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-15" windowWidth="28830" windowHeight="6405" tabRatio="797" firstSheet="3" activeTab="6"/>
  </bookViews>
  <sheets>
    <sheet name="db_date" sheetId="19" state="hidden" r:id="rId1"/>
    <sheet name="db_gnr" sheetId="20" state="hidden" r:id="rId2"/>
    <sheet name="db unit" sheetId="4" state="hidden" r:id="rId3"/>
    <sheet name="Retasi Pricing" sheetId="31" r:id="rId4"/>
    <sheet name="Price" sheetId="28" r:id="rId5"/>
    <sheet name="Presensi" sheetId="39" r:id="rId6"/>
    <sheet name="Entry Data" sheetId="9" r:id="rId7"/>
    <sheet name="Absen" sheetId="30" r:id="rId8"/>
    <sheet name="Master Driver" sheetId="17" r:id="rId9"/>
    <sheet name="Slip Gaji" sheetId="38" r:id="rId10"/>
    <sheet name="BMJ" sheetId="32" r:id="rId11"/>
    <sheet name="BTP" sheetId="35" r:id="rId12"/>
    <sheet name="SS" sheetId="36" r:id="rId13"/>
    <sheet name="SUMARY" sheetId="37" r:id="rId14"/>
    <sheet name="Profit" sheetId="29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BMJ!$A$6:$W$65</definedName>
    <definedName name="_xlnm._FilterDatabase" localSheetId="11" hidden="1">BTP!$A$6:$W$65</definedName>
    <definedName name="_xlnm._FilterDatabase" localSheetId="0" hidden="1">db_date!$A$1:$A$366</definedName>
    <definedName name="_xlnm._FilterDatabase" localSheetId="6" hidden="1">'Entry Data'!$A$9:$AD$5660</definedName>
    <definedName name="_xlnm._FilterDatabase" localSheetId="8" hidden="1">'Master Driver'!$A$4:$AE$64</definedName>
    <definedName name="_xlnm._FilterDatabase" localSheetId="12" hidden="1">SS!$A$6:$W$65</definedName>
    <definedName name="_xlnm._FilterDatabase" localSheetId="13" hidden="1">SUMARY!$A$5:$R$5</definedName>
    <definedName name="AAA" localSheetId="7">#REF!</definedName>
    <definedName name="AAA" localSheetId="11">#REF!</definedName>
    <definedName name="AAA" localSheetId="12">#REF!</definedName>
    <definedName name="AAA" localSheetId="13">#REF!</definedName>
    <definedName name="AAA">#REF!</definedName>
    <definedName name="Absen">[1]List!$F$2:$F$14</definedName>
    <definedName name="April" localSheetId="7">#REF!</definedName>
    <definedName name="April" localSheetId="11">#REF!</definedName>
    <definedName name="April" localSheetId="12">#REF!</definedName>
    <definedName name="April" localSheetId="13">#REF!</definedName>
    <definedName name="April">#REF!</definedName>
    <definedName name="Arti" localSheetId="7">#REF!</definedName>
    <definedName name="Arti" localSheetId="11">#REF!</definedName>
    <definedName name="Arti" localSheetId="12">#REF!</definedName>
    <definedName name="Arti" localSheetId="13">#REF!</definedName>
    <definedName name="Arti">#REF!</definedName>
    <definedName name="Bulan">[2]Data!$E$3:$AG$3</definedName>
    <definedName name="Code" localSheetId="7">#REF!</definedName>
    <definedName name="Code">'Retasi Pricing'!$C$25:$D$45</definedName>
    <definedName name="Code2" localSheetId="7">#REF!</definedName>
    <definedName name="Code2" localSheetId="11">#REF!</definedName>
    <definedName name="Code2" localSheetId="12">#REF!</definedName>
    <definedName name="Code2" localSheetId="13">#REF!</definedName>
    <definedName name="Code2">#REF!</definedName>
    <definedName name="DATE">db_date!$A:$F</definedName>
    <definedName name="DB_UNIT" localSheetId="7">[3]DB!$B$2:$F$37</definedName>
    <definedName name="db_unit">'db unit'!$B:$E</definedName>
    <definedName name="driver">'Master Driver'!$B$5:$I$63</definedName>
    <definedName name="dswqt" localSheetId="7">#REF!</definedName>
    <definedName name="dswqt" localSheetId="11">#REF!</definedName>
    <definedName name="dswqt" localSheetId="12">#REF!</definedName>
    <definedName name="dswqt" localSheetId="13">#REF!</definedName>
    <definedName name="dswqt">#REF!</definedName>
    <definedName name="feb" localSheetId="7">#REF!</definedName>
    <definedName name="feb" localSheetId="11">#REF!</definedName>
    <definedName name="feb" localSheetId="12">#REF!</definedName>
    <definedName name="feb" localSheetId="13">#REF!</definedName>
    <definedName name="feb">#REF!</definedName>
    <definedName name="FEBE" localSheetId="7">#REF!</definedName>
    <definedName name="FEBE" localSheetId="11">#REF!</definedName>
    <definedName name="FEBE" localSheetId="12">#REF!</definedName>
    <definedName name="FEBE" localSheetId="13">#REF!</definedName>
    <definedName name="FEBE">#REF!</definedName>
    <definedName name="Group" localSheetId="7">#REF!</definedName>
    <definedName name="Group" localSheetId="11">#REF!</definedName>
    <definedName name="Group" localSheetId="12">#REF!</definedName>
    <definedName name="Group" localSheetId="13">#REF!</definedName>
    <definedName name="Group">#REF!</definedName>
    <definedName name="Group1" localSheetId="7">#REF!</definedName>
    <definedName name="Group1" localSheetId="11">#REF!</definedName>
    <definedName name="Group1" localSheetId="12">#REF!</definedName>
    <definedName name="Group1" localSheetId="13">#REF!</definedName>
    <definedName name="Group1">#REF!</definedName>
    <definedName name="harga">Price!$A$6:$B$8</definedName>
    <definedName name="ICHA" localSheetId="7">#REF!</definedName>
    <definedName name="ICHA" localSheetId="11">#REF!</definedName>
    <definedName name="ICHA" localSheetId="12">#REF!</definedName>
    <definedName name="ICHA" localSheetId="13">#REF!</definedName>
    <definedName name="ICHA">#REF!</definedName>
    <definedName name="jarak">Price!$A$2:$B$3</definedName>
    <definedName name="JJ" localSheetId="11">#REF!</definedName>
    <definedName name="JJ" localSheetId="12">#REF!</definedName>
    <definedName name="JJ" localSheetId="13">#REF!</definedName>
    <definedName name="JJ">#REF!</definedName>
    <definedName name="JUMLAH_TON" localSheetId="7">[4]DB!#REF!</definedName>
    <definedName name="JUMLAH_TON" localSheetId="11">[5]DB!#REF!</definedName>
    <definedName name="JUMLAH_TON" localSheetId="12">[5]DB!#REF!</definedName>
    <definedName name="JUMLAH_TON" localSheetId="13">[5]DB!#REF!</definedName>
    <definedName name="JUMLAH_TON">[5]DB!#REF!</definedName>
    <definedName name="List_Block_Strip" localSheetId="7">[6]List!$B$2:$B$4455</definedName>
    <definedName name="List_Block_Strip">[7]List!$B$2:$B$4455</definedName>
    <definedName name="List_Disposal" localSheetId="7">[6]List!$E$2:$E$16</definedName>
    <definedName name="List_Disposal">[7]List!$E$2:$E$16</definedName>
    <definedName name="List_Distance" localSheetId="7">[6]List!$H$2:$H$100</definedName>
    <definedName name="List_Distance">[7]List!$H$2:$H$100</definedName>
    <definedName name="List_Material" localSheetId="7">[6]List!$D$2:$D$7</definedName>
    <definedName name="List_Material">[7]List!$D$2:$D$7</definedName>
    <definedName name="List_Shift" localSheetId="7">[6]List!$C$2:$C$3</definedName>
    <definedName name="List_Shift">[7]List!$C$2:$C$3</definedName>
    <definedName name="List_Unit_SBS" localSheetId="7">[6]List!$F$2:$F$14</definedName>
    <definedName name="List_Unit_SBS">[7]List!$F$2:$F$14</definedName>
    <definedName name="March" localSheetId="7">#REF!</definedName>
    <definedName name="March" localSheetId="11">#REF!</definedName>
    <definedName name="March" localSheetId="12">#REF!</definedName>
    <definedName name="March" localSheetId="13">#REF!</definedName>
    <definedName name="March">#REF!</definedName>
    <definedName name="No_BA_OBD_BSS" localSheetId="7">[6]List!$J$2:$J$28</definedName>
    <definedName name="No_BA_OBD_BSS">[7]List!$J$2:$J$28</definedName>
    <definedName name="No_BA_OBD_SBS" localSheetId="7">[6]List!$I$2:$I$31</definedName>
    <definedName name="No_BA_OBD_SBS">[7]List!$I$2:$I$31</definedName>
    <definedName name="NUMBER" localSheetId="11">#REF!</definedName>
    <definedName name="NUMBER" localSheetId="12">#REF!</definedName>
    <definedName name="NUMBER" localSheetId="13">#REF!</definedName>
    <definedName name="NUMBER">#REF!</definedName>
    <definedName name="presensi">Presensi!$E$4:$F$23</definedName>
    <definedName name="pricing_driver">'Retasi Pricing'!$E$3:$F$21</definedName>
    <definedName name="_xlnm.Print_Area" localSheetId="7">Absen!$A$2:$O$49</definedName>
    <definedName name="_xlnm.Print_Area" localSheetId="11">#REF!</definedName>
    <definedName name="_xlnm.Print_Area" localSheetId="12">#REF!</definedName>
    <definedName name="_xlnm.Print_Area" localSheetId="13">#REF!</definedName>
    <definedName name="_xlnm.Print_Area">#REF!</definedName>
    <definedName name="_xlnm.Print_Titles" localSheetId="7">#REF!</definedName>
    <definedName name="_xlnm.Print_Titles" localSheetId="11">#REF!</definedName>
    <definedName name="_xlnm.Print_Titles" localSheetId="12">#REF!</definedName>
    <definedName name="_xlnm.Print_Titles" localSheetId="13">#REF!</definedName>
    <definedName name="_xlnm.Print_Titles">#REF!</definedName>
    <definedName name="PRINT_TITLES_MI" localSheetId="7">#REF!</definedName>
    <definedName name="PRINT_TITLES_MI" localSheetId="11">#REF!</definedName>
    <definedName name="PRINT_TITLES_MI" localSheetId="12">#REF!</definedName>
    <definedName name="PRINT_TITLES_MI" localSheetId="13">#REF!</definedName>
    <definedName name="PRINT_TITLES_MI">#REF!</definedName>
    <definedName name="RERE" localSheetId="7">#REF!</definedName>
    <definedName name="RERE" localSheetId="11">#REF!</definedName>
    <definedName name="RERE" localSheetId="12">#REF!</definedName>
    <definedName name="RERE" localSheetId="13">#REF!</definedName>
    <definedName name="RERE">#REF!</definedName>
    <definedName name="Scania" localSheetId="7">[8]Budget!#REF!</definedName>
    <definedName name="Scania" localSheetId="11">[8]Budget!#REF!</definedName>
    <definedName name="Scania" localSheetId="12">[8]Budget!#REF!</definedName>
    <definedName name="Scania" localSheetId="13">[8]Budget!#REF!</definedName>
    <definedName name="Scania">[8]Budget!#REF!</definedName>
    <definedName name="SHIFT" localSheetId="11">#REF!</definedName>
    <definedName name="SHIFT" localSheetId="12">#REF!</definedName>
    <definedName name="SHIFT" localSheetId="13">#REF!</definedName>
    <definedName name="SHIFT">#REF!</definedName>
    <definedName name="Tabel" localSheetId="7">#REF!</definedName>
    <definedName name="Tabel" localSheetId="11">#REF!</definedName>
    <definedName name="Tabel" localSheetId="12">#REF!</definedName>
    <definedName name="Tabel" localSheetId="13">#REF!</definedName>
    <definedName name="Tabel">#REF!</definedName>
    <definedName name="Table" localSheetId="7">[8]Budget!#REF!</definedName>
    <definedName name="Table" localSheetId="11">[8]Budget!#REF!</definedName>
    <definedName name="Table" localSheetId="12">[8]Budget!#REF!</definedName>
    <definedName name="Table" localSheetId="13">[8]Budget!#REF!</definedName>
    <definedName name="Table">[8]Budget!#REF!</definedName>
    <definedName name="target_max">#REF!</definedName>
    <definedName name="unit" localSheetId="7">'[9]db unit'!$B:$F</definedName>
    <definedName name="unit">'[10]db unit'!$B:$F</definedName>
    <definedName name="Unit_BSS" localSheetId="7">[6]List!$G$2:$G$15</definedName>
    <definedName name="Unit_BSS">[7]List!$G$2:$G$15</definedName>
  </definedNames>
  <calcPr calcId="144525"/>
</workbook>
</file>

<file path=xl/calcChain.xml><?xml version="1.0" encoding="utf-8"?>
<calcChain xmlns="http://schemas.openxmlformats.org/spreadsheetml/2006/main">
  <c r="AL11" i="9" l="1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L317" i="9"/>
  <c r="AL318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348" i="9"/>
  <c r="AL349" i="9"/>
  <c r="AL350" i="9"/>
  <c r="AL351" i="9"/>
  <c r="AL352" i="9"/>
  <c r="AL353" i="9"/>
  <c r="AL354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69" i="9"/>
  <c r="AL370" i="9"/>
  <c r="AL371" i="9"/>
  <c r="AL372" i="9"/>
  <c r="AL373" i="9"/>
  <c r="AL374" i="9"/>
  <c r="AL375" i="9"/>
  <c r="AL376" i="9"/>
  <c r="AL377" i="9"/>
  <c r="AL378" i="9"/>
  <c r="AL379" i="9"/>
  <c r="AL380" i="9"/>
  <c r="AL381" i="9"/>
  <c r="AL382" i="9"/>
  <c r="AL383" i="9"/>
  <c r="AL384" i="9"/>
  <c r="AL385" i="9"/>
  <c r="AL386" i="9"/>
  <c r="AL387" i="9"/>
  <c r="AL388" i="9"/>
  <c r="AL389" i="9"/>
  <c r="AL390" i="9"/>
  <c r="AL391" i="9"/>
  <c r="AL392" i="9"/>
  <c r="AL393" i="9"/>
  <c r="AL394" i="9"/>
  <c r="AL395" i="9"/>
  <c r="AL396" i="9"/>
  <c r="AL397" i="9"/>
  <c r="AL398" i="9"/>
  <c r="AL399" i="9"/>
  <c r="AL400" i="9"/>
  <c r="AL401" i="9"/>
  <c r="AL402" i="9"/>
  <c r="AL403" i="9"/>
  <c r="AL404" i="9"/>
  <c r="AL405" i="9"/>
  <c r="AL406" i="9"/>
  <c r="AL407" i="9"/>
  <c r="AL408" i="9"/>
  <c r="AL409" i="9"/>
  <c r="AL410" i="9"/>
  <c r="AL411" i="9"/>
  <c r="AL412" i="9"/>
  <c r="AL413" i="9"/>
  <c r="AL414" i="9"/>
  <c r="AL415" i="9"/>
  <c r="AL416" i="9"/>
  <c r="AL417" i="9"/>
  <c r="AL418" i="9"/>
  <c r="AL419" i="9"/>
  <c r="AL420" i="9"/>
  <c r="AL421" i="9"/>
  <c r="AL422" i="9"/>
  <c r="AL423" i="9"/>
  <c r="AL424" i="9"/>
  <c r="AL425" i="9"/>
  <c r="AL426" i="9"/>
  <c r="AL427" i="9"/>
  <c r="AL428" i="9"/>
  <c r="AL429" i="9"/>
  <c r="AL430" i="9"/>
  <c r="AL431" i="9"/>
  <c r="AL432" i="9"/>
  <c r="AL433" i="9"/>
  <c r="AL434" i="9"/>
  <c r="AL435" i="9"/>
  <c r="AL436" i="9"/>
  <c r="AL437" i="9"/>
  <c r="AL438" i="9"/>
  <c r="AL439" i="9"/>
  <c r="AL440" i="9"/>
  <c r="AL441" i="9"/>
  <c r="AL442" i="9"/>
  <c r="AL443" i="9"/>
  <c r="AL444" i="9"/>
  <c r="AL445" i="9"/>
  <c r="AL446" i="9"/>
  <c r="AL447" i="9"/>
  <c r="AL448" i="9"/>
  <c r="AL449" i="9"/>
  <c r="AL450" i="9"/>
  <c r="AL451" i="9"/>
  <c r="AL452" i="9"/>
  <c r="AL453" i="9"/>
  <c r="AL454" i="9"/>
  <c r="AL455" i="9"/>
  <c r="AL456" i="9"/>
  <c r="AL457" i="9"/>
  <c r="AL458" i="9"/>
  <c r="AL459" i="9"/>
  <c r="AL460" i="9"/>
  <c r="AL461" i="9"/>
  <c r="AL462" i="9"/>
  <c r="AL463" i="9"/>
  <c r="AL464" i="9"/>
  <c r="AL465" i="9"/>
  <c r="AL466" i="9"/>
  <c r="AL467" i="9"/>
  <c r="AL468" i="9"/>
  <c r="AL469" i="9"/>
  <c r="AL470" i="9"/>
  <c r="AL471" i="9"/>
  <c r="AL472" i="9"/>
  <c r="AL473" i="9"/>
  <c r="AL474" i="9"/>
  <c r="AL475" i="9"/>
  <c r="AL476" i="9"/>
  <c r="AL477" i="9"/>
  <c r="AL478" i="9"/>
  <c r="AL479" i="9"/>
  <c r="AL480" i="9"/>
  <c r="AL481" i="9"/>
  <c r="AL482" i="9"/>
  <c r="AL483" i="9"/>
  <c r="AL484" i="9"/>
  <c r="AL485" i="9"/>
  <c r="AL486" i="9"/>
  <c r="AL487" i="9"/>
  <c r="AL488" i="9"/>
  <c r="AL489" i="9"/>
  <c r="AL490" i="9"/>
  <c r="AL491" i="9"/>
  <c r="AL492" i="9"/>
  <c r="AL493" i="9"/>
  <c r="AL494" i="9"/>
  <c r="AL495" i="9"/>
  <c r="AL496" i="9"/>
  <c r="AL497" i="9"/>
  <c r="AL498" i="9"/>
  <c r="AL499" i="9"/>
  <c r="AL500" i="9"/>
  <c r="AL501" i="9"/>
  <c r="AL502" i="9"/>
  <c r="AL503" i="9"/>
  <c r="AL504" i="9"/>
  <c r="AL505" i="9"/>
  <c r="AL506" i="9"/>
  <c r="AL507" i="9"/>
  <c r="AL508" i="9"/>
  <c r="AL509" i="9"/>
  <c r="AL510" i="9"/>
  <c r="AL511" i="9"/>
  <c r="AL512" i="9"/>
  <c r="AL513" i="9"/>
  <c r="AL514" i="9"/>
  <c r="AL515" i="9"/>
  <c r="AL516" i="9"/>
  <c r="AL517" i="9"/>
  <c r="AL518" i="9"/>
  <c r="AL519" i="9"/>
  <c r="AL520" i="9"/>
  <c r="AL521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L534" i="9"/>
  <c r="AL535" i="9"/>
  <c r="AL536" i="9"/>
  <c r="AL537" i="9"/>
  <c r="AL538" i="9"/>
  <c r="AL539" i="9"/>
  <c r="AL540" i="9"/>
  <c r="AL541" i="9"/>
  <c r="AL542" i="9"/>
  <c r="AL543" i="9"/>
  <c r="AL544" i="9"/>
  <c r="AL545" i="9"/>
  <c r="AL546" i="9"/>
  <c r="AL547" i="9"/>
  <c r="AL548" i="9"/>
  <c r="AL549" i="9"/>
  <c r="AL550" i="9"/>
  <c r="AL551" i="9"/>
  <c r="AL552" i="9"/>
  <c r="AL553" i="9"/>
  <c r="AL554" i="9"/>
  <c r="AL555" i="9"/>
  <c r="AL556" i="9"/>
  <c r="AL557" i="9"/>
  <c r="AL558" i="9"/>
  <c r="AL559" i="9"/>
  <c r="AL560" i="9"/>
  <c r="AL561" i="9"/>
  <c r="AL562" i="9"/>
  <c r="AL563" i="9"/>
  <c r="AL564" i="9"/>
  <c r="AL565" i="9"/>
  <c r="AL566" i="9"/>
  <c r="AL567" i="9"/>
  <c r="AL568" i="9"/>
  <c r="AL569" i="9"/>
  <c r="AL570" i="9"/>
  <c r="AL571" i="9"/>
  <c r="AL572" i="9"/>
  <c r="AL573" i="9"/>
  <c r="AL574" i="9"/>
  <c r="AL575" i="9"/>
  <c r="AL576" i="9"/>
  <c r="AL577" i="9"/>
  <c r="AL578" i="9"/>
  <c r="AL579" i="9"/>
  <c r="AL580" i="9"/>
  <c r="AL581" i="9"/>
  <c r="AL582" i="9"/>
  <c r="AL583" i="9"/>
  <c r="AL584" i="9"/>
  <c r="AL585" i="9"/>
  <c r="AL586" i="9"/>
  <c r="AL587" i="9"/>
  <c r="AL588" i="9"/>
  <c r="AL589" i="9"/>
  <c r="AL590" i="9"/>
  <c r="AL591" i="9"/>
  <c r="AL592" i="9"/>
  <c r="AL593" i="9"/>
  <c r="AL594" i="9"/>
  <c r="AL595" i="9"/>
  <c r="AL596" i="9"/>
  <c r="AL597" i="9"/>
  <c r="AL598" i="9"/>
  <c r="AL599" i="9"/>
  <c r="AL600" i="9"/>
  <c r="AL601" i="9"/>
  <c r="AL602" i="9"/>
  <c r="AL603" i="9"/>
  <c r="AL604" i="9"/>
  <c r="AL605" i="9"/>
  <c r="AL606" i="9"/>
  <c r="AL607" i="9"/>
  <c r="AL608" i="9"/>
  <c r="AL609" i="9"/>
  <c r="AL610" i="9"/>
  <c r="AL611" i="9"/>
  <c r="AL612" i="9"/>
  <c r="AL613" i="9"/>
  <c r="AL614" i="9"/>
  <c r="AL615" i="9"/>
  <c r="AL616" i="9"/>
  <c r="AL617" i="9"/>
  <c r="AL618" i="9"/>
  <c r="AL619" i="9"/>
  <c r="AL620" i="9"/>
  <c r="AL621" i="9"/>
  <c r="AL622" i="9"/>
  <c r="AL623" i="9"/>
  <c r="AL624" i="9"/>
  <c r="AL625" i="9"/>
  <c r="AL626" i="9"/>
  <c r="AL627" i="9"/>
  <c r="AL628" i="9"/>
  <c r="AL629" i="9"/>
  <c r="AL630" i="9"/>
  <c r="AL631" i="9"/>
  <c r="AL632" i="9"/>
  <c r="AL633" i="9"/>
  <c r="AL634" i="9"/>
  <c r="AL635" i="9"/>
  <c r="AL636" i="9"/>
  <c r="AL637" i="9"/>
  <c r="AL638" i="9"/>
  <c r="AL639" i="9"/>
  <c r="AL640" i="9"/>
  <c r="AL641" i="9"/>
  <c r="AL642" i="9"/>
  <c r="AL643" i="9"/>
  <c r="AL644" i="9"/>
  <c r="AL645" i="9"/>
  <c r="AL646" i="9"/>
  <c r="AL647" i="9"/>
  <c r="AL648" i="9"/>
  <c r="AL649" i="9"/>
  <c r="AL650" i="9"/>
  <c r="AL651" i="9"/>
  <c r="AL652" i="9"/>
  <c r="AL653" i="9"/>
  <c r="AL654" i="9"/>
  <c r="AL655" i="9"/>
  <c r="AL656" i="9"/>
  <c r="AL657" i="9"/>
  <c r="AL658" i="9"/>
  <c r="AL659" i="9"/>
  <c r="AL660" i="9"/>
  <c r="AL661" i="9"/>
  <c r="AL662" i="9"/>
  <c r="AL663" i="9"/>
  <c r="AL664" i="9"/>
  <c r="AL665" i="9"/>
  <c r="AL666" i="9"/>
  <c r="AL667" i="9"/>
  <c r="AL668" i="9"/>
  <c r="AL669" i="9"/>
  <c r="AL670" i="9"/>
  <c r="AL671" i="9"/>
  <c r="AL672" i="9"/>
  <c r="AL673" i="9"/>
  <c r="AL674" i="9"/>
  <c r="AL675" i="9"/>
  <c r="AL676" i="9"/>
  <c r="AL677" i="9"/>
  <c r="AL678" i="9"/>
  <c r="AL679" i="9"/>
  <c r="AL680" i="9"/>
  <c r="AL681" i="9"/>
  <c r="AL682" i="9"/>
  <c r="AL683" i="9"/>
  <c r="AL684" i="9"/>
  <c r="AL685" i="9"/>
  <c r="AL686" i="9"/>
  <c r="AL687" i="9"/>
  <c r="AL688" i="9"/>
  <c r="AL689" i="9"/>
  <c r="AL690" i="9"/>
  <c r="AL691" i="9"/>
  <c r="AL692" i="9"/>
  <c r="AL693" i="9"/>
  <c r="AL694" i="9"/>
  <c r="AL695" i="9"/>
  <c r="AL696" i="9"/>
  <c r="AL697" i="9"/>
  <c r="AL698" i="9"/>
  <c r="AL699" i="9"/>
  <c r="AL700" i="9"/>
  <c r="AL701" i="9"/>
  <c r="AL702" i="9"/>
  <c r="AL703" i="9"/>
  <c r="AL704" i="9"/>
  <c r="AL705" i="9"/>
  <c r="AL706" i="9"/>
  <c r="AL707" i="9"/>
  <c r="AL708" i="9"/>
  <c r="AL709" i="9"/>
  <c r="AL710" i="9"/>
  <c r="AL711" i="9"/>
  <c r="AL712" i="9"/>
  <c r="AL713" i="9"/>
  <c r="AL714" i="9"/>
  <c r="AL715" i="9"/>
  <c r="AL716" i="9"/>
  <c r="AL717" i="9"/>
  <c r="AL718" i="9"/>
  <c r="AL719" i="9"/>
  <c r="AL720" i="9"/>
  <c r="AL721" i="9"/>
  <c r="AL722" i="9"/>
  <c r="AL723" i="9"/>
  <c r="AL724" i="9"/>
  <c r="AL725" i="9"/>
  <c r="AL726" i="9"/>
  <c r="AL727" i="9"/>
  <c r="AL728" i="9"/>
  <c r="AL729" i="9"/>
  <c r="AL730" i="9"/>
  <c r="AL731" i="9"/>
  <c r="AL732" i="9"/>
  <c r="AL733" i="9"/>
  <c r="AL734" i="9"/>
  <c r="AL735" i="9"/>
  <c r="AL736" i="9"/>
  <c r="AL737" i="9"/>
  <c r="AL738" i="9"/>
  <c r="AL739" i="9"/>
  <c r="AL740" i="9"/>
  <c r="AL741" i="9"/>
  <c r="AL742" i="9"/>
  <c r="AL743" i="9"/>
  <c r="AL744" i="9"/>
  <c r="AL745" i="9"/>
  <c r="AL746" i="9"/>
  <c r="AL747" i="9"/>
  <c r="AL748" i="9"/>
  <c r="AL749" i="9"/>
  <c r="AL750" i="9"/>
  <c r="AL751" i="9"/>
  <c r="AL752" i="9"/>
  <c r="AL753" i="9"/>
  <c r="AL754" i="9"/>
  <c r="AL755" i="9"/>
  <c r="AL756" i="9"/>
  <c r="AL757" i="9"/>
  <c r="AL758" i="9"/>
  <c r="AL759" i="9"/>
  <c r="AL760" i="9"/>
  <c r="AL761" i="9"/>
  <c r="AL762" i="9"/>
  <c r="AL763" i="9"/>
  <c r="AL764" i="9"/>
  <c r="AL765" i="9"/>
  <c r="AL766" i="9"/>
  <c r="AL767" i="9"/>
  <c r="AL768" i="9"/>
  <c r="AL769" i="9"/>
  <c r="AL770" i="9"/>
  <c r="AL771" i="9"/>
  <c r="AL772" i="9"/>
  <c r="AL773" i="9"/>
  <c r="AL774" i="9"/>
  <c r="AL775" i="9"/>
  <c r="AL776" i="9"/>
  <c r="AL777" i="9"/>
  <c r="AL778" i="9"/>
  <c r="AL779" i="9"/>
  <c r="AL780" i="9"/>
  <c r="AL781" i="9"/>
  <c r="AL782" i="9"/>
  <c r="AL783" i="9"/>
  <c r="AL784" i="9"/>
  <c r="AL785" i="9"/>
  <c r="AL786" i="9"/>
  <c r="AL787" i="9"/>
  <c r="AL788" i="9"/>
  <c r="AL789" i="9"/>
  <c r="AL790" i="9"/>
  <c r="AL791" i="9"/>
  <c r="AL792" i="9"/>
  <c r="AL793" i="9"/>
  <c r="AL794" i="9"/>
  <c r="AL795" i="9"/>
  <c r="AL796" i="9"/>
  <c r="AL797" i="9"/>
  <c r="AL798" i="9"/>
  <c r="AL799" i="9"/>
  <c r="AL800" i="9"/>
  <c r="AL801" i="9"/>
  <c r="AL802" i="9"/>
  <c r="AL803" i="9"/>
  <c r="AL804" i="9"/>
  <c r="AL805" i="9"/>
  <c r="AL806" i="9"/>
  <c r="AL807" i="9"/>
  <c r="AL808" i="9"/>
  <c r="AL809" i="9"/>
  <c r="AL810" i="9"/>
  <c r="AL811" i="9"/>
  <c r="AL812" i="9"/>
  <c r="AL813" i="9"/>
  <c r="AL814" i="9"/>
  <c r="AL815" i="9"/>
  <c r="AL816" i="9"/>
  <c r="AL817" i="9"/>
  <c r="AL818" i="9"/>
  <c r="AL819" i="9"/>
  <c r="AL820" i="9"/>
  <c r="AL821" i="9"/>
  <c r="AL822" i="9"/>
  <c r="AL823" i="9"/>
  <c r="AL824" i="9"/>
  <c r="AL825" i="9"/>
  <c r="AL826" i="9"/>
  <c r="AL827" i="9"/>
  <c r="AL828" i="9"/>
  <c r="AL829" i="9"/>
  <c r="AL830" i="9"/>
  <c r="AL831" i="9"/>
  <c r="AL832" i="9"/>
  <c r="AL833" i="9"/>
  <c r="AL834" i="9"/>
  <c r="AL835" i="9"/>
  <c r="AL836" i="9"/>
  <c r="AL837" i="9"/>
  <c r="AL838" i="9"/>
  <c r="AL839" i="9"/>
  <c r="AL840" i="9"/>
  <c r="AL841" i="9"/>
  <c r="AL842" i="9"/>
  <c r="AL843" i="9"/>
  <c r="AL844" i="9"/>
  <c r="AL845" i="9"/>
  <c r="AL846" i="9"/>
  <c r="AL847" i="9"/>
  <c r="AL848" i="9"/>
  <c r="AL849" i="9"/>
  <c r="AL850" i="9"/>
  <c r="AL851" i="9"/>
  <c r="AL852" i="9"/>
  <c r="AL853" i="9"/>
  <c r="AL854" i="9"/>
  <c r="AL855" i="9"/>
  <c r="AL856" i="9"/>
  <c r="AL857" i="9"/>
  <c r="AL858" i="9"/>
  <c r="AL859" i="9"/>
  <c r="AL860" i="9"/>
  <c r="AL861" i="9"/>
  <c r="AL862" i="9"/>
  <c r="AL863" i="9"/>
  <c r="AL864" i="9"/>
  <c r="AL865" i="9"/>
  <c r="AL866" i="9"/>
  <c r="AL867" i="9"/>
  <c r="AL868" i="9"/>
  <c r="AL869" i="9"/>
  <c r="AL870" i="9"/>
  <c r="AL871" i="9"/>
  <c r="AL872" i="9"/>
  <c r="AL873" i="9"/>
  <c r="AL874" i="9"/>
  <c r="AL875" i="9"/>
  <c r="AL876" i="9"/>
  <c r="AL877" i="9"/>
  <c r="AL878" i="9"/>
  <c r="AL879" i="9"/>
  <c r="AL880" i="9"/>
  <c r="AL881" i="9"/>
  <c r="AL882" i="9"/>
  <c r="AL883" i="9"/>
  <c r="AL884" i="9"/>
  <c r="AL885" i="9"/>
  <c r="AL886" i="9"/>
  <c r="AL887" i="9"/>
  <c r="AL888" i="9"/>
  <c r="AL889" i="9"/>
  <c r="AL890" i="9"/>
  <c r="AL891" i="9"/>
  <c r="AL892" i="9"/>
  <c r="AL893" i="9"/>
  <c r="AL894" i="9"/>
  <c r="AL895" i="9"/>
  <c r="AL896" i="9"/>
  <c r="AL897" i="9"/>
  <c r="AL898" i="9"/>
  <c r="AL899" i="9"/>
  <c r="AL900" i="9"/>
  <c r="AL901" i="9"/>
  <c r="AL902" i="9"/>
  <c r="AL903" i="9"/>
  <c r="AL904" i="9"/>
  <c r="AL905" i="9"/>
  <c r="AL906" i="9"/>
  <c r="AL907" i="9"/>
  <c r="AL908" i="9"/>
  <c r="AL909" i="9"/>
  <c r="AL910" i="9"/>
  <c r="AL911" i="9"/>
  <c r="AL912" i="9"/>
  <c r="AL913" i="9"/>
  <c r="AL914" i="9"/>
  <c r="AL915" i="9"/>
  <c r="AL916" i="9"/>
  <c r="AL917" i="9"/>
  <c r="AL918" i="9"/>
  <c r="AL919" i="9"/>
  <c r="AL920" i="9"/>
  <c r="AL921" i="9"/>
  <c r="AL922" i="9"/>
  <c r="AL923" i="9"/>
  <c r="AL924" i="9"/>
  <c r="AL925" i="9"/>
  <c r="AL926" i="9"/>
  <c r="AL927" i="9"/>
  <c r="AL928" i="9"/>
  <c r="AL929" i="9"/>
  <c r="AL930" i="9"/>
  <c r="AL931" i="9"/>
  <c r="AL932" i="9"/>
  <c r="AL933" i="9"/>
  <c r="AL934" i="9"/>
  <c r="AL935" i="9"/>
  <c r="AL936" i="9"/>
  <c r="AL937" i="9"/>
  <c r="AL938" i="9"/>
  <c r="AL939" i="9"/>
  <c r="AL940" i="9"/>
  <c r="AL941" i="9"/>
  <c r="AL942" i="9"/>
  <c r="AL943" i="9"/>
  <c r="AL944" i="9"/>
  <c r="AL945" i="9"/>
  <c r="AL946" i="9"/>
  <c r="AL947" i="9"/>
  <c r="AL948" i="9"/>
  <c r="AL949" i="9"/>
  <c r="AL950" i="9"/>
  <c r="AL951" i="9"/>
  <c r="AL952" i="9"/>
  <c r="AL953" i="9"/>
  <c r="AL954" i="9"/>
  <c r="AL955" i="9"/>
  <c r="AL956" i="9"/>
  <c r="AL957" i="9"/>
  <c r="AL958" i="9"/>
  <c r="AL959" i="9"/>
  <c r="AL960" i="9"/>
  <c r="AL961" i="9"/>
  <c r="AL962" i="9"/>
  <c r="AL963" i="9"/>
  <c r="AL964" i="9"/>
  <c r="AL965" i="9"/>
  <c r="AL966" i="9"/>
  <c r="AL967" i="9"/>
  <c r="AL968" i="9"/>
  <c r="AL969" i="9"/>
  <c r="AL970" i="9"/>
  <c r="AL971" i="9"/>
  <c r="AL972" i="9"/>
  <c r="AL973" i="9"/>
  <c r="AL974" i="9"/>
  <c r="AL975" i="9"/>
  <c r="AL976" i="9"/>
  <c r="AL977" i="9"/>
  <c r="AL978" i="9"/>
  <c r="AL979" i="9"/>
  <c r="AL980" i="9"/>
  <c r="AL981" i="9"/>
  <c r="AL982" i="9"/>
  <c r="AL983" i="9"/>
  <c r="AL984" i="9"/>
  <c r="AL985" i="9"/>
  <c r="AL986" i="9"/>
  <c r="AL987" i="9"/>
  <c r="AL988" i="9"/>
  <c r="AL989" i="9"/>
  <c r="AL990" i="9"/>
  <c r="AL991" i="9"/>
  <c r="AL992" i="9"/>
  <c r="AL993" i="9"/>
  <c r="AL994" i="9"/>
  <c r="AL995" i="9"/>
  <c r="AL996" i="9"/>
  <c r="AL997" i="9"/>
  <c r="AL998" i="9"/>
  <c r="AL999" i="9"/>
  <c r="AL1000" i="9"/>
  <c r="AL1001" i="9"/>
  <c r="AL1002" i="9"/>
  <c r="AL1003" i="9"/>
  <c r="AL1004" i="9"/>
  <c r="AL1005" i="9"/>
  <c r="AL1006" i="9"/>
  <c r="AL1007" i="9"/>
  <c r="AL1008" i="9"/>
  <c r="AL1009" i="9"/>
  <c r="AL1010" i="9"/>
  <c r="AL1011" i="9"/>
  <c r="AL1012" i="9"/>
  <c r="AL1013" i="9"/>
  <c r="AL1014" i="9"/>
  <c r="AL1015" i="9"/>
  <c r="AL1016" i="9"/>
  <c r="AL1017" i="9"/>
  <c r="AL1018" i="9"/>
  <c r="AL1019" i="9"/>
  <c r="AL1020" i="9"/>
  <c r="AL1021" i="9"/>
  <c r="AL1022" i="9"/>
  <c r="AL1023" i="9"/>
  <c r="AL1024" i="9"/>
  <c r="AL1025" i="9"/>
  <c r="AL1026" i="9"/>
  <c r="AL1027" i="9"/>
  <c r="AL1028" i="9"/>
  <c r="AL1029" i="9"/>
  <c r="AL1030" i="9"/>
  <c r="AL1031" i="9"/>
  <c r="AL1032" i="9"/>
  <c r="AL1033" i="9"/>
  <c r="AL1034" i="9"/>
  <c r="AL1035" i="9"/>
  <c r="AL1036" i="9"/>
  <c r="AL1037" i="9"/>
  <c r="AL1038" i="9"/>
  <c r="AL1039" i="9"/>
  <c r="AL1040" i="9"/>
  <c r="AL1041" i="9"/>
  <c r="AL1042" i="9"/>
  <c r="AL1043" i="9"/>
  <c r="AL1044" i="9"/>
  <c r="AL1045" i="9"/>
  <c r="AL1046" i="9"/>
  <c r="AL1047" i="9"/>
  <c r="AL1048" i="9"/>
  <c r="AL1049" i="9"/>
  <c r="AL1050" i="9"/>
  <c r="AL1051" i="9"/>
  <c r="AL1052" i="9"/>
  <c r="AL1053" i="9"/>
  <c r="AL1054" i="9"/>
  <c r="AL1055" i="9"/>
  <c r="AL1056" i="9"/>
  <c r="AL1057" i="9"/>
  <c r="AL1058" i="9"/>
  <c r="AL1059" i="9"/>
  <c r="AL1060" i="9"/>
  <c r="AL1061" i="9"/>
  <c r="AL1062" i="9"/>
  <c r="AL1063" i="9"/>
  <c r="AL1064" i="9"/>
  <c r="AL1065" i="9"/>
  <c r="AL1066" i="9"/>
  <c r="AL1067" i="9"/>
  <c r="AL1068" i="9"/>
  <c r="AL1069" i="9"/>
  <c r="AL1070" i="9"/>
  <c r="AL1071" i="9"/>
  <c r="AL1072" i="9"/>
  <c r="AL1073" i="9"/>
  <c r="AL1074" i="9"/>
  <c r="AL1075" i="9"/>
  <c r="AL1076" i="9"/>
  <c r="AL1077" i="9"/>
  <c r="AL1078" i="9"/>
  <c r="AL1079" i="9"/>
  <c r="AL1080" i="9"/>
  <c r="AL1081" i="9"/>
  <c r="AL1082" i="9"/>
  <c r="AL1083" i="9"/>
  <c r="AL1084" i="9"/>
  <c r="AL1085" i="9"/>
  <c r="AL1086" i="9"/>
  <c r="AL1087" i="9"/>
  <c r="AL1088" i="9"/>
  <c r="AL1089" i="9"/>
  <c r="AL1090" i="9"/>
  <c r="AL1091" i="9"/>
  <c r="AL1092" i="9"/>
  <c r="AL1093" i="9"/>
  <c r="AL1094" i="9"/>
  <c r="AL1095" i="9"/>
  <c r="AL1096" i="9"/>
  <c r="AL1097" i="9"/>
  <c r="AL1098" i="9"/>
  <c r="AL1099" i="9"/>
  <c r="AL1100" i="9"/>
  <c r="AL1101" i="9"/>
  <c r="AL1102" i="9"/>
  <c r="AL1103" i="9"/>
  <c r="AL1104" i="9"/>
  <c r="AL1105" i="9"/>
  <c r="AL1106" i="9"/>
  <c r="AL1107" i="9"/>
  <c r="AL1108" i="9"/>
  <c r="AL1109" i="9"/>
  <c r="AL1110" i="9"/>
  <c r="AL1111" i="9"/>
  <c r="AL1112" i="9"/>
  <c r="AL1113" i="9"/>
  <c r="AL1114" i="9"/>
  <c r="AL1115" i="9"/>
  <c r="AL1116" i="9"/>
  <c r="AL1117" i="9"/>
  <c r="AL1118" i="9"/>
  <c r="AL1119" i="9"/>
  <c r="AL1120" i="9"/>
  <c r="AL1121" i="9"/>
  <c r="AL1122" i="9"/>
  <c r="AL1123" i="9"/>
  <c r="AL1124" i="9"/>
  <c r="AL1125" i="9"/>
  <c r="AL1126" i="9"/>
  <c r="AL1127" i="9"/>
  <c r="AL1128" i="9"/>
  <c r="AL1129" i="9"/>
  <c r="AL1130" i="9"/>
  <c r="AL1131" i="9"/>
  <c r="AL1132" i="9"/>
  <c r="AL1133" i="9"/>
  <c r="AL1134" i="9"/>
  <c r="AL1135" i="9"/>
  <c r="AL1136" i="9"/>
  <c r="AL1137" i="9"/>
  <c r="AL1138" i="9"/>
  <c r="AL1139" i="9"/>
  <c r="AL1140" i="9"/>
  <c r="AL1141" i="9"/>
  <c r="AL1142" i="9"/>
  <c r="AL1143" i="9"/>
  <c r="AL1144" i="9"/>
  <c r="AL1145" i="9"/>
  <c r="AL1146" i="9"/>
  <c r="AL1147" i="9"/>
  <c r="AL1148" i="9"/>
  <c r="AL1149" i="9"/>
  <c r="AL1150" i="9"/>
  <c r="AL1151" i="9"/>
  <c r="AL1152" i="9"/>
  <c r="AL1153" i="9"/>
  <c r="AL1154" i="9"/>
  <c r="AL1155" i="9"/>
  <c r="AL1156" i="9"/>
  <c r="AL1157" i="9"/>
  <c r="AL1158" i="9"/>
  <c r="AL1159" i="9"/>
  <c r="AL1160" i="9"/>
  <c r="AL1161" i="9"/>
  <c r="AL1162" i="9"/>
  <c r="AL1163" i="9"/>
  <c r="AL1164" i="9"/>
  <c r="AL1165" i="9"/>
  <c r="AL1166" i="9"/>
  <c r="AL1167" i="9"/>
  <c r="AL1168" i="9"/>
  <c r="AL1169" i="9"/>
  <c r="AL1170" i="9"/>
  <c r="AL1171" i="9"/>
  <c r="AL1172" i="9"/>
  <c r="AL1173" i="9"/>
  <c r="AL1174" i="9"/>
  <c r="AL1175" i="9"/>
  <c r="AL1176" i="9"/>
  <c r="AL1177" i="9"/>
  <c r="AL1178" i="9"/>
  <c r="AL1179" i="9"/>
  <c r="AL1180" i="9"/>
  <c r="AL1181" i="9"/>
  <c r="AL1182" i="9"/>
  <c r="AL1183" i="9"/>
  <c r="AL1184" i="9"/>
  <c r="AL1185" i="9"/>
  <c r="AL1186" i="9"/>
  <c r="AL1187" i="9"/>
  <c r="AL1188" i="9"/>
  <c r="AL1189" i="9"/>
  <c r="AL1190" i="9"/>
  <c r="AL1191" i="9"/>
  <c r="AL1192" i="9"/>
  <c r="AL1193" i="9"/>
  <c r="AL1194" i="9"/>
  <c r="AL1195" i="9"/>
  <c r="AL1196" i="9"/>
  <c r="AL1197" i="9"/>
  <c r="AL1198" i="9"/>
  <c r="AL1199" i="9"/>
  <c r="AL1200" i="9"/>
  <c r="AL1201" i="9"/>
  <c r="AL1202" i="9"/>
  <c r="AL1203" i="9"/>
  <c r="AL1204" i="9"/>
  <c r="AL1205" i="9"/>
  <c r="AL1206" i="9"/>
  <c r="AL1207" i="9"/>
  <c r="AL1208" i="9"/>
  <c r="AL1209" i="9"/>
  <c r="AL1210" i="9"/>
  <c r="AL1211" i="9"/>
  <c r="AL1212" i="9"/>
  <c r="AL1213" i="9"/>
  <c r="AL1214" i="9"/>
  <c r="AL1215" i="9"/>
  <c r="AL1216" i="9"/>
  <c r="AL1217" i="9"/>
  <c r="AL1218" i="9"/>
  <c r="AL1219" i="9"/>
  <c r="AL1220" i="9"/>
  <c r="AL1221" i="9"/>
  <c r="AL1222" i="9"/>
  <c r="AL1223" i="9"/>
  <c r="AL1224" i="9"/>
  <c r="AL1225" i="9"/>
  <c r="AL1226" i="9"/>
  <c r="AL1227" i="9"/>
  <c r="AL1228" i="9"/>
  <c r="AL1229" i="9"/>
  <c r="AL1230" i="9"/>
  <c r="AL1231" i="9"/>
  <c r="AL1232" i="9"/>
  <c r="AL1233" i="9"/>
  <c r="AL1234" i="9"/>
  <c r="AL1235" i="9"/>
  <c r="AL1236" i="9"/>
  <c r="AL1237" i="9"/>
  <c r="AL1238" i="9"/>
  <c r="AL1239" i="9"/>
  <c r="AL1240" i="9"/>
  <c r="AL1241" i="9"/>
  <c r="AL1242" i="9"/>
  <c r="AL1243" i="9"/>
  <c r="AL1244" i="9"/>
  <c r="AL1245" i="9"/>
  <c r="AL1246" i="9"/>
  <c r="AL1247" i="9"/>
  <c r="AL1248" i="9"/>
  <c r="AL1249" i="9"/>
  <c r="AL1250" i="9"/>
  <c r="AL1251" i="9"/>
  <c r="AL1252" i="9"/>
  <c r="AL1253" i="9"/>
  <c r="AL1254" i="9"/>
  <c r="AL1255" i="9"/>
  <c r="AL1256" i="9"/>
  <c r="AL1257" i="9"/>
  <c r="AL1258" i="9"/>
  <c r="AL1259" i="9"/>
  <c r="AL1260" i="9"/>
  <c r="AL1261" i="9"/>
  <c r="AL1262" i="9"/>
  <c r="AL1263" i="9"/>
  <c r="AL1264" i="9"/>
  <c r="AL1265" i="9"/>
  <c r="AL1266" i="9"/>
  <c r="AL1267" i="9"/>
  <c r="AL1268" i="9"/>
  <c r="AL1269" i="9"/>
  <c r="AL1270" i="9"/>
  <c r="AL1271" i="9"/>
  <c r="AL1272" i="9"/>
  <c r="AL1273" i="9"/>
  <c r="AL1274" i="9"/>
  <c r="AL1275" i="9"/>
  <c r="AL1276" i="9"/>
  <c r="AL1277" i="9"/>
  <c r="AL1278" i="9"/>
  <c r="AL1279" i="9"/>
  <c r="AL1280" i="9"/>
  <c r="AL1281" i="9"/>
  <c r="AL1282" i="9"/>
  <c r="AL1283" i="9"/>
  <c r="AL1284" i="9"/>
  <c r="AL1285" i="9"/>
  <c r="AL1286" i="9"/>
  <c r="AL1287" i="9"/>
  <c r="AL1288" i="9"/>
  <c r="AL1289" i="9"/>
  <c r="AL1290" i="9"/>
  <c r="AL1291" i="9"/>
  <c r="AL1292" i="9"/>
  <c r="AL1293" i="9"/>
  <c r="AL1294" i="9"/>
  <c r="AL1295" i="9"/>
  <c r="AL1296" i="9"/>
  <c r="AL1297" i="9"/>
  <c r="AL1298" i="9"/>
  <c r="AL1299" i="9"/>
  <c r="AL1300" i="9"/>
  <c r="AL1301" i="9"/>
  <c r="AL1302" i="9"/>
  <c r="AL1303" i="9"/>
  <c r="AL1304" i="9"/>
  <c r="AL1305" i="9"/>
  <c r="AL1306" i="9"/>
  <c r="AL1307" i="9"/>
  <c r="AL1308" i="9"/>
  <c r="AL1309" i="9"/>
  <c r="AL1310" i="9"/>
  <c r="AL1311" i="9"/>
  <c r="AL1312" i="9"/>
  <c r="AL1313" i="9"/>
  <c r="AL1314" i="9"/>
  <c r="AL1315" i="9"/>
  <c r="AL1316" i="9"/>
  <c r="AL1317" i="9"/>
  <c r="AL1318" i="9"/>
  <c r="AL1319" i="9"/>
  <c r="AL1320" i="9"/>
  <c r="AL1321" i="9"/>
  <c r="AL1322" i="9"/>
  <c r="AL1323" i="9"/>
  <c r="AL1324" i="9"/>
  <c r="AL1325" i="9"/>
  <c r="AL1326" i="9"/>
  <c r="AL1327" i="9"/>
  <c r="AL1328" i="9"/>
  <c r="AL1329" i="9"/>
  <c r="AL1330" i="9"/>
  <c r="AL1331" i="9"/>
  <c r="AL1332" i="9"/>
  <c r="AL1333" i="9"/>
  <c r="AL1334" i="9"/>
  <c r="AL1335" i="9"/>
  <c r="AL1336" i="9"/>
  <c r="AL1337" i="9"/>
  <c r="AL1338" i="9"/>
  <c r="AL1339" i="9"/>
  <c r="AL1340" i="9"/>
  <c r="AL1341" i="9"/>
  <c r="AL1342" i="9"/>
  <c r="AL1343" i="9"/>
  <c r="AL1344" i="9"/>
  <c r="AL1345" i="9"/>
  <c r="AL1346" i="9"/>
  <c r="AL1347" i="9"/>
  <c r="AL1348" i="9"/>
  <c r="AL1349" i="9"/>
  <c r="AL1350" i="9"/>
  <c r="AL1351" i="9"/>
  <c r="AL1352" i="9"/>
  <c r="AL1353" i="9"/>
  <c r="AL1354" i="9"/>
  <c r="AL1355" i="9"/>
  <c r="AL1356" i="9"/>
  <c r="AL1357" i="9"/>
  <c r="AL1358" i="9"/>
  <c r="AL1359" i="9"/>
  <c r="AL1360" i="9"/>
  <c r="AL1361" i="9"/>
  <c r="AL1362" i="9"/>
  <c r="AL1363" i="9"/>
  <c r="AL1364" i="9"/>
  <c r="AL1365" i="9"/>
  <c r="AL1366" i="9"/>
  <c r="AL1367" i="9"/>
  <c r="AL1368" i="9"/>
  <c r="AL1369" i="9"/>
  <c r="AL1370" i="9"/>
  <c r="AL1371" i="9"/>
  <c r="AL1372" i="9"/>
  <c r="AL1373" i="9"/>
  <c r="AL1374" i="9"/>
  <c r="AL1375" i="9"/>
  <c r="AL1376" i="9"/>
  <c r="AL1377" i="9"/>
  <c r="AL1378" i="9"/>
  <c r="AL1379" i="9"/>
  <c r="AL1380" i="9"/>
  <c r="AL1381" i="9"/>
  <c r="AL1382" i="9"/>
  <c r="AL1383" i="9"/>
  <c r="AL1384" i="9"/>
  <c r="AL1385" i="9"/>
  <c r="AL1386" i="9"/>
  <c r="AL1387" i="9"/>
  <c r="AL1388" i="9"/>
  <c r="AL1389" i="9"/>
  <c r="AL1390" i="9"/>
  <c r="AL1391" i="9"/>
  <c r="AL1392" i="9"/>
  <c r="AL1393" i="9"/>
  <c r="AL1394" i="9"/>
  <c r="AL1395" i="9"/>
  <c r="AL1396" i="9"/>
  <c r="AL1397" i="9"/>
  <c r="AL1398" i="9"/>
  <c r="AL1399" i="9"/>
  <c r="AL1400" i="9"/>
  <c r="AL1401" i="9"/>
  <c r="AL1402" i="9"/>
  <c r="AL1403" i="9"/>
  <c r="AL1404" i="9"/>
  <c r="AL1405" i="9"/>
  <c r="AL1406" i="9"/>
  <c r="AL1407" i="9"/>
  <c r="AL1408" i="9"/>
  <c r="AL1409" i="9"/>
  <c r="AL1410" i="9"/>
  <c r="AL1411" i="9"/>
  <c r="AL1412" i="9"/>
  <c r="AL1413" i="9"/>
  <c r="AL1414" i="9"/>
  <c r="AL1415" i="9"/>
  <c r="AL1416" i="9"/>
  <c r="AL1417" i="9"/>
  <c r="AL1418" i="9"/>
  <c r="AL1419" i="9"/>
  <c r="AL1420" i="9"/>
  <c r="AL1421" i="9"/>
  <c r="AL1422" i="9"/>
  <c r="AL1423" i="9"/>
  <c r="AL1424" i="9"/>
  <c r="AL1425" i="9"/>
  <c r="AL1426" i="9"/>
  <c r="AL1427" i="9"/>
  <c r="AL1428" i="9"/>
  <c r="AL1429" i="9"/>
  <c r="AL1430" i="9"/>
  <c r="AL1431" i="9"/>
  <c r="AL1432" i="9"/>
  <c r="AL1433" i="9"/>
  <c r="AL1434" i="9"/>
  <c r="AL1435" i="9"/>
  <c r="AL1436" i="9"/>
  <c r="AL1437" i="9"/>
  <c r="AL1438" i="9"/>
  <c r="AL1439" i="9"/>
  <c r="AL1440" i="9"/>
  <c r="AL1441" i="9"/>
  <c r="AL1442" i="9"/>
  <c r="AL1443" i="9"/>
  <c r="AL1444" i="9"/>
  <c r="AL1445" i="9"/>
  <c r="AL1446" i="9"/>
  <c r="AL1447" i="9"/>
  <c r="AL1448" i="9"/>
  <c r="AL1449" i="9"/>
  <c r="AL1450" i="9"/>
  <c r="AL1451" i="9"/>
  <c r="AL1452" i="9"/>
  <c r="AL1453" i="9"/>
  <c r="AL1454" i="9"/>
  <c r="AL1455" i="9"/>
  <c r="AL1456" i="9"/>
  <c r="AL1457" i="9"/>
  <c r="AL1458" i="9"/>
  <c r="AL1459" i="9"/>
  <c r="AL1460" i="9"/>
  <c r="AL1461" i="9"/>
  <c r="AL1462" i="9"/>
  <c r="AL1463" i="9"/>
  <c r="AL1464" i="9"/>
  <c r="AL1465" i="9"/>
  <c r="AL1466" i="9"/>
  <c r="AL1467" i="9"/>
  <c r="AL1468" i="9"/>
  <c r="AL1469" i="9"/>
  <c r="AL1470" i="9"/>
  <c r="AL1471" i="9"/>
  <c r="AL1472" i="9"/>
  <c r="AL1473" i="9"/>
  <c r="AL1474" i="9"/>
  <c r="AL1475" i="9"/>
  <c r="AL1476" i="9"/>
  <c r="AL1477" i="9"/>
  <c r="AL1478" i="9"/>
  <c r="AL1479" i="9"/>
  <c r="AL1480" i="9"/>
  <c r="AL1481" i="9"/>
  <c r="AL1482" i="9"/>
  <c r="AL1483" i="9"/>
  <c r="AL1484" i="9"/>
  <c r="AL1485" i="9"/>
  <c r="AL1486" i="9"/>
  <c r="AL1487" i="9"/>
  <c r="AL1488" i="9"/>
  <c r="AL1489" i="9"/>
  <c r="AL1490" i="9"/>
  <c r="AL1491" i="9"/>
  <c r="AL1492" i="9"/>
  <c r="AL1493" i="9"/>
  <c r="AL1494" i="9"/>
  <c r="AL1495" i="9"/>
  <c r="AL1496" i="9"/>
  <c r="AL1497" i="9"/>
  <c r="AL1498" i="9"/>
  <c r="AL1499" i="9"/>
  <c r="AL1500" i="9"/>
  <c r="AL1501" i="9"/>
  <c r="AL1502" i="9"/>
  <c r="AL1503" i="9"/>
  <c r="AL1504" i="9"/>
  <c r="AL1505" i="9"/>
  <c r="AL1506" i="9"/>
  <c r="AL1507" i="9"/>
  <c r="AL1508" i="9"/>
  <c r="AL1509" i="9"/>
  <c r="AL1510" i="9"/>
  <c r="AL1511" i="9"/>
  <c r="AL1512" i="9"/>
  <c r="AL1513" i="9"/>
  <c r="AL1514" i="9"/>
  <c r="AL1515" i="9"/>
  <c r="AL1516" i="9"/>
  <c r="AL1517" i="9"/>
  <c r="AL1518" i="9"/>
  <c r="AL1519" i="9"/>
  <c r="AL1520" i="9"/>
  <c r="AL1521" i="9"/>
  <c r="AL1522" i="9"/>
  <c r="AL1523" i="9"/>
  <c r="AL1524" i="9"/>
  <c r="AL1525" i="9"/>
  <c r="AL1526" i="9"/>
  <c r="AL1527" i="9"/>
  <c r="AL1528" i="9"/>
  <c r="AL1529" i="9"/>
  <c r="AL1530" i="9"/>
  <c r="AL1531" i="9"/>
  <c r="AL1532" i="9"/>
  <c r="AL1533" i="9"/>
  <c r="AL1534" i="9"/>
  <c r="AL1535" i="9"/>
  <c r="AL1536" i="9"/>
  <c r="AL1537" i="9"/>
  <c r="AL1538" i="9"/>
  <c r="AL1539" i="9"/>
  <c r="AL1540" i="9"/>
  <c r="AL1541" i="9"/>
  <c r="AL1542" i="9"/>
  <c r="AL1543" i="9"/>
  <c r="AL1544" i="9"/>
  <c r="AL1545" i="9"/>
  <c r="AL1546" i="9"/>
  <c r="AL1547" i="9"/>
  <c r="AL1548" i="9"/>
  <c r="AL1549" i="9"/>
  <c r="AL1550" i="9"/>
  <c r="AL1551" i="9"/>
  <c r="AL1552" i="9"/>
  <c r="AL1553" i="9"/>
  <c r="AL1554" i="9"/>
  <c r="AL1555" i="9"/>
  <c r="AL1556" i="9"/>
  <c r="AL1557" i="9"/>
  <c r="AL1558" i="9"/>
  <c r="AL1559" i="9"/>
  <c r="AL1560" i="9"/>
  <c r="AL1561" i="9"/>
  <c r="AL1562" i="9"/>
  <c r="AL1563" i="9"/>
  <c r="AL1564" i="9"/>
  <c r="AL1565" i="9"/>
  <c r="AL1566" i="9"/>
  <c r="AL1567" i="9"/>
  <c r="AL1568" i="9"/>
  <c r="AL1569" i="9"/>
  <c r="AL1570" i="9"/>
  <c r="AL1571" i="9"/>
  <c r="AL1572" i="9"/>
  <c r="AL1573" i="9"/>
  <c r="AL1574" i="9"/>
  <c r="AL1575" i="9"/>
  <c r="AL1576" i="9"/>
  <c r="AL1577" i="9"/>
  <c r="AL1578" i="9"/>
  <c r="AL1579" i="9"/>
  <c r="AL1580" i="9"/>
  <c r="AL1581" i="9"/>
  <c r="AL1582" i="9"/>
  <c r="AL1583" i="9"/>
  <c r="AL1584" i="9"/>
  <c r="AL1585" i="9"/>
  <c r="AL1586" i="9"/>
  <c r="AL1587" i="9"/>
  <c r="AL1588" i="9"/>
  <c r="AL1589" i="9"/>
  <c r="AL1590" i="9"/>
  <c r="AL1591" i="9"/>
  <c r="AL1592" i="9"/>
  <c r="AL1593" i="9"/>
  <c r="AL1594" i="9"/>
  <c r="AL1595" i="9"/>
  <c r="AL1596" i="9"/>
  <c r="AL1597" i="9"/>
  <c r="AL1598" i="9"/>
  <c r="AL1599" i="9"/>
  <c r="AL1600" i="9"/>
  <c r="AL1601" i="9"/>
  <c r="AL1602" i="9"/>
  <c r="AL1603" i="9"/>
  <c r="AL1604" i="9"/>
  <c r="AL1605" i="9"/>
  <c r="AL1606" i="9"/>
  <c r="AL1607" i="9"/>
  <c r="AL1608" i="9"/>
  <c r="AL1609" i="9"/>
  <c r="AL1610" i="9"/>
  <c r="AL1611" i="9"/>
  <c r="AL1612" i="9"/>
  <c r="AL1613" i="9"/>
  <c r="AL1614" i="9"/>
  <c r="AL1615" i="9"/>
  <c r="AL1616" i="9"/>
  <c r="AL1617" i="9"/>
  <c r="AL1618" i="9"/>
  <c r="AL1619" i="9"/>
  <c r="AL1620" i="9"/>
  <c r="AL1621" i="9"/>
  <c r="AL1622" i="9"/>
  <c r="AL1623" i="9"/>
  <c r="AL1624" i="9"/>
  <c r="AL1625" i="9"/>
  <c r="AL1626" i="9"/>
  <c r="AL1627" i="9"/>
  <c r="AL1628" i="9"/>
  <c r="AL1629" i="9"/>
  <c r="AL1630" i="9"/>
  <c r="AL1631" i="9"/>
  <c r="AL1632" i="9"/>
  <c r="AL1633" i="9"/>
  <c r="AL1634" i="9"/>
  <c r="AL1635" i="9"/>
  <c r="AL1636" i="9"/>
  <c r="AL1637" i="9"/>
  <c r="AL1638" i="9"/>
  <c r="AL1639" i="9"/>
  <c r="AL1640" i="9"/>
  <c r="AL1641" i="9"/>
  <c r="AL1642" i="9"/>
  <c r="AL1643" i="9"/>
  <c r="AL1644" i="9"/>
  <c r="AL1645" i="9"/>
  <c r="AL1646" i="9"/>
  <c r="AL1647" i="9"/>
  <c r="AL1648" i="9"/>
  <c r="AL1649" i="9"/>
  <c r="AL1650" i="9"/>
  <c r="AL1651" i="9"/>
  <c r="AL1652" i="9"/>
  <c r="AL1653" i="9"/>
  <c r="AL1654" i="9"/>
  <c r="AL1655" i="9"/>
  <c r="AL1656" i="9"/>
  <c r="AL1657" i="9"/>
  <c r="AL1658" i="9"/>
  <c r="AL1659" i="9"/>
  <c r="AL1660" i="9"/>
  <c r="AL1661" i="9"/>
  <c r="AL1662" i="9"/>
  <c r="AL1663" i="9"/>
  <c r="AL1664" i="9"/>
  <c r="AL1665" i="9"/>
  <c r="AL1666" i="9"/>
  <c r="AL1667" i="9"/>
  <c r="AL1668" i="9"/>
  <c r="AL1669" i="9"/>
  <c r="AL1670" i="9"/>
  <c r="AL1671" i="9"/>
  <c r="AL1672" i="9"/>
  <c r="AL1673" i="9"/>
  <c r="AL1674" i="9"/>
  <c r="AL1675" i="9"/>
  <c r="AL1676" i="9"/>
  <c r="AL1677" i="9"/>
  <c r="AL1678" i="9"/>
  <c r="AL1679" i="9"/>
  <c r="AL1680" i="9"/>
  <c r="AL1681" i="9"/>
  <c r="AL1682" i="9"/>
  <c r="AL1683" i="9"/>
  <c r="AL1684" i="9"/>
  <c r="AL1685" i="9"/>
  <c r="AL1686" i="9"/>
  <c r="AL1687" i="9"/>
  <c r="AL1688" i="9"/>
  <c r="AL1689" i="9"/>
  <c r="AL1690" i="9"/>
  <c r="AL1691" i="9"/>
  <c r="AL1692" i="9"/>
  <c r="AL1693" i="9"/>
  <c r="AL1694" i="9"/>
  <c r="AL1695" i="9"/>
  <c r="AL1696" i="9"/>
  <c r="AL1697" i="9"/>
  <c r="AL1698" i="9"/>
  <c r="AL1699" i="9"/>
  <c r="AL1700" i="9"/>
  <c r="AL1701" i="9"/>
  <c r="AL1702" i="9"/>
  <c r="AL1703" i="9"/>
  <c r="AL1704" i="9"/>
  <c r="AL1705" i="9"/>
  <c r="AL1706" i="9"/>
  <c r="AL1707" i="9"/>
  <c r="AL1708" i="9"/>
  <c r="AL1709" i="9"/>
  <c r="AL1710" i="9"/>
  <c r="AL1711" i="9"/>
  <c r="AL1712" i="9"/>
  <c r="AL1713" i="9"/>
  <c r="AL1714" i="9"/>
  <c r="AL1715" i="9"/>
  <c r="AL1716" i="9"/>
  <c r="AL1717" i="9"/>
  <c r="AL1718" i="9"/>
  <c r="AL1719" i="9"/>
  <c r="AL1720" i="9"/>
  <c r="AL1721" i="9"/>
  <c r="AL1722" i="9"/>
  <c r="AL1723" i="9"/>
  <c r="AL1724" i="9"/>
  <c r="AL1725" i="9"/>
  <c r="AL1726" i="9"/>
  <c r="AL1727" i="9"/>
  <c r="AL1728" i="9"/>
  <c r="AL1729" i="9"/>
  <c r="AL1730" i="9"/>
  <c r="AL1731" i="9"/>
  <c r="AL1732" i="9"/>
  <c r="AL1733" i="9"/>
  <c r="AL1734" i="9"/>
  <c r="AL1735" i="9"/>
  <c r="AL1736" i="9"/>
  <c r="AL1737" i="9"/>
  <c r="AL1738" i="9"/>
  <c r="AL1739" i="9"/>
  <c r="AL1740" i="9"/>
  <c r="AL1741" i="9"/>
  <c r="AL1742" i="9"/>
  <c r="AL1743" i="9"/>
  <c r="AL1744" i="9"/>
  <c r="AL1745" i="9"/>
  <c r="AL1746" i="9"/>
  <c r="AL1747" i="9"/>
  <c r="AL1748" i="9"/>
  <c r="AL1749" i="9"/>
  <c r="AL1750" i="9"/>
  <c r="AL1751" i="9"/>
  <c r="AL1752" i="9"/>
  <c r="AL1753" i="9"/>
  <c r="AL1754" i="9"/>
  <c r="AL1755" i="9"/>
  <c r="AL1756" i="9"/>
  <c r="AL1757" i="9"/>
  <c r="AL1758" i="9"/>
  <c r="AL1759" i="9"/>
  <c r="AL1760" i="9"/>
  <c r="AL1761" i="9"/>
  <c r="AL1762" i="9"/>
  <c r="AL1763" i="9"/>
  <c r="AL1764" i="9"/>
  <c r="AL1765" i="9"/>
  <c r="AL1766" i="9"/>
  <c r="AL1767" i="9"/>
  <c r="AL1768" i="9"/>
  <c r="AL1769" i="9"/>
  <c r="AL1770" i="9"/>
  <c r="AL1771" i="9"/>
  <c r="AL1772" i="9"/>
  <c r="AL1773" i="9"/>
  <c r="AL1774" i="9"/>
  <c r="AL1775" i="9"/>
  <c r="AL1776" i="9"/>
  <c r="AL1777" i="9"/>
  <c r="AL1778" i="9"/>
  <c r="AL1779" i="9"/>
  <c r="AL1780" i="9"/>
  <c r="AL1781" i="9"/>
  <c r="AL1782" i="9"/>
  <c r="AL1783" i="9"/>
  <c r="AL1784" i="9"/>
  <c r="AL1785" i="9"/>
  <c r="AL1786" i="9"/>
  <c r="AL1787" i="9"/>
  <c r="AL1788" i="9"/>
  <c r="AL1789" i="9"/>
  <c r="AL1790" i="9"/>
  <c r="AL1791" i="9"/>
  <c r="AL1792" i="9"/>
  <c r="AL1793" i="9"/>
  <c r="AL1794" i="9"/>
  <c r="AL1795" i="9"/>
  <c r="AL1796" i="9"/>
  <c r="AL1797" i="9"/>
  <c r="AL1798" i="9"/>
  <c r="AL1799" i="9"/>
  <c r="AL1800" i="9"/>
  <c r="AL1801" i="9"/>
  <c r="AL1802" i="9"/>
  <c r="AL1803" i="9"/>
  <c r="AL1804" i="9"/>
  <c r="AL1805" i="9"/>
  <c r="AL1806" i="9"/>
  <c r="AL1807" i="9"/>
  <c r="AL1808" i="9"/>
  <c r="AL1809" i="9"/>
  <c r="AL1810" i="9"/>
  <c r="AL1811" i="9"/>
  <c r="AL1812" i="9"/>
  <c r="AL1813" i="9"/>
  <c r="AL1814" i="9"/>
  <c r="AL1815" i="9"/>
  <c r="AL1816" i="9"/>
  <c r="AL1817" i="9"/>
  <c r="AL1818" i="9"/>
  <c r="AL1819" i="9"/>
  <c r="AL1820" i="9"/>
  <c r="AL1821" i="9"/>
  <c r="AL1822" i="9"/>
  <c r="AL1823" i="9"/>
  <c r="AL1824" i="9"/>
  <c r="AL1825" i="9"/>
  <c r="AL1826" i="9"/>
  <c r="AL1827" i="9"/>
  <c r="AL1828" i="9"/>
  <c r="AL1829" i="9"/>
  <c r="AL1830" i="9"/>
  <c r="AL1831" i="9"/>
  <c r="AL1832" i="9"/>
  <c r="AL1833" i="9"/>
  <c r="AL1834" i="9"/>
  <c r="AL1835" i="9"/>
  <c r="AL1836" i="9"/>
  <c r="AL1837" i="9"/>
  <c r="AL1838" i="9"/>
  <c r="AL1839" i="9"/>
  <c r="AL1840" i="9"/>
  <c r="AL1841" i="9"/>
  <c r="AL1842" i="9"/>
  <c r="AL1843" i="9"/>
  <c r="AL1844" i="9"/>
  <c r="AL1845" i="9"/>
  <c r="AL1846" i="9"/>
  <c r="AL1847" i="9"/>
  <c r="AL1848" i="9"/>
  <c r="AL1849" i="9"/>
  <c r="AL1850" i="9"/>
  <c r="AL1851" i="9"/>
  <c r="AL1852" i="9"/>
  <c r="AL1853" i="9"/>
  <c r="AL1854" i="9"/>
  <c r="AL1855" i="9"/>
  <c r="AL1856" i="9"/>
  <c r="AL1857" i="9"/>
  <c r="AL1858" i="9"/>
  <c r="AL1859" i="9"/>
  <c r="AL1860" i="9"/>
  <c r="AL1861" i="9"/>
  <c r="AL1862" i="9"/>
  <c r="AL1863" i="9"/>
  <c r="AL1864" i="9"/>
  <c r="AL1865" i="9"/>
  <c r="AL1866" i="9"/>
  <c r="AL1867" i="9"/>
  <c r="AL1868" i="9"/>
  <c r="AL1869" i="9"/>
  <c r="AL1870" i="9"/>
  <c r="AL1871" i="9"/>
  <c r="AL1872" i="9"/>
  <c r="AL1873" i="9"/>
  <c r="AL1874" i="9"/>
  <c r="AL1875" i="9"/>
  <c r="AL1876" i="9"/>
  <c r="AL1877" i="9"/>
  <c r="AL1878" i="9"/>
  <c r="AL1879" i="9"/>
  <c r="AL1880" i="9"/>
  <c r="AL1881" i="9"/>
  <c r="AL1882" i="9"/>
  <c r="AL1883" i="9"/>
  <c r="AL1884" i="9"/>
  <c r="AL1885" i="9"/>
  <c r="AL1886" i="9"/>
  <c r="AL1887" i="9"/>
  <c r="AL1888" i="9"/>
  <c r="AL1889" i="9"/>
  <c r="AL1890" i="9"/>
  <c r="AL1891" i="9"/>
  <c r="AL1892" i="9"/>
  <c r="AL1893" i="9"/>
  <c r="AL1894" i="9"/>
  <c r="AL1895" i="9"/>
  <c r="AL1896" i="9"/>
  <c r="AL1897" i="9"/>
  <c r="AL1898" i="9"/>
  <c r="AL1899" i="9"/>
  <c r="AL1900" i="9"/>
  <c r="AL1901" i="9"/>
  <c r="AL1902" i="9"/>
  <c r="AL1903" i="9"/>
  <c r="AL1904" i="9"/>
  <c r="AL1905" i="9"/>
  <c r="AL1906" i="9"/>
  <c r="AL1907" i="9"/>
  <c r="AL1908" i="9"/>
  <c r="AL1909" i="9"/>
  <c r="AL1910" i="9"/>
  <c r="AL1911" i="9"/>
  <c r="AL1912" i="9"/>
  <c r="AL1913" i="9"/>
  <c r="AL1914" i="9"/>
  <c r="AL1915" i="9"/>
  <c r="AL1916" i="9"/>
  <c r="AL1917" i="9"/>
  <c r="AL1918" i="9"/>
  <c r="AL1919" i="9"/>
  <c r="AL1920" i="9"/>
  <c r="AL1921" i="9"/>
  <c r="AL1922" i="9"/>
  <c r="AL1923" i="9"/>
  <c r="AL1924" i="9"/>
  <c r="AL1925" i="9"/>
  <c r="AL1926" i="9"/>
  <c r="AL1927" i="9"/>
  <c r="AL1928" i="9"/>
  <c r="AL1929" i="9"/>
  <c r="AL1930" i="9"/>
  <c r="AL1931" i="9"/>
  <c r="AL1932" i="9"/>
  <c r="AL1933" i="9"/>
  <c r="AL1934" i="9"/>
  <c r="AL1935" i="9"/>
  <c r="AL1936" i="9"/>
  <c r="AL1937" i="9"/>
  <c r="AL1938" i="9"/>
  <c r="AL1939" i="9"/>
  <c r="AL1940" i="9"/>
  <c r="AL1941" i="9"/>
  <c r="AL1942" i="9"/>
  <c r="AL1943" i="9"/>
  <c r="AL1944" i="9"/>
  <c r="AL1945" i="9"/>
  <c r="AL1946" i="9"/>
  <c r="AL1947" i="9"/>
  <c r="AL1948" i="9"/>
  <c r="AL1949" i="9"/>
  <c r="AL1950" i="9"/>
  <c r="AL1951" i="9"/>
  <c r="AL1952" i="9"/>
  <c r="AL1953" i="9"/>
  <c r="AL1954" i="9"/>
  <c r="AL1955" i="9"/>
  <c r="AL1956" i="9"/>
  <c r="AL1957" i="9"/>
  <c r="AL1958" i="9"/>
  <c r="AL1959" i="9"/>
  <c r="AL1960" i="9"/>
  <c r="AL1961" i="9"/>
  <c r="AL1962" i="9"/>
  <c r="AL1963" i="9"/>
  <c r="AL1964" i="9"/>
  <c r="AL1965" i="9"/>
  <c r="AL1966" i="9"/>
  <c r="AL1967" i="9"/>
  <c r="AL1968" i="9"/>
  <c r="AL1969" i="9"/>
  <c r="AL1970" i="9"/>
  <c r="AL1971" i="9"/>
  <c r="AL1972" i="9"/>
  <c r="AL1973" i="9"/>
  <c r="AL1974" i="9"/>
  <c r="AL1975" i="9"/>
  <c r="AL1976" i="9"/>
  <c r="AL1977" i="9"/>
  <c r="AL1978" i="9"/>
  <c r="AL1979" i="9"/>
  <c r="AL1980" i="9"/>
  <c r="AL1981" i="9"/>
  <c r="AL1982" i="9"/>
  <c r="AL1983" i="9"/>
  <c r="AL1984" i="9"/>
  <c r="AL1985" i="9"/>
  <c r="AL1986" i="9"/>
  <c r="AL1987" i="9"/>
  <c r="AL1988" i="9"/>
  <c r="AL1989" i="9"/>
  <c r="AL1990" i="9"/>
  <c r="AL1991" i="9"/>
  <c r="AL1992" i="9"/>
  <c r="AL1993" i="9"/>
  <c r="AL1994" i="9"/>
  <c r="AL1995" i="9"/>
  <c r="AL1996" i="9"/>
  <c r="AL1997" i="9"/>
  <c r="AL1998" i="9"/>
  <c r="AL1999" i="9"/>
  <c r="AL2000" i="9"/>
  <c r="AL2001" i="9"/>
  <c r="AL2002" i="9"/>
  <c r="AL2003" i="9"/>
  <c r="AL2004" i="9"/>
  <c r="AL2005" i="9"/>
  <c r="AL2006" i="9"/>
  <c r="AL2007" i="9"/>
  <c r="AL2008" i="9"/>
  <c r="AL2009" i="9"/>
  <c r="AL2010" i="9"/>
  <c r="AL2011" i="9"/>
  <c r="AL2012" i="9"/>
  <c r="AL2013" i="9"/>
  <c r="AL2014" i="9"/>
  <c r="AL2015" i="9"/>
  <c r="AL2016" i="9"/>
  <c r="AL2017" i="9"/>
  <c r="AL2018" i="9"/>
  <c r="AL2019" i="9"/>
  <c r="AL2020" i="9"/>
  <c r="AL2021" i="9"/>
  <c r="AL2022" i="9"/>
  <c r="AL2023" i="9"/>
  <c r="AL2024" i="9"/>
  <c r="AL2025" i="9"/>
  <c r="AL2026" i="9"/>
  <c r="AL2027" i="9"/>
  <c r="AL2028" i="9"/>
  <c r="AL2029" i="9"/>
  <c r="AL2030" i="9"/>
  <c r="AL2031" i="9"/>
  <c r="AL2032" i="9"/>
  <c r="AL2033" i="9"/>
  <c r="AL2034" i="9"/>
  <c r="AL2035" i="9"/>
  <c r="AL2036" i="9"/>
  <c r="AL2037" i="9"/>
  <c r="AL2038" i="9"/>
  <c r="AL2039" i="9"/>
  <c r="AL2040" i="9"/>
  <c r="AL2041" i="9"/>
  <c r="AL2042" i="9"/>
  <c r="AL2043" i="9"/>
  <c r="AL2044" i="9"/>
  <c r="AL2045" i="9"/>
  <c r="AL2046" i="9"/>
  <c r="AL2047" i="9"/>
  <c r="AL2048" i="9"/>
  <c r="AL2049" i="9"/>
  <c r="AL2050" i="9"/>
  <c r="AL2051" i="9"/>
  <c r="AL2052" i="9"/>
  <c r="AL2053" i="9"/>
  <c r="AL2054" i="9"/>
  <c r="AL2055" i="9"/>
  <c r="AL2056" i="9"/>
  <c r="AL2057" i="9"/>
  <c r="AL2058" i="9"/>
  <c r="AL2059" i="9"/>
  <c r="AL2060" i="9"/>
  <c r="AL2061" i="9"/>
  <c r="AL2062" i="9"/>
  <c r="AL2063" i="9"/>
  <c r="AL2064" i="9"/>
  <c r="AL2065" i="9"/>
  <c r="AL2066" i="9"/>
  <c r="AL2067" i="9"/>
  <c r="AL2068" i="9"/>
  <c r="AL2069" i="9"/>
  <c r="AL2070" i="9"/>
  <c r="AL2071" i="9"/>
  <c r="AL2072" i="9"/>
  <c r="AL2073" i="9"/>
  <c r="AL2074" i="9"/>
  <c r="AL2075" i="9"/>
  <c r="AL2076" i="9"/>
  <c r="AL2077" i="9"/>
  <c r="AL2078" i="9"/>
  <c r="AL2079" i="9"/>
  <c r="AL2080" i="9"/>
  <c r="AL2081" i="9"/>
  <c r="AL2082" i="9"/>
  <c r="AL2083" i="9"/>
  <c r="AL2084" i="9"/>
  <c r="AL2085" i="9"/>
  <c r="AL2086" i="9"/>
  <c r="AL2087" i="9"/>
  <c r="AL2088" i="9"/>
  <c r="AL2089" i="9"/>
  <c r="AL2090" i="9"/>
  <c r="AL2091" i="9"/>
  <c r="AL2092" i="9"/>
  <c r="AL2093" i="9"/>
  <c r="AL2094" i="9"/>
  <c r="AL2095" i="9"/>
  <c r="AL2096" i="9"/>
  <c r="AL2097" i="9"/>
  <c r="AL2098" i="9"/>
  <c r="AL2099" i="9"/>
  <c r="AL2100" i="9"/>
  <c r="AL2101" i="9"/>
  <c r="AL2102" i="9"/>
  <c r="AL2103" i="9"/>
  <c r="AL2104" i="9"/>
  <c r="AL2105" i="9"/>
  <c r="AL2106" i="9"/>
  <c r="AL2107" i="9"/>
  <c r="AL2108" i="9"/>
  <c r="AL2109" i="9"/>
  <c r="AL2110" i="9"/>
  <c r="AL2111" i="9"/>
  <c r="AL2112" i="9"/>
  <c r="AL2113" i="9"/>
  <c r="AL2114" i="9"/>
  <c r="AL2115" i="9"/>
  <c r="AL2116" i="9"/>
  <c r="AL2117" i="9"/>
  <c r="AL2118" i="9"/>
  <c r="AL2119" i="9"/>
  <c r="AL2120" i="9"/>
  <c r="AL2121" i="9"/>
  <c r="AL2122" i="9"/>
  <c r="AL2123" i="9"/>
  <c r="AL2124" i="9"/>
  <c r="AL2125" i="9"/>
  <c r="AL2126" i="9"/>
  <c r="AL2127" i="9"/>
  <c r="AL2128" i="9"/>
  <c r="AL2129" i="9"/>
  <c r="AL2130" i="9"/>
  <c r="AL2131" i="9"/>
  <c r="AL2132" i="9"/>
  <c r="AL2133" i="9"/>
  <c r="AL2134" i="9"/>
  <c r="AL2135" i="9"/>
  <c r="AL2136" i="9"/>
  <c r="AL2137" i="9"/>
  <c r="AL2138" i="9"/>
  <c r="AL2139" i="9"/>
  <c r="AL2140" i="9"/>
  <c r="AL2141" i="9"/>
  <c r="AL2142" i="9"/>
  <c r="AL2143" i="9"/>
  <c r="AL2144" i="9"/>
  <c r="AL2145" i="9"/>
  <c r="AL2146" i="9"/>
  <c r="AL2147" i="9"/>
  <c r="AL2148" i="9"/>
  <c r="AL2149" i="9"/>
  <c r="AL2150" i="9"/>
  <c r="AL2151" i="9"/>
  <c r="AL2152" i="9"/>
  <c r="AL2153" i="9"/>
  <c r="AL2154" i="9"/>
  <c r="AL2155" i="9"/>
  <c r="AL2156" i="9"/>
  <c r="AL2157" i="9"/>
  <c r="AL2158" i="9"/>
  <c r="AL2159" i="9"/>
  <c r="AL2160" i="9"/>
  <c r="AL2161" i="9"/>
  <c r="AL2162" i="9"/>
  <c r="AL2163" i="9"/>
  <c r="AL2164" i="9"/>
  <c r="AL2165" i="9"/>
  <c r="AL2166" i="9"/>
  <c r="AL2167" i="9"/>
  <c r="AL2168" i="9"/>
  <c r="AL2169" i="9"/>
  <c r="AL2170" i="9"/>
  <c r="AL2171" i="9"/>
  <c r="AL2172" i="9"/>
  <c r="AL2173" i="9"/>
  <c r="AL2174" i="9"/>
  <c r="AL2175" i="9"/>
  <c r="AL2176" i="9"/>
  <c r="AL2177" i="9"/>
  <c r="AL2178" i="9"/>
  <c r="AL2179" i="9"/>
  <c r="AL2180" i="9"/>
  <c r="AL2181" i="9"/>
  <c r="AL2182" i="9"/>
  <c r="AL2183" i="9"/>
  <c r="AL2184" i="9"/>
  <c r="AL2185" i="9"/>
  <c r="AL2186" i="9"/>
  <c r="AL2187" i="9"/>
  <c r="AL2188" i="9"/>
  <c r="AL2189" i="9"/>
  <c r="AL2190" i="9"/>
  <c r="AL2191" i="9"/>
  <c r="AL2192" i="9"/>
  <c r="AL2193" i="9"/>
  <c r="AL2194" i="9"/>
  <c r="AL2195" i="9"/>
  <c r="AL2196" i="9"/>
  <c r="AL2197" i="9"/>
  <c r="AL2198" i="9"/>
  <c r="AL2199" i="9"/>
  <c r="AL2200" i="9"/>
  <c r="AL2201" i="9"/>
  <c r="AL2202" i="9"/>
  <c r="AL2203" i="9"/>
  <c r="AL2204" i="9"/>
  <c r="AL2205" i="9"/>
  <c r="AL2206" i="9"/>
  <c r="AL2207" i="9"/>
  <c r="AL2208" i="9"/>
  <c r="AL2209" i="9"/>
  <c r="AL2210" i="9"/>
  <c r="AL2211" i="9"/>
  <c r="AL2212" i="9"/>
  <c r="AL2213" i="9"/>
  <c r="AL2214" i="9"/>
  <c r="AL2215" i="9"/>
  <c r="AL2216" i="9"/>
  <c r="AL2217" i="9"/>
  <c r="AL2218" i="9"/>
  <c r="AL2219" i="9"/>
  <c r="AL2220" i="9"/>
  <c r="AL2221" i="9"/>
  <c r="AL2222" i="9"/>
  <c r="AL2223" i="9"/>
  <c r="AL2224" i="9"/>
  <c r="AL2225" i="9"/>
  <c r="AL2226" i="9"/>
  <c r="AL2227" i="9"/>
  <c r="AL2228" i="9"/>
  <c r="AL2229" i="9"/>
  <c r="AL2230" i="9"/>
  <c r="AL2231" i="9"/>
  <c r="AL2232" i="9"/>
  <c r="AL2233" i="9"/>
  <c r="AL2234" i="9"/>
  <c r="AL2235" i="9"/>
  <c r="AL2236" i="9"/>
  <c r="AL2237" i="9"/>
  <c r="AL2238" i="9"/>
  <c r="AL2239" i="9"/>
  <c r="AL2240" i="9"/>
  <c r="AL2241" i="9"/>
  <c r="AL2242" i="9"/>
  <c r="AL2243" i="9"/>
  <c r="AL2244" i="9"/>
  <c r="AL2245" i="9"/>
  <c r="AL2246" i="9"/>
  <c r="AL2247" i="9"/>
  <c r="AL2248" i="9"/>
  <c r="AL2249" i="9"/>
  <c r="AL2250" i="9"/>
  <c r="AL2251" i="9"/>
  <c r="AL2252" i="9"/>
  <c r="AL2253" i="9"/>
  <c r="AL2254" i="9"/>
  <c r="AL2255" i="9"/>
  <c r="AL2256" i="9"/>
  <c r="AL2257" i="9"/>
  <c r="AL2258" i="9"/>
  <c r="AL2259" i="9"/>
  <c r="AL2260" i="9"/>
  <c r="AL2261" i="9"/>
  <c r="AL2262" i="9"/>
  <c r="AL2263" i="9"/>
  <c r="AL2264" i="9"/>
  <c r="AL2265" i="9"/>
  <c r="AL2266" i="9"/>
  <c r="AL2267" i="9"/>
  <c r="AL2268" i="9"/>
  <c r="AL2269" i="9"/>
  <c r="AL2270" i="9"/>
  <c r="AL2271" i="9"/>
  <c r="AL2272" i="9"/>
  <c r="AL2273" i="9"/>
  <c r="AL2274" i="9"/>
  <c r="AL2275" i="9"/>
  <c r="AL2276" i="9"/>
  <c r="AL2277" i="9"/>
  <c r="AL2278" i="9"/>
  <c r="AL2279" i="9"/>
  <c r="AL2280" i="9"/>
  <c r="AL2281" i="9"/>
  <c r="AL2282" i="9"/>
  <c r="AL2283" i="9"/>
  <c r="AL2284" i="9"/>
  <c r="AL2285" i="9"/>
  <c r="AL2286" i="9"/>
  <c r="AL2287" i="9"/>
  <c r="AL2288" i="9"/>
  <c r="AL2289" i="9"/>
  <c r="AL2290" i="9"/>
  <c r="AL2291" i="9"/>
  <c r="AL2292" i="9"/>
  <c r="AL2293" i="9"/>
  <c r="AL2294" i="9"/>
  <c r="AL2295" i="9"/>
  <c r="AL2296" i="9"/>
  <c r="AL2297" i="9"/>
  <c r="AL2298" i="9"/>
  <c r="AL2299" i="9"/>
  <c r="AL2300" i="9"/>
  <c r="AL2301" i="9"/>
  <c r="AL2302" i="9"/>
  <c r="AL2303" i="9"/>
  <c r="AL2304" i="9"/>
  <c r="AL2305" i="9"/>
  <c r="AL2306" i="9"/>
  <c r="AL2307" i="9"/>
  <c r="AL2308" i="9"/>
  <c r="AL2309" i="9"/>
  <c r="AL2310" i="9"/>
  <c r="AL2311" i="9"/>
  <c r="AL2312" i="9"/>
  <c r="AL2313" i="9"/>
  <c r="AL2314" i="9"/>
  <c r="AL2315" i="9"/>
  <c r="AL2316" i="9"/>
  <c r="AL2317" i="9"/>
  <c r="AL2318" i="9"/>
  <c r="AL2319" i="9"/>
  <c r="AL2320" i="9"/>
  <c r="AL2321" i="9"/>
  <c r="AL2322" i="9"/>
  <c r="AL2323" i="9"/>
  <c r="AL2324" i="9"/>
  <c r="AL2325" i="9"/>
  <c r="AL2326" i="9"/>
  <c r="AL2327" i="9"/>
  <c r="AL2328" i="9"/>
  <c r="AL2329" i="9"/>
  <c r="AL2330" i="9"/>
  <c r="AL2331" i="9"/>
  <c r="AL2332" i="9"/>
  <c r="AL2333" i="9"/>
  <c r="AL2334" i="9"/>
  <c r="AL2335" i="9"/>
  <c r="AL2336" i="9"/>
  <c r="AL2337" i="9"/>
  <c r="AL2338" i="9"/>
  <c r="AL2339" i="9"/>
  <c r="AL2340" i="9"/>
  <c r="AL2341" i="9"/>
  <c r="AL2342" i="9"/>
  <c r="AL2343" i="9"/>
  <c r="AL2344" i="9"/>
  <c r="AL2345" i="9"/>
  <c r="AL2346" i="9"/>
  <c r="AL2347" i="9"/>
  <c r="AL2348" i="9"/>
  <c r="AL2349" i="9"/>
  <c r="AL2350" i="9"/>
  <c r="AL2351" i="9"/>
  <c r="AL2352" i="9"/>
  <c r="AL2353" i="9"/>
  <c r="AL2354" i="9"/>
  <c r="AL2355" i="9"/>
  <c r="AL2356" i="9"/>
  <c r="AL2357" i="9"/>
  <c r="AL2358" i="9"/>
  <c r="AL2359" i="9"/>
  <c r="AL2360" i="9"/>
  <c r="AL2361" i="9"/>
  <c r="AL2362" i="9"/>
  <c r="AL2363" i="9"/>
  <c r="AL2364" i="9"/>
  <c r="AL2365" i="9"/>
  <c r="AL2366" i="9"/>
  <c r="AL2367" i="9"/>
  <c r="AL2368" i="9"/>
  <c r="AL2369" i="9"/>
  <c r="AL2370" i="9"/>
  <c r="AL2371" i="9"/>
  <c r="AL2372" i="9"/>
  <c r="AL2373" i="9"/>
  <c r="AL2374" i="9"/>
  <c r="AL2375" i="9"/>
  <c r="AL2376" i="9"/>
  <c r="AL2377" i="9"/>
  <c r="AL2378" i="9"/>
  <c r="AL2379" i="9"/>
  <c r="AL2380" i="9"/>
  <c r="AL2381" i="9"/>
  <c r="AL2382" i="9"/>
  <c r="AL2383" i="9"/>
  <c r="AL2384" i="9"/>
  <c r="AL2385" i="9"/>
  <c r="AL2386" i="9"/>
  <c r="AL2387" i="9"/>
  <c r="AL2388" i="9"/>
  <c r="AL2389" i="9"/>
  <c r="AL2390" i="9"/>
  <c r="AL2391" i="9"/>
  <c r="AL2392" i="9"/>
  <c r="AL2393" i="9"/>
  <c r="AL2394" i="9"/>
  <c r="AL2395" i="9"/>
  <c r="AL2396" i="9"/>
  <c r="AL2397" i="9"/>
  <c r="AL2398" i="9"/>
  <c r="AL2399" i="9"/>
  <c r="AL2400" i="9"/>
  <c r="AL2401" i="9"/>
  <c r="AL2402" i="9"/>
  <c r="AL2403" i="9"/>
  <c r="AL2404" i="9"/>
  <c r="AL2405" i="9"/>
  <c r="AL2406" i="9"/>
  <c r="AL2407" i="9"/>
  <c r="AL2408" i="9"/>
  <c r="AL2409" i="9"/>
  <c r="AL2410" i="9"/>
  <c r="AL2411" i="9"/>
  <c r="AL2412" i="9"/>
  <c r="AL2413" i="9"/>
  <c r="AL2414" i="9"/>
  <c r="AL2415" i="9"/>
  <c r="AL2416" i="9"/>
  <c r="AL2417" i="9"/>
  <c r="AL2418" i="9"/>
  <c r="AL2419" i="9"/>
  <c r="AL2420" i="9"/>
  <c r="AL2421" i="9"/>
  <c r="AL2422" i="9"/>
  <c r="AL2423" i="9"/>
  <c r="AL2424" i="9"/>
  <c r="AL2425" i="9"/>
  <c r="AL2426" i="9"/>
  <c r="AL2427" i="9"/>
  <c r="AL2428" i="9"/>
  <c r="AL2429" i="9"/>
  <c r="AL2430" i="9"/>
  <c r="AL2431" i="9"/>
  <c r="AL2432" i="9"/>
  <c r="AL2433" i="9"/>
  <c r="AL2434" i="9"/>
  <c r="AL2435" i="9"/>
  <c r="AL2436" i="9"/>
  <c r="AL2437" i="9"/>
  <c r="AL2438" i="9"/>
  <c r="AL2439" i="9"/>
  <c r="AL2440" i="9"/>
  <c r="AL2441" i="9"/>
  <c r="AL2442" i="9"/>
  <c r="AL2443" i="9"/>
  <c r="AL2444" i="9"/>
  <c r="AL2445" i="9"/>
  <c r="AL2446" i="9"/>
  <c r="AL2447" i="9"/>
  <c r="AL2448" i="9"/>
  <c r="AL2449" i="9"/>
  <c r="AL2450" i="9"/>
  <c r="AL2451" i="9"/>
  <c r="AL2452" i="9"/>
  <c r="AL2453" i="9"/>
  <c r="AL2454" i="9"/>
  <c r="AL2455" i="9"/>
  <c r="AL2456" i="9"/>
  <c r="AL2457" i="9"/>
  <c r="AL2458" i="9"/>
  <c r="AL2459" i="9"/>
  <c r="AL2460" i="9"/>
  <c r="AL2461" i="9"/>
  <c r="AL2462" i="9"/>
  <c r="AL2463" i="9"/>
  <c r="AL2464" i="9"/>
  <c r="AL2465" i="9"/>
  <c r="AL2466" i="9"/>
  <c r="AL2467" i="9"/>
  <c r="AL2468" i="9"/>
  <c r="AL2469" i="9"/>
  <c r="AL2470" i="9"/>
  <c r="AL2471" i="9"/>
  <c r="AL2472" i="9"/>
  <c r="AL2473" i="9"/>
  <c r="AL2474" i="9"/>
  <c r="AL2475" i="9"/>
  <c r="AL2476" i="9"/>
  <c r="AL2477" i="9"/>
  <c r="AL2478" i="9"/>
  <c r="AL2479" i="9"/>
  <c r="AL2480" i="9"/>
  <c r="AL2481" i="9"/>
  <c r="AL2482" i="9"/>
  <c r="AL2483" i="9"/>
  <c r="AL2484" i="9"/>
  <c r="AL2485" i="9"/>
  <c r="AL2486" i="9"/>
  <c r="AL2487" i="9"/>
  <c r="AL2488" i="9"/>
  <c r="AL2489" i="9"/>
  <c r="AL2490" i="9"/>
  <c r="AL2491" i="9"/>
  <c r="AL2492" i="9"/>
  <c r="AL2493" i="9"/>
  <c r="AL2494" i="9"/>
  <c r="AL2495" i="9"/>
  <c r="AL2496" i="9"/>
  <c r="AL2497" i="9"/>
  <c r="AL2498" i="9"/>
  <c r="AL2499" i="9"/>
  <c r="AL2500" i="9"/>
  <c r="AL2501" i="9"/>
  <c r="AL2502" i="9"/>
  <c r="AL2503" i="9"/>
  <c r="AL2504" i="9"/>
  <c r="AL2505" i="9"/>
  <c r="AL2506" i="9"/>
  <c r="AL2507" i="9"/>
  <c r="AL2508" i="9"/>
  <c r="AL2509" i="9"/>
  <c r="AL2510" i="9"/>
  <c r="AL2511" i="9"/>
  <c r="AL2512" i="9"/>
  <c r="AL2513" i="9"/>
  <c r="AL2514" i="9"/>
  <c r="AL2515" i="9"/>
  <c r="AL2516" i="9"/>
  <c r="AL2517" i="9"/>
  <c r="AL2518" i="9"/>
  <c r="AL2519" i="9"/>
  <c r="AL2520" i="9"/>
  <c r="AL2521" i="9"/>
  <c r="AL2522" i="9"/>
  <c r="AL2523" i="9"/>
  <c r="AL2524" i="9"/>
  <c r="AL2525" i="9"/>
  <c r="AL2526" i="9"/>
  <c r="AL2527" i="9"/>
  <c r="AL2528" i="9"/>
  <c r="AL2529" i="9"/>
  <c r="AL2530" i="9"/>
  <c r="AL2531" i="9"/>
  <c r="AL2532" i="9"/>
  <c r="AL2533" i="9"/>
  <c r="AL2534" i="9"/>
  <c r="AL2535" i="9"/>
  <c r="AL2536" i="9"/>
  <c r="AL2537" i="9"/>
  <c r="AL2538" i="9"/>
  <c r="AL2539" i="9"/>
  <c r="AL2540" i="9"/>
  <c r="AL2541" i="9"/>
  <c r="AL2542" i="9"/>
  <c r="AL2543" i="9"/>
  <c r="AL2544" i="9"/>
  <c r="AL2545" i="9"/>
  <c r="AL2546" i="9"/>
  <c r="AL2547" i="9"/>
  <c r="AL2548" i="9"/>
  <c r="AL2549" i="9"/>
  <c r="AL2550" i="9"/>
  <c r="AL2551" i="9"/>
  <c r="AL2552" i="9"/>
  <c r="AL2553" i="9"/>
  <c r="AL2554" i="9"/>
  <c r="AL2555" i="9"/>
  <c r="AL2556" i="9"/>
  <c r="AL2557" i="9"/>
  <c r="AL2558" i="9"/>
  <c r="AL2559" i="9"/>
  <c r="AL2560" i="9"/>
  <c r="AL2561" i="9"/>
  <c r="AL2562" i="9"/>
  <c r="AL2563" i="9"/>
  <c r="AL2564" i="9"/>
  <c r="AL2565" i="9"/>
  <c r="AL2566" i="9"/>
  <c r="AL2567" i="9"/>
  <c r="AL2568" i="9"/>
  <c r="AL2569" i="9"/>
  <c r="AL2570" i="9"/>
  <c r="AL2571" i="9"/>
  <c r="AL2572" i="9"/>
  <c r="AL2573" i="9"/>
  <c r="AL2574" i="9"/>
  <c r="AL2575" i="9"/>
  <c r="AL2576" i="9"/>
  <c r="AL2577" i="9"/>
  <c r="AL2578" i="9"/>
  <c r="AL2579" i="9"/>
  <c r="AL2580" i="9"/>
  <c r="AL2581" i="9"/>
  <c r="AL2582" i="9"/>
  <c r="AL2583" i="9"/>
  <c r="AL2584" i="9"/>
  <c r="AL2585" i="9"/>
  <c r="AL2586" i="9"/>
  <c r="AL2587" i="9"/>
  <c r="AL2588" i="9"/>
  <c r="AL2589" i="9"/>
  <c r="AL2590" i="9"/>
  <c r="AL2591" i="9"/>
  <c r="AL2592" i="9"/>
  <c r="AL2593" i="9"/>
  <c r="AL2594" i="9"/>
  <c r="AL2595" i="9"/>
  <c r="AL2596" i="9"/>
  <c r="AL2597" i="9"/>
  <c r="AL2598" i="9"/>
  <c r="AL2599" i="9"/>
  <c r="AL2600" i="9"/>
  <c r="AL2601" i="9"/>
  <c r="AL2602" i="9"/>
  <c r="AL2603" i="9"/>
  <c r="AL2604" i="9"/>
  <c r="AL2605" i="9"/>
  <c r="AL2606" i="9"/>
  <c r="AL2607" i="9"/>
  <c r="AL2608" i="9"/>
  <c r="AL2609" i="9"/>
  <c r="AL2610" i="9"/>
  <c r="AL2611" i="9"/>
  <c r="AL2612" i="9"/>
  <c r="AL2613" i="9"/>
  <c r="AL2614" i="9"/>
  <c r="AL2615" i="9"/>
  <c r="AL2616" i="9"/>
  <c r="AL2617" i="9"/>
  <c r="AL2618" i="9"/>
  <c r="AL2619" i="9"/>
  <c r="AL2620" i="9"/>
  <c r="AL2621" i="9"/>
  <c r="AL2622" i="9"/>
  <c r="AL2623" i="9"/>
  <c r="AL2624" i="9"/>
  <c r="AL2625" i="9"/>
  <c r="AL2626" i="9"/>
  <c r="AL2627" i="9"/>
  <c r="AL2628" i="9"/>
  <c r="AL2629" i="9"/>
  <c r="AL2630" i="9"/>
  <c r="AL2631" i="9"/>
  <c r="AL2632" i="9"/>
  <c r="AL2633" i="9"/>
  <c r="AL2634" i="9"/>
  <c r="AL2635" i="9"/>
  <c r="AL2636" i="9"/>
  <c r="AL2637" i="9"/>
  <c r="AL2638" i="9"/>
  <c r="AL2639" i="9"/>
  <c r="AL2640" i="9"/>
  <c r="AL2641" i="9"/>
  <c r="AL2642" i="9"/>
  <c r="AL2643" i="9"/>
  <c r="AL2644" i="9"/>
  <c r="AL2645" i="9"/>
  <c r="AL2646" i="9"/>
  <c r="AL2647" i="9"/>
  <c r="AL2648" i="9"/>
  <c r="AL2649" i="9"/>
  <c r="AL2650" i="9"/>
  <c r="AL2651" i="9"/>
  <c r="AL2652" i="9"/>
  <c r="AL2653" i="9"/>
  <c r="AL2654" i="9"/>
  <c r="AL2655" i="9"/>
  <c r="AL2656" i="9"/>
  <c r="AL2657" i="9"/>
  <c r="AL2658" i="9"/>
  <c r="AL2659" i="9"/>
  <c r="AL2660" i="9"/>
  <c r="AL2661" i="9"/>
  <c r="AL2662" i="9"/>
  <c r="AL2663" i="9"/>
  <c r="AL2664" i="9"/>
  <c r="AL2665" i="9"/>
  <c r="AL2666" i="9"/>
  <c r="AL2667" i="9"/>
  <c r="AL2668" i="9"/>
  <c r="AL2669" i="9"/>
  <c r="AL2670" i="9"/>
  <c r="AL2671" i="9"/>
  <c r="AL2672" i="9"/>
  <c r="AL2673" i="9"/>
  <c r="AL2674" i="9"/>
  <c r="AL2675" i="9"/>
  <c r="AL2676" i="9"/>
  <c r="AL2677" i="9"/>
  <c r="AL2678" i="9"/>
  <c r="AL2679" i="9"/>
  <c r="AL2680" i="9"/>
  <c r="AL2681" i="9"/>
  <c r="AL2682" i="9"/>
  <c r="AL2683" i="9"/>
  <c r="AL2684" i="9"/>
  <c r="AL2685" i="9"/>
  <c r="AL2686" i="9"/>
  <c r="AL2687" i="9"/>
  <c r="AL2688" i="9"/>
  <c r="AL2689" i="9"/>
  <c r="AL2690" i="9"/>
  <c r="AL2691" i="9"/>
  <c r="AL2692" i="9"/>
  <c r="AL2693" i="9"/>
  <c r="AL2694" i="9"/>
  <c r="AL2695" i="9"/>
  <c r="AL2696" i="9"/>
  <c r="AL2697" i="9"/>
  <c r="AL2698" i="9"/>
  <c r="AL2699" i="9"/>
  <c r="AL2700" i="9"/>
  <c r="AL2701" i="9"/>
  <c r="AL2702" i="9"/>
  <c r="AL2703" i="9"/>
  <c r="AL2704" i="9"/>
  <c r="AL2705" i="9"/>
  <c r="AL2706" i="9"/>
  <c r="AL2707" i="9"/>
  <c r="AL2708" i="9"/>
  <c r="AL2709" i="9"/>
  <c r="AL2710" i="9"/>
  <c r="AL2711" i="9"/>
  <c r="AL2712" i="9"/>
  <c r="AL2713" i="9"/>
  <c r="AL2714" i="9"/>
  <c r="AL2715" i="9"/>
  <c r="AL2716" i="9"/>
  <c r="AL2717" i="9"/>
  <c r="AL2718" i="9"/>
  <c r="AL2719" i="9"/>
  <c r="AL2720" i="9"/>
  <c r="AL2721" i="9"/>
  <c r="AL2722" i="9"/>
  <c r="AL2723" i="9"/>
  <c r="AL2724" i="9"/>
  <c r="AL2725" i="9"/>
  <c r="AL2726" i="9"/>
  <c r="AL2727" i="9"/>
  <c r="AL2728" i="9"/>
  <c r="AL2729" i="9"/>
  <c r="AL2730" i="9"/>
  <c r="AL2731" i="9"/>
  <c r="AL2732" i="9"/>
  <c r="AL2733" i="9"/>
  <c r="AL2734" i="9"/>
  <c r="AL2735" i="9"/>
  <c r="AL2736" i="9"/>
  <c r="AL2737" i="9"/>
  <c r="AL2738" i="9"/>
  <c r="AL2739" i="9"/>
  <c r="AL2740" i="9"/>
  <c r="AL2741" i="9"/>
  <c r="AL2742" i="9"/>
  <c r="AL2743" i="9"/>
  <c r="AL2744" i="9"/>
  <c r="AL2745" i="9"/>
  <c r="AL2746" i="9"/>
  <c r="AL2747" i="9"/>
  <c r="AL2748" i="9"/>
  <c r="AL2749" i="9"/>
  <c r="AL2750" i="9"/>
  <c r="AL2751" i="9"/>
  <c r="AL2752" i="9"/>
  <c r="AL2753" i="9"/>
  <c r="AL2754" i="9"/>
  <c r="AL2755" i="9"/>
  <c r="AL2756" i="9"/>
  <c r="AL2757" i="9"/>
  <c r="AL2758" i="9"/>
  <c r="AL2759" i="9"/>
  <c r="AL2760" i="9"/>
  <c r="AL2761" i="9"/>
  <c r="AL2762" i="9"/>
  <c r="AL2763" i="9"/>
  <c r="AL2764" i="9"/>
  <c r="AL2765" i="9"/>
  <c r="AL2766" i="9"/>
  <c r="AL2767" i="9"/>
  <c r="AL2768" i="9"/>
  <c r="AL2769" i="9"/>
  <c r="AL2770" i="9"/>
  <c r="AL2771" i="9"/>
  <c r="AL2772" i="9"/>
  <c r="AL2773" i="9"/>
  <c r="AL2774" i="9"/>
  <c r="AL2775" i="9"/>
  <c r="AL2776" i="9"/>
  <c r="AL2777" i="9"/>
  <c r="AL2778" i="9"/>
  <c r="AL2779" i="9"/>
  <c r="AL2780" i="9"/>
  <c r="AL2781" i="9"/>
  <c r="AL2782" i="9"/>
  <c r="AL2783" i="9"/>
  <c r="AL2784" i="9"/>
  <c r="AL2785" i="9"/>
  <c r="AL2786" i="9"/>
  <c r="AL2787" i="9"/>
  <c r="AL2788" i="9"/>
  <c r="AL2789" i="9"/>
  <c r="AL2790" i="9"/>
  <c r="AL2791" i="9"/>
  <c r="AL2792" i="9"/>
  <c r="AL2793" i="9"/>
  <c r="AL2794" i="9"/>
  <c r="AL2795" i="9"/>
  <c r="AL2796" i="9"/>
  <c r="AL2797" i="9"/>
  <c r="AL2798" i="9"/>
  <c r="AL2799" i="9"/>
  <c r="AL2800" i="9"/>
  <c r="AL2801" i="9"/>
  <c r="AL2802" i="9"/>
  <c r="AL2803" i="9"/>
  <c r="AL2804" i="9"/>
  <c r="AL2805" i="9"/>
  <c r="AL2806" i="9"/>
  <c r="AL2807" i="9"/>
  <c r="AL2808" i="9"/>
  <c r="AL2809" i="9"/>
  <c r="AL2810" i="9"/>
  <c r="AL2811" i="9"/>
  <c r="AL2812" i="9"/>
  <c r="AL2813" i="9"/>
  <c r="AL2814" i="9"/>
  <c r="AL2815" i="9"/>
  <c r="AL2816" i="9"/>
  <c r="AL2817" i="9"/>
  <c r="AL2818" i="9"/>
  <c r="AL2819" i="9"/>
  <c r="AL2820" i="9"/>
  <c r="AL2821" i="9"/>
  <c r="AL2822" i="9"/>
  <c r="AL2823" i="9"/>
  <c r="AL2824" i="9"/>
  <c r="AL2825" i="9"/>
  <c r="AL2826" i="9"/>
  <c r="AL2827" i="9"/>
  <c r="AL2828" i="9"/>
  <c r="AL2829" i="9"/>
  <c r="AL2830" i="9"/>
  <c r="AL2831" i="9"/>
  <c r="AL2832" i="9"/>
  <c r="AL2833" i="9"/>
  <c r="AL2834" i="9"/>
  <c r="AL2835" i="9"/>
  <c r="AL2836" i="9"/>
  <c r="AL2837" i="9"/>
  <c r="AL2838" i="9"/>
  <c r="AL2839" i="9"/>
  <c r="AL2840" i="9"/>
  <c r="AL2841" i="9"/>
  <c r="AL2842" i="9"/>
  <c r="AL2843" i="9"/>
  <c r="AL2844" i="9"/>
  <c r="AL2845" i="9"/>
  <c r="AL2846" i="9"/>
  <c r="AL2847" i="9"/>
  <c r="AL2848" i="9"/>
  <c r="AL2849" i="9"/>
  <c r="AL2850" i="9"/>
  <c r="AL2851" i="9"/>
  <c r="AL2852" i="9"/>
  <c r="AL2853" i="9"/>
  <c r="AL2854" i="9"/>
  <c r="AL2855" i="9"/>
  <c r="AL2856" i="9"/>
  <c r="AL2857" i="9"/>
  <c r="AL2858" i="9"/>
  <c r="AL2859" i="9"/>
  <c r="AL2860" i="9"/>
  <c r="AL2861" i="9"/>
  <c r="AL2862" i="9"/>
  <c r="AL2863" i="9"/>
  <c r="AL2864" i="9"/>
  <c r="AL2865" i="9"/>
  <c r="AL2866" i="9"/>
  <c r="AL2867" i="9"/>
  <c r="AL2868" i="9"/>
  <c r="AL2869" i="9"/>
  <c r="AL2870" i="9"/>
  <c r="AL2871" i="9"/>
  <c r="AL2872" i="9"/>
  <c r="AL2873" i="9"/>
  <c r="AL2874" i="9"/>
  <c r="AL2875" i="9"/>
  <c r="AL2876" i="9"/>
  <c r="AL2877" i="9"/>
  <c r="AL2878" i="9"/>
  <c r="AL2879" i="9"/>
  <c r="AL2880" i="9"/>
  <c r="AL2881" i="9"/>
  <c r="AL2882" i="9"/>
  <c r="AL2883" i="9"/>
  <c r="AL2884" i="9"/>
  <c r="AL2885" i="9"/>
  <c r="AL2886" i="9"/>
  <c r="AL2887" i="9"/>
  <c r="AL2888" i="9"/>
  <c r="AL2889" i="9"/>
  <c r="AL2890" i="9"/>
  <c r="AL2891" i="9"/>
  <c r="AL2892" i="9"/>
  <c r="AL2893" i="9"/>
  <c r="AL2894" i="9"/>
  <c r="AL2895" i="9"/>
  <c r="AL2896" i="9"/>
  <c r="AL2897" i="9"/>
  <c r="AL2898" i="9"/>
  <c r="AL2899" i="9"/>
  <c r="AL2900" i="9"/>
  <c r="AL2901" i="9"/>
  <c r="AL2902" i="9"/>
  <c r="AL2903" i="9"/>
  <c r="AL2904" i="9"/>
  <c r="AL2905" i="9"/>
  <c r="AL2906" i="9"/>
  <c r="AL2907" i="9"/>
  <c r="AL2908" i="9"/>
  <c r="AL2909" i="9"/>
  <c r="AL2910" i="9"/>
  <c r="AL2911" i="9"/>
  <c r="AL2912" i="9"/>
  <c r="AL2913" i="9"/>
  <c r="AL2914" i="9"/>
  <c r="AL2915" i="9"/>
  <c r="AL2916" i="9"/>
  <c r="AL2917" i="9"/>
  <c r="AL2918" i="9"/>
  <c r="AL2919" i="9"/>
  <c r="AL2920" i="9"/>
  <c r="AL2921" i="9"/>
  <c r="AL2922" i="9"/>
  <c r="AL2923" i="9"/>
  <c r="AL2924" i="9"/>
  <c r="AL2925" i="9"/>
  <c r="AL2926" i="9"/>
  <c r="AL2927" i="9"/>
  <c r="AL2928" i="9"/>
  <c r="AL2929" i="9"/>
  <c r="AL2930" i="9"/>
  <c r="AL2931" i="9"/>
  <c r="AL2932" i="9"/>
  <c r="AL2933" i="9"/>
  <c r="AL2934" i="9"/>
  <c r="AL2935" i="9"/>
  <c r="AL2936" i="9"/>
  <c r="AL2937" i="9"/>
  <c r="AL2938" i="9"/>
  <c r="AL2939" i="9"/>
  <c r="AL2940" i="9"/>
  <c r="AL2941" i="9"/>
  <c r="AL2942" i="9"/>
  <c r="AL2943" i="9"/>
  <c r="AL2944" i="9"/>
  <c r="AL2945" i="9"/>
  <c r="AL2946" i="9"/>
  <c r="AL2947" i="9"/>
  <c r="AL2948" i="9"/>
  <c r="AL2949" i="9"/>
  <c r="AL2950" i="9"/>
  <c r="AL2951" i="9"/>
  <c r="AL2952" i="9"/>
  <c r="AL2953" i="9"/>
  <c r="AL2954" i="9"/>
  <c r="AL2955" i="9"/>
  <c r="AL2956" i="9"/>
  <c r="AL2957" i="9"/>
  <c r="AL2958" i="9"/>
  <c r="AL2959" i="9"/>
  <c r="AL2960" i="9"/>
  <c r="AL2961" i="9"/>
  <c r="AL2962" i="9"/>
  <c r="AL2963" i="9"/>
  <c r="AL2964" i="9"/>
  <c r="AL2965" i="9"/>
  <c r="AL2966" i="9"/>
  <c r="AL2967" i="9"/>
  <c r="AL2968" i="9"/>
  <c r="AL2969" i="9"/>
  <c r="AL2970" i="9"/>
  <c r="AL2971" i="9"/>
  <c r="AL2972" i="9"/>
  <c r="AL2973" i="9"/>
  <c r="AL2974" i="9"/>
  <c r="AL2975" i="9"/>
  <c r="AL2976" i="9"/>
  <c r="AL2977" i="9"/>
  <c r="AL2978" i="9"/>
  <c r="AL2979" i="9"/>
  <c r="AL2980" i="9"/>
  <c r="AL2981" i="9"/>
  <c r="AL2982" i="9"/>
  <c r="AL2983" i="9"/>
  <c r="AL2984" i="9"/>
  <c r="AL2985" i="9"/>
  <c r="AL2986" i="9"/>
  <c r="AL2987" i="9"/>
  <c r="AL2988" i="9"/>
  <c r="AL2989" i="9"/>
  <c r="AL2990" i="9"/>
  <c r="AL2991" i="9"/>
  <c r="AL2992" i="9"/>
  <c r="AL2993" i="9"/>
  <c r="AL2994" i="9"/>
  <c r="AL2995" i="9"/>
  <c r="AL2996" i="9"/>
  <c r="AL2997" i="9"/>
  <c r="AL2998" i="9"/>
  <c r="AL2999" i="9"/>
  <c r="AL3000" i="9"/>
  <c r="AL3001" i="9"/>
  <c r="AL3002" i="9"/>
  <c r="AL3003" i="9"/>
  <c r="AL3004" i="9"/>
  <c r="AL3005" i="9"/>
  <c r="AL3006" i="9"/>
  <c r="AL3007" i="9"/>
  <c r="AL3008" i="9"/>
  <c r="AL3009" i="9"/>
  <c r="AL3010" i="9"/>
  <c r="AL3011" i="9"/>
  <c r="AL3012" i="9"/>
  <c r="AL3013" i="9"/>
  <c r="AL3014" i="9"/>
  <c r="AL3015" i="9"/>
  <c r="AL3016" i="9"/>
  <c r="AL3017" i="9"/>
  <c r="AL3018" i="9"/>
  <c r="AL3019" i="9"/>
  <c r="AL3020" i="9"/>
  <c r="AL3021" i="9"/>
  <c r="AL3022" i="9"/>
  <c r="AL3023" i="9"/>
  <c r="AL3024" i="9"/>
  <c r="AL3025" i="9"/>
  <c r="AL3026" i="9"/>
  <c r="AL3027" i="9"/>
  <c r="AL3028" i="9"/>
  <c r="AL3029" i="9"/>
  <c r="AL3030" i="9"/>
  <c r="AL3031" i="9"/>
  <c r="AL3032" i="9"/>
  <c r="AL3033" i="9"/>
  <c r="AL3034" i="9"/>
  <c r="AL3035" i="9"/>
  <c r="AL3036" i="9"/>
  <c r="AL3037" i="9"/>
  <c r="AL3038" i="9"/>
  <c r="AL3039" i="9"/>
  <c r="AL3040" i="9"/>
  <c r="AL3041" i="9"/>
  <c r="AL3042" i="9"/>
  <c r="AL3043" i="9"/>
  <c r="AL3044" i="9"/>
  <c r="AL3045" i="9"/>
  <c r="AL3046" i="9"/>
  <c r="AL3047" i="9"/>
  <c r="AL3048" i="9"/>
  <c r="AL3049" i="9"/>
  <c r="AL3050" i="9"/>
  <c r="AL3051" i="9"/>
  <c r="AL3052" i="9"/>
  <c r="AL3053" i="9"/>
  <c r="AL3054" i="9"/>
  <c r="AL3055" i="9"/>
  <c r="AL3056" i="9"/>
  <c r="AL3057" i="9"/>
  <c r="AL3058" i="9"/>
  <c r="AL3059" i="9"/>
  <c r="AL3060" i="9"/>
  <c r="AL3061" i="9"/>
  <c r="AL3062" i="9"/>
  <c r="AL3063" i="9"/>
  <c r="AL3064" i="9"/>
  <c r="AL3065" i="9"/>
  <c r="AL3066" i="9"/>
  <c r="AL3067" i="9"/>
  <c r="AL3068" i="9"/>
  <c r="AL3069" i="9"/>
  <c r="AL3070" i="9"/>
  <c r="AL3071" i="9"/>
  <c r="AL3072" i="9"/>
  <c r="AL3073" i="9"/>
  <c r="AL3074" i="9"/>
  <c r="AL3075" i="9"/>
  <c r="AL3076" i="9"/>
  <c r="AL3077" i="9"/>
  <c r="AL3078" i="9"/>
  <c r="AL3079" i="9"/>
  <c r="AL3080" i="9"/>
  <c r="AL3081" i="9"/>
  <c r="AL3082" i="9"/>
  <c r="AL3083" i="9"/>
  <c r="AL3084" i="9"/>
  <c r="AL3085" i="9"/>
  <c r="AL3086" i="9"/>
  <c r="AL3087" i="9"/>
  <c r="AL3088" i="9"/>
  <c r="AL3089" i="9"/>
  <c r="AL3090" i="9"/>
  <c r="AL3091" i="9"/>
  <c r="AL3092" i="9"/>
  <c r="AL3093" i="9"/>
  <c r="AL3094" i="9"/>
  <c r="AL3095" i="9"/>
  <c r="AL3096" i="9"/>
  <c r="AL3097" i="9"/>
  <c r="AL3098" i="9"/>
  <c r="AL3099" i="9"/>
  <c r="AL3100" i="9"/>
  <c r="AL3101" i="9"/>
  <c r="AL3102" i="9"/>
  <c r="AL3103" i="9"/>
  <c r="AL3104" i="9"/>
  <c r="AL3105" i="9"/>
  <c r="AL3106" i="9"/>
  <c r="AL3107" i="9"/>
  <c r="AL3108" i="9"/>
  <c r="AL3109" i="9"/>
  <c r="AL3110" i="9"/>
  <c r="AL3111" i="9"/>
  <c r="AL3112" i="9"/>
  <c r="AL3113" i="9"/>
  <c r="AL3114" i="9"/>
  <c r="AL3115" i="9"/>
  <c r="AL3116" i="9"/>
  <c r="AL3117" i="9"/>
  <c r="AL3118" i="9"/>
  <c r="AL3119" i="9"/>
  <c r="AL3120" i="9"/>
  <c r="AL3121" i="9"/>
  <c r="AL3122" i="9"/>
  <c r="AL3123" i="9"/>
  <c r="AL3124" i="9"/>
  <c r="AL3125" i="9"/>
  <c r="AL3126" i="9"/>
  <c r="AL3127" i="9"/>
  <c r="AL3128" i="9"/>
  <c r="AL3129" i="9"/>
  <c r="AL3130" i="9"/>
  <c r="AL3131" i="9"/>
  <c r="AL3132" i="9"/>
  <c r="AL3133" i="9"/>
  <c r="AL3134" i="9"/>
  <c r="AL3135" i="9"/>
  <c r="AL3136" i="9"/>
  <c r="AL3137" i="9"/>
  <c r="AL3138" i="9"/>
  <c r="AL3139" i="9"/>
  <c r="AL3140" i="9"/>
  <c r="AL3141" i="9"/>
  <c r="AL3142" i="9"/>
  <c r="AL3143" i="9"/>
  <c r="AL3144" i="9"/>
  <c r="AL3145" i="9"/>
  <c r="AL3146" i="9"/>
  <c r="AL3147" i="9"/>
  <c r="AL3148" i="9"/>
  <c r="AL3149" i="9"/>
  <c r="AL3150" i="9"/>
  <c r="AL3151" i="9"/>
  <c r="AL3152" i="9"/>
  <c r="AL3153" i="9"/>
  <c r="AL3154" i="9"/>
  <c r="AL3155" i="9"/>
  <c r="AL3156" i="9"/>
  <c r="AL3157" i="9"/>
  <c r="AL3158" i="9"/>
  <c r="AL3159" i="9"/>
  <c r="AL3160" i="9"/>
  <c r="AL3161" i="9"/>
  <c r="AL3162" i="9"/>
  <c r="AL3163" i="9"/>
  <c r="AL3164" i="9"/>
  <c r="AL3165" i="9"/>
  <c r="AL3166" i="9"/>
  <c r="AL3167" i="9"/>
  <c r="AL3168" i="9"/>
  <c r="AL3169" i="9"/>
  <c r="AL3170" i="9"/>
  <c r="AL3171" i="9"/>
  <c r="AL3172" i="9"/>
  <c r="AL3173" i="9"/>
  <c r="AL3174" i="9"/>
  <c r="AL3175" i="9"/>
  <c r="AL3176" i="9"/>
  <c r="AL3177" i="9"/>
  <c r="AL3178" i="9"/>
  <c r="AL3179" i="9"/>
  <c r="AL3180" i="9"/>
  <c r="AL3181" i="9"/>
  <c r="AL3182" i="9"/>
  <c r="AL3183" i="9"/>
  <c r="AL3184" i="9"/>
  <c r="AL3185" i="9"/>
  <c r="AL3186" i="9"/>
  <c r="AL3187" i="9"/>
  <c r="AL3188" i="9"/>
  <c r="AL3189" i="9"/>
  <c r="AL3190" i="9"/>
  <c r="AL3191" i="9"/>
  <c r="AL3192" i="9"/>
  <c r="AL3193" i="9"/>
  <c r="AL3194" i="9"/>
  <c r="AL3195" i="9"/>
  <c r="AL3196" i="9"/>
  <c r="AL3197" i="9"/>
  <c r="AL3198" i="9"/>
  <c r="AL3199" i="9"/>
  <c r="AL3200" i="9"/>
  <c r="AL3201" i="9"/>
  <c r="AL3202" i="9"/>
  <c r="AL3203" i="9"/>
  <c r="AL3204" i="9"/>
  <c r="AL3205" i="9"/>
  <c r="AL3206" i="9"/>
  <c r="AL3207" i="9"/>
  <c r="AL3208" i="9"/>
  <c r="AL3209" i="9"/>
  <c r="AL3210" i="9"/>
  <c r="AL3211" i="9"/>
  <c r="AL3212" i="9"/>
  <c r="AL3213" i="9"/>
  <c r="AL3214" i="9"/>
  <c r="AL3215" i="9"/>
  <c r="AL3216" i="9"/>
  <c r="AL3217" i="9"/>
  <c r="AL3218" i="9"/>
  <c r="AL3219" i="9"/>
  <c r="AL3220" i="9"/>
  <c r="AL3221" i="9"/>
  <c r="AL3222" i="9"/>
  <c r="AL3223" i="9"/>
  <c r="AL3224" i="9"/>
  <c r="AL3225" i="9"/>
  <c r="AL3226" i="9"/>
  <c r="AL3227" i="9"/>
  <c r="AL3228" i="9"/>
  <c r="AL3229" i="9"/>
  <c r="AL3230" i="9"/>
  <c r="AL3231" i="9"/>
  <c r="AL3232" i="9"/>
  <c r="AL3233" i="9"/>
  <c r="AL3234" i="9"/>
  <c r="AL3235" i="9"/>
  <c r="AL3236" i="9"/>
  <c r="AL3237" i="9"/>
  <c r="AL3238" i="9"/>
  <c r="AL3239" i="9"/>
  <c r="AL3240" i="9"/>
  <c r="AL3241" i="9"/>
  <c r="AL3242" i="9"/>
  <c r="AL3243" i="9"/>
  <c r="AL3244" i="9"/>
  <c r="AL3245" i="9"/>
  <c r="AL3246" i="9"/>
  <c r="AL3247" i="9"/>
  <c r="AL3248" i="9"/>
  <c r="AL3249" i="9"/>
  <c r="AL3250" i="9"/>
  <c r="AL3251" i="9"/>
  <c r="AL3252" i="9"/>
  <c r="AL3253" i="9"/>
  <c r="AL3254" i="9"/>
  <c r="AL3255" i="9"/>
  <c r="AL3256" i="9"/>
  <c r="AL3257" i="9"/>
  <c r="AL3258" i="9"/>
  <c r="AL3259" i="9"/>
  <c r="AL3260" i="9"/>
  <c r="AL3261" i="9"/>
  <c r="AL3262" i="9"/>
  <c r="AL3263" i="9"/>
  <c r="AL3264" i="9"/>
  <c r="AL3265" i="9"/>
  <c r="AL3266" i="9"/>
  <c r="AL3267" i="9"/>
  <c r="AL3268" i="9"/>
  <c r="AL3269" i="9"/>
  <c r="AL3270" i="9"/>
  <c r="AL3271" i="9"/>
  <c r="AL3272" i="9"/>
  <c r="AL3273" i="9"/>
  <c r="AL3274" i="9"/>
  <c r="AL3275" i="9"/>
  <c r="AL3276" i="9"/>
  <c r="AL3277" i="9"/>
  <c r="AL3278" i="9"/>
  <c r="AL3279" i="9"/>
  <c r="AL3280" i="9"/>
  <c r="AL3281" i="9"/>
  <c r="AL3282" i="9"/>
  <c r="AL3283" i="9"/>
  <c r="AL3284" i="9"/>
  <c r="AL3285" i="9"/>
  <c r="AL3286" i="9"/>
  <c r="AL3287" i="9"/>
  <c r="AL3288" i="9"/>
  <c r="AL3289" i="9"/>
  <c r="AL3290" i="9"/>
  <c r="AL3291" i="9"/>
  <c r="AL3292" i="9"/>
  <c r="AL3293" i="9"/>
  <c r="AL3294" i="9"/>
  <c r="AL3295" i="9"/>
  <c r="AL3296" i="9"/>
  <c r="AL3297" i="9"/>
  <c r="AL3298" i="9"/>
  <c r="AL3299" i="9"/>
  <c r="AL3300" i="9"/>
  <c r="AL3301" i="9"/>
  <c r="AL3302" i="9"/>
  <c r="AL3303" i="9"/>
  <c r="AL3304" i="9"/>
  <c r="AL3305" i="9"/>
  <c r="AL3306" i="9"/>
  <c r="AL3307" i="9"/>
  <c r="AL3308" i="9"/>
  <c r="AL3309" i="9"/>
  <c r="AL3310" i="9"/>
  <c r="AL3311" i="9"/>
  <c r="AL3312" i="9"/>
  <c r="AL3313" i="9"/>
  <c r="AL3314" i="9"/>
  <c r="AL3315" i="9"/>
  <c r="AL3316" i="9"/>
  <c r="AL3317" i="9"/>
  <c r="AL3318" i="9"/>
  <c r="AL3319" i="9"/>
  <c r="AL3320" i="9"/>
  <c r="AL3321" i="9"/>
  <c r="AL3322" i="9"/>
  <c r="AL3323" i="9"/>
  <c r="AL3324" i="9"/>
  <c r="AL3325" i="9"/>
  <c r="AL3326" i="9"/>
  <c r="AL3327" i="9"/>
  <c r="AL3328" i="9"/>
  <c r="AL3329" i="9"/>
  <c r="AL3330" i="9"/>
  <c r="AL3331" i="9"/>
  <c r="AL3332" i="9"/>
  <c r="AL3333" i="9"/>
  <c r="AL3334" i="9"/>
  <c r="AL3335" i="9"/>
  <c r="AL3336" i="9"/>
  <c r="AL3337" i="9"/>
  <c r="AL3338" i="9"/>
  <c r="AL3339" i="9"/>
  <c r="AL3340" i="9"/>
  <c r="AL3341" i="9"/>
  <c r="AL3342" i="9"/>
  <c r="AL3343" i="9"/>
  <c r="AL3344" i="9"/>
  <c r="AL3345" i="9"/>
  <c r="AL3346" i="9"/>
  <c r="AL3347" i="9"/>
  <c r="AL3348" i="9"/>
  <c r="AL3349" i="9"/>
  <c r="AL3350" i="9"/>
  <c r="AL3351" i="9"/>
  <c r="AL3352" i="9"/>
  <c r="AL3353" i="9"/>
  <c r="AL3354" i="9"/>
  <c r="AL3355" i="9"/>
  <c r="AL3356" i="9"/>
  <c r="AL3357" i="9"/>
  <c r="AL3358" i="9"/>
  <c r="AL3359" i="9"/>
  <c r="AL3360" i="9"/>
  <c r="AL3361" i="9"/>
  <c r="AL3362" i="9"/>
  <c r="AL3363" i="9"/>
  <c r="AL3364" i="9"/>
  <c r="AL3365" i="9"/>
  <c r="AL3366" i="9"/>
  <c r="AL3367" i="9"/>
  <c r="AL3368" i="9"/>
  <c r="AL3369" i="9"/>
  <c r="AL3370" i="9"/>
  <c r="AL3371" i="9"/>
  <c r="AL3372" i="9"/>
  <c r="AL3373" i="9"/>
  <c r="AL3374" i="9"/>
  <c r="AL3375" i="9"/>
  <c r="AL3376" i="9"/>
  <c r="AL3377" i="9"/>
  <c r="AL3378" i="9"/>
  <c r="AL3379" i="9"/>
  <c r="AL3380" i="9"/>
  <c r="AL3381" i="9"/>
  <c r="AL3382" i="9"/>
  <c r="AL3383" i="9"/>
  <c r="AL3384" i="9"/>
  <c r="AL3385" i="9"/>
  <c r="AL3386" i="9"/>
  <c r="AL3387" i="9"/>
  <c r="AL3388" i="9"/>
  <c r="AL3389" i="9"/>
  <c r="AL3390" i="9"/>
  <c r="AL3391" i="9"/>
  <c r="AL3392" i="9"/>
  <c r="AL3393" i="9"/>
  <c r="AL3394" i="9"/>
  <c r="AL3395" i="9"/>
  <c r="AL3396" i="9"/>
  <c r="AL3397" i="9"/>
  <c r="AL3398" i="9"/>
  <c r="AL3399" i="9"/>
  <c r="AL3400" i="9"/>
  <c r="AL3401" i="9"/>
  <c r="AL3402" i="9"/>
  <c r="AL3403" i="9"/>
  <c r="AL3404" i="9"/>
  <c r="AL3405" i="9"/>
  <c r="AL3406" i="9"/>
  <c r="AL3407" i="9"/>
  <c r="AL3408" i="9"/>
  <c r="AL3409" i="9"/>
  <c r="AL3410" i="9"/>
  <c r="AL3411" i="9"/>
  <c r="AL3412" i="9"/>
  <c r="AL3413" i="9"/>
  <c r="AL3414" i="9"/>
  <c r="AL3415" i="9"/>
  <c r="AL3416" i="9"/>
  <c r="AL3417" i="9"/>
  <c r="AL3418" i="9"/>
  <c r="AL3419" i="9"/>
  <c r="AL3420" i="9"/>
  <c r="AL3421" i="9"/>
  <c r="AL3422" i="9"/>
  <c r="AL3423" i="9"/>
  <c r="AL3424" i="9"/>
  <c r="AL3425" i="9"/>
  <c r="AL3426" i="9"/>
  <c r="AL3427" i="9"/>
  <c r="AL3428" i="9"/>
  <c r="AL3429" i="9"/>
  <c r="AL3430" i="9"/>
  <c r="AL3431" i="9"/>
  <c r="AL3432" i="9"/>
  <c r="AL3433" i="9"/>
  <c r="AL3434" i="9"/>
  <c r="AL3435" i="9"/>
  <c r="AL3436" i="9"/>
  <c r="AL3437" i="9"/>
  <c r="AL3438" i="9"/>
  <c r="AL3439" i="9"/>
  <c r="AL3440" i="9"/>
  <c r="AL3441" i="9"/>
  <c r="AL3442" i="9"/>
  <c r="AL3443" i="9"/>
  <c r="AL3444" i="9"/>
  <c r="AL3445" i="9"/>
  <c r="AL3446" i="9"/>
  <c r="AL3447" i="9"/>
  <c r="AL3448" i="9"/>
  <c r="AL3449" i="9"/>
  <c r="AL3450" i="9"/>
  <c r="AL3451" i="9"/>
  <c r="AL3452" i="9"/>
  <c r="AL3453" i="9"/>
  <c r="AL3454" i="9"/>
  <c r="AL3455" i="9"/>
  <c r="AL3456" i="9"/>
  <c r="AL3457" i="9"/>
  <c r="AL3458" i="9"/>
  <c r="AL3459" i="9"/>
  <c r="AL3460" i="9"/>
  <c r="AL3461" i="9"/>
  <c r="AL3462" i="9"/>
  <c r="AL3463" i="9"/>
  <c r="AL3464" i="9"/>
  <c r="AL3465" i="9"/>
  <c r="AL3466" i="9"/>
  <c r="AL3467" i="9"/>
  <c r="AL3468" i="9"/>
  <c r="AL3469" i="9"/>
  <c r="AL3470" i="9"/>
  <c r="AL3471" i="9"/>
  <c r="AL3472" i="9"/>
  <c r="AL3473" i="9"/>
  <c r="AL3474" i="9"/>
  <c r="AL3475" i="9"/>
  <c r="AL3476" i="9"/>
  <c r="AL3477" i="9"/>
  <c r="AL3478" i="9"/>
  <c r="AL3479" i="9"/>
  <c r="AL3480" i="9"/>
  <c r="AL3481" i="9"/>
  <c r="AL3482" i="9"/>
  <c r="AL3483" i="9"/>
  <c r="AL3484" i="9"/>
  <c r="AL3485" i="9"/>
  <c r="AL3486" i="9"/>
  <c r="AL3487" i="9"/>
  <c r="AL3488" i="9"/>
  <c r="AL3489" i="9"/>
  <c r="AL3490" i="9"/>
  <c r="AL3491" i="9"/>
  <c r="AL3492" i="9"/>
  <c r="AL3493" i="9"/>
  <c r="AL3494" i="9"/>
  <c r="AL3495" i="9"/>
  <c r="AL3496" i="9"/>
  <c r="AL3497" i="9"/>
  <c r="AL3498" i="9"/>
  <c r="AL3499" i="9"/>
  <c r="AL3500" i="9"/>
  <c r="AL3501" i="9"/>
  <c r="AL3502" i="9"/>
  <c r="AL3503" i="9"/>
  <c r="AL3504" i="9"/>
  <c r="AL3505" i="9"/>
  <c r="AL3506" i="9"/>
  <c r="AL3507" i="9"/>
  <c r="AL3508" i="9"/>
  <c r="AL3509" i="9"/>
  <c r="AL3510" i="9"/>
  <c r="AL3511" i="9"/>
  <c r="AL3512" i="9"/>
  <c r="AL3513" i="9"/>
  <c r="AL3514" i="9"/>
  <c r="AL3515" i="9"/>
  <c r="AL3516" i="9"/>
  <c r="AL3517" i="9"/>
  <c r="AL3518" i="9"/>
  <c r="AL3519" i="9"/>
  <c r="AL3520" i="9"/>
  <c r="AL3521" i="9"/>
  <c r="AL3522" i="9"/>
  <c r="AL3523" i="9"/>
  <c r="AL3524" i="9"/>
  <c r="AL3525" i="9"/>
  <c r="AL3526" i="9"/>
  <c r="AL3527" i="9"/>
  <c r="AL3528" i="9"/>
  <c r="AL3529" i="9"/>
  <c r="AL3530" i="9"/>
  <c r="AL3531" i="9"/>
  <c r="AL3532" i="9"/>
  <c r="AL3533" i="9"/>
  <c r="AL3534" i="9"/>
  <c r="AL3535" i="9"/>
  <c r="AL3536" i="9"/>
  <c r="AL3537" i="9"/>
  <c r="AL3538" i="9"/>
  <c r="AL3539" i="9"/>
  <c r="AL3540" i="9"/>
  <c r="AL3541" i="9"/>
  <c r="AL3542" i="9"/>
  <c r="AL3543" i="9"/>
  <c r="AL3544" i="9"/>
  <c r="AL3545" i="9"/>
  <c r="AL3546" i="9"/>
  <c r="AL3547" i="9"/>
  <c r="AL3548" i="9"/>
  <c r="AL3549" i="9"/>
  <c r="AL3550" i="9"/>
  <c r="AL3551" i="9"/>
  <c r="AL3552" i="9"/>
  <c r="AL3553" i="9"/>
  <c r="AL3554" i="9"/>
  <c r="AL3555" i="9"/>
  <c r="AL3556" i="9"/>
  <c r="AL3557" i="9"/>
  <c r="AL3558" i="9"/>
  <c r="AL3559" i="9"/>
  <c r="AL3560" i="9"/>
  <c r="AL3561" i="9"/>
  <c r="AL3562" i="9"/>
  <c r="AL3563" i="9"/>
  <c r="AL3564" i="9"/>
  <c r="AL3565" i="9"/>
  <c r="AL3566" i="9"/>
  <c r="AL3567" i="9"/>
  <c r="AL3568" i="9"/>
  <c r="AL3569" i="9"/>
  <c r="AL3570" i="9"/>
  <c r="AL3571" i="9"/>
  <c r="AL3572" i="9"/>
  <c r="AL3573" i="9"/>
  <c r="AL3574" i="9"/>
  <c r="AL3575" i="9"/>
  <c r="AL3576" i="9"/>
  <c r="AL3577" i="9"/>
  <c r="AL3578" i="9"/>
  <c r="AL3579" i="9"/>
  <c r="AL3580" i="9"/>
  <c r="AL3581" i="9"/>
  <c r="AL3582" i="9"/>
  <c r="AL3583" i="9"/>
  <c r="AL3584" i="9"/>
  <c r="AL3585" i="9"/>
  <c r="AL3586" i="9"/>
  <c r="AL3587" i="9"/>
  <c r="AL3588" i="9"/>
  <c r="AL3589" i="9"/>
  <c r="AL3590" i="9"/>
  <c r="AL3591" i="9"/>
  <c r="AL3592" i="9"/>
  <c r="AL3593" i="9"/>
  <c r="AL3594" i="9"/>
  <c r="AL3595" i="9"/>
  <c r="AL3596" i="9"/>
  <c r="AL3597" i="9"/>
  <c r="AL3598" i="9"/>
  <c r="AL3599" i="9"/>
  <c r="AL3600" i="9"/>
  <c r="AL3601" i="9"/>
  <c r="AL3602" i="9"/>
  <c r="AL3603" i="9"/>
  <c r="AL3604" i="9"/>
  <c r="AL3605" i="9"/>
  <c r="AL3606" i="9"/>
  <c r="AL3607" i="9"/>
  <c r="AL3608" i="9"/>
  <c r="AL3609" i="9"/>
  <c r="AL3610" i="9"/>
  <c r="AL3611" i="9"/>
  <c r="AL3612" i="9"/>
  <c r="AL3613" i="9"/>
  <c r="AL3614" i="9"/>
  <c r="AL3615" i="9"/>
  <c r="AL3616" i="9"/>
  <c r="AL3617" i="9"/>
  <c r="AL3618" i="9"/>
  <c r="AL3619" i="9"/>
  <c r="AL3620" i="9"/>
  <c r="AL3621" i="9"/>
  <c r="AL3622" i="9"/>
  <c r="AL3623" i="9"/>
  <c r="AL3624" i="9"/>
  <c r="AL3625" i="9"/>
  <c r="AL3626" i="9"/>
  <c r="AL3627" i="9"/>
  <c r="AL3628" i="9"/>
  <c r="AL3629" i="9"/>
  <c r="AL3630" i="9"/>
  <c r="AL3631" i="9"/>
  <c r="AL3632" i="9"/>
  <c r="AL3633" i="9"/>
  <c r="AL3634" i="9"/>
  <c r="AL3635" i="9"/>
  <c r="AL3636" i="9"/>
  <c r="AL3637" i="9"/>
  <c r="AL3638" i="9"/>
  <c r="AL3639" i="9"/>
  <c r="AL3640" i="9"/>
  <c r="AL3641" i="9"/>
  <c r="AL3642" i="9"/>
  <c r="AL3643" i="9"/>
  <c r="AL3644" i="9"/>
  <c r="AL3645" i="9"/>
  <c r="AL3646" i="9"/>
  <c r="AL3647" i="9"/>
  <c r="AL3648" i="9"/>
  <c r="AL3649" i="9"/>
  <c r="AL3650" i="9"/>
  <c r="AL3651" i="9"/>
  <c r="AL3652" i="9"/>
  <c r="AL3653" i="9"/>
  <c r="AL3654" i="9"/>
  <c r="AL3655" i="9"/>
  <c r="AL3656" i="9"/>
  <c r="AL3657" i="9"/>
  <c r="AL3658" i="9"/>
  <c r="AL3659" i="9"/>
  <c r="AL3660" i="9"/>
  <c r="AL3661" i="9"/>
  <c r="AL3662" i="9"/>
  <c r="AL3663" i="9"/>
  <c r="AL3664" i="9"/>
  <c r="AL3665" i="9"/>
  <c r="AL3666" i="9"/>
  <c r="AL3667" i="9"/>
  <c r="AL3668" i="9"/>
  <c r="AL3669" i="9"/>
  <c r="AL3670" i="9"/>
  <c r="AL3671" i="9"/>
  <c r="AL3672" i="9"/>
  <c r="AL3673" i="9"/>
  <c r="AL3674" i="9"/>
  <c r="AL3675" i="9"/>
  <c r="AL3676" i="9"/>
  <c r="AL3677" i="9"/>
  <c r="AL3678" i="9"/>
  <c r="AL3679" i="9"/>
  <c r="AL3680" i="9"/>
  <c r="AL3681" i="9"/>
  <c r="AL3682" i="9"/>
  <c r="AL3683" i="9"/>
  <c r="AL3684" i="9"/>
  <c r="AL3685" i="9"/>
  <c r="AL3686" i="9"/>
  <c r="AL3687" i="9"/>
  <c r="AL3688" i="9"/>
  <c r="AL3689" i="9"/>
  <c r="AL3690" i="9"/>
  <c r="AL3691" i="9"/>
  <c r="AL3692" i="9"/>
  <c r="AL3693" i="9"/>
  <c r="AL3694" i="9"/>
  <c r="AL3695" i="9"/>
  <c r="AL3696" i="9"/>
  <c r="AL3697" i="9"/>
  <c r="AL3698" i="9"/>
  <c r="AL3699" i="9"/>
  <c r="AL3700" i="9"/>
  <c r="AL3701" i="9"/>
  <c r="AL3702" i="9"/>
  <c r="AL3703" i="9"/>
  <c r="AL3704" i="9"/>
  <c r="AL3705" i="9"/>
  <c r="AL3706" i="9"/>
  <c r="AL3707" i="9"/>
  <c r="AL3708" i="9"/>
  <c r="AL3709" i="9"/>
  <c r="AL3710" i="9"/>
  <c r="AL3711" i="9"/>
  <c r="AL3712" i="9"/>
  <c r="AL3713" i="9"/>
  <c r="AL3714" i="9"/>
  <c r="AL3715" i="9"/>
  <c r="AL3716" i="9"/>
  <c r="AL3717" i="9"/>
  <c r="AL3718" i="9"/>
  <c r="AL3719" i="9"/>
  <c r="AL3720" i="9"/>
  <c r="AL3721" i="9"/>
  <c r="AL3722" i="9"/>
  <c r="AL3723" i="9"/>
  <c r="AL3724" i="9"/>
  <c r="AL3725" i="9"/>
  <c r="AL3726" i="9"/>
  <c r="AL3727" i="9"/>
  <c r="AL3728" i="9"/>
  <c r="AL3729" i="9"/>
  <c r="AL3730" i="9"/>
  <c r="AL3731" i="9"/>
  <c r="AL3732" i="9"/>
  <c r="AL3733" i="9"/>
  <c r="AL3734" i="9"/>
  <c r="AL3735" i="9"/>
  <c r="AL3736" i="9"/>
  <c r="AL3737" i="9"/>
  <c r="AL3738" i="9"/>
  <c r="AL3739" i="9"/>
  <c r="AL3740" i="9"/>
  <c r="AL3741" i="9"/>
  <c r="AL3742" i="9"/>
  <c r="AL3743" i="9"/>
  <c r="AL3744" i="9"/>
  <c r="AL3745" i="9"/>
  <c r="AL3746" i="9"/>
  <c r="AL3747" i="9"/>
  <c r="AL3748" i="9"/>
  <c r="AL3749" i="9"/>
  <c r="AL3750" i="9"/>
  <c r="AL3751" i="9"/>
  <c r="AL3752" i="9"/>
  <c r="AL3753" i="9"/>
  <c r="AL3754" i="9"/>
  <c r="AL3755" i="9"/>
  <c r="AL3756" i="9"/>
  <c r="AL3757" i="9"/>
  <c r="AL3758" i="9"/>
  <c r="AL3759" i="9"/>
  <c r="AL3760" i="9"/>
  <c r="AL3761" i="9"/>
  <c r="AL3762" i="9"/>
  <c r="AL3763" i="9"/>
  <c r="AL3764" i="9"/>
  <c r="AL3765" i="9"/>
  <c r="AL3766" i="9"/>
  <c r="AL3767" i="9"/>
  <c r="AL3768" i="9"/>
  <c r="AL3769" i="9"/>
  <c r="AL3770" i="9"/>
  <c r="AL3771" i="9"/>
  <c r="AL3772" i="9"/>
  <c r="AL3773" i="9"/>
  <c r="AL3774" i="9"/>
  <c r="AL3775" i="9"/>
  <c r="AL3776" i="9"/>
  <c r="AL3777" i="9"/>
  <c r="AL3778" i="9"/>
  <c r="AL3779" i="9"/>
  <c r="AL3780" i="9"/>
  <c r="AL3781" i="9"/>
  <c r="AL3782" i="9"/>
  <c r="AL3783" i="9"/>
  <c r="AL3784" i="9"/>
  <c r="AL3785" i="9"/>
  <c r="AL3786" i="9"/>
  <c r="AL3787" i="9"/>
  <c r="AL3788" i="9"/>
  <c r="AL3789" i="9"/>
  <c r="AL3790" i="9"/>
  <c r="AL3791" i="9"/>
  <c r="AL3792" i="9"/>
  <c r="AL3793" i="9"/>
  <c r="AL3794" i="9"/>
  <c r="AL3795" i="9"/>
  <c r="AL3796" i="9"/>
  <c r="AL3797" i="9"/>
  <c r="AL3798" i="9"/>
  <c r="AL3799" i="9"/>
  <c r="AL3800" i="9"/>
  <c r="AL3801" i="9"/>
  <c r="AL3802" i="9"/>
  <c r="AL3803" i="9"/>
  <c r="AL3804" i="9"/>
  <c r="AL3805" i="9"/>
  <c r="AL3806" i="9"/>
  <c r="AL3807" i="9"/>
  <c r="AL3808" i="9"/>
  <c r="AL3809" i="9"/>
  <c r="AL3810" i="9"/>
  <c r="AL3811" i="9"/>
  <c r="AL3812" i="9"/>
  <c r="AL3813" i="9"/>
  <c r="AL3814" i="9"/>
  <c r="AL3815" i="9"/>
  <c r="AL3816" i="9"/>
  <c r="AL3817" i="9"/>
  <c r="AL3818" i="9"/>
  <c r="AL3819" i="9"/>
  <c r="AL3820" i="9"/>
  <c r="AL3821" i="9"/>
  <c r="AL3822" i="9"/>
  <c r="AL3823" i="9"/>
  <c r="AL3824" i="9"/>
  <c r="AL3825" i="9"/>
  <c r="AL3826" i="9"/>
  <c r="AL3827" i="9"/>
  <c r="AL3828" i="9"/>
  <c r="AL3829" i="9"/>
  <c r="AL3830" i="9"/>
  <c r="AL3831" i="9"/>
  <c r="AL3832" i="9"/>
  <c r="AL3833" i="9"/>
  <c r="AL3834" i="9"/>
  <c r="AL3835" i="9"/>
  <c r="AL3836" i="9"/>
  <c r="AL3837" i="9"/>
  <c r="AL3838" i="9"/>
  <c r="AL3839" i="9"/>
  <c r="AL3840" i="9"/>
  <c r="AL3841" i="9"/>
  <c r="AL3842" i="9"/>
  <c r="AL3843" i="9"/>
  <c r="AL3844" i="9"/>
  <c r="AL3845" i="9"/>
  <c r="AL3846" i="9"/>
  <c r="AL3847" i="9"/>
  <c r="AL3848" i="9"/>
  <c r="AL3849" i="9"/>
  <c r="AL3850" i="9"/>
  <c r="AL3851" i="9"/>
  <c r="AL3852" i="9"/>
  <c r="AL3853" i="9"/>
  <c r="AL3854" i="9"/>
  <c r="AL3855" i="9"/>
  <c r="AL3856" i="9"/>
  <c r="AL3857" i="9"/>
  <c r="AL3858" i="9"/>
  <c r="AL3859" i="9"/>
  <c r="AL3860" i="9"/>
  <c r="AL3861" i="9"/>
  <c r="AL3862" i="9"/>
  <c r="AL3863" i="9"/>
  <c r="AL3864" i="9"/>
  <c r="AL3865" i="9"/>
  <c r="AL3866" i="9"/>
  <c r="AL3867" i="9"/>
  <c r="AL3868" i="9"/>
  <c r="AL3869" i="9"/>
  <c r="AL3870" i="9"/>
  <c r="AL3871" i="9"/>
  <c r="AL3872" i="9"/>
  <c r="AL3873" i="9"/>
  <c r="AL3874" i="9"/>
  <c r="AL3875" i="9"/>
  <c r="AL3876" i="9"/>
  <c r="AL3877" i="9"/>
  <c r="AL3878" i="9"/>
  <c r="AL3879" i="9"/>
  <c r="AL3880" i="9"/>
  <c r="AL3881" i="9"/>
  <c r="AL3882" i="9"/>
  <c r="AL3883" i="9"/>
  <c r="AL3884" i="9"/>
  <c r="AL3885" i="9"/>
  <c r="AL3886" i="9"/>
  <c r="AL3887" i="9"/>
  <c r="AL3888" i="9"/>
  <c r="AL3889" i="9"/>
  <c r="AL3890" i="9"/>
  <c r="AL3891" i="9"/>
  <c r="AL3892" i="9"/>
  <c r="AL3893" i="9"/>
  <c r="AL3894" i="9"/>
  <c r="AL3895" i="9"/>
  <c r="AL3896" i="9"/>
  <c r="AL3897" i="9"/>
  <c r="AL3898" i="9"/>
  <c r="AL3899" i="9"/>
  <c r="AL3900" i="9"/>
  <c r="AL3901" i="9"/>
  <c r="AL3902" i="9"/>
  <c r="AL3903" i="9"/>
  <c r="AL3904" i="9"/>
  <c r="AL3905" i="9"/>
  <c r="AL3906" i="9"/>
  <c r="AL3907" i="9"/>
  <c r="AL3908" i="9"/>
  <c r="AL3909" i="9"/>
  <c r="AL3910" i="9"/>
  <c r="AL3911" i="9"/>
  <c r="AL3912" i="9"/>
  <c r="AL3913" i="9"/>
  <c r="AL3914" i="9"/>
  <c r="AL3915" i="9"/>
  <c r="AL3916" i="9"/>
  <c r="AL3917" i="9"/>
  <c r="AL3918" i="9"/>
  <c r="AL3919" i="9"/>
  <c r="AL3920" i="9"/>
  <c r="AL3921" i="9"/>
  <c r="AL3922" i="9"/>
  <c r="AL3923" i="9"/>
  <c r="AL3924" i="9"/>
  <c r="AL3925" i="9"/>
  <c r="AL3926" i="9"/>
  <c r="AL3927" i="9"/>
  <c r="AL3928" i="9"/>
  <c r="AL3929" i="9"/>
  <c r="AL3930" i="9"/>
  <c r="AL3931" i="9"/>
  <c r="AL3932" i="9"/>
  <c r="AL3933" i="9"/>
  <c r="AL3934" i="9"/>
  <c r="AL3935" i="9"/>
  <c r="AL3936" i="9"/>
  <c r="AL3937" i="9"/>
  <c r="AL3938" i="9"/>
  <c r="AL3939" i="9"/>
  <c r="AL3940" i="9"/>
  <c r="AL3941" i="9"/>
  <c r="AL3942" i="9"/>
  <c r="AL3943" i="9"/>
  <c r="AL3944" i="9"/>
  <c r="AL3945" i="9"/>
  <c r="AL3946" i="9"/>
  <c r="AL3947" i="9"/>
  <c r="AL3948" i="9"/>
  <c r="AL3949" i="9"/>
  <c r="AL3950" i="9"/>
  <c r="AL3951" i="9"/>
  <c r="AL3952" i="9"/>
  <c r="AL3953" i="9"/>
  <c r="AL3954" i="9"/>
  <c r="AL3955" i="9"/>
  <c r="AL3956" i="9"/>
  <c r="AL3957" i="9"/>
  <c r="AL3958" i="9"/>
  <c r="AL3959" i="9"/>
  <c r="AL3960" i="9"/>
  <c r="AL3961" i="9"/>
  <c r="AL3962" i="9"/>
  <c r="AL3963" i="9"/>
  <c r="AL3964" i="9"/>
  <c r="AL3965" i="9"/>
  <c r="AL3966" i="9"/>
  <c r="AL3967" i="9"/>
  <c r="AL3968" i="9"/>
  <c r="AL3969" i="9"/>
  <c r="AL3970" i="9"/>
  <c r="AL3971" i="9"/>
  <c r="AL3972" i="9"/>
  <c r="AL3973" i="9"/>
  <c r="AL3974" i="9"/>
  <c r="AL3975" i="9"/>
  <c r="AL3976" i="9"/>
  <c r="AL3977" i="9"/>
  <c r="AL3978" i="9"/>
  <c r="AL3979" i="9"/>
  <c r="AL3980" i="9"/>
  <c r="AL3981" i="9"/>
  <c r="AL3982" i="9"/>
  <c r="AL3983" i="9"/>
  <c r="AL3984" i="9"/>
  <c r="AL3985" i="9"/>
  <c r="AL3986" i="9"/>
  <c r="AL3987" i="9"/>
  <c r="AL3988" i="9"/>
  <c r="AL3989" i="9"/>
  <c r="AL3990" i="9"/>
  <c r="AL3991" i="9"/>
  <c r="AL3992" i="9"/>
  <c r="AL3993" i="9"/>
  <c r="AL3994" i="9"/>
  <c r="AL3995" i="9"/>
  <c r="AL3996" i="9"/>
  <c r="AL3997" i="9"/>
  <c r="AL3998" i="9"/>
  <c r="AL3999" i="9"/>
  <c r="AL4000" i="9"/>
  <c r="AL4001" i="9"/>
  <c r="AL4002" i="9"/>
  <c r="AL4003" i="9"/>
  <c r="AL4004" i="9"/>
  <c r="AL4005" i="9"/>
  <c r="AL4006" i="9"/>
  <c r="AL4007" i="9"/>
  <c r="AL4008" i="9"/>
  <c r="AL4009" i="9"/>
  <c r="AL4010" i="9"/>
  <c r="AL4011" i="9"/>
  <c r="AL4012" i="9"/>
  <c r="AL4013" i="9"/>
  <c r="AL4014" i="9"/>
  <c r="AL4015" i="9"/>
  <c r="AL4016" i="9"/>
  <c r="AL4017" i="9"/>
  <c r="AL4018" i="9"/>
  <c r="AL4019" i="9"/>
  <c r="AL4020" i="9"/>
  <c r="AL4021" i="9"/>
  <c r="AL4022" i="9"/>
  <c r="AL4023" i="9"/>
  <c r="AL4024" i="9"/>
  <c r="AL4025" i="9"/>
  <c r="AL4026" i="9"/>
  <c r="AL4027" i="9"/>
  <c r="AL4028" i="9"/>
  <c r="AL4029" i="9"/>
  <c r="AL4030" i="9"/>
  <c r="AL4031" i="9"/>
  <c r="AL4032" i="9"/>
  <c r="AL4033" i="9"/>
  <c r="AL4034" i="9"/>
  <c r="AL4035" i="9"/>
  <c r="AL4036" i="9"/>
  <c r="AL4037" i="9"/>
  <c r="AL4038" i="9"/>
  <c r="AL4039" i="9"/>
  <c r="AL4040" i="9"/>
  <c r="AL4041" i="9"/>
  <c r="AL4042" i="9"/>
  <c r="AL4043" i="9"/>
  <c r="AL4044" i="9"/>
  <c r="AL4045" i="9"/>
  <c r="AL4046" i="9"/>
  <c r="AL4047" i="9"/>
  <c r="AL4048" i="9"/>
  <c r="AL4049" i="9"/>
  <c r="AL4050" i="9"/>
  <c r="AL4051" i="9"/>
  <c r="AL4052" i="9"/>
  <c r="AL4053" i="9"/>
  <c r="AL4054" i="9"/>
  <c r="AL4055" i="9"/>
  <c r="AL4056" i="9"/>
  <c r="AL4057" i="9"/>
  <c r="AL4058" i="9"/>
  <c r="AL4059" i="9"/>
  <c r="AL4060" i="9"/>
  <c r="AL4061" i="9"/>
  <c r="AL4062" i="9"/>
  <c r="AL4063" i="9"/>
  <c r="AL4064" i="9"/>
  <c r="AL4065" i="9"/>
  <c r="AL4066" i="9"/>
  <c r="AL4067" i="9"/>
  <c r="AL4068" i="9"/>
  <c r="AL4069" i="9"/>
  <c r="AL4070" i="9"/>
  <c r="AL4071" i="9"/>
  <c r="AL4072" i="9"/>
  <c r="AL4073" i="9"/>
  <c r="AL4074" i="9"/>
  <c r="AL4075" i="9"/>
  <c r="AL4076" i="9"/>
  <c r="AL4077" i="9"/>
  <c r="AL4078" i="9"/>
  <c r="AL4079" i="9"/>
  <c r="AL4080" i="9"/>
  <c r="AL4081" i="9"/>
  <c r="AL4082" i="9"/>
  <c r="AL4083" i="9"/>
  <c r="AL4084" i="9"/>
  <c r="AL4085" i="9"/>
  <c r="AL4086" i="9"/>
  <c r="AL4087" i="9"/>
  <c r="AL4088" i="9"/>
  <c r="AL4089" i="9"/>
  <c r="AL4090" i="9"/>
  <c r="AL4091" i="9"/>
  <c r="AL4092" i="9"/>
  <c r="AL4093" i="9"/>
  <c r="AL4094" i="9"/>
  <c r="AL4095" i="9"/>
  <c r="AL4096" i="9"/>
  <c r="AL4097" i="9"/>
  <c r="AL4098" i="9"/>
  <c r="AL4099" i="9"/>
  <c r="AL4100" i="9"/>
  <c r="AL4101" i="9"/>
  <c r="AL4102" i="9"/>
  <c r="AL4103" i="9"/>
  <c r="AL4104" i="9"/>
  <c r="AL4105" i="9"/>
  <c r="AL4106" i="9"/>
  <c r="AL4107" i="9"/>
  <c r="AL4108" i="9"/>
  <c r="AL4109" i="9"/>
  <c r="AL4110" i="9"/>
  <c r="AL4111" i="9"/>
  <c r="AL4112" i="9"/>
  <c r="AL4113" i="9"/>
  <c r="AL4114" i="9"/>
  <c r="AL4115" i="9"/>
  <c r="AL4116" i="9"/>
  <c r="AL4117" i="9"/>
  <c r="AL4118" i="9"/>
  <c r="AL4119" i="9"/>
  <c r="AL4120" i="9"/>
  <c r="AL4121" i="9"/>
  <c r="AL4122" i="9"/>
  <c r="AL4123" i="9"/>
  <c r="AL4124" i="9"/>
  <c r="AL4125" i="9"/>
  <c r="AL4126" i="9"/>
  <c r="AL4127" i="9"/>
  <c r="AL4128" i="9"/>
  <c r="AL4129" i="9"/>
  <c r="AL4130" i="9"/>
  <c r="AL4131" i="9"/>
  <c r="AL4132" i="9"/>
  <c r="AL4133" i="9"/>
  <c r="AL4134" i="9"/>
  <c r="AL4135" i="9"/>
  <c r="AL4136" i="9"/>
  <c r="AL4137" i="9"/>
  <c r="AL4138" i="9"/>
  <c r="AL4139" i="9"/>
  <c r="AL4140" i="9"/>
  <c r="AL4141" i="9"/>
  <c r="AL4142" i="9"/>
  <c r="AL4143" i="9"/>
  <c r="AL4144" i="9"/>
  <c r="AL4145" i="9"/>
  <c r="AL4146" i="9"/>
  <c r="AL4147" i="9"/>
  <c r="AL4148" i="9"/>
  <c r="AL4149" i="9"/>
  <c r="AL4150" i="9"/>
  <c r="AL4151" i="9"/>
  <c r="AL4152" i="9"/>
  <c r="AL4153" i="9"/>
  <c r="AL4154" i="9"/>
  <c r="AL4155" i="9"/>
  <c r="AL4156" i="9"/>
  <c r="AL4157" i="9"/>
  <c r="AL4158" i="9"/>
  <c r="AL4159" i="9"/>
  <c r="AL4160" i="9"/>
  <c r="AL4161" i="9"/>
  <c r="AL4162" i="9"/>
  <c r="AL4163" i="9"/>
  <c r="AL4164" i="9"/>
  <c r="AL4165" i="9"/>
  <c r="AL4166" i="9"/>
  <c r="AL4167" i="9"/>
  <c r="AL4168" i="9"/>
  <c r="AL4169" i="9"/>
  <c r="AL4170" i="9"/>
  <c r="AL4171" i="9"/>
  <c r="AL4172" i="9"/>
  <c r="AL4173" i="9"/>
  <c r="AL4174" i="9"/>
  <c r="AL4175" i="9"/>
  <c r="AL4176" i="9"/>
  <c r="AL4177" i="9"/>
  <c r="AL4178" i="9"/>
  <c r="AL4179" i="9"/>
  <c r="AL4180" i="9"/>
  <c r="AL4181" i="9"/>
  <c r="AL4182" i="9"/>
  <c r="AL4183" i="9"/>
  <c r="AL4184" i="9"/>
  <c r="AL4185" i="9"/>
  <c r="AL4186" i="9"/>
  <c r="AL4187" i="9"/>
  <c r="AL4188" i="9"/>
  <c r="AL4189" i="9"/>
  <c r="AL4190" i="9"/>
  <c r="AL4191" i="9"/>
  <c r="AL4192" i="9"/>
  <c r="AL4193" i="9"/>
  <c r="AL4194" i="9"/>
  <c r="AL4195" i="9"/>
  <c r="AL4196" i="9"/>
  <c r="AL4197" i="9"/>
  <c r="AL4198" i="9"/>
  <c r="AL4199" i="9"/>
  <c r="AL4200" i="9"/>
  <c r="AL4201" i="9"/>
  <c r="AL4202" i="9"/>
  <c r="AL4203" i="9"/>
  <c r="AL4204" i="9"/>
  <c r="AL4205" i="9"/>
  <c r="AL4206" i="9"/>
  <c r="AL4207" i="9"/>
  <c r="AL4208" i="9"/>
  <c r="AL4209" i="9"/>
  <c r="AL4210" i="9"/>
  <c r="AL4211" i="9"/>
  <c r="AL4212" i="9"/>
  <c r="AL4213" i="9"/>
  <c r="AL4214" i="9"/>
  <c r="AL4215" i="9"/>
  <c r="AL4216" i="9"/>
  <c r="AL4217" i="9"/>
  <c r="AL4218" i="9"/>
  <c r="AL4219" i="9"/>
  <c r="AL4220" i="9"/>
  <c r="AL4221" i="9"/>
  <c r="AL4222" i="9"/>
  <c r="AL4223" i="9"/>
  <c r="AL4224" i="9"/>
  <c r="AL4225" i="9"/>
  <c r="AL4226" i="9"/>
  <c r="AL4227" i="9"/>
  <c r="AL4228" i="9"/>
  <c r="AL4229" i="9"/>
  <c r="AL4230" i="9"/>
  <c r="AL4231" i="9"/>
  <c r="AL4232" i="9"/>
  <c r="AL4233" i="9"/>
  <c r="AL4234" i="9"/>
  <c r="AL4235" i="9"/>
  <c r="AL4236" i="9"/>
  <c r="AL4237" i="9"/>
  <c r="AL4238" i="9"/>
  <c r="AL4239" i="9"/>
  <c r="AL4240" i="9"/>
  <c r="AL4241" i="9"/>
  <c r="AL4242" i="9"/>
  <c r="AL4243" i="9"/>
  <c r="AL4244" i="9"/>
  <c r="AL4245" i="9"/>
  <c r="AL4246" i="9"/>
  <c r="AL4247" i="9"/>
  <c r="AL4248" i="9"/>
  <c r="AL4249" i="9"/>
  <c r="AL4250" i="9"/>
  <c r="AL4251" i="9"/>
  <c r="AL4252" i="9"/>
  <c r="AL4253" i="9"/>
  <c r="AL4254" i="9"/>
  <c r="AL4255" i="9"/>
  <c r="AL4256" i="9"/>
  <c r="AL4257" i="9"/>
  <c r="AL4258" i="9"/>
  <c r="AL4259" i="9"/>
  <c r="AL4260" i="9"/>
  <c r="AL4261" i="9"/>
  <c r="AL4262" i="9"/>
  <c r="AL4263" i="9"/>
  <c r="AL4264" i="9"/>
  <c r="AL4265" i="9"/>
  <c r="AL4266" i="9"/>
  <c r="AL4267" i="9"/>
  <c r="AL4268" i="9"/>
  <c r="AL4269" i="9"/>
  <c r="AL4270" i="9"/>
  <c r="AL4271" i="9"/>
  <c r="AL4272" i="9"/>
  <c r="AL4273" i="9"/>
  <c r="AL4274" i="9"/>
  <c r="AL4275" i="9"/>
  <c r="AL4276" i="9"/>
  <c r="AL4277" i="9"/>
  <c r="AL4278" i="9"/>
  <c r="AL4279" i="9"/>
  <c r="AL4280" i="9"/>
  <c r="AL4281" i="9"/>
  <c r="AL4282" i="9"/>
  <c r="AL4283" i="9"/>
  <c r="AL4284" i="9"/>
  <c r="AL4285" i="9"/>
  <c r="AL4286" i="9"/>
  <c r="AL4287" i="9"/>
  <c r="AL4288" i="9"/>
  <c r="AL4289" i="9"/>
  <c r="AL4290" i="9"/>
  <c r="AL4291" i="9"/>
  <c r="AL4292" i="9"/>
  <c r="AL4293" i="9"/>
  <c r="AL4294" i="9"/>
  <c r="AL4295" i="9"/>
  <c r="AL4296" i="9"/>
  <c r="AL4297" i="9"/>
  <c r="AL4298" i="9"/>
  <c r="AL4299" i="9"/>
  <c r="AL4300" i="9"/>
  <c r="AL4301" i="9"/>
  <c r="AL4302" i="9"/>
  <c r="AL4303" i="9"/>
  <c r="AL4304" i="9"/>
  <c r="AL4305" i="9"/>
  <c r="AL4306" i="9"/>
  <c r="AL4307" i="9"/>
  <c r="AL4308" i="9"/>
  <c r="AL4309" i="9"/>
  <c r="AL4310" i="9"/>
  <c r="AL4311" i="9"/>
  <c r="AL4312" i="9"/>
  <c r="AL4313" i="9"/>
  <c r="AL4314" i="9"/>
  <c r="AL4315" i="9"/>
  <c r="AL4316" i="9"/>
  <c r="AL4317" i="9"/>
  <c r="AL4318" i="9"/>
  <c r="AL4319" i="9"/>
  <c r="AL4320" i="9"/>
  <c r="AL4321" i="9"/>
  <c r="AL4322" i="9"/>
  <c r="AL4323" i="9"/>
  <c r="AL4324" i="9"/>
  <c r="AL4325" i="9"/>
  <c r="AL4326" i="9"/>
  <c r="AL4327" i="9"/>
  <c r="AL4328" i="9"/>
  <c r="AL4329" i="9"/>
  <c r="AL4330" i="9"/>
  <c r="AL4331" i="9"/>
  <c r="AL4332" i="9"/>
  <c r="AL4333" i="9"/>
  <c r="AL4334" i="9"/>
  <c r="AL4335" i="9"/>
  <c r="AL4336" i="9"/>
  <c r="AL4337" i="9"/>
  <c r="AL4338" i="9"/>
  <c r="AL4339" i="9"/>
  <c r="AL4340" i="9"/>
  <c r="AL4341" i="9"/>
  <c r="AL4342" i="9"/>
  <c r="AL4343" i="9"/>
  <c r="AL4344" i="9"/>
  <c r="AL4345" i="9"/>
  <c r="AL4346" i="9"/>
  <c r="AL4347" i="9"/>
  <c r="AL4348" i="9"/>
  <c r="AL4349" i="9"/>
  <c r="AL4350" i="9"/>
  <c r="AL4351" i="9"/>
  <c r="AL4352" i="9"/>
  <c r="AL4353" i="9"/>
  <c r="AL4354" i="9"/>
  <c r="AL4355" i="9"/>
  <c r="AL4356" i="9"/>
  <c r="AL4357" i="9"/>
  <c r="AL4358" i="9"/>
  <c r="AL4359" i="9"/>
  <c r="AL4360" i="9"/>
  <c r="AL4361" i="9"/>
  <c r="AL4362" i="9"/>
  <c r="AL4363" i="9"/>
  <c r="AL4364" i="9"/>
  <c r="AL4365" i="9"/>
  <c r="AL4366" i="9"/>
  <c r="AL4367" i="9"/>
  <c r="AL4368" i="9"/>
  <c r="AL4369" i="9"/>
  <c r="AL4370" i="9"/>
  <c r="AL4371" i="9"/>
  <c r="AL4372" i="9"/>
  <c r="AL4373" i="9"/>
  <c r="AL4374" i="9"/>
  <c r="AL4375" i="9"/>
  <c r="AL4376" i="9"/>
  <c r="AL4377" i="9"/>
  <c r="AL4378" i="9"/>
  <c r="AL4379" i="9"/>
  <c r="AL4380" i="9"/>
  <c r="AL4381" i="9"/>
  <c r="AL4382" i="9"/>
  <c r="AL4383" i="9"/>
  <c r="AL4384" i="9"/>
  <c r="AL4385" i="9"/>
  <c r="AL4386" i="9"/>
  <c r="AL4387" i="9"/>
  <c r="AL4388" i="9"/>
  <c r="AL4389" i="9"/>
  <c r="AL4390" i="9"/>
  <c r="AL4391" i="9"/>
  <c r="AL4392" i="9"/>
  <c r="AL4393" i="9"/>
  <c r="AL4394" i="9"/>
  <c r="AL4395" i="9"/>
  <c r="AL4396" i="9"/>
  <c r="AL4397" i="9"/>
  <c r="AL4398" i="9"/>
  <c r="AL4399" i="9"/>
  <c r="AL4400" i="9"/>
  <c r="AL4401" i="9"/>
  <c r="AL4402" i="9"/>
  <c r="AL4403" i="9"/>
  <c r="AL4404" i="9"/>
  <c r="AL4405" i="9"/>
  <c r="AL4406" i="9"/>
  <c r="AL4407" i="9"/>
  <c r="AL4408" i="9"/>
  <c r="AL4409" i="9"/>
  <c r="AL4410" i="9"/>
  <c r="AL4411" i="9"/>
  <c r="AL4412" i="9"/>
  <c r="AL4413" i="9"/>
  <c r="AL4414" i="9"/>
  <c r="AL4415" i="9"/>
  <c r="AL4416" i="9"/>
  <c r="AL4417" i="9"/>
  <c r="AL4418" i="9"/>
  <c r="AL4419" i="9"/>
  <c r="AL4420" i="9"/>
  <c r="AL4421" i="9"/>
  <c r="AL4422" i="9"/>
  <c r="AL4423" i="9"/>
  <c r="AL4424" i="9"/>
  <c r="AL4425" i="9"/>
  <c r="AL4426" i="9"/>
  <c r="AL4427" i="9"/>
  <c r="AL4428" i="9"/>
  <c r="AL4429" i="9"/>
  <c r="AL4430" i="9"/>
  <c r="AL4431" i="9"/>
  <c r="AL4432" i="9"/>
  <c r="AL4433" i="9"/>
  <c r="AL4434" i="9"/>
  <c r="AL4435" i="9"/>
  <c r="AL4436" i="9"/>
  <c r="AL4437" i="9"/>
  <c r="AL4438" i="9"/>
  <c r="AL4439" i="9"/>
  <c r="AL4440" i="9"/>
  <c r="AL4441" i="9"/>
  <c r="AL4442" i="9"/>
  <c r="AL4443" i="9"/>
  <c r="AL4444" i="9"/>
  <c r="AL4445" i="9"/>
  <c r="AL4446" i="9"/>
  <c r="AL4447" i="9"/>
  <c r="AL4448" i="9"/>
  <c r="AL4449" i="9"/>
  <c r="AL4450" i="9"/>
  <c r="AL4451" i="9"/>
  <c r="AL4452" i="9"/>
  <c r="AL4453" i="9"/>
  <c r="AL4454" i="9"/>
  <c r="AL4455" i="9"/>
  <c r="AL4456" i="9"/>
  <c r="AL4457" i="9"/>
  <c r="AL4458" i="9"/>
  <c r="AL4459" i="9"/>
  <c r="AL4460" i="9"/>
  <c r="AL4461" i="9"/>
  <c r="AL4462" i="9"/>
  <c r="AL4463" i="9"/>
  <c r="AL4464" i="9"/>
  <c r="AL4465" i="9"/>
  <c r="AL4466" i="9"/>
  <c r="AL4467" i="9"/>
  <c r="AL4468" i="9"/>
  <c r="AL4469" i="9"/>
  <c r="AL4470" i="9"/>
  <c r="AL4471" i="9"/>
  <c r="AL4472" i="9"/>
  <c r="AL4473" i="9"/>
  <c r="AL4474" i="9"/>
  <c r="AL4475" i="9"/>
  <c r="AL4476" i="9"/>
  <c r="AL4477" i="9"/>
  <c r="AL4478" i="9"/>
  <c r="AL4479" i="9"/>
  <c r="AL4480" i="9"/>
  <c r="AL4481" i="9"/>
  <c r="AL4482" i="9"/>
  <c r="AL4483" i="9"/>
  <c r="AL4484" i="9"/>
  <c r="AL4485" i="9"/>
  <c r="AL4486" i="9"/>
  <c r="AL4487" i="9"/>
  <c r="AL4488" i="9"/>
  <c r="AL4489" i="9"/>
  <c r="AL4490" i="9"/>
  <c r="AL4491" i="9"/>
  <c r="AL4492" i="9"/>
  <c r="AL4493" i="9"/>
  <c r="AL4494" i="9"/>
  <c r="AL4495" i="9"/>
  <c r="AL4496" i="9"/>
  <c r="AL4497" i="9"/>
  <c r="AL4498" i="9"/>
  <c r="AL4499" i="9"/>
  <c r="AL4500" i="9"/>
  <c r="AL4501" i="9"/>
  <c r="AL4502" i="9"/>
  <c r="AL4503" i="9"/>
  <c r="AL4504" i="9"/>
  <c r="AL4505" i="9"/>
  <c r="AL4506" i="9"/>
  <c r="AL4507" i="9"/>
  <c r="AL4508" i="9"/>
  <c r="AL4509" i="9"/>
  <c r="AL4510" i="9"/>
  <c r="AL4511" i="9"/>
  <c r="AL4512" i="9"/>
  <c r="AL4513" i="9"/>
  <c r="AL4514" i="9"/>
  <c r="AL4515" i="9"/>
  <c r="AL4516" i="9"/>
  <c r="AL4517" i="9"/>
  <c r="AL4518" i="9"/>
  <c r="AL4519" i="9"/>
  <c r="AL4520" i="9"/>
  <c r="AL4521" i="9"/>
  <c r="AL4522" i="9"/>
  <c r="AL4523" i="9"/>
  <c r="AL4524" i="9"/>
  <c r="AL4525" i="9"/>
  <c r="AL4526" i="9"/>
  <c r="AL4527" i="9"/>
  <c r="AL4528" i="9"/>
  <c r="AL4529" i="9"/>
  <c r="AL4530" i="9"/>
  <c r="AL4531" i="9"/>
  <c r="AL4532" i="9"/>
  <c r="AL4533" i="9"/>
  <c r="AL4534" i="9"/>
  <c r="AL4535" i="9"/>
  <c r="AL4536" i="9"/>
  <c r="AL4537" i="9"/>
  <c r="AL4538" i="9"/>
  <c r="AL4539" i="9"/>
  <c r="AL4540" i="9"/>
  <c r="AL4541" i="9"/>
  <c r="AL4542" i="9"/>
  <c r="AL4543" i="9"/>
  <c r="AL4544" i="9"/>
  <c r="AL4545" i="9"/>
  <c r="AL4546" i="9"/>
  <c r="AL4547" i="9"/>
  <c r="AL4548" i="9"/>
  <c r="AL4549" i="9"/>
  <c r="AL4550" i="9"/>
  <c r="AL4551" i="9"/>
  <c r="AL4552" i="9"/>
  <c r="AL4553" i="9"/>
  <c r="AL4554" i="9"/>
  <c r="AL4555" i="9"/>
  <c r="AL4556" i="9"/>
  <c r="AL4557" i="9"/>
  <c r="AL4558" i="9"/>
  <c r="AL4559" i="9"/>
  <c r="AL4560" i="9"/>
  <c r="AL4561" i="9"/>
  <c r="AL4562" i="9"/>
  <c r="AL4563" i="9"/>
  <c r="AL4564" i="9"/>
  <c r="AL4565" i="9"/>
  <c r="AL4566" i="9"/>
  <c r="AL4567" i="9"/>
  <c r="AL4568" i="9"/>
  <c r="AL4569" i="9"/>
  <c r="AL4570" i="9"/>
  <c r="AL4571" i="9"/>
  <c r="AL4572" i="9"/>
  <c r="AL4573" i="9"/>
  <c r="AL4574" i="9"/>
  <c r="AL4575" i="9"/>
  <c r="AL4576" i="9"/>
  <c r="AL4577" i="9"/>
  <c r="AL4578" i="9"/>
  <c r="AL4579" i="9"/>
  <c r="AL4580" i="9"/>
  <c r="AL4581" i="9"/>
  <c r="AL4582" i="9"/>
  <c r="AL4583" i="9"/>
  <c r="AL4584" i="9"/>
  <c r="AL4585" i="9"/>
  <c r="AL4586" i="9"/>
  <c r="AL4587" i="9"/>
  <c r="AL4588" i="9"/>
  <c r="AL4589" i="9"/>
  <c r="AL4590" i="9"/>
  <c r="AL4591" i="9"/>
  <c r="AL4592" i="9"/>
  <c r="AL4593" i="9"/>
  <c r="AL4594" i="9"/>
  <c r="AL4595" i="9"/>
  <c r="AL4596" i="9"/>
  <c r="AL4597" i="9"/>
  <c r="AL4598" i="9"/>
  <c r="AL4599" i="9"/>
  <c r="AL4600" i="9"/>
  <c r="AL4601" i="9"/>
  <c r="AL4602" i="9"/>
  <c r="AL4603" i="9"/>
  <c r="AL4604" i="9"/>
  <c r="AL4605" i="9"/>
  <c r="AL4606" i="9"/>
  <c r="AL4607" i="9"/>
  <c r="AL4608" i="9"/>
  <c r="AL4609" i="9"/>
  <c r="AL4610" i="9"/>
  <c r="AL4611" i="9"/>
  <c r="AL4612" i="9"/>
  <c r="AL4613" i="9"/>
  <c r="AL4614" i="9"/>
  <c r="AL4615" i="9"/>
  <c r="AL4616" i="9"/>
  <c r="AL4617" i="9"/>
  <c r="AL4618" i="9"/>
  <c r="AL4619" i="9"/>
  <c r="AL4620" i="9"/>
  <c r="AL4621" i="9"/>
  <c r="AL4622" i="9"/>
  <c r="AL4623" i="9"/>
  <c r="AL4624" i="9"/>
  <c r="AL4625" i="9"/>
  <c r="AL4626" i="9"/>
  <c r="AL4627" i="9"/>
  <c r="AL4628" i="9"/>
  <c r="AL4629" i="9"/>
  <c r="AL4630" i="9"/>
  <c r="AL4631" i="9"/>
  <c r="AL4632" i="9"/>
  <c r="AL4633" i="9"/>
  <c r="AL4634" i="9"/>
  <c r="AL4635" i="9"/>
  <c r="AL4636" i="9"/>
  <c r="AL4637" i="9"/>
  <c r="AL4638" i="9"/>
  <c r="AL4639" i="9"/>
  <c r="AL4640" i="9"/>
  <c r="AL4641" i="9"/>
  <c r="AL4642" i="9"/>
  <c r="AL4643" i="9"/>
  <c r="AL4644" i="9"/>
  <c r="AL4645" i="9"/>
  <c r="AL4646" i="9"/>
  <c r="AL4647" i="9"/>
  <c r="AL4648" i="9"/>
  <c r="AL4649" i="9"/>
  <c r="AL4650" i="9"/>
  <c r="AL4651" i="9"/>
  <c r="AL4652" i="9"/>
  <c r="AL4653" i="9"/>
  <c r="AL4654" i="9"/>
  <c r="AL4655" i="9"/>
  <c r="AL4656" i="9"/>
  <c r="AL4657" i="9"/>
  <c r="AL4658" i="9"/>
  <c r="AL4659" i="9"/>
  <c r="AL4660" i="9"/>
  <c r="AL4661" i="9"/>
  <c r="AL4662" i="9"/>
  <c r="AL4663" i="9"/>
  <c r="AL4664" i="9"/>
  <c r="AL4665" i="9"/>
  <c r="AL4666" i="9"/>
  <c r="AL4667" i="9"/>
  <c r="AL4668" i="9"/>
  <c r="AL4669" i="9"/>
  <c r="AL4670" i="9"/>
  <c r="AL4671" i="9"/>
  <c r="AL4672" i="9"/>
  <c r="AL4673" i="9"/>
  <c r="AL4674" i="9"/>
  <c r="AL4675" i="9"/>
  <c r="AL4676" i="9"/>
  <c r="AL4677" i="9"/>
  <c r="AL4678" i="9"/>
  <c r="AL4679" i="9"/>
  <c r="AL4680" i="9"/>
  <c r="AL4681" i="9"/>
  <c r="AL4682" i="9"/>
  <c r="AL4683" i="9"/>
  <c r="AL4684" i="9"/>
  <c r="AL4685" i="9"/>
  <c r="AL4686" i="9"/>
  <c r="AL4687" i="9"/>
  <c r="AL4688" i="9"/>
  <c r="AL4689" i="9"/>
  <c r="AL4690" i="9"/>
  <c r="AL4691" i="9"/>
  <c r="AL4692" i="9"/>
  <c r="AL4693" i="9"/>
  <c r="AL4694" i="9"/>
  <c r="AL4695" i="9"/>
  <c r="AL4696" i="9"/>
  <c r="AL4697" i="9"/>
  <c r="AL4698" i="9"/>
  <c r="AL4699" i="9"/>
  <c r="AL4700" i="9"/>
  <c r="AL4701" i="9"/>
  <c r="AL4702" i="9"/>
  <c r="AL4703" i="9"/>
  <c r="AL4704" i="9"/>
  <c r="AL4705" i="9"/>
  <c r="AL4706" i="9"/>
  <c r="AL4707" i="9"/>
  <c r="AL4708" i="9"/>
  <c r="AL4709" i="9"/>
  <c r="AL4710" i="9"/>
  <c r="AL4711" i="9"/>
  <c r="AL4712" i="9"/>
  <c r="AL4713" i="9"/>
  <c r="AL4714" i="9"/>
  <c r="AL4715" i="9"/>
  <c r="AL4716" i="9"/>
  <c r="AL4717" i="9"/>
  <c r="AL4718" i="9"/>
  <c r="AL4719" i="9"/>
  <c r="AL4720" i="9"/>
  <c r="AL4721" i="9"/>
  <c r="AL4722" i="9"/>
  <c r="AL4723" i="9"/>
  <c r="AL4724" i="9"/>
  <c r="AL4725" i="9"/>
  <c r="AL4726" i="9"/>
  <c r="AL4727" i="9"/>
  <c r="AL4728" i="9"/>
  <c r="AL4729" i="9"/>
  <c r="AL4730" i="9"/>
  <c r="AL4731" i="9"/>
  <c r="AL4732" i="9"/>
  <c r="AL4733" i="9"/>
  <c r="AL4734" i="9"/>
  <c r="AL4735" i="9"/>
  <c r="AL4736" i="9"/>
  <c r="AL4737" i="9"/>
  <c r="AL4738" i="9"/>
  <c r="AL4739" i="9"/>
  <c r="AL4740" i="9"/>
  <c r="AL4741" i="9"/>
  <c r="AL4742" i="9"/>
  <c r="AL4743" i="9"/>
  <c r="AL4744" i="9"/>
  <c r="AL4745" i="9"/>
  <c r="AL4746" i="9"/>
  <c r="AL4747" i="9"/>
  <c r="AL4748" i="9"/>
  <c r="AL4749" i="9"/>
  <c r="AL4750" i="9"/>
  <c r="AL4751" i="9"/>
  <c r="AL4752" i="9"/>
  <c r="AL4753" i="9"/>
  <c r="AL4754" i="9"/>
  <c r="AL4755" i="9"/>
  <c r="AL4756" i="9"/>
  <c r="AL4757" i="9"/>
  <c r="AL4758" i="9"/>
  <c r="AL4759" i="9"/>
  <c r="AL4760" i="9"/>
  <c r="AL4761" i="9"/>
  <c r="AL4762" i="9"/>
  <c r="AL4763" i="9"/>
  <c r="AL4764" i="9"/>
  <c r="AL4765" i="9"/>
  <c r="AL4766" i="9"/>
  <c r="AL4767" i="9"/>
  <c r="AL4768" i="9"/>
  <c r="AL4769" i="9"/>
  <c r="AL4770" i="9"/>
  <c r="AL4771" i="9"/>
  <c r="AL4772" i="9"/>
  <c r="AL4773" i="9"/>
  <c r="AL4774" i="9"/>
  <c r="AL4775" i="9"/>
  <c r="AL4776" i="9"/>
  <c r="AL4777" i="9"/>
  <c r="AL4778" i="9"/>
  <c r="AL4779" i="9"/>
  <c r="AL4780" i="9"/>
  <c r="AL4781" i="9"/>
  <c r="AL4782" i="9"/>
  <c r="AL4783" i="9"/>
  <c r="AL4784" i="9"/>
  <c r="AL4785" i="9"/>
  <c r="AL4786" i="9"/>
  <c r="AL4787" i="9"/>
  <c r="AL4788" i="9"/>
  <c r="AL4789" i="9"/>
  <c r="AL4790" i="9"/>
  <c r="AL4791" i="9"/>
  <c r="AL4792" i="9"/>
  <c r="AL4793" i="9"/>
  <c r="AL4794" i="9"/>
  <c r="AL4795" i="9"/>
  <c r="AL4796" i="9"/>
  <c r="AL4797" i="9"/>
  <c r="AL4798" i="9"/>
  <c r="AL4799" i="9"/>
  <c r="AL4800" i="9"/>
  <c r="AL4801" i="9"/>
  <c r="AL4802" i="9"/>
  <c r="AL4803" i="9"/>
  <c r="AL4804" i="9"/>
  <c r="AL4805" i="9"/>
  <c r="AL4806" i="9"/>
  <c r="AL4807" i="9"/>
  <c r="AL4808" i="9"/>
  <c r="AL4809" i="9"/>
  <c r="AL4810" i="9"/>
  <c r="AL4811" i="9"/>
  <c r="AL4812" i="9"/>
  <c r="AL4813" i="9"/>
  <c r="AL4814" i="9"/>
  <c r="AL4815" i="9"/>
  <c r="AL4816" i="9"/>
  <c r="AL4817" i="9"/>
  <c r="AL4818" i="9"/>
  <c r="AL4819" i="9"/>
  <c r="AL4820" i="9"/>
  <c r="AL4821" i="9"/>
  <c r="AL4822" i="9"/>
  <c r="AL4823" i="9"/>
  <c r="AL4824" i="9"/>
  <c r="AL4825" i="9"/>
  <c r="AL4826" i="9"/>
  <c r="AL4827" i="9"/>
  <c r="AL4828" i="9"/>
  <c r="AL4829" i="9"/>
  <c r="AL4830" i="9"/>
  <c r="AL4831" i="9"/>
  <c r="AL4832" i="9"/>
  <c r="AL4833" i="9"/>
  <c r="AL4834" i="9"/>
  <c r="AL4835" i="9"/>
  <c r="AL4836" i="9"/>
  <c r="AL4837" i="9"/>
  <c r="AL4838" i="9"/>
  <c r="AL4839" i="9"/>
  <c r="AL4840" i="9"/>
  <c r="AL4841" i="9"/>
  <c r="AL4842" i="9"/>
  <c r="AL4843" i="9"/>
  <c r="AL4844" i="9"/>
  <c r="AL4845" i="9"/>
  <c r="AL4846" i="9"/>
  <c r="AL4847" i="9"/>
  <c r="AL4848" i="9"/>
  <c r="AL4849" i="9"/>
  <c r="AL4850" i="9"/>
  <c r="AL4851" i="9"/>
  <c r="AL4852" i="9"/>
  <c r="AL4853" i="9"/>
  <c r="AL4854" i="9"/>
  <c r="AL4855" i="9"/>
  <c r="AL4856" i="9"/>
  <c r="AL4857" i="9"/>
  <c r="AL4858" i="9"/>
  <c r="AL4859" i="9"/>
  <c r="AL4860" i="9"/>
  <c r="AL4861" i="9"/>
  <c r="AL4862" i="9"/>
  <c r="AL4863" i="9"/>
  <c r="AL4864" i="9"/>
  <c r="AL4865" i="9"/>
  <c r="AL4866" i="9"/>
  <c r="AL4867" i="9"/>
  <c r="AL4868" i="9"/>
  <c r="AL4869" i="9"/>
  <c r="AL4870" i="9"/>
  <c r="AL4871" i="9"/>
  <c r="AL4872" i="9"/>
  <c r="AL4873" i="9"/>
  <c r="AL4874" i="9"/>
  <c r="AL4875" i="9"/>
  <c r="AL4876" i="9"/>
  <c r="AL4877" i="9"/>
  <c r="AL4878" i="9"/>
  <c r="AL4879" i="9"/>
  <c r="AL4880" i="9"/>
  <c r="AL4881" i="9"/>
  <c r="AL4882" i="9"/>
  <c r="AL4883" i="9"/>
  <c r="AL4884" i="9"/>
  <c r="AL4885" i="9"/>
  <c r="AL4886" i="9"/>
  <c r="AL4887" i="9"/>
  <c r="AL4888" i="9"/>
  <c r="AL4889" i="9"/>
  <c r="AL4890" i="9"/>
  <c r="AL4891" i="9"/>
  <c r="AL4892" i="9"/>
  <c r="AL4893" i="9"/>
  <c r="AL4894" i="9"/>
  <c r="AL4895" i="9"/>
  <c r="AL4896" i="9"/>
  <c r="AL4897" i="9"/>
  <c r="AL4898" i="9"/>
  <c r="AL4899" i="9"/>
  <c r="AL4900" i="9"/>
  <c r="AL4901" i="9"/>
  <c r="AL4902" i="9"/>
  <c r="AL4903" i="9"/>
  <c r="AL4904" i="9"/>
  <c r="AL4905" i="9"/>
  <c r="AL4906" i="9"/>
  <c r="AL4907" i="9"/>
  <c r="AL4908" i="9"/>
  <c r="AL4909" i="9"/>
  <c r="AL4910" i="9"/>
  <c r="AL4911" i="9"/>
  <c r="AL4912" i="9"/>
  <c r="AL4913" i="9"/>
  <c r="AL4914" i="9"/>
  <c r="AL4915" i="9"/>
  <c r="AL4916" i="9"/>
  <c r="AL4917" i="9"/>
  <c r="AL4918" i="9"/>
  <c r="AL4919" i="9"/>
  <c r="AL4920" i="9"/>
  <c r="AL4921" i="9"/>
  <c r="AL4922" i="9"/>
  <c r="AL4923" i="9"/>
  <c r="AL4924" i="9"/>
  <c r="AL4925" i="9"/>
  <c r="AL4926" i="9"/>
  <c r="AL4927" i="9"/>
  <c r="AL4928" i="9"/>
  <c r="AL4929" i="9"/>
  <c r="AL4930" i="9"/>
  <c r="AL4931" i="9"/>
  <c r="AL4932" i="9"/>
  <c r="AL4933" i="9"/>
  <c r="AL4934" i="9"/>
  <c r="AL4935" i="9"/>
  <c r="AL4936" i="9"/>
  <c r="AL4937" i="9"/>
  <c r="AL4938" i="9"/>
  <c r="AL4939" i="9"/>
  <c r="AL4940" i="9"/>
  <c r="AL4941" i="9"/>
  <c r="AL4942" i="9"/>
  <c r="AL4943" i="9"/>
  <c r="AL4944" i="9"/>
  <c r="AL4945" i="9"/>
  <c r="AL4946" i="9"/>
  <c r="AL4947" i="9"/>
  <c r="AL4948" i="9"/>
  <c r="AL4949" i="9"/>
  <c r="AL4950" i="9"/>
  <c r="AL4951" i="9"/>
  <c r="AL4952" i="9"/>
  <c r="AL4953" i="9"/>
  <c r="AL4954" i="9"/>
  <c r="AL4955" i="9"/>
  <c r="AL4956" i="9"/>
  <c r="AL4957" i="9"/>
  <c r="AL4958" i="9"/>
  <c r="AL4959" i="9"/>
  <c r="AL4960" i="9"/>
  <c r="AL4961" i="9"/>
  <c r="AL4962" i="9"/>
  <c r="AL4963" i="9"/>
  <c r="AL4964" i="9"/>
  <c r="AL4965" i="9"/>
  <c r="AL4966" i="9"/>
  <c r="AL4967" i="9"/>
  <c r="AL4968" i="9"/>
  <c r="AL4969" i="9"/>
  <c r="AL4970" i="9"/>
  <c r="AL4971" i="9"/>
  <c r="AL4972" i="9"/>
  <c r="AL4973" i="9"/>
  <c r="AL4974" i="9"/>
  <c r="AL4975" i="9"/>
  <c r="AL4976" i="9"/>
  <c r="AL4977" i="9"/>
  <c r="AL4978" i="9"/>
  <c r="AL4979" i="9"/>
  <c r="AL4980" i="9"/>
  <c r="AL4981" i="9"/>
  <c r="AL4982" i="9"/>
  <c r="AL4983" i="9"/>
  <c r="AL4984" i="9"/>
  <c r="AL4985" i="9"/>
  <c r="AL4986" i="9"/>
  <c r="AL4987" i="9"/>
  <c r="AL4988" i="9"/>
  <c r="AL4989" i="9"/>
  <c r="AL4990" i="9"/>
  <c r="AL4991" i="9"/>
  <c r="AL4992" i="9"/>
  <c r="AL4993" i="9"/>
  <c r="AL4994" i="9"/>
  <c r="AL4995" i="9"/>
  <c r="AL4996" i="9"/>
  <c r="AL4997" i="9"/>
  <c r="AL4998" i="9"/>
  <c r="AL4999" i="9"/>
  <c r="AL5000" i="9"/>
  <c r="AL5001" i="9"/>
  <c r="AL5002" i="9"/>
  <c r="AL5003" i="9"/>
  <c r="AL5004" i="9"/>
  <c r="AL5005" i="9"/>
  <c r="AL5006" i="9"/>
  <c r="AL5007" i="9"/>
  <c r="AL5008" i="9"/>
  <c r="AL5009" i="9"/>
  <c r="AL5010" i="9"/>
  <c r="AL5011" i="9"/>
  <c r="AL5012" i="9"/>
  <c r="AL5013" i="9"/>
  <c r="AL5014" i="9"/>
  <c r="AL5015" i="9"/>
  <c r="AL5016" i="9"/>
  <c r="AL5017" i="9"/>
  <c r="AL5018" i="9"/>
  <c r="AL5019" i="9"/>
  <c r="AL5020" i="9"/>
  <c r="AL5021" i="9"/>
  <c r="AL5022" i="9"/>
  <c r="AL5023" i="9"/>
  <c r="AL5024" i="9"/>
  <c r="AL5025" i="9"/>
  <c r="AL5026" i="9"/>
  <c r="AL5027" i="9"/>
  <c r="AL5028" i="9"/>
  <c r="AL5029" i="9"/>
  <c r="AL5030" i="9"/>
  <c r="AL5031" i="9"/>
  <c r="AL5032" i="9"/>
  <c r="AL5033" i="9"/>
  <c r="AL5034" i="9"/>
  <c r="AL5035" i="9"/>
  <c r="AL5036" i="9"/>
  <c r="AL5037" i="9"/>
  <c r="AL5038" i="9"/>
  <c r="AL5039" i="9"/>
  <c r="AL5040" i="9"/>
  <c r="AL5041" i="9"/>
  <c r="AL5042" i="9"/>
  <c r="AL5043" i="9"/>
  <c r="AL5044" i="9"/>
  <c r="AL5045" i="9"/>
  <c r="AL5046" i="9"/>
  <c r="AL5047" i="9"/>
  <c r="AL5048" i="9"/>
  <c r="AL5049" i="9"/>
  <c r="AL5050" i="9"/>
  <c r="AL5051" i="9"/>
  <c r="AL5052" i="9"/>
  <c r="AL5053" i="9"/>
  <c r="AL5054" i="9"/>
  <c r="AL5055" i="9"/>
  <c r="AL5056" i="9"/>
  <c r="AL5057" i="9"/>
  <c r="AL5058" i="9"/>
  <c r="AL5059" i="9"/>
  <c r="AL5060" i="9"/>
  <c r="AL5061" i="9"/>
  <c r="AL5062" i="9"/>
  <c r="AL5063" i="9"/>
  <c r="AL5064" i="9"/>
  <c r="AL5065" i="9"/>
  <c r="AL5066" i="9"/>
  <c r="AL5067" i="9"/>
  <c r="AL5068" i="9"/>
  <c r="AL5069" i="9"/>
  <c r="AL5070" i="9"/>
  <c r="AL5071" i="9"/>
  <c r="AL5072" i="9"/>
  <c r="AL5073" i="9"/>
  <c r="AL5074" i="9"/>
  <c r="AL5075" i="9"/>
  <c r="AL5076" i="9"/>
  <c r="AL5077" i="9"/>
  <c r="AL5078" i="9"/>
  <c r="AL5079" i="9"/>
  <c r="AL5080" i="9"/>
  <c r="AL5081" i="9"/>
  <c r="AL5082" i="9"/>
  <c r="AL5083" i="9"/>
  <c r="AL5084" i="9"/>
  <c r="AL5085" i="9"/>
  <c r="AL5086" i="9"/>
  <c r="AL5087" i="9"/>
  <c r="AL5088" i="9"/>
  <c r="AL5089" i="9"/>
  <c r="AL5090" i="9"/>
  <c r="AL5091" i="9"/>
  <c r="AL5092" i="9"/>
  <c r="AL5093" i="9"/>
  <c r="AL5094" i="9"/>
  <c r="AL5095" i="9"/>
  <c r="AL5096" i="9"/>
  <c r="AL5097" i="9"/>
  <c r="AL5098" i="9"/>
  <c r="AL5099" i="9"/>
  <c r="AL5100" i="9"/>
  <c r="AL5101" i="9"/>
  <c r="AL5102" i="9"/>
  <c r="AL5103" i="9"/>
  <c r="AL5104" i="9"/>
  <c r="AL5105" i="9"/>
  <c r="AL5106" i="9"/>
  <c r="AL5107" i="9"/>
  <c r="AL5108" i="9"/>
  <c r="AL5109" i="9"/>
  <c r="AL5110" i="9"/>
  <c r="AL5111" i="9"/>
  <c r="AL5112" i="9"/>
  <c r="AL5113" i="9"/>
  <c r="AL5114" i="9"/>
  <c r="AL5115" i="9"/>
  <c r="AL5116" i="9"/>
  <c r="AL5117" i="9"/>
  <c r="AL5118" i="9"/>
  <c r="AL5119" i="9"/>
  <c r="AL5120" i="9"/>
  <c r="AL5121" i="9"/>
  <c r="AL5122" i="9"/>
  <c r="AL5123" i="9"/>
  <c r="AL5124" i="9"/>
  <c r="AL5125" i="9"/>
  <c r="AL5126" i="9"/>
  <c r="AL5127" i="9"/>
  <c r="AL5128" i="9"/>
  <c r="AL5129" i="9"/>
  <c r="AL5130" i="9"/>
  <c r="AL5131" i="9"/>
  <c r="AL5132" i="9"/>
  <c r="AL5133" i="9"/>
  <c r="AL5134" i="9"/>
  <c r="AL5135" i="9"/>
  <c r="AL5136" i="9"/>
  <c r="AL5137" i="9"/>
  <c r="AL5138" i="9"/>
  <c r="AL5139" i="9"/>
  <c r="AL5140" i="9"/>
  <c r="AL5141" i="9"/>
  <c r="AL5142" i="9"/>
  <c r="AL5143" i="9"/>
  <c r="AL5144" i="9"/>
  <c r="AL5145" i="9"/>
  <c r="AL5146" i="9"/>
  <c r="AL5147" i="9"/>
  <c r="AL5148" i="9"/>
  <c r="AL5149" i="9"/>
  <c r="AL5150" i="9"/>
  <c r="AL5151" i="9"/>
  <c r="AL5152" i="9"/>
  <c r="AL5153" i="9"/>
  <c r="AL5154" i="9"/>
  <c r="AL5155" i="9"/>
  <c r="AL5156" i="9"/>
  <c r="AL5157" i="9"/>
  <c r="AL5158" i="9"/>
  <c r="AL5159" i="9"/>
  <c r="AL5160" i="9"/>
  <c r="AL5161" i="9"/>
  <c r="AL5162" i="9"/>
  <c r="AL5163" i="9"/>
  <c r="AL5164" i="9"/>
  <c r="AL5165" i="9"/>
  <c r="AL5166" i="9"/>
  <c r="AL5167" i="9"/>
  <c r="AL5168" i="9"/>
  <c r="AL5169" i="9"/>
  <c r="AL5170" i="9"/>
  <c r="AL5171" i="9"/>
  <c r="AL5172" i="9"/>
  <c r="AL5173" i="9"/>
  <c r="AL5174" i="9"/>
  <c r="AL5175" i="9"/>
  <c r="AL5176" i="9"/>
  <c r="AL5177" i="9"/>
  <c r="AL5178" i="9"/>
  <c r="AL5179" i="9"/>
  <c r="AL5180" i="9"/>
  <c r="AL5181" i="9"/>
  <c r="AL5182" i="9"/>
  <c r="AL5183" i="9"/>
  <c r="AL5184" i="9"/>
  <c r="AL5185" i="9"/>
  <c r="AL5186" i="9"/>
  <c r="AL5187" i="9"/>
  <c r="AL5188" i="9"/>
  <c r="AL5189" i="9"/>
  <c r="AL5190" i="9"/>
  <c r="AL5191" i="9"/>
  <c r="AL5192" i="9"/>
  <c r="AL5193" i="9"/>
  <c r="AL5194" i="9"/>
  <c r="AL5195" i="9"/>
  <c r="AL5196" i="9"/>
  <c r="AL5197" i="9"/>
  <c r="AL5198" i="9"/>
  <c r="AL5199" i="9"/>
  <c r="AL5200" i="9"/>
  <c r="AL5201" i="9"/>
  <c r="AL5202" i="9"/>
  <c r="AL5203" i="9"/>
  <c r="AL5204" i="9"/>
  <c r="AL5205" i="9"/>
  <c r="AL5206" i="9"/>
  <c r="AL5207" i="9"/>
  <c r="AL5208" i="9"/>
  <c r="AL5209" i="9"/>
  <c r="AL5210" i="9"/>
  <c r="AL5211" i="9"/>
  <c r="AL5212" i="9"/>
  <c r="AL5213" i="9"/>
  <c r="AL5214" i="9"/>
  <c r="AL5215" i="9"/>
  <c r="AL5216" i="9"/>
  <c r="AL5217" i="9"/>
  <c r="AL5218" i="9"/>
  <c r="AL5219" i="9"/>
  <c r="AL5220" i="9"/>
  <c r="AL5221" i="9"/>
  <c r="AL5222" i="9"/>
  <c r="AL5223" i="9"/>
  <c r="AL5224" i="9"/>
  <c r="AL5225" i="9"/>
  <c r="AL5226" i="9"/>
  <c r="AL5227" i="9"/>
  <c r="AL5228" i="9"/>
  <c r="AL5229" i="9"/>
  <c r="AL5230" i="9"/>
  <c r="AL5231" i="9"/>
  <c r="AL5232" i="9"/>
  <c r="AL5233" i="9"/>
  <c r="AL5234" i="9"/>
  <c r="AL5235" i="9"/>
  <c r="AL5236" i="9"/>
  <c r="AL5237" i="9"/>
  <c r="AL5238" i="9"/>
  <c r="AL5239" i="9"/>
  <c r="AL5240" i="9"/>
  <c r="AL5241" i="9"/>
  <c r="AL5242" i="9"/>
  <c r="AL5243" i="9"/>
  <c r="AL5244" i="9"/>
  <c r="AL5245" i="9"/>
  <c r="AL5246" i="9"/>
  <c r="AL5247" i="9"/>
  <c r="AL5248" i="9"/>
  <c r="AL5249" i="9"/>
  <c r="AL5250" i="9"/>
  <c r="AL5251" i="9"/>
  <c r="AL5252" i="9"/>
  <c r="AL5253" i="9"/>
  <c r="AL5254" i="9"/>
  <c r="AL5255" i="9"/>
  <c r="AL5256" i="9"/>
  <c r="AL5257" i="9"/>
  <c r="AL5258" i="9"/>
  <c r="AL5259" i="9"/>
  <c r="AL5260" i="9"/>
  <c r="AL5261" i="9"/>
  <c r="AL5262" i="9"/>
  <c r="AL5263" i="9"/>
  <c r="AL5264" i="9"/>
  <c r="AL5265" i="9"/>
  <c r="AL5266" i="9"/>
  <c r="AL5267" i="9"/>
  <c r="AL5268" i="9"/>
  <c r="AL5269" i="9"/>
  <c r="AL5270" i="9"/>
  <c r="AL5271" i="9"/>
  <c r="AL5272" i="9"/>
  <c r="AL5273" i="9"/>
  <c r="AL5274" i="9"/>
  <c r="AL5275" i="9"/>
  <c r="AL5276" i="9"/>
  <c r="AL5277" i="9"/>
  <c r="AL5278" i="9"/>
  <c r="AL5279" i="9"/>
  <c r="AL5280" i="9"/>
  <c r="AL5281" i="9"/>
  <c r="AL5282" i="9"/>
  <c r="AL5283" i="9"/>
  <c r="AL5284" i="9"/>
  <c r="AL5285" i="9"/>
  <c r="AL5286" i="9"/>
  <c r="AL5287" i="9"/>
  <c r="AL5288" i="9"/>
  <c r="AL5289" i="9"/>
  <c r="AL5290" i="9"/>
  <c r="AL5291" i="9"/>
  <c r="AL5292" i="9"/>
  <c r="AL5293" i="9"/>
  <c r="AL5294" i="9"/>
  <c r="AL5295" i="9"/>
  <c r="AL5296" i="9"/>
  <c r="AL5297" i="9"/>
  <c r="AL5298" i="9"/>
  <c r="AL5299" i="9"/>
  <c r="AL5300" i="9"/>
  <c r="AL5301" i="9"/>
  <c r="AL5302" i="9"/>
  <c r="AL5303" i="9"/>
  <c r="AL5304" i="9"/>
  <c r="AL5305" i="9"/>
  <c r="AL5306" i="9"/>
  <c r="AL5307" i="9"/>
  <c r="AL5308" i="9"/>
  <c r="AL5309" i="9"/>
  <c r="AL5310" i="9"/>
  <c r="AL5311" i="9"/>
  <c r="AL5312" i="9"/>
  <c r="AL5313" i="9"/>
  <c r="AL5314" i="9"/>
  <c r="AL5315" i="9"/>
  <c r="AL5316" i="9"/>
  <c r="AL5317" i="9"/>
  <c r="AL5318" i="9"/>
  <c r="AL5319" i="9"/>
  <c r="AL5320" i="9"/>
  <c r="AL5321" i="9"/>
  <c r="AL5322" i="9"/>
  <c r="AL5323" i="9"/>
  <c r="AL5324" i="9"/>
  <c r="AL5325" i="9"/>
  <c r="AL5326" i="9"/>
  <c r="AL5327" i="9"/>
  <c r="AL5328" i="9"/>
  <c r="AL5329" i="9"/>
  <c r="AL5330" i="9"/>
  <c r="AL5331" i="9"/>
  <c r="AL5332" i="9"/>
  <c r="AL5333" i="9"/>
  <c r="AL5334" i="9"/>
  <c r="AL5335" i="9"/>
  <c r="AL5336" i="9"/>
  <c r="AL5337" i="9"/>
  <c r="AL5338" i="9"/>
  <c r="AL5339" i="9"/>
  <c r="AL5340" i="9"/>
  <c r="AL5341" i="9"/>
  <c r="AL5342" i="9"/>
  <c r="AL5343" i="9"/>
  <c r="AL5344" i="9"/>
  <c r="AL5345" i="9"/>
  <c r="AL5346" i="9"/>
  <c r="AL5347" i="9"/>
  <c r="AL5348" i="9"/>
  <c r="AL5349" i="9"/>
  <c r="AL5350" i="9"/>
  <c r="AL5351" i="9"/>
  <c r="AL5352" i="9"/>
  <c r="AL5353" i="9"/>
  <c r="AL5354" i="9"/>
  <c r="AL5355" i="9"/>
  <c r="AL5356" i="9"/>
  <c r="AL5357" i="9"/>
  <c r="AL5358" i="9"/>
  <c r="AL5359" i="9"/>
  <c r="AL5360" i="9"/>
  <c r="AL5361" i="9"/>
  <c r="AL5362" i="9"/>
  <c r="AL5363" i="9"/>
  <c r="AL5364" i="9"/>
  <c r="AL5365" i="9"/>
  <c r="AL5366" i="9"/>
  <c r="AL5367" i="9"/>
  <c r="AL5368" i="9"/>
  <c r="AL5369" i="9"/>
  <c r="AL5370" i="9"/>
  <c r="AL5371" i="9"/>
  <c r="AL5372" i="9"/>
  <c r="AL5373" i="9"/>
  <c r="AL5374" i="9"/>
  <c r="AL5375" i="9"/>
  <c r="AL5376" i="9"/>
  <c r="AL5377" i="9"/>
  <c r="AL5378" i="9"/>
  <c r="AL5379" i="9"/>
  <c r="AL5380" i="9"/>
  <c r="AL5381" i="9"/>
  <c r="AL5382" i="9"/>
  <c r="AL5383" i="9"/>
  <c r="AL5384" i="9"/>
  <c r="AL5385" i="9"/>
  <c r="AL5386" i="9"/>
  <c r="AL5387" i="9"/>
  <c r="AL5388" i="9"/>
  <c r="AL5389" i="9"/>
  <c r="AL5390" i="9"/>
  <c r="AL5391" i="9"/>
  <c r="AL5392" i="9"/>
  <c r="AL5393" i="9"/>
  <c r="AL5394" i="9"/>
  <c r="AL5395" i="9"/>
  <c r="AL5396" i="9"/>
  <c r="AL5397" i="9"/>
  <c r="AL5398" i="9"/>
  <c r="AL5399" i="9"/>
  <c r="AL5400" i="9"/>
  <c r="AL5401" i="9"/>
  <c r="AL5402" i="9"/>
  <c r="AL5403" i="9"/>
  <c r="AL5404" i="9"/>
  <c r="AL5405" i="9"/>
  <c r="AL5406" i="9"/>
  <c r="AL5407" i="9"/>
  <c r="AL5408" i="9"/>
  <c r="AL5409" i="9"/>
  <c r="AL5410" i="9"/>
  <c r="U19" i="38"/>
  <c r="U18" i="38"/>
  <c r="U17" i="38"/>
  <c r="U16" i="38"/>
  <c r="N12" i="9"/>
  <c r="C45" i="31"/>
  <c r="C44" i="31"/>
  <c r="C43" i="31"/>
  <c r="AL10" i="9"/>
  <c r="E21" i="31"/>
  <c r="E20" i="31"/>
  <c r="E11" i="31"/>
  <c r="E10" i="31"/>
  <c r="V9" i="38"/>
  <c r="F15" i="39" l="1"/>
  <c r="E15" i="39"/>
  <c r="F14" i="39"/>
  <c r="E14" i="39"/>
  <c r="F13" i="39"/>
  <c r="E13" i="39"/>
  <c r="F12" i="39"/>
  <c r="E12" i="39"/>
  <c r="W15" i="38" l="1"/>
  <c r="W30" i="38"/>
  <c r="W29" i="38"/>
  <c r="W28" i="38"/>
  <c r="F64" i="17"/>
  <c r="G49" i="17" l="1"/>
  <c r="G51" i="17"/>
  <c r="G59" i="17"/>
  <c r="AM5661" i="9" l="1"/>
  <c r="AM5662" i="9"/>
  <c r="F5" i="39"/>
  <c r="F6" i="39"/>
  <c r="F7" i="39"/>
  <c r="F8" i="39"/>
  <c r="F9" i="39"/>
  <c r="F10" i="39"/>
  <c r="F11" i="3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P1102" i="9"/>
  <c r="AP1103" i="9"/>
  <c r="AP1104" i="9"/>
  <c r="AP1105" i="9"/>
  <c r="AP1106" i="9"/>
  <c r="AP1107" i="9"/>
  <c r="AP1108" i="9"/>
  <c r="AP1109" i="9"/>
  <c r="AP1110" i="9"/>
  <c r="AP1111" i="9"/>
  <c r="AP1112" i="9"/>
  <c r="AP1113" i="9"/>
  <c r="AP1114" i="9"/>
  <c r="AP1115" i="9"/>
  <c r="AP1116" i="9"/>
  <c r="AP1117" i="9"/>
  <c r="AP1118" i="9"/>
  <c r="AP1119" i="9"/>
  <c r="AP1120" i="9"/>
  <c r="AP1121" i="9"/>
  <c r="AP1122" i="9"/>
  <c r="AP1123" i="9"/>
  <c r="AP1124" i="9"/>
  <c r="AP1125" i="9"/>
  <c r="AP1126" i="9"/>
  <c r="AP1127" i="9"/>
  <c r="AP1128" i="9"/>
  <c r="AP1129" i="9"/>
  <c r="AP1130" i="9"/>
  <c r="AP1131" i="9"/>
  <c r="AP1132" i="9"/>
  <c r="AP1133" i="9"/>
  <c r="AP1134" i="9"/>
  <c r="AP1135" i="9"/>
  <c r="AP1136" i="9"/>
  <c r="AP1137" i="9"/>
  <c r="AP1138" i="9"/>
  <c r="AP1139" i="9"/>
  <c r="AP1140" i="9"/>
  <c r="AP1141" i="9"/>
  <c r="AP1142" i="9"/>
  <c r="AP1143" i="9"/>
  <c r="AP1144" i="9"/>
  <c r="AP1145" i="9"/>
  <c r="AP1146" i="9"/>
  <c r="AP1147" i="9"/>
  <c r="AP1148" i="9"/>
  <c r="AP1149" i="9"/>
  <c r="AP1150" i="9"/>
  <c r="AP1151" i="9"/>
  <c r="AP1152" i="9"/>
  <c r="AP1153" i="9"/>
  <c r="AP1154" i="9"/>
  <c r="AP1155" i="9"/>
  <c r="AP1156" i="9"/>
  <c r="AP1157" i="9"/>
  <c r="AP1158" i="9"/>
  <c r="AP1159" i="9"/>
  <c r="AP1160" i="9"/>
  <c r="AP1161" i="9"/>
  <c r="AP1162" i="9"/>
  <c r="AP1163" i="9"/>
  <c r="AP1164" i="9"/>
  <c r="AP1165" i="9"/>
  <c r="AP1166" i="9"/>
  <c r="AP1167" i="9"/>
  <c r="AP1168" i="9"/>
  <c r="AP1169" i="9"/>
  <c r="AP1170" i="9"/>
  <c r="AP1171" i="9"/>
  <c r="AP1172" i="9"/>
  <c r="AP1173" i="9"/>
  <c r="AP1174" i="9"/>
  <c r="AP1175" i="9"/>
  <c r="AP1176" i="9"/>
  <c r="AP1177" i="9"/>
  <c r="AP1178" i="9"/>
  <c r="AP1179" i="9"/>
  <c r="AP1180" i="9"/>
  <c r="AP1181" i="9"/>
  <c r="AP1182" i="9"/>
  <c r="AP1183" i="9"/>
  <c r="AP1184" i="9"/>
  <c r="AP1185" i="9"/>
  <c r="AP1186" i="9"/>
  <c r="AP1187" i="9"/>
  <c r="AP1188" i="9"/>
  <c r="AP1189" i="9"/>
  <c r="AP1190" i="9"/>
  <c r="AP1191" i="9"/>
  <c r="AP1192" i="9"/>
  <c r="AP1193" i="9"/>
  <c r="AP1194" i="9"/>
  <c r="AP1195" i="9"/>
  <c r="AP1196" i="9"/>
  <c r="AP1197" i="9"/>
  <c r="AP1198" i="9"/>
  <c r="AP1199" i="9"/>
  <c r="AP1200" i="9"/>
  <c r="AP1201" i="9"/>
  <c r="AP1202" i="9"/>
  <c r="AP1203" i="9"/>
  <c r="AP1204" i="9"/>
  <c r="AP1205" i="9"/>
  <c r="AP1206" i="9"/>
  <c r="AP1207" i="9"/>
  <c r="AP1208" i="9"/>
  <c r="AP1209" i="9"/>
  <c r="AP1210" i="9"/>
  <c r="AP1211" i="9"/>
  <c r="AP1212" i="9"/>
  <c r="AP1213" i="9"/>
  <c r="AP1214" i="9"/>
  <c r="AP1215" i="9"/>
  <c r="AP1216" i="9"/>
  <c r="AP1217" i="9"/>
  <c r="AP1218" i="9"/>
  <c r="AP1219" i="9"/>
  <c r="AP1220" i="9"/>
  <c r="AP1221" i="9"/>
  <c r="AP1222" i="9"/>
  <c r="AP1223" i="9"/>
  <c r="AP1224" i="9"/>
  <c r="AP1225" i="9"/>
  <c r="AP1226" i="9"/>
  <c r="AP1227" i="9"/>
  <c r="AP1228" i="9"/>
  <c r="AP1229" i="9"/>
  <c r="AP1230" i="9"/>
  <c r="AP1231" i="9"/>
  <c r="AP1232" i="9"/>
  <c r="AP1233" i="9"/>
  <c r="AP1234" i="9"/>
  <c r="AP1235" i="9"/>
  <c r="AP1236" i="9"/>
  <c r="AP1237" i="9"/>
  <c r="AP1238" i="9"/>
  <c r="AP1239" i="9"/>
  <c r="AP1240" i="9"/>
  <c r="AP1241" i="9"/>
  <c r="AP1242" i="9"/>
  <c r="AP1243" i="9"/>
  <c r="AP1244" i="9"/>
  <c r="AP1245" i="9"/>
  <c r="AP1246" i="9"/>
  <c r="AP1247" i="9"/>
  <c r="AP1248" i="9"/>
  <c r="AP1249" i="9"/>
  <c r="AP1250" i="9"/>
  <c r="AP1251" i="9"/>
  <c r="AP1252" i="9"/>
  <c r="AP1253" i="9"/>
  <c r="AP1254" i="9"/>
  <c r="AP1255" i="9"/>
  <c r="AP1256" i="9"/>
  <c r="AP1257" i="9"/>
  <c r="AP1258" i="9"/>
  <c r="AP1259" i="9"/>
  <c r="AP1260" i="9"/>
  <c r="AP1261" i="9"/>
  <c r="AP1262" i="9"/>
  <c r="AP1263" i="9"/>
  <c r="AP1264" i="9"/>
  <c r="AP1265" i="9"/>
  <c r="AP1266" i="9"/>
  <c r="AP1267" i="9"/>
  <c r="AP1268" i="9"/>
  <c r="AP1269" i="9"/>
  <c r="AP1270" i="9"/>
  <c r="AP1271" i="9"/>
  <c r="AP1272" i="9"/>
  <c r="AP1273" i="9"/>
  <c r="AP1274" i="9"/>
  <c r="AP1275" i="9"/>
  <c r="AP1276" i="9"/>
  <c r="AP1277" i="9"/>
  <c r="AP1278" i="9"/>
  <c r="AP1279" i="9"/>
  <c r="AP1280" i="9"/>
  <c r="AP1281" i="9"/>
  <c r="AP1282" i="9"/>
  <c r="AP1283" i="9"/>
  <c r="AP1284" i="9"/>
  <c r="AP1285" i="9"/>
  <c r="AP1286" i="9"/>
  <c r="AP1287" i="9"/>
  <c r="AP1288" i="9"/>
  <c r="AP1289" i="9"/>
  <c r="AP1290" i="9"/>
  <c r="AP1291" i="9"/>
  <c r="AP1292" i="9"/>
  <c r="AP1293" i="9"/>
  <c r="AP1294" i="9"/>
  <c r="AP1295" i="9"/>
  <c r="AP1296" i="9"/>
  <c r="AP1297" i="9"/>
  <c r="AP1298" i="9"/>
  <c r="AP1299" i="9"/>
  <c r="AP1300" i="9"/>
  <c r="AP1301" i="9"/>
  <c r="AP1302" i="9"/>
  <c r="AP1303" i="9"/>
  <c r="AP1304" i="9"/>
  <c r="AP1305" i="9"/>
  <c r="AP1306" i="9"/>
  <c r="AP1307" i="9"/>
  <c r="AP1308" i="9"/>
  <c r="AP1309" i="9"/>
  <c r="AP1310" i="9"/>
  <c r="AP1311" i="9"/>
  <c r="AP1312" i="9"/>
  <c r="AP1313" i="9"/>
  <c r="AP1314" i="9"/>
  <c r="AP1315" i="9"/>
  <c r="AP1316" i="9"/>
  <c r="AP1317" i="9"/>
  <c r="AP1318" i="9"/>
  <c r="AP1319" i="9"/>
  <c r="AP1320" i="9"/>
  <c r="AP1321" i="9"/>
  <c r="AP1322" i="9"/>
  <c r="AP1323" i="9"/>
  <c r="AP1324" i="9"/>
  <c r="AP1325" i="9"/>
  <c r="AP1326" i="9"/>
  <c r="AP1327" i="9"/>
  <c r="AP1328" i="9"/>
  <c r="AP1329" i="9"/>
  <c r="AP1330" i="9"/>
  <c r="AP1331" i="9"/>
  <c r="AP1332" i="9"/>
  <c r="AP1333" i="9"/>
  <c r="AP1334" i="9"/>
  <c r="AP1335" i="9"/>
  <c r="AP1336" i="9"/>
  <c r="AP1337" i="9"/>
  <c r="AP1338" i="9"/>
  <c r="AP1339" i="9"/>
  <c r="AP1340" i="9"/>
  <c r="AP1341" i="9"/>
  <c r="AP1342" i="9"/>
  <c r="AP1343" i="9"/>
  <c r="AP1344" i="9"/>
  <c r="AP1345" i="9"/>
  <c r="AP1346" i="9"/>
  <c r="AP1347" i="9"/>
  <c r="AP1348" i="9"/>
  <c r="AP1349" i="9"/>
  <c r="AP1350" i="9"/>
  <c r="AP1351" i="9"/>
  <c r="AP1352" i="9"/>
  <c r="AP1353" i="9"/>
  <c r="AP1354" i="9"/>
  <c r="AP1355" i="9"/>
  <c r="AP1356" i="9"/>
  <c r="AP1357" i="9"/>
  <c r="AP1358" i="9"/>
  <c r="AP1359" i="9"/>
  <c r="AP1360" i="9"/>
  <c r="AP1361" i="9"/>
  <c r="AP1362" i="9"/>
  <c r="AP1363" i="9"/>
  <c r="AP1364" i="9"/>
  <c r="AP1365" i="9"/>
  <c r="AP1366" i="9"/>
  <c r="AP1367" i="9"/>
  <c r="AP1368" i="9"/>
  <c r="AP1369" i="9"/>
  <c r="AP1370" i="9"/>
  <c r="AP1371" i="9"/>
  <c r="AP1372" i="9"/>
  <c r="AP1373" i="9"/>
  <c r="AP1374" i="9"/>
  <c r="AP1375" i="9"/>
  <c r="AP1376" i="9"/>
  <c r="AP1377" i="9"/>
  <c r="AP1378" i="9"/>
  <c r="AP1379" i="9"/>
  <c r="AP1380" i="9"/>
  <c r="AP1381" i="9"/>
  <c r="AP1382" i="9"/>
  <c r="AP1383" i="9"/>
  <c r="AP1384" i="9"/>
  <c r="AP1385" i="9"/>
  <c r="AP1386" i="9"/>
  <c r="AP1387" i="9"/>
  <c r="AP1388" i="9"/>
  <c r="AP1389" i="9"/>
  <c r="AP1390" i="9"/>
  <c r="AP1391" i="9"/>
  <c r="AP1392" i="9"/>
  <c r="AP1393" i="9"/>
  <c r="AP1394" i="9"/>
  <c r="AP1395" i="9"/>
  <c r="AP1396" i="9"/>
  <c r="AP1397" i="9"/>
  <c r="AP1398" i="9"/>
  <c r="AP1399" i="9"/>
  <c r="AP1400" i="9"/>
  <c r="AP1401" i="9"/>
  <c r="AP1402" i="9"/>
  <c r="AP1403" i="9"/>
  <c r="AP1404" i="9"/>
  <c r="AP1405" i="9"/>
  <c r="AP1406" i="9"/>
  <c r="AP1407" i="9"/>
  <c r="AP1408" i="9"/>
  <c r="AP1409" i="9"/>
  <c r="AP1410" i="9"/>
  <c r="AP1411" i="9"/>
  <c r="AP1412" i="9"/>
  <c r="AP1413" i="9"/>
  <c r="AP1414" i="9"/>
  <c r="AP1415" i="9"/>
  <c r="AP1416" i="9"/>
  <c r="AP1417" i="9"/>
  <c r="AP1418" i="9"/>
  <c r="AP1419" i="9"/>
  <c r="AP1420" i="9"/>
  <c r="AP1421" i="9"/>
  <c r="AP1422" i="9"/>
  <c r="AP1423" i="9"/>
  <c r="AP1424" i="9"/>
  <c r="AP1425" i="9"/>
  <c r="AP1426" i="9"/>
  <c r="AP1427" i="9"/>
  <c r="AP1428" i="9"/>
  <c r="AP1429" i="9"/>
  <c r="AP1430" i="9"/>
  <c r="AP1431" i="9"/>
  <c r="AP1432" i="9"/>
  <c r="AP1433" i="9"/>
  <c r="AP1434" i="9"/>
  <c r="AP1435" i="9"/>
  <c r="AP1436" i="9"/>
  <c r="AP1437" i="9"/>
  <c r="AP1438" i="9"/>
  <c r="AP1439" i="9"/>
  <c r="AP1440" i="9"/>
  <c r="AP1441" i="9"/>
  <c r="AP1442" i="9"/>
  <c r="AP1443" i="9"/>
  <c r="AP1444" i="9"/>
  <c r="AP1445" i="9"/>
  <c r="AP1446" i="9"/>
  <c r="AP1447" i="9"/>
  <c r="AP1448" i="9"/>
  <c r="AP1449" i="9"/>
  <c r="AP1450" i="9"/>
  <c r="AP1451" i="9"/>
  <c r="AP1452" i="9"/>
  <c r="AP1453" i="9"/>
  <c r="AP1454" i="9"/>
  <c r="AP1455" i="9"/>
  <c r="AP1456" i="9"/>
  <c r="AP1457" i="9"/>
  <c r="AP1458" i="9"/>
  <c r="AP1459" i="9"/>
  <c r="AP1460" i="9"/>
  <c r="AP1461" i="9"/>
  <c r="AP1462" i="9"/>
  <c r="AP1463" i="9"/>
  <c r="AP1464" i="9"/>
  <c r="AP1465" i="9"/>
  <c r="AP1466" i="9"/>
  <c r="AP1467" i="9"/>
  <c r="AP1468" i="9"/>
  <c r="AP1469" i="9"/>
  <c r="AP1470" i="9"/>
  <c r="AP1471" i="9"/>
  <c r="AP1472" i="9"/>
  <c r="AP1473" i="9"/>
  <c r="AP1474" i="9"/>
  <c r="AP1475" i="9"/>
  <c r="AP1476" i="9"/>
  <c r="AP1477" i="9"/>
  <c r="AP1478" i="9"/>
  <c r="AP1479" i="9"/>
  <c r="AP1480" i="9"/>
  <c r="AP1481" i="9"/>
  <c r="AP1482" i="9"/>
  <c r="AP1483" i="9"/>
  <c r="AP1484" i="9"/>
  <c r="AP1485" i="9"/>
  <c r="AP1486" i="9"/>
  <c r="AP1487" i="9"/>
  <c r="AP1488" i="9"/>
  <c r="AP1489" i="9"/>
  <c r="AP1490" i="9"/>
  <c r="AP1491" i="9"/>
  <c r="AP1492" i="9"/>
  <c r="AP1493" i="9"/>
  <c r="AP1494" i="9"/>
  <c r="AP1495" i="9"/>
  <c r="AP1496" i="9"/>
  <c r="AP1497" i="9"/>
  <c r="AP1498" i="9"/>
  <c r="AP1499" i="9"/>
  <c r="AP1500" i="9"/>
  <c r="AP1501" i="9"/>
  <c r="AP1502" i="9"/>
  <c r="AP1503" i="9"/>
  <c r="AP1504" i="9"/>
  <c r="AP1505" i="9"/>
  <c r="AP1506" i="9"/>
  <c r="AP1507" i="9"/>
  <c r="AP1508" i="9"/>
  <c r="AP1509" i="9"/>
  <c r="AP1510" i="9"/>
  <c r="AP1511" i="9"/>
  <c r="AP1512" i="9"/>
  <c r="AP1513" i="9"/>
  <c r="AP1514" i="9"/>
  <c r="AP1515" i="9"/>
  <c r="AP1516" i="9"/>
  <c r="AP1517" i="9"/>
  <c r="AP1518" i="9"/>
  <c r="AP1519" i="9"/>
  <c r="AP1520" i="9"/>
  <c r="AP1521" i="9"/>
  <c r="AP1522" i="9"/>
  <c r="AP1523" i="9"/>
  <c r="AP1524" i="9"/>
  <c r="AP1525" i="9"/>
  <c r="AP1526" i="9"/>
  <c r="AP1527" i="9"/>
  <c r="AP1528" i="9"/>
  <c r="AP1529" i="9"/>
  <c r="AP1530" i="9"/>
  <c r="AP1531" i="9"/>
  <c r="AP1532" i="9"/>
  <c r="AP1533" i="9"/>
  <c r="AP1534" i="9"/>
  <c r="AP1535" i="9"/>
  <c r="AP1536" i="9"/>
  <c r="AP1537" i="9"/>
  <c r="AP1538" i="9"/>
  <c r="AP1539" i="9"/>
  <c r="AP1540" i="9"/>
  <c r="AP1541" i="9"/>
  <c r="AP1542" i="9"/>
  <c r="AP1543" i="9"/>
  <c r="AP1544" i="9"/>
  <c r="AP1545" i="9"/>
  <c r="AP1546" i="9"/>
  <c r="AP1547" i="9"/>
  <c r="AP1548" i="9"/>
  <c r="AP1549" i="9"/>
  <c r="AP1550" i="9"/>
  <c r="AP1551" i="9"/>
  <c r="AP1552" i="9"/>
  <c r="AP1553" i="9"/>
  <c r="AP1554" i="9"/>
  <c r="AP1555" i="9"/>
  <c r="AP1556" i="9"/>
  <c r="AP1557" i="9"/>
  <c r="AP1558" i="9"/>
  <c r="AP1559" i="9"/>
  <c r="AP1560" i="9"/>
  <c r="AP1561" i="9"/>
  <c r="AP1562" i="9"/>
  <c r="AP1563" i="9"/>
  <c r="AP1564" i="9"/>
  <c r="AP1565" i="9"/>
  <c r="AP1566" i="9"/>
  <c r="AP1567" i="9"/>
  <c r="AP1568" i="9"/>
  <c r="AP1569" i="9"/>
  <c r="AP1570" i="9"/>
  <c r="AP1571" i="9"/>
  <c r="AP1572" i="9"/>
  <c r="AP1573" i="9"/>
  <c r="AP1574" i="9"/>
  <c r="AP1575" i="9"/>
  <c r="AP1576" i="9"/>
  <c r="AP1577" i="9"/>
  <c r="AP1578" i="9"/>
  <c r="AP1579" i="9"/>
  <c r="AP1580" i="9"/>
  <c r="AP1581" i="9"/>
  <c r="AP1582" i="9"/>
  <c r="AP1583" i="9"/>
  <c r="AP1584" i="9"/>
  <c r="AP1585" i="9"/>
  <c r="AP1586" i="9"/>
  <c r="AP1587" i="9"/>
  <c r="AP1588" i="9"/>
  <c r="AP1589" i="9"/>
  <c r="AP1590" i="9"/>
  <c r="AP1591" i="9"/>
  <c r="AP1592" i="9"/>
  <c r="AP1593" i="9"/>
  <c r="AP1594" i="9"/>
  <c r="AP1595" i="9"/>
  <c r="AP1596" i="9"/>
  <c r="AP1597" i="9"/>
  <c r="AP1598" i="9"/>
  <c r="AP1599" i="9"/>
  <c r="AP1600" i="9"/>
  <c r="AP1601" i="9"/>
  <c r="AP1602" i="9"/>
  <c r="AP1603" i="9"/>
  <c r="AP1604" i="9"/>
  <c r="AP1605" i="9"/>
  <c r="AP1606" i="9"/>
  <c r="AP1607" i="9"/>
  <c r="AP1608" i="9"/>
  <c r="AP1609" i="9"/>
  <c r="AP1610" i="9"/>
  <c r="AP1611" i="9"/>
  <c r="AP1612" i="9"/>
  <c r="AP1613" i="9"/>
  <c r="AP1614" i="9"/>
  <c r="AP1615" i="9"/>
  <c r="AP1616" i="9"/>
  <c r="AP1617" i="9"/>
  <c r="AP1618" i="9"/>
  <c r="AP1619" i="9"/>
  <c r="AP1620" i="9"/>
  <c r="AP1621" i="9"/>
  <c r="AP1622" i="9"/>
  <c r="AP1623" i="9"/>
  <c r="AP1624" i="9"/>
  <c r="AP1625" i="9"/>
  <c r="AP1626" i="9"/>
  <c r="AP1627" i="9"/>
  <c r="AP1628" i="9"/>
  <c r="AP1629" i="9"/>
  <c r="AP1630" i="9"/>
  <c r="AP1631" i="9"/>
  <c r="AP1632" i="9"/>
  <c r="AP1633" i="9"/>
  <c r="AP1634" i="9"/>
  <c r="AP1635" i="9"/>
  <c r="AP1636" i="9"/>
  <c r="AP1637" i="9"/>
  <c r="AP1638" i="9"/>
  <c r="AP1639" i="9"/>
  <c r="AP1640" i="9"/>
  <c r="AP1641" i="9"/>
  <c r="AP1642" i="9"/>
  <c r="AP1643" i="9"/>
  <c r="AP1644" i="9"/>
  <c r="AP1645" i="9"/>
  <c r="AP1646" i="9"/>
  <c r="AP1647" i="9"/>
  <c r="AP1648" i="9"/>
  <c r="AP1649" i="9"/>
  <c r="AP1650" i="9"/>
  <c r="AP1651" i="9"/>
  <c r="AP1652" i="9"/>
  <c r="AP1653" i="9"/>
  <c r="AP1654" i="9"/>
  <c r="AP1655" i="9"/>
  <c r="AP1656" i="9"/>
  <c r="AP1657" i="9"/>
  <c r="AP1658" i="9"/>
  <c r="AP1659" i="9"/>
  <c r="AP1660" i="9"/>
  <c r="AP1661" i="9"/>
  <c r="AP1662" i="9"/>
  <c r="AP1663" i="9"/>
  <c r="AP1664" i="9"/>
  <c r="AP1665" i="9"/>
  <c r="AP1666" i="9"/>
  <c r="AP1667" i="9"/>
  <c r="AP1668" i="9"/>
  <c r="AP1669" i="9"/>
  <c r="AP1670" i="9"/>
  <c r="AP1671" i="9"/>
  <c r="AP1672" i="9"/>
  <c r="AP1673" i="9"/>
  <c r="AP1674" i="9"/>
  <c r="AP1675" i="9"/>
  <c r="AP1676" i="9"/>
  <c r="AP1677" i="9"/>
  <c r="AP1678" i="9"/>
  <c r="AP1679" i="9"/>
  <c r="AP1680" i="9"/>
  <c r="AP1681" i="9"/>
  <c r="AP1682" i="9"/>
  <c r="AP1683" i="9"/>
  <c r="AP1684" i="9"/>
  <c r="AP1685" i="9"/>
  <c r="AP1686" i="9"/>
  <c r="AP1687" i="9"/>
  <c r="AP1688" i="9"/>
  <c r="AP1689" i="9"/>
  <c r="AP1690" i="9"/>
  <c r="AP1691" i="9"/>
  <c r="AP1692" i="9"/>
  <c r="AP1693" i="9"/>
  <c r="AP1694" i="9"/>
  <c r="AP1695" i="9"/>
  <c r="AP1696" i="9"/>
  <c r="AP1697" i="9"/>
  <c r="AP1698" i="9"/>
  <c r="AP1699" i="9"/>
  <c r="AP1700" i="9"/>
  <c r="AP1701" i="9"/>
  <c r="AP1702" i="9"/>
  <c r="AP1703" i="9"/>
  <c r="AP1704" i="9"/>
  <c r="AP1705" i="9"/>
  <c r="AP1706" i="9"/>
  <c r="AP1707" i="9"/>
  <c r="AP1708" i="9"/>
  <c r="AP1709" i="9"/>
  <c r="AP1710" i="9"/>
  <c r="AP1711" i="9"/>
  <c r="AP1712" i="9"/>
  <c r="AP1713" i="9"/>
  <c r="AP1714" i="9"/>
  <c r="AP1715" i="9"/>
  <c r="AP1716" i="9"/>
  <c r="AP1717" i="9"/>
  <c r="AP1718" i="9"/>
  <c r="AP1719" i="9"/>
  <c r="AP1720" i="9"/>
  <c r="AP1721" i="9"/>
  <c r="AP1722" i="9"/>
  <c r="AP1723" i="9"/>
  <c r="AP1724" i="9"/>
  <c r="AP1725" i="9"/>
  <c r="AP1726" i="9"/>
  <c r="AP1727" i="9"/>
  <c r="AP1728" i="9"/>
  <c r="AP1729" i="9"/>
  <c r="AP1730" i="9"/>
  <c r="AP1731" i="9"/>
  <c r="AP1732" i="9"/>
  <c r="AP1733" i="9"/>
  <c r="AP1734" i="9"/>
  <c r="AP1735" i="9"/>
  <c r="AP1736" i="9"/>
  <c r="AP1737" i="9"/>
  <c r="AP1738" i="9"/>
  <c r="AP1739" i="9"/>
  <c r="AP1740" i="9"/>
  <c r="AP1741" i="9"/>
  <c r="AP1742" i="9"/>
  <c r="AP1743" i="9"/>
  <c r="AP1744" i="9"/>
  <c r="AP1745" i="9"/>
  <c r="AP1746" i="9"/>
  <c r="AP1747" i="9"/>
  <c r="AP1748" i="9"/>
  <c r="AP1749" i="9"/>
  <c r="AP1750" i="9"/>
  <c r="AP1751" i="9"/>
  <c r="AP1752" i="9"/>
  <c r="AP1753" i="9"/>
  <c r="AP1754" i="9"/>
  <c r="AP1755" i="9"/>
  <c r="AP1756" i="9"/>
  <c r="AP1757" i="9"/>
  <c r="AP1758" i="9"/>
  <c r="AP1759" i="9"/>
  <c r="AP1760" i="9"/>
  <c r="AP1761" i="9"/>
  <c r="AP1762" i="9"/>
  <c r="AP1763" i="9"/>
  <c r="AP1764" i="9"/>
  <c r="AP1765" i="9"/>
  <c r="AP1766" i="9"/>
  <c r="AP1767" i="9"/>
  <c r="AP1768" i="9"/>
  <c r="AP1769" i="9"/>
  <c r="AP1770" i="9"/>
  <c r="AP1771" i="9"/>
  <c r="AP1772" i="9"/>
  <c r="AP1773" i="9"/>
  <c r="AP1774" i="9"/>
  <c r="AP1775" i="9"/>
  <c r="AP1776" i="9"/>
  <c r="AP1777" i="9"/>
  <c r="AP1778" i="9"/>
  <c r="AP1779" i="9"/>
  <c r="AP1780" i="9"/>
  <c r="AP1781" i="9"/>
  <c r="AP1782" i="9"/>
  <c r="AP1783" i="9"/>
  <c r="AP1784" i="9"/>
  <c r="AP1785" i="9"/>
  <c r="AP1786" i="9"/>
  <c r="AP1787" i="9"/>
  <c r="AP1788" i="9"/>
  <c r="AP1789" i="9"/>
  <c r="AP1790" i="9"/>
  <c r="AP1791" i="9"/>
  <c r="AP1792" i="9"/>
  <c r="AP1793" i="9"/>
  <c r="AP1794" i="9"/>
  <c r="AP1795" i="9"/>
  <c r="AP1796" i="9"/>
  <c r="AP1797" i="9"/>
  <c r="AP1798" i="9"/>
  <c r="AP1799" i="9"/>
  <c r="AP1800" i="9"/>
  <c r="AP1801" i="9"/>
  <c r="AP1802" i="9"/>
  <c r="AP1803" i="9"/>
  <c r="AP1804" i="9"/>
  <c r="AP1805" i="9"/>
  <c r="AP1806" i="9"/>
  <c r="AP1807" i="9"/>
  <c r="AP1808" i="9"/>
  <c r="AP1809" i="9"/>
  <c r="AP1810" i="9"/>
  <c r="AP1811" i="9"/>
  <c r="AP1812" i="9"/>
  <c r="AP1813" i="9"/>
  <c r="AP1814" i="9"/>
  <c r="AP1815" i="9"/>
  <c r="AP1816" i="9"/>
  <c r="AP1817" i="9"/>
  <c r="AP1818" i="9"/>
  <c r="AP1819" i="9"/>
  <c r="AP1820" i="9"/>
  <c r="AP1821" i="9"/>
  <c r="AP1822" i="9"/>
  <c r="AP1823" i="9"/>
  <c r="AP1824" i="9"/>
  <c r="AP1825" i="9"/>
  <c r="AP1826" i="9"/>
  <c r="AP1827" i="9"/>
  <c r="AP1828" i="9"/>
  <c r="AP1829" i="9"/>
  <c r="AP1830" i="9"/>
  <c r="AP1831" i="9"/>
  <c r="AP1832" i="9"/>
  <c r="AP1833" i="9"/>
  <c r="AP1834" i="9"/>
  <c r="AP1835" i="9"/>
  <c r="AP1836" i="9"/>
  <c r="AP1837" i="9"/>
  <c r="AP1838" i="9"/>
  <c r="AP1839" i="9"/>
  <c r="AP1840" i="9"/>
  <c r="AP1841" i="9"/>
  <c r="AP1842" i="9"/>
  <c r="AP1843" i="9"/>
  <c r="AP1844" i="9"/>
  <c r="AP1845" i="9"/>
  <c r="AP1846" i="9"/>
  <c r="AP1847" i="9"/>
  <c r="AP1848" i="9"/>
  <c r="AP1849" i="9"/>
  <c r="AP1850" i="9"/>
  <c r="AP1851" i="9"/>
  <c r="AP1852" i="9"/>
  <c r="AP1853" i="9"/>
  <c r="AP1854" i="9"/>
  <c r="AP1855" i="9"/>
  <c r="AP1856" i="9"/>
  <c r="AP1857" i="9"/>
  <c r="AP1858" i="9"/>
  <c r="AP1859" i="9"/>
  <c r="AP1860" i="9"/>
  <c r="AP1861" i="9"/>
  <c r="AP1862" i="9"/>
  <c r="AP1863" i="9"/>
  <c r="AP1864" i="9"/>
  <c r="AP1865" i="9"/>
  <c r="AP1866" i="9"/>
  <c r="AP1867" i="9"/>
  <c r="AP1868" i="9"/>
  <c r="AP1869" i="9"/>
  <c r="AP1870" i="9"/>
  <c r="AP1871" i="9"/>
  <c r="AP1872" i="9"/>
  <c r="AP1873" i="9"/>
  <c r="AP1874" i="9"/>
  <c r="AP1875" i="9"/>
  <c r="AP1876" i="9"/>
  <c r="AP1877" i="9"/>
  <c r="AP1878" i="9"/>
  <c r="AP1879" i="9"/>
  <c r="AP1880" i="9"/>
  <c r="AP1881" i="9"/>
  <c r="AP1882" i="9"/>
  <c r="AP1883" i="9"/>
  <c r="AP1884" i="9"/>
  <c r="AP1885" i="9"/>
  <c r="AP1886" i="9"/>
  <c r="AP1887" i="9"/>
  <c r="AP1888" i="9"/>
  <c r="AP1889" i="9"/>
  <c r="AP1890" i="9"/>
  <c r="AP1891" i="9"/>
  <c r="AP1892" i="9"/>
  <c r="AP1893" i="9"/>
  <c r="AP1894" i="9"/>
  <c r="AP1895" i="9"/>
  <c r="AP1896" i="9"/>
  <c r="AP1897" i="9"/>
  <c r="AP1898" i="9"/>
  <c r="AP1899" i="9"/>
  <c r="AP1900" i="9"/>
  <c r="AP1901" i="9"/>
  <c r="AP1902" i="9"/>
  <c r="AP1903" i="9"/>
  <c r="AP1904" i="9"/>
  <c r="AP1905" i="9"/>
  <c r="AP1906" i="9"/>
  <c r="AP1907" i="9"/>
  <c r="AP1908" i="9"/>
  <c r="AP1909" i="9"/>
  <c r="AP1910" i="9"/>
  <c r="AP1911" i="9"/>
  <c r="AP1912" i="9"/>
  <c r="AP1913" i="9"/>
  <c r="AP1914" i="9"/>
  <c r="AP1915" i="9"/>
  <c r="AP1916" i="9"/>
  <c r="AP1917" i="9"/>
  <c r="AP1918" i="9"/>
  <c r="AP1919" i="9"/>
  <c r="AP1920" i="9"/>
  <c r="AP1921" i="9"/>
  <c r="AP1922" i="9"/>
  <c r="AP1923" i="9"/>
  <c r="AP1924" i="9"/>
  <c r="AP1925" i="9"/>
  <c r="AP1926" i="9"/>
  <c r="AP1927" i="9"/>
  <c r="AP1928" i="9"/>
  <c r="AP1929" i="9"/>
  <c r="AP1930" i="9"/>
  <c r="AP1931" i="9"/>
  <c r="AP1932" i="9"/>
  <c r="AP1933" i="9"/>
  <c r="AP1934" i="9"/>
  <c r="AP1935" i="9"/>
  <c r="AP1936" i="9"/>
  <c r="AP1937" i="9"/>
  <c r="AP1938" i="9"/>
  <c r="AP1939" i="9"/>
  <c r="AP1940" i="9"/>
  <c r="AP1941" i="9"/>
  <c r="AP1942" i="9"/>
  <c r="AP1943" i="9"/>
  <c r="AP1944" i="9"/>
  <c r="AP1945" i="9"/>
  <c r="AP1946" i="9"/>
  <c r="AP1947" i="9"/>
  <c r="AP1948" i="9"/>
  <c r="AP1949" i="9"/>
  <c r="AP1950" i="9"/>
  <c r="AP1951" i="9"/>
  <c r="AP1952" i="9"/>
  <c r="AP1953" i="9"/>
  <c r="AP1954" i="9"/>
  <c r="AP1955" i="9"/>
  <c r="AP1956" i="9"/>
  <c r="AP1957" i="9"/>
  <c r="AP1958" i="9"/>
  <c r="AP1959" i="9"/>
  <c r="AP1960" i="9"/>
  <c r="AP1961" i="9"/>
  <c r="AP1962" i="9"/>
  <c r="AP1963" i="9"/>
  <c r="AP1964" i="9"/>
  <c r="AP1965" i="9"/>
  <c r="AP1966" i="9"/>
  <c r="AP1967" i="9"/>
  <c r="AP1968" i="9"/>
  <c r="AP1969" i="9"/>
  <c r="AP1970" i="9"/>
  <c r="AP1971" i="9"/>
  <c r="AP1972" i="9"/>
  <c r="AP1973" i="9"/>
  <c r="AP1974" i="9"/>
  <c r="AP1975" i="9"/>
  <c r="AP1976" i="9"/>
  <c r="AP1977" i="9"/>
  <c r="AP1978" i="9"/>
  <c r="AP1979" i="9"/>
  <c r="AP1980" i="9"/>
  <c r="AP1981" i="9"/>
  <c r="AP1982" i="9"/>
  <c r="AP1983" i="9"/>
  <c r="AP1984" i="9"/>
  <c r="AP1985" i="9"/>
  <c r="AP1986" i="9"/>
  <c r="AP1987" i="9"/>
  <c r="AP1988" i="9"/>
  <c r="AP1989" i="9"/>
  <c r="AP1990" i="9"/>
  <c r="AP1991" i="9"/>
  <c r="AP1992" i="9"/>
  <c r="AP1993" i="9"/>
  <c r="AP1994" i="9"/>
  <c r="AP1995" i="9"/>
  <c r="AP1996" i="9"/>
  <c r="AP1997" i="9"/>
  <c r="AP1998" i="9"/>
  <c r="AP1999" i="9"/>
  <c r="AP2000" i="9"/>
  <c r="AP2001" i="9"/>
  <c r="AP2002" i="9"/>
  <c r="AP2003" i="9"/>
  <c r="AP2004" i="9"/>
  <c r="AP2005" i="9"/>
  <c r="AP2006" i="9"/>
  <c r="AP2007" i="9"/>
  <c r="AP2008" i="9"/>
  <c r="AP2009" i="9"/>
  <c r="AP2010" i="9"/>
  <c r="AP2011" i="9"/>
  <c r="AP2012" i="9"/>
  <c r="AP2013" i="9"/>
  <c r="AP2014" i="9"/>
  <c r="AP2015" i="9"/>
  <c r="AP2016" i="9"/>
  <c r="AP2017" i="9"/>
  <c r="AP2018" i="9"/>
  <c r="AP2019" i="9"/>
  <c r="AP2020" i="9"/>
  <c r="AP2021" i="9"/>
  <c r="AP2022" i="9"/>
  <c r="AP2023" i="9"/>
  <c r="AP2024" i="9"/>
  <c r="AP2025" i="9"/>
  <c r="AP2026" i="9"/>
  <c r="AP2027" i="9"/>
  <c r="AP2028" i="9"/>
  <c r="AP2029" i="9"/>
  <c r="AP2030" i="9"/>
  <c r="AP2031" i="9"/>
  <c r="AP2032" i="9"/>
  <c r="AP2033" i="9"/>
  <c r="AP2034" i="9"/>
  <c r="AP2035" i="9"/>
  <c r="AP2036" i="9"/>
  <c r="AP2037" i="9"/>
  <c r="AP2038" i="9"/>
  <c r="AP2039" i="9"/>
  <c r="AP2040" i="9"/>
  <c r="AP2041" i="9"/>
  <c r="AP2042" i="9"/>
  <c r="AP2043" i="9"/>
  <c r="AP2044" i="9"/>
  <c r="AP2045" i="9"/>
  <c r="AP2046" i="9"/>
  <c r="AP2047" i="9"/>
  <c r="AP2048" i="9"/>
  <c r="AP2049" i="9"/>
  <c r="AP2050" i="9"/>
  <c r="AP2051" i="9"/>
  <c r="AP2052" i="9"/>
  <c r="AP2053" i="9"/>
  <c r="AP2054" i="9"/>
  <c r="AP2055" i="9"/>
  <c r="AP2056" i="9"/>
  <c r="AP2057" i="9"/>
  <c r="AP2058" i="9"/>
  <c r="AP2059" i="9"/>
  <c r="AP2060" i="9"/>
  <c r="AP2061" i="9"/>
  <c r="AP2062" i="9"/>
  <c r="AP2063" i="9"/>
  <c r="AP2064" i="9"/>
  <c r="AP2065" i="9"/>
  <c r="AP2066" i="9"/>
  <c r="AP2067" i="9"/>
  <c r="AP2068" i="9"/>
  <c r="AP2069" i="9"/>
  <c r="AP2070" i="9"/>
  <c r="AP2071" i="9"/>
  <c r="AP2072" i="9"/>
  <c r="AP2073" i="9"/>
  <c r="AP2074" i="9"/>
  <c r="AP2075" i="9"/>
  <c r="AP2076" i="9"/>
  <c r="AP2077" i="9"/>
  <c r="AP2078" i="9"/>
  <c r="AP2079" i="9"/>
  <c r="AP2080" i="9"/>
  <c r="AP2081" i="9"/>
  <c r="AP2082" i="9"/>
  <c r="AP2083" i="9"/>
  <c r="AP2084" i="9"/>
  <c r="AP2085" i="9"/>
  <c r="AP2086" i="9"/>
  <c r="AP2087" i="9"/>
  <c r="AP2088" i="9"/>
  <c r="AP2089" i="9"/>
  <c r="AP2090" i="9"/>
  <c r="AP2091" i="9"/>
  <c r="AP2092" i="9"/>
  <c r="AP2093" i="9"/>
  <c r="AP2094" i="9"/>
  <c r="AP2095" i="9"/>
  <c r="AP2096" i="9"/>
  <c r="AP2097" i="9"/>
  <c r="AP2098" i="9"/>
  <c r="AP2099" i="9"/>
  <c r="AP2100" i="9"/>
  <c r="AP2101" i="9"/>
  <c r="AP2102" i="9"/>
  <c r="AP2103" i="9"/>
  <c r="AP2104" i="9"/>
  <c r="AP2105" i="9"/>
  <c r="AP2106" i="9"/>
  <c r="AP2107" i="9"/>
  <c r="AP2108" i="9"/>
  <c r="AP2109" i="9"/>
  <c r="AP2110" i="9"/>
  <c r="AP2111" i="9"/>
  <c r="AP2112" i="9"/>
  <c r="AP2113" i="9"/>
  <c r="AP2114" i="9"/>
  <c r="AP2115" i="9"/>
  <c r="AP2116" i="9"/>
  <c r="AP2117" i="9"/>
  <c r="AP2118" i="9"/>
  <c r="AP2119" i="9"/>
  <c r="AP2120" i="9"/>
  <c r="AP2121" i="9"/>
  <c r="AP2122" i="9"/>
  <c r="AP2123" i="9"/>
  <c r="AP2124" i="9"/>
  <c r="AP2125" i="9"/>
  <c r="AP2126" i="9"/>
  <c r="AP2127" i="9"/>
  <c r="AP2128" i="9"/>
  <c r="AP2129" i="9"/>
  <c r="AP2130" i="9"/>
  <c r="AP2131" i="9"/>
  <c r="AP2132" i="9"/>
  <c r="AP2133" i="9"/>
  <c r="AP2134" i="9"/>
  <c r="AP2135" i="9"/>
  <c r="AP2136" i="9"/>
  <c r="AP2137" i="9"/>
  <c r="AP2138" i="9"/>
  <c r="AP2139" i="9"/>
  <c r="AP2140" i="9"/>
  <c r="AP2141" i="9"/>
  <c r="AP2142" i="9"/>
  <c r="AP2143" i="9"/>
  <c r="AP2144" i="9"/>
  <c r="AP2145" i="9"/>
  <c r="AP2146" i="9"/>
  <c r="AP2147" i="9"/>
  <c r="AP2148" i="9"/>
  <c r="AP2149" i="9"/>
  <c r="AP2150" i="9"/>
  <c r="AP2151" i="9"/>
  <c r="AP2152" i="9"/>
  <c r="AP2153" i="9"/>
  <c r="AP2154" i="9"/>
  <c r="AP2155" i="9"/>
  <c r="AP2156" i="9"/>
  <c r="AP2157" i="9"/>
  <c r="AP2158" i="9"/>
  <c r="AP2159" i="9"/>
  <c r="AP2160" i="9"/>
  <c r="AP2161" i="9"/>
  <c r="AP2162" i="9"/>
  <c r="AP2163" i="9"/>
  <c r="AP2164" i="9"/>
  <c r="AP2165" i="9"/>
  <c r="AP2166" i="9"/>
  <c r="AP2167" i="9"/>
  <c r="AP2168" i="9"/>
  <c r="AP2169" i="9"/>
  <c r="AP2170" i="9"/>
  <c r="AP2171" i="9"/>
  <c r="AP2172" i="9"/>
  <c r="AP2173" i="9"/>
  <c r="AP2174" i="9"/>
  <c r="AP2175" i="9"/>
  <c r="AP2176" i="9"/>
  <c r="AP2177" i="9"/>
  <c r="AP2178" i="9"/>
  <c r="AP2179" i="9"/>
  <c r="AP2180" i="9"/>
  <c r="AP2181" i="9"/>
  <c r="AP2182" i="9"/>
  <c r="AP2183" i="9"/>
  <c r="AP2184" i="9"/>
  <c r="AP2185" i="9"/>
  <c r="AP2186" i="9"/>
  <c r="AP2187" i="9"/>
  <c r="AP2188" i="9"/>
  <c r="AP2189" i="9"/>
  <c r="AP2190" i="9"/>
  <c r="AP2191" i="9"/>
  <c r="AP2192" i="9"/>
  <c r="AP2193" i="9"/>
  <c r="AP2194" i="9"/>
  <c r="AP2195" i="9"/>
  <c r="AP2196" i="9"/>
  <c r="AP2197" i="9"/>
  <c r="AP2198" i="9"/>
  <c r="AP2199" i="9"/>
  <c r="AP2200" i="9"/>
  <c r="AP2201" i="9"/>
  <c r="AP2202" i="9"/>
  <c r="AP2203" i="9"/>
  <c r="AP2204" i="9"/>
  <c r="AP2205" i="9"/>
  <c r="AP2206" i="9"/>
  <c r="AP2207" i="9"/>
  <c r="AP2208" i="9"/>
  <c r="AP2209" i="9"/>
  <c r="AP2210" i="9"/>
  <c r="AP2211" i="9"/>
  <c r="AP2212" i="9"/>
  <c r="AP2213" i="9"/>
  <c r="AP2214" i="9"/>
  <c r="AP2215" i="9"/>
  <c r="AP2216" i="9"/>
  <c r="AP2217" i="9"/>
  <c r="AP2218" i="9"/>
  <c r="AP2219" i="9"/>
  <c r="AP2220" i="9"/>
  <c r="AP2221" i="9"/>
  <c r="AP2222" i="9"/>
  <c r="AP2223" i="9"/>
  <c r="AP2224" i="9"/>
  <c r="AP2225" i="9"/>
  <c r="AP2226" i="9"/>
  <c r="AP2227" i="9"/>
  <c r="AP2228" i="9"/>
  <c r="AP2229" i="9"/>
  <c r="AP2230" i="9"/>
  <c r="AP2231" i="9"/>
  <c r="AP2232" i="9"/>
  <c r="AP2233" i="9"/>
  <c r="AP2234" i="9"/>
  <c r="AP2235" i="9"/>
  <c r="AP2236" i="9"/>
  <c r="AP2237" i="9"/>
  <c r="AP2238" i="9"/>
  <c r="AP2239" i="9"/>
  <c r="AP2240" i="9"/>
  <c r="AP2241" i="9"/>
  <c r="AP2242" i="9"/>
  <c r="AP2243" i="9"/>
  <c r="AP2244" i="9"/>
  <c r="AP2245" i="9"/>
  <c r="AP2246" i="9"/>
  <c r="AP2247" i="9"/>
  <c r="AP2248" i="9"/>
  <c r="AP2249" i="9"/>
  <c r="AP2250" i="9"/>
  <c r="AP2251" i="9"/>
  <c r="AP2252" i="9"/>
  <c r="AP2253" i="9"/>
  <c r="AP2254" i="9"/>
  <c r="AP2255" i="9"/>
  <c r="AP2256" i="9"/>
  <c r="AP2257" i="9"/>
  <c r="AP2258" i="9"/>
  <c r="AP2259" i="9"/>
  <c r="AP2260" i="9"/>
  <c r="AP2261" i="9"/>
  <c r="AP2262" i="9"/>
  <c r="AP2263" i="9"/>
  <c r="AP2264" i="9"/>
  <c r="AP2265" i="9"/>
  <c r="AP2266" i="9"/>
  <c r="AP2267" i="9"/>
  <c r="AP2268" i="9"/>
  <c r="AP2269" i="9"/>
  <c r="AP2270" i="9"/>
  <c r="AP2271" i="9"/>
  <c r="AP2272" i="9"/>
  <c r="AP2273" i="9"/>
  <c r="AP2274" i="9"/>
  <c r="AP2275" i="9"/>
  <c r="AP2276" i="9"/>
  <c r="AP2277" i="9"/>
  <c r="AP2278" i="9"/>
  <c r="AP2279" i="9"/>
  <c r="AP2280" i="9"/>
  <c r="AP2281" i="9"/>
  <c r="AP2282" i="9"/>
  <c r="AP2283" i="9"/>
  <c r="AP2284" i="9"/>
  <c r="AP2285" i="9"/>
  <c r="AP2286" i="9"/>
  <c r="AP2287" i="9"/>
  <c r="AP2288" i="9"/>
  <c r="AP2289" i="9"/>
  <c r="AP2290" i="9"/>
  <c r="AP2291" i="9"/>
  <c r="AP2292" i="9"/>
  <c r="AP2293" i="9"/>
  <c r="AP2294" i="9"/>
  <c r="AP2295" i="9"/>
  <c r="AP2296" i="9"/>
  <c r="AP2297" i="9"/>
  <c r="AP2298" i="9"/>
  <c r="AP2299" i="9"/>
  <c r="AP2300" i="9"/>
  <c r="AP2301" i="9"/>
  <c r="AP2302" i="9"/>
  <c r="AP2303" i="9"/>
  <c r="AP2304" i="9"/>
  <c r="AP2305" i="9"/>
  <c r="AP2306" i="9"/>
  <c r="AP2307" i="9"/>
  <c r="AP2308" i="9"/>
  <c r="AP2309" i="9"/>
  <c r="AP2310" i="9"/>
  <c r="AP2311" i="9"/>
  <c r="AP2312" i="9"/>
  <c r="AP2313" i="9"/>
  <c r="AP2314" i="9"/>
  <c r="AP2315" i="9"/>
  <c r="AP2316" i="9"/>
  <c r="AP2317" i="9"/>
  <c r="AP2318" i="9"/>
  <c r="AP2319" i="9"/>
  <c r="AP2320" i="9"/>
  <c r="AP2321" i="9"/>
  <c r="AP2322" i="9"/>
  <c r="AP2323" i="9"/>
  <c r="AP2324" i="9"/>
  <c r="AP2325" i="9"/>
  <c r="AP2326" i="9"/>
  <c r="AP2327" i="9"/>
  <c r="AP2328" i="9"/>
  <c r="AP2329" i="9"/>
  <c r="AP2330" i="9"/>
  <c r="AP2331" i="9"/>
  <c r="AP2332" i="9"/>
  <c r="AP2333" i="9"/>
  <c r="AP2334" i="9"/>
  <c r="AP2335" i="9"/>
  <c r="AP2336" i="9"/>
  <c r="AP2337" i="9"/>
  <c r="AP2338" i="9"/>
  <c r="AP2339" i="9"/>
  <c r="AP2340" i="9"/>
  <c r="AP2341" i="9"/>
  <c r="AP2342" i="9"/>
  <c r="AP2343" i="9"/>
  <c r="AP2344" i="9"/>
  <c r="AP2345" i="9"/>
  <c r="AP2346" i="9"/>
  <c r="AP2347" i="9"/>
  <c r="AP2348" i="9"/>
  <c r="AP2349" i="9"/>
  <c r="AP2350" i="9"/>
  <c r="AP2351" i="9"/>
  <c r="AP2352" i="9"/>
  <c r="AP2353" i="9"/>
  <c r="AP2354" i="9"/>
  <c r="AP2355" i="9"/>
  <c r="AP2356" i="9"/>
  <c r="AP2357" i="9"/>
  <c r="AP2358" i="9"/>
  <c r="AP2359" i="9"/>
  <c r="AP2360" i="9"/>
  <c r="AP2361" i="9"/>
  <c r="AP2362" i="9"/>
  <c r="AP2363" i="9"/>
  <c r="AP2364" i="9"/>
  <c r="AP2365" i="9"/>
  <c r="AP2366" i="9"/>
  <c r="AP2367" i="9"/>
  <c r="AP2368" i="9"/>
  <c r="AP2369" i="9"/>
  <c r="AP2370" i="9"/>
  <c r="AP2371" i="9"/>
  <c r="AP2372" i="9"/>
  <c r="AP2373" i="9"/>
  <c r="AP2374" i="9"/>
  <c r="AP2375" i="9"/>
  <c r="AP2376" i="9"/>
  <c r="AP2377" i="9"/>
  <c r="AP2378" i="9"/>
  <c r="AP2379" i="9"/>
  <c r="AP2380" i="9"/>
  <c r="AP2381" i="9"/>
  <c r="AP2382" i="9"/>
  <c r="AP2383" i="9"/>
  <c r="AP2384" i="9"/>
  <c r="AP2385" i="9"/>
  <c r="AP2386" i="9"/>
  <c r="AP2387" i="9"/>
  <c r="AP2388" i="9"/>
  <c r="AP2389" i="9"/>
  <c r="AP2390" i="9"/>
  <c r="AP2391" i="9"/>
  <c r="AP2392" i="9"/>
  <c r="AP2393" i="9"/>
  <c r="AP2394" i="9"/>
  <c r="AP2395" i="9"/>
  <c r="AP2396" i="9"/>
  <c r="AP2397" i="9"/>
  <c r="AP2398" i="9"/>
  <c r="AP2399" i="9"/>
  <c r="AP2400" i="9"/>
  <c r="AP2401" i="9"/>
  <c r="AP2402" i="9"/>
  <c r="AP2403" i="9"/>
  <c r="AP2404" i="9"/>
  <c r="AP2405" i="9"/>
  <c r="AP2406" i="9"/>
  <c r="AP2407" i="9"/>
  <c r="AP2408" i="9"/>
  <c r="AP2409" i="9"/>
  <c r="AP2410" i="9"/>
  <c r="AP2411" i="9"/>
  <c r="AP2412" i="9"/>
  <c r="AP2413" i="9"/>
  <c r="AP2414" i="9"/>
  <c r="AP2415" i="9"/>
  <c r="AP2416" i="9"/>
  <c r="AP2417" i="9"/>
  <c r="AP2418" i="9"/>
  <c r="AP2419" i="9"/>
  <c r="AP2420" i="9"/>
  <c r="AP2421" i="9"/>
  <c r="AP2422" i="9"/>
  <c r="AP2423" i="9"/>
  <c r="AP2424" i="9"/>
  <c r="AP2425" i="9"/>
  <c r="AP2426" i="9"/>
  <c r="AP2427" i="9"/>
  <c r="AP2428" i="9"/>
  <c r="AP2429" i="9"/>
  <c r="AP2430" i="9"/>
  <c r="AP2431" i="9"/>
  <c r="AP2432" i="9"/>
  <c r="AP2433" i="9"/>
  <c r="AP2434" i="9"/>
  <c r="AP2435" i="9"/>
  <c r="AP2436" i="9"/>
  <c r="AP2437" i="9"/>
  <c r="AP2438" i="9"/>
  <c r="AP2439" i="9"/>
  <c r="AP2440" i="9"/>
  <c r="AP2441" i="9"/>
  <c r="AP2442" i="9"/>
  <c r="AP2443" i="9"/>
  <c r="AP2444" i="9"/>
  <c r="AP2445" i="9"/>
  <c r="AP2446" i="9"/>
  <c r="AP2447" i="9"/>
  <c r="AP2448" i="9"/>
  <c r="AP2449" i="9"/>
  <c r="AP2450" i="9"/>
  <c r="AP2451" i="9"/>
  <c r="AP2452" i="9"/>
  <c r="AP2453" i="9"/>
  <c r="AP2454" i="9"/>
  <c r="AP2455" i="9"/>
  <c r="AP2456" i="9"/>
  <c r="AP2457" i="9"/>
  <c r="AP2458" i="9"/>
  <c r="AP2459" i="9"/>
  <c r="AP2460" i="9"/>
  <c r="AP2461" i="9"/>
  <c r="AP2462" i="9"/>
  <c r="AP2463" i="9"/>
  <c r="AP2464" i="9"/>
  <c r="AP2465" i="9"/>
  <c r="AP2466" i="9"/>
  <c r="AP2467" i="9"/>
  <c r="AP2468" i="9"/>
  <c r="AP2469" i="9"/>
  <c r="AP2470" i="9"/>
  <c r="AP2471" i="9"/>
  <c r="AP2472" i="9"/>
  <c r="AP2473" i="9"/>
  <c r="AP2474" i="9"/>
  <c r="AP2475" i="9"/>
  <c r="AP2476" i="9"/>
  <c r="AP2477" i="9"/>
  <c r="AP2478" i="9"/>
  <c r="AP2479" i="9"/>
  <c r="AP2480" i="9"/>
  <c r="AP2481" i="9"/>
  <c r="AP2482" i="9"/>
  <c r="AP2483" i="9"/>
  <c r="AP2484" i="9"/>
  <c r="AP2485" i="9"/>
  <c r="AP2486" i="9"/>
  <c r="AP2487" i="9"/>
  <c r="AP2488" i="9"/>
  <c r="AP2489" i="9"/>
  <c r="AP2490" i="9"/>
  <c r="AP2491" i="9"/>
  <c r="AP2492" i="9"/>
  <c r="AP2493" i="9"/>
  <c r="AP2494" i="9"/>
  <c r="AP2495" i="9"/>
  <c r="AP2496" i="9"/>
  <c r="AP2497" i="9"/>
  <c r="AP2498" i="9"/>
  <c r="AP2499" i="9"/>
  <c r="AP2500" i="9"/>
  <c r="AP2501" i="9"/>
  <c r="AP2502" i="9"/>
  <c r="AP2503" i="9"/>
  <c r="AP2504" i="9"/>
  <c r="AP2505" i="9"/>
  <c r="AP2506" i="9"/>
  <c r="AP2507" i="9"/>
  <c r="AP2508" i="9"/>
  <c r="AP2509" i="9"/>
  <c r="AP2510" i="9"/>
  <c r="AP2511" i="9"/>
  <c r="AP2512" i="9"/>
  <c r="AP2513" i="9"/>
  <c r="AP2514" i="9"/>
  <c r="AP2515" i="9"/>
  <c r="AP2516" i="9"/>
  <c r="AP2517" i="9"/>
  <c r="AP2518" i="9"/>
  <c r="AP2519" i="9"/>
  <c r="AP2520" i="9"/>
  <c r="AP2521" i="9"/>
  <c r="AP2522" i="9"/>
  <c r="AP2523" i="9"/>
  <c r="AP2524" i="9"/>
  <c r="AP2525" i="9"/>
  <c r="AP2526" i="9"/>
  <c r="AP2527" i="9"/>
  <c r="AP2528" i="9"/>
  <c r="AP2529" i="9"/>
  <c r="AP2530" i="9"/>
  <c r="AP2531" i="9"/>
  <c r="AP2532" i="9"/>
  <c r="AP2533" i="9"/>
  <c r="AP2534" i="9"/>
  <c r="AP2535" i="9"/>
  <c r="AP2536" i="9"/>
  <c r="AP2537" i="9"/>
  <c r="AP2538" i="9"/>
  <c r="AP2539" i="9"/>
  <c r="AP2540" i="9"/>
  <c r="AP2541" i="9"/>
  <c r="AP2542" i="9"/>
  <c r="AP2543" i="9"/>
  <c r="AP2544" i="9"/>
  <c r="AP2545" i="9"/>
  <c r="AP2546" i="9"/>
  <c r="AP2547" i="9"/>
  <c r="AP2548" i="9"/>
  <c r="AP2549" i="9"/>
  <c r="AP2550" i="9"/>
  <c r="AP2551" i="9"/>
  <c r="AP2552" i="9"/>
  <c r="AP2553" i="9"/>
  <c r="AP2554" i="9"/>
  <c r="AP2555" i="9"/>
  <c r="AP2556" i="9"/>
  <c r="AP2557" i="9"/>
  <c r="AP2558" i="9"/>
  <c r="AP2559" i="9"/>
  <c r="AP2560" i="9"/>
  <c r="AP2561" i="9"/>
  <c r="AP2562" i="9"/>
  <c r="AP2563" i="9"/>
  <c r="AP2564" i="9"/>
  <c r="AP2565" i="9"/>
  <c r="AP2566" i="9"/>
  <c r="AP2567" i="9"/>
  <c r="AP2568" i="9"/>
  <c r="AP2569" i="9"/>
  <c r="AP2570" i="9"/>
  <c r="AP2571" i="9"/>
  <c r="AP2572" i="9"/>
  <c r="AP2573" i="9"/>
  <c r="AP2574" i="9"/>
  <c r="AP2575" i="9"/>
  <c r="AP2576" i="9"/>
  <c r="AP2577" i="9"/>
  <c r="AP2578" i="9"/>
  <c r="AP2579" i="9"/>
  <c r="AP2580" i="9"/>
  <c r="AP2581" i="9"/>
  <c r="AP2582" i="9"/>
  <c r="AP2583" i="9"/>
  <c r="AP2584" i="9"/>
  <c r="AP2585" i="9"/>
  <c r="AP2586" i="9"/>
  <c r="AP2587" i="9"/>
  <c r="AP2588" i="9"/>
  <c r="AP2589" i="9"/>
  <c r="AP2590" i="9"/>
  <c r="AP2591" i="9"/>
  <c r="AP2592" i="9"/>
  <c r="AP2593" i="9"/>
  <c r="AP2594" i="9"/>
  <c r="AP2595" i="9"/>
  <c r="AP2596" i="9"/>
  <c r="AP2597" i="9"/>
  <c r="AP2598" i="9"/>
  <c r="AP2599" i="9"/>
  <c r="AP2600" i="9"/>
  <c r="AP2601" i="9"/>
  <c r="AP2602" i="9"/>
  <c r="AP2603" i="9"/>
  <c r="AP2604" i="9"/>
  <c r="AP2605" i="9"/>
  <c r="AP2606" i="9"/>
  <c r="AP2607" i="9"/>
  <c r="AP2608" i="9"/>
  <c r="AP2609" i="9"/>
  <c r="AP2610" i="9"/>
  <c r="AP2611" i="9"/>
  <c r="AP2612" i="9"/>
  <c r="AP2613" i="9"/>
  <c r="AP2614" i="9"/>
  <c r="AP2615" i="9"/>
  <c r="AP2616" i="9"/>
  <c r="AP2617" i="9"/>
  <c r="AP2618" i="9"/>
  <c r="AP2619" i="9"/>
  <c r="AP2620" i="9"/>
  <c r="AP2621" i="9"/>
  <c r="AP2622" i="9"/>
  <c r="AP2623" i="9"/>
  <c r="AP2624" i="9"/>
  <c r="AP2625" i="9"/>
  <c r="AP2626" i="9"/>
  <c r="AP2627" i="9"/>
  <c r="AP2628" i="9"/>
  <c r="AP2629" i="9"/>
  <c r="AP2630" i="9"/>
  <c r="AP2631" i="9"/>
  <c r="AP2632" i="9"/>
  <c r="AP2633" i="9"/>
  <c r="AP2634" i="9"/>
  <c r="AP2635" i="9"/>
  <c r="AP2636" i="9"/>
  <c r="AP2637" i="9"/>
  <c r="AP2638" i="9"/>
  <c r="AP2639" i="9"/>
  <c r="AP2640" i="9"/>
  <c r="AP2641" i="9"/>
  <c r="AP2642" i="9"/>
  <c r="AP2643" i="9"/>
  <c r="AP2644" i="9"/>
  <c r="AP2645" i="9"/>
  <c r="AP2646" i="9"/>
  <c r="AP2647" i="9"/>
  <c r="AP2648" i="9"/>
  <c r="AP2649" i="9"/>
  <c r="AP2650" i="9"/>
  <c r="AP2651" i="9"/>
  <c r="AP2652" i="9"/>
  <c r="AP2653" i="9"/>
  <c r="AP2654" i="9"/>
  <c r="AP2655" i="9"/>
  <c r="AP2656" i="9"/>
  <c r="AP2657" i="9"/>
  <c r="AP2658" i="9"/>
  <c r="AP2659" i="9"/>
  <c r="AP2660" i="9"/>
  <c r="AP2661" i="9"/>
  <c r="AP2662" i="9"/>
  <c r="AP2663" i="9"/>
  <c r="AP2664" i="9"/>
  <c r="AP2665" i="9"/>
  <c r="AP2666" i="9"/>
  <c r="AP2667" i="9"/>
  <c r="AP2668" i="9"/>
  <c r="AP2669" i="9"/>
  <c r="AP2670" i="9"/>
  <c r="AP2671" i="9"/>
  <c r="AP2672" i="9"/>
  <c r="AP2673" i="9"/>
  <c r="AP2674" i="9"/>
  <c r="AP2675" i="9"/>
  <c r="AP2676" i="9"/>
  <c r="AP2677" i="9"/>
  <c r="AP2678" i="9"/>
  <c r="AP2679" i="9"/>
  <c r="AP2680" i="9"/>
  <c r="AP2681" i="9"/>
  <c r="AP2682" i="9"/>
  <c r="AP2683" i="9"/>
  <c r="AP2684" i="9"/>
  <c r="AP2685" i="9"/>
  <c r="AP2686" i="9"/>
  <c r="AP2687" i="9"/>
  <c r="AP2688" i="9"/>
  <c r="AP2689" i="9"/>
  <c r="AP2690" i="9"/>
  <c r="AP2691" i="9"/>
  <c r="AP2692" i="9"/>
  <c r="AP2693" i="9"/>
  <c r="AP2694" i="9"/>
  <c r="AP2695" i="9"/>
  <c r="AP2696" i="9"/>
  <c r="AP2697" i="9"/>
  <c r="AP2698" i="9"/>
  <c r="AP2699" i="9"/>
  <c r="AP2700" i="9"/>
  <c r="AP2701" i="9"/>
  <c r="AP2702" i="9"/>
  <c r="AP2703" i="9"/>
  <c r="AP2704" i="9"/>
  <c r="AP2705" i="9"/>
  <c r="AP2706" i="9"/>
  <c r="AP2707" i="9"/>
  <c r="AP2708" i="9"/>
  <c r="AP2709" i="9"/>
  <c r="AP2710" i="9"/>
  <c r="AP2711" i="9"/>
  <c r="AP2712" i="9"/>
  <c r="AP2713" i="9"/>
  <c r="AP2714" i="9"/>
  <c r="AP2715" i="9"/>
  <c r="AP2716" i="9"/>
  <c r="AP2717" i="9"/>
  <c r="AP2718" i="9"/>
  <c r="AP2719" i="9"/>
  <c r="AP2720" i="9"/>
  <c r="AP2721" i="9"/>
  <c r="AP2722" i="9"/>
  <c r="AP2723" i="9"/>
  <c r="AP2724" i="9"/>
  <c r="AP2725" i="9"/>
  <c r="AP2726" i="9"/>
  <c r="AP2727" i="9"/>
  <c r="AP2728" i="9"/>
  <c r="AP2729" i="9"/>
  <c r="AP2730" i="9"/>
  <c r="AP2731" i="9"/>
  <c r="AP2732" i="9"/>
  <c r="AP2733" i="9"/>
  <c r="AP2734" i="9"/>
  <c r="AP2735" i="9"/>
  <c r="AP2736" i="9"/>
  <c r="AP2737" i="9"/>
  <c r="AP2738" i="9"/>
  <c r="AP2739" i="9"/>
  <c r="AP2740" i="9"/>
  <c r="AP2741" i="9"/>
  <c r="AP2742" i="9"/>
  <c r="AP2743" i="9"/>
  <c r="AP2744" i="9"/>
  <c r="AP2745" i="9"/>
  <c r="AP2746" i="9"/>
  <c r="AP2747" i="9"/>
  <c r="AP2748" i="9"/>
  <c r="AP2749" i="9"/>
  <c r="AP2750" i="9"/>
  <c r="AP2751" i="9"/>
  <c r="AP2752" i="9"/>
  <c r="AP2753" i="9"/>
  <c r="AP2754" i="9"/>
  <c r="AP2755" i="9"/>
  <c r="AP2756" i="9"/>
  <c r="AP2757" i="9"/>
  <c r="AP2758" i="9"/>
  <c r="AP2759" i="9"/>
  <c r="AP2760" i="9"/>
  <c r="AP2761" i="9"/>
  <c r="AP2762" i="9"/>
  <c r="AP2763" i="9"/>
  <c r="AP2764" i="9"/>
  <c r="AP2765" i="9"/>
  <c r="AP2766" i="9"/>
  <c r="AP2767" i="9"/>
  <c r="AP2768" i="9"/>
  <c r="AP2769" i="9"/>
  <c r="AP2770" i="9"/>
  <c r="AP2771" i="9"/>
  <c r="AP2772" i="9"/>
  <c r="AP2773" i="9"/>
  <c r="AP2774" i="9"/>
  <c r="AP2775" i="9"/>
  <c r="AP2776" i="9"/>
  <c r="AP2777" i="9"/>
  <c r="AP2778" i="9"/>
  <c r="AP2779" i="9"/>
  <c r="AP2780" i="9"/>
  <c r="AP2781" i="9"/>
  <c r="AP2782" i="9"/>
  <c r="AP2783" i="9"/>
  <c r="AP2784" i="9"/>
  <c r="AP2785" i="9"/>
  <c r="AP2786" i="9"/>
  <c r="AP2787" i="9"/>
  <c r="AP2788" i="9"/>
  <c r="AP2789" i="9"/>
  <c r="AP2790" i="9"/>
  <c r="AP2791" i="9"/>
  <c r="AP2792" i="9"/>
  <c r="AP2793" i="9"/>
  <c r="AP2794" i="9"/>
  <c r="AP2795" i="9"/>
  <c r="AP2796" i="9"/>
  <c r="AP2797" i="9"/>
  <c r="AP2798" i="9"/>
  <c r="AP2799" i="9"/>
  <c r="AP2800" i="9"/>
  <c r="AP2801" i="9"/>
  <c r="AP2802" i="9"/>
  <c r="AP2803" i="9"/>
  <c r="AP2804" i="9"/>
  <c r="AP2805" i="9"/>
  <c r="AP2806" i="9"/>
  <c r="AP2807" i="9"/>
  <c r="AP2808" i="9"/>
  <c r="AP2809" i="9"/>
  <c r="AP2810" i="9"/>
  <c r="AP2811" i="9"/>
  <c r="AP2812" i="9"/>
  <c r="AP2813" i="9"/>
  <c r="AP2814" i="9"/>
  <c r="AP2815" i="9"/>
  <c r="AP2816" i="9"/>
  <c r="AP2817" i="9"/>
  <c r="AP2818" i="9"/>
  <c r="AP2819" i="9"/>
  <c r="AP2820" i="9"/>
  <c r="AP2821" i="9"/>
  <c r="AP2822" i="9"/>
  <c r="AP2823" i="9"/>
  <c r="AP2824" i="9"/>
  <c r="AP2825" i="9"/>
  <c r="AP2826" i="9"/>
  <c r="AP2827" i="9"/>
  <c r="AP2828" i="9"/>
  <c r="AP2829" i="9"/>
  <c r="AP2830" i="9"/>
  <c r="AP2831" i="9"/>
  <c r="AP2832" i="9"/>
  <c r="AP2833" i="9"/>
  <c r="AP2834" i="9"/>
  <c r="AP2835" i="9"/>
  <c r="AP2836" i="9"/>
  <c r="AP2837" i="9"/>
  <c r="AP2838" i="9"/>
  <c r="AP2839" i="9"/>
  <c r="AP2840" i="9"/>
  <c r="AP2841" i="9"/>
  <c r="AP2842" i="9"/>
  <c r="AP2843" i="9"/>
  <c r="AP2844" i="9"/>
  <c r="AP2845" i="9"/>
  <c r="AP2846" i="9"/>
  <c r="AP2847" i="9"/>
  <c r="AP2848" i="9"/>
  <c r="AP2849" i="9"/>
  <c r="AP2850" i="9"/>
  <c r="AP2851" i="9"/>
  <c r="AP2852" i="9"/>
  <c r="AP2853" i="9"/>
  <c r="AP2854" i="9"/>
  <c r="AP2855" i="9"/>
  <c r="AP2856" i="9"/>
  <c r="AP2857" i="9"/>
  <c r="AP2858" i="9"/>
  <c r="AP2859" i="9"/>
  <c r="AP2860" i="9"/>
  <c r="AP2861" i="9"/>
  <c r="AP2862" i="9"/>
  <c r="AP2863" i="9"/>
  <c r="AP2864" i="9"/>
  <c r="AP2865" i="9"/>
  <c r="AP2866" i="9"/>
  <c r="AP2867" i="9"/>
  <c r="AP2868" i="9"/>
  <c r="AP2869" i="9"/>
  <c r="AP2870" i="9"/>
  <c r="AP2871" i="9"/>
  <c r="AP2872" i="9"/>
  <c r="AP2873" i="9"/>
  <c r="AP2874" i="9"/>
  <c r="AP2875" i="9"/>
  <c r="AP2876" i="9"/>
  <c r="AP2877" i="9"/>
  <c r="AP2878" i="9"/>
  <c r="AP2879" i="9"/>
  <c r="AP2880" i="9"/>
  <c r="AP2881" i="9"/>
  <c r="AP2882" i="9"/>
  <c r="AP2883" i="9"/>
  <c r="AP2884" i="9"/>
  <c r="AP2885" i="9"/>
  <c r="AP2886" i="9"/>
  <c r="AP2887" i="9"/>
  <c r="AP2888" i="9"/>
  <c r="AP2889" i="9"/>
  <c r="AP2890" i="9"/>
  <c r="AP2891" i="9"/>
  <c r="AP2892" i="9"/>
  <c r="AP2893" i="9"/>
  <c r="AP2894" i="9"/>
  <c r="AP2895" i="9"/>
  <c r="AP2896" i="9"/>
  <c r="AP2897" i="9"/>
  <c r="AP2898" i="9"/>
  <c r="AP2899" i="9"/>
  <c r="AP2900" i="9"/>
  <c r="AP2901" i="9"/>
  <c r="AP2902" i="9"/>
  <c r="AP2903" i="9"/>
  <c r="AP2904" i="9"/>
  <c r="AP2905" i="9"/>
  <c r="AP2906" i="9"/>
  <c r="AP2907" i="9"/>
  <c r="AP2908" i="9"/>
  <c r="AP2909" i="9"/>
  <c r="AP2910" i="9"/>
  <c r="AP2911" i="9"/>
  <c r="AP2912" i="9"/>
  <c r="AP2913" i="9"/>
  <c r="AP2914" i="9"/>
  <c r="AP2915" i="9"/>
  <c r="AP2916" i="9"/>
  <c r="AP2917" i="9"/>
  <c r="AP2918" i="9"/>
  <c r="AP2919" i="9"/>
  <c r="AP2920" i="9"/>
  <c r="AP2921" i="9"/>
  <c r="AP2922" i="9"/>
  <c r="AP2923" i="9"/>
  <c r="AP2924" i="9"/>
  <c r="AP2925" i="9"/>
  <c r="AP2926" i="9"/>
  <c r="AP2927" i="9"/>
  <c r="AP2928" i="9"/>
  <c r="AP2929" i="9"/>
  <c r="AP2930" i="9"/>
  <c r="AP2931" i="9"/>
  <c r="AP2932" i="9"/>
  <c r="AP2933" i="9"/>
  <c r="AP2934" i="9"/>
  <c r="AP2935" i="9"/>
  <c r="AP2936" i="9"/>
  <c r="AP2937" i="9"/>
  <c r="AP2938" i="9"/>
  <c r="AP2939" i="9"/>
  <c r="AP2940" i="9"/>
  <c r="AP2941" i="9"/>
  <c r="AP2942" i="9"/>
  <c r="AP2943" i="9"/>
  <c r="AP2944" i="9"/>
  <c r="AP2945" i="9"/>
  <c r="AP2946" i="9"/>
  <c r="AP2947" i="9"/>
  <c r="AP2948" i="9"/>
  <c r="AP2949" i="9"/>
  <c r="AP2950" i="9"/>
  <c r="AP2951" i="9"/>
  <c r="AP2952" i="9"/>
  <c r="AP2953" i="9"/>
  <c r="AP2954" i="9"/>
  <c r="AP2955" i="9"/>
  <c r="AP2956" i="9"/>
  <c r="AP2957" i="9"/>
  <c r="AP2958" i="9"/>
  <c r="AP2959" i="9"/>
  <c r="AP2960" i="9"/>
  <c r="AP2961" i="9"/>
  <c r="AP2962" i="9"/>
  <c r="AP2963" i="9"/>
  <c r="AP2964" i="9"/>
  <c r="AP2965" i="9"/>
  <c r="AP2966" i="9"/>
  <c r="AP2967" i="9"/>
  <c r="AP2968" i="9"/>
  <c r="AP2969" i="9"/>
  <c r="AP2970" i="9"/>
  <c r="AP2971" i="9"/>
  <c r="AP2972" i="9"/>
  <c r="AP2973" i="9"/>
  <c r="AP2974" i="9"/>
  <c r="AP2975" i="9"/>
  <c r="AP2976" i="9"/>
  <c r="AP2977" i="9"/>
  <c r="AP2978" i="9"/>
  <c r="AP2979" i="9"/>
  <c r="AP2980" i="9"/>
  <c r="AP2981" i="9"/>
  <c r="AP2982" i="9"/>
  <c r="AP2983" i="9"/>
  <c r="AP2984" i="9"/>
  <c r="AP2985" i="9"/>
  <c r="AP2986" i="9"/>
  <c r="AP2987" i="9"/>
  <c r="AP2988" i="9"/>
  <c r="AP2989" i="9"/>
  <c r="AP2990" i="9"/>
  <c r="AP2991" i="9"/>
  <c r="AP2992" i="9"/>
  <c r="AP2993" i="9"/>
  <c r="AP2994" i="9"/>
  <c r="AP2995" i="9"/>
  <c r="AP2996" i="9"/>
  <c r="AP2997" i="9"/>
  <c r="AP2998" i="9"/>
  <c r="AP2999" i="9"/>
  <c r="AP3000" i="9"/>
  <c r="AP3001" i="9"/>
  <c r="AP3002" i="9"/>
  <c r="AP3003" i="9"/>
  <c r="AP3004" i="9"/>
  <c r="AP3005" i="9"/>
  <c r="AP3006" i="9"/>
  <c r="AP3007" i="9"/>
  <c r="AP3008" i="9"/>
  <c r="AP3009" i="9"/>
  <c r="AP3010" i="9"/>
  <c r="AP3011" i="9"/>
  <c r="AP3012" i="9"/>
  <c r="AP3013" i="9"/>
  <c r="AP3014" i="9"/>
  <c r="AP3015" i="9"/>
  <c r="AP3016" i="9"/>
  <c r="AP3017" i="9"/>
  <c r="AP3018" i="9"/>
  <c r="AP3019" i="9"/>
  <c r="AP3020" i="9"/>
  <c r="AP3021" i="9"/>
  <c r="AP3022" i="9"/>
  <c r="AP3023" i="9"/>
  <c r="AP3024" i="9"/>
  <c r="AP3025" i="9"/>
  <c r="AP3026" i="9"/>
  <c r="AP3027" i="9"/>
  <c r="AP3028" i="9"/>
  <c r="AP3029" i="9"/>
  <c r="AP3030" i="9"/>
  <c r="AP3031" i="9"/>
  <c r="AP3032" i="9"/>
  <c r="AP3033" i="9"/>
  <c r="AP3034" i="9"/>
  <c r="AP3035" i="9"/>
  <c r="AP3036" i="9"/>
  <c r="AP3037" i="9"/>
  <c r="AP3038" i="9"/>
  <c r="AP3039" i="9"/>
  <c r="AP3040" i="9"/>
  <c r="AP3041" i="9"/>
  <c r="AP3042" i="9"/>
  <c r="AP3043" i="9"/>
  <c r="AP3044" i="9"/>
  <c r="AP3045" i="9"/>
  <c r="AP3046" i="9"/>
  <c r="AP3047" i="9"/>
  <c r="AP3048" i="9"/>
  <c r="AP3049" i="9"/>
  <c r="AP3050" i="9"/>
  <c r="AP3051" i="9"/>
  <c r="AP3052" i="9"/>
  <c r="AP3053" i="9"/>
  <c r="AP3054" i="9"/>
  <c r="AP3055" i="9"/>
  <c r="AP3056" i="9"/>
  <c r="AP3057" i="9"/>
  <c r="AP3058" i="9"/>
  <c r="AP3059" i="9"/>
  <c r="AP3060" i="9"/>
  <c r="AP3061" i="9"/>
  <c r="AP3062" i="9"/>
  <c r="AP3063" i="9"/>
  <c r="AP3064" i="9"/>
  <c r="AP3065" i="9"/>
  <c r="AP3066" i="9"/>
  <c r="AP3067" i="9"/>
  <c r="AP3068" i="9"/>
  <c r="AP3069" i="9"/>
  <c r="AP3070" i="9"/>
  <c r="AP3071" i="9"/>
  <c r="AP3072" i="9"/>
  <c r="AP3073" i="9"/>
  <c r="AP3074" i="9"/>
  <c r="AP3075" i="9"/>
  <c r="AP3076" i="9"/>
  <c r="AP3077" i="9"/>
  <c r="AP3078" i="9"/>
  <c r="AP3079" i="9"/>
  <c r="AP3080" i="9"/>
  <c r="AP3081" i="9"/>
  <c r="AP3082" i="9"/>
  <c r="AP3083" i="9"/>
  <c r="AP3084" i="9"/>
  <c r="AP3085" i="9"/>
  <c r="AP3086" i="9"/>
  <c r="AP3087" i="9"/>
  <c r="AP3088" i="9"/>
  <c r="AP3089" i="9"/>
  <c r="AP3090" i="9"/>
  <c r="AP3091" i="9"/>
  <c r="AP3092" i="9"/>
  <c r="AP3093" i="9"/>
  <c r="AP3094" i="9"/>
  <c r="AP3095" i="9"/>
  <c r="AP3096" i="9"/>
  <c r="AP3097" i="9"/>
  <c r="AP3098" i="9"/>
  <c r="AP3099" i="9"/>
  <c r="AP3100" i="9"/>
  <c r="AP3101" i="9"/>
  <c r="AP3102" i="9"/>
  <c r="AP3103" i="9"/>
  <c r="AP3104" i="9"/>
  <c r="AP3105" i="9"/>
  <c r="AP3106" i="9"/>
  <c r="AP3107" i="9"/>
  <c r="AP3108" i="9"/>
  <c r="AP3109" i="9"/>
  <c r="AP3110" i="9"/>
  <c r="AP3111" i="9"/>
  <c r="AP3112" i="9"/>
  <c r="AP3113" i="9"/>
  <c r="AP3114" i="9"/>
  <c r="AP3115" i="9"/>
  <c r="AP3116" i="9"/>
  <c r="AP3117" i="9"/>
  <c r="AP3118" i="9"/>
  <c r="AP3119" i="9"/>
  <c r="AP3120" i="9"/>
  <c r="AP3121" i="9"/>
  <c r="AP3122" i="9"/>
  <c r="AP3123" i="9"/>
  <c r="AP3124" i="9"/>
  <c r="AP3125" i="9"/>
  <c r="AP3126" i="9"/>
  <c r="AP3127" i="9"/>
  <c r="AP3128" i="9"/>
  <c r="AP3129" i="9"/>
  <c r="AP3130" i="9"/>
  <c r="AP3131" i="9"/>
  <c r="AP3132" i="9"/>
  <c r="AP3133" i="9"/>
  <c r="AP3134" i="9"/>
  <c r="AP3135" i="9"/>
  <c r="AP3136" i="9"/>
  <c r="AP3137" i="9"/>
  <c r="AP3138" i="9"/>
  <c r="AP3139" i="9"/>
  <c r="AP3140" i="9"/>
  <c r="AP3141" i="9"/>
  <c r="AP3142" i="9"/>
  <c r="AP3143" i="9"/>
  <c r="AP3144" i="9"/>
  <c r="AP3145" i="9"/>
  <c r="AP3146" i="9"/>
  <c r="AP3147" i="9"/>
  <c r="AP3148" i="9"/>
  <c r="AP3149" i="9"/>
  <c r="AP3150" i="9"/>
  <c r="AP3151" i="9"/>
  <c r="AP3152" i="9"/>
  <c r="AP3153" i="9"/>
  <c r="AP3154" i="9"/>
  <c r="AP3155" i="9"/>
  <c r="AP3156" i="9"/>
  <c r="AP3157" i="9"/>
  <c r="AP3158" i="9"/>
  <c r="AP3159" i="9"/>
  <c r="AP3160" i="9"/>
  <c r="AP3161" i="9"/>
  <c r="AP3162" i="9"/>
  <c r="AP3163" i="9"/>
  <c r="AP3164" i="9"/>
  <c r="AP3165" i="9"/>
  <c r="AP3166" i="9"/>
  <c r="AP3167" i="9"/>
  <c r="AP3168" i="9"/>
  <c r="AP3169" i="9"/>
  <c r="AP3170" i="9"/>
  <c r="AP3171" i="9"/>
  <c r="AP3172" i="9"/>
  <c r="AP3173" i="9"/>
  <c r="AP3174" i="9"/>
  <c r="AP3175" i="9"/>
  <c r="AP3176" i="9"/>
  <c r="AP3177" i="9"/>
  <c r="AP3178" i="9"/>
  <c r="AP3179" i="9"/>
  <c r="AP3180" i="9"/>
  <c r="AP3181" i="9"/>
  <c r="AP3182" i="9"/>
  <c r="AP3183" i="9"/>
  <c r="AP3184" i="9"/>
  <c r="AP3185" i="9"/>
  <c r="AP3186" i="9"/>
  <c r="AP3187" i="9"/>
  <c r="AP3188" i="9"/>
  <c r="AP3189" i="9"/>
  <c r="AP3190" i="9"/>
  <c r="AP3191" i="9"/>
  <c r="AP3192" i="9"/>
  <c r="AP3193" i="9"/>
  <c r="AP3194" i="9"/>
  <c r="AP3195" i="9"/>
  <c r="AP3196" i="9"/>
  <c r="AP3197" i="9"/>
  <c r="AP3198" i="9"/>
  <c r="AP3199" i="9"/>
  <c r="AP3200" i="9"/>
  <c r="AP3201" i="9"/>
  <c r="AP3202" i="9"/>
  <c r="AP3203" i="9"/>
  <c r="AP3204" i="9"/>
  <c r="AP3205" i="9"/>
  <c r="AP3206" i="9"/>
  <c r="AP3207" i="9"/>
  <c r="AP3208" i="9"/>
  <c r="AP3209" i="9"/>
  <c r="AP3210" i="9"/>
  <c r="AP3211" i="9"/>
  <c r="AP3212" i="9"/>
  <c r="AP3213" i="9"/>
  <c r="AP3214" i="9"/>
  <c r="AP3215" i="9"/>
  <c r="AP3216" i="9"/>
  <c r="AP3217" i="9"/>
  <c r="AP3218" i="9"/>
  <c r="AP3219" i="9"/>
  <c r="AP3220" i="9"/>
  <c r="AP3221" i="9"/>
  <c r="AP3222" i="9"/>
  <c r="AP3223" i="9"/>
  <c r="AP3224" i="9"/>
  <c r="AP3225" i="9"/>
  <c r="AP3226" i="9"/>
  <c r="AP3227" i="9"/>
  <c r="AP3228" i="9"/>
  <c r="AP3229" i="9"/>
  <c r="AP3230" i="9"/>
  <c r="AP3231" i="9"/>
  <c r="AP3232" i="9"/>
  <c r="AP3233" i="9"/>
  <c r="AP3234" i="9"/>
  <c r="AP3235" i="9"/>
  <c r="AP3236" i="9"/>
  <c r="AP3237" i="9"/>
  <c r="AP3238" i="9"/>
  <c r="AP3239" i="9"/>
  <c r="AP3240" i="9"/>
  <c r="AP3241" i="9"/>
  <c r="AP3242" i="9"/>
  <c r="AP3243" i="9"/>
  <c r="AP3244" i="9"/>
  <c r="AP3245" i="9"/>
  <c r="AP3246" i="9"/>
  <c r="AP3247" i="9"/>
  <c r="AP3248" i="9"/>
  <c r="AP3249" i="9"/>
  <c r="AP3250" i="9"/>
  <c r="AP3251" i="9"/>
  <c r="AP3252" i="9"/>
  <c r="AP3253" i="9"/>
  <c r="AP3254" i="9"/>
  <c r="AP3255" i="9"/>
  <c r="AP3256" i="9"/>
  <c r="AP3257" i="9"/>
  <c r="AP3258" i="9"/>
  <c r="AP3259" i="9"/>
  <c r="AP3260" i="9"/>
  <c r="AP3261" i="9"/>
  <c r="AP3262" i="9"/>
  <c r="AP3263" i="9"/>
  <c r="AP3264" i="9"/>
  <c r="AP3265" i="9"/>
  <c r="AP3266" i="9"/>
  <c r="AP3267" i="9"/>
  <c r="AP3268" i="9"/>
  <c r="AP3269" i="9"/>
  <c r="AP3270" i="9"/>
  <c r="AP3271" i="9"/>
  <c r="AP3272" i="9"/>
  <c r="AP3273" i="9"/>
  <c r="AP3274" i="9"/>
  <c r="AP3275" i="9"/>
  <c r="AP3276" i="9"/>
  <c r="AP3277" i="9"/>
  <c r="AP3278" i="9"/>
  <c r="AP3279" i="9"/>
  <c r="AP3280" i="9"/>
  <c r="AP3281" i="9"/>
  <c r="AP3282" i="9"/>
  <c r="AP3283" i="9"/>
  <c r="AP3284" i="9"/>
  <c r="AP3285" i="9"/>
  <c r="AP3286" i="9"/>
  <c r="AP3287" i="9"/>
  <c r="AP3288" i="9"/>
  <c r="AP3289" i="9"/>
  <c r="AP3290" i="9"/>
  <c r="AP3291" i="9"/>
  <c r="AP3292" i="9"/>
  <c r="AP3293" i="9"/>
  <c r="AP3294" i="9"/>
  <c r="AP3295" i="9"/>
  <c r="AP3296" i="9"/>
  <c r="AP3297" i="9"/>
  <c r="AP3298" i="9"/>
  <c r="AP3299" i="9"/>
  <c r="AP3300" i="9"/>
  <c r="AP3301" i="9"/>
  <c r="AP3302" i="9"/>
  <c r="AP3303" i="9"/>
  <c r="AP3304" i="9"/>
  <c r="AP3305" i="9"/>
  <c r="AP3306" i="9"/>
  <c r="AP3307" i="9"/>
  <c r="AP3308" i="9"/>
  <c r="AP3309" i="9"/>
  <c r="AP3310" i="9"/>
  <c r="AP3311" i="9"/>
  <c r="AP3312" i="9"/>
  <c r="AP3313" i="9"/>
  <c r="AP3314" i="9"/>
  <c r="AP3315" i="9"/>
  <c r="AP3316" i="9"/>
  <c r="AP3317" i="9"/>
  <c r="AP3318" i="9"/>
  <c r="AP3319" i="9"/>
  <c r="AP3320" i="9"/>
  <c r="AP3321" i="9"/>
  <c r="AP3322" i="9"/>
  <c r="AP3323" i="9"/>
  <c r="AP3324" i="9"/>
  <c r="AP3325" i="9"/>
  <c r="AP3326" i="9"/>
  <c r="AP3327" i="9"/>
  <c r="AP3328" i="9"/>
  <c r="AP3329" i="9"/>
  <c r="AP3330" i="9"/>
  <c r="AP3331" i="9"/>
  <c r="AP3332" i="9"/>
  <c r="AP3333" i="9"/>
  <c r="AP3334" i="9"/>
  <c r="AP3335" i="9"/>
  <c r="AP3336" i="9"/>
  <c r="AP3337" i="9"/>
  <c r="AP3338" i="9"/>
  <c r="AP3339" i="9"/>
  <c r="AP3340" i="9"/>
  <c r="AP3341" i="9"/>
  <c r="AP3342" i="9"/>
  <c r="AP3343" i="9"/>
  <c r="AP3344" i="9"/>
  <c r="AP3345" i="9"/>
  <c r="AP3346" i="9"/>
  <c r="AP3347" i="9"/>
  <c r="AP3348" i="9"/>
  <c r="AP3349" i="9"/>
  <c r="AP3350" i="9"/>
  <c r="AP3351" i="9"/>
  <c r="AP3352" i="9"/>
  <c r="AP3353" i="9"/>
  <c r="AP3354" i="9"/>
  <c r="AP3355" i="9"/>
  <c r="AP3356" i="9"/>
  <c r="AP3357" i="9"/>
  <c r="AP3358" i="9"/>
  <c r="AP3359" i="9"/>
  <c r="AP3360" i="9"/>
  <c r="AP3361" i="9"/>
  <c r="AP3362" i="9"/>
  <c r="AP3363" i="9"/>
  <c r="AP3364" i="9"/>
  <c r="AP3365" i="9"/>
  <c r="AP3366" i="9"/>
  <c r="AP3367" i="9"/>
  <c r="AP3368" i="9"/>
  <c r="AP3369" i="9"/>
  <c r="AP3370" i="9"/>
  <c r="AP3371" i="9"/>
  <c r="AP3372" i="9"/>
  <c r="AP3373" i="9"/>
  <c r="AP3374" i="9"/>
  <c r="AP3375" i="9"/>
  <c r="AP3376" i="9"/>
  <c r="AP3377" i="9"/>
  <c r="AP3378" i="9"/>
  <c r="AP3379" i="9"/>
  <c r="AP3380" i="9"/>
  <c r="AP3381" i="9"/>
  <c r="AP3382" i="9"/>
  <c r="AP3383" i="9"/>
  <c r="AP3384" i="9"/>
  <c r="AP3385" i="9"/>
  <c r="AP3386" i="9"/>
  <c r="AP3387" i="9"/>
  <c r="AP3388" i="9"/>
  <c r="AP3389" i="9"/>
  <c r="AP3390" i="9"/>
  <c r="AP3391" i="9"/>
  <c r="AP3392" i="9"/>
  <c r="AP3393" i="9"/>
  <c r="AP3394" i="9"/>
  <c r="AP3395" i="9"/>
  <c r="AP3396" i="9"/>
  <c r="AP3397" i="9"/>
  <c r="AP3398" i="9"/>
  <c r="AP3399" i="9"/>
  <c r="AP3400" i="9"/>
  <c r="AP3401" i="9"/>
  <c r="AP3402" i="9"/>
  <c r="AP3403" i="9"/>
  <c r="AP3404" i="9"/>
  <c r="AP3405" i="9"/>
  <c r="AP3406" i="9"/>
  <c r="AP3407" i="9"/>
  <c r="AP3408" i="9"/>
  <c r="AP3409" i="9"/>
  <c r="AP3410" i="9"/>
  <c r="AP3411" i="9"/>
  <c r="AP3412" i="9"/>
  <c r="AP3413" i="9"/>
  <c r="AP3414" i="9"/>
  <c r="AP3415" i="9"/>
  <c r="AP3416" i="9"/>
  <c r="AP3417" i="9"/>
  <c r="AP3418" i="9"/>
  <c r="AP3419" i="9"/>
  <c r="AP3420" i="9"/>
  <c r="AP3421" i="9"/>
  <c r="AP3422" i="9"/>
  <c r="AP3423" i="9"/>
  <c r="AP3424" i="9"/>
  <c r="AP3425" i="9"/>
  <c r="AP3426" i="9"/>
  <c r="AP3427" i="9"/>
  <c r="AP3428" i="9"/>
  <c r="AP3429" i="9"/>
  <c r="AP3430" i="9"/>
  <c r="AP3431" i="9"/>
  <c r="AP3432" i="9"/>
  <c r="AP3433" i="9"/>
  <c r="AP3434" i="9"/>
  <c r="AP3435" i="9"/>
  <c r="AP3436" i="9"/>
  <c r="AP3437" i="9"/>
  <c r="AP3438" i="9"/>
  <c r="AP3439" i="9"/>
  <c r="AP3440" i="9"/>
  <c r="AP3441" i="9"/>
  <c r="AP3442" i="9"/>
  <c r="AP3443" i="9"/>
  <c r="AP3444" i="9"/>
  <c r="AP3445" i="9"/>
  <c r="AP3446" i="9"/>
  <c r="AP3447" i="9"/>
  <c r="AP3448" i="9"/>
  <c r="AP3449" i="9"/>
  <c r="AP3450" i="9"/>
  <c r="AP3451" i="9"/>
  <c r="AP3452" i="9"/>
  <c r="AP3453" i="9"/>
  <c r="AP3454" i="9"/>
  <c r="AP3455" i="9"/>
  <c r="AP3456" i="9"/>
  <c r="AP3457" i="9"/>
  <c r="AP3458" i="9"/>
  <c r="AP3459" i="9"/>
  <c r="AP3460" i="9"/>
  <c r="AP3461" i="9"/>
  <c r="AP3462" i="9"/>
  <c r="AP3463" i="9"/>
  <c r="AP3464" i="9"/>
  <c r="AP3465" i="9"/>
  <c r="AP3466" i="9"/>
  <c r="AP3467" i="9"/>
  <c r="AP3468" i="9"/>
  <c r="AP3469" i="9"/>
  <c r="AP3470" i="9"/>
  <c r="AP3471" i="9"/>
  <c r="AP3472" i="9"/>
  <c r="AP3473" i="9"/>
  <c r="AP3474" i="9"/>
  <c r="AP3475" i="9"/>
  <c r="AP3476" i="9"/>
  <c r="AP3477" i="9"/>
  <c r="AP3478" i="9"/>
  <c r="AP3479" i="9"/>
  <c r="AP3480" i="9"/>
  <c r="AP3481" i="9"/>
  <c r="AP3482" i="9"/>
  <c r="AP3483" i="9"/>
  <c r="AP3484" i="9"/>
  <c r="AP3485" i="9"/>
  <c r="AP3486" i="9"/>
  <c r="AP3487" i="9"/>
  <c r="AP3488" i="9"/>
  <c r="AP3489" i="9"/>
  <c r="AP3490" i="9"/>
  <c r="AP3491" i="9"/>
  <c r="AP3492" i="9"/>
  <c r="AP3493" i="9"/>
  <c r="AP3494" i="9"/>
  <c r="AP3495" i="9"/>
  <c r="AP3496" i="9"/>
  <c r="AP3497" i="9"/>
  <c r="AP3498" i="9"/>
  <c r="AP3499" i="9"/>
  <c r="AP3500" i="9"/>
  <c r="AP3501" i="9"/>
  <c r="AP3502" i="9"/>
  <c r="AP3503" i="9"/>
  <c r="AP3504" i="9"/>
  <c r="AP3505" i="9"/>
  <c r="AP3506" i="9"/>
  <c r="AP3507" i="9"/>
  <c r="AP3508" i="9"/>
  <c r="AP3509" i="9"/>
  <c r="AP3510" i="9"/>
  <c r="AP3511" i="9"/>
  <c r="AP3512" i="9"/>
  <c r="AP3513" i="9"/>
  <c r="AP3514" i="9"/>
  <c r="AP3515" i="9"/>
  <c r="AP3516" i="9"/>
  <c r="AP3517" i="9"/>
  <c r="AP3518" i="9"/>
  <c r="AP3519" i="9"/>
  <c r="AP3520" i="9"/>
  <c r="AP3521" i="9"/>
  <c r="AP3522" i="9"/>
  <c r="AP3523" i="9"/>
  <c r="AP3524" i="9"/>
  <c r="AP3525" i="9"/>
  <c r="AP3526" i="9"/>
  <c r="AP3527" i="9"/>
  <c r="AP3528" i="9"/>
  <c r="AP3529" i="9"/>
  <c r="AP3530" i="9"/>
  <c r="AP3531" i="9"/>
  <c r="AP3532" i="9"/>
  <c r="AP3533" i="9"/>
  <c r="AP3534" i="9"/>
  <c r="AP3535" i="9"/>
  <c r="AP3536" i="9"/>
  <c r="AP3537" i="9"/>
  <c r="AP3538" i="9"/>
  <c r="AP3539" i="9"/>
  <c r="AP3540" i="9"/>
  <c r="AP3541" i="9"/>
  <c r="AP3542" i="9"/>
  <c r="AP3543" i="9"/>
  <c r="AP3544" i="9"/>
  <c r="AP3545" i="9"/>
  <c r="AP3546" i="9"/>
  <c r="AP3547" i="9"/>
  <c r="AP3548" i="9"/>
  <c r="AP3549" i="9"/>
  <c r="AP3550" i="9"/>
  <c r="AP3551" i="9"/>
  <c r="AP3552" i="9"/>
  <c r="AP3553" i="9"/>
  <c r="AP3554" i="9"/>
  <c r="AP3555" i="9"/>
  <c r="AP3556" i="9"/>
  <c r="AP3557" i="9"/>
  <c r="AP3558" i="9"/>
  <c r="AP3559" i="9"/>
  <c r="AP3560" i="9"/>
  <c r="AP3561" i="9"/>
  <c r="AP3562" i="9"/>
  <c r="AP3563" i="9"/>
  <c r="AP3564" i="9"/>
  <c r="AP3565" i="9"/>
  <c r="AP3566" i="9"/>
  <c r="AP3567" i="9"/>
  <c r="AP3568" i="9"/>
  <c r="AP3569" i="9"/>
  <c r="AP3570" i="9"/>
  <c r="AP3571" i="9"/>
  <c r="AP3572" i="9"/>
  <c r="AP3573" i="9"/>
  <c r="AP3574" i="9"/>
  <c r="AP3575" i="9"/>
  <c r="AP3576" i="9"/>
  <c r="AP3577" i="9"/>
  <c r="AP3578" i="9"/>
  <c r="AP3579" i="9"/>
  <c r="AP3580" i="9"/>
  <c r="AP3581" i="9"/>
  <c r="AP3582" i="9"/>
  <c r="AP3583" i="9"/>
  <c r="AP3584" i="9"/>
  <c r="AP3585" i="9"/>
  <c r="AP3586" i="9"/>
  <c r="AP3587" i="9"/>
  <c r="AP3588" i="9"/>
  <c r="AP3589" i="9"/>
  <c r="AP3590" i="9"/>
  <c r="AP3591" i="9"/>
  <c r="AP3592" i="9"/>
  <c r="AP3593" i="9"/>
  <c r="AP3594" i="9"/>
  <c r="AP3595" i="9"/>
  <c r="AP3596" i="9"/>
  <c r="AP3597" i="9"/>
  <c r="AP3598" i="9"/>
  <c r="AP3599" i="9"/>
  <c r="AP3600" i="9"/>
  <c r="AP3601" i="9"/>
  <c r="AP3602" i="9"/>
  <c r="AP3603" i="9"/>
  <c r="AP3604" i="9"/>
  <c r="AP3605" i="9"/>
  <c r="AP3606" i="9"/>
  <c r="AP3607" i="9"/>
  <c r="AP3608" i="9"/>
  <c r="AP3609" i="9"/>
  <c r="AP3610" i="9"/>
  <c r="AP3611" i="9"/>
  <c r="AP3612" i="9"/>
  <c r="AP3613" i="9"/>
  <c r="AP3614" i="9"/>
  <c r="AP3615" i="9"/>
  <c r="AP3616" i="9"/>
  <c r="AP3617" i="9"/>
  <c r="AP3618" i="9"/>
  <c r="AP3619" i="9"/>
  <c r="AP3620" i="9"/>
  <c r="AP3621" i="9"/>
  <c r="AP3622" i="9"/>
  <c r="AP3623" i="9"/>
  <c r="AP3624" i="9"/>
  <c r="AP3625" i="9"/>
  <c r="AP3626" i="9"/>
  <c r="AP3627" i="9"/>
  <c r="AP3628" i="9"/>
  <c r="AP3629" i="9"/>
  <c r="AP3630" i="9"/>
  <c r="AP3631" i="9"/>
  <c r="AP3632" i="9"/>
  <c r="AP3633" i="9"/>
  <c r="AP3634" i="9"/>
  <c r="AP3635" i="9"/>
  <c r="AP3636" i="9"/>
  <c r="AP3637" i="9"/>
  <c r="AP3638" i="9"/>
  <c r="AP3639" i="9"/>
  <c r="AP3640" i="9"/>
  <c r="AP3641" i="9"/>
  <c r="AP3642" i="9"/>
  <c r="AP3643" i="9"/>
  <c r="AP3644" i="9"/>
  <c r="AP3645" i="9"/>
  <c r="AP3646" i="9"/>
  <c r="AP3647" i="9"/>
  <c r="AP3648" i="9"/>
  <c r="AP3649" i="9"/>
  <c r="AP3650" i="9"/>
  <c r="AP3651" i="9"/>
  <c r="AP3652" i="9"/>
  <c r="AP3653" i="9"/>
  <c r="AP3654" i="9"/>
  <c r="AP3655" i="9"/>
  <c r="AP3656" i="9"/>
  <c r="AP3657" i="9"/>
  <c r="AP3658" i="9"/>
  <c r="AP3659" i="9"/>
  <c r="AP3660" i="9"/>
  <c r="AP3661" i="9"/>
  <c r="AP3662" i="9"/>
  <c r="AP3663" i="9"/>
  <c r="AP3664" i="9"/>
  <c r="AP3665" i="9"/>
  <c r="AP3666" i="9"/>
  <c r="AP3667" i="9"/>
  <c r="AP3668" i="9"/>
  <c r="AP3669" i="9"/>
  <c r="AP3670" i="9"/>
  <c r="AP3671" i="9"/>
  <c r="AP3672" i="9"/>
  <c r="AP3673" i="9"/>
  <c r="AP3674" i="9"/>
  <c r="AP3675" i="9"/>
  <c r="AP3676" i="9"/>
  <c r="AP3677" i="9"/>
  <c r="AP3678" i="9"/>
  <c r="AP3679" i="9"/>
  <c r="AP3680" i="9"/>
  <c r="AP3681" i="9"/>
  <c r="AP3682" i="9"/>
  <c r="AP3683" i="9"/>
  <c r="AP3684" i="9"/>
  <c r="AP3685" i="9"/>
  <c r="AP3686" i="9"/>
  <c r="AP3687" i="9"/>
  <c r="AP3688" i="9"/>
  <c r="AP3689" i="9"/>
  <c r="AP3690" i="9"/>
  <c r="AP3691" i="9"/>
  <c r="AP3692" i="9"/>
  <c r="AP3693" i="9"/>
  <c r="AP3694" i="9"/>
  <c r="AP3695" i="9"/>
  <c r="AP3696" i="9"/>
  <c r="AP3697" i="9"/>
  <c r="AP3698" i="9"/>
  <c r="AP3699" i="9"/>
  <c r="AP3700" i="9"/>
  <c r="AP3701" i="9"/>
  <c r="AP3702" i="9"/>
  <c r="AP3703" i="9"/>
  <c r="AP3704" i="9"/>
  <c r="AP3705" i="9"/>
  <c r="AP3706" i="9"/>
  <c r="AP3707" i="9"/>
  <c r="AP3708" i="9"/>
  <c r="AP3709" i="9"/>
  <c r="AP3710" i="9"/>
  <c r="AP3711" i="9"/>
  <c r="AP3712" i="9"/>
  <c r="AP3713" i="9"/>
  <c r="AP3714" i="9"/>
  <c r="AP3715" i="9"/>
  <c r="AP3716" i="9"/>
  <c r="AP3717" i="9"/>
  <c r="AP3718" i="9"/>
  <c r="AP3719" i="9"/>
  <c r="AP3720" i="9"/>
  <c r="AP3721" i="9"/>
  <c r="AP3722" i="9"/>
  <c r="AP3723" i="9"/>
  <c r="AP3724" i="9"/>
  <c r="AP3725" i="9"/>
  <c r="AP3726" i="9"/>
  <c r="AP3727" i="9"/>
  <c r="AP3728" i="9"/>
  <c r="AP3729" i="9"/>
  <c r="AP3730" i="9"/>
  <c r="AP3731" i="9"/>
  <c r="AP3732" i="9"/>
  <c r="AP3733" i="9"/>
  <c r="AP3734" i="9"/>
  <c r="AP3735" i="9"/>
  <c r="AP3736" i="9"/>
  <c r="AP3737" i="9"/>
  <c r="AP3738" i="9"/>
  <c r="AP3739" i="9"/>
  <c r="AP3740" i="9"/>
  <c r="AP3741" i="9"/>
  <c r="AP3742" i="9"/>
  <c r="AP3743" i="9"/>
  <c r="AP3744" i="9"/>
  <c r="AP3745" i="9"/>
  <c r="AP3746" i="9"/>
  <c r="AP3747" i="9"/>
  <c r="AP3748" i="9"/>
  <c r="AP3749" i="9"/>
  <c r="AP3750" i="9"/>
  <c r="AP3751" i="9"/>
  <c r="AP3752" i="9"/>
  <c r="AP3753" i="9"/>
  <c r="AP3754" i="9"/>
  <c r="AP3755" i="9"/>
  <c r="AP3756" i="9"/>
  <c r="AP3757" i="9"/>
  <c r="AP3758" i="9"/>
  <c r="AP3759" i="9"/>
  <c r="AP3760" i="9"/>
  <c r="AP3761" i="9"/>
  <c r="AP3762" i="9"/>
  <c r="AP3763" i="9"/>
  <c r="AP3764" i="9"/>
  <c r="AP3765" i="9"/>
  <c r="AP3766" i="9"/>
  <c r="AP3767" i="9"/>
  <c r="AP3768" i="9"/>
  <c r="AP3769" i="9"/>
  <c r="AP3770" i="9"/>
  <c r="AP3771" i="9"/>
  <c r="AP3772" i="9"/>
  <c r="AP3773" i="9"/>
  <c r="AP3774" i="9"/>
  <c r="AP3775" i="9"/>
  <c r="AP3776" i="9"/>
  <c r="AP3777" i="9"/>
  <c r="AP3778" i="9"/>
  <c r="AP3779" i="9"/>
  <c r="AP3780" i="9"/>
  <c r="AP3781" i="9"/>
  <c r="AP3782" i="9"/>
  <c r="AP3783" i="9"/>
  <c r="AP3784" i="9"/>
  <c r="AP3785" i="9"/>
  <c r="AP3786" i="9"/>
  <c r="AP3787" i="9"/>
  <c r="AP3788" i="9"/>
  <c r="AP3789" i="9"/>
  <c r="AP3790" i="9"/>
  <c r="AP3791" i="9"/>
  <c r="AP3792" i="9"/>
  <c r="AP3793" i="9"/>
  <c r="AP3794" i="9"/>
  <c r="AP3795" i="9"/>
  <c r="AP3796" i="9"/>
  <c r="AP3797" i="9"/>
  <c r="AP3798" i="9"/>
  <c r="AP3799" i="9"/>
  <c r="AP3800" i="9"/>
  <c r="AP3801" i="9"/>
  <c r="AP3802" i="9"/>
  <c r="AP3803" i="9"/>
  <c r="AP3804" i="9"/>
  <c r="AP3805" i="9"/>
  <c r="AP3806" i="9"/>
  <c r="AP3807" i="9"/>
  <c r="AP3808" i="9"/>
  <c r="AP3809" i="9"/>
  <c r="AP3810" i="9"/>
  <c r="AP3811" i="9"/>
  <c r="AP3812" i="9"/>
  <c r="AP3813" i="9"/>
  <c r="AP3814" i="9"/>
  <c r="AP3815" i="9"/>
  <c r="AP3816" i="9"/>
  <c r="AP3817" i="9"/>
  <c r="AP3818" i="9"/>
  <c r="AP3819" i="9"/>
  <c r="AP3820" i="9"/>
  <c r="AP3821" i="9"/>
  <c r="AP3822" i="9"/>
  <c r="AP3823" i="9"/>
  <c r="AP3824" i="9"/>
  <c r="AP3825" i="9"/>
  <c r="AP3826" i="9"/>
  <c r="AP3827" i="9"/>
  <c r="AP3828" i="9"/>
  <c r="AP3829" i="9"/>
  <c r="AP3830" i="9"/>
  <c r="AP3831" i="9"/>
  <c r="AP3832" i="9"/>
  <c r="AP3833" i="9"/>
  <c r="AP3834" i="9"/>
  <c r="AP3835" i="9"/>
  <c r="AP3836" i="9"/>
  <c r="AP3837" i="9"/>
  <c r="AP3838" i="9"/>
  <c r="AP3839" i="9"/>
  <c r="AP3840" i="9"/>
  <c r="AP3841" i="9"/>
  <c r="AP3842" i="9"/>
  <c r="AP3843" i="9"/>
  <c r="AP3844" i="9"/>
  <c r="AP3845" i="9"/>
  <c r="AP3846" i="9"/>
  <c r="AP3847" i="9"/>
  <c r="AP3848" i="9"/>
  <c r="AP3849" i="9"/>
  <c r="AP3850" i="9"/>
  <c r="AP3851" i="9"/>
  <c r="AP3852" i="9"/>
  <c r="AP3853" i="9"/>
  <c r="AP3854" i="9"/>
  <c r="AP3855" i="9"/>
  <c r="AP3856" i="9"/>
  <c r="AP3857" i="9"/>
  <c r="AP3858" i="9"/>
  <c r="AP3859" i="9"/>
  <c r="AP3860" i="9"/>
  <c r="AP3861" i="9"/>
  <c r="AP3862" i="9"/>
  <c r="AP3863" i="9"/>
  <c r="AP3864" i="9"/>
  <c r="AP3865" i="9"/>
  <c r="AP3866" i="9"/>
  <c r="AP3867" i="9"/>
  <c r="AP3868" i="9"/>
  <c r="AP3869" i="9"/>
  <c r="AP3870" i="9"/>
  <c r="AP3871" i="9"/>
  <c r="AP3872" i="9"/>
  <c r="AP3873" i="9"/>
  <c r="AP3874" i="9"/>
  <c r="AP3875" i="9"/>
  <c r="AP3876" i="9"/>
  <c r="AP3877" i="9"/>
  <c r="AP3878" i="9"/>
  <c r="AP3879" i="9"/>
  <c r="AP3880" i="9"/>
  <c r="AP3881" i="9"/>
  <c r="AP3882" i="9"/>
  <c r="AP3883" i="9"/>
  <c r="AP3884" i="9"/>
  <c r="AP3885" i="9"/>
  <c r="AP3886" i="9"/>
  <c r="AP3887" i="9"/>
  <c r="AP3888" i="9"/>
  <c r="AP3889" i="9"/>
  <c r="AP3890" i="9"/>
  <c r="AP3891" i="9"/>
  <c r="AP3892" i="9"/>
  <c r="AP3893" i="9"/>
  <c r="AP3894" i="9"/>
  <c r="AP3895" i="9"/>
  <c r="AP3896" i="9"/>
  <c r="AP3897" i="9"/>
  <c r="AP3898" i="9"/>
  <c r="AP3899" i="9"/>
  <c r="AP3900" i="9"/>
  <c r="AP3901" i="9"/>
  <c r="AP3902" i="9"/>
  <c r="AP3903" i="9"/>
  <c r="AP3904" i="9"/>
  <c r="AP3905" i="9"/>
  <c r="AP3906" i="9"/>
  <c r="AP3907" i="9"/>
  <c r="AP3908" i="9"/>
  <c r="AP3909" i="9"/>
  <c r="AP3910" i="9"/>
  <c r="AP3911" i="9"/>
  <c r="AP3912" i="9"/>
  <c r="AP3913" i="9"/>
  <c r="AP3914" i="9"/>
  <c r="AP3915" i="9"/>
  <c r="AP3916" i="9"/>
  <c r="AP3917" i="9"/>
  <c r="AP3918" i="9"/>
  <c r="AP3919" i="9"/>
  <c r="AP3920" i="9"/>
  <c r="AP3921" i="9"/>
  <c r="AP3922" i="9"/>
  <c r="AP3923" i="9"/>
  <c r="AP3924" i="9"/>
  <c r="AP3925" i="9"/>
  <c r="AP3926" i="9"/>
  <c r="AP3927" i="9"/>
  <c r="AP3928" i="9"/>
  <c r="AP3929" i="9"/>
  <c r="AP3930" i="9"/>
  <c r="AP3931" i="9"/>
  <c r="AP3932" i="9"/>
  <c r="AP3933" i="9"/>
  <c r="AP3934" i="9"/>
  <c r="AP3935" i="9"/>
  <c r="AP3936" i="9"/>
  <c r="AP3937" i="9"/>
  <c r="AP3938" i="9"/>
  <c r="AP3939" i="9"/>
  <c r="AP3940" i="9"/>
  <c r="AP3941" i="9"/>
  <c r="AP3942" i="9"/>
  <c r="AP3943" i="9"/>
  <c r="AP3944" i="9"/>
  <c r="AP3945" i="9"/>
  <c r="AP3946" i="9"/>
  <c r="AP3947" i="9"/>
  <c r="AP3948" i="9"/>
  <c r="AP3949" i="9"/>
  <c r="AP3950" i="9"/>
  <c r="AP3951" i="9"/>
  <c r="AP3952" i="9"/>
  <c r="AP3953" i="9"/>
  <c r="AP3954" i="9"/>
  <c r="AP3955" i="9"/>
  <c r="AP3956" i="9"/>
  <c r="AP3957" i="9"/>
  <c r="AP3958" i="9"/>
  <c r="AP3959" i="9"/>
  <c r="AP3960" i="9"/>
  <c r="AP3961" i="9"/>
  <c r="AP3962" i="9"/>
  <c r="AP3963" i="9"/>
  <c r="AP3964" i="9"/>
  <c r="AP3965" i="9"/>
  <c r="AP3966" i="9"/>
  <c r="AP3967" i="9"/>
  <c r="AP3968" i="9"/>
  <c r="AP3969" i="9"/>
  <c r="AP3970" i="9"/>
  <c r="AP3971" i="9"/>
  <c r="AP3972" i="9"/>
  <c r="AP3973" i="9"/>
  <c r="AP3974" i="9"/>
  <c r="AP3975" i="9"/>
  <c r="AP3976" i="9"/>
  <c r="AP3977" i="9"/>
  <c r="AP3978" i="9"/>
  <c r="AP3979" i="9"/>
  <c r="AP3980" i="9"/>
  <c r="AP3981" i="9"/>
  <c r="AP3982" i="9"/>
  <c r="AP3983" i="9"/>
  <c r="AP3984" i="9"/>
  <c r="AP3985" i="9"/>
  <c r="AP3986" i="9"/>
  <c r="AP3987" i="9"/>
  <c r="AP3988" i="9"/>
  <c r="AP3989" i="9"/>
  <c r="AP3990" i="9"/>
  <c r="AP3991" i="9"/>
  <c r="AP3992" i="9"/>
  <c r="AP3993" i="9"/>
  <c r="AP3994" i="9"/>
  <c r="AP3995" i="9"/>
  <c r="AP3996" i="9"/>
  <c r="AP3997" i="9"/>
  <c r="AP3998" i="9"/>
  <c r="AP3999" i="9"/>
  <c r="AP4000" i="9"/>
  <c r="AP4001" i="9"/>
  <c r="AP4002" i="9"/>
  <c r="AP4003" i="9"/>
  <c r="AP4004" i="9"/>
  <c r="AP4005" i="9"/>
  <c r="AP4006" i="9"/>
  <c r="AP4007" i="9"/>
  <c r="AP4008" i="9"/>
  <c r="AP4009" i="9"/>
  <c r="AP4010" i="9"/>
  <c r="AP4011" i="9"/>
  <c r="AP4012" i="9"/>
  <c r="AP4013" i="9"/>
  <c r="AP4014" i="9"/>
  <c r="AP4015" i="9"/>
  <c r="AP4016" i="9"/>
  <c r="AP4017" i="9"/>
  <c r="AP4018" i="9"/>
  <c r="AP4019" i="9"/>
  <c r="AP4020" i="9"/>
  <c r="AP4021" i="9"/>
  <c r="AP4022" i="9"/>
  <c r="AP4023" i="9"/>
  <c r="AP4024" i="9"/>
  <c r="AP4025" i="9"/>
  <c r="AP4026" i="9"/>
  <c r="AP4027" i="9"/>
  <c r="AP4028" i="9"/>
  <c r="AP4029" i="9"/>
  <c r="AP4030" i="9"/>
  <c r="AP4031" i="9"/>
  <c r="AP4032" i="9"/>
  <c r="AP4033" i="9"/>
  <c r="AP4034" i="9"/>
  <c r="AP4035" i="9"/>
  <c r="AP4036" i="9"/>
  <c r="AP4037" i="9"/>
  <c r="AP4038" i="9"/>
  <c r="AP4039" i="9"/>
  <c r="AP4040" i="9"/>
  <c r="AP4041" i="9"/>
  <c r="AP4042" i="9"/>
  <c r="AP4043" i="9"/>
  <c r="AP4044" i="9"/>
  <c r="AP4045" i="9"/>
  <c r="AP4046" i="9"/>
  <c r="AP4047" i="9"/>
  <c r="AP4048" i="9"/>
  <c r="AP4049" i="9"/>
  <c r="AP4050" i="9"/>
  <c r="AP4051" i="9"/>
  <c r="AP4052" i="9"/>
  <c r="AP4053" i="9"/>
  <c r="AP4054" i="9"/>
  <c r="AP4055" i="9"/>
  <c r="AP4056" i="9"/>
  <c r="AP4057" i="9"/>
  <c r="AP4058" i="9"/>
  <c r="AP4059" i="9"/>
  <c r="AP4060" i="9"/>
  <c r="AP4061" i="9"/>
  <c r="AP4062" i="9"/>
  <c r="AP4063" i="9"/>
  <c r="AP4064" i="9"/>
  <c r="AP4065" i="9"/>
  <c r="AP4066" i="9"/>
  <c r="AP4067" i="9"/>
  <c r="AP4068" i="9"/>
  <c r="AP4069" i="9"/>
  <c r="AP4070" i="9"/>
  <c r="AP4071" i="9"/>
  <c r="AP4072" i="9"/>
  <c r="AP4073" i="9"/>
  <c r="AP4074" i="9"/>
  <c r="AP4075" i="9"/>
  <c r="AP4076" i="9"/>
  <c r="AP4077" i="9"/>
  <c r="AP4078" i="9"/>
  <c r="AP4079" i="9"/>
  <c r="AP4080" i="9"/>
  <c r="AP4081" i="9"/>
  <c r="AP4082" i="9"/>
  <c r="AP4083" i="9"/>
  <c r="AP4084" i="9"/>
  <c r="AP4085" i="9"/>
  <c r="AP4086" i="9"/>
  <c r="AP4087" i="9"/>
  <c r="AP4088" i="9"/>
  <c r="AP4089" i="9"/>
  <c r="AP4090" i="9"/>
  <c r="AP4091" i="9"/>
  <c r="AP4092" i="9"/>
  <c r="AP4093" i="9"/>
  <c r="AP4094" i="9"/>
  <c r="AP4095" i="9"/>
  <c r="AP4096" i="9"/>
  <c r="AP4097" i="9"/>
  <c r="AP4098" i="9"/>
  <c r="AP4099" i="9"/>
  <c r="AP4100" i="9"/>
  <c r="AP4101" i="9"/>
  <c r="AP4102" i="9"/>
  <c r="AP4103" i="9"/>
  <c r="AP4104" i="9"/>
  <c r="AP4105" i="9"/>
  <c r="AP4106" i="9"/>
  <c r="AP4107" i="9"/>
  <c r="AP4108" i="9"/>
  <c r="AP4109" i="9"/>
  <c r="AP4110" i="9"/>
  <c r="AP4111" i="9"/>
  <c r="AP4112" i="9"/>
  <c r="AP4113" i="9"/>
  <c r="AP4114" i="9"/>
  <c r="AP4115" i="9"/>
  <c r="AP4116" i="9"/>
  <c r="AP4117" i="9"/>
  <c r="AP4118" i="9"/>
  <c r="AP4119" i="9"/>
  <c r="AP4120" i="9"/>
  <c r="AP4121" i="9"/>
  <c r="AP4122" i="9"/>
  <c r="AP4123" i="9"/>
  <c r="AP4124" i="9"/>
  <c r="AP4125" i="9"/>
  <c r="AP4126" i="9"/>
  <c r="AP4127" i="9"/>
  <c r="AP4128" i="9"/>
  <c r="AP4129" i="9"/>
  <c r="AP4130" i="9"/>
  <c r="AP4131" i="9"/>
  <c r="AP4132" i="9"/>
  <c r="AP4133" i="9"/>
  <c r="AP4134" i="9"/>
  <c r="AP4135" i="9"/>
  <c r="AP4136" i="9"/>
  <c r="AP4137" i="9"/>
  <c r="AP4138" i="9"/>
  <c r="AP4139" i="9"/>
  <c r="AP4140" i="9"/>
  <c r="AP4141" i="9"/>
  <c r="AP4142" i="9"/>
  <c r="AP4143" i="9"/>
  <c r="AP4144" i="9"/>
  <c r="AP4145" i="9"/>
  <c r="AP4146" i="9"/>
  <c r="AP4147" i="9"/>
  <c r="AP4148" i="9"/>
  <c r="AP4149" i="9"/>
  <c r="AP4150" i="9"/>
  <c r="AP4151" i="9"/>
  <c r="AP4152" i="9"/>
  <c r="AP4153" i="9"/>
  <c r="AP4154" i="9"/>
  <c r="AP4155" i="9"/>
  <c r="AP4156" i="9"/>
  <c r="AP4157" i="9"/>
  <c r="AP4158" i="9"/>
  <c r="AP4159" i="9"/>
  <c r="AP4160" i="9"/>
  <c r="AP4161" i="9"/>
  <c r="AP4162" i="9"/>
  <c r="AP4163" i="9"/>
  <c r="AP4164" i="9"/>
  <c r="AP4165" i="9"/>
  <c r="AP4166" i="9"/>
  <c r="AP4167" i="9"/>
  <c r="AP4168" i="9"/>
  <c r="AP4169" i="9"/>
  <c r="AP4170" i="9"/>
  <c r="AP4171" i="9"/>
  <c r="AP4172" i="9"/>
  <c r="AP4173" i="9"/>
  <c r="AP4174" i="9"/>
  <c r="AP4175" i="9"/>
  <c r="AP4176" i="9"/>
  <c r="AP4177" i="9"/>
  <c r="AP4178" i="9"/>
  <c r="AP4179" i="9"/>
  <c r="AP4180" i="9"/>
  <c r="AP4181" i="9"/>
  <c r="AP4182" i="9"/>
  <c r="AP4183" i="9"/>
  <c r="AP4184" i="9"/>
  <c r="AP4185" i="9"/>
  <c r="AP4186" i="9"/>
  <c r="AP4187" i="9"/>
  <c r="AP4188" i="9"/>
  <c r="AP4189" i="9"/>
  <c r="AP4190" i="9"/>
  <c r="AP4191" i="9"/>
  <c r="AP4192" i="9"/>
  <c r="AP4193" i="9"/>
  <c r="AP4194" i="9"/>
  <c r="AP4195" i="9"/>
  <c r="AP4196" i="9"/>
  <c r="AP4197" i="9"/>
  <c r="AP4198" i="9"/>
  <c r="AP4199" i="9"/>
  <c r="AP4200" i="9"/>
  <c r="AP4201" i="9"/>
  <c r="AP4202" i="9"/>
  <c r="AP4203" i="9"/>
  <c r="AP4204" i="9"/>
  <c r="AP4205" i="9"/>
  <c r="AP4206" i="9"/>
  <c r="AP4207" i="9"/>
  <c r="AP4208" i="9"/>
  <c r="AP4209" i="9"/>
  <c r="AP4210" i="9"/>
  <c r="AP4211" i="9"/>
  <c r="AP4212" i="9"/>
  <c r="AP4213" i="9"/>
  <c r="AP4214" i="9"/>
  <c r="AP4215" i="9"/>
  <c r="AP4216" i="9"/>
  <c r="AP4217" i="9"/>
  <c r="AP4218" i="9"/>
  <c r="AP4219" i="9"/>
  <c r="AP4220" i="9"/>
  <c r="AP4221" i="9"/>
  <c r="AP4222" i="9"/>
  <c r="AP4223" i="9"/>
  <c r="AP4224" i="9"/>
  <c r="AP4225" i="9"/>
  <c r="AP4226" i="9"/>
  <c r="AP4227" i="9"/>
  <c r="AP4228" i="9"/>
  <c r="AP4229" i="9"/>
  <c r="AP4230" i="9"/>
  <c r="AP4231" i="9"/>
  <c r="AP4232" i="9"/>
  <c r="AP4233" i="9"/>
  <c r="AP4234" i="9"/>
  <c r="AP4235" i="9"/>
  <c r="AP4236" i="9"/>
  <c r="AP4237" i="9"/>
  <c r="AP4238" i="9"/>
  <c r="AP4239" i="9"/>
  <c r="AP4240" i="9"/>
  <c r="AP4241" i="9"/>
  <c r="AP4242" i="9"/>
  <c r="AP4243" i="9"/>
  <c r="AP4244" i="9"/>
  <c r="AP4245" i="9"/>
  <c r="AP4246" i="9"/>
  <c r="AP4247" i="9"/>
  <c r="AP4248" i="9"/>
  <c r="AP4249" i="9"/>
  <c r="AP4250" i="9"/>
  <c r="AP4251" i="9"/>
  <c r="AP4252" i="9"/>
  <c r="AP4253" i="9"/>
  <c r="AP4254" i="9"/>
  <c r="AP4255" i="9"/>
  <c r="AP4256" i="9"/>
  <c r="AP4257" i="9"/>
  <c r="AP4258" i="9"/>
  <c r="AP4259" i="9"/>
  <c r="AP4260" i="9"/>
  <c r="AP4261" i="9"/>
  <c r="AP4262" i="9"/>
  <c r="AP4263" i="9"/>
  <c r="AP4264" i="9"/>
  <c r="AP4265" i="9"/>
  <c r="AP4266" i="9"/>
  <c r="AP4267" i="9"/>
  <c r="AP4268" i="9"/>
  <c r="AP4269" i="9"/>
  <c r="AP4270" i="9"/>
  <c r="AP4271" i="9"/>
  <c r="AP4272" i="9"/>
  <c r="AP4273" i="9"/>
  <c r="AP4274" i="9"/>
  <c r="AP4275" i="9"/>
  <c r="AP4276" i="9"/>
  <c r="AP4277" i="9"/>
  <c r="AP4278" i="9"/>
  <c r="AP4279" i="9"/>
  <c r="AP4280" i="9"/>
  <c r="AP4281" i="9"/>
  <c r="AP4282" i="9"/>
  <c r="AP4283" i="9"/>
  <c r="AP4284" i="9"/>
  <c r="AP4285" i="9"/>
  <c r="AP4286" i="9"/>
  <c r="AP4287" i="9"/>
  <c r="AP4288" i="9"/>
  <c r="AP4289" i="9"/>
  <c r="AP4290" i="9"/>
  <c r="AP4291" i="9"/>
  <c r="AP4292" i="9"/>
  <c r="AP4293" i="9"/>
  <c r="AP4294" i="9"/>
  <c r="AP4295" i="9"/>
  <c r="AP4296" i="9"/>
  <c r="AP4297" i="9"/>
  <c r="AP4298" i="9"/>
  <c r="AP4299" i="9"/>
  <c r="AP4300" i="9"/>
  <c r="AP4301" i="9"/>
  <c r="AP4302" i="9"/>
  <c r="AP4303" i="9"/>
  <c r="AP4304" i="9"/>
  <c r="AP4305" i="9"/>
  <c r="AP4306" i="9"/>
  <c r="AP4307" i="9"/>
  <c r="AP4308" i="9"/>
  <c r="AP4309" i="9"/>
  <c r="AP4310" i="9"/>
  <c r="AP4311" i="9"/>
  <c r="AP4312" i="9"/>
  <c r="AP4313" i="9"/>
  <c r="AP4314" i="9"/>
  <c r="AP4315" i="9"/>
  <c r="AP4316" i="9"/>
  <c r="AP4317" i="9"/>
  <c r="AP4318" i="9"/>
  <c r="AP4319" i="9"/>
  <c r="AP4320" i="9"/>
  <c r="AP4321" i="9"/>
  <c r="AP4322" i="9"/>
  <c r="AP4323" i="9"/>
  <c r="AP4324" i="9"/>
  <c r="AP4325" i="9"/>
  <c r="AP4326" i="9"/>
  <c r="AP4327" i="9"/>
  <c r="AP4328" i="9"/>
  <c r="AP4329" i="9"/>
  <c r="AP4330" i="9"/>
  <c r="AP4331" i="9"/>
  <c r="AP4332" i="9"/>
  <c r="AP4333" i="9"/>
  <c r="AP4334" i="9"/>
  <c r="AP4335" i="9"/>
  <c r="AP4336" i="9"/>
  <c r="AP4337" i="9"/>
  <c r="AP4338" i="9"/>
  <c r="AP4339" i="9"/>
  <c r="AP4340" i="9"/>
  <c r="AP4341" i="9"/>
  <c r="AP4342" i="9"/>
  <c r="AP4343" i="9"/>
  <c r="AP4344" i="9"/>
  <c r="AP4345" i="9"/>
  <c r="AP4346" i="9"/>
  <c r="AP4347" i="9"/>
  <c r="AP4348" i="9"/>
  <c r="AP4349" i="9"/>
  <c r="AP4350" i="9"/>
  <c r="AP4351" i="9"/>
  <c r="AP4352" i="9"/>
  <c r="AP4353" i="9"/>
  <c r="AP4354" i="9"/>
  <c r="AP4355" i="9"/>
  <c r="AP4356" i="9"/>
  <c r="AP4357" i="9"/>
  <c r="AP4358" i="9"/>
  <c r="AP4359" i="9"/>
  <c r="AP4360" i="9"/>
  <c r="AP4361" i="9"/>
  <c r="AP4362" i="9"/>
  <c r="AP4363" i="9"/>
  <c r="AP4364" i="9"/>
  <c r="AP4365" i="9"/>
  <c r="AP4366" i="9"/>
  <c r="AP4367" i="9"/>
  <c r="AP4368" i="9"/>
  <c r="AP4369" i="9"/>
  <c r="AP4370" i="9"/>
  <c r="AP4371" i="9"/>
  <c r="AP4372" i="9"/>
  <c r="AP4373" i="9"/>
  <c r="AP4374" i="9"/>
  <c r="AP4375" i="9"/>
  <c r="AP4376" i="9"/>
  <c r="AP4377" i="9"/>
  <c r="AP4378" i="9"/>
  <c r="AP4379" i="9"/>
  <c r="AP4380" i="9"/>
  <c r="AP4381" i="9"/>
  <c r="AP4382" i="9"/>
  <c r="AP4383" i="9"/>
  <c r="AP4384" i="9"/>
  <c r="AP4385" i="9"/>
  <c r="AP4386" i="9"/>
  <c r="AP4387" i="9"/>
  <c r="AP4388" i="9"/>
  <c r="AP4389" i="9"/>
  <c r="AP4390" i="9"/>
  <c r="AP4391" i="9"/>
  <c r="AP4392" i="9"/>
  <c r="AP4393" i="9"/>
  <c r="AP4394" i="9"/>
  <c r="AP4395" i="9"/>
  <c r="AP4396" i="9"/>
  <c r="AP4397" i="9"/>
  <c r="AP4398" i="9"/>
  <c r="AP4399" i="9"/>
  <c r="AP4400" i="9"/>
  <c r="AP4401" i="9"/>
  <c r="AP4402" i="9"/>
  <c r="AP4403" i="9"/>
  <c r="AP4404" i="9"/>
  <c r="AP4405" i="9"/>
  <c r="AP4406" i="9"/>
  <c r="AP4407" i="9"/>
  <c r="AP4408" i="9"/>
  <c r="AP4409" i="9"/>
  <c r="AP4410" i="9"/>
  <c r="AP4411" i="9"/>
  <c r="AP4412" i="9"/>
  <c r="AP4413" i="9"/>
  <c r="AP4414" i="9"/>
  <c r="AP4415" i="9"/>
  <c r="AP4416" i="9"/>
  <c r="AP4417" i="9"/>
  <c r="AP4418" i="9"/>
  <c r="AP4419" i="9"/>
  <c r="AP4420" i="9"/>
  <c r="AP4421" i="9"/>
  <c r="AP4422" i="9"/>
  <c r="AP4423" i="9"/>
  <c r="AP4424" i="9"/>
  <c r="AP4425" i="9"/>
  <c r="AP4426" i="9"/>
  <c r="AP4427" i="9"/>
  <c r="AP4428" i="9"/>
  <c r="AP4429" i="9"/>
  <c r="AP4430" i="9"/>
  <c r="AP4431" i="9"/>
  <c r="AP4432" i="9"/>
  <c r="AP4433" i="9"/>
  <c r="AP4434" i="9"/>
  <c r="AP4435" i="9"/>
  <c r="AP4436" i="9"/>
  <c r="AP4437" i="9"/>
  <c r="AP4438" i="9"/>
  <c r="AP4439" i="9"/>
  <c r="AP4440" i="9"/>
  <c r="AP4441" i="9"/>
  <c r="AP4442" i="9"/>
  <c r="AP4443" i="9"/>
  <c r="AP4444" i="9"/>
  <c r="AP4445" i="9"/>
  <c r="AP4446" i="9"/>
  <c r="AP4447" i="9"/>
  <c r="AP4448" i="9"/>
  <c r="AP4449" i="9"/>
  <c r="AP4450" i="9"/>
  <c r="AP4451" i="9"/>
  <c r="AP4452" i="9"/>
  <c r="AP4453" i="9"/>
  <c r="AP4454" i="9"/>
  <c r="AP4455" i="9"/>
  <c r="AP4456" i="9"/>
  <c r="AP4457" i="9"/>
  <c r="AP4458" i="9"/>
  <c r="AP4459" i="9"/>
  <c r="AP4460" i="9"/>
  <c r="AP4461" i="9"/>
  <c r="AP4462" i="9"/>
  <c r="AP4463" i="9"/>
  <c r="AP4464" i="9"/>
  <c r="AP4465" i="9"/>
  <c r="AP4466" i="9"/>
  <c r="AP4467" i="9"/>
  <c r="AP4468" i="9"/>
  <c r="AP4469" i="9"/>
  <c r="AP4470" i="9"/>
  <c r="AP4471" i="9"/>
  <c r="AP4472" i="9"/>
  <c r="AP4473" i="9"/>
  <c r="AP4474" i="9"/>
  <c r="AP4475" i="9"/>
  <c r="AP4476" i="9"/>
  <c r="AP4477" i="9"/>
  <c r="AP4478" i="9"/>
  <c r="AP4479" i="9"/>
  <c r="AP4480" i="9"/>
  <c r="AP4481" i="9"/>
  <c r="AP4482" i="9"/>
  <c r="AP4483" i="9"/>
  <c r="AP4484" i="9"/>
  <c r="AP4485" i="9"/>
  <c r="AP4486" i="9"/>
  <c r="AP4487" i="9"/>
  <c r="AP4488" i="9"/>
  <c r="AP4489" i="9"/>
  <c r="AP4490" i="9"/>
  <c r="AP4491" i="9"/>
  <c r="AP4492" i="9"/>
  <c r="AP4493" i="9"/>
  <c r="AP4494" i="9"/>
  <c r="AP4495" i="9"/>
  <c r="AP4496" i="9"/>
  <c r="AP4497" i="9"/>
  <c r="AP4498" i="9"/>
  <c r="AP4499" i="9"/>
  <c r="AP4500" i="9"/>
  <c r="AP4501" i="9"/>
  <c r="AP4502" i="9"/>
  <c r="AP4503" i="9"/>
  <c r="AP4504" i="9"/>
  <c r="AP4505" i="9"/>
  <c r="AP4506" i="9"/>
  <c r="AP4507" i="9"/>
  <c r="AP4508" i="9"/>
  <c r="AP4509" i="9"/>
  <c r="AP4510" i="9"/>
  <c r="AP4511" i="9"/>
  <c r="AP4512" i="9"/>
  <c r="AP4513" i="9"/>
  <c r="AP4514" i="9"/>
  <c r="AP4515" i="9"/>
  <c r="AP4516" i="9"/>
  <c r="AP4517" i="9"/>
  <c r="AP4518" i="9"/>
  <c r="AP4519" i="9"/>
  <c r="AP4520" i="9"/>
  <c r="AP4521" i="9"/>
  <c r="AP4522" i="9"/>
  <c r="AP4523" i="9"/>
  <c r="AP4524" i="9"/>
  <c r="AP4525" i="9"/>
  <c r="AP4526" i="9"/>
  <c r="AP4527" i="9"/>
  <c r="AP4528" i="9"/>
  <c r="AP4529" i="9"/>
  <c r="AP4530" i="9"/>
  <c r="AP4531" i="9"/>
  <c r="AP4532" i="9"/>
  <c r="AP4533" i="9"/>
  <c r="AP4534" i="9"/>
  <c r="AP4535" i="9"/>
  <c r="AP4536" i="9"/>
  <c r="AP4537" i="9"/>
  <c r="AP4538" i="9"/>
  <c r="AP4539" i="9"/>
  <c r="AP4540" i="9"/>
  <c r="AP4541" i="9"/>
  <c r="AP4542" i="9"/>
  <c r="AP4543" i="9"/>
  <c r="AP4544" i="9"/>
  <c r="AP4545" i="9"/>
  <c r="AP4546" i="9"/>
  <c r="AP4547" i="9"/>
  <c r="AP4548" i="9"/>
  <c r="AP4549" i="9"/>
  <c r="AP4550" i="9"/>
  <c r="AP4551" i="9"/>
  <c r="AP4552" i="9"/>
  <c r="AP4553" i="9"/>
  <c r="AP4554" i="9"/>
  <c r="AP4555" i="9"/>
  <c r="AP4556" i="9"/>
  <c r="AP4557" i="9"/>
  <c r="AP4558" i="9"/>
  <c r="AP4559" i="9"/>
  <c r="AP4560" i="9"/>
  <c r="AP4561" i="9"/>
  <c r="AP4562" i="9"/>
  <c r="AP4563" i="9"/>
  <c r="AP4564" i="9"/>
  <c r="AP4565" i="9"/>
  <c r="AP4566" i="9"/>
  <c r="AP4567" i="9"/>
  <c r="AP4568" i="9"/>
  <c r="AP4569" i="9"/>
  <c r="AP4570" i="9"/>
  <c r="AP4571" i="9"/>
  <c r="AP4572" i="9"/>
  <c r="AP4573" i="9"/>
  <c r="AP4574" i="9"/>
  <c r="AP4575" i="9"/>
  <c r="AP4576" i="9"/>
  <c r="AP4577" i="9"/>
  <c r="AP4578" i="9"/>
  <c r="AP4579" i="9"/>
  <c r="AP4580" i="9"/>
  <c r="AP4581" i="9"/>
  <c r="AP4582" i="9"/>
  <c r="AP4583" i="9"/>
  <c r="AP4584" i="9"/>
  <c r="AP4585" i="9"/>
  <c r="AP4586" i="9"/>
  <c r="AP4587" i="9"/>
  <c r="AP4588" i="9"/>
  <c r="AP4589" i="9"/>
  <c r="AP4590" i="9"/>
  <c r="AP4591" i="9"/>
  <c r="AP4592" i="9"/>
  <c r="AP4593" i="9"/>
  <c r="AP4594" i="9"/>
  <c r="AP4595" i="9"/>
  <c r="AP4596" i="9"/>
  <c r="AP4597" i="9"/>
  <c r="AP4598" i="9"/>
  <c r="AP4599" i="9"/>
  <c r="AP4600" i="9"/>
  <c r="AP4601" i="9"/>
  <c r="AP4602" i="9"/>
  <c r="AP4603" i="9"/>
  <c r="AP4604" i="9"/>
  <c r="AP4605" i="9"/>
  <c r="AP4606" i="9"/>
  <c r="AP4607" i="9"/>
  <c r="AP4608" i="9"/>
  <c r="AP4609" i="9"/>
  <c r="AP4610" i="9"/>
  <c r="AP4611" i="9"/>
  <c r="AP4612" i="9"/>
  <c r="AP4613" i="9"/>
  <c r="AP4614" i="9"/>
  <c r="AP4615" i="9"/>
  <c r="AP4616" i="9"/>
  <c r="AP4617" i="9"/>
  <c r="AP4618" i="9"/>
  <c r="AP4619" i="9"/>
  <c r="AP4620" i="9"/>
  <c r="AP4621" i="9"/>
  <c r="AP4622" i="9"/>
  <c r="AP4623" i="9"/>
  <c r="AP4624" i="9"/>
  <c r="AP4625" i="9"/>
  <c r="AP4626" i="9"/>
  <c r="AP4627" i="9"/>
  <c r="AP4628" i="9"/>
  <c r="AP4629" i="9"/>
  <c r="AP4630" i="9"/>
  <c r="AP4631" i="9"/>
  <c r="AP4632" i="9"/>
  <c r="AP4633" i="9"/>
  <c r="AP4634" i="9"/>
  <c r="AP4635" i="9"/>
  <c r="AP4636" i="9"/>
  <c r="AP4637" i="9"/>
  <c r="AP4638" i="9"/>
  <c r="AP4639" i="9"/>
  <c r="AP4640" i="9"/>
  <c r="AP4641" i="9"/>
  <c r="AP4642" i="9"/>
  <c r="AP4643" i="9"/>
  <c r="AP4644" i="9"/>
  <c r="AP4645" i="9"/>
  <c r="AP4646" i="9"/>
  <c r="AP4647" i="9"/>
  <c r="AP4648" i="9"/>
  <c r="AP4649" i="9"/>
  <c r="AP4650" i="9"/>
  <c r="AP4651" i="9"/>
  <c r="AP4652" i="9"/>
  <c r="AP4653" i="9"/>
  <c r="AP4654" i="9"/>
  <c r="AP4655" i="9"/>
  <c r="AP4656" i="9"/>
  <c r="AP4657" i="9"/>
  <c r="AP4658" i="9"/>
  <c r="AP4659" i="9"/>
  <c r="AP4660" i="9"/>
  <c r="AP4661" i="9"/>
  <c r="AP4662" i="9"/>
  <c r="AP4663" i="9"/>
  <c r="AP4664" i="9"/>
  <c r="AP4665" i="9"/>
  <c r="AP4666" i="9"/>
  <c r="AP4667" i="9"/>
  <c r="AP4668" i="9"/>
  <c r="AP4669" i="9"/>
  <c r="AP4670" i="9"/>
  <c r="AP4671" i="9"/>
  <c r="AP4672" i="9"/>
  <c r="AP4673" i="9"/>
  <c r="AP4674" i="9"/>
  <c r="AP4675" i="9"/>
  <c r="AP4676" i="9"/>
  <c r="AP4677" i="9"/>
  <c r="AP4678" i="9"/>
  <c r="AP4679" i="9"/>
  <c r="AP4680" i="9"/>
  <c r="AP4681" i="9"/>
  <c r="AP4682" i="9"/>
  <c r="AP4683" i="9"/>
  <c r="AP4684" i="9"/>
  <c r="AP4685" i="9"/>
  <c r="AP4686" i="9"/>
  <c r="AP4687" i="9"/>
  <c r="AP4688" i="9"/>
  <c r="AP4689" i="9"/>
  <c r="AP4690" i="9"/>
  <c r="AP4691" i="9"/>
  <c r="AP4692" i="9"/>
  <c r="AP4693" i="9"/>
  <c r="AP4694" i="9"/>
  <c r="AP4695" i="9"/>
  <c r="AP4696" i="9"/>
  <c r="AP4697" i="9"/>
  <c r="AP4698" i="9"/>
  <c r="AP4699" i="9"/>
  <c r="AP4700" i="9"/>
  <c r="AP4701" i="9"/>
  <c r="AP4702" i="9"/>
  <c r="AP4703" i="9"/>
  <c r="AP4704" i="9"/>
  <c r="AP4705" i="9"/>
  <c r="AP4706" i="9"/>
  <c r="AP4707" i="9"/>
  <c r="AP4708" i="9"/>
  <c r="AP4709" i="9"/>
  <c r="AP4710" i="9"/>
  <c r="AP4711" i="9"/>
  <c r="AP4712" i="9"/>
  <c r="AP4713" i="9"/>
  <c r="AP4714" i="9"/>
  <c r="AP4715" i="9"/>
  <c r="AP4716" i="9"/>
  <c r="AP4717" i="9"/>
  <c r="AP4718" i="9"/>
  <c r="AP4719" i="9"/>
  <c r="AP4720" i="9"/>
  <c r="AP4721" i="9"/>
  <c r="AP4722" i="9"/>
  <c r="AP4723" i="9"/>
  <c r="AP4724" i="9"/>
  <c r="AP4725" i="9"/>
  <c r="AP4726" i="9"/>
  <c r="AP4727" i="9"/>
  <c r="AP4728" i="9"/>
  <c r="AP4729" i="9"/>
  <c r="AP4730" i="9"/>
  <c r="AP4731" i="9"/>
  <c r="AP4732" i="9"/>
  <c r="AP4733" i="9"/>
  <c r="AP4734" i="9"/>
  <c r="AP4735" i="9"/>
  <c r="AP4736" i="9"/>
  <c r="AP4737" i="9"/>
  <c r="AP4738" i="9"/>
  <c r="AP4739" i="9"/>
  <c r="AP4740" i="9"/>
  <c r="AP4741" i="9"/>
  <c r="AP4742" i="9"/>
  <c r="AP4743" i="9"/>
  <c r="AP4744" i="9"/>
  <c r="AP4745" i="9"/>
  <c r="AP4746" i="9"/>
  <c r="AP4747" i="9"/>
  <c r="AP4748" i="9"/>
  <c r="AP4749" i="9"/>
  <c r="AP4750" i="9"/>
  <c r="AP4751" i="9"/>
  <c r="AP4752" i="9"/>
  <c r="AP4753" i="9"/>
  <c r="AP4754" i="9"/>
  <c r="AP4755" i="9"/>
  <c r="AP4756" i="9"/>
  <c r="AP4757" i="9"/>
  <c r="AP4758" i="9"/>
  <c r="AP4759" i="9"/>
  <c r="AP4760" i="9"/>
  <c r="AP4761" i="9"/>
  <c r="AP4762" i="9"/>
  <c r="AP4763" i="9"/>
  <c r="AP4764" i="9"/>
  <c r="AP4765" i="9"/>
  <c r="AP4766" i="9"/>
  <c r="AP4767" i="9"/>
  <c r="AP4768" i="9"/>
  <c r="AP4769" i="9"/>
  <c r="AP4770" i="9"/>
  <c r="AP4771" i="9"/>
  <c r="AP4772" i="9"/>
  <c r="AP4773" i="9"/>
  <c r="AP4774" i="9"/>
  <c r="AP4775" i="9"/>
  <c r="AP4776" i="9"/>
  <c r="AP4777" i="9"/>
  <c r="AP4778" i="9"/>
  <c r="AP4779" i="9"/>
  <c r="AP4780" i="9"/>
  <c r="AP4781" i="9"/>
  <c r="AP4782" i="9"/>
  <c r="AP4783" i="9"/>
  <c r="AP4784" i="9"/>
  <c r="AP4785" i="9"/>
  <c r="AP4786" i="9"/>
  <c r="AP4787" i="9"/>
  <c r="AP4788" i="9"/>
  <c r="AP4789" i="9"/>
  <c r="AP4790" i="9"/>
  <c r="AP4791" i="9"/>
  <c r="AP4792" i="9"/>
  <c r="AP4793" i="9"/>
  <c r="AP4794" i="9"/>
  <c r="AP4795" i="9"/>
  <c r="AP4796" i="9"/>
  <c r="AP4797" i="9"/>
  <c r="AP4798" i="9"/>
  <c r="AP4799" i="9"/>
  <c r="AP4800" i="9"/>
  <c r="AP4801" i="9"/>
  <c r="AP4802" i="9"/>
  <c r="AP4803" i="9"/>
  <c r="AP4804" i="9"/>
  <c r="AP4805" i="9"/>
  <c r="AP4806" i="9"/>
  <c r="AP4807" i="9"/>
  <c r="AP4808" i="9"/>
  <c r="AP4809" i="9"/>
  <c r="AP4810" i="9"/>
  <c r="AP4811" i="9"/>
  <c r="AP4812" i="9"/>
  <c r="AP4813" i="9"/>
  <c r="AP4814" i="9"/>
  <c r="AP4815" i="9"/>
  <c r="AP4816" i="9"/>
  <c r="AP4817" i="9"/>
  <c r="AP4818" i="9"/>
  <c r="AP4819" i="9"/>
  <c r="AP4820" i="9"/>
  <c r="AP4821" i="9"/>
  <c r="AP4822" i="9"/>
  <c r="AP4823" i="9"/>
  <c r="AP4824" i="9"/>
  <c r="AP4825" i="9"/>
  <c r="AP4826" i="9"/>
  <c r="AP4827" i="9"/>
  <c r="AP4828" i="9"/>
  <c r="AP4829" i="9"/>
  <c r="AP4830" i="9"/>
  <c r="AP4831" i="9"/>
  <c r="AP4832" i="9"/>
  <c r="AP4833" i="9"/>
  <c r="AP4834" i="9"/>
  <c r="AP4835" i="9"/>
  <c r="AP4836" i="9"/>
  <c r="AP4837" i="9"/>
  <c r="AP4838" i="9"/>
  <c r="AP4839" i="9"/>
  <c r="AP4840" i="9"/>
  <c r="AP4841" i="9"/>
  <c r="AP4842" i="9"/>
  <c r="AP4843" i="9"/>
  <c r="AP4844" i="9"/>
  <c r="AP4845" i="9"/>
  <c r="AP4846" i="9"/>
  <c r="AP4847" i="9"/>
  <c r="AP4848" i="9"/>
  <c r="AP4849" i="9"/>
  <c r="AP4850" i="9"/>
  <c r="AP4851" i="9"/>
  <c r="AP4852" i="9"/>
  <c r="AP4853" i="9"/>
  <c r="AP4854" i="9"/>
  <c r="AP4855" i="9"/>
  <c r="AP4856" i="9"/>
  <c r="AP4857" i="9"/>
  <c r="AP4858" i="9"/>
  <c r="AP4859" i="9"/>
  <c r="AP4860" i="9"/>
  <c r="AP4861" i="9"/>
  <c r="AP4862" i="9"/>
  <c r="AP4863" i="9"/>
  <c r="AP4864" i="9"/>
  <c r="AP4865" i="9"/>
  <c r="AP4866" i="9"/>
  <c r="AP4867" i="9"/>
  <c r="AP4868" i="9"/>
  <c r="AP4869" i="9"/>
  <c r="AP4870" i="9"/>
  <c r="AP4871" i="9"/>
  <c r="AP4872" i="9"/>
  <c r="AP4873" i="9"/>
  <c r="AP4874" i="9"/>
  <c r="AP4875" i="9"/>
  <c r="AP4876" i="9"/>
  <c r="AP4877" i="9"/>
  <c r="AP4878" i="9"/>
  <c r="AP4879" i="9"/>
  <c r="AP4880" i="9"/>
  <c r="AP4881" i="9"/>
  <c r="AP4882" i="9"/>
  <c r="AP4883" i="9"/>
  <c r="AP4884" i="9"/>
  <c r="AP4885" i="9"/>
  <c r="AP4886" i="9"/>
  <c r="AP4887" i="9"/>
  <c r="AP4888" i="9"/>
  <c r="AP4889" i="9"/>
  <c r="AP4890" i="9"/>
  <c r="AP4891" i="9"/>
  <c r="AP4892" i="9"/>
  <c r="AP4893" i="9"/>
  <c r="AP4894" i="9"/>
  <c r="AP4895" i="9"/>
  <c r="AP4896" i="9"/>
  <c r="AP4897" i="9"/>
  <c r="AP4898" i="9"/>
  <c r="AP4899" i="9"/>
  <c r="AP4900" i="9"/>
  <c r="AP4901" i="9"/>
  <c r="AP4902" i="9"/>
  <c r="AP4903" i="9"/>
  <c r="AP4904" i="9"/>
  <c r="AP4905" i="9"/>
  <c r="AP4906" i="9"/>
  <c r="AP4907" i="9"/>
  <c r="AP4908" i="9"/>
  <c r="AP4909" i="9"/>
  <c r="AP4910" i="9"/>
  <c r="AP4911" i="9"/>
  <c r="AP4912" i="9"/>
  <c r="AP4913" i="9"/>
  <c r="AP4914" i="9"/>
  <c r="AP4915" i="9"/>
  <c r="AP4916" i="9"/>
  <c r="AP4917" i="9"/>
  <c r="AP4918" i="9"/>
  <c r="AP4919" i="9"/>
  <c r="AP4920" i="9"/>
  <c r="AP4921" i="9"/>
  <c r="AP4922" i="9"/>
  <c r="AP4923" i="9"/>
  <c r="AP4924" i="9"/>
  <c r="AP4925" i="9"/>
  <c r="AP4926" i="9"/>
  <c r="AP4927" i="9"/>
  <c r="AP4928" i="9"/>
  <c r="AP4929" i="9"/>
  <c r="AP4930" i="9"/>
  <c r="AP4931" i="9"/>
  <c r="AP4932" i="9"/>
  <c r="AP4933" i="9"/>
  <c r="AP4934" i="9"/>
  <c r="AP4935" i="9"/>
  <c r="AP4936" i="9"/>
  <c r="AP4937" i="9"/>
  <c r="AP4938" i="9"/>
  <c r="AP4939" i="9"/>
  <c r="AP4940" i="9"/>
  <c r="AP4941" i="9"/>
  <c r="AP4942" i="9"/>
  <c r="AP4943" i="9"/>
  <c r="AP4944" i="9"/>
  <c r="AP4945" i="9"/>
  <c r="AP4946" i="9"/>
  <c r="AP4947" i="9"/>
  <c r="AP4948" i="9"/>
  <c r="AP4949" i="9"/>
  <c r="AP4950" i="9"/>
  <c r="AP4951" i="9"/>
  <c r="AP4952" i="9"/>
  <c r="AP4953" i="9"/>
  <c r="AP4954" i="9"/>
  <c r="AP4955" i="9"/>
  <c r="AP4956" i="9"/>
  <c r="AP4957" i="9"/>
  <c r="AP4958" i="9"/>
  <c r="AP4959" i="9"/>
  <c r="AP4960" i="9"/>
  <c r="AP4961" i="9"/>
  <c r="AP4962" i="9"/>
  <c r="AP4963" i="9"/>
  <c r="AP4964" i="9"/>
  <c r="AP4965" i="9"/>
  <c r="AP4966" i="9"/>
  <c r="AP4967" i="9"/>
  <c r="AP4968" i="9"/>
  <c r="AP4969" i="9"/>
  <c r="AP4970" i="9"/>
  <c r="AP4971" i="9"/>
  <c r="AP4972" i="9"/>
  <c r="AP4973" i="9"/>
  <c r="AP4974" i="9"/>
  <c r="AP4975" i="9"/>
  <c r="AP4976" i="9"/>
  <c r="AP4977" i="9"/>
  <c r="AP4978" i="9"/>
  <c r="AP4979" i="9"/>
  <c r="AP4980" i="9"/>
  <c r="AP4981" i="9"/>
  <c r="AP4982" i="9"/>
  <c r="AP4983" i="9"/>
  <c r="AP4984" i="9"/>
  <c r="AP4985" i="9"/>
  <c r="AP4986" i="9"/>
  <c r="AP4987" i="9"/>
  <c r="AP4988" i="9"/>
  <c r="AP4989" i="9"/>
  <c r="AP4990" i="9"/>
  <c r="AP4991" i="9"/>
  <c r="AP4992" i="9"/>
  <c r="AP4993" i="9"/>
  <c r="AP4994" i="9"/>
  <c r="AP4995" i="9"/>
  <c r="AP4996" i="9"/>
  <c r="AP4997" i="9"/>
  <c r="AP4998" i="9"/>
  <c r="AP4999" i="9"/>
  <c r="AP5000" i="9"/>
  <c r="AP5001" i="9"/>
  <c r="AP5002" i="9"/>
  <c r="AP5003" i="9"/>
  <c r="AP5004" i="9"/>
  <c r="AP5005" i="9"/>
  <c r="AP5006" i="9"/>
  <c r="AP5007" i="9"/>
  <c r="AP5008" i="9"/>
  <c r="AP5009" i="9"/>
  <c r="AP5010" i="9"/>
  <c r="AP5011" i="9"/>
  <c r="AP5012" i="9"/>
  <c r="AP5013" i="9"/>
  <c r="AP5014" i="9"/>
  <c r="AP5015" i="9"/>
  <c r="AP5016" i="9"/>
  <c r="AP5017" i="9"/>
  <c r="AP5018" i="9"/>
  <c r="AP5019" i="9"/>
  <c r="AP5020" i="9"/>
  <c r="AP5021" i="9"/>
  <c r="AP5022" i="9"/>
  <c r="AP5023" i="9"/>
  <c r="AP5024" i="9"/>
  <c r="AP5025" i="9"/>
  <c r="AP5026" i="9"/>
  <c r="AP5027" i="9"/>
  <c r="AP5028" i="9"/>
  <c r="AP5029" i="9"/>
  <c r="AP5030" i="9"/>
  <c r="AP5031" i="9"/>
  <c r="AP5032" i="9"/>
  <c r="AP5033" i="9"/>
  <c r="AP5034" i="9"/>
  <c r="AP5035" i="9"/>
  <c r="AP5036" i="9"/>
  <c r="AP5037" i="9"/>
  <c r="AP5038" i="9"/>
  <c r="AP5039" i="9"/>
  <c r="AP5040" i="9"/>
  <c r="AP5041" i="9"/>
  <c r="AP5042" i="9"/>
  <c r="AP5043" i="9"/>
  <c r="AP5044" i="9"/>
  <c r="AP5045" i="9"/>
  <c r="AP5046" i="9"/>
  <c r="AP5047" i="9"/>
  <c r="AP5048" i="9"/>
  <c r="AP5049" i="9"/>
  <c r="AP5050" i="9"/>
  <c r="AP5051" i="9"/>
  <c r="AP5052" i="9"/>
  <c r="AP5053" i="9"/>
  <c r="AP5054" i="9"/>
  <c r="AP5055" i="9"/>
  <c r="AP5056" i="9"/>
  <c r="AP5057" i="9"/>
  <c r="AP5058" i="9"/>
  <c r="AP5059" i="9"/>
  <c r="AP5060" i="9"/>
  <c r="AP5061" i="9"/>
  <c r="AP5062" i="9"/>
  <c r="AP5063" i="9"/>
  <c r="AP5064" i="9"/>
  <c r="AP5065" i="9"/>
  <c r="AP5066" i="9"/>
  <c r="AP5067" i="9"/>
  <c r="AP5068" i="9"/>
  <c r="AP5069" i="9"/>
  <c r="AP5070" i="9"/>
  <c r="AP5071" i="9"/>
  <c r="AP5072" i="9"/>
  <c r="AP5073" i="9"/>
  <c r="AP5074" i="9"/>
  <c r="AP5075" i="9"/>
  <c r="AP5076" i="9"/>
  <c r="AP5077" i="9"/>
  <c r="AP5078" i="9"/>
  <c r="AP5079" i="9"/>
  <c r="AP5080" i="9"/>
  <c r="AP5081" i="9"/>
  <c r="AP5082" i="9"/>
  <c r="AP5083" i="9"/>
  <c r="AP5084" i="9"/>
  <c r="AP5085" i="9"/>
  <c r="AP5086" i="9"/>
  <c r="AP5087" i="9"/>
  <c r="AP5088" i="9"/>
  <c r="AP5089" i="9"/>
  <c r="AP5090" i="9"/>
  <c r="AP5091" i="9"/>
  <c r="AP5092" i="9"/>
  <c r="AP5093" i="9"/>
  <c r="AP5094" i="9"/>
  <c r="AP5095" i="9"/>
  <c r="AP5096" i="9"/>
  <c r="AP5097" i="9"/>
  <c r="AP5098" i="9"/>
  <c r="AP5099" i="9"/>
  <c r="AP5100" i="9"/>
  <c r="AP5101" i="9"/>
  <c r="AP5102" i="9"/>
  <c r="AP5103" i="9"/>
  <c r="AP5104" i="9"/>
  <c r="AP5105" i="9"/>
  <c r="AP5106" i="9"/>
  <c r="AP5107" i="9"/>
  <c r="AP5108" i="9"/>
  <c r="AP5109" i="9"/>
  <c r="AP5110" i="9"/>
  <c r="AP5111" i="9"/>
  <c r="AP5112" i="9"/>
  <c r="AP5113" i="9"/>
  <c r="AP5114" i="9"/>
  <c r="AP5115" i="9"/>
  <c r="AP5116" i="9"/>
  <c r="AP5117" i="9"/>
  <c r="AP5118" i="9"/>
  <c r="AP5119" i="9"/>
  <c r="AP5120" i="9"/>
  <c r="AP5121" i="9"/>
  <c r="AP5122" i="9"/>
  <c r="AP5123" i="9"/>
  <c r="AP5124" i="9"/>
  <c r="AP5125" i="9"/>
  <c r="AP5126" i="9"/>
  <c r="AP5127" i="9"/>
  <c r="AP5128" i="9"/>
  <c r="AP5129" i="9"/>
  <c r="AP5130" i="9"/>
  <c r="AP5131" i="9"/>
  <c r="AP5132" i="9"/>
  <c r="AP5133" i="9"/>
  <c r="AP5134" i="9"/>
  <c r="AP5135" i="9"/>
  <c r="AP5136" i="9"/>
  <c r="AP5137" i="9"/>
  <c r="AP5138" i="9"/>
  <c r="AP5139" i="9"/>
  <c r="AP5140" i="9"/>
  <c r="AP5141" i="9"/>
  <c r="AP5142" i="9"/>
  <c r="AP5143" i="9"/>
  <c r="AP5144" i="9"/>
  <c r="AP5145" i="9"/>
  <c r="AP5146" i="9"/>
  <c r="AP5147" i="9"/>
  <c r="AP5148" i="9"/>
  <c r="AP5149" i="9"/>
  <c r="AP5150" i="9"/>
  <c r="AP5151" i="9"/>
  <c r="AP5152" i="9"/>
  <c r="AP5153" i="9"/>
  <c r="AP5154" i="9"/>
  <c r="AP5155" i="9"/>
  <c r="AP5156" i="9"/>
  <c r="AP5157" i="9"/>
  <c r="AP5158" i="9"/>
  <c r="AP5159" i="9"/>
  <c r="AP5160" i="9"/>
  <c r="AP5161" i="9"/>
  <c r="AP5162" i="9"/>
  <c r="AP5163" i="9"/>
  <c r="AP5164" i="9"/>
  <c r="AP5165" i="9"/>
  <c r="AP5166" i="9"/>
  <c r="AP5167" i="9"/>
  <c r="AP5168" i="9"/>
  <c r="AP5169" i="9"/>
  <c r="AP5170" i="9"/>
  <c r="AP5171" i="9"/>
  <c r="AP5172" i="9"/>
  <c r="AP5173" i="9"/>
  <c r="AP5174" i="9"/>
  <c r="AP5175" i="9"/>
  <c r="AP5176" i="9"/>
  <c r="AP5177" i="9"/>
  <c r="AP5178" i="9"/>
  <c r="AP5179" i="9"/>
  <c r="AP5180" i="9"/>
  <c r="AP5181" i="9"/>
  <c r="AP5182" i="9"/>
  <c r="AP5183" i="9"/>
  <c r="AP5184" i="9"/>
  <c r="AP5185" i="9"/>
  <c r="AP5186" i="9"/>
  <c r="AP5187" i="9"/>
  <c r="AP5188" i="9"/>
  <c r="AP5189" i="9"/>
  <c r="AP5190" i="9"/>
  <c r="AP5191" i="9"/>
  <c r="AP5192" i="9"/>
  <c r="AP5193" i="9"/>
  <c r="AP5194" i="9"/>
  <c r="AP5195" i="9"/>
  <c r="AP5196" i="9"/>
  <c r="AP5197" i="9"/>
  <c r="AP5198" i="9"/>
  <c r="AP5199" i="9"/>
  <c r="AP5200" i="9"/>
  <c r="AP5201" i="9"/>
  <c r="AP5202" i="9"/>
  <c r="AP5203" i="9"/>
  <c r="AP5204" i="9"/>
  <c r="AP5205" i="9"/>
  <c r="AP5206" i="9"/>
  <c r="AP5207" i="9"/>
  <c r="AP5208" i="9"/>
  <c r="AP5209" i="9"/>
  <c r="AP5210" i="9"/>
  <c r="AP5211" i="9"/>
  <c r="AP5212" i="9"/>
  <c r="AP5213" i="9"/>
  <c r="AP5214" i="9"/>
  <c r="AP5215" i="9"/>
  <c r="AP5216" i="9"/>
  <c r="AP5217" i="9"/>
  <c r="AP5218" i="9"/>
  <c r="AP5219" i="9"/>
  <c r="AP5220" i="9"/>
  <c r="AP5221" i="9"/>
  <c r="AP5222" i="9"/>
  <c r="AP5223" i="9"/>
  <c r="AP5224" i="9"/>
  <c r="AP5225" i="9"/>
  <c r="AP5226" i="9"/>
  <c r="AP5227" i="9"/>
  <c r="AP5228" i="9"/>
  <c r="AP5229" i="9"/>
  <c r="AP5230" i="9"/>
  <c r="AP5231" i="9"/>
  <c r="AP5232" i="9"/>
  <c r="AP5233" i="9"/>
  <c r="AP5234" i="9"/>
  <c r="AP5235" i="9"/>
  <c r="AP5236" i="9"/>
  <c r="AP5237" i="9"/>
  <c r="AP5238" i="9"/>
  <c r="AP5239" i="9"/>
  <c r="AP5240" i="9"/>
  <c r="AP5241" i="9"/>
  <c r="AP5242" i="9"/>
  <c r="AP5243" i="9"/>
  <c r="AP5244" i="9"/>
  <c r="AP5245" i="9"/>
  <c r="AP5246" i="9"/>
  <c r="AP5247" i="9"/>
  <c r="AP5248" i="9"/>
  <c r="AP5249" i="9"/>
  <c r="AP5250" i="9"/>
  <c r="AP5251" i="9"/>
  <c r="AP5252" i="9"/>
  <c r="AP5253" i="9"/>
  <c r="AP5254" i="9"/>
  <c r="AP5255" i="9"/>
  <c r="AP5256" i="9"/>
  <c r="AP5257" i="9"/>
  <c r="AP5258" i="9"/>
  <c r="AP5259" i="9"/>
  <c r="AP5260" i="9"/>
  <c r="AP5261" i="9"/>
  <c r="AP5262" i="9"/>
  <c r="AP5263" i="9"/>
  <c r="AP5264" i="9"/>
  <c r="AP5265" i="9"/>
  <c r="AP5266" i="9"/>
  <c r="AP5267" i="9"/>
  <c r="AP5268" i="9"/>
  <c r="AP5269" i="9"/>
  <c r="AP5270" i="9"/>
  <c r="AP5271" i="9"/>
  <c r="AP5272" i="9"/>
  <c r="AP5273" i="9"/>
  <c r="AP5274" i="9"/>
  <c r="AP5275" i="9"/>
  <c r="AP5276" i="9"/>
  <c r="AP5277" i="9"/>
  <c r="AP5278" i="9"/>
  <c r="AP5279" i="9"/>
  <c r="AP5280" i="9"/>
  <c r="AP5281" i="9"/>
  <c r="AP5282" i="9"/>
  <c r="AP5283" i="9"/>
  <c r="AP5284" i="9"/>
  <c r="AP5285" i="9"/>
  <c r="AP5286" i="9"/>
  <c r="AP5287" i="9"/>
  <c r="AP5288" i="9"/>
  <c r="AP5289" i="9"/>
  <c r="AP5290" i="9"/>
  <c r="AP5291" i="9"/>
  <c r="AP5292" i="9"/>
  <c r="AP5293" i="9"/>
  <c r="AP5294" i="9"/>
  <c r="AP5295" i="9"/>
  <c r="AP5296" i="9"/>
  <c r="AP5297" i="9"/>
  <c r="AP5298" i="9"/>
  <c r="AP5299" i="9"/>
  <c r="AP5300" i="9"/>
  <c r="AP5301" i="9"/>
  <c r="AP5302" i="9"/>
  <c r="AP5303" i="9"/>
  <c r="AP5304" i="9"/>
  <c r="AP5305" i="9"/>
  <c r="AP5306" i="9"/>
  <c r="AP5307" i="9"/>
  <c r="AP5308" i="9"/>
  <c r="AP5309" i="9"/>
  <c r="AP5310" i="9"/>
  <c r="AP5311" i="9"/>
  <c r="AP5312" i="9"/>
  <c r="AP5313" i="9"/>
  <c r="AP5314" i="9"/>
  <c r="AP5315" i="9"/>
  <c r="AP5316" i="9"/>
  <c r="AP5317" i="9"/>
  <c r="AP5318" i="9"/>
  <c r="AP5319" i="9"/>
  <c r="AP5320" i="9"/>
  <c r="AP5321" i="9"/>
  <c r="AP5322" i="9"/>
  <c r="AP5323" i="9"/>
  <c r="AP5324" i="9"/>
  <c r="AP5325" i="9"/>
  <c r="AP5326" i="9"/>
  <c r="AP5327" i="9"/>
  <c r="AP5328" i="9"/>
  <c r="AP5329" i="9"/>
  <c r="AP5330" i="9"/>
  <c r="AP5331" i="9"/>
  <c r="AP5332" i="9"/>
  <c r="AP5333" i="9"/>
  <c r="AP5334" i="9"/>
  <c r="AP5335" i="9"/>
  <c r="AP5336" i="9"/>
  <c r="AP5337" i="9"/>
  <c r="AP5338" i="9"/>
  <c r="AP5339" i="9"/>
  <c r="AP5340" i="9"/>
  <c r="AP5341" i="9"/>
  <c r="AP5342" i="9"/>
  <c r="AP5343" i="9"/>
  <c r="AP5344" i="9"/>
  <c r="AP5345" i="9"/>
  <c r="AP5346" i="9"/>
  <c r="AP5347" i="9"/>
  <c r="AP5348" i="9"/>
  <c r="AP5349" i="9"/>
  <c r="AP5350" i="9"/>
  <c r="AP5351" i="9"/>
  <c r="AP5352" i="9"/>
  <c r="AP5353" i="9"/>
  <c r="AP5354" i="9"/>
  <c r="AP5355" i="9"/>
  <c r="AP5356" i="9"/>
  <c r="AP5357" i="9"/>
  <c r="AP5358" i="9"/>
  <c r="AP5359" i="9"/>
  <c r="AP5360" i="9"/>
  <c r="AP5361" i="9"/>
  <c r="AP5362" i="9"/>
  <c r="AP5363" i="9"/>
  <c r="AP5364" i="9"/>
  <c r="AP5365" i="9"/>
  <c r="AP5366" i="9"/>
  <c r="AP5367" i="9"/>
  <c r="AP5368" i="9"/>
  <c r="AP5369" i="9"/>
  <c r="AP5370" i="9"/>
  <c r="AP5371" i="9"/>
  <c r="AP5372" i="9"/>
  <c r="AP5373" i="9"/>
  <c r="AP5374" i="9"/>
  <c r="AP5375" i="9"/>
  <c r="AP5376" i="9"/>
  <c r="AP5377" i="9"/>
  <c r="AP5378" i="9"/>
  <c r="AP5379" i="9"/>
  <c r="AP5380" i="9"/>
  <c r="AP5381" i="9"/>
  <c r="AP5382" i="9"/>
  <c r="AP5383" i="9"/>
  <c r="AP5384" i="9"/>
  <c r="AP5385" i="9"/>
  <c r="AP5386" i="9"/>
  <c r="AP5387" i="9"/>
  <c r="AP5388" i="9"/>
  <c r="AP5389" i="9"/>
  <c r="AP5390" i="9"/>
  <c r="AP5391" i="9"/>
  <c r="AP5392" i="9"/>
  <c r="AP5393" i="9"/>
  <c r="AP5394" i="9"/>
  <c r="AP5395" i="9"/>
  <c r="AP5396" i="9"/>
  <c r="AP5397" i="9"/>
  <c r="AP5398" i="9"/>
  <c r="AP5399" i="9"/>
  <c r="AP5400" i="9"/>
  <c r="AP5401" i="9"/>
  <c r="AP5402" i="9"/>
  <c r="AP5403" i="9"/>
  <c r="AP5404" i="9"/>
  <c r="AP5405" i="9"/>
  <c r="AP5406" i="9"/>
  <c r="AP5407" i="9"/>
  <c r="AP5408" i="9"/>
  <c r="AP5409" i="9"/>
  <c r="AP5410" i="9"/>
  <c r="AP5411" i="9"/>
  <c r="AP5412" i="9"/>
  <c r="AP5413" i="9"/>
  <c r="AP5414" i="9"/>
  <c r="AP5415" i="9"/>
  <c r="AP5416" i="9"/>
  <c r="AP5417" i="9"/>
  <c r="AP5418" i="9"/>
  <c r="AP5419" i="9"/>
  <c r="AP5420" i="9"/>
  <c r="AP5421" i="9"/>
  <c r="AP5422" i="9"/>
  <c r="AP5423" i="9"/>
  <c r="AP5424" i="9"/>
  <c r="AP5425" i="9"/>
  <c r="AP5426" i="9"/>
  <c r="AP5427" i="9"/>
  <c r="AP5428" i="9"/>
  <c r="AP5429" i="9"/>
  <c r="AP5430" i="9"/>
  <c r="AP5431" i="9"/>
  <c r="AP5432" i="9"/>
  <c r="AP5433" i="9"/>
  <c r="AP5434" i="9"/>
  <c r="AP5435" i="9"/>
  <c r="AP5436" i="9"/>
  <c r="AP5437" i="9"/>
  <c r="AP5438" i="9"/>
  <c r="AP5439" i="9"/>
  <c r="AP5440" i="9"/>
  <c r="AP5441" i="9"/>
  <c r="AP5442" i="9"/>
  <c r="AP5443" i="9"/>
  <c r="AP5444" i="9"/>
  <c r="AP5445" i="9"/>
  <c r="AP5446" i="9"/>
  <c r="AP5447" i="9"/>
  <c r="AP5448" i="9"/>
  <c r="AP5449" i="9"/>
  <c r="AP5450" i="9"/>
  <c r="AP5451" i="9"/>
  <c r="AP5452" i="9"/>
  <c r="AP5453" i="9"/>
  <c r="AP5454" i="9"/>
  <c r="AP5455" i="9"/>
  <c r="AP5456" i="9"/>
  <c r="AP5457" i="9"/>
  <c r="AP5458" i="9"/>
  <c r="AP5459" i="9"/>
  <c r="AP5460" i="9"/>
  <c r="AP5461" i="9"/>
  <c r="AP5462" i="9"/>
  <c r="AP5463" i="9"/>
  <c r="AP5464" i="9"/>
  <c r="AP5465" i="9"/>
  <c r="AP5466" i="9"/>
  <c r="AP5467" i="9"/>
  <c r="AP5468" i="9"/>
  <c r="AP5469" i="9"/>
  <c r="AP5470" i="9"/>
  <c r="AP5471" i="9"/>
  <c r="AP5472" i="9"/>
  <c r="AP5473" i="9"/>
  <c r="AP5474" i="9"/>
  <c r="AP5475" i="9"/>
  <c r="AP5476" i="9"/>
  <c r="AP5477" i="9"/>
  <c r="AP5478" i="9"/>
  <c r="AP5479" i="9"/>
  <c r="AP5480" i="9"/>
  <c r="AP5481" i="9"/>
  <c r="AP5482" i="9"/>
  <c r="AP5483" i="9"/>
  <c r="AP5484" i="9"/>
  <c r="AP5485" i="9"/>
  <c r="AP5486" i="9"/>
  <c r="AP5487" i="9"/>
  <c r="AP5488" i="9"/>
  <c r="AP5489" i="9"/>
  <c r="AP5490" i="9"/>
  <c r="AP5491" i="9"/>
  <c r="AP5492" i="9"/>
  <c r="AP5493" i="9"/>
  <c r="AP5494" i="9"/>
  <c r="AP5495" i="9"/>
  <c r="AP5496" i="9"/>
  <c r="AP5497" i="9"/>
  <c r="AP5498" i="9"/>
  <c r="AP5499" i="9"/>
  <c r="AP5500" i="9"/>
  <c r="AP5501" i="9"/>
  <c r="AP5502" i="9"/>
  <c r="AP5503" i="9"/>
  <c r="AP5504" i="9"/>
  <c r="AP5505" i="9"/>
  <c r="AP5506" i="9"/>
  <c r="AP5507" i="9"/>
  <c r="AP5508" i="9"/>
  <c r="AP5509" i="9"/>
  <c r="AP5510" i="9"/>
  <c r="AP5511" i="9"/>
  <c r="AP5512" i="9"/>
  <c r="AP5513" i="9"/>
  <c r="AP5514" i="9"/>
  <c r="AP5515" i="9"/>
  <c r="AP5516" i="9"/>
  <c r="AP5517" i="9"/>
  <c r="AP5518" i="9"/>
  <c r="AP5519" i="9"/>
  <c r="AP5520" i="9"/>
  <c r="AP5521" i="9"/>
  <c r="AP5522" i="9"/>
  <c r="AP5523" i="9"/>
  <c r="AP5524" i="9"/>
  <c r="AP5525" i="9"/>
  <c r="AP5526" i="9"/>
  <c r="AP5527" i="9"/>
  <c r="AP5528" i="9"/>
  <c r="AP5529" i="9"/>
  <c r="AP5530" i="9"/>
  <c r="AP5531" i="9"/>
  <c r="AP5532" i="9"/>
  <c r="AP5533" i="9"/>
  <c r="AP5534" i="9"/>
  <c r="AP5535" i="9"/>
  <c r="AP5536" i="9"/>
  <c r="AP5537" i="9"/>
  <c r="AP5538" i="9"/>
  <c r="AP5539" i="9"/>
  <c r="AP5540" i="9"/>
  <c r="AP5541" i="9"/>
  <c r="AP5542" i="9"/>
  <c r="AP5543" i="9"/>
  <c r="AP5544" i="9"/>
  <c r="AP5545" i="9"/>
  <c r="AP5546" i="9"/>
  <c r="AP5547" i="9"/>
  <c r="AP5548" i="9"/>
  <c r="AP5549" i="9"/>
  <c r="AP5550" i="9"/>
  <c r="AP5551" i="9"/>
  <c r="AP5552" i="9"/>
  <c r="AP5553" i="9"/>
  <c r="AP5554" i="9"/>
  <c r="AP5555" i="9"/>
  <c r="AP5556" i="9"/>
  <c r="AP5557" i="9"/>
  <c r="AP5558" i="9"/>
  <c r="AP5559" i="9"/>
  <c r="AP5560" i="9"/>
  <c r="AP5561" i="9"/>
  <c r="AP5562" i="9"/>
  <c r="AP5563" i="9"/>
  <c r="AP5564" i="9"/>
  <c r="AP5565" i="9"/>
  <c r="AP5566" i="9"/>
  <c r="AP5567" i="9"/>
  <c r="AP5568" i="9"/>
  <c r="AP5569" i="9"/>
  <c r="AP5570" i="9"/>
  <c r="AP5571" i="9"/>
  <c r="AP5572" i="9"/>
  <c r="AP5573" i="9"/>
  <c r="AP5574" i="9"/>
  <c r="AP5575" i="9"/>
  <c r="AP5576" i="9"/>
  <c r="AP5577" i="9"/>
  <c r="AP5578" i="9"/>
  <c r="AP5579" i="9"/>
  <c r="AP5580" i="9"/>
  <c r="AP5581" i="9"/>
  <c r="AP5582" i="9"/>
  <c r="AP5583" i="9"/>
  <c r="AP5584" i="9"/>
  <c r="AP5585" i="9"/>
  <c r="AP5586" i="9"/>
  <c r="AP5587" i="9"/>
  <c r="AP5588" i="9"/>
  <c r="AP5589" i="9"/>
  <c r="AP5590" i="9"/>
  <c r="AP5591" i="9"/>
  <c r="AP5592" i="9"/>
  <c r="AP5593" i="9"/>
  <c r="AP5594" i="9"/>
  <c r="AP5595" i="9"/>
  <c r="AP5596" i="9"/>
  <c r="AP5597" i="9"/>
  <c r="AP5598" i="9"/>
  <c r="AP5599" i="9"/>
  <c r="AP5600" i="9"/>
  <c r="AP5601" i="9"/>
  <c r="AP5602" i="9"/>
  <c r="AP5603" i="9"/>
  <c r="AP5604" i="9"/>
  <c r="AP5605" i="9"/>
  <c r="AP5606" i="9"/>
  <c r="AP5607" i="9"/>
  <c r="AP5608" i="9"/>
  <c r="AP5609" i="9"/>
  <c r="AP5610" i="9"/>
  <c r="AP5611" i="9"/>
  <c r="AP5612" i="9"/>
  <c r="AP5613" i="9"/>
  <c r="AP5614" i="9"/>
  <c r="AP5615" i="9"/>
  <c r="AP5616" i="9"/>
  <c r="AP5617" i="9"/>
  <c r="AP5618" i="9"/>
  <c r="AP5619" i="9"/>
  <c r="AP5620" i="9"/>
  <c r="AP5621" i="9"/>
  <c r="AP5622" i="9"/>
  <c r="AP5623" i="9"/>
  <c r="AP5624" i="9"/>
  <c r="AP5625" i="9"/>
  <c r="AP5626" i="9"/>
  <c r="AP5627" i="9"/>
  <c r="AP5628" i="9"/>
  <c r="AP5629" i="9"/>
  <c r="AP5630" i="9"/>
  <c r="AP5631" i="9"/>
  <c r="AP5632" i="9"/>
  <c r="AP5633" i="9"/>
  <c r="AP5634" i="9"/>
  <c r="AP5635" i="9"/>
  <c r="AP5636" i="9"/>
  <c r="AP5637" i="9"/>
  <c r="AP5638" i="9"/>
  <c r="AP5639" i="9"/>
  <c r="AP5640" i="9"/>
  <c r="AP5641" i="9"/>
  <c r="AP5642" i="9"/>
  <c r="AP5643" i="9"/>
  <c r="AP5644" i="9"/>
  <c r="AP5645" i="9"/>
  <c r="AP5646" i="9"/>
  <c r="AP5647" i="9"/>
  <c r="AP5648" i="9"/>
  <c r="AP5649" i="9"/>
  <c r="AP5650" i="9"/>
  <c r="AP5651" i="9"/>
  <c r="AP5652" i="9"/>
  <c r="AP5653" i="9"/>
  <c r="AP5654" i="9"/>
  <c r="AP5655" i="9"/>
  <c r="AP5656" i="9"/>
  <c r="AP5657" i="9"/>
  <c r="AP5658" i="9"/>
  <c r="AP5659" i="9"/>
  <c r="AP5660" i="9"/>
  <c r="AP5661" i="9"/>
  <c r="AP5662" i="9"/>
  <c r="AP10" i="9"/>
  <c r="E17" i="39"/>
  <c r="E18" i="39"/>
  <c r="E19" i="39"/>
  <c r="E20" i="39"/>
  <c r="E21" i="39"/>
  <c r="E22" i="39"/>
  <c r="E23" i="39"/>
  <c r="E5" i="39"/>
  <c r="E6" i="39"/>
  <c r="E7" i="39"/>
  <c r="E8" i="39"/>
  <c r="E9" i="39"/>
  <c r="E10" i="39"/>
  <c r="E11" i="39"/>
  <c r="E4" i="39"/>
  <c r="AO5661" i="9"/>
  <c r="AO5662" i="9"/>
  <c r="K15" i="38"/>
  <c r="AC64" i="17"/>
  <c r="F11" i="38"/>
  <c r="J5" i="38"/>
  <c r="F5" i="38"/>
  <c r="H16" i="38"/>
  <c r="X5660" i="9" l="1"/>
  <c r="X5656" i="9"/>
  <c r="X5652" i="9"/>
  <c r="X5648" i="9"/>
  <c r="X5644" i="9"/>
  <c r="X5640" i="9"/>
  <c r="X5636" i="9"/>
  <c r="X5632" i="9"/>
  <c r="X5628" i="9"/>
  <c r="X5624" i="9"/>
  <c r="X5620" i="9"/>
  <c r="X5616" i="9"/>
  <c r="X5612" i="9"/>
  <c r="X5608" i="9"/>
  <c r="X5604" i="9"/>
  <c r="X5600" i="9"/>
  <c r="X5596" i="9"/>
  <c r="X5592" i="9"/>
  <c r="X5588" i="9"/>
  <c r="X5584" i="9"/>
  <c r="X5580" i="9"/>
  <c r="X5576" i="9"/>
  <c r="X5572" i="9"/>
  <c r="X5568" i="9"/>
  <c r="X5564" i="9"/>
  <c r="X5560" i="9"/>
  <c r="X5556" i="9"/>
  <c r="X5552" i="9"/>
  <c r="X5548" i="9"/>
  <c r="X5544" i="9"/>
  <c r="X5540" i="9"/>
  <c r="X5536" i="9"/>
  <c r="X5532" i="9"/>
  <c r="X5528" i="9"/>
  <c r="X5524" i="9"/>
  <c r="X5520" i="9"/>
  <c r="X5516" i="9"/>
  <c r="X5512" i="9"/>
  <c r="X5508" i="9"/>
  <c r="X5504" i="9"/>
  <c r="X5500" i="9"/>
  <c r="X5496" i="9"/>
  <c r="X5492" i="9"/>
  <c r="X5488" i="9"/>
  <c r="X5484" i="9"/>
  <c r="X5480" i="9"/>
  <c r="X5476" i="9"/>
  <c r="X5472" i="9"/>
  <c r="X5468" i="9"/>
  <c r="X5464" i="9"/>
  <c r="X5460" i="9"/>
  <c r="X5456" i="9"/>
  <c r="X5452" i="9"/>
  <c r="X5448" i="9"/>
  <c r="X5444" i="9"/>
  <c r="X5440" i="9"/>
  <c r="X5436" i="9"/>
  <c r="X5432" i="9"/>
  <c r="X5428" i="9"/>
  <c r="X5424" i="9"/>
  <c r="X5420" i="9"/>
  <c r="X5416" i="9"/>
  <c r="X5412" i="9"/>
  <c r="X5410" i="9"/>
  <c r="X5408" i="9"/>
  <c r="X5406" i="9"/>
  <c r="X5404" i="9"/>
  <c r="X5402" i="9"/>
  <c r="X5400" i="9"/>
  <c r="X5398" i="9"/>
  <c r="X5396" i="9"/>
  <c r="X5394" i="9"/>
  <c r="X5392" i="9"/>
  <c r="X5390" i="9"/>
  <c r="X5388" i="9"/>
  <c r="X5386" i="9"/>
  <c r="X5384" i="9"/>
  <c r="X5382" i="9"/>
  <c r="X5380" i="9"/>
  <c r="X5378" i="9"/>
  <c r="X5376" i="9"/>
  <c r="X5374" i="9"/>
  <c r="X5372" i="9"/>
  <c r="X5370" i="9"/>
  <c r="X5368" i="9"/>
  <c r="X5366" i="9"/>
  <c r="X5364" i="9"/>
  <c r="X5362" i="9"/>
  <c r="X5360" i="9"/>
  <c r="X5358" i="9"/>
  <c r="X5356" i="9"/>
  <c r="X5354" i="9"/>
  <c r="X5352" i="9"/>
  <c r="X5350" i="9"/>
  <c r="X5348" i="9"/>
  <c r="X5346" i="9"/>
  <c r="X5344" i="9"/>
  <c r="X5342" i="9"/>
  <c r="X5340" i="9"/>
  <c r="X5338" i="9"/>
  <c r="X5336" i="9"/>
  <c r="X5334" i="9"/>
  <c r="X5332" i="9"/>
  <c r="X5330" i="9"/>
  <c r="X5328" i="9"/>
  <c r="X5326" i="9"/>
  <c r="X5324" i="9"/>
  <c r="X5322" i="9"/>
  <c r="X5320" i="9"/>
  <c r="X5318" i="9"/>
  <c r="X5316" i="9"/>
  <c r="X5314" i="9"/>
  <c r="X5312" i="9"/>
  <c r="X5310" i="9"/>
  <c r="X5308" i="9"/>
  <c r="X5306" i="9"/>
  <c r="X5304" i="9"/>
  <c r="X5302" i="9"/>
  <c r="X5300" i="9"/>
  <c r="X5298" i="9"/>
  <c r="X5296" i="9"/>
  <c r="X5294" i="9"/>
  <c r="X5292" i="9"/>
  <c r="X5290" i="9"/>
  <c r="X5288" i="9"/>
  <c r="X5286" i="9"/>
  <c r="X5284" i="9"/>
  <c r="X5282" i="9"/>
  <c r="X5280" i="9"/>
  <c r="X5278" i="9"/>
  <c r="X5276" i="9"/>
  <c r="X5274" i="9"/>
  <c r="X5272" i="9"/>
  <c r="X5270" i="9"/>
  <c r="X5268" i="9"/>
  <c r="X5266" i="9"/>
  <c r="X5264" i="9"/>
  <c r="X5262" i="9"/>
  <c r="X5260" i="9"/>
  <c r="X5258" i="9"/>
  <c r="X5256" i="9"/>
  <c r="X5254" i="9"/>
  <c r="X5252" i="9"/>
  <c r="X5250" i="9"/>
  <c r="X5248" i="9"/>
  <c r="X5246" i="9"/>
  <c r="X5244" i="9"/>
  <c r="X5242" i="9"/>
  <c r="X5240" i="9"/>
  <c r="X5238" i="9"/>
  <c r="X5236" i="9"/>
  <c r="X5234" i="9"/>
  <c r="X5232" i="9"/>
  <c r="X5230" i="9"/>
  <c r="X5228" i="9"/>
  <c r="X5226" i="9"/>
  <c r="X5224" i="9"/>
  <c r="X5222" i="9"/>
  <c r="X5220" i="9"/>
  <c r="X5218" i="9"/>
  <c r="X5216" i="9"/>
  <c r="X5214" i="9"/>
  <c r="X5212" i="9"/>
  <c r="X5210" i="9"/>
  <c r="X5208" i="9"/>
  <c r="X5206" i="9"/>
  <c r="X5204" i="9"/>
  <c r="X5202" i="9"/>
  <c r="X5200" i="9"/>
  <c r="X5198" i="9"/>
  <c r="X5196" i="9"/>
  <c r="X5194" i="9"/>
  <c r="X5192" i="9"/>
  <c r="X5190" i="9"/>
  <c r="X5188" i="9"/>
  <c r="X5186" i="9"/>
  <c r="X5184" i="9"/>
  <c r="X5182" i="9"/>
  <c r="X5180" i="9"/>
  <c r="X5178" i="9"/>
  <c r="X5176" i="9"/>
  <c r="X5174" i="9"/>
  <c r="X5172" i="9"/>
  <c r="X5170" i="9"/>
  <c r="X5168" i="9"/>
  <c r="X5166" i="9"/>
  <c r="X5164" i="9"/>
  <c r="X5162" i="9"/>
  <c r="X5160" i="9"/>
  <c r="X5158" i="9"/>
  <c r="X5156" i="9"/>
  <c r="X5154" i="9"/>
  <c r="X5152" i="9"/>
  <c r="X5150" i="9"/>
  <c r="X5148" i="9"/>
  <c r="X5146" i="9"/>
  <c r="X5144" i="9"/>
  <c r="X5142" i="9"/>
  <c r="X5140" i="9"/>
  <c r="X5138" i="9"/>
  <c r="X5136" i="9"/>
  <c r="X5134" i="9"/>
  <c r="X5132" i="9"/>
  <c r="X5130" i="9"/>
  <c r="X5128" i="9"/>
  <c r="X5126" i="9"/>
  <c r="X5124" i="9"/>
  <c r="X5122" i="9"/>
  <c r="X5120" i="9"/>
  <c r="X5118" i="9"/>
  <c r="X5116" i="9"/>
  <c r="X5114" i="9"/>
  <c r="X5112" i="9"/>
  <c r="X5110" i="9"/>
  <c r="X5108" i="9"/>
  <c r="X5106" i="9"/>
  <c r="X5104" i="9"/>
  <c r="X5102" i="9"/>
  <c r="X5100" i="9"/>
  <c r="X5098" i="9"/>
  <c r="X5096" i="9"/>
  <c r="X5094" i="9"/>
  <c r="X5092" i="9"/>
  <c r="X5090" i="9"/>
  <c r="X5088" i="9"/>
  <c r="X5086" i="9"/>
  <c r="X5084" i="9"/>
  <c r="X5082" i="9"/>
  <c r="X5080" i="9"/>
  <c r="X5078" i="9"/>
  <c r="X5076" i="9"/>
  <c r="X5074" i="9"/>
  <c r="X5072" i="9"/>
  <c r="X5070" i="9"/>
  <c r="X5068" i="9"/>
  <c r="X5066" i="9"/>
  <c r="X5064" i="9"/>
  <c r="X5062" i="9"/>
  <c r="X5060" i="9"/>
  <c r="X5058" i="9"/>
  <c r="X5056" i="9"/>
  <c r="X5054" i="9"/>
  <c r="X5052" i="9"/>
  <c r="X5050" i="9"/>
  <c r="X5048" i="9"/>
  <c r="X5046" i="9"/>
  <c r="X5044" i="9"/>
  <c r="X5042" i="9"/>
  <c r="X5040" i="9"/>
  <c r="X5038" i="9"/>
  <c r="X5036" i="9"/>
  <c r="X5034" i="9"/>
  <c r="X5032" i="9"/>
  <c r="X5030" i="9"/>
  <c r="X5028" i="9"/>
  <c r="X5026" i="9"/>
  <c r="X5024" i="9"/>
  <c r="X5022" i="9"/>
  <c r="X5020" i="9"/>
  <c r="X5018" i="9"/>
  <c r="X5016" i="9"/>
  <c r="X5014" i="9"/>
  <c r="X5012" i="9"/>
  <c r="X5010" i="9"/>
  <c r="X5008" i="9"/>
  <c r="X10" i="9"/>
  <c r="X5659" i="9"/>
  <c r="X5657" i="9"/>
  <c r="X5655" i="9"/>
  <c r="X5653" i="9"/>
  <c r="X5649" i="9"/>
  <c r="X5647" i="9"/>
  <c r="X5645" i="9"/>
  <c r="X5643" i="9"/>
  <c r="X5641" i="9"/>
  <c r="X5639" i="9"/>
  <c r="X5637" i="9"/>
  <c r="X5633" i="9"/>
  <c r="X5631" i="9"/>
  <c r="X5629" i="9"/>
  <c r="X5627" i="9"/>
  <c r="X5625" i="9"/>
  <c r="X5623" i="9"/>
  <c r="X5621" i="9"/>
  <c r="X5617" i="9"/>
  <c r="X5615" i="9"/>
  <c r="X5613" i="9"/>
  <c r="X5611" i="9"/>
  <c r="X5609" i="9"/>
  <c r="X5607" i="9"/>
  <c r="X5605" i="9"/>
  <c r="X5601" i="9"/>
  <c r="X5599" i="9"/>
  <c r="X5597" i="9"/>
  <c r="X5595" i="9"/>
  <c r="X5593" i="9"/>
  <c r="X5591" i="9"/>
  <c r="X5589" i="9"/>
  <c r="X5585" i="9"/>
  <c r="X5583" i="9"/>
  <c r="X5581" i="9"/>
  <c r="X5579" i="9"/>
  <c r="X5577" i="9"/>
  <c r="X5575" i="9"/>
  <c r="X5573" i="9"/>
  <c r="X5569" i="9"/>
  <c r="X5567" i="9"/>
  <c r="X5565" i="9"/>
  <c r="X5563" i="9"/>
  <c r="X5561" i="9"/>
  <c r="X5559" i="9"/>
  <c r="X5557" i="9"/>
  <c r="X5553" i="9"/>
  <c r="X5551" i="9"/>
  <c r="X5549" i="9"/>
  <c r="X5547" i="9"/>
  <c r="X5545" i="9"/>
  <c r="X5543" i="9"/>
  <c r="X5541" i="9"/>
  <c r="X5539" i="9"/>
  <c r="X5537" i="9"/>
  <c r="X5535" i="9"/>
  <c r="X5533" i="9"/>
  <c r="X5531" i="9"/>
  <c r="X5529" i="9"/>
  <c r="X5527" i="9"/>
  <c r="X5525" i="9"/>
  <c r="X5521" i="9"/>
  <c r="X5519" i="9"/>
  <c r="X5517" i="9"/>
  <c r="X5515" i="9"/>
  <c r="X5513" i="9"/>
  <c r="X5511" i="9"/>
  <c r="X5509" i="9"/>
  <c r="X5505" i="9"/>
  <c r="X5503" i="9"/>
  <c r="X5501" i="9"/>
  <c r="X5499" i="9"/>
  <c r="X5497" i="9"/>
  <c r="X5495" i="9"/>
  <c r="X5493" i="9"/>
  <c r="X5489" i="9"/>
  <c r="X5487" i="9"/>
  <c r="X5485" i="9"/>
  <c r="X5483" i="9"/>
  <c r="X5481" i="9"/>
  <c r="X5479" i="9"/>
  <c r="X5477" i="9"/>
  <c r="X5473" i="9"/>
  <c r="X5471" i="9"/>
  <c r="X5469" i="9"/>
  <c r="X5467" i="9"/>
  <c r="X5465" i="9"/>
  <c r="X5463" i="9"/>
  <c r="X5461" i="9"/>
  <c r="X5457" i="9"/>
  <c r="X5455" i="9"/>
  <c r="X5453" i="9"/>
  <c r="X5451" i="9"/>
  <c r="X5449" i="9"/>
  <c r="X5447" i="9"/>
  <c r="X5445" i="9"/>
  <c r="X5441" i="9"/>
  <c r="X5439" i="9"/>
  <c r="X5437" i="9"/>
  <c r="X5435" i="9"/>
  <c r="X5433" i="9"/>
  <c r="X5431" i="9"/>
  <c r="X5429" i="9"/>
  <c r="X5425" i="9"/>
  <c r="X5423" i="9"/>
  <c r="X5421" i="9"/>
  <c r="X5419" i="9"/>
  <c r="X5417" i="9"/>
  <c r="X5415" i="9"/>
  <c r="X5413" i="9"/>
  <c r="X5411" i="9"/>
  <c r="X5409" i="9"/>
  <c r="X5407" i="9"/>
  <c r="X5405" i="9"/>
  <c r="X5403" i="9"/>
  <c r="X5401" i="9"/>
  <c r="X5399" i="9"/>
  <c r="X5397" i="9"/>
  <c r="X5395" i="9"/>
  <c r="X5393" i="9"/>
  <c r="X5391" i="9"/>
  <c r="X5389" i="9"/>
  <c r="X5387" i="9"/>
  <c r="X5385" i="9"/>
  <c r="X5383" i="9"/>
  <c r="X5381" i="9"/>
  <c r="X5379" i="9"/>
  <c r="X5377" i="9"/>
  <c r="X5375" i="9"/>
  <c r="X5373" i="9"/>
  <c r="X5371" i="9"/>
  <c r="X5369" i="9"/>
  <c r="X5367" i="9"/>
  <c r="X5365" i="9"/>
  <c r="X5363" i="9"/>
  <c r="X5361" i="9"/>
  <c r="X5359" i="9"/>
  <c r="X5357" i="9"/>
  <c r="X5355" i="9"/>
  <c r="X5353" i="9"/>
  <c r="X5351" i="9"/>
  <c r="X5349" i="9"/>
  <c r="X5347" i="9"/>
  <c r="X5345" i="9"/>
  <c r="X5343" i="9"/>
  <c r="X5341" i="9"/>
  <c r="X5339" i="9"/>
  <c r="X5337" i="9"/>
  <c r="X5335" i="9"/>
  <c r="X5333" i="9"/>
  <c r="X5331" i="9"/>
  <c r="X5329" i="9"/>
  <c r="X5327" i="9"/>
  <c r="X5325" i="9"/>
  <c r="X5323" i="9"/>
  <c r="X5321" i="9"/>
  <c r="X5319" i="9"/>
  <c r="X5317" i="9"/>
  <c r="X5315" i="9"/>
  <c r="X5313" i="9"/>
  <c r="X5311" i="9"/>
  <c r="X5309" i="9"/>
  <c r="X5307" i="9"/>
  <c r="X5305" i="9"/>
  <c r="X5303" i="9"/>
  <c r="X5301" i="9"/>
  <c r="X5299" i="9"/>
  <c r="X5297" i="9"/>
  <c r="X5295" i="9"/>
  <c r="X5293" i="9"/>
  <c r="X5291" i="9"/>
  <c r="X5289" i="9"/>
  <c r="X5287" i="9"/>
  <c r="X5285" i="9"/>
  <c r="X5283" i="9"/>
  <c r="X5281" i="9"/>
  <c r="X5279" i="9"/>
  <c r="X5277" i="9"/>
  <c r="X5275" i="9"/>
  <c r="X5273" i="9"/>
  <c r="X5271" i="9"/>
  <c r="X5269" i="9"/>
  <c r="X5267" i="9"/>
  <c r="X5265" i="9"/>
  <c r="X5263" i="9"/>
  <c r="X5261" i="9"/>
  <c r="X5259" i="9"/>
  <c r="X5257" i="9"/>
  <c r="X5255" i="9"/>
  <c r="X5253" i="9"/>
  <c r="X5251" i="9"/>
  <c r="X5249" i="9"/>
  <c r="X5247" i="9"/>
  <c r="X5245" i="9"/>
  <c r="X5243" i="9"/>
  <c r="X5241" i="9"/>
  <c r="X5239" i="9"/>
  <c r="X5237" i="9"/>
  <c r="X5235" i="9"/>
  <c r="X5233" i="9"/>
  <c r="X5231" i="9"/>
  <c r="X5229" i="9"/>
  <c r="X5227" i="9"/>
  <c r="X5225" i="9"/>
  <c r="X5223" i="9"/>
  <c r="X5221" i="9"/>
  <c r="X5219" i="9"/>
  <c r="X5217" i="9"/>
  <c r="X5215" i="9"/>
  <c r="X5213" i="9"/>
  <c r="X5211" i="9"/>
  <c r="X5209" i="9"/>
  <c r="X5207" i="9"/>
  <c r="X5205" i="9"/>
  <c r="X5203" i="9"/>
  <c r="X5201" i="9"/>
  <c r="X5199" i="9"/>
  <c r="X5197" i="9"/>
  <c r="X5195" i="9"/>
  <c r="X5193" i="9"/>
  <c r="X5191" i="9"/>
  <c r="X5189" i="9"/>
  <c r="X5187" i="9"/>
  <c r="X5185" i="9"/>
  <c r="X5183" i="9"/>
  <c r="X5181" i="9"/>
  <c r="X5179" i="9"/>
  <c r="X5177" i="9"/>
  <c r="X5175" i="9"/>
  <c r="X5173" i="9"/>
  <c r="X5171" i="9"/>
  <c r="X5169" i="9"/>
  <c r="X5167" i="9"/>
  <c r="X5165" i="9"/>
  <c r="X5163" i="9"/>
  <c r="X5161" i="9"/>
  <c r="X5159" i="9"/>
  <c r="X5157" i="9"/>
  <c r="X5155" i="9"/>
  <c r="X5153" i="9"/>
  <c r="X5151" i="9"/>
  <c r="X5149" i="9"/>
  <c r="X5147" i="9"/>
  <c r="X5145" i="9"/>
  <c r="X5143" i="9"/>
  <c r="X5141" i="9"/>
  <c r="X5139" i="9"/>
  <c r="X5137" i="9"/>
  <c r="X5135" i="9"/>
  <c r="X5133" i="9"/>
  <c r="X5131" i="9"/>
  <c r="X5129" i="9"/>
  <c r="X5127" i="9"/>
  <c r="X5125" i="9"/>
  <c r="X5123" i="9"/>
  <c r="X5121" i="9"/>
  <c r="X5119" i="9"/>
  <c r="X5117" i="9"/>
  <c r="X5115" i="9"/>
  <c r="X5113" i="9"/>
  <c r="X5111" i="9"/>
  <c r="X5109" i="9"/>
  <c r="X5107" i="9"/>
  <c r="X5105" i="9"/>
  <c r="X5103" i="9"/>
  <c r="X5101" i="9"/>
  <c r="X5099" i="9"/>
  <c r="X5097" i="9"/>
  <c r="X5095" i="9"/>
  <c r="X5093" i="9"/>
  <c r="X5091" i="9"/>
  <c r="X5089" i="9"/>
  <c r="X5087" i="9"/>
  <c r="X5085" i="9"/>
  <c r="X5083" i="9"/>
  <c r="X5081" i="9"/>
  <c r="X5079" i="9"/>
  <c r="X5077" i="9"/>
  <c r="X5075" i="9"/>
  <c r="X5073" i="9"/>
  <c r="X5071" i="9"/>
  <c r="X5069" i="9"/>
  <c r="X5067" i="9"/>
  <c r="X5065" i="9"/>
  <c r="X5063" i="9"/>
  <c r="X5061" i="9"/>
  <c r="X5059" i="9"/>
  <c r="X5057" i="9"/>
  <c r="X5055" i="9"/>
  <c r="X5053" i="9"/>
  <c r="X5051" i="9"/>
  <c r="X5049" i="9"/>
  <c r="X5047" i="9"/>
  <c r="X5045" i="9"/>
  <c r="X5043" i="9"/>
  <c r="X5041" i="9"/>
  <c r="X5039" i="9"/>
  <c r="X5037" i="9"/>
  <c r="X5035" i="9"/>
  <c r="X5033" i="9"/>
  <c r="X5031" i="9"/>
  <c r="X5029" i="9"/>
  <c r="X5027" i="9"/>
  <c r="X5025" i="9"/>
  <c r="X5023" i="9"/>
  <c r="X5021" i="9"/>
  <c r="X5019" i="9"/>
  <c r="X5017" i="9"/>
  <c r="X5015" i="9"/>
  <c r="X5013" i="9"/>
  <c r="X5011" i="9"/>
  <c r="X5009" i="9"/>
  <c r="X5006" i="9"/>
  <c r="X5004" i="9"/>
  <c r="X5002" i="9"/>
  <c r="X5000" i="9"/>
  <c r="X4998" i="9"/>
  <c r="X4996" i="9"/>
  <c r="X4994" i="9"/>
  <c r="X4992" i="9"/>
  <c r="X4990" i="9"/>
  <c r="X4988" i="9"/>
  <c r="X4986" i="9"/>
  <c r="X4984" i="9"/>
  <c r="X4982" i="9"/>
  <c r="X4980" i="9"/>
  <c r="X4978" i="9"/>
  <c r="X4976" i="9"/>
  <c r="X4974" i="9"/>
  <c r="X4972" i="9"/>
  <c r="X4970" i="9"/>
  <c r="X4968" i="9"/>
  <c r="X4966" i="9"/>
  <c r="X4964" i="9"/>
  <c r="X4962" i="9"/>
  <c r="X4960" i="9"/>
  <c r="X4958" i="9"/>
  <c r="X4956" i="9"/>
  <c r="X4954" i="9"/>
  <c r="X4952" i="9"/>
  <c r="X4950" i="9"/>
  <c r="X4948" i="9"/>
  <c r="X4946" i="9"/>
  <c r="X4944" i="9"/>
  <c r="X4942" i="9"/>
  <c r="X4940" i="9"/>
  <c r="X4938" i="9"/>
  <c r="X4936" i="9"/>
  <c r="X4934" i="9"/>
  <c r="X4932" i="9"/>
  <c r="X4930" i="9"/>
  <c r="X4928" i="9"/>
  <c r="X4926" i="9"/>
  <c r="X4924" i="9"/>
  <c r="X4922" i="9"/>
  <c r="X4920" i="9"/>
  <c r="X4918" i="9"/>
  <c r="X4916" i="9"/>
  <c r="X4914" i="9"/>
  <c r="X4912" i="9"/>
  <c r="X4910" i="9"/>
  <c r="X4908" i="9"/>
  <c r="X4906" i="9"/>
  <c r="X4904" i="9"/>
  <c r="X4902" i="9"/>
  <c r="X4900" i="9"/>
  <c r="X4898" i="9"/>
  <c r="X4896" i="9"/>
  <c r="X4894" i="9"/>
  <c r="X4892" i="9"/>
  <c r="X4890" i="9"/>
  <c r="X4888" i="9"/>
  <c r="X4886" i="9"/>
  <c r="X4884" i="9"/>
  <c r="X4882" i="9"/>
  <c r="X4880" i="9"/>
  <c r="X4878" i="9"/>
  <c r="X4876" i="9"/>
  <c r="X4874" i="9"/>
  <c r="X4872" i="9"/>
  <c r="X4870" i="9"/>
  <c r="X4868" i="9"/>
  <c r="X4866" i="9"/>
  <c r="X4864" i="9"/>
  <c r="X4862" i="9"/>
  <c r="X4860" i="9"/>
  <c r="X4858" i="9"/>
  <c r="X4856" i="9"/>
  <c r="X4854" i="9"/>
  <c r="X4852" i="9"/>
  <c r="X4850" i="9"/>
  <c r="X4848" i="9"/>
  <c r="X4846" i="9"/>
  <c r="X4844" i="9"/>
  <c r="X4842" i="9"/>
  <c r="X4840" i="9"/>
  <c r="X4838" i="9"/>
  <c r="X4836" i="9"/>
  <c r="X4834" i="9"/>
  <c r="X4832" i="9"/>
  <c r="X4830" i="9"/>
  <c r="X4828" i="9"/>
  <c r="X4826" i="9"/>
  <c r="X4824" i="9"/>
  <c r="X4822" i="9"/>
  <c r="X4820" i="9"/>
  <c r="X4818" i="9"/>
  <c r="X4816" i="9"/>
  <c r="X4814" i="9"/>
  <c r="X4812" i="9"/>
  <c r="X4810" i="9"/>
  <c r="X4808" i="9"/>
  <c r="X4806" i="9"/>
  <c r="X4804" i="9"/>
  <c r="X4802" i="9"/>
  <c r="X4800" i="9"/>
  <c r="X4798" i="9"/>
  <c r="X4796" i="9"/>
  <c r="X4794" i="9"/>
  <c r="X4792" i="9"/>
  <c r="X4790" i="9"/>
  <c r="X4788" i="9"/>
  <c r="X4786" i="9"/>
  <c r="X4784" i="9"/>
  <c r="X4782" i="9"/>
  <c r="X4780" i="9"/>
  <c r="X4778" i="9"/>
  <c r="X4776" i="9"/>
  <c r="X4774" i="9"/>
  <c r="X4772" i="9"/>
  <c r="X4770" i="9"/>
  <c r="X4768" i="9"/>
  <c r="X4766" i="9"/>
  <c r="X4764" i="9"/>
  <c r="X4762" i="9"/>
  <c r="X4760" i="9"/>
  <c r="X4758" i="9"/>
  <c r="X4756" i="9"/>
  <c r="X4754" i="9"/>
  <c r="X4752" i="9"/>
  <c r="X4750" i="9"/>
  <c r="X4748" i="9"/>
  <c r="X4746" i="9"/>
  <c r="X4744" i="9"/>
  <c r="X4742" i="9"/>
  <c r="X4740" i="9"/>
  <c r="X4738" i="9"/>
  <c r="X4736" i="9"/>
  <c r="X4734" i="9"/>
  <c r="X4732" i="9"/>
  <c r="X4730" i="9"/>
  <c r="X4728" i="9"/>
  <c r="X4726" i="9"/>
  <c r="X4724" i="9"/>
  <c r="X4722" i="9"/>
  <c r="X4720" i="9"/>
  <c r="X4718" i="9"/>
  <c r="X4716" i="9"/>
  <c r="X4714" i="9"/>
  <c r="X4712" i="9"/>
  <c r="X4710" i="9"/>
  <c r="X4708" i="9"/>
  <c r="X4706" i="9"/>
  <c r="X4704" i="9"/>
  <c r="X4702" i="9"/>
  <c r="X4700" i="9"/>
  <c r="X4698" i="9"/>
  <c r="X4696" i="9"/>
  <c r="X4694" i="9"/>
  <c r="X4692" i="9"/>
  <c r="X4690" i="9"/>
  <c r="X4688" i="9"/>
  <c r="X4686" i="9"/>
  <c r="X4684" i="9"/>
  <c r="X4682" i="9"/>
  <c r="X4680" i="9"/>
  <c r="X4678" i="9"/>
  <c r="X4676" i="9"/>
  <c r="X4674" i="9"/>
  <c r="X4672" i="9"/>
  <c r="X4670" i="9"/>
  <c r="X4668" i="9"/>
  <c r="X4666" i="9"/>
  <c r="X4664" i="9"/>
  <c r="X4662" i="9"/>
  <c r="X4660" i="9"/>
  <c r="X4658" i="9"/>
  <c r="X4656" i="9"/>
  <c r="X4654" i="9"/>
  <c r="X4652" i="9"/>
  <c r="X4650" i="9"/>
  <c r="X4648" i="9"/>
  <c r="X4646" i="9"/>
  <c r="X4644" i="9"/>
  <c r="X4642" i="9"/>
  <c r="X4640" i="9"/>
  <c r="X4638" i="9"/>
  <c r="X4636" i="9"/>
  <c r="X4634" i="9"/>
  <c r="X4632" i="9"/>
  <c r="X4630" i="9"/>
  <c r="X4628" i="9"/>
  <c r="X4626" i="9"/>
  <c r="X4624" i="9"/>
  <c r="X4622" i="9"/>
  <c r="X4620" i="9"/>
  <c r="X4618" i="9"/>
  <c r="X4616" i="9"/>
  <c r="X4614" i="9"/>
  <c r="X4612" i="9"/>
  <c r="X4610" i="9"/>
  <c r="X4608" i="9"/>
  <c r="X4606" i="9"/>
  <c r="X4604" i="9"/>
  <c r="X4602" i="9"/>
  <c r="X4600" i="9"/>
  <c r="X4598" i="9"/>
  <c r="X4596" i="9"/>
  <c r="X4594" i="9"/>
  <c r="X4592" i="9"/>
  <c r="X4590" i="9"/>
  <c r="X4588" i="9"/>
  <c r="X4586" i="9"/>
  <c r="X4584" i="9"/>
  <c r="X4582" i="9"/>
  <c r="X4580" i="9"/>
  <c r="X4578" i="9"/>
  <c r="X4576" i="9"/>
  <c r="X4574" i="9"/>
  <c r="X4572" i="9"/>
  <c r="X4570" i="9"/>
  <c r="X4568" i="9"/>
  <c r="X4566" i="9"/>
  <c r="X4564" i="9"/>
  <c r="X4562" i="9"/>
  <c r="X4560" i="9"/>
  <c r="X4558" i="9"/>
  <c r="X4556" i="9"/>
  <c r="X4554" i="9"/>
  <c r="X4552" i="9"/>
  <c r="X4550" i="9"/>
  <c r="X4548" i="9"/>
  <c r="X4546" i="9"/>
  <c r="X4544" i="9"/>
  <c r="X4542" i="9"/>
  <c r="X4540" i="9"/>
  <c r="X4538" i="9"/>
  <c r="X4536" i="9"/>
  <c r="X4534" i="9"/>
  <c r="X4532" i="9"/>
  <c r="X4530" i="9"/>
  <c r="X4528" i="9"/>
  <c r="X4526" i="9"/>
  <c r="X4524" i="9"/>
  <c r="X4522" i="9"/>
  <c r="X4520" i="9"/>
  <c r="X4518" i="9"/>
  <c r="X4516" i="9"/>
  <c r="X4514" i="9"/>
  <c r="X4512" i="9"/>
  <c r="X4510" i="9"/>
  <c r="X4508" i="9"/>
  <c r="X4506" i="9"/>
  <c r="X4504" i="9"/>
  <c r="X4502" i="9"/>
  <c r="X4500" i="9"/>
  <c r="X4498" i="9"/>
  <c r="X4496" i="9"/>
  <c r="X4494" i="9"/>
  <c r="X4492" i="9"/>
  <c r="X4490" i="9"/>
  <c r="X4488" i="9"/>
  <c r="X4486" i="9"/>
  <c r="X4484" i="9"/>
  <c r="X4482" i="9"/>
  <c r="X4480" i="9"/>
  <c r="X4478" i="9"/>
  <c r="X4476" i="9"/>
  <c r="X4474" i="9"/>
  <c r="X4472" i="9"/>
  <c r="X4470" i="9"/>
  <c r="X4468" i="9"/>
  <c r="X4466" i="9"/>
  <c r="X4464" i="9"/>
  <c r="X4462" i="9"/>
  <c r="X4460" i="9"/>
  <c r="X4458" i="9"/>
  <c r="X4456" i="9"/>
  <c r="X4454" i="9"/>
  <c r="X4452" i="9"/>
  <c r="X4450" i="9"/>
  <c r="X4448" i="9"/>
  <c r="X4446" i="9"/>
  <c r="X4444" i="9"/>
  <c r="X4442" i="9"/>
  <c r="X4440" i="9"/>
  <c r="X4438" i="9"/>
  <c r="X4436" i="9"/>
  <c r="X4434" i="9"/>
  <c r="X4432" i="9"/>
  <c r="X4430" i="9"/>
  <c r="X4428" i="9"/>
  <c r="X4426" i="9"/>
  <c r="X4424" i="9"/>
  <c r="X4422" i="9"/>
  <c r="X4420" i="9"/>
  <c r="X4418" i="9"/>
  <c r="X4416" i="9"/>
  <c r="X4414" i="9"/>
  <c r="X4412" i="9"/>
  <c r="X4410" i="9"/>
  <c r="X4408" i="9"/>
  <c r="X4406" i="9"/>
  <c r="X4404" i="9"/>
  <c r="X4402" i="9"/>
  <c r="X4400" i="9"/>
  <c r="X4398" i="9"/>
  <c r="X4396" i="9"/>
  <c r="X4394" i="9"/>
  <c r="X4392" i="9"/>
  <c r="X4390" i="9"/>
  <c r="X4388" i="9"/>
  <c r="X4386" i="9"/>
  <c r="X4384" i="9"/>
  <c r="X4382" i="9"/>
  <c r="X4380" i="9"/>
  <c r="X4378" i="9"/>
  <c r="X4376" i="9"/>
  <c r="X4374" i="9"/>
  <c r="X4372" i="9"/>
  <c r="X4370" i="9"/>
  <c r="X4368" i="9"/>
  <c r="X4366" i="9"/>
  <c r="X4364" i="9"/>
  <c r="X4362" i="9"/>
  <c r="X4360" i="9"/>
  <c r="X4358" i="9"/>
  <c r="X4356" i="9"/>
  <c r="X4354" i="9"/>
  <c r="X4352" i="9"/>
  <c r="X4350" i="9"/>
  <c r="X4348" i="9"/>
  <c r="X4346" i="9"/>
  <c r="X4344" i="9"/>
  <c r="X4342" i="9"/>
  <c r="X4340" i="9"/>
  <c r="X4338" i="9"/>
  <c r="X4336" i="9"/>
  <c r="X4334" i="9"/>
  <c r="X4332" i="9"/>
  <c r="X4330" i="9"/>
  <c r="X4328" i="9"/>
  <c r="X4326" i="9"/>
  <c r="X4324" i="9"/>
  <c r="X4322" i="9"/>
  <c r="X4320" i="9"/>
  <c r="X4318" i="9"/>
  <c r="X4316" i="9"/>
  <c r="X4314" i="9"/>
  <c r="X4312" i="9"/>
  <c r="X4310" i="9"/>
  <c r="X4308" i="9"/>
  <c r="X4306" i="9"/>
  <c r="X4304" i="9"/>
  <c r="X4302" i="9"/>
  <c r="X4300" i="9"/>
  <c r="X4298" i="9"/>
  <c r="X4296" i="9"/>
  <c r="X4294" i="9"/>
  <c r="X4292" i="9"/>
  <c r="X4290" i="9"/>
  <c r="X4288" i="9"/>
  <c r="X4286" i="9"/>
  <c r="X4284" i="9"/>
  <c r="X4282" i="9"/>
  <c r="X4280" i="9"/>
  <c r="X4278" i="9"/>
  <c r="X4276" i="9"/>
  <c r="X4274" i="9"/>
  <c r="X4272" i="9"/>
  <c r="X4270" i="9"/>
  <c r="X4268" i="9"/>
  <c r="X4266" i="9"/>
  <c r="X4264" i="9"/>
  <c r="X4262" i="9"/>
  <c r="X4260" i="9"/>
  <c r="X4258" i="9"/>
  <c r="X4256" i="9"/>
  <c r="X4254" i="9"/>
  <c r="X4252" i="9"/>
  <c r="X4250" i="9"/>
  <c r="X4248" i="9"/>
  <c r="X4246" i="9"/>
  <c r="X4244" i="9"/>
  <c r="X4242" i="9"/>
  <c r="X4240" i="9"/>
  <c r="X4238" i="9"/>
  <c r="X4236" i="9"/>
  <c r="X4234" i="9"/>
  <c r="X4232" i="9"/>
  <c r="X4230" i="9"/>
  <c r="X4228" i="9"/>
  <c r="X4226" i="9"/>
  <c r="X4224" i="9"/>
  <c r="X4222" i="9"/>
  <c r="X4220" i="9"/>
  <c r="X4218" i="9"/>
  <c r="X4216" i="9"/>
  <c r="X4214" i="9"/>
  <c r="X4212" i="9"/>
  <c r="X4210" i="9"/>
  <c r="X4208" i="9"/>
  <c r="X4206" i="9"/>
  <c r="X4204" i="9"/>
  <c r="X4202" i="9"/>
  <c r="X4200" i="9"/>
  <c r="X4198" i="9"/>
  <c r="X4196" i="9"/>
  <c r="X4194" i="9"/>
  <c r="X4192" i="9"/>
  <c r="X4190" i="9"/>
  <c r="X4188" i="9"/>
  <c r="X4186" i="9"/>
  <c r="X4184" i="9"/>
  <c r="X4182" i="9"/>
  <c r="X4180" i="9"/>
  <c r="X4178" i="9"/>
  <c r="X4176" i="9"/>
  <c r="X4174" i="9"/>
  <c r="X4172" i="9"/>
  <c r="X4170" i="9"/>
  <c r="X4168" i="9"/>
  <c r="X4166" i="9"/>
  <c r="X4164" i="9"/>
  <c r="X4162" i="9"/>
  <c r="X4160" i="9"/>
  <c r="X4158" i="9"/>
  <c r="X4156" i="9"/>
  <c r="X4154" i="9"/>
  <c r="X4152" i="9"/>
  <c r="X4150" i="9"/>
  <c r="X4148" i="9"/>
  <c r="X4146" i="9"/>
  <c r="X4144" i="9"/>
  <c r="X4142" i="9"/>
  <c r="X4140" i="9"/>
  <c r="X4138" i="9"/>
  <c r="X4136" i="9"/>
  <c r="X4134" i="9"/>
  <c r="X4132" i="9"/>
  <c r="X4130" i="9"/>
  <c r="X4128" i="9"/>
  <c r="X4126" i="9"/>
  <c r="X4124" i="9"/>
  <c r="X4122" i="9"/>
  <c r="X4120" i="9"/>
  <c r="X4118" i="9"/>
  <c r="X4116" i="9"/>
  <c r="X4114" i="9"/>
  <c r="X4112" i="9"/>
  <c r="X4110" i="9"/>
  <c r="X4108" i="9"/>
  <c r="X4106" i="9"/>
  <c r="X4104" i="9"/>
  <c r="X4102" i="9"/>
  <c r="X4100" i="9"/>
  <c r="X4098" i="9"/>
  <c r="X4096" i="9"/>
  <c r="X4094" i="9"/>
  <c r="X4092" i="9"/>
  <c r="X4090" i="9"/>
  <c r="X4088" i="9"/>
  <c r="X4086" i="9"/>
  <c r="X4084" i="9"/>
  <c r="X4082" i="9"/>
  <c r="X4080" i="9"/>
  <c r="X4078" i="9"/>
  <c r="X4076" i="9"/>
  <c r="X4074" i="9"/>
  <c r="X4072" i="9"/>
  <c r="X4070" i="9"/>
  <c r="X4068" i="9"/>
  <c r="X4066" i="9"/>
  <c r="X4064" i="9"/>
  <c r="X4062" i="9"/>
  <c r="X4060" i="9"/>
  <c r="X4058" i="9"/>
  <c r="X4056" i="9"/>
  <c r="X4054" i="9"/>
  <c r="X4052" i="9"/>
  <c r="X4050" i="9"/>
  <c r="X4048" i="9"/>
  <c r="X4046" i="9"/>
  <c r="X4044" i="9"/>
  <c r="X4042" i="9"/>
  <c r="X4040" i="9"/>
  <c r="X4038" i="9"/>
  <c r="X4036" i="9"/>
  <c r="X4034" i="9"/>
  <c r="X4032" i="9"/>
  <c r="X4030" i="9"/>
  <c r="X4028" i="9"/>
  <c r="X4026" i="9"/>
  <c r="X4024" i="9"/>
  <c r="X4022" i="9"/>
  <c r="X4020" i="9"/>
  <c r="X4018" i="9"/>
  <c r="X4016" i="9"/>
  <c r="X4014" i="9"/>
  <c r="X4012" i="9"/>
  <c r="X4010" i="9"/>
  <c r="X4008" i="9"/>
  <c r="X4006" i="9"/>
  <c r="X4004" i="9"/>
  <c r="X4002" i="9"/>
  <c r="X4000" i="9"/>
  <c r="X3998" i="9"/>
  <c r="X3996" i="9"/>
  <c r="X3994" i="9"/>
  <c r="X3992" i="9"/>
  <c r="X3990" i="9"/>
  <c r="X3988" i="9"/>
  <c r="X3986" i="9"/>
  <c r="X3984" i="9"/>
  <c r="X3982" i="9"/>
  <c r="X3980" i="9"/>
  <c r="X3978" i="9"/>
  <c r="X3976" i="9"/>
  <c r="X3974" i="9"/>
  <c r="X3972" i="9"/>
  <c r="X3970" i="9"/>
  <c r="X3968" i="9"/>
  <c r="X3966" i="9"/>
  <c r="X3964" i="9"/>
  <c r="X3962" i="9"/>
  <c r="X3960" i="9"/>
  <c r="X3958" i="9"/>
  <c r="X3956" i="9"/>
  <c r="X3954" i="9"/>
  <c r="X3952" i="9"/>
  <c r="X3950" i="9"/>
  <c r="X3948" i="9"/>
  <c r="X3946" i="9"/>
  <c r="X3944" i="9"/>
  <c r="X3942" i="9"/>
  <c r="X3940" i="9"/>
  <c r="X3938" i="9"/>
  <c r="X3936" i="9"/>
  <c r="X3934" i="9"/>
  <c r="X3932" i="9"/>
  <c r="X3930" i="9"/>
  <c r="X3928" i="9"/>
  <c r="X3926" i="9"/>
  <c r="X3924" i="9"/>
  <c r="X3922" i="9"/>
  <c r="X3920" i="9"/>
  <c r="X3918" i="9"/>
  <c r="X3916" i="9"/>
  <c r="X3914" i="9"/>
  <c r="X3912" i="9"/>
  <c r="X3910" i="9"/>
  <c r="X3908" i="9"/>
  <c r="X3906" i="9"/>
  <c r="X3904" i="9"/>
  <c r="X3902" i="9"/>
  <c r="X3900" i="9"/>
  <c r="X3898" i="9"/>
  <c r="X3896" i="9"/>
  <c r="X3894" i="9"/>
  <c r="X3892" i="9"/>
  <c r="X3890" i="9"/>
  <c r="X3888" i="9"/>
  <c r="X3886" i="9"/>
  <c r="X3884" i="9"/>
  <c r="X3882" i="9"/>
  <c r="X3880" i="9"/>
  <c r="X3878" i="9"/>
  <c r="X3876" i="9"/>
  <c r="X3874" i="9"/>
  <c r="X3872" i="9"/>
  <c r="X3870" i="9"/>
  <c r="X3868" i="9"/>
  <c r="X3866" i="9"/>
  <c r="X3864" i="9"/>
  <c r="X3862" i="9"/>
  <c r="X3860" i="9"/>
  <c r="X3858" i="9"/>
  <c r="X3856" i="9"/>
  <c r="X3854" i="9"/>
  <c r="X3852" i="9"/>
  <c r="X3850" i="9"/>
  <c r="X3848" i="9"/>
  <c r="X3846" i="9"/>
  <c r="X3844" i="9"/>
  <c r="X3842" i="9"/>
  <c r="X3840" i="9"/>
  <c r="X3838" i="9"/>
  <c r="X3836" i="9"/>
  <c r="X3834" i="9"/>
  <c r="X3832" i="9"/>
  <c r="X3830" i="9"/>
  <c r="X3828" i="9"/>
  <c r="X3826" i="9"/>
  <c r="X3824" i="9"/>
  <c r="X3822" i="9"/>
  <c r="X3820" i="9"/>
  <c r="X3818" i="9"/>
  <c r="X3816" i="9"/>
  <c r="X3814" i="9"/>
  <c r="X3812" i="9"/>
  <c r="X3810" i="9"/>
  <c r="X3808" i="9"/>
  <c r="X3806" i="9"/>
  <c r="X3804" i="9"/>
  <c r="X3802" i="9"/>
  <c r="X3800" i="9"/>
  <c r="X3798" i="9"/>
  <c r="X3796" i="9"/>
  <c r="X3794" i="9"/>
  <c r="X3792" i="9"/>
  <c r="X3790" i="9"/>
  <c r="X3788" i="9"/>
  <c r="X3786" i="9"/>
  <c r="X3784" i="9"/>
  <c r="X3782" i="9"/>
  <c r="X3780" i="9"/>
  <c r="X3778" i="9"/>
  <c r="X3776" i="9"/>
  <c r="X3774" i="9"/>
  <c r="X3772" i="9"/>
  <c r="X3770" i="9"/>
  <c r="X3768" i="9"/>
  <c r="X3766" i="9"/>
  <c r="X3764" i="9"/>
  <c r="X3762" i="9"/>
  <c r="X3760" i="9"/>
  <c r="X3758" i="9"/>
  <c r="X3756" i="9"/>
  <c r="X3754" i="9"/>
  <c r="X3752" i="9"/>
  <c r="X3750" i="9"/>
  <c r="X3748" i="9"/>
  <c r="X3746" i="9"/>
  <c r="X3744" i="9"/>
  <c r="X3742" i="9"/>
  <c r="X3740" i="9"/>
  <c r="X3738" i="9"/>
  <c r="X3736" i="9"/>
  <c r="X3734" i="9"/>
  <c r="X3732" i="9"/>
  <c r="X3730" i="9"/>
  <c r="X3728" i="9"/>
  <c r="X3726" i="9"/>
  <c r="X3724" i="9"/>
  <c r="X3722" i="9"/>
  <c r="X3720" i="9"/>
  <c r="X3718" i="9"/>
  <c r="X3716" i="9"/>
  <c r="X3714" i="9"/>
  <c r="X3712" i="9"/>
  <c r="X3710" i="9"/>
  <c r="X3708" i="9"/>
  <c r="X3706" i="9"/>
  <c r="X3704" i="9"/>
  <c r="X3702" i="9"/>
  <c r="X3700" i="9"/>
  <c r="X3698" i="9"/>
  <c r="X3696" i="9"/>
  <c r="X3694" i="9"/>
  <c r="X3692" i="9"/>
  <c r="X3690" i="9"/>
  <c r="X3688" i="9"/>
  <c r="X3686" i="9"/>
  <c r="X3684" i="9"/>
  <c r="X3682" i="9"/>
  <c r="X3680" i="9"/>
  <c r="X3678" i="9"/>
  <c r="X3676" i="9"/>
  <c r="X3674" i="9"/>
  <c r="X3672" i="9"/>
  <c r="X3670" i="9"/>
  <c r="X3668" i="9"/>
  <c r="X3666" i="9"/>
  <c r="X3664" i="9"/>
  <c r="X3662" i="9"/>
  <c r="X3660" i="9"/>
  <c r="X3658" i="9"/>
  <c r="X3656" i="9"/>
  <c r="X3654" i="9"/>
  <c r="X3652" i="9"/>
  <c r="X3650" i="9"/>
  <c r="X3648" i="9"/>
  <c r="X3646" i="9"/>
  <c r="X3644" i="9"/>
  <c r="X5007" i="9"/>
  <c r="X5005" i="9"/>
  <c r="X5003" i="9"/>
  <c r="X5001" i="9"/>
  <c r="X4999" i="9"/>
  <c r="X4997" i="9"/>
  <c r="X4995" i="9"/>
  <c r="X4993" i="9"/>
  <c r="X4991" i="9"/>
  <c r="X4989" i="9"/>
  <c r="X4987" i="9"/>
  <c r="X4985" i="9"/>
  <c r="X4983" i="9"/>
  <c r="X4981" i="9"/>
  <c r="X4979" i="9"/>
  <c r="X4977" i="9"/>
  <c r="X4975" i="9"/>
  <c r="X4973" i="9"/>
  <c r="X4971" i="9"/>
  <c r="X4969" i="9"/>
  <c r="X4967" i="9"/>
  <c r="X4965" i="9"/>
  <c r="X4963" i="9"/>
  <c r="X4961" i="9"/>
  <c r="X4959" i="9"/>
  <c r="X4957" i="9"/>
  <c r="X4955" i="9"/>
  <c r="X4953" i="9"/>
  <c r="X4951" i="9"/>
  <c r="X4949" i="9"/>
  <c r="X4947" i="9"/>
  <c r="X4945" i="9"/>
  <c r="X4943" i="9"/>
  <c r="X4941" i="9"/>
  <c r="X4939" i="9"/>
  <c r="X4937" i="9"/>
  <c r="X4935" i="9"/>
  <c r="X4933" i="9"/>
  <c r="X4931" i="9"/>
  <c r="X4929" i="9"/>
  <c r="X4927" i="9"/>
  <c r="X4925" i="9"/>
  <c r="X4923" i="9"/>
  <c r="X4921" i="9"/>
  <c r="X4919" i="9"/>
  <c r="X4917" i="9"/>
  <c r="X4915" i="9"/>
  <c r="X4913" i="9"/>
  <c r="X4911" i="9"/>
  <c r="X4909" i="9"/>
  <c r="X4907" i="9"/>
  <c r="X4905" i="9"/>
  <c r="X4903" i="9"/>
  <c r="X4901" i="9"/>
  <c r="X4899" i="9"/>
  <c r="X4897" i="9"/>
  <c r="X4895" i="9"/>
  <c r="X4893" i="9"/>
  <c r="X4891" i="9"/>
  <c r="X4889" i="9"/>
  <c r="X4887" i="9"/>
  <c r="X4885" i="9"/>
  <c r="X4883" i="9"/>
  <c r="X4881" i="9"/>
  <c r="X4879" i="9"/>
  <c r="X4877" i="9"/>
  <c r="X4875" i="9"/>
  <c r="X4873" i="9"/>
  <c r="X4871" i="9"/>
  <c r="X4869" i="9"/>
  <c r="X4867" i="9"/>
  <c r="X4865" i="9"/>
  <c r="X4863" i="9"/>
  <c r="X4861" i="9"/>
  <c r="X4859" i="9"/>
  <c r="X4857" i="9"/>
  <c r="X4855" i="9"/>
  <c r="X4853" i="9"/>
  <c r="X4851" i="9"/>
  <c r="X4849" i="9"/>
  <c r="X4847" i="9"/>
  <c r="X4845" i="9"/>
  <c r="X4843" i="9"/>
  <c r="X4841" i="9"/>
  <c r="X4839" i="9"/>
  <c r="X4837" i="9"/>
  <c r="X4835" i="9"/>
  <c r="X4833" i="9"/>
  <c r="X4831" i="9"/>
  <c r="X4829" i="9"/>
  <c r="X4827" i="9"/>
  <c r="X4825" i="9"/>
  <c r="X4823" i="9"/>
  <c r="X4821" i="9"/>
  <c r="X4819" i="9"/>
  <c r="X4817" i="9"/>
  <c r="X4815" i="9"/>
  <c r="X4813" i="9"/>
  <c r="X4811" i="9"/>
  <c r="X4809" i="9"/>
  <c r="X4807" i="9"/>
  <c r="X4805" i="9"/>
  <c r="X4803" i="9"/>
  <c r="X4801" i="9"/>
  <c r="X4799" i="9"/>
  <c r="X4797" i="9"/>
  <c r="X4795" i="9"/>
  <c r="X4793" i="9"/>
  <c r="X4791" i="9"/>
  <c r="X4789" i="9"/>
  <c r="X4787" i="9"/>
  <c r="X4785" i="9"/>
  <c r="X4783" i="9"/>
  <c r="X4781" i="9"/>
  <c r="X4779" i="9"/>
  <c r="X4777" i="9"/>
  <c r="X4775" i="9"/>
  <c r="X4773" i="9"/>
  <c r="X4771" i="9"/>
  <c r="X4769" i="9"/>
  <c r="X4767" i="9"/>
  <c r="X4765" i="9"/>
  <c r="X4763" i="9"/>
  <c r="X4761" i="9"/>
  <c r="X4759" i="9"/>
  <c r="X4757" i="9"/>
  <c r="X4755" i="9"/>
  <c r="X4753" i="9"/>
  <c r="X4751" i="9"/>
  <c r="X4749" i="9"/>
  <c r="X4747" i="9"/>
  <c r="X4745" i="9"/>
  <c r="X4743" i="9"/>
  <c r="X4741" i="9"/>
  <c r="X4739" i="9"/>
  <c r="X4737" i="9"/>
  <c r="X4735" i="9"/>
  <c r="X4733" i="9"/>
  <c r="X4731" i="9"/>
  <c r="X4729" i="9"/>
  <c r="X4727" i="9"/>
  <c r="X4725" i="9"/>
  <c r="X4723" i="9"/>
  <c r="X4721" i="9"/>
  <c r="X4719" i="9"/>
  <c r="X4717" i="9"/>
  <c r="X4715" i="9"/>
  <c r="X4713" i="9"/>
  <c r="X4711" i="9"/>
  <c r="X4709" i="9"/>
  <c r="X4707" i="9"/>
  <c r="X4705" i="9"/>
  <c r="X4703" i="9"/>
  <c r="X4701" i="9"/>
  <c r="X4699" i="9"/>
  <c r="X4697" i="9"/>
  <c r="X4695" i="9"/>
  <c r="X4693" i="9"/>
  <c r="X4691" i="9"/>
  <c r="X4689" i="9"/>
  <c r="X4687" i="9"/>
  <c r="X4685" i="9"/>
  <c r="X4683" i="9"/>
  <c r="X4681" i="9"/>
  <c r="X4679" i="9"/>
  <c r="X4677" i="9"/>
  <c r="X4675" i="9"/>
  <c r="X4673" i="9"/>
  <c r="X4671" i="9"/>
  <c r="X4669" i="9"/>
  <c r="X4667" i="9"/>
  <c r="X4665" i="9"/>
  <c r="X4663" i="9"/>
  <c r="X4661" i="9"/>
  <c r="X4659" i="9"/>
  <c r="X4657" i="9"/>
  <c r="X4655" i="9"/>
  <c r="X4653" i="9"/>
  <c r="X4651" i="9"/>
  <c r="X4649" i="9"/>
  <c r="X4647" i="9"/>
  <c r="X4645" i="9"/>
  <c r="X4643" i="9"/>
  <c r="X4641" i="9"/>
  <c r="X4639" i="9"/>
  <c r="X4637" i="9"/>
  <c r="X4635" i="9"/>
  <c r="X4633" i="9"/>
  <c r="X4631" i="9"/>
  <c r="X4629" i="9"/>
  <c r="X4627" i="9"/>
  <c r="X4625" i="9"/>
  <c r="X4623" i="9"/>
  <c r="X4621" i="9"/>
  <c r="X4619" i="9"/>
  <c r="X4617" i="9"/>
  <c r="X4615" i="9"/>
  <c r="X4613" i="9"/>
  <c r="X4611" i="9"/>
  <c r="X4609" i="9"/>
  <c r="X4607" i="9"/>
  <c r="X4605" i="9"/>
  <c r="X4603" i="9"/>
  <c r="X4601" i="9"/>
  <c r="X4599" i="9"/>
  <c r="X4597" i="9"/>
  <c r="X4595" i="9"/>
  <c r="X4593" i="9"/>
  <c r="X4591" i="9"/>
  <c r="X4589" i="9"/>
  <c r="X4587" i="9"/>
  <c r="X4585" i="9"/>
  <c r="X4583" i="9"/>
  <c r="X4581" i="9"/>
  <c r="X4579" i="9"/>
  <c r="X4577" i="9"/>
  <c r="X4575" i="9"/>
  <c r="X4573" i="9"/>
  <c r="X4571" i="9"/>
  <c r="X4569" i="9"/>
  <c r="X4567" i="9"/>
  <c r="X4565" i="9"/>
  <c r="X4563" i="9"/>
  <c r="X4561" i="9"/>
  <c r="X4559" i="9"/>
  <c r="X4557" i="9"/>
  <c r="X4555" i="9"/>
  <c r="X4553" i="9"/>
  <c r="X4551" i="9"/>
  <c r="X4549" i="9"/>
  <c r="X4547" i="9"/>
  <c r="X4545" i="9"/>
  <c r="X4543" i="9"/>
  <c r="X4541" i="9"/>
  <c r="X4539" i="9"/>
  <c r="X4537" i="9"/>
  <c r="X4535" i="9"/>
  <c r="X4533" i="9"/>
  <c r="X4531" i="9"/>
  <c r="X4529" i="9"/>
  <c r="X4527" i="9"/>
  <c r="X4525" i="9"/>
  <c r="X4523" i="9"/>
  <c r="X4521" i="9"/>
  <c r="X4519" i="9"/>
  <c r="X4517" i="9"/>
  <c r="X4515" i="9"/>
  <c r="X4513" i="9"/>
  <c r="X4511" i="9"/>
  <c r="X4509" i="9"/>
  <c r="X4507" i="9"/>
  <c r="X4505" i="9"/>
  <c r="X4503" i="9"/>
  <c r="X4501" i="9"/>
  <c r="X4499" i="9"/>
  <c r="X4497" i="9"/>
  <c r="X4495" i="9"/>
  <c r="X4493" i="9"/>
  <c r="X4491" i="9"/>
  <c r="X4489" i="9"/>
  <c r="X4487" i="9"/>
  <c r="X4485" i="9"/>
  <c r="X4483" i="9"/>
  <c r="X4481" i="9"/>
  <c r="X4479" i="9"/>
  <c r="X4477" i="9"/>
  <c r="X4475" i="9"/>
  <c r="X4473" i="9"/>
  <c r="X4471" i="9"/>
  <c r="X4469" i="9"/>
  <c r="X4467" i="9"/>
  <c r="X4465" i="9"/>
  <c r="X4463" i="9"/>
  <c r="X4461" i="9"/>
  <c r="X4459" i="9"/>
  <c r="X4457" i="9"/>
  <c r="X4455" i="9"/>
  <c r="X4453" i="9"/>
  <c r="X4451" i="9"/>
  <c r="X4449" i="9"/>
  <c r="X4447" i="9"/>
  <c r="X4445" i="9"/>
  <c r="X4443" i="9"/>
  <c r="X4441" i="9"/>
  <c r="X4439" i="9"/>
  <c r="X4437" i="9"/>
  <c r="X4435" i="9"/>
  <c r="X4433" i="9"/>
  <c r="X4431" i="9"/>
  <c r="X4429" i="9"/>
  <c r="X4427" i="9"/>
  <c r="X4425" i="9"/>
  <c r="X4423" i="9"/>
  <c r="X4421" i="9"/>
  <c r="X4419" i="9"/>
  <c r="X4417" i="9"/>
  <c r="X4415" i="9"/>
  <c r="X4413" i="9"/>
  <c r="X4411" i="9"/>
  <c r="X4409" i="9"/>
  <c r="X4407" i="9"/>
  <c r="X4405" i="9"/>
  <c r="X4403" i="9"/>
  <c r="X4401" i="9"/>
  <c r="X4399" i="9"/>
  <c r="X4397" i="9"/>
  <c r="X4395" i="9"/>
  <c r="X4393" i="9"/>
  <c r="X4391" i="9"/>
  <c r="X4389" i="9"/>
  <c r="X4387" i="9"/>
  <c r="X4385" i="9"/>
  <c r="X4383" i="9"/>
  <c r="X4381" i="9"/>
  <c r="X4379" i="9"/>
  <c r="X4377" i="9"/>
  <c r="X4375" i="9"/>
  <c r="X4373" i="9"/>
  <c r="X4371" i="9"/>
  <c r="X4369" i="9"/>
  <c r="X4367" i="9"/>
  <c r="X4365" i="9"/>
  <c r="X4363" i="9"/>
  <c r="X4361" i="9"/>
  <c r="X4359" i="9"/>
  <c r="X4357" i="9"/>
  <c r="X4355" i="9"/>
  <c r="X4353" i="9"/>
  <c r="X4351" i="9"/>
  <c r="X4349" i="9"/>
  <c r="X4347" i="9"/>
  <c r="X4345" i="9"/>
  <c r="X4343" i="9"/>
  <c r="X4341" i="9"/>
  <c r="X4339" i="9"/>
  <c r="X4337" i="9"/>
  <c r="X4335" i="9"/>
  <c r="X4333" i="9"/>
  <c r="X4331" i="9"/>
  <c r="X4329" i="9"/>
  <c r="X4327" i="9"/>
  <c r="X4325" i="9"/>
  <c r="X4323" i="9"/>
  <c r="X4321" i="9"/>
  <c r="X4319" i="9"/>
  <c r="X4317" i="9"/>
  <c r="X4315" i="9"/>
  <c r="X4313" i="9"/>
  <c r="X4311" i="9"/>
  <c r="X4309" i="9"/>
  <c r="X4307" i="9"/>
  <c r="X4305" i="9"/>
  <c r="X4303" i="9"/>
  <c r="X4301" i="9"/>
  <c r="X4299" i="9"/>
  <c r="X4297" i="9"/>
  <c r="X4295" i="9"/>
  <c r="X4293" i="9"/>
  <c r="X4291" i="9"/>
  <c r="X4289" i="9"/>
  <c r="X4287" i="9"/>
  <c r="X4285" i="9"/>
  <c r="X4283" i="9"/>
  <c r="X4281" i="9"/>
  <c r="X4279" i="9"/>
  <c r="X4277" i="9"/>
  <c r="X4275" i="9"/>
  <c r="X4273" i="9"/>
  <c r="X4271" i="9"/>
  <c r="X4269" i="9"/>
  <c r="X4267" i="9"/>
  <c r="X4265" i="9"/>
  <c r="X4263" i="9"/>
  <c r="X4261" i="9"/>
  <c r="X4259" i="9"/>
  <c r="X4257" i="9"/>
  <c r="X4255" i="9"/>
  <c r="X4253" i="9"/>
  <c r="X4251" i="9"/>
  <c r="X4249" i="9"/>
  <c r="X4247" i="9"/>
  <c r="X4245" i="9"/>
  <c r="X4243" i="9"/>
  <c r="X4241" i="9"/>
  <c r="X4239" i="9"/>
  <c r="X4237" i="9"/>
  <c r="X4235" i="9"/>
  <c r="X4233" i="9"/>
  <c r="X4231" i="9"/>
  <c r="X4229" i="9"/>
  <c r="X4227" i="9"/>
  <c r="X4225" i="9"/>
  <c r="X4223" i="9"/>
  <c r="X4221" i="9"/>
  <c r="X4219" i="9"/>
  <c r="X4217" i="9"/>
  <c r="X4215" i="9"/>
  <c r="X4213" i="9"/>
  <c r="X4211" i="9"/>
  <c r="X4209" i="9"/>
  <c r="X4207" i="9"/>
  <c r="X4205" i="9"/>
  <c r="X4203" i="9"/>
  <c r="X4201" i="9"/>
  <c r="X4199" i="9"/>
  <c r="X4197" i="9"/>
  <c r="X4195" i="9"/>
  <c r="X4193" i="9"/>
  <c r="X4191" i="9"/>
  <c r="X4189" i="9"/>
  <c r="X4187" i="9"/>
  <c r="X4185" i="9"/>
  <c r="X4183" i="9"/>
  <c r="X4181" i="9"/>
  <c r="X4179" i="9"/>
  <c r="X4177" i="9"/>
  <c r="X4175" i="9"/>
  <c r="X4173" i="9"/>
  <c r="X4171" i="9"/>
  <c r="X4169" i="9"/>
  <c r="X4167" i="9"/>
  <c r="X4165" i="9"/>
  <c r="X4163" i="9"/>
  <c r="X4161" i="9"/>
  <c r="X4159" i="9"/>
  <c r="X4157" i="9"/>
  <c r="X4155" i="9"/>
  <c r="X4153" i="9"/>
  <c r="X4151" i="9"/>
  <c r="X4149" i="9"/>
  <c r="X4147" i="9"/>
  <c r="X4145" i="9"/>
  <c r="X4143" i="9"/>
  <c r="X4141" i="9"/>
  <c r="X4139" i="9"/>
  <c r="X4137" i="9"/>
  <c r="X4135" i="9"/>
  <c r="X4133" i="9"/>
  <c r="X4131" i="9"/>
  <c r="X4129" i="9"/>
  <c r="X4127" i="9"/>
  <c r="X4125" i="9"/>
  <c r="X4123" i="9"/>
  <c r="X4121" i="9"/>
  <c r="X4119" i="9"/>
  <c r="X4117" i="9"/>
  <c r="X4115" i="9"/>
  <c r="X4113" i="9"/>
  <c r="X4111" i="9"/>
  <c r="X4109" i="9"/>
  <c r="X4107" i="9"/>
  <c r="X4105" i="9"/>
  <c r="X4103" i="9"/>
  <c r="X4101" i="9"/>
  <c r="X4099" i="9"/>
  <c r="X4097" i="9"/>
  <c r="X4095" i="9"/>
  <c r="X4093" i="9"/>
  <c r="X4091" i="9"/>
  <c r="X4089" i="9"/>
  <c r="X4087" i="9"/>
  <c r="X4085" i="9"/>
  <c r="X4083" i="9"/>
  <c r="X4081" i="9"/>
  <c r="X4079" i="9"/>
  <c r="X4077" i="9"/>
  <c r="X4075" i="9"/>
  <c r="X4073" i="9"/>
  <c r="X4071" i="9"/>
  <c r="X4069" i="9"/>
  <c r="X4067" i="9"/>
  <c r="X4065" i="9"/>
  <c r="X4063" i="9"/>
  <c r="X4061" i="9"/>
  <c r="X4059" i="9"/>
  <c r="X4057" i="9"/>
  <c r="X4055" i="9"/>
  <c r="X4053" i="9"/>
  <c r="X4051" i="9"/>
  <c r="X4049" i="9"/>
  <c r="X4047" i="9"/>
  <c r="X4045" i="9"/>
  <c r="X4043" i="9"/>
  <c r="X4041" i="9"/>
  <c r="X4039" i="9"/>
  <c r="X4037" i="9"/>
  <c r="X4035" i="9"/>
  <c r="X4033" i="9"/>
  <c r="X4031" i="9"/>
  <c r="X4029" i="9"/>
  <c r="X4027" i="9"/>
  <c r="X4025" i="9"/>
  <c r="X4023" i="9"/>
  <c r="X4021" i="9"/>
  <c r="X4019" i="9"/>
  <c r="X4017" i="9"/>
  <c r="X4015" i="9"/>
  <c r="X4013" i="9"/>
  <c r="X4011" i="9"/>
  <c r="X4009" i="9"/>
  <c r="X4007" i="9"/>
  <c r="X4005" i="9"/>
  <c r="X4003" i="9"/>
  <c r="X4001" i="9"/>
  <c r="X3999" i="9"/>
  <c r="X3997" i="9"/>
  <c r="X3995" i="9"/>
  <c r="X3993" i="9"/>
  <c r="X3991" i="9"/>
  <c r="X3989" i="9"/>
  <c r="X3987" i="9"/>
  <c r="X3985" i="9"/>
  <c r="X3983" i="9"/>
  <c r="X3981" i="9"/>
  <c r="X3979" i="9"/>
  <c r="X3977" i="9"/>
  <c r="X3975" i="9"/>
  <c r="X3973" i="9"/>
  <c r="X3971" i="9"/>
  <c r="X3969" i="9"/>
  <c r="X3967" i="9"/>
  <c r="X3965" i="9"/>
  <c r="X3963" i="9"/>
  <c r="X3961" i="9"/>
  <c r="X3959" i="9"/>
  <c r="X3957" i="9"/>
  <c r="X3955" i="9"/>
  <c r="X3953" i="9"/>
  <c r="X3951" i="9"/>
  <c r="X3949" i="9"/>
  <c r="X3947" i="9"/>
  <c r="X3945" i="9"/>
  <c r="X3943" i="9"/>
  <c r="X3941" i="9"/>
  <c r="X3939" i="9"/>
  <c r="X3937" i="9"/>
  <c r="X3935" i="9"/>
  <c r="X3933" i="9"/>
  <c r="X3931" i="9"/>
  <c r="X3929" i="9"/>
  <c r="X3927" i="9"/>
  <c r="X3925" i="9"/>
  <c r="X3923" i="9"/>
  <c r="X3921" i="9"/>
  <c r="X3919" i="9"/>
  <c r="X3917" i="9"/>
  <c r="X3915" i="9"/>
  <c r="X3913" i="9"/>
  <c r="X3911" i="9"/>
  <c r="X3909" i="9"/>
  <c r="X3907" i="9"/>
  <c r="X3905" i="9"/>
  <c r="X3903" i="9"/>
  <c r="X3901" i="9"/>
  <c r="X3899" i="9"/>
  <c r="X3897" i="9"/>
  <c r="X3895" i="9"/>
  <c r="X3893" i="9"/>
  <c r="X3891" i="9"/>
  <c r="X3889" i="9"/>
  <c r="X3887" i="9"/>
  <c r="X3885" i="9"/>
  <c r="X3883" i="9"/>
  <c r="X3881" i="9"/>
  <c r="X3879" i="9"/>
  <c r="X3877" i="9"/>
  <c r="X3875" i="9"/>
  <c r="X3873" i="9"/>
  <c r="X3871" i="9"/>
  <c r="X3869" i="9"/>
  <c r="X3867" i="9"/>
  <c r="X3865" i="9"/>
  <c r="X3863" i="9"/>
  <c r="X3861" i="9"/>
  <c r="X3859" i="9"/>
  <c r="X3857" i="9"/>
  <c r="X3855" i="9"/>
  <c r="X3853" i="9"/>
  <c r="X3851" i="9"/>
  <c r="X3849" i="9"/>
  <c r="X3847" i="9"/>
  <c r="X3845" i="9"/>
  <c r="X3843" i="9"/>
  <c r="X3841" i="9"/>
  <c r="X3839" i="9"/>
  <c r="X3837" i="9"/>
  <c r="X3835" i="9"/>
  <c r="X3833" i="9"/>
  <c r="X3831" i="9"/>
  <c r="X3829" i="9"/>
  <c r="X3827" i="9"/>
  <c r="X3825" i="9"/>
  <c r="X3823" i="9"/>
  <c r="X3821" i="9"/>
  <c r="X3819" i="9"/>
  <c r="X3817" i="9"/>
  <c r="X3815" i="9"/>
  <c r="X3813" i="9"/>
  <c r="X3811" i="9"/>
  <c r="X3809" i="9"/>
  <c r="X3807" i="9"/>
  <c r="X3805" i="9"/>
  <c r="X3803" i="9"/>
  <c r="X3801" i="9"/>
  <c r="X3799" i="9"/>
  <c r="X3797" i="9"/>
  <c r="X3795" i="9"/>
  <c r="X3793" i="9"/>
  <c r="X3791" i="9"/>
  <c r="X3789" i="9"/>
  <c r="X3787" i="9"/>
  <c r="X3785" i="9"/>
  <c r="X3783" i="9"/>
  <c r="X3781" i="9"/>
  <c r="X3779" i="9"/>
  <c r="X3777" i="9"/>
  <c r="X3775" i="9"/>
  <c r="X3773" i="9"/>
  <c r="X3771" i="9"/>
  <c r="X3769" i="9"/>
  <c r="X3767" i="9"/>
  <c r="X3765" i="9"/>
  <c r="X3763" i="9"/>
  <c r="X3761" i="9"/>
  <c r="X3759" i="9"/>
  <c r="X3757" i="9"/>
  <c r="X3755" i="9"/>
  <c r="X3753" i="9"/>
  <c r="X3751" i="9"/>
  <c r="X3749" i="9"/>
  <c r="X3747" i="9"/>
  <c r="X3745" i="9"/>
  <c r="X3743" i="9"/>
  <c r="X3741" i="9"/>
  <c r="X3739" i="9"/>
  <c r="X3737" i="9"/>
  <c r="X3735" i="9"/>
  <c r="X3733" i="9"/>
  <c r="X3731" i="9"/>
  <c r="X3729" i="9"/>
  <c r="X3727" i="9"/>
  <c r="X3725" i="9"/>
  <c r="X3723" i="9"/>
  <c r="X3721" i="9"/>
  <c r="X3719" i="9"/>
  <c r="X3717" i="9"/>
  <c r="X3715" i="9"/>
  <c r="X3713" i="9"/>
  <c r="X3711" i="9"/>
  <c r="X3709" i="9"/>
  <c r="X3707" i="9"/>
  <c r="X3705" i="9"/>
  <c r="X3703" i="9"/>
  <c r="X3701" i="9"/>
  <c r="X3699" i="9"/>
  <c r="X3697" i="9"/>
  <c r="X3695" i="9"/>
  <c r="X3693" i="9"/>
  <c r="X3691" i="9"/>
  <c r="X3689" i="9"/>
  <c r="X3687" i="9"/>
  <c r="X3685" i="9"/>
  <c r="X3683" i="9"/>
  <c r="X3681" i="9"/>
  <c r="X3679" i="9"/>
  <c r="X3677" i="9"/>
  <c r="X3675" i="9"/>
  <c r="X3673" i="9"/>
  <c r="X3671" i="9"/>
  <c r="X3669" i="9"/>
  <c r="X3667" i="9"/>
  <c r="X3665" i="9"/>
  <c r="X3663" i="9"/>
  <c r="X3661" i="9"/>
  <c r="X3659" i="9"/>
  <c r="X3657" i="9"/>
  <c r="X3655" i="9"/>
  <c r="X3653" i="9"/>
  <c r="X3651" i="9"/>
  <c r="X3649" i="9"/>
  <c r="X3647" i="9"/>
  <c r="X3645" i="9"/>
  <c r="X3643" i="9"/>
  <c r="X3642" i="9"/>
  <c r="X3640" i="9"/>
  <c r="X3638" i="9"/>
  <c r="X3636" i="9"/>
  <c r="X3634" i="9"/>
  <c r="X3632" i="9"/>
  <c r="X3630" i="9"/>
  <c r="X3628" i="9"/>
  <c r="X3626" i="9"/>
  <c r="X3624" i="9"/>
  <c r="X3622" i="9"/>
  <c r="X3620" i="9"/>
  <c r="X3618" i="9"/>
  <c r="X3616" i="9"/>
  <c r="X3614" i="9"/>
  <c r="X3612" i="9"/>
  <c r="X3610" i="9"/>
  <c r="X3608" i="9"/>
  <c r="X3606" i="9"/>
  <c r="X3604" i="9"/>
  <c r="X3602" i="9"/>
  <c r="X3600" i="9"/>
  <c r="X3598" i="9"/>
  <c r="X3596" i="9"/>
  <c r="X3594" i="9"/>
  <c r="X3592" i="9"/>
  <c r="X3590" i="9"/>
  <c r="X3588" i="9"/>
  <c r="X3586" i="9"/>
  <c r="X3584" i="9"/>
  <c r="X3582" i="9"/>
  <c r="X3580" i="9"/>
  <c r="X3578" i="9"/>
  <c r="X3576" i="9"/>
  <c r="X3574" i="9"/>
  <c r="X3572" i="9"/>
  <c r="X3570" i="9"/>
  <c r="X3568" i="9"/>
  <c r="X3566" i="9"/>
  <c r="X3564" i="9"/>
  <c r="X3562" i="9"/>
  <c r="X3560" i="9"/>
  <c r="X3558" i="9"/>
  <c r="X3556" i="9"/>
  <c r="X3554" i="9"/>
  <c r="X3552" i="9"/>
  <c r="X3550" i="9"/>
  <c r="X3548" i="9"/>
  <c r="X3546" i="9"/>
  <c r="X3544" i="9"/>
  <c r="X3542" i="9"/>
  <c r="X3540" i="9"/>
  <c r="X3538" i="9"/>
  <c r="X3536" i="9"/>
  <c r="X3534" i="9"/>
  <c r="X3532" i="9"/>
  <c r="X3530" i="9"/>
  <c r="X3528" i="9"/>
  <c r="X3526" i="9"/>
  <c r="X3524" i="9"/>
  <c r="X3522" i="9"/>
  <c r="X3520" i="9"/>
  <c r="X3518" i="9"/>
  <c r="X3516" i="9"/>
  <c r="X3514" i="9"/>
  <c r="X3512" i="9"/>
  <c r="X3510" i="9"/>
  <c r="X3508" i="9"/>
  <c r="X3506" i="9"/>
  <c r="X3504" i="9"/>
  <c r="X3502" i="9"/>
  <c r="X3500" i="9"/>
  <c r="X3498" i="9"/>
  <c r="X3496" i="9"/>
  <c r="X3494" i="9"/>
  <c r="X3492" i="9"/>
  <c r="X3490" i="9"/>
  <c r="X3488" i="9"/>
  <c r="X3486" i="9"/>
  <c r="X3484" i="9"/>
  <c r="X3482" i="9"/>
  <c r="X3480" i="9"/>
  <c r="X3478" i="9"/>
  <c r="X3476" i="9"/>
  <c r="X3474" i="9"/>
  <c r="X3472" i="9"/>
  <c r="X3470" i="9"/>
  <c r="X3468" i="9"/>
  <c r="X3466" i="9"/>
  <c r="X3464" i="9"/>
  <c r="X3462" i="9"/>
  <c r="X3460" i="9"/>
  <c r="X3458" i="9"/>
  <c r="X3456" i="9"/>
  <c r="X3454" i="9"/>
  <c r="X3452" i="9"/>
  <c r="X3450" i="9"/>
  <c r="X3448" i="9"/>
  <c r="X3446" i="9"/>
  <c r="X3444" i="9"/>
  <c r="X3442" i="9"/>
  <c r="X3440" i="9"/>
  <c r="X3438" i="9"/>
  <c r="X3436" i="9"/>
  <c r="X3434" i="9"/>
  <c r="X3432" i="9"/>
  <c r="X3430" i="9"/>
  <c r="X3428" i="9"/>
  <c r="X3426" i="9"/>
  <c r="X3424" i="9"/>
  <c r="X3422" i="9"/>
  <c r="X3420" i="9"/>
  <c r="X3418" i="9"/>
  <c r="X3416" i="9"/>
  <c r="X3414" i="9"/>
  <c r="X3412" i="9"/>
  <c r="X3410" i="9"/>
  <c r="X3408" i="9"/>
  <c r="X3406" i="9"/>
  <c r="X3404" i="9"/>
  <c r="X3402" i="9"/>
  <c r="X3400" i="9"/>
  <c r="X3398" i="9"/>
  <c r="X3396" i="9"/>
  <c r="X3394" i="9"/>
  <c r="X3392" i="9"/>
  <c r="X3390" i="9"/>
  <c r="X3388" i="9"/>
  <c r="X3386" i="9"/>
  <c r="X3384" i="9"/>
  <c r="X3382" i="9"/>
  <c r="X3380" i="9"/>
  <c r="X3378" i="9"/>
  <c r="X3376" i="9"/>
  <c r="X3374" i="9"/>
  <c r="X3372" i="9"/>
  <c r="X3370" i="9"/>
  <c r="X3368" i="9"/>
  <c r="X3366" i="9"/>
  <c r="X3364" i="9"/>
  <c r="X3362" i="9"/>
  <c r="X3360" i="9"/>
  <c r="X3358" i="9"/>
  <c r="X3356" i="9"/>
  <c r="X3354" i="9"/>
  <c r="X3352" i="9"/>
  <c r="X3350" i="9"/>
  <c r="X3348" i="9"/>
  <c r="X3346" i="9"/>
  <c r="X3344" i="9"/>
  <c r="X3342" i="9"/>
  <c r="X3340" i="9"/>
  <c r="X3338" i="9"/>
  <c r="X3336" i="9"/>
  <c r="X3334" i="9"/>
  <c r="X3332" i="9"/>
  <c r="X3330" i="9"/>
  <c r="X3328" i="9"/>
  <c r="X3326" i="9"/>
  <c r="X3324" i="9"/>
  <c r="X3322" i="9"/>
  <c r="X3320" i="9"/>
  <c r="X3318" i="9"/>
  <c r="X3316" i="9"/>
  <c r="X3314" i="9"/>
  <c r="X3312" i="9"/>
  <c r="X3310" i="9"/>
  <c r="X3308" i="9"/>
  <c r="X3306" i="9"/>
  <c r="X3304" i="9"/>
  <c r="X3302" i="9"/>
  <c r="X3300" i="9"/>
  <c r="X3298" i="9"/>
  <c r="X3296" i="9"/>
  <c r="X3294" i="9"/>
  <c r="X3292" i="9"/>
  <c r="X3290" i="9"/>
  <c r="X3288" i="9"/>
  <c r="X3286" i="9"/>
  <c r="X3284" i="9"/>
  <c r="X3282" i="9"/>
  <c r="X3280" i="9"/>
  <c r="X3278" i="9"/>
  <c r="X3276" i="9"/>
  <c r="X3274" i="9"/>
  <c r="X3272" i="9"/>
  <c r="X3270" i="9"/>
  <c r="X3268" i="9"/>
  <c r="X3266" i="9"/>
  <c r="X3264" i="9"/>
  <c r="X3262" i="9"/>
  <c r="X3260" i="9"/>
  <c r="X3258" i="9"/>
  <c r="X3256" i="9"/>
  <c r="X3254" i="9"/>
  <c r="X3252" i="9"/>
  <c r="X3250" i="9"/>
  <c r="X3248" i="9"/>
  <c r="X3246" i="9"/>
  <c r="X3244" i="9"/>
  <c r="X3242" i="9"/>
  <c r="X3240" i="9"/>
  <c r="X3238" i="9"/>
  <c r="X3236" i="9"/>
  <c r="X3234" i="9"/>
  <c r="X3232" i="9"/>
  <c r="X3230" i="9"/>
  <c r="X3228" i="9"/>
  <c r="X3226" i="9"/>
  <c r="X3224" i="9"/>
  <c r="X3222" i="9"/>
  <c r="X3220" i="9"/>
  <c r="X3218" i="9"/>
  <c r="X3216" i="9"/>
  <c r="X3214" i="9"/>
  <c r="X3212" i="9"/>
  <c r="X3210" i="9"/>
  <c r="X3208" i="9"/>
  <c r="X3206" i="9"/>
  <c r="X3204" i="9"/>
  <c r="X3202" i="9"/>
  <c r="X3200" i="9"/>
  <c r="X3198" i="9"/>
  <c r="X3196" i="9"/>
  <c r="X3194" i="9"/>
  <c r="X3192" i="9"/>
  <c r="X3190" i="9"/>
  <c r="X3188" i="9"/>
  <c r="X3186" i="9"/>
  <c r="X3184" i="9"/>
  <c r="X3182" i="9"/>
  <c r="X3180" i="9"/>
  <c r="X3178" i="9"/>
  <c r="X3176" i="9"/>
  <c r="X3174" i="9"/>
  <c r="X3172" i="9"/>
  <c r="X3170" i="9"/>
  <c r="X3168" i="9"/>
  <c r="X3166" i="9"/>
  <c r="X3164" i="9"/>
  <c r="X3162" i="9"/>
  <c r="X3160" i="9"/>
  <c r="X3158" i="9"/>
  <c r="X3156" i="9"/>
  <c r="X3154" i="9"/>
  <c r="X3152" i="9"/>
  <c r="X3150" i="9"/>
  <c r="X3148" i="9"/>
  <c r="X3146" i="9"/>
  <c r="X3144" i="9"/>
  <c r="X3142" i="9"/>
  <c r="X3140" i="9"/>
  <c r="X3138" i="9"/>
  <c r="X3136" i="9"/>
  <c r="X3134" i="9"/>
  <c r="X3132" i="9"/>
  <c r="X3130" i="9"/>
  <c r="X3128" i="9"/>
  <c r="X3126" i="9"/>
  <c r="X3124" i="9"/>
  <c r="X3122" i="9"/>
  <c r="X3120" i="9"/>
  <c r="X3118" i="9"/>
  <c r="X3116" i="9"/>
  <c r="X3114" i="9"/>
  <c r="X3112" i="9"/>
  <c r="X3110" i="9"/>
  <c r="X3108" i="9"/>
  <c r="X3106" i="9"/>
  <c r="X3104" i="9"/>
  <c r="X3102" i="9"/>
  <c r="X3100" i="9"/>
  <c r="X3098" i="9"/>
  <c r="X3096" i="9"/>
  <c r="X3094" i="9"/>
  <c r="X3092" i="9"/>
  <c r="X3090" i="9"/>
  <c r="X3088" i="9"/>
  <c r="X3086" i="9"/>
  <c r="X3084" i="9"/>
  <c r="X3082" i="9"/>
  <c r="X3080" i="9"/>
  <c r="X3078" i="9"/>
  <c r="X3076" i="9"/>
  <c r="X3074" i="9"/>
  <c r="X3072" i="9"/>
  <c r="X3070" i="9"/>
  <c r="X3068" i="9"/>
  <c r="X3066" i="9"/>
  <c r="X3064" i="9"/>
  <c r="X3062" i="9"/>
  <c r="X3060" i="9"/>
  <c r="X3058" i="9"/>
  <c r="X3056" i="9"/>
  <c r="X3054" i="9"/>
  <c r="X3052" i="9"/>
  <c r="X3050" i="9"/>
  <c r="X3048" i="9"/>
  <c r="X3046" i="9"/>
  <c r="X3044" i="9"/>
  <c r="X3042" i="9"/>
  <c r="X3040" i="9"/>
  <c r="X3038" i="9"/>
  <c r="X3036" i="9"/>
  <c r="X3034" i="9"/>
  <c r="X3032" i="9"/>
  <c r="X3030" i="9"/>
  <c r="X3028" i="9"/>
  <c r="X3026" i="9"/>
  <c r="X3024" i="9"/>
  <c r="X3022" i="9"/>
  <c r="X3020" i="9"/>
  <c r="X3018" i="9"/>
  <c r="X3016" i="9"/>
  <c r="X3014" i="9"/>
  <c r="X3012" i="9"/>
  <c r="X3010" i="9"/>
  <c r="X3008" i="9"/>
  <c r="X3006" i="9"/>
  <c r="X3004" i="9"/>
  <c r="X3002" i="9"/>
  <c r="X3000" i="9"/>
  <c r="X2998" i="9"/>
  <c r="X2996" i="9"/>
  <c r="X2994" i="9"/>
  <c r="X2992" i="9"/>
  <c r="X2990" i="9"/>
  <c r="X2988" i="9"/>
  <c r="X2986" i="9"/>
  <c r="X2984" i="9"/>
  <c r="X2982" i="9"/>
  <c r="X2980" i="9"/>
  <c r="X2978" i="9"/>
  <c r="X2976" i="9"/>
  <c r="X2974" i="9"/>
  <c r="X2972" i="9"/>
  <c r="X2970" i="9"/>
  <c r="X2968" i="9"/>
  <c r="X2966" i="9"/>
  <c r="X2964" i="9"/>
  <c r="X2962" i="9"/>
  <c r="X2960" i="9"/>
  <c r="X2958" i="9"/>
  <c r="X2956" i="9"/>
  <c r="X2954" i="9"/>
  <c r="X2952" i="9"/>
  <c r="X2950" i="9"/>
  <c r="X2948" i="9"/>
  <c r="X2946" i="9"/>
  <c r="X2944" i="9"/>
  <c r="X2942" i="9"/>
  <c r="X2940" i="9"/>
  <c r="X2938" i="9"/>
  <c r="X2936" i="9"/>
  <c r="X2934" i="9"/>
  <c r="X2932" i="9"/>
  <c r="X2930" i="9"/>
  <c r="X2928" i="9"/>
  <c r="X2926" i="9"/>
  <c r="X2924" i="9"/>
  <c r="X2922" i="9"/>
  <c r="X2920" i="9"/>
  <c r="X2918" i="9"/>
  <c r="X2916" i="9"/>
  <c r="X2914" i="9"/>
  <c r="X2912" i="9"/>
  <c r="X2910" i="9"/>
  <c r="X2908" i="9"/>
  <c r="X2906" i="9"/>
  <c r="X2904" i="9"/>
  <c r="X2902" i="9"/>
  <c r="X2900" i="9"/>
  <c r="X2898" i="9"/>
  <c r="X2896" i="9"/>
  <c r="X2894" i="9"/>
  <c r="X2892" i="9"/>
  <c r="X2890" i="9"/>
  <c r="X2888" i="9"/>
  <c r="X2886" i="9"/>
  <c r="X2884" i="9"/>
  <c r="X2882" i="9"/>
  <c r="X2880" i="9"/>
  <c r="X2878" i="9"/>
  <c r="X2876" i="9"/>
  <c r="X2874" i="9"/>
  <c r="X2872" i="9"/>
  <c r="X2870" i="9"/>
  <c r="X2868" i="9"/>
  <c r="X2866" i="9"/>
  <c r="X2864" i="9"/>
  <c r="X2862" i="9"/>
  <c r="X2860" i="9"/>
  <c r="X2858" i="9"/>
  <c r="X2856" i="9"/>
  <c r="X2854" i="9"/>
  <c r="X2852" i="9"/>
  <c r="X2850" i="9"/>
  <c r="X2848" i="9"/>
  <c r="X2846" i="9"/>
  <c r="X2844" i="9"/>
  <c r="X2842" i="9"/>
  <c r="X2840" i="9"/>
  <c r="X2838" i="9"/>
  <c r="X2836" i="9"/>
  <c r="X2834" i="9"/>
  <c r="X2832" i="9"/>
  <c r="X2830" i="9"/>
  <c r="X2828" i="9"/>
  <c r="X2826" i="9"/>
  <c r="X2824" i="9"/>
  <c r="X2822" i="9"/>
  <c r="X2820" i="9"/>
  <c r="X2818" i="9"/>
  <c r="X2816" i="9"/>
  <c r="X2814" i="9"/>
  <c r="X2812" i="9"/>
  <c r="X2810" i="9"/>
  <c r="X2808" i="9"/>
  <c r="X2806" i="9"/>
  <c r="X2804" i="9"/>
  <c r="X2802" i="9"/>
  <c r="X2800" i="9"/>
  <c r="X2798" i="9"/>
  <c r="X2796" i="9"/>
  <c r="X2794" i="9"/>
  <c r="X2792" i="9"/>
  <c r="X2790" i="9"/>
  <c r="X2788" i="9"/>
  <c r="X2786" i="9"/>
  <c r="X2784" i="9"/>
  <c r="X2782" i="9"/>
  <c r="X2780" i="9"/>
  <c r="X2778" i="9"/>
  <c r="X2776" i="9"/>
  <c r="X2774" i="9"/>
  <c r="X2772" i="9"/>
  <c r="X2770" i="9"/>
  <c r="X2768" i="9"/>
  <c r="X2766" i="9"/>
  <c r="X2764" i="9"/>
  <c r="X2762" i="9"/>
  <c r="X2760" i="9"/>
  <c r="X2758" i="9"/>
  <c r="X2756" i="9"/>
  <c r="X2754" i="9"/>
  <c r="X2752" i="9"/>
  <c r="X2750" i="9"/>
  <c r="X2748" i="9"/>
  <c r="X2746" i="9"/>
  <c r="X2744" i="9"/>
  <c r="X2742" i="9"/>
  <c r="X2740" i="9"/>
  <c r="X2738" i="9"/>
  <c r="X2736" i="9"/>
  <c r="X2734" i="9"/>
  <c r="X2732" i="9"/>
  <c r="X2730" i="9"/>
  <c r="X2728" i="9"/>
  <c r="X2726" i="9"/>
  <c r="X2724" i="9"/>
  <c r="X2722" i="9"/>
  <c r="X2720" i="9"/>
  <c r="X2718" i="9"/>
  <c r="X2716" i="9"/>
  <c r="X2714" i="9"/>
  <c r="X2712" i="9"/>
  <c r="X2710" i="9"/>
  <c r="X2708" i="9"/>
  <c r="X2706" i="9"/>
  <c r="X2704" i="9"/>
  <c r="X2702" i="9"/>
  <c r="X2700" i="9"/>
  <c r="X2698" i="9"/>
  <c r="X2696" i="9"/>
  <c r="X2694" i="9"/>
  <c r="X2692" i="9"/>
  <c r="X2690" i="9"/>
  <c r="X2688" i="9"/>
  <c r="X2686" i="9"/>
  <c r="X2684" i="9"/>
  <c r="X2682" i="9"/>
  <c r="X2680" i="9"/>
  <c r="X2678" i="9"/>
  <c r="X2676" i="9"/>
  <c r="X2674" i="9"/>
  <c r="X2672" i="9"/>
  <c r="X2670" i="9"/>
  <c r="X2668" i="9"/>
  <c r="X2666" i="9"/>
  <c r="X2664" i="9"/>
  <c r="X2662" i="9"/>
  <c r="X2660" i="9"/>
  <c r="X2658" i="9"/>
  <c r="X2656" i="9"/>
  <c r="X2654" i="9"/>
  <c r="X2652" i="9"/>
  <c r="X2650" i="9"/>
  <c r="X2648" i="9"/>
  <c r="X2646" i="9"/>
  <c r="X2644" i="9"/>
  <c r="X2642" i="9"/>
  <c r="X2640" i="9"/>
  <c r="X2638" i="9"/>
  <c r="X2636" i="9"/>
  <c r="X2634" i="9"/>
  <c r="X2632" i="9"/>
  <c r="X2630" i="9"/>
  <c r="X2628" i="9"/>
  <c r="X2626" i="9"/>
  <c r="X2624" i="9"/>
  <c r="X2622" i="9"/>
  <c r="X2620" i="9"/>
  <c r="X2618" i="9"/>
  <c r="X2616" i="9"/>
  <c r="X2614" i="9"/>
  <c r="X2612" i="9"/>
  <c r="X2610" i="9"/>
  <c r="X2608" i="9"/>
  <c r="X2606" i="9"/>
  <c r="X2604" i="9"/>
  <c r="X2602" i="9"/>
  <c r="X2600" i="9"/>
  <c r="X2598" i="9"/>
  <c r="X2596" i="9"/>
  <c r="X2594" i="9"/>
  <c r="X2592" i="9"/>
  <c r="X2590" i="9"/>
  <c r="X2588" i="9"/>
  <c r="X2586" i="9"/>
  <c r="X2584" i="9"/>
  <c r="X2582" i="9"/>
  <c r="X2580" i="9"/>
  <c r="X2578" i="9"/>
  <c r="X2576" i="9"/>
  <c r="X2574" i="9"/>
  <c r="X2572" i="9"/>
  <c r="X2570" i="9"/>
  <c r="X2568" i="9"/>
  <c r="X2566" i="9"/>
  <c r="X2564" i="9"/>
  <c r="X2562" i="9"/>
  <c r="X2560" i="9"/>
  <c r="X2558" i="9"/>
  <c r="X2556" i="9"/>
  <c r="X2554" i="9"/>
  <c r="X2552" i="9"/>
  <c r="X2550" i="9"/>
  <c r="X2548" i="9"/>
  <c r="X2546" i="9"/>
  <c r="X2544" i="9"/>
  <c r="X2542" i="9"/>
  <c r="X2540" i="9"/>
  <c r="X2538" i="9"/>
  <c r="X2536" i="9"/>
  <c r="X2534" i="9"/>
  <c r="X2532" i="9"/>
  <c r="X2530" i="9"/>
  <c r="X2528" i="9"/>
  <c r="X2526" i="9"/>
  <c r="X2524" i="9"/>
  <c r="X2522" i="9"/>
  <c r="X2520" i="9"/>
  <c r="X2518" i="9"/>
  <c r="X2516" i="9"/>
  <c r="X2514" i="9"/>
  <c r="X2512" i="9"/>
  <c r="X2510" i="9"/>
  <c r="X3641" i="9"/>
  <c r="X3639" i="9"/>
  <c r="X3637" i="9"/>
  <c r="X3635" i="9"/>
  <c r="X3633" i="9"/>
  <c r="X3631" i="9"/>
  <c r="X3629" i="9"/>
  <c r="X3627" i="9"/>
  <c r="X3625" i="9"/>
  <c r="X3623" i="9"/>
  <c r="X3621" i="9"/>
  <c r="X3619" i="9"/>
  <c r="X3617" i="9"/>
  <c r="X3615" i="9"/>
  <c r="X3613" i="9"/>
  <c r="X3611" i="9"/>
  <c r="X3609" i="9"/>
  <c r="X3607" i="9"/>
  <c r="X3605" i="9"/>
  <c r="X3603" i="9"/>
  <c r="X3601" i="9"/>
  <c r="X3599" i="9"/>
  <c r="X3597" i="9"/>
  <c r="X3595" i="9"/>
  <c r="X3593" i="9"/>
  <c r="X3591" i="9"/>
  <c r="X3589" i="9"/>
  <c r="X3587" i="9"/>
  <c r="X3585" i="9"/>
  <c r="X3583" i="9"/>
  <c r="X3581" i="9"/>
  <c r="X3579" i="9"/>
  <c r="X3577" i="9"/>
  <c r="X3575" i="9"/>
  <c r="X3573" i="9"/>
  <c r="X3571" i="9"/>
  <c r="X3569" i="9"/>
  <c r="X3567" i="9"/>
  <c r="X3565" i="9"/>
  <c r="X3563" i="9"/>
  <c r="X3561" i="9"/>
  <c r="X3559" i="9"/>
  <c r="X3557" i="9"/>
  <c r="X3555" i="9"/>
  <c r="X3553" i="9"/>
  <c r="X3551" i="9"/>
  <c r="X3549" i="9"/>
  <c r="X3547" i="9"/>
  <c r="X3545" i="9"/>
  <c r="X3543" i="9"/>
  <c r="X3541" i="9"/>
  <c r="X3539" i="9"/>
  <c r="X3537" i="9"/>
  <c r="X3535" i="9"/>
  <c r="X3533" i="9"/>
  <c r="X3531" i="9"/>
  <c r="X3529" i="9"/>
  <c r="X3527" i="9"/>
  <c r="X3525" i="9"/>
  <c r="X3523" i="9"/>
  <c r="X3521" i="9"/>
  <c r="X3519" i="9"/>
  <c r="X3517" i="9"/>
  <c r="X3515" i="9"/>
  <c r="X3513" i="9"/>
  <c r="X3511" i="9"/>
  <c r="X3509" i="9"/>
  <c r="X3507" i="9"/>
  <c r="X3505" i="9"/>
  <c r="X3503" i="9"/>
  <c r="X3501" i="9"/>
  <c r="X3499" i="9"/>
  <c r="X3497" i="9"/>
  <c r="X3495" i="9"/>
  <c r="X3493" i="9"/>
  <c r="X3491" i="9"/>
  <c r="X3489" i="9"/>
  <c r="X3487" i="9"/>
  <c r="X3485" i="9"/>
  <c r="X3483" i="9"/>
  <c r="X3481" i="9"/>
  <c r="X3479" i="9"/>
  <c r="X3477" i="9"/>
  <c r="X3475" i="9"/>
  <c r="X3473" i="9"/>
  <c r="X3471" i="9"/>
  <c r="X3469" i="9"/>
  <c r="X3467" i="9"/>
  <c r="X3465" i="9"/>
  <c r="X3463" i="9"/>
  <c r="X3461" i="9"/>
  <c r="X3459" i="9"/>
  <c r="X3457" i="9"/>
  <c r="X3455" i="9"/>
  <c r="X3453" i="9"/>
  <c r="X3451" i="9"/>
  <c r="X3449" i="9"/>
  <c r="X3447" i="9"/>
  <c r="X3445" i="9"/>
  <c r="X3443" i="9"/>
  <c r="X3441" i="9"/>
  <c r="X3439" i="9"/>
  <c r="X3437" i="9"/>
  <c r="X3435" i="9"/>
  <c r="X3433" i="9"/>
  <c r="X3431" i="9"/>
  <c r="X3429" i="9"/>
  <c r="X3427" i="9"/>
  <c r="X3425" i="9"/>
  <c r="X3423" i="9"/>
  <c r="X3421" i="9"/>
  <c r="X3419" i="9"/>
  <c r="X3417" i="9"/>
  <c r="X3415" i="9"/>
  <c r="X3413" i="9"/>
  <c r="X3411" i="9"/>
  <c r="X3409" i="9"/>
  <c r="X3407" i="9"/>
  <c r="X3405" i="9"/>
  <c r="X3403" i="9"/>
  <c r="X3401" i="9"/>
  <c r="X3399" i="9"/>
  <c r="X3397" i="9"/>
  <c r="X3395" i="9"/>
  <c r="X3393" i="9"/>
  <c r="X3391" i="9"/>
  <c r="X3389" i="9"/>
  <c r="X3387" i="9"/>
  <c r="X3385" i="9"/>
  <c r="X3383" i="9"/>
  <c r="X3381" i="9"/>
  <c r="X3379" i="9"/>
  <c r="X3377" i="9"/>
  <c r="X3375" i="9"/>
  <c r="X3373" i="9"/>
  <c r="X3371" i="9"/>
  <c r="X3369" i="9"/>
  <c r="X3367" i="9"/>
  <c r="X3365" i="9"/>
  <c r="X3363" i="9"/>
  <c r="X3361" i="9"/>
  <c r="X3359" i="9"/>
  <c r="X3357" i="9"/>
  <c r="X3355" i="9"/>
  <c r="X3353" i="9"/>
  <c r="X3351" i="9"/>
  <c r="X3349" i="9"/>
  <c r="X3347" i="9"/>
  <c r="X3345" i="9"/>
  <c r="X3343" i="9"/>
  <c r="X3341" i="9"/>
  <c r="X3339" i="9"/>
  <c r="X3337" i="9"/>
  <c r="X3335" i="9"/>
  <c r="X3333" i="9"/>
  <c r="X3331" i="9"/>
  <c r="X3329" i="9"/>
  <c r="X3327" i="9"/>
  <c r="X3325" i="9"/>
  <c r="X3323" i="9"/>
  <c r="X3321" i="9"/>
  <c r="X3319" i="9"/>
  <c r="X3317" i="9"/>
  <c r="X3315" i="9"/>
  <c r="X3313" i="9"/>
  <c r="X3311" i="9"/>
  <c r="X3309" i="9"/>
  <c r="X3307" i="9"/>
  <c r="X3305" i="9"/>
  <c r="X3303" i="9"/>
  <c r="X3301" i="9"/>
  <c r="X3299" i="9"/>
  <c r="X3297" i="9"/>
  <c r="X3295" i="9"/>
  <c r="X3293" i="9"/>
  <c r="X3291" i="9"/>
  <c r="X3289" i="9"/>
  <c r="X3287" i="9"/>
  <c r="X3285" i="9"/>
  <c r="X3283" i="9"/>
  <c r="X3281" i="9"/>
  <c r="X3279" i="9"/>
  <c r="X3277" i="9"/>
  <c r="X3275" i="9"/>
  <c r="X3273" i="9"/>
  <c r="X3271" i="9"/>
  <c r="X3269" i="9"/>
  <c r="X3267" i="9"/>
  <c r="X3265" i="9"/>
  <c r="X3263" i="9"/>
  <c r="X3261" i="9"/>
  <c r="X3259" i="9"/>
  <c r="X3257" i="9"/>
  <c r="X3255" i="9"/>
  <c r="X3253" i="9"/>
  <c r="X3251" i="9"/>
  <c r="X3249" i="9"/>
  <c r="X3247" i="9"/>
  <c r="X3245" i="9"/>
  <c r="X3243" i="9"/>
  <c r="X3241" i="9"/>
  <c r="X3239" i="9"/>
  <c r="X3237" i="9"/>
  <c r="X3235" i="9"/>
  <c r="X3233" i="9"/>
  <c r="X3231" i="9"/>
  <c r="X3229" i="9"/>
  <c r="X3227" i="9"/>
  <c r="X3225" i="9"/>
  <c r="X3223" i="9"/>
  <c r="X3221" i="9"/>
  <c r="X3219" i="9"/>
  <c r="X3217" i="9"/>
  <c r="X3215" i="9"/>
  <c r="X3213" i="9"/>
  <c r="X3211" i="9"/>
  <c r="X3209" i="9"/>
  <c r="X3207" i="9"/>
  <c r="X3205" i="9"/>
  <c r="X3203" i="9"/>
  <c r="X3201" i="9"/>
  <c r="X3199" i="9"/>
  <c r="X3197" i="9"/>
  <c r="X3195" i="9"/>
  <c r="X3193" i="9"/>
  <c r="X3191" i="9"/>
  <c r="X3189" i="9"/>
  <c r="X3187" i="9"/>
  <c r="X3185" i="9"/>
  <c r="X3183" i="9"/>
  <c r="X3181" i="9"/>
  <c r="X3179" i="9"/>
  <c r="X3177" i="9"/>
  <c r="X3175" i="9"/>
  <c r="X3173" i="9"/>
  <c r="X3171" i="9"/>
  <c r="X3169" i="9"/>
  <c r="X3167" i="9"/>
  <c r="X3165" i="9"/>
  <c r="X3163" i="9"/>
  <c r="X3161" i="9"/>
  <c r="X3159" i="9"/>
  <c r="X3157" i="9"/>
  <c r="X3155" i="9"/>
  <c r="X3153" i="9"/>
  <c r="X3151" i="9"/>
  <c r="X3149" i="9"/>
  <c r="X3147" i="9"/>
  <c r="X3145" i="9"/>
  <c r="X3143" i="9"/>
  <c r="X3141" i="9"/>
  <c r="X3139" i="9"/>
  <c r="X3137" i="9"/>
  <c r="X3135" i="9"/>
  <c r="X3133" i="9"/>
  <c r="X3131" i="9"/>
  <c r="X3129" i="9"/>
  <c r="X3127" i="9"/>
  <c r="X3125" i="9"/>
  <c r="X3123" i="9"/>
  <c r="X3121" i="9"/>
  <c r="X3119" i="9"/>
  <c r="X3117" i="9"/>
  <c r="X3115" i="9"/>
  <c r="X3113" i="9"/>
  <c r="X3111" i="9"/>
  <c r="X3109" i="9"/>
  <c r="X3107" i="9"/>
  <c r="X3105" i="9"/>
  <c r="X3103" i="9"/>
  <c r="X3101" i="9"/>
  <c r="X3099" i="9"/>
  <c r="X3097" i="9"/>
  <c r="X3095" i="9"/>
  <c r="X3093" i="9"/>
  <c r="X3091" i="9"/>
  <c r="X3089" i="9"/>
  <c r="X3087" i="9"/>
  <c r="X3085" i="9"/>
  <c r="X3083" i="9"/>
  <c r="X3081" i="9"/>
  <c r="X3079" i="9"/>
  <c r="X3077" i="9"/>
  <c r="X3075" i="9"/>
  <c r="X3073" i="9"/>
  <c r="X3071" i="9"/>
  <c r="X3069" i="9"/>
  <c r="X3067" i="9"/>
  <c r="X3065" i="9"/>
  <c r="X3063" i="9"/>
  <c r="X3061" i="9"/>
  <c r="X3059" i="9"/>
  <c r="X3057" i="9"/>
  <c r="X3055" i="9"/>
  <c r="X3053" i="9"/>
  <c r="X3051" i="9"/>
  <c r="X3049" i="9"/>
  <c r="X3047" i="9"/>
  <c r="X3045" i="9"/>
  <c r="X3043" i="9"/>
  <c r="X3041" i="9"/>
  <c r="X3039" i="9"/>
  <c r="X3037" i="9"/>
  <c r="X3035" i="9"/>
  <c r="X3033" i="9"/>
  <c r="X3031" i="9"/>
  <c r="X3029" i="9"/>
  <c r="X3027" i="9"/>
  <c r="X3025" i="9"/>
  <c r="X3023" i="9"/>
  <c r="X3021" i="9"/>
  <c r="X3019" i="9"/>
  <c r="X3017" i="9"/>
  <c r="X3015" i="9"/>
  <c r="X3013" i="9"/>
  <c r="X3011" i="9"/>
  <c r="X3009" i="9"/>
  <c r="X3007" i="9"/>
  <c r="X3005" i="9"/>
  <c r="X3003" i="9"/>
  <c r="X3001" i="9"/>
  <c r="X2999" i="9"/>
  <c r="X2997" i="9"/>
  <c r="X2995" i="9"/>
  <c r="X2993" i="9"/>
  <c r="X2991" i="9"/>
  <c r="X2989" i="9"/>
  <c r="X2987" i="9"/>
  <c r="X2985" i="9"/>
  <c r="X2983" i="9"/>
  <c r="X2981" i="9"/>
  <c r="X2979" i="9"/>
  <c r="X2977" i="9"/>
  <c r="X2975" i="9"/>
  <c r="X2973" i="9"/>
  <c r="X2971" i="9"/>
  <c r="X2969" i="9"/>
  <c r="X2967" i="9"/>
  <c r="X2965" i="9"/>
  <c r="X2963" i="9"/>
  <c r="X2961" i="9"/>
  <c r="X2959" i="9"/>
  <c r="X2957" i="9"/>
  <c r="X2955" i="9"/>
  <c r="X2953" i="9"/>
  <c r="X2951" i="9"/>
  <c r="X2949" i="9"/>
  <c r="X2947" i="9"/>
  <c r="X2945" i="9"/>
  <c r="X2943" i="9"/>
  <c r="X2941" i="9"/>
  <c r="X2939" i="9"/>
  <c r="X2937" i="9"/>
  <c r="X2935" i="9"/>
  <c r="X2933" i="9"/>
  <c r="X2931" i="9"/>
  <c r="X2929" i="9"/>
  <c r="X2927" i="9"/>
  <c r="X2925" i="9"/>
  <c r="X2923" i="9"/>
  <c r="X2921" i="9"/>
  <c r="X2919" i="9"/>
  <c r="X2917" i="9"/>
  <c r="X2915" i="9"/>
  <c r="X2913" i="9"/>
  <c r="X2911" i="9"/>
  <c r="X2909" i="9"/>
  <c r="X2907" i="9"/>
  <c r="X2905" i="9"/>
  <c r="X2903" i="9"/>
  <c r="X2901" i="9"/>
  <c r="X2899" i="9"/>
  <c r="X2897" i="9"/>
  <c r="X2895" i="9"/>
  <c r="X2893" i="9"/>
  <c r="X2891" i="9"/>
  <c r="X2889" i="9"/>
  <c r="X2887" i="9"/>
  <c r="X2885" i="9"/>
  <c r="X2883" i="9"/>
  <c r="X2881" i="9"/>
  <c r="X2879" i="9"/>
  <c r="X2877" i="9"/>
  <c r="X2875" i="9"/>
  <c r="X2873" i="9"/>
  <c r="X2871" i="9"/>
  <c r="X2869" i="9"/>
  <c r="X2867" i="9"/>
  <c r="X2865" i="9"/>
  <c r="X2863" i="9"/>
  <c r="X2861" i="9"/>
  <c r="X2859" i="9"/>
  <c r="X2857" i="9"/>
  <c r="X2855" i="9"/>
  <c r="X2853" i="9"/>
  <c r="X2851" i="9"/>
  <c r="X2849" i="9"/>
  <c r="X2847" i="9"/>
  <c r="X2845" i="9"/>
  <c r="X2843" i="9"/>
  <c r="X2841" i="9"/>
  <c r="X2839" i="9"/>
  <c r="X2837" i="9"/>
  <c r="X2835" i="9"/>
  <c r="X2833" i="9"/>
  <c r="X2831" i="9"/>
  <c r="X2829" i="9"/>
  <c r="X2827" i="9"/>
  <c r="X2825" i="9"/>
  <c r="X2823" i="9"/>
  <c r="X2821" i="9"/>
  <c r="X2819" i="9"/>
  <c r="X2817" i="9"/>
  <c r="X2815" i="9"/>
  <c r="X2813" i="9"/>
  <c r="X2811" i="9"/>
  <c r="X2809" i="9"/>
  <c r="X2807" i="9"/>
  <c r="X2805" i="9"/>
  <c r="X2803" i="9"/>
  <c r="X2801" i="9"/>
  <c r="X2799" i="9"/>
  <c r="X2797" i="9"/>
  <c r="X2795" i="9"/>
  <c r="X2793" i="9"/>
  <c r="X2791" i="9"/>
  <c r="X2789" i="9"/>
  <c r="X2787" i="9"/>
  <c r="X2785" i="9"/>
  <c r="X2783" i="9"/>
  <c r="X2781" i="9"/>
  <c r="X2779" i="9"/>
  <c r="X2777" i="9"/>
  <c r="X2775" i="9"/>
  <c r="X2773" i="9"/>
  <c r="X2771" i="9"/>
  <c r="X2769" i="9"/>
  <c r="X2767" i="9"/>
  <c r="X2765" i="9"/>
  <c r="X2763" i="9"/>
  <c r="X2761" i="9"/>
  <c r="X2759" i="9"/>
  <c r="X2757" i="9"/>
  <c r="X2755" i="9"/>
  <c r="X2753" i="9"/>
  <c r="X2751" i="9"/>
  <c r="X2749" i="9"/>
  <c r="X2747" i="9"/>
  <c r="X2745" i="9"/>
  <c r="X2743" i="9"/>
  <c r="X2741" i="9"/>
  <c r="X2739" i="9"/>
  <c r="X2737" i="9"/>
  <c r="X2735" i="9"/>
  <c r="X2733" i="9"/>
  <c r="X2731" i="9"/>
  <c r="X2729" i="9"/>
  <c r="X2727" i="9"/>
  <c r="X2725" i="9"/>
  <c r="X2723" i="9"/>
  <c r="X2721" i="9"/>
  <c r="X2719" i="9"/>
  <c r="X2717" i="9"/>
  <c r="X2715" i="9"/>
  <c r="X2713" i="9"/>
  <c r="X2711" i="9"/>
  <c r="X2709" i="9"/>
  <c r="X2707" i="9"/>
  <c r="X2705" i="9"/>
  <c r="X2703" i="9"/>
  <c r="X2701" i="9"/>
  <c r="X2699" i="9"/>
  <c r="X2697" i="9"/>
  <c r="X2695" i="9"/>
  <c r="X2693" i="9"/>
  <c r="X2691" i="9"/>
  <c r="X2689" i="9"/>
  <c r="X2687" i="9"/>
  <c r="X2685" i="9"/>
  <c r="X2683" i="9"/>
  <c r="X2681" i="9"/>
  <c r="X2679" i="9"/>
  <c r="X2677" i="9"/>
  <c r="X2675" i="9"/>
  <c r="X2673" i="9"/>
  <c r="X2671" i="9"/>
  <c r="X2669" i="9"/>
  <c r="X2667" i="9"/>
  <c r="X2665" i="9"/>
  <c r="X2663" i="9"/>
  <c r="X2661" i="9"/>
  <c r="X2659" i="9"/>
  <c r="X2657" i="9"/>
  <c r="X2655" i="9"/>
  <c r="X2653" i="9"/>
  <c r="X2651" i="9"/>
  <c r="X2649" i="9"/>
  <c r="X2647" i="9"/>
  <c r="X2645" i="9"/>
  <c r="X2643" i="9"/>
  <c r="X2641" i="9"/>
  <c r="X2639" i="9"/>
  <c r="X2637" i="9"/>
  <c r="X2635" i="9"/>
  <c r="X2633" i="9"/>
  <c r="X2631" i="9"/>
  <c r="X2629" i="9"/>
  <c r="X2627" i="9"/>
  <c r="X2625" i="9"/>
  <c r="X2623" i="9"/>
  <c r="X2621" i="9"/>
  <c r="X2619" i="9"/>
  <c r="X2617" i="9"/>
  <c r="X2615" i="9"/>
  <c r="X2613" i="9"/>
  <c r="X2611" i="9"/>
  <c r="X2609" i="9"/>
  <c r="X2607" i="9"/>
  <c r="X2605" i="9"/>
  <c r="X2603" i="9"/>
  <c r="X2601" i="9"/>
  <c r="X2599" i="9"/>
  <c r="X2597" i="9"/>
  <c r="X2595" i="9"/>
  <c r="X2593" i="9"/>
  <c r="X2591" i="9"/>
  <c r="X2589" i="9"/>
  <c r="X2587" i="9"/>
  <c r="X2585" i="9"/>
  <c r="X2583" i="9"/>
  <c r="X2581" i="9"/>
  <c r="X2579" i="9"/>
  <c r="X2577" i="9"/>
  <c r="X2575" i="9"/>
  <c r="X2573" i="9"/>
  <c r="X2571" i="9"/>
  <c r="X2569" i="9"/>
  <c r="X2567" i="9"/>
  <c r="X2565" i="9"/>
  <c r="X2563" i="9"/>
  <c r="X2561" i="9"/>
  <c r="X2559" i="9"/>
  <c r="X2557" i="9"/>
  <c r="X2555" i="9"/>
  <c r="X2553" i="9"/>
  <c r="X2551" i="9"/>
  <c r="X2549" i="9"/>
  <c r="X2547" i="9"/>
  <c r="X2545" i="9"/>
  <c r="X2543" i="9"/>
  <c r="X2541" i="9"/>
  <c r="X2539" i="9"/>
  <c r="X2537" i="9"/>
  <c r="X2535" i="9"/>
  <c r="X2533" i="9"/>
  <c r="X2531" i="9"/>
  <c r="X2529" i="9"/>
  <c r="X2527" i="9"/>
  <c r="X2525" i="9"/>
  <c r="X2523" i="9"/>
  <c r="X2521" i="9"/>
  <c r="X2519" i="9"/>
  <c r="X2517" i="9"/>
  <c r="X2515" i="9"/>
  <c r="X2513" i="9"/>
  <c r="X2511" i="9"/>
  <c r="X2509" i="9"/>
  <c r="X2507" i="9"/>
  <c r="X2505" i="9"/>
  <c r="X2503" i="9"/>
  <c r="X2501" i="9"/>
  <c r="X2499" i="9"/>
  <c r="X2497" i="9"/>
  <c r="X2495" i="9"/>
  <c r="X2493" i="9"/>
  <c r="X2491" i="9"/>
  <c r="X2489" i="9"/>
  <c r="X2487" i="9"/>
  <c r="X2485" i="9"/>
  <c r="X2483" i="9"/>
  <c r="X2481" i="9"/>
  <c r="X2479" i="9"/>
  <c r="X2477" i="9"/>
  <c r="X2475" i="9"/>
  <c r="X2473" i="9"/>
  <c r="X2471" i="9"/>
  <c r="X2469" i="9"/>
  <c r="X2467" i="9"/>
  <c r="X2465" i="9"/>
  <c r="X2463" i="9"/>
  <c r="X2461" i="9"/>
  <c r="X2459" i="9"/>
  <c r="X2457" i="9"/>
  <c r="X2455" i="9"/>
  <c r="X2453" i="9"/>
  <c r="X2451" i="9"/>
  <c r="X2449" i="9"/>
  <c r="X2447" i="9"/>
  <c r="X2445" i="9"/>
  <c r="X2443" i="9"/>
  <c r="X2441" i="9"/>
  <c r="X2439" i="9"/>
  <c r="X2437" i="9"/>
  <c r="X2435" i="9"/>
  <c r="X2433" i="9"/>
  <c r="X2431" i="9"/>
  <c r="X2429" i="9"/>
  <c r="X2427" i="9"/>
  <c r="X2425" i="9"/>
  <c r="X2423" i="9"/>
  <c r="X2421" i="9"/>
  <c r="X2419" i="9"/>
  <c r="X2417" i="9"/>
  <c r="X2415" i="9"/>
  <c r="X2413" i="9"/>
  <c r="X2411" i="9"/>
  <c r="X2409" i="9"/>
  <c r="X2407" i="9"/>
  <c r="X2405" i="9"/>
  <c r="X2403" i="9"/>
  <c r="X2401" i="9"/>
  <c r="X2399" i="9"/>
  <c r="X2397" i="9"/>
  <c r="X2395" i="9"/>
  <c r="X2393" i="9"/>
  <c r="X2391" i="9"/>
  <c r="X2389" i="9"/>
  <c r="X2387" i="9"/>
  <c r="X2385" i="9"/>
  <c r="X2383" i="9"/>
  <c r="X2381" i="9"/>
  <c r="X2379" i="9"/>
  <c r="X2377" i="9"/>
  <c r="X2375" i="9"/>
  <c r="X2373" i="9"/>
  <c r="X2371" i="9"/>
  <c r="X2369" i="9"/>
  <c r="X2367" i="9"/>
  <c r="X2365" i="9"/>
  <c r="X2363" i="9"/>
  <c r="X2361" i="9"/>
  <c r="X2359" i="9"/>
  <c r="X2357" i="9"/>
  <c r="X2355" i="9"/>
  <c r="X2353" i="9"/>
  <c r="X2351" i="9"/>
  <c r="X2349" i="9"/>
  <c r="X2347" i="9"/>
  <c r="X2345" i="9"/>
  <c r="X2343" i="9"/>
  <c r="X2341" i="9"/>
  <c r="X2339" i="9"/>
  <c r="X2337" i="9"/>
  <c r="X2335" i="9"/>
  <c r="X2333" i="9"/>
  <c r="X2331" i="9"/>
  <c r="X2329" i="9"/>
  <c r="X2327" i="9"/>
  <c r="X2325" i="9"/>
  <c r="X2323" i="9"/>
  <c r="X2321" i="9"/>
  <c r="X2319" i="9"/>
  <c r="X2317" i="9"/>
  <c r="X2315" i="9"/>
  <c r="X2313" i="9"/>
  <c r="X2311" i="9"/>
  <c r="X2309" i="9"/>
  <c r="X2307" i="9"/>
  <c r="X2305" i="9"/>
  <c r="X2303" i="9"/>
  <c r="X2301" i="9"/>
  <c r="X2299" i="9"/>
  <c r="X2297" i="9"/>
  <c r="X2295" i="9"/>
  <c r="X2293" i="9"/>
  <c r="X2291" i="9"/>
  <c r="X2289" i="9"/>
  <c r="X2287" i="9"/>
  <c r="X2285" i="9"/>
  <c r="X2283" i="9"/>
  <c r="X2281" i="9"/>
  <c r="X2279" i="9"/>
  <c r="X2508" i="9"/>
  <c r="X2506" i="9"/>
  <c r="X2504" i="9"/>
  <c r="X2502" i="9"/>
  <c r="X2500" i="9"/>
  <c r="X2498" i="9"/>
  <c r="X2496" i="9"/>
  <c r="X2494" i="9"/>
  <c r="X2492" i="9"/>
  <c r="X2490" i="9"/>
  <c r="X2488" i="9"/>
  <c r="X2486" i="9"/>
  <c r="X2484" i="9"/>
  <c r="X2482" i="9"/>
  <c r="X2480" i="9"/>
  <c r="X2478" i="9"/>
  <c r="X2476" i="9"/>
  <c r="X2364" i="9"/>
  <c r="X2362" i="9"/>
  <c r="X2360" i="9"/>
  <c r="X2358" i="9"/>
  <c r="X2356" i="9"/>
  <c r="X2354" i="9"/>
  <c r="X2352" i="9"/>
  <c r="X2350" i="9"/>
  <c r="X2348" i="9"/>
  <c r="X2346" i="9"/>
  <c r="X2344" i="9"/>
  <c r="X2342" i="9"/>
  <c r="X2340" i="9"/>
  <c r="X2338" i="9"/>
  <c r="X2336" i="9"/>
  <c r="X2334" i="9"/>
  <c r="X2332" i="9"/>
  <c r="X2330" i="9"/>
  <c r="X2328" i="9"/>
  <c r="X2326" i="9"/>
  <c r="X2324" i="9"/>
  <c r="X2322" i="9"/>
  <c r="X2320" i="9"/>
  <c r="X2318" i="9"/>
  <c r="X2316" i="9"/>
  <c r="X2314" i="9"/>
  <c r="X2312" i="9"/>
  <c r="X2310" i="9"/>
  <c r="X2308" i="9"/>
  <c r="X2306" i="9"/>
  <c r="X2304" i="9"/>
  <c r="X2302" i="9"/>
  <c r="X2300" i="9"/>
  <c r="X2298" i="9"/>
  <c r="X2296" i="9"/>
  <c r="X2294" i="9"/>
  <c r="X2292" i="9"/>
  <c r="X2290" i="9"/>
  <c r="X2288" i="9"/>
  <c r="X2286" i="9"/>
  <c r="X2284" i="9"/>
  <c r="X2282" i="9"/>
  <c r="X2280" i="9"/>
  <c r="X2278" i="9"/>
  <c r="X2276" i="9"/>
  <c r="X2274" i="9"/>
  <c r="X2272" i="9"/>
  <c r="X2270" i="9"/>
  <c r="X2268" i="9"/>
  <c r="X2266" i="9"/>
  <c r="X2264" i="9"/>
  <c r="X2262" i="9"/>
  <c r="X2260" i="9"/>
  <c r="X2258" i="9"/>
  <c r="X2256" i="9"/>
  <c r="X2254" i="9"/>
  <c r="X2252" i="9"/>
  <c r="X2250" i="9"/>
  <c r="X2248" i="9"/>
  <c r="X2246" i="9"/>
  <c r="X2244" i="9"/>
  <c r="X2242" i="9"/>
  <c r="X2240" i="9"/>
  <c r="X2238" i="9"/>
  <c r="X2236" i="9"/>
  <c r="X2234" i="9"/>
  <c r="X2232" i="9"/>
  <c r="X2230" i="9"/>
  <c r="X2228" i="9"/>
  <c r="X2226" i="9"/>
  <c r="X2224" i="9"/>
  <c r="X2222" i="9"/>
  <c r="X2220" i="9"/>
  <c r="X2218" i="9"/>
  <c r="X2216" i="9"/>
  <c r="X2214" i="9"/>
  <c r="X2212" i="9"/>
  <c r="X2210" i="9"/>
  <c r="X2208" i="9"/>
  <c r="X2206" i="9"/>
  <c r="X2204" i="9"/>
  <c r="X2202" i="9"/>
  <c r="X2200" i="9"/>
  <c r="X2198" i="9"/>
  <c r="X2196" i="9"/>
  <c r="X2194" i="9"/>
  <c r="X2192" i="9"/>
  <c r="X2190" i="9"/>
  <c r="X2188" i="9"/>
  <c r="X2186" i="9"/>
  <c r="X2184" i="9"/>
  <c r="X2182" i="9"/>
  <c r="X2180" i="9"/>
  <c r="X2178" i="9"/>
  <c r="X2176" i="9"/>
  <c r="X2174" i="9"/>
  <c r="X2172" i="9"/>
  <c r="X2170" i="9"/>
  <c r="X2168" i="9"/>
  <c r="X2166" i="9"/>
  <c r="X2164" i="9"/>
  <c r="X2162" i="9"/>
  <c r="X2160" i="9"/>
  <c r="X2158" i="9"/>
  <c r="X2156" i="9"/>
  <c r="X2154" i="9"/>
  <c r="X2152" i="9"/>
  <c r="X2150" i="9"/>
  <c r="X2148" i="9"/>
  <c r="X2146" i="9"/>
  <c r="X2144" i="9"/>
  <c r="X2142" i="9"/>
  <c r="X2140" i="9"/>
  <c r="X2138" i="9"/>
  <c r="X2136" i="9"/>
  <c r="X2134" i="9"/>
  <c r="X2132" i="9"/>
  <c r="X2130" i="9"/>
  <c r="X2128" i="9"/>
  <c r="X2126" i="9"/>
  <c r="X2124" i="9"/>
  <c r="X2122" i="9"/>
  <c r="X2120" i="9"/>
  <c r="X2118" i="9"/>
  <c r="X2116" i="9"/>
  <c r="X2114" i="9"/>
  <c r="X2112" i="9"/>
  <c r="X2110" i="9"/>
  <c r="X2108" i="9"/>
  <c r="X2106" i="9"/>
  <c r="X2104" i="9"/>
  <c r="X2102" i="9"/>
  <c r="X2100" i="9"/>
  <c r="X2098" i="9"/>
  <c r="X2096" i="9"/>
  <c r="X2094" i="9"/>
  <c r="X2092" i="9"/>
  <c r="X2090" i="9"/>
  <c r="X2088" i="9"/>
  <c r="X2086" i="9"/>
  <c r="X2084" i="9"/>
  <c r="X2082" i="9"/>
  <c r="X2080" i="9"/>
  <c r="X2078" i="9"/>
  <c r="X2076" i="9"/>
  <c r="X2074" i="9"/>
  <c r="X2072" i="9"/>
  <c r="X2070" i="9"/>
  <c r="X2068" i="9"/>
  <c r="X2066" i="9"/>
  <c r="X2064" i="9"/>
  <c r="X2062" i="9"/>
  <c r="X2060" i="9"/>
  <c r="X2058" i="9"/>
  <c r="X2056" i="9"/>
  <c r="X2054" i="9"/>
  <c r="X2052" i="9"/>
  <c r="X2050" i="9"/>
  <c r="X2048" i="9"/>
  <c r="X2046" i="9"/>
  <c r="X2044" i="9"/>
  <c r="X2042" i="9"/>
  <c r="X2040" i="9"/>
  <c r="X2038" i="9"/>
  <c r="X2036" i="9"/>
  <c r="X2034" i="9"/>
  <c r="X2032" i="9"/>
  <c r="X2030" i="9"/>
  <c r="X2028" i="9"/>
  <c r="X2026" i="9"/>
  <c r="X2024" i="9"/>
  <c r="X2022" i="9"/>
  <c r="X2020" i="9"/>
  <c r="X2018" i="9"/>
  <c r="X2016" i="9"/>
  <c r="X2014" i="9"/>
  <c r="X2012" i="9"/>
  <c r="X2010" i="9"/>
  <c r="X2008" i="9"/>
  <c r="X2006" i="9"/>
  <c r="X2004" i="9"/>
  <c r="X2002" i="9"/>
  <c r="X2000" i="9"/>
  <c r="X1998" i="9"/>
  <c r="X1996" i="9"/>
  <c r="X1994" i="9"/>
  <c r="X1992" i="9"/>
  <c r="X1990" i="9"/>
  <c r="X1988" i="9"/>
  <c r="X1986" i="9"/>
  <c r="X1984" i="9"/>
  <c r="X1982" i="9"/>
  <c r="X1980" i="9"/>
  <c r="X1978" i="9"/>
  <c r="X1976" i="9"/>
  <c r="X1974" i="9"/>
  <c r="X1972" i="9"/>
  <c r="X1970" i="9"/>
  <c r="X1968" i="9"/>
  <c r="X1966" i="9"/>
  <c r="X1964" i="9"/>
  <c r="X1962" i="9"/>
  <c r="X1960" i="9"/>
  <c r="X1958" i="9"/>
  <c r="X1956" i="9"/>
  <c r="X1954" i="9"/>
  <c r="X1952" i="9"/>
  <c r="X1950" i="9"/>
  <c r="X1948" i="9"/>
  <c r="X1946" i="9"/>
  <c r="X1944" i="9"/>
  <c r="X1942" i="9"/>
  <c r="X1940" i="9"/>
  <c r="X1938" i="9"/>
  <c r="X1936" i="9"/>
  <c r="X1934" i="9"/>
  <c r="X1932" i="9"/>
  <c r="X1930" i="9"/>
  <c r="X1928" i="9"/>
  <c r="X1926" i="9"/>
  <c r="X1924" i="9"/>
  <c r="X1922" i="9"/>
  <c r="X1920" i="9"/>
  <c r="X1918" i="9"/>
  <c r="X1916" i="9"/>
  <c r="X1914" i="9"/>
  <c r="X1912" i="9"/>
  <c r="X1910" i="9"/>
  <c r="X1908" i="9"/>
  <c r="X1906" i="9"/>
  <c r="X1904" i="9"/>
  <c r="X1902" i="9"/>
  <c r="X1900" i="9"/>
  <c r="X1898" i="9"/>
  <c r="X1896" i="9"/>
  <c r="X1894" i="9"/>
  <c r="X1892" i="9"/>
  <c r="X1890" i="9"/>
  <c r="X1888" i="9"/>
  <c r="X1886" i="9"/>
  <c r="X1884" i="9"/>
  <c r="X1882" i="9"/>
  <c r="X1880" i="9"/>
  <c r="X1878" i="9"/>
  <c r="X1876" i="9"/>
  <c r="X1874" i="9"/>
  <c r="X1872" i="9"/>
  <c r="X1870" i="9"/>
  <c r="X1868" i="9"/>
  <c r="X1866" i="9"/>
  <c r="X1864" i="9"/>
  <c r="X1862" i="9"/>
  <c r="X1860" i="9"/>
  <c r="X1858" i="9"/>
  <c r="X1856" i="9"/>
  <c r="X1854" i="9"/>
  <c r="X1852" i="9"/>
  <c r="X1850" i="9"/>
  <c r="X1848" i="9"/>
  <c r="X1846" i="9"/>
  <c r="X1844" i="9"/>
  <c r="X1842" i="9"/>
  <c r="X1840" i="9"/>
  <c r="X1838" i="9"/>
  <c r="X1836" i="9"/>
  <c r="X1834" i="9"/>
  <c r="X1832" i="9"/>
  <c r="X1830" i="9"/>
  <c r="X1828" i="9"/>
  <c r="X1826" i="9"/>
  <c r="X1824" i="9"/>
  <c r="X1822" i="9"/>
  <c r="X1820" i="9"/>
  <c r="X1818" i="9"/>
  <c r="X1816" i="9"/>
  <c r="X1814" i="9"/>
  <c r="X1812" i="9"/>
  <c r="X1810" i="9"/>
  <c r="X1808" i="9"/>
  <c r="X1806" i="9"/>
  <c r="X1804" i="9"/>
  <c r="X1802" i="9"/>
  <c r="X1800" i="9"/>
  <c r="X1798" i="9"/>
  <c r="X1796" i="9"/>
  <c r="X1794" i="9"/>
  <c r="X1792" i="9"/>
  <c r="X1790" i="9"/>
  <c r="X1788" i="9"/>
  <c r="X1786" i="9"/>
  <c r="X1784" i="9"/>
  <c r="X1782" i="9"/>
  <c r="X1780" i="9"/>
  <c r="X1778" i="9"/>
  <c r="X1776" i="9"/>
  <c r="X1774" i="9"/>
  <c r="X1772" i="9"/>
  <c r="X1770" i="9"/>
  <c r="X1768" i="9"/>
  <c r="X1766" i="9"/>
  <c r="X1764" i="9"/>
  <c r="X1762" i="9"/>
  <c r="X1760" i="9"/>
  <c r="X1758" i="9"/>
  <c r="X1756" i="9"/>
  <c r="X1754" i="9"/>
  <c r="X1752" i="9"/>
  <c r="X1750" i="9"/>
  <c r="X1748" i="9"/>
  <c r="X1746" i="9"/>
  <c r="X1744" i="9"/>
  <c r="X1742" i="9"/>
  <c r="X1740" i="9"/>
  <c r="X1738" i="9"/>
  <c r="X1736" i="9"/>
  <c r="X1734" i="9"/>
  <c r="X1732" i="9"/>
  <c r="X1730" i="9"/>
  <c r="X1728" i="9"/>
  <c r="X1726" i="9"/>
  <c r="X1724" i="9"/>
  <c r="X1722" i="9"/>
  <c r="X1720" i="9"/>
  <c r="X1718" i="9"/>
  <c r="X2277" i="9"/>
  <c r="X2275" i="9"/>
  <c r="X2273" i="9"/>
  <c r="X2271" i="9"/>
  <c r="X2269" i="9"/>
  <c r="X2267" i="9"/>
  <c r="X2265" i="9"/>
  <c r="X2263" i="9"/>
  <c r="X2261" i="9"/>
  <c r="X2259" i="9"/>
  <c r="X2257" i="9"/>
  <c r="X2255" i="9"/>
  <c r="X2253" i="9"/>
  <c r="X2251" i="9"/>
  <c r="X2249" i="9"/>
  <c r="X2247" i="9"/>
  <c r="X2245" i="9"/>
  <c r="X2243" i="9"/>
  <c r="X2241" i="9"/>
  <c r="X2239" i="9"/>
  <c r="X2237" i="9"/>
  <c r="X2235" i="9"/>
  <c r="X2233" i="9"/>
  <c r="X2231" i="9"/>
  <c r="X2229" i="9"/>
  <c r="X2227" i="9"/>
  <c r="X2225" i="9"/>
  <c r="X2223" i="9"/>
  <c r="X2221" i="9"/>
  <c r="X2219" i="9"/>
  <c r="X2217" i="9"/>
  <c r="X2215" i="9"/>
  <c r="X2213" i="9"/>
  <c r="X2211" i="9"/>
  <c r="X2209" i="9"/>
  <c r="X2207" i="9"/>
  <c r="X2205" i="9"/>
  <c r="X2203" i="9"/>
  <c r="X2201" i="9"/>
  <c r="X2199" i="9"/>
  <c r="X2197" i="9"/>
  <c r="X2195" i="9"/>
  <c r="X2193" i="9"/>
  <c r="X2191" i="9"/>
  <c r="X2189" i="9"/>
  <c r="X2187" i="9"/>
  <c r="X2185" i="9"/>
  <c r="X2183" i="9"/>
  <c r="X2181" i="9"/>
  <c r="X2179" i="9"/>
  <c r="X2177" i="9"/>
  <c r="X2175" i="9"/>
  <c r="X2173" i="9"/>
  <c r="X2171" i="9"/>
  <c r="X2169" i="9"/>
  <c r="X2167" i="9"/>
  <c r="X2165" i="9"/>
  <c r="X2163" i="9"/>
  <c r="X2161" i="9"/>
  <c r="X2159" i="9"/>
  <c r="X2157" i="9"/>
  <c r="X2155" i="9"/>
  <c r="X2153" i="9"/>
  <c r="X2151" i="9"/>
  <c r="X2149" i="9"/>
  <c r="X2147" i="9"/>
  <c r="X2145" i="9"/>
  <c r="X2143" i="9"/>
  <c r="X2141" i="9"/>
  <c r="X2139" i="9"/>
  <c r="X2137" i="9"/>
  <c r="X2135" i="9"/>
  <c r="X2133" i="9"/>
  <c r="X2131" i="9"/>
  <c r="X2129" i="9"/>
  <c r="X2127" i="9"/>
  <c r="X2125" i="9"/>
  <c r="X2123" i="9"/>
  <c r="X2121" i="9"/>
  <c r="X2119" i="9"/>
  <c r="X2117" i="9"/>
  <c r="X2115" i="9"/>
  <c r="X2113" i="9"/>
  <c r="X2111" i="9"/>
  <c r="X2109" i="9"/>
  <c r="X2107" i="9"/>
  <c r="X2105" i="9"/>
  <c r="X2103" i="9"/>
  <c r="X2101" i="9"/>
  <c r="X2099" i="9"/>
  <c r="X2097" i="9"/>
  <c r="X2095" i="9"/>
  <c r="X2093" i="9"/>
  <c r="X2091" i="9"/>
  <c r="X2089" i="9"/>
  <c r="X2087" i="9"/>
  <c r="X2085" i="9"/>
  <c r="X2083" i="9"/>
  <c r="X2081" i="9"/>
  <c r="X2079" i="9"/>
  <c r="X2077" i="9"/>
  <c r="X2075" i="9"/>
  <c r="X2073" i="9"/>
  <c r="X2071" i="9"/>
  <c r="X2069" i="9"/>
  <c r="X2067" i="9"/>
  <c r="X2065" i="9"/>
  <c r="X2063" i="9"/>
  <c r="X2061" i="9"/>
  <c r="X2059" i="9"/>
  <c r="X2057" i="9"/>
  <c r="X2055" i="9"/>
  <c r="X2053" i="9"/>
  <c r="X2051" i="9"/>
  <c r="X2049" i="9"/>
  <c r="X2047" i="9"/>
  <c r="X2045" i="9"/>
  <c r="X2043" i="9"/>
  <c r="X2041" i="9"/>
  <c r="X2039" i="9"/>
  <c r="X2037" i="9"/>
  <c r="X2035" i="9"/>
  <c r="X2033" i="9"/>
  <c r="X2031" i="9"/>
  <c r="X2029" i="9"/>
  <c r="X2027" i="9"/>
  <c r="X2025" i="9"/>
  <c r="X2023" i="9"/>
  <c r="X2021" i="9"/>
  <c r="X2019" i="9"/>
  <c r="X2017" i="9"/>
  <c r="X2015" i="9"/>
  <c r="X2013" i="9"/>
  <c r="X2011" i="9"/>
  <c r="X2009" i="9"/>
  <c r="X2007" i="9"/>
  <c r="X2005" i="9"/>
  <c r="X2003" i="9"/>
  <c r="X2001" i="9"/>
  <c r="X1999" i="9"/>
  <c r="X1997" i="9"/>
  <c r="X1995" i="9"/>
  <c r="X1993" i="9"/>
  <c r="X1991" i="9"/>
  <c r="X1989" i="9"/>
  <c r="X1987" i="9"/>
  <c r="X1985" i="9"/>
  <c r="X1983" i="9"/>
  <c r="X1981" i="9"/>
  <c r="X1979" i="9"/>
  <c r="X1977" i="9"/>
  <c r="X1975" i="9"/>
  <c r="X1973" i="9"/>
  <c r="X1971" i="9"/>
  <c r="X1969" i="9"/>
  <c r="X1967" i="9"/>
  <c r="X1965" i="9"/>
  <c r="X1963" i="9"/>
  <c r="X1961" i="9"/>
  <c r="X1959" i="9"/>
  <c r="X1957" i="9"/>
  <c r="X1955" i="9"/>
  <c r="X1953" i="9"/>
  <c r="X1951" i="9"/>
  <c r="X1949" i="9"/>
  <c r="X1947" i="9"/>
  <c r="X1945" i="9"/>
  <c r="X1943" i="9"/>
  <c r="X1941" i="9"/>
  <c r="X1939" i="9"/>
  <c r="X1937" i="9"/>
  <c r="X1935" i="9"/>
  <c r="X1933" i="9"/>
  <c r="X1931" i="9"/>
  <c r="X1929" i="9"/>
  <c r="X1927" i="9"/>
  <c r="X1925" i="9"/>
  <c r="X1923" i="9"/>
  <c r="X1921" i="9"/>
  <c r="X1919" i="9"/>
  <c r="X1917" i="9"/>
  <c r="X1915" i="9"/>
  <c r="X1913" i="9"/>
  <c r="X1911" i="9"/>
  <c r="X1909" i="9"/>
  <c r="X1907" i="9"/>
  <c r="X1905" i="9"/>
  <c r="X1903" i="9"/>
  <c r="X1901" i="9"/>
  <c r="X1899" i="9"/>
  <c r="X1897" i="9"/>
  <c r="X1895" i="9"/>
  <c r="X1893" i="9"/>
  <c r="X1891" i="9"/>
  <c r="X1889" i="9"/>
  <c r="X1887" i="9"/>
  <c r="X1885" i="9"/>
  <c r="X1883" i="9"/>
  <c r="X1881" i="9"/>
  <c r="X1879" i="9"/>
  <c r="X1877" i="9"/>
  <c r="X1875" i="9"/>
  <c r="X1873" i="9"/>
  <c r="X1871" i="9"/>
  <c r="X1869" i="9"/>
  <c r="X1867" i="9"/>
  <c r="X1865" i="9"/>
  <c r="X1863" i="9"/>
  <c r="X1861" i="9"/>
  <c r="X1859" i="9"/>
  <c r="X1857" i="9"/>
  <c r="X1855" i="9"/>
  <c r="X1853" i="9"/>
  <c r="X1851" i="9"/>
  <c r="X1849" i="9"/>
  <c r="X1847" i="9"/>
  <c r="X1845" i="9"/>
  <c r="X1843" i="9"/>
  <c r="X1841" i="9"/>
  <c r="X1839" i="9"/>
  <c r="X1837" i="9"/>
  <c r="X1835" i="9"/>
  <c r="X1833" i="9"/>
  <c r="X1831" i="9"/>
  <c r="X1829" i="9"/>
  <c r="X1827" i="9"/>
  <c r="X1825" i="9"/>
  <c r="X1823" i="9"/>
  <c r="X1821" i="9"/>
  <c r="X1819" i="9"/>
  <c r="X1817" i="9"/>
  <c r="X1815" i="9"/>
  <c r="X1813" i="9"/>
  <c r="X1811" i="9"/>
  <c r="X1809" i="9"/>
  <c r="X1807" i="9"/>
  <c r="X1805" i="9"/>
  <c r="X1803" i="9"/>
  <c r="X1801" i="9"/>
  <c r="X1799" i="9"/>
  <c r="X1797" i="9"/>
  <c r="X1795" i="9"/>
  <c r="X1793" i="9"/>
  <c r="X1791" i="9"/>
  <c r="X1789" i="9"/>
  <c r="X1787" i="9"/>
  <c r="X1785" i="9"/>
  <c r="X1783" i="9"/>
  <c r="X1781" i="9"/>
  <c r="X1779" i="9"/>
  <c r="X1777" i="9"/>
  <c r="X1775" i="9"/>
  <c r="X1773" i="9"/>
  <c r="X1771" i="9"/>
  <c r="X1769" i="9"/>
  <c r="X1767" i="9"/>
  <c r="X1765" i="9"/>
  <c r="X1763" i="9"/>
  <c r="X1761" i="9"/>
  <c r="X1759" i="9"/>
  <c r="X1757" i="9"/>
  <c r="X1755" i="9"/>
  <c r="X1753" i="9"/>
  <c r="X1751" i="9"/>
  <c r="X1749" i="9"/>
  <c r="X1747" i="9"/>
  <c r="X1745" i="9"/>
  <c r="X1743" i="9"/>
  <c r="X1741" i="9"/>
  <c r="X1739" i="9"/>
  <c r="X1737" i="9"/>
  <c r="X1735" i="9"/>
  <c r="X1733" i="9"/>
  <c r="X1731" i="9"/>
  <c r="X1729" i="9"/>
  <c r="X1727" i="9"/>
  <c r="X1725" i="9"/>
  <c r="X1723" i="9"/>
  <c r="X1721" i="9"/>
  <c r="X1719" i="9"/>
  <c r="X1717" i="9"/>
  <c r="X1715" i="9"/>
  <c r="X1713" i="9"/>
  <c r="X1711" i="9"/>
  <c r="X1709" i="9"/>
  <c r="X1707" i="9"/>
  <c r="X1705" i="9"/>
  <c r="X1703" i="9"/>
  <c r="X1701" i="9"/>
  <c r="X1699" i="9"/>
  <c r="X1697" i="9"/>
  <c r="X1695" i="9"/>
  <c r="X1693" i="9"/>
  <c r="X1691" i="9"/>
  <c r="X1689" i="9"/>
  <c r="X1687" i="9"/>
  <c r="X1685" i="9"/>
  <c r="X1683" i="9"/>
  <c r="X1681" i="9"/>
  <c r="X1679" i="9"/>
  <c r="X1677" i="9"/>
  <c r="X1675" i="9"/>
  <c r="X1673" i="9"/>
  <c r="X1671" i="9"/>
  <c r="X1669" i="9"/>
  <c r="X1667" i="9"/>
  <c r="X1665" i="9"/>
  <c r="X1663" i="9"/>
  <c r="X1661" i="9"/>
  <c r="X1659" i="9"/>
  <c r="X1657" i="9"/>
  <c r="X1655" i="9"/>
  <c r="X1653" i="9"/>
  <c r="X1651" i="9"/>
  <c r="X1649" i="9"/>
  <c r="X1647" i="9"/>
  <c r="X1645" i="9"/>
  <c r="X1643" i="9"/>
  <c r="X1641" i="9"/>
  <c r="X1639" i="9"/>
  <c r="X1637" i="9"/>
  <c r="X1635" i="9"/>
  <c r="X1633" i="9"/>
  <c r="X1631" i="9"/>
  <c r="X1629" i="9"/>
  <c r="X1627" i="9"/>
  <c r="X1625" i="9"/>
  <c r="X1623" i="9"/>
  <c r="X1621" i="9"/>
  <c r="X1619" i="9"/>
  <c r="X1617" i="9"/>
  <c r="X1615" i="9"/>
  <c r="X1613" i="9"/>
  <c r="X1611" i="9"/>
  <c r="X1609" i="9"/>
  <c r="X1607" i="9"/>
  <c r="X1605" i="9"/>
  <c r="X1603" i="9"/>
  <c r="X1601" i="9"/>
  <c r="X1599" i="9"/>
  <c r="X1597" i="9"/>
  <c r="X1595" i="9"/>
  <c r="X1593" i="9"/>
  <c r="X1591" i="9"/>
  <c r="X1589" i="9"/>
  <c r="X1587" i="9"/>
  <c r="X1585" i="9"/>
  <c r="X1583" i="9"/>
  <c r="X1581" i="9"/>
  <c r="X1579" i="9"/>
  <c r="X1577" i="9"/>
  <c r="X1575" i="9"/>
  <c r="X1573" i="9"/>
  <c r="X1571" i="9"/>
  <c r="X1569" i="9"/>
  <c r="X1567" i="9"/>
  <c r="X1565" i="9"/>
  <c r="X1563" i="9"/>
  <c r="X1561" i="9"/>
  <c r="X1559" i="9"/>
  <c r="X1557" i="9"/>
  <c r="X1555" i="9"/>
  <c r="X1553" i="9"/>
  <c r="X1551" i="9"/>
  <c r="X1549" i="9"/>
  <c r="X1547" i="9"/>
  <c r="X1545" i="9"/>
  <c r="X1543" i="9"/>
  <c r="X1541" i="9"/>
  <c r="X1539" i="9"/>
  <c r="X1537" i="9"/>
  <c r="X1535" i="9"/>
  <c r="X1533" i="9"/>
  <c r="X1531" i="9"/>
  <c r="X1529" i="9"/>
  <c r="X1527" i="9"/>
  <c r="X1525" i="9"/>
  <c r="X1523" i="9"/>
  <c r="X1521" i="9"/>
  <c r="X1519" i="9"/>
  <c r="X1517" i="9"/>
  <c r="X1515" i="9"/>
  <c r="X1513" i="9"/>
  <c r="X1511" i="9"/>
  <c r="X1509" i="9"/>
  <c r="X1507" i="9"/>
  <c r="X1505" i="9"/>
  <c r="X1503" i="9"/>
  <c r="X1501" i="9"/>
  <c r="X1499" i="9"/>
  <c r="X1497" i="9"/>
  <c r="X1495" i="9"/>
  <c r="X1493" i="9"/>
  <c r="X1491" i="9"/>
  <c r="X1489" i="9"/>
  <c r="X1487" i="9"/>
  <c r="X1485" i="9"/>
  <c r="X1483" i="9"/>
  <c r="X1481" i="9"/>
  <c r="X1479" i="9"/>
  <c r="X1477" i="9"/>
  <c r="X1475" i="9"/>
  <c r="X1473" i="9"/>
  <c r="X1471" i="9"/>
  <c r="X1469" i="9"/>
  <c r="X1467" i="9"/>
  <c r="X1465" i="9"/>
  <c r="X1463" i="9"/>
  <c r="X1461" i="9"/>
  <c r="X1459" i="9"/>
  <c r="X1457" i="9"/>
  <c r="X1455" i="9"/>
  <c r="X1716" i="9"/>
  <c r="X1714" i="9"/>
  <c r="X1712" i="9"/>
  <c r="X1710" i="9"/>
  <c r="X1708" i="9"/>
  <c r="X1706" i="9"/>
  <c r="X1704" i="9"/>
  <c r="X1702" i="9"/>
  <c r="X1700" i="9"/>
  <c r="X1698" i="9"/>
  <c r="X1696" i="9"/>
  <c r="X1694" i="9"/>
  <c r="X1692" i="9"/>
  <c r="X1690" i="9"/>
  <c r="X1688" i="9"/>
  <c r="X1686" i="9"/>
  <c r="X1684" i="9"/>
  <c r="X1682" i="9"/>
  <c r="X1680" i="9"/>
  <c r="X1678" i="9"/>
  <c r="X1676" i="9"/>
  <c r="X1674" i="9"/>
  <c r="X1672" i="9"/>
  <c r="X1670" i="9"/>
  <c r="X1668" i="9"/>
  <c r="X1666" i="9"/>
  <c r="X1664" i="9"/>
  <c r="X1662" i="9"/>
  <c r="X1660" i="9"/>
  <c r="X1658" i="9"/>
  <c r="X1656" i="9"/>
  <c r="X1654" i="9"/>
  <c r="X1652" i="9"/>
  <c r="X1650" i="9"/>
  <c r="X1648" i="9"/>
  <c r="X1646" i="9"/>
  <c r="X1644" i="9"/>
  <c r="X1642" i="9"/>
  <c r="X1640" i="9"/>
  <c r="X1638" i="9"/>
  <c r="X1636" i="9"/>
  <c r="X1634" i="9"/>
  <c r="X1632" i="9"/>
  <c r="X1630" i="9"/>
  <c r="X1628" i="9"/>
  <c r="X1626" i="9"/>
  <c r="X1624" i="9"/>
  <c r="X1622" i="9"/>
  <c r="X1620" i="9"/>
  <c r="X1618" i="9"/>
  <c r="X1616" i="9"/>
  <c r="X1614" i="9"/>
  <c r="X1612" i="9"/>
  <c r="X1610" i="9"/>
  <c r="X1608" i="9"/>
  <c r="X1606" i="9"/>
  <c r="X1604" i="9"/>
  <c r="X1602" i="9"/>
  <c r="X1600" i="9"/>
  <c r="X1598" i="9"/>
  <c r="X1596" i="9"/>
  <c r="X1594" i="9"/>
  <c r="X1592" i="9"/>
  <c r="X1590" i="9"/>
  <c r="X1588" i="9"/>
  <c r="X1586" i="9"/>
  <c r="X1584" i="9"/>
  <c r="X1582" i="9"/>
  <c r="X1580" i="9"/>
  <c r="X1578" i="9"/>
  <c r="X1576" i="9"/>
  <c r="X1574" i="9"/>
  <c r="X1572" i="9"/>
  <c r="X1570" i="9"/>
  <c r="X1568" i="9"/>
  <c r="X1566" i="9"/>
  <c r="X1564" i="9"/>
  <c r="X1562" i="9"/>
  <c r="X1560" i="9"/>
  <c r="X1558" i="9"/>
  <c r="X1556" i="9"/>
  <c r="X1554" i="9"/>
  <c r="X1552" i="9"/>
  <c r="X1550" i="9"/>
  <c r="X1548" i="9"/>
  <c r="X1546" i="9"/>
  <c r="X1544" i="9"/>
  <c r="X1542" i="9"/>
  <c r="X1540" i="9"/>
  <c r="X1538" i="9"/>
  <c r="X1536" i="9"/>
  <c r="X1534" i="9"/>
  <c r="X1532" i="9"/>
  <c r="X1530" i="9"/>
  <c r="X1528" i="9"/>
  <c r="X1526" i="9"/>
  <c r="X1524" i="9"/>
  <c r="X1522" i="9"/>
  <c r="X1520" i="9"/>
  <c r="X1518" i="9"/>
  <c r="X1516" i="9"/>
  <c r="X1514" i="9"/>
  <c r="X1512" i="9"/>
  <c r="X1510" i="9"/>
  <c r="X1508" i="9"/>
  <c r="X1506" i="9"/>
  <c r="X1504" i="9"/>
  <c r="X1502" i="9"/>
  <c r="X1500" i="9"/>
  <c r="X1498" i="9"/>
  <c r="X1496" i="9"/>
  <c r="X1494" i="9"/>
  <c r="X1492" i="9"/>
  <c r="X1490" i="9"/>
  <c r="X1488" i="9"/>
  <c r="X1486" i="9"/>
  <c r="X1484" i="9"/>
  <c r="X1482" i="9"/>
  <c r="X1480" i="9"/>
  <c r="X1478" i="9"/>
  <c r="X1476" i="9"/>
  <c r="X1474" i="9"/>
  <c r="X1472" i="9"/>
  <c r="X1470" i="9"/>
  <c r="X1468" i="9"/>
  <c r="X1466" i="9"/>
  <c r="X1464" i="9"/>
  <c r="X1462" i="9"/>
  <c r="X1460" i="9"/>
  <c r="X1458" i="9"/>
  <c r="X1456" i="9"/>
  <c r="X1454" i="9"/>
  <c r="X1452" i="9"/>
  <c r="X1450" i="9"/>
  <c r="X1448" i="9"/>
  <c r="X1446" i="9"/>
  <c r="X1444" i="9"/>
  <c r="X1442" i="9"/>
  <c r="X1440" i="9"/>
  <c r="X1438" i="9"/>
  <c r="X1436" i="9"/>
  <c r="X1434" i="9"/>
  <c r="X1432" i="9"/>
  <c r="X1430" i="9"/>
  <c r="X1428" i="9"/>
  <c r="X1426" i="9"/>
  <c r="X1424" i="9"/>
  <c r="X1422" i="9"/>
  <c r="X1420" i="9"/>
  <c r="X1418" i="9"/>
  <c r="X1416" i="9"/>
  <c r="X1414" i="9"/>
  <c r="X1412" i="9"/>
  <c r="X1410" i="9"/>
  <c r="X1408" i="9"/>
  <c r="X1406" i="9"/>
  <c r="X1404" i="9"/>
  <c r="X1402" i="9"/>
  <c r="X1400" i="9"/>
  <c r="X1398" i="9"/>
  <c r="X1396" i="9"/>
  <c r="X1394" i="9"/>
  <c r="X1392" i="9"/>
  <c r="X1390" i="9"/>
  <c r="X1388" i="9"/>
  <c r="X1386" i="9"/>
  <c r="X1384" i="9"/>
  <c r="X1382" i="9"/>
  <c r="X1380" i="9"/>
  <c r="X1378" i="9"/>
  <c r="X1376" i="9"/>
  <c r="X1374" i="9"/>
  <c r="X1372" i="9"/>
  <c r="X1370" i="9"/>
  <c r="X1368" i="9"/>
  <c r="X1366" i="9"/>
  <c r="X1364" i="9"/>
  <c r="X1362" i="9"/>
  <c r="X1360" i="9"/>
  <c r="X1358" i="9"/>
  <c r="X1356" i="9"/>
  <c r="X1354" i="9"/>
  <c r="X1352" i="9"/>
  <c r="X1350" i="9"/>
  <c r="X1348" i="9"/>
  <c r="X1346" i="9"/>
  <c r="X1344" i="9"/>
  <c r="X1342" i="9"/>
  <c r="X1340" i="9"/>
  <c r="X1338" i="9"/>
  <c r="X1336" i="9"/>
  <c r="X1334" i="9"/>
  <c r="X1332" i="9"/>
  <c r="X1330" i="9"/>
  <c r="X1328" i="9"/>
  <c r="X1326" i="9"/>
  <c r="X1324" i="9"/>
  <c r="X1322" i="9"/>
  <c r="X1320" i="9"/>
  <c r="X1318" i="9"/>
  <c r="X1316" i="9"/>
  <c r="X1314" i="9"/>
  <c r="X1312" i="9"/>
  <c r="X1310" i="9"/>
  <c r="X1308" i="9"/>
  <c r="X1306" i="9"/>
  <c r="X1304" i="9"/>
  <c r="X1302" i="9"/>
  <c r="X1300" i="9"/>
  <c r="X1298" i="9"/>
  <c r="X1296" i="9"/>
  <c r="X1294" i="9"/>
  <c r="X1292" i="9"/>
  <c r="X1290" i="9"/>
  <c r="X1288" i="9"/>
  <c r="X1286" i="9"/>
  <c r="X1284" i="9"/>
  <c r="X1282" i="9"/>
  <c r="X1280" i="9"/>
  <c r="X1278" i="9"/>
  <c r="X1276" i="9"/>
  <c r="X1274" i="9"/>
  <c r="X1272" i="9"/>
  <c r="X1270" i="9"/>
  <c r="X1268" i="9"/>
  <c r="X1266" i="9"/>
  <c r="X1264" i="9"/>
  <c r="X1262" i="9"/>
  <c r="X1260" i="9"/>
  <c r="X1258" i="9"/>
  <c r="X1256" i="9"/>
  <c r="X1254" i="9"/>
  <c r="X1252" i="9"/>
  <c r="X1250" i="9"/>
  <c r="X1248" i="9"/>
  <c r="X1246" i="9"/>
  <c r="X1244" i="9"/>
  <c r="X1242" i="9"/>
  <c r="X1240" i="9"/>
  <c r="X1238" i="9"/>
  <c r="X1236" i="9"/>
  <c r="X1234" i="9"/>
  <c r="X1232" i="9"/>
  <c r="X1230" i="9"/>
  <c r="X1228" i="9"/>
  <c r="X1226" i="9"/>
  <c r="X1224" i="9"/>
  <c r="X1222" i="9"/>
  <c r="X1220" i="9"/>
  <c r="X1218" i="9"/>
  <c r="X1216" i="9"/>
  <c r="X1214" i="9"/>
  <c r="X1212" i="9"/>
  <c r="X1210" i="9"/>
  <c r="X1208" i="9"/>
  <c r="X1206" i="9"/>
  <c r="X1204" i="9"/>
  <c r="X1202" i="9"/>
  <c r="X1200" i="9"/>
  <c r="X1198" i="9"/>
  <c r="X1196" i="9"/>
  <c r="X1194" i="9"/>
  <c r="X1192" i="9"/>
  <c r="X1190" i="9"/>
  <c r="X1188" i="9"/>
  <c r="X1186" i="9"/>
  <c r="X1184" i="9"/>
  <c r="X1182" i="9"/>
  <c r="X1180" i="9"/>
  <c r="X1178" i="9"/>
  <c r="X1176" i="9"/>
  <c r="X1174" i="9"/>
  <c r="X1172" i="9"/>
  <c r="X1170" i="9"/>
  <c r="X1168" i="9"/>
  <c r="X1166" i="9"/>
  <c r="X1164" i="9"/>
  <c r="X1162" i="9"/>
  <c r="X1160" i="9"/>
  <c r="X1158" i="9"/>
  <c r="X1156" i="9"/>
  <c r="X1154" i="9"/>
  <c r="X1152" i="9"/>
  <c r="X1150" i="9"/>
  <c r="X1148" i="9"/>
  <c r="X1146" i="9"/>
  <c r="X1144" i="9"/>
  <c r="X1142" i="9"/>
  <c r="X1140" i="9"/>
  <c r="X1453" i="9"/>
  <c r="X1451" i="9"/>
  <c r="X1449" i="9"/>
  <c r="X1447" i="9"/>
  <c r="X1445" i="9"/>
  <c r="X1443" i="9"/>
  <c r="X1441" i="9"/>
  <c r="X1439" i="9"/>
  <c r="X1437" i="9"/>
  <c r="X1435" i="9"/>
  <c r="X1433" i="9"/>
  <c r="X1431" i="9"/>
  <c r="X1429" i="9"/>
  <c r="X1427" i="9"/>
  <c r="X1425" i="9"/>
  <c r="X1423" i="9"/>
  <c r="X1421" i="9"/>
  <c r="X1419" i="9"/>
  <c r="X1417" i="9"/>
  <c r="X1415" i="9"/>
  <c r="X1413" i="9"/>
  <c r="X1411" i="9"/>
  <c r="X1409" i="9"/>
  <c r="X1407" i="9"/>
  <c r="X1405" i="9"/>
  <c r="X1403" i="9"/>
  <c r="X1401" i="9"/>
  <c r="X1399" i="9"/>
  <c r="X1397" i="9"/>
  <c r="X1395" i="9"/>
  <c r="X1393" i="9"/>
  <c r="X1391" i="9"/>
  <c r="X1389" i="9"/>
  <c r="X1387" i="9"/>
  <c r="X1385" i="9"/>
  <c r="X1383" i="9"/>
  <c r="X1381" i="9"/>
  <c r="X1379" i="9"/>
  <c r="X1377" i="9"/>
  <c r="X1375" i="9"/>
  <c r="X1373" i="9"/>
  <c r="X1371" i="9"/>
  <c r="X1369" i="9"/>
  <c r="X1367" i="9"/>
  <c r="X1365" i="9"/>
  <c r="X1363" i="9"/>
  <c r="X1361" i="9"/>
  <c r="X1359" i="9"/>
  <c r="X1357" i="9"/>
  <c r="X1355" i="9"/>
  <c r="X1353" i="9"/>
  <c r="X1351" i="9"/>
  <c r="X1349" i="9"/>
  <c r="X1347" i="9"/>
  <c r="X1345" i="9"/>
  <c r="X1343" i="9"/>
  <c r="X1341" i="9"/>
  <c r="X1339" i="9"/>
  <c r="X1337" i="9"/>
  <c r="X1335" i="9"/>
  <c r="X1333" i="9"/>
  <c r="X1331" i="9"/>
  <c r="X1329" i="9"/>
  <c r="X1327" i="9"/>
  <c r="X1325" i="9"/>
  <c r="X1323" i="9"/>
  <c r="X1321" i="9"/>
  <c r="X1319" i="9"/>
  <c r="X1317" i="9"/>
  <c r="X1315" i="9"/>
  <c r="X1313" i="9"/>
  <c r="X1311" i="9"/>
  <c r="X1309" i="9"/>
  <c r="X1307" i="9"/>
  <c r="X1305" i="9"/>
  <c r="X1303" i="9"/>
  <c r="X1301" i="9"/>
  <c r="X1299" i="9"/>
  <c r="X1297" i="9"/>
  <c r="X1295" i="9"/>
  <c r="X1293" i="9"/>
  <c r="X1291" i="9"/>
  <c r="X1289" i="9"/>
  <c r="X1287" i="9"/>
  <c r="X1285" i="9"/>
  <c r="X1283" i="9"/>
  <c r="X1281" i="9"/>
  <c r="X1279" i="9"/>
  <c r="X1277" i="9"/>
  <c r="X1275" i="9"/>
  <c r="X1273" i="9"/>
  <c r="X1271" i="9"/>
  <c r="X1269" i="9"/>
  <c r="X1267" i="9"/>
  <c r="X1265" i="9"/>
  <c r="X1263" i="9"/>
  <c r="X1261" i="9"/>
  <c r="X1259" i="9"/>
  <c r="X1257" i="9"/>
  <c r="X1255" i="9"/>
  <c r="X1253" i="9"/>
  <c r="X1251" i="9"/>
  <c r="X1249" i="9"/>
  <c r="X1247" i="9"/>
  <c r="X1245" i="9"/>
  <c r="X1243" i="9"/>
  <c r="X1241" i="9"/>
  <c r="X1239" i="9"/>
  <c r="X1237" i="9"/>
  <c r="X1235" i="9"/>
  <c r="X1233" i="9"/>
  <c r="X1231" i="9"/>
  <c r="X1229" i="9"/>
  <c r="X1227" i="9"/>
  <c r="X1225" i="9"/>
  <c r="X1223" i="9"/>
  <c r="X1221" i="9"/>
  <c r="X1219" i="9"/>
  <c r="X1217" i="9"/>
  <c r="X1215" i="9"/>
  <c r="X1213" i="9"/>
  <c r="X1211" i="9"/>
  <c r="X1209" i="9"/>
  <c r="X1207" i="9"/>
  <c r="X1205" i="9"/>
  <c r="X1203" i="9"/>
  <c r="X1201" i="9"/>
  <c r="X1199" i="9"/>
  <c r="X1197" i="9"/>
  <c r="X1195" i="9"/>
  <c r="X1193" i="9"/>
  <c r="X1191" i="9"/>
  <c r="X1189" i="9"/>
  <c r="X1187" i="9"/>
  <c r="X1185" i="9"/>
  <c r="X1183" i="9"/>
  <c r="X1181" i="9"/>
  <c r="X1179" i="9"/>
  <c r="X1177" i="9"/>
  <c r="X1175" i="9"/>
  <c r="X1173" i="9"/>
  <c r="X1171" i="9"/>
  <c r="X1169" i="9"/>
  <c r="X1167" i="9"/>
  <c r="X1165" i="9"/>
  <c r="X1163" i="9"/>
  <c r="X1161" i="9"/>
  <c r="X1159" i="9"/>
  <c r="X1157" i="9"/>
  <c r="X1155" i="9"/>
  <c r="X1153" i="9"/>
  <c r="X1151" i="9"/>
  <c r="X1149" i="9"/>
  <c r="X1147" i="9"/>
  <c r="X1145" i="9"/>
  <c r="X1143" i="9"/>
  <c r="X1141" i="9"/>
  <c r="X1139" i="9"/>
  <c r="X1137" i="9"/>
  <c r="X1135" i="9"/>
  <c r="X1133" i="9"/>
  <c r="X1131" i="9"/>
  <c r="X1129" i="9"/>
  <c r="X1127" i="9"/>
  <c r="X1125" i="9"/>
  <c r="X1123" i="9"/>
  <c r="X1121" i="9"/>
  <c r="X1119" i="9"/>
  <c r="X1117" i="9"/>
  <c r="X1115" i="9"/>
  <c r="X1113" i="9"/>
  <c r="X1111" i="9"/>
  <c r="X1109" i="9"/>
  <c r="X1107" i="9"/>
  <c r="X1105" i="9"/>
  <c r="X1103" i="9"/>
  <c r="X1101" i="9"/>
  <c r="X1099" i="9"/>
  <c r="X1097" i="9"/>
  <c r="X1095" i="9"/>
  <c r="X1091" i="9"/>
  <c r="X1087" i="9"/>
  <c r="X1083" i="9"/>
  <c r="X1079" i="9"/>
  <c r="X1075" i="9"/>
  <c r="X1071" i="9"/>
  <c r="X1067" i="9"/>
  <c r="X1063" i="9"/>
  <c r="X1059" i="9"/>
  <c r="X1055" i="9"/>
  <c r="X1051" i="9"/>
  <c r="X1047" i="9"/>
  <c r="X1043" i="9"/>
  <c r="X1039" i="9"/>
  <c r="X1035" i="9"/>
  <c r="X1031" i="9"/>
  <c r="X1027" i="9"/>
  <c r="X1023" i="9"/>
  <c r="X1019" i="9"/>
  <c r="X1015" i="9"/>
  <c r="X1011" i="9"/>
  <c r="X1007" i="9"/>
  <c r="X1003" i="9"/>
  <c r="X999" i="9"/>
  <c r="X995" i="9"/>
  <c r="X991" i="9"/>
  <c r="X987" i="9"/>
  <c r="X983" i="9"/>
  <c r="X979" i="9"/>
  <c r="X977" i="9"/>
  <c r="X975" i="9"/>
  <c r="X973" i="9"/>
  <c r="X971" i="9"/>
  <c r="X969" i="9"/>
  <c r="X967" i="9"/>
  <c r="X965" i="9"/>
  <c r="X963" i="9"/>
  <c r="X961" i="9"/>
  <c r="X959" i="9"/>
  <c r="X957" i="9"/>
  <c r="X955" i="9"/>
  <c r="X953" i="9"/>
  <c r="X951" i="9"/>
  <c r="X949" i="9"/>
  <c r="X947" i="9"/>
  <c r="X945" i="9"/>
  <c r="X943" i="9"/>
  <c r="X941" i="9"/>
  <c r="X939" i="9"/>
  <c r="X937" i="9"/>
  <c r="X935" i="9"/>
  <c r="X933" i="9"/>
  <c r="X931" i="9"/>
  <c r="X929" i="9"/>
  <c r="X927" i="9"/>
  <c r="X925" i="9"/>
  <c r="X923" i="9"/>
  <c r="X921" i="9"/>
  <c r="X919" i="9"/>
  <c r="X917" i="9"/>
  <c r="X915" i="9"/>
  <c r="X913" i="9"/>
  <c r="X911" i="9"/>
  <c r="X909" i="9"/>
  <c r="X907" i="9"/>
  <c r="X905" i="9"/>
  <c r="X903" i="9"/>
  <c r="X901" i="9"/>
  <c r="X899" i="9"/>
  <c r="X897" i="9"/>
  <c r="X895" i="9"/>
  <c r="X893" i="9"/>
  <c r="X891" i="9"/>
  <c r="X889" i="9"/>
  <c r="X887" i="9"/>
  <c r="X885" i="9"/>
  <c r="X883" i="9"/>
  <c r="X881" i="9"/>
  <c r="X879" i="9"/>
  <c r="X877" i="9"/>
  <c r="X875" i="9"/>
  <c r="X873" i="9"/>
  <c r="X871" i="9"/>
  <c r="X869" i="9"/>
  <c r="X867" i="9"/>
  <c r="X865" i="9"/>
  <c r="X863" i="9"/>
  <c r="X861" i="9"/>
  <c r="X859" i="9"/>
  <c r="X857" i="9"/>
  <c r="X855" i="9"/>
  <c r="X853" i="9"/>
  <c r="X851" i="9"/>
  <c r="X849" i="9"/>
  <c r="X847" i="9"/>
  <c r="X845" i="9"/>
  <c r="X843" i="9"/>
  <c r="X841" i="9"/>
  <c r="X839" i="9"/>
  <c r="X837" i="9"/>
  <c r="X835" i="9"/>
  <c r="X833" i="9"/>
  <c r="X831" i="9"/>
  <c r="X829" i="9"/>
  <c r="X827" i="9"/>
  <c r="X825" i="9"/>
  <c r="X823" i="9"/>
  <c r="X821" i="9"/>
  <c r="X819" i="9"/>
  <c r="X817" i="9"/>
  <c r="X815" i="9"/>
  <c r="X813" i="9"/>
  <c r="X811" i="9"/>
  <c r="X809" i="9"/>
  <c r="X807" i="9"/>
  <c r="X805" i="9"/>
  <c r="X803" i="9"/>
  <c r="X801" i="9"/>
  <c r="X799" i="9"/>
  <c r="X797" i="9"/>
  <c r="X795" i="9"/>
  <c r="X793" i="9"/>
  <c r="X791" i="9"/>
  <c r="X789" i="9"/>
  <c r="X787" i="9"/>
  <c r="X785" i="9"/>
  <c r="X783" i="9"/>
  <c r="X781" i="9"/>
  <c r="X779" i="9"/>
  <c r="X777" i="9"/>
  <c r="X775" i="9"/>
  <c r="X773" i="9"/>
  <c r="X771" i="9"/>
  <c r="X769" i="9"/>
  <c r="X767" i="9"/>
  <c r="X765" i="9"/>
  <c r="X763" i="9"/>
  <c r="X761" i="9"/>
  <c r="X759" i="9"/>
  <c r="X757" i="9"/>
  <c r="X755" i="9"/>
  <c r="X753" i="9"/>
  <c r="X751" i="9"/>
  <c r="X749" i="9"/>
  <c r="X747" i="9"/>
  <c r="X745" i="9"/>
  <c r="X743" i="9"/>
  <c r="X741" i="9"/>
  <c r="X739" i="9"/>
  <c r="X737" i="9"/>
  <c r="X735" i="9"/>
  <c r="X733" i="9"/>
  <c r="X731" i="9"/>
  <c r="X729" i="9"/>
  <c r="X727" i="9"/>
  <c r="X725" i="9"/>
  <c r="X723" i="9"/>
  <c r="X721" i="9"/>
  <c r="X719" i="9"/>
  <c r="X717" i="9"/>
  <c r="X715" i="9"/>
  <c r="X1138" i="9"/>
  <c r="X1136" i="9"/>
  <c r="X1134" i="9"/>
  <c r="X1132" i="9"/>
  <c r="X1130" i="9"/>
  <c r="X1128" i="9"/>
  <c r="X1126" i="9"/>
  <c r="X1124" i="9"/>
  <c r="X1122" i="9"/>
  <c r="X1120" i="9"/>
  <c r="X1118" i="9"/>
  <c r="X1116" i="9"/>
  <c r="X1114" i="9"/>
  <c r="X1112" i="9"/>
  <c r="X1110" i="9"/>
  <c r="X1108" i="9"/>
  <c r="X1106" i="9"/>
  <c r="X1104" i="9"/>
  <c r="X1102" i="9"/>
  <c r="X1100" i="9"/>
  <c r="X1098" i="9"/>
  <c r="X1096" i="9"/>
  <c r="X1094" i="9"/>
  <c r="X978" i="9"/>
  <c r="X976" i="9"/>
  <c r="X974" i="9"/>
  <c r="X972" i="9"/>
  <c r="X970" i="9"/>
  <c r="X968" i="9"/>
  <c r="X966" i="9"/>
  <c r="X964" i="9"/>
  <c r="X962" i="9"/>
  <c r="X960" i="9"/>
  <c r="X958" i="9"/>
  <c r="X956" i="9"/>
  <c r="X954" i="9"/>
  <c r="X952" i="9"/>
  <c r="X950" i="9"/>
  <c r="X948" i="9"/>
  <c r="X946" i="9"/>
  <c r="X944" i="9"/>
  <c r="X942" i="9"/>
  <c r="X940" i="9"/>
  <c r="X938" i="9"/>
  <c r="X936" i="9"/>
  <c r="X934" i="9"/>
  <c r="X932" i="9"/>
  <c r="X930" i="9"/>
  <c r="X928" i="9"/>
  <c r="X926" i="9"/>
  <c r="X924" i="9"/>
  <c r="X922" i="9"/>
  <c r="X920" i="9"/>
  <c r="X918" i="9"/>
  <c r="X916" i="9"/>
  <c r="X914" i="9"/>
  <c r="X912" i="9"/>
  <c r="X910" i="9"/>
  <c r="X908" i="9"/>
  <c r="X906" i="9"/>
  <c r="X904" i="9"/>
  <c r="X902" i="9"/>
  <c r="X900" i="9"/>
  <c r="X898" i="9"/>
  <c r="X896" i="9"/>
  <c r="X894" i="9"/>
  <c r="X892" i="9"/>
  <c r="X890" i="9"/>
  <c r="X888" i="9"/>
  <c r="X886" i="9"/>
  <c r="X884" i="9"/>
  <c r="X882" i="9"/>
  <c r="X880" i="9"/>
  <c r="X878" i="9"/>
  <c r="X876" i="9"/>
  <c r="X874" i="9"/>
  <c r="X872" i="9"/>
  <c r="X870" i="9"/>
  <c r="X868" i="9"/>
  <c r="X866" i="9"/>
  <c r="X864" i="9"/>
  <c r="X862" i="9"/>
  <c r="X860" i="9"/>
  <c r="X858" i="9"/>
  <c r="X856" i="9"/>
  <c r="X854" i="9"/>
  <c r="X852" i="9"/>
  <c r="X850" i="9"/>
  <c r="X848" i="9"/>
  <c r="X846" i="9"/>
  <c r="X844" i="9"/>
  <c r="X842" i="9"/>
  <c r="X840" i="9"/>
  <c r="X838" i="9"/>
  <c r="X836" i="9"/>
  <c r="X834" i="9"/>
  <c r="X832" i="9"/>
  <c r="X830" i="9"/>
  <c r="X828" i="9"/>
  <c r="X826" i="9"/>
  <c r="X824" i="9"/>
  <c r="X822" i="9"/>
  <c r="X820" i="9"/>
  <c r="X818" i="9"/>
  <c r="X816" i="9"/>
  <c r="X814" i="9"/>
  <c r="X812" i="9"/>
  <c r="X810" i="9"/>
  <c r="X808" i="9"/>
  <c r="X806" i="9"/>
  <c r="X804" i="9"/>
  <c r="X802" i="9"/>
  <c r="X800" i="9"/>
  <c r="X798" i="9"/>
  <c r="X796" i="9"/>
  <c r="X794" i="9"/>
  <c r="X792" i="9"/>
  <c r="X790" i="9"/>
  <c r="X788" i="9"/>
  <c r="X786" i="9"/>
  <c r="X784" i="9"/>
  <c r="X782" i="9"/>
  <c r="X780" i="9"/>
  <c r="X778" i="9"/>
  <c r="X776" i="9"/>
  <c r="X774" i="9"/>
  <c r="X772" i="9"/>
  <c r="X770" i="9"/>
  <c r="X768" i="9"/>
  <c r="X766" i="9"/>
  <c r="X764" i="9"/>
  <c r="X762" i="9"/>
  <c r="X760" i="9"/>
  <c r="X758" i="9"/>
  <c r="X756" i="9"/>
  <c r="X754" i="9"/>
  <c r="X752" i="9"/>
  <c r="X750" i="9"/>
  <c r="X748" i="9"/>
  <c r="X746" i="9"/>
  <c r="X744" i="9"/>
  <c r="X742" i="9"/>
  <c r="X740" i="9"/>
  <c r="X738" i="9"/>
  <c r="X736" i="9"/>
  <c r="X734" i="9"/>
  <c r="X732" i="9"/>
  <c r="X730" i="9"/>
  <c r="X728" i="9"/>
  <c r="X726" i="9"/>
  <c r="X724" i="9"/>
  <c r="X722" i="9"/>
  <c r="X720" i="9"/>
  <c r="X718" i="9"/>
  <c r="X716" i="9"/>
  <c r="X714" i="9"/>
  <c r="X712" i="9"/>
  <c r="X710" i="9"/>
  <c r="X708" i="9"/>
  <c r="X706" i="9"/>
  <c r="X704" i="9"/>
  <c r="X702" i="9"/>
  <c r="X700" i="9"/>
  <c r="X698" i="9"/>
  <c r="X696" i="9"/>
  <c r="X694" i="9"/>
  <c r="X692" i="9"/>
  <c r="X690" i="9"/>
  <c r="X688" i="9"/>
  <c r="X686" i="9"/>
  <c r="X713" i="9"/>
  <c r="X711" i="9"/>
  <c r="X709" i="9"/>
  <c r="X707" i="9"/>
  <c r="X705" i="9"/>
  <c r="X703" i="9"/>
  <c r="X701" i="9"/>
  <c r="X699" i="9"/>
  <c r="X697" i="9"/>
  <c r="X695" i="9"/>
  <c r="X693" i="9"/>
  <c r="X691" i="9"/>
  <c r="X689" i="9"/>
  <c r="X687" i="9"/>
  <c r="X685" i="9"/>
  <c r="X683" i="9"/>
  <c r="X681" i="9"/>
  <c r="X679" i="9"/>
  <c r="X677" i="9"/>
  <c r="X675" i="9"/>
  <c r="X673" i="9"/>
  <c r="X671" i="9"/>
  <c r="X669" i="9"/>
  <c r="X667" i="9"/>
  <c r="X665" i="9"/>
  <c r="X663" i="9"/>
  <c r="X661" i="9"/>
  <c r="X659" i="9"/>
  <c r="X657" i="9"/>
  <c r="X655" i="9"/>
  <c r="X653" i="9"/>
  <c r="X651" i="9"/>
  <c r="X649" i="9"/>
  <c r="X647" i="9"/>
  <c r="X645" i="9"/>
  <c r="X643" i="9"/>
  <c r="X641" i="9"/>
  <c r="X639" i="9"/>
  <c r="X637" i="9"/>
  <c r="X635" i="9"/>
  <c r="X633" i="9"/>
  <c r="X631" i="9"/>
  <c r="X629" i="9"/>
  <c r="X627" i="9"/>
  <c r="X625" i="9"/>
  <c r="X623" i="9"/>
  <c r="X621" i="9"/>
  <c r="X619" i="9"/>
  <c r="X617" i="9"/>
  <c r="X615" i="9"/>
  <c r="X613" i="9"/>
  <c r="X611" i="9"/>
  <c r="X609" i="9"/>
  <c r="X607" i="9"/>
  <c r="X605" i="9"/>
  <c r="X603" i="9"/>
  <c r="X601" i="9"/>
  <c r="X599" i="9"/>
  <c r="X597" i="9"/>
  <c r="X595" i="9"/>
  <c r="X593" i="9"/>
  <c r="X591" i="9"/>
  <c r="X589" i="9"/>
  <c r="X587" i="9"/>
  <c r="X585" i="9"/>
  <c r="X583" i="9"/>
  <c r="X581" i="9"/>
  <c r="X579" i="9"/>
  <c r="X577" i="9"/>
  <c r="X575" i="9"/>
  <c r="X573" i="9"/>
  <c r="X571" i="9"/>
  <c r="X569" i="9"/>
  <c r="X567" i="9"/>
  <c r="X565" i="9"/>
  <c r="X563" i="9"/>
  <c r="X561" i="9"/>
  <c r="X559" i="9"/>
  <c r="X557" i="9"/>
  <c r="X555" i="9"/>
  <c r="X553" i="9"/>
  <c r="X551" i="9"/>
  <c r="X549" i="9"/>
  <c r="X547" i="9"/>
  <c r="X545" i="9"/>
  <c r="X543" i="9"/>
  <c r="X541" i="9"/>
  <c r="X539" i="9"/>
  <c r="X537" i="9"/>
  <c r="X535" i="9"/>
  <c r="X533" i="9"/>
  <c r="X531" i="9"/>
  <c r="X529" i="9"/>
  <c r="X527" i="9"/>
  <c r="X525" i="9"/>
  <c r="X523" i="9"/>
  <c r="X521" i="9"/>
  <c r="X519" i="9"/>
  <c r="X517" i="9"/>
  <c r="X515" i="9"/>
  <c r="X513" i="9"/>
  <c r="X511" i="9"/>
  <c r="X509" i="9"/>
  <c r="X507" i="9"/>
  <c r="X505" i="9"/>
  <c r="X503" i="9"/>
  <c r="X501" i="9"/>
  <c r="X499" i="9"/>
  <c r="X497" i="9"/>
  <c r="X495" i="9"/>
  <c r="X493" i="9"/>
  <c r="X491" i="9"/>
  <c r="X489" i="9"/>
  <c r="X487" i="9"/>
  <c r="X485" i="9"/>
  <c r="X483" i="9"/>
  <c r="X481" i="9"/>
  <c r="X479" i="9"/>
  <c r="X477" i="9"/>
  <c r="X475" i="9"/>
  <c r="X473" i="9"/>
  <c r="X471" i="9"/>
  <c r="X469" i="9"/>
  <c r="X467" i="9"/>
  <c r="X465" i="9"/>
  <c r="X463" i="9"/>
  <c r="X461" i="9"/>
  <c r="X459" i="9"/>
  <c r="X457" i="9"/>
  <c r="X455" i="9"/>
  <c r="X453" i="9"/>
  <c r="X451" i="9"/>
  <c r="X449" i="9"/>
  <c r="X447" i="9"/>
  <c r="X445" i="9"/>
  <c r="X443" i="9"/>
  <c r="X441" i="9"/>
  <c r="X439" i="9"/>
  <c r="X437" i="9"/>
  <c r="X435" i="9"/>
  <c r="X433" i="9"/>
  <c r="X431" i="9"/>
  <c r="X429" i="9"/>
  <c r="X427" i="9"/>
  <c r="X425" i="9"/>
  <c r="X423" i="9"/>
  <c r="X421" i="9"/>
  <c r="X419" i="9"/>
  <c r="X417" i="9"/>
  <c r="X415" i="9"/>
  <c r="X413" i="9"/>
  <c r="X411" i="9"/>
  <c r="X409" i="9"/>
  <c r="X407" i="9"/>
  <c r="X405" i="9"/>
  <c r="X403" i="9"/>
  <c r="X401" i="9"/>
  <c r="X399" i="9"/>
  <c r="X397" i="9"/>
  <c r="X395" i="9"/>
  <c r="X393" i="9"/>
  <c r="X391" i="9"/>
  <c r="X389" i="9"/>
  <c r="X387" i="9"/>
  <c r="X385" i="9"/>
  <c r="X383" i="9"/>
  <c r="X381" i="9"/>
  <c r="X379" i="9"/>
  <c r="X377" i="9"/>
  <c r="X375" i="9"/>
  <c r="X373" i="9"/>
  <c r="X371" i="9"/>
  <c r="X369" i="9"/>
  <c r="X367" i="9"/>
  <c r="X365" i="9"/>
  <c r="X363" i="9"/>
  <c r="X361" i="9"/>
  <c r="X359" i="9"/>
  <c r="X357" i="9"/>
  <c r="X355" i="9"/>
  <c r="X353" i="9"/>
  <c r="X351" i="9"/>
  <c r="X349" i="9"/>
  <c r="X347" i="9"/>
  <c r="X345" i="9"/>
  <c r="X343" i="9"/>
  <c r="X341" i="9"/>
  <c r="X339" i="9"/>
  <c r="X337" i="9"/>
  <c r="X335" i="9"/>
  <c r="X333" i="9"/>
  <c r="X331" i="9"/>
  <c r="X329" i="9"/>
  <c r="X327" i="9"/>
  <c r="X325" i="9"/>
  <c r="X323" i="9"/>
  <c r="X321" i="9"/>
  <c r="X319" i="9"/>
  <c r="X317" i="9"/>
  <c r="X315" i="9"/>
  <c r="X313" i="9"/>
  <c r="X311" i="9"/>
  <c r="X309" i="9"/>
  <c r="X307" i="9"/>
  <c r="X305" i="9"/>
  <c r="X303" i="9"/>
  <c r="X301" i="9"/>
  <c r="X299" i="9"/>
  <c r="X297" i="9"/>
  <c r="X295" i="9"/>
  <c r="X293" i="9"/>
  <c r="X291" i="9"/>
  <c r="X289" i="9"/>
  <c r="X287" i="9"/>
  <c r="X285" i="9"/>
  <c r="X283" i="9"/>
  <c r="X281" i="9"/>
  <c r="X279" i="9"/>
  <c r="X277" i="9"/>
  <c r="X275" i="9"/>
  <c r="X273" i="9"/>
  <c r="X271" i="9"/>
  <c r="X269" i="9"/>
  <c r="X267" i="9"/>
  <c r="X265" i="9"/>
  <c r="X263" i="9"/>
  <c r="X261" i="9"/>
  <c r="X684" i="9"/>
  <c r="X682" i="9"/>
  <c r="X680" i="9"/>
  <c r="X678" i="9"/>
  <c r="X676" i="9"/>
  <c r="X674" i="9"/>
  <c r="X672" i="9"/>
  <c r="X670" i="9"/>
  <c r="X668" i="9"/>
  <c r="X666" i="9"/>
  <c r="X664" i="9"/>
  <c r="X662" i="9"/>
  <c r="X660" i="9"/>
  <c r="X658" i="9"/>
  <c r="X656" i="9"/>
  <c r="X654" i="9"/>
  <c r="X652" i="9"/>
  <c r="X650" i="9"/>
  <c r="X648" i="9"/>
  <c r="X646" i="9"/>
  <c r="X644" i="9"/>
  <c r="X642" i="9"/>
  <c r="X640" i="9"/>
  <c r="X638" i="9"/>
  <c r="X636" i="9"/>
  <c r="X634" i="9"/>
  <c r="X632" i="9"/>
  <c r="X630" i="9"/>
  <c r="X628" i="9"/>
  <c r="X626" i="9"/>
  <c r="X624" i="9"/>
  <c r="X622" i="9"/>
  <c r="X620" i="9"/>
  <c r="X618" i="9"/>
  <c r="X616" i="9"/>
  <c r="X614" i="9"/>
  <c r="X612" i="9"/>
  <c r="X610" i="9"/>
  <c r="X608" i="9"/>
  <c r="X606" i="9"/>
  <c r="X604" i="9"/>
  <c r="X602" i="9"/>
  <c r="X600" i="9"/>
  <c r="X598" i="9"/>
  <c r="X596" i="9"/>
  <c r="X594" i="9"/>
  <c r="X592" i="9"/>
  <c r="X590" i="9"/>
  <c r="X588" i="9"/>
  <c r="X586" i="9"/>
  <c r="X584" i="9"/>
  <c r="X582" i="9"/>
  <c r="X580" i="9"/>
  <c r="X578" i="9"/>
  <c r="X576" i="9"/>
  <c r="X574" i="9"/>
  <c r="X572" i="9"/>
  <c r="X570" i="9"/>
  <c r="X568" i="9"/>
  <c r="X566" i="9"/>
  <c r="X564" i="9"/>
  <c r="X562" i="9"/>
  <c r="X560" i="9"/>
  <c r="X558" i="9"/>
  <c r="X556" i="9"/>
  <c r="X554" i="9"/>
  <c r="X552" i="9"/>
  <c r="X550" i="9"/>
  <c r="X548" i="9"/>
  <c r="X546" i="9"/>
  <c r="X544" i="9"/>
  <c r="X542" i="9"/>
  <c r="X540" i="9"/>
  <c r="X538" i="9"/>
  <c r="X536" i="9"/>
  <c r="X534" i="9"/>
  <c r="X532" i="9"/>
  <c r="X530" i="9"/>
  <c r="X528" i="9"/>
  <c r="X526" i="9"/>
  <c r="X524" i="9"/>
  <c r="X522" i="9"/>
  <c r="X520" i="9"/>
  <c r="X518" i="9"/>
  <c r="X516" i="9"/>
  <c r="X259" i="9"/>
  <c r="X257" i="9"/>
  <c r="X255" i="9"/>
  <c r="X253" i="9"/>
  <c r="X251" i="9"/>
  <c r="X249" i="9"/>
  <c r="X247" i="9"/>
  <c r="X245" i="9"/>
  <c r="X243" i="9"/>
  <c r="X241" i="9"/>
  <c r="X239" i="9"/>
  <c r="X237" i="9"/>
  <c r="X235" i="9"/>
  <c r="X233" i="9"/>
  <c r="X231" i="9"/>
  <c r="X229" i="9"/>
  <c r="X227" i="9"/>
  <c r="X225" i="9"/>
  <c r="X223" i="9"/>
  <c r="X221" i="9"/>
  <c r="X219" i="9"/>
  <c r="X217" i="9"/>
  <c r="X215" i="9"/>
  <c r="X213" i="9"/>
  <c r="X211" i="9"/>
  <c r="X209" i="9"/>
  <c r="X207" i="9"/>
  <c r="X205" i="9"/>
  <c r="X203" i="9"/>
  <c r="X201" i="9"/>
  <c r="X199" i="9"/>
  <c r="X197" i="9"/>
  <c r="X195" i="9"/>
  <c r="X193" i="9"/>
  <c r="X191" i="9"/>
  <c r="X189" i="9"/>
  <c r="X187" i="9"/>
  <c r="X185" i="9"/>
  <c r="X183" i="9"/>
  <c r="X181" i="9"/>
  <c r="X179" i="9"/>
  <c r="X177" i="9"/>
  <c r="X175" i="9"/>
  <c r="X173" i="9"/>
  <c r="X171" i="9"/>
  <c r="X169" i="9"/>
  <c r="X167" i="9"/>
  <c r="X165" i="9"/>
  <c r="X163" i="9"/>
  <c r="X161" i="9"/>
  <c r="X159" i="9"/>
  <c r="X157" i="9"/>
  <c r="X155" i="9"/>
  <c r="X153" i="9"/>
  <c r="X151" i="9"/>
  <c r="X149" i="9"/>
  <c r="X147" i="9"/>
  <c r="X145" i="9"/>
  <c r="X143" i="9"/>
  <c r="X141" i="9"/>
  <c r="X139" i="9"/>
  <c r="X137" i="9"/>
  <c r="X135" i="9"/>
  <c r="X133" i="9"/>
  <c r="X131" i="9"/>
  <c r="X129" i="9"/>
  <c r="X127" i="9"/>
  <c r="X125" i="9"/>
  <c r="X123" i="9"/>
  <c r="X121" i="9"/>
  <c r="X119" i="9"/>
  <c r="X117" i="9"/>
  <c r="X115" i="9"/>
  <c r="X113" i="9"/>
  <c r="X111" i="9"/>
  <c r="X109" i="9"/>
  <c r="X107" i="9"/>
  <c r="X105" i="9"/>
  <c r="X103" i="9"/>
  <c r="X101" i="9"/>
  <c r="X99" i="9"/>
  <c r="X97" i="9"/>
  <c r="X95" i="9"/>
  <c r="X93" i="9"/>
  <c r="X91" i="9"/>
  <c r="X89" i="9"/>
  <c r="X87" i="9"/>
  <c r="X85" i="9"/>
  <c r="X83" i="9"/>
  <c r="X81" i="9"/>
  <c r="X79" i="9"/>
  <c r="X77" i="9"/>
  <c r="X75" i="9"/>
  <c r="X73" i="9"/>
  <c r="X71" i="9"/>
  <c r="X69" i="9"/>
  <c r="X67" i="9"/>
  <c r="X65" i="9"/>
  <c r="X63" i="9"/>
  <c r="X61" i="9"/>
  <c r="X59" i="9"/>
  <c r="X57" i="9"/>
  <c r="X55" i="9"/>
  <c r="X53" i="9"/>
  <c r="X51" i="9"/>
  <c r="X49" i="9"/>
  <c r="X47" i="9"/>
  <c r="X45" i="9"/>
  <c r="X43" i="9"/>
  <c r="X41" i="9"/>
  <c r="X39" i="9"/>
  <c r="X37" i="9"/>
  <c r="X35" i="9"/>
  <c r="X33" i="9"/>
  <c r="X31" i="9"/>
  <c r="X29" i="9"/>
  <c r="X27" i="9"/>
  <c r="X25" i="9"/>
  <c r="X23" i="9"/>
  <c r="X21" i="9"/>
  <c r="X19" i="9"/>
  <c r="X17" i="9"/>
  <c r="X15" i="9"/>
  <c r="X13" i="9"/>
  <c r="X11" i="9"/>
  <c r="X514" i="9"/>
  <c r="X512" i="9"/>
  <c r="X510" i="9"/>
  <c r="X508" i="9"/>
  <c r="X506" i="9"/>
  <c r="X504" i="9"/>
  <c r="X502" i="9"/>
  <c r="X500" i="9"/>
  <c r="X498" i="9"/>
  <c r="X496" i="9"/>
  <c r="X494" i="9"/>
  <c r="X492" i="9"/>
  <c r="X490" i="9"/>
  <c r="X488" i="9"/>
  <c r="X486" i="9"/>
  <c r="X484" i="9"/>
  <c r="X482" i="9"/>
  <c r="X480" i="9"/>
  <c r="X478" i="9"/>
  <c r="X476" i="9"/>
  <c r="X474" i="9"/>
  <c r="X472" i="9"/>
  <c r="X470" i="9"/>
  <c r="X468" i="9"/>
  <c r="X466" i="9"/>
  <c r="X464" i="9"/>
  <c r="X462" i="9"/>
  <c r="X460" i="9"/>
  <c r="X458" i="9"/>
  <c r="X456" i="9"/>
  <c r="X454" i="9"/>
  <c r="X452" i="9"/>
  <c r="X450" i="9"/>
  <c r="X448" i="9"/>
  <c r="X446" i="9"/>
  <c r="X444" i="9"/>
  <c r="X442" i="9"/>
  <c r="X440" i="9"/>
  <c r="X438" i="9"/>
  <c r="X436" i="9"/>
  <c r="X434" i="9"/>
  <c r="X432" i="9"/>
  <c r="X430" i="9"/>
  <c r="X428" i="9"/>
  <c r="X426" i="9"/>
  <c r="X424" i="9"/>
  <c r="X422" i="9"/>
  <c r="X420" i="9"/>
  <c r="X418" i="9"/>
  <c r="X416" i="9"/>
  <c r="X414" i="9"/>
  <c r="X412" i="9"/>
  <c r="X410" i="9"/>
  <c r="X408" i="9"/>
  <c r="X406" i="9"/>
  <c r="X404" i="9"/>
  <c r="X402" i="9"/>
  <c r="X400" i="9"/>
  <c r="X398" i="9"/>
  <c r="X396" i="9"/>
  <c r="X394" i="9"/>
  <c r="X392" i="9"/>
  <c r="X390" i="9"/>
  <c r="X388" i="9"/>
  <c r="X386" i="9"/>
  <c r="X384" i="9"/>
  <c r="X382" i="9"/>
  <c r="X380" i="9"/>
  <c r="X378" i="9"/>
  <c r="X376" i="9"/>
  <c r="X374" i="9"/>
  <c r="X372" i="9"/>
  <c r="X370" i="9"/>
  <c r="X368" i="9"/>
  <c r="X366" i="9"/>
  <c r="X364" i="9"/>
  <c r="X362" i="9"/>
  <c r="X360" i="9"/>
  <c r="X358" i="9"/>
  <c r="X356" i="9"/>
  <c r="X354" i="9"/>
  <c r="X352" i="9"/>
  <c r="X350" i="9"/>
  <c r="X348" i="9"/>
  <c r="X346" i="9"/>
  <c r="X344" i="9"/>
  <c r="X342" i="9"/>
  <c r="X340" i="9"/>
  <c r="X338" i="9"/>
  <c r="X336" i="9"/>
  <c r="X334" i="9"/>
  <c r="X332" i="9"/>
  <c r="X330" i="9"/>
  <c r="X328" i="9"/>
  <c r="X326" i="9"/>
  <c r="X324" i="9"/>
  <c r="X322" i="9"/>
  <c r="X320" i="9"/>
  <c r="X318" i="9"/>
  <c r="X316" i="9"/>
  <c r="X314" i="9"/>
  <c r="X312" i="9"/>
  <c r="X310" i="9"/>
  <c r="X308" i="9"/>
  <c r="X306" i="9"/>
  <c r="X304" i="9"/>
  <c r="X302" i="9"/>
  <c r="X300" i="9"/>
  <c r="X298" i="9"/>
  <c r="X296" i="9"/>
  <c r="X294" i="9"/>
  <c r="X292" i="9"/>
  <c r="X290" i="9"/>
  <c r="X288" i="9"/>
  <c r="X286" i="9"/>
  <c r="X284" i="9"/>
  <c r="X282" i="9"/>
  <c r="X280" i="9"/>
  <c r="X278" i="9"/>
  <c r="X276" i="9"/>
  <c r="X274" i="9"/>
  <c r="X272" i="9"/>
  <c r="X270" i="9"/>
  <c r="X268" i="9"/>
  <c r="X266" i="9"/>
  <c r="X264" i="9"/>
  <c r="X262" i="9"/>
  <c r="X260" i="9"/>
  <c r="X258" i="9"/>
  <c r="X256" i="9"/>
  <c r="X254" i="9"/>
  <c r="X252" i="9"/>
  <c r="X250" i="9"/>
  <c r="X248" i="9"/>
  <c r="X246" i="9"/>
  <c r="X244" i="9"/>
  <c r="X242" i="9"/>
  <c r="X240" i="9"/>
  <c r="X238" i="9"/>
  <c r="X236" i="9"/>
  <c r="X234" i="9"/>
  <c r="X232" i="9"/>
  <c r="X230" i="9"/>
  <c r="X228" i="9"/>
  <c r="X226" i="9"/>
  <c r="X224" i="9"/>
  <c r="X222" i="9"/>
  <c r="X220" i="9"/>
  <c r="X218" i="9"/>
  <c r="X216" i="9"/>
  <c r="X214" i="9"/>
  <c r="X212" i="9"/>
  <c r="X210" i="9"/>
  <c r="X208" i="9"/>
  <c r="X206" i="9"/>
  <c r="X204" i="9"/>
  <c r="X202" i="9"/>
  <c r="X200" i="9"/>
  <c r="X198" i="9"/>
  <c r="X196" i="9"/>
  <c r="X194" i="9"/>
  <c r="X192" i="9"/>
  <c r="X190" i="9"/>
  <c r="X188" i="9"/>
  <c r="X186" i="9"/>
  <c r="X184" i="9"/>
  <c r="X182" i="9"/>
  <c r="X180" i="9"/>
  <c r="X178" i="9"/>
  <c r="X176" i="9"/>
  <c r="X174" i="9"/>
  <c r="X172" i="9"/>
  <c r="X170" i="9"/>
  <c r="X168" i="9"/>
  <c r="X166" i="9"/>
  <c r="X164" i="9"/>
  <c r="X162" i="9"/>
  <c r="X160" i="9"/>
  <c r="X158" i="9"/>
  <c r="X156" i="9"/>
  <c r="X154" i="9"/>
  <c r="X152" i="9"/>
  <c r="X150" i="9"/>
  <c r="X148" i="9"/>
  <c r="X146" i="9"/>
  <c r="X144" i="9"/>
  <c r="X142" i="9"/>
  <c r="X140" i="9"/>
  <c r="X138" i="9"/>
  <c r="X136" i="9"/>
  <c r="X134" i="9"/>
  <c r="X132" i="9"/>
  <c r="X130" i="9"/>
  <c r="X128" i="9"/>
  <c r="X126" i="9"/>
  <c r="X124" i="9"/>
  <c r="X122" i="9"/>
  <c r="X120" i="9"/>
  <c r="X118" i="9"/>
  <c r="X116" i="9"/>
  <c r="X114" i="9"/>
  <c r="X112" i="9"/>
  <c r="X110" i="9"/>
  <c r="X108" i="9"/>
  <c r="X106" i="9"/>
  <c r="X104" i="9"/>
  <c r="X102" i="9"/>
  <c r="X100" i="9"/>
  <c r="X98" i="9"/>
  <c r="X96" i="9"/>
  <c r="X94" i="9"/>
  <c r="X92" i="9"/>
  <c r="X90" i="9"/>
  <c r="X88" i="9"/>
  <c r="X86" i="9"/>
  <c r="X84" i="9"/>
  <c r="X82" i="9"/>
  <c r="X80" i="9"/>
  <c r="X78" i="9"/>
  <c r="X76" i="9"/>
  <c r="X74" i="9"/>
  <c r="X72" i="9"/>
  <c r="X70" i="9"/>
  <c r="X68" i="9"/>
  <c r="X66" i="9"/>
  <c r="X64" i="9"/>
  <c r="X62" i="9"/>
  <c r="X60" i="9"/>
  <c r="X58" i="9"/>
  <c r="X56" i="9"/>
  <c r="X54" i="9"/>
  <c r="X52" i="9"/>
  <c r="X50" i="9"/>
  <c r="X48" i="9"/>
  <c r="X46" i="9"/>
  <c r="X44" i="9"/>
  <c r="X42" i="9"/>
  <c r="X40" i="9"/>
  <c r="X38" i="9"/>
  <c r="X36" i="9"/>
  <c r="X34" i="9"/>
  <c r="X32" i="9"/>
  <c r="X30" i="9"/>
  <c r="X28" i="9"/>
  <c r="X26" i="9"/>
  <c r="X24" i="9"/>
  <c r="X22" i="9"/>
  <c r="X20" i="9"/>
  <c r="X18" i="9"/>
  <c r="X16" i="9"/>
  <c r="X14" i="9"/>
  <c r="X12" i="9"/>
  <c r="X5427" i="9"/>
  <c r="X5443" i="9"/>
  <c r="X5507" i="9"/>
  <c r="X5571" i="9"/>
  <c r="X5635" i="9"/>
  <c r="X5658" i="9"/>
  <c r="X5654" i="9"/>
  <c r="X5650" i="9"/>
  <c r="X5646" i="9"/>
  <c r="X5642" i="9"/>
  <c r="X5638" i="9"/>
  <c r="X5634" i="9"/>
  <c r="X5630" i="9"/>
  <c r="X5626" i="9"/>
  <c r="X5622" i="9"/>
  <c r="X5618" i="9"/>
  <c r="X5614" i="9"/>
  <c r="X5610" i="9"/>
  <c r="X5606" i="9"/>
  <c r="X5602" i="9"/>
  <c r="X5598" i="9"/>
  <c r="X5594" i="9"/>
  <c r="X5590" i="9"/>
  <c r="X5586" i="9"/>
  <c r="X5582" i="9"/>
  <c r="X5578" i="9"/>
  <c r="X5574" i="9"/>
  <c r="X5570" i="9"/>
  <c r="X5566" i="9"/>
  <c r="X5562" i="9"/>
  <c r="X5558" i="9"/>
  <c r="X5554" i="9"/>
  <c r="X5550" i="9"/>
  <c r="X5546" i="9"/>
  <c r="X5542" i="9"/>
  <c r="X5538" i="9"/>
  <c r="X5534" i="9"/>
  <c r="X5530" i="9"/>
  <c r="X5526" i="9"/>
  <c r="X5522" i="9"/>
  <c r="X5518" i="9"/>
  <c r="X5514" i="9"/>
  <c r="X5603" i="9"/>
  <c r="X5475" i="9"/>
  <c r="X5510" i="9"/>
  <c r="X5506" i="9"/>
  <c r="X5502" i="9"/>
  <c r="X5498" i="9"/>
  <c r="X5494" i="9"/>
  <c r="X5490" i="9"/>
  <c r="X5486" i="9"/>
  <c r="X5482" i="9"/>
  <c r="X5478" i="9"/>
  <c r="X5474" i="9"/>
  <c r="X5470" i="9"/>
  <c r="X5466" i="9"/>
  <c r="X5462" i="9"/>
  <c r="X5458" i="9"/>
  <c r="X5454" i="9"/>
  <c r="X5450" i="9"/>
  <c r="X5446" i="9"/>
  <c r="X5442" i="9"/>
  <c r="X5438" i="9"/>
  <c r="X5434" i="9"/>
  <c r="X5430" i="9"/>
  <c r="X5426" i="9"/>
  <c r="X5422" i="9"/>
  <c r="X5418" i="9"/>
  <c r="X5414" i="9"/>
  <c r="X2474" i="9"/>
  <c r="X2470" i="9"/>
  <c r="X2466" i="9"/>
  <c r="X2462" i="9"/>
  <c r="X2458" i="9"/>
  <c r="X2454" i="9"/>
  <c r="X2450" i="9"/>
  <c r="X2446" i="9"/>
  <c r="X2442" i="9"/>
  <c r="X2438" i="9"/>
  <c r="X2434" i="9"/>
  <c r="X2430" i="9"/>
  <c r="X2426" i="9"/>
  <c r="X2422" i="9"/>
  <c r="X2418" i="9"/>
  <c r="X2414" i="9"/>
  <c r="X2410" i="9"/>
  <c r="X2406" i="9"/>
  <c r="X2402" i="9"/>
  <c r="X2398" i="9"/>
  <c r="X2394" i="9"/>
  <c r="X2390" i="9"/>
  <c r="X2386" i="9"/>
  <c r="X2382" i="9"/>
  <c r="X2378" i="9"/>
  <c r="X2374" i="9"/>
  <c r="X2370" i="9"/>
  <c r="X2366" i="9"/>
  <c r="X1090" i="9"/>
  <c r="X1086" i="9"/>
  <c r="X1082" i="9"/>
  <c r="X1078" i="9"/>
  <c r="X1074" i="9"/>
  <c r="X1070" i="9"/>
  <c r="X1066" i="9"/>
  <c r="X1062" i="9"/>
  <c r="X1058" i="9"/>
  <c r="X1054" i="9"/>
  <c r="X1050" i="9"/>
  <c r="X1046" i="9"/>
  <c r="X1042" i="9"/>
  <c r="X1038" i="9"/>
  <c r="X1034" i="9"/>
  <c r="X1030" i="9"/>
  <c r="X1026" i="9"/>
  <c r="X1022" i="9"/>
  <c r="X1018" i="9"/>
  <c r="X1014" i="9"/>
  <c r="X1010" i="9"/>
  <c r="X1006" i="9"/>
  <c r="X1002" i="9"/>
  <c r="X998" i="9"/>
  <c r="X994" i="9"/>
  <c r="X990" i="9"/>
  <c r="X986" i="9"/>
  <c r="X982" i="9"/>
  <c r="X5651" i="9"/>
  <c r="X5587" i="9"/>
  <c r="X5523" i="9"/>
  <c r="X5459" i="9"/>
  <c r="X1093" i="9"/>
  <c r="X1089" i="9"/>
  <c r="X1085" i="9"/>
  <c r="X1081" i="9"/>
  <c r="X1077" i="9"/>
  <c r="X1073" i="9"/>
  <c r="X1069" i="9"/>
  <c r="X1065" i="9"/>
  <c r="X1061" i="9"/>
  <c r="X1057" i="9"/>
  <c r="X1053" i="9"/>
  <c r="X1049" i="9"/>
  <c r="X1045" i="9"/>
  <c r="X1041" i="9"/>
  <c r="X1037" i="9"/>
  <c r="X1033" i="9"/>
  <c r="X1029" i="9"/>
  <c r="X1025" i="9"/>
  <c r="X1021" i="9"/>
  <c r="X1017" i="9"/>
  <c r="X1013" i="9"/>
  <c r="X1009" i="9"/>
  <c r="X1005" i="9"/>
  <c r="X1001" i="9"/>
  <c r="X997" i="9"/>
  <c r="X993" i="9"/>
  <c r="X989" i="9"/>
  <c r="X985" i="9"/>
  <c r="X981" i="9"/>
  <c r="X2472" i="9"/>
  <c r="X2468" i="9"/>
  <c r="X2464" i="9"/>
  <c r="X2460" i="9"/>
  <c r="X2456" i="9"/>
  <c r="X2452" i="9"/>
  <c r="X2448" i="9"/>
  <c r="X2444" i="9"/>
  <c r="X2440" i="9"/>
  <c r="X2436" i="9"/>
  <c r="X2432" i="9"/>
  <c r="X2428" i="9"/>
  <c r="X2424" i="9"/>
  <c r="X2420" i="9"/>
  <c r="X2416" i="9"/>
  <c r="X2412" i="9"/>
  <c r="X2408" i="9"/>
  <c r="X2404" i="9"/>
  <c r="X2400" i="9"/>
  <c r="X2396" i="9"/>
  <c r="X2392" i="9"/>
  <c r="X2388" i="9"/>
  <c r="X2384" i="9"/>
  <c r="X2380" i="9"/>
  <c r="X2376" i="9"/>
  <c r="X2372" i="9"/>
  <c r="X2368" i="9"/>
  <c r="X1092" i="9"/>
  <c r="X1088" i="9"/>
  <c r="X1084" i="9"/>
  <c r="X1080" i="9"/>
  <c r="X1076" i="9"/>
  <c r="X1072" i="9"/>
  <c r="X1068" i="9"/>
  <c r="X1064" i="9"/>
  <c r="X1060" i="9"/>
  <c r="X1056" i="9"/>
  <c r="X1052" i="9"/>
  <c r="X1048" i="9"/>
  <c r="X1044" i="9"/>
  <c r="X1040" i="9"/>
  <c r="X1036" i="9"/>
  <c r="X1032" i="9"/>
  <c r="X1028" i="9"/>
  <c r="X1024" i="9"/>
  <c r="X1020" i="9"/>
  <c r="X1016" i="9"/>
  <c r="X1012" i="9"/>
  <c r="X1008" i="9"/>
  <c r="X1004" i="9"/>
  <c r="X1000" i="9"/>
  <c r="X996" i="9"/>
  <c r="X992" i="9"/>
  <c r="X988" i="9"/>
  <c r="X984" i="9"/>
  <c r="X980" i="9"/>
  <c r="X5619" i="9"/>
  <c r="X5555" i="9"/>
  <c r="X5491" i="9"/>
  <c r="C64" i="37" l="1"/>
  <c r="B64" i="37"/>
  <c r="C63" i="37"/>
  <c r="B63" i="37"/>
  <c r="D63" i="37" s="1"/>
  <c r="C62" i="37"/>
  <c r="B62" i="37"/>
  <c r="C61" i="37"/>
  <c r="B61" i="37"/>
  <c r="D61" i="37" s="1"/>
  <c r="C60" i="37"/>
  <c r="B60" i="37"/>
  <c r="C59" i="37"/>
  <c r="B59" i="37"/>
  <c r="D59" i="37" s="1"/>
  <c r="C58" i="37"/>
  <c r="B58" i="37"/>
  <c r="C57" i="37"/>
  <c r="B57" i="37"/>
  <c r="C56" i="37"/>
  <c r="B56" i="37"/>
  <c r="C55" i="37"/>
  <c r="B55" i="37"/>
  <c r="D55" i="37" s="1"/>
  <c r="C54" i="37"/>
  <c r="B54" i="37"/>
  <c r="C53" i="37"/>
  <c r="B53" i="37"/>
  <c r="D53" i="37" s="1"/>
  <c r="C52" i="37"/>
  <c r="B52" i="37"/>
  <c r="C51" i="37"/>
  <c r="B51" i="37"/>
  <c r="D51" i="37" s="1"/>
  <c r="C50" i="37"/>
  <c r="B50" i="37"/>
  <c r="C49" i="37"/>
  <c r="B49" i="37"/>
  <c r="C48" i="37"/>
  <c r="B48" i="37"/>
  <c r="D48" i="37" s="1"/>
  <c r="C47" i="37"/>
  <c r="B47" i="37"/>
  <c r="C46" i="37"/>
  <c r="B46" i="37"/>
  <c r="D46" i="37" s="1"/>
  <c r="C45" i="37"/>
  <c r="B45" i="37"/>
  <c r="C44" i="37"/>
  <c r="B44" i="37"/>
  <c r="C43" i="37"/>
  <c r="B43" i="37"/>
  <c r="C42" i="37"/>
  <c r="B42" i="37"/>
  <c r="C41" i="37"/>
  <c r="B41" i="37"/>
  <c r="C40" i="37"/>
  <c r="B40" i="37"/>
  <c r="C39" i="37"/>
  <c r="B39" i="37"/>
  <c r="C38" i="37"/>
  <c r="B38" i="37"/>
  <c r="C37" i="37"/>
  <c r="B37" i="37"/>
  <c r="C36" i="37"/>
  <c r="B36" i="37"/>
  <c r="C35" i="37"/>
  <c r="B35" i="37"/>
  <c r="C34" i="37"/>
  <c r="B34" i="37"/>
  <c r="C33" i="37"/>
  <c r="B33" i="37"/>
  <c r="C32" i="37"/>
  <c r="B32" i="37"/>
  <c r="C31" i="37"/>
  <c r="B31" i="37"/>
  <c r="C30" i="37"/>
  <c r="B30" i="37"/>
  <c r="C29" i="37"/>
  <c r="B29" i="37"/>
  <c r="C28" i="37"/>
  <c r="B28" i="37"/>
  <c r="C27" i="37"/>
  <c r="B27" i="37"/>
  <c r="C26" i="37"/>
  <c r="B26" i="37"/>
  <c r="C25" i="37"/>
  <c r="B25" i="37"/>
  <c r="C24" i="37"/>
  <c r="B24" i="37"/>
  <c r="C23" i="37"/>
  <c r="B23" i="37"/>
  <c r="C22" i="37"/>
  <c r="B22" i="37"/>
  <c r="C21" i="37"/>
  <c r="B21" i="37"/>
  <c r="C20" i="37"/>
  <c r="B20" i="37"/>
  <c r="C19" i="37"/>
  <c r="B19" i="37"/>
  <c r="C18" i="37"/>
  <c r="B18" i="37"/>
  <c r="C17" i="37"/>
  <c r="B17" i="37"/>
  <c r="C16" i="37"/>
  <c r="B16" i="37"/>
  <c r="C15" i="37"/>
  <c r="B15" i="37"/>
  <c r="C14" i="37"/>
  <c r="B14" i="37"/>
  <c r="C13" i="37"/>
  <c r="B13" i="37"/>
  <c r="C12" i="37"/>
  <c r="B12" i="37"/>
  <c r="C11" i="37"/>
  <c r="B11" i="37"/>
  <c r="C10" i="37"/>
  <c r="B10" i="37"/>
  <c r="D10" i="37" s="1"/>
  <c r="C9" i="37"/>
  <c r="B9" i="37"/>
  <c r="C8" i="37"/>
  <c r="B8" i="37"/>
  <c r="D8" i="37" s="1"/>
  <c r="C7" i="37"/>
  <c r="B7" i="37"/>
  <c r="C6" i="37"/>
  <c r="B6" i="37"/>
  <c r="D6" i="37" s="1"/>
  <c r="C65" i="36"/>
  <c r="B65" i="36"/>
  <c r="D65" i="36" s="1"/>
  <c r="C64" i="36"/>
  <c r="B64" i="36"/>
  <c r="C63" i="36"/>
  <c r="B63" i="36"/>
  <c r="D63" i="36" s="1"/>
  <c r="C62" i="36"/>
  <c r="B62" i="36"/>
  <c r="C61" i="36"/>
  <c r="B61" i="36"/>
  <c r="D61" i="36" s="1"/>
  <c r="C60" i="36"/>
  <c r="B60" i="36"/>
  <c r="C59" i="36"/>
  <c r="B59" i="36"/>
  <c r="D59" i="36" s="1"/>
  <c r="C58" i="36"/>
  <c r="B58" i="36"/>
  <c r="C57" i="36"/>
  <c r="B57" i="36"/>
  <c r="D57" i="36" s="1"/>
  <c r="C56" i="36"/>
  <c r="B56" i="36"/>
  <c r="C55" i="36"/>
  <c r="B55" i="36"/>
  <c r="D55" i="36" s="1"/>
  <c r="C54" i="36"/>
  <c r="B54" i="36"/>
  <c r="C53" i="36"/>
  <c r="B53" i="36"/>
  <c r="E53" i="36" s="1"/>
  <c r="C52" i="36"/>
  <c r="B52" i="36"/>
  <c r="C51" i="36"/>
  <c r="B51" i="36"/>
  <c r="D51" i="36" s="1"/>
  <c r="C50" i="36"/>
  <c r="B50" i="36"/>
  <c r="C49" i="36"/>
  <c r="B49" i="36"/>
  <c r="D49" i="36" s="1"/>
  <c r="C48" i="36"/>
  <c r="B48" i="36"/>
  <c r="C47" i="36"/>
  <c r="B47" i="36"/>
  <c r="C46" i="36"/>
  <c r="B46" i="36"/>
  <c r="D46" i="36" s="1"/>
  <c r="C45" i="36"/>
  <c r="B45" i="36"/>
  <c r="D45" i="36" s="1"/>
  <c r="C44" i="36"/>
  <c r="B44" i="36"/>
  <c r="C43" i="36"/>
  <c r="B43" i="36"/>
  <c r="D43" i="36" s="1"/>
  <c r="C42" i="36"/>
  <c r="B42" i="36"/>
  <c r="C41" i="36"/>
  <c r="B41" i="36"/>
  <c r="D41" i="36" s="1"/>
  <c r="C40" i="36"/>
  <c r="B40" i="36"/>
  <c r="C39" i="36"/>
  <c r="B39" i="36"/>
  <c r="D39" i="36" s="1"/>
  <c r="C38" i="36"/>
  <c r="B38" i="36"/>
  <c r="C37" i="36"/>
  <c r="B37" i="36"/>
  <c r="D37" i="36" s="1"/>
  <c r="C36" i="36"/>
  <c r="B36" i="36"/>
  <c r="C35" i="36"/>
  <c r="B35" i="36"/>
  <c r="D35" i="36" s="1"/>
  <c r="C34" i="36"/>
  <c r="B34" i="36"/>
  <c r="C33" i="36"/>
  <c r="B33" i="36"/>
  <c r="D33" i="36" s="1"/>
  <c r="C32" i="36"/>
  <c r="B32" i="36"/>
  <c r="C31" i="36"/>
  <c r="B31" i="36"/>
  <c r="D31" i="36" s="1"/>
  <c r="C30" i="36"/>
  <c r="B30" i="36"/>
  <c r="C29" i="36"/>
  <c r="B29" i="36"/>
  <c r="D29" i="36" s="1"/>
  <c r="C28" i="36"/>
  <c r="B28" i="36"/>
  <c r="C27" i="36"/>
  <c r="B27" i="36"/>
  <c r="D27" i="36" s="1"/>
  <c r="C26" i="36"/>
  <c r="B26" i="36"/>
  <c r="C25" i="36"/>
  <c r="B25" i="36"/>
  <c r="D25" i="36" s="1"/>
  <c r="C24" i="36"/>
  <c r="B24" i="36"/>
  <c r="C23" i="36"/>
  <c r="B23" i="36"/>
  <c r="D23" i="36" s="1"/>
  <c r="C22" i="36"/>
  <c r="B22" i="36"/>
  <c r="C21" i="36"/>
  <c r="B21" i="36"/>
  <c r="D21" i="36" s="1"/>
  <c r="C20" i="36"/>
  <c r="B20" i="36"/>
  <c r="C19" i="36"/>
  <c r="B19" i="36"/>
  <c r="D19" i="36" s="1"/>
  <c r="C18" i="36"/>
  <c r="B18" i="36"/>
  <c r="C17" i="36"/>
  <c r="B17" i="36"/>
  <c r="C16" i="36"/>
  <c r="B16" i="36"/>
  <c r="D16" i="36" s="1"/>
  <c r="C15" i="36"/>
  <c r="B15" i="36"/>
  <c r="C14" i="36"/>
  <c r="B14" i="36"/>
  <c r="D14" i="36" s="1"/>
  <c r="C13" i="36"/>
  <c r="B13" i="36"/>
  <c r="C12" i="36"/>
  <c r="B12" i="36"/>
  <c r="D12" i="36" s="1"/>
  <c r="C11" i="36"/>
  <c r="B11" i="36"/>
  <c r="C10" i="36"/>
  <c r="B10" i="36"/>
  <c r="D10" i="36" s="1"/>
  <c r="C9" i="36"/>
  <c r="B9" i="36"/>
  <c r="C8" i="36"/>
  <c r="B8" i="36"/>
  <c r="D8" i="36" s="1"/>
  <c r="C7" i="36"/>
  <c r="B7" i="36"/>
  <c r="C65" i="35"/>
  <c r="B65" i="35"/>
  <c r="C64" i="35"/>
  <c r="B64" i="35"/>
  <c r="D64" i="35" s="1"/>
  <c r="C63" i="35"/>
  <c r="B63" i="35"/>
  <c r="C62" i="35"/>
  <c r="B62" i="35"/>
  <c r="D62" i="35" s="1"/>
  <c r="C61" i="35"/>
  <c r="B61" i="35"/>
  <c r="C60" i="35"/>
  <c r="B60" i="35"/>
  <c r="D60" i="35" s="1"/>
  <c r="C59" i="35"/>
  <c r="B59" i="35"/>
  <c r="C58" i="35"/>
  <c r="B58" i="35"/>
  <c r="D58" i="35" s="1"/>
  <c r="C57" i="35"/>
  <c r="B57" i="35"/>
  <c r="C56" i="35"/>
  <c r="B56" i="35"/>
  <c r="C55" i="35"/>
  <c r="B55" i="35"/>
  <c r="C54" i="35"/>
  <c r="B54" i="35"/>
  <c r="C53" i="35"/>
  <c r="B53" i="35"/>
  <c r="C52" i="35"/>
  <c r="B52" i="35"/>
  <c r="C51" i="35"/>
  <c r="B51" i="35"/>
  <c r="C50" i="35"/>
  <c r="B50" i="35"/>
  <c r="C49" i="35"/>
  <c r="B49" i="35"/>
  <c r="C48" i="35"/>
  <c r="B48" i="35"/>
  <c r="C47" i="35"/>
  <c r="B47" i="35"/>
  <c r="C46" i="35"/>
  <c r="B46" i="35"/>
  <c r="C45" i="35"/>
  <c r="B45" i="35"/>
  <c r="C44" i="35"/>
  <c r="B44" i="35"/>
  <c r="C43" i="35"/>
  <c r="B43" i="35"/>
  <c r="C42" i="35"/>
  <c r="B42" i="35"/>
  <c r="C41" i="35"/>
  <c r="B41" i="35"/>
  <c r="C40" i="35"/>
  <c r="B40" i="35"/>
  <c r="D40" i="35" s="1"/>
  <c r="C39" i="35"/>
  <c r="B39" i="35"/>
  <c r="C38" i="35"/>
  <c r="B38" i="35"/>
  <c r="D38" i="35" s="1"/>
  <c r="C37" i="35"/>
  <c r="B37" i="35"/>
  <c r="C36" i="35"/>
  <c r="B36" i="35"/>
  <c r="D36" i="35" s="1"/>
  <c r="C35" i="35"/>
  <c r="B35" i="35"/>
  <c r="C34" i="35"/>
  <c r="B34" i="35"/>
  <c r="D34" i="35" s="1"/>
  <c r="C33" i="35"/>
  <c r="B33" i="35"/>
  <c r="C32" i="35"/>
  <c r="B32" i="35"/>
  <c r="D32" i="35" s="1"/>
  <c r="C31" i="35"/>
  <c r="B31" i="35"/>
  <c r="C30" i="35"/>
  <c r="B30" i="35"/>
  <c r="D30" i="35" s="1"/>
  <c r="C29" i="35"/>
  <c r="B29" i="35"/>
  <c r="C28" i="35"/>
  <c r="B28" i="35"/>
  <c r="D28" i="35" s="1"/>
  <c r="C27" i="35"/>
  <c r="B27" i="35"/>
  <c r="C26" i="35"/>
  <c r="B26" i="35"/>
  <c r="D26" i="35" s="1"/>
  <c r="C25" i="35"/>
  <c r="B25" i="35"/>
  <c r="C24" i="35"/>
  <c r="B24" i="35"/>
  <c r="D24" i="35" s="1"/>
  <c r="C23" i="35"/>
  <c r="B23" i="35"/>
  <c r="C22" i="35"/>
  <c r="B22" i="35"/>
  <c r="D22" i="35" s="1"/>
  <c r="C21" i="35"/>
  <c r="B21" i="35"/>
  <c r="C20" i="35"/>
  <c r="B20" i="35"/>
  <c r="D20" i="35" s="1"/>
  <c r="C19" i="35"/>
  <c r="B19" i="35"/>
  <c r="C18" i="35"/>
  <c r="B18" i="35"/>
  <c r="D18" i="35" s="1"/>
  <c r="C17" i="35"/>
  <c r="B17" i="35"/>
  <c r="C16" i="35"/>
  <c r="B16" i="35"/>
  <c r="D16" i="35" s="1"/>
  <c r="C15" i="35"/>
  <c r="B15" i="35"/>
  <c r="C14" i="35"/>
  <c r="B14" i="35"/>
  <c r="D14" i="35" s="1"/>
  <c r="C13" i="35"/>
  <c r="B13" i="35"/>
  <c r="C12" i="35"/>
  <c r="B12" i="35"/>
  <c r="D12" i="35" s="1"/>
  <c r="C11" i="35"/>
  <c r="B11" i="35"/>
  <c r="C10" i="35"/>
  <c r="B10" i="35"/>
  <c r="D10" i="35" s="1"/>
  <c r="C9" i="35"/>
  <c r="B9" i="35"/>
  <c r="C8" i="35"/>
  <c r="B8" i="35"/>
  <c r="D8" i="35" s="1"/>
  <c r="C7" i="35"/>
  <c r="B7" i="35"/>
  <c r="AN5661" i="9"/>
  <c r="AN5662" i="9"/>
  <c r="B8" i="32"/>
  <c r="D8" i="32" s="1"/>
  <c r="C8" i="32"/>
  <c r="B9" i="32"/>
  <c r="D9" i="32" s="1"/>
  <c r="C9" i="32"/>
  <c r="B10" i="32"/>
  <c r="D10" i="32" s="1"/>
  <c r="C10" i="32"/>
  <c r="B11" i="32"/>
  <c r="D11" i="32" s="1"/>
  <c r="C11" i="32"/>
  <c r="B12" i="32"/>
  <c r="D12" i="32" s="1"/>
  <c r="C12" i="32"/>
  <c r="B13" i="32"/>
  <c r="D13" i="32" s="1"/>
  <c r="C13" i="32"/>
  <c r="B14" i="32"/>
  <c r="C14" i="32"/>
  <c r="B15" i="32"/>
  <c r="D15" i="32" s="1"/>
  <c r="C15" i="32"/>
  <c r="B16" i="32"/>
  <c r="D16" i="32" s="1"/>
  <c r="C16" i="32"/>
  <c r="B17" i="32"/>
  <c r="D17" i="32" s="1"/>
  <c r="C17" i="32"/>
  <c r="B18" i="32"/>
  <c r="D18" i="32" s="1"/>
  <c r="C18" i="32"/>
  <c r="B19" i="32"/>
  <c r="D19" i="32" s="1"/>
  <c r="C19" i="32"/>
  <c r="B20" i="32"/>
  <c r="D20" i="32" s="1"/>
  <c r="C20" i="32"/>
  <c r="B21" i="32"/>
  <c r="D21" i="32" s="1"/>
  <c r="C21" i="32"/>
  <c r="B22" i="32"/>
  <c r="C22" i="32"/>
  <c r="B23" i="32"/>
  <c r="D23" i="32" s="1"/>
  <c r="C23" i="32"/>
  <c r="B24" i="32"/>
  <c r="D24" i="32" s="1"/>
  <c r="C24" i="32"/>
  <c r="B25" i="32"/>
  <c r="D25" i="32" s="1"/>
  <c r="C25" i="32"/>
  <c r="B26" i="32"/>
  <c r="D26" i="32" s="1"/>
  <c r="C26" i="32"/>
  <c r="B27" i="32"/>
  <c r="D27" i="32" s="1"/>
  <c r="C27" i="32"/>
  <c r="B28" i="32"/>
  <c r="D28" i="32" s="1"/>
  <c r="C28" i="32"/>
  <c r="B29" i="32"/>
  <c r="D29" i="32" s="1"/>
  <c r="C29" i="32"/>
  <c r="B30" i="32"/>
  <c r="C30" i="32"/>
  <c r="B31" i="32"/>
  <c r="D31" i="32" s="1"/>
  <c r="C31" i="32"/>
  <c r="B32" i="32"/>
  <c r="D32" i="32" s="1"/>
  <c r="C32" i="32"/>
  <c r="B33" i="32"/>
  <c r="D33" i="32" s="1"/>
  <c r="C33" i="32"/>
  <c r="B34" i="32"/>
  <c r="D34" i="32" s="1"/>
  <c r="C34" i="32"/>
  <c r="B35" i="32"/>
  <c r="D35" i="32" s="1"/>
  <c r="C35" i="32"/>
  <c r="B36" i="32"/>
  <c r="D36" i="32" s="1"/>
  <c r="C36" i="32"/>
  <c r="B37" i="32"/>
  <c r="D37" i="32" s="1"/>
  <c r="C37" i="32"/>
  <c r="B38" i="32"/>
  <c r="C38" i="32"/>
  <c r="B39" i="32"/>
  <c r="D39" i="32" s="1"/>
  <c r="C39" i="32"/>
  <c r="B40" i="32"/>
  <c r="D40" i="32" s="1"/>
  <c r="C40" i="32"/>
  <c r="B41" i="32"/>
  <c r="D41" i="32" s="1"/>
  <c r="C41" i="32"/>
  <c r="B42" i="32"/>
  <c r="D42" i="32" s="1"/>
  <c r="C42" i="32"/>
  <c r="B43" i="32"/>
  <c r="D43" i="32" s="1"/>
  <c r="C43" i="32"/>
  <c r="B44" i="32"/>
  <c r="D44" i="32" s="1"/>
  <c r="C44" i="32"/>
  <c r="B45" i="32"/>
  <c r="D45" i="32" s="1"/>
  <c r="C45" i="32"/>
  <c r="B46" i="32"/>
  <c r="C46" i="32"/>
  <c r="B47" i="32"/>
  <c r="D47" i="32" s="1"/>
  <c r="C47" i="32"/>
  <c r="B48" i="32"/>
  <c r="D48" i="32" s="1"/>
  <c r="C48" i="32"/>
  <c r="B49" i="32"/>
  <c r="D49" i="32" s="1"/>
  <c r="C49" i="32"/>
  <c r="B50" i="32"/>
  <c r="D50" i="32" s="1"/>
  <c r="C50" i="32"/>
  <c r="B51" i="32"/>
  <c r="C51" i="32"/>
  <c r="B52" i="32"/>
  <c r="D52" i="32" s="1"/>
  <c r="C52" i="32"/>
  <c r="B53" i="32"/>
  <c r="C53" i="32"/>
  <c r="B54" i="32"/>
  <c r="C54" i="32"/>
  <c r="B55" i="32"/>
  <c r="D55" i="32" s="1"/>
  <c r="C55" i="32"/>
  <c r="B56" i="32"/>
  <c r="D56" i="32" s="1"/>
  <c r="C56" i="32"/>
  <c r="B57" i="32"/>
  <c r="D57" i="32" s="1"/>
  <c r="C57" i="32"/>
  <c r="B58" i="32"/>
  <c r="D58" i="32" s="1"/>
  <c r="C58" i="32"/>
  <c r="B59" i="32"/>
  <c r="D59" i="32" s="1"/>
  <c r="C59" i="32"/>
  <c r="B60" i="32"/>
  <c r="D60" i="32" s="1"/>
  <c r="C60" i="32"/>
  <c r="B61" i="32"/>
  <c r="C61" i="32"/>
  <c r="B62" i="32"/>
  <c r="C62" i="32"/>
  <c r="B63" i="32"/>
  <c r="D63" i="32" s="1"/>
  <c r="C63" i="32"/>
  <c r="B64" i="32"/>
  <c r="D64" i="32" s="1"/>
  <c r="C64" i="32"/>
  <c r="B65" i="32"/>
  <c r="D65" i="32" s="1"/>
  <c r="C65" i="32"/>
  <c r="C7" i="32"/>
  <c r="B7" i="32"/>
  <c r="D7" i="32" s="1"/>
  <c r="D61" i="32" l="1"/>
  <c r="E61" i="32"/>
  <c r="D53" i="32"/>
  <c r="E53" i="32"/>
  <c r="D51" i="32"/>
  <c r="E51" i="32"/>
  <c r="E51" i="36"/>
  <c r="E61" i="36"/>
  <c r="D53" i="36"/>
  <c r="D57" i="37"/>
  <c r="D12" i="37"/>
  <c r="D19" i="37"/>
  <c r="D23" i="37"/>
  <c r="D27" i="37"/>
  <c r="D31" i="37"/>
  <c r="D35" i="37"/>
  <c r="D39" i="37"/>
  <c r="D14" i="37"/>
  <c r="D16" i="37"/>
  <c r="D20" i="37"/>
  <c r="D24" i="37"/>
  <c r="D28" i="37"/>
  <c r="D30" i="37"/>
  <c r="D32" i="37"/>
  <c r="D36" i="37"/>
  <c r="D42" i="37"/>
  <c r="D44" i="37"/>
  <c r="D37" i="37"/>
  <c r="D49" i="37"/>
  <c r="D7" i="37"/>
  <c r="D9" i="37"/>
  <c r="D11" i="37"/>
  <c r="D13" i="37"/>
  <c r="D15" i="37"/>
  <c r="D17" i="37"/>
  <c r="D21" i="37"/>
  <c r="D25" i="37"/>
  <c r="D29" i="37"/>
  <c r="D34" i="37"/>
  <c r="D40" i="37"/>
  <c r="D47" i="37"/>
  <c r="D18" i="37"/>
  <c r="D22" i="37"/>
  <c r="D26" i="37"/>
  <c r="D33" i="37"/>
  <c r="D38" i="37"/>
  <c r="D43" i="37"/>
  <c r="D41" i="37"/>
  <c r="D45" i="37"/>
  <c r="E50" i="37"/>
  <c r="D50" i="37"/>
  <c r="E52" i="37"/>
  <c r="D52" i="37"/>
  <c r="D54" i="37"/>
  <c r="D56" i="37"/>
  <c r="D58" i="37"/>
  <c r="E60" i="37"/>
  <c r="D60" i="37"/>
  <c r="D62" i="37"/>
  <c r="D64" i="37"/>
  <c r="D7" i="36"/>
  <c r="D9" i="36"/>
  <c r="D11" i="36"/>
  <c r="D13" i="36"/>
  <c r="D15" i="36"/>
  <c r="D17" i="36"/>
  <c r="D20" i="36"/>
  <c r="D36" i="36"/>
  <c r="D18" i="36"/>
  <c r="D26" i="36"/>
  <c r="D40" i="36"/>
  <c r="D22" i="36"/>
  <c r="D24" i="36"/>
  <c r="D28" i="36"/>
  <c r="D32" i="36"/>
  <c r="D44" i="36"/>
  <c r="D42" i="36"/>
  <c r="D48" i="36"/>
  <c r="D30" i="36"/>
  <c r="D34" i="36"/>
  <c r="D38" i="36"/>
  <c r="D47" i="36"/>
  <c r="D52" i="36"/>
  <c r="D54" i="36"/>
  <c r="D50" i="36"/>
  <c r="D58" i="36"/>
  <c r="D62" i="36"/>
  <c r="D64" i="36"/>
  <c r="D56" i="36"/>
  <c r="D60" i="36"/>
  <c r="D7" i="35"/>
  <c r="D9" i="35"/>
  <c r="D11" i="35"/>
  <c r="D21" i="35"/>
  <c r="D25" i="35"/>
  <c r="D33" i="35"/>
  <c r="D29" i="35"/>
  <c r="D23" i="35"/>
  <c r="D13" i="35"/>
  <c r="D15" i="35"/>
  <c r="D17" i="35"/>
  <c r="D19" i="35"/>
  <c r="D27" i="35"/>
  <c r="D31" i="35"/>
  <c r="D35" i="35"/>
  <c r="D50" i="35"/>
  <c r="E51" i="35"/>
  <c r="D51" i="35"/>
  <c r="D52" i="35"/>
  <c r="E53" i="35"/>
  <c r="D53" i="35"/>
  <c r="D54" i="35"/>
  <c r="D55" i="35"/>
  <c r="D56" i="35"/>
  <c r="D57" i="35"/>
  <c r="D42" i="35"/>
  <c r="D44" i="35"/>
  <c r="D46" i="35"/>
  <c r="D48" i="35"/>
  <c r="D59" i="35"/>
  <c r="D63" i="35"/>
  <c r="D37" i="35"/>
  <c r="D39" i="35"/>
  <c r="D41" i="35"/>
  <c r="D43" i="35"/>
  <c r="D45" i="35"/>
  <c r="D47" i="35"/>
  <c r="D49" i="35"/>
  <c r="E61" i="35"/>
  <c r="D61" i="35"/>
  <c r="D65" i="35"/>
  <c r="D62" i="32"/>
  <c r="D54" i="32"/>
  <c r="D46" i="32"/>
  <c r="D38" i="32"/>
  <c r="D30" i="32"/>
  <c r="D22" i="32"/>
  <c r="D14" i="32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25" i="31"/>
  <c r="W371" i="9" s="1"/>
  <c r="AM371" i="9" s="1"/>
  <c r="E19" i="31"/>
  <c r="E18" i="31"/>
  <c r="E17" i="31"/>
  <c r="E16" i="31"/>
  <c r="E15" i="31"/>
  <c r="E14" i="31"/>
  <c r="E13" i="31"/>
  <c r="E4" i="31"/>
  <c r="E5" i="31"/>
  <c r="E6" i="31"/>
  <c r="E7" i="31"/>
  <c r="E8" i="31"/>
  <c r="E9" i="31"/>
  <c r="E3" i="31"/>
  <c r="H17" i="38" s="1"/>
  <c r="W4303" i="9" l="1"/>
  <c r="W4299" i="9"/>
  <c r="W4287" i="9"/>
  <c r="W4283" i="9"/>
  <c r="W4279" i="9"/>
  <c r="W4275" i="9"/>
  <c r="W4271" i="9"/>
  <c r="W4263" i="9"/>
  <c r="W4259" i="9"/>
  <c r="W4247" i="9"/>
  <c r="W4243" i="9"/>
  <c r="W4231" i="9"/>
  <c r="W4215" i="9"/>
  <c r="W4211" i="9"/>
  <c r="W4207" i="9"/>
  <c r="W4199" i="9"/>
  <c r="W4191" i="9"/>
  <c r="W4187" i="9"/>
  <c r="W4183" i="9"/>
  <c r="W4175" i="9"/>
  <c r="W4167" i="9"/>
  <c r="W4163" i="9"/>
  <c r="W4159" i="9"/>
  <c r="W4151" i="9"/>
  <c r="W4147" i="9"/>
  <c r="W4139" i="9"/>
  <c r="W4135" i="9"/>
  <c r="W4119" i="9"/>
  <c r="W4115" i="9"/>
  <c r="W4103" i="9"/>
  <c r="W4099" i="9"/>
  <c r="W4095" i="9"/>
  <c r="W4087" i="9"/>
  <c r="W4083" i="9"/>
  <c r="W4071" i="9"/>
  <c r="W4067" i="9"/>
  <c r="W4055" i="9"/>
  <c r="W4051" i="9"/>
  <c r="W4047" i="9"/>
  <c r="W4039" i="9"/>
  <c r="W4031" i="9"/>
  <c r="W4027" i="9"/>
  <c r="W4019" i="9"/>
  <c r="W4015" i="9"/>
  <c r="W4007" i="9"/>
  <c r="W4003" i="9"/>
  <c r="W3995" i="9"/>
  <c r="W3991" i="9"/>
  <c r="W3987" i="9"/>
  <c r="W3983" i="9"/>
  <c r="W3975" i="9"/>
  <c r="W3971" i="9"/>
  <c r="W3963" i="9"/>
  <c r="W3959" i="9"/>
  <c r="W3955" i="9"/>
  <c r="W3951" i="9"/>
  <c r="W3939" i="9"/>
  <c r="W3919" i="9"/>
  <c r="W3911" i="9"/>
  <c r="W3907" i="9"/>
  <c r="W3903" i="9"/>
  <c r="W3899" i="9"/>
  <c r="W3895" i="9"/>
  <c r="W3891" i="9"/>
  <c r="W3883" i="9"/>
  <c r="W3879" i="9"/>
  <c r="W370" i="9"/>
  <c r="AM370" i="9" s="1"/>
  <c r="W369" i="9"/>
  <c r="AM369" i="9" s="1"/>
  <c r="W10" i="9"/>
  <c r="W368" i="9"/>
  <c r="AM368" i="9" s="1"/>
  <c r="W372" i="9"/>
  <c r="AM372" i="9" s="1"/>
  <c r="H21" i="38"/>
  <c r="H25" i="38"/>
  <c r="H29" i="38"/>
  <c r="H19" i="38"/>
  <c r="H24" i="38"/>
  <c r="H30" i="38"/>
  <c r="H22" i="38"/>
  <c r="H27" i="38"/>
  <c r="H26" i="38"/>
  <c r="H23" i="38"/>
  <c r="H18" i="38"/>
  <c r="H28" i="38"/>
  <c r="H20" i="38"/>
  <c r="D65" i="37"/>
  <c r="W5395" i="9"/>
  <c r="W5379" i="9"/>
  <c r="W5363" i="9"/>
  <c r="W5347" i="9"/>
  <c r="W5331" i="9"/>
  <c r="W5315" i="9"/>
  <c r="W5299" i="9"/>
  <c r="W5283" i="9"/>
  <c r="W5263" i="9"/>
  <c r="W5247" i="9"/>
  <c r="W5231" i="9"/>
  <c r="W5215" i="9"/>
  <c r="W5207" i="9"/>
  <c r="W5195" i="9"/>
  <c r="W5183" i="9"/>
  <c r="W5171" i="9"/>
  <c r="W5159" i="9"/>
  <c r="W5143" i="9"/>
  <c r="W5131" i="9"/>
  <c r="W5119" i="9"/>
  <c r="W5107" i="9"/>
  <c r="W5095" i="9"/>
  <c r="W5083" i="9"/>
  <c r="W5075" i="9"/>
  <c r="W5063" i="9"/>
  <c r="W5055" i="9"/>
  <c r="W5047" i="9"/>
  <c r="W5035" i="9"/>
  <c r="W5027" i="9"/>
  <c r="W5019" i="9"/>
  <c r="W5011" i="9"/>
  <c r="W5003" i="9"/>
  <c r="W4995" i="9"/>
  <c r="W4987" i="9"/>
  <c r="W4979" i="9"/>
  <c r="W4971" i="9"/>
  <c r="W4963" i="9"/>
  <c r="W4955" i="9"/>
  <c r="W4947" i="9"/>
  <c r="W4939" i="9"/>
  <c r="W4931" i="9"/>
  <c r="W4919" i="9"/>
  <c r="W4903" i="9"/>
  <c r="W4891" i="9"/>
  <c r="W4879" i="9"/>
  <c r="W4867" i="9"/>
  <c r="W4855" i="9"/>
  <c r="W4843" i="9"/>
  <c r="W4831" i="9"/>
  <c r="W4819" i="9"/>
  <c r="W4807" i="9"/>
  <c r="W4795" i="9"/>
  <c r="W4783" i="9"/>
  <c r="W4771" i="9"/>
  <c r="W4759" i="9"/>
  <c r="W4747" i="9"/>
  <c r="W4735" i="9"/>
  <c r="W4723" i="9"/>
  <c r="W4711" i="9"/>
  <c r="W4699" i="9"/>
  <c r="W4687" i="9"/>
  <c r="W4675" i="9"/>
  <c r="W4663" i="9"/>
  <c r="W4651" i="9"/>
  <c r="W4635" i="9"/>
  <c r="W4623" i="9"/>
  <c r="W4611" i="9"/>
  <c r="W4599" i="9"/>
  <c r="W4583" i="9"/>
  <c r="W4511" i="9"/>
  <c r="W3871" i="9"/>
  <c r="W5399" i="9"/>
  <c r="W5383" i="9"/>
  <c r="W5367" i="9"/>
  <c r="W5351" i="9"/>
  <c r="W5335" i="9"/>
  <c r="W5319" i="9"/>
  <c r="W5303" i="9"/>
  <c r="W5287" i="9"/>
  <c r="W5271" i="9"/>
  <c r="W5255" i="9"/>
  <c r="W5235" i="9"/>
  <c r="W5219" i="9"/>
  <c r="W5203" i="9"/>
  <c r="W5191" i="9"/>
  <c r="W5175" i="9"/>
  <c r="W5163" i="9"/>
  <c r="W5147" i="9"/>
  <c r="W5135" i="9"/>
  <c r="W5123" i="9"/>
  <c r="W5111" i="9"/>
  <c r="W5099" i="9"/>
  <c r="W5087" i="9"/>
  <c r="W5067" i="9"/>
  <c r="W5039" i="9"/>
  <c r="W4923" i="9"/>
  <c r="W4911" i="9"/>
  <c r="W4899" i="9"/>
  <c r="W4887" i="9"/>
  <c r="W4875" i="9"/>
  <c r="W4863" i="9"/>
  <c r="W4851" i="9"/>
  <c r="W4839" i="9"/>
  <c r="W4827" i="9"/>
  <c r="W4815" i="9"/>
  <c r="W4803" i="9"/>
  <c r="W4791" i="9"/>
  <c r="W4779" i="9"/>
  <c r="W4763" i="9"/>
  <c r="W4751" i="9"/>
  <c r="W4739" i="9"/>
  <c r="W4727" i="9"/>
  <c r="W4715" i="9"/>
  <c r="W4703" i="9"/>
  <c r="W4691" i="9"/>
  <c r="W4679" i="9"/>
  <c r="W4667" i="9"/>
  <c r="W4655" i="9"/>
  <c r="W4643" i="9"/>
  <c r="W4631" i="9"/>
  <c r="W4619" i="9"/>
  <c r="W4607" i="9"/>
  <c r="W4595" i="9"/>
  <c r="W4587" i="9"/>
  <c r="W4575" i="9"/>
  <c r="W4567" i="9"/>
  <c r="W4559" i="9"/>
  <c r="W4551" i="9"/>
  <c r="W4543" i="9"/>
  <c r="W4539" i="9"/>
  <c r="W4531" i="9"/>
  <c r="W4523" i="9"/>
  <c r="W4515" i="9"/>
  <c r="W4503" i="9"/>
  <c r="W4495" i="9"/>
  <c r="W4487" i="9"/>
  <c r="W4475" i="9"/>
  <c r="W4467" i="9"/>
  <c r="W4455" i="9"/>
  <c r="W4443" i="9"/>
  <c r="W4431" i="9"/>
  <c r="W4419" i="9"/>
  <c r="W4407" i="9"/>
  <c r="W4395" i="9"/>
  <c r="W4383" i="9"/>
  <c r="W4371" i="9"/>
  <c r="W4359" i="9"/>
  <c r="W4343" i="9"/>
  <c r="W4327" i="9"/>
  <c r="W4315" i="9"/>
  <c r="W4295" i="9"/>
  <c r="W4267" i="9"/>
  <c r="W4239" i="9"/>
  <c r="W4179" i="9"/>
  <c r="W4143" i="9"/>
  <c r="W4131" i="9"/>
  <c r="W4127" i="9"/>
  <c r="W4123" i="9"/>
  <c r="W4035" i="9"/>
  <c r="W4011" i="9"/>
  <c r="W3947" i="9"/>
  <c r="W3931" i="9"/>
  <c r="W3923" i="9"/>
  <c r="W3887" i="9"/>
  <c r="W3875" i="9"/>
  <c r="W5410" i="9"/>
  <c r="W5406" i="9"/>
  <c r="W5402" i="9"/>
  <c r="W5398" i="9"/>
  <c r="W5394" i="9"/>
  <c r="W5390" i="9"/>
  <c r="W5386" i="9"/>
  <c r="W5382" i="9"/>
  <c r="W5378" i="9"/>
  <c r="W5374" i="9"/>
  <c r="W5370" i="9"/>
  <c r="W5366" i="9"/>
  <c r="W5362" i="9"/>
  <c r="W5358" i="9"/>
  <c r="W5354" i="9"/>
  <c r="W5350" i="9"/>
  <c r="W5346" i="9"/>
  <c r="W5342" i="9"/>
  <c r="W5338" i="9"/>
  <c r="W5334" i="9"/>
  <c r="W5330" i="9"/>
  <c r="W5326" i="9"/>
  <c r="W5322" i="9"/>
  <c r="W5318" i="9"/>
  <c r="W5314" i="9"/>
  <c r="W5310" i="9"/>
  <c r="W5306" i="9"/>
  <c r="W5302" i="9"/>
  <c r="W5298" i="9"/>
  <c r="W5294" i="9"/>
  <c r="W5290" i="9"/>
  <c r="W5286" i="9"/>
  <c r="W5282" i="9"/>
  <c r="W5278" i="9"/>
  <c r="W5274" i="9"/>
  <c r="W5270" i="9"/>
  <c r="W5266" i="9"/>
  <c r="W5262" i="9"/>
  <c r="W5258" i="9"/>
  <c r="W5254" i="9"/>
  <c r="W5250" i="9"/>
  <c r="W5246" i="9"/>
  <c r="W5242" i="9"/>
  <c r="W5238" i="9"/>
  <c r="W5234" i="9"/>
  <c r="W5230" i="9"/>
  <c r="W5226" i="9"/>
  <c r="W5222" i="9"/>
  <c r="W5218" i="9"/>
  <c r="W5214" i="9"/>
  <c r="W5210" i="9"/>
  <c r="W5206" i="9"/>
  <c r="W5202" i="9"/>
  <c r="W5198" i="9"/>
  <c r="W5194" i="9"/>
  <c r="W5190" i="9"/>
  <c r="W5186" i="9"/>
  <c r="W5182" i="9"/>
  <c r="W5178" i="9"/>
  <c r="W5174" i="9"/>
  <c r="W5170" i="9"/>
  <c r="W5166" i="9"/>
  <c r="W5162" i="9"/>
  <c r="W5158" i="9"/>
  <c r="W5154" i="9"/>
  <c r="W5150" i="9"/>
  <c r="W5146" i="9"/>
  <c r="W5142" i="9"/>
  <c r="W5138" i="9"/>
  <c r="W5134" i="9"/>
  <c r="W5130" i="9"/>
  <c r="W5126" i="9"/>
  <c r="W5122" i="9"/>
  <c r="W5118" i="9"/>
  <c r="W5114" i="9"/>
  <c r="W5110" i="9"/>
  <c r="W5106" i="9"/>
  <c r="W5102" i="9"/>
  <c r="W5098" i="9"/>
  <c r="W5094" i="9"/>
  <c r="W5090" i="9"/>
  <c r="W5086" i="9"/>
  <c r="W5082" i="9"/>
  <c r="W5078" i="9"/>
  <c r="W5074" i="9"/>
  <c r="W5070" i="9"/>
  <c r="W5066" i="9"/>
  <c r="W5062" i="9"/>
  <c r="W5058" i="9"/>
  <c r="W5054" i="9"/>
  <c r="W5050" i="9"/>
  <c r="W5046" i="9"/>
  <c r="W5042" i="9"/>
  <c r="W5038" i="9"/>
  <c r="W5034" i="9"/>
  <c r="W5030" i="9"/>
  <c r="W5026" i="9"/>
  <c r="W5022" i="9"/>
  <c r="W5018" i="9"/>
  <c r="W5014" i="9"/>
  <c r="W5010" i="9"/>
  <c r="W5006" i="9"/>
  <c r="W5002" i="9"/>
  <c r="W4998" i="9"/>
  <c r="W4994" i="9"/>
  <c r="W4990" i="9"/>
  <c r="W4986" i="9"/>
  <c r="W4982" i="9"/>
  <c r="W4978" i="9"/>
  <c r="W4974" i="9"/>
  <c r="W4970" i="9"/>
  <c r="W4966" i="9"/>
  <c r="W4962" i="9"/>
  <c r="W4958" i="9"/>
  <c r="W4954" i="9"/>
  <c r="W4950" i="9"/>
  <c r="W4946" i="9"/>
  <c r="W4942" i="9"/>
  <c r="W4938" i="9"/>
  <c r="W4934" i="9"/>
  <c r="W4930" i="9"/>
  <c r="W4926" i="9"/>
  <c r="W4922" i="9"/>
  <c r="W4918" i="9"/>
  <c r="W4914" i="9"/>
  <c r="W4910" i="9"/>
  <c r="W4906" i="9"/>
  <c r="W4902" i="9"/>
  <c r="W4898" i="9"/>
  <c r="W4894" i="9"/>
  <c r="W4890" i="9"/>
  <c r="W4886" i="9"/>
  <c r="W4882" i="9"/>
  <c r="W4878" i="9"/>
  <c r="W4874" i="9"/>
  <c r="W4870" i="9"/>
  <c r="W4866" i="9"/>
  <c r="W4862" i="9"/>
  <c r="W4858" i="9"/>
  <c r="W4854" i="9"/>
  <c r="W4850" i="9"/>
  <c r="W4846" i="9"/>
  <c r="W4842" i="9"/>
  <c r="W4838" i="9"/>
  <c r="W4834" i="9"/>
  <c r="W4830" i="9"/>
  <c r="W4826" i="9"/>
  <c r="W4822" i="9"/>
  <c r="W4818" i="9"/>
  <c r="W4814" i="9"/>
  <c r="W4810" i="9"/>
  <c r="W4806" i="9"/>
  <c r="W4802" i="9"/>
  <c r="W4798" i="9"/>
  <c r="W4794" i="9"/>
  <c r="W4790" i="9"/>
  <c r="W4786" i="9"/>
  <c r="W4782" i="9"/>
  <c r="W4778" i="9"/>
  <c r="W4774" i="9"/>
  <c r="W4770" i="9"/>
  <c r="W4766" i="9"/>
  <c r="W4762" i="9"/>
  <c r="W4758" i="9"/>
  <c r="W4754" i="9"/>
  <c r="W4750" i="9"/>
  <c r="W4746" i="9"/>
  <c r="W4742" i="9"/>
  <c r="W4738" i="9"/>
  <c r="W4734" i="9"/>
  <c r="W4730" i="9"/>
  <c r="W4726" i="9"/>
  <c r="W4722" i="9"/>
  <c r="W4718" i="9"/>
  <c r="W4714" i="9"/>
  <c r="W4710" i="9"/>
  <c r="W4706" i="9"/>
  <c r="W4702" i="9"/>
  <c r="W4698" i="9"/>
  <c r="W4694" i="9"/>
  <c r="W4690" i="9"/>
  <c r="W4686" i="9"/>
  <c r="W4682" i="9"/>
  <c r="W4678" i="9"/>
  <c r="W4674" i="9"/>
  <c r="W4670" i="9"/>
  <c r="W4666" i="9"/>
  <c r="W4662" i="9"/>
  <c r="W4658" i="9"/>
  <c r="W4654" i="9"/>
  <c r="W4650" i="9"/>
  <c r="W4646" i="9"/>
  <c r="W4642" i="9"/>
  <c r="W4638" i="9"/>
  <c r="W4634" i="9"/>
  <c r="W4630" i="9"/>
  <c r="W4626" i="9"/>
  <c r="W4622" i="9"/>
  <c r="W4618" i="9"/>
  <c r="W4614" i="9"/>
  <c r="W4610" i="9"/>
  <c r="W4606" i="9"/>
  <c r="W4602" i="9"/>
  <c r="W4598" i="9"/>
  <c r="W4594" i="9"/>
  <c r="W4590" i="9"/>
  <c r="W4586" i="9"/>
  <c r="W4582" i="9"/>
  <c r="W4578" i="9"/>
  <c r="W4574" i="9"/>
  <c r="W4570" i="9"/>
  <c r="W4566" i="9"/>
  <c r="W4562" i="9"/>
  <c r="W4558" i="9"/>
  <c r="W4554" i="9"/>
  <c r="W4550" i="9"/>
  <c r="W4546" i="9"/>
  <c r="W4542" i="9"/>
  <c r="W4538" i="9"/>
  <c r="W4534" i="9"/>
  <c r="W4530" i="9"/>
  <c r="W4526" i="9"/>
  <c r="W4522" i="9"/>
  <c r="W4518" i="9"/>
  <c r="W4514" i="9"/>
  <c r="W4510" i="9"/>
  <c r="W4506" i="9"/>
  <c r="W4502" i="9"/>
  <c r="W4498" i="9"/>
  <c r="W4494" i="9"/>
  <c r="W4490" i="9"/>
  <c r="W4486" i="9"/>
  <c r="W4482" i="9"/>
  <c r="W4478" i="9"/>
  <c r="W4474" i="9"/>
  <c r="W4470" i="9"/>
  <c r="W4466" i="9"/>
  <c r="W4462" i="9"/>
  <c r="W4458" i="9"/>
  <c r="W4454" i="9"/>
  <c r="W4450" i="9"/>
  <c r="W4446" i="9"/>
  <c r="W4442" i="9"/>
  <c r="W4438" i="9"/>
  <c r="W4434" i="9"/>
  <c r="W4430" i="9"/>
  <c r="W4426" i="9"/>
  <c r="W4422" i="9"/>
  <c r="W4418" i="9"/>
  <c r="W4414" i="9"/>
  <c r="W4410" i="9"/>
  <c r="W4406" i="9"/>
  <c r="W4402" i="9"/>
  <c r="W4398" i="9"/>
  <c r="W4394" i="9"/>
  <c r="W4390" i="9"/>
  <c r="W4386" i="9"/>
  <c r="W4382" i="9"/>
  <c r="W4378" i="9"/>
  <c r="W4374" i="9"/>
  <c r="W4370" i="9"/>
  <c r="W4366" i="9"/>
  <c r="W4362" i="9"/>
  <c r="W4358" i="9"/>
  <c r="W4354" i="9"/>
  <c r="W4350" i="9"/>
  <c r="W4346" i="9"/>
  <c r="W4342" i="9"/>
  <c r="W4338" i="9"/>
  <c r="W4334" i="9"/>
  <c r="W4330" i="9"/>
  <c r="W4326" i="9"/>
  <c r="W4322" i="9"/>
  <c r="W4318" i="9"/>
  <c r="W4314" i="9"/>
  <c r="W4310" i="9"/>
  <c r="W4306" i="9"/>
  <c r="W4302" i="9"/>
  <c r="W4298" i="9"/>
  <c r="W4294" i="9"/>
  <c r="W4290" i="9"/>
  <c r="W4286" i="9"/>
  <c r="W4282" i="9"/>
  <c r="W4278" i="9"/>
  <c r="W4274" i="9"/>
  <c r="W4270" i="9"/>
  <c r="W4266" i="9"/>
  <c r="W4262" i="9"/>
  <c r="W4258" i="9"/>
  <c r="W4254" i="9"/>
  <c r="W4250" i="9"/>
  <c r="W4246" i="9"/>
  <c r="W4242" i="9"/>
  <c r="W4238" i="9"/>
  <c r="W4234" i="9"/>
  <c r="W4230" i="9"/>
  <c r="W4226" i="9"/>
  <c r="W4222" i="9"/>
  <c r="W4218" i="9"/>
  <c r="W4214" i="9"/>
  <c r="W4210" i="9"/>
  <c r="W4206" i="9"/>
  <c r="W4202" i="9"/>
  <c r="W4198" i="9"/>
  <c r="W4194" i="9"/>
  <c r="W4190" i="9"/>
  <c r="W4186" i="9"/>
  <c r="W4182" i="9"/>
  <c r="W4178" i="9"/>
  <c r="W4174" i="9"/>
  <c r="W4170" i="9"/>
  <c r="W4166" i="9"/>
  <c r="W4162" i="9"/>
  <c r="W4158" i="9"/>
  <c r="W4154" i="9"/>
  <c r="W4150" i="9"/>
  <c r="W4146" i="9"/>
  <c r="W4142" i="9"/>
  <c r="W4138" i="9"/>
  <c r="W4134" i="9"/>
  <c r="W4130" i="9"/>
  <c r="W4126" i="9"/>
  <c r="W4122" i="9"/>
  <c r="W4118" i="9"/>
  <c r="W4114" i="9"/>
  <c r="W4110" i="9"/>
  <c r="W4106" i="9"/>
  <c r="W4102" i="9"/>
  <c r="W4098" i="9"/>
  <c r="W4094" i="9"/>
  <c r="W4090" i="9"/>
  <c r="W4086" i="9"/>
  <c r="W4082" i="9"/>
  <c r="W4078" i="9"/>
  <c r="W4074" i="9"/>
  <c r="W4070" i="9"/>
  <c r="W4066" i="9"/>
  <c r="W4062" i="9"/>
  <c r="W4058" i="9"/>
  <c r="W4054" i="9"/>
  <c r="W4050" i="9"/>
  <c r="W4046" i="9"/>
  <c r="W4042" i="9"/>
  <c r="W4038" i="9"/>
  <c r="W4034" i="9"/>
  <c r="W4030" i="9"/>
  <c r="W4026" i="9"/>
  <c r="W4022" i="9"/>
  <c r="W4018" i="9"/>
  <c r="W4014" i="9"/>
  <c r="W4010" i="9"/>
  <c r="W4006" i="9"/>
  <c r="W4002" i="9"/>
  <c r="W3998" i="9"/>
  <c r="W3994" i="9"/>
  <c r="W3990" i="9"/>
  <c r="W3986" i="9"/>
  <c r="W3982" i="9"/>
  <c r="W3978" i="9"/>
  <c r="W3974" i="9"/>
  <c r="W3970" i="9"/>
  <c r="W3966" i="9"/>
  <c r="W3962" i="9"/>
  <c r="W3958" i="9"/>
  <c r="W3954" i="9"/>
  <c r="W3950" i="9"/>
  <c r="W3946" i="9"/>
  <c r="W3942" i="9"/>
  <c r="W3938" i="9"/>
  <c r="W3934" i="9"/>
  <c r="W3930" i="9"/>
  <c r="W3926" i="9"/>
  <c r="W3922" i="9"/>
  <c r="W3918" i="9"/>
  <c r="W3914" i="9"/>
  <c r="W3910" i="9"/>
  <c r="W3906" i="9"/>
  <c r="W3902" i="9"/>
  <c r="W3898" i="9"/>
  <c r="W3894" i="9"/>
  <c r="W3890" i="9"/>
  <c r="W3886" i="9"/>
  <c r="W3882" i="9"/>
  <c r="W3878" i="9"/>
  <c r="W3874" i="9"/>
  <c r="W5403" i="9"/>
  <c r="W5387" i="9"/>
  <c r="W5371" i="9"/>
  <c r="W5355" i="9"/>
  <c r="W5339" i="9"/>
  <c r="W5323" i="9"/>
  <c r="W5307" i="9"/>
  <c r="W5291" i="9"/>
  <c r="W5275" i="9"/>
  <c r="W5259" i="9"/>
  <c r="W5243" i="9"/>
  <c r="W5227" i="9"/>
  <c r="W5151" i="9"/>
  <c r="W4463" i="9"/>
  <c r="W4451" i="9"/>
  <c r="W4439" i="9"/>
  <c r="W4427" i="9"/>
  <c r="W4415" i="9"/>
  <c r="W4403" i="9"/>
  <c r="W4391" i="9"/>
  <c r="W4379" i="9"/>
  <c r="W4367" i="9"/>
  <c r="W4355" i="9"/>
  <c r="W4339" i="9"/>
  <c r="W4331" i="9"/>
  <c r="W4319" i="9"/>
  <c r="W4291" i="9"/>
  <c r="W4255" i="9"/>
  <c r="W4251" i="9"/>
  <c r="W4227" i="9"/>
  <c r="W4223" i="9"/>
  <c r="W4219" i="9"/>
  <c r="W4203" i="9"/>
  <c r="W4195" i="9"/>
  <c r="W4155" i="9"/>
  <c r="W4111" i="9"/>
  <c r="W4107" i="9"/>
  <c r="W4091" i="9"/>
  <c r="W3999" i="9"/>
  <c r="W3979" i="9"/>
  <c r="W3967" i="9"/>
  <c r="W3943" i="9"/>
  <c r="W3935" i="9"/>
  <c r="W3927" i="9"/>
  <c r="W5411" i="9"/>
  <c r="W5415" i="9"/>
  <c r="W5419" i="9"/>
  <c r="W5423" i="9"/>
  <c r="W5427" i="9"/>
  <c r="W5431" i="9"/>
  <c r="W5435" i="9"/>
  <c r="W5439" i="9"/>
  <c r="W5443" i="9"/>
  <c r="W5447" i="9"/>
  <c r="W5451" i="9"/>
  <c r="W5455" i="9"/>
  <c r="W5459" i="9"/>
  <c r="W5463" i="9"/>
  <c r="W5467" i="9"/>
  <c r="W5471" i="9"/>
  <c r="W5475" i="9"/>
  <c r="W5479" i="9"/>
  <c r="W5483" i="9"/>
  <c r="W5487" i="9"/>
  <c r="W5491" i="9"/>
  <c r="W5495" i="9"/>
  <c r="W5499" i="9"/>
  <c r="W5503" i="9"/>
  <c r="W5507" i="9"/>
  <c r="W5511" i="9"/>
  <c r="W5515" i="9"/>
  <c r="W5519" i="9"/>
  <c r="W5523" i="9"/>
  <c r="W5527" i="9"/>
  <c r="W5531" i="9"/>
  <c r="W5535" i="9"/>
  <c r="W5539" i="9"/>
  <c r="W5543" i="9"/>
  <c r="W5547" i="9"/>
  <c r="W5551" i="9"/>
  <c r="W5555" i="9"/>
  <c r="W5559" i="9"/>
  <c r="W5563" i="9"/>
  <c r="W5567" i="9"/>
  <c r="W5571" i="9"/>
  <c r="W5575" i="9"/>
  <c r="W5579" i="9"/>
  <c r="W5583" i="9"/>
  <c r="W5587" i="9"/>
  <c r="W5591" i="9"/>
  <c r="W5595" i="9"/>
  <c r="W5599" i="9"/>
  <c r="W5603" i="9"/>
  <c r="W5607" i="9"/>
  <c r="W5611" i="9"/>
  <c r="W5615" i="9"/>
  <c r="W5619" i="9"/>
  <c r="W5623" i="9"/>
  <c r="W5627" i="9"/>
  <c r="W5631" i="9"/>
  <c r="W5635" i="9"/>
  <c r="W5639" i="9"/>
  <c r="W5643" i="9"/>
  <c r="W5647" i="9"/>
  <c r="W5651" i="9"/>
  <c r="W5655" i="9"/>
  <c r="W5659" i="9"/>
  <c r="W5412" i="9"/>
  <c r="W5416" i="9"/>
  <c r="W5420" i="9"/>
  <c r="W5424" i="9"/>
  <c r="W5428" i="9"/>
  <c r="W5432" i="9"/>
  <c r="W5436" i="9"/>
  <c r="W5440" i="9"/>
  <c r="W5444" i="9"/>
  <c r="W5448" i="9"/>
  <c r="W5452" i="9"/>
  <c r="W5456" i="9"/>
  <c r="W5460" i="9"/>
  <c r="W5464" i="9"/>
  <c r="W5468" i="9"/>
  <c r="W5472" i="9"/>
  <c r="W5476" i="9"/>
  <c r="W5480" i="9"/>
  <c r="W5484" i="9"/>
  <c r="W5488" i="9"/>
  <c r="W5492" i="9"/>
  <c r="W5496" i="9"/>
  <c r="W5500" i="9"/>
  <c r="W5504" i="9"/>
  <c r="W5508" i="9"/>
  <c r="W5512" i="9"/>
  <c r="W5516" i="9"/>
  <c r="W5520" i="9"/>
  <c r="W5524" i="9"/>
  <c r="W5528" i="9"/>
  <c r="W5532" i="9"/>
  <c r="W5536" i="9"/>
  <c r="W5540" i="9"/>
  <c r="W5544" i="9"/>
  <c r="W5548" i="9"/>
  <c r="W5552" i="9"/>
  <c r="W5556" i="9"/>
  <c r="W5560" i="9"/>
  <c r="W5564" i="9"/>
  <c r="W5568" i="9"/>
  <c r="W5572" i="9"/>
  <c r="W5576" i="9"/>
  <c r="W5580" i="9"/>
  <c r="W5584" i="9"/>
  <c r="W5588" i="9"/>
  <c r="W5592" i="9"/>
  <c r="W5596" i="9"/>
  <c r="W5600" i="9"/>
  <c r="W5604" i="9"/>
  <c r="W5608" i="9"/>
  <c r="W5612" i="9"/>
  <c r="W5616" i="9"/>
  <c r="W5620" i="9"/>
  <c r="W5624" i="9"/>
  <c r="W5628" i="9"/>
  <c r="W5632" i="9"/>
  <c r="W5636" i="9"/>
  <c r="W5640" i="9"/>
  <c r="W5644" i="9"/>
  <c r="W5648" i="9"/>
  <c r="W5652" i="9"/>
  <c r="W5656" i="9"/>
  <c r="W5660" i="9"/>
  <c r="W5413" i="9"/>
  <c r="W5417" i="9"/>
  <c r="W5421" i="9"/>
  <c r="W5425" i="9"/>
  <c r="W5429" i="9"/>
  <c r="W5433" i="9"/>
  <c r="W5437" i="9"/>
  <c r="W5441" i="9"/>
  <c r="W5445" i="9"/>
  <c r="W5449" i="9"/>
  <c r="W5453" i="9"/>
  <c r="W5457" i="9"/>
  <c r="W5461" i="9"/>
  <c r="W5465" i="9"/>
  <c r="W5469" i="9"/>
  <c r="W5473" i="9"/>
  <c r="W5477" i="9"/>
  <c r="W5481" i="9"/>
  <c r="W5485" i="9"/>
  <c r="W5489" i="9"/>
  <c r="W5493" i="9"/>
  <c r="W5497" i="9"/>
  <c r="W5501" i="9"/>
  <c r="W5505" i="9"/>
  <c r="W5509" i="9"/>
  <c r="W5513" i="9"/>
  <c r="W5517" i="9"/>
  <c r="W5521" i="9"/>
  <c r="W5525" i="9"/>
  <c r="W5529" i="9"/>
  <c r="W5533" i="9"/>
  <c r="W5537" i="9"/>
  <c r="W5541" i="9"/>
  <c r="W5545" i="9"/>
  <c r="W5549" i="9"/>
  <c r="W5553" i="9"/>
  <c r="W5557" i="9"/>
  <c r="W5561" i="9"/>
  <c r="W5565" i="9"/>
  <c r="W5569" i="9"/>
  <c r="W5573" i="9"/>
  <c r="W5577" i="9"/>
  <c r="W5581" i="9"/>
  <c r="W5585" i="9"/>
  <c r="W5589" i="9"/>
  <c r="W5593" i="9"/>
  <c r="W5597" i="9"/>
  <c r="W5601" i="9"/>
  <c r="W5605" i="9"/>
  <c r="W5609" i="9"/>
  <c r="W5613" i="9"/>
  <c r="W5617" i="9"/>
  <c r="W5621" i="9"/>
  <c r="W5625" i="9"/>
  <c r="W5629" i="9"/>
  <c r="W5633" i="9"/>
  <c r="W5637" i="9"/>
  <c r="W5641" i="9"/>
  <c r="W5645" i="9"/>
  <c r="W5649" i="9"/>
  <c r="W5653" i="9"/>
  <c r="W5657" i="9"/>
  <c r="W5414" i="9"/>
  <c r="W5418" i="9"/>
  <c r="W5422" i="9"/>
  <c r="W5426" i="9"/>
  <c r="W5430" i="9"/>
  <c r="W5434" i="9"/>
  <c r="W5438" i="9"/>
  <c r="W5442" i="9"/>
  <c r="W5446" i="9"/>
  <c r="W5450" i="9"/>
  <c r="W5454" i="9"/>
  <c r="W5458" i="9"/>
  <c r="W5462" i="9"/>
  <c r="W5466" i="9"/>
  <c r="W5470" i="9"/>
  <c r="W5474" i="9"/>
  <c r="W5478" i="9"/>
  <c r="W5482" i="9"/>
  <c r="W5486" i="9"/>
  <c r="W5490" i="9"/>
  <c r="W5494" i="9"/>
  <c r="W5498" i="9"/>
  <c r="W5502" i="9"/>
  <c r="W5506" i="9"/>
  <c r="W5510" i="9"/>
  <c r="W5514" i="9"/>
  <c r="W5518" i="9"/>
  <c r="W5522" i="9"/>
  <c r="W5526" i="9"/>
  <c r="W5530" i="9"/>
  <c r="W5534" i="9"/>
  <c r="W5538" i="9"/>
  <c r="W5542" i="9"/>
  <c r="W5546" i="9"/>
  <c r="W5550" i="9"/>
  <c r="W5554" i="9"/>
  <c r="W5558" i="9"/>
  <c r="W5562" i="9"/>
  <c r="W5566" i="9"/>
  <c r="W5570" i="9"/>
  <c r="W5574" i="9"/>
  <c r="W5578" i="9"/>
  <c r="W5582" i="9"/>
  <c r="W5586" i="9"/>
  <c r="W5590" i="9"/>
  <c r="W5594" i="9"/>
  <c r="W5598" i="9"/>
  <c r="W5602" i="9"/>
  <c r="W5606" i="9"/>
  <c r="W5610" i="9"/>
  <c r="W5614" i="9"/>
  <c r="W5618" i="9"/>
  <c r="W5622" i="9"/>
  <c r="W5626" i="9"/>
  <c r="W5630" i="9"/>
  <c r="W5634" i="9"/>
  <c r="W5638" i="9"/>
  <c r="W5642" i="9"/>
  <c r="W5646" i="9"/>
  <c r="W5650" i="9"/>
  <c r="W5654" i="9"/>
  <c r="W5658" i="9"/>
  <c r="W5409" i="9"/>
  <c r="W5405" i="9"/>
  <c r="W5401" i="9"/>
  <c r="W5397" i="9"/>
  <c r="W5393" i="9"/>
  <c r="W5389" i="9"/>
  <c r="W5385" i="9"/>
  <c r="W5381" i="9"/>
  <c r="W5377" i="9"/>
  <c r="W5373" i="9"/>
  <c r="W5369" i="9"/>
  <c r="W5365" i="9"/>
  <c r="W5361" i="9"/>
  <c r="W5357" i="9"/>
  <c r="W5353" i="9"/>
  <c r="W5349" i="9"/>
  <c r="W5345" i="9"/>
  <c r="W5341" i="9"/>
  <c r="W5337" i="9"/>
  <c r="W5333" i="9"/>
  <c r="W5329" i="9"/>
  <c r="W5325" i="9"/>
  <c r="W5321" i="9"/>
  <c r="W5317" i="9"/>
  <c r="W5313" i="9"/>
  <c r="W5309" i="9"/>
  <c r="W5305" i="9"/>
  <c r="W5301" i="9"/>
  <c r="W5297" i="9"/>
  <c r="W5293" i="9"/>
  <c r="W5289" i="9"/>
  <c r="W5285" i="9"/>
  <c r="W5281" i="9"/>
  <c r="W5277" i="9"/>
  <c r="W5273" i="9"/>
  <c r="W5269" i="9"/>
  <c r="W5265" i="9"/>
  <c r="W5261" i="9"/>
  <c r="W5257" i="9"/>
  <c r="W5253" i="9"/>
  <c r="W5249" i="9"/>
  <c r="W5245" i="9"/>
  <c r="W5241" i="9"/>
  <c r="W5237" i="9"/>
  <c r="W5233" i="9"/>
  <c r="W5229" i="9"/>
  <c r="W5225" i="9"/>
  <c r="W5221" i="9"/>
  <c r="W5217" i="9"/>
  <c r="W5213" i="9"/>
  <c r="W5209" i="9"/>
  <c r="W5205" i="9"/>
  <c r="W5201" i="9"/>
  <c r="W5197" i="9"/>
  <c r="W5193" i="9"/>
  <c r="W5189" i="9"/>
  <c r="W5185" i="9"/>
  <c r="W5181" i="9"/>
  <c r="W5177" i="9"/>
  <c r="W5173" i="9"/>
  <c r="W5169" i="9"/>
  <c r="W5165" i="9"/>
  <c r="W5161" i="9"/>
  <c r="W5157" i="9"/>
  <c r="W5153" i="9"/>
  <c r="W5149" i="9"/>
  <c r="W5145" i="9"/>
  <c r="W5141" i="9"/>
  <c r="W5137" i="9"/>
  <c r="W5133" i="9"/>
  <c r="W5129" i="9"/>
  <c r="W5125" i="9"/>
  <c r="W5121" i="9"/>
  <c r="W5117" i="9"/>
  <c r="W5113" i="9"/>
  <c r="W5109" i="9"/>
  <c r="W5105" i="9"/>
  <c r="W5101" i="9"/>
  <c r="W5097" i="9"/>
  <c r="W5093" i="9"/>
  <c r="W5089" i="9"/>
  <c r="W5085" i="9"/>
  <c r="W5081" i="9"/>
  <c r="W5077" i="9"/>
  <c r="W5073" i="9"/>
  <c r="W5069" i="9"/>
  <c r="W5065" i="9"/>
  <c r="W5061" i="9"/>
  <c r="W5057" i="9"/>
  <c r="W5053" i="9"/>
  <c r="W5049" i="9"/>
  <c r="W5045" i="9"/>
  <c r="W5041" i="9"/>
  <c r="W5037" i="9"/>
  <c r="W5033" i="9"/>
  <c r="W5029" i="9"/>
  <c r="W5025" i="9"/>
  <c r="W5021" i="9"/>
  <c r="W5017" i="9"/>
  <c r="W5013" i="9"/>
  <c r="W5009" i="9"/>
  <c r="W5005" i="9"/>
  <c r="W5001" i="9"/>
  <c r="W4997" i="9"/>
  <c r="W4993" i="9"/>
  <c r="W4989" i="9"/>
  <c r="W4985" i="9"/>
  <c r="W4981" i="9"/>
  <c r="W4977" i="9"/>
  <c r="W4973" i="9"/>
  <c r="W4969" i="9"/>
  <c r="W4965" i="9"/>
  <c r="W4961" i="9"/>
  <c r="W4957" i="9"/>
  <c r="W4953" i="9"/>
  <c r="W4949" i="9"/>
  <c r="W4945" i="9"/>
  <c r="W4941" i="9"/>
  <c r="W4937" i="9"/>
  <c r="W4933" i="9"/>
  <c r="W4929" i="9"/>
  <c r="W4925" i="9"/>
  <c r="W4921" i="9"/>
  <c r="W4917" i="9"/>
  <c r="W4913" i="9"/>
  <c r="W4909" i="9"/>
  <c r="W4905" i="9"/>
  <c r="W4901" i="9"/>
  <c r="W4897" i="9"/>
  <c r="W4893" i="9"/>
  <c r="W4889" i="9"/>
  <c r="W4885" i="9"/>
  <c r="W4881" i="9"/>
  <c r="W4877" i="9"/>
  <c r="W4873" i="9"/>
  <c r="W4869" i="9"/>
  <c r="W4865" i="9"/>
  <c r="W4861" i="9"/>
  <c r="W4857" i="9"/>
  <c r="W4853" i="9"/>
  <c r="W4849" i="9"/>
  <c r="W4845" i="9"/>
  <c r="W4841" i="9"/>
  <c r="W4837" i="9"/>
  <c r="W4833" i="9"/>
  <c r="W4829" i="9"/>
  <c r="W4825" i="9"/>
  <c r="W4821" i="9"/>
  <c r="W4817" i="9"/>
  <c r="W4813" i="9"/>
  <c r="W4809" i="9"/>
  <c r="W4805" i="9"/>
  <c r="W4801" i="9"/>
  <c r="W4797" i="9"/>
  <c r="W4793" i="9"/>
  <c r="W4789" i="9"/>
  <c r="W4785" i="9"/>
  <c r="W4781" i="9"/>
  <c r="W4777" i="9"/>
  <c r="W4773" i="9"/>
  <c r="W4769" i="9"/>
  <c r="W4765" i="9"/>
  <c r="W4761" i="9"/>
  <c r="W4757" i="9"/>
  <c r="W4753" i="9"/>
  <c r="W4749" i="9"/>
  <c r="W4745" i="9"/>
  <c r="W4741" i="9"/>
  <c r="W4737" i="9"/>
  <c r="W4733" i="9"/>
  <c r="W4729" i="9"/>
  <c r="W4725" i="9"/>
  <c r="W4721" i="9"/>
  <c r="W4717" i="9"/>
  <c r="W4713" i="9"/>
  <c r="W4709" i="9"/>
  <c r="W4705" i="9"/>
  <c r="W4701" i="9"/>
  <c r="W4697" i="9"/>
  <c r="W4693" i="9"/>
  <c r="W4689" i="9"/>
  <c r="W4685" i="9"/>
  <c r="W4681" i="9"/>
  <c r="W4677" i="9"/>
  <c r="W4673" i="9"/>
  <c r="W4669" i="9"/>
  <c r="W4665" i="9"/>
  <c r="W4661" i="9"/>
  <c r="W4657" i="9"/>
  <c r="W4653" i="9"/>
  <c r="W4649" i="9"/>
  <c r="W4645" i="9"/>
  <c r="W4641" i="9"/>
  <c r="W4637" i="9"/>
  <c r="W4633" i="9"/>
  <c r="W4629" i="9"/>
  <c r="W4625" i="9"/>
  <c r="W4621" i="9"/>
  <c r="W4617" i="9"/>
  <c r="W4613" i="9"/>
  <c r="W4609" i="9"/>
  <c r="W4605" i="9"/>
  <c r="W4601" i="9"/>
  <c r="W4597" i="9"/>
  <c r="W4593" i="9"/>
  <c r="W4589" i="9"/>
  <c r="W4585" i="9"/>
  <c r="W4581" i="9"/>
  <c r="W4577" i="9"/>
  <c r="W4573" i="9"/>
  <c r="W4569" i="9"/>
  <c r="W4565" i="9"/>
  <c r="W4561" i="9"/>
  <c r="W4557" i="9"/>
  <c r="W4553" i="9"/>
  <c r="W4549" i="9"/>
  <c r="W4545" i="9"/>
  <c r="W4541" i="9"/>
  <c r="W4537" i="9"/>
  <c r="W4533" i="9"/>
  <c r="W4529" i="9"/>
  <c r="W4525" i="9"/>
  <c r="W4521" i="9"/>
  <c r="W4517" i="9"/>
  <c r="W4513" i="9"/>
  <c r="W4509" i="9"/>
  <c r="W4505" i="9"/>
  <c r="W4501" i="9"/>
  <c r="W4497" i="9"/>
  <c r="W4493" i="9"/>
  <c r="W4489" i="9"/>
  <c r="W4485" i="9"/>
  <c r="W4481" i="9"/>
  <c r="W4477" i="9"/>
  <c r="W4473" i="9"/>
  <c r="W4469" i="9"/>
  <c r="W4465" i="9"/>
  <c r="W4461" i="9"/>
  <c r="W4457" i="9"/>
  <c r="W4453" i="9"/>
  <c r="W4449" i="9"/>
  <c r="W4445" i="9"/>
  <c r="W4441" i="9"/>
  <c r="W4437" i="9"/>
  <c r="W4433" i="9"/>
  <c r="W4429" i="9"/>
  <c r="W4425" i="9"/>
  <c r="W4421" i="9"/>
  <c r="W4417" i="9"/>
  <c r="W4413" i="9"/>
  <c r="W4409" i="9"/>
  <c r="W4405" i="9"/>
  <c r="W4401" i="9"/>
  <c r="W4397" i="9"/>
  <c r="W4393" i="9"/>
  <c r="W4389" i="9"/>
  <c r="W4385" i="9"/>
  <c r="W4381" i="9"/>
  <c r="W4377" i="9"/>
  <c r="W4373" i="9"/>
  <c r="W4369" i="9"/>
  <c r="W4365" i="9"/>
  <c r="W4361" i="9"/>
  <c r="W4357" i="9"/>
  <c r="W4353" i="9"/>
  <c r="W4349" i="9"/>
  <c r="W4345" i="9"/>
  <c r="W4341" i="9"/>
  <c r="W4337" i="9"/>
  <c r="W4333" i="9"/>
  <c r="W4329" i="9"/>
  <c r="W4325" i="9"/>
  <c r="W4321" i="9"/>
  <c r="W4317" i="9"/>
  <c r="W4313" i="9"/>
  <c r="W4309" i="9"/>
  <c r="W4305" i="9"/>
  <c r="W4301" i="9"/>
  <c r="W4297" i="9"/>
  <c r="W4293" i="9"/>
  <c r="W4289" i="9"/>
  <c r="W4285" i="9"/>
  <c r="W4281" i="9"/>
  <c r="W4277" i="9"/>
  <c r="W4273" i="9"/>
  <c r="W4269" i="9"/>
  <c r="W4265" i="9"/>
  <c r="W4261" i="9"/>
  <c r="W4257" i="9"/>
  <c r="W4253" i="9"/>
  <c r="W4249" i="9"/>
  <c r="W4245" i="9"/>
  <c r="W4241" i="9"/>
  <c r="W4237" i="9"/>
  <c r="W4233" i="9"/>
  <c r="W4229" i="9"/>
  <c r="W4225" i="9"/>
  <c r="W4221" i="9"/>
  <c r="W4217" i="9"/>
  <c r="W4213" i="9"/>
  <c r="W4209" i="9"/>
  <c r="W4205" i="9"/>
  <c r="W4201" i="9"/>
  <c r="W4197" i="9"/>
  <c r="W4193" i="9"/>
  <c r="W4189" i="9"/>
  <c r="W4185" i="9"/>
  <c r="W4181" i="9"/>
  <c r="W4177" i="9"/>
  <c r="W4173" i="9"/>
  <c r="W4169" i="9"/>
  <c r="W4165" i="9"/>
  <c r="W4161" i="9"/>
  <c r="W4157" i="9"/>
  <c r="W4153" i="9"/>
  <c r="W4149" i="9"/>
  <c r="W4145" i="9"/>
  <c r="W4141" i="9"/>
  <c r="W4137" i="9"/>
  <c r="W4133" i="9"/>
  <c r="W4129" i="9"/>
  <c r="W4125" i="9"/>
  <c r="W4121" i="9"/>
  <c r="W4117" i="9"/>
  <c r="W4113" i="9"/>
  <c r="W4109" i="9"/>
  <c r="W4105" i="9"/>
  <c r="W4101" i="9"/>
  <c r="W4097" i="9"/>
  <c r="W4093" i="9"/>
  <c r="W4089" i="9"/>
  <c r="W4085" i="9"/>
  <c r="W4081" i="9"/>
  <c r="W4077" i="9"/>
  <c r="W4073" i="9"/>
  <c r="W4069" i="9"/>
  <c r="W4065" i="9"/>
  <c r="W4061" i="9"/>
  <c r="W4057" i="9"/>
  <c r="W4053" i="9"/>
  <c r="W4049" i="9"/>
  <c r="W4045" i="9"/>
  <c r="W4041" i="9"/>
  <c r="W4037" i="9"/>
  <c r="W4033" i="9"/>
  <c r="W4029" i="9"/>
  <c r="W4025" i="9"/>
  <c r="W4021" i="9"/>
  <c r="W4017" i="9"/>
  <c r="W4013" i="9"/>
  <c r="W4009" i="9"/>
  <c r="W4005" i="9"/>
  <c r="W4001" i="9"/>
  <c r="W3997" i="9"/>
  <c r="W3993" i="9"/>
  <c r="W3989" i="9"/>
  <c r="W3985" i="9"/>
  <c r="W3981" i="9"/>
  <c r="W3977" i="9"/>
  <c r="W3973" i="9"/>
  <c r="W3969" i="9"/>
  <c r="W3965" i="9"/>
  <c r="W3961" i="9"/>
  <c r="W3957" i="9"/>
  <c r="W3953" i="9"/>
  <c r="W3949" i="9"/>
  <c r="W3945" i="9"/>
  <c r="W3941" i="9"/>
  <c r="W3937" i="9"/>
  <c r="W3933" i="9"/>
  <c r="W3929" i="9"/>
  <c r="W3925" i="9"/>
  <c r="W3921" i="9"/>
  <c r="W3917" i="9"/>
  <c r="W3913" i="9"/>
  <c r="W3909" i="9"/>
  <c r="W3905" i="9"/>
  <c r="W3901" i="9"/>
  <c r="W3897" i="9"/>
  <c r="W3893" i="9"/>
  <c r="W3889" i="9"/>
  <c r="W3885" i="9"/>
  <c r="W3881" i="9"/>
  <c r="W3877" i="9"/>
  <c r="W3873" i="9"/>
  <c r="W3869" i="9"/>
  <c r="W3865" i="9"/>
  <c r="W3861" i="9"/>
  <c r="W3857" i="9"/>
  <c r="W3853" i="9"/>
  <c r="W3849" i="9"/>
  <c r="W3845" i="9"/>
  <c r="W3841" i="9"/>
  <c r="W3837" i="9"/>
  <c r="W3833" i="9"/>
  <c r="W3829" i="9"/>
  <c r="W3825" i="9"/>
  <c r="W3821" i="9"/>
  <c r="W3817" i="9"/>
  <c r="W3813" i="9"/>
  <c r="W3809" i="9"/>
  <c r="W3805" i="9"/>
  <c r="W3801" i="9"/>
  <c r="W3797" i="9"/>
  <c r="W3793" i="9"/>
  <c r="W3789" i="9"/>
  <c r="W3785" i="9"/>
  <c r="W3781" i="9"/>
  <c r="W3777" i="9"/>
  <c r="W3773" i="9"/>
  <c r="W3769" i="9"/>
  <c r="W3765" i="9"/>
  <c r="W3761" i="9"/>
  <c r="W3757" i="9"/>
  <c r="W3753" i="9"/>
  <c r="W3749" i="9"/>
  <c r="W3745" i="9"/>
  <c r="W3741" i="9"/>
  <c r="W3737" i="9"/>
  <c r="W3733" i="9"/>
  <c r="W3729" i="9"/>
  <c r="W3725" i="9"/>
  <c r="W3721" i="9"/>
  <c r="W3717" i="9"/>
  <c r="W3713" i="9"/>
  <c r="W3709" i="9"/>
  <c r="W3705" i="9"/>
  <c r="W3701" i="9"/>
  <c r="W3697" i="9"/>
  <c r="W3693" i="9"/>
  <c r="W3689" i="9"/>
  <c r="W3685" i="9"/>
  <c r="W3681" i="9"/>
  <c r="W3677" i="9"/>
  <c r="W3673" i="9"/>
  <c r="W3669" i="9"/>
  <c r="W3665" i="9"/>
  <c r="W3661" i="9"/>
  <c r="W3657" i="9"/>
  <c r="W3653" i="9"/>
  <c r="W3649" i="9"/>
  <c r="W3645" i="9"/>
  <c r="W3641" i="9"/>
  <c r="W3637" i="9"/>
  <c r="W3633" i="9"/>
  <c r="W3629" i="9"/>
  <c r="W3625" i="9"/>
  <c r="W3621" i="9"/>
  <c r="W3617" i="9"/>
  <c r="W3613" i="9"/>
  <c r="W3609" i="9"/>
  <c r="W3605" i="9"/>
  <c r="W3601" i="9"/>
  <c r="W3597" i="9"/>
  <c r="W3593" i="9"/>
  <c r="W3589" i="9"/>
  <c r="W3585" i="9"/>
  <c r="W3581" i="9"/>
  <c r="W3577" i="9"/>
  <c r="W3573" i="9"/>
  <c r="W3569" i="9"/>
  <c r="W3565" i="9"/>
  <c r="W3561" i="9"/>
  <c r="W3557" i="9"/>
  <c r="W3553" i="9"/>
  <c r="W3549" i="9"/>
  <c r="W3545" i="9"/>
  <c r="W3541" i="9"/>
  <c r="W3537" i="9"/>
  <c r="W3533" i="9"/>
  <c r="W3529" i="9"/>
  <c r="W3525" i="9"/>
  <c r="W3521" i="9"/>
  <c r="W3517" i="9"/>
  <c r="W3513" i="9"/>
  <c r="W3509" i="9"/>
  <c r="W3505" i="9"/>
  <c r="W3501" i="9"/>
  <c r="W3497" i="9"/>
  <c r="W3493" i="9"/>
  <c r="W3489" i="9"/>
  <c r="W3485" i="9"/>
  <c r="W3481" i="9"/>
  <c r="W3477" i="9"/>
  <c r="W3473" i="9"/>
  <c r="W3469" i="9"/>
  <c r="W3465" i="9"/>
  <c r="W3461" i="9"/>
  <c r="W3457" i="9"/>
  <c r="W3453" i="9"/>
  <c r="W3449" i="9"/>
  <c r="W3445" i="9"/>
  <c r="W3441" i="9"/>
  <c r="W3437" i="9"/>
  <c r="W3433" i="9"/>
  <c r="W3429" i="9"/>
  <c r="W3425" i="9"/>
  <c r="W3421" i="9"/>
  <c r="W3417" i="9"/>
  <c r="W3413" i="9"/>
  <c r="W3409" i="9"/>
  <c r="W3405" i="9"/>
  <c r="W3401" i="9"/>
  <c r="W3397" i="9"/>
  <c r="W3393" i="9"/>
  <c r="W3389" i="9"/>
  <c r="W3385" i="9"/>
  <c r="W3381" i="9"/>
  <c r="W3377" i="9"/>
  <c r="W3373" i="9"/>
  <c r="W3369" i="9"/>
  <c r="W3365" i="9"/>
  <c r="W3361" i="9"/>
  <c r="W3357" i="9"/>
  <c r="W3353" i="9"/>
  <c r="W3349" i="9"/>
  <c r="W3345" i="9"/>
  <c r="W5407" i="9"/>
  <c r="W5391" i="9"/>
  <c r="W5375" i="9"/>
  <c r="W5359" i="9"/>
  <c r="W5343" i="9"/>
  <c r="W5327" i="9"/>
  <c r="W5311" i="9"/>
  <c r="W5295" i="9"/>
  <c r="W5279" i="9"/>
  <c r="W5267" i="9"/>
  <c r="W5251" i="9"/>
  <c r="W5239" i="9"/>
  <c r="W5223" i="9"/>
  <c r="W5211" i="9"/>
  <c r="W5199" i="9"/>
  <c r="W5187" i="9"/>
  <c r="W5179" i="9"/>
  <c r="W5167" i="9"/>
  <c r="W5155" i="9"/>
  <c r="W5139" i="9"/>
  <c r="W5127" i="9"/>
  <c r="W5115" i="9"/>
  <c r="W5103" i="9"/>
  <c r="W5091" i="9"/>
  <c r="W5079" i="9"/>
  <c r="W5071" i="9"/>
  <c r="W5059" i="9"/>
  <c r="W5051" i="9"/>
  <c r="W5043" i="9"/>
  <c r="W5031" i="9"/>
  <c r="W5023" i="9"/>
  <c r="W5015" i="9"/>
  <c r="W5007" i="9"/>
  <c r="W4999" i="9"/>
  <c r="W4991" i="9"/>
  <c r="W4983" i="9"/>
  <c r="W4975" i="9"/>
  <c r="W4967" i="9"/>
  <c r="W4959" i="9"/>
  <c r="W4951" i="9"/>
  <c r="W4943" i="9"/>
  <c r="W4935" i="9"/>
  <c r="W4927" i="9"/>
  <c r="W4915" i="9"/>
  <c r="W4907" i="9"/>
  <c r="W4895" i="9"/>
  <c r="W4883" i="9"/>
  <c r="W4871" i="9"/>
  <c r="W4859" i="9"/>
  <c r="W4847" i="9"/>
  <c r="W4835" i="9"/>
  <c r="W4823" i="9"/>
  <c r="W4811" i="9"/>
  <c r="W4799" i="9"/>
  <c r="W4787" i="9"/>
  <c r="W4775" i="9"/>
  <c r="W4767" i="9"/>
  <c r="W4755" i="9"/>
  <c r="W4743" i="9"/>
  <c r="W4731" i="9"/>
  <c r="W4719" i="9"/>
  <c r="W4707" i="9"/>
  <c r="W4695" i="9"/>
  <c r="W4683" i="9"/>
  <c r="W4671" i="9"/>
  <c r="W4659" i="9"/>
  <c r="W4647" i="9"/>
  <c r="W4639" i="9"/>
  <c r="W4627" i="9"/>
  <c r="W4615" i="9"/>
  <c r="W4603" i="9"/>
  <c r="W4591" i="9"/>
  <c r="W4579" i="9"/>
  <c r="W4571" i="9"/>
  <c r="W4563" i="9"/>
  <c r="W4555" i="9"/>
  <c r="W4547" i="9"/>
  <c r="W4535" i="9"/>
  <c r="W4527" i="9"/>
  <c r="W4519" i="9"/>
  <c r="W4507" i="9"/>
  <c r="W4499" i="9"/>
  <c r="W4491" i="9"/>
  <c r="W4483" i="9"/>
  <c r="W4479" i="9"/>
  <c r="W4471" i="9"/>
  <c r="W4459" i="9"/>
  <c r="W4447" i="9"/>
  <c r="W4435" i="9"/>
  <c r="W4423" i="9"/>
  <c r="W4411" i="9"/>
  <c r="W4399" i="9"/>
  <c r="W4387" i="9"/>
  <c r="W4375" i="9"/>
  <c r="W4363" i="9"/>
  <c r="W4351" i="9"/>
  <c r="W4347" i="9"/>
  <c r="W4335" i="9"/>
  <c r="W4323" i="9"/>
  <c r="W4311" i="9"/>
  <c r="W4307" i="9"/>
  <c r="W4235" i="9"/>
  <c r="W4171" i="9"/>
  <c r="W4079" i="9"/>
  <c r="W4075" i="9"/>
  <c r="W4063" i="9"/>
  <c r="W4059" i="9"/>
  <c r="W4043" i="9"/>
  <c r="W4023" i="9"/>
  <c r="W3915" i="9"/>
  <c r="W5408" i="9"/>
  <c r="W5404" i="9"/>
  <c r="W5400" i="9"/>
  <c r="W5396" i="9"/>
  <c r="W5392" i="9"/>
  <c r="W5388" i="9"/>
  <c r="W5384" i="9"/>
  <c r="W5380" i="9"/>
  <c r="W5376" i="9"/>
  <c r="W5372" i="9"/>
  <c r="W5368" i="9"/>
  <c r="W5364" i="9"/>
  <c r="W5360" i="9"/>
  <c r="W5356" i="9"/>
  <c r="W5352" i="9"/>
  <c r="W5348" i="9"/>
  <c r="W5344" i="9"/>
  <c r="W5340" i="9"/>
  <c r="W5336" i="9"/>
  <c r="W5332" i="9"/>
  <c r="W5328" i="9"/>
  <c r="W5324" i="9"/>
  <c r="W5320" i="9"/>
  <c r="W5316" i="9"/>
  <c r="W5312" i="9"/>
  <c r="W5308" i="9"/>
  <c r="W5304" i="9"/>
  <c r="W5300" i="9"/>
  <c r="W5296" i="9"/>
  <c r="W5292" i="9"/>
  <c r="W5288" i="9"/>
  <c r="W5284" i="9"/>
  <c r="W5280" i="9"/>
  <c r="W5276" i="9"/>
  <c r="W5272" i="9"/>
  <c r="W5268" i="9"/>
  <c r="W5264" i="9"/>
  <c r="W5260" i="9"/>
  <c r="W5256" i="9"/>
  <c r="W5252" i="9"/>
  <c r="W5248" i="9"/>
  <c r="W5244" i="9"/>
  <c r="W5240" i="9"/>
  <c r="W5236" i="9"/>
  <c r="W5232" i="9"/>
  <c r="W5228" i="9"/>
  <c r="W5224" i="9"/>
  <c r="W5220" i="9"/>
  <c r="W5216" i="9"/>
  <c r="W5212" i="9"/>
  <c r="W5208" i="9"/>
  <c r="W5204" i="9"/>
  <c r="W5200" i="9"/>
  <c r="W5196" i="9"/>
  <c r="W5192" i="9"/>
  <c r="W5188" i="9"/>
  <c r="W5184" i="9"/>
  <c r="W5180" i="9"/>
  <c r="W5176" i="9"/>
  <c r="W5172" i="9"/>
  <c r="W5168" i="9"/>
  <c r="W5164" i="9"/>
  <c r="W5160" i="9"/>
  <c r="W5156" i="9"/>
  <c r="W5152" i="9"/>
  <c r="W5148" i="9"/>
  <c r="W5144" i="9"/>
  <c r="W5140" i="9"/>
  <c r="W5136" i="9"/>
  <c r="W5132" i="9"/>
  <c r="W5128" i="9"/>
  <c r="W5124" i="9"/>
  <c r="W5120" i="9"/>
  <c r="W5116" i="9"/>
  <c r="W5112" i="9"/>
  <c r="W5108" i="9"/>
  <c r="W5104" i="9"/>
  <c r="W5100" i="9"/>
  <c r="W5096" i="9"/>
  <c r="W5092" i="9"/>
  <c r="W5088" i="9"/>
  <c r="W5084" i="9"/>
  <c r="W5080" i="9"/>
  <c r="W5076" i="9"/>
  <c r="W5072" i="9"/>
  <c r="W5068" i="9"/>
  <c r="W5064" i="9"/>
  <c r="W5060" i="9"/>
  <c r="W5056" i="9"/>
  <c r="W5052" i="9"/>
  <c r="W5048" i="9"/>
  <c r="W5044" i="9"/>
  <c r="W5040" i="9"/>
  <c r="W5036" i="9"/>
  <c r="W5032" i="9"/>
  <c r="W5028" i="9"/>
  <c r="W5024" i="9"/>
  <c r="W5020" i="9"/>
  <c r="W5016" i="9"/>
  <c r="W5012" i="9"/>
  <c r="W5008" i="9"/>
  <c r="W5004" i="9"/>
  <c r="W5000" i="9"/>
  <c r="W4996" i="9"/>
  <c r="W4992" i="9"/>
  <c r="W4988" i="9"/>
  <c r="W4984" i="9"/>
  <c r="W4980" i="9"/>
  <c r="W4976" i="9"/>
  <c r="W4972" i="9"/>
  <c r="W4968" i="9"/>
  <c r="W4964" i="9"/>
  <c r="W4960" i="9"/>
  <c r="W4956" i="9"/>
  <c r="W4952" i="9"/>
  <c r="W4948" i="9"/>
  <c r="W4944" i="9"/>
  <c r="W4940" i="9"/>
  <c r="W4936" i="9"/>
  <c r="W4932" i="9"/>
  <c r="W4928" i="9"/>
  <c r="W4924" i="9"/>
  <c r="W4920" i="9"/>
  <c r="W4916" i="9"/>
  <c r="W4912" i="9"/>
  <c r="W4908" i="9"/>
  <c r="W4904" i="9"/>
  <c r="W4900" i="9"/>
  <c r="W4896" i="9"/>
  <c r="W4892" i="9"/>
  <c r="W4888" i="9"/>
  <c r="W4884" i="9"/>
  <c r="W4880" i="9"/>
  <c r="W4876" i="9"/>
  <c r="W4872" i="9"/>
  <c r="W4868" i="9"/>
  <c r="W4864" i="9"/>
  <c r="W4860" i="9"/>
  <c r="W4856" i="9"/>
  <c r="W4852" i="9"/>
  <c r="W4848" i="9"/>
  <c r="W4844" i="9"/>
  <c r="W4840" i="9"/>
  <c r="W4836" i="9"/>
  <c r="W4832" i="9"/>
  <c r="W4828" i="9"/>
  <c r="W4824" i="9"/>
  <c r="W4820" i="9"/>
  <c r="W4816" i="9"/>
  <c r="W4812" i="9"/>
  <c r="W4808" i="9"/>
  <c r="W4804" i="9"/>
  <c r="W4800" i="9"/>
  <c r="W4796" i="9"/>
  <c r="W4792" i="9"/>
  <c r="W4788" i="9"/>
  <c r="W4784" i="9"/>
  <c r="W4780" i="9"/>
  <c r="W4776" i="9"/>
  <c r="W4772" i="9"/>
  <c r="W4768" i="9"/>
  <c r="W4764" i="9"/>
  <c r="W4760" i="9"/>
  <c r="W4756" i="9"/>
  <c r="W4752" i="9"/>
  <c r="W4748" i="9"/>
  <c r="W4744" i="9"/>
  <c r="W4740" i="9"/>
  <c r="W4736" i="9"/>
  <c r="W4732" i="9"/>
  <c r="W4728" i="9"/>
  <c r="W4724" i="9"/>
  <c r="W4720" i="9"/>
  <c r="W4716" i="9"/>
  <c r="W4712" i="9"/>
  <c r="W4708" i="9"/>
  <c r="W4704" i="9"/>
  <c r="W4700" i="9"/>
  <c r="W4696" i="9"/>
  <c r="W4692" i="9"/>
  <c r="W4688" i="9"/>
  <c r="W4684" i="9"/>
  <c r="W4680" i="9"/>
  <c r="W4676" i="9"/>
  <c r="W4672" i="9"/>
  <c r="W4668" i="9"/>
  <c r="W4664" i="9"/>
  <c r="W4660" i="9"/>
  <c r="W4656" i="9"/>
  <c r="W4652" i="9"/>
  <c r="W4648" i="9"/>
  <c r="W4644" i="9"/>
  <c r="W4640" i="9"/>
  <c r="W4636" i="9"/>
  <c r="W4632" i="9"/>
  <c r="W4628" i="9"/>
  <c r="W4624" i="9"/>
  <c r="W4620" i="9"/>
  <c r="W4616" i="9"/>
  <c r="W4612" i="9"/>
  <c r="W4608" i="9"/>
  <c r="W4604" i="9"/>
  <c r="W4600" i="9"/>
  <c r="W4596" i="9"/>
  <c r="W4592" i="9"/>
  <c r="W4588" i="9"/>
  <c r="W4584" i="9"/>
  <c r="W4580" i="9"/>
  <c r="W4576" i="9"/>
  <c r="W4572" i="9"/>
  <c r="W4568" i="9"/>
  <c r="W4564" i="9"/>
  <c r="W4560" i="9"/>
  <c r="W4556" i="9"/>
  <c r="W4552" i="9"/>
  <c r="W4548" i="9"/>
  <c r="W4544" i="9"/>
  <c r="W4540" i="9"/>
  <c r="W4536" i="9"/>
  <c r="W4532" i="9"/>
  <c r="W4528" i="9"/>
  <c r="W4524" i="9"/>
  <c r="W4520" i="9"/>
  <c r="W4516" i="9"/>
  <c r="W4512" i="9"/>
  <c r="W4508" i="9"/>
  <c r="W4504" i="9"/>
  <c r="W4500" i="9"/>
  <c r="W4496" i="9"/>
  <c r="W4492" i="9"/>
  <c r="W4488" i="9"/>
  <c r="W4484" i="9"/>
  <c r="W4480" i="9"/>
  <c r="W4476" i="9"/>
  <c r="W4472" i="9"/>
  <c r="W4468" i="9"/>
  <c r="W4464" i="9"/>
  <c r="W4460" i="9"/>
  <c r="W4456" i="9"/>
  <c r="W4452" i="9"/>
  <c r="W4448" i="9"/>
  <c r="W4444" i="9"/>
  <c r="W4440" i="9"/>
  <c r="W4436" i="9"/>
  <c r="W4432" i="9"/>
  <c r="W4428" i="9"/>
  <c r="W4424" i="9"/>
  <c r="W4420" i="9"/>
  <c r="W4416" i="9"/>
  <c r="W4412" i="9"/>
  <c r="W4408" i="9"/>
  <c r="W4404" i="9"/>
  <c r="W4400" i="9"/>
  <c r="W4396" i="9"/>
  <c r="W4392" i="9"/>
  <c r="W4388" i="9"/>
  <c r="W4384" i="9"/>
  <c r="W4380" i="9"/>
  <c r="W4376" i="9"/>
  <c r="W4372" i="9"/>
  <c r="W4368" i="9"/>
  <c r="W4364" i="9"/>
  <c r="W4360" i="9"/>
  <c r="W4356" i="9"/>
  <c r="W4352" i="9"/>
  <c r="W4348" i="9"/>
  <c r="W4344" i="9"/>
  <c r="W4340" i="9"/>
  <c r="W4336" i="9"/>
  <c r="W4332" i="9"/>
  <c r="W4328" i="9"/>
  <c r="W4324" i="9"/>
  <c r="W4320" i="9"/>
  <c r="W4316" i="9"/>
  <c r="W4312" i="9"/>
  <c r="W4308" i="9"/>
  <c r="W4304" i="9"/>
  <c r="W4300" i="9"/>
  <c r="W4296" i="9"/>
  <c r="W4292" i="9"/>
  <c r="W4288" i="9"/>
  <c r="W4284" i="9"/>
  <c r="W4280" i="9"/>
  <c r="W4276" i="9"/>
  <c r="W4272" i="9"/>
  <c r="W4268" i="9"/>
  <c r="W4264" i="9"/>
  <c r="W4260" i="9"/>
  <c r="W4256" i="9"/>
  <c r="W4252" i="9"/>
  <c r="W4248" i="9"/>
  <c r="W4244" i="9"/>
  <c r="W4240" i="9"/>
  <c r="W4236" i="9"/>
  <c r="W4232" i="9"/>
  <c r="W4228" i="9"/>
  <c r="W4224" i="9"/>
  <c r="W4220" i="9"/>
  <c r="W4216" i="9"/>
  <c r="W4212" i="9"/>
  <c r="W4208" i="9"/>
  <c r="W4204" i="9"/>
  <c r="W4200" i="9"/>
  <c r="W4196" i="9"/>
  <c r="W4192" i="9"/>
  <c r="W4188" i="9"/>
  <c r="W4184" i="9"/>
  <c r="W4180" i="9"/>
  <c r="W4176" i="9"/>
  <c r="W4172" i="9"/>
  <c r="W4168" i="9"/>
  <c r="W4164" i="9"/>
  <c r="W4160" i="9"/>
  <c r="W4156" i="9"/>
  <c r="W4152" i="9"/>
  <c r="W4148" i="9"/>
  <c r="W4144" i="9"/>
  <c r="W4140" i="9"/>
  <c r="W4136" i="9"/>
  <c r="W4132" i="9"/>
  <c r="W4128" i="9"/>
  <c r="W4124" i="9"/>
  <c r="W4120" i="9"/>
  <c r="W4116" i="9"/>
  <c r="W4112" i="9"/>
  <c r="W4108" i="9"/>
  <c r="W4104" i="9"/>
  <c r="W4100" i="9"/>
  <c r="W4096" i="9"/>
  <c r="W4092" i="9"/>
  <c r="W4088" i="9"/>
  <c r="W4084" i="9"/>
  <c r="W4080" i="9"/>
  <c r="W4076" i="9"/>
  <c r="W4072" i="9"/>
  <c r="W4068" i="9"/>
  <c r="W4064" i="9"/>
  <c r="W4060" i="9"/>
  <c r="W4056" i="9"/>
  <c r="W4052" i="9"/>
  <c r="W4048" i="9"/>
  <c r="W4044" i="9"/>
  <c r="W4040" i="9"/>
  <c r="W4036" i="9"/>
  <c r="W4032" i="9"/>
  <c r="W4028" i="9"/>
  <c r="W4024" i="9"/>
  <c r="W4020" i="9"/>
  <c r="W4016" i="9"/>
  <c r="W4012" i="9"/>
  <c r="W4008" i="9"/>
  <c r="W4004" i="9"/>
  <c r="W4000" i="9"/>
  <c r="W3996" i="9"/>
  <c r="W3992" i="9"/>
  <c r="W3988" i="9"/>
  <c r="W3984" i="9"/>
  <c r="W3980" i="9"/>
  <c r="W3976" i="9"/>
  <c r="W3972" i="9"/>
  <c r="W3968" i="9"/>
  <c r="W3964" i="9"/>
  <c r="W3960" i="9"/>
  <c r="W3956" i="9"/>
  <c r="W3952" i="9"/>
  <c r="W3948" i="9"/>
  <c r="W3944" i="9"/>
  <c r="W3940" i="9"/>
  <c r="W3936" i="9"/>
  <c r="W3932" i="9"/>
  <c r="W3928" i="9"/>
  <c r="W3924" i="9"/>
  <c r="W3920" i="9"/>
  <c r="W3916" i="9"/>
  <c r="W3912" i="9"/>
  <c r="W3908" i="9"/>
  <c r="W3904" i="9"/>
  <c r="W3900" i="9"/>
  <c r="W3896" i="9"/>
  <c r="W3892" i="9"/>
  <c r="W3888" i="9"/>
  <c r="W3884" i="9"/>
  <c r="W3880" i="9"/>
  <c r="W3876" i="9"/>
  <c r="W3872" i="9"/>
  <c r="W3867" i="9"/>
  <c r="W3863" i="9"/>
  <c r="W3859" i="9"/>
  <c r="W3855" i="9"/>
  <c r="W3851" i="9"/>
  <c r="W3847" i="9"/>
  <c r="W3843" i="9"/>
  <c r="W3839" i="9"/>
  <c r="W3835" i="9"/>
  <c r="W3831" i="9"/>
  <c r="W3827" i="9"/>
  <c r="W3823" i="9"/>
  <c r="W3819" i="9"/>
  <c r="W3815" i="9"/>
  <c r="W3811" i="9"/>
  <c r="W3807" i="9"/>
  <c r="W3803" i="9"/>
  <c r="W3799" i="9"/>
  <c r="W3795" i="9"/>
  <c r="W3791" i="9"/>
  <c r="W3787" i="9"/>
  <c r="W3783" i="9"/>
  <c r="W3779" i="9"/>
  <c r="W3775" i="9"/>
  <c r="W3771" i="9"/>
  <c r="W3767" i="9"/>
  <c r="W3763" i="9"/>
  <c r="W3759" i="9"/>
  <c r="W3755" i="9"/>
  <c r="W3751" i="9"/>
  <c r="W3747" i="9"/>
  <c r="W3743" i="9"/>
  <c r="W3739" i="9"/>
  <c r="W3735" i="9"/>
  <c r="W3731" i="9"/>
  <c r="W3727" i="9"/>
  <c r="W3723" i="9"/>
  <c r="W3719" i="9"/>
  <c r="W3715" i="9"/>
  <c r="W3711" i="9"/>
  <c r="W3707" i="9"/>
  <c r="W3703" i="9"/>
  <c r="W3699" i="9"/>
  <c r="W3695" i="9"/>
  <c r="W3691" i="9"/>
  <c r="W3687" i="9"/>
  <c r="W3683" i="9"/>
  <c r="W3679" i="9"/>
  <c r="W3675" i="9"/>
  <c r="W3671" i="9"/>
  <c r="W3667" i="9"/>
  <c r="W3663" i="9"/>
  <c r="W3659" i="9"/>
  <c r="W3655" i="9"/>
  <c r="W3651" i="9"/>
  <c r="W3647" i="9"/>
  <c r="W3643" i="9"/>
  <c r="W3639" i="9"/>
  <c r="W3635" i="9"/>
  <c r="W3631" i="9"/>
  <c r="W3627" i="9"/>
  <c r="W3623" i="9"/>
  <c r="W3619" i="9"/>
  <c r="W3615" i="9"/>
  <c r="W3611" i="9"/>
  <c r="W3607" i="9"/>
  <c r="W3603" i="9"/>
  <c r="W3599" i="9"/>
  <c r="W3595" i="9"/>
  <c r="W3591" i="9"/>
  <c r="W3587" i="9"/>
  <c r="W3583" i="9"/>
  <c r="W3579" i="9"/>
  <c r="W3575" i="9"/>
  <c r="W3571" i="9"/>
  <c r="W3567" i="9"/>
  <c r="W3563" i="9"/>
  <c r="W3559" i="9"/>
  <c r="W3555" i="9"/>
  <c r="W3551" i="9"/>
  <c r="W3547" i="9"/>
  <c r="W3543" i="9"/>
  <c r="W3539" i="9"/>
  <c r="W3535" i="9"/>
  <c r="W3531" i="9"/>
  <c r="W3527" i="9"/>
  <c r="W3523" i="9"/>
  <c r="W3519" i="9"/>
  <c r="W3515" i="9"/>
  <c r="W3511" i="9"/>
  <c r="W3507" i="9"/>
  <c r="W3503" i="9"/>
  <c r="W3499" i="9"/>
  <c r="W3495" i="9"/>
  <c r="W3491" i="9"/>
  <c r="W3487" i="9"/>
  <c r="W3483" i="9"/>
  <c r="W3479" i="9"/>
  <c r="W3475" i="9"/>
  <c r="W3471" i="9"/>
  <c r="W3467" i="9"/>
  <c r="W3463" i="9"/>
  <c r="W3459" i="9"/>
  <c r="W3455" i="9"/>
  <c r="W3451" i="9"/>
  <c r="W3447" i="9"/>
  <c r="W3443" i="9"/>
  <c r="W3439" i="9"/>
  <c r="W3435" i="9"/>
  <c r="W3431" i="9"/>
  <c r="W3427" i="9"/>
  <c r="W3423" i="9"/>
  <c r="W3419" i="9"/>
  <c r="W3415" i="9"/>
  <c r="W3411" i="9"/>
  <c r="W3407" i="9"/>
  <c r="W3403" i="9"/>
  <c r="W3399" i="9"/>
  <c r="W3395" i="9"/>
  <c r="W3391" i="9"/>
  <c r="W3387" i="9"/>
  <c r="W3383" i="9"/>
  <c r="W3379" i="9"/>
  <c r="W3375" i="9"/>
  <c r="W3371" i="9"/>
  <c r="W3367" i="9"/>
  <c r="W3363" i="9"/>
  <c r="W3359" i="9"/>
  <c r="W3355" i="9"/>
  <c r="W3351" i="9"/>
  <c r="W3347" i="9"/>
  <c r="W3343" i="9"/>
  <c r="W3339" i="9"/>
  <c r="W3335" i="9"/>
  <c r="W3331" i="9"/>
  <c r="W3327" i="9"/>
  <c r="W3323" i="9"/>
  <c r="W3319" i="9"/>
  <c r="W3315" i="9"/>
  <c r="W3311" i="9"/>
  <c r="W3307" i="9"/>
  <c r="W3303" i="9"/>
  <c r="W3299" i="9"/>
  <c r="W3295" i="9"/>
  <c r="W3291" i="9"/>
  <c r="W3287" i="9"/>
  <c r="W3283" i="9"/>
  <c r="W3279" i="9"/>
  <c r="W3275" i="9"/>
  <c r="W3271" i="9"/>
  <c r="W3267" i="9"/>
  <c r="W3263" i="9"/>
  <c r="W3259" i="9"/>
  <c r="W3255" i="9"/>
  <c r="W3251" i="9"/>
  <c r="W3247" i="9"/>
  <c r="W3243" i="9"/>
  <c r="W3239" i="9"/>
  <c r="W3235" i="9"/>
  <c r="W3231" i="9"/>
  <c r="W3227" i="9"/>
  <c r="W3223" i="9"/>
  <c r="W3219" i="9"/>
  <c r="W3215" i="9"/>
  <c r="W3211" i="9"/>
  <c r="W3207" i="9"/>
  <c r="W3203" i="9"/>
  <c r="W3199" i="9"/>
  <c r="W3195" i="9"/>
  <c r="W3191" i="9"/>
  <c r="W3187" i="9"/>
  <c r="W3183" i="9"/>
  <c r="W3179" i="9"/>
  <c r="W3175" i="9"/>
  <c r="W3171" i="9"/>
  <c r="W3167" i="9"/>
  <c r="W3163" i="9"/>
  <c r="W3159" i="9"/>
  <c r="W3155" i="9"/>
  <c r="W3151" i="9"/>
  <c r="W3147" i="9"/>
  <c r="W3143" i="9"/>
  <c r="W3139" i="9"/>
  <c r="W3135" i="9"/>
  <c r="W3131" i="9"/>
  <c r="W3127" i="9"/>
  <c r="W3123" i="9"/>
  <c r="W3119" i="9"/>
  <c r="W3115" i="9"/>
  <c r="W3111" i="9"/>
  <c r="W3107" i="9"/>
  <c r="W3103" i="9"/>
  <c r="W3099" i="9"/>
  <c r="W3095" i="9"/>
  <c r="W3091" i="9"/>
  <c r="W3087" i="9"/>
  <c r="W3083" i="9"/>
  <c r="W3079" i="9"/>
  <c r="W3075" i="9"/>
  <c r="W3071" i="9"/>
  <c r="W3067" i="9"/>
  <c r="W3063" i="9"/>
  <c r="W3059" i="9"/>
  <c r="W3055" i="9"/>
  <c r="W3051" i="9"/>
  <c r="W3047" i="9"/>
  <c r="W3043" i="9"/>
  <c r="W3039" i="9"/>
  <c r="W3035" i="9"/>
  <c r="W3031" i="9"/>
  <c r="W3027" i="9"/>
  <c r="W3023" i="9"/>
  <c r="W3019" i="9"/>
  <c r="W3015" i="9"/>
  <c r="W3011" i="9"/>
  <c r="W3007" i="9"/>
  <c r="W3003" i="9"/>
  <c r="W2999" i="9"/>
  <c r="W2995" i="9"/>
  <c r="W2991" i="9"/>
  <c r="W2987" i="9"/>
  <c r="W2983" i="9"/>
  <c r="W2979" i="9"/>
  <c r="W2975" i="9"/>
  <c r="W2971" i="9"/>
  <c r="W2967" i="9"/>
  <c r="W2963" i="9"/>
  <c r="W2959" i="9"/>
  <c r="W2955" i="9"/>
  <c r="W2951" i="9"/>
  <c r="W2947" i="9"/>
  <c r="W2943" i="9"/>
  <c r="W2939" i="9"/>
  <c r="W2935" i="9"/>
  <c r="W2931" i="9"/>
  <c r="W2927" i="9"/>
  <c r="W2923" i="9"/>
  <c r="W2919" i="9"/>
  <c r="W2915" i="9"/>
  <c r="W2911" i="9"/>
  <c r="W2907" i="9"/>
  <c r="W2903" i="9"/>
  <c r="W2899" i="9"/>
  <c r="W2895" i="9"/>
  <c r="W2891" i="9"/>
  <c r="W2887" i="9"/>
  <c r="W2883" i="9"/>
  <c r="W2879" i="9"/>
  <c r="W2875" i="9"/>
  <c r="W2871" i="9"/>
  <c r="W2867" i="9"/>
  <c r="W2863" i="9"/>
  <c r="W2859" i="9"/>
  <c r="W2855" i="9"/>
  <c r="W2851" i="9"/>
  <c r="W2847" i="9"/>
  <c r="W2843" i="9"/>
  <c r="W2839" i="9"/>
  <c r="W2835" i="9"/>
  <c r="W2831" i="9"/>
  <c r="W2827" i="9"/>
  <c r="W2823" i="9"/>
  <c r="W2819" i="9"/>
  <c r="W2815" i="9"/>
  <c r="W2811" i="9"/>
  <c r="W2807" i="9"/>
  <c r="W2803" i="9"/>
  <c r="W2799" i="9"/>
  <c r="W2795" i="9"/>
  <c r="W2791" i="9"/>
  <c r="W2787" i="9"/>
  <c r="W2783" i="9"/>
  <c r="W2779" i="9"/>
  <c r="W2775" i="9"/>
  <c r="W2771" i="9"/>
  <c r="W2767" i="9"/>
  <c r="W2763" i="9"/>
  <c r="W2759" i="9"/>
  <c r="W2755" i="9"/>
  <c r="W2751" i="9"/>
  <c r="W2747" i="9"/>
  <c r="W2743" i="9"/>
  <c r="W2739" i="9"/>
  <c r="W2735" i="9"/>
  <c r="W2731" i="9"/>
  <c r="W2727" i="9"/>
  <c r="W2723" i="9"/>
  <c r="W2719" i="9"/>
  <c r="W2715" i="9"/>
  <c r="W2711" i="9"/>
  <c r="W2707" i="9"/>
  <c r="W2703" i="9"/>
  <c r="W2699" i="9"/>
  <c r="W2695" i="9"/>
  <c r="W2691" i="9"/>
  <c r="W2687" i="9"/>
  <c r="W2683" i="9"/>
  <c r="W2679" i="9"/>
  <c r="W2675" i="9"/>
  <c r="W2671" i="9"/>
  <c r="W2667" i="9"/>
  <c r="W2663" i="9"/>
  <c r="W2659" i="9"/>
  <c r="W2655" i="9"/>
  <c r="W2651" i="9"/>
  <c r="W2647" i="9"/>
  <c r="W2643" i="9"/>
  <c r="W2639" i="9"/>
  <c r="W2635" i="9"/>
  <c r="W2631" i="9"/>
  <c r="W2627" i="9"/>
  <c r="W2623" i="9"/>
  <c r="W2619" i="9"/>
  <c r="W2615" i="9"/>
  <c r="W2611" i="9"/>
  <c r="W2607" i="9"/>
  <c r="W2603" i="9"/>
  <c r="W2599" i="9"/>
  <c r="W2595" i="9"/>
  <c r="W2591" i="9"/>
  <c r="W2587" i="9"/>
  <c r="W2583" i="9"/>
  <c r="W2579" i="9"/>
  <c r="W2575" i="9"/>
  <c r="W2571" i="9"/>
  <c r="W2567" i="9"/>
  <c r="W2563" i="9"/>
  <c r="W2559" i="9"/>
  <c r="W2555" i="9"/>
  <c r="W2551" i="9"/>
  <c r="W2547" i="9"/>
  <c r="W2543" i="9"/>
  <c r="W2539" i="9"/>
  <c r="W2535" i="9"/>
  <c r="W2531" i="9"/>
  <c r="W2527" i="9"/>
  <c r="W2523" i="9"/>
  <c r="W2519" i="9"/>
  <c r="W2515" i="9"/>
  <c r="W2511" i="9"/>
  <c r="W2507" i="9"/>
  <c r="W2503" i="9"/>
  <c r="W2499" i="9"/>
  <c r="W2495" i="9"/>
  <c r="W2491" i="9"/>
  <c r="W2487" i="9"/>
  <c r="W2483" i="9"/>
  <c r="W2479" i="9"/>
  <c r="W2475" i="9"/>
  <c r="W2471" i="9"/>
  <c r="W2467" i="9"/>
  <c r="W2463" i="9"/>
  <c r="W2459" i="9"/>
  <c r="W2455" i="9"/>
  <c r="W2451" i="9"/>
  <c r="W2447" i="9"/>
  <c r="W2443" i="9"/>
  <c r="W2439" i="9"/>
  <c r="W2435" i="9"/>
  <c r="W2431" i="9"/>
  <c r="W2427" i="9"/>
  <c r="W2423" i="9"/>
  <c r="W2419" i="9"/>
  <c r="W2415" i="9"/>
  <c r="W2411" i="9"/>
  <c r="W2407" i="9"/>
  <c r="W2403" i="9"/>
  <c r="W2399" i="9"/>
  <c r="W2395" i="9"/>
  <c r="W2391" i="9"/>
  <c r="W2387" i="9"/>
  <c r="W2383" i="9"/>
  <c r="W2379" i="9"/>
  <c r="W2375" i="9"/>
  <c r="W2371" i="9"/>
  <c r="W2367" i="9"/>
  <c r="W2363" i="9"/>
  <c r="W2359" i="9"/>
  <c r="W2355" i="9"/>
  <c r="W2351" i="9"/>
  <c r="W2347" i="9"/>
  <c r="W2343" i="9"/>
  <c r="W2339" i="9"/>
  <c r="W2335" i="9"/>
  <c r="W2331" i="9"/>
  <c r="W2327" i="9"/>
  <c r="W2323" i="9"/>
  <c r="W2319" i="9"/>
  <c r="W2315" i="9"/>
  <c r="W2311" i="9"/>
  <c r="W2307" i="9"/>
  <c r="W2303" i="9"/>
  <c r="W2299" i="9"/>
  <c r="W2295" i="9"/>
  <c r="W2291" i="9"/>
  <c r="W2287" i="9"/>
  <c r="W2283" i="9"/>
  <c r="W2279" i="9"/>
  <c r="W2275" i="9"/>
  <c r="W2271" i="9"/>
  <c r="W2267" i="9"/>
  <c r="W2263" i="9"/>
  <c r="W2259" i="9"/>
  <c r="W2255" i="9"/>
  <c r="W2251" i="9"/>
  <c r="W2247" i="9"/>
  <c r="W2243" i="9"/>
  <c r="W2239" i="9"/>
  <c r="W2235" i="9"/>
  <c r="W2231" i="9"/>
  <c r="W2227" i="9"/>
  <c r="W2223" i="9"/>
  <c r="W2219" i="9"/>
  <c r="W2215" i="9"/>
  <c r="W2211" i="9"/>
  <c r="W2207" i="9"/>
  <c r="W2203" i="9"/>
  <c r="W2199" i="9"/>
  <c r="W2195" i="9"/>
  <c r="W2191" i="9"/>
  <c r="W2187" i="9"/>
  <c r="W2183" i="9"/>
  <c r="W2179" i="9"/>
  <c r="W2175" i="9"/>
  <c r="W2171" i="9"/>
  <c r="W2167" i="9"/>
  <c r="W2163" i="9"/>
  <c r="W2159" i="9"/>
  <c r="W2155" i="9"/>
  <c r="W2151" i="9"/>
  <c r="W2147" i="9"/>
  <c r="W2143" i="9"/>
  <c r="W2139" i="9"/>
  <c r="W2135" i="9"/>
  <c r="W2131" i="9"/>
  <c r="W2127" i="9"/>
  <c r="W2123" i="9"/>
  <c r="W2119" i="9"/>
  <c r="W2115" i="9"/>
  <c r="W2111" i="9"/>
  <c r="W2107" i="9"/>
  <c r="W2103" i="9"/>
  <c r="W2099" i="9"/>
  <c r="W2095" i="9"/>
  <c r="W2091" i="9"/>
  <c r="W2087" i="9"/>
  <c r="W2083" i="9"/>
  <c r="W2079" i="9"/>
  <c r="W2075" i="9"/>
  <c r="W2071" i="9"/>
  <c r="W2067" i="9"/>
  <c r="W2063" i="9"/>
  <c r="W2059" i="9"/>
  <c r="W2055" i="9"/>
  <c r="W2051" i="9"/>
  <c r="W2047" i="9"/>
  <c r="W2043" i="9"/>
  <c r="W2039" i="9"/>
  <c r="W2035" i="9"/>
  <c r="W2031" i="9"/>
  <c r="W2027" i="9"/>
  <c r="W2023" i="9"/>
  <c r="W2019" i="9"/>
  <c r="W2015" i="9"/>
  <c r="W2011" i="9"/>
  <c r="W2007" i="9"/>
  <c r="W2003" i="9"/>
  <c r="W1999" i="9"/>
  <c r="W1995" i="9"/>
  <c r="W1991" i="9"/>
  <c r="W1987" i="9"/>
  <c r="W1983" i="9"/>
  <c r="W1979" i="9"/>
  <c r="W1975" i="9"/>
  <c r="W1971" i="9"/>
  <c r="W1967" i="9"/>
  <c r="W1963" i="9"/>
  <c r="W1959" i="9"/>
  <c r="W1955" i="9"/>
  <c r="W1951" i="9"/>
  <c r="W1947" i="9"/>
  <c r="W1943" i="9"/>
  <c r="W1939" i="9"/>
  <c r="W1935" i="9"/>
  <c r="W1931" i="9"/>
  <c r="W1927" i="9"/>
  <c r="W1923" i="9"/>
  <c r="W1919" i="9"/>
  <c r="W1915" i="9"/>
  <c r="W1911" i="9"/>
  <c r="W1907" i="9"/>
  <c r="W1903" i="9"/>
  <c r="W1899" i="9"/>
  <c r="W1895" i="9"/>
  <c r="W1891" i="9"/>
  <c r="W1887" i="9"/>
  <c r="W1883" i="9"/>
  <c r="W1879" i="9"/>
  <c r="W1875" i="9"/>
  <c r="W1871" i="9"/>
  <c r="W1867" i="9"/>
  <c r="W1863" i="9"/>
  <c r="AM1863" i="9" s="1"/>
  <c r="W1859" i="9"/>
  <c r="AM1859" i="9" s="1"/>
  <c r="W1855" i="9"/>
  <c r="AM1855" i="9" s="1"/>
  <c r="W1851" i="9"/>
  <c r="AM1851" i="9" s="1"/>
  <c r="W1847" i="9"/>
  <c r="AM1847" i="9" s="1"/>
  <c r="W1843" i="9"/>
  <c r="AM1843" i="9" s="1"/>
  <c r="W1839" i="9"/>
  <c r="AM1839" i="9" s="1"/>
  <c r="W1835" i="9"/>
  <c r="AM1835" i="9" s="1"/>
  <c r="W1831" i="9"/>
  <c r="AM1831" i="9" s="1"/>
  <c r="W1827" i="9"/>
  <c r="AM1827" i="9" s="1"/>
  <c r="W1823" i="9"/>
  <c r="AM1823" i="9" s="1"/>
  <c r="W1819" i="9"/>
  <c r="AM1819" i="9" s="1"/>
  <c r="W1815" i="9"/>
  <c r="AM1815" i="9" s="1"/>
  <c r="W1811" i="9"/>
  <c r="AM1811" i="9" s="1"/>
  <c r="W1807" i="9"/>
  <c r="AM1807" i="9" s="1"/>
  <c r="W1803" i="9"/>
  <c r="AM1803" i="9" s="1"/>
  <c r="W1799" i="9"/>
  <c r="AM1799" i="9" s="1"/>
  <c r="W1795" i="9"/>
  <c r="AM1795" i="9" s="1"/>
  <c r="W1791" i="9"/>
  <c r="AM1791" i="9" s="1"/>
  <c r="W1787" i="9"/>
  <c r="AM1787" i="9" s="1"/>
  <c r="W1783" i="9"/>
  <c r="AM1783" i="9" s="1"/>
  <c r="W1779" i="9"/>
  <c r="AM1779" i="9" s="1"/>
  <c r="W1775" i="9"/>
  <c r="AM1775" i="9" s="1"/>
  <c r="W1771" i="9"/>
  <c r="AM1771" i="9" s="1"/>
  <c r="W1767" i="9"/>
  <c r="AM1767" i="9" s="1"/>
  <c r="W1763" i="9"/>
  <c r="AM1763" i="9" s="1"/>
  <c r="W1759" i="9"/>
  <c r="AM1759" i="9" s="1"/>
  <c r="W1755" i="9"/>
  <c r="AM1755" i="9" s="1"/>
  <c r="W1751" i="9"/>
  <c r="AM1751" i="9" s="1"/>
  <c r="W1747" i="9"/>
  <c r="AM1747" i="9" s="1"/>
  <c r="W1743" i="9"/>
  <c r="AM1743" i="9" s="1"/>
  <c r="W1739" i="9"/>
  <c r="AM1739" i="9" s="1"/>
  <c r="W1735" i="9"/>
  <c r="AM1735" i="9" s="1"/>
  <c r="W1731" i="9"/>
  <c r="AM1731" i="9" s="1"/>
  <c r="W1727" i="9"/>
  <c r="AM1727" i="9" s="1"/>
  <c r="W1723" i="9"/>
  <c r="AM1723" i="9" s="1"/>
  <c r="W1719" i="9"/>
  <c r="AM1719" i="9" s="1"/>
  <c r="W1715" i="9"/>
  <c r="AM1715" i="9" s="1"/>
  <c r="W1711" i="9"/>
  <c r="AM1711" i="9" s="1"/>
  <c r="W1707" i="9"/>
  <c r="AM1707" i="9" s="1"/>
  <c r="W1703" i="9"/>
  <c r="AM1703" i="9" s="1"/>
  <c r="W1699" i="9"/>
  <c r="AM1699" i="9" s="1"/>
  <c r="W1695" i="9"/>
  <c r="AM1695" i="9" s="1"/>
  <c r="W1691" i="9"/>
  <c r="AM1691" i="9" s="1"/>
  <c r="W1687" i="9"/>
  <c r="AM1687" i="9" s="1"/>
  <c r="W1683" i="9"/>
  <c r="AM1683" i="9" s="1"/>
  <c r="W1679" i="9"/>
  <c r="AM1679" i="9" s="1"/>
  <c r="W1675" i="9"/>
  <c r="AM1675" i="9" s="1"/>
  <c r="W1671" i="9"/>
  <c r="AM1671" i="9" s="1"/>
  <c r="W1667" i="9"/>
  <c r="AM1667" i="9" s="1"/>
  <c r="W1663" i="9"/>
  <c r="AM1663" i="9" s="1"/>
  <c r="W1659" i="9"/>
  <c r="AM1659" i="9" s="1"/>
  <c r="W1655" i="9"/>
  <c r="AM1655" i="9" s="1"/>
  <c r="W1651" i="9"/>
  <c r="AM1651" i="9" s="1"/>
  <c r="W1647" i="9"/>
  <c r="AM1647" i="9" s="1"/>
  <c r="W1643" i="9"/>
  <c r="AM1643" i="9" s="1"/>
  <c r="W1639" i="9"/>
  <c r="AM1639" i="9" s="1"/>
  <c r="W1635" i="9"/>
  <c r="AM1635" i="9" s="1"/>
  <c r="W1631" i="9"/>
  <c r="AM1631" i="9" s="1"/>
  <c r="W1627" i="9"/>
  <c r="AM1627" i="9" s="1"/>
  <c r="W1623" i="9"/>
  <c r="AM1623" i="9" s="1"/>
  <c r="W1619" i="9"/>
  <c r="AM1619" i="9" s="1"/>
  <c r="W1615" i="9"/>
  <c r="AM1615" i="9" s="1"/>
  <c r="W1611" i="9"/>
  <c r="AM1611" i="9" s="1"/>
  <c r="W1607" i="9"/>
  <c r="AM1607" i="9" s="1"/>
  <c r="W1603" i="9"/>
  <c r="AM1603" i="9" s="1"/>
  <c r="W1599" i="9"/>
  <c r="AM1599" i="9" s="1"/>
  <c r="W1595" i="9"/>
  <c r="AM1595" i="9" s="1"/>
  <c r="W1591" i="9"/>
  <c r="AM1591" i="9" s="1"/>
  <c r="W1587" i="9"/>
  <c r="AM1587" i="9" s="1"/>
  <c r="W1583" i="9"/>
  <c r="AM1583" i="9" s="1"/>
  <c r="W1579" i="9"/>
  <c r="AM1579" i="9" s="1"/>
  <c r="W1575" i="9"/>
  <c r="AM1575" i="9" s="1"/>
  <c r="W1571" i="9"/>
  <c r="AM1571" i="9" s="1"/>
  <c r="W1567" i="9"/>
  <c r="AM1567" i="9" s="1"/>
  <c r="W1563" i="9"/>
  <c r="AM1563" i="9" s="1"/>
  <c r="W1559" i="9"/>
  <c r="AM1559" i="9" s="1"/>
  <c r="W1555" i="9"/>
  <c r="AM1555" i="9" s="1"/>
  <c r="W1551" i="9"/>
  <c r="AM1551" i="9" s="1"/>
  <c r="W1547" i="9"/>
  <c r="AM1547" i="9" s="1"/>
  <c r="W1543" i="9"/>
  <c r="AM1543" i="9" s="1"/>
  <c r="W1539" i="9"/>
  <c r="AM1539" i="9" s="1"/>
  <c r="W1535" i="9"/>
  <c r="AM1535" i="9" s="1"/>
  <c r="W1531" i="9"/>
  <c r="AM1531" i="9" s="1"/>
  <c r="W1527" i="9"/>
  <c r="AM1527" i="9" s="1"/>
  <c r="W1523" i="9"/>
  <c r="AM1523" i="9" s="1"/>
  <c r="W1519" i="9"/>
  <c r="AM1519" i="9" s="1"/>
  <c r="W1515" i="9"/>
  <c r="AM1515" i="9" s="1"/>
  <c r="W1511" i="9"/>
  <c r="AM1511" i="9" s="1"/>
  <c r="W1507" i="9"/>
  <c r="AM1507" i="9" s="1"/>
  <c r="W1503" i="9"/>
  <c r="AM1503" i="9" s="1"/>
  <c r="W1499" i="9"/>
  <c r="AM1499" i="9" s="1"/>
  <c r="W1495" i="9"/>
  <c r="AM1495" i="9" s="1"/>
  <c r="W1491" i="9"/>
  <c r="AM1491" i="9" s="1"/>
  <c r="W1487" i="9"/>
  <c r="AM1487" i="9" s="1"/>
  <c r="W1483" i="9"/>
  <c r="AM1483" i="9" s="1"/>
  <c r="W1479" i="9"/>
  <c r="AM1479" i="9" s="1"/>
  <c r="W1475" i="9"/>
  <c r="AM1475" i="9" s="1"/>
  <c r="W1471" i="9"/>
  <c r="AM1471" i="9" s="1"/>
  <c r="W1467" i="9"/>
  <c r="AM1467" i="9" s="1"/>
  <c r="W1463" i="9"/>
  <c r="AM1463" i="9" s="1"/>
  <c r="W1459" i="9"/>
  <c r="AM1459" i="9" s="1"/>
  <c r="W1455" i="9"/>
  <c r="AM1455" i="9" s="1"/>
  <c r="W1451" i="9"/>
  <c r="AM1451" i="9" s="1"/>
  <c r="W1447" i="9"/>
  <c r="AM1447" i="9" s="1"/>
  <c r="W1443" i="9"/>
  <c r="AM1443" i="9" s="1"/>
  <c r="W1439" i="9"/>
  <c r="AM1439" i="9" s="1"/>
  <c r="W1435" i="9"/>
  <c r="AM1435" i="9" s="1"/>
  <c r="W1431" i="9"/>
  <c r="AM1431" i="9" s="1"/>
  <c r="W1427" i="9"/>
  <c r="AM1427" i="9" s="1"/>
  <c r="W1423" i="9"/>
  <c r="AM1423" i="9" s="1"/>
  <c r="W1419" i="9"/>
  <c r="AM1419" i="9" s="1"/>
  <c r="W1415" i="9"/>
  <c r="AM1415" i="9" s="1"/>
  <c r="W1411" i="9"/>
  <c r="AM1411" i="9" s="1"/>
  <c r="W1407" i="9"/>
  <c r="AM1407" i="9" s="1"/>
  <c r="W1403" i="9"/>
  <c r="AM1403" i="9" s="1"/>
  <c r="W1399" i="9"/>
  <c r="AM1399" i="9" s="1"/>
  <c r="W1395" i="9"/>
  <c r="AM1395" i="9" s="1"/>
  <c r="W1391" i="9"/>
  <c r="AM1391" i="9" s="1"/>
  <c r="W1387" i="9"/>
  <c r="AM1387" i="9" s="1"/>
  <c r="W1383" i="9"/>
  <c r="AM1383" i="9" s="1"/>
  <c r="W1379" i="9"/>
  <c r="AM1379" i="9" s="1"/>
  <c r="W1375" i="9"/>
  <c r="AM1375" i="9" s="1"/>
  <c r="W1371" i="9"/>
  <c r="AM1371" i="9" s="1"/>
  <c r="W1367" i="9"/>
  <c r="AM1367" i="9" s="1"/>
  <c r="W1363" i="9"/>
  <c r="AM1363" i="9" s="1"/>
  <c r="W1359" i="9"/>
  <c r="AM1359" i="9" s="1"/>
  <c r="W1355" i="9"/>
  <c r="AM1355" i="9" s="1"/>
  <c r="W1351" i="9"/>
  <c r="AM1351" i="9" s="1"/>
  <c r="W1347" i="9"/>
  <c r="AM1347" i="9" s="1"/>
  <c r="W1343" i="9"/>
  <c r="AM1343" i="9" s="1"/>
  <c r="W1339" i="9"/>
  <c r="AM1339" i="9" s="1"/>
  <c r="W1335" i="9"/>
  <c r="AM1335" i="9" s="1"/>
  <c r="W1331" i="9"/>
  <c r="AM1331" i="9" s="1"/>
  <c r="W1327" i="9"/>
  <c r="AM1327" i="9" s="1"/>
  <c r="W1323" i="9"/>
  <c r="AM1323" i="9" s="1"/>
  <c r="W1319" i="9"/>
  <c r="AM1319" i="9" s="1"/>
  <c r="W1315" i="9"/>
  <c r="AM1315" i="9" s="1"/>
  <c r="W1311" i="9"/>
  <c r="AM1311" i="9" s="1"/>
  <c r="W1307" i="9"/>
  <c r="AM1307" i="9" s="1"/>
  <c r="W1303" i="9"/>
  <c r="AM1303" i="9" s="1"/>
  <c r="W1299" i="9"/>
  <c r="AM1299" i="9" s="1"/>
  <c r="W1295" i="9"/>
  <c r="AM1295" i="9" s="1"/>
  <c r="W1291" i="9"/>
  <c r="AM1291" i="9" s="1"/>
  <c r="W1287" i="9"/>
  <c r="AM1287" i="9" s="1"/>
  <c r="W1283" i="9"/>
  <c r="AM1283" i="9" s="1"/>
  <c r="W1279" i="9"/>
  <c r="AM1279" i="9" s="1"/>
  <c r="W1275" i="9"/>
  <c r="AM1275" i="9" s="1"/>
  <c r="W1271" i="9"/>
  <c r="AM1271" i="9" s="1"/>
  <c r="W1267" i="9"/>
  <c r="AM1267" i="9" s="1"/>
  <c r="W1263" i="9"/>
  <c r="AM1263" i="9" s="1"/>
  <c r="W1259" i="9"/>
  <c r="AM1259" i="9" s="1"/>
  <c r="W1255" i="9"/>
  <c r="AM1255" i="9" s="1"/>
  <c r="W1251" i="9"/>
  <c r="AM1251" i="9" s="1"/>
  <c r="W1247" i="9"/>
  <c r="AM1247" i="9" s="1"/>
  <c r="W1243" i="9"/>
  <c r="AM1243" i="9" s="1"/>
  <c r="W1239" i="9"/>
  <c r="AM1239" i="9" s="1"/>
  <c r="W1235" i="9"/>
  <c r="AM1235" i="9" s="1"/>
  <c r="W1231" i="9"/>
  <c r="AM1231" i="9" s="1"/>
  <c r="W1227" i="9"/>
  <c r="AM1227" i="9" s="1"/>
  <c r="W1223" i="9"/>
  <c r="AM1223" i="9" s="1"/>
  <c r="W1219" i="9"/>
  <c r="AM1219" i="9" s="1"/>
  <c r="W1215" i="9"/>
  <c r="AM1215" i="9" s="1"/>
  <c r="W1211" i="9"/>
  <c r="AM1211" i="9" s="1"/>
  <c r="W1207" i="9"/>
  <c r="AM1207" i="9" s="1"/>
  <c r="W1203" i="9"/>
  <c r="AM1203" i="9" s="1"/>
  <c r="W1199" i="9"/>
  <c r="AM1199" i="9" s="1"/>
  <c r="W1195" i="9"/>
  <c r="AM1195" i="9" s="1"/>
  <c r="W1191" i="9"/>
  <c r="AM1191" i="9" s="1"/>
  <c r="W1187" i="9"/>
  <c r="AM1187" i="9" s="1"/>
  <c r="W1183" i="9"/>
  <c r="AM1183" i="9" s="1"/>
  <c r="W1179" i="9"/>
  <c r="AM1179" i="9" s="1"/>
  <c r="W1175" i="9"/>
  <c r="AM1175" i="9" s="1"/>
  <c r="W1171" i="9"/>
  <c r="AM1171" i="9" s="1"/>
  <c r="W1167" i="9"/>
  <c r="AM1167" i="9" s="1"/>
  <c r="W1163" i="9"/>
  <c r="AM1163" i="9" s="1"/>
  <c r="W1159" i="9"/>
  <c r="AM1159" i="9" s="1"/>
  <c r="W1155" i="9"/>
  <c r="AM1155" i="9" s="1"/>
  <c r="W1151" i="9"/>
  <c r="AM1151" i="9" s="1"/>
  <c r="W1147" i="9"/>
  <c r="AM1147" i="9" s="1"/>
  <c r="W1143" i="9"/>
  <c r="AM1143" i="9" s="1"/>
  <c r="W3870" i="9"/>
  <c r="W3866" i="9"/>
  <c r="W3862" i="9"/>
  <c r="W3858" i="9"/>
  <c r="W3854" i="9"/>
  <c r="W3850" i="9"/>
  <c r="W3846" i="9"/>
  <c r="W3842" i="9"/>
  <c r="W3838" i="9"/>
  <c r="W3834" i="9"/>
  <c r="W3830" i="9"/>
  <c r="W3826" i="9"/>
  <c r="W3822" i="9"/>
  <c r="W3818" i="9"/>
  <c r="W3814" i="9"/>
  <c r="W3810" i="9"/>
  <c r="W3806" i="9"/>
  <c r="W3802" i="9"/>
  <c r="W3798" i="9"/>
  <c r="W3794" i="9"/>
  <c r="W3790" i="9"/>
  <c r="W3786" i="9"/>
  <c r="W3782" i="9"/>
  <c r="W3778" i="9"/>
  <c r="W3774" i="9"/>
  <c r="W3770" i="9"/>
  <c r="W3766" i="9"/>
  <c r="W3762" i="9"/>
  <c r="W3758" i="9"/>
  <c r="W3754" i="9"/>
  <c r="W3750" i="9"/>
  <c r="W3746" i="9"/>
  <c r="W3742" i="9"/>
  <c r="W3738" i="9"/>
  <c r="W3734" i="9"/>
  <c r="W3730" i="9"/>
  <c r="W3726" i="9"/>
  <c r="W3722" i="9"/>
  <c r="W3718" i="9"/>
  <c r="W3714" i="9"/>
  <c r="W3710" i="9"/>
  <c r="W3706" i="9"/>
  <c r="W3702" i="9"/>
  <c r="W3698" i="9"/>
  <c r="W3694" i="9"/>
  <c r="W3690" i="9"/>
  <c r="W3686" i="9"/>
  <c r="W3682" i="9"/>
  <c r="W3678" i="9"/>
  <c r="W3674" i="9"/>
  <c r="W3670" i="9"/>
  <c r="W3666" i="9"/>
  <c r="W3662" i="9"/>
  <c r="W3658" i="9"/>
  <c r="W3654" i="9"/>
  <c r="W3650" i="9"/>
  <c r="W3646" i="9"/>
  <c r="W3642" i="9"/>
  <c r="W3638" i="9"/>
  <c r="W3634" i="9"/>
  <c r="W3630" i="9"/>
  <c r="W3626" i="9"/>
  <c r="W3622" i="9"/>
  <c r="W3618" i="9"/>
  <c r="W3614" i="9"/>
  <c r="W3610" i="9"/>
  <c r="W3606" i="9"/>
  <c r="W3602" i="9"/>
  <c r="W3598" i="9"/>
  <c r="W3594" i="9"/>
  <c r="W3590" i="9"/>
  <c r="W3586" i="9"/>
  <c r="W3582" i="9"/>
  <c r="W3578" i="9"/>
  <c r="W3574" i="9"/>
  <c r="W3570" i="9"/>
  <c r="W3566" i="9"/>
  <c r="W3562" i="9"/>
  <c r="W3558" i="9"/>
  <c r="W3554" i="9"/>
  <c r="W3550" i="9"/>
  <c r="W3546" i="9"/>
  <c r="W3542" i="9"/>
  <c r="W3538" i="9"/>
  <c r="W3534" i="9"/>
  <c r="W3530" i="9"/>
  <c r="W3526" i="9"/>
  <c r="W3522" i="9"/>
  <c r="W3518" i="9"/>
  <c r="W3514" i="9"/>
  <c r="W3510" i="9"/>
  <c r="W3506" i="9"/>
  <c r="W3502" i="9"/>
  <c r="W3498" i="9"/>
  <c r="W3494" i="9"/>
  <c r="W3490" i="9"/>
  <c r="W3486" i="9"/>
  <c r="W3482" i="9"/>
  <c r="W3478" i="9"/>
  <c r="W3474" i="9"/>
  <c r="W3470" i="9"/>
  <c r="W3466" i="9"/>
  <c r="W3462" i="9"/>
  <c r="W3458" i="9"/>
  <c r="W3454" i="9"/>
  <c r="W3450" i="9"/>
  <c r="W3446" i="9"/>
  <c r="W3442" i="9"/>
  <c r="W3438" i="9"/>
  <c r="W3434" i="9"/>
  <c r="W3430" i="9"/>
  <c r="W3426" i="9"/>
  <c r="W3422" i="9"/>
  <c r="W3418" i="9"/>
  <c r="W3414" i="9"/>
  <c r="W3410" i="9"/>
  <c r="W3406" i="9"/>
  <c r="W3402" i="9"/>
  <c r="W3398" i="9"/>
  <c r="W3394" i="9"/>
  <c r="W3390" i="9"/>
  <c r="W3386" i="9"/>
  <c r="W3382" i="9"/>
  <c r="W3378" i="9"/>
  <c r="W3374" i="9"/>
  <c r="W3370" i="9"/>
  <c r="W3366" i="9"/>
  <c r="W3362" i="9"/>
  <c r="W3358" i="9"/>
  <c r="W3354" i="9"/>
  <c r="W3350" i="9"/>
  <c r="W3346" i="9"/>
  <c r="W3342" i="9"/>
  <c r="W3338" i="9"/>
  <c r="W3334" i="9"/>
  <c r="W3330" i="9"/>
  <c r="W3326" i="9"/>
  <c r="W3322" i="9"/>
  <c r="W3318" i="9"/>
  <c r="W3314" i="9"/>
  <c r="W3310" i="9"/>
  <c r="W3306" i="9"/>
  <c r="W3302" i="9"/>
  <c r="W3298" i="9"/>
  <c r="W3294" i="9"/>
  <c r="W3290" i="9"/>
  <c r="W3286" i="9"/>
  <c r="W3282" i="9"/>
  <c r="W3278" i="9"/>
  <c r="W3274" i="9"/>
  <c r="W3270" i="9"/>
  <c r="W3266" i="9"/>
  <c r="W3262" i="9"/>
  <c r="W3258" i="9"/>
  <c r="W3254" i="9"/>
  <c r="W3250" i="9"/>
  <c r="W3246" i="9"/>
  <c r="W3242" i="9"/>
  <c r="W3238" i="9"/>
  <c r="W3234" i="9"/>
  <c r="W3230" i="9"/>
  <c r="W3226" i="9"/>
  <c r="W3222" i="9"/>
  <c r="W3218" i="9"/>
  <c r="W3214" i="9"/>
  <c r="W3210" i="9"/>
  <c r="W3206" i="9"/>
  <c r="W3202" i="9"/>
  <c r="W3198" i="9"/>
  <c r="W3194" i="9"/>
  <c r="W3190" i="9"/>
  <c r="W3186" i="9"/>
  <c r="W3182" i="9"/>
  <c r="W3178" i="9"/>
  <c r="W3174" i="9"/>
  <c r="W3170" i="9"/>
  <c r="W3166" i="9"/>
  <c r="W3162" i="9"/>
  <c r="W3158" i="9"/>
  <c r="W3154" i="9"/>
  <c r="W3150" i="9"/>
  <c r="W3146" i="9"/>
  <c r="W3142" i="9"/>
  <c r="W3138" i="9"/>
  <c r="W3134" i="9"/>
  <c r="W3130" i="9"/>
  <c r="W3126" i="9"/>
  <c r="W3122" i="9"/>
  <c r="W3118" i="9"/>
  <c r="W3114" i="9"/>
  <c r="W3110" i="9"/>
  <c r="W3106" i="9"/>
  <c r="W3102" i="9"/>
  <c r="W3098" i="9"/>
  <c r="W3094" i="9"/>
  <c r="W3090" i="9"/>
  <c r="W3086" i="9"/>
  <c r="W3082" i="9"/>
  <c r="W3078" i="9"/>
  <c r="W3074" i="9"/>
  <c r="W3070" i="9"/>
  <c r="W3066" i="9"/>
  <c r="W3062" i="9"/>
  <c r="W3058" i="9"/>
  <c r="W3054" i="9"/>
  <c r="W3050" i="9"/>
  <c r="W3046" i="9"/>
  <c r="W3042" i="9"/>
  <c r="W3038" i="9"/>
  <c r="W3034" i="9"/>
  <c r="W3030" i="9"/>
  <c r="W3026" i="9"/>
  <c r="W3022" i="9"/>
  <c r="W3018" i="9"/>
  <c r="W3014" i="9"/>
  <c r="W3010" i="9"/>
  <c r="W3006" i="9"/>
  <c r="W3002" i="9"/>
  <c r="W2998" i="9"/>
  <c r="W2994" i="9"/>
  <c r="W2990" i="9"/>
  <c r="W2986" i="9"/>
  <c r="W2982" i="9"/>
  <c r="W2978" i="9"/>
  <c r="W2974" i="9"/>
  <c r="W2970" i="9"/>
  <c r="W2966" i="9"/>
  <c r="W2962" i="9"/>
  <c r="W2958" i="9"/>
  <c r="W2954" i="9"/>
  <c r="W2950" i="9"/>
  <c r="W2946" i="9"/>
  <c r="W2942" i="9"/>
  <c r="W2938" i="9"/>
  <c r="W2934" i="9"/>
  <c r="W2930" i="9"/>
  <c r="W2926" i="9"/>
  <c r="W2922" i="9"/>
  <c r="W2918" i="9"/>
  <c r="W2914" i="9"/>
  <c r="W2910" i="9"/>
  <c r="W2906" i="9"/>
  <c r="W2902" i="9"/>
  <c r="W2898" i="9"/>
  <c r="W2894" i="9"/>
  <c r="W2890" i="9"/>
  <c r="W2886" i="9"/>
  <c r="W2882" i="9"/>
  <c r="W2878" i="9"/>
  <c r="W2874" i="9"/>
  <c r="W2870" i="9"/>
  <c r="W2866" i="9"/>
  <c r="W2862" i="9"/>
  <c r="W2858" i="9"/>
  <c r="W2854" i="9"/>
  <c r="W2850" i="9"/>
  <c r="W2846" i="9"/>
  <c r="W2842" i="9"/>
  <c r="W2838" i="9"/>
  <c r="W2834" i="9"/>
  <c r="W2830" i="9"/>
  <c r="W2826" i="9"/>
  <c r="W2822" i="9"/>
  <c r="W2818" i="9"/>
  <c r="W2814" i="9"/>
  <c r="W2810" i="9"/>
  <c r="W2806" i="9"/>
  <c r="W2802" i="9"/>
  <c r="W2798" i="9"/>
  <c r="W2794" i="9"/>
  <c r="W2790" i="9"/>
  <c r="W2786" i="9"/>
  <c r="W2782" i="9"/>
  <c r="W2778" i="9"/>
  <c r="W2774" i="9"/>
  <c r="W2770" i="9"/>
  <c r="W2766" i="9"/>
  <c r="W2762" i="9"/>
  <c r="W2758" i="9"/>
  <c r="W2754" i="9"/>
  <c r="W2750" i="9"/>
  <c r="W2746" i="9"/>
  <c r="W2742" i="9"/>
  <c r="W2738" i="9"/>
  <c r="W2734" i="9"/>
  <c r="W2730" i="9"/>
  <c r="W2726" i="9"/>
  <c r="W2722" i="9"/>
  <c r="W2718" i="9"/>
  <c r="W2714" i="9"/>
  <c r="W2710" i="9"/>
  <c r="W2706" i="9"/>
  <c r="W2702" i="9"/>
  <c r="W2698" i="9"/>
  <c r="W2694" i="9"/>
  <c r="W2690" i="9"/>
  <c r="W2686" i="9"/>
  <c r="W2682" i="9"/>
  <c r="W2678" i="9"/>
  <c r="W2674" i="9"/>
  <c r="W2670" i="9"/>
  <c r="W2666" i="9"/>
  <c r="W2662" i="9"/>
  <c r="W2658" i="9"/>
  <c r="W2654" i="9"/>
  <c r="W2650" i="9"/>
  <c r="W2646" i="9"/>
  <c r="W2642" i="9"/>
  <c r="W2638" i="9"/>
  <c r="W2634" i="9"/>
  <c r="W2630" i="9"/>
  <c r="W2626" i="9"/>
  <c r="W2622" i="9"/>
  <c r="W2618" i="9"/>
  <c r="W2614" i="9"/>
  <c r="W2610" i="9"/>
  <c r="W2606" i="9"/>
  <c r="W2602" i="9"/>
  <c r="W2598" i="9"/>
  <c r="W2594" i="9"/>
  <c r="W2590" i="9"/>
  <c r="W2586" i="9"/>
  <c r="W2582" i="9"/>
  <c r="W2578" i="9"/>
  <c r="W2574" i="9"/>
  <c r="W2570" i="9"/>
  <c r="W2566" i="9"/>
  <c r="W2562" i="9"/>
  <c r="W2558" i="9"/>
  <c r="W2554" i="9"/>
  <c r="W2550" i="9"/>
  <c r="W2546" i="9"/>
  <c r="W2542" i="9"/>
  <c r="W2538" i="9"/>
  <c r="W2534" i="9"/>
  <c r="W2530" i="9"/>
  <c r="W2526" i="9"/>
  <c r="W2522" i="9"/>
  <c r="W2518" i="9"/>
  <c r="W2514" i="9"/>
  <c r="W2510" i="9"/>
  <c r="W2506" i="9"/>
  <c r="W2502" i="9"/>
  <c r="W2498" i="9"/>
  <c r="W2494" i="9"/>
  <c r="W2490" i="9"/>
  <c r="W2486" i="9"/>
  <c r="W2482" i="9"/>
  <c r="W2478" i="9"/>
  <c r="W2474" i="9"/>
  <c r="W2470" i="9"/>
  <c r="W2466" i="9"/>
  <c r="W2462" i="9"/>
  <c r="W2458" i="9"/>
  <c r="W2454" i="9"/>
  <c r="W2450" i="9"/>
  <c r="W2446" i="9"/>
  <c r="W2442" i="9"/>
  <c r="W2438" i="9"/>
  <c r="W2434" i="9"/>
  <c r="W2430" i="9"/>
  <c r="W2426" i="9"/>
  <c r="W2422" i="9"/>
  <c r="W2418" i="9"/>
  <c r="W2414" i="9"/>
  <c r="W2410" i="9"/>
  <c r="W2406" i="9"/>
  <c r="W2402" i="9"/>
  <c r="W2398" i="9"/>
  <c r="W2394" i="9"/>
  <c r="W2390" i="9"/>
  <c r="W2386" i="9"/>
  <c r="W2382" i="9"/>
  <c r="W2378" i="9"/>
  <c r="W2374" i="9"/>
  <c r="W2370" i="9"/>
  <c r="W2366" i="9"/>
  <c r="W2362" i="9"/>
  <c r="W2358" i="9"/>
  <c r="W2354" i="9"/>
  <c r="W2350" i="9"/>
  <c r="W2346" i="9"/>
  <c r="W2342" i="9"/>
  <c r="W2338" i="9"/>
  <c r="W2334" i="9"/>
  <c r="W2330" i="9"/>
  <c r="W2326" i="9"/>
  <c r="W2322" i="9"/>
  <c r="W2318" i="9"/>
  <c r="W2314" i="9"/>
  <c r="W2310" i="9"/>
  <c r="W2306" i="9"/>
  <c r="W2302" i="9"/>
  <c r="W2298" i="9"/>
  <c r="W2294" i="9"/>
  <c r="W2290" i="9"/>
  <c r="W2286" i="9"/>
  <c r="W2282" i="9"/>
  <c r="W2278" i="9"/>
  <c r="W2274" i="9"/>
  <c r="W2270" i="9"/>
  <c r="W2266" i="9"/>
  <c r="W2262" i="9"/>
  <c r="W2258" i="9"/>
  <c r="W2254" i="9"/>
  <c r="W2250" i="9"/>
  <c r="W2246" i="9"/>
  <c r="W2242" i="9"/>
  <c r="W2238" i="9"/>
  <c r="W2234" i="9"/>
  <c r="W2230" i="9"/>
  <c r="W2226" i="9"/>
  <c r="W2222" i="9"/>
  <c r="W2218" i="9"/>
  <c r="W2214" i="9"/>
  <c r="W2210" i="9"/>
  <c r="W2206" i="9"/>
  <c r="W2202" i="9"/>
  <c r="W2198" i="9"/>
  <c r="W2194" i="9"/>
  <c r="W2190" i="9"/>
  <c r="W2186" i="9"/>
  <c r="W2182" i="9"/>
  <c r="W2178" i="9"/>
  <c r="W2174" i="9"/>
  <c r="W2170" i="9"/>
  <c r="W2166" i="9"/>
  <c r="W2162" i="9"/>
  <c r="W2158" i="9"/>
  <c r="W2154" i="9"/>
  <c r="W2150" i="9"/>
  <c r="W2146" i="9"/>
  <c r="W2142" i="9"/>
  <c r="W2138" i="9"/>
  <c r="W2134" i="9"/>
  <c r="W2130" i="9"/>
  <c r="W2126" i="9"/>
  <c r="W2122" i="9"/>
  <c r="W2118" i="9"/>
  <c r="W2114" i="9"/>
  <c r="W2110" i="9"/>
  <c r="W2106" i="9"/>
  <c r="W2102" i="9"/>
  <c r="W2098" i="9"/>
  <c r="W2094" i="9"/>
  <c r="W2090" i="9"/>
  <c r="W2086" i="9"/>
  <c r="W2082" i="9"/>
  <c r="W2078" i="9"/>
  <c r="W2074" i="9"/>
  <c r="W2070" i="9"/>
  <c r="W2066" i="9"/>
  <c r="W2062" i="9"/>
  <c r="W2058" i="9"/>
  <c r="W2054" i="9"/>
  <c r="W2050" i="9"/>
  <c r="W2046" i="9"/>
  <c r="W2042" i="9"/>
  <c r="W2038" i="9"/>
  <c r="W2034" i="9"/>
  <c r="W2030" i="9"/>
  <c r="W2026" i="9"/>
  <c r="W2022" i="9"/>
  <c r="W2018" i="9"/>
  <c r="W2014" i="9"/>
  <c r="W2010" i="9"/>
  <c r="W2006" i="9"/>
  <c r="W2002" i="9"/>
  <c r="W1998" i="9"/>
  <c r="W1994" i="9"/>
  <c r="W1990" i="9"/>
  <c r="W1986" i="9"/>
  <c r="W1982" i="9"/>
  <c r="W1978" i="9"/>
  <c r="W1974" i="9"/>
  <c r="W1970" i="9"/>
  <c r="W1966" i="9"/>
  <c r="W1962" i="9"/>
  <c r="W1958" i="9"/>
  <c r="W1954" i="9"/>
  <c r="W1950" i="9"/>
  <c r="W1946" i="9"/>
  <c r="W1942" i="9"/>
  <c r="W1938" i="9"/>
  <c r="W1934" i="9"/>
  <c r="W1930" i="9"/>
  <c r="W1926" i="9"/>
  <c r="W1922" i="9"/>
  <c r="W1918" i="9"/>
  <c r="W1914" i="9"/>
  <c r="W1910" i="9"/>
  <c r="W1906" i="9"/>
  <c r="W1902" i="9"/>
  <c r="W1898" i="9"/>
  <c r="W1894" i="9"/>
  <c r="W1890" i="9"/>
  <c r="W1886" i="9"/>
  <c r="W1882" i="9"/>
  <c r="W1878" i="9"/>
  <c r="W1874" i="9"/>
  <c r="W1870" i="9"/>
  <c r="W1866" i="9"/>
  <c r="W1862" i="9"/>
  <c r="AM1862" i="9" s="1"/>
  <c r="W1858" i="9"/>
  <c r="AM1858" i="9" s="1"/>
  <c r="W1854" i="9"/>
  <c r="AM1854" i="9" s="1"/>
  <c r="W1850" i="9"/>
  <c r="AM1850" i="9" s="1"/>
  <c r="W1846" i="9"/>
  <c r="AM1846" i="9" s="1"/>
  <c r="W1842" i="9"/>
  <c r="AM1842" i="9" s="1"/>
  <c r="W1838" i="9"/>
  <c r="AM1838" i="9" s="1"/>
  <c r="W1834" i="9"/>
  <c r="AM1834" i="9" s="1"/>
  <c r="W1830" i="9"/>
  <c r="AM1830" i="9" s="1"/>
  <c r="W1826" i="9"/>
  <c r="AM1826" i="9" s="1"/>
  <c r="W1822" i="9"/>
  <c r="AM1822" i="9" s="1"/>
  <c r="W1818" i="9"/>
  <c r="AM1818" i="9" s="1"/>
  <c r="W1814" i="9"/>
  <c r="AM1814" i="9" s="1"/>
  <c r="W1810" i="9"/>
  <c r="AM1810" i="9" s="1"/>
  <c r="W1806" i="9"/>
  <c r="AM1806" i="9" s="1"/>
  <c r="W1802" i="9"/>
  <c r="AM1802" i="9" s="1"/>
  <c r="W1798" i="9"/>
  <c r="AM1798" i="9" s="1"/>
  <c r="W1794" i="9"/>
  <c r="AM1794" i="9" s="1"/>
  <c r="W1790" i="9"/>
  <c r="AM1790" i="9" s="1"/>
  <c r="W1786" i="9"/>
  <c r="AM1786" i="9" s="1"/>
  <c r="W1782" i="9"/>
  <c r="AM1782" i="9" s="1"/>
  <c r="W1778" i="9"/>
  <c r="AM1778" i="9" s="1"/>
  <c r="W1774" i="9"/>
  <c r="AM1774" i="9" s="1"/>
  <c r="W1770" i="9"/>
  <c r="AM1770" i="9" s="1"/>
  <c r="W1766" i="9"/>
  <c r="AM1766" i="9" s="1"/>
  <c r="W1762" i="9"/>
  <c r="AM1762" i="9" s="1"/>
  <c r="W1758" i="9"/>
  <c r="AM1758" i="9" s="1"/>
  <c r="W1754" i="9"/>
  <c r="AM1754" i="9" s="1"/>
  <c r="W1750" i="9"/>
  <c r="AM1750" i="9" s="1"/>
  <c r="W1746" i="9"/>
  <c r="AM1746" i="9" s="1"/>
  <c r="W1742" i="9"/>
  <c r="AM1742" i="9" s="1"/>
  <c r="W1738" i="9"/>
  <c r="AM1738" i="9" s="1"/>
  <c r="W1734" i="9"/>
  <c r="AM1734" i="9" s="1"/>
  <c r="W1730" i="9"/>
  <c r="AM1730" i="9" s="1"/>
  <c r="W1726" i="9"/>
  <c r="AM1726" i="9" s="1"/>
  <c r="W1722" i="9"/>
  <c r="AM1722" i="9" s="1"/>
  <c r="W1718" i="9"/>
  <c r="AM1718" i="9" s="1"/>
  <c r="W1714" i="9"/>
  <c r="AM1714" i="9" s="1"/>
  <c r="W1710" i="9"/>
  <c r="AM1710" i="9" s="1"/>
  <c r="W1706" i="9"/>
  <c r="AM1706" i="9" s="1"/>
  <c r="W1702" i="9"/>
  <c r="AM1702" i="9" s="1"/>
  <c r="W1698" i="9"/>
  <c r="AM1698" i="9" s="1"/>
  <c r="W1694" i="9"/>
  <c r="AM1694" i="9" s="1"/>
  <c r="W1690" i="9"/>
  <c r="AM1690" i="9" s="1"/>
  <c r="W1686" i="9"/>
  <c r="AM1686" i="9" s="1"/>
  <c r="W1682" i="9"/>
  <c r="AM1682" i="9" s="1"/>
  <c r="W1678" i="9"/>
  <c r="AM1678" i="9" s="1"/>
  <c r="W1674" i="9"/>
  <c r="AM1674" i="9" s="1"/>
  <c r="W1670" i="9"/>
  <c r="AM1670" i="9" s="1"/>
  <c r="W1666" i="9"/>
  <c r="AM1666" i="9" s="1"/>
  <c r="W1662" i="9"/>
  <c r="AM1662" i="9" s="1"/>
  <c r="W1658" i="9"/>
  <c r="AM1658" i="9" s="1"/>
  <c r="W1654" i="9"/>
  <c r="AM1654" i="9" s="1"/>
  <c r="W1650" i="9"/>
  <c r="AM1650" i="9" s="1"/>
  <c r="W1646" i="9"/>
  <c r="AM1646" i="9" s="1"/>
  <c r="W1642" i="9"/>
  <c r="AM1642" i="9" s="1"/>
  <c r="W1638" i="9"/>
  <c r="AM1638" i="9" s="1"/>
  <c r="W1634" i="9"/>
  <c r="AM1634" i="9" s="1"/>
  <c r="W1630" i="9"/>
  <c r="AM1630" i="9" s="1"/>
  <c r="W1626" i="9"/>
  <c r="AM1626" i="9" s="1"/>
  <c r="W1622" i="9"/>
  <c r="AM1622" i="9" s="1"/>
  <c r="W1618" i="9"/>
  <c r="AM1618" i="9" s="1"/>
  <c r="W1614" i="9"/>
  <c r="AM1614" i="9" s="1"/>
  <c r="W1610" i="9"/>
  <c r="AM1610" i="9" s="1"/>
  <c r="W1606" i="9"/>
  <c r="AM1606" i="9" s="1"/>
  <c r="W1602" i="9"/>
  <c r="AM1602" i="9" s="1"/>
  <c r="W1598" i="9"/>
  <c r="AM1598" i="9" s="1"/>
  <c r="W1594" i="9"/>
  <c r="AM1594" i="9" s="1"/>
  <c r="W1590" i="9"/>
  <c r="AM1590" i="9" s="1"/>
  <c r="W1586" i="9"/>
  <c r="AM1586" i="9" s="1"/>
  <c r="W1582" i="9"/>
  <c r="AM1582" i="9" s="1"/>
  <c r="W1578" i="9"/>
  <c r="AM1578" i="9" s="1"/>
  <c r="W1574" i="9"/>
  <c r="AM1574" i="9" s="1"/>
  <c r="W1570" i="9"/>
  <c r="AM1570" i="9" s="1"/>
  <c r="W1566" i="9"/>
  <c r="AM1566" i="9" s="1"/>
  <c r="W1562" i="9"/>
  <c r="AM1562" i="9" s="1"/>
  <c r="W1558" i="9"/>
  <c r="AM1558" i="9" s="1"/>
  <c r="W1554" i="9"/>
  <c r="AM1554" i="9" s="1"/>
  <c r="W1550" i="9"/>
  <c r="AM1550" i="9" s="1"/>
  <c r="W1546" i="9"/>
  <c r="AM1546" i="9" s="1"/>
  <c r="W1542" i="9"/>
  <c r="AM1542" i="9" s="1"/>
  <c r="W1538" i="9"/>
  <c r="AM1538" i="9" s="1"/>
  <c r="W1534" i="9"/>
  <c r="AM1534" i="9" s="1"/>
  <c r="W1530" i="9"/>
  <c r="AM1530" i="9" s="1"/>
  <c r="W1526" i="9"/>
  <c r="AM1526" i="9" s="1"/>
  <c r="W1522" i="9"/>
  <c r="AM1522" i="9" s="1"/>
  <c r="W1518" i="9"/>
  <c r="AM1518" i="9" s="1"/>
  <c r="W1514" i="9"/>
  <c r="AM1514" i="9" s="1"/>
  <c r="W1510" i="9"/>
  <c r="AM1510" i="9" s="1"/>
  <c r="W1506" i="9"/>
  <c r="AM1506" i="9" s="1"/>
  <c r="W1502" i="9"/>
  <c r="AM1502" i="9" s="1"/>
  <c r="W1498" i="9"/>
  <c r="AM1498" i="9" s="1"/>
  <c r="W1494" i="9"/>
  <c r="AM1494" i="9" s="1"/>
  <c r="W1490" i="9"/>
  <c r="AM1490" i="9" s="1"/>
  <c r="W1486" i="9"/>
  <c r="AM1486" i="9" s="1"/>
  <c r="W1482" i="9"/>
  <c r="AM1482" i="9" s="1"/>
  <c r="W1478" i="9"/>
  <c r="AM1478" i="9" s="1"/>
  <c r="W1474" i="9"/>
  <c r="AM1474" i="9" s="1"/>
  <c r="W1470" i="9"/>
  <c r="AM1470" i="9" s="1"/>
  <c r="W1466" i="9"/>
  <c r="AM1466" i="9" s="1"/>
  <c r="W1462" i="9"/>
  <c r="AM1462" i="9" s="1"/>
  <c r="W1458" i="9"/>
  <c r="AM1458" i="9" s="1"/>
  <c r="W1454" i="9"/>
  <c r="AM1454" i="9" s="1"/>
  <c r="W1450" i="9"/>
  <c r="AM1450" i="9" s="1"/>
  <c r="W1446" i="9"/>
  <c r="AM1446" i="9" s="1"/>
  <c r="W1442" i="9"/>
  <c r="AM1442" i="9" s="1"/>
  <c r="W1438" i="9"/>
  <c r="AM1438" i="9" s="1"/>
  <c r="W1434" i="9"/>
  <c r="AM1434" i="9" s="1"/>
  <c r="W1430" i="9"/>
  <c r="AM1430" i="9" s="1"/>
  <c r="W1426" i="9"/>
  <c r="AM1426" i="9" s="1"/>
  <c r="W1422" i="9"/>
  <c r="AM1422" i="9" s="1"/>
  <c r="W1418" i="9"/>
  <c r="AM1418" i="9" s="1"/>
  <c r="W1414" i="9"/>
  <c r="AM1414" i="9" s="1"/>
  <c r="W1410" i="9"/>
  <c r="AM1410" i="9" s="1"/>
  <c r="W1406" i="9"/>
  <c r="AM1406" i="9" s="1"/>
  <c r="W1402" i="9"/>
  <c r="AM1402" i="9" s="1"/>
  <c r="W1398" i="9"/>
  <c r="AM1398" i="9" s="1"/>
  <c r="W1394" i="9"/>
  <c r="AM1394" i="9" s="1"/>
  <c r="W1390" i="9"/>
  <c r="AM1390" i="9" s="1"/>
  <c r="W1386" i="9"/>
  <c r="AM1386" i="9" s="1"/>
  <c r="W1382" i="9"/>
  <c r="AM1382" i="9" s="1"/>
  <c r="W1378" i="9"/>
  <c r="AM1378" i="9" s="1"/>
  <c r="W1374" i="9"/>
  <c r="AM1374" i="9" s="1"/>
  <c r="W1370" i="9"/>
  <c r="AM1370" i="9" s="1"/>
  <c r="W1366" i="9"/>
  <c r="AM1366" i="9" s="1"/>
  <c r="W1362" i="9"/>
  <c r="AM1362" i="9" s="1"/>
  <c r="W1358" i="9"/>
  <c r="AM1358" i="9" s="1"/>
  <c r="W1354" i="9"/>
  <c r="AM1354" i="9" s="1"/>
  <c r="W1350" i="9"/>
  <c r="AM1350" i="9" s="1"/>
  <c r="W1346" i="9"/>
  <c r="AM1346" i="9" s="1"/>
  <c r="W1342" i="9"/>
  <c r="AM1342" i="9" s="1"/>
  <c r="W1338" i="9"/>
  <c r="AM1338" i="9" s="1"/>
  <c r="W1334" i="9"/>
  <c r="AM1334" i="9" s="1"/>
  <c r="W1330" i="9"/>
  <c r="AM1330" i="9" s="1"/>
  <c r="W1326" i="9"/>
  <c r="AM1326" i="9" s="1"/>
  <c r="W1322" i="9"/>
  <c r="AM1322" i="9" s="1"/>
  <c r="W1318" i="9"/>
  <c r="AM1318" i="9" s="1"/>
  <c r="W1314" i="9"/>
  <c r="AM1314" i="9" s="1"/>
  <c r="W1310" i="9"/>
  <c r="AM1310" i="9" s="1"/>
  <c r="W1306" i="9"/>
  <c r="AM1306" i="9" s="1"/>
  <c r="W1302" i="9"/>
  <c r="AM1302" i="9" s="1"/>
  <c r="W1298" i="9"/>
  <c r="AM1298" i="9" s="1"/>
  <c r="W1294" i="9"/>
  <c r="AM1294" i="9" s="1"/>
  <c r="W1290" i="9"/>
  <c r="AM1290" i="9" s="1"/>
  <c r="W1286" i="9"/>
  <c r="AM1286" i="9" s="1"/>
  <c r="W1282" i="9"/>
  <c r="AM1282" i="9" s="1"/>
  <c r="W1278" i="9"/>
  <c r="AM1278" i="9" s="1"/>
  <c r="W1274" i="9"/>
  <c r="AM1274" i="9" s="1"/>
  <c r="W1270" i="9"/>
  <c r="AM1270" i="9" s="1"/>
  <c r="W1266" i="9"/>
  <c r="AM1266" i="9" s="1"/>
  <c r="W1262" i="9"/>
  <c r="AM1262" i="9" s="1"/>
  <c r="W1258" i="9"/>
  <c r="AM1258" i="9" s="1"/>
  <c r="W1254" i="9"/>
  <c r="AM1254" i="9" s="1"/>
  <c r="W1250" i="9"/>
  <c r="AM1250" i="9" s="1"/>
  <c r="W1246" i="9"/>
  <c r="AM1246" i="9" s="1"/>
  <c r="W1242" i="9"/>
  <c r="AM1242" i="9" s="1"/>
  <c r="W1238" i="9"/>
  <c r="AM1238" i="9" s="1"/>
  <c r="W1234" i="9"/>
  <c r="AM1234" i="9" s="1"/>
  <c r="W1230" i="9"/>
  <c r="AM1230" i="9" s="1"/>
  <c r="W1226" i="9"/>
  <c r="AM1226" i="9" s="1"/>
  <c r="W1222" i="9"/>
  <c r="AM1222" i="9" s="1"/>
  <c r="W1218" i="9"/>
  <c r="AM1218" i="9" s="1"/>
  <c r="W1214" i="9"/>
  <c r="AM1214" i="9" s="1"/>
  <c r="W1210" i="9"/>
  <c r="AM1210" i="9" s="1"/>
  <c r="W1206" i="9"/>
  <c r="AM1206" i="9" s="1"/>
  <c r="W1202" i="9"/>
  <c r="AM1202" i="9" s="1"/>
  <c r="W3341" i="9"/>
  <c r="W3337" i="9"/>
  <c r="W3333" i="9"/>
  <c r="W3329" i="9"/>
  <c r="W3325" i="9"/>
  <c r="W3321" i="9"/>
  <c r="W3317" i="9"/>
  <c r="W3313" i="9"/>
  <c r="W3309" i="9"/>
  <c r="W3305" i="9"/>
  <c r="W3301" i="9"/>
  <c r="W3297" i="9"/>
  <c r="W3293" i="9"/>
  <c r="W3289" i="9"/>
  <c r="W3285" i="9"/>
  <c r="W3281" i="9"/>
  <c r="W3277" i="9"/>
  <c r="W3273" i="9"/>
  <c r="W3269" i="9"/>
  <c r="W3265" i="9"/>
  <c r="W3261" i="9"/>
  <c r="W3257" i="9"/>
  <c r="W3253" i="9"/>
  <c r="W3249" i="9"/>
  <c r="W3245" i="9"/>
  <c r="W3241" i="9"/>
  <c r="W3237" i="9"/>
  <c r="W3233" i="9"/>
  <c r="W3229" i="9"/>
  <c r="W3225" i="9"/>
  <c r="W3221" i="9"/>
  <c r="W3217" i="9"/>
  <c r="W3213" i="9"/>
  <c r="W3209" i="9"/>
  <c r="W3205" i="9"/>
  <c r="W3201" i="9"/>
  <c r="W3197" i="9"/>
  <c r="W3193" i="9"/>
  <c r="W3189" i="9"/>
  <c r="W3185" i="9"/>
  <c r="W3181" i="9"/>
  <c r="W3177" i="9"/>
  <c r="W3173" i="9"/>
  <c r="W3169" i="9"/>
  <c r="W3165" i="9"/>
  <c r="W3161" i="9"/>
  <c r="W3157" i="9"/>
  <c r="W3153" i="9"/>
  <c r="W3149" i="9"/>
  <c r="W3145" i="9"/>
  <c r="W3141" i="9"/>
  <c r="W3137" i="9"/>
  <c r="W3133" i="9"/>
  <c r="W3129" i="9"/>
  <c r="W3125" i="9"/>
  <c r="W3121" i="9"/>
  <c r="W3117" i="9"/>
  <c r="W3113" i="9"/>
  <c r="W3109" i="9"/>
  <c r="W3105" i="9"/>
  <c r="W3101" i="9"/>
  <c r="W3097" i="9"/>
  <c r="W3093" i="9"/>
  <c r="W3089" i="9"/>
  <c r="W3085" i="9"/>
  <c r="W3081" i="9"/>
  <c r="W3077" i="9"/>
  <c r="W3073" i="9"/>
  <c r="W3069" i="9"/>
  <c r="W3065" i="9"/>
  <c r="W3061" i="9"/>
  <c r="W3057" i="9"/>
  <c r="W3053" i="9"/>
  <c r="W3049" i="9"/>
  <c r="W3045" i="9"/>
  <c r="W3041" i="9"/>
  <c r="W3037" i="9"/>
  <c r="W3033" i="9"/>
  <c r="W3029" i="9"/>
  <c r="W3025" i="9"/>
  <c r="W3021" i="9"/>
  <c r="W3017" i="9"/>
  <c r="W3013" i="9"/>
  <c r="W3009" i="9"/>
  <c r="W3005" i="9"/>
  <c r="W3001" i="9"/>
  <c r="W2997" i="9"/>
  <c r="W2993" i="9"/>
  <c r="W2989" i="9"/>
  <c r="W2985" i="9"/>
  <c r="W2981" i="9"/>
  <c r="W2977" i="9"/>
  <c r="W2973" i="9"/>
  <c r="W2969" i="9"/>
  <c r="W2965" i="9"/>
  <c r="W2961" i="9"/>
  <c r="W2957" i="9"/>
  <c r="W2953" i="9"/>
  <c r="W2949" i="9"/>
  <c r="W2945" i="9"/>
  <c r="W2941" i="9"/>
  <c r="W2937" i="9"/>
  <c r="W2933" i="9"/>
  <c r="W2929" i="9"/>
  <c r="W2925" i="9"/>
  <c r="W2921" i="9"/>
  <c r="W2917" i="9"/>
  <c r="W2913" i="9"/>
  <c r="W2909" i="9"/>
  <c r="W2905" i="9"/>
  <c r="W2901" i="9"/>
  <c r="W2897" i="9"/>
  <c r="W2893" i="9"/>
  <c r="W2889" i="9"/>
  <c r="W2885" i="9"/>
  <c r="W2881" i="9"/>
  <c r="W2877" i="9"/>
  <c r="W2873" i="9"/>
  <c r="W2869" i="9"/>
  <c r="W2865" i="9"/>
  <c r="W2861" i="9"/>
  <c r="W2857" i="9"/>
  <c r="W2853" i="9"/>
  <c r="W2849" i="9"/>
  <c r="W2845" i="9"/>
  <c r="W2841" i="9"/>
  <c r="W2837" i="9"/>
  <c r="W2833" i="9"/>
  <c r="W2829" i="9"/>
  <c r="W2825" i="9"/>
  <c r="W2821" i="9"/>
  <c r="W2817" i="9"/>
  <c r="W2813" i="9"/>
  <c r="W2809" i="9"/>
  <c r="W2805" i="9"/>
  <c r="W2801" i="9"/>
  <c r="W2797" i="9"/>
  <c r="W2793" i="9"/>
  <c r="W2789" i="9"/>
  <c r="W2785" i="9"/>
  <c r="W2781" i="9"/>
  <c r="W2777" i="9"/>
  <c r="W2773" i="9"/>
  <c r="W2769" i="9"/>
  <c r="W2765" i="9"/>
  <c r="W2761" i="9"/>
  <c r="W2757" i="9"/>
  <c r="W2753" i="9"/>
  <c r="W2749" i="9"/>
  <c r="W2745" i="9"/>
  <c r="W2741" i="9"/>
  <c r="W2737" i="9"/>
  <c r="W2733" i="9"/>
  <c r="W2729" i="9"/>
  <c r="W2725" i="9"/>
  <c r="W2721" i="9"/>
  <c r="W2717" i="9"/>
  <c r="W2713" i="9"/>
  <c r="W2709" i="9"/>
  <c r="W2705" i="9"/>
  <c r="W2701" i="9"/>
  <c r="W2697" i="9"/>
  <c r="W2693" i="9"/>
  <c r="W2689" i="9"/>
  <c r="W2685" i="9"/>
  <c r="W2681" i="9"/>
  <c r="W2677" i="9"/>
  <c r="W2673" i="9"/>
  <c r="W2669" i="9"/>
  <c r="W2665" i="9"/>
  <c r="W2661" i="9"/>
  <c r="W2657" i="9"/>
  <c r="W2653" i="9"/>
  <c r="W2649" i="9"/>
  <c r="W2645" i="9"/>
  <c r="W2641" i="9"/>
  <c r="W2637" i="9"/>
  <c r="W2633" i="9"/>
  <c r="W2629" i="9"/>
  <c r="W2625" i="9"/>
  <c r="W2621" i="9"/>
  <c r="W2617" i="9"/>
  <c r="W2613" i="9"/>
  <c r="W2609" i="9"/>
  <c r="W2605" i="9"/>
  <c r="W2601" i="9"/>
  <c r="W2597" i="9"/>
  <c r="W2593" i="9"/>
  <c r="W2589" i="9"/>
  <c r="W2585" i="9"/>
  <c r="W2581" i="9"/>
  <c r="W2577" i="9"/>
  <c r="W2573" i="9"/>
  <c r="W2569" i="9"/>
  <c r="W2565" i="9"/>
  <c r="W2561" i="9"/>
  <c r="W2557" i="9"/>
  <c r="W2553" i="9"/>
  <c r="W2549" i="9"/>
  <c r="W2545" i="9"/>
  <c r="W2541" i="9"/>
  <c r="W2537" i="9"/>
  <c r="W2533" i="9"/>
  <c r="W2529" i="9"/>
  <c r="W2525" i="9"/>
  <c r="W2521" i="9"/>
  <c r="W2517" i="9"/>
  <c r="W2513" i="9"/>
  <c r="W2509" i="9"/>
  <c r="W2505" i="9"/>
  <c r="W2501" i="9"/>
  <c r="W2497" i="9"/>
  <c r="W2493" i="9"/>
  <c r="W2489" i="9"/>
  <c r="W2485" i="9"/>
  <c r="W2481" i="9"/>
  <c r="W2477" i="9"/>
  <c r="W2473" i="9"/>
  <c r="W2469" i="9"/>
  <c r="W2465" i="9"/>
  <c r="W2461" i="9"/>
  <c r="W2457" i="9"/>
  <c r="W2453" i="9"/>
  <c r="W2449" i="9"/>
  <c r="W2445" i="9"/>
  <c r="W2441" i="9"/>
  <c r="W2437" i="9"/>
  <c r="W2433" i="9"/>
  <c r="W2429" i="9"/>
  <c r="W2425" i="9"/>
  <c r="W2421" i="9"/>
  <c r="W2417" i="9"/>
  <c r="W2413" i="9"/>
  <c r="W2409" i="9"/>
  <c r="W2405" i="9"/>
  <c r="W2401" i="9"/>
  <c r="W2397" i="9"/>
  <c r="W2393" i="9"/>
  <c r="W2389" i="9"/>
  <c r="W2385" i="9"/>
  <c r="W2381" i="9"/>
  <c r="W2377" i="9"/>
  <c r="W2373" i="9"/>
  <c r="W2369" i="9"/>
  <c r="W2365" i="9"/>
  <c r="W2361" i="9"/>
  <c r="W2357" i="9"/>
  <c r="W2353" i="9"/>
  <c r="W2349" i="9"/>
  <c r="W2345" i="9"/>
  <c r="W2341" i="9"/>
  <c r="W2337" i="9"/>
  <c r="W2333" i="9"/>
  <c r="W2329" i="9"/>
  <c r="W2325" i="9"/>
  <c r="W2321" i="9"/>
  <c r="W2317" i="9"/>
  <c r="W2313" i="9"/>
  <c r="W2309" i="9"/>
  <c r="W2305" i="9"/>
  <c r="W2301" i="9"/>
  <c r="W2297" i="9"/>
  <c r="W2293" i="9"/>
  <c r="W2289" i="9"/>
  <c r="W2285" i="9"/>
  <c r="W2281" i="9"/>
  <c r="W2277" i="9"/>
  <c r="W2273" i="9"/>
  <c r="W2269" i="9"/>
  <c r="W2265" i="9"/>
  <c r="W2261" i="9"/>
  <c r="W2257" i="9"/>
  <c r="W2253" i="9"/>
  <c r="W2249" i="9"/>
  <c r="W2245" i="9"/>
  <c r="W2241" i="9"/>
  <c r="W2237" i="9"/>
  <c r="W2233" i="9"/>
  <c r="W2229" i="9"/>
  <c r="W2225" i="9"/>
  <c r="W2221" i="9"/>
  <c r="W2217" i="9"/>
  <c r="W2213" i="9"/>
  <c r="W2209" i="9"/>
  <c r="W2205" i="9"/>
  <c r="W2201" i="9"/>
  <c r="W2197" i="9"/>
  <c r="W2193" i="9"/>
  <c r="W2189" i="9"/>
  <c r="W2185" i="9"/>
  <c r="W2181" i="9"/>
  <c r="W2177" i="9"/>
  <c r="W2173" i="9"/>
  <c r="W2169" i="9"/>
  <c r="W2165" i="9"/>
  <c r="W2161" i="9"/>
  <c r="W2157" i="9"/>
  <c r="W2153" i="9"/>
  <c r="W2149" i="9"/>
  <c r="W2145" i="9"/>
  <c r="W2141" i="9"/>
  <c r="W2137" i="9"/>
  <c r="W2133" i="9"/>
  <c r="W2129" i="9"/>
  <c r="W2125" i="9"/>
  <c r="W2121" i="9"/>
  <c r="W2117" i="9"/>
  <c r="W2113" i="9"/>
  <c r="W2109" i="9"/>
  <c r="W2105" i="9"/>
  <c r="W2101" i="9"/>
  <c r="W2097" i="9"/>
  <c r="W2093" i="9"/>
  <c r="W2089" i="9"/>
  <c r="W2085" i="9"/>
  <c r="W2081" i="9"/>
  <c r="W2077" i="9"/>
  <c r="W2073" i="9"/>
  <c r="W2069" i="9"/>
  <c r="W2065" i="9"/>
  <c r="W2061" i="9"/>
  <c r="W2057" i="9"/>
  <c r="W2053" i="9"/>
  <c r="W2049" i="9"/>
  <c r="W2045" i="9"/>
  <c r="W2041" i="9"/>
  <c r="W2037" i="9"/>
  <c r="W2033" i="9"/>
  <c r="W2029" i="9"/>
  <c r="W2025" i="9"/>
  <c r="W2021" i="9"/>
  <c r="W2017" i="9"/>
  <c r="W2013" i="9"/>
  <c r="W2009" i="9"/>
  <c r="W2005" i="9"/>
  <c r="W2001" i="9"/>
  <c r="W1997" i="9"/>
  <c r="W1993" i="9"/>
  <c r="W1989" i="9"/>
  <c r="W1985" i="9"/>
  <c r="W1981" i="9"/>
  <c r="W1977" i="9"/>
  <c r="W1973" i="9"/>
  <c r="W1969" i="9"/>
  <c r="W1965" i="9"/>
  <c r="W1961" i="9"/>
  <c r="W1957" i="9"/>
  <c r="W1953" i="9"/>
  <c r="W1949" i="9"/>
  <c r="W1945" i="9"/>
  <c r="W1941" i="9"/>
  <c r="W1937" i="9"/>
  <c r="W1933" i="9"/>
  <c r="W1929" i="9"/>
  <c r="W1925" i="9"/>
  <c r="W1921" i="9"/>
  <c r="W1917" i="9"/>
  <c r="W1913" i="9"/>
  <c r="W1909" i="9"/>
  <c r="W1905" i="9"/>
  <c r="W1901" i="9"/>
  <c r="W1897" i="9"/>
  <c r="W1893" i="9"/>
  <c r="W1889" i="9"/>
  <c r="W1885" i="9"/>
  <c r="W1881" i="9"/>
  <c r="W1877" i="9"/>
  <c r="W1873" i="9"/>
  <c r="W1869" i="9"/>
  <c r="W1865" i="9"/>
  <c r="W1861" i="9"/>
  <c r="AM1861" i="9" s="1"/>
  <c r="W1857" i="9"/>
  <c r="AM1857" i="9" s="1"/>
  <c r="W1853" i="9"/>
  <c r="AM1853" i="9" s="1"/>
  <c r="W1849" i="9"/>
  <c r="AM1849" i="9" s="1"/>
  <c r="W1845" i="9"/>
  <c r="AM1845" i="9" s="1"/>
  <c r="W1841" i="9"/>
  <c r="AM1841" i="9" s="1"/>
  <c r="W1837" i="9"/>
  <c r="AM1837" i="9" s="1"/>
  <c r="W1833" i="9"/>
  <c r="AM1833" i="9" s="1"/>
  <c r="W1829" i="9"/>
  <c r="AM1829" i="9" s="1"/>
  <c r="W1825" i="9"/>
  <c r="AM1825" i="9" s="1"/>
  <c r="W1821" i="9"/>
  <c r="AM1821" i="9" s="1"/>
  <c r="W1817" i="9"/>
  <c r="AM1817" i="9" s="1"/>
  <c r="W1813" i="9"/>
  <c r="AM1813" i="9" s="1"/>
  <c r="W1809" i="9"/>
  <c r="AM1809" i="9" s="1"/>
  <c r="W1805" i="9"/>
  <c r="AM1805" i="9" s="1"/>
  <c r="W1801" i="9"/>
  <c r="AM1801" i="9" s="1"/>
  <c r="W1797" i="9"/>
  <c r="AM1797" i="9" s="1"/>
  <c r="W1793" i="9"/>
  <c r="AM1793" i="9" s="1"/>
  <c r="W1789" i="9"/>
  <c r="AM1789" i="9" s="1"/>
  <c r="W1785" i="9"/>
  <c r="AM1785" i="9" s="1"/>
  <c r="W1781" i="9"/>
  <c r="AM1781" i="9" s="1"/>
  <c r="W1777" i="9"/>
  <c r="AM1777" i="9" s="1"/>
  <c r="W1773" i="9"/>
  <c r="AM1773" i="9" s="1"/>
  <c r="W1769" i="9"/>
  <c r="AM1769" i="9" s="1"/>
  <c r="W1765" i="9"/>
  <c r="AM1765" i="9" s="1"/>
  <c r="W1761" i="9"/>
  <c r="AM1761" i="9" s="1"/>
  <c r="W1757" i="9"/>
  <c r="AM1757" i="9" s="1"/>
  <c r="W1753" i="9"/>
  <c r="AM1753" i="9" s="1"/>
  <c r="W1749" i="9"/>
  <c r="AM1749" i="9" s="1"/>
  <c r="W1745" i="9"/>
  <c r="AM1745" i="9" s="1"/>
  <c r="W1741" i="9"/>
  <c r="AM1741" i="9" s="1"/>
  <c r="W1737" i="9"/>
  <c r="AM1737" i="9" s="1"/>
  <c r="W1733" i="9"/>
  <c r="AM1733" i="9" s="1"/>
  <c r="W1729" i="9"/>
  <c r="AM1729" i="9" s="1"/>
  <c r="W1725" i="9"/>
  <c r="AM1725" i="9" s="1"/>
  <c r="W1721" i="9"/>
  <c r="AM1721" i="9" s="1"/>
  <c r="W1717" i="9"/>
  <c r="AM1717" i="9" s="1"/>
  <c r="W1713" i="9"/>
  <c r="AM1713" i="9" s="1"/>
  <c r="W1709" i="9"/>
  <c r="AM1709" i="9" s="1"/>
  <c r="W1705" i="9"/>
  <c r="AM1705" i="9" s="1"/>
  <c r="W1701" i="9"/>
  <c r="AM1701" i="9" s="1"/>
  <c r="W1697" i="9"/>
  <c r="AM1697" i="9" s="1"/>
  <c r="W1693" i="9"/>
  <c r="AM1693" i="9" s="1"/>
  <c r="W1689" i="9"/>
  <c r="AM1689" i="9" s="1"/>
  <c r="W1685" i="9"/>
  <c r="AM1685" i="9" s="1"/>
  <c r="W1681" i="9"/>
  <c r="AM1681" i="9" s="1"/>
  <c r="W1677" i="9"/>
  <c r="AM1677" i="9" s="1"/>
  <c r="W1673" i="9"/>
  <c r="AM1673" i="9" s="1"/>
  <c r="W1669" i="9"/>
  <c r="AM1669" i="9" s="1"/>
  <c r="W1665" i="9"/>
  <c r="AM1665" i="9" s="1"/>
  <c r="W1661" i="9"/>
  <c r="AM1661" i="9" s="1"/>
  <c r="W1657" i="9"/>
  <c r="AM1657" i="9" s="1"/>
  <c r="W1653" i="9"/>
  <c r="AM1653" i="9" s="1"/>
  <c r="W1649" i="9"/>
  <c r="AM1649" i="9" s="1"/>
  <c r="W1645" i="9"/>
  <c r="AM1645" i="9" s="1"/>
  <c r="W1641" i="9"/>
  <c r="AM1641" i="9" s="1"/>
  <c r="W1637" i="9"/>
  <c r="AM1637" i="9" s="1"/>
  <c r="W1633" i="9"/>
  <c r="AM1633" i="9" s="1"/>
  <c r="W1629" i="9"/>
  <c r="AM1629" i="9" s="1"/>
  <c r="W1625" i="9"/>
  <c r="AM1625" i="9" s="1"/>
  <c r="W1621" i="9"/>
  <c r="AM1621" i="9" s="1"/>
  <c r="W1617" i="9"/>
  <c r="AM1617" i="9" s="1"/>
  <c r="W1613" i="9"/>
  <c r="AM1613" i="9" s="1"/>
  <c r="W1609" i="9"/>
  <c r="AM1609" i="9" s="1"/>
  <c r="W1605" i="9"/>
  <c r="AM1605" i="9" s="1"/>
  <c r="W1601" i="9"/>
  <c r="AM1601" i="9" s="1"/>
  <c r="W1597" i="9"/>
  <c r="AM1597" i="9" s="1"/>
  <c r="W1593" i="9"/>
  <c r="AM1593" i="9" s="1"/>
  <c r="W1589" i="9"/>
  <c r="AM1589" i="9" s="1"/>
  <c r="W1585" i="9"/>
  <c r="AM1585" i="9" s="1"/>
  <c r="W1581" i="9"/>
  <c r="AM1581" i="9" s="1"/>
  <c r="W1577" i="9"/>
  <c r="AM1577" i="9" s="1"/>
  <c r="W1573" i="9"/>
  <c r="AM1573" i="9" s="1"/>
  <c r="W1569" i="9"/>
  <c r="AM1569" i="9" s="1"/>
  <c r="W1565" i="9"/>
  <c r="AM1565" i="9" s="1"/>
  <c r="W1561" i="9"/>
  <c r="AM1561" i="9" s="1"/>
  <c r="W1557" i="9"/>
  <c r="AM1557" i="9" s="1"/>
  <c r="W1553" i="9"/>
  <c r="AM1553" i="9" s="1"/>
  <c r="W1549" i="9"/>
  <c r="AM1549" i="9" s="1"/>
  <c r="W1545" i="9"/>
  <c r="AM1545" i="9" s="1"/>
  <c r="W1541" i="9"/>
  <c r="AM1541" i="9" s="1"/>
  <c r="W1537" i="9"/>
  <c r="AM1537" i="9" s="1"/>
  <c r="W1533" i="9"/>
  <c r="AM1533" i="9" s="1"/>
  <c r="W1529" i="9"/>
  <c r="AM1529" i="9" s="1"/>
  <c r="W1525" i="9"/>
  <c r="AM1525" i="9" s="1"/>
  <c r="W1521" i="9"/>
  <c r="AM1521" i="9" s="1"/>
  <c r="W1517" i="9"/>
  <c r="AM1517" i="9" s="1"/>
  <c r="W1513" i="9"/>
  <c r="AM1513" i="9" s="1"/>
  <c r="W1509" i="9"/>
  <c r="AM1509" i="9" s="1"/>
  <c r="W1505" i="9"/>
  <c r="AM1505" i="9" s="1"/>
  <c r="W1501" i="9"/>
  <c r="AM1501" i="9" s="1"/>
  <c r="W1497" i="9"/>
  <c r="AM1497" i="9" s="1"/>
  <c r="W1493" i="9"/>
  <c r="AM1493" i="9" s="1"/>
  <c r="W1489" i="9"/>
  <c r="AM1489" i="9" s="1"/>
  <c r="W1485" i="9"/>
  <c r="AM1485" i="9" s="1"/>
  <c r="W1481" i="9"/>
  <c r="AM1481" i="9" s="1"/>
  <c r="W1477" i="9"/>
  <c r="AM1477" i="9" s="1"/>
  <c r="W1473" i="9"/>
  <c r="AM1473" i="9" s="1"/>
  <c r="W1469" i="9"/>
  <c r="AM1469" i="9" s="1"/>
  <c r="W1465" i="9"/>
  <c r="AM1465" i="9" s="1"/>
  <c r="W1461" i="9"/>
  <c r="AM1461" i="9" s="1"/>
  <c r="W1457" i="9"/>
  <c r="AM1457" i="9" s="1"/>
  <c r="W1453" i="9"/>
  <c r="AM1453" i="9" s="1"/>
  <c r="W1449" i="9"/>
  <c r="AM1449" i="9" s="1"/>
  <c r="W1445" i="9"/>
  <c r="AM1445" i="9" s="1"/>
  <c r="W1441" i="9"/>
  <c r="AM1441" i="9" s="1"/>
  <c r="W1437" i="9"/>
  <c r="AM1437" i="9" s="1"/>
  <c r="W1433" i="9"/>
  <c r="AM1433" i="9" s="1"/>
  <c r="W1429" i="9"/>
  <c r="AM1429" i="9" s="1"/>
  <c r="W1425" i="9"/>
  <c r="AM1425" i="9" s="1"/>
  <c r="W1421" i="9"/>
  <c r="AM1421" i="9" s="1"/>
  <c r="W1417" i="9"/>
  <c r="AM1417" i="9" s="1"/>
  <c r="W1413" i="9"/>
  <c r="AM1413" i="9" s="1"/>
  <c r="W1409" i="9"/>
  <c r="AM1409" i="9" s="1"/>
  <c r="W1405" i="9"/>
  <c r="AM1405" i="9" s="1"/>
  <c r="W1401" i="9"/>
  <c r="AM1401" i="9" s="1"/>
  <c r="W1397" i="9"/>
  <c r="AM1397" i="9" s="1"/>
  <c r="W1393" i="9"/>
  <c r="AM1393" i="9" s="1"/>
  <c r="W1389" i="9"/>
  <c r="AM1389" i="9" s="1"/>
  <c r="W1385" i="9"/>
  <c r="AM1385" i="9" s="1"/>
  <c r="W1381" i="9"/>
  <c r="AM1381" i="9" s="1"/>
  <c r="W1377" i="9"/>
  <c r="AM1377" i="9" s="1"/>
  <c r="W1373" i="9"/>
  <c r="AM1373" i="9" s="1"/>
  <c r="W1369" i="9"/>
  <c r="AM1369" i="9" s="1"/>
  <c r="W1365" i="9"/>
  <c r="AM1365" i="9" s="1"/>
  <c r="W1361" i="9"/>
  <c r="AM1361" i="9" s="1"/>
  <c r="W1357" i="9"/>
  <c r="AM1357" i="9" s="1"/>
  <c r="W1353" i="9"/>
  <c r="AM1353" i="9" s="1"/>
  <c r="W1349" i="9"/>
  <c r="AM1349" i="9" s="1"/>
  <c r="W1345" i="9"/>
  <c r="AM1345" i="9" s="1"/>
  <c r="W1341" i="9"/>
  <c r="AM1341" i="9" s="1"/>
  <c r="W1337" i="9"/>
  <c r="AM1337" i="9" s="1"/>
  <c r="W1333" i="9"/>
  <c r="AM1333" i="9" s="1"/>
  <c r="W1329" i="9"/>
  <c r="AM1329" i="9" s="1"/>
  <c r="W1325" i="9"/>
  <c r="AM1325" i="9" s="1"/>
  <c r="W1321" i="9"/>
  <c r="AM1321" i="9" s="1"/>
  <c r="W1317" i="9"/>
  <c r="AM1317" i="9" s="1"/>
  <c r="W1313" i="9"/>
  <c r="AM1313" i="9" s="1"/>
  <c r="W1309" i="9"/>
  <c r="AM1309" i="9" s="1"/>
  <c r="W1305" i="9"/>
  <c r="AM1305" i="9" s="1"/>
  <c r="W1301" i="9"/>
  <c r="AM1301" i="9" s="1"/>
  <c r="W1297" i="9"/>
  <c r="AM1297" i="9" s="1"/>
  <c r="W1293" i="9"/>
  <c r="AM1293" i="9" s="1"/>
  <c r="W1289" i="9"/>
  <c r="AM1289" i="9" s="1"/>
  <c r="W1285" i="9"/>
  <c r="AM1285" i="9" s="1"/>
  <c r="W1281" i="9"/>
  <c r="AM1281" i="9" s="1"/>
  <c r="W1277" i="9"/>
  <c r="AM1277" i="9" s="1"/>
  <c r="W1273" i="9"/>
  <c r="AM1273" i="9" s="1"/>
  <c r="W1269" i="9"/>
  <c r="AM1269" i="9" s="1"/>
  <c r="W1265" i="9"/>
  <c r="AM1265" i="9" s="1"/>
  <c r="W1261" i="9"/>
  <c r="AM1261" i="9" s="1"/>
  <c r="W1257" i="9"/>
  <c r="AM1257" i="9" s="1"/>
  <c r="W1253" i="9"/>
  <c r="AM1253" i="9" s="1"/>
  <c r="W1249" i="9"/>
  <c r="AM1249" i="9" s="1"/>
  <c r="W1245" i="9"/>
  <c r="AM1245" i="9" s="1"/>
  <c r="W1241" i="9"/>
  <c r="AM1241" i="9" s="1"/>
  <c r="W1237" i="9"/>
  <c r="AM1237" i="9" s="1"/>
  <c r="W1233" i="9"/>
  <c r="AM1233" i="9" s="1"/>
  <c r="W1229" i="9"/>
  <c r="AM1229" i="9" s="1"/>
  <c r="W1225" i="9"/>
  <c r="AM1225" i="9" s="1"/>
  <c r="W1221" i="9"/>
  <c r="AM1221" i="9" s="1"/>
  <c r="W1217" i="9"/>
  <c r="AM1217" i="9" s="1"/>
  <c r="W1213" i="9"/>
  <c r="AM1213" i="9" s="1"/>
  <c r="W1209" i="9"/>
  <c r="AM1209" i="9" s="1"/>
  <c r="W1205" i="9"/>
  <c r="AM1205" i="9" s="1"/>
  <c r="W1201" i="9"/>
  <c r="AM1201" i="9" s="1"/>
  <c r="W1197" i="9"/>
  <c r="AM1197" i="9" s="1"/>
  <c r="W1193" i="9"/>
  <c r="AM1193" i="9" s="1"/>
  <c r="W1189" i="9"/>
  <c r="AM1189" i="9" s="1"/>
  <c r="W1185" i="9"/>
  <c r="AM1185" i="9" s="1"/>
  <c r="W1181" i="9"/>
  <c r="AM1181" i="9" s="1"/>
  <c r="W1177" i="9"/>
  <c r="AM1177" i="9" s="1"/>
  <c r="W1173" i="9"/>
  <c r="AM1173" i="9" s="1"/>
  <c r="W1169" i="9"/>
  <c r="AM1169" i="9" s="1"/>
  <c r="W1165" i="9"/>
  <c r="AM1165" i="9" s="1"/>
  <c r="W1161" i="9"/>
  <c r="AM1161" i="9" s="1"/>
  <c r="W1157" i="9"/>
  <c r="AM1157" i="9" s="1"/>
  <c r="W1153" i="9"/>
  <c r="AM1153" i="9" s="1"/>
  <c r="W1149" i="9"/>
  <c r="AM1149" i="9" s="1"/>
  <c r="W1145" i="9"/>
  <c r="AM1145" i="9" s="1"/>
  <c r="W1141" i="9"/>
  <c r="AM1141" i="9" s="1"/>
  <c r="W1137" i="9"/>
  <c r="AM1137" i="9" s="1"/>
  <c r="W1133" i="9"/>
  <c r="AM1133" i="9" s="1"/>
  <c r="W1129" i="9"/>
  <c r="AM1129" i="9" s="1"/>
  <c r="W1125" i="9"/>
  <c r="AM1125" i="9" s="1"/>
  <c r="W3868" i="9"/>
  <c r="W3864" i="9"/>
  <c r="W3860" i="9"/>
  <c r="W3856" i="9"/>
  <c r="W3852" i="9"/>
  <c r="W3848" i="9"/>
  <c r="W3844" i="9"/>
  <c r="W3840" i="9"/>
  <c r="W3836" i="9"/>
  <c r="W3832" i="9"/>
  <c r="W3828" i="9"/>
  <c r="W3824" i="9"/>
  <c r="W3820" i="9"/>
  <c r="W3816" i="9"/>
  <c r="W3812" i="9"/>
  <c r="W3808" i="9"/>
  <c r="W3804" i="9"/>
  <c r="W3800" i="9"/>
  <c r="W3796" i="9"/>
  <c r="W3792" i="9"/>
  <c r="W3788" i="9"/>
  <c r="W3784" i="9"/>
  <c r="W3780" i="9"/>
  <c r="W3776" i="9"/>
  <c r="W3772" i="9"/>
  <c r="W3768" i="9"/>
  <c r="W3764" i="9"/>
  <c r="W3760" i="9"/>
  <c r="W3756" i="9"/>
  <c r="W3752" i="9"/>
  <c r="W3748" i="9"/>
  <c r="W3744" i="9"/>
  <c r="W3740" i="9"/>
  <c r="W3736" i="9"/>
  <c r="W3732" i="9"/>
  <c r="W3728" i="9"/>
  <c r="W3724" i="9"/>
  <c r="W3720" i="9"/>
  <c r="W3716" i="9"/>
  <c r="W3712" i="9"/>
  <c r="W3708" i="9"/>
  <c r="W3704" i="9"/>
  <c r="W3700" i="9"/>
  <c r="W3696" i="9"/>
  <c r="W3692" i="9"/>
  <c r="W3688" i="9"/>
  <c r="W3684" i="9"/>
  <c r="W3680" i="9"/>
  <c r="W3676" i="9"/>
  <c r="W3672" i="9"/>
  <c r="W3668" i="9"/>
  <c r="W3664" i="9"/>
  <c r="W3660" i="9"/>
  <c r="W3656" i="9"/>
  <c r="W3652" i="9"/>
  <c r="W3648" i="9"/>
  <c r="W3644" i="9"/>
  <c r="W3640" i="9"/>
  <c r="W3636" i="9"/>
  <c r="W3632" i="9"/>
  <c r="W3628" i="9"/>
  <c r="W3624" i="9"/>
  <c r="W3620" i="9"/>
  <c r="W3616" i="9"/>
  <c r="W3612" i="9"/>
  <c r="W3608" i="9"/>
  <c r="W3604" i="9"/>
  <c r="W3600" i="9"/>
  <c r="W3596" i="9"/>
  <c r="W3592" i="9"/>
  <c r="W3588" i="9"/>
  <c r="W3584" i="9"/>
  <c r="W3580" i="9"/>
  <c r="W3576" i="9"/>
  <c r="W3572" i="9"/>
  <c r="W3568" i="9"/>
  <c r="W3564" i="9"/>
  <c r="W3560" i="9"/>
  <c r="W3556" i="9"/>
  <c r="W3552" i="9"/>
  <c r="W3548" i="9"/>
  <c r="W3544" i="9"/>
  <c r="W3540" i="9"/>
  <c r="W3536" i="9"/>
  <c r="W3532" i="9"/>
  <c r="W3528" i="9"/>
  <c r="W3524" i="9"/>
  <c r="W3520" i="9"/>
  <c r="W3516" i="9"/>
  <c r="W3512" i="9"/>
  <c r="W3508" i="9"/>
  <c r="W3504" i="9"/>
  <c r="W3500" i="9"/>
  <c r="W3496" i="9"/>
  <c r="W3492" i="9"/>
  <c r="W3488" i="9"/>
  <c r="W3484" i="9"/>
  <c r="W3480" i="9"/>
  <c r="W3476" i="9"/>
  <c r="W3472" i="9"/>
  <c r="W3468" i="9"/>
  <c r="W3464" i="9"/>
  <c r="W3460" i="9"/>
  <c r="W3456" i="9"/>
  <c r="W3452" i="9"/>
  <c r="W3448" i="9"/>
  <c r="W3444" i="9"/>
  <c r="W3440" i="9"/>
  <c r="W3436" i="9"/>
  <c r="W3432" i="9"/>
  <c r="W3428" i="9"/>
  <c r="W3424" i="9"/>
  <c r="W3420" i="9"/>
  <c r="W3416" i="9"/>
  <c r="W3412" i="9"/>
  <c r="W3408" i="9"/>
  <c r="W3404" i="9"/>
  <c r="W3400" i="9"/>
  <c r="W3396" i="9"/>
  <c r="W3392" i="9"/>
  <c r="W3388" i="9"/>
  <c r="W3384" i="9"/>
  <c r="W3380" i="9"/>
  <c r="W3376" i="9"/>
  <c r="W3372" i="9"/>
  <c r="W3368" i="9"/>
  <c r="W3364" i="9"/>
  <c r="W3360" i="9"/>
  <c r="W3356" i="9"/>
  <c r="W3352" i="9"/>
  <c r="W3348" i="9"/>
  <c r="W3344" i="9"/>
  <c r="W3340" i="9"/>
  <c r="W3336" i="9"/>
  <c r="W3332" i="9"/>
  <c r="W3328" i="9"/>
  <c r="W3324" i="9"/>
  <c r="W3320" i="9"/>
  <c r="W3316" i="9"/>
  <c r="W3312" i="9"/>
  <c r="W3308" i="9"/>
  <c r="W3304" i="9"/>
  <c r="W3300" i="9"/>
  <c r="W3296" i="9"/>
  <c r="W3292" i="9"/>
  <c r="W3288" i="9"/>
  <c r="W3284" i="9"/>
  <c r="W3280" i="9"/>
  <c r="W3276" i="9"/>
  <c r="W3272" i="9"/>
  <c r="W3268" i="9"/>
  <c r="W3264" i="9"/>
  <c r="W3260" i="9"/>
  <c r="W3256" i="9"/>
  <c r="W3252" i="9"/>
  <c r="W3248" i="9"/>
  <c r="W3244" i="9"/>
  <c r="W3240" i="9"/>
  <c r="W3236" i="9"/>
  <c r="W3232" i="9"/>
  <c r="W3228" i="9"/>
  <c r="W3224" i="9"/>
  <c r="W3220" i="9"/>
  <c r="W3216" i="9"/>
  <c r="W3212" i="9"/>
  <c r="W3208" i="9"/>
  <c r="W3204" i="9"/>
  <c r="W3200" i="9"/>
  <c r="W3196" i="9"/>
  <c r="W3192" i="9"/>
  <c r="W3188" i="9"/>
  <c r="W3184" i="9"/>
  <c r="W3180" i="9"/>
  <c r="W3176" i="9"/>
  <c r="W3172" i="9"/>
  <c r="W3168" i="9"/>
  <c r="W3164" i="9"/>
  <c r="W3160" i="9"/>
  <c r="W3156" i="9"/>
  <c r="W3152" i="9"/>
  <c r="W3148" i="9"/>
  <c r="W3144" i="9"/>
  <c r="W3140" i="9"/>
  <c r="W3136" i="9"/>
  <c r="W3132" i="9"/>
  <c r="W3128" i="9"/>
  <c r="W3124" i="9"/>
  <c r="W3120" i="9"/>
  <c r="W3116" i="9"/>
  <c r="W3112" i="9"/>
  <c r="W3108" i="9"/>
  <c r="W3104" i="9"/>
  <c r="W3100" i="9"/>
  <c r="W3096" i="9"/>
  <c r="W3092" i="9"/>
  <c r="W3088" i="9"/>
  <c r="W3084" i="9"/>
  <c r="W3080" i="9"/>
  <c r="W3076" i="9"/>
  <c r="W3072" i="9"/>
  <c r="W3068" i="9"/>
  <c r="W3064" i="9"/>
  <c r="W3060" i="9"/>
  <c r="W3056" i="9"/>
  <c r="W3052" i="9"/>
  <c r="W3048" i="9"/>
  <c r="W3044" i="9"/>
  <c r="W3040" i="9"/>
  <c r="W3036" i="9"/>
  <c r="W3032" i="9"/>
  <c r="W3028" i="9"/>
  <c r="W3024" i="9"/>
  <c r="W3020" i="9"/>
  <c r="W3016" i="9"/>
  <c r="W3012" i="9"/>
  <c r="W3008" i="9"/>
  <c r="W3004" i="9"/>
  <c r="W3000" i="9"/>
  <c r="W2996" i="9"/>
  <c r="W2992" i="9"/>
  <c r="W2988" i="9"/>
  <c r="W2984" i="9"/>
  <c r="W2980" i="9"/>
  <c r="W2976" i="9"/>
  <c r="W2972" i="9"/>
  <c r="W2968" i="9"/>
  <c r="W2964" i="9"/>
  <c r="W2960" i="9"/>
  <c r="W2956" i="9"/>
  <c r="W2952" i="9"/>
  <c r="W2948" i="9"/>
  <c r="W2944" i="9"/>
  <c r="W2940" i="9"/>
  <c r="W2936" i="9"/>
  <c r="W2932" i="9"/>
  <c r="W2928" i="9"/>
  <c r="W2924" i="9"/>
  <c r="W2920" i="9"/>
  <c r="W2916" i="9"/>
  <c r="W2912" i="9"/>
  <c r="W2908" i="9"/>
  <c r="W2904" i="9"/>
  <c r="W2900" i="9"/>
  <c r="W2896" i="9"/>
  <c r="W2892" i="9"/>
  <c r="W2888" i="9"/>
  <c r="W2884" i="9"/>
  <c r="W2880" i="9"/>
  <c r="W2876" i="9"/>
  <c r="W2872" i="9"/>
  <c r="W2868" i="9"/>
  <c r="W2864" i="9"/>
  <c r="W2860" i="9"/>
  <c r="W2856" i="9"/>
  <c r="W2852" i="9"/>
  <c r="W2848" i="9"/>
  <c r="W2844" i="9"/>
  <c r="W2840" i="9"/>
  <c r="W2836" i="9"/>
  <c r="W2832" i="9"/>
  <c r="W2828" i="9"/>
  <c r="W2824" i="9"/>
  <c r="W2820" i="9"/>
  <c r="W2816" i="9"/>
  <c r="W2812" i="9"/>
  <c r="W2808" i="9"/>
  <c r="W2804" i="9"/>
  <c r="W2800" i="9"/>
  <c r="W2796" i="9"/>
  <c r="W2792" i="9"/>
  <c r="W2788" i="9"/>
  <c r="W2784" i="9"/>
  <c r="W2780" i="9"/>
  <c r="W2776" i="9"/>
  <c r="W2772" i="9"/>
  <c r="W2768" i="9"/>
  <c r="W2764" i="9"/>
  <c r="W2760" i="9"/>
  <c r="W2756" i="9"/>
  <c r="W2752" i="9"/>
  <c r="W2748" i="9"/>
  <c r="W2744" i="9"/>
  <c r="W2740" i="9"/>
  <c r="W2736" i="9"/>
  <c r="W2732" i="9"/>
  <c r="W2728" i="9"/>
  <c r="W2724" i="9"/>
  <c r="W2720" i="9"/>
  <c r="W2716" i="9"/>
  <c r="W2712" i="9"/>
  <c r="W2708" i="9"/>
  <c r="W2704" i="9"/>
  <c r="W2700" i="9"/>
  <c r="W2696" i="9"/>
  <c r="W2692" i="9"/>
  <c r="W2688" i="9"/>
  <c r="W2684" i="9"/>
  <c r="W2680" i="9"/>
  <c r="W2676" i="9"/>
  <c r="W2672" i="9"/>
  <c r="W2668" i="9"/>
  <c r="W2664" i="9"/>
  <c r="W2660" i="9"/>
  <c r="W2656" i="9"/>
  <c r="W2652" i="9"/>
  <c r="W2648" i="9"/>
  <c r="W2644" i="9"/>
  <c r="W2640" i="9"/>
  <c r="W2636" i="9"/>
  <c r="W2632" i="9"/>
  <c r="W2628" i="9"/>
  <c r="W2624" i="9"/>
  <c r="W2620" i="9"/>
  <c r="W2616" i="9"/>
  <c r="W2612" i="9"/>
  <c r="W2608" i="9"/>
  <c r="W2604" i="9"/>
  <c r="W2600" i="9"/>
  <c r="W2596" i="9"/>
  <c r="W2592" i="9"/>
  <c r="W2588" i="9"/>
  <c r="W2584" i="9"/>
  <c r="W2580" i="9"/>
  <c r="W2576" i="9"/>
  <c r="W2572" i="9"/>
  <c r="W2568" i="9"/>
  <c r="W2564" i="9"/>
  <c r="W2560" i="9"/>
  <c r="W2556" i="9"/>
  <c r="W2552" i="9"/>
  <c r="W2548" i="9"/>
  <c r="W2544" i="9"/>
  <c r="W2540" i="9"/>
  <c r="W2536" i="9"/>
  <c r="W2532" i="9"/>
  <c r="W2528" i="9"/>
  <c r="W2524" i="9"/>
  <c r="W2520" i="9"/>
  <c r="W2516" i="9"/>
  <c r="W2512" i="9"/>
  <c r="W2508" i="9"/>
  <c r="W2504" i="9"/>
  <c r="W2500" i="9"/>
  <c r="W2496" i="9"/>
  <c r="W2492" i="9"/>
  <c r="W2488" i="9"/>
  <c r="W2484" i="9"/>
  <c r="W2480" i="9"/>
  <c r="W2476" i="9"/>
  <c r="W2472" i="9"/>
  <c r="W2468" i="9"/>
  <c r="W2464" i="9"/>
  <c r="W2460" i="9"/>
  <c r="W2456" i="9"/>
  <c r="W2452" i="9"/>
  <c r="W2448" i="9"/>
  <c r="W2444" i="9"/>
  <c r="W2440" i="9"/>
  <c r="W2436" i="9"/>
  <c r="W2432" i="9"/>
  <c r="W2428" i="9"/>
  <c r="W2424" i="9"/>
  <c r="W2420" i="9"/>
  <c r="W2416" i="9"/>
  <c r="W2412" i="9"/>
  <c r="W2408" i="9"/>
  <c r="W2404" i="9"/>
  <c r="W2400" i="9"/>
  <c r="W2396" i="9"/>
  <c r="W2392" i="9"/>
  <c r="W2388" i="9"/>
  <c r="W2384" i="9"/>
  <c r="W2380" i="9"/>
  <c r="W2376" i="9"/>
  <c r="W2372" i="9"/>
  <c r="W2368" i="9"/>
  <c r="W2364" i="9"/>
  <c r="W2360" i="9"/>
  <c r="W2356" i="9"/>
  <c r="W2352" i="9"/>
  <c r="W2348" i="9"/>
  <c r="W2344" i="9"/>
  <c r="W2340" i="9"/>
  <c r="W2336" i="9"/>
  <c r="W2332" i="9"/>
  <c r="W2328" i="9"/>
  <c r="W2324" i="9"/>
  <c r="W2320" i="9"/>
  <c r="W2316" i="9"/>
  <c r="W2312" i="9"/>
  <c r="W2308" i="9"/>
  <c r="W2304" i="9"/>
  <c r="W2300" i="9"/>
  <c r="W2296" i="9"/>
  <c r="W2292" i="9"/>
  <c r="W2288" i="9"/>
  <c r="W2284" i="9"/>
  <c r="W2280" i="9"/>
  <c r="W2276" i="9"/>
  <c r="W2272" i="9"/>
  <c r="W2268" i="9"/>
  <c r="W2264" i="9"/>
  <c r="W2260" i="9"/>
  <c r="W2256" i="9"/>
  <c r="W2252" i="9"/>
  <c r="W2248" i="9"/>
  <c r="W2244" i="9"/>
  <c r="W2240" i="9"/>
  <c r="W2236" i="9"/>
  <c r="W2232" i="9"/>
  <c r="W2228" i="9"/>
  <c r="W2224" i="9"/>
  <c r="W2220" i="9"/>
  <c r="W2216" i="9"/>
  <c r="W2212" i="9"/>
  <c r="W2208" i="9"/>
  <c r="W2204" i="9"/>
  <c r="W2200" i="9"/>
  <c r="W2196" i="9"/>
  <c r="W2192" i="9"/>
  <c r="W2188" i="9"/>
  <c r="W2184" i="9"/>
  <c r="W2180" i="9"/>
  <c r="W2176" i="9"/>
  <c r="W2172" i="9"/>
  <c r="W2168" i="9"/>
  <c r="W2164" i="9"/>
  <c r="W2160" i="9"/>
  <c r="W2156" i="9"/>
  <c r="W2152" i="9"/>
  <c r="W2148" i="9"/>
  <c r="W2144" i="9"/>
  <c r="W2140" i="9"/>
  <c r="W2136" i="9"/>
  <c r="W2132" i="9"/>
  <c r="W2128" i="9"/>
  <c r="W2124" i="9"/>
  <c r="W2120" i="9"/>
  <c r="W2116" i="9"/>
  <c r="W2112" i="9"/>
  <c r="W2108" i="9"/>
  <c r="W2104" i="9"/>
  <c r="W2100" i="9"/>
  <c r="W2096" i="9"/>
  <c r="W2092" i="9"/>
  <c r="W2088" i="9"/>
  <c r="W2084" i="9"/>
  <c r="W2080" i="9"/>
  <c r="W2076" i="9"/>
  <c r="W2072" i="9"/>
  <c r="W2068" i="9"/>
  <c r="W2064" i="9"/>
  <c r="W2060" i="9"/>
  <c r="W2056" i="9"/>
  <c r="W2052" i="9"/>
  <c r="W2048" i="9"/>
  <c r="W2044" i="9"/>
  <c r="W2040" i="9"/>
  <c r="W2036" i="9"/>
  <c r="W2032" i="9"/>
  <c r="W2028" i="9"/>
  <c r="W2024" i="9"/>
  <c r="W2020" i="9"/>
  <c r="W2016" i="9"/>
  <c r="W2012" i="9"/>
  <c r="W2008" i="9"/>
  <c r="W2004" i="9"/>
  <c r="W2000" i="9"/>
  <c r="W1996" i="9"/>
  <c r="W1992" i="9"/>
  <c r="W1988" i="9"/>
  <c r="W1984" i="9"/>
  <c r="W1980" i="9"/>
  <c r="W1976" i="9"/>
  <c r="W1972" i="9"/>
  <c r="W1968" i="9"/>
  <c r="W1964" i="9"/>
  <c r="W1960" i="9"/>
  <c r="W1956" i="9"/>
  <c r="W1952" i="9"/>
  <c r="W1948" i="9"/>
  <c r="W1944" i="9"/>
  <c r="W1940" i="9"/>
  <c r="W1936" i="9"/>
  <c r="W1932" i="9"/>
  <c r="W1928" i="9"/>
  <c r="W1924" i="9"/>
  <c r="W1920" i="9"/>
  <c r="W1916" i="9"/>
  <c r="W1912" i="9"/>
  <c r="W1908" i="9"/>
  <c r="W1904" i="9"/>
  <c r="W1900" i="9"/>
  <c r="W1896" i="9"/>
  <c r="W1892" i="9"/>
  <c r="W1888" i="9"/>
  <c r="W1884" i="9"/>
  <c r="W1880" i="9"/>
  <c r="W1876" i="9"/>
  <c r="W1872" i="9"/>
  <c r="W1868" i="9"/>
  <c r="W1864" i="9"/>
  <c r="W1860" i="9"/>
  <c r="AM1860" i="9" s="1"/>
  <c r="W1856" i="9"/>
  <c r="AM1856" i="9" s="1"/>
  <c r="W1852" i="9"/>
  <c r="AM1852" i="9" s="1"/>
  <c r="W1848" i="9"/>
  <c r="AM1848" i="9" s="1"/>
  <c r="W1844" i="9"/>
  <c r="AM1844" i="9" s="1"/>
  <c r="W1840" i="9"/>
  <c r="AM1840" i="9" s="1"/>
  <c r="W1836" i="9"/>
  <c r="AM1836" i="9" s="1"/>
  <c r="W1832" i="9"/>
  <c r="AM1832" i="9" s="1"/>
  <c r="W1828" i="9"/>
  <c r="AM1828" i="9" s="1"/>
  <c r="W1824" i="9"/>
  <c r="AM1824" i="9" s="1"/>
  <c r="W1820" i="9"/>
  <c r="AM1820" i="9" s="1"/>
  <c r="W1816" i="9"/>
  <c r="AM1816" i="9" s="1"/>
  <c r="W1812" i="9"/>
  <c r="AM1812" i="9" s="1"/>
  <c r="W1808" i="9"/>
  <c r="AM1808" i="9" s="1"/>
  <c r="W1804" i="9"/>
  <c r="AM1804" i="9" s="1"/>
  <c r="W1800" i="9"/>
  <c r="AM1800" i="9" s="1"/>
  <c r="W1796" i="9"/>
  <c r="AM1796" i="9" s="1"/>
  <c r="W1792" i="9"/>
  <c r="AM1792" i="9" s="1"/>
  <c r="W1788" i="9"/>
  <c r="AM1788" i="9" s="1"/>
  <c r="W1784" i="9"/>
  <c r="AM1784" i="9" s="1"/>
  <c r="W1780" i="9"/>
  <c r="AM1780" i="9" s="1"/>
  <c r="W1776" i="9"/>
  <c r="AM1776" i="9" s="1"/>
  <c r="W1772" i="9"/>
  <c r="AM1772" i="9" s="1"/>
  <c r="W1768" i="9"/>
  <c r="AM1768" i="9" s="1"/>
  <c r="W1764" i="9"/>
  <c r="AM1764" i="9" s="1"/>
  <c r="W1760" i="9"/>
  <c r="AM1760" i="9" s="1"/>
  <c r="W1756" i="9"/>
  <c r="AM1756" i="9" s="1"/>
  <c r="W1752" i="9"/>
  <c r="AM1752" i="9" s="1"/>
  <c r="W1748" i="9"/>
  <c r="AM1748" i="9" s="1"/>
  <c r="W1744" i="9"/>
  <c r="AM1744" i="9" s="1"/>
  <c r="W1740" i="9"/>
  <c r="AM1740" i="9" s="1"/>
  <c r="W1736" i="9"/>
  <c r="AM1736" i="9" s="1"/>
  <c r="W1732" i="9"/>
  <c r="AM1732" i="9" s="1"/>
  <c r="W1728" i="9"/>
  <c r="AM1728" i="9" s="1"/>
  <c r="W1724" i="9"/>
  <c r="AM1724" i="9" s="1"/>
  <c r="W1720" i="9"/>
  <c r="AM1720" i="9" s="1"/>
  <c r="W1716" i="9"/>
  <c r="AM1716" i="9" s="1"/>
  <c r="W1712" i="9"/>
  <c r="AM1712" i="9" s="1"/>
  <c r="W1708" i="9"/>
  <c r="AM1708" i="9" s="1"/>
  <c r="W1704" i="9"/>
  <c r="AM1704" i="9" s="1"/>
  <c r="W1700" i="9"/>
  <c r="AM1700" i="9" s="1"/>
  <c r="W1696" i="9"/>
  <c r="AM1696" i="9" s="1"/>
  <c r="W1692" i="9"/>
  <c r="AM1692" i="9" s="1"/>
  <c r="W1688" i="9"/>
  <c r="AM1688" i="9" s="1"/>
  <c r="W1684" i="9"/>
  <c r="AM1684" i="9" s="1"/>
  <c r="W1680" i="9"/>
  <c r="AM1680" i="9" s="1"/>
  <c r="W1676" i="9"/>
  <c r="AM1676" i="9" s="1"/>
  <c r="W1672" i="9"/>
  <c r="AM1672" i="9" s="1"/>
  <c r="W1668" i="9"/>
  <c r="AM1668" i="9" s="1"/>
  <c r="W1664" i="9"/>
  <c r="AM1664" i="9" s="1"/>
  <c r="W1660" i="9"/>
  <c r="AM1660" i="9" s="1"/>
  <c r="W1656" i="9"/>
  <c r="AM1656" i="9" s="1"/>
  <c r="W1652" i="9"/>
  <c r="AM1652" i="9" s="1"/>
  <c r="W1648" i="9"/>
  <c r="AM1648" i="9" s="1"/>
  <c r="W1644" i="9"/>
  <c r="AM1644" i="9" s="1"/>
  <c r="W1640" i="9"/>
  <c r="AM1640" i="9" s="1"/>
  <c r="W1636" i="9"/>
  <c r="AM1636" i="9" s="1"/>
  <c r="W1632" i="9"/>
  <c r="AM1632" i="9" s="1"/>
  <c r="W1628" i="9"/>
  <c r="AM1628" i="9" s="1"/>
  <c r="W1624" i="9"/>
  <c r="AM1624" i="9" s="1"/>
  <c r="W1620" i="9"/>
  <c r="AM1620" i="9" s="1"/>
  <c r="W1616" i="9"/>
  <c r="AM1616" i="9" s="1"/>
  <c r="W1612" i="9"/>
  <c r="AM1612" i="9" s="1"/>
  <c r="W1608" i="9"/>
  <c r="AM1608" i="9" s="1"/>
  <c r="W1604" i="9"/>
  <c r="AM1604" i="9" s="1"/>
  <c r="W1600" i="9"/>
  <c r="AM1600" i="9" s="1"/>
  <c r="W1596" i="9"/>
  <c r="AM1596" i="9" s="1"/>
  <c r="W1592" i="9"/>
  <c r="AM1592" i="9" s="1"/>
  <c r="W1588" i="9"/>
  <c r="AM1588" i="9" s="1"/>
  <c r="W1584" i="9"/>
  <c r="AM1584" i="9" s="1"/>
  <c r="W1580" i="9"/>
  <c r="AM1580" i="9" s="1"/>
  <c r="W1576" i="9"/>
  <c r="AM1576" i="9" s="1"/>
  <c r="W1572" i="9"/>
  <c r="AM1572" i="9" s="1"/>
  <c r="W1568" i="9"/>
  <c r="AM1568" i="9" s="1"/>
  <c r="W1564" i="9"/>
  <c r="AM1564" i="9" s="1"/>
  <c r="W1560" i="9"/>
  <c r="AM1560" i="9" s="1"/>
  <c r="W1556" i="9"/>
  <c r="AM1556" i="9" s="1"/>
  <c r="W1552" i="9"/>
  <c r="AM1552" i="9" s="1"/>
  <c r="W1548" i="9"/>
  <c r="AM1548" i="9" s="1"/>
  <c r="W1544" i="9"/>
  <c r="AM1544" i="9" s="1"/>
  <c r="W1540" i="9"/>
  <c r="AM1540" i="9" s="1"/>
  <c r="W1536" i="9"/>
  <c r="AM1536" i="9" s="1"/>
  <c r="W1532" i="9"/>
  <c r="AM1532" i="9" s="1"/>
  <c r="W1528" i="9"/>
  <c r="AM1528" i="9" s="1"/>
  <c r="W1524" i="9"/>
  <c r="AM1524" i="9" s="1"/>
  <c r="W1520" i="9"/>
  <c r="AM1520" i="9" s="1"/>
  <c r="W1516" i="9"/>
  <c r="AM1516" i="9" s="1"/>
  <c r="W1512" i="9"/>
  <c r="AM1512" i="9" s="1"/>
  <c r="W1508" i="9"/>
  <c r="AM1508" i="9" s="1"/>
  <c r="W1504" i="9"/>
  <c r="AM1504" i="9" s="1"/>
  <c r="W1500" i="9"/>
  <c r="AM1500" i="9" s="1"/>
  <c r="W1496" i="9"/>
  <c r="AM1496" i="9" s="1"/>
  <c r="W1492" i="9"/>
  <c r="AM1492" i="9" s="1"/>
  <c r="W1488" i="9"/>
  <c r="AM1488" i="9" s="1"/>
  <c r="W1484" i="9"/>
  <c r="AM1484" i="9" s="1"/>
  <c r="W1480" i="9"/>
  <c r="AM1480" i="9" s="1"/>
  <c r="W1476" i="9"/>
  <c r="AM1476" i="9" s="1"/>
  <c r="W1472" i="9"/>
  <c r="AM1472" i="9" s="1"/>
  <c r="W1468" i="9"/>
  <c r="AM1468" i="9" s="1"/>
  <c r="W1464" i="9"/>
  <c r="AM1464" i="9" s="1"/>
  <c r="W1460" i="9"/>
  <c r="AM1460" i="9" s="1"/>
  <c r="W1456" i="9"/>
  <c r="AM1456" i="9" s="1"/>
  <c r="W1452" i="9"/>
  <c r="AM1452" i="9" s="1"/>
  <c r="W1448" i="9"/>
  <c r="AM1448" i="9" s="1"/>
  <c r="W1444" i="9"/>
  <c r="AM1444" i="9" s="1"/>
  <c r="W1440" i="9"/>
  <c r="AM1440" i="9" s="1"/>
  <c r="W1436" i="9"/>
  <c r="AM1436" i="9" s="1"/>
  <c r="W1432" i="9"/>
  <c r="AM1432" i="9" s="1"/>
  <c r="W1428" i="9"/>
  <c r="AM1428" i="9" s="1"/>
  <c r="W1424" i="9"/>
  <c r="AM1424" i="9" s="1"/>
  <c r="W1420" i="9"/>
  <c r="AM1420" i="9" s="1"/>
  <c r="W1416" i="9"/>
  <c r="AM1416" i="9" s="1"/>
  <c r="W1412" i="9"/>
  <c r="AM1412" i="9" s="1"/>
  <c r="W1408" i="9"/>
  <c r="AM1408" i="9" s="1"/>
  <c r="W1404" i="9"/>
  <c r="AM1404" i="9" s="1"/>
  <c r="W1400" i="9"/>
  <c r="AM1400" i="9" s="1"/>
  <c r="W1396" i="9"/>
  <c r="AM1396" i="9" s="1"/>
  <c r="W1392" i="9"/>
  <c r="AM1392" i="9" s="1"/>
  <c r="W1388" i="9"/>
  <c r="AM1388" i="9" s="1"/>
  <c r="W1384" i="9"/>
  <c r="AM1384" i="9" s="1"/>
  <c r="W1380" i="9"/>
  <c r="AM1380" i="9" s="1"/>
  <c r="W1376" i="9"/>
  <c r="AM1376" i="9" s="1"/>
  <c r="W1372" i="9"/>
  <c r="AM1372" i="9" s="1"/>
  <c r="W1368" i="9"/>
  <c r="AM1368" i="9" s="1"/>
  <c r="W1364" i="9"/>
  <c r="AM1364" i="9" s="1"/>
  <c r="W1360" i="9"/>
  <c r="AM1360" i="9" s="1"/>
  <c r="W1356" i="9"/>
  <c r="AM1356" i="9" s="1"/>
  <c r="W1352" i="9"/>
  <c r="AM1352" i="9" s="1"/>
  <c r="W1348" i="9"/>
  <c r="AM1348" i="9" s="1"/>
  <c r="W1344" i="9"/>
  <c r="AM1344" i="9" s="1"/>
  <c r="W1340" i="9"/>
  <c r="AM1340" i="9" s="1"/>
  <c r="W1336" i="9"/>
  <c r="AM1336" i="9" s="1"/>
  <c r="W1332" i="9"/>
  <c r="AM1332" i="9" s="1"/>
  <c r="W1328" i="9"/>
  <c r="AM1328" i="9" s="1"/>
  <c r="W1324" i="9"/>
  <c r="AM1324" i="9" s="1"/>
  <c r="W1320" i="9"/>
  <c r="AM1320" i="9" s="1"/>
  <c r="W1316" i="9"/>
  <c r="AM1316" i="9" s="1"/>
  <c r="W1312" i="9"/>
  <c r="AM1312" i="9" s="1"/>
  <c r="W1308" i="9"/>
  <c r="AM1308" i="9" s="1"/>
  <c r="W1304" i="9"/>
  <c r="AM1304" i="9" s="1"/>
  <c r="W1300" i="9"/>
  <c r="AM1300" i="9" s="1"/>
  <c r="W1296" i="9"/>
  <c r="AM1296" i="9" s="1"/>
  <c r="W1292" i="9"/>
  <c r="AM1292" i="9" s="1"/>
  <c r="W1288" i="9"/>
  <c r="AM1288" i="9" s="1"/>
  <c r="W1284" i="9"/>
  <c r="AM1284" i="9" s="1"/>
  <c r="W1280" i="9"/>
  <c r="AM1280" i="9" s="1"/>
  <c r="W1276" i="9"/>
  <c r="AM1276" i="9" s="1"/>
  <c r="W1272" i="9"/>
  <c r="AM1272" i="9" s="1"/>
  <c r="W1268" i="9"/>
  <c r="AM1268" i="9" s="1"/>
  <c r="W1264" i="9"/>
  <c r="AM1264" i="9" s="1"/>
  <c r="W1260" i="9"/>
  <c r="AM1260" i="9" s="1"/>
  <c r="W1256" i="9"/>
  <c r="AM1256" i="9" s="1"/>
  <c r="W1252" i="9"/>
  <c r="AM1252" i="9" s="1"/>
  <c r="W1248" i="9"/>
  <c r="AM1248" i="9" s="1"/>
  <c r="W1244" i="9"/>
  <c r="AM1244" i="9" s="1"/>
  <c r="W1240" i="9"/>
  <c r="AM1240" i="9" s="1"/>
  <c r="W1236" i="9"/>
  <c r="AM1236" i="9" s="1"/>
  <c r="W1232" i="9"/>
  <c r="AM1232" i="9" s="1"/>
  <c r="W1228" i="9"/>
  <c r="AM1228" i="9" s="1"/>
  <c r="W1224" i="9"/>
  <c r="AM1224" i="9" s="1"/>
  <c r="W1220" i="9"/>
  <c r="AM1220" i="9" s="1"/>
  <c r="W1216" i="9"/>
  <c r="AM1216" i="9" s="1"/>
  <c r="W1212" i="9"/>
  <c r="AM1212" i="9" s="1"/>
  <c r="W1208" i="9"/>
  <c r="AM1208" i="9" s="1"/>
  <c r="W1204" i="9"/>
  <c r="AM1204" i="9" s="1"/>
  <c r="W1200" i="9"/>
  <c r="AM1200" i="9" s="1"/>
  <c r="W1196" i="9"/>
  <c r="AM1196" i="9" s="1"/>
  <c r="W1192" i="9"/>
  <c r="AM1192" i="9" s="1"/>
  <c r="W1188" i="9"/>
  <c r="AM1188" i="9" s="1"/>
  <c r="W1184" i="9"/>
  <c r="AM1184" i="9" s="1"/>
  <c r="W1180" i="9"/>
  <c r="AM1180" i="9" s="1"/>
  <c r="W1176" i="9"/>
  <c r="AM1176" i="9" s="1"/>
  <c r="W1172" i="9"/>
  <c r="AM1172" i="9" s="1"/>
  <c r="W1168" i="9"/>
  <c r="AM1168" i="9" s="1"/>
  <c r="W1164" i="9"/>
  <c r="AM1164" i="9" s="1"/>
  <c r="W1160" i="9"/>
  <c r="AM1160" i="9" s="1"/>
  <c r="W1156" i="9"/>
  <c r="AM1156" i="9" s="1"/>
  <c r="W1152" i="9"/>
  <c r="AM1152" i="9" s="1"/>
  <c r="W1148" i="9"/>
  <c r="AM1148" i="9" s="1"/>
  <c r="W1144" i="9"/>
  <c r="AM1144" i="9" s="1"/>
  <c r="W1140" i="9"/>
  <c r="AM1140" i="9" s="1"/>
  <c r="W1136" i="9"/>
  <c r="AM1136" i="9" s="1"/>
  <c r="W1132" i="9"/>
  <c r="AM1132" i="9" s="1"/>
  <c r="W1128" i="9"/>
  <c r="AM1128" i="9" s="1"/>
  <c r="W1121" i="9"/>
  <c r="AM1121" i="9" s="1"/>
  <c r="W1117" i="9"/>
  <c r="AM1117" i="9" s="1"/>
  <c r="W1113" i="9"/>
  <c r="AM1113" i="9" s="1"/>
  <c r="W1109" i="9"/>
  <c r="AM1109" i="9" s="1"/>
  <c r="W1105" i="9"/>
  <c r="AM1105" i="9" s="1"/>
  <c r="W1101" i="9"/>
  <c r="AM1101" i="9" s="1"/>
  <c r="W1097" i="9"/>
  <c r="AM1097" i="9" s="1"/>
  <c r="W1093" i="9"/>
  <c r="AM1093" i="9" s="1"/>
  <c r="W1089" i="9"/>
  <c r="AM1089" i="9" s="1"/>
  <c r="W1085" i="9"/>
  <c r="AM1085" i="9" s="1"/>
  <c r="W1081" i="9"/>
  <c r="AM1081" i="9" s="1"/>
  <c r="W1077" i="9"/>
  <c r="AM1077" i="9" s="1"/>
  <c r="W1073" i="9"/>
  <c r="AM1073" i="9" s="1"/>
  <c r="W1069" i="9"/>
  <c r="AM1069" i="9" s="1"/>
  <c r="W1065" i="9"/>
  <c r="AM1065" i="9" s="1"/>
  <c r="W1061" i="9"/>
  <c r="AM1061" i="9" s="1"/>
  <c r="W1057" i="9"/>
  <c r="AM1057" i="9" s="1"/>
  <c r="W1053" i="9"/>
  <c r="AM1053" i="9" s="1"/>
  <c r="W1049" i="9"/>
  <c r="AM1049" i="9" s="1"/>
  <c r="W1045" i="9"/>
  <c r="AM1045" i="9" s="1"/>
  <c r="W1041" i="9"/>
  <c r="AM1041" i="9" s="1"/>
  <c r="W1037" i="9"/>
  <c r="AM1037" i="9" s="1"/>
  <c r="W1033" i="9"/>
  <c r="AM1033" i="9" s="1"/>
  <c r="W1029" i="9"/>
  <c r="AM1029" i="9" s="1"/>
  <c r="W1025" i="9"/>
  <c r="AM1025" i="9" s="1"/>
  <c r="W1021" i="9"/>
  <c r="AM1021" i="9" s="1"/>
  <c r="W1017" i="9"/>
  <c r="AM1017" i="9" s="1"/>
  <c r="W1013" i="9"/>
  <c r="AM1013" i="9" s="1"/>
  <c r="W1009" i="9"/>
  <c r="AM1009" i="9" s="1"/>
  <c r="W1005" i="9"/>
  <c r="AM1005" i="9" s="1"/>
  <c r="W1001" i="9"/>
  <c r="AM1001" i="9" s="1"/>
  <c r="W997" i="9"/>
  <c r="AM997" i="9" s="1"/>
  <c r="W993" i="9"/>
  <c r="AM993" i="9" s="1"/>
  <c r="W989" i="9"/>
  <c r="AM989" i="9" s="1"/>
  <c r="W985" i="9"/>
  <c r="AM985" i="9" s="1"/>
  <c r="W981" i="9"/>
  <c r="AM981" i="9" s="1"/>
  <c r="W977" i="9"/>
  <c r="AM977" i="9" s="1"/>
  <c r="W973" i="9"/>
  <c r="AM973" i="9" s="1"/>
  <c r="W969" i="9"/>
  <c r="AM969" i="9" s="1"/>
  <c r="W965" i="9"/>
  <c r="AM965" i="9" s="1"/>
  <c r="W961" i="9"/>
  <c r="AM961" i="9" s="1"/>
  <c r="W957" i="9"/>
  <c r="AM957" i="9" s="1"/>
  <c r="W953" i="9"/>
  <c r="AM953" i="9" s="1"/>
  <c r="W949" i="9"/>
  <c r="AM949" i="9" s="1"/>
  <c r="W945" i="9"/>
  <c r="AM945" i="9" s="1"/>
  <c r="W941" i="9"/>
  <c r="AM941" i="9" s="1"/>
  <c r="W937" i="9"/>
  <c r="AM937" i="9" s="1"/>
  <c r="W933" i="9"/>
  <c r="AM933" i="9" s="1"/>
  <c r="W929" i="9"/>
  <c r="AM929" i="9" s="1"/>
  <c r="W925" i="9"/>
  <c r="AM925" i="9" s="1"/>
  <c r="W921" i="9"/>
  <c r="AM921" i="9" s="1"/>
  <c r="W917" i="9"/>
  <c r="AM917" i="9" s="1"/>
  <c r="W913" i="9"/>
  <c r="AM913" i="9" s="1"/>
  <c r="W909" i="9"/>
  <c r="AM909" i="9" s="1"/>
  <c r="W905" i="9"/>
  <c r="AM905" i="9" s="1"/>
  <c r="W901" i="9"/>
  <c r="AM901" i="9" s="1"/>
  <c r="W897" i="9"/>
  <c r="AM897" i="9" s="1"/>
  <c r="W893" i="9"/>
  <c r="AM893" i="9" s="1"/>
  <c r="W889" i="9"/>
  <c r="AM889" i="9" s="1"/>
  <c r="W885" i="9"/>
  <c r="AM885" i="9" s="1"/>
  <c r="W881" i="9"/>
  <c r="AM881" i="9" s="1"/>
  <c r="W877" i="9"/>
  <c r="AM877" i="9" s="1"/>
  <c r="W873" i="9"/>
  <c r="AM873" i="9" s="1"/>
  <c r="W869" i="9"/>
  <c r="AM869" i="9" s="1"/>
  <c r="W865" i="9"/>
  <c r="AM865" i="9" s="1"/>
  <c r="W861" i="9"/>
  <c r="AM861" i="9" s="1"/>
  <c r="W857" i="9"/>
  <c r="AM857" i="9" s="1"/>
  <c r="W853" i="9"/>
  <c r="AM853" i="9" s="1"/>
  <c r="W849" i="9"/>
  <c r="AM849" i="9" s="1"/>
  <c r="W845" i="9"/>
  <c r="AM845" i="9" s="1"/>
  <c r="W841" i="9"/>
  <c r="AM841" i="9" s="1"/>
  <c r="W837" i="9"/>
  <c r="AM837" i="9" s="1"/>
  <c r="W833" i="9"/>
  <c r="AM833" i="9" s="1"/>
  <c r="W829" i="9"/>
  <c r="AM829" i="9" s="1"/>
  <c r="W825" i="9"/>
  <c r="AM825" i="9" s="1"/>
  <c r="W821" i="9"/>
  <c r="AM821" i="9" s="1"/>
  <c r="W817" i="9"/>
  <c r="AM817" i="9" s="1"/>
  <c r="W813" i="9"/>
  <c r="AM813" i="9" s="1"/>
  <c r="W809" i="9"/>
  <c r="AM809" i="9" s="1"/>
  <c r="W805" i="9"/>
  <c r="AM805" i="9" s="1"/>
  <c r="W801" i="9"/>
  <c r="AM801" i="9" s="1"/>
  <c r="W797" i="9"/>
  <c r="AM797" i="9" s="1"/>
  <c r="W793" i="9"/>
  <c r="AM793" i="9" s="1"/>
  <c r="W789" i="9"/>
  <c r="AM789" i="9" s="1"/>
  <c r="W785" i="9"/>
  <c r="AM785" i="9" s="1"/>
  <c r="W781" i="9"/>
  <c r="AM781" i="9" s="1"/>
  <c r="W777" i="9"/>
  <c r="AM777" i="9" s="1"/>
  <c r="W773" i="9"/>
  <c r="AM773" i="9" s="1"/>
  <c r="W769" i="9"/>
  <c r="AM769" i="9" s="1"/>
  <c r="W765" i="9"/>
  <c r="AM765" i="9" s="1"/>
  <c r="W761" i="9"/>
  <c r="AM761" i="9" s="1"/>
  <c r="W757" i="9"/>
  <c r="AM757" i="9" s="1"/>
  <c r="W753" i="9"/>
  <c r="AM753" i="9" s="1"/>
  <c r="W749" i="9"/>
  <c r="AM749" i="9" s="1"/>
  <c r="W745" i="9"/>
  <c r="AM745" i="9" s="1"/>
  <c r="W741" i="9"/>
  <c r="AM741" i="9" s="1"/>
  <c r="W737" i="9"/>
  <c r="AM737" i="9" s="1"/>
  <c r="W733" i="9"/>
  <c r="AM733" i="9" s="1"/>
  <c r="W729" i="9"/>
  <c r="AM729" i="9" s="1"/>
  <c r="W725" i="9"/>
  <c r="AM725" i="9" s="1"/>
  <c r="W721" i="9"/>
  <c r="AM721" i="9" s="1"/>
  <c r="W717" i="9"/>
  <c r="AM717" i="9" s="1"/>
  <c r="W713" i="9"/>
  <c r="AM713" i="9" s="1"/>
  <c r="W709" i="9"/>
  <c r="AM709" i="9" s="1"/>
  <c r="W705" i="9"/>
  <c r="AM705" i="9" s="1"/>
  <c r="W701" i="9"/>
  <c r="AM701" i="9" s="1"/>
  <c r="W697" i="9"/>
  <c r="AM697" i="9" s="1"/>
  <c r="W693" i="9"/>
  <c r="AM693" i="9" s="1"/>
  <c r="W689" i="9"/>
  <c r="AM689" i="9" s="1"/>
  <c r="W685" i="9"/>
  <c r="AM685" i="9" s="1"/>
  <c r="W681" i="9"/>
  <c r="AM681" i="9" s="1"/>
  <c r="W677" i="9"/>
  <c r="AM677" i="9" s="1"/>
  <c r="W673" i="9"/>
  <c r="AM673" i="9" s="1"/>
  <c r="W669" i="9"/>
  <c r="AM669" i="9" s="1"/>
  <c r="W665" i="9"/>
  <c r="AM665" i="9" s="1"/>
  <c r="W661" i="9"/>
  <c r="AM661" i="9" s="1"/>
  <c r="W657" i="9"/>
  <c r="AM657" i="9" s="1"/>
  <c r="W653" i="9"/>
  <c r="AM653" i="9" s="1"/>
  <c r="W649" i="9"/>
  <c r="AM649" i="9" s="1"/>
  <c r="W645" i="9"/>
  <c r="AM645" i="9" s="1"/>
  <c r="W641" i="9"/>
  <c r="AM641" i="9" s="1"/>
  <c r="W637" i="9"/>
  <c r="AM637" i="9" s="1"/>
  <c r="W633" i="9"/>
  <c r="AM633" i="9" s="1"/>
  <c r="W629" i="9"/>
  <c r="AM629" i="9" s="1"/>
  <c r="W625" i="9"/>
  <c r="AM625" i="9" s="1"/>
  <c r="W621" i="9"/>
  <c r="AM621" i="9" s="1"/>
  <c r="W617" i="9"/>
  <c r="AM617" i="9" s="1"/>
  <c r="W613" i="9"/>
  <c r="AM613" i="9" s="1"/>
  <c r="W609" i="9"/>
  <c r="AM609" i="9" s="1"/>
  <c r="W605" i="9"/>
  <c r="AM605" i="9" s="1"/>
  <c r="W601" i="9"/>
  <c r="AM601" i="9" s="1"/>
  <c r="W597" i="9"/>
  <c r="AM597" i="9" s="1"/>
  <c r="W593" i="9"/>
  <c r="AM593" i="9" s="1"/>
  <c r="W589" i="9"/>
  <c r="AM589" i="9" s="1"/>
  <c r="W585" i="9"/>
  <c r="AM585" i="9" s="1"/>
  <c r="W581" i="9"/>
  <c r="AM581" i="9" s="1"/>
  <c r="W577" i="9"/>
  <c r="AM577" i="9" s="1"/>
  <c r="W573" i="9"/>
  <c r="AM573" i="9" s="1"/>
  <c r="W569" i="9"/>
  <c r="AM569" i="9" s="1"/>
  <c r="W565" i="9"/>
  <c r="AM565" i="9" s="1"/>
  <c r="W561" i="9"/>
  <c r="AM561" i="9" s="1"/>
  <c r="W557" i="9"/>
  <c r="AM557" i="9" s="1"/>
  <c r="W553" i="9"/>
  <c r="AM553" i="9" s="1"/>
  <c r="W549" i="9"/>
  <c r="AM549" i="9" s="1"/>
  <c r="W545" i="9"/>
  <c r="AM545" i="9" s="1"/>
  <c r="W541" i="9"/>
  <c r="AM541" i="9" s="1"/>
  <c r="W537" i="9"/>
  <c r="AM537" i="9" s="1"/>
  <c r="W533" i="9"/>
  <c r="AM533" i="9" s="1"/>
  <c r="W529" i="9"/>
  <c r="AM529" i="9" s="1"/>
  <c r="W525" i="9"/>
  <c r="AM525" i="9" s="1"/>
  <c r="W521" i="9"/>
  <c r="AM521" i="9" s="1"/>
  <c r="W517" i="9"/>
  <c r="AM517" i="9" s="1"/>
  <c r="W513" i="9"/>
  <c r="AM513" i="9" s="1"/>
  <c r="W509" i="9"/>
  <c r="AM509" i="9" s="1"/>
  <c r="W505" i="9"/>
  <c r="AM505" i="9" s="1"/>
  <c r="W501" i="9"/>
  <c r="AM501" i="9" s="1"/>
  <c r="W497" i="9"/>
  <c r="AM497" i="9" s="1"/>
  <c r="W493" i="9"/>
  <c r="AM493" i="9" s="1"/>
  <c r="W489" i="9"/>
  <c r="AM489" i="9" s="1"/>
  <c r="W485" i="9"/>
  <c r="AM485" i="9" s="1"/>
  <c r="W481" i="9"/>
  <c r="AM481" i="9" s="1"/>
  <c r="W477" i="9"/>
  <c r="AM477" i="9" s="1"/>
  <c r="W473" i="9"/>
  <c r="AM473" i="9" s="1"/>
  <c r="W469" i="9"/>
  <c r="AM469" i="9" s="1"/>
  <c r="W465" i="9"/>
  <c r="AM465" i="9" s="1"/>
  <c r="W461" i="9"/>
  <c r="AM461" i="9" s="1"/>
  <c r="W457" i="9"/>
  <c r="AM457" i="9" s="1"/>
  <c r="W453" i="9"/>
  <c r="AM453" i="9" s="1"/>
  <c r="W449" i="9"/>
  <c r="AM449" i="9" s="1"/>
  <c r="W445" i="9"/>
  <c r="AM445" i="9" s="1"/>
  <c r="W441" i="9"/>
  <c r="AM441" i="9" s="1"/>
  <c r="W437" i="9"/>
  <c r="AM437" i="9" s="1"/>
  <c r="W433" i="9"/>
  <c r="AM433" i="9" s="1"/>
  <c r="W429" i="9"/>
  <c r="AM429" i="9" s="1"/>
  <c r="W425" i="9"/>
  <c r="AM425" i="9" s="1"/>
  <c r="W421" i="9"/>
  <c r="AM421" i="9" s="1"/>
  <c r="W417" i="9"/>
  <c r="AM417" i="9" s="1"/>
  <c r="W413" i="9"/>
  <c r="AM413" i="9" s="1"/>
  <c r="W409" i="9"/>
  <c r="AM409" i="9" s="1"/>
  <c r="W405" i="9"/>
  <c r="AM405" i="9" s="1"/>
  <c r="W401" i="9"/>
  <c r="AM401" i="9" s="1"/>
  <c r="W397" i="9"/>
  <c r="AM397" i="9" s="1"/>
  <c r="W393" i="9"/>
  <c r="AM393" i="9" s="1"/>
  <c r="W389" i="9"/>
  <c r="AM389" i="9" s="1"/>
  <c r="W385" i="9"/>
  <c r="AM385" i="9" s="1"/>
  <c r="W381" i="9"/>
  <c r="AM381" i="9" s="1"/>
  <c r="W377" i="9"/>
  <c r="AM377" i="9" s="1"/>
  <c r="W373" i="9"/>
  <c r="AM373" i="9" s="1"/>
  <c r="W364" i="9"/>
  <c r="AM364" i="9" s="1"/>
  <c r="W360" i="9"/>
  <c r="AM360" i="9" s="1"/>
  <c r="W356" i="9"/>
  <c r="AM356" i="9" s="1"/>
  <c r="W352" i="9"/>
  <c r="AM352" i="9" s="1"/>
  <c r="W348" i="9"/>
  <c r="AM348" i="9" s="1"/>
  <c r="W344" i="9"/>
  <c r="AM344" i="9" s="1"/>
  <c r="W340" i="9"/>
  <c r="AM340" i="9" s="1"/>
  <c r="W336" i="9"/>
  <c r="AM336" i="9" s="1"/>
  <c r="W332" i="9"/>
  <c r="AM332" i="9" s="1"/>
  <c r="W328" i="9"/>
  <c r="AM328" i="9" s="1"/>
  <c r="W324" i="9"/>
  <c r="AM324" i="9" s="1"/>
  <c r="W320" i="9"/>
  <c r="AM320" i="9" s="1"/>
  <c r="W316" i="9"/>
  <c r="AM316" i="9" s="1"/>
  <c r="W312" i="9"/>
  <c r="AM312" i="9" s="1"/>
  <c r="W308" i="9"/>
  <c r="AM308" i="9" s="1"/>
  <c r="W304" i="9"/>
  <c r="AM304" i="9" s="1"/>
  <c r="W300" i="9"/>
  <c r="AM300" i="9" s="1"/>
  <c r="W296" i="9"/>
  <c r="AM296" i="9" s="1"/>
  <c r="W292" i="9"/>
  <c r="AM292" i="9" s="1"/>
  <c r="W288" i="9"/>
  <c r="AM288" i="9" s="1"/>
  <c r="W284" i="9"/>
  <c r="AM284" i="9" s="1"/>
  <c r="W280" i="9"/>
  <c r="AM280" i="9" s="1"/>
  <c r="W276" i="9"/>
  <c r="AM276" i="9" s="1"/>
  <c r="W272" i="9"/>
  <c r="AM272" i="9" s="1"/>
  <c r="W268" i="9"/>
  <c r="AM268" i="9" s="1"/>
  <c r="W264" i="9"/>
  <c r="AM264" i="9" s="1"/>
  <c r="W260" i="9"/>
  <c r="AM260" i="9" s="1"/>
  <c r="W256" i="9"/>
  <c r="AM256" i="9" s="1"/>
  <c r="W252" i="9"/>
  <c r="AM252" i="9" s="1"/>
  <c r="W248" i="9"/>
  <c r="AM248" i="9" s="1"/>
  <c r="W244" i="9"/>
  <c r="AM244" i="9" s="1"/>
  <c r="W240" i="9"/>
  <c r="AM240" i="9" s="1"/>
  <c r="W236" i="9"/>
  <c r="AM236" i="9" s="1"/>
  <c r="W232" i="9"/>
  <c r="AM232" i="9" s="1"/>
  <c r="W228" i="9"/>
  <c r="AM228" i="9" s="1"/>
  <c r="W224" i="9"/>
  <c r="AM224" i="9" s="1"/>
  <c r="W220" i="9"/>
  <c r="AM220" i="9" s="1"/>
  <c r="W216" i="9"/>
  <c r="AM216" i="9" s="1"/>
  <c r="W212" i="9"/>
  <c r="AM212" i="9" s="1"/>
  <c r="W208" i="9"/>
  <c r="AM208" i="9" s="1"/>
  <c r="W204" i="9"/>
  <c r="AM204" i="9" s="1"/>
  <c r="W200" i="9"/>
  <c r="AM200" i="9" s="1"/>
  <c r="W196" i="9"/>
  <c r="AM196" i="9" s="1"/>
  <c r="W192" i="9"/>
  <c r="AM192" i="9" s="1"/>
  <c r="W188" i="9"/>
  <c r="AM188" i="9" s="1"/>
  <c r="W184" i="9"/>
  <c r="AM184" i="9" s="1"/>
  <c r="W180" i="9"/>
  <c r="AM180" i="9" s="1"/>
  <c r="W176" i="9"/>
  <c r="AM176" i="9" s="1"/>
  <c r="W172" i="9"/>
  <c r="AM172" i="9" s="1"/>
  <c r="W168" i="9"/>
  <c r="AM168" i="9" s="1"/>
  <c r="W164" i="9"/>
  <c r="AM164" i="9" s="1"/>
  <c r="W160" i="9"/>
  <c r="AM160" i="9" s="1"/>
  <c r="W156" i="9"/>
  <c r="AM156" i="9" s="1"/>
  <c r="W152" i="9"/>
  <c r="AM152" i="9" s="1"/>
  <c r="W148" i="9"/>
  <c r="AM148" i="9" s="1"/>
  <c r="W144" i="9"/>
  <c r="AM144" i="9" s="1"/>
  <c r="W140" i="9"/>
  <c r="AM140" i="9" s="1"/>
  <c r="W136" i="9"/>
  <c r="AM136" i="9" s="1"/>
  <c r="W132" i="9"/>
  <c r="AM132" i="9" s="1"/>
  <c r="W128" i="9"/>
  <c r="AM128" i="9" s="1"/>
  <c r="W124" i="9"/>
  <c r="AM124" i="9" s="1"/>
  <c r="W120" i="9"/>
  <c r="AM120" i="9" s="1"/>
  <c r="W116" i="9"/>
  <c r="AM116" i="9" s="1"/>
  <c r="W112" i="9"/>
  <c r="AM112" i="9" s="1"/>
  <c r="W108" i="9"/>
  <c r="AM108" i="9" s="1"/>
  <c r="W104" i="9"/>
  <c r="AM104" i="9" s="1"/>
  <c r="W100" i="9"/>
  <c r="AM100" i="9" s="1"/>
  <c r="W96" i="9"/>
  <c r="AM96" i="9" s="1"/>
  <c r="W92" i="9"/>
  <c r="AM92" i="9" s="1"/>
  <c r="W88" i="9"/>
  <c r="AM88" i="9" s="1"/>
  <c r="W84" i="9"/>
  <c r="AM84" i="9" s="1"/>
  <c r="W80" i="9"/>
  <c r="AM80" i="9" s="1"/>
  <c r="W76" i="9"/>
  <c r="AM76" i="9" s="1"/>
  <c r="W72" i="9"/>
  <c r="AM72" i="9" s="1"/>
  <c r="W68" i="9"/>
  <c r="AM68" i="9" s="1"/>
  <c r="W64" i="9"/>
  <c r="AM64" i="9" s="1"/>
  <c r="W60" i="9"/>
  <c r="AM60" i="9" s="1"/>
  <c r="W56" i="9"/>
  <c r="AM56" i="9" s="1"/>
  <c r="W52" i="9"/>
  <c r="AM52" i="9" s="1"/>
  <c r="W48" i="9"/>
  <c r="AM48" i="9" s="1"/>
  <c r="W44" i="9"/>
  <c r="AM44" i="9" s="1"/>
  <c r="W40" i="9"/>
  <c r="AM40" i="9" s="1"/>
  <c r="W36" i="9"/>
  <c r="AM36" i="9" s="1"/>
  <c r="W32" i="9"/>
  <c r="AM32" i="9" s="1"/>
  <c r="W28" i="9"/>
  <c r="AM28" i="9" s="1"/>
  <c r="W24" i="9"/>
  <c r="AM24" i="9" s="1"/>
  <c r="W20" i="9"/>
  <c r="AM20" i="9" s="1"/>
  <c r="W16" i="9"/>
  <c r="AM16" i="9" s="1"/>
  <c r="W12" i="9"/>
  <c r="AM12" i="9" s="1"/>
  <c r="W1124" i="9"/>
  <c r="AM1124" i="9" s="1"/>
  <c r="W1120" i="9"/>
  <c r="AM1120" i="9" s="1"/>
  <c r="W1116" i="9"/>
  <c r="AM1116" i="9" s="1"/>
  <c r="W1112" i="9"/>
  <c r="AM1112" i="9" s="1"/>
  <c r="W1108" i="9"/>
  <c r="AM1108" i="9" s="1"/>
  <c r="W1104" i="9"/>
  <c r="AM1104" i="9" s="1"/>
  <c r="W1100" i="9"/>
  <c r="AM1100" i="9" s="1"/>
  <c r="W1096" i="9"/>
  <c r="AM1096" i="9" s="1"/>
  <c r="W1092" i="9"/>
  <c r="AM1092" i="9" s="1"/>
  <c r="W1088" i="9"/>
  <c r="AM1088" i="9" s="1"/>
  <c r="W1084" i="9"/>
  <c r="AM1084" i="9" s="1"/>
  <c r="W1080" i="9"/>
  <c r="AM1080" i="9" s="1"/>
  <c r="W1076" i="9"/>
  <c r="AM1076" i="9" s="1"/>
  <c r="W1072" i="9"/>
  <c r="AM1072" i="9" s="1"/>
  <c r="W1068" i="9"/>
  <c r="AM1068" i="9" s="1"/>
  <c r="W1064" i="9"/>
  <c r="AM1064" i="9" s="1"/>
  <c r="W1060" i="9"/>
  <c r="AM1060" i="9" s="1"/>
  <c r="W1056" i="9"/>
  <c r="AM1056" i="9" s="1"/>
  <c r="W1052" i="9"/>
  <c r="AM1052" i="9" s="1"/>
  <c r="W1048" i="9"/>
  <c r="AM1048" i="9" s="1"/>
  <c r="W1044" i="9"/>
  <c r="AM1044" i="9" s="1"/>
  <c r="W1040" i="9"/>
  <c r="AM1040" i="9" s="1"/>
  <c r="W1036" i="9"/>
  <c r="AM1036" i="9" s="1"/>
  <c r="W1032" i="9"/>
  <c r="AM1032" i="9" s="1"/>
  <c r="W1028" i="9"/>
  <c r="AM1028" i="9" s="1"/>
  <c r="W1024" i="9"/>
  <c r="AM1024" i="9" s="1"/>
  <c r="W1020" i="9"/>
  <c r="AM1020" i="9" s="1"/>
  <c r="W1016" i="9"/>
  <c r="AM1016" i="9" s="1"/>
  <c r="W1012" i="9"/>
  <c r="AM1012" i="9" s="1"/>
  <c r="W1008" i="9"/>
  <c r="AM1008" i="9" s="1"/>
  <c r="W1004" i="9"/>
  <c r="AM1004" i="9" s="1"/>
  <c r="W1000" i="9"/>
  <c r="AM1000" i="9" s="1"/>
  <c r="W996" i="9"/>
  <c r="AM996" i="9" s="1"/>
  <c r="W992" i="9"/>
  <c r="AM992" i="9" s="1"/>
  <c r="W988" i="9"/>
  <c r="AM988" i="9" s="1"/>
  <c r="W984" i="9"/>
  <c r="AM984" i="9" s="1"/>
  <c r="W980" i="9"/>
  <c r="AM980" i="9" s="1"/>
  <c r="W976" i="9"/>
  <c r="AM976" i="9" s="1"/>
  <c r="W972" i="9"/>
  <c r="AM972" i="9" s="1"/>
  <c r="W968" i="9"/>
  <c r="AM968" i="9" s="1"/>
  <c r="W964" i="9"/>
  <c r="AM964" i="9" s="1"/>
  <c r="W960" i="9"/>
  <c r="AM960" i="9" s="1"/>
  <c r="W956" i="9"/>
  <c r="AM956" i="9" s="1"/>
  <c r="W952" i="9"/>
  <c r="AM952" i="9" s="1"/>
  <c r="W948" i="9"/>
  <c r="AM948" i="9" s="1"/>
  <c r="W944" i="9"/>
  <c r="AM944" i="9" s="1"/>
  <c r="W940" i="9"/>
  <c r="AM940" i="9" s="1"/>
  <c r="W936" i="9"/>
  <c r="AM936" i="9" s="1"/>
  <c r="W932" i="9"/>
  <c r="AM932" i="9" s="1"/>
  <c r="W928" i="9"/>
  <c r="AM928" i="9" s="1"/>
  <c r="W924" i="9"/>
  <c r="AM924" i="9" s="1"/>
  <c r="W920" i="9"/>
  <c r="AM920" i="9" s="1"/>
  <c r="W916" i="9"/>
  <c r="AM916" i="9" s="1"/>
  <c r="W912" i="9"/>
  <c r="AM912" i="9" s="1"/>
  <c r="W908" i="9"/>
  <c r="AM908" i="9" s="1"/>
  <c r="W904" i="9"/>
  <c r="AM904" i="9" s="1"/>
  <c r="W900" i="9"/>
  <c r="AM900" i="9" s="1"/>
  <c r="W896" i="9"/>
  <c r="AM896" i="9" s="1"/>
  <c r="W892" i="9"/>
  <c r="AM892" i="9" s="1"/>
  <c r="W888" i="9"/>
  <c r="AM888" i="9" s="1"/>
  <c r="W884" i="9"/>
  <c r="AM884" i="9" s="1"/>
  <c r="W880" i="9"/>
  <c r="AM880" i="9" s="1"/>
  <c r="W876" i="9"/>
  <c r="AM876" i="9" s="1"/>
  <c r="W872" i="9"/>
  <c r="AM872" i="9" s="1"/>
  <c r="W868" i="9"/>
  <c r="AM868" i="9" s="1"/>
  <c r="W864" i="9"/>
  <c r="AM864" i="9" s="1"/>
  <c r="W860" i="9"/>
  <c r="AM860" i="9" s="1"/>
  <c r="W856" i="9"/>
  <c r="AM856" i="9" s="1"/>
  <c r="W852" i="9"/>
  <c r="AM852" i="9" s="1"/>
  <c r="W848" i="9"/>
  <c r="AM848" i="9" s="1"/>
  <c r="W844" i="9"/>
  <c r="AM844" i="9" s="1"/>
  <c r="W840" i="9"/>
  <c r="AM840" i="9" s="1"/>
  <c r="W836" i="9"/>
  <c r="AM836" i="9" s="1"/>
  <c r="W832" i="9"/>
  <c r="AM832" i="9" s="1"/>
  <c r="W828" i="9"/>
  <c r="AM828" i="9" s="1"/>
  <c r="W824" i="9"/>
  <c r="AM824" i="9" s="1"/>
  <c r="W820" i="9"/>
  <c r="AM820" i="9" s="1"/>
  <c r="W816" i="9"/>
  <c r="AM816" i="9" s="1"/>
  <c r="W812" i="9"/>
  <c r="AM812" i="9" s="1"/>
  <c r="W808" i="9"/>
  <c r="AM808" i="9" s="1"/>
  <c r="W804" i="9"/>
  <c r="AM804" i="9" s="1"/>
  <c r="W800" i="9"/>
  <c r="AM800" i="9" s="1"/>
  <c r="W796" i="9"/>
  <c r="AM796" i="9" s="1"/>
  <c r="W792" i="9"/>
  <c r="AM792" i="9" s="1"/>
  <c r="W788" i="9"/>
  <c r="AM788" i="9" s="1"/>
  <c r="W784" i="9"/>
  <c r="AM784" i="9" s="1"/>
  <c r="W780" i="9"/>
  <c r="AM780" i="9" s="1"/>
  <c r="W776" i="9"/>
  <c r="AM776" i="9" s="1"/>
  <c r="W772" i="9"/>
  <c r="AM772" i="9" s="1"/>
  <c r="W768" i="9"/>
  <c r="AM768" i="9" s="1"/>
  <c r="W764" i="9"/>
  <c r="AM764" i="9" s="1"/>
  <c r="W760" i="9"/>
  <c r="AM760" i="9" s="1"/>
  <c r="W756" i="9"/>
  <c r="AM756" i="9" s="1"/>
  <c r="W752" i="9"/>
  <c r="AM752" i="9" s="1"/>
  <c r="W748" i="9"/>
  <c r="AM748" i="9" s="1"/>
  <c r="W744" i="9"/>
  <c r="AM744" i="9" s="1"/>
  <c r="W740" i="9"/>
  <c r="AM740" i="9" s="1"/>
  <c r="W736" i="9"/>
  <c r="AM736" i="9" s="1"/>
  <c r="W732" i="9"/>
  <c r="AM732" i="9" s="1"/>
  <c r="W728" i="9"/>
  <c r="AM728" i="9" s="1"/>
  <c r="W724" i="9"/>
  <c r="AM724" i="9" s="1"/>
  <c r="W720" i="9"/>
  <c r="AM720" i="9" s="1"/>
  <c r="W716" i="9"/>
  <c r="AM716" i="9" s="1"/>
  <c r="W712" i="9"/>
  <c r="AM712" i="9" s="1"/>
  <c r="W708" i="9"/>
  <c r="AM708" i="9" s="1"/>
  <c r="W704" i="9"/>
  <c r="AM704" i="9" s="1"/>
  <c r="W700" i="9"/>
  <c r="AM700" i="9" s="1"/>
  <c r="W696" i="9"/>
  <c r="AM696" i="9" s="1"/>
  <c r="W692" i="9"/>
  <c r="AM692" i="9" s="1"/>
  <c r="W688" i="9"/>
  <c r="AM688" i="9" s="1"/>
  <c r="W684" i="9"/>
  <c r="AM684" i="9" s="1"/>
  <c r="W680" i="9"/>
  <c r="AM680" i="9" s="1"/>
  <c r="W676" i="9"/>
  <c r="AM676" i="9" s="1"/>
  <c r="W672" i="9"/>
  <c r="AM672" i="9" s="1"/>
  <c r="W668" i="9"/>
  <c r="AM668" i="9" s="1"/>
  <c r="W664" i="9"/>
  <c r="AM664" i="9" s="1"/>
  <c r="W660" i="9"/>
  <c r="AM660" i="9" s="1"/>
  <c r="W656" i="9"/>
  <c r="AM656" i="9" s="1"/>
  <c r="W652" i="9"/>
  <c r="AM652" i="9" s="1"/>
  <c r="W648" i="9"/>
  <c r="AM648" i="9" s="1"/>
  <c r="W644" i="9"/>
  <c r="AM644" i="9" s="1"/>
  <c r="W640" i="9"/>
  <c r="AM640" i="9" s="1"/>
  <c r="W636" i="9"/>
  <c r="AM636" i="9" s="1"/>
  <c r="W632" i="9"/>
  <c r="AM632" i="9" s="1"/>
  <c r="W628" i="9"/>
  <c r="AM628" i="9" s="1"/>
  <c r="W624" i="9"/>
  <c r="AM624" i="9" s="1"/>
  <c r="W620" i="9"/>
  <c r="AM620" i="9" s="1"/>
  <c r="W616" i="9"/>
  <c r="AM616" i="9" s="1"/>
  <c r="W612" i="9"/>
  <c r="AM612" i="9" s="1"/>
  <c r="W608" i="9"/>
  <c r="AM608" i="9" s="1"/>
  <c r="W604" i="9"/>
  <c r="AM604" i="9" s="1"/>
  <c r="W600" i="9"/>
  <c r="AM600" i="9" s="1"/>
  <c r="W596" i="9"/>
  <c r="AM596" i="9" s="1"/>
  <c r="W592" i="9"/>
  <c r="AM592" i="9" s="1"/>
  <c r="W588" i="9"/>
  <c r="AM588" i="9" s="1"/>
  <c r="W584" i="9"/>
  <c r="AM584" i="9" s="1"/>
  <c r="W580" i="9"/>
  <c r="AM580" i="9" s="1"/>
  <c r="W576" i="9"/>
  <c r="AM576" i="9" s="1"/>
  <c r="W572" i="9"/>
  <c r="AM572" i="9" s="1"/>
  <c r="W568" i="9"/>
  <c r="AM568" i="9" s="1"/>
  <c r="W564" i="9"/>
  <c r="AM564" i="9" s="1"/>
  <c r="W560" i="9"/>
  <c r="AM560" i="9" s="1"/>
  <c r="W556" i="9"/>
  <c r="AM556" i="9" s="1"/>
  <c r="W552" i="9"/>
  <c r="AM552" i="9" s="1"/>
  <c r="W548" i="9"/>
  <c r="AM548" i="9" s="1"/>
  <c r="W544" i="9"/>
  <c r="AM544" i="9" s="1"/>
  <c r="W540" i="9"/>
  <c r="AM540" i="9" s="1"/>
  <c r="W536" i="9"/>
  <c r="AM536" i="9" s="1"/>
  <c r="W532" i="9"/>
  <c r="AM532" i="9" s="1"/>
  <c r="W528" i="9"/>
  <c r="AM528" i="9" s="1"/>
  <c r="W524" i="9"/>
  <c r="AM524" i="9" s="1"/>
  <c r="W520" i="9"/>
  <c r="AM520" i="9" s="1"/>
  <c r="W516" i="9"/>
  <c r="AM516" i="9" s="1"/>
  <c r="W512" i="9"/>
  <c r="AM512" i="9" s="1"/>
  <c r="W508" i="9"/>
  <c r="AM508" i="9" s="1"/>
  <c r="W504" i="9"/>
  <c r="AM504" i="9" s="1"/>
  <c r="W500" i="9"/>
  <c r="AM500" i="9" s="1"/>
  <c r="W496" i="9"/>
  <c r="AM496" i="9" s="1"/>
  <c r="W492" i="9"/>
  <c r="AM492" i="9" s="1"/>
  <c r="W488" i="9"/>
  <c r="AM488" i="9" s="1"/>
  <c r="W484" i="9"/>
  <c r="AM484" i="9" s="1"/>
  <c r="W480" i="9"/>
  <c r="AM480" i="9" s="1"/>
  <c r="W476" i="9"/>
  <c r="AM476" i="9" s="1"/>
  <c r="W472" i="9"/>
  <c r="AM472" i="9" s="1"/>
  <c r="W468" i="9"/>
  <c r="AM468" i="9" s="1"/>
  <c r="W464" i="9"/>
  <c r="AM464" i="9" s="1"/>
  <c r="W460" i="9"/>
  <c r="AM460" i="9" s="1"/>
  <c r="W456" i="9"/>
  <c r="AM456" i="9" s="1"/>
  <c r="W452" i="9"/>
  <c r="AM452" i="9" s="1"/>
  <c r="W448" i="9"/>
  <c r="AM448" i="9" s="1"/>
  <c r="W444" i="9"/>
  <c r="AM444" i="9" s="1"/>
  <c r="W440" i="9"/>
  <c r="AM440" i="9" s="1"/>
  <c r="W436" i="9"/>
  <c r="AM436" i="9" s="1"/>
  <c r="W432" i="9"/>
  <c r="AM432" i="9" s="1"/>
  <c r="W428" i="9"/>
  <c r="AM428" i="9" s="1"/>
  <c r="W424" i="9"/>
  <c r="AM424" i="9" s="1"/>
  <c r="W420" i="9"/>
  <c r="AM420" i="9" s="1"/>
  <c r="W416" i="9"/>
  <c r="AM416" i="9" s="1"/>
  <c r="W412" i="9"/>
  <c r="AM412" i="9" s="1"/>
  <c r="W408" i="9"/>
  <c r="AM408" i="9" s="1"/>
  <c r="W404" i="9"/>
  <c r="AM404" i="9" s="1"/>
  <c r="W400" i="9"/>
  <c r="AM400" i="9" s="1"/>
  <c r="W396" i="9"/>
  <c r="AM396" i="9" s="1"/>
  <c r="W392" i="9"/>
  <c r="AM392" i="9" s="1"/>
  <c r="W388" i="9"/>
  <c r="AM388" i="9" s="1"/>
  <c r="W384" i="9"/>
  <c r="AM384" i="9" s="1"/>
  <c r="W380" i="9"/>
  <c r="AM380" i="9" s="1"/>
  <c r="W376" i="9"/>
  <c r="AM376" i="9" s="1"/>
  <c r="W367" i="9"/>
  <c r="AM367" i="9" s="1"/>
  <c r="W363" i="9"/>
  <c r="AM363" i="9" s="1"/>
  <c r="W359" i="9"/>
  <c r="AM359" i="9" s="1"/>
  <c r="W355" i="9"/>
  <c r="AM355" i="9" s="1"/>
  <c r="W351" i="9"/>
  <c r="AM351" i="9" s="1"/>
  <c r="W347" i="9"/>
  <c r="AM347" i="9" s="1"/>
  <c r="W343" i="9"/>
  <c r="AM343" i="9" s="1"/>
  <c r="W339" i="9"/>
  <c r="AM339" i="9" s="1"/>
  <c r="W335" i="9"/>
  <c r="AM335" i="9" s="1"/>
  <c r="W331" i="9"/>
  <c r="AM331" i="9" s="1"/>
  <c r="W327" i="9"/>
  <c r="AM327" i="9" s="1"/>
  <c r="W323" i="9"/>
  <c r="AM323" i="9" s="1"/>
  <c r="W319" i="9"/>
  <c r="AM319" i="9" s="1"/>
  <c r="W315" i="9"/>
  <c r="AM315" i="9" s="1"/>
  <c r="W311" i="9"/>
  <c r="AM311" i="9" s="1"/>
  <c r="W307" i="9"/>
  <c r="AM307" i="9" s="1"/>
  <c r="W303" i="9"/>
  <c r="AM303" i="9" s="1"/>
  <c r="W299" i="9"/>
  <c r="AM299" i="9" s="1"/>
  <c r="W295" i="9"/>
  <c r="AM295" i="9" s="1"/>
  <c r="W291" i="9"/>
  <c r="AM291" i="9" s="1"/>
  <c r="W287" i="9"/>
  <c r="AM287" i="9" s="1"/>
  <c r="W283" i="9"/>
  <c r="AM283" i="9" s="1"/>
  <c r="W279" i="9"/>
  <c r="AM279" i="9" s="1"/>
  <c r="W275" i="9"/>
  <c r="AM275" i="9" s="1"/>
  <c r="W271" i="9"/>
  <c r="AM271" i="9" s="1"/>
  <c r="W267" i="9"/>
  <c r="AM267" i="9" s="1"/>
  <c r="W263" i="9"/>
  <c r="AM263" i="9" s="1"/>
  <c r="W259" i="9"/>
  <c r="AM259" i="9" s="1"/>
  <c r="W255" i="9"/>
  <c r="AM255" i="9" s="1"/>
  <c r="W251" i="9"/>
  <c r="AM251" i="9" s="1"/>
  <c r="W247" i="9"/>
  <c r="AM247" i="9" s="1"/>
  <c r="W243" i="9"/>
  <c r="AM243" i="9" s="1"/>
  <c r="W239" i="9"/>
  <c r="AM239" i="9" s="1"/>
  <c r="W235" i="9"/>
  <c r="AM235" i="9" s="1"/>
  <c r="W231" i="9"/>
  <c r="AM231" i="9" s="1"/>
  <c r="W227" i="9"/>
  <c r="AM227" i="9" s="1"/>
  <c r="W223" i="9"/>
  <c r="AM223" i="9" s="1"/>
  <c r="W219" i="9"/>
  <c r="AM219" i="9" s="1"/>
  <c r="W215" i="9"/>
  <c r="AM215" i="9" s="1"/>
  <c r="W211" i="9"/>
  <c r="AM211" i="9" s="1"/>
  <c r="W207" i="9"/>
  <c r="AM207" i="9" s="1"/>
  <c r="W203" i="9"/>
  <c r="AM203" i="9" s="1"/>
  <c r="W199" i="9"/>
  <c r="AM199" i="9" s="1"/>
  <c r="W195" i="9"/>
  <c r="AM195" i="9" s="1"/>
  <c r="W191" i="9"/>
  <c r="AM191" i="9" s="1"/>
  <c r="W187" i="9"/>
  <c r="AM187" i="9" s="1"/>
  <c r="W183" i="9"/>
  <c r="AM183" i="9" s="1"/>
  <c r="W179" i="9"/>
  <c r="AM179" i="9" s="1"/>
  <c r="W175" i="9"/>
  <c r="AM175" i="9" s="1"/>
  <c r="W171" i="9"/>
  <c r="AM171" i="9" s="1"/>
  <c r="W167" i="9"/>
  <c r="AM167" i="9" s="1"/>
  <c r="W163" i="9"/>
  <c r="AM163" i="9" s="1"/>
  <c r="W159" i="9"/>
  <c r="AM159" i="9" s="1"/>
  <c r="W155" i="9"/>
  <c r="AM155" i="9" s="1"/>
  <c r="W151" i="9"/>
  <c r="AM151" i="9" s="1"/>
  <c r="W147" i="9"/>
  <c r="AM147" i="9" s="1"/>
  <c r="W143" i="9"/>
  <c r="AM143" i="9" s="1"/>
  <c r="W139" i="9"/>
  <c r="AM139" i="9" s="1"/>
  <c r="W135" i="9"/>
  <c r="AM135" i="9" s="1"/>
  <c r="W131" i="9"/>
  <c r="AM131" i="9" s="1"/>
  <c r="W127" i="9"/>
  <c r="AM127" i="9" s="1"/>
  <c r="W123" i="9"/>
  <c r="AM123" i="9" s="1"/>
  <c r="W119" i="9"/>
  <c r="AM119" i="9" s="1"/>
  <c r="W115" i="9"/>
  <c r="AM115" i="9" s="1"/>
  <c r="W111" i="9"/>
  <c r="AM111" i="9" s="1"/>
  <c r="W107" i="9"/>
  <c r="AM107" i="9" s="1"/>
  <c r="W103" i="9"/>
  <c r="AM103" i="9" s="1"/>
  <c r="W99" i="9"/>
  <c r="AM99" i="9" s="1"/>
  <c r="W95" i="9"/>
  <c r="AM95" i="9" s="1"/>
  <c r="W91" i="9"/>
  <c r="AM91" i="9" s="1"/>
  <c r="W87" i="9"/>
  <c r="AM87" i="9" s="1"/>
  <c r="W83" i="9"/>
  <c r="AM83" i="9" s="1"/>
  <c r="W79" i="9"/>
  <c r="AM79" i="9" s="1"/>
  <c r="W75" i="9"/>
  <c r="AM75" i="9" s="1"/>
  <c r="W71" i="9"/>
  <c r="AM71" i="9" s="1"/>
  <c r="W67" i="9"/>
  <c r="AM67" i="9" s="1"/>
  <c r="W63" i="9"/>
  <c r="AM63" i="9" s="1"/>
  <c r="W59" i="9"/>
  <c r="AM59" i="9" s="1"/>
  <c r="W55" i="9"/>
  <c r="AM55" i="9" s="1"/>
  <c r="W51" i="9"/>
  <c r="AM51" i="9" s="1"/>
  <c r="W47" i="9"/>
  <c r="AM47" i="9" s="1"/>
  <c r="W43" i="9"/>
  <c r="AM43" i="9" s="1"/>
  <c r="W39" i="9"/>
  <c r="AM39" i="9" s="1"/>
  <c r="W35" i="9"/>
  <c r="AM35" i="9" s="1"/>
  <c r="W31" i="9"/>
  <c r="AM31" i="9" s="1"/>
  <c r="W27" i="9"/>
  <c r="AM27" i="9" s="1"/>
  <c r="W23" i="9"/>
  <c r="AM23" i="9" s="1"/>
  <c r="W19" i="9"/>
  <c r="AM19" i="9" s="1"/>
  <c r="W15" i="9"/>
  <c r="AM15" i="9" s="1"/>
  <c r="W11" i="9"/>
  <c r="AM11" i="9" s="1"/>
  <c r="W1139" i="9"/>
  <c r="AM1139" i="9" s="1"/>
  <c r="W1135" i="9"/>
  <c r="AM1135" i="9" s="1"/>
  <c r="W1131" i="9"/>
  <c r="AM1131" i="9" s="1"/>
  <c r="W1127" i="9"/>
  <c r="AM1127" i="9" s="1"/>
  <c r="W1123" i="9"/>
  <c r="AM1123" i="9" s="1"/>
  <c r="W1119" i="9"/>
  <c r="AM1119" i="9" s="1"/>
  <c r="W1115" i="9"/>
  <c r="AM1115" i="9" s="1"/>
  <c r="W1111" i="9"/>
  <c r="AM1111" i="9" s="1"/>
  <c r="W1107" i="9"/>
  <c r="AM1107" i="9" s="1"/>
  <c r="W1103" i="9"/>
  <c r="AM1103" i="9" s="1"/>
  <c r="W1099" i="9"/>
  <c r="AM1099" i="9" s="1"/>
  <c r="W1095" i="9"/>
  <c r="AM1095" i="9" s="1"/>
  <c r="W1091" i="9"/>
  <c r="AM1091" i="9" s="1"/>
  <c r="W1087" i="9"/>
  <c r="AM1087" i="9" s="1"/>
  <c r="W1083" i="9"/>
  <c r="AM1083" i="9" s="1"/>
  <c r="W1079" i="9"/>
  <c r="AM1079" i="9" s="1"/>
  <c r="W1075" i="9"/>
  <c r="AM1075" i="9" s="1"/>
  <c r="W1071" i="9"/>
  <c r="AM1071" i="9" s="1"/>
  <c r="W1067" i="9"/>
  <c r="AM1067" i="9" s="1"/>
  <c r="W1063" i="9"/>
  <c r="AM1063" i="9" s="1"/>
  <c r="W1059" i="9"/>
  <c r="AM1059" i="9" s="1"/>
  <c r="W1055" i="9"/>
  <c r="AM1055" i="9" s="1"/>
  <c r="W1051" i="9"/>
  <c r="AM1051" i="9" s="1"/>
  <c r="W1047" i="9"/>
  <c r="AM1047" i="9" s="1"/>
  <c r="W1043" i="9"/>
  <c r="AM1043" i="9" s="1"/>
  <c r="W1039" i="9"/>
  <c r="AM1039" i="9" s="1"/>
  <c r="W1035" i="9"/>
  <c r="AM1035" i="9" s="1"/>
  <c r="W1031" i="9"/>
  <c r="AM1031" i="9" s="1"/>
  <c r="W1027" i="9"/>
  <c r="AM1027" i="9" s="1"/>
  <c r="W1023" i="9"/>
  <c r="AM1023" i="9" s="1"/>
  <c r="W1019" i="9"/>
  <c r="AM1019" i="9" s="1"/>
  <c r="W1015" i="9"/>
  <c r="AM1015" i="9" s="1"/>
  <c r="W1011" i="9"/>
  <c r="AM1011" i="9" s="1"/>
  <c r="W1007" i="9"/>
  <c r="AM1007" i="9" s="1"/>
  <c r="W1003" i="9"/>
  <c r="AM1003" i="9" s="1"/>
  <c r="W999" i="9"/>
  <c r="AM999" i="9" s="1"/>
  <c r="W995" i="9"/>
  <c r="AM995" i="9" s="1"/>
  <c r="W991" i="9"/>
  <c r="AM991" i="9" s="1"/>
  <c r="W987" i="9"/>
  <c r="AM987" i="9" s="1"/>
  <c r="W983" i="9"/>
  <c r="AM983" i="9" s="1"/>
  <c r="W979" i="9"/>
  <c r="AM979" i="9" s="1"/>
  <c r="W975" i="9"/>
  <c r="AM975" i="9" s="1"/>
  <c r="W971" i="9"/>
  <c r="AM971" i="9" s="1"/>
  <c r="W967" i="9"/>
  <c r="AM967" i="9" s="1"/>
  <c r="W963" i="9"/>
  <c r="AM963" i="9" s="1"/>
  <c r="W959" i="9"/>
  <c r="AM959" i="9" s="1"/>
  <c r="W955" i="9"/>
  <c r="AM955" i="9" s="1"/>
  <c r="W951" i="9"/>
  <c r="AM951" i="9" s="1"/>
  <c r="W947" i="9"/>
  <c r="AM947" i="9" s="1"/>
  <c r="W943" i="9"/>
  <c r="AM943" i="9" s="1"/>
  <c r="W939" i="9"/>
  <c r="AM939" i="9" s="1"/>
  <c r="W935" i="9"/>
  <c r="AM935" i="9" s="1"/>
  <c r="W931" i="9"/>
  <c r="AM931" i="9" s="1"/>
  <c r="W927" i="9"/>
  <c r="AM927" i="9" s="1"/>
  <c r="W923" i="9"/>
  <c r="AM923" i="9" s="1"/>
  <c r="W919" i="9"/>
  <c r="AM919" i="9" s="1"/>
  <c r="W915" i="9"/>
  <c r="AM915" i="9" s="1"/>
  <c r="W911" i="9"/>
  <c r="AM911" i="9" s="1"/>
  <c r="W907" i="9"/>
  <c r="AM907" i="9" s="1"/>
  <c r="W903" i="9"/>
  <c r="AM903" i="9" s="1"/>
  <c r="W899" i="9"/>
  <c r="AM899" i="9" s="1"/>
  <c r="W895" i="9"/>
  <c r="AM895" i="9" s="1"/>
  <c r="W891" i="9"/>
  <c r="AM891" i="9" s="1"/>
  <c r="W887" i="9"/>
  <c r="AM887" i="9" s="1"/>
  <c r="W883" i="9"/>
  <c r="AM883" i="9" s="1"/>
  <c r="W879" i="9"/>
  <c r="AM879" i="9" s="1"/>
  <c r="W875" i="9"/>
  <c r="AM875" i="9" s="1"/>
  <c r="W871" i="9"/>
  <c r="AM871" i="9" s="1"/>
  <c r="W867" i="9"/>
  <c r="AM867" i="9" s="1"/>
  <c r="W863" i="9"/>
  <c r="AM863" i="9" s="1"/>
  <c r="W859" i="9"/>
  <c r="AM859" i="9" s="1"/>
  <c r="W855" i="9"/>
  <c r="AM855" i="9" s="1"/>
  <c r="W851" i="9"/>
  <c r="AM851" i="9" s="1"/>
  <c r="W847" i="9"/>
  <c r="AM847" i="9" s="1"/>
  <c r="W843" i="9"/>
  <c r="AM843" i="9" s="1"/>
  <c r="W839" i="9"/>
  <c r="AM839" i="9" s="1"/>
  <c r="W835" i="9"/>
  <c r="AM835" i="9" s="1"/>
  <c r="W831" i="9"/>
  <c r="AM831" i="9" s="1"/>
  <c r="W827" i="9"/>
  <c r="AM827" i="9" s="1"/>
  <c r="W823" i="9"/>
  <c r="AM823" i="9" s="1"/>
  <c r="W819" i="9"/>
  <c r="AM819" i="9" s="1"/>
  <c r="W815" i="9"/>
  <c r="AM815" i="9" s="1"/>
  <c r="W811" i="9"/>
  <c r="AM811" i="9" s="1"/>
  <c r="W807" i="9"/>
  <c r="AM807" i="9" s="1"/>
  <c r="W803" i="9"/>
  <c r="AM803" i="9" s="1"/>
  <c r="W799" i="9"/>
  <c r="AM799" i="9" s="1"/>
  <c r="W795" i="9"/>
  <c r="AM795" i="9" s="1"/>
  <c r="W791" i="9"/>
  <c r="AM791" i="9" s="1"/>
  <c r="W787" i="9"/>
  <c r="AM787" i="9" s="1"/>
  <c r="W783" i="9"/>
  <c r="AM783" i="9" s="1"/>
  <c r="W779" i="9"/>
  <c r="AM779" i="9" s="1"/>
  <c r="W775" i="9"/>
  <c r="AM775" i="9" s="1"/>
  <c r="W771" i="9"/>
  <c r="AM771" i="9" s="1"/>
  <c r="W767" i="9"/>
  <c r="AM767" i="9" s="1"/>
  <c r="W763" i="9"/>
  <c r="AM763" i="9" s="1"/>
  <c r="W759" i="9"/>
  <c r="AM759" i="9" s="1"/>
  <c r="W755" i="9"/>
  <c r="AM755" i="9" s="1"/>
  <c r="W751" i="9"/>
  <c r="AM751" i="9" s="1"/>
  <c r="W747" i="9"/>
  <c r="AM747" i="9" s="1"/>
  <c r="W743" i="9"/>
  <c r="AM743" i="9" s="1"/>
  <c r="W739" i="9"/>
  <c r="AM739" i="9" s="1"/>
  <c r="W735" i="9"/>
  <c r="AM735" i="9" s="1"/>
  <c r="W731" i="9"/>
  <c r="AM731" i="9" s="1"/>
  <c r="W727" i="9"/>
  <c r="AM727" i="9" s="1"/>
  <c r="W723" i="9"/>
  <c r="AM723" i="9" s="1"/>
  <c r="W719" i="9"/>
  <c r="AM719" i="9" s="1"/>
  <c r="W715" i="9"/>
  <c r="AM715" i="9" s="1"/>
  <c r="W711" i="9"/>
  <c r="AM711" i="9" s="1"/>
  <c r="W707" i="9"/>
  <c r="AM707" i="9" s="1"/>
  <c r="W703" i="9"/>
  <c r="AM703" i="9" s="1"/>
  <c r="W699" i="9"/>
  <c r="AM699" i="9" s="1"/>
  <c r="W695" i="9"/>
  <c r="AM695" i="9" s="1"/>
  <c r="W691" i="9"/>
  <c r="AM691" i="9" s="1"/>
  <c r="W687" i="9"/>
  <c r="AM687" i="9" s="1"/>
  <c r="W683" i="9"/>
  <c r="AM683" i="9" s="1"/>
  <c r="W679" i="9"/>
  <c r="AM679" i="9" s="1"/>
  <c r="W675" i="9"/>
  <c r="AM675" i="9" s="1"/>
  <c r="W671" i="9"/>
  <c r="AM671" i="9" s="1"/>
  <c r="W667" i="9"/>
  <c r="AM667" i="9" s="1"/>
  <c r="W663" i="9"/>
  <c r="AM663" i="9" s="1"/>
  <c r="W659" i="9"/>
  <c r="AM659" i="9" s="1"/>
  <c r="W655" i="9"/>
  <c r="AM655" i="9" s="1"/>
  <c r="W651" i="9"/>
  <c r="AM651" i="9" s="1"/>
  <c r="W647" i="9"/>
  <c r="AM647" i="9" s="1"/>
  <c r="W643" i="9"/>
  <c r="AM643" i="9" s="1"/>
  <c r="W639" i="9"/>
  <c r="AM639" i="9" s="1"/>
  <c r="W635" i="9"/>
  <c r="AM635" i="9" s="1"/>
  <c r="W631" i="9"/>
  <c r="AM631" i="9" s="1"/>
  <c r="W627" i="9"/>
  <c r="AM627" i="9" s="1"/>
  <c r="W623" i="9"/>
  <c r="AM623" i="9" s="1"/>
  <c r="W619" i="9"/>
  <c r="AM619" i="9" s="1"/>
  <c r="W615" i="9"/>
  <c r="AM615" i="9" s="1"/>
  <c r="W611" i="9"/>
  <c r="AM611" i="9" s="1"/>
  <c r="W607" i="9"/>
  <c r="AM607" i="9" s="1"/>
  <c r="W603" i="9"/>
  <c r="AM603" i="9" s="1"/>
  <c r="W599" i="9"/>
  <c r="AM599" i="9" s="1"/>
  <c r="W595" i="9"/>
  <c r="AM595" i="9" s="1"/>
  <c r="W591" i="9"/>
  <c r="AM591" i="9" s="1"/>
  <c r="W587" i="9"/>
  <c r="AM587" i="9" s="1"/>
  <c r="W583" i="9"/>
  <c r="AM583" i="9" s="1"/>
  <c r="W579" i="9"/>
  <c r="AM579" i="9" s="1"/>
  <c r="W575" i="9"/>
  <c r="AM575" i="9" s="1"/>
  <c r="W571" i="9"/>
  <c r="AM571" i="9" s="1"/>
  <c r="W567" i="9"/>
  <c r="AM567" i="9" s="1"/>
  <c r="W563" i="9"/>
  <c r="AM563" i="9" s="1"/>
  <c r="W559" i="9"/>
  <c r="AM559" i="9" s="1"/>
  <c r="W555" i="9"/>
  <c r="AM555" i="9" s="1"/>
  <c r="W551" i="9"/>
  <c r="AM551" i="9" s="1"/>
  <c r="W547" i="9"/>
  <c r="AM547" i="9" s="1"/>
  <c r="W543" i="9"/>
  <c r="AM543" i="9" s="1"/>
  <c r="W539" i="9"/>
  <c r="AM539" i="9" s="1"/>
  <c r="W535" i="9"/>
  <c r="AM535" i="9" s="1"/>
  <c r="W531" i="9"/>
  <c r="AM531" i="9" s="1"/>
  <c r="W527" i="9"/>
  <c r="AM527" i="9" s="1"/>
  <c r="W523" i="9"/>
  <c r="AM523" i="9" s="1"/>
  <c r="W519" i="9"/>
  <c r="AM519" i="9" s="1"/>
  <c r="W515" i="9"/>
  <c r="AM515" i="9" s="1"/>
  <c r="W511" i="9"/>
  <c r="AM511" i="9" s="1"/>
  <c r="W507" i="9"/>
  <c r="AM507" i="9" s="1"/>
  <c r="W503" i="9"/>
  <c r="AM503" i="9" s="1"/>
  <c r="W499" i="9"/>
  <c r="AM499" i="9" s="1"/>
  <c r="W495" i="9"/>
  <c r="AM495" i="9" s="1"/>
  <c r="W491" i="9"/>
  <c r="AM491" i="9" s="1"/>
  <c r="W487" i="9"/>
  <c r="AM487" i="9" s="1"/>
  <c r="W483" i="9"/>
  <c r="AM483" i="9" s="1"/>
  <c r="W479" i="9"/>
  <c r="AM479" i="9" s="1"/>
  <c r="W475" i="9"/>
  <c r="AM475" i="9" s="1"/>
  <c r="W471" i="9"/>
  <c r="AM471" i="9" s="1"/>
  <c r="W467" i="9"/>
  <c r="AM467" i="9" s="1"/>
  <c r="W463" i="9"/>
  <c r="AM463" i="9" s="1"/>
  <c r="W459" i="9"/>
  <c r="AM459" i="9" s="1"/>
  <c r="W455" i="9"/>
  <c r="AM455" i="9" s="1"/>
  <c r="W451" i="9"/>
  <c r="AM451" i="9" s="1"/>
  <c r="W447" i="9"/>
  <c r="AM447" i="9" s="1"/>
  <c r="W443" i="9"/>
  <c r="AM443" i="9" s="1"/>
  <c r="W439" i="9"/>
  <c r="AM439" i="9" s="1"/>
  <c r="W435" i="9"/>
  <c r="AM435" i="9" s="1"/>
  <c r="W431" i="9"/>
  <c r="AM431" i="9" s="1"/>
  <c r="W427" i="9"/>
  <c r="AM427" i="9" s="1"/>
  <c r="W423" i="9"/>
  <c r="AM423" i="9" s="1"/>
  <c r="W419" i="9"/>
  <c r="AM419" i="9" s="1"/>
  <c r="W415" i="9"/>
  <c r="AM415" i="9" s="1"/>
  <c r="W411" i="9"/>
  <c r="AM411" i="9" s="1"/>
  <c r="W407" i="9"/>
  <c r="AM407" i="9" s="1"/>
  <c r="W403" i="9"/>
  <c r="AM403" i="9" s="1"/>
  <c r="W399" i="9"/>
  <c r="AM399" i="9" s="1"/>
  <c r="W395" i="9"/>
  <c r="AM395" i="9" s="1"/>
  <c r="W391" i="9"/>
  <c r="AM391" i="9" s="1"/>
  <c r="W387" i="9"/>
  <c r="AM387" i="9" s="1"/>
  <c r="W383" i="9"/>
  <c r="AM383" i="9" s="1"/>
  <c r="W379" i="9"/>
  <c r="AM379" i="9" s="1"/>
  <c r="W375" i="9"/>
  <c r="AM375" i="9" s="1"/>
  <c r="W366" i="9"/>
  <c r="AM366" i="9" s="1"/>
  <c r="W362" i="9"/>
  <c r="AM362" i="9" s="1"/>
  <c r="W358" i="9"/>
  <c r="AM358" i="9" s="1"/>
  <c r="W354" i="9"/>
  <c r="AM354" i="9" s="1"/>
  <c r="W350" i="9"/>
  <c r="AM350" i="9" s="1"/>
  <c r="W346" i="9"/>
  <c r="AM346" i="9" s="1"/>
  <c r="W342" i="9"/>
  <c r="AM342" i="9" s="1"/>
  <c r="W338" i="9"/>
  <c r="AM338" i="9" s="1"/>
  <c r="W334" i="9"/>
  <c r="AM334" i="9" s="1"/>
  <c r="W330" i="9"/>
  <c r="AM330" i="9" s="1"/>
  <c r="W326" i="9"/>
  <c r="AM326" i="9" s="1"/>
  <c r="W322" i="9"/>
  <c r="AM322" i="9" s="1"/>
  <c r="W318" i="9"/>
  <c r="AM318" i="9" s="1"/>
  <c r="W314" i="9"/>
  <c r="AM314" i="9" s="1"/>
  <c r="W310" i="9"/>
  <c r="AM310" i="9" s="1"/>
  <c r="W306" i="9"/>
  <c r="AM306" i="9" s="1"/>
  <c r="W302" i="9"/>
  <c r="AM302" i="9" s="1"/>
  <c r="W298" i="9"/>
  <c r="AM298" i="9" s="1"/>
  <c r="W294" i="9"/>
  <c r="AM294" i="9" s="1"/>
  <c r="W290" i="9"/>
  <c r="AM290" i="9" s="1"/>
  <c r="W286" i="9"/>
  <c r="AM286" i="9" s="1"/>
  <c r="W282" i="9"/>
  <c r="AM282" i="9" s="1"/>
  <c r="W278" i="9"/>
  <c r="AM278" i="9" s="1"/>
  <c r="W274" i="9"/>
  <c r="AM274" i="9" s="1"/>
  <c r="W270" i="9"/>
  <c r="AM270" i="9" s="1"/>
  <c r="W266" i="9"/>
  <c r="AM266" i="9" s="1"/>
  <c r="W262" i="9"/>
  <c r="AM262" i="9" s="1"/>
  <c r="W258" i="9"/>
  <c r="AM258" i="9" s="1"/>
  <c r="W254" i="9"/>
  <c r="AM254" i="9" s="1"/>
  <c r="W250" i="9"/>
  <c r="AM250" i="9" s="1"/>
  <c r="W246" i="9"/>
  <c r="AM246" i="9" s="1"/>
  <c r="W242" i="9"/>
  <c r="AM242" i="9" s="1"/>
  <c r="W238" i="9"/>
  <c r="AM238" i="9" s="1"/>
  <c r="W234" i="9"/>
  <c r="AM234" i="9" s="1"/>
  <c r="W230" i="9"/>
  <c r="AM230" i="9" s="1"/>
  <c r="W226" i="9"/>
  <c r="AM226" i="9" s="1"/>
  <c r="W222" i="9"/>
  <c r="AM222" i="9" s="1"/>
  <c r="W218" i="9"/>
  <c r="AM218" i="9" s="1"/>
  <c r="W214" i="9"/>
  <c r="AM214" i="9" s="1"/>
  <c r="W210" i="9"/>
  <c r="AM210" i="9" s="1"/>
  <c r="W206" i="9"/>
  <c r="AM206" i="9" s="1"/>
  <c r="W202" i="9"/>
  <c r="AM202" i="9" s="1"/>
  <c r="W198" i="9"/>
  <c r="AM198" i="9" s="1"/>
  <c r="W194" i="9"/>
  <c r="AM194" i="9" s="1"/>
  <c r="W190" i="9"/>
  <c r="AM190" i="9" s="1"/>
  <c r="W186" i="9"/>
  <c r="AM186" i="9" s="1"/>
  <c r="W182" i="9"/>
  <c r="AM182" i="9" s="1"/>
  <c r="W178" i="9"/>
  <c r="AM178" i="9" s="1"/>
  <c r="W174" i="9"/>
  <c r="AM174" i="9" s="1"/>
  <c r="W170" i="9"/>
  <c r="AM170" i="9" s="1"/>
  <c r="W166" i="9"/>
  <c r="AM166" i="9" s="1"/>
  <c r="W162" i="9"/>
  <c r="AM162" i="9" s="1"/>
  <c r="W158" i="9"/>
  <c r="AM158" i="9" s="1"/>
  <c r="W154" i="9"/>
  <c r="AM154" i="9" s="1"/>
  <c r="W150" i="9"/>
  <c r="AM150" i="9" s="1"/>
  <c r="W146" i="9"/>
  <c r="AM146" i="9" s="1"/>
  <c r="W142" i="9"/>
  <c r="AM142" i="9" s="1"/>
  <c r="W138" i="9"/>
  <c r="AM138" i="9" s="1"/>
  <c r="W134" i="9"/>
  <c r="AM134" i="9" s="1"/>
  <c r="W130" i="9"/>
  <c r="AM130" i="9" s="1"/>
  <c r="W126" i="9"/>
  <c r="AM126" i="9" s="1"/>
  <c r="W122" i="9"/>
  <c r="AM122" i="9" s="1"/>
  <c r="W118" i="9"/>
  <c r="AM118" i="9" s="1"/>
  <c r="W114" i="9"/>
  <c r="AM114" i="9" s="1"/>
  <c r="W110" i="9"/>
  <c r="AM110" i="9" s="1"/>
  <c r="W106" i="9"/>
  <c r="AM106" i="9" s="1"/>
  <c r="W102" i="9"/>
  <c r="AM102" i="9" s="1"/>
  <c r="W98" i="9"/>
  <c r="AM98" i="9" s="1"/>
  <c r="W94" i="9"/>
  <c r="AM94" i="9" s="1"/>
  <c r="W90" i="9"/>
  <c r="AM90" i="9" s="1"/>
  <c r="W86" i="9"/>
  <c r="AM86" i="9" s="1"/>
  <c r="W82" i="9"/>
  <c r="AM82" i="9" s="1"/>
  <c r="W78" i="9"/>
  <c r="AM78" i="9" s="1"/>
  <c r="W74" i="9"/>
  <c r="AM74" i="9" s="1"/>
  <c r="W70" i="9"/>
  <c r="AM70" i="9" s="1"/>
  <c r="W66" i="9"/>
  <c r="AM66" i="9" s="1"/>
  <c r="W62" i="9"/>
  <c r="AM62" i="9" s="1"/>
  <c r="W58" i="9"/>
  <c r="AM58" i="9" s="1"/>
  <c r="W54" i="9"/>
  <c r="AM54" i="9" s="1"/>
  <c r="W50" i="9"/>
  <c r="AM50" i="9" s="1"/>
  <c r="W46" i="9"/>
  <c r="AM46" i="9" s="1"/>
  <c r="W42" i="9"/>
  <c r="AM42" i="9" s="1"/>
  <c r="W38" i="9"/>
  <c r="AM38" i="9" s="1"/>
  <c r="W34" i="9"/>
  <c r="AM34" i="9" s="1"/>
  <c r="W30" i="9"/>
  <c r="AM30" i="9" s="1"/>
  <c r="W26" i="9"/>
  <c r="AM26" i="9" s="1"/>
  <c r="W22" i="9"/>
  <c r="AM22" i="9" s="1"/>
  <c r="W18" i="9"/>
  <c r="AM18" i="9" s="1"/>
  <c r="W14" i="9"/>
  <c r="AM14" i="9" s="1"/>
  <c r="W1198" i="9"/>
  <c r="AM1198" i="9" s="1"/>
  <c r="W1194" i="9"/>
  <c r="AM1194" i="9" s="1"/>
  <c r="W1190" i="9"/>
  <c r="AM1190" i="9" s="1"/>
  <c r="W1186" i="9"/>
  <c r="AM1186" i="9" s="1"/>
  <c r="W1182" i="9"/>
  <c r="AM1182" i="9" s="1"/>
  <c r="W1178" i="9"/>
  <c r="AM1178" i="9" s="1"/>
  <c r="W1174" i="9"/>
  <c r="AM1174" i="9" s="1"/>
  <c r="W1170" i="9"/>
  <c r="AM1170" i="9" s="1"/>
  <c r="W1166" i="9"/>
  <c r="AM1166" i="9" s="1"/>
  <c r="W1162" i="9"/>
  <c r="AM1162" i="9" s="1"/>
  <c r="W1158" i="9"/>
  <c r="AM1158" i="9" s="1"/>
  <c r="W1154" i="9"/>
  <c r="AM1154" i="9" s="1"/>
  <c r="W1150" i="9"/>
  <c r="AM1150" i="9" s="1"/>
  <c r="W1146" i="9"/>
  <c r="AM1146" i="9" s="1"/>
  <c r="W1142" i="9"/>
  <c r="AM1142" i="9" s="1"/>
  <c r="W1138" i="9"/>
  <c r="AM1138" i="9" s="1"/>
  <c r="W1134" i="9"/>
  <c r="AM1134" i="9" s="1"/>
  <c r="W1130" i="9"/>
  <c r="AM1130" i="9" s="1"/>
  <c r="W1126" i="9"/>
  <c r="AM1126" i="9" s="1"/>
  <c r="W1122" i="9"/>
  <c r="AM1122" i="9" s="1"/>
  <c r="W1118" i="9"/>
  <c r="AM1118" i="9" s="1"/>
  <c r="W1114" i="9"/>
  <c r="AM1114" i="9" s="1"/>
  <c r="W1110" i="9"/>
  <c r="AM1110" i="9" s="1"/>
  <c r="W1106" i="9"/>
  <c r="AM1106" i="9" s="1"/>
  <c r="W1102" i="9"/>
  <c r="AM1102" i="9" s="1"/>
  <c r="W1098" i="9"/>
  <c r="AM1098" i="9" s="1"/>
  <c r="W1094" i="9"/>
  <c r="AM1094" i="9" s="1"/>
  <c r="W1090" i="9"/>
  <c r="AM1090" i="9" s="1"/>
  <c r="W1086" i="9"/>
  <c r="AM1086" i="9" s="1"/>
  <c r="W1082" i="9"/>
  <c r="AM1082" i="9" s="1"/>
  <c r="W1078" i="9"/>
  <c r="AM1078" i="9" s="1"/>
  <c r="W1074" i="9"/>
  <c r="AM1074" i="9" s="1"/>
  <c r="W1070" i="9"/>
  <c r="AM1070" i="9" s="1"/>
  <c r="W1066" i="9"/>
  <c r="AM1066" i="9" s="1"/>
  <c r="W1062" i="9"/>
  <c r="AM1062" i="9" s="1"/>
  <c r="W1058" i="9"/>
  <c r="AM1058" i="9" s="1"/>
  <c r="W1054" i="9"/>
  <c r="AM1054" i="9" s="1"/>
  <c r="W1050" i="9"/>
  <c r="AM1050" i="9" s="1"/>
  <c r="W1046" i="9"/>
  <c r="AM1046" i="9" s="1"/>
  <c r="W1042" i="9"/>
  <c r="AM1042" i="9" s="1"/>
  <c r="W1038" i="9"/>
  <c r="AM1038" i="9" s="1"/>
  <c r="W1034" i="9"/>
  <c r="AM1034" i="9" s="1"/>
  <c r="W1030" i="9"/>
  <c r="AM1030" i="9" s="1"/>
  <c r="W1026" i="9"/>
  <c r="AM1026" i="9" s="1"/>
  <c r="W1022" i="9"/>
  <c r="AM1022" i="9" s="1"/>
  <c r="W1018" i="9"/>
  <c r="AM1018" i="9" s="1"/>
  <c r="W1014" i="9"/>
  <c r="AM1014" i="9" s="1"/>
  <c r="W1010" i="9"/>
  <c r="AM1010" i="9" s="1"/>
  <c r="W1006" i="9"/>
  <c r="AM1006" i="9" s="1"/>
  <c r="W1002" i="9"/>
  <c r="AM1002" i="9" s="1"/>
  <c r="W998" i="9"/>
  <c r="AM998" i="9" s="1"/>
  <c r="W994" i="9"/>
  <c r="AM994" i="9" s="1"/>
  <c r="W990" i="9"/>
  <c r="AM990" i="9" s="1"/>
  <c r="W986" i="9"/>
  <c r="AM986" i="9" s="1"/>
  <c r="W982" i="9"/>
  <c r="AM982" i="9" s="1"/>
  <c r="W978" i="9"/>
  <c r="AM978" i="9" s="1"/>
  <c r="W974" i="9"/>
  <c r="AM974" i="9" s="1"/>
  <c r="W970" i="9"/>
  <c r="AM970" i="9" s="1"/>
  <c r="W966" i="9"/>
  <c r="AM966" i="9" s="1"/>
  <c r="W962" i="9"/>
  <c r="AM962" i="9" s="1"/>
  <c r="W958" i="9"/>
  <c r="AM958" i="9" s="1"/>
  <c r="W954" i="9"/>
  <c r="AM954" i="9" s="1"/>
  <c r="W950" i="9"/>
  <c r="AM950" i="9" s="1"/>
  <c r="W946" i="9"/>
  <c r="AM946" i="9" s="1"/>
  <c r="W942" i="9"/>
  <c r="AM942" i="9" s="1"/>
  <c r="W938" i="9"/>
  <c r="AM938" i="9" s="1"/>
  <c r="W934" i="9"/>
  <c r="AM934" i="9" s="1"/>
  <c r="W930" i="9"/>
  <c r="AM930" i="9" s="1"/>
  <c r="W926" i="9"/>
  <c r="AM926" i="9" s="1"/>
  <c r="W922" i="9"/>
  <c r="AM922" i="9" s="1"/>
  <c r="W918" i="9"/>
  <c r="AM918" i="9" s="1"/>
  <c r="W914" i="9"/>
  <c r="AM914" i="9" s="1"/>
  <c r="W910" i="9"/>
  <c r="AM910" i="9" s="1"/>
  <c r="W906" i="9"/>
  <c r="AM906" i="9" s="1"/>
  <c r="W902" i="9"/>
  <c r="AM902" i="9" s="1"/>
  <c r="W898" i="9"/>
  <c r="AM898" i="9" s="1"/>
  <c r="W894" i="9"/>
  <c r="AM894" i="9" s="1"/>
  <c r="W890" i="9"/>
  <c r="AM890" i="9" s="1"/>
  <c r="W886" i="9"/>
  <c r="AM886" i="9" s="1"/>
  <c r="W882" i="9"/>
  <c r="AM882" i="9" s="1"/>
  <c r="W878" i="9"/>
  <c r="AM878" i="9" s="1"/>
  <c r="W874" i="9"/>
  <c r="AM874" i="9" s="1"/>
  <c r="W870" i="9"/>
  <c r="AM870" i="9" s="1"/>
  <c r="W866" i="9"/>
  <c r="AM866" i="9" s="1"/>
  <c r="W862" i="9"/>
  <c r="AM862" i="9" s="1"/>
  <c r="W858" i="9"/>
  <c r="AM858" i="9" s="1"/>
  <c r="W854" i="9"/>
  <c r="AM854" i="9" s="1"/>
  <c r="W850" i="9"/>
  <c r="AM850" i="9" s="1"/>
  <c r="W846" i="9"/>
  <c r="AM846" i="9" s="1"/>
  <c r="W842" i="9"/>
  <c r="AM842" i="9" s="1"/>
  <c r="W838" i="9"/>
  <c r="AM838" i="9" s="1"/>
  <c r="W834" i="9"/>
  <c r="AM834" i="9" s="1"/>
  <c r="W830" i="9"/>
  <c r="AM830" i="9" s="1"/>
  <c r="W826" i="9"/>
  <c r="AM826" i="9" s="1"/>
  <c r="W822" i="9"/>
  <c r="AM822" i="9" s="1"/>
  <c r="W818" i="9"/>
  <c r="AM818" i="9" s="1"/>
  <c r="W814" i="9"/>
  <c r="AM814" i="9" s="1"/>
  <c r="W810" i="9"/>
  <c r="AM810" i="9" s="1"/>
  <c r="W806" i="9"/>
  <c r="AM806" i="9" s="1"/>
  <c r="W802" i="9"/>
  <c r="AM802" i="9" s="1"/>
  <c r="W798" i="9"/>
  <c r="AM798" i="9" s="1"/>
  <c r="W794" i="9"/>
  <c r="AM794" i="9" s="1"/>
  <c r="W790" i="9"/>
  <c r="AM790" i="9" s="1"/>
  <c r="W786" i="9"/>
  <c r="AM786" i="9" s="1"/>
  <c r="W782" i="9"/>
  <c r="AM782" i="9" s="1"/>
  <c r="W778" i="9"/>
  <c r="AM778" i="9" s="1"/>
  <c r="W774" i="9"/>
  <c r="AM774" i="9" s="1"/>
  <c r="W770" i="9"/>
  <c r="AM770" i="9" s="1"/>
  <c r="W766" i="9"/>
  <c r="AM766" i="9" s="1"/>
  <c r="W762" i="9"/>
  <c r="AM762" i="9" s="1"/>
  <c r="W758" i="9"/>
  <c r="AM758" i="9" s="1"/>
  <c r="W754" i="9"/>
  <c r="AM754" i="9" s="1"/>
  <c r="W750" i="9"/>
  <c r="AM750" i="9" s="1"/>
  <c r="W746" i="9"/>
  <c r="AM746" i="9" s="1"/>
  <c r="W742" i="9"/>
  <c r="AM742" i="9" s="1"/>
  <c r="W738" i="9"/>
  <c r="AM738" i="9" s="1"/>
  <c r="W734" i="9"/>
  <c r="AM734" i="9" s="1"/>
  <c r="W730" i="9"/>
  <c r="AM730" i="9" s="1"/>
  <c r="W726" i="9"/>
  <c r="AM726" i="9" s="1"/>
  <c r="W722" i="9"/>
  <c r="AM722" i="9" s="1"/>
  <c r="W718" i="9"/>
  <c r="AM718" i="9" s="1"/>
  <c r="W714" i="9"/>
  <c r="AM714" i="9" s="1"/>
  <c r="W710" i="9"/>
  <c r="AM710" i="9" s="1"/>
  <c r="W706" i="9"/>
  <c r="AM706" i="9" s="1"/>
  <c r="W702" i="9"/>
  <c r="AM702" i="9" s="1"/>
  <c r="W698" i="9"/>
  <c r="AM698" i="9" s="1"/>
  <c r="W694" i="9"/>
  <c r="AM694" i="9" s="1"/>
  <c r="W690" i="9"/>
  <c r="AM690" i="9" s="1"/>
  <c r="W686" i="9"/>
  <c r="AM686" i="9" s="1"/>
  <c r="W682" i="9"/>
  <c r="AM682" i="9" s="1"/>
  <c r="W678" i="9"/>
  <c r="AM678" i="9" s="1"/>
  <c r="W674" i="9"/>
  <c r="AM674" i="9" s="1"/>
  <c r="W670" i="9"/>
  <c r="AM670" i="9" s="1"/>
  <c r="W666" i="9"/>
  <c r="AM666" i="9" s="1"/>
  <c r="W662" i="9"/>
  <c r="AM662" i="9" s="1"/>
  <c r="W658" i="9"/>
  <c r="AM658" i="9" s="1"/>
  <c r="W654" i="9"/>
  <c r="AM654" i="9" s="1"/>
  <c r="W650" i="9"/>
  <c r="AM650" i="9" s="1"/>
  <c r="W646" i="9"/>
  <c r="AM646" i="9" s="1"/>
  <c r="W642" i="9"/>
  <c r="AM642" i="9" s="1"/>
  <c r="W638" i="9"/>
  <c r="AM638" i="9" s="1"/>
  <c r="W634" i="9"/>
  <c r="AM634" i="9" s="1"/>
  <c r="W630" i="9"/>
  <c r="AM630" i="9" s="1"/>
  <c r="W626" i="9"/>
  <c r="AM626" i="9" s="1"/>
  <c r="W622" i="9"/>
  <c r="AM622" i="9" s="1"/>
  <c r="W618" i="9"/>
  <c r="AM618" i="9" s="1"/>
  <c r="W614" i="9"/>
  <c r="AM614" i="9" s="1"/>
  <c r="W610" i="9"/>
  <c r="AM610" i="9" s="1"/>
  <c r="W606" i="9"/>
  <c r="AM606" i="9" s="1"/>
  <c r="W602" i="9"/>
  <c r="AM602" i="9" s="1"/>
  <c r="W598" i="9"/>
  <c r="AM598" i="9" s="1"/>
  <c r="W594" i="9"/>
  <c r="AM594" i="9" s="1"/>
  <c r="W590" i="9"/>
  <c r="AM590" i="9" s="1"/>
  <c r="W586" i="9"/>
  <c r="AM586" i="9" s="1"/>
  <c r="W582" i="9"/>
  <c r="AM582" i="9" s="1"/>
  <c r="W578" i="9"/>
  <c r="AM578" i="9" s="1"/>
  <c r="W574" i="9"/>
  <c r="AM574" i="9" s="1"/>
  <c r="W570" i="9"/>
  <c r="AM570" i="9" s="1"/>
  <c r="W566" i="9"/>
  <c r="AM566" i="9" s="1"/>
  <c r="W562" i="9"/>
  <c r="AM562" i="9" s="1"/>
  <c r="W558" i="9"/>
  <c r="AM558" i="9" s="1"/>
  <c r="W554" i="9"/>
  <c r="AM554" i="9" s="1"/>
  <c r="W550" i="9"/>
  <c r="AM550" i="9" s="1"/>
  <c r="W546" i="9"/>
  <c r="AM546" i="9" s="1"/>
  <c r="W542" i="9"/>
  <c r="AM542" i="9" s="1"/>
  <c r="W538" i="9"/>
  <c r="AM538" i="9" s="1"/>
  <c r="W534" i="9"/>
  <c r="AM534" i="9" s="1"/>
  <c r="W530" i="9"/>
  <c r="AM530" i="9" s="1"/>
  <c r="W526" i="9"/>
  <c r="AM526" i="9" s="1"/>
  <c r="W522" i="9"/>
  <c r="AM522" i="9" s="1"/>
  <c r="W518" i="9"/>
  <c r="AM518" i="9" s="1"/>
  <c r="W514" i="9"/>
  <c r="AM514" i="9" s="1"/>
  <c r="W510" i="9"/>
  <c r="AM510" i="9" s="1"/>
  <c r="W506" i="9"/>
  <c r="AM506" i="9" s="1"/>
  <c r="W502" i="9"/>
  <c r="AM502" i="9" s="1"/>
  <c r="W498" i="9"/>
  <c r="AM498" i="9" s="1"/>
  <c r="W494" i="9"/>
  <c r="AM494" i="9" s="1"/>
  <c r="W490" i="9"/>
  <c r="AM490" i="9" s="1"/>
  <c r="W486" i="9"/>
  <c r="AM486" i="9" s="1"/>
  <c r="W482" i="9"/>
  <c r="AM482" i="9" s="1"/>
  <c r="W478" i="9"/>
  <c r="AM478" i="9" s="1"/>
  <c r="W474" i="9"/>
  <c r="AM474" i="9" s="1"/>
  <c r="W470" i="9"/>
  <c r="AM470" i="9" s="1"/>
  <c r="W466" i="9"/>
  <c r="AM466" i="9" s="1"/>
  <c r="W462" i="9"/>
  <c r="AM462" i="9" s="1"/>
  <c r="W458" i="9"/>
  <c r="AM458" i="9" s="1"/>
  <c r="W454" i="9"/>
  <c r="AM454" i="9" s="1"/>
  <c r="W450" i="9"/>
  <c r="AM450" i="9" s="1"/>
  <c r="W446" i="9"/>
  <c r="AM446" i="9" s="1"/>
  <c r="W442" i="9"/>
  <c r="AM442" i="9" s="1"/>
  <c r="W438" i="9"/>
  <c r="AM438" i="9" s="1"/>
  <c r="W434" i="9"/>
  <c r="AM434" i="9" s="1"/>
  <c r="W430" i="9"/>
  <c r="AM430" i="9" s="1"/>
  <c r="W426" i="9"/>
  <c r="AM426" i="9" s="1"/>
  <c r="W422" i="9"/>
  <c r="AM422" i="9" s="1"/>
  <c r="W418" i="9"/>
  <c r="AM418" i="9" s="1"/>
  <c r="W414" i="9"/>
  <c r="AM414" i="9" s="1"/>
  <c r="W410" i="9"/>
  <c r="AM410" i="9" s="1"/>
  <c r="W406" i="9"/>
  <c r="AM406" i="9" s="1"/>
  <c r="W402" i="9"/>
  <c r="AM402" i="9" s="1"/>
  <c r="W398" i="9"/>
  <c r="AM398" i="9" s="1"/>
  <c r="W394" i="9"/>
  <c r="AM394" i="9" s="1"/>
  <c r="W390" i="9"/>
  <c r="AM390" i="9" s="1"/>
  <c r="W386" i="9"/>
  <c r="AM386" i="9" s="1"/>
  <c r="W382" i="9"/>
  <c r="AM382" i="9" s="1"/>
  <c r="W378" i="9"/>
  <c r="AM378" i="9" s="1"/>
  <c r="W374" i="9"/>
  <c r="AM374" i="9" s="1"/>
  <c r="W365" i="9"/>
  <c r="AM365" i="9" s="1"/>
  <c r="W361" i="9"/>
  <c r="AM361" i="9" s="1"/>
  <c r="W357" i="9"/>
  <c r="AM357" i="9" s="1"/>
  <c r="W353" i="9"/>
  <c r="AM353" i="9" s="1"/>
  <c r="W349" i="9"/>
  <c r="AM349" i="9" s="1"/>
  <c r="W345" i="9"/>
  <c r="AM345" i="9" s="1"/>
  <c r="W341" i="9"/>
  <c r="AM341" i="9" s="1"/>
  <c r="W337" i="9"/>
  <c r="AM337" i="9" s="1"/>
  <c r="W333" i="9"/>
  <c r="AM333" i="9" s="1"/>
  <c r="W329" i="9"/>
  <c r="AM329" i="9" s="1"/>
  <c r="W325" i="9"/>
  <c r="AM325" i="9" s="1"/>
  <c r="W321" i="9"/>
  <c r="AM321" i="9" s="1"/>
  <c r="W317" i="9"/>
  <c r="AM317" i="9" s="1"/>
  <c r="W313" i="9"/>
  <c r="AM313" i="9" s="1"/>
  <c r="W309" i="9"/>
  <c r="AM309" i="9" s="1"/>
  <c r="W305" i="9"/>
  <c r="AM305" i="9" s="1"/>
  <c r="W301" i="9"/>
  <c r="AM301" i="9" s="1"/>
  <c r="W297" i="9"/>
  <c r="AM297" i="9" s="1"/>
  <c r="W293" i="9"/>
  <c r="AM293" i="9" s="1"/>
  <c r="W289" i="9"/>
  <c r="AM289" i="9" s="1"/>
  <c r="W285" i="9"/>
  <c r="AM285" i="9" s="1"/>
  <c r="W281" i="9"/>
  <c r="AM281" i="9" s="1"/>
  <c r="W277" i="9"/>
  <c r="AM277" i="9" s="1"/>
  <c r="W273" i="9"/>
  <c r="AM273" i="9" s="1"/>
  <c r="W269" i="9"/>
  <c r="AM269" i="9" s="1"/>
  <c r="W265" i="9"/>
  <c r="AM265" i="9" s="1"/>
  <c r="W261" i="9"/>
  <c r="AM261" i="9" s="1"/>
  <c r="W257" i="9"/>
  <c r="AM257" i="9" s="1"/>
  <c r="W253" i="9"/>
  <c r="AM253" i="9" s="1"/>
  <c r="W249" i="9"/>
  <c r="AM249" i="9" s="1"/>
  <c r="W245" i="9"/>
  <c r="AM245" i="9" s="1"/>
  <c r="W241" i="9"/>
  <c r="AM241" i="9" s="1"/>
  <c r="W237" i="9"/>
  <c r="AM237" i="9" s="1"/>
  <c r="W233" i="9"/>
  <c r="AM233" i="9" s="1"/>
  <c r="W229" i="9"/>
  <c r="AM229" i="9" s="1"/>
  <c r="W225" i="9"/>
  <c r="AM225" i="9" s="1"/>
  <c r="W221" i="9"/>
  <c r="AM221" i="9" s="1"/>
  <c r="W217" i="9"/>
  <c r="AM217" i="9" s="1"/>
  <c r="W213" i="9"/>
  <c r="AM213" i="9" s="1"/>
  <c r="W209" i="9"/>
  <c r="AM209" i="9" s="1"/>
  <c r="W205" i="9"/>
  <c r="AM205" i="9" s="1"/>
  <c r="W201" i="9"/>
  <c r="AM201" i="9" s="1"/>
  <c r="W197" i="9"/>
  <c r="AM197" i="9" s="1"/>
  <c r="W193" i="9"/>
  <c r="AM193" i="9" s="1"/>
  <c r="W189" i="9"/>
  <c r="AM189" i="9" s="1"/>
  <c r="W185" i="9"/>
  <c r="AM185" i="9" s="1"/>
  <c r="W181" i="9"/>
  <c r="AM181" i="9" s="1"/>
  <c r="W177" i="9"/>
  <c r="AM177" i="9" s="1"/>
  <c r="W173" i="9"/>
  <c r="AM173" i="9" s="1"/>
  <c r="W169" i="9"/>
  <c r="AM169" i="9" s="1"/>
  <c r="W165" i="9"/>
  <c r="AM165" i="9" s="1"/>
  <c r="W161" i="9"/>
  <c r="AM161" i="9" s="1"/>
  <c r="W157" i="9"/>
  <c r="AM157" i="9" s="1"/>
  <c r="W153" i="9"/>
  <c r="AM153" i="9" s="1"/>
  <c r="W149" i="9"/>
  <c r="AM149" i="9" s="1"/>
  <c r="W145" i="9"/>
  <c r="AM145" i="9" s="1"/>
  <c r="W141" i="9"/>
  <c r="AM141" i="9" s="1"/>
  <c r="W137" i="9"/>
  <c r="AM137" i="9" s="1"/>
  <c r="W133" i="9"/>
  <c r="AM133" i="9" s="1"/>
  <c r="W129" i="9"/>
  <c r="AM129" i="9" s="1"/>
  <c r="W125" i="9"/>
  <c r="AM125" i="9" s="1"/>
  <c r="W121" i="9"/>
  <c r="AM121" i="9" s="1"/>
  <c r="W117" i="9"/>
  <c r="AM117" i="9" s="1"/>
  <c r="W113" i="9"/>
  <c r="AM113" i="9" s="1"/>
  <c r="W109" i="9"/>
  <c r="AM109" i="9" s="1"/>
  <c r="W105" i="9"/>
  <c r="AM105" i="9" s="1"/>
  <c r="W101" i="9"/>
  <c r="AM101" i="9" s="1"/>
  <c r="W97" i="9"/>
  <c r="AM97" i="9" s="1"/>
  <c r="W93" i="9"/>
  <c r="AM93" i="9" s="1"/>
  <c r="W89" i="9"/>
  <c r="AM89" i="9" s="1"/>
  <c r="W85" i="9"/>
  <c r="AM85" i="9" s="1"/>
  <c r="W81" i="9"/>
  <c r="AM81" i="9" s="1"/>
  <c r="W77" i="9"/>
  <c r="AM77" i="9" s="1"/>
  <c r="W73" i="9"/>
  <c r="AM73" i="9" s="1"/>
  <c r="W69" i="9"/>
  <c r="AM69" i="9" s="1"/>
  <c r="W65" i="9"/>
  <c r="AM65" i="9" s="1"/>
  <c r="W61" i="9"/>
  <c r="AM61" i="9" s="1"/>
  <c r="W57" i="9"/>
  <c r="AM57" i="9" s="1"/>
  <c r="W53" i="9"/>
  <c r="AM53" i="9" s="1"/>
  <c r="W49" i="9"/>
  <c r="AM49" i="9" s="1"/>
  <c r="W45" i="9"/>
  <c r="AM45" i="9" s="1"/>
  <c r="W41" i="9"/>
  <c r="AM41" i="9" s="1"/>
  <c r="W37" i="9"/>
  <c r="AM37" i="9" s="1"/>
  <c r="W33" i="9"/>
  <c r="AM33" i="9" s="1"/>
  <c r="W29" i="9"/>
  <c r="AM29" i="9" s="1"/>
  <c r="W25" i="9"/>
  <c r="AM25" i="9" s="1"/>
  <c r="W21" i="9"/>
  <c r="AM21" i="9" s="1"/>
  <c r="W17" i="9"/>
  <c r="AM17" i="9" s="1"/>
  <c r="W13" i="9"/>
  <c r="AM13" i="9" s="1"/>
  <c r="N11" i="30" l="1"/>
  <c r="AC24" i="17" s="1"/>
  <c r="N12" i="30"/>
  <c r="AC37" i="17" s="1"/>
  <c r="N13" i="30"/>
  <c r="AC55" i="17" s="1"/>
  <c r="N14" i="30"/>
  <c r="N15" i="30"/>
  <c r="AC51" i="17" s="1"/>
  <c r="N16" i="30"/>
  <c r="AC34" i="17" s="1"/>
  <c r="N17" i="30"/>
  <c r="AC13" i="17" s="1"/>
  <c r="N18" i="30"/>
  <c r="AC50" i="17" s="1"/>
  <c r="N19" i="30"/>
  <c r="AC17" i="17" s="1"/>
  <c r="N20" i="30"/>
  <c r="AC14" i="17" s="1"/>
  <c r="N21" i="30"/>
  <c r="AC16" i="17" s="1"/>
  <c r="N22" i="30"/>
  <c r="AC29" i="17" s="1"/>
  <c r="N23" i="30"/>
  <c r="AC35" i="17" s="1"/>
  <c r="N24" i="30"/>
  <c r="AC32" i="17" s="1"/>
  <c r="N25" i="30"/>
  <c r="AC30" i="17" s="1"/>
  <c r="N26" i="30"/>
  <c r="AC9" i="17" s="1"/>
  <c r="N27" i="30"/>
  <c r="AC26" i="17" s="1"/>
  <c r="N28" i="30"/>
  <c r="AC6" i="17" s="1"/>
  <c r="N29" i="30"/>
  <c r="AC45" i="17" s="1"/>
  <c r="N30" i="30"/>
  <c r="AC19" i="17" s="1"/>
  <c r="N31" i="30"/>
  <c r="AC36" i="17" s="1"/>
  <c r="N32" i="30"/>
  <c r="AC42" i="17" s="1"/>
  <c r="N33" i="30"/>
  <c r="AC18" i="17" s="1"/>
  <c r="N34" i="30"/>
  <c r="AC22" i="17" s="1"/>
  <c r="N35" i="30"/>
  <c r="AC27" i="17" s="1"/>
  <c r="N36" i="30"/>
  <c r="AC39" i="17" s="1"/>
  <c r="N37" i="30"/>
  <c r="AC63" i="17" s="1"/>
  <c r="N38" i="30"/>
  <c r="AC8" i="17" s="1"/>
  <c r="N39" i="30"/>
  <c r="AC10" i="17" s="1"/>
  <c r="N40" i="30"/>
  <c r="AC38" i="17" s="1"/>
  <c r="N41" i="30"/>
  <c r="AC12" i="17" s="1"/>
  <c r="N42" i="30"/>
  <c r="AC46" i="17" s="1"/>
  <c r="N43" i="30"/>
  <c r="AC48" i="17" s="1"/>
  <c r="N44" i="30"/>
  <c r="AC31" i="17" s="1"/>
  <c r="N45" i="30"/>
  <c r="AC7" i="17" s="1"/>
  <c r="N46" i="30"/>
  <c r="AC44" i="17" s="1"/>
  <c r="N47" i="30"/>
  <c r="AC33" i="17" s="1"/>
  <c r="N48" i="30"/>
  <c r="AC15" i="17" s="1"/>
  <c r="N49" i="30"/>
  <c r="AC54" i="17" s="1"/>
  <c r="N50" i="30"/>
  <c r="AC49" i="17" s="1"/>
  <c r="N51" i="30"/>
  <c r="AC11" i="17" s="1"/>
  <c r="N52" i="30"/>
  <c r="AC21" i="17" s="1"/>
  <c r="N53" i="30"/>
  <c r="AC20" i="17" s="1"/>
  <c r="N54" i="30"/>
  <c r="AC28" i="17" s="1"/>
  <c r="N55" i="30"/>
  <c r="AC25" i="17" s="1"/>
  <c r="N56" i="30"/>
  <c r="AC23" i="17" s="1"/>
  <c r="N57" i="30"/>
  <c r="AC53" i="17" s="1"/>
  <c r="N58" i="30"/>
  <c r="AC52" i="17" s="1"/>
  <c r="N59" i="30"/>
  <c r="AC57" i="17" s="1"/>
  <c r="N60" i="30"/>
  <c r="AC59" i="17" s="1"/>
  <c r="N61" i="30"/>
  <c r="AC60" i="17" s="1"/>
  <c r="N62" i="30"/>
  <c r="AC43" i="17" s="1"/>
  <c r="N63" i="30"/>
  <c r="AC58" i="17" s="1"/>
  <c r="N64" i="30"/>
  <c r="AC61" i="17" s="1"/>
  <c r="N65" i="30"/>
  <c r="AC62" i="17" s="1"/>
  <c r="N66" i="30"/>
  <c r="AC47" i="17" s="1"/>
  <c r="N67" i="30"/>
  <c r="AC41" i="17" s="1"/>
  <c r="N68" i="30"/>
  <c r="AC56" i="17" s="1"/>
  <c r="N10" i="30"/>
  <c r="AC40" i="17" s="1"/>
  <c r="M11" i="30"/>
  <c r="M12" i="30"/>
  <c r="AB37" i="17" s="1"/>
  <c r="M13" i="30"/>
  <c r="AB55" i="17" s="1"/>
  <c r="M14" i="30"/>
  <c r="M15" i="30"/>
  <c r="M16" i="30"/>
  <c r="M17" i="30"/>
  <c r="AB13" i="17" s="1"/>
  <c r="M18" i="30"/>
  <c r="M19" i="30"/>
  <c r="M20" i="30"/>
  <c r="M21" i="30"/>
  <c r="AB16" i="17" s="1"/>
  <c r="M22" i="30"/>
  <c r="M23" i="30"/>
  <c r="AB35" i="17" s="1"/>
  <c r="M24" i="30"/>
  <c r="AB32" i="17" s="1"/>
  <c r="M25" i="30"/>
  <c r="AB30" i="17" s="1"/>
  <c r="M26" i="30"/>
  <c r="M27" i="30"/>
  <c r="M28" i="30"/>
  <c r="M29" i="30"/>
  <c r="AB45" i="17" s="1"/>
  <c r="M30" i="30"/>
  <c r="M31" i="30"/>
  <c r="M32" i="30"/>
  <c r="M33" i="30"/>
  <c r="AB18" i="17" s="1"/>
  <c r="M34" i="30"/>
  <c r="M35" i="30"/>
  <c r="M36" i="30"/>
  <c r="M37" i="30"/>
  <c r="AB63" i="17" s="1"/>
  <c r="M38" i="30"/>
  <c r="M39" i="30"/>
  <c r="AB10" i="17" s="1"/>
  <c r="M40" i="30"/>
  <c r="M41" i="30"/>
  <c r="AB12" i="17" s="1"/>
  <c r="M42" i="30"/>
  <c r="M43" i="30"/>
  <c r="M44" i="30"/>
  <c r="M45" i="30"/>
  <c r="AB7" i="17" s="1"/>
  <c r="M46" i="30"/>
  <c r="M47" i="30"/>
  <c r="AB33" i="17" s="1"/>
  <c r="M48" i="30"/>
  <c r="AB15" i="17" s="1"/>
  <c r="M49" i="30"/>
  <c r="AB54" i="17" s="1"/>
  <c r="M50" i="30"/>
  <c r="M51" i="30"/>
  <c r="M52" i="30"/>
  <c r="AB21" i="17" s="1"/>
  <c r="M53" i="30"/>
  <c r="AB20" i="17" s="1"/>
  <c r="M54" i="30"/>
  <c r="M55" i="30"/>
  <c r="AB25" i="17" s="1"/>
  <c r="M56" i="30"/>
  <c r="AB23" i="17" s="1"/>
  <c r="M57" i="30"/>
  <c r="AB53" i="17" s="1"/>
  <c r="M58" i="30"/>
  <c r="M59" i="30"/>
  <c r="AB57" i="17" s="1"/>
  <c r="M60" i="30"/>
  <c r="M61" i="30"/>
  <c r="AB60" i="17" s="1"/>
  <c r="M62" i="30"/>
  <c r="M63" i="30"/>
  <c r="M64" i="30"/>
  <c r="M65" i="30"/>
  <c r="AB62" i="17" s="1"/>
  <c r="M66" i="30"/>
  <c r="M67" i="30"/>
  <c r="M68" i="30"/>
  <c r="M10" i="30"/>
  <c r="AB40" i="17" s="1"/>
  <c r="L11" i="30"/>
  <c r="L12" i="30"/>
  <c r="L13" i="30"/>
  <c r="AA55" i="17" s="1"/>
  <c r="L14" i="30"/>
  <c r="AA5" i="17" s="1"/>
  <c r="L15" i="30"/>
  <c r="L16" i="30"/>
  <c r="AA34" i="17" s="1"/>
  <c r="L17" i="30"/>
  <c r="AA13" i="17" s="1"/>
  <c r="L18" i="30"/>
  <c r="AA50" i="17" s="1"/>
  <c r="L19" i="30"/>
  <c r="L20" i="30"/>
  <c r="AA14" i="17" s="1"/>
  <c r="L21" i="30"/>
  <c r="L22" i="30"/>
  <c r="AA29" i="17" s="1"/>
  <c r="L23" i="30"/>
  <c r="L24" i="30"/>
  <c r="L25" i="30"/>
  <c r="AA30" i="17" s="1"/>
  <c r="L26" i="30"/>
  <c r="AA9" i="17" s="1"/>
  <c r="L27" i="30"/>
  <c r="L28" i="30"/>
  <c r="AA6" i="17" s="1"/>
  <c r="L29" i="30"/>
  <c r="L30" i="30"/>
  <c r="L31" i="30"/>
  <c r="L32" i="30"/>
  <c r="AA42" i="17" s="1"/>
  <c r="L33" i="30"/>
  <c r="AA18" i="17" s="1"/>
  <c r="L34" i="30"/>
  <c r="AA22" i="17" s="1"/>
  <c r="L35" i="30"/>
  <c r="L36" i="30"/>
  <c r="AA39" i="17" s="1"/>
  <c r="L37" i="30"/>
  <c r="L38" i="30"/>
  <c r="L39" i="30"/>
  <c r="L40" i="30"/>
  <c r="AA38" i="17" s="1"/>
  <c r="L41" i="30"/>
  <c r="L42" i="30"/>
  <c r="L43" i="30"/>
  <c r="L44" i="30"/>
  <c r="AA31" i="17" s="1"/>
  <c r="L45" i="30"/>
  <c r="AA7" i="17" s="1"/>
  <c r="L46" i="30"/>
  <c r="L47" i="30"/>
  <c r="L48" i="30"/>
  <c r="AA15" i="17" s="1"/>
  <c r="L49" i="30"/>
  <c r="L50" i="30"/>
  <c r="AA49" i="17" s="1"/>
  <c r="L51" i="30"/>
  <c r="L52" i="30"/>
  <c r="L53" i="30"/>
  <c r="AA20" i="17" s="1"/>
  <c r="L54" i="30"/>
  <c r="L55" i="30"/>
  <c r="L56" i="30"/>
  <c r="AA23" i="17" s="1"/>
  <c r="L57" i="30"/>
  <c r="AA53" i="17" s="1"/>
  <c r="L58" i="30"/>
  <c r="AA52" i="17" s="1"/>
  <c r="L59" i="30"/>
  <c r="L60" i="30"/>
  <c r="AA59" i="17" s="1"/>
  <c r="L61" i="30"/>
  <c r="AA60" i="17" s="1"/>
  <c r="L62" i="30"/>
  <c r="AA43" i="17" s="1"/>
  <c r="L63" i="30"/>
  <c r="L64" i="30"/>
  <c r="AA61" i="17" s="1"/>
  <c r="L65" i="30"/>
  <c r="AA62" i="17" s="1"/>
  <c r="L66" i="30"/>
  <c r="AA47" i="17" s="1"/>
  <c r="L67" i="30"/>
  <c r="L68" i="30"/>
  <c r="AA56" i="17" s="1"/>
  <c r="L10" i="30"/>
  <c r="K11" i="30"/>
  <c r="K12" i="30"/>
  <c r="K13" i="30"/>
  <c r="K14" i="30"/>
  <c r="K15" i="30"/>
  <c r="K16" i="30"/>
  <c r="K17" i="30"/>
  <c r="Z13" i="17" s="1"/>
  <c r="K18" i="30"/>
  <c r="Z50" i="17" s="1"/>
  <c r="K19" i="30"/>
  <c r="K20" i="30"/>
  <c r="K21" i="30"/>
  <c r="Z16" i="17" s="1"/>
  <c r="K22" i="30"/>
  <c r="K23" i="30"/>
  <c r="Z35" i="17" s="1"/>
  <c r="K24" i="30"/>
  <c r="K25" i="30"/>
  <c r="Z30" i="17" s="1"/>
  <c r="K26" i="30"/>
  <c r="K27" i="30"/>
  <c r="K28" i="30"/>
  <c r="K29" i="30"/>
  <c r="Z45" i="17" s="1"/>
  <c r="K30" i="30"/>
  <c r="Z19" i="17" s="1"/>
  <c r="K31" i="30"/>
  <c r="K32" i="30"/>
  <c r="K33" i="30"/>
  <c r="K34" i="30"/>
  <c r="Z22" i="17" s="1"/>
  <c r="K35" i="30"/>
  <c r="Z27" i="17" s="1"/>
  <c r="K36" i="30"/>
  <c r="K37" i="30"/>
  <c r="Z63" i="17" s="1"/>
  <c r="K38" i="30"/>
  <c r="K39" i="30"/>
  <c r="Z10" i="17" s="1"/>
  <c r="K40" i="30"/>
  <c r="K41" i="30"/>
  <c r="Z12" i="17" s="1"/>
  <c r="K42" i="30"/>
  <c r="Z46" i="17" s="1"/>
  <c r="K43" i="30"/>
  <c r="Z48" i="17" s="1"/>
  <c r="K44" i="30"/>
  <c r="K45" i="30"/>
  <c r="Z7" i="17" s="1"/>
  <c r="K46" i="30"/>
  <c r="Z44" i="17" s="1"/>
  <c r="K47" i="30"/>
  <c r="K48" i="30"/>
  <c r="K49" i="30"/>
  <c r="Z54" i="17" s="1"/>
  <c r="K50" i="30"/>
  <c r="Z49" i="17" s="1"/>
  <c r="K51" i="30"/>
  <c r="K52" i="30"/>
  <c r="K53" i="30"/>
  <c r="K54" i="30"/>
  <c r="Z28" i="17" s="1"/>
  <c r="K55" i="30"/>
  <c r="Z25" i="17" s="1"/>
  <c r="K56" i="30"/>
  <c r="K57" i="30"/>
  <c r="K58" i="30"/>
  <c r="Z52" i="17" s="1"/>
  <c r="K59" i="30"/>
  <c r="K60" i="30"/>
  <c r="K61" i="30"/>
  <c r="Z60" i="17" s="1"/>
  <c r="K62" i="30"/>
  <c r="K63" i="30"/>
  <c r="Z58" i="17" s="1"/>
  <c r="K64" i="30"/>
  <c r="K65" i="30"/>
  <c r="K66" i="30"/>
  <c r="Z47" i="17" s="1"/>
  <c r="K67" i="30"/>
  <c r="Z41" i="17" s="1"/>
  <c r="K68" i="30"/>
  <c r="K10" i="30"/>
  <c r="Z18" i="17"/>
  <c r="Z15" i="17"/>
  <c r="J11" i="30"/>
  <c r="J12" i="30"/>
  <c r="J13" i="30"/>
  <c r="Y55" i="17" s="1"/>
  <c r="J14" i="30"/>
  <c r="J15" i="30"/>
  <c r="Y51" i="17" s="1"/>
  <c r="J16" i="30"/>
  <c r="J17" i="30"/>
  <c r="J18" i="30"/>
  <c r="J19" i="30"/>
  <c r="Y17" i="17" s="1"/>
  <c r="J20" i="30"/>
  <c r="Y14" i="17" s="1"/>
  <c r="J21" i="30"/>
  <c r="Y16" i="17" s="1"/>
  <c r="J22" i="30"/>
  <c r="J23" i="30"/>
  <c r="Y35" i="17" s="1"/>
  <c r="J24" i="30"/>
  <c r="Y32" i="17" s="1"/>
  <c r="J25" i="30"/>
  <c r="J26" i="30"/>
  <c r="J27" i="30"/>
  <c r="J28" i="30"/>
  <c r="Y6" i="17" s="1"/>
  <c r="J29" i="30"/>
  <c r="Y45" i="17" s="1"/>
  <c r="J30" i="30"/>
  <c r="J31" i="30"/>
  <c r="J32" i="30"/>
  <c r="J33" i="30"/>
  <c r="Y18" i="17" s="1"/>
  <c r="J34" i="30"/>
  <c r="J35" i="30"/>
  <c r="Y27" i="17" s="1"/>
  <c r="J36" i="30"/>
  <c r="Y39" i="17" s="1"/>
  <c r="J37" i="30"/>
  <c r="J38" i="30"/>
  <c r="J39" i="30"/>
  <c r="J40" i="30"/>
  <c r="J41" i="30"/>
  <c r="Y12" i="17" s="1"/>
  <c r="J42" i="30"/>
  <c r="J43" i="30"/>
  <c r="J44" i="30"/>
  <c r="Y31" i="17" s="1"/>
  <c r="J45" i="30"/>
  <c r="Y7" i="17" s="1"/>
  <c r="J46" i="30"/>
  <c r="J47" i="30"/>
  <c r="Y33" i="17" s="1"/>
  <c r="J48" i="30"/>
  <c r="Y15" i="17" s="1"/>
  <c r="J49" i="30"/>
  <c r="Y54" i="17" s="1"/>
  <c r="J50" i="30"/>
  <c r="J51" i="30"/>
  <c r="Y11" i="17" s="1"/>
  <c r="J52" i="30"/>
  <c r="J53" i="30"/>
  <c r="Y20" i="17" s="1"/>
  <c r="J54" i="30"/>
  <c r="J55" i="30"/>
  <c r="Y25" i="17" s="1"/>
  <c r="J56" i="30"/>
  <c r="Y23" i="17" s="1"/>
  <c r="J57" i="30"/>
  <c r="Y53" i="17" s="1"/>
  <c r="J58" i="30"/>
  <c r="J59" i="30"/>
  <c r="J60" i="30"/>
  <c r="Y59" i="17" s="1"/>
  <c r="J61" i="30"/>
  <c r="Y60" i="17" s="1"/>
  <c r="J62" i="30"/>
  <c r="J63" i="30"/>
  <c r="Y58" i="17" s="1"/>
  <c r="J64" i="30"/>
  <c r="Y61" i="17" s="1"/>
  <c r="J65" i="30"/>
  <c r="Y62" i="17" s="1"/>
  <c r="J66" i="30"/>
  <c r="J67" i="30"/>
  <c r="J68" i="30"/>
  <c r="Y56" i="17" s="1"/>
  <c r="J10" i="30"/>
  <c r="Y40" i="17" s="1"/>
  <c r="I11" i="30"/>
  <c r="I12" i="30"/>
  <c r="I13" i="30"/>
  <c r="I14" i="30"/>
  <c r="I15" i="30"/>
  <c r="I16" i="30"/>
  <c r="X34" i="17" s="1"/>
  <c r="I17" i="30"/>
  <c r="I18" i="30"/>
  <c r="I19" i="30"/>
  <c r="I20" i="30"/>
  <c r="X14" i="17" s="1"/>
  <c r="I21" i="30"/>
  <c r="X16" i="17" s="1"/>
  <c r="I22" i="30"/>
  <c r="I23" i="30"/>
  <c r="I24" i="30"/>
  <c r="X32" i="17" s="1"/>
  <c r="I25" i="30"/>
  <c r="I26" i="30"/>
  <c r="I27" i="30"/>
  <c r="I28" i="30"/>
  <c r="X6" i="17" s="1"/>
  <c r="I29" i="30"/>
  <c r="X45" i="17" s="1"/>
  <c r="I30" i="30"/>
  <c r="I31" i="30"/>
  <c r="I32" i="30"/>
  <c r="I33" i="30"/>
  <c r="X18" i="17" s="1"/>
  <c r="I34" i="30"/>
  <c r="I35" i="30"/>
  <c r="I36" i="30"/>
  <c r="X39" i="17" s="1"/>
  <c r="I37" i="30"/>
  <c r="X63" i="17" s="1"/>
  <c r="I38" i="30"/>
  <c r="X8" i="17" s="1"/>
  <c r="I39" i="30"/>
  <c r="I40" i="30"/>
  <c r="X38" i="17" s="1"/>
  <c r="I41" i="30"/>
  <c r="X12" i="17" s="1"/>
  <c r="I42" i="30"/>
  <c r="X46" i="17" s="1"/>
  <c r="I43" i="30"/>
  <c r="I44" i="30"/>
  <c r="X31" i="17" s="1"/>
  <c r="I45" i="30"/>
  <c r="X7" i="17" s="1"/>
  <c r="I46" i="30"/>
  <c r="I47" i="30"/>
  <c r="I48" i="30"/>
  <c r="X15" i="17" s="1"/>
  <c r="I49" i="30"/>
  <c r="X54" i="17" s="1"/>
  <c r="I50" i="30"/>
  <c r="I51" i="30"/>
  <c r="I52" i="30"/>
  <c r="X21" i="17" s="1"/>
  <c r="I53" i="30"/>
  <c r="X20" i="17" s="1"/>
  <c r="I54" i="30"/>
  <c r="X28" i="17" s="1"/>
  <c r="I55" i="30"/>
  <c r="I56" i="30"/>
  <c r="X23" i="17" s="1"/>
  <c r="I57" i="30"/>
  <c r="X53" i="17" s="1"/>
  <c r="I58" i="30"/>
  <c r="I59" i="30"/>
  <c r="I60" i="30"/>
  <c r="X59" i="17" s="1"/>
  <c r="I61" i="30"/>
  <c r="I62" i="30"/>
  <c r="X43" i="17" s="1"/>
  <c r="I63" i="30"/>
  <c r="I64" i="30"/>
  <c r="X61" i="17" s="1"/>
  <c r="I65" i="30"/>
  <c r="X62" i="17" s="1"/>
  <c r="I66" i="30"/>
  <c r="I67" i="30"/>
  <c r="I68" i="30"/>
  <c r="X56" i="17" s="1"/>
  <c r="I10" i="30"/>
  <c r="H11" i="30"/>
  <c r="W24" i="17" s="1"/>
  <c r="H12" i="30"/>
  <c r="W37" i="17" s="1"/>
  <c r="H13" i="30"/>
  <c r="W55" i="17" s="1"/>
  <c r="H14" i="30"/>
  <c r="H15" i="30"/>
  <c r="W51" i="17" s="1"/>
  <c r="H16" i="30"/>
  <c r="H17" i="30"/>
  <c r="W13" i="17" s="1"/>
  <c r="H18" i="30"/>
  <c r="H19" i="30"/>
  <c r="W17" i="17" s="1"/>
  <c r="H20" i="30"/>
  <c r="H21" i="30"/>
  <c r="W16" i="17" s="1"/>
  <c r="H22" i="30"/>
  <c r="H23" i="30"/>
  <c r="H24" i="30"/>
  <c r="W32" i="17" s="1"/>
  <c r="H25" i="30"/>
  <c r="W30" i="17" s="1"/>
  <c r="H26" i="30"/>
  <c r="H27" i="30"/>
  <c r="W26" i="17" s="1"/>
  <c r="H28" i="30"/>
  <c r="H29" i="30"/>
  <c r="W45" i="17" s="1"/>
  <c r="H30" i="30"/>
  <c r="H31" i="30"/>
  <c r="W36" i="17" s="1"/>
  <c r="H32" i="30"/>
  <c r="H33" i="30"/>
  <c r="H34" i="30"/>
  <c r="H35" i="30"/>
  <c r="H36" i="30"/>
  <c r="H37" i="30"/>
  <c r="W63" i="17" s="1"/>
  <c r="H38" i="30"/>
  <c r="H39" i="30"/>
  <c r="H40" i="30"/>
  <c r="H41" i="30"/>
  <c r="W12" i="17" s="1"/>
  <c r="H42" i="30"/>
  <c r="H43" i="30"/>
  <c r="W48" i="17" s="1"/>
  <c r="H44" i="30"/>
  <c r="H45" i="30"/>
  <c r="W7" i="17" s="1"/>
  <c r="H46" i="30"/>
  <c r="H47" i="30"/>
  <c r="H48" i="30"/>
  <c r="W15" i="17" s="1"/>
  <c r="H49" i="30"/>
  <c r="W54" i="17" s="1"/>
  <c r="H50" i="30"/>
  <c r="H51" i="30"/>
  <c r="W11" i="17" s="1"/>
  <c r="H52" i="30"/>
  <c r="W21" i="17" s="1"/>
  <c r="H53" i="30"/>
  <c r="W20" i="17" s="1"/>
  <c r="H54" i="30"/>
  <c r="H55" i="30"/>
  <c r="H56" i="30"/>
  <c r="W23" i="17" s="1"/>
  <c r="H57" i="30"/>
  <c r="W53" i="17" s="1"/>
  <c r="H58" i="30"/>
  <c r="H59" i="30"/>
  <c r="H60" i="30"/>
  <c r="H61" i="30"/>
  <c r="W60" i="17" s="1"/>
  <c r="H62" i="30"/>
  <c r="H63" i="30"/>
  <c r="W58" i="17" s="1"/>
  <c r="H64" i="30"/>
  <c r="H65" i="30"/>
  <c r="W62" i="17" s="1"/>
  <c r="H66" i="30"/>
  <c r="H67" i="30"/>
  <c r="W41" i="17" s="1"/>
  <c r="H68" i="30"/>
  <c r="H10" i="30"/>
  <c r="G11" i="30"/>
  <c r="G12" i="30"/>
  <c r="V37" i="17" s="1"/>
  <c r="G13" i="30"/>
  <c r="V55" i="17" s="1"/>
  <c r="G14" i="30"/>
  <c r="G15" i="30"/>
  <c r="G16" i="30"/>
  <c r="V34" i="17" s="1"/>
  <c r="G17" i="30"/>
  <c r="V13" i="17" s="1"/>
  <c r="G18" i="30"/>
  <c r="G19" i="30"/>
  <c r="G20" i="30"/>
  <c r="V14" i="17" s="1"/>
  <c r="G21" i="30"/>
  <c r="G22" i="30"/>
  <c r="G23" i="30"/>
  <c r="G24" i="30"/>
  <c r="V32" i="17" s="1"/>
  <c r="G25" i="30"/>
  <c r="V30" i="17" s="1"/>
  <c r="G26" i="30"/>
  <c r="G27" i="30"/>
  <c r="G28" i="30"/>
  <c r="V6" i="17" s="1"/>
  <c r="G29" i="30"/>
  <c r="G30" i="30"/>
  <c r="G31" i="30"/>
  <c r="G32" i="30"/>
  <c r="V42" i="17" s="1"/>
  <c r="G33" i="30"/>
  <c r="V18" i="17" s="1"/>
  <c r="G34" i="30"/>
  <c r="G35" i="30"/>
  <c r="G36" i="30"/>
  <c r="V39" i="17" s="1"/>
  <c r="G37" i="30"/>
  <c r="G38" i="30"/>
  <c r="V8" i="17" s="1"/>
  <c r="G39" i="30"/>
  <c r="G40" i="30"/>
  <c r="V38" i="17" s="1"/>
  <c r="G41" i="30"/>
  <c r="G42" i="30"/>
  <c r="V46" i="17" s="1"/>
  <c r="G43" i="30"/>
  <c r="G44" i="30"/>
  <c r="V31" i="17" s="1"/>
  <c r="G45" i="30"/>
  <c r="V7" i="17" s="1"/>
  <c r="G46" i="30"/>
  <c r="V44" i="17" s="1"/>
  <c r="G47" i="30"/>
  <c r="G48" i="30"/>
  <c r="G49" i="30"/>
  <c r="G50" i="30"/>
  <c r="G51" i="30"/>
  <c r="G52" i="30"/>
  <c r="V21" i="17" s="1"/>
  <c r="G53" i="30"/>
  <c r="V20" i="17" s="1"/>
  <c r="G54" i="30"/>
  <c r="V28" i="17" s="1"/>
  <c r="G55" i="30"/>
  <c r="G56" i="30"/>
  <c r="V23" i="17" s="1"/>
  <c r="G57" i="30"/>
  <c r="V53" i="17" s="1"/>
  <c r="G58" i="30"/>
  <c r="G59" i="30"/>
  <c r="G60" i="30"/>
  <c r="V59" i="17" s="1"/>
  <c r="G61" i="30"/>
  <c r="V60" i="17" s="1"/>
  <c r="G62" i="30"/>
  <c r="G63" i="30"/>
  <c r="G64" i="30"/>
  <c r="V61" i="17" s="1"/>
  <c r="G65" i="30"/>
  <c r="V62" i="17" s="1"/>
  <c r="G66" i="30"/>
  <c r="G67" i="30"/>
  <c r="G68" i="30"/>
  <c r="V56" i="17" s="1"/>
  <c r="G10" i="30"/>
  <c r="F11" i="30"/>
  <c r="U24" i="17" s="1"/>
  <c r="F12" i="30"/>
  <c r="F13" i="30"/>
  <c r="U55" i="17" s="1"/>
  <c r="F14" i="30"/>
  <c r="F15" i="30"/>
  <c r="F16" i="30"/>
  <c r="F17" i="30"/>
  <c r="U13" i="17" s="1"/>
  <c r="F18" i="30"/>
  <c r="F19" i="30"/>
  <c r="F20" i="30"/>
  <c r="U14" i="17" s="1"/>
  <c r="F21" i="30"/>
  <c r="U16" i="17" s="1"/>
  <c r="F22" i="30"/>
  <c r="F23" i="30"/>
  <c r="F24" i="30"/>
  <c r="U32" i="17" s="1"/>
  <c r="F25" i="30"/>
  <c r="U30" i="17" s="1"/>
  <c r="F26" i="30"/>
  <c r="F27" i="30"/>
  <c r="U26" i="17" s="1"/>
  <c r="F28" i="30"/>
  <c r="U6" i="17" s="1"/>
  <c r="F29" i="30"/>
  <c r="U45" i="17" s="1"/>
  <c r="F30" i="30"/>
  <c r="F31" i="30"/>
  <c r="F32" i="30"/>
  <c r="F33" i="30"/>
  <c r="U18" i="17" s="1"/>
  <c r="F34" i="30"/>
  <c r="F35" i="30"/>
  <c r="F36" i="30"/>
  <c r="U39" i="17" s="1"/>
  <c r="F37" i="30"/>
  <c r="U63" i="17" s="1"/>
  <c r="F38" i="30"/>
  <c r="F39" i="30"/>
  <c r="U10" i="17" s="1"/>
  <c r="F40" i="30"/>
  <c r="F41" i="30"/>
  <c r="U12" i="17" s="1"/>
  <c r="F42" i="30"/>
  <c r="F43" i="30"/>
  <c r="U48" i="17" s="1"/>
  <c r="F44" i="30"/>
  <c r="U31" i="17" s="1"/>
  <c r="F45" i="30"/>
  <c r="U7" i="17" s="1"/>
  <c r="F46" i="30"/>
  <c r="F47" i="30"/>
  <c r="F48" i="30"/>
  <c r="U15" i="17" s="1"/>
  <c r="F49" i="30"/>
  <c r="U54" i="17" s="1"/>
  <c r="F50" i="30"/>
  <c r="F51" i="30"/>
  <c r="F52" i="30"/>
  <c r="F53" i="30"/>
  <c r="U20" i="17" s="1"/>
  <c r="F54" i="30"/>
  <c r="F55" i="30"/>
  <c r="F56" i="30"/>
  <c r="U23" i="17" s="1"/>
  <c r="F57" i="30"/>
  <c r="U53" i="17" s="1"/>
  <c r="F58" i="30"/>
  <c r="F59" i="30"/>
  <c r="F60" i="30"/>
  <c r="F61" i="30"/>
  <c r="F62" i="30"/>
  <c r="F63" i="30"/>
  <c r="U58" i="17" s="1"/>
  <c r="F64" i="30"/>
  <c r="U61" i="17" s="1"/>
  <c r="F65" i="30"/>
  <c r="U62" i="17" s="1"/>
  <c r="F66" i="30"/>
  <c r="F67" i="30"/>
  <c r="U41" i="17" s="1"/>
  <c r="F68" i="30"/>
  <c r="U56" i="17" s="1"/>
  <c r="F10" i="30"/>
  <c r="E11" i="30"/>
  <c r="E12" i="30"/>
  <c r="T37" i="17" s="1"/>
  <c r="K37" i="17" s="1"/>
  <c r="E13" i="30"/>
  <c r="T55" i="17" s="1"/>
  <c r="K55" i="17" s="1"/>
  <c r="E14" i="30"/>
  <c r="T5" i="17" s="1"/>
  <c r="K5" i="17" s="1"/>
  <c r="E15" i="30"/>
  <c r="E16" i="30"/>
  <c r="E17" i="30"/>
  <c r="T13" i="17" s="1"/>
  <c r="K13" i="17" s="1"/>
  <c r="E18" i="30"/>
  <c r="E19" i="30"/>
  <c r="E20" i="30"/>
  <c r="T14" i="17" s="1"/>
  <c r="K14" i="17" s="1"/>
  <c r="E21" i="30"/>
  <c r="E22" i="30"/>
  <c r="E23" i="30"/>
  <c r="E24" i="30"/>
  <c r="E25" i="30"/>
  <c r="T30" i="17" s="1"/>
  <c r="K30" i="17" s="1"/>
  <c r="E26" i="30"/>
  <c r="T9" i="17" s="1"/>
  <c r="K9" i="17" s="1"/>
  <c r="E27" i="30"/>
  <c r="E28" i="30"/>
  <c r="T6" i="17" s="1"/>
  <c r="K6" i="17" s="1"/>
  <c r="E29" i="30"/>
  <c r="E30" i="30"/>
  <c r="E31" i="30"/>
  <c r="E32" i="30"/>
  <c r="E33" i="30"/>
  <c r="T18" i="17" s="1"/>
  <c r="K18" i="17" s="1"/>
  <c r="E34" i="30"/>
  <c r="T22" i="17" s="1"/>
  <c r="K22" i="17" s="1"/>
  <c r="E35" i="30"/>
  <c r="E36" i="30"/>
  <c r="T39" i="17" s="1"/>
  <c r="K39" i="17" s="1"/>
  <c r="E37" i="30"/>
  <c r="E38" i="30"/>
  <c r="T8" i="17" s="1"/>
  <c r="K8" i="17" s="1"/>
  <c r="E39" i="30"/>
  <c r="E40" i="30"/>
  <c r="E41" i="30"/>
  <c r="E42" i="30"/>
  <c r="T46" i="17" s="1"/>
  <c r="K46" i="17" s="1"/>
  <c r="E43" i="30"/>
  <c r="E44" i="30"/>
  <c r="T31" i="17" s="1"/>
  <c r="K31" i="17" s="1"/>
  <c r="E45" i="30"/>
  <c r="E46" i="30"/>
  <c r="T44" i="17" s="1"/>
  <c r="K44" i="17" s="1"/>
  <c r="E47" i="30"/>
  <c r="E48" i="30"/>
  <c r="E49" i="30"/>
  <c r="E50" i="30"/>
  <c r="T49" i="17" s="1"/>
  <c r="K49" i="17" s="1"/>
  <c r="E51" i="30"/>
  <c r="E52" i="30"/>
  <c r="E53" i="30"/>
  <c r="E54" i="30"/>
  <c r="T28" i="17" s="1"/>
  <c r="K28" i="17" s="1"/>
  <c r="E55" i="30"/>
  <c r="E56" i="30"/>
  <c r="T23" i="17" s="1"/>
  <c r="K23" i="17" s="1"/>
  <c r="E57" i="30"/>
  <c r="E58" i="30"/>
  <c r="E59" i="30"/>
  <c r="E60" i="30"/>
  <c r="E61" i="30"/>
  <c r="T60" i="17" s="1"/>
  <c r="K60" i="17" s="1"/>
  <c r="E62" i="30"/>
  <c r="E63" i="30"/>
  <c r="E64" i="30"/>
  <c r="E65" i="30"/>
  <c r="E66" i="30"/>
  <c r="T47" i="17" s="1"/>
  <c r="K47" i="17" s="1"/>
  <c r="E67" i="30"/>
  <c r="E68" i="30"/>
  <c r="T56" i="17" s="1"/>
  <c r="K56" i="17" s="1"/>
  <c r="E10" i="30"/>
  <c r="O11" i="30"/>
  <c r="O19" i="30"/>
  <c r="O27" i="30"/>
  <c r="O39" i="30"/>
  <c r="AB6" i="17"/>
  <c r="AB8" i="17"/>
  <c r="AB9" i="17"/>
  <c r="AB11" i="17"/>
  <c r="AB14" i="17"/>
  <c r="AB17" i="17"/>
  <c r="AB22" i="17"/>
  <c r="AB24" i="17"/>
  <c r="AB26" i="17"/>
  <c r="AB28" i="17"/>
  <c r="AB29" i="17"/>
  <c r="AB31" i="17"/>
  <c r="AB34" i="17"/>
  <c r="AB36" i="17"/>
  <c r="AB38" i="17"/>
  <c r="AB39" i="17"/>
  <c r="AB41" i="17"/>
  <c r="AB42" i="17"/>
  <c r="AB43" i="17"/>
  <c r="AB44" i="17"/>
  <c r="AB46" i="17"/>
  <c r="AB47" i="17"/>
  <c r="AB48" i="17"/>
  <c r="AB49" i="17"/>
  <c r="AB51" i="17"/>
  <c r="AB52" i="17"/>
  <c r="AB56" i="17"/>
  <c r="AB58" i="17"/>
  <c r="AB61" i="17"/>
  <c r="AB64" i="17"/>
  <c r="AB5" i="17"/>
  <c r="AA8" i="17"/>
  <c r="AA10" i="17"/>
  <c r="AA11" i="17"/>
  <c r="AA12" i="17"/>
  <c r="AA16" i="17"/>
  <c r="AA17" i="17"/>
  <c r="AA21" i="17"/>
  <c r="AA24" i="17"/>
  <c r="AA25" i="17"/>
  <c r="AA26" i="17"/>
  <c r="AA27" i="17"/>
  <c r="AA28" i="17"/>
  <c r="AA32" i="17"/>
  <c r="AA33" i="17"/>
  <c r="AA35" i="17"/>
  <c r="AA36" i="17"/>
  <c r="AA37" i="17"/>
  <c r="AA40" i="17"/>
  <c r="AA41" i="17"/>
  <c r="AA44" i="17"/>
  <c r="AA45" i="17"/>
  <c r="AA46" i="17"/>
  <c r="AA48" i="17"/>
  <c r="AA51" i="17"/>
  <c r="AA54" i="17"/>
  <c r="AA57" i="17"/>
  <c r="AA58" i="17"/>
  <c r="AA63" i="17"/>
  <c r="AA64" i="17"/>
  <c r="Z9" i="17"/>
  <c r="Z11" i="17"/>
  <c r="Z17" i="17"/>
  <c r="Z21" i="17"/>
  <c r="Z24" i="17"/>
  <c r="Z26" i="17"/>
  <c r="Z29" i="17"/>
  <c r="Z32" i="17"/>
  <c r="Z33" i="17"/>
  <c r="Z36" i="17"/>
  <c r="Z37" i="17"/>
  <c r="Z40" i="17"/>
  <c r="Z43" i="17"/>
  <c r="Z51" i="17"/>
  <c r="Z57" i="17"/>
  <c r="Z64" i="17"/>
  <c r="Z5" i="17"/>
  <c r="Y8" i="17"/>
  <c r="Y9" i="17"/>
  <c r="Y10" i="17"/>
  <c r="Y13" i="17"/>
  <c r="Y21" i="17"/>
  <c r="Y22" i="17"/>
  <c r="Y24" i="17"/>
  <c r="Y26" i="17"/>
  <c r="Y28" i="17"/>
  <c r="Y29" i="17"/>
  <c r="Y30" i="17"/>
  <c r="Y34" i="17"/>
  <c r="Y36" i="17"/>
  <c r="Y37" i="17"/>
  <c r="Y38" i="17"/>
  <c r="Y41" i="17"/>
  <c r="Y42" i="17"/>
  <c r="Y43" i="17"/>
  <c r="Y44" i="17"/>
  <c r="Y46" i="17"/>
  <c r="Y47" i="17"/>
  <c r="Y48" i="17"/>
  <c r="Y49" i="17"/>
  <c r="Y50" i="17"/>
  <c r="Y52" i="17"/>
  <c r="Y57" i="17"/>
  <c r="Y63" i="17"/>
  <c r="Y64" i="17"/>
  <c r="Y5" i="17"/>
  <c r="X9" i="17"/>
  <c r="X10" i="17"/>
  <c r="X11" i="17"/>
  <c r="X13" i="17"/>
  <c r="X17" i="17"/>
  <c r="X22" i="17"/>
  <c r="X24" i="17"/>
  <c r="X25" i="17"/>
  <c r="X26" i="17"/>
  <c r="X27" i="17"/>
  <c r="X29" i="17"/>
  <c r="X30" i="17"/>
  <c r="X33" i="17"/>
  <c r="X35" i="17"/>
  <c r="X36" i="17"/>
  <c r="X37" i="17"/>
  <c r="X40" i="17"/>
  <c r="X41" i="17"/>
  <c r="X42" i="17"/>
  <c r="X44" i="17"/>
  <c r="X47" i="17"/>
  <c r="X48" i="17"/>
  <c r="X49" i="17"/>
  <c r="X51" i="17"/>
  <c r="X52" i="17"/>
  <c r="X55" i="17"/>
  <c r="X57" i="17"/>
  <c r="X58" i="17"/>
  <c r="X60" i="17"/>
  <c r="X64" i="17"/>
  <c r="X5" i="17"/>
  <c r="W6" i="17"/>
  <c r="W8" i="17"/>
  <c r="W9" i="17"/>
  <c r="W10" i="17"/>
  <c r="W14" i="17"/>
  <c r="W18" i="17"/>
  <c r="W22" i="17"/>
  <c r="W25" i="17"/>
  <c r="W27" i="17"/>
  <c r="W28" i="17"/>
  <c r="W29" i="17"/>
  <c r="W31" i="17"/>
  <c r="W33" i="17"/>
  <c r="W34" i="17"/>
  <c r="W35" i="17"/>
  <c r="W38" i="17"/>
  <c r="W39" i="17"/>
  <c r="W40" i="17"/>
  <c r="W42" i="17"/>
  <c r="W43" i="17"/>
  <c r="W44" i="17"/>
  <c r="W46" i="17"/>
  <c r="W47" i="17"/>
  <c r="W49" i="17"/>
  <c r="W52" i="17"/>
  <c r="W56" i="17"/>
  <c r="W57" i="17"/>
  <c r="W61" i="17"/>
  <c r="W64" i="17"/>
  <c r="W5" i="17"/>
  <c r="V9" i="17"/>
  <c r="V10" i="17"/>
  <c r="V11" i="17"/>
  <c r="V12" i="17"/>
  <c r="V15" i="17"/>
  <c r="V16" i="17"/>
  <c r="V17" i="17"/>
  <c r="V22" i="17"/>
  <c r="V24" i="17"/>
  <c r="V25" i="17"/>
  <c r="V26" i="17"/>
  <c r="V27" i="17"/>
  <c r="V29" i="17"/>
  <c r="V33" i="17"/>
  <c r="V35" i="17"/>
  <c r="V36" i="17"/>
  <c r="V40" i="17"/>
  <c r="V41" i="17"/>
  <c r="V43" i="17"/>
  <c r="V45" i="17"/>
  <c r="V47" i="17"/>
  <c r="V48" i="17"/>
  <c r="V49" i="17"/>
  <c r="V51" i="17"/>
  <c r="V52" i="17"/>
  <c r="V54" i="17"/>
  <c r="V57" i="17"/>
  <c r="V58" i="17"/>
  <c r="V63" i="17"/>
  <c r="V64" i="17"/>
  <c r="V5" i="17"/>
  <c r="U8" i="17"/>
  <c r="U9" i="17"/>
  <c r="U11" i="17"/>
  <c r="U17" i="17"/>
  <c r="U21" i="17"/>
  <c r="U22" i="17"/>
  <c r="U25" i="17"/>
  <c r="U27" i="17"/>
  <c r="U28" i="17"/>
  <c r="U29" i="17"/>
  <c r="U33" i="17"/>
  <c r="U34" i="17"/>
  <c r="U35" i="17"/>
  <c r="U37" i="17"/>
  <c r="U38" i="17"/>
  <c r="U40" i="17"/>
  <c r="U42" i="17"/>
  <c r="U43" i="17"/>
  <c r="U44" i="17"/>
  <c r="U46" i="17"/>
  <c r="U47" i="17"/>
  <c r="U49" i="17"/>
  <c r="U52" i="17"/>
  <c r="U57" i="17"/>
  <c r="U60" i="17"/>
  <c r="U64" i="17"/>
  <c r="U5" i="17"/>
  <c r="T7" i="17"/>
  <c r="K7" i="17" s="1"/>
  <c r="T10" i="17"/>
  <c r="K10" i="17" s="1"/>
  <c r="T11" i="17"/>
  <c r="K11" i="17" s="1"/>
  <c r="T12" i="17"/>
  <c r="K12" i="17" s="1"/>
  <c r="T15" i="17"/>
  <c r="K15" i="17" s="1"/>
  <c r="T16" i="17"/>
  <c r="K16" i="17" s="1"/>
  <c r="T17" i="17"/>
  <c r="K17" i="17" s="1"/>
  <c r="T20" i="17"/>
  <c r="K20" i="17" s="1"/>
  <c r="T21" i="17"/>
  <c r="K21" i="17" s="1"/>
  <c r="T24" i="17"/>
  <c r="K24" i="17" s="1"/>
  <c r="T25" i="17"/>
  <c r="K25" i="17" s="1"/>
  <c r="T26" i="17"/>
  <c r="K26" i="17" s="1"/>
  <c r="T27" i="17"/>
  <c r="K27" i="17" s="1"/>
  <c r="T29" i="17"/>
  <c r="K29" i="17" s="1"/>
  <c r="T32" i="17"/>
  <c r="K32" i="17" s="1"/>
  <c r="T33" i="17"/>
  <c r="K33" i="17" s="1"/>
  <c r="T34" i="17"/>
  <c r="K34" i="17" s="1"/>
  <c r="T35" i="17"/>
  <c r="K35" i="17" s="1"/>
  <c r="T36" i="17"/>
  <c r="K36" i="17" s="1"/>
  <c r="T38" i="17"/>
  <c r="K38" i="17" s="1"/>
  <c r="T40" i="17"/>
  <c r="K40" i="17" s="1"/>
  <c r="T41" i="17"/>
  <c r="K41" i="17" s="1"/>
  <c r="T42" i="17"/>
  <c r="T45" i="17"/>
  <c r="K45" i="17" s="1"/>
  <c r="T48" i="17"/>
  <c r="K48" i="17" s="1"/>
  <c r="T51" i="17"/>
  <c r="K51" i="17" s="1"/>
  <c r="T53" i="17"/>
  <c r="K53" i="17" s="1"/>
  <c r="T54" i="17"/>
  <c r="K54" i="17" s="1"/>
  <c r="T57" i="17"/>
  <c r="K57" i="17" s="1"/>
  <c r="T58" i="17"/>
  <c r="K58" i="17" s="1"/>
  <c r="T61" i="17"/>
  <c r="K61" i="17" s="1"/>
  <c r="T62" i="17"/>
  <c r="K62" i="17" s="1"/>
  <c r="T63" i="17"/>
  <c r="K63" i="17" s="1"/>
  <c r="T64" i="17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10" i="30"/>
  <c r="AB59" i="17"/>
  <c r="Z59" i="17"/>
  <c r="W59" i="17"/>
  <c r="U59" i="17"/>
  <c r="T59" i="17"/>
  <c r="K59" i="17" s="1"/>
  <c r="AB19" i="17"/>
  <c r="AA19" i="17"/>
  <c r="Y19" i="17"/>
  <c r="X19" i="17"/>
  <c r="W19" i="17"/>
  <c r="V19" i="17"/>
  <c r="U19" i="17"/>
  <c r="AB50" i="17"/>
  <c r="X50" i="17"/>
  <c r="W50" i="17"/>
  <c r="V50" i="17"/>
  <c r="U50" i="17"/>
  <c r="AT9" i="30"/>
  <c r="AS9" i="30"/>
  <c r="AR9" i="30"/>
  <c r="AQ9" i="30"/>
  <c r="AP9" i="30"/>
  <c r="AO9" i="30"/>
  <c r="AN9" i="30"/>
  <c r="AM9" i="30"/>
  <c r="AL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C4" i="30"/>
  <c r="C6" i="30" s="1"/>
  <c r="F16" i="38" l="1"/>
  <c r="K42" i="17"/>
  <c r="R25" i="38"/>
  <c r="R26" i="38"/>
  <c r="O31" i="30"/>
  <c r="O23" i="30"/>
  <c r="O15" i="30"/>
  <c r="S9" i="38"/>
  <c r="O35" i="30"/>
  <c r="O14" i="30"/>
  <c r="AC5" i="17"/>
  <c r="AD5" i="17" s="1"/>
  <c r="U51" i="17"/>
  <c r="AD51" i="17" s="1"/>
  <c r="U36" i="17"/>
  <c r="AD36" i="17" s="1"/>
  <c r="AB27" i="17"/>
  <c r="AD27" i="17" s="1"/>
  <c r="O54" i="30"/>
  <c r="O51" i="30"/>
  <c r="AD63" i="17"/>
  <c r="AD24" i="17"/>
  <c r="AD7" i="17"/>
  <c r="T9" i="38"/>
  <c r="AD57" i="17"/>
  <c r="AD29" i="17"/>
  <c r="AD17" i="17"/>
  <c r="AD12" i="17"/>
  <c r="Q9" i="38"/>
  <c r="AD59" i="17"/>
  <c r="AD54" i="17"/>
  <c r="AD48" i="17"/>
  <c r="AD40" i="17"/>
  <c r="AD32" i="17"/>
  <c r="AD26" i="17"/>
  <c r="AD21" i="17"/>
  <c r="AD15" i="17"/>
  <c r="AD10" i="17"/>
  <c r="R9" i="38"/>
  <c r="AD47" i="17"/>
  <c r="AD28" i="17"/>
  <c r="AD44" i="17"/>
  <c r="AD46" i="17"/>
  <c r="AD22" i="17"/>
  <c r="AD9" i="17"/>
  <c r="P9" i="38"/>
  <c r="AD58" i="17"/>
  <c r="AD45" i="17"/>
  <c r="AD35" i="17"/>
  <c r="AD25" i="17"/>
  <c r="AD60" i="17"/>
  <c r="AD18" i="17"/>
  <c r="AD30" i="17"/>
  <c r="AD13" i="17"/>
  <c r="AD49" i="17"/>
  <c r="AD41" i="17"/>
  <c r="AD37" i="17"/>
  <c r="AD33" i="17"/>
  <c r="AD16" i="17"/>
  <c r="AD11" i="17"/>
  <c r="O38" i="30"/>
  <c r="O22" i="30"/>
  <c r="O47" i="30"/>
  <c r="O46" i="30"/>
  <c r="O30" i="30"/>
  <c r="O62" i="30"/>
  <c r="O58" i="30"/>
  <c r="O50" i="30"/>
  <c r="O18" i="30"/>
  <c r="Z8" i="17"/>
  <c r="AD8" i="17" s="1"/>
  <c r="O67" i="30"/>
  <c r="O63" i="30"/>
  <c r="O59" i="30"/>
  <c r="O55" i="30"/>
  <c r="O43" i="30"/>
  <c r="O10" i="30"/>
  <c r="O68" i="30"/>
  <c r="O64" i="30"/>
  <c r="O60" i="30"/>
  <c r="O56" i="30"/>
  <c r="O52" i="30"/>
  <c r="O48" i="30"/>
  <c r="O44" i="30"/>
  <c r="O40" i="30"/>
  <c r="O36" i="30"/>
  <c r="O32" i="30"/>
  <c r="O28" i="30"/>
  <c r="O24" i="30"/>
  <c r="O20" i="30"/>
  <c r="O16" i="30"/>
  <c r="O12" i="30"/>
  <c r="O66" i="30"/>
  <c r="T52" i="17"/>
  <c r="T43" i="17"/>
  <c r="O42" i="30"/>
  <c r="O34" i="30"/>
  <c r="O26" i="30"/>
  <c r="O65" i="30"/>
  <c r="O57" i="30"/>
  <c r="O53" i="30"/>
  <c r="O49" i="30"/>
  <c r="O41" i="30"/>
  <c r="O37" i="30"/>
  <c r="O29" i="30"/>
  <c r="O21" i="30"/>
  <c r="O13" i="30"/>
  <c r="Z62" i="17"/>
  <c r="AD62" i="17" s="1"/>
  <c r="Z53" i="17"/>
  <c r="AD53" i="17" s="1"/>
  <c r="Z20" i="17"/>
  <c r="AD20" i="17" s="1"/>
  <c r="O61" i="30"/>
  <c r="O45" i="30"/>
  <c r="O25" i="30"/>
  <c r="O17" i="30"/>
  <c r="Z55" i="17"/>
  <c r="Z42" i="17"/>
  <c r="AD42" i="17" s="1"/>
  <c r="Z38" i="17"/>
  <c r="AD38" i="17" s="1"/>
  <c r="Z34" i="17"/>
  <c r="AD34" i="17" s="1"/>
  <c r="O33" i="30"/>
  <c r="Z61" i="17"/>
  <c r="AD61" i="17" s="1"/>
  <c r="Z56" i="17"/>
  <c r="AD56" i="17" s="1"/>
  <c r="Z39" i="17"/>
  <c r="AD39" i="17" s="1"/>
  <c r="Z31" i="17"/>
  <c r="AD31" i="17" s="1"/>
  <c r="Z23" i="17"/>
  <c r="AD23" i="17" s="1"/>
  <c r="Z14" i="17"/>
  <c r="AD14" i="17" s="1"/>
  <c r="Z6" i="17"/>
  <c r="AD6" i="17" s="1"/>
  <c r="T19" i="17"/>
  <c r="T50" i="17"/>
  <c r="AD64" i="17"/>
  <c r="AD5411" i="9"/>
  <c r="AD5412" i="9"/>
  <c r="AD5413" i="9"/>
  <c r="AD5414" i="9"/>
  <c r="AD5415" i="9"/>
  <c r="AD5416" i="9"/>
  <c r="AD5417" i="9"/>
  <c r="AD5418" i="9"/>
  <c r="AD5419" i="9"/>
  <c r="AD5420" i="9"/>
  <c r="AD5421" i="9"/>
  <c r="AD5422" i="9"/>
  <c r="AD5423" i="9"/>
  <c r="AD5424" i="9"/>
  <c r="AD5425" i="9"/>
  <c r="AD5426" i="9"/>
  <c r="AD5427" i="9"/>
  <c r="AD5428" i="9"/>
  <c r="AD5429" i="9"/>
  <c r="AD5430" i="9"/>
  <c r="AD5431" i="9"/>
  <c r="AD5432" i="9"/>
  <c r="AD5433" i="9"/>
  <c r="AD5434" i="9"/>
  <c r="AD5435" i="9"/>
  <c r="AD5436" i="9"/>
  <c r="AD5437" i="9"/>
  <c r="AD5438" i="9"/>
  <c r="AD5439" i="9"/>
  <c r="AD5440" i="9"/>
  <c r="AD5441" i="9"/>
  <c r="AD5442" i="9"/>
  <c r="AD5443" i="9"/>
  <c r="AD5444" i="9"/>
  <c r="AD5445" i="9"/>
  <c r="AD5446" i="9"/>
  <c r="AD5447" i="9"/>
  <c r="AD5448" i="9"/>
  <c r="AD5449" i="9"/>
  <c r="AD5450" i="9"/>
  <c r="AD5451" i="9"/>
  <c r="AD5452" i="9"/>
  <c r="AD5453" i="9"/>
  <c r="AD5454" i="9"/>
  <c r="AD5455" i="9"/>
  <c r="AD5456" i="9"/>
  <c r="AD5457" i="9"/>
  <c r="AD5458" i="9"/>
  <c r="AD5459" i="9"/>
  <c r="AD5460" i="9"/>
  <c r="AD5461" i="9"/>
  <c r="AD5462" i="9"/>
  <c r="AD5463" i="9"/>
  <c r="AD5464" i="9"/>
  <c r="AD5465" i="9"/>
  <c r="AD5466" i="9"/>
  <c r="AD5467" i="9"/>
  <c r="AD5468" i="9"/>
  <c r="AD5469" i="9"/>
  <c r="AD5470" i="9"/>
  <c r="AD5471" i="9"/>
  <c r="AD5472" i="9"/>
  <c r="AD5473" i="9"/>
  <c r="AD5474" i="9"/>
  <c r="AD5475" i="9"/>
  <c r="AD5476" i="9"/>
  <c r="AD5477" i="9"/>
  <c r="AD5478" i="9"/>
  <c r="AD5479" i="9"/>
  <c r="AD5480" i="9"/>
  <c r="AD5481" i="9"/>
  <c r="AD5482" i="9"/>
  <c r="AD5483" i="9"/>
  <c r="AD5484" i="9"/>
  <c r="AD5485" i="9"/>
  <c r="AD5486" i="9"/>
  <c r="AD5487" i="9"/>
  <c r="AD5488" i="9"/>
  <c r="AD5489" i="9"/>
  <c r="AD5490" i="9"/>
  <c r="AD5491" i="9"/>
  <c r="AD5492" i="9"/>
  <c r="AD5493" i="9"/>
  <c r="AD5494" i="9"/>
  <c r="AD5495" i="9"/>
  <c r="AD5496" i="9"/>
  <c r="AD5497" i="9"/>
  <c r="AD5498" i="9"/>
  <c r="AD5499" i="9"/>
  <c r="AD5500" i="9"/>
  <c r="AD5501" i="9"/>
  <c r="AD5502" i="9"/>
  <c r="AD5503" i="9"/>
  <c r="AD5504" i="9"/>
  <c r="AD5505" i="9"/>
  <c r="AD5506" i="9"/>
  <c r="AD5507" i="9"/>
  <c r="AD5508" i="9"/>
  <c r="AD5509" i="9"/>
  <c r="AD5510" i="9"/>
  <c r="AD5511" i="9"/>
  <c r="AD5512" i="9"/>
  <c r="AD5513" i="9"/>
  <c r="AD5514" i="9"/>
  <c r="AD5515" i="9"/>
  <c r="AD5516" i="9"/>
  <c r="AD5517" i="9"/>
  <c r="AD5518" i="9"/>
  <c r="AD5519" i="9"/>
  <c r="AD5520" i="9"/>
  <c r="AD5521" i="9"/>
  <c r="AD5522" i="9"/>
  <c r="AD5523" i="9"/>
  <c r="AD5524" i="9"/>
  <c r="AD5525" i="9"/>
  <c r="AD5526" i="9"/>
  <c r="AD5527" i="9"/>
  <c r="AD5528" i="9"/>
  <c r="AD5529" i="9"/>
  <c r="AD5530" i="9"/>
  <c r="AD5531" i="9"/>
  <c r="AD5532" i="9"/>
  <c r="AD5533" i="9"/>
  <c r="AD5534" i="9"/>
  <c r="AD5535" i="9"/>
  <c r="AD5536" i="9"/>
  <c r="AD5537" i="9"/>
  <c r="AD5538" i="9"/>
  <c r="AD5539" i="9"/>
  <c r="AD5540" i="9"/>
  <c r="AD5541" i="9"/>
  <c r="AD5542" i="9"/>
  <c r="AD5543" i="9"/>
  <c r="AD5544" i="9"/>
  <c r="AD5545" i="9"/>
  <c r="AD5546" i="9"/>
  <c r="AD5547" i="9"/>
  <c r="AD5548" i="9"/>
  <c r="AD5549" i="9"/>
  <c r="AD5550" i="9"/>
  <c r="AD5551" i="9"/>
  <c r="AD5552" i="9"/>
  <c r="AD5553" i="9"/>
  <c r="AD5554" i="9"/>
  <c r="AD5555" i="9"/>
  <c r="AD5556" i="9"/>
  <c r="AD5557" i="9"/>
  <c r="AD5558" i="9"/>
  <c r="AD5559" i="9"/>
  <c r="AD5560" i="9"/>
  <c r="AD5561" i="9"/>
  <c r="AD5562" i="9"/>
  <c r="AD5563" i="9"/>
  <c r="AD5564" i="9"/>
  <c r="AD5565" i="9"/>
  <c r="AD5566" i="9"/>
  <c r="AD5567" i="9"/>
  <c r="AD5568" i="9"/>
  <c r="AD5569" i="9"/>
  <c r="AD5570" i="9"/>
  <c r="AD5571" i="9"/>
  <c r="AD5572" i="9"/>
  <c r="AD5573" i="9"/>
  <c r="AD5574" i="9"/>
  <c r="AD5575" i="9"/>
  <c r="AD5576" i="9"/>
  <c r="AD5577" i="9"/>
  <c r="AD5578" i="9"/>
  <c r="AD5579" i="9"/>
  <c r="AD5580" i="9"/>
  <c r="AD5581" i="9"/>
  <c r="AD5582" i="9"/>
  <c r="AD5583" i="9"/>
  <c r="AD5584" i="9"/>
  <c r="AD5585" i="9"/>
  <c r="AD5586" i="9"/>
  <c r="AD5587" i="9"/>
  <c r="AD5588" i="9"/>
  <c r="AD5589" i="9"/>
  <c r="AD5590" i="9"/>
  <c r="AD5591" i="9"/>
  <c r="AD5592" i="9"/>
  <c r="AD5593" i="9"/>
  <c r="AD5594" i="9"/>
  <c r="AD5595" i="9"/>
  <c r="AD5596" i="9"/>
  <c r="AD5597" i="9"/>
  <c r="AD5598" i="9"/>
  <c r="AD5599" i="9"/>
  <c r="AD5600" i="9"/>
  <c r="AD5601" i="9"/>
  <c r="AD5602" i="9"/>
  <c r="AD5603" i="9"/>
  <c r="AD5604" i="9"/>
  <c r="AD5605" i="9"/>
  <c r="AD5606" i="9"/>
  <c r="AD5607" i="9"/>
  <c r="AD5608" i="9"/>
  <c r="AD5609" i="9"/>
  <c r="AD5610" i="9"/>
  <c r="AD5611" i="9"/>
  <c r="AD5612" i="9"/>
  <c r="AD5613" i="9"/>
  <c r="AD5614" i="9"/>
  <c r="AD5615" i="9"/>
  <c r="AD5616" i="9"/>
  <c r="AD5617" i="9"/>
  <c r="AD5618" i="9"/>
  <c r="AD5619" i="9"/>
  <c r="AD5620" i="9"/>
  <c r="AD5621" i="9"/>
  <c r="AD5622" i="9"/>
  <c r="AD5623" i="9"/>
  <c r="AD5624" i="9"/>
  <c r="AD5625" i="9"/>
  <c r="AD5626" i="9"/>
  <c r="AD5627" i="9"/>
  <c r="AD5628" i="9"/>
  <c r="AD5629" i="9"/>
  <c r="AD5630" i="9"/>
  <c r="AD5631" i="9"/>
  <c r="AD5632" i="9"/>
  <c r="AD5633" i="9"/>
  <c r="AD5634" i="9"/>
  <c r="AD5635" i="9"/>
  <c r="AD5636" i="9"/>
  <c r="AD5637" i="9"/>
  <c r="AD5638" i="9"/>
  <c r="AD5639" i="9"/>
  <c r="AD5640" i="9"/>
  <c r="AD5641" i="9"/>
  <c r="AD5642" i="9"/>
  <c r="AD5643" i="9"/>
  <c r="AD5644" i="9"/>
  <c r="AD5645" i="9"/>
  <c r="AD5646" i="9"/>
  <c r="AD5647" i="9"/>
  <c r="AD5648" i="9"/>
  <c r="AD5649" i="9"/>
  <c r="AD5650" i="9"/>
  <c r="AD5651" i="9"/>
  <c r="AD5652" i="9"/>
  <c r="AD5653" i="9"/>
  <c r="AD5654" i="9"/>
  <c r="AD5655" i="9"/>
  <c r="AD5656" i="9"/>
  <c r="AD5657" i="9"/>
  <c r="AD5658" i="9"/>
  <c r="AD5659" i="9"/>
  <c r="AD5660" i="9"/>
  <c r="K16" i="38" l="1"/>
  <c r="AD19" i="17"/>
  <c r="K19" i="17"/>
  <c r="AD43" i="17"/>
  <c r="K43" i="17"/>
  <c r="AD50" i="17"/>
  <c r="K50" i="17"/>
  <c r="AD52" i="17"/>
  <c r="K52" i="17"/>
  <c r="AD55" i="17"/>
  <c r="R27" i="38"/>
  <c r="F4" i="29"/>
  <c r="F14" i="29"/>
  <c r="F16" i="29"/>
  <c r="F3" i="29"/>
  <c r="E4" i="29"/>
  <c r="E14" i="29"/>
  <c r="E16" i="29"/>
  <c r="E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" i="29"/>
  <c r="D32" i="29" l="1"/>
  <c r="AF5661" i="9"/>
  <c r="AG5661" i="9"/>
  <c r="AH5661" i="9"/>
  <c r="AI5661" i="9"/>
  <c r="AJ5661" i="9"/>
  <c r="AK5661" i="9"/>
  <c r="AF5662" i="9"/>
  <c r="AG5662" i="9"/>
  <c r="AH5662" i="9"/>
  <c r="AI5662" i="9"/>
  <c r="AJ5662" i="9"/>
  <c r="AK5662" i="9"/>
  <c r="AN11" i="17" l="1"/>
  <c r="AN61" i="17"/>
  <c r="AN63" i="17"/>
  <c r="AN34" i="17"/>
  <c r="AN37" i="17"/>
  <c r="AN47" i="17"/>
  <c r="AN12" i="17"/>
  <c r="AN28" i="17"/>
  <c r="AN31" i="17"/>
  <c r="AN40" i="17"/>
  <c r="AN38" i="17"/>
  <c r="AN52" i="17"/>
  <c r="AN13" i="17"/>
  <c r="AN32" i="17"/>
  <c r="AN10" i="17"/>
  <c r="AN20" i="17"/>
  <c r="AN26" i="17"/>
  <c r="AN33" i="17"/>
  <c r="AN18" i="17"/>
  <c r="AN46" i="17"/>
  <c r="AN29" i="17"/>
  <c r="AN39" i="17"/>
  <c r="AN15" i="17"/>
  <c r="AN14" i="17"/>
  <c r="AN24" i="17"/>
  <c r="AN48" i="17"/>
  <c r="AN6" i="17"/>
  <c r="AN42" i="17"/>
  <c r="AN27" i="17"/>
  <c r="AN7" i="17"/>
  <c r="AN53" i="17"/>
  <c r="AN9" i="17"/>
  <c r="AN49" i="17"/>
  <c r="AN21" i="17"/>
  <c r="AN50" i="17"/>
  <c r="AN45" i="17"/>
  <c r="AN56" i="17"/>
  <c r="AN55" i="17"/>
  <c r="AN22" i="17"/>
  <c r="AN30" i="17"/>
  <c r="AN54" i="17"/>
  <c r="AN19" i="17"/>
  <c r="AN36" i="17"/>
  <c r="AN41" i="17"/>
  <c r="AN57" i="17"/>
  <c r="AN23" i="17"/>
  <c r="AN59" i="17"/>
  <c r="AN60" i="17"/>
  <c r="AN35" i="17"/>
  <c r="AN43" i="17"/>
  <c r="AN62" i="17"/>
  <c r="AN58" i="17"/>
  <c r="AN16" i="17" l="1"/>
  <c r="AN25" i="17"/>
  <c r="AN8" i="17"/>
  <c r="AN5" i="17"/>
  <c r="AN44" i="17"/>
  <c r="AN17" i="17"/>
  <c r="AN51" i="17"/>
  <c r="F366" i="19" l="1"/>
  <c r="E366" i="19"/>
  <c r="F365" i="19"/>
  <c r="E365" i="19"/>
  <c r="F364" i="19"/>
  <c r="E364" i="19"/>
  <c r="F363" i="19"/>
  <c r="E363" i="19"/>
  <c r="F362" i="19"/>
  <c r="E362" i="19"/>
  <c r="F361" i="19"/>
  <c r="E361" i="19"/>
  <c r="F360" i="19"/>
  <c r="E360" i="19"/>
  <c r="F359" i="19"/>
  <c r="E359" i="19"/>
  <c r="F358" i="19"/>
  <c r="E358" i="19"/>
  <c r="F357" i="19"/>
  <c r="E357" i="19"/>
  <c r="F356" i="19"/>
  <c r="E356" i="19"/>
  <c r="F355" i="19"/>
  <c r="E355" i="19"/>
  <c r="F354" i="19"/>
  <c r="E354" i="19"/>
  <c r="F353" i="19"/>
  <c r="E353" i="19"/>
  <c r="F352" i="19"/>
  <c r="E352" i="19"/>
  <c r="F351" i="19"/>
  <c r="E351" i="19"/>
  <c r="F350" i="19"/>
  <c r="E350" i="19"/>
  <c r="F349" i="19"/>
  <c r="E349" i="19"/>
  <c r="F348" i="19"/>
  <c r="E348" i="19"/>
  <c r="F347" i="19"/>
  <c r="E347" i="19"/>
  <c r="F346" i="19"/>
  <c r="E346" i="19"/>
  <c r="F345" i="19"/>
  <c r="E345" i="19"/>
  <c r="F344" i="19"/>
  <c r="E344" i="19"/>
  <c r="F343" i="19"/>
  <c r="E343" i="19"/>
  <c r="F342" i="19"/>
  <c r="E342" i="19"/>
  <c r="F341" i="19"/>
  <c r="E341" i="19"/>
  <c r="F340" i="19"/>
  <c r="E340" i="19"/>
  <c r="F339" i="19"/>
  <c r="E339" i="19"/>
  <c r="F338" i="19"/>
  <c r="E338" i="19"/>
  <c r="F337" i="19"/>
  <c r="E337" i="19"/>
  <c r="F336" i="19"/>
  <c r="E336" i="19"/>
  <c r="F335" i="19"/>
  <c r="E335" i="19"/>
  <c r="F334" i="19"/>
  <c r="E334" i="19"/>
  <c r="F333" i="19"/>
  <c r="E333" i="19"/>
  <c r="F332" i="19"/>
  <c r="E332" i="19"/>
  <c r="F331" i="19"/>
  <c r="E331" i="19"/>
  <c r="F330" i="19"/>
  <c r="E330" i="19"/>
  <c r="F329" i="19"/>
  <c r="E329" i="19"/>
  <c r="F328" i="19"/>
  <c r="E328" i="19"/>
  <c r="F327" i="19"/>
  <c r="E327" i="19"/>
  <c r="F326" i="19"/>
  <c r="E326" i="19"/>
  <c r="F325" i="19"/>
  <c r="E325" i="19"/>
  <c r="F324" i="19"/>
  <c r="E324" i="19"/>
  <c r="F323" i="19"/>
  <c r="E323" i="19"/>
  <c r="F322" i="19"/>
  <c r="E322" i="19"/>
  <c r="F321" i="19"/>
  <c r="E321" i="19"/>
  <c r="F320" i="19"/>
  <c r="E320" i="19"/>
  <c r="F319" i="19"/>
  <c r="E319" i="19"/>
  <c r="F318" i="19"/>
  <c r="E318" i="19"/>
  <c r="F317" i="19"/>
  <c r="E317" i="19"/>
  <c r="F316" i="19"/>
  <c r="E316" i="19"/>
  <c r="F315" i="19"/>
  <c r="E315" i="19"/>
  <c r="F314" i="19"/>
  <c r="E314" i="19"/>
  <c r="F313" i="19"/>
  <c r="E313" i="19"/>
  <c r="F312" i="19"/>
  <c r="E312" i="19"/>
  <c r="F311" i="19"/>
  <c r="E311" i="19"/>
  <c r="F310" i="19"/>
  <c r="E310" i="19"/>
  <c r="F309" i="19"/>
  <c r="E309" i="19"/>
  <c r="F308" i="19"/>
  <c r="E308" i="19"/>
  <c r="F307" i="19"/>
  <c r="E307" i="19"/>
  <c r="F306" i="19"/>
  <c r="E306" i="19"/>
  <c r="F305" i="19"/>
  <c r="E305" i="19"/>
  <c r="F304" i="19"/>
  <c r="E304" i="19"/>
  <c r="F303" i="19"/>
  <c r="E303" i="19"/>
  <c r="F302" i="19"/>
  <c r="E302" i="19"/>
  <c r="F301" i="19"/>
  <c r="E301" i="19"/>
  <c r="F300" i="19"/>
  <c r="E300" i="19"/>
  <c r="F299" i="19"/>
  <c r="E299" i="19"/>
  <c r="F298" i="19"/>
  <c r="E298" i="19"/>
  <c r="F297" i="19"/>
  <c r="E297" i="19"/>
  <c r="F296" i="19"/>
  <c r="E296" i="19"/>
  <c r="F295" i="19"/>
  <c r="E295" i="19"/>
  <c r="F294" i="19"/>
  <c r="E294" i="19"/>
  <c r="F293" i="19"/>
  <c r="E293" i="19"/>
  <c r="F292" i="19"/>
  <c r="E292" i="19"/>
  <c r="F291" i="19"/>
  <c r="E291" i="19"/>
  <c r="F290" i="19"/>
  <c r="E290" i="19"/>
  <c r="F289" i="19"/>
  <c r="E289" i="19"/>
  <c r="F288" i="19"/>
  <c r="E288" i="19"/>
  <c r="F287" i="19"/>
  <c r="E287" i="19"/>
  <c r="F286" i="19"/>
  <c r="E286" i="19"/>
  <c r="F285" i="19"/>
  <c r="E285" i="19"/>
  <c r="F284" i="19"/>
  <c r="E284" i="19"/>
  <c r="F283" i="19"/>
  <c r="E283" i="19"/>
  <c r="F282" i="19"/>
  <c r="E282" i="19"/>
  <c r="F281" i="19"/>
  <c r="E281" i="19"/>
  <c r="F280" i="19"/>
  <c r="E280" i="19"/>
  <c r="F279" i="19"/>
  <c r="E279" i="19"/>
  <c r="F278" i="19"/>
  <c r="E278" i="19"/>
  <c r="F277" i="19"/>
  <c r="E277" i="19"/>
  <c r="F276" i="19"/>
  <c r="E276" i="19"/>
  <c r="F275" i="19"/>
  <c r="E275" i="19"/>
  <c r="F274" i="19"/>
  <c r="E274" i="19"/>
  <c r="F273" i="19"/>
  <c r="E273" i="19"/>
  <c r="F272" i="19"/>
  <c r="E272" i="19"/>
  <c r="F271" i="19"/>
  <c r="E271" i="19"/>
  <c r="F270" i="19"/>
  <c r="E270" i="19"/>
  <c r="F269" i="19"/>
  <c r="E269" i="19"/>
  <c r="F268" i="19"/>
  <c r="E268" i="19"/>
  <c r="F267" i="19"/>
  <c r="E267" i="19"/>
  <c r="F266" i="19"/>
  <c r="E266" i="19"/>
  <c r="F265" i="19"/>
  <c r="E265" i="19"/>
  <c r="F264" i="19"/>
  <c r="E264" i="19"/>
  <c r="F263" i="19"/>
  <c r="E263" i="19"/>
  <c r="F262" i="19"/>
  <c r="E262" i="19"/>
  <c r="F261" i="19"/>
  <c r="E261" i="19"/>
  <c r="F260" i="19"/>
  <c r="E260" i="19"/>
  <c r="F259" i="19"/>
  <c r="E259" i="19"/>
  <c r="F258" i="19"/>
  <c r="E258" i="19"/>
  <c r="F257" i="19"/>
  <c r="E257" i="19"/>
  <c r="F256" i="19"/>
  <c r="E256" i="19"/>
  <c r="F255" i="19"/>
  <c r="E255" i="19"/>
  <c r="F254" i="19"/>
  <c r="E254" i="19"/>
  <c r="F253" i="19"/>
  <c r="E253" i="19"/>
  <c r="F252" i="19"/>
  <c r="E252" i="19"/>
  <c r="F251" i="19"/>
  <c r="E251" i="19"/>
  <c r="F250" i="19"/>
  <c r="E250" i="19"/>
  <c r="F249" i="19"/>
  <c r="E249" i="19"/>
  <c r="F248" i="19"/>
  <c r="E248" i="19"/>
  <c r="F247" i="19"/>
  <c r="E247" i="19"/>
  <c r="F246" i="19"/>
  <c r="E246" i="19"/>
  <c r="F245" i="19"/>
  <c r="E245" i="19"/>
  <c r="F244" i="19"/>
  <c r="E244" i="19"/>
  <c r="F243" i="19"/>
  <c r="E243" i="19"/>
  <c r="F242" i="19"/>
  <c r="E242" i="19"/>
  <c r="F241" i="19"/>
  <c r="E241" i="19"/>
  <c r="F240" i="19"/>
  <c r="E240" i="19"/>
  <c r="F239" i="19"/>
  <c r="E239" i="19"/>
  <c r="F238" i="19"/>
  <c r="E238" i="19"/>
  <c r="F237" i="19"/>
  <c r="E237" i="19"/>
  <c r="F236" i="19"/>
  <c r="E236" i="19"/>
  <c r="F235" i="19"/>
  <c r="E235" i="19"/>
  <c r="F234" i="19"/>
  <c r="E234" i="19"/>
  <c r="F233" i="19"/>
  <c r="E233" i="19"/>
  <c r="F232" i="19"/>
  <c r="E232" i="19"/>
  <c r="F231" i="19"/>
  <c r="E231" i="19"/>
  <c r="F230" i="19"/>
  <c r="E230" i="19"/>
  <c r="F229" i="19"/>
  <c r="E229" i="19"/>
  <c r="F228" i="19"/>
  <c r="E228" i="19"/>
  <c r="F227" i="19"/>
  <c r="E227" i="19"/>
  <c r="F226" i="19"/>
  <c r="E226" i="19"/>
  <c r="F225" i="19"/>
  <c r="E225" i="19"/>
  <c r="F224" i="19"/>
  <c r="E224" i="19"/>
  <c r="F223" i="19"/>
  <c r="E223" i="19"/>
  <c r="F222" i="19"/>
  <c r="E222" i="19"/>
  <c r="F221" i="19"/>
  <c r="E221" i="19"/>
  <c r="F220" i="19"/>
  <c r="E220" i="19"/>
  <c r="F219" i="19"/>
  <c r="E219" i="19"/>
  <c r="F218" i="19"/>
  <c r="E218" i="19"/>
  <c r="F217" i="19"/>
  <c r="E217" i="19"/>
  <c r="F216" i="19"/>
  <c r="E216" i="19"/>
  <c r="F215" i="19"/>
  <c r="E215" i="19"/>
  <c r="F214" i="19"/>
  <c r="E214" i="19"/>
  <c r="F213" i="19"/>
  <c r="E213" i="19"/>
  <c r="F212" i="19"/>
  <c r="E212" i="19"/>
  <c r="F211" i="19"/>
  <c r="E211" i="19"/>
  <c r="F210" i="19"/>
  <c r="E210" i="19"/>
  <c r="F209" i="19"/>
  <c r="E209" i="19"/>
  <c r="F208" i="19"/>
  <c r="E208" i="19"/>
  <c r="F207" i="19"/>
  <c r="E207" i="19"/>
  <c r="F206" i="19"/>
  <c r="E206" i="19"/>
  <c r="F205" i="19"/>
  <c r="E205" i="19"/>
  <c r="F204" i="19"/>
  <c r="E204" i="19"/>
  <c r="F203" i="19"/>
  <c r="E203" i="19"/>
  <c r="F202" i="19"/>
  <c r="E202" i="19"/>
  <c r="F201" i="19"/>
  <c r="E201" i="19"/>
  <c r="F200" i="19"/>
  <c r="E200" i="19"/>
  <c r="F199" i="19"/>
  <c r="E199" i="19"/>
  <c r="F198" i="19"/>
  <c r="E198" i="19"/>
  <c r="F197" i="19"/>
  <c r="E197" i="19"/>
  <c r="F196" i="19"/>
  <c r="E196" i="19"/>
  <c r="F195" i="19"/>
  <c r="E195" i="19"/>
  <c r="F194" i="19"/>
  <c r="E194" i="19"/>
  <c r="F193" i="19"/>
  <c r="E193" i="19"/>
  <c r="F192" i="19"/>
  <c r="E192" i="19"/>
  <c r="F191" i="19"/>
  <c r="E191" i="19"/>
  <c r="F190" i="19"/>
  <c r="E190" i="19"/>
  <c r="F189" i="19"/>
  <c r="E189" i="19"/>
  <c r="F188" i="19"/>
  <c r="E188" i="19"/>
  <c r="F187" i="19"/>
  <c r="E187" i="19"/>
  <c r="F186" i="19"/>
  <c r="E186" i="19"/>
  <c r="F185" i="19"/>
  <c r="E185" i="19"/>
  <c r="F184" i="19"/>
  <c r="E184" i="19"/>
  <c r="F183" i="19"/>
  <c r="E183" i="19"/>
  <c r="F182" i="19"/>
  <c r="E182" i="19"/>
  <c r="F181" i="19"/>
  <c r="E181" i="19"/>
  <c r="F180" i="19"/>
  <c r="E180" i="19"/>
  <c r="F179" i="19"/>
  <c r="E179" i="19"/>
  <c r="F178" i="19"/>
  <c r="E178" i="19"/>
  <c r="F177" i="19"/>
  <c r="E177" i="19"/>
  <c r="F176" i="19"/>
  <c r="E176" i="19"/>
  <c r="F175" i="19"/>
  <c r="E175" i="19"/>
  <c r="F174" i="19"/>
  <c r="E174" i="19"/>
  <c r="F173" i="19"/>
  <c r="E173" i="19"/>
  <c r="F172" i="19"/>
  <c r="E172" i="19"/>
  <c r="F171" i="19"/>
  <c r="E171" i="19"/>
  <c r="F170" i="19"/>
  <c r="E170" i="19"/>
  <c r="F169" i="19"/>
  <c r="E169" i="19"/>
  <c r="F168" i="19"/>
  <c r="E168" i="19"/>
  <c r="F167" i="19"/>
  <c r="E167" i="19"/>
  <c r="F166" i="19"/>
  <c r="E166" i="19"/>
  <c r="F165" i="19"/>
  <c r="E165" i="19"/>
  <c r="F164" i="19"/>
  <c r="E164" i="19"/>
  <c r="F163" i="19"/>
  <c r="E163" i="19"/>
  <c r="F162" i="19"/>
  <c r="E162" i="19"/>
  <c r="F161" i="19"/>
  <c r="E161" i="19"/>
  <c r="F160" i="19"/>
  <c r="E160" i="19"/>
  <c r="F159" i="19"/>
  <c r="E159" i="19"/>
  <c r="F158" i="19"/>
  <c r="E158" i="19"/>
  <c r="F157" i="19"/>
  <c r="E157" i="19"/>
  <c r="F156" i="19"/>
  <c r="E156" i="19"/>
  <c r="F155" i="19"/>
  <c r="E155" i="19"/>
  <c r="F154" i="19"/>
  <c r="E154" i="19"/>
  <c r="F153" i="19"/>
  <c r="E153" i="19"/>
  <c r="F152" i="19"/>
  <c r="E152" i="19"/>
  <c r="F151" i="19"/>
  <c r="E151" i="19"/>
  <c r="F150" i="19"/>
  <c r="E150" i="19"/>
  <c r="F149" i="19"/>
  <c r="E149" i="19"/>
  <c r="F148" i="19"/>
  <c r="E148" i="19"/>
  <c r="F147" i="19"/>
  <c r="E147" i="19"/>
  <c r="F146" i="19"/>
  <c r="E146" i="19"/>
  <c r="F145" i="19"/>
  <c r="E145" i="19"/>
  <c r="F144" i="19"/>
  <c r="E144" i="19"/>
  <c r="F143" i="19"/>
  <c r="E143" i="19"/>
  <c r="F142" i="19"/>
  <c r="E142" i="19"/>
  <c r="F141" i="19"/>
  <c r="E141" i="19"/>
  <c r="F140" i="19"/>
  <c r="E140" i="19"/>
  <c r="F139" i="19"/>
  <c r="E139" i="19"/>
  <c r="F138" i="19"/>
  <c r="E138" i="19"/>
  <c r="F137" i="19"/>
  <c r="E137" i="19"/>
  <c r="F136" i="19"/>
  <c r="E136" i="19"/>
  <c r="F135" i="19"/>
  <c r="E135" i="19"/>
  <c r="F134" i="19"/>
  <c r="E134" i="19"/>
  <c r="F133" i="19"/>
  <c r="E133" i="19"/>
  <c r="F132" i="19"/>
  <c r="E132" i="19"/>
  <c r="F131" i="19"/>
  <c r="E131" i="19"/>
  <c r="F130" i="19"/>
  <c r="E130" i="19"/>
  <c r="F129" i="19"/>
  <c r="E129" i="19"/>
  <c r="F128" i="19"/>
  <c r="E128" i="19"/>
  <c r="F127" i="19"/>
  <c r="E127" i="19"/>
  <c r="F126" i="19"/>
  <c r="E126" i="19"/>
  <c r="F125" i="19"/>
  <c r="E125" i="19"/>
  <c r="F124" i="19"/>
  <c r="E124" i="19"/>
  <c r="F123" i="19"/>
  <c r="E123" i="19"/>
  <c r="F122" i="19"/>
  <c r="E122" i="19"/>
  <c r="F121" i="19"/>
  <c r="E121" i="19"/>
  <c r="F120" i="19"/>
  <c r="E120" i="19"/>
  <c r="F119" i="19"/>
  <c r="E119" i="19"/>
  <c r="F118" i="19"/>
  <c r="E118" i="19"/>
  <c r="F117" i="19"/>
  <c r="E117" i="19"/>
  <c r="F116" i="19"/>
  <c r="E116" i="19"/>
  <c r="F115" i="19"/>
  <c r="E115" i="19"/>
  <c r="F114" i="19"/>
  <c r="E114" i="19"/>
  <c r="F113" i="19"/>
  <c r="E113" i="19"/>
  <c r="F112" i="19"/>
  <c r="E112" i="19"/>
  <c r="F111" i="19"/>
  <c r="E111" i="19"/>
  <c r="F110" i="19"/>
  <c r="E110" i="19"/>
  <c r="F109" i="19"/>
  <c r="E109" i="19"/>
  <c r="F108" i="19"/>
  <c r="E108" i="19"/>
  <c r="F107" i="19"/>
  <c r="E107" i="19"/>
  <c r="F106" i="19"/>
  <c r="E106" i="19"/>
  <c r="F105" i="19"/>
  <c r="E105" i="19"/>
  <c r="F104" i="19"/>
  <c r="E104" i="19"/>
  <c r="F103" i="19"/>
  <c r="E103" i="19"/>
  <c r="F102" i="19"/>
  <c r="E102" i="19"/>
  <c r="F101" i="19"/>
  <c r="E101" i="19"/>
  <c r="F100" i="19"/>
  <c r="E100" i="19"/>
  <c r="F99" i="19"/>
  <c r="E99" i="19"/>
  <c r="F98" i="19"/>
  <c r="E98" i="19"/>
  <c r="F97" i="19"/>
  <c r="E97" i="19"/>
  <c r="F96" i="19"/>
  <c r="E96" i="19"/>
  <c r="F95" i="19"/>
  <c r="E95" i="19"/>
  <c r="F94" i="19"/>
  <c r="E94" i="19"/>
  <c r="F93" i="19"/>
  <c r="E93" i="19"/>
  <c r="F92" i="19"/>
  <c r="E92" i="19"/>
  <c r="F91" i="19"/>
  <c r="E91" i="19"/>
  <c r="F90" i="19"/>
  <c r="E90" i="19"/>
  <c r="F89" i="19"/>
  <c r="E89" i="19"/>
  <c r="F88" i="19"/>
  <c r="E88" i="19"/>
  <c r="F87" i="19"/>
  <c r="E87" i="19"/>
  <c r="F86" i="19"/>
  <c r="E86" i="19"/>
  <c r="F85" i="19"/>
  <c r="E85" i="19"/>
  <c r="F84" i="19"/>
  <c r="E84" i="19"/>
  <c r="F83" i="19"/>
  <c r="E83" i="19"/>
  <c r="F82" i="19"/>
  <c r="E82" i="19"/>
  <c r="F81" i="19"/>
  <c r="E81" i="19"/>
  <c r="F80" i="19"/>
  <c r="E80" i="19"/>
  <c r="F79" i="19"/>
  <c r="E79" i="19"/>
  <c r="F78" i="19"/>
  <c r="E78" i="19"/>
  <c r="F77" i="19"/>
  <c r="E77" i="19"/>
  <c r="F76" i="19"/>
  <c r="E76" i="19"/>
  <c r="F75" i="19"/>
  <c r="E75" i="19"/>
  <c r="F74" i="19"/>
  <c r="E74" i="19"/>
  <c r="F73" i="19"/>
  <c r="E73" i="19"/>
  <c r="F72" i="19"/>
  <c r="E72" i="19"/>
  <c r="F71" i="19"/>
  <c r="E71" i="19"/>
  <c r="F70" i="19"/>
  <c r="E70" i="19"/>
  <c r="F69" i="19"/>
  <c r="E69" i="19"/>
  <c r="F68" i="19"/>
  <c r="E68" i="19"/>
  <c r="F67" i="19"/>
  <c r="E67" i="19"/>
  <c r="F66" i="19"/>
  <c r="E66" i="19"/>
  <c r="F65" i="19"/>
  <c r="E65" i="19"/>
  <c r="F64" i="19"/>
  <c r="E64" i="19"/>
  <c r="F63" i="19"/>
  <c r="E63" i="19"/>
  <c r="F62" i="19"/>
  <c r="E62" i="19"/>
  <c r="F61" i="19"/>
  <c r="E61" i="19"/>
  <c r="F60" i="19"/>
  <c r="E60" i="19"/>
  <c r="F59" i="19"/>
  <c r="E59" i="19"/>
  <c r="F58" i="19"/>
  <c r="E58" i="19"/>
  <c r="F57" i="19"/>
  <c r="E57" i="19"/>
  <c r="F56" i="19"/>
  <c r="E56" i="19"/>
  <c r="F55" i="19"/>
  <c r="E55" i="19"/>
  <c r="F54" i="19"/>
  <c r="E54" i="19"/>
  <c r="F53" i="19"/>
  <c r="E53" i="19"/>
  <c r="F52" i="19"/>
  <c r="E52" i="19"/>
  <c r="F51" i="19"/>
  <c r="E51" i="19"/>
  <c r="F50" i="19"/>
  <c r="E50" i="19"/>
  <c r="F49" i="19"/>
  <c r="E49" i="19"/>
  <c r="F48" i="19"/>
  <c r="E48" i="19"/>
  <c r="F47" i="19"/>
  <c r="E47" i="19"/>
  <c r="F46" i="19"/>
  <c r="E46" i="19"/>
  <c r="F45" i="19"/>
  <c r="E45" i="19"/>
  <c r="F44" i="19"/>
  <c r="E44" i="19"/>
  <c r="F43" i="19"/>
  <c r="E43" i="19"/>
  <c r="F42" i="19"/>
  <c r="E42" i="19"/>
  <c r="F41" i="19"/>
  <c r="E41" i="19"/>
  <c r="F40" i="19"/>
  <c r="E40" i="19"/>
  <c r="F39" i="19"/>
  <c r="E39" i="19"/>
  <c r="F38" i="19"/>
  <c r="E38" i="19"/>
  <c r="F37" i="19"/>
  <c r="E37" i="19"/>
  <c r="F36" i="19"/>
  <c r="E36" i="19"/>
  <c r="F35" i="19"/>
  <c r="E35" i="19"/>
  <c r="F34" i="19"/>
  <c r="E34" i="19"/>
  <c r="F33" i="19"/>
  <c r="E33" i="19"/>
  <c r="F32" i="19"/>
  <c r="E32" i="19"/>
  <c r="F31" i="19"/>
  <c r="E31" i="19"/>
  <c r="F30" i="19"/>
  <c r="E30" i="19"/>
  <c r="F29" i="19"/>
  <c r="E29" i="19"/>
  <c r="F28" i="19"/>
  <c r="E28" i="19"/>
  <c r="F27" i="19"/>
  <c r="E27" i="19"/>
  <c r="F26" i="19"/>
  <c r="E26" i="19"/>
  <c r="F25" i="19"/>
  <c r="E25" i="19"/>
  <c r="F24" i="19"/>
  <c r="E24" i="19"/>
  <c r="F23" i="19"/>
  <c r="E23" i="19"/>
  <c r="F22" i="19"/>
  <c r="E22" i="19"/>
  <c r="F21" i="19"/>
  <c r="E21" i="19"/>
  <c r="F20" i="19"/>
  <c r="E20" i="19"/>
  <c r="F19" i="19"/>
  <c r="E19" i="19"/>
  <c r="F18" i="19"/>
  <c r="E18" i="19"/>
  <c r="F17" i="19"/>
  <c r="E17" i="19"/>
  <c r="F16" i="19"/>
  <c r="E16" i="19"/>
  <c r="F15" i="19"/>
  <c r="E15" i="19"/>
  <c r="F14" i="19"/>
  <c r="E14" i="19"/>
  <c r="F13" i="19"/>
  <c r="E13" i="19"/>
  <c r="F12" i="19"/>
  <c r="E12" i="19"/>
  <c r="F11" i="19"/>
  <c r="E11" i="19"/>
  <c r="F10" i="19"/>
  <c r="E10" i="19"/>
  <c r="F9" i="19"/>
  <c r="E9" i="19"/>
  <c r="F8" i="19"/>
  <c r="E8" i="19"/>
  <c r="F7" i="19"/>
  <c r="E7" i="19"/>
  <c r="F6" i="19"/>
  <c r="E6" i="19"/>
  <c r="F5" i="19"/>
  <c r="E5" i="19"/>
  <c r="F4" i="19"/>
  <c r="E4" i="19"/>
  <c r="F3" i="19"/>
  <c r="E3" i="19"/>
  <c r="F2" i="19"/>
  <c r="E2" i="19"/>
  <c r="F1" i="19"/>
  <c r="E1" i="19"/>
  <c r="L172" i="9" l="1"/>
  <c r="M172" i="9"/>
  <c r="N172" i="9"/>
  <c r="Y172" i="9" s="1"/>
  <c r="L173" i="9"/>
  <c r="M173" i="9"/>
  <c r="N173" i="9"/>
  <c r="Y173" i="9" s="1"/>
  <c r="L174" i="9"/>
  <c r="M174" i="9"/>
  <c r="N174" i="9"/>
  <c r="Y174" i="9" s="1"/>
  <c r="L175" i="9"/>
  <c r="M175" i="9"/>
  <c r="N175" i="9"/>
  <c r="Y175" i="9" s="1"/>
  <c r="L176" i="9"/>
  <c r="M176" i="9"/>
  <c r="N176" i="9"/>
  <c r="Y176" i="9" s="1"/>
  <c r="L177" i="9"/>
  <c r="M177" i="9"/>
  <c r="N177" i="9"/>
  <c r="Y177" i="9" s="1"/>
  <c r="L178" i="9"/>
  <c r="M178" i="9"/>
  <c r="N178" i="9"/>
  <c r="Y178" i="9" s="1"/>
  <c r="L179" i="9"/>
  <c r="M179" i="9"/>
  <c r="N179" i="9"/>
  <c r="Y179" i="9" s="1"/>
  <c r="L180" i="9"/>
  <c r="M180" i="9"/>
  <c r="N180" i="9"/>
  <c r="Y180" i="9" s="1"/>
  <c r="L181" i="9"/>
  <c r="M181" i="9"/>
  <c r="N181" i="9"/>
  <c r="Y181" i="9" s="1"/>
  <c r="L182" i="9"/>
  <c r="M182" i="9"/>
  <c r="N182" i="9"/>
  <c r="Y182" i="9" s="1"/>
  <c r="L183" i="9"/>
  <c r="M183" i="9"/>
  <c r="N183" i="9"/>
  <c r="Y183" i="9" s="1"/>
  <c r="L184" i="9"/>
  <c r="M184" i="9"/>
  <c r="N184" i="9"/>
  <c r="Y184" i="9" s="1"/>
  <c r="L185" i="9"/>
  <c r="M185" i="9"/>
  <c r="N185" i="9"/>
  <c r="Y185" i="9" s="1"/>
  <c r="L186" i="9"/>
  <c r="M186" i="9"/>
  <c r="N186" i="9"/>
  <c r="Y186" i="9" s="1"/>
  <c r="L187" i="9"/>
  <c r="M187" i="9"/>
  <c r="N187" i="9"/>
  <c r="Y187" i="9" s="1"/>
  <c r="L188" i="9"/>
  <c r="M188" i="9"/>
  <c r="N188" i="9"/>
  <c r="Y188" i="9" s="1"/>
  <c r="L189" i="9"/>
  <c r="M189" i="9"/>
  <c r="N189" i="9"/>
  <c r="Y189" i="9" s="1"/>
  <c r="L190" i="9"/>
  <c r="M190" i="9"/>
  <c r="N190" i="9"/>
  <c r="Y190" i="9" s="1"/>
  <c r="L191" i="9"/>
  <c r="M191" i="9"/>
  <c r="N191" i="9"/>
  <c r="Y191" i="9" s="1"/>
  <c r="L192" i="9"/>
  <c r="M192" i="9"/>
  <c r="N192" i="9"/>
  <c r="Y192" i="9" s="1"/>
  <c r="L193" i="9"/>
  <c r="M193" i="9"/>
  <c r="N193" i="9"/>
  <c r="Y193" i="9" s="1"/>
  <c r="L194" i="9"/>
  <c r="M194" i="9"/>
  <c r="N194" i="9"/>
  <c r="Y194" i="9" s="1"/>
  <c r="L195" i="9"/>
  <c r="M195" i="9"/>
  <c r="N195" i="9"/>
  <c r="Y195" i="9" s="1"/>
  <c r="L196" i="9"/>
  <c r="M196" i="9"/>
  <c r="N196" i="9"/>
  <c r="Y196" i="9" s="1"/>
  <c r="L197" i="9"/>
  <c r="M197" i="9"/>
  <c r="N197" i="9"/>
  <c r="Y197" i="9" s="1"/>
  <c r="L198" i="9"/>
  <c r="M198" i="9"/>
  <c r="N198" i="9"/>
  <c r="Y198" i="9" s="1"/>
  <c r="L199" i="9"/>
  <c r="M199" i="9"/>
  <c r="N199" i="9"/>
  <c r="Y199" i="9" s="1"/>
  <c r="L200" i="9"/>
  <c r="M200" i="9"/>
  <c r="N200" i="9"/>
  <c r="Y200" i="9" s="1"/>
  <c r="L201" i="9"/>
  <c r="M201" i="9"/>
  <c r="N201" i="9"/>
  <c r="Y201" i="9" s="1"/>
  <c r="L202" i="9"/>
  <c r="M202" i="9"/>
  <c r="N202" i="9"/>
  <c r="Y202" i="9" s="1"/>
  <c r="L203" i="9"/>
  <c r="M203" i="9"/>
  <c r="N203" i="9"/>
  <c r="Y203" i="9" s="1"/>
  <c r="L204" i="9"/>
  <c r="M204" i="9"/>
  <c r="N204" i="9"/>
  <c r="Y204" i="9" s="1"/>
  <c r="L205" i="9"/>
  <c r="M205" i="9"/>
  <c r="N205" i="9"/>
  <c r="Y205" i="9" s="1"/>
  <c r="L206" i="9"/>
  <c r="M206" i="9"/>
  <c r="N206" i="9"/>
  <c r="Y206" i="9" s="1"/>
  <c r="L207" i="9"/>
  <c r="M207" i="9"/>
  <c r="N207" i="9"/>
  <c r="Y207" i="9" s="1"/>
  <c r="L208" i="9"/>
  <c r="M208" i="9"/>
  <c r="N208" i="9"/>
  <c r="Y208" i="9" s="1"/>
  <c r="L209" i="9"/>
  <c r="M209" i="9"/>
  <c r="N209" i="9"/>
  <c r="Y209" i="9" s="1"/>
  <c r="L210" i="9"/>
  <c r="M210" i="9"/>
  <c r="N210" i="9"/>
  <c r="Y210" i="9" s="1"/>
  <c r="L211" i="9"/>
  <c r="M211" i="9"/>
  <c r="N211" i="9"/>
  <c r="Y211" i="9" s="1"/>
  <c r="L212" i="9"/>
  <c r="M212" i="9"/>
  <c r="N212" i="9"/>
  <c r="Y212" i="9" s="1"/>
  <c r="L213" i="9"/>
  <c r="M213" i="9"/>
  <c r="N213" i="9"/>
  <c r="Y213" i="9" s="1"/>
  <c r="L214" i="9"/>
  <c r="M214" i="9"/>
  <c r="N214" i="9"/>
  <c r="Y214" i="9" s="1"/>
  <c r="L215" i="9"/>
  <c r="M215" i="9"/>
  <c r="N215" i="9"/>
  <c r="Y215" i="9" s="1"/>
  <c r="L216" i="9"/>
  <c r="M216" i="9"/>
  <c r="N216" i="9"/>
  <c r="Y216" i="9" s="1"/>
  <c r="L217" i="9"/>
  <c r="M217" i="9"/>
  <c r="N217" i="9"/>
  <c r="Y217" i="9" s="1"/>
  <c r="L218" i="9"/>
  <c r="M218" i="9"/>
  <c r="N218" i="9"/>
  <c r="Y218" i="9" s="1"/>
  <c r="L219" i="9"/>
  <c r="M219" i="9"/>
  <c r="N219" i="9"/>
  <c r="Y219" i="9" s="1"/>
  <c r="L220" i="9"/>
  <c r="M220" i="9"/>
  <c r="N220" i="9"/>
  <c r="Y220" i="9" s="1"/>
  <c r="L221" i="9"/>
  <c r="M221" i="9"/>
  <c r="N221" i="9"/>
  <c r="Y221" i="9" s="1"/>
  <c r="L222" i="9"/>
  <c r="M222" i="9"/>
  <c r="N222" i="9"/>
  <c r="Y222" i="9" s="1"/>
  <c r="L223" i="9"/>
  <c r="M223" i="9"/>
  <c r="N223" i="9"/>
  <c r="Y223" i="9" s="1"/>
  <c r="L224" i="9"/>
  <c r="M224" i="9"/>
  <c r="N224" i="9"/>
  <c r="Y224" i="9" s="1"/>
  <c r="L225" i="9"/>
  <c r="M225" i="9"/>
  <c r="N225" i="9"/>
  <c r="Y225" i="9" s="1"/>
  <c r="L226" i="9"/>
  <c r="M226" i="9"/>
  <c r="N226" i="9"/>
  <c r="Y226" i="9" s="1"/>
  <c r="L227" i="9"/>
  <c r="M227" i="9"/>
  <c r="N227" i="9"/>
  <c r="Y227" i="9" s="1"/>
  <c r="L228" i="9"/>
  <c r="M228" i="9"/>
  <c r="N228" i="9"/>
  <c r="Y228" i="9" s="1"/>
  <c r="L229" i="9"/>
  <c r="M229" i="9"/>
  <c r="N229" i="9"/>
  <c r="Y229" i="9" s="1"/>
  <c r="L230" i="9"/>
  <c r="M230" i="9"/>
  <c r="N230" i="9"/>
  <c r="Y230" i="9" s="1"/>
  <c r="L231" i="9"/>
  <c r="M231" i="9"/>
  <c r="N231" i="9"/>
  <c r="Y231" i="9" s="1"/>
  <c r="L232" i="9"/>
  <c r="M232" i="9"/>
  <c r="N232" i="9"/>
  <c r="Y232" i="9" s="1"/>
  <c r="L233" i="9"/>
  <c r="M233" i="9"/>
  <c r="N233" i="9"/>
  <c r="Y233" i="9" s="1"/>
  <c r="L234" i="9"/>
  <c r="M234" i="9"/>
  <c r="N234" i="9"/>
  <c r="Y234" i="9" s="1"/>
  <c r="L235" i="9"/>
  <c r="M235" i="9"/>
  <c r="N235" i="9"/>
  <c r="Y235" i="9" s="1"/>
  <c r="L236" i="9"/>
  <c r="M236" i="9"/>
  <c r="N236" i="9"/>
  <c r="Y236" i="9" s="1"/>
  <c r="L237" i="9"/>
  <c r="M237" i="9"/>
  <c r="N237" i="9"/>
  <c r="Y237" i="9" s="1"/>
  <c r="L238" i="9"/>
  <c r="M238" i="9"/>
  <c r="N238" i="9"/>
  <c r="Y238" i="9" s="1"/>
  <c r="L239" i="9"/>
  <c r="M239" i="9"/>
  <c r="N239" i="9"/>
  <c r="Y239" i="9" s="1"/>
  <c r="L240" i="9"/>
  <c r="M240" i="9"/>
  <c r="N240" i="9"/>
  <c r="Y240" i="9" s="1"/>
  <c r="L241" i="9"/>
  <c r="M241" i="9"/>
  <c r="N241" i="9"/>
  <c r="Y241" i="9" s="1"/>
  <c r="L242" i="9"/>
  <c r="M242" i="9"/>
  <c r="N242" i="9"/>
  <c r="Y242" i="9" s="1"/>
  <c r="L243" i="9"/>
  <c r="M243" i="9"/>
  <c r="N243" i="9"/>
  <c r="Y243" i="9" s="1"/>
  <c r="L244" i="9"/>
  <c r="M244" i="9"/>
  <c r="N244" i="9"/>
  <c r="Y244" i="9" s="1"/>
  <c r="L245" i="9"/>
  <c r="M245" i="9"/>
  <c r="N245" i="9"/>
  <c r="Y245" i="9" s="1"/>
  <c r="L246" i="9"/>
  <c r="M246" i="9"/>
  <c r="N246" i="9"/>
  <c r="Y246" i="9" s="1"/>
  <c r="L247" i="9"/>
  <c r="M247" i="9"/>
  <c r="N247" i="9"/>
  <c r="Y247" i="9" s="1"/>
  <c r="L248" i="9"/>
  <c r="M248" i="9"/>
  <c r="N248" i="9"/>
  <c r="Y248" i="9" s="1"/>
  <c r="L249" i="9"/>
  <c r="M249" i="9"/>
  <c r="N249" i="9"/>
  <c r="Y249" i="9" s="1"/>
  <c r="L250" i="9"/>
  <c r="M250" i="9"/>
  <c r="N250" i="9"/>
  <c r="Y250" i="9" s="1"/>
  <c r="L251" i="9"/>
  <c r="M251" i="9"/>
  <c r="N251" i="9"/>
  <c r="Y251" i="9" s="1"/>
  <c r="L252" i="9"/>
  <c r="M252" i="9"/>
  <c r="N252" i="9"/>
  <c r="Y252" i="9" s="1"/>
  <c r="L253" i="9"/>
  <c r="M253" i="9"/>
  <c r="N253" i="9"/>
  <c r="Y253" i="9" s="1"/>
  <c r="L254" i="9"/>
  <c r="M254" i="9"/>
  <c r="N254" i="9"/>
  <c r="Y254" i="9" s="1"/>
  <c r="L255" i="9"/>
  <c r="M255" i="9"/>
  <c r="N255" i="9"/>
  <c r="Y255" i="9" s="1"/>
  <c r="L256" i="9"/>
  <c r="M256" i="9"/>
  <c r="N256" i="9"/>
  <c r="Y256" i="9" s="1"/>
  <c r="L257" i="9"/>
  <c r="M257" i="9"/>
  <c r="N257" i="9"/>
  <c r="Y257" i="9" s="1"/>
  <c r="L258" i="9"/>
  <c r="M258" i="9"/>
  <c r="N258" i="9"/>
  <c r="Y258" i="9" s="1"/>
  <c r="L259" i="9"/>
  <c r="M259" i="9"/>
  <c r="N259" i="9"/>
  <c r="Y259" i="9" s="1"/>
  <c r="L260" i="9"/>
  <c r="M260" i="9"/>
  <c r="N260" i="9"/>
  <c r="Y260" i="9" s="1"/>
  <c r="L261" i="9"/>
  <c r="M261" i="9"/>
  <c r="N261" i="9"/>
  <c r="Y261" i="9" s="1"/>
  <c r="L262" i="9"/>
  <c r="M262" i="9"/>
  <c r="N262" i="9"/>
  <c r="Y262" i="9" s="1"/>
  <c r="L263" i="9"/>
  <c r="M263" i="9"/>
  <c r="N263" i="9"/>
  <c r="Y263" i="9" s="1"/>
  <c r="L264" i="9"/>
  <c r="M264" i="9"/>
  <c r="N264" i="9"/>
  <c r="Y264" i="9" s="1"/>
  <c r="L265" i="9"/>
  <c r="M265" i="9"/>
  <c r="N265" i="9"/>
  <c r="Y265" i="9" s="1"/>
  <c r="L266" i="9"/>
  <c r="M266" i="9"/>
  <c r="N266" i="9"/>
  <c r="Y266" i="9" s="1"/>
  <c r="L267" i="9"/>
  <c r="M267" i="9"/>
  <c r="N267" i="9"/>
  <c r="Y267" i="9" s="1"/>
  <c r="L268" i="9"/>
  <c r="M268" i="9"/>
  <c r="N268" i="9"/>
  <c r="Y268" i="9" s="1"/>
  <c r="L269" i="9"/>
  <c r="M269" i="9"/>
  <c r="N269" i="9"/>
  <c r="Y269" i="9" s="1"/>
  <c r="L270" i="9"/>
  <c r="M270" i="9"/>
  <c r="N270" i="9"/>
  <c r="Y270" i="9" s="1"/>
  <c r="L271" i="9"/>
  <c r="M271" i="9"/>
  <c r="N271" i="9"/>
  <c r="Y271" i="9" s="1"/>
  <c r="L272" i="9"/>
  <c r="M272" i="9"/>
  <c r="N272" i="9"/>
  <c r="Y272" i="9" s="1"/>
  <c r="L273" i="9"/>
  <c r="M273" i="9"/>
  <c r="N273" i="9"/>
  <c r="Y273" i="9" s="1"/>
  <c r="L274" i="9"/>
  <c r="M274" i="9"/>
  <c r="N274" i="9"/>
  <c r="Y274" i="9" s="1"/>
  <c r="L275" i="9"/>
  <c r="M275" i="9"/>
  <c r="N275" i="9"/>
  <c r="Y275" i="9" s="1"/>
  <c r="L276" i="9"/>
  <c r="M276" i="9"/>
  <c r="N276" i="9"/>
  <c r="Y276" i="9" s="1"/>
  <c r="L277" i="9"/>
  <c r="M277" i="9"/>
  <c r="N277" i="9"/>
  <c r="Y277" i="9" s="1"/>
  <c r="L278" i="9"/>
  <c r="M278" i="9"/>
  <c r="N278" i="9"/>
  <c r="Y278" i="9" s="1"/>
  <c r="L279" i="9"/>
  <c r="M279" i="9"/>
  <c r="N279" i="9"/>
  <c r="Y279" i="9" s="1"/>
  <c r="L280" i="9"/>
  <c r="M280" i="9"/>
  <c r="N280" i="9"/>
  <c r="Y280" i="9" s="1"/>
  <c r="L281" i="9"/>
  <c r="M281" i="9"/>
  <c r="N281" i="9"/>
  <c r="Y281" i="9" s="1"/>
  <c r="L282" i="9"/>
  <c r="M282" i="9"/>
  <c r="N282" i="9"/>
  <c r="Y282" i="9" s="1"/>
  <c r="L283" i="9"/>
  <c r="M283" i="9"/>
  <c r="N283" i="9"/>
  <c r="Y283" i="9" s="1"/>
  <c r="L284" i="9"/>
  <c r="M284" i="9"/>
  <c r="N284" i="9"/>
  <c r="Y284" i="9" s="1"/>
  <c r="L285" i="9"/>
  <c r="M285" i="9"/>
  <c r="N285" i="9"/>
  <c r="Y285" i="9" s="1"/>
  <c r="L286" i="9"/>
  <c r="M286" i="9"/>
  <c r="N286" i="9"/>
  <c r="Y286" i="9" s="1"/>
  <c r="L287" i="9"/>
  <c r="M287" i="9"/>
  <c r="N287" i="9"/>
  <c r="Y287" i="9" s="1"/>
  <c r="L288" i="9"/>
  <c r="M288" i="9"/>
  <c r="N288" i="9"/>
  <c r="Y288" i="9" s="1"/>
  <c r="L289" i="9"/>
  <c r="M289" i="9"/>
  <c r="N289" i="9"/>
  <c r="Y289" i="9" s="1"/>
  <c r="L290" i="9"/>
  <c r="M290" i="9"/>
  <c r="N290" i="9"/>
  <c r="Y290" i="9" s="1"/>
  <c r="L291" i="9"/>
  <c r="M291" i="9"/>
  <c r="N291" i="9"/>
  <c r="Y291" i="9" s="1"/>
  <c r="L292" i="9"/>
  <c r="M292" i="9"/>
  <c r="N292" i="9"/>
  <c r="Y292" i="9" s="1"/>
  <c r="L293" i="9"/>
  <c r="M293" i="9"/>
  <c r="N293" i="9"/>
  <c r="Y293" i="9" s="1"/>
  <c r="L294" i="9"/>
  <c r="M294" i="9"/>
  <c r="N294" i="9"/>
  <c r="Y294" i="9" s="1"/>
  <c r="L295" i="9"/>
  <c r="M295" i="9"/>
  <c r="N295" i="9"/>
  <c r="Y295" i="9" s="1"/>
  <c r="L296" i="9"/>
  <c r="M296" i="9"/>
  <c r="N296" i="9"/>
  <c r="Y296" i="9" s="1"/>
  <c r="L297" i="9"/>
  <c r="M297" i="9"/>
  <c r="N297" i="9"/>
  <c r="Y297" i="9" s="1"/>
  <c r="L298" i="9"/>
  <c r="M298" i="9"/>
  <c r="N298" i="9"/>
  <c r="Y298" i="9" s="1"/>
  <c r="L299" i="9"/>
  <c r="M299" i="9"/>
  <c r="N299" i="9"/>
  <c r="Y299" i="9" s="1"/>
  <c r="L300" i="9"/>
  <c r="M300" i="9"/>
  <c r="N300" i="9"/>
  <c r="Y300" i="9" s="1"/>
  <c r="L301" i="9"/>
  <c r="M301" i="9"/>
  <c r="N301" i="9"/>
  <c r="Y301" i="9" s="1"/>
  <c r="L302" i="9"/>
  <c r="M302" i="9"/>
  <c r="N302" i="9"/>
  <c r="Y302" i="9" s="1"/>
  <c r="L303" i="9"/>
  <c r="M303" i="9"/>
  <c r="N303" i="9"/>
  <c r="Y303" i="9" s="1"/>
  <c r="L304" i="9"/>
  <c r="M304" i="9"/>
  <c r="N304" i="9"/>
  <c r="Y304" i="9" s="1"/>
  <c r="L305" i="9"/>
  <c r="M305" i="9"/>
  <c r="N305" i="9"/>
  <c r="Y305" i="9" s="1"/>
  <c r="L306" i="9"/>
  <c r="M306" i="9"/>
  <c r="N306" i="9"/>
  <c r="Y306" i="9" s="1"/>
  <c r="L307" i="9"/>
  <c r="M307" i="9"/>
  <c r="N307" i="9"/>
  <c r="Y307" i="9" s="1"/>
  <c r="L308" i="9"/>
  <c r="M308" i="9"/>
  <c r="N308" i="9"/>
  <c r="Y308" i="9" s="1"/>
  <c r="L309" i="9"/>
  <c r="M309" i="9"/>
  <c r="N309" i="9"/>
  <c r="Y309" i="9" s="1"/>
  <c r="L310" i="9"/>
  <c r="M310" i="9"/>
  <c r="N310" i="9"/>
  <c r="Y310" i="9" s="1"/>
  <c r="L311" i="9"/>
  <c r="M311" i="9"/>
  <c r="N311" i="9"/>
  <c r="Y311" i="9" s="1"/>
  <c r="L312" i="9"/>
  <c r="M312" i="9"/>
  <c r="N312" i="9"/>
  <c r="Y312" i="9" s="1"/>
  <c r="L313" i="9"/>
  <c r="M313" i="9"/>
  <c r="N313" i="9"/>
  <c r="Y313" i="9" s="1"/>
  <c r="L314" i="9"/>
  <c r="M314" i="9"/>
  <c r="N314" i="9"/>
  <c r="Y314" i="9" s="1"/>
  <c r="L315" i="9"/>
  <c r="M315" i="9"/>
  <c r="N315" i="9"/>
  <c r="Y315" i="9" s="1"/>
  <c r="L316" i="9"/>
  <c r="M316" i="9"/>
  <c r="N316" i="9"/>
  <c r="Y316" i="9" s="1"/>
  <c r="L317" i="9"/>
  <c r="M317" i="9"/>
  <c r="N317" i="9"/>
  <c r="Y317" i="9" s="1"/>
  <c r="L318" i="9"/>
  <c r="M318" i="9"/>
  <c r="N318" i="9"/>
  <c r="Y318" i="9" s="1"/>
  <c r="L319" i="9"/>
  <c r="M319" i="9"/>
  <c r="N319" i="9"/>
  <c r="Y319" i="9" s="1"/>
  <c r="L320" i="9"/>
  <c r="M320" i="9"/>
  <c r="N320" i="9"/>
  <c r="Y320" i="9" s="1"/>
  <c r="L321" i="9"/>
  <c r="M321" i="9"/>
  <c r="N321" i="9"/>
  <c r="Y321" i="9" s="1"/>
  <c r="L322" i="9"/>
  <c r="M322" i="9"/>
  <c r="N322" i="9"/>
  <c r="Y322" i="9" s="1"/>
  <c r="L323" i="9"/>
  <c r="M323" i="9"/>
  <c r="N323" i="9"/>
  <c r="Y323" i="9" s="1"/>
  <c r="L324" i="9"/>
  <c r="M324" i="9"/>
  <c r="N324" i="9"/>
  <c r="Y324" i="9" s="1"/>
  <c r="L325" i="9"/>
  <c r="M325" i="9"/>
  <c r="N325" i="9"/>
  <c r="Y325" i="9" s="1"/>
  <c r="L326" i="9"/>
  <c r="M326" i="9"/>
  <c r="N326" i="9"/>
  <c r="Y326" i="9" s="1"/>
  <c r="L327" i="9"/>
  <c r="M327" i="9"/>
  <c r="N327" i="9"/>
  <c r="Y327" i="9" s="1"/>
  <c r="L328" i="9"/>
  <c r="M328" i="9"/>
  <c r="N328" i="9"/>
  <c r="Y328" i="9" s="1"/>
  <c r="L329" i="9"/>
  <c r="M329" i="9"/>
  <c r="N329" i="9"/>
  <c r="Y329" i="9" s="1"/>
  <c r="L330" i="9"/>
  <c r="M330" i="9"/>
  <c r="N330" i="9"/>
  <c r="Y330" i="9" s="1"/>
  <c r="L331" i="9"/>
  <c r="M331" i="9"/>
  <c r="N331" i="9"/>
  <c r="Y331" i="9" s="1"/>
  <c r="L332" i="9"/>
  <c r="M332" i="9"/>
  <c r="N332" i="9"/>
  <c r="Y332" i="9" s="1"/>
  <c r="L333" i="9"/>
  <c r="M333" i="9"/>
  <c r="N333" i="9"/>
  <c r="Y333" i="9" s="1"/>
  <c r="L334" i="9"/>
  <c r="M334" i="9"/>
  <c r="N334" i="9"/>
  <c r="Y334" i="9" s="1"/>
  <c r="L335" i="9"/>
  <c r="M335" i="9"/>
  <c r="N335" i="9"/>
  <c r="Y335" i="9" s="1"/>
  <c r="L336" i="9"/>
  <c r="M336" i="9"/>
  <c r="N336" i="9"/>
  <c r="Y336" i="9" s="1"/>
  <c r="L337" i="9"/>
  <c r="M337" i="9"/>
  <c r="N337" i="9"/>
  <c r="Y337" i="9" s="1"/>
  <c r="L338" i="9"/>
  <c r="M338" i="9"/>
  <c r="N338" i="9"/>
  <c r="Y338" i="9" s="1"/>
  <c r="L339" i="9"/>
  <c r="M339" i="9"/>
  <c r="N339" i="9"/>
  <c r="Y339" i="9" s="1"/>
  <c r="L340" i="9"/>
  <c r="M340" i="9"/>
  <c r="N340" i="9"/>
  <c r="Y340" i="9" s="1"/>
  <c r="L341" i="9"/>
  <c r="M341" i="9"/>
  <c r="N341" i="9"/>
  <c r="Y341" i="9" s="1"/>
  <c r="L342" i="9"/>
  <c r="M342" i="9"/>
  <c r="N342" i="9"/>
  <c r="Y342" i="9" s="1"/>
  <c r="L343" i="9"/>
  <c r="M343" i="9"/>
  <c r="N343" i="9"/>
  <c r="Y343" i="9" s="1"/>
  <c r="L344" i="9"/>
  <c r="M344" i="9"/>
  <c r="N344" i="9"/>
  <c r="Y344" i="9" s="1"/>
  <c r="L345" i="9"/>
  <c r="M345" i="9"/>
  <c r="N345" i="9"/>
  <c r="Y345" i="9" s="1"/>
  <c r="L346" i="9"/>
  <c r="M346" i="9"/>
  <c r="N346" i="9"/>
  <c r="Y346" i="9" s="1"/>
  <c r="L347" i="9"/>
  <c r="M347" i="9"/>
  <c r="N347" i="9"/>
  <c r="Y347" i="9" s="1"/>
  <c r="L348" i="9"/>
  <c r="M348" i="9"/>
  <c r="N348" i="9"/>
  <c r="Y348" i="9" s="1"/>
  <c r="L349" i="9"/>
  <c r="M349" i="9"/>
  <c r="N349" i="9"/>
  <c r="Y349" i="9" s="1"/>
  <c r="L350" i="9"/>
  <c r="M350" i="9"/>
  <c r="N350" i="9"/>
  <c r="Y350" i="9" s="1"/>
  <c r="L351" i="9"/>
  <c r="M351" i="9"/>
  <c r="N351" i="9"/>
  <c r="Y351" i="9" s="1"/>
  <c r="L352" i="9"/>
  <c r="M352" i="9"/>
  <c r="N352" i="9"/>
  <c r="Y352" i="9" s="1"/>
  <c r="L353" i="9"/>
  <c r="M353" i="9"/>
  <c r="N353" i="9"/>
  <c r="Y353" i="9" s="1"/>
  <c r="L354" i="9"/>
  <c r="M354" i="9"/>
  <c r="N354" i="9"/>
  <c r="Y354" i="9" s="1"/>
  <c r="L355" i="9"/>
  <c r="M355" i="9"/>
  <c r="N355" i="9"/>
  <c r="Y355" i="9" s="1"/>
  <c r="L356" i="9"/>
  <c r="M356" i="9"/>
  <c r="N356" i="9"/>
  <c r="Y356" i="9" s="1"/>
  <c r="L357" i="9"/>
  <c r="M357" i="9"/>
  <c r="N357" i="9"/>
  <c r="Y357" i="9" s="1"/>
  <c r="L358" i="9"/>
  <c r="M358" i="9"/>
  <c r="N358" i="9"/>
  <c r="Y358" i="9" s="1"/>
  <c r="L359" i="9"/>
  <c r="M359" i="9"/>
  <c r="N359" i="9"/>
  <c r="Y359" i="9" s="1"/>
  <c r="L360" i="9"/>
  <c r="M360" i="9"/>
  <c r="N360" i="9"/>
  <c r="Y360" i="9" s="1"/>
  <c r="L361" i="9"/>
  <c r="M361" i="9"/>
  <c r="N361" i="9"/>
  <c r="Y361" i="9" s="1"/>
  <c r="L362" i="9"/>
  <c r="M362" i="9"/>
  <c r="N362" i="9"/>
  <c r="Y362" i="9" s="1"/>
  <c r="L363" i="9"/>
  <c r="M363" i="9"/>
  <c r="N363" i="9"/>
  <c r="Y363" i="9" s="1"/>
  <c r="L364" i="9"/>
  <c r="M364" i="9"/>
  <c r="N364" i="9"/>
  <c r="Y364" i="9" s="1"/>
  <c r="L365" i="9"/>
  <c r="M365" i="9"/>
  <c r="N365" i="9"/>
  <c r="Y365" i="9" s="1"/>
  <c r="L366" i="9"/>
  <c r="M366" i="9"/>
  <c r="N366" i="9"/>
  <c r="Y366" i="9" s="1"/>
  <c r="L367" i="9"/>
  <c r="M367" i="9"/>
  <c r="N367" i="9"/>
  <c r="Y367" i="9" s="1"/>
  <c r="L368" i="9"/>
  <c r="M368" i="9"/>
  <c r="N368" i="9"/>
  <c r="Y368" i="9" s="1"/>
  <c r="L369" i="9"/>
  <c r="M369" i="9"/>
  <c r="N369" i="9"/>
  <c r="Y369" i="9" s="1"/>
  <c r="L370" i="9"/>
  <c r="M370" i="9"/>
  <c r="N370" i="9"/>
  <c r="Y370" i="9" s="1"/>
  <c r="L371" i="9"/>
  <c r="M371" i="9"/>
  <c r="N371" i="9"/>
  <c r="Y371" i="9" s="1"/>
  <c r="L372" i="9"/>
  <c r="M372" i="9"/>
  <c r="N372" i="9"/>
  <c r="Y372" i="9" s="1"/>
  <c r="L373" i="9"/>
  <c r="M373" i="9"/>
  <c r="N373" i="9"/>
  <c r="Y373" i="9" s="1"/>
  <c r="L374" i="9"/>
  <c r="M374" i="9"/>
  <c r="N374" i="9"/>
  <c r="Y374" i="9" s="1"/>
  <c r="L375" i="9"/>
  <c r="M375" i="9"/>
  <c r="N375" i="9"/>
  <c r="Y375" i="9" s="1"/>
  <c r="L376" i="9"/>
  <c r="M376" i="9"/>
  <c r="N376" i="9"/>
  <c r="Y376" i="9" s="1"/>
  <c r="L377" i="9"/>
  <c r="M377" i="9"/>
  <c r="N377" i="9"/>
  <c r="Y377" i="9" s="1"/>
  <c r="L378" i="9"/>
  <c r="M378" i="9"/>
  <c r="N378" i="9"/>
  <c r="Y378" i="9" s="1"/>
  <c r="L379" i="9"/>
  <c r="M379" i="9"/>
  <c r="N379" i="9"/>
  <c r="Y379" i="9" s="1"/>
  <c r="L380" i="9"/>
  <c r="M380" i="9"/>
  <c r="N380" i="9"/>
  <c r="Y380" i="9" s="1"/>
  <c r="L381" i="9"/>
  <c r="M381" i="9"/>
  <c r="N381" i="9"/>
  <c r="Y381" i="9" s="1"/>
  <c r="L382" i="9"/>
  <c r="M382" i="9"/>
  <c r="N382" i="9"/>
  <c r="Y382" i="9" s="1"/>
  <c r="L383" i="9"/>
  <c r="M383" i="9"/>
  <c r="N383" i="9"/>
  <c r="Y383" i="9" s="1"/>
  <c r="L384" i="9"/>
  <c r="M384" i="9"/>
  <c r="N384" i="9"/>
  <c r="Y384" i="9" s="1"/>
  <c r="L385" i="9"/>
  <c r="M385" i="9"/>
  <c r="N385" i="9"/>
  <c r="Y385" i="9" s="1"/>
  <c r="L386" i="9"/>
  <c r="M386" i="9"/>
  <c r="N386" i="9"/>
  <c r="Y386" i="9" s="1"/>
  <c r="L387" i="9"/>
  <c r="M387" i="9"/>
  <c r="N387" i="9"/>
  <c r="Y387" i="9" s="1"/>
  <c r="L388" i="9"/>
  <c r="M388" i="9"/>
  <c r="N388" i="9"/>
  <c r="Y388" i="9" s="1"/>
  <c r="L389" i="9"/>
  <c r="M389" i="9"/>
  <c r="N389" i="9"/>
  <c r="Y389" i="9" s="1"/>
  <c r="L390" i="9"/>
  <c r="M390" i="9"/>
  <c r="N390" i="9"/>
  <c r="Y390" i="9" s="1"/>
  <c r="L391" i="9"/>
  <c r="M391" i="9"/>
  <c r="N391" i="9"/>
  <c r="Y391" i="9" s="1"/>
  <c r="L392" i="9"/>
  <c r="M392" i="9"/>
  <c r="N392" i="9"/>
  <c r="Y392" i="9" s="1"/>
  <c r="L393" i="9"/>
  <c r="M393" i="9"/>
  <c r="N393" i="9"/>
  <c r="Y393" i="9" s="1"/>
  <c r="L394" i="9"/>
  <c r="M394" i="9"/>
  <c r="N394" i="9"/>
  <c r="Y394" i="9" s="1"/>
  <c r="L395" i="9"/>
  <c r="M395" i="9"/>
  <c r="N395" i="9"/>
  <c r="Y395" i="9" s="1"/>
  <c r="L396" i="9"/>
  <c r="M396" i="9"/>
  <c r="N396" i="9"/>
  <c r="Y396" i="9" s="1"/>
  <c r="L397" i="9"/>
  <c r="M397" i="9"/>
  <c r="N397" i="9"/>
  <c r="Y397" i="9" s="1"/>
  <c r="L398" i="9"/>
  <c r="M398" i="9"/>
  <c r="N398" i="9"/>
  <c r="Y398" i="9" s="1"/>
  <c r="L399" i="9"/>
  <c r="M399" i="9"/>
  <c r="N399" i="9"/>
  <c r="Y399" i="9" s="1"/>
  <c r="L400" i="9"/>
  <c r="M400" i="9"/>
  <c r="N400" i="9"/>
  <c r="Y400" i="9" s="1"/>
  <c r="L401" i="9"/>
  <c r="M401" i="9"/>
  <c r="N401" i="9"/>
  <c r="Y401" i="9" s="1"/>
  <c r="L402" i="9"/>
  <c r="M402" i="9"/>
  <c r="N402" i="9"/>
  <c r="Y402" i="9" s="1"/>
  <c r="L403" i="9"/>
  <c r="M403" i="9"/>
  <c r="N403" i="9"/>
  <c r="Y403" i="9" s="1"/>
  <c r="L404" i="9"/>
  <c r="M404" i="9"/>
  <c r="N404" i="9"/>
  <c r="Y404" i="9" s="1"/>
  <c r="L405" i="9"/>
  <c r="M405" i="9"/>
  <c r="N405" i="9"/>
  <c r="Y405" i="9" s="1"/>
  <c r="L406" i="9"/>
  <c r="M406" i="9"/>
  <c r="N406" i="9"/>
  <c r="Y406" i="9" s="1"/>
  <c r="L407" i="9"/>
  <c r="M407" i="9"/>
  <c r="N407" i="9"/>
  <c r="Y407" i="9" s="1"/>
  <c r="L408" i="9"/>
  <c r="M408" i="9"/>
  <c r="N408" i="9"/>
  <c r="Y408" i="9" s="1"/>
  <c r="L409" i="9"/>
  <c r="M409" i="9"/>
  <c r="N409" i="9"/>
  <c r="Y409" i="9" s="1"/>
  <c r="L410" i="9"/>
  <c r="M410" i="9"/>
  <c r="N410" i="9"/>
  <c r="Y410" i="9" s="1"/>
  <c r="L411" i="9"/>
  <c r="M411" i="9"/>
  <c r="N411" i="9"/>
  <c r="Y411" i="9" s="1"/>
  <c r="L412" i="9"/>
  <c r="M412" i="9"/>
  <c r="N412" i="9"/>
  <c r="Y412" i="9" s="1"/>
  <c r="L413" i="9"/>
  <c r="M413" i="9"/>
  <c r="N413" i="9"/>
  <c r="Y413" i="9" s="1"/>
  <c r="L414" i="9"/>
  <c r="M414" i="9"/>
  <c r="N414" i="9"/>
  <c r="Y414" i="9" s="1"/>
  <c r="L415" i="9"/>
  <c r="M415" i="9"/>
  <c r="N415" i="9"/>
  <c r="Y415" i="9" s="1"/>
  <c r="L416" i="9"/>
  <c r="M416" i="9"/>
  <c r="N416" i="9"/>
  <c r="Y416" i="9" s="1"/>
  <c r="L417" i="9"/>
  <c r="M417" i="9"/>
  <c r="N417" i="9"/>
  <c r="Y417" i="9" s="1"/>
  <c r="L418" i="9"/>
  <c r="M418" i="9"/>
  <c r="N418" i="9"/>
  <c r="Y418" i="9" s="1"/>
  <c r="L419" i="9"/>
  <c r="M419" i="9"/>
  <c r="N419" i="9"/>
  <c r="Y419" i="9" s="1"/>
  <c r="L420" i="9"/>
  <c r="M420" i="9"/>
  <c r="N420" i="9"/>
  <c r="Y420" i="9" s="1"/>
  <c r="L421" i="9"/>
  <c r="M421" i="9"/>
  <c r="N421" i="9"/>
  <c r="Y421" i="9" s="1"/>
  <c r="L422" i="9"/>
  <c r="M422" i="9"/>
  <c r="N422" i="9"/>
  <c r="Y422" i="9" s="1"/>
  <c r="L423" i="9"/>
  <c r="M423" i="9"/>
  <c r="N423" i="9"/>
  <c r="Y423" i="9" s="1"/>
  <c r="L424" i="9"/>
  <c r="M424" i="9"/>
  <c r="N424" i="9"/>
  <c r="Y424" i="9" s="1"/>
  <c r="L425" i="9"/>
  <c r="M425" i="9"/>
  <c r="N425" i="9"/>
  <c r="Y425" i="9" s="1"/>
  <c r="L426" i="9"/>
  <c r="M426" i="9"/>
  <c r="N426" i="9"/>
  <c r="Y426" i="9" s="1"/>
  <c r="L427" i="9"/>
  <c r="M427" i="9"/>
  <c r="N427" i="9"/>
  <c r="Y427" i="9" s="1"/>
  <c r="L428" i="9"/>
  <c r="M428" i="9"/>
  <c r="N428" i="9"/>
  <c r="Y428" i="9" s="1"/>
  <c r="L429" i="9"/>
  <c r="M429" i="9"/>
  <c r="N429" i="9"/>
  <c r="Y429" i="9" s="1"/>
  <c r="L430" i="9"/>
  <c r="M430" i="9"/>
  <c r="N430" i="9"/>
  <c r="Y430" i="9" s="1"/>
  <c r="L431" i="9"/>
  <c r="M431" i="9"/>
  <c r="N431" i="9"/>
  <c r="Y431" i="9" s="1"/>
  <c r="L432" i="9"/>
  <c r="M432" i="9"/>
  <c r="N432" i="9"/>
  <c r="Y432" i="9" s="1"/>
  <c r="L433" i="9"/>
  <c r="M433" i="9"/>
  <c r="N433" i="9"/>
  <c r="Y433" i="9" s="1"/>
  <c r="L434" i="9"/>
  <c r="M434" i="9"/>
  <c r="N434" i="9"/>
  <c r="Y434" i="9" s="1"/>
  <c r="L435" i="9"/>
  <c r="M435" i="9"/>
  <c r="N435" i="9"/>
  <c r="Y435" i="9" s="1"/>
  <c r="L436" i="9"/>
  <c r="M436" i="9"/>
  <c r="N436" i="9"/>
  <c r="Y436" i="9" s="1"/>
  <c r="L437" i="9"/>
  <c r="M437" i="9"/>
  <c r="N437" i="9"/>
  <c r="Y437" i="9" s="1"/>
  <c r="L438" i="9"/>
  <c r="M438" i="9"/>
  <c r="N438" i="9"/>
  <c r="Y438" i="9" s="1"/>
  <c r="L439" i="9"/>
  <c r="M439" i="9"/>
  <c r="N439" i="9"/>
  <c r="Y439" i="9" s="1"/>
  <c r="L440" i="9"/>
  <c r="M440" i="9"/>
  <c r="N440" i="9"/>
  <c r="Y440" i="9" s="1"/>
  <c r="L441" i="9"/>
  <c r="M441" i="9"/>
  <c r="N441" i="9"/>
  <c r="Y441" i="9" s="1"/>
  <c r="L442" i="9"/>
  <c r="M442" i="9"/>
  <c r="N442" i="9"/>
  <c r="Y442" i="9" s="1"/>
  <c r="L443" i="9"/>
  <c r="M443" i="9"/>
  <c r="N443" i="9"/>
  <c r="Y443" i="9" s="1"/>
  <c r="L444" i="9"/>
  <c r="M444" i="9"/>
  <c r="N444" i="9"/>
  <c r="Y444" i="9" s="1"/>
  <c r="L445" i="9"/>
  <c r="M445" i="9"/>
  <c r="N445" i="9"/>
  <c r="Y445" i="9" s="1"/>
  <c r="L446" i="9"/>
  <c r="M446" i="9"/>
  <c r="N446" i="9"/>
  <c r="Y446" i="9" s="1"/>
  <c r="L447" i="9"/>
  <c r="M447" i="9"/>
  <c r="N447" i="9"/>
  <c r="Y447" i="9" s="1"/>
  <c r="L448" i="9"/>
  <c r="M448" i="9"/>
  <c r="N448" i="9"/>
  <c r="Y448" i="9" s="1"/>
  <c r="L449" i="9"/>
  <c r="M449" i="9"/>
  <c r="N449" i="9"/>
  <c r="Y449" i="9" s="1"/>
  <c r="L450" i="9"/>
  <c r="M450" i="9"/>
  <c r="N450" i="9"/>
  <c r="Y450" i="9" s="1"/>
  <c r="L451" i="9"/>
  <c r="M451" i="9"/>
  <c r="N451" i="9"/>
  <c r="Y451" i="9" s="1"/>
  <c r="L452" i="9"/>
  <c r="M452" i="9"/>
  <c r="N452" i="9"/>
  <c r="Y452" i="9" s="1"/>
  <c r="L453" i="9"/>
  <c r="M453" i="9"/>
  <c r="N453" i="9"/>
  <c r="Y453" i="9" s="1"/>
  <c r="L454" i="9"/>
  <c r="M454" i="9"/>
  <c r="N454" i="9"/>
  <c r="Y454" i="9" s="1"/>
  <c r="L455" i="9"/>
  <c r="M455" i="9"/>
  <c r="N455" i="9"/>
  <c r="Y455" i="9" s="1"/>
  <c r="L456" i="9"/>
  <c r="M456" i="9"/>
  <c r="N456" i="9"/>
  <c r="Y456" i="9" s="1"/>
  <c r="L457" i="9"/>
  <c r="M457" i="9"/>
  <c r="N457" i="9"/>
  <c r="Y457" i="9" s="1"/>
  <c r="L458" i="9"/>
  <c r="M458" i="9"/>
  <c r="N458" i="9"/>
  <c r="Y458" i="9" s="1"/>
  <c r="L459" i="9"/>
  <c r="M459" i="9"/>
  <c r="N459" i="9"/>
  <c r="Y459" i="9" s="1"/>
  <c r="L460" i="9"/>
  <c r="M460" i="9"/>
  <c r="N460" i="9"/>
  <c r="Y460" i="9" s="1"/>
  <c r="L461" i="9"/>
  <c r="M461" i="9"/>
  <c r="N461" i="9"/>
  <c r="Y461" i="9" s="1"/>
  <c r="L462" i="9"/>
  <c r="M462" i="9"/>
  <c r="N462" i="9"/>
  <c r="Y462" i="9" s="1"/>
  <c r="L463" i="9"/>
  <c r="M463" i="9"/>
  <c r="N463" i="9"/>
  <c r="Y463" i="9" s="1"/>
  <c r="L464" i="9"/>
  <c r="M464" i="9"/>
  <c r="N464" i="9"/>
  <c r="Y464" i="9" s="1"/>
  <c r="L465" i="9"/>
  <c r="M465" i="9"/>
  <c r="N465" i="9"/>
  <c r="Y465" i="9" s="1"/>
  <c r="L466" i="9"/>
  <c r="M466" i="9"/>
  <c r="N466" i="9"/>
  <c r="Y466" i="9" s="1"/>
  <c r="L467" i="9"/>
  <c r="M467" i="9"/>
  <c r="N467" i="9"/>
  <c r="Y467" i="9" s="1"/>
  <c r="L468" i="9"/>
  <c r="M468" i="9"/>
  <c r="N468" i="9"/>
  <c r="Y468" i="9" s="1"/>
  <c r="L469" i="9"/>
  <c r="M469" i="9"/>
  <c r="N469" i="9"/>
  <c r="Y469" i="9" s="1"/>
  <c r="L470" i="9"/>
  <c r="M470" i="9"/>
  <c r="N470" i="9"/>
  <c r="Y470" i="9" s="1"/>
  <c r="L471" i="9"/>
  <c r="M471" i="9"/>
  <c r="N471" i="9"/>
  <c r="Y471" i="9" s="1"/>
  <c r="L472" i="9"/>
  <c r="M472" i="9"/>
  <c r="N472" i="9"/>
  <c r="Y472" i="9" s="1"/>
  <c r="L473" i="9"/>
  <c r="M473" i="9"/>
  <c r="N473" i="9"/>
  <c r="Y473" i="9" s="1"/>
  <c r="L474" i="9"/>
  <c r="M474" i="9"/>
  <c r="N474" i="9"/>
  <c r="Y474" i="9" s="1"/>
  <c r="L475" i="9"/>
  <c r="M475" i="9"/>
  <c r="N475" i="9"/>
  <c r="Y475" i="9" s="1"/>
  <c r="L476" i="9"/>
  <c r="M476" i="9"/>
  <c r="N476" i="9"/>
  <c r="Y476" i="9" s="1"/>
  <c r="L477" i="9"/>
  <c r="M477" i="9"/>
  <c r="N477" i="9"/>
  <c r="Y477" i="9" s="1"/>
  <c r="L478" i="9"/>
  <c r="M478" i="9"/>
  <c r="N478" i="9"/>
  <c r="Y478" i="9" s="1"/>
  <c r="L479" i="9"/>
  <c r="M479" i="9"/>
  <c r="N479" i="9"/>
  <c r="Y479" i="9" s="1"/>
  <c r="L480" i="9"/>
  <c r="M480" i="9"/>
  <c r="N480" i="9"/>
  <c r="Y480" i="9" s="1"/>
  <c r="L481" i="9"/>
  <c r="M481" i="9"/>
  <c r="N481" i="9"/>
  <c r="Y481" i="9" s="1"/>
  <c r="L482" i="9"/>
  <c r="M482" i="9"/>
  <c r="N482" i="9"/>
  <c r="Y482" i="9" s="1"/>
  <c r="L483" i="9"/>
  <c r="M483" i="9"/>
  <c r="N483" i="9"/>
  <c r="Y483" i="9" s="1"/>
  <c r="L484" i="9"/>
  <c r="M484" i="9"/>
  <c r="N484" i="9"/>
  <c r="Y484" i="9" s="1"/>
  <c r="L485" i="9"/>
  <c r="M485" i="9"/>
  <c r="N485" i="9"/>
  <c r="Y485" i="9" s="1"/>
  <c r="L486" i="9"/>
  <c r="M486" i="9"/>
  <c r="N486" i="9"/>
  <c r="Y486" i="9" s="1"/>
  <c r="L487" i="9"/>
  <c r="M487" i="9"/>
  <c r="N487" i="9"/>
  <c r="Y487" i="9" s="1"/>
  <c r="L488" i="9"/>
  <c r="M488" i="9"/>
  <c r="N488" i="9"/>
  <c r="Y488" i="9" s="1"/>
  <c r="L489" i="9"/>
  <c r="M489" i="9"/>
  <c r="N489" i="9"/>
  <c r="Y489" i="9" s="1"/>
  <c r="L490" i="9"/>
  <c r="M490" i="9"/>
  <c r="N490" i="9"/>
  <c r="Y490" i="9" s="1"/>
  <c r="L491" i="9"/>
  <c r="M491" i="9"/>
  <c r="N491" i="9"/>
  <c r="Y491" i="9" s="1"/>
  <c r="L492" i="9"/>
  <c r="M492" i="9"/>
  <c r="N492" i="9"/>
  <c r="Y492" i="9" s="1"/>
  <c r="L493" i="9"/>
  <c r="M493" i="9"/>
  <c r="N493" i="9"/>
  <c r="Y493" i="9" s="1"/>
  <c r="L494" i="9"/>
  <c r="M494" i="9"/>
  <c r="N494" i="9"/>
  <c r="Y494" i="9" s="1"/>
  <c r="L495" i="9"/>
  <c r="M495" i="9"/>
  <c r="N495" i="9"/>
  <c r="Y495" i="9" s="1"/>
  <c r="L496" i="9"/>
  <c r="M496" i="9"/>
  <c r="N496" i="9"/>
  <c r="Y496" i="9" s="1"/>
  <c r="L497" i="9"/>
  <c r="M497" i="9"/>
  <c r="N497" i="9"/>
  <c r="Y497" i="9" s="1"/>
  <c r="L498" i="9"/>
  <c r="M498" i="9"/>
  <c r="N498" i="9"/>
  <c r="Y498" i="9" s="1"/>
  <c r="L499" i="9"/>
  <c r="M499" i="9"/>
  <c r="N499" i="9"/>
  <c r="Y499" i="9" s="1"/>
  <c r="L500" i="9"/>
  <c r="M500" i="9"/>
  <c r="N500" i="9"/>
  <c r="Y500" i="9" s="1"/>
  <c r="L501" i="9"/>
  <c r="M501" i="9"/>
  <c r="N501" i="9"/>
  <c r="Y501" i="9" s="1"/>
  <c r="L502" i="9"/>
  <c r="M502" i="9"/>
  <c r="N502" i="9"/>
  <c r="Y502" i="9" s="1"/>
  <c r="L503" i="9"/>
  <c r="M503" i="9"/>
  <c r="N503" i="9"/>
  <c r="Y503" i="9" s="1"/>
  <c r="L504" i="9"/>
  <c r="M504" i="9"/>
  <c r="N504" i="9"/>
  <c r="Y504" i="9" s="1"/>
  <c r="L505" i="9"/>
  <c r="M505" i="9"/>
  <c r="N505" i="9"/>
  <c r="Y505" i="9" s="1"/>
  <c r="L506" i="9"/>
  <c r="M506" i="9"/>
  <c r="N506" i="9"/>
  <c r="Y506" i="9" s="1"/>
  <c r="L507" i="9"/>
  <c r="M507" i="9"/>
  <c r="N507" i="9"/>
  <c r="Y507" i="9" s="1"/>
  <c r="L508" i="9"/>
  <c r="M508" i="9"/>
  <c r="N508" i="9"/>
  <c r="Y508" i="9" s="1"/>
  <c r="L509" i="9"/>
  <c r="M509" i="9"/>
  <c r="N509" i="9"/>
  <c r="Y509" i="9" s="1"/>
  <c r="L510" i="9"/>
  <c r="M510" i="9"/>
  <c r="N510" i="9"/>
  <c r="Y510" i="9" s="1"/>
  <c r="L511" i="9"/>
  <c r="M511" i="9"/>
  <c r="N511" i="9"/>
  <c r="Y511" i="9" s="1"/>
  <c r="L512" i="9"/>
  <c r="M512" i="9"/>
  <c r="N512" i="9"/>
  <c r="Y512" i="9" s="1"/>
  <c r="L513" i="9"/>
  <c r="M513" i="9"/>
  <c r="N513" i="9"/>
  <c r="Y513" i="9" s="1"/>
  <c r="L514" i="9"/>
  <c r="M514" i="9"/>
  <c r="N514" i="9"/>
  <c r="Y514" i="9" s="1"/>
  <c r="L515" i="9"/>
  <c r="M515" i="9"/>
  <c r="N515" i="9"/>
  <c r="Y515" i="9" s="1"/>
  <c r="L516" i="9"/>
  <c r="M516" i="9"/>
  <c r="N516" i="9"/>
  <c r="Y516" i="9" s="1"/>
  <c r="L517" i="9"/>
  <c r="M517" i="9"/>
  <c r="N517" i="9"/>
  <c r="Y517" i="9" s="1"/>
  <c r="L518" i="9"/>
  <c r="M518" i="9"/>
  <c r="N518" i="9"/>
  <c r="Y518" i="9" s="1"/>
  <c r="L519" i="9"/>
  <c r="M519" i="9"/>
  <c r="N519" i="9"/>
  <c r="Y519" i="9" s="1"/>
  <c r="L520" i="9"/>
  <c r="M520" i="9"/>
  <c r="N520" i="9"/>
  <c r="Y520" i="9" s="1"/>
  <c r="L521" i="9"/>
  <c r="M521" i="9"/>
  <c r="N521" i="9"/>
  <c r="Y521" i="9" s="1"/>
  <c r="L522" i="9"/>
  <c r="M522" i="9"/>
  <c r="N522" i="9"/>
  <c r="Y522" i="9" s="1"/>
  <c r="L523" i="9"/>
  <c r="M523" i="9"/>
  <c r="N523" i="9"/>
  <c r="Y523" i="9" s="1"/>
  <c r="L524" i="9"/>
  <c r="M524" i="9"/>
  <c r="N524" i="9"/>
  <c r="Y524" i="9" s="1"/>
  <c r="L525" i="9"/>
  <c r="M525" i="9"/>
  <c r="N525" i="9"/>
  <c r="Y525" i="9" s="1"/>
  <c r="L526" i="9"/>
  <c r="M526" i="9"/>
  <c r="N526" i="9"/>
  <c r="Y526" i="9" s="1"/>
  <c r="L527" i="9"/>
  <c r="M527" i="9"/>
  <c r="N527" i="9"/>
  <c r="Y527" i="9" s="1"/>
  <c r="L528" i="9"/>
  <c r="M528" i="9"/>
  <c r="N528" i="9"/>
  <c r="Y528" i="9" s="1"/>
  <c r="L529" i="9"/>
  <c r="M529" i="9"/>
  <c r="N529" i="9"/>
  <c r="Y529" i="9" s="1"/>
  <c r="L530" i="9"/>
  <c r="M530" i="9"/>
  <c r="N530" i="9"/>
  <c r="Y530" i="9" s="1"/>
  <c r="L531" i="9"/>
  <c r="M531" i="9"/>
  <c r="N531" i="9"/>
  <c r="Y531" i="9" s="1"/>
  <c r="L532" i="9"/>
  <c r="M532" i="9"/>
  <c r="N532" i="9"/>
  <c r="Y532" i="9" s="1"/>
  <c r="L533" i="9"/>
  <c r="M533" i="9"/>
  <c r="N533" i="9"/>
  <c r="Y533" i="9" s="1"/>
  <c r="L534" i="9"/>
  <c r="M534" i="9"/>
  <c r="N534" i="9"/>
  <c r="Y534" i="9" s="1"/>
  <c r="L535" i="9"/>
  <c r="M535" i="9"/>
  <c r="N535" i="9"/>
  <c r="Y535" i="9" s="1"/>
  <c r="L536" i="9"/>
  <c r="M536" i="9"/>
  <c r="N536" i="9"/>
  <c r="Y536" i="9" s="1"/>
  <c r="L537" i="9"/>
  <c r="M537" i="9"/>
  <c r="N537" i="9"/>
  <c r="Y537" i="9" s="1"/>
  <c r="L538" i="9"/>
  <c r="M538" i="9"/>
  <c r="N538" i="9"/>
  <c r="Y538" i="9" s="1"/>
  <c r="L539" i="9"/>
  <c r="M539" i="9"/>
  <c r="N539" i="9"/>
  <c r="Y539" i="9" s="1"/>
  <c r="L540" i="9"/>
  <c r="M540" i="9"/>
  <c r="N540" i="9"/>
  <c r="Y540" i="9" s="1"/>
  <c r="L541" i="9"/>
  <c r="M541" i="9"/>
  <c r="N541" i="9"/>
  <c r="Y541" i="9" s="1"/>
  <c r="L542" i="9"/>
  <c r="M542" i="9"/>
  <c r="N542" i="9"/>
  <c r="Y542" i="9" s="1"/>
  <c r="L543" i="9"/>
  <c r="M543" i="9"/>
  <c r="N543" i="9"/>
  <c r="Y543" i="9" s="1"/>
  <c r="L544" i="9"/>
  <c r="M544" i="9"/>
  <c r="N544" i="9"/>
  <c r="Y544" i="9" s="1"/>
  <c r="L545" i="9"/>
  <c r="M545" i="9"/>
  <c r="N545" i="9"/>
  <c r="Y545" i="9" s="1"/>
  <c r="L546" i="9"/>
  <c r="M546" i="9"/>
  <c r="N546" i="9"/>
  <c r="Y546" i="9" s="1"/>
  <c r="L547" i="9"/>
  <c r="M547" i="9"/>
  <c r="N547" i="9"/>
  <c r="Y547" i="9" s="1"/>
  <c r="L548" i="9"/>
  <c r="M548" i="9"/>
  <c r="N548" i="9"/>
  <c r="Y548" i="9" s="1"/>
  <c r="L549" i="9"/>
  <c r="M549" i="9"/>
  <c r="N549" i="9"/>
  <c r="Y549" i="9" s="1"/>
  <c r="L550" i="9"/>
  <c r="M550" i="9"/>
  <c r="N550" i="9"/>
  <c r="Y550" i="9" s="1"/>
  <c r="L551" i="9"/>
  <c r="M551" i="9"/>
  <c r="N551" i="9"/>
  <c r="Y551" i="9" s="1"/>
  <c r="L552" i="9"/>
  <c r="M552" i="9"/>
  <c r="N552" i="9"/>
  <c r="Y552" i="9" s="1"/>
  <c r="L553" i="9"/>
  <c r="M553" i="9"/>
  <c r="N553" i="9"/>
  <c r="Y553" i="9" s="1"/>
  <c r="L554" i="9"/>
  <c r="M554" i="9"/>
  <c r="N554" i="9"/>
  <c r="Y554" i="9" s="1"/>
  <c r="L555" i="9"/>
  <c r="M555" i="9"/>
  <c r="N555" i="9"/>
  <c r="Y555" i="9" s="1"/>
  <c r="L556" i="9"/>
  <c r="M556" i="9"/>
  <c r="N556" i="9"/>
  <c r="Y556" i="9" s="1"/>
  <c r="L557" i="9"/>
  <c r="M557" i="9"/>
  <c r="N557" i="9"/>
  <c r="Y557" i="9" s="1"/>
  <c r="L558" i="9"/>
  <c r="M558" i="9"/>
  <c r="N558" i="9"/>
  <c r="Y558" i="9" s="1"/>
  <c r="L559" i="9"/>
  <c r="M559" i="9"/>
  <c r="N559" i="9"/>
  <c r="Y559" i="9" s="1"/>
  <c r="L560" i="9"/>
  <c r="M560" i="9"/>
  <c r="N560" i="9"/>
  <c r="Y560" i="9" s="1"/>
  <c r="L561" i="9"/>
  <c r="M561" i="9"/>
  <c r="N561" i="9"/>
  <c r="Y561" i="9" s="1"/>
  <c r="L562" i="9"/>
  <c r="M562" i="9"/>
  <c r="N562" i="9"/>
  <c r="Y562" i="9" s="1"/>
  <c r="L563" i="9"/>
  <c r="M563" i="9"/>
  <c r="N563" i="9"/>
  <c r="Y563" i="9" s="1"/>
  <c r="L564" i="9"/>
  <c r="M564" i="9"/>
  <c r="N564" i="9"/>
  <c r="Y564" i="9" s="1"/>
  <c r="L565" i="9"/>
  <c r="M565" i="9"/>
  <c r="N565" i="9"/>
  <c r="Y565" i="9" s="1"/>
  <c r="L566" i="9"/>
  <c r="M566" i="9"/>
  <c r="N566" i="9"/>
  <c r="Y566" i="9" s="1"/>
  <c r="L567" i="9"/>
  <c r="M567" i="9"/>
  <c r="N567" i="9"/>
  <c r="Y567" i="9" s="1"/>
  <c r="L568" i="9"/>
  <c r="M568" i="9"/>
  <c r="N568" i="9"/>
  <c r="Y568" i="9" s="1"/>
  <c r="L569" i="9"/>
  <c r="M569" i="9"/>
  <c r="N569" i="9"/>
  <c r="Y569" i="9" s="1"/>
  <c r="L570" i="9"/>
  <c r="M570" i="9"/>
  <c r="N570" i="9"/>
  <c r="Y570" i="9" s="1"/>
  <c r="L571" i="9"/>
  <c r="M571" i="9"/>
  <c r="N571" i="9"/>
  <c r="Y571" i="9" s="1"/>
  <c r="L572" i="9"/>
  <c r="M572" i="9"/>
  <c r="N572" i="9"/>
  <c r="Y572" i="9" s="1"/>
  <c r="L573" i="9"/>
  <c r="M573" i="9"/>
  <c r="N573" i="9"/>
  <c r="Y573" i="9" s="1"/>
  <c r="L574" i="9"/>
  <c r="M574" i="9"/>
  <c r="N574" i="9"/>
  <c r="Y574" i="9" s="1"/>
  <c r="L575" i="9"/>
  <c r="M575" i="9"/>
  <c r="N575" i="9"/>
  <c r="Y575" i="9" s="1"/>
  <c r="L576" i="9"/>
  <c r="M576" i="9"/>
  <c r="N576" i="9"/>
  <c r="Y576" i="9" s="1"/>
  <c r="L577" i="9"/>
  <c r="M577" i="9"/>
  <c r="N577" i="9"/>
  <c r="Y577" i="9" s="1"/>
  <c r="L578" i="9"/>
  <c r="M578" i="9"/>
  <c r="N578" i="9"/>
  <c r="Y578" i="9" s="1"/>
  <c r="L579" i="9"/>
  <c r="M579" i="9"/>
  <c r="N579" i="9"/>
  <c r="Y579" i="9" s="1"/>
  <c r="L580" i="9"/>
  <c r="M580" i="9"/>
  <c r="N580" i="9"/>
  <c r="Y580" i="9" s="1"/>
  <c r="L581" i="9"/>
  <c r="M581" i="9"/>
  <c r="N581" i="9"/>
  <c r="Y581" i="9" s="1"/>
  <c r="L582" i="9"/>
  <c r="M582" i="9"/>
  <c r="N582" i="9"/>
  <c r="Y582" i="9" s="1"/>
  <c r="L583" i="9"/>
  <c r="M583" i="9"/>
  <c r="N583" i="9"/>
  <c r="Y583" i="9" s="1"/>
  <c r="L584" i="9"/>
  <c r="M584" i="9"/>
  <c r="N584" i="9"/>
  <c r="Y584" i="9" s="1"/>
  <c r="L585" i="9"/>
  <c r="M585" i="9"/>
  <c r="N585" i="9"/>
  <c r="Y585" i="9" s="1"/>
  <c r="L586" i="9"/>
  <c r="M586" i="9"/>
  <c r="N586" i="9"/>
  <c r="Y586" i="9" s="1"/>
  <c r="L587" i="9"/>
  <c r="M587" i="9"/>
  <c r="N587" i="9"/>
  <c r="Y587" i="9" s="1"/>
  <c r="L588" i="9"/>
  <c r="M588" i="9"/>
  <c r="N588" i="9"/>
  <c r="Y588" i="9" s="1"/>
  <c r="L589" i="9"/>
  <c r="M589" i="9"/>
  <c r="N589" i="9"/>
  <c r="Y589" i="9" s="1"/>
  <c r="L590" i="9"/>
  <c r="M590" i="9"/>
  <c r="N590" i="9"/>
  <c r="Y590" i="9" s="1"/>
  <c r="L591" i="9"/>
  <c r="M591" i="9"/>
  <c r="N591" i="9"/>
  <c r="Y591" i="9" s="1"/>
  <c r="L592" i="9"/>
  <c r="M592" i="9"/>
  <c r="N592" i="9"/>
  <c r="Y592" i="9" s="1"/>
  <c r="L593" i="9"/>
  <c r="M593" i="9"/>
  <c r="N593" i="9"/>
  <c r="Y593" i="9" s="1"/>
  <c r="L594" i="9"/>
  <c r="M594" i="9"/>
  <c r="N594" i="9"/>
  <c r="Y594" i="9" s="1"/>
  <c r="L595" i="9"/>
  <c r="M595" i="9"/>
  <c r="N595" i="9"/>
  <c r="Y595" i="9" s="1"/>
  <c r="L596" i="9"/>
  <c r="M596" i="9"/>
  <c r="N596" i="9"/>
  <c r="Y596" i="9" s="1"/>
  <c r="L597" i="9"/>
  <c r="M597" i="9"/>
  <c r="N597" i="9"/>
  <c r="Y597" i="9" s="1"/>
  <c r="L598" i="9"/>
  <c r="M598" i="9"/>
  <c r="N598" i="9"/>
  <c r="Y598" i="9" s="1"/>
  <c r="L599" i="9"/>
  <c r="M599" i="9"/>
  <c r="N599" i="9"/>
  <c r="Y599" i="9" s="1"/>
  <c r="L600" i="9"/>
  <c r="M600" i="9"/>
  <c r="N600" i="9"/>
  <c r="Y600" i="9" s="1"/>
  <c r="L601" i="9"/>
  <c r="M601" i="9"/>
  <c r="N601" i="9"/>
  <c r="Y601" i="9" s="1"/>
  <c r="L602" i="9"/>
  <c r="M602" i="9"/>
  <c r="N602" i="9"/>
  <c r="Y602" i="9" s="1"/>
  <c r="L603" i="9"/>
  <c r="M603" i="9"/>
  <c r="N603" i="9"/>
  <c r="Y603" i="9" s="1"/>
  <c r="L604" i="9"/>
  <c r="M604" i="9"/>
  <c r="N604" i="9"/>
  <c r="Y604" i="9" s="1"/>
  <c r="L605" i="9"/>
  <c r="M605" i="9"/>
  <c r="N605" i="9"/>
  <c r="Y605" i="9" s="1"/>
  <c r="L606" i="9"/>
  <c r="M606" i="9"/>
  <c r="N606" i="9"/>
  <c r="Y606" i="9" s="1"/>
  <c r="L607" i="9"/>
  <c r="M607" i="9"/>
  <c r="N607" i="9"/>
  <c r="Y607" i="9" s="1"/>
  <c r="L608" i="9"/>
  <c r="M608" i="9"/>
  <c r="N608" i="9"/>
  <c r="Y608" i="9" s="1"/>
  <c r="L609" i="9"/>
  <c r="M609" i="9"/>
  <c r="N609" i="9"/>
  <c r="Y609" i="9" s="1"/>
  <c r="L610" i="9"/>
  <c r="M610" i="9"/>
  <c r="N610" i="9"/>
  <c r="Y610" i="9" s="1"/>
  <c r="L611" i="9"/>
  <c r="M611" i="9"/>
  <c r="N611" i="9"/>
  <c r="Y611" i="9" s="1"/>
  <c r="L612" i="9"/>
  <c r="M612" i="9"/>
  <c r="N612" i="9"/>
  <c r="Y612" i="9" s="1"/>
  <c r="L613" i="9"/>
  <c r="M613" i="9"/>
  <c r="N613" i="9"/>
  <c r="Y613" i="9" s="1"/>
  <c r="L614" i="9"/>
  <c r="M614" i="9"/>
  <c r="N614" i="9"/>
  <c r="Y614" i="9" s="1"/>
  <c r="L615" i="9"/>
  <c r="M615" i="9"/>
  <c r="N615" i="9"/>
  <c r="Y615" i="9" s="1"/>
  <c r="L616" i="9"/>
  <c r="M616" i="9"/>
  <c r="N616" i="9"/>
  <c r="Y616" i="9" s="1"/>
  <c r="L617" i="9"/>
  <c r="M617" i="9"/>
  <c r="N617" i="9"/>
  <c r="Y617" i="9" s="1"/>
  <c r="L618" i="9"/>
  <c r="M618" i="9"/>
  <c r="N618" i="9"/>
  <c r="Y618" i="9" s="1"/>
  <c r="L619" i="9"/>
  <c r="M619" i="9"/>
  <c r="N619" i="9"/>
  <c r="Y619" i="9" s="1"/>
  <c r="L620" i="9"/>
  <c r="M620" i="9"/>
  <c r="N620" i="9"/>
  <c r="Y620" i="9" s="1"/>
  <c r="L621" i="9"/>
  <c r="M621" i="9"/>
  <c r="N621" i="9"/>
  <c r="Y621" i="9" s="1"/>
  <c r="L622" i="9"/>
  <c r="M622" i="9"/>
  <c r="N622" i="9"/>
  <c r="Y622" i="9" s="1"/>
  <c r="L623" i="9"/>
  <c r="M623" i="9"/>
  <c r="N623" i="9"/>
  <c r="Y623" i="9" s="1"/>
  <c r="L624" i="9"/>
  <c r="M624" i="9"/>
  <c r="N624" i="9"/>
  <c r="Y624" i="9" s="1"/>
  <c r="L625" i="9"/>
  <c r="M625" i="9"/>
  <c r="N625" i="9"/>
  <c r="Y625" i="9" s="1"/>
  <c r="L626" i="9"/>
  <c r="M626" i="9"/>
  <c r="N626" i="9"/>
  <c r="Y626" i="9" s="1"/>
  <c r="L627" i="9"/>
  <c r="M627" i="9"/>
  <c r="N627" i="9"/>
  <c r="Y627" i="9" s="1"/>
  <c r="L628" i="9"/>
  <c r="M628" i="9"/>
  <c r="N628" i="9"/>
  <c r="Y628" i="9" s="1"/>
  <c r="L629" i="9"/>
  <c r="M629" i="9"/>
  <c r="N629" i="9"/>
  <c r="Y629" i="9" s="1"/>
  <c r="L630" i="9"/>
  <c r="M630" i="9"/>
  <c r="N630" i="9"/>
  <c r="Y630" i="9" s="1"/>
  <c r="L631" i="9"/>
  <c r="M631" i="9"/>
  <c r="N631" i="9"/>
  <c r="Y631" i="9" s="1"/>
  <c r="L632" i="9"/>
  <c r="M632" i="9"/>
  <c r="N632" i="9"/>
  <c r="Y632" i="9" s="1"/>
  <c r="L633" i="9"/>
  <c r="M633" i="9"/>
  <c r="N633" i="9"/>
  <c r="Y633" i="9" s="1"/>
  <c r="L634" i="9"/>
  <c r="M634" i="9"/>
  <c r="N634" i="9"/>
  <c r="Y634" i="9" s="1"/>
  <c r="L635" i="9"/>
  <c r="M635" i="9"/>
  <c r="N635" i="9"/>
  <c r="Y635" i="9" s="1"/>
  <c r="L636" i="9"/>
  <c r="M636" i="9"/>
  <c r="N636" i="9"/>
  <c r="Y636" i="9" s="1"/>
  <c r="L637" i="9"/>
  <c r="M637" i="9"/>
  <c r="N637" i="9"/>
  <c r="Y637" i="9" s="1"/>
  <c r="L638" i="9"/>
  <c r="M638" i="9"/>
  <c r="N638" i="9"/>
  <c r="Y638" i="9" s="1"/>
  <c r="L639" i="9"/>
  <c r="M639" i="9"/>
  <c r="N639" i="9"/>
  <c r="Y639" i="9" s="1"/>
  <c r="L640" i="9"/>
  <c r="M640" i="9"/>
  <c r="N640" i="9"/>
  <c r="Y640" i="9" s="1"/>
  <c r="L641" i="9"/>
  <c r="M641" i="9"/>
  <c r="N641" i="9"/>
  <c r="Y641" i="9" s="1"/>
  <c r="L642" i="9"/>
  <c r="M642" i="9"/>
  <c r="N642" i="9"/>
  <c r="Y642" i="9" s="1"/>
  <c r="L643" i="9"/>
  <c r="M643" i="9"/>
  <c r="N643" i="9"/>
  <c r="Y643" i="9" s="1"/>
  <c r="L644" i="9"/>
  <c r="M644" i="9"/>
  <c r="N644" i="9"/>
  <c r="Y644" i="9" s="1"/>
  <c r="L645" i="9"/>
  <c r="M645" i="9"/>
  <c r="N645" i="9"/>
  <c r="Y645" i="9" s="1"/>
  <c r="L646" i="9"/>
  <c r="M646" i="9"/>
  <c r="N646" i="9"/>
  <c r="Y646" i="9" s="1"/>
  <c r="L647" i="9"/>
  <c r="M647" i="9"/>
  <c r="N647" i="9"/>
  <c r="Y647" i="9" s="1"/>
  <c r="L648" i="9"/>
  <c r="M648" i="9"/>
  <c r="N648" i="9"/>
  <c r="Y648" i="9" s="1"/>
  <c r="L649" i="9"/>
  <c r="M649" i="9"/>
  <c r="N649" i="9"/>
  <c r="Y649" i="9" s="1"/>
  <c r="L650" i="9"/>
  <c r="M650" i="9"/>
  <c r="N650" i="9"/>
  <c r="Y650" i="9" s="1"/>
  <c r="L651" i="9"/>
  <c r="M651" i="9"/>
  <c r="N651" i="9"/>
  <c r="Y651" i="9" s="1"/>
  <c r="L652" i="9"/>
  <c r="M652" i="9"/>
  <c r="N652" i="9"/>
  <c r="Y652" i="9" s="1"/>
  <c r="L653" i="9"/>
  <c r="M653" i="9"/>
  <c r="N653" i="9"/>
  <c r="Y653" i="9" s="1"/>
  <c r="L654" i="9"/>
  <c r="M654" i="9"/>
  <c r="N654" i="9"/>
  <c r="Y654" i="9" s="1"/>
  <c r="L655" i="9"/>
  <c r="M655" i="9"/>
  <c r="N655" i="9"/>
  <c r="Y655" i="9" s="1"/>
  <c r="L656" i="9"/>
  <c r="M656" i="9"/>
  <c r="N656" i="9"/>
  <c r="Y656" i="9" s="1"/>
  <c r="L657" i="9"/>
  <c r="M657" i="9"/>
  <c r="N657" i="9"/>
  <c r="Y657" i="9" s="1"/>
  <c r="L658" i="9"/>
  <c r="M658" i="9"/>
  <c r="N658" i="9"/>
  <c r="Y658" i="9" s="1"/>
  <c r="L659" i="9"/>
  <c r="M659" i="9"/>
  <c r="N659" i="9"/>
  <c r="Y659" i="9" s="1"/>
  <c r="L660" i="9"/>
  <c r="M660" i="9"/>
  <c r="N660" i="9"/>
  <c r="Y660" i="9" s="1"/>
  <c r="L661" i="9"/>
  <c r="M661" i="9"/>
  <c r="N661" i="9"/>
  <c r="Y661" i="9" s="1"/>
  <c r="L662" i="9"/>
  <c r="M662" i="9"/>
  <c r="N662" i="9"/>
  <c r="Y662" i="9" s="1"/>
  <c r="L663" i="9"/>
  <c r="M663" i="9"/>
  <c r="N663" i="9"/>
  <c r="Y663" i="9" s="1"/>
  <c r="L664" i="9"/>
  <c r="M664" i="9"/>
  <c r="N664" i="9"/>
  <c r="Y664" i="9" s="1"/>
  <c r="L665" i="9"/>
  <c r="M665" i="9"/>
  <c r="N665" i="9"/>
  <c r="Y665" i="9" s="1"/>
  <c r="L666" i="9"/>
  <c r="M666" i="9"/>
  <c r="N666" i="9"/>
  <c r="Y666" i="9" s="1"/>
  <c r="L667" i="9"/>
  <c r="M667" i="9"/>
  <c r="N667" i="9"/>
  <c r="Y667" i="9" s="1"/>
  <c r="L668" i="9"/>
  <c r="M668" i="9"/>
  <c r="N668" i="9"/>
  <c r="Y668" i="9" s="1"/>
  <c r="L669" i="9"/>
  <c r="M669" i="9"/>
  <c r="N669" i="9"/>
  <c r="Y669" i="9" s="1"/>
  <c r="L670" i="9"/>
  <c r="M670" i="9"/>
  <c r="N670" i="9"/>
  <c r="Y670" i="9" s="1"/>
  <c r="L671" i="9"/>
  <c r="M671" i="9"/>
  <c r="N671" i="9"/>
  <c r="Y671" i="9" s="1"/>
  <c r="L672" i="9"/>
  <c r="M672" i="9"/>
  <c r="N672" i="9"/>
  <c r="Y672" i="9" s="1"/>
  <c r="L673" i="9"/>
  <c r="M673" i="9"/>
  <c r="N673" i="9"/>
  <c r="Y673" i="9" s="1"/>
  <c r="L674" i="9"/>
  <c r="M674" i="9"/>
  <c r="N674" i="9"/>
  <c r="Y674" i="9" s="1"/>
  <c r="L675" i="9"/>
  <c r="M675" i="9"/>
  <c r="N675" i="9"/>
  <c r="Y675" i="9" s="1"/>
  <c r="L676" i="9"/>
  <c r="M676" i="9"/>
  <c r="N676" i="9"/>
  <c r="Y676" i="9" s="1"/>
  <c r="L677" i="9"/>
  <c r="M677" i="9"/>
  <c r="N677" i="9"/>
  <c r="Y677" i="9" s="1"/>
  <c r="L678" i="9"/>
  <c r="M678" i="9"/>
  <c r="N678" i="9"/>
  <c r="Y678" i="9" s="1"/>
  <c r="L679" i="9"/>
  <c r="M679" i="9"/>
  <c r="N679" i="9"/>
  <c r="Y679" i="9" s="1"/>
  <c r="L680" i="9"/>
  <c r="M680" i="9"/>
  <c r="N680" i="9"/>
  <c r="Y680" i="9" s="1"/>
  <c r="L681" i="9"/>
  <c r="M681" i="9"/>
  <c r="N681" i="9"/>
  <c r="Y681" i="9" s="1"/>
  <c r="L682" i="9"/>
  <c r="M682" i="9"/>
  <c r="N682" i="9"/>
  <c r="Y682" i="9" s="1"/>
  <c r="L683" i="9"/>
  <c r="M683" i="9"/>
  <c r="N683" i="9"/>
  <c r="Y683" i="9" s="1"/>
  <c r="L684" i="9"/>
  <c r="M684" i="9"/>
  <c r="N684" i="9"/>
  <c r="Y684" i="9" s="1"/>
  <c r="L685" i="9"/>
  <c r="M685" i="9"/>
  <c r="N685" i="9"/>
  <c r="Y685" i="9" s="1"/>
  <c r="L686" i="9"/>
  <c r="M686" i="9"/>
  <c r="N686" i="9"/>
  <c r="Y686" i="9" s="1"/>
  <c r="L687" i="9"/>
  <c r="M687" i="9"/>
  <c r="N687" i="9"/>
  <c r="Y687" i="9" s="1"/>
  <c r="L688" i="9"/>
  <c r="M688" i="9"/>
  <c r="N688" i="9"/>
  <c r="Y688" i="9" s="1"/>
  <c r="L689" i="9"/>
  <c r="M689" i="9"/>
  <c r="N689" i="9"/>
  <c r="Y689" i="9" s="1"/>
  <c r="L690" i="9"/>
  <c r="M690" i="9"/>
  <c r="N690" i="9"/>
  <c r="Y690" i="9" s="1"/>
  <c r="L691" i="9"/>
  <c r="M691" i="9"/>
  <c r="N691" i="9"/>
  <c r="Y691" i="9" s="1"/>
  <c r="L692" i="9"/>
  <c r="M692" i="9"/>
  <c r="N692" i="9"/>
  <c r="Y692" i="9" s="1"/>
  <c r="L693" i="9"/>
  <c r="M693" i="9"/>
  <c r="N693" i="9"/>
  <c r="Y693" i="9" s="1"/>
  <c r="L694" i="9"/>
  <c r="M694" i="9"/>
  <c r="N694" i="9"/>
  <c r="Y694" i="9" s="1"/>
  <c r="L695" i="9"/>
  <c r="M695" i="9"/>
  <c r="N695" i="9"/>
  <c r="Y695" i="9" s="1"/>
  <c r="L696" i="9"/>
  <c r="M696" i="9"/>
  <c r="N696" i="9"/>
  <c r="Y696" i="9" s="1"/>
  <c r="L697" i="9"/>
  <c r="M697" i="9"/>
  <c r="N697" i="9"/>
  <c r="Y697" i="9" s="1"/>
  <c r="L698" i="9"/>
  <c r="M698" i="9"/>
  <c r="N698" i="9"/>
  <c r="Y698" i="9" s="1"/>
  <c r="L699" i="9"/>
  <c r="M699" i="9"/>
  <c r="N699" i="9"/>
  <c r="Y699" i="9" s="1"/>
  <c r="L700" i="9"/>
  <c r="M700" i="9"/>
  <c r="N700" i="9"/>
  <c r="Y700" i="9" s="1"/>
  <c r="L701" i="9"/>
  <c r="M701" i="9"/>
  <c r="N701" i="9"/>
  <c r="Y701" i="9" s="1"/>
  <c r="L702" i="9"/>
  <c r="M702" i="9"/>
  <c r="N702" i="9"/>
  <c r="Y702" i="9" s="1"/>
  <c r="L703" i="9"/>
  <c r="M703" i="9"/>
  <c r="N703" i="9"/>
  <c r="Y703" i="9" s="1"/>
  <c r="L704" i="9"/>
  <c r="M704" i="9"/>
  <c r="N704" i="9"/>
  <c r="Y704" i="9" s="1"/>
  <c r="L705" i="9"/>
  <c r="M705" i="9"/>
  <c r="N705" i="9"/>
  <c r="Y705" i="9" s="1"/>
  <c r="L706" i="9"/>
  <c r="M706" i="9"/>
  <c r="N706" i="9"/>
  <c r="Y706" i="9" s="1"/>
  <c r="L707" i="9"/>
  <c r="M707" i="9"/>
  <c r="N707" i="9"/>
  <c r="Y707" i="9" s="1"/>
  <c r="L708" i="9"/>
  <c r="M708" i="9"/>
  <c r="N708" i="9"/>
  <c r="Y708" i="9" s="1"/>
  <c r="L709" i="9"/>
  <c r="M709" i="9"/>
  <c r="N709" i="9"/>
  <c r="Y709" i="9" s="1"/>
  <c r="L710" i="9"/>
  <c r="M710" i="9"/>
  <c r="N710" i="9"/>
  <c r="Y710" i="9" s="1"/>
  <c r="L711" i="9"/>
  <c r="M711" i="9"/>
  <c r="N711" i="9"/>
  <c r="Y711" i="9" s="1"/>
  <c r="L712" i="9"/>
  <c r="M712" i="9"/>
  <c r="N712" i="9"/>
  <c r="Y712" i="9" s="1"/>
  <c r="L713" i="9"/>
  <c r="M713" i="9"/>
  <c r="N713" i="9"/>
  <c r="Y713" i="9" s="1"/>
  <c r="L714" i="9"/>
  <c r="M714" i="9"/>
  <c r="N714" i="9"/>
  <c r="Y714" i="9" s="1"/>
  <c r="L715" i="9"/>
  <c r="M715" i="9"/>
  <c r="N715" i="9"/>
  <c r="Y715" i="9" s="1"/>
  <c r="L716" i="9"/>
  <c r="M716" i="9"/>
  <c r="N716" i="9"/>
  <c r="Y716" i="9" s="1"/>
  <c r="L717" i="9"/>
  <c r="M717" i="9"/>
  <c r="N717" i="9"/>
  <c r="Y717" i="9" s="1"/>
  <c r="L718" i="9"/>
  <c r="M718" i="9"/>
  <c r="N718" i="9"/>
  <c r="Y718" i="9" s="1"/>
  <c r="L719" i="9"/>
  <c r="M719" i="9"/>
  <c r="N719" i="9"/>
  <c r="Y719" i="9" s="1"/>
  <c r="L720" i="9"/>
  <c r="M720" i="9"/>
  <c r="N720" i="9"/>
  <c r="Y720" i="9" s="1"/>
  <c r="L721" i="9"/>
  <c r="M721" i="9"/>
  <c r="N721" i="9"/>
  <c r="Y721" i="9" s="1"/>
  <c r="L722" i="9"/>
  <c r="M722" i="9"/>
  <c r="N722" i="9"/>
  <c r="Y722" i="9" s="1"/>
  <c r="L723" i="9"/>
  <c r="M723" i="9"/>
  <c r="N723" i="9"/>
  <c r="Y723" i="9" s="1"/>
  <c r="L724" i="9"/>
  <c r="M724" i="9"/>
  <c r="N724" i="9"/>
  <c r="Y724" i="9" s="1"/>
  <c r="L725" i="9"/>
  <c r="M725" i="9"/>
  <c r="N725" i="9"/>
  <c r="Y725" i="9" s="1"/>
  <c r="L726" i="9"/>
  <c r="M726" i="9"/>
  <c r="N726" i="9"/>
  <c r="Y726" i="9" s="1"/>
  <c r="L727" i="9"/>
  <c r="M727" i="9"/>
  <c r="N727" i="9"/>
  <c r="Y727" i="9" s="1"/>
  <c r="L728" i="9"/>
  <c r="M728" i="9"/>
  <c r="N728" i="9"/>
  <c r="Y728" i="9" s="1"/>
  <c r="L729" i="9"/>
  <c r="M729" i="9"/>
  <c r="N729" i="9"/>
  <c r="Y729" i="9" s="1"/>
  <c r="L730" i="9"/>
  <c r="M730" i="9"/>
  <c r="N730" i="9"/>
  <c r="Y730" i="9" s="1"/>
  <c r="L731" i="9"/>
  <c r="M731" i="9"/>
  <c r="N731" i="9"/>
  <c r="Y731" i="9" s="1"/>
  <c r="L732" i="9"/>
  <c r="M732" i="9"/>
  <c r="N732" i="9"/>
  <c r="Y732" i="9" s="1"/>
  <c r="L733" i="9"/>
  <c r="M733" i="9"/>
  <c r="N733" i="9"/>
  <c r="Y733" i="9" s="1"/>
  <c r="L734" i="9"/>
  <c r="M734" i="9"/>
  <c r="N734" i="9"/>
  <c r="Y734" i="9" s="1"/>
  <c r="L735" i="9"/>
  <c r="M735" i="9"/>
  <c r="N735" i="9"/>
  <c r="Y735" i="9" s="1"/>
  <c r="L736" i="9"/>
  <c r="M736" i="9"/>
  <c r="N736" i="9"/>
  <c r="Y736" i="9" s="1"/>
  <c r="L737" i="9"/>
  <c r="M737" i="9"/>
  <c r="N737" i="9"/>
  <c r="Y737" i="9" s="1"/>
  <c r="L738" i="9"/>
  <c r="M738" i="9"/>
  <c r="N738" i="9"/>
  <c r="Y738" i="9" s="1"/>
  <c r="L739" i="9"/>
  <c r="M739" i="9"/>
  <c r="N739" i="9"/>
  <c r="Y739" i="9" s="1"/>
  <c r="L740" i="9"/>
  <c r="M740" i="9"/>
  <c r="N740" i="9"/>
  <c r="Y740" i="9" s="1"/>
  <c r="L741" i="9"/>
  <c r="M741" i="9"/>
  <c r="N741" i="9"/>
  <c r="Y741" i="9" s="1"/>
  <c r="L742" i="9"/>
  <c r="M742" i="9"/>
  <c r="N742" i="9"/>
  <c r="Y742" i="9" s="1"/>
  <c r="L743" i="9"/>
  <c r="M743" i="9"/>
  <c r="N743" i="9"/>
  <c r="Y743" i="9" s="1"/>
  <c r="L744" i="9"/>
  <c r="M744" i="9"/>
  <c r="N744" i="9"/>
  <c r="Y744" i="9" s="1"/>
  <c r="L745" i="9"/>
  <c r="M745" i="9"/>
  <c r="N745" i="9"/>
  <c r="Y745" i="9" s="1"/>
  <c r="L746" i="9"/>
  <c r="M746" i="9"/>
  <c r="N746" i="9"/>
  <c r="Y746" i="9" s="1"/>
  <c r="L747" i="9"/>
  <c r="M747" i="9"/>
  <c r="N747" i="9"/>
  <c r="Y747" i="9" s="1"/>
  <c r="L748" i="9"/>
  <c r="M748" i="9"/>
  <c r="N748" i="9"/>
  <c r="Y748" i="9" s="1"/>
  <c r="L749" i="9"/>
  <c r="M749" i="9"/>
  <c r="N749" i="9"/>
  <c r="Y749" i="9" s="1"/>
  <c r="L750" i="9"/>
  <c r="M750" i="9"/>
  <c r="N750" i="9"/>
  <c r="Y750" i="9" s="1"/>
  <c r="L751" i="9"/>
  <c r="M751" i="9"/>
  <c r="N751" i="9"/>
  <c r="Y751" i="9" s="1"/>
  <c r="L752" i="9"/>
  <c r="M752" i="9"/>
  <c r="N752" i="9"/>
  <c r="Y752" i="9" s="1"/>
  <c r="L753" i="9"/>
  <c r="M753" i="9"/>
  <c r="N753" i="9"/>
  <c r="Y753" i="9" s="1"/>
  <c r="L754" i="9"/>
  <c r="M754" i="9"/>
  <c r="N754" i="9"/>
  <c r="Y754" i="9" s="1"/>
  <c r="L755" i="9"/>
  <c r="M755" i="9"/>
  <c r="N755" i="9"/>
  <c r="Y755" i="9" s="1"/>
  <c r="L756" i="9"/>
  <c r="M756" i="9"/>
  <c r="N756" i="9"/>
  <c r="Y756" i="9" s="1"/>
  <c r="L757" i="9"/>
  <c r="M757" i="9"/>
  <c r="N757" i="9"/>
  <c r="Y757" i="9" s="1"/>
  <c r="L758" i="9"/>
  <c r="M758" i="9"/>
  <c r="N758" i="9"/>
  <c r="Y758" i="9" s="1"/>
  <c r="L759" i="9"/>
  <c r="M759" i="9"/>
  <c r="N759" i="9"/>
  <c r="Y759" i="9" s="1"/>
  <c r="L760" i="9"/>
  <c r="M760" i="9"/>
  <c r="N760" i="9"/>
  <c r="Y760" i="9" s="1"/>
  <c r="L761" i="9"/>
  <c r="M761" i="9"/>
  <c r="N761" i="9"/>
  <c r="Y761" i="9" s="1"/>
  <c r="L762" i="9"/>
  <c r="M762" i="9"/>
  <c r="N762" i="9"/>
  <c r="Y762" i="9" s="1"/>
  <c r="L763" i="9"/>
  <c r="M763" i="9"/>
  <c r="N763" i="9"/>
  <c r="Y763" i="9" s="1"/>
  <c r="L764" i="9"/>
  <c r="M764" i="9"/>
  <c r="N764" i="9"/>
  <c r="Y764" i="9" s="1"/>
  <c r="L765" i="9"/>
  <c r="M765" i="9"/>
  <c r="N765" i="9"/>
  <c r="Y765" i="9" s="1"/>
  <c r="L766" i="9"/>
  <c r="M766" i="9"/>
  <c r="N766" i="9"/>
  <c r="Y766" i="9" s="1"/>
  <c r="L767" i="9"/>
  <c r="M767" i="9"/>
  <c r="N767" i="9"/>
  <c r="Y767" i="9" s="1"/>
  <c r="L768" i="9"/>
  <c r="M768" i="9"/>
  <c r="N768" i="9"/>
  <c r="Y768" i="9" s="1"/>
  <c r="L769" i="9"/>
  <c r="M769" i="9"/>
  <c r="N769" i="9"/>
  <c r="Y769" i="9" s="1"/>
  <c r="L770" i="9"/>
  <c r="M770" i="9"/>
  <c r="N770" i="9"/>
  <c r="Y770" i="9" s="1"/>
  <c r="L771" i="9"/>
  <c r="M771" i="9"/>
  <c r="N771" i="9"/>
  <c r="Y771" i="9" s="1"/>
  <c r="L772" i="9"/>
  <c r="M772" i="9"/>
  <c r="N772" i="9"/>
  <c r="Y772" i="9" s="1"/>
  <c r="L773" i="9"/>
  <c r="M773" i="9"/>
  <c r="N773" i="9"/>
  <c r="Y773" i="9" s="1"/>
  <c r="L774" i="9"/>
  <c r="M774" i="9"/>
  <c r="N774" i="9"/>
  <c r="Y774" i="9" s="1"/>
  <c r="L775" i="9"/>
  <c r="M775" i="9"/>
  <c r="N775" i="9"/>
  <c r="Y775" i="9" s="1"/>
  <c r="L776" i="9"/>
  <c r="M776" i="9"/>
  <c r="N776" i="9"/>
  <c r="Y776" i="9" s="1"/>
  <c r="L777" i="9"/>
  <c r="M777" i="9"/>
  <c r="N777" i="9"/>
  <c r="Y777" i="9" s="1"/>
  <c r="L778" i="9"/>
  <c r="M778" i="9"/>
  <c r="N778" i="9"/>
  <c r="Y778" i="9" s="1"/>
  <c r="L779" i="9"/>
  <c r="M779" i="9"/>
  <c r="N779" i="9"/>
  <c r="Y779" i="9" s="1"/>
  <c r="L780" i="9"/>
  <c r="M780" i="9"/>
  <c r="N780" i="9"/>
  <c r="Y780" i="9" s="1"/>
  <c r="L781" i="9"/>
  <c r="M781" i="9"/>
  <c r="N781" i="9"/>
  <c r="Y781" i="9" s="1"/>
  <c r="L782" i="9"/>
  <c r="M782" i="9"/>
  <c r="N782" i="9"/>
  <c r="Y782" i="9" s="1"/>
  <c r="L783" i="9"/>
  <c r="M783" i="9"/>
  <c r="N783" i="9"/>
  <c r="Y783" i="9" s="1"/>
  <c r="L784" i="9"/>
  <c r="M784" i="9"/>
  <c r="N784" i="9"/>
  <c r="Y784" i="9" s="1"/>
  <c r="L785" i="9"/>
  <c r="M785" i="9"/>
  <c r="N785" i="9"/>
  <c r="Y785" i="9" s="1"/>
  <c r="L786" i="9"/>
  <c r="M786" i="9"/>
  <c r="N786" i="9"/>
  <c r="Y786" i="9" s="1"/>
  <c r="L787" i="9"/>
  <c r="M787" i="9"/>
  <c r="N787" i="9"/>
  <c r="Y787" i="9" s="1"/>
  <c r="L788" i="9"/>
  <c r="M788" i="9"/>
  <c r="N788" i="9"/>
  <c r="Y788" i="9" s="1"/>
  <c r="L789" i="9"/>
  <c r="M789" i="9"/>
  <c r="N789" i="9"/>
  <c r="Y789" i="9" s="1"/>
  <c r="L790" i="9"/>
  <c r="M790" i="9"/>
  <c r="N790" i="9"/>
  <c r="Y790" i="9" s="1"/>
  <c r="L791" i="9"/>
  <c r="M791" i="9"/>
  <c r="N791" i="9"/>
  <c r="Y791" i="9" s="1"/>
  <c r="L792" i="9"/>
  <c r="M792" i="9"/>
  <c r="N792" i="9"/>
  <c r="Y792" i="9" s="1"/>
  <c r="L793" i="9"/>
  <c r="M793" i="9"/>
  <c r="N793" i="9"/>
  <c r="Y793" i="9" s="1"/>
  <c r="L794" i="9"/>
  <c r="M794" i="9"/>
  <c r="N794" i="9"/>
  <c r="Y794" i="9" s="1"/>
  <c r="L795" i="9"/>
  <c r="M795" i="9"/>
  <c r="N795" i="9"/>
  <c r="Y795" i="9" s="1"/>
  <c r="L796" i="9"/>
  <c r="M796" i="9"/>
  <c r="N796" i="9"/>
  <c r="Y796" i="9" s="1"/>
  <c r="L797" i="9"/>
  <c r="M797" i="9"/>
  <c r="N797" i="9"/>
  <c r="Y797" i="9" s="1"/>
  <c r="L798" i="9"/>
  <c r="M798" i="9"/>
  <c r="N798" i="9"/>
  <c r="Y798" i="9" s="1"/>
  <c r="L799" i="9"/>
  <c r="M799" i="9"/>
  <c r="N799" i="9"/>
  <c r="Y799" i="9" s="1"/>
  <c r="L800" i="9"/>
  <c r="M800" i="9"/>
  <c r="N800" i="9"/>
  <c r="Y800" i="9" s="1"/>
  <c r="L801" i="9"/>
  <c r="M801" i="9"/>
  <c r="N801" i="9"/>
  <c r="Y801" i="9" s="1"/>
  <c r="L802" i="9"/>
  <c r="M802" i="9"/>
  <c r="N802" i="9"/>
  <c r="Y802" i="9" s="1"/>
  <c r="L803" i="9"/>
  <c r="M803" i="9"/>
  <c r="N803" i="9"/>
  <c r="Y803" i="9" s="1"/>
  <c r="L804" i="9"/>
  <c r="M804" i="9"/>
  <c r="N804" i="9"/>
  <c r="Y804" i="9" s="1"/>
  <c r="L805" i="9"/>
  <c r="M805" i="9"/>
  <c r="N805" i="9"/>
  <c r="Y805" i="9" s="1"/>
  <c r="L806" i="9"/>
  <c r="M806" i="9"/>
  <c r="N806" i="9"/>
  <c r="Y806" i="9" s="1"/>
  <c r="L807" i="9"/>
  <c r="M807" i="9"/>
  <c r="N807" i="9"/>
  <c r="Y807" i="9" s="1"/>
  <c r="L808" i="9"/>
  <c r="M808" i="9"/>
  <c r="N808" i="9"/>
  <c r="Y808" i="9" s="1"/>
  <c r="L809" i="9"/>
  <c r="M809" i="9"/>
  <c r="N809" i="9"/>
  <c r="Y809" i="9" s="1"/>
  <c r="L810" i="9"/>
  <c r="M810" i="9"/>
  <c r="N810" i="9"/>
  <c r="Y810" i="9" s="1"/>
  <c r="L811" i="9"/>
  <c r="M811" i="9"/>
  <c r="N811" i="9"/>
  <c r="Y811" i="9" s="1"/>
  <c r="L812" i="9"/>
  <c r="M812" i="9"/>
  <c r="N812" i="9"/>
  <c r="Y812" i="9" s="1"/>
  <c r="L813" i="9"/>
  <c r="M813" i="9"/>
  <c r="N813" i="9"/>
  <c r="Y813" i="9" s="1"/>
  <c r="L814" i="9"/>
  <c r="M814" i="9"/>
  <c r="N814" i="9"/>
  <c r="Y814" i="9" s="1"/>
  <c r="L815" i="9"/>
  <c r="M815" i="9"/>
  <c r="N815" i="9"/>
  <c r="Y815" i="9" s="1"/>
  <c r="L816" i="9"/>
  <c r="M816" i="9"/>
  <c r="N816" i="9"/>
  <c r="Y816" i="9" s="1"/>
  <c r="L817" i="9"/>
  <c r="M817" i="9"/>
  <c r="N817" i="9"/>
  <c r="Y817" i="9" s="1"/>
  <c r="L818" i="9"/>
  <c r="M818" i="9"/>
  <c r="N818" i="9"/>
  <c r="Y818" i="9" s="1"/>
  <c r="L819" i="9"/>
  <c r="M819" i="9"/>
  <c r="N819" i="9"/>
  <c r="Y819" i="9" s="1"/>
  <c r="L820" i="9"/>
  <c r="M820" i="9"/>
  <c r="N820" i="9"/>
  <c r="Y820" i="9" s="1"/>
  <c r="L821" i="9"/>
  <c r="M821" i="9"/>
  <c r="N821" i="9"/>
  <c r="Y821" i="9" s="1"/>
  <c r="L822" i="9"/>
  <c r="M822" i="9"/>
  <c r="N822" i="9"/>
  <c r="Y822" i="9" s="1"/>
  <c r="L823" i="9"/>
  <c r="M823" i="9"/>
  <c r="N823" i="9"/>
  <c r="Y823" i="9" s="1"/>
  <c r="L824" i="9"/>
  <c r="M824" i="9"/>
  <c r="N824" i="9"/>
  <c r="Y824" i="9" s="1"/>
  <c r="L825" i="9"/>
  <c r="M825" i="9"/>
  <c r="N825" i="9"/>
  <c r="Y825" i="9" s="1"/>
  <c r="L826" i="9"/>
  <c r="M826" i="9"/>
  <c r="N826" i="9"/>
  <c r="Y826" i="9" s="1"/>
  <c r="L827" i="9"/>
  <c r="M827" i="9"/>
  <c r="N827" i="9"/>
  <c r="Y827" i="9" s="1"/>
  <c r="L828" i="9"/>
  <c r="M828" i="9"/>
  <c r="N828" i="9"/>
  <c r="Y828" i="9" s="1"/>
  <c r="L829" i="9"/>
  <c r="M829" i="9"/>
  <c r="N829" i="9"/>
  <c r="Y829" i="9" s="1"/>
  <c r="L830" i="9"/>
  <c r="M830" i="9"/>
  <c r="N830" i="9"/>
  <c r="Y830" i="9" s="1"/>
  <c r="L831" i="9"/>
  <c r="M831" i="9"/>
  <c r="N831" i="9"/>
  <c r="Y831" i="9" s="1"/>
  <c r="L832" i="9"/>
  <c r="M832" i="9"/>
  <c r="N832" i="9"/>
  <c r="Y832" i="9" s="1"/>
  <c r="L833" i="9"/>
  <c r="M833" i="9"/>
  <c r="N833" i="9"/>
  <c r="Y833" i="9" s="1"/>
  <c r="L834" i="9"/>
  <c r="M834" i="9"/>
  <c r="N834" i="9"/>
  <c r="Y834" i="9" s="1"/>
  <c r="L835" i="9"/>
  <c r="M835" i="9"/>
  <c r="N835" i="9"/>
  <c r="Y835" i="9" s="1"/>
  <c r="L836" i="9"/>
  <c r="M836" i="9"/>
  <c r="N836" i="9"/>
  <c r="Y836" i="9" s="1"/>
  <c r="L837" i="9"/>
  <c r="M837" i="9"/>
  <c r="N837" i="9"/>
  <c r="Y837" i="9" s="1"/>
  <c r="L838" i="9"/>
  <c r="M838" i="9"/>
  <c r="N838" i="9"/>
  <c r="Y838" i="9" s="1"/>
  <c r="L839" i="9"/>
  <c r="M839" i="9"/>
  <c r="N839" i="9"/>
  <c r="Y839" i="9" s="1"/>
  <c r="L840" i="9"/>
  <c r="M840" i="9"/>
  <c r="N840" i="9"/>
  <c r="Y840" i="9" s="1"/>
  <c r="L841" i="9"/>
  <c r="M841" i="9"/>
  <c r="N841" i="9"/>
  <c r="Y841" i="9" s="1"/>
  <c r="L842" i="9"/>
  <c r="M842" i="9"/>
  <c r="N842" i="9"/>
  <c r="Y842" i="9" s="1"/>
  <c r="L843" i="9"/>
  <c r="M843" i="9"/>
  <c r="N843" i="9"/>
  <c r="Y843" i="9" s="1"/>
  <c r="L844" i="9"/>
  <c r="M844" i="9"/>
  <c r="N844" i="9"/>
  <c r="Y844" i="9" s="1"/>
  <c r="L845" i="9"/>
  <c r="M845" i="9"/>
  <c r="N845" i="9"/>
  <c r="Y845" i="9" s="1"/>
  <c r="L846" i="9"/>
  <c r="M846" i="9"/>
  <c r="N846" i="9"/>
  <c r="Y846" i="9" s="1"/>
  <c r="L847" i="9"/>
  <c r="M847" i="9"/>
  <c r="N847" i="9"/>
  <c r="Y847" i="9" s="1"/>
  <c r="L848" i="9"/>
  <c r="M848" i="9"/>
  <c r="N848" i="9"/>
  <c r="Y848" i="9" s="1"/>
  <c r="L849" i="9"/>
  <c r="M849" i="9"/>
  <c r="N849" i="9"/>
  <c r="Y849" i="9" s="1"/>
  <c r="L850" i="9"/>
  <c r="M850" i="9"/>
  <c r="N850" i="9"/>
  <c r="Y850" i="9" s="1"/>
  <c r="L851" i="9"/>
  <c r="M851" i="9"/>
  <c r="N851" i="9"/>
  <c r="Y851" i="9" s="1"/>
  <c r="L852" i="9"/>
  <c r="M852" i="9"/>
  <c r="N852" i="9"/>
  <c r="Y852" i="9" s="1"/>
  <c r="L853" i="9"/>
  <c r="M853" i="9"/>
  <c r="N853" i="9"/>
  <c r="Y853" i="9" s="1"/>
  <c r="L854" i="9"/>
  <c r="M854" i="9"/>
  <c r="N854" i="9"/>
  <c r="Y854" i="9" s="1"/>
  <c r="L855" i="9"/>
  <c r="M855" i="9"/>
  <c r="N855" i="9"/>
  <c r="Y855" i="9" s="1"/>
  <c r="L856" i="9"/>
  <c r="M856" i="9"/>
  <c r="N856" i="9"/>
  <c r="Y856" i="9" s="1"/>
  <c r="L857" i="9"/>
  <c r="M857" i="9"/>
  <c r="N857" i="9"/>
  <c r="Y857" i="9" s="1"/>
  <c r="L858" i="9"/>
  <c r="M858" i="9"/>
  <c r="N858" i="9"/>
  <c r="Y858" i="9" s="1"/>
  <c r="L859" i="9"/>
  <c r="M859" i="9"/>
  <c r="N859" i="9"/>
  <c r="Y859" i="9" s="1"/>
  <c r="L860" i="9"/>
  <c r="M860" i="9"/>
  <c r="N860" i="9"/>
  <c r="Y860" i="9" s="1"/>
  <c r="L861" i="9"/>
  <c r="M861" i="9"/>
  <c r="N861" i="9"/>
  <c r="Y861" i="9" s="1"/>
  <c r="L862" i="9"/>
  <c r="M862" i="9"/>
  <c r="N862" i="9"/>
  <c r="Y862" i="9" s="1"/>
  <c r="L863" i="9"/>
  <c r="M863" i="9"/>
  <c r="N863" i="9"/>
  <c r="Y863" i="9" s="1"/>
  <c r="L864" i="9"/>
  <c r="M864" i="9"/>
  <c r="N864" i="9"/>
  <c r="Y864" i="9" s="1"/>
  <c r="L865" i="9"/>
  <c r="M865" i="9"/>
  <c r="N865" i="9"/>
  <c r="Y865" i="9" s="1"/>
  <c r="L866" i="9"/>
  <c r="M866" i="9"/>
  <c r="N866" i="9"/>
  <c r="Y866" i="9" s="1"/>
  <c r="L867" i="9"/>
  <c r="M867" i="9"/>
  <c r="N867" i="9"/>
  <c r="Y867" i="9" s="1"/>
  <c r="L868" i="9"/>
  <c r="M868" i="9"/>
  <c r="N868" i="9"/>
  <c r="Y868" i="9" s="1"/>
  <c r="L869" i="9"/>
  <c r="M869" i="9"/>
  <c r="N869" i="9"/>
  <c r="Y869" i="9" s="1"/>
  <c r="L870" i="9"/>
  <c r="M870" i="9"/>
  <c r="N870" i="9"/>
  <c r="Y870" i="9" s="1"/>
  <c r="L871" i="9"/>
  <c r="M871" i="9"/>
  <c r="N871" i="9"/>
  <c r="Y871" i="9" s="1"/>
  <c r="L872" i="9"/>
  <c r="M872" i="9"/>
  <c r="N872" i="9"/>
  <c r="Y872" i="9" s="1"/>
  <c r="L873" i="9"/>
  <c r="M873" i="9"/>
  <c r="N873" i="9"/>
  <c r="Y873" i="9" s="1"/>
  <c r="L874" i="9"/>
  <c r="M874" i="9"/>
  <c r="N874" i="9"/>
  <c r="Y874" i="9" s="1"/>
  <c r="L875" i="9"/>
  <c r="M875" i="9"/>
  <c r="N875" i="9"/>
  <c r="Y875" i="9" s="1"/>
  <c r="L876" i="9"/>
  <c r="M876" i="9"/>
  <c r="N876" i="9"/>
  <c r="Y876" i="9" s="1"/>
  <c r="L877" i="9"/>
  <c r="M877" i="9"/>
  <c r="N877" i="9"/>
  <c r="Y877" i="9" s="1"/>
  <c r="L878" i="9"/>
  <c r="M878" i="9"/>
  <c r="N878" i="9"/>
  <c r="Y878" i="9" s="1"/>
  <c r="L879" i="9"/>
  <c r="M879" i="9"/>
  <c r="N879" i="9"/>
  <c r="Y879" i="9" s="1"/>
  <c r="L880" i="9"/>
  <c r="M880" i="9"/>
  <c r="N880" i="9"/>
  <c r="Y880" i="9" s="1"/>
  <c r="L881" i="9"/>
  <c r="M881" i="9"/>
  <c r="N881" i="9"/>
  <c r="Y881" i="9" s="1"/>
  <c r="L882" i="9"/>
  <c r="M882" i="9"/>
  <c r="N882" i="9"/>
  <c r="Y882" i="9" s="1"/>
  <c r="L883" i="9"/>
  <c r="M883" i="9"/>
  <c r="N883" i="9"/>
  <c r="Y883" i="9" s="1"/>
  <c r="L884" i="9"/>
  <c r="M884" i="9"/>
  <c r="N884" i="9"/>
  <c r="Y884" i="9" s="1"/>
  <c r="L885" i="9"/>
  <c r="M885" i="9"/>
  <c r="N885" i="9"/>
  <c r="Y885" i="9" s="1"/>
  <c r="L886" i="9"/>
  <c r="M886" i="9"/>
  <c r="N886" i="9"/>
  <c r="Y886" i="9" s="1"/>
  <c r="L887" i="9"/>
  <c r="M887" i="9"/>
  <c r="N887" i="9"/>
  <c r="Y887" i="9" s="1"/>
  <c r="L888" i="9"/>
  <c r="M888" i="9"/>
  <c r="N888" i="9"/>
  <c r="Y888" i="9" s="1"/>
  <c r="L889" i="9"/>
  <c r="M889" i="9"/>
  <c r="N889" i="9"/>
  <c r="Y889" i="9" s="1"/>
  <c r="L890" i="9"/>
  <c r="M890" i="9"/>
  <c r="N890" i="9"/>
  <c r="Y890" i="9" s="1"/>
  <c r="L891" i="9"/>
  <c r="M891" i="9"/>
  <c r="N891" i="9"/>
  <c r="Y891" i="9" s="1"/>
  <c r="L892" i="9"/>
  <c r="M892" i="9"/>
  <c r="N892" i="9"/>
  <c r="Y892" i="9" s="1"/>
  <c r="L893" i="9"/>
  <c r="M893" i="9"/>
  <c r="N893" i="9"/>
  <c r="Y893" i="9" s="1"/>
  <c r="L894" i="9"/>
  <c r="M894" i="9"/>
  <c r="N894" i="9"/>
  <c r="Y894" i="9" s="1"/>
  <c r="L895" i="9"/>
  <c r="M895" i="9"/>
  <c r="N895" i="9"/>
  <c r="Y895" i="9" s="1"/>
  <c r="L896" i="9"/>
  <c r="M896" i="9"/>
  <c r="N896" i="9"/>
  <c r="Y896" i="9" s="1"/>
  <c r="L897" i="9"/>
  <c r="M897" i="9"/>
  <c r="N897" i="9"/>
  <c r="Y897" i="9" s="1"/>
  <c r="L898" i="9"/>
  <c r="M898" i="9"/>
  <c r="N898" i="9"/>
  <c r="Y898" i="9" s="1"/>
  <c r="L899" i="9"/>
  <c r="M899" i="9"/>
  <c r="N899" i="9"/>
  <c r="Y899" i="9" s="1"/>
  <c r="L900" i="9"/>
  <c r="M900" i="9"/>
  <c r="N900" i="9"/>
  <c r="Y900" i="9" s="1"/>
  <c r="L901" i="9"/>
  <c r="M901" i="9"/>
  <c r="N901" i="9"/>
  <c r="Y901" i="9" s="1"/>
  <c r="L902" i="9"/>
  <c r="M902" i="9"/>
  <c r="N902" i="9"/>
  <c r="Y902" i="9" s="1"/>
  <c r="L903" i="9"/>
  <c r="M903" i="9"/>
  <c r="N903" i="9"/>
  <c r="Y903" i="9" s="1"/>
  <c r="L904" i="9"/>
  <c r="M904" i="9"/>
  <c r="N904" i="9"/>
  <c r="Y904" i="9" s="1"/>
  <c r="L905" i="9"/>
  <c r="M905" i="9"/>
  <c r="N905" i="9"/>
  <c r="Y905" i="9" s="1"/>
  <c r="L906" i="9"/>
  <c r="M906" i="9"/>
  <c r="N906" i="9"/>
  <c r="Y906" i="9" s="1"/>
  <c r="L907" i="9"/>
  <c r="M907" i="9"/>
  <c r="N907" i="9"/>
  <c r="Y907" i="9" s="1"/>
  <c r="L908" i="9"/>
  <c r="M908" i="9"/>
  <c r="N908" i="9"/>
  <c r="Y908" i="9" s="1"/>
  <c r="L909" i="9"/>
  <c r="M909" i="9"/>
  <c r="N909" i="9"/>
  <c r="Y909" i="9" s="1"/>
  <c r="L910" i="9"/>
  <c r="M910" i="9"/>
  <c r="N910" i="9"/>
  <c r="Y910" i="9" s="1"/>
  <c r="L911" i="9"/>
  <c r="M911" i="9"/>
  <c r="N911" i="9"/>
  <c r="Y911" i="9" s="1"/>
  <c r="L912" i="9"/>
  <c r="M912" i="9"/>
  <c r="N912" i="9"/>
  <c r="Y912" i="9" s="1"/>
  <c r="L913" i="9"/>
  <c r="M913" i="9"/>
  <c r="N913" i="9"/>
  <c r="Y913" i="9" s="1"/>
  <c r="L914" i="9"/>
  <c r="M914" i="9"/>
  <c r="N914" i="9"/>
  <c r="Y914" i="9" s="1"/>
  <c r="L915" i="9"/>
  <c r="M915" i="9"/>
  <c r="N915" i="9"/>
  <c r="Y915" i="9" s="1"/>
  <c r="L916" i="9"/>
  <c r="M916" i="9"/>
  <c r="N916" i="9"/>
  <c r="Y916" i="9" s="1"/>
  <c r="L917" i="9"/>
  <c r="M917" i="9"/>
  <c r="N917" i="9"/>
  <c r="Y917" i="9" s="1"/>
  <c r="L918" i="9"/>
  <c r="M918" i="9"/>
  <c r="N918" i="9"/>
  <c r="Y918" i="9" s="1"/>
  <c r="L919" i="9"/>
  <c r="M919" i="9"/>
  <c r="N919" i="9"/>
  <c r="Y919" i="9" s="1"/>
  <c r="L920" i="9"/>
  <c r="M920" i="9"/>
  <c r="N920" i="9"/>
  <c r="Y920" i="9" s="1"/>
  <c r="L921" i="9"/>
  <c r="M921" i="9"/>
  <c r="N921" i="9"/>
  <c r="Y921" i="9" s="1"/>
  <c r="L922" i="9"/>
  <c r="M922" i="9"/>
  <c r="N922" i="9"/>
  <c r="Y922" i="9" s="1"/>
  <c r="L923" i="9"/>
  <c r="M923" i="9"/>
  <c r="N923" i="9"/>
  <c r="Y923" i="9" s="1"/>
  <c r="L924" i="9"/>
  <c r="M924" i="9"/>
  <c r="N924" i="9"/>
  <c r="Y924" i="9" s="1"/>
  <c r="L925" i="9"/>
  <c r="M925" i="9"/>
  <c r="N925" i="9"/>
  <c r="Y925" i="9" s="1"/>
  <c r="L926" i="9"/>
  <c r="M926" i="9"/>
  <c r="N926" i="9"/>
  <c r="Y926" i="9" s="1"/>
  <c r="L927" i="9"/>
  <c r="M927" i="9"/>
  <c r="N927" i="9"/>
  <c r="Y927" i="9" s="1"/>
  <c r="L928" i="9"/>
  <c r="M928" i="9"/>
  <c r="N928" i="9"/>
  <c r="Y928" i="9" s="1"/>
  <c r="L929" i="9"/>
  <c r="M929" i="9"/>
  <c r="N929" i="9"/>
  <c r="Y929" i="9" s="1"/>
  <c r="L930" i="9"/>
  <c r="M930" i="9"/>
  <c r="N930" i="9"/>
  <c r="Y930" i="9" s="1"/>
  <c r="L931" i="9"/>
  <c r="M931" i="9"/>
  <c r="N931" i="9"/>
  <c r="Y931" i="9" s="1"/>
  <c r="L932" i="9"/>
  <c r="M932" i="9"/>
  <c r="N932" i="9"/>
  <c r="Y932" i="9" s="1"/>
  <c r="L933" i="9"/>
  <c r="M933" i="9"/>
  <c r="N933" i="9"/>
  <c r="Y933" i="9" s="1"/>
  <c r="L934" i="9"/>
  <c r="M934" i="9"/>
  <c r="N934" i="9"/>
  <c r="Y934" i="9" s="1"/>
  <c r="L935" i="9"/>
  <c r="M935" i="9"/>
  <c r="N935" i="9"/>
  <c r="Y935" i="9" s="1"/>
  <c r="L936" i="9"/>
  <c r="M936" i="9"/>
  <c r="N936" i="9"/>
  <c r="Y936" i="9" s="1"/>
  <c r="L937" i="9"/>
  <c r="M937" i="9"/>
  <c r="N937" i="9"/>
  <c r="Y937" i="9" s="1"/>
  <c r="L938" i="9"/>
  <c r="M938" i="9"/>
  <c r="N938" i="9"/>
  <c r="Y938" i="9" s="1"/>
  <c r="L939" i="9"/>
  <c r="M939" i="9"/>
  <c r="N939" i="9"/>
  <c r="Y939" i="9" s="1"/>
  <c r="L940" i="9"/>
  <c r="M940" i="9"/>
  <c r="N940" i="9"/>
  <c r="Y940" i="9" s="1"/>
  <c r="L941" i="9"/>
  <c r="M941" i="9"/>
  <c r="N941" i="9"/>
  <c r="Y941" i="9" s="1"/>
  <c r="L942" i="9"/>
  <c r="M942" i="9"/>
  <c r="N942" i="9"/>
  <c r="Y942" i="9" s="1"/>
  <c r="L943" i="9"/>
  <c r="M943" i="9"/>
  <c r="N943" i="9"/>
  <c r="Y943" i="9" s="1"/>
  <c r="L944" i="9"/>
  <c r="M944" i="9"/>
  <c r="N944" i="9"/>
  <c r="Y944" i="9" s="1"/>
  <c r="L945" i="9"/>
  <c r="M945" i="9"/>
  <c r="N945" i="9"/>
  <c r="Y945" i="9" s="1"/>
  <c r="L946" i="9"/>
  <c r="M946" i="9"/>
  <c r="N946" i="9"/>
  <c r="Y946" i="9" s="1"/>
  <c r="L947" i="9"/>
  <c r="M947" i="9"/>
  <c r="N947" i="9"/>
  <c r="Y947" i="9" s="1"/>
  <c r="L948" i="9"/>
  <c r="M948" i="9"/>
  <c r="N948" i="9"/>
  <c r="Y948" i="9" s="1"/>
  <c r="L949" i="9"/>
  <c r="M949" i="9"/>
  <c r="N949" i="9"/>
  <c r="Y949" i="9" s="1"/>
  <c r="L950" i="9"/>
  <c r="M950" i="9"/>
  <c r="N950" i="9"/>
  <c r="Y950" i="9" s="1"/>
  <c r="L951" i="9"/>
  <c r="M951" i="9"/>
  <c r="N951" i="9"/>
  <c r="Y951" i="9" s="1"/>
  <c r="L952" i="9"/>
  <c r="M952" i="9"/>
  <c r="N952" i="9"/>
  <c r="Y952" i="9" s="1"/>
  <c r="L953" i="9"/>
  <c r="M953" i="9"/>
  <c r="N953" i="9"/>
  <c r="Y953" i="9" s="1"/>
  <c r="L954" i="9"/>
  <c r="M954" i="9"/>
  <c r="N954" i="9"/>
  <c r="Y954" i="9" s="1"/>
  <c r="L955" i="9"/>
  <c r="M955" i="9"/>
  <c r="N955" i="9"/>
  <c r="Y955" i="9" s="1"/>
  <c r="L956" i="9"/>
  <c r="M956" i="9"/>
  <c r="N956" i="9"/>
  <c r="Y956" i="9" s="1"/>
  <c r="L957" i="9"/>
  <c r="M957" i="9"/>
  <c r="N957" i="9"/>
  <c r="Y957" i="9" s="1"/>
  <c r="L958" i="9"/>
  <c r="M958" i="9"/>
  <c r="N958" i="9"/>
  <c r="Y958" i="9" s="1"/>
  <c r="L959" i="9"/>
  <c r="M959" i="9"/>
  <c r="N959" i="9"/>
  <c r="Y959" i="9" s="1"/>
  <c r="L960" i="9"/>
  <c r="M960" i="9"/>
  <c r="N960" i="9"/>
  <c r="Y960" i="9" s="1"/>
  <c r="L961" i="9"/>
  <c r="M961" i="9"/>
  <c r="N961" i="9"/>
  <c r="Y961" i="9" s="1"/>
  <c r="L962" i="9"/>
  <c r="M962" i="9"/>
  <c r="N962" i="9"/>
  <c r="Y962" i="9" s="1"/>
  <c r="L963" i="9"/>
  <c r="M963" i="9"/>
  <c r="N963" i="9"/>
  <c r="Y963" i="9" s="1"/>
  <c r="L964" i="9"/>
  <c r="M964" i="9"/>
  <c r="N964" i="9"/>
  <c r="Y964" i="9" s="1"/>
  <c r="L965" i="9"/>
  <c r="M965" i="9"/>
  <c r="N965" i="9"/>
  <c r="Y965" i="9" s="1"/>
  <c r="L966" i="9"/>
  <c r="M966" i="9"/>
  <c r="N966" i="9"/>
  <c r="Y966" i="9" s="1"/>
  <c r="L967" i="9"/>
  <c r="M967" i="9"/>
  <c r="N967" i="9"/>
  <c r="Y967" i="9" s="1"/>
  <c r="L968" i="9"/>
  <c r="M968" i="9"/>
  <c r="N968" i="9"/>
  <c r="Y968" i="9" s="1"/>
  <c r="L969" i="9"/>
  <c r="M969" i="9"/>
  <c r="N969" i="9"/>
  <c r="Y969" i="9" s="1"/>
  <c r="L970" i="9"/>
  <c r="M970" i="9"/>
  <c r="N970" i="9"/>
  <c r="Y970" i="9" s="1"/>
  <c r="L971" i="9"/>
  <c r="M971" i="9"/>
  <c r="N971" i="9"/>
  <c r="Y971" i="9" s="1"/>
  <c r="L972" i="9"/>
  <c r="M972" i="9"/>
  <c r="N972" i="9"/>
  <c r="Y972" i="9" s="1"/>
  <c r="L973" i="9"/>
  <c r="M973" i="9"/>
  <c r="N973" i="9"/>
  <c r="Y973" i="9" s="1"/>
  <c r="L974" i="9"/>
  <c r="M974" i="9"/>
  <c r="N974" i="9"/>
  <c r="Y974" i="9" s="1"/>
  <c r="L975" i="9"/>
  <c r="M975" i="9"/>
  <c r="N975" i="9"/>
  <c r="Y975" i="9" s="1"/>
  <c r="L976" i="9"/>
  <c r="M976" i="9"/>
  <c r="N976" i="9"/>
  <c r="Y976" i="9" s="1"/>
  <c r="L977" i="9"/>
  <c r="M977" i="9"/>
  <c r="N977" i="9"/>
  <c r="Y977" i="9" s="1"/>
  <c r="L978" i="9"/>
  <c r="M978" i="9"/>
  <c r="N978" i="9"/>
  <c r="Y978" i="9" s="1"/>
  <c r="L979" i="9"/>
  <c r="M979" i="9"/>
  <c r="N979" i="9"/>
  <c r="Y979" i="9" s="1"/>
  <c r="L980" i="9"/>
  <c r="M980" i="9"/>
  <c r="N980" i="9"/>
  <c r="Y980" i="9" s="1"/>
  <c r="L981" i="9"/>
  <c r="M981" i="9"/>
  <c r="N981" i="9"/>
  <c r="Y981" i="9" s="1"/>
  <c r="L982" i="9"/>
  <c r="M982" i="9"/>
  <c r="N982" i="9"/>
  <c r="Y982" i="9" s="1"/>
  <c r="L983" i="9"/>
  <c r="M983" i="9"/>
  <c r="N983" i="9"/>
  <c r="Y983" i="9" s="1"/>
  <c r="L984" i="9"/>
  <c r="M984" i="9"/>
  <c r="N984" i="9"/>
  <c r="Y984" i="9" s="1"/>
  <c r="L985" i="9"/>
  <c r="M985" i="9"/>
  <c r="N985" i="9"/>
  <c r="Y985" i="9" s="1"/>
  <c r="L986" i="9"/>
  <c r="M986" i="9"/>
  <c r="N986" i="9"/>
  <c r="Y986" i="9" s="1"/>
  <c r="L987" i="9"/>
  <c r="M987" i="9"/>
  <c r="N987" i="9"/>
  <c r="Y987" i="9" s="1"/>
  <c r="L988" i="9"/>
  <c r="M988" i="9"/>
  <c r="N988" i="9"/>
  <c r="Y988" i="9" s="1"/>
  <c r="L989" i="9"/>
  <c r="M989" i="9"/>
  <c r="N989" i="9"/>
  <c r="Y989" i="9" s="1"/>
  <c r="L990" i="9"/>
  <c r="M990" i="9"/>
  <c r="N990" i="9"/>
  <c r="Y990" i="9" s="1"/>
  <c r="L991" i="9"/>
  <c r="M991" i="9"/>
  <c r="N991" i="9"/>
  <c r="Y991" i="9" s="1"/>
  <c r="L992" i="9"/>
  <c r="M992" i="9"/>
  <c r="N992" i="9"/>
  <c r="Y992" i="9" s="1"/>
  <c r="L993" i="9"/>
  <c r="M993" i="9"/>
  <c r="N993" i="9"/>
  <c r="Y993" i="9" s="1"/>
  <c r="L994" i="9"/>
  <c r="M994" i="9"/>
  <c r="N994" i="9"/>
  <c r="Y994" i="9" s="1"/>
  <c r="L995" i="9"/>
  <c r="M995" i="9"/>
  <c r="N995" i="9"/>
  <c r="Y995" i="9" s="1"/>
  <c r="L996" i="9"/>
  <c r="M996" i="9"/>
  <c r="N996" i="9"/>
  <c r="Y996" i="9" s="1"/>
  <c r="L997" i="9"/>
  <c r="M997" i="9"/>
  <c r="N997" i="9"/>
  <c r="Y997" i="9" s="1"/>
  <c r="L998" i="9"/>
  <c r="M998" i="9"/>
  <c r="N998" i="9"/>
  <c r="Y998" i="9" s="1"/>
  <c r="L999" i="9"/>
  <c r="M999" i="9"/>
  <c r="N999" i="9"/>
  <c r="Y999" i="9" s="1"/>
  <c r="L1000" i="9"/>
  <c r="M1000" i="9"/>
  <c r="N1000" i="9"/>
  <c r="Y1000" i="9" s="1"/>
  <c r="L1001" i="9"/>
  <c r="M1001" i="9"/>
  <c r="N1001" i="9"/>
  <c r="Y1001" i="9" s="1"/>
  <c r="L1002" i="9"/>
  <c r="M1002" i="9"/>
  <c r="N1002" i="9"/>
  <c r="Y1002" i="9" s="1"/>
  <c r="L1003" i="9"/>
  <c r="M1003" i="9"/>
  <c r="N1003" i="9"/>
  <c r="Y1003" i="9" s="1"/>
  <c r="L1004" i="9"/>
  <c r="M1004" i="9"/>
  <c r="N1004" i="9"/>
  <c r="Y1004" i="9" s="1"/>
  <c r="L1005" i="9"/>
  <c r="M1005" i="9"/>
  <c r="N1005" i="9"/>
  <c r="Y1005" i="9" s="1"/>
  <c r="L1006" i="9"/>
  <c r="M1006" i="9"/>
  <c r="N1006" i="9"/>
  <c r="Y1006" i="9" s="1"/>
  <c r="L1007" i="9"/>
  <c r="M1007" i="9"/>
  <c r="N1007" i="9"/>
  <c r="Y1007" i="9" s="1"/>
  <c r="L1008" i="9"/>
  <c r="M1008" i="9"/>
  <c r="N1008" i="9"/>
  <c r="Y1008" i="9" s="1"/>
  <c r="L1009" i="9"/>
  <c r="M1009" i="9"/>
  <c r="N1009" i="9"/>
  <c r="Y1009" i="9" s="1"/>
  <c r="L1010" i="9"/>
  <c r="M1010" i="9"/>
  <c r="N1010" i="9"/>
  <c r="Y1010" i="9" s="1"/>
  <c r="L1011" i="9"/>
  <c r="M1011" i="9"/>
  <c r="N1011" i="9"/>
  <c r="Y1011" i="9" s="1"/>
  <c r="L1012" i="9"/>
  <c r="M1012" i="9"/>
  <c r="N1012" i="9"/>
  <c r="Y1012" i="9" s="1"/>
  <c r="L1013" i="9"/>
  <c r="M1013" i="9"/>
  <c r="N1013" i="9"/>
  <c r="Y1013" i="9" s="1"/>
  <c r="L1014" i="9"/>
  <c r="M1014" i="9"/>
  <c r="N1014" i="9"/>
  <c r="Y1014" i="9" s="1"/>
  <c r="L1015" i="9"/>
  <c r="M1015" i="9"/>
  <c r="N1015" i="9"/>
  <c r="Y1015" i="9" s="1"/>
  <c r="L1016" i="9"/>
  <c r="M1016" i="9"/>
  <c r="N1016" i="9"/>
  <c r="Y1016" i="9" s="1"/>
  <c r="L1017" i="9"/>
  <c r="M1017" i="9"/>
  <c r="N1017" i="9"/>
  <c r="Y1017" i="9" s="1"/>
  <c r="L1018" i="9"/>
  <c r="M1018" i="9"/>
  <c r="N1018" i="9"/>
  <c r="Y1018" i="9" s="1"/>
  <c r="L1019" i="9"/>
  <c r="M1019" i="9"/>
  <c r="N1019" i="9"/>
  <c r="Y1019" i="9" s="1"/>
  <c r="L1020" i="9"/>
  <c r="M1020" i="9"/>
  <c r="N1020" i="9"/>
  <c r="Y1020" i="9" s="1"/>
  <c r="L1021" i="9"/>
  <c r="M1021" i="9"/>
  <c r="N1021" i="9"/>
  <c r="Y1021" i="9" s="1"/>
  <c r="L1022" i="9"/>
  <c r="M1022" i="9"/>
  <c r="N1022" i="9"/>
  <c r="Y1022" i="9" s="1"/>
  <c r="L1023" i="9"/>
  <c r="M1023" i="9"/>
  <c r="N1023" i="9"/>
  <c r="Y1023" i="9" s="1"/>
  <c r="L1024" i="9"/>
  <c r="M1024" i="9"/>
  <c r="N1024" i="9"/>
  <c r="Y1024" i="9" s="1"/>
  <c r="L1025" i="9"/>
  <c r="M1025" i="9"/>
  <c r="N1025" i="9"/>
  <c r="Y1025" i="9" s="1"/>
  <c r="L1026" i="9"/>
  <c r="M1026" i="9"/>
  <c r="N1026" i="9"/>
  <c r="Y1026" i="9" s="1"/>
  <c r="L1027" i="9"/>
  <c r="M1027" i="9"/>
  <c r="N1027" i="9"/>
  <c r="Y1027" i="9" s="1"/>
  <c r="L1028" i="9"/>
  <c r="M1028" i="9"/>
  <c r="N1028" i="9"/>
  <c r="Y1028" i="9" s="1"/>
  <c r="L1029" i="9"/>
  <c r="M1029" i="9"/>
  <c r="N1029" i="9"/>
  <c r="Y1029" i="9" s="1"/>
  <c r="L1030" i="9"/>
  <c r="M1030" i="9"/>
  <c r="N1030" i="9"/>
  <c r="Y1030" i="9" s="1"/>
  <c r="L1031" i="9"/>
  <c r="M1031" i="9"/>
  <c r="N1031" i="9"/>
  <c r="Y1031" i="9" s="1"/>
  <c r="L1032" i="9"/>
  <c r="M1032" i="9"/>
  <c r="N1032" i="9"/>
  <c r="Y1032" i="9" s="1"/>
  <c r="L1033" i="9"/>
  <c r="M1033" i="9"/>
  <c r="N1033" i="9"/>
  <c r="Y1033" i="9" s="1"/>
  <c r="L1034" i="9"/>
  <c r="M1034" i="9"/>
  <c r="N1034" i="9"/>
  <c r="Y1034" i="9" s="1"/>
  <c r="L1035" i="9"/>
  <c r="M1035" i="9"/>
  <c r="N1035" i="9"/>
  <c r="Y1035" i="9" s="1"/>
  <c r="L1036" i="9"/>
  <c r="M1036" i="9"/>
  <c r="N1036" i="9"/>
  <c r="Y1036" i="9" s="1"/>
  <c r="L1037" i="9"/>
  <c r="M1037" i="9"/>
  <c r="N1037" i="9"/>
  <c r="Y1037" i="9" s="1"/>
  <c r="L1038" i="9"/>
  <c r="M1038" i="9"/>
  <c r="N1038" i="9"/>
  <c r="Y1038" i="9" s="1"/>
  <c r="L1039" i="9"/>
  <c r="M1039" i="9"/>
  <c r="N1039" i="9"/>
  <c r="Y1039" i="9" s="1"/>
  <c r="L1040" i="9"/>
  <c r="M1040" i="9"/>
  <c r="N1040" i="9"/>
  <c r="Y1040" i="9" s="1"/>
  <c r="L1041" i="9"/>
  <c r="M1041" i="9"/>
  <c r="N1041" i="9"/>
  <c r="Y1041" i="9" s="1"/>
  <c r="L1042" i="9"/>
  <c r="M1042" i="9"/>
  <c r="N1042" i="9"/>
  <c r="Y1042" i="9" s="1"/>
  <c r="L1043" i="9"/>
  <c r="M1043" i="9"/>
  <c r="N1043" i="9"/>
  <c r="Y1043" i="9" s="1"/>
  <c r="L1044" i="9"/>
  <c r="M1044" i="9"/>
  <c r="N1044" i="9"/>
  <c r="Y1044" i="9" s="1"/>
  <c r="L1045" i="9"/>
  <c r="M1045" i="9"/>
  <c r="N1045" i="9"/>
  <c r="Y1045" i="9" s="1"/>
  <c r="L1046" i="9"/>
  <c r="M1046" i="9"/>
  <c r="N1046" i="9"/>
  <c r="Y1046" i="9" s="1"/>
  <c r="L1047" i="9"/>
  <c r="M1047" i="9"/>
  <c r="N1047" i="9"/>
  <c r="Y1047" i="9" s="1"/>
  <c r="L1048" i="9"/>
  <c r="M1048" i="9"/>
  <c r="N1048" i="9"/>
  <c r="Y1048" i="9" s="1"/>
  <c r="L1049" i="9"/>
  <c r="M1049" i="9"/>
  <c r="N1049" i="9"/>
  <c r="Y1049" i="9" s="1"/>
  <c r="L1050" i="9"/>
  <c r="M1050" i="9"/>
  <c r="N1050" i="9"/>
  <c r="Y1050" i="9" s="1"/>
  <c r="L1051" i="9"/>
  <c r="M1051" i="9"/>
  <c r="N1051" i="9"/>
  <c r="Y1051" i="9" s="1"/>
  <c r="L1052" i="9"/>
  <c r="M1052" i="9"/>
  <c r="N1052" i="9"/>
  <c r="Y1052" i="9" s="1"/>
  <c r="L1053" i="9"/>
  <c r="M1053" i="9"/>
  <c r="N1053" i="9"/>
  <c r="Y1053" i="9" s="1"/>
  <c r="L1054" i="9"/>
  <c r="M1054" i="9"/>
  <c r="N1054" i="9"/>
  <c r="Y1054" i="9" s="1"/>
  <c r="L1055" i="9"/>
  <c r="M1055" i="9"/>
  <c r="N1055" i="9"/>
  <c r="Y1055" i="9" s="1"/>
  <c r="L1056" i="9"/>
  <c r="M1056" i="9"/>
  <c r="N1056" i="9"/>
  <c r="Y1056" i="9" s="1"/>
  <c r="L1057" i="9"/>
  <c r="M1057" i="9"/>
  <c r="N1057" i="9"/>
  <c r="Y1057" i="9" s="1"/>
  <c r="L1058" i="9"/>
  <c r="M1058" i="9"/>
  <c r="N1058" i="9"/>
  <c r="Y1058" i="9" s="1"/>
  <c r="L1059" i="9"/>
  <c r="M1059" i="9"/>
  <c r="N1059" i="9"/>
  <c r="Y1059" i="9" s="1"/>
  <c r="L1060" i="9"/>
  <c r="M1060" i="9"/>
  <c r="N1060" i="9"/>
  <c r="Y1060" i="9" s="1"/>
  <c r="L1061" i="9"/>
  <c r="M1061" i="9"/>
  <c r="N1061" i="9"/>
  <c r="Y1061" i="9" s="1"/>
  <c r="L1062" i="9"/>
  <c r="M1062" i="9"/>
  <c r="N1062" i="9"/>
  <c r="Y1062" i="9" s="1"/>
  <c r="L1063" i="9"/>
  <c r="M1063" i="9"/>
  <c r="N1063" i="9"/>
  <c r="Y1063" i="9" s="1"/>
  <c r="L1064" i="9"/>
  <c r="M1064" i="9"/>
  <c r="N1064" i="9"/>
  <c r="Y1064" i="9" s="1"/>
  <c r="L1065" i="9"/>
  <c r="M1065" i="9"/>
  <c r="N1065" i="9"/>
  <c r="Y1065" i="9" s="1"/>
  <c r="L1066" i="9"/>
  <c r="M1066" i="9"/>
  <c r="N1066" i="9"/>
  <c r="Y1066" i="9" s="1"/>
  <c r="L1067" i="9"/>
  <c r="M1067" i="9"/>
  <c r="N1067" i="9"/>
  <c r="Y1067" i="9" s="1"/>
  <c r="L1068" i="9"/>
  <c r="M1068" i="9"/>
  <c r="N1068" i="9"/>
  <c r="Y1068" i="9" s="1"/>
  <c r="L1069" i="9"/>
  <c r="M1069" i="9"/>
  <c r="N1069" i="9"/>
  <c r="Y1069" i="9" s="1"/>
  <c r="L1070" i="9"/>
  <c r="M1070" i="9"/>
  <c r="N1070" i="9"/>
  <c r="Y1070" i="9" s="1"/>
  <c r="L1071" i="9"/>
  <c r="M1071" i="9"/>
  <c r="N1071" i="9"/>
  <c r="Y1071" i="9" s="1"/>
  <c r="L1072" i="9"/>
  <c r="M1072" i="9"/>
  <c r="N1072" i="9"/>
  <c r="Y1072" i="9" s="1"/>
  <c r="L1073" i="9"/>
  <c r="M1073" i="9"/>
  <c r="N1073" i="9"/>
  <c r="Y1073" i="9" s="1"/>
  <c r="L1074" i="9"/>
  <c r="M1074" i="9"/>
  <c r="N1074" i="9"/>
  <c r="Y1074" i="9" s="1"/>
  <c r="L1075" i="9"/>
  <c r="M1075" i="9"/>
  <c r="N1075" i="9"/>
  <c r="Y1075" i="9" s="1"/>
  <c r="L1076" i="9"/>
  <c r="M1076" i="9"/>
  <c r="N1076" i="9"/>
  <c r="Y1076" i="9" s="1"/>
  <c r="L1077" i="9"/>
  <c r="M1077" i="9"/>
  <c r="N1077" i="9"/>
  <c r="Y1077" i="9" s="1"/>
  <c r="L1078" i="9"/>
  <c r="M1078" i="9"/>
  <c r="N1078" i="9"/>
  <c r="Y1078" i="9" s="1"/>
  <c r="L1079" i="9"/>
  <c r="M1079" i="9"/>
  <c r="N1079" i="9"/>
  <c r="Y1079" i="9" s="1"/>
  <c r="L1080" i="9"/>
  <c r="M1080" i="9"/>
  <c r="N1080" i="9"/>
  <c r="Y1080" i="9" s="1"/>
  <c r="L1081" i="9"/>
  <c r="M1081" i="9"/>
  <c r="N1081" i="9"/>
  <c r="Y1081" i="9" s="1"/>
  <c r="L1082" i="9"/>
  <c r="M1082" i="9"/>
  <c r="N1082" i="9"/>
  <c r="Y1082" i="9" s="1"/>
  <c r="L1083" i="9"/>
  <c r="M1083" i="9"/>
  <c r="N1083" i="9"/>
  <c r="Y1083" i="9" s="1"/>
  <c r="L1084" i="9"/>
  <c r="M1084" i="9"/>
  <c r="N1084" i="9"/>
  <c r="Y1084" i="9" s="1"/>
  <c r="L1085" i="9"/>
  <c r="M1085" i="9"/>
  <c r="N1085" i="9"/>
  <c r="Y1085" i="9" s="1"/>
  <c r="L1086" i="9"/>
  <c r="M1086" i="9"/>
  <c r="N1086" i="9"/>
  <c r="Y1086" i="9" s="1"/>
  <c r="L1087" i="9"/>
  <c r="M1087" i="9"/>
  <c r="N1087" i="9"/>
  <c r="Y1087" i="9" s="1"/>
  <c r="L1088" i="9"/>
  <c r="M1088" i="9"/>
  <c r="N1088" i="9"/>
  <c r="Y1088" i="9" s="1"/>
  <c r="L1089" i="9"/>
  <c r="M1089" i="9"/>
  <c r="N1089" i="9"/>
  <c r="Y1089" i="9" s="1"/>
  <c r="L1090" i="9"/>
  <c r="M1090" i="9"/>
  <c r="N1090" i="9"/>
  <c r="Y1090" i="9" s="1"/>
  <c r="L1091" i="9"/>
  <c r="M1091" i="9"/>
  <c r="N1091" i="9"/>
  <c r="Y1091" i="9" s="1"/>
  <c r="L1092" i="9"/>
  <c r="M1092" i="9"/>
  <c r="N1092" i="9"/>
  <c r="Y1092" i="9" s="1"/>
  <c r="L1093" i="9"/>
  <c r="M1093" i="9"/>
  <c r="N1093" i="9"/>
  <c r="Y1093" i="9" s="1"/>
  <c r="L1094" i="9"/>
  <c r="M1094" i="9"/>
  <c r="N1094" i="9"/>
  <c r="Y1094" i="9" s="1"/>
  <c r="L1095" i="9"/>
  <c r="M1095" i="9"/>
  <c r="N1095" i="9"/>
  <c r="Y1095" i="9" s="1"/>
  <c r="L1096" i="9"/>
  <c r="M1096" i="9"/>
  <c r="N1096" i="9"/>
  <c r="Y1096" i="9" s="1"/>
  <c r="L1097" i="9"/>
  <c r="M1097" i="9"/>
  <c r="N1097" i="9"/>
  <c r="Y1097" i="9" s="1"/>
  <c r="L1098" i="9"/>
  <c r="M1098" i="9"/>
  <c r="N1098" i="9"/>
  <c r="Y1098" i="9" s="1"/>
  <c r="L1099" i="9"/>
  <c r="M1099" i="9"/>
  <c r="N1099" i="9"/>
  <c r="Y1099" i="9" s="1"/>
  <c r="L1100" i="9"/>
  <c r="M1100" i="9"/>
  <c r="N1100" i="9"/>
  <c r="Y1100" i="9" s="1"/>
  <c r="L1101" i="9"/>
  <c r="M1101" i="9"/>
  <c r="N1101" i="9"/>
  <c r="Y1101" i="9" s="1"/>
  <c r="L1102" i="9"/>
  <c r="M1102" i="9"/>
  <c r="N1102" i="9"/>
  <c r="Y1102" i="9" s="1"/>
  <c r="L1103" i="9"/>
  <c r="M1103" i="9"/>
  <c r="N1103" i="9"/>
  <c r="Y1103" i="9" s="1"/>
  <c r="L1104" i="9"/>
  <c r="M1104" i="9"/>
  <c r="N1104" i="9"/>
  <c r="Y1104" i="9" s="1"/>
  <c r="L1105" i="9"/>
  <c r="M1105" i="9"/>
  <c r="N1105" i="9"/>
  <c r="Y1105" i="9" s="1"/>
  <c r="L1106" i="9"/>
  <c r="M1106" i="9"/>
  <c r="N1106" i="9"/>
  <c r="Y1106" i="9" s="1"/>
  <c r="L1107" i="9"/>
  <c r="M1107" i="9"/>
  <c r="N1107" i="9"/>
  <c r="Y1107" i="9" s="1"/>
  <c r="L1108" i="9"/>
  <c r="M1108" i="9"/>
  <c r="N1108" i="9"/>
  <c r="Y1108" i="9" s="1"/>
  <c r="L1109" i="9"/>
  <c r="M1109" i="9"/>
  <c r="N1109" i="9"/>
  <c r="Y1109" i="9" s="1"/>
  <c r="L1110" i="9"/>
  <c r="M1110" i="9"/>
  <c r="N1110" i="9"/>
  <c r="Y1110" i="9" s="1"/>
  <c r="L1111" i="9"/>
  <c r="M1111" i="9"/>
  <c r="N1111" i="9"/>
  <c r="Y1111" i="9" s="1"/>
  <c r="L1112" i="9"/>
  <c r="M1112" i="9"/>
  <c r="N1112" i="9"/>
  <c r="Y1112" i="9" s="1"/>
  <c r="L1113" i="9"/>
  <c r="M1113" i="9"/>
  <c r="N1113" i="9"/>
  <c r="Y1113" i="9" s="1"/>
  <c r="L1114" i="9"/>
  <c r="M1114" i="9"/>
  <c r="N1114" i="9"/>
  <c r="Y1114" i="9" s="1"/>
  <c r="L1115" i="9"/>
  <c r="M1115" i="9"/>
  <c r="N1115" i="9"/>
  <c r="Y1115" i="9" s="1"/>
  <c r="L1116" i="9"/>
  <c r="M1116" i="9"/>
  <c r="N1116" i="9"/>
  <c r="Y1116" i="9" s="1"/>
  <c r="L1117" i="9"/>
  <c r="M1117" i="9"/>
  <c r="N1117" i="9"/>
  <c r="Y1117" i="9" s="1"/>
  <c r="L1118" i="9"/>
  <c r="M1118" i="9"/>
  <c r="N1118" i="9"/>
  <c r="Y1118" i="9" s="1"/>
  <c r="L1119" i="9"/>
  <c r="M1119" i="9"/>
  <c r="N1119" i="9"/>
  <c r="Y1119" i="9" s="1"/>
  <c r="L1120" i="9"/>
  <c r="M1120" i="9"/>
  <c r="N1120" i="9"/>
  <c r="Y1120" i="9" s="1"/>
  <c r="L1121" i="9"/>
  <c r="M1121" i="9"/>
  <c r="N1121" i="9"/>
  <c r="Y1121" i="9" s="1"/>
  <c r="L1122" i="9"/>
  <c r="M1122" i="9"/>
  <c r="N1122" i="9"/>
  <c r="Y1122" i="9" s="1"/>
  <c r="L1123" i="9"/>
  <c r="M1123" i="9"/>
  <c r="N1123" i="9"/>
  <c r="Y1123" i="9" s="1"/>
  <c r="L1124" i="9"/>
  <c r="M1124" i="9"/>
  <c r="N1124" i="9"/>
  <c r="Y1124" i="9" s="1"/>
  <c r="L1125" i="9"/>
  <c r="M1125" i="9"/>
  <c r="N1125" i="9"/>
  <c r="Y1125" i="9" s="1"/>
  <c r="L1126" i="9"/>
  <c r="M1126" i="9"/>
  <c r="N1126" i="9"/>
  <c r="Y1126" i="9" s="1"/>
  <c r="L1127" i="9"/>
  <c r="M1127" i="9"/>
  <c r="N1127" i="9"/>
  <c r="Y1127" i="9" s="1"/>
  <c r="L1128" i="9"/>
  <c r="M1128" i="9"/>
  <c r="N1128" i="9"/>
  <c r="Y1128" i="9" s="1"/>
  <c r="L1129" i="9"/>
  <c r="M1129" i="9"/>
  <c r="N1129" i="9"/>
  <c r="Y1129" i="9" s="1"/>
  <c r="L1130" i="9"/>
  <c r="M1130" i="9"/>
  <c r="N1130" i="9"/>
  <c r="Y1130" i="9" s="1"/>
  <c r="L1131" i="9"/>
  <c r="M1131" i="9"/>
  <c r="N1131" i="9"/>
  <c r="Y1131" i="9" s="1"/>
  <c r="L1132" i="9"/>
  <c r="M1132" i="9"/>
  <c r="N1132" i="9"/>
  <c r="Y1132" i="9" s="1"/>
  <c r="L1133" i="9"/>
  <c r="M1133" i="9"/>
  <c r="N1133" i="9"/>
  <c r="Y1133" i="9" s="1"/>
  <c r="L1134" i="9"/>
  <c r="M1134" i="9"/>
  <c r="N1134" i="9"/>
  <c r="Y1134" i="9" s="1"/>
  <c r="L1135" i="9"/>
  <c r="M1135" i="9"/>
  <c r="N1135" i="9"/>
  <c r="Y1135" i="9" s="1"/>
  <c r="L1136" i="9"/>
  <c r="M1136" i="9"/>
  <c r="N1136" i="9"/>
  <c r="Y1136" i="9" s="1"/>
  <c r="L1137" i="9"/>
  <c r="M1137" i="9"/>
  <c r="N1137" i="9"/>
  <c r="Y1137" i="9" s="1"/>
  <c r="L1138" i="9"/>
  <c r="M1138" i="9"/>
  <c r="N1138" i="9"/>
  <c r="Y1138" i="9" s="1"/>
  <c r="L1139" i="9"/>
  <c r="M1139" i="9"/>
  <c r="N1139" i="9"/>
  <c r="Y1139" i="9" s="1"/>
  <c r="L1140" i="9"/>
  <c r="M1140" i="9"/>
  <c r="N1140" i="9"/>
  <c r="Y1140" i="9" s="1"/>
  <c r="L1141" i="9"/>
  <c r="M1141" i="9"/>
  <c r="N1141" i="9"/>
  <c r="Y1141" i="9" s="1"/>
  <c r="L1142" i="9"/>
  <c r="M1142" i="9"/>
  <c r="N1142" i="9"/>
  <c r="Y1142" i="9" s="1"/>
  <c r="L1143" i="9"/>
  <c r="M1143" i="9"/>
  <c r="N1143" i="9"/>
  <c r="Y1143" i="9" s="1"/>
  <c r="L1144" i="9"/>
  <c r="M1144" i="9"/>
  <c r="N1144" i="9"/>
  <c r="Y1144" i="9" s="1"/>
  <c r="L1145" i="9"/>
  <c r="M1145" i="9"/>
  <c r="N1145" i="9"/>
  <c r="Y1145" i="9" s="1"/>
  <c r="L1146" i="9"/>
  <c r="M1146" i="9"/>
  <c r="N1146" i="9"/>
  <c r="Y1146" i="9" s="1"/>
  <c r="L1147" i="9"/>
  <c r="M1147" i="9"/>
  <c r="N1147" i="9"/>
  <c r="Y1147" i="9" s="1"/>
  <c r="L1148" i="9"/>
  <c r="M1148" i="9"/>
  <c r="N1148" i="9"/>
  <c r="Y1148" i="9" s="1"/>
  <c r="L1149" i="9"/>
  <c r="M1149" i="9"/>
  <c r="N1149" i="9"/>
  <c r="Y1149" i="9" s="1"/>
  <c r="L1150" i="9"/>
  <c r="M1150" i="9"/>
  <c r="N1150" i="9"/>
  <c r="Y1150" i="9" s="1"/>
  <c r="L1151" i="9"/>
  <c r="M1151" i="9"/>
  <c r="N1151" i="9"/>
  <c r="Y1151" i="9" s="1"/>
  <c r="L1152" i="9"/>
  <c r="M1152" i="9"/>
  <c r="N1152" i="9"/>
  <c r="Y1152" i="9" s="1"/>
  <c r="L1153" i="9"/>
  <c r="M1153" i="9"/>
  <c r="N1153" i="9"/>
  <c r="Y1153" i="9" s="1"/>
  <c r="L1154" i="9"/>
  <c r="M1154" i="9"/>
  <c r="N1154" i="9"/>
  <c r="Y1154" i="9" s="1"/>
  <c r="L1155" i="9"/>
  <c r="M1155" i="9"/>
  <c r="N1155" i="9"/>
  <c r="Y1155" i="9" s="1"/>
  <c r="L1156" i="9"/>
  <c r="M1156" i="9"/>
  <c r="N1156" i="9"/>
  <c r="Y1156" i="9" s="1"/>
  <c r="L1157" i="9"/>
  <c r="M1157" i="9"/>
  <c r="N1157" i="9"/>
  <c r="Y1157" i="9" s="1"/>
  <c r="L1158" i="9"/>
  <c r="M1158" i="9"/>
  <c r="N1158" i="9"/>
  <c r="Y1158" i="9" s="1"/>
  <c r="L1159" i="9"/>
  <c r="M1159" i="9"/>
  <c r="N1159" i="9"/>
  <c r="Y1159" i="9" s="1"/>
  <c r="L1160" i="9"/>
  <c r="M1160" i="9"/>
  <c r="N1160" i="9"/>
  <c r="Y1160" i="9" s="1"/>
  <c r="L1161" i="9"/>
  <c r="M1161" i="9"/>
  <c r="N1161" i="9"/>
  <c r="Y1161" i="9" s="1"/>
  <c r="L1162" i="9"/>
  <c r="M1162" i="9"/>
  <c r="N1162" i="9"/>
  <c r="Y1162" i="9" s="1"/>
  <c r="L1163" i="9"/>
  <c r="M1163" i="9"/>
  <c r="N1163" i="9"/>
  <c r="Y1163" i="9" s="1"/>
  <c r="L1164" i="9"/>
  <c r="M1164" i="9"/>
  <c r="N1164" i="9"/>
  <c r="Y1164" i="9" s="1"/>
  <c r="L1165" i="9"/>
  <c r="M1165" i="9"/>
  <c r="N1165" i="9"/>
  <c r="Y1165" i="9" s="1"/>
  <c r="L1166" i="9"/>
  <c r="M1166" i="9"/>
  <c r="N1166" i="9"/>
  <c r="Y1166" i="9" s="1"/>
  <c r="L1167" i="9"/>
  <c r="M1167" i="9"/>
  <c r="N1167" i="9"/>
  <c r="Y1167" i="9" s="1"/>
  <c r="L1168" i="9"/>
  <c r="M1168" i="9"/>
  <c r="N1168" i="9"/>
  <c r="Y1168" i="9" s="1"/>
  <c r="L1169" i="9"/>
  <c r="M1169" i="9"/>
  <c r="N1169" i="9"/>
  <c r="Y1169" i="9" s="1"/>
  <c r="L1170" i="9"/>
  <c r="M1170" i="9"/>
  <c r="N1170" i="9"/>
  <c r="Y1170" i="9" s="1"/>
  <c r="L1171" i="9"/>
  <c r="M1171" i="9"/>
  <c r="N1171" i="9"/>
  <c r="Y1171" i="9" s="1"/>
  <c r="L1172" i="9"/>
  <c r="M1172" i="9"/>
  <c r="N1172" i="9"/>
  <c r="Y1172" i="9" s="1"/>
  <c r="L1173" i="9"/>
  <c r="M1173" i="9"/>
  <c r="N1173" i="9"/>
  <c r="Y1173" i="9" s="1"/>
  <c r="L1174" i="9"/>
  <c r="M1174" i="9"/>
  <c r="N1174" i="9"/>
  <c r="Y1174" i="9" s="1"/>
  <c r="L1175" i="9"/>
  <c r="M1175" i="9"/>
  <c r="N1175" i="9"/>
  <c r="Y1175" i="9" s="1"/>
  <c r="L1176" i="9"/>
  <c r="M1176" i="9"/>
  <c r="N1176" i="9"/>
  <c r="Y1176" i="9" s="1"/>
  <c r="L1177" i="9"/>
  <c r="M1177" i="9"/>
  <c r="N1177" i="9"/>
  <c r="Y1177" i="9" s="1"/>
  <c r="L1178" i="9"/>
  <c r="M1178" i="9"/>
  <c r="N1178" i="9"/>
  <c r="Y1178" i="9" s="1"/>
  <c r="L1179" i="9"/>
  <c r="M1179" i="9"/>
  <c r="N1179" i="9"/>
  <c r="Y1179" i="9" s="1"/>
  <c r="L1180" i="9"/>
  <c r="M1180" i="9"/>
  <c r="N1180" i="9"/>
  <c r="Y1180" i="9" s="1"/>
  <c r="L1181" i="9"/>
  <c r="M1181" i="9"/>
  <c r="N1181" i="9"/>
  <c r="Y1181" i="9" s="1"/>
  <c r="L1182" i="9"/>
  <c r="M1182" i="9"/>
  <c r="N1182" i="9"/>
  <c r="Y1182" i="9" s="1"/>
  <c r="L1183" i="9"/>
  <c r="M1183" i="9"/>
  <c r="N1183" i="9"/>
  <c r="Y1183" i="9" s="1"/>
  <c r="L1184" i="9"/>
  <c r="M1184" i="9"/>
  <c r="N1184" i="9"/>
  <c r="Y1184" i="9" s="1"/>
  <c r="L1185" i="9"/>
  <c r="M1185" i="9"/>
  <c r="N1185" i="9"/>
  <c r="Y1185" i="9" s="1"/>
  <c r="L1186" i="9"/>
  <c r="M1186" i="9"/>
  <c r="N1186" i="9"/>
  <c r="Y1186" i="9" s="1"/>
  <c r="L1187" i="9"/>
  <c r="M1187" i="9"/>
  <c r="N1187" i="9"/>
  <c r="Y1187" i="9" s="1"/>
  <c r="L1188" i="9"/>
  <c r="M1188" i="9"/>
  <c r="N1188" i="9"/>
  <c r="Y1188" i="9" s="1"/>
  <c r="L1189" i="9"/>
  <c r="M1189" i="9"/>
  <c r="N1189" i="9"/>
  <c r="Y1189" i="9" s="1"/>
  <c r="L1190" i="9"/>
  <c r="M1190" i="9"/>
  <c r="N1190" i="9"/>
  <c r="Y1190" i="9" s="1"/>
  <c r="L1191" i="9"/>
  <c r="M1191" i="9"/>
  <c r="N1191" i="9"/>
  <c r="Y1191" i="9" s="1"/>
  <c r="L1192" i="9"/>
  <c r="M1192" i="9"/>
  <c r="N1192" i="9"/>
  <c r="Y1192" i="9" s="1"/>
  <c r="L1193" i="9"/>
  <c r="M1193" i="9"/>
  <c r="N1193" i="9"/>
  <c r="Y1193" i="9" s="1"/>
  <c r="L1194" i="9"/>
  <c r="M1194" i="9"/>
  <c r="N1194" i="9"/>
  <c r="Y1194" i="9" s="1"/>
  <c r="L1195" i="9"/>
  <c r="M1195" i="9"/>
  <c r="N1195" i="9"/>
  <c r="Y1195" i="9" s="1"/>
  <c r="L1196" i="9"/>
  <c r="M1196" i="9"/>
  <c r="N1196" i="9"/>
  <c r="Y1196" i="9" s="1"/>
  <c r="L1197" i="9"/>
  <c r="M1197" i="9"/>
  <c r="N1197" i="9"/>
  <c r="Y1197" i="9" s="1"/>
  <c r="L1198" i="9"/>
  <c r="M1198" i="9"/>
  <c r="N1198" i="9"/>
  <c r="Y1198" i="9" s="1"/>
  <c r="L1199" i="9"/>
  <c r="M1199" i="9"/>
  <c r="N1199" i="9"/>
  <c r="Y1199" i="9" s="1"/>
  <c r="L1200" i="9"/>
  <c r="M1200" i="9"/>
  <c r="N1200" i="9"/>
  <c r="Y1200" i="9" s="1"/>
  <c r="L1201" i="9"/>
  <c r="M1201" i="9"/>
  <c r="N1201" i="9"/>
  <c r="Y1201" i="9" s="1"/>
  <c r="L1202" i="9"/>
  <c r="M1202" i="9"/>
  <c r="N1202" i="9"/>
  <c r="Y1202" i="9" s="1"/>
  <c r="L1203" i="9"/>
  <c r="M1203" i="9"/>
  <c r="N1203" i="9"/>
  <c r="Y1203" i="9" s="1"/>
  <c r="L1204" i="9"/>
  <c r="M1204" i="9"/>
  <c r="N1204" i="9"/>
  <c r="Y1204" i="9" s="1"/>
  <c r="L1205" i="9"/>
  <c r="M1205" i="9"/>
  <c r="N1205" i="9"/>
  <c r="Y1205" i="9" s="1"/>
  <c r="L1206" i="9"/>
  <c r="M1206" i="9"/>
  <c r="N1206" i="9"/>
  <c r="Y1206" i="9" s="1"/>
  <c r="L1207" i="9"/>
  <c r="M1207" i="9"/>
  <c r="N1207" i="9"/>
  <c r="Y1207" i="9" s="1"/>
  <c r="L1208" i="9"/>
  <c r="M1208" i="9"/>
  <c r="N1208" i="9"/>
  <c r="Y1208" i="9" s="1"/>
  <c r="L1209" i="9"/>
  <c r="M1209" i="9"/>
  <c r="N1209" i="9"/>
  <c r="Y1209" i="9" s="1"/>
  <c r="L1210" i="9"/>
  <c r="M1210" i="9"/>
  <c r="N1210" i="9"/>
  <c r="Y1210" i="9" s="1"/>
  <c r="L1211" i="9"/>
  <c r="M1211" i="9"/>
  <c r="N1211" i="9"/>
  <c r="Y1211" i="9" s="1"/>
  <c r="L1212" i="9"/>
  <c r="M1212" i="9"/>
  <c r="N1212" i="9"/>
  <c r="Y1212" i="9" s="1"/>
  <c r="L1213" i="9"/>
  <c r="M1213" i="9"/>
  <c r="N1213" i="9"/>
  <c r="Y1213" i="9" s="1"/>
  <c r="L1214" i="9"/>
  <c r="M1214" i="9"/>
  <c r="N1214" i="9"/>
  <c r="Y1214" i="9" s="1"/>
  <c r="L1215" i="9"/>
  <c r="M1215" i="9"/>
  <c r="N1215" i="9"/>
  <c r="Y1215" i="9" s="1"/>
  <c r="L1216" i="9"/>
  <c r="M1216" i="9"/>
  <c r="N1216" i="9"/>
  <c r="Y1216" i="9" s="1"/>
  <c r="L1217" i="9"/>
  <c r="M1217" i="9"/>
  <c r="N1217" i="9"/>
  <c r="Y1217" i="9" s="1"/>
  <c r="L1218" i="9"/>
  <c r="M1218" i="9"/>
  <c r="N1218" i="9"/>
  <c r="Y1218" i="9" s="1"/>
  <c r="L1219" i="9"/>
  <c r="M1219" i="9"/>
  <c r="N1219" i="9"/>
  <c r="Y1219" i="9" s="1"/>
  <c r="L1220" i="9"/>
  <c r="M1220" i="9"/>
  <c r="N1220" i="9"/>
  <c r="Y1220" i="9" s="1"/>
  <c r="L1221" i="9"/>
  <c r="M1221" i="9"/>
  <c r="N1221" i="9"/>
  <c r="Y1221" i="9" s="1"/>
  <c r="L1222" i="9"/>
  <c r="M1222" i="9"/>
  <c r="N1222" i="9"/>
  <c r="Y1222" i="9" s="1"/>
  <c r="L1223" i="9"/>
  <c r="M1223" i="9"/>
  <c r="N1223" i="9"/>
  <c r="Y1223" i="9" s="1"/>
  <c r="L1224" i="9"/>
  <c r="M1224" i="9"/>
  <c r="N1224" i="9"/>
  <c r="Y1224" i="9" s="1"/>
  <c r="L1225" i="9"/>
  <c r="M1225" i="9"/>
  <c r="N1225" i="9"/>
  <c r="Y1225" i="9" s="1"/>
  <c r="L1226" i="9"/>
  <c r="M1226" i="9"/>
  <c r="N1226" i="9"/>
  <c r="Y1226" i="9" s="1"/>
  <c r="L1227" i="9"/>
  <c r="M1227" i="9"/>
  <c r="N1227" i="9"/>
  <c r="Y1227" i="9" s="1"/>
  <c r="L1228" i="9"/>
  <c r="M1228" i="9"/>
  <c r="N1228" i="9"/>
  <c r="Y1228" i="9" s="1"/>
  <c r="L1229" i="9"/>
  <c r="M1229" i="9"/>
  <c r="N1229" i="9"/>
  <c r="Y1229" i="9" s="1"/>
  <c r="L1230" i="9"/>
  <c r="M1230" i="9"/>
  <c r="N1230" i="9"/>
  <c r="Y1230" i="9" s="1"/>
  <c r="L1231" i="9"/>
  <c r="M1231" i="9"/>
  <c r="N1231" i="9"/>
  <c r="Y1231" i="9" s="1"/>
  <c r="L1232" i="9"/>
  <c r="M1232" i="9"/>
  <c r="N1232" i="9"/>
  <c r="Y1232" i="9" s="1"/>
  <c r="L1233" i="9"/>
  <c r="M1233" i="9"/>
  <c r="N1233" i="9"/>
  <c r="Y1233" i="9" s="1"/>
  <c r="L1234" i="9"/>
  <c r="M1234" i="9"/>
  <c r="N1234" i="9"/>
  <c r="Y1234" i="9" s="1"/>
  <c r="L1235" i="9"/>
  <c r="M1235" i="9"/>
  <c r="N1235" i="9"/>
  <c r="Y1235" i="9" s="1"/>
  <c r="L1236" i="9"/>
  <c r="M1236" i="9"/>
  <c r="N1236" i="9"/>
  <c r="Y1236" i="9" s="1"/>
  <c r="L1237" i="9"/>
  <c r="M1237" i="9"/>
  <c r="N1237" i="9"/>
  <c r="Y1237" i="9" s="1"/>
  <c r="L1238" i="9"/>
  <c r="M1238" i="9"/>
  <c r="N1238" i="9"/>
  <c r="Y1238" i="9" s="1"/>
  <c r="L1239" i="9"/>
  <c r="M1239" i="9"/>
  <c r="N1239" i="9"/>
  <c r="Y1239" i="9" s="1"/>
  <c r="L1240" i="9"/>
  <c r="M1240" i="9"/>
  <c r="N1240" i="9"/>
  <c r="Y1240" i="9" s="1"/>
  <c r="L1241" i="9"/>
  <c r="M1241" i="9"/>
  <c r="N1241" i="9"/>
  <c r="Y1241" i="9" s="1"/>
  <c r="L1242" i="9"/>
  <c r="M1242" i="9"/>
  <c r="N1242" i="9"/>
  <c r="Y1242" i="9" s="1"/>
  <c r="L1243" i="9"/>
  <c r="M1243" i="9"/>
  <c r="N1243" i="9"/>
  <c r="Y1243" i="9" s="1"/>
  <c r="L1244" i="9"/>
  <c r="M1244" i="9"/>
  <c r="N1244" i="9"/>
  <c r="Y1244" i="9" s="1"/>
  <c r="L1245" i="9"/>
  <c r="M1245" i="9"/>
  <c r="N1245" i="9"/>
  <c r="Y1245" i="9" s="1"/>
  <c r="L1246" i="9"/>
  <c r="M1246" i="9"/>
  <c r="N1246" i="9"/>
  <c r="Y1246" i="9" s="1"/>
  <c r="L1247" i="9"/>
  <c r="M1247" i="9"/>
  <c r="N1247" i="9"/>
  <c r="Y1247" i="9" s="1"/>
  <c r="L1248" i="9"/>
  <c r="M1248" i="9"/>
  <c r="N1248" i="9"/>
  <c r="Y1248" i="9" s="1"/>
  <c r="L1249" i="9"/>
  <c r="M1249" i="9"/>
  <c r="N1249" i="9"/>
  <c r="Y1249" i="9" s="1"/>
  <c r="L1250" i="9"/>
  <c r="M1250" i="9"/>
  <c r="N1250" i="9"/>
  <c r="Y1250" i="9" s="1"/>
  <c r="L1251" i="9"/>
  <c r="M1251" i="9"/>
  <c r="N1251" i="9"/>
  <c r="Y1251" i="9" s="1"/>
  <c r="L1252" i="9"/>
  <c r="M1252" i="9"/>
  <c r="N1252" i="9"/>
  <c r="Y1252" i="9" s="1"/>
  <c r="L1253" i="9"/>
  <c r="M1253" i="9"/>
  <c r="N1253" i="9"/>
  <c r="Y1253" i="9" s="1"/>
  <c r="L1254" i="9"/>
  <c r="M1254" i="9"/>
  <c r="N1254" i="9"/>
  <c r="Y1254" i="9" s="1"/>
  <c r="L1255" i="9"/>
  <c r="M1255" i="9"/>
  <c r="N1255" i="9"/>
  <c r="Y1255" i="9" s="1"/>
  <c r="L1256" i="9"/>
  <c r="M1256" i="9"/>
  <c r="N1256" i="9"/>
  <c r="Y1256" i="9" s="1"/>
  <c r="L1257" i="9"/>
  <c r="M1257" i="9"/>
  <c r="N1257" i="9"/>
  <c r="Y1257" i="9" s="1"/>
  <c r="L1258" i="9"/>
  <c r="M1258" i="9"/>
  <c r="N1258" i="9"/>
  <c r="Y1258" i="9" s="1"/>
  <c r="L1259" i="9"/>
  <c r="M1259" i="9"/>
  <c r="N1259" i="9"/>
  <c r="Y1259" i="9" s="1"/>
  <c r="L1260" i="9"/>
  <c r="M1260" i="9"/>
  <c r="N1260" i="9"/>
  <c r="Y1260" i="9" s="1"/>
  <c r="L1261" i="9"/>
  <c r="M1261" i="9"/>
  <c r="N1261" i="9"/>
  <c r="Y1261" i="9" s="1"/>
  <c r="L1262" i="9"/>
  <c r="M1262" i="9"/>
  <c r="N1262" i="9"/>
  <c r="Y1262" i="9" s="1"/>
  <c r="L1263" i="9"/>
  <c r="M1263" i="9"/>
  <c r="N1263" i="9"/>
  <c r="Y1263" i="9" s="1"/>
  <c r="L1264" i="9"/>
  <c r="M1264" i="9"/>
  <c r="N1264" i="9"/>
  <c r="Y1264" i="9" s="1"/>
  <c r="L1265" i="9"/>
  <c r="M1265" i="9"/>
  <c r="N1265" i="9"/>
  <c r="Y1265" i="9" s="1"/>
  <c r="L1266" i="9"/>
  <c r="M1266" i="9"/>
  <c r="N1266" i="9"/>
  <c r="Y1266" i="9" s="1"/>
  <c r="L1267" i="9"/>
  <c r="M1267" i="9"/>
  <c r="N1267" i="9"/>
  <c r="Y1267" i="9" s="1"/>
  <c r="L1268" i="9"/>
  <c r="M1268" i="9"/>
  <c r="N1268" i="9"/>
  <c r="Y1268" i="9" s="1"/>
  <c r="L1269" i="9"/>
  <c r="M1269" i="9"/>
  <c r="N1269" i="9"/>
  <c r="Y1269" i="9" s="1"/>
  <c r="L1270" i="9"/>
  <c r="M1270" i="9"/>
  <c r="N1270" i="9"/>
  <c r="Y1270" i="9" s="1"/>
  <c r="L1271" i="9"/>
  <c r="M1271" i="9"/>
  <c r="N1271" i="9"/>
  <c r="Y1271" i="9" s="1"/>
  <c r="L1272" i="9"/>
  <c r="M1272" i="9"/>
  <c r="N1272" i="9"/>
  <c r="Y1272" i="9" s="1"/>
  <c r="L1273" i="9"/>
  <c r="M1273" i="9"/>
  <c r="N1273" i="9"/>
  <c r="Y1273" i="9" s="1"/>
  <c r="L1274" i="9"/>
  <c r="M1274" i="9"/>
  <c r="N1274" i="9"/>
  <c r="Y1274" i="9" s="1"/>
  <c r="L1275" i="9"/>
  <c r="M1275" i="9"/>
  <c r="N1275" i="9"/>
  <c r="Y1275" i="9" s="1"/>
  <c r="L1276" i="9"/>
  <c r="M1276" i="9"/>
  <c r="N1276" i="9"/>
  <c r="Y1276" i="9" s="1"/>
  <c r="L1277" i="9"/>
  <c r="M1277" i="9"/>
  <c r="N1277" i="9"/>
  <c r="Y1277" i="9" s="1"/>
  <c r="L1278" i="9"/>
  <c r="M1278" i="9"/>
  <c r="N1278" i="9"/>
  <c r="Y1278" i="9" s="1"/>
  <c r="L1279" i="9"/>
  <c r="M1279" i="9"/>
  <c r="N1279" i="9"/>
  <c r="Y1279" i="9" s="1"/>
  <c r="L1280" i="9"/>
  <c r="M1280" i="9"/>
  <c r="N1280" i="9"/>
  <c r="Y1280" i="9" s="1"/>
  <c r="L1281" i="9"/>
  <c r="M1281" i="9"/>
  <c r="N1281" i="9"/>
  <c r="Y1281" i="9" s="1"/>
  <c r="L1282" i="9"/>
  <c r="M1282" i="9"/>
  <c r="N1282" i="9"/>
  <c r="Y1282" i="9" s="1"/>
  <c r="L1283" i="9"/>
  <c r="M1283" i="9"/>
  <c r="N1283" i="9"/>
  <c r="Y1283" i="9" s="1"/>
  <c r="L1284" i="9"/>
  <c r="M1284" i="9"/>
  <c r="N1284" i="9"/>
  <c r="Y1284" i="9" s="1"/>
  <c r="L1285" i="9"/>
  <c r="M1285" i="9"/>
  <c r="N1285" i="9"/>
  <c r="Y1285" i="9" s="1"/>
  <c r="L1286" i="9"/>
  <c r="M1286" i="9"/>
  <c r="N1286" i="9"/>
  <c r="Y1286" i="9" s="1"/>
  <c r="L1287" i="9"/>
  <c r="M1287" i="9"/>
  <c r="N1287" i="9"/>
  <c r="Y1287" i="9" s="1"/>
  <c r="L1288" i="9"/>
  <c r="M1288" i="9"/>
  <c r="N1288" i="9"/>
  <c r="Y1288" i="9" s="1"/>
  <c r="L1289" i="9"/>
  <c r="M1289" i="9"/>
  <c r="N1289" i="9"/>
  <c r="Y1289" i="9" s="1"/>
  <c r="L1290" i="9"/>
  <c r="M1290" i="9"/>
  <c r="N1290" i="9"/>
  <c r="Y1290" i="9" s="1"/>
  <c r="L1291" i="9"/>
  <c r="M1291" i="9"/>
  <c r="N1291" i="9"/>
  <c r="Y1291" i="9" s="1"/>
  <c r="L1292" i="9"/>
  <c r="M1292" i="9"/>
  <c r="N1292" i="9"/>
  <c r="Y1292" i="9" s="1"/>
  <c r="L1293" i="9"/>
  <c r="M1293" i="9"/>
  <c r="N1293" i="9"/>
  <c r="Y1293" i="9" s="1"/>
  <c r="L1294" i="9"/>
  <c r="M1294" i="9"/>
  <c r="N1294" i="9"/>
  <c r="Y1294" i="9" s="1"/>
  <c r="L1295" i="9"/>
  <c r="M1295" i="9"/>
  <c r="N1295" i="9"/>
  <c r="Y1295" i="9" s="1"/>
  <c r="L1296" i="9"/>
  <c r="M1296" i="9"/>
  <c r="N1296" i="9"/>
  <c r="Y1296" i="9" s="1"/>
  <c r="L1297" i="9"/>
  <c r="M1297" i="9"/>
  <c r="N1297" i="9"/>
  <c r="Y1297" i="9" s="1"/>
  <c r="L1298" i="9"/>
  <c r="M1298" i="9"/>
  <c r="N1298" i="9"/>
  <c r="Y1298" i="9" s="1"/>
  <c r="L1299" i="9"/>
  <c r="M1299" i="9"/>
  <c r="N1299" i="9"/>
  <c r="Y1299" i="9" s="1"/>
  <c r="L1300" i="9"/>
  <c r="M1300" i="9"/>
  <c r="N1300" i="9"/>
  <c r="Y1300" i="9" s="1"/>
  <c r="L1301" i="9"/>
  <c r="M1301" i="9"/>
  <c r="N1301" i="9"/>
  <c r="Y1301" i="9" s="1"/>
  <c r="L1302" i="9"/>
  <c r="M1302" i="9"/>
  <c r="N1302" i="9"/>
  <c r="Y1302" i="9" s="1"/>
  <c r="L1303" i="9"/>
  <c r="M1303" i="9"/>
  <c r="N1303" i="9"/>
  <c r="Y1303" i="9" s="1"/>
  <c r="L1304" i="9"/>
  <c r="M1304" i="9"/>
  <c r="N1304" i="9"/>
  <c r="Y1304" i="9" s="1"/>
  <c r="L1305" i="9"/>
  <c r="M1305" i="9"/>
  <c r="N1305" i="9"/>
  <c r="Y1305" i="9" s="1"/>
  <c r="L1306" i="9"/>
  <c r="M1306" i="9"/>
  <c r="N1306" i="9"/>
  <c r="Y1306" i="9" s="1"/>
  <c r="L1307" i="9"/>
  <c r="M1307" i="9"/>
  <c r="N1307" i="9"/>
  <c r="Y1307" i="9" s="1"/>
  <c r="L1308" i="9"/>
  <c r="M1308" i="9"/>
  <c r="N1308" i="9"/>
  <c r="Y1308" i="9" s="1"/>
  <c r="L1309" i="9"/>
  <c r="M1309" i="9"/>
  <c r="N1309" i="9"/>
  <c r="Y1309" i="9" s="1"/>
  <c r="L1310" i="9"/>
  <c r="M1310" i="9"/>
  <c r="N1310" i="9"/>
  <c r="Y1310" i="9" s="1"/>
  <c r="L1311" i="9"/>
  <c r="M1311" i="9"/>
  <c r="N1311" i="9"/>
  <c r="Y1311" i="9" s="1"/>
  <c r="L1312" i="9"/>
  <c r="M1312" i="9"/>
  <c r="N1312" i="9"/>
  <c r="Y1312" i="9" s="1"/>
  <c r="L1313" i="9"/>
  <c r="M1313" i="9"/>
  <c r="N1313" i="9"/>
  <c r="Y1313" i="9" s="1"/>
  <c r="L1314" i="9"/>
  <c r="M1314" i="9"/>
  <c r="N1314" i="9"/>
  <c r="Y1314" i="9" s="1"/>
  <c r="L1315" i="9"/>
  <c r="M1315" i="9"/>
  <c r="N1315" i="9"/>
  <c r="Y1315" i="9" s="1"/>
  <c r="L1316" i="9"/>
  <c r="M1316" i="9"/>
  <c r="N1316" i="9"/>
  <c r="Y1316" i="9" s="1"/>
  <c r="L1317" i="9"/>
  <c r="M1317" i="9"/>
  <c r="N1317" i="9"/>
  <c r="Y1317" i="9" s="1"/>
  <c r="L1318" i="9"/>
  <c r="M1318" i="9"/>
  <c r="N1318" i="9"/>
  <c r="Y1318" i="9" s="1"/>
  <c r="L1319" i="9"/>
  <c r="M1319" i="9"/>
  <c r="N1319" i="9"/>
  <c r="Y1319" i="9" s="1"/>
  <c r="L1320" i="9"/>
  <c r="M1320" i="9"/>
  <c r="N1320" i="9"/>
  <c r="Y1320" i="9" s="1"/>
  <c r="L1321" i="9"/>
  <c r="M1321" i="9"/>
  <c r="N1321" i="9"/>
  <c r="Y1321" i="9" s="1"/>
  <c r="L1322" i="9"/>
  <c r="M1322" i="9"/>
  <c r="N1322" i="9"/>
  <c r="Y1322" i="9" s="1"/>
  <c r="L1323" i="9"/>
  <c r="M1323" i="9"/>
  <c r="N1323" i="9"/>
  <c r="Y1323" i="9" s="1"/>
  <c r="L1324" i="9"/>
  <c r="M1324" i="9"/>
  <c r="N1324" i="9"/>
  <c r="Y1324" i="9" s="1"/>
  <c r="L1325" i="9"/>
  <c r="M1325" i="9"/>
  <c r="N1325" i="9"/>
  <c r="Y1325" i="9" s="1"/>
  <c r="L1326" i="9"/>
  <c r="M1326" i="9"/>
  <c r="N1326" i="9"/>
  <c r="Y1326" i="9" s="1"/>
  <c r="L1327" i="9"/>
  <c r="M1327" i="9"/>
  <c r="N1327" i="9"/>
  <c r="Y1327" i="9" s="1"/>
  <c r="L1328" i="9"/>
  <c r="M1328" i="9"/>
  <c r="N1328" i="9"/>
  <c r="Y1328" i="9" s="1"/>
  <c r="L1329" i="9"/>
  <c r="M1329" i="9"/>
  <c r="N1329" i="9"/>
  <c r="Y1329" i="9" s="1"/>
  <c r="L1330" i="9"/>
  <c r="M1330" i="9"/>
  <c r="N1330" i="9"/>
  <c r="Y1330" i="9" s="1"/>
  <c r="L1331" i="9"/>
  <c r="M1331" i="9"/>
  <c r="N1331" i="9"/>
  <c r="Y1331" i="9" s="1"/>
  <c r="L1332" i="9"/>
  <c r="M1332" i="9"/>
  <c r="N1332" i="9"/>
  <c r="Y1332" i="9" s="1"/>
  <c r="L1333" i="9"/>
  <c r="M1333" i="9"/>
  <c r="N1333" i="9"/>
  <c r="Y1333" i="9" s="1"/>
  <c r="L1334" i="9"/>
  <c r="M1334" i="9"/>
  <c r="N1334" i="9"/>
  <c r="Y1334" i="9" s="1"/>
  <c r="L1335" i="9"/>
  <c r="M1335" i="9"/>
  <c r="N1335" i="9"/>
  <c r="Y1335" i="9" s="1"/>
  <c r="L1336" i="9"/>
  <c r="M1336" i="9"/>
  <c r="N1336" i="9"/>
  <c r="Y1336" i="9" s="1"/>
  <c r="L1337" i="9"/>
  <c r="M1337" i="9"/>
  <c r="N1337" i="9"/>
  <c r="Y1337" i="9" s="1"/>
  <c r="L1338" i="9"/>
  <c r="M1338" i="9"/>
  <c r="N1338" i="9"/>
  <c r="Y1338" i="9" s="1"/>
  <c r="L1339" i="9"/>
  <c r="M1339" i="9"/>
  <c r="N1339" i="9"/>
  <c r="Y1339" i="9" s="1"/>
  <c r="L1340" i="9"/>
  <c r="M1340" i="9"/>
  <c r="N1340" i="9"/>
  <c r="Y1340" i="9" s="1"/>
  <c r="L1341" i="9"/>
  <c r="M1341" i="9"/>
  <c r="N1341" i="9"/>
  <c r="Y1341" i="9" s="1"/>
  <c r="L1342" i="9"/>
  <c r="M1342" i="9"/>
  <c r="N1342" i="9"/>
  <c r="Y1342" i="9" s="1"/>
  <c r="L1343" i="9"/>
  <c r="M1343" i="9"/>
  <c r="N1343" i="9"/>
  <c r="Y1343" i="9" s="1"/>
  <c r="L1344" i="9"/>
  <c r="M1344" i="9"/>
  <c r="N1344" i="9"/>
  <c r="Y1344" i="9" s="1"/>
  <c r="L1345" i="9"/>
  <c r="M1345" i="9"/>
  <c r="N1345" i="9"/>
  <c r="Y1345" i="9" s="1"/>
  <c r="L1346" i="9"/>
  <c r="M1346" i="9"/>
  <c r="N1346" i="9"/>
  <c r="Y1346" i="9" s="1"/>
  <c r="L1347" i="9"/>
  <c r="M1347" i="9"/>
  <c r="N1347" i="9"/>
  <c r="Y1347" i="9" s="1"/>
  <c r="L1348" i="9"/>
  <c r="M1348" i="9"/>
  <c r="N1348" i="9"/>
  <c r="Y1348" i="9" s="1"/>
  <c r="L1349" i="9"/>
  <c r="M1349" i="9"/>
  <c r="N1349" i="9"/>
  <c r="Y1349" i="9" s="1"/>
  <c r="L1350" i="9"/>
  <c r="M1350" i="9"/>
  <c r="N1350" i="9"/>
  <c r="Y1350" i="9" s="1"/>
  <c r="L1351" i="9"/>
  <c r="M1351" i="9"/>
  <c r="N1351" i="9"/>
  <c r="Y1351" i="9" s="1"/>
  <c r="L1352" i="9"/>
  <c r="M1352" i="9"/>
  <c r="N1352" i="9"/>
  <c r="Y1352" i="9" s="1"/>
  <c r="L1353" i="9"/>
  <c r="M1353" i="9"/>
  <c r="N1353" i="9"/>
  <c r="Y1353" i="9" s="1"/>
  <c r="L1354" i="9"/>
  <c r="M1354" i="9"/>
  <c r="N1354" i="9"/>
  <c r="Y1354" i="9" s="1"/>
  <c r="L1355" i="9"/>
  <c r="M1355" i="9"/>
  <c r="N1355" i="9"/>
  <c r="Y1355" i="9" s="1"/>
  <c r="L1356" i="9"/>
  <c r="M1356" i="9"/>
  <c r="N1356" i="9"/>
  <c r="Y1356" i="9" s="1"/>
  <c r="L1357" i="9"/>
  <c r="M1357" i="9"/>
  <c r="N1357" i="9"/>
  <c r="Y1357" i="9" s="1"/>
  <c r="L1358" i="9"/>
  <c r="M1358" i="9"/>
  <c r="N1358" i="9"/>
  <c r="Y1358" i="9" s="1"/>
  <c r="L1359" i="9"/>
  <c r="M1359" i="9"/>
  <c r="N1359" i="9"/>
  <c r="Y1359" i="9" s="1"/>
  <c r="L1360" i="9"/>
  <c r="M1360" i="9"/>
  <c r="N1360" i="9"/>
  <c r="Y1360" i="9" s="1"/>
  <c r="L1361" i="9"/>
  <c r="M1361" i="9"/>
  <c r="N1361" i="9"/>
  <c r="Y1361" i="9" s="1"/>
  <c r="L1362" i="9"/>
  <c r="M1362" i="9"/>
  <c r="N1362" i="9"/>
  <c r="Y1362" i="9" s="1"/>
  <c r="L1363" i="9"/>
  <c r="M1363" i="9"/>
  <c r="N1363" i="9"/>
  <c r="Y1363" i="9" s="1"/>
  <c r="L1364" i="9"/>
  <c r="M1364" i="9"/>
  <c r="N1364" i="9"/>
  <c r="Y1364" i="9" s="1"/>
  <c r="L1365" i="9"/>
  <c r="M1365" i="9"/>
  <c r="N1365" i="9"/>
  <c r="Y1365" i="9" s="1"/>
  <c r="L1366" i="9"/>
  <c r="M1366" i="9"/>
  <c r="N1366" i="9"/>
  <c r="Y1366" i="9" s="1"/>
  <c r="L1367" i="9"/>
  <c r="M1367" i="9"/>
  <c r="N1367" i="9"/>
  <c r="Y1367" i="9" s="1"/>
  <c r="L1368" i="9"/>
  <c r="M1368" i="9"/>
  <c r="N1368" i="9"/>
  <c r="Y1368" i="9" s="1"/>
  <c r="L1369" i="9"/>
  <c r="M1369" i="9"/>
  <c r="N1369" i="9"/>
  <c r="Y1369" i="9" s="1"/>
  <c r="L1370" i="9"/>
  <c r="M1370" i="9"/>
  <c r="N1370" i="9"/>
  <c r="Y1370" i="9" s="1"/>
  <c r="L1371" i="9"/>
  <c r="M1371" i="9"/>
  <c r="N1371" i="9"/>
  <c r="Y1371" i="9" s="1"/>
  <c r="L1372" i="9"/>
  <c r="M1372" i="9"/>
  <c r="N1372" i="9"/>
  <c r="Y1372" i="9" s="1"/>
  <c r="L1373" i="9"/>
  <c r="M1373" i="9"/>
  <c r="N1373" i="9"/>
  <c r="Y1373" i="9" s="1"/>
  <c r="L1374" i="9"/>
  <c r="M1374" i="9"/>
  <c r="N1374" i="9"/>
  <c r="Y1374" i="9" s="1"/>
  <c r="L1375" i="9"/>
  <c r="M1375" i="9"/>
  <c r="N1375" i="9"/>
  <c r="Y1375" i="9" s="1"/>
  <c r="L1376" i="9"/>
  <c r="M1376" i="9"/>
  <c r="N1376" i="9"/>
  <c r="Y1376" i="9" s="1"/>
  <c r="L1377" i="9"/>
  <c r="M1377" i="9"/>
  <c r="N1377" i="9"/>
  <c r="Y1377" i="9" s="1"/>
  <c r="L1378" i="9"/>
  <c r="M1378" i="9"/>
  <c r="N1378" i="9"/>
  <c r="Y1378" i="9" s="1"/>
  <c r="L1379" i="9"/>
  <c r="M1379" i="9"/>
  <c r="N1379" i="9"/>
  <c r="Y1379" i="9" s="1"/>
  <c r="L1380" i="9"/>
  <c r="M1380" i="9"/>
  <c r="N1380" i="9"/>
  <c r="Y1380" i="9" s="1"/>
  <c r="L1381" i="9"/>
  <c r="M1381" i="9"/>
  <c r="N1381" i="9"/>
  <c r="Y1381" i="9" s="1"/>
  <c r="L1382" i="9"/>
  <c r="M1382" i="9"/>
  <c r="N1382" i="9"/>
  <c r="Y1382" i="9" s="1"/>
  <c r="L1383" i="9"/>
  <c r="M1383" i="9"/>
  <c r="N1383" i="9"/>
  <c r="Y1383" i="9" s="1"/>
  <c r="L1384" i="9"/>
  <c r="M1384" i="9"/>
  <c r="N1384" i="9"/>
  <c r="Y1384" i="9" s="1"/>
  <c r="L1385" i="9"/>
  <c r="M1385" i="9"/>
  <c r="N1385" i="9"/>
  <c r="Y1385" i="9" s="1"/>
  <c r="L1386" i="9"/>
  <c r="M1386" i="9"/>
  <c r="N1386" i="9"/>
  <c r="Y1386" i="9" s="1"/>
  <c r="L1387" i="9"/>
  <c r="M1387" i="9"/>
  <c r="N1387" i="9"/>
  <c r="Y1387" i="9" s="1"/>
  <c r="L1388" i="9"/>
  <c r="M1388" i="9"/>
  <c r="N1388" i="9"/>
  <c r="Y1388" i="9" s="1"/>
  <c r="L1389" i="9"/>
  <c r="M1389" i="9"/>
  <c r="N1389" i="9"/>
  <c r="Y1389" i="9" s="1"/>
  <c r="L1390" i="9"/>
  <c r="M1390" i="9"/>
  <c r="N1390" i="9"/>
  <c r="Y1390" i="9" s="1"/>
  <c r="L1391" i="9"/>
  <c r="M1391" i="9"/>
  <c r="N1391" i="9"/>
  <c r="Y1391" i="9" s="1"/>
  <c r="L1392" i="9"/>
  <c r="M1392" i="9"/>
  <c r="N1392" i="9"/>
  <c r="Y1392" i="9" s="1"/>
  <c r="L1393" i="9"/>
  <c r="M1393" i="9"/>
  <c r="N1393" i="9"/>
  <c r="Y1393" i="9" s="1"/>
  <c r="L1394" i="9"/>
  <c r="M1394" i="9"/>
  <c r="N1394" i="9"/>
  <c r="Y1394" i="9" s="1"/>
  <c r="L1395" i="9"/>
  <c r="M1395" i="9"/>
  <c r="N1395" i="9"/>
  <c r="Y1395" i="9" s="1"/>
  <c r="L1396" i="9"/>
  <c r="M1396" i="9"/>
  <c r="N1396" i="9"/>
  <c r="Y1396" i="9" s="1"/>
  <c r="L1397" i="9"/>
  <c r="M1397" i="9"/>
  <c r="N1397" i="9"/>
  <c r="Y1397" i="9" s="1"/>
  <c r="L1398" i="9"/>
  <c r="M1398" i="9"/>
  <c r="N1398" i="9"/>
  <c r="Y1398" i="9" s="1"/>
  <c r="L1399" i="9"/>
  <c r="M1399" i="9"/>
  <c r="N1399" i="9"/>
  <c r="Y1399" i="9" s="1"/>
  <c r="L1400" i="9"/>
  <c r="M1400" i="9"/>
  <c r="N1400" i="9"/>
  <c r="Y1400" i="9" s="1"/>
  <c r="L1401" i="9"/>
  <c r="M1401" i="9"/>
  <c r="N1401" i="9"/>
  <c r="Y1401" i="9" s="1"/>
  <c r="L1402" i="9"/>
  <c r="M1402" i="9"/>
  <c r="N1402" i="9"/>
  <c r="Y1402" i="9" s="1"/>
  <c r="L1403" i="9"/>
  <c r="M1403" i="9"/>
  <c r="N1403" i="9"/>
  <c r="Y1403" i="9" s="1"/>
  <c r="L1404" i="9"/>
  <c r="M1404" i="9"/>
  <c r="N1404" i="9"/>
  <c r="Y1404" i="9" s="1"/>
  <c r="L1405" i="9"/>
  <c r="M1405" i="9"/>
  <c r="N1405" i="9"/>
  <c r="Y1405" i="9" s="1"/>
  <c r="L1406" i="9"/>
  <c r="M1406" i="9"/>
  <c r="N1406" i="9"/>
  <c r="Y1406" i="9" s="1"/>
  <c r="L1407" i="9"/>
  <c r="M1407" i="9"/>
  <c r="N1407" i="9"/>
  <c r="Y1407" i="9" s="1"/>
  <c r="L1408" i="9"/>
  <c r="M1408" i="9"/>
  <c r="N1408" i="9"/>
  <c r="Y1408" i="9" s="1"/>
  <c r="L1409" i="9"/>
  <c r="M1409" i="9"/>
  <c r="N1409" i="9"/>
  <c r="Y1409" i="9" s="1"/>
  <c r="L1410" i="9"/>
  <c r="M1410" i="9"/>
  <c r="N1410" i="9"/>
  <c r="Y1410" i="9" s="1"/>
  <c r="L1411" i="9"/>
  <c r="M1411" i="9"/>
  <c r="N1411" i="9"/>
  <c r="Y1411" i="9" s="1"/>
  <c r="L1412" i="9"/>
  <c r="M1412" i="9"/>
  <c r="N1412" i="9"/>
  <c r="Y1412" i="9" s="1"/>
  <c r="L1413" i="9"/>
  <c r="M1413" i="9"/>
  <c r="N1413" i="9"/>
  <c r="Y1413" i="9" s="1"/>
  <c r="L1414" i="9"/>
  <c r="M1414" i="9"/>
  <c r="N1414" i="9"/>
  <c r="Y1414" i="9" s="1"/>
  <c r="L1415" i="9"/>
  <c r="M1415" i="9"/>
  <c r="N1415" i="9"/>
  <c r="Y1415" i="9" s="1"/>
  <c r="L1416" i="9"/>
  <c r="M1416" i="9"/>
  <c r="N1416" i="9"/>
  <c r="Y1416" i="9" s="1"/>
  <c r="L1417" i="9"/>
  <c r="M1417" i="9"/>
  <c r="N1417" i="9"/>
  <c r="Y1417" i="9" s="1"/>
  <c r="L1418" i="9"/>
  <c r="M1418" i="9"/>
  <c r="N1418" i="9"/>
  <c r="Y1418" i="9" s="1"/>
  <c r="L1419" i="9"/>
  <c r="M1419" i="9"/>
  <c r="N1419" i="9"/>
  <c r="Y1419" i="9" s="1"/>
  <c r="L1420" i="9"/>
  <c r="M1420" i="9"/>
  <c r="N1420" i="9"/>
  <c r="Y1420" i="9" s="1"/>
  <c r="L1421" i="9"/>
  <c r="M1421" i="9"/>
  <c r="N1421" i="9"/>
  <c r="Y1421" i="9" s="1"/>
  <c r="L1422" i="9"/>
  <c r="M1422" i="9"/>
  <c r="N1422" i="9"/>
  <c r="Y1422" i="9" s="1"/>
  <c r="L1423" i="9"/>
  <c r="M1423" i="9"/>
  <c r="N1423" i="9"/>
  <c r="Y1423" i="9" s="1"/>
  <c r="L1424" i="9"/>
  <c r="M1424" i="9"/>
  <c r="N1424" i="9"/>
  <c r="Y1424" i="9" s="1"/>
  <c r="L1425" i="9"/>
  <c r="M1425" i="9"/>
  <c r="N1425" i="9"/>
  <c r="Y1425" i="9" s="1"/>
  <c r="L1426" i="9"/>
  <c r="M1426" i="9"/>
  <c r="N1426" i="9"/>
  <c r="Y1426" i="9" s="1"/>
  <c r="L1427" i="9"/>
  <c r="M1427" i="9"/>
  <c r="N1427" i="9"/>
  <c r="Y1427" i="9" s="1"/>
  <c r="L1428" i="9"/>
  <c r="M1428" i="9"/>
  <c r="N1428" i="9"/>
  <c r="Y1428" i="9" s="1"/>
  <c r="L1429" i="9"/>
  <c r="M1429" i="9"/>
  <c r="N1429" i="9"/>
  <c r="Y1429" i="9" s="1"/>
  <c r="L1430" i="9"/>
  <c r="M1430" i="9"/>
  <c r="N1430" i="9"/>
  <c r="Y1430" i="9" s="1"/>
  <c r="L1431" i="9"/>
  <c r="M1431" i="9"/>
  <c r="N1431" i="9"/>
  <c r="Y1431" i="9" s="1"/>
  <c r="L1432" i="9"/>
  <c r="M1432" i="9"/>
  <c r="N1432" i="9"/>
  <c r="Y1432" i="9" s="1"/>
  <c r="L1433" i="9"/>
  <c r="M1433" i="9"/>
  <c r="N1433" i="9"/>
  <c r="Y1433" i="9" s="1"/>
  <c r="L1434" i="9"/>
  <c r="M1434" i="9"/>
  <c r="N1434" i="9"/>
  <c r="Y1434" i="9" s="1"/>
  <c r="L1435" i="9"/>
  <c r="M1435" i="9"/>
  <c r="N1435" i="9"/>
  <c r="Y1435" i="9" s="1"/>
  <c r="L1436" i="9"/>
  <c r="M1436" i="9"/>
  <c r="N1436" i="9"/>
  <c r="Y1436" i="9" s="1"/>
  <c r="L1437" i="9"/>
  <c r="M1437" i="9"/>
  <c r="N1437" i="9"/>
  <c r="Y1437" i="9" s="1"/>
  <c r="L1438" i="9"/>
  <c r="M1438" i="9"/>
  <c r="N1438" i="9"/>
  <c r="Y1438" i="9" s="1"/>
  <c r="L1439" i="9"/>
  <c r="M1439" i="9"/>
  <c r="N1439" i="9"/>
  <c r="Y1439" i="9" s="1"/>
  <c r="L1440" i="9"/>
  <c r="M1440" i="9"/>
  <c r="N1440" i="9"/>
  <c r="Y1440" i="9" s="1"/>
  <c r="L1441" i="9"/>
  <c r="M1441" i="9"/>
  <c r="N1441" i="9"/>
  <c r="Y1441" i="9" s="1"/>
  <c r="L1442" i="9"/>
  <c r="M1442" i="9"/>
  <c r="N1442" i="9"/>
  <c r="Y1442" i="9" s="1"/>
  <c r="L1443" i="9"/>
  <c r="M1443" i="9"/>
  <c r="N1443" i="9"/>
  <c r="Y1443" i="9" s="1"/>
  <c r="L1444" i="9"/>
  <c r="M1444" i="9"/>
  <c r="N1444" i="9"/>
  <c r="Y1444" i="9" s="1"/>
  <c r="L1445" i="9"/>
  <c r="M1445" i="9"/>
  <c r="N1445" i="9"/>
  <c r="Y1445" i="9" s="1"/>
  <c r="L1446" i="9"/>
  <c r="M1446" i="9"/>
  <c r="N1446" i="9"/>
  <c r="Y1446" i="9" s="1"/>
  <c r="L1447" i="9"/>
  <c r="M1447" i="9"/>
  <c r="N1447" i="9"/>
  <c r="Y1447" i="9" s="1"/>
  <c r="L1448" i="9"/>
  <c r="M1448" i="9"/>
  <c r="N1448" i="9"/>
  <c r="Y1448" i="9" s="1"/>
  <c r="L1449" i="9"/>
  <c r="M1449" i="9"/>
  <c r="N1449" i="9"/>
  <c r="Y1449" i="9" s="1"/>
  <c r="L1450" i="9"/>
  <c r="M1450" i="9"/>
  <c r="N1450" i="9"/>
  <c r="Y1450" i="9" s="1"/>
  <c r="L1451" i="9"/>
  <c r="M1451" i="9"/>
  <c r="N1451" i="9"/>
  <c r="Y1451" i="9" s="1"/>
  <c r="L1452" i="9"/>
  <c r="M1452" i="9"/>
  <c r="N1452" i="9"/>
  <c r="Y1452" i="9" s="1"/>
  <c r="L1453" i="9"/>
  <c r="M1453" i="9"/>
  <c r="N1453" i="9"/>
  <c r="Y1453" i="9" s="1"/>
  <c r="L1454" i="9"/>
  <c r="M1454" i="9"/>
  <c r="N1454" i="9"/>
  <c r="Y1454" i="9" s="1"/>
  <c r="L1455" i="9"/>
  <c r="M1455" i="9"/>
  <c r="N1455" i="9"/>
  <c r="Y1455" i="9" s="1"/>
  <c r="L1456" i="9"/>
  <c r="M1456" i="9"/>
  <c r="N1456" i="9"/>
  <c r="Y1456" i="9" s="1"/>
  <c r="L1457" i="9"/>
  <c r="M1457" i="9"/>
  <c r="N1457" i="9"/>
  <c r="Y1457" i="9" s="1"/>
  <c r="L1458" i="9"/>
  <c r="M1458" i="9"/>
  <c r="N1458" i="9"/>
  <c r="Y1458" i="9" s="1"/>
  <c r="L1459" i="9"/>
  <c r="M1459" i="9"/>
  <c r="N1459" i="9"/>
  <c r="Y1459" i="9" s="1"/>
  <c r="L1460" i="9"/>
  <c r="M1460" i="9"/>
  <c r="N1460" i="9"/>
  <c r="Y1460" i="9" s="1"/>
  <c r="L1461" i="9"/>
  <c r="M1461" i="9"/>
  <c r="N1461" i="9"/>
  <c r="Y1461" i="9" s="1"/>
  <c r="L1462" i="9"/>
  <c r="M1462" i="9"/>
  <c r="N1462" i="9"/>
  <c r="Y1462" i="9" s="1"/>
  <c r="L1463" i="9"/>
  <c r="M1463" i="9"/>
  <c r="N1463" i="9"/>
  <c r="Y1463" i="9" s="1"/>
  <c r="L1464" i="9"/>
  <c r="M1464" i="9"/>
  <c r="N1464" i="9"/>
  <c r="Y1464" i="9" s="1"/>
  <c r="L1465" i="9"/>
  <c r="M1465" i="9"/>
  <c r="N1465" i="9"/>
  <c r="Y1465" i="9" s="1"/>
  <c r="L1466" i="9"/>
  <c r="M1466" i="9"/>
  <c r="N1466" i="9"/>
  <c r="Y1466" i="9" s="1"/>
  <c r="L1467" i="9"/>
  <c r="M1467" i="9"/>
  <c r="N1467" i="9"/>
  <c r="Y1467" i="9" s="1"/>
  <c r="L1468" i="9"/>
  <c r="M1468" i="9"/>
  <c r="N1468" i="9"/>
  <c r="Y1468" i="9" s="1"/>
  <c r="L1469" i="9"/>
  <c r="M1469" i="9"/>
  <c r="N1469" i="9"/>
  <c r="Y1469" i="9" s="1"/>
  <c r="L1470" i="9"/>
  <c r="M1470" i="9"/>
  <c r="N1470" i="9"/>
  <c r="Y1470" i="9" s="1"/>
  <c r="L1471" i="9"/>
  <c r="M1471" i="9"/>
  <c r="N1471" i="9"/>
  <c r="Y1471" i="9" s="1"/>
  <c r="L1472" i="9"/>
  <c r="M1472" i="9"/>
  <c r="N1472" i="9"/>
  <c r="Y1472" i="9" s="1"/>
  <c r="L1473" i="9"/>
  <c r="M1473" i="9"/>
  <c r="N1473" i="9"/>
  <c r="Y1473" i="9" s="1"/>
  <c r="L1474" i="9"/>
  <c r="M1474" i="9"/>
  <c r="N1474" i="9"/>
  <c r="Y1474" i="9" s="1"/>
  <c r="L1475" i="9"/>
  <c r="M1475" i="9"/>
  <c r="N1475" i="9"/>
  <c r="Y1475" i="9" s="1"/>
  <c r="L1476" i="9"/>
  <c r="M1476" i="9"/>
  <c r="N1476" i="9"/>
  <c r="Y1476" i="9" s="1"/>
  <c r="L1477" i="9"/>
  <c r="M1477" i="9"/>
  <c r="N1477" i="9"/>
  <c r="Y1477" i="9" s="1"/>
  <c r="L1478" i="9"/>
  <c r="M1478" i="9"/>
  <c r="N1478" i="9"/>
  <c r="Y1478" i="9" s="1"/>
  <c r="L1479" i="9"/>
  <c r="M1479" i="9"/>
  <c r="N1479" i="9"/>
  <c r="Y1479" i="9" s="1"/>
  <c r="L1480" i="9"/>
  <c r="M1480" i="9"/>
  <c r="N1480" i="9"/>
  <c r="Y1480" i="9" s="1"/>
  <c r="L1481" i="9"/>
  <c r="M1481" i="9"/>
  <c r="N1481" i="9"/>
  <c r="Y1481" i="9" s="1"/>
  <c r="L1482" i="9"/>
  <c r="M1482" i="9"/>
  <c r="N1482" i="9"/>
  <c r="Y1482" i="9" s="1"/>
  <c r="L1483" i="9"/>
  <c r="M1483" i="9"/>
  <c r="N1483" i="9"/>
  <c r="Y1483" i="9" s="1"/>
  <c r="L1484" i="9"/>
  <c r="M1484" i="9"/>
  <c r="N1484" i="9"/>
  <c r="Y1484" i="9" s="1"/>
  <c r="L1485" i="9"/>
  <c r="M1485" i="9"/>
  <c r="N1485" i="9"/>
  <c r="Y1485" i="9" s="1"/>
  <c r="L1486" i="9"/>
  <c r="M1486" i="9"/>
  <c r="N1486" i="9"/>
  <c r="Y1486" i="9" s="1"/>
  <c r="L1487" i="9"/>
  <c r="M1487" i="9"/>
  <c r="N1487" i="9"/>
  <c r="Y1487" i="9" s="1"/>
  <c r="L1488" i="9"/>
  <c r="M1488" i="9"/>
  <c r="N1488" i="9"/>
  <c r="Y1488" i="9" s="1"/>
  <c r="L1489" i="9"/>
  <c r="M1489" i="9"/>
  <c r="N1489" i="9"/>
  <c r="Y1489" i="9" s="1"/>
  <c r="L1490" i="9"/>
  <c r="M1490" i="9"/>
  <c r="N1490" i="9"/>
  <c r="Y1490" i="9" s="1"/>
  <c r="L1491" i="9"/>
  <c r="M1491" i="9"/>
  <c r="N1491" i="9"/>
  <c r="Y1491" i="9" s="1"/>
  <c r="L1492" i="9"/>
  <c r="M1492" i="9"/>
  <c r="N1492" i="9"/>
  <c r="Y1492" i="9" s="1"/>
  <c r="L1493" i="9"/>
  <c r="M1493" i="9"/>
  <c r="N1493" i="9"/>
  <c r="Y1493" i="9" s="1"/>
  <c r="L1494" i="9"/>
  <c r="M1494" i="9"/>
  <c r="N1494" i="9"/>
  <c r="Y1494" i="9" s="1"/>
  <c r="L1495" i="9"/>
  <c r="M1495" i="9"/>
  <c r="N1495" i="9"/>
  <c r="Y1495" i="9" s="1"/>
  <c r="L1496" i="9"/>
  <c r="M1496" i="9"/>
  <c r="N1496" i="9"/>
  <c r="Y1496" i="9" s="1"/>
  <c r="L1497" i="9"/>
  <c r="M1497" i="9"/>
  <c r="N1497" i="9"/>
  <c r="Y1497" i="9" s="1"/>
  <c r="L1498" i="9"/>
  <c r="M1498" i="9"/>
  <c r="N1498" i="9"/>
  <c r="Y1498" i="9" s="1"/>
  <c r="L1499" i="9"/>
  <c r="M1499" i="9"/>
  <c r="N1499" i="9"/>
  <c r="Y1499" i="9" s="1"/>
  <c r="L1500" i="9"/>
  <c r="M1500" i="9"/>
  <c r="N1500" i="9"/>
  <c r="Y1500" i="9" s="1"/>
  <c r="L1501" i="9"/>
  <c r="M1501" i="9"/>
  <c r="N1501" i="9"/>
  <c r="Y1501" i="9" s="1"/>
  <c r="L1502" i="9"/>
  <c r="M1502" i="9"/>
  <c r="N1502" i="9"/>
  <c r="Y1502" i="9" s="1"/>
  <c r="L1503" i="9"/>
  <c r="M1503" i="9"/>
  <c r="N1503" i="9"/>
  <c r="Y1503" i="9" s="1"/>
  <c r="L1504" i="9"/>
  <c r="M1504" i="9"/>
  <c r="N1504" i="9"/>
  <c r="Y1504" i="9" s="1"/>
  <c r="L1505" i="9"/>
  <c r="M1505" i="9"/>
  <c r="N1505" i="9"/>
  <c r="Y1505" i="9" s="1"/>
  <c r="L1506" i="9"/>
  <c r="M1506" i="9"/>
  <c r="N1506" i="9"/>
  <c r="Y1506" i="9" s="1"/>
  <c r="L1507" i="9"/>
  <c r="M1507" i="9"/>
  <c r="N1507" i="9"/>
  <c r="Y1507" i="9" s="1"/>
  <c r="L1508" i="9"/>
  <c r="M1508" i="9"/>
  <c r="N1508" i="9"/>
  <c r="Y1508" i="9" s="1"/>
  <c r="L1509" i="9"/>
  <c r="M1509" i="9"/>
  <c r="N1509" i="9"/>
  <c r="Y1509" i="9" s="1"/>
  <c r="L1510" i="9"/>
  <c r="M1510" i="9"/>
  <c r="N1510" i="9"/>
  <c r="Y1510" i="9" s="1"/>
  <c r="L1511" i="9"/>
  <c r="M1511" i="9"/>
  <c r="N1511" i="9"/>
  <c r="Y1511" i="9" s="1"/>
  <c r="L1512" i="9"/>
  <c r="M1512" i="9"/>
  <c r="N1512" i="9"/>
  <c r="Y1512" i="9" s="1"/>
  <c r="L1513" i="9"/>
  <c r="M1513" i="9"/>
  <c r="N1513" i="9"/>
  <c r="Y1513" i="9" s="1"/>
  <c r="L1514" i="9"/>
  <c r="M1514" i="9"/>
  <c r="N1514" i="9"/>
  <c r="Y1514" i="9" s="1"/>
  <c r="L1515" i="9"/>
  <c r="M1515" i="9"/>
  <c r="N1515" i="9"/>
  <c r="Y1515" i="9" s="1"/>
  <c r="L1516" i="9"/>
  <c r="M1516" i="9"/>
  <c r="N1516" i="9"/>
  <c r="Y1516" i="9" s="1"/>
  <c r="L1517" i="9"/>
  <c r="M1517" i="9"/>
  <c r="N1517" i="9"/>
  <c r="Y1517" i="9" s="1"/>
  <c r="L1518" i="9"/>
  <c r="M1518" i="9"/>
  <c r="N1518" i="9"/>
  <c r="Y1518" i="9" s="1"/>
  <c r="L1519" i="9"/>
  <c r="M1519" i="9"/>
  <c r="N1519" i="9"/>
  <c r="Y1519" i="9" s="1"/>
  <c r="L1520" i="9"/>
  <c r="M1520" i="9"/>
  <c r="N1520" i="9"/>
  <c r="Y1520" i="9" s="1"/>
  <c r="L1521" i="9"/>
  <c r="M1521" i="9"/>
  <c r="N1521" i="9"/>
  <c r="Y1521" i="9" s="1"/>
  <c r="L1522" i="9"/>
  <c r="M1522" i="9"/>
  <c r="N1522" i="9"/>
  <c r="Y1522" i="9" s="1"/>
  <c r="L1523" i="9"/>
  <c r="M1523" i="9"/>
  <c r="N1523" i="9"/>
  <c r="Y1523" i="9" s="1"/>
  <c r="L1524" i="9"/>
  <c r="M1524" i="9"/>
  <c r="N1524" i="9"/>
  <c r="Y1524" i="9" s="1"/>
  <c r="L1525" i="9"/>
  <c r="M1525" i="9"/>
  <c r="N1525" i="9"/>
  <c r="Y1525" i="9" s="1"/>
  <c r="L1526" i="9"/>
  <c r="M1526" i="9"/>
  <c r="N1526" i="9"/>
  <c r="Y1526" i="9" s="1"/>
  <c r="L1527" i="9"/>
  <c r="M1527" i="9"/>
  <c r="N1527" i="9"/>
  <c r="Y1527" i="9" s="1"/>
  <c r="L1528" i="9"/>
  <c r="M1528" i="9"/>
  <c r="N1528" i="9"/>
  <c r="Y1528" i="9" s="1"/>
  <c r="L1529" i="9"/>
  <c r="M1529" i="9"/>
  <c r="N1529" i="9"/>
  <c r="Y1529" i="9" s="1"/>
  <c r="L1530" i="9"/>
  <c r="M1530" i="9"/>
  <c r="N1530" i="9"/>
  <c r="Y1530" i="9" s="1"/>
  <c r="L1531" i="9"/>
  <c r="M1531" i="9"/>
  <c r="N1531" i="9"/>
  <c r="Y1531" i="9" s="1"/>
  <c r="L1532" i="9"/>
  <c r="M1532" i="9"/>
  <c r="N1532" i="9"/>
  <c r="Y1532" i="9" s="1"/>
  <c r="L1533" i="9"/>
  <c r="M1533" i="9"/>
  <c r="N1533" i="9"/>
  <c r="Y1533" i="9" s="1"/>
  <c r="L1534" i="9"/>
  <c r="M1534" i="9"/>
  <c r="N1534" i="9"/>
  <c r="Y1534" i="9" s="1"/>
  <c r="L1535" i="9"/>
  <c r="M1535" i="9"/>
  <c r="N1535" i="9"/>
  <c r="Y1535" i="9" s="1"/>
  <c r="L1536" i="9"/>
  <c r="M1536" i="9"/>
  <c r="N1536" i="9"/>
  <c r="Y1536" i="9" s="1"/>
  <c r="L1537" i="9"/>
  <c r="M1537" i="9"/>
  <c r="N1537" i="9"/>
  <c r="Y1537" i="9" s="1"/>
  <c r="L1538" i="9"/>
  <c r="M1538" i="9"/>
  <c r="N1538" i="9"/>
  <c r="Y1538" i="9" s="1"/>
  <c r="L1539" i="9"/>
  <c r="M1539" i="9"/>
  <c r="N1539" i="9"/>
  <c r="Y1539" i="9" s="1"/>
  <c r="L1540" i="9"/>
  <c r="M1540" i="9"/>
  <c r="N1540" i="9"/>
  <c r="Y1540" i="9" s="1"/>
  <c r="L1541" i="9"/>
  <c r="M1541" i="9"/>
  <c r="N1541" i="9"/>
  <c r="Y1541" i="9" s="1"/>
  <c r="L1542" i="9"/>
  <c r="M1542" i="9"/>
  <c r="N1542" i="9"/>
  <c r="Y1542" i="9" s="1"/>
  <c r="L1543" i="9"/>
  <c r="M1543" i="9"/>
  <c r="N1543" i="9"/>
  <c r="Y1543" i="9" s="1"/>
  <c r="L1544" i="9"/>
  <c r="M1544" i="9"/>
  <c r="N1544" i="9"/>
  <c r="Y1544" i="9" s="1"/>
  <c r="L1545" i="9"/>
  <c r="M1545" i="9"/>
  <c r="N1545" i="9"/>
  <c r="Y1545" i="9" s="1"/>
  <c r="L1546" i="9"/>
  <c r="M1546" i="9"/>
  <c r="N1546" i="9"/>
  <c r="Y1546" i="9" s="1"/>
  <c r="L1547" i="9"/>
  <c r="M1547" i="9"/>
  <c r="N1547" i="9"/>
  <c r="Y1547" i="9" s="1"/>
  <c r="L1548" i="9"/>
  <c r="M1548" i="9"/>
  <c r="N1548" i="9"/>
  <c r="Y1548" i="9" s="1"/>
  <c r="L1549" i="9"/>
  <c r="M1549" i="9"/>
  <c r="N1549" i="9"/>
  <c r="Y1549" i="9" s="1"/>
  <c r="L1550" i="9"/>
  <c r="M1550" i="9"/>
  <c r="N1550" i="9"/>
  <c r="Y1550" i="9" s="1"/>
  <c r="L1551" i="9"/>
  <c r="M1551" i="9"/>
  <c r="N1551" i="9"/>
  <c r="Y1551" i="9" s="1"/>
  <c r="L1552" i="9"/>
  <c r="M1552" i="9"/>
  <c r="N1552" i="9"/>
  <c r="Y1552" i="9" s="1"/>
  <c r="L1553" i="9"/>
  <c r="M1553" i="9"/>
  <c r="N1553" i="9"/>
  <c r="Y1553" i="9" s="1"/>
  <c r="L1554" i="9"/>
  <c r="M1554" i="9"/>
  <c r="N1554" i="9"/>
  <c r="Y1554" i="9" s="1"/>
  <c r="L1555" i="9"/>
  <c r="M1555" i="9"/>
  <c r="N1555" i="9"/>
  <c r="Y1555" i="9" s="1"/>
  <c r="L1556" i="9"/>
  <c r="M1556" i="9"/>
  <c r="N1556" i="9"/>
  <c r="Y1556" i="9" s="1"/>
  <c r="L1557" i="9"/>
  <c r="M1557" i="9"/>
  <c r="N1557" i="9"/>
  <c r="Y1557" i="9" s="1"/>
  <c r="L1558" i="9"/>
  <c r="M1558" i="9"/>
  <c r="N1558" i="9"/>
  <c r="Y1558" i="9" s="1"/>
  <c r="L1559" i="9"/>
  <c r="M1559" i="9"/>
  <c r="N1559" i="9"/>
  <c r="Y1559" i="9" s="1"/>
  <c r="L1560" i="9"/>
  <c r="M1560" i="9"/>
  <c r="N1560" i="9"/>
  <c r="Y1560" i="9" s="1"/>
  <c r="L1561" i="9"/>
  <c r="M1561" i="9"/>
  <c r="N1561" i="9"/>
  <c r="Y1561" i="9" s="1"/>
  <c r="L1562" i="9"/>
  <c r="M1562" i="9"/>
  <c r="N1562" i="9"/>
  <c r="Y1562" i="9" s="1"/>
  <c r="L1563" i="9"/>
  <c r="M1563" i="9"/>
  <c r="N1563" i="9"/>
  <c r="Y1563" i="9" s="1"/>
  <c r="L1564" i="9"/>
  <c r="M1564" i="9"/>
  <c r="N1564" i="9"/>
  <c r="Y1564" i="9" s="1"/>
  <c r="L1565" i="9"/>
  <c r="M1565" i="9"/>
  <c r="N1565" i="9"/>
  <c r="Y1565" i="9" s="1"/>
  <c r="L1566" i="9"/>
  <c r="M1566" i="9"/>
  <c r="N1566" i="9"/>
  <c r="Y1566" i="9" s="1"/>
  <c r="L1567" i="9"/>
  <c r="M1567" i="9"/>
  <c r="N1567" i="9"/>
  <c r="Y1567" i="9" s="1"/>
  <c r="L1568" i="9"/>
  <c r="M1568" i="9"/>
  <c r="N1568" i="9"/>
  <c r="Y1568" i="9" s="1"/>
  <c r="L1569" i="9"/>
  <c r="M1569" i="9"/>
  <c r="N1569" i="9"/>
  <c r="Y1569" i="9" s="1"/>
  <c r="L1570" i="9"/>
  <c r="M1570" i="9"/>
  <c r="N1570" i="9"/>
  <c r="Y1570" i="9" s="1"/>
  <c r="L1571" i="9"/>
  <c r="M1571" i="9"/>
  <c r="N1571" i="9"/>
  <c r="Y1571" i="9" s="1"/>
  <c r="L1572" i="9"/>
  <c r="M1572" i="9"/>
  <c r="N1572" i="9"/>
  <c r="Y1572" i="9" s="1"/>
  <c r="L1573" i="9"/>
  <c r="M1573" i="9"/>
  <c r="N1573" i="9"/>
  <c r="Y1573" i="9" s="1"/>
  <c r="L1574" i="9"/>
  <c r="M1574" i="9"/>
  <c r="N1574" i="9"/>
  <c r="Y1574" i="9" s="1"/>
  <c r="L1575" i="9"/>
  <c r="M1575" i="9"/>
  <c r="N1575" i="9"/>
  <c r="Y1575" i="9" s="1"/>
  <c r="L1576" i="9"/>
  <c r="M1576" i="9"/>
  <c r="N1576" i="9"/>
  <c r="Y1576" i="9" s="1"/>
  <c r="L1577" i="9"/>
  <c r="M1577" i="9"/>
  <c r="N1577" i="9"/>
  <c r="Y1577" i="9" s="1"/>
  <c r="L1578" i="9"/>
  <c r="M1578" i="9"/>
  <c r="N1578" i="9"/>
  <c r="Y1578" i="9" s="1"/>
  <c r="L1579" i="9"/>
  <c r="M1579" i="9"/>
  <c r="N1579" i="9"/>
  <c r="Y1579" i="9" s="1"/>
  <c r="L1580" i="9"/>
  <c r="M1580" i="9"/>
  <c r="N1580" i="9"/>
  <c r="Y1580" i="9" s="1"/>
  <c r="L1581" i="9"/>
  <c r="M1581" i="9"/>
  <c r="N1581" i="9"/>
  <c r="Y1581" i="9" s="1"/>
  <c r="L1582" i="9"/>
  <c r="M1582" i="9"/>
  <c r="N1582" i="9"/>
  <c r="Y1582" i="9" s="1"/>
  <c r="L1583" i="9"/>
  <c r="M1583" i="9"/>
  <c r="N1583" i="9"/>
  <c r="Y1583" i="9" s="1"/>
  <c r="L1584" i="9"/>
  <c r="M1584" i="9"/>
  <c r="N1584" i="9"/>
  <c r="Y1584" i="9" s="1"/>
  <c r="L1585" i="9"/>
  <c r="M1585" i="9"/>
  <c r="N1585" i="9"/>
  <c r="Y1585" i="9" s="1"/>
  <c r="L1586" i="9"/>
  <c r="M1586" i="9"/>
  <c r="N1586" i="9"/>
  <c r="Y1586" i="9" s="1"/>
  <c r="L1587" i="9"/>
  <c r="M1587" i="9"/>
  <c r="N1587" i="9"/>
  <c r="Y1587" i="9" s="1"/>
  <c r="L1588" i="9"/>
  <c r="M1588" i="9"/>
  <c r="N1588" i="9"/>
  <c r="Y1588" i="9" s="1"/>
  <c r="L1589" i="9"/>
  <c r="M1589" i="9"/>
  <c r="N1589" i="9"/>
  <c r="Y1589" i="9" s="1"/>
  <c r="L1590" i="9"/>
  <c r="M1590" i="9"/>
  <c r="N1590" i="9"/>
  <c r="Y1590" i="9" s="1"/>
  <c r="L1591" i="9"/>
  <c r="M1591" i="9"/>
  <c r="N1591" i="9"/>
  <c r="Y1591" i="9" s="1"/>
  <c r="L1592" i="9"/>
  <c r="M1592" i="9"/>
  <c r="N1592" i="9"/>
  <c r="Y1592" i="9" s="1"/>
  <c r="L1593" i="9"/>
  <c r="M1593" i="9"/>
  <c r="N1593" i="9"/>
  <c r="Y1593" i="9" s="1"/>
  <c r="L1594" i="9"/>
  <c r="M1594" i="9"/>
  <c r="N1594" i="9"/>
  <c r="Y1594" i="9" s="1"/>
  <c r="L1595" i="9"/>
  <c r="M1595" i="9"/>
  <c r="N1595" i="9"/>
  <c r="Y1595" i="9" s="1"/>
  <c r="L1596" i="9"/>
  <c r="M1596" i="9"/>
  <c r="N1596" i="9"/>
  <c r="Y1596" i="9" s="1"/>
  <c r="L1597" i="9"/>
  <c r="M1597" i="9"/>
  <c r="N1597" i="9"/>
  <c r="Y1597" i="9" s="1"/>
  <c r="L1598" i="9"/>
  <c r="M1598" i="9"/>
  <c r="N1598" i="9"/>
  <c r="Y1598" i="9" s="1"/>
  <c r="L1599" i="9"/>
  <c r="M1599" i="9"/>
  <c r="N1599" i="9"/>
  <c r="Y1599" i="9" s="1"/>
  <c r="L1600" i="9"/>
  <c r="M1600" i="9"/>
  <c r="N1600" i="9"/>
  <c r="Y1600" i="9" s="1"/>
  <c r="L1601" i="9"/>
  <c r="M1601" i="9"/>
  <c r="N1601" i="9"/>
  <c r="Y1601" i="9" s="1"/>
  <c r="L1602" i="9"/>
  <c r="M1602" i="9"/>
  <c r="N1602" i="9"/>
  <c r="Y1602" i="9" s="1"/>
  <c r="L1603" i="9"/>
  <c r="M1603" i="9"/>
  <c r="N1603" i="9"/>
  <c r="Y1603" i="9" s="1"/>
  <c r="L1604" i="9"/>
  <c r="M1604" i="9"/>
  <c r="N1604" i="9"/>
  <c r="Y1604" i="9" s="1"/>
  <c r="L1605" i="9"/>
  <c r="M1605" i="9"/>
  <c r="N1605" i="9"/>
  <c r="Y1605" i="9" s="1"/>
  <c r="L1606" i="9"/>
  <c r="M1606" i="9"/>
  <c r="N1606" i="9"/>
  <c r="Y1606" i="9" s="1"/>
  <c r="L1607" i="9"/>
  <c r="M1607" i="9"/>
  <c r="N1607" i="9"/>
  <c r="Y1607" i="9" s="1"/>
  <c r="L1608" i="9"/>
  <c r="M1608" i="9"/>
  <c r="N1608" i="9"/>
  <c r="Y1608" i="9" s="1"/>
  <c r="L1609" i="9"/>
  <c r="M1609" i="9"/>
  <c r="N1609" i="9"/>
  <c r="Y1609" i="9" s="1"/>
  <c r="L1610" i="9"/>
  <c r="M1610" i="9"/>
  <c r="N1610" i="9"/>
  <c r="Y1610" i="9" s="1"/>
  <c r="L1611" i="9"/>
  <c r="M1611" i="9"/>
  <c r="N1611" i="9"/>
  <c r="Y1611" i="9" s="1"/>
  <c r="L1612" i="9"/>
  <c r="M1612" i="9"/>
  <c r="N1612" i="9"/>
  <c r="Y1612" i="9" s="1"/>
  <c r="L1613" i="9"/>
  <c r="M1613" i="9"/>
  <c r="N1613" i="9"/>
  <c r="Y1613" i="9" s="1"/>
  <c r="L1614" i="9"/>
  <c r="M1614" i="9"/>
  <c r="N1614" i="9"/>
  <c r="Y1614" i="9" s="1"/>
  <c r="L1615" i="9"/>
  <c r="M1615" i="9"/>
  <c r="N1615" i="9"/>
  <c r="Y1615" i="9" s="1"/>
  <c r="L1616" i="9"/>
  <c r="M1616" i="9"/>
  <c r="N1616" i="9"/>
  <c r="Y1616" i="9" s="1"/>
  <c r="L1617" i="9"/>
  <c r="M1617" i="9"/>
  <c r="N1617" i="9"/>
  <c r="Y1617" i="9" s="1"/>
  <c r="L1618" i="9"/>
  <c r="M1618" i="9"/>
  <c r="N1618" i="9"/>
  <c r="Y1618" i="9" s="1"/>
  <c r="L1619" i="9"/>
  <c r="M1619" i="9"/>
  <c r="N1619" i="9"/>
  <c r="Y1619" i="9" s="1"/>
  <c r="L1620" i="9"/>
  <c r="M1620" i="9"/>
  <c r="N1620" i="9"/>
  <c r="Y1620" i="9" s="1"/>
  <c r="L1621" i="9"/>
  <c r="M1621" i="9"/>
  <c r="N1621" i="9"/>
  <c r="Y1621" i="9" s="1"/>
  <c r="L1622" i="9"/>
  <c r="M1622" i="9"/>
  <c r="N1622" i="9"/>
  <c r="Y1622" i="9" s="1"/>
  <c r="L1623" i="9"/>
  <c r="M1623" i="9"/>
  <c r="N1623" i="9"/>
  <c r="Y1623" i="9" s="1"/>
  <c r="L1624" i="9"/>
  <c r="M1624" i="9"/>
  <c r="N1624" i="9"/>
  <c r="Y1624" i="9" s="1"/>
  <c r="L1625" i="9"/>
  <c r="M1625" i="9"/>
  <c r="N1625" i="9"/>
  <c r="Y1625" i="9" s="1"/>
  <c r="L1626" i="9"/>
  <c r="M1626" i="9"/>
  <c r="N1626" i="9"/>
  <c r="Y1626" i="9" s="1"/>
  <c r="L1627" i="9"/>
  <c r="M1627" i="9"/>
  <c r="N1627" i="9"/>
  <c r="Y1627" i="9" s="1"/>
  <c r="L1628" i="9"/>
  <c r="M1628" i="9"/>
  <c r="N1628" i="9"/>
  <c r="Y1628" i="9" s="1"/>
  <c r="L1629" i="9"/>
  <c r="M1629" i="9"/>
  <c r="N1629" i="9"/>
  <c r="Y1629" i="9" s="1"/>
  <c r="L1630" i="9"/>
  <c r="M1630" i="9"/>
  <c r="N1630" i="9"/>
  <c r="Y1630" i="9" s="1"/>
  <c r="L1631" i="9"/>
  <c r="M1631" i="9"/>
  <c r="N1631" i="9"/>
  <c r="Y1631" i="9" s="1"/>
  <c r="L1632" i="9"/>
  <c r="M1632" i="9"/>
  <c r="N1632" i="9"/>
  <c r="Y1632" i="9" s="1"/>
  <c r="L1633" i="9"/>
  <c r="M1633" i="9"/>
  <c r="N1633" i="9"/>
  <c r="Y1633" i="9" s="1"/>
  <c r="L1634" i="9"/>
  <c r="M1634" i="9"/>
  <c r="N1634" i="9"/>
  <c r="Y1634" i="9" s="1"/>
  <c r="L1635" i="9"/>
  <c r="M1635" i="9"/>
  <c r="N1635" i="9"/>
  <c r="Y1635" i="9" s="1"/>
  <c r="L1636" i="9"/>
  <c r="M1636" i="9"/>
  <c r="N1636" i="9"/>
  <c r="Y1636" i="9" s="1"/>
  <c r="L1637" i="9"/>
  <c r="M1637" i="9"/>
  <c r="N1637" i="9"/>
  <c r="Y1637" i="9" s="1"/>
  <c r="L1638" i="9"/>
  <c r="M1638" i="9"/>
  <c r="N1638" i="9"/>
  <c r="Y1638" i="9" s="1"/>
  <c r="L1639" i="9"/>
  <c r="M1639" i="9"/>
  <c r="N1639" i="9"/>
  <c r="Y1639" i="9" s="1"/>
  <c r="L1640" i="9"/>
  <c r="M1640" i="9"/>
  <c r="N1640" i="9"/>
  <c r="Y1640" i="9" s="1"/>
  <c r="L1641" i="9"/>
  <c r="M1641" i="9"/>
  <c r="N1641" i="9"/>
  <c r="Y1641" i="9" s="1"/>
  <c r="L1642" i="9"/>
  <c r="M1642" i="9"/>
  <c r="N1642" i="9"/>
  <c r="Y1642" i="9" s="1"/>
  <c r="L1643" i="9"/>
  <c r="M1643" i="9"/>
  <c r="N1643" i="9"/>
  <c r="Y1643" i="9" s="1"/>
  <c r="L1644" i="9"/>
  <c r="M1644" i="9"/>
  <c r="N1644" i="9"/>
  <c r="Y1644" i="9" s="1"/>
  <c r="L1645" i="9"/>
  <c r="M1645" i="9"/>
  <c r="N1645" i="9"/>
  <c r="Y1645" i="9" s="1"/>
  <c r="L1646" i="9"/>
  <c r="M1646" i="9"/>
  <c r="N1646" i="9"/>
  <c r="Y1646" i="9" s="1"/>
  <c r="L1647" i="9"/>
  <c r="M1647" i="9"/>
  <c r="N1647" i="9"/>
  <c r="Y1647" i="9" s="1"/>
  <c r="L1648" i="9"/>
  <c r="M1648" i="9"/>
  <c r="N1648" i="9"/>
  <c r="Y1648" i="9" s="1"/>
  <c r="L1649" i="9"/>
  <c r="M1649" i="9"/>
  <c r="N1649" i="9"/>
  <c r="Y1649" i="9" s="1"/>
  <c r="L1650" i="9"/>
  <c r="M1650" i="9"/>
  <c r="N1650" i="9"/>
  <c r="Y1650" i="9" s="1"/>
  <c r="L1651" i="9"/>
  <c r="M1651" i="9"/>
  <c r="N1651" i="9"/>
  <c r="Y1651" i="9" s="1"/>
  <c r="L1652" i="9"/>
  <c r="M1652" i="9"/>
  <c r="N1652" i="9"/>
  <c r="Y1652" i="9" s="1"/>
  <c r="L1653" i="9"/>
  <c r="M1653" i="9"/>
  <c r="N1653" i="9"/>
  <c r="Y1653" i="9" s="1"/>
  <c r="L1654" i="9"/>
  <c r="M1654" i="9"/>
  <c r="N1654" i="9"/>
  <c r="Y1654" i="9" s="1"/>
  <c r="L1655" i="9"/>
  <c r="M1655" i="9"/>
  <c r="N1655" i="9"/>
  <c r="Y1655" i="9" s="1"/>
  <c r="L1656" i="9"/>
  <c r="M1656" i="9"/>
  <c r="N1656" i="9"/>
  <c r="Y1656" i="9" s="1"/>
  <c r="L1657" i="9"/>
  <c r="M1657" i="9"/>
  <c r="N1657" i="9"/>
  <c r="Y1657" i="9" s="1"/>
  <c r="L1658" i="9"/>
  <c r="M1658" i="9"/>
  <c r="N1658" i="9"/>
  <c r="Y1658" i="9" s="1"/>
  <c r="L1659" i="9"/>
  <c r="M1659" i="9"/>
  <c r="N1659" i="9"/>
  <c r="Y1659" i="9" s="1"/>
  <c r="L1660" i="9"/>
  <c r="M1660" i="9"/>
  <c r="N1660" i="9"/>
  <c r="Y1660" i="9" s="1"/>
  <c r="L1661" i="9"/>
  <c r="M1661" i="9"/>
  <c r="N1661" i="9"/>
  <c r="Y1661" i="9" s="1"/>
  <c r="L1662" i="9"/>
  <c r="M1662" i="9"/>
  <c r="N1662" i="9"/>
  <c r="Y1662" i="9" s="1"/>
  <c r="L1663" i="9"/>
  <c r="M1663" i="9"/>
  <c r="N1663" i="9"/>
  <c r="Y1663" i="9" s="1"/>
  <c r="L1664" i="9"/>
  <c r="M1664" i="9"/>
  <c r="N1664" i="9"/>
  <c r="Y1664" i="9" s="1"/>
  <c r="L1665" i="9"/>
  <c r="M1665" i="9"/>
  <c r="N1665" i="9"/>
  <c r="Y1665" i="9" s="1"/>
  <c r="L1666" i="9"/>
  <c r="M1666" i="9"/>
  <c r="N1666" i="9"/>
  <c r="Y1666" i="9" s="1"/>
  <c r="L1667" i="9"/>
  <c r="M1667" i="9"/>
  <c r="N1667" i="9"/>
  <c r="Y1667" i="9" s="1"/>
  <c r="L1668" i="9"/>
  <c r="M1668" i="9"/>
  <c r="N1668" i="9"/>
  <c r="Y1668" i="9" s="1"/>
  <c r="L1669" i="9"/>
  <c r="M1669" i="9"/>
  <c r="N1669" i="9"/>
  <c r="Y1669" i="9" s="1"/>
  <c r="L1670" i="9"/>
  <c r="M1670" i="9"/>
  <c r="N1670" i="9"/>
  <c r="Y1670" i="9" s="1"/>
  <c r="L1671" i="9"/>
  <c r="M1671" i="9"/>
  <c r="N1671" i="9"/>
  <c r="Y1671" i="9" s="1"/>
  <c r="L1672" i="9"/>
  <c r="M1672" i="9"/>
  <c r="N1672" i="9"/>
  <c r="Y1672" i="9" s="1"/>
  <c r="L1673" i="9"/>
  <c r="M1673" i="9"/>
  <c r="N1673" i="9"/>
  <c r="Y1673" i="9" s="1"/>
  <c r="L1674" i="9"/>
  <c r="M1674" i="9"/>
  <c r="N1674" i="9"/>
  <c r="Y1674" i="9" s="1"/>
  <c r="L1675" i="9"/>
  <c r="M1675" i="9"/>
  <c r="N1675" i="9"/>
  <c r="Y1675" i="9" s="1"/>
  <c r="L1676" i="9"/>
  <c r="M1676" i="9"/>
  <c r="N1676" i="9"/>
  <c r="Y1676" i="9" s="1"/>
  <c r="L1677" i="9"/>
  <c r="M1677" i="9"/>
  <c r="N1677" i="9"/>
  <c r="Y1677" i="9" s="1"/>
  <c r="L1678" i="9"/>
  <c r="M1678" i="9"/>
  <c r="N1678" i="9"/>
  <c r="Y1678" i="9" s="1"/>
  <c r="L1679" i="9"/>
  <c r="M1679" i="9"/>
  <c r="N1679" i="9"/>
  <c r="Y1679" i="9" s="1"/>
  <c r="L1680" i="9"/>
  <c r="M1680" i="9"/>
  <c r="N1680" i="9"/>
  <c r="Y1680" i="9" s="1"/>
  <c r="L1681" i="9"/>
  <c r="M1681" i="9"/>
  <c r="N1681" i="9"/>
  <c r="Y1681" i="9" s="1"/>
  <c r="L1682" i="9"/>
  <c r="M1682" i="9"/>
  <c r="N1682" i="9"/>
  <c r="Y1682" i="9" s="1"/>
  <c r="L1683" i="9"/>
  <c r="M1683" i="9"/>
  <c r="N1683" i="9"/>
  <c r="Y1683" i="9" s="1"/>
  <c r="L1684" i="9"/>
  <c r="M1684" i="9"/>
  <c r="N1684" i="9"/>
  <c r="Y1684" i="9" s="1"/>
  <c r="L1685" i="9"/>
  <c r="M1685" i="9"/>
  <c r="N1685" i="9"/>
  <c r="Y1685" i="9" s="1"/>
  <c r="L1686" i="9"/>
  <c r="M1686" i="9"/>
  <c r="N1686" i="9"/>
  <c r="Y1686" i="9" s="1"/>
  <c r="L1687" i="9"/>
  <c r="M1687" i="9"/>
  <c r="N1687" i="9"/>
  <c r="Y1687" i="9" s="1"/>
  <c r="L1688" i="9"/>
  <c r="M1688" i="9"/>
  <c r="N1688" i="9"/>
  <c r="Y1688" i="9" s="1"/>
  <c r="L1689" i="9"/>
  <c r="M1689" i="9"/>
  <c r="N1689" i="9"/>
  <c r="Y1689" i="9" s="1"/>
  <c r="L1690" i="9"/>
  <c r="M1690" i="9"/>
  <c r="N1690" i="9"/>
  <c r="Y1690" i="9" s="1"/>
  <c r="L1691" i="9"/>
  <c r="M1691" i="9"/>
  <c r="N1691" i="9"/>
  <c r="Y1691" i="9" s="1"/>
  <c r="L1692" i="9"/>
  <c r="M1692" i="9"/>
  <c r="N1692" i="9"/>
  <c r="Y1692" i="9" s="1"/>
  <c r="L1693" i="9"/>
  <c r="M1693" i="9"/>
  <c r="N1693" i="9"/>
  <c r="Y1693" i="9" s="1"/>
  <c r="L1694" i="9"/>
  <c r="M1694" i="9"/>
  <c r="N1694" i="9"/>
  <c r="Y1694" i="9" s="1"/>
  <c r="L1695" i="9"/>
  <c r="M1695" i="9"/>
  <c r="N1695" i="9"/>
  <c r="Y1695" i="9" s="1"/>
  <c r="L1696" i="9"/>
  <c r="M1696" i="9"/>
  <c r="N1696" i="9"/>
  <c r="Y1696" i="9" s="1"/>
  <c r="L1697" i="9"/>
  <c r="M1697" i="9"/>
  <c r="N1697" i="9"/>
  <c r="Y1697" i="9" s="1"/>
  <c r="L1698" i="9"/>
  <c r="M1698" i="9"/>
  <c r="N1698" i="9"/>
  <c r="Y1698" i="9" s="1"/>
  <c r="L1699" i="9"/>
  <c r="M1699" i="9"/>
  <c r="N1699" i="9"/>
  <c r="Y1699" i="9" s="1"/>
  <c r="L1700" i="9"/>
  <c r="M1700" i="9"/>
  <c r="N1700" i="9"/>
  <c r="Y1700" i="9" s="1"/>
  <c r="L1701" i="9"/>
  <c r="M1701" i="9"/>
  <c r="N1701" i="9"/>
  <c r="Y1701" i="9" s="1"/>
  <c r="L1702" i="9"/>
  <c r="M1702" i="9"/>
  <c r="N1702" i="9"/>
  <c r="Y1702" i="9" s="1"/>
  <c r="L1703" i="9"/>
  <c r="M1703" i="9"/>
  <c r="N1703" i="9"/>
  <c r="Y1703" i="9" s="1"/>
  <c r="L1704" i="9"/>
  <c r="M1704" i="9"/>
  <c r="N1704" i="9"/>
  <c r="Y1704" i="9" s="1"/>
  <c r="L1705" i="9"/>
  <c r="M1705" i="9"/>
  <c r="N1705" i="9"/>
  <c r="Y1705" i="9" s="1"/>
  <c r="L1706" i="9"/>
  <c r="M1706" i="9"/>
  <c r="N1706" i="9"/>
  <c r="Y1706" i="9" s="1"/>
  <c r="L1707" i="9"/>
  <c r="M1707" i="9"/>
  <c r="N1707" i="9"/>
  <c r="Y1707" i="9" s="1"/>
  <c r="L1708" i="9"/>
  <c r="M1708" i="9"/>
  <c r="N1708" i="9"/>
  <c r="Y1708" i="9" s="1"/>
  <c r="L1709" i="9"/>
  <c r="M1709" i="9"/>
  <c r="N1709" i="9"/>
  <c r="Y1709" i="9" s="1"/>
  <c r="L1710" i="9"/>
  <c r="M1710" i="9"/>
  <c r="N1710" i="9"/>
  <c r="Y1710" i="9" s="1"/>
  <c r="L1711" i="9"/>
  <c r="M1711" i="9"/>
  <c r="N1711" i="9"/>
  <c r="Y1711" i="9" s="1"/>
  <c r="L1712" i="9"/>
  <c r="M1712" i="9"/>
  <c r="N1712" i="9"/>
  <c r="Y1712" i="9" s="1"/>
  <c r="L1713" i="9"/>
  <c r="M1713" i="9"/>
  <c r="N1713" i="9"/>
  <c r="Y1713" i="9" s="1"/>
  <c r="L1714" i="9"/>
  <c r="M1714" i="9"/>
  <c r="N1714" i="9"/>
  <c r="Y1714" i="9" s="1"/>
  <c r="L1715" i="9"/>
  <c r="M1715" i="9"/>
  <c r="N1715" i="9"/>
  <c r="Y1715" i="9" s="1"/>
  <c r="L1716" i="9"/>
  <c r="M1716" i="9"/>
  <c r="N1716" i="9"/>
  <c r="Y1716" i="9" s="1"/>
  <c r="L1717" i="9"/>
  <c r="M1717" i="9"/>
  <c r="N1717" i="9"/>
  <c r="Y1717" i="9" s="1"/>
  <c r="L1718" i="9"/>
  <c r="M1718" i="9"/>
  <c r="N1718" i="9"/>
  <c r="Y1718" i="9" s="1"/>
  <c r="L1719" i="9"/>
  <c r="M1719" i="9"/>
  <c r="N1719" i="9"/>
  <c r="Y1719" i="9" s="1"/>
  <c r="L1720" i="9"/>
  <c r="M1720" i="9"/>
  <c r="N1720" i="9"/>
  <c r="Y1720" i="9" s="1"/>
  <c r="L1721" i="9"/>
  <c r="M1721" i="9"/>
  <c r="N1721" i="9"/>
  <c r="Y1721" i="9" s="1"/>
  <c r="L1722" i="9"/>
  <c r="M1722" i="9"/>
  <c r="N1722" i="9"/>
  <c r="Y1722" i="9" s="1"/>
  <c r="L1723" i="9"/>
  <c r="M1723" i="9"/>
  <c r="N1723" i="9"/>
  <c r="Y1723" i="9" s="1"/>
  <c r="L1724" i="9"/>
  <c r="M1724" i="9"/>
  <c r="N1724" i="9"/>
  <c r="Y1724" i="9" s="1"/>
  <c r="L1725" i="9"/>
  <c r="M1725" i="9"/>
  <c r="N1725" i="9"/>
  <c r="Y1725" i="9" s="1"/>
  <c r="L1726" i="9"/>
  <c r="M1726" i="9"/>
  <c r="N1726" i="9"/>
  <c r="Y1726" i="9" s="1"/>
  <c r="L1727" i="9"/>
  <c r="M1727" i="9"/>
  <c r="N1727" i="9"/>
  <c r="Y1727" i="9" s="1"/>
  <c r="L1728" i="9"/>
  <c r="M1728" i="9"/>
  <c r="N1728" i="9"/>
  <c r="Y1728" i="9" s="1"/>
  <c r="L1729" i="9"/>
  <c r="M1729" i="9"/>
  <c r="N1729" i="9"/>
  <c r="Y1729" i="9" s="1"/>
  <c r="L1730" i="9"/>
  <c r="M1730" i="9"/>
  <c r="N1730" i="9"/>
  <c r="Y1730" i="9" s="1"/>
  <c r="L1731" i="9"/>
  <c r="M1731" i="9"/>
  <c r="N1731" i="9"/>
  <c r="Y1731" i="9" s="1"/>
  <c r="L1732" i="9"/>
  <c r="M1732" i="9"/>
  <c r="N1732" i="9"/>
  <c r="Y1732" i="9" s="1"/>
  <c r="L1733" i="9"/>
  <c r="M1733" i="9"/>
  <c r="N1733" i="9"/>
  <c r="Y1733" i="9" s="1"/>
  <c r="L1734" i="9"/>
  <c r="M1734" i="9"/>
  <c r="N1734" i="9"/>
  <c r="Y1734" i="9" s="1"/>
  <c r="L1735" i="9"/>
  <c r="M1735" i="9"/>
  <c r="N1735" i="9"/>
  <c r="Y1735" i="9" s="1"/>
  <c r="L1736" i="9"/>
  <c r="M1736" i="9"/>
  <c r="N1736" i="9"/>
  <c r="Y1736" i="9" s="1"/>
  <c r="L1737" i="9"/>
  <c r="M1737" i="9"/>
  <c r="N1737" i="9"/>
  <c r="Y1737" i="9" s="1"/>
  <c r="L1738" i="9"/>
  <c r="M1738" i="9"/>
  <c r="N1738" i="9"/>
  <c r="Y1738" i="9" s="1"/>
  <c r="L1739" i="9"/>
  <c r="M1739" i="9"/>
  <c r="N1739" i="9"/>
  <c r="Y1739" i="9" s="1"/>
  <c r="L1740" i="9"/>
  <c r="M1740" i="9"/>
  <c r="N1740" i="9"/>
  <c r="Y1740" i="9" s="1"/>
  <c r="L1741" i="9"/>
  <c r="M1741" i="9"/>
  <c r="N1741" i="9"/>
  <c r="Y1741" i="9" s="1"/>
  <c r="L1742" i="9"/>
  <c r="M1742" i="9"/>
  <c r="N1742" i="9"/>
  <c r="Y1742" i="9" s="1"/>
  <c r="L1743" i="9"/>
  <c r="M1743" i="9"/>
  <c r="N1743" i="9"/>
  <c r="Y1743" i="9" s="1"/>
  <c r="L1744" i="9"/>
  <c r="M1744" i="9"/>
  <c r="N1744" i="9"/>
  <c r="Y1744" i="9" s="1"/>
  <c r="L1745" i="9"/>
  <c r="M1745" i="9"/>
  <c r="N1745" i="9"/>
  <c r="Y1745" i="9" s="1"/>
  <c r="L1746" i="9"/>
  <c r="M1746" i="9"/>
  <c r="N1746" i="9"/>
  <c r="Y1746" i="9" s="1"/>
  <c r="L1747" i="9"/>
  <c r="M1747" i="9"/>
  <c r="N1747" i="9"/>
  <c r="Y1747" i="9" s="1"/>
  <c r="L1748" i="9"/>
  <c r="M1748" i="9"/>
  <c r="N1748" i="9"/>
  <c r="Y1748" i="9" s="1"/>
  <c r="L1749" i="9"/>
  <c r="M1749" i="9"/>
  <c r="N1749" i="9"/>
  <c r="Y1749" i="9" s="1"/>
  <c r="L1750" i="9"/>
  <c r="M1750" i="9"/>
  <c r="N1750" i="9"/>
  <c r="Y1750" i="9" s="1"/>
  <c r="L1751" i="9"/>
  <c r="M1751" i="9"/>
  <c r="N1751" i="9"/>
  <c r="Y1751" i="9" s="1"/>
  <c r="L1752" i="9"/>
  <c r="M1752" i="9"/>
  <c r="N1752" i="9"/>
  <c r="Y1752" i="9" s="1"/>
  <c r="L1753" i="9"/>
  <c r="M1753" i="9"/>
  <c r="N1753" i="9"/>
  <c r="Y1753" i="9" s="1"/>
  <c r="L1754" i="9"/>
  <c r="M1754" i="9"/>
  <c r="N1754" i="9"/>
  <c r="Y1754" i="9" s="1"/>
  <c r="L1755" i="9"/>
  <c r="M1755" i="9"/>
  <c r="N1755" i="9"/>
  <c r="Y1755" i="9" s="1"/>
  <c r="L1756" i="9"/>
  <c r="M1756" i="9"/>
  <c r="N1756" i="9"/>
  <c r="Y1756" i="9" s="1"/>
  <c r="L1757" i="9"/>
  <c r="M1757" i="9"/>
  <c r="N1757" i="9"/>
  <c r="Y1757" i="9" s="1"/>
  <c r="L1758" i="9"/>
  <c r="M1758" i="9"/>
  <c r="N1758" i="9"/>
  <c r="Y1758" i="9" s="1"/>
  <c r="L1759" i="9"/>
  <c r="M1759" i="9"/>
  <c r="N1759" i="9"/>
  <c r="Y1759" i="9" s="1"/>
  <c r="L1760" i="9"/>
  <c r="M1760" i="9"/>
  <c r="N1760" i="9"/>
  <c r="Y1760" i="9" s="1"/>
  <c r="L1761" i="9"/>
  <c r="M1761" i="9"/>
  <c r="N1761" i="9"/>
  <c r="Y1761" i="9" s="1"/>
  <c r="L1762" i="9"/>
  <c r="M1762" i="9"/>
  <c r="N1762" i="9"/>
  <c r="Y1762" i="9" s="1"/>
  <c r="L1763" i="9"/>
  <c r="M1763" i="9"/>
  <c r="N1763" i="9"/>
  <c r="Y1763" i="9" s="1"/>
  <c r="L1764" i="9"/>
  <c r="M1764" i="9"/>
  <c r="N1764" i="9"/>
  <c r="Y1764" i="9" s="1"/>
  <c r="L1765" i="9"/>
  <c r="M1765" i="9"/>
  <c r="N1765" i="9"/>
  <c r="Y1765" i="9" s="1"/>
  <c r="L1766" i="9"/>
  <c r="M1766" i="9"/>
  <c r="N1766" i="9"/>
  <c r="Y1766" i="9" s="1"/>
  <c r="L1767" i="9"/>
  <c r="M1767" i="9"/>
  <c r="N1767" i="9"/>
  <c r="Y1767" i="9" s="1"/>
  <c r="L1768" i="9"/>
  <c r="M1768" i="9"/>
  <c r="N1768" i="9"/>
  <c r="Y1768" i="9" s="1"/>
  <c r="L1769" i="9"/>
  <c r="M1769" i="9"/>
  <c r="N1769" i="9"/>
  <c r="Y1769" i="9" s="1"/>
  <c r="L1770" i="9"/>
  <c r="M1770" i="9"/>
  <c r="N1770" i="9"/>
  <c r="Y1770" i="9" s="1"/>
  <c r="L1771" i="9"/>
  <c r="M1771" i="9"/>
  <c r="N1771" i="9"/>
  <c r="Y1771" i="9" s="1"/>
  <c r="L1772" i="9"/>
  <c r="M1772" i="9"/>
  <c r="N1772" i="9"/>
  <c r="Y1772" i="9" s="1"/>
  <c r="L1773" i="9"/>
  <c r="M1773" i="9"/>
  <c r="N1773" i="9"/>
  <c r="Y1773" i="9" s="1"/>
  <c r="L1774" i="9"/>
  <c r="M1774" i="9"/>
  <c r="N1774" i="9"/>
  <c r="Y1774" i="9" s="1"/>
  <c r="L1775" i="9"/>
  <c r="M1775" i="9"/>
  <c r="N1775" i="9"/>
  <c r="Y1775" i="9" s="1"/>
  <c r="L1776" i="9"/>
  <c r="M1776" i="9"/>
  <c r="N1776" i="9"/>
  <c r="Y1776" i="9" s="1"/>
  <c r="L1777" i="9"/>
  <c r="M1777" i="9"/>
  <c r="N1777" i="9"/>
  <c r="Y1777" i="9" s="1"/>
  <c r="L1778" i="9"/>
  <c r="M1778" i="9"/>
  <c r="N1778" i="9"/>
  <c r="Y1778" i="9" s="1"/>
  <c r="L1779" i="9"/>
  <c r="M1779" i="9"/>
  <c r="N1779" i="9"/>
  <c r="Y1779" i="9" s="1"/>
  <c r="L1780" i="9"/>
  <c r="M1780" i="9"/>
  <c r="N1780" i="9"/>
  <c r="Y1780" i="9" s="1"/>
  <c r="L1781" i="9"/>
  <c r="M1781" i="9"/>
  <c r="N1781" i="9"/>
  <c r="Y1781" i="9" s="1"/>
  <c r="L1782" i="9"/>
  <c r="M1782" i="9"/>
  <c r="N1782" i="9"/>
  <c r="Y1782" i="9" s="1"/>
  <c r="L1783" i="9"/>
  <c r="M1783" i="9"/>
  <c r="N1783" i="9"/>
  <c r="Y1783" i="9" s="1"/>
  <c r="L1784" i="9"/>
  <c r="M1784" i="9"/>
  <c r="N1784" i="9"/>
  <c r="Y1784" i="9" s="1"/>
  <c r="L1785" i="9"/>
  <c r="M1785" i="9"/>
  <c r="N1785" i="9"/>
  <c r="Y1785" i="9" s="1"/>
  <c r="L1786" i="9"/>
  <c r="M1786" i="9"/>
  <c r="N1786" i="9"/>
  <c r="Y1786" i="9" s="1"/>
  <c r="L1787" i="9"/>
  <c r="M1787" i="9"/>
  <c r="N1787" i="9"/>
  <c r="Y1787" i="9" s="1"/>
  <c r="L1788" i="9"/>
  <c r="M1788" i="9"/>
  <c r="N1788" i="9"/>
  <c r="Y1788" i="9" s="1"/>
  <c r="L1789" i="9"/>
  <c r="M1789" i="9"/>
  <c r="N1789" i="9"/>
  <c r="Y1789" i="9" s="1"/>
  <c r="L1790" i="9"/>
  <c r="M1790" i="9"/>
  <c r="N1790" i="9"/>
  <c r="Y1790" i="9" s="1"/>
  <c r="L1791" i="9"/>
  <c r="M1791" i="9"/>
  <c r="N1791" i="9"/>
  <c r="Y1791" i="9" s="1"/>
  <c r="L1792" i="9"/>
  <c r="M1792" i="9"/>
  <c r="N1792" i="9"/>
  <c r="Y1792" i="9" s="1"/>
  <c r="L1793" i="9"/>
  <c r="M1793" i="9"/>
  <c r="N1793" i="9"/>
  <c r="Y1793" i="9" s="1"/>
  <c r="L1794" i="9"/>
  <c r="M1794" i="9"/>
  <c r="N1794" i="9"/>
  <c r="Y1794" i="9" s="1"/>
  <c r="L1795" i="9"/>
  <c r="M1795" i="9"/>
  <c r="N1795" i="9"/>
  <c r="Y1795" i="9" s="1"/>
  <c r="L1796" i="9"/>
  <c r="M1796" i="9"/>
  <c r="N1796" i="9"/>
  <c r="Y1796" i="9" s="1"/>
  <c r="L1797" i="9"/>
  <c r="M1797" i="9"/>
  <c r="N1797" i="9"/>
  <c r="Y1797" i="9" s="1"/>
  <c r="L1798" i="9"/>
  <c r="M1798" i="9"/>
  <c r="N1798" i="9"/>
  <c r="Y1798" i="9" s="1"/>
  <c r="L1799" i="9"/>
  <c r="M1799" i="9"/>
  <c r="N1799" i="9"/>
  <c r="Y1799" i="9" s="1"/>
  <c r="L1800" i="9"/>
  <c r="M1800" i="9"/>
  <c r="N1800" i="9"/>
  <c r="Y1800" i="9" s="1"/>
  <c r="L1801" i="9"/>
  <c r="M1801" i="9"/>
  <c r="N1801" i="9"/>
  <c r="Y1801" i="9" s="1"/>
  <c r="L1802" i="9"/>
  <c r="M1802" i="9"/>
  <c r="N1802" i="9"/>
  <c r="Y1802" i="9" s="1"/>
  <c r="L1803" i="9"/>
  <c r="M1803" i="9"/>
  <c r="N1803" i="9"/>
  <c r="Y1803" i="9" s="1"/>
  <c r="L1804" i="9"/>
  <c r="M1804" i="9"/>
  <c r="N1804" i="9"/>
  <c r="Y1804" i="9" s="1"/>
  <c r="L1805" i="9"/>
  <c r="M1805" i="9"/>
  <c r="N1805" i="9"/>
  <c r="Y1805" i="9" s="1"/>
  <c r="L1806" i="9"/>
  <c r="M1806" i="9"/>
  <c r="N1806" i="9"/>
  <c r="Y1806" i="9" s="1"/>
  <c r="L1807" i="9"/>
  <c r="M1807" i="9"/>
  <c r="N1807" i="9"/>
  <c r="Y1807" i="9" s="1"/>
  <c r="L1808" i="9"/>
  <c r="M1808" i="9"/>
  <c r="N1808" i="9"/>
  <c r="Y1808" i="9" s="1"/>
  <c r="L1809" i="9"/>
  <c r="M1809" i="9"/>
  <c r="N1809" i="9"/>
  <c r="Y1809" i="9" s="1"/>
  <c r="L1810" i="9"/>
  <c r="M1810" i="9"/>
  <c r="N1810" i="9"/>
  <c r="Y1810" i="9" s="1"/>
  <c r="L1811" i="9"/>
  <c r="M1811" i="9"/>
  <c r="N1811" i="9"/>
  <c r="Y1811" i="9" s="1"/>
  <c r="L1812" i="9"/>
  <c r="M1812" i="9"/>
  <c r="N1812" i="9"/>
  <c r="Y1812" i="9" s="1"/>
  <c r="L1813" i="9"/>
  <c r="M1813" i="9"/>
  <c r="N1813" i="9"/>
  <c r="Y1813" i="9" s="1"/>
  <c r="L1814" i="9"/>
  <c r="M1814" i="9"/>
  <c r="N1814" i="9"/>
  <c r="Y1814" i="9" s="1"/>
  <c r="L1815" i="9"/>
  <c r="M1815" i="9"/>
  <c r="N1815" i="9"/>
  <c r="Y1815" i="9" s="1"/>
  <c r="L1816" i="9"/>
  <c r="M1816" i="9"/>
  <c r="N1816" i="9"/>
  <c r="Y1816" i="9" s="1"/>
  <c r="L1817" i="9"/>
  <c r="M1817" i="9"/>
  <c r="N1817" i="9"/>
  <c r="Y1817" i="9" s="1"/>
  <c r="L1818" i="9"/>
  <c r="M1818" i="9"/>
  <c r="N1818" i="9"/>
  <c r="Y1818" i="9" s="1"/>
  <c r="L1819" i="9"/>
  <c r="M1819" i="9"/>
  <c r="N1819" i="9"/>
  <c r="Y1819" i="9" s="1"/>
  <c r="L1820" i="9"/>
  <c r="M1820" i="9"/>
  <c r="N1820" i="9"/>
  <c r="Y1820" i="9" s="1"/>
  <c r="L1821" i="9"/>
  <c r="M1821" i="9"/>
  <c r="N1821" i="9"/>
  <c r="Y1821" i="9" s="1"/>
  <c r="L1822" i="9"/>
  <c r="M1822" i="9"/>
  <c r="N1822" i="9"/>
  <c r="Y1822" i="9" s="1"/>
  <c r="L1823" i="9"/>
  <c r="M1823" i="9"/>
  <c r="N1823" i="9"/>
  <c r="Y1823" i="9" s="1"/>
  <c r="L1824" i="9"/>
  <c r="M1824" i="9"/>
  <c r="N1824" i="9"/>
  <c r="Y1824" i="9" s="1"/>
  <c r="L1825" i="9"/>
  <c r="M1825" i="9"/>
  <c r="N1825" i="9"/>
  <c r="Y1825" i="9" s="1"/>
  <c r="L1826" i="9"/>
  <c r="M1826" i="9"/>
  <c r="N1826" i="9"/>
  <c r="Y1826" i="9" s="1"/>
  <c r="L1827" i="9"/>
  <c r="M1827" i="9"/>
  <c r="N1827" i="9"/>
  <c r="Y1827" i="9" s="1"/>
  <c r="L1828" i="9"/>
  <c r="M1828" i="9"/>
  <c r="N1828" i="9"/>
  <c r="Y1828" i="9" s="1"/>
  <c r="L1829" i="9"/>
  <c r="M1829" i="9"/>
  <c r="N1829" i="9"/>
  <c r="Y1829" i="9" s="1"/>
  <c r="L1830" i="9"/>
  <c r="M1830" i="9"/>
  <c r="N1830" i="9"/>
  <c r="Y1830" i="9" s="1"/>
  <c r="L1831" i="9"/>
  <c r="M1831" i="9"/>
  <c r="N1831" i="9"/>
  <c r="Y1831" i="9" s="1"/>
  <c r="L1832" i="9"/>
  <c r="M1832" i="9"/>
  <c r="N1832" i="9"/>
  <c r="Y1832" i="9" s="1"/>
  <c r="L1833" i="9"/>
  <c r="M1833" i="9"/>
  <c r="N1833" i="9"/>
  <c r="Y1833" i="9" s="1"/>
  <c r="L1834" i="9"/>
  <c r="M1834" i="9"/>
  <c r="N1834" i="9"/>
  <c r="Y1834" i="9" s="1"/>
  <c r="L1835" i="9"/>
  <c r="M1835" i="9"/>
  <c r="N1835" i="9"/>
  <c r="Y1835" i="9" s="1"/>
  <c r="L1836" i="9"/>
  <c r="M1836" i="9"/>
  <c r="N1836" i="9"/>
  <c r="Y1836" i="9" s="1"/>
  <c r="L1837" i="9"/>
  <c r="M1837" i="9"/>
  <c r="N1837" i="9"/>
  <c r="Y1837" i="9" s="1"/>
  <c r="L1838" i="9"/>
  <c r="M1838" i="9"/>
  <c r="N1838" i="9"/>
  <c r="Y1838" i="9" s="1"/>
  <c r="L1839" i="9"/>
  <c r="M1839" i="9"/>
  <c r="N1839" i="9"/>
  <c r="Y1839" i="9" s="1"/>
  <c r="L1840" i="9"/>
  <c r="M1840" i="9"/>
  <c r="N1840" i="9"/>
  <c r="Y1840" i="9" s="1"/>
  <c r="L1841" i="9"/>
  <c r="M1841" i="9"/>
  <c r="N1841" i="9"/>
  <c r="Y1841" i="9" s="1"/>
  <c r="L1842" i="9"/>
  <c r="M1842" i="9"/>
  <c r="N1842" i="9"/>
  <c r="Y1842" i="9" s="1"/>
  <c r="L1843" i="9"/>
  <c r="M1843" i="9"/>
  <c r="N1843" i="9"/>
  <c r="Y1843" i="9" s="1"/>
  <c r="L1844" i="9"/>
  <c r="M1844" i="9"/>
  <c r="N1844" i="9"/>
  <c r="Y1844" i="9" s="1"/>
  <c r="L1845" i="9"/>
  <c r="M1845" i="9"/>
  <c r="N1845" i="9"/>
  <c r="Y1845" i="9" s="1"/>
  <c r="L1846" i="9"/>
  <c r="M1846" i="9"/>
  <c r="N1846" i="9"/>
  <c r="Y1846" i="9" s="1"/>
  <c r="L1847" i="9"/>
  <c r="M1847" i="9"/>
  <c r="N1847" i="9"/>
  <c r="Y1847" i="9" s="1"/>
  <c r="L1848" i="9"/>
  <c r="M1848" i="9"/>
  <c r="N1848" i="9"/>
  <c r="Y1848" i="9" s="1"/>
  <c r="L1849" i="9"/>
  <c r="M1849" i="9"/>
  <c r="N1849" i="9"/>
  <c r="Y1849" i="9" s="1"/>
  <c r="L1850" i="9"/>
  <c r="M1850" i="9"/>
  <c r="N1850" i="9"/>
  <c r="Y1850" i="9" s="1"/>
  <c r="L1851" i="9"/>
  <c r="M1851" i="9"/>
  <c r="N1851" i="9"/>
  <c r="Y1851" i="9" s="1"/>
  <c r="L1852" i="9"/>
  <c r="M1852" i="9"/>
  <c r="N1852" i="9"/>
  <c r="Y1852" i="9" s="1"/>
  <c r="L1853" i="9"/>
  <c r="M1853" i="9"/>
  <c r="N1853" i="9"/>
  <c r="Y1853" i="9" s="1"/>
  <c r="L1854" i="9"/>
  <c r="M1854" i="9"/>
  <c r="N1854" i="9"/>
  <c r="Y1854" i="9" s="1"/>
  <c r="L1855" i="9"/>
  <c r="M1855" i="9"/>
  <c r="N1855" i="9"/>
  <c r="Y1855" i="9" s="1"/>
  <c r="L1856" i="9"/>
  <c r="M1856" i="9"/>
  <c r="N1856" i="9"/>
  <c r="Y1856" i="9" s="1"/>
  <c r="L1857" i="9"/>
  <c r="M1857" i="9"/>
  <c r="N1857" i="9"/>
  <c r="Y1857" i="9" s="1"/>
  <c r="L1858" i="9"/>
  <c r="M1858" i="9"/>
  <c r="N1858" i="9"/>
  <c r="Y1858" i="9" s="1"/>
  <c r="L1859" i="9"/>
  <c r="M1859" i="9"/>
  <c r="N1859" i="9"/>
  <c r="Y1859" i="9" s="1"/>
  <c r="L1860" i="9"/>
  <c r="M1860" i="9"/>
  <c r="N1860" i="9"/>
  <c r="Y1860" i="9" s="1"/>
  <c r="L1861" i="9"/>
  <c r="M1861" i="9"/>
  <c r="N1861" i="9"/>
  <c r="Y1861" i="9" s="1"/>
  <c r="L1862" i="9"/>
  <c r="M1862" i="9"/>
  <c r="N1862" i="9"/>
  <c r="Y1862" i="9" s="1"/>
  <c r="L1863" i="9"/>
  <c r="M1863" i="9"/>
  <c r="N1863" i="9"/>
  <c r="Y1863" i="9" s="1"/>
  <c r="L1864" i="9"/>
  <c r="M1864" i="9"/>
  <c r="N1864" i="9"/>
  <c r="AM1864" i="9" s="1"/>
  <c r="Y1864" i="9" s="1"/>
  <c r="L1865" i="9"/>
  <c r="M1865" i="9"/>
  <c r="N1865" i="9"/>
  <c r="AM1865" i="9" s="1"/>
  <c r="Y1865" i="9" s="1"/>
  <c r="L1866" i="9"/>
  <c r="M1866" i="9"/>
  <c r="N1866" i="9"/>
  <c r="AM1866" i="9" s="1"/>
  <c r="Y1866" i="9" s="1"/>
  <c r="L1867" i="9"/>
  <c r="M1867" i="9"/>
  <c r="N1867" i="9"/>
  <c r="AM1867" i="9" s="1"/>
  <c r="Y1867" i="9" s="1"/>
  <c r="L1868" i="9"/>
  <c r="M1868" i="9"/>
  <c r="N1868" i="9"/>
  <c r="AM1868" i="9" s="1"/>
  <c r="Y1868" i="9" s="1"/>
  <c r="L1869" i="9"/>
  <c r="M1869" i="9"/>
  <c r="N1869" i="9"/>
  <c r="AM1869" i="9" s="1"/>
  <c r="Y1869" i="9" s="1"/>
  <c r="L1870" i="9"/>
  <c r="M1870" i="9"/>
  <c r="N1870" i="9"/>
  <c r="AM1870" i="9" s="1"/>
  <c r="Y1870" i="9" s="1"/>
  <c r="L1871" i="9"/>
  <c r="M1871" i="9"/>
  <c r="N1871" i="9"/>
  <c r="AM1871" i="9" s="1"/>
  <c r="Y1871" i="9" s="1"/>
  <c r="L1872" i="9"/>
  <c r="M1872" i="9"/>
  <c r="N1872" i="9"/>
  <c r="AM1872" i="9" s="1"/>
  <c r="Y1872" i="9" s="1"/>
  <c r="L1873" i="9"/>
  <c r="M1873" i="9"/>
  <c r="N1873" i="9"/>
  <c r="AM1873" i="9" s="1"/>
  <c r="Y1873" i="9" s="1"/>
  <c r="L1874" i="9"/>
  <c r="M1874" i="9"/>
  <c r="N1874" i="9"/>
  <c r="AM1874" i="9" s="1"/>
  <c r="Y1874" i="9" s="1"/>
  <c r="L1875" i="9"/>
  <c r="M1875" i="9"/>
  <c r="N1875" i="9"/>
  <c r="AM1875" i="9" s="1"/>
  <c r="Y1875" i="9" s="1"/>
  <c r="L1876" i="9"/>
  <c r="M1876" i="9"/>
  <c r="N1876" i="9"/>
  <c r="AM1876" i="9" s="1"/>
  <c r="Y1876" i="9" s="1"/>
  <c r="L1877" i="9"/>
  <c r="M1877" i="9"/>
  <c r="N1877" i="9"/>
  <c r="AM1877" i="9" s="1"/>
  <c r="Y1877" i="9" s="1"/>
  <c r="L1878" i="9"/>
  <c r="M1878" i="9"/>
  <c r="N1878" i="9"/>
  <c r="AM1878" i="9" s="1"/>
  <c r="Y1878" i="9" s="1"/>
  <c r="L1879" i="9"/>
  <c r="M1879" i="9"/>
  <c r="N1879" i="9"/>
  <c r="AM1879" i="9" s="1"/>
  <c r="Y1879" i="9" s="1"/>
  <c r="L1880" i="9"/>
  <c r="M1880" i="9"/>
  <c r="N1880" i="9"/>
  <c r="AM1880" i="9" s="1"/>
  <c r="Y1880" i="9" s="1"/>
  <c r="L1881" i="9"/>
  <c r="M1881" i="9"/>
  <c r="N1881" i="9"/>
  <c r="AM1881" i="9" s="1"/>
  <c r="Y1881" i="9" s="1"/>
  <c r="L1882" i="9"/>
  <c r="M1882" i="9"/>
  <c r="N1882" i="9"/>
  <c r="AM1882" i="9" s="1"/>
  <c r="Y1882" i="9" s="1"/>
  <c r="L1883" i="9"/>
  <c r="M1883" i="9"/>
  <c r="N1883" i="9"/>
  <c r="AM1883" i="9" s="1"/>
  <c r="Y1883" i="9" s="1"/>
  <c r="L1884" i="9"/>
  <c r="M1884" i="9"/>
  <c r="N1884" i="9"/>
  <c r="AM1884" i="9" s="1"/>
  <c r="Y1884" i="9" s="1"/>
  <c r="L1885" i="9"/>
  <c r="M1885" i="9"/>
  <c r="N1885" i="9"/>
  <c r="AM1885" i="9" s="1"/>
  <c r="Y1885" i="9" s="1"/>
  <c r="L1886" i="9"/>
  <c r="M1886" i="9"/>
  <c r="N1886" i="9"/>
  <c r="AM1886" i="9" s="1"/>
  <c r="Y1886" i="9" s="1"/>
  <c r="L1887" i="9"/>
  <c r="M1887" i="9"/>
  <c r="N1887" i="9"/>
  <c r="AM1887" i="9" s="1"/>
  <c r="Y1887" i="9" s="1"/>
  <c r="L1888" i="9"/>
  <c r="M1888" i="9"/>
  <c r="N1888" i="9"/>
  <c r="AM1888" i="9" s="1"/>
  <c r="Y1888" i="9" s="1"/>
  <c r="L1889" i="9"/>
  <c r="M1889" i="9"/>
  <c r="N1889" i="9"/>
  <c r="AM1889" i="9" s="1"/>
  <c r="Y1889" i="9" s="1"/>
  <c r="L1890" i="9"/>
  <c r="M1890" i="9"/>
  <c r="N1890" i="9"/>
  <c r="AM1890" i="9" s="1"/>
  <c r="Y1890" i="9" s="1"/>
  <c r="L1891" i="9"/>
  <c r="M1891" i="9"/>
  <c r="N1891" i="9"/>
  <c r="AM1891" i="9" s="1"/>
  <c r="Y1891" i="9" s="1"/>
  <c r="L1892" i="9"/>
  <c r="M1892" i="9"/>
  <c r="N1892" i="9"/>
  <c r="AM1892" i="9" s="1"/>
  <c r="Y1892" i="9" s="1"/>
  <c r="L1893" i="9"/>
  <c r="M1893" i="9"/>
  <c r="N1893" i="9"/>
  <c r="AM1893" i="9" s="1"/>
  <c r="Y1893" i="9" s="1"/>
  <c r="L1894" i="9"/>
  <c r="M1894" i="9"/>
  <c r="N1894" i="9"/>
  <c r="AM1894" i="9" s="1"/>
  <c r="Y1894" i="9" s="1"/>
  <c r="L1895" i="9"/>
  <c r="M1895" i="9"/>
  <c r="N1895" i="9"/>
  <c r="AM1895" i="9" s="1"/>
  <c r="Y1895" i="9" s="1"/>
  <c r="L1896" i="9"/>
  <c r="M1896" i="9"/>
  <c r="N1896" i="9"/>
  <c r="AM1896" i="9" s="1"/>
  <c r="Y1896" i="9" s="1"/>
  <c r="L1897" i="9"/>
  <c r="M1897" i="9"/>
  <c r="N1897" i="9"/>
  <c r="AM1897" i="9" s="1"/>
  <c r="Y1897" i="9" s="1"/>
  <c r="L1898" i="9"/>
  <c r="M1898" i="9"/>
  <c r="N1898" i="9"/>
  <c r="AM1898" i="9" s="1"/>
  <c r="Y1898" i="9" s="1"/>
  <c r="L1899" i="9"/>
  <c r="M1899" i="9"/>
  <c r="N1899" i="9"/>
  <c r="AM1899" i="9" s="1"/>
  <c r="Y1899" i="9" s="1"/>
  <c r="L1900" i="9"/>
  <c r="M1900" i="9"/>
  <c r="N1900" i="9"/>
  <c r="AM1900" i="9" s="1"/>
  <c r="Y1900" i="9" s="1"/>
  <c r="L1901" i="9"/>
  <c r="M1901" i="9"/>
  <c r="N1901" i="9"/>
  <c r="AM1901" i="9" s="1"/>
  <c r="Y1901" i="9" s="1"/>
  <c r="L1902" i="9"/>
  <c r="M1902" i="9"/>
  <c r="N1902" i="9"/>
  <c r="AM1902" i="9" s="1"/>
  <c r="Y1902" i="9" s="1"/>
  <c r="L1903" i="9"/>
  <c r="M1903" i="9"/>
  <c r="N1903" i="9"/>
  <c r="AM1903" i="9" s="1"/>
  <c r="Y1903" i="9" s="1"/>
  <c r="L1904" i="9"/>
  <c r="M1904" i="9"/>
  <c r="N1904" i="9"/>
  <c r="AM1904" i="9" s="1"/>
  <c r="Y1904" i="9" s="1"/>
  <c r="L1905" i="9"/>
  <c r="M1905" i="9"/>
  <c r="N1905" i="9"/>
  <c r="AM1905" i="9" s="1"/>
  <c r="Y1905" i="9" s="1"/>
  <c r="L1906" i="9"/>
  <c r="M1906" i="9"/>
  <c r="N1906" i="9"/>
  <c r="AM1906" i="9" s="1"/>
  <c r="Y1906" i="9" s="1"/>
  <c r="L1907" i="9"/>
  <c r="M1907" i="9"/>
  <c r="N1907" i="9"/>
  <c r="AM1907" i="9" s="1"/>
  <c r="Y1907" i="9" s="1"/>
  <c r="L1908" i="9"/>
  <c r="M1908" i="9"/>
  <c r="N1908" i="9"/>
  <c r="AM1908" i="9" s="1"/>
  <c r="Y1908" i="9" s="1"/>
  <c r="L1909" i="9"/>
  <c r="M1909" i="9"/>
  <c r="N1909" i="9"/>
  <c r="AM1909" i="9" s="1"/>
  <c r="Y1909" i="9" s="1"/>
  <c r="L1910" i="9"/>
  <c r="M1910" i="9"/>
  <c r="N1910" i="9"/>
  <c r="AM1910" i="9" s="1"/>
  <c r="Y1910" i="9" s="1"/>
  <c r="L1911" i="9"/>
  <c r="M1911" i="9"/>
  <c r="N1911" i="9"/>
  <c r="AM1911" i="9" s="1"/>
  <c r="Y1911" i="9" s="1"/>
  <c r="L1912" i="9"/>
  <c r="M1912" i="9"/>
  <c r="N1912" i="9"/>
  <c r="AM1912" i="9" s="1"/>
  <c r="Y1912" i="9" s="1"/>
  <c r="L1913" i="9"/>
  <c r="M1913" i="9"/>
  <c r="N1913" i="9"/>
  <c r="AM1913" i="9" s="1"/>
  <c r="Y1913" i="9" s="1"/>
  <c r="L1914" i="9"/>
  <c r="M1914" i="9"/>
  <c r="N1914" i="9"/>
  <c r="AM1914" i="9" s="1"/>
  <c r="Y1914" i="9" s="1"/>
  <c r="L1915" i="9"/>
  <c r="M1915" i="9"/>
  <c r="N1915" i="9"/>
  <c r="AM1915" i="9" s="1"/>
  <c r="Y1915" i="9" s="1"/>
  <c r="L1916" i="9"/>
  <c r="M1916" i="9"/>
  <c r="N1916" i="9"/>
  <c r="AM1916" i="9" s="1"/>
  <c r="Y1916" i="9" s="1"/>
  <c r="L1917" i="9"/>
  <c r="M1917" i="9"/>
  <c r="N1917" i="9"/>
  <c r="AM1917" i="9" s="1"/>
  <c r="Y1917" i="9" s="1"/>
  <c r="L1918" i="9"/>
  <c r="M1918" i="9"/>
  <c r="N1918" i="9"/>
  <c r="AM1918" i="9" s="1"/>
  <c r="Y1918" i="9" s="1"/>
  <c r="L1919" i="9"/>
  <c r="M1919" i="9"/>
  <c r="N1919" i="9"/>
  <c r="AM1919" i="9" s="1"/>
  <c r="Y1919" i="9" s="1"/>
  <c r="L1920" i="9"/>
  <c r="M1920" i="9"/>
  <c r="N1920" i="9"/>
  <c r="AM1920" i="9" s="1"/>
  <c r="Y1920" i="9" s="1"/>
  <c r="L1921" i="9"/>
  <c r="M1921" i="9"/>
  <c r="N1921" i="9"/>
  <c r="AM1921" i="9" s="1"/>
  <c r="Y1921" i="9" s="1"/>
  <c r="L1922" i="9"/>
  <c r="M1922" i="9"/>
  <c r="N1922" i="9"/>
  <c r="AM1922" i="9" s="1"/>
  <c r="Y1922" i="9" s="1"/>
  <c r="L1923" i="9"/>
  <c r="M1923" i="9"/>
  <c r="N1923" i="9"/>
  <c r="AM1923" i="9" s="1"/>
  <c r="Y1923" i="9" s="1"/>
  <c r="L1924" i="9"/>
  <c r="M1924" i="9"/>
  <c r="N1924" i="9"/>
  <c r="AM1924" i="9" s="1"/>
  <c r="Y1924" i="9" s="1"/>
  <c r="L1925" i="9"/>
  <c r="M1925" i="9"/>
  <c r="N1925" i="9"/>
  <c r="AM1925" i="9" s="1"/>
  <c r="Y1925" i="9" s="1"/>
  <c r="L1926" i="9"/>
  <c r="M1926" i="9"/>
  <c r="N1926" i="9"/>
  <c r="AM1926" i="9" s="1"/>
  <c r="Y1926" i="9" s="1"/>
  <c r="L1927" i="9"/>
  <c r="M1927" i="9"/>
  <c r="N1927" i="9"/>
  <c r="AM1927" i="9" s="1"/>
  <c r="Y1927" i="9" s="1"/>
  <c r="L1928" i="9"/>
  <c r="M1928" i="9"/>
  <c r="N1928" i="9"/>
  <c r="AM1928" i="9" s="1"/>
  <c r="Y1928" i="9" s="1"/>
  <c r="L1929" i="9"/>
  <c r="M1929" i="9"/>
  <c r="N1929" i="9"/>
  <c r="AM1929" i="9" s="1"/>
  <c r="Y1929" i="9" s="1"/>
  <c r="L1930" i="9"/>
  <c r="M1930" i="9"/>
  <c r="N1930" i="9"/>
  <c r="AM1930" i="9" s="1"/>
  <c r="Y1930" i="9" s="1"/>
  <c r="L1931" i="9"/>
  <c r="M1931" i="9"/>
  <c r="N1931" i="9"/>
  <c r="AM1931" i="9" s="1"/>
  <c r="Y1931" i="9" s="1"/>
  <c r="L1932" i="9"/>
  <c r="M1932" i="9"/>
  <c r="N1932" i="9"/>
  <c r="AM1932" i="9" s="1"/>
  <c r="Y1932" i="9" s="1"/>
  <c r="L1933" i="9"/>
  <c r="M1933" i="9"/>
  <c r="N1933" i="9"/>
  <c r="AM1933" i="9" s="1"/>
  <c r="Y1933" i="9" s="1"/>
  <c r="L1934" i="9"/>
  <c r="M1934" i="9"/>
  <c r="N1934" i="9"/>
  <c r="AM1934" i="9" s="1"/>
  <c r="Y1934" i="9" s="1"/>
  <c r="L1935" i="9"/>
  <c r="M1935" i="9"/>
  <c r="N1935" i="9"/>
  <c r="AM1935" i="9" s="1"/>
  <c r="Y1935" i="9" s="1"/>
  <c r="L1936" i="9"/>
  <c r="M1936" i="9"/>
  <c r="N1936" i="9"/>
  <c r="AM1936" i="9" s="1"/>
  <c r="Y1936" i="9" s="1"/>
  <c r="L1937" i="9"/>
  <c r="M1937" i="9"/>
  <c r="N1937" i="9"/>
  <c r="AM1937" i="9" s="1"/>
  <c r="Y1937" i="9" s="1"/>
  <c r="L1938" i="9"/>
  <c r="M1938" i="9"/>
  <c r="N1938" i="9"/>
  <c r="AM1938" i="9" s="1"/>
  <c r="Y1938" i="9" s="1"/>
  <c r="L1939" i="9"/>
  <c r="M1939" i="9"/>
  <c r="N1939" i="9"/>
  <c r="AM1939" i="9" s="1"/>
  <c r="Y1939" i="9" s="1"/>
  <c r="L1940" i="9"/>
  <c r="M1940" i="9"/>
  <c r="N1940" i="9"/>
  <c r="AM1940" i="9" s="1"/>
  <c r="Y1940" i="9" s="1"/>
  <c r="L1941" i="9"/>
  <c r="M1941" i="9"/>
  <c r="N1941" i="9"/>
  <c r="AM1941" i="9" s="1"/>
  <c r="Y1941" i="9" s="1"/>
  <c r="L1942" i="9"/>
  <c r="M1942" i="9"/>
  <c r="N1942" i="9"/>
  <c r="AM1942" i="9" s="1"/>
  <c r="Y1942" i="9" s="1"/>
  <c r="L1943" i="9"/>
  <c r="M1943" i="9"/>
  <c r="N1943" i="9"/>
  <c r="AM1943" i="9" s="1"/>
  <c r="Y1943" i="9" s="1"/>
  <c r="L1944" i="9"/>
  <c r="M1944" i="9"/>
  <c r="N1944" i="9"/>
  <c r="AM1944" i="9" s="1"/>
  <c r="Y1944" i="9" s="1"/>
  <c r="L1945" i="9"/>
  <c r="M1945" i="9"/>
  <c r="N1945" i="9"/>
  <c r="AM1945" i="9" s="1"/>
  <c r="Y1945" i="9" s="1"/>
  <c r="L1946" i="9"/>
  <c r="M1946" i="9"/>
  <c r="N1946" i="9"/>
  <c r="AM1946" i="9" s="1"/>
  <c r="Y1946" i="9" s="1"/>
  <c r="L1947" i="9"/>
  <c r="M1947" i="9"/>
  <c r="N1947" i="9"/>
  <c r="AM1947" i="9" s="1"/>
  <c r="Y1947" i="9" s="1"/>
  <c r="L1948" i="9"/>
  <c r="M1948" i="9"/>
  <c r="N1948" i="9"/>
  <c r="AM1948" i="9" s="1"/>
  <c r="Y1948" i="9" s="1"/>
  <c r="L1949" i="9"/>
  <c r="M1949" i="9"/>
  <c r="N1949" i="9"/>
  <c r="AM1949" i="9" s="1"/>
  <c r="Y1949" i="9" s="1"/>
  <c r="L1950" i="9"/>
  <c r="M1950" i="9"/>
  <c r="N1950" i="9"/>
  <c r="AM1950" i="9" s="1"/>
  <c r="Y1950" i="9" s="1"/>
  <c r="L1951" i="9"/>
  <c r="M1951" i="9"/>
  <c r="N1951" i="9"/>
  <c r="AM1951" i="9" s="1"/>
  <c r="Y1951" i="9" s="1"/>
  <c r="L1952" i="9"/>
  <c r="M1952" i="9"/>
  <c r="N1952" i="9"/>
  <c r="AM1952" i="9" s="1"/>
  <c r="Y1952" i="9" s="1"/>
  <c r="L1953" i="9"/>
  <c r="M1953" i="9"/>
  <c r="N1953" i="9"/>
  <c r="AM1953" i="9" s="1"/>
  <c r="Y1953" i="9" s="1"/>
  <c r="L1954" i="9"/>
  <c r="M1954" i="9"/>
  <c r="N1954" i="9"/>
  <c r="AM1954" i="9" s="1"/>
  <c r="Y1954" i="9" s="1"/>
  <c r="L1955" i="9"/>
  <c r="M1955" i="9"/>
  <c r="N1955" i="9"/>
  <c r="AM1955" i="9" s="1"/>
  <c r="Y1955" i="9" s="1"/>
  <c r="L1956" i="9"/>
  <c r="M1956" i="9"/>
  <c r="N1956" i="9"/>
  <c r="AM1956" i="9" s="1"/>
  <c r="Y1956" i="9" s="1"/>
  <c r="L1957" i="9"/>
  <c r="M1957" i="9"/>
  <c r="N1957" i="9"/>
  <c r="AM1957" i="9" s="1"/>
  <c r="Y1957" i="9" s="1"/>
  <c r="L1958" i="9"/>
  <c r="M1958" i="9"/>
  <c r="N1958" i="9"/>
  <c r="AM1958" i="9" s="1"/>
  <c r="Y1958" i="9" s="1"/>
  <c r="L1959" i="9"/>
  <c r="M1959" i="9"/>
  <c r="N1959" i="9"/>
  <c r="AM1959" i="9" s="1"/>
  <c r="Y1959" i="9" s="1"/>
  <c r="L1960" i="9"/>
  <c r="M1960" i="9"/>
  <c r="N1960" i="9"/>
  <c r="AM1960" i="9" s="1"/>
  <c r="Y1960" i="9" s="1"/>
  <c r="L1961" i="9"/>
  <c r="M1961" i="9"/>
  <c r="N1961" i="9"/>
  <c r="AM1961" i="9" s="1"/>
  <c r="Y1961" i="9" s="1"/>
  <c r="L1962" i="9"/>
  <c r="M1962" i="9"/>
  <c r="N1962" i="9"/>
  <c r="AM1962" i="9" s="1"/>
  <c r="Y1962" i="9" s="1"/>
  <c r="L1963" i="9"/>
  <c r="M1963" i="9"/>
  <c r="N1963" i="9"/>
  <c r="AM1963" i="9" s="1"/>
  <c r="Y1963" i="9" s="1"/>
  <c r="L1964" i="9"/>
  <c r="M1964" i="9"/>
  <c r="N1964" i="9"/>
  <c r="AM1964" i="9" s="1"/>
  <c r="Y1964" i="9" s="1"/>
  <c r="L1965" i="9"/>
  <c r="M1965" i="9"/>
  <c r="N1965" i="9"/>
  <c r="AM1965" i="9" s="1"/>
  <c r="Y1965" i="9" s="1"/>
  <c r="L1966" i="9"/>
  <c r="M1966" i="9"/>
  <c r="N1966" i="9"/>
  <c r="AM1966" i="9" s="1"/>
  <c r="Y1966" i="9" s="1"/>
  <c r="L1967" i="9"/>
  <c r="M1967" i="9"/>
  <c r="N1967" i="9"/>
  <c r="AM1967" i="9" s="1"/>
  <c r="Y1967" i="9" s="1"/>
  <c r="L1968" i="9"/>
  <c r="M1968" i="9"/>
  <c r="N1968" i="9"/>
  <c r="AM1968" i="9" s="1"/>
  <c r="Y1968" i="9" s="1"/>
  <c r="L1969" i="9"/>
  <c r="M1969" i="9"/>
  <c r="N1969" i="9"/>
  <c r="AM1969" i="9" s="1"/>
  <c r="Y1969" i="9" s="1"/>
  <c r="L1970" i="9"/>
  <c r="M1970" i="9"/>
  <c r="N1970" i="9"/>
  <c r="AM1970" i="9" s="1"/>
  <c r="Y1970" i="9" s="1"/>
  <c r="L1971" i="9"/>
  <c r="M1971" i="9"/>
  <c r="N1971" i="9"/>
  <c r="AM1971" i="9" s="1"/>
  <c r="Y1971" i="9" s="1"/>
  <c r="L1972" i="9"/>
  <c r="M1972" i="9"/>
  <c r="N1972" i="9"/>
  <c r="AM1972" i="9" s="1"/>
  <c r="Y1972" i="9" s="1"/>
  <c r="L1973" i="9"/>
  <c r="M1973" i="9"/>
  <c r="N1973" i="9"/>
  <c r="AM1973" i="9" s="1"/>
  <c r="Y1973" i="9" s="1"/>
  <c r="L1974" i="9"/>
  <c r="M1974" i="9"/>
  <c r="N1974" i="9"/>
  <c r="AM1974" i="9" s="1"/>
  <c r="Y1974" i="9" s="1"/>
  <c r="L1975" i="9"/>
  <c r="M1975" i="9"/>
  <c r="N1975" i="9"/>
  <c r="AM1975" i="9" s="1"/>
  <c r="Y1975" i="9" s="1"/>
  <c r="L1976" i="9"/>
  <c r="M1976" i="9"/>
  <c r="N1976" i="9"/>
  <c r="AM1976" i="9" s="1"/>
  <c r="Y1976" i="9" s="1"/>
  <c r="L1977" i="9"/>
  <c r="M1977" i="9"/>
  <c r="N1977" i="9"/>
  <c r="AM1977" i="9" s="1"/>
  <c r="Y1977" i="9" s="1"/>
  <c r="L1978" i="9"/>
  <c r="M1978" i="9"/>
  <c r="N1978" i="9"/>
  <c r="AM1978" i="9" s="1"/>
  <c r="Y1978" i="9" s="1"/>
  <c r="L1979" i="9"/>
  <c r="M1979" i="9"/>
  <c r="N1979" i="9"/>
  <c r="AM1979" i="9" s="1"/>
  <c r="Y1979" i="9" s="1"/>
  <c r="L1980" i="9"/>
  <c r="M1980" i="9"/>
  <c r="N1980" i="9"/>
  <c r="AM1980" i="9" s="1"/>
  <c r="Y1980" i="9" s="1"/>
  <c r="L1981" i="9"/>
  <c r="M1981" i="9"/>
  <c r="N1981" i="9"/>
  <c r="AM1981" i="9" s="1"/>
  <c r="Y1981" i="9" s="1"/>
  <c r="L1982" i="9"/>
  <c r="M1982" i="9"/>
  <c r="N1982" i="9"/>
  <c r="AM1982" i="9" s="1"/>
  <c r="Y1982" i="9" s="1"/>
  <c r="L1983" i="9"/>
  <c r="M1983" i="9"/>
  <c r="N1983" i="9"/>
  <c r="AM1983" i="9" s="1"/>
  <c r="Y1983" i="9" s="1"/>
  <c r="L1984" i="9"/>
  <c r="M1984" i="9"/>
  <c r="N1984" i="9"/>
  <c r="AM1984" i="9" s="1"/>
  <c r="Y1984" i="9" s="1"/>
  <c r="L1985" i="9"/>
  <c r="M1985" i="9"/>
  <c r="N1985" i="9"/>
  <c r="AM1985" i="9" s="1"/>
  <c r="Y1985" i="9" s="1"/>
  <c r="L1986" i="9"/>
  <c r="M1986" i="9"/>
  <c r="N1986" i="9"/>
  <c r="AM1986" i="9" s="1"/>
  <c r="Y1986" i="9" s="1"/>
  <c r="L1987" i="9"/>
  <c r="M1987" i="9"/>
  <c r="N1987" i="9"/>
  <c r="AM1987" i="9" s="1"/>
  <c r="Y1987" i="9" s="1"/>
  <c r="L1988" i="9"/>
  <c r="M1988" i="9"/>
  <c r="N1988" i="9"/>
  <c r="AM1988" i="9" s="1"/>
  <c r="Y1988" i="9" s="1"/>
  <c r="L1989" i="9"/>
  <c r="M1989" i="9"/>
  <c r="N1989" i="9"/>
  <c r="AM1989" i="9" s="1"/>
  <c r="Y1989" i="9" s="1"/>
  <c r="L1990" i="9"/>
  <c r="M1990" i="9"/>
  <c r="N1990" i="9"/>
  <c r="AM1990" i="9" s="1"/>
  <c r="Y1990" i="9" s="1"/>
  <c r="L1991" i="9"/>
  <c r="M1991" i="9"/>
  <c r="N1991" i="9"/>
  <c r="AM1991" i="9" s="1"/>
  <c r="Y1991" i="9" s="1"/>
  <c r="L1992" i="9"/>
  <c r="M1992" i="9"/>
  <c r="N1992" i="9"/>
  <c r="AM1992" i="9" s="1"/>
  <c r="Y1992" i="9" s="1"/>
  <c r="L1993" i="9"/>
  <c r="M1993" i="9"/>
  <c r="N1993" i="9"/>
  <c r="AM1993" i="9" s="1"/>
  <c r="Y1993" i="9" s="1"/>
  <c r="L1994" i="9"/>
  <c r="M1994" i="9"/>
  <c r="N1994" i="9"/>
  <c r="AM1994" i="9" s="1"/>
  <c r="Y1994" i="9" s="1"/>
  <c r="L1995" i="9"/>
  <c r="M1995" i="9"/>
  <c r="N1995" i="9"/>
  <c r="AM1995" i="9" s="1"/>
  <c r="Y1995" i="9" s="1"/>
  <c r="L1996" i="9"/>
  <c r="M1996" i="9"/>
  <c r="N1996" i="9"/>
  <c r="AM1996" i="9" s="1"/>
  <c r="Y1996" i="9" s="1"/>
  <c r="L1997" i="9"/>
  <c r="M1997" i="9"/>
  <c r="N1997" i="9"/>
  <c r="AM1997" i="9" s="1"/>
  <c r="Y1997" i="9" s="1"/>
  <c r="L1998" i="9"/>
  <c r="M1998" i="9"/>
  <c r="N1998" i="9"/>
  <c r="AM1998" i="9" s="1"/>
  <c r="Y1998" i="9" s="1"/>
  <c r="L1999" i="9"/>
  <c r="M1999" i="9"/>
  <c r="N1999" i="9"/>
  <c r="AM1999" i="9" s="1"/>
  <c r="Y1999" i="9" s="1"/>
  <c r="L2000" i="9"/>
  <c r="M2000" i="9"/>
  <c r="N2000" i="9"/>
  <c r="AM2000" i="9" s="1"/>
  <c r="Y2000" i="9" s="1"/>
  <c r="L2001" i="9"/>
  <c r="M2001" i="9"/>
  <c r="N2001" i="9"/>
  <c r="AM2001" i="9" s="1"/>
  <c r="Y2001" i="9" s="1"/>
  <c r="L2002" i="9"/>
  <c r="M2002" i="9"/>
  <c r="N2002" i="9"/>
  <c r="AM2002" i="9" s="1"/>
  <c r="Y2002" i="9" s="1"/>
  <c r="L2003" i="9"/>
  <c r="M2003" i="9"/>
  <c r="N2003" i="9"/>
  <c r="AM2003" i="9" s="1"/>
  <c r="Y2003" i="9" s="1"/>
  <c r="L2004" i="9"/>
  <c r="M2004" i="9"/>
  <c r="N2004" i="9"/>
  <c r="AM2004" i="9" s="1"/>
  <c r="Y2004" i="9" s="1"/>
  <c r="L2005" i="9"/>
  <c r="M2005" i="9"/>
  <c r="N2005" i="9"/>
  <c r="AM2005" i="9" s="1"/>
  <c r="Y2005" i="9" s="1"/>
  <c r="L2006" i="9"/>
  <c r="M2006" i="9"/>
  <c r="N2006" i="9"/>
  <c r="AM2006" i="9" s="1"/>
  <c r="Y2006" i="9" s="1"/>
  <c r="L2007" i="9"/>
  <c r="M2007" i="9"/>
  <c r="N2007" i="9"/>
  <c r="AM2007" i="9" s="1"/>
  <c r="Y2007" i="9" s="1"/>
  <c r="L2008" i="9"/>
  <c r="M2008" i="9"/>
  <c r="N2008" i="9"/>
  <c r="AM2008" i="9" s="1"/>
  <c r="Y2008" i="9" s="1"/>
  <c r="L2009" i="9"/>
  <c r="M2009" i="9"/>
  <c r="N2009" i="9"/>
  <c r="AM2009" i="9" s="1"/>
  <c r="Y2009" i="9" s="1"/>
  <c r="L2010" i="9"/>
  <c r="M2010" i="9"/>
  <c r="N2010" i="9"/>
  <c r="AM2010" i="9" s="1"/>
  <c r="Y2010" i="9" s="1"/>
  <c r="L2011" i="9"/>
  <c r="M2011" i="9"/>
  <c r="N2011" i="9"/>
  <c r="AM2011" i="9" s="1"/>
  <c r="Y2011" i="9" s="1"/>
  <c r="L2012" i="9"/>
  <c r="M2012" i="9"/>
  <c r="N2012" i="9"/>
  <c r="AM2012" i="9" s="1"/>
  <c r="Y2012" i="9" s="1"/>
  <c r="L2013" i="9"/>
  <c r="M2013" i="9"/>
  <c r="N2013" i="9"/>
  <c r="AM2013" i="9" s="1"/>
  <c r="Y2013" i="9" s="1"/>
  <c r="L2014" i="9"/>
  <c r="M2014" i="9"/>
  <c r="N2014" i="9"/>
  <c r="AM2014" i="9" s="1"/>
  <c r="Y2014" i="9" s="1"/>
  <c r="L2015" i="9"/>
  <c r="M2015" i="9"/>
  <c r="N2015" i="9"/>
  <c r="AM2015" i="9" s="1"/>
  <c r="Y2015" i="9" s="1"/>
  <c r="L2016" i="9"/>
  <c r="M2016" i="9"/>
  <c r="N2016" i="9"/>
  <c r="AM2016" i="9" s="1"/>
  <c r="Y2016" i="9" s="1"/>
  <c r="L2017" i="9"/>
  <c r="M2017" i="9"/>
  <c r="N2017" i="9"/>
  <c r="AM2017" i="9" s="1"/>
  <c r="Y2017" i="9" s="1"/>
  <c r="L2018" i="9"/>
  <c r="M2018" i="9"/>
  <c r="N2018" i="9"/>
  <c r="AM2018" i="9" s="1"/>
  <c r="Y2018" i="9" s="1"/>
  <c r="L2019" i="9"/>
  <c r="M2019" i="9"/>
  <c r="N2019" i="9"/>
  <c r="AM2019" i="9" s="1"/>
  <c r="Y2019" i="9" s="1"/>
  <c r="L2020" i="9"/>
  <c r="M2020" i="9"/>
  <c r="N2020" i="9"/>
  <c r="AM2020" i="9" s="1"/>
  <c r="Y2020" i="9" s="1"/>
  <c r="L2021" i="9"/>
  <c r="M2021" i="9"/>
  <c r="N2021" i="9"/>
  <c r="AM2021" i="9" s="1"/>
  <c r="Y2021" i="9" s="1"/>
  <c r="L2022" i="9"/>
  <c r="M2022" i="9"/>
  <c r="N2022" i="9"/>
  <c r="AM2022" i="9" s="1"/>
  <c r="Y2022" i="9" s="1"/>
  <c r="L2023" i="9"/>
  <c r="M2023" i="9"/>
  <c r="N2023" i="9"/>
  <c r="AM2023" i="9" s="1"/>
  <c r="Y2023" i="9" s="1"/>
  <c r="L2024" i="9"/>
  <c r="M2024" i="9"/>
  <c r="N2024" i="9"/>
  <c r="AM2024" i="9" s="1"/>
  <c r="Y2024" i="9" s="1"/>
  <c r="L2025" i="9"/>
  <c r="M2025" i="9"/>
  <c r="N2025" i="9"/>
  <c r="AM2025" i="9" s="1"/>
  <c r="Y2025" i="9" s="1"/>
  <c r="L2026" i="9"/>
  <c r="M2026" i="9"/>
  <c r="N2026" i="9"/>
  <c r="AM2026" i="9" s="1"/>
  <c r="Y2026" i="9" s="1"/>
  <c r="L2027" i="9"/>
  <c r="M2027" i="9"/>
  <c r="N2027" i="9"/>
  <c r="AM2027" i="9" s="1"/>
  <c r="Y2027" i="9" s="1"/>
  <c r="L2028" i="9"/>
  <c r="M2028" i="9"/>
  <c r="N2028" i="9"/>
  <c r="AM2028" i="9" s="1"/>
  <c r="Y2028" i="9" s="1"/>
  <c r="L2029" i="9"/>
  <c r="M2029" i="9"/>
  <c r="N2029" i="9"/>
  <c r="AM2029" i="9" s="1"/>
  <c r="Y2029" i="9" s="1"/>
  <c r="L2030" i="9"/>
  <c r="M2030" i="9"/>
  <c r="N2030" i="9"/>
  <c r="AM2030" i="9" s="1"/>
  <c r="Y2030" i="9" s="1"/>
  <c r="L2031" i="9"/>
  <c r="M2031" i="9"/>
  <c r="N2031" i="9"/>
  <c r="AM2031" i="9" s="1"/>
  <c r="Y2031" i="9" s="1"/>
  <c r="L2032" i="9"/>
  <c r="M2032" i="9"/>
  <c r="N2032" i="9"/>
  <c r="AM2032" i="9" s="1"/>
  <c r="Y2032" i="9" s="1"/>
  <c r="L2033" i="9"/>
  <c r="M2033" i="9"/>
  <c r="N2033" i="9"/>
  <c r="AM2033" i="9" s="1"/>
  <c r="Y2033" i="9" s="1"/>
  <c r="L2034" i="9"/>
  <c r="M2034" i="9"/>
  <c r="N2034" i="9"/>
  <c r="AM2034" i="9" s="1"/>
  <c r="Y2034" i="9" s="1"/>
  <c r="L2035" i="9"/>
  <c r="M2035" i="9"/>
  <c r="N2035" i="9"/>
  <c r="AM2035" i="9" s="1"/>
  <c r="Y2035" i="9" s="1"/>
  <c r="L2036" i="9"/>
  <c r="M2036" i="9"/>
  <c r="N2036" i="9"/>
  <c r="AM2036" i="9" s="1"/>
  <c r="Y2036" i="9" s="1"/>
  <c r="L2037" i="9"/>
  <c r="M2037" i="9"/>
  <c r="N2037" i="9"/>
  <c r="AM2037" i="9" s="1"/>
  <c r="Y2037" i="9" s="1"/>
  <c r="L2038" i="9"/>
  <c r="M2038" i="9"/>
  <c r="N2038" i="9"/>
  <c r="AM2038" i="9" s="1"/>
  <c r="Y2038" i="9" s="1"/>
  <c r="L2039" i="9"/>
  <c r="M2039" i="9"/>
  <c r="N2039" i="9"/>
  <c r="AM2039" i="9" s="1"/>
  <c r="Y2039" i="9" s="1"/>
  <c r="L2040" i="9"/>
  <c r="M2040" i="9"/>
  <c r="N2040" i="9"/>
  <c r="AM2040" i="9" s="1"/>
  <c r="Y2040" i="9" s="1"/>
  <c r="L2041" i="9"/>
  <c r="M2041" i="9"/>
  <c r="N2041" i="9"/>
  <c r="AM2041" i="9" s="1"/>
  <c r="Y2041" i="9" s="1"/>
  <c r="L2042" i="9"/>
  <c r="M2042" i="9"/>
  <c r="N2042" i="9"/>
  <c r="AM2042" i="9" s="1"/>
  <c r="Y2042" i="9" s="1"/>
  <c r="L2043" i="9"/>
  <c r="M2043" i="9"/>
  <c r="N2043" i="9"/>
  <c r="AM2043" i="9" s="1"/>
  <c r="Y2043" i="9" s="1"/>
  <c r="L2044" i="9"/>
  <c r="M2044" i="9"/>
  <c r="N2044" i="9"/>
  <c r="AM2044" i="9" s="1"/>
  <c r="Y2044" i="9" s="1"/>
  <c r="L2045" i="9"/>
  <c r="M2045" i="9"/>
  <c r="N2045" i="9"/>
  <c r="AM2045" i="9" s="1"/>
  <c r="Y2045" i="9" s="1"/>
  <c r="L2046" i="9"/>
  <c r="M2046" i="9"/>
  <c r="N2046" i="9"/>
  <c r="AM2046" i="9" s="1"/>
  <c r="Y2046" i="9" s="1"/>
  <c r="L2047" i="9"/>
  <c r="M2047" i="9"/>
  <c r="N2047" i="9"/>
  <c r="AM2047" i="9" s="1"/>
  <c r="Y2047" i="9" s="1"/>
  <c r="L2048" i="9"/>
  <c r="M2048" i="9"/>
  <c r="N2048" i="9"/>
  <c r="AM2048" i="9" s="1"/>
  <c r="Y2048" i="9" s="1"/>
  <c r="L2049" i="9"/>
  <c r="M2049" i="9"/>
  <c r="N2049" i="9"/>
  <c r="AM2049" i="9" s="1"/>
  <c r="Y2049" i="9" s="1"/>
  <c r="L2050" i="9"/>
  <c r="M2050" i="9"/>
  <c r="N2050" i="9"/>
  <c r="AM2050" i="9" s="1"/>
  <c r="Y2050" i="9" s="1"/>
  <c r="L2051" i="9"/>
  <c r="M2051" i="9"/>
  <c r="N2051" i="9"/>
  <c r="AM2051" i="9" s="1"/>
  <c r="Y2051" i="9" s="1"/>
  <c r="L2052" i="9"/>
  <c r="M2052" i="9"/>
  <c r="N2052" i="9"/>
  <c r="AM2052" i="9" s="1"/>
  <c r="Y2052" i="9" s="1"/>
  <c r="L2053" i="9"/>
  <c r="M2053" i="9"/>
  <c r="N2053" i="9"/>
  <c r="AM2053" i="9" s="1"/>
  <c r="Y2053" i="9" s="1"/>
  <c r="L2054" i="9"/>
  <c r="M2054" i="9"/>
  <c r="N2054" i="9"/>
  <c r="AM2054" i="9" s="1"/>
  <c r="Y2054" i="9" s="1"/>
  <c r="L2055" i="9"/>
  <c r="M2055" i="9"/>
  <c r="N2055" i="9"/>
  <c r="AM2055" i="9" s="1"/>
  <c r="Y2055" i="9" s="1"/>
  <c r="L2056" i="9"/>
  <c r="M2056" i="9"/>
  <c r="N2056" i="9"/>
  <c r="AM2056" i="9" s="1"/>
  <c r="Y2056" i="9" s="1"/>
  <c r="L2057" i="9"/>
  <c r="M2057" i="9"/>
  <c r="N2057" i="9"/>
  <c r="AM2057" i="9" s="1"/>
  <c r="Y2057" i="9" s="1"/>
  <c r="L2058" i="9"/>
  <c r="M2058" i="9"/>
  <c r="N2058" i="9"/>
  <c r="AM2058" i="9" s="1"/>
  <c r="Y2058" i="9" s="1"/>
  <c r="L2059" i="9"/>
  <c r="M2059" i="9"/>
  <c r="N2059" i="9"/>
  <c r="AM2059" i="9" s="1"/>
  <c r="Y2059" i="9" s="1"/>
  <c r="L2060" i="9"/>
  <c r="M2060" i="9"/>
  <c r="N2060" i="9"/>
  <c r="AM2060" i="9" s="1"/>
  <c r="Y2060" i="9" s="1"/>
  <c r="L2061" i="9"/>
  <c r="M2061" i="9"/>
  <c r="N2061" i="9"/>
  <c r="AM2061" i="9" s="1"/>
  <c r="Y2061" i="9" s="1"/>
  <c r="L2062" i="9"/>
  <c r="M2062" i="9"/>
  <c r="N2062" i="9"/>
  <c r="AM2062" i="9" s="1"/>
  <c r="Y2062" i="9" s="1"/>
  <c r="L2063" i="9"/>
  <c r="M2063" i="9"/>
  <c r="N2063" i="9"/>
  <c r="AM2063" i="9" s="1"/>
  <c r="Y2063" i="9" s="1"/>
  <c r="L2064" i="9"/>
  <c r="M2064" i="9"/>
  <c r="N2064" i="9"/>
  <c r="AM2064" i="9" s="1"/>
  <c r="Y2064" i="9" s="1"/>
  <c r="L2065" i="9"/>
  <c r="M2065" i="9"/>
  <c r="N2065" i="9"/>
  <c r="AM2065" i="9" s="1"/>
  <c r="Y2065" i="9" s="1"/>
  <c r="L2066" i="9"/>
  <c r="M2066" i="9"/>
  <c r="N2066" i="9"/>
  <c r="AM2066" i="9" s="1"/>
  <c r="Y2066" i="9" s="1"/>
  <c r="L2067" i="9"/>
  <c r="M2067" i="9"/>
  <c r="N2067" i="9"/>
  <c r="AM2067" i="9" s="1"/>
  <c r="Y2067" i="9" s="1"/>
  <c r="L2068" i="9"/>
  <c r="M2068" i="9"/>
  <c r="N2068" i="9"/>
  <c r="AM2068" i="9" s="1"/>
  <c r="Y2068" i="9" s="1"/>
  <c r="L2069" i="9"/>
  <c r="M2069" i="9"/>
  <c r="N2069" i="9"/>
  <c r="AM2069" i="9" s="1"/>
  <c r="Y2069" i="9" s="1"/>
  <c r="L2070" i="9"/>
  <c r="M2070" i="9"/>
  <c r="N2070" i="9"/>
  <c r="AM2070" i="9" s="1"/>
  <c r="Y2070" i="9" s="1"/>
  <c r="L2071" i="9"/>
  <c r="M2071" i="9"/>
  <c r="N2071" i="9"/>
  <c r="AM2071" i="9" s="1"/>
  <c r="Y2071" i="9" s="1"/>
  <c r="L2072" i="9"/>
  <c r="M2072" i="9"/>
  <c r="N2072" i="9"/>
  <c r="AM2072" i="9" s="1"/>
  <c r="Y2072" i="9" s="1"/>
  <c r="L2073" i="9"/>
  <c r="M2073" i="9"/>
  <c r="N2073" i="9"/>
  <c r="AM2073" i="9" s="1"/>
  <c r="Y2073" i="9" s="1"/>
  <c r="L2074" i="9"/>
  <c r="M2074" i="9"/>
  <c r="N2074" i="9"/>
  <c r="AM2074" i="9" s="1"/>
  <c r="Y2074" i="9" s="1"/>
  <c r="L2075" i="9"/>
  <c r="M2075" i="9"/>
  <c r="N2075" i="9"/>
  <c r="AM2075" i="9" s="1"/>
  <c r="Y2075" i="9" s="1"/>
  <c r="L2076" i="9"/>
  <c r="M2076" i="9"/>
  <c r="N2076" i="9"/>
  <c r="AM2076" i="9" s="1"/>
  <c r="Y2076" i="9" s="1"/>
  <c r="L2077" i="9"/>
  <c r="M2077" i="9"/>
  <c r="N2077" i="9"/>
  <c r="AM2077" i="9" s="1"/>
  <c r="Y2077" i="9" s="1"/>
  <c r="L2078" i="9"/>
  <c r="M2078" i="9"/>
  <c r="N2078" i="9"/>
  <c r="AM2078" i="9" s="1"/>
  <c r="Y2078" i="9" s="1"/>
  <c r="L2079" i="9"/>
  <c r="M2079" i="9"/>
  <c r="N2079" i="9"/>
  <c r="AM2079" i="9" s="1"/>
  <c r="Y2079" i="9" s="1"/>
  <c r="L2080" i="9"/>
  <c r="M2080" i="9"/>
  <c r="N2080" i="9"/>
  <c r="AM2080" i="9" s="1"/>
  <c r="Y2080" i="9" s="1"/>
  <c r="L2081" i="9"/>
  <c r="M2081" i="9"/>
  <c r="N2081" i="9"/>
  <c r="AM2081" i="9" s="1"/>
  <c r="Y2081" i="9" s="1"/>
  <c r="L2082" i="9"/>
  <c r="M2082" i="9"/>
  <c r="N2082" i="9"/>
  <c r="AM2082" i="9" s="1"/>
  <c r="Y2082" i="9" s="1"/>
  <c r="L2083" i="9"/>
  <c r="M2083" i="9"/>
  <c r="N2083" i="9"/>
  <c r="AM2083" i="9" s="1"/>
  <c r="Y2083" i="9" s="1"/>
  <c r="L2084" i="9"/>
  <c r="M2084" i="9"/>
  <c r="N2084" i="9"/>
  <c r="AM2084" i="9" s="1"/>
  <c r="Y2084" i="9" s="1"/>
  <c r="L2085" i="9"/>
  <c r="M2085" i="9"/>
  <c r="N2085" i="9"/>
  <c r="AM2085" i="9" s="1"/>
  <c r="Y2085" i="9" s="1"/>
  <c r="L2086" i="9"/>
  <c r="M2086" i="9"/>
  <c r="N2086" i="9"/>
  <c r="AM2086" i="9" s="1"/>
  <c r="Y2086" i="9" s="1"/>
  <c r="L2087" i="9"/>
  <c r="M2087" i="9"/>
  <c r="N2087" i="9"/>
  <c r="AM2087" i="9" s="1"/>
  <c r="Y2087" i="9" s="1"/>
  <c r="L2088" i="9"/>
  <c r="M2088" i="9"/>
  <c r="N2088" i="9"/>
  <c r="AM2088" i="9" s="1"/>
  <c r="Y2088" i="9" s="1"/>
  <c r="L2089" i="9"/>
  <c r="M2089" i="9"/>
  <c r="N2089" i="9"/>
  <c r="AM2089" i="9" s="1"/>
  <c r="Y2089" i="9" s="1"/>
  <c r="L2090" i="9"/>
  <c r="M2090" i="9"/>
  <c r="N2090" i="9"/>
  <c r="AM2090" i="9" s="1"/>
  <c r="Y2090" i="9" s="1"/>
  <c r="L2091" i="9"/>
  <c r="M2091" i="9"/>
  <c r="N2091" i="9"/>
  <c r="AM2091" i="9" s="1"/>
  <c r="Y2091" i="9" s="1"/>
  <c r="L2092" i="9"/>
  <c r="M2092" i="9"/>
  <c r="N2092" i="9"/>
  <c r="AM2092" i="9" s="1"/>
  <c r="Y2092" i="9" s="1"/>
  <c r="L2093" i="9"/>
  <c r="M2093" i="9"/>
  <c r="N2093" i="9"/>
  <c r="AM2093" i="9" s="1"/>
  <c r="Y2093" i="9" s="1"/>
  <c r="L2094" i="9"/>
  <c r="M2094" i="9"/>
  <c r="N2094" i="9"/>
  <c r="AM2094" i="9" s="1"/>
  <c r="Y2094" i="9" s="1"/>
  <c r="L2095" i="9"/>
  <c r="M2095" i="9"/>
  <c r="N2095" i="9"/>
  <c r="AM2095" i="9" s="1"/>
  <c r="Y2095" i="9" s="1"/>
  <c r="L2096" i="9"/>
  <c r="M2096" i="9"/>
  <c r="N2096" i="9"/>
  <c r="AM2096" i="9" s="1"/>
  <c r="Y2096" i="9" s="1"/>
  <c r="L2097" i="9"/>
  <c r="M2097" i="9"/>
  <c r="N2097" i="9"/>
  <c r="AM2097" i="9" s="1"/>
  <c r="Y2097" i="9" s="1"/>
  <c r="L2098" i="9"/>
  <c r="M2098" i="9"/>
  <c r="N2098" i="9"/>
  <c r="AM2098" i="9" s="1"/>
  <c r="Y2098" i="9" s="1"/>
  <c r="L2099" i="9"/>
  <c r="M2099" i="9"/>
  <c r="N2099" i="9"/>
  <c r="AM2099" i="9" s="1"/>
  <c r="Y2099" i="9" s="1"/>
  <c r="L2100" i="9"/>
  <c r="M2100" i="9"/>
  <c r="N2100" i="9"/>
  <c r="AM2100" i="9" s="1"/>
  <c r="Y2100" i="9" s="1"/>
  <c r="L2101" i="9"/>
  <c r="M2101" i="9"/>
  <c r="N2101" i="9"/>
  <c r="AM2101" i="9" s="1"/>
  <c r="Y2101" i="9" s="1"/>
  <c r="L2102" i="9"/>
  <c r="M2102" i="9"/>
  <c r="N2102" i="9"/>
  <c r="AM2102" i="9" s="1"/>
  <c r="Y2102" i="9" s="1"/>
  <c r="L2103" i="9"/>
  <c r="M2103" i="9"/>
  <c r="N2103" i="9"/>
  <c r="AM2103" i="9" s="1"/>
  <c r="Y2103" i="9" s="1"/>
  <c r="L2104" i="9"/>
  <c r="M2104" i="9"/>
  <c r="N2104" i="9"/>
  <c r="AM2104" i="9" s="1"/>
  <c r="Y2104" i="9" s="1"/>
  <c r="L2105" i="9"/>
  <c r="M2105" i="9"/>
  <c r="N2105" i="9"/>
  <c r="AM2105" i="9" s="1"/>
  <c r="Y2105" i="9" s="1"/>
  <c r="L2106" i="9"/>
  <c r="M2106" i="9"/>
  <c r="N2106" i="9"/>
  <c r="AM2106" i="9" s="1"/>
  <c r="Y2106" i="9" s="1"/>
  <c r="L2107" i="9"/>
  <c r="M2107" i="9"/>
  <c r="N2107" i="9"/>
  <c r="AM2107" i="9" s="1"/>
  <c r="Y2107" i="9" s="1"/>
  <c r="L2108" i="9"/>
  <c r="M2108" i="9"/>
  <c r="N2108" i="9"/>
  <c r="AM2108" i="9" s="1"/>
  <c r="Y2108" i="9" s="1"/>
  <c r="L2109" i="9"/>
  <c r="M2109" i="9"/>
  <c r="N2109" i="9"/>
  <c r="AM2109" i="9" s="1"/>
  <c r="Y2109" i="9" s="1"/>
  <c r="L2110" i="9"/>
  <c r="M2110" i="9"/>
  <c r="N2110" i="9"/>
  <c r="AM2110" i="9" s="1"/>
  <c r="Y2110" i="9" s="1"/>
  <c r="L2111" i="9"/>
  <c r="M2111" i="9"/>
  <c r="N2111" i="9"/>
  <c r="AM2111" i="9" s="1"/>
  <c r="Y2111" i="9" s="1"/>
  <c r="L2112" i="9"/>
  <c r="M2112" i="9"/>
  <c r="N2112" i="9"/>
  <c r="AM2112" i="9" s="1"/>
  <c r="Y2112" i="9" s="1"/>
  <c r="L2113" i="9"/>
  <c r="M2113" i="9"/>
  <c r="N2113" i="9"/>
  <c r="AM2113" i="9" s="1"/>
  <c r="Y2113" i="9" s="1"/>
  <c r="L2114" i="9"/>
  <c r="M2114" i="9"/>
  <c r="N2114" i="9"/>
  <c r="AM2114" i="9" s="1"/>
  <c r="Y2114" i="9" s="1"/>
  <c r="L2115" i="9"/>
  <c r="M2115" i="9"/>
  <c r="N2115" i="9"/>
  <c r="AM2115" i="9" s="1"/>
  <c r="Y2115" i="9" s="1"/>
  <c r="L2116" i="9"/>
  <c r="M2116" i="9"/>
  <c r="N2116" i="9"/>
  <c r="AM2116" i="9" s="1"/>
  <c r="Y2116" i="9" s="1"/>
  <c r="L2117" i="9"/>
  <c r="M2117" i="9"/>
  <c r="N2117" i="9"/>
  <c r="AM2117" i="9" s="1"/>
  <c r="Y2117" i="9" s="1"/>
  <c r="L2118" i="9"/>
  <c r="M2118" i="9"/>
  <c r="N2118" i="9"/>
  <c r="AM2118" i="9" s="1"/>
  <c r="Y2118" i="9" s="1"/>
  <c r="L2119" i="9"/>
  <c r="M2119" i="9"/>
  <c r="N2119" i="9"/>
  <c r="AM2119" i="9" s="1"/>
  <c r="Y2119" i="9" s="1"/>
  <c r="L2120" i="9"/>
  <c r="M2120" i="9"/>
  <c r="N2120" i="9"/>
  <c r="AM2120" i="9" s="1"/>
  <c r="Y2120" i="9" s="1"/>
  <c r="L2121" i="9"/>
  <c r="M2121" i="9"/>
  <c r="N2121" i="9"/>
  <c r="AM2121" i="9" s="1"/>
  <c r="Y2121" i="9" s="1"/>
  <c r="L2122" i="9"/>
  <c r="M2122" i="9"/>
  <c r="N2122" i="9"/>
  <c r="AM2122" i="9" s="1"/>
  <c r="Y2122" i="9" s="1"/>
  <c r="L2123" i="9"/>
  <c r="M2123" i="9"/>
  <c r="N2123" i="9"/>
  <c r="AM2123" i="9" s="1"/>
  <c r="Y2123" i="9" s="1"/>
  <c r="L2124" i="9"/>
  <c r="M2124" i="9"/>
  <c r="N2124" i="9"/>
  <c r="AM2124" i="9" s="1"/>
  <c r="Y2124" i="9" s="1"/>
  <c r="L2125" i="9"/>
  <c r="M2125" i="9"/>
  <c r="N2125" i="9"/>
  <c r="AM2125" i="9" s="1"/>
  <c r="Y2125" i="9" s="1"/>
  <c r="L2126" i="9"/>
  <c r="M2126" i="9"/>
  <c r="N2126" i="9"/>
  <c r="AM2126" i="9" s="1"/>
  <c r="Y2126" i="9" s="1"/>
  <c r="L2127" i="9"/>
  <c r="M2127" i="9"/>
  <c r="N2127" i="9"/>
  <c r="AM2127" i="9" s="1"/>
  <c r="Y2127" i="9" s="1"/>
  <c r="L2128" i="9"/>
  <c r="M2128" i="9"/>
  <c r="N2128" i="9"/>
  <c r="AM2128" i="9" s="1"/>
  <c r="Y2128" i="9" s="1"/>
  <c r="L2129" i="9"/>
  <c r="M2129" i="9"/>
  <c r="N2129" i="9"/>
  <c r="AM2129" i="9" s="1"/>
  <c r="Y2129" i="9" s="1"/>
  <c r="L2130" i="9"/>
  <c r="M2130" i="9"/>
  <c r="N2130" i="9"/>
  <c r="AM2130" i="9" s="1"/>
  <c r="Y2130" i="9" s="1"/>
  <c r="L2131" i="9"/>
  <c r="M2131" i="9"/>
  <c r="N2131" i="9"/>
  <c r="AM2131" i="9" s="1"/>
  <c r="Y2131" i="9" s="1"/>
  <c r="L2132" i="9"/>
  <c r="M2132" i="9"/>
  <c r="N2132" i="9"/>
  <c r="AM2132" i="9" s="1"/>
  <c r="Y2132" i="9" s="1"/>
  <c r="L2133" i="9"/>
  <c r="M2133" i="9"/>
  <c r="N2133" i="9"/>
  <c r="AM2133" i="9" s="1"/>
  <c r="Y2133" i="9" s="1"/>
  <c r="L2134" i="9"/>
  <c r="M2134" i="9"/>
  <c r="N2134" i="9"/>
  <c r="AM2134" i="9" s="1"/>
  <c r="Y2134" i="9" s="1"/>
  <c r="L2135" i="9"/>
  <c r="M2135" i="9"/>
  <c r="N2135" i="9"/>
  <c r="AM2135" i="9" s="1"/>
  <c r="Y2135" i="9" s="1"/>
  <c r="L2136" i="9"/>
  <c r="M2136" i="9"/>
  <c r="N2136" i="9"/>
  <c r="AM2136" i="9" s="1"/>
  <c r="Y2136" i="9" s="1"/>
  <c r="L2137" i="9"/>
  <c r="M2137" i="9"/>
  <c r="N2137" i="9"/>
  <c r="AM2137" i="9" s="1"/>
  <c r="Y2137" i="9" s="1"/>
  <c r="L2138" i="9"/>
  <c r="M2138" i="9"/>
  <c r="N2138" i="9"/>
  <c r="AM2138" i="9" s="1"/>
  <c r="Y2138" i="9" s="1"/>
  <c r="L2139" i="9"/>
  <c r="M2139" i="9"/>
  <c r="N2139" i="9"/>
  <c r="AM2139" i="9" s="1"/>
  <c r="Y2139" i="9" s="1"/>
  <c r="L2140" i="9"/>
  <c r="M2140" i="9"/>
  <c r="N2140" i="9"/>
  <c r="AM2140" i="9" s="1"/>
  <c r="Y2140" i="9" s="1"/>
  <c r="L2141" i="9"/>
  <c r="M2141" i="9"/>
  <c r="N2141" i="9"/>
  <c r="AM2141" i="9" s="1"/>
  <c r="Y2141" i="9" s="1"/>
  <c r="L2142" i="9"/>
  <c r="M2142" i="9"/>
  <c r="N2142" i="9"/>
  <c r="AM2142" i="9" s="1"/>
  <c r="Y2142" i="9" s="1"/>
  <c r="L2143" i="9"/>
  <c r="M2143" i="9"/>
  <c r="N2143" i="9"/>
  <c r="AM2143" i="9" s="1"/>
  <c r="Y2143" i="9" s="1"/>
  <c r="L2144" i="9"/>
  <c r="M2144" i="9"/>
  <c r="N2144" i="9"/>
  <c r="AM2144" i="9" s="1"/>
  <c r="Y2144" i="9" s="1"/>
  <c r="L2145" i="9"/>
  <c r="M2145" i="9"/>
  <c r="N2145" i="9"/>
  <c r="AM2145" i="9" s="1"/>
  <c r="Y2145" i="9" s="1"/>
  <c r="L2146" i="9"/>
  <c r="M2146" i="9"/>
  <c r="N2146" i="9"/>
  <c r="AM2146" i="9" s="1"/>
  <c r="Y2146" i="9" s="1"/>
  <c r="L2147" i="9"/>
  <c r="M2147" i="9"/>
  <c r="N2147" i="9"/>
  <c r="AM2147" i="9" s="1"/>
  <c r="Y2147" i="9" s="1"/>
  <c r="L2148" i="9"/>
  <c r="M2148" i="9"/>
  <c r="N2148" i="9"/>
  <c r="AM2148" i="9" s="1"/>
  <c r="Y2148" i="9" s="1"/>
  <c r="L2149" i="9"/>
  <c r="M2149" i="9"/>
  <c r="N2149" i="9"/>
  <c r="AM2149" i="9" s="1"/>
  <c r="Y2149" i="9" s="1"/>
  <c r="L2150" i="9"/>
  <c r="M2150" i="9"/>
  <c r="N2150" i="9"/>
  <c r="AM2150" i="9" s="1"/>
  <c r="Y2150" i="9" s="1"/>
  <c r="L2151" i="9"/>
  <c r="M2151" i="9"/>
  <c r="N2151" i="9"/>
  <c r="AM2151" i="9" s="1"/>
  <c r="Y2151" i="9" s="1"/>
  <c r="L2152" i="9"/>
  <c r="M2152" i="9"/>
  <c r="N2152" i="9"/>
  <c r="AM2152" i="9" s="1"/>
  <c r="Y2152" i="9" s="1"/>
  <c r="L2153" i="9"/>
  <c r="M2153" i="9"/>
  <c r="N2153" i="9"/>
  <c r="AM2153" i="9" s="1"/>
  <c r="Y2153" i="9" s="1"/>
  <c r="L2154" i="9"/>
  <c r="M2154" i="9"/>
  <c r="N2154" i="9"/>
  <c r="AM2154" i="9" s="1"/>
  <c r="Y2154" i="9" s="1"/>
  <c r="L2155" i="9"/>
  <c r="M2155" i="9"/>
  <c r="N2155" i="9"/>
  <c r="AM2155" i="9" s="1"/>
  <c r="Y2155" i="9" s="1"/>
  <c r="L2156" i="9"/>
  <c r="M2156" i="9"/>
  <c r="N2156" i="9"/>
  <c r="AM2156" i="9" s="1"/>
  <c r="Y2156" i="9" s="1"/>
  <c r="L2157" i="9"/>
  <c r="M2157" i="9"/>
  <c r="N2157" i="9"/>
  <c r="AM2157" i="9" s="1"/>
  <c r="Y2157" i="9" s="1"/>
  <c r="L2158" i="9"/>
  <c r="M2158" i="9"/>
  <c r="N2158" i="9"/>
  <c r="AM2158" i="9" s="1"/>
  <c r="Y2158" i="9" s="1"/>
  <c r="L2159" i="9"/>
  <c r="M2159" i="9"/>
  <c r="N2159" i="9"/>
  <c r="AM2159" i="9" s="1"/>
  <c r="Y2159" i="9" s="1"/>
  <c r="L2160" i="9"/>
  <c r="M2160" i="9"/>
  <c r="N2160" i="9"/>
  <c r="AM2160" i="9" s="1"/>
  <c r="Y2160" i="9" s="1"/>
  <c r="L2161" i="9"/>
  <c r="M2161" i="9"/>
  <c r="N2161" i="9"/>
  <c r="AM2161" i="9" s="1"/>
  <c r="Y2161" i="9" s="1"/>
  <c r="L2162" i="9"/>
  <c r="M2162" i="9"/>
  <c r="N2162" i="9"/>
  <c r="AM2162" i="9" s="1"/>
  <c r="Y2162" i="9" s="1"/>
  <c r="L2163" i="9"/>
  <c r="M2163" i="9"/>
  <c r="N2163" i="9"/>
  <c r="AM2163" i="9" s="1"/>
  <c r="Y2163" i="9" s="1"/>
  <c r="L2164" i="9"/>
  <c r="M2164" i="9"/>
  <c r="N2164" i="9"/>
  <c r="AM2164" i="9" s="1"/>
  <c r="Y2164" i="9" s="1"/>
  <c r="L2165" i="9"/>
  <c r="M2165" i="9"/>
  <c r="N2165" i="9"/>
  <c r="AM2165" i="9" s="1"/>
  <c r="Y2165" i="9" s="1"/>
  <c r="L2166" i="9"/>
  <c r="M2166" i="9"/>
  <c r="N2166" i="9"/>
  <c r="AM2166" i="9" s="1"/>
  <c r="Y2166" i="9" s="1"/>
  <c r="L2167" i="9"/>
  <c r="M2167" i="9"/>
  <c r="N2167" i="9"/>
  <c r="AM2167" i="9" s="1"/>
  <c r="Y2167" i="9" s="1"/>
  <c r="L2168" i="9"/>
  <c r="M2168" i="9"/>
  <c r="N2168" i="9"/>
  <c r="AM2168" i="9" s="1"/>
  <c r="Y2168" i="9" s="1"/>
  <c r="L2169" i="9"/>
  <c r="M2169" i="9"/>
  <c r="N2169" i="9"/>
  <c r="AM2169" i="9" s="1"/>
  <c r="Y2169" i="9" s="1"/>
  <c r="L2170" i="9"/>
  <c r="M2170" i="9"/>
  <c r="N2170" i="9"/>
  <c r="AM2170" i="9" s="1"/>
  <c r="Y2170" i="9" s="1"/>
  <c r="L2171" i="9"/>
  <c r="M2171" i="9"/>
  <c r="N2171" i="9"/>
  <c r="AM2171" i="9" s="1"/>
  <c r="Y2171" i="9" s="1"/>
  <c r="L2172" i="9"/>
  <c r="M2172" i="9"/>
  <c r="N2172" i="9"/>
  <c r="AM2172" i="9" s="1"/>
  <c r="Y2172" i="9" s="1"/>
  <c r="L2173" i="9"/>
  <c r="M2173" i="9"/>
  <c r="N2173" i="9"/>
  <c r="AM2173" i="9" s="1"/>
  <c r="Y2173" i="9" s="1"/>
  <c r="L2174" i="9"/>
  <c r="M2174" i="9"/>
  <c r="N2174" i="9"/>
  <c r="AM2174" i="9" s="1"/>
  <c r="Y2174" i="9" s="1"/>
  <c r="L2175" i="9"/>
  <c r="M2175" i="9"/>
  <c r="N2175" i="9"/>
  <c r="AM2175" i="9" s="1"/>
  <c r="Y2175" i="9" s="1"/>
  <c r="L2176" i="9"/>
  <c r="M2176" i="9"/>
  <c r="N2176" i="9"/>
  <c r="AM2176" i="9" s="1"/>
  <c r="Y2176" i="9" s="1"/>
  <c r="L2177" i="9"/>
  <c r="M2177" i="9"/>
  <c r="N2177" i="9"/>
  <c r="AM2177" i="9" s="1"/>
  <c r="Y2177" i="9" s="1"/>
  <c r="L2178" i="9"/>
  <c r="M2178" i="9"/>
  <c r="N2178" i="9"/>
  <c r="AM2178" i="9" s="1"/>
  <c r="Y2178" i="9" s="1"/>
  <c r="L2179" i="9"/>
  <c r="M2179" i="9"/>
  <c r="N2179" i="9"/>
  <c r="AM2179" i="9" s="1"/>
  <c r="Y2179" i="9" s="1"/>
  <c r="L2180" i="9"/>
  <c r="M2180" i="9"/>
  <c r="N2180" i="9"/>
  <c r="AM2180" i="9" s="1"/>
  <c r="Y2180" i="9" s="1"/>
  <c r="L2181" i="9"/>
  <c r="M2181" i="9"/>
  <c r="N2181" i="9"/>
  <c r="AM2181" i="9" s="1"/>
  <c r="Y2181" i="9" s="1"/>
  <c r="L2182" i="9"/>
  <c r="M2182" i="9"/>
  <c r="N2182" i="9"/>
  <c r="AM2182" i="9" s="1"/>
  <c r="Y2182" i="9" s="1"/>
  <c r="L2183" i="9"/>
  <c r="M2183" i="9"/>
  <c r="N2183" i="9"/>
  <c r="AM2183" i="9" s="1"/>
  <c r="Y2183" i="9" s="1"/>
  <c r="L2184" i="9"/>
  <c r="M2184" i="9"/>
  <c r="N2184" i="9"/>
  <c r="AM2184" i="9" s="1"/>
  <c r="Y2184" i="9" s="1"/>
  <c r="L2185" i="9"/>
  <c r="M2185" i="9"/>
  <c r="N2185" i="9"/>
  <c r="AM2185" i="9" s="1"/>
  <c r="Y2185" i="9" s="1"/>
  <c r="L2186" i="9"/>
  <c r="M2186" i="9"/>
  <c r="N2186" i="9"/>
  <c r="AM2186" i="9" s="1"/>
  <c r="Y2186" i="9" s="1"/>
  <c r="L2187" i="9"/>
  <c r="M2187" i="9"/>
  <c r="N2187" i="9"/>
  <c r="AM2187" i="9" s="1"/>
  <c r="Y2187" i="9" s="1"/>
  <c r="L2188" i="9"/>
  <c r="M2188" i="9"/>
  <c r="N2188" i="9"/>
  <c r="AM2188" i="9" s="1"/>
  <c r="Y2188" i="9" s="1"/>
  <c r="L2189" i="9"/>
  <c r="M2189" i="9"/>
  <c r="N2189" i="9"/>
  <c r="AM2189" i="9" s="1"/>
  <c r="Y2189" i="9" s="1"/>
  <c r="L2190" i="9"/>
  <c r="M2190" i="9"/>
  <c r="N2190" i="9"/>
  <c r="AM2190" i="9" s="1"/>
  <c r="Y2190" i="9" s="1"/>
  <c r="L2191" i="9"/>
  <c r="M2191" i="9"/>
  <c r="N2191" i="9"/>
  <c r="AM2191" i="9" s="1"/>
  <c r="Y2191" i="9" s="1"/>
  <c r="L2192" i="9"/>
  <c r="M2192" i="9"/>
  <c r="N2192" i="9"/>
  <c r="AM2192" i="9" s="1"/>
  <c r="Y2192" i="9" s="1"/>
  <c r="L2193" i="9"/>
  <c r="M2193" i="9"/>
  <c r="N2193" i="9"/>
  <c r="AM2193" i="9" s="1"/>
  <c r="Y2193" i="9" s="1"/>
  <c r="L2194" i="9"/>
  <c r="M2194" i="9"/>
  <c r="N2194" i="9"/>
  <c r="AM2194" i="9" s="1"/>
  <c r="Y2194" i="9" s="1"/>
  <c r="L2195" i="9"/>
  <c r="M2195" i="9"/>
  <c r="N2195" i="9"/>
  <c r="AM2195" i="9" s="1"/>
  <c r="Y2195" i="9" s="1"/>
  <c r="L2196" i="9"/>
  <c r="M2196" i="9"/>
  <c r="N2196" i="9"/>
  <c r="AM2196" i="9" s="1"/>
  <c r="Y2196" i="9" s="1"/>
  <c r="L2197" i="9"/>
  <c r="M2197" i="9"/>
  <c r="N2197" i="9"/>
  <c r="AM2197" i="9" s="1"/>
  <c r="Y2197" i="9" s="1"/>
  <c r="L2198" i="9"/>
  <c r="M2198" i="9"/>
  <c r="N2198" i="9"/>
  <c r="AM2198" i="9" s="1"/>
  <c r="Y2198" i="9" s="1"/>
  <c r="L2199" i="9"/>
  <c r="M2199" i="9"/>
  <c r="N2199" i="9"/>
  <c r="AM2199" i="9" s="1"/>
  <c r="Y2199" i="9" s="1"/>
  <c r="L2200" i="9"/>
  <c r="M2200" i="9"/>
  <c r="N2200" i="9"/>
  <c r="AM2200" i="9" s="1"/>
  <c r="Y2200" i="9" s="1"/>
  <c r="L2201" i="9"/>
  <c r="M2201" i="9"/>
  <c r="N2201" i="9"/>
  <c r="AM2201" i="9" s="1"/>
  <c r="Y2201" i="9" s="1"/>
  <c r="L2202" i="9"/>
  <c r="M2202" i="9"/>
  <c r="N2202" i="9"/>
  <c r="AM2202" i="9" s="1"/>
  <c r="Y2202" i="9" s="1"/>
  <c r="L2203" i="9"/>
  <c r="M2203" i="9"/>
  <c r="N2203" i="9"/>
  <c r="AM2203" i="9" s="1"/>
  <c r="Y2203" i="9" s="1"/>
  <c r="L2204" i="9"/>
  <c r="M2204" i="9"/>
  <c r="N2204" i="9"/>
  <c r="AM2204" i="9" s="1"/>
  <c r="Y2204" i="9" s="1"/>
  <c r="L2205" i="9"/>
  <c r="M2205" i="9"/>
  <c r="N2205" i="9"/>
  <c r="AM2205" i="9" s="1"/>
  <c r="Y2205" i="9" s="1"/>
  <c r="L2206" i="9"/>
  <c r="M2206" i="9"/>
  <c r="N2206" i="9"/>
  <c r="AM2206" i="9" s="1"/>
  <c r="Y2206" i="9" s="1"/>
  <c r="L2207" i="9"/>
  <c r="M2207" i="9"/>
  <c r="N2207" i="9"/>
  <c r="AM2207" i="9" s="1"/>
  <c r="Y2207" i="9" s="1"/>
  <c r="L2208" i="9"/>
  <c r="M2208" i="9"/>
  <c r="N2208" i="9"/>
  <c r="AM2208" i="9" s="1"/>
  <c r="Y2208" i="9" s="1"/>
  <c r="L2209" i="9"/>
  <c r="M2209" i="9"/>
  <c r="N2209" i="9"/>
  <c r="AM2209" i="9" s="1"/>
  <c r="Y2209" i="9" s="1"/>
  <c r="L2210" i="9"/>
  <c r="M2210" i="9"/>
  <c r="N2210" i="9"/>
  <c r="AM2210" i="9" s="1"/>
  <c r="Y2210" i="9" s="1"/>
  <c r="L2211" i="9"/>
  <c r="M2211" i="9"/>
  <c r="N2211" i="9"/>
  <c r="AM2211" i="9" s="1"/>
  <c r="Y2211" i="9" s="1"/>
  <c r="L2212" i="9"/>
  <c r="M2212" i="9"/>
  <c r="N2212" i="9"/>
  <c r="AM2212" i="9" s="1"/>
  <c r="Y2212" i="9" s="1"/>
  <c r="L2213" i="9"/>
  <c r="M2213" i="9"/>
  <c r="N2213" i="9"/>
  <c r="AM2213" i="9" s="1"/>
  <c r="Y2213" i="9" s="1"/>
  <c r="L2214" i="9"/>
  <c r="M2214" i="9"/>
  <c r="N2214" i="9"/>
  <c r="AM2214" i="9" s="1"/>
  <c r="Y2214" i="9" s="1"/>
  <c r="L2215" i="9"/>
  <c r="M2215" i="9"/>
  <c r="N2215" i="9"/>
  <c r="AM2215" i="9" s="1"/>
  <c r="Y2215" i="9" s="1"/>
  <c r="L2216" i="9"/>
  <c r="M2216" i="9"/>
  <c r="N2216" i="9"/>
  <c r="AM2216" i="9" s="1"/>
  <c r="Y2216" i="9" s="1"/>
  <c r="L2217" i="9"/>
  <c r="M2217" i="9"/>
  <c r="N2217" i="9"/>
  <c r="AM2217" i="9" s="1"/>
  <c r="Y2217" i="9" s="1"/>
  <c r="L2218" i="9"/>
  <c r="M2218" i="9"/>
  <c r="N2218" i="9"/>
  <c r="AM2218" i="9" s="1"/>
  <c r="Y2218" i="9" s="1"/>
  <c r="L2219" i="9"/>
  <c r="M2219" i="9"/>
  <c r="N2219" i="9"/>
  <c r="AM2219" i="9" s="1"/>
  <c r="Y2219" i="9" s="1"/>
  <c r="L2220" i="9"/>
  <c r="M2220" i="9"/>
  <c r="N2220" i="9"/>
  <c r="AM2220" i="9" s="1"/>
  <c r="Y2220" i="9" s="1"/>
  <c r="L2221" i="9"/>
  <c r="M2221" i="9"/>
  <c r="N2221" i="9"/>
  <c r="AM2221" i="9" s="1"/>
  <c r="Y2221" i="9" s="1"/>
  <c r="L2222" i="9"/>
  <c r="M2222" i="9"/>
  <c r="N2222" i="9"/>
  <c r="AM2222" i="9" s="1"/>
  <c r="Y2222" i="9" s="1"/>
  <c r="L2223" i="9"/>
  <c r="M2223" i="9"/>
  <c r="N2223" i="9"/>
  <c r="AM2223" i="9" s="1"/>
  <c r="Y2223" i="9" s="1"/>
  <c r="L2224" i="9"/>
  <c r="M2224" i="9"/>
  <c r="N2224" i="9"/>
  <c r="AM2224" i="9" s="1"/>
  <c r="Y2224" i="9" s="1"/>
  <c r="L2225" i="9"/>
  <c r="M2225" i="9"/>
  <c r="N2225" i="9"/>
  <c r="AM2225" i="9" s="1"/>
  <c r="Y2225" i="9" s="1"/>
  <c r="L2226" i="9"/>
  <c r="M2226" i="9"/>
  <c r="N2226" i="9"/>
  <c r="AM2226" i="9" s="1"/>
  <c r="Y2226" i="9" s="1"/>
  <c r="L2227" i="9"/>
  <c r="M2227" i="9"/>
  <c r="N2227" i="9"/>
  <c r="AM2227" i="9" s="1"/>
  <c r="Y2227" i="9" s="1"/>
  <c r="L2228" i="9"/>
  <c r="M2228" i="9"/>
  <c r="N2228" i="9"/>
  <c r="AM2228" i="9" s="1"/>
  <c r="Y2228" i="9" s="1"/>
  <c r="L2229" i="9"/>
  <c r="M2229" i="9"/>
  <c r="N2229" i="9"/>
  <c r="AM2229" i="9" s="1"/>
  <c r="Y2229" i="9" s="1"/>
  <c r="L2230" i="9"/>
  <c r="M2230" i="9"/>
  <c r="N2230" i="9"/>
  <c r="AM2230" i="9" s="1"/>
  <c r="Y2230" i="9" s="1"/>
  <c r="L2231" i="9"/>
  <c r="M2231" i="9"/>
  <c r="N2231" i="9"/>
  <c r="AM2231" i="9" s="1"/>
  <c r="Y2231" i="9" s="1"/>
  <c r="L2232" i="9"/>
  <c r="M2232" i="9"/>
  <c r="N2232" i="9"/>
  <c r="AM2232" i="9" s="1"/>
  <c r="Y2232" i="9" s="1"/>
  <c r="L2233" i="9"/>
  <c r="M2233" i="9"/>
  <c r="N2233" i="9"/>
  <c r="AM2233" i="9" s="1"/>
  <c r="Y2233" i="9" s="1"/>
  <c r="L2234" i="9"/>
  <c r="M2234" i="9"/>
  <c r="N2234" i="9"/>
  <c r="AM2234" i="9" s="1"/>
  <c r="Y2234" i="9" s="1"/>
  <c r="L2235" i="9"/>
  <c r="M2235" i="9"/>
  <c r="N2235" i="9"/>
  <c r="AM2235" i="9" s="1"/>
  <c r="Y2235" i="9" s="1"/>
  <c r="L2236" i="9"/>
  <c r="M2236" i="9"/>
  <c r="N2236" i="9"/>
  <c r="AM2236" i="9" s="1"/>
  <c r="Y2236" i="9" s="1"/>
  <c r="L2237" i="9"/>
  <c r="M2237" i="9"/>
  <c r="N2237" i="9"/>
  <c r="AM2237" i="9" s="1"/>
  <c r="Y2237" i="9" s="1"/>
  <c r="L2238" i="9"/>
  <c r="M2238" i="9"/>
  <c r="N2238" i="9"/>
  <c r="AM2238" i="9" s="1"/>
  <c r="Y2238" i="9" s="1"/>
  <c r="L2239" i="9"/>
  <c r="M2239" i="9"/>
  <c r="N2239" i="9"/>
  <c r="AM2239" i="9" s="1"/>
  <c r="Y2239" i="9" s="1"/>
  <c r="L2240" i="9"/>
  <c r="M2240" i="9"/>
  <c r="N2240" i="9"/>
  <c r="AM2240" i="9" s="1"/>
  <c r="Y2240" i="9" s="1"/>
  <c r="L2241" i="9"/>
  <c r="M2241" i="9"/>
  <c r="N2241" i="9"/>
  <c r="AM2241" i="9" s="1"/>
  <c r="Y2241" i="9" s="1"/>
  <c r="L2242" i="9"/>
  <c r="M2242" i="9"/>
  <c r="N2242" i="9"/>
  <c r="AM2242" i="9" s="1"/>
  <c r="Y2242" i="9" s="1"/>
  <c r="L2243" i="9"/>
  <c r="M2243" i="9"/>
  <c r="N2243" i="9"/>
  <c r="AM2243" i="9" s="1"/>
  <c r="Y2243" i="9" s="1"/>
  <c r="L2244" i="9"/>
  <c r="M2244" i="9"/>
  <c r="N2244" i="9"/>
  <c r="AM2244" i="9" s="1"/>
  <c r="Y2244" i="9" s="1"/>
  <c r="L2245" i="9"/>
  <c r="M2245" i="9"/>
  <c r="N2245" i="9"/>
  <c r="AM2245" i="9" s="1"/>
  <c r="Y2245" i="9" s="1"/>
  <c r="L2246" i="9"/>
  <c r="M2246" i="9"/>
  <c r="N2246" i="9"/>
  <c r="AM2246" i="9" s="1"/>
  <c r="Y2246" i="9" s="1"/>
  <c r="L2247" i="9"/>
  <c r="M2247" i="9"/>
  <c r="N2247" i="9"/>
  <c r="AM2247" i="9" s="1"/>
  <c r="Y2247" i="9" s="1"/>
  <c r="L2248" i="9"/>
  <c r="M2248" i="9"/>
  <c r="N2248" i="9"/>
  <c r="AM2248" i="9" s="1"/>
  <c r="Y2248" i="9" s="1"/>
  <c r="L2249" i="9"/>
  <c r="M2249" i="9"/>
  <c r="N2249" i="9"/>
  <c r="AM2249" i="9" s="1"/>
  <c r="Y2249" i="9" s="1"/>
  <c r="L2250" i="9"/>
  <c r="M2250" i="9"/>
  <c r="N2250" i="9"/>
  <c r="AM2250" i="9" s="1"/>
  <c r="Y2250" i="9" s="1"/>
  <c r="L2251" i="9"/>
  <c r="M2251" i="9"/>
  <c r="N2251" i="9"/>
  <c r="AM2251" i="9" s="1"/>
  <c r="Y2251" i="9" s="1"/>
  <c r="L2252" i="9"/>
  <c r="M2252" i="9"/>
  <c r="N2252" i="9"/>
  <c r="AM2252" i="9" s="1"/>
  <c r="Y2252" i="9" s="1"/>
  <c r="L2253" i="9"/>
  <c r="M2253" i="9"/>
  <c r="N2253" i="9"/>
  <c r="AM2253" i="9" s="1"/>
  <c r="Y2253" i="9" s="1"/>
  <c r="L2254" i="9"/>
  <c r="M2254" i="9"/>
  <c r="N2254" i="9"/>
  <c r="AM2254" i="9" s="1"/>
  <c r="Y2254" i="9" s="1"/>
  <c r="L2255" i="9"/>
  <c r="M2255" i="9"/>
  <c r="N2255" i="9"/>
  <c r="AM2255" i="9" s="1"/>
  <c r="Y2255" i="9" s="1"/>
  <c r="L2256" i="9"/>
  <c r="M2256" i="9"/>
  <c r="N2256" i="9"/>
  <c r="AM2256" i="9" s="1"/>
  <c r="Y2256" i="9" s="1"/>
  <c r="L2257" i="9"/>
  <c r="M2257" i="9"/>
  <c r="N2257" i="9"/>
  <c r="AM2257" i="9" s="1"/>
  <c r="Y2257" i="9" s="1"/>
  <c r="L2258" i="9"/>
  <c r="M2258" i="9"/>
  <c r="N2258" i="9"/>
  <c r="AM2258" i="9" s="1"/>
  <c r="Y2258" i="9" s="1"/>
  <c r="L2259" i="9"/>
  <c r="M2259" i="9"/>
  <c r="N2259" i="9"/>
  <c r="AM2259" i="9" s="1"/>
  <c r="Y2259" i="9" s="1"/>
  <c r="L2260" i="9"/>
  <c r="M2260" i="9"/>
  <c r="N2260" i="9"/>
  <c r="AM2260" i="9" s="1"/>
  <c r="Y2260" i="9" s="1"/>
  <c r="L2261" i="9"/>
  <c r="M2261" i="9"/>
  <c r="N2261" i="9"/>
  <c r="AM2261" i="9" s="1"/>
  <c r="Y2261" i="9" s="1"/>
  <c r="L2262" i="9"/>
  <c r="M2262" i="9"/>
  <c r="N2262" i="9"/>
  <c r="AM2262" i="9" s="1"/>
  <c r="Y2262" i="9" s="1"/>
  <c r="L2263" i="9"/>
  <c r="M2263" i="9"/>
  <c r="N2263" i="9"/>
  <c r="AM2263" i="9" s="1"/>
  <c r="Y2263" i="9" s="1"/>
  <c r="L2264" i="9"/>
  <c r="M2264" i="9"/>
  <c r="N2264" i="9"/>
  <c r="AM2264" i="9" s="1"/>
  <c r="Y2264" i="9" s="1"/>
  <c r="L2265" i="9"/>
  <c r="M2265" i="9"/>
  <c r="N2265" i="9"/>
  <c r="AM2265" i="9" s="1"/>
  <c r="Y2265" i="9" s="1"/>
  <c r="L2266" i="9"/>
  <c r="M2266" i="9"/>
  <c r="N2266" i="9"/>
  <c r="AM2266" i="9" s="1"/>
  <c r="Y2266" i="9" s="1"/>
  <c r="L2267" i="9"/>
  <c r="M2267" i="9"/>
  <c r="N2267" i="9"/>
  <c r="AM2267" i="9" s="1"/>
  <c r="Y2267" i="9" s="1"/>
  <c r="L2268" i="9"/>
  <c r="M2268" i="9"/>
  <c r="N2268" i="9"/>
  <c r="AM2268" i="9" s="1"/>
  <c r="Y2268" i="9" s="1"/>
  <c r="L2269" i="9"/>
  <c r="M2269" i="9"/>
  <c r="N2269" i="9"/>
  <c r="AM2269" i="9" s="1"/>
  <c r="Y2269" i="9" s="1"/>
  <c r="L2270" i="9"/>
  <c r="M2270" i="9"/>
  <c r="N2270" i="9"/>
  <c r="AM2270" i="9" s="1"/>
  <c r="Y2270" i="9" s="1"/>
  <c r="L2271" i="9"/>
  <c r="M2271" i="9"/>
  <c r="N2271" i="9"/>
  <c r="AM2271" i="9" s="1"/>
  <c r="Y2271" i="9" s="1"/>
  <c r="L2272" i="9"/>
  <c r="M2272" i="9"/>
  <c r="N2272" i="9"/>
  <c r="AM2272" i="9" s="1"/>
  <c r="Y2272" i="9" s="1"/>
  <c r="L2273" i="9"/>
  <c r="M2273" i="9"/>
  <c r="N2273" i="9"/>
  <c r="AM2273" i="9" s="1"/>
  <c r="Y2273" i="9" s="1"/>
  <c r="L2274" i="9"/>
  <c r="M2274" i="9"/>
  <c r="N2274" i="9"/>
  <c r="AM2274" i="9" s="1"/>
  <c r="Y2274" i="9" s="1"/>
  <c r="L2275" i="9"/>
  <c r="M2275" i="9"/>
  <c r="N2275" i="9"/>
  <c r="AM2275" i="9" s="1"/>
  <c r="Y2275" i="9" s="1"/>
  <c r="L2276" i="9"/>
  <c r="M2276" i="9"/>
  <c r="N2276" i="9"/>
  <c r="AM2276" i="9" s="1"/>
  <c r="Y2276" i="9" s="1"/>
  <c r="L2277" i="9"/>
  <c r="M2277" i="9"/>
  <c r="N2277" i="9"/>
  <c r="AM2277" i="9" s="1"/>
  <c r="Y2277" i="9" s="1"/>
  <c r="L2278" i="9"/>
  <c r="M2278" i="9"/>
  <c r="N2278" i="9"/>
  <c r="AM2278" i="9" s="1"/>
  <c r="Y2278" i="9" s="1"/>
  <c r="L2279" i="9"/>
  <c r="M2279" i="9"/>
  <c r="N2279" i="9"/>
  <c r="AM2279" i="9" s="1"/>
  <c r="Y2279" i="9" s="1"/>
  <c r="L2280" i="9"/>
  <c r="M2280" i="9"/>
  <c r="N2280" i="9"/>
  <c r="AM2280" i="9" s="1"/>
  <c r="Y2280" i="9" s="1"/>
  <c r="L2281" i="9"/>
  <c r="M2281" i="9"/>
  <c r="N2281" i="9"/>
  <c r="AM2281" i="9" s="1"/>
  <c r="Y2281" i="9" s="1"/>
  <c r="L2282" i="9"/>
  <c r="M2282" i="9"/>
  <c r="N2282" i="9"/>
  <c r="AM2282" i="9" s="1"/>
  <c r="Y2282" i="9" s="1"/>
  <c r="L2283" i="9"/>
  <c r="M2283" i="9"/>
  <c r="N2283" i="9"/>
  <c r="AM2283" i="9" s="1"/>
  <c r="Y2283" i="9" s="1"/>
  <c r="L2284" i="9"/>
  <c r="M2284" i="9"/>
  <c r="N2284" i="9"/>
  <c r="AM2284" i="9" s="1"/>
  <c r="Y2284" i="9" s="1"/>
  <c r="L2285" i="9"/>
  <c r="M2285" i="9"/>
  <c r="N2285" i="9"/>
  <c r="AM2285" i="9" s="1"/>
  <c r="Y2285" i="9" s="1"/>
  <c r="L2286" i="9"/>
  <c r="M2286" i="9"/>
  <c r="N2286" i="9"/>
  <c r="AM2286" i="9" s="1"/>
  <c r="Y2286" i="9" s="1"/>
  <c r="L2287" i="9"/>
  <c r="M2287" i="9"/>
  <c r="N2287" i="9"/>
  <c r="AM2287" i="9" s="1"/>
  <c r="Y2287" i="9" s="1"/>
  <c r="L2288" i="9"/>
  <c r="M2288" i="9"/>
  <c r="N2288" i="9"/>
  <c r="AM2288" i="9" s="1"/>
  <c r="Y2288" i="9" s="1"/>
  <c r="L2289" i="9"/>
  <c r="M2289" i="9"/>
  <c r="N2289" i="9"/>
  <c r="AM2289" i="9" s="1"/>
  <c r="Y2289" i="9" s="1"/>
  <c r="L2290" i="9"/>
  <c r="M2290" i="9"/>
  <c r="N2290" i="9"/>
  <c r="AM2290" i="9" s="1"/>
  <c r="Y2290" i="9" s="1"/>
  <c r="L2291" i="9"/>
  <c r="M2291" i="9"/>
  <c r="N2291" i="9"/>
  <c r="AM2291" i="9" s="1"/>
  <c r="Y2291" i="9" s="1"/>
  <c r="L2292" i="9"/>
  <c r="M2292" i="9"/>
  <c r="N2292" i="9"/>
  <c r="AM2292" i="9" s="1"/>
  <c r="Y2292" i="9" s="1"/>
  <c r="L2293" i="9"/>
  <c r="M2293" i="9"/>
  <c r="N2293" i="9"/>
  <c r="AM2293" i="9" s="1"/>
  <c r="Y2293" i="9" s="1"/>
  <c r="L2294" i="9"/>
  <c r="M2294" i="9"/>
  <c r="N2294" i="9"/>
  <c r="AM2294" i="9" s="1"/>
  <c r="Y2294" i="9" s="1"/>
  <c r="L2295" i="9"/>
  <c r="M2295" i="9"/>
  <c r="N2295" i="9"/>
  <c r="AM2295" i="9" s="1"/>
  <c r="Y2295" i="9" s="1"/>
  <c r="L2296" i="9"/>
  <c r="M2296" i="9"/>
  <c r="N2296" i="9"/>
  <c r="AM2296" i="9" s="1"/>
  <c r="Y2296" i="9" s="1"/>
  <c r="L2297" i="9"/>
  <c r="M2297" i="9"/>
  <c r="N2297" i="9"/>
  <c r="AM2297" i="9" s="1"/>
  <c r="Y2297" i="9" s="1"/>
  <c r="L2298" i="9"/>
  <c r="M2298" i="9"/>
  <c r="N2298" i="9"/>
  <c r="AM2298" i="9" s="1"/>
  <c r="Y2298" i="9" s="1"/>
  <c r="L2299" i="9"/>
  <c r="M2299" i="9"/>
  <c r="N2299" i="9"/>
  <c r="AM2299" i="9" s="1"/>
  <c r="Y2299" i="9" s="1"/>
  <c r="L2300" i="9"/>
  <c r="M2300" i="9"/>
  <c r="N2300" i="9"/>
  <c r="AM2300" i="9" s="1"/>
  <c r="Y2300" i="9" s="1"/>
  <c r="L2301" i="9"/>
  <c r="M2301" i="9"/>
  <c r="N2301" i="9"/>
  <c r="AM2301" i="9" s="1"/>
  <c r="Y2301" i="9" s="1"/>
  <c r="L2302" i="9"/>
  <c r="M2302" i="9"/>
  <c r="N2302" i="9"/>
  <c r="AM2302" i="9" s="1"/>
  <c r="Y2302" i="9" s="1"/>
  <c r="L2303" i="9"/>
  <c r="M2303" i="9"/>
  <c r="N2303" i="9"/>
  <c r="AM2303" i="9" s="1"/>
  <c r="Y2303" i="9" s="1"/>
  <c r="L2304" i="9"/>
  <c r="M2304" i="9"/>
  <c r="N2304" i="9"/>
  <c r="AM2304" i="9" s="1"/>
  <c r="Y2304" i="9" s="1"/>
  <c r="L2305" i="9"/>
  <c r="M2305" i="9"/>
  <c r="N2305" i="9"/>
  <c r="AM2305" i="9" s="1"/>
  <c r="Y2305" i="9" s="1"/>
  <c r="L2306" i="9"/>
  <c r="M2306" i="9"/>
  <c r="N2306" i="9"/>
  <c r="AM2306" i="9" s="1"/>
  <c r="Y2306" i="9" s="1"/>
  <c r="L2307" i="9"/>
  <c r="M2307" i="9"/>
  <c r="N2307" i="9"/>
  <c r="AM2307" i="9" s="1"/>
  <c r="Y2307" i="9" s="1"/>
  <c r="L2308" i="9"/>
  <c r="M2308" i="9"/>
  <c r="N2308" i="9"/>
  <c r="AM2308" i="9" s="1"/>
  <c r="Y2308" i="9" s="1"/>
  <c r="L2309" i="9"/>
  <c r="M2309" i="9"/>
  <c r="N2309" i="9"/>
  <c r="AM2309" i="9" s="1"/>
  <c r="Y2309" i="9" s="1"/>
  <c r="L2310" i="9"/>
  <c r="M2310" i="9"/>
  <c r="N2310" i="9"/>
  <c r="AM2310" i="9" s="1"/>
  <c r="Y2310" i="9" s="1"/>
  <c r="L2311" i="9"/>
  <c r="M2311" i="9"/>
  <c r="N2311" i="9"/>
  <c r="AM2311" i="9" s="1"/>
  <c r="Y2311" i="9" s="1"/>
  <c r="L2312" i="9"/>
  <c r="M2312" i="9"/>
  <c r="N2312" i="9"/>
  <c r="AM2312" i="9" s="1"/>
  <c r="Y2312" i="9" s="1"/>
  <c r="L2313" i="9"/>
  <c r="M2313" i="9"/>
  <c r="N2313" i="9"/>
  <c r="AM2313" i="9" s="1"/>
  <c r="Y2313" i="9" s="1"/>
  <c r="L2314" i="9"/>
  <c r="M2314" i="9"/>
  <c r="N2314" i="9"/>
  <c r="AM2314" i="9" s="1"/>
  <c r="Y2314" i="9" s="1"/>
  <c r="L2315" i="9"/>
  <c r="M2315" i="9"/>
  <c r="N2315" i="9"/>
  <c r="AM2315" i="9" s="1"/>
  <c r="Y2315" i="9" s="1"/>
  <c r="L2316" i="9"/>
  <c r="M2316" i="9"/>
  <c r="N2316" i="9"/>
  <c r="AM2316" i="9" s="1"/>
  <c r="Y2316" i="9" s="1"/>
  <c r="L2317" i="9"/>
  <c r="M2317" i="9"/>
  <c r="N2317" i="9"/>
  <c r="AM2317" i="9" s="1"/>
  <c r="Y2317" i="9" s="1"/>
  <c r="L2318" i="9"/>
  <c r="M2318" i="9"/>
  <c r="N2318" i="9"/>
  <c r="AM2318" i="9" s="1"/>
  <c r="Y2318" i="9" s="1"/>
  <c r="L2319" i="9"/>
  <c r="M2319" i="9"/>
  <c r="N2319" i="9"/>
  <c r="AM2319" i="9" s="1"/>
  <c r="Y2319" i="9" s="1"/>
  <c r="L2320" i="9"/>
  <c r="M2320" i="9"/>
  <c r="N2320" i="9"/>
  <c r="AM2320" i="9" s="1"/>
  <c r="Y2320" i="9" s="1"/>
  <c r="L2321" i="9"/>
  <c r="M2321" i="9"/>
  <c r="N2321" i="9"/>
  <c r="AM2321" i="9" s="1"/>
  <c r="Y2321" i="9" s="1"/>
  <c r="L2322" i="9"/>
  <c r="M2322" i="9"/>
  <c r="N2322" i="9"/>
  <c r="AM2322" i="9" s="1"/>
  <c r="Y2322" i="9" s="1"/>
  <c r="L2323" i="9"/>
  <c r="M2323" i="9"/>
  <c r="N2323" i="9"/>
  <c r="AM2323" i="9" s="1"/>
  <c r="Y2323" i="9" s="1"/>
  <c r="L2324" i="9"/>
  <c r="M2324" i="9"/>
  <c r="N2324" i="9"/>
  <c r="AM2324" i="9" s="1"/>
  <c r="Y2324" i="9" s="1"/>
  <c r="L2325" i="9"/>
  <c r="M2325" i="9"/>
  <c r="N2325" i="9"/>
  <c r="AM2325" i="9" s="1"/>
  <c r="Y2325" i="9" s="1"/>
  <c r="L2326" i="9"/>
  <c r="M2326" i="9"/>
  <c r="N2326" i="9"/>
  <c r="AM2326" i="9" s="1"/>
  <c r="Y2326" i="9" s="1"/>
  <c r="L2327" i="9"/>
  <c r="M2327" i="9"/>
  <c r="N2327" i="9"/>
  <c r="AM2327" i="9" s="1"/>
  <c r="Y2327" i="9" s="1"/>
  <c r="L2328" i="9"/>
  <c r="M2328" i="9"/>
  <c r="N2328" i="9"/>
  <c r="AM2328" i="9" s="1"/>
  <c r="Y2328" i="9" s="1"/>
  <c r="L2329" i="9"/>
  <c r="M2329" i="9"/>
  <c r="N2329" i="9"/>
  <c r="AM2329" i="9" s="1"/>
  <c r="Y2329" i="9" s="1"/>
  <c r="L2330" i="9"/>
  <c r="M2330" i="9"/>
  <c r="N2330" i="9"/>
  <c r="AM2330" i="9" s="1"/>
  <c r="Y2330" i="9" s="1"/>
  <c r="L2331" i="9"/>
  <c r="M2331" i="9"/>
  <c r="N2331" i="9"/>
  <c r="AM2331" i="9" s="1"/>
  <c r="Y2331" i="9" s="1"/>
  <c r="L2332" i="9"/>
  <c r="M2332" i="9"/>
  <c r="N2332" i="9"/>
  <c r="AM2332" i="9" s="1"/>
  <c r="Y2332" i="9" s="1"/>
  <c r="L2333" i="9"/>
  <c r="M2333" i="9"/>
  <c r="N2333" i="9"/>
  <c r="AM2333" i="9" s="1"/>
  <c r="Y2333" i="9" s="1"/>
  <c r="L2334" i="9"/>
  <c r="M2334" i="9"/>
  <c r="N2334" i="9"/>
  <c r="AM2334" i="9" s="1"/>
  <c r="Y2334" i="9" s="1"/>
  <c r="L2335" i="9"/>
  <c r="M2335" i="9"/>
  <c r="N2335" i="9"/>
  <c r="AM2335" i="9" s="1"/>
  <c r="Y2335" i="9" s="1"/>
  <c r="L2336" i="9"/>
  <c r="M2336" i="9"/>
  <c r="N2336" i="9"/>
  <c r="AM2336" i="9" s="1"/>
  <c r="Y2336" i="9" s="1"/>
  <c r="L2337" i="9"/>
  <c r="M2337" i="9"/>
  <c r="N2337" i="9"/>
  <c r="AM2337" i="9" s="1"/>
  <c r="Y2337" i="9" s="1"/>
  <c r="L2338" i="9"/>
  <c r="M2338" i="9"/>
  <c r="N2338" i="9"/>
  <c r="AM2338" i="9" s="1"/>
  <c r="Y2338" i="9" s="1"/>
  <c r="L2339" i="9"/>
  <c r="M2339" i="9"/>
  <c r="N2339" i="9"/>
  <c r="AM2339" i="9" s="1"/>
  <c r="Y2339" i="9" s="1"/>
  <c r="L2340" i="9"/>
  <c r="M2340" i="9"/>
  <c r="N2340" i="9"/>
  <c r="AM2340" i="9" s="1"/>
  <c r="Y2340" i="9" s="1"/>
  <c r="L2341" i="9"/>
  <c r="M2341" i="9"/>
  <c r="N2341" i="9"/>
  <c r="AM2341" i="9" s="1"/>
  <c r="Y2341" i="9" s="1"/>
  <c r="L2342" i="9"/>
  <c r="M2342" i="9"/>
  <c r="N2342" i="9"/>
  <c r="AM2342" i="9" s="1"/>
  <c r="Y2342" i="9" s="1"/>
  <c r="L2343" i="9"/>
  <c r="M2343" i="9"/>
  <c r="N2343" i="9"/>
  <c r="AM2343" i="9" s="1"/>
  <c r="Y2343" i="9" s="1"/>
  <c r="L2344" i="9"/>
  <c r="M2344" i="9"/>
  <c r="N2344" i="9"/>
  <c r="AM2344" i="9" s="1"/>
  <c r="Y2344" i="9" s="1"/>
  <c r="L2345" i="9"/>
  <c r="M2345" i="9"/>
  <c r="N2345" i="9"/>
  <c r="AM2345" i="9" s="1"/>
  <c r="Y2345" i="9" s="1"/>
  <c r="L2346" i="9"/>
  <c r="M2346" i="9"/>
  <c r="N2346" i="9"/>
  <c r="AM2346" i="9" s="1"/>
  <c r="Y2346" i="9" s="1"/>
  <c r="L2347" i="9"/>
  <c r="M2347" i="9"/>
  <c r="N2347" i="9"/>
  <c r="AM2347" i="9" s="1"/>
  <c r="Y2347" i="9" s="1"/>
  <c r="L2348" i="9"/>
  <c r="M2348" i="9"/>
  <c r="N2348" i="9"/>
  <c r="AM2348" i="9" s="1"/>
  <c r="Y2348" i="9" s="1"/>
  <c r="L2349" i="9"/>
  <c r="M2349" i="9"/>
  <c r="N2349" i="9"/>
  <c r="AM2349" i="9" s="1"/>
  <c r="Y2349" i="9" s="1"/>
  <c r="L2350" i="9"/>
  <c r="M2350" i="9"/>
  <c r="N2350" i="9"/>
  <c r="AM2350" i="9" s="1"/>
  <c r="Y2350" i="9" s="1"/>
  <c r="L2351" i="9"/>
  <c r="M2351" i="9"/>
  <c r="N2351" i="9"/>
  <c r="AM2351" i="9" s="1"/>
  <c r="Y2351" i="9" s="1"/>
  <c r="L2352" i="9"/>
  <c r="M2352" i="9"/>
  <c r="N2352" i="9"/>
  <c r="AM2352" i="9" s="1"/>
  <c r="Y2352" i="9" s="1"/>
  <c r="L2353" i="9"/>
  <c r="M2353" i="9"/>
  <c r="N2353" i="9"/>
  <c r="AM2353" i="9" s="1"/>
  <c r="Y2353" i="9" s="1"/>
  <c r="L2354" i="9"/>
  <c r="M2354" i="9"/>
  <c r="N2354" i="9"/>
  <c r="AM2354" i="9" s="1"/>
  <c r="Y2354" i="9" s="1"/>
  <c r="L2355" i="9"/>
  <c r="M2355" i="9"/>
  <c r="N2355" i="9"/>
  <c r="AM2355" i="9" s="1"/>
  <c r="Y2355" i="9" s="1"/>
  <c r="L2356" i="9"/>
  <c r="M2356" i="9"/>
  <c r="N2356" i="9"/>
  <c r="AM2356" i="9" s="1"/>
  <c r="Y2356" i="9" s="1"/>
  <c r="L2357" i="9"/>
  <c r="M2357" i="9"/>
  <c r="N2357" i="9"/>
  <c r="AM2357" i="9" s="1"/>
  <c r="Y2357" i="9" s="1"/>
  <c r="L2358" i="9"/>
  <c r="M2358" i="9"/>
  <c r="N2358" i="9"/>
  <c r="AM2358" i="9" s="1"/>
  <c r="Y2358" i="9" s="1"/>
  <c r="L2359" i="9"/>
  <c r="M2359" i="9"/>
  <c r="N2359" i="9"/>
  <c r="AM2359" i="9" s="1"/>
  <c r="Y2359" i="9" s="1"/>
  <c r="L2360" i="9"/>
  <c r="M2360" i="9"/>
  <c r="N2360" i="9"/>
  <c r="AM2360" i="9" s="1"/>
  <c r="Y2360" i="9" s="1"/>
  <c r="L2361" i="9"/>
  <c r="M2361" i="9"/>
  <c r="N2361" i="9"/>
  <c r="AM2361" i="9" s="1"/>
  <c r="Y2361" i="9" s="1"/>
  <c r="L2362" i="9"/>
  <c r="M2362" i="9"/>
  <c r="N2362" i="9"/>
  <c r="AM2362" i="9" s="1"/>
  <c r="Y2362" i="9" s="1"/>
  <c r="L2363" i="9"/>
  <c r="M2363" i="9"/>
  <c r="N2363" i="9"/>
  <c r="AM2363" i="9" s="1"/>
  <c r="Y2363" i="9" s="1"/>
  <c r="L2364" i="9"/>
  <c r="M2364" i="9"/>
  <c r="N2364" i="9"/>
  <c r="AM2364" i="9" s="1"/>
  <c r="Y2364" i="9" s="1"/>
  <c r="L2365" i="9"/>
  <c r="M2365" i="9"/>
  <c r="N2365" i="9"/>
  <c r="AM2365" i="9" s="1"/>
  <c r="Y2365" i="9" s="1"/>
  <c r="L2366" i="9"/>
  <c r="M2366" i="9"/>
  <c r="N2366" i="9"/>
  <c r="AM2366" i="9" s="1"/>
  <c r="Y2366" i="9" s="1"/>
  <c r="L2367" i="9"/>
  <c r="M2367" i="9"/>
  <c r="N2367" i="9"/>
  <c r="AM2367" i="9" s="1"/>
  <c r="Y2367" i="9" s="1"/>
  <c r="L2368" i="9"/>
  <c r="M2368" i="9"/>
  <c r="N2368" i="9"/>
  <c r="AM2368" i="9" s="1"/>
  <c r="Y2368" i="9" s="1"/>
  <c r="L2369" i="9"/>
  <c r="M2369" i="9"/>
  <c r="N2369" i="9"/>
  <c r="AM2369" i="9" s="1"/>
  <c r="Y2369" i="9" s="1"/>
  <c r="L2370" i="9"/>
  <c r="M2370" i="9"/>
  <c r="N2370" i="9"/>
  <c r="AM2370" i="9" s="1"/>
  <c r="Y2370" i="9" s="1"/>
  <c r="L2371" i="9"/>
  <c r="M2371" i="9"/>
  <c r="N2371" i="9"/>
  <c r="AM2371" i="9" s="1"/>
  <c r="Y2371" i="9" s="1"/>
  <c r="L2372" i="9"/>
  <c r="M2372" i="9"/>
  <c r="N2372" i="9"/>
  <c r="AM2372" i="9" s="1"/>
  <c r="Y2372" i="9" s="1"/>
  <c r="L2373" i="9"/>
  <c r="M2373" i="9"/>
  <c r="N2373" i="9"/>
  <c r="AM2373" i="9" s="1"/>
  <c r="Y2373" i="9" s="1"/>
  <c r="L2374" i="9"/>
  <c r="M2374" i="9"/>
  <c r="N2374" i="9"/>
  <c r="AM2374" i="9" s="1"/>
  <c r="Y2374" i="9" s="1"/>
  <c r="L2375" i="9"/>
  <c r="M2375" i="9"/>
  <c r="N2375" i="9"/>
  <c r="AM2375" i="9" s="1"/>
  <c r="Y2375" i="9" s="1"/>
  <c r="L2376" i="9"/>
  <c r="M2376" i="9"/>
  <c r="N2376" i="9"/>
  <c r="AM2376" i="9" s="1"/>
  <c r="Y2376" i="9" s="1"/>
  <c r="L2377" i="9"/>
  <c r="M2377" i="9"/>
  <c r="N2377" i="9"/>
  <c r="AM2377" i="9" s="1"/>
  <c r="Y2377" i="9" s="1"/>
  <c r="L2378" i="9"/>
  <c r="M2378" i="9"/>
  <c r="N2378" i="9"/>
  <c r="AM2378" i="9" s="1"/>
  <c r="Y2378" i="9" s="1"/>
  <c r="L2379" i="9"/>
  <c r="M2379" i="9"/>
  <c r="N2379" i="9"/>
  <c r="AM2379" i="9" s="1"/>
  <c r="Y2379" i="9" s="1"/>
  <c r="L2380" i="9"/>
  <c r="M2380" i="9"/>
  <c r="N2380" i="9"/>
  <c r="AM2380" i="9" s="1"/>
  <c r="Y2380" i="9" s="1"/>
  <c r="L2381" i="9"/>
  <c r="M2381" i="9"/>
  <c r="N2381" i="9"/>
  <c r="AM2381" i="9" s="1"/>
  <c r="Y2381" i="9" s="1"/>
  <c r="L2382" i="9"/>
  <c r="M2382" i="9"/>
  <c r="N2382" i="9"/>
  <c r="AM2382" i="9" s="1"/>
  <c r="Y2382" i="9" s="1"/>
  <c r="L2383" i="9"/>
  <c r="M2383" i="9"/>
  <c r="N2383" i="9"/>
  <c r="AM2383" i="9" s="1"/>
  <c r="Y2383" i="9" s="1"/>
  <c r="L2384" i="9"/>
  <c r="M2384" i="9"/>
  <c r="N2384" i="9"/>
  <c r="AM2384" i="9" s="1"/>
  <c r="Y2384" i="9" s="1"/>
  <c r="L2385" i="9"/>
  <c r="M2385" i="9"/>
  <c r="N2385" i="9"/>
  <c r="AM2385" i="9" s="1"/>
  <c r="Y2385" i="9" s="1"/>
  <c r="L2386" i="9"/>
  <c r="M2386" i="9"/>
  <c r="N2386" i="9"/>
  <c r="AM2386" i="9" s="1"/>
  <c r="Y2386" i="9" s="1"/>
  <c r="L2387" i="9"/>
  <c r="M2387" i="9"/>
  <c r="N2387" i="9"/>
  <c r="AM2387" i="9" s="1"/>
  <c r="Y2387" i="9" s="1"/>
  <c r="L2388" i="9"/>
  <c r="M2388" i="9"/>
  <c r="N2388" i="9"/>
  <c r="AM2388" i="9" s="1"/>
  <c r="Y2388" i="9" s="1"/>
  <c r="L2389" i="9"/>
  <c r="M2389" i="9"/>
  <c r="N2389" i="9"/>
  <c r="AM2389" i="9" s="1"/>
  <c r="Y2389" i="9" s="1"/>
  <c r="L2390" i="9"/>
  <c r="M2390" i="9"/>
  <c r="N2390" i="9"/>
  <c r="AM2390" i="9" s="1"/>
  <c r="Y2390" i="9" s="1"/>
  <c r="L2391" i="9"/>
  <c r="M2391" i="9"/>
  <c r="N2391" i="9"/>
  <c r="AM2391" i="9" s="1"/>
  <c r="Y2391" i="9" s="1"/>
  <c r="L2392" i="9"/>
  <c r="M2392" i="9"/>
  <c r="N2392" i="9"/>
  <c r="AM2392" i="9" s="1"/>
  <c r="Y2392" i="9" s="1"/>
  <c r="L2393" i="9"/>
  <c r="M2393" i="9"/>
  <c r="N2393" i="9"/>
  <c r="AM2393" i="9" s="1"/>
  <c r="Y2393" i="9" s="1"/>
  <c r="L2394" i="9"/>
  <c r="M2394" i="9"/>
  <c r="N2394" i="9"/>
  <c r="AM2394" i="9" s="1"/>
  <c r="Y2394" i="9" s="1"/>
  <c r="L2395" i="9"/>
  <c r="M2395" i="9"/>
  <c r="N2395" i="9"/>
  <c r="AM2395" i="9" s="1"/>
  <c r="Y2395" i="9" s="1"/>
  <c r="L2396" i="9"/>
  <c r="M2396" i="9"/>
  <c r="N2396" i="9"/>
  <c r="AM2396" i="9" s="1"/>
  <c r="Y2396" i="9" s="1"/>
  <c r="L2397" i="9"/>
  <c r="M2397" i="9"/>
  <c r="N2397" i="9"/>
  <c r="AM2397" i="9" s="1"/>
  <c r="Y2397" i="9" s="1"/>
  <c r="L2398" i="9"/>
  <c r="M2398" i="9"/>
  <c r="N2398" i="9"/>
  <c r="AM2398" i="9" s="1"/>
  <c r="Y2398" i="9" s="1"/>
  <c r="L2399" i="9"/>
  <c r="M2399" i="9"/>
  <c r="N2399" i="9"/>
  <c r="AM2399" i="9" s="1"/>
  <c r="Y2399" i="9" s="1"/>
  <c r="L2400" i="9"/>
  <c r="M2400" i="9"/>
  <c r="N2400" i="9"/>
  <c r="AM2400" i="9" s="1"/>
  <c r="Y2400" i="9" s="1"/>
  <c r="L2401" i="9"/>
  <c r="M2401" i="9"/>
  <c r="N2401" i="9"/>
  <c r="AM2401" i="9" s="1"/>
  <c r="Y2401" i="9" s="1"/>
  <c r="L2402" i="9"/>
  <c r="M2402" i="9"/>
  <c r="N2402" i="9"/>
  <c r="AM2402" i="9" s="1"/>
  <c r="Y2402" i="9" s="1"/>
  <c r="L2403" i="9"/>
  <c r="M2403" i="9"/>
  <c r="N2403" i="9"/>
  <c r="AM2403" i="9" s="1"/>
  <c r="Y2403" i="9" s="1"/>
  <c r="L2404" i="9"/>
  <c r="M2404" i="9"/>
  <c r="N2404" i="9"/>
  <c r="AM2404" i="9" s="1"/>
  <c r="Y2404" i="9" s="1"/>
  <c r="L2405" i="9"/>
  <c r="M2405" i="9"/>
  <c r="N2405" i="9"/>
  <c r="AM2405" i="9" s="1"/>
  <c r="Y2405" i="9" s="1"/>
  <c r="L2406" i="9"/>
  <c r="M2406" i="9"/>
  <c r="N2406" i="9"/>
  <c r="AM2406" i="9" s="1"/>
  <c r="Y2406" i="9" s="1"/>
  <c r="L2407" i="9"/>
  <c r="M2407" i="9"/>
  <c r="N2407" i="9"/>
  <c r="AM2407" i="9" s="1"/>
  <c r="Y2407" i="9" s="1"/>
  <c r="L2408" i="9"/>
  <c r="M2408" i="9"/>
  <c r="N2408" i="9"/>
  <c r="AM2408" i="9" s="1"/>
  <c r="Y2408" i="9" s="1"/>
  <c r="L2409" i="9"/>
  <c r="M2409" i="9"/>
  <c r="N2409" i="9"/>
  <c r="AM2409" i="9" s="1"/>
  <c r="Y2409" i="9" s="1"/>
  <c r="L2410" i="9"/>
  <c r="M2410" i="9"/>
  <c r="N2410" i="9"/>
  <c r="AM2410" i="9" s="1"/>
  <c r="Y2410" i="9" s="1"/>
  <c r="L2411" i="9"/>
  <c r="M2411" i="9"/>
  <c r="N2411" i="9"/>
  <c r="AM2411" i="9" s="1"/>
  <c r="Y2411" i="9" s="1"/>
  <c r="L2412" i="9"/>
  <c r="M2412" i="9"/>
  <c r="N2412" i="9"/>
  <c r="AM2412" i="9" s="1"/>
  <c r="Y2412" i="9" s="1"/>
  <c r="L2413" i="9"/>
  <c r="M2413" i="9"/>
  <c r="N2413" i="9"/>
  <c r="AM2413" i="9" s="1"/>
  <c r="Y2413" i="9" s="1"/>
  <c r="L2414" i="9"/>
  <c r="M2414" i="9"/>
  <c r="N2414" i="9"/>
  <c r="AM2414" i="9" s="1"/>
  <c r="Y2414" i="9" s="1"/>
  <c r="L2415" i="9"/>
  <c r="M2415" i="9"/>
  <c r="N2415" i="9"/>
  <c r="AM2415" i="9" s="1"/>
  <c r="Y2415" i="9" s="1"/>
  <c r="L2416" i="9"/>
  <c r="M2416" i="9"/>
  <c r="N2416" i="9"/>
  <c r="AM2416" i="9" s="1"/>
  <c r="Y2416" i="9" s="1"/>
  <c r="L2417" i="9"/>
  <c r="M2417" i="9"/>
  <c r="N2417" i="9"/>
  <c r="AM2417" i="9" s="1"/>
  <c r="Y2417" i="9" s="1"/>
  <c r="L2418" i="9"/>
  <c r="M2418" i="9"/>
  <c r="N2418" i="9"/>
  <c r="AM2418" i="9" s="1"/>
  <c r="Y2418" i="9" s="1"/>
  <c r="L2419" i="9"/>
  <c r="M2419" i="9"/>
  <c r="N2419" i="9"/>
  <c r="AM2419" i="9" s="1"/>
  <c r="Y2419" i="9" s="1"/>
  <c r="L2420" i="9"/>
  <c r="M2420" i="9"/>
  <c r="N2420" i="9"/>
  <c r="AM2420" i="9" s="1"/>
  <c r="Y2420" i="9" s="1"/>
  <c r="L2421" i="9"/>
  <c r="M2421" i="9"/>
  <c r="N2421" i="9"/>
  <c r="AM2421" i="9" s="1"/>
  <c r="Y2421" i="9" s="1"/>
  <c r="L2422" i="9"/>
  <c r="M2422" i="9"/>
  <c r="N2422" i="9"/>
  <c r="AM2422" i="9" s="1"/>
  <c r="Y2422" i="9" s="1"/>
  <c r="L2423" i="9"/>
  <c r="M2423" i="9"/>
  <c r="N2423" i="9"/>
  <c r="AM2423" i="9" s="1"/>
  <c r="Y2423" i="9" s="1"/>
  <c r="L2424" i="9"/>
  <c r="M2424" i="9"/>
  <c r="N2424" i="9"/>
  <c r="AM2424" i="9" s="1"/>
  <c r="Y2424" i="9" s="1"/>
  <c r="L2425" i="9"/>
  <c r="M2425" i="9"/>
  <c r="N2425" i="9"/>
  <c r="AM2425" i="9" s="1"/>
  <c r="Y2425" i="9" s="1"/>
  <c r="L2426" i="9"/>
  <c r="M2426" i="9"/>
  <c r="N2426" i="9"/>
  <c r="AM2426" i="9" s="1"/>
  <c r="Y2426" i="9" s="1"/>
  <c r="L2427" i="9"/>
  <c r="M2427" i="9"/>
  <c r="N2427" i="9"/>
  <c r="AM2427" i="9" s="1"/>
  <c r="Y2427" i="9" s="1"/>
  <c r="L2428" i="9"/>
  <c r="M2428" i="9"/>
  <c r="N2428" i="9"/>
  <c r="AM2428" i="9" s="1"/>
  <c r="Y2428" i="9" s="1"/>
  <c r="L2429" i="9"/>
  <c r="M2429" i="9"/>
  <c r="N2429" i="9"/>
  <c r="AM2429" i="9" s="1"/>
  <c r="Y2429" i="9" s="1"/>
  <c r="L2430" i="9"/>
  <c r="M2430" i="9"/>
  <c r="N2430" i="9"/>
  <c r="AM2430" i="9" s="1"/>
  <c r="Y2430" i="9" s="1"/>
  <c r="L2431" i="9"/>
  <c r="M2431" i="9"/>
  <c r="N2431" i="9"/>
  <c r="AM2431" i="9" s="1"/>
  <c r="Y2431" i="9" s="1"/>
  <c r="L2432" i="9"/>
  <c r="M2432" i="9"/>
  <c r="N2432" i="9"/>
  <c r="AM2432" i="9" s="1"/>
  <c r="Y2432" i="9" s="1"/>
  <c r="L2433" i="9"/>
  <c r="M2433" i="9"/>
  <c r="N2433" i="9"/>
  <c r="AM2433" i="9" s="1"/>
  <c r="Y2433" i="9" s="1"/>
  <c r="L2434" i="9"/>
  <c r="M2434" i="9"/>
  <c r="N2434" i="9"/>
  <c r="AM2434" i="9" s="1"/>
  <c r="Y2434" i="9" s="1"/>
  <c r="L2435" i="9"/>
  <c r="M2435" i="9"/>
  <c r="N2435" i="9"/>
  <c r="AM2435" i="9" s="1"/>
  <c r="Y2435" i="9" s="1"/>
  <c r="L2436" i="9"/>
  <c r="M2436" i="9"/>
  <c r="N2436" i="9"/>
  <c r="AM2436" i="9" s="1"/>
  <c r="Y2436" i="9" s="1"/>
  <c r="L2437" i="9"/>
  <c r="M2437" i="9"/>
  <c r="N2437" i="9"/>
  <c r="AM2437" i="9" s="1"/>
  <c r="Y2437" i="9" s="1"/>
  <c r="L2438" i="9"/>
  <c r="M2438" i="9"/>
  <c r="N2438" i="9"/>
  <c r="AM2438" i="9" s="1"/>
  <c r="Y2438" i="9" s="1"/>
  <c r="L2439" i="9"/>
  <c r="M2439" i="9"/>
  <c r="N2439" i="9"/>
  <c r="AM2439" i="9" s="1"/>
  <c r="Y2439" i="9" s="1"/>
  <c r="L2440" i="9"/>
  <c r="M2440" i="9"/>
  <c r="N2440" i="9"/>
  <c r="AM2440" i="9" s="1"/>
  <c r="Y2440" i="9" s="1"/>
  <c r="L2441" i="9"/>
  <c r="M2441" i="9"/>
  <c r="N2441" i="9"/>
  <c r="AM2441" i="9" s="1"/>
  <c r="Y2441" i="9" s="1"/>
  <c r="L2442" i="9"/>
  <c r="M2442" i="9"/>
  <c r="N2442" i="9"/>
  <c r="AM2442" i="9" s="1"/>
  <c r="Y2442" i="9" s="1"/>
  <c r="L2443" i="9"/>
  <c r="M2443" i="9"/>
  <c r="N2443" i="9"/>
  <c r="AM2443" i="9" s="1"/>
  <c r="Y2443" i="9" s="1"/>
  <c r="L2444" i="9"/>
  <c r="M2444" i="9"/>
  <c r="N2444" i="9"/>
  <c r="AM2444" i="9" s="1"/>
  <c r="Y2444" i="9" s="1"/>
  <c r="L2445" i="9"/>
  <c r="M2445" i="9"/>
  <c r="N2445" i="9"/>
  <c r="AM2445" i="9" s="1"/>
  <c r="Y2445" i="9" s="1"/>
  <c r="L2446" i="9"/>
  <c r="M2446" i="9"/>
  <c r="N2446" i="9"/>
  <c r="AM2446" i="9" s="1"/>
  <c r="Y2446" i="9" s="1"/>
  <c r="L2447" i="9"/>
  <c r="M2447" i="9"/>
  <c r="N2447" i="9"/>
  <c r="AM2447" i="9" s="1"/>
  <c r="Y2447" i="9" s="1"/>
  <c r="L2448" i="9"/>
  <c r="M2448" i="9"/>
  <c r="N2448" i="9"/>
  <c r="AM2448" i="9" s="1"/>
  <c r="Y2448" i="9" s="1"/>
  <c r="L2449" i="9"/>
  <c r="M2449" i="9"/>
  <c r="N2449" i="9"/>
  <c r="AM2449" i="9" s="1"/>
  <c r="Y2449" i="9" s="1"/>
  <c r="L2450" i="9"/>
  <c r="M2450" i="9"/>
  <c r="N2450" i="9"/>
  <c r="AM2450" i="9" s="1"/>
  <c r="Y2450" i="9" s="1"/>
  <c r="L2451" i="9"/>
  <c r="M2451" i="9"/>
  <c r="N2451" i="9"/>
  <c r="AM2451" i="9" s="1"/>
  <c r="Y2451" i="9" s="1"/>
  <c r="L2452" i="9"/>
  <c r="M2452" i="9"/>
  <c r="N2452" i="9"/>
  <c r="AM2452" i="9" s="1"/>
  <c r="Y2452" i="9" s="1"/>
  <c r="L2453" i="9"/>
  <c r="M2453" i="9"/>
  <c r="N2453" i="9"/>
  <c r="AM2453" i="9" s="1"/>
  <c r="Y2453" i="9" s="1"/>
  <c r="L2454" i="9"/>
  <c r="M2454" i="9"/>
  <c r="N2454" i="9"/>
  <c r="AM2454" i="9" s="1"/>
  <c r="Y2454" i="9" s="1"/>
  <c r="L2455" i="9"/>
  <c r="M2455" i="9"/>
  <c r="N2455" i="9"/>
  <c r="AM2455" i="9" s="1"/>
  <c r="Y2455" i="9" s="1"/>
  <c r="L2456" i="9"/>
  <c r="M2456" i="9"/>
  <c r="N2456" i="9"/>
  <c r="AM2456" i="9" s="1"/>
  <c r="Y2456" i="9" s="1"/>
  <c r="L2457" i="9"/>
  <c r="M2457" i="9"/>
  <c r="N2457" i="9"/>
  <c r="AM2457" i="9" s="1"/>
  <c r="Y2457" i="9" s="1"/>
  <c r="L2458" i="9"/>
  <c r="M2458" i="9"/>
  <c r="N2458" i="9"/>
  <c r="AM2458" i="9" s="1"/>
  <c r="Y2458" i="9" s="1"/>
  <c r="L2459" i="9"/>
  <c r="M2459" i="9"/>
  <c r="N2459" i="9"/>
  <c r="AM2459" i="9" s="1"/>
  <c r="Y2459" i="9" s="1"/>
  <c r="L2460" i="9"/>
  <c r="M2460" i="9"/>
  <c r="N2460" i="9"/>
  <c r="AM2460" i="9" s="1"/>
  <c r="Y2460" i="9" s="1"/>
  <c r="L2461" i="9"/>
  <c r="M2461" i="9"/>
  <c r="N2461" i="9"/>
  <c r="AM2461" i="9" s="1"/>
  <c r="Y2461" i="9" s="1"/>
  <c r="L2462" i="9"/>
  <c r="M2462" i="9"/>
  <c r="N2462" i="9"/>
  <c r="AM2462" i="9" s="1"/>
  <c r="Y2462" i="9" s="1"/>
  <c r="L2463" i="9"/>
  <c r="M2463" i="9"/>
  <c r="N2463" i="9"/>
  <c r="AM2463" i="9" s="1"/>
  <c r="Y2463" i="9" s="1"/>
  <c r="L2464" i="9"/>
  <c r="M2464" i="9"/>
  <c r="N2464" i="9"/>
  <c r="AM2464" i="9" s="1"/>
  <c r="Y2464" i="9" s="1"/>
  <c r="L2465" i="9"/>
  <c r="M2465" i="9"/>
  <c r="N2465" i="9"/>
  <c r="AM2465" i="9" s="1"/>
  <c r="Y2465" i="9" s="1"/>
  <c r="L2466" i="9"/>
  <c r="M2466" i="9"/>
  <c r="N2466" i="9"/>
  <c r="AM2466" i="9" s="1"/>
  <c r="Y2466" i="9" s="1"/>
  <c r="L2467" i="9"/>
  <c r="M2467" i="9"/>
  <c r="N2467" i="9"/>
  <c r="AM2467" i="9" s="1"/>
  <c r="Y2467" i="9" s="1"/>
  <c r="L2468" i="9"/>
  <c r="M2468" i="9"/>
  <c r="N2468" i="9"/>
  <c r="AM2468" i="9" s="1"/>
  <c r="Y2468" i="9" s="1"/>
  <c r="L2469" i="9"/>
  <c r="M2469" i="9"/>
  <c r="N2469" i="9"/>
  <c r="AM2469" i="9" s="1"/>
  <c r="Y2469" i="9" s="1"/>
  <c r="L2470" i="9"/>
  <c r="M2470" i="9"/>
  <c r="N2470" i="9"/>
  <c r="AM2470" i="9" s="1"/>
  <c r="Y2470" i="9" s="1"/>
  <c r="L2471" i="9"/>
  <c r="M2471" i="9"/>
  <c r="N2471" i="9"/>
  <c r="AM2471" i="9" s="1"/>
  <c r="Y2471" i="9" s="1"/>
  <c r="L2472" i="9"/>
  <c r="M2472" i="9"/>
  <c r="N2472" i="9"/>
  <c r="AM2472" i="9" s="1"/>
  <c r="Y2472" i="9" s="1"/>
  <c r="L2473" i="9"/>
  <c r="M2473" i="9"/>
  <c r="N2473" i="9"/>
  <c r="AM2473" i="9" s="1"/>
  <c r="Y2473" i="9" s="1"/>
  <c r="L2474" i="9"/>
  <c r="M2474" i="9"/>
  <c r="N2474" i="9"/>
  <c r="AM2474" i="9" s="1"/>
  <c r="Y2474" i="9" s="1"/>
  <c r="L2475" i="9"/>
  <c r="M2475" i="9"/>
  <c r="N2475" i="9"/>
  <c r="AM2475" i="9" s="1"/>
  <c r="Y2475" i="9" s="1"/>
  <c r="L2476" i="9"/>
  <c r="M2476" i="9"/>
  <c r="N2476" i="9"/>
  <c r="AM2476" i="9" s="1"/>
  <c r="Y2476" i="9" s="1"/>
  <c r="L2477" i="9"/>
  <c r="M2477" i="9"/>
  <c r="N2477" i="9"/>
  <c r="AM2477" i="9" s="1"/>
  <c r="Y2477" i="9" s="1"/>
  <c r="L2478" i="9"/>
  <c r="M2478" i="9"/>
  <c r="N2478" i="9"/>
  <c r="AM2478" i="9" s="1"/>
  <c r="Y2478" i="9" s="1"/>
  <c r="L2479" i="9"/>
  <c r="M2479" i="9"/>
  <c r="N2479" i="9"/>
  <c r="AM2479" i="9" s="1"/>
  <c r="Y2479" i="9" s="1"/>
  <c r="L2480" i="9"/>
  <c r="M2480" i="9"/>
  <c r="N2480" i="9"/>
  <c r="AM2480" i="9" s="1"/>
  <c r="Y2480" i="9" s="1"/>
  <c r="L2481" i="9"/>
  <c r="M2481" i="9"/>
  <c r="N2481" i="9"/>
  <c r="AM2481" i="9" s="1"/>
  <c r="Y2481" i="9" s="1"/>
  <c r="L2482" i="9"/>
  <c r="M2482" i="9"/>
  <c r="N2482" i="9"/>
  <c r="AM2482" i="9" s="1"/>
  <c r="Y2482" i="9" s="1"/>
  <c r="L2483" i="9"/>
  <c r="M2483" i="9"/>
  <c r="N2483" i="9"/>
  <c r="AM2483" i="9" s="1"/>
  <c r="Y2483" i="9" s="1"/>
  <c r="L2484" i="9"/>
  <c r="M2484" i="9"/>
  <c r="N2484" i="9"/>
  <c r="AM2484" i="9" s="1"/>
  <c r="Y2484" i="9" s="1"/>
  <c r="L2485" i="9"/>
  <c r="M2485" i="9"/>
  <c r="N2485" i="9"/>
  <c r="AM2485" i="9" s="1"/>
  <c r="Y2485" i="9" s="1"/>
  <c r="L2486" i="9"/>
  <c r="M2486" i="9"/>
  <c r="N2486" i="9"/>
  <c r="AM2486" i="9" s="1"/>
  <c r="Y2486" i="9" s="1"/>
  <c r="L2487" i="9"/>
  <c r="M2487" i="9"/>
  <c r="N2487" i="9"/>
  <c r="AM2487" i="9" s="1"/>
  <c r="Y2487" i="9" s="1"/>
  <c r="L2488" i="9"/>
  <c r="M2488" i="9"/>
  <c r="N2488" i="9"/>
  <c r="AM2488" i="9" s="1"/>
  <c r="Y2488" i="9" s="1"/>
  <c r="L2489" i="9"/>
  <c r="M2489" i="9"/>
  <c r="N2489" i="9"/>
  <c r="AM2489" i="9" s="1"/>
  <c r="Y2489" i="9" s="1"/>
  <c r="L2490" i="9"/>
  <c r="M2490" i="9"/>
  <c r="N2490" i="9"/>
  <c r="AM2490" i="9" s="1"/>
  <c r="Y2490" i="9" s="1"/>
  <c r="L2491" i="9"/>
  <c r="M2491" i="9"/>
  <c r="N2491" i="9"/>
  <c r="AM2491" i="9" s="1"/>
  <c r="Y2491" i="9" s="1"/>
  <c r="L2492" i="9"/>
  <c r="M2492" i="9"/>
  <c r="N2492" i="9"/>
  <c r="AM2492" i="9" s="1"/>
  <c r="Y2492" i="9" s="1"/>
  <c r="L2493" i="9"/>
  <c r="M2493" i="9"/>
  <c r="N2493" i="9"/>
  <c r="AM2493" i="9" s="1"/>
  <c r="Y2493" i="9" s="1"/>
  <c r="L2494" i="9"/>
  <c r="M2494" i="9"/>
  <c r="N2494" i="9"/>
  <c r="AM2494" i="9" s="1"/>
  <c r="Y2494" i="9" s="1"/>
  <c r="L2495" i="9"/>
  <c r="M2495" i="9"/>
  <c r="N2495" i="9"/>
  <c r="AM2495" i="9" s="1"/>
  <c r="Y2495" i="9" s="1"/>
  <c r="L2496" i="9"/>
  <c r="M2496" i="9"/>
  <c r="N2496" i="9"/>
  <c r="AM2496" i="9" s="1"/>
  <c r="Y2496" i="9" s="1"/>
  <c r="L2497" i="9"/>
  <c r="M2497" i="9"/>
  <c r="N2497" i="9"/>
  <c r="AM2497" i="9" s="1"/>
  <c r="Y2497" i="9" s="1"/>
  <c r="L2498" i="9"/>
  <c r="M2498" i="9"/>
  <c r="N2498" i="9"/>
  <c r="AM2498" i="9" s="1"/>
  <c r="Y2498" i="9" s="1"/>
  <c r="L2499" i="9"/>
  <c r="M2499" i="9"/>
  <c r="N2499" i="9"/>
  <c r="AM2499" i="9" s="1"/>
  <c r="Y2499" i="9" s="1"/>
  <c r="L2500" i="9"/>
  <c r="M2500" i="9"/>
  <c r="N2500" i="9"/>
  <c r="AM2500" i="9" s="1"/>
  <c r="Y2500" i="9" s="1"/>
  <c r="L2501" i="9"/>
  <c r="M2501" i="9"/>
  <c r="N2501" i="9"/>
  <c r="AM2501" i="9" s="1"/>
  <c r="Y2501" i="9" s="1"/>
  <c r="L2502" i="9"/>
  <c r="M2502" i="9"/>
  <c r="N2502" i="9"/>
  <c r="AM2502" i="9" s="1"/>
  <c r="Y2502" i="9" s="1"/>
  <c r="L2503" i="9"/>
  <c r="M2503" i="9"/>
  <c r="N2503" i="9"/>
  <c r="AM2503" i="9" s="1"/>
  <c r="Y2503" i="9" s="1"/>
  <c r="L2504" i="9"/>
  <c r="M2504" i="9"/>
  <c r="N2504" i="9"/>
  <c r="AM2504" i="9" s="1"/>
  <c r="Y2504" i="9" s="1"/>
  <c r="L2505" i="9"/>
  <c r="M2505" i="9"/>
  <c r="N2505" i="9"/>
  <c r="AM2505" i="9" s="1"/>
  <c r="Y2505" i="9" s="1"/>
  <c r="L2506" i="9"/>
  <c r="M2506" i="9"/>
  <c r="N2506" i="9"/>
  <c r="AM2506" i="9" s="1"/>
  <c r="Y2506" i="9" s="1"/>
  <c r="L2507" i="9"/>
  <c r="M2507" i="9"/>
  <c r="N2507" i="9"/>
  <c r="AM2507" i="9" s="1"/>
  <c r="Y2507" i="9" s="1"/>
  <c r="L2508" i="9"/>
  <c r="M2508" i="9"/>
  <c r="N2508" i="9"/>
  <c r="AM2508" i="9" s="1"/>
  <c r="Y2508" i="9" s="1"/>
  <c r="L2509" i="9"/>
  <c r="M2509" i="9"/>
  <c r="N2509" i="9"/>
  <c r="AM2509" i="9" s="1"/>
  <c r="Y2509" i="9" s="1"/>
  <c r="L2510" i="9"/>
  <c r="M2510" i="9"/>
  <c r="N2510" i="9"/>
  <c r="AM2510" i="9" s="1"/>
  <c r="Y2510" i="9" s="1"/>
  <c r="L2511" i="9"/>
  <c r="M2511" i="9"/>
  <c r="N2511" i="9"/>
  <c r="AM2511" i="9" s="1"/>
  <c r="Y2511" i="9" s="1"/>
  <c r="L2512" i="9"/>
  <c r="M2512" i="9"/>
  <c r="N2512" i="9"/>
  <c r="AM2512" i="9" s="1"/>
  <c r="Y2512" i="9" s="1"/>
  <c r="L2513" i="9"/>
  <c r="M2513" i="9"/>
  <c r="N2513" i="9"/>
  <c r="AM2513" i="9" s="1"/>
  <c r="Y2513" i="9" s="1"/>
  <c r="L2514" i="9"/>
  <c r="M2514" i="9"/>
  <c r="N2514" i="9"/>
  <c r="AM2514" i="9" s="1"/>
  <c r="Y2514" i="9" s="1"/>
  <c r="L2515" i="9"/>
  <c r="M2515" i="9"/>
  <c r="N2515" i="9"/>
  <c r="AM2515" i="9" s="1"/>
  <c r="Y2515" i="9" s="1"/>
  <c r="L2516" i="9"/>
  <c r="M2516" i="9"/>
  <c r="N2516" i="9"/>
  <c r="AM2516" i="9" s="1"/>
  <c r="Y2516" i="9" s="1"/>
  <c r="L2517" i="9"/>
  <c r="M2517" i="9"/>
  <c r="N2517" i="9"/>
  <c r="AM2517" i="9" s="1"/>
  <c r="Y2517" i="9" s="1"/>
  <c r="L2518" i="9"/>
  <c r="M2518" i="9"/>
  <c r="N2518" i="9"/>
  <c r="AM2518" i="9" s="1"/>
  <c r="Y2518" i="9" s="1"/>
  <c r="L2519" i="9"/>
  <c r="M2519" i="9"/>
  <c r="N2519" i="9"/>
  <c r="AM2519" i="9" s="1"/>
  <c r="Y2519" i="9" s="1"/>
  <c r="L2520" i="9"/>
  <c r="M2520" i="9"/>
  <c r="N2520" i="9"/>
  <c r="AM2520" i="9" s="1"/>
  <c r="Y2520" i="9" s="1"/>
  <c r="L2521" i="9"/>
  <c r="M2521" i="9"/>
  <c r="N2521" i="9"/>
  <c r="AM2521" i="9" s="1"/>
  <c r="Y2521" i="9" s="1"/>
  <c r="L2522" i="9"/>
  <c r="M2522" i="9"/>
  <c r="N2522" i="9"/>
  <c r="AM2522" i="9" s="1"/>
  <c r="Y2522" i="9" s="1"/>
  <c r="L2523" i="9"/>
  <c r="M2523" i="9"/>
  <c r="N2523" i="9"/>
  <c r="AM2523" i="9" s="1"/>
  <c r="Y2523" i="9" s="1"/>
  <c r="L2524" i="9"/>
  <c r="M2524" i="9"/>
  <c r="N2524" i="9"/>
  <c r="AM2524" i="9" s="1"/>
  <c r="Y2524" i="9" s="1"/>
  <c r="L2525" i="9"/>
  <c r="M2525" i="9"/>
  <c r="N2525" i="9"/>
  <c r="AM2525" i="9" s="1"/>
  <c r="Y2525" i="9" s="1"/>
  <c r="L2526" i="9"/>
  <c r="M2526" i="9"/>
  <c r="N2526" i="9"/>
  <c r="AM2526" i="9" s="1"/>
  <c r="Y2526" i="9" s="1"/>
  <c r="L2527" i="9"/>
  <c r="M2527" i="9"/>
  <c r="N2527" i="9"/>
  <c r="AM2527" i="9" s="1"/>
  <c r="Y2527" i="9" s="1"/>
  <c r="L2528" i="9"/>
  <c r="M2528" i="9"/>
  <c r="N2528" i="9"/>
  <c r="AM2528" i="9" s="1"/>
  <c r="Y2528" i="9" s="1"/>
  <c r="L2529" i="9"/>
  <c r="M2529" i="9"/>
  <c r="N2529" i="9"/>
  <c r="AM2529" i="9" s="1"/>
  <c r="Y2529" i="9" s="1"/>
  <c r="L2530" i="9"/>
  <c r="M2530" i="9"/>
  <c r="N2530" i="9"/>
  <c r="AM2530" i="9" s="1"/>
  <c r="Y2530" i="9" s="1"/>
  <c r="L2531" i="9"/>
  <c r="M2531" i="9"/>
  <c r="N2531" i="9"/>
  <c r="AM2531" i="9" s="1"/>
  <c r="Y2531" i="9" s="1"/>
  <c r="L2532" i="9"/>
  <c r="M2532" i="9"/>
  <c r="N2532" i="9"/>
  <c r="AM2532" i="9" s="1"/>
  <c r="Y2532" i="9" s="1"/>
  <c r="L2533" i="9"/>
  <c r="M2533" i="9"/>
  <c r="N2533" i="9"/>
  <c r="AM2533" i="9" s="1"/>
  <c r="Y2533" i="9" s="1"/>
  <c r="L2534" i="9"/>
  <c r="M2534" i="9"/>
  <c r="N2534" i="9"/>
  <c r="AM2534" i="9" s="1"/>
  <c r="Y2534" i="9" s="1"/>
  <c r="L2535" i="9"/>
  <c r="M2535" i="9"/>
  <c r="N2535" i="9"/>
  <c r="AM2535" i="9" s="1"/>
  <c r="Y2535" i="9" s="1"/>
  <c r="L2536" i="9"/>
  <c r="M2536" i="9"/>
  <c r="N2536" i="9"/>
  <c r="AM2536" i="9" s="1"/>
  <c r="Y2536" i="9" s="1"/>
  <c r="L2537" i="9"/>
  <c r="M2537" i="9"/>
  <c r="N2537" i="9"/>
  <c r="AM2537" i="9" s="1"/>
  <c r="Y2537" i="9" s="1"/>
  <c r="L2538" i="9"/>
  <c r="M2538" i="9"/>
  <c r="N2538" i="9"/>
  <c r="AM2538" i="9" s="1"/>
  <c r="Y2538" i="9" s="1"/>
  <c r="L2539" i="9"/>
  <c r="M2539" i="9"/>
  <c r="N2539" i="9"/>
  <c r="AM2539" i="9" s="1"/>
  <c r="Y2539" i="9" s="1"/>
  <c r="L2540" i="9"/>
  <c r="M2540" i="9"/>
  <c r="N2540" i="9"/>
  <c r="AM2540" i="9" s="1"/>
  <c r="Y2540" i="9" s="1"/>
  <c r="L2541" i="9"/>
  <c r="M2541" i="9"/>
  <c r="N2541" i="9"/>
  <c r="AM2541" i="9" s="1"/>
  <c r="Y2541" i="9" s="1"/>
  <c r="L2542" i="9"/>
  <c r="M2542" i="9"/>
  <c r="N2542" i="9"/>
  <c r="AM2542" i="9" s="1"/>
  <c r="Y2542" i="9" s="1"/>
  <c r="L2543" i="9"/>
  <c r="M2543" i="9"/>
  <c r="N2543" i="9"/>
  <c r="AM2543" i="9" s="1"/>
  <c r="Y2543" i="9" s="1"/>
  <c r="L2544" i="9"/>
  <c r="M2544" i="9"/>
  <c r="N2544" i="9"/>
  <c r="AM2544" i="9" s="1"/>
  <c r="Y2544" i="9" s="1"/>
  <c r="L2545" i="9"/>
  <c r="M2545" i="9"/>
  <c r="N2545" i="9"/>
  <c r="AM2545" i="9" s="1"/>
  <c r="Y2545" i="9" s="1"/>
  <c r="L2546" i="9"/>
  <c r="M2546" i="9"/>
  <c r="N2546" i="9"/>
  <c r="AM2546" i="9" s="1"/>
  <c r="Y2546" i="9" s="1"/>
  <c r="L2547" i="9"/>
  <c r="M2547" i="9"/>
  <c r="N2547" i="9"/>
  <c r="AM2547" i="9" s="1"/>
  <c r="Y2547" i="9" s="1"/>
  <c r="L2548" i="9"/>
  <c r="M2548" i="9"/>
  <c r="N2548" i="9"/>
  <c r="AM2548" i="9" s="1"/>
  <c r="Y2548" i="9" s="1"/>
  <c r="L2549" i="9"/>
  <c r="M2549" i="9"/>
  <c r="N2549" i="9"/>
  <c r="AM2549" i="9" s="1"/>
  <c r="Y2549" i="9" s="1"/>
  <c r="L2550" i="9"/>
  <c r="M2550" i="9"/>
  <c r="N2550" i="9"/>
  <c r="AM2550" i="9" s="1"/>
  <c r="Y2550" i="9" s="1"/>
  <c r="L2551" i="9"/>
  <c r="M2551" i="9"/>
  <c r="N2551" i="9"/>
  <c r="AM2551" i="9" s="1"/>
  <c r="Y2551" i="9" s="1"/>
  <c r="L2552" i="9"/>
  <c r="M2552" i="9"/>
  <c r="N2552" i="9"/>
  <c r="AM2552" i="9" s="1"/>
  <c r="Y2552" i="9" s="1"/>
  <c r="L2553" i="9"/>
  <c r="M2553" i="9"/>
  <c r="N2553" i="9"/>
  <c r="AM2553" i="9" s="1"/>
  <c r="Y2553" i="9" s="1"/>
  <c r="L2554" i="9"/>
  <c r="M2554" i="9"/>
  <c r="N2554" i="9"/>
  <c r="AM2554" i="9" s="1"/>
  <c r="Y2554" i="9" s="1"/>
  <c r="L2555" i="9"/>
  <c r="M2555" i="9"/>
  <c r="N2555" i="9"/>
  <c r="AM2555" i="9" s="1"/>
  <c r="Y2555" i="9" s="1"/>
  <c r="L2556" i="9"/>
  <c r="M2556" i="9"/>
  <c r="N2556" i="9"/>
  <c r="AM2556" i="9" s="1"/>
  <c r="Y2556" i="9" s="1"/>
  <c r="L2557" i="9"/>
  <c r="M2557" i="9"/>
  <c r="N2557" i="9"/>
  <c r="AM2557" i="9" s="1"/>
  <c r="Y2557" i="9" s="1"/>
  <c r="L2558" i="9"/>
  <c r="M2558" i="9"/>
  <c r="N2558" i="9"/>
  <c r="AM2558" i="9" s="1"/>
  <c r="Y2558" i="9" s="1"/>
  <c r="L2559" i="9"/>
  <c r="M2559" i="9"/>
  <c r="N2559" i="9"/>
  <c r="AM2559" i="9" s="1"/>
  <c r="Y2559" i="9" s="1"/>
  <c r="L2560" i="9"/>
  <c r="M2560" i="9"/>
  <c r="N2560" i="9"/>
  <c r="AM2560" i="9" s="1"/>
  <c r="Y2560" i="9" s="1"/>
  <c r="L2561" i="9"/>
  <c r="M2561" i="9"/>
  <c r="N2561" i="9"/>
  <c r="AM2561" i="9" s="1"/>
  <c r="Y2561" i="9" s="1"/>
  <c r="L2562" i="9"/>
  <c r="M2562" i="9"/>
  <c r="N2562" i="9"/>
  <c r="AM2562" i="9" s="1"/>
  <c r="Y2562" i="9" s="1"/>
  <c r="L2563" i="9"/>
  <c r="M2563" i="9"/>
  <c r="N2563" i="9"/>
  <c r="AM2563" i="9" s="1"/>
  <c r="Y2563" i="9" s="1"/>
  <c r="L2564" i="9"/>
  <c r="M2564" i="9"/>
  <c r="N2564" i="9"/>
  <c r="AM2564" i="9" s="1"/>
  <c r="Y2564" i="9" s="1"/>
  <c r="L2565" i="9"/>
  <c r="M2565" i="9"/>
  <c r="N2565" i="9"/>
  <c r="AM2565" i="9" s="1"/>
  <c r="Y2565" i="9" s="1"/>
  <c r="L2566" i="9"/>
  <c r="M2566" i="9"/>
  <c r="N2566" i="9"/>
  <c r="AM2566" i="9" s="1"/>
  <c r="Y2566" i="9" s="1"/>
  <c r="L2567" i="9"/>
  <c r="M2567" i="9"/>
  <c r="N2567" i="9"/>
  <c r="AM2567" i="9" s="1"/>
  <c r="Y2567" i="9" s="1"/>
  <c r="L2568" i="9"/>
  <c r="M2568" i="9"/>
  <c r="N2568" i="9"/>
  <c r="AM2568" i="9" s="1"/>
  <c r="Y2568" i="9" s="1"/>
  <c r="L2569" i="9"/>
  <c r="M2569" i="9"/>
  <c r="N2569" i="9"/>
  <c r="AM2569" i="9" s="1"/>
  <c r="Y2569" i="9" s="1"/>
  <c r="L2570" i="9"/>
  <c r="M2570" i="9"/>
  <c r="N2570" i="9"/>
  <c r="AM2570" i="9" s="1"/>
  <c r="Y2570" i="9" s="1"/>
  <c r="L2571" i="9"/>
  <c r="M2571" i="9"/>
  <c r="N2571" i="9"/>
  <c r="AM2571" i="9" s="1"/>
  <c r="Y2571" i="9" s="1"/>
  <c r="L2572" i="9"/>
  <c r="M2572" i="9"/>
  <c r="N2572" i="9"/>
  <c r="AM2572" i="9" s="1"/>
  <c r="Y2572" i="9" s="1"/>
  <c r="L2573" i="9"/>
  <c r="M2573" i="9"/>
  <c r="N2573" i="9"/>
  <c r="AM2573" i="9" s="1"/>
  <c r="Y2573" i="9" s="1"/>
  <c r="L2574" i="9"/>
  <c r="M2574" i="9"/>
  <c r="N2574" i="9"/>
  <c r="AM2574" i="9" s="1"/>
  <c r="Y2574" i="9" s="1"/>
  <c r="L2575" i="9"/>
  <c r="M2575" i="9"/>
  <c r="N2575" i="9"/>
  <c r="AM2575" i="9" s="1"/>
  <c r="Y2575" i="9" s="1"/>
  <c r="L2576" i="9"/>
  <c r="M2576" i="9"/>
  <c r="N2576" i="9"/>
  <c r="AM2576" i="9" s="1"/>
  <c r="Y2576" i="9" s="1"/>
  <c r="L2577" i="9"/>
  <c r="M2577" i="9"/>
  <c r="N2577" i="9"/>
  <c r="AM2577" i="9" s="1"/>
  <c r="Y2577" i="9" s="1"/>
  <c r="L2578" i="9"/>
  <c r="M2578" i="9"/>
  <c r="N2578" i="9"/>
  <c r="AM2578" i="9" s="1"/>
  <c r="Y2578" i="9" s="1"/>
  <c r="L2579" i="9"/>
  <c r="M2579" i="9"/>
  <c r="N2579" i="9"/>
  <c r="AM2579" i="9" s="1"/>
  <c r="Y2579" i="9" s="1"/>
  <c r="L2580" i="9"/>
  <c r="M2580" i="9"/>
  <c r="N2580" i="9"/>
  <c r="AM2580" i="9" s="1"/>
  <c r="Y2580" i="9" s="1"/>
  <c r="L2581" i="9"/>
  <c r="M2581" i="9"/>
  <c r="N2581" i="9"/>
  <c r="AM2581" i="9" s="1"/>
  <c r="Y2581" i="9" s="1"/>
  <c r="L2582" i="9"/>
  <c r="M2582" i="9"/>
  <c r="N2582" i="9"/>
  <c r="AM2582" i="9" s="1"/>
  <c r="Y2582" i="9" s="1"/>
  <c r="L2583" i="9"/>
  <c r="M2583" i="9"/>
  <c r="N2583" i="9"/>
  <c r="AM2583" i="9" s="1"/>
  <c r="Y2583" i="9" s="1"/>
  <c r="L2584" i="9"/>
  <c r="M2584" i="9"/>
  <c r="N2584" i="9"/>
  <c r="AM2584" i="9" s="1"/>
  <c r="Y2584" i="9" s="1"/>
  <c r="L2585" i="9"/>
  <c r="M2585" i="9"/>
  <c r="N2585" i="9"/>
  <c r="AM2585" i="9" s="1"/>
  <c r="Y2585" i="9" s="1"/>
  <c r="L2586" i="9"/>
  <c r="M2586" i="9"/>
  <c r="N2586" i="9"/>
  <c r="AM2586" i="9" s="1"/>
  <c r="Y2586" i="9" s="1"/>
  <c r="L2587" i="9"/>
  <c r="M2587" i="9"/>
  <c r="N2587" i="9"/>
  <c r="AM2587" i="9" s="1"/>
  <c r="Y2587" i="9" s="1"/>
  <c r="L2588" i="9"/>
  <c r="M2588" i="9"/>
  <c r="N2588" i="9"/>
  <c r="AM2588" i="9" s="1"/>
  <c r="Y2588" i="9" s="1"/>
  <c r="L2589" i="9"/>
  <c r="M2589" i="9"/>
  <c r="N2589" i="9"/>
  <c r="AM2589" i="9" s="1"/>
  <c r="Y2589" i="9" s="1"/>
  <c r="L2590" i="9"/>
  <c r="M2590" i="9"/>
  <c r="N2590" i="9"/>
  <c r="AM2590" i="9" s="1"/>
  <c r="Y2590" i="9" s="1"/>
  <c r="L2591" i="9"/>
  <c r="M2591" i="9"/>
  <c r="N2591" i="9"/>
  <c r="AM2591" i="9" s="1"/>
  <c r="Y2591" i="9" s="1"/>
  <c r="L2592" i="9"/>
  <c r="M2592" i="9"/>
  <c r="N2592" i="9"/>
  <c r="AM2592" i="9" s="1"/>
  <c r="Y2592" i="9" s="1"/>
  <c r="L2593" i="9"/>
  <c r="M2593" i="9"/>
  <c r="N2593" i="9"/>
  <c r="AM2593" i="9" s="1"/>
  <c r="Y2593" i="9" s="1"/>
  <c r="L2594" i="9"/>
  <c r="M2594" i="9"/>
  <c r="N2594" i="9"/>
  <c r="AM2594" i="9" s="1"/>
  <c r="Y2594" i="9" s="1"/>
  <c r="L2595" i="9"/>
  <c r="M2595" i="9"/>
  <c r="N2595" i="9"/>
  <c r="AM2595" i="9" s="1"/>
  <c r="Y2595" i="9" s="1"/>
  <c r="L2596" i="9"/>
  <c r="M2596" i="9"/>
  <c r="N2596" i="9"/>
  <c r="AM2596" i="9" s="1"/>
  <c r="Y2596" i="9" s="1"/>
  <c r="L2597" i="9"/>
  <c r="M2597" i="9"/>
  <c r="N2597" i="9"/>
  <c r="AM2597" i="9" s="1"/>
  <c r="Y2597" i="9" s="1"/>
  <c r="L2598" i="9"/>
  <c r="M2598" i="9"/>
  <c r="N2598" i="9"/>
  <c r="AM2598" i="9" s="1"/>
  <c r="Y2598" i="9" s="1"/>
  <c r="L2599" i="9"/>
  <c r="M2599" i="9"/>
  <c r="N2599" i="9"/>
  <c r="AM2599" i="9" s="1"/>
  <c r="Y2599" i="9" s="1"/>
  <c r="L2600" i="9"/>
  <c r="M2600" i="9"/>
  <c r="N2600" i="9"/>
  <c r="AM2600" i="9" s="1"/>
  <c r="Y2600" i="9" s="1"/>
  <c r="L2601" i="9"/>
  <c r="M2601" i="9"/>
  <c r="N2601" i="9"/>
  <c r="AM2601" i="9" s="1"/>
  <c r="Y2601" i="9" s="1"/>
  <c r="L2602" i="9"/>
  <c r="M2602" i="9"/>
  <c r="N2602" i="9"/>
  <c r="AM2602" i="9" s="1"/>
  <c r="Y2602" i="9" s="1"/>
  <c r="L2603" i="9"/>
  <c r="M2603" i="9"/>
  <c r="N2603" i="9"/>
  <c r="AM2603" i="9" s="1"/>
  <c r="Y2603" i="9" s="1"/>
  <c r="L2604" i="9"/>
  <c r="M2604" i="9"/>
  <c r="N2604" i="9"/>
  <c r="AM2604" i="9" s="1"/>
  <c r="Y2604" i="9" s="1"/>
  <c r="L2605" i="9"/>
  <c r="M2605" i="9"/>
  <c r="N2605" i="9"/>
  <c r="AM2605" i="9" s="1"/>
  <c r="Y2605" i="9" s="1"/>
  <c r="L2606" i="9"/>
  <c r="M2606" i="9"/>
  <c r="N2606" i="9"/>
  <c r="AM2606" i="9" s="1"/>
  <c r="Y2606" i="9" s="1"/>
  <c r="L2607" i="9"/>
  <c r="M2607" i="9"/>
  <c r="N2607" i="9"/>
  <c r="AM2607" i="9" s="1"/>
  <c r="Y2607" i="9" s="1"/>
  <c r="L2608" i="9"/>
  <c r="M2608" i="9"/>
  <c r="N2608" i="9"/>
  <c r="AM2608" i="9" s="1"/>
  <c r="Y2608" i="9" s="1"/>
  <c r="L2609" i="9"/>
  <c r="M2609" i="9"/>
  <c r="N2609" i="9"/>
  <c r="AM2609" i="9" s="1"/>
  <c r="Y2609" i="9" s="1"/>
  <c r="L2610" i="9"/>
  <c r="M2610" i="9"/>
  <c r="N2610" i="9"/>
  <c r="AM2610" i="9" s="1"/>
  <c r="Y2610" i="9" s="1"/>
  <c r="L2611" i="9"/>
  <c r="M2611" i="9"/>
  <c r="N2611" i="9"/>
  <c r="AM2611" i="9" s="1"/>
  <c r="Y2611" i="9" s="1"/>
  <c r="L2612" i="9"/>
  <c r="M2612" i="9"/>
  <c r="N2612" i="9"/>
  <c r="AM2612" i="9" s="1"/>
  <c r="Y2612" i="9" s="1"/>
  <c r="L2613" i="9"/>
  <c r="M2613" i="9"/>
  <c r="N2613" i="9"/>
  <c r="AM2613" i="9" s="1"/>
  <c r="Y2613" i="9" s="1"/>
  <c r="L2614" i="9"/>
  <c r="M2614" i="9"/>
  <c r="N2614" i="9"/>
  <c r="AM2614" i="9" s="1"/>
  <c r="Y2614" i="9" s="1"/>
  <c r="L2615" i="9"/>
  <c r="M2615" i="9"/>
  <c r="N2615" i="9"/>
  <c r="AM2615" i="9" s="1"/>
  <c r="Y2615" i="9" s="1"/>
  <c r="L2616" i="9"/>
  <c r="M2616" i="9"/>
  <c r="N2616" i="9"/>
  <c r="AM2616" i="9" s="1"/>
  <c r="Y2616" i="9" s="1"/>
  <c r="L2617" i="9"/>
  <c r="M2617" i="9"/>
  <c r="N2617" i="9"/>
  <c r="AM2617" i="9" s="1"/>
  <c r="Y2617" i="9" s="1"/>
  <c r="L2618" i="9"/>
  <c r="M2618" i="9"/>
  <c r="N2618" i="9"/>
  <c r="AM2618" i="9" s="1"/>
  <c r="Y2618" i="9" s="1"/>
  <c r="L2619" i="9"/>
  <c r="M2619" i="9"/>
  <c r="N2619" i="9"/>
  <c r="AM2619" i="9" s="1"/>
  <c r="Y2619" i="9" s="1"/>
  <c r="L2620" i="9"/>
  <c r="M2620" i="9"/>
  <c r="N2620" i="9"/>
  <c r="AM2620" i="9" s="1"/>
  <c r="Y2620" i="9" s="1"/>
  <c r="L2621" i="9"/>
  <c r="M2621" i="9"/>
  <c r="N2621" i="9"/>
  <c r="AM2621" i="9" s="1"/>
  <c r="Y2621" i="9" s="1"/>
  <c r="L2622" i="9"/>
  <c r="M2622" i="9"/>
  <c r="N2622" i="9"/>
  <c r="AM2622" i="9" s="1"/>
  <c r="Y2622" i="9" s="1"/>
  <c r="L2623" i="9"/>
  <c r="M2623" i="9"/>
  <c r="N2623" i="9"/>
  <c r="AM2623" i="9" s="1"/>
  <c r="Y2623" i="9" s="1"/>
  <c r="L2624" i="9"/>
  <c r="M2624" i="9"/>
  <c r="N2624" i="9"/>
  <c r="AM2624" i="9" s="1"/>
  <c r="Y2624" i="9" s="1"/>
  <c r="L2625" i="9"/>
  <c r="M2625" i="9"/>
  <c r="N2625" i="9"/>
  <c r="AM2625" i="9" s="1"/>
  <c r="Y2625" i="9" s="1"/>
  <c r="L2626" i="9"/>
  <c r="M2626" i="9"/>
  <c r="N2626" i="9"/>
  <c r="AM2626" i="9" s="1"/>
  <c r="Y2626" i="9" s="1"/>
  <c r="L2627" i="9"/>
  <c r="M2627" i="9"/>
  <c r="N2627" i="9"/>
  <c r="AM2627" i="9" s="1"/>
  <c r="Y2627" i="9" s="1"/>
  <c r="L2628" i="9"/>
  <c r="M2628" i="9"/>
  <c r="N2628" i="9"/>
  <c r="AM2628" i="9" s="1"/>
  <c r="Y2628" i="9" s="1"/>
  <c r="L2629" i="9"/>
  <c r="M2629" i="9"/>
  <c r="N2629" i="9"/>
  <c r="AM2629" i="9" s="1"/>
  <c r="Y2629" i="9" s="1"/>
  <c r="L2630" i="9"/>
  <c r="M2630" i="9"/>
  <c r="N2630" i="9"/>
  <c r="AM2630" i="9" s="1"/>
  <c r="Y2630" i="9" s="1"/>
  <c r="L2631" i="9"/>
  <c r="M2631" i="9"/>
  <c r="N2631" i="9"/>
  <c r="AM2631" i="9" s="1"/>
  <c r="Y2631" i="9" s="1"/>
  <c r="L2632" i="9"/>
  <c r="M2632" i="9"/>
  <c r="N2632" i="9"/>
  <c r="AM2632" i="9" s="1"/>
  <c r="Y2632" i="9" s="1"/>
  <c r="L2633" i="9"/>
  <c r="M2633" i="9"/>
  <c r="N2633" i="9"/>
  <c r="AM2633" i="9" s="1"/>
  <c r="Y2633" i="9" s="1"/>
  <c r="L2634" i="9"/>
  <c r="M2634" i="9"/>
  <c r="N2634" i="9"/>
  <c r="AM2634" i="9" s="1"/>
  <c r="Y2634" i="9" s="1"/>
  <c r="L2635" i="9"/>
  <c r="M2635" i="9"/>
  <c r="N2635" i="9"/>
  <c r="AM2635" i="9" s="1"/>
  <c r="Y2635" i="9" s="1"/>
  <c r="L2636" i="9"/>
  <c r="M2636" i="9"/>
  <c r="N2636" i="9"/>
  <c r="AM2636" i="9" s="1"/>
  <c r="Y2636" i="9" s="1"/>
  <c r="L2637" i="9"/>
  <c r="M2637" i="9"/>
  <c r="N2637" i="9"/>
  <c r="AM2637" i="9" s="1"/>
  <c r="Y2637" i="9" s="1"/>
  <c r="L2638" i="9"/>
  <c r="M2638" i="9"/>
  <c r="N2638" i="9"/>
  <c r="AM2638" i="9" s="1"/>
  <c r="Y2638" i="9" s="1"/>
  <c r="L2639" i="9"/>
  <c r="M2639" i="9"/>
  <c r="N2639" i="9"/>
  <c r="AM2639" i="9" s="1"/>
  <c r="Y2639" i="9" s="1"/>
  <c r="L2640" i="9"/>
  <c r="M2640" i="9"/>
  <c r="N2640" i="9"/>
  <c r="AM2640" i="9" s="1"/>
  <c r="Y2640" i="9" s="1"/>
  <c r="L2641" i="9"/>
  <c r="M2641" i="9"/>
  <c r="N2641" i="9"/>
  <c r="AM2641" i="9" s="1"/>
  <c r="Y2641" i="9" s="1"/>
  <c r="L2642" i="9"/>
  <c r="M2642" i="9"/>
  <c r="N2642" i="9"/>
  <c r="AM2642" i="9" s="1"/>
  <c r="Y2642" i="9" s="1"/>
  <c r="L2643" i="9"/>
  <c r="M2643" i="9"/>
  <c r="N2643" i="9"/>
  <c r="AM2643" i="9" s="1"/>
  <c r="Y2643" i="9" s="1"/>
  <c r="L2644" i="9"/>
  <c r="M2644" i="9"/>
  <c r="N2644" i="9"/>
  <c r="AM2644" i="9" s="1"/>
  <c r="Y2644" i="9" s="1"/>
  <c r="L2645" i="9"/>
  <c r="M2645" i="9"/>
  <c r="N2645" i="9"/>
  <c r="AM2645" i="9" s="1"/>
  <c r="Y2645" i="9" s="1"/>
  <c r="L2646" i="9"/>
  <c r="M2646" i="9"/>
  <c r="N2646" i="9"/>
  <c r="AM2646" i="9" s="1"/>
  <c r="Y2646" i="9" s="1"/>
  <c r="L2647" i="9"/>
  <c r="M2647" i="9"/>
  <c r="N2647" i="9"/>
  <c r="AM2647" i="9" s="1"/>
  <c r="Y2647" i="9" s="1"/>
  <c r="L2648" i="9"/>
  <c r="M2648" i="9"/>
  <c r="N2648" i="9"/>
  <c r="AM2648" i="9" s="1"/>
  <c r="Y2648" i="9" s="1"/>
  <c r="L2649" i="9"/>
  <c r="M2649" i="9"/>
  <c r="N2649" i="9"/>
  <c r="AM2649" i="9" s="1"/>
  <c r="Y2649" i="9" s="1"/>
  <c r="L2650" i="9"/>
  <c r="M2650" i="9"/>
  <c r="N2650" i="9"/>
  <c r="AM2650" i="9" s="1"/>
  <c r="Y2650" i="9" s="1"/>
  <c r="L2651" i="9"/>
  <c r="M2651" i="9"/>
  <c r="N2651" i="9"/>
  <c r="AM2651" i="9" s="1"/>
  <c r="Y2651" i="9" s="1"/>
  <c r="L2652" i="9"/>
  <c r="M2652" i="9"/>
  <c r="N2652" i="9"/>
  <c r="AM2652" i="9" s="1"/>
  <c r="Y2652" i="9" s="1"/>
  <c r="L2653" i="9"/>
  <c r="M2653" i="9"/>
  <c r="N2653" i="9"/>
  <c r="AM2653" i="9" s="1"/>
  <c r="Y2653" i="9" s="1"/>
  <c r="L2654" i="9"/>
  <c r="M2654" i="9"/>
  <c r="N2654" i="9"/>
  <c r="AM2654" i="9" s="1"/>
  <c r="Y2654" i="9" s="1"/>
  <c r="L2655" i="9"/>
  <c r="M2655" i="9"/>
  <c r="N2655" i="9"/>
  <c r="AM2655" i="9" s="1"/>
  <c r="Y2655" i="9" s="1"/>
  <c r="L2656" i="9"/>
  <c r="M2656" i="9"/>
  <c r="N2656" i="9"/>
  <c r="AM2656" i="9" s="1"/>
  <c r="Y2656" i="9" s="1"/>
  <c r="L2657" i="9"/>
  <c r="M2657" i="9"/>
  <c r="N2657" i="9"/>
  <c r="AM2657" i="9" s="1"/>
  <c r="Y2657" i="9" s="1"/>
  <c r="L2658" i="9"/>
  <c r="M2658" i="9"/>
  <c r="N2658" i="9"/>
  <c r="AM2658" i="9" s="1"/>
  <c r="Y2658" i="9" s="1"/>
  <c r="L2659" i="9"/>
  <c r="M2659" i="9"/>
  <c r="N2659" i="9"/>
  <c r="AM2659" i="9" s="1"/>
  <c r="Y2659" i="9" s="1"/>
  <c r="L2660" i="9"/>
  <c r="M2660" i="9"/>
  <c r="N2660" i="9"/>
  <c r="AM2660" i="9" s="1"/>
  <c r="Y2660" i="9" s="1"/>
  <c r="L2661" i="9"/>
  <c r="M2661" i="9"/>
  <c r="N2661" i="9"/>
  <c r="AM2661" i="9" s="1"/>
  <c r="Y2661" i="9" s="1"/>
  <c r="L2662" i="9"/>
  <c r="M2662" i="9"/>
  <c r="N2662" i="9"/>
  <c r="AM2662" i="9" s="1"/>
  <c r="Y2662" i="9" s="1"/>
  <c r="L2663" i="9"/>
  <c r="M2663" i="9"/>
  <c r="N2663" i="9"/>
  <c r="AM2663" i="9" s="1"/>
  <c r="Y2663" i="9" s="1"/>
  <c r="L2664" i="9"/>
  <c r="M2664" i="9"/>
  <c r="N2664" i="9"/>
  <c r="AM2664" i="9" s="1"/>
  <c r="Y2664" i="9" s="1"/>
  <c r="L2665" i="9"/>
  <c r="M2665" i="9"/>
  <c r="N2665" i="9"/>
  <c r="AM2665" i="9" s="1"/>
  <c r="Y2665" i="9" s="1"/>
  <c r="L2666" i="9"/>
  <c r="M2666" i="9"/>
  <c r="N2666" i="9"/>
  <c r="AM2666" i="9" s="1"/>
  <c r="Y2666" i="9" s="1"/>
  <c r="L2667" i="9"/>
  <c r="M2667" i="9"/>
  <c r="N2667" i="9"/>
  <c r="AM2667" i="9" s="1"/>
  <c r="Y2667" i="9" s="1"/>
  <c r="L2668" i="9"/>
  <c r="M2668" i="9"/>
  <c r="N2668" i="9"/>
  <c r="AM2668" i="9" s="1"/>
  <c r="Y2668" i="9" s="1"/>
  <c r="L2669" i="9"/>
  <c r="M2669" i="9"/>
  <c r="N2669" i="9"/>
  <c r="AM2669" i="9" s="1"/>
  <c r="Y2669" i="9" s="1"/>
  <c r="L2670" i="9"/>
  <c r="M2670" i="9"/>
  <c r="N2670" i="9"/>
  <c r="AM2670" i="9" s="1"/>
  <c r="Y2670" i="9" s="1"/>
  <c r="L2671" i="9"/>
  <c r="M2671" i="9"/>
  <c r="N2671" i="9"/>
  <c r="AM2671" i="9" s="1"/>
  <c r="Y2671" i="9" s="1"/>
  <c r="L2672" i="9"/>
  <c r="M2672" i="9"/>
  <c r="N2672" i="9"/>
  <c r="AM2672" i="9" s="1"/>
  <c r="Y2672" i="9" s="1"/>
  <c r="L2673" i="9"/>
  <c r="M2673" i="9"/>
  <c r="N2673" i="9"/>
  <c r="AM2673" i="9" s="1"/>
  <c r="Y2673" i="9" s="1"/>
  <c r="L2674" i="9"/>
  <c r="M2674" i="9"/>
  <c r="N2674" i="9"/>
  <c r="AM2674" i="9" s="1"/>
  <c r="Y2674" i="9" s="1"/>
  <c r="L2675" i="9"/>
  <c r="M2675" i="9"/>
  <c r="N2675" i="9"/>
  <c r="AM2675" i="9" s="1"/>
  <c r="Y2675" i="9" s="1"/>
  <c r="L2676" i="9"/>
  <c r="M2676" i="9"/>
  <c r="N2676" i="9"/>
  <c r="AM2676" i="9" s="1"/>
  <c r="Y2676" i="9" s="1"/>
  <c r="L2677" i="9"/>
  <c r="M2677" i="9"/>
  <c r="N2677" i="9"/>
  <c r="AM2677" i="9" s="1"/>
  <c r="Y2677" i="9" s="1"/>
  <c r="L2678" i="9"/>
  <c r="M2678" i="9"/>
  <c r="N2678" i="9"/>
  <c r="AM2678" i="9" s="1"/>
  <c r="Y2678" i="9" s="1"/>
  <c r="L2679" i="9"/>
  <c r="M2679" i="9"/>
  <c r="N2679" i="9"/>
  <c r="AM2679" i="9" s="1"/>
  <c r="Y2679" i="9" s="1"/>
  <c r="L2680" i="9"/>
  <c r="M2680" i="9"/>
  <c r="N2680" i="9"/>
  <c r="AM2680" i="9" s="1"/>
  <c r="Y2680" i="9" s="1"/>
  <c r="L2681" i="9"/>
  <c r="M2681" i="9"/>
  <c r="N2681" i="9"/>
  <c r="AM2681" i="9" s="1"/>
  <c r="Y2681" i="9" s="1"/>
  <c r="L2682" i="9"/>
  <c r="M2682" i="9"/>
  <c r="N2682" i="9"/>
  <c r="AM2682" i="9" s="1"/>
  <c r="Y2682" i="9" s="1"/>
  <c r="L2683" i="9"/>
  <c r="M2683" i="9"/>
  <c r="N2683" i="9"/>
  <c r="AM2683" i="9" s="1"/>
  <c r="Y2683" i="9" s="1"/>
  <c r="L2684" i="9"/>
  <c r="M2684" i="9"/>
  <c r="N2684" i="9"/>
  <c r="AM2684" i="9" s="1"/>
  <c r="Y2684" i="9" s="1"/>
  <c r="L2685" i="9"/>
  <c r="M2685" i="9"/>
  <c r="N2685" i="9"/>
  <c r="AM2685" i="9" s="1"/>
  <c r="Y2685" i="9" s="1"/>
  <c r="L2686" i="9"/>
  <c r="M2686" i="9"/>
  <c r="N2686" i="9"/>
  <c r="AM2686" i="9" s="1"/>
  <c r="Y2686" i="9" s="1"/>
  <c r="L2687" i="9"/>
  <c r="M2687" i="9"/>
  <c r="N2687" i="9"/>
  <c r="AM2687" i="9" s="1"/>
  <c r="Y2687" i="9" s="1"/>
  <c r="L2688" i="9"/>
  <c r="M2688" i="9"/>
  <c r="N2688" i="9"/>
  <c r="AM2688" i="9" s="1"/>
  <c r="Y2688" i="9" s="1"/>
  <c r="L2689" i="9"/>
  <c r="M2689" i="9"/>
  <c r="N2689" i="9"/>
  <c r="AM2689" i="9" s="1"/>
  <c r="Y2689" i="9" s="1"/>
  <c r="L2690" i="9"/>
  <c r="M2690" i="9"/>
  <c r="N2690" i="9"/>
  <c r="AM2690" i="9" s="1"/>
  <c r="Y2690" i="9" s="1"/>
  <c r="L2691" i="9"/>
  <c r="M2691" i="9"/>
  <c r="N2691" i="9"/>
  <c r="AM2691" i="9" s="1"/>
  <c r="Y2691" i="9" s="1"/>
  <c r="L2692" i="9"/>
  <c r="M2692" i="9"/>
  <c r="N2692" i="9"/>
  <c r="AM2692" i="9" s="1"/>
  <c r="Y2692" i="9" s="1"/>
  <c r="L2693" i="9"/>
  <c r="M2693" i="9"/>
  <c r="N2693" i="9"/>
  <c r="AM2693" i="9" s="1"/>
  <c r="Y2693" i="9" s="1"/>
  <c r="L2694" i="9"/>
  <c r="M2694" i="9"/>
  <c r="N2694" i="9"/>
  <c r="AM2694" i="9" s="1"/>
  <c r="Y2694" i="9" s="1"/>
  <c r="L2695" i="9"/>
  <c r="M2695" i="9"/>
  <c r="N2695" i="9"/>
  <c r="AM2695" i="9" s="1"/>
  <c r="Y2695" i="9" s="1"/>
  <c r="L2696" i="9"/>
  <c r="M2696" i="9"/>
  <c r="N2696" i="9"/>
  <c r="AM2696" i="9" s="1"/>
  <c r="Y2696" i="9" s="1"/>
  <c r="L2697" i="9"/>
  <c r="M2697" i="9"/>
  <c r="N2697" i="9"/>
  <c r="AM2697" i="9" s="1"/>
  <c r="Y2697" i="9" s="1"/>
  <c r="L2698" i="9"/>
  <c r="M2698" i="9"/>
  <c r="N2698" i="9"/>
  <c r="AM2698" i="9" s="1"/>
  <c r="Y2698" i="9" s="1"/>
  <c r="L2699" i="9"/>
  <c r="M2699" i="9"/>
  <c r="N2699" i="9"/>
  <c r="AM2699" i="9" s="1"/>
  <c r="Y2699" i="9" s="1"/>
  <c r="L2700" i="9"/>
  <c r="M2700" i="9"/>
  <c r="N2700" i="9"/>
  <c r="AM2700" i="9" s="1"/>
  <c r="Y2700" i="9" s="1"/>
  <c r="L2701" i="9"/>
  <c r="M2701" i="9"/>
  <c r="N2701" i="9"/>
  <c r="AM2701" i="9" s="1"/>
  <c r="Y2701" i="9" s="1"/>
  <c r="L2702" i="9"/>
  <c r="M2702" i="9"/>
  <c r="N2702" i="9"/>
  <c r="AM2702" i="9" s="1"/>
  <c r="Y2702" i="9" s="1"/>
  <c r="L2703" i="9"/>
  <c r="M2703" i="9"/>
  <c r="N2703" i="9"/>
  <c r="AM2703" i="9" s="1"/>
  <c r="Y2703" i="9" s="1"/>
  <c r="L2704" i="9"/>
  <c r="M2704" i="9"/>
  <c r="N2704" i="9"/>
  <c r="AM2704" i="9" s="1"/>
  <c r="Y2704" i="9" s="1"/>
  <c r="L2705" i="9"/>
  <c r="M2705" i="9"/>
  <c r="N2705" i="9"/>
  <c r="AM2705" i="9" s="1"/>
  <c r="Y2705" i="9" s="1"/>
  <c r="L2706" i="9"/>
  <c r="M2706" i="9"/>
  <c r="N2706" i="9"/>
  <c r="AM2706" i="9" s="1"/>
  <c r="Y2706" i="9" s="1"/>
  <c r="L2707" i="9"/>
  <c r="M2707" i="9"/>
  <c r="N2707" i="9"/>
  <c r="AM2707" i="9" s="1"/>
  <c r="Y2707" i="9" s="1"/>
  <c r="L2708" i="9"/>
  <c r="M2708" i="9"/>
  <c r="N2708" i="9"/>
  <c r="AM2708" i="9" s="1"/>
  <c r="Y2708" i="9" s="1"/>
  <c r="L2709" i="9"/>
  <c r="M2709" i="9"/>
  <c r="N2709" i="9"/>
  <c r="AM2709" i="9" s="1"/>
  <c r="Y2709" i="9" s="1"/>
  <c r="L2710" i="9"/>
  <c r="M2710" i="9"/>
  <c r="N2710" i="9"/>
  <c r="AM2710" i="9" s="1"/>
  <c r="Y2710" i="9" s="1"/>
  <c r="L2711" i="9"/>
  <c r="M2711" i="9"/>
  <c r="N2711" i="9"/>
  <c r="AM2711" i="9" s="1"/>
  <c r="Y2711" i="9" s="1"/>
  <c r="L2712" i="9"/>
  <c r="M2712" i="9"/>
  <c r="N2712" i="9"/>
  <c r="AM2712" i="9" s="1"/>
  <c r="Y2712" i="9" s="1"/>
  <c r="L2713" i="9"/>
  <c r="M2713" i="9"/>
  <c r="N2713" i="9"/>
  <c r="AM2713" i="9" s="1"/>
  <c r="Y2713" i="9" s="1"/>
  <c r="L2714" i="9"/>
  <c r="M2714" i="9"/>
  <c r="N2714" i="9"/>
  <c r="AM2714" i="9" s="1"/>
  <c r="Y2714" i="9" s="1"/>
  <c r="L2715" i="9"/>
  <c r="M2715" i="9"/>
  <c r="N2715" i="9"/>
  <c r="AM2715" i="9" s="1"/>
  <c r="Y2715" i="9" s="1"/>
  <c r="L2716" i="9"/>
  <c r="M2716" i="9"/>
  <c r="N2716" i="9"/>
  <c r="AM2716" i="9" s="1"/>
  <c r="Y2716" i="9" s="1"/>
  <c r="L2717" i="9"/>
  <c r="M2717" i="9"/>
  <c r="N2717" i="9"/>
  <c r="AM2717" i="9" s="1"/>
  <c r="Y2717" i="9" s="1"/>
  <c r="L2718" i="9"/>
  <c r="M2718" i="9"/>
  <c r="N2718" i="9"/>
  <c r="AM2718" i="9" s="1"/>
  <c r="Y2718" i="9" s="1"/>
  <c r="L2719" i="9"/>
  <c r="M2719" i="9"/>
  <c r="N2719" i="9"/>
  <c r="AM2719" i="9" s="1"/>
  <c r="Y2719" i="9" s="1"/>
  <c r="L2720" i="9"/>
  <c r="M2720" i="9"/>
  <c r="N2720" i="9"/>
  <c r="AM2720" i="9" s="1"/>
  <c r="Y2720" i="9" s="1"/>
  <c r="L2721" i="9"/>
  <c r="M2721" i="9"/>
  <c r="N2721" i="9"/>
  <c r="AM2721" i="9" s="1"/>
  <c r="Y2721" i="9" s="1"/>
  <c r="L2722" i="9"/>
  <c r="M2722" i="9"/>
  <c r="N2722" i="9"/>
  <c r="AM2722" i="9" s="1"/>
  <c r="Y2722" i="9" s="1"/>
  <c r="L2723" i="9"/>
  <c r="M2723" i="9"/>
  <c r="N2723" i="9"/>
  <c r="AM2723" i="9" s="1"/>
  <c r="Y2723" i="9" s="1"/>
  <c r="L2724" i="9"/>
  <c r="M2724" i="9"/>
  <c r="N2724" i="9"/>
  <c r="AM2724" i="9" s="1"/>
  <c r="Y2724" i="9" s="1"/>
  <c r="L2725" i="9"/>
  <c r="M2725" i="9"/>
  <c r="N2725" i="9"/>
  <c r="AM2725" i="9" s="1"/>
  <c r="Y2725" i="9" s="1"/>
  <c r="L2726" i="9"/>
  <c r="M2726" i="9"/>
  <c r="N2726" i="9"/>
  <c r="AM2726" i="9" s="1"/>
  <c r="Y2726" i="9" s="1"/>
  <c r="L2727" i="9"/>
  <c r="M2727" i="9"/>
  <c r="N2727" i="9"/>
  <c r="AM2727" i="9" s="1"/>
  <c r="Y2727" i="9" s="1"/>
  <c r="L2728" i="9"/>
  <c r="M2728" i="9"/>
  <c r="N2728" i="9"/>
  <c r="AM2728" i="9" s="1"/>
  <c r="Y2728" i="9" s="1"/>
  <c r="L2729" i="9"/>
  <c r="M2729" i="9"/>
  <c r="N2729" i="9"/>
  <c r="AM2729" i="9" s="1"/>
  <c r="Y2729" i="9" s="1"/>
  <c r="L2730" i="9"/>
  <c r="M2730" i="9"/>
  <c r="N2730" i="9"/>
  <c r="AM2730" i="9" s="1"/>
  <c r="Y2730" i="9" s="1"/>
  <c r="L2731" i="9"/>
  <c r="M2731" i="9"/>
  <c r="N2731" i="9"/>
  <c r="AM2731" i="9" s="1"/>
  <c r="Y2731" i="9" s="1"/>
  <c r="L2732" i="9"/>
  <c r="M2732" i="9"/>
  <c r="N2732" i="9"/>
  <c r="AM2732" i="9" s="1"/>
  <c r="Y2732" i="9" s="1"/>
  <c r="L2733" i="9"/>
  <c r="M2733" i="9"/>
  <c r="N2733" i="9"/>
  <c r="AM2733" i="9" s="1"/>
  <c r="Y2733" i="9" s="1"/>
  <c r="L2734" i="9"/>
  <c r="M2734" i="9"/>
  <c r="N2734" i="9"/>
  <c r="AM2734" i="9" s="1"/>
  <c r="Y2734" i="9" s="1"/>
  <c r="L2735" i="9"/>
  <c r="M2735" i="9"/>
  <c r="N2735" i="9"/>
  <c r="AM2735" i="9" s="1"/>
  <c r="Y2735" i="9" s="1"/>
  <c r="L2736" i="9"/>
  <c r="M2736" i="9"/>
  <c r="N2736" i="9"/>
  <c r="AM2736" i="9" s="1"/>
  <c r="Y2736" i="9" s="1"/>
  <c r="L2737" i="9"/>
  <c r="M2737" i="9"/>
  <c r="N2737" i="9"/>
  <c r="AM2737" i="9" s="1"/>
  <c r="Y2737" i="9" s="1"/>
  <c r="L2738" i="9"/>
  <c r="M2738" i="9"/>
  <c r="N2738" i="9"/>
  <c r="AM2738" i="9" s="1"/>
  <c r="Y2738" i="9" s="1"/>
  <c r="L2739" i="9"/>
  <c r="M2739" i="9"/>
  <c r="N2739" i="9"/>
  <c r="AM2739" i="9" s="1"/>
  <c r="Y2739" i="9" s="1"/>
  <c r="L2740" i="9"/>
  <c r="M2740" i="9"/>
  <c r="N2740" i="9"/>
  <c r="AM2740" i="9" s="1"/>
  <c r="Y2740" i="9" s="1"/>
  <c r="L2741" i="9"/>
  <c r="M2741" i="9"/>
  <c r="N2741" i="9"/>
  <c r="AM2741" i="9" s="1"/>
  <c r="Y2741" i="9" s="1"/>
  <c r="L2742" i="9"/>
  <c r="M2742" i="9"/>
  <c r="N2742" i="9"/>
  <c r="AM2742" i="9" s="1"/>
  <c r="Y2742" i="9" s="1"/>
  <c r="L2743" i="9"/>
  <c r="M2743" i="9"/>
  <c r="N2743" i="9"/>
  <c r="AM2743" i="9" s="1"/>
  <c r="Y2743" i="9" s="1"/>
  <c r="L2744" i="9"/>
  <c r="M2744" i="9"/>
  <c r="N2744" i="9"/>
  <c r="AM2744" i="9" s="1"/>
  <c r="Y2744" i="9" s="1"/>
  <c r="L2745" i="9"/>
  <c r="M2745" i="9"/>
  <c r="N2745" i="9"/>
  <c r="AM2745" i="9" s="1"/>
  <c r="Y2745" i="9" s="1"/>
  <c r="L2746" i="9"/>
  <c r="M2746" i="9"/>
  <c r="N2746" i="9"/>
  <c r="AM2746" i="9" s="1"/>
  <c r="Y2746" i="9" s="1"/>
  <c r="L2747" i="9"/>
  <c r="M2747" i="9"/>
  <c r="N2747" i="9"/>
  <c r="AM2747" i="9" s="1"/>
  <c r="Y2747" i="9" s="1"/>
  <c r="L2748" i="9"/>
  <c r="M2748" i="9"/>
  <c r="N2748" i="9"/>
  <c r="AM2748" i="9" s="1"/>
  <c r="Y2748" i="9" s="1"/>
  <c r="L2749" i="9"/>
  <c r="M2749" i="9"/>
  <c r="N2749" i="9"/>
  <c r="AM2749" i="9" s="1"/>
  <c r="Y2749" i="9" s="1"/>
  <c r="L2750" i="9"/>
  <c r="M2750" i="9"/>
  <c r="N2750" i="9"/>
  <c r="AM2750" i="9" s="1"/>
  <c r="Y2750" i="9" s="1"/>
  <c r="L2751" i="9"/>
  <c r="M2751" i="9"/>
  <c r="N2751" i="9"/>
  <c r="AM2751" i="9" s="1"/>
  <c r="Y2751" i="9" s="1"/>
  <c r="L2752" i="9"/>
  <c r="M2752" i="9"/>
  <c r="N2752" i="9"/>
  <c r="AM2752" i="9" s="1"/>
  <c r="Y2752" i="9" s="1"/>
  <c r="L2753" i="9"/>
  <c r="M2753" i="9"/>
  <c r="N2753" i="9"/>
  <c r="AM2753" i="9" s="1"/>
  <c r="Y2753" i="9" s="1"/>
  <c r="L2754" i="9"/>
  <c r="M2754" i="9"/>
  <c r="N2754" i="9"/>
  <c r="AM2754" i="9" s="1"/>
  <c r="Y2754" i="9" s="1"/>
  <c r="L2755" i="9"/>
  <c r="M2755" i="9"/>
  <c r="N2755" i="9"/>
  <c r="AM2755" i="9" s="1"/>
  <c r="Y2755" i="9" s="1"/>
  <c r="L2756" i="9"/>
  <c r="M2756" i="9"/>
  <c r="N2756" i="9"/>
  <c r="AM2756" i="9" s="1"/>
  <c r="Y2756" i="9" s="1"/>
  <c r="L2757" i="9"/>
  <c r="M2757" i="9"/>
  <c r="N2757" i="9"/>
  <c r="AM2757" i="9" s="1"/>
  <c r="Y2757" i="9" s="1"/>
  <c r="L2758" i="9"/>
  <c r="M2758" i="9"/>
  <c r="N2758" i="9"/>
  <c r="AM2758" i="9" s="1"/>
  <c r="Y2758" i="9" s="1"/>
  <c r="L2759" i="9"/>
  <c r="M2759" i="9"/>
  <c r="N2759" i="9"/>
  <c r="AM2759" i="9" s="1"/>
  <c r="Y2759" i="9" s="1"/>
  <c r="L2760" i="9"/>
  <c r="M2760" i="9"/>
  <c r="N2760" i="9"/>
  <c r="AM2760" i="9" s="1"/>
  <c r="Y2760" i="9" s="1"/>
  <c r="L2761" i="9"/>
  <c r="M2761" i="9"/>
  <c r="N2761" i="9"/>
  <c r="AM2761" i="9" s="1"/>
  <c r="Y2761" i="9" s="1"/>
  <c r="L2762" i="9"/>
  <c r="M2762" i="9"/>
  <c r="N2762" i="9"/>
  <c r="AM2762" i="9" s="1"/>
  <c r="Y2762" i="9" s="1"/>
  <c r="L2763" i="9"/>
  <c r="M2763" i="9"/>
  <c r="N2763" i="9"/>
  <c r="AM2763" i="9" s="1"/>
  <c r="Y2763" i="9" s="1"/>
  <c r="L2764" i="9"/>
  <c r="M2764" i="9"/>
  <c r="N2764" i="9"/>
  <c r="AM2764" i="9" s="1"/>
  <c r="Y2764" i="9" s="1"/>
  <c r="L2765" i="9"/>
  <c r="M2765" i="9"/>
  <c r="N2765" i="9"/>
  <c r="AM2765" i="9" s="1"/>
  <c r="Y2765" i="9" s="1"/>
  <c r="L2766" i="9"/>
  <c r="M2766" i="9"/>
  <c r="N2766" i="9"/>
  <c r="AM2766" i="9" s="1"/>
  <c r="Y2766" i="9" s="1"/>
  <c r="L2767" i="9"/>
  <c r="M2767" i="9"/>
  <c r="N2767" i="9"/>
  <c r="AM2767" i="9" s="1"/>
  <c r="Y2767" i="9" s="1"/>
  <c r="L2768" i="9"/>
  <c r="M2768" i="9"/>
  <c r="N2768" i="9"/>
  <c r="AM2768" i="9" s="1"/>
  <c r="Y2768" i="9" s="1"/>
  <c r="L2769" i="9"/>
  <c r="M2769" i="9"/>
  <c r="N2769" i="9"/>
  <c r="AM2769" i="9" s="1"/>
  <c r="Y2769" i="9" s="1"/>
  <c r="L2770" i="9"/>
  <c r="M2770" i="9"/>
  <c r="N2770" i="9"/>
  <c r="AM2770" i="9" s="1"/>
  <c r="Y2770" i="9" s="1"/>
  <c r="L2771" i="9"/>
  <c r="M2771" i="9"/>
  <c r="N2771" i="9"/>
  <c r="AM2771" i="9" s="1"/>
  <c r="Y2771" i="9" s="1"/>
  <c r="L2772" i="9"/>
  <c r="M2772" i="9"/>
  <c r="N2772" i="9"/>
  <c r="AM2772" i="9" s="1"/>
  <c r="Y2772" i="9" s="1"/>
  <c r="L2773" i="9"/>
  <c r="M2773" i="9"/>
  <c r="N2773" i="9"/>
  <c r="AM2773" i="9" s="1"/>
  <c r="Y2773" i="9" s="1"/>
  <c r="L2774" i="9"/>
  <c r="M2774" i="9"/>
  <c r="N2774" i="9"/>
  <c r="AM2774" i="9" s="1"/>
  <c r="Y2774" i="9" s="1"/>
  <c r="L2775" i="9"/>
  <c r="M2775" i="9"/>
  <c r="N2775" i="9"/>
  <c r="AM2775" i="9" s="1"/>
  <c r="Y2775" i="9" s="1"/>
  <c r="L2776" i="9"/>
  <c r="M2776" i="9"/>
  <c r="N2776" i="9"/>
  <c r="AM2776" i="9" s="1"/>
  <c r="Y2776" i="9" s="1"/>
  <c r="L2777" i="9"/>
  <c r="M2777" i="9"/>
  <c r="N2777" i="9"/>
  <c r="AM2777" i="9" s="1"/>
  <c r="Y2777" i="9" s="1"/>
  <c r="L2778" i="9"/>
  <c r="M2778" i="9"/>
  <c r="N2778" i="9"/>
  <c r="AM2778" i="9" s="1"/>
  <c r="Y2778" i="9" s="1"/>
  <c r="L2779" i="9"/>
  <c r="M2779" i="9"/>
  <c r="N2779" i="9"/>
  <c r="AM2779" i="9" s="1"/>
  <c r="Y2779" i="9" s="1"/>
  <c r="L2780" i="9"/>
  <c r="M2780" i="9"/>
  <c r="N2780" i="9"/>
  <c r="AM2780" i="9" s="1"/>
  <c r="Y2780" i="9" s="1"/>
  <c r="L2781" i="9"/>
  <c r="M2781" i="9"/>
  <c r="N2781" i="9"/>
  <c r="AM2781" i="9" s="1"/>
  <c r="Y2781" i="9" s="1"/>
  <c r="L2782" i="9"/>
  <c r="M2782" i="9"/>
  <c r="N2782" i="9"/>
  <c r="AM2782" i="9" s="1"/>
  <c r="Y2782" i="9" s="1"/>
  <c r="L2783" i="9"/>
  <c r="M2783" i="9"/>
  <c r="N2783" i="9"/>
  <c r="AM2783" i="9" s="1"/>
  <c r="Y2783" i="9" s="1"/>
  <c r="L2784" i="9"/>
  <c r="M2784" i="9"/>
  <c r="N2784" i="9"/>
  <c r="AM2784" i="9" s="1"/>
  <c r="Y2784" i="9" s="1"/>
  <c r="L2785" i="9"/>
  <c r="M2785" i="9"/>
  <c r="N2785" i="9"/>
  <c r="AM2785" i="9" s="1"/>
  <c r="Y2785" i="9" s="1"/>
  <c r="L2786" i="9"/>
  <c r="M2786" i="9"/>
  <c r="N2786" i="9"/>
  <c r="AM2786" i="9" s="1"/>
  <c r="Y2786" i="9" s="1"/>
  <c r="L2787" i="9"/>
  <c r="M2787" i="9"/>
  <c r="N2787" i="9"/>
  <c r="AM2787" i="9" s="1"/>
  <c r="Y2787" i="9" s="1"/>
  <c r="L2788" i="9"/>
  <c r="M2788" i="9"/>
  <c r="N2788" i="9"/>
  <c r="AM2788" i="9" s="1"/>
  <c r="Y2788" i="9" s="1"/>
  <c r="L2789" i="9"/>
  <c r="M2789" i="9"/>
  <c r="N2789" i="9"/>
  <c r="AM2789" i="9" s="1"/>
  <c r="Y2789" i="9" s="1"/>
  <c r="L2790" i="9"/>
  <c r="M2790" i="9"/>
  <c r="N2790" i="9"/>
  <c r="AM2790" i="9" s="1"/>
  <c r="Y2790" i="9" s="1"/>
  <c r="L2791" i="9"/>
  <c r="M2791" i="9"/>
  <c r="N2791" i="9"/>
  <c r="AM2791" i="9" s="1"/>
  <c r="Y2791" i="9" s="1"/>
  <c r="L2792" i="9"/>
  <c r="M2792" i="9"/>
  <c r="N2792" i="9"/>
  <c r="AM2792" i="9" s="1"/>
  <c r="Y2792" i="9" s="1"/>
  <c r="L2793" i="9"/>
  <c r="M2793" i="9"/>
  <c r="N2793" i="9"/>
  <c r="AM2793" i="9" s="1"/>
  <c r="Y2793" i="9" s="1"/>
  <c r="L2794" i="9"/>
  <c r="M2794" i="9"/>
  <c r="N2794" i="9"/>
  <c r="AM2794" i="9" s="1"/>
  <c r="Y2794" i="9" s="1"/>
  <c r="L2795" i="9"/>
  <c r="M2795" i="9"/>
  <c r="N2795" i="9"/>
  <c r="AM2795" i="9" s="1"/>
  <c r="Y2795" i="9" s="1"/>
  <c r="L2796" i="9"/>
  <c r="M2796" i="9"/>
  <c r="N2796" i="9"/>
  <c r="AM2796" i="9" s="1"/>
  <c r="Y2796" i="9" s="1"/>
  <c r="L2797" i="9"/>
  <c r="M2797" i="9"/>
  <c r="N2797" i="9"/>
  <c r="AM2797" i="9" s="1"/>
  <c r="Y2797" i="9" s="1"/>
  <c r="L2798" i="9"/>
  <c r="M2798" i="9"/>
  <c r="N2798" i="9"/>
  <c r="AM2798" i="9" s="1"/>
  <c r="Y2798" i="9" s="1"/>
  <c r="L2799" i="9"/>
  <c r="M2799" i="9"/>
  <c r="N2799" i="9"/>
  <c r="AM2799" i="9" s="1"/>
  <c r="Y2799" i="9" s="1"/>
  <c r="L2800" i="9"/>
  <c r="M2800" i="9"/>
  <c r="N2800" i="9"/>
  <c r="AM2800" i="9" s="1"/>
  <c r="Y2800" i="9" s="1"/>
  <c r="L2801" i="9"/>
  <c r="M2801" i="9"/>
  <c r="N2801" i="9"/>
  <c r="AM2801" i="9" s="1"/>
  <c r="Y2801" i="9" s="1"/>
  <c r="L2802" i="9"/>
  <c r="M2802" i="9"/>
  <c r="N2802" i="9"/>
  <c r="AM2802" i="9" s="1"/>
  <c r="Y2802" i="9" s="1"/>
  <c r="L2803" i="9"/>
  <c r="M2803" i="9"/>
  <c r="N2803" i="9"/>
  <c r="AM2803" i="9" s="1"/>
  <c r="Y2803" i="9" s="1"/>
  <c r="L2804" i="9"/>
  <c r="M2804" i="9"/>
  <c r="N2804" i="9"/>
  <c r="AM2804" i="9" s="1"/>
  <c r="Y2804" i="9" s="1"/>
  <c r="L2805" i="9"/>
  <c r="M2805" i="9"/>
  <c r="N2805" i="9"/>
  <c r="AM2805" i="9" s="1"/>
  <c r="Y2805" i="9" s="1"/>
  <c r="L2806" i="9"/>
  <c r="M2806" i="9"/>
  <c r="N2806" i="9"/>
  <c r="AM2806" i="9" s="1"/>
  <c r="Y2806" i="9" s="1"/>
  <c r="L2807" i="9"/>
  <c r="M2807" i="9"/>
  <c r="N2807" i="9"/>
  <c r="AM2807" i="9" s="1"/>
  <c r="Y2807" i="9" s="1"/>
  <c r="L2808" i="9"/>
  <c r="M2808" i="9"/>
  <c r="N2808" i="9"/>
  <c r="AM2808" i="9" s="1"/>
  <c r="Y2808" i="9" s="1"/>
  <c r="L2809" i="9"/>
  <c r="M2809" i="9"/>
  <c r="N2809" i="9"/>
  <c r="AM2809" i="9" s="1"/>
  <c r="Y2809" i="9" s="1"/>
  <c r="L2810" i="9"/>
  <c r="M2810" i="9"/>
  <c r="N2810" i="9"/>
  <c r="AM2810" i="9" s="1"/>
  <c r="Y2810" i="9" s="1"/>
  <c r="L2811" i="9"/>
  <c r="M2811" i="9"/>
  <c r="N2811" i="9"/>
  <c r="AM2811" i="9" s="1"/>
  <c r="Y2811" i="9" s="1"/>
  <c r="L2812" i="9"/>
  <c r="M2812" i="9"/>
  <c r="N2812" i="9"/>
  <c r="AM2812" i="9" s="1"/>
  <c r="Y2812" i="9" s="1"/>
  <c r="L2813" i="9"/>
  <c r="M2813" i="9"/>
  <c r="N2813" i="9"/>
  <c r="AM2813" i="9" s="1"/>
  <c r="Y2813" i="9" s="1"/>
  <c r="L2814" i="9"/>
  <c r="M2814" i="9"/>
  <c r="N2814" i="9"/>
  <c r="AM2814" i="9" s="1"/>
  <c r="Y2814" i="9" s="1"/>
  <c r="L2815" i="9"/>
  <c r="M2815" i="9"/>
  <c r="N2815" i="9"/>
  <c r="AM2815" i="9" s="1"/>
  <c r="Y2815" i="9" s="1"/>
  <c r="L2816" i="9"/>
  <c r="M2816" i="9"/>
  <c r="N2816" i="9"/>
  <c r="AM2816" i="9" s="1"/>
  <c r="Y2816" i="9" s="1"/>
  <c r="L2817" i="9"/>
  <c r="M2817" i="9"/>
  <c r="N2817" i="9"/>
  <c r="AM2817" i="9" s="1"/>
  <c r="Y2817" i="9" s="1"/>
  <c r="L2818" i="9"/>
  <c r="M2818" i="9"/>
  <c r="N2818" i="9"/>
  <c r="AM2818" i="9" s="1"/>
  <c r="Y2818" i="9" s="1"/>
  <c r="L2819" i="9"/>
  <c r="M2819" i="9"/>
  <c r="N2819" i="9"/>
  <c r="AM2819" i="9" s="1"/>
  <c r="Y2819" i="9" s="1"/>
  <c r="L2820" i="9"/>
  <c r="M2820" i="9"/>
  <c r="N2820" i="9"/>
  <c r="AM2820" i="9" s="1"/>
  <c r="Y2820" i="9" s="1"/>
  <c r="L2821" i="9"/>
  <c r="M2821" i="9"/>
  <c r="N2821" i="9"/>
  <c r="AM2821" i="9" s="1"/>
  <c r="Y2821" i="9" s="1"/>
  <c r="L2822" i="9"/>
  <c r="M2822" i="9"/>
  <c r="N2822" i="9"/>
  <c r="AM2822" i="9" s="1"/>
  <c r="Y2822" i="9" s="1"/>
  <c r="L2823" i="9"/>
  <c r="M2823" i="9"/>
  <c r="N2823" i="9"/>
  <c r="AM2823" i="9" s="1"/>
  <c r="Y2823" i="9" s="1"/>
  <c r="L2824" i="9"/>
  <c r="M2824" i="9"/>
  <c r="N2824" i="9"/>
  <c r="AM2824" i="9" s="1"/>
  <c r="Y2824" i="9" s="1"/>
  <c r="L2825" i="9"/>
  <c r="M2825" i="9"/>
  <c r="N2825" i="9"/>
  <c r="AM2825" i="9" s="1"/>
  <c r="Y2825" i="9" s="1"/>
  <c r="L2826" i="9"/>
  <c r="M2826" i="9"/>
  <c r="N2826" i="9"/>
  <c r="AM2826" i="9" s="1"/>
  <c r="Y2826" i="9" s="1"/>
  <c r="L2827" i="9"/>
  <c r="M2827" i="9"/>
  <c r="N2827" i="9"/>
  <c r="AM2827" i="9" s="1"/>
  <c r="Y2827" i="9" s="1"/>
  <c r="L2828" i="9"/>
  <c r="M2828" i="9"/>
  <c r="N2828" i="9"/>
  <c r="AM2828" i="9" s="1"/>
  <c r="Y2828" i="9" s="1"/>
  <c r="L2829" i="9"/>
  <c r="M2829" i="9"/>
  <c r="N2829" i="9"/>
  <c r="AM2829" i="9" s="1"/>
  <c r="Y2829" i="9" s="1"/>
  <c r="L2830" i="9"/>
  <c r="M2830" i="9"/>
  <c r="N2830" i="9"/>
  <c r="AM2830" i="9" s="1"/>
  <c r="Y2830" i="9" s="1"/>
  <c r="L2831" i="9"/>
  <c r="M2831" i="9"/>
  <c r="N2831" i="9"/>
  <c r="AM2831" i="9" s="1"/>
  <c r="Y2831" i="9" s="1"/>
  <c r="L2832" i="9"/>
  <c r="M2832" i="9"/>
  <c r="N2832" i="9"/>
  <c r="AM2832" i="9" s="1"/>
  <c r="Y2832" i="9" s="1"/>
  <c r="L2833" i="9"/>
  <c r="M2833" i="9"/>
  <c r="N2833" i="9"/>
  <c r="AM2833" i="9" s="1"/>
  <c r="Y2833" i="9" s="1"/>
  <c r="L2834" i="9"/>
  <c r="M2834" i="9"/>
  <c r="N2834" i="9"/>
  <c r="AM2834" i="9" s="1"/>
  <c r="Y2834" i="9" s="1"/>
  <c r="L2835" i="9"/>
  <c r="M2835" i="9"/>
  <c r="N2835" i="9"/>
  <c r="AM2835" i="9" s="1"/>
  <c r="Y2835" i="9" s="1"/>
  <c r="L2836" i="9"/>
  <c r="M2836" i="9"/>
  <c r="N2836" i="9"/>
  <c r="AM2836" i="9" s="1"/>
  <c r="Y2836" i="9" s="1"/>
  <c r="L2837" i="9"/>
  <c r="M2837" i="9"/>
  <c r="N2837" i="9"/>
  <c r="AM2837" i="9" s="1"/>
  <c r="Y2837" i="9" s="1"/>
  <c r="L2838" i="9"/>
  <c r="M2838" i="9"/>
  <c r="N2838" i="9"/>
  <c r="AM2838" i="9" s="1"/>
  <c r="Y2838" i="9" s="1"/>
  <c r="L2839" i="9"/>
  <c r="M2839" i="9"/>
  <c r="N2839" i="9"/>
  <c r="AM2839" i="9" s="1"/>
  <c r="Y2839" i="9" s="1"/>
  <c r="L2840" i="9"/>
  <c r="M2840" i="9"/>
  <c r="N2840" i="9"/>
  <c r="AM2840" i="9" s="1"/>
  <c r="Y2840" i="9" s="1"/>
  <c r="L2841" i="9"/>
  <c r="M2841" i="9"/>
  <c r="N2841" i="9"/>
  <c r="AM2841" i="9" s="1"/>
  <c r="Y2841" i="9" s="1"/>
  <c r="L2842" i="9"/>
  <c r="M2842" i="9"/>
  <c r="N2842" i="9"/>
  <c r="AM2842" i="9" s="1"/>
  <c r="Y2842" i="9" s="1"/>
  <c r="L2843" i="9"/>
  <c r="M2843" i="9"/>
  <c r="N2843" i="9"/>
  <c r="AM2843" i="9" s="1"/>
  <c r="Y2843" i="9" s="1"/>
  <c r="L2844" i="9"/>
  <c r="M2844" i="9"/>
  <c r="N2844" i="9"/>
  <c r="AM2844" i="9" s="1"/>
  <c r="Y2844" i="9" s="1"/>
  <c r="L2845" i="9"/>
  <c r="M2845" i="9"/>
  <c r="N2845" i="9"/>
  <c r="AM2845" i="9" s="1"/>
  <c r="Y2845" i="9" s="1"/>
  <c r="L2846" i="9"/>
  <c r="M2846" i="9"/>
  <c r="N2846" i="9"/>
  <c r="AM2846" i="9" s="1"/>
  <c r="Y2846" i="9" s="1"/>
  <c r="L2847" i="9"/>
  <c r="M2847" i="9"/>
  <c r="N2847" i="9"/>
  <c r="AM2847" i="9" s="1"/>
  <c r="Y2847" i="9" s="1"/>
  <c r="L2848" i="9"/>
  <c r="M2848" i="9"/>
  <c r="N2848" i="9"/>
  <c r="AM2848" i="9" s="1"/>
  <c r="Y2848" i="9" s="1"/>
  <c r="L2849" i="9"/>
  <c r="M2849" i="9"/>
  <c r="N2849" i="9"/>
  <c r="AM2849" i="9" s="1"/>
  <c r="Y2849" i="9" s="1"/>
  <c r="L2850" i="9"/>
  <c r="M2850" i="9"/>
  <c r="N2850" i="9"/>
  <c r="AM2850" i="9" s="1"/>
  <c r="Y2850" i="9" s="1"/>
  <c r="L2851" i="9"/>
  <c r="M2851" i="9"/>
  <c r="N2851" i="9"/>
  <c r="AM2851" i="9" s="1"/>
  <c r="Y2851" i="9" s="1"/>
  <c r="L2852" i="9"/>
  <c r="M2852" i="9"/>
  <c r="N2852" i="9"/>
  <c r="AM2852" i="9" s="1"/>
  <c r="Y2852" i="9" s="1"/>
  <c r="L2853" i="9"/>
  <c r="M2853" i="9"/>
  <c r="N2853" i="9"/>
  <c r="AM2853" i="9" s="1"/>
  <c r="Y2853" i="9" s="1"/>
  <c r="L2854" i="9"/>
  <c r="M2854" i="9"/>
  <c r="N2854" i="9"/>
  <c r="AM2854" i="9" s="1"/>
  <c r="Y2854" i="9" s="1"/>
  <c r="L2855" i="9"/>
  <c r="M2855" i="9"/>
  <c r="N2855" i="9"/>
  <c r="AM2855" i="9" s="1"/>
  <c r="Y2855" i="9" s="1"/>
  <c r="L2856" i="9"/>
  <c r="M2856" i="9"/>
  <c r="N2856" i="9"/>
  <c r="AM2856" i="9" s="1"/>
  <c r="Y2856" i="9" s="1"/>
  <c r="L2857" i="9"/>
  <c r="M2857" i="9"/>
  <c r="N2857" i="9"/>
  <c r="AM2857" i="9" s="1"/>
  <c r="Y2857" i="9" s="1"/>
  <c r="L2858" i="9"/>
  <c r="M2858" i="9"/>
  <c r="N2858" i="9"/>
  <c r="AM2858" i="9" s="1"/>
  <c r="Y2858" i="9" s="1"/>
  <c r="L2859" i="9"/>
  <c r="M2859" i="9"/>
  <c r="N2859" i="9"/>
  <c r="AM2859" i="9" s="1"/>
  <c r="Y2859" i="9" s="1"/>
  <c r="L2860" i="9"/>
  <c r="M2860" i="9"/>
  <c r="N2860" i="9"/>
  <c r="AM2860" i="9" s="1"/>
  <c r="Y2860" i="9" s="1"/>
  <c r="L2861" i="9"/>
  <c r="M2861" i="9"/>
  <c r="N2861" i="9"/>
  <c r="AM2861" i="9" s="1"/>
  <c r="Y2861" i="9" s="1"/>
  <c r="L2862" i="9"/>
  <c r="M2862" i="9"/>
  <c r="N2862" i="9"/>
  <c r="AM2862" i="9" s="1"/>
  <c r="Y2862" i="9" s="1"/>
  <c r="L2863" i="9"/>
  <c r="M2863" i="9"/>
  <c r="N2863" i="9"/>
  <c r="AM2863" i="9" s="1"/>
  <c r="Y2863" i="9" s="1"/>
  <c r="L2864" i="9"/>
  <c r="M2864" i="9"/>
  <c r="N2864" i="9"/>
  <c r="AM2864" i="9" s="1"/>
  <c r="Y2864" i="9" s="1"/>
  <c r="L2865" i="9"/>
  <c r="M2865" i="9"/>
  <c r="N2865" i="9"/>
  <c r="AM2865" i="9" s="1"/>
  <c r="Y2865" i="9" s="1"/>
  <c r="L2866" i="9"/>
  <c r="M2866" i="9"/>
  <c r="N2866" i="9"/>
  <c r="AM2866" i="9" s="1"/>
  <c r="Y2866" i="9" s="1"/>
  <c r="L2867" i="9"/>
  <c r="M2867" i="9"/>
  <c r="N2867" i="9"/>
  <c r="AM2867" i="9" s="1"/>
  <c r="Y2867" i="9" s="1"/>
  <c r="L2868" i="9"/>
  <c r="M2868" i="9"/>
  <c r="N2868" i="9"/>
  <c r="AM2868" i="9" s="1"/>
  <c r="Y2868" i="9" s="1"/>
  <c r="L2869" i="9"/>
  <c r="M2869" i="9"/>
  <c r="N2869" i="9"/>
  <c r="AM2869" i="9" s="1"/>
  <c r="Y2869" i="9" s="1"/>
  <c r="L2870" i="9"/>
  <c r="M2870" i="9"/>
  <c r="N2870" i="9"/>
  <c r="AM2870" i="9" s="1"/>
  <c r="Y2870" i="9" s="1"/>
  <c r="L2871" i="9"/>
  <c r="M2871" i="9"/>
  <c r="N2871" i="9"/>
  <c r="AM2871" i="9" s="1"/>
  <c r="Y2871" i="9" s="1"/>
  <c r="L2872" i="9"/>
  <c r="M2872" i="9"/>
  <c r="N2872" i="9"/>
  <c r="AM2872" i="9" s="1"/>
  <c r="Y2872" i="9" s="1"/>
  <c r="L2873" i="9"/>
  <c r="M2873" i="9"/>
  <c r="N2873" i="9"/>
  <c r="AM2873" i="9" s="1"/>
  <c r="Y2873" i="9" s="1"/>
  <c r="L2874" i="9"/>
  <c r="M2874" i="9"/>
  <c r="N2874" i="9"/>
  <c r="AM2874" i="9" s="1"/>
  <c r="Y2874" i="9" s="1"/>
  <c r="L2875" i="9"/>
  <c r="M2875" i="9"/>
  <c r="N2875" i="9"/>
  <c r="AM2875" i="9" s="1"/>
  <c r="Y2875" i="9" s="1"/>
  <c r="L2876" i="9"/>
  <c r="M2876" i="9"/>
  <c r="N2876" i="9"/>
  <c r="AM2876" i="9" s="1"/>
  <c r="Y2876" i="9" s="1"/>
  <c r="L2877" i="9"/>
  <c r="M2877" i="9"/>
  <c r="N2877" i="9"/>
  <c r="AM2877" i="9" s="1"/>
  <c r="Y2877" i="9" s="1"/>
  <c r="L2878" i="9"/>
  <c r="M2878" i="9"/>
  <c r="N2878" i="9"/>
  <c r="AM2878" i="9" s="1"/>
  <c r="Y2878" i="9" s="1"/>
  <c r="L2879" i="9"/>
  <c r="M2879" i="9"/>
  <c r="N2879" i="9"/>
  <c r="AM2879" i="9" s="1"/>
  <c r="Y2879" i="9" s="1"/>
  <c r="L2880" i="9"/>
  <c r="M2880" i="9"/>
  <c r="N2880" i="9"/>
  <c r="AM2880" i="9" s="1"/>
  <c r="Y2880" i="9" s="1"/>
  <c r="L2881" i="9"/>
  <c r="M2881" i="9"/>
  <c r="N2881" i="9"/>
  <c r="AM2881" i="9" s="1"/>
  <c r="Y2881" i="9" s="1"/>
  <c r="L2882" i="9"/>
  <c r="M2882" i="9"/>
  <c r="N2882" i="9"/>
  <c r="AM2882" i="9" s="1"/>
  <c r="Y2882" i="9" s="1"/>
  <c r="L2883" i="9"/>
  <c r="M2883" i="9"/>
  <c r="N2883" i="9"/>
  <c r="AM2883" i="9" s="1"/>
  <c r="Y2883" i="9" s="1"/>
  <c r="L2884" i="9"/>
  <c r="M2884" i="9"/>
  <c r="N2884" i="9"/>
  <c r="AM2884" i="9" s="1"/>
  <c r="Y2884" i="9" s="1"/>
  <c r="L2885" i="9"/>
  <c r="M2885" i="9"/>
  <c r="N2885" i="9"/>
  <c r="AM2885" i="9" s="1"/>
  <c r="Y2885" i="9" s="1"/>
  <c r="L2886" i="9"/>
  <c r="M2886" i="9"/>
  <c r="N2886" i="9"/>
  <c r="AM2886" i="9" s="1"/>
  <c r="Y2886" i="9" s="1"/>
  <c r="L2887" i="9"/>
  <c r="M2887" i="9"/>
  <c r="N2887" i="9"/>
  <c r="AM2887" i="9" s="1"/>
  <c r="Y2887" i="9" s="1"/>
  <c r="L2888" i="9"/>
  <c r="M2888" i="9"/>
  <c r="N2888" i="9"/>
  <c r="AM2888" i="9" s="1"/>
  <c r="Y2888" i="9" s="1"/>
  <c r="L2889" i="9"/>
  <c r="M2889" i="9"/>
  <c r="N2889" i="9"/>
  <c r="AM2889" i="9" s="1"/>
  <c r="Y2889" i="9" s="1"/>
  <c r="L2890" i="9"/>
  <c r="M2890" i="9"/>
  <c r="N2890" i="9"/>
  <c r="AM2890" i="9" s="1"/>
  <c r="Y2890" i="9" s="1"/>
  <c r="L2891" i="9"/>
  <c r="M2891" i="9"/>
  <c r="N2891" i="9"/>
  <c r="AM2891" i="9" s="1"/>
  <c r="Y2891" i="9" s="1"/>
  <c r="L2892" i="9"/>
  <c r="M2892" i="9"/>
  <c r="N2892" i="9"/>
  <c r="AM2892" i="9" s="1"/>
  <c r="Y2892" i="9" s="1"/>
  <c r="L2893" i="9"/>
  <c r="M2893" i="9"/>
  <c r="N2893" i="9"/>
  <c r="AM2893" i="9" s="1"/>
  <c r="Y2893" i="9" s="1"/>
  <c r="L2894" i="9"/>
  <c r="M2894" i="9"/>
  <c r="N2894" i="9"/>
  <c r="AM2894" i="9" s="1"/>
  <c r="Y2894" i="9" s="1"/>
  <c r="L2895" i="9"/>
  <c r="M2895" i="9"/>
  <c r="N2895" i="9"/>
  <c r="AM2895" i="9" s="1"/>
  <c r="Y2895" i="9" s="1"/>
  <c r="L2896" i="9"/>
  <c r="M2896" i="9"/>
  <c r="N2896" i="9"/>
  <c r="AM2896" i="9" s="1"/>
  <c r="Y2896" i="9" s="1"/>
  <c r="L2897" i="9"/>
  <c r="M2897" i="9"/>
  <c r="N2897" i="9"/>
  <c r="AM2897" i="9" s="1"/>
  <c r="Y2897" i="9" s="1"/>
  <c r="L2898" i="9"/>
  <c r="M2898" i="9"/>
  <c r="N2898" i="9"/>
  <c r="AM2898" i="9" s="1"/>
  <c r="Y2898" i="9" s="1"/>
  <c r="L2899" i="9"/>
  <c r="M2899" i="9"/>
  <c r="N2899" i="9"/>
  <c r="AM2899" i="9" s="1"/>
  <c r="Y2899" i="9" s="1"/>
  <c r="L2900" i="9"/>
  <c r="M2900" i="9"/>
  <c r="N2900" i="9"/>
  <c r="AM2900" i="9" s="1"/>
  <c r="Y2900" i="9" s="1"/>
  <c r="L2901" i="9"/>
  <c r="M2901" i="9"/>
  <c r="N2901" i="9"/>
  <c r="AM2901" i="9" s="1"/>
  <c r="Y2901" i="9" s="1"/>
  <c r="L2902" i="9"/>
  <c r="M2902" i="9"/>
  <c r="N2902" i="9"/>
  <c r="AM2902" i="9" s="1"/>
  <c r="Y2902" i="9" s="1"/>
  <c r="L2903" i="9"/>
  <c r="M2903" i="9"/>
  <c r="N2903" i="9"/>
  <c r="AM2903" i="9" s="1"/>
  <c r="Y2903" i="9" s="1"/>
  <c r="L2904" i="9"/>
  <c r="M2904" i="9"/>
  <c r="N2904" i="9"/>
  <c r="AM2904" i="9" s="1"/>
  <c r="Y2904" i="9" s="1"/>
  <c r="L2905" i="9"/>
  <c r="M2905" i="9"/>
  <c r="N2905" i="9"/>
  <c r="AM2905" i="9" s="1"/>
  <c r="Y2905" i="9" s="1"/>
  <c r="L2906" i="9"/>
  <c r="M2906" i="9"/>
  <c r="N2906" i="9"/>
  <c r="AM2906" i="9" s="1"/>
  <c r="Y2906" i="9" s="1"/>
  <c r="L2907" i="9"/>
  <c r="M2907" i="9"/>
  <c r="N2907" i="9"/>
  <c r="AM2907" i="9" s="1"/>
  <c r="Y2907" i="9" s="1"/>
  <c r="L2908" i="9"/>
  <c r="M2908" i="9"/>
  <c r="N2908" i="9"/>
  <c r="AM2908" i="9" s="1"/>
  <c r="Y2908" i="9" s="1"/>
  <c r="L2909" i="9"/>
  <c r="M2909" i="9"/>
  <c r="N2909" i="9"/>
  <c r="AM2909" i="9" s="1"/>
  <c r="Y2909" i="9" s="1"/>
  <c r="L2910" i="9"/>
  <c r="M2910" i="9"/>
  <c r="N2910" i="9"/>
  <c r="AM2910" i="9" s="1"/>
  <c r="Y2910" i="9" s="1"/>
  <c r="L2911" i="9"/>
  <c r="M2911" i="9"/>
  <c r="N2911" i="9"/>
  <c r="AM2911" i="9" s="1"/>
  <c r="Y2911" i="9" s="1"/>
  <c r="L2912" i="9"/>
  <c r="M2912" i="9"/>
  <c r="N2912" i="9"/>
  <c r="AM2912" i="9" s="1"/>
  <c r="Y2912" i="9" s="1"/>
  <c r="L2913" i="9"/>
  <c r="M2913" i="9"/>
  <c r="N2913" i="9"/>
  <c r="AM2913" i="9" s="1"/>
  <c r="Y2913" i="9" s="1"/>
  <c r="L2914" i="9"/>
  <c r="M2914" i="9"/>
  <c r="N2914" i="9"/>
  <c r="AM2914" i="9" s="1"/>
  <c r="Y2914" i="9" s="1"/>
  <c r="L2915" i="9"/>
  <c r="M2915" i="9"/>
  <c r="N2915" i="9"/>
  <c r="AM2915" i="9" s="1"/>
  <c r="Y2915" i="9" s="1"/>
  <c r="L2916" i="9"/>
  <c r="M2916" i="9"/>
  <c r="N2916" i="9"/>
  <c r="AM2916" i="9" s="1"/>
  <c r="Y2916" i="9" s="1"/>
  <c r="L2917" i="9"/>
  <c r="M2917" i="9"/>
  <c r="N2917" i="9"/>
  <c r="AM2917" i="9" s="1"/>
  <c r="Y2917" i="9" s="1"/>
  <c r="L2918" i="9"/>
  <c r="M2918" i="9"/>
  <c r="N2918" i="9"/>
  <c r="AM2918" i="9" s="1"/>
  <c r="Y2918" i="9" s="1"/>
  <c r="L2919" i="9"/>
  <c r="M2919" i="9"/>
  <c r="N2919" i="9"/>
  <c r="AM2919" i="9" s="1"/>
  <c r="Y2919" i="9" s="1"/>
  <c r="L2920" i="9"/>
  <c r="M2920" i="9"/>
  <c r="N2920" i="9"/>
  <c r="AM2920" i="9" s="1"/>
  <c r="Y2920" i="9" s="1"/>
  <c r="L2921" i="9"/>
  <c r="M2921" i="9"/>
  <c r="N2921" i="9"/>
  <c r="AM2921" i="9" s="1"/>
  <c r="Y2921" i="9" s="1"/>
  <c r="L2922" i="9"/>
  <c r="M2922" i="9"/>
  <c r="N2922" i="9"/>
  <c r="AM2922" i="9" s="1"/>
  <c r="Y2922" i="9" s="1"/>
  <c r="L2923" i="9"/>
  <c r="M2923" i="9"/>
  <c r="N2923" i="9"/>
  <c r="AM2923" i="9" s="1"/>
  <c r="Y2923" i="9" s="1"/>
  <c r="L2924" i="9"/>
  <c r="M2924" i="9"/>
  <c r="N2924" i="9"/>
  <c r="AM2924" i="9" s="1"/>
  <c r="Y2924" i="9" s="1"/>
  <c r="L2925" i="9"/>
  <c r="M2925" i="9"/>
  <c r="N2925" i="9"/>
  <c r="AM2925" i="9" s="1"/>
  <c r="Y2925" i="9" s="1"/>
  <c r="L2926" i="9"/>
  <c r="M2926" i="9"/>
  <c r="N2926" i="9"/>
  <c r="AM2926" i="9" s="1"/>
  <c r="Y2926" i="9" s="1"/>
  <c r="L2927" i="9"/>
  <c r="M2927" i="9"/>
  <c r="N2927" i="9"/>
  <c r="AM2927" i="9" s="1"/>
  <c r="Y2927" i="9" s="1"/>
  <c r="L2928" i="9"/>
  <c r="M2928" i="9"/>
  <c r="N2928" i="9"/>
  <c r="AM2928" i="9" s="1"/>
  <c r="Y2928" i="9" s="1"/>
  <c r="L2929" i="9"/>
  <c r="M2929" i="9"/>
  <c r="N2929" i="9"/>
  <c r="AM2929" i="9" s="1"/>
  <c r="Y2929" i="9" s="1"/>
  <c r="L2930" i="9"/>
  <c r="M2930" i="9"/>
  <c r="N2930" i="9"/>
  <c r="AM2930" i="9" s="1"/>
  <c r="Y2930" i="9" s="1"/>
  <c r="L2931" i="9"/>
  <c r="M2931" i="9"/>
  <c r="N2931" i="9"/>
  <c r="AM2931" i="9" s="1"/>
  <c r="Y2931" i="9" s="1"/>
  <c r="L2932" i="9"/>
  <c r="M2932" i="9"/>
  <c r="N2932" i="9"/>
  <c r="AM2932" i="9" s="1"/>
  <c r="Y2932" i="9" s="1"/>
  <c r="L2933" i="9"/>
  <c r="M2933" i="9"/>
  <c r="N2933" i="9"/>
  <c r="AM2933" i="9" s="1"/>
  <c r="Y2933" i="9" s="1"/>
  <c r="L2934" i="9"/>
  <c r="M2934" i="9"/>
  <c r="N2934" i="9"/>
  <c r="AM2934" i="9" s="1"/>
  <c r="Y2934" i="9" s="1"/>
  <c r="L2935" i="9"/>
  <c r="M2935" i="9"/>
  <c r="N2935" i="9"/>
  <c r="AM2935" i="9" s="1"/>
  <c r="Y2935" i="9" s="1"/>
  <c r="L2936" i="9"/>
  <c r="M2936" i="9"/>
  <c r="N2936" i="9"/>
  <c r="AM2936" i="9" s="1"/>
  <c r="Y2936" i="9" s="1"/>
  <c r="L2937" i="9"/>
  <c r="M2937" i="9"/>
  <c r="N2937" i="9"/>
  <c r="AM2937" i="9" s="1"/>
  <c r="Y2937" i="9" s="1"/>
  <c r="L2938" i="9"/>
  <c r="M2938" i="9"/>
  <c r="N2938" i="9"/>
  <c r="AM2938" i="9" s="1"/>
  <c r="Y2938" i="9" s="1"/>
  <c r="L2939" i="9"/>
  <c r="M2939" i="9"/>
  <c r="N2939" i="9"/>
  <c r="AM2939" i="9" s="1"/>
  <c r="Y2939" i="9" s="1"/>
  <c r="L2940" i="9"/>
  <c r="M2940" i="9"/>
  <c r="N2940" i="9"/>
  <c r="AM2940" i="9" s="1"/>
  <c r="Y2940" i="9" s="1"/>
  <c r="L2941" i="9"/>
  <c r="M2941" i="9"/>
  <c r="N2941" i="9"/>
  <c r="AM2941" i="9" s="1"/>
  <c r="Y2941" i="9" s="1"/>
  <c r="L2942" i="9"/>
  <c r="M2942" i="9"/>
  <c r="N2942" i="9"/>
  <c r="AM2942" i="9" s="1"/>
  <c r="Y2942" i="9" s="1"/>
  <c r="L2943" i="9"/>
  <c r="M2943" i="9"/>
  <c r="N2943" i="9"/>
  <c r="AM2943" i="9" s="1"/>
  <c r="Y2943" i="9" s="1"/>
  <c r="L2944" i="9"/>
  <c r="M2944" i="9"/>
  <c r="N2944" i="9"/>
  <c r="AM2944" i="9" s="1"/>
  <c r="Y2944" i="9" s="1"/>
  <c r="L2945" i="9"/>
  <c r="M2945" i="9"/>
  <c r="N2945" i="9"/>
  <c r="AM2945" i="9" s="1"/>
  <c r="Y2945" i="9" s="1"/>
  <c r="L2946" i="9"/>
  <c r="M2946" i="9"/>
  <c r="N2946" i="9"/>
  <c r="AM2946" i="9" s="1"/>
  <c r="Y2946" i="9" s="1"/>
  <c r="L2947" i="9"/>
  <c r="M2947" i="9"/>
  <c r="N2947" i="9"/>
  <c r="AM2947" i="9" s="1"/>
  <c r="Y2947" i="9" s="1"/>
  <c r="L2948" i="9"/>
  <c r="M2948" i="9"/>
  <c r="N2948" i="9"/>
  <c r="AM2948" i="9" s="1"/>
  <c r="Y2948" i="9" s="1"/>
  <c r="L2949" i="9"/>
  <c r="M2949" i="9"/>
  <c r="N2949" i="9"/>
  <c r="AM2949" i="9" s="1"/>
  <c r="Y2949" i="9" s="1"/>
  <c r="L2950" i="9"/>
  <c r="M2950" i="9"/>
  <c r="N2950" i="9"/>
  <c r="AM2950" i="9" s="1"/>
  <c r="Y2950" i="9" s="1"/>
  <c r="L2951" i="9"/>
  <c r="M2951" i="9"/>
  <c r="N2951" i="9"/>
  <c r="AM2951" i="9" s="1"/>
  <c r="Y2951" i="9" s="1"/>
  <c r="L2952" i="9"/>
  <c r="M2952" i="9"/>
  <c r="N2952" i="9"/>
  <c r="AM2952" i="9" s="1"/>
  <c r="Y2952" i="9" s="1"/>
  <c r="L2953" i="9"/>
  <c r="M2953" i="9"/>
  <c r="N2953" i="9"/>
  <c r="AM2953" i="9" s="1"/>
  <c r="Y2953" i="9" s="1"/>
  <c r="L2954" i="9"/>
  <c r="M2954" i="9"/>
  <c r="N2954" i="9"/>
  <c r="AM2954" i="9" s="1"/>
  <c r="Y2954" i="9" s="1"/>
  <c r="L2955" i="9"/>
  <c r="M2955" i="9"/>
  <c r="N2955" i="9"/>
  <c r="AM2955" i="9" s="1"/>
  <c r="Y2955" i="9" s="1"/>
  <c r="L2956" i="9"/>
  <c r="M2956" i="9"/>
  <c r="N2956" i="9"/>
  <c r="AM2956" i="9" s="1"/>
  <c r="Y2956" i="9" s="1"/>
  <c r="L2957" i="9"/>
  <c r="M2957" i="9"/>
  <c r="N2957" i="9"/>
  <c r="AM2957" i="9" s="1"/>
  <c r="Y2957" i="9" s="1"/>
  <c r="L2958" i="9"/>
  <c r="M2958" i="9"/>
  <c r="N2958" i="9"/>
  <c r="AM2958" i="9" s="1"/>
  <c r="Y2958" i="9" s="1"/>
  <c r="L2959" i="9"/>
  <c r="M2959" i="9"/>
  <c r="N2959" i="9"/>
  <c r="AM2959" i="9" s="1"/>
  <c r="Y2959" i="9" s="1"/>
  <c r="L2960" i="9"/>
  <c r="M2960" i="9"/>
  <c r="N2960" i="9"/>
  <c r="AM2960" i="9" s="1"/>
  <c r="Y2960" i="9" s="1"/>
  <c r="L2961" i="9"/>
  <c r="M2961" i="9"/>
  <c r="N2961" i="9"/>
  <c r="AM2961" i="9" s="1"/>
  <c r="Y2961" i="9" s="1"/>
  <c r="L2962" i="9"/>
  <c r="M2962" i="9"/>
  <c r="N2962" i="9"/>
  <c r="AM2962" i="9" s="1"/>
  <c r="Y2962" i="9" s="1"/>
  <c r="L2963" i="9"/>
  <c r="M2963" i="9"/>
  <c r="N2963" i="9"/>
  <c r="AM2963" i="9" s="1"/>
  <c r="Y2963" i="9" s="1"/>
  <c r="L2964" i="9"/>
  <c r="M2964" i="9"/>
  <c r="N2964" i="9"/>
  <c r="AM2964" i="9" s="1"/>
  <c r="Y2964" i="9" s="1"/>
  <c r="L2965" i="9"/>
  <c r="M2965" i="9"/>
  <c r="N2965" i="9"/>
  <c r="AM2965" i="9" s="1"/>
  <c r="Y2965" i="9" s="1"/>
  <c r="L2966" i="9"/>
  <c r="M2966" i="9"/>
  <c r="N2966" i="9"/>
  <c r="AM2966" i="9" s="1"/>
  <c r="Y2966" i="9" s="1"/>
  <c r="L2967" i="9"/>
  <c r="M2967" i="9"/>
  <c r="N2967" i="9"/>
  <c r="AM2967" i="9" s="1"/>
  <c r="Y2967" i="9" s="1"/>
  <c r="L2968" i="9"/>
  <c r="M2968" i="9"/>
  <c r="N2968" i="9"/>
  <c r="AM2968" i="9" s="1"/>
  <c r="Y2968" i="9" s="1"/>
  <c r="L2969" i="9"/>
  <c r="M2969" i="9"/>
  <c r="N2969" i="9"/>
  <c r="AM2969" i="9" s="1"/>
  <c r="Y2969" i="9" s="1"/>
  <c r="L2970" i="9"/>
  <c r="M2970" i="9"/>
  <c r="N2970" i="9"/>
  <c r="AM2970" i="9" s="1"/>
  <c r="Y2970" i="9" s="1"/>
  <c r="L2971" i="9"/>
  <c r="M2971" i="9"/>
  <c r="N2971" i="9"/>
  <c r="AM2971" i="9" s="1"/>
  <c r="Y2971" i="9" s="1"/>
  <c r="L2972" i="9"/>
  <c r="M2972" i="9"/>
  <c r="N2972" i="9"/>
  <c r="AM2972" i="9" s="1"/>
  <c r="Y2972" i="9" s="1"/>
  <c r="L2973" i="9"/>
  <c r="M2973" i="9"/>
  <c r="N2973" i="9"/>
  <c r="AM2973" i="9" s="1"/>
  <c r="Y2973" i="9" s="1"/>
  <c r="L2974" i="9"/>
  <c r="M2974" i="9"/>
  <c r="N2974" i="9"/>
  <c r="AM2974" i="9" s="1"/>
  <c r="Y2974" i="9" s="1"/>
  <c r="L2975" i="9"/>
  <c r="M2975" i="9"/>
  <c r="N2975" i="9"/>
  <c r="AM2975" i="9" s="1"/>
  <c r="Y2975" i="9" s="1"/>
  <c r="L2976" i="9"/>
  <c r="M2976" i="9"/>
  <c r="N2976" i="9"/>
  <c r="AM2976" i="9" s="1"/>
  <c r="Y2976" i="9" s="1"/>
  <c r="L2977" i="9"/>
  <c r="M2977" i="9"/>
  <c r="N2977" i="9"/>
  <c r="AM2977" i="9" s="1"/>
  <c r="Y2977" i="9" s="1"/>
  <c r="L2978" i="9"/>
  <c r="M2978" i="9"/>
  <c r="N2978" i="9"/>
  <c r="AM2978" i="9" s="1"/>
  <c r="Y2978" i="9" s="1"/>
  <c r="L2979" i="9"/>
  <c r="M2979" i="9"/>
  <c r="N2979" i="9"/>
  <c r="AM2979" i="9" s="1"/>
  <c r="Y2979" i="9" s="1"/>
  <c r="L2980" i="9"/>
  <c r="M2980" i="9"/>
  <c r="N2980" i="9"/>
  <c r="AM2980" i="9" s="1"/>
  <c r="Y2980" i="9" s="1"/>
  <c r="L2981" i="9"/>
  <c r="M2981" i="9"/>
  <c r="N2981" i="9"/>
  <c r="AM2981" i="9" s="1"/>
  <c r="Y2981" i="9" s="1"/>
  <c r="L2982" i="9"/>
  <c r="M2982" i="9"/>
  <c r="N2982" i="9"/>
  <c r="AM2982" i="9" s="1"/>
  <c r="Y2982" i="9" s="1"/>
  <c r="L2983" i="9"/>
  <c r="M2983" i="9"/>
  <c r="N2983" i="9"/>
  <c r="AM2983" i="9" s="1"/>
  <c r="Y2983" i="9" s="1"/>
  <c r="L2984" i="9"/>
  <c r="M2984" i="9"/>
  <c r="N2984" i="9"/>
  <c r="AM2984" i="9" s="1"/>
  <c r="Y2984" i="9" s="1"/>
  <c r="L2985" i="9"/>
  <c r="M2985" i="9"/>
  <c r="N2985" i="9"/>
  <c r="AM2985" i="9" s="1"/>
  <c r="Y2985" i="9" s="1"/>
  <c r="L2986" i="9"/>
  <c r="M2986" i="9"/>
  <c r="N2986" i="9"/>
  <c r="AM2986" i="9" s="1"/>
  <c r="Y2986" i="9" s="1"/>
  <c r="L2987" i="9"/>
  <c r="M2987" i="9"/>
  <c r="N2987" i="9"/>
  <c r="AM2987" i="9" s="1"/>
  <c r="Y2987" i="9" s="1"/>
  <c r="L2988" i="9"/>
  <c r="M2988" i="9"/>
  <c r="N2988" i="9"/>
  <c r="AM2988" i="9" s="1"/>
  <c r="Y2988" i="9" s="1"/>
  <c r="L2989" i="9"/>
  <c r="M2989" i="9"/>
  <c r="N2989" i="9"/>
  <c r="AM2989" i="9" s="1"/>
  <c r="Y2989" i="9" s="1"/>
  <c r="L2990" i="9"/>
  <c r="M2990" i="9"/>
  <c r="N2990" i="9"/>
  <c r="AM2990" i="9" s="1"/>
  <c r="Y2990" i="9" s="1"/>
  <c r="L2991" i="9"/>
  <c r="M2991" i="9"/>
  <c r="N2991" i="9"/>
  <c r="AM2991" i="9" s="1"/>
  <c r="Y2991" i="9" s="1"/>
  <c r="L2992" i="9"/>
  <c r="M2992" i="9"/>
  <c r="N2992" i="9"/>
  <c r="AM2992" i="9" s="1"/>
  <c r="Y2992" i="9" s="1"/>
  <c r="L2993" i="9"/>
  <c r="M2993" i="9"/>
  <c r="N2993" i="9"/>
  <c r="AM2993" i="9" s="1"/>
  <c r="Y2993" i="9" s="1"/>
  <c r="L2994" i="9"/>
  <c r="M2994" i="9"/>
  <c r="N2994" i="9"/>
  <c r="AM2994" i="9" s="1"/>
  <c r="Y2994" i="9" s="1"/>
  <c r="L2995" i="9"/>
  <c r="M2995" i="9"/>
  <c r="N2995" i="9"/>
  <c r="AM2995" i="9" s="1"/>
  <c r="Y2995" i="9" s="1"/>
  <c r="L2996" i="9"/>
  <c r="M2996" i="9"/>
  <c r="N2996" i="9"/>
  <c r="AM2996" i="9" s="1"/>
  <c r="Y2996" i="9" s="1"/>
  <c r="L2997" i="9"/>
  <c r="M2997" i="9"/>
  <c r="N2997" i="9"/>
  <c r="AM2997" i="9" s="1"/>
  <c r="Y2997" i="9" s="1"/>
  <c r="L2998" i="9"/>
  <c r="M2998" i="9"/>
  <c r="N2998" i="9"/>
  <c r="AM2998" i="9" s="1"/>
  <c r="Y2998" i="9" s="1"/>
  <c r="L2999" i="9"/>
  <c r="M2999" i="9"/>
  <c r="N2999" i="9"/>
  <c r="AM2999" i="9" s="1"/>
  <c r="Y2999" i="9" s="1"/>
  <c r="L3000" i="9"/>
  <c r="M3000" i="9"/>
  <c r="N3000" i="9"/>
  <c r="AM3000" i="9" s="1"/>
  <c r="Y3000" i="9" s="1"/>
  <c r="L3001" i="9"/>
  <c r="M3001" i="9"/>
  <c r="N3001" i="9"/>
  <c r="AM3001" i="9" s="1"/>
  <c r="Y3001" i="9" s="1"/>
  <c r="L3002" i="9"/>
  <c r="M3002" i="9"/>
  <c r="N3002" i="9"/>
  <c r="AM3002" i="9" s="1"/>
  <c r="Y3002" i="9" s="1"/>
  <c r="L3003" i="9"/>
  <c r="M3003" i="9"/>
  <c r="N3003" i="9"/>
  <c r="AM3003" i="9" s="1"/>
  <c r="Y3003" i="9" s="1"/>
  <c r="L3004" i="9"/>
  <c r="M3004" i="9"/>
  <c r="N3004" i="9"/>
  <c r="AM3004" i="9" s="1"/>
  <c r="Y3004" i="9" s="1"/>
  <c r="L3005" i="9"/>
  <c r="M3005" i="9"/>
  <c r="N3005" i="9"/>
  <c r="AM3005" i="9" s="1"/>
  <c r="Y3005" i="9" s="1"/>
  <c r="L3006" i="9"/>
  <c r="M3006" i="9"/>
  <c r="N3006" i="9"/>
  <c r="AM3006" i="9" s="1"/>
  <c r="Y3006" i="9" s="1"/>
  <c r="L3007" i="9"/>
  <c r="M3007" i="9"/>
  <c r="N3007" i="9"/>
  <c r="AM3007" i="9" s="1"/>
  <c r="Y3007" i="9" s="1"/>
  <c r="L3008" i="9"/>
  <c r="M3008" i="9"/>
  <c r="N3008" i="9"/>
  <c r="AM3008" i="9" s="1"/>
  <c r="Y3008" i="9" s="1"/>
  <c r="L3009" i="9"/>
  <c r="M3009" i="9"/>
  <c r="N3009" i="9"/>
  <c r="AM3009" i="9" s="1"/>
  <c r="Y3009" i="9" s="1"/>
  <c r="L3010" i="9"/>
  <c r="M3010" i="9"/>
  <c r="N3010" i="9"/>
  <c r="AM3010" i="9" s="1"/>
  <c r="Y3010" i="9" s="1"/>
  <c r="L3011" i="9"/>
  <c r="M3011" i="9"/>
  <c r="N3011" i="9"/>
  <c r="AM3011" i="9" s="1"/>
  <c r="Y3011" i="9" s="1"/>
  <c r="L3012" i="9"/>
  <c r="M3012" i="9"/>
  <c r="N3012" i="9"/>
  <c r="AM3012" i="9" s="1"/>
  <c r="Y3012" i="9" s="1"/>
  <c r="L3013" i="9"/>
  <c r="M3013" i="9"/>
  <c r="N3013" i="9"/>
  <c r="AM3013" i="9" s="1"/>
  <c r="Y3013" i="9" s="1"/>
  <c r="L3014" i="9"/>
  <c r="M3014" i="9"/>
  <c r="N3014" i="9"/>
  <c r="AM3014" i="9" s="1"/>
  <c r="Y3014" i="9" s="1"/>
  <c r="L3015" i="9"/>
  <c r="M3015" i="9"/>
  <c r="N3015" i="9"/>
  <c r="AM3015" i="9" s="1"/>
  <c r="Y3015" i="9" s="1"/>
  <c r="L3016" i="9"/>
  <c r="M3016" i="9"/>
  <c r="N3016" i="9"/>
  <c r="AM3016" i="9" s="1"/>
  <c r="Y3016" i="9" s="1"/>
  <c r="L3017" i="9"/>
  <c r="M3017" i="9"/>
  <c r="N3017" i="9"/>
  <c r="AM3017" i="9" s="1"/>
  <c r="Y3017" i="9" s="1"/>
  <c r="L3018" i="9"/>
  <c r="M3018" i="9"/>
  <c r="N3018" i="9"/>
  <c r="AM3018" i="9" s="1"/>
  <c r="Y3018" i="9" s="1"/>
  <c r="L3019" i="9"/>
  <c r="M3019" i="9"/>
  <c r="N3019" i="9"/>
  <c r="AM3019" i="9" s="1"/>
  <c r="Y3019" i="9" s="1"/>
  <c r="L3020" i="9"/>
  <c r="M3020" i="9"/>
  <c r="N3020" i="9"/>
  <c r="AM3020" i="9" s="1"/>
  <c r="Y3020" i="9" s="1"/>
  <c r="L3021" i="9"/>
  <c r="M3021" i="9"/>
  <c r="N3021" i="9"/>
  <c r="AM3021" i="9" s="1"/>
  <c r="Y3021" i="9" s="1"/>
  <c r="L3022" i="9"/>
  <c r="M3022" i="9"/>
  <c r="N3022" i="9"/>
  <c r="AM3022" i="9" s="1"/>
  <c r="Y3022" i="9" s="1"/>
  <c r="L3023" i="9"/>
  <c r="M3023" i="9"/>
  <c r="N3023" i="9"/>
  <c r="AM3023" i="9" s="1"/>
  <c r="Y3023" i="9" s="1"/>
  <c r="L3024" i="9"/>
  <c r="M3024" i="9"/>
  <c r="N3024" i="9"/>
  <c r="AM3024" i="9" s="1"/>
  <c r="Y3024" i="9" s="1"/>
  <c r="L3025" i="9"/>
  <c r="M3025" i="9"/>
  <c r="N3025" i="9"/>
  <c r="AM3025" i="9" s="1"/>
  <c r="Y3025" i="9" s="1"/>
  <c r="L3026" i="9"/>
  <c r="M3026" i="9"/>
  <c r="N3026" i="9"/>
  <c r="AM3026" i="9" s="1"/>
  <c r="Y3026" i="9" s="1"/>
  <c r="L3027" i="9"/>
  <c r="M3027" i="9"/>
  <c r="N3027" i="9"/>
  <c r="AM3027" i="9" s="1"/>
  <c r="Y3027" i="9" s="1"/>
  <c r="L3028" i="9"/>
  <c r="M3028" i="9"/>
  <c r="N3028" i="9"/>
  <c r="AM3028" i="9" s="1"/>
  <c r="Y3028" i="9" s="1"/>
  <c r="L3029" i="9"/>
  <c r="M3029" i="9"/>
  <c r="N3029" i="9"/>
  <c r="AM3029" i="9" s="1"/>
  <c r="Y3029" i="9" s="1"/>
  <c r="L3030" i="9"/>
  <c r="M3030" i="9"/>
  <c r="N3030" i="9"/>
  <c r="AM3030" i="9" s="1"/>
  <c r="Y3030" i="9" s="1"/>
  <c r="L3031" i="9"/>
  <c r="M3031" i="9"/>
  <c r="N3031" i="9"/>
  <c r="AM3031" i="9" s="1"/>
  <c r="Y3031" i="9" s="1"/>
  <c r="L3032" i="9"/>
  <c r="M3032" i="9"/>
  <c r="N3032" i="9"/>
  <c r="AM3032" i="9" s="1"/>
  <c r="Y3032" i="9" s="1"/>
  <c r="L3033" i="9"/>
  <c r="M3033" i="9"/>
  <c r="N3033" i="9"/>
  <c r="AM3033" i="9" s="1"/>
  <c r="Y3033" i="9" s="1"/>
  <c r="L3034" i="9"/>
  <c r="M3034" i="9"/>
  <c r="N3034" i="9"/>
  <c r="AM3034" i="9" s="1"/>
  <c r="Y3034" i="9" s="1"/>
  <c r="L3035" i="9"/>
  <c r="M3035" i="9"/>
  <c r="N3035" i="9"/>
  <c r="AM3035" i="9" s="1"/>
  <c r="Y3035" i="9" s="1"/>
  <c r="L3036" i="9"/>
  <c r="M3036" i="9"/>
  <c r="N3036" i="9"/>
  <c r="AM3036" i="9" s="1"/>
  <c r="Y3036" i="9" s="1"/>
  <c r="L3037" i="9"/>
  <c r="M3037" i="9"/>
  <c r="N3037" i="9"/>
  <c r="AM3037" i="9" s="1"/>
  <c r="Y3037" i="9" s="1"/>
  <c r="L3038" i="9"/>
  <c r="M3038" i="9"/>
  <c r="N3038" i="9"/>
  <c r="AM3038" i="9" s="1"/>
  <c r="Y3038" i="9" s="1"/>
  <c r="L3039" i="9"/>
  <c r="M3039" i="9"/>
  <c r="N3039" i="9"/>
  <c r="AM3039" i="9" s="1"/>
  <c r="Y3039" i="9" s="1"/>
  <c r="L3040" i="9"/>
  <c r="M3040" i="9"/>
  <c r="N3040" i="9"/>
  <c r="AM3040" i="9" s="1"/>
  <c r="Y3040" i="9" s="1"/>
  <c r="L3041" i="9"/>
  <c r="M3041" i="9"/>
  <c r="N3041" i="9"/>
  <c r="AM3041" i="9" s="1"/>
  <c r="Y3041" i="9" s="1"/>
  <c r="L3042" i="9"/>
  <c r="M3042" i="9"/>
  <c r="N3042" i="9"/>
  <c r="AM3042" i="9" s="1"/>
  <c r="Y3042" i="9" s="1"/>
  <c r="L3043" i="9"/>
  <c r="M3043" i="9"/>
  <c r="N3043" i="9"/>
  <c r="AM3043" i="9" s="1"/>
  <c r="Y3043" i="9" s="1"/>
  <c r="L3044" i="9"/>
  <c r="M3044" i="9"/>
  <c r="N3044" i="9"/>
  <c r="AM3044" i="9" s="1"/>
  <c r="Y3044" i="9" s="1"/>
  <c r="L3045" i="9"/>
  <c r="M3045" i="9"/>
  <c r="N3045" i="9"/>
  <c r="AM3045" i="9" s="1"/>
  <c r="Y3045" i="9" s="1"/>
  <c r="L3046" i="9"/>
  <c r="M3046" i="9"/>
  <c r="N3046" i="9"/>
  <c r="AM3046" i="9" s="1"/>
  <c r="Y3046" i="9" s="1"/>
  <c r="L3047" i="9"/>
  <c r="M3047" i="9"/>
  <c r="N3047" i="9"/>
  <c r="AM3047" i="9" s="1"/>
  <c r="Y3047" i="9" s="1"/>
  <c r="L3048" i="9"/>
  <c r="M3048" i="9"/>
  <c r="N3048" i="9"/>
  <c r="AM3048" i="9" s="1"/>
  <c r="Y3048" i="9" s="1"/>
  <c r="L3049" i="9"/>
  <c r="M3049" i="9"/>
  <c r="N3049" i="9"/>
  <c r="AM3049" i="9" s="1"/>
  <c r="Y3049" i="9" s="1"/>
  <c r="L3050" i="9"/>
  <c r="M3050" i="9"/>
  <c r="N3050" i="9"/>
  <c r="AM3050" i="9" s="1"/>
  <c r="Y3050" i="9" s="1"/>
  <c r="L3051" i="9"/>
  <c r="M3051" i="9"/>
  <c r="N3051" i="9"/>
  <c r="AM3051" i="9" s="1"/>
  <c r="Y3051" i="9" s="1"/>
  <c r="L3052" i="9"/>
  <c r="M3052" i="9"/>
  <c r="N3052" i="9"/>
  <c r="AM3052" i="9" s="1"/>
  <c r="Y3052" i="9" s="1"/>
  <c r="L3053" i="9"/>
  <c r="M3053" i="9"/>
  <c r="N3053" i="9"/>
  <c r="AM3053" i="9" s="1"/>
  <c r="Y3053" i="9" s="1"/>
  <c r="L3054" i="9"/>
  <c r="M3054" i="9"/>
  <c r="N3054" i="9"/>
  <c r="AM3054" i="9" s="1"/>
  <c r="Y3054" i="9" s="1"/>
  <c r="L3055" i="9"/>
  <c r="M3055" i="9"/>
  <c r="N3055" i="9"/>
  <c r="AM3055" i="9" s="1"/>
  <c r="Y3055" i="9" s="1"/>
  <c r="L3056" i="9"/>
  <c r="M3056" i="9"/>
  <c r="N3056" i="9"/>
  <c r="AM3056" i="9" s="1"/>
  <c r="Y3056" i="9" s="1"/>
  <c r="L3057" i="9"/>
  <c r="M3057" i="9"/>
  <c r="N3057" i="9"/>
  <c r="AM3057" i="9" s="1"/>
  <c r="Y3057" i="9" s="1"/>
  <c r="L3058" i="9"/>
  <c r="M3058" i="9"/>
  <c r="N3058" i="9"/>
  <c r="AM3058" i="9" s="1"/>
  <c r="Y3058" i="9" s="1"/>
  <c r="L3059" i="9"/>
  <c r="M3059" i="9"/>
  <c r="N3059" i="9"/>
  <c r="AM3059" i="9" s="1"/>
  <c r="Y3059" i="9" s="1"/>
  <c r="L3060" i="9"/>
  <c r="M3060" i="9"/>
  <c r="N3060" i="9"/>
  <c r="AM3060" i="9" s="1"/>
  <c r="Y3060" i="9" s="1"/>
  <c r="L3061" i="9"/>
  <c r="M3061" i="9"/>
  <c r="N3061" i="9"/>
  <c r="AM3061" i="9" s="1"/>
  <c r="Y3061" i="9" s="1"/>
  <c r="L3062" i="9"/>
  <c r="M3062" i="9"/>
  <c r="N3062" i="9"/>
  <c r="AM3062" i="9" s="1"/>
  <c r="Y3062" i="9" s="1"/>
  <c r="L3063" i="9"/>
  <c r="M3063" i="9"/>
  <c r="N3063" i="9"/>
  <c r="AM3063" i="9" s="1"/>
  <c r="Y3063" i="9" s="1"/>
  <c r="L3064" i="9"/>
  <c r="M3064" i="9"/>
  <c r="N3064" i="9"/>
  <c r="AM3064" i="9" s="1"/>
  <c r="Y3064" i="9" s="1"/>
  <c r="L3065" i="9"/>
  <c r="M3065" i="9"/>
  <c r="N3065" i="9"/>
  <c r="AM3065" i="9" s="1"/>
  <c r="Y3065" i="9" s="1"/>
  <c r="L3066" i="9"/>
  <c r="M3066" i="9"/>
  <c r="N3066" i="9"/>
  <c r="AM3066" i="9" s="1"/>
  <c r="Y3066" i="9" s="1"/>
  <c r="L3067" i="9"/>
  <c r="M3067" i="9"/>
  <c r="N3067" i="9"/>
  <c r="AM3067" i="9" s="1"/>
  <c r="Y3067" i="9" s="1"/>
  <c r="L3068" i="9"/>
  <c r="M3068" i="9"/>
  <c r="N3068" i="9"/>
  <c r="AM3068" i="9" s="1"/>
  <c r="Y3068" i="9" s="1"/>
  <c r="L3069" i="9"/>
  <c r="M3069" i="9"/>
  <c r="N3069" i="9"/>
  <c r="AM3069" i="9" s="1"/>
  <c r="Y3069" i="9" s="1"/>
  <c r="L3070" i="9"/>
  <c r="M3070" i="9"/>
  <c r="N3070" i="9"/>
  <c r="AM3070" i="9" s="1"/>
  <c r="Y3070" i="9" s="1"/>
  <c r="L3071" i="9"/>
  <c r="M3071" i="9"/>
  <c r="N3071" i="9"/>
  <c r="AM3071" i="9" s="1"/>
  <c r="Y3071" i="9" s="1"/>
  <c r="L3072" i="9"/>
  <c r="M3072" i="9"/>
  <c r="N3072" i="9"/>
  <c r="AM3072" i="9" s="1"/>
  <c r="Y3072" i="9" s="1"/>
  <c r="L3073" i="9"/>
  <c r="M3073" i="9"/>
  <c r="N3073" i="9"/>
  <c r="AM3073" i="9" s="1"/>
  <c r="Y3073" i="9" s="1"/>
  <c r="L3074" i="9"/>
  <c r="M3074" i="9"/>
  <c r="N3074" i="9"/>
  <c r="AM3074" i="9" s="1"/>
  <c r="Y3074" i="9" s="1"/>
  <c r="L3075" i="9"/>
  <c r="M3075" i="9"/>
  <c r="N3075" i="9"/>
  <c r="AM3075" i="9" s="1"/>
  <c r="Y3075" i="9" s="1"/>
  <c r="L3076" i="9"/>
  <c r="M3076" i="9"/>
  <c r="N3076" i="9"/>
  <c r="AM3076" i="9" s="1"/>
  <c r="Y3076" i="9" s="1"/>
  <c r="L3077" i="9"/>
  <c r="M3077" i="9"/>
  <c r="N3077" i="9"/>
  <c r="AM3077" i="9" s="1"/>
  <c r="Y3077" i="9" s="1"/>
  <c r="L3078" i="9"/>
  <c r="M3078" i="9"/>
  <c r="N3078" i="9"/>
  <c r="AM3078" i="9" s="1"/>
  <c r="Y3078" i="9" s="1"/>
  <c r="L3079" i="9"/>
  <c r="M3079" i="9"/>
  <c r="N3079" i="9"/>
  <c r="AM3079" i="9" s="1"/>
  <c r="Y3079" i="9" s="1"/>
  <c r="L3080" i="9"/>
  <c r="M3080" i="9"/>
  <c r="N3080" i="9"/>
  <c r="AM3080" i="9" s="1"/>
  <c r="Y3080" i="9" s="1"/>
  <c r="L3081" i="9"/>
  <c r="M3081" i="9"/>
  <c r="N3081" i="9"/>
  <c r="AM3081" i="9" s="1"/>
  <c r="Y3081" i="9" s="1"/>
  <c r="L3082" i="9"/>
  <c r="M3082" i="9"/>
  <c r="N3082" i="9"/>
  <c r="AM3082" i="9" s="1"/>
  <c r="Y3082" i="9" s="1"/>
  <c r="L3083" i="9"/>
  <c r="M3083" i="9"/>
  <c r="N3083" i="9"/>
  <c r="AM3083" i="9" s="1"/>
  <c r="Y3083" i="9" s="1"/>
  <c r="L3084" i="9"/>
  <c r="M3084" i="9"/>
  <c r="N3084" i="9"/>
  <c r="AM3084" i="9" s="1"/>
  <c r="Y3084" i="9" s="1"/>
  <c r="L3085" i="9"/>
  <c r="M3085" i="9"/>
  <c r="N3085" i="9"/>
  <c r="AM3085" i="9" s="1"/>
  <c r="Y3085" i="9" s="1"/>
  <c r="L3086" i="9"/>
  <c r="M3086" i="9"/>
  <c r="N3086" i="9"/>
  <c r="AM3086" i="9" s="1"/>
  <c r="Y3086" i="9" s="1"/>
  <c r="L3087" i="9"/>
  <c r="M3087" i="9"/>
  <c r="N3087" i="9"/>
  <c r="AM3087" i="9" s="1"/>
  <c r="Y3087" i="9" s="1"/>
  <c r="L3088" i="9"/>
  <c r="M3088" i="9"/>
  <c r="N3088" i="9"/>
  <c r="AM3088" i="9" s="1"/>
  <c r="Y3088" i="9" s="1"/>
  <c r="L3089" i="9"/>
  <c r="M3089" i="9"/>
  <c r="N3089" i="9"/>
  <c r="AM3089" i="9" s="1"/>
  <c r="Y3089" i="9" s="1"/>
  <c r="L3090" i="9"/>
  <c r="M3090" i="9"/>
  <c r="N3090" i="9"/>
  <c r="AM3090" i="9" s="1"/>
  <c r="Y3090" i="9" s="1"/>
  <c r="L3091" i="9"/>
  <c r="M3091" i="9"/>
  <c r="N3091" i="9"/>
  <c r="AM3091" i="9" s="1"/>
  <c r="Y3091" i="9" s="1"/>
  <c r="L3092" i="9"/>
  <c r="M3092" i="9"/>
  <c r="N3092" i="9"/>
  <c r="AM3092" i="9" s="1"/>
  <c r="Y3092" i="9" s="1"/>
  <c r="L3093" i="9"/>
  <c r="M3093" i="9"/>
  <c r="N3093" i="9"/>
  <c r="AM3093" i="9" s="1"/>
  <c r="Y3093" i="9" s="1"/>
  <c r="L3094" i="9"/>
  <c r="M3094" i="9"/>
  <c r="N3094" i="9"/>
  <c r="AM3094" i="9" s="1"/>
  <c r="Y3094" i="9" s="1"/>
  <c r="L3095" i="9"/>
  <c r="M3095" i="9"/>
  <c r="N3095" i="9"/>
  <c r="AM3095" i="9" s="1"/>
  <c r="Y3095" i="9" s="1"/>
  <c r="L3096" i="9"/>
  <c r="M3096" i="9"/>
  <c r="N3096" i="9"/>
  <c r="AM3096" i="9" s="1"/>
  <c r="Y3096" i="9" s="1"/>
  <c r="L3097" i="9"/>
  <c r="M3097" i="9"/>
  <c r="N3097" i="9"/>
  <c r="AM3097" i="9" s="1"/>
  <c r="Y3097" i="9" s="1"/>
  <c r="L3098" i="9"/>
  <c r="M3098" i="9"/>
  <c r="N3098" i="9"/>
  <c r="AM3098" i="9" s="1"/>
  <c r="Y3098" i="9" s="1"/>
  <c r="L3099" i="9"/>
  <c r="M3099" i="9"/>
  <c r="N3099" i="9"/>
  <c r="AM3099" i="9" s="1"/>
  <c r="Y3099" i="9" s="1"/>
  <c r="L3100" i="9"/>
  <c r="M3100" i="9"/>
  <c r="N3100" i="9"/>
  <c r="AM3100" i="9" s="1"/>
  <c r="Y3100" i="9" s="1"/>
  <c r="L3101" i="9"/>
  <c r="M3101" i="9"/>
  <c r="N3101" i="9"/>
  <c r="AM3101" i="9" s="1"/>
  <c r="Y3101" i="9" s="1"/>
  <c r="L3102" i="9"/>
  <c r="M3102" i="9"/>
  <c r="N3102" i="9"/>
  <c r="AM3102" i="9" s="1"/>
  <c r="Y3102" i="9" s="1"/>
  <c r="L3103" i="9"/>
  <c r="M3103" i="9"/>
  <c r="N3103" i="9"/>
  <c r="AM3103" i="9" s="1"/>
  <c r="Y3103" i="9" s="1"/>
  <c r="L3104" i="9"/>
  <c r="M3104" i="9"/>
  <c r="N3104" i="9"/>
  <c r="AM3104" i="9" s="1"/>
  <c r="Y3104" i="9" s="1"/>
  <c r="L3105" i="9"/>
  <c r="M3105" i="9"/>
  <c r="N3105" i="9"/>
  <c r="AM3105" i="9" s="1"/>
  <c r="Y3105" i="9" s="1"/>
  <c r="L3106" i="9"/>
  <c r="M3106" i="9"/>
  <c r="N3106" i="9"/>
  <c r="AM3106" i="9" s="1"/>
  <c r="Y3106" i="9" s="1"/>
  <c r="L3107" i="9"/>
  <c r="M3107" i="9"/>
  <c r="N3107" i="9"/>
  <c r="AM3107" i="9" s="1"/>
  <c r="Y3107" i="9" s="1"/>
  <c r="L3108" i="9"/>
  <c r="M3108" i="9"/>
  <c r="N3108" i="9"/>
  <c r="AM3108" i="9" s="1"/>
  <c r="Y3108" i="9" s="1"/>
  <c r="L3109" i="9"/>
  <c r="M3109" i="9"/>
  <c r="N3109" i="9"/>
  <c r="AM3109" i="9" s="1"/>
  <c r="Y3109" i="9" s="1"/>
  <c r="L3110" i="9"/>
  <c r="M3110" i="9"/>
  <c r="N3110" i="9"/>
  <c r="AM3110" i="9" s="1"/>
  <c r="Y3110" i="9" s="1"/>
  <c r="L3111" i="9"/>
  <c r="M3111" i="9"/>
  <c r="N3111" i="9"/>
  <c r="AM3111" i="9" s="1"/>
  <c r="Y3111" i="9" s="1"/>
  <c r="L3112" i="9"/>
  <c r="M3112" i="9"/>
  <c r="N3112" i="9"/>
  <c r="AM3112" i="9" s="1"/>
  <c r="Y3112" i="9" s="1"/>
  <c r="L3113" i="9"/>
  <c r="M3113" i="9"/>
  <c r="N3113" i="9"/>
  <c r="AM3113" i="9" s="1"/>
  <c r="Y3113" i="9" s="1"/>
  <c r="L3114" i="9"/>
  <c r="M3114" i="9"/>
  <c r="N3114" i="9"/>
  <c r="AM3114" i="9" s="1"/>
  <c r="Y3114" i="9" s="1"/>
  <c r="L3115" i="9"/>
  <c r="M3115" i="9"/>
  <c r="N3115" i="9"/>
  <c r="AM3115" i="9" s="1"/>
  <c r="Y3115" i="9" s="1"/>
  <c r="L3116" i="9"/>
  <c r="M3116" i="9"/>
  <c r="N3116" i="9"/>
  <c r="AM3116" i="9" s="1"/>
  <c r="Y3116" i="9" s="1"/>
  <c r="L3117" i="9"/>
  <c r="M3117" i="9"/>
  <c r="N3117" i="9"/>
  <c r="AM3117" i="9" s="1"/>
  <c r="Y3117" i="9" s="1"/>
  <c r="L3118" i="9"/>
  <c r="M3118" i="9"/>
  <c r="N3118" i="9"/>
  <c r="AM3118" i="9" s="1"/>
  <c r="Y3118" i="9" s="1"/>
  <c r="L3119" i="9"/>
  <c r="M3119" i="9"/>
  <c r="N3119" i="9"/>
  <c r="AM3119" i="9" s="1"/>
  <c r="Y3119" i="9" s="1"/>
  <c r="L3120" i="9"/>
  <c r="M3120" i="9"/>
  <c r="N3120" i="9"/>
  <c r="AM3120" i="9" s="1"/>
  <c r="Y3120" i="9" s="1"/>
  <c r="L3121" i="9"/>
  <c r="M3121" i="9"/>
  <c r="N3121" i="9"/>
  <c r="AM3121" i="9" s="1"/>
  <c r="Y3121" i="9" s="1"/>
  <c r="L3122" i="9"/>
  <c r="M3122" i="9"/>
  <c r="N3122" i="9"/>
  <c r="AM3122" i="9" s="1"/>
  <c r="Y3122" i="9" s="1"/>
  <c r="L3123" i="9"/>
  <c r="M3123" i="9"/>
  <c r="N3123" i="9"/>
  <c r="AM3123" i="9" s="1"/>
  <c r="Y3123" i="9" s="1"/>
  <c r="L3124" i="9"/>
  <c r="M3124" i="9"/>
  <c r="N3124" i="9"/>
  <c r="AM3124" i="9" s="1"/>
  <c r="Y3124" i="9" s="1"/>
  <c r="L3125" i="9"/>
  <c r="M3125" i="9"/>
  <c r="N3125" i="9"/>
  <c r="AM3125" i="9" s="1"/>
  <c r="Y3125" i="9" s="1"/>
  <c r="L3126" i="9"/>
  <c r="M3126" i="9"/>
  <c r="N3126" i="9"/>
  <c r="AM3126" i="9" s="1"/>
  <c r="Y3126" i="9" s="1"/>
  <c r="L3127" i="9"/>
  <c r="M3127" i="9"/>
  <c r="N3127" i="9"/>
  <c r="AM3127" i="9" s="1"/>
  <c r="Y3127" i="9" s="1"/>
  <c r="L3128" i="9"/>
  <c r="M3128" i="9"/>
  <c r="N3128" i="9"/>
  <c r="AM3128" i="9" s="1"/>
  <c r="Y3128" i="9" s="1"/>
  <c r="L3129" i="9"/>
  <c r="M3129" i="9"/>
  <c r="N3129" i="9"/>
  <c r="AM3129" i="9" s="1"/>
  <c r="Y3129" i="9" s="1"/>
  <c r="L3130" i="9"/>
  <c r="M3130" i="9"/>
  <c r="N3130" i="9"/>
  <c r="AM3130" i="9" s="1"/>
  <c r="Y3130" i="9" s="1"/>
  <c r="L3131" i="9"/>
  <c r="M3131" i="9"/>
  <c r="N3131" i="9"/>
  <c r="AM3131" i="9" s="1"/>
  <c r="Y3131" i="9" s="1"/>
  <c r="L3132" i="9"/>
  <c r="M3132" i="9"/>
  <c r="N3132" i="9"/>
  <c r="AM3132" i="9" s="1"/>
  <c r="Y3132" i="9" s="1"/>
  <c r="L3133" i="9"/>
  <c r="M3133" i="9"/>
  <c r="N3133" i="9"/>
  <c r="AM3133" i="9" s="1"/>
  <c r="Y3133" i="9" s="1"/>
  <c r="L3134" i="9"/>
  <c r="M3134" i="9"/>
  <c r="N3134" i="9"/>
  <c r="AM3134" i="9" s="1"/>
  <c r="Y3134" i="9" s="1"/>
  <c r="L3135" i="9"/>
  <c r="M3135" i="9"/>
  <c r="N3135" i="9"/>
  <c r="AM3135" i="9" s="1"/>
  <c r="Y3135" i="9" s="1"/>
  <c r="L3136" i="9"/>
  <c r="M3136" i="9"/>
  <c r="N3136" i="9"/>
  <c r="AM3136" i="9" s="1"/>
  <c r="Y3136" i="9" s="1"/>
  <c r="L3137" i="9"/>
  <c r="M3137" i="9"/>
  <c r="N3137" i="9"/>
  <c r="AM3137" i="9" s="1"/>
  <c r="Y3137" i="9" s="1"/>
  <c r="L3138" i="9"/>
  <c r="M3138" i="9"/>
  <c r="N3138" i="9"/>
  <c r="AM3138" i="9" s="1"/>
  <c r="Y3138" i="9" s="1"/>
  <c r="L3139" i="9"/>
  <c r="M3139" i="9"/>
  <c r="N3139" i="9"/>
  <c r="AM3139" i="9" s="1"/>
  <c r="Y3139" i="9" s="1"/>
  <c r="L3140" i="9"/>
  <c r="M3140" i="9"/>
  <c r="N3140" i="9"/>
  <c r="AM3140" i="9" s="1"/>
  <c r="Y3140" i="9" s="1"/>
  <c r="L3141" i="9"/>
  <c r="M3141" i="9"/>
  <c r="N3141" i="9"/>
  <c r="AM3141" i="9" s="1"/>
  <c r="Y3141" i="9" s="1"/>
  <c r="L3142" i="9"/>
  <c r="M3142" i="9"/>
  <c r="N3142" i="9"/>
  <c r="AM3142" i="9" s="1"/>
  <c r="Y3142" i="9" s="1"/>
  <c r="L3143" i="9"/>
  <c r="M3143" i="9"/>
  <c r="N3143" i="9"/>
  <c r="AM3143" i="9" s="1"/>
  <c r="Y3143" i="9" s="1"/>
  <c r="L3144" i="9"/>
  <c r="M3144" i="9"/>
  <c r="N3144" i="9"/>
  <c r="AM3144" i="9" s="1"/>
  <c r="Y3144" i="9" s="1"/>
  <c r="L3145" i="9"/>
  <c r="M3145" i="9"/>
  <c r="N3145" i="9"/>
  <c r="AM3145" i="9" s="1"/>
  <c r="Y3145" i="9" s="1"/>
  <c r="L3146" i="9"/>
  <c r="M3146" i="9"/>
  <c r="N3146" i="9"/>
  <c r="AM3146" i="9" s="1"/>
  <c r="Y3146" i="9" s="1"/>
  <c r="L3147" i="9"/>
  <c r="M3147" i="9"/>
  <c r="N3147" i="9"/>
  <c r="AM3147" i="9" s="1"/>
  <c r="Y3147" i="9" s="1"/>
  <c r="L3148" i="9"/>
  <c r="M3148" i="9"/>
  <c r="N3148" i="9"/>
  <c r="AM3148" i="9" s="1"/>
  <c r="Y3148" i="9" s="1"/>
  <c r="L3149" i="9"/>
  <c r="M3149" i="9"/>
  <c r="N3149" i="9"/>
  <c r="AM3149" i="9" s="1"/>
  <c r="Y3149" i="9" s="1"/>
  <c r="L3150" i="9"/>
  <c r="M3150" i="9"/>
  <c r="N3150" i="9"/>
  <c r="AM3150" i="9" s="1"/>
  <c r="Y3150" i="9" s="1"/>
  <c r="L3151" i="9"/>
  <c r="M3151" i="9"/>
  <c r="N3151" i="9"/>
  <c r="AM3151" i="9" s="1"/>
  <c r="Y3151" i="9" s="1"/>
  <c r="L3152" i="9"/>
  <c r="M3152" i="9"/>
  <c r="N3152" i="9"/>
  <c r="AM3152" i="9" s="1"/>
  <c r="Y3152" i="9" s="1"/>
  <c r="L3153" i="9"/>
  <c r="M3153" i="9"/>
  <c r="N3153" i="9"/>
  <c r="AM3153" i="9" s="1"/>
  <c r="Y3153" i="9" s="1"/>
  <c r="L3154" i="9"/>
  <c r="M3154" i="9"/>
  <c r="N3154" i="9"/>
  <c r="AM3154" i="9" s="1"/>
  <c r="Y3154" i="9" s="1"/>
  <c r="L3155" i="9"/>
  <c r="M3155" i="9"/>
  <c r="N3155" i="9"/>
  <c r="AM3155" i="9" s="1"/>
  <c r="Y3155" i="9" s="1"/>
  <c r="L3156" i="9"/>
  <c r="M3156" i="9"/>
  <c r="N3156" i="9"/>
  <c r="AM3156" i="9" s="1"/>
  <c r="Y3156" i="9" s="1"/>
  <c r="L3157" i="9"/>
  <c r="M3157" i="9"/>
  <c r="N3157" i="9"/>
  <c r="AM3157" i="9" s="1"/>
  <c r="Y3157" i="9" s="1"/>
  <c r="L3158" i="9"/>
  <c r="M3158" i="9"/>
  <c r="N3158" i="9"/>
  <c r="AM3158" i="9" s="1"/>
  <c r="Y3158" i="9" s="1"/>
  <c r="L3159" i="9"/>
  <c r="M3159" i="9"/>
  <c r="N3159" i="9"/>
  <c r="AM3159" i="9" s="1"/>
  <c r="Y3159" i="9" s="1"/>
  <c r="L3160" i="9"/>
  <c r="M3160" i="9"/>
  <c r="N3160" i="9"/>
  <c r="AM3160" i="9" s="1"/>
  <c r="Y3160" i="9" s="1"/>
  <c r="L3161" i="9"/>
  <c r="M3161" i="9"/>
  <c r="N3161" i="9"/>
  <c r="AM3161" i="9" s="1"/>
  <c r="Y3161" i="9" s="1"/>
  <c r="L3162" i="9"/>
  <c r="M3162" i="9"/>
  <c r="N3162" i="9"/>
  <c r="AM3162" i="9" s="1"/>
  <c r="Y3162" i="9" s="1"/>
  <c r="L3163" i="9"/>
  <c r="M3163" i="9"/>
  <c r="N3163" i="9"/>
  <c r="AM3163" i="9" s="1"/>
  <c r="Y3163" i="9" s="1"/>
  <c r="L3164" i="9"/>
  <c r="M3164" i="9"/>
  <c r="N3164" i="9"/>
  <c r="AM3164" i="9" s="1"/>
  <c r="Y3164" i="9" s="1"/>
  <c r="L3165" i="9"/>
  <c r="M3165" i="9"/>
  <c r="N3165" i="9"/>
  <c r="AM3165" i="9" s="1"/>
  <c r="Y3165" i="9" s="1"/>
  <c r="L3166" i="9"/>
  <c r="M3166" i="9"/>
  <c r="N3166" i="9"/>
  <c r="AM3166" i="9" s="1"/>
  <c r="Y3166" i="9" s="1"/>
  <c r="L3167" i="9"/>
  <c r="M3167" i="9"/>
  <c r="N3167" i="9"/>
  <c r="AM3167" i="9" s="1"/>
  <c r="Y3167" i="9" s="1"/>
  <c r="L3168" i="9"/>
  <c r="M3168" i="9"/>
  <c r="N3168" i="9"/>
  <c r="AM3168" i="9" s="1"/>
  <c r="Y3168" i="9" s="1"/>
  <c r="L3169" i="9"/>
  <c r="M3169" i="9"/>
  <c r="N3169" i="9"/>
  <c r="AM3169" i="9" s="1"/>
  <c r="Y3169" i="9" s="1"/>
  <c r="L3170" i="9"/>
  <c r="M3170" i="9"/>
  <c r="N3170" i="9"/>
  <c r="AM3170" i="9" s="1"/>
  <c r="Y3170" i="9" s="1"/>
  <c r="L3171" i="9"/>
  <c r="M3171" i="9"/>
  <c r="N3171" i="9"/>
  <c r="AM3171" i="9" s="1"/>
  <c r="Y3171" i="9" s="1"/>
  <c r="L3172" i="9"/>
  <c r="M3172" i="9"/>
  <c r="N3172" i="9"/>
  <c r="AM3172" i="9" s="1"/>
  <c r="Y3172" i="9" s="1"/>
  <c r="L3173" i="9"/>
  <c r="M3173" i="9"/>
  <c r="N3173" i="9"/>
  <c r="AM3173" i="9" s="1"/>
  <c r="Y3173" i="9" s="1"/>
  <c r="L3174" i="9"/>
  <c r="M3174" i="9"/>
  <c r="N3174" i="9"/>
  <c r="AM3174" i="9" s="1"/>
  <c r="Y3174" i="9" s="1"/>
  <c r="L3175" i="9"/>
  <c r="M3175" i="9"/>
  <c r="N3175" i="9"/>
  <c r="AM3175" i="9" s="1"/>
  <c r="Y3175" i="9" s="1"/>
  <c r="L3176" i="9"/>
  <c r="M3176" i="9"/>
  <c r="N3176" i="9"/>
  <c r="AM3176" i="9" s="1"/>
  <c r="Y3176" i="9" s="1"/>
  <c r="L3177" i="9"/>
  <c r="M3177" i="9"/>
  <c r="N3177" i="9"/>
  <c r="AM3177" i="9" s="1"/>
  <c r="Y3177" i="9" s="1"/>
  <c r="L3178" i="9"/>
  <c r="M3178" i="9"/>
  <c r="N3178" i="9"/>
  <c r="AM3178" i="9" s="1"/>
  <c r="Y3178" i="9" s="1"/>
  <c r="L3179" i="9"/>
  <c r="M3179" i="9"/>
  <c r="N3179" i="9"/>
  <c r="AM3179" i="9" s="1"/>
  <c r="Y3179" i="9" s="1"/>
  <c r="L3180" i="9"/>
  <c r="M3180" i="9"/>
  <c r="N3180" i="9"/>
  <c r="AM3180" i="9" s="1"/>
  <c r="Y3180" i="9" s="1"/>
  <c r="L3181" i="9"/>
  <c r="M3181" i="9"/>
  <c r="N3181" i="9"/>
  <c r="AM3181" i="9" s="1"/>
  <c r="Y3181" i="9" s="1"/>
  <c r="L3182" i="9"/>
  <c r="M3182" i="9"/>
  <c r="N3182" i="9"/>
  <c r="AM3182" i="9" s="1"/>
  <c r="Y3182" i="9" s="1"/>
  <c r="L3183" i="9"/>
  <c r="M3183" i="9"/>
  <c r="N3183" i="9"/>
  <c r="AM3183" i="9" s="1"/>
  <c r="Y3183" i="9" s="1"/>
  <c r="L3184" i="9"/>
  <c r="M3184" i="9"/>
  <c r="N3184" i="9"/>
  <c r="AM3184" i="9" s="1"/>
  <c r="Y3184" i="9" s="1"/>
  <c r="L3185" i="9"/>
  <c r="M3185" i="9"/>
  <c r="N3185" i="9"/>
  <c r="AM3185" i="9" s="1"/>
  <c r="Y3185" i="9" s="1"/>
  <c r="L3186" i="9"/>
  <c r="M3186" i="9"/>
  <c r="N3186" i="9"/>
  <c r="AM3186" i="9" s="1"/>
  <c r="Y3186" i="9" s="1"/>
  <c r="L3187" i="9"/>
  <c r="M3187" i="9"/>
  <c r="N3187" i="9"/>
  <c r="AM3187" i="9" s="1"/>
  <c r="Y3187" i="9" s="1"/>
  <c r="L3188" i="9"/>
  <c r="M3188" i="9"/>
  <c r="N3188" i="9"/>
  <c r="AM3188" i="9" s="1"/>
  <c r="Y3188" i="9" s="1"/>
  <c r="L3189" i="9"/>
  <c r="M3189" i="9"/>
  <c r="N3189" i="9"/>
  <c r="AM3189" i="9" s="1"/>
  <c r="Y3189" i="9" s="1"/>
  <c r="L3190" i="9"/>
  <c r="M3190" i="9"/>
  <c r="N3190" i="9"/>
  <c r="AM3190" i="9" s="1"/>
  <c r="Y3190" i="9" s="1"/>
  <c r="L3191" i="9"/>
  <c r="M3191" i="9"/>
  <c r="N3191" i="9"/>
  <c r="AM3191" i="9" s="1"/>
  <c r="Y3191" i="9" s="1"/>
  <c r="L3192" i="9"/>
  <c r="M3192" i="9"/>
  <c r="N3192" i="9"/>
  <c r="AM3192" i="9" s="1"/>
  <c r="Y3192" i="9" s="1"/>
  <c r="L3193" i="9"/>
  <c r="M3193" i="9"/>
  <c r="N3193" i="9"/>
  <c r="AM3193" i="9" s="1"/>
  <c r="Y3193" i="9" s="1"/>
  <c r="L3194" i="9"/>
  <c r="M3194" i="9"/>
  <c r="N3194" i="9"/>
  <c r="AM3194" i="9" s="1"/>
  <c r="Y3194" i="9" s="1"/>
  <c r="L3195" i="9"/>
  <c r="M3195" i="9"/>
  <c r="N3195" i="9"/>
  <c r="AM3195" i="9" s="1"/>
  <c r="Y3195" i="9" s="1"/>
  <c r="L3196" i="9"/>
  <c r="M3196" i="9"/>
  <c r="N3196" i="9"/>
  <c r="AM3196" i="9" s="1"/>
  <c r="Y3196" i="9" s="1"/>
  <c r="L3197" i="9"/>
  <c r="M3197" i="9"/>
  <c r="N3197" i="9"/>
  <c r="AM3197" i="9" s="1"/>
  <c r="Y3197" i="9" s="1"/>
  <c r="L3198" i="9"/>
  <c r="M3198" i="9"/>
  <c r="N3198" i="9"/>
  <c r="AM3198" i="9" s="1"/>
  <c r="Y3198" i="9" s="1"/>
  <c r="L3199" i="9"/>
  <c r="M3199" i="9"/>
  <c r="N3199" i="9"/>
  <c r="AM3199" i="9" s="1"/>
  <c r="Y3199" i="9" s="1"/>
  <c r="L3200" i="9"/>
  <c r="M3200" i="9"/>
  <c r="N3200" i="9"/>
  <c r="AM3200" i="9" s="1"/>
  <c r="Y3200" i="9" s="1"/>
  <c r="L3201" i="9"/>
  <c r="M3201" i="9"/>
  <c r="N3201" i="9"/>
  <c r="AM3201" i="9" s="1"/>
  <c r="Y3201" i="9" s="1"/>
  <c r="L3202" i="9"/>
  <c r="M3202" i="9"/>
  <c r="N3202" i="9"/>
  <c r="AM3202" i="9" s="1"/>
  <c r="Y3202" i="9" s="1"/>
  <c r="L3203" i="9"/>
  <c r="M3203" i="9"/>
  <c r="N3203" i="9"/>
  <c r="AM3203" i="9" s="1"/>
  <c r="Y3203" i="9" s="1"/>
  <c r="L3204" i="9"/>
  <c r="M3204" i="9"/>
  <c r="N3204" i="9"/>
  <c r="AM3204" i="9" s="1"/>
  <c r="Y3204" i="9" s="1"/>
  <c r="L3205" i="9"/>
  <c r="M3205" i="9"/>
  <c r="N3205" i="9"/>
  <c r="AM3205" i="9" s="1"/>
  <c r="Y3205" i="9" s="1"/>
  <c r="L3206" i="9"/>
  <c r="M3206" i="9"/>
  <c r="N3206" i="9"/>
  <c r="AM3206" i="9" s="1"/>
  <c r="Y3206" i="9" s="1"/>
  <c r="L3207" i="9"/>
  <c r="M3207" i="9"/>
  <c r="N3207" i="9"/>
  <c r="AM3207" i="9" s="1"/>
  <c r="Y3207" i="9" s="1"/>
  <c r="L3208" i="9"/>
  <c r="M3208" i="9"/>
  <c r="N3208" i="9"/>
  <c r="AM3208" i="9" s="1"/>
  <c r="Y3208" i="9" s="1"/>
  <c r="L3209" i="9"/>
  <c r="M3209" i="9"/>
  <c r="N3209" i="9"/>
  <c r="AM3209" i="9" s="1"/>
  <c r="Y3209" i="9" s="1"/>
  <c r="L3210" i="9"/>
  <c r="M3210" i="9"/>
  <c r="N3210" i="9"/>
  <c r="AM3210" i="9" s="1"/>
  <c r="Y3210" i="9" s="1"/>
  <c r="L3211" i="9"/>
  <c r="M3211" i="9"/>
  <c r="N3211" i="9"/>
  <c r="AM3211" i="9" s="1"/>
  <c r="Y3211" i="9" s="1"/>
  <c r="L3212" i="9"/>
  <c r="M3212" i="9"/>
  <c r="N3212" i="9"/>
  <c r="AM3212" i="9" s="1"/>
  <c r="Y3212" i="9" s="1"/>
  <c r="L3213" i="9"/>
  <c r="M3213" i="9"/>
  <c r="N3213" i="9"/>
  <c r="AM3213" i="9" s="1"/>
  <c r="Y3213" i="9" s="1"/>
  <c r="L3214" i="9"/>
  <c r="M3214" i="9"/>
  <c r="N3214" i="9"/>
  <c r="AM3214" i="9" s="1"/>
  <c r="Y3214" i="9" s="1"/>
  <c r="L3215" i="9"/>
  <c r="M3215" i="9"/>
  <c r="N3215" i="9"/>
  <c r="AM3215" i="9" s="1"/>
  <c r="Y3215" i="9" s="1"/>
  <c r="L3216" i="9"/>
  <c r="M3216" i="9"/>
  <c r="N3216" i="9"/>
  <c r="AM3216" i="9" s="1"/>
  <c r="Y3216" i="9" s="1"/>
  <c r="L3217" i="9"/>
  <c r="M3217" i="9"/>
  <c r="N3217" i="9"/>
  <c r="AM3217" i="9" s="1"/>
  <c r="Y3217" i="9" s="1"/>
  <c r="L3218" i="9"/>
  <c r="M3218" i="9"/>
  <c r="N3218" i="9"/>
  <c r="AM3218" i="9" s="1"/>
  <c r="Y3218" i="9" s="1"/>
  <c r="L3219" i="9"/>
  <c r="M3219" i="9"/>
  <c r="N3219" i="9"/>
  <c r="AM3219" i="9" s="1"/>
  <c r="Y3219" i="9" s="1"/>
  <c r="L3220" i="9"/>
  <c r="M3220" i="9"/>
  <c r="N3220" i="9"/>
  <c r="AM3220" i="9" s="1"/>
  <c r="Y3220" i="9" s="1"/>
  <c r="L3221" i="9"/>
  <c r="M3221" i="9"/>
  <c r="N3221" i="9"/>
  <c r="AM3221" i="9" s="1"/>
  <c r="Y3221" i="9" s="1"/>
  <c r="L3222" i="9"/>
  <c r="M3222" i="9"/>
  <c r="N3222" i="9"/>
  <c r="AM3222" i="9" s="1"/>
  <c r="Y3222" i="9" s="1"/>
  <c r="L3223" i="9"/>
  <c r="M3223" i="9"/>
  <c r="N3223" i="9"/>
  <c r="AM3223" i="9" s="1"/>
  <c r="Y3223" i="9" s="1"/>
  <c r="L3224" i="9"/>
  <c r="M3224" i="9"/>
  <c r="N3224" i="9"/>
  <c r="AM3224" i="9" s="1"/>
  <c r="Y3224" i="9" s="1"/>
  <c r="L3225" i="9"/>
  <c r="M3225" i="9"/>
  <c r="N3225" i="9"/>
  <c r="AM3225" i="9" s="1"/>
  <c r="Y3225" i="9" s="1"/>
  <c r="L3226" i="9"/>
  <c r="M3226" i="9"/>
  <c r="N3226" i="9"/>
  <c r="AM3226" i="9" s="1"/>
  <c r="Y3226" i="9" s="1"/>
  <c r="L3227" i="9"/>
  <c r="M3227" i="9"/>
  <c r="N3227" i="9"/>
  <c r="AM3227" i="9" s="1"/>
  <c r="Y3227" i="9" s="1"/>
  <c r="L3228" i="9"/>
  <c r="M3228" i="9"/>
  <c r="N3228" i="9"/>
  <c r="AM3228" i="9" s="1"/>
  <c r="Y3228" i="9" s="1"/>
  <c r="L3229" i="9"/>
  <c r="M3229" i="9"/>
  <c r="N3229" i="9"/>
  <c r="AM3229" i="9" s="1"/>
  <c r="Y3229" i="9" s="1"/>
  <c r="L3230" i="9"/>
  <c r="M3230" i="9"/>
  <c r="N3230" i="9"/>
  <c r="AM3230" i="9" s="1"/>
  <c r="Y3230" i="9" s="1"/>
  <c r="L3231" i="9"/>
  <c r="M3231" i="9"/>
  <c r="N3231" i="9"/>
  <c r="AM3231" i="9" s="1"/>
  <c r="Y3231" i="9" s="1"/>
  <c r="L3232" i="9"/>
  <c r="M3232" i="9"/>
  <c r="N3232" i="9"/>
  <c r="AM3232" i="9" s="1"/>
  <c r="Y3232" i="9" s="1"/>
  <c r="L3233" i="9"/>
  <c r="M3233" i="9"/>
  <c r="N3233" i="9"/>
  <c r="AM3233" i="9" s="1"/>
  <c r="Y3233" i="9" s="1"/>
  <c r="L3234" i="9"/>
  <c r="M3234" i="9"/>
  <c r="N3234" i="9"/>
  <c r="AM3234" i="9" s="1"/>
  <c r="Y3234" i="9" s="1"/>
  <c r="L3235" i="9"/>
  <c r="M3235" i="9"/>
  <c r="N3235" i="9"/>
  <c r="AM3235" i="9" s="1"/>
  <c r="Y3235" i="9" s="1"/>
  <c r="L3236" i="9"/>
  <c r="M3236" i="9"/>
  <c r="N3236" i="9"/>
  <c r="AM3236" i="9" s="1"/>
  <c r="Y3236" i="9" s="1"/>
  <c r="L3237" i="9"/>
  <c r="M3237" i="9"/>
  <c r="N3237" i="9"/>
  <c r="AM3237" i="9" s="1"/>
  <c r="Y3237" i="9" s="1"/>
  <c r="L3238" i="9"/>
  <c r="M3238" i="9"/>
  <c r="N3238" i="9"/>
  <c r="AM3238" i="9" s="1"/>
  <c r="Y3238" i="9" s="1"/>
  <c r="L3239" i="9"/>
  <c r="M3239" i="9"/>
  <c r="N3239" i="9"/>
  <c r="AM3239" i="9" s="1"/>
  <c r="Y3239" i="9" s="1"/>
  <c r="L3240" i="9"/>
  <c r="M3240" i="9"/>
  <c r="N3240" i="9"/>
  <c r="AM3240" i="9" s="1"/>
  <c r="Y3240" i="9" s="1"/>
  <c r="L3241" i="9"/>
  <c r="M3241" i="9"/>
  <c r="N3241" i="9"/>
  <c r="AM3241" i="9" s="1"/>
  <c r="Y3241" i="9" s="1"/>
  <c r="L3242" i="9"/>
  <c r="M3242" i="9"/>
  <c r="N3242" i="9"/>
  <c r="AM3242" i="9" s="1"/>
  <c r="Y3242" i="9" s="1"/>
  <c r="L3243" i="9"/>
  <c r="M3243" i="9"/>
  <c r="N3243" i="9"/>
  <c r="AM3243" i="9" s="1"/>
  <c r="Y3243" i="9" s="1"/>
  <c r="L3244" i="9"/>
  <c r="M3244" i="9"/>
  <c r="N3244" i="9"/>
  <c r="AM3244" i="9" s="1"/>
  <c r="Y3244" i="9" s="1"/>
  <c r="L3245" i="9"/>
  <c r="M3245" i="9"/>
  <c r="N3245" i="9"/>
  <c r="AM3245" i="9" s="1"/>
  <c r="Y3245" i="9" s="1"/>
  <c r="L3246" i="9"/>
  <c r="M3246" i="9"/>
  <c r="N3246" i="9"/>
  <c r="AM3246" i="9" s="1"/>
  <c r="Y3246" i="9" s="1"/>
  <c r="L3247" i="9"/>
  <c r="M3247" i="9"/>
  <c r="N3247" i="9"/>
  <c r="AM3247" i="9" s="1"/>
  <c r="Y3247" i="9" s="1"/>
  <c r="L3248" i="9"/>
  <c r="M3248" i="9"/>
  <c r="N3248" i="9"/>
  <c r="AM3248" i="9" s="1"/>
  <c r="Y3248" i="9" s="1"/>
  <c r="L3249" i="9"/>
  <c r="M3249" i="9"/>
  <c r="N3249" i="9"/>
  <c r="AM3249" i="9" s="1"/>
  <c r="Y3249" i="9" s="1"/>
  <c r="L3250" i="9"/>
  <c r="M3250" i="9"/>
  <c r="N3250" i="9"/>
  <c r="AM3250" i="9" s="1"/>
  <c r="Y3250" i="9" s="1"/>
  <c r="L3251" i="9"/>
  <c r="M3251" i="9"/>
  <c r="N3251" i="9"/>
  <c r="AM3251" i="9" s="1"/>
  <c r="Y3251" i="9" s="1"/>
  <c r="L3252" i="9"/>
  <c r="M3252" i="9"/>
  <c r="N3252" i="9"/>
  <c r="AM3252" i="9" s="1"/>
  <c r="Y3252" i="9" s="1"/>
  <c r="L3253" i="9"/>
  <c r="M3253" i="9"/>
  <c r="N3253" i="9"/>
  <c r="AM3253" i="9" s="1"/>
  <c r="Y3253" i="9" s="1"/>
  <c r="L3254" i="9"/>
  <c r="M3254" i="9"/>
  <c r="N3254" i="9"/>
  <c r="AM3254" i="9" s="1"/>
  <c r="Y3254" i="9" s="1"/>
  <c r="L3255" i="9"/>
  <c r="M3255" i="9"/>
  <c r="N3255" i="9"/>
  <c r="AM3255" i="9" s="1"/>
  <c r="Y3255" i="9" s="1"/>
  <c r="L3256" i="9"/>
  <c r="M3256" i="9"/>
  <c r="N3256" i="9"/>
  <c r="AM3256" i="9" s="1"/>
  <c r="Y3256" i="9" s="1"/>
  <c r="L3257" i="9"/>
  <c r="M3257" i="9"/>
  <c r="N3257" i="9"/>
  <c r="AM3257" i="9" s="1"/>
  <c r="Y3257" i="9" s="1"/>
  <c r="L3258" i="9"/>
  <c r="M3258" i="9"/>
  <c r="N3258" i="9"/>
  <c r="AM3258" i="9" s="1"/>
  <c r="Y3258" i="9" s="1"/>
  <c r="L3259" i="9"/>
  <c r="M3259" i="9"/>
  <c r="N3259" i="9"/>
  <c r="AM3259" i="9" s="1"/>
  <c r="Y3259" i="9" s="1"/>
  <c r="L3260" i="9"/>
  <c r="M3260" i="9"/>
  <c r="N3260" i="9"/>
  <c r="AM3260" i="9" s="1"/>
  <c r="Y3260" i="9" s="1"/>
  <c r="L3261" i="9"/>
  <c r="M3261" i="9"/>
  <c r="N3261" i="9"/>
  <c r="AM3261" i="9" s="1"/>
  <c r="Y3261" i="9" s="1"/>
  <c r="L3262" i="9"/>
  <c r="M3262" i="9"/>
  <c r="N3262" i="9"/>
  <c r="AM3262" i="9" s="1"/>
  <c r="Y3262" i="9" s="1"/>
  <c r="L3263" i="9"/>
  <c r="M3263" i="9"/>
  <c r="N3263" i="9"/>
  <c r="AM3263" i="9" s="1"/>
  <c r="Y3263" i="9" s="1"/>
  <c r="L3264" i="9"/>
  <c r="M3264" i="9"/>
  <c r="N3264" i="9"/>
  <c r="AM3264" i="9" s="1"/>
  <c r="Y3264" i="9" s="1"/>
  <c r="L3265" i="9"/>
  <c r="M3265" i="9"/>
  <c r="N3265" i="9"/>
  <c r="AM3265" i="9" s="1"/>
  <c r="Y3265" i="9" s="1"/>
  <c r="L3266" i="9"/>
  <c r="M3266" i="9"/>
  <c r="N3266" i="9"/>
  <c r="AM3266" i="9" s="1"/>
  <c r="Y3266" i="9" s="1"/>
  <c r="L3267" i="9"/>
  <c r="M3267" i="9"/>
  <c r="N3267" i="9"/>
  <c r="AM3267" i="9" s="1"/>
  <c r="Y3267" i="9" s="1"/>
  <c r="L3268" i="9"/>
  <c r="M3268" i="9"/>
  <c r="N3268" i="9"/>
  <c r="AM3268" i="9" s="1"/>
  <c r="Y3268" i="9" s="1"/>
  <c r="L3269" i="9"/>
  <c r="M3269" i="9"/>
  <c r="N3269" i="9"/>
  <c r="AM3269" i="9" s="1"/>
  <c r="Y3269" i="9" s="1"/>
  <c r="L3270" i="9"/>
  <c r="M3270" i="9"/>
  <c r="N3270" i="9"/>
  <c r="AM3270" i="9" s="1"/>
  <c r="Y3270" i="9" s="1"/>
  <c r="L3271" i="9"/>
  <c r="M3271" i="9"/>
  <c r="N3271" i="9"/>
  <c r="AM3271" i="9" s="1"/>
  <c r="Y3271" i="9" s="1"/>
  <c r="L3272" i="9"/>
  <c r="M3272" i="9"/>
  <c r="N3272" i="9"/>
  <c r="AM3272" i="9" s="1"/>
  <c r="Y3272" i="9" s="1"/>
  <c r="L3273" i="9"/>
  <c r="M3273" i="9"/>
  <c r="N3273" i="9"/>
  <c r="AM3273" i="9" s="1"/>
  <c r="Y3273" i="9" s="1"/>
  <c r="L3274" i="9"/>
  <c r="M3274" i="9"/>
  <c r="N3274" i="9"/>
  <c r="AM3274" i="9" s="1"/>
  <c r="Y3274" i="9" s="1"/>
  <c r="L3275" i="9"/>
  <c r="M3275" i="9"/>
  <c r="N3275" i="9"/>
  <c r="AM3275" i="9" s="1"/>
  <c r="Y3275" i="9" s="1"/>
  <c r="L3276" i="9"/>
  <c r="M3276" i="9"/>
  <c r="N3276" i="9"/>
  <c r="AM3276" i="9" s="1"/>
  <c r="Y3276" i="9" s="1"/>
  <c r="L3277" i="9"/>
  <c r="M3277" i="9"/>
  <c r="N3277" i="9"/>
  <c r="AM3277" i="9" s="1"/>
  <c r="Y3277" i="9" s="1"/>
  <c r="L3278" i="9"/>
  <c r="M3278" i="9"/>
  <c r="N3278" i="9"/>
  <c r="AM3278" i="9" s="1"/>
  <c r="Y3278" i="9" s="1"/>
  <c r="L3279" i="9"/>
  <c r="M3279" i="9"/>
  <c r="N3279" i="9"/>
  <c r="AM3279" i="9" s="1"/>
  <c r="Y3279" i="9" s="1"/>
  <c r="L3280" i="9"/>
  <c r="M3280" i="9"/>
  <c r="N3280" i="9"/>
  <c r="AM3280" i="9" s="1"/>
  <c r="Y3280" i="9" s="1"/>
  <c r="L3281" i="9"/>
  <c r="M3281" i="9"/>
  <c r="N3281" i="9"/>
  <c r="AM3281" i="9" s="1"/>
  <c r="Y3281" i="9" s="1"/>
  <c r="L3282" i="9"/>
  <c r="M3282" i="9"/>
  <c r="N3282" i="9"/>
  <c r="AM3282" i="9" s="1"/>
  <c r="Y3282" i="9" s="1"/>
  <c r="L3283" i="9"/>
  <c r="M3283" i="9"/>
  <c r="N3283" i="9"/>
  <c r="AM3283" i="9" s="1"/>
  <c r="Y3283" i="9" s="1"/>
  <c r="L3284" i="9"/>
  <c r="M3284" i="9"/>
  <c r="N3284" i="9"/>
  <c r="AM3284" i="9" s="1"/>
  <c r="Y3284" i="9" s="1"/>
  <c r="L3285" i="9"/>
  <c r="M3285" i="9"/>
  <c r="N3285" i="9"/>
  <c r="AM3285" i="9" s="1"/>
  <c r="Y3285" i="9" s="1"/>
  <c r="L3286" i="9"/>
  <c r="M3286" i="9"/>
  <c r="N3286" i="9"/>
  <c r="AM3286" i="9" s="1"/>
  <c r="Y3286" i="9" s="1"/>
  <c r="L3287" i="9"/>
  <c r="M3287" i="9"/>
  <c r="N3287" i="9"/>
  <c r="AM3287" i="9" s="1"/>
  <c r="Y3287" i="9" s="1"/>
  <c r="L3288" i="9"/>
  <c r="M3288" i="9"/>
  <c r="N3288" i="9"/>
  <c r="AM3288" i="9" s="1"/>
  <c r="Y3288" i="9" s="1"/>
  <c r="L3289" i="9"/>
  <c r="M3289" i="9"/>
  <c r="N3289" i="9"/>
  <c r="AM3289" i="9" s="1"/>
  <c r="Y3289" i="9" s="1"/>
  <c r="L3290" i="9"/>
  <c r="M3290" i="9"/>
  <c r="N3290" i="9"/>
  <c r="AM3290" i="9" s="1"/>
  <c r="Y3290" i="9" s="1"/>
  <c r="L3291" i="9"/>
  <c r="M3291" i="9"/>
  <c r="N3291" i="9"/>
  <c r="AM3291" i="9" s="1"/>
  <c r="Y3291" i="9" s="1"/>
  <c r="L3292" i="9"/>
  <c r="M3292" i="9"/>
  <c r="N3292" i="9"/>
  <c r="AM3292" i="9" s="1"/>
  <c r="Y3292" i="9" s="1"/>
  <c r="L3293" i="9"/>
  <c r="M3293" i="9"/>
  <c r="N3293" i="9"/>
  <c r="AM3293" i="9" s="1"/>
  <c r="Y3293" i="9" s="1"/>
  <c r="L3294" i="9"/>
  <c r="M3294" i="9"/>
  <c r="N3294" i="9"/>
  <c r="AM3294" i="9" s="1"/>
  <c r="Y3294" i="9" s="1"/>
  <c r="L3295" i="9"/>
  <c r="M3295" i="9"/>
  <c r="N3295" i="9"/>
  <c r="AM3295" i="9" s="1"/>
  <c r="Y3295" i="9" s="1"/>
  <c r="L3296" i="9"/>
  <c r="M3296" i="9"/>
  <c r="N3296" i="9"/>
  <c r="AM3296" i="9" s="1"/>
  <c r="Y3296" i="9" s="1"/>
  <c r="L3297" i="9"/>
  <c r="M3297" i="9"/>
  <c r="N3297" i="9"/>
  <c r="AM3297" i="9" s="1"/>
  <c r="Y3297" i="9" s="1"/>
  <c r="L3298" i="9"/>
  <c r="M3298" i="9"/>
  <c r="N3298" i="9"/>
  <c r="AM3298" i="9" s="1"/>
  <c r="Y3298" i="9" s="1"/>
  <c r="L3299" i="9"/>
  <c r="M3299" i="9"/>
  <c r="N3299" i="9"/>
  <c r="AM3299" i="9" s="1"/>
  <c r="Y3299" i="9" s="1"/>
  <c r="L3300" i="9"/>
  <c r="M3300" i="9"/>
  <c r="N3300" i="9"/>
  <c r="AM3300" i="9" s="1"/>
  <c r="Y3300" i="9" s="1"/>
  <c r="L3301" i="9"/>
  <c r="M3301" i="9"/>
  <c r="N3301" i="9"/>
  <c r="AM3301" i="9" s="1"/>
  <c r="Y3301" i="9" s="1"/>
  <c r="L3302" i="9"/>
  <c r="M3302" i="9"/>
  <c r="N3302" i="9"/>
  <c r="AM3302" i="9" s="1"/>
  <c r="Y3302" i="9" s="1"/>
  <c r="L3303" i="9"/>
  <c r="M3303" i="9"/>
  <c r="N3303" i="9"/>
  <c r="AM3303" i="9" s="1"/>
  <c r="Y3303" i="9" s="1"/>
  <c r="L3304" i="9"/>
  <c r="M3304" i="9"/>
  <c r="N3304" i="9"/>
  <c r="AM3304" i="9" s="1"/>
  <c r="Y3304" i="9" s="1"/>
  <c r="L3305" i="9"/>
  <c r="M3305" i="9"/>
  <c r="N3305" i="9"/>
  <c r="AM3305" i="9" s="1"/>
  <c r="Y3305" i="9" s="1"/>
  <c r="L3306" i="9"/>
  <c r="M3306" i="9"/>
  <c r="N3306" i="9"/>
  <c r="AM3306" i="9" s="1"/>
  <c r="Y3306" i="9" s="1"/>
  <c r="L3307" i="9"/>
  <c r="M3307" i="9"/>
  <c r="N3307" i="9"/>
  <c r="AM3307" i="9" s="1"/>
  <c r="Y3307" i="9" s="1"/>
  <c r="L3308" i="9"/>
  <c r="M3308" i="9"/>
  <c r="N3308" i="9"/>
  <c r="AM3308" i="9" s="1"/>
  <c r="Y3308" i="9" s="1"/>
  <c r="L3309" i="9"/>
  <c r="M3309" i="9"/>
  <c r="N3309" i="9"/>
  <c r="AM3309" i="9" s="1"/>
  <c r="Y3309" i="9" s="1"/>
  <c r="L3310" i="9"/>
  <c r="M3310" i="9"/>
  <c r="N3310" i="9"/>
  <c r="AM3310" i="9" s="1"/>
  <c r="Y3310" i="9" s="1"/>
  <c r="L3311" i="9"/>
  <c r="M3311" i="9"/>
  <c r="N3311" i="9"/>
  <c r="AM3311" i="9" s="1"/>
  <c r="Y3311" i="9" s="1"/>
  <c r="L3312" i="9"/>
  <c r="M3312" i="9"/>
  <c r="N3312" i="9"/>
  <c r="AM3312" i="9" s="1"/>
  <c r="Y3312" i="9" s="1"/>
  <c r="L3313" i="9"/>
  <c r="M3313" i="9"/>
  <c r="N3313" i="9"/>
  <c r="AM3313" i="9" s="1"/>
  <c r="Y3313" i="9" s="1"/>
  <c r="L3314" i="9"/>
  <c r="M3314" i="9"/>
  <c r="N3314" i="9"/>
  <c r="AM3314" i="9" s="1"/>
  <c r="Y3314" i="9" s="1"/>
  <c r="L3315" i="9"/>
  <c r="M3315" i="9"/>
  <c r="N3315" i="9"/>
  <c r="AM3315" i="9" s="1"/>
  <c r="Y3315" i="9" s="1"/>
  <c r="L3316" i="9"/>
  <c r="M3316" i="9"/>
  <c r="N3316" i="9"/>
  <c r="AM3316" i="9" s="1"/>
  <c r="Y3316" i="9" s="1"/>
  <c r="L3317" i="9"/>
  <c r="M3317" i="9"/>
  <c r="N3317" i="9"/>
  <c r="AM3317" i="9" s="1"/>
  <c r="Y3317" i="9" s="1"/>
  <c r="L3318" i="9"/>
  <c r="M3318" i="9"/>
  <c r="N3318" i="9"/>
  <c r="AM3318" i="9" s="1"/>
  <c r="Y3318" i="9" s="1"/>
  <c r="L3319" i="9"/>
  <c r="M3319" i="9"/>
  <c r="N3319" i="9"/>
  <c r="AM3319" i="9" s="1"/>
  <c r="Y3319" i="9" s="1"/>
  <c r="L3320" i="9"/>
  <c r="M3320" i="9"/>
  <c r="N3320" i="9"/>
  <c r="AM3320" i="9" s="1"/>
  <c r="Y3320" i="9" s="1"/>
  <c r="L3321" i="9"/>
  <c r="M3321" i="9"/>
  <c r="N3321" i="9"/>
  <c r="AM3321" i="9" s="1"/>
  <c r="Y3321" i="9" s="1"/>
  <c r="L3322" i="9"/>
  <c r="M3322" i="9"/>
  <c r="N3322" i="9"/>
  <c r="AM3322" i="9" s="1"/>
  <c r="Y3322" i="9" s="1"/>
  <c r="L3323" i="9"/>
  <c r="M3323" i="9"/>
  <c r="N3323" i="9"/>
  <c r="AM3323" i="9" s="1"/>
  <c r="Y3323" i="9" s="1"/>
  <c r="L3324" i="9"/>
  <c r="M3324" i="9"/>
  <c r="N3324" i="9"/>
  <c r="AM3324" i="9" s="1"/>
  <c r="Y3324" i="9" s="1"/>
  <c r="L3325" i="9"/>
  <c r="M3325" i="9"/>
  <c r="N3325" i="9"/>
  <c r="AM3325" i="9" s="1"/>
  <c r="Y3325" i="9" s="1"/>
  <c r="L3326" i="9"/>
  <c r="M3326" i="9"/>
  <c r="N3326" i="9"/>
  <c r="AM3326" i="9" s="1"/>
  <c r="Y3326" i="9" s="1"/>
  <c r="L3327" i="9"/>
  <c r="M3327" i="9"/>
  <c r="N3327" i="9"/>
  <c r="AM3327" i="9" s="1"/>
  <c r="Y3327" i="9" s="1"/>
  <c r="L3328" i="9"/>
  <c r="M3328" i="9"/>
  <c r="N3328" i="9"/>
  <c r="AM3328" i="9" s="1"/>
  <c r="Y3328" i="9" s="1"/>
  <c r="L3329" i="9"/>
  <c r="M3329" i="9"/>
  <c r="N3329" i="9"/>
  <c r="AM3329" i="9" s="1"/>
  <c r="Y3329" i="9" s="1"/>
  <c r="L3330" i="9"/>
  <c r="M3330" i="9"/>
  <c r="N3330" i="9"/>
  <c r="AM3330" i="9" s="1"/>
  <c r="Y3330" i="9" s="1"/>
  <c r="L3331" i="9"/>
  <c r="M3331" i="9"/>
  <c r="N3331" i="9"/>
  <c r="AM3331" i="9" s="1"/>
  <c r="Y3331" i="9" s="1"/>
  <c r="L3332" i="9"/>
  <c r="M3332" i="9"/>
  <c r="N3332" i="9"/>
  <c r="AM3332" i="9" s="1"/>
  <c r="Y3332" i="9" s="1"/>
  <c r="L3333" i="9"/>
  <c r="M3333" i="9"/>
  <c r="N3333" i="9"/>
  <c r="AM3333" i="9" s="1"/>
  <c r="Y3333" i="9" s="1"/>
  <c r="L3334" i="9"/>
  <c r="M3334" i="9"/>
  <c r="N3334" i="9"/>
  <c r="AM3334" i="9" s="1"/>
  <c r="Y3334" i="9" s="1"/>
  <c r="L3335" i="9"/>
  <c r="M3335" i="9"/>
  <c r="N3335" i="9"/>
  <c r="AM3335" i="9" s="1"/>
  <c r="Y3335" i="9" s="1"/>
  <c r="L3336" i="9"/>
  <c r="M3336" i="9"/>
  <c r="N3336" i="9"/>
  <c r="AM3336" i="9" s="1"/>
  <c r="Y3336" i="9" s="1"/>
  <c r="L3337" i="9"/>
  <c r="M3337" i="9"/>
  <c r="N3337" i="9"/>
  <c r="AM3337" i="9" s="1"/>
  <c r="Y3337" i="9" s="1"/>
  <c r="L3338" i="9"/>
  <c r="M3338" i="9"/>
  <c r="N3338" i="9"/>
  <c r="AM3338" i="9" s="1"/>
  <c r="Y3338" i="9" s="1"/>
  <c r="L3339" i="9"/>
  <c r="M3339" i="9"/>
  <c r="N3339" i="9"/>
  <c r="AM3339" i="9" s="1"/>
  <c r="Y3339" i="9" s="1"/>
  <c r="L3340" i="9"/>
  <c r="M3340" i="9"/>
  <c r="N3340" i="9"/>
  <c r="AM3340" i="9" s="1"/>
  <c r="Y3340" i="9" s="1"/>
  <c r="L3341" i="9"/>
  <c r="M3341" i="9"/>
  <c r="N3341" i="9"/>
  <c r="AM3341" i="9" s="1"/>
  <c r="Y3341" i="9" s="1"/>
  <c r="L3342" i="9"/>
  <c r="M3342" i="9"/>
  <c r="N3342" i="9"/>
  <c r="AM3342" i="9" s="1"/>
  <c r="Y3342" i="9" s="1"/>
  <c r="L3343" i="9"/>
  <c r="M3343" i="9"/>
  <c r="N3343" i="9"/>
  <c r="AM3343" i="9" s="1"/>
  <c r="Y3343" i="9" s="1"/>
  <c r="L3344" i="9"/>
  <c r="M3344" i="9"/>
  <c r="N3344" i="9"/>
  <c r="AM3344" i="9" s="1"/>
  <c r="Y3344" i="9" s="1"/>
  <c r="L3345" i="9"/>
  <c r="M3345" i="9"/>
  <c r="N3345" i="9"/>
  <c r="AM3345" i="9" s="1"/>
  <c r="Y3345" i="9" s="1"/>
  <c r="L3346" i="9"/>
  <c r="M3346" i="9"/>
  <c r="N3346" i="9"/>
  <c r="AM3346" i="9" s="1"/>
  <c r="Y3346" i="9" s="1"/>
  <c r="L3347" i="9"/>
  <c r="M3347" i="9"/>
  <c r="N3347" i="9"/>
  <c r="AM3347" i="9" s="1"/>
  <c r="Y3347" i="9" s="1"/>
  <c r="L3348" i="9"/>
  <c r="M3348" i="9"/>
  <c r="N3348" i="9"/>
  <c r="AM3348" i="9" s="1"/>
  <c r="Y3348" i="9" s="1"/>
  <c r="L3349" i="9"/>
  <c r="M3349" i="9"/>
  <c r="N3349" i="9"/>
  <c r="AM3349" i="9" s="1"/>
  <c r="Y3349" i="9" s="1"/>
  <c r="L3350" i="9"/>
  <c r="M3350" i="9"/>
  <c r="N3350" i="9"/>
  <c r="AM3350" i="9" s="1"/>
  <c r="Y3350" i="9" s="1"/>
  <c r="L3351" i="9"/>
  <c r="M3351" i="9"/>
  <c r="N3351" i="9"/>
  <c r="AM3351" i="9" s="1"/>
  <c r="Y3351" i="9" s="1"/>
  <c r="L3352" i="9"/>
  <c r="M3352" i="9"/>
  <c r="N3352" i="9"/>
  <c r="AM3352" i="9" s="1"/>
  <c r="Y3352" i="9" s="1"/>
  <c r="L3353" i="9"/>
  <c r="M3353" i="9"/>
  <c r="N3353" i="9"/>
  <c r="AM3353" i="9" s="1"/>
  <c r="Y3353" i="9" s="1"/>
  <c r="L3354" i="9"/>
  <c r="M3354" i="9"/>
  <c r="N3354" i="9"/>
  <c r="AM3354" i="9" s="1"/>
  <c r="Y3354" i="9" s="1"/>
  <c r="L3355" i="9"/>
  <c r="M3355" i="9"/>
  <c r="N3355" i="9"/>
  <c r="AM3355" i="9" s="1"/>
  <c r="Y3355" i="9" s="1"/>
  <c r="L3356" i="9"/>
  <c r="M3356" i="9"/>
  <c r="N3356" i="9"/>
  <c r="AM3356" i="9" s="1"/>
  <c r="Y3356" i="9" s="1"/>
  <c r="L3357" i="9"/>
  <c r="M3357" i="9"/>
  <c r="N3357" i="9"/>
  <c r="AM3357" i="9" s="1"/>
  <c r="Y3357" i="9" s="1"/>
  <c r="L3358" i="9"/>
  <c r="M3358" i="9"/>
  <c r="N3358" i="9"/>
  <c r="AM3358" i="9" s="1"/>
  <c r="Y3358" i="9" s="1"/>
  <c r="L3359" i="9"/>
  <c r="M3359" i="9"/>
  <c r="N3359" i="9"/>
  <c r="AM3359" i="9" s="1"/>
  <c r="Y3359" i="9" s="1"/>
  <c r="L3360" i="9"/>
  <c r="M3360" i="9"/>
  <c r="N3360" i="9"/>
  <c r="AM3360" i="9" s="1"/>
  <c r="Y3360" i="9" s="1"/>
  <c r="L3361" i="9"/>
  <c r="M3361" i="9"/>
  <c r="N3361" i="9"/>
  <c r="AM3361" i="9" s="1"/>
  <c r="Y3361" i="9" s="1"/>
  <c r="L3362" i="9"/>
  <c r="M3362" i="9"/>
  <c r="N3362" i="9"/>
  <c r="AM3362" i="9" s="1"/>
  <c r="Y3362" i="9" s="1"/>
  <c r="L3363" i="9"/>
  <c r="M3363" i="9"/>
  <c r="N3363" i="9"/>
  <c r="AM3363" i="9" s="1"/>
  <c r="Y3363" i="9" s="1"/>
  <c r="L3364" i="9"/>
  <c r="M3364" i="9"/>
  <c r="N3364" i="9"/>
  <c r="AM3364" i="9" s="1"/>
  <c r="Y3364" i="9" s="1"/>
  <c r="L3365" i="9"/>
  <c r="M3365" i="9"/>
  <c r="N3365" i="9"/>
  <c r="AM3365" i="9" s="1"/>
  <c r="Y3365" i="9" s="1"/>
  <c r="L3366" i="9"/>
  <c r="M3366" i="9"/>
  <c r="N3366" i="9"/>
  <c r="AM3366" i="9" s="1"/>
  <c r="Y3366" i="9" s="1"/>
  <c r="L3367" i="9"/>
  <c r="M3367" i="9"/>
  <c r="N3367" i="9"/>
  <c r="AM3367" i="9" s="1"/>
  <c r="Y3367" i="9" s="1"/>
  <c r="L3368" i="9"/>
  <c r="M3368" i="9"/>
  <c r="N3368" i="9"/>
  <c r="AM3368" i="9" s="1"/>
  <c r="Y3368" i="9" s="1"/>
  <c r="L3369" i="9"/>
  <c r="M3369" i="9"/>
  <c r="N3369" i="9"/>
  <c r="AM3369" i="9" s="1"/>
  <c r="Y3369" i="9" s="1"/>
  <c r="L3370" i="9"/>
  <c r="M3370" i="9"/>
  <c r="N3370" i="9"/>
  <c r="AM3370" i="9" s="1"/>
  <c r="Y3370" i="9" s="1"/>
  <c r="L3371" i="9"/>
  <c r="M3371" i="9"/>
  <c r="N3371" i="9"/>
  <c r="AM3371" i="9" s="1"/>
  <c r="Y3371" i="9" s="1"/>
  <c r="L3372" i="9"/>
  <c r="M3372" i="9"/>
  <c r="N3372" i="9"/>
  <c r="AM3372" i="9" s="1"/>
  <c r="Y3372" i="9" s="1"/>
  <c r="L3373" i="9"/>
  <c r="M3373" i="9"/>
  <c r="N3373" i="9"/>
  <c r="AM3373" i="9" s="1"/>
  <c r="Y3373" i="9" s="1"/>
  <c r="L3374" i="9"/>
  <c r="M3374" i="9"/>
  <c r="N3374" i="9"/>
  <c r="AM3374" i="9" s="1"/>
  <c r="Y3374" i="9" s="1"/>
  <c r="L3375" i="9"/>
  <c r="M3375" i="9"/>
  <c r="N3375" i="9"/>
  <c r="AM3375" i="9" s="1"/>
  <c r="Y3375" i="9" s="1"/>
  <c r="L3376" i="9"/>
  <c r="M3376" i="9"/>
  <c r="N3376" i="9"/>
  <c r="AM3376" i="9" s="1"/>
  <c r="Y3376" i="9" s="1"/>
  <c r="L3377" i="9"/>
  <c r="M3377" i="9"/>
  <c r="N3377" i="9"/>
  <c r="AM3377" i="9" s="1"/>
  <c r="Y3377" i="9" s="1"/>
  <c r="L3378" i="9"/>
  <c r="M3378" i="9"/>
  <c r="N3378" i="9"/>
  <c r="AM3378" i="9" s="1"/>
  <c r="Y3378" i="9" s="1"/>
  <c r="L3379" i="9"/>
  <c r="M3379" i="9"/>
  <c r="N3379" i="9"/>
  <c r="AM3379" i="9" s="1"/>
  <c r="Y3379" i="9" s="1"/>
  <c r="L3380" i="9"/>
  <c r="M3380" i="9"/>
  <c r="N3380" i="9"/>
  <c r="AM3380" i="9" s="1"/>
  <c r="Y3380" i="9" s="1"/>
  <c r="L3381" i="9"/>
  <c r="M3381" i="9"/>
  <c r="N3381" i="9"/>
  <c r="AM3381" i="9" s="1"/>
  <c r="Y3381" i="9" s="1"/>
  <c r="L3382" i="9"/>
  <c r="M3382" i="9"/>
  <c r="N3382" i="9"/>
  <c r="AM3382" i="9" s="1"/>
  <c r="Y3382" i="9" s="1"/>
  <c r="L3383" i="9"/>
  <c r="M3383" i="9"/>
  <c r="N3383" i="9"/>
  <c r="AM3383" i="9" s="1"/>
  <c r="Y3383" i="9" s="1"/>
  <c r="L3384" i="9"/>
  <c r="M3384" i="9"/>
  <c r="N3384" i="9"/>
  <c r="AM3384" i="9" s="1"/>
  <c r="Y3384" i="9" s="1"/>
  <c r="L3385" i="9"/>
  <c r="M3385" i="9"/>
  <c r="N3385" i="9"/>
  <c r="AM3385" i="9" s="1"/>
  <c r="Y3385" i="9" s="1"/>
  <c r="L3386" i="9"/>
  <c r="M3386" i="9"/>
  <c r="N3386" i="9"/>
  <c r="AM3386" i="9" s="1"/>
  <c r="Y3386" i="9" s="1"/>
  <c r="L3387" i="9"/>
  <c r="M3387" i="9"/>
  <c r="N3387" i="9"/>
  <c r="AM3387" i="9" s="1"/>
  <c r="Y3387" i="9" s="1"/>
  <c r="L3388" i="9"/>
  <c r="M3388" i="9"/>
  <c r="N3388" i="9"/>
  <c r="AM3388" i="9" s="1"/>
  <c r="Y3388" i="9" s="1"/>
  <c r="L3389" i="9"/>
  <c r="M3389" i="9"/>
  <c r="N3389" i="9"/>
  <c r="AM3389" i="9" s="1"/>
  <c r="Y3389" i="9" s="1"/>
  <c r="L3390" i="9"/>
  <c r="M3390" i="9"/>
  <c r="N3390" i="9"/>
  <c r="AM3390" i="9" s="1"/>
  <c r="Y3390" i="9" s="1"/>
  <c r="L3391" i="9"/>
  <c r="M3391" i="9"/>
  <c r="N3391" i="9"/>
  <c r="AM3391" i="9" s="1"/>
  <c r="Y3391" i="9" s="1"/>
  <c r="L3392" i="9"/>
  <c r="M3392" i="9"/>
  <c r="N3392" i="9"/>
  <c r="AM3392" i="9" s="1"/>
  <c r="Y3392" i="9" s="1"/>
  <c r="L3393" i="9"/>
  <c r="M3393" i="9"/>
  <c r="N3393" i="9"/>
  <c r="AM3393" i="9" s="1"/>
  <c r="Y3393" i="9" s="1"/>
  <c r="L3394" i="9"/>
  <c r="M3394" i="9"/>
  <c r="N3394" i="9"/>
  <c r="AM3394" i="9" s="1"/>
  <c r="Y3394" i="9" s="1"/>
  <c r="L3395" i="9"/>
  <c r="M3395" i="9"/>
  <c r="N3395" i="9"/>
  <c r="AM3395" i="9" s="1"/>
  <c r="Y3395" i="9" s="1"/>
  <c r="L3396" i="9"/>
  <c r="M3396" i="9"/>
  <c r="N3396" i="9"/>
  <c r="AM3396" i="9" s="1"/>
  <c r="Y3396" i="9" s="1"/>
  <c r="L3397" i="9"/>
  <c r="M3397" i="9"/>
  <c r="N3397" i="9"/>
  <c r="AM3397" i="9" s="1"/>
  <c r="Y3397" i="9" s="1"/>
  <c r="L3398" i="9"/>
  <c r="M3398" i="9"/>
  <c r="N3398" i="9"/>
  <c r="AM3398" i="9" s="1"/>
  <c r="Y3398" i="9" s="1"/>
  <c r="L3399" i="9"/>
  <c r="M3399" i="9"/>
  <c r="N3399" i="9"/>
  <c r="AM3399" i="9" s="1"/>
  <c r="Y3399" i="9" s="1"/>
  <c r="L3400" i="9"/>
  <c r="M3400" i="9"/>
  <c r="N3400" i="9"/>
  <c r="AM3400" i="9" s="1"/>
  <c r="Y3400" i="9" s="1"/>
  <c r="L3401" i="9"/>
  <c r="M3401" i="9"/>
  <c r="N3401" i="9"/>
  <c r="AM3401" i="9" s="1"/>
  <c r="Y3401" i="9" s="1"/>
  <c r="L3402" i="9"/>
  <c r="M3402" i="9"/>
  <c r="N3402" i="9"/>
  <c r="AM3402" i="9" s="1"/>
  <c r="Y3402" i="9" s="1"/>
  <c r="L3403" i="9"/>
  <c r="M3403" i="9"/>
  <c r="N3403" i="9"/>
  <c r="AM3403" i="9" s="1"/>
  <c r="Y3403" i="9" s="1"/>
  <c r="L3404" i="9"/>
  <c r="M3404" i="9"/>
  <c r="N3404" i="9"/>
  <c r="AM3404" i="9" s="1"/>
  <c r="Y3404" i="9" s="1"/>
  <c r="L3405" i="9"/>
  <c r="M3405" i="9"/>
  <c r="N3405" i="9"/>
  <c r="AM3405" i="9" s="1"/>
  <c r="Y3405" i="9" s="1"/>
  <c r="L3406" i="9"/>
  <c r="M3406" i="9"/>
  <c r="N3406" i="9"/>
  <c r="AM3406" i="9" s="1"/>
  <c r="Y3406" i="9" s="1"/>
  <c r="L3407" i="9"/>
  <c r="M3407" i="9"/>
  <c r="N3407" i="9"/>
  <c r="AM3407" i="9" s="1"/>
  <c r="Y3407" i="9" s="1"/>
  <c r="L3408" i="9"/>
  <c r="M3408" i="9"/>
  <c r="N3408" i="9"/>
  <c r="AM3408" i="9" s="1"/>
  <c r="Y3408" i="9" s="1"/>
  <c r="L3409" i="9"/>
  <c r="M3409" i="9"/>
  <c r="N3409" i="9"/>
  <c r="AM3409" i="9" s="1"/>
  <c r="Y3409" i="9" s="1"/>
  <c r="L3410" i="9"/>
  <c r="M3410" i="9"/>
  <c r="N3410" i="9"/>
  <c r="AM3410" i="9" s="1"/>
  <c r="Y3410" i="9" s="1"/>
  <c r="L3411" i="9"/>
  <c r="M3411" i="9"/>
  <c r="N3411" i="9"/>
  <c r="AM3411" i="9" s="1"/>
  <c r="Y3411" i="9" s="1"/>
  <c r="L3412" i="9"/>
  <c r="M3412" i="9"/>
  <c r="N3412" i="9"/>
  <c r="AM3412" i="9" s="1"/>
  <c r="Y3412" i="9" s="1"/>
  <c r="L3413" i="9"/>
  <c r="M3413" i="9"/>
  <c r="N3413" i="9"/>
  <c r="AM3413" i="9" s="1"/>
  <c r="Y3413" i="9" s="1"/>
  <c r="L3414" i="9"/>
  <c r="M3414" i="9"/>
  <c r="N3414" i="9"/>
  <c r="AM3414" i="9" s="1"/>
  <c r="Y3414" i="9" s="1"/>
  <c r="L3415" i="9"/>
  <c r="M3415" i="9"/>
  <c r="N3415" i="9"/>
  <c r="AM3415" i="9" s="1"/>
  <c r="Y3415" i="9" s="1"/>
  <c r="L3416" i="9"/>
  <c r="M3416" i="9"/>
  <c r="N3416" i="9"/>
  <c r="AM3416" i="9" s="1"/>
  <c r="Y3416" i="9" s="1"/>
  <c r="L3417" i="9"/>
  <c r="M3417" i="9"/>
  <c r="N3417" i="9"/>
  <c r="AM3417" i="9" s="1"/>
  <c r="Y3417" i="9" s="1"/>
  <c r="L3418" i="9"/>
  <c r="M3418" i="9"/>
  <c r="N3418" i="9"/>
  <c r="AM3418" i="9" s="1"/>
  <c r="Y3418" i="9" s="1"/>
  <c r="L3419" i="9"/>
  <c r="M3419" i="9"/>
  <c r="N3419" i="9"/>
  <c r="AM3419" i="9" s="1"/>
  <c r="Y3419" i="9" s="1"/>
  <c r="L3420" i="9"/>
  <c r="M3420" i="9"/>
  <c r="N3420" i="9"/>
  <c r="AM3420" i="9" s="1"/>
  <c r="Y3420" i="9" s="1"/>
  <c r="L3421" i="9"/>
  <c r="M3421" i="9"/>
  <c r="N3421" i="9"/>
  <c r="AM3421" i="9" s="1"/>
  <c r="Y3421" i="9" s="1"/>
  <c r="L3422" i="9"/>
  <c r="M3422" i="9"/>
  <c r="N3422" i="9"/>
  <c r="AM3422" i="9" s="1"/>
  <c r="Y3422" i="9" s="1"/>
  <c r="L3423" i="9"/>
  <c r="M3423" i="9"/>
  <c r="N3423" i="9"/>
  <c r="AM3423" i="9" s="1"/>
  <c r="Y3423" i="9" s="1"/>
  <c r="L3424" i="9"/>
  <c r="M3424" i="9"/>
  <c r="N3424" i="9"/>
  <c r="AM3424" i="9" s="1"/>
  <c r="Y3424" i="9" s="1"/>
  <c r="L3425" i="9"/>
  <c r="M3425" i="9"/>
  <c r="N3425" i="9"/>
  <c r="AM3425" i="9" s="1"/>
  <c r="Y3425" i="9" s="1"/>
  <c r="L3426" i="9"/>
  <c r="M3426" i="9"/>
  <c r="N3426" i="9"/>
  <c r="AM3426" i="9" s="1"/>
  <c r="Y3426" i="9" s="1"/>
  <c r="L3427" i="9"/>
  <c r="M3427" i="9"/>
  <c r="N3427" i="9"/>
  <c r="AM3427" i="9" s="1"/>
  <c r="Y3427" i="9" s="1"/>
  <c r="L3428" i="9"/>
  <c r="M3428" i="9"/>
  <c r="N3428" i="9"/>
  <c r="AM3428" i="9" s="1"/>
  <c r="Y3428" i="9" s="1"/>
  <c r="L3429" i="9"/>
  <c r="M3429" i="9"/>
  <c r="N3429" i="9"/>
  <c r="AM3429" i="9" s="1"/>
  <c r="Y3429" i="9" s="1"/>
  <c r="L3430" i="9"/>
  <c r="M3430" i="9"/>
  <c r="N3430" i="9"/>
  <c r="AM3430" i="9" s="1"/>
  <c r="Y3430" i="9" s="1"/>
  <c r="L3431" i="9"/>
  <c r="M3431" i="9"/>
  <c r="N3431" i="9"/>
  <c r="AM3431" i="9" s="1"/>
  <c r="Y3431" i="9" s="1"/>
  <c r="L3432" i="9"/>
  <c r="M3432" i="9"/>
  <c r="N3432" i="9"/>
  <c r="AM3432" i="9" s="1"/>
  <c r="Y3432" i="9" s="1"/>
  <c r="L3433" i="9"/>
  <c r="M3433" i="9"/>
  <c r="N3433" i="9"/>
  <c r="AM3433" i="9" s="1"/>
  <c r="Y3433" i="9" s="1"/>
  <c r="L3434" i="9"/>
  <c r="M3434" i="9"/>
  <c r="N3434" i="9"/>
  <c r="AM3434" i="9" s="1"/>
  <c r="Y3434" i="9" s="1"/>
  <c r="L3435" i="9"/>
  <c r="M3435" i="9"/>
  <c r="N3435" i="9"/>
  <c r="AM3435" i="9" s="1"/>
  <c r="Y3435" i="9" s="1"/>
  <c r="L3436" i="9"/>
  <c r="M3436" i="9"/>
  <c r="N3436" i="9"/>
  <c r="AM3436" i="9" s="1"/>
  <c r="Y3436" i="9" s="1"/>
  <c r="L3437" i="9"/>
  <c r="M3437" i="9"/>
  <c r="N3437" i="9"/>
  <c r="AM3437" i="9" s="1"/>
  <c r="Y3437" i="9" s="1"/>
  <c r="L3438" i="9"/>
  <c r="M3438" i="9"/>
  <c r="N3438" i="9"/>
  <c r="AM3438" i="9" s="1"/>
  <c r="Y3438" i="9" s="1"/>
  <c r="L3439" i="9"/>
  <c r="M3439" i="9"/>
  <c r="N3439" i="9"/>
  <c r="AM3439" i="9" s="1"/>
  <c r="Y3439" i="9" s="1"/>
  <c r="L3440" i="9"/>
  <c r="M3440" i="9"/>
  <c r="N3440" i="9"/>
  <c r="AM3440" i="9" s="1"/>
  <c r="Y3440" i="9" s="1"/>
  <c r="L3441" i="9"/>
  <c r="M3441" i="9"/>
  <c r="N3441" i="9"/>
  <c r="AM3441" i="9" s="1"/>
  <c r="Y3441" i="9" s="1"/>
  <c r="L3442" i="9"/>
  <c r="M3442" i="9"/>
  <c r="N3442" i="9"/>
  <c r="AM3442" i="9" s="1"/>
  <c r="Y3442" i="9" s="1"/>
  <c r="L3443" i="9"/>
  <c r="M3443" i="9"/>
  <c r="N3443" i="9"/>
  <c r="AM3443" i="9" s="1"/>
  <c r="Y3443" i="9" s="1"/>
  <c r="L3444" i="9"/>
  <c r="M3444" i="9"/>
  <c r="N3444" i="9"/>
  <c r="AM3444" i="9" s="1"/>
  <c r="Y3444" i="9" s="1"/>
  <c r="L3445" i="9"/>
  <c r="M3445" i="9"/>
  <c r="N3445" i="9"/>
  <c r="AM3445" i="9" s="1"/>
  <c r="Y3445" i="9" s="1"/>
  <c r="L3446" i="9"/>
  <c r="M3446" i="9"/>
  <c r="N3446" i="9"/>
  <c r="AM3446" i="9" s="1"/>
  <c r="Y3446" i="9" s="1"/>
  <c r="L3447" i="9"/>
  <c r="M3447" i="9"/>
  <c r="N3447" i="9"/>
  <c r="AM3447" i="9" s="1"/>
  <c r="Y3447" i="9" s="1"/>
  <c r="L3448" i="9"/>
  <c r="M3448" i="9"/>
  <c r="N3448" i="9"/>
  <c r="AM3448" i="9" s="1"/>
  <c r="Y3448" i="9" s="1"/>
  <c r="L3449" i="9"/>
  <c r="M3449" i="9"/>
  <c r="N3449" i="9"/>
  <c r="AM3449" i="9" s="1"/>
  <c r="Y3449" i="9" s="1"/>
  <c r="L3450" i="9"/>
  <c r="M3450" i="9"/>
  <c r="N3450" i="9"/>
  <c r="AM3450" i="9" s="1"/>
  <c r="Y3450" i="9" s="1"/>
  <c r="L3451" i="9"/>
  <c r="M3451" i="9"/>
  <c r="N3451" i="9"/>
  <c r="AM3451" i="9" s="1"/>
  <c r="Y3451" i="9" s="1"/>
  <c r="L3452" i="9"/>
  <c r="M3452" i="9"/>
  <c r="N3452" i="9"/>
  <c r="AM3452" i="9" s="1"/>
  <c r="Y3452" i="9" s="1"/>
  <c r="L3453" i="9"/>
  <c r="M3453" i="9"/>
  <c r="N3453" i="9"/>
  <c r="AM3453" i="9" s="1"/>
  <c r="Y3453" i="9" s="1"/>
  <c r="L3454" i="9"/>
  <c r="M3454" i="9"/>
  <c r="N3454" i="9"/>
  <c r="AM3454" i="9" s="1"/>
  <c r="Y3454" i="9" s="1"/>
  <c r="L3455" i="9"/>
  <c r="M3455" i="9"/>
  <c r="N3455" i="9"/>
  <c r="AM3455" i="9" s="1"/>
  <c r="Y3455" i="9" s="1"/>
  <c r="L3456" i="9"/>
  <c r="M3456" i="9"/>
  <c r="N3456" i="9"/>
  <c r="AM3456" i="9" s="1"/>
  <c r="Y3456" i="9" s="1"/>
  <c r="L3457" i="9"/>
  <c r="M3457" i="9"/>
  <c r="N3457" i="9"/>
  <c r="AM3457" i="9" s="1"/>
  <c r="Y3457" i="9" s="1"/>
  <c r="L3458" i="9"/>
  <c r="M3458" i="9"/>
  <c r="N3458" i="9"/>
  <c r="AM3458" i="9" s="1"/>
  <c r="Y3458" i="9" s="1"/>
  <c r="L3459" i="9"/>
  <c r="M3459" i="9"/>
  <c r="N3459" i="9"/>
  <c r="AM3459" i="9" s="1"/>
  <c r="Y3459" i="9" s="1"/>
  <c r="L3460" i="9"/>
  <c r="M3460" i="9"/>
  <c r="N3460" i="9"/>
  <c r="AM3460" i="9" s="1"/>
  <c r="Y3460" i="9" s="1"/>
  <c r="L3461" i="9"/>
  <c r="M3461" i="9"/>
  <c r="N3461" i="9"/>
  <c r="AM3461" i="9" s="1"/>
  <c r="Y3461" i="9" s="1"/>
  <c r="L3462" i="9"/>
  <c r="M3462" i="9"/>
  <c r="N3462" i="9"/>
  <c r="AM3462" i="9" s="1"/>
  <c r="Y3462" i="9" s="1"/>
  <c r="L3463" i="9"/>
  <c r="M3463" i="9"/>
  <c r="N3463" i="9"/>
  <c r="AM3463" i="9" s="1"/>
  <c r="Y3463" i="9" s="1"/>
  <c r="L3464" i="9"/>
  <c r="M3464" i="9"/>
  <c r="N3464" i="9"/>
  <c r="AM3464" i="9" s="1"/>
  <c r="Y3464" i="9" s="1"/>
  <c r="L3465" i="9"/>
  <c r="M3465" i="9"/>
  <c r="N3465" i="9"/>
  <c r="AM3465" i="9" s="1"/>
  <c r="Y3465" i="9" s="1"/>
  <c r="L3466" i="9"/>
  <c r="M3466" i="9"/>
  <c r="N3466" i="9"/>
  <c r="AM3466" i="9" s="1"/>
  <c r="Y3466" i="9" s="1"/>
  <c r="L3467" i="9"/>
  <c r="M3467" i="9"/>
  <c r="N3467" i="9"/>
  <c r="AM3467" i="9" s="1"/>
  <c r="Y3467" i="9" s="1"/>
  <c r="L3468" i="9"/>
  <c r="M3468" i="9"/>
  <c r="N3468" i="9"/>
  <c r="AM3468" i="9" s="1"/>
  <c r="Y3468" i="9" s="1"/>
  <c r="L3469" i="9"/>
  <c r="M3469" i="9"/>
  <c r="N3469" i="9"/>
  <c r="AM3469" i="9" s="1"/>
  <c r="Y3469" i="9" s="1"/>
  <c r="L3470" i="9"/>
  <c r="M3470" i="9"/>
  <c r="N3470" i="9"/>
  <c r="AM3470" i="9" s="1"/>
  <c r="Y3470" i="9" s="1"/>
  <c r="L3471" i="9"/>
  <c r="M3471" i="9"/>
  <c r="N3471" i="9"/>
  <c r="AM3471" i="9" s="1"/>
  <c r="Y3471" i="9" s="1"/>
  <c r="L3472" i="9"/>
  <c r="M3472" i="9"/>
  <c r="N3472" i="9"/>
  <c r="AM3472" i="9" s="1"/>
  <c r="Y3472" i="9" s="1"/>
  <c r="L3473" i="9"/>
  <c r="M3473" i="9"/>
  <c r="N3473" i="9"/>
  <c r="AM3473" i="9" s="1"/>
  <c r="Y3473" i="9" s="1"/>
  <c r="L3474" i="9"/>
  <c r="M3474" i="9"/>
  <c r="N3474" i="9"/>
  <c r="AM3474" i="9" s="1"/>
  <c r="Y3474" i="9" s="1"/>
  <c r="L3475" i="9"/>
  <c r="M3475" i="9"/>
  <c r="N3475" i="9"/>
  <c r="AM3475" i="9" s="1"/>
  <c r="Y3475" i="9" s="1"/>
  <c r="L3476" i="9"/>
  <c r="M3476" i="9"/>
  <c r="N3476" i="9"/>
  <c r="AM3476" i="9" s="1"/>
  <c r="Y3476" i="9" s="1"/>
  <c r="L3477" i="9"/>
  <c r="M3477" i="9"/>
  <c r="N3477" i="9"/>
  <c r="AM3477" i="9" s="1"/>
  <c r="Y3477" i="9" s="1"/>
  <c r="L3478" i="9"/>
  <c r="M3478" i="9"/>
  <c r="N3478" i="9"/>
  <c r="AM3478" i="9" s="1"/>
  <c r="Y3478" i="9" s="1"/>
  <c r="L3479" i="9"/>
  <c r="M3479" i="9"/>
  <c r="N3479" i="9"/>
  <c r="AM3479" i="9" s="1"/>
  <c r="Y3479" i="9" s="1"/>
  <c r="L3480" i="9"/>
  <c r="M3480" i="9"/>
  <c r="N3480" i="9"/>
  <c r="AM3480" i="9" s="1"/>
  <c r="Y3480" i="9" s="1"/>
  <c r="L3481" i="9"/>
  <c r="M3481" i="9"/>
  <c r="N3481" i="9"/>
  <c r="AM3481" i="9" s="1"/>
  <c r="Y3481" i="9" s="1"/>
  <c r="L3482" i="9"/>
  <c r="M3482" i="9"/>
  <c r="N3482" i="9"/>
  <c r="AM3482" i="9" s="1"/>
  <c r="Y3482" i="9" s="1"/>
  <c r="L3483" i="9"/>
  <c r="M3483" i="9"/>
  <c r="N3483" i="9"/>
  <c r="AM3483" i="9" s="1"/>
  <c r="Y3483" i="9" s="1"/>
  <c r="L3484" i="9"/>
  <c r="M3484" i="9"/>
  <c r="N3484" i="9"/>
  <c r="AM3484" i="9" s="1"/>
  <c r="Y3484" i="9" s="1"/>
  <c r="L3485" i="9"/>
  <c r="M3485" i="9"/>
  <c r="N3485" i="9"/>
  <c r="AM3485" i="9" s="1"/>
  <c r="Y3485" i="9" s="1"/>
  <c r="L3486" i="9"/>
  <c r="M3486" i="9"/>
  <c r="N3486" i="9"/>
  <c r="AM3486" i="9" s="1"/>
  <c r="Y3486" i="9" s="1"/>
  <c r="L3487" i="9"/>
  <c r="M3487" i="9"/>
  <c r="N3487" i="9"/>
  <c r="AM3487" i="9" s="1"/>
  <c r="Y3487" i="9" s="1"/>
  <c r="L3488" i="9"/>
  <c r="M3488" i="9"/>
  <c r="N3488" i="9"/>
  <c r="AM3488" i="9" s="1"/>
  <c r="Y3488" i="9" s="1"/>
  <c r="L3489" i="9"/>
  <c r="M3489" i="9"/>
  <c r="N3489" i="9"/>
  <c r="AM3489" i="9" s="1"/>
  <c r="Y3489" i="9" s="1"/>
  <c r="L3490" i="9"/>
  <c r="M3490" i="9"/>
  <c r="N3490" i="9"/>
  <c r="AM3490" i="9" s="1"/>
  <c r="Y3490" i="9" s="1"/>
  <c r="L3491" i="9"/>
  <c r="M3491" i="9"/>
  <c r="N3491" i="9"/>
  <c r="AM3491" i="9" s="1"/>
  <c r="Y3491" i="9" s="1"/>
  <c r="L3492" i="9"/>
  <c r="M3492" i="9"/>
  <c r="N3492" i="9"/>
  <c r="AM3492" i="9" s="1"/>
  <c r="Y3492" i="9" s="1"/>
  <c r="L3493" i="9"/>
  <c r="M3493" i="9"/>
  <c r="N3493" i="9"/>
  <c r="AM3493" i="9" s="1"/>
  <c r="Y3493" i="9" s="1"/>
  <c r="L3494" i="9"/>
  <c r="M3494" i="9"/>
  <c r="N3494" i="9"/>
  <c r="AM3494" i="9" s="1"/>
  <c r="Y3494" i="9" s="1"/>
  <c r="L3495" i="9"/>
  <c r="M3495" i="9"/>
  <c r="N3495" i="9"/>
  <c r="AM3495" i="9" s="1"/>
  <c r="Y3495" i="9" s="1"/>
  <c r="L3496" i="9"/>
  <c r="M3496" i="9"/>
  <c r="N3496" i="9"/>
  <c r="AM3496" i="9" s="1"/>
  <c r="Y3496" i="9" s="1"/>
  <c r="L3497" i="9"/>
  <c r="M3497" i="9"/>
  <c r="N3497" i="9"/>
  <c r="AM3497" i="9" s="1"/>
  <c r="Y3497" i="9" s="1"/>
  <c r="L3498" i="9"/>
  <c r="M3498" i="9"/>
  <c r="N3498" i="9"/>
  <c r="AM3498" i="9" s="1"/>
  <c r="Y3498" i="9" s="1"/>
  <c r="L3499" i="9"/>
  <c r="M3499" i="9"/>
  <c r="N3499" i="9"/>
  <c r="AM3499" i="9" s="1"/>
  <c r="Y3499" i="9" s="1"/>
  <c r="L3500" i="9"/>
  <c r="M3500" i="9"/>
  <c r="N3500" i="9"/>
  <c r="AM3500" i="9" s="1"/>
  <c r="Y3500" i="9" s="1"/>
  <c r="L3501" i="9"/>
  <c r="M3501" i="9"/>
  <c r="N3501" i="9"/>
  <c r="AM3501" i="9" s="1"/>
  <c r="Y3501" i="9" s="1"/>
  <c r="L3502" i="9"/>
  <c r="M3502" i="9"/>
  <c r="N3502" i="9"/>
  <c r="AM3502" i="9" s="1"/>
  <c r="Y3502" i="9" s="1"/>
  <c r="L3503" i="9"/>
  <c r="M3503" i="9"/>
  <c r="N3503" i="9"/>
  <c r="AM3503" i="9" s="1"/>
  <c r="Y3503" i="9" s="1"/>
  <c r="L3504" i="9"/>
  <c r="M3504" i="9"/>
  <c r="N3504" i="9"/>
  <c r="AM3504" i="9" s="1"/>
  <c r="Y3504" i="9" s="1"/>
  <c r="L3505" i="9"/>
  <c r="M3505" i="9"/>
  <c r="N3505" i="9"/>
  <c r="AM3505" i="9" s="1"/>
  <c r="Y3505" i="9" s="1"/>
  <c r="L3506" i="9"/>
  <c r="M3506" i="9"/>
  <c r="N3506" i="9"/>
  <c r="AM3506" i="9" s="1"/>
  <c r="Y3506" i="9" s="1"/>
  <c r="L3507" i="9"/>
  <c r="M3507" i="9"/>
  <c r="N3507" i="9"/>
  <c r="AM3507" i="9" s="1"/>
  <c r="Y3507" i="9" s="1"/>
  <c r="L3508" i="9"/>
  <c r="M3508" i="9"/>
  <c r="N3508" i="9"/>
  <c r="AM3508" i="9" s="1"/>
  <c r="Y3508" i="9" s="1"/>
  <c r="L3509" i="9"/>
  <c r="M3509" i="9"/>
  <c r="N3509" i="9"/>
  <c r="AM3509" i="9" s="1"/>
  <c r="Y3509" i="9" s="1"/>
  <c r="L3510" i="9"/>
  <c r="M3510" i="9"/>
  <c r="N3510" i="9"/>
  <c r="AM3510" i="9" s="1"/>
  <c r="Y3510" i="9" s="1"/>
  <c r="L3511" i="9"/>
  <c r="M3511" i="9"/>
  <c r="N3511" i="9"/>
  <c r="AM3511" i="9" s="1"/>
  <c r="Y3511" i="9" s="1"/>
  <c r="L3512" i="9"/>
  <c r="M3512" i="9"/>
  <c r="N3512" i="9"/>
  <c r="AM3512" i="9" s="1"/>
  <c r="Y3512" i="9" s="1"/>
  <c r="L3513" i="9"/>
  <c r="M3513" i="9"/>
  <c r="N3513" i="9"/>
  <c r="AM3513" i="9" s="1"/>
  <c r="Y3513" i="9" s="1"/>
  <c r="L3514" i="9"/>
  <c r="M3514" i="9"/>
  <c r="N3514" i="9"/>
  <c r="AM3514" i="9" s="1"/>
  <c r="Y3514" i="9" s="1"/>
  <c r="L3515" i="9"/>
  <c r="M3515" i="9"/>
  <c r="N3515" i="9"/>
  <c r="AM3515" i="9" s="1"/>
  <c r="Y3515" i="9" s="1"/>
  <c r="L3516" i="9"/>
  <c r="M3516" i="9"/>
  <c r="N3516" i="9"/>
  <c r="AM3516" i="9" s="1"/>
  <c r="Y3516" i="9" s="1"/>
  <c r="L3517" i="9"/>
  <c r="M3517" i="9"/>
  <c r="N3517" i="9"/>
  <c r="AM3517" i="9" s="1"/>
  <c r="Y3517" i="9" s="1"/>
  <c r="L3518" i="9"/>
  <c r="M3518" i="9"/>
  <c r="N3518" i="9"/>
  <c r="AM3518" i="9" s="1"/>
  <c r="Y3518" i="9" s="1"/>
  <c r="L3519" i="9"/>
  <c r="M3519" i="9"/>
  <c r="N3519" i="9"/>
  <c r="AM3519" i="9" s="1"/>
  <c r="Y3519" i="9" s="1"/>
  <c r="L3520" i="9"/>
  <c r="M3520" i="9"/>
  <c r="N3520" i="9"/>
  <c r="AM3520" i="9" s="1"/>
  <c r="Y3520" i="9" s="1"/>
  <c r="L3521" i="9"/>
  <c r="M3521" i="9"/>
  <c r="N3521" i="9"/>
  <c r="AM3521" i="9" s="1"/>
  <c r="Y3521" i="9" s="1"/>
  <c r="L3522" i="9"/>
  <c r="M3522" i="9"/>
  <c r="N3522" i="9"/>
  <c r="AM3522" i="9" s="1"/>
  <c r="Y3522" i="9" s="1"/>
  <c r="L3523" i="9"/>
  <c r="M3523" i="9"/>
  <c r="N3523" i="9"/>
  <c r="AM3523" i="9" s="1"/>
  <c r="Y3523" i="9" s="1"/>
  <c r="L3524" i="9"/>
  <c r="M3524" i="9"/>
  <c r="N3524" i="9"/>
  <c r="AM3524" i="9" s="1"/>
  <c r="Y3524" i="9" s="1"/>
  <c r="L3525" i="9"/>
  <c r="M3525" i="9"/>
  <c r="N3525" i="9"/>
  <c r="AM3525" i="9" s="1"/>
  <c r="Y3525" i="9" s="1"/>
  <c r="L3526" i="9"/>
  <c r="M3526" i="9"/>
  <c r="N3526" i="9"/>
  <c r="AM3526" i="9" s="1"/>
  <c r="Y3526" i="9" s="1"/>
  <c r="L3527" i="9"/>
  <c r="M3527" i="9"/>
  <c r="N3527" i="9"/>
  <c r="AM3527" i="9" s="1"/>
  <c r="Y3527" i="9" s="1"/>
  <c r="L3528" i="9"/>
  <c r="M3528" i="9"/>
  <c r="N3528" i="9"/>
  <c r="AM3528" i="9" s="1"/>
  <c r="Y3528" i="9" s="1"/>
  <c r="L3529" i="9"/>
  <c r="M3529" i="9"/>
  <c r="N3529" i="9"/>
  <c r="AM3529" i="9" s="1"/>
  <c r="Y3529" i="9" s="1"/>
  <c r="L3530" i="9"/>
  <c r="M3530" i="9"/>
  <c r="N3530" i="9"/>
  <c r="AM3530" i="9" s="1"/>
  <c r="Y3530" i="9" s="1"/>
  <c r="L3531" i="9"/>
  <c r="M3531" i="9"/>
  <c r="N3531" i="9"/>
  <c r="AM3531" i="9" s="1"/>
  <c r="Y3531" i="9" s="1"/>
  <c r="L3532" i="9"/>
  <c r="M3532" i="9"/>
  <c r="N3532" i="9"/>
  <c r="AM3532" i="9" s="1"/>
  <c r="Y3532" i="9" s="1"/>
  <c r="L3533" i="9"/>
  <c r="M3533" i="9"/>
  <c r="N3533" i="9"/>
  <c r="AM3533" i="9" s="1"/>
  <c r="Y3533" i="9" s="1"/>
  <c r="L3534" i="9"/>
  <c r="M3534" i="9"/>
  <c r="N3534" i="9"/>
  <c r="AM3534" i="9" s="1"/>
  <c r="Y3534" i="9" s="1"/>
  <c r="L3535" i="9"/>
  <c r="M3535" i="9"/>
  <c r="N3535" i="9"/>
  <c r="AM3535" i="9" s="1"/>
  <c r="Y3535" i="9" s="1"/>
  <c r="L3536" i="9"/>
  <c r="M3536" i="9"/>
  <c r="N3536" i="9"/>
  <c r="AM3536" i="9" s="1"/>
  <c r="Y3536" i="9" s="1"/>
  <c r="L3537" i="9"/>
  <c r="M3537" i="9"/>
  <c r="N3537" i="9"/>
  <c r="AM3537" i="9" s="1"/>
  <c r="Y3537" i="9" s="1"/>
  <c r="L3538" i="9"/>
  <c r="M3538" i="9"/>
  <c r="N3538" i="9"/>
  <c r="AM3538" i="9" s="1"/>
  <c r="Y3538" i="9" s="1"/>
  <c r="L3539" i="9"/>
  <c r="M3539" i="9"/>
  <c r="N3539" i="9"/>
  <c r="AM3539" i="9" s="1"/>
  <c r="Y3539" i="9" s="1"/>
  <c r="L3540" i="9"/>
  <c r="M3540" i="9"/>
  <c r="N3540" i="9"/>
  <c r="AM3540" i="9" s="1"/>
  <c r="Y3540" i="9" s="1"/>
  <c r="L3541" i="9"/>
  <c r="M3541" i="9"/>
  <c r="N3541" i="9"/>
  <c r="AM3541" i="9" s="1"/>
  <c r="Y3541" i="9" s="1"/>
  <c r="L3542" i="9"/>
  <c r="M3542" i="9"/>
  <c r="N3542" i="9"/>
  <c r="AM3542" i="9" s="1"/>
  <c r="Y3542" i="9" s="1"/>
  <c r="L3543" i="9"/>
  <c r="M3543" i="9"/>
  <c r="N3543" i="9"/>
  <c r="AM3543" i="9" s="1"/>
  <c r="Y3543" i="9" s="1"/>
  <c r="L3544" i="9"/>
  <c r="M3544" i="9"/>
  <c r="N3544" i="9"/>
  <c r="AM3544" i="9" s="1"/>
  <c r="Y3544" i="9" s="1"/>
  <c r="L3545" i="9"/>
  <c r="M3545" i="9"/>
  <c r="N3545" i="9"/>
  <c r="AM3545" i="9" s="1"/>
  <c r="Y3545" i="9" s="1"/>
  <c r="L3546" i="9"/>
  <c r="M3546" i="9"/>
  <c r="N3546" i="9"/>
  <c r="AM3546" i="9" s="1"/>
  <c r="Y3546" i="9" s="1"/>
  <c r="L3547" i="9"/>
  <c r="M3547" i="9"/>
  <c r="N3547" i="9"/>
  <c r="AM3547" i="9" s="1"/>
  <c r="Y3547" i="9" s="1"/>
  <c r="L3548" i="9"/>
  <c r="M3548" i="9"/>
  <c r="N3548" i="9"/>
  <c r="AM3548" i="9" s="1"/>
  <c r="Y3548" i="9" s="1"/>
  <c r="L3549" i="9"/>
  <c r="M3549" i="9"/>
  <c r="N3549" i="9"/>
  <c r="AM3549" i="9" s="1"/>
  <c r="Y3549" i="9" s="1"/>
  <c r="L3550" i="9"/>
  <c r="M3550" i="9"/>
  <c r="N3550" i="9"/>
  <c r="AM3550" i="9" s="1"/>
  <c r="Y3550" i="9" s="1"/>
  <c r="L3551" i="9"/>
  <c r="M3551" i="9"/>
  <c r="N3551" i="9"/>
  <c r="AM3551" i="9" s="1"/>
  <c r="Y3551" i="9" s="1"/>
  <c r="L3552" i="9"/>
  <c r="M3552" i="9"/>
  <c r="N3552" i="9"/>
  <c r="AM3552" i="9" s="1"/>
  <c r="Y3552" i="9" s="1"/>
  <c r="L3553" i="9"/>
  <c r="M3553" i="9"/>
  <c r="N3553" i="9"/>
  <c r="AM3553" i="9" s="1"/>
  <c r="Y3553" i="9" s="1"/>
  <c r="L3554" i="9"/>
  <c r="M3554" i="9"/>
  <c r="N3554" i="9"/>
  <c r="AM3554" i="9" s="1"/>
  <c r="Y3554" i="9" s="1"/>
  <c r="L3555" i="9"/>
  <c r="M3555" i="9"/>
  <c r="N3555" i="9"/>
  <c r="AM3555" i="9" s="1"/>
  <c r="Y3555" i="9" s="1"/>
  <c r="L3556" i="9"/>
  <c r="M3556" i="9"/>
  <c r="N3556" i="9"/>
  <c r="AM3556" i="9" s="1"/>
  <c r="Y3556" i="9" s="1"/>
  <c r="L3557" i="9"/>
  <c r="M3557" i="9"/>
  <c r="N3557" i="9"/>
  <c r="AM3557" i="9" s="1"/>
  <c r="Y3557" i="9" s="1"/>
  <c r="L3558" i="9"/>
  <c r="M3558" i="9"/>
  <c r="N3558" i="9"/>
  <c r="AM3558" i="9" s="1"/>
  <c r="Y3558" i="9" s="1"/>
  <c r="L3559" i="9"/>
  <c r="M3559" i="9"/>
  <c r="N3559" i="9"/>
  <c r="AM3559" i="9" s="1"/>
  <c r="Y3559" i="9" s="1"/>
  <c r="L3560" i="9"/>
  <c r="M3560" i="9"/>
  <c r="N3560" i="9"/>
  <c r="AM3560" i="9" s="1"/>
  <c r="Y3560" i="9" s="1"/>
  <c r="L3561" i="9"/>
  <c r="M3561" i="9"/>
  <c r="N3561" i="9"/>
  <c r="AM3561" i="9" s="1"/>
  <c r="Y3561" i="9" s="1"/>
  <c r="L3562" i="9"/>
  <c r="M3562" i="9"/>
  <c r="N3562" i="9"/>
  <c r="AM3562" i="9" s="1"/>
  <c r="Y3562" i="9" s="1"/>
  <c r="L3563" i="9"/>
  <c r="M3563" i="9"/>
  <c r="N3563" i="9"/>
  <c r="AM3563" i="9" s="1"/>
  <c r="Y3563" i="9" s="1"/>
  <c r="L3564" i="9"/>
  <c r="M3564" i="9"/>
  <c r="N3564" i="9"/>
  <c r="AM3564" i="9" s="1"/>
  <c r="Y3564" i="9" s="1"/>
  <c r="L3565" i="9"/>
  <c r="M3565" i="9"/>
  <c r="N3565" i="9"/>
  <c r="AM3565" i="9" s="1"/>
  <c r="Y3565" i="9" s="1"/>
  <c r="L3566" i="9"/>
  <c r="M3566" i="9"/>
  <c r="N3566" i="9"/>
  <c r="AM3566" i="9" s="1"/>
  <c r="Y3566" i="9" s="1"/>
  <c r="L3567" i="9"/>
  <c r="M3567" i="9"/>
  <c r="N3567" i="9"/>
  <c r="AM3567" i="9" s="1"/>
  <c r="Y3567" i="9" s="1"/>
  <c r="L3568" i="9"/>
  <c r="M3568" i="9"/>
  <c r="N3568" i="9"/>
  <c r="AM3568" i="9" s="1"/>
  <c r="Y3568" i="9" s="1"/>
  <c r="L3569" i="9"/>
  <c r="M3569" i="9"/>
  <c r="N3569" i="9"/>
  <c r="AM3569" i="9" s="1"/>
  <c r="Y3569" i="9" s="1"/>
  <c r="L3570" i="9"/>
  <c r="M3570" i="9"/>
  <c r="N3570" i="9"/>
  <c r="AM3570" i="9" s="1"/>
  <c r="Y3570" i="9" s="1"/>
  <c r="L3571" i="9"/>
  <c r="M3571" i="9"/>
  <c r="N3571" i="9"/>
  <c r="AM3571" i="9" s="1"/>
  <c r="Y3571" i="9" s="1"/>
  <c r="L3572" i="9"/>
  <c r="M3572" i="9"/>
  <c r="N3572" i="9"/>
  <c r="AM3572" i="9" s="1"/>
  <c r="Y3572" i="9" s="1"/>
  <c r="L3573" i="9"/>
  <c r="M3573" i="9"/>
  <c r="N3573" i="9"/>
  <c r="AM3573" i="9" s="1"/>
  <c r="Y3573" i="9" s="1"/>
  <c r="L3574" i="9"/>
  <c r="M3574" i="9"/>
  <c r="N3574" i="9"/>
  <c r="AM3574" i="9" s="1"/>
  <c r="Y3574" i="9" s="1"/>
  <c r="L3575" i="9"/>
  <c r="M3575" i="9"/>
  <c r="N3575" i="9"/>
  <c r="AM3575" i="9" s="1"/>
  <c r="Y3575" i="9" s="1"/>
  <c r="L3576" i="9"/>
  <c r="M3576" i="9"/>
  <c r="N3576" i="9"/>
  <c r="AM3576" i="9" s="1"/>
  <c r="Y3576" i="9" s="1"/>
  <c r="L3577" i="9"/>
  <c r="M3577" i="9"/>
  <c r="N3577" i="9"/>
  <c r="AM3577" i="9" s="1"/>
  <c r="Y3577" i="9" s="1"/>
  <c r="L3578" i="9"/>
  <c r="M3578" i="9"/>
  <c r="N3578" i="9"/>
  <c r="AM3578" i="9" s="1"/>
  <c r="Y3578" i="9" s="1"/>
  <c r="L3579" i="9"/>
  <c r="M3579" i="9"/>
  <c r="N3579" i="9"/>
  <c r="AM3579" i="9" s="1"/>
  <c r="Y3579" i="9" s="1"/>
  <c r="L3580" i="9"/>
  <c r="M3580" i="9"/>
  <c r="N3580" i="9"/>
  <c r="AM3580" i="9" s="1"/>
  <c r="Y3580" i="9" s="1"/>
  <c r="L3581" i="9"/>
  <c r="M3581" i="9"/>
  <c r="N3581" i="9"/>
  <c r="AM3581" i="9" s="1"/>
  <c r="Y3581" i="9" s="1"/>
  <c r="L3582" i="9"/>
  <c r="M3582" i="9"/>
  <c r="N3582" i="9"/>
  <c r="AM3582" i="9" s="1"/>
  <c r="Y3582" i="9" s="1"/>
  <c r="L3583" i="9"/>
  <c r="M3583" i="9"/>
  <c r="N3583" i="9"/>
  <c r="AM3583" i="9" s="1"/>
  <c r="Y3583" i="9" s="1"/>
  <c r="L3584" i="9"/>
  <c r="M3584" i="9"/>
  <c r="N3584" i="9"/>
  <c r="AM3584" i="9" s="1"/>
  <c r="Y3584" i="9" s="1"/>
  <c r="L3585" i="9"/>
  <c r="M3585" i="9"/>
  <c r="N3585" i="9"/>
  <c r="AM3585" i="9" s="1"/>
  <c r="Y3585" i="9" s="1"/>
  <c r="L3586" i="9"/>
  <c r="M3586" i="9"/>
  <c r="N3586" i="9"/>
  <c r="AM3586" i="9" s="1"/>
  <c r="Y3586" i="9" s="1"/>
  <c r="L3587" i="9"/>
  <c r="M3587" i="9"/>
  <c r="N3587" i="9"/>
  <c r="AM3587" i="9" s="1"/>
  <c r="Y3587" i="9" s="1"/>
  <c r="L3588" i="9"/>
  <c r="M3588" i="9"/>
  <c r="N3588" i="9"/>
  <c r="AM3588" i="9" s="1"/>
  <c r="Y3588" i="9" s="1"/>
  <c r="L3589" i="9"/>
  <c r="M3589" i="9"/>
  <c r="N3589" i="9"/>
  <c r="AM3589" i="9" s="1"/>
  <c r="Y3589" i="9" s="1"/>
  <c r="L3590" i="9"/>
  <c r="M3590" i="9"/>
  <c r="N3590" i="9"/>
  <c r="AM3590" i="9" s="1"/>
  <c r="Y3590" i="9" s="1"/>
  <c r="L3591" i="9"/>
  <c r="M3591" i="9"/>
  <c r="N3591" i="9"/>
  <c r="AM3591" i="9" s="1"/>
  <c r="Y3591" i="9" s="1"/>
  <c r="L3592" i="9"/>
  <c r="M3592" i="9"/>
  <c r="N3592" i="9"/>
  <c r="AM3592" i="9" s="1"/>
  <c r="Y3592" i="9" s="1"/>
  <c r="L3593" i="9"/>
  <c r="M3593" i="9"/>
  <c r="N3593" i="9"/>
  <c r="AM3593" i="9" s="1"/>
  <c r="Y3593" i="9" s="1"/>
  <c r="L3594" i="9"/>
  <c r="M3594" i="9"/>
  <c r="N3594" i="9"/>
  <c r="AM3594" i="9" s="1"/>
  <c r="Y3594" i="9" s="1"/>
  <c r="L3595" i="9"/>
  <c r="M3595" i="9"/>
  <c r="N3595" i="9"/>
  <c r="AM3595" i="9" s="1"/>
  <c r="Y3595" i="9" s="1"/>
  <c r="L3596" i="9"/>
  <c r="M3596" i="9"/>
  <c r="N3596" i="9"/>
  <c r="AM3596" i="9" s="1"/>
  <c r="Y3596" i="9" s="1"/>
  <c r="L3597" i="9"/>
  <c r="M3597" i="9"/>
  <c r="N3597" i="9"/>
  <c r="AM3597" i="9" s="1"/>
  <c r="Y3597" i="9" s="1"/>
  <c r="L3598" i="9"/>
  <c r="M3598" i="9"/>
  <c r="N3598" i="9"/>
  <c r="AM3598" i="9" s="1"/>
  <c r="Y3598" i="9" s="1"/>
  <c r="L3599" i="9"/>
  <c r="M3599" i="9"/>
  <c r="N3599" i="9"/>
  <c r="AM3599" i="9" s="1"/>
  <c r="Y3599" i="9" s="1"/>
  <c r="L3600" i="9"/>
  <c r="M3600" i="9"/>
  <c r="N3600" i="9"/>
  <c r="AM3600" i="9" s="1"/>
  <c r="Y3600" i="9" s="1"/>
  <c r="L3601" i="9"/>
  <c r="M3601" i="9"/>
  <c r="N3601" i="9"/>
  <c r="AM3601" i="9" s="1"/>
  <c r="Y3601" i="9" s="1"/>
  <c r="L3602" i="9"/>
  <c r="M3602" i="9"/>
  <c r="N3602" i="9"/>
  <c r="AM3602" i="9" s="1"/>
  <c r="Y3602" i="9" s="1"/>
  <c r="L3603" i="9"/>
  <c r="M3603" i="9"/>
  <c r="N3603" i="9"/>
  <c r="AM3603" i="9" s="1"/>
  <c r="Y3603" i="9" s="1"/>
  <c r="L3604" i="9"/>
  <c r="M3604" i="9"/>
  <c r="N3604" i="9"/>
  <c r="AM3604" i="9" s="1"/>
  <c r="Y3604" i="9" s="1"/>
  <c r="L3605" i="9"/>
  <c r="M3605" i="9"/>
  <c r="N3605" i="9"/>
  <c r="AM3605" i="9" s="1"/>
  <c r="Y3605" i="9" s="1"/>
  <c r="L3606" i="9"/>
  <c r="M3606" i="9"/>
  <c r="N3606" i="9"/>
  <c r="AM3606" i="9" s="1"/>
  <c r="Y3606" i="9" s="1"/>
  <c r="L3607" i="9"/>
  <c r="M3607" i="9"/>
  <c r="N3607" i="9"/>
  <c r="AM3607" i="9" s="1"/>
  <c r="Y3607" i="9" s="1"/>
  <c r="L3608" i="9"/>
  <c r="M3608" i="9"/>
  <c r="N3608" i="9"/>
  <c r="AM3608" i="9" s="1"/>
  <c r="Y3608" i="9" s="1"/>
  <c r="L3609" i="9"/>
  <c r="M3609" i="9"/>
  <c r="N3609" i="9"/>
  <c r="AM3609" i="9" s="1"/>
  <c r="Y3609" i="9" s="1"/>
  <c r="L3610" i="9"/>
  <c r="M3610" i="9"/>
  <c r="N3610" i="9"/>
  <c r="AM3610" i="9" s="1"/>
  <c r="Y3610" i="9" s="1"/>
  <c r="L3611" i="9"/>
  <c r="M3611" i="9"/>
  <c r="N3611" i="9"/>
  <c r="AM3611" i="9" s="1"/>
  <c r="Y3611" i="9" s="1"/>
  <c r="L3612" i="9"/>
  <c r="M3612" i="9"/>
  <c r="N3612" i="9"/>
  <c r="AM3612" i="9" s="1"/>
  <c r="Y3612" i="9" s="1"/>
  <c r="L3613" i="9"/>
  <c r="M3613" i="9"/>
  <c r="N3613" i="9"/>
  <c r="AM3613" i="9" s="1"/>
  <c r="Y3613" i="9" s="1"/>
  <c r="L3614" i="9"/>
  <c r="M3614" i="9"/>
  <c r="N3614" i="9"/>
  <c r="AM3614" i="9" s="1"/>
  <c r="Y3614" i="9" s="1"/>
  <c r="L3615" i="9"/>
  <c r="M3615" i="9"/>
  <c r="N3615" i="9"/>
  <c r="AM3615" i="9" s="1"/>
  <c r="Y3615" i="9" s="1"/>
  <c r="L3616" i="9"/>
  <c r="M3616" i="9"/>
  <c r="N3616" i="9"/>
  <c r="AM3616" i="9" s="1"/>
  <c r="Y3616" i="9" s="1"/>
  <c r="L3617" i="9"/>
  <c r="M3617" i="9"/>
  <c r="N3617" i="9"/>
  <c r="AM3617" i="9" s="1"/>
  <c r="Y3617" i="9" s="1"/>
  <c r="L3618" i="9"/>
  <c r="M3618" i="9"/>
  <c r="N3618" i="9"/>
  <c r="AM3618" i="9" s="1"/>
  <c r="Y3618" i="9" s="1"/>
  <c r="L3619" i="9"/>
  <c r="M3619" i="9"/>
  <c r="N3619" i="9"/>
  <c r="AM3619" i="9" s="1"/>
  <c r="Y3619" i="9" s="1"/>
  <c r="L3620" i="9"/>
  <c r="M3620" i="9"/>
  <c r="N3620" i="9"/>
  <c r="AM3620" i="9" s="1"/>
  <c r="Y3620" i="9" s="1"/>
  <c r="L3621" i="9"/>
  <c r="M3621" i="9"/>
  <c r="N3621" i="9"/>
  <c r="AM3621" i="9" s="1"/>
  <c r="Y3621" i="9" s="1"/>
  <c r="L3622" i="9"/>
  <c r="M3622" i="9"/>
  <c r="N3622" i="9"/>
  <c r="AM3622" i="9" s="1"/>
  <c r="Y3622" i="9" s="1"/>
  <c r="L3623" i="9"/>
  <c r="M3623" i="9"/>
  <c r="N3623" i="9"/>
  <c r="AM3623" i="9" s="1"/>
  <c r="Y3623" i="9" s="1"/>
  <c r="L3624" i="9"/>
  <c r="M3624" i="9"/>
  <c r="N3624" i="9"/>
  <c r="AM3624" i="9" s="1"/>
  <c r="Y3624" i="9" s="1"/>
  <c r="L3625" i="9"/>
  <c r="M3625" i="9"/>
  <c r="N3625" i="9"/>
  <c r="AM3625" i="9" s="1"/>
  <c r="Y3625" i="9" s="1"/>
  <c r="L3626" i="9"/>
  <c r="M3626" i="9"/>
  <c r="N3626" i="9"/>
  <c r="AM3626" i="9" s="1"/>
  <c r="Y3626" i="9" s="1"/>
  <c r="L3627" i="9"/>
  <c r="M3627" i="9"/>
  <c r="N3627" i="9"/>
  <c r="AM3627" i="9" s="1"/>
  <c r="Y3627" i="9" s="1"/>
  <c r="L3628" i="9"/>
  <c r="M3628" i="9"/>
  <c r="N3628" i="9"/>
  <c r="AM3628" i="9" s="1"/>
  <c r="Y3628" i="9" s="1"/>
  <c r="L3629" i="9"/>
  <c r="M3629" i="9"/>
  <c r="N3629" i="9"/>
  <c r="AM3629" i="9" s="1"/>
  <c r="Y3629" i="9" s="1"/>
  <c r="L3630" i="9"/>
  <c r="M3630" i="9"/>
  <c r="N3630" i="9"/>
  <c r="AM3630" i="9" s="1"/>
  <c r="Y3630" i="9" s="1"/>
  <c r="L3631" i="9"/>
  <c r="M3631" i="9"/>
  <c r="N3631" i="9"/>
  <c r="AM3631" i="9" s="1"/>
  <c r="Y3631" i="9" s="1"/>
  <c r="L3632" i="9"/>
  <c r="M3632" i="9"/>
  <c r="N3632" i="9"/>
  <c r="AM3632" i="9" s="1"/>
  <c r="Y3632" i="9" s="1"/>
  <c r="L3633" i="9"/>
  <c r="M3633" i="9"/>
  <c r="N3633" i="9"/>
  <c r="AM3633" i="9" s="1"/>
  <c r="Y3633" i="9" s="1"/>
  <c r="L3634" i="9"/>
  <c r="M3634" i="9"/>
  <c r="N3634" i="9"/>
  <c r="AM3634" i="9" s="1"/>
  <c r="Y3634" i="9" s="1"/>
  <c r="L3635" i="9"/>
  <c r="M3635" i="9"/>
  <c r="N3635" i="9"/>
  <c r="AM3635" i="9" s="1"/>
  <c r="Y3635" i="9" s="1"/>
  <c r="L3636" i="9"/>
  <c r="M3636" i="9"/>
  <c r="N3636" i="9"/>
  <c r="AM3636" i="9" s="1"/>
  <c r="Y3636" i="9" s="1"/>
  <c r="L3637" i="9"/>
  <c r="M3637" i="9"/>
  <c r="N3637" i="9"/>
  <c r="AM3637" i="9" s="1"/>
  <c r="Y3637" i="9" s="1"/>
  <c r="L3638" i="9"/>
  <c r="M3638" i="9"/>
  <c r="N3638" i="9"/>
  <c r="AM3638" i="9" s="1"/>
  <c r="Y3638" i="9" s="1"/>
  <c r="L3639" i="9"/>
  <c r="M3639" i="9"/>
  <c r="N3639" i="9"/>
  <c r="AM3639" i="9" s="1"/>
  <c r="Y3639" i="9" s="1"/>
  <c r="L3640" i="9"/>
  <c r="M3640" i="9"/>
  <c r="N3640" i="9"/>
  <c r="AM3640" i="9" s="1"/>
  <c r="Y3640" i="9" s="1"/>
  <c r="L3641" i="9"/>
  <c r="M3641" i="9"/>
  <c r="N3641" i="9"/>
  <c r="AM3641" i="9" s="1"/>
  <c r="Y3641" i="9" s="1"/>
  <c r="L3642" i="9"/>
  <c r="M3642" i="9"/>
  <c r="N3642" i="9"/>
  <c r="AM3642" i="9" s="1"/>
  <c r="Y3642" i="9" s="1"/>
  <c r="L3643" i="9"/>
  <c r="M3643" i="9"/>
  <c r="N3643" i="9"/>
  <c r="AM3643" i="9" s="1"/>
  <c r="Y3643" i="9" s="1"/>
  <c r="L3644" i="9"/>
  <c r="M3644" i="9"/>
  <c r="N3644" i="9"/>
  <c r="AM3644" i="9" s="1"/>
  <c r="Y3644" i="9" s="1"/>
  <c r="L3645" i="9"/>
  <c r="M3645" i="9"/>
  <c r="N3645" i="9"/>
  <c r="AM3645" i="9" s="1"/>
  <c r="Y3645" i="9" s="1"/>
  <c r="L3646" i="9"/>
  <c r="M3646" i="9"/>
  <c r="N3646" i="9"/>
  <c r="AM3646" i="9" s="1"/>
  <c r="Y3646" i="9" s="1"/>
  <c r="L3647" i="9"/>
  <c r="M3647" i="9"/>
  <c r="N3647" i="9"/>
  <c r="AM3647" i="9" s="1"/>
  <c r="Y3647" i="9" s="1"/>
  <c r="L3648" i="9"/>
  <c r="M3648" i="9"/>
  <c r="N3648" i="9"/>
  <c r="AM3648" i="9" s="1"/>
  <c r="Y3648" i="9" s="1"/>
  <c r="L3649" i="9"/>
  <c r="M3649" i="9"/>
  <c r="N3649" i="9"/>
  <c r="AM3649" i="9" s="1"/>
  <c r="Y3649" i="9" s="1"/>
  <c r="L3650" i="9"/>
  <c r="M3650" i="9"/>
  <c r="N3650" i="9"/>
  <c r="AM3650" i="9" s="1"/>
  <c r="Y3650" i="9" s="1"/>
  <c r="L3651" i="9"/>
  <c r="M3651" i="9"/>
  <c r="N3651" i="9"/>
  <c r="AM3651" i="9" s="1"/>
  <c r="Y3651" i="9" s="1"/>
  <c r="L3652" i="9"/>
  <c r="M3652" i="9"/>
  <c r="N3652" i="9"/>
  <c r="AM3652" i="9" s="1"/>
  <c r="Y3652" i="9" s="1"/>
  <c r="L3653" i="9"/>
  <c r="M3653" i="9"/>
  <c r="N3653" i="9"/>
  <c r="AM3653" i="9" s="1"/>
  <c r="Y3653" i="9" s="1"/>
  <c r="L3654" i="9"/>
  <c r="M3654" i="9"/>
  <c r="N3654" i="9"/>
  <c r="AM3654" i="9" s="1"/>
  <c r="Y3654" i="9" s="1"/>
  <c r="L3655" i="9"/>
  <c r="M3655" i="9"/>
  <c r="N3655" i="9"/>
  <c r="AM3655" i="9" s="1"/>
  <c r="Y3655" i="9" s="1"/>
  <c r="L3656" i="9"/>
  <c r="M3656" i="9"/>
  <c r="N3656" i="9"/>
  <c r="AM3656" i="9" s="1"/>
  <c r="Y3656" i="9" s="1"/>
  <c r="L3657" i="9"/>
  <c r="M3657" i="9"/>
  <c r="N3657" i="9"/>
  <c r="AM3657" i="9" s="1"/>
  <c r="Y3657" i="9" s="1"/>
  <c r="L3658" i="9"/>
  <c r="M3658" i="9"/>
  <c r="N3658" i="9"/>
  <c r="AM3658" i="9" s="1"/>
  <c r="Y3658" i="9" s="1"/>
  <c r="L3659" i="9"/>
  <c r="M3659" i="9"/>
  <c r="N3659" i="9"/>
  <c r="AM3659" i="9" s="1"/>
  <c r="Y3659" i="9" s="1"/>
  <c r="L3660" i="9"/>
  <c r="M3660" i="9"/>
  <c r="N3660" i="9"/>
  <c r="AM3660" i="9" s="1"/>
  <c r="Y3660" i="9" s="1"/>
  <c r="L3661" i="9"/>
  <c r="M3661" i="9"/>
  <c r="N3661" i="9"/>
  <c r="AM3661" i="9" s="1"/>
  <c r="Y3661" i="9" s="1"/>
  <c r="L3662" i="9"/>
  <c r="M3662" i="9"/>
  <c r="N3662" i="9"/>
  <c r="AM3662" i="9" s="1"/>
  <c r="Y3662" i="9" s="1"/>
  <c r="L3663" i="9"/>
  <c r="M3663" i="9"/>
  <c r="N3663" i="9"/>
  <c r="AM3663" i="9" s="1"/>
  <c r="Y3663" i="9" s="1"/>
  <c r="L3664" i="9"/>
  <c r="M3664" i="9"/>
  <c r="N3664" i="9"/>
  <c r="AM3664" i="9" s="1"/>
  <c r="Y3664" i="9" s="1"/>
  <c r="L3665" i="9"/>
  <c r="M3665" i="9"/>
  <c r="N3665" i="9"/>
  <c r="AM3665" i="9" s="1"/>
  <c r="Y3665" i="9" s="1"/>
  <c r="L3666" i="9"/>
  <c r="M3666" i="9"/>
  <c r="N3666" i="9"/>
  <c r="AM3666" i="9" s="1"/>
  <c r="Y3666" i="9" s="1"/>
  <c r="L3667" i="9"/>
  <c r="M3667" i="9"/>
  <c r="N3667" i="9"/>
  <c r="AM3667" i="9" s="1"/>
  <c r="Y3667" i="9" s="1"/>
  <c r="L3668" i="9"/>
  <c r="M3668" i="9"/>
  <c r="N3668" i="9"/>
  <c r="AM3668" i="9" s="1"/>
  <c r="Y3668" i="9" s="1"/>
  <c r="L3669" i="9"/>
  <c r="M3669" i="9"/>
  <c r="N3669" i="9"/>
  <c r="AM3669" i="9" s="1"/>
  <c r="Y3669" i="9" s="1"/>
  <c r="L3670" i="9"/>
  <c r="M3670" i="9"/>
  <c r="N3670" i="9"/>
  <c r="AM3670" i="9" s="1"/>
  <c r="Y3670" i="9" s="1"/>
  <c r="L3671" i="9"/>
  <c r="M3671" i="9"/>
  <c r="N3671" i="9"/>
  <c r="AM3671" i="9" s="1"/>
  <c r="Y3671" i="9" s="1"/>
  <c r="L3672" i="9"/>
  <c r="M3672" i="9"/>
  <c r="N3672" i="9"/>
  <c r="AM3672" i="9" s="1"/>
  <c r="Y3672" i="9" s="1"/>
  <c r="L3673" i="9"/>
  <c r="M3673" i="9"/>
  <c r="N3673" i="9"/>
  <c r="AM3673" i="9" s="1"/>
  <c r="Y3673" i="9" s="1"/>
  <c r="L3674" i="9"/>
  <c r="M3674" i="9"/>
  <c r="N3674" i="9"/>
  <c r="AM3674" i="9" s="1"/>
  <c r="Y3674" i="9" s="1"/>
  <c r="L3675" i="9"/>
  <c r="M3675" i="9"/>
  <c r="N3675" i="9"/>
  <c r="AM3675" i="9" s="1"/>
  <c r="Y3675" i="9" s="1"/>
  <c r="L3676" i="9"/>
  <c r="M3676" i="9"/>
  <c r="N3676" i="9"/>
  <c r="AM3676" i="9" s="1"/>
  <c r="Y3676" i="9" s="1"/>
  <c r="L3677" i="9"/>
  <c r="M3677" i="9"/>
  <c r="N3677" i="9"/>
  <c r="AM3677" i="9" s="1"/>
  <c r="Y3677" i="9" s="1"/>
  <c r="L3678" i="9"/>
  <c r="M3678" i="9"/>
  <c r="N3678" i="9"/>
  <c r="AM3678" i="9" s="1"/>
  <c r="Y3678" i="9" s="1"/>
  <c r="L3679" i="9"/>
  <c r="M3679" i="9"/>
  <c r="N3679" i="9"/>
  <c r="AM3679" i="9" s="1"/>
  <c r="Y3679" i="9" s="1"/>
  <c r="L3680" i="9"/>
  <c r="M3680" i="9"/>
  <c r="N3680" i="9"/>
  <c r="AM3680" i="9" s="1"/>
  <c r="Y3680" i="9" s="1"/>
  <c r="L3681" i="9"/>
  <c r="M3681" i="9"/>
  <c r="N3681" i="9"/>
  <c r="AM3681" i="9" s="1"/>
  <c r="Y3681" i="9" s="1"/>
  <c r="L3682" i="9"/>
  <c r="M3682" i="9"/>
  <c r="N3682" i="9"/>
  <c r="AM3682" i="9" s="1"/>
  <c r="Y3682" i="9" s="1"/>
  <c r="L3683" i="9"/>
  <c r="M3683" i="9"/>
  <c r="N3683" i="9"/>
  <c r="AM3683" i="9" s="1"/>
  <c r="Y3683" i="9" s="1"/>
  <c r="L3684" i="9"/>
  <c r="M3684" i="9"/>
  <c r="N3684" i="9"/>
  <c r="AM3684" i="9" s="1"/>
  <c r="Y3684" i="9" s="1"/>
  <c r="L3685" i="9"/>
  <c r="M3685" i="9"/>
  <c r="N3685" i="9"/>
  <c r="AM3685" i="9" s="1"/>
  <c r="Y3685" i="9" s="1"/>
  <c r="L3686" i="9"/>
  <c r="M3686" i="9"/>
  <c r="N3686" i="9"/>
  <c r="AM3686" i="9" s="1"/>
  <c r="Y3686" i="9" s="1"/>
  <c r="L3687" i="9"/>
  <c r="M3687" i="9"/>
  <c r="N3687" i="9"/>
  <c r="AM3687" i="9" s="1"/>
  <c r="Y3687" i="9" s="1"/>
  <c r="L3688" i="9"/>
  <c r="M3688" i="9"/>
  <c r="N3688" i="9"/>
  <c r="AM3688" i="9" s="1"/>
  <c r="Y3688" i="9" s="1"/>
  <c r="L3689" i="9"/>
  <c r="M3689" i="9"/>
  <c r="N3689" i="9"/>
  <c r="AM3689" i="9" s="1"/>
  <c r="Y3689" i="9" s="1"/>
  <c r="L3690" i="9"/>
  <c r="M3690" i="9"/>
  <c r="N3690" i="9"/>
  <c r="AM3690" i="9" s="1"/>
  <c r="Y3690" i="9" s="1"/>
  <c r="L3691" i="9"/>
  <c r="M3691" i="9"/>
  <c r="N3691" i="9"/>
  <c r="AM3691" i="9" s="1"/>
  <c r="Y3691" i="9" s="1"/>
  <c r="L3692" i="9"/>
  <c r="M3692" i="9"/>
  <c r="N3692" i="9"/>
  <c r="AM3692" i="9" s="1"/>
  <c r="Y3692" i="9" s="1"/>
  <c r="L3693" i="9"/>
  <c r="M3693" i="9"/>
  <c r="N3693" i="9"/>
  <c r="AM3693" i="9" s="1"/>
  <c r="Y3693" i="9" s="1"/>
  <c r="L3694" i="9"/>
  <c r="M3694" i="9"/>
  <c r="N3694" i="9"/>
  <c r="AM3694" i="9" s="1"/>
  <c r="Y3694" i="9" s="1"/>
  <c r="L3695" i="9"/>
  <c r="M3695" i="9"/>
  <c r="N3695" i="9"/>
  <c r="AM3695" i="9" s="1"/>
  <c r="Y3695" i="9" s="1"/>
  <c r="L3696" i="9"/>
  <c r="M3696" i="9"/>
  <c r="N3696" i="9"/>
  <c r="AM3696" i="9" s="1"/>
  <c r="Y3696" i="9" s="1"/>
  <c r="L3697" i="9"/>
  <c r="M3697" i="9"/>
  <c r="N3697" i="9"/>
  <c r="AM3697" i="9" s="1"/>
  <c r="Y3697" i="9" s="1"/>
  <c r="L3698" i="9"/>
  <c r="M3698" i="9"/>
  <c r="N3698" i="9"/>
  <c r="AM3698" i="9" s="1"/>
  <c r="Y3698" i="9" s="1"/>
  <c r="L3699" i="9"/>
  <c r="M3699" i="9"/>
  <c r="N3699" i="9"/>
  <c r="AM3699" i="9" s="1"/>
  <c r="Y3699" i="9" s="1"/>
  <c r="L3700" i="9"/>
  <c r="M3700" i="9"/>
  <c r="N3700" i="9"/>
  <c r="AM3700" i="9" s="1"/>
  <c r="Y3700" i="9" s="1"/>
  <c r="L3701" i="9"/>
  <c r="M3701" i="9"/>
  <c r="N3701" i="9"/>
  <c r="AM3701" i="9" s="1"/>
  <c r="Y3701" i="9" s="1"/>
  <c r="L3702" i="9"/>
  <c r="M3702" i="9"/>
  <c r="N3702" i="9"/>
  <c r="AM3702" i="9" s="1"/>
  <c r="Y3702" i="9" s="1"/>
  <c r="L3703" i="9"/>
  <c r="M3703" i="9"/>
  <c r="N3703" i="9"/>
  <c r="AM3703" i="9" s="1"/>
  <c r="Y3703" i="9" s="1"/>
  <c r="L3704" i="9"/>
  <c r="M3704" i="9"/>
  <c r="N3704" i="9"/>
  <c r="AM3704" i="9" s="1"/>
  <c r="Y3704" i="9" s="1"/>
  <c r="L3705" i="9"/>
  <c r="M3705" i="9"/>
  <c r="N3705" i="9"/>
  <c r="AM3705" i="9" s="1"/>
  <c r="Y3705" i="9" s="1"/>
  <c r="L3706" i="9"/>
  <c r="M3706" i="9"/>
  <c r="N3706" i="9"/>
  <c r="AM3706" i="9" s="1"/>
  <c r="Y3706" i="9" s="1"/>
  <c r="L3707" i="9"/>
  <c r="M3707" i="9"/>
  <c r="N3707" i="9"/>
  <c r="AM3707" i="9" s="1"/>
  <c r="Y3707" i="9" s="1"/>
  <c r="L3708" i="9"/>
  <c r="M3708" i="9"/>
  <c r="N3708" i="9"/>
  <c r="AM3708" i="9" s="1"/>
  <c r="Y3708" i="9" s="1"/>
  <c r="L3709" i="9"/>
  <c r="M3709" i="9"/>
  <c r="N3709" i="9"/>
  <c r="AM3709" i="9" s="1"/>
  <c r="Y3709" i="9" s="1"/>
  <c r="L3710" i="9"/>
  <c r="M3710" i="9"/>
  <c r="N3710" i="9"/>
  <c r="AM3710" i="9" s="1"/>
  <c r="Y3710" i="9" s="1"/>
  <c r="L3711" i="9"/>
  <c r="M3711" i="9"/>
  <c r="N3711" i="9"/>
  <c r="AM3711" i="9" s="1"/>
  <c r="Y3711" i="9" s="1"/>
  <c r="L3712" i="9"/>
  <c r="M3712" i="9"/>
  <c r="N3712" i="9"/>
  <c r="AM3712" i="9" s="1"/>
  <c r="Y3712" i="9" s="1"/>
  <c r="L3713" i="9"/>
  <c r="M3713" i="9"/>
  <c r="N3713" i="9"/>
  <c r="AM3713" i="9" s="1"/>
  <c r="Y3713" i="9" s="1"/>
  <c r="L3714" i="9"/>
  <c r="M3714" i="9"/>
  <c r="N3714" i="9"/>
  <c r="AM3714" i="9" s="1"/>
  <c r="Y3714" i="9" s="1"/>
  <c r="L3715" i="9"/>
  <c r="M3715" i="9"/>
  <c r="N3715" i="9"/>
  <c r="AM3715" i="9" s="1"/>
  <c r="Y3715" i="9" s="1"/>
  <c r="L3716" i="9"/>
  <c r="M3716" i="9"/>
  <c r="N3716" i="9"/>
  <c r="AM3716" i="9" s="1"/>
  <c r="Y3716" i="9" s="1"/>
  <c r="L3717" i="9"/>
  <c r="M3717" i="9"/>
  <c r="N3717" i="9"/>
  <c r="AM3717" i="9" s="1"/>
  <c r="Y3717" i="9" s="1"/>
  <c r="L3718" i="9"/>
  <c r="M3718" i="9"/>
  <c r="N3718" i="9"/>
  <c r="AM3718" i="9" s="1"/>
  <c r="Y3718" i="9" s="1"/>
  <c r="L3719" i="9"/>
  <c r="M3719" i="9"/>
  <c r="N3719" i="9"/>
  <c r="AM3719" i="9" s="1"/>
  <c r="Y3719" i="9" s="1"/>
  <c r="L3720" i="9"/>
  <c r="M3720" i="9"/>
  <c r="N3720" i="9"/>
  <c r="AM3720" i="9" s="1"/>
  <c r="Y3720" i="9" s="1"/>
  <c r="L3721" i="9"/>
  <c r="M3721" i="9"/>
  <c r="N3721" i="9"/>
  <c r="AM3721" i="9" s="1"/>
  <c r="Y3721" i="9" s="1"/>
  <c r="L3722" i="9"/>
  <c r="M3722" i="9"/>
  <c r="N3722" i="9"/>
  <c r="AM3722" i="9" s="1"/>
  <c r="Y3722" i="9" s="1"/>
  <c r="L3723" i="9"/>
  <c r="M3723" i="9"/>
  <c r="N3723" i="9"/>
  <c r="AM3723" i="9" s="1"/>
  <c r="Y3723" i="9" s="1"/>
  <c r="L3724" i="9"/>
  <c r="M3724" i="9"/>
  <c r="N3724" i="9"/>
  <c r="AM3724" i="9" s="1"/>
  <c r="Y3724" i="9" s="1"/>
  <c r="L3725" i="9"/>
  <c r="M3725" i="9"/>
  <c r="N3725" i="9"/>
  <c r="AM3725" i="9" s="1"/>
  <c r="Y3725" i="9" s="1"/>
  <c r="L3726" i="9"/>
  <c r="M3726" i="9"/>
  <c r="N3726" i="9"/>
  <c r="AM3726" i="9" s="1"/>
  <c r="Y3726" i="9" s="1"/>
  <c r="L3727" i="9"/>
  <c r="M3727" i="9"/>
  <c r="N3727" i="9"/>
  <c r="AM3727" i="9" s="1"/>
  <c r="Y3727" i="9" s="1"/>
  <c r="L3728" i="9"/>
  <c r="M3728" i="9"/>
  <c r="N3728" i="9"/>
  <c r="AM3728" i="9" s="1"/>
  <c r="Y3728" i="9" s="1"/>
  <c r="L3729" i="9"/>
  <c r="M3729" i="9"/>
  <c r="N3729" i="9"/>
  <c r="AM3729" i="9" s="1"/>
  <c r="Y3729" i="9" s="1"/>
  <c r="L3730" i="9"/>
  <c r="M3730" i="9"/>
  <c r="N3730" i="9"/>
  <c r="AM3730" i="9" s="1"/>
  <c r="Y3730" i="9" s="1"/>
  <c r="L3731" i="9"/>
  <c r="M3731" i="9"/>
  <c r="N3731" i="9"/>
  <c r="AM3731" i="9" s="1"/>
  <c r="Y3731" i="9" s="1"/>
  <c r="L3732" i="9"/>
  <c r="M3732" i="9"/>
  <c r="N3732" i="9"/>
  <c r="AM3732" i="9" s="1"/>
  <c r="Y3732" i="9" s="1"/>
  <c r="L3733" i="9"/>
  <c r="M3733" i="9"/>
  <c r="N3733" i="9"/>
  <c r="AM3733" i="9" s="1"/>
  <c r="Y3733" i="9" s="1"/>
  <c r="L3734" i="9"/>
  <c r="M3734" i="9"/>
  <c r="N3734" i="9"/>
  <c r="AM3734" i="9" s="1"/>
  <c r="Y3734" i="9" s="1"/>
  <c r="L3735" i="9"/>
  <c r="M3735" i="9"/>
  <c r="N3735" i="9"/>
  <c r="AM3735" i="9" s="1"/>
  <c r="Y3735" i="9" s="1"/>
  <c r="L3736" i="9"/>
  <c r="M3736" i="9"/>
  <c r="N3736" i="9"/>
  <c r="AM3736" i="9" s="1"/>
  <c r="Y3736" i="9" s="1"/>
  <c r="L3737" i="9"/>
  <c r="M3737" i="9"/>
  <c r="N3737" i="9"/>
  <c r="AM3737" i="9" s="1"/>
  <c r="Y3737" i="9" s="1"/>
  <c r="L3738" i="9"/>
  <c r="M3738" i="9"/>
  <c r="N3738" i="9"/>
  <c r="AM3738" i="9" s="1"/>
  <c r="Y3738" i="9" s="1"/>
  <c r="L3739" i="9"/>
  <c r="M3739" i="9"/>
  <c r="N3739" i="9"/>
  <c r="AM3739" i="9" s="1"/>
  <c r="Y3739" i="9" s="1"/>
  <c r="L3740" i="9"/>
  <c r="M3740" i="9"/>
  <c r="N3740" i="9"/>
  <c r="AM3740" i="9" s="1"/>
  <c r="Y3740" i="9" s="1"/>
  <c r="L3741" i="9"/>
  <c r="M3741" i="9"/>
  <c r="N3741" i="9"/>
  <c r="AM3741" i="9" s="1"/>
  <c r="Y3741" i="9" s="1"/>
  <c r="L3742" i="9"/>
  <c r="M3742" i="9"/>
  <c r="N3742" i="9"/>
  <c r="AM3742" i="9" s="1"/>
  <c r="Y3742" i="9" s="1"/>
  <c r="L3743" i="9"/>
  <c r="M3743" i="9"/>
  <c r="N3743" i="9"/>
  <c r="AM3743" i="9" s="1"/>
  <c r="Y3743" i="9" s="1"/>
  <c r="L3744" i="9"/>
  <c r="M3744" i="9"/>
  <c r="N3744" i="9"/>
  <c r="AM3744" i="9" s="1"/>
  <c r="Y3744" i="9" s="1"/>
  <c r="L3745" i="9"/>
  <c r="M3745" i="9"/>
  <c r="N3745" i="9"/>
  <c r="AM3745" i="9" s="1"/>
  <c r="Y3745" i="9" s="1"/>
  <c r="L3746" i="9"/>
  <c r="M3746" i="9"/>
  <c r="N3746" i="9"/>
  <c r="AM3746" i="9" s="1"/>
  <c r="Y3746" i="9" s="1"/>
  <c r="L3747" i="9"/>
  <c r="M3747" i="9"/>
  <c r="N3747" i="9"/>
  <c r="AM3747" i="9" s="1"/>
  <c r="Y3747" i="9" s="1"/>
  <c r="L3748" i="9"/>
  <c r="M3748" i="9"/>
  <c r="N3748" i="9"/>
  <c r="AM3748" i="9" s="1"/>
  <c r="Y3748" i="9" s="1"/>
  <c r="L3749" i="9"/>
  <c r="M3749" i="9"/>
  <c r="N3749" i="9"/>
  <c r="AM3749" i="9" s="1"/>
  <c r="Y3749" i="9" s="1"/>
  <c r="L3750" i="9"/>
  <c r="M3750" i="9"/>
  <c r="N3750" i="9"/>
  <c r="AM3750" i="9" s="1"/>
  <c r="Y3750" i="9" s="1"/>
  <c r="L3751" i="9"/>
  <c r="M3751" i="9"/>
  <c r="N3751" i="9"/>
  <c r="AM3751" i="9" s="1"/>
  <c r="Y3751" i="9" s="1"/>
  <c r="L3752" i="9"/>
  <c r="M3752" i="9"/>
  <c r="N3752" i="9"/>
  <c r="AM3752" i="9" s="1"/>
  <c r="Y3752" i="9" s="1"/>
  <c r="L3753" i="9"/>
  <c r="M3753" i="9"/>
  <c r="N3753" i="9"/>
  <c r="AM3753" i="9" s="1"/>
  <c r="Y3753" i="9" s="1"/>
  <c r="L3754" i="9"/>
  <c r="M3754" i="9"/>
  <c r="N3754" i="9"/>
  <c r="AM3754" i="9" s="1"/>
  <c r="Y3754" i="9" s="1"/>
  <c r="L3755" i="9"/>
  <c r="M3755" i="9"/>
  <c r="N3755" i="9"/>
  <c r="AM3755" i="9" s="1"/>
  <c r="Y3755" i="9" s="1"/>
  <c r="L3756" i="9"/>
  <c r="M3756" i="9"/>
  <c r="N3756" i="9"/>
  <c r="AM3756" i="9" s="1"/>
  <c r="Y3756" i="9" s="1"/>
  <c r="L3757" i="9"/>
  <c r="M3757" i="9"/>
  <c r="N3757" i="9"/>
  <c r="AM3757" i="9" s="1"/>
  <c r="Y3757" i="9" s="1"/>
  <c r="L3758" i="9"/>
  <c r="M3758" i="9"/>
  <c r="N3758" i="9"/>
  <c r="AM3758" i="9" s="1"/>
  <c r="Y3758" i="9" s="1"/>
  <c r="L3759" i="9"/>
  <c r="M3759" i="9"/>
  <c r="N3759" i="9"/>
  <c r="AM3759" i="9" s="1"/>
  <c r="Y3759" i="9" s="1"/>
  <c r="L3760" i="9"/>
  <c r="M3760" i="9"/>
  <c r="N3760" i="9"/>
  <c r="AM3760" i="9" s="1"/>
  <c r="Y3760" i="9" s="1"/>
  <c r="L3761" i="9"/>
  <c r="M3761" i="9"/>
  <c r="N3761" i="9"/>
  <c r="AM3761" i="9" s="1"/>
  <c r="Y3761" i="9" s="1"/>
  <c r="L3762" i="9"/>
  <c r="M3762" i="9"/>
  <c r="N3762" i="9"/>
  <c r="AM3762" i="9" s="1"/>
  <c r="Y3762" i="9" s="1"/>
  <c r="L3763" i="9"/>
  <c r="M3763" i="9"/>
  <c r="N3763" i="9"/>
  <c r="AM3763" i="9" s="1"/>
  <c r="Y3763" i="9" s="1"/>
  <c r="L3764" i="9"/>
  <c r="M3764" i="9"/>
  <c r="N3764" i="9"/>
  <c r="AM3764" i="9" s="1"/>
  <c r="Y3764" i="9" s="1"/>
  <c r="L3765" i="9"/>
  <c r="M3765" i="9"/>
  <c r="N3765" i="9"/>
  <c r="AM3765" i="9" s="1"/>
  <c r="Y3765" i="9" s="1"/>
  <c r="L3766" i="9"/>
  <c r="M3766" i="9"/>
  <c r="N3766" i="9"/>
  <c r="AM3766" i="9" s="1"/>
  <c r="Y3766" i="9" s="1"/>
  <c r="L3767" i="9"/>
  <c r="M3767" i="9"/>
  <c r="N3767" i="9"/>
  <c r="AM3767" i="9" s="1"/>
  <c r="Y3767" i="9" s="1"/>
  <c r="L3768" i="9"/>
  <c r="M3768" i="9"/>
  <c r="N3768" i="9"/>
  <c r="AM3768" i="9" s="1"/>
  <c r="Y3768" i="9" s="1"/>
  <c r="L3769" i="9"/>
  <c r="M3769" i="9"/>
  <c r="N3769" i="9"/>
  <c r="AM3769" i="9" s="1"/>
  <c r="Y3769" i="9" s="1"/>
  <c r="L3770" i="9"/>
  <c r="M3770" i="9"/>
  <c r="N3770" i="9"/>
  <c r="AM3770" i="9" s="1"/>
  <c r="Y3770" i="9" s="1"/>
  <c r="L3771" i="9"/>
  <c r="M3771" i="9"/>
  <c r="N3771" i="9"/>
  <c r="AM3771" i="9" s="1"/>
  <c r="Y3771" i="9" s="1"/>
  <c r="L3772" i="9"/>
  <c r="M3772" i="9"/>
  <c r="N3772" i="9"/>
  <c r="AM3772" i="9" s="1"/>
  <c r="Y3772" i="9" s="1"/>
  <c r="L3773" i="9"/>
  <c r="M3773" i="9"/>
  <c r="N3773" i="9"/>
  <c r="AM3773" i="9" s="1"/>
  <c r="Y3773" i="9" s="1"/>
  <c r="L3774" i="9"/>
  <c r="M3774" i="9"/>
  <c r="N3774" i="9"/>
  <c r="AM3774" i="9" s="1"/>
  <c r="Y3774" i="9" s="1"/>
  <c r="L3775" i="9"/>
  <c r="M3775" i="9"/>
  <c r="N3775" i="9"/>
  <c r="AM3775" i="9" s="1"/>
  <c r="Y3775" i="9" s="1"/>
  <c r="L3776" i="9"/>
  <c r="M3776" i="9"/>
  <c r="N3776" i="9"/>
  <c r="AM3776" i="9" s="1"/>
  <c r="Y3776" i="9" s="1"/>
  <c r="L3777" i="9"/>
  <c r="M3777" i="9"/>
  <c r="N3777" i="9"/>
  <c r="AM3777" i="9" s="1"/>
  <c r="Y3777" i="9" s="1"/>
  <c r="L3778" i="9"/>
  <c r="M3778" i="9"/>
  <c r="N3778" i="9"/>
  <c r="AM3778" i="9" s="1"/>
  <c r="Y3778" i="9" s="1"/>
  <c r="L3779" i="9"/>
  <c r="M3779" i="9"/>
  <c r="N3779" i="9"/>
  <c r="AM3779" i="9" s="1"/>
  <c r="Y3779" i="9" s="1"/>
  <c r="L3780" i="9"/>
  <c r="M3780" i="9"/>
  <c r="N3780" i="9"/>
  <c r="AM3780" i="9" s="1"/>
  <c r="Y3780" i="9" s="1"/>
  <c r="L3781" i="9"/>
  <c r="M3781" i="9"/>
  <c r="N3781" i="9"/>
  <c r="AM3781" i="9" s="1"/>
  <c r="Y3781" i="9" s="1"/>
  <c r="L3782" i="9"/>
  <c r="M3782" i="9"/>
  <c r="N3782" i="9"/>
  <c r="AM3782" i="9" s="1"/>
  <c r="Y3782" i="9" s="1"/>
  <c r="L3783" i="9"/>
  <c r="M3783" i="9"/>
  <c r="N3783" i="9"/>
  <c r="AM3783" i="9" s="1"/>
  <c r="Y3783" i="9" s="1"/>
  <c r="L3784" i="9"/>
  <c r="M3784" i="9"/>
  <c r="N3784" i="9"/>
  <c r="AM3784" i="9" s="1"/>
  <c r="Y3784" i="9" s="1"/>
  <c r="L3785" i="9"/>
  <c r="M3785" i="9"/>
  <c r="N3785" i="9"/>
  <c r="AM3785" i="9" s="1"/>
  <c r="Y3785" i="9" s="1"/>
  <c r="L3786" i="9"/>
  <c r="M3786" i="9"/>
  <c r="N3786" i="9"/>
  <c r="AM3786" i="9" s="1"/>
  <c r="Y3786" i="9" s="1"/>
  <c r="L3787" i="9"/>
  <c r="M3787" i="9"/>
  <c r="N3787" i="9"/>
  <c r="AM3787" i="9" s="1"/>
  <c r="Y3787" i="9" s="1"/>
  <c r="L3788" i="9"/>
  <c r="M3788" i="9"/>
  <c r="N3788" i="9"/>
  <c r="AM3788" i="9" s="1"/>
  <c r="Y3788" i="9" s="1"/>
  <c r="L3789" i="9"/>
  <c r="M3789" i="9"/>
  <c r="N3789" i="9"/>
  <c r="AM3789" i="9" s="1"/>
  <c r="Y3789" i="9" s="1"/>
  <c r="L3790" i="9"/>
  <c r="M3790" i="9"/>
  <c r="N3790" i="9"/>
  <c r="AM3790" i="9" s="1"/>
  <c r="Y3790" i="9" s="1"/>
  <c r="L3791" i="9"/>
  <c r="M3791" i="9"/>
  <c r="N3791" i="9"/>
  <c r="AM3791" i="9" s="1"/>
  <c r="Y3791" i="9" s="1"/>
  <c r="L3792" i="9"/>
  <c r="M3792" i="9"/>
  <c r="N3792" i="9"/>
  <c r="AM3792" i="9" s="1"/>
  <c r="Y3792" i="9" s="1"/>
  <c r="L3793" i="9"/>
  <c r="M3793" i="9"/>
  <c r="N3793" i="9"/>
  <c r="AM3793" i="9" s="1"/>
  <c r="Y3793" i="9" s="1"/>
  <c r="L3794" i="9"/>
  <c r="M3794" i="9"/>
  <c r="N3794" i="9"/>
  <c r="AM3794" i="9" s="1"/>
  <c r="Y3794" i="9" s="1"/>
  <c r="L3795" i="9"/>
  <c r="M3795" i="9"/>
  <c r="N3795" i="9"/>
  <c r="AM3795" i="9" s="1"/>
  <c r="Y3795" i="9" s="1"/>
  <c r="L3796" i="9"/>
  <c r="M3796" i="9"/>
  <c r="N3796" i="9"/>
  <c r="AM3796" i="9" s="1"/>
  <c r="Y3796" i="9" s="1"/>
  <c r="L3797" i="9"/>
  <c r="M3797" i="9"/>
  <c r="N3797" i="9"/>
  <c r="AM3797" i="9" s="1"/>
  <c r="Y3797" i="9" s="1"/>
  <c r="L3798" i="9"/>
  <c r="M3798" i="9"/>
  <c r="N3798" i="9"/>
  <c r="AM3798" i="9" s="1"/>
  <c r="Y3798" i="9" s="1"/>
  <c r="L3799" i="9"/>
  <c r="M3799" i="9"/>
  <c r="N3799" i="9"/>
  <c r="AM3799" i="9" s="1"/>
  <c r="Y3799" i="9" s="1"/>
  <c r="L3800" i="9"/>
  <c r="M3800" i="9"/>
  <c r="N3800" i="9"/>
  <c r="AM3800" i="9" s="1"/>
  <c r="Y3800" i="9" s="1"/>
  <c r="L3801" i="9"/>
  <c r="M3801" i="9"/>
  <c r="N3801" i="9"/>
  <c r="AM3801" i="9" s="1"/>
  <c r="Y3801" i="9" s="1"/>
  <c r="L3802" i="9"/>
  <c r="M3802" i="9"/>
  <c r="N3802" i="9"/>
  <c r="AM3802" i="9" s="1"/>
  <c r="Y3802" i="9" s="1"/>
  <c r="L3803" i="9"/>
  <c r="M3803" i="9"/>
  <c r="N3803" i="9"/>
  <c r="AM3803" i="9" s="1"/>
  <c r="Y3803" i="9" s="1"/>
  <c r="L3804" i="9"/>
  <c r="M3804" i="9"/>
  <c r="N3804" i="9"/>
  <c r="AM3804" i="9" s="1"/>
  <c r="Y3804" i="9" s="1"/>
  <c r="L3805" i="9"/>
  <c r="M3805" i="9"/>
  <c r="N3805" i="9"/>
  <c r="AM3805" i="9" s="1"/>
  <c r="Y3805" i="9" s="1"/>
  <c r="L3806" i="9"/>
  <c r="M3806" i="9"/>
  <c r="N3806" i="9"/>
  <c r="AM3806" i="9" s="1"/>
  <c r="Y3806" i="9" s="1"/>
  <c r="L3807" i="9"/>
  <c r="M3807" i="9"/>
  <c r="N3807" i="9"/>
  <c r="AM3807" i="9" s="1"/>
  <c r="Y3807" i="9" s="1"/>
  <c r="L3808" i="9"/>
  <c r="M3808" i="9"/>
  <c r="N3808" i="9"/>
  <c r="AM3808" i="9" s="1"/>
  <c r="Y3808" i="9" s="1"/>
  <c r="L3809" i="9"/>
  <c r="M3809" i="9"/>
  <c r="N3809" i="9"/>
  <c r="AM3809" i="9" s="1"/>
  <c r="Y3809" i="9" s="1"/>
  <c r="L3810" i="9"/>
  <c r="M3810" i="9"/>
  <c r="N3810" i="9"/>
  <c r="AM3810" i="9" s="1"/>
  <c r="Y3810" i="9" s="1"/>
  <c r="L3811" i="9"/>
  <c r="M3811" i="9"/>
  <c r="N3811" i="9"/>
  <c r="AM3811" i="9" s="1"/>
  <c r="Y3811" i="9" s="1"/>
  <c r="L3812" i="9"/>
  <c r="M3812" i="9"/>
  <c r="N3812" i="9"/>
  <c r="AM3812" i="9" s="1"/>
  <c r="Y3812" i="9" s="1"/>
  <c r="L3813" i="9"/>
  <c r="M3813" i="9"/>
  <c r="N3813" i="9"/>
  <c r="AM3813" i="9" s="1"/>
  <c r="Y3813" i="9" s="1"/>
  <c r="L3814" i="9"/>
  <c r="M3814" i="9"/>
  <c r="N3814" i="9"/>
  <c r="AM3814" i="9" s="1"/>
  <c r="Y3814" i="9" s="1"/>
  <c r="L3815" i="9"/>
  <c r="M3815" i="9"/>
  <c r="N3815" i="9"/>
  <c r="AM3815" i="9" s="1"/>
  <c r="Y3815" i="9" s="1"/>
  <c r="L3816" i="9"/>
  <c r="M3816" i="9"/>
  <c r="N3816" i="9"/>
  <c r="AM3816" i="9" s="1"/>
  <c r="Y3816" i="9" s="1"/>
  <c r="L3817" i="9"/>
  <c r="M3817" i="9"/>
  <c r="N3817" i="9"/>
  <c r="AM3817" i="9" s="1"/>
  <c r="Y3817" i="9" s="1"/>
  <c r="L3818" i="9"/>
  <c r="M3818" i="9"/>
  <c r="N3818" i="9"/>
  <c r="AM3818" i="9" s="1"/>
  <c r="Y3818" i="9" s="1"/>
  <c r="L3819" i="9"/>
  <c r="M3819" i="9"/>
  <c r="N3819" i="9"/>
  <c r="AM3819" i="9" s="1"/>
  <c r="Y3819" i="9" s="1"/>
  <c r="L3820" i="9"/>
  <c r="M3820" i="9"/>
  <c r="N3820" i="9"/>
  <c r="AM3820" i="9" s="1"/>
  <c r="Y3820" i="9" s="1"/>
  <c r="L3821" i="9"/>
  <c r="M3821" i="9"/>
  <c r="N3821" i="9"/>
  <c r="AM3821" i="9" s="1"/>
  <c r="Y3821" i="9" s="1"/>
  <c r="L3822" i="9"/>
  <c r="M3822" i="9"/>
  <c r="N3822" i="9"/>
  <c r="AM3822" i="9" s="1"/>
  <c r="Y3822" i="9" s="1"/>
  <c r="L3823" i="9"/>
  <c r="M3823" i="9"/>
  <c r="N3823" i="9"/>
  <c r="AM3823" i="9" s="1"/>
  <c r="Y3823" i="9" s="1"/>
  <c r="L3824" i="9"/>
  <c r="M3824" i="9"/>
  <c r="N3824" i="9"/>
  <c r="AM3824" i="9" s="1"/>
  <c r="Y3824" i="9" s="1"/>
  <c r="L3825" i="9"/>
  <c r="M3825" i="9"/>
  <c r="N3825" i="9"/>
  <c r="AM3825" i="9" s="1"/>
  <c r="Y3825" i="9" s="1"/>
  <c r="L3826" i="9"/>
  <c r="M3826" i="9"/>
  <c r="N3826" i="9"/>
  <c r="AM3826" i="9" s="1"/>
  <c r="Y3826" i="9" s="1"/>
  <c r="L3827" i="9"/>
  <c r="M3827" i="9"/>
  <c r="N3827" i="9"/>
  <c r="AM3827" i="9" s="1"/>
  <c r="Y3827" i="9" s="1"/>
  <c r="L3828" i="9"/>
  <c r="M3828" i="9"/>
  <c r="N3828" i="9"/>
  <c r="AM3828" i="9" s="1"/>
  <c r="Y3828" i="9" s="1"/>
  <c r="L3829" i="9"/>
  <c r="M3829" i="9"/>
  <c r="N3829" i="9"/>
  <c r="AM3829" i="9" s="1"/>
  <c r="Y3829" i="9" s="1"/>
  <c r="L3830" i="9"/>
  <c r="M3830" i="9"/>
  <c r="N3830" i="9"/>
  <c r="AM3830" i="9" s="1"/>
  <c r="Y3830" i="9" s="1"/>
  <c r="L3831" i="9"/>
  <c r="M3831" i="9"/>
  <c r="N3831" i="9"/>
  <c r="AM3831" i="9" s="1"/>
  <c r="Y3831" i="9" s="1"/>
  <c r="L3832" i="9"/>
  <c r="M3832" i="9"/>
  <c r="N3832" i="9"/>
  <c r="AM3832" i="9" s="1"/>
  <c r="Y3832" i="9" s="1"/>
  <c r="L3833" i="9"/>
  <c r="M3833" i="9"/>
  <c r="N3833" i="9"/>
  <c r="AM3833" i="9" s="1"/>
  <c r="Y3833" i="9" s="1"/>
  <c r="L3834" i="9"/>
  <c r="M3834" i="9"/>
  <c r="N3834" i="9"/>
  <c r="AM3834" i="9" s="1"/>
  <c r="Y3834" i="9" s="1"/>
  <c r="L3835" i="9"/>
  <c r="M3835" i="9"/>
  <c r="N3835" i="9"/>
  <c r="AM3835" i="9" s="1"/>
  <c r="Y3835" i="9" s="1"/>
  <c r="L3836" i="9"/>
  <c r="M3836" i="9"/>
  <c r="N3836" i="9"/>
  <c r="AM3836" i="9" s="1"/>
  <c r="Y3836" i="9" s="1"/>
  <c r="L3837" i="9"/>
  <c r="M3837" i="9"/>
  <c r="N3837" i="9"/>
  <c r="AM3837" i="9" s="1"/>
  <c r="Y3837" i="9" s="1"/>
  <c r="L3838" i="9"/>
  <c r="M3838" i="9"/>
  <c r="N3838" i="9"/>
  <c r="AM3838" i="9" s="1"/>
  <c r="Y3838" i="9" s="1"/>
  <c r="L3839" i="9"/>
  <c r="M3839" i="9"/>
  <c r="N3839" i="9"/>
  <c r="AM3839" i="9" s="1"/>
  <c r="Y3839" i="9" s="1"/>
  <c r="L3840" i="9"/>
  <c r="M3840" i="9"/>
  <c r="N3840" i="9"/>
  <c r="AM3840" i="9" s="1"/>
  <c r="Y3840" i="9" s="1"/>
  <c r="L3841" i="9"/>
  <c r="M3841" i="9"/>
  <c r="N3841" i="9"/>
  <c r="AM3841" i="9" s="1"/>
  <c r="Y3841" i="9" s="1"/>
  <c r="L3842" i="9"/>
  <c r="M3842" i="9"/>
  <c r="N3842" i="9"/>
  <c r="AM3842" i="9" s="1"/>
  <c r="Y3842" i="9" s="1"/>
  <c r="L3843" i="9"/>
  <c r="M3843" i="9"/>
  <c r="N3843" i="9"/>
  <c r="AM3843" i="9" s="1"/>
  <c r="Y3843" i="9" s="1"/>
  <c r="L3844" i="9"/>
  <c r="M3844" i="9"/>
  <c r="N3844" i="9"/>
  <c r="AM3844" i="9" s="1"/>
  <c r="Y3844" i="9" s="1"/>
  <c r="L3845" i="9"/>
  <c r="M3845" i="9"/>
  <c r="N3845" i="9"/>
  <c r="AM3845" i="9" s="1"/>
  <c r="Y3845" i="9" s="1"/>
  <c r="L3846" i="9"/>
  <c r="M3846" i="9"/>
  <c r="N3846" i="9"/>
  <c r="AM3846" i="9" s="1"/>
  <c r="Y3846" i="9" s="1"/>
  <c r="L3847" i="9"/>
  <c r="M3847" i="9"/>
  <c r="N3847" i="9"/>
  <c r="AM3847" i="9" s="1"/>
  <c r="Y3847" i="9" s="1"/>
  <c r="L3848" i="9"/>
  <c r="M3848" i="9"/>
  <c r="N3848" i="9"/>
  <c r="AM3848" i="9" s="1"/>
  <c r="Y3848" i="9" s="1"/>
  <c r="L3849" i="9"/>
  <c r="M3849" i="9"/>
  <c r="N3849" i="9"/>
  <c r="AM3849" i="9" s="1"/>
  <c r="Y3849" i="9" s="1"/>
  <c r="L3850" i="9"/>
  <c r="M3850" i="9"/>
  <c r="N3850" i="9"/>
  <c r="AM3850" i="9" s="1"/>
  <c r="Y3850" i="9" s="1"/>
  <c r="L3851" i="9"/>
  <c r="M3851" i="9"/>
  <c r="N3851" i="9"/>
  <c r="AM3851" i="9" s="1"/>
  <c r="Y3851" i="9" s="1"/>
  <c r="L3852" i="9"/>
  <c r="M3852" i="9"/>
  <c r="N3852" i="9"/>
  <c r="AM3852" i="9" s="1"/>
  <c r="Y3852" i="9" s="1"/>
  <c r="L3853" i="9"/>
  <c r="M3853" i="9"/>
  <c r="N3853" i="9"/>
  <c r="AM3853" i="9" s="1"/>
  <c r="Y3853" i="9" s="1"/>
  <c r="L3854" i="9"/>
  <c r="M3854" i="9"/>
  <c r="N3854" i="9"/>
  <c r="AM3854" i="9" s="1"/>
  <c r="Y3854" i="9" s="1"/>
  <c r="L3855" i="9"/>
  <c r="M3855" i="9"/>
  <c r="N3855" i="9"/>
  <c r="AM3855" i="9" s="1"/>
  <c r="Y3855" i="9" s="1"/>
  <c r="L3856" i="9"/>
  <c r="M3856" i="9"/>
  <c r="N3856" i="9"/>
  <c r="AM3856" i="9" s="1"/>
  <c r="Y3856" i="9" s="1"/>
  <c r="L3857" i="9"/>
  <c r="M3857" i="9"/>
  <c r="N3857" i="9"/>
  <c r="AM3857" i="9" s="1"/>
  <c r="Y3857" i="9" s="1"/>
  <c r="L3858" i="9"/>
  <c r="M3858" i="9"/>
  <c r="N3858" i="9"/>
  <c r="AM3858" i="9" s="1"/>
  <c r="Y3858" i="9" s="1"/>
  <c r="L3859" i="9"/>
  <c r="M3859" i="9"/>
  <c r="N3859" i="9"/>
  <c r="AM3859" i="9" s="1"/>
  <c r="Y3859" i="9" s="1"/>
  <c r="L3860" i="9"/>
  <c r="M3860" i="9"/>
  <c r="N3860" i="9"/>
  <c r="AM3860" i="9" s="1"/>
  <c r="Y3860" i="9" s="1"/>
  <c r="L3861" i="9"/>
  <c r="M3861" i="9"/>
  <c r="N3861" i="9"/>
  <c r="AM3861" i="9" s="1"/>
  <c r="Y3861" i="9" s="1"/>
  <c r="L3862" i="9"/>
  <c r="M3862" i="9"/>
  <c r="N3862" i="9"/>
  <c r="AM3862" i="9" s="1"/>
  <c r="Y3862" i="9" s="1"/>
  <c r="L3863" i="9"/>
  <c r="M3863" i="9"/>
  <c r="N3863" i="9"/>
  <c r="AM3863" i="9" s="1"/>
  <c r="Y3863" i="9" s="1"/>
  <c r="L3864" i="9"/>
  <c r="M3864" i="9"/>
  <c r="N3864" i="9"/>
  <c r="AM3864" i="9" s="1"/>
  <c r="Y3864" i="9" s="1"/>
  <c r="L3865" i="9"/>
  <c r="M3865" i="9"/>
  <c r="N3865" i="9"/>
  <c r="AM3865" i="9" s="1"/>
  <c r="Y3865" i="9" s="1"/>
  <c r="L3866" i="9"/>
  <c r="M3866" i="9"/>
  <c r="N3866" i="9"/>
  <c r="AM3866" i="9" s="1"/>
  <c r="Y3866" i="9" s="1"/>
  <c r="L3867" i="9"/>
  <c r="M3867" i="9"/>
  <c r="N3867" i="9"/>
  <c r="AM3867" i="9" s="1"/>
  <c r="Y3867" i="9" s="1"/>
  <c r="L3868" i="9"/>
  <c r="M3868" i="9"/>
  <c r="N3868" i="9"/>
  <c r="AM3868" i="9" s="1"/>
  <c r="Y3868" i="9" s="1"/>
  <c r="L3869" i="9"/>
  <c r="M3869" i="9"/>
  <c r="N3869" i="9"/>
  <c r="AM3869" i="9" s="1"/>
  <c r="Y3869" i="9" s="1"/>
  <c r="L3870" i="9"/>
  <c r="M3870" i="9"/>
  <c r="N3870" i="9"/>
  <c r="AM3870" i="9" s="1"/>
  <c r="Y3870" i="9" s="1"/>
  <c r="L3871" i="9"/>
  <c r="M3871" i="9"/>
  <c r="N3871" i="9"/>
  <c r="AM3871" i="9" s="1"/>
  <c r="Y3871" i="9" s="1"/>
  <c r="L3872" i="9"/>
  <c r="M3872" i="9"/>
  <c r="N3872" i="9"/>
  <c r="AM3872" i="9" s="1"/>
  <c r="Y3872" i="9" s="1"/>
  <c r="L3873" i="9"/>
  <c r="M3873" i="9"/>
  <c r="N3873" i="9"/>
  <c r="AM3873" i="9" s="1"/>
  <c r="Y3873" i="9" s="1"/>
  <c r="L3874" i="9"/>
  <c r="M3874" i="9"/>
  <c r="N3874" i="9"/>
  <c r="AM3874" i="9" s="1"/>
  <c r="Y3874" i="9" s="1"/>
  <c r="L3875" i="9"/>
  <c r="M3875" i="9"/>
  <c r="N3875" i="9"/>
  <c r="AM3875" i="9" s="1"/>
  <c r="Y3875" i="9" s="1"/>
  <c r="L3876" i="9"/>
  <c r="M3876" i="9"/>
  <c r="N3876" i="9"/>
  <c r="AM3876" i="9" s="1"/>
  <c r="Y3876" i="9" s="1"/>
  <c r="L3877" i="9"/>
  <c r="M3877" i="9"/>
  <c r="N3877" i="9"/>
  <c r="AM3877" i="9" s="1"/>
  <c r="Y3877" i="9" s="1"/>
  <c r="L3878" i="9"/>
  <c r="M3878" i="9"/>
  <c r="N3878" i="9"/>
  <c r="AM3878" i="9" s="1"/>
  <c r="Y3878" i="9" s="1"/>
  <c r="L3879" i="9"/>
  <c r="M3879" i="9"/>
  <c r="N3879" i="9"/>
  <c r="AM3879" i="9" s="1"/>
  <c r="Y3879" i="9" s="1"/>
  <c r="L3880" i="9"/>
  <c r="M3880" i="9"/>
  <c r="N3880" i="9"/>
  <c r="AM3880" i="9" s="1"/>
  <c r="Y3880" i="9" s="1"/>
  <c r="L3881" i="9"/>
  <c r="M3881" i="9"/>
  <c r="N3881" i="9"/>
  <c r="AM3881" i="9" s="1"/>
  <c r="Y3881" i="9" s="1"/>
  <c r="L3882" i="9"/>
  <c r="M3882" i="9"/>
  <c r="N3882" i="9"/>
  <c r="AM3882" i="9" s="1"/>
  <c r="Y3882" i="9" s="1"/>
  <c r="L3883" i="9"/>
  <c r="M3883" i="9"/>
  <c r="N3883" i="9"/>
  <c r="AM3883" i="9" s="1"/>
  <c r="Y3883" i="9" s="1"/>
  <c r="L3884" i="9"/>
  <c r="M3884" i="9"/>
  <c r="N3884" i="9"/>
  <c r="AM3884" i="9" s="1"/>
  <c r="Y3884" i="9" s="1"/>
  <c r="L3885" i="9"/>
  <c r="M3885" i="9"/>
  <c r="N3885" i="9"/>
  <c r="AM3885" i="9" s="1"/>
  <c r="Y3885" i="9" s="1"/>
  <c r="L3886" i="9"/>
  <c r="M3886" i="9"/>
  <c r="N3886" i="9"/>
  <c r="AM3886" i="9" s="1"/>
  <c r="Y3886" i="9" s="1"/>
  <c r="L3887" i="9"/>
  <c r="M3887" i="9"/>
  <c r="N3887" i="9"/>
  <c r="AM3887" i="9" s="1"/>
  <c r="Y3887" i="9" s="1"/>
  <c r="L3888" i="9"/>
  <c r="M3888" i="9"/>
  <c r="N3888" i="9"/>
  <c r="AM3888" i="9" s="1"/>
  <c r="Y3888" i="9" s="1"/>
  <c r="L3889" i="9"/>
  <c r="M3889" i="9"/>
  <c r="N3889" i="9"/>
  <c r="AM3889" i="9" s="1"/>
  <c r="Y3889" i="9" s="1"/>
  <c r="L3890" i="9"/>
  <c r="M3890" i="9"/>
  <c r="N3890" i="9"/>
  <c r="AM3890" i="9" s="1"/>
  <c r="Y3890" i="9" s="1"/>
  <c r="L3891" i="9"/>
  <c r="M3891" i="9"/>
  <c r="N3891" i="9"/>
  <c r="AM3891" i="9" s="1"/>
  <c r="Y3891" i="9" s="1"/>
  <c r="L3892" i="9"/>
  <c r="M3892" i="9"/>
  <c r="N3892" i="9"/>
  <c r="AM3892" i="9" s="1"/>
  <c r="Y3892" i="9" s="1"/>
  <c r="L3893" i="9"/>
  <c r="M3893" i="9"/>
  <c r="N3893" i="9"/>
  <c r="AM3893" i="9" s="1"/>
  <c r="Y3893" i="9" s="1"/>
  <c r="L3894" i="9"/>
  <c r="M3894" i="9"/>
  <c r="N3894" i="9"/>
  <c r="AM3894" i="9" s="1"/>
  <c r="Y3894" i="9" s="1"/>
  <c r="L3895" i="9"/>
  <c r="M3895" i="9"/>
  <c r="N3895" i="9"/>
  <c r="AM3895" i="9" s="1"/>
  <c r="Y3895" i="9" s="1"/>
  <c r="L3896" i="9"/>
  <c r="M3896" i="9"/>
  <c r="N3896" i="9"/>
  <c r="AM3896" i="9" s="1"/>
  <c r="Y3896" i="9" s="1"/>
  <c r="L3897" i="9"/>
  <c r="M3897" i="9"/>
  <c r="N3897" i="9"/>
  <c r="AM3897" i="9" s="1"/>
  <c r="Y3897" i="9" s="1"/>
  <c r="L3898" i="9"/>
  <c r="M3898" i="9"/>
  <c r="N3898" i="9"/>
  <c r="AM3898" i="9" s="1"/>
  <c r="Y3898" i="9" s="1"/>
  <c r="L3899" i="9"/>
  <c r="M3899" i="9"/>
  <c r="N3899" i="9"/>
  <c r="AM3899" i="9" s="1"/>
  <c r="Y3899" i="9" s="1"/>
  <c r="L3900" i="9"/>
  <c r="M3900" i="9"/>
  <c r="N3900" i="9"/>
  <c r="AM3900" i="9" s="1"/>
  <c r="Y3900" i="9" s="1"/>
  <c r="L3901" i="9"/>
  <c r="M3901" i="9"/>
  <c r="N3901" i="9"/>
  <c r="AM3901" i="9" s="1"/>
  <c r="Y3901" i="9" s="1"/>
  <c r="L3902" i="9"/>
  <c r="M3902" i="9"/>
  <c r="N3902" i="9"/>
  <c r="AM3902" i="9" s="1"/>
  <c r="Y3902" i="9" s="1"/>
  <c r="L3903" i="9"/>
  <c r="M3903" i="9"/>
  <c r="N3903" i="9"/>
  <c r="AM3903" i="9" s="1"/>
  <c r="Y3903" i="9" s="1"/>
  <c r="L3904" i="9"/>
  <c r="M3904" i="9"/>
  <c r="N3904" i="9"/>
  <c r="AM3904" i="9" s="1"/>
  <c r="Y3904" i="9" s="1"/>
  <c r="L3905" i="9"/>
  <c r="M3905" i="9"/>
  <c r="N3905" i="9"/>
  <c r="AM3905" i="9" s="1"/>
  <c r="Y3905" i="9" s="1"/>
  <c r="L3906" i="9"/>
  <c r="M3906" i="9"/>
  <c r="N3906" i="9"/>
  <c r="AM3906" i="9" s="1"/>
  <c r="Y3906" i="9" s="1"/>
  <c r="L3907" i="9"/>
  <c r="M3907" i="9"/>
  <c r="N3907" i="9"/>
  <c r="AM3907" i="9" s="1"/>
  <c r="Y3907" i="9" s="1"/>
  <c r="L3908" i="9"/>
  <c r="M3908" i="9"/>
  <c r="N3908" i="9"/>
  <c r="AM3908" i="9" s="1"/>
  <c r="Y3908" i="9" s="1"/>
  <c r="L3909" i="9"/>
  <c r="M3909" i="9"/>
  <c r="N3909" i="9"/>
  <c r="AM3909" i="9" s="1"/>
  <c r="Y3909" i="9" s="1"/>
  <c r="L3910" i="9"/>
  <c r="M3910" i="9"/>
  <c r="N3910" i="9"/>
  <c r="AM3910" i="9" s="1"/>
  <c r="Y3910" i="9" s="1"/>
  <c r="L3911" i="9"/>
  <c r="M3911" i="9"/>
  <c r="N3911" i="9"/>
  <c r="AM3911" i="9" s="1"/>
  <c r="Y3911" i="9" s="1"/>
  <c r="L3912" i="9"/>
  <c r="M3912" i="9"/>
  <c r="N3912" i="9"/>
  <c r="AM3912" i="9" s="1"/>
  <c r="Y3912" i="9" s="1"/>
  <c r="L3913" i="9"/>
  <c r="M3913" i="9"/>
  <c r="N3913" i="9"/>
  <c r="AM3913" i="9" s="1"/>
  <c r="Y3913" i="9" s="1"/>
  <c r="L3914" i="9"/>
  <c r="M3914" i="9"/>
  <c r="N3914" i="9"/>
  <c r="AM3914" i="9" s="1"/>
  <c r="Y3914" i="9" s="1"/>
  <c r="L3915" i="9"/>
  <c r="M3915" i="9"/>
  <c r="N3915" i="9"/>
  <c r="AM3915" i="9" s="1"/>
  <c r="Y3915" i="9" s="1"/>
  <c r="L3916" i="9"/>
  <c r="M3916" i="9"/>
  <c r="N3916" i="9"/>
  <c r="AM3916" i="9" s="1"/>
  <c r="Y3916" i="9" s="1"/>
  <c r="L3917" i="9"/>
  <c r="M3917" i="9"/>
  <c r="N3917" i="9"/>
  <c r="AM3917" i="9" s="1"/>
  <c r="Y3917" i="9" s="1"/>
  <c r="L3918" i="9"/>
  <c r="M3918" i="9"/>
  <c r="N3918" i="9"/>
  <c r="AM3918" i="9" s="1"/>
  <c r="Y3918" i="9" s="1"/>
  <c r="L3919" i="9"/>
  <c r="M3919" i="9"/>
  <c r="N3919" i="9"/>
  <c r="AM3919" i="9" s="1"/>
  <c r="Y3919" i="9" s="1"/>
  <c r="L3920" i="9"/>
  <c r="M3920" i="9"/>
  <c r="N3920" i="9"/>
  <c r="AM3920" i="9" s="1"/>
  <c r="Y3920" i="9" s="1"/>
  <c r="L3921" i="9"/>
  <c r="M3921" i="9"/>
  <c r="N3921" i="9"/>
  <c r="AM3921" i="9" s="1"/>
  <c r="Y3921" i="9" s="1"/>
  <c r="L3922" i="9"/>
  <c r="M3922" i="9"/>
  <c r="N3922" i="9"/>
  <c r="AM3922" i="9" s="1"/>
  <c r="Y3922" i="9" s="1"/>
  <c r="L3923" i="9"/>
  <c r="M3923" i="9"/>
  <c r="N3923" i="9"/>
  <c r="AM3923" i="9" s="1"/>
  <c r="Y3923" i="9" s="1"/>
  <c r="L3924" i="9"/>
  <c r="M3924" i="9"/>
  <c r="N3924" i="9"/>
  <c r="AM3924" i="9" s="1"/>
  <c r="Y3924" i="9" s="1"/>
  <c r="L3925" i="9"/>
  <c r="M3925" i="9"/>
  <c r="N3925" i="9"/>
  <c r="AM3925" i="9" s="1"/>
  <c r="Y3925" i="9" s="1"/>
  <c r="L3926" i="9"/>
  <c r="M3926" i="9"/>
  <c r="N3926" i="9"/>
  <c r="AM3926" i="9" s="1"/>
  <c r="Y3926" i="9" s="1"/>
  <c r="L3927" i="9"/>
  <c r="M3927" i="9"/>
  <c r="N3927" i="9"/>
  <c r="AM3927" i="9" s="1"/>
  <c r="Y3927" i="9" s="1"/>
  <c r="L3928" i="9"/>
  <c r="M3928" i="9"/>
  <c r="N3928" i="9"/>
  <c r="AM3928" i="9" s="1"/>
  <c r="Y3928" i="9" s="1"/>
  <c r="L3929" i="9"/>
  <c r="M3929" i="9"/>
  <c r="N3929" i="9"/>
  <c r="AM3929" i="9" s="1"/>
  <c r="Y3929" i="9" s="1"/>
  <c r="L3930" i="9"/>
  <c r="M3930" i="9"/>
  <c r="N3930" i="9"/>
  <c r="AM3930" i="9" s="1"/>
  <c r="Y3930" i="9" s="1"/>
  <c r="L3931" i="9"/>
  <c r="M3931" i="9"/>
  <c r="N3931" i="9"/>
  <c r="AM3931" i="9" s="1"/>
  <c r="Y3931" i="9" s="1"/>
  <c r="L3932" i="9"/>
  <c r="M3932" i="9"/>
  <c r="N3932" i="9"/>
  <c r="AM3932" i="9" s="1"/>
  <c r="Y3932" i="9" s="1"/>
  <c r="L3933" i="9"/>
  <c r="M3933" i="9"/>
  <c r="N3933" i="9"/>
  <c r="AM3933" i="9" s="1"/>
  <c r="Y3933" i="9" s="1"/>
  <c r="L3934" i="9"/>
  <c r="M3934" i="9"/>
  <c r="N3934" i="9"/>
  <c r="AM3934" i="9" s="1"/>
  <c r="Y3934" i="9" s="1"/>
  <c r="L3935" i="9"/>
  <c r="M3935" i="9"/>
  <c r="N3935" i="9"/>
  <c r="AM3935" i="9" s="1"/>
  <c r="Y3935" i="9" s="1"/>
  <c r="L3936" i="9"/>
  <c r="M3936" i="9"/>
  <c r="N3936" i="9"/>
  <c r="AM3936" i="9" s="1"/>
  <c r="Y3936" i="9" s="1"/>
  <c r="L3937" i="9"/>
  <c r="M3937" i="9"/>
  <c r="N3937" i="9"/>
  <c r="AM3937" i="9" s="1"/>
  <c r="Y3937" i="9" s="1"/>
  <c r="L3938" i="9"/>
  <c r="M3938" i="9"/>
  <c r="N3938" i="9"/>
  <c r="AM3938" i="9" s="1"/>
  <c r="Y3938" i="9" s="1"/>
  <c r="L3939" i="9"/>
  <c r="M3939" i="9"/>
  <c r="N3939" i="9"/>
  <c r="AM3939" i="9" s="1"/>
  <c r="Y3939" i="9" s="1"/>
  <c r="L3940" i="9"/>
  <c r="M3940" i="9"/>
  <c r="N3940" i="9"/>
  <c r="AM3940" i="9" s="1"/>
  <c r="Y3940" i="9" s="1"/>
  <c r="L3941" i="9"/>
  <c r="M3941" i="9"/>
  <c r="N3941" i="9"/>
  <c r="AM3941" i="9" s="1"/>
  <c r="Y3941" i="9" s="1"/>
  <c r="L3942" i="9"/>
  <c r="M3942" i="9"/>
  <c r="N3942" i="9"/>
  <c r="AM3942" i="9" s="1"/>
  <c r="Y3942" i="9" s="1"/>
  <c r="L3943" i="9"/>
  <c r="M3943" i="9"/>
  <c r="N3943" i="9"/>
  <c r="AM3943" i="9" s="1"/>
  <c r="Y3943" i="9" s="1"/>
  <c r="L3944" i="9"/>
  <c r="M3944" i="9"/>
  <c r="N3944" i="9"/>
  <c r="AM3944" i="9" s="1"/>
  <c r="Y3944" i="9" s="1"/>
  <c r="L3945" i="9"/>
  <c r="M3945" i="9"/>
  <c r="N3945" i="9"/>
  <c r="AM3945" i="9" s="1"/>
  <c r="Y3945" i="9" s="1"/>
  <c r="L3946" i="9"/>
  <c r="M3946" i="9"/>
  <c r="N3946" i="9"/>
  <c r="AM3946" i="9" s="1"/>
  <c r="Y3946" i="9" s="1"/>
  <c r="L3947" i="9"/>
  <c r="M3947" i="9"/>
  <c r="N3947" i="9"/>
  <c r="AM3947" i="9" s="1"/>
  <c r="Y3947" i="9" s="1"/>
  <c r="L3948" i="9"/>
  <c r="M3948" i="9"/>
  <c r="N3948" i="9"/>
  <c r="AM3948" i="9" s="1"/>
  <c r="Y3948" i="9" s="1"/>
  <c r="L3949" i="9"/>
  <c r="M3949" i="9"/>
  <c r="N3949" i="9"/>
  <c r="AM3949" i="9" s="1"/>
  <c r="Y3949" i="9" s="1"/>
  <c r="L3950" i="9"/>
  <c r="M3950" i="9"/>
  <c r="N3950" i="9"/>
  <c r="AM3950" i="9" s="1"/>
  <c r="Y3950" i="9" s="1"/>
  <c r="L3951" i="9"/>
  <c r="M3951" i="9"/>
  <c r="N3951" i="9"/>
  <c r="AM3951" i="9" s="1"/>
  <c r="Y3951" i="9" s="1"/>
  <c r="L3952" i="9"/>
  <c r="M3952" i="9"/>
  <c r="N3952" i="9"/>
  <c r="AM3952" i="9" s="1"/>
  <c r="Y3952" i="9" s="1"/>
  <c r="L3953" i="9"/>
  <c r="M3953" i="9"/>
  <c r="N3953" i="9"/>
  <c r="AM3953" i="9" s="1"/>
  <c r="Y3953" i="9" s="1"/>
  <c r="L3954" i="9"/>
  <c r="M3954" i="9"/>
  <c r="N3954" i="9"/>
  <c r="AM3954" i="9" s="1"/>
  <c r="Y3954" i="9" s="1"/>
  <c r="L3955" i="9"/>
  <c r="M3955" i="9"/>
  <c r="N3955" i="9"/>
  <c r="AM3955" i="9" s="1"/>
  <c r="Y3955" i="9" s="1"/>
  <c r="L3956" i="9"/>
  <c r="M3956" i="9"/>
  <c r="N3956" i="9"/>
  <c r="AM3956" i="9" s="1"/>
  <c r="Y3956" i="9" s="1"/>
  <c r="L3957" i="9"/>
  <c r="M3957" i="9"/>
  <c r="N3957" i="9"/>
  <c r="AM3957" i="9" s="1"/>
  <c r="Y3957" i="9" s="1"/>
  <c r="L3958" i="9"/>
  <c r="M3958" i="9"/>
  <c r="N3958" i="9"/>
  <c r="AM3958" i="9" s="1"/>
  <c r="Y3958" i="9" s="1"/>
  <c r="L3959" i="9"/>
  <c r="M3959" i="9"/>
  <c r="N3959" i="9"/>
  <c r="AM3959" i="9" s="1"/>
  <c r="Y3959" i="9" s="1"/>
  <c r="L3960" i="9"/>
  <c r="M3960" i="9"/>
  <c r="N3960" i="9"/>
  <c r="AM3960" i="9" s="1"/>
  <c r="Y3960" i="9" s="1"/>
  <c r="L3961" i="9"/>
  <c r="M3961" i="9"/>
  <c r="N3961" i="9"/>
  <c r="AM3961" i="9" s="1"/>
  <c r="Y3961" i="9" s="1"/>
  <c r="L3962" i="9"/>
  <c r="M3962" i="9"/>
  <c r="N3962" i="9"/>
  <c r="AM3962" i="9" s="1"/>
  <c r="Y3962" i="9" s="1"/>
  <c r="L3963" i="9"/>
  <c r="M3963" i="9"/>
  <c r="N3963" i="9"/>
  <c r="AM3963" i="9" s="1"/>
  <c r="Y3963" i="9" s="1"/>
  <c r="L3964" i="9"/>
  <c r="M3964" i="9"/>
  <c r="N3964" i="9"/>
  <c r="AM3964" i="9" s="1"/>
  <c r="Y3964" i="9" s="1"/>
  <c r="L3965" i="9"/>
  <c r="M3965" i="9"/>
  <c r="N3965" i="9"/>
  <c r="AM3965" i="9" s="1"/>
  <c r="Y3965" i="9" s="1"/>
  <c r="L3966" i="9"/>
  <c r="M3966" i="9"/>
  <c r="N3966" i="9"/>
  <c r="AM3966" i="9" s="1"/>
  <c r="Y3966" i="9" s="1"/>
  <c r="L3967" i="9"/>
  <c r="M3967" i="9"/>
  <c r="N3967" i="9"/>
  <c r="AM3967" i="9" s="1"/>
  <c r="Y3967" i="9" s="1"/>
  <c r="L3968" i="9"/>
  <c r="M3968" i="9"/>
  <c r="N3968" i="9"/>
  <c r="AM3968" i="9" s="1"/>
  <c r="Y3968" i="9" s="1"/>
  <c r="L3969" i="9"/>
  <c r="M3969" i="9"/>
  <c r="N3969" i="9"/>
  <c r="AM3969" i="9" s="1"/>
  <c r="Y3969" i="9" s="1"/>
  <c r="L3970" i="9"/>
  <c r="M3970" i="9"/>
  <c r="N3970" i="9"/>
  <c r="AM3970" i="9" s="1"/>
  <c r="Y3970" i="9" s="1"/>
  <c r="L3971" i="9"/>
  <c r="M3971" i="9"/>
  <c r="N3971" i="9"/>
  <c r="AM3971" i="9" s="1"/>
  <c r="Y3971" i="9" s="1"/>
  <c r="L3972" i="9"/>
  <c r="M3972" i="9"/>
  <c r="N3972" i="9"/>
  <c r="AM3972" i="9" s="1"/>
  <c r="Y3972" i="9" s="1"/>
  <c r="L3973" i="9"/>
  <c r="M3973" i="9"/>
  <c r="N3973" i="9"/>
  <c r="AM3973" i="9" s="1"/>
  <c r="Y3973" i="9" s="1"/>
  <c r="L3974" i="9"/>
  <c r="M3974" i="9"/>
  <c r="N3974" i="9"/>
  <c r="AM3974" i="9" s="1"/>
  <c r="Y3974" i="9" s="1"/>
  <c r="L3975" i="9"/>
  <c r="M3975" i="9"/>
  <c r="N3975" i="9"/>
  <c r="AM3975" i="9" s="1"/>
  <c r="Y3975" i="9" s="1"/>
  <c r="L3976" i="9"/>
  <c r="M3976" i="9"/>
  <c r="N3976" i="9"/>
  <c r="AM3976" i="9" s="1"/>
  <c r="Y3976" i="9" s="1"/>
  <c r="L3977" i="9"/>
  <c r="M3977" i="9"/>
  <c r="N3977" i="9"/>
  <c r="AM3977" i="9" s="1"/>
  <c r="Y3977" i="9" s="1"/>
  <c r="L3978" i="9"/>
  <c r="M3978" i="9"/>
  <c r="N3978" i="9"/>
  <c r="AM3978" i="9" s="1"/>
  <c r="Y3978" i="9" s="1"/>
  <c r="L3979" i="9"/>
  <c r="M3979" i="9"/>
  <c r="N3979" i="9"/>
  <c r="AM3979" i="9" s="1"/>
  <c r="Y3979" i="9" s="1"/>
  <c r="L3980" i="9"/>
  <c r="M3980" i="9"/>
  <c r="N3980" i="9"/>
  <c r="AM3980" i="9" s="1"/>
  <c r="Y3980" i="9" s="1"/>
  <c r="L3981" i="9"/>
  <c r="M3981" i="9"/>
  <c r="N3981" i="9"/>
  <c r="AM3981" i="9" s="1"/>
  <c r="Y3981" i="9" s="1"/>
  <c r="L3982" i="9"/>
  <c r="M3982" i="9"/>
  <c r="N3982" i="9"/>
  <c r="AM3982" i="9" s="1"/>
  <c r="Y3982" i="9" s="1"/>
  <c r="L3983" i="9"/>
  <c r="M3983" i="9"/>
  <c r="N3983" i="9"/>
  <c r="AM3983" i="9" s="1"/>
  <c r="Y3983" i="9" s="1"/>
  <c r="L3984" i="9"/>
  <c r="M3984" i="9"/>
  <c r="N3984" i="9"/>
  <c r="AM3984" i="9" s="1"/>
  <c r="Y3984" i="9" s="1"/>
  <c r="L3985" i="9"/>
  <c r="M3985" i="9"/>
  <c r="N3985" i="9"/>
  <c r="AM3985" i="9" s="1"/>
  <c r="Y3985" i="9" s="1"/>
  <c r="L3986" i="9"/>
  <c r="M3986" i="9"/>
  <c r="N3986" i="9"/>
  <c r="AM3986" i="9" s="1"/>
  <c r="Y3986" i="9" s="1"/>
  <c r="L3987" i="9"/>
  <c r="M3987" i="9"/>
  <c r="N3987" i="9"/>
  <c r="AM3987" i="9" s="1"/>
  <c r="Y3987" i="9" s="1"/>
  <c r="L3988" i="9"/>
  <c r="M3988" i="9"/>
  <c r="N3988" i="9"/>
  <c r="AM3988" i="9" s="1"/>
  <c r="Y3988" i="9" s="1"/>
  <c r="L3989" i="9"/>
  <c r="M3989" i="9"/>
  <c r="N3989" i="9"/>
  <c r="AM3989" i="9" s="1"/>
  <c r="Y3989" i="9" s="1"/>
  <c r="L3990" i="9"/>
  <c r="M3990" i="9"/>
  <c r="N3990" i="9"/>
  <c r="AM3990" i="9" s="1"/>
  <c r="Y3990" i="9" s="1"/>
  <c r="L3991" i="9"/>
  <c r="M3991" i="9"/>
  <c r="N3991" i="9"/>
  <c r="AM3991" i="9" s="1"/>
  <c r="Y3991" i="9" s="1"/>
  <c r="L3992" i="9"/>
  <c r="M3992" i="9"/>
  <c r="N3992" i="9"/>
  <c r="AM3992" i="9" s="1"/>
  <c r="Y3992" i="9" s="1"/>
  <c r="L3993" i="9"/>
  <c r="M3993" i="9"/>
  <c r="N3993" i="9"/>
  <c r="AM3993" i="9" s="1"/>
  <c r="Y3993" i="9" s="1"/>
  <c r="L3994" i="9"/>
  <c r="M3994" i="9"/>
  <c r="N3994" i="9"/>
  <c r="AM3994" i="9" s="1"/>
  <c r="Y3994" i="9" s="1"/>
  <c r="L3995" i="9"/>
  <c r="M3995" i="9"/>
  <c r="N3995" i="9"/>
  <c r="AM3995" i="9" s="1"/>
  <c r="Y3995" i="9" s="1"/>
  <c r="L3996" i="9"/>
  <c r="M3996" i="9"/>
  <c r="N3996" i="9"/>
  <c r="AM3996" i="9" s="1"/>
  <c r="Y3996" i="9" s="1"/>
  <c r="L3997" i="9"/>
  <c r="M3997" i="9"/>
  <c r="N3997" i="9"/>
  <c r="AM3997" i="9" s="1"/>
  <c r="Y3997" i="9" s="1"/>
  <c r="L3998" i="9"/>
  <c r="M3998" i="9"/>
  <c r="N3998" i="9"/>
  <c r="AM3998" i="9" s="1"/>
  <c r="Y3998" i="9" s="1"/>
  <c r="L3999" i="9"/>
  <c r="M3999" i="9"/>
  <c r="N3999" i="9"/>
  <c r="AM3999" i="9" s="1"/>
  <c r="Y3999" i="9" s="1"/>
  <c r="L4000" i="9"/>
  <c r="M4000" i="9"/>
  <c r="N4000" i="9"/>
  <c r="AM4000" i="9" s="1"/>
  <c r="Y4000" i="9" s="1"/>
  <c r="L4001" i="9"/>
  <c r="M4001" i="9"/>
  <c r="N4001" i="9"/>
  <c r="AM4001" i="9" s="1"/>
  <c r="Y4001" i="9" s="1"/>
  <c r="L4002" i="9"/>
  <c r="M4002" i="9"/>
  <c r="N4002" i="9"/>
  <c r="AM4002" i="9" s="1"/>
  <c r="Y4002" i="9" s="1"/>
  <c r="L4003" i="9"/>
  <c r="M4003" i="9"/>
  <c r="N4003" i="9"/>
  <c r="AM4003" i="9" s="1"/>
  <c r="Y4003" i="9" s="1"/>
  <c r="L4004" i="9"/>
  <c r="M4004" i="9"/>
  <c r="N4004" i="9"/>
  <c r="AM4004" i="9" s="1"/>
  <c r="Y4004" i="9" s="1"/>
  <c r="L4005" i="9"/>
  <c r="M4005" i="9"/>
  <c r="N4005" i="9"/>
  <c r="AM4005" i="9" s="1"/>
  <c r="Y4005" i="9" s="1"/>
  <c r="L4006" i="9"/>
  <c r="M4006" i="9"/>
  <c r="N4006" i="9"/>
  <c r="AM4006" i="9" s="1"/>
  <c r="Y4006" i="9" s="1"/>
  <c r="L4007" i="9"/>
  <c r="M4007" i="9"/>
  <c r="N4007" i="9"/>
  <c r="AM4007" i="9" s="1"/>
  <c r="Y4007" i="9" s="1"/>
  <c r="L4008" i="9"/>
  <c r="M4008" i="9"/>
  <c r="N4008" i="9"/>
  <c r="AM4008" i="9" s="1"/>
  <c r="Y4008" i="9" s="1"/>
  <c r="L4009" i="9"/>
  <c r="M4009" i="9"/>
  <c r="N4009" i="9"/>
  <c r="AM4009" i="9" s="1"/>
  <c r="Y4009" i="9" s="1"/>
  <c r="L4010" i="9"/>
  <c r="M4010" i="9"/>
  <c r="N4010" i="9"/>
  <c r="AM4010" i="9" s="1"/>
  <c r="Y4010" i="9" s="1"/>
  <c r="L4011" i="9"/>
  <c r="M4011" i="9"/>
  <c r="N4011" i="9"/>
  <c r="AM4011" i="9" s="1"/>
  <c r="Y4011" i="9" s="1"/>
  <c r="L4012" i="9"/>
  <c r="M4012" i="9"/>
  <c r="N4012" i="9"/>
  <c r="AM4012" i="9" s="1"/>
  <c r="Y4012" i="9" s="1"/>
  <c r="L4013" i="9"/>
  <c r="M4013" i="9"/>
  <c r="N4013" i="9"/>
  <c r="AM4013" i="9" s="1"/>
  <c r="Y4013" i="9" s="1"/>
  <c r="L4014" i="9"/>
  <c r="M4014" i="9"/>
  <c r="N4014" i="9"/>
  <c r="AM4014" i="9" s="1"/>
  <c r="Y4014" i="9" s="1"/>
  <c r="L4015" i="9"/>
  <c r="M4015" i="9"/>
  <c r="N4015" i="9"/>
  <c r="AM4015" i="9" s="1"/>
  <c r="Y4015" i="9" s="1"/>
  <c r="L4016" i="9"/>
  <c r="M4016" i="9"/>
  <c r="N4016" i="9"/>
  <c r="AM4016" i="9" s="1"/>
  <c r="Y4016" i="9" s="1"/>
  <c r="L4017" i="9"/>
  <c r="M4017" i="9"/>
  <c r="N4017" i="9"/>
  <c r="AM4017" i="9" s="1"/>
  <c r="Y4017" i="9" s="1"/>
  <c r="L4018" i="9"/>
  <c r="M4018" i="9"/>
  <c r="N4018" i="9"/>
  <c r="AM4018" i="9" s="1"/>
  <c r="Y4018" i="9" s="1"/>
  <c r="L4019" i="9"/>
  <c r="M4019" i="9"/>
  <c r="N4019" i="9"/>
  <c r="AM4019" i="9" s="1"/>
  <c r="Y4019" i="9" s="1"/>
  <c r="L4020" i="9"/>
  <c r="M4020" i="9"/>
  <c r="N4020" i="9"/>
  <c r="AM4020" i="9" s="1"/>
  <c r="Y4020" i="9" s="1"/>
  <c r="L4021" i="9"/>
  <c r="M4021" i="9"/>
  <c r="N4021" i="9"/>
  <c r="AM4021" i="9" s="1"/>
  <c r="Y4021" i="9" s="1"/>
  <c r="L4022" i="9"/>
  <c r="M4022" i="9"/>
  <c r="N4022" i="9"/>
  <c r="AM4022" i="9" s="1"/>
  <c r="Y4022" i="9" s="1"/>
  <c r="L4023" i="9"/>
  <c r="M4023" i="9"/>
  <c r="N4023" i="9"/>
  <c r="AM4023" i="9" s="1"/>
  <c r="Y4023" i="9" s="1"/>
  <c r="L4024" i="9"/>
  <c r="M4024" i="9"/>
  <c r="N4024" i="9"/>
  <c r="AM4024" i="9" s="1"/>
  <c r="Y4024" i="9" s="1"/>
  <c r="L4025" i="9"/>
  <c r="M4025" i="9"/>
  <c r="N4025" i="9"/>
  <c r="AM4025" i="9" s="1"/>
  <c r="Y4025" i="9" s="1"/>
  <c r="L4026" i="9"/>
  <c r="M4026" i="9"/>
  <c r="N4026" i="9"/>
  <c r="AM4026" i="9" s="1"/>
  <c r="Y4026" i="9" s="1"/>
  <c r="L4027" i="9"/>
  <c r="M4027" i="9"/>
  <c r="N4027" i="9"/>
  <c r="AM4027" i="9" s="1"/>
  <c r="Y4027" i="9" s="1"/>
  <c r="L4028" i="9"/>
  <c r="M4028" i="9"/>
  <c r="N4028" i="9"/>
  <c r="AM4028" i="9" s="1"/>
  <c r="Y4028" i="9" s="1"/>
  <c r="L4029" i="9"/>
  <c r="M4029" i="9"/>
  <c r="N4029" i="9"/>
  <c r="AM4029" i="9" s="1"/>
  <c r="Y4029" i="9" s="1"/>
  <c r="L4030" i="9"/>
  <c r="M4030" i="9"/>
  <c r="N4030" i="9"/>
  <c r="AM4030" i="9" s="1"/>
  <c r="Y4030" i="9" s="1"/>
  <c r="L4031" i="9"/>
  <c r="M4031" i="9"/>
  <c r="N4031" i="9"/>
  <c r="AM4031" i="9" s="1"/>
  <c r="Y4031" i="9" s="1"/>
  <c r="L4032" i="9"/>
  <c r="M4032" i="9"/>
  <c r="N4032" i="9"/>
  <c r="AM4032" i="9" s="1"/>
  <c r="Y4032" i="9" s="1"/>
  <c r="L4033" i="9"/>
  <c r="M4033" i="9"/>
  <c r="N4033" i="9"/>
  <c r="AM4033" i="9" s="1"/>
  <c r="Y4033" i="9" s="1"/>
  <c r="L4034" i="9"/>
  <c r="M4034" i="9"/>
  <c r="N4034" i="9"/>
  <c r="AM4034" i="9" s="1"/>
  <c r="Y4034" i="9" s="1"/>
  <c r="L4035" i="9"/>
  <c r="M4035" i="9"/>
  <c r="N4035" i="9"/>
  <c r="AM4035" i="9" s="1"/>
  <c r="Y4035" i="9" s="1"/>
  <c r="L4036" i="9"/>
  <c r="M4036" i="9"/>
  <c r="N4036" i="9"/>
  <c r="AM4036" i="9" s="1"/>
  <c r="Y4036" i="9" s="1"/>
  <c r="L4037" i="9"/>
  <c r="M4037" i="9"/>
  <c r="N4037" i="9"/>
  <c r="AM4037" i="9" s="1"/>
  <c r="Y4037" i="9" s="1"/>
  <c r="L4038" i="9"/>
  <c r="M4038" i="9"/>
  <c r="N4038" i="9"/>
  <c r="AM4038" i="9" s="1"/>
  <c r="Y4038" i="9" s="1"/>
  <c r="L4039" i="9"/>
  <c r="M4039" i="9"/>
  <c r="N4039" i="9"/>
  <c r="AM4039" i="9" s="1"/>
  <c r="Y4039" i="9" s="1"/>
  <c r="L4040" i="9"/>
  <c r="M4040" i="9"/>
  <c r="N4040" i="9"/>
  <c r="AM4040" i="9" s="1"/>
  <c r="Y4040" i="9" s="1"/>
  <c r="L4041" i="9"/>
  <c r="M4041" i="9"/>
  <c r="N4041" i="9"/>
  <c r="AM4041" i="9" s="1"/>
  <c r="Y4041" i="9" s="1"/>
  <c r="L4042" i="9"/>
  <c r="M4042" i="9"/>
  <c r="N4042" i="9"/>
  <c r="AM4042" i="9" s="1"/>
  <c r="Y4042" i="9" s="1"/>
  <c r="L4043" i="9"/>
  <c r="M4043" i="9"/>
  <c r="N4043" i="9"/>
  <c r="AM4043" i="9" s="1"/>
  <c r="Y4043" i="9" s="1"/>
  <c r="L4044" i="9"/>
  <c r="M4044" i="9"/>
  <c r="N4044" i="9"/>
  <c r="AM4044" i="9" s="1"/>
  <c r="Y4044" i="9" s="1"/>
  <c r="L4045" i="9"/>
  <c r="M4045" i="9"/>
  <c r="N4045" i="9"/>
  <c r="AM4045" i="9" s="1"/>
  <c r="Y4045" i="9" s="1"/>
  <c r="L4046" i="9"/>
  <c r="M4046" i="9"/>
  <c r="N4046" i="9"/>
  <c r="AM4046" i="9" s="1"/>
  <c r="Y4046" i="9" s="1"/>
  <c r="L4047" i="9"/>
  <c r="M4047" i="9"/>
  <c r="N4047" i="9"/>
  <c r="AM4047" i="9" s="1"/>
  <c r="Y4047" i="9" s="1"/>
  <c r="L4048" i="9"/>
  <c r="M4048" i="9"/>
  <c r="N4048" i="9"/>
  <c r="AM4048" i="9" s="1"/>
  <c r="Y4048" i="9" s="1"/>
  <c r="L4049" i="9"/>
  <c r="M4049" i="9"/>
  <c r="N4049" i="9"/>
  <c r="AM4049" i="9" s="1"/>
  <c r="Y4049" i="9" s="1"/>
  <c r="L4050" i="9"/>
  <c r="M4050" i="9"/>
  <c r="N4050" i="9"/>
  <c r="AM4050" i="9" s="1"/>
  <c r="Y4050" i="9" s="1"/>
  <c r="L4051" i="9"/>
  <c r="M4051" i="9"/>
  <c r="N4051" i="9"/>
  <c r="AM4051" i="9" s="1"/>
  <c r="Y4051" i="9" s="1"/>
  <c r="L4052" i="9"/>
  <c r="M4052" i="9"/>
  <c r="N4052" i="9"/>
  <c r="AM4052" i="9" s="1"/>
  <c r="Y4052" i="9" s="1"/>
  <c r="L4053" i="9"/>
  <c r="M4053" i="9"/>
  <c r="N4053" i="9"/>
  <c r="AM4053" i="9" s="1"/>
  <c r="Y4053" i="9" s="1"/>
  <c r="L4054" i="9"/>
  <c r="M4054" i="9"/>
  <c r="N4054" i="9"/>
  <c r="AM4054" i="9" s="1"/>
  <c r="Y4054" i="9" s="1"/>
  <c r="L4055" i="9"/>
  <c r="M4055" i="9"/>
  <c r="N4055" i="9"/>
  <c r="AM4055" i="9" s="1"/>
  <c r="Y4055" i="9" s="1"/>
  <c r="L4056" i="9"/>
  <c r="M4056" i="9"/>
  <c r="N4056" i="9"/>
  <c r="AM4056" i="9" s="1"/>
  <c r="Y4056" i="9" s="1"/>
  <c r="L4057" i="9"/>
  <c r="M4057" i="9"/>
  <c r="N4057" i="9"/>
  <c r="AM4057" i="9" s="1"/>
  <c r="Y4057" i="9" s="1"/>
  <c r="L4058" i="9"/>
  <c r="M4058" i="9"/>
  <c r="N4058" i="9"/>
  <c r="AM4058" i="9" s="1"/>
  <c r="Y4058" i="9" s="1"/>
  <c r="L4059" i="9"/>
  <c r="M4059" i="9"/>
  <c r="N4059" i="9"/>
  <c r="AM4059" i="9" s="1"/>
  <c r="Y4059" i="9" s="1"/>
  <c r="L4060" i="9"/>
  <c r="M4060" i="9"/>
  <c r="N4060" i="9"/>
  <c r="AM4060" i="9" s="1"/>
  <c r="Y4060" i="9" s="1"/>
  <c r="L4061" i="9"/>
  <c r="M4061" i="9"/>
  <c r="N4061" i="9"/>
  <c r="AM4061" i="9" s="1"/>
  <c r="Y4061" i="9" s="1"/>
  <c r="L4062" i="9"/>
  <c r="M4062" i="9"/>
  <c r="N4062" i="9"/>
  <c r="AM4062" i="9" s="1"/>
  <c r="Y4062" i="9" s="1"/>
  <c r="L4063" i="9"/>
  <c r="M4063" i="9"/>
  <c r="N4063" i="9"/>
  <c r="AM4063" i="9" s="1"/>
  <c r="Y4063" i="9" s="1"/>
  <c r="L4064" i="9"/>
  <c r="M4064" i="9"/>
  <c r="N4064" i="9"/>
  <c r="AM4064" i="9" s="1"/>
  <c r="Y4064" i="9" s="1"/>
  <c r="L4065" i="9"/>
  <c r="M4065" i="9"/>
  <c r="N4065" i="9"/>
  <c r="AM4065" i="9" s="1"/>
  <c r="Y4065" i="9" s="1"/>
  <c r="L4066" i="9"/>
  <c r="M4066" i="9"/>
  <c r="N4066" i="9"/>
  <c r="AM4066" i="9" s="1"/>
  <c r="Y4066" i="9" s="1"/>
  <c r="L4067" i="9"/>
  <c r="M4067" i="9"/>
  <c r="N4067" i="9"/>
  <c r="AM4067" i="9" s="1"/>
  <c r="Y4067" i="9" s="1"/>
  <c r="L4068" i="9"/>
  <c r="M4068" i="9"/>
  <c r="N4068" i="9"/>
  <c r="AM4068" i="9" s="1"/>
  <c r="Y4068" i="9" s="1"/>
  <c r="L4069" i="9"/>
  <c r="M4069" i="9"/>
  <c r="N4069" i="9"/>
  <c r="AM4069" i="9" s="1"/>
  <c r="Y4069" i="9" s="1"/>
  <c r="L4070" i="9"/>
  <c r="M4070" i="9"/>
  <c r="N4070" i="9"/>
  <c r="AM4070" i="9" s="1"/>
  <c r="Y4070" i="9" s="1"/>
  <c r="L4071" i="9"/>
  <c r="M4071" i="9"/>
  <c r="N4071" i="9"/>
  <c r="AM4071" i="9" s="1"/>
  <c r="Y4071" i="9" s="1"/>
  <c r="L4072" i="9"/>
  <c r="M4072" i="9"/>
  <c r="N4072" i="9"/>
  <c r="AM4072" i="9" s="1"/>
  <c r="Y4072" i="9" s="1"/>
  <c r="L4073" i="9"/>
  <c r="M4073" i="9"/>
  <c r="N4073" i="9"/>
  <c r="AM4073" i="9" s="1"/>
  <c r="Y4073" i="9" s="1"/>
  <c r="L4074" i="9"/>
  <c r="M4074" i="9"/>
  <c r="N4074" i="9"/>
  <c r="AM4074" i="9" s="1"/>
  <c r="Y4074" i="9" s="1"/>
  <c r="L4075" i="9"/>
  <c r="M4075" i="9"/>
  <c r="N4075" i="9"/>
  <c r="AM4075" i="9" s="1"/>
  <c r="Y4075" i="9" s="1"/>
  <c r="L4076" i="9"/>
  <c r="M4076" i="9"/>
  <c r="N4076" i="9"/>
  <c r="AM4076" i="9" s="1"/>
  <c r="Y4076" i="9" s="1"/>
  <c r="L4077" i="9"/>
  <c r="M4077" i="9"/>
  <c r="N4077" i="9"/>
  <c r="AM4077" i="9" s="1"/>
  <c r="Y4077" i="9" s="1"/>
  <c r="L4078" i="9"/>
  <c r="M4078" i="9"/>
  <c r="N4078" i="9"/>
  <c r="AM4078" i="9" s="1"/>
  <c r="Y4078" i="9" s="1"/>
  <c r="L4079" i="9"/>
  <c r="M4079" i="9"/>
  <c r="N4079" i="9"/>
  <c r="AM4079" i="9" s="1"/>
  <c r="Y4079" i="9" s="1"/>
  <c r="L4080" i="9"/>
  <c r="M4080" i="9"/>
  <c r="N4080" i="9"/>
  <c r="AM4080" i="9" s="1"/>
  <c r="Y4080" i="9" s="1"/>
  <c r="L4081" i="9"/>
  <c r="M4081" i="9"/>
  <c r="N4081" i="9"/>
  <c r="AM4081" i="9" s="1"/>
  <c r="Y4081" i="9" s="1"/>
  <c r="L4082" i="9"/>
  <c r="M4082" i="9"/>
  <c r="N4082" i="9"/>
  <c r="AM4082" i="9" s="1"/>
  <c r="Y4082" i="9" s="1"/>
  <c r="L4083" i="9"/>
  <c r="M4083" i="9"/>
  <c r="N4083" i="9"/>
  <c r="AM4083" i="9" s="1"/>
  <c r="Y4083" i="9" s="1"/>
  <c r="L4084" i="9"/>
  <c r="M4084" i="9"/>
  <c r="N4084" i="9"/>
  <c r="AM4084" i="9" s="1"/>
  <c r="Y4084" i="9" s="1"/>
  <c r="L4085" i="9"/>
  <c r="M4085" i="9"/>
  <c r="N4085" i="9"/>
  <c r="AM4085" i="9" s="1"/>
  <c r="Y4085" i="9" s="1"/>
  <c r="L4086" i="9"/>
  <c r="M4086" i="9"/>
  <c r="N4086" i="9"/>
  <c r="AM4086" i="9" s="1"/>
  <c r="Y4086" i="9" s="1"/>
  <c r="L4087" i="9"/>
  <c r="M4087" i="9"/>
  <c r="N4087" i="9"/>
  <c r="AM4087" i="9" s="1"/>
  <c r="Y4087" i="9" s="1"/>
  <c r="L4088" i="9"/>
  <c r="M4088" i="9"/>
  <c r="N4088" i="9"/>
  <c r="AM4088" i="9" s="1"/>
  <c r="Y4088" i="9" s="1"/>
  <c r="L4089" i="9"/>
  <c r="M4089" i="9"/>
  <c r="N4089" i="9"/>
  <c r="AM4089" i="9" s="1"/>
  <c r="Y4089" i="9" s="1"/>
  <c r="L4090" i="9"/>
  <c r="M4090" i="9"/>
  <c r="N4090" i="9"/>
  <c r="AM4090" i="9" s="1"/>
  <c r="Y4090" i="9" s="1"/>
  <c r="L4091" i="9"/>
  <c r="M4091" i="9"/>
  <c r="N4091" i="9"/>
  <c r="AM4091" i="9" s="1"/>
  <c r="Y4091" i="9" s="1"/>
  <c r="L4092" i="9"/>
  <c r="M4092" i="9"/>
  <c r="N4092" i="9"/>
  <c r="AM4092" i="9" s="1"/>
  <c r="Y4092" i="9" s="1"/>
  <c r="L4093" i="9"/>
  <c r="M4093" i="9"/>
  <c r="N4093" i="9"/>
  <c r="AM4093" i="9" s="1"/>
  <c r="Y4093" i="9" s="1"/>
  <c r="L4094" i="9"/>
  <c r="M4094" i="9"/>
  <c r="N4094" i="9"/>
  <c r="AM4094" i="9" s="1"/>
  <c r="Y4094" i="9" s="1"/>
  <c r="L4095" i="9"/>
  <c r="M4095" i="9"/>
  <c r="N4095" i="9"/>
  <c r="AM4095" i="9" s="1"/>
  <c r="Y4095" i="9" s="1"/>
  <c r="L4096" i="9"/>
  <c r="M4096" i="9"/>
  <c r="N4096" i="9"/>
  <c r="AM4096" i="9" s="1"/>
  <c r="Y4096" i="9" s="1"/>
  <c r="L4097" i="9"/>
  <c r="M4097" i="9"/>
  <c r="N4097" i="9"/>
  <c r="AM4097" i="9" s="1"/>
  <c r="Y4097" i="9" s="1"/>
  <c r="L4098" i="9"/>
  <c r="M4098" i="9"/>
  <c r="N4098" i="9"/>
  <c r="AM4098" i="9" s="1"/>
  <c r="Y4098" i="9" s="1"/>
  <c r="L4099" i="9"/>
  <c r="M4099" i="9"/>
  <c r="N4099" i="9"/>
  <c r="AM4099" i="9" s="1"/>
  <c r="Y4099" i="9" s="1"/>
  <c r="L4100" i="9"/>
  <c r="M4100" i="9"/>
  <c r="N4100" i="9"/>
  <c r="AM4100" i="9" s="1"/>
  <c r="Y4100" i="9" s="1"/>
  <c r="L4101" i="9"/>
  <c r="M4101" i="9"/>
  <c r="N4101" i="9"/>
  <c r="AM4101" i="9" s="1"/>
  <c r="Y4101" i="9" s="1"/>
  <c r="L4102" i="9"/>
  <c r="M4102" i="9"/>
  <c r="N4102" i="9"/>
  <c r="AM4102" i="9" s="1"/>
  <c r="Y4102" i="9" s="1"/>
  <c r="L4103" i="9"/>
  <c r="M4103" i="9"/>
  <c r="N4103" i="9"/>
  <c r="AM4103" i="9" s="1"/>
  <c r="Y4103" i="9" s="1"/>
  <c r="L4104" i="9"/>
  <c r="M4104" i="9"/>
  <c r="N4104" i="9"/>
  <c r="AM4104" i="9" s="1"/>
  <c r="Y4104" i="9" s="1"/>
  <c r="L4105" i="9"/>
  <c r="M4105" i="9"/>
  <c r="N4105" i="9"/>
  <c r="AM4105" i="9" s="1"/>
  <c r="Y4105" i="9" s="1"/>
  <c r="L4106" i="9"/>
  <c r="M4106" i="9"/>
  <c r="N4106" i="9"/>
  <c r="AM4106" i="9" s="1"/>
  <c r="Y4106" i="9" s="1"/>
  <c r="L4107" i="9"/>
  <c r="M4107" i="9"/>
  <c r="N4107" i="9"/>
  <c r="AM4107" i="9" s="1"/>
  <c r="Y4107" i="9" s="1"/>
  <c r="L4108" i="9"/>
  <c r="M4108" i="9"/>
  <c r="N4108" i="9"/>
  <c r="AM4108" i="9" s="1"/>
  <c r="Y4108" i="9" s="1"/>
  <c r="L4109" i="9"/>
  <c r="M4109" i="9"/>
  <c r="N4109" i="9"/>
  <c r="AM4109" i="9" s="1"/>
  <c r="Y4109" i="9" s="1"/>
  <c r="L4110" i="9"/>
  <c r="M4110" i="9"/>
  <c r="N4110" i="9"/>
  <c r="AM4110" i="9" s="1"/>
  <c r="Y4110" i="9" s="1"/>
  <c r="L4111" i="9"/>
  <c r="M4111" i="9"/>
  <c r="N4111" i="9"/>
  <c r="AM4111" i="9" s="1"/>
  <c r="Y4111" i="9" s="1"/>
  <c r="L4112" i="9"/>
  <c r="M4112" i="9"/>
  <c r="N4112" i="9"/>
  <c r="AM4112" i="9" s="1"/>
  <c r="Y4112" i="9" s="1"/>
  <c r="L4113" i="9"/>
  <c r="M4113" i="9"/>
  <c r="N4113" i="9"/>
  <c r="AM4113" i="9" s="1"/>
  <c r="Y4113" i="9" s="1"/>
  <c r="L4114" i="9"/>
  <c r="M4114" i="9"/>
  <c r="N4114" i="9"/>
  <c r="AM4114" i="9" s="1"/>
  <c r="Y4114" i="9" s="1"/>
  <c r="L4115" i="9"/>
  <c r="M4115" i="9"/>
  <c r="N4115" i="9"/>
  <c r="AM4115" i="9" s="1"/>
  <c r="Y4115" i="9" s="1"/>
  <c r="L4116" i="9"/>
  <c r="M4116" i="9"/>
  <c r="N4116" i="9"/>
  <c r="AM4116" i="9" s="1"/>
  <c r="Y4116" i="9" s="1"/>
  <c r="L4117" i="9"/>
  <c r="M4117" i="9"/>
  <c r="N4117" i="9"/>
  <c r="AM4117" i="9" s="1"/>
  <c r="Y4117" i="9" s="1"/>
  <c r="L4118" i="9"/>
  <c r="M4118" i="9"/>
  <c r="N4118" i="9"/>
  <c r="AM4118" i="9" s="1"/>
  <c r="Y4118" i="9" s="1"/>
  <c r="L4119" i="9"/>
  <c r="M4119" i="9"/>
  <c r="N4119" i="9"/>
  <c r="AM4119" i="9" s="1"/>
  <c r="Y4119" i="9" s="1"/>
  <c r="L4120" i="9"/>
  <c r="M4120" i="9"/>
  <c r="N4120" i="9"/>
  <c r="AM4120" i="9" s="1"/>
  <c r="Y4120" i="9" s="1"/>
  <c r="L4121" i="9"/>
  <c r="M4121" i="9"/>
  <c r="N4121" i="9"/>
  <c r="AM4121" i="9" s="1"/>
  <c r="Y4121" i="9" s="1"/>
  <c r="L4122" i="9"/>
  <c r="M4122" i="9"/>
  <c r="N4122" i="9"/>
  <c r="AM4122" i="9" s="1"/>
  <c r="Y4122" i="9" s="1"/>
  <c r="L4123" i="9"/>
  <c r="M4123" i="9"/>
  <c r="N4123" i="9"/>
  <c r="AM4123" i="9" s="1"/>
  <c r="Y4123" i="9" s="1"/>
  <c r="L4124" i="9"/>
  <c r="M4124" i="9"/>
  <c r="N4124" i="9"/>
  <c r="AM4124" i="9" s="1"/>
  <c r="Y4124" i="9" s="1"/>
  <c r="L4125" i="9"/>
  <c r="M4125" i="9"/>
  <c r="N4125" i="9"/>
  <c r="AM4125" i="9" s="1"/>
  <c r="Y4125" i="9" s="1"/>
  <c r="L4126" i="9"/>
  <c r="M4126" i="9"/>
  <c r="N4126" i="9"/>
  <c r="AM4126" i="9" s="1"/>
  <c r="Y4126" i="9" s="1"/>
  <c r="L4127" i="9"/>
  <c r="M4127" i="9"/>
  <c r="N4127" i="9"/>
  <c r="AM4127" i="9" s="1"/>
  <c r="Y4127" i="9" s="1"/>
  <c r="L4128" i="9"/>
  <c r="M4128" i="9"/>
  <c r="N4128" i="9"/>
  <c r="AM4128" i="9" s="1"/>
  <c r="Y4128" i="9" s="1"/>
  <c r="L4129" i="9"/>
  <c r="M4129" i="9"/>
  <c r="N4129" i="9"/>
  <c r="AM4129" i="9" s="1"/>
  <c r="Y4129" i="9" s="1"/>
  <c r="L4130" i="9"/>
  <c r="M4130" i="9"/>
  <c r="N4130" i="9"/>
  <c r="AM4130" i="9" s="1"/>
  <c r="Y4130" i="9" s="1"/>
  <c r="L4131" i="9"/>
  <c r="M4131" i="9"/>
  <c r="N4131" i="9"/>
  <c r="AM4131" i="9" s="1"/>
  <c r="Y4131" i="9" s="1"/>
  <c r="L4132" i="9"/>
  <c r="M4132" i="9"/>
  <c r="N4132" i="9"/>
  <c r="AM4132" i="9" s="1"/>
  <c r="Y4132" i="9" s="1"/>
  <c r="L4133" i="9"/>
  <c r="M4133" i="9"/>
  <c r="N4133" i="9"/>
  <c r="AM4133" i="9" s="1"/>
  <c r="Y4133" i="9" s="1"/>
  <c r="L4134" i="9"/>
  <c r="M4134" i="9"/>
  <c r="N4134" i="9"/>
  <c r="AM4134" i="9" s="1"/>
  <c r="Y4134" i="9" s="1"/>
  <c r="L4135" i="9"/>
  <c r="M4135" i="9"/>
  <c r="N4135" i="9"/>
  <c r="AM4135" i="9" s="1"/>
  <c r="Y4135" i="9" s="1"/>
  <c r="L4136" i="9"/>
  <c r="M4136" i="9"/>
  <c r="N4136" i="9"/>
  <c r="AM4136" i="9" s="1"/>
  <c r="Y4136" i="9" s="1"/>
  <c r="L4137" i="9"/>
  <c r="M4137" i="9"/>
  <c r="N4137" i="9"/>
  <c r="AM4137" i="9" s="1"/>
  <c r="Y4137" i="9" s="1"/>
  <c r="L4138" i="9"/>
  <c r="M4138" i="9"/>
  <c r="N4138" i="9"/>
  <c r="AM4138" i="9" s="1"/>
  <c r="Y4138" i="9" s="1"/>
  <c r="L4139" i="9"/>
  <c r="M4139" i="9"/>
  <c r="N4139" i="9"/>
  <c r="AM4139" i="9" s="1"/>
  <c r="Y4139" i="9" s="1"/>
  <c r="L4140" i="9"/>
  <c r="M4140" i="9"/>
  <c r="N4140" i="9"/>
  <c r="AM4140" i="9" s="1"/>
  <c r="Y4140" i="9" s="1"/>
  <c r="L4141" i="9"/>
  <c r="M4141" i="9"/>
  <c r="N4141" i="9"/>
  <c r="AM4141" i="9" s="1"/>
  <c r="Y4141" i="9" s="1"/>
  <c r="L4142" i="9"/>
  <c r="M4142" i="9"/>
  <c r="N4142" i="9"/>
  <c r="AM4142" i="9" s="1"/>
  <c r="Y4142" i="9" s="1"/>
  <c r="L4143" i="9"/>
  <c r="M4143" i="9"/>
  <c r="N4143" i="9"/>
  <c r="AM4143" i="9" s="1"/>
  <c r="Y4143" i="9" s="1"/>
  <c r="L4144" i="9"/>
  <c r="M4144" i="9"/>
  <c r="N4144" i="9"/>
  <c r="AM4144" i="9" s="1"/>
  <c r="Y4144" i="9" s="1"/>
  <c r="L4145" i="9"/>
  <c r="M4145" i="9"/>
  <c r="N4145" i="9"/>
  <c r="AM4145" i="9" s="1"/>
  <c r="Y4145" i="9" s="1"/>
  <c r="L4146" i="9"/>
  <c r="M4146" i="9"/>
  <c r="N4146" i="9"/>
  <c r="AM4146" i="9" s="1"/>
  <c r="Y4146" i="9" s="1"/>
  <c r="L4147" i="9"/>
  <c r="M4147" i="9"/>
  <c r="N4147" i="9"/>
  <c r="AM4147" i="9" s="1"/>
  <c r="Y4147" i="9" s="1"/>
  <c r="L4148" i="9"/>
  <c r="M4148" i="9"/>
  <c r="N4148" i="9"/>
  <c r="AM4148" i="9" s="1"/>
  <c r="Y4148" i="9" s="1"/>
  <c r="L4149" i="9"/>
  <c r="M4149" i="9"/>
  <c r="N4149" i="9"/>
  <c r="AM4149" i="9" s="1"/>
  <c r="Y4149" i="9" s="1"/>
  <c r="L4150" i="9"/>
  <c r="M4150" i="9"/>
  <c r="N4150" i="9"/>
  <c r="AM4150" i="9" s="1"/>
  <c r="Y4150" i="9" s="1"/>
  <c r="L4151" i="9"/>
  <c r="M4151" i="9"/>
  <c r="N4151" i="9"/>
  <c r="AM4151" i="9" s="1"/>
  <c r="Y4151" i="9" s="1"/>
  <c r="L4152" i="9"/>
  <c r="M4152" i="9"/>
  <c r="N4152" i="9"/>
  <c r="AM4152" i="9" s="1"/>
  <c r="Y4152" i="9" s="1"/>
  <c r="L4153" i="9"/>
  <c r="M4153" i="9"/>
  <c r="N4153" i="9"/>
  <c r="AM4153" i="9" s="1"/>
  <c r="Y4153" i="9" s="1"/>
  <c r="L4154" i="9"/>
  <c r="M4154" i="9"/>
  <c r="N4154" i="9"/>
  <c r="AM4154" i="9" s="1"/>
  <c r="Y4154" i="9" s="1"/>
  <c r="L4155" i="9"/>
  <c r="M4155" i="9"/>
  <c r="N4155" i="9"/>
  <c r="AM4155" i="9" s="1"/>
  <c r="Y4155" i="9" s="1"/>
  <c r="L4156" i="9"/>
  <c r="M4156" i="9"/>
  <c r="N4156" i="9"/>
  <c r="AM4156" i="9" s="1"/>
  <c r="Y4156" i="9" s="1"/>
  <c r="L4157" i="9"/>
  <c r="M4157" i="9"/>
  <c r="N4157" i="9"/>
  <c r="AM4157" i="9" s="1"/>
  <c r="Y4157" i="9" s="1"/>
  <c r="L4158" i="9"/>
  <c r="M4158" i="9"/>
  <c r="N4158" i="9"/>
  <c r="AM4158" i="9" s="1"/>
  <c r="Y4158" i="9" s="1"/>
  <c r="L4159" i="9"/>
  <c r="M4159" i="9"/>
  <c r="N4159" i="9"/>
  <c r="AM4159" i="9" s="1"/>
  <c r="Y4159" i="9" s="1"/>
  <c r="L4160" i="9"/>
  <c r="M4160" i="9"/>
  <c r="N4160" i="9"/>
  <c r="AM4160" i="9" s="1"/>
  <c r="Y4160" i="9" s="1"/>
  <c r="L4161" i="9"/>
  <c r="M4161" i="9"/>
  <c r="N4161" i="9"/>
  <c r="AM4161" i="9" s="1"/>
  <c r="Y4161" i="9" s="1"/>
  <c r="L4162" i="9"/>
  <c r="M4162" i="9"/>
  <c r="N4162" i="9"/>
  <c r="AM4162" i="9" s="1"/>
  <c r="Y4162" i="9" s="1"/>
  <c r="L4163" i="9"/>
  <c r="M4163" i="9"/>
  <c r="N4163" i="9"/>
  <c r="AM4163" i="9" s="1"/>
  <c r="Y4163" i="9" s="1"/>
  <c r="L4164" i="9"/>
  <c r="M4164" i="9"/>
  <c r="N4164" i="9"/>
  <c r="AM4164" i="9" s="1"/>
  <c r="Y4164" i="9" s="1"/>
  <c r="L4165" i="9"/>
  <c r="M4165" i="9"/>
  <c r="N4165" i="9"/>
  <c r="AM4165" i="9" s="1"/>
  <c r="Y4165" i="9" s="1"/>
  <c r="L4166" i="9"/>
  <c r="M4166" i="9"/>
  <c r="N4166" i="9"/>
  <c r="AM4166" i="9" s="1"/>
  <c r="Y4166" i="9" s="1"/>
  <c r="L4167" i="9"/>
  <c r="M4167" i="9"/>
  <c r="N4167" i="9"/>
  <c r="AM4167" i="9" s="1"/>
  <c r="Y4167" i="9" s="1"/>
  <c r="L4168" i="9"/>
  <c r="M4168" i="9"/>
  <c r="N4168" i="9"/>
  <c r="AM4168" i="9" s="1"/>
  <c r="Y4168" i="9" s="1"/>
  <c r="L4169" i="9"/>
  <c r="M4169" i="9"/>
  <c r="N4169" i="9"/>
  <c r="AM4169" i="9" s="1"/>
  <c r="Y4169" i="9" s="1"/>
  <c r="L4170" i="9"/>
  <c r="M4170" i="9"/>
  <c r="N4170" i="9"/>
  <c r="AM4170" i="9" s="1"/>
  <c r="Y4170" i="9" s="1"/>
  <c r="L4171" i="9"/>
  <c r="M4171" i="9"/>
  <c r="N4171" i="9"/>
  <c r="AM4171" i="9" s="1"/>
  <c r="Y4171" i="9" s="1"/>
  <c r="L4172" i="9"/>
  <c r="M4172" i="9"/>
  <c r="N4172" i="9"/>
  <c r="AM4172" i="9" s="1"/>
  <c r="Y4172" i="9" s="1"/>
  <c r="L4173" i="9"/>
  <c r="M4173" i="9"/>
  <c r="N4173" i="9"/>
  <c r="AM4173" i="9" s="1"/>
  <c r="Y4173" i="9" s="1"/>
  <c r="L4174" i="9"/>
  <c r="M4174" i="9"/>
  <c r="N4174" i="9"/>
  <c r="AM4174" i="9" s="1"/>
  <c r="Y4174" i="9" s="1"/>
  <c r="L4175" i="9"/>
  <c r="M4175" i="9"/>
  <c r="N4175" i="9"/>
  <c r="AM4175" i="9" s="1"/>
  <c r="Y4175" i="9" s="1"/>
  <c r="L4176" i="9"/>
  <c r="M4176" i="9"/>
  <c r="N4176" i="9"/>
  <c r="AM4176" i="9" s="1"/>
  <c r="Y4176" i="9" s="1"/>
  <c r="L4177" i="9"/>
  <c r="M4177" i="9"/>
  <c r="N4177" i="9"/>
  <c r="AM4177" i="9" s="1"/>
  <c r="Y4177" i="9" s="1"/>
  <c r="L4178" i="9"/>
  <c r="M4178" i="9"/>
  <c r="N4178" i="9"/>
  <c r="AM4178" i="9" s="1"/>
  <c r="Y4178" i="9" s="1"/>
  <c r="L4179" i="9"/>
  <c r="M4179" i="9"/>
  <c r="N4179" i="9"/>
  <c r="AM4179" i="9" s="1"/>
  <c r="Y4179" i="9" s="1"/>
  <c r="L4180" i="9"/>
  <c r="M4180" i="9"/>
  <c r="N4180" i="9"/>
  <c r="AM4180" i="9" s="1"/>
  <c r="Y4180" i="9" s="1"/>
  <c r="L4181" i="9"/>
  <c r="M4181" i="9"/>
  <c r="N4181" i="9"/>
  <c r="AM4181" i="9" s="1"/>
  <c r="Y4181" i="9" s="1"/>
  <c r="L4182" i="9"/>
  <c r="M4182" i="9"/>
  <c r="N4182" i="9"/>
  <c r="AM4182" i="9" s="1"/>
  <c r="Y4182" i="9" s="1"/>
  <c r="L4183" i="9"/>
  <c r="M4183" i="9"/>
  <c r="N4183" i="9"/>
  <c r="AM4183" i="9" s="1"/>
  <c r="Y4183" i="9" s="1"/>
  <c r="L4184" i="9"/>
  <c r="M4184" i="9"/>
  <c r="N4184" i="9"/>
  <c r="AM4184" i="9" s="1"/>
  <c r="Y4184" i="9" s="1"/>
  <c r="L4185" i="9"/>
  <c r="M4185" i="9"/>
  <c r="N4185" i="9"/>
  <c r="AM4185" i="9" s="1"/>
  <c r="Y4185" i="9" s="1"/>
  <c r="L4186" i="9"/>
  <c r="M4186" i="9"/>
  <c r="N4186" i="9"/>
  <c r="AM4186" i="9" s="1"/>
  <c r="Y4186" i="9" s="1"/>
  <c r="L4187" i="9"/>
  <c r="M4187" i="9"/>
  <c r="N4187" i="9"/>
  <c r="AM4187" i="9" s="1"/>
  <c r="Y4187" i="9" s="1"/>
  <c r="L4188" i="9"/>
  <c r="M4188" i="9"/>
  <c r="N4188" i="9"/>
  <c r="AM4188" i="9" s="1"/>
  <c r="Y4188" i="9" s="1"/>
  <c r="L4189" i="9"/>
  <c r="M4189" i="9"/>
  <c r="N4189" i="9"/>
  <c r="AM4189" i="9" s="1"/>
  <c r="Y4189" i="9" s="1"/>
  <c r="L4190" i="9"/>
  <c r="M4190" i="9"/>
  <c r="N4190" i="9"/>
  <c r="AM4190" i="9" s="1"/>
  <c r="Y4190" i="9" s="1"/>
  <c r="L4191" i="9"/>
  <c r="M4191" i="9"/>
  <c r="N4191" i="9"/>
  <c r="AM4191" i="9" s="1"/>
  <c r="Y4191" i="9" s="1"/>
  <c r="L4192" i="9"/>
  <c r="M4192" i="9"/>
  <c r="N4192" i="9"/>
  <c r="AM4192" i="9" s="1"/>
  <c r="Y4192" i="9" s="1"/>
  <c r="L4193" i="9"/>
  <c r="M4193" i="9"/>
  <c r="N4193" i="9"/>
  <c r="AM4193" i="9" s="1"/>
  <c r="Y4193" i="9" s="1"/>
  <c r="L4194" i="9"/>
  <c r="M4194" i="9"/>
  <c r="N4194" i="9"/>
  <c r="AM4194" i="9" s="1"/>
  <c r="Y4194" i="9" s="1"/>
  <c r="L4195" i="9"/>
  <c r="M4195" i="9"/>
  <c r="N4195" i="9"/>
  <c r="AM4195" i="9" s="1"/>
  <c r="Y4195" i="9" s="1"/>
  <c r="L4196" i="9"/>
  <c r="M4196" i="9"/>
  <c r="N4196" i="9"/>
  <c r="AM4196" i="9" s="1"/>
  <c r="Y4196" i="9" s="1"/>
  <c r="L4197" i="9"/>
  <c r="M4197" i="9"/>
  <c r="N4197" i="9"/>
  <c r="AM4197" i="9" s="1"/>
  <c r="Y4197" i="9" s="1"/>
  <c r="L4198" i="9"/>
  <c r="M4198" i="9"/>
  <c r="N4198" i="9"/>
  <c r="AM4198" i="9" s="1"/>
  <c r="Y4198" i="9" s="1"/>
  <c r="L4199" i="9"/>
  <c r="M4199" i="9"/>
  <c r="N4199" i="9"/>
  <c r="AM4199" i="9" s="1"/>
  <c r="Y4199" i="9" s="1"/>
  <c r="L4200" i="9"/>
  <c r="M4200" i="9"/>
  <c r="N4200" i="9"/>
  <c r="AM4200" i="9" s="1"/>
  <c r="Y4200" i="9" s="1"/>
  <c r="L4201" i="9"/>
  <c r="M4201" i="9"/>
  <c r="N4201" i="9"/>
  <c r="AM4201" i="9" s="1"/>
  <c r="Y4201" i="9" s="1"/>
  <c r="L4202" i="9"/>
  <c r="M4202" i="9"/>
  <c r="N4202" i="9"/>
  <c r="AM4202" i="9" s="1"/>
  <c r="Y4202" i="9" s="1"/>
  <c r="L4203" i="9"/>
  <c r="M4203" i="9"/>
  <c r="N4203" i="9"/>
  <c r="AM4203" i="9" s="1"/>
  <c r="Y4203" i="9" s="1"/>
  <c r="L4204" i="9"/>
  <c r="M4204" i="9"/>
  <c r="N4204" i="9"/>
  <c r="AM4204" i="9" s="1"/>
  <c r="Y4204" i="9" s="1"/>
  <c r="L4205" i="9"/>
  <c r="M4205" i="9"/>
  <c r="N4205" i="9"/>
  <c r="AM4205" i="9" s="1"/>
  <c r="Y4205" i="9" s="1"/>
  <c r="L4206" i="9"/>
  <c r="M4206" i="9"/>
  <c r="N4206" i="9"/>
  <c r="AM4206" i="9" s="1"/>
  <c r="Y4206" i="9" s="1"/>
  <c r="L4207" i="9"/>
  <c r="M4207" i="9"/>
  <c r="N4207" i="9"/>
  <c r="AM4207" i="9" s="1"/>
  <c r="Y4207" i="9" s="1"/>
  <c r="L4208" i="9"/>
  <c r="M4208" i="9"/>
  <c r="N4208" i="9"/>
  <c r="AM4208" i="9" s="1"/>
  <c r="Y4208" i="9" s="1"/>
  <c r="L4209" i="9"/>
  <c r="M4209" i="9"/>
  <c r="N4209" i="9"/>
  <c r="AM4209" i="9" s="1"/>
  <c r="Y4209" i="9" s="1"/>
  <c r="L4210" i="9"/>
  <c r="M4210" i="9"/>
  <c r="N4210" i="9"/>
  <c r="AM4210" i="9" s="1"/>
  <c r="Y4210" i="9" s="1"/>
  <c r="L4211" i="9"/>
  <c r="M4211" i="9"/>
  <c r="N4211" i="9"/>
  <c r="AM4211" i="9" s="1"/>
  <c r="Y4211" i="9" s="1"/>
  <c r="L4212" i="9"/>
  <c r="M4212" i="9"/>
  <c r="N4212" i="9"/>
  <c r="AM4212" i="9" s="1"/>
  <c r="Y4212" i="9" s="1"/>
  <c r="L4213" i="9"/>
  <c r="M4213" i="9"/>
  <c r="N4213" i="9"/>
  <c r="AM4213" i="9" s="1"/>
  <c r="Y4213" i="9" s="1"/>
  <c r="L4214" i="9"/>
  <c r="M4214" i="9"/>
  <c r="N4214" i="9"/>
  <c r="AM4214" i="9" s="1"/>
  <c r="Y4214" i="9" s="1"/>
  <c r="L4215" i="9"/>
  <c r="M4215" i="9"/>
  <c r="N4215" i="9"/>
  <c r="AM4215" i="9" s="1"/>
  <c r="Y4215" i="9" s="1"/>
  <c r="L4216" i="9"/>
  <c r="M4216" i="9"/>
  <c r="N4216" i="9"/>
  <c r="AM4216" i="9" s="1"/>
  <c r="Y4216" i="9" s="1"/>
  <c r="L4217" i="9"/>
  <c r="M4217" i="9"/>
  <c r="N4217" i="9"/>
  <c r="AM4217" i="9" s="1"/>
  <c r="Y4217" i="9" s="1"/>
  <c r="L4218" i="9"/>
  <c r="M4218" i="9"/>
  <c r="N4218" i="9"/>
  <c r="AM4218" i="9" s="1"/>
  <c r="Y4218" i="9" s="1"/>
  <c r="L4219" i="9"/>
  <c r="M4219" i="9"/>
  <c r="N4219" i="9"/>
  <c r="AM4219" i="9" s="1"/>
  <c r="Y4219" i="9" s="1"/>
  <c r="L4220" i="9"/>
  <c r="M4220" i="9"/>
  <c r="N4220" i="9"/>
  <c r="AM4220" i="9" s="1"/>
  <c r="Y4220" i="9" s="1"/>
  <c r="L4221" i="9"/>
  <c r="M4221" i="9"/>
  <c r="N4221" i="9"/>
  <c r="AM4221" i="9" s="1"/>
  <c r="Y4221" i="9" s="1"/>
  <c r="L4222" i="9"/>
  <c r="M4222" i="9"/>
  <c r="N4222" i="9"/>
  <c r="AM4222" i="9" s="1"/>
  <c r="Y4222" i="9" s="1"/>
  <c r="L4223" i="9"/>
  <c r="M4223" i="9"/>
  <c r="N4223" i="9"/>
  <c r="AM4223" i="9" s="1"/>
  <c r="Y4223" i="9" s="1"/>
  <c r="L4224" i="9"/>
  <c r="M4224" i="9"/>
  <c r="N4224" i="9"/>
  <c r="AM4224" i="9" s="1"/>
  <c r="Y4224" i="9" s="1"/>
  <c r="L4225" i="9"/>
  <c r="M4225" i="9"/>
  <c r="N4225" i="9"/>
  <c r="AM4225" i="9" s="1"/>
  <c r="Y4225" i="9" s="1"/>
  <c r="L4226" i="9"/>
  <c r="M4226" i="9"/>
  <c r="N4226" i="9"/>
  <c r="AM4226" i="9" s="1"/>
  <c r="Y4226" i="9" s="1"/>
  <c r="L4227" i="9"/>
  <c r="M4227" i="9"/>
  <c r="N4227" i="9"/>
  <c r="AM4227" i="9" s="1"/>
  <c r="Y4227" i="9" s="1"/>
  <c r="L4228" i="9"/>
  <c r="M4228" i="9"/>
  <c r="N4228" i="9"/>
  <c r="AM4228" i="9" s="1"/>
  <c r="Y4228" i="9" s="1"/>
  <c r="L4229" i="9"/>
  <c r="M4229" i="9"/>
  <c r="N4229" i="9"/>
  <c r="AM4229" i="9" s="1"/>
  <c r="Y4229" i="9" s="1"/>
  <c r="L4230" i="9"/>
  <c r="M4230" i="9"/>
  <c r="N4230" i="9"/>
  <c r="AM4230" i="9" s="1"/>
  <c r="Y4230" i="9" s="1"/>
  <c r="L4231" i="9"/>
  <c r="M4231" i="9"/>
  <c r="N4231" i="9"/>
  <c r="AM4231" i="9" s="1"/>
  <c r="Y4231" i="9" s="1"/>
  <c r="L4232" i="9"/>
  <c r="M4232" i="9"/>
  <c r="N4232" i="9"/>
  <c r="AM4232" i="9" s="1"/>
  <c r="Y4232" i="9" s="1"/>
  <c r="L4233" i="9"/>
  <c r="M4233" i="9"/>
  <c r="N4233" i="9"/>
  <c r="AM4233" i="9" s="1"/>
  <c r="Y4233" i="9" s="1"/>
  <c r="L4234" i="9"/>
  <c r="M4234" i="9"/>
  <c r="N4234" i="9"/>
  <c r="AM4234" i="9" s="1"/>
  <c r="Y4234" i="9" s="1"/>
  <c r="L4235" i="9"/>
  <c r="M4235" i="9"/>
  <c r="N4235" i="9"/>
  <c r="AM4235" i="9" s="1"/>
  <c r="Y4235" i="9" s="1"/>
  <c r="L4236" i="9"/>
  <c r="M4236" i="9"/>
  <c r="N4236" i="9"/>
  <c r="AM4236" i="9" s="1"/>
  <c r="Y4236" i="9" s="1"/>
  <c r="L4237" i="9"/>
  <c r="M4237" i="9"/>
  <c r="N4237" i="9"/>
  <c r="AM4237" i="9" s="1"/>
  <c r="Y4237" i="9" s="1"/>
  <c r="L4238" i="9"/>
  <c r="M4238" i="9"/>
  <c r="N4238" i="9"/>
  <c r="AM4238" i="9" s="1"/>
  <c r="Y4238" i="9" s="1"/>
  <c r="L4239" i="9"/>
  <c r="M4239" i="9"/>
  <c r="N4239" i="9"/>
  <c r="AM4239" i="9" s="1"/>
  <c r="Y4239" i="9" s="1"/>
  <c r="L4240" i="9"/>
  <c r="M4240" i="9"/>
  <c r="N4240" i="9"/>
  <c r="AM4240" i="9" s="1"/>
  <c r="Y4240" i="9" s="1"/>
  <c r="L4241" i="9"/>
  <c r="M4241" i="9"/>
  <c r="N4241" i="9"/>
  <c r="AM4241" i="9" s="1"/>
  <c r="Y4241" i="9" s="1"/>
  <c r="L4242" i="9"/>
  <c r="M4242" i="9"/>
  <c r="N4242" i="9"/>
  <c r="AM4242" i="9" s="1"/>
  <c r="Y4242" i="9" s="1"/>
  <c r="L4243" i="9"/>
  <c r="M4243" i="9"/>
  <c r="N4243" i="9"/>
  <c r="AM4243" i="9" s="1"/>
  <c r="Y4243" i="9" s="1"/>
  <c r="L4244" i="9"/>
  <c r="M4244" i="9"/>
  <c r="N4244" i="9"/>
  <c r="AM4244" i="9" s="1"/>
  <c r="Y4244" i="9" s="1"/>
  <c r="L4245" i="9"/>
  <c r="M4245" i="9"/>
  <c r="N4245" i="9"/>
  <c r="AM4245" i="9" s="1"/>
  <c r="Y4245" i="9" s="1"/>
  <c r="L4246" i="9"/>
  <c r="M4246" i="9"/>
  <c r="N4246" i="9"/>
  <c r="AM4246" i="9" s="1"/>
  <c r="Y4246" i="9" s="1"/>
  <c r="L4247" i="9"/>
  <c r="M4247" i="9"/>
  <c r="N4247" i="9"/>
  <c r="AM4247" i="9" s="1"/>
  <c r="Y4247" i="9" s="1"/>
  <c r="L4248" i="9"/>
  <c r="M4248" i="9"/>
  <c r="N4248" i="9"/>
  <c r="AM4248" i="9" s="1"/>
  <c r="Y4248" i="9" s="1"/>
  <c r="L4249" i="9"/>
  <c r="M4249" i="9"/>
  <c r="N4249" i="9"/>
  <c r="AM4249" i="9" s="1"/>
  <c r="Y4249" i="9" s="1"/>
  <c r="L4250" i="9"/>
  <c r="M4250" i="9"/>
  <c r="N4250" i="9"/>
  <c r="AM4250" i="9" s="1"/>
  <c r="Y4250" i="9" s="1"/>
  <c r="L4251" i="9"/>
  <c r="M4251" i="9"/>
  <c r="N4251" i="9"/>
  <c r="AM4251" i="9" s="1"/>
  <c r="Y4251" i="9" s="1"/>
  <c r="L4252" i="9"/>
  <c r="M4252" i="9"/>
  <c r="N4252" i="9"/>
  <c r="AM4252" i="9" s="1"/>
  <c r="Y4252" i="9" s="1"/>
  <c r="L4253" i="9"/>
  <c r="M4253" i="9"/>
  <c r="N4253" i="9"/>
  <c r="AM4253" i="9" s="1"/>
  <c r="Y4253" i="9" s="1"/>
  <c r="L4254" i="9"/>
  <c r="M4254" i="9"/>
  <c r="N4254" i="9"/>
  <c r="AM4254" i="9" s="1"/>
  <c r="Y4254" i="9" s="1"/>
  <c r="L4255" i="9"/>
  <c r="M4255" i="9"/>
  <c r="N4255" i="9"/>
  <c r="AM4255" i="9" s="1"/>
  <c r="Y4255" i="9" s="1"/>
  <c r="L4256" i="9"/>
  <c r="M4256" i="9"/>
  <c r="N4256" i="9"/>
  <c r="AM4256" i="9" s="1"/>
  <c r="Y4256" i="9" s="1"/>
  <c r="L4257" i="9"/>
  <c r="M4257" i="9"/>
  <c r="N4257" i="9"/>
  <c r="AM4257" i="9" s="1"/>
  <c r="Y4257" i="9" s="1"/>
  <c r="L4258" i="9"/>
  <c r="M4258" i="9"/>
  <c r="N4258" i="9"/>
  <c r="AM4258" i="9" s="1"/>
  <c r="Y4258" i="9" s="1"/>
  <c r="L4259" i="9"/>
  <c r="M4259" i="9"/>
  <c r="N4259" i="9"/>
  <c r="AM4259" i="9" s="1"/>
  <c r="Y4259" i="9" s="1"/>
  <c r="L4260" i="9"/>
  <c r="M4260" i="9"/>
  <c r="N4260" i="9"/>
  <c r="AM4260" i="9" s="1"/>
  <c r="Y4260" i="9" s="1"/>
  <c r="L4261" i="9"/>
  <c r="M4261" i="9"/>
  <c r="N4261" i="9"/>
  <c r="AM4261" i="9" s="1"/>
  <c r="Y4261" i="9" s="1"/>
  <c r="L4262" i="9"/>
  <c r="M4262" i="9"/>
  <c r="N4262" i="9"/>
  <c r="AM4262" i="9" s="1"/>
  <c r="Y4262" i="9" s="1"/>
  <c r="L4263" i="9"/>
  <c r="M4263" i="9"/>
  <c r="N4263" i="9"/>
  <c r="AM4263" i="9" s="1"/>
  <c r="Y4263" i="9" s="1"/>
  <c r="L4264" i="9"/>
  <c r="M4264" i="9"/>
  <c r="N4264" i="9"/>
  <c r="AM4264" i="9" s="1"/>
  <c r="Y4264" i="9" s="1"/>
  <c r="L4265" i="9"/>
  <c r="M4265" i="9"/>
  <c r="N4265" i="9"/>
  <c r="AM4265" i="9" s="1"/>
  <c r="Y4265" i="9" s="1"/>
  <c r="L4266" i="9"/>
  <c r="M4266" i="9"/>
  <c r="N4266" i="9"/>
  <c r="AM4266" i="9" s="1"/>
  <c r="Y4266" i="9" s="1"/>
  <c r="L4267" i="9"/>
  <c r="M4267" i="9"/>
  <c r="N4267" i="9"/>
  <c r="AM4267" i="9" s="1"/>
  <c r="Y4267" i="9" s="1"/>
  <c r="L4268" i="9"/>
  <c r="M4268" i="9"/>
  <c r="N4268" i="9"/>
  <c r="AM4268" i="9" s="1"/>
  <c r="Y4268" i="9" s="1"/>
  <c r="L4269" i="9"/>
  <c r="M4269" i="9"/>
  <c r="N4269" i="9"/>
  <c r="AM4269" i="9" s="1"/>
  <c r="Y4269" i="9" s="1"/>
  <c r="L4270" i="9"/>
  <c r="M4270" i="9"/>
  <c r="N4270" i="9"/>
  <c r="AM4270" i="9" s="1"/>
  <c r="Y4270" i="9" s="1"/>
  <c r="L4271" i="9"/>
  <c r="M4271" i="9"/>
  <c r="N4271" i="9"/>
  <c r="AM4271" i="9" s="1"/>
  <c r="Y4271" i="9" s="1"/>
  <c r="L4272" i="9"/>
  <c r="M4272" i="9"/>
  <c r="N4272" i="9"/>
  <c r="AM4272" i="9" s="1"/>
  <c r="Y4272" i="9" s="1"/>
  <c r="L4273" i="9"/>
  <c r="M4273" i="9"/>
  <c r="N4273" i="9"/>
  <c r="AM4273" i="9" s="1"/>
  <c r="Y4273" i="9" s="1"/>
  <c r="L4274" i="9"/>
  <c r="M4274" i="9"/>
  <c r="N4274" i="9"/>
  <c r="AM4274" i="9" s="1"/>
  <c r="Y4274" i="9" s="1"/>
  <c r="L4275" i="9"/>
  <c r="M4275" i="9"/>
  <c r="N4275" i="9"/>
  <c r="AM4275" i="9" s="1"/>
  <c r="Y4275" i="9" s="1"/>
  <c r="L4276" i="9"/>
  <c r="M4276" i="9"/>
  <c r="N4276" i="9"/>
  <c r="AM4276" i="9" s="1"/>
  <c r="Y4276" i="9" s="1"/>
  <c r="L4277" i="9"/>
  <c r="M4277" i="9"/>
  <c r="N4277" i="9"/>
  <c r="AM4277" i="9" s="1"/>
  <c r="Y4277" i="9" s="1"/>
  <c r="L4278" i="9"/>
  <c r="M4278" i="9"/>
  <c r="N4278" i="9"/>
  <c r="AM4278" i="9" s="1"/>
  <c r="Y4278" i="9" s="1"/>
  <c r="L4279" i="9"/>
  <c r="M4279" i="9"/>
  <c r="N4279" i="9"/>
  <c r="AM4279" i="9" s="1"/>
  <c r="Y4279" i="9" s="1"/>
  <c r="L4280" i="9"/>
  <c r="M4280" i="9"/>
  <c r="N4280" i="9"/>
  <c r="AM4280" i="9" s="1"/>
  <c r="Y4280" i="9" s="1"/>
  <c r="L4281" i="9"/>
  <c r="M4281" i="9"/>
  <c r="N4281" i="9"/>
  <c r="AM4281" i="9" s="1"/>
  <c r="Y4281" i="9" s="1"/>
  <c r="L4282" i="9"/>
  <c r="M4282" i="9"/>
  <c r="N4282" i="9"/>
  <c r="AM4282" i="9" s="1"/>
  <c r="Y4282" i="9" s="1"/>
  <c r="L4283" i="9"/>
  <c r="M4283" i="9"/>
  <c r="N4283" i="9"/>
  <c r="AM4283" i="9" s="1"/>
  <c r="Y4283" i="9" s="1"/>
  <c r="L4284" i="9"/>
  <c r="M4284" i="9"/>
  <c r="N4284" i="9"/>
  <c r="AM4284" i="9" s="1"/>
  <c r="Y4284" i="9" s="1"/>
  <c r="L4285" i="9"/>
  <c r="M4285" i="9"/>
  <c r="N4285" i="9"/>
  <c r="AM4285" i="9" s="1"/>
  <c r="Y4285" i="9" s="1"/>
  <c r="L4286" i="9"/>
  <c r="M4286" i="9"/>
  <c r="N4286" i="9"/>
  <c r="AM4286" i="9" s="1"/>
  <c r="Y4286" i="9" s="1"/>
  <c r="L4287" i="9"/>
  <c r="M4287" i="9"/>
  <c r="N4287" i="9"/>
  <c r="AM4287" i="9" s="1"/>
  <c r="Y4287" i="9" s="1"/>
  <c r="L4288" i="9"/>
  <c r="M4288" i="9"/>
  <c r="N4288" i="9"/>
  <c r="AM4288" i="9" s="1"/>
  <c r="Y4288" i="9" s="1"/>
  <c r="L4289" i="9"/>
  <c r="M4289" i="9"/>
  <c r="N4289" i="9"/>
  <c r="AM4289" i="9" s="1"/>
  <c r="Y4289" i="9" s="1"/>
  <c r="L4290" i="9"/>
  <c r="M4290" i="9"/>
  <c r="N4290" i="9"/>
  <c r="AM4290" i="9" s="1"/>
  <c r="Y4290" i="9" s="1"/>
  <c r="L4291" i="9"/>
  <c r="M4291" i="9"/>
  <c r="N4291" i="9"/>
  <c r="AM4291" i="9" s="1"/>
  <c r="Y4291" i="9" s="1"/>
  <c r="L4292" i="9"/>
  <c r="M4292" i="9"/>
  <c r="N4292" i="9"/>
  <c r="AM4292" i="9" s="1"/>
  <c r="Y4292" i="9" s="1"/>
  <c r="L4293" i="9"/>
  <c r="M4293" i="9"/>
  <c r="N4293" i="9"/>
  <c r="AM4293" i="9" s="1"/>
  <c r="Y4293" i="9" s="1"/>
  <c r="L4294" i="9"/>
  <c r="M4294" i="9"/>
  <c r="N4294" i="9"/>
  <c r="AM4294" i="9" s="1"/>
  <c r="Y4294" i="9" s="1"/>
  <c r="L4295" i="9"/>
  <c r="M4295" i="9"/>
  <c r="N4295" i="9"/>
  <c r="AM4295" i="9" s="1"/>
  <c r="Y4295" i="9" s="1"/>
  <c r="L4296" i="9"/>
  <c r="M4296" i="9"/>
  <c r="N4296" i="9"/>
  <c r="AM4296" i="9" s="1"/>
  <c r="Y4296" i="9" s="1"/>
  <c r="L4297" i="9"/>
  <c r="M4297" i="9"/>
  <c r="N4297" i="9"/>
  <c r="AM4297" i="9" s="1"/>
  <c r="Y4297" i="9" s="1"/>
  <c r="L4298" i="9"/>
  <c r="M4298" i="9"/>
  <c r="N4298" i="9"/>
  <c r="AM4298" i="9" s="1"/>
  <c r="Y4298" i="9" s="1"/>
  <c r="L4299" i="9"/>
  <c r="M4299" i="9"/>
  <c r="N4299" i="9"/>
  <c r="AM4299" i="9" s="1"/>
  <c r="Y4299" i="9" s="1"/>
  <c r="L4300" i="9"/>
  <c r="M4300" i="9"/>
  <c r="N4300" i="9"/>
  <c r="AM4300" i="9" s="1"/>
  <c r="Y4300" i="9" s="1"/>
  <c r="L4301" i="9"/>
  <c r="M4301" i="9"/>
  <c r="N4301" i="9"/>
  <c r="AM4301" i="9" s="1"/>
  <c r="Y4301" i="9" s="1"/>
  <c r="L4302" i="9"/>
  <c r="M4302" i="9"/>
  <c r="N4302" i="9"/>
  <c r="AM4302" i="9" s="1"/>
  <c r="Y4302" i="9" s="1"/>
  <c r="L4303" i="9"/>
  <c r="M4303" i="9"/>
  <c r="N4303" i="9"/>
  <c r="AM4303" i="9" s="1"/>
  <c r="Y4303" i="9" s="1"/>
  <c r="L4304" i="9"/>
  <c r="M4304" i="9"/>
  <c r="N4304" i="9"/>
  <c r="AM4304" i="9" s="1"/>
  <c r="Y4304" i="9" s="1"/>
  <c r="L4305" i="9"/>
  <c r="M4305" i="9"/>
  <c r="N4305" i="9"/>
  <c r="AM4305" i="9" s="1"/>
  <c r="Y4305" i="9" s="1"/>
  <c r="L4306" i="9"/>
  <c r="M4306" i="9"/>
  <c r="N4306" i="9"/>
  <c r="AM4306" i="9" s="1"/>
  <c r="Y4306" i="9" s="1"/>
  <c r="L4307" i="9"/>
  <c r="M4307" i="9"/>
  <c r="N4307" i="9"/>
  <c r="AM4307" i="9" s="1"/>
  <c r="Y4307" i="9" s="1"/>
  <c r="L4308" i="9"/>
  <c r="M4308" i="9"/>
  <c r="N4308" i="9"/>
  <c r="AM4308" i="9" s="1"/>
  <c r="Y4308" i="9" s="1"/>
  <c r="L4309" i="9"/>
  <c r="M4309" i="9"/>
  <c r="N4309" i="9"/>
  <c r="AM4309" i="9" s="1"/>
  <c r="Y4309" i="9" s="1"/>
  <c r="L4310" i="9"/>
  <c r="M4310" i="9"/>
  <c r="N4310" i="9"/>
  <c r="AM4310" i="9" s="1"/>
  <c r="Y4310" i="9" s="1"/>
  <c r="L4311" i="9"/>
  <c r="M4311" i="9"/>
  <c r="N4311" i="9"/>
  <c r="AM4311" i="9" s="1"/>
  <c r="Y4311" i="9" s="1"/>
  <c r="L4312" i="9"/>
  <c r="M4312" i="9"/>
  <c r="N4312" i="9"/>
  <c r="AM4312" i="9" s="1"/>
  <c r="Y4312" i="9" s="1"/>
  <c r="L4313" i="9"/>
  <c r="M4313" i="9"/>
  <c r="N4313" i="9"/>
  <c r="AM4313" i="9" s="1"/>
  <c r="Y4313" i="9" s="1"/>
  <c r="L4314" i="9"/>
  <c r="M4314" i="9"/>
  <c r="N4314" i="9"/>
  <c r="AM4314" i="9" s="1"/>
  <c r="Y4314" i="9" s="1"/>
  <c r="L4315" i="9"/>
  <c r="M4315" i="9"/>
  <c r="N4315" i="9"/>
  <c r="AM4315" i="9" s="1"/>
  <c r="Y4315" i="9" s="1"/>
  <c r="L4316" i="9"/>
  <c r="M4316" i="9"/>
  <c r="N4316" i="9"/>
  <c r="AM4316" i="9" s="1"/>
  <c r="Y4316" i="9" s="1"/>
  <c r="L4317" i="9"/>
  <c r="M4317" i="9"/>
  <c r="N4317" i="9"/>
  <c r="AM4317" i="9" s="1"/>
  <c r="Y4317" i="9" s="1"/>
  <c r="L4318" i="9"/>
  <c r="M4318" i="9"/>
  <c r="N4318" i="9"/>
  <c r="AM4318" i="9" s="1"/>
  <c r="Y4318" i="9" s="1"/>
  <c r="L4319" i="9"/>
  <c r="M4319" i="9"/>
  <c r="N4319" i="9"/>
  <c r="AM4319" i="9" s="1"/>
  <c r="Y4319" i="9" s="1"/>
  <c r="L4320" i="9"/>
  <c r="M4320" i="9"/>
  <c r="N4320" i="9"/>
  <c r="AM4320" i="9" s="1"/>
  <c r="Y4320" i="9" s="1"/>
  <c r="L4321" i="9"/>
  <c r="M4321" i="9"/>
  <c r="N4321" i="9"/>
  <c r="AM4321" i="9" s="1"/>
  <c r="Y4321" i="9" s="1"/>
  <c r="L4322" i="9"/>
  <c r="M4322" i="9"/>
  <c r="N4322" i="9"/>
  <c r="AM4322" i="9" s="1"/>
  <c r="Y4322" i="9" s="1"/>
  <c r="L4323" i="9"/>
  <c r="M4323" i="9"/>
  <c r="N4323" i="9"/>
  <c r="AM4323" i="9" s="1"/>
  <c r="Y4323" i="9" s="1"/>
  <c r="L4324" i="9"/>
  <c r="M4324" i="9"/>
  <c r="N4324" i="9"/>
  <c r="AM4324" i="9" s="1"/>
  <c r="Y4324" i="9" s="1"/>
  <c r="L4325" i="9"/>
  <c r="M4325" i="9"/>
  <c r="N4325" i="9"/>
  <c r="AM4325" i="9" s="1"/>
  <c r="Y4325" i="9" s="1"/>
  <c r="L4326" i="9"/>
  <c r="M4326" i="9"/>
  <c r="N4326" i="9"/>
  <c r="AM4326" i="9" s="1"/>
  <c r="Y4326" i="9" s="1"/>
  <c r="L4327" i="9"/>
  <c r="M4327" i="9"/>
  <c r="N4327" i="9"/>
  <c r="AM4327" i="9" s="1"/>
  <c r="Y4327" i="9" s="1"/>
  <c r="L4328" i="9"/>
  <c r="M4328" i="9"/>
  <c r="N4328" i="9"/>
  <c r="AM4328" i="9" s="1"/>
  <c r="Y4328" i="9" s="1"/>
  <c r="L4329" i="9"/>
  <c r="M4329" i="9"/>
  <c r="N4329" i="9"/>
  <c r="AM4329" i="9" s="1"/>
  <c r="Y4329" i="9" s="1"/>
  <c r="L4330" i="9"/>
  <c r="M4330" i="9"/>
  <c r="N4330" i="9"/>
  <c r="AM4330" i="9" s="1"/>
  <c r="Y4330" i="9" s="1"/>
  <c r="L4331" i="9"/>
  <c r="M4331" i="9"/>
  <c r="N4331" i="9"/>
  <c r="AM4331" i="9" s="1"/>
  <c r="Y4331" i="9" s="1"/>
  <c r="L4332" i="9"/>
  <c r="M4332" i="9"/>
  <c r="N4332" i="9"/>
  <c r="AM4332" i="9" s="1"/>
  <c r="Y4332" i="9" s="1"/>
  <c r="L4333" i="9"/>
  <c r="M4333" i="9"/>
  <c r="N4333" i="9"/>
  <c r="AM4333" i="9" s="1"/>
  <c r="Y4333" i="9" s="1"/>
  <c r="L4334" i="9"/>
  <c r="M4334" i="9"/>
  <c r="N4334" i="9"/>
  <c r="AM4334" i="9" s="1"/>
  <c r="Y4334" i="9" s="1"/>
  <c r="L4335" i="9"/>
  <c r="M4335" i="9"/>
  <c r="N4335" i="9"/>
  <c r="AM4335" i="9" s="1"/>
  <c r="Y4335" i="9" s="1"/>
  <c r="L4336" i="9"/>
  <c r="M4336" i="9"/>
  <c r="N4336" i="9"/>
  <c r="AM4336" i="9" s="1"/>
  <c r="Y4336" i="9" s="1"/>
  <c r="L4337" i="9"/>
  <c r="M4337" i="9"/>
  <c r="N4337" i="9"/>
  <c r="AM4337" i="9" s="1"/>
  <c r="Y4337" i="9" s="1"/>
  <c r="L4338" i="9"/>
  <c r="M4338" i="9"/>
  <c r="N4338" i="9"/>
  <c r="AM4338" i="9" s="1"/>
  <c r="Y4338" i="9" s="1"/>
  <c r="L4339" i="9"/>
  <c r="M4339" i="9"/>
  <c r="N4339" i="9"/>
  <c r="AM4339" i="9" s="1"/>
  <c r="Y4339" i="9" s="1"/>
  <c r="L4340" i="9"/>
  <c r="M4340" i="9"/>
  <c r="N4340" i="9"/>
  <c r="AM4340" i="9" s="1"/>
  <c r="Y4340" i="9" s="1"/>
  <c r="L4341" i="9"/>
  <c r="M4341" i="9"/>
  <c r="N4341" i="9"/>
  <c r="AM4341" i="9" s="1"/>
  <c r="Y4341" i="9" s="1"/>
  <c r="L4342" i="9"/>
  <c r="M4342" i="9"/>
  <c r="N4342" i="9"/>
  <c r="AM4342" i="9" s="1"/>
  <c r="Y4342" i="9" s="1"/>
  <c r="L4343" i="9"/>
  <c r="M4343" i="9"/>
  <c r="N4343" i="9"/>
  <c r="AM4343" i="9" s="1"/>
  <c r="Y4343" i="9" s="1"/>
  <c r="L4344" i="9"/>
  <c r="M4344" i="9"/>
  <c r="N4344" i="9"/>
  <c r="AM4344" i="9" s="1"/>
  <c r="Y4344" i="9" s="1"/>
  <c r="L4345" i="9"/>
  <c r="M4345" i="9"/>
  <c r="N4345" i="9"/>
  <c r="AM4345" i="9" s="1"/>
  <c r="Y4345" i="9" s="1"/>
  <c r="L4346" i="9"/>
  <c r="M4346" i="9"/>
  <c r="N4346" i="9"/>
  <c r="AM4346" i="9" s="1"/>
  <c r="Y4346" i="9" s="1"/>
  <c r="L4347" i="9"/>
  <c r="M4347" i="9"/>
  <c r="N4347" i="9"/>
  <c r="AM4347" i="9" s="1"/>
  <c r="Y4347" i="9" s="1"/>
  <c r="L4348" i="9"/>
  <c r="M4348" i="9"/>
  <c r="N4348" i="9"/>
  <c r="AM4348" i="9" s="1"/>
  <c r="Y4348" i="9" s="1"/>
  <c r="L4349" i="9"/>
  <c r="M4349" i="9"/>
  <c r="N4349" i="9"/>
  <c r="AM4349" i="9" s="1"/>
  <c r="Y4349" i="9" s="1"/>
  <c r="L4350" i="9"/>
  <c r="M4350" i="9"/>
  <c r="N4350" i="9"/>
  <c r="AM4350" i="9" s="1"/>
  <c r="Y4350" i="9" s="1"/>
  <c r="L4351" i="9"/>
  <c r="M4351" i="9"/>
  <c r="N4351" i="9"/>
  <c r="AM4351" i="9" s="1"/>
  <c r="Y4351" i="9" s="1"/>
  <c r="L4352" i="9"/>
  <c r="M4352" i="9"/>
  <c r="N4352" i="9"/>
  <c r="AM4352" i="9" s="1"/>
  <c r="Y4352" i="9" s="1"/>
  <c r="L4353" i="9"/>
  <c r="M4353" i="9"/>
  <c r="N4353" i="9"/>
  <c r="AM4353" i="9" s="1"/>
  <c r="Y4353" i="9" s="1"/>
  <c r="L4354" i="9"/>
  <c r="M4354" i="9"/>
  <c r="N4354" i="9"/>
  <c r="AM4354" i="9" s="1"/>
  <c r="Y4354" i="9" s="1"/>
  <c r="L4355" i="9"/>
  <c r="M4355" i="9"/>
  <c r="N4355" i="9"/>
  <c r="AM4355" i="9" s="1"/>
  <c r="Y4355" i="9" s="1"/>
  <c r="L4356" i="9"/>
  <c r="M4356" i="9"/>
  <c r="N4356" i="9"/>
  <c r="AM4356" i="9" s="1"/>
  <c r="Y4356" i="9" s="1"/>
  <c r="L4357" i="9"/>
  <c r="M4357" i="9"/>
  <c r="N4357" i="9"/>
  <c r="AM4357" i="9" s="1"/>
  <c r="Y4357" i="9" s="1"/>
  <c r="L4358" i="9"/>
  <c r="M4358" i="9"/>
  <c r="N4358" i="9"/>
  <c r="AM4358" i="9" s="1"/>
  <c r="Y4358" i="9" s="1"/>
  <c r="L4359" i="9"/>
  <c r="M4359" i="9"/>
  <c r="N4359" i="9"/>
  <c r="AM4359" i="9" s="1"/>
  <c r="Y4359" i="9" s="1"/>
  <c r="L4360" i="9"/>
  <c r="M4360" i="9"/>
  <c r="N4360" i="9"/>
  <c r="AM4360" i="9" s="1"/>
  <c r="Y4360" i="9" s="1"/>
  <c r="L4361" i="9"/>
  <c r="M4361" i="9"/>
  <c r="N4361" i="9"/>
  <c r="AM4361" i="9" s="1"/>
  <c r="Y4361" i="9" s="1"/>
  <c r="L4362" i="9"/>
  <c r="M4362" i="9"/>
  <c r="N4362" i="9"/>
  <c r="AM4362" i="9" s="1"/>
  <c r="Y4362" i="9" s="1"/>
  <c r="L4363" i="9"/>
  <c r="M4363" i="9"/>
  <c r="N4363" i="9"/>
  <c r="AM4363" i="9" s="1"/>
  <c r="Y4363" i="9" s="1"/>
  <c r="L4364" i="9"/>
  <c r="M4364" i="9"/>
  <c r="N4364" i="9"/>
  <c r="AM4364" i="9" s="1"/>
  <c r="Y4364" i="9" s="1"/>
  <c r="L4365" i="9"/>
  <c r="M4365" i="9"/>
  <c r="N4365" i="9"/>
  <c r="AM4365" i="9" s="1"/>
  <c r="Y4365" i="9" s="1"/>
  <c r="L4366" i="9"/>
  <c r="M4366" i="9"/>
  <c r="N4366" i="9"/>
  <c r="AM4366" i="9" s="1"/>
  <c r="Y4366" i="9" s="1"/>
  <c r="L4367" i="9"/>
  <c r="M4367" i="9"/>
  <c r="N4367" i="9"/>
  <c r="AM4367" i="9" s="1"/>
  <c r="Y4367" i="9" s="1"/>
  <c r="L4368" i="9"/>
  <c r="M4368" i="9"/>
  <c r="N4368" i="9"/>
  <c r="AM4368" i="9" s="1"/>
  <c r="Y4368" i="9" s="1"/>
  <c r="L4369" i="9"/>
  <c r="M4369" i="9"/>
  <c r="N4369" i="9"/>
  <c r="AM4369" i="9" s="1"/>
  <c r="Y4369" i="9" s="1"/>
  <c r="L4370" i="9"/>
  <c r="M4370" i="9"/>
  <c r="N4370" i="9"/>
  <c r="AM4370" i="9" s="1"/>
  <c r="Y4370" i="9" s="1"/>
  <c r="L4371" i="9"/>
  <c r="M4371" i="9"/>
  <c r="N4371" i="9"/>
  <c r="AM4371" i="9" s="1"/>
  <c r="Y4371" i="9" s="1"/>
  <c r="L4372" i="9"/>
  <c r="M4372" i="9"/>
  <c r="N4372" i="9"/>
  <c r="AM4372" i="9" s="1"/>
  <c r="Y4372" i="9" s="1"/>
  <c r="L4373" i="9"/>
  <c r="M4373" i="9"/>
  <c r="N4373" i="9"/>
  <c r="AM4373" i="9" s="1"/>
  <c r="Y4373" i="9" s="1"/>
  <c r="L4374" i="9"/>
  <c r="M4374" i="9"/>
  <c r="N4374" i="9"/>
  <c r="AM4374" i="9" s="1"/>
  <c r="Y4374" i="9" s="1"/>
  <c r="L4375" i="9"/>
  <c r="M4375" i="9"/>
  <c r="N4375" i="9"/>
  <c r="AM4375" i="9" s="1"/>
  <c r="Y4375" i="9" s="1"/>
  <c r="L4376" i="9"/>
  <c r="M4376" i="9"/>
  <c r="N4376" i="9"/>
  <c r="AM4376" i="9" s="1"/>
  <c r="Y4376" i="9" s="1"/>
  <c r="L4377" i="9"/>
  <c r="M4377" i="9"/>
  <c r="N4377" i="9"/>
  <c r="AM4377" i="9" s="1"/>
  <c r="Y4377" i="9" s="1"/>
  <c r="L4378" i="9"/>
  <c r="M4378" i="9"/>
  <c r="N4378" i="9"/>
  <c r="AM4378" i="9" s="1"/>
  <c r="Y4378" i="9" s="1"/>
  <c r="L4379" i="9"/>
  <c r="M4379" i="9"/>
  <c r="N4379" i="9"/>
  <c r="AM4379" i="9" s="1"/>
  <c r="Y4379" i="9" s="1"/>
  <c r="L4380" i="9"/>
  <c r="M4380" i="9"/>
  <c r="N4380" i="9"/>
  <c r="AM4380" i="9" s="1"/>
  <c r="Y4380" i="9" s="1"/>
  <c r="L4381" i="9"/>
  <c r="M4381" i="9"/>
  <c r="N4381" i="9"/>
  <c r="AM4381" i="9" s="1"/>
  <c r="Y4381" i="9" s="1"/>
  <c r="L4382" i="9"/>
  <c r="M4382" i="9"/>
  <c r="N4382" i="9"/>
  <c r="AM4382" i="9" s="1"/>
  <c r="Y4382" i="9" s="1"/>
  <c r="L4383" i="9"/>
  <c r="M4383" i="9"/>
  <c r="N4383" i="9"/>
  <c r="AM4383" i="9" s="1"/>
  <c r="Y4383" i="9" s="1"/>
  <c r="L4384" i="9"/>
  <c r="M4384" i="9"/>
  <c r="N4384" i="9"/>
  <c r="AM4384" i="9" s="1"/>
  <c r="Y4384" i="9" s="1"/>
  <c r="L4385" i="9"/>
  <c r="M4385" i="9"/>
  <c r="N4385" i="9"/>
  <c r="AM4385" i="9" s="1"/>
  <c r="Y4385" i="9" s="1"/>
  <c r="L4386" i="9"/>
  <c r="M4386" i="9"/>
  <c r="N4386" i="9"/>
  <c r="AM4386" i="9" s="1"/>
  <c r="Y4386" i="9" s="1"/>
  <c r="L4387" i="9"/>
  <c r="M4387" i="9"/>
  <c r="N4387" i="9"/>
  <c r="AM4387" i="9" s="1"/>
  <c r="Y4387" i="9" s="1"/>
  <c r="L4388" i="9"/>
  <c r="M4388" i="9"/>
  <c r="N4388" i="9"/>
  <c r="AM4388" i="9" s="1"/>
  <c r="Y4388" i="9" s="1"/>
  <c r="L4389" i="9"/>
  <c r="M4389" i="9"/>
  <c r="N4389" i="9"/>
  <c r="AM4389" i="9" s="1"/>
  <c r="Y4389" i="9" s="1"/>
  <c r="L4390" i="9"/>
  <c r="M4390" i="9"/>
  <c r="N4390" i="9"/>
  <c r="AM4390" i="9" s="1"/>
  <c r="Y4390" i="9" s="1"/>
  <c r="L4391" i="9"/>
  <c r="M4391" i="9"/>
  <c r="N4391" i="9"/>
  <c r="AM4391" i="9" s="1"/>
  <c r="Y4391" i="9" s="1"/>
  <c r="L4392" i="9"/>
  <c r="M4392" i="9"/>
  <c r="N4392" i="9"/>
  <c r="AM4392" i="9" s="1"/>
  <c r="Y4392" i="9" s="1"/>
  <c r="L4393" i="9"/>
  <c r="M4393" i="9"/>
  <c r="N4393" i="9"/>
  <c r="AM4393" i="9" s="1"/>
  <c r="Y4393" i="9" s="1"/>
  <c r="L4394" i="9"/>
  <c r="M4394" i="9"/>
  <c r="N4394" i="9"/>
  <c r="AM4394" i="9" s="1"/>
  <c r="Y4394" i="9" s="1"/>
  <c r="L4395" i="9"/>
  <c r="M4395" i="9"/>
  <c r="N4395" i="9"/>
  <c r="AM4395" i="9" s="1"/>
  <c r="Y4395" i="9" s="1"/>
  <c r="L4396" i="9"/>
  <c r="M4396" i="9"/>
  <c r="N4396" i="9"/>
  <c r="AM4396" i="9" s="1"/>
  <c r="Y4396" i="9" s="1"/>
  <c r="L4397" i="9"/>
  <c r="M4397" i="9"/>
  <c r="N4397" i="9"/>
  <c r="AM4397" i="9" s="1"/>
  <c r="Y4397" i="9" s="1"/>
  <c r="L4398" i="9"/>
  <c r="M4398" i="9"/>
  <c r="N4398" i="9"/>
  <c r="AM4398" i="9" s="1"/>
  <c r="Y4398" i="9" s="1"/>
  <c r="L4399" i="9"/>
  <c r="M4399" i="9"/>
  <c r="N4399" i="9"/>
  <c r="AM4399" i="9" s="1"/>
  <c r="Y4399" i="9" s="1"/>
  <c r="L4400" i="9"/>
  <c r="M4400" i="9"/>
  <c r="N4400" i="9"/>
  <c r="AM4400" i="9" s="1"/>
  <c r="Y4400" i="9" s="1"/>
  <c r="L4401" i="9"/>
  <c r="M4401" i="9"/>
  <c r="N4401" i="9"/>
  <c r="AM4401" i="9" s="1"/>
  <c r="Y4401" i="9" s="1"/>
  <c r="L4402" i="9"/>
  <c r="M4402" i="9"/>
  <c r="N4402" i="9"/>
  <c r="AM4402" i="9" s="1"/>
  <c r="Y4402" i="9" s="1"/>
  <c r="L4403" i="9"/>
  <c r="M4403" i="9"/>
  <c r="N4403" i="9"/>
  <c r="AM4403" i="9" s="1"/>
  <c r="Y4403" i="9" s="1"/>
  <c r="L4404" i="9"/>
  <c r="M4404" i="9"/>
  <c r="N4404" i="9"/>
  <c r="AM4404" i="9" s="1"/>
  <c r="Y4404" i="9" s="1"/>
  <c r="L4405" i="9"/>
  <c r="M4405" i="9"/>
  <c r="N4405" i="9"/>
  <c r="AM4405" i="9" s="1"/>
  <c r="Y4405" i="9" s="1"/>
  <c r="L4406" i="9"/>
  <c r="M4406" i="9"/>
  <c r="N4406" i="9"/>
  <c r="AM4406" i="9" s="1"/>
  <c r="Y4406" i="9" s="1"/>
  <c r="L4407" i="9"/>
  <c r="M4407" i="9"/>
  <c r="N4407" i="9"/>
  <c r="AM4407" i="9" s="1"/>
  <c r="Y4407" i="9" s="1"/>
  <c r="L4408" i="9"/>
  <c r="M4408" i="9"/>
  <c r="N4408" i="9"/>
  <c r="AM4408" i="9" s="1"/>
  <c r="Y4408" i="9" s="1"/>
  <c r="L4409" i="9"/>
  <c r="M4409" i="9"/>
  <c r="N4409" i="9"/>
  <c r="AM4409" i="9" s="1"/>
  <c r="Y4409" i="9" s="1"/>
  <c r="L4410" i="9"/>
  <c r="M4410" i="9"/>
  <c r="N4410" i="9"/>
  <c r="AM4410" i="9" s="1"/>
  <c r="Y4410" i="9" s="1"/>
  <c r="L4411" i="9"/>
  <c r="M4411" i="9"/>
  <c r="N4411" i="9"/>
  <c r="AM4411" i="9" s="1"/>
  <c r="Y4411" i="9" s="1"/>
  <c r="L4412" i="9"/>
  <c r="M4412" i="9"/>
  <c r="N4412" i="9"/>
  <c r="AM4412" i="9" s="1"/>
  <c r="Y4412" i="9" s="1"/>
  <c r="L4413" i="9"/>
  <c r="M4413" i="9"/>
  <c r="N4413" i="9"/>
  <c r="AM4413" i="9" s="1"/>
  <c r="Y4413" i="9" s="1"/>
  <c r="L4414" i="9"/>
  <c r="M4414" i="9"/>
  <c r="N4414" i="9"/>
  <c r="AM4414" i="9" s="1"/>
  <c r="Y4414" i="9" s="1"/>
  <c r="L4415" i="9"/>
  <c r="M4415" i="9"/>
  <c r="N4415" i="9"/>
  <c r="AM4415" i="9" s="1"/>
  <c r="Y4415" i="9" s="1"/>
  <c r="L4416" i="9"/>
  <c r="M4416" i="9"/>
  <c r="N4416" i="9"/>
  <c r="AM4416" i="9" s="1"/>
  <c r="Y4416" i="9" s="1"/>
  <c r="L4417" i="9"/>
  <c r="M4417" i="9"/>
  <c r="N4417" i="9"/>
  <c r="AM4417" i="9" s="1"/>
  <c r="Y4417" i="9" s="1"/>
  <c r="L4418" i="9"/>
  <c r="M4418" i="9"/>
  <c r="N4418" i="9"/>
  <c r="AM4418" i="9" s="1"/>
  <c r="Y4418" i="9" s="1"/>
  <c r="L4419" i="9"/>
  <c r="M4419" i="9"/>
  <c r="N4419" i="9"/>
  <c r="AM4419" i="9" s="1"/>
  <c r="Y4419" i="9" s="1"/>
  <c r="L4420" i="9"/>
  <c r="M4420" i="9"/>
  <c r="N4420" i="9"/>
  <c r="AM4420" i="9" s="1"/>
  <c r="Y4420" i="9" s="1"/>
  <c r="L4421" i="9"/>
  <c r="M4421" i="9"/>
  <c r="N4421" i="9"/>
  <c r="AM4421" i="9" s="1"/>
  <c r="Y4421" i="9" s="1"/>
  <c r="L4422" i="9"/>
  <c r="M4422" i="9"/>
  <c r="N4422" i="9"/>
  <c r="AM4422" i="9" s="1"/>
  <c r="Y4422" i="9" s="1"/>
  <c r="L4423" i="9"/>
  <c r="M4423" i="9"/>
  <c r="N4423" i="9"/>
  <c r="AM4423" i="9" s="1"/>
  <c r="Y4423" i="9" s="1"/>
  <c r="L4424" i="9"/>
  <c r="M4424" i="9"/>
  <c r="N4424" i="9"/>
  <c r="AM4424" i="9" s="1"/>
  <c r="Y4424" i="9" s="1"/>
  <c r="L4425" i="9"/>
  <c r="M4425" i="9"/>
  <c r="N4425" i="9"/>
  <c r="AM4425" i="9" s="1"/>
  <c r="Y4425" i="9" s="1"/>
  <c r="L4426" i="9"/>
  <c r="M4426" i="9"/>
  <c r="N4426" i="9"/>
  <c r="AM4426" i="9" s="1"/>
  <c r="Y4426" i="9" s="1"/>
  <c r="L4427" i="9"/>
  <c r="M4427" i="9"/>
  <c r="N4427" i="9"/>
  <c r="AM4427" i="9" s="1"/>
  <c r="Y4427" i="9" s="1"/>
  <c r="L4428" i="9"/>
  <c r="M4428" i="9"/>
  <c r="N4428" i="9"/>
  <c r="AM4428" i="9" s="1"/>
  <c r="Y4428" i="9" s="1"/>
  <c r="L4429" i="9"/>
  <c r="M4429" i="9"/>
  <c r="N4429" i="9"/>
  <c r="AM4429" i="9" s="1"/>
  <c r="Y4429" i="9" s="1"/>
  <c r="L4430" i="9"/>
  <c r="M4430" i="9"/>
  <c r="N4430" i="9"/>
  <c r="AM4430" i="9" s="1"/>
  <c r="Y4430" i="9" s="1"/>
  <c r="L4431" i="9"/>
  <c r="M4431" i="9"/>
  <c r="N4431" i="9"/>
  <c r="AM4431" i="9" s="1"/>
  <c r="Y4431" i="9" s="1"/>
  <c r="L4432" i="9"/>
  <c r="M4432" i="9"/>
  <c r="N4432" i="9"/>
  <c r="AM4432" i="9" s="1"/>
  <c r="Y4432" i="9" s="1"/>
  <c r="L4433" i="9"/>
  <c r="M4433" i="9"/>
  <c r="N4433" i="9"/>
  <c r="AM4433" i="9" s="1"/>
  <c r="Y4433" i="9" s="1"/>
  <c r="L4434" i="9"/>
  <c r="M4434" i="9"/>
  <c r="N4434" i="9"/>
  <c r="AM4434" i="9" s="1"/>
  <c r="Y4434" i="9" s="1"/>
  <c r="L4435" i="9"/>
  <c r="M4435" i="9"/>
  <c r="N4435" i="9"/>
  <c r="AM4435" i="9" s="1"/>
  <c r="Y4435" i="9" s="1"/>
  <c r="L4436" i="9"/>
  <c r="M4436" i="9"/>
  <c r="N4436" i="9"/>
  <c r="AM4436" i="9" s="1"/>
  <c r="Y4436" i="9" s="1"/>
  <c r="L4437" i="9"/>
  <c r="M4437" i="9"/>
  <c r="N4437" i="9"/>
  <c r="AM4437" i="9" s="1"/>
  <c r="Y4437" i="9" s="1"/>
  <c r="L4438" i="9"/>
  <c r="M4438" i="9"/>
  <c r="N4438" i="9"/>
  <c r="AM4438" i="9" s="1"/>
  <c r="Y4438" i="9" s="1"/>
  <c r="L4439" i="9"/>
  <c r="M4439" i="9"/>
  <c r="N4439" i="9"/>
  <c r="AM4439" i="9" s="1"/>
  <c r="Y4439" i="9" s="1"/>
  <c r="L4440" i="9"/>
  <c r="M4440" i="9"/>
  <c r="N4440" i="9"/>
  <c r="AM4440" i="9" s="1"/>
  <c r="Y4440" i="9" s="1"/>
  <c r="L4441" i="9"/>
  <c r="M4441" i="9"/>
  <c r="N4441" i="9"/>
  <c r="AM4441" i="9" s="1"/>
  <c r="Y4441" i="9" s="1"/>
  <c r="L4442" i="9"/>
  <c r="M4442" i="9"/>
  <c r="N4442" i="9"/>
  <c r="AM4442" i="9" s="1"/>
  <c r="Y4442" i="9" s="1"/>
  <c r="L4443" i="9"/>
  <c r="M4443" i="9"/>
  <c r="N4443" i="9"/>
  <c r="AM4443" i="9" s="1"/>
  <c r="Y4443" i="9" s="1"/>
  <c r="L4444" i="9"/>
  <c r="M4444" i="9"/>
  <c r="N4444" i="9"/>
  <c r="AM4444" i="9" s="1"/>
  <c r="Y4444" i="9" s="1"/>
  <c r="L4445" i="9"/>
  <c r="M4445" i="9"/>
  <c r="N4445" i="9"/>
  <c r="AM4445" i="9" s="1"/>
  <c r="Y4445" i="9" s="1"/>
  <c r="L4446" i="9"/>
  <c r="M4446" i="9"/>
  <c r="N4446" i="9"/>
  <c r="AM4446" i="9" s="1"/>
  <c r="Y4446" i="9" s="1"/>
  <c r="L4447" i="9"/>
  <c r="M4447" i="9"/>
  <c r="N4447" i="9"/>
  <c r="AM4447" i="9" s="1"/>
  <c r="Y4447" i="9" s="1"/>
  <c r="L4448" i="9"/>
  <c r="M4448" i="9"/>
  <c r="N4448" i="9"/>
  <c r="AM4448" i="9" s="1"/>
  <c r="Y4448" i="9" s="1"/>
  <c r="L4449" i="9"/>
  <c r="M4449" i="9"/>
  <c r="N4449" i="9"/>
  <c r="AM4449" i="9" s="1"/>
  <c r="Y4449" i="9" s="1"/>
  <c r="L4450" i="9"/>
  <c r="M4450" i="9"/>
  <c r="N4450" i="9"/>
  <c r="AM4450" i="9" s="1"/>
  <c r="Y4450" i="9" s="1"/>
  <c r="L4451" i="9"/>
  <c r="M4451" i="9"/>
  <c r="N4451" i="9"/>
  <c r="AM4451" i="9" s="1"/>
  <c r="Y4451" i="9" s="1"/>
  <c r="L4452" i="9"/>
  <c r="M4452" i="9"/>
  <c r="N4452" i="9"/>
  <c r="AM4452" i="9" s="1"/>
  <c r="Y4452" i="9" s="1"/>
  <c r="L4453" i="9"/>
  <c r="M4453" i="9"/>
  <c r="N4453" i="9"/>
  <c r="AM4453" i="9" s="1"/>
  <c r="Y4453" i="9" s="1"/>
  <c r="L4454" i="9"/>
  <c r="M4454" i="9"/>
  <c r="N4454" i="9"/>
  <c r="AM4454" i="9" s="1"/>
  <c r="Y4454" i="9" s="1"/>
  <c r="L4455" i="9"/>
  <c r="M4455" i="9"/>
  <c r="N4455" i="9"/>
  <c r="AM4455" i="9" s="1"/>
  <c r="Y4455" i="9" s="1"/>
  <c r="L4456" i="9"/>
  <c r="M4456" i="9"/>
  <c r="N4456" i="9"/>
  <c r="AM4456" i="9" s="1"/>
  <c r="Y4456" i="9" s="1"/>
  <c r="L4457" i="9"/>
  <c r="M4457" i="9"/>
  <c r="N4457" i="9"/>
  <c r="AM4457" i="9" s="1"/>
  <c r="Y4457" i="9" s="1"/>
  <c r="L4458" i="9"/>
  <c r="M4458" i="9"/>
  <c r="N4458" i="9"/>
  <c r="AM4458" i="9" s="1"/>
  <c r="Y4458" i="9" s="1"/>
  <c r="L4459" i="9"/>
  <c r="M4459" i="9"/>
  <c r="N4459" i="9"/>
  <c r="AM4459" i="9" s="1"/>
  <c r="Y4459" i="9" s="1"/>
  <c r="L4460" i="9"/>
  <c r="M4460" i="9"/>
  <c r="N4460" i="9"/>
  <c r="AM4460" i="9" s="1"/>
  <c r="Y4460" i="9" s="1"/>
  <c r="L4461" i="9"/>
  <c r="M4461" i="9"/>
  <c r="N4461" i="9"/>
  <c r="AM4461" i="9" s="1"/>
  <c r="Y4461" i="9" s="1"/>
  <c r="L4462" i="9"/>
  <c r="M4462" i="9"/>
  <c r="N4462" i="9"/>
  <c r="AM4462" i="9" s="1"/>
  <c r="Y4462" i="9" s="1"/>
  <c r="L4463" i="9"/>
  <c r="M4463" i="9"/>
  <c r="N4463" i="9"/>
  <c r="AM4463" i="9" s="1"/>
  <c r="Y4463" i="9" s="1"/>
  <c r="L4464" i="9"/>
  <c r="M4464" i="9"/>
  <c r="N4464" i="9"/>
  <c r="AM4464" i="9" s="1"/>
  <c r="Y4464" i="9" s="1"/>
  <c r="L4465" i="9"/>
  <c r="M4465" i="9"/>
  <c r="N4465" i="9"/>
  <c r="AM4465" i="9" s="1"/>
  <c r="Y4465" i="9" s="1"/>
  <c r="L4466" i="9"/>
  <c r="M4466" i="9"/>
  <c r="N4466" i="9"/>
  <c r="AM4466" i="9" s="1"/>
  <c r="Y4466" i="9" s="1"/>
  <c r="L4467" i="9"/>
  <c r="M4467" i="9"/>
  <c r="N4467" i="9"/>
  <c r="AM4467" i="9" s="1"/>
  <c r="Y4467" i="9" s="1"/>
  <c r="L4468" i="9"/>
  <c r="M4468" i="9"/>
  <c r="N4468" i="9"/>
  <c r="AM4468" i="9" s="1"/>
  <c r="Y4468" i="9" s="1"/>
  <c r="L4469" i="9"/>
  <c r="M4469" i="9"/>
  <c r="N4469" i="9"/>
  <c r="AM4469" i="9" s="1"/>
  <c r="Y4469" i="9" s="1"/>
  <c r="L4470" i="9"/>
  <c r="M4470" i="9"/>
  <c r="N4470" i="9"/>
  <c r="AM4470" i="9" s="1"/>
  <c r="Y4470" i="9" s="1"/>
  <c r="L4471" i="9"/>
  <c r="M4471" i="9"/>
  <c r="N4471" i="9"/>
  <c r="AM4471" i="9" s="1"/>
  <c r="Y4471" i="9" s="1"/>
  <c r="L4472" i="9"/>
  <c r="M4472" i="9"/>
  <c r="N4472" i="9"/>
  <c r="AM4472" i="9" s="1"/>
  <c r="Y4472" i="9" s="1"/>
  <c r="L4473" i="9"/>
  <c r="M4473" i="9"/>
  <c r="N4473" i="9"/>
  <c r="AM4473" i="9" s="1"/>
  <c r="Y4473" i="9" s="1"/>
  <c r="L4474" i="9"/>
  <c r="M4474" i="9"/>
  <c r="N4474" i="9"/>
  <c r="AM4474" i="9" s="1"/>
  <c r="Y4474" i="9" s="1"/>
  <c r="L4475" i="9"/>
  <c r="M4475" i="9"/>
  <c r="N4475" i="9"/>
  <c r="AM4475" i="9" s="1"/>
  <c r="Y4475" i="9" s="1"/>
  <c r="L4476" i="9"/>
  <c r="M4476" i="9"/>
  <c r="N4476" i="9"/>
  <c r="AM4476" i="9" s="1"/>
  <c r="Y4476" i="9" s="1"/>
  <c r="L4477" i="9"/>
  <c r="M4477" i="9"/>
  <c r="N4477" i="9"/>
  <c r="AM4477" i="9" s="1"/>
  <c r="Y4477" i="9" s="1"/>
  <c r="L4478" i="9"/>
  <c r="M4478" i="9"/>
  <c r="N4478" i="9"/>
  <c r="AM4478" i="9" s="1"/>
  <c r="Y4478" i="9" s="1"/>
  <c r="L4479" i="9"/>
  <c r="M4479" i="9"/>
  <c r="N4479" i="9"/>
  <c r="AM4479" i="9" s="1"/>
  <c r="Y4479" i="9" s="1"/>
  <c r="L4480" i="9"/>
  <c r="M4480" i="9"/>
  <c r="N4480" i="9"/>
  <c r="AM4480" i="9" s="1"/>
  <c r="Y4480" i="9" s="1"/>
  <c r="L4481" i="9"/>
  <c r="M4481" i="9"/>
  <c r="N4481" i="9"/>
  <c r="AM4481" i="9" s="1"/>
  <c r="Y4481" i="9" s="1"/>
  <c r="L4482" i="9"/>
  <c r="M4482" i="9"/>
  <c r="N4482" i="9"/>
  <c r="AM4482" i="9" s="1"/>
  <c r="Y4482" i="9" s="1"/>
  <c r="L4483" i="9"/>
  <c r="M4483" i="9"/>
  <c r="N4483" i="9"/>
  <c r="AM4483" i="9" s="1"/>
  <c r="Y4483" i="9" s="1"/>
  <c r="L4484" i="9"/>
  <c r="M4484" i="9"/>
  <c r="N4484" i="9"/>
  <c r="AM4484" i="9" s="1"/>
  <c r="Y4484" i="9" s="1"/>
  <c r="L4485" i="9"/>
  <c r="M4485" i="9"/>
  <c r="N4485" i="9"/>
  <c r="AM4485" i="9" s="1"/>
  <c r="Y4485" i="9" s="1"/>
  <c r="L4486" i="9"/>
  <c r="M4486" i="9"/>
  <c r="N4486" i="9"/>
  <c r="AM4486" i="9" s="1"/>
  <c r="Y4486" i="9" s="1"/>
  <c r="L4487" i="9"/>
  <c r="M4487" i="9"/>
  <c r="N4487" i="9"/>
  <c r="AM4487" i="9" s="1"/>
  <c r="Y4487" i="9" s="1"/>
  <c r="L4488" i="9"/>
  <c r="M4488" i="9"/>
  <c r="N4488" i="9"/>
  <c r="AM4488" i="9" s="1"/>
  <c r="Y4488" i="9" s="1"/>
  <c r="L4489" i="9"/>
  <c r="M4489" i="9"/>
  <c r="N4489" i="9"/>
  <c r="AM4489" i="9" s="1"/>
  <c r="Y4489" i="9" s="1"/>
  <c r="L4490" i="9"/>
  <c r="M4490" i="9"/>
  <c r="N4490" i="9"/>
  <c r="AM4490" i="9" s="1"/>
  <c r="Y4490" i="9" s="1"/>
  <c r="L4491" i="9"/>
  <c r="M4491" i="9"/>
  <c r="N4491" i="9"/>
  <c r="AM4491" i="9" s="1"/>
  <c r="Y4491" i="9" s="1"/>
  <c r="L4492" i="9"/>
  <c r="M4492" i="9"/>
  <c r="N4492" i="9"/>
  <c r="AM4492" i="9" s="1"/>
  <c r="Y4492" i="9" s="1"/>
  <c r="L4493" i="9"/>
  <c r="M4493" i="9"/>
  <c r="N4493" i="9"/>
  <c r="AM4493" i="9" s="1"/>
  <c r="Y4493" i="9" s="1"/>
  <c r="L4494" i="9"/>
  <c r="M4494" i="9"/>
  <c r="N4494" i="9"/>
  <c r="AM4494" i="9" s="1"/>
  <c r="Y4494" i="9" s="1"/>
  <c r="L4495" i="9"/>
  <c r="M4495" i="9"/>
  <c r="N4495" i="9"/>
  <c r="AM4495" i="9" s="1"/>
  <c r="Y4495" i="9" s="1"/>
  <c r="L4496" i="9"/>
  <c r="M4496" i="9"/>
  <c r="N4496" i="9"/>
  <c r="AM4496" i="9" s="1"/>
  <c r="Y4496" i="9" s="1"/>
  <c r="L4497" i="9"/>
  <c r="M4497" i="9"/>
  <c r="N4497" i="9"/>
  <c r="AM4497" i="9" s="1"/>
  <c r="Y4497" i="9" s="1"/>
  <c r="L4498" i="9"/>
  <c r="M4498" i="9"/>
  <c r="N4498" i="9"/>
  <c r="AM4498" i="9" s="1"/>
  <c r="Y4498" i="9" s="1"/>
  <c r="L4499" i="9"/>
  <c r="M4499" i="9"/>
  <c r="N4499" i="9"/>
  <c r="AM4499" i="9" s="1"/>
  <c r="Y4499" i="9" s="1"/>
  <c r="L4500" i="9"/>
  <c r="M4500" i="9"/>
  <c r="N4500" i="9"/>
  <c r="AM4500" i="9" s="1"/>
  <c r="Y4500" i="9" s="1"/>
  <c r="L4501" i="9"/>
  <c r="M4501" i="9"/>
  <c r="N4501" i="9"/>
  <c r="AM4501" i="9" s="1"/>
  <c r="Y4501" i="9" s="1"/>
  <c r="L4502" i="9"/>
  <c r="M4502" i="9"/>
  <c r="N4502" i="9"/>
  <c r="AM4502" i="9" s="1"/>
  <c r="Y4502" i="9" s="1"/>
  <c r="L4503" i="9"/>
  <c r="M4503" i="9"/>
  <c r="N4503" i="9"/>
  <c r="AM4503" i="9" s="1"/>
  <c r="Y4503" i="9" s="1"/>
  <c r="L4504" i="9"/>
  <c r="M4504" i="9"/>
  <c r="N4504" i="9"/>
  <c r="AM4504" i="9" s="1"/>
  <c r="Y4504" i="9" s="1"/>
  <c r="L4505" i="9"/>
  <c r="M4505" i="9"/>
  <c r="N4505" i="9"/>
  <c r="AM4505" i="9" s="1"/>
  <c r="Y4505" i="9" s="1"/>
  <c r="L4506" i="9"/>
  <c r="M4506" i="9"/>
  <c r="N4506" i="9"/>
  <c r="AM4506" i="9" s="1"/>
  <c r="Y4506" i="9" s="1"/>
  <c r="L4507" i="9"/>
  <c r="M4507" i="9"/>
  <c r="N4507" i="9"/>
  <c r="AM4507" i="9" s="1"/>
  <c r="Y4507" i="9" s="1"/>
  <c r="L4508" i="9"/>
  <c r="M4508" i="9"/>
  <c r="N4508" i="9"/>
  <c r="AM4508" i="9" s="1"/>
  <c r="Y4508" i="9" s="1"/>
  <c r="L4509" i="9"/>
  <c r="M4509" i="9"/>
  <c r="N4509" i="9"/>
  <c r="AM4509" i="9" s="1"/>
  <c r="Y4509" i="9" s="1"/>
  <c r="L4510" i="9"/>
  <c r="M4510" i="9"/>
  <c r="N4510" i="9"/>
  <c r="AM4510" i="9" s="1"/>
  <c r="Y4510" i="9" s="1"/>
  <c r="L4511" i="9"/>
  <c r="M4511" i="9"/>
  <c r="N4511" i="9"/>
  <c r="AM4511" i="9" s="1"/>
  <c r="Y4511" i="9" s="1"/>
  <c r="L4512" i="9"/>
  <c r="M4512" i="9"/>
  <c r="N4512" i="9"/>
  <c r="AM4512" i="9" s="1"/>
  <c r="Y4512" i="9" s="1"/>
  <c r="L4513" i="9"/>
  <c r="M4513" i="9"/>
  <c r="N4513" i="9"/>
  <c r="AM4513" i="9" s="1"/>
  <c r="Y4513" i="9" s="1"/>
  <c r="L4514" i="9"/>
  <c r="M4514" i="9"/>
  <c r="N4514" i="9"/>
  <c r="AM4514" i="9" s="1"/>
  <c r="Y4514" i="9" s="1"/>
  <c r="L4515" i="9"/>
  <c r="M4515" i="9"/>
  <c r="N4515" i="9"/>
  <c r="AM4515" i="9" s="1"/>
  <c r="Y4515" i="9" s="1"/>
  <c r="L4516" i="9"/>
  <c r="M4516" i="9"/>
  <c r="N4516" i="9"/>
  <c r="AM4516" i="9" s="1"/>
  <c r="Y4516" i="9" s="1"/>
  <c r="L4517" i="9"/>
  <c r="M4517" i="9"/>
  <c r="N4517" i="9"/>
  <c r="AM4517" i="9" s="1"/>
  <c r="Y4517" i="9" s="1"/>
  <c r="L4518" i="9"/>
  <c r="M4518" i="9"/>
  <c r="N4518" i="9"/>
  <c r="AM4518" i="9" s="1"/>
  <c r="Y4518" i="9" s="1"/>
  <c r="L4519" i="9"/>
  <c r="M4519" i="9"/>
  <c r="N4519" i="9"/>
  <c r="AM4519" i="9" s="1"/>
  <c r="Y4519" i="9" s="1"/>
  <c r="L4520" i="9"/>
  <c r="M4520" i="9"/>
  <c r="N4520" i="9"/>
  <c r="AM4520" i="9" s="1"/>
  <c r="Y4520" i="9" s="1"/>
  <c r="L4521" i="9"/>
  <c r="M4521" i="9"/>
  <c r="N4521" i="9"/>
  <c r="AM4521" i="9" s="1"/>
  <c r="Y4521" i="9" s="1"/>
  <c r="L4522" i="9"/>
  <c r="M4522" i="9"/>
  <c r="N4522" i="9"/>
  <c r="AM4522" i="9" s="1"/>
  <c r="Y4522" i="9" s="1"/>
  <c r="L4523" i="9"/>
  <c r="M4523" i="9"/>
  <c r="N4523" i="9"/>
  <c r="AM4523" i="9" s="1"/>
  <c r="Y4523" i="9" s="1"/>
  <c r="L4524" i="9"/>
  <c r="M4524" i="9"/>
  <c r="N4524" i="9"/>
  <c r="AM4524" i="9" s="1"/>
  <c r="Y4524" i="9" s="1"/>
  <c r="L4525" i="9"/>
  <c r="M4525" i="9"/>
  <c r="N4525" i="9"/>
  <c r="AM4525" i="9" s="1"/>
  <c r="Y4525" i="9" s="1"/>
  <c r="L4526" i="9"/>
  <c r="M4526" i="9"/>
  <c r="N4526" i="9"/>
  <c r="AM4526" i="9" s="1"/>
  <c r="Y4526" i="9" s="1"/>
  <c r="L4527" i="9"/>
  <c r="M4527" i="9"/>
  <c r="N4527" i="9"/>
  <c r="AM4527" i="9" s="1"/>
  <c r="Y4527" i="9" s="1"/>
  <c r="L4528" i="9"/>
  <c r="M4528" i="9"/>
  <c r="N4528" i="9"/>
  <c r="AM4528" i="9" s="1"/>
  <c r="Y4528" i="9" s="1"/>
  <c r="L4529" i="9"/>
  <c r="M4529" i="9"/>
  <c r="N4529" i="9"/>
  <c r="AM4529" i="9" s="1"/>
  <c r="Y4529" i="9" s="1"/>
  <c r="L4530" i="9"/>
  <c r="M4530" i="9"/>
  <c r="N4530" i="9"/>
  <c r="AM4530" i="9" s="1"/>
  <c r="Y4530" i="9" s="1"/>
  <c r="L4531" i="9"/>
  <c r="M4531" i="9"/>
  <c r="N4531" i="9"/>
  <c r="AM4531" i="9" s="1"/>
  <c r="Y4531" i="9" s="1"/>
  <c r="L4532" i="9"/>
  <c r="M4532" i="9"/>
  <c r="N4532" i="9"/>
  <c r="AM4532" i="9" s="1"/>
  <c r="Y4532" i="9" s="1"/>
  <c r="L4533" i="9"/>
  <c r="M4533" i="9"/>
  <c r="N4533" i="9"/>
  <c r="AM4533" i="9" s="1"/>
  <c r="Y4533" i="9" s="1"/>
  <c r="L4534" i="9"/>
  <c r="M4534" i="9"/>
  <c r="N4534" i="9"/>
  <c r="AM4534" i="9" s="1"/>
  <c r="Y4534" i="9" s="1"/>
  <c r="L4535" i="9"/>
  <c r="M4535" i="9"/>
  <c r="N4535" i="9"/>
  <c r="AM4535" i="9" s="1"/>
  <c r="Y4535" i="9" s="1"/>
  <c r="L4536" i="9"/>
  <c r="M4536" i="9"/>
  <c r="N4536" i="9"/>
  <c r="AM4536" i="9" s="1"/>
  <c r="Y4536" i="9" s="1"/>
  <c r="L4537" i="9"/>
  <c r="M4537" i="9"/>
  <c r="N4537" i="9"/>
  <c r="AM4537" i="9" s="1"/>
  <c r="Y4537" i="9" s="1"/>
  <c r="L4538" i="9"/>
  <c r="M4538" i="9"/>
  <c r="N4538" i="9"/>
  <c r="AM4538" i="9" s="1"/>
  <c r="Y4538" i="9" s="1"/>
  <c r="L4539" i="9"/>
  <c r="M4539" i="9"/>
  <c r="N4539" i="9"/>
  <c r="AM4539" i="9" s="1"/>
  <c r="Y4539" i="9" s="1"/>
  <c r="L4540" i="9"/>
  <c r="M4540" i="9"/>
  <c r="N4540" i="9"/>
  <c r="AM4540" i="9" s="1"/>
  <c r="Y4540" i="9" s="1"/>
  <c r="L4541" i="9"/>
  <c r="M4541" i="9"/>
  <c r="N4541" i="9"/>
  <c r="AM4541" i="9" s="1"/>
  <c r="Y4541" i="9" s="1"/>
  <c r="L4542" i="9"/>
  <c r="M4542" i="9"/>
  <c r="N4542" i="9"/>
  <c r="AM4542" i="9" s="1"/>
  <c r="Y4542" i="9" s="1"/>
  <c r="L4543" i="9"/>
  <c r="M4543" i="9"/>
  <c r="N4543" i="9"/>
  <c r="AM4543" i="9" s="1"/>
  <c r="Y4543" i="9" s="1"/>
  <c r="L4544" i="9"/>
  <c r="M4544" i="9"/>
  <c r="N4544" i="9"/>
  <c r="AM4544" i="9" s="1"/>
  <c r="Y4544" i="9" s="1"/>
  <c r="L4545" i="9"/>
  <c r="M4545" i="9"/>
  <c r="N4545" i="9"/>
  <c r="AM4545" i="9" s="1"/>
  <c r="Y4545" i="9" s="1"/>
  <c r="L4546" i="9"/>
  <c r="M4546" i="9"/>
  <c r="N4546" i="9"/>
  <c r="AM4546" i="9" s="1"/>
  <c r="Y4546" i="9" s="1"/>
  <c r="L4547" i="9"/>
  <c r="M4547" i="9"/>
  <c r="N4547" i="9"/>
  <c r="AM4547" i="9" s="1"/>
  <c r="Y4547" i="9" s="1"/>
  <c r="L4548" i="9"/>
  <c r="M4548" i="9"/>
  <c r="N4548" i="9"/>
  <c r="AM4548" i="9" s="1"/>
  <c r="Y4548" i="9" s="1"/>
  <c r="L4549" i="9"/>
  <c r="M4549" i="9"/>
  <c r="N4549" i="9"/>
  <c r="AM4549" i="9" s="1"/>
  <c r="Y4549" i="9" s="1"/>
  <c r="L4550" i="9"/>
  <c r="M4550" i="9"/>
  <c r="N4550" i="9"/>
  <c r="AM4550" i="9" s="1"/>
  <c r="Y4550" i="9" s="1"/>
  <c r="L4551" i="9"/>
  <c r="M4551" i="9"/>
  <c r="N4551" i="9"/>
  <c r="AM4551" i="9" s="1"/>
  <c r="Y4551" i="9" s="1"/>
  <c r="L4552" i="9"/>
  <c r="M4552" i="9"/>
  <c r="N4552" i="9"/>
  <c r="AM4552" i="9" s="1"/>
  <c r="Y4552" i="9" s="1"/>
  <c r="L4553" i="9"/>
  <c r="M4553" i="9"/>
  <c r="N4553" i="9"/>
  <c r="AM4553" i="9" s="1"/>
  <c r="Y4553" i="9" s="1"/>
  <c r="L4554" i="9"/>
  <c r="M4554" i="9"/>
  <c r="N4554" i="9"/>
  <c r="AM4554" i="9" s="1"/>
  <c r="Y4554" i="9" s="1"/>
  <c r="L4555" i="9"/>
  <c r="M4555" i="9"/>
  <c r="N4555" i="9"/>
  <c r="AM4555" i="9" s="1"/>
  <c r="Y4555" i="9" s="1"/>
  <c r="L4556" i="9"/>
  <c r="M4556" i="9"/>
  <c r="N4556" i="9"/>
  <c r="AM4556" i="9" s="1"/>
  <c r="Y4556" i="9" s="1"/>
  <c r="L4557" i="9"/>
  <c r="M4557" i="9"/>
  <c r="N4557" i="9"/>
  <c r="AM4557" i="9" s="1"/>
  <c r="Y4557" i="9" s="1"/>
  <c r="L4558" i="9"/>
  <c r="M4558" i="9"/>
  <c r="N4558" i="9"/>
  <c r="AM4558" i="9" s="1"/>
  <c r="Y4558" i="9" s="1"/>
  <c r="L4559" i="9"/>
  <c r="M4559" i="9"/>
  <c r="N4559" i="9"/>
  <c r="AM4559" i="9" s="1"/>
  <c r="Y4559" i="9" s="1"/>
  <c r="L4560" i="9"/>
  <c r="M4560" i="9"/>
  <c r="N4560" i="9"/>
  <c r="AM4560" i="9" s="1"/>
  <c r="Y4560" i="9" s="1"/>
  <c r="L4561" i="9"/>
  <c r="M4561" i="9"/>
  <c r="N4561" i="9"/>
  <c r="AM4561" i="9" s="1"/>
  <c r="Y4561" i="9" s="1"/>
  <c r="L4562" i="9"/>
  <c r="M4562" i="9"/>
  <c r="N4562" i="9"/>
  <c r="AM4562" i="9" s="1"/>
  <c r="Y4562" i="9" s="1"/>
  <c r="L4563" i="9"/>
  <c r="M4563" i="9"/>
  <c r="N4563" i="9"/>
  <c r="AM4563" i="9" s="1"/>
  <c r="Y4563" i="9" s="1"/>
  <c r="L4564" i="9"/>
  <c r="M4564" i="9"/>
  <c r="N4564" i="9"/>
  <c r="AM4564" i="9" s="1"/>
  <c r="Y4564" i="9" s="1"/>
  <c r="L4565" i="9"/>
  <c r="M4565" i="9"/>
  <c r="N4565" i="9"/>
  <c r="AM4565" i="9" s="1"/>
  <c r="Y4565" i="9" s="1"/>
  <c r="L4566" i="9"/>
  <c r="M4566" i="9"/>
  <c r="N4566" i="9"/>
  <c r="AM4566" i="9" s="1"/>
  <c r="Y4566" i="9" s="1"/>
  <c r="L4567" i="9"/>
  <c r="M4567" i="9"/>
  <c r="N4567" i="9"/>
  <c r="AM4567" i="9" s="1"/>
  <c r="Y4567" i="9" s="1"/>
  <c r="L4568" i="9"/>
  <c r="M4568" i="9"/>
  <c r="N4568" i="9"/>
  <c r="AM4568" i="9" s="1"/>
  <c r="Y4568" i="9" s="1"/>
  <c r="L4569" i="9"/>
  <c r="M4569" i="9"/>
  <c r="N4569" i="9"/>
  <c r="AM4569" i="9" s="1"/>
  <c r="Y4569" i="9" s="1"/>
  <c r="L4570" i="9"/>
  <c r="M4570" i="9"/>
  <c r="N4570" i="9"/>
  <c r="AM4570" i="9" s="1"/>
  <c r="Y4570" i="9" s="1"/>
  <c r="L4571" i="9"/>
  <c r="M4571" i="9"/>
  <c r="N4571" i="9"/>
  <c r="AM4571" i="9" s="1"/>
  <c r="Y4571" i="9" s="1"/>
  <c r="L4572" i="9"/>
  <c r="M4572" i="9"/>
  <c r="N4572" i="9"/>
  <c r="AM4572" i="9" s="1"/>
  <c r="Y4572" i="9" s="1"/>
  <c r="L4573" i="9"/>
  <c r="M4573" i="9"/>
  <c r="N4573" i="9"/>
  <c r="AM4573" i="9" s="1"/>
  <c r="Y4573" i="9" s="1"/>
  <c r="L4574" i="9"/>
  <c r="M4574" i="9"/>
  <c r="N4574" i="9"/>
  <c r="AM4574" i="9" s="1"/>
  <c r="Y4574" i="9" s="1"/>
  <c r="L4575" i="9"/>
  <c r="M4575" i="9"/>
  <c r="N4575" i="9"/>
  <c r="AM4575" i="9" s="1"/>
  <c r="Y4575" i="9" s="1"/>
  <c r="L4576" i="9"/>
  <c r="M4576" i="9"/>
  <c r="N4576" i="9"/>
  <c r="AM4576" i="9" s="1"/>
  <c r="Y4576" i="9" s="1"/>
  <c r="L4577" i="9"/>
  <c r="M4577" i="9"/>
  <c r="N4577" i="9"/>
  <c r="AM4577" i="9" s="1"/>
  <c r="Y4577" i="9" s="1"/>
  <c r="L4578" i="9"/>
  <c r="M4578" i="9"/>
  <c r="N4578" i="9"/>
  <c r="AM4578" i="9" s="1"/>
  <c r="Y4578" i="9" s="1"/>
  <c r="L4579" i="9"/>
  <c r="M4579" i="9"/>
  <c r="N4579" i="9"/>
  <c r="AM4579" i="9" s="1"/>
  <c r="Y4579" i="9" s="1"/>
  <c r="L4580" i="9"/>
  <c r="M4580" i="9"/>
  <c r="N4580" i="9"/>
  <c r="AM4580" i="9" s="1"/>
  <c r="Y4580" i="9" s="1"/>
  <c r="L4581" i="9"/>
  <c r="M4581" i="9"/>
  <c r="N4581" i="9"/>
  <c r="AM4581" i="9" s="1"/>
  <c r="Y4581" i="9" s="1"/>
  <c r="L4582" i="9"/>
  <c r="M4582" i="9"/>
  <c r="N4582" i="9"/>
  <c r="AM4582" i="9" s="1"/>
  <c r="Y4582" i="9" s="1"/>
  <c r="L4583" i="9"/>
  <c r="M4583" i="9"/>
  <c r="N4583" i="9"/>
  <c r="AM4583" i="9" s="1"/>
  <c r="Y4583" i="9" s="1"/>
  <c r="L4584" i="9"/>
  <c r="M4584" i="9"/>
  <c r="N4584" i="9"/>
  <c r="AM4584" i="9" s="1"/>
  <c r="Y4584" i="9" s="1"/>
  <c r="L4585" i="9"/>
  <c r="M4585" i="9"/>
  <c r="N4585" i="9"/>
  <c r="AM4585" i="9" s="1"/>
  <c r="Y4585" i="9" s="1"/>
  <c r="L4586" i="9"/>
  <c r="M4586" i="9"/>
  <c r="N4586" i="9"/>
  <c r="AM4586" i="9" s="1"/>
  <c r="Y4586" i="9" s="1"/>
  <c r="L4587" i="9"/>
  <c r="M4587" i="9"/>
  <c r="N4587" i="9"/>
  <c r="AM4587" i="9" s="1"/>
  <c r="Y4587" i="9" s="1"/>
  <c r="L4588" i="9"/>
  <c r="M4588" i="9"/>
  <c r="N4588" i="9"/>
  <c r="AM4588" i="9" s="1"/>
  <c r="Y4588" i="9" s="1"/>
  <c r="L4589" i="9"/>
  <c r="M4589" i="9"/>
  <c r="N4589" i="9"/>
  <c r="AM4589" i="9" s="1"/>
  <c r="Y4589" i="9" s="1"/>
  <c r="L4590" i="9"/>
  <c r="M4590" i="9"/>
  <c r="N4590" i="9"/>
  <c r="AM4590" i="9" s="1"/>
  <c r="Y4590" i="9" s="1"/>
  <c r="L4591" i="9"/>
  <c r="M4591" i="9"/>
  <c r="N4591" i="9"/>
  <c r="AM4591" i="9" s="1"/>
  <c r="Y4591" i="9" s="1"/>
  <c r="L4592" i="9"/>
  <c r="M4592" i="9"/>
  <c r="N4592" i="9"/>
  <c r="AM4592" i="9" s="1"/>
  <c r="Y4592" i="9" s="1"/>
  <c r="L4593" i="9"/>
  <c r="M4593" i="9"/>
  <c r="N4593" i="9"/>
  <c r="AM4593" i="9" s="1"/>
  <c r="Y4593" i="9" s="1"/>
  <c r="L4594" i="9"/>
  <c r="M4594" i="9"/>
  <c r="N4594" i="9"/>
  <c r="AM4594" i="9" s="1"/>
  <c r="Y4594" i="9" s="1"/>
  <c r="L4595" i="9"/>
  <c r="M4595" i="9"/>
  <c r="N4595" i="9"/>
  <c r="AM4595" i="9" s="1"/>
  <c r="Y4595" i="9" s="1"/>
  <c r="L4596" i="9"/>
  <c r="M4596" i="9"/>
  <c r="N4596" i="9"/>
  <c r="AM4596" i="9" s="1"/>
  <c r="Y4596" i="9" s="1"/>
  <c r="L4597" i="9"/>
  <c r="M4597" i="9"/>
  <c r="N4597" i="9"/>
  <c r="AM4597" i="9" s="1"/>
  <c r="Y4597" i="9" s="1"/>
  <c r="L4598" i="9"/>
  <c r="M4598" i="9"/>
  <c r="N4598" i="9"/>
  <c r="AM4598" i="9" s="1"/>
  <c r="Y4598" i="9" s="1"/>
  <c r="L4599" i="9"/>
  <c r="M4599" i="9"/>
  <c r="N4599" i="9"/>
  <c r="AM4599" i="9" s="1"/>
  <c r="Y4599" i="9" s="1"/>
  <c r="L4600" i="9"/>
  <c r="M4600" i="9"/>
  <c r="N4600" i="9"/>
  <c r="AM4600" i="9" s="1"/>
  <c r="Y4600" i="9" s="1"/>
  <c r="L4601" i="9"/>
  <c r="M4601" i="9"/>
  <c r="N4601" i="9"/>
  <c r="AM4601" i="9" s="1"/>
  <c r="Y4601" i="9" s="1"/>
  <c r="L4602" i="9"/>
  <c r="M4602" i="9"/>
  <c r="N4602" i="9"/>
  <c r="AM4602" i="9" s="1"/>
  <c r="Y4602" i="9" s="1"/>
  <c r="L4603" i="9"/>
  <c r="M4603" i="9"/>
  <c r="N4603" i="9"/>
  <c r="AM4603" i="9" s="1"/>
  <c r="Y4603" i="9" s="1"/>
  <c r="L4604" i="9"/>
  <c r="M4604" i="9"/>
  <c r="N4604" i="9"/>
  <c r="AM4604" i="9" s="1"/>
  <c r="Y4604" i="9" s="1"/>
  <c r="L4605" i="9"/>
  <c r="M4605" i="9"/>
  <c r="N4605" i="9"/>
  <c r="AM4605" i="9" s="1"/>
  <c r="Y4605" i="9" s="1"/>
  <c r="L4606" i="9"/>
  <c r="M4606" i="9"/>
  <c r="N4606" i="9"/>
  <c r="AM4606" i="9" s="1"/>
  <c r="Y4606" i="9" s="1"/>
  <c r="L4607" i="9"/>
  <c r="M4607" i="9"/>
  <c r="N4607" i="9"/>
  <c r="AM4607" i="9" s="1"/>
  <c r="Y4607" i="9" s="1"/>
  <c r="L4608" i="9"/>
  <c r="M4608" i="9"/>
  <c r="N4608" i="9"/>
  <c r="AM4608" i="9" s="1"/>
  <c r="Y4608" i="9" s="1"/>
  <c r="L4609" i="9"/>
  <c r="M4609" i="9"/>
  <c r="N4609" i="9"/>
  <c r="AM4609" i="9" s="1"/>
  <c r="Y4609" i="9" s="1"/>
  <c r="L4610" i="9"/>
  <c r="M4610" i="9"/>
  <c r="N4610" i="9"/>
  <c r="AM4610" i="9" s="1"/>
  <c r="Y4610" i="9" s="1"/>
  <c r="L4611" i="9"/>
  <c r="M4611" i="9"/>
  <c r="N4611" i="9"/>
  <c r="AM4611" i="9" s="1"/>
  <c r="Y4611" i="9" s="1"/>
  <c r="L4612" i="9"/>
  <c r="M4612" i="9"/>
  <c r="N4612" i="9"/>
  <c r="AM4612" i="9" s="1"/>
  <c r="Y4612" i="9" s="1"/>
  <c r="L4613" i="9"/>
  <c r="M4613" i="9"/>
  <c r="N4613" i="9"/>
  <c r="AM4613" i="9" s="1"/>
  <c r="Y4613" i="9" s="1"/>
  <c r="L4614" i="9"/>
  <c r="M4614" i="9"/>
  <c r="N4614" i="9"/>
  <c r="AM4614" i="9" s="1"/>
  <c r="Y4614" i="9" s="1"/>
  <c r="L4615" i="9"/>
  <c r="M4615" i="9"/>
  <c r="N4615" i="9"/>
  <c r="AM4615" i="9" s="1"/>
  <c r="Y4615" i="9" s="1"/>
  <c r="L4616" i="9"/>
  <c r="M4616" i="9"/>
  <c r="N4616" i="9"/>
  <c r="AM4616" i="9" s="1"/>
  <c r="Y4616" i="9" s="1"/>
  <c r="L4617" i="9"/>
  <c r="M4617" i="9"/>
  <c r="N4617" i="9"/>
  <c r="AM4617" i="9" s="1"/>
  <c r="Y4617" i="9" s="1"/>
  <c r="L4618" i="9"/>
  <c r="M4618" i="9"/>
  <c r="N4618" i="9"/>
  <c r="AM4618" i="9" s="1"/>
  <c r="Y4618" i="9" s="1"/>
  <c r="L4619" i="9"/>
  <c r="M4619" i="9"/>
  <c r="N4619" i="9"/>
  <c r="AM4619" i="9" s="1"/>
  <c r="Y4619" i="9" s="1"/>
  <c r="L4620" i="9"/>
  <c r="M4620" i="9"/>
  <c r="N4620" i="9"/>
  <c r="AM4620" i="9" s="1"/>
  <c r="Y4620" i="9" s="1"/>
  <c r="L4621" i="9"/>
  <c r="M4621" i="9"/>
  <c r="N4621" i="9"/>
  <c r="AM4621" i="9" s="1"/>
  <c r="Y4621" i="9" s="1"/>
  <c r="L4622" i="9"/>
  <c r="M4622" i="9"/>
  <c r="N4622" i="9"/>
  <c r="AM4622" i="9" s="1"/>
  <c r="Y4622" i="9" s="1"/>
  <c r="L4623" i="9"/>
  <c r="M4623" i="9"/>
  <c r="N4623" i="9"/>
  <c r="AM4623" i="9" s="1"/>
  <c r="Y4623" i="9" s="1"/>
  <c r="L4624" i="9"/>
  <c r="M4624" i="9"/>
  <c r="N4624" i="9"/>
  <c r="AM4624" i="9" s="1"/>
  <c r="Y4624" i="9" s="1"/>
  <c r="L4625" i="9"/>
  <c r="M4625" i="9"/>
  <c r="N4625" i="9"/>
  <c r="AM4625" i="9" s="1"/>
  <c r="Y4625" i="9" s="1"/>
  <c r="L4626" i="9"/>
  <c r="M4626" i="9"/>
  <c r="N4626" i="9"/>
  <c r="AM4626" i="9" s="1"/>
  <c r="Y4626" i="9" s="1"/>
  <c r="L4627" i="9"/>
  <c r="M4627" i="9"/>
  <c r="N4627" i="9"/>
  <c r="AM4627" i="9" s="1"/>
  <c r="Y4627" i="9" s="1"/>
  <c r="L4628" i="9"/>
  <c r="M4628" i="9"/>
  <c r="N4628" i="9"/>
  <c r="AM4628" i="9" s="1"/>
  <c r="Y4628" i="9" s="1"/>
  <c r="L4629" i="9"/>
  <c r="M4629" i="9"/>
  <c r="N4629" i="9"/>
  <c r="AM4629" i="9" s="1"/>
  <c r="Y4629" i="9" s="1"/>
  <c r="L4630" i="9"/>
  <c r="M4630" i="9"/>
  <c r="N4630" i="9"/>
  <c r="AM4630" i="9" s="1"/>
  <c r="Y4630" i="9" s="1"/>
  <c r="L4631" i="9"/>
  <c r="M4631" i="9"/>
  <c r="N4631" i="9"/>
  <c r="AM4631" i="9" s="1"/>
  <c r="Y4631" i="9" s="1"/>
  <c r="L4632" i="9"/>
  <c r="M4632" i="9"/>
  <c r="N4632" i="9"/>
  <c r="AM4632" i="9" s="1"/>
  <c r="Y4632" i="9" s="1"/>
  <c r="L4633" i="9"/>
  <c r="M4633" i="9"/>
  <c r="N4633" i="9"/>
  <c r="AM4633" i="9" s="1"/>
  <c r="Y4633" i="9" s="1"/>
  <c r="L4634" i="9"/>
  <c r="M4634" i="9"/>
  <c r="N4634" i="9"/>
  <c r="AM4634" i="9" s="1"/>
  <c r="Y4634" i="9" s="1"/>
  <c r="L4635" i="9"/>
  <c r="M4635" i="9"/>
  <c r="N4635" i="9"/>
  <c r="AM4635" i="9" s="1"/>
  <c r="Y4635" i="9" s="1"/>
  <c r="L4636" i="9"/>
  <c r="M4636" i="9"/>
  <c r="N4636" i="9"/>
  <c r="AM4636" i="9" s="1"/>
  <c r="Y4636" i="9" s="1"/>
  <c r="L4637" i="9"/>
  <c r="M4637" i="9"/>
  <c r="N4637" i="9"/>
  <c r="AM4637" i="9" s="1"/>
  <c r="Y4637" i="9" s="1"/>
  <c r="L4638" i="9"/>
  <c r="M4638" i="9"/>
  <c r="N4638" i="9"/>
  <c r="AM4638" i="9" s="1"/>
  <c r="Y4638" i="9" s="1"/>
  <c r="L4639" i="9"/>
  <c r="M4639" i="9"/>
  <c r="N4639" i="9"/>
  <c r="AM4639" i="9" s="1"/>
  <c r="Y4639" i="9" s="1"/>
  <c r="L4640" i="9"/>
  <c r="M4640" i="9"/>
  <c r="N4640" i="9"/>
  <c r="AM4640" i="9" s="1"/>
  <c r="Y4640" i="9" s="1"/>
  <c r="L4641" i="9"/>
  <c r="M4641" i="9"/>
  <c r="N4641" i="9"/>
  <c r="AM4641" i="9" s="1"/>
  <c r="Y4641" i="9" s="1"/>
  <c r="L4642" i="9"/>
  <c r="M4642" i="9"/>
  <c r="N4642" i="9"/>
  <c r="AM4642" i="9" s="1"/>
  <c r="Y4642" i="9" s="1"/>
  <c r="L4643" i="9"/>
  <c r="M4643" i="9"/>
  <c r="N4643" i="9"/>
  <c r="AM4643" i="9" s="1"/>
  <c r="Y4643" i="9" s="1"/>
  <c r="L4644" i="9"/>
  <c r="M4644" i="9"/>
  <c r="N4644" i="9"/>
  <c r="AM4644" i="9" s="1"/>
  <c r="Y4644" i="9" s="1"/>
  <c r="L4645" i="9"/>
  <c r="M4645" i="9"/>
  <c r="N4645" i="9"/>
  <c r="AM4645" i="9" s="1"/>
  <c r="Y4645" i="9" s="1"/>
  <c r="L4646" i="9"/>
  <c r="M4646" i="9"/>
  <c r="N4646" i="9"/>
  <c r="AM4646" i="9" s="1"/>
  <c r="Y4646" i="9" s="1"/>
  <c r="L4647" i="9"/>
  <c r="M4647" i="9"/>
  <c r="N4647" i="9"/>
  <c r="AM4647" i="9" s="1"/>
  <c r="Y4647" i="9" s="1"/>
  <c r="L4648" i="9"/>
  <c r="M4648" i="9"/>
  <c r="N4648" i="9"/>
  <c r="AM4648" i="9" s="1"/>
  <c r="Y4648" i="9" s="1"/>
  <c r="L4649" i="9"/>
  <c r="M4649" i="9"/>
  <c r="N4649" i="9"/>
  <c r="AM4649" i="9" s="1"/>
  <c r="Y4649" i="9" s="1"/>
  <c r="L4650" i="9"/>
  <c r="M4650" i="9"/>
  <c r="N4650" i="9"/>
  <c r="AM4650" i="9" s="1"/>
  <c r="Y4650" i="9" s="1"/>
  <c r="L4651" i="9"/>
  <c r="M4651" i="9"/>
  <c r="N4651" i="9"/>
  <c r="AM4651" i="9" s="1"/>
  <c r="Y4651" i="9" s="1"/>
  <c r="L4652" i="9"/>
  <c r="M4652" i="9"/>
  <c r="N4652" i="9"/>
  <c r="AM4652" i="9" s="1"/>
  <c r="Y4652" i="9" s="1"/>
  <c r="L4653" i="9"/>
  <c r="M4653" i="9"/>
  <c r="N4653" i="9"/>
  <c r="AM4653" i="9" s="1"/>
  <c r="Y4653" i="9" s="1"/>
  <c r="L4654" i="9"/>
  <c r="M4654" i="9"/>
  <c r="N4654" i="9"/>
  <c r="AM4654" i="9" s="1"/>
  <c r="Y4654" i="9" s="1"/>
  <c r="L4655" i="9"/>
  <c r="M4655" i="9"/>
  <c r="N4655" i="9"/>
  <c r="AM4655" i="9" s="1"/>
  <c r="Y4655" i="9" s="1"/>
  <c r="L4656" i="9"/>
  <c r="M4656" i="9"/>
  <c r="N4656" i="9"/>
  <c r="AM4656" i="9" s="1"/>
  <c r="Y4656" i="9" s="1"/>
  <c r="L4657" i="9"/>
  <c r="M4657" i="9"/>
  <c r="N4657" i="9"/>
  <c r="AM4657" i="9" s="1"/>
  <c r="Y4657" i="9" s="1"/>
  <c r="L4658" i="9"/>
  <c r="M4658" i="9"/>
  <c r="N4658" i="9"/>
  <c r="AM4658" i="9" s="1"/>
  <c r="Y4658" i="9" s="1"/>
  <c r="L4659" i="9"/>
  <c r="M4659" i="9"/>
  <c r="N4659" i="9"/>
  <c r="AM4659" i="9" s="1"/>
  <c r="Y4659" i="9" s="1"/>
  <c r="L4660" i="9"/>
  <c r="M4660" i="9"/>
  <c r="N4660" i="9"/>
  <c r="AM4660" i="9" s="1"/>
  <c r="Y4660" i="9" s="1"/>
  <c r="L4661" i="9"/>
  <c r="M4661" i="9"/>
  <c r="N4661" i="9"/>
  <c r="AM4661" i="9" s="1"/>
  <c r="Y4661" i="9" s="1"/>
  <c r="L4662" i="9"/>
  <c r="M4662" i="9"/>
  <c r="N4662" i="9"/>
  <c r="AM4662" i="9" s="1"/>
  <c r="Y4662" i="9" s="1"/>
  <c r="L4663" i="9"/>
  <c r="M4663" i="9"/>
  <c r="N4663" i="9"/>
  <c r="AM4663" i="9" s="1"/>
  <c r="Y4663" i="9" s="1"/>
  <c r="L4664" i="9"/>
  <c r="M4664" i="9"/>
  <c r="N4664" i="9"/>
  <c r="AM4664" i="9" s="1"/>
  <c r="Y4664" i="9" s="1"/>
  <c r="L4665" i="9"/>
  <c r="M4665" i="9"/>
  <c r="N4665" i="9"/>
  <c r="AM4665" i="9" s="1"/>
  <c r="Y4665" i="9" s="1"/>
  <c r="L4666" i="9"/>
  <c r="M4666" i="9"/>
  <c r="N4666" i="9"/>
  <c r="AM4666" i="9" s="1"/>
  <c r="Y4666" i="9" s="1"/>
  <c r="L4667" i="9"/>
  <c r="M4667" i="9"/>
  <c r="N4667" i="9"/>
  <c r="AM4667" i="9" s="1"/>
  <c r="Y4667" i="9" s="1"/>
  <c r="L4668" i="9"/>
  <c r="M4668" i="9"/>
  <c r="N4668" i="9"/>
  <c r="AM4668" i="9" s="1"/>
  <c r="Y4668" i="9" s="1"/>
  <c r="L4669" i="9"/>
  <c r="M4669" i="9"/>
  <c r="N4669" i="9"/>
  <c r="AM4669" i="9" s="1"/>
  <c r="Y4669" i="9" s="1"/>
  <c r="L4670" i="9"/>
  <c r="M4670" i="9"/>
  <c r="N4670" i="9"/>
  <c r="AM4670" i="9" s="1"/>
  <c r="Y4670" i="9" s="1"/>
  <c r="L4671" i="9"/>
  <c r="M4671" i="9"/>
  <c r="N4671" i="9"/>
  <c r="AM4671" i="9" s="1"/>
  <c r="Y4671" i="9" s="1"/>
  <c r="L4672" i="9"/>
  <c r="M4672" i="9"/>
  <c r="N4672" i="9"/>
  <c r="AM4672" i="9" s="1"/>
  <c r="Y4672" i="9" s="1"/>
  <c r="L4673" i="9"/>
  <c r="M4673" i="9"/>
  <c r="N4673" i="9"/>
  <c r="AM4673" i="9" s="1"/>
  <c r="Y4673" i="9" s="1"/>
  <c r="L4674" i="9"/>
  <c r="M4674" i="9"/>
  <c r="N4674" i="9"/>
  <c r="AM4674" i="9" s="1"/>
  <c r="Y4674" i="9" s="1"/>
  <c r="L4675" i="9"/>
  <c r="M4675" i="9"/>
  <c r="N4675" i="9"/>
  <c r="AM4675" i="9" s="1"/>
  <c r="Y4675" i="9" s="1"/>
  <c r="L4676" i="9"/>
  <c r="M4676" i="9"/>
  <c r="N4676" i="9"/>
  <c r="AM4676" i="9" s="1"/>
  <c r="Y4676" i="9" s="1"/>
  <c r="L4677" i="9"/>
  <c r="M4677" i="9"/>
  <c r="N4677" i="9"/>
  <c r="AM4677" i="9" s="1"/>
  <c r="Y4677" i="9" s="1"/>
  <c r="L4678" i="9"/>
  <c r="M4678" i="9"/>
  <c r="N4678" i="9"/>
  <c r="AM4678" i="9" s="1"/>
  <c r="Y4678" i="9" s="1"/>
  <c r="L4679" i="9"/>
  <c r="M4679" i="9"/>
  <c r="N4679" i="9"/>
  <c r="AM4679" i="9" s="1"/>
  <c r="Y4679" i="9" s="1"/>
  <c r="L4680" i="9"/>
  <c r="M4680" i="9"/>
  <c r="N4680" i="9"/>
  <c r="AM4680" i="9" s="1"/>
  <c r="Y4680" i="9" s="1"/>
  <c r="L4681" i="9"/>
  <c r="M4681" i="9"/>
  <c r="N4681" i="9"/>
  <c r="AM4681" i="9" s="1"/>
  <c r="Y4681" i="9" s="1"/>
  <c r="L4682" i="9"/>
  <c r="M4682" i="9"/>
  <c r="N4682" i="9"/>
  <c r="AM4682" i="9" s="1"/>
  <c r="Y4682" i="9" s="1"/>
  <c r="L4683" i="9"/>
  <c r="M4683" i="9"/>
  <c r="N4683" i="9"/>
  <c r="AM4683" i="9" s="1"/>
  <c r="Y4683" i="9" s="1"/>
  <c r="L4684" i="9"/>
  <c r="M4684" i="9"/>
  <c r="N4684" i="9"/>
  <c r="AM4684" i="9" s="1"/>
  <c r="Y4684" i="9" s="1"/>
  <c r="L4685" i="9"/>
  <c r="M4685" i="9"/>
  <c r="N4685" i="9"/>
  <c r="AM4685" i="9" s="1"/>
  <c r="Y4685" i="9" s="1"/>
  <c r="L4686" i="9"/>
  <c r="M4686" i="9"/>
  <c r="N4686" i="9"/>
  <c r="AM4686" i="9" s="1"/>
  <c r="Y4686" i="9" s="1"/>
  <c r="L4687" i="9"/>
  <c r="M4687" i="9"/>
  <c r="N4687" i="9"/>
  <c r="AM4687" i="9" s="1"/>
  <c r="Y4687" i="9" s="1"/>
  <c r="L4688" i="9"/>
  <c r="M4688" i="9"/>
  <c r="N4688" i="9"/>
  <c r="AM4688" i="9" s="1"/>
  <c r="Y4688" i="9" s="1"/>
  <c r="L4689" i="9"/>
  <c r="M4689" i="9"/>
  <c r="N4689" i="9"/>
  <c r="AM4689" i="9" s="1"/>
  <c r="Y4689" i="9" s="1"/>
  <c r="L4690" i="9"/>
  <c r="M4690" i="9"/>
  <c r="N4690" i="9"/>
  <c r="AM4690" i="9" s="1"/>
  <c r="Y4690" i="9" s="1"/>
  <c r="L4691" i="9"/>
  <c r="M4691" i="9"/>
  <c r="N4691" i="9"/>
  <c r="AM4691" i="9" s="1"/>
  <c r="Y4691" i="9" s="1"/>
  <c r="L4692" i="9"/>
  <c r="M4692" i="9"/>
  <c r="N4692" i="9"/>
  <c r="AM4692" i="9" s="1"/>
  <c r="Y4692" i="9" s="1"/>
  <c r="L4693" i="9"/>
  <c r="M4693" i="9"/>
  <c r="N4693" i="9"/>
  <c r="AM4693" i="9" s="1"/>
  <c r="Y4693" i="9" s="1"/>
  <c r="L4694" i="9"/>
  <c r="M4694" i="9"/>
  <c r="N4694" i="9"/>
  <c r="AM4694" i="9" s="1"/>
  <c r="Y4694" i="9" s="1"/>
  <c r="L4695" i="9"/>
  <c r="M4695" i="9"/>
  <c r="N4695" i="9"/>
  <c r="AM4695" i="9" s="1"/>
  <c r="Y4695" i="9" s="1"/>
  <c r="L4696" i="9"/>
  <c r="M4696" i="9"/>
  <c r="N4696" i="9"/>
  <c r="AM4696" i="9" s="1"/>
  <c r="Y4696" i="9" s="1"/>
  <c r="L4697" i="9"/>
  <c r="M4697" i="9"/>
  <c r="N4697" i="9"/>
  <c r="AM4697" i="9" s="1"/>
  <c r="Y4697" i="9" s="1"/>
  <c r="L4698" i="9"/>
  <c r="M4698" i="9"/>
  <c r="N4698" i="9"/>
  <c r="AM4698" i="9" s="1"/>
  <c r="Y4698" i="9" s="1"/>
  <c r="L4699" i="9"/>
  <c r="M4699" i="9"/>
  <c r="N4699" i="9"/>
  <c r="AM4699" i="9" s="1"/>
  <c r="Y4699" i="9" s="1"/>
  <c r="L4700" i="9"/>
  <c r="M4700" i="9"/>
  <c r="N4700" i="9"/>
  <c r="AM4700" i="9" s="1"/>
  <c r="Y4700" i="9" s="1"/>
  <c r="L4701" i="9"/>
  <c r="M4701" i="9"/>
  <c r="N4701" i="9"/>
  <c r="AM4701" i="9" s="1"/>
  <c r="Y4701" i="9" s="1"/>
  <c r="L4702" i="9"/>
  <c r="M4702" i="9"/>
  <c r="N4702" i="9"/>
  <c r="AM4702" i="9" s="1"/>
  <c r="Y4702" i="9" s="1"/>
  <c r="L4703" i="9"/>
  <c r="M4703" i="9"/>
  <c r="N4703" i="9"/>
  <c r="AM4703" i="9" s="1"/>
  <c r="Y4703" i="9" s="1"/>
  <c r="L4704" i="9"/>
  <c r="M4704" i="9"/>
  <c r="N4704" i="9"/>
  <c r="AM4704" i="9" s="1"/>
  <c r="Y4704" i="9" s="1"/>
  <c r="L4705" i="9"/>
  <c r="M4705" i="9"/>
  <c r="N4705" i="9"/>
  <c r="AM4705" i="9" s="1"/>
  <c r="Y4705" i="9" s="1"/>
  <c r="L4706" i="9"/>
  <c r="M4706" i="9"/>
  <c r="N4706" i="9"/>
  <c r="AM4706" i="9" s="1"/>
  <c r="Y4706" i="9" s="1"/>
  <c r="L4707" i="9"/>
  <c r="M4707" i="9"/>
  <c r="N4707" i="9"/>
  <c r="AM4707" i="9" s="1"/>
  <c r="Y4707" i="9" s="1"/>
  <c r="L4708" i="9"/>
  <c r="M4708" i="9"/>
  <c r="N4708" i="9"/>
  <c r="AM4708" i="9" s="1"/>
  <c r="Y4708" i="9" s="1"/>
  <c r="L4709" i="9"/>
  <c r="M4709" i="9"/>
  <c r="N4709" i="9"/>
  <c r="AM4709" i="9" s="1"/>
  <c r="Y4709" i="9" s="1"/>
  <c r="L4710" i="9"/>
  <c r="M4710" i="9"/>
  <c r="N4710" i="9"/>
  <c r="AM4710" i="9" s="1"/>
  <c r="Y4710" i="9" s="1"/>
  <c r="L4711" i="9"/>
  <c r="M4711" i="9"/>
  <c r="N4711" i="9"/>
  <c r="AM4711" i="9" s="1"/>
  <c r="Y4711" i="9" s="1"/>
  <c r="L4712" i="9"/>
  <c r="M4712" i="9"/>
  <c r="N4712" i="9"/>
  <c r="AM4712" i="9" s="1"/>
  <c r="Y4712" i="9" s="1"/>
  <c r="L4713" i="9"/>
  <c r="M4713" i="9"/>
  <c r="N4713" i="9"/>
  <c r="AM4713" i="9" s="1"/>
  <c r="Y4713" i="9" s="1"/>
  <c r="L4714" i="9"/>
  <c r="M4714" i="9"/>
  <c r="N4714" i="9"/>
  <c r="AM4714" i="9" s="1"/>
  <c r="Y4714" i="9" s="1"/>
  <c r="L4715" i="9"/>
  <c r="M4715" i="9"/>
  <c r="N4715" i="9"/>
  <c r="AM4715" i="9" s="1"/>
  <c r="Y4715" i="9" s="1"/>
  <c r="L4716" i="9"/>
  <c r="M4716" i="9"/>
  <c r="N4716" i="9"/>
  <c r="AM4716" i="9" s="1"/>
  <c r="Y4716" i="9" s="1"/>
  <c r="L4717" i="9"/>
  <c r="M4717" i="9"/>
  <c r="N4717" i="9"/>
  <c r="AM4717" i="9" s="1"/>
  <c r="Y4717" i="9" s="1"/>
  <c r="L4718" i="9"/>
  <c r="M4718" i="9"/>
  <c r="N4718" i="9"/>
  <c r="AM4718" i="9" s="1"/>
  <c r="Y4718" i="9" s="1"/>
  <c r="L4719" i="9"/>
  <c r="M4719" i="9"/>
  <c r="N4719" i="9"/>
  <c r="AM4719" i="9" s="1"/>
  <c r="Y4719" i="9" s="1"/>
  <c r="L4720" i="9"/>
  <c r="M4720" i="9"/>
  <c r="N4720" i="9"/>
  <c r="AM4720" i="9" s="1"/>
  <c r="Y4720" i="9" s="1"/>
  <c r="L4721" i="9"/>
  <c r="M4721" i="9"/>
  <c r="N4721" i="9"/>
  <c r="AM4721" i="9" s="1"/>
  <c r="Y4721" i="9" s="1"/>
  <c r="L4722" i="9"/>
  <c r="M4722" i="9"/>
  <c r="N4722" i="9"/>
  <c r="AM4722" i="9" s="1"/>
  <c r="Y4722" i="9" s="1"/>
  <c r="L4723" i="9"/>
  <c r="M4723" i="9"/>
  <c r="N4723" i="9"/>
  <c r="AM4723" i="9" s="1"/>
  <c r="Y4723" i="9" s="1"/>
  <c r="L4724" i="9"/>
  <c r="M4724" i="9"/>
  <c r="N4724" i="9"/>
  <c r="AM4724" i="9" s="1"/>
  <c r="Y4724" i="9" s="1"/>
  <c r="L4725" i="9"/>
  <c r="M4725" i="9"/>
  <c r="N4725" i="9"/>
  <c r="AM4725" i="9" s="1"/>
  <c r="Y4725" i="9" s="1"/>
  <c r="L4726" i="9"/>
  <c r="M4726" i="9"/>
  <c r="N4726" i="9"/>
  <c r="AM4726" i="9" s="1"/>
  <c r="Y4726" i="9" s="1"/>
  <c r="L4727" i="9"/>
  <c r="M4727" i="9"/>
  <c r="N4727" i="9"/>
  <c r="AM4727" i="9" s="1"/>
  <c r="Y4727" i="9" s="1"/>
  <c r="L4728" i="9"/>
  <c r="M4728" i="9"/>
  <c r="N4728" i="9"/>
  <c r="AM4728" i="9" s="1"/>
  <c r="Y4728" i="9" s="1"/>
  <c r="L4729" i="9"/>
  <c r="M4729" i="9"/>
  <c r="N4729" i="9"/>
  <c r="AM4729" i="9" s="1"/>
  <c r="Y4729" i="9" s="1"/>
  <c r="L4730" i="9"/>
  <c r="M4730" i="9"/>
  <c r="N4730" i="9"/>
  <c r="AM4730" i="9" s="1"/>
  <c r="Y4730" i="9" s="1"/>
  <c r="L4731" i="9"/>
  <c r="M4731" i="9"/>
  <c r="N4731" i="9"/>
  <c r="AM4731" i="9" s="1"/>
  <c r="Y4731" i="9" s="1"/>
  <c r="L4732" i="9"/>
  <c r="M4732" i="9"/>
  <c r="N4732" i="9"/>
  <c r="AM4732" i="9" s="1"/>
  <c r="Y4732" i="9" s="1"/>
  <c r="L4733" i="9"/>
  <c r="M4733" i="9"/>
  <c r="N4733" i="9"/>
  <c r="AM4733" i="9" s="1"/>
  <c r="Y4733" i="9" s="1"/>
  <c r="L4734" i="9"/>
  <c r="M4734" i="9"/>
  <c r="N4734" i="9"/>
  <c r="AM4734" i="9" s="1"/>
  <c r="Y4734" i="9" s="1"/>
  <c r="L4735" i="9"/>
  <c r="M4735" i="9"/>
  <c r="N4735" i="9"/>
  <c r="AM4735" i="9" s="1"/>
  <c r="Y4735" i="9" s="1"/>
  <c r="L4736" i="9"/>
  <c r="M4736" i="9"/>
  <c r="N4736" i="9"/>
  <c r="AM4736" i="9" s="1"/>
  <c r="Y4736" i="9" s="1"/>
  <c r="L4737" i="9"/>
  <c r="M4737" i="9"/>
  <c r="N4737" i="9"/>
  <c r="AM4737" i="9" s="1"/>
  <c r="Y4737" i="9" s="1"/>
  <c r="L4738" i="9"/>
  <c r="M4738" i="9"/>
  <c r="N4738" i="9"/>
  <c r="AM4738" i="9" s="1"/>
  <c r="Y4738" i="9" s="1"/>
  <c r="L4739" i="9"/>
  <c r="M4739" i="9"/>
  <c r="N4739" i="9"/>
  <c r="AM4739" i="9" s="1"/>
  <c r="Y4739" i="9" s="1"/>
  <c r="L4740" i="9"/>
  <c r="M4740" i="9"/>
  <c r="N4740" i="9"/>
  <c r="AM4740" i="9" s="1"/>
  <c r="Y4740" i="9" s="1"/>
  <c r="L4741" i="9"/>
  <c r="M4741" i="9"/>
  <c r="N4741" i="9"/>
  <c r="AM4741" i="9" s="1"/>
  <c r="Y4741" i="9" s="1"/>
  <c r="L4742" i="9"/>
  <c r="M4742" i="9"/>
  <c r="N4742" i="9"/>
  <c r="AM4742" i="9" s="1"/>
  <c r="Y4742" i="9" s="1"/>
  <c r="L4743" i="9"/>
  <c r="M4743" i="9"/>
  <c r="N4743" i="9"/>
  <c r="AM4743" i="9" s="1"/>
  <c r="Y4743" i="9" s="1"/>
  <c r="L4744" i="9"/>
  <c r="M4744" i="9"/>
  <c r="N4744" i="9"/>
  <c r="AM4744" i="9" s="1"/>
  <c r="Y4744" i="9" s="1"/>
  <c r="L4745" i="9"/>
  <c r="M4745" i="9"/>
  <c r="N4745" i="9"/>
  <c r="AM4745" i="9" s="1"/>
  <c r="Y4745" i="9" s="1"/>
  <c r="L4746" i="9"/>
  <c r="M4746" i="9"/>
  <c r="N4746" i="9"/>
  <c r="AM4746" i="9" s="1"/>
  <c r="Y4746" i="9" s="1"/>
  <c r="L4747" i="9"/>
  <c r="M4747" i="9"/>
  <c r="N4747" i="9"/>
  <c r="AM4747" i="9" s="1"/>
  <c r="Y4747" i="9" s="1"/>
  <c r="L4748" i="9"/>
  <c r="M4748" i="9"/>
  <c r="N4748" i="9"/>
  <c r="AM4748" i="9" s="1"/>
  <c r="Y4748" i="9" s="1"/>
  <c r="L4749" i="9"/>
  <c r="M4749" i="9"/>
  <c r="N4749" i="9"/>
  <c r="AM4749" i="9" s="1"/>
  <c r="Y4749" i="9" s="1"/>
  <c r="L4750" i="9"/>
  <c r="M4750" i="9"/>
  <c r="N4750" i="9"/>
  <c r="AM4750" i="9" s="1"/>
  <c r="Y4750" i="9" s="1"/>
  <c r="L4751" i="9"/>
  <c r="M4751" i="9"/>
  <c r="N4751" i="9"/>
  <c r="AM4751" i="9" s="1"/>
  <c r="Y4751" i="9" s="1"/>
  <c r="L4752" i="9"/>
  <c r="M4752" i="9"/>
  <c r="N4752" i="9"/>
  <c r="AM4752" i="9" s="1"/>
  <c r="Y4752" i="9" s="1"/>
  <c r="L4753" i="9"/>
  <c r="M4753" i="9"/>
  <c r="N4753" i="9"/>
  <c r="AM4753" i="9" s="1"/>
  <c r="Y4753" i="9" s="1"/>
  <c r="L4754" i="9"/>
  <c r="M4754" i="9"/>
  <c r="N4754" i="9"/>
  <c r="AM4754" i="9" s="1"/>
  <c r="Y4754" i="9" s="1"/>
  <c r="L4755" i="9"/>
  <c r="M4755" i="9"/>
  <c r="N4755" i="9"/>
  <c r="AM4755" i="9" s="1"/>
  <c r="Y4755" i="9" s="1"/>
  <c r="L4756" i="9"/>
  <c r="M4756" i="9"/>
  <c r="N4756" i="9"/>
  <c r="AM4756" i="9" s="1"/>
  <c r="Y4756" i="9" s="1"/>
  <c r="L4757" i="9"/>
  <c r="M4757" i="9"/>
  <c r="N4757" i="9"/>
  <c r="AM4757" i="9" s="1"/>
  <c r="Y4757" i="9" s="1"/>
  <c r="L4758" i="9"/>
  <c r="M4758" i="9"/>
  <c r="N4758" i="9"/>
  <c r="AM4758" i="9" s="1"/>
  <c r="Y4758" i="9" s="1"/>
  <c r="L4759" i="9"/>
  <c r="M4759" i="9"/>
  <c r="N4759" i="9"/>
  <c r="AM4759" i="9" s="1"/>
  <c r="Y4759" i="9" s="1"/>
  <c r="L4760" i="9"/>
  <c r="M4760" i="9"/>
  <c r="N4760" i="9"/>
  <c r="AM4760" i="9" s="1"/>
  <c r="Y4760" i="9" s="1"/>
  <c r="L4761" i="9"/>
  <c r="M4761" i="9"/>
  <c r="N4761" i="9"/>
  <c r="AM4761" i="9" s="1"/>
  <c r="Y4761" i="9" s="1"/>
  <c r="L4762" i="9"/>
  <c r="M4762" i="9"/>
  <c r="N4762" i="9"/>
  <c r="AM4762" i="9" s="1"/>
  <c r="Y4762" i="9" s="1"/>
  <c r="L4763" i="9"/>
  <c r="M4763" i="9"/>
  <c r="N4763" i="9"/>
  <c r="AM4763" i="9" s="1"/>
  <c r="Y4763" i="9" s="1"/>
  <c r="L4764" i="9"/>
  <c r="M4764" i="9"/>
  <c r="N4764" i="9"/>
  <c r="AM4764" i="9" s="1"/>
  <c r="Y4764" i="9" s="1"/>
  <c r="L4765" i="9"/>
  <c r="M4765" i="9"/>
  <c r="N4765" i="9"/>
  <c r="AM4765" i="9" s="1"/>
  <c r="Y4765" i="9" s="1"/>
  <c r="L4766" i="9"/>
  <c r="M4766" i="9"/>
  <c r="N4766" i="9"/>
  <c r="AM4766" i="9" s="1"/>
  <c r="Y4766" i="9" s="1"/>
  <c r="L4767" i="9"/>
  <c r="M4767" i="9"/>
  <c r="N4767" i="9"/>
  <c r="AM4767" i="9" s="1"/>
  <c r="Y4767" i="9" s="1"/>
  <c r="L4768" i="9"/>
  <c r="M4768" i="9"/>
  <c r="N4768" i="9"/>
  <c r="AM4768" i="9" s="1"/>
  <c r="Y4768" i="9" s="1"/>
  <c r="L4769" i="9"/>
  <c r="M4769" i="9"/>
  <c r="N4769" i="9"/>
  <c r="AM4769" i="9" s="1"/>
  <c r="Y4769" i="9" s="1"/>
  <c r="L4770" i="9"/>
  <c r="M4770" i="9"/>
  <c r="N4770" i="9"/>
  <c r="AM4770" i="9" s="1"/>
  <c r="Y4770" i="9" s="1"/>
  <c r="L4771" i="9"/>
  <c r="M4771" i="9"/>
  <c r="N4771" i="9"/>
  <c r="AM4771" i="9" s="1"/>
  <c r="Y4771" i="9" s="1"/>
  <c r="L4772" i="9"/>
  <c r="M4772" i="9"/>
  <c r="N4772" i="9"/>
  <c r="AM4772" i="9" s="1"/>
  <c r="Y4772" i="9" s="1"/>
  <c r="L4773" i="9"/>
  <c r="M4773" i="9"/>
  <c r="N4773" i="9"/>
  <c r="AM4773" i="9" s="1"/>
  <c r="Y4773" i="9" s="1"/>
  <c r="L4774" i="9"/>
  <c r="M4774" i="9"/>
  <c r="N4774" i="9"/>
  <c r="AM4774" i="9" s="1"/>
  <c r="Y4774" i="9" s="1"/>
  <c r="L4775" i="9"/>
  <c r="M4775" i="9"/>
  <c r="N4775" i="9"/>
  <c r="AM4775" i="9" s="1"/>
  <c r="Y4775" i="9" s="1"/>
  <c r="L4776" i="9"/>
  <c r="M4776" i="9"/>
  <c r="N4776" i="9"/>
  <c r="AM4776" i="9" s="1"/>
  <c r="Y4776" i="9" s="1"/>
  <c r="L4777" i="9"/>
  <c r="M4777" i="9"/>
  <c r="N4777" i="9"/>
  <c r="AM4777" i="9" s="1"/>
  <c r="Y4777" i="9" s="1"/>
  <c r="L4778" i="9"/>
  <c r="M4778" i="9"/>
  <c r="N4778" i="9"/>
  <c r="AM4778" i="9" s="1"/>
  <c r="Y4778" i="9" s="1"/>
  <c r="L4779" i="9"/>
  <c r="M4779" i="9"/>
  <c r="N4779" i="9"/>
  <c r="AM4779" i="9" s="1"/>
  <c r="Y4779" i="9" s="1"/>
  <c r="L4780" i="9"/>
  <c r="M4780" i="9"/>
  <c r="N4780" i="9"/>
  <c r="AM4780" i="9" s="1"/>
  <c r="Y4780" i="9" s="1"/>
  <c r="L4781" i="9"/>
  <c r="M4781" i="9"/>
  <c r="N4781" i="9"/>
  <c r="AM4781" i="9" s="1"/>
  <c r="Y4781" i="9" s="1"/>
  <c r="L4782" i="9"/>
  <c r="M4782" i="9"/>
  <c r="N4782" i="9"/>
  <c r="AM4782" i="9" s="1"/>
  <c r="Y4782" i="9" s="1"/>
  <c r="L4783" i="9"/>
  <c r="M4783" i="9"/>
  <c r="N4783" i="9"/>
  <c r="AM4783" i="9" s="1"/>
  <c r="Y4783" i="9" s="1"/>
  <c r="L4784" i="9"/>
  <c r="M4784" i="9"/>
  <c r="N4784" i="9"/>
  <c r="AM4784" i="9" s="1"/>
  <c r="Y4784" i="9" s="1"/>
  <c r="L4785" i="9"/>
  <c r="M4785" i="9"/>
  <c r="N4785" i="9"/>
  <c r="AM4785" i="9" s="1"/>
  <c r="Y4785" i="9" s="1"/>
  <c r="L4786" i="9"/>
  <c r="M4786" i="9"/>
  <c r="N4786" i="9"/>
  <c r="AM4786" i="9" s="1"/>
  <c r="Y4786" i="9" s="1"/>
  <c r="L4787" i="9"/>
  <c r="M4787" i="9"/>
  <c r="N4787" i="9"/>
  <c r="AM4787" i="9" s="1"/>
  <c r="Y4787" i="9" s="1"/>
  <c r="L4788" i="9"/>
  <c r="M4788" i="9"/>
  <c r="N4788" i="9"/>
  <c r="AM4788" i="9" s="1"/>
  <c r="Y4788" i="9" s="1"/>
  <c r="L4789" i="9"/>
  <c r="M4789" i="9"/>
  <c r="N4789" i="9"/>
  <c r="AM4789" i="9" s="1"/>
  <c r="Y4789" i="9" s="1"/>
  <c r="L4790" i="9"/>
  <c r="M4790" i="9"/>
  <c r="N4790" i="9"/>
  <c r="AM4790" i="9" s="1"/>
  <c r="Y4790" i="9" s="1"/>
  <c r="L4791" i="9"/>
  <c r="M4791" i="9"/>
  <c r="N4791" i="9"/>
  <c r="AM4791" i="9" s="1"/>
  <c r="Y4791" i="9" s="1"/>
  <c r="L4792" i="9"/>
  <c r="M4792" i="9"/>
  <c r="N4792" i="9"/>
  <c r="AM4792" i="9" s="1"/>
  <c r="Y4792" i="9" s="1"/>
  <c r="L4793" i="9"/>
  <c r="M4793" i="9"/>
  <c r="N4793" i="9"/>
  <c r="AM4793" i="9" s="1"/>
  <c r="Y4793" i="9" s="1"/>
  <c r="L4794" i="9"/>
  <c r="M4794" i="9"/>
  <c r="N4794" i="9"/>
  <c r="AM4794" i="9" s="1"/>
  <c r="Y4794" i="9" s="1"/>
  <c r="L4795" i="9"/>
  <c r="M4795" i="9"/>
  <c r="N4795" i="9"/>
  <c r="AM4795" i="9" s="1"/>
  <c r="Y4795" i="9" s="1"/>
  <c r="L4796" i="9"/>
  <c r="M4796" i="9"/>
  <c r="N4796" i="9"/>
  <c r="AM4796" i="9" s="1"/>
  <c r="Y4796" i="9" s="1"/>
  <c r="L4797" i="9"/>
  <c r="M4797" i="9"/>
  <c r="N4797" i="9"/>
  <c r="AM4797" i="9" s="1"/>
  <c r="Y4797" i="9" s="1"/>
  <c r="L4798" i="9"/>
  <c r="M4798" i="9"/>
  <c r="N4798" i="9"/>
  <c r="AM4798" i="9" s="1"/>
  <c r="Y4798" i="9" s="1"/>
  <c r="L4799" i="9"/>
  <c r="M4799" i="9"/>
  <c r="N4799" i="9"/>
  <c r="AM4799" i="9" s="1"/>
  <c r="Y4799" i="9" s="1"/>
  <c r="L4800" i="9"/>
  <c r="M4800" i="9"/>
  <c r="N4800" i="9"/>
  <c r="AM4800" i="9" s="1"/>
  <c r="Y4800" i="9" s="1"/>
  <c r="L4801" i="9"/>
  <c r="M4801" i="9"/>
  <c r="N4801" i="9"/>
  <c r="AM4801" i="9" s="1"/>
  <c r="Y4801" i="9" s="1"/>
  <c r="L4802" i="9"/>
  <c r="M4802" i="9"/>
  <c r="N4802" i="9"/>
  <c r="AM4802" i="9" s="1"/>
  <c r="Y4802" i="9" s="1"/>
  <c r="L4803" i="9"/>
  <c r="M4803" i="9"/>
  <c r="N4803" i="9"/>
  <c r="AM4803" i="9" s="1"/>
  <c r="Y4803" i="9" s="1"/>
  <c r="L4804" i="9"/>
  <c r="M4804" i="9"/>
  <c r="N4804" i="9"/>
  <c r="AM4804" i="9" s="1"/>
  <c r="Y4804" i="9" s="1"/>
  <c r="L4805" i="9"/>
  <c r="M4805" i="9"/>
  <c r="N4805" i="9"/>
  <c r="AM4805" i="9" s="1"/>
  <c r="Y4805" i="9" s="1"/>
  <c r="L4806" i="9"/>
  <c r="M4806" i="9"/>
  <c r="N4806" i="9"/>
  <c r="AM4806" i="9" s="1"/>
  <c r="Y4806" i="9" s="1"/>
  <c r="L4807" i="9"/>
  <c r="M4807" i="9"/>
  <c r="N4807" i="9"/>
  <c r="AM4807" i="9" s="1"/>
  <c r="Y4807" i="9" s="1"/>
  <c r="L4808" i="9"/>
  <c r="M4808" i="9"/>
  <c r="N4808" i="9"/>
  <c r="AM4808" i="9" s="1"/>
  <c r="Y4808" i="9" s="1"/>
  <c r="L4809" i="9"/>
  <c r="M4809" i="9"/>
  <c r="N4809" i="9"/>
  <c r="AM4809" i="9" s="1"/>
  <c r="Y4809" i="9" s="1"/>
  <c r="L4810" i="9"/>
  <c r="M4810" i="9"/>
  <c r="N4810" i="9"/>
  <c r="AM4810" i="9" s="1"/>
  <c r="Y4810" i="9" s="1"/>
  <c r="L4811" i="9"/>
  <c r="M4811" i="9"/>
  <c r="N4811" i="9"/>
  <c r="AM4811" i="9" s="1"/>
  <c r="Y4811" i="9" s="1"/>
  <c r="L4812" i="9"/>
  <c r="M4812" i="9"/>
  <c r="N4812" i="9"/>
  <c r="AM4812" i="9" s="1"/>
  <c r="Y4812" i="9" s="1"/>
  <c r="L4813" i="9"/>
  <c r="M4813" i="9"/>
  <c r="N4813" i="9"/>
  <c r="AM4813" i="9" s="1"/>
  <c r="Y4813" i="9" s="1"/>
  <c r="L4814" i="9"/>
  <c r="M4814" i="9"/>
  <c r="N4814" i="9"/>
  <c r="AM4814" i="9" s="1"/>
  <c r="Y4814" i="9" s="1"/>
  <c r="L4815" i="9"/>
  <c r="M4815" i="9"/>
  <c r="N4815" i="9"/>
  <c r="AM4815" i="9" s="1"/>
  <c r="Y4815" i="9" s="1"/>
  <c r="L4816" i="9"/>
  <c r="M4816" i="9"/>
  <c r="N4816" i="9"/>
  <c r="AM4816" i="9" s="1"/>
  <c r="Y4816" i="9" s="1"/>
  <c r="L4817" i="9"/>
  <c r="M4817" i="9"/>
  <c r="N4817" i="9"/>
  <c r="AM4817" i="9" s="1"/>
  <c r="Y4817" i="9" s="1"/>
  <c r="L4818" i="9"/>
  <c r="M4818" i="9"/>
  <c r="N4818" i="9"/>
  <c r="AM4818" i="9" s="1"/>
  <c r="Y4818" i="9" s="1"/>
  <c r="L4819" i="9"/>
  <c r="M4819" i="9"/>
  <c r="N4819" i="9"/>
  <c r="AM4819" i="9" s="1"/>
  <c r="Y4819" i="9" s="1"/>
  <c r="L4820" i="9"/>
  <c r="M4820" i="9"/>
  <c r="N4820" i="9"/>
  <c r="AM4820" i="9" s="1"/>
  <c r="Y4820" i="9" s="1"/>
  <c r="L4821" i="9"/>
  <c r="M4821" i="9"/>
  <c r="N4821" i="9"/>
  <c r="AM4821" i="9" s="1"/>
  <c r="Y4821" i="9" s="1"/>
  <c r="L4822" i="9"/>
  <c r="M4822" i="9"/>
  <c r="N4822" i="9"/>
  <c r="AM4822" i="9" s="1"/>
  <c r="Y4822" i="9" s="1"/>
  <c r="L4823" i="9"/>
  <c r="M4823" i="9"/>
  <c r="N4823" i="9"/>
  <c r="AM4823" i="9" s="1"/>
  <c r="Y4823" i="9" s="1"/>
  <c r="L4824" i="9"/>
  <c r="M4824" i="9"/>
  <c r="N4824" i="9"/>
  <c r="AM4824" i="9" s="1"/>
  <c r="Y4824" i="9" s="1"/>
  <c r="L4825" i="9"/>
  <c r="M4825" i="9"/>
  <c r="N4825" i="9"/>
  <c r="AM4825" i="9" s="1"/>
  <c r="Y4825" i="9" s="1"/>
  <c r="L4826" i="9"/>
  <c r="M4826" i="9"/>
  <c r="N4826" i="9"/>
  <c r="AM4826" i="9" s="1"/>
  <c r="Y4826" i="9" s="1"/>
  <c r="L4827" i="9"/>
  <c r="M4827" i="9"/>
  <c r="N4827" i="9"/>
  <c r="AM4827" i="9" s="1"/>
  <c r="Y4827" i="9" s="1"/>
  <c r="L4828" i="9"/>
  <c r="M4828" i="9"/>
  <c r="N4828" i="9"/>
  <c r="AM4828" i="9" s="1"/>
  <c r="Y4828" i="9" s="1"/>
  <c r="L4829" i="9"/>
  <c r="M4829" i="9"/>
  <c r="N4829" i="9"/>
  <c r="AM4829" i="9" s="1"/>
  <c r="Y4829" i="9" s="1"/>
  <c r="L4830" i="9"/>
  <c r="M4830" i="9"/>
  <c r="N4830" i="9"/>
  <c r="AM4830" i="9" s="1"/>
  <c r="Y4830" i="9" s="1"/>
  <c r="L4831" i="9"/>
  <c r="M4831" i="9"/>
  <c r="N4831" i="9"/>
  <c r="AM4831" i="9" s="1"/>
  <c r="Y4831" i="9" s="1"/>
  <c r="L4832" i="9"/>
  <c r="M4832" i="9"/>
  <c r="N4832" i="9"/>
  <c r="AM4832" i="9" s="1"/>
  <c r="Y4832" i="9" s="1"/>
  <c r="L4833" i="9"/>
  <c r="M4833" i="9"/>
  <c r="N4833" i="9"/>
  <c r="AM4833" i="9" s="1"/>
  <c r="Y4833" i="9" s="1"/>
  <c r="L4834" i="9"/>
  <c r="M4834" i="9"/>
  <c r="N4834" i="9"/>
  <c r="AM4834" i="9" s="1"/>
  <c r="Y4834" i="9" s="1"/>
  <c r="L4835" i="9"/>
  <c r="M4835" i="9"/>
  <c r="N4835" i="9"/>
  <c r="AM4835" i="9" s="1"/>
  <c r="Y4835" i="9" s="1"/>
  <c r="L4836" i="9"/>
  <c r="M4836" i="9"/>
  <c r="N4836" i="9"/>
  <c r="AM4836" i="9" s="1"/>
  <c r="Y4836" i="9" s="1"/>
  <c r="L4837" i="9"/>
  <c r="M4837" i="9"/>
  <c r="N4837" i="9"/>
  <c r="AM4837" i="9" s="1"/>
  <c r="Y4837" i="9" s="1"/>
  <c r="L4838" i="9"/>
  <c r="M4838" i="9"/>
  <c r="N4838" i="9"/>
  <c r="AM4838" i="9" s="1"/>
  <c r="Y4838" i="9" s="1"/>
  <c r="L4839" i="9"/>
  <c r="M4839" i="9"/>
  <c r="N4839" i="9"/>
  <c r="AM4839" i="9" s="1"/>
  <c r="Y4839" i="9" s="1"/>
  <c r="L4840" i="9"/>
  <c r="M4840" i="9"/>
  <c r="N4840" i="9"/>
  <c r="AM4840" i="9" s="1"/>
  <c r="Y4840" i="9" s="1"/>
  <c r="L4841" i="9"/>
  <c r="M4841" i="9"/>
  <c r="N4841" i="9"/>
  <c r="AM4841" i="9" s="1"/>
  <c r="Y4841" i="9" s="1"/>
  <c r="L4842" i="9"/>
  <c r="M4842" i="9"/>
  <c r="N4842" i="9"/>
  <c r="AM4842" i="9" s="1"/>
  <c r="Y4842" i="9" s="1"/>
  <c r="L4843" i="9"/>
  <c r="M4843" i="9"/>
  <c r="N4843" i="9"/>
  <c r="AM4843" i="9" s="1"/>
  <c r="Y4843" i="9" s="1"/>
  <c r="L4844" i="9"/>
  <c r="M4844" i="9"/>
  <c r="N4844" i="9"/>
  <c r="AM4844" i="9" s="1"/>
  <c r="Y4844" i="9" s="1"/>
  <c r="L4845" i="9"/>
  <c r="M4845" i="9"/>
  <c r="N4845" i="9"/>
  <c r="AM4845" i="9" s="1"/>
  <c r="Y4845" i="9" s="1"/>
  <c r="L4846" i="9"/>
  <c r="M4846" i="9"/>
  <c r="N4846" i="9"/>
  <c r="AM4846" i="9" s="1"/>
  <c r="Y4846" i="9" s="1"/>
  <c r="L4847" i="9"/>
  <c r="M4847" i="9"/>
  <c r="N4847" i="9"/>
  <c r="AM4847" i="9" s="1"/>
  <c r="Y4847" i="9" s="1"/>
  <c r="L4848" i="9"/>
  <c r="M4848" i="9"/>
  <c r="N4848" i="9"/>
  <c r="AM4848" i="9" s="1"/>
  <c r="Y4848" i="9" s="1"/>
  <c r="L4849" i="9"/>
  <c r="M4849" i="9"/>
  <c r="N4849" i="9"/>
  <c r="AM4849" i="9" s="1"/>
  <c r="Y4849" i="9" s="1"/>
  <c r="L4850" i="9"/>
  <c r="M4850" i="9"/>
  <c r="N4850" i="9"/>
  <c r="AM4850" i="9" s="1"/>
  <c r="Y4850" i="9" s="1"/>
  <c r="L4851" i="9"/>
  <c r="M4851" i="9"/>
  <c r="N4851" i="9"/>
  <c r="AM4851" i="9" s="1"/>
  <c r="Y4851" i="9" s="1"/>
  <c r="L4852" i="9"/>
  <c r="M4852" i="9"/>
  <c r="N4852" i="9"/>
  <c r="AM4852" i="9" s="1"/>
  <c r="Y4852" i="9" s="1"/>
  <c r="L4853" i="9"/>
  <c r="M4853" i="9"/>
  <c r="N4853" i="9"/>
  <c r="AM4853" i="9" s="1"/>
  <c r="Y4853" i="9" s="1"/>
  <c r="L4854" i="9"/>
  <c r="M4854" i="9"/>
  <c r="N4854" i="9"/>
  <c r="AM4854" i="9" s="1"/>
  <c r="Y4854" i="9" s="1"/>
  <c r="L4855" i="9"/>
  <c r="M4855" i="9"/>
  <c r="N4855" i="9"/>
  <c r="AM4855" i="9" s="1"/>
  <c r="Y4855" i="9" s="1"/>
  <c r="L4856" i="9"/>
  <c r="M4856" i="9"/>
  <c r="N4856" i="9"/>
  <c r="AM4856" i="9" s="1"/>
  <c r="Y4856" i="9" s="1"/>
  <c r="L4857" i="9"/>
  <c r="M4857" i="9"/>
  <c r="N4857" i="9"/>
  <c r="AM4857" i="9" s="1"/>
  <c r="Y4857" i="9" s="1"/>
  <c r="L4858" i="9"/>
  <c r="M4858" i="9"/>
  <c r="N4858" i="9"/>
  <c r="AM4858" i="9" s="1"/>
  <c r="Y4858" i="9" s="1"/>
  <c r="L4859" i="9"/>
  <c r="M4859" i="9"/>
  <c r="N4859" i="9"/>
  <c r="AM4859" i="9" s="1"/>
  <c r="Y4859" i="9" s="1"/>
  <c r="L4860" i="9"/>
  <c r="M4860" i="9"/>
  <c r="N4860" i="9"/>
  <c r="AM4860" i="9" s="1"/>
  <c r="Y4860" i="9" s="1"/>
  <c r="L4861" i="9"/>
  <c r="M4861" i="9"/>
  <c r="N4861" i="9"/>
  <c r="AM4861" i="9" s="1"/>
  <c r="Y4861" i="9" s="1"/>
  <c r="L4862" i="9"/>
  <c r="M4862" i="9"/>
  <c r="N4862" i="9"/>
  <c r="AM4862" i="9" s="1"/>
  <c r="Y4862" i="9" s="1"/>
  <c r="L4863" i="9"/>
  <c r="M4863" i="9"/>
  <c r="N4863" i="9"/>
  <c r="AM4863" i="9" s="1"/>
  <c r="Y4863" i="9" s="1"/>
  <c r="L4864" i="9"/>
  <c r="M4864" i="9"/>
  <c r="N4864" i="9"/>
  <c r="AM4864" i="9" s="1"/>
  <c r="Y4864" i="9" s="1"/>
  <c r="L4865" i="9"/>
  <c r="M4865" i="9"/>
  <c r="N4865" i="9"/>
  <c r="AM4865" i="9" s="1"/>
  <c r="Y4865" i="9" s="1"/>
  <c r="L4866" i="9"/>
  <c r="M4866" i="9"/>
  <c r="N4866" i="9"/>
  <c r="AM4866" i="9" s="1"/>
  <c r="Y4866" i="9" s="1"/>
  <c r="L4867" i="9"/>
  <c r="M4867" i="9"/>
  <c r="N4867" i="9"/>
  <c r="AM4867" i="9" s="1"/>
  <c r="Y4867" i="9" s="1"/>
  <c r="L4868" i="9"/>
  <c r="M4868" i="9"/>
  <c r="N4868" i="9"/>
  <c r="AM4868" i="9" s="1"/>
  <c r="Y4868" i="9" s="1"/>
  <c r="L4869" i="9"/>
  <c r="M4869" i="9"/>
  <c r="N4869" i="9"/>
  <c r="AM4869" i="9" s="1"/>
  <c r="Y4869" i="9" s="1"/>
  <c r="L4870" i="9"/>
  <c r="M4870" i="9"/>
  <c r="N4870" i="9"/>
  <c r="AM4870" i="9" s="1"/>
  <c r="Y4870" i="9" s="1"/>
  <c r="L4871" i="9"/>
  <c r="M4871" i="9"/>
  <c r="N4871" i="9"/>
  <c r="AM4871" i="9" s="1"/>
  <c r="Y4871" i="9" s="1"/>
  <c r="L4872" i="9"/>
  <c r="M4872" i="9"/>
  <c r="N4872" i="9"/>
  <c r="AM4872" i="9" s="1"/>
  <c r="Y4872" i="9" s="1"/>
  <c r="L4873" i="9"/>
  <c r="M4873" i="9"/>
  <c r="N4873" i="9"/>
  <c r="AM4873" i="9" s="1"/>
  <c r="Y4873" i="9" s="1"/>
  <c r="L4874" i="9"/>
  <c r="M4874" i="9"/>
  <c r="N4874" i="9"/>
  <c r="AM4874" i="9" s="1"/>
  <c r="Y4874" i="9" s="1"/>
  <c r="L4875" i="9"/>
  <c r="M4875" i="9"/>
  <c r="N4875" i="9"/>
  <c r="AM4875" i="9" s="1"/>
  <c r="Y4875" i="9" s="1"/>
  <c r="L4876" i="9"/>
  <c r="M4876" i="9"/>
  <c r="N4876" i="9"/>
  <c r="AM4876" i="9" s="1"/>
  <c r="Y4876" i="9" s="1"/>
  <c r="L4877" i="9"/>
  <c r="M4877" i="9"/>
  <c r="N4877" i="9"/>
  <c r="AM4877" i="9" s="1"/>
  <c r="Y4877" i="9" s="1"/>
  <c r="L4878" i="9"/>
  <c r="M4878" i="9"/>
  <c r="N4878" i="9"/>
  <c r="AM4878" i="9" s="1"/>
  <c r="Y4878" i="9" s="1"/>
  <c r="L4879" i="9"/>
  <c r="M4879" i="9"/>
  <c r="N4879" i="9"/>
  <c r="AM4879" i="9" s="1"/>
  <c r="Y4879" i="9" s="1"/>
  <c r="L4880" i="9"/>
  <c r="M4880" i="9"/>
  <c r="N4880" i="9"/>
  <c r="AM4880" i="9" s="1"/>
  <c r="Y4880" i="9" s="1"/>
  <c r="L4881" i="9"/>
  <c r="M4881" i="9"/>
  <c r="N4881" i="9"/>
  <c r="AM4881" i="9" s="1"/>
  <c r="Y4881" i="9" s="1"/>
  <c r="L4882" i="9"/>
  <c r="M4882" i="9"/>
  <c r="N4882" i="9"/>
  <c r="AM4882" i="9" s="1"/>
  <c r="Y4882" i="9" s="1"/>
  <c r="L4883" i="9"/>
  <c r="M4883" i="9"/>
  <c r="N4883" i="9"/>
  <c r="AM4883" i="9" s="1"/>
  <c r="Y4883" i="9" s="1"/>
  <c r="L4884" i="9"/>
  <c r="M4884" i="9"/>
  <c r="N4884" i="9"/>
  <c r="AM4884" i="9" s="1"/>
  <c r="Y4884" i="9" s="1"/>
  <c r="L4885" i="9"/>
  <c r="M4885" i="9"/>
  <c r="N4885" i="9"/>
  <c r="AM4885" i="9" s="1"/>
  <c r="Y4885" i="9" s="1"/>
  <c r="L4886" i="9"/>
  <c r="M4886" i="9"/>
  <c r="N4886" i="9"/>
  <c r="AM4886" i="9" s="1"/>
  <c r="Y4886" i="9" s="1"/>
  <c r="L4887" i="9"/>
  <c r="M4887" i="9"/>
  <c r="N4887" i="9"/>
  <c r="AM4887" i="9" s="1"/>
  <c r="Y4887" i="9" s="1"/>
  <c r="L4888" i="9"/>
  <c r="M4888" i="9"/>
  <c r="N4888" i="9"/>
  <c r="AM4888" i="9" s="1"/>
  <c r="Y4888" i="9" s="1"/>
  <c r="L4889" i="9"/>
  <c r="M4889" i="9"/>
  <c r="N4889" i="9"/>
  <c r="AM4889" i="9" s="1"/>
  <c r="Y4889" i="9" s="1"/>
  <c r="L4890" i="9"/>
  <c r="M4890" i="9"/>
  <c r="N4890" i="9"/>
  <c r="AM4890" i="9" s="1"/>
  <c r="Y4890" i="9" s="1"/>
  <c r="L4891" i="9"/>
  <c r="M4891" i="9"/>
  <c r="N4891" i="9"/>
  <c r="AM4891" i="9" s="1"/>
  <c r="Y4891" i="9" s="1"/>
  <c r="L4892" i="9"/>
  <c r="M4892" i="9"/>
  <c r="N4892" i="9"/>
  <c r="AM4892" i="9" s="1"/>
  <c r="Y4892" i="9" s="1"/>
  <c r="L4893" i="9"/>
  <c r="M4893" i="9"/>
  <c r="N4893" i="9"/>
  <c r="AM4893" i="9" s="1"/>
  <c r="Y4893" i="9" s="1"/>
  <c r="L4894" i="9"/>
  <c r="M4894" i="9"/>
  <c r="N4894" i="9"/>
  <c r="AM4894" i="9" s="1"/>
  <c r="Y4894" i="9" s="1"/>
  <c r="L4895" i="9"/>
  <c r="M4895" i="9"/>
  <c r="N4895" i="9"/>
  <c r="AM4895" i="9" s="1"/>
  <c r="Y4895" i="9" s="1"/>
  <c r="L4896" i="9"/>
  <c r="M4896" i="9"/>
  <c r="N4896" i="9"/>
  <c r="AM4896" i="9" s="1"/>
  <c r="Y4896" i="9" s="1"/>
  <c r="L4897" i="9"/>
  <c r="M4897" i="9"/>
  <c r="N4897" i="9"/>
  <c r="AM4897" i="9" s="1"/>
  <c r="Y4897" i="9" s="1"/>
  <c r="L4898" i="9"/>
  <c r="M4898" i="9"/>
  <c r="N4898" i="9"/>
  <c r="AM4898" i="9" s="1"/>
  <c r="Y4898" i="9" s="1"/>
  <c r="L4899" i="9"/>
  <c r="M4899" i="9"/>
  <c r="N4899" i="9"/>
  <c r="AM4899" i="9" s="1"/>
  <c r="Y4899" i="9" s="1"/>
  <c r="L4900" i="9"/>
  <c r="M4900" i="9"/>
  <c r="N4900" i="9"/>
  <c r="AM4900" i="9" s="1"/>
  <c r="Y4900" i="9" s="1"/>
  <c r="L4901" i="9"/>
  <c r="M4901" i="9"/>
  <c r="N4901" i="9"/>
  <c r="AM4901" i="9" s="1"/>
  <c r="Y4901" i="9" s="1"/>
  <c r="L4902" i="9"/>
  <c r="M4902" i="9"/>
  <c r="N4902" i="9"/>
  <c r="AM4902" i="9" s="1"/>
  <c r="Y4902" i="9" s="1"/>
  <c r="L4903" i="9"/>
  <c r="M4903" i="9"/>
  <c r="N4903" i="9"/>
  <c r="AM4903" i="9" s="1"/>
  <c r="Y4903" i="9" s="1"/>
  <c r="L4904" i="9"/>
  <c r="M4904" i="9"/>
  <c r="N4904" i="9"/>
  <c r="AM4904" i="9" s="1"/>
  <c r="Y4904" i="9" s="1"/>
  <c r="L4905" i="9"/>
  <c r="M4905" i="9"/>
  <c r="N4905" i="9"/>
  <c r="AM4905" i="9" s="1"/>
  <c r="Y4905" i="9" s="1"/>
  <c r="L4906" i="9"/>
  <c r="M4906" i="9"/>
  <c r="N4906" i="9"/>
  <c r="AM4906" i="9" s="1"/>
  <c r="Y4906" i="9" s="1"/>
  <c r="L4907" i="9"/>
  <c r="M4907" i="9"/>
  <c r="N4907" i="9"/>
  <c r="AM4907" i="9" s="1"/>
  <c r="Y4907" i="9" s="1"/>
  <c r="L4908" i="9"/>
  <c r="M4908" i="9"/>
  <c r="N4908" i="9"/>
  <c r="AM4908" i="9" s="1"/>
  <c r="Y4908" i="9" s="1"/>
  <c r="L4909" i="9"/>
  <c r="M4909" i="9"/>
  <c r="N4909" i="9"/>
  <c r="AM4909" i="9" s="1"/>
  <c r="Y4909" i="9" s="1"/>
  <c r="L4910" i="9"/>
  <c r="M4910" i="9"/>
  <c r="N4910" i="9"/>
  <c r="AM4910" i="9" s="1"/>
  <c r="Y4910" i="9" s="1"/>
  <c r="L4911" i="9"/>
  <c r="M4911" i="9"/>
  <c r="N4911" i="9"/>
  <c r="AM4911" i="9" s="1"/>
  <c r="Y4911" i="9" s="1"/>
  <c r="L4912" i="9"/>
  <c r="M4912" i="9"/>
  <c r="N4912" i="9"/>
  <c r="AM4912" i="9" s="1"/>
  <c r="Y4912" i="9" s="1"/>
  <c r="L4913" i="9"/>
  <c r="M4913" i="9"/>
  <c r="N4913" i="9"/>
  <c r="AM4913" i="9" s="1"/>
  <c r="Y4913" i="9" s="1"/>
  <c r="L4914" i="9"/>
  <c r="M4914" i="9"/>
  <c r="N4914" i="9"/>
  <c r="AM4914" i="9" s="1"/>
  <c r="Y4914" i="9" s="1"/>
  <c r="L4915" i="9"/>
  <c r="M4915" i="9"/>
  <c r="N4915" i="9"/>
  <c r="AM4915" i="9" s="1"/>
  <c r="Y4915" i="9" s="1"/>
  <c r="L4916" i="9"/>
  <c r="M4916" i="9"/>
  <c r="N4916" i="9"/>
  <c r="AM4916" i="9" s="1"/>
  <c r="Y4916" i="9" s="1"/>
  <c r="L4917" i="9"/>
  <c r="M4917" i="9"/>
  <c r="N4917" i="9"/>
  <c r="AM4917" i="9" s="1"/>
  <c r="Y4917" i="9" s="1"/>
  <c r="L4918" i="9"/>
  <c r="M4918" i="9"/>
  <c r="N4918" i="9"/>
  <c r="AM4918" i="9" s="1"/>
  <c r="Y4918" i="9" s="1"/>
  <c r="L4919" i="9"/>
  <c r="M4919" i="9"/>
  <c r="N4919" i="9"/>
  <c r="AM4919" i="9" s="1"/>
  <c r="Y4919" i="9" s="1"/>
  <c r="L4920" i="9"/>
  <c r="M4920" i="9"/>
  <c r="N4920" i="9"/>
  <c r="AM4920" i="9" s="1"/>
  <c r="Y4920" i="9" s="1"/>
  <c r="L4921" i="9"/>
  <c r="M4921" i="9"/>
  <c r="N4921" i="9"/>
  <c r="AM4921" i="9" s="1"/>
  <c r="Y4921" i="9" s="1"/>
  <c r="L4922" i="9"/>
  <c r="M4922" i="9"/>
  <c r="N4922" i="9"/>
  <c r="AM4922" i="9" s="1"/>
  <c r="Y4922" i="9" s="1"/>
  <c r="L4923" i="9"/>
  <c r="M4923" i="9"/>
  <c r="N4923" i="9"/>
  <c r="AM4923" i="9" s="1"/>
  <c r="Y4923" i="9" s="1"/>
  <c r="L4924" i="9"/>
  <c r="M4924" i="9"/>
  <c r="N4924" i="9"/>
  <c r="AM4924" i="9" s="1"/>
  <c r="Y4924" i="9" s="1"/>
  <c r="L4925" i="9"/>
  <c r="M4925" i="9"/>
  <c r="N4925" i="9"/>
  <c r="AM4925" i="9" s="1"/>
  <c r="Y4925" i="9" s="1"/>
  <c r="L4926" i="9"/>
  <c r="M4926" i="9"/>
  <c r="N4926" i="9"/>
  <c r="AM4926" i="9" s="1"/>
  <c r="Y4926" i="9" s="1"/>
  <c r="L4927" i="9"/>
  <c r="M4927" i="9"/>
  <c r="N4927" i="9"/>
  <c r="AM4927" i="9" s="1"/>
  <c r="Y4927" i="9" s="1"/>
  <c r="L4928" i="9"/>
  <c r="M4928" i="9"/>
  <c r="N4928" i="9"/>
  <c r="AM4928" i="9" s="1"/>
  <c r="Y4928" i="9" s="1"/>
  <c r="L4929" i="9"/>
  <c r="M4929" i="9"/>
  <c r="N4929" i="9"/>
  <c r="AM4929" i="9" s="1"/>
  <c r="Y4929" i="9" s="1"/>
  <c r="L4930" i="9"/>
  <c r="M4930" i="9"/>
  <c r="N4930" i="9"/>
  <c r="AM4930" i="9" s="1"/>
  <c r="Y4930" i="9" s="1"/>
  <c r="L4931" i="9"/>
  <c r="M4931" i="9"/>
  <c r="N4931" i="9"/>
  <c r="AM4931" i="9" s="1"/>
  <c r="Y4931" i="9" s="1"/>
  <c r="L4932" i="9"/>
  <c r="M4932" i="9"/>
  <c r="N4932" i="9"/>
  <c r="AM4932" i="9" s="1"/>
  <c r="Y4932" i="9" s="1"/>
  <c r="L4933" i="9"/>
  <c r="M4933" i="9"/>
  <c r="N4933" i="9"/>
  <c r="AM4933" i="9" s="1"/>
  <c r="Y4933" i="9" s="1"/>
  <c r="L4934" i="9"/>
  <c r="M4934" i="9"/>
  <c r="N4934" i="9"/>
  <c r="AM4934" i="9" s="1"/>
  <c r="Y4934" i="9" s="1"/>
  <c r="L4935" i="9"/>
  <c r="M4935" i="9"/>
  <c r="N4935" i="9"/>
  <c r="AM4935" i="9" s="1"/>
  <c r="Y4935" i="9" s="1"/>
  <c r="L4936" i="9"/>
  <c r="M4936" i="9"/>
  <c r="N4936" i="9"/>
  <c r="AM4936" i="9" s="1"/>
  <c r="Y4936" i="9" s="1"/>
  <c r="L4937" i="9"/>
  <c r="M4937" i="9"/>
  <c r="N4937" i="9"/>
  <c r="AM4937" i="9" s="1"/>
  <c r="Y4937" i="9" s="1"/>
  <c r="L4938" i="9"/>
  <c r="M4938" i="9"/>
  <c r="N4938" i="9"/>
  <c r="AM4938" i="9" s="1"/>
  <c r="Y4938" i="9" s="1"/>
  <c r="L4939" i="9"/>
  <c r="M4939" i="9"/>
  <c r="N4939" i="9"/>
  <c r="AM4939" i="9" s="1"/>
  <c r="Y4939" i="9" s="1"/>
  <c r="L4940" i="9"/>
  <c r="M4940" i="9"/>
  <c r="N4940" i="9"/>
  <c r="AM4940" i="9" s="1"/>
  <c r="Y4940" i="9" s="1"/>
  <c r="L4941" i="9"/>
  <c r="M4941" i="9"/>
  <c r="N4941" i="9"/>
  <c r="AM4941" i="9" s="1"/>
  <c r="Y4941" i="9" s="1"/>
  <c r="L4942" i="9"/>
  <c r="M4942" i="9"/>
  <c r="N4942" i="9"/>
  <c r="AM4942" i="9" s="1"/>
  <c r="Y4942" i="9" s="1"/>
  <c r="L4943" i="9"/>
  <c r="M4943" i="9"/>
  <c r="N4943" i="9"/>
  <c r="AM4943" i="9" s="1"/>
  <c r="Y4943" i="9" s="1"/>
  <c r="L4944" i="9"/>
  <c r="M4944" i="9"/>
  <c r="N4944" i="9"/>
  <c r="AM4944" i="9" s="1"/>
  <c r="Y4944" i="9" s="1"/>
  <c r="L4945" i="9"/>
  <c r="M4945" i="9"/>
  <c r="N4945" i="9"/>
  <c r="AM4945" i="9" s="1"/>
  <c r="Y4945" i="9" s="1"/>
  <c r="L4946" i="9"/>
  <c r="M4946" i="9"/>
  <c r="N4946" i="9"/>
  <c r="AM4946" i="9" s="1"/>
  <c r="Y4946" i="9" s="1"/>
  <c r="L4947" i="9"/>
  <c r="M4947" i="9"/>
  <c r="N4947" i="9"/>
  <c r="AM4947" i="9" s="1"/>
  <c r="Y4947" i="9" s="1"/>
  <c r="L4948" i="9"/>
  <c r="M4948" i="9"/>
  <c r="N4948" i="9"/>
  <c r="AM4948" i="9" s="1"/>
  <c r="Y4948" i="9" s="1"/>
  <c r="L4949" i="9"/>
  <c r="M4949" i="9"/>
  <c r="N4949" i="9"/>
  <c r="AM4949" i="9" s="1"/>
  <c r="Y4949" i="9" s="1"/>
  <c r="L4950" i="9"/>
  <c r="M4950" i="9"/>
  <c r="N4950" i="9"/>
  <c r="AM4950" i="9" s="1"/>
  <c r="Y4950" i="9" s="1"/>
  <c r="L4951" i="9"/>
  <c r="M4951" i="9"/>
  <c r="N4951" i="9"/>
  <c r="AM4951" i="9" s="1"/>
  <c r="Y4951" i="9" s="1"/>
  <c r="L4952" i="9"/>
  <c r="M4952" i="9"/>
  <c r="N4952" i="9"/>
  <c r="AM4952" i="9" s="1"/>
  <c r="Y4952" i="9" s="1"/>
  <c r="L4953" i="9"/>
  <c r="M4953" i="9"/>
  <c r="N4953" i="9"/>
  <c r="AM4953" i="9" s="1"/>
  <c r="Y4953" i="9" s="1"/>
  <c r="L4954" i="9"/>
  <c r="M4954" i="9"/>
  <c r="N4954" i="9"/>
  <c r="AM4954" i="9" s="1"/>
  <c r="Y4954" i="9" s="1"/>
  <c r="L4955" i="9"/>
  <c r="M4955" i="9"/>
  <c r="N4955" i="9"/>
  <c r="AM4955" i="9" s="1"/>
  <c r="Y4955" i="9" s="1"/>
  <c r="L4956" i="9"/>
  <c r="M4956" i="9"/>
  <c r="N4956" i="9"/>
  <c r="AM4956" i="9" s="1"/>
  <c r="Y4956" i="9" s="1"/>
  <c r="L4957" i="9"/>
  <c r="M4957" i="9"/>
  <c r="N4957" i="9"/>
  <c r="AM4957" i="9" s="1"/>
  <c r="Y4957" i="9" s="1"/>
  <c r="L4958" i="9"/>
  <c r="M4958" i="9"/>
  <c r="N4958" i="9"/>
  <c r="AM4958" i="9" s="1"/>
  <c r="Y4958" i="9" s="1"/>
  <c r="L4959" i="9"/>
  <c r="M4959" i="9"/>
  <c r="N4959" i="9"/>
  <c r="AM4959" i="9" s="1"/>
  <c r="Y4959" i="9" s="1"/>
  <c r="L4960" i="9"/>
  <c r="M4960" i="9"/>
  <c r="N4960" i="9"/>
  <c r="AM4960" i="9" s="1"/>
  <c r="Y4960" i="9" s="1"/>
  <c r="L4961" i="9"/>
  <c r="M4961" i="9"/>
  <c r="N4961" i="9"/>
  <c r="AM4961" i="9" s="1"/>
  <c r="Y4961" i="9" s="1"/>
  <c r="L4962" i="9"/>
  <c r="M4962" i="9"/>
  <c r="N4962" i="9"/>
  <c r="AM4962" i="9" s="1"/>
  <c r="Y4962" i="9" s="1"/>
  <c r="L4963" i="9"/>
  <c r="M4963" i="9"/>
  <c r="N4963" i="9"/>
  <c r="AM4963" i="9" s="1"/>
  <c r="Y4963" i="9" s="1"/>
  <c r="L4964" i="9"/>
  <c r="M4964" i="9"/>
  <c r="N4964" i="9"/>
  <c r="AM4964" i="9" s="1"/>
  <c r="Y4964" i="9" s="1"/>
  <c r="L4965" i="9"/>
  <c r="M4965" i="9"/>
  <c r="N4965" i="9"/>
  <c r="AM4965" i="9" s="1"/>
  <c r="Y4965" i="9" s="1"/>
  <c r="L4966" i="9"/>
  <c r="M4966" i="9"/>
  <c r="N4966" i="9"/>
  <c r="AM4966" i="9" s="1"/>
  <c r="Y4966" i="9" s="1"/>
  <c r="L4967" i="9"/>
  <c r="M4967" i="9"/>
  <c r="N4967" i="9"/>
  <c r="AM4967" i="9" s="1"/>
  <c r="Y4967" i="9" s="1"/>
  <c r="L4968" i="9"/>
  <c r="M4968" i="9"/>
  <c r="N4968" i="9"/>
  <c r="AM4968" i="9" s="1"/>
  <c r="Y4968" i="9" s="1"/>
  <c r="L4969" i="9"/>
  <c r="M4969" i="9"/>
  <c r="N4969" i="9"/>
  <c r="AM4969" i="9" s="1"/>
  <c r="Y4969" i="9" s="1"/>
  <c r="L4970" i="9"/>
  <c r="M4970" i="9"/>
  <c r="N4970" i="9"/>
  <c r="AM4970" i="9" s="1"/>
  <c r="Y4970" i="9" s="1"/>
  <c r="L4971" i="9"/>
  <c r="M4971" i="9"/>
  <c r="N4971" i="9"/>
  <c r="AM4971" i="9" s="1"/>
  <c r="Y4971" i="9" s="1"/>
  <c r="L4972" i="9"/>
  <c r="M4972" i="9"/>
  <c r="N4972" i="9"/>
  <c r="AM4972" i="9" s="1"/>
  <c r="Y4972" i="9" s="1"/>
  <c r="L4973" i="9"/>
  <c r="M4973" i="9"/>
  <c r="N4973" i="9"/>
  <c r="AM4973" i="9" s="1"/>
  <c r="Y4973" i="9" s="1"/>
  <c r="L4974" i="9"/>
  <c r="M4974" i="9"/>
  <c r="N4974" i="9"/>
  <c r="AM4974" i="9" s="1"/>
  <c r="Y4974" i="9" s="1"/>
  <c r="L4975" i="9"/>
  <c r="M4975" i="9"/>
  <c r="N4975" i="9"/>
  <c r="AM4975" i="9" s="1"/>
  <c r="Y4975" i="9" s="1"/>
  <c r="L4976" i="9"/>
  <c r="M4976" i="9"/>
  <c r="N4976" i="9"/>
  <c r="AM4976" i="9" s="1"/>
  <c r="Y4976" i="9" s="1"/>
  <c r="L4977" i="9"/>
  <c r="M4977" i="9"/>
  <c r="N4977" i="9"/>
  <c r="AM4977" i="9" s="1"/>
  <c r="Y4977" i="9" s="1"/>
  <c r="L4978" i="9"/>
  <c r="M4978" i="9"/>
  <c r="N4978" i="9"/>
  <c r="AM4978" i="9" s="1"/>
  <c r="Y4978" i="9" s="1"/>
  <c r="L4979" i="9"/>
  <c r="M4979" i="9"/>
  <c r="N4979" i="9"/>
  <c r="AM4979" i="9" s="1"/>
  <c r="Y4979" i="9" s="1"/>
  <c r="L4980" i="9"/>
  <c r="M4980" i="9"/>
  <c r="N4980" i="9"/>
  <c r="AM4980" i="9" s="1"/>
  <c r="Y4980" i="9" s="1"/>
  <c r="L4981" i="9"/>
  <c r="M4981" i="9"/>
  <c r="N4981" i="9"/>
  <c r="AM4981" i="9" s="1"/>
  <c r="Y4981" i="9" s="1"/>
  <c r="L4982" i="9"/>
  <c r="M4982" i="9"/>
  <c r="N4982" i="9"/>
  <c r="AM4982" i="9" s="1"/>
  <c r="Y4982" i="9" s="1"/>
  <c r="L4983" i="9"/>
  <c r="M4983" i="9"/>
  <c r="N4983" i="9"/>
  <c r="AM4983" i="9" s="1"/>
  <c r="Y4983" i="9" s="1"/>
  <c r="L4984" i="9"/>
  <c r="M4984" i="9"/>
  <c r="N4984" i="9"/>
  <c r="AM4984" i="9" s="1"/>
  <c r="Y4984" i="9" s="1"/>
  <c r="L4985" i="9"/>
  <c r="M4985" i="9"/>
  <c r="N4985" i="9"/>
  <c r="AM4985" i="9" s="1"/>
  <c r="Y4985" i="9" s="1"/>
  <c r="L4986" i="9"/>
  <c r="M4986" i="9"/>
  <c r="N4986" i="9"/>
  <c r="AM4986" i="9" s="1"/>
  <c r="Y4986" i="9" s="1"/>
  <c r="L4987" i="9"/>
  <c r="M4987" i="9"/>
  <c r="N4987" i="9"/>
  <c r="AM4987" i="9" s="1"/>
  <c r="Y4987" i="9" s="1"/>
  <c r="L4988" i="9"/>
  <c r="M4988" i="9"/>
  <c r="N4988" i="9"/>
  <c r="AM4988" i="9" s="1"/>
  <c r="Y4988" i="9" s="1"/>
  <c r="L4989" i="9"/>
  <c r="M4989" i="9"/>
  <c r="N4989" i="9"/>
  <c r="AM4989" i="9" s="1"/>
  <c r="Y4989" i="9" s="1"/>
  <c r="L4990" i="9"/>
  <c r="M4990" i="9"/>
  <c r="N4990" i="9"/>
  <c r="AM4990" i="9" s="1"/>
  <c r="Y4990" i="9" s="1"/>
  <c r="L4991" i="9"/>
  <c r="M4991" i="9"/>
  <c r="N4991" i="9"/>
  <c r="AM4991" i="9" s="1"/>
  <c r="Y4991" i="9" s="1"/>
  <c r="L4992" i="9"/>
  <c r="M4992" i="9"/>
  <c r="N4992" i="9"/>
  <c r="AM4992" i="9" s="1"/>
  <c r="Y4992" i="9" s="1"/>
  <c r="L4993" i="9"/>
  <c r="M4993" i="9"/>
  <c r="N4993" i="9"/>
  <c r="AM4993" i="9" s="1"/>
  <c r="Y4993" i="9" s="1"/>
  <c r="L4994" i="9"/>
  <c r="M4994" i="9"/>
  <c r="N4994" i="9"/>
  <c r="AM4994" i="9" s="1"/>
  <c r="Y4994" i="9" s="1"/>
  <c r="L4995" i="9"/>
  <c r="M4995" i="9"/>
  <c r="N4995" i="9"/>
  <c r="AM4995" i="9" s="1"/>
  <c r="Y4995" i="9" s="1"/>
  <c r="L4996" i="9"/>
  <c r="M4996" i="9"/>
  <c r="N4996" i="9"/>
  <c r="AM4996" i="9" s="1"/>
  <c r="Y4996" i="9" s="1"/>
  <c r="L4997" i="9"/>
  <c r="M4997" i="9"/>
  <c r="N4997" i="9"/>
  <c r="AM4997" i="9" s="1"/>
  <c r="Y4997" i="9" s="1"/>
  <c r="L4998" i="9"/>
  <c r="M4998" i="9"/>
  <c r="N4998" i="9"/>
  <c r="AM4998" i="9" s="1"/>
  <c r="Y4998" i="9" s="1"/>
  <c r="L4999" i="9"/>
  <c r="M4999" i="9"/>
  <c r="N4999" i="9"/>
  <c r="AM4999" i="9" s="1"/>
  <c r="Y4999" i="9" s="1"/>
  <c r="L5000" i="9"/>
  <c r="M5000" i="9"/>
  <c r="N5000" i="9"/>
  <c r="AM5000" i="9" s="1"/>
  <c r="Y5000" i="9" s="1"/>
  <c r="L5001" i="9"/>
  <c r="M5001" i="9"/>
  <c r="N5001" i="9"/>
  <c r="AM5001" i="9" s="1"/>
  <c r="Y5001" i="9" s="1"/>
  <c r="L5002" i="9"/>
  <c r="M5002" i="9"/>
  <c r="N5002" i="9"/>
  <c r="AM5002" i="9" s="1"/>
  <c r="Y5002" i="9" s="1"/>
  <c r="L5003" i="9"/>
  <c r="M5003" i="9"/>
  <c r="N5003" i="9"/>
  <c r="AM5003" i="9" s="1"/>
  <c r="Y5003" i="9" s="1"/>
  <c r="L5004" i="9"/>
  <c r="M5004" i="9"/>
  <c r="N5004" i="9"/>
  <c r="AM5004" i="9" s="1"/>
  <c r="Y5004" i="9" s="1"/>
  <c r="L5005" i="9"/>
  <c r="M5005" i="9"/>
  <c r="N5005" i="9"/>
  <c r="AM5005" i="9" s="1"/>
  <c r="Y5005" i="9" s="1"/>
  <c r="L5006" i="9"/>
  <c r="M5006" i="9"/>
  <c r="N5006" i="9"/>
  <c r="AM5006" i="9" s="1"/>
  <c r="Y5006" i="9" s="1"/>
  <c r="L5007" i="9"/>
  <c r="M5007" i="9"/>
  <c r="N5007" i="9"/>
  <c r="AM5007" i="9" s="1"/>
  <c r="Y5007" i="9" s="1"/>
  <c r="L5008" i="9"/>
  <c r="M5008" i="9"/>
  <c r="N5008" i="9"/>
  <c r="AM5008" i="9" s="1"/>
  <c r="Y5008" i="9" s="1"/>
  <c r="L5009" i="9"/>
  <c r="M5009" i="9"/>
  <c r="N5009" i="9"/>
  <c r="AM5009" i="9" s="1"/>
  <c r="Y5009" i="9" s="1"/>
  <c r="L5010" i="9"/>
  <c r="M5010" i="9"/>
  <c r="N5010" i="9"/>
  <c r="AM5010" i="9" s="1"/>
  <c r="Y5010" i="9" s="1"/>
  <c r="L5011" i="9"/>
  <c r="M5011" i="9"/>
  <c r="N5011" i="9"/>
  <c r="AM5011" i="9" s="1"/>
  <c r="Y5011" i="9" s="1"/>
  <c r="L5012" i="9"/>
  <c r="M5012" i="9"/>
  <c r="N5012" i="9"/>
  <c r="AM5012" i="9" s="1"/>
  <c r="Y5012" i="9" s="1"/>
  <c r="L5013" i="9"/>
  <c r="M5013" i="9"/>
  <c r="N5013" i="9"/>
  <c r="AM5013" i="9" s="1"/>
  <c r="Y5013" i="9" s="1"/>
  <c r="L5014" i="9"/>
  <c r="M5014" i="9"/>
  <c r="N5014" i="9"/>
  <c r="AM5014" i="9" s="1"/>
  <c r="Y5014" i="9" s="1"/>
  <c r="L5015" i="9"/>
  <c r="M5015" i="9"/>
  <c r="N5015" i="9"/>
  <c r="AM5015" i="9" s="1"/>
  <c r="Y5015" i="9" s="1"/>
  <c r="L5016" i="9"/>
  <c r="M5016" i="9"/>
  <c r="N5016" i="9"/>
  <c r="AM5016" i="9" s="1"/>
  <c r="Y5016" i="9" s="1"/>
  <c r="L5017" i="9"/>
  <c r="M5017" i="9"/>
  <c r="N5017" i="9"/>
  <c r="AM5017" i="9" s="1"/>
  <c r="Y5017" i="9" s="1"/>
  <c r="L5018" i="9"/>
  <c r="M5018" i="9"/>
  <c r="N5018" i="9"/>
  <c r="AM5018" i="9" s="1"/>
  <c r="Y5018" i="9" s="1"/>
  <c r="L5019" i="9"/>
  <c r="M5019" i="9"/>
  <c r="N5019" i="9"/>
  <c r="AM5019" i="9" s="1"/>
  <c r="Y5019" i="9" s="1"/>
  <c r="L5020" i="9"/>
  <c r="M5020" i="9"/>
  <c r="N5020" i="9"/>
  <c r="AM5020" i="9" s="1"/>
  <c r="Y5020" i="9" s="1"/>
  <c r="L5021" i="9"/>
  <c r="M5021" i="9"/>
  <c r="N5021" i="9"/>
  <c r="AM5021" i="9" s="1"/>
  <c r="Y5021" i="9" s="1"/>
  <c r="L5022" i="9"/>
  <c r="M5022" i="9"/>
  <c r="N5022" i="9"/>
  <c r="AM5022" i="9" s="1"/>
  <c r="Y5022" i="9" s="1"/>
  <c r="L5023" i="9"/>
  <c r="M5023" i="9"/>
  <c r="N5023" i="9"/>
  <c r="AM5023" i="9" s="1"/>
  <c r="Y5023" i="9" s="1"/>
  <c r="L5024" i="9"/>
  <c r="M5024" i="9"/>
  <c r="N5024" i="9"/>
  <c r="AM5024" i="9" s="1"/>
  <c r="Y5024" i="9" s="1"/>
  <c r="L5025" i="9"/>
  <c r="M5025" i="9"/>
  <c r="N5025" i="9"/>
  <c r="AM5025" i="9" s="1"/>
  <c r="Y5025" i="9" s="1"/>
  <c r="L5026" i="9"/>
  <c r="M5026" i="9"/>
  <c r="N5026" i="9"/>
  <c r="AM5026" i="9" s="1"/>
  <c r="Y5026" i="9" s="1"/>
  <c r="L5027" i="9"/>
  <c r="M5027" i="9"/>
  <c r="N5027" i="9"/>
  <c r="AM5027" i="9" s="1"/>
  <c r="Y5027" i="9" s="1"/>
  <c r="L5028" i="9"/>
  <c r="M5028" i="9"/>
  <c r="N5028" i="9"/>
  <c r="AM5028" i="9" s="1"/>
  <c r="Y5028" i="9" s="1"/>
  <c r="L5029" i="9"/>
  <c r="M5029" i="9"/>
  <c r="N5029" i="9"/>
  <c r="AM5029" i="9" s="1"/>
  <c r="Y5029" i="9" s="1"/>
  <c r="L5030" i="9"/>
  <c r="M5030" i="9"/>
  <c r="N5030" i="9"/>
  <c r="AM5030" i="9" s="1"/>
  <c r="Y5030" i="9" s="1"/>
  <c r="L5031" i="9"/>
  <c r="M5031" i="9"/>
  <c r="N5031" i="9"/>
  <c r="AM5031" i="9" s="1"/>
  <c r="Y5031" i="9" s="1"/>
  <c r="L5032" i="9"/>
  <c r="M5032" i="9"/>
  <c r="N5032" i="9"/>
  <c r="AM5032" i="9" s="1"/>
  <c r="Y5032" i="9" s="1"/>
  <c r="L5033" i="9"/>
  <c r="M5033" i="9"/>
  <c r="N5033" i="9"/>
  <c r="AM5033" i="9" s="1"/>
  <c r="Y5033" i="9" s="1"/>
  <c r="L5034" i="9"/>
  <c r="M5034" i="9"/>
  <c r="N5034" i="9"/>
  <c r="AM5034" i="9" s="1"/>
  <c r="Y5034" i="9" s="1"/>
  <c r="L5035" i="9"/>
  <c r="M5035" i="9"/>
  <c r="N5035" i="9"/>
  <c r="AM5035" i="9" s="1"/>
  <c r="Y5035" i="9" s="1"/>
  <c r="L5036" i="9"/>
  <c r="M5036" i="9"/>
  <c r="N5036" i="9"/>
  <c r="AM5036" i="9" s="1"/>
  <c r="Y5036" i="9" s="1"/>
  <c r="L5037" i="9"/>
  <c r="M5037" i="9"/>
  <c r="N5037" i="9"/>
  <c r="AM5037" i="9" s="1"/>
  <c r="Y5037" i="9" s="1"/>
  <c r="L5038" i="9"/>
  <c r="M5038" i="9"/>
  <c r="N5038" i="9"/>
  <c r="AM5038" i="9" s="1"/>
  <c r="Y5038" i="9" s="1"/>
  <c r="L5039" i="9"/>
  <c r="M5039" i="9"/>
  <c r="N5039" i="9"/>
  <c r="AM5039" i="9" s="1"/>
  <c r="Y5039" i="9" s="1"/>
  <c r="L5040" i="9"/>
  <c r="M5040" i="9"/>
  <c r="N5040" i="9"/>
  <c r="AM5040" i="9" s="1"/>
  <c r="Y5040" i="9" s="1"/>
  <c r="L5041" i="9"/>
  <c r="M5041" i="9"/>
  <c r="N5041" i="9"/>
  <c r="AM5041" i="9" s="1"/>
  <c r="Y5041" i="9" s="1"/>
  <c r="L5042" i="9"/>
  <c r="M5042" i="9"/>
  <c r="N5042" i="9"/>
  <c r="AM5042" i="9" s="1"/>
  <c r="Y5042" i="9" s="1"/>
  <c r="L5043" i="9"/>
  <c r="M5043" i="9"/>
  <c r="N5043" i="9"/>
  <c r="AM5043" i="9" s="1"/>
  <c r="Y5043" i="9" s="1"/>
  <c r="L5044" i="9"/>
  <c r="M5044" i="9"/>
  <c r="N5044" i="9"/>
  <c r="AM5044" i="9" s="1"/>
  <c r="Y5044" i="9" s="1"/>
  <c r="L5045" i="9"/>
  <c r="M5045" i="9"/>
  <c r="N5045" i="9"/>
  <c r="AM5045" i="9" s="1"/>
  <c r="Y5045" i="9" s="1"/>
  <c r="L5046" i="9"/>
  <c r="M5046" i="9"/>
  <c r="N5046" i="9"/>
  <c r="AM5046" i="9" s="1"/>
  <c r="Y5046" i="9" s="1"/>
  <c r="L5047" i="9"/>
  <c r="M5047" i="9"/>
  <c r="N5047" i="9"/>
  <c r="AM5047" i="9" s="1"/>
  <c r="Y5047" i="9" s="1"/>
  <c r="L5048" i="9"/>
  <c r="M5048" i="9"/>
  <c r="N5048" i="9"/>
  <c r="AM5048" i="9" s="1"/>
  <c r="Y5048" i="9" s="1"/>
  <c r="L5049" i="9"/>
  <c r="M5049" i="9"/>
  <c r="N5049" i="9"/>
  <c r="AM5049" i="9" s="1"/>
  <c r="Y5049" i="9" s="1"/>
  <c r="L5050" i="9"/>
  <c r="M5050" i="9"/>
  <c r="N5050" i="9"/>
  <c r="AM5050" i="9" s="1"/>
  <c r="Y5050" i="9" s="1"/>
  <c r="L5051" i="9"/>
  <c r="M5051" i="9"/>
  <c r="N5051" i="9"/>
  <c r="AM5051" i="9" s="1"/>
  <c r="Y5051" i="9" s="1"/>
  <c r="L5052" i="9"/>
  <c r="M5052" i="9"/>
  <c r="N5052" i="9"/>
  <c r="AM5052" i="9" s="1"/>
  <c r="Y5052" i="9" s="1"/>
  <c r="L5053" i="9"/>
  <c r="M5053" i="9"/>
  <c r="N5053" i="9"/>
  <c r="AM5053" i="9" s="1"/>
  <c r="Y5053" i="9" s="1"/>
  <c r="L5054" i="9"/>
  <c r="M5054" i="9"/>
  <c r="N5054" i="9"/>
  <c r="AM5054" i="9" s="1"/>
  <c r="Y5054" i="9" s="1"/>
  <c r="L5055" i="9"/>
  <c r="M5055" i="9"/>
  <c r="N5055" i="9"/>
  <c r="AM5055" i="9" s="1"/>
  <c r="Y5055" i="9" s="1"/>
  <c r="L5056" i="9"/>
  <c r="M5056" i="9"/>
  <c r="N5056" i="9"/>
  <c r="AM5056" i="9" s="1"/>
  <c r="Y5056" i="9" s="1"/>
  <c r="L5057" i="9"/>
  <c r="M5057" i="9"/>
  <c r="N5057" i="9"/>
  <c r="AM5057" i="9" s="1"/>
  <c r="Y5057" i="9" s="1"/>
  <c r="L5058" i="9"/>
  <c r="M5058" i="9"/>
  <c r="N5058" i="9"/>
  <c r="AM5058" i="9" s="1"/>
  <c r="Y5058" i="9" s="1"/>
  <c r="L5059" i="9"/>
  <c r="M5059" i="9"/>
  <c r="N5059" i="9"/>
  <c r="AM5059" i="9" s="1"/>
  <c r="Y5059" i="9" s="1"/>
  <c r="L5060" i="9"/>
  <c r="M5060" i="9"/>
  <c r="N5060" i="9"/>
  <c r="AM5060" i="9" s="1"/>
  <c r="Y5060" i="9" s="1"/>
  <c r="L5061" i="9"/>
  <c r="M5061" i="9"/>
  <c r="N5061" i="9"/>
  <c r="AM5061" i="9" s="1"/>
  <c r="Y5061" i="9" s="1"/>
  <c r="L5062" i="9"/>
  <c r="M5062" i="9"/>
  <c r="N5062" i="9"/>
  <c r="AM5062" i="9" s="1"/>
  <c r="Y5062" i="9" s="1"/>
  <c r="L5063" i="9"/>
  <c r="M5063" i="9"/>
  <c r="N5063" i="9"/>
  <c r="AM5063" i="9" s="1"/>
  <c r="Y5063" i="9" s="1"/>
  <c r="L5064" i="9"/>
  <c r="M5064" i="9"/>
  <c r="N5064" i="9"/>
  <c r="AM5064" i="9" s="1"/>
  <c r="Y5064" i="9" s="1"/>
  <c r="L5065" i="9"/>
  <c r="M5065" i="9"/>
  <c r="N5065" i="9"/>
  <c r="AM5065" i="9" s="1"/>
  <c r="Y5065" i="9" s="1"/>
  <c r="L5066" i="9"/>
  <c r="M5066" i="9"/>
  <c r="N5066" i="9"/>
  <c r="AM5066" i="9" s="1"/>
  <c r="Y5066" i="9" s="1"/>
  <c r="L5067" i="9"/>
  <c r="M5067" i="9"/>
  <c r="N5067" i="9"/>
  <c r="AM5067" i="9" s="1"/>
  <c r="Y5067" i="9" s="1"/>
  <c r="L5068" i="9"/>
  <c r="M5068" i="9"/>
  <c r="N5068" i="9"/>
  <c r="AM5068" i="9" s="1"/>
  <c r="Y5068" i="9" s="1"/>
  <c r="L5069" i="9"/>
  <c r="M5069" i="9"/>
  <c r="N5069" i="9"/>
  <c r="AM5069" i="9" s="1"/>
  <c r="Y5069" i="9" s="1"/>
  <c r="L5070" i="9"/>
  <c r="M5070" i="9"/>
  <c r="N5070" i="9"/>
  <c r="AM5070" i="9" s="1"/>
  <c r="Y5070" i="9" s="1"/>
  <c r="L5071" i="9"/>
  <c r="M5071" i="9"/>
  <c r="N5071" i="9"/>
  <c r="AM5071" i="9" s="1"/>
  <c r="Y5071" i="9" s="1"/>
  <c r="L5072" i="9"/>
  <c r="M5072" i="9"/>
  <c r="N5072" i="9"/>
  <c r="AM5072" i="9" s="1"/>
  <c r="Y5072" i="9" s="1"/>
  <c r="L5073" i="9"/>
  <c r="M5073" i="9"/>
  <c r="N5073" i="9"/>
  <c r="AM5073" i="9" s="1"/>
  <c r="Y5073" i="9" s="1"/>
  <c r="L5074" i="9"/>
  <c r="M5074" i="9"/>
  <c r="N5074" i="9"/>
  <c r="AM5074" i="9" s="1"/>
  <c r="Y5074" i="9" s="1"/>
  <c r="L5075" i="9"/>
  <c r="M5075" i="9"/>
  <c r="N5075" i="9"/>
  <c r="AM5075" i="9" s="1"/>
  <c r="Y5075" i="9" s="1"/>
  <c r="L5076" i="9"/>
  <c r="M5076" i="9"/>
  <c r="N5076" i="9"/>
  <c r="AM5076" i="9" s="1"/>
  <c r="Y5076" i="9" s="1"/>
  <c r="L5077" i="9"/>
  <c r="M5077" i="9"/>
  <c r="N5077" i="9"/>
  <c r="AM5077" i="9" s="1"/>
  <c r="Y5077" i="9" s="1"/>
  <c r="L5078" i="9"/>
  <c r="M5078" i="9"/>
  <c r="N5078" i="9"/>
  <c r="AM5078" i="9" s="1"/>
  <c r="Y5078" i="9" s="1"/>
  <c r="L5079" i="9"/>
  <c r="M5079" i="9"/>
  <c r="N5079" i="9"/>
  <c r="AM5079" i="9" s="1"/>
  <c r="Y5079" i="9" s="1"/>
  <c r="L5080" i="9"/>
  <c r="M5080" i="9"/>
  <c r="N5080" i="9"/>
  <c r="AM5080" i="9" s="1"/>
  <c r="Y5080" i="9" s="1"/>
  <c r="L5081" i="9"/>
  <c r="M5081" i="9"/>
  <c r="N5081" i="9"/>
  <c r="AM5081" i="9" s="1"/>
  <c r="Y5081" i="9" s="1"/>
  <c r="L5082" i="9"/>
  <c r="M5082" i="9"/>
  <c r="N5082" i="9"/>
  <c r="AM5082" i="9" s="1"/>
  <c r="Y5082" i="9" s="1"/>
  <c r="L5083" i="9"/>
  <c r="M5083" i="9"/>
  <c r="N5083" i="9"/>
  <c r="AM5083" i="9" s="1"/>
  <c r="Y5083" i="9" s="1"/>
  <c r="L5084" i="9"/>
  <c r="M5084" i="9"/>
  <c r="N5084" i="9"/>
  <c r="AM5084" i="9" s="1"/>
  <c r="Y5084" i="9" s="1"/>
  <c r="L5085" i="9"/>
  <c r="M5085" i="9"/>
  <c r="N5085" i="9"/>
  <c r="AM5085" i="9" s="1"/>
  <c r="Y5085" i="9" s="1"/>
  <c r="L5086" i="9"/>
  <c r="M5086" i="9"/>
  <c r="N5086" i="9"/>
  <c r="AM5086" i="9" s="1"/>
  <c r="Y5086" i="9" s="1"/>
  <c r="L5087" i="9"/>
  <c r="M5087" i="9"/>
  <c r="N5087" i="9"/>
  <c r="AM5087" i="9" s="1"/>
  <c r="Y5087" i="9" s="1"/>
  <c r="L5088" i="9"/>
  <c r="M5088" i="9"/>
  <c r="N5088" i="9"/>
  <c r="AM5088" i="9" s="1"/>
  <c r="Y5088" i="9" s="1"/>
  <c r="L5089" i="9"/>
  <c r="M5089" i="9"/>
  <c r="N5089" i="9"/>
  <c r="AM5089" i="9" s="1"/>
  <c r="Y5089" i="9" s="1"/>
  <c r="L5090" i="9"/>
  <c r="M5090" i="9"/>
  <c r="N5090" i="9"/>
  <c r="AM5090" i="9" s="1"/>
  <c r="Y5090" i="9" s="1"/>
  <c r="L5091" i="9"/>
  <c r="M5091" i="9"/>
  <c r="N5091" i="9"/>
  <c r="AM5091" i="9" s="1"/>
  <c r="Y5091" i="9" s="1"/>
  <c r="L5092" i="9"/>
  <c r="M5092" i="9"/>
  <c r="N5092" i="9"/>
  <c r="AM5092" i="9" s="1"/>
  <c r="Y5092" i="9" s="1"/>
  <c r="L5093" i="9"/>
  <c r="M5093" i="9"/>
  <c r="N5093" i="9"/>
  <c r="AM5093" i="9" s="1"/>
  <c r="Y5093" i="9" s="1"/>
  <c r="L5094" i="9"/>
  <c r="M5094" i="9"/>
  <c r="N5094" i="9"/>
  <c r="AM5094" i="9" s="1"/>
  <c r="Y5094" i="9" s="1"/>
  <c r="L5095" i="9"/>
  <c r="M5095" i="9"/>
  <c r="N5095" i="9"/>
  <c r="AM5095" i="9" s="1"/>
  <c r="Y5095" i="9" s="1"/>
  <c r="L5096" i="9"/>
  <c r="M5096" i="9"/>
  <c r="N5096" i="9"/>
  <c r="AM5096" i="9" s="1"/>
  <c r="Y5096" i="9" s="1"/>
  <c r="L5097" i="9"/>
  <c r="M5097" i="9"/>
  <c r="N5097" i="9"/>
  <c r="AM5097" i="9" s="1"/>
  <c r="Y5097" i="9" s="1"/>
  <c r="L5098" i="9"/>
  <c r="M5098" i="9"/>
  <c r="N5098" i="9"/>
  <c r="AM5098" i="9" s="1"/>
  <c r="Y5098" i="9" s="1"/>
  <c r="L5099" i="9"/>
  <c r="M5099" i="9"/>
  <c r="N5099" i="9"/>
  <c r="AM5099" i="9" s="1"/>
  <c r="Y5099" i="9" s="1"/>
  <c r="L5100" i="9"/>
  <c r="M5100" i="9"/>
  <c r="N5100" i="9"/>
  <c r="AM5100" i="9" s="1"/>
  <c r="Y5100" i="9" s="1"/>
  <c r="L5101" i="9"/>
  <c r="M5101" i="9"/>
  <c r="N5101" i="9"/>
  <c r="AM5101" i="9" s="1"/>
  <c r="Y5101" i="9" s="1"/>
  <c r="L5102" i="9"/>
  <c r="M5102" i="9"/>
  <c r="N5102" i="9"/>
  <c r="AM5102" i="9" s="1"/>
  <c r="Y5102" i="9" s="1"/>
  <c r="L5103" i="9"/>
  <c r="M5103" i="9"/>
  <c r="N5103" i="9"/>
  <c r="AM5103" i="9" s="1"/>
  <c r="Y5103" i="9" s="1"/>
  <c r="L5104" i="9"/>
  <c r="M5104" i="9"/>
  <c r="N5104" i="9"/>
  <c r="AM5104" i="9" s="1"/>
  <c r="Y5104" i="9" s="1"/>
  <c r="L5105" i="9"/>
  <c r="M5105" i="9"/>
  <c r="N5105" i="9"/>
  <c r="AM5105" i="9" s="1"/>
  <c r="Y5105" i="9" s="1"/>
  <c r="L5106" i="9"/>
  <c r="M5106" i="9"/>
  <c r="N5106" i="9"/>
  <c r="AM5106" i="9" s="1"/>
  <c r="Y5106" i="9" s="1"/>
  <c r="L5107" i="9"/>
  <c r="M5107" i="9"/>
  <c r="N5107" i="9"/>
  <c r="AM5107" i="9" s="1"/>
  <c r="Y5107" i="9" s="1"/>
  <c r="L5108" i="9"/>
  <c r="M5108" i="9"/>
  <c r="N5108" i="9"/>
  <c r="AM5108" i="9" s="1"/>
  <c r="Y5108" i="9" s="1"/>
  <c r="L5109" i="9"/>
  <c r="M5109" i="9"/>
  <c r="N5109" i="9"/>
  <c r="AM5109" i="9" s="1"/>
  <c r="Y5109" i="9" s="1"/>
  <c r="L5110" i="9"/>
  <c r="M5110" i="9"/>
  <c r="N5110" i="9"/>
  <c r="AM5110" i="9" s="1"/>
  <c r="Y5110" i="9" s="1"/>
  <c r="L5111" i="9"/>
  <c r="M5111" i="9"/>
  <c r="N5111" i="9"/>
  <c r="AM5111" i="9" s="1"/>
  <c r="Y5111" i="9" s="1"/>
  <c r="L5112" i="9"/>
  <c r="M5112" i="9"/>
  <c r="N5112" i="9"/>
  <c r="AM5112" i="9" s="1"/>
  <c r="Y5112" i="9" s="1"/>
  <c r="L5113" i="9"/>
  <c r="M5113" i="9"/>
  <c r="N5113" i="9"/>
  <c r="AM5113" i="9" s="1"/>
  <c r="Y5113" i="9" s="1"/>
  <c r="L5114" i="9"/>
  <c r="M5114" i="9"/>
  <c r="N5114" i="9"/>
  <c r="AM5114" i="9" s="1"/>
  <c r="Y5114" i="9" s="1"/>
  <c r="L5115" i="9"/>
  <c r="M5115" i="9"/>
  <c r="N5115" i="9"/>
  <c r="AM5115" i="9" s="1"/>
  <c r="Y5115" i="9" s="1"/>
  <c r="L5116" i="9"/>
  <c r="M5116" i="9"/>
  <c r="N5116" i="9"/>
  <c r="AM5116" i="9" s="1"/>
  <c r="Y5116" i="9" s="1"/>
  <c r="L5117" i="9"/>
  <c r="M5117" i="9"/>
  <c r="N5117" i="9"/>
  <c r="AM5117" i="9" s="1"/>
  <c r="Y5117" i="9" s="1"/>
  <c r="L5118" i="9"/>
  <c r="M5118" i="9"/>
  <c r="N5118" i="9"/>
  <c r="AM5118" i="9" s="1"/>
  <c r="Y5118" i="9" s="1"/>
  <c r="L5119" i="9"/>
  <c r="M5119" i="9"/>
  <c r="N5119" i="9"/>
  <c r="AM5119" i="9" s="1"/>
  <c r="Y5119" i="9" s="1"/>
  <c r="L5120" i="9"/>
  <c r="M5120" i="9"/>
  <c r="N5120" i="9"/>
  <c r="AM5120" i="9" s="1"/>
  <c r="Y5120" i="9" s="1"/>
  <c r="L5121" i="9"/>
  <c r="M5121" i="9"/>
  <c r="N5121" i="9"/>
  <c r="AM5121" i="9" s="1"/>
  <c r="Y5121" i="9" s="1"/>
  <c r="L5122" i="9"/>
  <c r="M5122" i="9"/>
  <c r="N5122" i="9"/>
  <c r="AM5122" i="9" s="1"/>
  <c r="Y5122" i="9" s="1"/>
  <c r="L5123" i="9"/>
  <c r="M5123" i="9"/>
  <c r="N5123" i="9"/>
  <c r="AM5123" i="9" s="1"/>
  <c r="Y5123" i="9" s="1"/>
  <c r="L5124" i="9"/>
  <c r="M5124" i="9"/>
  <c r="N5124" i="9"/>
  <c r="AM5124" i="9" s="1"/>
  <c r="Y5124" i="9" s="1"/>
  <c r="L5125" i="9"/>
  <c r="M5125" i="9"/>
  <c r="N5125" i="9"/>
  <c r="AM5125" i="9" s="1"/>
  <c r="Y5125" i="9" s="1"/>
  <c r="L5126" i="9"/>
  <c r="M5126" i="9"/>
  <c r="N5126" i="9"/>
  <c r="AM5126" i="9" s="1"/>
  <c r="Y5126" i="9" s="1"/>
  <c r="L5127" i="9"/>
  <c r="M5127" i="9"/>
  <c r="N5127" i="9"/>
  <c r="AM5127" i="9" s="1"/>
  <c r="Y5127" i="9" s="1"/>
  <c r="L5128" i="9"/>
  <c r="M5128" i="9"/>
  <c r="N5128" i="9"/>
  <c r="AM5128" i="9" s="1"/>
  <c r="Y5128" i="9" s="1"/>
  <c r="L5129" i="9"/>
  <c r="M5129" i="9"/>
  <c r="N5129" i="9"/>
  <c r="AM5129" i="9" s="1"/>
  <c r="Y5129" i="9" s="1"/>
  <c r="L5130" i="9"/>
  <c r="M5130" i="9"/>
  <c r="N5130" i="9"/>
  <c r="AM5130" i="9" s="1"/>
  <c r="Y5130" i="9" s="1"/>
  <c r="L5131" i="9"/>
  <c r="M5131" i="9"/>
  <c r="N5131" i="9"/>
  <c r="AM5131" i="9" s="1"/>
  <c r="Y5131" i="9" s="1"/>
  <c r="L5132" i="9"/>
  <c r="M5132" i="9"/>
  <c r="N5132" i="9"/>
  <c r="AM5132" i="9" s="1"/>
  <c r="Y5132" i="9" s="1"/>
  <c r="L5133" i="9"/>
  <c r="M5133" i="9"/>
  <c r="N5133" i="9"/>
  <c r="AM5133" i="9" s="1"/>
  <c r="Y5133" i="9" s="1"/>
  <c r="L5134" i="9"/>
  <c r="M5134" i="9"/>
  <c r="N5134" i="9"/>
  <c r="AM5134" i="9" s="1"/>
  <c r="Y5134" i="9" s="1"/>
  <c r="L5135" i="9"/>
  <c r="M5135" i="9"/>
  <c r="N5135" i="9"/>
  <c r="AM5135" i="9" s="1"/>
  <c r="Y5135" i="9" s="1"/>
  <c r="L5136" i="9"/>
  <c r="M5136" i="9"/>
  <c r="N5136" i="9"/>
  <c r="AM5136" i="9" s="1"/>
  <c r="Y5136" i="9" s="1"/>
  <c r="L5137" i="9"/>
  <c r="M5137" i="9"/>
  <c r="N5137" i="9"/>
  <c r="AM5137" i="9" s="1"/>
  <c r="Y5137" i="9" s="1"/>
  <c r="L5138" i="9"/>
  <c r="M5138" i="9"/>
  <c r="N5138" i="9"/>
  <c r="AM5138" i="9" s="1"/>
  <c r="Y5138" i="9" s="1"/>
  <c r="L5139" i="9"/>
  <c r="M5139" i="9"/>
  <c r="N5139" i="9"/>
  <c r="AM5139" i="9" s="1"/>
  <c r="Y5139" i="9" s="1"/>
  <c r="L5140" i="9"/>
  <c r="M5140" i="9"/>
  <c r="N5140" i="9"/>
  <c r="AM5140" i="9" s="1"/>
  <c r="Y5140" i="9" s="1"/>
  <c r="L5141" i="9"/>
  <c r="M5141" i="9"/>
  <c r="N5141" i="9"/>
  <c r="AM5141" i="9" s="1"/>
  <c r="Y5141" i="9" s="1"/>
  <c r="L5142" i="9"/>
  <c r="M5142" i="9"/>
  <c r="N5142" i="9"/>
  <c r="AM5142" i="9" s="1"/>
  <c r="Y5142" i="9" s="1"/>
  <c r="L5143" i="9"/>
  <c r="M5143" i="9"/>
  <c r="N5143" i="9"/>
  <c r="AM5143" i="9" s="1"/>
  <c r="Y5143" i="9" s="1"/>
  <c r="L5144" i="9"/>
  <c r="M5144" i="9"/>
  <c r="N5144" i="9"/>
  <c r="AM5144" i="9" s="1"/>
  <c r="Y5144" i="9" s="1"/>
  <c r="L5145" i="9"/>
  <c r="M5145" i="9"/>
  <c r="N5145" i="9"/>
  <c r="AM5145" i="9" s="1"/>
  <c r="Y5145" i="9" s="1"/>
  <c r="L5146" i="9"/>
  <c r="M5146" i="9"/>
  <c r="N5146" i="9"/>
  <c r="AM5146" i="9" s="1"/>
  <c r="Y5146" i="9" s="1"/>
  <c r="L5147" i="9"/>
  <c r="M5147" i="9"/>
  <c r="N5147" i="9"/>
  <c r="AM5147" i="9" s="1"/>
  <c r="Y5147" i="9" s="1"/>
  <c r="L5148" i="9"/>
  <c r="M5148" i="9"/>
  <c r="N5148" i="9"/>
  <c r="AM5148" i="9" s="1"/>
  <c r="Y5148" i="9" s="1"/>
  <c r="L5149" i="9"/>
  <c r="M5149" i="9"/>
  <c r="N5149" i="9"/>
  <c r="AM5149" i="9" s="1"/>
  <c r="Y5149" i="9" s="1"/>
  <c r="L5150" i="9"/>
  <c r="M5150" i="9"/>
  <c r="N5150" i="9"/>
  <c r="AM5150" i="9" s="1"/>
  <c r="Y5150" i="9" s="1"/>
  <c r="L5151" i="9"/>
  <c r="M5151" i="9"/>
  <c r="N5151" i="9"/>
  <c r="AM5151" i="9" s="1"/>
  <c r="Y5151" i="9" s="1"/>
  <c r="L5152" i="9"/>
  <c r="M5152" i="9"/>
  <c r="N5152" i="9"/>
  <c r="AM5152" i="9" s="1"/>
  <c r="Y5152" i="9" s="1"/>
  <c r="L5153" i="9"/>
  <c r="M5153" i="9"/>
  <c r="N5153" i="9"/>
  <c r="AM5153" i="9" s="1"/>
  <c r="Y5153" i="9" s="1"/>
  <c r="L5154" i="9"/>
  <c r="M5154" i="9"/>
  <c r="N5154" i="9"/>
  <c r="AM5154" i="9" s="1"/>
  <c r="Y5154" i="9" s="1"/>
  <c r="L5155" i="9"/>
  <c r="M5155" i="9"/>
  <c r="N5155" i="9"/>
  <c r="AM5155" i="9" s="1"/>
  <c r="Y5155" i="9" s="1"/>
  <c r="L5156" i="9"/>
  <c r="M5156" i="9"/>
  <c r="N5156" i="9"/>
  <c r="AM5156" i="9" s="1"/>
  <c r="Y5156" i="9" s="1"/>
  <c r="L5157" i="9"/>
  <c r="M5157" i="9"/>
  <c r="N5157" i="9"/>
  <c r="AM5157" i="9" s="1"/>
  <c r="Y5157" i="9" s="1"/>
  <c r="L5158" i="9"/>
  <c r="M5158" i="9"/>
  <c r="N5158" i="9"/>
  <c r="AM5158" i="9" s="1"/>
  <c r="Y5158" i="9" s="1"/>
  <c r="L5159" i="9"/>
  <c r="M5159" i="9"/>
  <c r="N5159" i="9"/>
  <c r="AM5159" i="9" s="1"/>
  <c r="Y5159" i="9" s="1"/>
  <c r="L5160" i="9"/>
  <c r="M5160" i="9"/>
  <c r="N5160" i="9"/>
  <c r="AM5160" i="9" s="1"/>
  <c r="Y5160" i="9" s="1"/>
  <c r="L5161" i="9"/>
  <c r="M5161" i="9"/>
  <c r="N5161" i="9"/>
  <c r="AM5161" i="9" s="1"/>
  <c r="Y5161" i="9" s="1"/>
  <c r="L5162" i="9"/>
  <c r="M5162" i="9"/>
  <c r="N5162" i="9"/>
  <c r="AM5162" i="9" s="1"/>
  <c r="Y5162" i="9" s="1"/>
  <c r="L5163" i="9"/>
  <c r="M5163" i="9"/>
  <c r="N5163" i="9"/>
  <c r="AM5163" i="9" s="1"/>
  <c r="Y5163" i="9" s="1"/>
  <c r="L5164" i="9"/>
  <c r="M5164" i="9"/>
  <c r="N5164" i="9"/>
  <c r="AM5164" i="9" s="1"/>
  <c r="Y5164" i="9" s="1"/>
  <c r="L5165" i="9"/>
  <c r="M5165" i="9"/>
  <c r="N5165" i="9"/>
  <c r="AM5165" i="9" s="1"/>
  <c r="Y5165" i="9" s="1"/>
  <c r="L5166" i="9"/>
  <c r="M5166" i="9"/>
  <c r="N5166" i="9"/>
  <c r="AM5166" i="9" s="1"/>
  <c r="Y5166" i="9" s="1"/>
  <c r="L5167" i="9"/>
  <c r="M5167" i="9"/>
  <c r="N5167" i="9"/>
  <c r="AM5167" i="9" s="1"/>
  <c r="Y5167" i="9" s="1"/>
  <c r="L5168" i="9"/>
  <c r="M5168" i="9"/>
  <c r="N5168" i="9"/>
  <c r="AM5168" i="9" s="1"/>
  <c r="Y5168" i="9" s="1"/>
  <c r="L5169" i="9"/>
  <c r="M5169" i="9"/>
  <c r="N5169" i="9"/>
  <c r="AM5169" i="9" s="1"/>
  <c r="Y5169" i="9" s="1"/>
  <c r="L5170" i="9"/>
  <c r="M5170" i="9"/>
  <c r="N5170" i="9"/>
  <c r="AM5170" i="9" s="1"/>
  <c r="Y5170" i="9" s="1"/>
  <c r="L5171" i="9"/>
  <c r="M5171" i="9"/>
  <c r="N5171" i="9"/>
  <c r="AM5171" i="9" s="1"/>
  <c r="Y5171" i="9" s="1"/>
  <c r="L5172" i="9"/>
  <c r="M5172" i="9"/>
  <c r="N5172" i="9"/>
  <c r="AM5172" i="9" s="1"/>
  <c r="Y5172" i="9" s="1"/>
  <c r="L5173" i="9"/>
  <c r="M5173" i="9"/>
  <c r="N5173" i="9"/>
  <c r="AM5173" i="9" s="1"/>
  <c r="Y5173" i="9" s="1"/>
  <c r="L5174" i="9"/>
  <c r="M5174" i="9"/>
  <c r="N5174" i="9"/>
  <c r="AM5174" i="9" s="1"/>
  <c r="Y5174" i="9" s="1"/>
  <c r="L5175" i="9"/>
  <c r="M5175" i="9"/>
  <c r="N5175" i="9"/>
  <c r="AM5175" i="9" s="1"/>
  <c r="Y5175" i="9" s="1"/>
  <c r="L5176" i="9"/>
  <c r="M5176" i="9"/>
  <c r="N5176" i="9"/>
  <c r="AM5176" i="9" s="1"/>
  <c r="Y5176" i="9" s="1"/>
  <c r="L5177" i="9"/>
  <c r="M5177" i="9"/>
  <c r="N5177" i="9"/>
  <c r="AM5177" i="9" s="1"/>
  <c r="Y5177" i="9" s="1"/>
  <c r="L5178" i="9"/>
  <c r="M5178" i="9"/>
  <c r="N5178" i="9"/>
  <c r="AM5178" i="9" s="1"/>
  <c r="Y5178" i="9" s="1"/>
  <c r="L5179" i="9"/>
  <c r="M5179" i="9"/>
  <c r="N5179" i="9"/>
  <c r="AM5179" i="9" s="1"/>
  <c r="Y5179" i="9" s="1"/>
  <c r="L5180" i="9"/>
  <c r="M5180" i="9"/>
  <c r="N5180" i="9"/>
  <c r="AM5180" i="9" s="1"/>
  <c r="Y5180" i="9" s="1"/>
  <c r="L5181" i="9"/>
  <c r="M5181" i="9"/>
  <c r="N5181" i="9"/>
  <c r="AM5181" i="9" s="1"/>
  <c r="Y5181" i="9" s="1"/>
  <c r="L5182" i="9"/>
  <c r="M5182" i="9"/>
  <c r="N5182" i="9"/>
  <c r="AM5182" i="9" s="1"/>
  <c r="Y5182" i="9" s="1"/>
  <c r="L5183" i="9"/>
  <c r="M5183" i="9"/>
  <c r="N5183" i="9"/>
  <c r="AM5183" i="9" s="1"/>
  <c r="Y5183" i="9" s="1"/>
  <c r="L5184" i="9"/>
  <c r="M5184" i="9"/>
  <c r="N5184" i="9"/>
  <c r="AM5184" i="9" s="1"/>
  <c r="Y5184" i="9" s="1"/>
  <c r="L5185" i="9"/>
  <c r="M5185" i="9"/>
  <c r="N5185" i="9"/>
  <c r="AM5185" i="9" s="1"/>
  <c r="Y5185" i="9" s="1"/>
  <c r="L5186" i="9"/>
  <c r="M5186" i="9"/>
  <c r="N5186" i="9"/>
  <c r="AM5186" i="9" s="1"/>
  <c r="Y5186" i="9" s="1"/>
  <c r="L5187" i="9"/>
  <c r="M5187" i="9"/>
  <c r="N5187" i="9"/>
  <c r="AM5187" i="9" s="1"/>
  <c r="Y5187" i="9" s="1"/>
  <c r="L5188" i="9"/>
  <c r="M5188" i="9"/>
  <c r="N5188" i="9"/>
  <c r="AM5188" i="9" s="1"/>
  <c r="Y5188" i="9" s="1"/>
  <c r="L5189" i="9"/>
  <c r="M5189" i="9"/>
  <c r="N5189" i="9"/>
  <c r="AM5189" i="9" s="1"/>
  <c r="Y5189" i="9" s="1"/>
  <c r="L5190" i="9"/>
  <c r="M5190" i="9"/>
  <c r="N5190" i="9"/>
  <c r="AM5190" i="9" s="1"/>
  <c r="Y5190" i="9" s="1"/>
  <c r="L5191" i="9"/>
  <c r="M5191" i="9"/>
  <c r="N5191" i="9"/>
  <c r="AM5191" i="9" s="1"/>
  <c r="Y5191" i="9" s="1"/>
  <c r="L5192" i="9"/>
  <c r="M5192" i="9"/>
  <c r="N5192" i="9"/>
  <c r="AM5192" i="9" s="1"/>
  <c r="Y5192" i="9" s="1"/>
  <c r="L5193" i="9"/>
  <c r="M5193" i="9"/>
  <c r="N5193" i="9"/>
  <c r="AM5193" i="9" s="1"/>
  <c r="Y5193" i="9" s="1"/>
  <c r="L5194" i="9"/>
  <c r="M5194" i="9"/>
  <c r="N5194" i="9"/>
  <c r="AM5194" i="9" s="1"/>
  <c r="Y5194" i="9" s="1"/>
  <c r="L5195" i="9"/>
  <c r="M5195" i="9"/>
  <c r="N5195" i="9"/>
  <c r="AM5195" i="9" s="1"/>
  <c r="Y5195" i="9" s="1"/>
  <c r="L5196" i="9"/>
  <c r="M5196" i="9"/>
  <c r="N5196" i="9"/>
  <c r="AM5196" i="9" s="1"/>
  <c r="Y5196" i="9" s="1"/>
  <c r="L5197" i="9"/>
  <c r="M5197" i="9"/>
  <c r="N5197" i="9"/>
  <c r="AM5197" i="9" s="1"/>
  <c r="Y5197" i="9" s="1"/>
  <c r="L5198" i="9"/>
  <c r="M5198" i="9"/>
  <c r="N5198" i="9"/>
  <c r="AM5198" i="9" s="1"/>
  <c r="Y5198" i="9" s="1"/>
  <c r="L5199" i="9"/>
  <c r="M5199" i="9"/>
  <c r="N5199" i="9"/>
  <c r="AM5199" i="9" s="1"/>
  <c r="Y5199" i="9" s="1"/>
  <c r="L5200" i="9"/>
  <c r="M5200" i="9"/>
  <c r="N5200" i="9"/>
  <c r="AM5200" i="9" s="1"/>
  <c r="Y5200" i="9" s="1"/>
  <c r="L5201" i="9"/>
  <c r="M5201" i="9"/>
  <c r="N5201" i="9"/>
  <c r="AM5201" i="9" s="1"/>
  <c r="Y5201" i="9" s="1"/>
  <c r="L5202" i="9"/>
  <c r="M5202" i="9"/>
  <c r="N5202" i="9"/>
  <c r="AM5202" i="9" s="1"/>
  <c r="Y5202" i="9" s="1"/>
  <c r="L5203" i="9"/>
  <c r="M5203" i="9"/>
  <c r="N5203" i="9"/>
  <c r="AM5203" i="9" s="1"/>
  <c r="Y5203" i="9" s="1"/>
  <c r="L5204" i="9"/>
  <c r="M5204" i="9"/>
  <c r="N5204" i="9"/>
  <c r="AM5204" i="9" s="1"/>
  <c r="Y5204" i="9" s="1"/>
  <c r="L5205" i="9"/>
  <c r="M5205" i="9"/>
  <c r="N5205" i="9"/>
  <c r="AM5205" i="9" s="1"/>
  <c r="Y5205" i="9" s="1"/>
  <c r="L5206" i="9"/>
  <c r="M5206" i="9"/>
  <c r="N5206" i="9"/>
  <c r="AM5206" i="9" s="1"/>
  <c r="Y5206" i="9" s="1"/>
  <c r="L5207" i="9"/>
  <c r="M5207" i="9"/>
  <c r="N5207" i="9"/>
  <c r="AM5207" i="9" s="1"/>
  <c r="Y5207" i="9" s="1"/>
  <c r="L5208" i="9"/>
  <c r="M5208" i="9"/>
  <c r="N5208" i="9"/>
  <c r="AM5208" i="9" s="1"/>
  <c r="Y5208" i="9" s="1"/>
  <c r="L5209" i="9"/>
  <c r="M5209" i="9"/>
  <c r="N5209" i="9"/>
  <c r="AM5209" i="9" s="1"/>
  <c r="Y5209" i="9" s="1"/>
  <c r="L5210" i="9"/>
  <c r="M5210" i="9"/>
  <c r="N5210" i="9"/>
  <c r="AM5210" i="9" s="1"/>
  <c r="Y5210" i="9" s="1"/>
  <c r="L5211" i="9"/>
  <c r="M5211" i="9"/>
  <c r="N5211" i="9"/>
  <c r="AM5211" i="9" s="1"/>
  <c r="Y5211" i="9" s="1"/>
  <c r="L5212" i="9"/>
  <c r="M5212" i="9"/>
  <c r="N5212" i="9"/>
  <c r="AM5212" i="9" s="1"/>
  <c r="Y5212" i="9" s="1"/>
  <c r="L5213" i="9"/>
  <c r="M5213" i="9"/>
  <c r="N5213" i="9"/>
  <c r="AM5213" i="9" s="1"/>
  <c r="Y5213" i="9" s="1"/>
  <c r="L5214" i="9"/>
  <c r="M5214" i="9"/>
  <c r="N5214" i="9"/>
  <c r="AM5214" i="9" s="1"/>
  <c r="Y5214" i="9" s="1"/>
  <c r="L5215" i="9"/>
  <c r="M5215" i="9"/>
  <c r="N5215" i="9"/>
  <c r="AM5215" i="9" s="1"/>
  <c r="Y5215" i="9" s="1"/>
  <c r="L5216" i="9"/>
  <c r="M5216" i="9"/>
  <c r="N5216" i="9"/>
  <c r="AM5216" i="9" s="1"/>
  <c r="Y5216" i="9" s="1"/>
  <c r="L5217" i="9"/>
  <c r="M5217" i="9"/>
  <c r="N5217" i="9"/>
  <c r="AM5217" i="9" s="1"/>
  <c r="Y5217" i="9" s="1"/>
  <c r="L5218" i="9"/>
  <c r="M5218" i="9"/>
  <c r="N5218" i="9"/>
  <c r="AM5218" i="9" s="1"/>
  <c r="Y5218" i="9" s="1"/>
  <c r="L5219" i="9"/>
  <c r="M5219" i="9"/>
  <c r="N5219" i="9"/>
  <c r="AM5219" i="9" s="1"/>
  <c r="Y5219" i="9" s="1"/>
  <c r="L5220" i="9"/>
  <c r="M5220" i="9"/>
  <c r="N5220" i="9"/>
  <c r="AM5220" i="9" s="1"/>
  <c r="Y5220" i="9" s="1"/>
  <c r="L5221" i="9"/>
  <c r="M5221" i="9"/>
  <c r="N5221" i="9"/>
  <c r="AM5221" i="9" s="1"/>
  <c r="Y5221" i="9" s="1"/>
  <c r="L5222" i="9"/>
  <c r="M5222" i="9"/>
  <c r="N5222" i="9"/>
  <c r="AM5222" i="9" s="1"/>
  <c r="Y5222" i="9" s="1"/>
  <c r="L5223" i="9"/>
  <c r="M5223" i="9"/>
  <c r="N5223" i="9"/>
  <c r="AM5223" i="9" s="1"/>
  <c r="Y5223" i="9" s="1"/>
  <c r="L5224" i="9"/>
  <c r="M5224" i="9"/>
  <c r="N5224" i="9"/>
  <c r="AM5224" i="9" s="1"/>
  <c r="Y5224" i="9" s="1"/>
  <c r="L5225" i="9"/>
  <c r="M5225" i="9"/>
  <c r="N5225" i="9"/>
  <c r="AM5225" i="9" s="1"/>
  <c r="Y5225" i="9" s="1"/>
  <c r="L5226" i="9"/>
  <c r="M5226" i="9"/>
  <c r="N5226" i="9"/>
  <c r="AM5226" i="9" s="1"/>
  <c r="Y5226" i="9" s="1"/>
  <c r="L5227" i="9"/>
  <c r="M5227" i="9"/>
  <c r="N5227" i="9"/>
  <c r="AM5227" i="9" s="1"/>
  <c r="Y5227" i="9" s="1"/>
  <c r="L5228" i="9"/>
  <c r="M5228" i="9"/>
  <c r="N5228" i="9"/>
  <c r="AM5228" i="9" s="1"/>
  <c r="Y5228" i="9" s="1"/>
  <c r="L5229" i="9"/>
  <c r="M5229" i="9"/>
  <c r="N5229" i="9"/>
  <c r="AM5229" i="9" s="1"/>
  <c r="Y5229" i="9" s="1"/>
  <c r="L5230" i="9"/>
  <c r="M5230" i="9"/>
  <c r="N5230" i="9"/>
  <c r="AM5230" i="9" s="1"/>
  <c r="Y5230" i="9" s="1"/>
  <c r="L5231" i="9"/>
  <c r="M5231" i="9"/>
  <c r="N5231" i="9"/>
  <c r="AM5231" i="9" s="1"/>
  <c r="Y5231" i="9" s="1"/>
  <c r="L5232" i="9"/>
  <c r="M5232" i="9"/>
  <c r="N5232" i="9"/>
  <c r="AM5232" i="9" s="1"/>
  <c r="Y5232" i="9" s="1"/>
  <c r="L5233" i="9"/>
  <c r="M5233" i="9"/>
  <c r="N5233" i="9"/>
  <c r="AM5233" i="9" s="1"/>
  <c r="Y5233" i="9" s="1"/>
  <c r="L5234" i="9"/>
  <c r="M5234" i="9"/>
  <c r="N5234" i="9"/>
  <c r="AM5234" i="9" s="1"/>
  <c r="Y5234" i="9" s="1"/>
  <c r="L5235" i="9"/>
  <c r="M5235" i="9"/>
  <c r="N5235" i="9"/>
  <c r="AM5235" i="9" s="1"/>
  <c r="Y5235" i="9" s="1"/>
  <c r="L5236" i="9"/>
  <c r="M5236" i="9"/>
  <c r="N5236" i="9"/>
  <c r="AM5236" i="9" s="1"/>
  <c r="Y5236" i="9" s="1"/>
  <c r="L5237" i="9"/>
  <c r="M5237" i="9"/>
  <c r="N5237" i="9"/>
  <c r="AM5237" i="9" s="1"/>
  <c r="Y5237" i="9" s="1"/>
  <c r="L5238" i="9"/>
  <c r="M5238" i="9"/>
  <c r="N5238" i="9"/>
  <c r="AM5238" i="9" s="1"/>
  <c r="Y5238" i="9" s="1"/>
  <c r="L5239" i="9"/>
  <c r="M5239" i="9"/>
  <c r="N5239" i="9"/>
  <c r="AM5239" i="9" s="1"/>
  <c r="Y5239" i="9" s="1"/>
  <c r="L5240" i="9"/>
  <c r="M5240" i="9"/>
  <c r="N5240" i="9"/>
  <c r="AM5240" i="9" s="1"/>
  <c r="Y5240" i="9" s="1"/>
  <c r="L5241" i="9"/>
  <c r="M5241" i="9"/>
  <c r="N5241" i="9"/>
  <c r="AM5241" i="9" s="1"/>
  <c r="Y5241" i="9" s="1"/>
  <c r="L5242" i="9"/>
  <c r="M5242" i="9"/>
  <c r="N5242" i="9"/>
  <c r="AM5242" i="9" s="1"/>
  <c r="Y5242" i="9" s="1"/>
  <c r="L5243" i="9"/>
  <c r="M5243" i="9"/>
  <c r="N5243" i="9"/>
  <c r="AM5243" i="9" s="1"/>
  <c r="Y5243" i="9" s="1"/>
  <c r="L5244" i="9"/>
  <c r="M5244" i="9"/>
  <c r="N5244" i="9"/>
  <c r="AM5244" i="9" s="1"/>
  <c r="Y5244" i="9" s="1"/>
  <c r="L5245" i="9"/>
  <c r="M5245" i="9"/>
  <c r="N5245" i="9"/>
  <c r="AM5245" i="9" s="1"/>
  <c r="Y5245" i="9" s="1"/>
  <c r="L5246" i="9"/>
  <c r="M5246" i="9"/>
  <c r="N5246" i="9"/>
  <c r="AM5246" i="9" s="1"/>
  <c r="Y5246" i="9" s="1"/>
  <c r="L5247" i="9"/>
  <c r="M5247" i="9"/>
  <c r="N5247" i="9"/>
  <c r="AM5247" i="9" s="1"/>
  <c r="Y5247" i="9" s="1"/>
  <c r="L5248" i="9"/>
  <c r="M5248" i="9"/>
  <c r="N5248" i="9"/>
  <c r="AM5248" i="9" s="1"/>
  <c r="Y5248" i="9" s="1"/>
  <c r="L5249" i="9"/>
  <c r="M5249" i="9"/>
  <c r="N5249" i="9"/>
  <c r="AM5249" i="9" s="1"/>
  <c r="Y5249" i="9" s="1"/>
  <c r="L5250" i="9"/>
  <c r="M5250" i="9"/>
  <c r="N5250" i="9"/>
  <c r="AM5250" i="9" s="1"/>
  <c r="Y5250" i="9" s="1"/>
  <c r="L5251" i="9"/>
  <c r="M5251" i="9"/>
  <c r="N5251" i="9"/>
  <c r="AM5251" i="9" s="1"/>
  <c r="Y5251" i="9" s="1"/>
  <c r="L5252" i="9"/>
  <c r="M5252" i="9"/>
  <c r="N5252" i="9"/>
  <c r="AM5252" i="9" s="1"/>
  <c r="Y5252" i="9" s="1"/>
  <c r="L5253" i="9"/>
  <c r="M5253" i="9"/>
  <c r="N5253" i="9"/>
  <c r="AM5253" i="9" s="1"/>
  <c r="Y5253" i="9" s="1"/>
  <c r="L5254" i="9"/>
  <c r="M5254" i="9"/>
  <c r="N5254" i="9"/>
  <c r="AM5254" i="9" s="1"/>
  <c r="Y5254" i="9" s="1"/>
  <c r="L5255" i="9"/>
  <c r="M5255" i="9"/>
  <c r="N5255" i="9"/>
  <c r="AM5255" i="9" s="1"/>
  <c r="Y5255" i="9" s="1"/>
  <c r="L5256" i="9"/>
  <c r="M5256" i="9"/>
  <c r="N5256" i="9"/>
  <c r="AM5256" i="9" s="1"/>
  <c r="Y5256" i="9" s="1"/>
  <c r="L5257" i="9"/>
  <c r="M5257" i="9"/>
  <c r="N5257" i="9"/>
  <c r="AM5257" i="9" s="1"/>
  <c r="Y5257" i="9" s="1"/>
  <c r="L5258" i="9"/>
  <c r="M5258" i="9"/>
  <c r="N5258" i="9"/>
  <c r="AM5258" i="9" s="1"/>
  <c r="Y5258" i="9" s="1"/>
  <c r="L5259" i="9"/>
  <c r="M5259" i="9"/>
  <c r="N5259" i="9"/>
  <c r="AM5259" i="9" s="1"/>
  <c r="Y5259" i="9" s="1"/>
  <c r="L5260" i="9"/>
  <c r="M5260" i="9"/>
  <c r="N5260" i="9"/>
  <c r="AM5260" i="9" s="1"/>
  <c r="Y5260" i="9" s="1"/>
  <c r="L5261" i="9"/>
  <c r="M5261" i="9"/>
  <c r="N5261" i="9"/>
  <c r="AM5261" i="9" s="1"/>
  <c r="Y5261" i="9" s="1"/>
  <c r="L5262" i="9"/>
  <c r="M5262" i="9"/>
  <c r="N5262" i="9"/>
  <c r="AM5262" i="9" s="1"/>
  <c r="Y5262" i="9" s="1"/>
  <c r="L5263" i="9"/>
  <c r="M5263" i="9"/>
  <c r="N5263" i="9"/>
  <c r="AM5263" i="9" s="1"/>
  <c r="Y5263" i="9" s="1"/>
  <c r="L5264" i="9"/>
  <c r="M5264" i="9"/>
  <c r="N5264" i="9"/>
  <c r="AM5264" i="9" s="1"/>
  <c r="Y5264" i="9" s="1"/>
  <c r="L5265" i="9"/>
  <c r="M5265" i="9"/>
  <c r="N5265" i="9"/>
  <c r="AM5265" i="9" s="1"/>
  <c r="Y5265" i="9" s="1"/>
  <c r="L5266" i="9"/>
  <c r="M5266" i="9"/>
  <c r="N5266" i="9"/>
  <c r="AM5266" i="9" s="1"/>
  <c r="Y5266" i="9" s="1"/>
  <c r="L5267" i="9"/>
  <c r="M5267" i="9"/>
  <c r="N5267" i="9"/>
  <c r="AM5267" i="9" s="1"/>
  <c r="Y5267" i="9" s="1"/>
  <c r="L5268" i="9"/>
  <c r="M5268" i="9"/>
  <c r="N5268" i="9"/>
  <c r="AM5268" i="9" s="1"/>
  <c r="Y5268" i="9" s="1"/>
  <c r="L5269" i="9"/>
  <c r="M5269" i="9"/>
  <c r="N5269" i="9"/>
  <c r="AM5269" i="9" s="1"/>
  <c r="Y5269" i="9" s="1"/>
  <c r="L5270" i="9"/>
  <c r="M5270" i="9"/>
  <c r="N5270" i="9"/>
  <c r="AM5270" i="9" s="1"/>
  <c r="Y5270" i="9" s="1"/>
  <c r="L5271" i="9"/>
  <c r="M5271" i="9"/>
  <c r="N5271" i="9"/>
  <c r="AM5271" i="9" s="1"/>
  <c r="Y5271" i="9" s="1"/>
  <c r="L5272" i="9"/>
  <c r="M5272" i="9"/>
  <c r="N5272" i="9"/>
  <c r="AM5272" i="9" s="1"/>
  <c r="Y5272" i="9" s="1"/>
  <c r="L5273" i="9"/>
  <c r="M5273" i="9"/>
  <c r="N5273" i="9"/>
  <c r="AM5273" i="9" s="1"/>
  <c r="Y5273" i="9" s="1"/>
  <c r="L5274" i="9"/>
  <c r="M5274" i="9"/>
  <c r="N5274" i="9"/>
  <c r="AM5274" i="9" s="1"/>
  <c r="Y5274" i="9" s="1"/>
  <c r="L5275" i="9"/>
  <c r="M5275" i="9"/>
  <c r="N5275" i="9"/>
  <c r="AM5275" i="9" s="1"/>
  <c r="Y5275" i="9" s="1"/>
  <c r="L5276" i="9"/>
  <c r="M5276" i="9"/>
  <c r="N5276" i="9"/>
  <c r="AM5276" i="9" s="1"/>
  <c r="Y5276" i="9" s="1"/>
  <c r="L5277" i="9"/>
  <c r="M5277" i="9"/>
  <c r="N5277" i="9"/>
  <c r="AM5277" i="9" s="1"/>
  <c r="Y5277" i="9" s="1"/>
  <c r="L5278" i="9"/>
  <c r="M5278" i="9"/>
  <c r="N5278" i="9"/>
  <c r="AM5278" i="9" s="1"/>
  <c r="Y5278" i="9" s="1"/>
  <c r="L5279" i="9"/>
  <c r="M5279" i="9"/>
  <c r="N5279" i="9"/>
  <c r="AM5279" i="9" s="1"/>
  <c r="Y5279" i="9" s="1"/>
  <c r="L5280" i="9"/>
  <c r="M5280" i="9"/>
  <c r="N5280" i="9"/>
  <c r="AM5280" i="9" s="1"/>
  <c r="Y5280" i="9" s="1"/>
  <c r="L5281" i="9"/>
  <c r="M5281" i="9"/>
  <c r="N5281" i="9"/>
  <c r="AM5281" i="9" s="1"/>
  <c r="Y5281" i="9" s="1"/>
  <c r="L5282" i="9"/>
  <c r="M5282" i="9"/>
  <c r="N5282" i="9"/>
  <c r="AM5282" i="9" s="1"/>
  <c r="Y5282" i="9" s="1"/>
  <c r="L5283" i="9"/>
  <c r="M5283" i="9"/>
  <c r="N5283" i="9"/>
  <c r="AM5283" i="9" s="1"/>
  <c r="Y5283" i="9" s="1"/>
  <c r="L5284" i="9"/>
  <c r="M5284" i="9"/>
  <c r="N5284" i="9"/>
  <c r="AM5284" i="9" s="1"/>
  <c r="Y5284" i="9" s="1"/>
  <c r="L5285" i="9"/>
  <c r="M5285" i="9"/>
  <c r="N5285" i="9"/>
  <c r="AM5285" i="9" s="1"/>
  <c r="Y5285" i="9" s="1"/>
  <c r="L5286" i="9"/>
  <c r="M5286" i="9"/>
  <c r="N5286" i="9"/>
  <c r="AM5286" i="9" s="1"/>
  <c r="Y5286" i="9" s="1"/>
  <c r="L5287" i="9"/>
  <c r="M5287" i="9"/>
  <c r="N5287" i="9"/>
  <c r="AM5287" i="9" s="1"/>
  <c r="Y5287" i="9" s="1"/>
  <c r="L5288" i="9"/>
  <c r="M5288" i="9"/>
  <c r="N5288" i="9"/>
  <c r="AM5288" i="9" s="1"/>
  <c r="Y5288" i="9" s="1"/>
  <c r="L5289" i="9"/>
  <c r="M5289" i="9"/>
  <c r="N5289" i="9"/>
  <c r="AM5289" i="9" s="1"/>
  <c r="Y5289" i="9" s="1"/>
  <c r="L5290" i="9"/>
  <c r="M5290" i="9"/>
  <c r="N5290" i="9"/>
  <c r="AM5290" i="9" s="1"/>
  <c r="Y5290" i="9" s="1"/>
  <c r="L5291" i="9"/>
  <c r="M5291" i="9"/>
  <c r="N5291" i="9"/>
  <c r="AM5291" i="9" s="1"/>
  <c r="Y5291" i="9" s="1"/>
  <c r="L5292" i="9"/>
  <c r="M5292" i="9"/>
  <c r="N5292" i="9"/>
  <c r="AM5292" i="9" s="1"/>
  <c r="Y5292" i="9" s="1"/>
  <c r="L5293" i="9"/>
  <c r="M5293" i="9"/>
  <c r="N5293" i="9"/>
  <c r="AM5293" i="9" s="1"/>
  <c r="Y5293" i="9" s="1"/>
  <c r="L5294" i="9"/>
  <c r="M5294" i="9"/>
  <c r="N5294" i="9"/>
  <c r="AM5294" i="9" s="1"/>
  <c r="Y5294" i="9" s="1"/>
  <c r="L5295" i="9"/>
  <c r="M5295" i="9"/>
  <c r="N5295" i="9"/>
  <c r="AM5295" i="9" s="1"/>
  <c r="Y5295" i="9" s="1"/>
  <c r="L5296" i="9"/>
  <c r="M5296" i="9"/>
  <c r="N5296" i="9"/>
  <c r="AM5296" i="9" s="1"/>
  <c r="Y5296" i="9" s="1"/>
  <c r="L5297" i="9"/>
  <c r="M5297" i="9"/>
  <c r="N5297" i="9"/>
  <c r="AM5297" i="9" s="1"/>
  <c r="Y5297" i="9" s="1"/>
  <c r="L5298" i="9"/>
  <c r="M5298" i="9"/>
  <c r="N5298" i="9"/>
  <c r="AM5298" i="9" s="1"/>
  <c r="Y5298" i="9" s="1"/>
  <c r="L5299" i="9"/>
  <c r="M5299" i="9"/>
  <c r="N5299" i="9"/>
  <c r="AM5299" i="9" s="1"/>
  <c r="Y5299" i="9" s="1"/>
  <c r="L5300" i="9"/>
  <c r="M5300" i="9"/>
  <c r="N5300" i="9"/>
  <c r="AM5300" i="9" s="1"/>
  <c r="Y5300" i="9" s="1"/>
  <c r="L5301" i="9"/>
  <c r="M5301" i="9"/>
  <c r="N5301" i="9"/>
  <c r="AM5301" i="9" s="1"/>
  <c r="Y5301" i="9" s="1"/>
  <c r="L5302" i="9"/>
  <c r="M5302" i="9"/>
  <c r="N5302" i="9"/>
  <c r="AM5302" i="9" s="1"/>
  <c r="Y5302" i="9" s="1"/>
  <c r="L5303" i="9"/>
  <c r="M5303" i="9"/>
  <c r="N5303" i="9"/>
  <c r="AM5303" i="9" s="1"/>
  <c r="Y5303" i="9" s="1"/>
  <c r="L5304" i="9"/>
  <c r="M5304" i="9"/>
  <c r="N5304" i="9"/>
  <c r="AM5304" i="9" s="1"/>
  <c r="Y5304" i="9" s="1"/>
  <c r="L5305" i="9"/>
  <c r="M5305" i="9"/>
  <c r="N5305" i="9"/>
  <c r="AM5305" i="9" s="1"/>
  <c r="Y5305" i="9" s="1"/>
  <c r="L5306" i="9"/>
  <c r="M5306" i="9"/>
  <c r="N5306" i="9"/>
  <c r="AM5306" i="9" s="1"/>
  <c r="Y5306" i="9" s="1"/>
  <c r="L5307" i="9"/>
  <c r="M5307" i="9"/>
  <c r="N5307" i="9"/>
  <c r="AM5307" i="9" s="1"/>
  <c r="Y5307" i="9" s="1"/>
  <c r="L5308" i="9"/>
  <c r="M5308" i="9"/>
  <c r="N5308" i="9"/>
  <c r="AM5308" i="9" s="1"/>
  <c r="Y5308" i="9" s="1"/>
  <c r="L5309" i="9"/>
  <c r="M5309" i="9"/>
  <c r="N5309" i="9"/>
  <c r="AM5309" i="9" s="1"/>
  <c r="Y5309" i="9" s="1"/>
  <c r="L5310" i="9"/>
  <c r="M5310" i="9"/>
  <c r="N5310" i="9"/>
  <c r="AM5310" i="9" s="1"/>
  <c r="Y5310" i="9" s="1"/>
  <c r="L5311" i="9"/>
  <c r="M5311" i="9"/>
  <c r="N5311" i="9"/>
  <c r="AM5311" i="9" s="1"/>
  <c r="Y5311" i="9" s="1"/>
  <c r="L5312" i="9"/>
  <c r="M5312" i="9"/>
  <c r="N5312" i="9"/>
  <c r="AM5312" i="9" s="1"/>
  <c r="Y5312" i="9" s="1"/>
  <c r="L5313" i="9"/>
  <c r="M5313" i="9"/>
  <c r="N5313" i="9"/>
  <c r="AM5313" i="9" s="1"/>
  <c r="Y5313" i="9" s="1"/>
  <c r="L5314" i="9"/>
  <c r="M5314" i="9"/>
  <c r="N5314" i="9"/>
  <c r="AM5314" i="9" s="1"/>
  <c r="Y5314" i="9" s="1"/>
  <c r="L5315" i="9"/>
  <c r="M5315" i="9"/>
  <c r="N5315" i="9"/>
  <c r="AM5315" i="9" s="1"/>
  <c r="Y5315" i="9" s="1"/>
  <c r="L5316" i="9"/>
  <c r="M5316" i="9"/>
  <c r="N5316" i="9"/>
  <c r="AM5316" i="9" s="1"/>
  <c r="Y5316" i="9" s="1"/>
  <c r="L5317" i="9"/>
  <c r="M5317" i="9"/>
  <c r="N5317" i="9"/>
  <c r="AM5317" i="9" s="1"/>
  <c r="Y5317" i="9" s="1"/>
  <c r="L5318" i="9"/>
  <c r="M5318" i="9"/>
  <c r="N5318" i="9"/>
  <c r="AM5318" i="9" s="1"/>
  <c r="Y5318" i="9" s="1"/>
  <c r="L5319" i="9"/>
  <c r="M5319" i="9"/>
  <c r="N5319" i="9"/>
  <c r="AM5319" i="9" s="1"/>
  <c r="Y5319" i="9" s="1"/>
  <c r="L5320" i="9"/>
  <c r="M5320" i="9"/>
  <c r="N5320" i="9"/>
  <c r="AM5320" i="9" s="1"/>
  <c r="Y5320" i="9" s="1"/>
  <c r="L5321" i="9"/>
  <c r="M5321" i="9"/>
  <c r="N5321" i="9"/>
  <c r="AM5321" i="9" s="1"/>
  <c r="Y5321" i="9" s="1"/>
  <c r="L5322" i="9"/>
  <c r="M5322" i="9"/>
  <c r="N5322" i="9"/>
  <c r="AM5322" i="9" s="1"/>
  <c r="Y5322" i="9" s="1"/>
  <c r="L5323" i="9"/>
  <c r="M5323" i="9"/>
  <c r="N5323" i="9"/>
  <c r="AM5323" i="9" s="1"/>
  <c r="Y5323" i="9" s="1"/>
  <c r="L5324" i="9"/>
  <c r="M5324" i="9"/>
  <c r="N5324" i="9"/>
  <c r="AM5324" i="9" s="1"/>
  <c r="Y5324" i="9" s="1"/>
  <c r="L5325" i="9"/>
  <c r="M5325" i="9"/>
  <c r="N5325" i="9"/>
  <c r="AM5325" i="9" s="1"/>
  <c r="Y5325" i="9" s="1"/>
  <c r="L5326" i="9"/>
  <c r="M5326" i="9"/>
  <c r="N5326" i="9"/>
  <c r="AM5326" i="9" s="1"/>
  <c r="Y5326" i="9" s="1"/>
  <c r="L5327" i="9"/>
  <c r="M5327" i="9"/>
  <c r="N5327" i="9"/>
  <c r="AM5327" i="9" s="1"/>
  <c r="Y5327" i="9" s="1"/>
  <c r="L5328" i="9"/>
  <c r="M5328" i="9"/>
  <c r="N5328" i="9"/>
  <c r="AM5328" i="9" s="1"/>
  <c r="Y5328" i="9" s="1"/>
  <c r="L5329" i="9"/>
  <c r="M5329" i="9"/>
  <c r="N5329" i="9"/>
  <c r="AM5329" i="9" s="1"/>
  <c r="Y5329" i="9" s="1"/>
  <c r="L5330" i="9"/>
  <c r="M5330" i="9"/>
  <c r="N5330" i="9"/>
  <c r="AM5330" i="9" s="1"/>
  <c r="Y5330" i="9" s="1"/>
  <c r="L5331" i="9"/>
  <c r="M5331" i="9"/>
  <c r="N5331" i="9"/>
  <c r="AM5331" i="9" s="1"/>
  <c r="Y5331" i="9" s="1"/>
  <c r="L5332" i="9"/>
  <c r="M5332" i="9"/>
  <c r="N5332" i="9"/>
  <c r="AM5332" i="9" s="1"/>
  <c r="Y5332" i="9" s="1"/>
  <c r="L5333" i="9"/>
  <c r="M5333" i="9"/>
  <c r="N5333" i="9"/>
  <c r="AM5333" i="9" s="1"/>
  <c r="Y5333" i="9" s="1"/>
  <c r="L5334" i="9"/>
  <c r="M5334" i="9"/>
  <c r="N5334" i="9"/>
  <c r="AM5334" i="9" s="1"/>
  <c r="Y5334" i="9" s="1"/>
  <c r="L5335" i="9"/>
  <c r="M5335" i="9"/>
  <c r="N5335" i="9"/>
  <c r="AM5335" i="9" s="1"/>
  <c r="Y5335" i="9" s="1"/>
  <c r="L5336" i="9"/>
  <c r="M5336" i="9"/>
  <c r="N5336" i="9"/>
  <c r="AM5336" i="9" s="1"/>
  <c r="Y5336" i="9" s="1"/>
  <c r="L5337" i="9"/>
  <c r="M5337" i="9"/>
  <c r="N5337" i="9"/>
  <c r="AM5337" i="9" s="1"/>
  <c r="Y5337" i="9" s="1"/>
  <c r="L5338" i="9"/>
  <c r="M5338" i="9"/>
  <c r="N5338" i="9"/>
  <c r="AM5338" i="9" s="1"/>
  <c r="Y5338" i="9" s="1"/>
  <c r="L5339" i="9"/>
  <c r="M5339" i="9"/>
  <c r="N5339" i="9"/>
  <c r="AM5339" i="9" s="1"/>
  <c r="Y5339" i="9" s="1"/>
  <c r="L5340" i="9"/>
  <c r="M5340" i="9"/>
  <c r="N5340" i="9"/>
  <c r="AM5340" i="9" s="1"/>
  <c r="Y5340" i="9" s="1"/>
  <c r="L5341" i="9"/>
  <c r="M5341" i="9"/>
  <c r="N5341" i="9"/>
  <c r="AM5341" i="9" s="1"/>
  <c r="Y5341" i="9" s="1"/>
  <c r="L5342" i="9"/>
  <c r="M5342" i="9"/>
  <c r="N5342" i="9"/>
  <c r="AM5342" i="9" s="1"/>
  <c r="Y5342" i="9" s="1"/>
  <c r="L5343" i="9"/>
  <c r="M5343" i="9"/>
  <c r="N5343" i="9"/>
  <c r="AM5343" i="9" s="1"/>
  <c r="Y5343" i="9" s="1"/>
  <c r="L5344" i="9"/>
  <c r="M5344" i="9"/>
  <c r="N5344" i="9"/>
  <c r="AM5344" i="9" s="1"/>
  <c r="Y5344" i="9" s="1"/>
  <c r="L5345" i="9"/>
  <c r="M5345" i="9"/>
  <c r="N5345" i="9"/>
  <c r="AM5345" i="9" s="1"/>
  <c r="Y5345" i="9" s="1"/>
  <c r="L5346" i="9"/>
  <c r="M5346" i="9"/>
  <c r="N5346" i="9"/>
  <c r="AM5346" i="9" s="1"/>
  <c r="Y5346" i="9" s="1"/>
  <c r="L5347" i="9"/>
  <c r="M5347" i="9"/>
  <c r="N5347" i="9"/>
  <c r="AM5347" i="9" s="1"/>
  <c r="Y5347" i="9" s="1"/>
  <c r="L5348" i="9"/>
  <c r="M5348" i="9"/>
  <c r="N5348" i="9"/>
  <c r="AM5348" i="9" s="1"/>
  <c r="Y5348" i="9" s="1"/>
  <c r="L5349" i="9"/>
  <c r="M5349" i="9"/>
  <c r="N5349" i="9"/>
  <c r="AM5349" i="9" s="1"/>
  <c r="Y5349" i="9" s="1"/>
  <c r="L5350" i="9"/>
  <c r="M5350" i="9"/>
  <c r="N5350" i="9"/>
  <c r="AM5350" i="9" s="1"/>
  <c r="Y5350" i="9" s="1"/>
  <c r="L5351" i="9"/>
  <c r="M5351" i="9"/>
  <c r="N5351" i="9"/>
  <c r="AM5351" i="9" s="1"/>
  <c r="Y5351" i="9" s="1"/>
  <c r="L5352" i="9"/>
  <c r="M5352" i="9"/>
  <c r="N5352" i="9"/>
  <c r="AM5352" i="9" s="1"/>
  <c r="Y5352" i="9" s="1"/>
  <c r="L5353" i="9"/>
  <c r="M5353" i="9"/>
  <c r="N5353" i="9"/>
  <c r="AM5353" i="9" s="1"/>
  <c r="Y5353" i="9" s="1"/>
  <c r="L5354" i="9"/>
  <c r="M5354" i="9"/>
  <c r="N5354" i="9"/>
  <c r="AM5354" i="9" s="1"/>
  <c r="Y5354" i="9" s="1"/>
  <c r="L5355" i="9"/>
  <c r="M5355" i="9"/>
  <c r="N5355" i="9"/>
  <c r="AM5355" i="9" s="1"/>
  <c r="Y5355" i="9" s="1"/>
  <c r="L5356" i="9"/>
  <c r="M5356" i="9"/>
  <c r="N5356" i="9"/>
  <c r="AM5356" i="9" s="1"/>
  <c r="Y5356" i="9" s="1"/>
  <c r="L5357" i="9"/>
  <c r="M5357" i="9"/>
  <c r="N5357" i="9"/>
  <c r="AM5357" i="9" s="1"/>
  <c r="Y5357" i="9" s="1"/>
  <c r="L5358" i="9"/>
  <c r="M5358" i="9"/>
  <c r="N5358" i="9"/>
  <c r="AM5358" i="9" s="1"/>
  <c r="Y5358" i="9" s="1"/>
  <c r="L5359" i="9"/>
  <c r="M5359" i="9"/>
  <c r="N5359" i="9"/>
  <c r="AM5359" i="9" s="1"/>
  <c r="Y5359" i="9" s="1"/>
  <c r="L5360" i="9"/>
  <c r="M5360" i="9"/>
  <c r="N5360" i="9"/>
  <c r="AM5360" i="9" s="1"/>
  <c r="Y5360" i="9" s="1"/>
  <c r="L5361" i="9"/>
  <c r="M5361" i="9"/>
  <c r="N5361" i="9"/>
  <c r="AM5361" i="9" s="1"/>
  <c r="Y5361" i="9" s="1"/>
  <c r="L5362" i="9"/>
  <c r="M5362" i="9"/>
  <c r="N5362" i="9"/>
  <c r="AM5362" i="9" s="1"/>
  <c r="Y5362" i="9" s="1"/>
  <c r="L5363" i="9"/>
  <c r="M5363" i="9"/>
  <c r="N5363" i="9"/>
  <c r="AM5363" i="9" s="1"/>
  <c r="Y5363" i="9" s="1"/>
  <c r="L5364" i="9"/>
  <c r="M5364" i="9"/>
  <c r="N5364" i="9"/>
  <c r="AM5364" i="9" s="1"/>
  <c r="Y5364" i="9" s="1"/>
  <c r="L5365" i="9"/>
  <c r="M5365" i="9"/>
  <c r="N5365" i="9"/>
  <c r="AM5365" i="9" s="1"/>
  <c r="Y5365" i="9" s="1"/>
  <c r="L5366" i="9"/>
  <c r="M5366" i="9"/>
  <c r="N5366" i="9"/>
  <c r="AM5366" i="9" s="1"/>
  <c r="Y5366" i="9" s="1"/>
  <c r="L5367" i="9"/>
  <c r="M5367" i="9"/>
  <c r="N5367" i="9"/>
  <c r="AM5367" i="9" s="1"/>
  <c r="Y5367" i="9" s="1"/>
  <c r="L5368" i="9"/>
  <c r="M5368" i="9"/>
  <c r="N5368" i="9"/>
  <c r="AM5368" i="9" s="1"/>
  <c r="Y5368" i="9" s="1"/>
  <c r="L5369" i="9"/>
  <c r="M5369" i="9"/>
  <c r="N5369" i="9"/>
  <c r="AM5369" i="9" s="1"/>
  <c r="Y5369" i="9" s="1"/>
  <c r="L5370" i="9"/>
  <c r="M5370" i="9"/>
  <c r="N5370" i="9"/>
  <c r="AM5370" i="9" s="1"/>
  <c r="Y5370" i="9" s="1"/>
  <c r="L5371" i="9"/>
  <c r="M5371" i="9"/>
  <c r="N5371" i="9"/>
  <c r="AM5371" i="9" s="1"/>
  <c r="Y5371" i="9" s="1"/>
  <c r="L5372" i="9"/>
  <c r="M5372" i="9"/>
  <c r="N5372" i="9"/>
  <c r="AM5372" i="9" s="1"/>
  <c r="Y5372" i="9" s="1"/>
  <c r="L5373" i="9"/>
  <c r="M5373" i="9"/>
  <c r="N5373" i="9"/>
  <c r="AM5373" i="9" s="1"/>
  <c r="Y5373" i="9" s="1"/>
  <c r="L5374" i="9"/>
  <c r="M5374" i="9"/>
  <c r="N5374" i="9"/>
  <c r="AM5374" i="9" s="1"/>
  <c r="Y5374" i="9" s="1"/>
  <c r="L5375" i="9"/>
  <c r="M5375" i="9"/>
  <c r="N5375" i="9"/>
  <c r="AM5375" i="9" s="1"/>
  <c r="Y5375" i="9" s="1"/>
  <c r="L5376" i="9"/>
  <c r="M5376" i="9"/>
  <c r="N5376" i="9"/>
  <c r="AM5376" i="9" s="1"/>
  <c r="Y5376" i="9" s="1"/>
  <c r="L5377" i="9"/>
  <c r="M5377" i="9"/>
  <c r="N5377" i="9"/>
  <c r="AM5377" i="9" s="1"/>
  <c r="Y5377" i="9" s="1"/>
  <c r="L5378" i="9"/>
  <c r="M5378" i="9"/>
  <c r="N5378" i="9"/>
  <c r="AM5378" i="9" s="1"/>
  <c r="Y5378" i="9" s="1"/>
  <c r="L5379" i="9"/>
  <c r="M5379" i="9"/>
  <c r="N5379" i="9"/>
  <c r="AM5379" i="9" s="1"/>
  <c r="Y5379" i="9" s="1"/>
  <c r="L5380" i="9"/>
  <c r="M5380" i="9"/>
  <c r="N5380" i="9"/>
  <c r="AM5380" i="9" s="1"/>
  <c r="Y5380" i="9" s="1"/>
  <c r="L5381" i="9"/>
  <c r="M5381" i="9"/>
  <c r="N5381" i="9"/>
  <c r="AM5381" i="9" s="1"/>
  <c r="Y5381" i="9" s="1"/>
  <c r="L5382" i="9"/>
  <c r="M5382" i="9"/>
  <c r="N5382" i="9"/>
  <c r="AM5382" i="9" s="1"/>
  <c r="Y5382" i="9" s="1"/>
  <c r="L5383" i="9"/>
  <c r="M5383" i="9"/>
  <c r="N5383" i="9"/>
  <c r="AM5383" i="9" s="1"/>
  <c r="Y5383" i="9" s="1"/>
  <c r="L5384" i="9"/>
  <c r="M5384" i="9"/>
  <c r="N5384" i="9"/>
  <c r="AM5384" i="9" s="1"/>
  <c r="Y5384" i="9" s="1"/>
  <c r="L5385" i="9"/>
  <c r="M5385" i="9"/>
  <c r="N5385" i="9"/>
  <c r="AM5385" i="9" s="1"/>
  <c r="Y5385" i="9" s="1"/>
  <c r="L5386" i="9"/>
  <c r="M5386" i="9"/>
  <c r="N5386" i="9"/>
  <c r="AM5386" i="9" s="1"/>
  <c r="Y5386" i="9" s="1"/>
  <c r="L5387" i="9"/>
  <c r="M5387" i="9"/>
  <c r="N5387" i="9"/>
  <c r="AM5387" i="9" s="1"/>
  <c r="Y5387" i="9" s="1"/>
  <c r="L5388" i="9"/>
  <c r="M5388" i="9"/>
  <c r="N5388" i="9"/>
  <c r="AM5388" i="9" s="1"/>
  <c r="Y5388" i="9" s="1"/>
  <c r="L5389" i="9"/>
  <c r="M5389" i="9"/>
  <c r="N5389" i="9"/>
  <c r="AM5389" i="9" s="1"/>
  <c r="Y5389" i="9" s="1"/>
  <c r="L5390" i="9"/>
  <c r="M5390" i="9"/>
  <c r="N5390" i="9"/>
  <c r="AM5390" i="9" s="1"/>
  <c r="Y5390" i="9" s="1"/>
  <c r="L5391" i="9"/>
  <c r="M5391" i="9"/>
  <c r="N5391" i="9"/>
  <c r="AM5391" i="9" s="1"/>
  <c r="Y5391" i="9" s="1"/>
  <c r="L5392" i="9"/>
  <c r="M5392" i="9"/>
  <c r="N5392" i="9"/>
  <c r="AM5392" i="9" s="1"/>
  <c r="Y5392" i="9" s="1"/>
  <c r="L5393" i="9"/>
  <c r="M5393" i="9"/>
  <c r="N5393" i="9"/>
  <c r="AM5393" i="9" s="1"/>
  <c r="Y5393" i="9" s="1"/>
  <c r="L5394" i="9"/>
  <c r="M5394" i="9"/>
  <c r="N5394" i="9"/>
  <c r="AM5394" i="9" s="1"/>
  <c r="Y5394" i="9" s="1"/>
  <c r="L5395" i="9"/>
  <c r="M5395" i="9"/>
  <c r="N5395" i="9"/>
  <c r="AM5395" i="9" s="1"/>
  <c r="Y5395" i="9" s="1"/>
  <c r="L5396" i="9"/>
  <c r="M5396" i="9"/>
  <c r="N5396" i="9"/>
  <c r="AM5396" i="9" s="1"/>
  <c r="Y5396" i="9" s="1"/>
  <c r="L5397" i="9"/>
  <c r="M5397" i="9"/>
  <c r="N5397" i="9"/>
  <c r="AM5397" i="9" s="1"/>
  <c r="Y5397" i="9" s="1"/>
  <c r="L5398" i="9"/>
  <c r="M5398" i="9"/>
  <c r="N5398" i="9"/>
  <c r="AM5398" i="9" s="1"/>
  <c r="Y5398" i="9" s="1"/>
  <c r="L5399" i="9"/>
  <c r="M5399" i="9"/>
  <c r="N5399" i="9"/>
  <c r="AM5399" i="9" s="1"/>
  <c r="Y5399" i="9" s="1"/>
  <c r="L5400" i="9"/>
  <c r="M5400" i="9"/>
  <c r="N5400" i="9"/>
  <c r="AM5400" i="9" s="1"/>
  <c r="Y5400" i="9" s="1"/>
  <c r="L5401" i="9"/>
  <c r="M5401" i="9"/>
  <c r="N5401" i="9"/>
  <c r="AM5401" i="9" s="1"/>
  <c r="Y5401" i="9" s="1"/>
  <c r="L5402" i="9"/>
  <c r="M5402" i="9"/>
  <c r="N5402" i="9"/>
  <c r="AM5402" i="9" s="1"/>
  <c r="Y5402" i="9" s="1"/>
  <c r="L5403" i="9"/>
  <c r="M5403" i="9"/>
  <c r="N5403" i="9"/>
  <c r="AM5403" i="9" s="1"/>
  <c r="Y5403" i="9" s="1"/>
  <c r="L5404" i="9"/>
  <c r="M5404" i="9"/>
  <c r="N5404" i="9"/>
  <c r="AM5404" i="9" s="1"/>
  <c r="Y5404" i="9" s="1"/>
  <c r="L5405" i="9"/>
  <c r="M5405" i="9"/>
  <c r="N5405" i="9"/>
  <c r="AM5405" i="9" s="1"/>
  <c r="Y5405" i="9" s="1"/>
  <c r="L5406" i="9"/>
  <c r="M5406" i="9"/>
  <c r="N5406" i="9"/>
  <c r="AM5406" i="9" s="1"/>
  <c r="Y5406" i="9" s="1"/>
  <c r="L5407" i="9"/>
  <c r="M5407" i="9"/>
  <c r="N5407" i="9"/>
  <c r="AM5407" i="9" s="1"/>
  <c r="Y5407" i="9" s="1"/>
  <c r="L5408" i="9"/>
  <c r="M5408" i="9"/>
  <c r="N5408" i="9"/>
  <c r="AM5408" i="9" s="1"/>
  <c r="Y5408" i="9" s="1"/>
  <c r="L5409" i="9"/>
  <c r="M5409" i="9"/>
  <c r="N5409" i="9"/>
  <c r="AM5409" i="9" s="1"/>
  <c r="Y5409" i="9" s="1"/>
  <c r="L5410" i="9"/>
  <c r="M5410" i="9"/>
  <c r="N5410" i="9"/>
  <c r="AM5410" i="9" s="1"/>
  <c r="Y5410" i="9" s="1"/>
  <c r="L5411" i="9"/>
  <c r="M5411" i="9"/>
  <c r="N5411" i="9"/>
  <c r="AM5411" i="9" s="1"/>
  <c r="Y5411" i="9" s="1"/>
  <c r="L5412" i="9"/>
  <c r="M5412" i="9"/>
  <c r="N5412" i="9"/>
  <c r="AM5412" i="9" s="1"/>
  <c r="Y5412" i="9" s="1"/>
  <c r="L5413" i="9"/>
  <c r="M5413" i="9"/>
  <c r="N5413" i="9"/>
  <c r="AM5413" i="9" s="1"/>
  <c r="Y5413" i="9" s="1"/>
  <c r="L5414" i="9"/>
  <c r="M5414" i="9"/>
  <c r="N5414" i="9"/>
  <c r="AM5414" i="9" s="1"/>
  <c r="Y5414" i="9" s="1"/>
  <c r="L5415" i="9"/>
  <c r="M5415" i="9"/>
  <c r="N5415" i="9"/>
  <c r="AM5415" i="9" s="1"/>
  <c r="Y5415" i="9" s="1"/>
  <c r="L5416" i="9"/>
  <c r="M5416" i="9"/>
  <c r="N5416" i="9"/>
  <c r="AM5416" i="9" s="1"/>
  <c r="Y5416" i="9" s="1"/>
  <c r="L5417" i="9"/>
  <c r="M5417" i="9"/>
  <c r="N5417" i="9"/>
  <c r="AM5417" i="9" s="1"/>
  <c r="Y5417" i="9" s="1"/>
  <c r="L5418" i="9"/>
  <c r="M5418" i="9"/>
  <c r="N5418" i="9"/>
  <c r="AM5418" i="9" s="1"/>
  <c r="Y5418" i="9" s="1"/>
  <c r="L5419" i="9"/>
  <c r="M5419" i="9"/>
  <c r="N5419" i="9"/>
  <c r="AM5419" i="9" s="1"/>
  <c r="Y5419" i="9" s="1"/>
  <c r="L5420" i="9"/>
  <c r="M5420" i="9"/>
  <c r="N5420" i="9"/>
  <c r="AM5420" i="9" s="1"/>
  <c r="Y5420" i="9" s="1"/>
  <c r="L5421" i="9"/>
  <c r="M5421" i="9"/>
  <c r="N5421" i="9"/>
  <c r="AM5421" i="9" s="1"/>
  <c r="Y5421" i="9" s="1"/>
  <c r="L5422" i="9"/>
  <c r="M5422" i="9"/>
  <c r="N5422" i="9"/>
  <c r="AM5422" i="9" s="1"/>
  <c r="Y5422" i="9" s="1"/>
  <c r="L5423" i="9"/>
  <c r="M5423" i="9"/>
  <c r="N5423" i="9"/>
  <c r="AM5423" i="9" s="1"/>
  <c r="Y5423" i="9" s="1"/>
  <c r="L5424" i="9"/>
  <c r="M5424" i="9"/>
  <c r="N5424" i="9"/>
  <c r="AM5424" i="9" s="1"/>
  <c r="Y5424" i="9" s="1"/>
  <c r="L5425" i="9"/>
  <c r="M5425" i="9"/>
  <c r="N5425" i="9"/>
  <c r="AM5425" i="9" s="1"/>
  <c r="Y5425" i="9" s="1"/>
  <c r="L5426" i="9"/>
  <c r="M5426" i="9"/>
  <c r="N5426" i="9"/>
  <c r="AM5426" i="9" s="1"/>
  <c r="Y5426" i="9" s="1"/>
  <c r="L5427" i="9"/>
  <c r="M5427" i="9"/>
  <c r="N5427" i="9"/>
  <c r="AM5427" i="9" s="1"/>
  <c r="Y5427" i="9" s="1"/>
  <c r="L5428" i="9"/>
  <c r="M5428" i="9"/>
  <c r="N5428" i="9"/>
  <c r="AM5428" i="9" s="1"/>
  <c r="Y5428" i="9" s="1"/>
  <c r="L5429" i="9"/>
  <c r="M5429" i="9"/>
  <c r="N5429" i="9"/>
  <c r="AM5429" i="9" s="1"/>
  <c r="Y5429" i="9" s="1"/>
  <c r="L5430" i="9"/>
  <c r="M5430" i="9"/>
  <c r="N5430" i="9"/>
  <c r="AM5430" i="9" s="1"/>
  <c r="Y5430" i="9" s="1"/>
  <c r="L5431" i="9"/>
  <c r="M5431" i="9"/>
  <c r="N5431" i="9"/>
  <c r="AM5431" i="9" s="1"/>
  <c r="Y5431" i="9" s="1"/>
  <c r="L5432" i="9"/>
  <c r="M5432" i="9"/>
  <c r="N5432" i="9"/>
  <c r="AM5432" i="9" s="1"/>
  <c r="Y5432" i="9" s="1"/>
  <c r="L5433" i="9"/>
  <c r="M5433" i="9"/>
  <c r="N5433" i="9"/>
  <c r="AM5433" i="9" s="1"/>
  <c r="Y5433" i="9" s="1"/>
  <c r="L5434" i="9"/>
  <c r="M5434" i="9"/>
  <c r="N5434" i="9"/>
  <c r="AM5434" i="9" s="1"/>
  <c r="Y5434" i="9" s="1"/>
  <c r="L5435" i="9"/>
  <c r="M5435" i="9"/>
  <c r="N5435" i="9"/>
  <c r="AM5435" i="9" s="1"/>
  <c r="Y5435" i="9" s="1"/>
  <c r="L5436" i="9"/>
  <c r="M5436" i="9"/>
  <c r="N5436" i="9"/>
  <c r="AM5436" i="9" s="1"/>
  <c r="Y5436" i="9" s="1"/>
  <c r="L5437" i="9"/>
  <c r="M5437" i="9"/>
  <c r="N5437" i="9"/>
  <c r="AM5437" i="9" s="1"/>
  <c r="Y5437" i="9" s="1"/>
  <c r="L5438" i="9"/>
  <c r="M5438" i="9"/>
  <c r="N5438" i="9"/>
  <c r="AM5438" i="9" s="1"/>
  <c r="Y5438" i="9" s="1"/>
  <c r="L5439" i="9"/>
  <c r="M5439" i="9"/>
  <c r="N5439" i="9"/>
  <c r="AM5439" i="9" s="1"/>
  <c r="Y5439" i="9" s="1"/>
  <c r="L5440" i="9"/>
  <c r="M5440" i="9"/>
  <c r="N5440" i="9"/>
  <c r="AM5440" i="9" s="1"/>
  <c r="Y5440" i="9" s="1"/>
  <c r="L5441" i="9"/>
  <c r="M5441" i="9"/>
  <c r="N5441" i="9"/>
  <c r="AM5441" i="9" s="1"/>
  <c r="Y5441" i="9" s="1"/>
  <c r="L5442" i="9"/>
  <c r="M5442" i="9"/>
  <c r="N5442" i="9"/>
  <c r="AM5442" i="9" s="1"/>
  <c r="Y5442" i="9" s="1"/>
  <c r="L5443" i="9"/>
  <c r="M5443" i="9"/>
  <c r="N5443" i="9"/>
  <c r="AM5443" i="9" s="1"/>
  <c r="Y5443" i="9" s="1"/>
  <c r="L5444" i="9"/>
  <c r="M5444" i="9"/>
  <c r="N5444" i="9"/>
  <c r="AM5444" i="9" s="1"/>
  <c r="Y5444" i="9" s="1"/>
  <c r="L5445" i="9"/>
  <c r="M5445" i="9"/>
  <c r="N5445" i="9"/>
  <c r="AM5445" i="9" s="1"/>
  <c r="Y5445" i="9" s="1"/>
  <c r="L5446" i="9"/>
  <c r="M5446" i="9"/>
  <c r="N5446" i="9"/>
  <c r="AM5446" i="9" s="1"/>
  <c r="Y5446" i="9" s="1"/>
  <c r="L5447" i="9"/>
  <c r="M5447" i="9"/>
  <c r="N5447" i="9"/>
  <c r="AM5447" i="9" s="1"/>
  <c r="Y5447" i="9" s="1"/>
  <c r="L5448" i="9"/>
  <c r="M5448" i="9"/>
  <c r="N5448" i="9"/>
  <c r="AM5448" i="9" s="1"/>
  <c r="Y5448" i="9" s="1"/>
  <c r="L5449" i="9"/>
  <c r="M5449" i="9"/>
  <c r="N5449" i="9"/>
  <c r="AM5449" i="9" s="1"/>
  <c r="Y5449" i="9" s="1"/>
  <c r="L5450" i="9"/>
  <c r="M5450" i="9"/>
  <c r="N5450" i="9"/>
  <c r="AM5450" i="9" s="1"/>
  <c r="Y5450" i="9" s="1"/>
  <c r="L5451" i="9"/>
  <c r="M5451" i="9"/>
  <c r="N5451" i="9"/>
  <c r="AM5451" i="9" s="1"/>
  <c r="Y5451" i="9" s="1"/>
  <c r="L5452" i="9"/>
  <c r="M5452" i="9"/>
  <c r="N5452" i="9"/>
  <c r="AM5452" i="9" s="1"/>
  <c r="Y5452" i="9" s="1"/>
  <c r="L5453" i="9"/>
  <c r="M5453" i="9"/>
  <c r="N5453" i="9"/>
  <c r="AM5453" i="9" s="1"/>
  <c r="Y5453" i="9" s="1"/>
  <c r="L5454" i="9"/>
  <c r="M5454" i="9"/>
  <c r="N5454" i="9"/>
  <c r="AM5454" i="9" s="1"/>
  <c r="Y5454" i="9" s="1"/>
  <c r="L5455" i="9"/>
  <c r="M5455" i="9"/>
  <c r="N5455" i="9"/>
  <c r="AM5455" i="9" s="1"/>
  <c r="Y5455" i="9" s="1"/>
  <c r="L5456" i="9"/>
  <c r="M5456" i="9"/>
  <c r="N5456" i="9"/>
  <c r="AM5456" i="9" s="1"/>
  <c r="Y5456" i="9" s="1"/>
  <c r="L5457" i="9"/>
  <c r="M5457" i="9"/>
  <c r="N5457" i="9"/>
  <c r="AM5457" i="9" s="1"/>
  <c r="Y5457" i="9" s="1"/>
  <c r="L5458" i="9"/>
  <c r="M5458" i="9"/>
  <c r="N5458" i="9"/>
  <c r="AM5458" i="9" s="1"/>
  <c r="Y5458" i="9" s="1"/>
  <c r="L5459" i="9"/>
  <c r="M5459" i="9"/>
  <c r="N5459" i="9"/>
  <c r="AM5459" i="9" s="1"/>
  <c r="Y5459" i="9" s="1"/>
  <c r="L5460" i="9"/>
  <c r="M5460" i="9"/>
  <c r="N5460" i="9"/>
  <c r="AM5460" i="9" s="1"/>
  <c r="Y5460" i="9" s="1"/>
  <c r="L5461" i="9"/>
  <c r="M5461" i="9"/>
  <c r="N5461" i="9"/>
  <c r="AM5461" i="9" s="1"/>
  <c r="Y5461" i="9" s="1"/>
  <c r="L5462" i="9"/>
  <c r="M5462" i="9"/>
  <c r="N5462" i="9"/>
  <c r="AM5462" i="9" s="1"/>
  <c r="Y5462" i="9" s="1"/>
  <c r="L5463" i="9"/>
  <c r="M5463" i="9"/>
  <c r="N5463" i="9"/>
  <c r="AM5463" i="9" s="1"/>
  <c r="Y5463" i="9" s="1"/>
  <c r="L5464" i="9"/>
  <c r="M5464" i="9"/>
  <c r="N5464" i="9"/>
  <c r="AM5464" i="9" s="1"/>
  <c r="Y5464" i="9" s="1"/>
  <c r="L5465" i="9"/>
  <c r="M5465" i="9"/>
  <c r="N5465" i="9"/>
  <c r="AM5465" i="9" s="1"/>
  <c r="Y5465" i="9" s="1"/>
  <c r="L5466" i="9"/>
  <c r="M5466" i="9"/>
  <c r="N5466" i="9"/>
  <c r="AM5466" i="9" s="1"/>
  <c r="Y5466" i="9" s="1"/>
  <c r="L5467" i="9"/>
  <c r="M5467" i="9"/>
  <c r="N5467" i="9"/>
  <c r="AM5467" i="9" s="1"/>
  <c r="Y5467" i="9" s="1"/>
  <c r="L5468" i="9"/>
  <c r="M5468" i="9"/>
  <c r="N5468" i="9"/>
  <c r="AM5468" i="9" s="1"/>
  <c r="Y5468" i="9" s="1"/>
  <c r="L5469" i="9"/>
  <c r="M5469" i="9"/>
  <c r="N5469" i="9"/>
  <c r="AM5469" i="9" s="1"/>
  <c r="Y5469" i="9" s="1"/>
  <c r="L5470" i="9"/>
  <c r="M5470" i="9"/>
  <c r="N5470" i="9"/>
  <c r="AM5470" i="9" s="1"/>
  <c r="Y5470" i="9" s="1"/>
  <c r="L5471" i="9"/>
  <c r="M5471" i="9"/>
  <c r="N5471" i="9"/>
  <c r="AM5471" i="9" s="1"/>
  <c r="Y5471" i="9" s="1"/>
  <c r="L5472" i="9"/>
  <c r="M5472" i="9"/>
  <c r="N5472" i="9"/>
  <c r="AM5472" i="9" s="1"/>
  <c r="Y5472" i="9" s="1"/>
  <c r="L5473" i="9"/>
  <c r="M5473" i="9"/>
  <c r="N5473" i="9"/>
  <c r="AM5473" i="9" s="1"/>
  <c r="Y5473" i="9" s="1"/>
  <c r="L5474" i="9"/>
  <c r="M5474" i="9"/>
  <c r="N5474" i="9"/>
  <c r="AM5474" i="9" s="1"/>
  <c r="Y5474" i="9" s="1"/>
  <c r="L5475" i="9"/>
  <c r="M5475" i="9"/>
  <c r="N5475" i="9"/>
  <c r="AM5475" i="9" s="1"/>
  <c r="Y5475" i="9" s="1"/>
  <c r="L5476" i="9"/>
  <c r="M5476" i="9"/>
  <c r="N5476" i="9"/>
  <c r="AM5476" i="9" s="1"/>
  <c r="Y5476" i="9" s="1"/>
  <c r="L5477" i="9"/>
  <c r="M5477" i="9"/>
  <c r="N5477" i="9"/>
  <c r="AM5477" i="9" s="1"/>
  <c r="Y5477" i="9" s="1"/>
  <c r="L5478" i="9"/>
  <c r="M5478" i="9"/>
  <c r="N5478" i="9"/>
  <c r="AM5478" i="9" s="1"/>
  <c r="Y5478" i="9" s="1"/>
  <c r="L5479" i="9"/>
  <c r="M5479" i="9"/>
  <c r="N5479" i="9"/>
  <c r="AM5479" i="9" s="1"/>
  <c r="Y5479" i="9" s="1"/>
  <c r="L5480" i="9"/>
  <c r="M5480" i="9"/>
  <c r="N5480" i="9"/>
  <c r="AM5480" i="9" s="1"/>
  <c r="Y5480" i="9" s="1"/>
  <c r="L5481" i="9"/>
  <c r="M5481" i="9"/>
  <c r="N5481" i="9"/>
  <c r="AM5481" i="9" s="1"/>
  <c r="Y5481" i="9" s="1"/>
  <c r="L5482" i="9"/>
  <c r="M5482" i="9"/>
  <c r="N5482" i="9"/>
  <c r="AM5482" i="9" s="1"/>
  <c r="Y5482" i="9" s="1"/>
  <c r="L5483" i="9"/>
  <c r="M5483" i="9"/>
  <c r="N5483" i="9"/>
  <c r="AM5483" i="9" s="1"/>
  <c r="Y5483" i="9" s="1"/>
  <c r="L5484" i="9"/>
  <c r="M5484" i="9"/>
  <c r="N5484" i="9"/>
  <c r="AM5484" i="9" s="1"/>
  <c r="Y5484" i="9" s="1"/>
  <c r="L5485" i="9"/>
  <c r="M5485" i="9"/>
  <c r="N5485" i="9"/>
  <c r="AM5485" i="9" s="1"/>
  <c r="Y5485" i="9" s="1"/>
  <c r="L5486" i="9"/>
  <c r="M5486" i="9"/>
  <c r="N5486" i="9"/>
  <c r="AM5486" i="9" s="1"/>
  <c r="Y5486" i="9" s="1"/>
  <c r="L5487" i="9"/>
  <c r="M5487" i="9"/>
  <c r="N5487" i="9"/>
  <c r="AM5487" i="9" s="1"/>
  <c r="Y5487" i="9" s="1"/>
  <c r="L5488" i="9"/>
  <c r="M5488" i="9"/>
  <c r="N5488" i="9"/>
  <c r="AM5488" i="9" s="1"/>
  <c r="Y5488" i="9" s="1"/>
  <c r="L5489" i="9"/>
  <c r="M5489" i="9"/>
  <c r="N5489" i="9"/>
  <c r="AM5489" i="9" s="1"/>
  <c r="Y5489" i="9" s="1"/>
  <c r="L5490" i="9"/>
  <c r="M5490" i="9"/>
  <c r="N5490" i="9"/>
  <c r="AM5490" i="9" s="1"/>
  <c r="Y5490" i="9" s="1"/>
  <c r="L5491" i="9"/>
  <c r="M5491" i="9"/>
  <c r="N5491" i="9"/>
  <c r="AM5491" i="9" s="1"/>
  <c r="Y5491" i="9" s="1"/>
  <c r="L5492" i="9"/>
  <c r="M5492" i="9"/>
  <c r="N5492" i="9"/>
  <c r="AM5492" i="9" s="1"/>
  <c r="Y5492" i="9" s="1"/>
  <c r="L5493" i="9"/>
  <c r="M5493" i="9"/>
  <c r="N5493" i="9"/>
  <c r="AM5493" i="9" s="1"/>
  <c r="Y5493" i="9" s="1"/>
  <c r="L5494" i="9"/>
  <c r="M5494" i="9"/>
  <c r="N5494" i="9"/>
  <c r="AM5494" i="9" s="1"/>
  <c r="Y5494" i="9" s="1"/>
  <c r="L5495" i="9"/>
  <c r="M5495" i="9"/>
  <c r="N5495" i="9"/>
  <c r="AM5495" i="9" s="1"/>
  <c r="Y5495" i="9" s="1"/>
  <c r="L5496" i="9"/>
  <c r="M5496" i="9"/>
  <c r="N5496" i="9"/>
  <c r="AM5496" i="9" s="1"/>
  <c r="Y5496" i="9" s="1"/>
  <c r="L5497" i="9"/>
  <c r="M5497" i="9"/>
  <c r="N5497" i="9"/>
  <c r="AM5497" i="9" s="1"/>
  <c r="Y5497" i="9" s="1"/>
  <c r="L5498" i="9"/>
  <c r="M5498" i="9"/>
  <c r="N5498" i="9"/>
  <c r="AM5498" i="9" s="1"/>
  <c r="Y5498" i="9" s="1"/>
  <c r="L5499" i="9"/>
  <c r="M5499" i="9"/>
  <c r="N5499" i="9"/>
  <c r="AM5499" i="9" s="1"/>
  <c r="Y5499" i="9" s="1"/>
  <c r="L5500" i="9"/>
  <c r="M5500" i="9"/>
  <c r="N5500" i="9"/>
  <c r="AM5500" i="9" s="1"/>
  <c r="Y5500" i="9" s="1"/>
  <c r="L5501" i="9"/>
  <c r="M5501" i="9"/>
  <c r="N5501" i="9"/>
  <c r="AM5501" i="9" s="1"/>
  <c r="Y5501" i="9" s="1"/>
  <c r="L5502" i="9"/>
  <c r="M5502" i="9"/>
  <c r="N5502" i="9"/>
  <c r="AM5502" i="9" s="1"/>
  <c r="Y5502" i="9" s="1"/>
  <c r="L5503" i="9"/>
  <c r="M5503" i="9"/>
  <c r="N5503" i="9"/>
  <c r="AM5503" i="9" s="1"/>
  <c r="Y5503" i="9" s="1"/>
  <c r="L5504" i="9"/>
  <c r="M5504" i="9"/>
  <c r="N5504" i="9"/>
  <c r="AM5504" i="9" s="1"/>
  <c r="Y5504" i="9" s="1"/>
  <c r="L5505" i="9"/>
  <c r="M5505" i="9"/>
  <c r="N5505" i="9"/>
  <c r="AM5505" i="9" s="1"/>
  <c r="Y5505" i="9" s="1"/>
  <c r="L5506" i="9"/>
  <c r="M5506" i="9"/>
  <c r="N5506" i="9"/>
  <c r="AM5506" i="9" s="1"/>
  <c r="Y5506" i="9" s="1"/>
  <c r="L5507" i="9"/>
  <c r="M5507" i="9"/>
  <c r="N5507" i="9"/>
  <c r="AM5507" i="9" s="1"/>
  <c r="Y5507" i="9" s="1"/>
  <c r="L5508" i="9"/>
  <c r="M5508" i="9"/>
  <c r="N5508" i="9"/>
  <c r="AM5508" i="9" s="1"/>
  <c r="Y5508" i="9" s="1"/>
  <c r="L5509" i="9"/>
  <c r="M5509" i="9"/>
  <c r="N5509" i="9"/>
  <c r="AM5509" i="9" s="1"/>
  <c r="Y5509" i="9" s="1"/>
  <c r="L5510" i="9"/>
  <c r="M5510" i="9"/>
  <c r="N5510" i="9"/>
  <c r="AM5510" i="9" s="1"/>
  <c r="Y5510" i="9" s="1"/>
  <c r="L5511" i="9"/>
  <c r="M5511" i="9"/>
  <c r="N5511" i="9"/>
  <c r="AM5511" i="9" s="1"/>
  <c r="Y5511" i="9" s="1"/>
  <c r="L5512" i="9"/>
  <c r="M5512" i="9"/>
  <c r="N5512" i="9"/>
  <c r="AM5512" i="9" s="1"/>
  <c r="Y5512" i="9" s="1"/>
  <c r="L5513" i="9"/>
  <c r="M5513" i="9"/>
  <c r="N5513" i="9"/>
  <c r="AM5513" i="9" s="1"/>
  <c r="Y5513" i="9" s="1"/>
  <c r="L5514" i="9"/>
  <c r="M5514" i="9"/>
  <c r="N5514" i="9"/>
  <c r="AM5514" i="9" s="1"/>
  <c r="Y5514" i="9" s="1"/>
  <c r="L5515" i="9"/>
  <c r="M5515" i="9"/>
  <c r="N5515" i="9"/>
  <c r="AM5515" i="9" s="1"/>
  <c r="Y5515" i="9" s="1"/>
  <c r="L5516" i="9"/>
  <c r="M5516" i="9"/>
  <c r="N5516" i="9"/>
  <c r="AM5516" i="9" s="1"/>
  <c r="Y5516" i="9" s="1"/>
  <c r="L5517" i="9"/>
  <c r="M5517" i="9"/>
  <c r="N5517" i="9"/>
  <c r="AM5517" i="9" s="1"/>
  <c r="Y5517" i="9" s="1"/>
  <c r="L5518" i="9"/>
  <c r="M5518" i="9"/>
  <c r="N5518" i="9"/>
  <c r="AM5518" i="9" s="1"/>
  <c r="Y5518" i="9" s="1"/>
  <c r="L5519" i="9"/>
  <c r="M5519" i="9"/>
  <c r="N5519" i="9"/>
  <c r="AM5519" i="9" s="1"/>
  <c r="Y5519" i="9" s="1"/>
  <c r="L5520" i="9"/>
  <c r="M5520" i="9"/>
  <c r="N5520" i="9"/>
  <c r="AM5520" i="9" s="1"/>
  <c r="Y5520" i="9" s="1"/>
  <c r="L5521" i="9"/>
  <c r="M5521" i="9"/>
  <c r="N5521" i="9"/>
  <c r="AM5521" i="9" s="1"/>
  <c r="Y5521" i="9" s="1"/>
  <c r="L5522" i="9"/>
  <c r="M5522" i="9"/>
  <c r="N5522" i="9"/>
  <c r="AM5522" i="9" s="1"/>
  <c r="Y5522" i="9" s="1"/>
  <c r="L5523" i="9"/>
  <c r="M5523" i="9"/>
  <c r="N5523" i="9"/>
  <c r="AM5523" i="9" s="1"/>
  <c r="Y5523" i="9" s="1"/>
  <c r="L5524" i="9"/>
  <c r="M5524" i="9"/>
  <c r="N5524" i="9"/>
  <c r="AM5524" i="9" s="1"/>
  <c r="Y5524" i="9" s="1"/>
  <c r="L5525" i="9"/>
  <c r="M5525" i="9"/>
  <c r="N5525" i="9"/>
  <c r="AM5525" i="9" s="1"/>
  <c r="Y5525" i="9" s="1"/>
  <c r="L5526" i="9"/>
  <c r="M5526" i="9"/>
  <c r="N5526" i="9"/>
  <c r="AM5526" i="9" s="1"/>
  <c r="Y5526" i="9" s="1"/>
  <c r="L5527" i="9"/>
  <c r="M5527" i="9"/>
  <c r="N5527" i="9"/>
  <c r="AM5527" i="9" s="1"/>
  <c r="Y5527" i="9" s="1"/>
  <c r="L5528" i="9"/>
  <c r="M5528" i="9"/>
  <c r="N5528" i="9"/>
  <c r="AM5528" i="9" s="1"/>
  <c r="Y5528" i="9" s="1"/>
  <c r="L5529" i="9"/>
  <c r="M5529" i="9"/>
  <c r="N5529" i="9"/>
  <c r="AM5529" i="9" s="1"/>
  <c r="Y5529" i="9" s="1"/>
  <c r="L5530" i="9"/>
  <c r="M5530" i="9"/>
  <c r="N5530" i="9"/>
  <c r="AM5530" i="9" s="1"/>
  <c r="Y5530" i="9" s="1"/>
  <c r="L5531" i="9"/>
  <c r="M5531" i="9"/>
  <c r="N5531" i="9"/>
  <c r="AM5531" i="9" s="1"/>
  <c r="Y5531" i="9" s="1"/>
  <c r="L5532" i="9"/>
  <c r="M5532" i="9"/>
  <c r="N5532" i="9"/>
  <c r="AM5532" i="9" s="1"/>
  <c r="Y5532" i="9" s="1"/>
  <c r="L5533" i="9"/>
  <c r="M5533" i="9"/>
  <c r="N5533" i="9"/>
  <c r="AM5533" i="9" s="1"/>
  <c r="Y5533" i="9" s="1"/>
  <c r="L5534" i="9"/>
  <c r="M5534" i="9"/>
  <c r="N5534" i="9"/>
  <c r="AM5534" i="9" s="1"/>
  <c r="Y5534" i="9" s="1"/>
  <c r="L5535" i="9"/>
  <c r="M5535" i="9"/>
  <c r="N5535" i="9"/>
  <c r="AM5535" i="9" s="1"/>
  <c r="Y5535" i="9" s="1"/>
  <c r="L5536" i="9"/>
  <c r="M5536" i="9"/>
  <c r="N5536" i="9"/>
  <c r="AM5536" i="9" s="1"/>
  <c r="Y5536" i="9" s="1"/>
  <c r="L5537" i="9"/>
  <c r="M5537" i="9"/>
  <c r="N5537" i="9"/>
  <c r="AM5537" i="9" s="1"/>
  <c r="Y5537" i="9" s="1"/>
  <c r="L5538" i="9"/>
  <c r="M5538" i="9"/>
  <c r="N5538" i="9"/>
  <c r="AM5538" i="9" s="1"/>
  <c r="Y5538" i="9" s="1"/>
  <c r="L5539" i="9"/>
  <c r="M5539" i="9"/>
  <c r="N5539" i="9"/>
  <c r="AM5539" i="9" s="1"/>
  <c r="Y5539" i="9" s="1"/>
  <c r="L5540" i="9"/>
  <c r="M5540" i="9"/>
  <c r="N5540" i="9"/>
  <c r="AM5540" i="9" s="1"/>
  <c r="Y5540" i="9" s="1"/>
  <c r="L5541" i="9"/>
  <c r="M5541" i="9"/>
  <c r="N5541" i="9"/>
  <c r="AM5541" i="9" s="1"/>
  <c r="Y5541" i="9" s="1"/>
  <c r="L5542" i="9"/>
  <c r="M5542" i="9"/>
  <c r="N5542" i="9"/>
  <c r="AM5542" i="9" s="1"/>
  <c r="Y5542" i="9" s="1"/>
  <c r="L5543" i="9"/>
  <c r="M5543" i="9"/>
  <c r="N5543" i="9"/>
  <c r="AM5543" i="9" s="1"/>
  <c r="Y5543" i="9" s="1"/>
  <c r="L5544" i="9"/>
  <c r="M5544" i="9"/>
  <c r="N5544" i="9"/>
  <c r="AM5544" i="9" s="1"/>
  <c r="Y5544" i="9" s="1"/>
  <c r="L5545" i="9"/>
  <c r="M5545" i="9"/>
  <c r="N5545" i="9"/>
  <c r="AM5545" i="9" s="1"/>
  <c r="Y5545" i="9" s="1"/>
  <c r="L5546" i="9"/>
  <c r="M5546" i="9"/>
  <c r="N5546" i="9"/>
  <c r="AM5546" i="9" s="1"/>
  <c r="Y5546" i="9" s="1"/>
  <c r="L5547" i="9"/>
  <c r="M5547" i="9"/>
  <c r="N5547" i="9"/>
  <c r="AM5547" i="9" s="1"/>
  <c r="Y5547" i="9" s="1"/>
  <c r="L5548" i="9"/>
  <c r="M5548" i="9"/>
  <c r="N5548" i="9"/>
  <c r="AM5548" i="9" s="1"/>
  <c r="Y5548" i="9" s="1"/>
  <c r="L5549" i="9"/>
  <c r="M5549" i="9"/>
  <c r="N5549" i="9"/>
  <c r="AM5549" i="9" s="1"/>
  <c r="Y5549" i="9" s="1"/>
  <c r="L5550" i="9"/>
  <c r="M5550" i="9"/>
  <c r="N5550" i="9"/>
  <c r="AM5550" i="9" s="1"/>
  <c r="Y5550" i="9" s="1"/>
  <c r="L5551" i="9"/>
  <c r="M5551" i="9"/>
  <c r="N5551" i="9"/>
  <c r="AM5551" i="9" s="1"/>
  <c r="Y5551" i="9" s="1"/>
  <c r="L5552" i="9"/>
  <c r="M5552" i="9"/>
  <c r="N5552" i="9"/>
  <c r="AM5552" i="9" s="1"/>
  <c r="Y5552" i="9" s="1"/>
  <c r="L5553" i="9"/>
  <c r="M5553" i="9"/>
  <c r="N5553" i="9"/>
  <c r="AM5553" i="9" s="1"/>
  <c r="Y5553" i="9" s="1"/>
  <c r="L5554" i="9"/>
  <c r="M5554" i="9"/>
  <c r="N5554" i="9"/>
  <c r="AM5554" i="9" s="1"/>
  <c r="Y5554" i="9" s="1"/>
  <c r="L5555" i="9"/>
  <c r="M5555" i="9"/>
  <c r="N5555" i="9"/>
  <c r="AM5555" i="9" s="1"/>
  <c r="Y5555" i="9" s="1"/>
  <c r="L5556" i="9"/>
  <c r="M5556" i="9"/>
  <c r="N5556" i="9"/>
  <c r="AM5556" i="9" s="1"/>
  <c r="Y5556" i="9" s="1"/>
  <c r="L5557" i="9"/>
  <c r="M5557" i="9"/>
  <c r="N5557" i="9"/>
  <c r="AM5557" i="9" s="1"/>
  <c r="Y5557" i="9" s="1"/>
  <c r="L5558" i="9"/>
  <c r="M5558" i="9"/>
  <c r="N5558" i="9"/>
  <c r="AM5558" i="9" s="1"/>
  <c r="Y5558" i="9" s="1"/>
  <c r="L5559" i="9"/>
  <c r="M5559" i="9"/>
  <c r="N5559" i="9"/>
  <c r="AM5559" i="9" s="1"/>
  <c r="Y5559" i="9" s="1"/>
  <c r="L5560" i="9"/>
  <c r="M5560" i="9"/>
  <c r="N5560" i="9"/>
  <c r="AM5560" i="9" s="1"/>
  <c r="Y5560" i="9" s="1"/>
  <c r="L5561" i="9"/>
  <c r="M5561" i="9"/>
  <c r="N5561" i="9"/>
  <c r="AM5561" i="9" s="1"/>
  <c r="Y5561" i="9" s="1"/>
  <c r="L5562" i="9"/>
  <c r="M5562" i="9"/>
  <c r="N5562" i="9"/>
  <c r="AM5562" i="9" s="1"/>
  <c r="Y5562" i="9" s="1"/>
  <c r="L5563" i="9"/>
  <c r="M5563" i="9"/>
  <c r="N5563" i="9"/>
  <c r="AM5563" i="9" s="1"/>
  <c r="Y5563" i="9" s="1"/>
  <c r="L5564" i="9"/>
  <c r="M5564" i="9"/>
  <c r="N5564" i="9"/>
  <c r="AM5564" i="9" s="1"/>
  <c r="Y5564" i="9" s="1"/>
  <c r="L5565" i="9"/>
  <c r="M5565" i="9"/>
  <c r="N5565" i="9"/>
  <c r="AM5565" i="9" s="1"/>
  <c r="Y5565" i="9" s="1"/>
  <c r="L5566" i="9"/>
  <c r="M5566" i="9"/>
  <c r="N5566" i="9"/>
  <c r="AM5566" i="9" s="1"/>
  <c r="Y5566" i="9" s="1"/>
  <c r="L5567" i="9"/>
  <c r="M5567" i="9"/>
  <c r="N5567" i="9"/>
  <c r="AM5567" i="9" s="1"/>
  <c r="Y5567" i="9" s="1"/>
  <c r="L5568" i="9"/>
  <c r="M5568" i="9"/>
  <c r="N5568" i="9"/>
  <c r="AM5568" i="9" s="1"/>
  <c r="Y5568" i="9" s="1"/>
  <c r="L5569" i="9"/>
  <c r="M5569" i="9"/>
  <c r="N5569" i="9"/>
  <c r="AM5569" i="9" s="1"/>
  <c r="Y5569" i="9" s="1"/>
  <c r="L5570" i="9"/>
  <c r="M5570" i="9"/>
  <c r="N5570" i="9"/>
  <c r="AM5570" i="9" s="1"/>
  <c r="Y5570" i="9" s="1"/>
  <c r="L5571" i="9"/>
  <c r="M5571" i="9"/>
  <c r="N5571" i="9"/>
  <c r="AM5571" i="9" s="1"/>
  <c r="Y5571" i="9" s="1"/>
  <c r="L5572" i="9"/>
  <c r="M5572" i="9"/>
  <c r="N5572" i="9"/>
  <c r="AM5572" i="9" s="1"/>
  <c r="Y5572" i="9" s="1"/>
  <c r="L5573" i="9"/>
  <c r="M5573" i="9"/>
  <c r="N5573" i="9"/>
  <c r="AM5573" i="9" s="1"/>
  <c r="Y5573" i="9" s="1"/>
  <c r="L5574" i="9"/>
  <c r="M5574" i="9"/>
  <c r="N5574" i="9"/>
  <c r="AM5574" i="9" s="1"/>
  <c r="Y5574" i="9" s="1"/>
  <c r="L5575" i="9"/>
  <c r="M5575" i="9"/>
  <c r="N5575" i="9"/>
  <c r="AM5575" i="9" s="1"/>
  <c r="Y5575" i="9" s="1"/>
  <c r="L5576" i="9"/>
  <c r="M5576" i="9"/>
  <c r="N5576" i="9"/>
  <c r="AM5576" i="9" s="1"/>
  <c r="Y5576" i="9" s="1"/>
  <c r="L5577" i="9"/>
  <c r="M5577" i="9"/>
  <c r="N5577" i="9"/>
  <c r="AM5577" i="9" s="1"/>
  <c r="Y5577" i="9" s="1"/>
  <c r="L5578" i="9"/>
  <c r="M5578" i="9"/>
  <c r="N5578" i="9"/>
  <c r="AM5578" i="9" s="1"/>
  <c r="Y5578" i="9" s="1"/>
  <c r="L5579" i="9"/>
  <c r="M5579" i="9"/>
  <c r="N5579" i="9"/>
  <c r="AM5579" i="9" s="1"/>
  <c r="Y5579" i="9" s="1"/>
  <c r="L5580" i="9"/>
  <c r="M5580" i="9"/>
  <c r="N5580" i="9"/>
  <c r="AM5580" i="9" s="1"/>
  <c r="Y5580" i="9" s="1"/>
  <c r="L5581" i="9"/>
  <c r="M5581" i="9"/>
  <c r="N5581" i="9"/>
  <c r="AM5581" i="9" s="1"/>
  <c r="Y5581" i="9" s="1"/>
  <c r="L5582" i="9"/>
  <c r="M5582" i="9"/>
  <c r="N5582" i="9"/>
  <c r="AM5582" i="9" s="1"/>
  <c r="Y5582" i="9" s="1"/>
  <c r="L5583" i="9"/>
  <c r="M5583" i="9"/>
  <c r="N5583" i="9"/>
  <c r="AM5583" i="9" s="1"/>
  <c r="Y5583" i="9" s="1"/>
  <c r="L5584" i="9"/>
  <c r="M5584" i="9"/>
  <c r="N5584" i="9"/>
  <c r="AM5584" i="9" s="1"/>
  <c r="Y5584" i="9" s="1"/>
  <c r="L5585" i="9"/>
  <c r="M5585" i="9"/>
  <c r="N5585" i="9"/>
  <c r="AM5585" i="9" s="1"/>
  <c r="Y5585" i="9" s="1"/>
  <c r="L5586" i="9"/>
  <c r="M5586" i="9"/>
  <c r="N5586" i="9"/>
  <c r="AM5586" i="9" s="1"/>
  <c r="Y5586" i="9" s="1"/>
  <c r="L5587" i="9"/>
  <c r="M5587" i="9"/>
  <c r="N5587" i="9"/>
  <c r="AM5587" i="9" s="1"/>
  <c r="Y5587" i="9" s="1"/>
  <c r="L5588" i="9"/>
  <c r="M5588" i="9"/>
  <c r="N5588" i="9"/>
  <c r="AM5588" i="9" s="1"/>
  <c r="Y5588" i="9" s="1"/>
  <c r="L5589" i="9"/>
  <c r="M5589" i="9"/>
  <c r="N5589" i="9"/>
  <c r="AM5589" i="9" s="1"/>
  <c r="Y5589" i="9" s="1"/>
  <c r="L5590" i="9"/>
  <c r="M5590" i="9"/>
  <c r="N5590" i="9"/>
  <c r="AM5590" i="9" s="1"/>
  <c r="Y5590" i="9" s="1"/>
  <c r="L5591" i="9"/>
  <c r="M5591" i="9"/>
  <c r="N5591" i="9"/>
  <c r="AM5591" i="9" s="1"/>
  <c r="Y5591" i="9" s="1"/>
  <c r="L5592" i="9"/>
  <c r="M5592" i="9"/>
  <c r="N5592" i="9"/>
  <c r="AM5592" i="9" s="1"/>
  <c r="Y5592" i="9" s="1"/>
  <c r="L5593" i="9"/>
  <c r="M5593" i="9"/>
  <c r="N5593" i="9"/>
  <c r="AM5593" i="9" s="1"/>
  <c r="Y5593" i="9" s="1"/>
  <c r="L5594" i="9"/>
  <c r="M5594" i="9"/>
  <c r="N5594" i="9"/>
  <c r="AM5594" i="9" s="1"/>
  <c r="Y5594" i="9" s="1"/>
  <c r="L5595" i="9"/>
  <c r="M5595" i="9"/>
  <c r="N5595" i="9"/>
  <c r="AM5595" i="9" s="1"/>
  <c r="Y5595" i="9" s="1"/>
  <c r="L5596" i="9"/>
  <c r="M5596" i="9"/>
  <c r="N5596" i="9"/>
  <c r="AM5596" i="9" s="1"/>
  <c r="Y5596" i="9" s="1"/>
  <c r="L5597" i="9"/>
  <c r="M5597" i="9"/>
  <c r="N5597" i="9"/>
  <c r="AM5597" i="9" s="1"/>
  <c r="Y5597" i="9" s="1"/>
  <c r="L5598" i="9"/>
  <c r="M5598" i="9"/>
  <c r="N5598" i="9"/>
  <c r="AM5598" i="9" s="1"/>
  <c r="Y5598" i="9" s="1"/>
  <c r="L5599" i="9"/>
  <c r="M5599" i="9"/>
  <c r="N5599" i="9"/>
  <c r="AM5599" i="9" s="1"/>
  <c r="Y5599" i="9" s="1"/>
  <c r="L5600" i="9"/>
  <c r="M5600" i="9"/>
  <c r="N5600" i="9"/>
  <c r="AM5600" i="9" s="1"/>
  <c r="Y5600" i="9" s="1"/>
  <c r="L5601" i="9"/>
  <c r="M5601" i="9"/>
  <c r="N5601" i="9"/>
  <c r="AM5601" i="9" s="1"/>
  <c r="Y5601" i="9" s="1"/>
  <c r="L5602" i="9"/>
  <c r="M5602" i="9"/>
  <c r="N5602" i="9"/>
  <c r="AM5602" i="9" s="1"/>
  <c r="Y5602" i="9" s="1"/>
  <c r="L5603" i="9"/>
  <c r="M5603" i="9"/>
  <c r="N5603" i="9"/>
  <c r="AM5603" i="9" s="1"/>
  <c r="Y5603" i="9" s="1"/>
  <c r="L5604" i="9"/>
  <c r="M5604" i="9"/>
  <c r="N5604" i="9"/>
  <c r="AM5604" i="9" s="1"/>
  <c r="Y5604" i="9" s="1"/>
  <c r="L5605" i="9"/>
  <c r="M5605" i="9"/>
  <c r="N5605" i="9"/>
  <c r="AM5605" i="9" s="1"/>
  <c r="Y5605" i="9" s="1"/>
  <c r="L5606" i="9"/>
  <c r="M5606" i="9"/>
  <c r="N5606" i="9"/>
  <c r="AM5606" i="9" s="1"/>
  <c r="Y5606" i="9" s="1"/>
  <c r="L5607" i="9"/>
  <c r="M5607" i="9"/>
  <c r="N5607" i="9"/>
  <c r="AM5607" i="9" s="1"/>
  <c r="Y5607" i="9" s="1"/>
  <c r="L5608" i="9"/>
  <c r="M5608" i="9"/>
  <c r="N5608" i="9"/>
  <c r="AM5608" i="9" s="1"/>
  <c r="Y5608" i="9" s="1"/>
  <c r="L5609" i="9"/>
  <c r="M5609" i="9"/>
  <c r="N5609" i="9"/>
  <c r="AM5609" i="9" s="1"/>
  <c r="Y5609" i="9" s="1"/>
  <c r="L5610" i="9"/>
  <c r="M5610" i="9"/>
  <c r="N5610" i="9"/>
  <c r="AM5610" i="9" s="1"/>
  <c r="Y5610" i="9" s="1"/>
  <c r="L5611" i="9"/>
  <c r="M5611" i="9"/>
  <c r="N5611" i="9"/>
  <c r="AM5611" i="9" s="1"/>
  <c r="Y5611" i="9" s="1"/>
  <c r="L5612" i="9"/>
  <c r="M5612" i="9"/>
  <c r="N5612" i="9"/>
  <c r="AM5612" i="9" s="1"/>
  <c r="Y5612" i="9" s="1"/>
  <c r="L5613" i="9"/>
  <c r="M5613" i="9"/>
  <c r="N5613" i="9"/>
  <c r="AM5613" i="9" s="1"/>
  <c r="Y5613" i="9" s="1"/>
  <c r="L5614" i="9"/>
  <c r="M5614" i="9"/>
  <c r="N5614" i="9"/>
  <c r="AM5614" i="9" s="1"/>
  <c r="Y5614" i="9" s="1"/>
  <c r="L5615" i="9"/>
  <c r="M5615" i="9"/>
  <c r="N5615" i="9"/>
  <c r="AM5615" i="9" s="1"/>
  <c r="Y5615" i="9" s="1"/>
  <c r="L5616" i="9"/>
  <c r="M5616" i="9"/>
  <c r="N5616" i="9"/>
  <c r="AM5616" i="9" s="1"/>
  <c r="Y5616" i="9" s="1"/>
  <c r="L5617" i="9"/>
  <c r="M5617" i="9"/>
  <c r="N5617" i="9"/>
  <c r="AM5617" i="9" s="1"/>
  <c r="Y5617" i="9" s="1"/>
  <c r="L5618" i="9"/>
  <c r="M5618" i="9"/>
  <c r="N5618" i="9"/>
  <c r="AM5618" i="9" s="1"/>
  <c r="Y5618" i="9" s="1"/>
  <c r="L5619" i="9"/>
  <c r="M5619" i="9"/>
  <c r="N5619" i="9"/>
  <c r="AM5619" i="9" s="1"/>
  <c r="Y5619" i="9" s="1"/>
  <c r="L5620" i="9"/>
  <c r="M5620" i="9"/>
  <c r="N5620" i="9"/>
  <c r="AM5620" i="9" s="1"/>
  <c r="Y5620" i="9" s="1"/>
  <c r="L5621" i="9"/>
  <c r="M5621" i="9"/>
  <c r="N5621" i="9"/>
  <c r="AM5621" i="9" s="1"/>
  <c r="Y5621" i="9" s="1"/>
  <c r="L5622" i="9"/>
  <c r="M5622" i="9"/>
  <c r="N5622" i="9"/>
  <c r="AM5622" i="9" s="1"/>
  <c r="Y5622" i="9" s="1"/>
  <c r="L5623" i="9"/>
  <c r="M5623" i="9"/>
  <c r="N5623" i="9"/>
  <c r="AM5623" i="9" s="1"/>
  <c r="Y5623" i="9" s="1"/>
  <c r="L5624" i="9"/>
  <c r="M5624" i="9"/>
  <c r="N5624" i="9"/>
  <c r="AM5624" i="9" s="1"/>
  <c r="Y5624" i="9" s="1"/>
  <c r="L5625" i="9"/>
  <c r="M5625" i="9"/>
  <c r="N5625" i="9"/>
  <c r="AM5625" i="9" s="1"/>
  <c r="Y5625" i="9" s="1"/>
  <c r="L5626" i="9"/>
  <c r="M5626" i="9"/>
  <c r="N5626" i="9"/>
  <c r="AM5626" i="9" s="1"/>
  <c r="Y5626" i="9" s="1"/>
  <c r="L5627" i="9"/>
  <c r="M5627" i="9"/>
  <c r="N5627" i="9"/>
  <c r="AM5627" i="9" s="1"/>
  <c r="Y5627" i="9" s="1"/>
  <c r="L5628" i="9"/>
  <c r="M5628" i="9"/>
  <c r="N5628" i="9"/>
  <c r="AM5628" i="9" s="1"/>
  <c r="Y5628" i="9" s="1"/>
  <c r="L5629" i="9"/>
  <c r="M5629" i="9"/>
  <c r="N5629" i="9"/>
  <c r="AM5629" i="9" s="1"/>
  <c r="Y5629" i="9" s="1"/>
  <c r="L5630" i="9"/>
  <c r="M5630" i="9"/>
  <c r="N5630" i="9"/>
  <c r="AM5630" i="9" s="1"/>
  <c r="Y5630" i="9" s="1"/>
  <c r="L5631" i="9"/>
  <c r="M5631" i="9"/>
  <c r="N5631" i="9"/>
  <c r="AM5631" i="9" s="1"/>
  <c r="Y5631" i="9" s="1"/>
  <c r="L5632" i="9"/>
  <c r="M5632" i="9"/>
  <c r="N5632" i="9"/>
  <c r="AM5632" i="9" s="1"/>
  <c r="Y5632" i="9" s="1"/>
  <c r="L5633" i="9"/>
  <c r="M5633" i="9"/>
  <c r="N5633" i="9"/>
  <c r="AM5633" i="9" s="1"/>
  <c r="Y5633" i="9" s="1"/>
  <c r="L5634" i="9"/>
  <c r="M5634" i="9"/>
  <c r="N5634" i="9"/>
  <c r="AM5634" i="9" s="1"/>
  <c r="Y5634" i="9" s="1"/>
  <c r="L5635" i="9"/>
  <c r="M5635" i="9"/>
  <c r="N5635" i="9"/>
  <c r="AM5635" i="9" s="1"/>
  <c r="Y5635" i="9" s="1"/>
  <c r="L5636" i="9"/>
  <c r="M5636" i="9"/>
  <c r="N5636" i="9"/>
  <c r="AM5636" i="9" s="1"/>
  <c r="Y5636" i="9" s="1"/>
  <c r="L5637" i="9"/>
  <c r="M5637" i="9"/>
  <c r="N5637" i="9"/>
  <c r="AM5637" i="9" s="1"/>
  <c r="Y5637" i="9" s="1"/>
  <c r="L5638" i="9"/>
  <c r="M5638" i="9"/>
  <c r="N5638" i="9"/>
  <c r="AM5638" i="9" s="1"/>
  <c r="Y5638" i="9" s="1"/>
  <c r="L5639" i="9"/>
  <c r="M5639" i="9"/>
  <c r="N5639" i="9"/>
  <c r="AM5639" i="9" s="1"/>
  <c r="Y5639" i="9" s="1"/>
  <c r="L5640" i="9"/>
  <c r="M5640" i="9"/>
  <c r="N5640" i="9"/>
  <c r="AM5640" i="9" s="1"/>
  <c r="Y5640" i="9" s="1"/>
  <c r="L5641" i="9"/>
  <c r="M5641" i="9"/>
  <c r="N5641" i="9"/>
  <c r="AM5641" i="9" s="1"/>
  <c r="Y5641" i="9" s="1"/>
  <c r="L5642" i="9"/>
  <c r="M5642" i="9"/>
  <c r="N5642" i="9"/>
  <c r="AM5642" i="9" s="1"/>
  <c r="Y5642" i="9" s="1"/>
  <c r="L5643" i="9"/>
  <c r="M5643" i="9"/>
  <c r="N5643" i="9"/>
  <c r="AM5643" i="9" s="1"/>
  <c r="Y5643" i="9" s="1"/>
  <c r="L5644" i="9"/>
  <c r="M5644" i="9"/>
  <c r="N5644" i="9"/>
  <c r="AM5644" i="9" s="1"/>
  <c r="Y5644" i="9" s="1"/>
  <c r="L5645" i="9"/>
  <c r="M5645" i="9"/>
  <c r="N5645" i="9"/>
  <c r="AM5645" i="9" s="1"/>
  <c r="Y5645" i="9" s="1"/>
  <c r="L5646" i="9"/>
  <c r="M5646" i="9"/>
  <c r="N5646" i="9"/>
  <c r="AM5646" i="9" s="1"/>
  <c r="Y5646" i="9" s="1"/>
  <c r="L5647" i="9"/>
  <c r="M5647" i="9"/>
  <c r="N5647" i="9"/>
  <c r="AM5647" i="9" s="1"/>
  <c r="Y5647" i="9" s="1"/>
  <c r="L5648" i="9"/>
  <c r="M5648" i="9"/>
  <c r="N5648" i="9"/>
  <c r="AM5648" i="9" s="1"/>
  <c r="Y5648" i="9" s="1"/>
  <c r="L5649" i="9"/>
  <c r="M5649" i="9"/>
  <c r="N5649" i="9"/>
  <c r="AM5649" i="9" s="1"/>
  <c r="Y5649" i="9" s="1"/>
  <c r="L5650" i="9"/>
  <c r="M5650" i="9"/>
  <c r="N5650" i="9"/>
  <c r="AM5650" i="9" s="1"/>
  <c r="Y5650" i="9" s="1"/>
  <c r="L5651" i="9"/>
  <c r="M5651" i="9"/>
  <c r="N5651" i="9"/>
  <c r="AM5651" i="9" s="1"/>
  <c r="Y5651" i="9" s="1"/>
  <c r="L5652" i="9"/>
  <c r="M5652" i="9"/>
  <c r="N5652" i="9"/>
  <c r="AM5652" i="9" s="1"/>
  <c r="Y5652" i="9" s="1"/>
  <c r="L5653" i="9"/>
  <c r="M5653" i="9"/>
  <c r="N5653" i="9"/>
  <c r="AM5653" i="9" s="1"/>
  <c r="Y5653" i="9" s="1"/>
  <c r="L5654" i="9"/>
  <c r="M5654" i="9"/>
  <c r="N5654" i="9"/>
  <c r="AM5654" i="9" s="1"/>
  <c r="Y5654" i="9" s="1"/>
  <c r="L5655" i="9"/>
  <c r="M5655" i="9"/>
  <c r="N5655" i="9"/>
  <c r="AM5655" i="9" s="1"/>
  <c r="Y5655" i="9" s="1"/>
  <c r="L5656" i="9"/>
  <c r="M5656" i="9"/>
  <c r="N5656" i="9"/>
  <c r="AM5656" i="9" s="1"/>
  <c r="Y5656" i="9" s="1"/>
  <c r="L5657" i="9"/>
  <c r="M5657" i="9"/>
  <c r="N5657" i="9"/>
  <c r="AM5657" i="9" s="1"/>
  <c r="Y5657" i="9" s="1"/>
  <c r="L5658" i="9"/>
  <c r="M5658" i="9"/>
  <c r="N5658" i="9"/>
  <c r="AM5658" i="9" s="1"/>
  <c r="Y5658" i="9" s="1"/>
  <c r="L5659" i="9"/>
  <c r="M5659" i="9"/>
  <c r="N5659" i="9"/>
  <c r="AM5659" i="9" s="1"/>
  <c r="Y5659" i="9" s="1"/>
  <c r="L5660" i="9"/>
  <c r="M5660" i="9"/>
  <c r="N5660" i="9"/>
  <c r="AM5660" i="9" s="1"/>
  <c r="Y5660" i="9" s="1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607" i="9"/>
  <c r="U2608" i="9"/>
  <c r="U2609" i="9"/>
  <c r="U2610" i="9"/>
  <c r="U2611" i="9"/>
  <c r="U2612" i="9"/>
  <c r="U2613" i="9"/>
  <c r="U2614" i="9"/>
  <c r="U2615" i="9"/>
  <c r="U2616" i="9"/>
  <c r="U2617" i="9"/>
  <c r="U2618" i="9"/>
  <c r="U2619" i="9"/>
  <c r="U2620" i="9"/>
  <c r="U2621" i="9"/>
  <c r="U2622" i="9"/>
  <c r="U2623" i="9"/>
  <c r="U2624" i="9"/>
  <c r="U2625" i="9"/>
  <c r="U2626" i="9"/>
  <c r="U2627" i="9"/>
  <c r="U2628" i="9"/>
  <c r="U2629" i="9"/>
  <c r="U2630" i="9"/>
  <c r="U2631" i="9"/>
  <c r="U2632" i="9"/>
  <c r="U2633" i="9"/>
  <c r="U2634" i="9"/>
  <c r="U2635" i="9"/>
  <c r="U2636" i="9"/>
  <c r="U2637" i="9"/>
  <c r="U2638" i="9"/>
  <c r="U2639" i="9"/>
  <c r="U2640" i="9"/>
  <c r="U2641" i="9"/>
  <c r="U2642" i="9"/>
  <c r="U2643" i="9"/>
  <c r="U2644" i="9"/>
  <c r="U2645" i="9"/>
  <c r="U2646" i="9"/>
  <c r="U2647" i="9"/>
  <c r="U2648" i="9"/>
  <c r="U2649" i="9"/>
  <c r="U2650" i="9"/>
  <c r="U2651" i="9"/>
  <c r="U2652" i="9"/>
  <c r="U2653" i="9"/>
  <c r="U2654" i="9"/>
  <c r="U2655" i="9"/>
  <c r="U2656" i="9"/>
  <c r="U2657" i="9"/>
  <c r="U2658" i="9"/>
  <c r="U2659" i="9"/>
  <c r="U2660" i="9"/>
  <c r="U2661" i="9"/>
  <c r="U2662" i="9"/>
  <c r="U2663" i="9"/>
  <c r="U2664" i="9"/>
  <c r="U2665" i="9"/>
  <c r="U2666" i="9"/>
  <c r="U2667" i="9"/>
  <c r="U2668" i="9"/>
  <c r="U2669" i="9"/>
  <c r="U2670" i="9"/>
  <c r="U2671" i="9"/>
  <c r="U2672" i="9"/>
  <c r="U2673" i="9"/>
  <c r="U2674" i="9"/>
  <c r="U2675" i="9"/>
  <c r="U2676" i="9"/>
  <c r="U2677" i="9"/>
  <c r="U2678" i="9"/>
  <c r="U2679" i="9"/>
  <c r="U2680" i="9"/>
  <c r="U2681" i="9"/>
  <c r="U2682" i="9"/>
  <c r="U2683" i="9"/>
  <c r="U2684" i="9"/>
  <c r="U2685" i="9"/>
  <c r="U2686" i="9"/>
  <c r="U2687" i="9"/>
  <c r="U2688" i="9"/>
  <c r="U2689" i="9"/>
  <c r="U2690" i="9"/>
  <c r="U2691" i="9"/>
  <c r="U2692" i="9"/>
  <c r="U2693" i="9"/>
  <c r="U2694" i="9"/>
  <c r="U2695" i="9"/>
  <c r="U2696" i="9"/>
  <c r="U2697" i="9"/>
  <c r="U2698" i="9"/>
  <c r="U2699" i="9"/>
  <c r="U2700" i="9"/>
  <c r="U2701" i="9"/>
  <c r="U2702" i="9"/>
  <c r="U2703" i="9"/>
  <c r="U2704" i="9"/>
  <c r="U2705" i="9"/>
  <c r="U2706" i="9"/>
  <c r="U2707" i="9"/>
  <c r="U2708" i="9"/>
  <c r="U2709" i="9"/>
  <c r="U2710" i="9"/>
  <c r="U2711" i="9"/>
  <c r="U2712" i="9"/>
  <c r="U2713" i="9"/>
  <c r="U2714" i="9"/>
  <c r="U2715" i="9"/>
  <c r="U2716" i="9"/>
  <c r="U2717" i="9"/>
  <c r="U2718" i="9"/>
  <c r="U2719" i="9"/>
  <c r="U2720" i="9"/>
  <c r="U2721" i="9"/>
  <c r="U2722" i="9"/>
  <c r="U2723" i="9"/>
  <c r="U2724" i="9"/>
  <c r="U2725" i="9"/>
  <c r="U2726" i="9"/>
  <c r="U2727" i="9"/>
  <c r="U2728" i="9"/>
  <c r="U2729" i="9"/>
  <c r="U2730" i="9"/>
  <c r="U2731" i="9"/>
  <c r="U2732" i="9"/>
  <c r="U2733" i="9"/>
  <c r="U2734" i="9"/>
  <c r="U2735" i="9"/>
  <c r="U2736" i="9"/>
  <c r="U2737" i="9"/>
  <c r="U2738" i="9"/>
  <c r="U2739" i="9"/>
  <c r="U2740" i="9"/>
  <c r="U2741" i="9"/>
  <c r="U2742" i="9"/>
  <c r="U2743" i="9"/>
  <c r="U2744" i="9"/>
  <c r="U2745" i="9"/>
  <c r="U2746" i="9"/>
  <c r="U2747" i="9"/>
  <c r="U2748" i="9"/>
  <c r="U2749" i="9"/>
  <c r="U2750" i="9"/>
  <c r="U2751" i="9"/>
  <c r="U2752" i="9"/>
  <c r="U2753" i="9"/>
  <c r="U2754" i="9"/>
  <c r="U2755" i="9"/>
  <c r="U2756" i="9"/>
  <c r="U2757" i="9"/>
  <c r="U2758" i="9"/>
  <c r="U2759" i="9"/>
  <c r="U2760" i="9"/>
  <c r="U2761" i="9"/>
  <c r="U2762" i="9"/>
  <c r="U2763" i="9"/>
  <c r="U2764" i="9"/>
  <c r="U2765" i="9"/>
  <c r="U2766" i="9"/>
  <c r="U2767" i="9"/>
  <c r="U2768" i="9"/>
  <c r="U2769" i="9"/>
  <c r="U2770" i="9"/>
  <c r="U2771" i="9"/>
  <c r="U2772" i="9"/>
  <c r="U2773" i="9"/>
  <c r="U2774" i="9"/>
  <c r="U2775" i="9"/>
  <c r="U2776" i="9"/>
  <c r="U2777" i="9"/>
  <c r="U2778" i="9"/>
  <c r="U2779" i="9"/>
  <c r="U2780" i="9"/>
  <c r="U2781" i="9"/>
  <c r="U2782" i="9"/>
  <c r="U2783" i="9"/>
  <c r="U2784" i="9"/>
  <c r="U2785" i="9"/>
  <c r="U2786" i="9"/>
  <c r="U2787" i="9"/>
  <c r="U2788" i="9"/>
  <c r="U2789" i="9"/>
  <c r="U2790" i="9"/>
  <c r="U2791" i="9"/>
  <c r="U2792" i="9"/>
  <c r="U2793" i="9"/>
  <c r="U2794" i="9"/>
  <c r="U2795" i="9"/>
  <c r="U2796" i="9"/>
  <c r="U2797" i="9"/>
  <c r="U2798" i="9"/>
  <c r="U2799" i="9"/>
  <c r="U2800" i="9"/>
  <c r="U2801" i="9"/>
  <c r="U2802" i="9"/>
  <c r="U2803" i="9"/>
  <c r="U2804" i="9"/>
  <c r="U2805" i="9"/>
  <c r="U2806" i="9"/>
  <c r="U2807" i="9"/>
  <c r="U2808" i="9"/>
  <c r="U2809" i="9"/>
  <c r="U2810" i="9"/>
  <c r="U2811" i="9"/>
  <c r="U2812" i="9"/>
  <c r="U2813" i="9"/>
  <c r="U2814" i="9"/>
  <c r="U2815" i="9"/>
  <c r="U2816" i="9"/>
  <c r="U2817" i="9"/>
  <c r="U2818" i="9"/>
  <c r="U2819" i="9"/>
  <c r="U2820" i="9"/>
  <c r="U2821" i="9"/>
  <c r="U2822" i="9"/>
  <c r="U2823" i="9"/>
  <c r="U2824" i="9"/>
  <c r="U2825" i="9"/>
  <c r="U2826" i="9"/>
  <c r="U2827" i="9"/>
  <c r="U2828" i="9"/>
  <c r="U2829" i="9"/>
  <c r="U2830" i="9"/>
  <c r="U2831" i="9"/>
  <c r="U2832" i="9"/>
  <c r="U2833" i="9"/>
  <c r="U2834" i="9"/>
  <c r="U2835" i="9"/>
  <c r="U2836" i="9"/>
  <c r="U2837" i="9"/>
  <c r="U2838" i="9"/>
  <c r="U2839" i="9"/>
  <c r="U2840" i="9"/>
  <c r="U2841" i="9"/>
  <c r="U2842" i="9"/>
  <c r="U2843" i="9"/>
  <c r="U2844" i="9"/>
  <c r="U2845" i="9"/>
  <c r="U2846" i="9"/>
  <c r="U2847" i="9"/>
  <c r="U2848" i="9"/>
  <c r="U2849" i="9"/>
  <c r="U2850" i="9"/>
  <c r="U2851" i="9"/>
  <c r="U2852" i="9"/>
  <c r="U2853" i="9"/>
  <c r="U2854" i="9"/>
  <c r="U2855" i="9"/>
  <c r="U2856" i="9"/>
  <c r="U2857" i="9"/>
  <c r="U2858" i="9"/>
  <c r="U2859" i="9"/>
  <c r="U2860" i="9"/>
  <c r="U2861" i="9"/>
  <c r="U2862" i="9"/>
  <c r="U2863" i="9"/>
  <c r="U2864" i="9"/>
  <c r="U2865" i="9"/>
  <c r="U2866" i="9"/>
  <c r="U2867" i="9"/>
  <c r="U2868" i="9"/>
  <c r="U2869" i="9"/>
  <c r="U2870" i="9"/>
  <c r="U2871" i="9"/>
  <c r="U2872" i="9"/>
  <c r="U2873" i="9"/>
  <c r="U2874" i="9"/>
  <c r="U2875" i="9"/>
  <c r="U2876" i="9"/>
  <c r="U2877" i="9"/>
  <c r="U2878" i="9"/>
  <c r="U2879" i="9"/>
  <c r="U2880" i="9"/>
  <c r="U2881" i="9"/>
  <c r="U2882" i="9"/>
  <c r="U2883" i="9"/>
  <c r="U2884" i="9"/>
  <c r="U2885" i="9"/>
  <c r="U2886" i="9"/>
  <c r="U2887" i="9"/>
  <c r="U2888" i="9"/>
  <c r="U2889" i="9"/>
  <c r="U2890" i="9"/>
  <c r="U2891" i="9"/>
  <c r="U2892" i="9"/>
  <c r="U2893" i="9"/>
  <c r="U2894" i="9"/>
  <c r="U2895" i="9"/>
  <c r="U2896" i="9"/>
  <c r="U2897" i="9"/>
  <c r="U2898" i="9"/>
  <c r="U2899" i="9"/>
  <c r="U2900" i="9"/>
  <c r="U2901" i="9"/>
  <c r="U2902" i="9"/>
  <c r="U2903" i="9"/>
  <c r="U2904" i="9"/>
  <c r="U2905" i="9"/>
  <c r="U2906" i="9"/>
  <c r="U2907" i="9"/>
  <c r="U2908" i="9"/>
  <c r="U2909" i="9"/>
  <c r="U2910" i="9"/>
  <c r="U2911" i="9"/>
  <c r="U2912" i="9"/>
  <c r="U2913" i="9"/>
  <c r="U2914" i="9"/>
  <c r="U2915" i="9"/>
  <c r="U2916" i="9"/>
  <c r="U2917" i="9"/>
  <c r="U2918" i="9"/>
  <c r="U2919" i="9"/>
  <c r="U2920" i="9"/>
  <c r="U2921" i="9"/>
  <c r="U2922" i="9"/>
  <c r="U2923" i="9"/>
  <c r="U2924" i="9"/>
  <c r="U2925" i="9"/>
  <c r="U2926" i="9"/>
  <c r="U2927" i="9"/>
  <c r="U2928" i="9"/>
  <c r="U2929" i="9"/>
  <c r="U2930" i="9"/>
  <c r="U2931" i="9"/>
  <c r="U2932" i="9"/>
  <c r="U2933" i="9"/>
  <c r="U2934" i="9"/>
  <c r="U2935" i="9"/>
  <c r="U2936" i="9"/>
  <c r="U2937" i="9"/>
  <c r="U2938" i="9"/>
  <c r="U2939" i="9"/>
  <c r="U2940" i="9"/>
  <c r="U2941" i="9"/>
  <c r="U2942" i="9"/>
  <c r="U2943" i="9"/>
  <c r="U2944" i="9"/>
  <c r="U2945" i="9"/>
  <c r="U2946" i="9"/>
  <c r="U2947" i="9"/>
  <c r="U2948" i="9"/>
  <c r="U2949" i="9"/>
  <c r="U2950" i="9"/>
  <c r="U2951" i="9"/>
  <c r="U2952" i="9"/>
  <c r="U2953" i="9"/>
  <c r="U2954" i="9"/>
  <c r="U2955" i="9"/>
  <c r="U2956" i="9"/>
  <c r="U2957" i="9"/>
  <c r="U2958" i="9"/>
  <c r="U2959" i="9"/>
  <c r="U2960" i="9"/>
  <c r="U2961" i="9"/>
  <c r="U2962" i="9"/>
  <c r="U2963" i="9"/>
  <c r="U2964" i="9"/>
  <c r="U2965" i="9"/>
  <c r="U2966" i="9"/>
  <c r="U2967" i="9"/>
  <c r="U2968" i="9"/>
  <c r="U2969" i="9"/>
  <c r="U2970" i="9"/>
  <c r="U2971" i="9"/>
  <c r="U2972" i="9"/>
  <c r="U2973" i="9"/>
  <c r="U2974" i="9"/>
  <c r="U2975" i="9"/>
  <c r="U2976" i="9"/>
  <c r="U2977" i="9"/>
  <c r="U2978" i="9"/>
  <c r="U2979" i="9"/>
  <c r="U2980" i="9"/>
  <c r="U2981" i="9"/>
  <c r="U2982" i="9"/>
  <c r="U2983" i="9"/>
  <c r="U2984" i="9"/>
  <c r="U2985" i="9"/>
  <c r="U2986" i="9"/>
  <c r="U2987" i="9"/>
  <c r="U2988" i="9"/>
  <c r="U2989" i="9"/>
  <c r="U2990" i="9"/>
  <c r="U2991" i="9"/>
  <c r="U2992" i="9"/>
  <c r="U2993" i="9"/>
  <c r="U2994" i="9"/>
  <c r="U2995" i="9"/>
  <c r="U2996" i="9"/>
  <c r="U2997" i="9"/>
  <c r="U2998" i="9"/>
  <c r="U2999" i="9"/>
  <c r="U3000" i="9"/>
  <c r="U3001" i="9"/>
  <c r="U3002" i="9"/>
  <c r="U3003" i="9"/>
  <c r="U3004" i="9"/>
  <c r="U3005" i="9"/>
  <c r="U3006" i="9"/>
  <c r="U3007" i="9"/>
  <c r="U3008" i="9"/>
  <c r="U3009" i="9"/>
  <c r="U3010" i="9"/>
  <c r="U3011" i="9"/>
  <c r="U3012" i="9"/>
  <c r="U3013" i="9"/>
  <c r="U3014" i="9"/>
  <c r="U3015" i="9"/>
  <c r="U3016" i="9"/>
  <c r="U3017" i="9"/>
  <c r="U3018" i="9"/>
  <c r="U3019" i="9"/>
  <c r="U3020" i="9"/>
  <c r="U3021" i="9"/>
  <c r="U3022" i="9"/>
  <c r="U3023" i="9"/>
  <c r="U3024" i="9"/>
  <c r="U3025" i="9"/>
  <c r="U3026" i="9"/>
  <c r="U3027" i="9"/>
  <c r="U3028" i="9"/>
  <c r="U3029" i="9"/>
  <c r="U3030" i="9"/>
  <c r="U3031" i="9"/>
  <c r="U3032" i="9"/>
  <c r="U3033" i="9"/>
  <c r="U3034" i="9"/>
  <c r="U3035" i="9"/>
  <c r="U3036" i="9"/>
  <c r="U3037" i="9"/>
  <c r="U3038" i="9"/>
  <c r="U3039" i="9"/>
  <c r="U3040" i="9"/>
  <c r="U3041" i="9"/>
  <c r="U3042" i="9"/>
  <c r="U3043" i="9"/>
  <c r="U3044" i="9"/>
  <c r="U3045" i="9"/>
  <c r="U3046" i="9"/>
  <c r="U3047" i="9"/>
  <c r="U3048" i="9"/>
  <c r="U3049" i="9"/>
  <c r="U3050" i="9"/>
  <c r="U3051" i="9"/>
  <c r="U3052" i="9"/>
  <c r="U3053" i="9"/>
  <c r="U3054" i="9"/>
  <c r="U3055" i="9"/>
  <c r="U3056" i="9"/>
  <c r="U3057" i="9"/>
  <c r="U3058" i="9"/>
  <c r="U3059" i="9"/>
  <c r="U3060" i="9"/>
  <c r="U3061" i="9"/>
  <c r="U3062" i="9"/>
  <c r="U3063" i="9"/>
  <c r="U3064" i="9"/>
  <c r="U3065" i="9"/>
  <c r="U3066" i="9"/>
  <c r="U3067" i="9"/>
  <c r="U3068" i="9"/>
  <c r="U3069" i="9"/>
  <c r="U3070" i="9"/>
  <c r="U3071" i="9"/>
  <c r="U3072" i="9"/>
  <c r="U3073" i="9"/>
  <c r="U3074" i="9"/>
  <c r="U3075" i="9"/>
  <c r="U3076" i="9"/>
  <c r="U3077" i="9"/>
  <c r="U3078" i="9"/>
  <c r="U3079" i="9"/>
  <c r="U3080" i="9"/>
  <c r="U3081" i="9"/>
  <c r="U3082" i="9"/>
  <c r="U3083" i="9"/>
  <c r="U3084" i="9"/>
  <c r="U3085" i="9"/>
  <c r="U3086" i="9"/>
  <c r="U3087" i="9"/>
  <c r="U3088" i="9"/>
  <c r="U3089" i="9"/>
  <c r="U3090" i="9"/>
  <c r="U3091" i="9"/>
  <c r="U3092" i="9"/>
  <c r="U3093" i="9"/>
  <c r="U3094" i="9"/>
  <c r="U3095" i="9"/>
  <c r="U3096" i="9"/>
  <c r="U3097" i="9"/>
  <c r="U3098" i="9"/>
  <c r="U3099" i="9"/>
  <c r="U3100" i="9"/>
  <c r="U3101" i="9"/>
  <c r="U3102" i="9"/>
  <c r="U3103" i="9"/>
  <c r="U3104" i="9"/>
  <c r="U3105" i="9"/>
  <c r="U3106" i="9"/>
  <c r="U3107" i="9"/>
  <c r="U3108" i="9"/>
  <c r="U3109" i="9"/>
  <c r="U3110" i="9"/>
  <c r="U3111" i="9"/>
  <c r="U3112" i="9"/>
  <c r="U3113" i="9"/>
  <c r="U3114" i="9"/>
  <c r="U3115" i="9"/>
  <c r="U3116" i="9"/>
  <c r="U3117" i="9"/>
  <c r="U3118" i="9"/>
  <c r="U3119" i="9"/>
  <c r="U3120" i="9"/>
  <c r="U3121" i="9"/>
  <c r="U3122" i="9"/>
  <c r="U3123" i="9"/>
  <c r="U3124" i="9"/>
  <c r="U3125" i="9"/>
  <c r="U3126" i="9"/>
  <c r="U3127" i="9"/>
  <c r="U3128" i="9"/>
  <c r="U3129" i="9"/>
  <c r="U3130" i="9"/>
  <c r="U3131" i="9"/>
  <c r="U3132" i="9"/>
  <c r="U3133" i="9"/>
  <c r="U3134" i="9"/>
  <c r="U3135" i="9"/>
  <c r="U3136" i="9"/>
  <c r="U3137" i="9"/>
  <c r="U3138" i="9"/>
  <c r="U3139" i="9"/>
  <c r="U3140" i="9"/>
  <c r="U3141" i="9"/>
  <c r="U3142" i="9"/>
  <c r="U3143" i="9"/>
  <c r="U3144" i="9"/>
  <c r="U3145" i="9"/>
  <c r="U3146" i="9"/>
  <c r="U3147" i="9"/>
  <c r="U3148" i="9"/>
  <c r="U3149" i="9"/>
  <c r="U3150" i="9"/>
  <c r="U3151" i="9"/>
  <c r="U3152" i="9"/>
  <c r="U3153" i="9"/>
  <c r="U3154" i="9"/>
  <c r="U3155" i="9"/>
  <c r="U3156" i="9"/>
  <c r="U3157" i="9"/>
  <c r="U3158" i="9"/>
  <c r="U3159" i="9"/>
  <c r="U3160" i="9"/>
  <c r="U3161" i="9"/>
  <c r="U3162" i="9"/>
  <c r="U3163" i="9"/>
  <c r="U3164" i="9"/>
  <c r="U3165" i="9"/>
  <c r="U3166" i="9"/>
  <c r="U3167" i="9"/>
  <c r="U3168" i="9"/>
  <c r="U3169" i="9"/>
  <c r="U3170" i="9"/>
  <c r="U3171" i="9"/>
  <c r="U3172" i="9"/>
  <c r="U3173" i="9"/>
  <c r="U3174" i="9"/>
  <c r="U3175" i="9"/>
  <c r="U3176" i="9"/>
  <c r="U3177" i="9"/>
  <c r="U3178" i="9"/>
  <c r="U3179" i="9"/>
  <c r="U3180" i="9"/>
  <c r="U3181" i="9"/>
  <c r="U3182" i="9"/>
  <c r="U3183" i="9"/>
  <c r="U3184" i="9"/>
  <c r="U3185" i="9"/>
  <c r="U3186" i="9"/>
  <c r="U3187" i="9"/>
  <c r="U3188" i="9"/>
  <c r="U3189" i="9"/>
  <c r="U3190" i="9"/>
  <c r="U3191" i="9"/>
  <c r="U3192" i="9"/>
  <c r="U3193" i="9"/>
  <c r="U3194" i="9"/>
  <c r="U3195" i="9"/>
  <c r="U3196" i="9"/>
  <c r="U3197" i="9"/>
  <c r="U3198" i="9"/>
  <c r="U3199" i="9"/>
  <c r="U3200" i="9"/>
  <c r="U3201" i="9"/>
  <c r="U3202" i="9"/>
  <c r="U3203" i="9"/>
  <c r="U3204" i="9"/>
  <c r="U3205" i="9"/>
  <c r="U3206" i="9"/>
  <c r="U3207" i="9"/>
  <c r="U3208" i="9"/>
  <c r="U3209" i="9"/>
  <c r="U3210" i="9"/>
  <c r="U3211" i="9"/>
  <c r="U3212" i="9"/>
  <c r="U3213" i="9"/>
  <c r="U3214" i="9"/>
  <c r="U3215" i="9"/>
  <c r="U3216" i="9"/>
  <c r="U3217" i="9"/>
  <c r="U3218" i="9"/>
  <c r="U3219" i="9"/>
  <c r="U3220" i="9"/>
  <c r="U3221" i="9"/>
  <c r="U3222" i="9"/>
  <c r="U3223" i="9"/>
  <c r="U3224" i="9"/>
  <c r="U3225" i="9"/>
  <c r="U3226" i="9"/>
  <c r="U3227" i="9"/>
  <c r="U3228" i="9"/>
  <c r="U3229" i="9"/>
  <c r="U3230" i="9"/>
  <c r="U3231" i="9"/>
  <c r="U3232" i="9"/>
  <c r="U3233" i="9"/>
  <c r="U3234" i="9"/>
  <c r="U3235" i="9"/>
  <c r="U3236" i="9"/>
  <c r="U3237" i="9"/>
  <c r="U3238" i="9"/>
  <c r="U3239" i="9"/>
  <c r="U3240" i="9"/>
  <c r="U3241" i="9"/>
  <c r="U3242" i="9"/>
  <c r="U3243" i="9"/>
  <c r="U3244" i="9"/>
  <c r="U3245" i="9"/>
  <c r="U3246" i="9"/>
  <c r="U3247" i="9"/>
  <c r="U3248" i="9"/>
  <c r="U3249" i="9"/>
  <c r="U3250" i="9"/>
  <c r="U3251" i="9"/>
  <c r="U3252" i="9"/>
  <c r="U3253" i="9"/>
  <c r="U3254" i="9"/>
  <c r="U3255" i="9"/>
  <c r="U3256" i="9"/>
  <c r="U3257" i="9"/>
  <c r="U3258" i="9"/>
  <c r="U3259" i="9"/>
  <c r="U3260" i="9"/>
  <c r="U3261" i="9"/>
  <c r="U3262" i="9"/>
  <c r="U3263" i="9"/>
  <c r="U3264" i="9"/>
  <c r="U3265" i="9"/>
  <c r="U3266" i="9"/>
  <c r="U3267" i="9"/>
  <c r="U3268" i="9"/>
  <c r="U3269" i="9"/>
  <c r="U3270" i="9"/>
  <c r="U3271" i="9"/>
  <c r="U3272" i="9"/>
  <c r="U3273" i="9"/>
  <c r="U3274" i="9"/>
  <c r="U3275" i="9"/>
  <c r="U3276" i="9"/>
  <c r="U3277" i="9"/>
  <c r="U3278" i="9"/>
  <c r="U3279" i="9"/>
  <c r="U3280" i="9"/>
  <c r="U3281" i="9"/>
  <c r="U3282" i="9"/>
  <c r="U3283" i="9"/>
  <c r="U3284" i="9"/>
  <c r="U3285" i="9"/>
  <c r="U3286" i="9"/>
  <c r="U3287" i="9"/>
  <c r="U3288" i="9"/>
  <c r="U3289" i="9"/>
  <c r="U3290" i="9"/>
  <c r="U3291" i="9"/>
  <c r="U3292" i="9"/>
  <c r="U3293" i="9"/>
  <c r="U3294" i="9"/>
  <c r="U3295" i="9"/>
  <c r="U3296" i="9"/>
  <c r="U3297" i="9"/>
  <c r="U3298" i="9"/>
  <c r="U3299" i="9"/>
  <c r="U3300" i="9"/>
  <c r="U3301" i="9"/>
  <c r="U3302" i="9"/>
  <c r="U3303" i="9"/>
  <c r="U3304" i="9"/>
  <c r="U3305" i="9"/>
  <c r="U3306" i="9"/>
  <c r="U3307" i="9"/>
  <c r="U3308" i="9"/>
  <c r="U3309" i="9"/>
  <c r="U3310" i="9"/>
  <c r="U3311" i="9"/>
  <c r="U3312" i="9"/>
  <c r="U3313" i="9"/>
  <c r="U3314" i="9"/>
  <c r="U3315" i="9"/>
  <c r="U3316" i="9"/>
  <c r="U3317" i="9"/>
  <c r="U3318" i="9"/>
  <c r="U3319" i="9"/>
  <c r="U3320" i="9"/>
  <c r="U3321" i="9"/>
  <c r="U3322" i="9"/>
  <c r="U3323" i="9"/>
  <c r="U3324" i="9"/>
  <c r="U3325" i="9"/>
  <c r="U3326" i="9"/>
  <c r="U3327" i="9"/>
  <c r="U3328" i="9"/>
  <c r="U3329" i="9"/>
  <c r="U3330" i="9"/>
  <c r="U3331" i="9"/>
  <c r="U3332" i="9"/>
  <c r="U3333" i="9"/>
  <c r="U3334" i="9"/>
  <c r="U3335" i="9"/>
  <c r="U3336" i="9"/>
  <c r="U3337" i="9"/>
  <c r="U3338" i="9"/>
  <c r="U3339" i="9"/>
  <c r="U3340" i="9"/>
  <c r="U3341" i="9"/>
  <c r="U3342" i="9"/>
  <c r="U3343" i="9"/>
  <c r="U3344" i="9"/>
  <c r="U3345" i="9"/>
  <c r="U3346" i="9"/>
  <c r="U3347" i="9"/>
  <c r="U3348" i="9"/>
  <c r="U3349" i="9"/>
  <c r="U3350" i="9"/>
  <c r="U3351" i="9"/>
  <c r="U3352" i="9"/>
  <c r="U3353" i="9"/>
  <c r="U3354" i="9"/>
  <c r="U3355" i="9"/>
  <c r="U3356" i="9"/>
  <c r="U3357" i="9"/>
  <c r="U3358" i="9"/>
  <c r="U3359" i="9"/>
  <c r="U3360" i="9"/>
  <c r="U3361" i="9"/>
  <c r="U3362" i="9"/>
  <c r="U3363" i="9"/>
  <c r="U3364" i="9"/>
  <c r="U3365" i="9"/>
  <c r="U3366" i="9"/>
  <c r="U3367" i="9"/>
  <c r="U3368" i="9"/>
  <c r="U3369" i="9"/>
  <c r="U3370" i="9"/>
  <c r="U3371" i="9"/>
  <c r="U3372" i="9"/>
  <c r="U3373" i="9"/>
  <c r="U3374" i="9"/>
  <c r="U3375" i="9"/>
  <c r="U3376" i="9"/>
  <c r="U3377" i="9"/>
  <c r="U3378" i="9"/>
  <c r="U3379" i="9"/>
  <c r="U3380" i="9"/>
  <c r="U3381" i="9"/>
  <c r="U3382" i="9"/>
  <c r="U3383" i="9"/>
  <c r="U3384" i="9"/>
  <c r="U3385" i="9"/>
  <c r="U3386" i="9"/>
  <c r="U3387" i="9"/>
  <c r="U3388" i="9"/>
  <c r="U3389" i="9"/>
  <c r="U3390" i="9"/>
  <c r="U3391" i="9"/>
  <c r="U3392" i="9"/>
  <c r="U3393" i="9"/>
  <c r="U3394" i="9"/>
  <c r="U3395" i="9"/>
  <c r="U3396" i="9"/>
  <c r="U3397" i="9"/>
  <c r="U3398" i="9"/>
  <c r="U3399" i="9"/>
  <c r="U3400" i="9"/>
  <c r="U3401" i="9"/>
  <c r="U3402" i="9"/>
  <c r="U3403" i="9"/>
  <c r="U3404" i="9"/>
  <c r="U3405" i="9"/>
  <c r="U3406" i="9"/>
  <c r="U3407" i="9"/>
  <c r="U3408" i="9"/>
  <c r="U3409" i="9"/>
  <c r="U3410" i="9"/>
  <c r="U3411" i="9"/>
  <c r="U3412" i="9"/>
  <c r="U3413" i="9"/>
  <c r="U3414" i="9"/>
  <c r="U3415" i="9"/>
  <c r="U3416" i="9"/>
  <c r="U3417" i="9"/>
  <c r="U3418" i="9"/>
  <c r="U3419" i="9"/>
  <c r="U3420" i="9"/>
  <c r="U3421" i="9"/>
  <c r="U3422" i="9"/>
  <c r="U3423" i="9"/>
  <c r="U3424" i="9"/>
  <c r="U3425" i="9"/>
  <c r="U3426" i="9"/>
  <c r="U3427" i="9"/>
  <c r="U3428" i="9"/>
  <c r="U3429" i="9"/>
  <c r="U3430" i="9"/>
  <c r="U3431" i="9"/>
  <c r="U3432" i="9"/>
  <c r="U3433" i="9"/>
  <c r="U3434" i="9"/>
  <c r="U3435" i="9"/>
  <c r="U3436" i="9"/>
  <c r="U3437" i="9"/>
  <c r="U3438" i="9"/>
  <c r="U3439" i="9"/>
  <c r="U3440" i="9"/>
  <c r="U3441" i="9"/>
  <c r="U3442" i="9"/>
  <c r="U3443" i="9"/>
  <c r="U3444" i="9"/>
  <c r="U3445" i="9"/>
  <c r="U3446" i="9"/>
  <c r="U3447" i="9"/>
  <c r="U3448" i="9"/>
  <c r="U3449" i="9"/>
  <c r="U3450" i="9"/>
  <c r="U3451" i="9"/>
  <c r="U3452" i="9"/>
  <c r="U3453" i="9"/>
  <c r="U3454" i="9"/>
  <c r="U3455" i="9"/>
  <c r="U3456" i="9"/>
  <c r="U3457" i="9"/>
  <c r="U3458" i="9"/>
  <c r="U3459" i="9"/>
  <c r="U3460" i="9"/>
  <c r="U3461" i="9"/>
  <c r="U3462" i="9"/>
  <c r="U3463" i="9"/>
  <c r="U3464" i="9"/>
  <c r="U3465" i="9"/>
  <c r="U3466" i="9"/>
  <c r="U3467" i="9"/>
  <c r="U3468" i="9"/>
  <c r="U3469" i="9"/>
  <c r="U3470" i="9"/>
  <c r="U3471" i="9"/>
  <c r="U3472" i="9"/>
  <c r="U3473" i="9"/>
  <c r="U3474" i="9"/>
  <c r="U3475" i="9"/>
  <c r="U3476" i="9"/>
  <c r="U3477" i="9"/>
  <c r="U3478" i="9"/>
  <c r="U3479" i="9"/>
  <c r="U3480" i="9"/>
  <c r="U3481" i="9"/>
  <c r="U3482" i="9"/>
  <c r="U3483" i="9"/>
  <c r="U3484" i="9"/>
  <c r="U3485" i="9"/>
  <c r="U3486" i="9"/>
  <c r="U3487" i="9"/>
  <c r="U3488" i="9"/>
  <c r="U3489" i="9"/>
  <c r="U3490" i="9"/>
  <c r="U3491" i="9"/>
  <c r="U3492" i="9"/>
  <c r="U3493" i="9"/>
  <c r="U3494" i="9"/>
  <c r="U3495" i="9"/>
  <c r="U3496" i="9"/>
  <c r="U3497" i="9"/>
  <c r="U3498" i="9"/>
  <c r="U3499" i="9"/>
  <c r="U3500" i="9"/>
  <c r="U3501" i="9"/>
  <c r="U3502" i="9"/>
  <c r="U3503" i="9"/>
  <c r="U3504" i="9"/>
  <c r="U3505" i="9"/>
  <c r="U3506" i="9"/>
  <c r="U3507" i="9"/>
  <c r="U3508" i="9"/>
  <c r="U3509" i="9"/>
  <c r="U3510" i="9"/>
  <c r="U3511" i="9"/>
  <c r="U3512" i="9"/>
  <c r="U3513" i="9"/>
  <c r="U3514" i="9"/>
  <c r="U3515" i="9"/>
  <c r="U3516" i="9"/>
  <c r="U3517" i="9"/>
  <c r="U3518" i="9"/>
  <c r="U3519" i="9"/>
  <c r="U3520" i="9"/>
  <c r="U3521" i="9"/>
  <c r="U3522" i="9"/>
  <c r="U3523" i="9"/>
  <c r="U3524" i="9"/>
  <c r="U3525" i="9"/>
  <c r="U3526" i="9"/>
  <c r="U3527" i="9"/>
  <c r="U3528" i="9"/>
  <c r="U3529" i="9"/>
  <c r="U3530" i="9"/>
  <c r="U3531" i="9"/>
  <c r="U3532" i="9"/>
  <c r="U3533" i="9"/>
  <c r="U3534" i="9"/>
  <c r="U3535" i="9"/>
  <c r="U3536" i="9"/>
  <c r="U3537" i="9"/>
  <c r="U3538" i="9"/>
  <c r="U3539" i="9"/>
  <c r="U3540" i="9"/>
  <c r="U3541" i="9"/>
  <c r="U3542" i="9"/>
  <c r="U3543" i="9"/>
  <c r="U3544" i="9"/>
  <c r="U3545" i="9"/>
  <c r="U3546" i="9"/>
  <c r="U3547" i="9"/>
  <c r="U3548" i="9"/>
  <c r="U3549" i="9"/>
  <c r="U3550" i="9"/>
  <c r="U3551" i="9"/>
  <c r="U3552" i="9"/>
  <c r="U3553" i="9"/>
  <c r="U3554" i="9"/>
  <c r="U3555" i="9"/>
  <c r="U3556" i="9"/>
  <c r="U3557" i="9"/>
  <c r="U3558" i="9"/>
  <c r="U3559" i="9"/>
  <c r="U3560" i="9"/>
  <c r="U3561" i="9"/>
  <c r="U3562" i="9"/>
  <c r="U3563" i="9"/>
  <c r="U3564" i="9"/>
  <c r="U3565" i="9"/>
  <c r="U3566" i="9"/>
  <c r="U3567" i="9"/>
  <c r="U3568" i="9"/>
  <c r="U3569" i="9"/>
  <c r="U3570" i="9"/>
  <c r="U3571" i="9"/>
  <c r="U3572" i="9"/>
  <c r="U3573" i="9"/>
  <c r="U3574" i="9"/>
  <c r="U3575" i="9"/>
  <c r="U3576" i="9"/>
  <c r="U3577" i="9"/>
  <c r="U3578" i="9"/>
  <c r="U3579" i="9"/>
  <c r="U3580" i="9"/>
  <c r="U3581" i="9"/>
  <c r="U3582" i="9"/>
  <c r="U3583" i="9"/>
  <c r="U3584" i="9"/>
  <c r="U3585" i="9"/>
  <c r="U3586" i="9"/>
  <c r="U3587" i="9"/>
  <c r="U3588" i="9"/>
  <c r="U3589" i="9"/>
  <c r="U3590" i="9"/>
  <c r="U3591" i="9"/>
  <c r="U3592" i="9"/>
  <c r="U3593" i="9"/>
  <c r="U3594" i="9"/>
  <c r="U3595" i="9"/>
  <c r="U3596" i="9"/>
  <c r="U3597" i="9"/>
  <c r="U3598" i="9"/>
  <c r="U3599" i="9"/>
  <c r="U3600" i="9"/>
  <c r="U3601" i="9"/>
  <c r="U3602" i="9"/>
  <c r="U3603" i="9"/>
  <c r="U3604" i="9"/>
  <c r="U3605" i="9"/>
  <c r="U3606" i="9"/>
  <c r="U3607" i="9"/>
  <c r="U3608" i="9"/>
  <c r="U3609" i="9"/>
  <c r="U3610" i="9"/>
  <c r="U3611" i="9"/>
  <c r="U3612" i="9"/>
  <c r="U3613" i="9"/>
  <c r="U3614" i="9"/>
  <c r="U3615" i="9"/>
  <c r="U3616" i="9"/>
  <c r="U3617" i="9"/>
  <c r="U3618" i="9"/>
  <c r="U3619" i="9"/>
  <c r="U3620" i="9"/>
  <c r="U3621" i="9"/>
  <c r="U3622" i="9"/>
  <c r="U3623" i="9"/>
  <c r="U3624" i="9"/>
  <c r="U3625" i="9"/>
  <c r="U3626" i="9"/>
  <c r="U3627" i="9"/>
  <c r="U3628" i="9"/>
  <c r="U3629" i="9"/>
  <c r="U3630" i="9"/>
  <c r="U3631" i="9"/>
  <c r="U3632" i="9"/>
  <c r="U3633" i="9"/>
  <c r="U3634" i="9"/>
  <c r="U3635" i="9"/>
  <c r="U3636" i="9"/>
  <c r="U3637" i="9"/>
  <c r="U3638" i="9"/>
  <c r="U3639" i="9"/>
  <c r="U3640" i="9"/>
  <c r="U3641" i="9"/>
  <c r="U3642" i="9"/>
  <c r="U3643" i="9"/>
  <c r="U3644" i="9"/>
  <c r="U3645" i="9"/>
  <c r="U3646" i="9"/>
  <c r="U3647" i="9"/>
  <c r="U3648" i="9"/>
  <c r="U3649" i="9"/>
  <c r="U3650" i="9"/>
  <c r="U3651" i="9"/>
  <c r="U3652" i="9"/>
  <c r="U3653" i="9"/>
  <c r="U3654" i="9"/>
  <c r="U3655" i="9"/>
  <c r="U3656" i="9"/>
  <c r="U3657" i="9"/>
  <c r="U3658" i="9"/>
  <c r="U3659" i="9"/>
  <c r="U3660" i="9"/>
  <c r="U3661" i="9"/>
  <c r="U3662" i="9"/>
  <c r="U3663" i="9"/>
  <c r="U3664" i="9"/>
  <c r="U3665" i="9"/>
  <c r="U3666" i="9"/>
  <c r="U3667" i="9"/>
  <c r="U3668" i="9"/>
  <c r="U3669" i="9"/>
  <c r="U3670" i="9"/>
  <c r="U3671" i="9"/>
  <c r="U3672" i="9"/>
  <c r="U3673" i="9"/>
  <c r="U3674" i="9"/>
  <c r="U3675" i="9"/>
  <c r="U3676" i="9"/>
  <c r="U3677" i="9"/>
  <c r="U3678" i="9"/>
  <c r="U3679" i="9"/>
  <c r="U3680" i="9"/>
  <c r="U3681" i="9"/>
  <c r="U3682" i="9"/>
  <c r="U3683" i="9"/>
  <c r="U3684" i="9"/>
  <c r="U3685" i="9"/>
  <c r="U3686" i="9"/>
  <c r="U3687" i="9"/>
  <c r="U3688" i="9"/>
  <c r="U3689" i="9"/>
  <c r="U3690" i="9"/>
  <c r="U3691" i="9"/>
  <c r="U3692" i="9"/>
  <c r="U3693" i="9"/>
  <c r="U3694" i="9"/>
  <c r="U3695" i="9"/>
  <c r="U3696" i="9"/>
  <c r="U3697" i="9"/>
  <c r="U3698" i="9"/>
  <c r="U3699" i="9"/>
  <c r="U3700" i="9"/>
  <c r="U3701" i="9"/>
  <c r="U3702" i="9"/>
  <c r="U3703" i="9"/>
  <c r="U3704" i="9"/>
  <c r="U3705" i="9"/>
  <c r="U3706" i="9"/>
  <c r="U3707" i="9"/>
  <c r="U3708" i="9"/>
  <c r="U3709" i="9"/>
  <c r="U3710" i="9"/>
  <c r="U3711" i="9"/>
  <c r="U3712" i="9"/>
  <c r="U3713" i="9"/>
  <c r="U3714" i="9"/>
  <c r="U3715" i="9"/>
  <c r="U3716" i="9"/>
  <c r="U3717" i="9"/>
  <c r="U3718" i="9"/>
  <c r="U3719" i="9"/>
  <c r="U3720" i="9"/>
  <c r="U3721" i="9"/>
  <c r="U3722" i="9"/>
  <c r="U3723" i="9"/>
  <c r="U3724" i="9"/>
  <c r="U3725" i="9"/>
  <c r="U3726" i="9"/>
  <c r="U3727" i="9"/>
  <c r="U3728" i="9"/>
  <c r="U3729" i="9"/>
  <c r="U3730" i="9"/>
  <c r="U3731" i="9"/>
  <c r="U3732" i="9"/>
  <c r="U3733" i="9"/>
  <c r="U3734" i="9"/>
  <c r="U3735" i="9"/>
  <c r="U3736" i="9"/>
  <c r="U3737" i="9"/>
  <c r="U3738" i="9"/>
  <c r="U3739" i="9"/>
  <c r="U3740" i="9"/>
  <c r="U3741" i="9"/>
  <c r="U3742" i="9"/>
  <c r="U3743" i="9"/>
  <c r="U3744" i="9"/>
  <c r="U3745" i="9"/>
  <c r="U3746" i="9"/>
  <c r="U3747" i="9"/>
  <c r="U3748" i="9"/>
  <c r="U3749" i="9"/>
  <c r="U3750" i="9"/>
  <c r="U3751" i="9"/>
  <c r="U3752" i="9"/>
  <c r="U3753" i="9"/>
  <c r="U3754" i="9"/>
  <c r="U3755" i="9"/>
  <c r="U3756" i="9"/>
  <c r="U3757" i="9"/>
  <c r="U3758" i="9"/>
  <c r="U3759" i="9"/>
  <c r="U3760" i="9"/>
  <c r="U3761" i="9"/>
  <c r="U3762" i="9"/>
  <c r="U3763" i="9"/>
  <c r="U3764" i="9"/>
  <c r="U3765" i="9"/>
  <c r="U3766" i="9"/>
  <c r="U3767" i="9"/>
  <c r="U3768" i="9"/>
  <c r="U3769" i="9"/>
  <c r="U3770" i="9"/>
  <c r="U3771" i="9"/>
  <c r="U3772" i="9"/>
  <c r="U3773" i="9"/>
  <c r="U3774" i="9"/>
  <c r="U3775" i="9"/>
  <c r="U3776" i="9"/>
  <c r="U3777" i="9"/>
  <c r="U3778" i="9"/>
  <c r="U3779" i="9"/>
  <c r="U3780" i="9"/>
  <c r="U3781" i="9"/>
  <c r="U3782" i="9"/>
  <c r="U3783" i="9"/>
  <c r="U3784" i="9"/>
  <c r="U3785" i="9"/>
  <c r="U3786" i="9"/>
  <c r="U3787" i="9"/>
  <c r="U3788" i="9"/>
  <c r="U3789" i="9"/>
  <c r="U3790" i="9"/>
  <c r="U3791" i="9"/>
  <c r="U3792" i="9"/>
  <c r="U3793" i="9"/>
  <c r="U3794" i="9"/>
  <c r="U3795" i="9"/>
  <c r="U3796" i="9"/>
  <c r="U3797" i="9"/>
  <c r="U3798" i="9"/>
  <c r="U3799" i="9"/>
  <c r="U3800" i="9"/>
  <c r="U3801" i="9"/>
  <c r="U3802" i="9"/>
  <c r="U3803" i="9"/>
  <c r="U3804" i="9"/>
  <c r="U3805" i="9"/>
  <c r="U3806" i="9"/>
  <c r="U3807" i="9"/>
  <c r="U3808" i="9"/>
  <c r="U3809" i="9"/>
  <c r="U3810" i="9"/>
  <c r="U3811" i="9"/>
  <c r="U3812" i="9"/>
  <c r="U3813" i="9"/>
  <c r="U3814" i="9"/>
  <c r="U3815" i="9"/>
  <c r="U3816" i="9"/>
  <c r="U3817" i="9"/>
  <c r="U3818" i="9"/>
  <c r="U3819" i="9"/>
  <c r="U3820" i="9"/>
  <c r="U3821" i="9"/>
  <c r="U3822" i="9"/>
  <c r="U3823" i="9"/>
  <c r="U3824" i="9"/>
  <c r="U3825" i="9"/>
  <c r="U3826" i="9"/>
  <c r="U3827" i="9"/>
  <c r="U3828" i="9"/>
  <c r="U3829" i="9"/>
  <c r="U3830" i="9"/>
  <c r="U3831" i="9"/>
  <c r="U3832" i="9"/>
  <c r="U3833" i="9"/>
  <c r="U3834" i="9"/>
  <c r="U3835" i="9"/>
  <c r="U3836" i="9"/>
  <c r="U3837" i="9"/>
  <c r="U3838" i="9"/>
  <c r="U3839" i="9"/>
  <c r="U3840" i="9"/>
  <c r="U3841" i="9"/>
  <c r="U3842" i="9"/>
  <c r="U3843" i="9"/>
  <c r="U3844" i="9"/>
  <c r="U3845" i="9"/>
  <c r="U3846" i="9"/>
  <c r="U3847" i="9"/>
  <c r="U3848" i="9"/>
  <c r="U3849" i="9"/>
  <c r="U3850" i="9"/>
  <c r="U3851" i="9"/>
  <c r="U3852" i="9"/>
  <c r="U3853" i="9"/>
  <c r="U3854" i="9"/>
  <c r="U3855" i="9"/>
  <c r="U3856" i="9"/>
  <c r="U3857" i="9"/>
  <c r="U3858" i="9"/>
  <c r="U3859" i="9"/>
  <c r="U3860" i="9"/>
  <c r="U3861" i="9"/>
  <c r="U3862" i="9"/>
  <c r="U3863" i="9"/>
  <c r="U3864" i="9"/>
  <c r="U3865" i="9"/>
  <c r="U3866" i="9"/>
  <c r="U3867" i="9"/>
  <c r="U3868" i="9"/>
  <c r="U3869" i="9"/>
  <c r="U3870" i="9"/>
  <c r="U3871" i="9"/>
  <c r="U3872" i="9"/>
  <c r="U3873" i="9"/>
  <c r="U3874" i="9"/>
  <c r="U3875" i="9"/>
  <c r="U3876" i="9"/>
  <c r="U3877" i="9"/>
  <c r="U3878" i="9"/>
  <c r="U3879" i="9"/>
  <c r="U3880" i="9"/>
  <c r="U3881" i="9"/>
  <c r="U3882" i="9"/>
  <c r="U3883" i="9"/>
  <c r="U3884" i="9"/>
  <c r="U3885" i="9"/>
  <c r="U3886" i="9"/>
  <c r="U3887" i="9"/>
  <c r="U3888" i="9"/>
  <c r="U3889" i="9"/>
  <c r="U3890" i="9"/>
  <c r="U3891" i="9"/>
  <c r="U3892" i="9"/>
  <c r="U3893" i="9"/>
  <c r="U3894" i="9"/>
  <c r="U3895" i="9"/>
  <c r="U3896" i="9"/>
  <c r="U3897" i="9"/>
  <c r="U3898" i="9"/>
  <c r="U3899" i="9"/>
  <c r="U3900" i="9"/>
  <c r="U3901" i="9"/>
  <c r="U3902" i="9"/>
  <c r="U3903" i="9"/>
  <c r="U3904" i="9"/>
  <c r="U3905" i="9"/>
  <c r="U3906" i="9"/>
  <c r="U3907" i="9"/>
  <c r="U3908" i="9"/>
  <c r="U3909" i="9"/>
  <c r="U3910" i="9"/>
  <c r="U3911" i="9"/>
  <c r="U3912" i="9"/>
  <c r="U3913" i="9"/>
  <c r="U3914" i="9"/>
  <c r="U3915" i="9"/>
  <c r="U3916" i="9"/>
  <c r="U3917" i="9"/>
  <c r="U3918" i="9"/>
  <c r="U3919" i="9"/>
  <c r="U3920" i="9"/>
  <c r="U3921" i="9"/>
  <c r="U3922" i="9"/>
  <c r="U3923" i="9"/>
  <c r="U3924" i="9"/>
  <c r="U3925" i="9"/>
  <c r="U3926" i="9"/>
  <c r="U3927" i="9"/>
  <c r="U3928" i="9"/>
  <c r="U3929" i="9"/>
  <c r="U3930" i="9"/>
  <c r="U3931" i="9"/>
  <c r="U3932" i="9"/>
  <c r="U3933" i="9"/>
  <c r="U3934" i="9"/>
  <c r="U3935" i="9"/>
  <c r="U3936" i="9"/>
  <c r="U3937" i="9"/>
  <c r="U3938" i="9"/>
  <c r="U3939" i="9"/>
  <c r="U3940" i="9"/>
  <c r="U3941" i="9"/>
  <c r="U3942" i="9"/>
  <c r="U3943" i="9"/>
  <c r="U3944" i="9"/>
  <c r="U3945" i="9"/>
  <c r="U3946" i="9"/>
  <c r="U3947" i="9"/>
  <c r="U3948" i="9"/>
  <c r="U3949" i="9"/>
  <c r="U3950" i="9"/>
  <c r="U3951" i="9"/>
  <c r="U3952" i="9"/>
  <c r="U3953" i="9"/>
  <c r="U3954" i="9"/>
  <c r="U3955" i="9"/>
  <c r="U3956" i="9"/>
  <c r="U3957" i="9"/>
  <c r="U3958" i="9"/>
  <c r="U3959" i="9"/>
  <c r="U3960" i="9"/>
  <c r="U3961" i="9"/>
  <c r="U3962" i="9"/>
  <c r="U3963" i="9"/>
  <c r="U3964" i="9"/>
  <c r="U3965" i="9"/>
  <c r="U3966" i="9"/>
  <c r="U3967" i="9"/>
  <c r="U3968" i="9"/>
  <c r="U3969" i="9"/>
  <c r="U3970" i="9"/>
  <c r="U3971" i="9"/>
  <c r="U3972" i="9"/>
  <c r="U3973" i="9"/>
  <c r="U3974" i="9"/>
  <c r="U3975" i="9"/>
  <c r="U3976" i="9"/>
  <c r="U3977" i="9"/>
  <c r="U3978" i="9"/>
  <c r="U3979" i="9"/>
  <c r="U3980" i="9"/>
  <c r="U3981" i="9"/>
  <c r="U3982" i="9"/>
  <c r="U3983" i="9"/>
  <c r="U3984" i="9"/>
  <c r="U3985" i="9"/>
  <c r="U3986" i="9"/>
  <c r="U3987" i="9"/>
  <c r="U3988" i="9"/>
  <c r="U3989" i="9"/>
  <c r="U3990" i="9"/>
  <c r="U3991" i="9"/>
  <c r="U3992" i="9"/>
  <c r="U3993" i="9"/>
  <c r="U3994" i="9"/>
  <c r="U3995" i="9"/>
  <c r="U3996" i="9"/>
  <c r="U3997" i="9"/>
  <c r="U3998" i="9"/>
  <c r="U3999" i="9"/>
  <c r="U4000" i="9"/>
  <c r="U4001" i="9"/>
  <c r="U4002" i="9"/>
  <c r="U4003" i="9"/>
  <c r="U4004" i="9"/>
  <c r="U4005" i="9"/>
  <c r="U4006" i="9"/>
  <c r="U4007" i="9"/>
  <c r="U4008" i="9"/>
  <c r="U4009" i="9"/>
  <c r="U4010" i="9"/>
  <c r="U4011" i="9"/>
  <c r="U4012" i="9"/>
  <c r="U4013" i="9"/>
  <c r="U4014" i="9"/>
  <c r="U4015" i="9"/>
  <c r="U4016" i="9"/>
  <c r="U4017" i="9"/>
  <c r="U4018" i="9"/>
  <c r="U4019" i="9"/>
  <c r="U4020" i="9"/>
  <c r="U4021" i="9"/>
  <c r="U4022" i="9"/>
  <c r="U4023" i="9"/>
  <c r="U4024" i="9"/>
  <c r="U4025" i="9"/>
  <c r="U4026" i="9"/>
  <c r="U4027" i="9"/>
  <c r="U4028" i="9"/>
  <c r="U4029" i="9"/>
  <c r="U4030" i="9"/>
  <c r="U4031" i="9"/>
  <c r="U4032" i="9"/>
  <c r="U4033" i="9"/>
  <c r="U4034" i="9"/>
  <c r="U4035" i="9"/>
  <c r="U4036" i="9"/>
  <c r="U4037" i="9"/>
  <c r="U4038" i="9"/>
  <c r="U4039" i="9"/>
  <c r="U4040" i="9"/>
  <c r="U4041" i="9"/>
  <c r="U4042" i="9"/>
  <c r="U4043" i="9"/>
  <c r="U4044" i="9"/>
  <c r="U4045" i="9"/>
  <c r="U4046" i="9"/>
  <c r="U4047" i="9"/>
  <c r="U4048" i="9"/>
  <c r="U4049" i="9"/>
  <c r="U4050" i="9"/>
  <c r="U4051" i="9"/>
  <c r="U4052" i="9"/>
  <c r="U4053" i="9"/>
  <c r="U4054" i="9"/>
  <c r="U4055" i="9"/>
  <c r="U4056" i="9"/>
  <c r="U4057" i="9"/>
  <c r="U4058" i="9"/>
  <c r="U4059" i="9"/>
  <c r="U4060" i="9"/>
  <c r="U4061" i="9"/>
  <c r="U4062" i="9"/>
  <c r="U4063" i="9"/>
  <c r="U4064" i="9"/>
  <c r="U4065" i="9"/>
  <c r="U4066" i="9"/>
  <c r="U4067" i="9"/>
  <c r="U4068" i="9"/>
  <c r="U4069" i="9"/>
  <c r="U4070" i="9"/>
  <c r="U4071" i="9"/>
  <c r="U4072" i="9"/>
  <c r="U4073" i="9"/>
  <c r="U4074" i="9"/>
  <c r="U4075" i="9"/>
  <c r="U4076" i="9"/>
  <c r="U4077" i="9"/>
  <c r="U4078" i="9"/>
  <c r="U4079" i="9"/>
  <c r="U4080" i="9"/>
  <c r="U4081" i="9"/>
  <c r="U4082" i="9"/>
  <c r="U4083" i="9"/>
  <c r="U4084" i="9"/>
  <c r="U4085" i="9"/>
  <c r="U4086" i="9"/>
  <c r="U4087" i="9"/>
  <c r="U4088" i="9"/>
  <c r="U4089" i="9"/>
  <c r="U4090" i="9"/>
  <c r="U4091" i="9"/>
  <c r="U4092" i="9"/>
  <c r="U4093" i="9"/>
  <c r="U4094" i="9"/>
  <c r="U4095" i="9"/>
  <c r="U4096" i="9"/>
  <c r="U4097" i="9"/>
  <c r="U4098" i="9"/>
  <c r="U4099" i="9"/>
  <c r="U4100" i="9"/>
  <c r="U4101" i="9"/>
  <c r="U4102" i="9"/>
  <c r="U4103" i="9"/>
  <c r="U4104" i="9"/>
  <c r="U4105" i="9"/>
  <c r="U4106" i="9"/>
  <c r="U4107" i="9"/>
  <c r="U4108" i="9"/>
  <c r="U4109" i="9"/>
  <c r="U4110" i="9"/>
  <c r="U4111" i="9"/>
  <c r="U4112" i="9"/>
  <c r="U4113" i="9"/>
  <c r="U4114" i="9"/>
  <c r="U4115" i="9"/>
  <c r="U4116" i="9"/>
  <c r="U4117" i="9"/>
  <c r="U4118" i="9"/>
  <c r="U4119" i="9"/>
  <c r="U4120" i="9"/>
  <c r="U4121" i="9"/>
  <c r="U4122" i="9"/>
  <c r="U4123" i="9"/>
  <c r="U4124" i="9"/>
  <c r="U4125" i="9"/>
  <c r="U4126" i="9"/>
  <c r="U4127" i="9"/>
  <c r="U4128" i="9"/>
  <c r="U4129" i="9"/>
  <c r="U4130" i="9"/>
  <c r="U4131" i="9"/>
  <c r="U4132" i="9"/>
  <c r="U4133" i="9"/>
  <c r="U4134" i="9"/>
  <c r="U4135" i="9"/>
  <c r="U4136" i="9"/>
  <c r="U4137" i="9"/>
  <c r="U4138" i="9"/>
  <c r="U4139" i="9"/>
  <c r="U4140" i="9"/>
  <c r="U4141" i="9"/>
  <c r="U4142" i="9"/>
  <c r="U4143" i="9"/>
  <c r="U4144" i="9"/>
  <c r="U4145" i="9"/>
  <c r="U4146" i="9"/>
  <c r="U4147" i="9"/>
  <c r="U4148" i="9"/>
  <c r="U4149" i="9"/>
  <c r="U4150" i="9"/>
  <c r="U4151" i="9"/>
  <c r="U4152" i="9"/>
  <c r="U4153" i="9"/>
  <c r="U4154" i="9"/>
  <c r="U4155" i="9"/>
  <c r="U4156" i="9"/>
  <c r="U4157" i="9"/>
  <c r="U4158" i="9"/>
  <c r="U4159" i="9"/>
  <c r="U4160" i="9"/>
  <c r="U4161" i="9"/>
  <c r="U4162" i="9"/>
  <c r="U4163" i="9"/>
  <c r="U4164" i="9"/>
  <c r="U4165" i="9"/>
  <c r="U4166" i="9"/>
  <c r="U4167" i="9"/>
  <c r="U4168" i="9"/>
  <c r="U4169" i="9"/>
  <c r="U4170" i="9"/>
  <c r="U4171" i="9"/>
  <c r="U4172" i="9"/>
  <c r="U4173" i="9"/>
  <c r="U4174" i="9"/>
  <c r="U4175" i="9"/>
  <c r="U4176" i="9"/>
  <c r="U4177" i="9"/>
  <c r="U4178" i="9"/>
  <c r="U4179" i="9"/>
  <c r="U4180" i="9"/>
  <c r="U4181" i="9"/>
  <c r="U4182" i="9"/>
  <c r="U4183" i="9"/>
  <c r="U4184" i="9"/>
  <c r="U4185" i="9"/>
  <c r="U4186" i="9"/>
  <c r="U4187" i="9"/>
  <c r="U4188" i="9"/>
  <c r="U4189" i="9"/>
  <c r="U4190" i="9"/>
  <c r="U4191" i="9"/>
  <c r="U4192" i="9"/>
  <c r="U4193" i="9"/>
  <c r="U4194" i="9"/>
  <c r="U4195" i="9"/>
  <c r="U4196" i="9"/>
  <c r="U4197" i="9"/>
  <c r="U4198" i="9"/>
  <c r="U4199" i="9"/>
  <c r="U4200" i="9"/>
  <c r="U4201" i="9"/>
  <c r="U4202" i="9"/>
  <c r="U4203" i="9"/>
  <c r="U4204" i="9"/>
  <c r="U4205" i="9"/>
  <c r="U4206" i="9"/>
  <c r="U4207" i="9"/>
  <c r="U4208" i="9"/>
  <c r="U4209" i="9"/>
  <c r="U4210" i="9"/>
  <c r="U4211" i="9"/>
  <c r="U4212" i="9"/>
  <c r="U4213" i="9"/>
  <c r="U4214" i="9"/>
  <c r="U4215" i="9"/>
  <c r="U4216" i="9"/>
  <c r="U4217" i="9"/>
  <c r="U4218" i="9"/>
  <c r="U4219" i="9"/>
  <c r="U4220" i="9"/>
  <c r="U4221" i="9"/>
  <c r="U4222" i="9"/>
  <c r="U4223" i="9"/>
  <c r="U4224" i="9"/>
  <c r="U4225" i="9"/>
  <c r="U4226" i="9"/>
  <c r="U4227" i="9"/>
  <c r="U4228" i="9"/>
  <c r="U4229" i="9"/>
  <c r="U4230" i="9"/>
  <c r="U4231" i="9"/>
  <c r="U4232" i="9"/>
  <c r="U4233" i="9"/>
  <c r="U4234" i="9"/>
  <c r="U4235" i="9"/>
  <c r="U4236" i="9"/>
  <c r="U4237" i="9"/>
  <c r="U4238" i="9"/>
  <c r="U4239" i="9"/>
  <c r="U4240" i="9"/>
  <c r="U4241" i="9"/>
  <c r="U4242" i="9"/>
  <c r="U4243" i="9"/>
  <c r="U4244" i="9"/>
  <c r="U4245" i="9"/>
  <c r="U4246" i="9"/>
  <c r="U4247" i="9"/>
  <c r="U4248" i="9"/>
  <c r="U4249" i="9"/>
  <c r="U4250" i="9"/>
  <c r="U4251" i="9"/>
  <c r="U4252" i="9"/>
  <c r="U4253" i="9"/>
  <c r="U4254" i="9"/>
  <c r="U4255" i="9"/>
  <c r="U4256" i="9"/>
  <c r="U4257" i="9"/>
  <c r="U4258" i="9"/>
  <c r="U4259" i="9"/>
  <c r="U4260" i="9"/>
  <c r="U4261" i="9"/>
  <c r="U4262" i="9"/>
  <c r="U4263" i="9"/>
  <c r="U4264" i="9"/>
  <c r="U4265" i="9"/>
  <c r="U4266" i="9"/>
  <c r="U4267" i="9"/>
  <c r="U4268" i="9"/>
  <c r="U4269" i="9"/>
  <c r="U4270" i="9"/>
  <c r="U4271" i="9"/>
  <c r="U4272" i="9"/>
  <c r="U4273" i="9"/>
  <c r="U4274" i="9"/>
  <c r="U4275" i="9"/>
  <c r="U4276" i="9"/>
  <c r="U4277" i="9"/>
  <c r="U4278" i="9"/>
  <c r="U4279" i="9"/>
  <c r="U4280" i="9"/>
  <c r="U4281" i="9"/>
  <c r="U4282" i="9"/>
  <c r="U4283" i="9"/>
  <c r="U4284" i="9"/>
  <c r="U4285" i="9"/>
  <c r="U4286" i="9"/>
  <c r="U4287" i="9"/>
  <c r="U4288" i="9"/>
  <c r="U4289" i="9"/>
  <c r="U4290" i="9"/>
  <c r="U4291" i="9"/>
  <c r="U4292" i="9"/>
  <c r="U4293" i="9"/>
  <c r="U4294" i="9"/>
  <c r="U4295" i="9"/>
  <c r="U4296" i="9"/>
  <c r="U4297" i="9"/>
  <c r="U4298" i="9"/>
  <c r="U4299" i="9"/>
  <c r="U4300" i="9"/>
  <c r="U4301" i="9"/>
  <c r="U4302" i="9"/>
  <c r="U4303" i="9"/>
  <c r="U4304" i="9"/>
  <c r="U4305" i="9"/>
  <c r="U4306" i="9"/>
  <c r="U4307" i="9"/>
  <c r="U4308" i="9"/>
  <c r="U4309" i="9"/>
  <c r="U4310" i="9"/>
  <c r="U4311" i="9"/>
  <c r="U4312" i="9"/>
  <c r="U4313" i="9"/>
  <c r="U4314" i="9"/>
  <c r="U4315" i="9"/>
  <c r="U4316" i="9"/>
  <c r="U4317" i="9"/>
  <c r="U4318" i="9"/>
  <c r="U4319" i="9"/>
  <c r="U4320" i="9"/>
  <c r="U4321" i="9"/>
  <c r="U4322" i="9"/>
  <c r="U4323" i="9"/>
  <c r="U4324" i="9"/>
  <c r="U4325" i="9"/>
  <c r="U4326" i="9"/>
  <c r="U4327" i="9"/>
  <c r="U4328" i="9"/>
  <c r="U4329" i="9"/>
  <c r="U4330" i="9"/>
  <c r="U4331" i="9"/>
  <c r="U4332" i="9"/>
  <c r="U4333" i="9"/>
  <c r="U4334" i="9"/>
  <c r="U4335" i="9"/>
  <c r="U4336" i="9"/>
  <c r="U4337" i="9"/>
  <c r="U4338" i="9"/>
  <c r="U4339" i="9"/>
  <c r="U4340" i="9"/>
  <c r="U4341" i="9"/>
  <c r="U4342" i="9"/>
  <c r="U4343" i="9"/>
  <c r="U4344" i="9"/>
  <c r="U4345" i="9"/>
  <c r="U4346" i="9"/>
  <c r="U4347" i="9"/>
  <c r="U4348" i="9"/>
  <c r="U4349" i="9"/>
  <c r="U4350" i="9"/>
  <c r="U4351" i="9"/>
  <c r="U4352" i="9"/>
  <c r="U4353" i="9"/>
  <c r="U4354" i="9"/>
  <c r="U4355" i="9"/>
  <c r="U4356" i="9"/>
  <c r="U4357" i="9"/>
  <c r="U4358" i="9"/>
  <c r="U4359" i="9"/>
  <c r="U4360" i="9"/>
  <c r="U4361" i="9"/>
  <c r="U4362" i="9"/>
  <c r="U4363" i="9"/>
  <c r="U4364" i="9"/>
  <c r="U4365" i="9"/>
  <c r="U4366" i="9"/>
  <c r="U4367" i="9"/>
  <c r="U4368" i="9"/>
  <c r="U4369" i="9"/>
  <c r="U4370" i="9"/>
  <c r="U4371" i="9"/>
  <c r="U4372" i="9"/>
  <c r="U4373" i="9"/>
  <c r="U4374" i="9"/>
  <c r="U4375" i="9"/>
  <c r="U4376" i="9"/>
  <c r="U4377" i="9"/>
  <c r="U4378" i="9"/>
  <c r="U4379" i="9"/>
  <c r="U4380" i="9"/>
  <c r="U4381" i="9"/>
  <c r="U4382" i="9"/>
  <c r="U4383" i="9"/>
  <c r="U4384" i="9"/>
  <c r="U4385" i="9"/>
  <c r="U4386" i="9"/>
  <c r="U4387" i="9"/>
  <c r="U4388" i="9"/>
  <c r="U4389" i="9"/>
  <c r="U4390" i="9"/>
  <c r="U4391" i="9"/>
  <c r="U4392" i="9"/>
  <c r="U4393" i="9"/>
  <c r="U4394" i="9"/>
  <c r="U4395" i="9"/>
  <c r="U4396" i="9"/>
  <c r="U4397" i="9"/>
  <c r="U4398" i="9"/>
  <c r="U4399" i="9"/>
  <c r="U4400" i="9"/>
  <c r="U4401" i="9"/>
  <c r="U4402" i="9"/>
  <c r="U4403" i="9"/>
  <c r="U4404" i="9"/>
  <c r="U4405" i="9"/>
  <c r="U4406" i="9"/>
  <c r="U4407" i="9"/>
  <c r="U4408" i="9"/>
  <c r="U4409" i="9"/>
  <c r="U4410" i="9"/>
  <c r="U4411" i="9"/>
  <c r="U4412" i="9"/>
  <c r="U4413" i="9"/>
  <c r="U4414" i="9"/>
  <c r="U4415" i="9"/>
  <c r="U4416" i="9"/>
  <c r="U4417" i="9"/>
  <c r="U4418" i="9"/>
  <c r="U4419" i="9"/>
  <c r="U4420" i="9"/>
  <c r="U4421" i="9"/>
  <c r="U4422" i="9"/>
  <c r="U4423" i="9"/>
  <c r="U4424" i="9"/>
  <c r="U4425" i="9"/>
  <c r="U4426" i="9"/>
  <c r="U4427" i="9"/>
  <c r="U4428" i="9"/>
  <c r="U4429" i="9"/>
  <c r="U4430" i="9"/>
  <c r="U4431" i="9"/>
  <c r="U4432" i="9"/>
  <c r="U4433" i="9"/>
  <c r="U4434" i="9"/>
  <c r="U4435" i="9"/>
  <c r="U4436" i="9"/>
  <c r="U4437" i="9"/>
  <c r="U4438" i="9"/>
  <c r="U4439" i="9"/>
  <c r="U4440" i="9"/>
  <c r="U4441" i="9"/>
  <c r="U4442" i="9"/>
  <c r="U4443" i="9"/>
  <c r="U4444" i="9"/>
  <c r="U4445" i="9"/>
  <c r="U4446" i="9"/>
  <c r="U4447" i="9"/>
  <c r="U4448" i="9"/>
  <c r="U4449" i="9"/>
  <c r="U4450" i="9"/>
  <c r="U4451" i="9"/>
  <c r="U4452" i="9"/>
  <c r="U4453" i="9"/>
  <c r="U4454" i="9"/>
  <c r="U4455" i="9"/>
  <c r="U4456" i="9"/>
  <c r="U4457" i="9"/>
  <c r="U4458" i="9"/>
  <c r="U4459" i="9"/>
  <c r="U4460" i="9"/>
  <c r="U4461" i="9"/>
  <c r="U4462" i="9"/>
  <c r="U4463" i="9"/>
  <c r="U4464" i="9"/>
  <c r="U4465" i="9"/>
  <c r="U4466" i="9"/>
  <c r="U4467" i="9"/>
  <c r="U4468" i="9"/>
  <c r="U4469" i="9"/>
  <c r="U4470" i="9"/>
  <c r="U4471" i="9"/>
  <c r="U4472" i="9"/>
  <c r="U4473" i="9"/>
  <c r="U4474" i="9"/>
  <c r="U4475" i="9"/>
  <c r="U4476" i="9"/>
  <c r="U4477" i="9"/>
  <c r="U4478" i="9"/>
  <c r="U4479" i="9"/>
  <c r="U4480" i="9"/>
  <c r="U4481" i="9"/>
  <c r="U4482" i="9"/>
  <c r="U4483" i="9"/>
  <c r="U4484" i="9"/>
  <c r="U4485" i="9"/>
  <c r="U4486" i="9"/>
  <c r="U4487" i="9"/>
  <c r="U4488" i="9"/>
  <c r="U4489" i="9"/>
  <c r="U4490" i="9"/>
  <c r="U4491" i="9"/>
  <c r="U4492" i="9"/>
  <c r="U4493" i="9"/>
  <c r="U4494" i="9"/>
  <c r="U4495" i="9"/>
  <c r="U4496" i="9"/>
  <c r="U4497" i="9"/>
  <c r="U4498" i="9"/>
  <c r="U4499" i="9"/>
  <c r="U4500" i="9"/>
  <c r="U4501" i="9"/>
  <c r="U4502" i="9"/>
  <c r="U4503" i="9"/>
  <c r="U4504" i="9"/>
  <c r="U4505" i="9"/>
  <c r="U4506" i="9"/>
  <c r="U4507" i="9"/>
  <c r="U4508" i="9"/>
  <c r="U4509" i="9"/>
  <c r="U4510" i="9"/>
  <c r="U4511" i="9"/>
  <c r="U4512" i="9"/>
  <c r="U4513" i="9"/>
  <c r="U4514" i="9"/>
  <c r="U4515" i="9"/>
  <c r="U4516" i="9"/>
  <c r="U4517" i="9"/>
  <c r="U4518" i="9"/>
  <c r="U4519" i="9"/>
  <c r="U4520" i="9"/>
  <c r="U4521" i="9"/>
  <c r="U4522" i="9"/>
  <c r="U4523" i="9"/>
  <c r="U4524" i="9"/>
  <c r="U4525" i="9"/>
  <c r="U4526" i="9"/>
  <c r="U4527" i="9"/>
  <c r="U4528" i="9"/>
  <c r="U4529" i="9"/>
  <c r="U4530" i="9"/>
  <c r="U4531" i="9"/>
  <c r="U4532" i="9"/>
  <c r="U4533" i="9"/>
  <c r="U4534" i="9"/>
  <c r="U4535" i="9"/>
  <c r="U4536" i="9"/>
  <c r="U4537" i="9"/>
  <c r="U4538" i="9"/>
  <c r="U4539" i="9"/>
  <c r="U4540" i="9"/>
  <c r="U4541" i="9"/>
  <c r="U4542" i="9"/>
  <c r="U4543" i="9"/>
  <c r="U4544" i="9"/>
  <c r="U4545" i="9"/>
  <c r="U4546" i="9"/>
  <c r="U4547" i="9"/>
  <c r="U4548" i="9"/>
  <c r="U4549" i="9"/>
  <c r="U4550" i="9"/>
  <c r="U4551" i="9"/>
  <c r="U4552" i="9"/>
  <c r="U4553" i="9"/>
  <c r="U4554" i="9"/>
  <c r="U4555" i="9"/>
  <c r="U4556" i="9"/>
  <c r="U4557" i="9"/>
  <c r="U4558" i="9"/>
  <c r="U4559" i="9"/>
  <c r="U4560" i="9"/>
  <c r="U4561" i="9"/>
  <c r="U4562" i="9"/>
  <c r="U4563" i="9"/>
  <c r="U4564" i="9"/>
  <c r="U4565" i="9"/>
  <c r="U4566" i="9"/>
  <c r="U4567" i="9"/>
  <c r="U4568" i="9"/>
  <c r="U4569" i="9"/>
  <c r="U4570" i="9"/>
  <c r="U4571" i="9"/>
  <c r="U4572" i="9"/>
  <c r="U4573" i="9"/>
  <c r="U4574" i="9"/>
  <c r="U4575" i="9"/>
  <c r="U4576" i="9"/>
  <c r="U4577" i="9"/>
  <c r="U4578" i="9"/>
  <c r="U4579" i="9"/>
  <c r="U4580" i="9"/>
  <c r="U4581" i="9"/>
  <c r="U4582" i="9"/>
  <c r="U4583" i="9"/>
  <c r="U4584" i="9"/>
  <c r="U4585" i="9"/>
  <c r="U4586" i="9"/>
  <c r="U4587" i="9"/>
  <c r="U4588" i="9"/>
  <c r="U4589" i="9"/>
  <c r="U4590" i="9"/>
  <c r="U4591" i="9"/>
  <c r="U4592" i="9"/>
  <c r="U4593" i="9"/>
  <c r="U4594" i="9"/>
  <c r="U4595" i="9"/>
  <c r="U4596" i="9"/>
  <c r="U4597" i="9"/>
  <c r="U4598" i="9"/>
  <c r="U4599" i="9"/>
  <c r="U4600" i="9"/>
  <c r="U4601" i="9"/>
  <c r="U4602" i="9"/>
  <c r="U4603" i="9"/>
  <c r="U4604" i="9"/>
  <c r="U4605" i="9"/>
  <c r="U4606" i="9"/>
  <c r="U4607" i="9"/>
  <c r="U4608" i="9"/>
  <c r="U4609" i="9"/>
  <c r="U4610" i="9"/>
  <c r="U4611" i="9"/>
  <c r="U4612" i="9"/>
  <c r="U4613" i="9"/>
  <c r="U4614" i="9"/>
  <c r="U4615" i="9"/>
  <c r="U4616" i="9"/>
  <c r="U4617" i="9"/>
  <c r="U4618" i="9"/>
  <c r="U4619" i="9"/>
  <c r="U4620" i="9"/>
  <c r="U4621" i="9"/>
  <c r="U4622" i="9"/>
  <c r="U4623" i="9"/>
  <c r="U4624" i="9"/>
  <c r="U4625" i="9"/>
  <c r="U4626" i="9"/>
  <c r="U4627" i="9"/>
  <c r="U4628" i="9"/>
  <c r="U4629" i="9"/>
  <c r="U4630" i="9"/>
  <c r="U4631" i="9"/>
  <c r="U4632" i="9"/>
  <c r="U4633" i="9"/>
  <c r="U4634" i="9"/>
  <c r="U4635" i="9"/>
  <c r="U4636" i="9"/>
  <c r="U4637" i="9"/>
  <c r="U4638" i="9"/>
  <c r="U4639" i="9"/>
  <c r="U4640" i="9"/>
  <c r="U4641" i="9"/>
  <c r="U4642" i="9"/>
  <c r="U4643" i="9"/>
  <c r="U4644" i="9"/>
  <c r="U4645" i="9"/>
  <c r="U4646" i="9"/>
  <c r="U4647" i="9"/>
  <c r="U4648" i="9"/>
  <c r="U4649" i="9"/>
  <c r="U4650" i="9"/>
  <c r="U4651" i="9"/>
  <c r="U4652" i="9"/>
  <c r="U4653" i="9"/>
  <c r="U4654" i="9"/>
  <c r="U4655" i="9"/>
  <c r="U4656" i="9"/>
  <c r="U4657" i="9"/>
  <c r="U4658" i="9"/>
  <c r="U4659" i="9"/>
  <c r="U4660" i="9"/>
  <c r="U4661" i="9"/>
  <c r="U4662" i="9"/>
  <c r="U4663" i="9"/>
  <c r="U4664" i="9"/>
  <c r="U4665" i="9"/>
  <c r="U4666" i="9"/>
  <c r="U4667" i="9"/>
  <c r="U4668" i="9"/>
  <c r="U4669" i="9"/>
  <c r="U4670" i="9"/>
  <c r="U4671" i="9"/>
  <c r="U4672" i="9"/>
  <c r="U4673" i="9"/>
  <c r="U4674" i="9"/>
  <c r="U4675" i="9"/>
  <c r="U4676" i="9"/>
  <c r="U4677" i="9"/>
  <c r="U4678" i="9"/>
  <c r="U4679" i="9"/>
  <c r="U4680" i="9"/>
  <c r="U4681" i="9"/>
  <c r="U4682" i="9"/>
  <c r="U4683" i="9"/>
  <c r="U4684" i="9"/>
  <c r="U4685" i="9"/>
  <c r="U4686" i="9"/>
  <c r="U4687" i="9"/>
  <c r="U4688" i="9"/>
  <c r="U4689" i="9"/>
  <c r="U4690" i="9"/>
  <c r="U4691" i="9"/>
  <c r="U4692" i="9"/>
  <c r="U4693" i="9"/>
  <c r="U4694" i="9"/>
  <c r="U4695" i="9"/>
  <c r="U4696" i="9"/>
  <c r="U4697" i="9"/>
  <c r="U4698" i="9"/>
  <c r="U4699" i="9"/>
  <c r="U4700" i="9"/>
  <c r="U4701" i="9"/>
  <c r="U4702" i="9"/>
  <c r="U4703" i="9"/>
  <c r="U4704" i="9"/>
  <c r="U4705" i="9"/>
  <c r="U4706" i="9"/>
  <c r="U4707" i="9"/>
  <c r="U4708" i="9"/>
  <c r="U4709" i="9"/>
  <c r="U4710" i="9"/>
  <c r="U4711" i="9"/>
  <c r="U4712" i="9"/>
  <c r="U4713" i="9"/>
  <c r="U4714" i="9"/>
  <c r="U4715" i="9"/>
  <c r="U4716" i="9"/>
  <c r="U4717" i="9"/>
  <c r="U4718" i="9"/>
  <c r="U4719" i="9"/>
  <c r="U4720" i="9"/>
  <c r="U4721" i="9"/>
  <c r="U4722" i="9"/>
  <c r="U4723" i="9"/>
  <c r="U4724" i="9"/>
  <c r="U4725" i="9"/>
  <c r="U4726" i="9"/>
  <c r="U4727" i="9"/>
  <c r="U4728" i="9"/>
  <c r="U4729" i="9"/>
  <c r="U4730" i="9"/>
  <c r="U4731" i="9"/>
  <c r="U4732" i="9"/>
  <c r="U4733" i="9"/>
  <c r="U4734" i="9"/>
  <c r="U4735" i="9"/>
  <c r="U4736" i="9"/>
  <c r="U4737" i="9"/>
  <c r="U4738" i="9"/>
  <c r="U4739" i="9"/>
  <c r="U4740" i="9"/>
  <c r="U4741" i="9"/>
  <c r="U4742" i="9"/>
  <c r="U4743" i="9"/>
  <c r="U4744" i="9"/>
  <c r="U4745" i="9"/>
  <c r="U4746" i="9"/>
  <c r="U4747" i="9"/>
  <c r="U4748" i="9"/>
  <c r="U4749" i="9"/>
  <c r="U4750" i="9"/>
  <c r="U4751" i="9"/>
  <c r="U4752" i="9"/>
  <c r="U4753" i="9"/>
  <c r="U4754" i="9"/>
  <c r="U4755" i="9"/>
  <c r="U4756" i="9"/>
  <c r="U4757" i="9"/>
  <c r="U4758" i="9"/>
  <c r="U4759" i="9"/>
  <c r="U4760" i="9"/>
  <c r="U4761" i="9"/>
  <c r="U4762" i="9"/>
  <c r="U4763" i="9"/>
  <c r="U4764" i="9"/>
  <c r="U4765" i="9"/>
  <c r="U4766" i="9"/>
  <c r="U4767" i="9"/>
  <c r="U4768" i="9"/>
  <c r="U4769" i="9"/>
  <c r="U4770" i="9"/>
  <c r="U4771" i="9"/>
  <c r="U4772" i="9"/>
  <c r="U4773" i="9"/>
  <c r="U4774" i="9"/>
  <c r="U4775" i="9"/>
  <c r="U4776" i="9"/>
  <c r="U4777" i="9"/>
  <c r="U4778" i="9"/>
  <c r="U4779" i="9"/>
  <c r="U4780" i="9"/>
  <c r="U4781" i="9"/>
  <c r="U4782" i="9"/>
  <c r="U4783" i="9"/>
  <c r="U4784" i="9"/>
  <c r="U4785" i="9"/>
  <c r="U4786" i="9"/>
  <c r="U4787" i="9"/>
  <c r="U4788" i="9"/>
  <c r="U4789" i="9"/>
  <c r="U4790" i="9"/>
  <c r="U4791" i="9"/>
  <c r="U4792" i="9"/>
  <c r="U4793" i="9"/>
  <c r="U4794" i="9"/>
  <c r="U4795" i="9"/>
  <c r="U4796" i="9"/>
  <c r="U4797" i="9"/>
  <c r="U4798" i="9"/>
  <c r="U4799" i="9"/>
  <c r="U4800" i="9"/>
  <c r="U4801" i="9"/>
  <c r="U4802" i="9"/>
  <c r="U4803" i="9"/>
  <c r="U4804" i="9"/>
  <c r="U4805" i="9"/>
  <c r="U4806" i="9"/>
  <c r="U4807" i="9"/>
  <c r="U4808" i="9"/>
  <c r="U4809" i="9"/>
  <c r="U4810" i="9"/>
  <c r="U4811" i="9"/>
  <c r="U4812" i="9"/>
  <c r="U4813" i="9"/>
  <c r="U4814" i="9"/>
  <c r="U4815" i="9"/>
  <c r="U4816" i="9"/>
  <c r="U4817" i="9"/>
  <c r="U4818" i="9"/>
  <c r="U4819" i="9"/>
  <c r="U4820" i="9"/>
  <c r="U4821" i="9"/>
  <c r="U4822" i="9"/>
  <c r="U4823" i="9"/>
  <c r="U4824" i="9"/>
  <c r="U4825" i="9"/>
  <c r="U4826" i="9"/>
  <c r="U4827" i="9"/>
  <c r="U4828" i="9"/>
  <c r="U4829" i="9"/>
  <c r="U4830" i="9"/>
  <c r="U4831" i="9"/>
  <c r="U4832" i="9"/>
  <c r="U4833" i="9"/>
  <c r="U4834" i="9"/>
  <c r="U4835" i="9"/>
  <c r="U4836" i="9"/>
  <c r="U4837" i="9"/>
  <c r="U4838" i="9"/>
  <c r="U4839" i="9"/>
  <c r="U4840" i="9"/>
  <c r="U4841" i="9"/>
  <c r="U4842" i="9"/>
  <c r="U4843" i="9"/>
  <c r="U4844" i="9"/>
  <c r="U4845" i="9"/>
  <c r="U4846" i="9"/>
  <c r="U4847" i="9"/>
  <c r="U4848" i="9"/>
  <c r="U4849" i="9"/>
  <c r="U4850" i="9"/>
  <c r="U4851" i="9"/>
  <c r="U4852" i="9"/>
  <c r="U4853" i="9"/>
  <c r="U4854" i="9"/>
  <c r="U4855" i="9"/>
  <c r="U4856" i="9"/>
  <c r="U4857" i="9"/>
  <c r="U4858" i="9"/>
  <c r="U4859" i="9"/>
  <c r="U4860" i="9"/>
  <c r="U4861" i="9"/>
  <c r="U4862" i="9"/>
  <c r="U4863" i="9"/>
  <c r="U4864" i="9"/>
  <c r="U4865" i="9"/>
  <c r="U4866" i="9"/>
  <c r="U4867" i="9"/>
  <c r="U4868" i="9"/>
  <c r="U4869" i="9"/>
  <c r="U4870" i="9"/>
  <c r="U4871" i="9"/>
  <c r="U4872" i="9"/>
  <c r="U4873" i="9"/>
  <c r="U4874" i="9"/>
  <c r="U4875" i="9"/>
  <c r="U4876" i="9"/>
  <c r="U4877" i="9"/>
  <c r="U4878" i="9"/>
  <c r="U4879" i="9"/>
  <c r="U4880" i="9"/>
  <c r="U4881" i="9"/>
  <c r="U4882" i="9"/>
  <c r="U4883" i="9"/>
  <c r="U4884" i="9"/>
  <c r="U4885" i="9"/>
  <c r="U4886" i="9"/>
  <c r="U4887" i="9"/>
  <c r="U4888" i="9"/>
  <c r="U4889" i="9"/>
  <c r="U4890" i="9"/>
  <c r="U4891" i="9"/>
  <c r="U4892" i="9"/>
  <c r="U4893" i="9"/>
  <c r="U4894" i="9"/>
  <c r="U4895" i="9"/>
  <c r="U4896" i="9"/>
  <c r="U4897" i="9"/>
  <c r="U4898" i="9"/>
  <c r="U4899" i="9"/>
  <c r="U4900" i="9"/>
  <c r="U4901" i="9"/>
  <c r="U4902" i="9"/>
  <c r="U4903" i="9"/>
  <c r="U4904" i="9"/>
  <c r="U4905" i="9"/>
  <c r="U4906" i="9"/>
  <c r="U4907" i="9"/>
  <c r="U4908" i="9"/>
  <c r="U4909" i="9"/>
  <c r="U4910" i="9"/>
  <c r="U4911" i="9"/>
  <c r="U4912" i="9"/>
  <c r="U4913" i="9"/>
  <c r="U4914" i="9"/>
  <c r="U4915" i="9"/>
  <c r="U4916" i="9"/>
  <c r="U4917" i="9"/>
  <c r="U4918" i="9"/>
  <c r="U4919" i="9"/>
  <c r="U4920" i="9"/>
  <c r="U4921" i="9"/>
  <c r="U4922" i="9"/>
  <c r="U4923" i="9"/>
  <c r="U4924" i="9"/>
  <c r="U4925" i="9"/>
  <c r="U4926" i="9"/>
  <c r="U4927" i="9"/>
  <c r="U4928" i="9"/>
  <c r="U4929" i="9"/>
  <c r="U4930" i="9"/>
  <c r="U4931" i="9"/>
  <c r="U4932" i="9"/>
  <c r="U4933" i="9"/>
  <c r="U4934" i="9"/>
  <c r="U4935" i="9"/>
  <c r="U4936" i="9"/>
  <c r="U4937" i="9"/>
  <c r="U4938" i="9"/>
  <c r="U4939" i="9"/>
  <c r="U4940" i="9"/>
  <c r="U4941" i="9"/>
  <c r="U4942" i="9"/>
  <c r="U4943" i="9"/>
  <c r="U4944" i="9"/>
  <c r="U4945" i="9"/>
  <c r="U4946" i="9"/>
  <c r="U4947" i="9"/>
  <c r="U4948" i="9"/>
  <c r="U4949" i="9"/>
  <c r="U4950" i="9"/>
  <c r="U4951" i="9"/>
  <c r="U4952" i="9"/>
  <c r="U4953" i="9"/>
  <c r="U4954" i="9"/>
  <c r="U4955" i="9"/>
  <c r="U4956" i="9"/>
  <c r="U4957" i="9"/>
  <c r="U4958" i="9"/>
  <c r="U4959" i="9"/>
  <c r="U4960" i="9"/>
  <c r="U4961" i="9"/>
  <c r="U4962" i="9"/>
  <c r="U4963" i="9"/>
  <c r="U4964" i="9"/>
  <c r="U4965" i="9"/>
  <c r="U4966" i="9"/>
  <c r="U4967" i="9"/>
  <c r="U4968" i="9"/>
  <c r="U4969" i="9"/>
  <c r="U4970" i="9"/>
  <c r="U4971" i="9"/>
  <c r="U4972" i="9"/>
  <c r="U4973" i="9"/>
  <c r="U4974" i="9"/>
  <c r="U4975" i="9"/>
  <c r="U4976" i="9"/>
  <c r="U4977" i="9"/>
  <c r="U4978" i="9"/>
  <c r="U4979" i="9"/>
  <c r="U4980" i="9"/>
  <c r="U4981" i="9"/>
  <c r="U4982" i="9"/>
  <c r="U4983" i="9"/>
  <c r="U4984" i="9"/>
  <c r="U4985" i="9"/>
  <c r="U4986" i="9"/>
  <c r="U4987" i="9"/>
  <c r="U4988" i="9"/>
  <c r="U4989" i="9"/>
  <c r="U4990" i="9"/>
  <c r="U4991" i="9"/>
  <c r="U4992" i="9"/>
  <c r="U4993" i="9"/>
  <c r="U4994" i="9"/>
  <c r="U4995" i="9"/>
  <c r="U4996" i="9"/>
  <c r="U4997" i="9"/>
  <c r="U4998" i="9"/>
  <c r="U4999" i="9"/>
  <c r="U5000" i="9"/>
  <c r="U5001" i="9"/>
  <c r="U5002" i="9"/>
  <c r="U5003" i="9"/>
  <c r="U5004" i="9"/>
  <c r="U5005" i="9"/>
  <c r="U5006" i="9"/>
  <c r="U5007" i="9"/>
  <c r="U5008" i="9"/>
  <c r="U5009" i="9"/>
  <c r="U5010" i="9"/>
  <c r="U5011" i="9"/>
  <c r="U5012" i="9"/>
  <c r="U5013" i="9"/>
  <c r="U5014" i="9"/>
  <c r="U5015" i="9"/>
  <c r="U5016" i="9"/>
  <c r="U5017" i="9"/>
  <c r="U5018" i="9"/>
  <c r="U5019" i="9"/>
  <c r="U5020" i="9"/>
  <c r="U5021" i="9"/>
  <c r="U5022" i="9"/>
  <c r="U5023" i="9"/>
  <c r="U5024" i="9"/>
  <c r="U5025" i="9"/>
  <c r="U5026" i="9"/>
  <c r="U5027" i="9"/>
  <c r="U5028" i="9"/>
  <c r="U5029" i="9"/>
  <c r="U5030" i="9"/>
  <c r="U5031" i="9"/>
  <c r="U5032" i="9"/>
  <c r="U5033" i="9"/>
  <c r="U5034" i="9"/>
  <c r="U5035" i="9"/>
  <c r="U5036" i="9"/>
  <c r="U5037" i="9"/>
  <c r="U5038" i="9"/>
  <c r="U5039" i="9"/>
  <c r="U5040" i="9"/>
  <c r="U5041" i="9"/>
  <c r="U5042" i="9"/>
  <c r="U5043" i="9"/>
  <c r="U5044" i="9"/>
  <c r="U5045" i="9"/>
  <c r="U5046" i="9"/>
  <c r="U5047" i="9"/>
  <c r="U5048" i="9"/>
  <c r="U5049" i="9"/>
  <c r="U5050" i="9"/>
  <c r="U5051" i="9"/>
  <c r="U5052" i="9"/>
  <c r="U5053" i="9"/>
  <c r="U5054" i="9"/>
  <c r="U5055" i="9"/>
  <c r="U5056" i="9"/>
  <c r="U5057" i="9"/>
  <c r="U5058" i="9"/>
  <c r="U5059" i="9"/>
  <c r="U5060" i="9"/>
  <c r="U5061" i="9"/>
  <c r="U5062" i="9"/>
  <c r="U5063" i="9"/>
  <c r="U5064" i="9"/>
  <c r="U5065" i="9"/>
  <c r="U5066" i="9"/>
  <c r="U5067" i="9"/>
  <c r="U5068" i="9"/>
  <c r="U5069" i="9"/>
  <c r="U5070" i="9"/>
  <c r="U5071" i="9"/>
  <c r="U5072" i="9"/>
  <c r="U5073" i="9"/>
  <c r="U5074" i="9"/>
  <c r="U5075" i="9"/>
  <c r="U5076" i="9"/>
  <c r="U5077" i="9"/>
  <c r="U5078" i="9"/>
  <c r="U5079" i="9"/>
  <c r="U5080" i="9"/>
  <c r="U5081" i="9"/>
  <c r="U5082" i="9"/>
  <c r="U5083" i="9"/>
  <c r="U5084" i="9"/>
  <c r="U5085" i="9"/>
  <c r="U5086" i="9"/>
  <c r="U5087" i="9"/>
  <c r="U5088" i="9"/>
  <c r="U5089" i="9"/>
  <c r="U5090" i="9"/>
  <c r="U5091" i="9"/>
  <c r="U5092" i="9"/>
  <c r="U5093" i="9"/>
  <c r="U5094" i="9"/>
  <c r="U5095" i="9"/>
  <c r="U5096" i="9"/>
  <c r="U5097" i="9"/>
  <c r="U5098" i="9"/>
  <c r="U5099" i="9"/>
  <c r="U5100" i="9"/>
  <c r="U5101" i="9"/>
  <c r="U5102" i="9"/>
  <c r="U5103" i="9"/>
  <c r="U5104" i="9"/>
  <c r="U5105" i="9"/>
  <c r="U5106" i="9"/>
  <c r="U5107" i="9"/>
  <c r="U5108" i="9"/>
  <c r="U5109" i="9"/>
  <c r="U5110" i="9"/>
  <c r="U5111" i="9"/>
  <c r="U5112" i="9"/>
  <c r="U5113" i="9"/>
  <c r="U5114" i="9"/>
  <c r="U5115" i="9"/>
  <c r="U5116" i="9"/>
  <c r="U5117" i="9"/>
  <c r="U5118" i="9"/>
  <c r="U5119" i="9"/>
  <c r="U5120" i="9"/>
  <c r="U5121" i="9"/>
  <c r="U5122" i="9"/>
  <c r="U5123" i="9"/>
  <c r="U5124" i="9"/>
  <c r="U5125" i="9"/>
  <c r="U5126" i="9"/>
  <c r="U5127" i="9"/>
  <c r="U5128" i="9"/>
  <c r="U5129" i="9"/>
  <c r="U5130" i="9"/>
  <c r="U5131" i="9"/>
  <c r="U5132" i="9"/>
  <c r="U5133" i="9"/>
  <c r="U5134" i="9"/>
  <c r="U5135" i="9"/>
  <c r="U5136" i="9"/>
  <c r="U5137" i="9"/>
  <c r="U5138" i="9"/>
  <c r="U5139" i="9"/>
  <c r="U5140" i="9"/>
  <c r="U5141" i="9"/>
  <c r="U5142" i="9"/>
  <c r="U5143" i="9"/>
  <c r="U5144" i="9"/>
  <c r="U5145" i="9"/>
  <c r="U5146" i="9"/>
  <c r="U5147" i="9"/>
  <c r="U5148" i="9"/>
  <c r="U5149" i="9"/>
  <c r="U5150" i="9"/>
  <c r="U5151" i="9"/>
  <c r="U5152" i="9"/>
  <c r="U5153" i="9"/>
  <c r="U5154" i="9"/>
  <c r="U5155" i="9"/>
  <c r="U5156" i="9"/>
  <c r="U5157" i="9"/>
  <c r="U5158" i="9"/>
  <c r="U5159" i="9"/>
  <c r="U5160" i="9"/>
  <c r="U5161" i="9"/>
  <c r="U5162" i="9"/>
  <c r="U5163" i="9"/>
  <c r="U5164" i="9"/>
  <c r="U5165" i="9"/>
  <c r="U5166" i="9"/>
  <c r="U5167" i="9"/>
  <c r="U5168" i="9"/>
  <c r="U5169" i="9"/>
  <c r="U5170" i="9"/>
  <c r="U5171" i="9"/>
  <c r="U5172" i="9"/>
  <c r="U5173" i="9"/>
  <c r="U5174" i="9"/>
  <c r="U5175" i="9"/>
  <c r="U5176" i="9"/>
  <c r="U5177" i="9"/>
  <c r="U5178" i="9"/>
  <c r="U5179" i="9"/>
  <c r="U5180" i="9"/>
  <c r="U5181" i="9"/>
  <c r="U5182" i="9"/>
  <c r="U5183" i="9"/>
  <c r="U5184" i="9"/>
  <c r="U5185" i="9"/>
  <c r="U5186" i="9"/>
  <c r="U5187" i="9"/>
  <c r="U5188" i="9"/>
  <c r="U5189" i="9"/>
  <c r="U5190" i="9"/>
  <c r="U5191" i="9"/>
  <c r="U5192" i="9"/>
  <c r="U5193" i="9"/>
  <c r="U5194" i="9"/>
  <c r="U5195" i="9"/>
  <c r="U5196" i="9"/>
  <c r="U5197" i="9"/>
  <c r="U5198" i="9"/>
  <c r="U5199" i="9"/>
  <c r="U5200" i="9"/>
  <c r="U5201" i="9"/>
  <c r="U5202" i="9"/>
  <c r="U5203" i="9"/>
  <c r="U5204" i="9"/>
  <c r="U5205" i="9"/>
  <c r="U5206" i="9"/>
  <c r="U5207" i="9"/>
  <c r="U5208" i="9"/>
  <c r="U5209" i="9"/>
  <c r="U5210" i="9"/>
  <c r="U5211" i="9"/>
  <c r="U5212" i="9"/>
  <c r="U5213" i="9"/>
  <c r="U5214" i="9"/>
  <c r="U5215" i="9"/>
  <c r="U5216" i="9"/>
  <c r="U5217" i="9"/>
  <c r="U5218" i="9"/>
  <c r="U5219" i="9"/>
  <c r="U5220" i="9"/>
  <c r="U5221" i="9"/>
  <c r="U5222" i="9"/>
  <c r="U5223" i="9"/>
  <c r="U5224" i="9"/>
  <c r="U5225" i="9"/>
  <c r="U5226" i="9"/>
  <c r="U5227" i="9"/>
  <c r="U5228" i="9"/>
  <c r="U5229" i="9"/>
  <c r="U5230" i="9"/>
  <c r="U5231" i="9"/>
  <c r="U5232" i="9"/>
  <c r="U5233" i="9"/>
  <c r="U5234" i="9"/>
  <c r="U5235" i="9"/>
  <c r="U5236" i="9"/>
  <c r="U5237" i="9"/>
  <c r="U5238" i="9"/>
  <c r="U5239" i="9"/>
  <c r="U5240" i="9"/>
  <c r="U5241" i="9"/>
  <c r="U5242" i="9"/>
  <c r="U5243" i="9"/>
  <c r="U5244" i="9"/>
  <c r="U5245" i="9"/>
  <c r="U5246" i="9"/>
  <c r="U5247" i="9"/>
  <c r="U5248" i="9"/>
  <c r="U5249" i="9"/>
  <c r="U5250" i="9"/>
  <c r="U5251" i="9"/>
  <c r="U5252" i="9"/>
  <c r="U5253" i="9"/>
  <c r="U5254" i="9"/>
  <c r="U5255" i="9"/>
  <c r="U5256" i="9"/>
  <c r="U5257" i="9"/>
  <c r="U5258" i="9"/>
  <c r="U5259" i="9"/>
  <c r="U5260" i="9"/>
  <c r="U5261" i="9"/>
  <c r="U5262" i="9"/>
  <c r="U5263" i="9"/>
  <c r="U5264" i="9"/>
  <c r="U5265" i="9"/>
  <c r="U5266" i="9"/>
  <c r="U5267" i="9"/>
  <c r="U5268" i="9"/>
  <c r="U5269" i="9"/>
  <c r="U5270" i="9"/>
  <c r="U5271" i="9"/>
  <c r="U5272" i="9"/>
  <c r="U5273" i="9"/>
  <c r="U5274" i="9"/>
  <c r="U5275" i="9"/>
  <c r="U5276" i="9"/>
  <c r="U5277" i="9"/>
  <c r="U5278" i="9"/>
  <c r="U5279" i="9"/>
  <c r="U5280" i="9"/>
  <c r="U5281" i="9"/>
  <c r="U5282" i="9"/>
  <c r="U5283" i="9"/>
  <c r="U5284" i="9"/>
  <c r="U5285" i="9"/>
  <c r="U5286" i="9"/>
  <c r="U5287" i="9"/>
  <c r="U5288" i="9"/>
  <c r="U5289" i="9"/>
  <c r="U5290" i="9"/>
  <c r="U5291" i="9"/>
  <c r="U5292" i="9"/>
  <c r="U5293" i="9"/>
  <c r="U5294" i="9"/>
  <c r="U5295" i="9"/>
  <c r="U5296" i="9"/>
  <c r="U5297" i="9"/>
  <c r="U5298" i="9"/>
  <c r="U5299" i="9"/>
  <c r="U5300" i="9"/>
  <c r="U5301" i="9"/>
  <c r="U5302" i="9"/>
  <c r="U5303" i="9"/>
  <c r="U5304" i="9"/>
  <c r="U5305" i="9"/>
  <c r="U5306" i="9"/>
  <c r="U5307" i="9"/>
  <c r="U5308" i="9"/>
  <c r="U5309" i="9"/>
  <c r="U5310" i="9"/>
  <c r="U5311" i="9"/>
  <c r="U5312" i="9"/>
  <c r="U5313" i="9"/>
  <c r="U5314" i="9"/>
  <c r="U5315" i="9"/>
  <c r="U5316" i="9"/>
  <c r="U5317" i="9"/>
  <c r="U5318" i="9"/>
  <c r="U5319" i="9"/>
  <c r="U5320" i="9"/>
  <c r="U5321" i="9"/>
  <c r="U5322" i="9"/>
  <c r="U5323" i="9"/>
  <c r="U5324" i="9"/>
  <c r="U5325" i="9"/>
  <c r="U5326" i="9"/>
  <c r="U5327" i="9"/>
  <c r="U5328" i="9"/>
  <c r="U5329" i="9"/>
  <c r="U5330" i="9"/>
  <c r="U5331" i="9"/>
  <c r="U5332" i="9"/>
  <c r="U5333" i="9"/>
  <c r="U5334" i="9"/>
  <c r="U5335" i="9"/>
  <c r="U5336" i="9"/>
  <c r="U5337" i="9"/>
  <c r="U5338" i="9"/>
  <c r="U5339" i="9"/>
  <c r="U5340" i="9"/>
  <c r="U5341" i="9"/>
  <c r="U5342" i="9"/>
  <c r="U5343" i="9"/>
  <c r="U5344" i="9"/>
  <c r="U5345" i="9"/>
  <c r="U5346" i="9"/>
  <c r="U5347" i="9"/>
  <c r="U5348" i="9"/>
  <c r="U5349" i="9"/>
  <c r="U5350" i="9"/>
  <c r="U5351" i="9"/>
  <c r="U5352" i="9"/>
  <c r="U5353" i="9"/>
  <c r="U5354" i="9"/>
  <c r="U5355" i="9"/>
  <c r="U5356" i="9"/>
  <c r="U5357" i="9"/>
  <c r="U5358" i="9"/>
  <c r="U5359" i="9"/>
  <c r="U5360" i="9"/>
  <c r="U5361" i="9"/>
  <c r="U5362" i="9"/>
  <c r="U5363" i="9"/>
  <c r="U5364" i="9"/>
  <c r="U5365" i="9"/>
  <c r="U5366" i="9"/>
  <c r="U5367" i="9"/>
  <c r="U5368" i="9"/>
  <c r="U5369" i="9"/>
  <c r="U5370" i="9"/>
  <c r="U5371" i="9"/>
  <c r="U5372" i="9"/>
  <c r="U5373" i="9"/>
  <c r="U5374" i="9"/>
  <c r="U5375" i="9"/>
  <c r="U5376" i="9"/>
  <c r="U5377" i="9"/>
  <c r="U5378" i="9"/>
  <c r="U5379" i="9"/>
  <c r="U5380" i="9"/>
  <c r="U5381" i="9"/>
  <c r="U5382" i="9"/>
  <c r="U5383" i="9"/>
  <c r="U5384" i="9"/>
  <c r="U5385" i="9"/>
  <c r="U5386" i="9"/>
  <c r="U5387" i="9"/>
  <c r="U5388" i="9"/>
  <c r="U5389" i="9"/>
  <c r="U5390" i="9"/>
  <c r="U5391" i="9"/>
  <c r="U5392" i="9"/>
  <c r="U5393" i="9"/>
  <c r="U5394" i="9"/>
  <c r="U5395" i="9"/>
  <c r="U5396" i="9"/>
  <c r="U5397" i="9"/>
  <c r="U5398" i="9"/>
  <c r="U5399" i="9"/>
  <c r="U5400" i="9"/>
  <c r="U5401" i="9"/>
  <c r="U5402" i="9"/>
  <c r="U5403" i="9"/>
  <c r="U5404" i="9"/>
  <c r="U5405" i="9"/>
  <c r="U5406" i="9"/>
  <c r="U5407" i="9"/>
  <c r="U5408" i="9"/>
  <c r="U5409" i="9"/>
  <c r="U5410" i="9"/>
  <c r="U5411" i="9"/>
  <c r="U5412" i="9"/>
  <c r="U5413" i="9"/>
  <c r="U5414" i="9"/>
  <c r="U5415" i="9"/>
  <c r="U5416" i="9"/>
  <c r="U5417" i="9"/>
  <c r="U5418" i="9"/>
  <c r="U5419" i="9"/>
  <c r="U5420" i="9"/>
  <c r="U5421" i="9"/>
  <c r="U5422" i="9"/>
  <c r="U5423" i="9"/>
  <c r="U5424" i="9"/>
  <c r="U5425" i="9"/>
  <c r="U5426" i="9"/>
  <c r="U5427" i="9"/>
  <c r="U5428" i="9"/>
  <c r="U5429" i="9"/>
  <c r="U5430" i="9"/>
  <c r="U5431" i="9"/>
  <c r="U5432" i="9"/>
  <c r="U5433" i="9"/>
  <c r="U5434" i="9"/>
  <c r="U5435" i="9"/>
  <c r="U5436" i="9"/>
  <c r="U5437" i="9"/>
  <c r="U5438" i="9"/>
  <c r="U5439" i="9"/>
  <c r="U5440" i="9"/>
  <c r="U5441" i="9"/>
  <c r="U5442" i="9"/>
  <c r="U5443" i="9"/>
  <c r="U5444" i="9"/>
  <c r="U5445" i="9"/>
  <c r="U5446" i="9"/>
  <c r="U5447" i="9"/>
  <c r="U5448" i="9"/>
  <c r="U5449" i="9"/>
  <c r="U5450" i="9"/>
  <c r="U5451" i="9"/>
  <c r="U5452" i="9"/>
  <c r="U5453" i="9"/>
  <c r="U5454" i="9"/>
  <c r="U5455" i="9"/>
  <c r="U5456" i="9"/>
  <c r="U5457" i="9"/>
  <c r="U5458" i="9"/>
  <c r="U5459" i="9"/>
  <c r="U5460" i="9"/>
  <c r="U5461" i="9"/>
  <c r="U5462" i="9"/>
  <c r="U5463" i="9"/>
  <c r="U5464" i="9"/>
  <c r="U5465" i="9"/>
  <c r="U5466" i="9"/>
  <c r="U5467" i="9"/>
  <c r="U5468" i="9"/>
  <c r="U5469" i="9"/>
  <c r="U5470" i="9"/>
  <c r="U5471" i="9"/>
  <c r="U5472" i="9"/>
  <c r="U5473" i="9"/>
  <c r="U5474" i="9"/>
  <c r="U5475" i="9"/>
  <c r="U5476" i="9"/>
  <c r="U5477" i="9"/>
  <c r="U5478" i="9"/>
  <c r="U5479" i="9"/>
  <c r="U5480" i="9"/>
  <c r="U5481" i="9"/>
  <c r="U5482" i="9"/>
  <c r="U5483" i="9"/>
  <c r="U5484" i="9"/>
  <c r="U5485" i="9"/>
  <c r="U5486" i="9"/>
  <c r="U5487" i="9"/>
  <c r="U5488" i="9"/>
  <c r="U5489" i="9"/>
  <c r="U5490" i="9"/>
  <c r="U5491" i="9"/>
  <c r="U5492" i="9"/>
  <c r="U5493" i="9"/>
  <c r="U5494" i="9"/>
  <c r="U5495" i="9"/>
  <c r="U5496" i="9"/>
  <c r="U5497" i="9"/>
  <c r="U5498" i="9"/>
  <c r="U5499" i="9"/>
  <c r="U5500" i="9"/>
  <c r="U5501" i="9"/>
  <c r="U5502" i="9"/>
  <c r="U5503" i="9"/>
  <c r="U5504" i="9"/>
  <c r="U5505" i="9"/>
  <c r="U5506" i="9"/>
  <c r="U5507" i="9"/>
  <c r="U5508" i="9"/>
  <c r="U5509" i="9"/>
  <c r="U5510" i="9"/>
  <c r="U5511" i="9"/>
  <c r="U5512" i="9"/>
  <c r="U5513" i="9"/>
  <c r="U5514" i="9"/>
  <c r="U5515" i="9"/>
  <c r="U5516" i="9"/>
  <c r="U5517" i="9"/>
  <c r="U5518" i="9"/>
  <c r="U5519" i="9"/>
  <c r="U5520" i="9"/>
  <c r="U5521" i="9"/>
  <c r="U5522" i="9"/>
  <c r="U5523" i="9"/>
  <c r="U5524" i="9"/>
  <c r="U5525" i="9"/>
  <c r="U5526" i="9"/>
  <c r="U5527" i="9"/>
  <c r="U5528" i="9"/>
  <c r="U5529" i="9"/>
  <c r="U5530" i="9"/>
  <c r="U5531" i="9"/>
  <c r="U5532" i="9"/>
  <c r="U5533" i="9"/>
  <c r="U5534" i="9"/>
  <c r="U5535" i="9"/>
  <c r="U5536" i="9"/>
  <c r="U5537" i="9"/>
  <c r="U5538" i="9"/>
  <c r="U5539" i="9"/>
  <c r="U5540" i="9"/>
  <c r="U5541" i="9"/>
  <c r="U5542" i="9"/>
  <c r="U5543" i="9"/>
  <c r="U5544" i="9"/>
  <c r="U5545" i="9"/>
  <c r="U5546" i="9"/>
  <c r="U5547" i="9"/>
  <c r="U5548" i="9"/>
  <c r="U5549" i="9"/>
  <c r="U5550" i="9"/>
  <c r="U5551" i="9"/>
  <c r="U5552" i="9"/>
  <c r="U5553" i="9"/>
  <c r="U5554" i="9"/>
  <c r="U5555" i="9"/>
  <c r="U5556" i="9"/>
  <c r="U5557" i="9"/>
  <c r="U5558" i="9"/>
  <c r="U5559" i="9"/>
  <c r="U5560" i="9"/>
  <c r="U5561" i="9"/>
  <c r="U5562" i="9"/>
  <c r="U5563" i="9"/>
  <c r="U5564" i="9"/>
  <c r="U5565" i="9"/>
  <c r="U5566" i="9"/>
  <c r="U5567" i="9"/>
  <c r="U5568" i="9"/>
  <c r="U5569" i="9"/>
  <c r="U5570" i="9"/>
  <c r="U5571" i="9"/>
  <c r="U5572" i="9"/>
  <c r="U5573" i="9"/>
  <c r="U5574" i="9"/>
  <c r="U5575" i="9"/>
  <c r="U5576" i="9"/>
  <c r="U5577" i="9"/>
  <c r="U5578" i="9"/>
  <c r="U5579" i="9"/>
  <c r="U5580" i="9"/>
  <c r="U5581" i="9"/>
  <c r="U5582" i="9"/>
  <c r="U5583" i="9"/>
  <c r="U5584" i="9"/>
  <c r="U5585" i="9"/>
  <c r="U5586" i="9"/>
  <c r="U5587" i="9"/>
  <c r="U5588" i="9"/>
  <c r="U5589" i="9"/>
  <c r="U5590" i="9"/>
  <c r="U5591" i="9"/>
  <c r="U5592" i="9"/>
  <c r="U5593" i="9"/>
  <c r="U5594" i="9"/>
  <c r="U5595" i="9"/>
  <c r="U5596" i="9"/>
  <c r="U5597" i="9"/>
  <c r="U5598" i="9"/>
  <c r="U5599" i="9"/>
  <c r="U5600" i="9"/>
  <c r="U5601" i="9"/>
  <c r="U5602" i="9"/>
  <c r="U5603" i="9"/>
  <c r="U5604" i="9"/>
  <c r="U5605" i="9"/>
  <c r="U5606" i="9"/>
  <c r="U5607" i="9"/>
  <c r="U5608" i="9"/>
  <c r="U5609" i="9"/>
  <c r="U5610" i="9"/>
  <c r="U5611" i="9"/>
  <c r="U5612" i="9"/>
  <c r="U5613" i="9"/>
  <c r="U5614" i="9"/>
  <c r="U5615" i="9"/>
  <c r="U5616" i="9"/>
  <c r="U5617" i="9"/>
  <c r="U5618" i="9"/>
  <c r="U5619" i="9"/>
  <c r="U5620" i="9"/>
  <c r="U5621" i="9"/>
  <c r="U5622" i="9"/>
  <c r="U5623" i="9"/>
  <c r="U5624" i="9"/>
  <c r="U5625" i="9"/>
  <c r="U5626" i="9"/>
  <c r="U5627" i="9"/>
  <c r="U5628" i="9"/>
  <c r="U5629" i="9"/>
  <c r="U5630" i="9"/>
  <c r="U5631" i="9"/>
  <c r="U5632" i="9"/>
  <c r="U5633" i="9"/>
  <c r="U5634" i="9"/>
  <c r="U5635" i="9"/>
  <c r="U5636" i="9"/>
  <c r="U5637" i="9"/>
  <c r="U5638" i="9"/>
  <c r="U5639" i="9"/>
  <c r="U5640" i="9"/>
  <c r="U5641" i="9"/>
  <c r="U5642" i="9"/>
  <c r="U5643" i="9"/>
  <c r="U5644" i="9"/>
  <c r="U5645" i="9"/>
  <c r="U5646" i="9"/>
  <c r="U5647" i="9"/>
  <c r="U5648" i="9"/>
  <c r="U5649" i="9"/>
  <c r="U5650" i="9"/>
  <c r="U5651" i="9"/>
  <c r="U5652" i="9"/>
  <c r="U5653" i="9"/>
  <c r="U5654" i="9"/>
  <c r="U5655" i="9"/>
  <c r="U5656" i="9"/>
  <c r="U5657" i="9"/>
  <c r="U5658" i="9"/>
  <c r="U5659" i="9"/>
  <c r="U5660" i="9"/>
  <c r="AF11" i="9"/>
  <c r="AG11" i="9"/>
  <c r="AH11" i="9"/>
  <c r="AI11" i="9"/>
  <c r="AJ11" i="9"/>
  <c r="AF12" i="9"/>
  <c r="AG12" i="9"/>
  <c r="AH12" i="9"/>
  <c r="AI12" i="9"/>
  <c r="AJ12" i="9"/>
  <c r="AF13" i="9"/>
  <c r="AG13" i="9"/>
  <c r="AH13" i="9"/>
  <c r="AI13" i="9"/>
  <c r="AJ13" i="9"/>
  <c r="AF14" i="9"/>
  <c r="AG14" i="9"/>
  <c r="AH14" i="9"/>
  <c r="AI14" i="9"/>
  <c r="AJ14" i="9"/>
  <c r="AF15" i="9"/>
  <c r="AG15" i="9"/>
  <c r="AH15" i="9"/>
  <c r="AI15" i="9"/>
  <c r="AJ15" i="9"/>
  <c r="AF16" i="9"/>
  <c r="AG16" i="9"/>
  <c r="AH16" i="9"/>
  <c r="AI16" i="9"/>
  <c r="AJ16" i="9"/>
  <c r="AF17" i="9"/>
  <c r="AG17" i="9"/>
  <c r="AH17" i="9"/>
  <c r="AI17" i="9"/>
  <c r="AJ17" i="9"/>
  <c r="AF18" i="9"/>
  <c r="AG18" i="9"/>
  <c r="AH18" i="9"/>
  <c r="AI18" i="9"/>
  <c r="AJ18" i="9"/>
  <c r="AF19" i="9"/>
  <c r="AG19" i="9"/>
  <c r="AH19" i="9"/>
  <c r="AI19" i="9"/>
  <c r="AJ19" i="9"/>
  <c r="AF20" i="9"/>
  <c r="AG20" i="9"/>
  <c r="AH20" i="9"/>
  <c r="AI20" i="9"/>
  <c r="AJ20" i="9"/>
  <c r="AF21" i="9"/>
  <c r="AG21" i="9"/>
  <c r="AH21" i="9"/>
  <c r="AI21" i="9"/>
  <c r="AJ21" i="9"/>
  <c r="AF22" i="9"/>
  <c r="AG22" i="9"/>
  <c r="AH22" i="9"/>
  <c r="AI22" i="9"/>
  <c r="AJ22" i="9"/>
  <c r="AF23" i="9"/>
  <c r="AG23" i="9"/>
  <c r="AH23" i="9"/>
  <c r="AI23" i="9"/>
  <c r="AJ23" i="9"/>
  <c r="AF24" i="9"/>
  <c r="AG24" i="9"/>
  <c r="AH24" i="9"/>
  <c r="AI24" i="9"/>
  <c r="AJ24" i="9"/>
  <c r="AF25" i="9"/>
  <c r="AG25" i="9"/>
  <c r="AH25" i="9"/>
  <c r="AI25" i="9"/>
  <c r="AJ25" i="9"/>
  <c r="AF26" i="9"/>
  <c r="AG26" i="9"/>
  <c r="AH26" i="9"/>
  <c r="AI26" i="9"/>
  <c r="AJ26" i="9"/>
  <c r="AF27" i="9"/>
  <c r="AG27" i="9"/>
  <c r="AH27" i="9"/>
  <c r="AI27" i="9"/>
  <c r="AJ27" i="9"/>
  <c r="AF28" i="9"/>
  <c r="AG28" i="9"/>
  <c r="AH28" i="9"/>
  <c r="AI28" i="9"/>
  <c r="AJ28" i="9"/>
  <c r="AF29" i="9"/>
  <c r="AG29" i="9"/>
  <c r="AH29" i="9"/>
  <c r="AI29" i="9"/>
  <c r="AJ29" i="9"/>
  <c r="AF30" i="9"/>
  <c r="AG30" i="9"/>
  <c r="AH30" i="9"/>
  <c r="AI30" i="9"/>
  <c r="AJ30" i="9"/>
  <c r="AF31" i="9"/>
  <c r="AG31" i="9"/>
  <c r="AH31" i="9"/>
  <c r="AI31" i="9"/>
  <c r="AJ31" i="9"/>
  <c r="AF32" i="9"/>
  <c r="AG32" i="9"/>
  <c r="AH32" i="9"/>
  <c r="AI32" i="9"/>
  <c r="AJ32" i="9"/>
  <c r="AF33" i="9"/>
  <c r="AG33" i="9"/>
  <c r="AH33" i="9"/>
  <c r="AI33" i="9"/>
  <c r="AJ33" i="9"/>
  <c r="AF34" i="9"/>
  <c r="AG34" i="9"/>
  <c r="AH34" i="9"/>
  <c r="AI34" i="9"/>
  <c r="AJ34" i="9"/>
  <c r="AF35" i="9"/>
  <c r="AG35" i="9"/>
  <c r="AH35" i="9"/>
  <c r="AI35" i="9"/>
  <c r="AJ35" i="9"/>
  <c r="AF36" i="9"/>
  <c r="AG36" i="9"/>
  <c r="AH36" i="9"/>
  <c r="AI36" i="9"/>
  <c r="AJ36" i="9"/>
  <c r="AF37" i="9"/>
  <c r="AG37" i="9"/>
  <c r="AH37" i="9"/>
  <c r="AI37" i="9"/>
  <c r="AJ37" i="9"/>
  <c r="AF38" i="9"/>
  <c r="AG38" i="9"/>
  <c r="AH38" i="9"/>
  <c r="AI38" i="9"/>
  <c r="AJ38" i="9"/>
  <c r="AF39" i="9"/>
  <c r="AG39" i="9"/>
  <c r="AH39" i="9"/>
  <c r="AI39" i="9"/>
  <c r="AJ39" i="9"/>
  <c r="AF40" i="9"/>
  <c r="AG40" i="9"/>
  <c r="AH40" i="9"/>
  <c r="AI40" i="9"/>
  <c r="AJ40" i="9"/>
  <c r="AF41" i="9"/>
  <c r="AG41" i="9"/>
  <c r="AH41" i="9"/>
  <c r="AI41" i="9"/>
  <c r="AJ41" i="9"/>
  <c r="AF42" i="9"/>
  <c r="AG42" i="9"/>
  <c r="AH42" i="9"/>
  <c r="AI42" i="9"/>
  <c r="AJ42" i="9"/>
  <c r="AF43" i="9"/>
  <c r="AG43" i="9"/>
  <c r="AH43" i="9"/>
  <c r="AI43" i="9"/>
  <c r="AJ43" i="9"/>
  <c r="AF44" i="9"/>
  <c r="AG44" i="9"/>
  <c r="AH44" i="9"/>
  <c r="AI44" i="9"/>
  <c r="AJ44" i="9"/>
  <c r="AF45" i="9"/>
  <c r="AG45" i="9"/>
  <c r="AH45" i="9"/>
  <c r="AI45" i="9"/>
  <c r="AJ45" i="9"/>
  <c r="AF46" i="9"/>
  <c r="AG46" i="9"/>
  <c r="AH46" i="9"/>
  <c r="AI46" i="9"/>
  <c r="AJ46" i="9"/>
  <c r="AF47" i="9"/>
  <c r="AG47" i="9"/>
  <c r="AH47" i="9"/>
  <c r="AI47" i="9"/>
  <c r="AJ47" i="9"/>
  <c r="AF48" i="9"/>
  <c r="AG48" i="9"/>
  <c r="AH48" i="9"/>
  <c r="AI48" i="9"/>
  <c r="AJ48" i="9"/>
  <c r="AF49" i="9"/>
  <c r="AG49" i="9"/>
  <c r="AH49" i="9"/>
  <c r="AI49" i="9"/>
  <c r="AJ49" i="9"/>
  <c r="AF50" i="9"/>
  <c r="AG50" i="9"/>
  <c r="AH50" i="9"/>
  <c r="AI50" i="9"/>
  <c r="AJ50" i="9"/>
  <c r="AF51" i="9"/>
  <c r="AG51" i="9"/>
  <c r="AH51" i="9"/>
  <c r="AI51" i="9"/>
  <c r="AJ51" i="9"/>
  <c r="AF52" i="9"/>
  <c r="AG52" i="9"/>
  <c r="AH52" i="9"/>
  <c r="AI52" i="9"/>
  <c r="AJ52" i="9"/>
  <c r="AF53" i="9"/>
  <c r="AG53" i="9"/>
  <c r="AH53" i="9"/>
  <c r="AI53" i="9"/>
  <c r="AJ53" i="9"/>
  <c r="AF54" i="9"/>
  <c r="AG54" i="9"/>
  <c r="AH54" i="9"/>
  <c r="AI54" i="9"/>
  <c r="AJ54" i="9"/>
  <c r="AF55" i="9"/>
  <c r="AG55" i="9"/>
  <c r="AH55" i="9"/>
  <c r="AI55" i="9"/>
  <c r="AJ55" i="9"/>
  <c r="AF56" i="9"/>
  <c r="AG56" i="9"/>
  <c r="AH56" i="9"/>
  <c r="AI56" i="9"/>
  <c r="AJ56" i="9"/>
  <c r="AF57" i="9"/>
  <c r="AG57" i="9"/>
  <c r="AH57" i="9"/>
  <c r="AI57" i="9"/>
  <c r="AJ57" i="9"/>
  <c r="AF58" i="9"/>
  <c r="AG58" i="9"/>
  <c r="AH58" i="9"/>
  <c r="AI58" i="9"/>
  <c r="AJ58" i="9"/>
  <c r="AF59" i="9"/>
  <c r="AG59" i="9"/>
  <c r="AH59" i="9"/>
  <c r="AI59" i="9"/>
  <c r="AJ59" i="9"/>
  <c r="AF60" i="9"/>
  <c r="AG60" i="9"/>
  <c r="AH60" i="9"/>
  <c r="AI60" i="9"/>
  <c r="AJ60" i="9"/>
  <c r="AF61" i="9"/>
  <c r="AG61" i="9"/>
  <c r="AH61" i="9"/>
  <c r="AI61" i="9"/>
  <c r="AJ61" i="9"/>
  <c r="AF62" i="9"/>
  <c r="AG62" i="9"/>
  <c r="AH62" i="9"/>
  <c r="AI62" i="9"/>
  <c r="AJ62" i="9"/>
  <c r="AF63" i="9"/>
  <c r="AG63" i="9"/>
  <c r="AH63" i="9"/>
  <c r="AI63" i="9"/>
  <c r="AJ63" i="9"/>
  <c r="AF64" i="9"/>
  <c r="AG64" i="9"/>
  <c r="AH64" i="9"/>
  <c r="AI64" i="9"/>
  <c r="AJ64" i="9"/>
  <c r="AF65" i="9"/>
  <c r="AG65" i="9"/>
  <c r="AH65" i="9"/>
  <c r="AI65" i="9"/>
  <c r="AJ65" i="9"/>
  <c r="AF66" i="9"/>
  <c r="AG66" i="9"/>
  <c r="AH66" i="9"/>
  <c r="AI66" i="9"/>
  <c r="AJ66" i="9"/>
  <c r="AF67" i="9"/>
  <c r="AG67" i="9"/>
  <c r="AH67" i="9"/>
  <c r="AI67" i="9"/>
  <c r="AJ67" i="9"/>
  <c r="AF68" i="9"/>
  <c r="AG68" i="9"/>
  <c r="AH68" i="9"/>
  <c r="AI68" i="9"/>
  <c r="AJ68" i="9"/>
  <c r="AF69" i="9"/>
  <c r="AG69" i="9"/>
  <c r="AH69" i="9"/>
  <c r="AI69" i="9"/>
  <c r="AJ69" i="9"/>
  <c r="AF70" i="9"/>
  <c r="AG70" i="9"/>
  <c r="AH70" i="9"/>
  <c r="AI70" i="9"/>
  <c r="AJ70" i="9"/>
  <c r="AF71" i="9"/>
  <c r="AG71" i="9"/>
  <c r="AH71" i="9"/>
  <c r="AI71" i="9"/>
  <c r="AJ71" i="9"/>
  <c r="AF72" i="9"/>
  <c r="AG72" i="9"/>
  <c r="AH72" i="9"/>
  <c r="AI72" i="9"/>
  <c r="AJ72" i="9"/>
  <c r="AF73" i="9"/>
  <c r="AG73" i="9"/>
  <c r="AH73" i="9"/>
  <c r="AI73" i="9"/>
  <c r="AJ73" i="9"/>
  <c r="AF74" i="9"/>
  <c r="AG74" i="9"/>
  <c r="AH74" i="9"/>
  <c r="AI74" i="9"/>
  <c r="AJ74" i="9"/>
  <c r="AF75" i="9"/>
  <c r="AG75" i="9"/>
  <c r="AH75" i="9"/>
  <c r="AI75" i="9"/>
  <c r="AJ75" i="9"/>
  <c r="AF76" i="9"/>
  <c r="AG76" i="9"/>
  <c r="AH76" i="9"/>
  <c r="AI76" i="9"/>
  <c r="AJ76" i="9"/>
  <c r="AF77" i="9"/>
  <c r="AG77" i="9"/>
  <c r="AH77" i="9"/>
  <c r="AI77" i="9"/>
  <c r="AJ77" i="9"/>
  <c r="AF78" i="9"/>
  <c r="AG78" i="9"/>
  <c r="AH78" i="9"/>
  <c r="AI78" i="9"/>
  <c r="AJ78" i="9"/>
  <c r="AF79" i="9"/>
  <c r="AG79" i="9"/>
  <c r="AH79" i="9"/>
  <c r="AI79" i="9"/>
  <c r="AJ79" i="9"/>
  <c r="AF80" i="9"/>
  <c r="AG80" i="9"/>
  <c r="AH80" i="9"/>
  <c r="AI80" i="9"/>
  <c r="AJ80" i="9"/>
  <c r="AF81" i="9"/>
  <c r="AG81" i="9"/>
  <c r="AH81" i="9"/>
  <c r="AI81" i="9"/>
  <c r="AJ81" i="9"/>
  <c r="AF82" i="9"/>
  <c r="AG82" i="9"/>
  <c r="AH82" i="9"/>
  <c r="AI82" i="9"/>
  <c r="AJ82" i="9"/>
  <c r="AF83" i="9"/>
  <c r="AG83" i="9"/>
  <c r="AH83" i="9"/>
  <c r="AI83" i="9"/>
  <c r="AJ83" i="9"/>
  <c r="AF84" i="9"/>
  <c r="AG84" i="9"/>
  <c r="AH84" i="9"/>
  <c r="AI84" i="9"/>
  <c r="AJ84" i="9"/>
  <c r="AF85" i="9"/>
  <c r="AG85" i="9"/>
  <c r="AH85" i="9"/>
  <c r="AI85" i="9"/>
  <c r="AJ85" i="9"/>
  <c r="AF86" i="9"/>
  <c r="AG86" i="9"/>
  <c r="AH86" i="9"/>
  <c r="AI86" i="9"/>
  <c r="AJ86" i="9"/>
  <c r="AF87" i="9"/>
  <c r="AG87" i="9"/>
  <c r="AH87" i="9"/>
  <c r="AI87" i="9"/>
  <c r="AJ87" i="9"/>
  <c r="AF88" i="9"/>
  <c r="AG88" i="9"/>
  <c r="AH88" i="9"/>
  <c r="AI88" i="9"/>
  <c r="AJ88" i="9"/>
  <c r="AF89" i="9"/>
  <c r="AG89" i="9"/>
  <c r="AH89" i="9"/>
  <c r="AI89" i="9"/>
  <c r="AJ89" i="9"/>
  <c r="AF90" i="9"/>
  <c r="AG90" i="9"/>
  <c r="AH90" i="9"/>
  <c r="AI90" i="9"/>
  <c r="AJ90" i="9"/>
  <c r="AF91" i="9"/>
  <c r="AG91" i="9"/>
  <c r="AH91" i="9"/>
  <c r="AI91" i="9"/>
  <c r="AJ91" i="9"/>
  <c r="AF92" i="9"/>
  <c r="AG92" i="9"/>
  <c r="AH92" i="9"/>
  <c r="AI92" i="9"/>
  <c r="AJ92" i="9"/>
  <c r="AF93" i="9"/>
  <c r="AG93" i="9"/>
  <c r="AH93" i="9"/>
  <c r="AI93" i="9"/>
  <c r="AJ93" i="9"/>
  <c r="AF94" i="9"/>
  <c r="AG94" i="9"/>
  <c r="AH94" i="9"/>
  <c r="AI94" i="9"/>
  <c r="AJ94" i="9"/>
  <c r="AF95" i="9"/>
  <c r="AG95" i="9"/>
  <c r="AH95" i="9"/>
  <c r="AI95" i="9"/>
  <c r="AJ95" i="9"/>
  <c r="AF96" i="9"/>
  <c r="AG96" i="9"/>
  <c r="AH96" i="9"/>
  <c r="AI96" i="9"/>
  <c r="AJ96" i="9"/>
  <c r="AF97" i="9"/>
  <c r="AG97" i="9"/>
  <c r="AH97" i="9"/>
  <c r="AI97" i="9"/>
  <c r="AJ97" i="9"/>
  <c r="AF98" i="9"/>
  <c r="AG98" i="9"/>
  <c r="AH98" i="9"/>
  <c r="AI98" i="9"/>
  <c r="AJ98" i="9"/>
  <c r="AF99" i="9"/>
  <c r="AG99" i="9"/>
  <c r="AH99" i="9"/>
  <c r="AI99" i="9"/>
  <c r="AJ99" i="9"/>
  <c r="AF100" i="9"/>
  <c r="AG100" i="9"/>
  <c r="AH100" i="9"/>
  <c r="AI100" i="9"/>
  <c r="AJ100" i="9"/>
  <c r="AF101" i="9"/>
  <c r="AG101" i="9"/>
  <c r="AH101" i="9"/>
  <c r="AI101" i="9"/>
  <c r="AJ101" i="9"/>
  <c r="AF102" i="9"/>
  <c r="AG102" i="9"/>
  <c r="AH102" i="9"/>
  <c r="AI102" i="9"/>
  <c r="AJ102" i="9"/>
  <c r="AF103" i="9"/>
  <c r="AG103" i="9"/>
  <c r="AH103" i="9"/>
  <c r="AI103" i="9"/>
  <c r="AJ103" i="9"/>
  <c r="AF104" i="9"/>
  <c r="AG104" i="9"/>
  <c r="AH104" i="9"/>
  <c r="AI104" i="9"/>
  <c r="AJ104" i="9"/>
  <c r="AF105" i="9"/>
  <c r="AG105" i="9"/>
  <c r="AH105" i="9"/>
  <c r="AI105" i="9"/>
  <c r="AJ105" i="9"/>
  <c r="AF106" i="9"/>
  <c r="AG106" i="9"/>
  <c r="AH106" i="9"/>
  <c r="AI106" i="9"/>
  <c r="AJ106" i="9"/>
  <c r="AF107" i="9"/>
  <c r="AG107" i="9"/>
  <c r="AH107" i="9"/>
  <c r="AI107" i="9"/>
  <c r="AJ107" i="9"/>
  <c r="AF108" i="9"/>
  <c r="AG108" i="9"/>
  <c r="AH108" i="9"/>
  <c r="AI108" i="9"/>
  <c r="AJ108" i="9"/>
  <c r="AF109" i="9"/>
  <c r="AG109" i="9"/>
  <c r="AH109" i="9"/>
  <c r="AI109" i="9"/>
  <c r="AJ109" i="9"/>
  <c r="AF110" i="9"/>
  <c r="AG110" i="9"/>
  <c r="AH110" i="9"/>
  <c r="AI110" i="9"/>
  <c r="AJ110" i="9"/>
  <c r="AF111" i="9"/>
  <c r="AG111" i="9"/>
  <c r="AH111" i="9"/>
  <c r="AI111" i="9"/>
  <c r="AJ111" i="9"/>
  <c r="AF112" i="9"/>
  <c r="AG112" i="9"/>
  <c r="AH112" i="9"/>
  <c r="AI112" i="9"/>
  <c r="AJ112" i="9"/>
  <c r="AF113" i="9"/>
  <c r="AG113" i="9"/>
  <c r="AH113" i="9"/>
  <c r="AI113" i="9"/>
  <c r="AJ113" i="9"/>
  <c r="AF114" i="9"/>
  <c r="AG114" i="9"/>
  <c r="AH114" i="9"/>
  <c r="AI114" i="9"/>
  <c r="AJ114" i="9"/>
  <c r="AF115" i="9"/>
  <c r="AG115" i="9"/>
  <c r="AH115" i="9"/>
  <c r="AI115" i="9"/>
  <c r="AJ115" i="9"/>
  <c r="AF116" i="9"/>
  <c r="AG116" i="9"/>
  <c r="AH116" i="9"/>
  <c r="AI116" i="9"/>
  <c r="AJ116" i="9"/>
  <c r="AF117" i="9"/>
  <c r="AG117" i="9"/>
  <c r="AH117" i="9"/>
  <c r="AI117" i="9"/>
  <c r="AJ117" i="9"/>
  <c r="AF118" i="9"/>
  <c r="AG118" i="9"/>
  <c r="AH118" i="9"/>
  <c r="AI118" i="9"/>
  <c r="AJ118" i="9"/>
  <c r="AF119" i="9"/>
  <c r="AG119" i="9"/>
  <c r="AH119" i="9"/>
  <c r="AI119" i="9"/>
  <c r="AJ119" i="9"/>
  <c r="AF120" i="9"/>
  <c r="AG120" i="9"/>
  <c r="AH120" i="9"/>
  <c r="AI120" i="9"/>
  <c r="AJ120" i="9"/>
  <c r="AF121" i="9"/>
  <c r="AG121" i="9"/>
  <c r="AH121" i="9"/>
  <c r="AI121" i="9"/>
  <c r="AJ121" i="9"/>
  <c r="AF122" i="9"/>
  <c r="AG122" i="9"/>
  <c r="AH122" i="9"/>
  <c r="AI122" i="9"/>
  <c r="AJ122" i="9"/>
  <c r="AF123" i="9"/>
  <c r="AG123" i="9"/>
  <c r="AH123" i="9"/>
  <c r="AI123" i="9"/>
  <c r="AJ123" i="9"/>
  <c r="AF124" i="9"/>
  <c r="AG124" i="9"/>
  <c r="AH124" i="9"/>
  <c r="AI124" i="9"/>
  <c r="AJ124" i="9"/>
  <c r="AF125" i="9"/>
  <c r="AG125" i="9"/>
  <c r="AH125" i="9"/>
  <c r="AI125" i="9"/>
  <c r="AJ125" i="9"/>
  <c r="AF126" i="9"/>
  <c r="AG126" i="9"/>
  <c r="AH126" i="9"/>
  <c r="AI126" i="9"/>
  <c r="AJ126" i="9"/>
  <c r="AF127" i="9"/>
  <c r="AG127" i="9"/>
  <c r="AH127" i="9"/>
  <c r="AI127" i="9"/>
  <c r="AJ127" i="9"/>
  <c r="AF128" i="9"/>
  <c r="AG128" i="9"/>
  <c r="AH128" i="9"/>
  <c r="AI128" i="9"/>
  <c r="AJ128" i="9"/>
  <c r="AF129" i="9"/>
  <c r="AG129" i="9"/>
  <c r="AH129" i="9"/>
  <c r="AI129" i="9"/>
  <c r="AJ129" i="9"/>
  <c r="AF130" i="9"/>
  <c r="AG130" i="9"/>
  <c r="AH130" i="9"/>
  <c r="AI130" i="9"/>
  <c r="AJ130" i="9"/>
  <c r="AF131" i="9"/>
  <c r="AG131" i="9"/>
  <c r="AH131" i="9"/>
  <c r="AI131" i="9"/>
  <c r="AJ131" i="9"/>
  <c r="AF132" i="9"/>
  <c r="AG132" i="9"/>
  <c r="AH132" i="9"/>
  <c r="AI132" i="9"/>
  <c r="AJ132" i="9"/>
  <c r="AF133" i="9"/>
  <c r="AG133" i="9"/>
  <c r="AH133" i="9"/>
  <c r="AI133" i="9"/>
  <c r="AJ133" i="9"/>
  <c r="AF134" i="9"/>
  <c r="AG134" i="9"/>
  <c r="AH134" i="9"/>
  <c r="AI134" i="9"/>
  <c r="AJ134" i="9"/>
  <c r="AF135" i="9"/>
  <c r="AG135" i="9"/>
  <c r="AH135" i="9"/>
  <c r="AI135" i="9"/>
  <c r="AJ135" i="9"/>
  <c r="AF136" i="9"/>
  <c r="AG136" i="9"/>
  <c r="AH136" i="9"/>
  <c r="AI136" i="9"/>
  <c r="AJ136" i="9"/>
  <c r="AF137" i="9"/>
  <c r="AG137" i="9"/>
  <c r="AH137" i="9"/>
  <c r="AI137" i="9"/>
  <c r="AJ137" i="9"/>
  <c r="AF138" i="9"/>
  <c r="AG138" i="9"/>
  <c r="AH138" i="9"/>
  <c r="AI138" i="9"/>
  <c r="AJ138" i="9"/>
  <c r="AF139" i="9"/>
  <c r="AG139" i="9"/>
  <c r="AH139" i="9"/>
  <c r="AI139" i="9"/>
  <c r="AJ139" i="9"/>
  <c r="AF140" i="9"/>
  <c r="AG140" i="9"/>
  <c r="AH140" i="9"/>
  <c r="AI140" i="9"/>
  <c r="AJ140" i="9"/>
  <c r="AF141" i="9"/>
  <c r="AG141" i="9"/>
  <c r="AH141" i="9"/>
  <c r="AI141" i="9"/>
  <c r="AJ141" i="9"/>
  <c r="AF142" i="9"/>
  <c r="AG142" i="9"/>
  <c r="AH142" i="9"/>
  <c r="AI142" i="9"/>
  <c r="AJ142" i="9"/>
  <c r="AF143" i="9"/>
  <c r="AG143" i="9"/>
  <c r="AH143" i="9"/>
  <c r="AI143" i="9"/>
  <c r="AJ143" i="9"/>
  <c r="AF144" i="9"/>
  <c r="AG144" i="9"/>
  <c r="AH144" i="9"/>
  <c r="AI144" i="9"/>
  <c r="AJ144" i="9"/>
  <c r="AF145" i="9"/>
  <c r="AG145" i="9"/>
  <c r="AH145" i="9"/>
  <c r="AI145" i="9"/>
  <c r="AJ145" i="9"/>
  <c r="AF146" i="9"/>
  <c r="AG146" i="9"/>
  <c r="AH146" i="9"/>
  <c r="AI146" i="9"/>
  <c r="AJ146" i="9"/>
  <c r="AF147" i="9"/>
  <c r="AG147" i="9"/>
  <c r="AH147" i="9"/>
  <c r="AI147" i="9"/>
  <c r="AJ147" i="9"/>
  <c r="AF148" i="9"/>
  <c r="AG148" i="9"/>
  <c r="AH148" i="9"/>
  <c r="AI148" i="9"/>
  <c r="AJ148" i="9"/>
  <c r="AF149" i="9"/>
  <c r="AG149" i="9"/>
  <c r="AH149" i="9"/>
  <c r="AI149" i="9"/>
  <c r="AJ149" i="9"/>
  <c r="AF150" i="9"/>
  <c r="AG150" i="9"/>
  <c r="AH150" i="9"/>
  <c r="AI150" i="9"/>
  <c r="AJ150" i="9"/>
  <c r="AF151" i="9"/>
  <c r="AG151" i="9"/>
  <c r="AH151" i="9"/>
  <c r="AI151" i="9"/>
  <c r="AJ151" i="9"/>
  <c r="AF152" i="9"/>
  <c r="AG152" i="9"/>
  <c r="AH152" i="9"/>
  <c r="AI152" i="9"/>
  <c r="AJ152" i="9"/>
  <c r="AF153" i="9"/>
  <c r="AG153" i="9"/>
  <c r="AH153" i="9"/>
  <c r="AI153" i="9"/>
  <c r="AJ153" i="9"/>
  <c r="AF154" i="9"/>
  <c r="AG154" i="9"/>
  <c r="AH154" i="9"/>
  <c r="AI154" i="9"/>
  <c r="AJ154" i="9"/>
  <c r="AF155" i="9"/>
  <c r="AG155" i="9"/>
  <c r="AH155" i="9"/>
  <c r="AI155" i="9"/>
  <c r="AJ155" i="9"/>
  <c r="AF156" i="9"/>
  <c r="AG156" i="9"/>
  <c r="AH156" i="9"/>
  <c r="AI156" i="9"/>
  <c r="AJ156" i="9"/>
  <c r="AF157" i="9"/>
  <c r="AG157" i="9"/>
  <c r="AH157" i="9"/>
  <c r="AI157" i="9"/>
  <c r="AJ157" i="9"/>
  <c r="AF158" i="9"/>
  <c r="AG158" i="9"/>
  <c r="AH158" i="9"/>
  <c r="AI158" i="9"/>
  <c r="AJ158" i="9"/>
  <c r="AF159" i="9"/>
  <c r="AG159" i="9"/>
  <c r="AH159" i="9"/>
  <c r="AI159" i="9"/>
  <c r="AJ159" i="9"/>
  <c r="AF160" i="9"/>
  <c r="AG160" i="9"/>
  <c r="AH160" i="9"/>
  <c r="AI160" i="9"/>
  <c r="AJ160" i="9"/>
  <c r="AF161" i="9"/>
  <c r="AG161" i="9"/>
  <c r="AH161" i="9"/>
  <c r="AI161" i="9"/>
  <c r="AJ161" i="9"/>
  <c r="AF162" i="9"/>
  <c r="AG162" i="9"/>
  <c r="AH162" i="9"/>
  <c r="AI162" i="9"/>
  <c r="AJ162" i="9"/>
  <c r="AF163" i="9"/>
  <c r="AG163" i="9"/>
  <c r="AH163" i="9"/>
  <c r="AI163" i="9"/>
  <c r="AJ163" i="9"/>
  <c r="AF164" i="9"/>
  <c r="AG164" i="9"/>
  <c r="AH164" i="9"/>
  <c r="AI164" i="9"/>
  <c r="AJ164" i="9"/>
  <c r="AF165" i="9"/>
  <c r="AG165" i="9"/>
  <c r="AH165" i="9"/>
  <c r="AI165" i="9"/>
  <c r="AJ165" i="9"/>
  <c r="AF166" i="9"/>
  <c r="AG166" i="9"/>
  <c r="AH166" i="9"/>
  <c r="AI166" i="9"/>
  <c r="AJ166" i="9"/>
  <c r="AF167" i="9"/>
  <c r="AG167" i="9"/>
  <c r="AH167" i="9"/>
  <c r="AI167" i="9"/>
  <c r="AJ167" i="9"/>
  <c r="AF168" i="9"/>
  <c r="AG168" i="9"/>
  <c r="AH168" i="9"/>
  <c r="AI168" i="9"/>
  <c r="AJ168" i="9"/>
  <c r="AF169" i="9"/>
  <c r="AG169" i="9"/>
  <c r="AH169" i="9"/>
  <c r="AI169" i="9"/>
  <c r="AJ169" i="9"/>
  <c r="AF170" i="9"/>
  <c r="AG170" i="9"/>
  <c r="AH170" i="9"/>
  <c r="AI170" i="9"/>
  <c r="AJ170" i="9"/>
  <c r="AF171" i="9"/>
  <c r="AG171" i="9"/>
  <c r="AH171" i="9"/>
  <c r="AI171" i="9"/>
  <c r="AJ171" i="9"/>
  <c r="AF172" i="9"/>
  <c r="AG172" i="9"/>
  <c r="AH172" i="9"/>
  <c r="AI172" i="9"/>
  <c r="AJ172" i="9"/>
  <c r="AF173" i="9"/>
  <c r="AG173" i="9"/>
  <c r="AH173" i="9"/>
  <c r="AI173" i="9"/>
  <c r="AJ173" i="9"/>
  <c r="AF174" i="9"/>
  <c r="AG174" i="9"/>
  <c r="AH174" i="9"/>
  <c r="AI174" i="9"/>
  <c r="AJ174" i="9"/>
  <c r="AF175" i="9"/>
  <c r="AG175" i="9"/>
  <c r="AH175" i="9"/>
  <c r="AI175" i="9"/>
  <c r="AJ175" i="9"/>
  <c r="AF176" i="9"/>
  <c r="AG176" i="9"/>
  <c r="AH176" i="9"/>
  <c r="AI176" i="9"/>
  <c r="AJ176" i="9"/>
  <c r="AF177" i="9"/>
  <c r="AG177" i="9"/>
  <c r="AH177" i="9"/>
  <c r="AI177" i="9"/>
  <c r="AJ177" i="9"/>
  <c r="AF178" i="9"/>
  <c r="AG178" i="9"/>
  <c r="AH178" i="9"/>
  <c r="AI178" i="9"/>
  <c r="AJ178" i="9"/>
  <c r="AF179" i="9"/>
  <c r="AG179" i="9"/>
  <c r="AH179" i="9"/>
  <c r="AI179" i="9"/>
  <c r="AJ179" i="9"/>
  <c r="AF180" i="9"/>
  <c r="AG180" i="9"/>
  <c r="AH180" i="9"/>
  <c r="AI180" i="9"/>
  <c r="AJ180" i="9"/>
  <c r="AF181" i="9"/>
  <c r="AG181" i="9"/>
  <c r="AH181" i="9"/>
  <c r="AI181" i="9"/>
  <c r="AJ181" i="9"/>
  <c r="AF182" i="9"/>
  <c r="AG182" i="9"/>
  <c r="AH182" i="9"/>
  <c r="AI182" i="9"/>
  <c r="AJ182" i="9"/>
  <c r="AF183" i="9"/>
  <c r="AG183" i="9"/>
  <c r="AH183" i="9"/>
  <c r="AI183" i="9"/>
  <c r="AJ183" i="9"/>
  <c r="AF184" i="9"/>
  <c r="AG184" i="9"/>
  <c r="AH184" i="9"/>
  <c r="AI184" i="9"/>
  <c r="AJ184" i="9"/>
  <c r="AF185" i="9"/>
  <c r="AG185" i="9"/>
  <c r="AH185" i="9"/>
  <c r="AI185" i="9"/>
  <c r="AJ185" i="9"/>
  <c r="AF186" i="9"/>
  <c r="AG186" i="9"/>
  <c r="AH186" i="9"/>
  <c r="AI186" i="9"/>
  <c r="AJ186" i="9"/>
  <c r="AF187" i="9"/>
  <c r="AG187" i="9"/>
  <c r="AH187" i="9"/>
  <c r="AI187" i="9"/>
  <c r="AJ187" i="9"/>
  <c r="AF188" i="9"/>
  <c r="AG188" i="9"/>
  <c r="AH188" i="9"/>
  <c r="AI188" i="9"/>
  <c r="AJ188" i="9"/>
  <c r="AF189" i="9"/>
  <c r="AG189" i="9"/>
  <c r="AH189" i="9"/>
  <c r="AI189" i="9"/>
  <c r="AJ189" i="9"/>
  <c r="AF190" i="9"/>
  <c r="AG190" i="9"/>
  <c r="AH190" i="9"/>
  <c r="AI190" i="9"/>
  <c r="AJ190" i="9"/>
  <c r="AF191" i="9"/>
  <c r="AG191" i="9"/>
  <c r="AH191" i="9"/>
  <c r="AI191" i="9"/>
  <c r="AJ191" i="9"/>
  <c r="AF192" i="9"/>
  <c r="AG192" i="9"/>
  <c r="AH192" i="9"/>
  <c r="AI192" i="9"/>
  <c r="AJ192" i="9"/>
  <c r="AF193" i="9"/>
  <c r="AG193" i="9"/>
  <c r="AH193" i="9"/>
  <c r="AI193" i="9"/>
  <c r="AJ193" i="9"/>
  <c r="AF194" i="9"/>
  <c r="AG194" i="9"/>
  <c r="AH194" i="9"/>
  <c r="AI194" i="9"/>
  <c r="AJ194" i="9"/>
  <c r="AF195" i="9"/>
  <c r="AG195" i="9"/>
  <c r="AH195" i="9"/>
  <c r="AI195" i="9"/>
  <c r="AJ195" i="9"/>
  <c r="AF196" i="9"/>
  <c r="AG196" i="9"/>
  <c r="AH196" i="9"/>
  <c r="AI196" i="9"/>
  <c r="AJ196" i="9"/>
  <c r="AF197" i="9"/>
  <c r="AG197" i="9"/>
  <c r="AH197" i="9"/>
  <c r="AI197" i="9"/>
  <c r="AJ197" i="9"/>
  <c r="AF198" i="9"/>
  <c r="AG198" i="9"/>
  <c r="AH198" i="9"/>
  <c r="AI198" i="9"/>
  <c r="AJ198" i="9"/>
  <c r="AF199" i="9"/>
  <c r="AG199" i="9"/>
  <c r="AH199" i="9"/>
  <c r="AI199" i="9"/>
  <c r="AJ199" i="9"/>
  <c r="AF200" i="9"/>
  <c r="AG200" i="9"/>
  <c r="AH200" i="9"/>
  <c r="AI200" i="9"/>
  <c r="AJ200" i="9"/>
  <c r="AF201" i="9"/>
  <c r="AG201" i="9"/>
  <c r="AH201" i="9"/>
  <c r="AI201" i="9"/>
  <c r="AJ201" i="9"/>
  <c r="AF202" i="9"/>
  <c r="AG202" i="9"/>
  <c r="AH202" i="9"/>
  <c r="AI202" i="9"/>
  <c r="AJ202" i="9"/>
  <c r="AF203" i="9"/>
  <c r="AG203" i="9"/>
  <c r="AH203" i="9"/>
  <c r="AI203" i="9"/>
  <c r="AJ203" i="9"/>
  <c r="AF204" i="9"/>
  <c r="AG204" i="9"/>
  <c r="AH204" i="9"/>
  <c r="AI204" i="9"/>
  <c r="AJ204" i="9"/>
  <c r="AF205" i="9"/>
  <c r="AG205" i="9"/>
  <c r="AH205" i="9"/>
  <c r="AI205" i="9"/>
  <c r="AJ205" i="9"/>
  <c r="AF206" i="9"/>
  <c r="AG206" i="9"/>
  <c r="AH206" i="9"/>
  <c r="AI206" i="9"/>
  <c r="AJ206" i="9"/>
  <c r="AF207" i="9"/>
  <c r="AG207" i="9"/>
  <c r="AH207" i="9"/>
  <c r="AI207" i="9"/>
  <c r="AJ207" i="9"/>
  <c r="AF208" i="9"/>
  <c r="AG208" i="9"/>
  <c r="AH208" i="9"/>
  <c r="AI208" i="9"/>
  <c r="AJ208" i="9"/>
  <c r="AF209" i="9"/>
  <c r="AG209" i="9"/>
  <c r="AH209" i="9"/>
  <c r="AI209" i="9"/>
  <c r="AJ209" i="9"/>
  <c r="AF210" i="9"/>
  <c r="AG210" i="9"/>
  <c r="AH210" i="9"/>
  <c r="AI210" i="9"/>
  <c r="AJ210" i="9"/>
  <c r="AF211" i="9"/>
  <c r="AG211" i="9"/>
  <c r="AH211" i="9"/>
  <c r="AI211" i="9"/>
  <c r="AJ211" i="9"/>
  <c r="AF212" i="9"/>
  <c r="AG212" i="9"/>
  <c r="AH212" i="9"/>
  <c r="AI212" i="9"/>
  <c r="AJ212" i="9"/>
  <c r="AF213" i="9"/>
  <c r="AG213" i="9"/>
  <c r="AH213" i="9"/>
  <c r="AI213" i="9"/>
  <c r="AJ213" i="9"/>
  <c r="AF214" i="9"/>
  <c r="AG214" i="9"/>
  <c r="AH214" i="9"/>
  <c r="AI214" i="9"/>
  <c r="AJ214" i="9"/>
  <c r="AF215" i="9"/>
  <c r="AG215" i="9"/>
  <c r="AH215" i="9"/>
  <c r="AI215" i="9"/>
  <c r="AJ215" i="9"/>
  <c r="AF216" i="9"/>
  <c r="AG216" i="9"/>
  <c r="AH216" i="9"/>
  <c r="AI216" i="9"/>
  <c r="AJ216" i="9"/>
  <c r="AF217" i="9"/>
  <c r="AG217" i="9"/>
  <c r="AH217" i="9"/>
  <c r="AI217" i="9"/>
  <c r="AJ217" i="9"/>
  <c r="AF218" i="9"/>
  <c r="AG218" i="9"/>
  <c r="AH218" i="9"/>
  <c r="AI218" i="9"/>
  <c r="AJ218" i="9"/>
  <c r="AF219" i="9"/>
  <c r="AG219" i="9"/>
  <c r="AH219" i="9"/>
  <c r="AI219" i="9"/>
  <c r="AJ219" i="9"/>
  <c r="AF220" i="9"/>
  <c r="AG220" i="9"/>
  <c r="AH220" i="9"/>
  <c r="AI220" i="9"/>
  <c r="AJ220" i="9"/>
  <c r="AF221" i="9"/>
  <c r="AG221" i="9"/>
  <c r="AH221" i="9"/>
  <c r="AI221" i="9"/>
  <c r="AJ221" i="9"/>
  <c r="AF222" i="9"/>
  <c r="AG222" i="9"/>
  <c r="AH222" i="9"/>
  <c r="AI222" i="9"/>
  <c r="AJ222" i="9"/>
  <c r="AF223" i="9"/>
  <c r="AG223" i="9"/>
  <c r="AH223" i="9"/>
  <c r="AI223" i="9"/>
  <c r="AJ223" i="9"/>
  <c r="AF224" i="9"/>
  <c r="AG224" i="9"/>
  <c r="AH224" i="9"/>
  <c r="AI224" i="9"/>
  <c r="AJ224" i="9"/>
  <c r="AF225" i="9"/>
  <c r="AG225" i="9"/>
  <c r="AH225" i="9"/>
  <c r="AI225" i="9"/>
  <c r="AJ225" i="9"/>
  <c r="AF226" i="9"/>
  <c r="AG226" i="9"/>
  <c r="AH226" i="9"/>
  <c r="AI226" i="9"/>
  <c r="AJ226" i="9"/>
  <c r="AF227" i="9"/>
  <c r="AG227" i="9"/>
  <c r="AH227" i="9"/>
  <c r="AI227" i="9"/>
  <c r="AJ227" i="9"/>
  <c r="AF228" i="9"/>
  <c r="AG228" i="9"/>
  <c r="AH228" i="9"/>
  <c r="AI228" i="9"/>
  <c r="AJ228" i="9"/>
  <c r="AF229" i="9"/>
  <c r="AG229" i="9"/>
  <c r="AH229" i="9"/>
  <c r="AI229" i="9"/>
  <c r="AJ229" i="9"/>
  <c r="AF230" i="9"/>
  <c r="AG230" i="9"/>
  <c r="AH230" i="9"/>
  <c r="AI230" i="9"/>
  <c r="AJ230" i="9"/>
  <c r="AF231" i="9"/>
  <c r="AG231" i="9"/>
  <c r="AH231" i="9"/>
  <c r="AI231" i="9"/>
  <c r="AJ231" i="9"/>
  <c r="AF232" i="9"/>
  <c r="AG232" i="9"/>
  <c r="AH232" i="9"/>
  <c r="AI232" i="9"/>
  <c r="AJ232" i="9"/>
  <c r="AF233" i="9"/>
  <c r="AG233" i="9"/>
  <c r="AH233" i="9"/>
  <c r="AI233" i="9"/>
  <c r="AJ233" i="9"/>
  <c r="AF234" i="9"/>
  <c r="AG234" i="9"/>
  <c r="AH234" i="9"/>
  <c r="AI234" i="9"/>
  <c r="AJ234" i="9"/>
  <c r="AF235" i="9"/>
  <c r="AG235" i="9"/>
  <c r="AH235" i="9"/>
  <c r="AI235" i="9"/>
  <c r="AJ235" i="9"/>
  <c r="AF236" i="9"/>
  <c r="AG236" i="9"/>
  <c r="AH236" i="9"/>
  <c r="AI236" i="9"/>
  <c r="AJ236" i="9"/>
  <c r="AF237" i="9"/>
  <c r="AG237" i="9"/>
  <c r="AH237" i="9"/>
  <c r="AI237" i="9"/>
  <c r="AJ237" i="9"/>
  <c r="AF238" i="9"/>
  <c r="AG238" i="9"/>
  <c r="AH238" i="9"/>
  <c r="AI238" i="9"/>
  <c r="AJ238" i="9"/>
  <c r="AF239" i="9"/>
  <c r="AG239" i="9"/>
  <c r="AH239" i="9"/>
  <c r="AI239" i="9"/>
  <c r="AJ239" i="9"/>
  <c r="AF240" i="9"/>
  <c r="AG240" i="9"/>
  <c r="AH240" i="9"/>
  <c r="AI240" i="9"/>
  <c r="AJ240" i="9"/>
  <c r="AF241" i="9"/>
  <c r="AG241" i="9"/>
  <c r="AH241" i="9"/>
  <c r="AI241" i="9"/>
  <c r="AJ241" i="9"/>
  <c r="AF242" i="9"/>
  <c r="AG242" i="9"/>
  <c r="AH242" i="9"/>
  <c r="AI242" i="9"/>
  <c r="AJ242" i="9"/>
  <c r="AF243" i="9"/>
  <c r="AG243" i="9"/>
  <c r="AH243" i="9"/>
  <c r="AI243" i="9"/>
  <c r="AJ243" i="9"/>
  <c r="AF244" i="9"/>
  <c r="AG244" i="9"/>
  <c r="AH244" i="9"/>
  <c r="AI244" i="9"/>
  <c r="AJ244" i="9"/>
  <c r="AF245" i="9"/>
  <c r="AG245" i="9"/>
  <c r="AH245" i="9"/>
  <c r="AI245" i="9"/>
  <c r="AJ245" i="9"/>
  <c r="AF246" i="9"/>
  <c r="AG246" i="9"/>
  <c r="AH246" i="9"/>
  <c r="AI246" i="9"/>
  <c r="AJ246" i="9"/>
  <c r="AF247" i="9"/>
  <c r="AG247" i="9"/>
  <c r="AH247" i="9"/>
  <c r="AI247" i="9"/>
  <c r="AJ247" i="9"/>
  <c r="AF248" i="9"/>
  <c r="AG248" i="9"/>
  <c r="AH248" i="9"/>
  <c r="AI248" i="9"/>
  <c r="AJ248" i="9"/>
  <c r="AF249" i="9"/>
  <c r="AG249" i="9"/>
  <c r="AH249" i="9"/>
  <c r="AI249" i="9"/>
  <c r="AJ249" i="9"/>
  <c r="AF250" i="9"/>
  <c r="AG250" i="9"/>
  <c r="AH250" i="9"/>
  <c r="AI250" i="9"/>
  <c r="AJ250" i="9"/>
  <c r="AF251" i="9"/>
  <c r="AG251" i="9"/>
  <c r="AH251" i="9"/>
  <c r="AI251" i="9"/>
  <c r="AJ251" i="9"/>
  <c r="AF252" i="9"/>
  <c r="AG252" i="9"/>
  <c r="AH252" i="9"/>
  <c r="AI252" i="9"/>
  <c r="AJ252" i="9"/>
  <c r="AF253" i="9"/>
  <c r="AG253" i="9"/>
  <c r="AH253" i="9"/>
  <c r="AI253" i="9"/>
  <c r="AJ253" i="9"/>
  <c r="AF254" i="9"/>
  <c r="AG254" i="9"/>
  <c r="AH254" i="9"/>
  <c r="AI254" i="9"/>
  <c r="AJ254" i="9"/>
  <c r="AF255" i="9"/>
  <c r="AG255" i="9"/>
  <c r="AH255" i="9"/>
  <c r="AI255" i="9"/>
  <c r="AJ255" i="9"/>
  <c r="AF256" i="9"/>
  <c r="AG256" i="9"/>
  <c r="AH256" i="9"/>
  <c r="AI256" i="9"/>
  <c r="AJ256" i="9"/>
  <c r="AF257" i="9"/>
  <c r="AG257" i="9"/>
  <c r="AH257" i="9"/>
  <c r="AI257" i="9"/>
  <c r="AJ257" i="9"/>
  <c r="AF258" i="9"/>
  <c r="AG258" i="9"/>
  <c r="AH258" i="9"/>
  <c r="AI258" i="9"/>
  <c r="AJ258" i="9"/>
  <c r="AF259" i="9"/>
  <c r="AG259" i="9"/>
  <c r="AH259" i="9"/>
  <c r="AI259" i="9"/>
  <c r="AJ259" i="9"/>
  <c r="AF260" i="9"/>
  <c r="AG260" i="9"/>
  <c r="AH260" i="9"/>
  <c r="AI260" i="9"/>
  <c r="AJ260" i="9"/>
  <c r="AF261" i="9"/>
  <c r="AG261" i="9"/>
  <c r="AH261" i="9"/>
  <c r="AI261" i="9"/>
  <c r="AJ261" i="9"/>
  <c r="AF262" i="9"/>
  <c r="AG262" i="9"/>
  <c r="AH262" i="9"/>
  <c r="AI262" i="9"/>
  <c r="AJ262" i="9"/>
  <c r="AF263" i="9"/>
  <c r="AG263" i="9"/>
  <c r="AH263" i="9"/>
  <c r="AI263" i="9"/>
  <c r="AJ263" i="9"/>
  <c r="AF264" i="9"/>
  <c r="AG264" i="9"/>
  <c r="AH264" i="9"/>
  <c r="AI264" i="9"/>
  <c r="AJ264" i="9"/>
  <c r="AF265" i="9"/>
  <c r="AG265" i="9"/>
  <c r="AH265" i="9"/>
  <c r="AI265" i="9"/>
  <c r="AJ265" i="9"/>
  <c r="AF266" i="9"/>
  <c r="AG266" i="9"/>
  <c r="AH266" i="9"/>
  <c r="AI266" i="9"/>
  <c r="AJ266" i="9"/>
  <c r="AF267" i="9"/>
  <c r="AG267" i="9"/>
  <c r="AH267" i="9"/>
  <c r="AI267" i="9"/>
  <c r="AJ267" i="9"/>
  <c r="AF268" i="9"/>
  <c r="AG268" i="9"/>
  <c r="AH268" i="9"/>
  <c r="AI268" i="9"/>
  <c r="AJ268" i="9"/>
  <c r="AF269" i="9"/>
  <c r="AG269" i="9"/>
  <c r="AH269" i="9"/>
  <c r="AI269" i="9"/>
  <c r="AJ269" i="9"/>
  <c r="AF270" i="9"/>
  <c r="AG270" i="9"/>
  <c r="AH270" i="9"/>
  <c r="AI270" i="9"/>
  <c r="AJ270" i="9"/>
  <c r="AF271" i="9"/>
  <c r="AG271" i="9"/>
  <c r="AH271" i="9"/>
  <c r="AI271" i="9"/>
  <c r="AJ271" i="9"/>
  <c r="AF272" i="9"/>
  <c r="AG272" i="9"/>
  <c r="AH272" i="9"/>
  <c r="AI272" i="9"/>
  <c r="AJ272" i="9"/>
  <c r="AF273" i="9"/>
  <c r="AG273" i="9"/>
  <c r="AH273" i="9"/>
  <c r="AI273" i="9"/>
  <c r="AJ273" i="9"/>
  <c r="AF274" i="9"/>
  <c r="AG274" i="9"/>
  <c r="AH274" i="9"/>
  <c r="AI274" i="9"/>
  <c r="AJ274" i="9"/>
  <c r="AF275" i="9"/>
  <c r="AG275" i="9"/>
  <c r="AH275" i="9"/>
  <c r="AI275" i="9"/>
  <c r="AJ275" i="9"/>
  <c r="AF276" i="9"/>
  <c r="AG276" i="9"/>
  <c r="AH276" i="9"/>
  <c r="AI276" i="9"/>
  <c r="AJ276" i="9"/>
  <c r="AF277" i="9"/>
  <c r="AG277" i="9"/>
  <c r="AH277" i="9"/>
  <c r="AI277" i="9"/>
  <c r="AJ277" i="9"/>
  <c r="AF278" i="9"/>
  <c r="AG278" i="9"/>
  <c r="AH278" i="9"/>
  <c r="AI278" i="9"/>
  <c r="AJ278" i="9"/>
  <c r="AF279" i="9"/>
  <c r="AG279" i="9"/>
  <c r="AH279" i="9"/>
  <c r="AI279" i="9"/>
  <c r="AJ279" i="9"/>
  <c r="AF280" i="9"/>
  <c r="AG280" i="9"/>
  <c r="AH280" i="9"/>
  <c r="AI280" i="9"/>
  <c r="AJ280" i="9"/>
  <c r="AF281" i="9"/>
  <c r="AG281" i="9"/>
  <c r="AH281" i="9"/>
  <c r="AI281" i="9"/>
  <c r="AJ281" i="9"/>
  <c r="AF282" i="9"/>
  <c r="AG282" i="9"/>
  <c r="AH282" i="9"/>
  <c r="AI282" i="9"/>
  <c r="AJ282" i="9"/>
  <c r="AF283" i="9"/>
  <c r="AG283" i="9"/>
  <c r="AH283" i="9"/>
  <c r="AI283" i="9"/>
  <c r="AJ283" i="9"/>
  <c r="AF284" i="9"/>
  <c r="AG284" i="9"/>
  <c r="AH284" i="9"/>
  <c r="AI284" i="9"/>
  <c r="AJ284" i="9"/>
  <c r="AF285" i="9"/>
  <c r="AG285" i="9"/>
  <c r="AH285" i="9"/>
  <c r="AI285" i="9"/>
  <c r="AJ285" i="9"/>
  <c r="AF286" i="9"/>
  <c r="AG286" i="9"/>
  <c r="AH286" i="9"/>
  <c r="AI286" i="9"/>
  <c r="AJ286" i="9"/>
  <c r="AF287" i="9"/>
  <c r="AG287" i="9"/>
  <c r="AH287" i="9"/>
  <c r="AI287" i="9"/>
  <c r="AJ287" i="9"/>
  <c r="AF288" i="9"/>
  <c r="AG288" i="9"/>
  <c r="AH288" i="9"/>
  <c r="AI288" i="9"/>
  <c r="AJ288" i="9"/>
  <c r="AF289" i="9"/>
  <c r="AG289" i="9"/>
  <c r="AH289" i="9"/>
  <c r="AI289" i="9"/>
  <c r="AJ289" i="9"/>
  <c r="AF290" i="9"/>
  <c r="AG290" i="9"/>
  <c r="AH290" i="9"/>
  <c r="AI290" i="9"/>
  <c r="AJ290" i="9"/>
  <c r="AF291" i="9"/>
  <c r="AG291" i="9"/>
  <c r="AH291" i="9"/>
  <c r="AI291" i="9"/>
  <c r="AJ291" i="9"/>
  <c r="AF292" i="9"/>
  <c r="AG292" i="9"/>
  <c r="AH292" i="9"/>
  <c r="AI292" i="9"/>
  <c r="AJ292" i="9"/>
  <c r="AF293" i="9"/>
  <c r="AG293" i="9"/>
  <c r="AH293" i="9"/>
  <c r="AI293" i="9"/>
  <c r="AJ293" i="9"/>
  <c r="AF294" i="9"/>
  <c r="AG294" i="9"/>
  <c r="AH294" i="9"/>
  <c r="AI294" i="9"/>
  <c r="AJ294" i="9"/>
  <c r="AF295" i="9"/>
  <c r="AG295" i="9"/>
  <c r="AH295" i="9"/>
  <c r="AI295" i="9"/>
  <c r="AJ295" i="9"/>
  <c r="AF296" i="9"/>
  <c r="AG296" i="9"/>
  <c r="AH296" i="9"/>
  <c r="AI296" i="9"/>
  <c r="AJ296" i="9"/>
  <c r="AF297" i="9"/>
  <c r="AG297" i="9"/>
  <c r="AH297" i="9"/>
  <c r="AI297" i="9"/>
  <c r="AJ297" i="9"/>
  <c r="AF298" i="9"/>
  <c r="AG298" i="9"/>
  <c r="AH298" i="9"/>
  <c r="AI298" i="9"/>
  <c r="AJ298" i="9"/>
  <c r="AF299" i="9"/>
  <c r="AG299" i="9"/>
  <c r="AH299" i="9"/>
  <c r="AI299" i="9"/>
  <c r="AJ299" i="9"/>
  <c r="AF300" i="9"/>
  <c r="AG300" i="9"/>
  <c r="AH300" i="9"/>
  <c r="AI300" i="9"/>
  <c r="AJ300" i="9"/>
  <c r="AF301" i="9"/>
  <c r="AG301" i="9"/>
  <c r="AH301" i="9"/>
  <c r="AI301" i="9"/>
  <c r="AJ301" i="9"/>
  <c r="AF302" i="9"/>
  <c r="AG302" i="9"/>
  <c r="AH302" i="9"/>
  <c r="AI302" i="9"/>
  <c r="AJ302" i="9"/>
  <c r="AF303" i="9"/>
  <c r="AG303" i="9"/>
  <c r="AH303" i="9"/>
  <c r="AI303" i="9"/>
  <c r="AJ303" i="9"/>
  <c r="AF304" i="9"/>
  <c r="AG304" i="9"/>
  <c r="AH304" i="9"/>
  <c r="AI304" i="9"/>
  <c r="AJ304" i="9"/>
  <c r="AF305" i="9"/>
  <c r="AG305" i="9"/>
  <c r="AH305" i="9"/>
  <c r="AI305" i="9"/>
  <c r="AJ305" i="9"/>
  <c r="AF306" i="9"/>
  <c r="AG306" i="9"/>
  <c r="AH306" i="9"/>
  <c r="AI306" i="9"/>
  <c r="AJ306" i="9"/>
  <c r="AF307" i="9"/>
  <c r="AG307" i="9"/>
  <c r="AH307" i="9"/>
  <c r="AI307" i="9"/>
  <c r="AJ307" i="9"/>
  <c r="AF308" i="9"/>
  <c r="AG308" i="9"/>
  <c r="AH308" i="9"/>
  <c r="AI308" i="9"/>
  <c r="AJ308" i="9"/>
  <c r="AF309" i="9"/>
  <c r="AG309" i="9"/>
  <c r="AH309" i="9"/>
  <c r="AI309" i="9"/>
  <c r="AJ309" i="9"/>
  <c r="AF310" i="9"/>
  <c r="AG310" i="9"/>
  <c r="AH310" i="9"/>
  <c r="AI310" i="9"/>
  <c r="AJ310" i="9"/>
  <c r="AF311" i="9"/>
  <c r="AG311" i="9"/>
  <c r="AH311" i="9"/>
  <c r="AI311" i="9"/>
  <c r="AJ311" i="9"/>
  <c r="AF312" i="9"/>
  <c r="AG312" i="9"/>
  <c r="AH312" i="9"/>
  <c r="AI312" i="9"/>
  <c r="AJ312" i="9"/>
  <c r="AF313" i="9"/>
  <c r="AG313" i="9"/>
  <c r="AH313" i="9"/>
  <c r="AI313" i="9"/>
  <c r="AJ313" i="9"/>
  <c r="AF314" i="9"/>
  <c r="AG314" i="9"/>
  <c r="AH314" i="9"/>
  <c r="AI314" i="9"/>
  <c r="AJ314" i="9"/>
  <c r="AF315" i="9"/>
  <c r="AG315" i="9"/>
  <c r="AH315" i="9"/>
  <c r="AI315" i="9"/>
  <c r="AJ315" i="9"/>
  <c r="AF316" i="9"/>
  <c r="AG316" i="9"/>
  <c r="AH316" i="9"/>
  <c r="AI316" i="9"/>
  <c r="AJ316" i="9"/>
  <c r="AF317" i="9"/>
  <c r="AG317" i="9"/>
  <c r="AH317" i="9"/>
  <c r="AI317" i="9"/>
  <c r="AJ317" i="9"/>
  <c r="AF318" i="9"/>
  <c r="AG318" i="9"/>
  <c r="AH318" i="9"/>
  <c r="AI318" i="9"/>
  <c r="AJ318" i="9"/>
  <c r="AF319" i="9"/>
  <c r="AG319" i="9"/>
  <c r="AH319" i="9"/>
  <c r="AI319" i="9"/>
  <c r="AJ319" i="9"/>
  <c r="AF320" i="9"/>
  <c r="AG320" i="9"/>
  <c r="AH320" i="9"/>
  <c r="AI320" i="9"/>
  <c r="AJ320" i="9"/>
  <c r="AF321" i="9"/>
  <c r="AG321" i="9"/>
  <c r="AH321" i="9"/>
  <c r="AI321" i="9"/>
  <c r="AJ321" i="9"/>
  <c r="AF322" i="9"/>
  <c r="AG322" i="9"/>
  <c r="AH322" i="9"/>
  <c r="AI322" i="9"/>
  <c r="AJ322" i="9"/>
  <c r="AF323" i="9"/>
  <c r="AG323" i="9"/>
  <c r="AH323" i="9"/>
  <c r="AI323" i="9"/>
  <c r="AJ323" i="9"/>
  <c r="AF324" i="9"/>
  <c r="AG324" i="9"/>
  <c r="AH324" i="9"/>
  <c r="AI324" i="9"/>
  <c r="AJ324" i="9"/>
  <c r="AF325" i="9"/>
  <c r="AG325" i="9"/>
  <c r="AH325" i="9"/>
  <c r="AI325" i="9"/>
  <c r="AJ325" i="9"/>
  <c r="AF326" i="9"/>
  <c r="AG326" i="9"/>
  <c r="AH326" i="9"/>
  <c r="AI326" i="9"/>
  <c r="AJ326" i="9"/>
  <c r="AF327" i="9"/>
  <c r="AG327" i="9"/>
  <c r="AH327" i="9"/>
  <c r="AI327" i="9"/>
  <c r="AJ327" i="9"/>
  <c r="AF328" i="9"/>
  <c r="AG328" i="9"/>
  <c r="AH328" i="9"/>
  <c r="AI328" i="9"/>
  <c r="AJ328" i="9"/>
  <c r="AF329" i="9"/>
  <c r="AG329" i="9"/>
  <c r="AH329" i="9"/>
  <c r="AI329" i="9"/>
  <c r="AJ329" i="9"/>
  <c r="AF330" i="9"/>
  <c r="AG330" i="9"/>
  <c r="AH330" i="9"/>
  <c r="AI330" i="9"/>
  <c r="AJ330" i="9"/>
  <c r="AF331" i="9"/>
  <c r="AG331" i="9"/>
  <c r="AH331" i="9"/>
  <c r="AI331" i="9"/>
  <c r="AJ331" i="9"/>
  <c r="AF332" i="9"/>
  <c r="AG332" i="9"/>
  <c r="AH332" i="9"/>
  <c r="AI332" i="9"/>
  <c r="AJ332" i="9"/>
  <c r="AF333" i="9"/>
  <c r="AG333" i="9"/>
  <c r="AH333" i="9"/>
  <c r="AI333" i="9"/>
  <c r="AJ333" i="9"/>
  <c r="AF334" i="9"/>
  <c r="AG334" i="9"/>
  <c r="AH334" i="9"/>
  <c r="AI334" i="9"/>
  <c r="AJ334" i="9"/>
  <c r="AF335" i="9"/>
  <c r="AG335" i="9"/>
  <c r="AH335" i="9"/>
  <c r="AI335" i="9"/>
  <c r="AJ335" i="9"/>
  <c r="AF336" i="9"/>
  <c r="AG336" i="9"/>
  <c r="AH336" i="9"/>
  <c r="AI336" i="9"/>
  <c r="AJ336" i="9"/>
  <c r="AF337" i="9"/>
  <c r="AG337" i="9"/>
  <c r="AH337" i="9"/>
  <c r="AI337" i="9"/>
  <c r="AJ337" i="9"/>
  <c r="AF338" i="9"/>
  <c r="AG338" i="9"/>
  <c r="AH338" i="9"/>
  <c r="AI338" i="9"/>
  <c r="AJ338" i="9"/>
  <c r="AF339" i="9"/>
  <c r="AG339" i="9"/>
  <c r="AH339" i="9"/>
  <c r="AI339" i="9"/>
  <c r="AJ339" i="9"/>
  <c r="AF340" i="9"/>
  <c r="AG340" i="9"/>
  <c r="AH340" i="9"/>
  <c r="AI340" i="9"/>
  <c r="AJ340" i="9"/>
  <c r="AF341" i="9"/>
  <c r="AG341" i="9"/>
  <c r="AH341" i="9"/>
  <c r="AI341" i="9"/>
  <c r="AJ341" i="9"/>
  <c r="AF342" i="9"/>
  <c r="AG342" i="9"/>
  <c r="AH342" i="9"/>
  <c r="AI342" i="9"/>
  <c r="AJ342" i="9"/>
  <c r="AF343" i="9"/>
  <c r="AG343" i="9"/>
  <c r="AH343" i="9"/>
  <c r="AI343" i="9"/>
  <c r="AJ343" i="9"/>
  <c r="AF344" i="9"/>
  <c r="AG344" i="9"/>
  <c r="AH344" i="9"/>
  <c r="AI344" i="9"/>
  <c r="AJ344" i="9"/>
  <c r="AF345" i="9"/>
  <c r="AG345" i="9"/>
  <c r="AH345" i="9"/>
  <c r="AI345" i="9"/>
  <c r="AJ345" i="9"/>
  <c r="AF346" i="9"/>
  <c r="AG346" i="9"/>
  <c r="AH346" i="9"/>
  <c r="AI346" i="9"/>
  <c r="AJ346" i="9"/>
  <c r="AF347" i="9"/>
  <c r="AG347" i="9"/>
  <c r="AH347" i="9"/>
  <c r="AI347" i="9"/>
  <c r="AJ347" i="9"/>
  <c r="AF348" i="9"/>
  <c r="AG348" i="9"/>
  <c r="AH348" i="9"/>
  <c r="AI348" i="9"/>
  <c r="AJ348" i="9"/>
  <c r="AF349" i="9"/>
  <c r="AG349" i="9"/>
  <c r="AH349" i="9"/>
  <c r="AI349" i="9"/>
  <c r="AJ349" i="9"/>
  <c r="AF350" i="9"/>
  <c r="AG350" i="9"/>
  <c r="AH350" i="9"/>
  <c r="AI350" i="9"/>
  <c r="AJ350" i="9"/>
  <c r="AF351" i="9"/>
  <c r="AG351" i="9"/>
  <c r="AH351" i="9"/>
  <c r="AI351" i="9"/>
  <c r="AJ351" i="9"/>
  <c r="AF352" i="9"/>
  <c r="AG352" i="9"/>
  <c r="AH352" i="9"/>
  <c r="AI352" i="9"/>
  <c r="AJ352" i="9"/>
  <c r="AF353" i="9"/>
  <c r="AG353" i="9"/>
  <c r="AH353" i="9"/>
  <c r="AI353" i="9"/>
  <c r="AJ353" i="9"/>
  <c r="AF354" i="9"/>
  <c r="AG354" i="9"/>
  <c r="AH354" i="9"/>
  <c r="AI354" i="9"/>
  <c r="AJ354" i="9"/>
  <c r="AF355" i="9"/>
  <c r="AG355" i="9"/>
  <c r="AH355" i="9"/>
  <c r="AI355" i="9"/>
  <c r="AJ355" i="9"/>
  <c r="AF356" i="9"/>
  <c r="AG356" i="9"/>
  <c r="AH356" i="9"/>
  <c r="AI356" i="9"/>
  <c r="AJ356" i="9"/>
  <c r="AF357" i="9"/>
  <c r="AG357" i="9"/>
  <c r="AH357" i="9"/>
  <c r="AI357" i="9"/>
  <c r="AJ357" i="9"/>
  <c r="AF358" i="9"/>
  <c r="AG358" i="9"/>
  <c r="AH358" i="9"/>
  <c r="AI358" i="9"/>
  <c r="AJ358" i="9"/>
  <c r="AF359" i="9"/>
  <c r="AG359" i="9"/>
  <c r="AH359" i="9"/>
  <c r="AI359" i="9"/>
  <c r="AJ359" i="9"/>
  <c r="AF360" i="9"/>
  <c r="AG360" i="9"/>
  <c r="AH360" i="9"/>
  <c r="AI360" i="9"/>
  <c r="AJ360" i="9"/>
  <c r="AF361" i="9"/>
  <c r="AG361" i="9"/>
  <c r="AH361" i="9"/>
  <c r="AI361" i="9"/>
  <c r="AJ361" i="9"/>
  <c r="AF362" i="9"/>
  <c r="AG362" i="9"/>
  <c r="AH362" i="9"/>
  <c r="AI362" i="9"/>
  <c r="AJ362" i="9"/>
  <c r="AF363" i="9"/>
  <c r="AG363" i="9"/>
  <c r="AH363" i="9"/>
  <c r="AI363" i="9"/>
  <c r="AJ363" i="9"/>
  <c r="AF364" i="9"/>
  <c r="AG364" i="9"/>
  <c r="AH364" i="9"/>
  <c r="AI364" i="9"/>
  <c r="AJ364" i="9"/>
  <c r="AF365" i="9"/>
  <c r="AG365" i="9"/>
  <c r="AH365" i="9"/>
  <c r="AI365" i="9"/>
  <c r="AJ365" i="9"/>
  <c r="AF366" i="9"/>
  <c r="AG366" i="9"/>
  <c r="AH366" i="9"/>
  <c r="AI366" i="9"/>
  <c r="AJ366" i="9"/>
  <c r="AF367" i="9"/>
  <c r="AG367" i="9"/>
  <c r="AH367" i="9"/>
  <c r="AI367" i="9"/>
  <c r="AJ367" i="9"/>
  <c r="AF368" i="9"/>
  <c r="AG368" i="9"/>
  <c r="AH368" i="9"/>
  <c r="AI368" i="9"/>
  <c r="AJ368" i="9"/>
  <c r="AF369" i="9"/>
  <c r="AG369" i="9"/>
  <c r="AH369" i="9"/>
  <c r="AI369" i="9"/>
  <c r="AJ369" i="9"/>
  <c r="AF370" i="9"/>
  <c r="AG370" i="9"/>
  <c r="AH370" i="9"/>
  <c r="AI370" i="9"/>
  <c r="AJ370" i="9"/>
  <c r="AF371" i="9"/>
  <c r="AG371" i="9"/>
  <c r="AH371" i="9"/>
  <c r="AI371" i="9"/>
  <c r="AJ371" i="9"/>
  <c r="AF372" i="9"/>
  <c r="AG372" i="9"/>
  <c r="AH372" i="9"/>
  <c r="AI372" i="9"/>
  <c r="AJ372" i="9"/>
  <c r="AF373" i="9"/>
  <c r="AG373" i="9"/>
  <c r="AH373" i="9"/>
  <c r="AI373" i="9"/>
  <c r="AJ373" i="9"/>
  <c r="AF374" i="9"/>
  <c r="AG374" i="9"/>
  <c r="AH374" i="9"/>
  <c r="AI374" i="9"/>
  <c r="AJ374" i="9"/>
  <c r="AF375" i="9"/>
  <c r="AG375" i="9"/>
  <c r="AH375" i="9"/>
  <c r="AI375" i="9"/>
  <c r="AJ375" i="9"/>
  <c r="AF376" i="9"/>
  <c r="AG376" i="9"/>
  <c r="AH376" i="9"/>
  <c r="AI376" i="9"/>
  <c r="AJ376" i="9"/>
  <c r="AF377" i="9"/>
  <c r="AG377" i="9"/>
  <c r="AH377" i="9"/>
  <c r="AI377" i="9"/>
  <c r="AJ377" i="9"/>
  <c r="AF378" i="9"/>
  <c r="AG378" i="9"/>
  <c r="AH378" i="9"/>
  <c r="AI378" i="9"/>
  <c r="AJ378" i="9"/>
  <c r="AF379" i="9"/>
  <c r="AG379" i="9"/>
  <c r="AH379" i="9"/>
  <c r="AI379" i="9"/>
  <c r="AJ379" i="9"/>
  <c r="AF380" i="9"/>
  <c r="AG380" i="9"/>
  <c r="AH380" i="9"/>
  <c r="AI380" i="9"/>
  <c r="AJ380" i="9"/>
  <c r="AF381" i="9"/>
  <c r="AG381" i="9"/>
  <c r="AH381" i="9"/>
  <c r="AI381" i="9"/>
  <c r="AJ381" i="9"/>
  <c r="AF382" i="9"/>
  <c r="AG382" i="9"/>
  <c r="AH382" i="9"/>
  <c r="AI382" i="9"/>
  <c r="AJ382" i="9"/>
  <c r="AF383" i="9"/>
  <c r="AG383" i="9"/>
  <c r="AH383" i="9"/>
  <c r="AI383" i="9"/>
  <c r="AJ383" i="9"/>
  <c r="AF384" i="9"/>
  <c r="AG384" i="9"/>
  <c r="AH384" i="9"/>
  <c r="AI384" i="9"/>
  <c r="AJ384" i="9"/>
  <c r="AF385" i="9"/>
  <c r="AG385" i="9"/>
  <c r="AH385" i="9"/>
  <c r="AI385" i="9"/>
  <c r="AJ385" i="9"/>
  <c r="AF386" i="9"/>
  <c r="AG386" i="9"/>
  <c r="AH386" i="9"/>
  <c r="AI386" i="9"/>
  <c r="AJ386" i="9"/>
  <c r="AF387" i="9"/>
  <c r="AG387" i="9"/>
  <c r="AH387" i="9"/>
  <c r="AI387" i="9"/>
  <c r="AJ387" i="9"/>
  <c r="AF388" i="9"/>
  <c r="AG388" i="9"/>
  <c r="AH388" i="9"/>
  <c r="AI388" i="9"/>
  <c r="AJ388" i="9"/>
  <c r="AF389" i="9"/>
  <c r="AG389" i="9"/>
  <c r="AH389" i="9"/>
  <c r="AI389" i="9"/>
  <c r="AJ389" i="9"/>
  <c r="AF390" i="9"/>
  <c r="AG390" i="9"/>
  <c r="AH390" i="9"/>
  <c r="AI390" i="9"/>
  <c r="AJ390" i="9"/>
  <c r="AF391" i="9"/>
  <c r="AG391" i="9"/>
  <c r="AH391" i="9"/>
  <c r="AI391" i="9"/>
  <c r="AJ391" i="9"/>
  <c r="AF392" i="9"/>
  <c r="AG392" i="9"/>
  <c r="AH392" i="9"/>
  <c r="AI392" i="9"/>
  <c r="AJ392" i="9"/>
  <c r="AF393" i="9"/>
  <c r="AG393" i="9"/>
  <c r="AH393" i="9"/>
  <c r="AI393" i="9"/>
  <c r="AJ393" i="9"/>
  <c r="AF394" i="9"/>
  <c r="AG394" i="9"/>
  <c r="AH394" i="9"/>
  <c r="AI394" i="9"/>
  <c r="AJ394" i="9"/>
  <c r="AF395" i="9"/>
  <c r="AG395" i="9"/>
  <c r="AH395" i="9"/>
  <c r="AI395" i="9"/>
  <c r="AJ395" i="9"/>
  <c r="AF396" i="9"/>
  <c r="AG396" i="9"/>
  <c r="AH396" i="9"/>
  <c r="AI396" i="9"/>
  <c r="AJ396" i="9"/>
  <c r="AF397" i="9"/>
  <c r="AG397" i="9"/>
  <c r="AH397" i="9"/>
  <c r="AI397" i="9"/>
  <c r="AJ397" i="9"/>
  <c r="AF398" i="9"/>
  <c r="AG398" i="9"/>
  <c r="AH398" i="9"/>
  <c r="AI398" i="9"/>
  <c r="AJ398" i="9"/>
  <c r="AF399" i="9"/>
  <c r="AG399" i="9"/>
  <c r="AH399" i="9"/>
  <c r="AI399" i="9"/>
  <c r="AJ399" i="9"/>
  <c r="AF400" i="9"/>
  <c r="AG400" i="9"/>
  <c r="AH400" i="9"/>
  <c r="AI400" i="9"/>
  <c r="AJ400" i="9"/>
  <c r="AF401" i="9"/>
  <c r="AG401" i="9"/>
  <c r="AH401" i="9"/>
  <c r="AI401" i="9"/>
  <c r="AJ401" i="9"/>
  <c r="AF402" i="9"/>
  <c r="AG402" i="9"/>
  <c r="AH402" i="9"/>
  <c r="AI402" i="9"/>
  <c r="AJ402" i="9"/>
  <c r="AF403" i="9"/>
  <c r="AG403" i="9"/>
  <c r="AH403" i="9"/>
  <c r="AI403" i="9"/>
  <c r="AJ403" i="9"/>
  <c r="AF404" i="9"/>
  <c r="AG404" i="9"/>
  <c r="AH404" i="9"/>
  <c r="AI404" i="9"/>
  <c r="AJ404" i="9"/>
  <c r="AF405" i="9"/>
  <c r="AG405" i="9"/>
  <c r="AH405" i="9"/>
  <c r="AI405" i="9"/>
  <c r="AJ405" i="9"/>
  <c r="AF406" i="9"/>
  <c r="AG406" i="9"/>
  <c r="AH406" i="9"/>
  <c r="AI406" i="9"/>
  <c r="AJ406" i="9"/>
  <c r="AF407" i="9"/>
  <c r="AG407" i="9"/>
  <c r="AH407" i="9"/>
  <c r="AI407" i="9"/>
  <c r="AJ407" i="9"/>
  <c r="AF408" i="9"/>
  <c r="AG408" i="9"/>
  <c r="AH408" i="9"/>
  <c r="AI408" i="9"/>
  <c r="AJ408" i="9"/>
  <c r="AF409" i="9"/>
  <c r="AG409" i="9"/>
  <c r="AH409" i="9"/>
  <c r="AI409" i="9"/>
  <c r="AJ409" i="9"/>
  <c r="AF410" i="9"/>
  <c r="AG410" i="9"/>
  <c r="AH410" i="9"/>
  <c r="AI410" i="9"/>
  <c r="AJ410" i="9"/>
  <c r="AF411" i="9"/>
  <c r="AG411" i="9"/>
  <c r="AH411" i="9"/>
  <c r="AI411" i="9"/>
  <c r="AJ411" i="9"/>
  <c r="AF412" i="9"/>
  <c r="AG412" i="9"/>
  <c r="AH412" i="9"/>
  <c r="AI412" i="9"/>
  <c r="AJ412" i="9"/>
  <c r="AF413" i="9"/>
  <c r="AG413" i="9"/>
  <c r="AH413" i="9"/>
  <c r="AI413" i="9"/>
  <c r="AJ413" i="9"/>
  <c r="AF414" i="9"/>
  <c r="AG414" i="9"/>
  <c r="AH414" i="9"/>
  <c r="AI414" i="9"/>
  <c r="AJ414" i="9"/>
  <c r="AF415" i="9"/>
  <c r="AG415" i="9"/>
  <c r="AH415" i="9"/>
  <c r="AI415" i="9"/>
  <c r="AJ415" i="9"/>
  <c r="AF416" i="9"/>
  <c r="AG416" i="9"/>
  <c r="AH416" i="9"/>
  <c r="AI416" i="9"/>
  <c r="AJ416" i="9"/>
  <c r="AF417" i="9"/>
  <c r="AG417" i="9"/>
  <c r="AH417" i="9"/>
  <c r="AI417" i="9"/>
  <c r="AJ417" i="9"/>
  <c r="AF418" i="9"/>
  <c r="AG418" i="9"/>
  <c r="AH418" i="9"/>
  <c r="AI418" i="9"/>
  <c r="AJ418" i="9"/>
  <c r="AF419" i="9"/>
  <c r="AG419" i="9"/>
  <c r="AH419" i="9"/>
  <c r="AI419" i="9"/>
  <c r="AJ419" i="9"/>
  <c r="AF420" i="9"/>
  <c r="AG420" i="9"/>
  <c r="AH420" i="9"/>
  <c r="AI420" i="9"/>
  <c r="AJ420" i="9"/>
  <c r="AF421" i="9"/>
  <c r="AG421" i="9"/>
  <c r="AH421" i="9"/>
  <c r="AI421" i="9"/>
  <c r="AJ421" i="9"/>
  <c r="AF422" i="9"/>
  <c r="AG422" i="9"/>
  <c r="AH422" i="9"/>
  <c r="AI422" i="9"/>
  <c r="AJ422" i="9"/>
  <c r="AF423" i="9"/>
  <c r="AG423" i="9"/>
  <c r="AH423" i="9"/>
  <c r="AI423" i="9"/>
  <c r="AJ423" i="9"/>
  <c r="AF424" i="9"/>
  <c r="AG424" i="9"/>
  <c r="AH424" i="9"/>
  <c r="AI424" i="9"/>
  <c r="AJ424" i="9"/>
  <c r="AF425" i="9"/>
  <c r="AG425" i="9"/>
  <c r="AH425" i="9"/>
  <c r="AI425" i="9"/>
  <c r="AJ425" i="9"/>
  <c r="AF426" i="9"/>
  <c r="AG426" i="9"/>
  <c r="AH426" i="9"/>
  <c r="AI426" i="9"/>
  <c r="AJ426" i="9"/>
  <c r="AF427" i="9"/>
  <c r="AG427" i="9"/>
  <c r="AH427" i="9"/>
  <c r="AI427" i="9"/>
  <c r="AJ427" i="9"/>
  <c r="AF428" i="9"/>
  <c r="AG428" i="9"/>
  <c r="AH428" i="9"/>
  <c r="AI428" i="9"/>
  <c r="AJ428" i="9"/>
  <c r="AF429" i="9"/>
  <c r="AG429" i="9"/>
  <c r="AH429" i="9"/>
  <c r="AI429" i="9"/>
  <c r="AJ429" i="9"/>
  <c r="AF430" i="9"/>
  <c r="AG430" i="9"/>
  <c r="AH430" i="9"/>
  <c r="AI430" i="9"/>
  <c r="AJ430" i="9"/>
  <c r="AF431" i="9"/>
  <c r="AG431" i="9"/>
  <c r="AH431" i="9"/>
  <c r="AI431" i="9"/>
  <c r="AJ431" i="9"/>
  <c r="AF432" i="9"/>
  <c r="AG432" i="9"/>
  <c r="AH432" i="9"/>
  <c r="AI432" i="9"/>
  <c r="AJ432" i="9"/>
  <c r="AF433" i="9"/>
  <c r="AG433" i="9"/>
  <c r="AH433" i="9"/>
  <c r="AI433" i="9"/>
  <c r="AJ433" i="9"/>
  <c r="AF434" i="9"/>
  <c r="AG434" i="9"/>
  <c r="AH434" i="9"/>
  <c r="AI434" i="9"/>
  <c r="AJ434" i="9"/>
  <c r="AF435" i="9"/>
  <c r="AG435" i="9"/>
  <c r="AH435" i="9"/>
  <c r="AI435" i="9"/>
  <c r="AJ435" i="9"/>
  <c r="AF436" i="9"/>
  <c r="AG436" i="9"/>
  <c r="AH436" i="9"/>
  <c r="AI436" i="9"/>
  <c r="AJ436" i="9"/>
  <c r="AF437" i="9"/>
  <c r="AG437" i="9"/>
  <c r="AH437" i="9"/>
  <c r="AI437" i="9"/>
  <c r="AJ437" i="9"/>
  <c r="AF438" i="9"/>
  <c r="AG438" i="9"/>
  <c r="AH438" i="9"/>
  <c r="AI438" i="9"/>
  <c r="AJ438" i="9"/>
  <c r="AF439" i="9"/>
  <c r="AG439" i="9"/>
  <c r="AH439" i="9"/>
  <c r="AI439" i="9"/>
  <c r="AJ439" i="9"/>
  <c r="AF440" i="9"/>
  <c r="AG440" i="9"/>
  <c r="AH440" i="9"/>
  <c r="AI440" i="9"/>
  <c r="AJ440" i="9"/>
  <c r="AF441" i="9"/>
  <c r="AG441" i="9"/>
  <c r="AH441" i="9"/>
  <c r="AI441" i="9"/>
  <c r="AJ441" i="9"/>
  <c r="AF442" i="9"/>
  <c r="AG442" i="9"/>
  <c r="AH442" i="9"/>
  <c r="AI442" i="9"/>
  <c r="AJ442" i="9"/>
  <c r="AF443" i="9"/>
  <c r="AG443" i="9"/>
  <c r="AH443" i="9"/>
  <c r="AI443" i="9"/>
  <c r="AJ443" i="9"/>
  <c r="AF444" i="9"/>
  <c r="AG444" i="9"/>
  <c r="AH444" i="9"/>
  <c r="AI444" i="9"/>
  <c r="AJ444" i="9"/>
  <c r="AF445" i="9"/>
  <c r="AG445" i="9"/>
  <c r="AH445" i="9"/>
  <c r="AI445" i="9"/>
  <c r="AJ445" i="9"/>
  <c r="AF446" i="9"/>
  <c r="AG446" i="9"/>
  <c r="AH446" i="9"/>
  <c r="AI446" i="9"/>
  <c r="AJ446" i="9"/>
  <c r="AF447" i="9"/>
  <c r="AG447" i="9"/>
  <c r="AH447" i="9"/>
  <c r="AI447" i="9"/>
  <c r="AJ447" i="9"/>
  <c r="AF448" i="9"/>
  <c r="AG448" i="9"/>
  <c r="AH448" i="9"/>
  <c r="AI448" i="9"/>
  <c r="AJ448" i="9"/>
  <c r="AF449" i="9"/>
  <c r="AG449" i="9"/>
  <c r="AH449" i="9"/>
  <c r="AI449" i="9"/>
  <c r="AJ449" i="9"/>
  <c r="AF450" i="9"/>
  <c r="AG450" i="9"/>
  <c r="AH450" i="9"/>
  <c r="AI450" i="9"/>
  <c r="AJ450" i="9"/>
  <c r="AF451" i="9"/>
  <c r="AG451" i="9"/>
  <c r="AH451" i="9"/>
  <c r="AI451" i="9"/>
  <c r="AJ451" i="9"/>
  <c r="AF452" i="9"/>
  <c r="AG452" i="9"/>
  <c r="AH452" i="9"/>
  <c r="AI452" i="9"/>
  <c r="AJ452" i="9"/>
  <c r="AF453" i="9"/>
  <c r="AG453" i="9"/>
  <c r="AH453" i="9"/>
  <c r="AI453" i="9"/>
  <c r="AJ453" i="9"/>
  <c r="AF454" i="9"/>
  <c r="AG454" i="9"/>
  <c r="AH454" i="9"/>
  <c r="AI454" i="9"/>
  <c r="AJ454" i="9"/>
  <c r="AF455" i="9"/>
  <c r="AG455" i="9"/>
  <c r="AH455" i="9"/>
  <c r="AI455" i="9"/>
  <c r="AJ455" i="9"/>
  <c r="AF456" i="9"/>
  <c r="AG456" i="9"/>
  <c r="AH456" i="9"/>
  <c r="AI456" i="9"/>
  <c r="AJ456" i="9"/>
  <c r="AF457" i="9"/>
  <c r="AG457" i="9"/>
  <c r="AH457" i="9"/>
  <c r="AI457" i="9"/>
  <c r="AJ457" i="9"/>
  <c r="AF458" i="9"/>
  <c r="AG458" i="9"/>
  <c r="AH458" i="9"/>
  <c r="AI458" i="9"/>
  <c r="AJ458" i="9"/>
  <c r="AF459" i="9"/>
  <c r="AG459" i="9"/>
  <c r="AH459" i="9"/>
  <c r="AI459" i="9"/>
  <c r="AJ459" i="9"/>
  <c r="AF460" i="9"/>
  <c r="AG460" i="9"/>
  <c r="AH460" i="9"/>
  <c r="AI460" i="9"/>
  <c r="AJ460" i="9"/>
  <c r="AF461" i="9"/>
  <c r="AG461" i="9"/>
  <c r="AH461" i="9"/>
  <c r="AI461" i="9"/>
  <c r="AJ461" i="9"/>
  <c r="AF462" i="9"/>
  <c r="AG462" i="9"/>
  <c r="AH462" i="9"/>
  <c r="AI462" i="9"/>
  <c r="AJ462" i="9"/>
  <c r="AF463" i="9"/>
  <c r="AG463" i="9"/>
  <c r="AH463" i="9"/>
  <c r="AI463" i="9"/>
  <c r="AJ463" i="9"/>
  <c r="AF464" i="9"/>
  <c r="AG464" i="9"/>
  <c r="AH464" i="9"/>
  <c r="AI464" i="9"/>
  <c r="AJ464" i="9"/>
  <c r="AF465" i="9"/>
  <c r="AG465" i="9"/>
  <c r="AH465" i="9"/>
  <c r="AI465" i="9"/>
  <c r="AJ465" i="9"/>
  <c r="AF466" i="9"/>
  <c r="AG466" i="9"/>
  <c r="AH466" i="9"/>
  <c r="AI466" i="9"/>
  <c r="AJ466" i="9"/>
  <c r="AF467" i="9"/>
  <c r="AG467" i="9"/>
  <c r="AH467" i="9"/>
  <c r="AI467" i="9"/>
  <c r="AJ467" i="9"/>
  <c r="AF468" i="9"/>
  <c r="AG468" i="9"/>
  <c r="AH468" i="9"/>
  <c r="AI468" i="9"/>
  <c r="AJ468" i="9"/>
  <c r="AF469" i="9"/>
  <c r="AG469" i="9"/>
  <c r="AH469" i="9"/>
  <c r="AI469" i="9"/>
  <c r="AJ469" i="9"/>
  <c r="AF470" i="9"/>
  <c r="AG470" i="9"/>
  <c r="AH470" i="9"/>
  <c r="AI470" i="9"/>
  <c r="AJ470" i="9"/>
  <c r="AF471" i="9"/>
  <c r="AG471" i="9"/>
  <c r="AH471" i="9"/>
  <c r="AI471" i="9"/>
  <c r="AJ471" i="9"/>
  <c r="AF472" i="9"/>
  <c r="AG472" i="9"/>
  <c r="AH472" i="9"/>
  <c r="AI472" i="9"/>
  <c r="AJ472" i="9"/>
  <c r="AF473" i="9"/>
  <c r="AG473" i="9"/>
  <c r="AH473" i="9"/>
  <c r="AI473" i="9"/>
  <c r="AJ473" i="9"/>
  <c r="AF474" i="9"/>
  <c r="AG474" i="9"/>
  <c r="AH474" i="9"/>
  <c r="AI474" i="9"/>
  <c r="AJ474" i="9"/>
  <c r="AF475" i="9"/>
  <c r="AG475" i="9"/>
  <c r="AH475" i="9"/>
  <c r="AI475" i="9"/>
  <c r="AJ475" i="9"/>
  <c r="AF476" i="9"/>
  <c r="AG476" i="9"/>
  <c r="AH476" i="9"/>
  <c r="AI476" i="9"/>
  <c r="AJ476" i="9"/>
  <c r="AF477" i="9"/>
  <c r="AG477" i="9"/>
  <c r="AH477" i="9"/>
  <c r="AI477" i="9"/>
  <c r="AJ477" i="9"/>
  <c r="AF478" i="9"/>
  <c r="AG478" i="9"/>
  <c r="AH478" i="9"/>
  <c r="AI478" i="9"/>
  <c r="AJ478" i="9"/>
  <c r="AF479" i="9"/>
  <c r="AG479" i="9"/>
  <c r="AH479" i="9"/>
  <c r="AI479" i="9"/>
  <c r="AJ479" i="9"/>
  <c r="AF480" i="9"/>
  <c r="AG480" i="9"/>
  <c r="AH480" i="9"/>
  <c r="AI480" i="9"/>
  <c r="AJ480" i="9"/>
  <c r="AF481" i="9"/>
  <c r="AG481" i="9"/>
  <c r="AH481" i="9"/>
  <c r="AI481" i="9"/>
  <c r="AJ481" i="9"/>
  <c r="AF482" i="9"/>
  <c r="AG482" i="9"/>
  <c r="AH482" i="9"/>
  <c r="AI482" i="9"/>
  <c r="AJ482" i="9"/>
  <c r="AF483" i="9"/>
  <c r="AG483" i="9"/>
  <c r="AH483" i="9"/>
  <c r="AI483" i="9"/>
  <c r="AJ483" i="9"/>
  <c r="AF484" i="9"/>
  <c r="AG484" i="9"/>
  <c r="AH484" i="9"/>
  <c r="AI484" i="9"/>
  <c r="AJ484" i="9"/>
  <c r="AF485" i="9"/>
  <c r="AG485" i="9"/>
  <c r="AH485" i="9"/>
  <c r="AI485" i="9"/>
  <c r="AJ485" i="9"/>
  <c r="AF486" i="9"/>
  <c r="AG486" i="9"/>
  <c r="AH486" i="9"/>
  <c r="AI486" i="9"/>
  <c r="AJ486" i="9"/>
  <c r="AF487" i="9"/>
  <c r="AG487" i="9"/>
  <c r="AH487" i="9"/>
  <c r="AI487" i="9"/>
  <c r="AJ487" i="9"/>
  <c r="AF488" i="9"/>
  <c r="AG488" i="9"/>
  <c r="AH488" i="9"/>
  <c r="AI488" i="9"/>
  <c r="AJ488" i="9"/>
  <c r="AF489" i="9"/>
  <c r="AG489" i="9"/>
  <c r="AH489" i="9"/>
  <c r="AI489" i="9"/>
  <c r="AJ489" i="9"/>
  <c r="AF490" i="9"/>
  <c r="AG490" i="9"/>
  <c r="AH490" i="9"/>
  <c r="AI490" i="9"/>
  <c r="AJ490" i="9"/>
  <c r="AF491" i="9"/>
  <c r="AG491" i="9"/>
  <c r="AH491" i="9"/>
  <c r="AI491" i="9"/>
  <c r="AJ491" i="9"/>
  <c r="AF492" i="9"/>
  <c r="AG492" i="9"/>
  <c r="AH492" i="9"/>
  <c r="AI492" i="9"/>
  <c r="AJ492" i="9"/>
  <c r="AF493" i="9"/>
  <c r="AG493" i="9"/>
  <c r="AH493" i="9"/>
  <c r="AI493" i="9"/>
  <c r="AJ493" i="9"/>
  <c r="AF494" i="9"/>
  <c r="AG494" i="9"/>
  <c r="AH494" i="9"/>
  <c r="AI494" i="9"/>
  <c r="AJ494" i="9"/>
  <c r="AF495" i="9"/>
  <c r="AG495" i="9"/>
  <c r="AH495" i="9"/>
  <c r="AI495" i="9"/>
  <c r="AJ495" i="9"/>
  <c r="AF496" i="9"/>
  <c r="AG496" i="9"/>
  <c r="AH496" i="9"/>
  <c r="AI496" i="9"/>
  <c r="AJ496" i="9"/>
  <c r="AF497" i="9"/>
  <c r="AG497" i="9"/>
  <c r="AH497" i="9"/>
  <c r="AI497" i="9"/>
  <c r="AJ497" i="9"/>
  <c r="AF498" i="9"/>
  <c r="AG498" i="9"/>
  <c r="AH498" i="9"/>
  <c r="AI498" i="9"/>
  <c r="AJ498" i="9"/>
  <c r="AF499" i="9"/>
  <c r="AG499" i="9"/>
  <c r="AH499" i="9"/>
  <c r="AI499" i="9"/>
  <c r="AJ499" i="9"/>
  <c r="AF500" i="9"/>
  <c r="AG500" i="9"/>
  <c r="AH500" i="9"/>
  <c r="AI500" i="9"/>
  <c r="AJ500" i="9"/>
  <c r="AF501" i="9"/>
  <c r="AG501" i="9"/>
  <c r="AH501" i="9"/>
  <c r="AI501" i="9"/>
  <c r="AJ501" i="9"/>
  <c r="AF502" i="9"/>
  <c r="AG502" i="9"/>
  <c r="AH502" i="9"/>
  <c r="AI502" i="9"/>
  <c r="AJ502" i="9"/>
  <c r="AF503" i="9"/>
  <c r="AG503" i="9"/>
  <c r="AH503" i="9"/>
  <c r="AI503" i="9"/>
  <c r="AJ503" i="9"/>
  <c r="AF504" i="9"/>
  <c r="AG504" i="9"/>
  <c r="AH504" i="9"/>
  <c r="AI504" i="9"/>
  <c r="AJ504" i="9"/>
  <c r="AF505" i="9"/>
  <c r="AG505" i="9"/>
  <c r="AH505" i="9"/>
  <c r="AI505" i="9"/>
  <c r="AJ505" i="9"/>
  <c r="AF506" i="9"/>
  <c r="AG506" i="9"/>
  <c r="AH506" i="9"/>
  <c r="AI506" i="9"/>
  <c r="AJ506" i="9"/>
  <c r="AF507" i="9"/>
  <c r="AG507" i="9"/>
  <c r="AH507" i="9"/>
  <c r="AI507" i="9"/>
  <c r="AJ507" i="9"/>
  <c r="AF508" i="9"/>
  <c r="AG508" i="9"/>
  <c r="AH508" i="9"/>
  <c r="AI508" i="9"/>
  <c r="AJ508" i="9"/>
  <c r="AF509" i="9"/>
  <c r="AG509" i="9"/>
  <c r="AH509" i="9"/>
  <c r="AI509" i="9"/>
  <c r="AJ509" i="9"/>
  <c r="AF510" i="9"/>
  <c r="AG510" i="9"/>
  <c r="AH510" i="9"/>
  <c r="AI510" i="9"/>
  <c r="AJ510" i="9"/>
  <c r="AF511" i="9"/>
  <c r="AG511" i="9"/>
  <c r="AH511" i="9"/>
  <c r="AI511" i="9"/>
  <c r="AJ511" i="9"/>
  <c r="AF512" i="9"/>
  <c r="AG512" i="9"/>
  <c r="AH512" i="9"/>
  <c r="AI512" i="9"/>
  <c r="AJ512" i="9"/>
  <c r="AF513" i="9"/>
  <c r="AG513" i="9"/>
  <c r="AH513" i="9"/>
  <c r="AI513" i="9"/>
  <c r="AJ513" i="9"/>
  <c r="AF514" i="9"/>
  <c r="AG514" i="9"/>
  <c r="AH514" i="9"/>
  <c r="AI514" i="9"/>
  <c r="AJ514" i="9"/>
  <c r="AF515" i="9"/>
  <c r="AG515" i="9"/>
  <c r="AH515" i="9"/>
  <c r="AI515" i="9"/>
  <c r="AJ515" i="9"/>
  <c r="AF516" i="9"/>
  <c r="AG516" i="9"/>
  <c r="AH516" i="9"/>
  <c r="AI516" i="9"/>
  <c r="AJ516" i="9"/>
  <c r="AF517" i="9"/>
  <c r="AG517" i="9"/>
  <c r="AH517" i="9"/>
  <c r="AI517" i="9"/>
  <c r="AJ517" i="9"/>
  <c r="AF518" i="9"/>
  <c r="AG518" i="9"/>
  <c r="AH518" i="9"/>
  <c r="AI518" i="9"/>
  <c r="AJ518" i="9"/>
  <c r="AF519" i="9"/>
  <c r="AG519" i="9"/>
  <c r="AH519" i="9"/>
  <c r="AI519" i="9"/>
  <c r="AJ519" i="9"/>
  <c r="AF520" i="9"/>
  <c r="AG520" i="9"/>
  <c r="AH520" i="9"/>
  <c r="AI520" i="9"/>
  <c r="AJ520" i="9"/>
  <c r="AF521" i="9"/>
  <c r="AG521" i="9"/>
  <c r="AH521" i="9"/>
  <c r="AI521" i="9"/>
  <c r="AJ521" i="9"/>
  <c r="AF522" i="9"/>
  <c r="AG522" i="9"/>
  <c r="AH522" i="9"/>
  <c r="AI522" i="9"/>
  <c r="AJ522" i="9"/>
  <c r="AF523" i="9"/>
  <c r="AG523" i="9"/>
  <c r="AH523" i="9"/>
  <c r="AI523" i="9"/>
  <c r="AJ523" i="9"/>
  <c r="AF524" i="9"/>
  <c r="AG524" i="9"/>
  <c r="AH524" i="9"/>
  <c r="AI524" i="9"/>
  <c r="AJ524" i="9"/>
  <c r="AF525" i="9"/>
  <c r="AG525" i="9"/>
  <c r="AH525" i="9"/>
  <c r="AI525" i="9"/>
  <c r="AJ525" i="9"/>
  <c r="AF526" i="9"/>
  <c r="AG526" i="9"/>
  <c r="AH526" i="9"/>
  <c r="AI526" i="9"/>
  <c r="AJ526" i="9"/>
  <c r="AF527" i="9"/>
  <c r="AG527" i="9"/>
  <c r="AH527" i="9"/>
  <c r="AI527" i="9"/>
  <c r="AJ527" i="9"/>
  <c r="AF528" i="9"/>
  <c r="AG528" i="9"/>
  <c r="AH528" i="9"/>
  <c r="AI528" i="9"/>
  <c r="AJ528" i="9"/>
  <c r="AF529" i="9"/>
  <c r="AG529" i="9"/>
  <c r="AH529" i="9"/>
  <c r="AI529" i="9"/>
  <c r="AJ529" i="9"/>
  <c r="AF530" i="9"/>
  <c r="AG530" i="9"/>
  <c r="AH530" i="9"/>
  <c r="AI530" i="9"/>
  <c r="AJ530" i="9"/>
  <c r="AF531" i="9"/>
  <c r="AG531" i="9"/>
  <c r="AH531" i="9"/>
  <c r="AI531" i="9"/>
  <c r="AJ531" i="9"/>
  <c r="AF532" i="9"/>
  <c r="AG532" i="9"/>
  <c r="AH532" i="9"/>
  <c r="AI532" i="9"/>
  <c r="AJ532" i="9"/>
  <c r="AF533" i="9"/>
  <c r="AG533" i="9"/>
  <c r="AH533" i="9"/>
  <c r="AI533" i="9"/>
  <c r="AJ533" i="9"/>
  <c r="AF534" i="9"/>
  <c r="AG534" i="9"/>
  <c r="AH534" i="9"/>
  <c r="AI534" i="9"/>
  <c r="AJ534" i="9"/>
  <c r="AF535" i="9"/>
  <c r="AG535" i="9"/>
  <c r="AH535" i="9"/>
  <c r="AI535" i="9"/>
  <c r="AJ535" i="9"/>
  <c r="AF536" i="9"/>
  <c r="AG536" i="9"/>
  <c r="AH536" i="9"/>
  <c r="AI536" i="9"/>
  <c r="AJ536" i="9"/>
  <c r="AF537" i="9"/>
  <c r="AG537" i="9"/>
  <c r="AH537" i="9"/>
  <c r="AI537" i="9"/>
  <c r="AJ537" i="9"/>
  <c r="AF538" i="9"/>
  <c r="AG538" i="9"/>
  <c r="AH538" i="9"/>
  <c r="AI538" i="9"/>
  <c r="AJ538" i="9"/>
  <c r="AF539" i="9"/>
  <c r="AG539" i="9"/>
  <c r="AH539" i="9"/>
  <c r="AI539" i="9"/>
  <c r="AJ539" i="9"/>
  <c r="AF540" i="9"/>
  <c r="AG540" i="9"/>
  <c r="AH540" i="9"/>
  <c r="AI540" i="9"/>
  <c r="AJ540" i="9"/>
  <c r="AF541" i="9"/>
  <c r="AG541" i="9"/>
  <c r="AH541" i="9"/>
  <c r="AI541" i="9"/>
  <c r="AJ541" i="9"/>
  <c r="AF542" i="9"/>
  <c r="AG542" i="9"/>
  <c r="AH542" i="9"/>
  <c r="AI542" i="9"/>
  <c r="AJ542" i="9"/>
  <c r="AF543" i="9"/>
  <c r="AG543" i="9"/>
  <c r="AH543" i="9"/>
  <c r="AI543" i="9"/>
  <c r="AJ543" i="9"/>
  <c r="AF544" i="9"/>
  <c r="AG544" i="9"/>
  <c r="AH544" i="9"/>
  <c r="AI544" i="9"/>
  <c r="AJ544" i="9"/>
  <c r="AF545" i="9"/>
  <c r="AG545" i="9"/>
  <c r="AH545" i="9"/>
  <c r="AI545" i="9"/>
  <c r="AJ545" i="9"/>
  <c r="AF546" i="9"/>
  <c r="AG546" i="9"/>
  <c r="AH546" i="9"/>
  <c r="AI546" i="9"/>
  <c r="AJ546" i="9"/>
  <c r="AF547" i="9"/>
  <c r="AG547" i="9"/>
  <c r="AH547" i="9"/>
  <c r="AI547" i="9"/>
  <c r="AJ547" i="9"/>
  <c r="AF548" i="9"/>
  <c r="AG548" i="9"/>
  <c r="AH548" i="9"/>
  <c r="AI548" i="9"/>
  <c r="AJ548" i="9"/>
  <c r="AF549" i="9"/>
  <c r="AG549" i="9"/>
  <c r="AH549" i="9"/>
  <c r="AI549" i="9"/>
  <c r="AJ549" i="9"/>
  <c r="AF550" i="9"/>
  <c r="AG550" i="9"/>
  <c r="AH550" i="9"/>
  <c r="AI550" i="9"/>
  <c r="AJ550" i="9"/>
  <c r="AF551" i="9"/>
  <c r="AG551" i="9"/>
  <c r="AH551" i="9"/>
  <c r="AI551" i="9"/>
  <c r="AJ551" i="9"/>
  <c r="AF552" i="9"/>
  <c r="AG552" i="9"/>
  <c r="AH552" i="9"/>
  <c r="AI552" i="9"/>
  <c r="AJ552" i="9"/>
  <c r="AF553" i="9"/>
  <c r="AG553" i="9"/>
  <c r="AH553" i="9"/>
  <c r="AI553" i="9"/>
  <c r="AJ553" i="9"/>
  <c r="AF554" i="9"/>
  <c r="AG554" i="9"/>
  <c r="AH554" i="9"/>
  <c r="AI554" i="9"/>
  <c r="AJ554" i="9"/>
  <c r="AF555" i="9"/>
  <c r="AG555" i="9"/>
  <c r="AH555" i="9"/>
  <c r="AI555" i="9"/>
  <c r="AJ555" i="9"/>
  <c r="AF556" i="9"/>
  <c r="AG556" i="9"/>
  <c r="AH556" i="9"/>
  <c r="AI556" i="9"/>
  <c r="AJ556" i="9"/>
  <c r="AF557" i="9"/>
  <c r="AG557" i="9"/>
  <c r="AH557" i="9"/>
  <c r="AI557" i="9"/>
  <c r="AJ557" i="9"/>
  <c r="AF558" i="9"/>
  <c r="AG558" i="9"/>
  <c r="AH558" i="9"/>
  <c r="AI558" i="9"/>
  <c r="AJ558" i="9"/>
  <c r="AF559" i="9"/>
  <c r="AG559" i="9"/>
  <c r="AH559" i="9"/>
  <c r="AI559" i="9"/>
  <c r="AJ559" i="9"/>
  <c r="AF560" i="9"/>
  <c r="AG560" i="9"/>
  <c r="AH560" i="9"/>
  <c r="AI560" i="9"/>
  <c r="AJ560" i="9"/>
  <c r="AF561" i="9"/>
  <c r="AG561" i="9"/>
  <c r="AH561" i="9"/>
  <c r="AI561" i="9"/>
  <c r="AJ561" i="9"/>
  <c r="AF562" i="9"/>
  <c r="AG562" i="9"/>
  <c r="AH562" i="9"/>
  <c r="AI562" i="9"/>
  <c r="AJ562" i="9"/>
  <c r="AF563" i="9"/>
  <c r="AG563" i="9"/>
  <c r="AH563" i="9"/>
  <c r="AI563" i="9"/>
  <c r="AJ563" i="9"/>
  <c r="AF564" i="9"/>
  <c r="AG564" i="9"/>
  <c r="AH564" i="9"/>
  <c r="AI564" i="9"/>
  <c r="AJ564" i="9"/>
  <c r="AF565" i="9"/>
  <c r="AG565" i="9"/>
  <c r="AH565" i="9"/>
  <c r="AI565" i="9"/>
  <c r="AJ565" i="9"/>
  <c r="AF566" i="9"/>
  <c r="AG566" i="9"/>
  <c r="AH566" i="9"/>
  <c r="AI566" i="9"/>
  <c r="AJ566" i="9"/>
  <c r="AF567" i="9"/>
  <c r="AG567" i="9"/>
  <c r="AH567" i="9"/>
  <c r="AI567" i="9"/>
  <c r="AJ567" i="9"/>
  <c r="AF568" i="9"/>
  <c r="AG568" i="9"/>
  <c r="AH568" i="9"/>
  <c r="AI568" i="9"/>
  <c r="AJ568" i="9"/>
  <c r="AF569" i="9"/>
  <c r="AG569" i="9"/>
  <c r="AH569" i="9"/>
  <c r="AI569" i="9"/>
  <c r="AJ569" i="9"/>
  <c r="AF570" i="9"/>
  <c r="AG570" i="9"/>
  <c r="AH570" i="9"/>
  <c r="AI570" i="9"/>
  <c r="AJ570" i="9"/>
  <c r="AF571" i="9"/>
  <c r="AG571" i="9"/>
  <c r="AH571" i="9"/>
  <c r="AI571" i="9"/>
  <c r="AJ571" i="9"/>
  <c r="AF572" i="9"/>
  <c r="AG572" i="9"/>
  <c r="AH572" i="9"/>
  <c r="AI572" i="9"/>
  <c r="AJ572" i="9"/>
  <c r="AF573" i="9"/>
  <c r="AG573" i="9"/>
  <c r="AH573" i="9"/>
  <c r="AI573" i="9"/>
  <c r="AJ573" i="9"/>
  <c r="AF574" i="9"/>
  <c r="AG574" i="9"/>
  <c r="AH574" i="9"/>
  <c r="AI574" i="9"/>
  <c r="AJ574" i="9"/>
  <c r="AF575" i="9"/>
  <c r="AG575" i="9"/>
  <c r="AH575" i="9"/>
  <c r="AI575" i="9"/>
  <c r="AJ575" i="9"/>
  <c r="AF576" i="9"/>
  <c r="AG576" i="9"/>
  <c r="AH576" i="9"/>
  <c r="AI576" i="9"/>
  <c r="AJ576" i="9"/>
  <c r="AF577" i="9"/>
  <c r="AG577" i="9"/>
  <c r="AH577" i="9"/>
  <c r="AI577" i="9"/>
  <c r="AJ577" i="9"/>
  <c r="AF578" i="9"/>
  <c r="AG578" i="9"/>
  <c r="AH578" i="9"/>
  <c r="AI578" i="9"/>
  <c r="AJ578" i="9"/>
  <c r="AF579" i="9"/>
  <c r="AG579" i="9"/>
  <c r="AH579" i="9"/>
  <c r="AI579" i="9"/>
  <c r="AJ579" i="9"/>
  <c r="AF580" i="9"/>
  <c r="AG580" i="9"/>
  <c r="AH580" i="9"/>
  <c r="AI580" i="9"/>
  <c r="AJ580" i="9"/>
  <c r="AF581" i="9"/>
  <c r="AG581" i="9"/>
  <c r="AH581" i="9"/>
  <c r="AI581" i="9"/>
  <c r="AJ581" i="9"/>
  <c r="AF582" i="9"/>
  <c r="AG582" i="9"/>
  <c r="AH582" i="9"/>
  <c r="AI582" i="9"/>
  <c r="AJ582" i="9"/>
  <c r="AF583" i="9"/>
  <c r="AG583" i="9"/>
  <c r="AH583" i="9"/>
  <c r="AI583" i="9"/>
  <c r="AJ583" i="9"/>
  <c r="AF584" i="9"/>
  <c r="AG584" i="9"/>
  <c r="AH584" i="9"/>
  <c r="AI584" i="9"/>
  <c r="AJ584" i="9"/>
  <c r="AF585" i="9"/>
  <c r="AG585" i="9"/>
  <c r="AH585" i="9"/>
  <c r="AI585" i="9"/>
  <c r="AJ585" i="9"/>
  <c r="AF586" i="9"/>
  <c r="AG586" i="9"/>
  <c r="AH586" i="9"/>
  <c r="AI586" i="9"/>
  <c r="AJ586" i="9"/>
  <c r="AF587" i="9"/>
  <c r="AG587" i="9"/>
  <c r="AH587" i="9"/>
  <c r="AI587" i="9"/>
  <c r="AJ587" i="9"/>
  <c r="AF588" i="9"/>
  <c r="AG588" i="9"/>
  <c r="AH588" i="9"/>
  <c r="AI588" i="9"/>
  <c r="AJ588" i="9"/>
  <c r="AF589" i="9"/>
  <c r="AG589" i="9"/>
  <c r="AH589" i="9"/>
  <c r="AI589" i="9"/>
  <c r="AJ589" i="9"/>
  <c r="AF590" i="9"/>
  <c r="AG590" i="9"/>
  <c r="AH590" i="9"/>
  <c r="AI590" i="9"/>
  <c r="AJ590" i="9"/>
  <c r="AF591" i="9"/>
  <c r="AG591" i="9"/>
  <c r="AH591" i="9"/>
  <c r="AI591" i="9"/>
  <c r="AJ591" i="9"/>
  <c r="AF592" i="9"/>
  <c r="AG592" i="9"/>
  <c r="AH592" i="9"/>
  <c r="AI592" i="9"/>
  <c r="AJ592" i="9"/>
  <c r="AF593" i="9"/>
  <c r="AG593" i="9"/>
  <c r="AH593" i="9"/>
  <c r="AI593" i="9"/>
  <c r="AJ593" i="9"/>
  <c r="AF594" i="9"/>
  <c r="AG594" i="9"/>
  <c r="AH594" i="9"/>
  <c r="AI594" i="9"/>
  <c r="AJ594" i="9"/>
  <c r="AF595" i="9"/>
  <c r="AG595" i="9"/>
  <c r="AH595" i="9"/>
  <c r="AI595" i="9"/>
  <c r="AJ595" i="9"/>
  <c r="AF596" i="9"/>
  <c r="AG596" i="9"/>
  <c r="AH596" i="9"/>
  <c r="AI596" i="9"/>
  <c r="AJ596" i="9"/>
  <c r="AF597" i="9"/>
  <c r="AG597" i="9"/>
  <c r="AH597" i="9"/>
  <c r="AI597" i="9"/>
  <c r="AJ597" i="9"/>
  <c r="AF598" i="9"/>
  <c r="AG598" i="9"/>
  <c r="AH598" i="9"/>
  <c r="AI598" i="9"/>
  <c r="AJ598" i="9"/>
  <c r="AF599" i="9"/>
  <c r="AG599" i="9"/>
  <c r="AH599" i="9"/>
  <c r="AI599" i="9"/>
  <c r="AJ599" i="9"/>
  <c r="AF600" i="9"/>
  <c r="AG600" i="9"/>
  <c r="AH600" i="9"/>
  <c r="AI600" i="9"/>
  <c r="AJ600" i="9"/>
  <c r="AF601" i="9"/>
  <c r="AG601" i="9"/>
  <c r="AH601" i="9"/>
  <c r="AI601" i="9"/>
  <c r="AJ601" i="9"/>
  <c r="AF602" i="9"/>
  <c r="AG602" i="9"/>
  <c r="AH602" i="9"/>
  <c r="AI602" i="9"/>
  <c r="AJ602" i="9"/>
  <c r="AF603" i="9"/>
  <c r="AG603" i="9"/>
  <c r="AH603" i="9"/>
  <c r="AI603" i="9"/>
  <c r="AJ603" i="9"/>
  <c r="AF604" i="9"/>
  <c r="AG604" i="9"/>
  <c r="AH604" i="9"/>
  <c r="AI604" i="9"/>
  <c r="AJ604" i="9"/>
  <c r="AF605" i="9"/>
  <c r="AG605" i="9"/>
  <c r="AH605" i="9"/>
  <c r="AI605" i="9"/>
  <c r="AJ605" i="9"/>
  <c r="AF606" i="9"/>
  <c r="AG606" i="9"/>
  <c r="AH606" i="9"/>
  <c r="AI606" i="9"/>
  <c r="AJ606" i="9"/>
  <c r="AF607" i="9"/>
  <c r="AG607" i="9"/>
  <c r="AH607" i="9"/>
  <c r="AI607" i="9"/>
  <c r="AJ607" i="9"/>
  <c r="AF608" i="9"/>
  <c r="AG608" i="9"/>
  <c r="AH608" i="9"/>
  <c r="AI608" i="9"/>
  <c r="AJ608" i="9"/>
  <c r="AF609" i="9"/>
  <c r="AG609" i="9"/>
  <c r="AH609" i="9"/>
  <c r="AI609" i="9"/>
  <c r="AJ609" i="9"/>
  <c r="AF610" i="9"/>
  <c r="AG610" i="9"/>
  <c r="AH610" i="9"/>
  <c r="AI610" i="9"/>
  <c r="AJ610" i="9"/>
  <c r="AF611" i="9"/>
  <c r="AG611" i="9"/>
  <c r="AH611" i="9"/>
  <c r="AI611" i="9"/>
  <c r="AJ611" i="9"/>
  <c r="AF612" i="9"/>
  <c r="AG612" i="9"/>
  <c r="AH612" i="9"/>
  <c r="AI612" i="9"/>
  <c r="AJ612" i="9"/>
  <c r="AF613" i="9"/>
  <c r="AG613" i="9"/>
  <c r="AH613" i="9"/>
  <c r="AI613" i="9"/>
  <c r="AJ613" i="9"/>
  <c r="AF614" i="9"/>
  <c r="AG614" i="9"/>
  <c r="AH614" i="9"/>
  <c r="AI614" i="9"/>
  <c r="AJ614" i="9"/>
  <c r="AF615" i="9"/>
  <c r="AG615" i="9"/>
  <c r="AH615" i="9"/>
  <c r="AI615" i="9"/>
  <c r="AJ615" i="9"/>
  <c r="AF616" i="9"/>
  <c r="AG616" i="9"/>
  <c r="AH616" i="9"/>
  <c r="AI616" i="9"/>
  <c r="AJ616" i="9"/>
  <c r="AF617" i="9"/>
  <c r="AG617" i="9"/>
  <c r="AH617" i="9"/>
  <c r="AI617" i="9"/>
  <c r="AJ617" i="9"/>
  <c r="AF618" i="9"/>
  <c r="AG618" i="9"/>
  <c r="AH618" i="9"/>
  <c r="AI618" i="9"/>
  <c r="AJ618" i="9"/>
  <c r="AF619" i="9"/>
  <c r="AG619" i="9"/>
  <c r="AH619" i="9"/>
  <c r="AI619" i="9"/>
  <c r="AJ619" i="9"/>
  <c r="AF620" i="9"/>
  <c r="AG620" i="9"/>
  <c r="AH620" i="9"/>
  <c r="AI620" i="9"/>
  <c r="AJ620" i="9"/>
  <c r="AF621" i="9"/>
  <c r="AG621" i="9"/>
  <c r="AH621" i="9"/>
  <c r="AI621" i="9"/>
  <c r="AJ621" i="9"/>
  <c r="AF622" i="9"/>
  <c r="AG622" i="9"/>
  <c r="AH622" i="9"/>
  <c r="AI622" i="9"/>
  <c r="AJ622" i="9"/>
  <c r="AF623" i="9"/>
  <c r="AG623" i="9"/>
  <c r="AH623" i="9"/>
  <c r="AI623" i="9"/>
  <c r="AJ623" i="9"/>
  <c r="AF624" i="9"/>
  <c r="AG624" i="9"/>
  <c r="AH624" i="9"/>
  <c r="AI624" i="9"/>
  <c r="AJ624" i="9"/>
  <c r="AF625" i="9"/>
  <c r="AG625" i="9"/>
  <c r="AH625" i="9"/>
  <c r="AI625" i="9"/>
  <c r="AJ625" i="9"/>
  <c r="AF626" i="9"/>
  <c r="AG626" i="9"/>
  <c r="AH626" i="9"/>
  <c r="AI626" i="9"/>
  <c r="AJ626" i="9"/>
  <c r="AF627" i="9"/>
  <c r="AG627" i="9"/>
  <c r="AH627" i="9"/>
  <c r="AI627" i="9"/>
  <c r="AJ627" i="9"/>
  <c r="AF628" i="9"/>
  <c r="AG628" i="9"/>
  <c r="AH628" i="9"/>
  <c r="AI628" i="9"/>
  <c r="AJ628" i="9"/>
  <c r="AF629" i="9"/>
  <c r="AG629" i="9"/>
  <c r="AH629" i="9"/>
  <c r="AI629" i="9"/>
  <c r="AJ629" i="9"/>
  <c r="AF630" i="9"/>
  <c r="AG630" i="9"/>
  <c r="AH630" i="9"/>
  <c r="AI630" i="9"/>
  <c r="AJ630" i="9"/>
  <c r="AF631" i="9"/>
  <c r="AG631" i="9"/>
  <c r="AH631" i="9"/>
  <c r="AI631" i="9"/>
  <c r="AJ631" i="9"/>
  <c r="AF632" i="9"/>
  <c r="AG632" i="9"/>
  <c r="AH632" i="9"/>
  <c r="AI632" i="9"/>
  <c r="AJ632" i="9"/>
  <c r="AF633" i="9"/>
  <c r="AG633" i="9"/>
  <c r="AH633" i="9"/>
  <c r="AI633" i="9"/>
  <c r="AJ633" i="9"/>
  <c r="AF634" i="9"/>
  <c r="AG634" i="9"/>
  <c r="AH634" i="9"/>
  <c r="AI634" i="9"/>
  <c r="AJ634" i="9"/>
  <c r="AF635" i="9"/>
  <c r="AG635" i="9"/>
  <c r="AH635" i="9"/>
  <c r="AI635" i="9"/>
  <c r="AJ635" i="9"/>
  <c r="AF636" i="9"/>
  <c r="AG636" i="9"/>
  <c r="AH636" i="9"/>
  <c r="AI636" i="9"/>
  <c r="AJ636" i="9"/>
  <c r="AF637" i="9"/>
  <c r="AG637" i="9"/>
  <c r="AH637" i="9"/>
  <c r="AI637" i="9"/>
  <c r="AJ637" i="9"/>
  <c r="AF638" i="9"/>
  <c r="AG638" i="9"/>
  <c r="AH638" i="9"/>
  <c r="AI638" i="9"/>
  <c r="AJ638" i="9"/>
  <c r="AF639" i="9"/>
  <c r="AG639" i="9"/>
  <c r="AH639" i="9"/>
  <c r="AI639" i="9"/>
  <c r="AJ639" i="9"/>
  <c r="AF640" i="9"/>
  <c r="AG640" i="9"/>
  <c r="AH640" i="9"/>
  <c r="AI640" i="9"/>
  <c r="AJ640" i="9"/>
  <c r="AF641" i="9"/>
  <c r="AG641" i="9"/>
  <c r="AH641" i="9"/>
  <c r="AI641" i="9"/>
  <c r="AJ641" i="9"/>
  <c r="AF642" i="9"/>
  <c r="AG642" i="9"/>
  <c r="AH642" i="9"/>
  <c r="AI642" i="9"/>
  <c r="AJ642" i="9"/>
  <c r="AF643" i="9"/>
  <c r="AG643" i="9"/>
  <c r="AH643" i="9"/>
  <c r="AI643" i="9"/>
  <c r="AJ643" i="9"/>
  <c r="AF644" i="9"/>
  <c r="AG644" i="9"/>
  <c r="AH644" i="9"/>
  <c r="AI644" i="9"/>
  <c r="AJ644" i="9"/>
  <c r="AF645" i="9"/>
  <c r="AG645" i="9"/>
  <c r="AH645" i="9"/>
  <c r="AI645" i="9"/>
  <c r="AJ645" i="9"/>
  <c r="AF646" i="9"/>
  <c r="AG646" i="9"/>
  <c r="AH646" i="9"/>
  <c r="AI646" i="9"/>
  <c r="AJ646" i="9"/>
  <c r="AF647" i="9"/>
  <c r="AG647" i="9"/>
  <c r="AH647" i="9"/>
  <c r="AI647" i="9"/>
  <c r="AJ647" i="9"/>
  <c r="AF648" i="9"/>
  <c r="AG648" i="9"/>
  <c r="AH648" i="9"/>
  <c r="AI648" i="9"/>
  <c r="AJ648" i="9"/>
  <c r="AF649" i="9"/>
  <c r="AG649" i="9"/>
  <c r="AH649" i="9"/>
  <c r="AI649" i="9"/>
  <c r="AJ649" i="9"/>
  <c r="AF650" i="9"/>
  <c r="AG650" i="9"/>
  <c r="AH650" i="9"/>
  <c r="AI650" i="9"/>
  <c r="AJ650" i="9"/>
  <c r="AF651" i="9"/>
  <c r="AG651" i="9"/>
  <c r="AH651" i="9"/>
  <c r="AI651" i="9"/>
  <c r="AJ651" i="9"/>
  <c r="AF652" i="9"/>
  <c r="AG652" i="9"/>
  <c r="AH652" i="9"/>
  <c r="AI652" i="9"/>
  <c r="AJ652" i="9"/>
  <c r="AF653" i="9"/>
  <c r="AG653" i="9"/>
  <c r="AH653" i="9"/>
  <c r="AI653" i="9"/>
  <c r="AJ653" i="9"/>
  <c r="AF654" i="9"/>
  <c r="AG654" i="9"/>
  <c r="AH654" i="9"/>
  <c r="AI654" i="9"/>
  <c r="AJ654" i="9"/>
  <c r="AF655" i="9"/>
  <c r="AG655" i="9"/>
  <c r="AH655" i="9"/>
  <c r="AI655" i="9"/>
  <c r="AJ655" i="9"/>
  <c r="AF656" i="9"/>
  <c r="AG656" i="9"/>
  <c r="AH656" i="9"/>
  <c r="AI656" i="9"/>
  <c r="AJ656" i="9"/>
  <c r="AF657" i="9"/>
  <c r="AG657" i="9"/>
  <c r="AH657" i="9"/>
  <c r="AI657" i="9"/>
  <c r="AJ657" i="9"/>
  <c r="AF658" i="9"/>
  <c r="AG658" i="9"/>
  <c r="AH658" i="9"/>
  <c r="AI658" i="9"/>
  <c r="AJ658" i="9"/>
  <c r="AF659" i="9"/>
  <c r="AG659" i="9"/>
  <c r="AH659" i="9"/>
  <c r="AI659" i="9"/>
  <c r="AJ659" i="9"/>
  <c r="AF660" i="9"/>
  <c r="AG660" i="9"/>
  <c r="AH660" i="9"/>
  <c r="AI660" i="9"/>
  <c r="AJ660" i="9"/>
  <c r="AF661" i="9"/>
  <c r="AG661" i="9"/>
  <c r="AH661" i="9"/>
  <c r="AI661" i="9"/>
  <c r="AJ661" i="9"/>
  <c r="AF662" i="9"/>
  <c r="AG662" i="9"/>
  <c r="AH662" i="9"/>
  <c r="AI662" i="9"/>
  <c r="AJ662" i="9"/>
  <c r="AF663" i="9"/>
  <c r="AG663" i="9"/>
  <c r="AH663" i="9"/>
  <c r="AI663" i="9"/>
  <c r="AJ663" i="9"/>
  <c r="AF664" i="9"/>
  <c r="AG664" i="9"/>
  <c r="AH664" i="9"/>
  <c r="AI664" i="9"/>
  <c r="AJ664" i="9"/>
  <c r="AF665" i="9"/>
  <c r="AG665" i="9"/>
  <c r="AH665" i="9"/>
  <c r="AI665" i="9"/>
  <c r="AJ665" i="9"/>
  <c r="AF666" i="9"/>
  <c r="AG666" i="9"/>
  <c r="AH666" i="9"/>
  <c r="AI666" i="9"/>
  <c r="AJ666" i="9"/>
  <c r="AF667" i="9"/>
  <c r="AG667" i="9"/>
  <c r="AH667" i="9"/>
  <c r="AI667" i="9"/>
  <c r="AJ667" i="9"/>
  <c r="AF668" i="9"/>
  <c r="AG668" i="9"/>
  <c r="AH668" i="9"/>
  <c r="AI668" i="9"/>
  <c r="AJ668" i="9"/>
  <c r="AF669" i="9"/>
  <c r="AG669" i="9"/>
  <c r="AH669" i="9"/>
  <c r="AI669" i="9"/>
  <c r="AJ669" i="9"/>
  <c r="AF670" i="9"/>
  <c r="AG670" i="9"/>
  <c r="AH670" i="9"/>
  <c r="AI670" i="9"/>
  <c r="AJ670" i="9"/>
  <c r="AF671" i="9"/>
  <c r="AG671" i="9"/>
  <c r="AH671" i="9"/>
  <c r="AI671" i="9"/>
  <c r="AJ671" i="9"/>
  <c r="AF672" i="9"/>
  <c r="AG672" i="9"/>
  <c r="AH672" i="9"/>
  <c r="AI672" i="9"/>
  <c r="AJ672" i="9"/>
  <c r="AF673" i="9"/>
  <c r="AG673" i="9"/>
  <c r="AH673" i="9"/>
  <c r="AI673" i="9"/>
  <c r="AJ673" i="9"/>
  <c r="AF674" i="9"/>
  <c r="AG674" i="9"/>
  <c r="AH674" i="9"/>
  <c r="AI674" i="9"/>
  <c r="AJ674" i="9"/>
  <c r="AF675" i="9"/>
  <c r="AG675" i="9"/>
  <c r="AH675" i="9"/>
  <c r="AI675" i="9"/>
  <c r="AJ675" i="9"/>
  <c r="AF676" i="9"/>
  <c r="AG676" i="9"/>
  <c r="AH676" i="9"/>
  <c r="AI676" i="9"/>
  <c r="AJ676" i="9"/>
  <c r="AF677" i="9"/>
  <c r="AG677" i="9"/>
  <c r="AH677" i="9"/>
  <c r="AI677" i="9"/>
  <c r="AJ677" i="9"/>
  <c r="AF678" i="9"/>
  <c r="AG678" i="9"/>
  <c r="AH678" i="9"/>
  <c r="AI678" i="9"/>
  <c r="AJ678" i="9"/>
  <c r="AF679" i="9"/>
  <c r="AG679" i="9"/>
  <c r="AH679" i="9"/>
  <c r="AI679" i="9"/>
  <c r="AJ679" i="9"/>
  <c r="AF680" i="9"/>
  <c r="AG680" i="9"/>
  <c r="AH680" i="9"/>
  <c r="AI680" i="9"/>
  <c r="AJ680" i="9"/>
  <c r="AF681" i="9"/>
  <c r="AG681" i="9"/>
  <c r="AH681" i="9"/>
  <c r="AI681" i="9"/>
  <c r="AJ681" i="9"/>
  <c r="AF682" i="9"/>
  <c r="AG682" i="9"/>
  <c r="AH682" i="9"/>
  <c r="AI682" i="9"/>
  <c r="AJ682" i="9"/>
  <c r="AF683" i="9"/>
  <c r="AG683" i="9"/>
  <c r="AH683" i="9"/>
  <c r="AI683" i="9"/>
  <c r="AJ683" i="9"/>
  <c r="AF684" i="9"/>
  <c r="AG684" i="9"/>
  <c r="AH684" i="9"/>
  <c r="AI684" i="9"/>
  <c r="AJ684" i="9"/>
  <c r="AF685" i="9"/>
  <c r="AG685" i="9"/>
  <c r="AH685" i="9"/>
  <c r="AI685" i="9"/>
  <c r="AJ685" i="9"/>
  <c r="AF686" i="9"/>
  <c r="AG686" i="9"/>
  <c r="AH686" i="9"/>
  <c r="AI686" i="9"/>
  <c r="AJ686" i="9"/>
  <c r="AF687" i="9"/>
  <c r="AG687" i="9"/>
  <c r="AH687" i="9"/>
  <c r="AI687" i="9"/>
  <c r="AJ687" i="9"/>
  <c r="AF688" i="9"/>
  <c r="AG688" i="9"/>
  <c r="AH688" i="9"/>
  <c r="AI688" i="9"/>
  <c r="AJ688" i="9"/>
  <c r="AF689" i="9"/>
  <c r="AG689" i="9"/>
  <c r="AH689" i="9"/>
  <c r="AI689" i="9"/>
  <c r="AJ689" i="9"/>
  <c r="AF690" i="9"/>
  <c r="AG690" i="9"/>
  <c r="AH690" i="9"/>
  <c r="AI690" i="9"/>
  <c r="AJ690" i="9"/>
  <c r="AF691" i="9"/>
  <c r="AG691" i="9"/>
  <c r="AH691" i="9"/>
  <c r="AI691" i="9"/>
  <c r="AJ691" i="9"/>
  <c r="AF692" i="9"/>
  <c r="AG692" i="9"/>
  <c r="AH692" i="9"/>
  <c r="AI692" i="9"/>
  <c r="AJ692" i="9"/>
  <c r="AF693" i="9"/>
  <c r="AG693" i="9"/>
  <c r="AH693" i="9"/>
  <c r="AI693" i="9"/>
  <c r="AJ693" i="9"/>
  <c r="AF694" i="9"/>
  <c r="AG694" i="9"/>
  <c r="AH694" i="9"/>
  <c r="AI694" i="9"/>
  <c r="AJ694" i="9"/>
  <c r="AF695" i="9"/>
  <c r="AG695" i="9"/>
  <c r="AH695" i="9"/>
  <c r="AI695" i="9"/>
  <c r="AJ695" i="9"/>
  <c r="AF696" i="9"/>
  <c r="AG696" i="9"/>
  <c r="AH696" i="9"/>
  <c r="AI696" i="9"/>
  <c r="AJ696" i="9"/>
  <c r="AF697" i="9"/>
  <c r="AG697" i="9"/>
  <c r="AH697" i="9"/>
  <c r="AI697" i="9"/>
  <c r="AJ697" i="9"/>
  <c r="AF698" i="9"/>
  <c r="AG698" i="9"/>
  <c r="AH698" i="9"/>
  <c r="AI698" i="9"/>
  <c r="AJ698" i="9"/>
  <c r="AF699" i="9"/>
  <c r="AG699" i="9"/>
  <c r="AH699" i="9"/>
  <c r="AI699" i="9"/>
  <c r="AJ699" i="9"/>
  <c r="AF700" i="9"/>
  <c r="AG700" i="9"/>
  <c r="AH700" i="9"/>
  <c r="AI700" i="9"/>
  <c r="AJ700" i="9"/>
  <c r="AF701" i="9"/>
  <c r="AG701" i="9"/>
  <c r="AH701" i="9"/>
  <c r="AI701" i="9"/>
  <c r="AJ701" i="9"/>
  <c r="AF702" i="9"/>
  <c r="AG702" i="9"/>
  <c r="AH702" i="9"/>
  <c r="AI702" i="9"/>
  <c r="AJ702" i="9"/>
  <c r="AF703" i="9"/>
  <c r="AG703" i="9"/>
  <c r="AH703" i="9"/>
  <c r="AI703" i="9"/>
  <c r="AJ703" i="9"/>
  <c r="AF704" i="9"/>
  <c r="AG704" i="9"/>
  <c r="AH704" i="9"/>
  <c r="AI704" i="9"/>
  <c r="AJ704" i="9"/>
  <c r="AF705" i="9"/>
  <c r="AG705" i="9"/>
  <c r="AH705" i="9"/>
  <c r="AI705" i="9"/>
  <c r="AJ705" i="9"/>
  <c r="AF706" i="9"/>
  <c r="AG706" i="9"/>
  <c r="AH706" i="9"/>
  <c r="AI706" i="9"/>
  <c r="AJ706" i="9"/>
  <c r="AF707" i="9"/>
  <c r="AG707" i="9"/>
  <c r="AH707" i="9"/>
  <c r="AI707" i="9"/>
  <c r="AJ707" i="9"/>
  <c r="AF708" i="9"/>
  <c r="AG708" i="9"/>
  <c r="AH708" i="9"/>
  <c r="AI708" i="9"/>
  <c r="AJ708" i="9"/>
  <c r="AF709" i="9"/>
  <c r="AG709" i="9"/>
  <c r="AH709" i="9"/>
  <c r="AI709" i="9"/>
  <c r="AJ709" i="9"/>
  <c r="AF710" i="9"/>
  <c r="AG710" i="9"/>
  <c r="AH710" i="9"/>
  <c r="AI710" i="9"/>
  <c r="AJ710" i="9"/>
  <c r="AF711" i="9"/>
  <c r="AG711" i="9"/>
  <c r="AH711" i="9"/>
  <c r="AI711" i="9"/>
  <c r="AJ711" i="9"/>
  <c r="AF712" i="9"/>
  <c r="AG712" i="9"/>
  <c r="AH712" i="9"/>
  <c r="AI712" i="9"/>
  <c r="AJ712" i="9"/>
  <c r="AF713" i="9"/>
  <c r="AG713" i="9"/>
  <c r="AH713" i="9"/>
  <c r="AI713" i="9"/>
  <c r="AJ713" i="9"/>
  <c r="AF714" i="9"/>
  <c r="AG714" i="9"/>
  <c r="AH714" i="9"/>
  <c r="AI714" i="9"/>
  <c r="AJ714" i="9"/>
  <c r="AF715" i="9"/>
  <c r="AG715" i="9"/>
  <c r="AH715" i="9"/>
  <c r="AI715" i="9"/>
  <c r="AJ715" i="9"/>
  <c r="AF716" i="9"/>
  <c r="AG716" i="9"/>
  <c r="AH716" i="9"/>
  <c r="AI716" i="9"/>
  <c r="AJ716" i="9"/>
  <c r="AF717" i="9"/>
  <c r="AG717" i="9"/>
  <c r="AH717" i="9"/>
  <c r="AI717" i="9"/>
  <c r="AJ717" i="9"/>
  <c r="AF718" i="9"/>
  <c r="AG718" i="9"/>
  <c r="AH718" i="9"/>
  <c r="AI718" i="9"/>
  <c r="AJ718" i="9"/>
  <c r="AF719" i="9"/>
  <c r="AG719" i="9"/>
  <c r="AH719" i="9"/>
  <c r="AI719" i="9"/>
  <c r="AJ719" i="9"/>
  <c r="AF720" i="9"/>
  <c r="AG720" i="9"/>
  <c r="AH720" i="9"/>
  <c r="AI720" i="9"/>
  <c r="AJ720" i="9"/>
  <c r="AF721" i="9"/>
  <c r="AG721" i="9"/>
  <c r="AH721" i="9"/>
  <c r="AI721" i="9"/>
  <c r="AJ721" i="9"/>
  <c r="AF722" i="9"/>
  <c r="AG722" i="9"/>
  <c r="AH722" i="9"/>
  <c r="AI722" i="9"/>
  <c r="AJ722" i="9"/>
  <c r="AF723" i="9"/>
  <c r="AG723" i="9"/>
  <c r="AH723" i="9"/>
  <c r="AI723" i="9"/>
  <c r="AJ723" i="9"/>
  <c r="AF724" i="9"/>
  <c r="AG724" i="9"/>
  <c r="AH724" i="9"/>
  <c r="AI724" i="9"/>
  <c r="AJ724" i="9"/>
  <c r="AF725" i="9"/>
  <c r="AG725" i="9"/>
  <c r="AH725" i="9"/>
  <c r="AI725" i="9"/>
  <c r="AJ725" i="9"/>
  <c r="AF726" i="9"/>
  <c r="AG726" i="9"/>
  <c r="AH726" i="9"/>
  <c r="AI726" i="9"/>
  <c r="AJ726" i="9"/>
  <c r="AF727" i="9"/>
  <c r="AG727" i="9"/>
  <c r="AH727" i="9"/>
  <c r="AI727" i="9"/>
  <c r="AJ727" i="9"/>
  <c r="AF728" i="9"/>
  <c r="AG728" i="9"/>
  <c r="AH728" i="9"/>
  <c r="AI728" i="9"/>
  <c r="AJ728" i="9"/>
  <c r="AF729" i="9"/>
  <c r="AG729" i="9"/>
  <c r="AH729" i="9"/>
  <c r="AI729" i="9"/>
  <c r="AJ729" i="9"/>
  <c r="AF730" i="9"/>
  <c r="AG730" i="9"/>
  <c r="AH730" i="9"/>
  <c r="AI730" i="9"/>
  <c r="AJ730" i="9"/>
  <c r="AF731" i="9"/>
  <c r="AG731" i="9"/>
  <c r="AH731" i="9"/>
  <c r="AI731" i="9"/>
  <c r="AJ731" i="9"/>
  <c r="AF732" i="9"/>
  <c r="AG732" i="9"/>
  <c r="AH732" i="9"/>
  <c r="AI732" i="9"/>
  <c r="AJ732" i="9"/>
  <c r="AF733" i="9"/>
  <c r="AG733" i="9"/>
  <c r="AH733" i="9"/>
  <c r="AI733" i="9"/>
  <c r="AJ733" i="9"/>
  <c r="AF734" i="9"/>
  <c r="AG734" i="9"/>
  <c r="AH734" i="9"/>
  <c r="AI734" i="9"/>
  <c r="AJ734" i="9"/>
  <c r="AF735" i="9"/>
  <c r="AG735" i="9"/>
  <c r="AH735" i="9"/>
  <c r="AI735" i="9"/>
  <c r="AJ735" i="9"/>
  <c r="AF736" i="9"/>
  <c r="AG736" i="9"/>
  <c r="AH736" i="9"/>
  <c r="AI736" i="9"/>
  <c r="AJ736" i="9"/>
  <c r="AF737" i="9"/>
  <c r="AG737" i="9"/>
  <c r="AH737" i="9"/>
  <c r="AI737" i="9"/>
  <c r="AJ737" i="9"/>
  <c r="AF738" i="9"/>
  <c r="AG738" i="9"/>
  <c r="AH738" i="9"/>
  <c r="AI738" i="9"/>
  <c r="AJ738" i="9"/>
  <c r="AF739" i="9"/>
  <c r="AG739" i="9"/>
  <c r="AH739" i="9"/>
  <c r="AI739" i="9"/>
  <c r="AJ739" i="9"/>
  <c r="AF740" i="9"/>
  <c r="AG740" i="9"/>
  <c r="AH740" i="9"/>
  <c r="AI740" i="9"/>
  <c r="AJ740" i="9"/>
  <c r="AF741" i="9"/>
  <c r="AG741" i="9"/>
  <c r="AH741" i="9"/>
  <c r="AI741" i="9"/>
  <c r="AJ741" i="9"/>
  <c r="AF742" i="9"/>
  <c r="AG742" i="9"/>
  <c r="AH742" i="9"/>
  <c r="AI742" i="9"/>
  <c r="AJ742" i="9"/>
  <c r="AF743" i="9"/>
  <c r="AG743" i="9"/>
  <c r="AH743" i="9"/>
  <c r="AI743" i="9"/>
  <c r="AJ743" i="9"/>
  <c r="AF744" i="9"/>
  <c r="AG744" i="9"/>
  <c r="AH744" i="9"/>
  <c r="AI744" i="9"/>
  <c r="AJ744" i="9"/>
  <c r="AF745" i="9"/>
  <c r="AG745" i="9"/>
  <c r="AH745" i="9"/>
  <c r="AI745" i="9"/>
  <c r="AJ745" i="9"/>
  <c r="AF746" i="9"/>
  <c r="AG746" i="9"/>
  <c r="AH746" i="9"/>
  <c r="AI746" i="9"/>
  <c r="AJ746" i="9"/>
  <c r="AF747" i="9"/>
  <c r="AG747" i="9"/>
  <c r="AH747" i="9"/>
  <c r="AI747" i="9"/>
  <c r="AJ747" i="9"/>
  <c r="AF748" i="9"/>
  <c r="AG748" i="9"/>
  <c r="AH748" i="9"/>
  <c r="AI748" i="9"/>
  <c r="AJ748" i="9"/>
  <c r="AF749" i="9"/>
  <c r="AG749" i="9"/>
  <c r="AH749" i="9"/>
  <c r="AI749" i="9"/>
  <c r="AJ749" i="9"/>
  <c r="AF750" i="9"/>
  <c r="AG750" i="9"/>
  <c r="AH750" i="9"/>
  <c r="AI750" i="9"/>
  <c r="AJ750" i="9"/>
  <c r="AF751" i="9"/>
  <c r="AG751" i="9"/>
  <c r="AH751" i="9"/>
  <c r="AI751" i="9"/>
  <c r="AJ751" i="9"/>
  <c r="AF752" i="9"/>
  <c r="AG752" i="9"/>
  <c r="AH752" i="9"/>
  <c r="AI752" i="9"/>
  <c r="AJ752" i="9"/>
  <c r="AF753" i="9"/>
  <c r="AG753" i="9"/>
  <c r="AH753" i="9"/>
  <c r="AI753" i="9"/>
  <c r="AJ753" i="9"/>
  <c r="AF754" i="9"/>
  <c r="AG754" i="9"/>
  <c r="AH754" i="9"/>
  <c r="AI754" i="9"/>
  <c r="AJ754" i="9"/>
  <c r="AF755" i="9"/>
  <c r="AG755" i="9"/>
  <c r="AH755" i="9"/>
  <c r="AI755" i="9"/>
  <c r="AJ755" i="9"/>
  <c r="AF756" i="9"/>
  <c r="AG756" i="9"/>
  <c r="AH756" i="9"/>
  <c r="AI756" i="9"/>
  <c r="AJ756" i="9"/>
  <c r="AF757" i="9"/>
  <c r="AG757" i="9"/>
  <c r="AH757" i="9"/>
  <c r="AI757" i="9"/>
  <c r="AJ757" i="9"/>
  <c r="AF758" i="9"/>
  <c r="AG758" i="9"/>
  <c r="AH758" i="9"/>
  <c r="AI758" i="9"/>
  <c r="AJ758" i="9"/>
  <c r="AF759" i="9"/>
  <c r="AG759" i="9"/>
  <c r="AH759" i="9"/>
  <c r="AI759" i="9"/>
  <c r="AJ759" i="9"/>
  <c r="AF760" i="9"/>
  <c r="AG760" i="9"/>
  <c r="AH760" i="9"/>
  <c r="AI760" i="9"/>
  <c r="AJ760" i="9"/>
  <c r="AF761" i="9"/>
  <c r="AG761" i="9"/>
  <c r="AH761" i="9"/>
  <c r="AI761" i="9"/>
  <c r="AJ761" i="9"/>
  <c r="AF762" i="9"/>
  <c r="AG762" i="9"/>
  <c r="AH762" i="9"/>
  <c r="AI762" i="9"/>
  <c r="AJ762" i="9"/>
  <c r="AF763" i="9"/>
  <c r="AG763" i="9"/>
  <c r="AH763" i="9"/>
  <c r="AI763" i="9"/>
  <c r="AJ763" i="9"/>
  <c r="AF764" i="9"/>
  <c r="AG764" i="9"/>
  <c r="AH764" i="9"/>
  <c r="AI764" i="9"/>
  <c r="AJ764" i="9"/>
  <c r="AF765" i="9"/>
  <c r="AG765" i="9"/>
  <c r="AH765" i="9"/>
  <c r="AI765" i="9"/>
  <c r="AJ765" i="9"/>
  <c r="AF766" i="9"/>
  <c r="AG766" i="9"/>
  <c r="AH766" i="9"/>
  <c r="AI766" i="9"/>
  <c r="AJ766" i="9"/>
  <c r="AF767" i="9"/>
  <c r="AG767" i="9"/>
  <c r="AH767" i="9"/>
  <c r="AI767" i="9"/>
  <c r="AJ767" i="9"/>
  <c r="AF768" i="9"/>
  <c r="AG768" i="9"/>
  <c r="AH768" i="9"/>
  <c r="AI768" i="9"/>
  <c r="AJ768" i="9"/>
  <c r="AF769" i="9"/>
  <c r="AG769" i="9"/>
  <c r="AH769" i="9"/>
  <c r="AI769" i="9"/>
  <c r="AJ769" i="9"/>
  <c r="AF770" i="9"/>
  <c r="AG770" i="9"/>
  <c r="AH770" i="9"/>
  <c r="AI770" i="9"/>
  <c r="AJ770" i="9"/>
  <c r="AF771" i="9"/>
  <c r="AG771" i="9"/>
  <c r="AH771" i="9"/>
  <c r="AI771" i="9"/>
  <c r="AJ771" i="9"/>
  <c r="AF772" i="9"/>
  <c r="AG772" i="9"/>
  <c r="AH772" i="9"/>
  <c r="AI772" i="9"/>
  <c r="AJ772" i="9"/>
  <c r="AF773" i="9"/>
  <c r="AG773" i="9"/>
  <c r="AH773" i="9"/>
  <c r="AI773" i="9"/>
  <c r="AJ773" i="9"/>
  <c r="AF774" i="9"/>
  <c r="AG774" i="9"/>
  <c r="AH774" i="9"/>
  <c r="AI774" i="9"/>
  <c r="AJ774" i="9"/>
  <c r="AF775" i="9"/>
  <c r="AG775" i="9"/>
  <c r="AH775" i="9"/>
  <c r="AI775" i="9"/>
  <c r="AJ775" i="9"/>
  <c r="AF776" i="9"/>
  <c r="AG776" i="9"/>
  <c r="AH776" i="9"/>
  <c r="AI776" i="9"/>
  <c r="AJ776" i="9"/>
  <c r="AF777" i="9"/>
  <c r="AG777" i="9"/>
  <c r="AH777" i="9"/>
  <c r="AI777" i="9"/>
  <c r="AJ777" i="9"/>
  <c r="AF778" i="9"/>
  <c r="AG778" i="9"/>
  <c r="AH778" i="9"/>
  <c r="AI778" i="9"/>
  <c r="AJ778" i="9"/>
  <c r="AF779" i="9"/>
  <c r="AG779" i="9"/>
  <c r="AH779" i="9"/>
  <c r="AI779" i="9"/>
  <c r="AJ779" i="9"/>
  <c r="AF780" i="9"/>
  <c r="AG780" i="9"/>
  <c r="AH780" i="9"/>
  <c r="AI780" i="9"/>
  <c r="AJ780" i="9"/>
  <c r="AF781" i="9"/>
  <c r="AG781" i="9"/>
  <c r="AH781" i="9"/>
  <c r="AI781" i="9"/>
  <c r="AJ781" i="9"/>
  <c r="AF782" i="9"/>
  <c r="AG782" i="9"/>
  <c r="AH782" i="9"/>
  <c r="AI782" i="9"/>
  <c r="AJ782" i="9"/>
  <c r="AF783" i="9"/>
  <c r="AG783" i="9"/>
  <c r="AH783" i="9"/>
  <c r="AI783" i="9"/>
  <c r="AJ783" i="9"/>
  <c r="AF784" i="9"/>
  <c r="AG784" i="9"/>
  <c r="AH784" i="9"/>
  <c r="AI784" i="9"/>
  <c r="AJ784" i="9"/>
  <c r="AF785" i="9"/>
  <c r="AG785" i="9"/>
  <c r="AH785" i="9"/>
  <c r="AI785" i="9"/>
  <c r="AJ785" i="9"/>
  <c r="AF786" i="9"/>
  <c r="AG786" i="9"/>
  <c r="AH786" i="9"/>
  <c r="AI786" i="9"/>
  <c r="AJ786" i="9"/>
  <c r="AF787" i="9"/>
  <c r="AG787" i="9"/>
  <c r="AH787" i="9"/>
  <c r="AI787" i="9"/>
  <c r="AJ787" i="9"/>
  <c r="AF788" i="9"/>
  <c r="AG788" i="9"/>
  <c r="AH788" i="9"/>
  <c r="AI788" i="9"/>
  <c r="AJ788" i="9"/>
  <c r="AF789" i="9"/>
  <c r="AG789" i="9"/>
  <c r="AH789" i="9"/>
  <c r="AI789" i="9"/>
  <c r="AJ789" i="9"/>
  <c r="AF790" i="9"/>
  <c r="AG790" i="9"/>
  <c r="AH790" i="9"/>
  <c r="AI790" i="9"/>
  <c r="AJ790" i="9"/>
  <c r="AF791" i="9"/>
  <c r="AG791" i="9"/>
  <c r="AH791" i="9"/>
  <c r="AI791" i="9"/>
  <c r="AJ791" i="9"/>
  <c r="AF792" i="9"/>
  <c r="AG792" i="9"/>
  <c r="AH792" i="9"/>
  <c r="AI792" i="9"/>
  <c r="AJ792" i="9"/>
  <c r="AF793" i="9"/>
  <c r="AG793" i="9"/>
  <c r="AH793" i="9"/>
  <c r="AI793" i="9"/>
  <c r="AJ793" i="9"/>
  <c r="AF794" i="9"/>
  <c r="AG794" i="9"/>
  <c r="AH794" i="9"/>
  <c r="AI794" i="9"/>
  <c r="AJ794" i="9"/>
  <c r="AF795" i="9"/>
  <c r="AG795" i="9"/>
  <c r="AH795" i="9"/>
  <c r="AI795" i="9"/>
  <c r="AJ795" i="9"/>
  <c r="AF796" i="9"/>
  <c r="AG796" i="9"/>
  <c r="AH796" i="9"/>
  <c r="AI796" i="9"/>
  <c r="AJ796" i="9"/>
  <c r="AF797" i="9"/>
  <c r="AG797" i="9"/>
  <c r="AH797" i="9"/>
  <c r="AI797" i="9"/>
  <c r="AJ797" i="9"/>
  <c r="AF798" i="9"/>
  <c r="AG798" i="9"/>
  <c r="AH798" i="9"/>
  <c r="AI798" i="9"/>
  <c r="AJ798" i="9"/>
  <c r="AF799" i="9"/>
  <c r="AG799" i="9"/>
  <c r="AH799" i="9"/>
  <c r="AI799" i="9"/>
  <c r="AJ799" i="9"/>
  <c r="AF800" i="9"/>
  <c r="AG800" i="9"/>
  <c r="AH800" i="9"/>
  <c r="AI800" i="9"/>
  <c r="AJ800" i="9"/>
  <c r="AF801" i="9"/>
  <c r="AG801" i="9"/>
  <c r="AH801" i="9"/>
  <c r="AI801" i="9"/>
  <c r="AJ801" i="9"/>
  <c r="AF802" i="9"/>
  <c r="AG802" i="9"/>
  <c r="AH802" i="9"/>
  <c r="AI802" i="9"/>
  <c r="AJ802" i="9"/>
  <c r="AF803" i="9"/>
  <c r="AG803" i="9"/>
  <c r="AH803" i="9"/>
  <c r="AI803" i="9"/>
  <c r="AJ803" i="9"/>
  <c r="AF804" i="9"/>
  <c r="AG804" i="9"/>
  <c r="AH804" i="9"/>
  <c r="AI804" i="9"/>
  <c r="AJ804" i="9"/>
  <c r="AF805" i="9"/>
  <c r="AG805" i="9"/>
  <c r="AH805" i="9"/>
  <c r="AI805" i="9"/>
  <c r="AJ805" i="9"/>
  <c r="AF806" i="9"/>
  <c r="AG806" i="9"/>
  <c r="AH806" i="9"/>
  <c r="AI806" i="9"/>
  <c r="AJ806" i="9"/>
  <c r="AF807" i="9"/>
  <c r="AG807" i="9"/>
  <c r="AH807" i="9"/>
  <c r="AI807" i="9"/>
  <c r="AJ807" i="9"/>
  <c r="AF808" i="9"/>
  <c r="AG808" i="9"/>
  <c r="AH808" i="9"/>
  <c r="AI808" i="9"/>
  <c r="AJ808" i="9"/>
  <c r="AF809" i="9"/>
  <c r="AG809" i="9"/>
  <c r="AH809" i="9"/>
  <c r="AI809" i="9"/>
  <c r="AJ809" i="9"/>
  <c r="AF810" i="9"/>
  <c r="AG810" i="9"/>
  <c r="AH810" i="9"/>
  <c r="AI810" i="9"/>
  <c r="AJ810" i="9"/>
  <c r="AF811" i="9"/>
  <c r="AG811" i="9"/>
  <c r="AH811" i="9"/>
  <c r="AI811" i="9"/>
  <c r="AJ811" i="9"/>
  <c r="AF812" i="9"/>
  <c r="AG812" i="9"/>
  <c r="AH812" i="9"/>
  <c r="AI812" i="9"/>
  <c r="AJ812" i="9"/>
  <c r="AF813" i="9"/>
  <c r="AG813" i="9"/>
  <c r="AH813" i="9"/>
  <c r="AI813" i="9"/>
  <c r="AJ813" i="9"/>
  <c r="AF814" i="9"/>
  <c r="AG814" i="9"/>
  <c r="AH814" i="9"/>
  <c r="AI814" i="9"/>
  <c r="AJ814" i="9"/>
  <c r="AF815" i="9"/>
  <c r="AG815" i="9"/>
  <c r="AH815" i="9"/>
  <c r="AI815" i="9"/>
  <c r="AJ815" i="9"/>
  <c r="AF816" i="9"/>
  <c r="AG816" i="9"/>
  <c r="AH816" i="9"/>
  <c r="AI816" i="9"/>
  <c r="AJ816" i="9"/>
  <c r="AF817" i="9"/>
  <c r="AG817" i="9"/>
  <c r="AH817" i="9"/>
  <c r="AI817" i="9"/>
  <c r="AJ817" i="9"/>
  <c r="AF818" i="9"/>
  <c r="AG818" i="9"/>
  <c r="AH818" i="9"/>
  <c r="AI818" i="9"/>
  <c r="AJ818" i="9"/>
  <c r="AF819" i="9"/>
  <c r="AG819" i="9"/>
  <c r="AH819" i="9"/>
  <c r="AI819" i="9"/>
  <c r="AJ819" i="9"/>
  <c r="AF820" i="9"/>
  <c r="AG820" i="9"/>
  <c r="AH820" i="9"/>
  <c r="AI820" i="9"/>
  <c r="AJ820" i="9"/>
  <c r="AF821" i="9"/>
  <c r="AG821" i="9"/>
  <c r="AH821" i="9"/>
  <c r="AI821" i="9"/>
  <c r="AJ821" i="9"/>
  <c r="AF822" i="9"/>
  <c r="AG822" i="9"/>
  <c r="AH822" i="9"/>
  <c r="AI822" i="9"/>
  <c r="AJ822" i="9"/>
  <c r="AF823" i="9"/>
  <c r="AG823" i="9"/>
  <c r="AH823" i="9"/>
  <c r="AI823" i="9"/>
  <c r="AJ823" i="9"/>
  <c r="AF824" i="9"/>
  <c r="AG824" i="9"/>
  <c r="AH824" i="9"/>
  <c r="AI824" i="9"/>
  <c r="AJ824" i="9"/>
  <c r="AF825" i="9"/>
  <c r="AG825" i="9"/>
  <c r="AH825" i="9"/>
  <c r="AI825" i="9"/>
  <c r="AJ825" i="9"/>
  <c r="AF826" i="9"/>
  <c r="AG826" i="9"/>
  <c r="AH826" i="9"/>
  <c r="AI826" i="9"/>
  <c r="AJ826" i="9"/>
  <c r="AF827" i="9"/>
  <c r="AG827" i="9"/>
  <c r="AH827" i="9"/>
  <c r="AI827" i="9"/>
  <c r="AJ827" i="9"/>
  <c r="AF828" i="9"/>
  <c r="AG828" i="9"/>
  <c r="AH828" i="9"/>
  <c r="AI828" i="9"/>
  <c r="AJ828" i="9"/>
  <c r="AF829" i="9"/>
  <c r="AG829" i="9"/>
  <c r="AH829" i="9"/>
  <c r="AI829" i="9"/>
  <c r="AJ829" i="9"/>
  <c r="AF830" i="9"/>
  <c r="AG830" i="9"/>
  <c r="AH830" i="9"/>
  <c r="AI830" i="9"/>
  <c r="AJ830" i="9"/>
  <c r="AF831" i="9"/>
  <c r="AG831" i="9"/>
  <c r="AH831" i="9"/>
  <c r="AI831" i="9"/>
  <c r="AJ831" i="9"/>
  <c r="AF832" i="9"/>
  <c r="AG832" i="9"/>
  <c r="AH832" i="9"/>
  <c r="AI832" i="9"/>
  <c r="AJ832" i="9"/>
  <c r="AF833" i="9"/>
  <c r="AG833" i="9"/>
  <c r="AH833" i="9"/>
  <c r="AI833" i="9"/>
  <c r="AJ833" i="9"/>
  <c r="AF834" i="9"/>
  <c r="AG834" i="9"/>
  <c r="AH834" i="9"/>
  <c r="AI834" i="9"/>
  <c r="AJ834" i="9"/>
  <c r="AF835" i="9"/>
  <c r="AG835" i="9"/>
  <c r="AH835" i="9"/>
  <c r="AI835" i="9"/>
  <c r="AJ835" i="9"/>
  <c r="AF836" i="9"/>
  <c r="AG836" i="9"/>
  <c r="AH836" i="9"/>
  <c r="AI836" i="9"/>
  <c r="AJ836" i="9"/>
  <c r="AF837" i="9"/>
  <c r="AG837" i="9"/>
  <c r="AH837" i="9"/>
  <c r="AI837" i="9"/>
  <c r="AJ837" i="9"/>
  <c r="AF838" i="9"/>
  <c r="AG838" i="9"/>
  <c r="AH838" i="9"/>
  <c r="AI838" i="9"/>
  <c r="AJ838" i="9"/>
  <c r="AF839" i="9"/>
  <c r="AG839" i="9"/>
  <c r="AH839" i="9"/>
  <c r="AI839" i="9"/>
  <c r="AJ839" i="9"/>
  <c r="AF840" i="9"/>
  <c r="AG840" i="9"/>
  <c r="AH840" i="9"/>
  <c r="AI840" i="9"/>
  <c r="AJ840" i="9"/>
  <c r="AF841" i="9"/>
  <c r="AG841" i="9"/>
  <c r="AH841" i="9"/>
  <c r="AI841" i="9"/>
  <c r="AJ841" i="9"/>
  <c r="AF842" i="9"/>
  <c r="AG842" i="9"/>
  <c r="AH842" i="9"/>
  <c r="AI842" i="9"/>
  <c r="AJ842" i="9"/>
  <c r="AF843" i="9"/>
  <c r="AG843" i="9"/>
  <c r="AH843" i="9"/>
  <c r="AI843" i="9"/>
  <c r="AJ843" i="9"/>
  <c r="AF844" i="9"/>
  <c r="AG844" i="9"/>
  <c r="AH844" i="9"/>
  <c r="AI844" i="9"/>
  <c r="AJ844" i="9"/>
  <c r="AF845" i="9"/>
  <c r="AG845" i="9"/>
  <c r="AH845" i="9"/>
  <c r="AI845" i="9"/>
  <c r="AJ845" i="9"/>
  <c r="AF846" i="9"/>
  <c r="AG846" i="9"/>
  <c r="AH846" i="9"/>
  <c r="AI846" i="9"/>
  <c r="AJ846" i="9"/>
  <c r="AF847" i="9"/>
  <c r="AG847" i="9"/>
  <c r="AH847" i="9"/>
  <c r="AI847" i="9"/>
  <c r="AJ847" i="9"/>
  <c r="AF848" i="9"/>
  <c r="AG848" i="9"/>
  <c r="AH848" i="9"/>
  <c r="AI848" i="9"/>
  <c r="AJ848" i="9"/>
  <c r="AF849" i="9"/>
  <c r="AG849" i="9"/>
  <c r="AH849" i="9"/>
  <c r="AI849" i="9"/>
  <c r="AJ849" i="9"/>
  <c r="AF850" i="9"/>
  <c r="AG850" i="9"/>
  <c r="AH850" i="9"/>
  <c r="AI850" i="9"/>
  <c r="AJ850" i="9"/>
  <c r="AF851" i="9"/>
  <c r="AG851" i="9"/>
  <c r="AH851" i="9"/>
  <c r="AI851" i="9"/>
  <c r="AJ851" i="9"/>
  <c r="AF852" i="9"/>
  <c r="AG852" i="9"/>
  <c r="AH852" i="9"/>
  <c r="AI852" i="9"/>
  <c r="AJ852" i="9"/>
  <c r="AF853" i="9"/>
  <c r="AG853" i="9"/>
  <c r="AH853" i="9"/>
  <c r="AI853" i="9"/>
  <c r="AJ853" i="9"/>
  <c r="AF854" i="9"/>
  <c r="AG854" i="9"/>
  <c r="AH854" i="9"/>
  <c r="AI854" i="9"/>
  <c r="AJ854" i="9"/>
  <c r="AF855" i="9"/>
  <c r="AG855" i="9"/>
  <c r="AH855" i="9"/>
  <c r="AI855" i="9"/>
  <c r="AJ855" i="9"/>
  <c r="AF856" i="9"/>
  <c r="AG856" i="9"/>
  <c r="AH856" i="9"/>
  <c r="AI856" i="9"/>
  <c r="AJ856" i="9"/>
  <c r="AF857" i="9"/>
  <c r="AG857" i="9"/>
  <c r="AH857" i="9"/>
  <c r="AI857" i="9"/>
  <c r="AJ857" i="9"/>
  <c r="AF858" i="9"/>
  <c r="AG858" i="9"/>
  <c r="AH858" i="9"/>
  <c r="AI858" i="9"/>
  <c r="AJ858" i="9"/>
  <c r="AF859" i="9"/>
  <c r="AG859" i="9"/>
  <c r="AH859" i="9"/>
  <c r="AI859" i="9"/>
  <c r="AJ859" i="9"/>
  <c r="AF860" i="9"/>
  <c r="AG860" i="9"/>
  <c r="AH860" i="9"/>
  <c r="AI860" i="9"/>
  <c r="AJ860" i="9"/>
  <c r="AF861" i="9"/>
  <c r="AG861" i="9"/>
  <c r="AH861" i="9"/>
  <c r="AI861" i="9"/>
  <c r="AJ861" i="9"/>
  <c r="AF862" i="9"/>
  <c r="AG862" i="9"/>
  <c r="AH862" i="9"/>
  <c r="AI862" i="9"/>
  <c r="AJ862" i="9"/>
  <c r="AF863" i="9"/>
  <c r="AG863" i="9"/>
  <c r="AH863" i="9"/>
  <c r="AI863" i="9"/>
  <c r="AJ863" i="9"/>
  <c r="AF864" i="9"/>
  <c r="AG864" i="9"/>
  <c r="AH864" i="9"/>
  <c r="AI864" i="9"/>
  <c r="AJ864" i="9"/>
  <c r="AF865" i="9"/>
  <c r="AG865" i="9"/>
  <c r="AH865" i="9"/>
  <c r="AI865" i="9"/>
  <c r="AJ865" i="9"/>
  <c r="AF866" i="9"/>
  <c r="AG866" i="9"/>
  <c r="AH866" i="9"/>
  <c r="AI866" i="9"/>
  <c r="AJ866" i="9"/>
  <c r="AF867" i="9"/>
  <c r="AG867" i="9"/>
  <c r="AH867" i="9"/>
  <c r="AI867" i="9"/>
  <c r="AJ867" i="9"/>
  <c r="AF868" i="9"/>
  <c r="AG868" i="9"/>
  <c r="AH868" i="9"/>
  <c r="AI868" i="9"/>
  <c r="AJ868" i="9"/>
  <c r="AF869" i="9"/>
  <c r="AG869" i="9"/>
  <c r="AH869" i="9"/>
  <c r="AI869" i="9"/>
  <c r="AJ869" i="9"/>
  <c r="AF870" i="9"/>
  <c r="AG870" i="9"/>
  <c r="AH870" i="9"/>
  <c r="AI870" i="9"/>
  <c r="AJ870" i="9"/>
  <c r="AF871" i="9"/>
  <c r="AG871" i="9"/>
  <c r="AH871" i="9"/>
  <c r="AI871" i="9"/>
  <c r="AJ871" i="9"/>
  <c r="AF872" i="9"/>
  <c r="AG872" i="9"/>
  <c r="AH872" i="9"/>
  <c r="AI872" i="9"/>
  <c r="AJ872" i="9"/>
  <c r="AF873" i="9"/>
  <c r="AG873" i="9"/>
  <c r="AH873" i="9"/>
  <c r="AI873" i="9"/>
  <c r="AJ873" i="9"/>
  <c r="AF874" i="9"/>
  <c r="AG874" i="9"/>
  <c r="AH874" i="9"/>
  <c r="AI874" i="9"/>
  <c r="AJ874" i="9"/>
  <c r="AF875" i="9"/>
  <c r="AG875" i="9"/>
  <c r="AH875" i="9"/>
  <c r="AI875" i="9"/>
  <c r="AJ875" i="9"/>
  <c r="AF876" i="9"/>
  <c r="AG876" i="9"/>
  <c r="AH876" i="9"/>
  <c r="AI876" i="9"/>
  <c r="AJ876" i="9"/>
  <c r="AF877" i="9"/>
  <c r="AG877" i="9"/>
  <c r="AH877" i="9"/>
  <c r="AI877" i="9"/>
  <c r="AJ877" i="9"/>
  <c r="AF878" i="9"/>
  <c r="AG878" i="9"/>
  <c r="AH878" i="9"/>
  <c r="AI878" i="9"/>
  <c r="AJ878" i="9"/>
  <c r="AF879" i="9"/>
  <c r="AG879" i="9"/>
  <c r="AH879" i="9"/>
  <c r="AI879" i="9"/>
  <c r="AJ879" i="9"/>
  <c r="AF880" i="9"/>
  <c r="AG880" i="9"/>
  <c r="AH880" i="9"/>
  <c r="AI880" i="9"/>
  <c r="AJ880" i="9"/>
  <c r="AF881" i="9"/>
  <c r="AG881" i="9"/>
  <c r="AH881" i="9"/>
  <c r="AI881" i="9"/>
  <c r="AJ881" i="9"/>
  <c r="AF882" i="9"/>
  <c r="AG882" i="9"/>
  <c r="AH882" i="9"/>
  <c r="AI882" i="9"/>
  <c r="AJ882" i="9"/>
  <c r="AF883" i="9"/>
  <c r="AG883" i="9"/>
  <c r="AH883" i="9"/>
  <c r="AI883" i="9"/>
  <c r="AJ883" i="9"/>
  <c r="AF884" i="9"/>
  <c r="AG884" i="9"/>
  <c r="AH884" i="9"/>
  <c r="AI884" i="9"/>
  <c r="AJ884" i="9"/>
  <c r="AF885" i="9"/>
  <c r="AG885" i="9"/>
  <c r="AH885" i="9"/>
  <c r="AI885" i="9"/>
  <c r="AJ885" i="9"/>
  <c r="AF886" i="9"/>
  <c r="AG886" i="9"/>
  <c r="AH886" i="9"/>
  <c r="AI886" i="9"/>
  <c r="AJ886" i="9"/>
  <c r="AF887" i="9"/>
  <c r="AG887" i="9"/>
  <c r="AH887" i="9"/>
  <c r="AI887" i="9"/>
  <c r="AJ887" i="9"/>
  <c r="AF888" i="9"/>
  <c r="AG888" i="9"/>
  <c r="AH888" i="9"/>
  <c r="AI888" i="9"/>
  <c r="AJ888" i="9"/>
  <c r="AF889" i="9"/>
  <c r="AG889" i="9"/>
  <c r="AH889" i="9"/>
  <c r="AI889" i="9"/>
  <c r="AJ889" i="9"/>
  <c r="AF890" i="9"/>
  <c r="AG890" i="9"/>
  <c r="AH890" i="9"/>
  <c r="AI890" i="9"/>
  <c r="AJ890" i="9"/>
  <c r="AF891" i="9"/>
  <c r="AG891" i="9"/>
  <c r="AH891" i="9"/>
  <c r="AI891" i="9"/>
  <c r="AJ891" i="9"/>
  <c r="AF892" i="9"/>
  <c r="AG892" i="9"/>
  <c r="AH892" i="9"/>
  <c r="AI892" i="9"/>
  <c r="AJ892" i="9"/>
  <c r="AF893" i="9"/>
  <c r="AG893" i="9"/>
  <c r="AH893" i="9"/>
  <c r="AI893" i="9"/>
  <c r="AJ893" i="9"/>
  <c r="AF894" i="9"/>
  <c r="AG894" i="9"/>
  <c r="AH894" i="9"/>
  <c r="AI894" i="9"/>
  <c r="AJ894" i="9"/>
  <c r="AF895" i="9"/>
  <c r="AG895" i="9"/>
  <c r="AH895" i="9"/>
  <c r="AI895" i="9"/>
  <c r="AJ895" i="9"/>
  <c r="AF896" i="9"/>
  <c r="AG896" i="9"/>
  <c r="AH896" i="9"/>
  <c r="AI896" i="9"/>
  <c r="AJ896" i="9"/>
  <c r="AF897" i="9"/>
  <c r="AG897" i="9"/>
  <c r="AH897" i="9"/>
  <c r="AI897" i="9"/>
  <c r="AJ897" i="9"/>
  <c r="AF898" i="9"/>
  <c r="AG898" i="9"/>
  <c r="AH898" i="9"/>
  <c r="AI898" i="9"/>
  <c r="AJ898" i="9"/>
  <c r="AF899" i="9"/>
  <c r="AG899" i="9"/>
  <c r="AH899" i="9"/>
  <c r="AI899" i="9"/>
  <c r="AJ899" i="9"/>
  <c r="AF900" i="9"/>
  <c r="AG900" i="9"/>
  <c r="AH900" i="9"/>
  <c r="AI900" i="9"/>
  <c r="AJ900" i="9"/>
  <c r="AF901" i="9"/>
  <c r="AG901" i="9"/>
  <c r="AH901" i="9"/>
  <c r="AI901" i="9"/>
  <c r="AJ901" i="9"/>
  <c r="AF902" i="9"/>
  <c r="AG902" i="9"/>
  <c r="AH902" i="9"/>
  <c r="AI902" i="9"/>
  <c r="AJ902" i="9"/>
  <c r="AF903" i="9"/>
  <c r="AG903" i="9"/>
  <c r="AH903" i="9"/>
  <c r="AI903" i="9"/>
  <c r="AJ903" i="9"/>
  <c r="AF904" i="9"/>
  <c r="AG904" i="9"/>
  <c r="AH904" i="9"/>
  <c r="AI904" i="9"/>
  <c r="AJ904" i="9"/>
  <c r="AF905" i="9"/>
  <c r="AG905" i="9"/>
  <c r="AH905" i="9"/>
  <c r="AI905" i="9"/>
  <c r="AJ905" i="9"/>
  <c r="AF906" i="9"/>
  <c r="AG906" i="9"/>
  <c r="AH906" i="9"/>
  <c r="AI906" i="9"/>
  <c r="AJ906" i="9"/>
  <c r="AF907" i="9"/>
  <c r="AG907" i="9"/>
  <c r="AH907" i="9"/>
  <c r="AI907" i="9"/>
  <c r="AJ907" i="9"/>
  <c r="AF908" i="9"/>
  <c r="AG908" i="9"/>
  <c r="AH908" i="9"/>
  <c r="AI908" i="9"/>
  <c r="AJ908" i="9"/>
  <c r="AF909" i="9"/>
  <c r="AG909" i="9"/>
  <c r="AH909" i="9"/>
  <c r="AI909" i="9"/>
  <c r="AJ909" i="9"/>
  <c r="AF910" i="9"/>
  <c r="AG910" i="9"/>
  <c r="AH910" i="9"/>
  <c r="AI910" i="9"/>
  <c r="AJ910" i="9"/>
  <c r="AF911" i="9"/>
  <c r="AG911" i="9"/>
  <c r="AH911" i="9"/>
  <c r="AI911" i="9"/>
  <c r="AJ911" i="9"/>
  <c r="AF912" i="9"/>
  <c r="AG912" i="9"/>
  <c r="AH912" i="9"/>
  <c r="AI912" i="9"/>
  <c r="AJ912" i="9"/>
  <c r="AF913" i="9"/>
  <c r="AG913" i="9"/>
  <c r="AH913" i="9"/>
  <c r="AI913" i="9"/>
  <c r="AJ913" i="9"/>
  <c r="AF914" i="9"/>
  <c r="AG914" i="9"/>
  <c r="AH914" i="9"/>
  <c r="AI914" i="9"/>
  <c r="AJ914" i="9"/>
  <c r="AF915" i="9"/>
  <c r="AG915" i="9"/>
  <c r="AH915" i="9"/>
  <c r="AI915" i="9"/>
  <c r="AJ915" i="9"/>
  <c r="AF916" i="9"/>
  <c r="AG916" i="9"/>
  <c r="AH916" i="9"/>
  <c r="AI916" i="9"/>
  <c r="AJ916" i="9"/>
  <c r="AF917" i="9"/>
  <c r="AG917" i="9"/>
  <c r="AH917" i="9"/>
  <c r="AI917" i="9"/>
  <c r="AJ917" i="9"/>
  <c r="AF918" i="9"/>
  <c r="AG918" i="9"/>
  <c r="AH918" i="9"/>
  <c r="AI918" i="9"/>
  <c r="AJ918" i="9"/>
  <c r="AF919" i="9"/>
  <c r="AG919" i="9"/>
  <c r="AH919" i="9"/>
  <c r="AI919" i="9"/>
  <c r="AJ919" i="9"/>
  <c r="AF920" i="9"/>
  <c r="AG920" i="9"/>
  <c r="AH920" i="9"/>
  <c r="AI920" i="9"/>
  <c r="AJ920" i="9"/>
  <c r="AF921" i="9"/>
  <c r="AG921" i="9"/>
  <c r="AH921" i="9"/>
  <c r="AI921" i="9"/>
  <c r="AJ921" i="9"/>
  <c r="AF922" i="9"/>
  <c r="AG922" i="9"/>
  <c r="AH922" i="9"/>
  <c r="AI922" i="9"/>
  <c r="AJ922" i="9"/>
  <c r="AF923" i="9"/>
  <c r="AG923" i="9"/>
  <c r="AH923" i="9"/>
  <c r="AI923" i="9"/>
  <c r="AJ923" i="9"/>
  <c r="AF924" i="9"/>
  <c r="AG924" i="9"/>
  <c r="AH924" i="9"/>
  <c r="AI924" i="9"/>
  <c r="AJ924" i="9"/>
  <c r="AF925" i="9"/>
  <c r="AG925" i="9"/>
  <c r="AH925" i="9"/>
  <c r="AI925" i="9"/>
  <c r="AJ925" i="9"/>
  <c r="AF926" i="9"/>
  <c r="AG926" i="9"/>
  <c r="AH926" i="9"/>
  <c r="AI926" i="9"/>
  <c r="AJ926" i="9"/>
  <c r="AF927" i="9"/>
  <c r="AG927" i="9"/>
  <c r="AH927" i="9"/>
  <c r="AI927" i="9"/>
  <c r="AJ927" i="9"/>
  <c r="AF928" i="9"/>
  <c r="AG928" i="9"/>
  <c r="AH928" i="9"/>
  <c r="AI928" i="9"/>
  <c r="AJ928" i="9"/>
  <c r="AF929" i="9"/>
  <c r="AG929" i="9"/>
  <c r="AH929" i="9"/>
  <c r="AI929" i="9"/>
  <c r="AJ929" i="9"/>
  <c r="AF930" i="9"/>
  <c r="AG930" i="9"/>
  <c r="AH930" i="9"/>
  <c r="AI930" i="9"/>
  <c r="AJ930" i="9"/>
  <c r="AF931" i="9"/>
  <c r="AG931" i="9"/>
  <c r="AH931" i="9"/>
  <c r="AI931" i="9"/>
  <c r="AJ931" i="9"/>
  <c r="AF932" i="9"/>
  <c r="AG932" i="9"/>
  <c r="AH932" i="9"/>
  <c r="AI932" i="9"/>
  <c r="AJ932" i="9"/>
  <c r="AF933" i="9"/>
  <c r="AG933" i="9"/>
  <c r="AH933" i="9"/>
  <c r="AI933" i="9"/>
  <c r="AJ933" i="9"/>
  <c r="AF934" i="9"/>
  <c r="AG934" i="9"/>
  <c r="AH934" i="9"/>
  <c r="AI934" i="9"/>
  <c r="AJ934" i="9"/>
  <c r="AF935" i="9"/>
  <c r="AG935" i="9"/>
  <c r="AH935" i="9"/>
  <c r="AI935" i="9"/>
  <c r="AJ935" i="9"/>
  <c r="AF936" i="9"/>
  <c r="AG936" i="9"/>
  <c r="AH936" i="9"/>
  <c r="AI936" i="9"/>
  <c r="AJ936" i="9"/>
  <c r="AF937" i="9"/>
  <c r="AG937" i="9"/>
  <c r="AH937" i="9"/>
  <c r="AI937" i="9"/>
  <c r="AJ937" i="9"/>
  <c r="AF938" i="9"/>
  <c r="AG938" i="9"/>
  <c r="AH938" i="9"/>
  <c r="AI938" i="9"/>
  <c r="AJ938" i="9"/>
  <c r="AF939" i="9"/>
  <c r="AG939" i="9"/>
  <c r="AH939" i="9"/>
  <c r="AI939" i="9"/>
  <c r="AJ939" i="9"/>
  <c r="AF940" i="9"/>
  <c r="AG940" i="9"/>
  <c r="AH940" i="9"/>
  <c r="AI940" i="9"/>
  <c r="AJ940" i="9"/>
  <c r="AF941" i="9"/>
  <c r="AG941" i="9"/>
  <c r="AH941" i="9"/>
  <c r="AI941" i="9"/>
  <c r="AJ941" i="9"/>
  <c r="AF942" i="9"/>
  <c r="AG942" i="9"/>
  <c r="AH942" i="9"/>
  <c r="AI942" i="9"/>
  <c r="AJ942" i="9"/>
  <c r="AF943" i="9"/>
  <c r="AG943" i="9"/>
  <c r="AH943" i="9"/>
  <c r="AI943" i="9"/>
  <c r="AJ943" i="9"/>
  <c r="AF944" i="9"/>
  <c r="AG944" i="9"/>
  <c r="AH944" i="9"/>
  <c r="AI944" i="9"/>
  <c r="AJ944" i="9"/>
  <c r="AF945" i="9"/>
  <c r="AG945" i="9"/>
  <c r="AH945" i="9"/>
  <c r="AI945" i="9"/>
  <c r="AJ945" i="9"/>
  <c r="AF946" i="9"/>
  <c r="AG946" i="9"/>
  <c r="AH946" i="9"/>
  <c r="AI946" i="9"/>
  <c r="AJ946" i="9"/>
  <c r="AF947" i="9"/>
  <c r="AG947" i="9"/>
  <c r="AH947" i="9"/>
  <c r="AI947" i="9"/>
  <c r="AJ947" i="9"/>
  <c r="AF948" i="9"/>
  <c r="AG948" i="9"/>
  <c r="AH948" i="9"/>
  <c r="AI948" i="9"/>
  <c r="AJ948" i="9"/>
  <c r="AF949" i="9"/>
  <c r="AG949" i="9"/>
  <c r="AH949" i="9"/>
  <c r="AI949" i="9"/>
  <c r="AJ949" i="9"/>
  <c r="AF950" i="9"/>
  <c r="AG950" i="9"/>
  <c r="AH950" i="9"/>
  <c r="AI950" i="9"/>
  <c r="AJ950" i="9"/>
  <c r="AF951" i="9"/>
  <c r="AG951" i="9"/>
  <c r="AH951" i="9"/>
  <c r="AI951" i="9"/>
  <c r="AJ951" i="9"/>
  <c r="AF952" i="9"/>
  <c r="AG952" i="9"/>
  <c r="AH952" i="9"/>
  <c r="AI952" i="9"/>
  <c r="AJ952" i="9"/>
  <c r="AF953" i="9"/>
  <c r="AG953" i="9"/>
  <c r="AH953" i="9"/>
  <c r="AI953" i="9"/>
  <c r="AJ953" i="9"/>
  <c r="AF954" i="9"/>
  <c r="AG954" i="9"/>
  <c r="AH954" i="9"/>
  <c r="AI954" i="9"/>
  <c r="AJ954" i="9"/>
  <c r="AF955" i="9"/>
  <c r="AG955" i="9"/>
  <c r="AH955" i="9"/>
  <c r="AI955" i="9"/>
  <c r="AJ955" i="9"/>
  <c r="AF956" i="9"/>
  <c r="AG956" i="9"/>
  <c r="AH956" i="9"/>
  <c r="AI956" i="9"/>
  <c r="AJ956" i="9"/>
  <c r="AF957" i="9"/>
  <c r="AG957" i="9"/>
  <c r="AH957" i="9"/>
  <c r="AI957" i="9"/>
  <c r="AJ957" i="9"/>
  <c r="AF958" i="9"/>
  <c r="AG958" i="9"/>
  <c r="AH958" i="9"/>
  <c r="AI958" i="9"/>
  <c r="AJ958" i="9"/>
  <c r="AF959" i="9"/>
  <c r="AG959" i="9"/>
  <c r="AH959" i="9"/>
  <c r="AI959" i="9"/>
  <c r="AJ959" i="9"/>
  <c r="AF960" i="9"/>
  <c r="AG960" i="9"/>
  <c r="AH960" i="9"/>
  <c r="AI960" i="9"/>
  <c r="AJ960" i="9"/>
  <c r="AF961" i="9"/>
  <c r="AG961" i="9"/>
  <c r="AH961" i="9"/>
  <c r="AI961" i="9"/>
  <c r="AJ961" i="9"/>
  <c r="AF962" i="9"/>
  <c r="AG962" i="9"/>
  <c r="AH962" i="9"/>
  <c r="AI962" i="9"/>
  <c r="AJ962" i="9"/>
  <c r="AF963" i="9"/>
  <c r="AG963" i="9"/>
  <c r="AH963" i="9"/>
  <c r="AI963" i="9"/>
  <c r="AJ963" i="9"/>
  <c r="AF964" i="9"/>
  <c r="AG964" i="9"/>
  <c r="AH964" i="9"/>
  <c r="AI964" i="9"/>
  <c r="AJ964" i="9"/>
  <c r="AF965" i="9"/>
  <c r="AG965" i="9"/>
  <c r="AH965" i="9"/>
  <c r="AI965" i="9"/>
  <c r="AJ965" i="9"/>
  <c r="AF966" i="9"/>
  <c r="AG966" i="9"/>
  <c r="AH966" i="9"/>
  <c r="AI966" i="9"/>
  <c r="AJ966" i="9"/>
  <c r="AF967" i="9"/>
  <c r="AG967" i="9"/>
  <c r="AH967" i="9"/>
  <c r="AI967" i="9"/>
  <c r="AJ967" i="9"/>
  <c r="AF968" i="9"/>
  <c r="AG968" i="9"/>
  <c r="AH968" i="9"/>
  <c r="AI968" i="9"/>
  <c r="AJ968" i="9"/>
  <c r="AF969" i="9"/>
  <c r="AG969" i="9"/>
  <c r="AH969" i="9"/>
  <c r="AI969" i="9"/>
  <c r="AJ969" i="9"/>
  <c r="AF970" i="9"/>
  <c r="AG970" i="9"/>
  <c r="AH970" i="9"/>
  <c r="AI970" i="9"/>
  <c r="AJ970" i="9"/>
  <c r="AF971" i="9"/>
  <c r="AG971" i="9"/>
  <c r="AH971" i="9"/>
  <c r="AI971" i="9"/>
  <c r="AJ971" i="9"/>
  <c r="AF972" i="9"/>
  <c r="AG972" i="9"/>
  <c r="AH972" i="9"/>
  <c r="AI972" i="9"/>
  <c r="AJ972" i="9"/>
  <c r="AF973" i="9"/>
  <c r="AG973" i="9"/>
  <c r="AH973" i="9"/>
  <c r="AI973" i="9"/>
  <c r="AJ973" i="9"/>
  <c r="AF974" i="9"/>
  <c r="AG974" i="9"/>
  <c r="AH974" i="9"/>
  <c r="AI974" i="9"/>
  <c r="AJ974" i="9"/>
  <c r="AF975" i="9"/>
  <c r="AG975" i="9"/>
  <c r="AH975" i="9"/>
  <c r="AI975" i="9"/>
  <c r="AJ975" i="9"/>
  <c r="AF976" i="9"/>
  <c r="AG976" i="9"/>
  <c r="AH976" i="9"/>
  <c r="AI976" i="9"/>
  <c r="AJ976" i="9"/>
  <c r="AF977" i="9"/>
  <c r="AG977" i="9"/>
  <c r="AH977" i="9"/>
  <c r="AI977" i="9"/>
  <c r="AJ977" i="9"/>
  <c r="AF978" i="9"/>
  <c r="AG978" i="9"/>
  <c r="AH978" i="9"/>
  <c r="AI978" i="9"/>
  <c r="AJ978" i="9"/>
  <c r="AF979" i="9"/>
  <c r="AG979" i="9"/>
  <c r="AH979" i="9"/>
  <c r="AI979" i="9"/>
  <c r="AJ979" i="9"/>
  <c r="AF980" i="9"/>
  <c r="AG980" i="9"/>
  <c r="AH980" i="9"/>
  <c r="AI980" i="9"/>
  <c r="AJ980" i="9"/>
  <c r="AF981" i="9"/>
  <c r="AG981" i="9"/>
  <c r="AH981" i="9"/>
  <c r="AI981" i="9"/>
  <c r="AJ981" i="9"/>
  <c r="AF982" i="9"/>
  <c r="AG982" i="9"/>
  <c r="AH982" i="9"/>
  <c r="AI982" i="9"/>
  <c r="AJ982" i="9"/>
  <c r="AF983" i="9"/>
  <c r="AG983" i="9"/>
  <c r="AH983" i="9"/>
  <c r="AI983" i="9"/>
  <c r="AJ983" i="9"/>
  <c r="AF984" i="9"/>
  <c r="AG984" i="9"/>
  <c r="AH984" i="9"/>
  <c r="AI984" i="9"/>
  <c r="AJ984" i="9"/>
  <c r="AF985" i="9"/>
  <c r="AG985" i="9"/>
  <c r="AH985" i="9"/>
  <c r="AI985" i="9"/>
  <c r="AJ985" i="9"/>
  <c r="AF986" i="9"/>
  <c r="AG986" i="9"/>
  <c r="AH986" i="9"/>
  <c r="AI986" i="9"/>
  <c r="AJ986" i="9"/>
  <c r="AF987" i="9"/>
  <c r="AG987" i="9"/>
  <c r="AH987" i="9"/>
  <c r="AI987" i="9"/>
  <c r="AJ987" i="9"/>
  <c r="AF988" i="9"/>
  <c r="AG988" i="9"/>
  <c r="AH988" i="9"/>
  <c r="AI988" i="9"/>
  <c r="AJ988" i="9"/>
  <c r="AF989" i="9"/>
  <c r="AG989" i="9"/>
  <c r="AH989" i="9"/>
  <c r="AI989" i="9"/>
  <c r="AJ989" i="9"/>
  <c r="AF990" i="9"/>
  <c r="AG990" i="9"/>
  <c r="AH990" i="9"/>
  <c r="AI990" i="9"/>
  <c r="AJ990" i="9"/>
  <c r="AF991" i="9"/>
  <c r="AG991" i="9"/>
  <c r="AH991" i="9"/>
  <c r="AI991" i="9"/>
  <c r="AJ991" i="9"/>
  <c r="AF992" i="9"/>
  <c r="AG992" i="9"/>
  <c r="AH992" i="9"/>
  <c r="AI992" i="9"/>
  <c r="AJ992" i="9"/>
  <c r="AF993" i="9"/>
  <c r="AG993" i="9"/>
  <c r="AH993" i="9"/>
  <c r="AI993" i="9"/>
  <c r="AJ993" i="9"/>
  <c r="AF994" i="9"/>
  <c r="AG994" i="9"/>
  <c r="AH994" i="9"/>
  <c r="AI994" i="9"/>
  <c r="AJ994" i="9"/>
  <c r="AF995" i="9"/>
  <c r="AG995" i="9"/>
  <c r="AH995" i="9"/>
  <c r="AI995" i="9"/>
  <c r="AJ995" i="9"/>
  <c r="AF996" i="9"/>
  <c r="AG996" i="9"/>
  <c r="AH996" i="9"/>
  <c r="AI996" i="9"/>
  <c r="AJ996" i="9"/>
  <c r="AF997" i="9"/>
  <c r="AG997" i="9"/>
  <c r="AH997" i="9"/>
  <c r="AI997" i="9"/>
  <c r="AJ997" i="9"/>
  <c r="AF998" i="9"/>
  <c r="AG998" i="9"/>
  <c r="AH998" i="9"/>
  <c r="AI998" i="9"/>
  <c r="AJ998" i="9"/>
  <c r="AF999" i="9"/>
  <c r="AG999" i="9"/>
  <c r="AH999" i="9"/>
  <c r="AI999" i="9"/>
  <c r="AJ999" i="9"/>
  <c r="AF1000" i="9"/>
  <c r="AG1000" i="9"/>
  <c r="AH1000" i="9"/>
  <c r="AI1000" i="9"/>
  <c r="AJ1000" i="9"/>
  <c r="AF1001" i="9"/>
  <c r="AG1001" i="9"/>
  <c r="AH1001" i="9"/>
  <c r="AI1001" i="9"/>
  <c r="AJ1001" i="9"/>
  <c r="AF1002" i="9"/>
  <c r="AG1002" i="9"/>
  <c r="AH1002" i="9"/>
  <c r="AI1002" i="9"/>
  <c r="AJ1002" i="9"/>
  <c r="AF1003" i="9"/>
  <c r="AG1003" i="9"/>
  <c r="AH1003" i="9"/>
  <c r="AI1003" i="9"/>
  <c r="AJ1003" i="9"/>
  <c r="AF1004" i="9"/>
  <c r="AG1004" i="9"/>
  <c r="AH1004" i="9"/>
  <c r="AI1004" i="9"/>
  <c r="AJ1004" i="9"/>
  <c r="AF1005" i="9"/>
  <c r="AG1005" i="9"/>
  <c r="AH1005" i="9"/>
  <c r="AI1005" i="9"/>
  <c r="AJ1005" i="9"/>
  <c r="AF1006" i="9"/>
  <c r="AG1006" i="9"/>
  <c r="AH1006" i="9"/>
  <c r="AI1006" i="9"/>
  <c r="AJ1006" i="9"/>
  <c r="AF1007" i="9"/>
  <c r="AG1007" i="9"/>
  <c r="AH1007" i="9"/>
  <c r="AI1007" i="9"/>
  <c r="AJ1007" i="9"/>
  <c r="AF1008" i="9"/>
  <c r="AG1008" i="9"/>
  <c r="AH1008" i="9"/>
  <c r="AI1008" i="9"/>
  <c r="AJ1008" i="9"/>
  <c r="AF1009" i="9"/>
  <c r="AG1009" i="9"/>
  <c r="AH1009" i="9"/>
  <c r="AI1009" i="9"/>
  <c r="AJ1009" i="9"/>
  <c r="AF1010" i="9"/>
  <c r="AG1010" i="9"/>
  <c r="AH1010" i="9"/>
  <c r="AI1010" i="9"/>
  <c r="AJ1010" i="9"/>
  <c r="AF1011" i="9"/>
  <c r="AG1011" i="9"/>
  <c r="AH1011" i="9"/>
  <c r="AI1011" i="9"/>
  <c r="AJ1011" i="9"/>
  <c r="AF1012" i="9"/>
  <c r="AG1012" i="9"/>
  <c r="AH1012" i="9"/>
  <c r="AI1012" i="9"/>
  <c r="AJ1012" i="9"/>
  <c r="AF1013" i="9"/>
  <c r="AG1013" i="9"/>
  <c r="AH1013" i="9"/>
  <c r="AI1013" i="9"/>
  <c r="AJ1013" i="9"/>
  <c r="AF1014" i="9"/>
  <c r="AG1014" i="9"/>
  <c r="AH1014" i="9"/>
  <c r="AI1014" i="9"/>
  <c r="AJ1014" i="9"/>
  <c r="AF1015" i="9"/>
  <c r="AG1015" i="9"/>
  <c r="AH1015" i="9"/>
  <c r="AI1015" i="9"/>
  <c r="AJ1015" i="9"/>
  <c r="AF1016" i="9"/>
  <c r="AG1016" i="9"/>
  <c r="AH1016" i="9"/>
  <c r="AI1016" i="9"/>
  <c r="AJ1016" i="9"/>
  <c r="AF1017" i="9"/>
  <c r="AG1017" i="9"/>
  <c r="AH1017" i="9"/>
  <c r="AI1017" i="9"/>
  <c r="AJ1017" i="9"/>
  <c r="AF1018" i="9"/>
  <c r="AG1018" i="9"/>
  <c r="AH1018" i="9"/>
  <c r="AI1018" i="9"/>
  <c r="AJ1018" i="9"/>
  <c r="AF1019" i="9"/>
  <c r="AG1019" i="9"/>
  <c r="AH1019" i="9"/>
  <c r="AI1019" i="9"/>
  <c r="AJ1019" i="9"/>
  <c r="AF1020" i="9"/>
  <c r="AG1020" i="9"/>
  <c r="AH1020" i="9"/>
  <c r="AI1020" i="9"/>
  <c r="AJ1020" i="9"/>
  <c r="AF1021" i="9"/>
  <c r="AG1021" i="9"/>
  <c r="AH1021" i="9"/>
  <c r="AI1021" i="9"/>
  <c r="AJ1021" i="9"/>
  <c r="AF1022" i="9"/>
  <c r="AG1022" i="9"/>
  <c r="AH1022" i="9"/>
  <c r="AI1022" i="9"/>
  <c r="AJ1022" i="9"/>
  <c r="AF1023" i="9"/>
  <c r="AG1023" i="9"/>
  <c r="AH1023" i="9"/>
  <c r="AI1023" i="9"/>
  <c r="AJ1023" i="9"/>
  <c r="AF1024" i="9"/>
  <c r="AG1024" i="9"/>
  <c r="AH1024" i="9"/>
  <c r="AI1024" i="9"/>
  <c r="AJ1024" i="9"/>
  <c r="AF1025" i="9"/>
  <c r="AG1025" i="9"/>
  <c r="AH1025" i="9"/>
  <c r="AI1025" i="9"/>
  <c r="AJ1025" i="9"/>
  <c r="AF1026" i="9"/>
  <c r="AG1026" i="9"/>
  <c r="AH1026" i="9"/>
  <c r="AI1026" i="9"/>
  <c r="AJ1026" i="9"/>
  <c r="AF1027" i="9"/>
  <c r="AG1027" i="9"/>
  <c r="AH1027" i="9"/>
  <c r="AI1027" i="9"/>
  <c r="AJ1027" i="9"/>
  <c r="AF1028" i="9"/>
  <c r="AG1028" i="9"/>
  <c r="AH1028" i="9"/>
  <c r="AI1028" i="9"/>
  <c r="AJ1028" i="9"/>
  <c r="AF1029" i="9"/>
  <c r="AG1029" i="9"/>
  <c r="AH1029" i="9"/>
  <c r="AI1029" i="9"/>
  <c r="AJ1029" i="9"/>
  <c r="AF1030" i="9"/>
  <c r="AG1030" i="9"/>
  <c r="AH1030" i="9"/>
  <c r="AI1030" i="9"/>
  <c r="AJ1030" i="9"/>
  <c r="AF1031" i="9"/>
  <c r="AG1031" i="9"/>
  <c r="AH1031" i="9"/>
  <c r="AI1031" i="9"/>
  <c r="AJ1031" i="9"/>
  <c r="AF1032" i="9"/>
  <c r="AG1032" i="9"/>
  <c r="AH1032" i="9"/>
  <c r="AI1032" i="9"/>
  <c r="AJ1032" i="9"/>
  <c r="AF1033" i="9"/>
  <c r="AG1033" i="9"/>
  <c r="AH1033" i="9"/>
  <c r="AI1033" i="9"/>
  <c r="AJ1033" i="9"/>
  <c r="AF1034" i="9"/>
  <c r="AG1034" i="9"/>
  <c r="AH1034" i="9"/>
  <c r="AI1034" i="9"/>
  <c r="AJ1034" i="9"/>
  <c r="AF1035" i="9"/>
  <c r="AG1035" i="9"/>
  <c r="AH1035" i="9"/>
  <c r="AI1035" i="9"/>
  <c r="AJ1035" i="9"/>
  <c r="AF1036" i="9"/>
  <c r="AG1036" i="9"/>
  <c r="AH1036" i="9"/>
  <c r="AI1036" i="9"/>
  <c r="AJ1036" i="9"/>
  <c r="AF1037" i="9"/>
  <c r="AG1037" i="9"/>
  <c r="AH1037" i="9"/>
  <c r="AI1037" i="9"/>
  <c r="AJ1037" i="9"/>
  <c r="AF1038" i="9"/>
  <c r="AG1038" i="9"/>
  <c r="AH1038" i="9"/>
  <c r="AI1038" i="9"/>
  <c r="AJ1038" i="9"/>
  <c r="AF1039" i="9"/>
  <c r="AG1039" i="9"/>
  <c r="AH1039" i="9"/>
  <c r="AI1039" i="9"/>
  <c r="AJ1039" i="9"/>
  <c r="AF1040" i="9"/>
  <c r="AG1040" i="9"/>
  <c r="AH1040" i="9"/>
  <c r="AI1040" i="9"/>
  <c r="AJ1040" i="9"/>
  <c r="AF1041" i="9"/>
  <c r="AG1041" i="9"/>
  <c r="AH1041" i="9"/>
  <c r="AI1041" i="9"/>
  <c r="AJ1041" i="9"/>
  <c r="AF1042" i="9"/>
  <c r="AG1042" i="9"/>
  <c r="AH1042" i="9"/>
  <c r="AI1042" i="9"/>
  <c r="AJ1042" i="9"/>
  <c r="AF1043" i="9"/>
  <c r="AG1043" i="9"/>
  <c r="AH1043" i="9"/>
  <c r="AI1043" i="9"/>
  <c r="AJ1043" i="9"/>
  <c r="AF1044" i="9"/>
  <c r="AG1044" i="9"/>
  <c r="AH1044" i="9"/>
  <c r="AI1044" i="9"/>
  <c r="AJ1044" i="9"/>
  <c r="AF1045" i="9"/>
  <c r="AG1045" i="9"/>
  <c r="AH1045" i="9"/>
  <c r="AI1045" i="9"/>
  <c r="AJ1045" i="9"/>
  <c r="AF1046" i="9"/>
  <c r="AG1046" i="9"/>
  <c r="AH1046" i="9"/>
  <c r="AI1046" i="9"/>
  <c r="AJ1046" i="9"/>
  <c r="AF1047" i="9"/>
  <c r="AG1047" i="9"/>
  <c r="AH1047" i="9"/>
  <c r="AI1047" i="9"/>
  <c r="AJ1047" i="9"/>
  <c r="AF1048" i="9"/>
  <c r="AG1048" i="9"/>
  <c r="AH1048" i="9"/>
  <c r="AI1048" i="9"/>
  <c r="AJ1048" i="9"/>
  <c r="AF1049" i="9"/>
  <c r="AG1049" i="9"/>
  <c r="AH1049" i="9"/>
  <c r="AI1049" i="9"/>
  <c r="AJ1049" i="9"/>
  <c r="AF1050" i="9"/>
  <c r="AG1050" i="9"/>
  <c r="AH1050" i="9"/>
  <c r="AI1050" i="9"/>
  <c r="AJ1050" i="9"/>
  <c r="AF1051" i="9"/>
  <c r="AG1051" i="9"/>
  <c r="AH1051" i="9"/>
  <c r="AI1051" i="9"/>
  <c r="AJ1051" i="9"/>
  <c r="AF1052" i="9"/>
  <c r="AG1052" i="9"/>
  <c r="AH1052" i="9"/>
  <c r="AI1052" i="9"/>
  <c r="AJ1052" i="9"/>
  <c r="AF1053" i="9"/>
  <c r="AG1053" i="9"/>
  <c r="AH1053" i="9"/>
  <c r="AI1053" i="9"/>
  <c r="AJ1053" i="9"/>
  <c r="AF1054" i="9"/>
  <c r="AG1054" i="9"/>
  <c r="AH1054" i="9"/>
  <c r="AI1054" i="9"/>
  <c r="AJ1054" i="9"/>
  <c r="AF1055" i="9"/>
  <c r="AG1055" i="9"/>
  <c r="AH1055" i="9"/>
  <c r="AI1055" i="9"/>
  <c r="AJ1055" i="9"/>
  <c r="AF1056" i="9"/>
  <c r="AG1056" i="9"/>
  <c r="AH1056" i="9"/>
  <c r="AI1056" i="9"/>
  <c r="AJ1056" i="9"/>
  <c r="AF1057" i="9"/>
  <c r="AG1057" i="9"/>
  <c r="AH1057" i="9"/>
  <c r="AI1057" i="9"/>
  <c r="AJ1057" i="9"/>
  <c r="AF1058" i="9"/>
  <c r="AG1058" i="9"/>
  <c r="AH1058" i="9"/>
  <c r="AI1058" i="9"/>
  <c r="AJ1058" i="9"/>
  <c r="AF1059" i="9"/>
  <c r="AG1059" i="9"/>
  <c r="AH1059" i="9"/>
  <c r="AI1059" i="9"/>
  <c r="AJ1059" i="9"/>
  <c r="AF1060" i="9"/>
  <c r="AG1060" i="9"/>
  <c r="AH1060" i="9"/>
  <c r="AI1060" i="9"/>
  <c r="AJ1060" i="9"/>
  <c r="AF1061" i="9"/>
  <c r="AG1061" i="9"/>
  <c r="AH1061" i="9"/>
  <c r="AI1061" i="9"/>
  <c r="AJ1061" i="9"/>
  <c r="AF1062" i="9"/>
  <c r="AG1062" i="9"/>
  <c r="AH1062" i="9"/>
  <c r="AI1062" i="9"/>
  <c r="AJ1062" i="9"/>
  <c r="AF1063" i="9"/>
  <c r="AG1063" i="9"/>
  <c r="AH1063" i="9"/>
  <c r="AI1063" i="9"/>
  <c r="AJ1063" i="9"/>
  <c r="AF1064" i="9"/>
  <c r="AG1064" i="9"/>
  <c r="AH1064" i="9"/>
  <c r="AI1064" i="9"/>
  <c r="AJ1064" i="9"/>
  <c r="AF1065" i="9"/>
  <c r="AG1065" i="9"/>
  <c r="AH1065" i="9"/>
  <c r="AI1065" i="9"/>
  <c r="AJ1065" i="9"/>
  <c r="AF1066" i="9"/>
  <c r="AG1066" i="9"/>
  <c r="AH1066" i="9"/>
  <c r="AI1066" i="9"/>
  <c r="AJ1066" i="9"/>
  <c r="AF1067" i="9"/>
  <c r="AG1067" i="9"/>
  <c r="AH1067" i="9"/>
  <c r="AI1067" i="9"/>
  <c r="AJ1067" i="9"/>
  <c r="AF1068" i="9"/>
  <c r="AG1068" i="9"/>
  <c r="AH1068" i="9"/>
  <c r="AI1068" i="9"/>
  <c r="AJ1068" i="9"/>
  <c r="AF1069" i="9"/>
  <c r="AG1069" i="9"/>
  <c r="AH1069" i="9"/>
  <c r="AI1069" i="9"/>
  <c r="AJ1069" i="9"/>
  <c r="AF1070" i="9"/>
  <c r="AG1070" i="9"/>
  <c r="AH1070" i="9"/>
  <c r="AI1070" i="9"/>
  <c r="AJ1070" i="9"/>
  <c r="AF1071" i="9"/>
  <c r="AG1071" i="9"/>
  <c r="AH1071" i="9"/>
  <c r="AI1071" i="9"/>
  <c r="AJ1071" i="9"/>
  <c r="AF1072" i="9"/>
  <c r="AG1072" i="9"/>
  <c r="AH1072" i="9"/>
  <c r="AI1072" i="9"/>
  <c r="AJ1072" i="9"/>
  <c r="AF1073" i="9"/>
  <c r="AG1073" i="9"/>
  <c r="AH1073" i="9"/>
  <c r="AI1073" i="9"/>
  <c r="AJ1073" i="9"/>
  <c r="AF1074" i="9"/>
  <c r="AG1074" i="9"/>
  <c r="AH1074" i="9"/>
  <c r="AI1074" i="9"/>
  <c r="AJ1074" i="9"/>
  <c r="AF1075" i="9"/>
  <c r="AG1075" i="9"/>
  <c r="AH1075" i="9"/>
  <c r="AI1075" i="9"/>
  <c r="AJ1075" i="9"/>
  <c r="AF1076" i="9"/>
  <c r="AG1076" i="9"/>
  <c r="AH1076" i="9"/>
  <c r="AI1076" i="9"/>
  <c r="AJ1076" i="9"/>
  <c r="AF1077" i="9"/>
  <c r="AG1077" i="9"/>
  <c r="AH1077" i="9"/>
  <c r="AI1077" i="9"/>
  <c r="AJ1077" i="9"/>
  <c r="AF1078" i="9"/>
  <c r="AG1078" i="9"/>
  <c r="AH1078" i="9"/>
  <c r="AI1078" i="9"/>
  <c r="AJ1078" i="9"/>
  <c r="AF1079" i="9"/>
  <c r="AG1079" i="9"/>
  <c r="AH1079" i="9"/>
  <c r="AI1079" i="9"/>
  <c r="AJ1079" i="9"/>
  <c r="AF1080" i="9"/>
  <c r="AG1080" i="9"/>
  <c r="AH1080" i="9"/>
  <c r="AI1080" i="9"/>
  <c r="AJ1080" i="9"/>
  <c r="AF1081" i="9"/>
  <c r="AG1081" i="9"/>
  <c r="AH1081" i="9"/>
  <c r="AI1081" i="9"/>
  <c r="AJ1081" i="9"/>
  <c r="AF1082" i="9"/>
  <c r="AG1082" i="9"/>
  <c r="AH1082" i="9"/>
  <c r="AI1082" i="9"/>
  <c r="AJ1082" i="9"/>
  <c r="AF1083" i="9"/>
  <c r="AG1083" i="9"/>
  <c r="AH1083" i="9"/>
  <c r="AI1083" i="9"/>
  <c r="AJ1083" i="9"/>
  <c r="AF1084" i="9"/>
  <c r="AG1084" i="9"/>
  <c r="AH1084" i="9"/>
  <c r="AI1084" i="9"/>
  <c r="AJ1084" i="9"/>
  <c r="AF1085" i="9"/>
  <c r="AG1085" i="9"/>
  <c r="AH1085" i="9"/>
  <c r="AI1085" i="9"/>
  <c r="AJ1085" i="9"/>
  <c r="AF1086" i="9"/>
  <c r="AG1086" i="9"/>
  <c r="AH1086" i="9"/>
  <c r="AI1086" i="9"/>
  <c r="AJ1086" i="9"/>
  <c r="AF1087" i="9"/>
  <c r="AG1087" i="9"/>
  <c r="AH1087" i="9"/>
  <c r="AI1087" i="9"/>
  <c r="AJ1087" i="9"/>
  <c r="AF1088" i="9"/>
  <c r="AG1088" i="9"/>
  <c r="AH1088" i="9"/>
  <c r="AI1088" i="9"/>
  <c r="AJ1088" i="9"/>
  <c r="AF1089" i="9"/>
  <c r="AG1089" i="9"/>
  <c r="AH1089" i="9"/>
  <c r="AI1089" i="9"/>
  <c r="AJ1089" i="9"/>
  <c r="AF1090" i="9"/>
  <c r="AG1090" i="9"/>
  <c r="AH1090" i="9"/>
  <c r="AI1090" i="9"/>
  <c r="AJ1090" i="9"/>
  <c r="AF1091" i="9"/>
  <c r="AG1091" i="9"/>
  <c r="AH1091" i="9"/>
  <c r="AI1091" i="9"/>
  <c r="AJ1091" i="9"/>
  <c r="AF1092" i="9"/>
  <c r="AG1092" i="9"/>
  <c r="AH1092" i="9"/>
  <c r="AI1092" i="9"/>
  <c r="AJ1092" i="9"/>
  <c r="AF1093" i="9"/>
  <c r="AG1093" i="9"/>
  <c r="AH1093" i="9"/>
  <c r="AI1093" i="9"/>
  <c r="AJ1093" i="9"/>
  <c r="AF1094" i="9"/>
  <c r="AG1094" i="9"/>
  <c r="AH1094" i="9"/>
  <c r="AI1094" i="9"/>
  <c r="AJ1094" i="9"/>
  <c r="AF1095" i="9"/>
  <c r="AG1095" i="9"/>
  <c r="AH1095" i="9"/>
  <c r="AI1095" i="9"/>
  <c r="AJ1095" i="9"/>
  <c r="AF1096" i="9"/>
  <c r="AG1096" i="9"/>
  <c r="AH1096" i="9"/>
  <c r="AI1096" i="9"/>
  <c r="AJ1096" i="9"/>
  <c r="AF1097" i="9"/>
  <c r="AG1097" i="9"/>
  <c r="AH1097" i="9"/>
  <c r="AI1097" i="9"/>
  <c r="AJ1097" i="9"/>
  <c r="AF1098" i="9"/>
  <c r="AG1098" i="9"/>
  <c r="AH1098" i="9"/>
  <c r="AI1098" i="9"/>
  <c r="AJ1098" i="9"/>
  <c r="AF1099" i="9"/>
  <c r="AG1099" i="9"/>
  <c r="AH1099" i="9"/>
  <c r="AI1099" i="9"/>
  <c r="AJ1099" i="9"/>
  <c r="AF1100" i="9"/>
  <c r="AG1100" i="9"/>
  <c r="AH1100" i="9"/>
  <c r="AI1100" i="9"/>
  <c r="AJ1100" i="9"/>
  <c r="AF1101" i="9"/>
  <c r="AG1101" i="9"/>
  <c r="AH1101" i="9"/>
  <c r="AI1101" i="9"/>
  <c r="AJ1101" i="9"/>
  <c r="AF1102" i="9"/>
  <c r="AG1102" i="9"/>
  <c r="AH1102" i="9"/>
  <c r="AI1102" i="9"/>
  <c r="AJ1102" i="9"/>
  <c r="AF1103" i="9"/>
  <c r="AG1103" i="9"/>
  <c r="AH1103" i="9"/>
  <c r="AI1103" i="9"/>
  <c r="AJ1103" i="9"/>
  <c r="AF1104" i="9"/>
  <c r="AG1104" i="9"/>
  <c r="AH1104" i="9"/>
  <c r="AI1104" i="9"/>
  <c r="AJ1104" i="9"/>
  <c r="AF1105" i="9"/>
  <c r="AG1105" i="9"/>
  <c r="AH1105" i="9"/>
  <c r="AI1105" i="9"/>
  <c r="AJ1105" i="9"/>
  <c r="AF1106" i="9"/>
  <c r="AG1106" i="9"/>
  <c r="AH1106" i="9"/>
  <c r="AI1106" i="9"/>
  <c r="AJ1106" i="9"/>
  <c r="AF1107" i="9"/>
  <c r="AG1107" i="9"/>
  <c r="AH1107" i="9"/>
  <c r="AI1107" i="9"/>
  <c r="AJ1107" i="9"/>
  <c r="AF1108" i="9"/>
  <c r="AG1108" i="9"/>
  <c r="AH1108" i="9"/>
  <c r="AI1108" i="9"/>
  <c r="AJ1108" i="9"/>
  <c r="AF1109" i="9"/>
  <c r="AG1109" i="9"/>
  <c r="AH1109" i="9"/>
  <c r="AI1109" i="9"/>
  <c r="AJ1109" i="9"/>
  <c r="AF1110" i="9"/>
  <c r="AG1110" i="9"/>
  <c r="AH1110" i="9"/>
  <c r="AI1110" i="9"/>
  <c r="AJ1110" i="9"/>
  <c r="AF1111" i="9"/>
  <c r="AG1111" i="9"/>
  <c r="AH1111" i="9"/>
  <c r="AI1111" i="9"/>
  <c r="AJ1111" i="9"/>
  <c r="AF1112" i="9"/>
  <c r="AG1112" i="9"/>
  <c r="AH1112" i="9"/>
  <c r="AI1112" i="9"/>
  <c r="AJ1112" i="9"/>
  <c r="AF1113" i="9"/>
  <c r="AG1113" i="9"/>
  <c r="AH1113" i="9"/>
  <c r="AI1113" i="9"/>
  <c r="AJ1113" i="9"/>
  <c r="AF1114" i="9"/>
  <c r="AG1114" i="9"/>
  <c r="AH1114" i="9"/>
  <c r="AI1114" i="9"/>
  <c r="AJ1114" i="9"/>
  <c r="AF1115" i="9"/>
  <c r="AG1115" i="9"/>
  <c r="AH1115" i="9"/>
  <c r="AI1115" i="9"/>
  <c r="AJ1115" i="9"/>
  <c r="AF1116" i="9"/>
  <c r="AG1116" i="9"/>
  <c r="AH1116" i="9"/>
  <c r="AI1116" i="9"/>
  <c r="AJ1116" i="9"/>
  <c r="AF1117" i="9"/>
  <c r="AG1117" i="9"/>
  <c r="AH1117" i="9"/>
  <c r="AI1117" i="9"/>
  <c r="AJ1117" i="9"/>
  <c r="AF1118" i="9"/>
  <c r="AG1118" i="9"/>
  <c r="AH1118" i="9"/>
  <c r="AI1118" i="9"/>
  <c r="AJ1118" i="9"/>
  <c r="AF1119" i="9"/>
  <c r="AG1119" i="9"/>
  <c r="AH1119" i="9"/>
  <c r="AI1119" i="9"/>
  <c r="AJ1119" i="9"/>
  <c r="AF1120" i="9"/>
  <c r="AG1120" i="9"/>
  <c r="AH1120" i="9"/>
  <c r="AI1120" i="9"/>
  <c r="AJ1120" i="9"/>
  <c r="AF1121" i="9"/>
  <c r="AG1121" i="9"/>
  <c r="AH1121" i="9"/>
  <c r="AI1121" i="9"/>
  <c r="AJ1121" i="9"/>
  <c r="AF1122" i="9"/>
  <c r="AG1122" i="9"/>
  <c r="AH1122" i="9"/>
  <c r="AI1122" i="9"/>
  <c r="AJ1122" i="9"/>
  <c r="AF1123" i="9"/>
  <c r="AG1123" i="9"/>
  <c r="AH1123" i="9"/>
  <c r="AI1123" i="9"/>
  <c r="AJ1123" i="9"/>
  <c r="AF1124" i="9"/>
  <c r="AG1124" i="9"/>
  <c r="AH1124" i="9"/>
  <c r="AI1124" i="9"/>
  <c r="AJ1124" i="9"/>
  <c r="AF1125" i="9"/>
  <c r="AG1125" i="9"/>
  <c r="AH1125" i="9"/>
  <c r="AI1125" i="9"/>
  <c r="AJ1125" i="9"/>
  <c r="AF1126" i="9"/>
  <c r="AG1126" i="9"/>
  <c r="AH1126" i="9"/>
  <c r="AI1126" i="9"/>
  <c r="AJ1126" i="9"/>
  <c r="AF1127" i="9"/>
  <c r="AG1127" i="9"/>
  <c r="AH1127" i="9"/>
  <c r="AI1127" i="9"/>
  <c r="AJ1127" i="9"/>
  <c r="AF1128" i="9"/>
  <c r="AG1128" i="9"/>
  <c r="AH1128" i="9"/>
  <c r="AI1128" i="9"/>
  <c r="AJ1128" i="9"/>
  <c r="AF1129" i="9"/>
  <c r="AG1129" i="9"/>
  <c r="AH1129" i="9"/>
  <c r="AI1129" i="9"/>
  <c r="AJ1129" i="9"/>
  <c r="AF1130" i="9"/>
  <c r="AG1130" i="9"/>
  <c r="AH1130" i="9"/>
  <c r="AI1130" i="9"/>
  <c r="AJ1130" i="9"/>
  <c r="AF1131" i="9"/>
  <c r="AG1131" i="9"/>
  <c r="AH1131" i="9"/>
  <c r="AI1131" i="9"/>
  <c r="AJ1131" i="9"/>
  <c r="AF1132" i="9"/>
  <c r="AG1132" i="9"/>
  <c r="AH1132" i="9"/>
  <c r="AI1132" i="9"/>
  <c r="AJ1132" i="9"/>
  <c r="AF1133" i="9"/>
  <c r="AG1133" i="9"/>
  <c r="AH1133" i="9"/>
  <c r="AI1133" i="9"/>
  <c r="AJ1133" i="9"/>
  <c r="AF1134" i="9"/>
  <c r="AG1134" i="9"/>
  <c r="AH1134" i="9"/>
  <c r="AI1134" i="9"/>
  <c r="AJ1134" i="9"/>
  <c r="AF1135" i="9"/>
  <c r="AG1135" i="9"/>
  <c r="AH1135" i="9"/>
  <c r="AI1135" i="9"/>
  <c r="AJ1135" i="9"/>
  <c r="AF1136" i="9"/>
  <c r="AG1136" i="9"/>
  <c r="AH1136" i="9"/>
  <c r="AI1136" i="9"/>
  <c r="AJ1136" i="9"/>
  <c r="AF1137" i="9"/>
  <c r="AG1137" i="9"/>
  <c r="AH1137" i="9"/>
  <c r="AI1137" i="9"/>
  <c r="AJ1137" i="9"/>
  <c r="AF1138" i="9"/>
  <c r="AG1138" i="9"/>
  <c r="AH1138" i="9"/>
  <c r="AI1138" i="9"/>
  <c r="AJ1138" i="9"/>
  <c r="AF1139" i="9"/>
  <c r="AG1139" i="9"/>
  <c r="AH1139" i="9"/>
  <c r="AI1139" i="9"/>
  <c r="AJ1139" i="9"/>
  <c r="AF1140" i="9"/>
  <c r="AG1140" i="9"/>
  <c r="AH1140" i="9"/>
  <c r="AI1140" i="9"/>
  <c r="AJ1140" i="9"/>
  <c r="AF1141" i="9"/>
  <c r="AG1141" i="9"/>
  <c r="AH1141" i="9"/>
  <c r="AI1141" i="9"/>
  <c r="AJ1141" i="9"/>
  <c r="AF1142" i="9"/>
  <c r="AG1142" i="9"/>
  <c r="AH1142" i="9"/>
  <c r="AI1142" i="9"/>
  <c r="AJ1142" i="9"/>
  <c r="AF1143" i="9"/>
  <c r="AG1143" i="9"/>
  <c r="AH1143" i="9"/>
  <c r="AI1143" i="9"/>
  <c r="AJ1143" i="9"/>
  <c r="AF1144" i="9"/>
  <c r="AG1144" i="9"/>
  <c r="AH1144" i="9"/>
  <c r="AI1144" i="9"/>
  <c r="AJ1144" i="9"/>
  <c r="AF1145" i="9"/>
  <c r="AG1145" i="9"/>
  <c r="AH1145" i="9"/>
  <c r="AI1145" i="9"/>
  <c r="AJ1145" i="9"/>
  <c r="AF1146" i="9"/>
  <c r="AG1146" i="9"/>
  <c r="AH1146" i="9"/>
  <c r="AI1146" i="9"/>
  <c r="AJ1146" i="9"/>
  <c r="AF1147" i="9"/>
  <c r="AG1147" i="9"/>
  <c r="AH1147" i="9"/>
  <c r="AI1147" i="9"/>
  <c r="AJ1147" i="9"/>
  <c r="AF1148" i="9"/>
  <c r="AG1148" i="9"/>
  <c r="AH1148" i="9"/>
  <c r="AI1148" i="9"/>
  <c r="AJ1148" i="9"/>
  <c r="AF1149" i="9"/>
  <c r="AG1149" i="9"/>
  <c r="AH1149" i="9"/>
  <c r="AI1149" i="9"/>
  <c r="AJ1149" i="9"/>
  <c r="AF1150" i="9"/>
  <c r="AG1150" i="9"/>
  <c r="AH1150" i="9"/>
  <c r="AI1150" i="9"/>
  <c r="AJ1150" i="9"/>
  <c r="AF1151" i="9"/>
  <c r="AG1151" i="9"/>
  <c r="AH1151" i="9"/>
  <c r="AI1151" i="9"/>
  <c r="AJ1151" i="9"/>
  <c r="AF1152" i="9"/>
  <c r="AG1152" i="9"/>
  <c r="AH1152" i="9"/>
  <c r="AI1152" i="9"/>
  <c r="AJ1152" i="9"/>
  <c r="AF1153" i="9"/>
  <c r="AG1153" i="9"/>
  <c r="AH1153" i="9"/>
  <c r="AI1153" i="9"/>
  <c r="AJ1153" i="9"/>
  <c r="AF1154" i="9"/>
  <c r="AG1154" i="9"/>
  <c r="AH1154" i="9"/>
  <c r="AI1154" i="9"/>
  <c r="AJ1154" i="9"/>
  <c r="AF1155" i="9"/>
  <c r="AG1155" i="9"/>
  <c r="AH1155" i="9"/>
  <c r="AI1155" i="9"/>
  <c r="AJ1155" i="9"/>
  <c r="AF1156" i="9"/>
  <c r="AG1156" i="9"/>
  <c r="AH1156" i="9"/>
  <c r="AI1156" i="9"/>
  <c r="AJ1156" i="9"/>
  <c r="AF1157" i="9"/>
  <c r="AG1157" i="9"/>
  <c r="AH1157" i="9"/>
  <c r="AI1157" i="9"/>
  <c r="AJ1157" i="9"/>
  <c r="AF1158" i="9"/>
  <c r="AG1158" i="9"/>
  <c r="AH1158" i="9"/>
  <c r="AI1158" i="9"/>
  <c r="AJ1158" i="9"/>
  <c r="AF1159" i="9"/>
  <c r="AG1159" i="9"/>
  <c r="AH1159" i="9"/>
  <c r="AI1159" i="9"/>
  <c r="AJ1159" i="9"/>
  <c r="AF1160" i="9"/>
  <c r="AG1160" i="9"/>
  <c r="AH1160" i="9"/>
  <c r="AI1160" i="9"/>
  <c r="AJ1160" i="9"/>
  <c r="AF1161" i="9"/>
  <c r="AG1161" i="9"/>
  <c r="AH1161" i="9"/>
  <c r="AI1161" i="9"/>
  <c r="AJ1161" i="9"/>
  <c r="AF1162" i="9"/>
  <c r="AG1162" i="9"/>
  <c r="AH1162" i="9"/>
  <c r="AI1162" i="9"/>
  <c r="AJ1162" i="9"/>
  <c r="AF1163" i="9"/>
  <c r="AG1163" i="9"/>
  <c r="AH1163" i="9"/>
  <c r="AI1163" i="9"/>
  <c r="AJ1163" i="9"/>
  <c r="AF1164" i="9"/>
  <c r="AG1164" i="9"/>
  <c r="AH1164" i="9"/>
  <c r="AI1164" i="9"/>
  <c r="AJ1164" i="9"/>
  <c r="AF1165" i="9"/>
  <c r="AG1165" i="9"/>
  <c r="AH1165" i="9"/>
  <c r="AI1165" i="9"/>
  <c r="AJ1165" i="9"/>
  <c r="AF1166" i="9"/>
  <c r="AG1166" i="9"/>
  <c r="AH1166" i="9"/>
  <c r="AI1166" i="9"/>
  <c r="AJ1166" i="9"/>
  <c r="AF1167" i="9"/>
  <c r="AG1167" i="9"/>
  <c r="AH1167" i="9"/>
  <c r="AI1167" i="9"/>
  <c r="AJ1167" i="9"/>
  <c r="AF1168" i="9"/>
  <c r="AG1168" i="9"/>
  <c r="AH1168" i="9"/>
  <c r="AI1168" i="9"/>
  <c r="AJ1168" i="9"/>
  <c r="AF1169" i="9"/>
  <c r="AG1169" i="9"/>
  <c r="AH1169" i="9"/>
  <c r="AI1169" i="9"/>
  <c r="AJ1169" i="9"/>
  <c r="AF1170" i="9"/>
  <c r="AG1170" i="9"/>
  <c r="AH1170" i="9"/>
  <c r="AI1170" i="9"/>
  <c r="AJ1170" i="9"/>
  <c r="AF1171" i="9"/>
  <c r="AG1171" i="9"/>
  <c r="AH1171" i="9"/>
  <c r="AI1171" i="9"/>
  <c r="AJ1171" i="9"/>
  <c r="AF1172" i="9"/>
  <c r="AG1172" i="9"/>
  <c r="AH1172" i="9"/>
  <c r="AI1172" i="9"/>
  <c r="AJ1172" i="9"/>
  <c r="AF1173" i="9"/>
  <c r="AG1173" i="9"/>
  <c r="AH1173" i="9"/>
  <c r="AI1173" i="9"/>
  <c r="AJ1173" i="9"/>
  <c r="AF1174" i="9"/>
  <c r="AG1174" i="9"/>
  <c r="AH1174" i="9"/>
  <c r="AI1174" i="9"/>
  <c r="AJ1174" i="9"/>
  <c r="AF1175" i="9"/>
  <c r="AG1175" i="9"/>
  <c r="AH1175" i="9"/>
  <c r="AI1175" i="9"/>
  <c r="AJ1175" i="9"/>
  <c r="AF1176" i="9"/>
  <c r="AG1176" i="9"/>
  <c r="AH1176" i="9"/>
  <c r="AI1176" i="9"/>
  <c r="AJ1176" i="9"/>
  <c r="AF1177" i="9"/>
  <c r="AG1177" i="9"/>
  <c r="AH1177" i="9"/>
  <c r="AI1177" i="9"/>
  <c r="AJ1177" i="9"/>
  <c r="AF1178" i="9"/>
  <c r="AG1178" i="9"/>
  <c r="AH1178" i="9"/>
  <c r="AI1178" i="9"/>
  <c r="AJ1178" i="9"/>
  <c r="AF1179" i="9"/>
  <c r="AG1179" i="9"/>
  <c r="AH1179" i="9"/>
  <c r="AI1179" i="9"/>
  <c r="AJ1179" i="9"/>
  <c r="AF1180" i="9"/>
  <c r="AG1180" i="9"/>
  <c r="AH1180" i="9"/>
  <c r="AI1180" i="9"/>
  <c r="AJ1180" i="9"/>
  <c r="AF1181" i="9"/>
  <c r="AG1181" i="9"/>
  <c r="AH1181" i="9"/>
  <c r="AI1181" i="9"/>
  <c r="AJ1181" i="9"/>
  <c r="AF1182" i="9"/>
  <c r="AG1182" i="9"/>
  <c r="AH1182" i="9"/>
  <c r="AI1182" i="9"/>
  <c r="AJ1182" i="9"/>
  <c r="AF1183" i="9"/>
  <c r="AG1183" i="9"/>
  <c r="AH1183" i="9"/>
  <c r="AI1183" i="9"/>
  <c r="AJ1183" i="9"/>
  <c r="AF1184" i="9"/>
  <c r="AG1184" i="9"/>
  <c r="AH1184" i="9"/>
  <c r="AI1184" i="9"/>
  <c r="AJ1184" i="9"/>
  <c r="AF1185" i="9"/>
  <c r="AG1185" i="9"/>
  <c r="AH1185" i="9"/>
  <c r="AI1185" i="9"/>
  <c r="AJ1185" i="9"/>
  <c r="AF1186" i="9"/>
  <c r="AG1186" i="9"/>
  <c r="AH1186" i="9"/>
  <c r="AI1186" i="9"/>
  <c r="AJ1186" i="9"/>
  <c r="AF1187" i="9"/>
  <c r="AG1187" i="9"/>
  <c r="AH1187" i="9"/>
  <c r="AI1187" i="9"/>
  <c r="AJ1187" i="9"/>
  <c r="AF1188" i="9"/>
  <c r="AG1188" i="9"/>
  <c r="AH1188" i="9"/>
  <c r="AI1188" i="9"/>
  <c r="AJ1188" i="9"/>
  <c r="AF1189" i="9"/>
  <c r="AG1189" i="9"/>
  <c r="AH1189" i="9"/>
  <c r="AI1189" i="9"/>
  <c r="AJ1189" i="9"/>
  <c r="AF1190" i="9"/>
  <c r="AG1190" i="9"/>
  <c r="AH1190" i="9"/>
  <c r="AI1190" i="9"/>
  <c r="AJ1190" i="9"/>
  <c r="AF1191" i="9"/>
  <c r="AG1191" i="9"/>
  <c r="AH1191" i="9"/>
  <c r="AI1191" i="9"/>
  <c r="AJ1191" i="9"/>
  <c r="AF1192" i="9"/>
  <c r="AG1192" i="9"/>
  <c r="AH1192" i="9"/>
  <c r="AI1192" i="9"/>
  <c r="AJ1192" i="9"/>
  <c r="AF1193" i="9"/>
  <c r="AG1193" i="9"/>
  <c r="AH1193" i="9"/>
  <c r="AI1193" i="9"/>
  <c r="AJ1193" i="9"/>
  <c r="AF1194" i="9"/>
  <c r="AG1194" i="9"/>
  <c r="AH1194" i="9"/>
  <c r="AI1194" i="9"/>
  <c r="AJ1194" i="9"/>
  <c r="AF1195" i="9"/>
  <c r="AG1195" i="9"/>
  <c r="AH1195" i="9"/>
  <c r="AI1195" i="9"/>
  <c r="AJ1195" i="9"/>
  <c r="AF1196" i="9"/>
  <c r="AG1196" i="9"/>
  <c r="AH1196" i="9"/>
  <c r="AI1196" i="9"/>
  <c r="AJ1196" i="9"/>
  <c r="AF1197" i="9"/>
  <c r="AG1197" i="9"/>
  <c r="AH1197" i="9"/>
  <c r="AI1197" i="9"/>
  <c r="AJ1197" i="9"/>
  <c r="AF1198" i="9"/>
  <c r="AG1198" i="9"/>
  <c r="AH1198" i="9"/>
  <c r="AI1198" i="9"/>
  <c r="AJ1198" i="9"/>
  <c r="AF1199" i="9"/>
  <c r="AG1199" i="9"/>
  <c r="AH1199" i="9"/>
  <c r="AI1199" i="9"/>
  <c r="AJ1199" i="9"/>
  <c r="AF1200" i="9"/>
  <c r="AG1200" i="9"/>
  <c r="AH1200" i="9"/>
  <c r="AI1200" i="9"/>
  <c r="AJ1200" i="9"/>
  <c r="AF1201" i="9"/>
  <c r="AG1201" i="9"/>
  <c r="AH1201" i="9"/>
  <c r="AI1201" i="9"/>
  <c r="AJ1201" i="9"/>
  <c r="AF1202" i="9"/>
  <c r="AG1202" i="9"/>
  <c r="AH1202" i="9"/>
  <c r="AI1202" i="9"/>
  <c r="AJ1202" i="9"/>
  <c r="AF1203" i="9"/>
  <c r="AG1203" i="9"/>
  <c r="AH1203" i="9"/>
  <c r="AI1203" i="9"/>
  <c r="AJ1203" i="9"/>
  <c r="AF1204" i="9"/>
  <c r="AG1204" i="9"/>
  <c r="AH1204" i="9"/>
  <c r="AI1204" i="9"/>
  <c r="AJ1204" i="9"/>
  <c r="AF1205" i="9"/>
  <c r="AG1205" i="9"/>
  <c r="AH1205" i="9"/>
  <c r="AI1205" i="9"/>
  <c r="AJ1205" i="9"/>
  <c r="AF1206" i="9"/>
  <c r="AG1206" i="9"/>
  <c r="AH1206" i="9"/>
  <c r="AI1206" i="9"/>
  <c r="AJ1206" i="9"/>
  <c r="AF1207" i="9"/>
  <c r="AG1207" i="9"/>
  <c r="AH1207" i="9"/>
  <c r="AI1207" i="9"/>
  <c r="AJ1207" i="9"/>
  <c r="AF1208" i="9"/>
  <c r="AG1208" i="9"/>
  <c r="AH1208" i="9"/>
  <c r="AI1208" i="9"/>
  <c r="AJ1208" i="9"/>
  <c r="AF1209" i="9"/>
  <c r="AG1209" i="9"/>
  <c r="AH1209" i="9"/>
  <c r="AI1209" i="9"/>
  <c r="AJ1209" i="9"/>
  <c r="AF1210" i="9"/>
  <c r="AG1210" i="9"/>
  <c r="AH1210" i="9"/>
  <c r="AI1210" i="9"/>
  <c r="AJ1210" i="9"/>
  <c r="AF1211" i="9"/>
  <c r="AG1211" i="9"/>
  <c r="AH1211" i="9"/>
  <c r="AI1211" i="9"/>
  <c r="AJ1211" i="9"/>
  <c r="AF1212" i="9"/>
  <c r="AG1212" i="9"/>
  <c r="AH1212" i="9"/>
  <c r="AI1212" i="9"/>
  <c r="AJ1212" i="9"/>
  <c r="AF1213" i="9"/>
  <c r="AG1213" i="9"/>
  <c r="AH1213" i="9"/>
  <c r="AI1213" i="9"/>
  <c r="AJ1213" i="9"/>
  <c r="AF1214" i="9"/>
  <c r="AG1214" i="9"/>
  <c r="AH1214" i="9"/>
  <c r="AI1214" i="9"/>
  <c r="AJ1214" i="9"/>
  <c r="AF1215" i="9"/>
  <c r="AG1215" i="9"/>
  <c r="AH1215" i="9"/>
  <c r="AI1215" i="9"/>
  <c r="AJ1215" i="9"/>
  <c r="AF1216" i="9"/>
  <c r="AG1216" i="9"/>
  <c r="AH1216" i="9"/>
  <c r="AI1216" i="9"/>
  <c r="AJ1216" i="9"/>
  <c r="AF1217" i="9"/>
  <c r="AG1217" i="9"/>
  <c r="AH1217" i="9"/>
  <c r="AI1217" i="9"/>
  <c r="AJ1217" i="9"/>
  <c r="AF1218" i="9"/>
  <c r="AG1218" i="9"/>
  <c r="AH1218" i="9"/>
  <c r="AI1218" i="9"/>
  <c r="AJ1218" i="9"/>
  <c r="AF1219" i="9"/>
  <c r="AG1219" i="9"/>
  <c r="AH1219" i="9"/>
  <c r="AI1219" i="9"/>
  <c r="AJ1219" i="9"/>
  <c r="AF1220" i="9"/>
  <c r="AG1220" i="9"/>
  <c r="AH1220" i="9"/>
  <c r="AI1220" i="9"/>
  <c r="AJ1220" i="9"/>
  <c r="AF1221" i="9"/>
  <c r="AG1221" i="9"/>
  <c r="AH1221" i="9"/>
  <c r="AI1221" i="9"/>
  <c r="AJ1221" i="9"/>
  <c r="AF1222" i="9"/>
  <c r="AG1222" i="9"/>
  <c r="AH1222" i="9"/>
  <c r="AI1222" i="9"/>
  <c r="AJ1222" i="9"/>
  <c r="AF1223" i="9"/>
  <c r="AG1223" i="9"/>
  <c r="AH1223" i="9"/>
  <c r="AI1223" i="9"/>
  <c r="AJ1223" i="9"/>
  <c r="AF1224" i="9"/>
  <c r="AG1224" i="9"/>
  <c r="AH1224" i="9"/>
  <c r="AI1224" i="9"/>
  <c r="AJ1224" i="9"/>
  <c r="AF1225" i="9"/>
  <c r="AG1225" i="9"/>
  <c r="AH1225" i="9"/>
  <c r="AI1225" i="9"/>
  <c r="AJ1225" i="9"/>
  <c r="AF1226" i="9"/>
  <c r="AG1226" i="9"/>
  <c r="AH1226" i="9"/>
  <c r="AI1226" i="9"/>
  <c r="AJ1226" i="9"/>
  <c r="AF1227" i="9"/>
  <c r="AG1227" i="9"/>
  <c r="AH1227" i="9"/>
  <c r="AI1227" i="9"/>
  <c r="AJ1227" i="9"/>
  <c r="AF1228" i="9"/>
  <c r="AG1228" i="9"/>
  <c r="AH1228" i="9"/>
  <c r="AI1228" i="9"/>
  <c r="AJ1228" i="9"/>
  <c r="AF1229" i="9"/>
  <c r="AG1229" i="9"/>
  <c r="AH1229" i="9"/>
  <c r="AI1229" i="9"/>
  <c r="AJ1229" i="9"/>
  <c r="AF1230" i="9"/>
  <c r="AG1230" i="9"/>
  <c r="AH1230" i="9"/>
  <c r="AI1230" i="9"/>
  <c r="AJ1230" i="9"/>
  <c r="AF1231" i="9"/>
  <c r="AG1231" i="9"/>
  <c r="AH1231" i="9"/>
  <c r="AI1231" i="9"/>
  <c r="AJ1231" i="9"/>
  <c r="AF1232" i="9"/>
  <c r="AG1232" i="9"/>
  <c r="AH1232" i="9"/>
  <c r="AI1232" i="9"/>
  <c r="AJ1232" i="9"/>
  <c r="AF1233" i="9"/>
  <c r="AG1233" i="9"/>
  <c r="AH1233" i="9"/>
  <c r="AI1233" i="9"/>
  <c r="AJ1233" i="9"/>
  <c r="AF1234" i="9"/>
  <c r="AG1234" i="9"/>
  <c r="AH1234" i="9"/>
  <c r="AI1234" i="9"/>
  <c r="AJ1234" i="9"/>
  <c r="AF1235" i="9"/>
  <c r="AG1235" i="9"/>
  <c r="AH1235" i="9"/>
  <c r="AI1235" i="9"/>
  <c r="AJ1235" i="9"/>
  <c r="AF1236" i="9"/>
  <c r="AG1236" i="9"/>
  <c r="AH1236" i="9"/>
  <c r="AI1236" i="9"/>
  <c r="AJ1236" i="9"/>
  <c r="AF1237" i="9"/>
  <c r="AG1237" i="9"/>
  <c r="AH1237" i="9"/>
  <c r="AI1237" i="9"/>
  <c r="AJ1237" i="9"/>
  <c r="AF1238" i="9"/>
  <c r="AG1238" i="9"/>
  <c r="AH1238" i="9"/>
  <c r="AI1238" i="9"/>
  <c r="AJ1238" i="9"/>
  <c r="AF1239" i="9"/>
  <c r="AG1239" i="9"/>
  <c r="AH1239" i="9"/>
  <c r="AI1239" i="9"/>
  <c r="AJ1239" i="9"/>
  <c r="AF1240" i="9"/>
  <c r="AG1240" i="9"/>
  <c r="AH1240" i="9"/>
  <c r="AI1240" i="9"/>
  <c r="AJ1240" i="9"/>
  <c r="AF1241" i="9"/>
  <c r="AG1241" i="9"/>
  <c r="AH1241" i="9"/>
  <c r="AI1241" i="9"/>
  <c r="AJ1241" i="9"/>
  <c r="AF1242" i="9"/>
  <c r="AG1242" i="9"/>
  <c r="AH1242" i="9"/>
  <c r="AI1242" i="9"/>
  <c r="AJ1242" i="9"/>
  <c r="AF1243" i="9"/>
  <c r="AG1243" i="9"/>
  <c r="AH1243" i="9"/>
  <c r="AI1243" i="9"/>
  <c r="AJ1243" i="9"/>
  <c r="AF1244" i="9"/>
  <c r="AG1244" i="9"/>
  <c r="AH1244" i="9"/>
  <c r="AI1244" i="9"/>
  <c r="AJ1244" i="9"/>
  <c r="AF1245" i="9"/>
  <c r="AG1245" i="9"/>
  <c r="AH1245" i="9"/>
  <c r="AI1245" i="9"/>
  <c r="AJ1245" i="9"/>
  <c r="AF1246" i="9"/>
  <c r="AG1246" i="9"/>
  <c r="AH1246" i="9"/>
  <c r="AI1246" i="9"/>
  <c r="AJ1246" i="9"/>
  <c r="AF1247" i="9"/>
  <c r="AG1247" i="9"/>
  <c r="AH1247" i="9"/>
  <c r="AI1247" i="9"/>
  <c r="AJ1247" i="9"/>
  <c r="AF1248" i="9"/>
  <c r="AG1248" i="9"/>
  <c r="AH1248" i="9"/>
  <c r="AI1248" i="9"/>
  <c r="AJ1248" i="9"/>
  <c r="AF1249" i="9"/>
  <c r="AG1249" i="9"/>
  <c r="AH1249" i="9"/>
  <c r="AI1249" i="9"/>
  <c r="AJ1249" i="9"/>
  <c r="AF1250" i="9"/>
  <c r="AG1250" i="9"/>
  <c r="AH1250" i="9"/>
  <c r="AI1250" i="9"/>
  <c r="AJ1250" i="9"/>
  <c r="AF1251" i="9"/>
  <c r="AG1251" i="9"/>
  <c r="AH1251" i="9"/>
  <c r="AI1251" i="9"/>
  <c r="AJ1251" i="9"/>
  <c r="AF1252" i="9"/>
  <c r="AG1252" i="9"/>
  <c r="AH1252" i="9"/>
  <c r="AI1252" i="9"/>
  <c r="AJ1252" i="9"/>
  <c r="AF1253" i="9"/>
  <c r="AG1253" i="9"/>
  <c r="AH1253" i="9"/>
  <c r="AI1253" i="9"/>
  <c r="AJ1253" i="9"/>
  <c r="AF1254" i="9"/>
  <c r="AG1254" i="9"/>
  <c r="AH1254" i="9"/>
  <c r="AI1254" i="9"/>
  <c r="AJ1254" i="9"/>
  <c r="AF1255" i="9"/>
  <c r="AG1255" i="9"/>
  <c r="AH1255" i="9"/>
  <c r="AI1255" i="9"/>
  <c r="AJ1255" i="9"/>
  <c r="AF1256" i="9"/>
  <c r="AG1256" i="9"/>
  <c r="AH1256" i="9"/>
  <c r="AI1256" i="9"/>
  <c r="AJ1256" i="9"/>
  <c r="AF1257" i="9"/>
  <c r="AG1257" i="9"/>
  <c r="AH1257" i="9"/>
  <c r="AI1257" i="9"/>
  <c r="AJ1257" i="9"/>
  <c r="AF1258" i="9"/>
  <c r="AG1258" i="9"/>
  <c r="AH1258" i="9"/>
  <c r="AI1258" i="9"/>
  <c r="AJ1258" i="9"/>
  <c r="AF1259" i="9"/>
  <c r="AG1259" i="9"/>
  <c r="AH1259" i="9"/>
  <c r="AI1259" i="9"/>
  <c r="AJ1259" i="9"/>
  <c r="AF1260" i="9"/>
  <c r="AG1260" i="9"/>
  <c r="AH1260" i="9"/>
  <c r="AI1260" i="9"/>
  <c r="AJ1260" i="9"/>
  <c r="AF1261" i="9"/>
  <c r="AG1261" i="9"/>
  <c r="AH1261" i="9"/>
  <c r="AI1261" i="9"/>
  <c r="AJ1261" i="9"/>
  <c r="AF1262" i="9"/>
  <c r="AG1262" i="9"/>
  <c r="AH1262" i="9"/>
  <c r="AI1262" i="9"/>
  <c r="AJ1262" i="9"/>
  <c r="AF1263" i="9"/>
  <c r="AG1263" i="9"/>
  <c r="AH1263" i="9"/>
  <c r="AI1263" i="9"/>
  <c r="AJ1263" i="9"/>
  <c r="AF1264" i="9"/>
  <c r="AG1264" i="9"/>
  <c r="AH1264" i="9"/>
  <c r="AI1264" i="9"/>
  <c r="AJ1264" i="9"/>
  <c r="AF1265" i="9"/>
  <c r="AG1265" i="9"/>
  <c r="AH1265" i="9"/>
  <c r="AI1265" i="9"/>
  <c r="AJ1265" i="9"/>
  <c r="AF1266" i="9"/>
  <c r="AG1266" i="9"/>
  <c r="AH1266" i="9"/>
  <c r="AI1266" i="9"/>
  <c r="AJ1266" i="9"/>
  <c r="AF1267" i="9"/>
  <c r="AG1267" i="9"/>
  <c r="AH1267" i="9"/>
  <c r="AI1267" i="9"/>
  <c r="AJ1267" i="9"/>
  <c r="AF1268" i="9"/>
  <c r="AG1268" i="9"/>
  <c r="AH1268" i="9"/>
  <c r="AI1268" i="9"/>
  <c r="AJ1268" i="9"/>
  <c r="AF1269" i="9"/>
  <c r="AG1269" i="9"/>
  <c r="AH1269" i="9"/>
  <c r="AI1269" i="9"/>
  <c r="AJ1269" i="9"/>
  <c r="AF1270" i="9"/>
  <c r="AG1270" i="9"/>
  <c r="AH1270" i="9"/>
  <c r="AI1270" i="9"/>
  <c r="AJ1270" i="9"/>
  <c r="AF1271" i="9"/>
  <c r="AG1271" i="9"/>
  <c r="AH1271" i="9"/>
  <c r="AI1271" i="9"/>
  <c r="AJ1271" i="9"/>
  <c r="AF1272" i="9"/>
  <c r="AG1272" i="9"/>
  <c r="AH1272" i="9"/>
  <c r="AI1272" i="9"/>
  <c r="AJ1272" i="9"/>
  <c r="AF1273" i="9"/>
  <c r="AG1273" i="9"/>
  <c r="AH1273" i="9"/>
  <c r="AI1273" i="9"/>
  <c r="AJ1273" i="9"/>
  <c r="AF1274" i="9"/>
  <c r="AG1274" i="9"/>
  <c r="AH1274" i="9"/>
  <c r="AI1274" i="9"/>
  <c r="AJ1274" i="9"/>
  <c r="AF1275" i="9"/>
  <c r="AG1275" i="9"/>
  <c r="AH1275" i="9"/>
  <c r="AI1275" i="9"/>
  <c r="AJ1275" i="9"/>
  <c r="AF1276" i="9"/>
  <c r="AG1276" i="9"/>
  <c r="AH1276" i="9"/>
  <c r="AI1276" i="9"/>
  <c r="AJ1276" i="9"/>
  <c r="AF1277" i="9"/>
  <c r="AG1277" i="9"/>
  <c r="AH1277" i="9"/>
  <c r="AI1277" i="9"/>
  <c r="AJ1277" i="9"/>
  <c r="AF1278" i="9"/>
  <c r="AG1278" i="9"/>
  <c r="AH1278" i="9"/>
  <c r="AI1278" i="9"/>
  <c r="AJ1278" i="9"/>
  <c r="AF1279" i="9"/>
  <c r="AG1279" i="9"/>
  <c r="AH1279" i="9"/>
  <c r="AI1279" i="9"/>
  <c r="AJ1279" i="9"/>
  <c r="AF1280" i="9"/>
  <c r="AG1280" i="9"/>
  <c r="AH1280" i="9"/>
  <c r="AI1280" i="9"/>
  <c r="AJ1280" i="9"/>
  <c r="AF1281" i="9"/>
  <c r="AG1281" i="9"/>
  <c r="AH1281" i="9"/>
  <c r="AI1281" i="9"/>
  <c r="AJ1281" i="9"/>
  <c r="AF1282" i="9"/>
  <c r="AG1282" i="9"/>
  <c r="AH1282" i="9"/>
  <c r="AI1282" i="9"/>
  <c r="AJ1282" i="9"/>
  <c r="AF1283" i="9"/>
  <c r="AG1283" i="9"/>
  <c r="AH1283" i="9"/>
  <c r="AI1283" i="9"/>
  <c r="AJ1283" i="9"/>
  <c r="AF1284" i="9"/>
  <c r="AG1284" i="9"/>
  <c r="AH1284" i="9"/>
  <c r="AI1284" i="9"/>
  <c r="AJ1284" i="9"/>
  <c r="AF1285" i="9"/>
  <c r="AG1285" i="9"/>
  <c r="AH1285" i="9"/>
  <c r="AI1285" i="9"/>
  <c r="AJ1285" i="9"/>
  <c r="AF1286" i="9"/>
  <c r="AG1286" i="9"/>
  <c r="AH1286" i="9"/>
  <c r="AI1286" i="9"/>
  <c r="AJ1286" i="9"/>
  <c r="AF1287" i="9"/>
  <c r="AG1287" i="9"/>
  <c r="AH1287" i="9"/>
  <c r="AI1287" i="9"/>
  <c r="AJ1287" i="9"/>
  <c r="AF1288" i="9"/>
  <c r="AG1288" i="9"/>
  <c r="AH1288" i="9"/>
  <c r="AI1288" i="9"/>
  <c r="AJ1288" i="9"/>
  <c r="AF1289" i="9"/>
  <c r="AG1289" i="9"/>
  <c r="AH1289" i="9"/>
  <c r="AI1289" i="9"/>
  <c r="AJ1289" i="9"/>
  <c r="AF1290" i="9"/>
  <c r="AG1290" i="9"/>
  <c r="AH1290" i="9"/>
  <c r="AI1290" i="9"/>
  <c r="AJ1290" i="9"/>
  <c r="AF1291" i="9"/>
  <c r="AG1291" i="9"/>
  <c r="AH1291" i="9"/>
  <c r="AI1291" i="9"/>
  <c r="AJ1291" i="9"/>
  <c r="AF1292" i="9"/>
  <c r="AG1292" i="9"/>
  <c r="AH1292" i="9"/>
  <c r="AI1292" i="9"/>
  <c r="AJ1292" i="9"/>
  <c r="AF1293" i="9"/>
  <c r="AG1293" i="9"/>
  <c r="AH1293" i="9"/>
  <c r="AI1293" i="9"/>
  <c r="AJ1293" i="9"/>
  <c r="AF1294" i="9"/>
  <c r="AG1294" i="9"/>
  <c r="AH1294" i="9"/>
  <c r="AI1294" i="9"/>
  <c r="AJ1294" i="9"/>
  <c r="AF1295" i="9"/>
  <c r="AG1295" i="9"/>
  <c r="AH1295" i="9"/>
  <c r="AI1295" i="9"/>
  <c r="AJ1295" i="9"/>
  <c r="AF1296" i="9"/>
  <c r="AG1296" i="9"/>
  <c r="AH1296" i="9"/>
  <c r="AI1296" i="9"/>
  <c r="AJ1296" i="9"/>
  <c r="AF1297" i="9"/>
  <c r="AG1297" i="9"/>
  <c r="AH1297" i="9"/>
  <c r="AI1297" i="9"/>
  <c r="AJ1297" i="9"/>
  <c r="AF1298" i="9"/>
  <c r="AG1298" i="9"/>
  <c r="AH1298" i="9"/>
  <c r="AI1298" i="9"/>
  <c r="AJ1298" i="9"/>
  <c r="AF1299" i="9"/>
  <c r="AG1299" i="9"/>
  <c r="AH1299" i="9"/>
  <c r="AI1299" i="9"/>
  <c r="AJ1299" i="9"/>
  <c r="AF1300" i="9"/>
  <c r="AG1300" i="9"/>
  <c r="AH1300" i="9"/>
  <c r="AI1300" i="9"/>
  <c r="AJ1300" i="9"/>
  <c r="AF1301" i="9"/>
  <c r="AG1301" i="9"/>
  <c r="AH1301" i="9"/>
  <c r="AI1301" i="9"/>
  <c r="AJ1301" i="9"/>
  <c r="AF1302" i="9"/>
  <c r="AG1302" i="9"/>
  <c r="AH1302" i="9"/>
  <c r="AI1302" i="9"/>
  <c r="AJ1302" i="9"/>
  <c r="AF1303" i="9"/>
  <c r="AG1303" i="9"/>
  <c r="AH1303" i="9"/>
  <c r="AI1303" i="9"/>
  <c r="AJ1303" i="9"/>
  <c r="AF1304" i="9"/>
  <c r="AG1304" i="9"/>
  <c r="AH1304" i="9"/>
  <c r="AI1304" i="9"/>
  <c r="AJ1304" i="9"/>
  <c r="AF1305" i="9"/>
  <c r="AG1305" i="9"/>
  <c r="AH1305" i="9"/>
  <c r="AI1305" i="9"/>
  <c r="AJ1305" i="9"/>
  <c r="AF1306" i="9"/>
  <c r="AG1306" i="9"/>
  <c r="AH1306" i="9"/>
  <c r="AI1306" i="9"/>
  <c r="AJ1306" i="9"/>
  <c r="AF1307" i="9"/>
  <c r="AG1307" i="9"/>
  <c r="AH1307" i="9"/>
  <c r="AI1307" i="9"/>
  <c r="AJ1307" i="9"/>
  <c r="AF1308" i="9"/>
  <c r="AG1308" i="9"/>
  <c r="AH1308" i="9"/>
  <c r="AI1308" i="9"/>
  <c r="AJ1308" i="9"/>
  <c r="AF1309" i="9"/>
  <c r="AG1309" i="9"/>
  <c r="AH1309" i="9"/>
  <c r="AI1309" i="9"/>
  <c r="AJ1309" i="9"/>
  <c r="AF1310" i="9"/>
  <c r="AG1310" i="9"/>
  <c r="AH1310" i="9"/>
  <c r="AI1310" i="9"/>
  <c r="AJ1310" i="9"/>
  <c r="AF1311" i="9"/>
  <c r="AG1311" i="9"/>
  <c r="AH1311" i="9"/>
  <c r="AI1311" i="9"/>
  <c r="AJ1311" i="9"/>
  <c r="AF1312" i="9"/>
  <c r="AG1312" i="9"/>
  <c r="AH1312" i="9"/>
  <c r="AI1312" i="9"/>
  <c r="AJ1312" i="9"/>
  <c r="AF1313" i="9"/>
  <c r="AG1313" i="9"/>
  <c r="AH1313" i="9"/>
  <c r="AI1313" i="9"/>
  <c r="AJ1313" i="9"/>
  <c r="AF1314" i="9"/>
  <c r="AG1314" i="9"/>
  <c r="AH1314" i="9"/>
  <c r="AI1314" i="9"/>
  <c r="AJ1314" i="9"/>
  <c r="AF1315" i="9"/>
  <c r="AG1315" i="9"/>
  <c r="AH1315" i="9"/>
  <c r="AI1315" i="9"/>
  <c r="AJ1315" i="9"/>
  <c r="AF1316" i="9"/>
  <c r="AG1316" i="9"/>
  <c r="AH1316" i="9"/>
  <c r="AI1316" i="9"/>
  <c r="AJ1316" i="9"/>
  <c r="AF1317" i="9"/>
  <c r="AG1317" i="9"/>
  <c r="AH1317" i="9"/>
  <c r="AI1317" i="9"/>
  <c r="AJ1317" i="9"/>
  <c r="AF1318" i="9"/>
  <c r="AG1318" i="9"/>
  <c r="AH1318" i="9"/>
  <c r="AI1318" i="9"/>
  <c r="AJ1318" i="9"/>
  <c r="AF1319" i="9"/>
  <c r="AG1319" i="9"/>
  <c r="AH1319" i="9"/>
  <c r="AI1319" i="9"/>
  <c r="AJ1319" i="9"/>
  <c r="AF1320" i="9"/>
  <c r="AG1320" i="9"/>
  <c r="AH1320" i="9"/>
  <c r="AI1320" i="9"/>
  <c r="AJ1320" i="9"/>
  <c r="AF1321" i="9"/>
  <c r="AG1321" i="9"/>
  <c r="AH1321" i="9"/>
  <c r="AI1321" i="9"/>
  <c r="AJ1321" i="9"/>
  <c r="AF1322" i="9"/>
  <c r="AG1322" i="9"/>
  <c r="AH1322" i="9"/>
  <c r="AI1322" i="9"/>
  <c r="AJ1322" i="9"/>
  <c r="AF1323" i="9"/>
  <c r="AG1323" i="9"/>
  <c r="AH1323" i="9"/>
  <c r="AI1323" i="9"/>
  <c r="AJ1323" i="9"/>
  <c r="AF1324" i="9"/>
  <c r="AG1324" i="9"/>
  <c r="AH1324" i="9"/>
  <c r="AI1324" i="9"/>
  <c r="AJ1324" i="9"/>
  <c r="AF1325" i="9"/>
  <c r="AG1325" i="9"/>
  <c r="AH1325" i="9"/>
  <c r="AI1325" i="9"/>
  <c r="AJ1325" i="9"/>
  <c r="AF1326" i="9"/>
  <c r="AG1326" i="9"/>
  <c r="AH1326" i="9"/>
  <c r="AI1326" i="9"/>
  <c r="AJ1326" i="9"/>
  <c r="AF1327" i="9"/>
  <c r="AG1327" i="9"/>
  <c r="AH1327" i="9"/>
  <c r="AI1327" i="9"/>
  <c r="AJ1327" i="9"/>
  <c r="AF1328" i="9"/>
  <c r="AG1328" i="9"/>
  <c r="AH1328" i="9"/>
  <c r="AI1328" i="9"/>
  <c r="AJ1328" i="9"/>
  <c r="AF1329" i="9"/>
  <c r="AG1329" i="9"/>
  <c r="AH1329" i="9"/>
  <c r="AI1329" i="9"/>
  <c r="AJ1329" i="9"/>
  <c r="AF1330" i="9"/>
  <c r="AG1330" i="9"/>
  <c r="AH1330" i="9"/>
  <c r="AI1330" i="9"/>
  <c r="AJ1330" i="9"/>
  <c r="AF1331" i="9"/>
  <c r="AG1331" i="9"/>
  <c r="AH1331" i="9"/>
  <c r="AI1331" i="9"/>
  <c r="AJ1331" i="9"/>
  <c r="AF1332" i="9"/>
  <c r="AG1332" i="9"/>
  <c r="AH1332" i="9"/>
  <c r="AI1332" i="9"/>
  <c r="AJ1332" i="9"/>
  <c r="AF1333" i="9"/>
  <c r="AG1333" i="9"/>
  <c r="AH1333" i="9"/>
  <c r="AI1333" i="9"/>
  <c r="AJ1333" i="9"/>
  <c r="AF1334" i="9"/>
  <c r="AG1334" i="9"/>
  <c r="AH1334" i="9"/>
  <c r="AI1334" i="9"/>
  <c r="AJ1334" i="9"/>
  <c r="AF1335" i="9"/>
  <c r="AG1335" i="9"/>
  <c r="AH1335" i="9"/>
  <c r="AI1335" i="9"/>
  <c r="AJ1335" i="9"/>
  <c r="AF1336" i="9"/>
  <c r="AG1336" i="9"/>
  <c r="AH1336" i="9"/>
  <c r="AI1336" i="9"/>
  <c r="AJ1336" i="9"/>
  <c r="AF1337" i="9"/>
  <c r="AG1337" i="9"/>
  <c r="AH1337" i="9"/>
  <c r="AI1337" i="9"/>
  <c r="AJ1337" i="9"/>
  <c r="AF1338" i="9"/>
  <c r="AG1338" i="9"/>
  <c r="AH1338" i="9"/>
  <c r="AI1338" i="9"/>
  <c r="AJ1338" i="9"/>
  <c r="AF1339" i="9"/>
  <c r="AG1339" i="9"/>
  <c r="AH1339" i="9"/>
  <c r="AI1339" i="9"/>
  <c r="AJ1339" i="9"/>
  <c r="AF1340" i="9"/>
  <c r="AG1340" i="9"/>
  <c r="AH1340" i="9"/>
  <c r="AI1340" i="9"/>
  <c r="AJ1340" i="9"/>
  <c r="AF1341" i="9"/>
  <c r="AG1341" i="9"/>
  <c r="AH1341" i="9"/>
  <c r="AI1341" i="9"/>
  <c r="AJ1341" i="9"/>
  <c r="AF1342" i="9"/>
  <c r="AG1342" i="9"/>
  <c r="AH1342" i="9"/>
  <c r="AI1342" i="9"/>
  <c r="AJ1342" i="9"/>
  <c r="AF1343" i="9"/>
  <c r="AG1343" i="9"/>
  <c r="AH1343" i="9"/>
  <c r="AI1343" i="9"/>
  <c r="AJ1343" i="9"/>
  <c r="AF1344" i="9"/>
  <c r="AG1344" i="9"/>
  <c r="AH1344" i="9"/>
  <c r="AI1344" i="9"/>
  <c r="AJ1344" i="9"/>
  <c r="AF1345" i="9"/>
  <c r="AG1345" i="9"/>
  <c r="AH1345" i="9"/>
  <c r="AI1345" i="9"/>
  <c r="AJ1345" i="9"/>
  <c r="AF1346" i="9"/>
  <c r="AG1346" i="9"/>
  <c r="AH1346" i="9"/>
  <c r="AI1346" i="9"/>
  <c r="AJ1346" i="9"/>
  <c r="AF1347" i="9"/>
  <c r="AG1347" i="9"/>
  <c r="AH1347" i="9"/>
  <c r="AI1347" i="9"/>
  <c r="AJ1347" i="9"/>
  <c r="AF1348" i="9"/>
  <c r="AG1348" i="9"/>
  <c r="AH1348" i="9"/>
  <c r="AI1348" i="9"/>
  <c r="AJ1348" i="9"/>
  <c r="AF1349" i="9"/>
  <c r="AG1349" i="9"/>
  <c r="AH1349" i="9"/>
  <c r="AI1349" i="9"/>
  <c r="AJ1349" i="9"/>
  <c r="AF1350" i="9"/>
  <c r="AG1350" i="9"/>
  <c r="AH1350" i="9"/>
  <c r="AI1350" i="9"/>
  <c r="AJ1350" i="9"/>
  <c r="AF1351" i="9"/>
  <c r="AG1351" i="9"/>
  <c r="AH1351" i="9"/>
  <c r="AI1351" i="9"/>
  <c r="AJ1351" i="9"/>
  <c r="AF1352" i="9"/>
  <c r="AG1352" i="9"/>
  <c r="AH1352" i="9"/>
  <c r="AI1352" i="9"/>
  <c r="AJ1352" i="9"/>
  <c r="AF1353" i="9"/>
  <c r="AG1353" i="9"/>
  <c r="AH1353" i="9"/>
  <c r="AI1353" i="9"/>
  <c r="AJ1353" i="9"/>
  <c r="AF1354" i="9"/>
  <c r="AG1354" i="9"/>
  <c r="AH1354" i="9"/>
  <c r="AI1354" i="9"/>
  <c r="AJ1354" i="9"/>
  <c r="AF1355" i="9"/>
  <c r="AG1355" i="9"/>
  <c r="AH1355" i="9"/>
  <c r="AI1355" i="9"/>
  <c r="AJ1355" i="9"/>
  <c r="AF1356" i="9"/>
  <c r="AG1356" i="9"/>
  <c r="AH1356" i="9"/>
  <c r="AI1356" i="9"/>
  <c r="AJ1356" i="9"/>
  <c r="AF1357" i="9"/>
  <c r="AG1357" i="9"/>
  <c r="AH1357" i="9"/>
  <c r="AI1357" i="9"/>
  <c r="AJ1357" i="9"/>
  <c r="AF1358" i="9"/>
  <c r="AG1358" i="9"/>
  <c r="AH1358" i="9"/>
  <c r="AI1358" i="9"/>
  <c r="AJ1358" i="9"/>
  <c r="AF1359" i="9"/>
  <c r="AG1359" i="9"/>
  <c r="AH1359" i="9"/>
  <c r="AI1359" i="9"/>
  <c r="AJ1359" i="9"/>
  <c r="AF1360" i="9"/>
  <c r="AG1360" i="9"/>
  <c r="AH1360" i="9"/>
  <c r="AI1360" i="9"/>
  <c r="AJ1360" i="9"/>
  <c r="AF1361" i="9"/>
  <c r="AG1361" i="9"/>
  <c r="AH1361" i="9"/>
  <c r="AI1361" i="9"/>
  <c r="AJ1361" i="9"/>
  <c r="AF1362" i="9"/>
  <c r="AG1362" i="9"/>
  <c r="AH1362" i="9"/>
  <c r="AI1362" i="9"/>
  <c r="AJ1362" i="9"/>
  <c r="AF1363" i="9"/>
  <c r="AG1363" i="9"/>
  <c r="AH1363" i="9"/>
  <c r="AI1363" i="9"/>
  <c r="AJ1363" i="9"/>
  <c r="AF1364" i="9"/>
  <c r="AG1364" i="9"/>
  <c r="AH1364" i="9"/>
  <c r="AI1364" i="9"/>
  <c r="AJ1364" i="9"/>
  <c r="AF1365" i="9"/>
  <c r="AG1365" i="9"/>
  <c r="AH1365" i="9"/>
  <c r="AI1365" i="9"/>
  <c r="AJ1365" i="9"/>
  <c r="AF1366" i="9"/>
  <c r="AG1366" i="9"/>
  <c r="AH1366" i="9"/>
  <c r="AI1366" i="9"/>
  <c r="AJ1366" i="9"/>
  <c r="AF1367" i="9"/>
  <c r="AG1367" i="9"/>
  <c r="AH1367" i="9"/>
  <c r="AI1367" i="9"/>
  <c r="AJ1367" i="9"/>
  <c r="AF1368" i="9"/>
  <c r="AG1368" i="9"/>
  <c r="AH1368" i="9"/>
  <c r="AI1368" i="9"/>
  <c r="AJ1368" i="9"/>
  <c r="AF1369" i="9"/>
  <c r="AG1369" i="9"/>
  <c r="AH1369" i="9"/>
  <c r="AI1369" i="9"/>
  <c r="AJ1369" i="9"/>
  <c r="AF1370" i="9"/>
  <c r="AG1370" i="9"/>
  <c r="AH1370" i="9"/>
  <c r="AI1370" i="9"/>
  <c r="AJ1370" i="9"/>
  <c r="AF1371" i="9"/>
  <c r="AG1371" i="9"/>
  <c r="AH1371" i="9"/>
  <c r="AI1371" i="9"/>
  <c r="AJ1371" i="9"/>
  <c r="AF1372" i="9"/>
  <c r="AG1372" i="9"/>
  <c r="AH1372" i="9"/>
  <c r="AI1372" i="9"/>
  <c r="AJ1372" i="9"/>
  <c r="AF1373" i="9"/>
  <c r="AG1373" i="9"/>
  <c r="AH1373" i="9"/>
  <c r="AI1373" i="9"/>
  <c r="AJ1373" i="9"/>
  <c r="AF1374" i="9"/>
  <c r="AG1374" i="9"/>
  <c r="AH1374" i="9"/>
  <c r="AI1374" i="9"/>
  <c r="AJ1374" i="9"/>
  <c r="AF1375" i="9"/>
  <c r="AG1375" i="9"/>
  <c r="AH1375" i="9"/>
  <c r="AI1375" i="9"/>
  <c r="AJ1375" i="9"/>
  <c r="AF1376" i="9"/>
  <c r="AG1376" i="9"/>
  <c r="AH1376" i="9"/>
  <c r="AI1376" i="9"/>
  <c r="AJ1376" i="9"/>
  <c r="AF1377" i="9"/>
  <c r="AG1377" i="9"/>
  <c r="AH1377" i="9"/>
  <c r="AI1377" i="9"/>
  <c r="AJ1377" i="9"/>
  <c r="AF1378" i="9"/>
  <c r="AG1378" i="9"/>
  <c r="AH1378" i="9"/>
  <c r="AI1378" i="9"/>
  <c r="AJ1378" i="9"/>
  <c r="AF1379" i="9"/>
  <c r="AG1379" i="9"/>
  <c r="AH1379" i="9"/>
  <c r="AI1379" i="9"/>
  <c r="AJ1379" i="9"/>
  <c r="AF1380" i="9"/>
  <c r="AG1380" i="9"/>
  <c r="AH1380" i="9"/>
  <c r="AI1380" i="9"/>
  <c r="AJ1380" i="9"/>
  <c r="AF1381" i="9"/>
  <c r="AG1381" i="9"/>
  <c r="AH1381" i="9"/>
  <c r="AI1381" i="9"/>
  <c r="AJ1381" i="9"/>
  <c r="AF1382" i="9"/>
  <c r="AG1382" i="9"/>
  <c r="AH1382" i="9"/>
  <c r="AI1382" i="9"/>
  <c r="AJ1382" i="9"/>
  <c r="AF1383" i="9"/>
  <c r="AG1383" i="9"/>
  <c r="AH1383" i="9"/>
  <c r="AI1383" i="9"/>
  <c r="AJ1383" i="9"/>
  <c r="AF1384" i="9"/>
  <c r="AG1384" i="9"/>
  <c r="AH1384" i="9"/>
  <c r="AI1384" i="9"/>
  <c r="AJ1384" i="9"/>
  <c r="AF1385" i="9"/>
  <c r="AG1385" i="9"/>
  <c r="AH1385" i="9"/>
  <c r="AI1385" i="9"/>
  <c r="AJ1385" i="9"/>
  <c r="AF1386" i="9"/>
  <c r="AG1386" i="9"/>
  <c r="AH1386" i="9"/>
  <c r="AI1386" i="9"/>
  <c r="AJ1386" i="9"/>
  <c r="AF1387" i="9"/>
  <c r="AG1387" i="9"/>
  <c r="AH1387" i="9"/>
  <c r="AI1387" i="9"/>
  <c r="AJ1387" i="9"/>
  <c r="AF1388" i="9"/>
  <c r="AG1388" i="9"/>
  <c r="AH1388" i="9"/>
  <c r="AI1388" i="9"/>
  <c r="AJ1388" i="9"/>
  <c r="AF1389" i="9"/>
  <c r="AG1389" i="9"/>
  <c r="AH1389" i="9"/>
  <c r="AI1389" i="9"/>
  <c r="AJ1389" i="9"/>
  <c r="AF1390" i="9"/>
  <c r="AG1390" i="9"/>
  <c r="AH1390" i="9"/>
  <c r="AI1390" i="9"/>
  <c r="AJ1390" i="9"/>
  <c r="AF1391" i="9"/>
  <c r="AG1391" i="9"/>
  <c r="AH1391" i="9"/>
  <c r="AI1391" i="9"/>
  <c r="AJ1391" i="9"/>
  <c r="AF1392" i="9"/>
  <c r="AG1392" i="9"/>
  <c r="AH1392" i="9"/>
  <c r="AI1392" i="9"/>
  <c r="AJ1392" i="9"/>
  <c r="AF1393" i="9"/>
  <c r="AG1393" i="9"/>
  <c r="AH1393" i="9"/>
  <c r="AI1393" i="9"/>
  <c r="AJ1393" i="9"/>
  <c r="AF1394" i="9"/>
  <c r="AG1394" i="9"/>
  <c r="AH1394" i="9"/>
  <c r="AI1394" i="9"/>
  <c r="AJ1394" i="9"/>
  <c r="AF1395" i="9"/>
  <c r="AG1395" i="9"/>
  <c r="AH1395" i="9"/>
  <c r="AI1395" i="9"/>
  <c r="AJ1395" i="9"/>
  <c r="AF1396" i="9"/>
  <c r="AG1396" i="9"/>
  <c r="AH1396" i="9"/>
  <c r="AI1396" i="9"/>
  <c r="AJ1396" i="9"/>
  <c r="AF1397" i="9"/>
  <c r="AG1397" i="9"/>
  <c r="AH1397" i="9"/>
  <c r="AI1397" i="9"/>
  <c r="AJ1397" i="9"/>
  <c r="AF1398" i="9"/>
  <c r="AG1398" i="9"/>
  <c r="AH1398" i="9"/>
  <c r="AI1398" i="9"/>
  <c r="AJ1398" i="9"/>
  <c r="AF1399" i="9"/>
  <c r="AG1399" i="9"/>
  <c r="AH1399" i="9"/>
  <c r="AI1399" i="9"/>
  <c r="AJ1399" i="9"/>
  <c r="AF1400" i="9"/>
  <c r="AG1400" i="9"/>
  <c r="AH1400" i="9"/>
  <c r="AI1400" i="9"/>
  <c r="AJ1400" i="9"/>
  <c r="AF1401" i="9"/>
  <c r="AG1401" i="9"/>
  <c r="AH1401" i="9"/>
  <c r="AI1401" i="9"/>
  <c r="AJ1401" i="9"/>
  <c r="AF1402" i="9"/>
  <c r="AG1402" i="9"/>
  <c r="AH1402" i="9"/>
  <c r="AI1402" i="9"/>
  <c r="AJ1402" i="9"/>
  <c r="AF1403" i="9"/>
  <c r="AG1403" i="9"/>
  <c r="AH1403" i="9"/>
  <c r="AI1403" i="9"/>
  <c r="AJ1403" i="9"/>
  <c r="AF1404" i="9"/>
  <c r="AG1404" i="9"/>
  <c r="AH1404" i="9"/>
  <c r="AI1404" i="9"/>
  <c r="AJ1404" i="9"/>
  <c r="AF1405" i="9"/>
  <c r="AG1405" i="9"/>
  <c r="AH1405" i="9"/>
  <c r="AI1405" i="9"/>
  <c r="AJ1405" i="9"/>
  <c r="AF1406" i="9"/>
  <c r="AG1406" i="9"/>
  <c r="AH1406" i="9"/>
  <c r="AI1406" i="9"/>
  <c r="AJ1406" i="9"/>
  <c r="AF1407" i="9"/>
  <c r="AG1407" i="9"/>
  <c r="AH1407" i="9"/>
  <c r="AI1407" i="9"/>
  <c r="AJ1407" i="9"/>
  <c r="AF1408" i="9"/>
  <c r="AG1408" i="9"/>
  <c r="AH1408" i="9"/>
  <c r="AI1408" i="9"/>
  <c r="AJ1408" i="9"/>
  <c r="AF1409" i="9"/>
  <c r="AG1409" i="9"/>
  <c r="AH1409" i="9"/>
  <c r="AI1409" i="9"/>
  <c r="AJ1409" i="9"/>
  <c r="AF1410" i="9"/>
  <c r="AG1410" i="9"/>
  <c r="AH1410" i="9"/>
  <c r="AI1410" i="9"/>
  <c r="AJ1410" i="9"/>
  <c r="AF1411" i="9"/>
  <c r="AG1411" i="9"/>
  <c r="AH1411" i="9"/>
  <c r="AI1411" i="9"/>
  <c r="AJ1411" i="9"/>
  <c r="AF1412" i="9"/>
  <c r="AG1412" i="9"/>
  <c r="AH1412" i="9"/>
  <c r="AI1412" i="9"/>
  <c r="AJ1412" i="9"/>
  <c r="AF1413" i="9"/>
  <c r="AG1413" i="9"/>
  <c r="AH1413" i="9"/>
  <c r="AI1413" i="9"/>
  <c r="AJ1413" i="9"/>
  <c r="AF1414" i="9"/>
  <c r="AG1414" i="9"/>
  <c r="AH1414" i="9"/>
  <c r="AI1414" i="9"/>
  <c r="AJ1414" i="9"/>
  <c r="AF1415" i="9"/>
  <c r="AG1415" i="9"/>
  <c r="AH1415" i="9"/>
  <c r="AI1415" i="9"/>
  <c r="AJ1415" i="9"/>
  <c r="AF1416" i="9"/>
  <c r="AG1416" i="9"/>
  <c r="AH1416" i="9"/>
  <c r="AI1416" i="9"/>
  <c r="AJ1416" i="9"/>
  <c r="AF1417" i="9"/>
  <c r="AG1417" i="9"/>
  <c r="AH1417" i="9"/>
  <c r="AI1417" i="9"/>
  <c r="AJ1417" i="9"/>
  <c r="AF1418" i="9"/>
  <c r="AG1418" i="9"/>
  <c r="AH1418" i="9"/>
  <c r="AI1418" i="9"/>
  <c r="AJ1418" i="9"/>
  <c r="AF1419" i="9"/>
  <c r="AG1419" i="9"/>
  <c r="AH1419" i="9"/>
  <c r="AI1419" i="9"/>
  <c r="AJ1419" i="9"/>
  <c r="AF1420" i="9"/>
  <c r="AG1420" i="9"/>
  <c r="AH1420" i="9"/>
  <c r="AI1420" i="9"/>
  <c r="AJ1420" i="9"/>
  <c r="AF1421" i="9"/>
  <c r="AG1421" i="9"/>
  <c r="AH1421" i="9"/>
  <c r="AI1421" i="9"/>
  <c r="AJ1421" i="9"/>
  <c r="AF1422" i="9"/>
  <c r="AG1422" i="9"/>
  <c r="AH1422" i="9"/>
  <c r="AI1422" i="9"/>
  <c r="AJ1422" i="9"/>
  <c r="AF1423" i="9"/>
  <c r="AG1423" i="9"/>
  <c r="AH1423" i="9"/>
  <c r="AI1423" i="9"/>
  <c r="AJ1423" i="9"/>
  <c r="AF1424" i="9"/>
  <c r="AG1424" i="9"/>
  <c r="AH1424" i="9"/>
  <c r="AI1424" i="9"/>
  <c r="AJ1424" i="9"/>
  <c r="AF1425" i="9"/>
  <c r="AG1425" i="9"/>
  <c r="AH1425" i="9"/>
  <c r="AI1425" i="9"/>
  <c r="AJ1425" i="9"/>
  <c r="AF1426" i="9"/>
  <c r="AG1426" i="9"/>
  <c r="AH1426" i="9"/>
  <c r="AI1426" i="9"/>
  <c r="AJ1426" i="9"/>
  <c r="AF1427" i="9"/>
  <c r="AG1427" i="9"/>
  <c r="AH1427" i="9"/>
  <c r="AI1427" i="9"/>
  <c r="AJ1427" i="9"/>
  <c r="AF1428" i="9"/>
  <c r="AG1428" i="9"/>
  <c r="AH1428" i="9"/>
  <c r="AI1428" i="9"/>
  <c r="AJ1428" i="9"/>
  <c r="AF1429" i="9"/>
  <c r="AG1429" i="9"/>
  <c r="AH1429" i="9"/>
  <c r="AI1429" i="9"/>
  <c r="AJ1429" i="9"/>
  <c r="AF1430" i="9"/>
  <c r="AG1430" i="9"/>
  <c r="AH1430" i="9"/>
  <c r="AI1430" i="9"/>
  <c r="AJ1430" i="9"/>
  <c r="AF1431" i="9"/>
  <c r="AG1431" i="9"/>
  <c r="AH1431" i="9"/>
  <c r="AI1431" i="9"/>
  <c r="AJ1431" i="9"/>
  <c r="AF1432" i="9"/>
  <c r="AG1432" i="9"/>
  <c r="AH1432" i="9"/>
  <c r="AI1432" i="9"/>
  <c r="AJ1432" i="9"/>
  <c r="AF1433" i="9"/>
  <c r="AG1433" i="9"/>
  <c r="AH1433" i="9"/>
  <c r="AI1433" i="9"/>
  <c r="AJ1433" i="9"/>
  <c r="AF1434" i="9"/>
  <c r="AG1434" i="9"/>
  <c r="AH1434" i="9"/>
  <c r="AI1434" i="9"/>
  <c r="AJ1434" i="9"/>
  <c r="AF1435" i="9"/>
  <c r="AG1435" i="9"/>
  <c r="AH1435" i="9"/>
  <c r="AI1435" i="9"/>
  <c r="AJ1435" i="9"/>
  <c r="AF1436" i="9"/>
  <c r="AG1436" i="9"/>
  <c r="AH1436" i="9"/>
  <c r="AI1436" i="9"/>
  <c r="AJ1436" i="9"/>
  <c r="AF1437" i="9"/>
  <c r="AG1437" i="9"/>
  <c r="AH1437" i="9"/>
  <c r="AI1437" i="9"/>
  <c r="AJ1437" i="9"/>
  <c r="AF1438" i="9"/>
  <c r="AG1438" i="9"/>
  <c r="AH1438" i="9"/>
  <c r="AI1438" i="9"/>
  <c r="AJ1438" i="9"/>
  <c r="AF1439" i="9"/>
  <c r="AG1439" i="9"/>
  <c r="AH1439" i="9"/>
  <c r="AI1439" i="9"/>
  <c r="AJ1439" i="9"/>
  <c r="AF1440" i="9"/>
  <c r="AG1440" i="9"/>
  <c r="AH1440" i="9"/>
  <c r="AI1440" i="9"/>
  <c r="AJ1440" i="9"/>
  <c r="AF1441" i="9"/>
  <c r="AG1441" i="9"/>
  <c r="AH1441" i="9"/>
  <c r="AI1441" i="9"/>
  <c r="AJ1441" i="9"/>
  <c r="AF1442" i="9"/>
  <c r="AG1442" i="9"/>
  <c r="AH1442" i="9"/>
  <c r="AI1442" i="9"/>
  <c r="AJ1442" i="9"/>
  <c r="AF1443" i="9"/>
  <c r="AG1443" i="9"/>
  <c r="AH1443" i="9"/>
  <c r="AI1443" i="9"/>
  <c r="AJ1443" i="9"/>
  <c r="AF1444" i="9"/>
  <c r="AG1444" i="9"/>
  <c r="AH1444" i="9"/>
  <c r="AI1444" i="9"/>
  <c r="AJ1444" i="9"/>
  <c r="AF1445" i="9"/>
  <c r="AG1445" i="9"/>
  <c r="AH1445" i="9"/>
  <c r="AI1445" i="9"/>
  <c r="AJ1445" i="9"/>
  <c r="AF1446" i="9"/>
  <c r="AG1446" i="9"/>
  <c r="AH1446" i="9"/>
  <c r="AI1446" i="9"/>
  <c r="AJ1446" i="9"/>
  <c r="AF1447" i="9"/>
  <c r="AG1447" i="9"/>
  <c r="AH1447" i="9"/>
  <c r="AI1447" i="9"/>
  <c r="AJ1447" i="9"/>
  <c r="AF1448" i="9"/>
  <c r="AG1448" i="9"/>
  <c r="AH1448" i="9"/>
  <c r="AI1448" i="9"/>
  <c r="AJ1448" i="9"/>
  <c r="AF1449" i="9"/>
  <c r="AG1449" i="9"/>
  <c r="AH1449" i="9"/>
  <c r="AI1449" i="9"/>
  <c r="AJ1449" i="9"/>
  <c r="AF1450" i="9"/>
  <c r="AG1450" i="9"/>
  <c r="AH1450" i="9"/>
  <c r="AI1450" i="9"/>
  <c r="AJ1450" i="9"/>
  <c r="AF1451" i="9"/>
  <c r="AG1451" i="9"/>
  <c r="AH1451" i="9"/>
  <c r="AI1451" i="9"/>
  <c r="AJ1451" i="9"/>
  <c r="AF1452" i="9"/>
  <c r="AG1452" i="9"/>
  <c r="AH1452" i="9"/>
  <c r="AI1452" i="9"/>
  <c r="AJ1452" i="9"/>
  <c r="AF1453" i="9"/>
  <c r="AG1453" i="9"/>
  <c r="AH1453" i="9"/>
  <c r="AI1453" i="9"/>
  <c r="AJ1453" i="9"/>
  <c r="AF1454" i="9"/>
  <c r="AG1454" i="9"/>
  <c r="AH1454" i="9"/>
  <c r="AI1454" i="9"/>
  <c r="AJ1454" i="9"/>
  <c r="AF1455" i="9"/>
  <c r="AG1455" i="9"/>
  <c r="AH1455" i="9"/>
  <c r="AI1455" i="9"/>
  <c r="AJ1455" i="9"/>
  <c r="AF1456" i="9"/>
  <c r="AG1456" i="9"/>
  <c r="AH1456" i="9"/>
  <c r="AI1456" i="9"/>
  <c r="AJ1456" i="9"/>
  <c r="AF1457" i="9"/>
  <c r="AG1457" i="9"/>
  <c r="AH1457" i="9"/>
  <c r="AI1457" i="9"/>
  <c r="AJ1457" i="9"/>
  <c r="AF1458" i="9"/>
  <c r="AG1458" i="9"/>
  <c r="AH1458" i="9"/>
  <c r="AI1458" i="9"/>
  <c r="AJ1458" i="9"/>
  <c r="AF1459" i="9"/>
  <c r="AG1459" i="9"/>
  <c r="AH1459" i="9"/>
  <c r="AI1459" i="9"/>
  <c r="AJ1459" i="9"/>
  <c r="AF1460" i="9"/>
  <c r="AG1460" i="9"/>
  <c r="AH1460" i="9"/>
  <c r="AI1460" i="9"/>
  <c r="AJ1460" i="9"/>
  <c r="AF1461" i="9"/>
  <c r="AG1461" i="9"/>
  <c r="AH1461" i="9"/>
  <c r="AI1461" i="9"/>
  <c r="AJ1461" i="9"/>
  <c r="AF1462" i="9"/>
  <c r="AG1462" i="9"/>
  <c r="AH1462" i="9"/>
  <c r="AI1462" i="9"/>
  <c r="AJ1462" i="9"/>
  <c r="AF1463" i="9"/>
  <c r="AG1463" i="9"/>
  <c r="AH1463" i="9"/>
  <c r="AI1463" i="9"/>
  <c r="AJ1463" i="9"/>
  <c r="AF1464" i="9"/>
  <c r="AG1464" i="9"/>
  <c r="AH1464" i="9"/>
  <c r="AI1464" i="9"/>
  <c r="AJ1464" i="9"/>
  <c r="AF1465" i="9"/>
  <c r="AG1465" i="9"/>
  <c r="AH1465" i="9"/>
  <c r="AI1465" i="9"/>
  <c r="AJ1465" i="9"/>
  <c r="AF1466" i="9"/>
  <c r="AG1466" i="9"/>
  <c r="AH1466" i="9"/>
  <c r="AI1466" i="9"/>
  <c r="AJ1466" i="9"/>
  <c r="AF1467" i="9"/>
  <c r="AG1467" i="9"/>
  <c r="AH1467" i="9"/>
  <c r="AI1467" i="9"/>
  <c r="AJ1467" i="9"/>
  <c r="AF1468" i="9"/>
  <c r="AG1468" i="9"/>
  <c r="AH1468" i="9"/>
  <c r="AI1468" i="9"/>
  <c r="AJ1468" i="9"/>
  <c r="AF1469" i="9"/>
  <c r="AG1469" i="9"/>
  <c r="AH1469" i="9"/>
  <c r="AI1469" i="9"/>
  <c r="AJ1469" i="9"/>
  <c r="AF1470" i="9"/>
  <c r="AG1470" i="9"/>
  <c r="AH1470" i="9"/>
  <c r="AI1470" i="9"/>
  <c r="AJ1470" i="9"/>
  <c r="AF1471" i="9"/>
  <c r="AG1471" i="9"/>
  <c r="AH1471" i="9"/>
  <c r="AI1471" i="9"/>
  <c r="AJ1471" i="9"/>
  <c r="AF1472" i="9"/>
  <c r="AG1472" i="9"/>
  <c r="AH1472" i="9"/>
  <c r="AI1472" i="9"/>
  <c r="AJ1472" i="9"/>
  <c r="AF1473" i="9"/>
  <c r="AG1473" i="9"/>
  <c r="AH1473" i="9"/>
  <c r="AI1473" i="9"/>
  <c r="AJ1473" i="9"/>
  <c r="AF1474" i="9"/>
  <c r="AG1474" i="9"/>
  <c r="AH1474" i="9"/>
  <c r="AI1474" i="9"/>
  <c r="AJ1474" i="9"/>
  <c r="AF1475" i="9"/>
  <c r="AG1475" i="9"/>
  <c r="AH1475" i="9"/>
  <c r="AI1475" i="9"/>
  <c r="AJ1475" i="9"/>
  <c r="AF1476" i="9"/>
  <c r="AG1476" i="9"/>
  <c r="AH1476" i="9"/>
  <c r="AI1476" i="9"/>
  <c r="AJ1476" i="9"/>
  <c r="AF1477" i="9"/>
  <c r="AG1477" i="9"/>
  <c r="AH1477" i="9"/>
  <c r="AI1477" i="9"/>
  <c r="AJ1477" i="9"/>
  <c r="AF1478" i="9"/>
  <c r="AG1478" i="9"/>
  <c r="AH1478" i="9"/>
  <c r="AI1478" i="9"/>
  <c r="AJ1478" i="9"/>
  <c r="AF1479" i="9"/>
  <c r="AG1479" i="9"/>
  <c r="AH1479" i="9"/>
  <c r="AI1479" i="9"/>
  <c r="AJ1479" i="9"/>
  <c r="AF1480" i="9"/>
  <c r="AG1480" i="9"/>
  <c r="AH1480" i="9"/>
  <c r="AI1480" i="9"/>
  <c r="AJ1480" i="9"/>
  <c r="AF1481" i="9"/>
  <c r="AG1481" i="9"/>
  <c r="AH1481" i="9"/>
  <c r="AI1481" i="9"/>
  <c r="AJ1481" i="9"/>
  <c r="AF1482" i="9"/>
  <c r="AG1482" i="9"/>
  <c r="AH1482" i="9"/>
  <c r="AI1482" i="9"/>
  <c r="AJ1482" i="9"/>
  <c r="AF1483" i="9"/>
  <c r="AG1483" i="9"/>
  <c r="AH1483" i="9"/>
  <c r="AI1483" i="9"/>
  <c r="AJ1483" i="9"/>
  <c r="AF1484" i="9"/>
  <c r="AG1484" i="9"/>
  <c r="AH1484" i="9"/>
  <c r="AI1484" i="9"/>
  <c r="AJ1484" i="9"/>
  <c r="AF1485" i="9"/>
  <c r="AG1485" i="9"/>
  <c r="AH1485" i="9"/>
  <c r="AI1485" i="9"/>
  <c r="AJ1485" i="9"/>
  <c r="AF1486" i="9"/>
  <c r="AG1486" i="9"/>
  <c r="AH1486" i="9"/>
  <c r="AI1486" i="9"/>
  <c r="AJ1486" i="9"/>
  <c r="AF1487" i="9"/>
  <c r="AG1487" i="9"/>
  <c r="AH1487" i="9"/>
  <c r="AI1487" i="9"/>
  <c r="AJ1487" i="9"/>
  <c r="AF1488" i="9"/>
  <c r="AG1488" i="9"/>
  <c r="AH1488" i="9"/>
  <c r="AI1488" i="9"/>
  <c r="AJ1488" i="9"/>
  <c r="AF1489" i="9"/>
  <c r="AG1489" i="9"/>
  <c r="AH1489" i="9"/>
  <c r="AI1489" i="9"/>
  <c r="AJ1489" i="9"/>
  <c r="AF1490" i="9"/>
  <c r="AG1490" i="9"/>
  <c r="AH1490" i="9"/>
  <c r="AI1490" i="9"/>
  <c r="AJ1490" i="9"/>
  <c r="AF1491" i="9"/>
  <c r="AG1491" i="9"/>
  <c r="AH1491" i="9"/>
  <c r="AI1491" i="9"/>
  <c r="AJ1491" i="9"/>
  <c r="AF1492" i="9"/>
  <c r="AG1492" i="9"/>
  <c r="AH1492" i="9"/>
  <c r="AI1492" i="9"/>
  <c r="AJ1492" i="9"/>
  <c r="AF1493" i="9"/>
  <c r="AG1493" i="9"/>
  <c r="AH1493" i="9"/>
  <c r="AI1493" i="9"/>
  <c r="AJ1493" i="9"/>
  <c r="AF1494" i="9"/>
  <c r="AG1494" i="9"/>
  <c r="AH1494" i="9"/>
  <c r="AI1494" i="9"/>
  <c r="AJ1494" i="9"/>
  <c r="AF1495" i="9"/>
  <c r="AG1495" i="9"/>
  <c r="AH1495" i="9"/>
  <c r="AI1495" i="9"/>
  <c r="AJ1495" i="9"/>
  <c r="AF1496" i="9"/>
  <c r="AG1496" i="9"/>
  <c r="AH1496" i="9"/>
  <c r="AI1496" i="9"/>
  <c r="AJ1496" i="9"/>
  <c r="AF1497" i="9"/>
  <c r="AG1497" i="9"/>
  <c r="AH1497" i="9"/>
  <c r="AI1497" i="9"/>
  <c r="AJ1497" i="9"/>
  <c r="AF1498" i="9"/>
  <c r="AG1498" i="9"/>
  <c r="AH1498" i="9"/>
  <c r="AI1498" i="9"/>
  <c r="AJ1498" i="9"/>
  <c r="AF1499" i="9"/>
  <c r="AG1499" i="9"/>
  <c r="AH1499" i="9"/>
  <c r="AI1499" i="9"/>
  <c r="AJ1499" i="9"/>
  <c r="AF1500" i="9"/>
  <c r="AG1500" i="9"/>
  <c r="AH1500" i="9"/>
  <c r="AI1500" i="9"/>
  <c r="AJ1500" i="9"/>
  <c r="AF1501" i="9"/>
  <c r="AG1501" i="9"/>
  <c r="AH1501" i="9"/>
  <c r="AI1501" i="9"/>
  <c r="AJ1501" i="9"/>
  <c r="AF1502" i="9"/>
  <c r="AG1502" i="9"/>
  <c r="AH1502" i="9"/>
  <c r="AI1502" i="9"/>
  <c r="AJ1502" i="9"/>
  <c r="AF1503" i="9"/>
  <c r="AG1503" i="9"/>
  <c r="AH1503" i="9"/>
  <c r="AI1503" i="9"/>
  <c r="AJ1503" i="9"/>
  <c r="AF1504" i="9"/>
  <c r="AG1504" i="9"/>
  <c r="AH1504" i="9"/>
  <c r="AI1504" i="9"/>
  <c r="AJ1504" i="9"/>
  <c r="AF1505" i="9"/>
  <c r="AG1505" i="9"/>
  <c r="AH1505" i="9"/>
  <c r="AI1505" i="9"/>
  <c r="AJ1505" i="9"/>
  <c r="AF1506" i="9"/>
  <c r="AG1506" i="9"/>
  <c r="AH1506" i="9"/>
  <c r="AI1506" i="9"/>
  <c r="AJ1506" i="9"/>
  <c r="AF1507" i="9"/>
  <c r="AG1507" i="9"/>
  <c r="AH1507" i="9"/>
  <c r="AI1507" i="9"/>
  <c r="AJ1507" i="9"/>
  <c r="AF1508" i="9"/>
  <c r="AG1508" i="9"/>
  <c r="AH1508" i="9"/>
  <c r="AI1508" i="9"/>
  <c r="AJ1508" i="9"/>
  <c r="AF1509" i="9"/>
  <c r="AG1509" i="9"/>
  <c r="AH1509" i="9"/>
  <c r="AI1509" i="9"/>
  <c r="AJ1509" i="9"/>
  <c r="AF1510" i="9"/>
  <c r="AG1510" i="9"/>
  <c r="AH1510" i="9"/>
  <c r="AI1510" i="9"/>
  <c r="AJ1510" i="9"/>
  <c r="AF1511" i="9"/>
  <c r="AG1511" i="9"/>
  <c r="AH1511" i="9"/>
  <c r="AI1511" i="9"/>
  <c r="AJ1511" i="9"/>
  <c r="AF1512" i="9"/>
  <c r="AG1512" i="9"/>
  <c r="AH1512" i="9"/>
  <c r="AI1512" i="9"/>
  <c r="AJ1512" i="9"/>
  <c r="AF1513" i="9"/>
  <c r="AG1513" i="9"/>
  <c r="AH1513" i="9"/>
  <c r="AI1513" i="9"/>
  <c r="AJ1513" i="9"/>
  <c r="AF1514" i="9"/>
  <c r="AG1514" i="9"/>
  <c r="AH1514" i="9"/>
  <c r="AI1514" i="9"/>
  <c r="AJ1514" i="9"/>
  <c r="AF1515" i="9"/>
  <c r="AG1515" i="9"/>
  <c r="AH1515" i="9"/>
  <c r="AI1515" i="9"/>
  <c r="AJ1515" i="9"/>
  <c r="AF1516" i="9"/>
  <c r="AG1516" i="9"/>
  <c r="AH1516" i="9"/>
  <c r="AI1516" i="9"/>
  <c r="AJ1516" i="9"/>
  <c r="AF1517" i="9"/>
  <c r="AG1517" i="9"/>
  <c r="AH1517" i="9"/>
  <c r="AI1517" i="9"/>
  <c r="AJ1517" i="9"/>
  <c r="AF1518" i="9"/>
  <c r="AG1518" i="9"/>
  <c r="AH1518" i="9"/>
  <c r="AI1518" i="9"/>
  <c r="AJ1518" i="9"/>
  <c r="AF1519" i="9"/>
  <c r="AG1519" i="9"/>
  <c r="AH1519" i="9"/>
  <c r="AI1519" i="9"/>
  <c r="AJ1519" i="9"/>
  <c r="AF1520" i="9"/>
  <c r="AG1520" i="9"/>
  <c r="AH1520" i="9"/>
  <c r="AI1520" i="9"/>
  <c r="AJ1520" i="9"/>
  <c r="AF1521" i="9"/>
  <c r="AG1521" i="9"/>
  <c r="AH1521" i="9"/>
  <c r="AI1521" i="9"/>
  <c r="AJ1521" i="9"/>
  <c r="AF1522" i="9"/>
  <c r="AG1522" i="9"/>
  <c r="AH1522" i="9"/>
  <c r="AI1522" i="9"/>
  <c r="AJ1522" i="9"/>
  <c r="AF1523" i="9"/>
  <c r="AG1523" i="9"/>
  <c r="AH1523" i="9"/>
  <c r="AI1523" i="9"/>
  <c r="AJ1523" i="9"/>
  <c r="AF1524" i="9"/>
  <c r="AG1524" i="9"/>
  <c r="AH1524" i="9"/>
  <c r="AI1524" i="9"/>
  <c r="AJ1524" i="9"/>
  <c r="AF1525" i="9"/>
  <c r="AG1525" i="9"/>
  <c r="AH1525" i="9"/>
  <c r="AI1525" i="9"/>
  <c r="AJ1525" i="9"/>
  <c r="AF1526" i="9"/>
  <c r="AG1526" i="9"/>
  <c r="AH1526" i="9"/>
  <c r="AI1526" i="9"/>
  <c r="AJ1526" i="9"/>
  <c r="AF1527" i="9"/>
  <c r="AG1527" i="9"/>
  <c r="AH1527" i="9"/>
  <c r="AI1527" i="9"/>
  <c r="AJ1527" i="9"/>
  <c r="AF1528" i="9"/>
  <c r="AG1528" i="9"/>
  <c r="AH1528" i="9"/>
  <c r="AI1528" i="9"/>
  <c r="AJ1528" i="9"/>
  <c r="AF1529" i="9"/>
  <c r="AG1529" i="9"/>
  <c r="AH1529" i="9"/>
  <c r="AI1529" i="9"/>
  <c r="AJ1529" i="9"/>
  <c r="AF1530" i="9"/>
  <c r="AG1530" i="9"/>
  <c r="AH1530" i="9"/>
  <c r="AI1530" i="9"/>
  <c r="AJ1530" i="9"/>
  <c r="AF1531" i="9"/>
  <c r="AG1531" i="9"/>
  <c r="AH1531" i="9"/>
  <c r="AI1531" i="9"/>
  <c r="AJ1531" i="9"/>
  <c r="AF1532" i="9"/>
  <c r="AG1532" i="9"/>
  <c r="AH1532" i="9"/>
  <c r="AI1532" i="9"/>
  <c r="AJ1532" i="9"/>
  <c r="AF1533" i="9"/>
  <c r="AG1533" i="9"/>
  <c r="AH1533" i="9"/>
  <c r="AI1533" i="9"/>
  <c r="AJ1533" i="9"/>
  <c r="AF1534" i="9"/>
  <c r="AG1534" i="9"/>
  <c r="AH1534" i="9"/>
  <c r="AI1534" i="9"/>
  <c r="AJ1534" i="9"/>
  <c r="AF1535" i="9"/>
  <c r="AG1535" i="9"/>
  <c r="AH1535" i="9"/>
  <c r="AI1535" i="9"/>
  <c r="AJ1535" i="9"/>
  <c r="AF1536" i="9"/>
  <c r="AG1536" i="9"/>
  <c r="AH1536" i="9"/>
  <c r="AI1536" i="9"/>
  <c r="AJ1536" i="9"/>
  <c r="AF1537" i="9"/>
  <c r="AG1537" i="9"/>
  <c r="AH1537" i="9"/>
  <c r="AI1537" i="9"/>
  <c r="AJ1537" i="9"/>
  <c r="AF1538" i="9"/>
  <c r="AG1538" i="9"/>
  <c r="AH1538" i="9"/>
  <c r="AI1538" i="9"/>
  <c r="AJ1538" i="9"/>
  <c r="AF1539" i="9"/>
  <c r="AG1539" i="9"/>
  <c r="AH1539" i="9"/>
  <c r="AI1539" i="9"/>
  <c r="AJ1539" i="9"/>
  <c r="AF1540" i="9"/>
  <c r="AG1540" i="9"/>
  <c r="AH1540" i="9"/>
  <c r="AI1540" i="9"/>
  <c r="AJ1540" i="9"/>
  <c r="AF1541" i="9"/>
  <c r="AG1541" i="9"/>
  <c r="AH1541" i="9"/>
  <c r="AI1541" i="9"/>
  <c r="AJ1541" i="9"/>
  <c r="AF1542" i="9"/>
  <c r="AG1542" i="9"/>
  <c r="AH1542" i="9"/>
  <c r="AI1542" i="9"/>
  <c r="AJ1542" i="9"/>
  <c r="AF1543" i="9"/>
  <c r="AG1543" i="9"/>
  <c r="AH1543" i="9"/>
  <c r="AI1543" i="9"/>
  <c r="AJ1543" i="9"/>
  <c r="AF1544" i="9"/>
  <c r="AG1544" i="9"/>
  <c r="AH1544" i="9"/>
  <c r="AI1544" i="9"/>
  <c r="AJ1544" i="9"/>
  <c r="AF1545" i="9"/>
  <c r="AG1545" i="9"/>
  <c r="AH1545" i="9"/>
  <c r="AI1545" i="9"/>
  <c r="AJ1545" i="9"/>
  <c r="AF1546" i="9"/>
  <c r="AG1546" i="9"/>
  <c r="AH1546" i="9"/>
  <c r="AI1546" i="9"/>
  <c r="AJ1546" i="9"/>
  <c r="AF1547" i="9"/>
  <c r="AG1547" i="9"/>
  <c r="AH1547" i="9"/>
  <c r="AI1547" i="9"/>
  <c r="AJ1547" i="9"/>
  <c r="AF1548" i="9"/>
  <c r="AG1548" i="9"/>
  <c r="AH1548" i="9"/>
  <c r="AI1548" i="9"/>
  <c r="AJ1548" i="9"/>
  <c r="AF1549" i="9"/>
  <c r="AG1549" i="9"/>
  <c r="AH1549" i="9"/>
  <c r="AI1549" i="9"/>
  <c r="AJ1549" i="9"/>
  <c r="AF1550" i="9"/>
  <c r="AG1550" i="9"/>
  <c r="AH1550" i="9"/>
  <c r="AI1550" i="9"/>
  <c r="AJ1550" i="9"/>
  <c r="AF1551" i="9"/>
  <c r="AG1551" i="9"/>
  <c r="AH1551" i="9"/>
  <c r="AI1551" i="9"/>
  <c r="AJ1551" i="9"/>
  <c r="AF1552" i="9"/>
  <c r="AG1552" i="9"/>
  <c r="AH1552" i="9"/>
  <c r="AI1552" i="9"/>
  <c r="AJ1552" i="9"/>
  <c r="AF1553" i="9"/>
  <c r="AG1553" i="9"/>
  <c r="AH1553" i="9"/>
  <c r="AI1553" i="9"/>
  <c r="AJ1553" i="9"/>
  <c r="AF1554" i="9"/>
  <c r="AG1554" i="9"/>
  <c r="AH1554" i="9"/>
  <c r="AI1554" i="9"/>
  <c r="AJ1554" i="9"/>
  <c r="AF1555" i="9"/>
  <c r="AG1555" i="9"/>
  <c r="AH1555" i="9"/>
  <c r="AI1555" i="9"/>
  <c r="AJ1555" i="9"/>
  <c r="AF1556" i="9"/>
  <c r="AG1556" i="9"/>
  <c r="AH1556" i="9"/>
  <c r="AI1556" i="9"/>
  <c r="AJ1556" i="9"/>
  <c r="AF1557" i="9"/>
  <c r="AG1557" i="9"/>
  <c r="AH1557" i="9"/>
  <c r="AI1557" i="9"/>
  <c r="AJ1557" i="9"/>
  <c r="AF1558" i="9"/>
  <c r="AG1558" i="9"/>
  <c r="AH1558" i="9"/>
  <c r="AI1558" i="9"/>
  <c r="AJ1558" i="9"/>
  <c r="AF1559" i="9"/>
  <c r="AG1559" i="9"/>
  <c r="AH1559" i="9"/>
  <c r="AI1559" i="9"/>
  <c r="AJ1559" i="9"/>
  <c r="AF1560" i="9"/>
  <c r="AG1560" i="9"/>
  <c r="AH1560" i="9"/>
  <c r="AI1560" i="9"/>
  <c r="AJ1560" i="9"/>
  <c r="AF1561" i="9"/>
  <c r="AG1561" i="9"/>
  <c r="AH1561" i="9"/>
  <c r="AI1561" i="9"/>
  <c r="AJ1561" i="9"/>
  <c r="AF1562" i="9"/>
  <c r="AG1562" i="9"/>
  <c r="AH1562" i="9"/>
  <c r="AI1562" i="9"/>
  <c r="AJ1562" i="9"/>
  <c r="AF1563" i="9"/>
  <c r="AG1563" i="9"/>
  <c r="AH1563" i="9"/>
  <c r="AI1563" i="9"/>
  <c r="AJ1563" i="9"/>
  <c r="AF1564" i="9"/>
  <c r="AG1564" i="9"/>
  <c r="AH1564" i="9"/>
  <c r="AI1564" i="9"/>
  <c r="AJ1564" i="9"/>
  <c r="AF1565" i="9"/>
  <c r="AG1565" i="9"/>
  <c r="AH1565" i="9"/>
  <c r="AI1565" i="9"/>
  <c r="AJ1565" i="9"/>
  <c r="AF1566" i="9"/>
  <c r="AG1566" i="9"/>
  <c r="AH1566" i="9"/>
  <c r="AI1566" i="9"/>
  <c r="AJ1566" i="9"/>
  <c r="AF1567" i="9"/>
  <c r="AG1567" i="9"/>
  <c r="AH1567" i="9"/>
  <c r="AI1567" i="9"/>
  <c r="AJ1567" i="9"/>
  <c r="AF1568" i="9"/>
  <c r="AG1568" i="9"/>
  <c r="AH1568" i="9"/>
  <c r="AI1568" i="9"/>
  <c r="AJ1568" i="9"/>
  <c r="AF1569" i="9"/>
  <c r="AG1569" i="9"/>
  <c r="AH1569" i="9"/>
  <c r="AI1569" i="9"/>
  <c r="AJ1569" i="9"/>
  <c r="AF1570" i="9"/>
  <c r="AG1570" i="9"/>
  <c r="AH1570" i="9"/>
  <c r="AI1570" i="9"/>
  <c r="AJ1570" i="9"/>
  <c r="AF1571" i="9"/>
  <c r="AG1571" i="9"/>
  <c r="AH1571" i="9"/>
  <c r="AI1571" i="9"/>
  <c r="AJ1571" i="9"/>
  <c r="AF1572" i="9"/>
  <c r="AG1572" i="9"/>
  <c r="AH1572" i="9"/>
  <c r="AI1572" i="9"/>
  <c r="AJ1572" i="9"/>
  <c r="AF1573" i="9"/>
  <c r="AG1573" i="9"/>
  <c r="AH1573" i="9"/>
  <c r="AI1573" i="9"/>
  <c r="AJ1573" i="9"/>
  <c r="AF1574" i="9"/>
  <c r="AG1574" i="9"/>
  <c r="AH1574" i="9"/>
  <c r="AI1574" i="9"/>
  <c r="AJ1574" i="9"/>
  <c r="AF1575" i="9"/>
  <c r="AG1575" i="9"/>
  <c r="AH1575" i="9"/>
  <c r="AI1575" i="9"/>
  <c r="AJ1575" i="9"/>
  <c r="AF1576" i="9"/>
  <c r="AG1576" i="9"/>
  <c r="AH1576" i="9"/>
  <c r="AI1576" i="9"/>
  <c r="AJ1576" i="9"/>
  <c r="AF1577" i="9"/>
  <c r="AG1577" i="9"/>
  <c r="AH1577" i="9"/>
  <c r="AI1577" i="9"/>
  <c r="AJ1577" i="9"/>
  <c r="AF1578" i="9"/>
  <c r="AG1578" i="9"/>
  <c r="AH1578" i="9"/>
  <c r="AI1578" i="9"/>
  <c r="AJ1578" i="9"/>
  <c r="AF1579" i="9"/>
  <c r="AG1579" i="9"/>
  <c r="AH1579" i="9"/>
  <c r="AI1579" i="9"/>
  <c r="AJ1579" i="9"/>
  <c r="AF1580" i="9"/>
  <c r="AG1580" i="9"/>
  <c r="AH1580" i="9"/>
  <c r="AI1580" i="9"/>
  <c r="AJ1580" i="9"/>
  <c r="AF1581" i="9"/>
  <c r="AG1581" i="9"/>
  <c r="AH1581" i="9"/>
  <c r="AI1581" i="9"/>
  <c r="AJ1581" i="9"/>
  <c r="AF1582" i="9"/>
  <c r="AG1582" i="9"/>
  <c r="AH1582" i="9"/>
  <c r="AI1582" i="9"/>
  <c r="AJ1582" i="9"/>
  <c r="AF1583" i="9"/>
  <c r="AG1583" i="9"/>
  <c r="AH1583" i="9"/>
  <c r="AI1583" i="9"/>
  <c r="AJ1583" i="9"/>
  <c r="AF1584" i="9"/>
  <c r="AG1584" i="9"/>
  <c r="AH1584" i="9"/>
  <c r="AI1584" i="9"/>
  <c r="AJ1584" i="9"/>
  <c r="AF1585" i="9"/>
  <c r="AG1585" i="9"/>
  <c r="AH1585" i="9"/>
  <c r="AI1585" i="9"/>
  <c r="AJ1585" i="9"/>
  <c r="AF1586" i="9"/>
  <c r="AG1586" i="9"/>
  <c r="AH1586" i="9"/>
  <c r="AI1586" i="9"/>
  <c r="AJ1586" i="9"/>
  <c r="AF1587" i="9"/>
  <c r="AG1587" i="9"/>
  <c r="AH1587" i="9"/>
  <c r="AI1587" i="9"/>
  <c r="AJ1587" i="9"/>
  <c r="AF1588" i="9"/>
  <c r="AG1588" i="9"/>
  <c r="AH1588" i="9"/>
  <c r="AI1588" i="9"/>
  <c r="AJ1588" i="9"/>
  <c r="AF1589" i="9"/>
  <c r="AG1589" i="9"/>
  <c r="AH1589" i="9"/>
  <c r="AI1589" i="9"/>
  <c r="AJ1589" i="9"/>
  <c r="AF1590" i="9"/>
  <c r="AG1590" i="9"/>
  <c r="AH1590" i="9"/>
  <c r="AI1590" i="9"/>
  <c r="AJ1590" i="9"/>
  <c r="AF1591" i="9"/>
  <c r="AG1591" i="9"/>
  <c r="AH1591" i="9"/>
  <c r="AI1591" i="9"/>
  <c r="AJ1591" i="9"/>
  <c r="AF1592" i="9"/>
  <c r="AG1592" i="9"/>
  <c r="AH1592" i="9"/>
  <c r="AI1592" i="9"/>
  <c r="AJ1592" i="9"/>
  <c r="AF1593" i="9"/>
  <c r="AG1593" i="9"/>
  <c r="AH1593" i="9"/>
  <c r="AI1593" i="9"/>
  <c r="AJ1593" i="9"/>
  <c r="AF1594" i="9"/>
  <c r="AG1594" i="9"/>
  <c r="AH1594" i="9"/>
  <c r="AI1594" i="9"/>
  <c r="AJ1594" i="9"/>
  <c r="AF1595" i="9"/>
  <c r="AG1595" i="9"/>
  <c r="AH1595" i="9"/>
  <c r="AI1595" i="9"/>
  <c r="AJ1595" i="9"/>
  <c r="AF1596" i="9"/>
  <c r="AG1596" i="9"/>
  <c r="AH1596" i="9"/>
  <c r="AI1596" i="9"/>
  <c r="AJ1596" i="9"/>
  <c r="AF1597" i="9"/>
  <c r="AG1597" i="9"/>
  <c r="AH1597" i="9"/>
  <c r="AI1597" i="9"/>
  <c r="AJ1597" i="9"/>
  <c r="AF1598" i="9"/>
  <c r="AG1598" i="9"/>
  <c r="AH1598" i="9"/>
  <c r="AI1598" i="9"/>
  <c r="AJ1598" i="9"/>
  <c r="AF1599" i="9"/>
  <c r="AG1599" i="9"/>
  <c r="AH1599" i="9"/>
  <c r="AI1599" i="9"/>
  <c r="AJ1599" i="9"/>
  <c r="AF1600" i="9"/>
  <c r="AG1600" i="9"/>
  <c r="AH1600" i="9"/>
  <c r="AI1600" i="9"/>
  <c r="AJ1600" i="9"/>
  <c r="AF1601" i="9"/>
  <c r="AG1601" i="9"/>
  <c r="AH1601" i="9"/>
  <c r="AI1601" i="9"/>
  <c r="AJ1601" i="9"/>
  <c r="AF1602" i="9"/>
  <c r="AG1602" i="9"/>
  <c r="AH1602" i="9"/>
  <c r="AI1602" i="9"/>
  <c r="AJ1602" i="9"/>
  <c r="AF1603" i="9"/>
  <c r="AG1603" i="9"/>
  <c r="AH1603" i="9"/>
  <c r="AI1603" i="9"/>
  <c r="AJ1603" i="9"/>
  <c r="AF1604" i="9"/>
  <c r="AG1604" i="9"/>
  <c r="AH1604" i="9"/>
  <c r="AI1604" i="9"/>
  <c r="AJ1604" i="9"/>
  <c r="AF1605" i="9"/>
  <c r="AG1605" i="9"/>
  <c r="AH1605" i="9"/>
  <c r="AI1605" i="9"/>
  <c r="AJ1605" i="9"/>
  <c r="AF1606" i="9"/>
  <c r="AG1606" i="9"/>
  <c r="AH1606" i="9"/>
  <c r="AI1606" i="9"/>
  <c r="AJ1606" i="9"/>
  <c r="AF1607" i="9"/>
  <c r="AG1607" i="9"/>
  <c r="AH1607" i="9"/>
  <c r="AI1607" i="9"/>
  <c r="AJ1607" i="9"/>
  <c r="AF1608" i="9"/>
  <c r="AG1608" i="9"/>
  <c r="AH1608" i="9"/>
  <c r="AI1608" i="9"/>
  <c r="AJ1608" i="9"/>
  <c r="AF1609" i="9"/>
  <c r="AG1609" i="9"/>
  <c r="AH1609" i="9"/>
  <c r="AI1609" i="9"/>
  <c r="AJ1609" i="9"/>
  <c r="AF1610" i="9"/>
  <c r="AG1610" i="9"/>
  <c r="AH1610" i="9"/>
  <c r="AI1610" i="9"/>
  <c r="AJ1610" i="9"/>
  <c r="AF1611" i="9"/>
  <c r="AG1611" i="9"/>
  <c r="AH1611" i="9"/>
  <c r="AI1611" i="9"/>
  <c r="AJ1611" i="9"/>
  <c r="AF1612" i="9"/>
  <c r="AG1612" i="9"/>
  <c r="AH1612" i="9"/>
  <c r="AI1612" i="9"/>
  <c r="AJ1612" i="9"/>
  <c r="AF1613" i="9"/>
  <c r="AG1613" i="9"/>
  <c r="AH1613" i="9"/>
  <c r="AI1613" i="9"/>
  <c r="AJ1613" i="9"/>
  <c r="AF1614" i="9"/>
  <c r="AG1614" i="9"/>
  <c r="AH1614" i="9"/>
  <c r="AI1614" i="9"/>
  <c r="AJ1614" i="9"/>
  <c r="AF1615" i="9"/>
  <c r="AG1615" i="9"/>
  <c r="AH1615" i="9"/>
  <c r="AI1615" i="9"/>
  <c r="AJ1615" i="9"/>
  <c r="AF1616" i="9"/>
  <c r="AG1616" i="9"/>
  <c r="AH1616" i="9"/>
  <c r="AI1616" i="9"/>
  <c r="AJ1616" i="9"/>
  <c r="AF1617" i="9"/>
  <c r="AG1617" i="9"/>
  <c r="AH1617" i="9"/>
  <c r="AI1617" i="9"/>
  <c r="AJ1617" i="9"/>
  <c r="AF1618" i="9"/>
  <c r="AG1618" i="9"/>
  <c r="AH1618" i="9"/>
  <c r="AI1618" i="9"/>
  <c r="AJ1618" i="9"/>
  <c r="AF1619" i="9"/>
  <c r="AG1619" i="9"/>
  <c r="AH1619" i="9"/>
  <c r="AI1619" i="9"/>
  <c r="AJ1619" i="9"/>
  <c r="AF1620" i="9"/>
  <c r="AG1620" i="9"/>
  <c r="AH1620" i="9"/>
  <c r="AI1620" i="9"/>
  <c r="AJ1620" i="9"/>
  <c r="AF1621" i="9"/>
  <c r="AG1621" i="9"/>
  <c r="AH1621" i="9"/>
  <c r="AI1621" i="9"/>
  <c r="AJ1621" i="9"/>
  <c r="AF1622" i="9"/>
  <c r="AG1622" i="9"/>
  <c r="AH1622" i="9"/>
  <c r="AI1622" i="9"/>
  <c r="AJ1622" i="9"/>
  <c r="AF1623" i="9"/>
  <c r="AG1623" i="9"/>
  <c r="AH1623" i="9"/>
  <c r="AI1623" i="9"/>
  <c r="AJ1623" i="9"/>
  <c r="AF1624" i="9"/>
  <c r="AG1624" i="9"/>
  <c r="AH1624" i="9"/>
  <c r="AI1624" i="9"/>
  <c r="AJ1624" i="9"/>
  <c r="AF1625" i="9"/>
  <c r="AG1625" i="9"/>
  <c r="AH1625" i="9"/>
  <c r="AI1625" i="9"/>
  <c r="AJ1625" i="9"/>
  <c r="AF1626" i="9"/>
  <c r="AG1626" i="9"/>
  <c r="AH1626" i="9"/>
  <c r="AI1626" i="9"/>
  <c r="AJ1626" i="9"/>
  <c r="AF1627" i="9"/>
  <c r="AG1627" i="9"/>
  <c r="AH1627" i="9"/>
  <c r="AI1627" i="9"/>
  <c r="AJ1627" i="9"/>
  <c r="AF1628" i="9"/>
  <c r="AG1628" i="9"/>
  <c r="AH1628" i="9"/>
  <c r="AI1628" i="9"/>
  <c r="AJ1628" i="9"/>
  <c r="AF1629" i="9"/>
  <c r="AG1629" i="9"/>
  <c r="AH1629" i="9"/>
  <c r="AI1629" i="9"/>
  <c r="AJ1629" i="9"/>
  <c r="AF1630" i="9"/>
  <c r="AG1630" i="9"/>
  <c r="AH1630" i="9"/>
  <c r="AI1630" i="9"/>
  <c r="AJ1630" i="9"/>
  <c r="AF1631" i="9"/>
  <c r="AG1631" i="9"/>
  <c r="AH1631" i="9"/>
  <c r="AI1631" i="9"/>
  <c r="AJ1631" i="9"/>
  <c r="AF1632" i="9"/>
  <c r="AG1632" i="9"/>
  <c r="AH1632" i="9"/>
  <c r="AI1632" i="9"/>
  <c r="AJ1632" i="9"/>
  <c r="AF1633" i="9"/>
  <c r="AG1633" i="9"/>
  <c r="AH1633" i="9"/>
  <c r="AI1633" i="9"/>
  <c r="AJ1633" i="9"/>
  <c r="AF1634" i="9"/>
  <c r="AG1634" i="9"/>
  <c r="AH1634" i="9"/>
  <c r="AI1634" i="9"/>
  <c r="AJ1634" i="9"/>
  <c r="AF1635" i="9"/>
  <c r="AG1635" i="9"/>
  <c r="AH1635" i="9"/>
  <c r="AI1635" i="9"/>
  <c r="AJ1635" i="9"/>
  <c r="AF1636" i="9"/>
  <c r="AG1636" i="9"/>
  <c r="AH1636" i="9"/>
  <c r="AI1636" i="9"/>
  <c r="AJ1636" i="9"/>
  <c r="AF1637" i="9"/>
  <c r="AG1637" i="9"/>
  <c r="AH1637" i="9"/>
  <c r="AI1637" i="9"/>
  <c r="AJ1637" i="9"/>
  <c r="AF1638" i="9"/>
  <c r="AG1638" i="9"/>
  <c r="AH1638" i="9"/>
  <c r="AI1638" i="9"/>
  <c r="AJ1638" i="9"/>
  <c r="AF1639" i="9"/>
  <c r="AG1639" i="9"/>
  <c r="AH1639" i="9"/>
  <c r="AI1639" i="9"/>
  <c r="AJ1639" i="9"/>
  <c r="AF1640" i="9"/>
  <c r="AG1640" i="9"/>
  <c r="AH1640" i="9"/>
  <c r="AI1640" i="9"/>
  <c r="AJ1640" i="9"/>
  <c r="AF1641" i="9"/>
  <c r="AG1641" i="9"/>
  <c r="AH1641" i="9"/>
  <c r="AI1641" i="9"/>
  <c r="AJ1641" i="9"/>
  <c r="AF1642" i="9"/>
  <c r="AG1642" i="9"/>
  <c r="AH1642" i="9"/>
  <c r="AI1642" i="9"/>
  <c r="AJ1642" i="9"/>
  <c r="AF1643" i="9"/>
  <c r="AG1643" i="9"/>
  <c r="AH1643" i="9"/>
  <c r="AI1643" i="9"/>
  <c r="AJ1643" i="9"/>
  <c r="AF1644" i="9"/>
  <c r="AG1644" i="9"/>
  <c r="AH1644" i="9"/>
  <c r="AI1644" i="9"/>
  <c r="AJ1644" i="9"/>
  <c r="AF1645" i="9"/>
  <c r="AG1645" i="9"/>
  <c r="AH1645" i="9"/>
  <c r="AI1645" i="9"/>
  <c r="AJ1645" i="9"/>
  <c r="AF1646" i="9"/>
  <c r="AG1646" i="9"/>
  <c r="AH1646" i="9"/>
  <c r="AI1646" i="9"/>
  <c r="AJ1646" i="9"/>
  <c r="AF1647" i="9"/>
  <c r="AG1647" i="9"/>
  <c r="AH1647" i="9"/>
  <c r="AI1647" i="9"/>
  <c r="AJ1647" i="9"/>
  <c r="AF1648" i="9"/>
  <c r="AG1648" i="9"/>
  <c r="AH1648" i="9"/>
  <c r="AI1648" i="9"/>
  <c r="AJ1648" i="9"/>
  <c r="AF1649" i="9"/>
  <c r="AG1649" i="9"/>
  <c r="AH1649" i="9"/>
  <c r="AI1649" i="9"/>
  <c r="AJ1649" i="9"/>
  <c r="AF1650" i="9"/>
  <c r="AG1650" i="9"/>
  <c r="AH1650" i="9"/>
  <c r="AI1650" i="9"/>
  <c r="AJ1650" i="9"/>
  <c r="AF1651" i="9"/>
  <c r="AG1651" i="9"/>
  <c r="AH1651" i="9"/>
  <c r="AI1651" i="9"/>
  <c r="AJ1651" i="9"/>
  <c r="AF1652" i="9"/>
  <c r="AG1652" i="9"/>
  <c r="AH1652" i="9"/>
  <c r="AI1652" i="9"/>
  <c r="AJ1652" i="9"/>
  <c r="AF1653" i="9"/>
  <c r="AG1653" i="9"/>
  <c r="AH1653" i="9"/>
  <c r="AI1653" i="9"/>
  <c r="AJ1653" i="9"/>
  <c r="AF1654" i="9"/>
  <c r="AG1654" i="9"/>
  <c r="AH1654" i="9"/>
  <c r="AI1654" i="9"/>
  <c r="AJ1654" i="9"/>
  <c r="AF1655" i="9"/>
  <c r="AG1655" i="9"/>
  <c r="AH1655" i="9"/>
  <c r="AI1655" i="9"/>
  <c r="AJ1655" i="9"/>
  <c r="AF1656" i="9"/>
  <c r="AG1656" i="9"/>
  <c r="AH1656" i="9"/>
  <c r="AI1656" i="9"/>
  <c r="AJ1656" i="9"/>
  <c r="AF1657" i="9"/>
  <c r="AG1657" i="9"/>
  <c r="AH1657" i="9"/>
  <c r="AI1657" i="9"/>
  <c r="AJ1657" i="9"/>
  <c r="AF1658" i="9"/>
  <c r="AG1658" i="9"/>
  <c r="AH1658" i="9"/>
  <c r="AI1658" i="9"/>
  <c r="AJ1658" i="9"/>
  <c r="AF1659" i="9"/>
  <c r="AG1659" i="9"/>
  <c r="AH1659" i="9"/>
  <c r="AI1659" i="9"/>
  <c r="AJ1659" i="9"/>
  <c r="AF1660" i="9"/>
  <c r="AG1660" i="9"/>
  <c r="AH1660" i="9"/>
  <c r="AI1660" i="9"/>
  <c r="AJ1660" i="9"/>
  <c r="AF1661" i="9"/>
  <c r="AG1661" i="9"/>
  <c r="AH1661" i="9"/>
  <c r="AI1661" i="9"/>
  <c r="AJ1661" i="9"/>
  <c r="AF1662" i="9"/>
  <c r="AG1662" i="9"/>
  <c r="AH1662" i="9"/>
  <c r="AI1662" i="9"/>
  <c r="AJ1662" i="9"/>
  <c r="AF1663" i="9"/>
  <c r="AG1663" i="9"/>
  <c r="AH1663" i="9"/>
  <c r="AI1663" i="9"/>
  <c r="AJ1663" i="9"/>
  <c r="AF1664" i="9"/>
  <c r="AG1664" i="9"/>
  <c r="AH1664" i="9"/>
  <c r="AI1664" i="9"/>
  <c r="AJ1664" i="9"/>
  <c r="AF1665" i="9"/>
  <c r="AG1665" i="9"/>
  <c r="AH1665" i="9"/>
  <c r="AI1665" i="9"/>
  <c r="AJ1665" i="9"/>
  <c r="AF1666" i="9"/>
  <c r="AG1666" i="9"/>
  <c r="AH1666" i="9"/>
  <c r="AI1666" i="9"/>
  <c r="AJ1666" i="9"/>
  <c r="AF1667" i="9"/>
  <c r="AG1667" i="9"/>
  <c r="AH1667" i="9"/>
  <c r="AI1667" i="9"/>
  <c r="AJ1667" i="9"/>
  <c r="AF1668" i="9"/>
  <c r="AG1668" i="9"/>
  <c r="AH1668" i="9"/>
  <c r="AI1668" i="9"/>
  <c r="AJ1668" i="9"/>
  <c r="AF1669" i="9"/>
  <c r="AG1669" i="9"/>
  <c r="AH1669" i="9"/>
  <c r="AI1669" i="9"/>
  <c r="AJ1669" i="9"/>
  <c r="AF1670" i="9"/>
  <c r="AG1670" i="9"/>
  <c r="AH1670" i="9"/>
  <c r="AI1670" i="9"/>
  <c r="AJ1670" i="9"/>
  <c r="AF1671" i="9"/>
  <c r="AG1671" i="9"/>
  <c r="AH1671" i="9"/>
  <c r="AI1671" i="9"/>
  <c r="AJ1671" i="9"/>
  <c r="AF1672" i="9"/>
  <c r="AG1672" i="9"/>
  <c r="AH1672" i="9"/>
  <c r="AI1672" i="9"/>
  <c r="AJ1672" i="9"/>
  <c r="AF1673" i="9"/>
  <c r="AG1673" i="9"/>
  <c r="AH1673" i="9"/>
  <c r="AI1673" i="9"/>
  <c r="AJ1673" i="9"/>
  <c r="AF1674" i="9"/>
  <c r="AG1674" i="9"/>
  <c r="AH1674" i="9"/>
  <c r="AI1674" i="9"/>
  <c r="AJ1674" i="9"/>
  <c r="AF1675" i="9"/>
  <c r="AG1675" i="9"/>
  <c r="AH1675" i="9"/>
  <c r="AI1675" i="9"/>
  <c r="AJ1675" i="9"/>
  <c r="AF1676" i="9"/>
  <c r="AG1676" i="9"/>
  <c r="AH1676" i="9"/>
  <c r="AI1676" i="9"/>
  <c r="AJ1676" i="9"/>
  <c r="AF1677" i="9"/>
  <c r="AG1677" i="9"/>
  <c r="AH1677" i="9"/>
  <c r="AI1677" i="9"/>
  <c r="AJ1677" i="9"/>
  <c r="AF1678" i="9"/>
  <c r="AG1678" i="9"/>
  <c r="AH1678" i="9"/>
  <c r="AI1678" i="9"/>
  <c r="AJ1678" i="9"/>
  <c r="AF1679" i="9"/>
  <c r="AG1679" i="9"/>
  <c r="AH1679" i="9"/>
  <c r="AI1679" i="9"/>
  <c r="AJ1679" i="9"/>
  <c r="AF1680" i="9"/>
  <c r="AG1680" i="9"/>
  <c r="AH1680" i="9"/>
  <c r="AI1680" i="9"/>
  <c r="AJ1680" i="9"/>
  <c r="AF1681" i="9"/>
  <c r="AG1681" i="9"/>
  <c r="AH1681" i="9"/>
  <c r="AI1681" i="9"/>
  <c r="AJ1681" i="9"/>
  <c r="AF1682" i="9"/>
  <c r="AG1682" i="9"/>
  <c r="AH1682" i="9"/>
  <c r="AI1682" i="9"/>
  <c r="AJ1682" i="9"/>
  <c r="AF1683" i="9"/>
  <c r="AG1683" i="9"/>
  <c r="AH1683" i="9"/>
  <c r="AI1683" i="9"/>
  <c r="AJ1683" i="9"/>
  <c r="AF1684" i="9"/>
  <c r="AG1684" i="9"/>
  <c r="AH1684" i="9"/>
  <c r="AI1684" i="9"/>
  <c r="AJ1684" i="9"/>
  <c r="AF1685" i="9"/>
  <c r="AG1685" i="9"/>
  <c r="AH1685" i="9"/>
  <c r="AI1685" i="9"/>
  <c r="AJ1685" i="9"/>
  <c r="AF1686" i="9"/>
  <c r="AG1686" i="9"/>
  <c r="AH1686" i="9"/>
  <c r="AI1686" i="9"/>
  <c r="AJ1686" i="9"/>
  <c r="AF1687" i="9"/>
  <c r="AG1687" i="9"/>
  <c r="AH1687" i="9"/>
  <c r="AI1687" i="9"/>
  <c r="AJ1687" i="9"/>
  <c r="AF1688" i="9"/>
  <c r="AG1688" i="9"/>
  <c r="AH1688" i="9"/>
  <c r="AI1688" i="9"/>
  <c r="AJ1688" i="9"/>
  <c r="AF1689" i="9"/>
  <c r="AG1689" i="9"/>
  <c r="AH1689" i="9"/>
  <c r="AI1689" i="9"/>
  <c r="AJ1689" i="9"/>
  <c r="AF1690" i="9"/>
  <c r="AG1690" i="9"/>
  <c r="AH1690" i="9"/>
  <c r="AI1690" i="9"/>
  <c r="AJ1690" i="9"/>
  <c r="AF1691" i="9"/>
  <c r="AG1691" i="9"/>
  <c r="AH1691" i="9"/>
  <c r="AI1691" i="9"/>
  <c r="AJ1691" i="9"/>
  <c r="AF1692" i="9"/>
  <c r="AG1692" i="9"/>
  <c r="AH1692" i="9"/>
  <c r="AI1692" i="9"/>
  <c r="AJ1692" i="9"/>
  <c r="AF1693" i="9"/>
  <c r="AG1693" i="9"/>
  <c r="AH1693" i="9"/>
  <c r="AI1693" i="9"/>
  <c r="AJ1693" i="9"/>
  <c r="AF1694" i="9"/>
  <c r="AG1694" i="9"/>
  <c r="AH1694" i="9"/>
  <c r="AI1694" i="9"/>
  <c r="AJ1694" i="9"/>
  <c r="AF1695" i="9"/>
  <c r="AG1695" i="9"/>
  <c r="AH1695" i="9"/>
  <c r="AI1695" i="9"/>
  <c r="AJ1695" i="9"/>
  <c r="AF1696" i="9"/>
  <c r="AG1696" i="9"/>
  <c r="AH1696" i="9"/>
  <c r="AI1696" i="9"/>
  <c r="AJ1696" i="9"/>
  <c r="AF1697" i="9"/>
  <c r="AG1697" i="9"/>
  <c r="AH1697" i="9"/>
  <c r="AI1697" i="9"/>
  <c r="AJ1697" i="9"/>
  <c r="AF1698" i="9"/>
  <c r="AG1698" i="9"/>
  <c r="AH1698" i="9"/>
  <c r="AI1698" i="9"/>
  <c r="AJ1698" i="9"/>
  <c r="AF1699" i="9"/>
  <c r="AG1699" i="9"/>
  <c r="AH1699" i="9"/>
  <c r="AI1699" i="9"/>
  <c r="AJ1699" i="9"/>
  <c r="AF1700" i="9"/>
  <c r="AG1700" i="9"/>
  <c r="AH1700" i="9"/>
  <c r="AI1700" i="9"/>
  <c r="AJ1700" i="9"/>
  <c r="AF1701" i="9"/>
  <c r="AG1701" i="9"/>
  <c r="AH1701" i="9"/>
  <c r="AI1701" i="9"/>
  <c r="AJ1701" i="9"/>
  <c r="AF1702" i="9"/>
  <c r="AG1702" i="9"/>
  <c r="AH1702" i="9"/>
  <c r="AI1702" i="9"/>
  <c r="AJ1702" i="9"/>
  <c r="AF1703" i="9"/>
  <c r="AG1703" i="9"/>
  <c r="AH1703" i="9"/>
  <c r="AI1703" i="9"/>
  <c r="AJ1703" i="9"/>
  <c r="AF1704" i="9"/>
  <c r="AG1704" i="9"/>
  <c r="AH1704" i="9"/>
  <c r="AI1704" i="9"/>
  <c r="AJ1704" i="9"/>
  <c r="AF1705" i="9"/>
  <c r="AG1705" i="9"/>
  <c r="AH1705" i="9"/>
  <c r="AI1705" i="9"/>
  <c r="AJ1705" i="9"/>
  <c r="AF1706" i="9"/>
  <c r="AG1706" i="9"/>
  <c r="AH1706" i="9"/>
  <c r="AI1706" i="9"/>
  <c r="AJ1706" i="9"/>
  <c r="AF1707" i="9"/>
  <c r="AG1707" i="9"/>
  <c r="AH1707" i="9"/>
  <c r="AI1707" i="9"/>
  <c r="AJ1707" i="9"/>
  <c r="AF1708" i="9"/>
  <c r="AG1708" i="9"/>
  <c r="AH1708" i="9"/>
  <c r="AI1708" i="9"/>
  <c r="AJ1708" i="9"/>
  <c r="AF1709" i="9"/>
  <c r="AG1709" i="9"/>
  <c r="AH1709" i="9"/>
  <c r="AI1709" i="9"/>
  <c r="AJ1709" i="9"/>
  <c r="AF1710" i="9"/>
  <c r="AG1710" i="9"/>
  <c r="AH1710" i="9"/>
  <c r="AI1710" i="9"/>
  <c r="AJ1710" i="9"/>
  <c r="AF1711" i="9"/>
  <c r="AG1711" i="9"/>
  <c r="AH1711" i="9"/>
  <c r="AI1711" i="9"/>
  <c r="AJ1711" i="9"/>
  <c r="AF1712" i="9"/>
  <c r="AG1712" i="9"/>
  <c r="AH1712" i="9"/>
  <c r="AI1712" i="9"/>
  <c r="AJ1712" i="9"/>
  <c r="AF1713" i="9"/>
  <c r="AG1713" i="9"/>
  <c r="AH1713" i="9"/>
  <c r="AI1713" i="9"/>
  <c r="AJ1713" i="9"/>
  <c r="AF1714" i="9"/>
  <c r="AG1714" i="9"/>
  <c r="AH1714" i="9"/>
  <c r="AI1714" i="9"/>
  <c r="AJ1714" i="9"/>
  <c r="AF1715" i="9"/>
  <c r="AG1715" i="9"/>
  <c r="AH1715" i="9"/>
  <c r="AI1715" i="9"/>
  <c r="AJ1715" i="9"/>
  <c r="AF1716" i="9"/>
  <c r="AG1716" i="9"/>
  <c r="AH1716" i="9"/>
  <c r="AI1716" i="9"/>
  <c r="AJ1716" i="9"/>
  <c r="AF1717" i="9"/>
  <c r="AG1717" i="9"/>
  <c r="AH1717" i="9"/>
  <c r="AI1717" i="9"/>
  <c r="AJ1717" i="9"/>
  <c r="AF1718" i="9"/>
  <c r="AG1718" i="9"/>
  <c r="AH1718" i="9"/>
  <c r="AI1718" i="9"/>
  <c r="AJ1718" i="9"/>
  <c r="AF1719" i="9"/>
  <c r="AG1719" i="9"/>
  <c r="AH1719" i="9"/>
  <c r="AI1719" i="9"/>
  <c r="AJ1719" i="9"/>
  <c r="AF1720" i="9"/>
  <c r="AG1720" i="9"/>
  <c r="AH1720" i="9"/>
  <c r="AI1720" i="9"/>
  <c r="AJ1720" i="9"/>
  <c r="AF1721" i="9"/>
  <c r="AG1721" i="9"/>
  <c r="AH1721" i="9"/>
  <c r="AI1721" i="9"/>
  <c r="AJ1721" i="9"/>
  <c r="AF1722" i="9"/>
  <c r="AG1722" i="9"/>
  <c r="AH1722" i="9"/>
  <c r="AI1722" i="9"/>
  <c r="AJ1722" i="9"/>
  <c r="AF1723" i="9"/>
  <c r="AG1723" i="9"/>
  <c r="AH1723" i="9"/>
  <c r="AI1723" i="9"/>
  <c r="AJ1723" i="9"/>
  <c r="AF1724" i="9"/>
  <c r="AG1724" i="9"/>
  <c r="AH1724" i="9"/>
  <c r="AI1724" i="9"/>
  <c r="AJ1724" i="9"/>
  <c r="AF1725" i="9"/>
  <c r="AG1725" i="9"/>
  <c r="AH1725" i="9"/>
  <c r="AI1725" i="9"/>
  <c r="AJ1725" i="9"/>
  <c r="AF1726" i="9"/>
  <c r="AG1726" i="9"/>
  <c r="AH1726" i="9"/>
  <c r="AI1726" i="9"/>
  <c r="AJ1726" i="9"/>
  <c r="AF1727" i="9"/>
  <c r="AG1727" i="9"/>
  <c r="AH1727" i="9"/>
  <c r="AI1727" i="9"/>
  <c r="AJ1727" i="9"/>
  <c r="AF1728" i="9"/>
  <c r="AG1728" i="9"/>
  <c r="AH1728" i="9"/>
  <c r="AI1728" i="9"/>
  <c r="AJ1728" i="9"/>
  <c r="AF1729" i="9"/>
  <c r="AG1729" i="9"/>
  <c r="AH1729" i="9"/>
  <c r="AI1729" i="9"/>
  <c r="AJ1729" i="9"/>
  <c r="AF1730" i="9"/>
  <c r="AG1730" i="9"/>
  <c r="AH1730" i="9"/>
  <c r="AI1730" i="9"/>
  <c r="AJ1730" i="9"/>
  <c r="AF1731" i="9"/>
  <c r="AG1731" i="9"/>
  <c r="AH1731" i="9"/>
  <c r="AI1731" i="9"/>
  <c r="AJ1731" i="9"/>
  <c r="AF1732" i="9"/>
  <c r="AG1732" i="9"/>
  <c r="AH1732" i="9"/>
  <c r="AI1732" i="9"/>
  <c r="AJ1732" i="9"/>
  <c r="AF1733" i="9"/>
  <c r="AG1733" i="9"/>
  <c r="AH1733" i="9"/>
  <c r="AI1733" i="9"/>
  <c r="AJ1733" i="9"/>
  <c r="AF1734" i="9"/>
  <c r="AG1734" i="9"/>
  <c r="AH1734" i="9"/>
  <c r="AI1734" i="9"/>
  <c r="AJ1734" i="9"/>
  <c r="AF1735" i="9"/>
  <c r="AG1735" i="9"/>
  <c r="AH1735" i="9"/>
  <c r="AI1735" i="9"/>
  <c r="AJ1735" i="9"/>
  <c r="AF1736" i="9"/>
  <c r="AG1736" i="9"/>
  <c r="AH1736" i="9"/>
  <c r="AI1736" i="9"/>
  <c r="AJ1736" i="9"/>
  <c r="AF1737" i="9"/>
  <c r="AG1737" i="9"/>
  <c r="AH1737" i="9"/>
  <c r="AI1737" i="9"/>
  <c r="AJ1737" i="9"/>
  <c r="AF1738" i="9"/>
  <c r="AG1738" i="9"/>
  <c r="AH1738" i="9"/>
  <c r="AI1738" i="9"/>
  <c r="AJ1738" i="9"/>
  <c r="AF1739" i="9"/>
  <c r="AG1739" i="9"/>
  <c r="AH1739" i="9"/>
  <c r="AI1739" i="9"/>
  <c r="AJ1739" i="9"/>
  <c r="AF1740" i="9"/>
  <c r="AG1740" i="9"/>
  <c r="AH1740" i="9"/>
  <c r="AI1740" i="9"/>
  <c r="AJ1740" i="9"/>
  <c r="AF1741" i="9"/>
  <c r="AG1741" i="9"/>
  <c r="AH1741" i="9"/>
  <c r="AI1741" i="9"/>
  <c r="AJ1741" i="9"/>
  <c r="AF1742" i="9"/>
  <c r="AG1742" i="9"/>
  <c r="AH1742" i="9"/>
  <c r="AI1742" i="9"/>
  <c r="AJ1742" i="9"/>
  <c r="AF1743" i="9"/>
  <c r="AG1743" i="9"/>
  <c r="AH1743" i="9"/>
  <c r="AI1743" i="9"/>
  <c r="AJ1743" i="9"/>
  <c r="AF1744" i="9"/>
  <c r="AG1744" i="9"/>
  <c r="AH1744" i="9"/>
  <c r="AI1744" i="9"/>
  <c r="AJ1744" i="9"/>
  <c r="AF1745" i="9"/>
  <c r="AG1745" i="9"/>
  <c r="AH1745" i="9"/>
  <c r="AI1745" i="9"/>
  <c r="AJ1745" i="9"/>
  <c r="AF1746" i="9"/>
  <c r="AG1746" i="9"/>
  <c r="AH1746" i="9"/>
  <c r="AI1746" i="9"/>
  <c r="AJ1746" i="9"/>
  <c r="AF1747" i="9"/>
  <c r="AG1747" i="9"/>
  <c r="AH1747" i="9"/>
  <c r="AI1747" i="9"/>
  <c r="AJ1747" i="9"/>
  <c r="AF1748" i="9"/>
  <c r="AG1748" i="9"/>
  <c r="AH1748" i="9"/>
  <c r="AI1748" i="9"/>
  <c r="AJ1748" i="9"/>
  <c r="AF1749" i="9"/>
  <c r="AG1749" i="9"/>
  <c r="AH1749" i="9"/>
  <c r="AI1749" i="9"/>
  <c r="AJ1749" i="9"/>
  <c r="AF1750" i="9"/>
  <c r="AG1750" i="9"/>
  <c r="AH1750" i="9"/>
  <c r="AI1750" i="9"/>
  <c r="AJ1750" i="9"/>
  <c r="AF1751" i="9"/>
  <c r="AG1751" i="9"/>
  <c r="AH1751" i="9"/>
  <c r="AI1751" i="9"/>
  <c r="AJ1751" i="9"/>
  <c r="AF1752" i="9"/>
  <c r="AG1752" i="9"/>
  <c r="AH1752" i="9"/>
  <c r="AI1752" i="9"/>
  <c r="AJ1752" i="9"/>
  <c r="AF1753" i="9"/>
  <c r="AG1753" i="9"/>
  <c r="AH1753" i="9"/>
  <c r="AI1753" i="9"/>
  <c r="AJ1753" i="9"/>
  <c r="AF1754" i="9"/>
  <c r="AG1754" i="9"/>
  <c r="AH1754" i="9"/>
  <c r="AI1754" i="9"/>
  <c r="AJ1754" i="9"/>
  <c r="AF1755" i="9"/>
  <c r="AG1755" i="9"/>
  <c r="AH1755" i="9"/>
  <c r="AI1755" i="9"/>
  <c r="AJ1755" i="9"/>
  <c r="AF1756" i="9"/>
  <c r="AG1756" i="9"/>
  <c r="AH1756" i="9"/>
  <c r="AI1756" i="9"/>
  <c r="AJ1756" i="9"/>
  <c r="AF1757" i="9"/>
  <c r="AG1757" i="9"/>
  <c r="AH1757" i="9"/>
  <c r="AI1757" i="9"/>
  <c r="AJ1757" i="9"/>
  <c r="AF1758" i="9"/>
  <c r="AG1758" i="9"/>
  <c r="AH1758" i="9"/>
  <c r="AI1758" i="9"/>
  <c r="AJ1758" i="9"/>
  <c r="AF1759" i="9"/>
  <c r="AG1759" i="9"/>
  <c r="AH1759" i="9"/>
  <c r="AI1759" i="9"/>
  <c r="AJ1759" i="9"/>
  <c r="AF1760" i="9"/>
  <c r="AG1760" i="9"/>
  <c r="AH1760" i="9"/>
  <c r="AI1760" i="9"/>
  <c r="AJ1760" i="9"/>
  <c r="AF1761" i="9"/>
  <c r="AG1761" i="9"/>
  <c r="AH1761" i="9"/>
  <c r="AI1761" i="9"/>
  <c r="AJ1761" i="9"/>
  <c r="AF1762" i="9"/>
  <c r="AG1762" i="9"/>
  <c r="AH1762" i="9"/>
  <c r="AI1762" i="9"/>
  <c r="AJ1762" i="9"/>
  <c r="AF1763" i="9"/>
  <c r="AG1763" i="9"/>
  <c r="AH1763" i="9"/>
  <c r="AI1763" i="9"/>
  <c r="AJ1763" i="9"/>
  <c r="AF1764" i="9"/>
  <c r="AG1764" i="9"/>
  <c r="AH1764" i="9"/>
  <c r="AI1764" i="9"/>
  <c r="AJ1764" i="9"/>
  <c r="AF1765" i="9"/>
  <c r="AG1765" i="9"/>
  <c r="AH1765" i="9"/>
  <c r="AI1765" i="9"/>
  <c r="AJ1765" i="9"/>
  <c r="AF1766" i="9"/>
  <c r="AG1766" i="9"/>
  <c r="AH1766" i="9"/>
  <c r="AI1766" i="9"/>
  <c r="AJ1766" i="9"/>
  <c r="AF1767" i="9"/>
  <c r="AG1767" i="9"/>
  <c r="AH1767" i="9"/>
  <c r="AI1767" i="9"/>
  <c r="AJ1767" i="9"/>
  <c r="AF1768" i="9"/>
  <c r="AG1768" i="9"/>
  <c r="AH1768" i="9"/>
  <c r="AI1768" i="9"/>
  <c r="AJ1768" i="9"/>
  <c r="AF1769" i="9"/>
  <c r="AG1769" i="9"/>
  <c r="AH1769" i="9"/>
  <c r="AI1769" i="9"/>
  <c r="AJ1769" i="9"/>
  <c r="AF1770" i="9"/>
  <c r="AG1770" i="9"/>
  <c r="AH1770" i="9"/>
  <c r="AI1770" i="9"/>
  <c r="AJ1770" i="9"/>
  <c r="AF1771" i="9"/>
  <c r="AG1771" i="9"/>
  <c r="AH1771" i="9"/>
  <c r="AI1771" i="9"/>
  <c r="AJ1771" i="9"/>
  <c r="AF1772" i="9"/>
  <c r="AG1772" i="9"/>
  <c r="AH1772" i="9"/>
  <c r="AI1772" i="9"/>
  <c r="AJ1772" i="9"/>
  <c r="AF1773" i="9"/>
  <c r="AG1773" i="9"/>
  <c r="AH1773" i="9"/>
  <c r="AI1773" i="9"/>
  <c r="AJ1773" i="9"/>
  <c r="AF1774" i="9"/>
  <c r="AG1774" i="9"/>
  <c r="AH1774" i="9"/>
  <c r="AI1774" i="9"/>
  <c r="AJ1774" i="9"/>
  <c r="AF1775" i="9"/>
  <c r="AG1775" i="9"/>
  <c r="AH1775" i="9"/>
  <c r="AI1775" i="9"/>
  <c r="AJ1775" i="9"/>
  <c r="AF1776" i="9"/>
  <c r="AG1776" i="9"/>
  <c r="AH1776" i="9"/>
  <c r="AI1776" i="9"/>
  <c r="AJ1776" i="9"/>
  <c r="AF1777" i="9"/>
  <c r="AG1777" i="9"/>
  <c r="AH1777" i="9"/>
  <c r="AI1777" i="9"/>
  <c r="AJ1777" i="9"/>
  <c r="AF1778" i="9"/>
  <c r="AG1778" i="9"/>
  <c r="AH1778" i="9"/>
  <c r="AI1778" i="9"/>
  <c r="AJ1778" i="9"/>
  <c r="AF1779" i="9"/>
  <c r="AG1779" i="9"/>
  <c r="AH1779" i="9"/>
  <c r="AI1779" i="9"/>
  <c r="AJ1779" i="9"/>
  <c r="AF1780" i="9"/>
  <c r="AG1780" i="9"/>
  <c r="AH1780" i="9"/>
  <c r="AI1780" i="9"/>
  <c r="AJ1780" i="9"/>
  <c r="AF1781" i="9"/>
  <c r="AG1781" i="9"/>
  <c r="AH1781" i="9"/>
  <c r="AI1781" i="9"/>
  <c r="AJ1781" i="9"/>
  <c r="AF1782" i="9"/>
  <c r="AG1782" i="9"/>
  <c r="AH1782" i="9"/>
  <c r="AI1782" i="9"/>
  <c r="AJ1782" i="9"/>
  <c r="AF1783" i="9"/>
  <c r="AG1783" i="9"/>
  <c r="AH1783" i="9"/>
  <c r="AI1783" i="9"/>
  <c r="AJ1783" i="9"/>
  <c r="AF1784" i="9"/>
  <c r="AG1784" i="9"/>
  <c r="AH1784" i="9"/>
  <c r="AI1784" i="9"/>
  <c r="AJ1784" i="9"/>
  <c r="AF1785" i="9"/>
  <c r="AG1785" i="9"/>
  <c r="AH1785" i="9"/>
  <c r="AI1785" i="9"/>
  <c r="AJ1785" i="9"/>
  <c r="AF1786" i="9"/>
  <c r="AG1786" i="9"/>
  <c r="AH1786" i="9"/>
  <c r="AI1786" i="9"/>
  <c r="AJ1786" i="9"/>
  <c r="AF1787" i="9"/>
  <c r="AG1787" i="9"/>
  <c r="AH1787" i="9"/>
  <c r="AI1787" i="9"/>
  <c r="AJ1787" i="9"/>
  <c r="AF1788" i="9"/>
  <c r="AG1788" i="9"/>
  <c r="AH1788" i="9"/>
  <c r="AI1788" i="9"/>
  <c r="AJ1788" i="9"/>
  <c r="AF1789" i="9"/>
  <c r="AG1789" i="9"/>
  <c r="AH1789" i="9"/>
  <c r="AI1789" i="9"/>
  <c r="AJ1789" i="9"/>
  <c r="AF1790" i="9"/>
  <c r="AG1790" i="9"/>
  <c r="AH1790" i="9"/>
  <c r="AI1790" i="9"/>
  <c r="AJ1790" i="9"/>
  <c r="AF1791" i="9"/>
  <c r="AG1791" i="9"/>
  <c r="AH1791" i="9"/>
  <c r="AI1791" i="9"/>
  <c r="AJ1791" i="9"/>
  <c r="AF1792" i="9"/>
  <c r="AG1792" i="9"/>
  <c r="AH1792" i="9"/>
  <c r="AI1792" i="9"/>
  <c r="AJ1792" i="9"/>
  <c r="AF1793" i="9"/>
  <c r="AG1793" i="9"/>
  <c r="AH1793" i="9"/>
  <c r="AI1793" i="9"/>
  <c r="AJ1793" i="9"/>
  <c r="AF1794" i="9"/>
  <c r="AG1794" i="9"/>
  <c r="AH1794" i="9"/>
  <c r="AI1794" i="9"/>
  <c r="AJ1794" i="9"/>
  <c r="AF1795" i="9"/>
  <c r="AG1795" i="9"/>
  <c r="AH1795" i="9"/>
  <c r="AI1795" i="9"/>
  <c r="AJ1795" i="9"/>
  <c r="AF1796" i="9"/>
  <c r="AG1796" i="9"/>
  <c r="AH1796" i="9"/>
  <c r="AI1796" i="9"/>
  <c r="AJ1796" i="9"/>
  <c r="AF1797" i="9"/>
  <c r="AG1797" i="9"/>
  <c r="AH1797" i="9"/>
  <c r="AI1797" i="9"/>
  <c r="AJ1797" i="9"/>
  <c r="AF1798" i="9"/>
  <c r="AG1798" i="9"/>
  <c r="AH1798" i="9"/>
  <c r="AI1798" i="9"/>
  <c r="AJ1798" i="9"/>
  <c r="AF1799" i="9"/>
  <c r="AG1799" i="9"/>
  <c r="AH1799" i="9"/>
  <c r="AI1799" i="9"/>
  <c r="AJ1799" i="9"/>
  <c r="AF1800" i="9"/>
  <c r="AG1800" i="9"/>
  <c r="AH1800" i="9"/>
  <c r="AI1800" i="9"/>
  <c r="AJ1800" i="9"/>
  <c r="AF1801" i="9"/>
  <c r="AG1801" i="9"/>
  <c r="AH1801" i="9"/>
  <c r="AI1801" i="9"/>
  <c r="AJ1801" i="9"/>
  <c r="AF1802" i="9"/>
  <c r="AG1802" i="9"/>
  <c r="AH1802" i="9"/>
  <c r="AI1802" i="9"/>
  <c r="AJ1802" i="9"/>
  <c r="AF1803" i="9"/>
  <c r="AG1803" i="9"/>
  <c r="AH1803" i="9"/>
  <c r="AI1803" i="9"/>
  <c r="AJ1803" i="9"/>
  <c r="AF1804" i="9"/>
  <c r="AG1804" i="9"/>
  <c r="AH1804" i="9"/>
  <c r="AI1804" i="9"/>
  <c r="AJ1804" i="9"/>
  <c r="AF1805" i="9"/>
  <c r="AG1805" i="9"/>
  <c r="AH1805" i="9"/>
  <c r="AI1805" i="9"/>
  <c r="AJ1805" i="9"/>
  <c r="AF1806" i="9"/>
  <c r="AG1806" i="9"/>
  <c r="AH1806" i="9"/>
  <c r="AI1806" i="9"/>
  <c r="AJ1806" i="9"/>
  <c r="AF1807" i="9"/>
  <c r="AG1807" i="9"/>
  <c r="AH1807" i="9"/>
  <c r="AI1807" i="9"/>
  <c r="AJ1807" i="9"/>
  <c r="AF1808" i="9"/>
  <c r="AG1808" i="9"/>
  <c r="AH1808" i="9"/>
  <c r="AI1808" i="9"/>
  <c r="AJ1808" i="9"/>
  <c r="AF1809" i="9"/>
  <c r="AG1809" i="9"/>
  <c r="AH1809" i="9"/>
  <c r="AI1809" i="9"/>
  <c r="AJ1809" i="9"/>
  <c r="AF1810" i="9"/>
  <c r="AG1810" i="9"/>
  <c r="AH1810" i="9"/>
  <c r="AI1810" i="9"/>
  <c r="AJ1810" i="9"/>
  <c r="AF1811" i="9"/>
  <c r="AG1811" i="9"/>
  <c r="AH1811" i="9"/>
  <c r="AI1811" i="9"/>
  <c r="AJ1811" i="9"/>
  <c r="AF1812" i="9"/>
  <c r="AG1812" i="9"/>
  <c r="AH1812" i="9"/>
  <c r="AI1812" i="9"/>
  <c r="AJ1812" i="9"/>
  <c r="AF1813" i="9"/>
  <c r="AG1813" i="9"/>
  <c r="AH1813" i="9"/>
  <c r="AI1813" i="9"/>
  <c r="AJ1813" i="9"/>
  <c r="AF1814" i="9"/>
  <c r="AG1814" i="9"/>
  <c r="AH1814" i="9"/>
  <c r="AI1814" i="9"/>
  <c r="AJ1814" i="9"/>
  <c r="AF1815" i="9"/>
  <c r="AG1815" i="9"/>
  <c r="AH1815" i="9"/>
  <c r="AI1815" i="9"/>
  <c r="AJ1815" i="9"/>
  <c r="AF1816" i="9"/>
  <c r="AG1816" i="9"/>
  <c r="AH1816" i="9"/>
  <c r="AI1816" i="9"/>
  <c r="AJ1816" i="9"/>
  <c r="AF1817" i="9"/>
  <c r="AG1817" i="9"/>
  <c r="AH1817" i="9"/>
  <c r="AI1817" i="9"/>
  <c r="AJ1817" i="9"/>
  <c r="AF1818" i="9"/>
  <c r="AG1818" i="9"/>
  <c r="AH1818" i="9"/>
  <c r="AI1818" i="9"/>
  <c r="AJ1818" i="9"/>
  <c r="AF1819" i="9"/>
  <c r="AG1819" i="9"/>
  <c r="AH1819" i="9"/>
  <c r="AI1819" i="9"/>
  <c r="AJ1819" i="9"/>
  <c r="AF1820" i="9"/>
  <c r="AG1820" i="9"/>
  <c r="AH1820" i="9"/>
  <c r="AI1820" i="9"/>
  <c r="AJ1820" i="9"/>
  <c r="AF1821" i="9"/>
  <c r="AG1821" i="9"/>
  <c r="AH1821" i="9"/>
  <c r="AI1821" i="9"/>
  <c r="AJ1821" i="9"/>
  <c r="AF1822" i="9"/>
  <c r="AG1822" i="9"/>
  <c r="AH1822" i="9"/>
  <c r="AI1822" i="9"/>
  <c r="AJ1822" i="9"/>
  <c r="AF1823" i="9"/>
  <c r="AG1823" i="9"/>
  <c r="AH1823" i="9"/>
  <c r="AI1823" i="9"/>
  <c r="AJ1823" i="9"/>
  <c r="AF1824" i="9"/>
  <c r="AG1824" i="9"/>
  <c r="AH1824" i="9"/>
  <c r="AI1824" i="9"/>
  <c r="AJ1824" i="9"/>
  <c r="AF1825" i="9"/>
  <c r="AG1825" i="9"/>
  <c r="AH1825" i="9"/>
  <c r="AI1825" i="9"/>
  <c r="AJ1825" i="9"/>
  <c r="AF1826" i="9"/>
  <c r="AG1826" i="9"/>
  <c r="AH1826" i="9"/>
  <c r="AI1826" i="9"/>
  <c r="AJ1826" i="9"/>
  <c r="AF1827" i="9"/>
  <c r="AG1827" i="9"/>
  <c r="AH1827" i="9"/>
  <c r="AI1827" i="9"/>
  <c r="AJ1827" i="9"/>
  <c r="AF1828" i="9"/>
  <c r="AG1828" i="9"/>
  <c r="AH1828" i="9"/>
  <c r="AI1828" i="9"/>
  <c r="AJ1828" i="9"/>
  <c r="AF1829" i="9"/>
  <c r="AG1829" i="9"/>
  <c r="AH1829" i="9"/>
  <c r="AI1829" i="9"/>
  <c r="AJ1829" i="9"/>
  <c r="AF1830" i="9"/>
  <c r="AG1830" i="9"/>
  <c r="AH1830" i="9"/>
  <c r="AI1830" i="9"/>
  <c r="AJ1830" i="9"/>
  <c r="AF1831" i="9"/>
  <c r="AG1831" i="9"/>
  <c r="AH1831" i="9"/>
  <c r="AI1831" i="9"/>
  <c r="AJ1831" i="9"/>
  <c r="AF1832" i="9"/>
  <c r="AG1832" i="9"/>
  <c r="AH1832" i="9"/>
  <c r="AI1832" i="9"/>
  <c r="AJ1832" i="9"/>
  <c r="AF1833" i="9"/>
  <c r="AG1833" i="9"/>
  <c r="AH1833" i="9"/>
  <c r="AI1833" i="9"/>
  <c r="AJ1833" i="9"/>
  <c r="AF1834" i="9"/>
  <c r="AG1834" i="9"/>
  <c r="AH1834" i="9"/>
  <c r="AI1834" i="9"/>
  <c r="AJ1834" i="9"/>
  <c r="AF1835" i="9"/>
  <c r="AG1835" i="9"/>
  <c r="AH1835" i="9"/>
  <c r="AI1835" i="9"/>
  <c r="AJ1835" i="9"/>
  <c r="AF1836" i="9"/>
  <c r="AG1836" i="9"/>
  <c r="AH1836" i="9"/>
  <c r="AI1836" i="9"/>
  <c r="AJ1836" i="9"/>
  <c r="AF1837" i="9"/>
  <c r="AG1837" i="9"/>
  <c r="AH1837" i="9"/>
  <c r="AI1837" i="9"/>
  <c r="AJ1837" i="9"/>
  <c r="AF1838" i="9"/>
  <c r="AG1838" i="9"/>
  <c r="AH1838" i="9"/>
  <c r="AI1838" i="9"/>
  <c r="AJ1838" i="9"/>
  <c r="AF1839" i="9"/>
  <c r="AG1839" i="9"/>
  <c r="AH1839" i="9"/>
  <c r="AI1839" i="9"/>
  <c r="AJ1839" i="9"/>
  <c r="AF1840" i="9"/>
  <c r="AG1840" i="9"/>
  <c r="AH1840" i="9"/>
  <c r="AI1840" i="9"/>
  <c r="AJ1840" i="9"/>
  <c r="AF1841" i="9"/>
  <c r="AG1841" i="9"/>
  <c r="AH1841" i="9"/>
  <c r="AI1841" i="9"/>
  <c r="AJ1841" i="9"/>
  <c r="AF1842" i="9"/>
  <c r="AG1842" i="9"/>
  <c r="AH1842" i="9"/>
  <c r="AI1842" i="9"/>
  <c r="AJ1842" i="9"/>
  <c r="AF1843" i="9"/>
  <c r="AG1843" i="9"/>
  <c r="AH1843" i="9"/>
  <c r="AI1843" i="9"/>
  <c r="AJ1843" i="9"/>
  <c r="AF1844" i="9"/>
  <c r="AG1844" i="9"/>
  <c r="AH1844" i="9"/>
  <c r="AI1844" i="9"/>
  <c r="AJ1844" i="9"/>
  <c r="AF1845" i="9"/>
  <c r="AG1845" i="9"/>
  <c r="AH1845" i="9"/>
  <c r="AI1845" i="9"/>
  <c r="AJ1845" i="9"/>
  <c r="AF1846" i="9"/>
  <c r="AG1846" i="9"/>
  <c r="AH1846" i="9"/>
  <c r="AI1846" i="9"/>
  <c r="AJ1846" i="9"/>
  <c r="AF1847" i="9"/>
  <c r="AG1847" i="9"/>
  <c r="AH1847" i="9"/>
  <c r="AI1847" i="9"/>
  <c r="AJ1847" i="9"/>
  <c r="AF1848" i="9"/>
  <c r="AG1848" i="9"/>
  <c r="AH1848" i="9"/>
  <c r="AI1848" i="9"/>
  <c r="AJ1848" i="9"/>
  <c r="AF1849" i="9"/>
  <c r="AG1849" i="9"/>
  <c r="AH1849" i="9"/>
  <c r="AI1849" i="9"/>
  <c r="AJ1849" i="9"/>
  <c r="AF1850" i="9"/>
  <c r="AG1850" i="9"/>
  <c r="AH1850" i="9"/>
  <c r="AI1850" i="9"/>
  <c r="AJ1850" i="9"/>
  <c r="AF1851" i="9"/>
  <c r="AG1851" i="9"/>
  <c r="AH1851" i="9"/>
  <c r="AI1851" i="9"/>
  <c r="AJ1851" i="9"/>
  <c r="AF1852" i="9"/>
  <c r="AG1852" i="9"/>
  <c r="AH1852" i="9"/>
  <c r="AI1852" i="9"/>
  <c r="AJ1852" i="9"/>
  <c r="AF1853" i="9"/>
  <c r="AG1853" i="9"/>
  <c r="AH1853" i="9"/>
  <c r="AI1853" i="9"/>
  <c r="AJ1853" i="9"/>
  <c r="AF1854" i="9"/>
  <c r="AG1854" i="9"/>
  <c r="AH1854" i="9"/>
  <c r="AI1854" i="9"/>
  <c r="AJ1854" i="9"/>
  <c r="AF1855" i="9"/>
  <c r="AG1855" i="9"/>
  <c r="AH1855" i="9"/>
  <c r="AI1855" i="9"/>
  <c r="AJ1855" i="9"/>
  <c r="AF1856" i="9"/>
  <c r="AG1856" i="9"/>
  <c r="AH1856" i="9"/>
  <c r="AI1856" i="9"/>
  <c r="AJ1856" i="9"/>
  <c r="AF1857" i="9"/>
  <c r="AG1857" i="9"/>
  <c r="AH1857" i="9"/>
  <c r="AI1857" i="9"/>
  <c r="AJ1857" i="9"/>
  <c r="AF1858" i="9"/>
  <c r="AG1858" i="9"/>
  <c r="AH1858" i="9"/>
  <c r="AI1858" i="9"/>
  <c r="AJ1858" i="9"/>
  <c r="AF1859" i="9"/>
  <c r="AG1859" i="9"/>
  <c r="AH1859" i="9"/>
  <c r="AI1859" i="9"/>
  <c r="AJ1859" i="9"/>
  <c r="AF1860" i="9"/>
  <c r="AG1860" i="9"/>
  <c r="AH1860" i="9"/>
  <c r="AI1860" i="9"/>
  <c r="AJ1860" i="9"/>
  <c r="AF1861" i="9"/>
  <c r="AG1861" i="9"/>
  <c r="AH1861" i="9"/>
  <c r="AI1861" i="9"/>
  <c r="AJ1861" i="9"/>
  <c r="AF1862" i="9"/>
  <c r="AG1862" i="9"/>
  <c r="AH1862" i="9"/>
  <c r="AI1862" i="9"/>
  <c r="AJ1862" i="9"/>
  <c r="AF1863" i="9"/>
  <c r="AG1863" i="9"/>
  <c r="AH1863" i="9"/>
  <c r="AI1863" i="9"/>
  <c r="AJ1863" i="9"/>
  <c r="AF1864" i="9"/>
  <c r="AG1864" i="9"/>
  <c r="AH1864" i="9"/>
  <c r="AI1864" i="9"/>
  <c r="AJ1864" i="9"/>
  <c r="AF1865" i="9"/>
  <c r="AG1865" i="9"/>
  <c r="AH1865" i="9"/>
  <c r="AI1865" i="9"/>
  <c r="AJ1865" i="9"/>
  <c r="AF1866" i="9"/>
  <c r="AG1866" i="9"/>
  <c r="AH1866" i="9"/>
  <c r="AI1866" i="9"/>
  <c r="AJ1866" i="9"/>
  <c r="AF1867" i="9"/>
  <c r="AG1867" i="9"/>
  <c r="AH1867" i="9"/>
  <c r="AI1867" i="9"/>
  <c r="AJ1867" i="9"/>
  <c r="AF1868" i="9"/>
  <c r="AG1868" i="9"/>
  <c r="AH1868" i="9"/>
  <c r="AI1868" i="9"/>
  <c r="AJ1868" i="9"/>
  <c r="AF1869" i="9"/>
  <c r="AG1869" i="9"/>
  <c r="AH1869" i="9"/>
  <c r="AI1869" i="9"/>
  <c r="AJ1869" i="9"/>
  <c r="AF1870" i="9"/>
  <c r="AG1870" i="9"/>
  <c r="AH1870" i="9"/>
  <c r="AI1870" i="9"/>
  <c r="AJ1870" i="9"/>
  <c r="AF1871" i="9"/>
  <c r="AG1871" i="9"/>
  <c r="AH1871" i="9"/>
  <c r="AI1871" i="9"/>
  <c r="AJ1871" i="9"/>
  <c r="AF1872" i="9"/>
  <c r="AG1872" i="9"/>
  <c r="AH1872" i="9"/>
  <c r="AI1872" i="9"/>
  <c r="AJ1872" i="9"/>
  <c r="AF1873" i="9"/>
  <c r="AG1873" i="9"/>
  <c r="AH1873" i="9"/>
  <c r="AI1873" i="9"/>
  <c r="AJ1873" i="9"/>
  <c r="AF1874" i="9"/>
  <c r="AG1874" i="9"/>
  <c r="AH1874" i="9"/>
  <c r="AI1874" i="9"/>
  <c r="AJ1874" i="9"/>
  <c r="AF1875" i="9"/>
  <c r="AG1875" i="9"/>
  <c r="AH1875" i="9"/>
  <c r="AI1875" i="9"/>
  <c r="AJ1875" i="9"/>
  <c r="AF1876" i="9"/>
  <c r="AG1876" i="9"/>
  <c r="AH1876" i="9"/>
  <c r="AI1876" i="9"/>
  <c r="AJ1876" i="9"/>
  <c r="AF1877" i="9"/>
  <c r="AG1877" i="9"/>
  <c r="AH1877" i="9"/>
  <c r="AI1877" i="9"/>
  <c r="AJ1877" i="9"/>
  <c r="AF1878" i="9"/>
  <c r="AG1878" i="9"/>
  <c r="AH1878" i="9"/>
  <c r="AI1878" i="9"/>
  <c r="AJ1878" i="9"/>
  <c r="AF1879" i="9"/>
  <c r="AG1879" i="9"/>
  <c r="AH1879" i="9"/>
  <c r="AI1879" i="9"/>
  <c r="AJ1879" i="9"/>
  <c r="AF1880" i="9"/>
  <c r="AG1880" i="9"/>
  <c r="AH1880" i="9"/>
  <c r="AI1880" i="9"/>
  <c r="AJ1880" i="9"/>
  <c r="AF1881" i="9"/>
  <c r="AG1881" i="9"/>
  <c r="AH1881" i="9"/>
  <c r="AI1881" i="9"/>
  <c r="AJ1881" i="9"/>
  <c r="AF1882" i="9"/>
  <c r="AG1882" i="9"/>
  <c r="AH1882" i="9"/>
  <c r="AI1882" i="9"/>
  <c r="AJ1882" i="9"/>
  <c r="AF1883" i="9"/>
  <c r="AG1883" i="9"/>
  <c r="AH1883" i="9"/>
  <c r="AI1883" i="9"/>
  <c r="AJ1883" i="9"/>
  <c r="AF1884" i="9"/>
  <c r="AG1884" i="9"/>
  <c r="AH1884" i="9"/>
  <c r="AI1884" i="9"/>
  <c r="AJ1884" i="9"/>
  <c r="AF1885" i="9"/>
  <c r="AG1885" i="9"/>
  <c r="AH1885" i="9"/>
  <c r="AI1885" i="9"/>
  <c r="AJ1885" i="9"/>
  <c r="AF1886" i="9"/>
  <c r="AG1886" i="9"/>
  <c r="AH1886" i="9"/>
  <c r="AI1886" i="9"/>
  <c r="AJ1886" i="9"/>
  <c r="AF1887" i="9"/>
  <c r="AG1887" i="9"/>
  <c r="AH1887" i="9"/>
  <c r="AI1887" i="9"/>
  <c r="AJ1887" i="9"/>
  <c r="AF1888" i="9"/>
  <c r="AG1888" i="9"/>
  <c r="AH1888" i="9"/>
  <c r="AI1888" i="9"/>
  <c r="AJ1888" i="9"/>
  <c r="AF1889" i="9"/>
  <c r="AG1889" i="9"/>
  <c r="AH1889" i="9"/>
  <c r="AI1889" i="9"/>
  <c r="AJ1889" i="9"/>
  <c r="AF1890" i="9"/>
  <c r="AG1890" i="9"/>
  <c r="AH1890" i="9"/>
  <c r="AI1890" i="9"/>
  <c r="AJ1890" i="9"/>
  <c r="AF1891" i="9"/>
  <c r="AG1891" i="9"/>
  <c r="AH1891" i="9"/>
  <c r="AI1891" i="9"/>
  <c r="AJ1891" i="9"/>
  <c r="AF1892" i="9"/>
  <c r="AG1892" i="9"/>
  <c r="AH1892" i="9"/>
  <c r="AI1892" i="9"/>
  <c r="AJ1892" i="9"/>
  <c r="AF1893" i="9"/>
  <c r="AG1893" i="9"/>
  <c r="AH1893" i="9"/>
  <c r="AI1893" i="9"/>
  <c r="AJ1893" i="9"/>
  <c r="AF1894" i="9"/>
  <c r="AG1894" i="9"/>
  <c r="AH1894" i="9"/>
  <c r="AI1894" i="9"/>
  <c r="AJ1894" i="9"/>
  <c r="AF1895" i="9"/>
  <c r="AG1895" i="9"/>
  <c r="AH1895" i="9"/>
  <c r="AI1895" i="9"/>
  <c r="AJ1895" i="9"/>
  <c r="AF1896" i="9"/>
  <c r="AG1896" i="9"/>
  <c r="AH1896" i="9"/>
  <c r="AI1896" i="9"/>
  <c r="AJ1896" i="9"/>
  <c r="AF1897" i="9"/>
  <c r="AG1897" i="9"/>
  <c r="AH1897" i="9"/>
  <c r="AI1897" i="9"/>
  <c r="AJ1897" i="9"/>
  <c r="AF1898" i="9"/>
  <c r="AG1898" i="9"/>
  <c r="AH1898" i="9"/>
  <c r="AI1898" i="9"/>
  <c r="AJ1898" i="9"/>
  <c r="AF1899" i="9"/>
  <c r="AG1899" i="9"/>
  <c r="AH1899" i="9"/>
  <c r="AI1899" i="9"/>
  <c r="AJ1899" i="9"/>
  <c r="AF1900" i="9"/>
  <c r="AG1900" i="9"/>
  <c r="AH1900" i="9"/>
  <c r="AI1900" i="9"/>
  <c r="AJ1900" i="9"/>
  <c r="AF1901" i="9"/>
  <c r="AG1901" i="9"/>
  <c r="AH1901" i="9"/>
  <c r="AI1901" i="9"/>
  <c r="AJ1901" i="9"/>
  <c r="AF1902" i="9"/>
  <c r="AG1902" i="9"/>
  <c r="AH1902" i="9"/>
  <c r="AI1902" i="9"/>
  <c r="AJ1902" i="9"/>
  <c r="AF1903" i="9"/>
  <c r="AG1903" i="9"/>
  <c r="AH1903" i="9"/>
  <c r="AI1903" i="9"/>
  <c r="AJ1903" i="9"/>
  <c r="AF1904" i="9"/>
  <c r="AG1904" i="9"/>
  <c r="AH1904" i="9"/>
  <c r="AI1904" i="9"/>
  <c r="AJ1904" i="9"/>
  <c r="AF1905" i="9"/>
  <c r="AG1905" i="9"/>
  <c r="AH1905" i="9"/>
  <c r="AI1905" i="9"/>
  <c r="AJ1905" i="9"/>
  <c r="AF1906" i="9"/>
  <c r="AG1906" i="9"/>
  <c r="AH1906" i="9"/>
  <c r="AI1906" i="9"/>
  <c r="AJ1906" i="9"/>
  <c r="AF1907" i="9"/>
  <c r="AG1907" i="9"/>
  <c r="AH1907" i="9"/>
  <c r="AI1907" i="9"/>
  <c r="AJ1907" i="9"/>
  <c r="AF1908" i="9"/>
  <c r="AG1908" i="9"/>
  <c r="AH1908" i="9"/>
  <c r="AI1908" i="9"/>
  <c r="AJ1908" i="9"/>
  <c r="AF1909" i="9"/>
  <c r="AG1909" i="9"/>
  <c r="AH1909" i="9"/>
  <c r="AI1909" i="9"/>
  <c r="AJ1909" i="9"/>
  <c r="AF1910" i="9"/>
  <c r="AG1910" i="9"/>
  <c r="AH1910" i="9"/>
  <c r="AI1910" i="9"/>
  <c r="AJ1910" i="9"/>
  <c r="AF1911" i="9"/>
  <c r="AG1911" i="9"/>
  <c r="AH1911" i="9"/>
  <c r="AI1911" i="9"/>
  <c r="AJ1911" i="9"/>
  <c r="AF1912" i="9"/>
  <c r="AG1912" i="9"/>
  <c r="AH1912" i="9"/>
  <c r="AI1912" i="9"/>
  <c r="AJ1912" i="9"/>
  <c r="AF1913" i="9"/>
  <c r="AG1913" i="9"/>
  <c r="AH1913" i="9"/>
  <c r="AI1913" i="9"/>
  <c r="AJ1913" i="9"/>
  <c r="AF1914" i="9"/>
  <c r="AG1914" i="9"/>
  <c r="AH1914" i="9"/>
  <c r="AI1914" i="9"/>
  <c r="AJ1914" i="9"/>
  <c r="AF1915" i="9"/>
  <c r="AG1915" i="9"/>
  <c r="AH1915" i="9"/>
  <c r="AI1915" i="9"/>
  <c r="AJ1915" i="9"/>
  <c r="AF1916" i="9"/>
  <c r="AG1916" i="9"/>
  <c r="AH1916" i="9"/>
  <c r="AI1916" i="9"/>
  <c r="AJ1916" i="9"/>
  <c r="AF1917" i="9"/>
  <c r="AG1917" i="9"/>
  <c r="AH1917" i="9"/>
  <c r="AI1917" i="9"/>
  <c r="AJ1917" i="9"/>
  <c r="AF1918" i="9"/>
  <c r="AG1918" i="9"/>
  <c r="AH1918" i="9"/>
  <c r="AI1918" i="9"/>
  <c r="AJ1918" i="9"/>
  <c r="AF1919" i="9"/>
  <c r="AG1919" i="9"/>
  <c r="AH1919" i="9"/>
  <c r="AI1919" i="9"/>
  <c r="AJ1919" i="9"/>
  <c r="AF1920" i="9"/>
  <c r="AG1920" i="9"/>
  <c r="AH1920" i="9"/>
  <c r="AI1920" i="9"/>
  <c r="AJ1920" i="9"/>
  <c r="AF1921" i="9"/>
  <c r="AG1921" i="9"/>
  <c r="AH1921" i="9"/>
  <c r="AI1921" i="9"/>
  <c r="AJ1921" i="9"/>
  <c r="AF1922" i="9"/>
  <c r="AG1922" i="9"/>
  <c r="AH1922" i="9"/>
  <c r="AI1922" i="9"/>
  <c r="AJ1922" i="9"/>
  <c r="AF1923" i="9"/>
  <c r="AG1923" i="9"/>
  <c r="AH1923" i="9"/>
  <c r="AI1923" i="9"/>
  <c r="AJ1923" i="9"/>
  <c r="AF1924" i="9"/>
  <c r="AG1924" i="9"/>
  <c r="AH1924" i="9"/>
  <c r="AI1924" i="9"/>
  <c r="AJ1924" i="9"/>
  <c r="AF1925" i="9"/>
  <c r="AG1925" i="9"/>
  <c r="AH1925" i="9"/>
  <c r="AI1925" i="9"/>
  <c r="AJ1925" i="9"/>
  <c r="AF1926" i="9"/>
  <c r="AG1926" i="9"/>
  <c r="AH1926" i="9"/>
  <c r="AI1926" i="9"/>
  <c r="AJ1926" i="9"/>
  <c r="AF1927" i="9"/>
  <c r="AG1927" i="9"/>
  <c r="AH1927" i="9"/>
  <c r="AI1927" i="9"/>
  <c r="AJ1927" i="9"/>
  <c r="AF1928" i="9"/>
  <c r="AG1928" i="9"/>
  <c r="AH1928" i="9"/>
  <c r="AI1928" i="9"/>
  <c r="AJ1928" i="9"/>
  <c r="AF1929" i="9"/>
  <c r="AG1929" i="9"/>
  <c r="AH1929" i="9"/>
  <c r="AI1929" i="9"/>
  <c r="AJ1929" i="9"/>
  <c r="AF1930" i="9"/>
  <c r="AG1930" i="9"/>
  <c r="AH1930" i="9"/>
  <c r="AI1930" i="9"/>
  <c r="AJ1930" i="9"/>
  <c r="AF1931" i="9"/>
  <c r="AG1931" i="9"/>
  <c r="AH1931" i="9"/>
  <c r="AI1931" i="9"/>
  <c r="AJ1931" i="9"/>
  <c r="AF1932" i="9"/>
  <c r="AG1932" i="9"/>
  <c r="AH1932" i="9"/>
  <c r="AI1932" i="9"/>
  <c r="AJ1932" i="9"/>
  <c r="AF1933" i="9"/>
  <c r="AG1933" i="9"/>
  <c r="AH1933" i="9"/>
  <c r="AI1933" i="9"/>
  <c r="AJ1933" i="9"/>
  <c r="AF1934" i="9"/>
  <c r="AG1934" i="9"/>
  <c r="AH1934" i="9"/>
  <c r="AI1934" i="9"/>
  <c r="AJ1934" i="9"/>
  <c r="AF1935" i="9"/>
  <c r="AG1935" i="9"/>
  <c r="AH1935" i="9"/>
  <c r="AI1935" i="9"/>
  <c r="AJ1935" i="9"/>
  <c r="AF1936" i="9"/>
  <c r="AG1936" i="9"/>
  <c r="AH1936" i="9"/>
  <c r="AI1936" i="9"/>
  <c r="AJ1936" i="9"/>
  <c r="AF1937" i="9"/>
  <c r="AG1937" i="9"/>
  <c r="AH1937" i="9"/>
  <c r="AI1937" i="9"/>
  <c r="AJ1937" i="9"/>
  <c r="AF1938" i="9"/>
  <c r="AG1938" i="9"/>
  <c r="AH1938" i="9"/>
  <c r="AI1938" i="9"/>
  <c r="AJ1938" i="9"/>
  <c r="AF1939" i="9"/>
  <c r="AG1939" i="9"/>
  <c r="AH1939" i="9"/>
  <c r="AI1939" i="9"/>
  <c r="AJ1939" i="9"/>
  <c r="AF1940" i="9"/>
  <c r="AG1940" i="9"/>
  <c r="AH1940" i="9"/>
  <c r="AI1940" i="9"/>
  <c r="AJ1940" i="9"/>
  <c r="AF1941" i="9"/>
  <c r="AG1941" i="9"/>
  <c r="AH1941" i="9"/>
  <c r="AI1941" i="9"/>
  <c r="AJ1941" i="9"/>
  <c r="AF1942" i="9"/>
  <c r="AG1942" i="9"/>
  <c r="AH1942" i="9"/>
  <c r="AI1942" i="9"/>
  <c r="AJ1942" i="9"/>
  <c r="AF1943" i="9"/>
  <c r="AG1943" i="9"/>
  <c r="AH1943" i="9"/>
  <c r="AI1943" i="9"/>
  <c r="AJ1943" i="9"/>
  <c r="AF1944" i="9"/>
  <c r="AG1944" i="9"/>
  <c r="AH1944" i="9"/>
  <c r="AI1944" i="9"/>
  <c r="AJ1944" i="9"/>
  <c r="AF1945" i="9"/>
  <c r="AG1945" i="9"/>
  <c r="AH1945" i="9"/>
  <c r="AI1945" i="9"/>
  <c r="AJ1945" i="9"/>
  <c r="AF1946" i="9"/>
  <c r="AG1946" i="9"/>
  <c r="AH1946" i="9"/>
  <c r="AI1946" i="9"/>
  <c r="AJ1946" i="9"/>
  <c r="AF1947" i="9"/>
  <c r="AG1947" i="9"/>
  <c r="AH1947" i="9"/>
  <c r="AI1947" i="9"/>
  <c r="AJ1947" i="9"/>
  <c r="AF1948" i="9"/>
  <c r="AG1948" i="9"/>
  <c r="AH1948" i="9"/>
  <c r="AI1948" i="9"/>
  <c r="AJ1948" i="9"/>
  <c r="AF1949" i="9"/>
  <c r="AG1949" i="9"/>
  <c r="AH1949" i="9"/>
  <c r="AI1949" i="9"/>
  <c r="AJ1949" i="9"/>
  <c r="AF1950" i="9"/>
  <c r="AG1950" i="9"/>
  <c r="AH1950" i="9"/>
  <c r="AI1950" i="9"/>
  <c r="AJ1950" i="9"/>
  <c r="AF1951" i="9"/>
  <c r="AG1951" i="9"/>
  <c r="AH1951" i="9"/>
  <c r="AI1951" i="9"/>
  <c r="AJ1951" i="9"/>
  <c r="AF1952" i="9"/>
  <c r="AG1952" i="9"/>
  <c r="AH1952" i="9"/>
  <c r="AI1952" i="9"/>
  <c r="AJ1952" i="9"/>
  <c r="AF1953" i="9"/>
  <c r="AG1953" i="9"/>
  <c r="AH1953" i="9"/>
  <c r="AI1953" i="9"/>
  <c r="AJ1953" i="9"/>
  <c r="AF1954" i="9"/>
  <c r="AG1954" i="9"/>
  <c r="AH1954" i="9"/>
  <c r="AI1954" i="9"/>
  <c r="AJ1954" i="9"/>
  <c r="AF1955" i="9"/>
  <c r="AG1955" i="9"/>
  <c r="AH1955" i="9"/>
  <c r="AI1955" i="9"/>
  <c r="AJ1955" i="9"/>
  <c r="AF1956" i="9"/>
  <c r="AG1956" i="9"/>
  <c r="AH1956" i="9"/>
  <c r="AI1956" i="9"/>
  <c r="AJ1956" i="9"/>
  <c r="AF1957" i="9"/>
  <c r="AG1957" i="9"/>
  <c r="AH1957" i="9"/>
  <c r="AI1957" i="9"/>
  <c r="AJ1957" i="9"/>
  <c r="AF1958" i="9"/>
  <c r="AG1958" i="9"/>
  <c r="AH1958" i="9"/>
  <c r="AI1958" i="9"/>
  <c r="AJ1958" i="9"/>
  <c r="AF1959" i="9"/>
  <c r="AG1959" i="9"/>
  <c r="AH1959" i="9"/>
  <c r="AI1959" i="9"/>
  <c r="AJ1959" i="9"/>
  <c r="AF1960" i="9"/>
  <c r="AG1960" i="9"/>
  <c r="AH1960" i="9"/>
  <c r="AI1960" i="9"/>
  <c r="AJ1960" i="9"/>
  <c r="AF1961" i="9"/>
  <c r="AG1961" i="9"/>
  <c r="AH1961" i="9"/>
  <c r="AI1961" i="9"/>
  <c r="AJ1961" i="9"/>
  <c r="AF1962" i="9"/>
  <c r="AG1962" i="9"/>
  <c r="AH1962" i="9"/>
  <c r="AI1962" i="9"/>
  <c r="AJ1962" i="9"/>
  <c r="AF1963" i="9"/>
  <c r="AG1963" i="9"/>
  <c r="AH1963" i="9"/>
  <c r="AI1963" i="9"/>
  <c r="AJ1963" i="9"/>
  <c r="AF1964" i="9"/>
  <c r="AG1964" i="9"/>
  <c r="AH1964" i="9"/>
  <c r="AI1964" i="9"/>
  <c r="AJ1964" i="9"/>
  <c r="AF1965" i="9"/>
  <c r="AG1965" i="9"/>
  <c r="AH1965" i="9"/>
  <c r="AI1965" i="9"/>
  <c r="AJ1965" i="9"/>
  <c r="AF1966" i="9"/>
  <c r="AG1966" i="9"/>
  <c r="AH1966" i="9"/>
  <c r="AI1966" i="9"/>
  <c r="AJ1966" i="9"/>
  <c r="AF1967" i="9"/>
  <c r="AG1967" i="9"/>
  <c r="AH1967" i="9"/>
  <c r="AI1967" i="9"/>
  <c r="AJ1967" i="9"/>
  <c r="AF1968" i="9"/>
  <c r="AG1968" i="9"/>
  <c r="AH1968" i="9"/>
  <c r="AI1968" i="9"/>
  <c r="AJ1968" i="9"/>
  <c r="AF1969" i="9"/>
  <c r="AG1969" i="9"/>
  <c r="AH1969" i="9"/>
  <c r="AI1969" i="9"/>
  <c r="AJ1969" i="9"/>
  <c r="AF1970" i="9"/>
  <c r="AG1970" i="9"/>
  <c r="AH1970" i="9"/>
  <c r="AI1970" i="9"/>
  <c r="AJ1970" i="9"/>
  <c r="AF1971" i="9"/>
  <c r="AG1971" i="9"/>
  <c r="AH1971" i="9"/>
  <c r="AI1971" i="9"/>
  <c r="AJ1971" i="9"/>
  <c r="AF1972" i="9"/>
  <c r="AG1972" i="9"/>
  <c r="AH1972" i="9"/>
  <c r="AI1972" i="9"/>
  <c r="AJ1972" i="9"/>
  <c r="AF1973" i="9"/>
  <c r="AG1973" i="9"/>
  <c r="AH1973" i="9"/>
  <c r="AI1973" i="9"/>
  <c r="AJ1973" i="9"/>
  <c r="AF1974" i="9"/>
  <c r="AG1974" i="9"/>
  <c r="AH1974" i="9"/>
  <c r="AI1974" i="9"/>
  <c r="AJ1974" i="9"/>
  <c r="AF1975" i="9"/>
  <c r="AG1975" i="9"/>
  <c r="AH1975" i="9"/>
  <c r="AI1975" i="9"/>
  <c r="AJ1975" i="9"/>
  <c r="AF1976" i="9"/>
  <c r="AG1976" i="9"/>
  <c r="AH1976" i="9"/>
  <c r="AI1976" i="9"/>
  <c r="AJ1976" i="9"/>
  <c r="AF1977" i="9"/>
  <c r="AG1977" i="9"/>
  <c r="AH1977" i="9"/>
  <c r="AI1977" i="9"/>
  <c r="AJ1977" i="9"/>
  <c r="AF1978" i="9"/>
  <c r="AG1978" i="9"/>
  <c r="AH1978" i="9"/>
  <c r="AI1978" i="9"/>
  <c r="AJ1978" i="9"/>
  <c r="AF1979" i="9"/>
  <c r="AG1979" i="9"/>
  <c r="AH1979" i="9"/>
  <c r="AI1979" i="9"/>
  <c r="AJ1979" i="9"/>
  <c r="AF1980" i="9"/>
  <c r="AG1980" i="9"/>
  <c r="AH1980" i="9"/>
  <c r="AI1980" i="9"/>
  <c r="AJ1980" i="9"/>
  <c r="AF1981" i="9"/>
  <c r="AG1981" i="9"/>
  <c r="AH1981" i="9"/>
  <c r="AI1981" i="9"/>
  <c r="AJ1981" i="9"/>
  <c r="AF1982" i="9"/>
  <c r="AG1982" i="9"/>
  <c r="AH1982" i="9"/>
  <c r="AI1982" i="9"/>
  <c r="AJ1982" i="9"/>
  <c r="AF1983" i="9"/>
  <c r="AG1983" i="9"/>
  <c r="AH1983" i="9"/>
  <c r="AI1983" i="9"/>
  <c r="AJ1983" i="9"/>
  <c r="AF1984" i="9"/>
  <c r="AG1984" i="9"/>
  <c r="AH1984" i="9"/>
  <c r="AI1984" i="9"/>
  <c r="AJ1984" i="9"/>
  <c r="AF1985" i="9"/>
  <c r="AG1985" i="9"/>
  <c r="AH1985" i="9"/>
  <c r="AI1985" i="9"/>
  <c r="AJ1985" i="9"/>
  <c r="AF1986" i="9"/>
  <c r="AG1986" i="9"/>
  <c r="AH1986" i="9"/>
  <c r="AI1986" i="9"/>
  <c r="AJ1986" i="9"/>
  <c r="AF1987" i="9"/>
  <c r="AG1987" i="9"/>
  <c r="AH1987" i="9"/>
  <c r="AI1987" i="9"/>
  <c r="AJ1987" i="9"/>
  <c r="AF1988" i="9"/>
  <c r="AG1988" i="9"/>
  <c r="AH1988" i="9"/>
  <c r="AI1988" i="9"/>
  <c r="AJ1988" i="9"/>
  <c r="AF1989" i="9"/>
  <c r="AG1989" i="9"/>
  <c r="AH1989" i="9"/>
  <c r="AI1989" i="9"/>
  <c r="AJ1989" i="9"/>
  <c r="AF1990" i="9"/>
  <c r="AG1990" i="9"/>
  <c r="AH1990" i="9"/>
  <c r="AI1990" i="9"/>
  <c r="AJ1990" i="9"/>
  <c r="AF1991" i="9"/>
  <c r="AG1991" i="9"/>
  <c r="AH1991" i="9"/>
  <c r="AI1991" i="9"/>
  <c r="AJ1991" i="9"/>
  <c r="AF1992" i="9"/>
  <c r="AG1992" i="9"/>
  <c r="AH1992" i="9"/>
  <c r="AI1992" i="9"/>
  <c r="AJ1992" i="9"/>
  <c r="AF1993" i="9"/>
  <c r="AG1993" i="9"/>
  <c r="AH1993" i="9"/>
  <c r="AI1993" i="9"/>
  <c r="AJ1993" i="9"/>
  <c r="AF1994" i="9"/>
  <c r="AG1994" i="9"/>
  <c r="AH1994" i="9"/>
  <c r="AI1994" i="9"/>
  <c r="AJ1994" i="9"/>
  <c r="AF1995" i="9"/>
  <c r="AG1995" i="9"/>
  <c r="AH1995" i="9"/>
  <c r="AI1995" i="9"/>
  <c r="AJ1995" i="9"/>
  <c r="AF1996" i="9"/>
  <c r="AG1996" i="9"/>
  <c r="AH1996" i="9"/>
  <c r="AI1996" i="9"/>
  <c r="AJ1996" i="9"/>
  <c r="AF1997" i="9"/>
  <c r="AG1997" i="9"/>
  <c r="AH1997" i="9"/>
  <c r="AI1997" i="9"/>
  <c r="AJ1997" i="9"/>
  <c r="AF1998" i="9"/>
  <c r="AG1998" i="9"/>
  <c r="AH1998" i="9"/>
  <c r="AI1998" i="9"/>
  <c r="AJ1998" i="9"/>
  <c r="AF1999" i="9"/>
  <c r="AG1999" i="9"/>
  <c r="AH1999" i="9"/>
  <c r="AI1999" i="9"/>
  <c r="AJ1999" i="9"/>
  <c r="AF2000" i="9"/>
  <c r="AG2000" i="9"/>
  <c r="AH2000" i="9"/>
  <c r="AI2000" i="9"/>
  <c r="AJ2000" i="9"/>
  <c r="AF2001" i="9"/>
  <c r="AG2001" i="9"/>
  <c r="AH2001" i="9"/>
  <c r="AI2001" i="9"/>
  <c r="AJ2001" i="9"/>
  <c r="AF2002" i="9"/>
  <c r="AG2002" i="9"/>
  <c r="AH2002" i="9"/>
  <c r="AI2002" i="9"/>
  <c r="AJ2002" i="9"/>
  <c r="AF2003" i="9"/>
  <c r="AG2003" i="9"/>
  <c r="AH2003" i="9"/>
  <c r="AI2003" i="9"/>
  <c r="AJ2003" i="9"/>
  <c r="AF2004" i="9"/>
  <c r="AG2004" i="9"/>
  <c r="AH2004" i="9"/>
  <c r="AI2004" i="9"/>
  <c r="AJ2004" i="9"/>
  <c r="AF2005" i="9"/>
  <c r="AG2005" i="9"/>
  <c r="AH2005" i="9"/>
  <c r="AI2005" i="9"/>
  <c r="AJ2005" i="9"/>
  <c r="AF2006" i="9"/>
  <c r="AG2006" i="9"/>
  <c r="AH2006" i="9"/>
  <c r="AI2006" i="9"/>
  <c r="AJ2006" i="9"/>
  <c r="AF2007" i="9"/>
  <c r="AG2007" i="9"/>
  <c r="AH2007" i="9"/>
  <c r="AI2007" i="9"/>
  <c r="AJ2007" i="9"/>
  <c r="AF2008" i="9"/>
  <c r="AG2008" i="9"/>
  <c r="AH2008" i="9"/>
  <c r="AI2008" i="9"/>
  <c r="AJ2008" i="9"/>
  <c r="AF2009" i="9"/>
  <c r="AG2009" i="9"/>
  <c r="AH2009" i="9"/>
  <c r="AI2009" i="9"/>
  <c r="AJ2009" i="9"/>
  <c r="AF2010" i="9"/>
  <c r="AG2010" i="9"/>
  <c r="AH2010" i="9"/>
  <c r="AI2010" i="9"/>
  <c r="AJ2010" i="9"/>
  <c r="AF2011" i="9"/>
  <c r="AG2011" i="9"/>
  <c r="AH2011" i="9"/>
  <c r="AI2011" i="9"/>
  <c r="AJ2011" i="9"/>
  <c r="AF2012" i="9"/>
  <c r="AG2012" i="9"/>
  <c r="AH2012" i="9"/>
  <c r="AI2012" i="9"/>
  <c r="AJ2012" i="9"/>
  <c r="AF2013" i="9"/>
  <c r="AG2013" i="9"/>
  <c r="AH2013" i="9"/>
  <c r="AI2013" i="9"/>
  <c r="AJ2013" i="9"/>
  <c r="AF2014" i="9"/>
  <c r="AG2014" i="9"/>
  <c r="AH2014" i="9"/>
  <c r="AI2014" i="9"/>
  <c r="AJ2014" i="9"/>
  <c r="AF2015" i="9"/>
  <c r="AG2015" i="9"/>
  <c r="AH2015" i="9"/>
  <c r="AI2015" i="9"/>
  <c r="AJ2015" i="9"/>
  <c r="AF2016" i="9"/>
  <c r="AG2016" i="9"/>
  <c r="AH2016" i="9"/>
  <c r="AI2016" i="9"/>
  <c r="AJ2016" i="9"/>
  <c r="AF2017" i="9"/>
  <c r="AG2017" i="9"/>
  <c r="AH2017" i="9"/>
  <c r="AI2017" i="9"/>
  <c r="AJ2017" i="9"/>
  <c r="AF2018" i="9"/>
  <c r="AG2018" i="9"/>
  <c r="AH2018" i="9"/>
  <c r="AI2018" i="9"/>
  <c r="AJ2018" i="9"/>
  <c r="AF2019" i="9"/>
  <c r="AG2019" i="9"/>
  <c r="AH2019" i="9"/>
  <c r="AI2019" i="9"/>
  <c r="AJ2019" i="9"/>
  <c r="AF2020" i="9"/>
  <c r="AG2020" i="9"/>
  <c r="AH2020" i="9"/>
  <c r="AI2020" i="9"/>
  <c r="AJ2020" i="9"/>
  <c r="AF2021" i="9"/>
  <c r="AG2021" i="9"/>
  <c r="AH2021" i="9"/>
  <c r="AI2021" i="9"/>
  <c r="AJ2021" i="9"/>
  <c r="AF2022" i="9"/>
  <c r="AG2022" i="9"/>
  <c r="AH2022" i="9"/>
  <c r="AI2022" i="9"/>
  <c r="AJ2022" i="9"/>
  <c r="AF2023" i="9"/>
  <c r="AG2023" i="9"/>
  <c r="AH2023" i="9"/>
  <c r="AI2023" i="9"/>
  <c r="AJ2023" i="9"/>
  <c r="AF2024" i="9"/>
  <c r="AG2024" i="9"/>
  <c r="AH2024" i="9"/>
  <c r="AI2024" i="9"/>
  <c r="AJ2024" i="9"/>
  <c r="AF2025" i="9"/>
  <c r="AG2025" i="9"/>
  <c r="AH2025" i="9"/>
  <c r="AI2025" i="9"/>
  <c r="AJ2025" i="9"/>
  <c r="AF2026" i="9"/>
  <c r="AG2026" i="9"/>
  <c r="AH2026" i="9"/>
  <c r="AI2026" i="9"/>
  <c r="AJ2026" i="9"/>
  <c r="AF2027" i="9"/>
  <c r="AG2027" i="9"/>
  <c r="AH2027" i="9"/>
  <c r="AI2027" i="9"/>
  <c r="AJ2027" i="9"/>
  <c r="AF2028" i="9"/>
  <c r="AG2028" i="9"/>
  <c r="AH2028" i="9"/>
  <c r="AI2028" i="9"/>
  <c r="AJ2028" i="9"/>
  <c r="AF2029" i="9"/>
  <c r="AG2029" i="9"/>
  <c r="AH2029" i="9"/>
  <c r="AI2029" i="9"/>
  <c r="AJ2029" i="9"/>
  <c r="AF2030" i="9"/>
  <c r="AG2030" i="9"/>
  <c r="AH2030" i="9"/>
  <c r="AI2030" i="9"/>
  <c r="AJ2030" i="9"/>
  <c r="AF2031" i="9"/>
  <c r="AG2031" i="9"/>
  <c r="AH2031" i="9"/>
  <c r="AI2031" i="9"/>
  <c r="AJ2031" i="9"/>
  <c r="AF2032" i="9"/>
  <c r="AG2032" i="9"/>
  <c r="AH2032" i="9"/>
  <c r="AI2032" i="9"/>
  <c r="AJ2032" i="9"/>
  <c r="AF2033" i="9"/>
  <c r="AG2033" i="9"/>
  <c r="AH2033" i="9"/>
  <c r="AI2033" i="9"/>
  <c r="AJ2033" i="9"/>
  <c r="AF2034" i="9"/>
  <c r="AG2034" i="9"/>
  <c r="AH2034" i="9"/>
  <c r="AI2034" i="9"/>
  <c r="AJ2034" i="9"/>
  <c r="AF2035" i="9"/>
  <c r="AG2035" i="9"/>
  <c r="AH2035" i="9"/>
  <c r="AI2035" i="9"/>
  <c r="AJ2035" i="9"/>
  <c r="AF2036" i="9"/>
  <c r="AG2036" i="9"/>
  <c r="AH2036" i="9"/>
  <c r="AI2036" i="9"/>
  <c r="AJ2036" i="9"/>
  <c r="AF2037" i="9"/>
  <c r="AG2037" i="9"/>
  <c r="AH2037" i="9"/>
  <c r="AI2037" i="9"/>
  <c r="AJ2037" i="9"/>
  <c r="AF2038" i="9"/>
  <c r="AG2038" i="9"/>
  <c r="AH2038" i="9"/>
  <c r="AI2038" i="9"/>
  <c r="AJ2038" i="9"/>
  <c r="AF2039" i="9"/>
  <c r="AG2039" i="9"/>
  <c r="AH2039" i="9"/>
  <c r="AI2039" i="9"/>
  <c r="AJ2039" i="9"/>
  <c r="AF2040" i="9"/>
  <c r="AG2040" i="9"/>
  <c r="AH2040" i="9"/>
  <c r="AI2040" i="9"/>
  <c r="AJ2040" i="9"/>
  <c r="AF2041" i="9"/>
  <c r="AG2041" i="9"/>
  <c r="AH2041" i="9"/>
  <c r="AI2041" i="9"/>
  <c r="AJ2041" i="9"/>
  <c r="AF2042" i="9"/>
  <c r="AG2042" i="9"/>
  <c r="AH2042" i="9"/>
  <c r="AI2042" i="9"/>
  <c r="AJ2042" i="9"/>
  <c r="AF2043" i="9"/>
  <c r="AG2043" i="9"/>
  <c r="AH2043" i="9"/>
  <c r="AI2043" i="9"/>
  <c r="AJ2043" i="9"/>
  <c r="AF2044" i="9"/>
  <c r="AG2044" i="9"/>
  <c r="AH2044" i="9"/>
  <c r="AI2044" i="9"/>
  <c r="AJ2044" i="9"/>
  <c r="AF2045" i="9"/>
  <c r="AG2045" i="9"/>
  <c r="AH2045" i="9"/>
  <c r="AI2045" i="9"/>
  <c r="AJ2045" i="9"/>
  <c r="AF2046" i="9"/>
  <c r="AG2046" i="9"/>
  <c r="AH2046" i="9"/>
  <c r="AI2046" i="9"/>
  <c r="AJ2046" i="9"/>
  <c r="AF2047" i="9"/>
  <c r="AG2047" i="9"/>
  <c r="AH2047" i="9"/>
  <c r="AI2047" i="9"/>
  <c r="AJ2047" i="9"/>
  <c r="AF2048" i="9"/>
  <c r="AG2048" i="9"/>
  <c r="AH2048" i="9"/>
  <c r="AI2048" i="9"/>
  <c r="AJ2048" i="9"/>
  <c r="AF2049" i="9"/>
  <c r="AG2049" i="9"/>
  <c r="AH2049" i="9"/>
  <c r="AI2049" i="9"/>
  <c r="AJ2049" i="9"/>
  <c r="AF2050" i="9"/>
  <c r="AG2050" i="9"/>
  <c r="AH2050" i="9"/>
  <c r="AI2050" i="9"/>
  <c r="AJ2050" i="9"/>
  <c r="AF2051" i="9"/>
  <c r="AG2051" i="9"/>
  <c r="AH2051" i="9"/>
  <c r="AI2051" i="9"/>
  <c r="AJ2051" i="9"/>
  <c r="AF2052" i="9"/>
  <c r="AG2052" i="9"/>
  <c r="AH2052" i="9"/>
  <c r="AI2052" i="9"/>
  <c r="AJ2052" i="9"/>
  <c r="AF2053" i="9"/>
  <c r="AG2053" i="9"/>
  <c r="AH2053" i="9"/>
  <c r="AI2053" i="9"/>
  <c r="AJ2053" i="9"/>
  <c r="AF2054" i="9"/>
  <c r="AG2054" i="9"/>
  <c r="AH2054" i="9"/>
  <c r="AI2054" i="9"/>
  <c r="AJ2054" i="9"/>
  <c r="AF2055" i="9"/>
  <c r="AG2055" i="9"/>
  <c r="AH2055" i="9"/>
  <c r="AI2055" i="9"/>
  <c r="AJ2055" i="9"/>
  <c r="AF2056" i="9"/>
  <c r="AG2056" i="9"/>
  <c r="AH2056" i="9"/>
  <c r="AI2056" i="9"/>
  <c r="AJ2056" i="9"/>
  <c r="AF2057" i="9"/>
  <c r="AG2057" i="9"/>
  <c r="AH2057" i="9"/>
  <c r="AI2057" i="9"/>
  <c r="AJ2057" i="9"/>
  <c r="AF2058" i="9"/>
  <c r="AG2058" i="9"/>
  <c r="AH2058" i="9"/>
  <c r="AI2058" i="9"/>
  <c r="AJ2058" i="9"/>
  <c r="AF2059" i="9"/>
  <c r="AG2059" i="9"/>
  <c r="AH2059" i="9"/>
  <c r="AI2059" i="9"/>
  <c r="AJ2059" i="9"/>
  <c r="AF2060" i="9"/>
  <c r="AG2060" i="9"/>
  <c r="AH2060" i="9"/>
  <c r="AI2060" i="9"/>
  <c r="AJ2060" i="9"/>
  <c r="AF2061" i="9"/>
  <c r="AG2061" i="9"/>
  <c r="AH2061" i="9"/>
  <c r="AI2061" i="9"/>
  <c r="AJ2061" i="9"/>
  <c r="AF2062" i="9"/>
  <c r="AG2062" i="9"/>
  <c r="AH2062" i="9"/>
  <c r="AI2062" i="9"/>
  <c r="AJ2062" i="9"/>
  <c r="AF2063" i="9"/>
  <c r="AG2063" i="9"/>
  <c r="AH2063" i="9"/>
  <c r="AI2063" i="9"/>
  <c r="AJ2063" i="9"/>
  <c r="AF2064" i="9"/>
  <c r="AG2064" i="9"/>
  <c r="AH2064" i="9"/>
  <c r="AI2064" i="9"/>
  <c r="AJ2064" i="9"/>
  <c r="AF2065" i="9"/>
  <c r="AG2065" i="9"/>
  <c r="AH2065" i="9"/>
  <c r="AI2065" i="9"/>
  <c r="AJ2065" i="9"/>
  <c r="AF2066" i="9"/>
  <c r="AG2066" i="9"/>
  <c r="AH2066" i="9"/>
  <c r="AI2066" i="9"/>
  <c r="AJ2066" i="9"/>
  <c r="AF2067" i="9"/>
  <c r="AG2067" i="9"/>
  <c r="AH2067" i="9"/>
  <c r="AI2067" i="9"/>
  <c r="AJ2067" i="9"/>
  <c r="AF2068" i="9"/>
  <c r="AG2068" i="9"/>
  <c r="AH2068" i="9"/>
  <c r="AI2068" i="9"/>
  <c r="AJ2068" i="9"/>
  <c r="AF2069" i="9"/>
  <c r="AG2069" i="9"/>
  <c r="AH2069" i="9"/>
  <c r="AI2069" i="9"/>
  <c r="AJ2069" i="9"/>
  <c r="AF2070" i="9"/>
  <c r="AG2070" i="9"/>
  <c r="AH2070" i="9"/>
  <c r="AI2070" i="9"/>
  <c r="AJ2070" i="9"/>
  <c r="AF2071" i="9"/>
  <c r="AG2071" i="9"/>
  <c r="AH2071" i="9"/>
  <c r="AI2071" i="9"/>
  <c r="AJ2071" i="9"/>
  <c r="AF2072" i="9"/>
  <c r="AG2072" i="9"/>
  <c r="AH2072" i="9"/>
  <c r="AI2072" i="9"/>
  <c r="AJ2072" i="9"/>
  <c r="AF2073" i="9"/>
  <c r="AG2073" i="9"/>
  <c r="AH2073" i="9"/>
  <c r="AI2073" i="9"/>
  <c r="AJ2073" i="9"/>
  <c r="AF2074" i="9"/>
  <c r="AG2074" i="9"/>
  <c r="AH2074" i="9"/>
  <c r="AI2074" i="9"/>
  <c r="AJ2074" i="9"/>
  <c r="AF2075" i="9"/>
  <c r="AG2075" i="9"/>
  <c r="AH2075" i="9"/>
  <c r="AI2075" i="9"/>
  <c r="AJ2075" i="9"/>
  <c r="AF2076" i="9"/>
  <c r="AG2076" i="9"/>
  <c r="AH2076" i="9"/>
  <c r="AI2076" i="9"/>
  <c r="AJ2076" i="9"/>
  <c r="AF2077" i="9"/>
  <c r="AG2077" i="9"/>
  <c r="AH2077" i="9"/>
  <c r="AI2077" i="9"/>
  <c r="AJ2077" i="9"/>
  <c r="AF2078" i="9"/>
  <c r="AG2078" i="9"/>
  <c r="AH2078" i="9"/>
  <c r="AI2078" i="9"/>
  <c r="AJ2078" i="9"/>
  <c r="AF2079" i="9"/>
  <c r="AG2079" i="9"/>
  <c r="AH2079" i="9"/>
  <c r="AI2079" i="9"/>
  <c r="AJ2079" i="9"/>
  <c r="AF2080" i="9"/>
  <c r="AG2080" i="9"/>
  <c r="AH2080" i="9"/>
  <c r="AI2080" i="9"/>
  <c r="AJ2080" i="9"/>
  <c r="AF2081" i="9"/>
  <c r="AG2081" i="9"/>
  <c r="AH2081" i="9"/>
  <c r="AI2081" i="9"/>
  <c r="AJ2081" i="9"/>
  <c r="AF2082" i="9"/>
  <c r="AG2082" i="9"/>
  <c r="AH2082" i="9"/>
  <c r="AI2082" i="9"/>
  <c r="AJ2082" i="9"/>
  <c r="AF2083" i="9"/>
  <c r="AG2083" i="9"/>
  <c r="AH2083" i="9"/>
  <c r="AI2083" i="9"/>
  <c r="AJ2083" i="9"/>
  <c r="AF2084" i="9"/>
  <c r="AG2084" i="9"/>
  <c r="AH2084" i="9"/>
  <c r="AI2084" i="9"/>
  <c r="AJ2084" i="9"/>
  <c r="AF2085" i="9"/>
  <c r="AG2085" i="9"/>
  <c r="AH2085" i="9"/>
  <c r="AI2085" i="9"/>
  <c r="AJ2085" i="9"/>
  <c r="AF2086" i="9"/>
  <c r="AG2086" i="9"/>
  <c r="AH2086" i="9"/>
  <c r="AI2086" i="9"/>
  <c r="AJ2086" i="9"/>
  <c r="AF2087" i="9"/>
  <c r="AG2087" i="9"/>
  <c r="AH2087" i="9"/>
  <c r="AI2087" i="9"/>
  <c r="AJ2087" i="9"/>
  <c r="AF2088" i="9"/>
  <c r="AG2088" i="9"/>
  <c r="AH2088" i="9"/>
  <c r="AI2088" i="9"/>
  <c r="AJ2088" i="9"/>
  <c r="AF2089" i="9"/>
  <c r="AG2089" i="9"/>
  <c r="AH2089" i="9"/>
  <c r="AI2089" i="9"/>
  <c r="AJ2089" i="9"/>
  <c r="AF2090" i="9"/>
  <c r="AG2090" i="9"/>
  <c r="AH2090" i="9"/>
  <c r="AI2090" i="9"/>
  <c r="AJ2090" i="9"/>
  <c r="AF2091" i="9"/>
  <c r="AG2091" i="9"/>
  <c r="AH2091" i="9"/>
  <c r="AI2091" i="9"/>
  <c r="AJ2091" i="9"/>
  <c r="AF2092" i="9"/>
  <c r="AG2092" i="9"/>
  <c r="AH2092" i="9"/>
  <c r="AI2092" i="9"/>
  <c r="AJ2092" i="9"/>
  <c r="AF2093" i="9"/>
  <c r="AG2093" i="9"/>
  <c r="AH2093" i="9"/>
  <c r="AI2093" i="9"/>
  <c r="AJ2093" i="9"/>
  <c r="AF2094" i="9"/>
  <c r="AG2094" i="9"/>
  <c r="AH2094" i="9"/>
  <c r="AI2094" i="9"/>
  <c r="AJ2094" i="9"/>
  <c r="AF2095" i="9"/>
  <c r="AG2095" i="9"/>
  <c r="AH2095" i="9"/>
  <c r="AI2095" i="9"/>
  <c r="AJ2095" i="9"/>
  <c r="AF2096" i="9"/>
  <c r="AG2096" i="9"/>
  <c r="AH2096" i="9"/>
  <c r="AI2096" i="9"/>
  <c r="AJ2096" i="9"/>
  <c r="AF2097" i="9"/>
  <c r="AG2097" i="9"/>
  <c r="AH2097" i="9"/>
  <c r="AI2097" i="9"/>
  <c r="AJ2097" i="9"/>
  <c r="AF2098" i="9"/>
  <c r="AG2098" i="9"/>
  <c r="AH2098" i="9"/>
  <c r="AI2098" i="9"/>
  <c r="AJ2098" i="9"/>
  <c r="AF2099" i="9"/>
  <c r="AG2099" i="9"/>
  <c r="AH2099" i="9"/>
  <c r="AI2099" i="9"/>
  <c r="AJ2099" i="9"/>
  <c r="AF2100" i="9"/>
  <c r="AG2100" i="9"/>
  <c r="AH2100" i="9"/>
  <c r="AI2100" i="9"/>
  <c r="AJ2100" i="9"/>
  <c r="AF2101" i="9"/>
  <c r="AG2101" i="9"/>
  <c r="AH2101" i="9"/>
  <c r="AI2101" i="9"/>
  <c r="AJ2101" i="9"/>
  <c r="AF2102" i="9"/>
  <c r="AG2102" i="9"/>
  <c r="AH2102" i="9"/>
  <c r="AI2102" i="9"/>
  <c r="AJ2102" i="9"/>
  <c r="AF2103" i="9"/>
  <c r="AG2103" i="9"/>
  <c r="AH2103" i="9"/>
  <c r="AI2103" i="9"/>
  <c r="AJ2103" i="9"/>
  <c r="AF2104" i="9"/>
  <c r="AG2104" i="9"/>
  <c r="AH2104" i="9"/>
  <c r="AI2104" i="9"/>
  <c r="AJ2104" i="9"/>
  <c r="AF2105" i="9"/>
  <c r="AG2105" i="9"/>
  <c r="AH2105" i="9"/>
  <c r="AI2105" i="9"/>
  <c r="AJ2105" i="9"/>
  <c r="AF2106" i="9"/>
  <c r="AG2106" i="9"/>
  <c r="AH2106" i="9"/>
  <c r="AI2106" i="9"/>
  <c r="AJ2106" i="9"/>
  <c r="AF2107" i="9"/>
  <c r="AG2107" i="9"/>
  <c r="AH2107" i="9"/>
  <c r="AI2107" i="9"/>
  <c r="AJ2107" i="9"/>
  <c r="AF2108" i="9"/>
  <c r="AG2108" i="9"/>
  <c r="AH2108" i="9"/>
  <c r="AI2108" i="9"/>
  <c r="AJ2108" i="9"/>
  <c r="AF2109" i="9"/>
  <c r="AG2109" i="9"/>
  <c r="AH2109" i="9"/>
  <c r="AI2109" i="9"/>
  <c r="AJ2109" i="9"/>
  <c r="AF2110" i="9"/>
  <c r="AG2110" i="9"/>
  <c r="AH2110" i="9"/>
  <c r="AI2110" i="9"/>
  <c r="AJ2110" i="9"/>
  <c r="AF2111" i="9"/>
  <c r="AG2111" i="9"/>
  <c r="AH2111" i="9"/>
  <c r="AI2111" i="9"/>
  <c r="AJ2111" i="9"/>
  <c r="AF2112" i="9"/>
  <c r="AG2112" i="9"/>
  <c r="AH2112" i="9"/>
  <c r="AI2112" i="9"/>
  <c r="AJ2112" i="9"/>
  <c r="AF2113" i="9"/>
  <c r="AG2113" i="9"/>
  <c r="AH2113" i="9"/>
  <c r="AI2113" i="9"/>
  <c r="AJ2113" i="9"/>
  <c r="AF2114" i="9"/>
  <c r="AG2114" i="9"/>
  <c r="AH2114" i="9"/>
  <c r="AI2114" i="9"/>
  <c r="AJ2114" i="9"/>
  <c r="AF2115" i="9"/>
  <c r="AG2115" i="9"/>
  <c r="AH2115" i="9"/>
  <c r="AI2115" i="9"/>
  <c r="AJ2115" i="9"/>
  <c r="AF2116" i="9"/>
  <c r="AG2116" i="9"/>
  <c r="AH2116" i="9"/>
  <c r="AI2116" i="9"/>
  <c r="AJ2116" i="9"/>
  <c r="AF2117" i="9"/>
  <c r="AG2117" i="9"/>
  <c r="AH2117" i="9"/>
  <c r="AI2117" i="9"/>
  <c r="AJ2117" i="9"/>
  <c r="AF2118" i="9"/>
  <c r="AG2118" i="9"/>
  <c r="AH2118" i="9"/>
  <c r="AI2118" i="9"/>
  <c r="AJ2118" i="9"/>
  <c r="AF2119" i="9"/>
  <c r="AG2119" i="9"/>
  <c r="AH2119" i="9"/>
  <c r="AI2119" i="9"/>
  <c r="AJ2119" i="9"/>
  <c r="AF2120" i="9"/>
  <c r="AG2120" i="9"/>
  <c r="AH2120" i="9"/>
  <c r="AI2120" i="9"/>
  <c r="AJ2120" i="9"/>
  <c r="AF2121" i="9"/>
  <c r="AG2121" i="9"/>
  <c r="AH2121" i="9"/>
  <c r="AI2121" i="9"/>
  <c r="AJ2121" i="9"/>
  <c r="AF2122" i="9"/>
  <c r="AG2122" i="9"/>
  <c r="AH2122" i="9"/>
  <c r="AI2122" i="9"/>
  <c r="AJ2122" i="9"/>
  <c r="AF2123" i="9"/>
  <c r="AG2123" i="9"/>
  <c r="AH2123" i="9"/>
  <c r="AI2123" i="9"/>
  <c r="AJ2123" i="9"/>
  <c r="AF2124" i="9"/>
  <c r="AG2124" i="9"/>
  <c r="AH2124" i="9"/>
  <c r="AI2124" i="9"/>
  <c r="AJ2124" i="9"/>
  <c r="AF2125" i="9"/>
  <c r="AG2125" i="9"/>
  <c r="AH2125" i="9"/>
  <c r="AI2125" i="9"/>
  <c r="AJ2125" i="9"/>
  <c r="AF2126" i="9"/>
  <c r="AG2126" i="9"/>
  <c r="AH2126" i="9"/>
  <c r="AI2126" i="9"/>
  <c r="AJ2126" i="9"/>
  <c r="AF2127" i="9"/>
  <c r="AG2127" i="9"/>
  <c r="AH2127" i="9"/>
  <c r="AI2127" i="9"/>
  <c r="AJ2127" i="9"/>
  <c r="AF2128" i="9"/>
  <c r="AG2128" i="9"/>
  <c r="AH2128" i="9"/>
  <c r="AI2128" i="9"/>
  <c r="AJ2128" i="9"/>
  <c r="AF2129" i="9"/>
  <c r="AG2129" i="9"/>
  <c r="AH2129" i="9"/>
  <c r="AI2129" i="9"/>
  <c r="AJ2129" i="9"/>
  <c r="AF2130" i="9"/>
  <c r="AG2130" i="9"/>
  <c r="AH2130" i="9"/>
  <c r="AI2130" i="9"/>
  <c r="AJ2130" i="9"/>
  <c r="AF2131" i="9"/>
  <c r="AG2131" i="9"/>
  <c r="AH2131" i="9"/>
  <c r="AI2131" i="9"/>
  <c r="AJ2131" i="9"/>
  <c r="AF2132" i="9"/>
  <c r="AG2132" i="9"/>
  <c r="AH2132" i="9"/>
  <c r="AI2132" i="9"/>
  <c r="AJ2132" i="9"/>
  <c r="AF2133" i="9"/>
  <c r="AG2133" i="9"/>
  <c r="AH2133" i="9"/>
  <c r="AI2133" i="9"/>
  <c r="AJ2133" i="9"/>
  <c r="AF2134" i="9"/>
  <c r="AG2134" i="9"/>
  <c r="AH2134" i="9"/>
  <c r="AI2134" i="9"/>
  <c r="AJ2134" i="9"/>
  <c r="AF2135" i="9"/>
  <c r="AG2135" i="9"/>
  <c r="AH2135" i="9"/>
  <c r="AI2135" i="9"/>
  <c r="AJ2135" i="9"/>
  <c r="AF2136" i="9"/>
  <c r="AG2136" i="9"/>
  <c r="AH2136" i="9"/>
  <c r="AI2136" i="9"/>
  <c r="AJ2136" i="9"/>
  <c r="AF2137" i="9"/>
  <c r="AG2137" i="9"/>
  <c r="AH2137" i="9"/>
  <c r="AI2137" i="9"/>
  <c r="AJ2137" i="9"/>
  <c r="AF2138" i="9"/>
  <c r="AG2138" i="9"/>
  <c r="AH2138" i="9"/>
  <c r="AI2138" i="9"/>
  <c r="AJ2138" i="9"/>
  <c r="AF2139" i="9"/>
  <c r="AG2139" i="9"/>
  <c r="AH2139" i="9"/>
  <c r="AI2139" i="9"/>
  <c r="AJ2139" i="9"/>
  <c r="AF2140" i="9"/>
  <c r="AG2140" i="9"/>
  <c r="AH2140" i="9"/>
  <c r="AI2140" i="9"/>
  <c r="AJ2140" i="9"/>
  <c r="AF2141" i="9"/>
  <c r="AG2141" i="9"/>
  <c r="AH2141" i="9"/>
  <c r="AI2141" i="9"/>
  <c r="AJ2141" i="9"/>
  <c r="AF2142" i="9"/>
  <c r="AG2142" i="9"/>
  <c r="AH2142" i="9"/>
  <c r="AI2142" i="9"/>
  <c r="AJ2142" i="9"/>
  <c r="AF2143" i="9"/>
  <c r="AG2143" i="9"/>
  <c r="AH2143" i="9"/>
  <c r="AI2143" i="9"/>
  <c r="AJ2143" i="9"/>
  <c r="AF2144" i="9"/>
  <c r="AG2144" i="9"/>
  <c r="AH2144" i="9"/>
  <c r="AI2144" i="9"/>
  <c r="AJ2144" i="9"/>
  <c r="AF2145" i="9"/>
  <c r="AG2145" i="9"/>
  <c r="AH2145" i="9"/>
  <c r="AI2145" i="9"/>
  <c r="AJ2145" i="9"/>
  <c r="AF2146" i="9"/>
  <c r="AG2146" i="9"/>
  <c r="AH2146" i="9"/>
  <c r="AI2146" i="9"/>
  <c r="AJ2146" i="9"/>
  <c r="AF2147" i="9"/>
  <c r="AG2147" i="9"/>
  <c r="AH2147" i="9"/>
  <c r="AI2147" i="9"/>
  <c r="AJ2147" i="9"/>
  <c r="AF2148" i="9"/>
  <c r="AG2148" i="9"/>
  <c r="AH2148" i="9"/>
  <c r="AI2148" i="9"/>
  <c r="AJ2148" i="9"/>
  <c r="AF2149" i="9"/>
  <c r="AG2149" i="9"/>
  <c r="AH2149" i="9"/>
  <c r="AI2149" i="9"/>
  <c r="AJ2149" i="9"/>
  <c r="AF2150" i="9"/>
  <c r="AG2150" i="9"/>
  <c r="AH2150" i="9"/>
  <c r="AI2150" i="9"/>
  <c r="AJ2150" i="9"/>
  <c r="AF2151" i="9"/>
  <c r="AG2151" i="9"/>
  <c r="AH2151" i="9"/>
  <c r="AI2151" i="9"/>
  <c r="AJ2151" i="9"/>
  <c r="AF2152" i="9"/>
  <c r="AG2152" i="9"/>
  <c r="AH2152" i="9"/>
  <c r="AI2152" i="9"/>
  <c r="AJ2152" i="9"/>
  <c r="AF2153" i="9"/>
  <c r="AG2153" i="9"/>
  <c r="AH2153" i="9"/>
  <c r="AI2153" i="9"/>
  <c r="AJ2153" i="9"/>
  <c r="AF2154" i="9"/>
  <c r="AG2154" i="9"/>
  <c r="AH2154" i="9"/>
  <c r="AI2154" i="9"/>
  <c r="AJ2154" i="9"/>
  <c r="AF2155" i="9"/>
  <c r="AG2155" i="9"/>
  <c r="AH2155" i="9"/>
  <c r="AI2155" i="9"/>
  <c r="AJ2155" i="9"/>
  <c r="AF2156" i="9"/>
  <c r="AG2156" i="9"/>
  <c r="AH2156" i="9"/>
  <c r="AI2156" i="9"/>
  <c r="AJ2156" i="9"/>
  <c r="AF2157" i="9"/>
  <c r="AG2157" i="9"/>
  <c r="AH2157" i="9"/>
  <c r="AI2157" i="9"/>
  <c r="AJ2157" i="9"/>
  <c r="AF2158" i="9"/>
  <c r="AG2158" i="9"/>
  <c r="AH2158" i="9"/>
  <c r="AI2158" i="9"/>
  <c r="AJ2158" i="9"/>
  <c r="AF2159" i="9"/>
  <c r="AG2159" i="9"/>
  <c r="AH2159" i="9"/>
  <c r="AI2159" i="9"/>
  <c r="AJ2159" i="9"/>
  <c r="AF2160" i="9"/>
  <c r="AG2160" i="9"/>
  <c r="AH2160" i="9"/>
  <c r="AI2160" i="9"/>
  <c r="AJ2160" i="9"/>
  <c r="AF2161" i="9"/>
  <c r="AG2161" i="9"/>
  <c r="AH2161" i="9"/>
  <c r="AI2161" i="9"/>
  <c r="AJ2161" i="9"/>
  <c r="AF2162" i="9"/>
  <c r="AG2162" i="9"/>
  <c r="AH2162" i="9"/>
  <c r="AI2162" i="9"/>
  <c r="AJ2162" i="9"/>
  <c r="AF2163" i="9"/>
  <c r="AG2163" i="9"/>
  <c r="AH2163" i="9"/>
  <c r="AI2163" i="9"/>
  <c r="AJ2163" i="9"/>
  <c r="AF2164" i="9"/>
  <c r="AG2164" i="9"/>
  <c r="AH2164" i="9"/>
  <c r="AI2164" i="9"/>
  <c r="AJ2164" i="9"/>
  <c r="AF2165" i="9"/>
  <c r="AG2165" i="9"/>
  <c r="AH2165" i="9"/>
  <c r="AI2165" i="9"/>
  <c r="AJ2165" i="9"/>
  <c r="AF2166" i="9"/>
  <c r="AG2166" i="9"/>
  <c r="AH2166" i="9"/>
  <c r="AI2166" i="9"/>
  <c r="AJ2166" i="9"/>
  <c r="AF2167" i="9"/>
  <c r="AG2167" i="9"/>
  <c r="AH2167" i="9"/>
  <c r="AI2167" i="9"/>
  <c r="AJ2167" i="9"/>
  <c r="AF2168" i="9"/>
  <c r="AG2168" i="9"/>
  <c r="AH2168" i="9"/>
  <c r="AI2168" i="9"/>
  <c r="AJ2168" i="9"/>
  <c r="AF2169" i="9"/>
  <c r="AG2169" i="9"/>
  <c r="AH2169" i="9"/>
  <c r="AI2169" i="9"/>
  <c r="AJ2169" i="9"/>
  <c r="AF2170" i="9"/>
  <c r="AG2170" i="9"/>
  <c r="AH2170" i="9"/>
  <c r="AI2170" i="9"/>
  <c r="AJ2170" i="9"/>
  <c r="AF2171" i="9"/>
  <c r="AG2171" i="9"/>
  <c r="AH2171" i="9"/>
  <c r="AI2171" i="9"/>
  <c r="AJ2171" i="9"/>
  <c r="AF2172" i="9"/>
  <c r="AG2172" i="9"/>
  <c r="AH2172" i="9"/>
  <c r="AI2172" i="9"/>
  <c r="AJ2172" i="9"/>
  <c r="AF2173" i="9"/>
  <c r="AG2173" i="9"/>
  <c r="AH2173" i="9"/>
  <c r="AI2173" i="9"/>
  <c r="AJ2173" i="9"/>
  <c r="AF2174" i="9"/>
  <c r="AG2174" i="9"/>
  <c r="AH2174" i="9"/>
  <c r="AI2174" i="9"/>
  <c r="AJ2174" i="9"/>
  <c r="AF2175" i="9"/>
  <c r="AG2175" i="9"/>
  <c r="AH2175" i="9"/>
  <c r="AI2175" i="9"/>
  <c r="AJ2175" i="9"/>
  <c r="AF2176" i="9"/>
  <c r="AG2176" i="9"/>
  <c r="AH2176" i="9"/>
  <c r="AI2176" i="9"/>
  <c r="AJ2176" i="9"/>
  <c r="AF2177" i="9"/>
  <c r="AG2177" i="9"/>
  <c r="AH2177" i="9"/>
  <c r="AI2177" i="9"/>
  <c r="AJ2177" i="9"/>
  <c r="AF2178" i="9"/>
  <c r="AG2178" i="9"/>
  <c r="AH2178" i="9"/>
  <c r="AI2178" i="9"/>
  <c r="AJ2178" i="9"/>
  <c r="AF2179" i="9"/>
  <c r="AG2179" i="9"/>
  <c r="AH2179" i="9"/>
  <c r="AI2179" i="9"/>
  <c r="AJ2179" i="9"/>
  <c r="AF2180" i="9"/>
  <c r="AG2180" i="9"/>
  <c r="AH2180" i="9"/>
  <c r="AI2180" i="9"/>
  <c r="AJ2180" i="9"/>
  <c r="AF2181" i="9"/>
  <c r="AG2181" i="9"/>
  <c r="AH2181" i="9"/>
  <c r="AI2181" i="9"/>
  <c r="AJ2181" i="9"/>
  <c r="AF2182" i="9"/>
  <c r="AG2182" i="9"/>
  <c r="AH2182" i="9"/>
  <c r="AI2182" i="9"/>
  <c r="AJ2182" i="9"/>
  <c r="AF2183" i="9"/>
  <c r="AG2183" i="9"/>
  <c r="AH2183" i="9"/>
  <c r="AI2183" i="9"/>
  <c r="AJ2183" i="9"/>
  <c r="AF2184" i="9"/>
  <c r="AG2184" i="9"/>
  <c r="AH2184" i="9"/>
  <c r="AI2184" i="9"/>
  <c r="AJ2184" i="9"/>
  <c r="AF2185" i="9"/>
  <c r="AG2185" i="9"/>
  <c r="AH2185" i="9"/>
  <c r="AI2185" i="9"/>
  <c r="AJ2185" i="9"/>
  <c r="AF2186" i="9"/>
  <c r="AG2186" i="9"/>
  <c r="AH2186" i="9"/>
  <c r="AI2186" i="9"/>
  <c r="AJ2186" i="9"/>
  <c r="AF2187" i="9"/>
  <c r="AG2187" i="9"/>
  <c r="AH2187" i="9"/>
  <c r="AI2187" i="9"/>
  <c r="AJ2187" i="9"/>
  <c r="AF2188" i="9"/>
  <c r="AG2188" i="9"/>
  <c r="AH2188" i="9"/>
  <c r="AI2188" i="9"/>
  <c r="AJ2188" i="9"/>
  <c r="AF2189" i="9"/>
  <c r="AG2189" i="9"/>
  <c r="AH2189" i="9"/>
  <c r="AI2189" i="9"/>
  <c r="AJ2189" i="9"/>
  <c r="AF2190" i="9"/>
  <c r="AG2190" i="9"/>
  <c r="AH2190" i="9"/>
  <c r="AI2190" i="9"/>
  <c r="AJ2190" i="9"/>
  <c r="AF2191" i="9"/>
  <c r="AG2191" i="9"/>
  <c r="AH2191" i="9"/>
  <c r="AI2191" i="9"/>
  <c r="AJ2191" i="9"/>
  <c r="AF2192" i="9"/>
  <c r="AG2192" i="9"/>
  <c r="AH2192" i="9"/>
  <c r="AI2192" i="9"/>
  <c r="AJ2192" i="9"/>
  <c r="AF2193" i="9"/>
  <c r="AG2193" i="9"/>
  <c r="AH2193" i="9"/>
  <c r="AI2193" i="9"/>
  <c r="AJ2193" i="9"/>
  <c r="AF2194" i="9"/>
  <c r="AG2194" i="9"/>
  <c r="AH2194" i="9"/>
  <c r="AI2194" i="9"/>
  <c r="AJ2194" i="9"/>
  <c r="AF2195" i="9"/>
  <c r="AG2195" i="9"/>
  <c r="AH2195" i="9"/>
  <c r="AI2195" i="9"/>
  <c r="AJ2195" i="9"/>
  <c r="AF2196" i="9"/>
  <c r="AG2196" i="9"/>
  <c r="AH2196" i="9"/>
  <c r="AI2196" i="9"/>
  <c r="AJ2196" i="9"/>
  <c r="AF2197" i="9"/>
  <c r="AG2197" i="9"/>
  <c r="AH2197" i="9"/>
  <c r="AI2197" i="9"/>
  <c r="AJ2197" i="9"/>
  <c r="AF2198" i="9"/>
  <c r="AG2198" i="9"/>
  <c r="AH2198" i="9"/>
  <c r="AI2198" i="9"/>
  <c r="AJ2198" i="9"/>
  <c r="AF2199" i="9"/>
  <c r="AG2199" i="9"/>
  <c r="AH2199" i="9"/>
  <c r="AI2199" i="9"/>
  <c r="AJ2199" i="9"/>
  <c r="AF2200" i="9"/>
  <c r="AG2200" i="9"/>
  <c r="AH2200" i="9"/>
  <c r="AI2200" i="9"/>
  <c r="AJ2200" i="9"/>
  <c r="AF2201" i="9"/>
  <c r="AG2201" i="9"/>
  <c r="AH2201" i="9"/>
  <c r="AI2201" i="9"/>
  <c r="AJ2201" i="9"/>
  <c r="AF2202" i="9"/>
  <c r="AG2202" i="9"/>
  <c r="AH2202" i="9"/>
  <c r="AI2202" i="9"/>
  <c r="AJ2202" i="9"/>
  <c r="AF2203" i="9"/>
  <c r="AG2203" i="9"/>
  <c r="AH2203" i="9"/>
  <c r="AI2203" i="9"/>
  <c r="AJ2203" i="9"/>
  <c r="AF2204" i="9"/>
  <c r="AG2204" i="9"/>
  <c r="AH2204" i="9"/>
  <c r="AI2204" i="9"/>
  <c r="AJ2204" i="9"/>
  <c r="AF2205" i="9"/>
  <c r="AG2205" i="9"/>
  <c r="AH2205" i="9"/>
  <c r="AI2205" i="9"/>
  <c r="AJ2205" i="9"/>
  <c r="AF2206" i="9"/>
  <c r="AG2206" i="9"/>
  <c r="AH2206" i="9"/>
  <c r="AI2206" i="9"/>
  <c r="AJ2206" i="9"/>
  <c r="AF2207" i="9"/>
  <c r="AG2207" i="9"/>
  <c r="AH2207" i="9"/>
  <c r="AI2207" i="9"/>
  <c r="AJ2207" i="9"/>
  <c r="AF2208" i="9"/>
  <c r="AG2208" i="9"/>
  <c r="AH2208" i="9"/>
  <c r="AI2208" i="9"/>
  <c r="AJ2208" i="9"/>
  <c r="AF2209" i="9"/>
  <c r="AG2209" i="9"/>
  <c r="AH2209" i="9"/>
  <c r="AI2209" i="9"/>
  <c r="AJ2209" i="9"/>
  <c r="AF2210" i="9"/>
  <c r="AG2210" i="9"/>
  <c r="AH2210" i="9"/>
  <c r="AI2210" i="9"/>
  <c r="AJ2210" i="9"/>
  <c r="AF2211" i="9"/>
  <c r="AG2211" i="9"/>
  <c r="AH2211" i="9"/>
  <c r="AI2211" i="9"/>
  <c r="AJ2211" i="9"/>
  <c r="AF2212" i="9"/>
  <c r="AG2212" i="9"/>
  <c r="AH2212" i="9"/>
  <c r="AI2212" i="9"/>
  <c r="AJ2212" i="9"/>
  <c r="AF2213" i="9"/>
  <c r="AG2213" i="9"/>
  <c r="AH2213" i="9"/>
  <c r="AI2213" i="9"/>
  <c r="AJ2213" i="9"/>
  <c r="AF2214" i="9"/>
  <c r="AG2214" i="9"/>
  <c r="AH2214" i="9"/>
  <c r="AI2214" i="9"/>
  <c r="AJ2214" i="9"/>
  <c r="AF2215" i="9"/>
  <c r="AG2215" i="9"/>
  <c r="AH2215" i="9"/>
  <c r="AI2215" i="9"/>
  <c r="AJ2215" i="9"/>
  <c r="AF2216" i="9"/>
  <c r="AG2216" i="9"/>
  <c r="AH2216" i="9"/>
  <c r="AI2216" i="9"/>
  <c r="AJ2216" i="9"/>
  <c r="AF2217" i="9"/>
  <c r="AG2217" i="9"/>
  <c r="AH2217" i="9"/>
  <c r="AI2217" i="9"/>
  <c r="AJ2217" i="9"/>
  <c r="AF2218" i="9"/>
  <c r="AG2218" i="9"/>
  <c r="AH2218" i="9"/>
  <c r="AI2218" i="9"/>
  <c r="AJ2218" i="9"/>
  <c r="AF2219" i="9"/>
  <c r="AG2219" i="9"/>
  <c r="AH2219" i="9"/>
  <c r="AI2219" i="9"/>
  <c r="AJ2219" i="9"/>
  <c r="AF2220" i="9"/>
  <c r="AG2220" i="9"/>
  <c r="AH2220" i="9"/>
  <c r="AI2220" i="9"/>
  <c r="AJ2220" i="9"/>
  <c r="AF2221" i="9"/>
  <c r="AG2221" i="9"/>
  <c r="AH2221" i="9"/>
  <c r="AI2221" i="9"/>
  <c r="AJ2221" i="9"/>
  <c r="AF2222" i="9"/>
  <c r="AG2222" i="9"/>
  <c r="AH2222" i="9"/>
  <c r="AI2222" i="9"/>
  <c r="AJ2222" i="9"/>
  <c r="AF2223" i="9"/>
  <c r="AG2223" i="9"/>
  <c r="AH2223" i="9"/>
  <c r="AI2223" i="9"/>
  <c r="AJ2223" i="9"/>
  <c r="AF2224" i="9"/>
  <c r="AG2224" i="9"/>
  <c r="AH2224" i="9"/>
  <c r="AI2224" i="9"/>
  <c r="AJ2224" i="9"/>
  <c r="AF2225" i="9"/>
  <c r="AG2225" i="9"/>
  <c r="AH2225" i="9"/>
  <c r="AI2225" i="9"/>
  <c r="AJ2225" i="9"/>
  <c r="AF2226" i="9"/>
  <c r="AG2226" i="9"/>
  <c r="AH2226" i="9"/>
  <c r="AI2226" i="9"/>
  <c r="AJ2226" i="9"/>
  <c r="AF2227" i="9"/>
  <c r="AG2227" i="9"/>
  <c r="AH2227" i="9"/>
  <c r="AI2227" i="9"/>
  <c r="AJ2227" i="9"/>
  <c r="AF2228" i="9"/>
  <c r="AG2228" i="9"/>
  <c r="AH2228" i="9"/>
  <c r="AI2228" i="9"/>
  <c r="AJ2228" i="9"/>
  <c r="AF2229" i="9"/>
  <c r="AG2229" i="9"/>
  <c r="AH2229" i="9"/>
  <c r="AI2229" i="9"/>
  <c r="AJ2229" i="9"/>
  <c r="AF2230" i="9"/>
  <c r="AG2230" i="9"/>
  <c r="AH2230" i="9"/>
  <c r="AI2230" i="9"/>
  <c r="AJ2230" i="9"/>
  <c r="AF2231" i="9"/>
  <c r="AG2231" i="9"/>
  <c r="AH2231" i="9"/>
  <c r="AI2231" i="9"/>
  <c r="AJ2231" i="9"/>
  <c r="AF2232" i="9"/>
  <c r="AG2232" i="9"/>
  <c r="AH2232" i="9"/>
  <c r="AI2232" i="9"/>
  <c r="AJ2232" i="9"/>
  <c r="AF2233" i="9"/>
  <c r="AG2233" i="9"/>
  <c r="AH2233" i="9"/>
  <c r="AI2233" i="9"/>
  <c r="AJ2233" i="9"/>
  <c r="AF2234" i="9"/>
  <c r="AG2234" i="9"/>
  <c r="AH2234" i="9"/>
  <c r="AI2234" i="9"/>
  <c r="AJ2234" i="9"/>
  <c r="AF2235" i="9"/>
  <c r="AG2235" i="9"/>
  <c r="AH2235" i="9"/>
  <c r="AI2235" i="9"/>
  <c r="AJ2235" i="9"/>
  <c r="AF2236" i="9"/>
  <c r="AG2236" i="9"/>
  <c r="AH2236" i="9"/>
  <c r="AI2236" i="9"/>
  <c r="AJ2236" i="9"/>
  <c r="AF2237" i="9"/>
  <c r="AG2237" i="9"/>
  <c r="AH2237" i="9"/>
  <c r="AI2237" i="9"/>
  <c r="AJ2237" i="9"/>
  <c r="AF2238" i="9"/>
  <c r="AG2238" i="9"/>
  <c r="AH2238" i="9"/>
  <c r="AI2238" i="9"/>
  <c r="AJ2238" i="9"/>
  <c r="AF2239" i="9"/>
  <c r="AG2239" i="9"/>
  <c r="AH2239" i="9"/>
  <c r="AI2239" i="9"/>
  <c r="AJ2239" i="9"/>
  <c r="AF2240" i="9"/>
  <c r="AG2240" i="9"/>
  <c r="AH2240" i="9"/>
  <c r="AI2240" i="9"/>
  <c r="AJ2240" i="9"/>
  <c r="AF2241" i="9"/>
  <c r="AG2241" i="9"/>
  <c r="AH2241" i="9"/>
  <c r="AI2241" i="9"/>
  <c r="AJ2241" i="9"/>
  <c r="AF2242" i="9"/>
  <c r="AG2242" i="9"/>
  <c r="AH2242" i="9"/>
  <c r="AI2242" i="9"/>
  <c r="AJ2242" i="9"/>
  <c r="AF2243" i="9"/>
  <c r="AG2243" i="9"/>
  <c r="AH2243" i="9"/>
  <c r="AI2243" i="9"/>
  <c r="AJ2243" i="9"/>
  <c r="AF2244" i="9"/>
  <c r="AG2244" i="9"/>
  <c r="AH2244" i="9"/>
  <c r="AI2244" i="9"/>
  <c r="AJ2244" i="9"/>
  <c r="AF2245" i="9"/>
  <c r="AG2245" i="9"/>
  <c r="AH2245" i="9"/>
  <c r="AI2245" i="9"/>
  <c r="AJ2245" i="9"/>
  <c r="AF2246" i="9"/>
  <c r="AG2246" i="9"/>
  <c r="AH2246" i="9"/>
  <c r="AI2246" i="9"/>
  <c r="AJ2246" i="9"/>
  <c r="AF2247" i="9"/>
  <c r="AG2247" i="9"/>
  <c r="AH2247" i="9"/>
  <c r="AI2247" i="9"/>
  <c r="AJ2247" i="9"/>
  <c r="AF2248" i="9"/>
  <c r="AG2248" i="9"/>
  <c r="AH2248" i="9"/>
  <c r="AI2248" i="9"/>
  <c r="AJ2248" i="9"/>
  <c r="AF2249" i="9"/>
  <c r="AG2249" i="9"/>
  <c r="AH2249" i="9"/>
  <c r="AI2249" i="9"/>
  <c r="AJ2249" i="9"/>
  <c r="AF2250" i="9"/>
  <c r="AG2250" i="9"/>
  <c r="AH2250" i="9"/>
  <c r="AI2250" i="9"/>
  <c r="AJ2250" i="9"/>
  <c r="AF2251" i="9"/>
  <c r="AG2251" i="9"/>
  <c r="AH2251" i="9"/>
  <c r="AI2251" i="9"/>
  <c r="AJ2251" i="9"/>
  <c r="AF2252" i="9"/>
  <c r="AG2252" i="9"/>
  <c r="AH2252" i="9"/>
  <c r="AI2252" i="9"/>
  <c r="AJ2252" i="9"/>
  <c r="AF2253" i="9"/>
  <c r="AG2253" i="9"/>
  <c r="AH2253" i="9"/>
  <c r="AI2253" i="9"/>
  <c r="AJ2253" i="9"/>
  <c r="AF2254" i="9"/>
  <c r="AG2254" i="9"/>
  <c r="AH2254" i="9"/>
  <c r="AI2254" i="9"/>
  <c r="AJ2254" i="9"/>
  <c r="AF2255" i="9"/>
  <c r="AG2255" i="9"/>
  <c r="AH2255" i="9"/>
  <c r="AI2255" i="9"/>
  <c r="AJ2255" i="9"/>
  <c r="AF2256" i="9"/>
  <c r="AG2256" i="9"/>
  <c r="AH2256" i="9"/>
  <c r="AI2256" i="9"/>
  <c r="AJ2256" i="9"/>
  <c r="AF2257" i="9"/>
  <c r="AG2257" i="9"/>
  <c r="AH2257" i="9"/>
  <c r="AI2257" i="9"/>
  <c r="AJ2257" i="9"/>
  <c r="AF2258" i="9"/>
  <c r="AG2258" i="9"/>
  <c r="AH2258" i="9"/>
  <c r="AI2258" i="9"/>
  <c r="AJ2258" i="9"/>
  <c r="AF2259" i="9"/>
  <c r="AG2259" i="9"/>
  <c r="AH2259" i="9"/>
  <c r="AI2259" i="9"/>
  <c r="AJ2259" i="9"/>
  <c r="AF2260" i="9"/>
  <c r="AG2260" i="9"/>
  <c r="AH2260" i="9"/>
  <c r="AI2260" i="9"/>
  <c r="AJ2260" i="9"/>
  <c r="AF2261" i="9"/>
  <c r="AG2261" i="9"/>
  <c r="AH2261" i="9"/>
  <c r="AI2261" i="9"/>
  <c r="AJ2261" i="9"/>
  <c r="AF2262" i="9"/>
  <c r="AG2262" i="9"/>
  <c r="AH2262" i="9"/>
  <c r="AI2262" i="9"/>
  <c r="AJ2262" i="9"/>
  <c r="AF2263" i="9"/>
  <c r="AG2263" i="9"/>
  <c r="AH2263" i="9"/>
  <c r="AI2263" i="9"/>
  <c r="AJ2263" i="9"/>
  <c r="AF2264" i="9"/>
  <c r="AG2264" i="9"/>
  <c r="AH2264" i="9"/>
  <c r="AI2264" i="9"/>
  <c r="AJ2264" i="9"/>
  <c r="AF2265" i="9"/>
  <c r="AG2265" i="9"/>
  <c r="AH2265" i="9"/>
  <c r="AI2265" i="9"/>
  <c r="AJ2265" i="9"/>
  <c r="AF2266" i="9"/>
  <c r="AG2266" i="9"/>
  <c r="AH2266" i="9"/>
  <c r="AI2266" i="9"/>
  <c r="AJ2266" i="9"/>
  <c r="AF2267" i="9"/>
  <c r="AG2267" i="9"/>
  <c r="AH2267" i="9"/>
  <c r="AI2267" i="9"/>
  <c r="AJ2267" i="9"/>
  <c r="AF2268" i="9"/>
  <c r="AG2268" i="9"/>
  <c r="AH2268" i="9"/>
  <c r="AI2268" i="9"/>
  <c r="AJ2268" i="9"/>
  <c r="AF2269" i="9"/>
  <c r="AG2269" i="9"/>
  <c r="AH2269" i="9"/>
  <c r="AI2269" i="9"/>
  <c r="AJ2269" i="9"/>
  <c r="AF2270" i="9"/>
  <c r="AG2270" i="9"/>
  <c r="AH2270" i="9"/>
  <c r="AI2270" i="9"/>
  <c r="AJ2270" i="9"/>
  <c r="AF2271" i="9"/>
  <c r="AG2271" i="9"/>
  <c r="AH2271" i="9"/>
  <c r="AI2271" i="9"/>
  <c r="AJ2271" i="9"/>
  <c r="AF2272" i="9"/>
  <c r="AG2272" i="9"/>
  <c r="AH2272" i="9"/>
  <c r="AI2272" i="9"/>
  <c r="AJ2272" i="9"/>
  <c r="AF2273" i="9"/>
  <c r="AG2273" i="9"/>
  <c r="AH2273" i="9"/>
  <c r="AI2273" i="9"/>
  <c r="AJ2273" i="9"/>
  <c r="AF2274" i="9"/>
  <c r="AG2274" i="9"/>
  <c r="AH2274" i="9"/>
  <c r="AI2274" i="9"/>
  <c r="AJ2274" i="9"/>
  <c r="AF2275" i="9"/>
  <c r="AG2275" i="9"/>
  <c r="AH2275" i="9"/>
  <c r="AI2275" i="9"/>
  <c r="AJ2275" i="9"/>
  <c r="AF2276" i="9"/>
  <c r="AG2276" i="9"/>
  <c r="AH2276" i="9"/>
  <c r="AI2276" i="9"/>
  <c r="AJ2276" i="9"/>
  <c r="AF2277" i="9"/>
  <c r="AG2277" i="9"/>
  <c r="AH2277" i="9"/>
  <c r="AI2277" i="9"/>
  <c r="AJ2277" i="9"/>
  <c r="AF2278" i="9"/>
  <c r="AG2278" i="9"/>
  <c r="AH2278" i="9"/>
  <c r="AI2278" i="9"/>
  <c r="AJ2278" i="9"/>
  <c r="AF2279" i="9"/>
  <c r="AG2279" i="9"/>
  <c r="AH2279" i="9"/>
  <c r="AI2279" i="9"/>
  <c r="AJ2279" i="9"/>
  <c r="AF2280" i="9"/>
  <c r="AG2280" i="9"/>
  <c r="AH2280" i="9"/>
  <c r="AI2280" i="9"/>
  <c r="AJ2280" i="9"/>
  <c r="AF2281" i="9"/>
  <c r="AG2281" i="9"/>
  <c r="AH2281" i="9"/>
  <c r="AI2281" i="9"/>
  <c r="AJ2281" i="9"/>
  <c r="AF2282" i="9"/>
  <c r="AG2282" i="9"/>
  <c r="AH2282" i="9"/>
  <c r="AI2282" i="9"/>
  <c r="AJ2282" i="9"/>
  <c r="AF2283" i="9"/>
  <c r="AG2283" i="9"/>
  <c r="AH2283" i="9"/>
  <c r="AI2283" i="9"/>
  <c r="AJ2283" i="9"/>
  <c r="AF2284" i="9"/>
  <c r="AG2284" i="9"/>
  <c r="AH2284" i="9"/>
  <c r="AI2284" i="9"/>
  <c r="AJ2284" i="9"/>
  <c r="AF2285" i="9"/>
  <c r="AG2285" i="9"/>
  <c r="AH2285" i="9"/>
  <c r="AI2285" i="9"/>
  <c r="AJ2285" i="9"/>
  <c r="AF2286" i="9"/>
  <c r="AG2286" i="9"/>
  <c r="AH2286" i="9"/>
  <c r="AI2286" i="9"/>
  <c r="AJ2286" i="9"/>
  <c r="AF2287" i="9"/>
  <c r="AG2287" i="9"/>
  <c r="AH2287" i="9"/>
  <c r="AI2287" i="9"/>
  <c r="AJ2287" i="9"/>
  <c r="AF2288" i="9"/>
  <c r="AG2288" i="9"/>
  <c r="AH2288" i="9"/>
  <c r="AI2288" i="9"/>
  <c r="AJ2288" i="9"/>
  <c r="AF2289" i="9"/>
  <c r="AG2289" i="9"/>
  <c r="AH2289" i="9"/>
  <c r="AI2289" i="9"/>
  <c r="AJ2289" i="9"/>
  <c r="AF2290" i="9"/>
  <c r="AG2290" i="9"/>
  <c r="AH2290" i="9"/>
  <c r="AI2290" i="9"/>
  <c r="AJ2290" i="9"/>
  <c r="AF2291" i="9"/>
  <c r="AG2291" i="9"/>
  <c r="AH2291" i="9"/>
  <c r="AI2291" i="9"/>
  <c r="AJ2291" i="9"/>
  <c r="AF2292" i="9"/>
  <c r="AG2292" i="9"/>
  <c r="AH2292" i="9"/>
  <c r="AI2292" i="9"/>
  <c r="AJ2292" i="9"/>
  <c r="AF2293" i="9"/>
  <c r="AG2293" i="9"/>
  <c r="AH2293" i="9"/>
  <c r="AI2293" i="9"/>
  <c r="AJ2293" i="9"/>
  <c r="AF2294" i="9"/>
  <c r="AG2294" i="9"/>
  <c r="AH2294" i="9"/>
  <c r="AI2294" i="9"/>
  <c r="AJ2294" i="9"/>
  <c r="AF2295" i="9"/>
  <c r="AG2295" i="9"/>
  <c r="AH2295" i="9"/>
  <c r="AI2295" i="9"/>
  <c r="AJ2295" i="9"/>
  <c r="AF2296" i="9"/>
  <c r="AG2296" i="9"/>
  <c r="AH2296" i="9"/>
  <c r="AI2296" i="9"/>
  <c r="AJ2296" i="9"/>
  <c r="AF2297" i="9"/>
  <c r="AG2297" i="9"/>
  <c r="AH2297" i="9"/>
  <c r="AI2297" i="9"/>
  <c r="AJ2297" i="9"/>
  <c r="AF2298" i="9"/>
  <c r="AG2298" i="9"/>
  <c r="AH2298" i="9"/>
  <c r="AI2298" i="9"/>
  <c r="AJ2298" i="9"/>
  <c r="AF2299" i="9"/>
  <c r="AG2299" i="9"/>
  <c r="AH2299" i="9"/>
  <c r="AI2299" i="9"/>
  <c r="AJ2299" i="9"/>
  <c r="AF2300" i="9"/>
  <c r="AG2300" i="9"/>
  <c r="AH2300" i="9"/>
  <c r="AI2300" i="9"/>
  <c r="AJ2300" i="9"/>
  <c r="AF2301" i="9"/>
  <c r="AG2301" i="9"/>
  <c r="AH2301" i="9"/>
  <c r="AI2301" i="9"/>
  <c r="AJ2301" i="9"/>
  <c r="AF2302" i="9"/>
  <c r="AG2302" i="9"/>
  <c r="AH2302" i="9"/>
  <c r="AI2302" i="9"/>
  <c r="AJ2302" i="9"/>
  <c r="AF2303" i="9"/>
  <c r="AG2303" i="9"/>
  <c r="AH2303" i="9"/>
  <c r="AI2303" i="9"/>
  <c r="AJ2303" i="9"/>
  <c r="AF2304" i="9"/>
  <c r="AG2304" i="9"/>
  <c r="AH2304" i="9"/>
  <c r="AI2304" i="9"/>
  <c r="AJ2304" i="9"/>
  <c r="AF2305" i="9"/>
  <c r="AG2305" i="9"/>
  <c r="AH2305" i="9"/>
  <c r="AI2305" i="9"/>
  <c r="AJ2305" i="9"/>
  <c r="AF2306" i="9"/>
  <c r="AG2306" i="9"/>
  <c r="AH2306" i="9"/>
  <c r="AI2306" i="9"/>
  <c r="AJ2306" i="9"/>
  <c r="AF2307" i="9"/>
  <c r="AG2307" i="9"/>
  <c r="AH2307" i="9"/>
  <c r="AI2307" i="9"/>
  <c r="AJ2307" i="9"/>
  <c r="AF2308" i="9"/>
  <c r="AG2308" i="9"/>
  <c r="AH2308" i="9"/>
  <c r="AI2308" i="9"/>
  <c r="AJ2308" i="9"/>
  <c r="AF2309" i="9"/>
  <c r="AG2309" i="9"/>
  <c r="AH2309" i="9"/>
  <c r="AI2309" i="9"/>
  <c r="AJ2309" i="9"/>
  <c r="AF2310" i="9"/>
  <c r="AG2310" i="9"/>
  <c r="AH2310" i="9"/>
  <c r="AI2310" i="9"/>
  <c r="AJ2310" i="9"/>
  <c r="AF2311" i="9"/>
  <c r="AG2311" i="9"/>
  <c r="AH2311" i="9"/>
  <c r="AI2311" i="9"/>
  <c r="AJ2311" i="9"/>
  <c r="AF2312" i="9"/>
  <c r="AG2312" i="9"/>
  <c r="AH2312" i="9"/>
  <c r="AI2312" i="9"/>
  <c r="AJ2312" i="9"/>
  <c r="AF2313" i="9"/>
  <c r="AG2313" i="9"/>
  <c r="AH2313" i="9"/>
  <c r="AI2313" i="9"/>
  <c r="AJ2313" i="9"/>
  <c r="AF2314" i="9"/>
  <c r="AG2314" i="9"/>
  <c r="AH2314" i="9"/>
  <c r="AI2314" i="9"/>
  <c r="AJ2314" i="9"/>
  <c r="AF2315" i="9"/>
  <c r="AG2315" i="9"/>
  <c r="AH2315" i="9"/>
  <c r="AI2315" i="9"/>
  <c r="AJ2315" i="9"/>
  <c r="AF2316" i="9"/>
  <c r="AG2316" i="9"/>
  <c r="AH2316" i="9"/>
  <c r="AI2316" i="9"/>
  <c r="AJ2316" i="9"/>
  <c r="AF2317" i="9"/>
  <c r="AG2317" i="9"/>
  <c r="AH2317" i="9"/>
  <c r="AI2317" i="9"/>
  <c r="AJ2317" i="9"/>
  <c r="AF2318" i="9"/>
  <c r="AG2318" i="9"/>
  <c r="AH2318" i="9"/>
  <c r="AI2318" i="9"/>
  <c r="AJ2318" i="9"/>
  <c r="AF2319" i="9"/>
  <c r="AG2319" i="9"/>
  <c r="AH2319" i="9"/>
  <c r="AI2319" i="9"/>
  <c r="AJ2319" i="9"/>
  <c r="AF2320" i="9"/>
  <c r="AG2320" i="9"/>
  <c r="AH2320" i="9"/>
  <c r="AI2320" i="9"/>
  <c r="AJ2320" i="9"/>
  <c r="AF2321" i="9"/>
  <c r="AG2321" i="9"/>
  <c r="AH2321" i="9"/>
  <c r="AI2321" i="9"/>
  <c r="AJ2321" i="9"/>
  <c r="AF2322" i="9"/>
  <c r="AG2322" i="9"/>
  <c r="AH2322" i="9"/>
  <c r="AI2322" i="9"/>
  <c r="AJ2322" i="9"/>
  <c r="AF2323" i="9"/>
  <c r="AG2323" i="9"/>
  <c r="AH2323" i="9"/>
  <c r="AI2323" i="9"/>
  <c r="AJ2323" i="9"/>
  <c r="AF2324" i="9"/>
  <c r="AG2324" i="9"/>
  <c r="AH2324" i="9"/>
  <c r="AI2324" i="9"/>
  <c r="AJ2324" i="9"/>
  <c r="AF2325" i="9"/>
  <c r="AG2325" i="9"/>
  <c r="AH2325" i="9"/>
  <c r="AI2325" i="9"/>
  <c r="AJ2325" i="9"/>
  <c r="AF2326" i="9"/>
  <c r="AG2326" i="9"/>
  <c r="AH2326" i="9"/>
  <c r="AI2326" i="9"/>
  <c r="AJ2326" i="9"/>
  <c r="AF2327" i="9"/>
  <c r="AG2327" i="9"/>
  <c r="AH2327" i="9"/>
  <c r="AI2327" i="9"/>
  <c r="AJ2327" i="9"/>
  <c r="AF2328" i="9"/>
  <c r="AG2328" i="9"/>
  <c r="AH2328" i="9"/>
  <c r="AI2328" i="9"/>
  <c r="AJ2328" i="9"/>
  <c r="AF2329" i="9"/>
  <c r="AG2329" i="9"/>
  <c r="AH2329" i="9"/>
  <c r="AI2329" i="9"/>
  <c r="AJ2329" i="9"/>
  <c r="AF2330" i="9"/>
  <c r="AG2330" i="9"/>
  <c r="AH2330" i="9"/>
  <c r="AI2330" i="9"/>
  <c r="AJ2330" i="9"/>
  <c r="AF2331" i="9"/>
  <c r="AG2331" i="9"/>
  <c r="AH2331" i="9"/>
  <c r="AI2331" i="9"/>
  <c r="AJ2331" i="9"/>
  <c r="AF2332" i="9"/>
  <c r="AG2332" i="9"/>
  <c r="AH2332" i="9"/>
  <c r="AI2332" i="9"/>
  <c r="AJ2332" i="9"/>
  <c r="AF2333" i="9"/>
  <c r="AG2333" i="9"/>
  <c r="AH2333" i="9"/>
  <c r="AI2333" i="9"/>
  <c r="AJ2333" i="9"/>
  <c r="AF2334" i="9"/>
  <c r="AG2334" i="9"/>
  <c r="AH2334" i="9"/>
  <c r="AI2334" i="9"/>
  <c r="AJ2334" i="9"/>
  <c r="AF2335" i="9"/>
  <c r="AG2335" i="9"/>
  <c r="AH2335" i="9"/>
  <c r="AI2335" i="9"/>
  <c r="AJ2335" i="9"/>
  <c r="AF2336" i="9"/>
  <c r="AG2336" i="9"/>
  <c r="AH2336" i="9"/>
  <c r="AI2336" i="9"/>
  <c r="AJ2336" i="9"/>
  <c r="AF2337" i="9"/>
  <c r="AG2337" i="9"/>
  <c r="AH2337" i="9"/>
  <c r="AI2337" i="9"/>
  <c r="AJ2337" i="9"/>
  <c r="AF2338" i="9"/>
  <c r="AG2338" i="9"/>
  <c r="AH2338" i="9"/>
  <c r="AI2338" i="9"/>
  <c r="AJ2338" i="9"/>
  <c r="AF2339" i="9"/>
  <c r="AG2339" i="9"/>
  <c r="AH2339" i="9"/>
  <c r="AI2339" i="9"/>
  <c r="AJ2339" i="9"/>
  <c r="AF2340" i="9"/>
  <c r="AG2340" i="9"/>
  <c r="AH2340" i="9"/>
  <c r="AI2340" i="9"/>
  <c r="AJ2340" i="9"/>
  <c r="AF2341" i="9"/>
  <c r="AG2341" i="9"/>
  <c r="AH2341" i="9"/>
  <c r="AI2341" i="9"/>
  <c r="AJ2341" i="9"/>
  <c r="AF2342" i="9"/>
  <c r="AG2342" i="9"/>
  <c r="AH2342" i="9"/>
  <c r="AI2342" i="9"/>
  <c r="AJ2342" i="9"/>
  <c r="AF2343" i="9"/>
  <c r="AG2343" i="9"/>
  <c r="AH2343" i="9"/>
  <c r="AI2343" i="9"/>
  <c r="AJ2343" i="9"/>
  <c r="AF2344" i="9"/>
  <c r="AG2344" i="9"/>
  <c r="AH2344" i="9"/>
  <c r="AI2344" i="9"/>
  <c r="AJ2344" i="9"/>
  <c r="AF2345" i="9"/>
  <c r="AG2345" i="9"/>
  <c r="AH2345" i="9"/>
  <c r="AI2345" i="9"/>
  <c r="AJ2345" i="9"/>
  <c r="AF2346" i="9"/>
  <c r="AG2346" i="9"/>
  <c r="AH2346" i="9"/>
  <c r="AI2346" i="9"/>
  <c r="AJ2346" i="9"/>
  <c r="AF2347" i="9"/>
  <c r="AG2347" i="9"/>
  <c r="AH2347" i="9"/>
  <c r="AI2347" i="9"/>
  <c r="AJ2347" i="9"/>
  <c r="AF2348" i="9"/>
  <c r="AG2348" i="9"/>
  <c r="AH2348" i="9"/>
  <c r="AI2348" i="9"/>
  <c r="AJ2348" i="9"/>
  <c r="AF2349" i="9"/>
  <c r="AG2349" i="9"/>
  <c r="AH2349" i="9"/>
  <c r="AI2349" i="9"/>
  <c r="AJ2349" i="9"/>
  <c r="AF2350" i="9"/>
  <c r="AG2350" i="9"/>
  <c r="AH2350" i="9"/>
  <c r="AI2350" i="9"/>
  <c r="AJ2350" i="9"/>
  <c r="AF2351" i="9"/>
  <c r="AG2351" i="9"/>
  <c r="AH2351" i="9"/>
  <c r="AI2351" i="9"/>
  <c r="AJ2351" i="9"/>
  <c r="AF2352" i="9"/>
  <c r="AG2352" i="9"/>
  <c r="AH2352" i="9"/>
  <c r="AI2352" i="9"/>
  <c r="AJ2352" i="9"/>
  <c r="AF2353" i="9"/>
  <c r="AG2353" i="9"/>
  <c r="AH2353" i="9"/>
  <c r="AI2353" i="9"/>
  <c r="AJ2353" i="9"/>
  <c r="AF2354" i="9"/>
  <c r="AG2354" i="9"/>
  <c r="AH2354" i="9"/>
  <c r="AI2354" i="9"/>
  <c r="AJ2354" i="9"/>
  <c r="AF2355" i="9"/>
  <c r="AG2355" i="9"/>
  <c r="AH2355" i="9"/>
  <c r="AI2355" i="9"/>
  <c r="AJ2355" i="9"/>
  <c r="AF2356" i="9"/>
  <c r="AG2356" i="9"/>
  <c r="AH2356" i="9"/>
  <c r="AI2356" i="9"/>
  <c r="AJ2356" i="9"/>
  <c r="AF2357" i="9"/>
  <c r="AG2357" i="9"/>
  <c r="AH2357" i="9"/>
  <c r="AI2357" i="9"/>
  <c r="AJ2357" i="9"/>
  <c r="AF2358" i="9"/>
  <c r="AG2358" i="9"/>
  <c r="AH2358" i="9"/>
  <c r="AI2358" i="9"/>
  <c r="AJ2358" i="9"/>
  <c r="AF2359" i="9"/>
  <c r="AG2359" i="9"/>
  <c r="AH2359" i="9"/>
  <c r="AI2359" i="9"/>
  <c r="AJ2359" i="9"/>
  <c r="AF2360" i="9"/>
  <c r="AG2360" i="9"/>
  <c r="AH2360" i="9"/>
  <c r="AI2360" i="9"/>
  <c r="AJ2360" i="9"/>
  <c r="AF2361" i="9"/>
  <c r="AG2361" i="9"/>
  <c r="AH2361" i="9"/>
  <c r="AI2361" i="9"/>
  <c r="AJ2361" i="9"/>
  <c r="AF2362" i="9"/>
  <c r="AG2362" i="9"/>
  <c r="AH2362" i="9"/>
  <c r="AI2362" i="9"/>
  <c r="AJ2362" i="9"/>
  <c r="AF2363" i="9"/>
  <c r="AG2363" i="9"/>
  <c r="AH2363" i="9"/>
  <c r="AI2363" i="9"/>
  <c r="AJ2363" i="9"/>
  <c r="AF2364" i="9"/>
  <c r="AG2364" i="9"/>
  <c r="AH2364" i="9"/>
  <c r="AI2364" i="9"/>
  <c r="AJ2364" i="9"/>
  <c r="AF2365" i="9"/>
  <c r="AG2365" i="9"/>
  <c r="AH2365" i="9"/>
  <c r="AI2365" i="9"/>
  <c r="AJ2365" i="9"/>
  <c r="AF2366" i="9"/>
  <c r="AG2366" i="9"/>
  <c r="AH2366" i="9"/>
  <c r="AI2366" i="9"/>
  <c r="AJ2366" i="9"/>
  <c r="AF2367" i="9"/>
  <c r="AG2367" i="9"/>
  <c r="AH2367" i="9"/>
  <c r="AI2367" i="9"/>
  <c r="AJ2367" i="9"/>
  <c r="AF2368" i="9"/>
  <c r="AG2368" i="9"/>
  <c r="AH2368" i="9"/>
  <c r="AI2368" i="9"/>
  <c r="AJ2368" i="9"/>
  <c r="AF2369" i="9"/>
  <c r="AG2369" i="9"/>
  <c r="AH2369" i="9"/>
  <c r="AI2369" i="9"/>
  <c r="AJ2369" i="9"/>
  <c r="AF2370" i="9"/>
  <c r="AG2370" i="9"/>
  <c r="AH2370" i="9"/>
  <c r="AI2370" i="9"/>
  <c r="AJ2370" i="9"/>
  <c r="AF2371" i="9"/>
  <c r="AG2371" i="9"/>
  <c r="AH2371" i="9"/>
  <c r="AI2371" i="9"/>
  <c r="AJ2371" i="9"/>
  <c r="AF2372" i="9"/>
  <c r="AG2372" i="9"/>
  <c r="AH2372" i="9"/>
  <c r="AI2372" i="9"/>
  <c r="AJ2372" i="9"/>
  <c r="AF2373" i="9"/>
  <c r="AG2373" i="9"/>
  <c r="AH2373" i="9"/>
  <c r="AI2373" i="9"/>
  <c r="AJ2373" i="9"/>
  <c r="AF2374" i="9"/>
  <c r="AG2374" i="9"/>
  <c r="AH2374" i="9"/>
  <c r="AI2374" i="9"/>
  <c r="AJ2374" i="9"/>
  <c r="AF2375" i="9"/>
  <c r="AG2375" i="9"/>
  <c r="AH2375" i="9"/>
  <c r="AI2375" i="9"/>
  <c r="AJ2375" i="9"/>
  <c r="AF2376" i="9"/>
  <c r="AG2376" i="9"/>
  <c r="AH2376" i="9"/>
  <c r="AI2376" i="9"/>
  <c r="AJ2376" i="9"/>
  <c r="AF2377" i="9"/>
  <c r="AG2377" i="9"/>
  <c r="AH2377" i="9"/>
  <c r="AI2377" i="9"/>
  <c r="AJ2377" i="9"/>
  <c r="AF2378" i="9"/>
  <c r="AG2378" i="9"/>
  <c r="AH2378" i="9"/>
  <c r="AI2378" i="9"/>
  <c r="AJ2378" i="9"/>
  <c r="AF2379" i="9"/>
  <c r="AG2379" i="9"/>
  <c r="AH2379" i="9"/>
  <c r="AI2379" i="9"/>
  <c r="AJ2379" i="9"/>
  <c r="AF2380" i="9"/>
  <c r="AG2380" i="9"/>
  <c r="AH2380" i="9"/>
  <c r="AI2380" i="9"/>
  <c r="AJ2380" i="9"/>
  <c r="AF2381" i="9"/>
  <c r="AG2381" i="9"/>
  <c r="AH2381" i="9"/>
  <c r="AI2381" i="9"/>
  <c r="AJ2381" i="9"/>
  <c r="AF2382" i="9"/>
  <c r="AG2382" i="9"/>
  <c r="AH2382" i="9"/>
  <c r="AI2382" i="9"/>
  <c r="AJ2382" i="9"/>
  <c r="AF2383" i="9"/>
  <c r="AG2383" i="9"/>
  <c r="AH2383" i="9"/>
  <c r="AI2383" i="9"/>
  <c r="AJ2383" i="9"/>
  <c r="AF2384" i="9"/>
  <c r="AG2384" i="9"/>
  <c r="AH2384" i="9"/>
  <c r="AI2384" i="9"/>
  <c r="AJ2384" i="9"/>
  <c r="AF2385" i="9"/>
  <c r="AG2385" i="9"/>
  <c r="AH2385" i="9"/>
  <c r="AI2385" i="9"/>
  <c r="AJ2385" i="9"/>
  <c r="AF2386" i="9"/>
  <c r="AG2386" i="9"/>
  <c r="AH2386" i="9"/>
  <c r="AI2386" i="9"/>
  <c r="AJ2386" i="9"/>
  <c r="AF2387" i="9"/>
  <c r="AG2387" i="9"/>
  <c r="AH2387" i="9"/>
  <c r="AI2387" i="9"/>
  <c r="AJ2387" i="9"/>
  <c r="AF2388" i="9"/>
  <c r="AG2388" i="9"/>
  <c r="AH2388" i="9"/>
  <c r="AI2388" i="9"/>
  <c r="AJ2388" i="9"/>
  <c r="AF2389" i="9"/>
  <c r="AG2389" i="9"/>
  <c r="AH2389" i="9"/>
  <c r="AI2389" i="9"/>
  <c r="AJ2389" i="9"/>
  <c r="AF2390" i="9"/>
  <c r="AG2390" i="9"/>
  <c r="AH2390" i="9"/>
  <c r="AI2390" i="9"/>
  <c r="AJ2390" i="9"/>
  <c r="AF2391" i="9"/>
  <c r="AG2391" i="9"/>
  <c r="AH2391" i="9"/>
  <c r="AI2391" i="9"/>
  <c r="AJ2391" i="9"/>
  <c r="AF2392" i="9"/>
  <c r="AG2392" i="9"/>
  <c r="AH2392" i="9"/>
  <c r="AI2392" i="9"/>
  <c r="AJ2392" i="9"/>
  <c r="AF2393" i="9"/>
  <c r="AG2393" i="9"/>
  <c r="AH2393" i="9"/>
  <c r="AI2393" i="9"/>
  <c r="AJ2393" i="9"/>
  <c r="AF2394" i="9"/>
  <c r="AG2394" i="9"/>
  <c r="AH2394" i="9"/>
  <c r="AI2394" i="9"/>
  <c r="AJ2394" i="9"/>
  <c r="AF2395" i="9"/>
  <c r="AG2395" i="9"/>
  <c r="AH2395" i="9"/>
  <c r="AI2395" i="9"/>
  <c r="AJ2395" i="9"/>
  <c r="AF2396" i="9"/>
  <c r="AG2396" i="9"/>
  <c r="AH2396" i="9"/>
  <c r="AI2396" i="9"/>
  <c r="AJ2396" i="9"/>
  <c r="AF2397" i="9"/>
  <c r="AG2397" i="9"/>
  <c r="AH2397" i="9"/>
  <c r="AI2397" i="9"/>
  <c r="AJ2397" i="9"/>
  <c r="AF2398" i="9"/>
  <c r="AG2398" i="9"/>
  <c r="AH2398" i="9"/>
  <c r="AI2398" i="9"/>
  <c r="AJ2398" i="9"/>
  <c r="AF2399" i="9"/>
  <c r="AG2399" i="9"/>
  <c r="AH2399" i="9"/>
  <c r="AI2399" i="9"/>
  <c r="AJ2399" i="9"/>
  <c r="AF2400" i="9"/>
  <c r="AG2400" i="9"/>
  <c r="AH2400" i="9"/>
  <c r="AI2400" i="9"/>
  <c r="AJ2400" i="9"/>
  <c r="AF2401" i="9"/>
  <c r="AG2401" i="9"/>
  <c r="AH2401" i="9"/>
  <c r="AI2401" i="9"/>
  <c r="AJ2401" i="9"/>
  <c r="AF2402" i="9"/>
  <c r="AG2402" i="9"/>
  <c r="AH2402" i="9"/>
  <c r="AI2402" i="9"/>
  <c r="AJ2402" i="9"/>
  <c r="AF2403" i="9"/>
  <c r="AG2403" i="9"/>
  <c r="AH2403" i="9"/>
  <c r="AI2403" i="9"/>
  <c r="AJ2403" i="9"/>
  <c r="AF2404" i="9"/>
  <c r="AG2404" i="9"/>
  <c r="AH2404" i="9"/>
  <c r="AI2404" i="9"/>
  <c r="AJ2404" i="9"/>
  <c r="AF2405" i="9"/>
  <c r="AG2405" i="9"/>
  <c r="AH2405" i="9"/>
  <c r="AI2405" i="9"/>
  <c r="AJ2405" i="9"/>
  <c r="AF2406" i="9"/>
  <c r="AG2406" i="9"/>
  <c r="AH2406" i="9"/>
  <c r="AI2406" i="9"/>
  <c r="AJ2406" i="9"/>
  <c r="AF2407" i="9"/>
  <c r="AG2407" i="9"/>
  <c r="AH2407" i="9"/>
  <c r="AI2407" i="9"/>
  <c r="AJ2407" i="9"/>
  <c r="AF2408" i="9"/>
  <c r="AG2408" i="9"/>
  <c r="AH2408" i="9"/>
  <c r="AI2408" i="9"/>
  <c r="AJ2408" i="9"/>
  <c r="AF2409" i="9"/>
  <c r="AG2409" i="9"/>
  <c r="AH2409" i="9"/>
  <c r="AI2409" i="9"/>
  <c r="AJ2409" i="9"/>
  <c r="AF2410" i="9"/>
  <c r="AG2410" i="9"/>
  <c r="AH2410" i="9"/>
  <c r="AI2410" i="9"/>
  <c r="AJ2410" i="9"/>
  <c r="AF2411" i="9"/>
  <c r="AG2411" i="9"/>
  <c r="AH2411" i="9"/>
  <c r="AI2411" i="9"/>
  <c r="AJ2411" i="9"/>
  <c r="AF2412" i="9"/>
  <c r="AG2412" i="9"/>
  <c r="AH2412" i="9"/>
  <c r="AI2412" i="9"/>
  <c r="AJ2412" i="9"/>
  <c r="AF2413" i="9"/>
  <c r="AG2413" i="9"/>
  <c r="AH2413" i="9"/>
  <c r="AI2413" i="9"/>
  <c r="AJ2413" i="9"/>
  <c r="AF2414" i="9"/>
  <c r="AG2414" i="9"/>
  <c r="AH2414" i="9"/>
  <c r="AI2414" i="9"/>
  <c r="AJ2414" i="9"/>
  <c r="AF2415" i="9"/>
  <c r="AG2415" i="9"/>
  <c r="AH2415" i="9"/>
  <c r="AI2415" i="9"/>
  <c r="AJ2415" i="9"/>
  <c r="AF2416" i="9"/>
  <c r="AG2416" i="9"/>
  <c r="AH2416" i="9"/>
  <c r="AI2416" i="9"/>
  <c r="AJ2416" i="9"/>
  <c r="AF2417" i="9"/>
  <c r="AG2417" i="9"/>
  <c r="AH2417" i="9"/>
  <c r="AI2417" i="9"/>
  <c r="AJ2417" i="9"/>
  <c r="AF2418" i="9"/>
  <c r="AG2418" i="9"/>
  <c r="AH2418" i="9"/>
  <c r="AI2418" i="9"/>
  <c r="AJ2418" i="9"/>
  <c r="AF2419" i="9"/>
  <c r="AG2419" i="9"/>
  <c r="AH2419" i="9"/>
  <c r="AI2419" i="9"/>
  <c r="AJ2419" i="9"/>
  <c r="AF2420" i="9"/>
  <c r="AG2420" i="9"/>
  <c r="AH2420" i="9"/>
  <c r="AI2420" i="9"/>
  <c r="AJ2420" i="9"/>
  <c r="AF2421" i="9"/>
  <c r="AG2421" i="9"/>
  <c r="AH2421" i="9"/>
  <c r="AI2421" i="9"/>
  <c r="AJ2421" i="9"/>
  <c r="AF2422" i="9"/>
  <c r="AG2422" i="9"/>
  <c r="AH2422" i="9"/>
  <c r="AI2422" i="9"/>
  <c r="AJ2422" i="9"/>
  <c r="AF2423" i="9"/>
  <c r="AG2423" i="9"/>
  <c r="AH2423" i="9"/>
  <c r="AI2423" i="9"/>
  <c r="AJ2423" i="9"/>
  <c r="AF2424" i="9"/>
  <c r="AG2424" i="9"/>
  <c r="AH2424" i="9"/>
  <c r="AI2424" i="9"/>
  <c r="AJ2424" i="9"/>
  <c r="AF2425" i="9"/>
  <c r="AG2425" i="9"/>
  <c r="AH2425" i="9"/>
  <c r="AI2425" i="9"/>
  <c r="AJ2425" i="9"/>
  <c r="AF2426" i="9"/>
  <c r="AG2426" i="9"/>
  <c r="AH2426" i="9"/>
  <c r="AI2426" i="9"/>
  <c r="AJ2426" i="9"/>
  <c r="AF2427" i="9"/>
  <c r="AG2427" i="9"/>
  <c r="AH2427" i="9"/>
  <c r="AI2427" i="9"/>
  <c r="AJ2427" i="9"/>
  <c r="AF2428" i="9"/>
  <c r="AG2428" i="9"/>
  <c r="AH2428" i="9"/>
  <c r="AI2428" i="9"/>
  <c r="AJ2428" i="9"/>
  <c r="AF2429" i="9"/>
  <c r="AG2429" i="9"/>
  <c r="AH2429" i="9"/>
  <c r="AI2429" i="9"/>
  <c r="AJ2429" i="9"/>
  <c r="AF2430" i="9"/>
  <c r="AG2430" i="9"/>
  <c r="AH2430" i="9"/>
  <c r="AI2430" i="9"/>
  <c r="AJ2430" i="9"/>
  <c r="AF2431" i="9"/>
  <c r="AG2431" i="9"/>
  <c r="AH2431" i="9"/>
  <c r="AI2431" i="9"/>
  <c r="AJ2431" i="9"/>
  <c r="AF2432" i="9"/>
  <c r="AG2432" i="9"/>
  <c r="AH2432" i="9"/>
  <c r="AI2432" i="9"/>
  <c r="AJ2432" i="9"/>
  <c r="AF2433" i="9"/>
  <c r="AG2433" i="9"/>
  <c r="AH2433" i="9"/>
  <c r="AI2433" i="9"/>
  <c r="AJ2433" i="9"/>
  <c r="AF2434" i="9"/>
  <c r="AG2434" i="9"/>
  <c r="AH2434" i="9"/>
  <c r="AI2434" i="9"/>
  <c r="AJ2434" i="9"/>
  <c r="AF2435" i="9"/>
  <c r="AG2435" i="9"/>
  <c r="AH2435" i="9"/>
  <c r="AI2435" i="9"/>
  <c r="AJ2435" i="9"/>
  <c r="AF2436" i="9"/>
  <c r="AG2436" i="9"/>
  <c r="AH2436" i="9"/>
  <c r="AI2436" i="9"/>
  <c r="AJ2436" i="9"/>
  <c r="AF2437" i="9"/>
  <c r="AG2437" i="9"/>
  <c r="AH2437" i="9"/>
  <c r="AI2437" i="9"/>
  <c r="AJ2437" i="9"/>
  <c r="AF2438" i="9"/>
  <c r="AG2438" i="9"/>
  <c r="AH2438" i="9"/>
  <c r="AI2438" i="9"/>
  <c r="AJ2438" i="9"/>
  <c r="AF2439" i="9"/>
  <c r="AG2439" i="9"/>
  <c r="AH2439" i="9"/>
  <c r="AI2439" i="9"/>
  <c r="AJ2439" i="9"/>
  <c r="AF2440" i="9"/>
  <c r="AG2440" i="9"/>
  <c r="AH2440" i="9"/>
  <c r="AI2440" i="9"/>
  <c r="AJ2440" i="9"/>
  <c r="AF2441" i="9"/>
  <c r="AG2441" i="9"/>
  <c r="AH2441" i="9"/>
  <c r="AI2441" i="9"/>
  <c r="AJ2441" i="9"/>
  <c r="AF2442" i="9"/>
  <c r="AG2442" i="9"/>
  <c r="AH2442" i="9"/>
  <c r="AI2442" i="9"/>
  <c r="AJ2442" i="9"/>
  <c r="AF2443" i="9"/>
  <c r="AG2443" i="9"/>
  <c r="AH2443" i="9"/>
  <c r="AI2443" i="9"/>
  <c r="AJ2443" i="9"/>
  <c r="AF2444" i="9"/>
  <c r="AG2444" i="9"/>
  <c r="AH2444" i="9"/>
  <c r="AI2444" i="9"/>
  <c r="AJ2444" i="9"/>
  <c r="AF2445" i="9"/>
  <c r="AG2445" i="9"/>
  <c r="AH2445" i="9"/>
  <c r="AI2445" i="9"/>
  <c r="AJ2445" i="9"/>
  <c r="AF2446" i="9"/>
  <c r="AG2446" i="9"/>
  <c r="AH2446" i="9"/>
  <c r="AI2446" i="9"/>
  <c r="AJ2446" i="9"/>
  <c r="AF2447" i="9"/>
  <c r="AG2447" i="9"/>
  <c r="AH2447" i="9"/>
  <c r="AI2447" i="9"/>
  <c r="AJ2447" i="9"/>
  <c r="AF2448" i="9"/>
  <c r="AG2448" i="9"/>
  <c r="AH2448" i="9"/>
  <c r="AI2448" i="9"/>
  <c r="AJ2448" i="9"/>
  <c r="AF2449" i="9"/>
  <c r="AG2449" i="9"/>
  <c r="AH2449" i="9"/>
  <c r="AI2449" i="9"/>
  <c r="AJ2449" i="9"/>
  <c r="AF2450" i="9"/>
  <c r="AG2450" i="9"/>
  <c r="AH2450" i="9"/>
  <c r="AI2450" i="9"/>
  <c r="AJ2450" i="9"/>
  <c r="AF2451" i="9"/>
  <c r="AG2451" i="9"/>
  <c r="AH2451" i="9"/>
  <c r="AI2451" i="9"/>
  <c r="AJ2451" i="9"/>
  <c r="AF2452" i="9"/>
  <c r="AG2452" i="9"/>
  <c r="AH2452" i="9"/>
  <c r="AI2452" i="9"/>
  <c r="AJ2452" i="9"/>
  <c r="AF2453" i="9"/>
  <c r="AG2453" i="9"/>
  <c r="AH2453" i="9"/>
  <c r="AI2453" i="9"/>
  <c r="AJ2453" i="9"/>
  <c r="AF2454" i="9"/>
  <c r="AG2454" i="9"/>
  <c r="AH2454" i="9"/>
  <c r="AI2454" i="9"/>
  <c r="AJ2454" i="9"/>
  <c r="AF2455" i="9"/>
  <c r="AG2455" i="9"/>
  <c r="AH2455" i="9"/>
  <c r="AI2455" i="9"/>
  <c r="AJ2455" i="9"/>
  <c r="AF2456" i="9"/>
  <c r="AG2456" i="9"/>
  <c r="AH2456" i="9"/>
  <c r="AI2456" i="9"/>
  <c r="AJ2456" i="9"/>
  <c r="AF2457" i="9"/>
  <c r="AG2457" i="9"/>
  <c r="AH2457" i="9"/>
  <c r="AI2457" i="9"/>
  <c r="AJ2457" i="9"/>
  <c r="AF2458" i="9"/>
  <c r="AG2458" i="9"/>
  <c r="AH2458" i="9"/>
  <c r="AI2458" i="9"/>
  <c r="AJ2458" i="9"/>
  <c r="AF2459" i="9"/>
  <c r="AG2459" i="9"/>
  <c r="AH2459" i="9"/>
  <c r="AI2459" i="9"/>
  <c r="AJ2459" i="9"/>
  <c r="AF2460" i="9"/>
  <c r="AG2460" i="9"/>
  <c r="AH2460" i="9"/>
  <c r="AI2460" i="9"/>
  <c r="AJ2460" i="9"/>
  <c r="AF2461" i="9"/>
  <c r="AG2461" i="9"/>
  <c r="AH2461" i="9"/>
  <c r="AI2461" i="9"/>
  <c r="AJ2461" i="9"/>
  <c r="AF2462" i="9"/>
  <c r="AG2462" i="9"/>
  <c r="AH2462" i="9"/>
  <c r="AI2462" i="9"/>
  <c r="AJ2462" i="9"/>
  <c r="AF2463" i="9"/>
  <c r="AG2463" i="9"/>
  <c r="AH2463" i="9"/>
  <c r="AI2463" i="9"/>
  <c r="AJ2463" i="9"/>
  <c r="AF2464" i="9"/>
  <c r="AG2464" i="9"/>
  <c r="AH2464" i="9"/>
  <c r="AI2464" i="9"/>
  <c r="AJ2464" i="9"/>
  <c r="AF2465" i="9"/>
  <c r="AG2465" i="9"/>
  <c r="AH2465" i="9"/>
  <c r="AI2465" i="9"/>
  <c r="AJ2465" i="9"/>
  <c r="AF2466" i="9"/>
  <c r="AG2466" i="9"/>
  <c r="AH2466" i="9"/>
  <c r="AI2466" i="9"/>
  <c r="AJ2466" i="9"/>
  <c r="AF2467" i="9"/>
  <c r="AG2467" i="9"/>
  <c r="AH2467" i="9"/>
  <c r="AI2467" i="9"/>
  <c r="AJ2467" i="9"/>
  <c r="AF2468" i="9"/>
  <c r="AG2468" i="9"/>
  <c r="AH2468" i="9"/>
  <c r="AI2468" i="9"/>
  <c r="AJ2468" i="9"/>
  <c r="AF2469" i="9"/>
  <c r="AG2469" i="9"/>
  <c r="AH2469" i="9"/>
  <c r="AI2469" i="9"/>
  <c r="AJ2469" i="9"/>
  <c r="AF2470" i="9"/>
  <c r="AG2470" i="9"/>
  <c r="AH2470" i="9"/>
  <c r="AI2470" i="9"/>
  <c r="AJ2470" i="9"/>
  <c r="AF2471" i="9"/>
  <c r="AG2471" i="9"/>
  <c r="AH2471" i="9"/>
  <c r="AI2471" i="9"/>
  <c r="AJ2471" i="9"/>
  <c r="AF2472" i="9"/>
  <c r="AG2472" i="9"/>
  <c r="AH2472" i="9"/>
  <c r="AI2472" i="9"/>
  <c r="AJ2472" i="9"/>
  <c r="AF2473" i="9"/>
  <c r="AG2473" i="9"/>
  <c r="AH2473" i="9"/>
  <c r="AI2473" i="9"/>
  <c r="AJ2473" i="9"/>
  <c r="AF2474" i="9"/>
  <c r="AG2474" i="9"/>
  <c r="AH2474" i="9"/>
  <c r="AI2474" i="9"/>
  <c r="AJ2474" i="9"/>
  <c r="AF2475" i="9"/>
  <c r="AG2475" i="9"/>
  <c r="AH2475" i="9"/>
  <c r="AI2475" i="9"/>
  <c r="AJ2475" i="9"/>
  <c r="AF2476" i="9"/>
  <c r="AG2476" i="9"/>
  <c r="AH2476" i="9"/>
  <c r="AI2476" i="9"/>
  <c r="AJ2476" i="9"/>
  <c r="AF2477" i="9"/>
  <c r="AG2477" i="9"/>
  <c r="AH2477" i="9"/>
  <c r="AI2477" i="9"/>
  <c r="AJ2477" i="9"/>
  <c r="AF2478" i="9"/>
  <c r="AG2478" i="9"/>
  <c r="AH2478" i="9"/>
  <c r="AI2478" i="9"/>
  <c r="AJ2478" i="9"/>
  <c r="AF2479" i="9"/>
  <c r="AG2479" i="9"/>
  <c r="AH2479" i="9"/>
  <c r="AI2479" i="9"/>
  <c r="AJ2479" i="9"/>
  <c r="AF2480" i="9"/>
  <c r="AG2480" i="9"/>
  <c r="AH2480" i="9"/>
  <c r="AI2480" i="9"/>
  <c r="AJ2480" i="9"/>
  <c r="AF2481" i="9"/>
  <c r="AG2481" i="9"/>
  <c r="AH2481" i="9"/>
  <c r="AI2481" i="9"/>
  <c r="AJ2481" i="9"/>
  <c r="AF2482" i="9"/>
  <c r="AG2482" i="9"/>
  <c r="AH2482" i="9"/>
  <c r="AI2482" i="9"/>
  <c r="AJ2482" i="9"/>
  <c r="AF2483" i="9"/>
  <c r="AG2483" i="9"/>
  <c r="AH2483" i="9"/>
  <c r="AI2483" i="9"/>
  <c r="AJ2483" i="9"/>
  <c r="AF2484" i="9"/>
  <c r="AG2484" i="9"/>
  <c r="AH2484" i="9"/>
  <c r="AI2484" i="9"/>
  <c r="AJ2484" i="9"/>
  <c r="AF2485" i="9"/>
  <c r="AG2485" i="9"/>
  <c r="AH2485" i="9"/>
  <c r="AI2485" i="9"/>
  <c r="AJ2485" i="9"/>
  <c r="AF2486" i="9"/>
  <c r="AG2486" i="9"/>
  <c r="AH2486" i="9"/>
  <c r="AI2486" i="9"/>
  <c r="AJ2486" i="9"/>
  <c r="AF2487" i="9"/>
  <c r="AG2487" i="9"/>
  <c r="AH2487" i="9"/>
  <c r="AI2487" i="9"/>
  <c r="AJ2487" i="9"/>
  <c r="AF2488" i="9"/>
  <c r="AG2488" i="9"/>
  <c r="AH2488" i="9"/>
  <c r="AI2488" i="9"/>
  <c r="AJ2488" i="9"/>
  <c r="AF2489" i="9"/>
  <c r="AG2489" i="9"/>
  <c r="AH2489" i="9"/>
  <c r="AI2489" i="9"/>
  <c r="AJ2489" i="9"/>
  <c r="AF2490" i="9"/>
  <c r="AG2490" i="9"/>
  <c r="AH2490" i="9"/>
  <c r="AI2490" i="9"/>
  <c r="AJ2490" i="9"/>
  <c r="AF2491" i="9"/>
  <c r="AG2491" i="9"/>
  <c r="AH2491" i="9"/>
  <c r="AI2491" i="9"/>
  <c r="AJ2491" i="9"/>
  <c r="AF2492" i="9"/>
  <c r="AG2492" i="9"/>
  <c r="AH2492" i="9"/>
  <c r="AI2492" i="9"/>
  <c r="AJ2492" i="9"/>
  <c r="AF2493" i="9"/>
  <c r="AG2493" i="9"/>
  <c r="AH2493" i="9"/>
  <c r="AI2493" i="9"/>
  <c r="AJ2493" i="9"/>
  <c r="AF2494" i="9"/>
  <c r="AG2494" i="9"/>
  <c r="AH2494" i="9"/>
  <c r="AI2494" i="9"/>
  <c r="AJ2494" i="9"/>
  <c r="AF2495" i="9"/>
  <c r="AG2495" i="9"/>
  <c r="AH2495" i="9"/>
  <c r="AI2495" i="9"/>
  <c r="AJ2495" i="9"/>
  <c r="AF2496" i="9"/>
  <c r="AG2496" i="9"/>
  <c r="AH2496" i="9"/>
  <c r="AI2496" i="9"/>
  <c r="AJ2496" i="9"/>
  <c r="AF2497" i="9"/>
  <c r="AG2497" i="9"/>
  <c r="AH2497" i="9"/>
  <c r="AI2497" i="9"/>
  <c r="AJ2497" i="9"/>
  <c r="AF2498" i="9"/>
  <c r="AG2498" i="9"/>
  <c r="AH2498" i="9"/>
  <c r="AI2498" i="9"/>
  <c r="AJ2498" i="9"/>
  <c r="AF2499" i="9"/>
  <c r="AG2499" i="9"/>
  <c r="AH2499" i="9"/>
  <c r="AI2499" i="9"/>
  <c r="AJ2499" i="9"/>
  <c r="AF2500" i="9"/>
  <c r="AG2500" i="9"/>
  <c r="AH2500" i="9"/>
  <c r="AI2500" i="9"/>
  <c r="AJ2500" i="9"/>
  <c r="AF2501" i="9"/>
  <c r="AG2501" i="9"/>
  <c r="AH2501" i="9"/>
  <c r="AI2501" i="9"/>
  <c r="AJ2501" i="9"/>
  <c r="AF2502" i="9"/>
  <c r="AG2502" i="9"/>
  <c r="AH2502" i="9"/>
  <c r="AI2502" i="9"/>
  <c r="AJ2502" i="9"/>
  <c r="AF2503" i="9"/>
  <c r="AG2503" i="9"/>
  <c r="AH2503" i="9"/>
  <c r="AI2503" i="9"/>
  <c r="AJ2503" i="9"/>
  <c r="AF2504" i="9"/>
  <c r="AG2504" i="9"/>
  <c r="AH2504" i="9"/>
  <c r="AI2504" i="9"/>
  <c r="AJ2504" i="9"/>
  <c r="AF2505" i="9"/>
  <c r="AG2505" i="9"/>
  <c r="AH2505" i="9"/>
  <c r="AI2505" i="9"/>
  <c r="AJ2505" i="9"/>
  <c r="AF2506" i="9"/>
  <c r="AG2506" i="9"/>
  <c r="AH2506" i="9"/>
  <c r="AI2506" i="9"/>
  <c r="AJ2506" i="9"/>
  <c r="AF2507" i="9"/>
  <c r="AG2507" i="9"/>
  <c r="AH2507" i="9"/>
  <c r="AI2507" i="9"/>
  <c r="AJ2507" i="9"/>
  <c r="AF2508" i="9"/>
  <c r="AG2508" i="9"/>
  <c r="AH2508" i="9"/>
  <c r="AI2508" i="9"/>
  <c r="AJ2508" i="9"/>
  <c r="AF2509" i="9"/>
  <c r="AG2509" i="9"/>
  <c r="AH2509" i="9"/>
  <c r="AI2509" i="9"/>
  <c r="AJ2509" i="9"/>
  <c r="AF2510" i="9"/>
  <c r="AG2510" i="9"/>
  <c r="AH2510" i="9"/>
  <c r="AI2510" i="9"/>
  <c r="AJ2510" i="9"/>
  <c r="AF2511" i="9"/>
  <c r="AG2511" i="9"/>
  <c r="AH2511" i="9"/>
  <c r="AI2511" i="9"/>
  <c r="AJ2511" i="9"/>
  <c r="AF2512" i="9"/>
  <c r="AG2512" i="9"/>
  <c r="AH2512" i="9"/>
  <c r="AI2512" i="9"/>
  <c r="AJ2512" i="9"/>
  <c r="AF2513" i="9"/>
  <c r="AG2513" i="9"/>
  <c r="AH2513" i="9"/>
  <c r="AI2513" i="9"/>
  <c r="AJ2513" i="9"/>
  <c r="AF2514" i="9"/>
  <c r="AG2514" i="9"/>
  <c r="AH2514" i="9"/>
  <c r="AI2514" i="9"/>
  <c r="AJ2514" i="9"/>
  <c r="AF2515" i="9"/>
  <c r="AG2515" i="9"/>
  <c r="AH2515" i="9"/>
  <c r="AI2515" i="9"/>
  <c r="AJ2515" i="9"/>
  <c r="AF2516" i="9"/>
  <c r="AG2516" i="9"/>
  <c r="AH2516" i="9"/>
  <c r="AI2516" i="9"/>
  <c r="AJ2516" i="9"/>
  <c r="AF2517" i="9"/>
  <c r="AG2517" i="9"/>
  <c r="AH2517" i="9"/>
  <c r="AI2517" i="9"/>
  <c r="AJ2517" i="9"/>
  <c r="AF2518" i="9"/>
  <c r="AG2518" i="9"/>
  <c r="AH2518" i="9"/>
  <c r="AI2518" i="9"/>
  <c r="AJ2518" i="9"/>
  <c r="AF2519" i="9"/>
  <c r="AG2519" i="9"/>
  <c r="AH2519" i="9"/>
  <c r="AI2519" i="9"/>
  <c r="AJ2519" i="9"/>
  <c r="AF2520" i="9"/>
  <c r="AG2520" i="9"/>
  <c r="AH2520" i="9"/>
  <c r="AI2520" i="9"/>
  <c r="AJ2520" i="9"/>
  <c r="AF2521" i="9"/>
  <c r="AG2521" i="9"/>
  <c r="AH2521" i="9"/>
  <c r="AI2521" i="9"/>
  <c r="AJ2521" i="9"/>
  <c r="AF2522" i="9"/>
  <c r="AG2522" i="9"/>
  <c r="AH2522" i="9"/>
  <c r="AI2522" i="9"/>
  <c r="AJ2522" i="9"/>
  <c r="AF2523" i="9"/>
  <c r="AG2523" i="9"/>
  <c r="AH2523" i="9"/>
  <c r="AI2523" i="9"/>
  <c r="AJ2523" i="9"/>
  <c r="AF2524" i="9"/>
  <c r="AG2524" i="9"/>
  <c r="AH2524" i="9"/>
  <c r="AI2524" i="9"/>
  <c r="AJ2524" i="9"/>
  <c r="AF2525" i="9"/>
  <c r="AG2525" i="9"/>
  <c r="AH2525" i="9"/>
  <c r="AI2525" i="9"/>
  <c r="AJ2525" i="9"/>
  <c r="AF2526" i="9"/>
  <c r="AG2526" i="9"/>
  <c r="AH2526" i="9"/>
  <c r="AI2526" i="9"/>
  <c r="AJ2526" i="9"/>
  <c r="AF2527" i="9"/>
  <c r="AG2527" i="9"/>
  <c r="AH2527" i="9"/>
  <c r="AI2527" i="9"/>
  <c r="AJ2527" i="9"/>
  <c r="AF2528" i="9"/>
  <c r="AG2528" i="9"/>
  <c r="AH2528" i="9"/>
  <c r="AI2528" i="9"/>
  <c r="AJ2528" i="9"/>
  <c r="AF2529" i="9"/>
  <c r="AG2529" i="9"/>
  <c r="AH2529" i="9"/>
  <c r="AI2529" i="9"/>
  <c r="AJ2529" i="9"/>
  <c r="AF2530" i="9"/>
  <c r="AG2530" i="9"/>
  <c r="AH2530" i="9"/>
  <c r="AI2530" i="9"/>
  <c r="AJ2530" i="9"/>
  <c r="AF2531" i="9"/>
  <c r="AG2531" i="9"/>
  <c r="AH2531" i="9"/>
  <c r="AI2531" i="9"/>
  <c r="AJ2531" i="9"/>
  <c r="AF2532" i="9"/>
  <c r="AG2532" i="9"/>
  <c r="AH2532" i="9"/>
  <c r="AI2532" i="9"/>
  <c r="AJ2532" i="9"/>
  <c r="AF2533" i="9"/>
  <c r="AG2533" i="9"/>
  <c r="AH2533" i="9"/>
  <c r="AI2533" i="9"/>
  <c r="AJ2533" i="9"/>
  <c r="AF2534" i="9"/>
  <c r="AG2534" i="9"/>
  <c r="AH2534" i="9"/>
  <c r="AI2534" i="9"/>
  <c r="AJ2534" i="9"/>
  <c r="AF2535" i="9"/>
  <c r="AG2535" i="9"/>
  <c r="AH2535" i="9"/>
  <c r="AI2535" i="9"/>
  <c r="AJ2535" i="9"/>
  <c r="AF2536" i="9"/>
  <c r="AG2536" i="9"/>
  <c r="AH2536" i="9"/>
  <c r="AI2536" i="9"/>
  <c r="AJ2536" i="9"/>
  <c r="AF2537" i="9"/>
  <c r="AG2537" i="9"/>
  <c r="AH2537" i="9"/>
  <c r="AI2537" i="9"/>
  <c r="AJ2537" i="9"/>
  <c r="AF2538" i="9"/>
  <c r="AG2538" i="9"/>
  <c r="AH2538" i="9"/>
  <c r="AI2538" i="9"/>
  <c r="AJ2538" i="9"/>
  <c r="AF2539" i="9"/>
  <c r="AG2539" i="9"/>
  <c r="AH2539" i="9"/>
  <c r="AI2539" i="9"/>
  <c r="AJ2539" i="9"/>
  <c r="AF2540" i="9"/>
  <c r="AG2540" i="9"/>
  <c r="AH2540" i="9"/>
  <c r="AI2540" i="9"/>
  <c r="AJ2540" i="9"/>
  <c r="AF2541" i="9"/>
  <c r="AG2541" i="9"/>
  <c r="AH2541" i="9"/>
  <c r="AI2541" i="9"/>
  <c r="AJ2541" i="9"/>
  <c r="AF2542" i="9"/>
  <c r="AG2542" i="9"/>
  <c r="AH2542" i="9"/>
  <c r="AI2542" i="9"/>
  <c r="AJ2542" i="9"/>
  <c r="AF2543" i="9"/>
  <c r="AG2543" i="9"/>
  <c r="AH2543" i="9"/>
  <c r="AI2543" i="9"/>
  <c r="AJ2543" i="9"/>
  <c r="AF2544" i="9"/>
  <c r="AG2544" i="9"/>
  <c r="AH2544" i="9"/>
  <c r="AI2544" i="9"/>
  <c r="AJ2544" i="9"/>
  <c r="AF2545" i="9"/>
  <c r="AG2545" i="9"/>
  <c r="AH2545" i="9"/>
  <c r="AI2545" i="9"/>
  <c r="AJ2545" i="9"/>
  <c r="AF2546" i="9"/>
  <c r="AG2546" i="9"/>
  <c r="AH2546" i="9"/>
  <c r="AI2546" i="9"/>
  <c r="AJ2546" i="9"/>
  <c r="AF2547" i="9"/>
  <c r="AG2547" i="9"/>
  <c r="AH2547" i="9"/>
  <c r="AI2547" i="9"/>
  <c r="AJ2547" i="9"/>
  <c r="AF2548" i="9"/>
  <c r="AG2548" i="9"/>
  <c r="AH2548" i="9"/>
  <c r="AI2548" i="9"/>
  <c r="AJ2548" i="9"/>
  <c r="AF2549" i="9"/>
  <c r="AG2549" i="9"/>
  <c r="AH2549" i="9"/>
  <c r="AI2549" i="9"/>
  <c r="AJ2549" i="9"/>
  <c r="AF2550" i="9"/>
  <c r="AG2550" i="9"/>
  <c r="AH2550" i="9"/>
  <c r="AI2550" i="9"/>
  <c r="AJ2550" i="9"/>
  <c r="AF2551" i="9"/>
  <c r="AG2551" i="9"/>
  <c r="AH2551" i="9"/>
  <c r="AI2551" i="9"/>
  <c r="AJ2551" i="9"/>
  <c r="AF2552" i="9"/>
  <c r="AG2552" i="9"/>
  <c r="AH2552" i="9"/>
  <c r="AI2552" i="9"/>
  <c r="AJ2552" i="9"/>
  <c r="AF2553" i="9"/>
  <c r="AG2553" i="9"/>
  <c r="AH2553" i="9"/>
  <c r="AI2553" i="9"/>
  <c r="AJ2553" i="9"/>
  <c r="AF2554" i="9"/>
  <c r="AG2554" i="9"/>
  <c r="AH2554" i="9"/>
  <c r="AI2554" i="9"/>
  <c r="AJ2554" i="9"/>
  <c r="AF2555" i="9"/>
  <c r="AG2555" i="9"/>
  <c r="AH2555" i="9"/>
  <c r="AI2555" i="9"/>
  <c r="AJ2555" i="9"/>
  <c r="AF2556" i="9"/>
  <c r="AG2556" i="9"/>
  <c r="AH2556" i="9"/>
  <c r="AI2556" i="9"/>
  <c r="AJ2556" i="9"/>
  <c r="AF2557" i="9"/>
  <c r="AG2557" i="9"/>
  <c r="AH2557" i="9"/>
  <c r="AI2557" i="9"/>
  <c r="AJ2557" i="9"/>
  <c r="AF2558" i="9"/>
  <c r="AG2558" i="9"/>
  <c r="AH2558" i="9"/>
  <c r="AI2558" i="9"/>
  <c r="AJ2558" i="9"/>
  <c r="AF2559" i="9"/>
  <c r="AG2559" i="9"/>
  <c r="AH2559" i="9"/>
  <c r="AI2559" i="9"/>
  <c r="AJ2559" i="9"/>
  <c r="AF2560" i="9"/>
  <c r="AG2560" i="9"/>
  <c r="AH2560" i="9"/>
  <c r="AI2560" i="9"/>
  <c r="AJ2560" i="9"/>
  <c r="AF2561" i="9"/>
  <c r="AG2561" i="9"/>
  <c r="AH2561" i="9"/>
  <c r="AI2561" i="9"/>
  <c r="AJ2561" i="9"/>
  <c r="AF2562" i="9"/>
  <c r="AG2562" i="9"/>
  <c r="AH2562" i="9"/>
  <c r="AI2562" i="9"/>
  <c r="AJ2562" i="9"/>
  <c r="AF2563" i="9"/>
  <c r="AG2563" i="9"/>
  <c r="AH2563" i="9"/>
  <c r="AI2563" i="9"/>
  <c r="AJ2563" i="9"/>
  <c r="AF2564" i="9"/>
  <c r="AG2564" i="9"/>
  <c r="AH2564" i="9"/>
  <c r="AI2564" i="9"/>
  <c r="AJ2564" i="9"/>
  <c r="AF2565" i="9"/>
  <c r="AG2565" i="9"/>
  <c r="AH2565" i="9"/>
  <c r="AI2565" i="9"/>
  <c r="AJ2565" i="9"/>
  <c r="AF2566" i="9"/>
  <c r="AG2566" i="9"/>
  <c r="AH2566" i="9"/>
  <c r="AI2566" i="9"/>
  <c r="AJ2566" i="9"/>
  <c r="AF2567" i="9"/>
  <c r="AG2567" i="9"/>
  <c r="AH2567" i="9"/>
  <c r="AI2567" i="9"/>
  <c r="AJ2567" i="9"/>
  <c r="AF2568" i="9"/>
  <c r="AG2568" i="9"/>
  <c r="AH2568" i="9"/>
  <c r="AI2568" i="9"/>
  <c r="AJ2568" i="9"/>
  <c r="AF2569" i="9"/>
  <c r="AG2569" i="9"/>
  <c r="AH2569" i="9"/>
  <c r="AI2569" i="9"/>
  <c r="AJ2569" i="9"/>
  <c r="AF2570" i="9"/>
  <c r="AG2570" i="9"/>
  <c r="AH2570" i="9"/>
  <c r="AI2570" i="9"/>
  <c r="AJ2570" i="9"/>
  <c r="AF2571" i="9"/>
  <c r="AG2571" i="9"/>
  <c r="AH2571" i="9"/>
  <c r="AI2571" i="9"/>
  <c r="AJ2571" i="9"/>
  <c r="AF2572" i="9"/>
  <c r="AG2572" i="9"/>
  <c r="AH2572" i="9"/>
  <c r="AI2572" i="9"/>
  <c r="AJ2572" i="9"/>
  <c r="AF2573" i="9"/>
  <c r="AG2573" i="9"/>
  <c r="AH2573" i="9"/>
  <c r="AI2573" i="9"/>
  <c r="AJ2573" i="9"/>
  <c r="AF2574" i="9"/>
  <c r="AG2574" i="9"/>
  <c r="AH2574" i="9"/>
  <c r="AI2574" i="9"/>
  <c r="AJ2574" i="9"/>
  <c r="AF2575" i="9"/>
  <c r="AG2575" i="9"/>
  <c r="AH2575" i="9"/>
  <c r="AI2575" i="9"/>
  <c r="AJ2575" i="9"/>
  <c r="AF2576" i="9"/>
  <c r="AG2576" i="9"/>
  <c r="AH2576" i="9"/>
  <c r="AI2576" i="9"/>
  <c r="AJ2576" i="9"/>
  <c r="AF2577" i="9"/>
  <c r="AG2577" i="9"/>
  <c r="AH2577" i="9"/>
  <c r="AI2577" i="9"/>
  <c r="AJ2577" i="9"/>
  <c r="AF2578" i="9"/>
  <c r="AG2578" i="9"/>
  <c r="AH2578" i="9"/>
  <c r="AI2578" i="9"/>
  <c r="AJ2578" i="9"/>
  <c r="AF2579" i="9"/>
  <c r="AG2579" i="9"/>
  <c r="AH2579" i="9"/>
  <c r="AI2579" i="9"/>
  <c r="AJ2579" i="9"/>
  <c r="AF2580" i="9"/>
  <c r="AG2580" i="9"/>
  <c r="AH2580" i="9"/>
  <c r="AI2580" i="9"/>
  <c r="AJ2580" i="9"/>
  <c r="AF2581" i="9"/>
  <c r="AG2581" i="9"/>
  <c r="AH2581" i="9"/>
  <c r="AI2581" i="9"/>
  <c r="AJ2581" i="9"/>
  <c r="AF2582" i="9"/>
  <c r="AG2582" i="9"/>
  <c r="AH2582" i="9"/>
  <c r="AI2582" i="9"/>
  <c r="AJ2582" i="9"/>
  <c r="AF2583" i="9"/>
  <c r="AG2583" i="9"/>
  <c r="AH2583" i="9"/>
  <c r="AI2583" i="9"/>
  <c r="AJ2583" i="9"/>
  <c r="AF2584" i="9"/>
  <c r="AG2584" i="9"/>
  <c r="AH2584" i="9"/>
  <c r="AI2584" i="9"/>
  <c r="AJ2584" i="9"/>
  <c r="AF2585" i="9"/>
  <c r="AG2585" i="9"/>
  <c r="AH2585" i="9"/>
  <c r="AI2585" i="9"/>
  <c r="AJ2585" i="9"/>
  <c r="AF2586" i="9"/>
  <c r="AG2586" i="9"/>
  <c r="AH2586" i="9"/>
  <c r="AI2586" i="9"/>
  <c r="AJ2586" i="9"/>
  <c r="AF2587" i="9"/>
  <c r="AG2587" i="9"/>
  <c r="AH2587" i="9"/>
  <c r="AI2587" i="9"/>
  <c r="AJ2587" i="9"/>
  <c r="AF2588" i="9"/>
  <c r="AG2588" i="9"/>
  <c r="AH2588" i="9"/>
  <c r="AI2588" i="9"/>
  <c r="AJ2588" i="9"/>
  <c r="AF2589" i="9"/>
  <c r="AG2589" i="9"/>
  <c r="AH2589" i="9"/>
  <c r="AI2589" i="9"/>
  <c r="AJ2589" i="9"/>
  <c r="AF2590" i="9"/>
  <c r="AG2590" i="9"/>
  <c r="AH2590" i="9"/>
  <c r="AI2590" i="9"/>
  <c r="AJ2590" i="9"/>
  <c r="AF2591" i="9"/>
  <c r="AG2591" i="9"/>
  <c r="AH2591" i="9"/>
  <c r="AI2591" i="9"/>
  <c r="AJ2591" i="9"/>
  <c r="AF2592" i="9"/>
  <c r="AG2592" i="9"/>
  <c r="AH2592" i="9"/>
  <c r="AI2592" i="9"/>
  <c r="AJ2592" i="9"/>
  <c r="AF2593" i="9"/>
  <c r="AG2593" i="9"/>
  <c r="AH2593" i="9"/>
  <c r="AI2593" i="9"/>
  <c r="AJ2593" i="9"/>
  <c r="AF2594" i="9"/>
  <c r="AG2594" i="9"/>
  <c r="AH2594" i="9"/>
  <c r="AI2594" i="9"/>
  <c r="AJ2594" i="9"/>
  <c r="AF2595" i="9"/>
  <c r="AG2595" i="9"/>
  <c r="AH2595" i="9"/>
  <c r="AI2595" i="9"/>
  <c r="AJ2595" i="9"/>
  <c r="AF2596" i="9"/>
  <c r="AG2596" i="9"/>
  <c r="AH2596" i="9"/>
  <c r="AI2596" i="9"/>
  <c r="AJ2596" i="9"/>
  <c r="AF2597" i="9"/>
  <c r="AG2597" i="9"/>
  <c r="AH2597" i="9"/>
  <c r="AI2597" i="9"/>
  <c r="AJ2597" i="9"/>
  <c r="AF2598" i="9"/>
  <c r="AG2598" i="9"/>
  <c r="AH2598" i="9"/>
  <c r="AI2598" i="9"/>
  <c r="AJ2598" i="9"/>
  <c r="AF2599" i="9"/>
  <c r="AG2599" i="9"/>
  <c r="AH2599" i="9"/>
  <c r="AI2599" i="9"/>
  <c r="AJ2599" i="9"/>
  <c r="AF2600" i="9"/>
  <c r="AG2600" i="9"/>
  <c r="AH2600" i="9"/>
  <c r="AI2600" i="9"/>
  <c r="AJ2600" i="9"/>
  <c r="AF2601" i="9"/>
  <c r="AG2601" i="9"/>
  <c r="AH2601" i="9"/>
  <c r="AI2601" i="9"/>
  <c r="AJ2601" i="9"/>
  <c r="AF2602" i="9"/>
  <c r="AG2602" i="9"/>
  <c r="AH2602" i="9"/>
  <c r="AI2602" i="9"/>
  <c r="AJ2602" i="9"/>
  <c r="AF2603" i="9"/>
  <c r="AG2603" i="9"/>
  <c r="AH2603" i="9"/>
  <c r="AI2603" i="9"/>
  <c r="AJ2603" i="9"/>
  <c r="AF2604" i="9"/>
  <c r="AG2604" i="9"/>
  <c r="AH2604" i="9"/>
  <c r="AI2604" i="9"/>
  <c r="AJ2604" i="9"/>
  <c r="AF2605" i="9"/>
  <c r="AG2605" i="9"/>
  <c r="AH2605" i="9"/>
  <c r="AI2605" i="9"/>
  <c r="AJ2605" i="9"/>
  <c r="AF2606" i="9"/>
  <c r="AG2606" i="9"/>
  <c r="AH2606" i="9"/>
  <c r="AI2606" i="9"/>
  <c r="AJ2606" i="9"/>
  <c r="AF2607" i="9"/>
  <c r="AG2607" i="9"/>
  <c r="AH2607" i="9"/>
  <c r="AI2607" i="9"/>
  <c r="AJ2607" i="9"/>
  <c r="AF2608" i="9"/>
  <c r="AG2608" i="9"/>
  <c r="AH2608" i="9"/>
  <c r="AI2608" i="9"/>
  <c r="AJ2608" i="9"/>
  <c r="AF2609" i="9"/>
  <c r="AG2609" i="9"/>
  <c r="AH2609" i="9"/>
  <c r="AI2609" i="9"/>
  <c r="AJ2609" i="9"/>
  <c r="AF2610" i="9"/>
  <c r="AG2610" i="9"/>
  <c r="AH2610" i="9"/>
  <c r="AI2610" i="9"/>
  <c r="AJ2610" i="9"/>
  <c r="AF2611" i="9"/>
  <c r="AG2611" i="9"/>
  <c r="AH2611" i="9"/>
  <c r="AI2611" i="9"/>
  <c r="AJ2611" i="9"/>
  <c r="AF2612" i="9"/>
  <c r="AG2612" i="9"/>
  <c r="AH2612" i="9"/>
  <c r="AI2612" i="9"/>
  <c r="AJ2612" i="9"/>
  <c r="AF2613" i="9"/>
  <c r="AG2613" i="9"/>
  <c r="AH2613" i="9"/>
  <c r="AI2613" i="9"/>
  <c r="AJ2613" i="9"/>
  <c r="AF2614" i="9"/>
  <c r="AG2614" i="9"/>
  <c r="AH2614" i="9"/>
  <c r="AI2614" i="9"/>
  <c r="AJ2614" i="9"/>
  <c r="AF2615" i="9"/>
  <c r="AG2615" i="9"/>
  <c r="AH2615" i="9"/>
  <c r="AI2615" i="9"/>
  <c r="AJ2615" i="9"/>
  <c r="AF2616" i="9"/>
  <c r="AG2616" i="9"/>
  <c r="AH2616" i="9"/>
  <c r="AI2616" i="9"/>
  <c r="AJ2616" i="9"/>
  <c r="AF2617" i="9"/>
  <c r="AG2617" i="9"/>
  <c r="AH2617" i="9"/>
  <c r="AI2617" i="9"/>
  <c r="AJ2617" i="9"/>
  <c r="AF2618" i="9"/>
  <c r="AG2618" i="9"/>
  <c r="AH2618" i="9"/>
  <c r="AI2618" i="9"/>
  <c r="AJ2618" i="9"/>
  <c r="AF2619" i="9"/>
  <c r="AG2619" i="9"/>
  <c r="AH2619" i="9"/>
  <c r="AI2619" i="9"/>
  <c r="AJ2619" i="9"/>
  <c r="AF2620" i="9"/>
  <c r="AG2620" i="9"/>
  <c r="AH2620" i="9"/>
  <c r="AI2620" i="9"/>
  <c r="AJ2620" i="9"/>
  <c r="AF2621" i="9"/>
  <c r="AG2621" i="9"/>
  <c r="AH2621" i="9"/>
  <c r="AI2621" i="9"/>
  <c r="AJ2621" i="9"/>
  <c r="AF2622" i="9"/>
  <c r="AG2622" i="9"/>
  <c r="AH2622" i="9"/>
  <c r="AI2622" i="9"/>
  <c r="AJ2622" i="9"/>
  <c r="AF2623" i="9"/>
  <c r="AG2623" i="9"/>
  <c r="AH2623" i="9"/>
  <c r="AI2623" i="9"/>
  <c r="AJ2623" i="9"/>
  <c r="AF2624" i="9"/>
  <c r="AG2624" i="9"/>
  <c r="AH2624" i="9"/>
  <c r="AI2624" i="9"/>
  <c r="AJ2624" i="9"/>
  <c r="AF2625" i="9"/>
  <c r="AG2625" i="9"/>
  <c r="AH2625" i="9"/>
  <c r="AI2625" i="9"/>
  <c r="AJ2625" i="9"/>
  <c r="AF2626" i="9"/>
  <c r="AG2626" i="9"/>
  <c r="AH2626" i="9"/>
  <c r="AI2626" i="9"/>
  <c r="AJ2626" i="9"/>
  <c r="AF2627" i="9"/>
  <c r="AG2627" i="9"/>
  <c r="AH2627" i="9"/>
  <c r="AI2627" i="9"/>
  <c r="AJ2627" i="9"/>
  <c r="AF2628" i="9"/>
  <c r="AG2628" i="9"/>
  <c r="AH2628" i="9"/>
  <c r="AI2628" i="9"/>
  <c r="AJ2628" i="9"/>
  <c r="AF2629" i="9"/>
  <c r="AG2629" i="9"/>
  <c r="AH2629" i="9"/>
  <c r="AI2629" i="9"/>
  <c r="AJ2629" i="9"/>
  <c r="AF2630" i="9"/>
  <c r="AG2630" i="9"/>
  <c r="AH2630" i="9"/>
  <c r="AI2630" i="9"/>
  <c r="AJ2630" i="9"/>
  <c r="AF2631" i="9"/>
  <c r="AG2631" i="9"/>
  <c r="AH2631" i="9"/>
  <c r="AI2631" i="9"/>
  <c r="AJ2631" i="9"/>
  <c r="AF2632" i="9"/>
  <c r="AG2632" i="9"/>
  <c r="AH2632" i="9"/>
  <c r="AI2632" i="9"/>
  <c r="AJ2632" i="9"/>
  <c r="AF2633" i="9"/>
  <c r="AG2633" i="9"/>
  <c r="AH2633" i="9"/>
  <c r="AI2633" i="9"/>
  <c r="AJ2633" i="9"/>
  <c r="AF2634" i="9"/>
  <c r="AG2634" i="9"/>
  <c r="AH2634" i="9"/>
  <c r="AI2634" i="9"/>
  <c r="AJ2634" i="9"/>
  <c r="AF2635" i="9"/>
  <c r="AG2635" i="9"/>
  <c r="AH2635" i="9"/>
  <c r="AI2635" i="9"/>
  <c r="AJ2635" i="9"/>
  <c r="AF2636" i="9"/>
  <c r="AG2636" i="9"/>
  <c r="AH2636" i="9"/>
  <c r="AI2636" i="9"/>
  <c r="AJ2636" i="9"/>
  <c r="AF2637" i="9"/>
  <c r="AG2637" i="9"/>
  <c r="AH2637" i="9"/>
  <c r="AI2637" i="9"/>
  <c r="AJ2637" i="9"/>
  <c r="AF2638" i="9"/>
  <c r="AG2638" i="9"/>
  <c r="AH2638" i="9"/>
  <c r="AI2638" i="9"/>
  <c r="AJ2638" i="9"/>
  <c r="AF2639" i="9"/>
  <c r="AG2639" i="9"/>
  <c r="AH2639" i="9"/>
  <c r="AI2639" i="9"/>
  <c r="AJ2639" i="9"/>
  <c r="AF2640" i="9"/>
  <c r="AG2640" i="9"/>
  <c r="AH2640" i="9"/>
  <c r="AI2640" i="9"/>
  <c r="AJ2640" i="9"/>
  <c r="AF2641" i="9"/>
  <c r="AG2641" i="9"/>
  <c r="AH2641" i="9"/>
  <c r="AI2641" i="9"/>
  <c r="AJ2641" i="9"/>
  <c r="AF2642" i="9"/>
  <c r="AG2642" i="9"/>
  <c r="AH2642" i="9"/>
  <c r="AI2642" i="9"/>
  <c r="AJ2642" i="9"/>
  <c r="AF2643" i="9"/>
  <c r="AG2643" i="9"/>
  <c r="AH2643" i="9"/>
  <c r="AI2643" i="9"/>
  <c r="AJ2643" i="9"/>
  <c r="AF2644" i="9"/>
  <c r="AG2644" i="9"/>
  <c r="AH2644" i="9"/>
  <c r="AI2644" i="9"/>
  <c r="AJ2644" i="9"/>
  <c r="AF2645" i="9"/>
  <c r="AG2645" i="9"/>
  <c r="AH2645" i="9"/>
  <c r="AI2645" i="9"/>
  <c r="AJ2645" i="9"/>
  <c r="AF2646" i="9"/>
  <c r="AG2646" i="9"/>
  <c r="AH2646" i="9"/>
  <c r="AI2646" i="9"/>
  <c r="AJ2646" i="9"/>
  <c r="AF2647" i="9"/>
  <c r="AG2647" i="9"/>
  <c r="AH2647" i="9"/>
  <c r="AI2647" i="9"/>
  <c r="AJ2647" i="9"/>
  <c r="AF2648" i="9"/>
  <c r="AG2648" i="9"/>
  <c r="AH2648" i="9"/>
  <c r="AI2648" i="9"/>
  <c r="AJ2648" i="9"/>
  <c r="AF2649" i="9"/>
  <c r="AG2649" i="9"/>
  <c r="AH2649" i="9"/>
  <c r="AI2649" i="9"/>
  <c r="AJ2649" i="9"/>
  <c r="AF2650" i="9"/>
  <c r="AG2650" i="9"/>
  <c r="AH2650" i="9"/>
  <c r="AI2650" i="9"/>
  <c r="AJ2650" i="9"/>
  <c r="AF2651" i="9"/>
  <c r="AG2651" i="9"/>
  <c r="AH2651" i="9"/>
  <c r="AI2651" i="9"/>
  <c r="AJ2651" i="9"/>
  <c r="AF2652" i="9"/>
  <c r="AG2652" i="9"/>
  <c r="AH2652" i="9"/>
  <c r="AI2652" i="9"/>
  <c r="AJ2652" i="9"/>
  <c r="AF2653" i="9"/>
  <c r="AG2653" i="9"/>
  <c r="AH2653" i="9"/>
  <c r="AI2653" i="9"/>
  <c r="AJ2653" i="9"/>
  <c r="AF2654" i="9"/>
  <c r="AG2654" i="9"/>
  <c r="AH2654" i="9"/>
  <c r="AI2654" i="9"/>
  <c r="AJ2654" i="9"/>
  <c r="AF2655" i="9"/>
  <c r="AG2655" i="9"/>
  <c r="AH2655" i="9"/>
  <c r="AI2655" i="9"/>
  <c r="AJ2655" i="9"/>
  <c r="AF2656" i="9"/>
  <c r="AG2656" i="9"/>
  <c r="AH2656" i="9"/>
  <c r="AI2656" i="9"/>
  <c r="AJ2656" i="9"/>
  <c r="AF2657" i="9"/>
  <c r="AG2657" i="9"/>
  <c r="AH2657" i="9"/>
  <c r="AI2657" i="9"/>
  <c r="AJ2657" i="9"/>
  <c r="AF2658" i="9"/>
  <c r="AG2658" i="9"/>
  <c r="AH2658" i="9"/>
  <c r="AI2658" i="9"/>
  <c r="AJ2658" i="9"/>
  <c r="AF2659" i="9"/>
  <c r="AG2659" i="9"/>
  <c r="AH2659" i="9"/>
  <c r="AI2659" i="9"/>
  <c r="AJ2659" i="9"/>
  <c r="AF2660" i="9"/>
  <c r="AG2660" i="9"/>
  <c r="AH2660" i="9"/>
  <c r="AI2660" i="9"/>
  <c r="AJ2660" i="9"/>
  <c r="AF2661" i="9"/>
  <c r="AG2661" i="9"/>
  <c r="AH2661" i="9"/>
  <c r="AI2661" i="9"/>
  <c r="AJ2661" i="9"/>
  <c r="AF2662" i="9"/>
  <c r="AG2662" i="9"/>
  <c r="AH2662" i="9"/>
  <c r="AI2662" i="9"/>
  <c r="AJ2662" i="9"/>
  <c r="AF2663" i="9"/>
  <c r="AG2663" i="9"/>
  <c r="AH2663" i="9"/>
  <c r="AI2663" i="9"/>
  <c r="AJ2663" i="9"/>
  <c r="AF2664" i="9"/>
  <c r="AG2664" i="9"/>
  <c r="AH2664" i="9"/>
  <c r="AI2664" i="9"/>
  <c r="AJ2664" i="9"/>
  <c r="AF2665" i="9"/>
  <c r="AG2665" i="9"/>
  <c r="AH2665" i="9"/>
  <c r="AI2665" i="9"/>
  <c r="AJ2665" i="9"/>
  <c r="AF2666" i="9"/>
  <c r="AG2666" i="9"/>
  <c r="AH2666" i="9"/>
  <c r="AI2666" i="9"/>
  <c r="AJ2666" i="9"/>
  <c r="AF2667" i="9"/>
  <c r="AG2667" i="9"/>
  <c r="AH2667" i="9"/>
  <c r="AI2667" i="9"/>
  <c r="AJ2667" i="9"/>
  <c r="AF2668" i="9"/>
  <c r="AG2668" i="9"/>
  <c r="AH2668" i="9"/>
  <c r="AI2668" i="9"/>
  <c r="AJ2668" i="9"/>
  <c r="AF2669" i="9"/>
  <c r="AG2669" i="9"/>
  <c r="AH2669" i="9"/>
  <c r="AI2669" i="9"/>
  <c r="AJ2669" i="9"/>
  <c r="AF2670" i="9"/>
  <c r="AG2670" i="9"/>
  <c r="AH2670" i="9"/>
  <c r="AI2670" i="9"/>
  <c r="AJ2670" i="9"/>
  <c r="AF2671" i="9"/>
  <c r="AG2671" i="9"/>
  <c r="AH2671" i="9"/>
  <c r="AI2671" i="9"/>
  <c r="AJ2671" i="9"/>
  <c r="AF2672" i="9"/>
  <c r="AG2672" i="9"/>
  <c r="AH2672" i="9"/>
  <c r="AI2672" i="9"/>
  <c r="AJ2672" i="9"/>
  <c r="AF2673" i="9"/>
  <c r="AG2673" i="9"/>
  <c r="AH2673" i="9"/>
  <c r="AI2673" i="9"/>
  <c r="AJ2673" i="9"/>
  <c r="AF2674" i="9"/>
  <c r="AG2674" i="9"/>
  <c r="AH2674" i="9"/>
  <c r="AI2674" i="9"/>
  <c r="AJ2674" i="9"/>
  <c r="AF2675" i="9"/>
  <c r="AG2675" i="9"/>
  <c r="AH2675" i="9"/>
  <c r="AI2675" i="9"/>
  <c r="AJ2675" i="9"/>
  <c r="AF2676" i="9"/>
  <c r="AG2676" i="9"/>
  <c r="AH2676" i="9"/>
  <c r="AI2676" i="9"/>
  <c r="AJ2676" i="9"/>
  <c r="AF2677" i="9"/>
  <c r="AG2677" i="9"/>
  <c r="AH2677" i="9"/>
  <c r="AI2677" i="9"/>
  <c r="AJ2677" i="9"/>
  <c r="AF2678" i="9"/>
  <c r="AG2678" i="9"/>
  <c r="AH2678" i="9"/>
  <c r="AI2678" i="9"/>
  <c r="AJ2678" i="9"/>
  <c r="AF2679" i="9"/>
  <c r="AG2679" i="9"/>
  <c r="AH2679" i="9"/>
  <c r="AI2679" i="9"/>
  <c r="AJ2679" i="9"/>
  <c r="AF2680" i="9"/>
  <c r="AG2680" i="9"/>
  <c r="AH2680" i="9"/>
  <c r="AI2680" i="9"/>
  <c r="AJ2680" i="9"/>
  <c r="AF2681" i="9"/>
  <c r="AG2681" i="9"/>
  <c r="AH2681" i="9"/>
  <c r="AI2681" i="9"/>
  <c r="AJ2681" i="9"/>
  <c r="AF2682" i="9"/>
  <c r="AG2682" i="9"/>
  <c r="AH2682" i="9"/>
  <c r="AI2682" i="9"/>
  <c r="AJ2682" i="9"/>
  <c r="AF2683" i="9"/>
  <c r="AG2683" i="9"/>
  <c r="AH2683" i="9"/>
  <c r="AI2683" i="9"/>
  <c r="AJ2683" i="9"/>
  <c r="AF2684" i="9"/>
  <c r="AG2684" i="9"/>
  <c r="AH2684" i="9"/>
  <c r="AI2684" i="9"/>
  <c r="AJ2684" i="9"/>
  <c r="AF2685" i="9"/>
  <c r="AG2685" i="9"/>
  <c r="AH2685" i="9"/>
  <c r="AI2685" i="9"/>
  <c r="AJ2685" i="9"/>
  <c r="AF2686" i="9"/>
  <c r="AG2686" i="9"/>
  <c r="AH2686" i="9"/>
  <c r="AI2686" i="9"/>
  <c r="AJ2686" i="9"/>
  <c r="AF2687" i="9"/>
  <c r="AG2687" i="9"/>
  <c r="AH2687" i="9"/>
  <c r="AI2687" i="9"/>
  <c r="AJ2687" i="9"/>
  <c r="AF2688" i="9"/>
  <c r="AG2688" i="9"/>
  <c r="AH2688" i="9"/>
  <c r="AI2688" i="9"/>
  <c r="AJ2688" i="9"/>
  <c r="AF2689" i="9"/>
  <c r="AG2689" i="9"/>
  <c r="AH2689" i="9"/>
  <c r="AI2689" i="9"/>
  <c r="AJ2689" i="9"/>
  <c r="AF2690" i="9"/>
  <c r="AG2690" i="9"/>
  <c r="AH2690" i="9"/>
  <c r="AI2690" i="9"/>
  <c r="AJ2690" i="9"/>
  <c r="AF2691" i="9"/>
  <c r="AG2691" i="9"/>
  <c r="AH2691" i="9"/>
  <c r="AI2691" i="9"/>
  <c r="AJ2691" i="9"/>
  <c r="AF2692" i="9"/>
  <c r="AG2692" i="9"/>
  <c r="AH2692" i="9"/>
  <c r="AI2692" i="9"/>
  <c r="AJ2692" i="9"/>
  <c r="AF2693" i="9"/>
  <c r="AG2693" i="9"/>
  <c r="AH2693" i="9"/>
  <c r="AI2693" i="9"/>
  <c r="AJ2693" i="9"/>
  <c r="AF2694" i="9"/>
  <c r="AG2694" i="9"/>
  <c r="AH2694" i="9"/>
  <c r="AI2694" i="9"/>
  <c r="AJ2694" i="9"/>
  <c r="AF2695" i="9"/>
  <c r="AG2695" i="9"/>
  <c r="AH2695" i="9"/>
  <c r="AI2695" i="9"/>
  <c r="AJ2695" i="9"/>
  <c r="AF2696" i="9"/>
  <c r="AG2696" i="9"/>
  <c r="AH2696" i="9"/>
  <c r="AI2696" i="9"/>
  <c r="AJ2696" i="9"/>
  <c r="AF2697" i="9"/>
  <c r="AG2697" i="9"/>
  <c r="AH2697" i="9"/>
  <c r="AI2697" i="9"/>
  <c r="AJ2697" i="9"/>
  <c r="AF2698" i="9"/>
  <c r="AG2698" i="9"/>
  <c r="AH2698" i="9"/>
  <c r="AI2698" i="9"/>
  <c r="AJ2698" i="9"/>
  <c r="AF2699" i="9"/>
  <c r="AG2699" i="9"/>
  <c r="AH2699" i="9"/>
  <c r="AI2699" i="9"/>
  <c r="AJ2699" i="9"/>
  <c r="AF2700" i="9"/>
  <c r="AG2700" i="9"/>
  <c r="AH2700" i="9"/>
  <c r="AI2700" i="9"/>
  <c r="AJ2700" i="9"/>
  <c r="AF2701" i="9"/>
  <c r="AG2701" i="9"/>
  <c r="AH2701" i="9"/>
  <c r="AI2701" i="9"/>
  <c r="AJ2701" i="9"/>
  <c r="AF2702" i="9"/>
  <c r="AG2702" i="9"/>
  <c r="AH2702" i="9"/>
  <c r="AI2702" i="9"/>
  <c r="AJ2702" i="9"/>
  <c r="AF2703" i="9"/>
  <c r="AG2703" i="9"/>
  <c r="AH2703" i="9"/>
  <c r="AI2703" i="9"/>
  <c r="AJ2703" i="9"/>
  <c r="AF2704" i="9"/>
  <c r="AG2704" i="9"/>
  <c r="AH2704" i="9"/>
  <c r="AI2704" i="9"/>
  <c r="AJ2704" i="9"/>
  <c r="AF2705" i="9"/>
  <c r="AG2705" i="9"/>
  <c r="AH2705" i="9"/>
  <c r="AI2705" i="9"/>
  <c r="AJ2705" i="9"/>
  <c r="AF2706" i="9"/>
  <c r="AG2706" i="9"/>
  <c r="AH2706" i="9"/>
  <c r="AI2706" i="9"/>
  <c r="AJ2706" i="9"/>
  <c r="AF2707" i="9"/>
  <c r="AG2707" i="9"/>
  <c r="AH2707" i="9"/>
  <c r="AI2707" i="9"/>
  <c r="AJ2707" i="9"/>
  <c r="AF2708" i="9"/>
  <c r="AG2708" i="9"/>
  <c r="AH2708" i="9"/>
  <c r="AI2708" i="9"/>
  <c r="AJ2708" i="9"/>
  <c r="AF2709" i="9"/>
  <c r="AG2709" i="9"/>
  <c r="AH2709" i="9"/>
  <c r="AI2709" i="9"/>
  <c r="AJ2709" i="9"/>
  <c r="AF2710" i="9"/>
  <c r="AG2710" i="9"/>
  <c r="AH2710" i="9"/>
  <c r="AI2710" i="9"/>
  <c r="AJ2710" i="9"/>
  <c r="AF2711" i="9"/>
  <c r="AG2711" i="9"/>
  <c r="AH2711" i="9"/>
  <c r="AI2711" i="9"/>
  <c r="AJ2711" i="9"/>
  <c r="AF2712" i="9"/>
  <c r="AG2712" i="9"/>
  <c r="AH2712" i="9"/>
  <c r="AI2712" i="9"/>
  <c r="AJ2712" i="9"/>
  <c r="AF2713" i="9"/>
  <c r="AG2713" i="9"/>
  <c r="AH2713" i="9"/>
  <c r="AI2713" i="9"/>
  <c r="AJ2713" i="9"/>
  <c r="AF2714" i="9"/>
  <c r="AG2714" i="9"/>
  <c r="AH2714" i="9"/>
  <c r="AI2714" i="9"/>
  <c r="AJ2714" i="9"/>
  <c r="AF2715" i="9"/>
  <c r="AG2715" i="9"/>
  <c r="AH2715" i="9"/>
  <c r="AI2715" i="9"/>
  <c r="AJ2715" i="9"/>
  <c r="AF2716" i="9"/>
  <c r="AG2716" i="9"/>
  <c r="AH2716" i="9"/>
  <c r="AI2716" i="9"/>
  <c r="AJ2716" i="9"/>
  <c r="AF2717" i="9"/>
  <c r="AG2717" i="9"/>
  <c r="AH2717" i="9"/>
  <c r="AI2717" i="9"/>
  <c r="AJ2717" i="9"/>
  <c r="AF2718" i="9"/>
  <c r="AG2718" i="9"/>
  <c r="AH2718" i="9"/>
  <c r="AI2718" i="9"/>
  <c r="AJ2718" i="9"/>
  <c r="AF2719" i="9"/>
  <c r="AG2719" i="9"/>
  <c r="AH2719" i="9"/>
  <c r="AI2719" i="9"/>
  <c r="AJ2719" i="9"/>
  <c r="AF2720" i="9"/>
  <c r="AG2720" i="9"/>
  <c r="AH2720" i="9"/>
  <c r="AI2720" i="9"/>
  <c r="AJ2720" i="9"/>
  <c r="AF2721" i="9"/>
  <c r="AG2721" i="9"/>
  <c r="AH2721" i="9"/>
  <c r="AI2721" i="9"/>
  <c r="AJ2721" i="9"/>
  <c r="AF2722" i="9"/>
  <c r="AG2722" i="9"/>
  <c r="AH2722" i="9"/>
  <c r="AI2722" i="9"/>
  <c r="AJ2722" i="9"/>
  <c r="AF2723" i="9"/>
  <c r="AG2723" i="9"/>
  <c r="AH2723" i="9"/>
  <c r="AI2723" i="9"/>
  <c r="AJ2723" i="9"/>
  <c r="AF2724" i="9"/>
  <c r="AG2724" i="9"/>
  <c r="AH2724" i="9"/>
  <c r="AI2724" i="9"/>
  <c r="AJ2724" i="9"/>
  <c r="AF2725" i="9"/>
  <c r="AG2725" i="9"/>
  <c r="AH2725" i="9"/>
  <c r="AI2725" i="9"/>
  <c r="AJ2725" i="9"/>
  <c r="AF2726" i="9"/>
  <c r="AG2726" i="9"/>
  <c r="AH2726" i="9"/>
  <c r="AI2726" i="9"/>
  <c r="AJ2726" i="9"/>
  <c r="AF2727" i="9"/>
  <c r="AG2727" i="9"/>
  <c r="AH2727" i="9"/>
  <c r="AI2727" i="9"/>
  <c r="AJ2727" i="9"/>
  <c r="AF2728" i="9"/>
  <c r="AG2728" i="9"/>
  <c r="AH2728" i="9"/>
  <c r="AI2728" i="9"/>
  <c r="AJ2728" i="9"/>
  <c r="AF2729" i="9"/>
  <c r="AG2729" i="9"/>
  <c r="AH2729" i="9"/>
  <c r="AI2729" i="9"/>
  <c r="AJ2729" i="9"/>
  <c r="AF2730" i="9"/>
  <c r="AG2730" i="9"/>
  <c r="AH2730" i="9"/>
  <c r="AI2730" i="9"/>
  <c r="AJ2730" i="9"/>
  <c r="AF2731" i="9"/>
  <c r="AG2731" i="9"/>
  <c r="AH2731" i="9"/>
  <c r="AI2731" i="9"/>
  <c r="AJ2731" i="9"/>
  <c r="AF2732" i="9"/>
  <c r="AG2732" i="9"/>
  <c r="AH2732" i="9"/>
  <c r="AI2732" i="9"/>
  <c r="AJ2732" i="9"/>
  <c r="AF2733" i="9"/>
  <c r="AG2733" i="9"/>
  <c r="AH2733" i="9"/>
  <c r="AI2733" i="9"/>
  <c r="AJ2733" i="9"/>
  <c r="AF2734" i="9"/>
  <c r="AG2734" i="9"/>
  <c r="AH2734" i="9"/>
  <c r="AI2734" i="9"/>
  <c r="AJ2734" i="9"/>
  <c r="AF2735" i="9"/>
  <c r="AG2735" i="9"/>
  <c r="AH2735" i="9"/>
  <c r="AI2735" i="9"/>
  <c r="AJ2735" i="9"/>
  <c r="AF2736" i="9"/>
  <c r="AG2736" i="9"/>
  <c r="AH2736" i="9"/>
  <c r="AI2736" i="9"/>
  <c r="AJ2736" i="9"/>
  <c r="AF2737" i="9"/>
  <c r="AG2737" i="9"/>
  <c r="AH2737" i="9"/>
  <c r="AI2737" i="9"/>
  <c r="AJ2737" i="9"/>
  <c r="AF2738" i="9"/>
  <c r="AG2738" i="9"/>
  <c r="AH2738" i="9"/>
  <c r="AI2738" i="9"/>
  <c r="AJ2738" i="9"/>
  <c r="AF2739" i="9"/>
  <c r="AG2739" i="9"/>
  <c r="AH2739" i="9"/>
  <c r="AI2739" i="9"/>
  <c r="AJ2739" i="9"/>
  <c r="AF2740" i="9"/>
  <c r="AG2740" i="9"/>
  <c r="AH2740" i="9"/>
  <c r="AI2740" i="9"/>
  <c r="AJ2740" i="9"/>
  <c r="AF2741" i="9"/>
  <c r="AG2741" i="9"/>
  <c r="AH2741" i="9"/>
  <c r="AI2741" i="9"/>
  <c r="AJ2741" i="9"/>
  <c r="AF2742" i="9"/>
  <c r="AG2742" i="9"/>
  <c r="AH2742" i="9"/>
  <c r="AI2742" i="9"/>
  <c r="AJ2742" i="9"/>
  <c r="AF2743" i="9"/>
  <c r="AG2743" i="9"/>
  <c r="AH2743" i="9"/>
  <c r="AI2743" i="9"/>
  <c r="AJ2743" i="9"/>
  <c r="AF2744" i="9"/>
  <c r="AG2744" i="9"/>
  <c r="AH2744" i="9"/>
  <c r="AI2744" i="9"/>
  <c r="AJ2744" i="9"/>
  <c r="AF2745" i="9"/>
  <c r="AG2745" i="9"/>
  <c r="AH2745" i="9"/>
  <c r="AI2745" i="9"/>
  <c r="AJ2745" i="9"/>
  <c r="AF2746" i="9"/>
  <c r="AG2746" i="9"/>
  <c r="AH2746" i="9"/>
  <c r="AI2746" i="9"/>
  <c r="AJ2746" i="9"/>
  <c r="AF2747" i="9"/>
  <c r="AG2747" i="9"/>
  <c r="AH2747" i="9"/>
  <c r="AI2747" i="9"/>
  <c r="AJ2747" i="9"/>
  <c r="AF2748" i="9"/>
  <c r="AG2748" i="9"/>
  <c r="AH2748" i="9"/>
  <c r="AI2748" i="9"/>
  <c r="AJ2748" i="9"/>
  <c r="AF2749" i="9"/>
  <c r="AG2749" i="9"/>
  <c r="AH2749" i="9"/>
  <c r="AI2749" i="9"/>
  <c r="AJ2749" i="9"/>
  <c r="AF2750" i="9"/>
  <c r="AG2750" i="9"/>
  <c r="AH2750" i="9"/>
  <c r="AI2750" i="9"/>
  <c r="AJ2750" i="9"/>
  <c r="AF2751" i="9"/>
  <c r="AG2751" i="9"/>
  <c r="AH2751" i="9"/>
  <c r="AI2751" i="9"/>
  <c r="AJ2751" i="9"/>
  <c r="AF2752" i="9"/>
  <c r="AG2752" i="9"/>
  <c r="AH2752" i="9"/>
  <c r="AI2752" i="9"/>
  <c r="AJ2752" i="9"/>
  <c r="AF2753" i="9"/>
  <c r="AG2753" i="9"/>
  <c r="AH2753" i="9"/>
  <c r="AI2753" i="9"/>
  <c r="AJ2753" i="9"/>
  <c r="AF2754" i="9"/>
  <c r="AG2754" i="9"/>
  <c r="AH2754" i="9"/>
  <c r="AI2754" i="9"/>
  <c r="AJ2754" i="9"/>
  <c r="AF2755" i="9"/>
  <c r="AG2755" i="9"/>
  <c r="AH2755" i="9"/>
  <c r="AI2755" i="9"/>
  <c r="AJ2755" i="9"/>
  <c r="AF2756" i="9"/>
  <c r="AG2756" i="9"/>
  <c r="AH2756" i="9"/>
  <c r="AI2756" i="9"/>
  <c r="AJ2756" i="9"/>
  <c r="AF2757" i="9"/>
  <c r="AG2757" i="9"/>
  <c r="AH2757" i="9"/>
  <c r="AI2757" i="9"/>
  <c r="AJ2757" i="9"/>
  <c r="AF2758" i="9"/>
  <c r="AG2758" i="9"/>
  <c r="AH2758" i="9"/>
  <c r="AI2758" i="9"/>
  <c r="AJ2758" i="9"/>
  <c r="AF2759" i="9"/>
  <c r="AG2759" i="9"/>
  <c r="AH2759" i="9"/>
  <c r="AI2759" i="9"/>
  <c r="AJ2759" i="9"/>
  <c r="AF2760" i="9"/>
  <c r="AG2760" i="9"/>
  <c r="AH2760" i="9"/>
  <c r="AI2760" i="9"/>
  <c r="AJ2760" i="9"/>
  <c r="AF2761" i="9"/>
  <c r="AG2761" i="9"/>
  <c r="AH2761" i="9"/>
  <c r="AI2761" i="9"/>
  <c r="AJ2761" i="9"/>
  <c r="AF2762" i="9"/>
  <c r="AG2762" i="9"/>
  <c r="AH2762" i="9"/>
  <c r="AI2762" i="9"/>
  <c r="AJ2762" i="9"/>
  <c r="AF2763" i="9"/>
  <c r="AG2763" i="9"/>
  <c r="AH2763" i="9"/>
  <c r="AI2763" i="9"/>
  <c r="AJ2763" i="9"/>
  <c r="AF2764" i="9"/>
  <c r="AG2764" i="9"/>
  <c r="AH2764" i="9"/>
  <c r="AI2764" i="9"/>
  <c r="AJ2764" i="9"/>
  <c r="AF2765" i="9"/>
  <c r="AG2765" i="9"/>
  <c r="AH2765" i="9"/>
  <c r="AI2765" i="9"/>
  <c r="AJ2765" i="9"/>
  <c r="AF2766" i="9"/>
  <c r="AG2766" i="9"/>
  <c r="AH2766" i="9"/>
  <c r="AI2766" i="9"/>
  <c r="AJ2766" i="9"/>
  <c r="AF2767" i="9"/>
  <c r="AG2767" i="9"/>
  <c r="AH2767" i="9"/>
  <c r="AI2767" i="9"/>
  <c r="AJ2767" i="9"/>
  <c r="AF2768" i="9"/>
  <c r="AG2768" i="9"/>
  <c r="AH2768" i="9"/>
  <c r="AI2768" i="9"/>
  <c r="AJ2768" i="9"/>
  <c r="AF2769" i="9"/>
  <c r="AG2769" i="9"/>
  <c r="AH2769" i="9"/>
  <c r="AI2769" i="9"/>
  <c r="AJ2769" i="9"/>
  <c r="AF2770" i="9"/>
  <c r="AG2770" i="9"/>
  <c r="AH2770" i="9"/>
  <c r="AI2770" i="9"/>
  <c r="AJ2770" i="9"/>
  <c r="AF2771" i="9"/>
  <c r="AG2771" i="9"/>
  <c r="AH2771" i="9"/>
  <c r="AI2771" i="9"/>
  <c r="AJ2771" i="9"/>
  <c r="AF2772" i="9"/>
  <c r="AG2772" i="9"/>
  <c r="AH2772" i="9"/>
  <c r="AI2772" i="9"/>
  <c r="AJ2772" i="9"/>
  <c r="AF2773" i="9"/>
  <c r="AG2773" i="9"/>
  <c r="AH2773" i="9"/>
  <c r="AI2773" i="9"/>
  <c r="AJ2773" i="9"/>
  <c r="AF2774" i="9"/>
  <c r="AG2774" i="9"/>
  <c r="AH2774" i="9"/>
  <c r="AI2774" i="9"/>
  <c r="AJ2774" i="9"/>
  <c r="AF2775" i="9"/>
  <c r="AG2775" i="9"/>
  <c r="AH2775" i="9"/>
  <c r="AI2775" i="9"/>
  <c r="AJ2775" i="9"/>
  <c r="AF2776" i="9"/>
  <c r="AG2776" i="9"/>
  <c r="AH2776" i="9"/>
  <c r="AI2776" i="9"/>
  <c r="AJ2776" i="9"/>
  <c r="AF2777" i="9"/>
  <c r="AG2777" i="9"/>
  <c r="AH2777" i="9"/>
  <c r="AI2777" i="9"/>
  <c r="AJ2777" i="9"/>
  <c r="AF2778" i="9"/>
  <c r="AG2778" i="9"/>
  <c r="AH2778" i="9"/>
  <c r="AI2778" i="9"/>
  <c r="AJ2778" i="9"/>
  <c r="AF2779" i="9"/>
  <c r="AG2779" i="9"/>
  <c r="AH2779" i="9"/>
  <c r="AI2779" i="9"/>
  <c r="AJ2779" i="9"/>
  <c r="AF2780" i="9"/>
  <c r="AG2780" i="9"/>
  <c r="AH2780" i="9"/>
  <c r="AI2780" i="9"/>
  <c r="AJ2780" i="9"/>
  <c r="AF2781" i="9"/>
  <c r="AG2781" i="9"/>
  <c r="AH2781" i="9"/>
  <c r="AI2781" i="9"/>
  <c r="AJ2781" i="9"/>
  <c r="AF2782" i="9"/>
  <c r="AG2782" i="9"/>
  <c r="AH2782" i="9"/>
  <c r="AI2782" i="9"/>
  <c r="AJ2782" i="9"/>
  <c r="AF2783" i="9"/>
  <c r="AG2783" i="9"/>
  <c r="AH2783" i="9"/>
  <c r="AI2783" i="9"/>
  <c r="AJ2783" i="9"/>
  <c r="AF2784" i="9"/>
  <c r="AG2784" i="9"/>
  <c r="AH2784" i="9"/>
  <c r="AI2784" i="9"/>
  <c r="AJ2784" i="9"/>
  <c r="AF2785" i="9"/>
  <c r="AG2785" i="9"/>
  <c r="AH2785" i="9"/>
  <c r="AI2785" i="9"/>
  <c r="AJ2785" i="9"/>
  <c r="AF2786" i="9"/>
  <c r="AG2786" i="9"/>
  <c r="AH2786" i="9"/>
  <c r="AI2786" i="9"/>
  <c r="AJ2786" i="9"/>
  <c r="AF2787" i="9"/>
  <c r="AG2787" i="9"/>
  <c r="AH2787" i="9"/>
  <c r="AI2787" i="9"/>
  <c r="AJ2787" i="9"/>
  <c r="AF2788" i="9"/>
  <c r="AG2788" i="9"/>
  <c r="AH2788" i="9"/>
  <c r="AI2788" i="9"/>
  <c r="AJ2788" i="9"/>
  <c r="AF2789" i="9"/>
  <c r="AG2789" i="9"/>
  <c r="AH2789" i="9"/>
  <c r="AI2789" i="9"/>
  <c r="AJ2789" i="9"/>
  <c r="AF2790" i="9"/>
  <c r="AG2790" i="9"/>
  <c r="AH2790" i="9"/>
  <c r="AI2790" i="9"/>
  <c r="AJ2790" i="9"/>
  <c r="AF2791" i="9"/>
  <c r="AG2791" i="9"/>
  <c r="AH2791" i="9"/>
  <c r="AI2791" i="9"/>
  <c r="AJ2791" i="9"/>
  <c r="AF2792" i="9"/>
  <c r="AG2792" i="9"/>
  <c r="AH2792" i="9"/>
  <c r="AI2792" i="9"/>
  <c r="AJ2792" i="9"/>
  <c r="AF2793" i="9"/>
  <c r="AG2793" i="9"/>
  <c r="AH2793" i="9"/>
  <c r="AI2793" i="9"/>
  <c r="AJ2793" i="9"/>
  <c r="AF2794" i="9"/>
  <c r="AG2794" i="9"/>
  <c r="AH2794" i="9"/>
  <c r="AI2794" i="9"/>
  <c r="AJ2794" i="9"/>
  <c r="AF2795" i="9"/>
  <c r="AG2795" i="9"/>
  <c r="AH2795" i="9"/>
  <c r="AI2795" i="9"/>
  <c r="AJ2795" i="9"/>
  <c r="AF2796" i="9"/>
  <c r="AG2796" i="9"/>
  <c r="AH2796" i="9"/>
  <c r="AI2796" i="9"/>
  <c r="AJ2796" i="9"/>
  <c r="AF2797" i="9"/>
  <c r="AG2797" i="9"/>
  <c r="AH2797" i="9"/>
  <c r="AI2797" i="9"/>
  <c r="AJ2797" i="9"/>
  <c r="AF2798" i="9"/>
  <c r="AG2798" i="9"/>
  <c r="AH2798" i="9"/>
  <c r="AI2798" i="9"/>
  <c r="AJ2798" i="9"/>
  <c r="AF2799" i="9"/>
  <c r="AG2799" i="9"/>
  <c r="AH2799" i="9"/>
  <c r="AI2799" i="9"/>
  <c r="AJ2799" i="9"/>
  <c r="AF2800" i="9"/>
  <c r="AG2800" i="9"/>
  <c r="AH2800" i="9"/>
  <c r="AI2800" i="9"/>
  <c r="AJ2800" i="9"/>
  <c r="AF2801" i="9"/>
  <c r="AG2801" i="9"/>
  <c r="AH2801" i="9"/>
  <c r="AI2801" i="9"/>
  <c r="AJ2801" i="9"/>
  <c r="AF2802" i="9"/>
  <c r="AG2802" i="9"/>
  <c r="AH2802" i="9"/>
  <c r="AI2802" i="9"/>
  <c r="AJ2802" i="9"/>
  <c r="AF2803" i="9"/>
  <c r="AG2803" i="9"/>
  <c r="AH2803" i="9"/>
  <c r="AI2803" i="9"/>
  <c r="AJ2803" i="9"/>
  <c r="AF2804" i="9"/>
  <c r="AG2804" i="9"/>
  <c r="AH2804" i="9"/>
  <c r="AI2804" i="9"/>
  <c r="AJ2804" i="9"/>
  <c r="AF2805" i="9"/>
  <c r="AG2805" i="9"/>
  <c r="AH2805" i="9"/>
  <c r="AI2805" i="9"/>
  <c r="AJ2805" i="9"/>
  <c r="AF2806" i="9"/>
  <c r="AG2806" i="9"/>
  <c r="AH2806" i="9"/>
  <c r="AI2806" i="9"/>
  <c r="AJ2806" i="9"/>
  <c r="AF2807" i="9"/>
  <c r="AG2807" i="9"/>
  <c r="AH2807" i="9"/>
  <c r="AI2807" i="9"/>
  <c r="AJ2807" i="9"/>
  <c r="AF2808" i="9"/>
  <c r="AG2808" i="9"/>
  <c r="AH2808" i="9"/>
  <c r="AI2808" i="9"/>
  <c r="AJ2808" i="9"/>
  <c r="AF2809" i="9"/>
  <c r="AG2809" i="9"/>
  <c r="AH2809" i="9"/>
  <c r="AI2809" i="9"/>
  <c r="AJ2809" i="9"/>
  <c r="AF2810" i="9"/>
  <c r="AG2810" i="9"/>
  <c r="AH2810" i="9"/>
  <c r="AI2810" i="9"/>
  <c r="AJ2810" i="9"/>
  <c r="AF2811" i="9"/>
  <c r="AG2811" i="9"/>
  <c r="AH2811" i="9"/>
  <c r="AI2811" i="9"/>
  <c r="AJ2811" i="9"/>
  <c r="AF2812" i="9"/>
  <c r="AG2812" i="9"/>
  <c r="AH2812" i="9"/>
  <c r="AI2812" i="9"/>
  <c r="AJ2812" i="9"/>
  <c r="AF2813" i="9"/>
  <c r="AG2813" i="9"/>
  <c r="AH2813" i="9"/>
  <c r="AI2813" i="9"/>
  <c r="AJ2813" i="9"/>
  <c r="AF2814" i="9"/>
  <c r="AG2814" i="9"/>
  <c r="AH2814" i="9"/>
  <c r="AI2814" i="9"/>
  <c r="AJ2814" i="9"/>
  <c r="AF2815" i="9"/>
  <c r="AG2815" i="9"/>
  <c r="AH2815" i="9"/>
  <c r="AI2815" i="9"/>
  <c r="AJ2815" i="9"/>
  <c r="AF2816" i="9"/>
  <c r="AG2816" i="9"/>
  <c r="AH2816" i="9"/>
  <c r="AI2816" i="9"/>
  <c r="AJ2816" i="9"/>
  <c r="AF2817" i="9"/>
  <c r="AG2817" i="9"/>
  <c r="AH2817" i="9"/>
  <c r="AI2817" i="9"/>
  <c r="AJ2817" i="9"/>
  <c r="AF2818" i="9"/>
  <c r="AG2818" i="9"/>
  <c r="AH2818" i="9"/>
  <c r="AI2818" i="9"/>
  <c r="AJ2818" i="9"/>
  <c r="AF2819" i="9"/>
  <c r="AG2819" i="9"/>
  <c r="AH2819" i="9"/>
  <c r="AI2819" i="9"/>
  <c r="AJ2819" i="9"/>
  <c r="AF2820" i="9"/>
  <c r="AG2820" i="9"/>
  <c r="AH2820" i="9"/>
  <c r="AI2820" i="9"/>
  <c r="AJ2820" i="9"/>
  <c r="AF2821" i="9"/>
  <c r="AG2821" i="9"/>
  <c r="AH2821" i="9"/>
  <c r="AI2821" i="9"/>
  <c r="AJ2821" i="9"/>
  <c r="AF2822" i="9"/>
  <c r="AG2822" i="9"/>
  <c r="AH2822" i="9"/>
  <c r="AI2822" i="9"/>
  <c r="AJ2822" i="9"/>
  <c r="AF2823" i="9"/>
  <c r="AG2823" i="9"/>
  <c r="AH2823" i="9"/>
  <c r="AI2823" i="9"/>
  <c r="AJ2823" i="9"/>
  <c r="AF2824" i="9"/>
  <c r="AG2824" i="9"/>
  <c r="AH2824" i="9"/>
  <c r="AI2824" i="9"/>
  <c r="AJ2824" i="9"/>
  <c r="AF2825" i="9"/>
  <c r="AG2825" i="9"/>
  <c r="AH2825" i="9"/>
  <c r="AI2825" i="9"/>
  <c r="AJ2825" i="9"/>
  <c r="AF2826" i="9"/>
  <c r="AG2826" i="9"/>
  <c r="AH2826" i="9"/>
  <c r="AI2826" i="9"/>
  <c r="AJ2826" i="9"/>
  <c r="AF2827" i="9"/>
  <c r="AG2827" i="9"/>
  <c r="AH2827" i="9"/>
  <c r="AI2827" i="9"/>
  <c r="AJ2827" i="9"/>
  <c r="AF2828" i="9"/>
  <c r="AG2828" i="9"/>
  <c r="AH2828" i="9"/>
  <c r="AI2828" i="9"/>
  <c r="AJ2828" i="9"/>
  <c r="AF2829" i="9"/>
  <c r="AG2829" i="9"/>
  <c r="AH2829" i="9"/>
  <c r="AI2829" i="9"/>
  <c r="AJ2829" i="9"/>
  <c r="AF2830" i="9"/>
  <c r="AG2830" i="9"/>
  <c r="AH2830" i="9"/>
  <c r="AI2830" i="9"/>
  <c r="AJ2830" i="9"/>
  <c r="AF2831" i="9"/>
  <c r="AG2831" i="9"/>
  <c r="AH2831" i="9"/>
  <c r="AI2831" i="9"/>
  <c r="AJ2831" i="9"/>
  <c r="AF2832" i="9"/>
  <c r="AG2832" i="9"/>
  <c r="AH2832" i="9"/>
  <c r="AI2832" i="9"/>
  <c r="AJ2832" i="9"/>
  <c r="AF2833" i="9"/>
  <c r="AG2833" i="9"/>
  <c r="AH2833" i="9"/>
  <c r="AI2833" i="9"/>
  <c r="AJ2833" i="9"/>
  <c r="AF2834" i="9"/>
  <c r="AG2834" i="9"/>
  <c r="AH2834" i="9"/>
  <c r="AI2834" i="9"/>
  <c r="AJ2834" i="9"/>
  <c r="AF2835" i="9"/>
  <c r="AG2835" i="9"/>
  <c r="AH2835" i="9"/>
  <c r="AI2835" i="9"/>
  <c r="AJ2835" i="9"/>
  <c r="AF2836" i="9"/>
  <c r="AG2836" i="9"/>
  <c r="AH2836" i="9"/>
  <c r="AI2836" i="9"/>
  <c r="AJ2836" i="9"/>
  <c r="AF2837" i="9"/>
  <c r="AG2837" i="9"/>
  <c r="AH2837" i="9"/>
  <c r="AI2837" i="9"/>
  <c r="AJ2837" i="9"/>
  <c r="AF2838" i="9"/>
  <c r="AG2838" i="9"/>
  <c r="AH2838" i="9"/>
  <c r="AI2838" i="9"/>
  <c r="AJ2838" i="9"/>
  <c r="AF2839" i="9"/>
  <c r="AG2839" i="9"/>
  <c r="AH2839" i="9"/>
  <c r="AI2839" i="9"/>
  <c r="AJ2839" i="9"/>
  <c r="AF2840" i="9"/>
  <c r="AG2840" i="9"/>
  <c r="AH2840" i="9"/>
  <c r="AI2840" i="9"/>
  <c r="AJ2840" i="9"/>
  <c r="AF2841" i="9"/>
  <c r="AG2841" i="9"/>
  <c r="AH2841" i="9"/>
  <c r="AI2841" i="9"/>
  <c r="AJ2841" i="9"/>
  <c r="AF2842" i="9"/>
  <c r="AG2842" i="9"/>
  <c r="AH2842" i="9"/>
  <c r="AI2842" i="9"/>
  <c r="AJ2842" i="9"/>
  <c r="AF2843" i="9"/>
  <c r="AG2843" i="9"/>
  <c r="AH2843" i="9"/>
  <c r="AI2843" i="9"/>
  <c r="AJ2843" i="9"/>
  <c r="AF2844" i="9"/>
  <c r="AG2844" i="9"/>
  <c r="AH2844" i="9"/>
  <c r="AI2844" i="9"/>
  <c r="AJ2844" i="9"/>
  <c r="AF2845" i="9"/>
  <c r="AG2845" i="9"/>
  <c r="AH2845" i="9"/>
  <c r="AI2845" i="9"/>
  <c r="AJ2845" i="9"/>
  <c r="AF2846" i="9"/>
  <c r="AG2846" i="9"/>
  <c r="AH2846" i="9"/>
  <c r="AI2846" i="9"/>
  <c r="AJ2846" i="9"/>
  <c r="AF2847" i="9"/>
  <c r="AG2847" i="9"/>
  <c r="AH2847" i="9"/>
  <c r="AI2847" i="9"/>
  <c r="AJ2847" i="9"/>
  <c r="AF2848" i="9"/>
  <c r="AG2848" i="9"/>
  <c r="AH2848" i="9"/>
  <c r="AI2848" i="9"/>
  <c r="AJ2848" i="9"/>
  <c r="AF2849" i="9"/>
  <c r="AG2849" i="9"/>
  <c r="AH2849" i="9"/>
  <c r="AI2849" i="9"/>
  <c r="AJ2849" i="9"/>
  <c r="AF2850" i="9"/>
  <c r="AG2850" i="9"/>
  <c r="AH2850" i="9"/>
  <c r="AI2850" i="9"/>
  <c r="AJ2850" i="9"/>
  <c r="AF2851" i="9"/>
  <c r="AG2851" i="9"/>
  <c r="AH2851" i="9"/>
  <c r="AI2851" i="9"/>
  <c r="AJ2851" i="9"/>
  <c r="AF2852" i="9"/>
  <c r="AG2852" i="9"/>
  <c r="AH2852" i="9"/>
  <c r="AI2852" i="9"/>
  <c r="AJ2852" i="9"/>
  <c r="AF2853" i="9"/>
  <c r="AG2853" i="9"/>
  <c r="AH2853" i="9"/>
  <c r="AI2853" i="9"/>
  <c r="AJ2853" i="9"/>
  <c r="AF2854" i="9"/>
  <c r="AG2854" i="9"/>
  <c r="AH2854" i="9"/>
  <c r="AI2854" i="9"/>
  <c r="AJ2854" i="9"/>
  <c r="AF2855" i="9"/>
  <c r="AG2855" i="9"/>
  <c r="AH2855" i="9"/>
  <c r="AI2855" i="9"/>
  <c r="AJ2855" i="9"/>
  <c r="AF2856" i="9"/>
  <c r="AG2856" i="9"/>
  <c r="AH2856" i="9"/>
  <c r="AI2856" i="9"/>
  <c r="AJ2856" i="9"/>
  <c r="AF2857" i="9"/>
  <c r="AG2857" i="9"/>
  <c r="AH2857" i="9"/>
  <c r="AI2857" i="9"/>
  <c r="AJ2857" i="9"/>
  <c r="AF2858" i="9"/>
  <c r="AG2858" i="9"/>
  <c r="AH2858" i="9"/>
  <c r="AI2858" i="9"/>
  <c r="AJ2858" i="9"/>
  <c r="AF2859" i="9"/>
  <c r="AG2859" i="9"/>
  <c r="AH2859" i="9"/>
  <c r="AI2859" i="9"/>
  <c r="AJ2859" i="9"/>
  <c r="AF2860" i="9"/>
  <c r="AG2860" i="9"/>
  <c r="AH2860" i="9"/>
  <c r="AI2860" i="9"/>
  <c r="AJ2860" i="9"/>
  <c r="AF2861" i="9"/>
  <c r="AG2861" i="9"/>
  <c r="AH2861" i="9"/>
  <c r="AI2861" i="9"/>
  <c r="AJ2861" i="9"/>
  <c r="AF2862" i="9"/>
  <c r="AG2862" i="9"/>
  <c r="AH2862" i="9"/>
  <c r="AI2862" i="9"/>
  <c r="AJ2862" i="9"/>
  <c r="AF2863" i="9"/>
  <c r="AG2863" i="9"/>
  <c r="AH2863" i="9"/>
  <c r="AI2863" i="9"/>
  <c r="AJ2863" i="9"/>
  <c r="AF2864" i="9"/>
  <c r="AG2864" i="9"/>
  <c r="AH2864" i="9"/>
  <c r="AI2864" i="9"/>
  <c r="AJ2864" i="9"/>
  <c r="AF2865" i="9"/>
  <c r="AG2865" i="9"/>
  <c r="AH2865" i="9"/>
  <c r="AI2865" i="9"/>
  <c r="AJ2865" i="9"/>
  <c r="AF2866" i="9"/>
  <c r="AG2866" i="9"/>
  <c r="AH2866" i="9"/>
  <c r="AI2866" i="9"/>
  <c r="AJ2866" i="9"/>
  <c r="AF2867" i="9"/>
  <c r="AG2867" i="9"/>
  <c r="AH2867" i="9"/>
  <c r="AI2867" i="9"/>
  <c r="AJ2867" i="9"/>
  <c r="AF2868" i="9"/>
  <c r="AG2868" i="9"/>
  <c r="AH2868" i="9"/>
  <c r="AI2868" i="9"/>
  <c r="AJ2868" i="9"/>
  <c r="AF2869" i="9"/>
  <c r="AG2869" i="9"/>
  <c r="AH2869" i="9"/>
  <c r="AI2869" i="9"/>
  <c r="AJ2869" i="9"/>
  <c r="AF2870" i="9"/>
  <c r="AG2870" i="9"/>
  <c r="AH2870" i="9"/>
  <c r="AI2870" i="9"/>
  <c r="AJ2870" i="9"/>
  <c r="AF2871" i="9"/>
  <c r="AG2871" i="9"/>
  <c r="AH2871" i="9"/>
  <c r="AI2871" i="9"/>
  <c r="AJ2871" i="9"/>
  <c r="AF2872" i="9"/>
  <c r="AG2872" i="9"/>
  <c r="AH2872" i="9"/>
  <c r="AI2872" i="9"/>
  <c r="AJ2872" i="9"/>
  <c r="AF2873" i="9"/>
  <c r="AG2873" i="9"/>
  <c r="AH2873" i="9"/>
  <c r="AI2873" i="9"/>
  <c r="AJ2873" i="9"/>
  <c r="AF2874" i="9"/>
  <c r="AG2874" i="9"/>
  <c r="AH2874" i="9"/>
  <c r="AI2874" i="9"/>
  <c r="AJ2874" i="9"/>
  <c r="AF2875" i="9"/>
  <c r="AG2875" i="9"/>
  <c r="AH2875" i="9"/>
  <c r="AI2875" i="9"/>
  <c r="AJ2875" i="9"/>
  <c r="AF2876" i="9"/>
  <c r="AG2876" i="9"/>
  <c r="AH2876" i="9"/>
  <c r="AI2876" i="9"/>
  <c r="AJ2876" i="9"/>
  <c r="AF2877" i="9"/>
  <c r="AG2877" i="9"/>
  <c r="AH2877" i="9"/>
  <c r="AI2877" i="9"/>
  <c r="AJ2877" i="9"/>
  <c r="AF2878" i="9"/>
  <c r="AG2878" i="9"/>
  <c r="AH2878" i="9"/>
  <c r="AI2878" i="9"/>
  <c r="AJ2878" i="9"/>
  <c r="AF2879" i="9"/>
  <c r="AG2879" i="9"/>
  <c r="AH2879" i="9"/>
  <c r="AI2879" i="9"/>
  <c r="AJ2879" i="9"/>
  <c r="AF2880" i="9"/>
  <c r="AG2880" i="9"/>
  <c r="AH2880" i="9"/>
  <c r="AI2880" i="9"/>
  <c r="AJ2880" i="9"/>
  <c r="AF2881" i="9"/>
  <c r="AG2881" i="9"/>
  <c r="AH2881" i="9"/>
  <c r="AI2881" i="9"/>
  <c r="AJ2881" i="9"/>
  <c r="AF2882" i="9"/>
  <c r="AG2882" i="9"/>
  <c r="AH2882" i="9"/>
  <c r="AI2882" i="9"/>
  <c r="AJ2882" i="9"/>
  <c r="AF2883" i="9"/>
  <c r="AG2883" i="9"/>
  <c r="AH2883" i="9"/>
  <c r="AI2883" i="9"/>
  <c r="AJ2883" i="9"/>
  <c r="AF2884" i="9"/>
  <c r="AG2884" i="9"/>
  <c r="AH2884" i="9"/>
  <c r="AI2884" i="9"/>
  <c r="AJ2884" i="9"/>
  <c r="AF2885" i="9"/>
  <c r="AG2885" i="9"/>
  <c r="AH2885" i="9"/>
  <c r="AI2885" i="9"/>
  <c r="AJ2885" i="9"/>
  <c r="AF2886" i="9"/>
  <c r="AG2886" i="9"/>
  <c r="AH2886" i="9"/>
  <c r="AI2886" i="9"/>
  <c r="AJ2886" i="9"/>
  <c r="AF2887" i="9"/>
  <c r="AG2887" i="9"/>
  <c r="AH2887" i="9"/>
  <c r="AI2887" i="9"/>
  <c r="AJ2887" i="9"/>
  <c r="AF2888" i="9"/>
  <c r="AG2888" i="9"/>
  <c r="AH2888" i="9"/>
  <c r="AI2888" i="9"/>
  <c r="AJ2888" i="9"/>
  <c r="AF2889" i="9"/>
  <c r="AG2889" i="9"/>
  <c r="AH2889" i="9"/>
  <c r="AI2889" i="9"/>
  <c r="AJ2889" i="9"/>
  <c r="AF2890" i="9"/>
  <c r="AG2890" i="9"/>
  <c r="AH2890" i="9"/>
  <c r="AI2890" i="9"/>
  <c r="AJ2890" i="9"/>
  <c r="AF2891" i="9"/>
  <c r="AG2891" i="9"/>
  <c r="AH2891" i="9"/>
  <c r="AI2891" i="9"/>
  <c r="AJ2891" i="9"/>
  <c r="AF2892" i="9"/>
  <c r="AG2892" i="9"/>
  <c r="AH2892" i="9"/>
  <c r="AI2892" i="9"/>
  <c r="AJ2892" i="9"/>
  <c r="AF2893" i="9"/>
  <c r="AG2893" i="9"/>
  <c r="AH2893" i="9"/>
  <c r="AI2893" i="9"/>
  <c r="AJ2893" i="9"/>
  <c r="AF2894" i="9"/>
  <c r="AG2894" i="9"/>
  <c r="AH2894" i="9"/>
  <c r="AI2894" i="9"/>
  <c r="AJ2894" i="9"/>
  <c r="AF2895" i="9"/>
  <c r="AG2895" i="9"/>
  <c r="AH2895" i="9"/>
  <c r="AI2895" i="9"/>
  <c r="AJ2895" i="9"/>
  <c r="AF2896" i="9"/>
  <c r="AG2896" i="9"/>
  <c r="AH2896" i="9"/>
  <c r="AI2896" i="9"/>
  <c r="AJ2896" i="9"/>
  <c r="AF2897" i="9"/>
  <c r="AG2897" i="9"/>
  <c r="AH2897" i="9"/>
  <c r="AI2897" i="9"/>
  <c r="AJ2897" i="9"/>
  <c r="AF2898" i="9"/>
  <c r="AG2898" i="9"/>
  <c r="AH2898" i="9"/>
  <c r="AI2898" i="9"/>
  <c r="AJ2898" i="9"/>
  <c r="AF2899" i="9"/>
  <c r="AG2899" i="9"/>
  <c r="AH2899" i="9"/>
  <c r="AI2899" i="9"/>
  <c r="AJ2899" i="9"/>
  <c r="AF2900" i="9"/>
  <c r="AG2900" i="9"/>
  <c r="AH2900" i="9"/>
  <c r="AI2900" i="9"/>
  <c r="AJ2900" i="9"/>
  <c r="AF2901" i="9"/>
  <c r="AG2901" i="9"/>
  <c r="AH2901" i="9"/>
  <c r="AI2901" i="9"/>
  <c r="AJ2901" i="9"/>
  <c r="AF2902" i="9"/>
  <c r="AG2902" i="9"/>
  <c r="AH2902" i="9"/>
  <c r="AI2902" i="9"/>
  <c r="AJ2902" i="9"/>
  <c r="AF2903" i="9"/>
  <c r="AG2903" i="9"/>
  <c r="AH2903" i="9"/>
  <c r="AI2903" i="9"/>
  <c r="AJ2903" i="9"/>
  <c r="AF2904" i="9"/>
  <c r="AG2904" i="9"/>
  <c r="AH2904" i="9"/>
  <c r="AI2904" i="9"/>
  <c r="AJ2904" i="9"/>
  <c r="AF2905" i="9"/>
  <c r="AG2905" i="9"/>
  <c r="AH2905" i="9"/>
  <c r="AI2905" i="9"/>
  <c r="AJ2905" i="9"/>
  <c r="AF2906" i="9"/>
  <c r="AG2906" i="9"/>
  <c r="AH2906" i="9"/>
  <c r="AI2906" i="9"/>
  <c r="AJ2906" i="9"/>
  <c r="AF2907" i="9"/>
  <c r="AG2907" i="9"/>
  <c r="AH2907" i="9"/>
  <c r="AI2907" i="9"/>
  <c r="AJ2907" i="9"/>
  <c r="AF2908" i="9"/>
  <c r="AG2908" i="9"/>
  <c r="AH2908" i="9"/>
  <c r="AI2908" i="9"/>
  <c r="AJ2908" i="9"/>
  <c r="AF2909" i="9"/>
  <c r="AG2909" i="9"/>
  <c r="AH2909" i="9"/>
  <c r="AI2909" i="9"/>
  <c r="AJ2909" i="9"/>
  <c r="AF2910" i="9"/>
  <c r="AG2910" i="9"/>
  <c r="AH2910" i="9"/>
  <c r="AI2910" i="9"/>
  <c r="AJ2910" i="9"/>
  <c r="AF2911" i="9"/>
  <c r="AG2911" i="9"/>
  <c r="AH2911" i="9"/>
  <c r="AI2911" i="9"/>
  <c r="AJ2911" i="9"/>
  <c r="AF2912" i="9"/>
  <c r="AG2912" i="9"/>
  <c r="AH2912" i="9"/>
  <c r="AI2912" i="9"/>
  <c r="AJ2912" i="9"/>
  <c r="AF2913" i="9"/>
  <c r="AG2913" i="9"/>
  <c r="AH2913" i="9"/>
  <c r="AI2913" i="9"/>
  <c r="AJ2913" i="9"/>
  <c r="AF2914" i="9"/>
  <c r="AG2914" i="9"/>
  <c r="AH2914" i="9"/>
  <c r="AI2914" i="9"/>
  <c r="AJ2914" i="9"/>
  <c r="AF2915" i="9"/>
  <c r="AG2915" i="9"/>
  <c r="AH2915" i="9"/>
  <c r="AI2915" i="9"/>
  <c r="AJ2915" i="9"/>
  <c r="AF2916" i="9"/>
  <c r="AG2916" i="9"/>
  <c r="AH2916" i="9"/>
  <c r="AI2916" i="9"/>
  <c r="AJ2916" i="9"/>
  <c r="AF2917" i="9"/>
  <c r="AG2917" i="9"/>
  <c r="AH2917" i="9"/>
  <c r="AI2917" i="9"/>
  <c r="AJ2917" i="9"/>
  <c r="AF2918" i="9"/>
  <c r="AG2918" i="9"/>
  <c r="AH2918" i="9"/>
  <c r="AI2918" i="9"/>
  <c r="AJ2918" i="9"/>
  <c r="AF2919" i="9"/>
  <c r="AG2919" i="9"/>
  <c r="AH2919" i="9"/>
  <c r="AI2919" i="9"/>
  <c r="AJ2919" i="9"/>
  <c r="AF2920" i="9"/>
  <c r="AG2920" i="9"/>
  <c r="AH2920" i="9"/>
  <c r="AI2920" i="9"/>
  <c r="AJ2920" i="9"/>
  <c r="AF2921" i="9"/>
  <c r="AG2921" i="9"/>
  <c r="AH2921" i="9"/>
  <c r="AI2921" i="9"/>
  <c r="AJ2921" i="9"/>
  <c r="AF2922" i="9"/>
  <c r="AG2922" i="9"/>
  <c r="AH2922" i="9"/>
  <c r="AI2922" i="9"/>
  <c r="AJ2922" i="9"/>
  <c r="AF2923" i="9"/>
  <c r="AG2923" i="9"/>
  <c r="AH2923" i="9"/>
  <c r="AI2923" i="9"/>
  <c r="AJ2923" i="9"/>
  <c r="AF2924" i="9"/>
  <c r="AG2924" i="9"/>
  <c r="AH2924" i="9"/>
  <c r="AI2924" i="9"/>
  <c r="AJ2924" i="9"/>
  <c r="AF2925" i="9"/>
  <c r="AG2925" i="9"/>
  <c r="AH2925" i="9"/>
  <c r="AI2925" i="9"/>
  <c r="AJ2925" i="9"/>
  <c r="AF2926" i="9"/>
  <c r="AG2926" i="9"/>
  <c r="AH2926" i="9"/>
  <c r="AI2926" i="9"/>
  <c r="AJ2926" i="9"/>
  <c r="AF2927" i="9"/>
  <c r="AG2927" i="9"/>
  <c r="AH2927" i="9"/>
  <c r="AI2927" i="9"/>
  <c r="AJ2927" i="9"/>
  <c r="AF2928" i="9"/>
  <c r="AG2928" i="9"/>
  <c r="AH2928" i="9"/>
  <c r="AI2928" i="9"/>
  <c r="AJ2928" i="9"/>
  <c r="AF2929" i="9"/>
  <c r="AG2929" i="9"/>
  <c r="AH2929" i="9"/>
  <c r="AI2929" i="9"/>
  <c r="AJ2929" i="9"/>
  <c r="AF2930" i="9"/>
  <c r="AG2930" i="9"/>
  <c r="AH2930" i="9"/>
  <c r="AI2930" i="9"/>
  <c r="AJ2930" i="9"/>
  <c r="AF2931" i="9"/>
  <c r="AG2931" i="9"/>
  <c r="AH2931" i="9"/>
  <c r="AI2931" i="9"/>
  <c r="AJ2931" i="9"/>
  <c r="AF2932" i="9"/>
  <c r="AG2932" i="9"/>
  <c r="AH2932" i="9"/>
  <c r="AI2932" i="9"/>
  <c r="AJ2932" i="9"/>
  <c r="AF2933" i="9"/>
  <c r="AG2933" i="9"/>
  <c r="AH2933" i="9"/>
  <c r="AI2933" i="9"/>
  <c r="AJ2933" i="9"/>
  <c r="AF2934" i="9"/>
  <c r="AG2934" i="9"/>
  <c r="AH2934" i="9"/>
  <c r="AI2934" i="9"/>
  <c r="AJ2934" i="9"/>
  <c r="AF2935" i="9"/>
  <c r="AG2935" i="9"/>
  <c r="AH2935" i="9"/>
  <c r="AI2935" i="9"/>
  <c r="AJ2935" i="9"/>
  <c r="AF2936" i="9"/>
  <c r="AG2936" i="9"/>
  <c r="AH2936" i="9"/>
  <c r="AI2936" i="9"/>
  <c r="AJ2936" i="9"/>
  <c r="AF2937" i="9"/>
  <c r="AG2937" i="9"/>
  <c r="AH2937" i="9"/>
  <c r="AI2937" i="9"/>
  <c r="AJ2937" i="9"/>
  <c r="AF2938" i="9"/>
  <c r="AG2938" i="9"/>
  <c r="AH2938" i="9"/>
  <c r="AI2938" i="9"/>
  <c r="AJ2938" i="9"/>
  <c r="AF2939" i="9"/>
  <c r="AG2939" i="9"/>
  <c r="AH2939" i="9"/>
  <c r="AI2939" i="9"/>
  <c r="AJ2939" i="9"/>
  <c r="AF2940" i="9"/>
  <c r="AG2940" i="9"/>
  <c r="AH2940" i="9"/>
  <c r="AI2940" i="9"/>
  <c r="AJ2940" i="9"/>
  <c r="AF2941" i="9"/>
  <c r="AG2941" i="9"/>
  <c r="AH2941" i="9"/>
  <c r="AI2941" i="9"/>
  <c r="AJ2941" i="9"/>
  <c r="AF2942" i="9"/>
  <c r="AG2942" i="9"/>
  <c r="AH2942" i="9"/>
  <c r="AI2942" i="9"/>
  <c r="AJ2942" i="9"/>
  <c r="AF2943" i="9"/>
  <c r="AG2943" i="9"/>
  <c r="AH2943" i="9"/>
  <c r="AI2943" i="9"/>
  <c r="AJ2943" i="9"/>
  <c r="AF2944" i="9"/>
  <c r="AG2944" i="9"/>
  <c r="AH2944" i="9"/>
  <c r="AI2944" i="9"/>
  <c r="AJ2944" i="9"/>
  <c r="AF2945" i="9"/>
  <c r="AG2945" i="9"/>
  <c r="AH2945" i="9"/>
  <c r="AI2945" i="9"/>
  <c r="AJ2945" i="9"/>
  <c r="AF2946" i="9"/>
  <c r="AG2946" i="9"/>
  <c r="AH2946" i="9"/>
  <c r="AI2946" i="9"/>
  <c r="AJ2946" i="9"/>
  <c r="AF2947" i="9"/>
  <c r="AG2947" i="9"/>
  <c r="AH2947" i="9"/>
  <c r="AI2947" i="9"/>
  <c r="AJ2947" i="9"/>
  <c r="AF2948" i="9"/>
  <c r="AG2948" i="9"/>
  <c r="AH2948" i="9"/>
  <c r="AI2948" i="9"/>
  <c r="AJ2948" i="9"/>
  <c r="AF2949" i="9"/>
  <c r="AG2949" i="9"/>
  <c r="AH2949" i="9"/>
  <c r="AI2949" i="9"/>
  <c r="AJ2949" i="9"/>
  <c r="AF2950" i="9"/>
  <c r="AG2950" i="9"/>
  <c r="AH2950" i="9"/>
  <c r="AI2950" i="9"/>
  <c r="AJ2950" i="9"/>
  <c r="AF2951" i="9"/>
  <c r="AG2951" i="9"/>
  <c r="AH2951" i="9"/>
  <c r="AI2951" i="9"/>
  <c r="AJ2951" i="9"/>
  <c r="AF2952" i="9"/>
  <c r="AG2952" i="9"/>
  <c r="AH2952" i="9"/>
  <c r="AI2952" i="9"/>
  <c r="AJ2952" i="9"/>
  <c r="AF2953" i="9"/>
  <c r="AG2953" i="9"/>
  <c r="AH2953" i="9"/>
  <c r="AI2953" i="9"/>
  <c r="AJ2953" i="9"/>
  <c r="AF2954" i="9"/>
  <c r="AG2954" i="9"/>
  <c r="AH2954" i="9"/>
  <c r="AI2954" i="9"/>
  <c r="AJ2954" i="9"/>
  <c r="AF2955" i="9"/>
  <c r="AG2955" i="9"/>
  <c r="AH2955" i="9"/>
  <c r="AI2955" i="9"/>
  <c r="AJ2955" i="9"/>
  <c r="AF2956" i="9"/>
  <c r="AG2956" i="9"/>
  <c r="AH2956" i="9"/>
  <c r="AI2956" i="9"/>
  <c r="AJ2956" i="9"/>
  <c r="AF2957" i="9"/>
  <c r="AG2957" i="9"/>
  <c r="AH2957" i="9"/>
  <c r="AI2957" i="9"/>
  <c r="AJ2957" i="9"/>
  <c r="AF2958" i="9"/>
  <c r="AG2958" i="9"/>
  <c r="AH2958" i="9"/>
  <c r="AI2958" i="9"/>
  <c r="AJ2958" i="9"/>
  <c r="AF2959" i="9"/>
  <c r="AG2959" i="9"/>
  <c r="AH2959" i="9"/>
  <c r="AI2959" i="9"/>
  <c r="AJ2959" i="9"/>
  <c r="AF2960" i="9"/>
  <c r="AG2960" i="9"/>
  <c r="AH2960" i="9"/>
  <c r="AI2960" i="9"/>
  <c r="AJ2960" i="9"/>
  <c r="AF2961" i="9"/>
  <c r="AG2961" i="9"/>
  <c r="AH2961" i="9"/>
  <c r="AI2961" i="9"/>
  <c r="AJ2961" i="9"/>
  <c r="AF2962" i="9"/>
  <c r="AG2962" i="9"/>
  <c r="AH2962" i="9"/>
  <c r="AI2962" i="9"/>
  <c r="AJ2962" i="9"/>
  <c r="AF2963" i="9"/>
  <c r="AG2963" i="9"/>
  <c r="AH2963" i="9"/>
  <c r="AI2963" i="9"/>
  <c r="AJ2963" i="9"/>
  <c r="AF2964" i="9"/>
  <c r="AG2964" i="9"/>
  <c r="AH2964" i="9"/>
  <c r="AI2964" i="9"/>
  <c r="AJ2964" i="9"/>
  <c r="AF2965" i="9"/>
  <c r="AG2965" i="9"/>
  <c r="AH2965" i="9"/>
  <c r="AI2965" i="9"/>
  <c r="AJ2965" i="9"/>
  <c r="AF2966" i="9"/>
  <c r="AG2966" i="9"/>
  <c r="AH2966" i="9"/>
  <c r="AI2966" i="9"/>
  <c r="AJ2966" i="9"/>
  <c r="AF2967" i="9"/>
  <c r="AG2967" i="9"/>
  <c r="AH2967" i="9"/>
  <c r="AI2967" i="9"/>
  <c r="AJ2967" i="9"/>
  <c r="AF2968" i="9"/>
  <c r="AG2968" i="9"/>
  <c r="AH2968" i="9"/>
  <c r="AI2968" i="9"/>
  <c r="AJ2968" i="9"/>
  <c r="AF2969" i="9"/>
  <c r="AG2969" i="9"/>
  <c r="AH2969" i="9"/>
  <c r="AI2969" i="9"/>
  <c r="AJ2969" i="9"/>
  <c r="AF2970" i="9"/>
  <c r="AG2970" i="9"/>
  <c r="AH2970" i="9"/>
  <c r="AI2970" i="9"/>
  <c r="AJ2970" i="9"/>
  <c r="AF2971" i="9"/>
  <c r="AG2971" i="9"/>
  <c r="AH2971" i="9"/>
  <c r="AI2971" i="9"/>
  <c r="AJ2971" i="9"/>
  <c r="AF2972" i="9"/>
  <c r="AG2972" i="9"/>
  <c r="AH2972" i="9"/>
  <c r="AI2972" i="9"/>
  <c r="AJ2972" i="9"/>
  <c r="AF2973" i="9"/>
  <c r="AG2973" i="9"/>
  <c r="AH2973" i="9"/>
  <c r="AI2973" i="9"/>
  <c r="AJ2973" i="9"/>
  <c r="AF2974" i="9"/>
  <c r="AG2974" i="9"/>
  <c r="AH2974" i="9"/>
  <c r="AI2974" i="9"/>
  <c r="AJ2974" i="9"/>
  <c r="AF2975" i="9"/>
  <c r="AG2975" i="9"/>
  <c r="AH2975" i="9"/>
  <c r="AI2975" i="9"/>
  <c r="AJ2975" i="9"/>
  <c r="AF2976" i="9"/>
  <c r="AG2976" i="9"/>
  <c r="AH2976" i="9"/>
  <c r="AI2976" i="9"/>
  <c r="AJ2976" i="9"/>
  <c r="AF2977" i="9"/>
  <c r="AG2977" i="9"/>
  <c r="AH2977" i="9"/>
  <c r="AI2977" i="9"/>
  <c r="AJ2977" i="9"/>
  <c r="AF2978" i="9"/>
  <c r="AG2978" i="9"/>
  <c r="AH2978" i="9"/>
  <c r="AI2978" i="9"/>
  <c r="AJ2978" i="9"/>
  <c r="AF2979" i="9"/>
  <c r="AG2979" i="9"/>
  <c r="AH2979" i="9"/>
  <c r="AI2979" i="9"/>
  <c r="AJ2979" i="9"/>
  <c r="AF2980" i="9"/>
  <c r="AG2980" i="9"/>
  <c r="AH2980" i="9"/>
  <c r="AI2980" i="9"/>
  <c r="AJ2980" i="9"/>
  <c r="AF2981" i="9"/>
  <c r="AG2981" i="9"/>
  <c r="AH2981" i="9"/>
  <c r="AI2981" i="9"/>
  <c r="AJ2981" i="9"/>
  <c r="AF2982" i="9"/>
  <c r="AG2982" i="9"/>
  <c r="AH2982" i="9"/>
  <c r="AI2982" i="9"/>
  <c r="AJ2982" i="9"/>
  <c r="AF2983" i="9"/>
  <c r="AG2983" i="9"/>
  <c r="AH2983" i="9"/>
  <c r="AI2983" i="9"/>
  <c r="AJ2983" i="9"/>
  <c r="AF2984" i="9"/>
  <c r="AG2984" i="9"/>
  <c r="AH2984" i="9"/>
  <c r="AI2984" i="9"/>
  <c r="AJ2984" i="9"/>
  <c r="AF2985" i="9"/>
  <c r="AG2985" i="9"/>
  <c r="AH2985" i="9"/>
  <c r="AI2985" i="9"/>
  <c r="AJ2985" i="9"/>
  <c r="AF2986" i="9"/>
  <c r="AG2986" i="9"/>
  <c r="AH2986" i="9"/>
  <c r="AI2986" i="9"/>
  <c r="AJ2986" i="9"/>
  <c r="AF2987" i="9"/>
  <c r="AG2987" i="9"/>
  <c r="AH2987" i="9"/>
  <c r="AI2987" i="9"/>
  <c r="AJ2987" i="9"/>
  <c r="AF2988" i="9"/>
  <c r="AG2988" i="9"/>
  <c r="AH2988" i="9"/>
  <c r="AI2988" i="9"/>
  <c r="AJ2988" i="9"/>
  <c r="AF2989" i="9"/>
  <c r="AG2989" i="9"/>
  <c r="AH2989" i="9"/>
  <c r="AI2989" i="9"/>
  <c r="AJ2989" i="9"/>
  <c r="AF2990" i="9"/>
  <c r="AG2990" i="9"/>
  <c r="AH2990" i="9"/>
  <c r="AI2990" i="9"/>
  <c r="AJ2990" i="9"/>
  <c r="AF2991" i="9"/>
  <c r="AG2991" i="9"/>
  <c r="AH2991" i="9"/>
  <c r="AI2991" i="9"/>
  <c r="AJ2991" i="9"/>
  <c r="AF2992" i="9"/>
  <c r="AG2992" i="9"/>
  <c r="AH2992" i="9"/>
  <c r="AI2992" i="9"/>
  <c r="AJ2992" i="9"/>
  <c r="AF2993" i="9"/>
  <c r="AG2993" i="9"/>
  <c r="AH2993" i="9"/>
  <c r="AI2993" i="9"/>
  <c r="AJ2993" i="9"/>
  <c r="AF2994" i="9"/>
  <c r="AG2994" i="9"/>
  <c r="AH2994" i="9"/>
  <c r="AI2994" i="9"/>
  <c r="AJ2994" i="9"/>
  <c r="AF2995" i="9"/>
  <c r="AG2995" i="9"/>
  <c r="AH2995" i="9"/>
  <c r="AI2995" i="9"/>
  <c r="AJ2995" i="9"/>
  <c r="AF2996" i="9"/>
  <c r="AG2996" i="9"/>
  <c r="AH2996" i="9"/>
  <c r="AI2996" i="9"/>
  <c r="AJ2996" i="9"/>
  <c r="AF2997" i="9"/>
  <c r="AG2997" i="9"/>
  <c r="AH2997" i="9"/>
  <c r="AI2997" i="9"/>
  <c r="AJ2997" i="9"/>
  <c r="AF2998" i="9"/>
  <c r="AG2998" i="9"/>
  <c r="AH2998" i="9"/>
  <c r="AI2998" i="9"/>
  <c r="AJ2998" i="9"/>
  <c r="AF2999" i="9"/>
  <c r="AG2999" i="9"/>
  <c r="AH2999" i="9"/>
  <c r="AI2999" i="9"/>
  <c r="AJ2999" i="9"/>
  <c r="AF3000" i="9"/>
  <c r="AG3000" i="9"/>
  <c r="AH3000" i="9"/>
  <c r="AI3000" i="9"/>
  <c r="AJ3000" i="9"/>
  <c r="AF3001" i="9"/>
  <c r="AG3001" i="9"/>
  <c r="AH3001" i="9"/>
  <c r="AI3001" i="9"/>
  <c r="AJ3001" i="9"/>
  <c r="AF3002" i="9"/>
  <c r="AG3002" i="9"/>
  <c r="AH3002" i="9"/>
  <c r="AI3002" i="9"/>
  <c r="AJ3002" i="9"/>
  <c r="AF3003" i="9"/>
  <c r="AG3003" i="9"/>
  <c r="AH3003" i="9"/>
  <c r="AI3003" i="9"/>
  <c r="AJ3003" i="9"/>
  <c r="AF3004" i="9"/>
  <c r="AG3004" i="9"/>
  <c r="AH3004" i="9"/>
  <c r="AI3004" i="9"/>
  <c r="AJ3004" i="9"/>
  <c r="AF3005" i="9"/>
  <c r="AG3005" i="9"/>
  <c r="AH3005" i="9"/>
  <c r="AI3005" i="9"/>
  <c r="AJ3005" i="9"/>
  <c r="AF3006" i="9"/>
  <c r="AG3006" i="9"/>
  <c r="AH3006" i="9"/>
  <c r="AI3006" i="9"/>
  <c r="AJ3006" i="9"/>
  <c r="AF3007" i="9"/>
  <c r="AG3007" i="9"/>
  <c r="AH3007" i="9"/>
  <c r="AI3007" i="9"/>
  <c r="AJ3007" i="9"/>
  <c r="AF3008" i="9"/>
  <c r="AG3008" i="9"/>
  <c r="AH3008" i="9"/>
  <c r="AI3008" i="9"/>
  <c r="AJ3008" i="9"/>
  <c r="AF3009" i="9"/>
  <c r="AG3009" i="9"/>
  <c r="AH3009" i="9"/>
  <c r="AI3009" i="9"/>
  <c r="AJ3009" i="9"/>
  <c r="AF3010" i="9"/>
  <c r="AG3010" i="9"/>
  <c r="AH3010" i="9"/>
  <c r="AI3010" i="9"/>
  <c r="AJ3010" i="9"/>
  <c r="AF3011" i="9"/>
  <c r="AG3011" i="9"/>
  <c r="AH3011" i="9"/>
  <c r="AI3011" i="9"/>
  <c r="AJ3011" i="9"/>
  <c r="AF3012" i="9"/>
  <c r="AG3012" i="9"/>
  <c r="AH3012" i="9"/>
  <c r="AI3012" i="9"/>
  <c r="AJ3012" i="9"/>
  <c r="AF3013" i="9"/>
  <c r="AG3013" i="9"/>
  <c r="AH3013" i="9"/>
  <c r="AI3013" i="9"/>
  <c r="AJ3013" i="9"/>
  <c r="AF3014" i="9"/>
  <c r="AG3014" i="9"/>
  <c r="AH3014" i="9"/>
  <c r="AI3014" i="9"/>
  <c r="AJ3014" i="9"/>
  <c r="AF3015" i="9"/>
  <c r="AG3015" i="9"/>
  <c r="AH3015" i="9"/>
  <c r="AI3015" i="9"/>
  <c r="AJ3015" i="9"/>
  <c r="AF3016" i="9"/>
  <c r="AG3016" i="9"/>
  <c r="AH3016" i="9"/>
  <c r="AI3016" i="9"/>
  <c r="AJ3016" i="9"/>
  <c r="AF3017" i="9"/>
  <c r="AG3017" i="9"/>
  <c r="AH3017" i="9"/>
  <c r="AI3017" i="9"/>
  <c r="AJ3017" i="9"/>
  <c r="AF3018" i="9"/>
  <c r="AG3018" i="9"/>
  <c r="AH3018" i="9"/>
  <c r="AI3018" i="9"/>
  <c r="AJ3018" i="9"/>
  <c r="AF3019" i="9"/>
  <c r="AG3019" i="9"/>
  <c r="AH3019" i="9"/>
  <c r="AI3019" i="9"/>
  <c r="AJ3019" i="9"/>
  <c r="AF3020" i="9"/>
  <c r="AG3020" i="9"/>
  <c r="AH3020" i="9"/>
  <c r="AI3020" i="9"/>
  <c r="AJ3020" i="9"/>
  <c r="AF3021" i="9"/>
  <c r="AG3021" i="9"/>
  <c r="AH3021" i="9"/>
  <c r="AI3021" i="9"/>
  <c r="AJ3021" i="9"/>
  <c r="AF3022" i="9"/>
  <c r="AG3022" i="9"/>
  <c r="AH3022" i="9"/>
  <c r="AI3022" i="9"/>
  <c r="AJ3022" i="9"/>
  <c r="AF3023" i="9"/>
  <c r="AG3023" i="9"/>
  <c r="AH3023" i="9"/>
  <c r="AI3023" i="9"/>
  <c r="AJ3023" i="9"/>
  <c r="AF3024" i="9"/>
  <c r="AG3024" i="9"/>
  <c r="AH3024" i="9"/>
  <c r="AI3024" i="9"/>
  <c r="AJ3024" i="9"/>
  <c r="AF3025" i="9"/>
  <c r="AG3025" i="9"/>
  <c r="AH3025" i="9"/>
  <c r="AI3025" i="9"/>
  <c r="AJ3025" i="9"/>
  <c r="AF3026" i="9"/>
  <c r="AG3026" i="9"/>
  <c r="AH3026" i="9"/>
  <c r="AI3026" i="9"/>
  <c r="AJ3026" i="9"/>
  <c r="AF3027" i="9"/>
  <c r="AG3027" i="9"/>
  <c r="AH3027" i="9"/>
  <c r="AI3027" i="9"/>
  <c r="AJ3027" i="9"/>
  <c r="AF3028" i="9"/>
  <c r="AG3028" i="9"/>
  <c r="AH3028" i="9"/>
  <c r="AI3028" i="9"/>
  <c r="AJ3028" i="9"/>
  <c r="AF3029" i="9"/>
  <c r="AG3029" i="9"/>
  <c r="AH3029" i="9"/>
  <c r="AI3029" i="9"/>
  <c r="AJ3029" i="9"/>
  <c r="AF3030" i="9"/>
  <c r="AG3030" i="9"/>
  <c r="AH3030" i="9"/>
  <c r="AI3030" i="9"/>
  <c r="AJ3030" i="9"/>
  <c r="AF3031" i="9"/>
  <c r="AG3031" i="9"/>
  <c r="AH3031" i="9"/>
  <c r="AI3031" i="9"/>
  <c r="AJ3031" i="9"/>
  <c r="AF3032" i="9"/>
  <c r="AG3032" i="9"/>
  <c r="AH3032" i="9"/>
  <c r="AI3032" i="9"/>
  <c r="AJ3032" i="9"/>
  <c r="AF3033" i="9"/>
  <c r="AG3033" i="9"/>
  <c r="AH3033" i="9"/>
  <c r="AI3033" i="9"/>
  <c r="AJ3033" i="9"/>
  <c r="AF3034" i="9"/>
  <c r="AG3034" i="9"/>
  <c r="AH3034" i="9"/>
  <c r="AI3034" i="9"/>
  <c r="AJ3034" i="9"/>
  <c r="AF3035" i="9"/>
  <c r="AG3035" i="9"/>
  <c r="AH3035" i="9"/>
  <c r="AI3035" i="9"/>
  <c r="AJ3035" i="9"/>
  <c r="AF3036" i="9"/>
  <c r="AG3036" i="9"/>
  <c r="AH3036" i="9"/>
  <c r="AI3036" i="9"/>
  <c r="AJ3036" i="9"/>
  <c r="AF3037" i="9"/>
  <c r="AG3037" i="9"/>
  <c r="AH3037" i="9"/>
  <c r="AI3037" i="9"/>
  <c r="AJ3037" i="9"/>
  <c r="AF3038" i="9"/>
  <c r="AG3038" i="9"/>
  <c r="AH3038" i="9"/>
  <c r="AI3038" i="9"/>
  <c r="AJ3038" i="9"/>
  <c r="AF3039" i="9"/>
  <c r="AG3039" i="9"/>
  <c r="AH3039" i="9"/>
  <c r="AI3039" i="9"/>
  <c r="AJ3039" i="9"/>
  <c r="AF3040" i="9"/>
  <c r="AG3040" i="9"/>
  <c r="AH3040" i="9"/>
  <c r="AI3040" i="9"/>
  <c r="AJ3040" i="9"/>
  <c r="AF3041" i="9"/>
  <c r="AG3041" i="9"/>
  <c r="AH3041" i="9"/>
  <c r="AI3041" i="9"/>
  <c r="AJ3041" i="9"/>
  <c r="AF3042" i="9"/>
  <c r="AG3042" i="9"/>
  <c r="AH3042" i="9"/>
  <c r="AI3042" i="9"/>
  <c r="AJ3042" i="9"/>
  <c r="AF3043" i="9"/>
  <c r="AG3043" i="9"/>
  <c r="AH3043" i="9"/>
  <c r="AI3043" i="9"/>
  <c r="AJ3043" i="9"/>
  <c r="AF3044" i="9"/>
  <c r="AG3044" i="9"/>
  <c r="AH3044" i="9"/>
  <c r="AI3044" i="9"/>
  <c r="AJ3044" i="9"/>
  <c r="AF3045" i="9"/>
  <c r="AG3045" i="9"/>
  <c r="AH3045" i="9"/>
  <c r="AI3045" i="9"/>
  <c r="AJ3045" i="9"/>
  <c r="AF3046" i="9"/>
  <c r="AG3046" i="9"/>
  <c r="AH3046" i="9"/>
  <c r="AI3046" i="9"/>
  <c r="AJ3046" i="9"/>
  <c r="AF3047" i="9"/>
  <c r="AG3047" i="9"/>
  <c r="AH3047" i="9"/>
  <c r="AI3047" i="9"/>
  <c r="AJ3047" i="9"/>
  <c r="AF3048" i="9"/>
  <c r="AG3048" i="9"/>
  <c r="AH3048" i="9"/>
  <c r="AI3048" i="9"/>
  <c r="AJ3048" i="9"/>
  <c r="AF3049" i="9"/>
  <c r="AG3049" i="9"/>
  <c r="AH3049" i="9"/>
  <c r="AI3049" i="9"/>
  <c r="AJ3049" i="9"/>
  <c r="AF3050" i="9"/>
  <c r="AG3050" i="9"/>
  <c r="AH3050" i="9"/>
  <c r="AI3050" i="9"/>
  <c r="AJ3050" i="9"/>
  <c r="AF3051" i="9"/>
  <c r="AG3051" i="9"/>
  <c r="AH3051" i="9"/>
  <c r="AI3051" i="9"/>
  <c r="AJ3051" i="9"/>
  <c r="AF3052" i="9"/>
  <c r="AG3052" i="9"/>
  <c r="AH3052" i="9"/>
  <c r="AI3052" i="9"/>
  <c r="AJ3052" i="9"/>
  <c r="AF3053" i="9"/>
  <c r="AG3053" i="9"/>
  <c r="AH3053" i="9"/>
  <c r="AI3053" i="9"/>
  <c r="AJ3053" i="9"/>
  <c r="AF3054" i="9"/>
  <c r="AG3054" i="9"/>
  <c r="AH3054" i="9"/>
  <c r="AI3054" i="9"/>
  <c r="AJ3054" i="9"/>
  <c r="AF3055" i="9"/>
  <c r="AG3055" i="9"/>
  <c r="AH3055" i="9"/>
  <c r="AI3055" i="9"/>
  <c r="AJ3055" i="9"/>
  <c r="AF3056" i="9"/>
  <c r="AG3056" i="9"/>
  <c r="AH3056" i="9"/>
  <c r="AI3056" i="9"/>
  <c r="AJ3056" i="9"/>
  <c r="AF3057" i="9"/>
  <c r="AG3057" i="9"/>
  <c r="AH3057" i="9"/>
  <c r="AI3057" i="9"/>
  <c r="AJ3057" i="9"/>
  <c r="AF3058" i="9"/>
  <c r="AG3058" i="9"/>
  <c r="AH3058" i="9"/>
  <c r="AI3058" i="9"/>
  <c r="AJ3058" i="9"/>
  <c r="AF3059" i="9"/>
  <c r="AG3059" i="9"/>
  <c r="AH3059" i="9"/>
  <c r="AI3059" i="9"/>
  <c r="AJ3059" i="9"/>
  <c r="AF3060" i="9"/>
  <c r="AG3060" i="9"/>
  <c r="AH3060" i="9"/>
  <c r="AI3060" i="9"/>
  <c r="AJ3060" i="9"/>
  <c r="AF3061" i="9"/>
  <c r="AG3061" i="9"/>
  <c r="AH3061" i="9"/>
  <c r="AI3061" i="9"/>
  <c r="AJ3061" i="9"/>
  <c r="AF3062" i="9"/>
  <c r="AG3062" i="9"/>
  <c r="AH3062" i="9"/>
  <c r="AI3062" i="9"/>
  <c r="AJ3062" i="9"/>
  <c r="AF3063" i="9"/>
  <c r="AG3063" i="9"/>
  <c r="AH3063" i="9"/>
  <c r="AI3063" i="9"/>
  <c r="AJ3063" i="9"/>
  <c r="AF3064" i="9"/>
  <c r="AG3064" i="9"/>
  <c r="AH3064" i="9"/>
  <c r="AI3064" i="9"/>
  <c r="AJ3064" i="9"/>
  <c r="AF3065" i="9"/>
  <c r="AG3065" i="9"/>
  <c r="AH3065" i="9"/>
  <c r="AI3065" i="9"/>
  <c r="AJ3065" i="9"/>
  <c r="AF3066" i="9"/>
  <c r="AG3066" i="9"/>
  <c r="AH3066" i="9"/>
  <c r="AI3066" i="9"/>
  <c r="AJ3066" i="9"/>
  <c r="AF3067" i="9"/>
  <c r="AG3067" i="9"/>
  <c r="AH3067" i="9"/>
  <c r="AI3067" i="9"/>
  <c r="AJ3067" i="9"/>
  <c r="AF3068" i="9"/>
  <c r="AG3068" i="9"/>
  <c r="AH3068" i="9"/>
  <c r="AI3068" i="9"/>
  <c r="AJ3068" i="9"/>
  <c r="AF3069" i="9"/>
  <c r="AG3069" i="9"/>
  <c r="AH3069" i="9"/>
  <c r="AI3069" i="9"/>
  <c r="AJ3069" i="9"/>
  <c r="AF3070" i="9"/>
  <c r="AG3070" i="9"/>
  <c r="AH3070" i="9"/>
  <c r="AI3070" i="9"/>
  <c r="AJ3070" i="9"/>
  <c r="AF3071" i="9"/>
  <c r="AG3071" i="9"/>
  <c r="AH3071" i="9"/>
  <c r="AI3071" i="9"/>
  <c r="AJ3071" i="9"/>
  <c r="AF3072" i="9"/>
  <c r="AG3072" i="9"/>
  <c r="AH3072" i="9"/>
  <c r="AI3072" i="9"/>
  <c r="AJ3072" i="9"/>
  <c r="AF3073" i="9"/>
  <c r="AG3073" i="9"/>
  <c r="AH3073" i="9"/>
  <c r="AI3073" i="9"/>
  <c r="AJ3073" i="9"/>
  <c r="AF3074" i="9"/>
  <c r="AG3074" i="9"/>
  <c r="AH3074" i="9"/>
  <c r="AI3074" i="9"/>
  <c r="AJ3074" i="9"/>
  <c r="AF3075" i="9"/>
  <c r="AG3075" i="9"/>
  <c r="AH3075" i="9"/>
  <c r="AI3075" i="9"/>
  <c r="AJ3075" i="9"/>
  <c r="AF3076" i="9"/>
  <c r="AG3076" i="9"/>
  <c r="AH3076" i="9"/>
  <c r="AI3076" i="9"/>
  <c r="AJ3076" i="9"/>
  <c r="AF3077" i="9"/>
  <c r="AG3077" i="9"/>
  <c r="AH3077" i="9"/>
  <c r="AI3077" i="9"/>
  <c r="AJ3077" i="9"/>
  <c r="AF3078" i="9"/>
  <c r="AG3078" i="9"/>
  <c r="AH3078" i="9"/>
  <c r="AI3078" i="9"/>
  <c r="AJ3078" i="9"/>
  <c r="AF3079" i="9"/>
  <c r="AG3079" i="9"/>
  <c r="AH3079" i="9"/>
  <c r="AI3079" i="9"/>
  <c r="AJ3079" i="9"/>
  <c r="AF3080" i="9"/>
  <c r="AG3080" i="9"/>
  <c r="AH3080" i="9"/>
  <c r="AI3080" i="9"/>
  <c r="AJ3080" i="9"/>
  <c r="AF3081" i="9"/>
  <c r="AG3081" i="9"/>
  <c r="AH3081" i="9"/>
  <c r="AI3081" i="9"/>
  <c r="AJ3081" i="9"/>
  <c r="AF3082" i="9"/>
  <c r="AG3082" i="9"/>
  <c r="AH3082" i="9"/>
  <c r="AI3082" i="9"/>
  <c r="AJ3082" i="9"/>
  <c r="AF3083" i="9"/>
  <c r="AG3083" i="9"/>
  <c r="AH3083" i="9"/>
  <c r="AI3083" i="9"/>
  <c r="AJ3083" i="9"/>
  <c r="AF3084" i="9"/>
  <c r="AG3084" i="9"/>
  <c r="AH3084" i="9"/>
  <c r="AI3084" i="9"/>
  <c r="AJ3084" i="9"/>
  <c r="AF3085" i="9"/>
  <c r="AG3085" i="9"/>
  <c r="AH3085" i="9"/>
  <c r="AI3085" i="9"/>
  <c r="AJ3085" i="9"/>
  <c r="AF3086" i="9"/>
  <c r="AG3086" i="9"/>
  <c r="AH3086" i="9"/>
  <c r="AI3086" i="9"/>
  <c r="AJ3086" i="9"/>
  <c r="AF3087" i="9"/>
  <c r="AG3087" i="9"/>
  <c r="AH3087" i="9"/>
  <c r="AI3087" i="9"/>
  <c r="AJ3087" i="9"/>
  <c r="AF3088" i="9"/>
  <c r="AG3088" i="9"/>
  <c r="AH3088" i="9"/>
  <c r="AI3088" i="9"/>
  <c r="AJ3088" i="9"/>
  <c r="AF3089" i="9"/>
  <c r="AG3089" i="9"/>
  <c r="AH3089" i="9"/>
  <c r="AI3089" i="9"/>
  <c r="AJ3089" i="9"/>
  <c r="AF3090" i="9"/>
  <c r="AG3090" i="9"/>
  <c r="AH3090" i="9"/>
  <c r="AI3090" i="9"/>
  <c r="AJ3090" i="9"/>
  <c r="AF3091" i="9"/>
  <c r="AG3091" i="9"/>
  <c r="AH3091" i="9"/>
  <c r="AI3091" i="9"/>
  <c r="AJ3091" i="9"/>
  <c r="AF3092" i="9"/>
  <c r="AG3092" i="9"/>
  <c r="AH3092" i="9"/>
  <c r="AI3092" i="9"/>
  <c r="AJ3092" i="9"/>
  <c r="AF3093" i="9"/>
  <c r="AG3093" i="9"/>
  <c r="AH3093" i="9"/>
  <c r="AI3093" i="9"/>
  <c r="AJ3093" i="9"/>
  <c r="AF3094" i="9"/>
  <c r="AG3094" i="9"/>
  <c r="AH3094" i="9"/>
  <c r="AI3094" i="9"/>
  <c r="AJ3094" i="9"/>
  <c r="AF3095" i="9"/>
  <c r="AG3095" i="9"/>
  <c r="AH3095" i="9"/>
  <c r="AI3095" i="9"/>
  <c r="AJ3095" i="9"/>
  <c r="AF3096" i="9"/>
  <c r="AG3096" i="9"/>
  <c r="AH3096" i="9"/>
  <c r="AI3096" i="9"/>
  <c r="AJ3096" i="9"/>
  <c r="AF3097" i="9"/>
  <c r="AG3097" i="9"/>
  <c r="AH3097" i="9"/>
  <c r="AI3097" i="9"/>
  <c r="AJ3097" i="9"/>
  <c r="AF3098" i="9"/>
  <c r="AG3098" i="9"/>
  <c r="AH3098" i="9"/>
  <c r="AI3098" i="9"/>
  <c r="AJ3098" i="9"/>
  <c r="AF3099" i="9"/>
  <c r="AG3099" i="9"/>
  <c r="AH3099" i="9"/>
  <c r="AI3099" i="9"/>
  <c r="AJ3099" i="9"/>
  <c r="AF3100" i="9"/>
  <c r="AG3100" i="9"/>
  <c r="AH3100" i="9"/>
  <c r="AI3100" i="9"/>
  <c r="AJ3100" i="9"/>
  <c r="AF3101" i="9"/>
  <c r="AG3101" i="9"/>
  <c r="AH3101" i="9"/>
  <c r="AI3101" i="9"/>
  <c r="AJ3101" i="9"/>
  <c r="AF3102" i="9"/>
  <c r="AG3102" i="9"/>
  <c r="AH3102" i="9"/>
  <c r="AI3102" i="9"/>
  <c r="AJ3102" i="9"/>
  <c r="AF3103" i="9"/>
  <c r="AG3103" i="9"/>
  <c r="AH3103" i="9"/>
  <c r="AI3103" i="9"/>
  <c r="AJ3103" i="9"/>
  <c r="AF3104" i="9"/>
  <c r="AG3104" i="9"/>
  <c r="AH3104" i="9"/>
  <c r="AI3104" i="9"/>
  <c r="AJ3104" i="9"/>
  <c r="AF3105" i="9"/>
  <c r="AG3105" i="9"/>
  <c r="AH3105" i="9"/>
  <c r="AI3105" i="9"/>
  <c r="AJ3105" i="9"/>
  <c r="AF3106" i="9"/>
  <c r="AG3106" i="9"/>
  <c r="AH3106" i="9"/>
  <c r="AI3106" i="9"/>
  <c r="AJ3106" i="9"/>
  <c r="AF3107" i="9"/>
  <c r="AG3107" i="9"/>
  <c r="AH3107" i="9"/>
  <c r="AI3107" i="9"/>
  <c r="AJ3107" i="9"/>
  <c r="AF3108" i="9"/>
  <c r="AG3108" i="9"/>
  <c r="AH3108" i="9"/>
  <c r="AI3108" i="9"/>
  <c r="AJ3108" i="9"/>
  <c r="AF3109" i="9"/>
  <c r="AG3109" i="9"/>
  <c r="AH3109" i="9"/>
  <c r="AI3109" i="9"/>
  <c r="AJ3109" i="9"/>
  <c r="AF3110" i="9"/>
  <c r="AG3110" i="9"/>
  <c r="AH3110" i="9"/>
  <c r="AI3110" i="9"/>
  <c r="AJ3110" i="9"/>
  <c r="AF3111" i="9"/>
  <c r="AG3111" i="9"/>
  <c r="AH3111" i="9"/>
  <c r="AI3111" i="9"/>
  <c r="AJ3111" i="9"/>
  <c r="AF3112" i="9"/>
  <c r="AG3112" i="9"/>
  <c r="AH3112" i="9"/>
  <c r="AI3112" i="9"/>
  <c r="AJ3112" i="9"/>
  <c r="AF3113" i="9"/>
  <c r="AG3113" i="9"/>
  <c r="AH3113" i="9"/>
  <c r="AI3113" i="9"/>
  <c r="AJ3113" i="9"/>
  <c r="AF3114" i="9"/>
  <c r="AG3114" i="9"/>
  <c r="AH3114" i="9"/>
  <c r="AI3114" i="9"/>
  <c r="AJ3114" i="9"/>
  <c r="AF3115" i="9"/>
  <c r="AG3115" i="9"/>
  <c r="AH3115" i="9"/>
  <c r="AI3115" i="9"/>
  <c r="AJ3115" i="9"/>
  <c r="AF3116" i="9"/>
  <c r="AG3116" i="9"/>
  <c r="AH3116" i="9"/>
  <c r="AI3116" i="9"/>
  <c r="AJ3116" i="9"/>
  <c r="AF3117" i="9"/>
  <c r="AG3117" i="9"/>
  <c r="AH3117" i="9"/>
  <c r="AI3117" i="9"/>
  <c r="AJ3117" i="9"/>
  <c r="AF3118" i="9"/>
  <c r="AG3118" i="9"/>
  <c r="AH3118" i="9"/>
  <c r="AI3118" i="9"/>
  <c r="AJ3118" i="9"/>
  <c r="AF3119" i="9"/>
  <c r="AG3119" i="9"/>
  <c r="AH3119" i="9"/>
  <c r="AI3119" i="9"/>
  <c r="AJ3119" i="9"/>
  <c r="AF3120" i="9"/>
  <c r="AG3120" i="9"/>
  <c r="AH3120" i="9"/>
  <c r="AI3120" i="9"/>
  <c r="AJ3120" i="9"/>
  <c r="AF3121" i="9"/>
  <c r="AG3121" i="9"/>
  <c r="AH3121" i="9"/>
  <c r="AI3121" i="9"/>
  <c r="AJ3121" i="9"/>
  <c r="AF3122" i="9"/>
  <c r="AG3122" i="9"/>
  <c r="AH3122" i="9"/>
  <c r="AI3122" i="9"/>
  <c r="AJ3122" i="9"/>
  <c r="AF3123" i="9"/>
  <c r="AG3123" i="9"/>
  <c r="AH3123" i="9"/>
  <c r="AI3123" i="9"/>
  <c r="AJ3123" i="9"/>
  <c r="AF3124" i="9"/>
  <c r="AG3124" i="9"/>
  <c r="AH3124" i="9"/>
  <c r="AI3124" i="9"/>
  <c r="AJ3124" i="9"/>
  <c r="AF3125" i="9"/>
  <c r="AG3125" i="9"/>
  <c r="AH3125" i="9"/>
  <c r="AI3125" i="9"/>
  <c r="AJ3125" i="9"/>
  <c r="AF3126" i="9"/>
  <c r="AG3126" i="9"/>
  <c r="AH3126" i="9"/>
  <c r="AI3126" i="9"/>
  <c r="AJ3126" i="9"/>
  <c r="AF3127" i="9"/>
  <c r="AG3127" i="9"/>
  <c r="AH3127" i="9"/>
  <c r="AI3127" i="9"/>
  <c r="AJ3127" i="9"/>
  <c r="AF3128" i="9"/>
  <c r="AG3128" i="9"/>
  <c r="AH3128" i="9"/>
  <c r="AI3128" i="9"/>
  <c r="AJ3128" i="9"/>
  <c r="AF3129" i="9"/>
  <c r="AG3129" i="9"/>
  <c r="AH3129" i="9"/>
  <c r="AI3129" i="9"/>
  <c r="AJ3129" i="9"/>
  <c r="AF3130" i="9"/>
  <c r="AG3130" i="9"/>
  <c r="AH3130" i="9"/>
  <c r="AI3130" i="9"/>
  <c r="AJ3130" i="9"/>
  <c r="AF3131" i="9"/>
  <c r="AG3131" i="9"/>
  <c r="AH3131" i="9"/>
  <c r="AI3131" i="9"/>
  <c r="AJ3131" i="9"/>
  <c r="AF3132" i="9"/>
  <c r="AG3132" i="9"/>
  <c r="AH3132" i="9"/>
  <c r="AI3132" i="9"/>
  <c r="AJ3132" i="9"/>
  <c r="AF3133" i="9"/>
  <c r="AG3133" i="9"/>
  <c r="AH3133" i="9"/>
  <c r="AI3133" i="9"/>
  <c r="AJ3133" i="9"/>
  <c r="AF3134" i="9"/>
  <c r="AG3134" i="9"/>
  <c r="AH3134" i="9"/>
  <c r="AI3134" i="9"/>
  <c r="AJ3134" i="9"/>
  <c r="AF3135" i="9"/>
  <c r="AG3135" i="9"/>
  <c r="AH3135" i="9"/>
  <c r="AI3135" i="9"/>
  <c r="AJ3135" i="9"/>
  <c r="AF3136" i="9"/>
  <c r="AG3136" i="9"/>
  <c r="AH3136" i="9"/>
  <c r="AI3136" i="9"/>
  <c r="AJ3136" i="9"/>
  <c r="AF3137" i="9"/>
  <c r="AG3137" i="9"/>
  <c r="AH3137" i="9"/>
  <c r="AI3137" i="9"/>
  <c r="AJ3137" i="9"/>
  <c r="AF3138" i="9"/>
  <c r="AG3138" i="9"/>
  <c r="AH3138" i="9"/>
  <c r="AI3138" i="9"/>
  <c r="AJ3138" i="9"/>
  <c r="AF3139" i="9"/>
  <c r="AG3139" i="9"/>
  <c r="AH3139" i="9"/>
  <c r="AI3139" i="9"/>
  <c r="AJ3139" i="9"/>
  <c r="AF3140" i="9"/>
  <c r="AG3140" i="9"/>
  <c r="AH3140" i="9"/>
  <c r="AI3140" i="9"/>
  <c r="AJ3140" i="9"/>
  <c r="AF3141" i="9"/>
  <c r="AG3141" i="9"/>
  <c r="AH3141" i="9"/>
  <c r="AI3141" i="9"/>
  <c r="AJ3141" i="9"/>
  <c r="AF3142" i="9"/>
  <c r="AG3142" i="9"/>
  <c r="AH3142" i="9"/>
  <c r="AI3142" i="9"/>
  <c r="AJ3142" i="9"/>
  <c r="AF3143" i="9"/>
  <c r="AG3143" i="9"/>
  <c r="AH3143" i="9"/>
  <c r="AI3143" i="9"/>
  <c r="AJ3143" i="9"/>
  <c r="AF3144" i="9"/>
  <c r="AG3144" i="9"/>
  <c r="AH3144" i="9"/>
  <c r="AI3144" i="9"/>
  <c r="AJ3144" i="9"/>
  <c r="AF3145" i="9"/>
  <c r="AG3145" i="9"/>
  <c r="AH3145" i="9"/>
  <c r="AI3145" i="9"/>
  <c r="AJ3145" i="9"/>
  <c r="AF3146" i="9"/>
  <c r="AG3146" i="9"/>
  <c r="AH3146" i="9"/>
  <c r="AI3146" i="9"/>
  <c r="AJ3146" i="9"/>
  <c r="AF3147" i="9"/>
  <c r="AG3147" i="9"/>
  <c r="AH3147" i="9"/>
  <c r="AI3147" i="9"/>
  <c r="AJ3147" i="9"/>
  <c r="AF3148" i="9"/>
  <c r="AG3148" i="9"/>
  <c r="AH3148" i="9"/>
  <c r="AI3148" i="9"/>
  <c r="AJ3148" i="9"/>
  <c r="AF3149" i="9"/>
  <c r="AG3149" i="9"/>
  <c r="AH3149" i="9"/>
  <c r="AI3149" i="9"/>
  <c r="AJ3149" i="9"/>
  <c r="AF3150" i="9"/>
  <c r="AG3150" i="9"/>
  <c r="AH3150" i="9"/>
  <c r="AI3150" i="9"/>
  <c r="AJ3150" i="9"/>
  <c r="AF3151" i="9"/>
  <c r="AG3151" i="9"/>
  <c r="AH3151" i="9"/>
  <c r="AI3151" i="9"/>
  <c r="AJ3151" i="9"/>
  <c r="AF3152" i="9"/>
  <c r="AG3152" i="9"/>
  <c r="AH3152" i="9"/>
  <c r="AI3152" i="9"/>
  <c r="AJ3152" i="9"/>
  <c r="AF3153" i="9"/>
  <c r="AG3153" i="9"/>
  <c r="AH3153" i="9"/>
  <c r="AI3153" i="9"/>
  <c r="AJ3153" i="9"/>
  <c r="AF3154" i="9"/>
  <c r="AG3154" i="9"/>
  <c r="AH3154" i="9"/>
  <c r="AI3154" i="9"/>
  <c r="AJ3154" i="9"/>
  <c r="AF3155" i="9"/>
  <c r="AG3155" i="9"/>
  <c r="AH3155" i="9"/>
  <c r="AI3155" i="9"/>
  <c r="AJ3155" i="9"/>
  <c r="AF3156" i="9"/>
  <c r="AG3156" i="9"/>
  <c r="AH3156" i="9"/>
  <c r="AI3156" i="9"/>
  <c r="AJ3156" i="9"/>
  <c r="AF3157" i="9"/>
  <c r="AG3157" i="9"/>
  <c r="AH3157" i="9"/>
  <c r="AI3157" i="9"/>
  <c r="AJ3157" i="9"/>
  <c r="AF3158" i="9"/>
  <c r="AG3158" i="9"/>
  <c r="AH3158" i="9"/>
  <c r="AI3158" i="9"/>
  <c r="AJ3158" i="9"/>
  <c r="AF3159" i="9"/>
  <c r="AG3159" i="9"/>
  <c r="AH3159" i="9"/>
  <c r="AI3159" i="9"/>
  <c r="AJ3159" i="9"/>
  <c r="AF3160" i="9"/>
  <c r="AG3160" i="9"/>
  <c r="AH3160" i="9"/>
  <c r="AI3160" i="9"/>
  <c r="AJ3160" i="9"/>
  <c r="AF3161" i="9"/>
  <c r="AG3161" i="9"/>
  <c r="AH3161" i="9"/>
  <c r="AI3161" i="9"/>
  <c r="AJ3161" i="9"/>
  <c r="AF3162" i="9"/>
  <c r="AG3162" i="9"/>
  <c r="AH3162" i="9"/>
  <c r="AI3162" i="9"/>
  <c r="AJ3162" i="9"/>
  <c r="AF3163" i="9"/>
  <c r="AG3163" i="9"/>
  <c r="AH3163" i="9"/>
  <c r="AI3163" i="9"/>
  <c r="AJ3163" i="9"/>
  <c r="AF3164" i="9"/>
  <c r="AG3164" i="9"/>
  <c r="AH3164" i="9"/>
  <c r="AI3164" i="9"/>
  <c r="AJ3164" i="9"/>
  <c r="AF3165" i="9"/>
  <c r="AG3165" i="9"/>
  <c r="AH3165" i="9"/>
  <c r="AI3165" i="9"/>
  <c r="AJ3165" i="9"/>
  <c r="AF3166" i="9"/>
  <c r="AG3166" i="9"/>
  <c r="AH3166" i="9"/>
  <c r="AI3166" i="9"/>
  <c r="AJ3166" i="9"/>
  <c r="AF3167" i="9"/>
  <c r="AG3167" i="9"/>
  <c r="AH3167" i="9"/>
  <c r="AI3167" i="9"/>
  <c r="AJ3167" i="9"/>
  <c r="AF3168" i="9"/>
  <c r="AG3168" i="9"/>
  <c r="AH3168" i="9"/>
  <c r="AI3168" i="9"/>
  <c r="AJ3168" i="9"/>
  <c r="AF3169" i="9"/>
  <c r="AG3169" i="9"/>
  <c r="AH3169" i="9"/>
  <c r="AI3169" i="9"/>
  <c r="AJ3169" i="9"/>
  <c r="AF3170" i="9"/>
  <c r="AG3170" i="9"/>
  <c r="AH3170" i="9"/>
  <c r="AI3170" i="9"/>
  <c r="AJ3170" i="9"/>
  <c r="AF3171" i="9"/>
  <c r="AG3171" i="9"/>
  <c r="AH3171" i="9"/>
  <c r="AI3171" i="9"/>
  <c r="AJ3171" i="9"/>
  <c r="AF3172" i="9"/>
  <c r="AG3172" i="9"/>
  <c r="AH3172" i="9"/>
  <c r="AI3172" i="9"/>
  <c r="AJ3172" i="9"/>
  <c r="AF3173" i="9"/>
  <c r="AG3173" i="9"/>
  <c r="AH3173" i="9"/>
  <c r="AI3173" i="9"/>
  <c r="AJ3173" i="9"/>
  <c r="AF3174" i="9"/>
  <c r="AG3174" i="9"/>
  <c r="AH3174" i="9"/>
  <c r="AI3174" i="9"/>
  <c r="AJ3174" i="9"/>
  <c r="AF3175" i="9"/>
  <c r="AG3175" i="9"/>
  <c r="AH3175" i="9"/>
  <c r="AI3175" i="9"/>
  <c r="AJ3175" i="9"/>
  <c r="AF3176" i="9"/>
  <c r="AG3176" i="9"/>
  <c r="AH3176" i="9"/>
  <c r="AI3176" i="9"/>
  <c r="AJ3176" i="9"/>
  <c r="AF3177" i="9"/>
  <c r="AG3177" i="9"/>
  <c r="AH3177" i="9"/>
  <c r="AI3177" i="9"/>
  <c r="AJ3177" i="9"/>
  <c r="AF3178" i="9"/>
  <c r="AG3178" i="9"/>
  <c r="AH3178" i="9"/>
  <c r="AI3178" i="9"/>
  <c r="AJ3178" i="9"/>
  <c r="AF3179" i="9"/>
  <c r="AG3179" i="9"/>
  <c r="AH3179" i="9"/>
  <c r="AI3179" i="9"/>
  <c r="AJ3179" i="9"/>
  <c r="AF3180" i="9"/>
  <c r="AG3180" i="9"/>
  <c r="AH3180" i="9"/>
  <c r="AI3180" i="9"/>
  <c r="AJ3180" i="9"/>
  <c r="AF3181" i="9"/>
  <c r="AG3181" i="9"/>
  <c r="AH3181" i="9"/>
  <c r="AI3181" i="9"/>
  <c r="AJ3181" i="9"/>
  <c r="AF3182" i="9"/>
  <c r="AG3182" i="9"/>
  <c r="AH3182" i="9"/>
  <c r="AI3182" i="9"/>
  <c r="AJ3182" i="9"/>
  <c r="AF3183" i="9"/>
  <c r="AG3183" i="9"/>
  <c r="AH3183" i="9"/>
  <c r="AI3183" i="9"/>
  <c r="AJ3183" i="9"/>
  <c r="AF3184" i="9"/>
  <c r="AG3184" i="9"/>
  <c r="AH3184" i="9"/>
  <c r="AI3184" i="9"/>
  <c r="AJ3184" i="9"/>
  <c r="AF3185" i="9"/>
  <c r="AG3185" i="9"/>
  <c r="AH3185" i="9"/>
  <c r="AI3185" i="9"/>
  <c r="AJ3185" i="9"/>
  <c r="AF3186" i="9"/>
  <c r="AG3186" i="9"/>
  <c r="AH3186" i="9"/>
  <c r="AI3186" i="9"/>
  <c r="AJ3186" i="9"/>
  <c r="AF3187" i="9"/>
  <c r="AG3187" i="9"/>
  <c r="AH3187" i="9"/>
  <c r="AI3187" i="9"/>
  <c r="AJ3187" i="9"/>
  <c r="AF3188" i="9"/>
  <c r="AG3188" i="9"/>
  <c r="AH3188" i="9"/>
  <c r="AI3188" i="9"/>
  <c r="AJ3188" i="9"/>
  <c r="AF3189" i="9"/>
  <c r="AG3189" i="9"/>
  <c r="AH3189" i="9"/>
  <c r="AI3189" i="9"/>
  <c r="AJ3189" i="9"/>
  <c r="AF3190" i="9"/>
  <c r="AG3190" i="9"/>
  <c r="AH3190" i="9"/>
  <c r="AI3190" i="9"/>
  <c r="AJ3190" i="9"/>
  <c r="AF3191" i="9"/>
  <c r="AG3191" i="9"/>
  <c r="AH3191" i="9"/>
  <c r="AI3191" i="9"/>
  <c r="AJ3191" i="9"/>
  <c r="AF3192" i="9"/>
  <c r="AG3192" i="9"/>
  <c r="AH3192" i="9"/>
  <c r="AI3192" i="9"/>
  <c r="AJ3192" i="9"/>
  <c r="AF3193" i="9"/>
  <c r="AG3193" i="9"/>
  <c r="AH3193" i="9"/>
  <c r="AI3193" i="9"/>
  <c r="AJ3193" i="9"/>
  <c r="AF3194" i="9"/>
  <c r="AG3194" i="9"/>
  <c r="AH3194" i="9"/>
  <c r="AI3194" i="9"/>
  <c r="AJ3194" i="9"/>
  <c r="AF3195" i="9"/>
  <c r="AG3195" i="9"/>
  <c r="AH3195" i="9"/>
  <c r="AI3195" i="9"/>
  <c r="AJ3195" i="9"/>
  <c r="AF3196" i="9"/>
  <c r="AG3196" i="9"/>
  <c r="AH3196" i="9"/>
  <c r="AI3196" i="9"/>
  <c r="AJ3196" i="9"/>
  <c r="AF3197" i="9"/>
  <c r="AG3197" i="9"/>
  <c r="AH3197" i="9"/>
  <c r="AI3197" i="9"/>
  <c r="AJ3197" i="9"/>
  <c r="AF3198" i="9"/>
  <c r="AG3198" i="9"/>
  <c r="AH3198" i="9"/>
  <c r="AI3198" i="9"/>
  <c r="AJ3198" i="9"/>
  <c r="AF3199" i="9"/>
  <c r="AG3199" i="9"/>
  <c r="AH3199" i="9"/>
  <c r="AI3199" i="9"/>
  <c r="AJ3199" i="9"/>
  <c r="AF3200" i="9"/>
  <c r="AG3200" i="9"/>
  <c r="AH3200" i="9"/>
  <c r="AI3200" i="9"/>
  <c r="AJ3200" i="9"/>
  <c r="AF3201" i="9"/>
  <c r="AG3201" i="9"/>
  <c r="AH3201" i="9"/>
  <c r="AI3201" i="9"/>
  <c r="AJ3201" i="9"/>
  <c r="AF3202" i="9"/>
  <c r="AG3202" i="9"/>
  <c r="AH3202" i="9"/>
  <c r="AI3202" i="9"/>
  <c r="AJ3202" i="9"/>
  <c r="AF3203" i="9"/>
  <c r="AG3203" i="9"/>
  <c r="AH3203" i="9"/>
  <c r="AI3203" i="9"/>
  <c r="AJ3203" i="9"/>
  <c r="AF3204" i="9"/>
  <c r="AG3204" i="9"/>
  <c r="AH3204" i="9"/>
  <c r="AI3204" i="9"/>
  <c r="AJ3204" i="9"/>
  <c r="AF3205" i="9"/>
  <c r="AG3205" i="9"/>
  <c r="AH3205" i="9"/>
  <c r="AI3205" i="9"/>
  <c r="AJ3205" i="9"/>
  <c r="AF3206" i="9"/>
  <c r="AG3206" i="9"/>
  <c r="AH3206" i="9"/>
  <c r="AI3206" i="9"/>
  <c r="AJ3206" i="9"/>
  <c r="AF3207" i="9"/>
  <c r="AG3207" i="9"/>
  <c r="AH3207" i="9"/>
  <c r="AI3207" i="9"/>
  <c r="AJ3207" i="9"/>
  <c r="AF3208" i="9"/>
  <c r="AG3208" i="9"/>
  <c r="AH3208" i="9"/>
  <c r="AI3208" i="9"/>
  <c r="AJ3208" i="9"/>
  <c r="AF3209" i="9"/>
  <c r="AG3209" i="9"/>
  <c r="AH3209" i="9"/>
  <c r="AI3209" i="9"/>
  <c r="AJ3209" i="9"/>
  <c r="AF3210" i="9"/>
  <c r="AG3210" i="9"/>
  <c r="AH3210" i="9"/>
  <c r="AI3210" i="9"/>
  <c r="AJ3210" i="9"/>
  <c r="AF3211" i="9"/>
  <c r="AG3211" i="9"/>
  <c r="AH3211" i="9"/>
  <c r="AI3211" i="9"/>
  <c r="AJ3211" i="9"/>
  <c r="AF3212" i="9"/>
  <c r="AG3212" i="9"/>
  <c r="AH3212" i="9"/>
  <c r="AI3212" i="9"/>
  <c r="AJ3212" i="9"/>
  <c r="AF3213" i="9"/>
  <c r="AG3213" i="9"/>
  <c r="AH3213" i="9"/>
  <c r="AI3213" i="9"/>
  <c r="AJ3213" i="9"/>
  <c r="AF3214" i="9"/>
  <c r="AG3214" i="9"/>
  <c r="AH3214" i="9"/>
  <c r="AI3214" i="9"/>
  <c r="AJ3214" i="9"/>
  <c r="AF3215" i="9"/>
  <c r="AG3215" i="9"/>
  <c r="AH3215" i="9"/>
  <c r="AI3215" i="9"/>
  <c r="AJ3215" i="9"/>
  <c r="AF3216" i="9"/>
  <c r="AG3216" i="9"/>
  <c r="AH3216" i="9"/>
  <c r="AI3216" i="9"/>
  <c r="AJ3216" i="9"/>
  <c r="AF3217" i="9"/>
  <c r="AG3217" i="9"/>
  <c r="AH3217" i="9"/>
  <c r="AI3217" i="9"/>
  <c r="AJ3217" i="9"/>
  <c r="AF3218" i="9"/>
  <c r="AG3218" i="9"/>
  <c r="AH3218" i="9"/>
  <c r="AI3218" i="9"/>
  <c r="AJ3218" i="9"/>
  <c r="AF3219" i="9"/>
  <c r="AG3219" i="9"/>
  <c r="AH3219" i="9"/>
  <c r="AI3219" i="9"/>
  <c r="AJ3219" i="9"/>
  <c r="AF3220" i="9"/>
  <c r="AG3220" i="9"/>
  <c r="AH3220" i="9"/>
  <c r="AI3220" i="9"/>
  <c r="AJ3220" i="9"/>
  <c r="AF3221" i="9"/>
  <c r="AG3221" i="9"/>
  <c r="AH3221" i="9"/>
  <c r="AI3221" i="9"/>
  <c r="AJ3221" i="9"/>
  <c r="AF3222" i="9"/>
  <c r="AG3222" i="9"/>
  <c r="AH3222" i="9"/>
  <c r="AI3222" i="9"/>
  <c r="AJ3222" i="9"/>
  <c r="AF3223" i="9"/>
  <c r="AG3223" i="9"/>
  <c r="AH3223" i="9"/>
  <c r="AI3223" i="9"/>
  <c r="AJ3223" i="9"/>
  <c r="AF3224" i="9"/>
  <c r="AG3224" i="9"/>
  <c r="AH3224" i="9"/>
  <c r="AI3224" i="9"/>
  <c r="AJ3224" i="9"/>
  <c r="AF3225" i="9"/>
  <c r="AG3225" i="9"/>
  <c r="AH3225" i="9"/>
  <c r="AI3225" i="9"/>
  <c r="AJ3225" i="9"/>
  <c r="AF3226" i="9"/>
  <c r="AG3226" i="9"/>
  <c r="AH3226" i="9"/>
  <c r="AI3226" i="9"/>
  <c r="AJ3226" i="9"/>
  <c r="AF3227" i="9"/>
  <c r="AG3227" i="9"/>
  <c r="AH3227" i="9"/>
  <c r="AI3227" i="9"/>
  <c r="AJ3227" i="9"/>
  <c r="AF3228" i="9"/>
  <c r="AG3228" i="9"/>
  <c r="AH3228" i="9"/>
  <c r="AI3228" i="9"/>
  <c r="AJ3228" i="9"/>
  <c r="AF3229" i="9"/>
  <c r="AG3229" i="9"/>
  <c r="AH3229" i="9"/>
  <c r="AI3229" i="9"/>
  <c r="AJ3229" i="9"/>
  <c r="AF3230" i="9"/>
  <c r="AG3230" i="9"/>
  <c r="AH3230" i="9"/>
  <c r="AI3230" i="9"/>
  <c r="AJ3230" i="9"/>
  <c r="AF3231" i="9"/>
  <c r="AG3231" i="9"/>
  <c r="AH3231" i="9"/>
  <c r="AI3231" i="9"/>
  <c r="AJ3231" i="9"/>
  <c r="AF3232" i="9"/>
  <c r="AG3232" i="9"/>
  <c r="AH3232" i="9"/>
  <c r="AI3232" i="9"/>
  <c r="AJ3232" i="9"/>
  <c r="AF3233" i="9"/>
  <c r="AG3233" i="9"/>
  <c r="AH3233" i="9"/>
  <c r="AI3233" i="9"/>
  <c r="AJ3233" i="9"/>
  <c r="AF3234" i="9"/>
  <c r="AG3234" i="9"/>
  <c r="AH3234" i="9"/>
  <c r="AI3234" i="9"/>
  <c r="AJ3234" i="9"/>
  <c r="AF3235" i="9"/>
  <c r="AG3235" i="9"/>
  <c r="AH3235" i="9"/>
  <c r="AI3235" i="9"/>
  <c r="AJ3235" i="9"/>
  <c r="AF3236" i="9"/>
  <c r="AG3236" i="9"/>
  <c r="AH3236" i="9"/>
  <c r="AI3236" i="9"/>
  <c r="AJ3236" i="9"/>
  <c r="AF3237" i="9"/>
  <c r="AG3237" i="9"/>
  <c r="AH3237" i="9"/>
  <c r="AI3237" i="9"/>
  <c r="AJ3237" i="9"/>
  <c r="AF3238" i="9"/>
  <c r="AG3238" i="9"/>
  <c r="AH3238" i="9"/>
  <c r="AI3238" i="9"/>
  <c r="AJ3238" i="9"/>
  <c r="AF3239" i="9"/>
  <c r="AG3239" i="9"/>
  <c r="AH3239" i="9"/>
  <c r="AI3239" i="9"/>
  <c r="AJ3239" i="9"/>
  <c r="AF3240" i="9"/>
  <c r="AG3240" i="9"/>
  <c r="AH3240" i="9"/>
  <c r="AI3240" i="9"/>
  <c r="AJ3240" i="9"/>
  <c r="AF3241" i="9"/>
  <c r="AG3241" i="9"/>
  <c r="AH3241" i="9"/>
  <c r="AI3241" i="9"/>
  <c r="AJ3241" i="9"/>
  <c r="AF3242" i="9"/>
  <c r="AG3242" i="9"/>
  <c r="AH3242" i="9"/>
  <c r="AI3242" i="9"/>
  <c r="AJ3242" i="9"/>
  <c r="AF3243" i="9"/>
  <c r="AG3243" i="9"/>
  <c r="AH3243" i="9"/>
  <c r="AI3243" i="9"/>
  <c r="AJ3243" i="9"/>
  <c r="AF3244" i="9"/>
  <c r="AG3244" i="9"/>
  <c r="AH3244" i="9"/>
  <c r="AI3244" i="9"/>
  <c r="AJ3244" i="9"/>
  <c r="AF3245" i="9"/>
  <c r="AG3245" i="9"/>
  <c r="AH3245" i="9"/>
  <c r="AI3245" i="9"/>
  <c r="AJ3245" i="9"/>
  <c r="AF3246" i="9"/>
  <c r="AG3246" i="9"/>
  <c r="AH3246" i="9"/>
  <c r="AI3246" i="9"/>
  <c r="AJ3246" i="9"/>
  <c r="AF3247" i="9"/>
  <c r="AG3247" i="9"/>
  <c r="AH3247" i="9"/>
  <c r="AI3247" i="9"/>
  <c r="AJ3247" i="9"/>
  <c r="AF3248" i="9"/>
  <c r="AG3248" i="9"/>
  <c r="AH3248" i="9"/>
  <c r="AI3248" i="9"/>
  <c r="AJ3248" i="9"/>
  <c r="AF3249" i="9"/>
  <c r="AG3249" i="9"/>
  <c r="AH3249" i="9"/>
  <c r="AI3249" i="9"/>
  <c r="AJ3249" i="9"/>
  <c r="AF3250" i="9"/>
  <c r="AG3250" i="9"/>
  <c r="AH3250" i="9"/>
  <c r="AI3250" i="9"/>
  <c r="AJ3250" i="9"/>
  <c r="AF3251" i="9"/>
  <c r="AG3251" i="9"/>
  <c r="AH3251" i="9"/>
  <c r="AI3251" i="9"/>
  <c r="AJ3251" i="9"/>
  <c r="AF3252" i="9"/>
  <c r="AG3252" i="9"/>
  <c r="AH3252" i="9"/>
  <c r="AI3252" i="9"/>
  <c r="AJ3252" i="9"/>
  <c r="AF3253" i="9"/>
  <c r="AG3253" i="9"/>
  <c r="AH3253" i="9"/>
  <c r="AI3253" i="9"/>
  <c r="AJ3253" i="9"/>
  <c r="AF3254" i="9"/>
  <c r="AG3254" i="9"/>
  <c r="AH3254" i="9"/>
  <c r="AI3254" i="9"/>
  <c r="AJ3254" i="9"/>
  <c r="AF3255" i="9"/>
  <c r="AG3255" i="9"/>
  <c r="AH3255" i="9"/>
  <c r="AI3255" i="9"/>
  <c r="AJ3255" i="9"/>
  <c r="AF3256" i="9"/>
  <c r="AG3256" i="9"/>
  <c r="AH3256" i="9"/>
  <c r="AI3256" i="9"/>
  <c r="AJ3256" i="9"/>
  <c r="AF3257" i="9"/>
  <c r="AG3257" i="9"/>
  <c r="AH3257" i="9"/>
  <c r="AI3257" i="9"/>
  <c r="AJ3257" i="9"/>
  <c r="AF3258" i="9"/>
  <c r="AG3258" i="9"/>
  <c r="AH3258" i="9"/>
  <c r="AI3258" i="9"/>
  <c r="AJ3258" i="9"/>
  <c r="AF3259" i="9"/>
  <c r="AG3259" i="9"/>
  <c r="AH3259" i="9"/>
  <c r="AI3259" i="9"/>
  <c r="AJ3259" i="9"/>
  <c r="AF3260" i="9"/>
  <c r="AG3260" i="9"/>
  <c r="AH3260" i="9"/>
  <c r="AI3260" i="9"/>
  <c r="AJ3260" i="9"/>
  <c r="AF3261" i="9"/>
  <c r="AG3261" i="9"/>
  <c r="AH3261" i="9"/>
  <c r="AI3261" i="9"/>
  <c r="AJ3261" i="9"/>
  <c r="AF3262" i="9"/>
  <c r="AG3262" i="9"/>
  <c r="AH3262" i="9"/>
  <c r="AI3262" i="9"/>
  <c r="AJ3262" i="9"/>
  <c r="AF3263" i="9"/>
  <c r="AG3263" i="9"/>
  <c r="AH3263" i="9"/>
  <c r="AI3263" i="9"/>
  <c r="AJ3263" i="9"/>
  <c r="AF3264" i="9"/>
  <c r="AG3264" i="9"/>
  <c r="AH3264" i="9"/>
  <c r="AI3264" i="9"/>
  <c r="AJ3264" i="9"/>
  <c r="AF3265" i="9"/>
  <c r="AG3265" i="9"/>
  <c r="AH3265" i="9"/>
  <c r="AI3265" i="9"/>
  <c r="AJ3265" i="9"/>
  <c r="AF3266" i="9"/>
  <c r="AG3266" i="9"/>
  <c r="AH3266" i="9"/>
  <c r="AI3266" i="9"/>
  <c r="AJ3266" i="9"/>
  <c r="AF3267" i="9"/>
  <c r="AG3267" i="9"/>
  <c r="AH3267" i="9"/>
  <c r="AI3267" i="9"/>
  <c r="AJ3267" i="9"/>
  <c r="AF3268" i="9"/>
  <c r="AG3268" i="9"/>
  <c r="AH3268" i="9"/>
  <c r="AI3268" i="9"/>
  <c r="AJ3268" i="9"/>
  <c r="AF3269" i="9"/>
  <c r="AG3269" i="9"/>
  <c r="AH3269" i="9"/>
  <c r="AI3269" i="9"/>
  <c r="AJ3269" i="9"/>
  <c r="AF3270" i="9"/>
  <c r="AG3270" i="9"/>
  <c r="AH3270" i="9"/>
  <c r="AI3270" i="9"/>
  <c r="AJ3270" i="9"/>
  <c r="AF3271" i="9"/>
  <c r="AG3271" i="9"/>
  <c r="AH3271" i="9"/>
  <c r="AI3271" i="9"/>
  <c r="AJ3271" i="9"/>
  <c r="AF3272" i="9"/>
  <c r="AG3272" i="9"/>
  <c r="AH3272" i="9"/>
  <c r="AI3272" i="9"/>
  <c r="AJ3272" i="9"/>
  <c r="AF3273" i="9"/>
  <c r="AG3273" i="9"/>
  <c r="AH3273" i="9"/>
  <c r="AI3273" i="9"/>
  <c r="AJ3273" i="9"/>
  <c r="AF3274" i="9"/>
  <c r="AG3274" i="9"/>
  <c r="AH3274" i="9"/>
  <c r="AI3274" i="9"/>
  <c r="AJ3274" i="9"/>
  <c r="AF3275" i="9"/>
  <c r="AG3275" i="9"/>
  <c r="AH3275" i="9"/>
  <c r="AI3275" i="9"/>
  <c r="AJ3275" i="9"/>
  <c r="AF3276" i="9"/>
  <c r="AG3276" i="9"/>
  <c r="AH3276" i="9"/>
  <c r="AI3276" i="9"/>
  <c r="AJ3276" i="9"/>
  <c r="AF3277" i="9"/>
  <c r="AG3277" i="9"/>
  <c r="AH3277" i="9"/>
  <c r="AI3277" i="9"/>
  <c r="AJ3277" i="9"/>
  <c r="AF3278" i="9"/>
  <c r="AG3278" i="9"/>
  <c r="AH3278" i="9"/>
  <c r="AI3278" i="9"/>
  <c r="AJ3278" i="9"/>
  <c r="AF3279" i="9"/>
  <c r="AG3279" i="9"/>
  <c r="AH3279" i="9"/>
  <c r="AI3279" i="9"/>
  <c r="AJ3279" i="9"/>
  <c r="AF3280" i="9"/>
  <c r="AG3280" i="9"/>
  <c r="AH3280" i="9"/>
  <c r="AI3280" i="9"/>
  <c r="AJ3280" i="9"/>
  <c r="AF3281" i="9"/>
  <c r="AG3281" i="9"/>
  <c r="AH3281" i="9"/>
  <c r="AI3281" i="9"/>
  <c r="AJ3281" i="9"/>
  <c r="AF3282" i="9"/>
  <c r="AG3282" i="9"/>
  <c r="AH3282" i="9"/>
  <c r="AI3282" i="9"/>
  <c r="AJ3282" i="9"/>
  <c r="AF3283" i="9"/>
  <c r="AG3283" i="9"/>
  <c r="AH3283" i="9"/>
  <c r="AI3283" i="9"/>
  <c r="AJ3283" i="9"/>
  <c r="AF3284" i="9"/>
  <c r="AG3284" i="9"/>
  <c r="AH3284" i="9"/>
  <c r="AI3284" i="9"/>
  <c r="AJ3284" i="9"/>
  <c r="AF3285" i="9"/>
  <c r="AG3285" i="9"/>
  <c r="AH3285" i="9"/>
  <c r="AI3285" i="9"/>
  <c r="AJ3285" i="9"/>
  <c r="AF3286" i="9"/>
  <c r="AG3286" i="9"/>
  <c r="AH3286" i="9"/>
  <c r="AI3286" i="9"/>
  <c r="AJ3286" i="9"/>
  <c r="AF3287" i="9"/>
  <c r="AG3287" i="9"/>
  <c r="AH3287" i="9"/>
  <c r="AI3287" i="9"/>
  <c r="AJ3287" i="9"/>
  <c r="AF3288" i="9"/>
  <c r="AG3288" i="9"/>
  <c r="AH3288" i="9"/>
  <c r="AI3288" i="9"/>
  <c r="AJ3288" i="9"/>
  <c r="AF3289" i="9"/>
  <c r="AG3289" i="9"/>
  <c r="AH3289" i="9"/>
  <c r="AI3289" i="9"/>
  <c r="AJ3289" i="9"/>
  <c r="AF3290" i="9"/>
  <c r="AG3290" i="9"/>
  <c r="AH3290" i="9"/>
  <c r="AI3290" i="9"/>
  <c r="AJ3290" i="9"/>
  <c r="AF3291" i="9"/>
  <c r="AG3291" i="9"/>
  <c r="AH3291" i="9"/>
  <c r="AI3291" i="9"/>
  <c r="AJ3291" i="9"/>
  <c r="AF3292" i="9"/>
  <c r="AG3292" i="9"/>
  <c r="AH3292" i="9"/>
  <c r="AI3292" i="9"/>
  <c r="AJ3292" i="9"/>
  <c r="AF3293" i="9"/>
  <c r="AG3293" i="9"/>
  <c r="AH3293" i="9"/>
  <c r="AI3293" i="9"/>
  <c r="AJ3293" i="9"/>
  <c r="AF3294" i="9"/>
  <c r="AG3294" i="9"/>
  <c r="AH3294" i="9"/>
  <c r="AI3294" i="9"/>
  <c r="AJ3294" i="9"/>
  <c r="AF3295" i="9"/>
  <c r="AG3295" i="9"/>
  <c r="AH3295" i="9"/>
  <c r="AI3295" i="9"/>
  <c r="AJ3295" i="9"/>
  <c r="AF3296" i="9"/>
  <c r="AG3296" i="9"/>
  <c r="AH3296" i="9"/>
  <c r="AI3296" i="9"/>
  <c r="AJ3296" i="9"/>
  <c r="AF3297" i="9"/>
  <c r="AG3297" i="9"/>
  <c r="AH3297" i="9"/>
  <c r="AI3297" i="9"/>
  <c r="AJ3297" i="9"/>
  <c r="AF3298" i="9"/>
  <c r="AG3298" i="9"/>
  <c r="AH3298" i="9"/>
  <c r="AI3298" i="9"/>
  <c r="AJ3298" i="9"/>
  <c r="AF3299" i="9"/>
  <c r="AG3299" i="9"/>
  <c r="AH3299" i="9"/>
  <c r="AI3299" i="9"/>
  <c r="AJ3299" i="9"/>
  <c r="AF3300" i="9"/>
  <c r="AG3300" i="9"/>
  <c r="AH3300" i="9"/>
  <c r="AI3300" i="9"/>
  <c r="AJ3300" i="9"/>
  <c r="AF3301" i="9"/>
  <c r="AG3301" i="9"/>
  <c r="AH3301" i="9"/>
  <c r="AI3301" i="9"/>
  <c r="AJ3301" i="9"/>
  <c r="AF3302" i="9"/>
  <c r="AG3302" i="9"/>
  <c r="AH3302" i="9"/>
  <c r="AI3302" i="9"/>
  <c r="AJ3302" i="9"/>
  <c r="AF3303" i="9"/>
  <c r="AG3303" i="9"/>
  <c r="AH3303" i="9"/>
  <c r="AI3303" i="9"/>
  <c r="AJ3303" i="9"/>
  <c r="AF3304" i="9"/>
  <c r="AG3304" i="9"/>
  <c r="AH3304" i="9"/>
  <c r="AI3304" i="9"/>
  <c r="AJ3304" i="9"/>
  <c r="AF3305" i="9"/>
  <c r="AG3305" i="9"/>
  <c r="AH3305" i="9"/>
  <c r="AI3305" i="9"/>
  <c r="AJ3305" i="9"/>
  <c r="AF3306" i="9"/>
  <c r="AG3306" i="9"/>
  <c r="AH3306" i="9"/>
  <c r="AI3306" i="9"/>
  <c r="AJ3306" i="9"/>
  <c r="AF3307" i="9"/>
  <c r="AG3307" i="9"/>
  <c r="AH3307" i="9"/>
  <c r="AI3307" i="9"/>
  <c r="AJ3307" i="9"/>
  <c r="AF3308" i="9"/>
  <c r="AG3308" i="9"/>
  <c r="AH3308" i="9"/>
  <c r="AI3308" i="9"/>
  <c r="AJ3308" i="9"/>
  <c r="AF3309" i="9"/>
  <c r="AG3309" i="9"/>
  <c r="AH3309" i="9"/>
  <c r="AI3309" i="9"/>
  <c r="AJ3309" i="9"/>
  <c r="AF3310" i="9"/>
  <c r="AG3310" i="9"/>
  <c r="AH3310" i="9"/>
  <c r="AI3310" i="9"/>
  <c r="AJ3310" i="9"/>
  <c r="AF3311" i="9"/>
  <c r="AG3311" i="9"/>
  <c r="AH3311" i="9"/>
  <c r="AI3311" i="9"/>
  <c r="AJ3311" i="9"/>
  <c r="AF3312" i="9"/>
  <c r="AG3312" i="9"/>
  <c r="AH3312" i="9"/>
  <c r="AI3312" i="9"/>
  <c r="AJ3312" i="9"/>
  <c r="AF3313" i="9"/>
  <c r="AG3313" i="9"/>
  <c r="AH3313" i="9"/>
  <c r="AI3313" i="9"/>
  <c r="AJ3313" i="9"/>
  <c r="AF3314" i="9"/>
  <c r="AG3314" i="9"/>
  <c r="AH3314" i="9"/>
  <c r="AI3314" i="9"/>
  <c r="AJ3314" i="9"/>
  <c r="AF3315" i="9"/>
  <c r="AG3315" i="9"/>
  <c r="AH3315" i="9"/>
  <c r="AI3315" i="9"/>
  <c r="AJ3315" i="9"/>
  <c r="AF3316" i="9"/>
  <c r="AG3316" i="9"/>
  <c r="AH3316" i="9"/>
  <c r="AI3316" i="9"/>
  <c r="AJ3316" i="9"/>
  <c r="AF3317" i="9"/>
  <c r="AG3317" i="9"/>
  <c r="AH3317" i="9"/>
  <c r="AI3317" i="9"/>
  <c r="AJ3317" i="9"/>
  <c r="AF3318" i="9"/>
  <c r="AG3318" i="9"/>
  <c r="AH3318" i="9"/>
  <c r="AI3318" i="9"/>
  <c r="AJ3318" i="9"/>
  <c r="AF3319" i="9"/>
  <c r="AG3319" i="9"/>
  <c r="AH3319" i="9"/>
  <c r="AI3319" i="9"/>
  <c r="AJ3319" i="9"/>
  <c r="AF3320" i="9"/>
  <c r="AG3320" i="9"/>
  <c r="AH3320" i="9"/>
  <c r="AI3320" i="9"/>
  <c r="AJ3320" i="9"/>
  <c r="AF3321" i="9"/>
  <c r="AG3321" i="9"/>
  <c r="AH3321" i="9"/>
  <c r="AI3321" i="9"/>
  <c r="AJ3321" i="9"/>
  <c r="AF3322" i="9"/>
  <c r="AG3322" i="9"/>
  <c r="AH3322" i="9"/>
  <c r="AI3322" i="9"/>
  <c r="AJ3322" i="9"/>
  <c r="AF3323" i="9"/>
  <c r="AG3323" i="9"/>
  <c r="AH3323" i="9"/>
  <c r="AI3323" i="9"/>
  <c r="AJ3323" i="9"/>
  <c r="AF3324" i="9"/>
  <c r="AG3324" i="9"/>
  <c r="AH3324" i="9"/>
  <c r="AI3324" i="9"/>
  <c r="AJ3324" i="9"/>
  <c r="AF3325" i="9"/>
  <c r="AG3325" i="9"/>
  <c r="AH3325" i="9"/>
  <c r="AI3325" i="9"/>
  <c r="AJ3325" i="9"/>
  <c r="AF3326" i="9"/>
  <c r="AG3326" i="9"/>
  <c r="AH3326" i="9"/>
  <c r="AI3326" i="9"/>
  <c r="AJ3326" i="9"/>
  <c r="AF3327" i="9"/>
  <c r="AG3327" i="9"/>
  <c r="AH3327" i="9"/>
  <c r="AI3327" i="9"/>
  <c r="AJ3327" i="9"/>
  <c r="AF3328" i="9"/>
  <c r="AG3328" i="9"/>
  <c r="AH3328" i="9"/>
  <c r="AI3328" i="9"/>
  <c r="AJ3328" i="9"/>
  <c r="AF3329" i="9"/>
  <c r="AG3329" i="9"/>
  <c r="AH3329" i="9"/>
  <c r="AI3329" i="9"/>
  <c r="AJ3329" i="9"/>
  <c r="AF3330" i="9"/>
  <c r="AG3330" i="9"/>
  <c r="AH3330" i="9"/>
  <c r="AI3330" i="9"/>
  <c r="AJ3330" i="9"/>
  <c r="AF3331" i="9"/>
  <c r="AG3331" i="9"/>
  <c r="AH3331" i="9"/>
  <c r="AI3331" i="9"/>
  <c r="AJ3331" i="9"/>
  <c r="AF3332" i="9"/>
  <c r="AG3332" i="9"/>
  <c r="AH3332" i="9"/>
  <c r="AI3332" i="9"/>
  <c r="AJ3332" i="9"/>
  <c r="AF3333" i="9"/>
  <c r="AG3333" i="9"/>
  <c r="AH3333" i="9"/>
  <c r="AI3333" i="9"/>
  <c r="AJ3333" i="9"/>
  <c r="AF3334" i="9"/>
  <c r="AG3334" i="9"/>
  <c r="AH3334" i="9"/>
  <c r="AI3334" i="9"/>
  <c r="AJ3334" i="9"/>
  <c r="AF3335" i="9"/>
  <c r="AG3335" i="9"/>
  <c r="AH3335" i="9"/>
  <c r="AI3335" i="9"/>
  <c r="AJ3335" i="9"/>
  <c r="AF3336" i="9"/>
  <c r="AG3336" i="9"/>
  <c r="AH3336" i="9"/>
  <c r="AI3336" i="9"/>
  <c r="AJ3336" i="9"/>
  <c r="AF3337" i="9"/>
  <c r="AG3337" i="9"/>
  <c r="AH3337" i="9"/>
  <c r="AI3337" i="9"/>
  <c r="AJ3337" i="9"/>
  <c r="AF3338" i="9"/>
  <c r="AG3338" i="9"/>
  <c r="AH3338" i="9"/>
  <c r="AI3338" i="9"/>
  <c r="AJ3338" i="9"/>
  <c r="AF3339" i="9"/>
  <c r="AG3339" i="9"/>
  <c r="AH3339" i="9"/>
  <c r="AI3339" i="9"/>
  <c r="AJ3339" i="9"/>
  <c r="AF3340" i="9"/>
  <c r="AG3340" i="9"/>
  <c r="AH3340" i="9"/>
  <c r="AI3340" i="9"/>
  <c r="AJ3340" i="9"/>
  <c r="AF3341" i="9"/>
  <c r="AG3341" i="9"/>
  <c r="AH3341" i="9"/>
  <c r="AI3341" i="9"/>
  <c r="AJ3341" i="9"/>
  <c r="AF3342" i="9"/>
  <c r="AG3342" i="9"/>
  <c r="AH3342" i="9"/>
  <c r="AI3342" i="9"/>
  <c r="AJ3342" i="9"/>
  <c r="AF3343" i="9"/>
  <c r="AG3343" i="9"/>
  <c r="AH3343" i="9"/>
  <c r="AI3343" i="9"/>
  <c r="AJ3343" i="9"/>
  <c r="AF3344" i="9"/>
  <c r="AG3344" i="9"/>
  <c r="AH3344" i="9"/>
  <c r="AI3344" i="9"/>
  <c r="AJ3344" i="9"/>
  <c r="AF3345" i="9"/>
  <c r="AG3345" i="9"/>
  <c r="AH3345" i="9"/>
  <c r="AI3345" i="9"/>
  <c r="AJ3345" i="9"/>
  <c r="AF3346" i="9"/>
  <c r="AG3346" i="9"/>
  <c r="AH3346" i="9"/>
  <c r="AI3346" i="9"/>
  <c r="AJ3346" i="9"/>
  <c r="AF3347" i="9"/>
  <c r="AG3347" i="9"/>
  <c r="AH3347" i="9"/>
  <c r="AI3347" i="9"/>
  <c r="AJ3347" i="9"/>
  <c r="AF3348" i="9"/>
  <c r="AG3348" i="9"/>
  <c r="AH3348" i="9"/>
  <c r="AI3348" i="9"/>
  <c r="AJ3348" i="9"/>
  <c r="AF3349" i="9"/>
  <c r="AG3349" i="9"/>
  <c r="AH3349" i="9"/>
  <c r="AI3349" i="9"/>
  <c r="AJ3349" i="9"/>
  <c r="AF3350" i="9"/>
  <c r="AG3350" i="9"/>
  <c r="AH3350" i="9"/>
  <c r="AI3350" i="9"/>
  <c r="AJ3350" i="9"/>
  <c r="AF3351" i="9"/>
  <c r="AG3351" i="9"/>
  <c r="AH3351" i="9"/>
  <c r="AI3351" i="9"/>
  <c r="AJ3351" i="9"/>
  <c r="AF3352" i="9"/>
  <c r="AG3352" i="9"/>
  <c r="AH3352" i="9"/>
  <c r="AI3352" i="9"/>
  <c r="AJ3352" i="9"/>
  <c r="AF3353" i="9"/>
  <c r="AG3353" i="9"/>
  <c r="AH3353" i="9"/>
  <c r="AI3353" i="9"/>
  <c r="AJ3353" i="9"/>
  <c r="AF3354" i="9"/>
  <c r="AG3354" i="9"/>
  <c r="AH3354" i="9"/>
  <c r="AI3354" i="9"/>
  <c r="AJ3354" i="9"/>
  <c r="AF3355" i="9"/>
  <c r="AG3355" i="9"/>
  <c r="AH3355" i="9"/>
  <c r="AI3355" i="9"/>
  <c r="AJ3355" i="9"/>
  <c r="AF3356" i="9"/>
  <c r="AG3356" i="9"/>
  <c r="AH3356" i="9"/>
  <c r="AI3356" i="9"/>
  <c r="AJ3356" i="9"/>
  <c r="AF3357" i="9"/>
  <c r="AG3357" i="9"/>
  <c r="AH3357" i="9"/>
  <c r="AI3357" i="9"/>
  <c r="AJ3357" i="9"/>
  <c r="AF3358" i="9"/>
  <c r="AG3358" i="9"/>
  <c r="AH3358" i="9"/>
  <c r="AI3358" i="9"/>
  <c r="AJ3358" i="9"/>
  <c r="AF3359" i="9"/>
  <c r="AG3359" i="9"/>
  <c r="AH3359" i="9"/>
  <c r="AI3359" i="9"/>
  <c r="AJ3359" i="9"/>
  <c r="AF3360" i="9"/>
  <c r="AG3360" i="9"/>
  <c r="AH3360" i="9"/>
  <c r="AI3360" i="9"/>
  <c r="AJ3360" i="9"/>
  <c r="AF3361" i="9"/>
  <c r="AG3361" i="9"/>
  <c r="AH3361" i="9"/>
  <c r="AI3361" i="9"/>
  <c r="AJ3361" i="9"/>
  <c r="AF3362" i="9"/>
  <c r="AG3362" i="9"/>
  <c r="AH3362" i="9"/>
  <c r="AI3362" i="9"/>
  <c r="AJ3362" i="9"/>
  <c r="AF3363" i="9"/>
  <c r="AG3363" i="9"/>
  <c r="AH3363" i="9"/>
  <c r="AI3363" i="9"/>
  <c r="AJ3363" i="9"/>
  <c r="AF3364" i="9"/>
  <c r="AG3364" i="9"/>
  <c r="AH3364" i="9"/>
  <c r="AI3364" i="9"/>
  <c r="AJ3364" i="9"/>
  <c r="AF3365" i="9"/>
  <c r="AG3365" i="9"/>
  <c r="AH3365" i="9"/>
  <c r="AI3365" i="9"/>
  <c r="AJ3365" i="9"/>
  <c r="AF3366" i="9"/>
  <c r="AG3366" i="9"/>
  <c r="AH3366" i="9"/>
  <c r="AI3366" i="9"/>
  <c r="AJ3366" i="9"/>
  <c r="AF3367" i="9"/>
  <c r="AG3367" i="9"/>
  <c r="AH3367" i="9"/>
  <c r="AI3367" i="9"/>
  <c r="AJ3367" i="9"/>
  <c r="AF3368" i="9"/>
  <c r="AG3368" i="9"/>
  <c r="AH3368" i="9"/>
  <c r="AI3368" i="9"/>
  <c r="AJ3368" i="9"/>
  <c r="AF3369" i="9"/>
  <c r="AG3369" i="9"/>
  <c r="AH3369" i="9"/>
  <c r="AI3369" i="9"/>
  <c r="AJ3369" i="9"/>
  <c r="AF3370" i="9"/>
  <c r="AG3370" i="9"/>
  <c r="AH3370" i="9"/>
  <c r="AI3370" i="9"/>
  <c r="AJ3370" i="9"/>
  <c r="AF3371" i="9"/>
  <c r="AG3371" i="9"/>
  <c r="AH3371" i="9"/>
  <c r="AI3371" i="9"/>
  <c r="AJ3371" i="9"/>
  <c r="AF3372" i="9"/>
  <c r="AG3372" i="9"/>
  <c r="AH3372" i="9"/>
  <c r="AI3372" i="9"/>
  <c r="AJ3372" i="9"/>
  <c r="AF3373" i="9"/>
  <c r="AG3373" i="9"/>
  <c r="AH3373" i="9"/>
  <c r="AI3373" i="9"/>
  <c r="AJ3373" i="9"/>
  <c r="AF3374" i="9"/>
  <c r="AG3374" i="9"/>
  <c r="AH3374" i="9"/>
  <c r="AI3374" i="9"/>
  <c r="AJ3374" i="9"/>
  <c r="AF3375" i="9"/>
  <c r="AG3375" i="9"/>
  <c r="AH3375" i="9"/>
  <c r="AI3375" i="9"/>
  <c r="AJ3375" i="9"/>
  <c r="AF3376" i="9"/>
  <c r="AG3376" i="9"/>
  <c r="AH3376" i="9"/>
  <c r="AI3376" i="9"/>
  <c r="AJ3376" i="9"/>
  <c r="AF3377" i="9"/>
  <c r="AG3377" i="9"/>
  <c r="AH3377" i="9"/>
  <c r="AI3377" i="9"/>
  <c r="AJ3377" i="9"/>
  <c r="AF3378" i="9"/>
  <c r="AG3378" i="9"/>
  <c r="AH3378" i="9"/>
  <c r="AI3378" i="9"/>
  <c r="AJ3378" i="9"/>
  <c r="AF3379" i="9"/>
  <c r="AG3379" i="9"/>
  <c r="AH3379" i="9"/>
  <c r="AI3379" i="9"/>
  <c r="AJ3379" i="9"/>
  <c r="AF3380" i="9"/>
  <c r="AG3380" i="9"/>
  <c r="AH3380" i="9"/>
  <c r="AI3380" i="9"/>
  <c r="AJ3380" i="9"/>
  <c r="AF3381" i="9"/>
  <c r="AG3381" i="9"/>
  <c r="AH3381" i="9"/>
  <c r="AI3381" i="9"/>
  <c r="AJ3381" i="9"/>
  <c r="AF3382" i="9"/>
  <c r="AG3382" i="9"/>
  <c r="AH3382" i="9"/>
  <c r="AI3382" i="9"/>
  <c r="AJ3382" i="9"/>
  <c r="AF3383" i="9"/>
  <c r="AG3383" i="9"/>
  <c r="AH3383" i="9"/>
  <c r="AI3383" i="9"/>
  <c r="AJ3383" i="9"/>
  <c r="AF3384" i="9"/>
  <c r="AG3384" i="9"/>
  <c r="AH3384" i="9"/>
  <c r="AI3384" i="9"/>
  <c r="AJ3384" i="9"/>
  <c r="AF3385" i="9"/>
  <c r="AG3385" i="9"/>
  <c r="AH3385" i="9"/>
  <c r="AI3385" i="9"/>
  <c r="AJ3385" i="9"/>
  <c r="AF3386" i="9"/>
  <c r="AG3386" i="9"/>
  <c r="AH3386" i="9"/>
  <c r="AI3386" i="9"/>
  <c r="AJ3386" i="9"/>
  <c r="AF3387" i="9"/>
  <c r="AG3387" i="9"/>
  <c r="AH3387" i="9"/>
  <c r="AI3387" i="9"/>
  <c r="AJ3387" i="9"/>
  <c r="AF3388" i="9"/>
  <c r="AG3388" i="9"/>
  <c r="AH3388" i="9"/>
  <c r="AI3388" i="9"/>
  <c r="AJ3388" i="9"/>
  <c r="AF3389" i="9"/>
  <c r="AG3389" i="9"/>
  <c r="AH3389" i="9"/>
  <c r="AI3389" i="9"/>
  <c r="AJ3389" i="9"/>
  <c r="AF3390" i="9"/>
  <c r="AG3390" i="9"/>
  <c r="AH3390" i="9"/>
  <c r="AI3390" i="9"/>
  <c r="AJ3390" i="9"/>
  <c r="AF3391" i="9"/>
  <c r="AG3391" i="9"/>
  <c r="AH3391" i="9"/>
  <c r="AI3391" i="9"/>
  <c r="AJ3391" i="9"/>
  <c r="AF3392" i="9"/>
  <c r="AG3392" i="9"/>
  <c r="AH3392" i="9"/>
  <c r="AI3392" i="9"/>
  <c r="AJ3392" i="9"/>
  <c r="AF3393" i="9"/>
  <c r="AG3393" i="9"/>
  <c r="AH3393" i="9"/>
  <c r="AI3393" i="9"/>
  <c r="AJ3393" i="9"/>
  <c r="AF3394" i="9"/>
  <c r="AG3394" i="9"/>
  <c r="AH3394" i="9"/>
  <c r="AI3394" i="9"/>
  <c r="AJ3394" i="9"/>
  <c r="AF3395" i="9"/>
  <c r="AG3395" i="9"/>
  <c r="AH3395" i="9"/>
  <c r="AI3395" i="9"/>
  <c r="AJ3395" i="9"/>
  <c r="AF3396" i="9"/>
  <c r="AG3396" i="9"/>
  <c r="AH3396" i="9"/>
  <c r="AI3396" i="9"/>
  <c r="AJ3396" i="9"/>
  <c r="AF3397" i="9"/>
  <c r="AG3397" i="9"/>
  <c r="AH3397" i="9"/>
  <c r="AI3397" i="9"/>
  <c r="AJ3397" i="9"/>
  <c r="AF3398" i="9"/>
  <c r="AG3398" i="9"/>
  <c r="AH3398" i="9"/>
  <c r="AI3398" i="9"/>
  <c r="AJ3398" i="9"/>
  <c r="AF3399" i="9"/>
  <c r="AG3399" i="9"/>
  <c r="AH3399" i="9"/>
  <c r="AI3399" i="9"/>
  <c r="AJ3399" i="9"/>
  <c r="AF3400" i="9"/>
  <c r="AG3400" i="9"/>
  <c r="AH3400" i="9"/>
  <c r="AI3400" i="9"/>
  <c r="AJ3400" i="9"/>
  <c r="AF3401" i="9"/>
  <c r="AG3401" i="9"/>
  <c r="AH3401" i="9"/>
  <c r="AI3401" i="9"/>
  <c r="AJ3401" i="9"/>
  <c r="AF3402" i="9"/>
  <c r="AG3402" i="9"/>
  <c r="AH3402" i="9"/>
  <c r="AI3402" i="9"/>
  <c r="AJ3402" i="9"/>
  <c r="AF3403" i="9"/>
  <c r="AG3403" i="9"/>
  <c r="AH3403" i="9"/>
  <c r="AI3403" i="9"/>
  <c r="AJ3403" i="9"/>
  <c r="AF3404" i="9"/>
  <c r="AG3404" i="9"/>
  <c r="AH3404" i="9"/>
  <c r="AI3404" i="9"/>
  <c r="AJ3404" i="9"/>
  <c r="AF3405" i="9"/>
  <c r="AG3405" i="9"/>
  <c r="AH3405" i="9"/>
  <c r="AI3405" i="9"/>
  <c r="AJ3405" i="9"/>
  <c r="AF3406" i="9"/>
  <c r="AG3406" i="9"/>
  <c r="AH3406" i="9"/>
  <c r="AI3406" i="9"/>
  <c r="AJ3406" i="9"/>
  <c r="AF3407" i="9"/>
  <c r="AG3407" i="9"/>
  <c r="AH3407" i="9"/>
  <c r="AI3407" i="9"/>
  <c r="AJ3407" i="9"/>
  <c r="AF3408" i="9"/>
  <c r="AG3408" i="9"/>
  <c r="AH3408" i="9"/>
  <c r="AI3408" i="9"/>
  <c r="AJ3408" i="9"/>
  <c r="AF3409" i="9"/>
  <c r="AG3409" i="9"/>
  <c r="AH3409" i="9"/>
  <c r="AI3409" i="9"/>
  <c r="AJ3409" i="9"/>
  <c r="AF3410" i="9"/>
  <c r="AG3410" i="9"/>
  <c r="AH3410" i="9"/>
  <c r="AI3410" i="9"/>
  <c r="AJ3410" i="9"/>
  <c r="AF3411" i="9"/>
  <c r="AG3411" i="9"/>
  <c r="AH3411" i="9"/>
  <c r="AI3411" i="9"/>
  <c r="AJ3411" i="9"/>
  <c r="AF3412" i="9"/>
  <c r="AG3412" i="9"/>
  <c r="AH3412" i="9"/>
  <c r="AI3412" i="9"/>
  <c r="AJ3412" i="9"/>
  <c r="AF3413" i="9"/>
  <c r="AG3413" i="9"/>
  <c r="AH3413" i="9"/>
  <c r="AI3413" i="9"/>
  <c r="AJ3413" i="9"/>
  <c r="AF3414" i="9"/>
  <c r="AG3414" i="9"/>
  <c r="AH3414" i="9"/>
  <c r="AI3414" i="9"/>
  <c r="AJ3414" i="9"/>
  <c r="AF3415" i="9"/>
  <c r="AG3415" i="9"/>
  <c r="AH3415" i="9"/>
  <c r="AI3415" i="9"/>
  <c r="AJ3415" i="9"/>
  <c r="AF3416" i="9"/>
  <c r="AG3416" i="9"/>
  <c r="AH3416" i="9"/>
  <c r="AI3416" i="9"/>
  <c r="AJ3416" i="9"/>
  <c r="AF3417" i="9"/>
  <c r="AG3417" i="9"/>
  <c r="AH3417" i="9"/>
  <c r="AI3417" i="9"/>
  <c r="AJ3417" i="9"/>
  <c r="AF3418" i="9"/>
  <c r="AG3418" i="9"/>
  <c r="AH3418" i="9"/>
  <c r="AI3418" i="9"/>
  <c r="AJ3418" i="9"/>
  <c r="AF3419" i="9"/>
  <c r="AG3419" i="9"/>
  <c r="AH3419" i="9"/>
  <c r="AI3419" i="9"/>
  <c r="AJ3419" i="9"/>
  <c r="AF3420" i="9"/>
  <c r="AG3420" i="9"/>
  <c r="AH3420" i="9"/>
  <c r="AI3420" i="9"/>
  <c r="AJ3420" i="9"/>
  <c r="AF3421" i="9"/>
  <c r="AG3421" i="9"/>
  <c r="AH3421" i="9"/>
  <c r="AI3421" i="9"/>
  <c r="AJ3421" i="9"/>
  <c r="AF3422" i="9"/>
  <c r="AG3422" i="9"/>
  <c r="AH3422" i="9"/>
  <c r="AI3422" i="9"/>
  <c r="AJ3422" i="9"/>
  <c r="AF3423" i="9"/>
  <c r="AG3423" i="9"/>
  <c r="AH3423" i="9"/>
  <c r="AI3423" i="9"/>
  <c r="AJ3423" i="9"/>
  <c r="AF3424" i="9"/>
  <c r="AG3424" i="9"/>
  <c r="AH3424" i="9"/>
  <c r="AI3424" i="9"/>
  <c r="AJ3424" i="9"/>
  <c r="AF3425" i="9"/>
  <c r="AG3425" i="9"/>
  <c r="AH3425" i="9"/>
  <c r="AI3425" i="9"/>
  <c r="AJ3425" i="9"/>
  <c r="AF3426" i="9"/>
  <c r="AG3426" i="9"/>
  <c r="AH3426" i="9"/>
  <c r="AI3426" i="9"/>
  <c r="AJ3426" i="9"/>
  <c r="AF3427" i="9"/>
  <c r="AG3427" i="9"/>
  <c r="AH3427" i="9"/>
  <c r="AI3427" i="9"/>
  <c r="AJ3427" i="9"/>
  <c r="AF3428" i="9"/>
  <c r="AG3428" i="9"/>
  <c r="AH3428" i="9"/>
  <c r="AI3428" i="9"/>
  <c r="AJ3428" i="9"/>
  <c r="AF3429" i="9"/>
  <c r="AG3429" i="9"/>
  <c r="AH3429" i="9"/>
  <c r="AI3429" i="9"/>
  <c r="AJ3429" i="9"/>
  <c r="AF3430" i="9"/>
  <c r="AG3430" i="9"/>
  <c r="AH3430" i="9"/>
  <c r="AI3430" i="9"/>
  <c r="AJ3430" i="9"/>
  <c r="AF3431" i="9"/>
  <c r="AG3431" i="9"/>
  <c r="AH3431" i="9"/>
  <c r="AI3431" i="9"/>
  <c r="AJ3431" i="9"/>
  <c r="AF3432" i="9"/>
  <c r="AG3432" i="9"/>
  <c r="AH3432" i="9"/>
  <c r="AI3432" i="9"/>
  <c r="AJ3432" i="9"/>
  <c r="AF3433" i="9"/>
  <c r="AG3433" i="9"/>
  <c r="AH3433" i="9"/>
  <c r="AI3433" i="9"/>
  <c r="AJ3433" i="9"/>
  <c r="AF3434" i="9"/>
  <c r="AG3434" i="9"/>
  <c r="AH3434" i="9"/>
  <c r="AI3434" i="9"/>
  <c r="AJ3434" i="9"/>
  <c r="AF3435" i="9"/>
  <c r="AG3435" i="9"/>
  <c r="AH3435" i="9"/>
  <c r="AI3435" i="9"/>
  <c r="AJ3435" i="9"/>
  <c r="AF3436" i="9"/>
  <c r="AG3436" i="9"/>
  <c r="AH3436" i="9"/>
  <c r="AI3436" i="9"/>
  <c r="AJ3436" i="9"/>
  <c r="AF3437" i="9"/>
  <c r="AG3437" i="9"/>
  <c r="AH3437" i="9"/>
  <c r="AI3437" i="9"/>
  <c r="AJ3437" i="9"/>
  <c r="AF3438" i="9"/>
  <c r="AG3438" i="9"/>
  <c r="AH3438" i="9"/>
  <c r="AI3438" i="9"/>
  <c r="AJ3438" i="9"/>
  <c r="AF3439" i="9"/>
  <c r="AG3439" i="9"/>
  <c r="AH3439" i="9"/>
  <c r="AI3439" i="9"/>
  <c r="AJ3439" i="9"/>
  <c r="AF3440" i="9"/>
  <c r="AG3440" i="9"/>
  <c r="AH3440" i="9"/>
  <c r="AI3440" i="9"/>
  <c r="AJ3440" i="9"/>
  <c r="AF3441" i="9"/>
  <c r="AG3441" i="9"/>
  <c r="AH3441" i="9"/>
  <c r="AI3441" i="9"/>
  <c r="AJ3441" i="9"/>
  <c r="AF3442" i="9"/>
  <c r="AG3442" i="9"/>
  <c r="AH3442" i="9"/>
  <c r="AI3442" i="9"/>
  <c r="AJ3442" i="9"/>
  <c r="AF3443" i="9"/>
  <c r="AG3443" i="9"/>
  <c r="AH3443" i="9"/>
  <c r="AI3443" i="9"/>
  <c r="AJ3443" i="9"/>
  <c r="AF3444" i="9"/>
  <c r="AG3444" i="9"/>
  <c r="AH3444" i="9"/>
  <c r="AI3444" i="9"/>
  <c r="AJ3444" i="9"/>
  <c r="AF3445" i="9"/>
  <c r="AG3445" i="9"/>
  <c r="AH3445" i="9"/>
  <c r="AI3445" i="9"/>
  <c r="AJ3445" i="9"/>
  <c r="AF3446" i="9"/>
  <c r="AG3446" i="9"/>
  <c r="AH3446" i="9"/>
  <c r="AI3446" i="9"/>
  <c r="AJ3446" i="9"/>
  <c r="AF3447" i="9"/>
  <c r="AG3447" i="9"/>
  <c r="AH3447" i="9"/>
  <c r="AI3447" i="9"/>
  <c r="AJ3447" i="9"/>
  <c r="AF3448" i="9"/>
  <c r="AG3448" i="9"/>
  <c r="AH3448" i="9"/>
  <c r="AI3448" i="9"/>
  <c r="AJ3448" i="9"/>
  <c r="AF3449" i="9"/>
  <c r="AG3449" i="9"/>
  <c r="AH3449" i="9"/>
  <c r="AI3449" i="9"/>
  <c r="AJ3449" i="9"/>
  <c r="AF3450" i="9"/>
  <c r="AG3450" i="9"/>
  <c r="AH3450" i="9"/>
  <c r="AI3450" i="9"/>
  <c r="AJ3450" i="9"/>
  <c r="AF3451" i="9"/>
  <c r="AG3451" i="9"/>
  <c r="AH3451" i="9"/>
  <c r="AI3451" i="9"/>
  <c r="AJ3451" i="9"/>
  <c r="AF3452" i="9"/>
  <c r="AG3452" i="9"/>
  <c r="AH3452" i="9"/>
  <c r="AI3452" i="9"/>
  <c r="AJ3452" i="9"/>
  <c r="AF3453" i="9"/>
  <c r="AG3453" i="9"/>
  <c r="AH3453" i="9"/>
  <c r="AI3453" i="9"/>
  <c r="AJ3453" i="9"/>
  <c r="AF3454" i="9"/>
  <c r="AG3454" i="9"/>
  <c r="AH3454" i="9"/>
  <c r="AI3454" i="9"/>
  <c r="AJ3454" i="9"/>
  <c r="AF3455" i="9"/>
  <c r="AG3455" i="9"/>
  <c r="AH3455" i="9"/>
  <c r="AI3455" i="9"/>
  <c r="AJ3455" i="9"/>
  <c r="AF3456" i="9"/>
  <c r="AG3456" i="9"/>
  <c r="AH3456" i="9"/>
  <c r="AI3456" i="9"/>
  <c r="AJ3456" i="9"/>
  <c r="AF3457" i="9"/>
  <c r="AG3457" i="9"/>
  <c r="AH3457" i="9"/>
  <c r="AI3457" i="9"/>
  <c r="AJ3457" i="9"/>
  <c r="AF3458" i="9"/>
  <c r="AG3458" i="9"/>
  <c r="AH3458" i="9"/>
  <c r="AI3458" i="9"/>
  <c r="AJ3458" i="9"/>
  <c r="AF3459" i="9"/>
  <c r="AG3459" i="9"/>
  <c r="AH3459" i="9"/>
  <c r="AI3459" i="9"/>
  <c r="AJ3459" i="9"/>
  <c r="AF3460" i="9"/>
  <c r="AG3460" i="9"/>
  <c r="AH3460" i="9"/>
  <c r="AI3460" i="9"/>
  <c r="AJ3460" i="9"/>
  <c r="AF3461" i="9"/>
  <c r="AG3461" i="9"/>
  <c r="AH3461" i="9"/>
  <c r="AI3461" i="9"/>
  <c r="AJ3461" i="9"/>
  <c r="AF3462" i="9"/>
  <c r="AG3462" i="9"/>
  <c r="AH3462" i="9"/>
  <c r="AI3462" i="9"/>
  <c r="AJ3462" i="9"/>
  <c r="AF3463" i="9"/>
  <c r="AG3463" i="9"/>
  <c r="AH3463" i="9"/>
  <c r="AI3463" i="9"/>
  <c r="AJ3463" i="9"/>
  <c r="AF3464" i="9"/>
  <c r="AG3464" i="9"/>
  <c r="AH3464" i="9"/>
  <c r="AI3464" i="9"/>
  <c r="AJ3464" i="9"/>
  <c r="AF3465" i="9"/>
  <c r="AG3465" i="9"/>
  <c r="AH3465" i="9"/>
  <c r="AI3465" i="9"/>
  <c r="AJ3465" i="9"/>
  <c r="AF3466" i="9"/>
  <c r="AG3466" i="9"/>
  <c r="AH3466" i="9"/>
  <c r="AI3466" i="9"/>
  <c r="AJ3466" i="9"/>
  <c r="AF3467" i="9"/>
  <c r="AG3467" i="9"/>
  <c r="AH3467" i="9"/>
  <c r="AI3467" i="9"/>
  <c r="AJ3467" i="9"/>
  <c r="AF3468" i="9"/>
  <c r="AG3468" i="9"/>
  <c r="AH3468" i="9"/>
  <c r="AI3468" i="9"/>
  <c r="AJ3468" i="9"/>
  <c r="AF3469" i="9"/>
  <c r="AG3469" i="9"/>
  <c r="AH3469" i="9"/>
  <c r="AI3469" i="9"/>
  <c r="AJ3469" i="9"/>
  <c r="AF3470" i="9"/>
  <c r="AG3470" i="9"/>
  <c r="AH3470" i="9"/>
  <c r="AI3470" i="9"/>
  <c r="AJ3470" i="9"/>
  <c r="AF3471" i="9"/>
  <c r="AG3471" i="9"/>
  <c r="AH3471" i="9"/>
  <c r="AI3471" i="9"/>
  <c r="AJ3471" i="9"/>
  <c r="AF3472" i="9"/>
  <c r="AG3472" i="9"/>
  <c r="AH3472" i="9"/>
  <c r="AI3472" i="9"/>
  <c r="AJ3472" i="9"/>
  <c r="AF3473" i="9"/>
  <c r="AG3473" i="9"/>
  <c r="AH3473" i="9"/>
  <c r="AI3473" i="9"/>
  <c r="AJ3473" i="9"/>
  <c r="AF3474" i="9"/>
  <c r="AG3474" i="9"/>
  <c r="AH3474" i="9"/>
  <c r="AI3474" i="9"/>
  <c r="AJ3474" i="9"/>
  <c r="AF3475" i="9"/>
  <c r="AG3475" i="9"/>
  <c r="AH3475" i="9"/>
  <c r="AI3475" i="9"/>
  <c r="AJ3475" i="9"/>
  <c r="AF3476" i="9"/>
  <c r="AG3476" i="9"/>
  <c r="AH3476" i="9"/>
  <c r="AI3476" i="9"/>
  <c r="AJ3476" i="9"/>
  <c r="AF3477" i="9"/>
  <c r="AG3477" i="9"/>
  <c r="AH3477" i="9"/>
  <c r="AI3477" i="9"/>
  <c r="AJ3477" i="9"/>
  <c r="AF3478" i="9"/>
  <c r="AG3478" i="9"/>
  <c r="AH3478" i="9"/>
  <c r="AI3478" i="9"/>
  <c r="AJ3478" i="9"/>
  <c r="AF3479" i="9"/>
  <c r="AG3479" i="9"/>
  <c r="AH3479" i="9"/>
  <c r="AI3479" i="9"/>
  <c r="AJ3479" i="9"/>
  <c r="AF3480" i="9"/>
  <c r="AG3480" i="9"/>
  <c r="AH3480" i="9"/>
  <c r="AI3480" i="9"/>
  <c r="AJ3480" i="9"/>
  <c r="AF3481" i="9"/>
  <c r="AG3481" i="9"/>
  <c r="AH3481" i="9"/>
  <c r="AI3481" i="9"/>
  <c r="AJ3481" i="9"/>
  <c r="AF3482" i="9"/>
  <c r="AG3482" i="9"/>
  <c r="AH3482" i="9"/>
  <c r="AI3482" i="9"/>
  <c r="AJ3482" i="9"/>
  <c r="AF3483" i="9"/>
  <c r="AG3483" i="9"/>
  <c r="AH3483" i="9"/>
  <c r="AI3483" i="9"/>
  <c r="AJ3483" i="9"/>
  <c r="AF3484" i="9"/>
  <c r="AG3484" i="9"/>
  <c r="AH3484" i="9"/>
  <c r="AI3484" i="9"/>
  <c r="AJ3484" i="9"/>
  <c r="AF3485" i="9"/>
  <c r="AG3485" i="9"/>
  <c r="AH3485" i="9"/>
  <c r="AI3485" i="9"/>
  <c r="AJ3485" i="9"/>
  <c r="AF3486" i="9"/>
  <c r="AG3486" i="9"/>
  <c r="AH3486" i="9"/>
  <c r="AI3486" i="9"/>
  <c r="AJ3486" i="9"/>
  <c r="AF3487" i="9"/>
  <c r="AG3487" i="9"/>
  <c r="AH3487" i="9"/>
  <c r="AI3487" i="9"/>
  <c r="AJ3487" i="9"/>
  <c r="AF3488" i="9"/>
  <c r="AG3488" i="9"/>
  <c r="AH3488" i="9"/>
  <c r="AI3488" i="9"/>
  <c r="AJ3488" i="9"/>
  <c r="AF3489" i="9"/>
  <c r="AG3489" i="9"/>
  <c r="AH3489" i="9"/>
  <c r="AI3489" i="9"/>
  <c r="AJ3489" i="9"/>
  <c r="AF3490" i="9"/>
  <c r="AG3490" i="9"/>
  <c r="AH3490" i="9"/>
  <c r="AI3490" i="9"/>
  <c r="AJ3490" i="9"/>
  <c r="AF3491" i="9"/>
  <c r="AG3491" i="9"/>
  <c r="AH3491" i="9"/>
  <c r="AI3491" i="9"/>
  <c r="AJ3491" i="9"/>
  <c r="AF3492" i="9"/>
  <c r="AG3492" i="9"/>
  <c r="AH3492" i="9"/>
  <c r="AI3492" i="9"/>
  <c r="AJ3492" i="9"/>
  <c r="AF3493" i="9"/>
  <c r="AG3493" i="9"/>
  <c r="AH3493" i="9"/>
  <c r="AI3493" i="9"/>
  <c r="AJ3493" i="9"/>
  <c r="AF3494" i="9"/>
  <c r="AG3494" i="9"/>
  <c r="AH3494" i="9"/>
  <c r="AI3494" i="9"/>
  <c r="AJ3494" i="9"/>
  <c r="AF3495" i="9"/>
  <c r="AG3495" i="9"/>
  <c r="AH3495" i="9"/>
  <c r="AI3495" i="9"/>
  <c r="AJ3495" i="9"/>
  <c r="AF3496" i="9"/>
  <c r="AG3496" i="9"/>
  <c r="AH3496" i="9"/>
  <c r="AI3496" i="9"/>
  <c r="AJ3496" i="9"/>
  <c r="AF3497" i="9"/>
  <c r="AG3497" i="9"/>
  <c r="AH3497" i="9"/>
  <c r="AI3497" i="9"/>
  <c r="AJ3497" i="9"/>
  <c r="AF3498" i="9"/>
  <c r="AG3498" i="9"/>
  <c r="AH3498" i="9"/>
  <c r="AI3498" i="9"/>
  <c r="AJ3498" i="9"/>
  <c r="AF3499" i="9"/>
  <c r="AG3499" i="9"/>
  <c r="AH3499" i="9"/>
  <c r="AI3499" i="9"/>
  <c r="AJ3499" i="9"/>
  <c r="AF3500" i="9"/>
  <c r="AG3500" i="9"/>
  <c r="AH3500" i="9"/>
  <c r="AI3500" i="9"/>
  <c r="AJ3500" i="9"/>
  <c r="AF3501" i="9"/>
  <c r="AG3501" i="9"/>
  <c r="AH3501" i="9"/>
  <c r="AI3501" i="9"/>
  <c r="AJ3501" i="9"/>
  <c r="AF3502" i="9"/>
  <c r="AG3502" i="9"/>
  <c r="AH3502" i="9"/>
  <c r="AI3502" i="9"/>
  <c r="AJ3502" i="9"/>
  <c r="AF3503" i="9"/>
  <c r="AG3503" i="9"/>
  <c r="AH3503" i="9"/>
  <c r="AI3503" i="9"/>
  <c r="AJ3503" i="9"/>
  <c r="AF3504" i="9"/>
  <c r="AG3504" i="9"/>
  <c r="AH3504" i="9"/>
  <c r="AI3504" i="9"/>
  <c r="AJ3504" i="9"/>
  <c r="AF3505" i="9"/>
  <c r="AG3505" i="9"/>
  <c r="AH3505" i="9"/>
  <c r="AI3505" i="9"/>
  <c r="AJ3505" i="9"/>
  <c r="AF3506" i="9"/>
  <c r="AG3506" i="9"/>
  <c r="AH3506" i="9"/>
  <c r="AI3506" i="9"/>
  <c r="AJ3506" i="9"/>
  <c r="AF3507" i="9"/>
  <c r="AG3507" i="9"/>
  <c r="AH3507" i="9"/>
  <c r="AI3507" i="9"/>
  <c r="AJ3507" i="9"/>
  <c r="AF3508" i="9"/>
  <c r="AG3508" i="9"/>
  <c r="AH3508" i="9"/>
  <c r="AI3508" i="9"/>
  <c r="AJ3508" i="9"/>
  <c r="AF3509" i="9"/>
  <c r="AG3509" i="9"/>
  <c r="AH3509" i="9"/>
  <c r="AI3509" i="9"/>
  <c r="AJ3509" i="9"/>
  <c r="AF3510" i="9"/>
  <c r="AG3510" i="9"/>
  <c r="AH3510" i="9"/>
  <c r="AI3510" i="9"/>
  <c r="AJ3510" i="9"/>
  <c r="AF3511" i="9"/>
  <c r="AG3511" i="9"/>
  <c r="AH3511" i="9"/>
  <c r="AI3511" i="9"/>
  <c r="AJ3511" i="9"/>
  <c r="AF3512" i="9"/>
  <c r="AG3512" i="9"/>
  <c r="AH3512" i="9"/>
  <c r="AI3512" i="9"/>
  <c r="AJ3512" i="9"/>
  <c r="AF3513" i="9"/>
  <c r="AG3513" i="9"/>
  <c r="AH3513" i="9"/>
  <c r="AI3513" i="9"/>
  <c r="AJ3513" i="9"/>
  <c r="AF3514" i="9"/>
  <c r="AG3514" i="9"/>
  <c r="AH3514" i="9"/>
  <c r="AI3514" i="9"/>
  <c r="AJ3514" i="9"/>
  <c r="AF3515" i="9"/>
  <c r="AG3515" i="9"/>
  <c r="AH3515" i="9"/>
  <c r="AI3515" i="9"/>
  <c r="AJ3515" i="9"/>
  <c r="AF3516" i="9"/>
  <c r="AG3516" i="9"/>
  <c r="AH3516" i="9"/>
  <c r="AI3516" i="9"/>
  <c r="AJ3516" i="9"/>
  <c r="AF3517" i="9"/>
  <c r="AG3517" i="9"/>
  <c r="AH3517" i="9"/>
  <c r="AI3517" i="9"/>
  <c r="AJ3517" i="9"/>
  <c r="AF3518" i="9"/>
  <c r="AG3518" i="9"/>
  <c r="AH3518" i="9"/>
  <c r="AI3518" i="9"/>
  <c r="AJ3518" i="9"/>
  <c r="AF3519" i="9"/>
  <c r="AG3519" i="9"/>
  <c r="AH3519" i="9"/>
  <c r="AI3519" i="9"/>
  <c r="AJ3519" i="9"/>
  <c r="AF3520" i="9"/>
  <c r="AG3520" i="9"/>
  <c r="AH3520" i="9"/>
  <c r="AI3520" i="9"/>
  <c r="AJ3520" i="9"/>
  <c r="AF3521" i="9"/>
  <c r="AG3521" i="9"/>
  <c r="AH3521" i="9"/>
  <c r="AI3521" i="9"/>
  <c r="AJ3521" i="9"/>
  <c r="AF3522" i="9"/>
  <c r="AG3522" i="9"/>
  <c r="AH3522" i="9"/>
  <c r="AI3522" i="9"/>
  <c r="AJ3522" i="9"/>
  <c r="AF3523" i="9"/>
  <c r="AG3523" i="9"/>
  <c r="AH3523" i="9"/>
  <c r="AI3523" i="9"/>
  <c r="AJ3523" i="9"/>
  <c r="AF3524" i="9"/>
  <c r="AG3524" i="9"/>
  <c r="AH3524" i="9"/>
  <c r="AI3524" i="9"/>
  <c r="AJ3524" i="9"/>
  <c r="AF3525" i="9"/>
  <c r="AG3525" i="9"/>
  <c r="AH3525" i="9"/>
  <c r="AI3525" i="9"/>
  <c r="AJ3525" i="9"/>
  <c r="AF3526" i="9"/>
  <c r="AG3526" i="9"/>
  <c r="AH3526" i="9"/>
  <c r="AI3526" i="9"/>
  <c r="AJ3526" i="9"/>
  <c r="AF3527" i="9"/>
  <c r="AG3527" i="9"/>
  <c r="AH3527" i="9"/>
  <c r="AI3527" i="9"/>
  <c r="AJ3527" i="9"/>
  <c r="AF3528" i="9"/>
  <c r="AG3528" i="9"/>
  <c r="AH3528" i="9"/>
  <c r="AI3528" i="9"/>
  <c r="AJ3528" i="9"/>
  <c r="AF3529" i="9"/>
  <c r="AG3529" i="9"/>
  <c r="AH3529" i="9"/>
  <c r="AI3529" i="9"/>
  <c r="AJ3529" i="9"/>
  <c r="AF3530" i="9"/>
  <c r="AG3530" i="9"/>
  <c r="AH3530" i="9"/>
  <c r="AI3530" i="9"/>
  <c r="AJ3530" i="9"/>
  <c r="AF3531" i="9"/>
  <c r="AG3531" i="9"/>
  <c r="AH3531" i="9"/>
  <c r="AI3531" i="9"/>
  <c r="AJ3531" i="9"/>
  <c r="AF3532" i="9"/>
  <c r="AG3532" i="9"/>
  <c r="AH3532" i="9"/>
  <c r="AI3532" i="9"/>
  <c r="AJ3532" i="9"/>
  <c r="AF3533" i="9"/>
  <c r="AG3533" i="9"/>
  <c r="AH3533" i="9"/>
  <c r="AI3533" i="9"/>
  <c r="AJ3533" i="9"/>
  <c r="AF3534" i="9"/>
  <c r="AG3534" i="9"/>
  <c r="AH3534" i="9"/>
  <c r="AI3534" i="9"/>
  <c r="AJ3534" i="9"/>
  <c r="AF3535" i="9"/>
  <c r="AG3535" i="9"/>
  <c r="AH3535" i="9"/>
  <c r="AI3535" i="9"/>
  <c r="AJ3535" i="9"/>
  <c r="AF3536" i="9"/>
  <c r="AG3536" i="9"/>
  <c r="AH3536" i="9"/>
  <c r="AI3536" i="9"/>
  <c r="AJ3536" i="9"/>
  <c r="AF3537" i="9"/>
  <c r="AG3537" i="9"/>
  <c r="AH3537" i="9"/>
  <c r="AI3537" i="9"/>
  <c r="AJ3537" i="9"/>
  <c r="AF3538" i="9"/>
  <c r="AG3538" i="9"/>
  <c r="AH3538" i="9"/>
  <c r="AI3538" i="9"/>
  <c r="AJ3538" i="9"/>
  <c r="AF3539" i="9"/>
  <c r="AG3539" i="9"/>
  <c r="AH3539" i="9"/>
  <c r="AI3539" i="9"/>
  <c r="AJ3539" i="9"/>
  <c r="AF3540" i="9"/>
  <c r="AG3540" i="9"/>
  <c r="AH3540" i="9"/>
  <c r="AI3540" i="9"/>
  <c r="AJ3540" i="9"/>
  <c r="AF3541" i="9"/>
  <c r="AG3541" i="9"/>
  <c r="AH3541" i="9"/>
  <c r="AI3541" i="9"/>
  <c r="AJ3541" i="9"/>
  <c r="AF3542" i="9"/>
  <c r="AG3542" i="9"/>
  <c r="AH3542" i="9"/>
  <c r="AI3542" i="9"/>
  <c r="AJ3542" i="9"/>
  <c r="AF3543" i="9"/>
  <c r="AG3543" i="9"/>
  <c r="AH3543" i="9"/>
  <c r="AI3543" i="9"/>
  <c r="AJ3543" i="9"/>
  <c r="AF3544" i="9"/>
  <c r="AG3544" i="9"/>
  <c r="AH3544" i="9"/>
  <c r="AI3544" i="9"/>
  <c r="AJ3544" i="9"/>
  <c r="AF3545" i="9"/>
  <c r="AG3545" i="9"/>
  <c r="AH3545" i="9"/>
  <c r="AI3545" i="9"/>
  <c r="AJ3545" i="9"/>
  <c r="AF3546" i="9"/>
  <c r="AG3546" i="9"/>
  <c r="AH3546" i="9"/>
  <c r="AI3546" i="9"/>
  <c r="AJ3546" i="9"/>
  <c r="AF3547" i="9"/>
  <c r="AG3547" i="9"/>
  <c r="AH3547" i="9"/>
  <c r="AI3547" i="9"/>
  <c r="AJ3547" i="9"/>
  <c r="AF3548" i="9"/>
  <c r="AG3548" i="9"/>
  <c r="AH3548" i="9"/>
  <c r="AI3548" i="9"/>
  <c r="AJ3548" i="9"/>
  <c r="AF3549" i="9"/>
  <c r="AG3549" i="9"/>
  <c r="AH3549" i="9"/>
  <c r="AI3549" i="9"/>
  <c r="AJ3549" i="9"/>
  <c r="AF3550" i="9"/>
  <c r="AG3550" i="9"/>
  <c r="AH3550" i="9"/>
  <c r="AI3550" i="9"/>
  <c r="AJ3550" i="9"/>
  <c r="AF3551" i="9"/>
  <c r="AG3551" i="9"/>
  <c r="AH3551" i="9"/>
  <c r="AI3551" i="9"/>
  <c r="AJ3551" i="9"/>
  <c r="AF3552" i="9"/>
  <c r="AG3552" i="9"/>
  <c r="AH3552" i="9"/>
  <c r="AI3552" i="9"/>
  <c r="AJ3552" i="9"/>
  <c r="AF3553" i="9"/>
  <c r="AG3553" i="9"/>
  <c r="AH3553" i="9"/>
  <c r="AI3553" i="9"/>
  <c r="AJ3553" i="9"/>
  <c r="AF3554" i="9"/>
  <c r="AG3554" i="9"/>
  <c r="AH3554" i="9"/>
  <c r="AI3554" i="9"/>
  <c r="AJ3554" i="9"/>
  <c r="AF3555" i="9"/>
  <c r="AG3555" i="9"/>
  <c r="AH3555" i="9"/>
  <c r="AI3555" i="9"/>
  <c r="AJ3555" i="9"/>
  <c r="AF3556" i="9"/>
  <c r="AG3556" i="9"/>
  <c r="AH3556" i="9"/>
  <c r="AI3556" i="9"/>
  <c r="AJ3556" i="9"/>
  <c r="AF3557" i="9"/>
  <c r="AG3557" i="9"/>
  <c r="AH3557" i="9"/>
  <c r="AI3557" i="9"/>
  <c r="AJ3557" i="9"/>
  <c r="AF3558" i="9"/>
  <c r="AG3558" i="9"/>
  <c r="AH3558" i="9"/>
  <c r="AI3558" i="9"/>
  <c r="AJ3558" i="9"/>
  <c r="AF3559" i="9"/>
  <c r="AG3559" i="9"/>
  <c r="AH3559" i="9"/>
  <c r="AI3559" i="9"/>
  <c r="AJ3559" i="9"/>
  <c r="AF3560" i="9"/>
  <c r="AG3560" i="9"/>
  <c r="AH3560" i="9"/>
  <c r="AI3560" i="9"/>
  <c r="AJ3560" i="9"/>
  <c r="AF3561" i="9"/>
  <c r="AG3561" i="9"/>
  <c r="AH3561" i="9"/>
  <c r="AI3561" i="9"/>
  <c r="AJ3561" i="9"/>
  <c r="AF3562" i="9"/>
  <c r="AG3562" i="9"/>
  <c r="AH3562" i="9"/>
  <c r="AI3562" i="9"/>
  <c r="AJ3562" i="9"/>
  <c r="AF3563" i="9"/>
  <c r="AG3563" i="9"/>
  <c r="AH3563" i="9"/>
  <c r="AI3563" i="9"/>
  <c r="AJ3563" i="9"/>
  <c r="AF3564" i="9"/>
  <c r="AG3564" i="9"/>
  <c r="AH3564" i="9"/>
  <c r="AI3564" i="9"/>
  <c r="AJ3564" i="9"/>
  <c r="AF3565" i="9"/>
  <c r="AG3565" i="9"/>
  <c r="AH3565" i="9"/>
  <c r="AI3565" i="9"/>
  <c r="AJ3565" i="9"/>
  <c r="AF3566" i="9"/>
  <c r="AG3566" i="9"/>
  <c r="AH3566" i="9"/>
  <c r="AI3566" i="9"/>
  <c r="AJ3566" i="9"/>
  <c r="AF3567" i="9"/>
  <c r="AG3567" i="9"/>
  <c r="AH3567" i="9"/>
  <c r="AI3567" i="9"/>
  <c r="AJ3567" i="9"/>
  <c r="AF3568" i="9"/>
  <c r="AG3568" i="9"/>
  <c r="AH3568" i="9"/>
  <c r="AI3568" i="9"/>
  <c r="AJ3568" i="9"/>
  <c r="AF3569" i="9"/>
  <c r="AG3569" i="9"/>
  <c r="AH3569" i="9"/>
  <c r="AI3569" i="9"/>
  <c r="AJ3569" i="9"/>
  <c r="AF3570" i="9"/>
  <c r="AG3570" i="9"/>
  <c r="AH3570" i="9"/>
  <c r="AI3570" i="9"/>
  <c r="AJ3570" i="9"/>
  <c r="AF3571" i="9"/>
  <c r="AG3571" i="9"/>
  <c r="AH3571" i="9"/>
  <c r="AI3571" i="9"/>
  <c r="AJ3571" i="9"/>
  <c r="AF3572" i="9"/>
  <c r="AG3572" i="9"/>
  <c r="AH3572" i="9"/>
  <c r="AI3572" i="9"/>
  <c r="AJ3572" i="9"/>
  <c r="AF3573" i="9"/>
  <c r="AG3573" i="9"/>
  <c r="AH3573" i="9"/>
  <c r="AI3573" i="9"/>
  <c r="AJ3573" i="9"/>
  <c r="AF3574" i="9"/>
  <c r="AG3574" i="9"/>
  <c r="AH3574" i="9"/>
  <c r="AI3574" i="9"/>
  <c r="AJ3574" i="9"/>
  <c r="AF3575" i="9"/>
  <c r="AG3575" i="9"/>
  <c r="AH3575" i="9"/>
  <c r="AI3575" i="9"/>
  <c r="AJ3575" i="9"/>
  <c r="AF3576" i="9"/>
  <c r="AG3576" i="9"/>
  <c r="AH3576" i="9"/>
  <c r="AI3576" i="9"/>
  <c r="AJ3576" i="9"/>
  <c r="AF3577" i="9"/>
  <c r="AG3577" i="9"/>
  <c r="AH3577" i="9"/>
  <c r="AI3577" i="9"/>
  <c r="AJ3577" i="9"/>
  <c r="AF3578" i="9"/>
  <c r="AG3578" i="9"/>
  <c r="AH3578" i="9"/>
  <c r="AI3578" i="9"/>
  <c r="AJ3578" i="9"/>
  <c r="AF3579" i="9"/>
  <c r="AG3579" i="9"/>
  <c r="AH3579" i="9"/>
  <c r="AI3579" i="9"/>
  <c r="AJ3579" i="9"/>
  <c r="AF3580" i="9"/>
  <c r="AG3580" i="9"/>
  <c r="AH3580" i="9"/>
  <c r="AI3580" i="9"/>
  <c r="AJ3580" i="9"/>
  <c r="AF3581" i="9"/>
  <c r="AG3581" i="9"/>
  <c r="AH3581" i="9"/>
  <c r="AI3581" i="9"/>
  <c r="AJ3581" i="9"/>
  <c r="AF3582" i="9"/>
  <c r="AG3582" i="9"/>
  <c r="AH3582" i="9"/>
  <c r="AI3582" i="9"/>
  <c r="AJ3582" i="9"/>
  <c r="AF3583" i="9"/>
  <c r="AG3583" i="9"/>
  <c r="AH3583" i="9"/>
  <c r="AI3583" i="9"/>
  <c r="AJ3583" i="9"/>
  <c r="AF3584" i="9"/>
  <c r="AG3584" i="9"/>
  <c r="AH3584" i="9"/>
  <c r="AI3584" i="9"/>
  <c r="AJ3584" i="9"/>
  <c r="AF3585" i="9"/>
  <c r="AG3585" i="9"/>
  <c r="AH3585" i="9"/>
  <c r="AI3585" i="9"/>
  <c r="AJ3585" i="9"/>
  <c r="AF3586" i="9"/>
  <c r="AG3586" i="9"/>
  <c r="AH3586" i="9"/>
  <c r="AI3586" i="9"/>
  <c r="AJ3586" i="9"/>
  <c r="AF3587" i="9"/>
  <c r="AG3587" i="9"/>
  <c r="AH3587" i="9"/>
  <c r="AI3587" i="9"/>
  <c r="AJ3587" i="9"/>
  <c r="AF3588" i="9"/>
  <c r="AG3588" i="9"/>
  <c r="AH3588" i="9"/>
  <c r="AI3588" i="9"/>
  <c r="AJ3588" i="9"/>
  <c r="AF3589" i="9"/>
  <c r="AG3589" i="9"/>
  <c r="AH3589" i="9"/>
  <c r="AI3589" i="9"/>
  <c r="AJ3589" i="9"/>
  <c r="AF3590" i="9"/>
  <c r="AG3590" i="9"/>
  <c r="AH3590" i="9"/>
  <c r="AI3590" i="9"/>
  <c r="AJ3590" i="9"/>
  <c r="AF3591" i="9"/>
  <c r="AG3591" i="9"/>
  <c r="AH3591" i="9"/>
  <c r="AI3591" i="9"/>
  <c r="AJ3591" i="9"/>
  <c r="AF3592" i="9"/>
  <c r="AG3592" i="9"/>
  <c r="AH3592" i="9"/>
  <c r="AI3592" i="9"/>
  <c r="AJ3592" i="9"/>
  <c r="AF3593" i="9"/>
  <c r="AG3593" i="9"/>
  <c r="AH3593" i="9"/>
  <c r="AI3593" i="9"/>
  <c r="AJ3593" i="9"/>
  <c r="AF3594" i="9"/>
  <c r="AG3594" i="9"/>
  <c r="AH3594" i="9"/>
  <c r="AI3594" i="9"/>
  <c r="AJ3594" i="9"/>
  <c r="AF3595" i="9"/>
  <c r="AG3595" i="9"/>
  <c r="AH3595" i="9"/>
  <c r="AI3595" i="9"/>
  <c r="AJ3595" i="9"/>
  <c r="AF3596" i="9"/>
  <c r="AG3596" i="9"/>
  <c r="AH3596" i="9"/>
  <c r="AI3596" i="9"/>
  <c r="AJ3596" i="9"/>
  <c r="AF3597" i="9"/>
  <c r="AG3597" i="9"/>
  <c r="AH3597" i="9"/>
  <c r="AI3597" i="9"/>
  <c r="AJ3597" i="9"/>
  <c r="AF3598" i="9"/>
  <c r="AG3598" i="9"/>
  <c r="AH3598" i="9"/>
  <c r="AI3598" i="9"/>
  <c r="AJ3598" i="9"/>
  <c r="AF3599" i="9"/>
  <c r="AG3599" i="9"/>
  <c r="AH3599" i="9"/>
  <c r="AI3599" i="9"/>
  <c r="AJ3599" i="9"/>
  <c r="AF3600" i="9"/>
  <c r="AG3600" i="9"/>
  <c r="AH3600" i="9"/>
  <c r="AI3600" i="9"/>
  <c r="AJ3600" i="9"/>
  <c r="AF3601" i="9"/>
  <c r="AG3601" i="9"/>
  <c r="AH3601" i="9"/>
  <c r="AI3601" i="9"/>
  <c r="AJ3601" i="9"/>
  <c r="AF3602" i="9"/>
  <c r="AG3602" i="9"/>
  <c r="AH3602" i="9"/>
  <c r="AI3602" i="9"/>
  <c r="AJ3602" i="9"/>
  <c r="AF3603" i="9"/>
  <c r="AG3603" i="9"/>
  <c r="AH3603" i="9"/>
  <c r="AI3603" i="9"/>
  <c r="AJ3603" i="9"/>
  <c r="AF3604" i="9"/>
  <c r="AG3604" i="9"/>
  <c r="AH3604" i="9"/>
  <c r="AI3604" i="9"/>
  <c r="AJ3604" i="9"/>
  <c r="AF3605" i="9"/>
  <c r="AG3605" i="9"/>
  <c r="AH3605" i="9"/>
  <c r="AI3605" i="9"/>
  <c r="AJ3605" i="9"/>
  <c r="AF3606" i="9"/>
  <c r="AG3606" i="9"/>
  <c r="AH3606" i="9"/>
  <c r="AI3606" i="9"/>
  <c r="AJ3606" i="9"/>
  <c r="AF3607" i="9"/>
  <c r="AG3607" i="9"/>
  <c r="AH3607" i="9"/>
  <c r="AI3607" i="9"/>
  <c r="AJ3607" i="9"/>
  <c r="AF3608" i="9"/>
  <c r="AG3608" i="9"/>
  <c r="AH3608" i="9"/>
  <c r="AI3608" i="9"/>
  <c r="AJ3608" i="9"/>
  <c r="AF3609" i="9"/>
  <c r="AG3609" i="9"/>
  <c r="AH3609" i="9"/>
  <c r="AI3609" i="9"/>
  <c r="AJ3609" i="9"/>
  <c r="AF3610" i="9"/>
  <c r="AG3610" i="9"/>
  <c r="AH3610" i="9"/>
  <c r="AI3610" i="9"/>
  <c r="AJ3610" i="9"/>
  <c r="AF3611" i="9"/>
  <c r="AG3611" i="9"/>
  <c r="AH3611" i="9"/>
  <c r="AI3611" i="9"/>
  <c r="AJ3611" i="9"/>
  <c r="AF3612" i="9"/>
  <c r="AG3612" i="9"/>
  <c r="AH3612" i="9"/>
  <c r="AI3612" i="9"/>
  <c r="AJ3612" i="9"/>
  <c r="AF3613" i="9"/>
  <c r="AG3613" i="9"/>
  <c r="AH3613" i="9"/>
  <c r="AI3613" i="9"/>
  <c r="AJ3613" i="9"/>
  <c r="AF3614" i="9"/>
  <c r="AG3614" i="9"/>
  <c r="AH3614" i="9"/>
  <c r="AI3614" i="9"/>
  <c r="AJ3614" i="9"/>
  <c r="AF3615" i="9"/>
  <c r="AG3615" i="9"/>
  <c r="AH3615" i="9"/>
  <c r="AI3615" i="9"/>
  <c r="AJ3615" i="9"/>
  <c r="AF3616" i="9"/>
  <c r="AG3616" i="9"/>
  <c r="AH3616" i="9"/>
  <c r="AI3616" i="9"/>
  <c r="AJ3616" i="9"/>
  <c r="AF3617" i="9"/>
  <c r="AG3617" i="9"/>
  <c r="AH3617" i="9"/>
  <c r="AI3617" i="9"/>
  <c r="AJ3617" i="9"/>
  <c r="AF3618" i="9"/>
  <c r="AG3618" i="9"/>
  <c r="AH3618" i="9"/>
  <c r="AI3618" i="9"/>
  <c r="AJ3618" i="9"/>
  <c r="AF3619" i="9"/>
  <c r="AG3619" i="9"/>
  <c r="AH3619" i="9"/>
  <c r="AI3619" i="9"/>
  <c r="AJ3619" i="9"/>
  <c r="AF3620" i="9"/>
  <c r="AG3620" i="9"/>
  <c r="AH3620" i="9"/>
  <c r="AI3620" i="9"/>
  <c r="AJ3620" i="9"/>
  <c r="AF3621" i="9"/>
  <c r="AG3621" i="9"/>
  <c r="AH3621" i="9"/>
  <c r="AI3621" i="9"/>
  <c r="AJ3621" i="9"/>
  <c r="AF3622" i="9"/>
  <c r="AG3622" i="9"/>
  <c r="AH3622" i="9"/>
  <c r="AI3622" i="9"/>
  <c r="AJ3622" i="9"/>
  <c r="AF3623" i="9"/>
  <c r="AG3623" i="9"/>
  <c r="AH3623" i="9"/>
  <c r="AI3623" i="9"/>
  <c r="AJ3623" i="9"/>
  <c r="AF3624" i="9"/>
  <c r="AG3624" i="9"/>
  <c r="AH3624" i="9"/>
  <c r="AI3624" i="9"/>
  <c r="AJ3624" i="9"/>
  <c r="AF3625" i="9"/>
  <c r="AG3625" i="9"/>
  <c r="AH3625" i="9"/>
  <c r="AI3625" i="9"/>
  <c r="AJ3625" i="9"/>
  <c r="AF3626" i="9"/>
  <c r="AG3626" i="9"/>
  <c r="AH3626" i="9"/>
  <c r="AI3626" i="9"/>
  <c r="AJ3626" i="9"/>
  <c r="AF3627" i="9"/>
  <c r="AG3627" i="9"/>
  <c r="AH3627" i="9"/>
  <c r="AI3627" i="9"/>
  <c r="AJ3627" i="9"/>
  <c r="AF3628" i="9"/>
  <c r="AG3628" i="9"/>
  <c r="AH3628" i="9"/>
  <c r="AI3628" i="9"/>
  <c r="AJ3628" i="9"/>
  <c r="AF3629" i="9"/>
  <c r="AG3629" i="9"/>
  <c r="AH3629" i="9"/>
  <c r="AI3629" i="9"/>
  <c r="AJ3629" i="9"/>
  <c r="AF3630" i="9"/>
  <c r="AG3630" i="9"/>
  <c r="AH3630" i="9"/>
  <c r="AI3630" i="9"/>
  <c r="AJ3630" i="9"/>
  <c r="AF3631" i="9"/>
  <c r="AG3631" i="9"/>
  <c r="AH3631" i="9"/>
  <c r="AI3631" i="9"/>
  <c r="AJ3631" i="9"/>
  <c r="AF3632" i="9"/>
  <c r="AG3632" i="9"/>
  <c r="AH3632" i="9"/>
  <c r="AI3632" i="9"/>
  <c r="AJ3632" i="9"/>
  <c r="AF3633" i="9"/>
  <c r="AG3633" i="9"/>
  <c r="AH3633" i="9"/>
  <c r="AI3633" i="9"/>
  <c r="AJ3633" i="9"/>
  <c r="AF3634" i="9"/>
  <c r="AG3634" i="9"/>
  <c r="AH3634" i="9"/>
  <c r="AI3634" i="9"/>
  <c r="AJ3634" i="9"/>
  <c r="AF3635" i="9"/>
  <c r="AG3635" i="9"/>
  <c r="AH3635" i="9"/>
  <c r="AI3635" i="9"/>
  <c r="AJ3635" i="9"/>
  <c r="AF3636" i="9"/>
  <c r="AG3636" i="9"/>
  <c r="AH3636" i="9"/>
  <c r="AI3636" i="9"/>
  <c r="AJ3636" i="9"/>
  <c r="AF3637" i="9"/>
  <c r="AG3637" i="9"/>
  <c r="AH3637" i="9"/>
  <c r="AI3637" i="9"/>
  <c r="AJ3637" i="9"/>
  <c r="AF3638" i="9"/>
  <c r="AG3638" i="9"/>
  <c r="AH3638" i="9"/>
  <c r="AI3638" i="9"/>
  <c r="AJ3638" i="9"/>
  <c r="AF3639" i="9"/>
  <c r="AG3639" i="9"/>
  <c r="AH3639" i="9"/>
  <c r="AI3639" i="9"/>
  <c r="AJ3639" i="9"/>
  <c r="AF3640" i="9"/>
  <c r="AG3640" i="9"/>
  <c r="AH3640" i="9"/>
  <c r="AI3640" i="9"/>
  <c r="AJ3640" i="9"/>
  <c r="AF3641" i="9"/>
  <c r="AG3641" i="9"/>
  <c r="AH3641" i="9"/>
  <c r="AI3641" i="9"/>
  <c r="AJ3641" i="9"/>
  <c r="AF3642" i="9"/>
  <c r="AG3642" i="9"/>
  <c r="AH3642" i="9"/>
  <c r="AI3642" i="9"/>
  <c r="AJ3642" i="9"/>
  <c r="AF3643" i="9"/>
  <c r="AG3643" i="9"/>
  <c r="AH3643" i="9"/>
  <c r="AI3643" i="9"/>
  <c r="AJ3643" i="9"/>
  <c r="AF3644" i="9"/>
  <c r="AG3644" i="9"/>
  <c r="AH3644" i="9"/>
  <c r="AI3644" i="9"/>
  <c r="AJ3644" i="9"/>
  <c r="AF3645" i="9"/>
  <c r="AG3645" i="9"/>
  <c r="AH3645" i="9"/>
  <c r="AI3645" i="9"/>
  <c r="AJ3645" i="9"/>
  <c r="AF3646" i="9"/>
  <c r="AG3646" i="9"/>
  <c r="AH3646" i="9"/>
  <c r="AI3646" i="9"/>
  <c r="AJ3646" i="9"/>
  <c r="AF3647" i="9"/>
  <c r="AG3647" i="9"/>
  <c r="AH3647" i="9"/>
  <c r="AI3647" i="9"/>
  <c r="AJ3647" i="9"/>
  <c r="AF3648" i="9"/>
  <c r="AG3648" i="9"/>
  <c r="AH3648" i="9"/>
  <c r="AI3648" i="9"/>
  <c r="AJ3648" i="9"/>
  <c r="AF3649" i="9"/>
  <c r="AG3649" i="9"/>
  <c r="AH3649" i="9"/>
  <c r="AI3649" i="9"/>
  <c r="AJ3649" i="9"/>
  <c r="AF3650" i="9"/>
  <c r="AG3650" i="9"/>
  <c r="AH3650" i="9"/>
  <c r="AI3650" i="9"/>
  <c r="AJ3650" i="9"/>
  <c r="AF3651" i="9"/>
  <c r="AG3651" i="9"/>
  <c r="AH3651" i="9"/>
  <c r="AI3651" i="9"/>
  <c r="AJ3651" i="9"/>
  <c r="AF3652" i="9"/>
  <c r="AG3652" i="9"/>
  <c r="AH3652" i="9"/>
  <c r="AI3652" i="9"/>
  <c r="AJ3652" i="9"/>
  <c r="AF3653" i="9"/>
  <c r="AG3653" i="9"/>
  <c r="AH3653" i="9"/>
  <c r="AI3653" i="9"/>
  <c r="AJ3653" i="9"/>
  <c r="AF3654" i="9"/>
  <c r="AG3654" i="9"/>
  <c r="AH3654" i="9"/>
  <c r="AI3654" i="9"/>
  <c r="AJ3654" i="9"/>
  <c r="AF3655" i="9"/>
  <c r="AG3655" i="9"/>
  <c r="AH3655" i="9"/>
  <c r="AI3655" i="9"/>
  <c r="AJ3655" i="9"/>
  <c r="AF3656" i="9"/>
  <c r="AG3656" i="9"/>
  <c r="AH3656" i="9"/>
  <c r="AI3656" i="9"/>
  <c r="AJ3656" i="9"/>
  <c r="AF3657" i="9"/>
  <c r="AG3657" i="9"/>
  <c r="AH3657" i="9"/>
  <c r="AI3657" i="9"/>
  <c r="AJ3657" i="9"/>
  <c r="AF3658" i="9"/>
  <c r="AG3658" i="9"/>
  <c r="AH3658" i="9"/>
  <c r="AI3658" i="9"/>
  <c r="AJ3658" i="9"/>
  <c r="AF3659" i="9"/>
  <c r="AG3659" i="9"/>
  <c r="AH3659" i="9"/>
  <c r="AI3659" i="9"/>
  <c r="AJ3659" i="9"/>
  <c r="AF3660" i="9"/>
  <c r="AG3660" i="9"/>
  <c r="AH3660" i="9"/>
  <c r="AI3660" i="9"/>
  <c r="AJ3660" i="9"/>
  <c r="AF3661" i="9"/>
  <c r="AG3661" i="9"/>
  <c r="AH3661" i="9"/>
  <c r="AI3661" i="9"/>
  <c r="AJ3661" i="9"/>
  <c r="AF3662" i="9"/>
  <c r="AG3662" i="9"/>
  <c r="AH3662" i="9"/>
  <c r="AI3662" i="9"/>
  <c r="AJ3662" i="9"/>
  <c r="AF3663" i="9"/>
  <c r="AG3663" i="9"/>
  <c r="AH3663" i="9"/>
  <c r="AI3663" i="9"/>
  <c r="AJ3663" i="9"/>
  <c r="AF3664" i="9"/>
  <c r="AG3664" i="9"/>
  <c r="AH3664" i="9"/>
  <c r="AI3664" i="9"/>
  <c r="AJ3664" i="9"/>
  <c r="AF3665" i="9"/>
  <c r="AG3665" i="9"/>
  <c r="AH3665" i="9"/>
  <c r="AI3665" i="9"/>
  <c r="AJ3665" i="9"/>
  <c r="AF3666" i="9"/>
  <c r="AG3666" i="9"/>
  <c r="AH3666" i="9"/>
  <c r="AI3666" i="9"/>
  <c r="AJ3666" i="9"/>
  <c r="AF3667" i="9"/>
  <c r="AG3667" i="9"/>
  <c r="AH3667" i="9"/>
  <c r="AI3667" i="9"/>
  <c r="AJ3667" i="9"/>
  <c r="AF3668" i="9"/>
  <c r="AG3668" i="9"/>
  <c r="AH3668" i="9"/>
  <c r="AI3668" i="9"/>
  <c r="AJ3668" i="9"/>
  <c r="AF3669" i="9"/>
  <c r="AG3669" i="9"/>
  <c r="AH3669" i="9"/>
  <c r="AI3669" i="9"/>
  <c r="AJ3669" i="9"/>
  <c r="AF3670" i="9"/>
  <c r="AG3670" i="9"/>
  <c r="AH3670" i="9"/>
  <c r="AI3670" i="9"/>
  <c r="AJ3670" i="9"/>
  <c r="AF3671" i="9"/>
  <c r="AG3671" i="9"/>
  <c r="AH3671" i="9"/>
  <c r="AI3671" i="9"/>
  <c r="AJ3671" i="9"/>
  <c r="AF3672" i="9"/>
  <c r="AG3672" i="9"/>
  <c r="AH3672" i="9"/>
  <c r="AI3672" i="9"/>
  <c r="AJ3672" i="9"/>
  <c r="AF3673" i="9"/>
  <c r="AG3673" i="9"/>
  <c r="AH3673" i="9"/>
  <c r="AI3673" i="9"/>
  <c r="AJ3673" i="9"/>
  <c r="AF3674" i="9"/>
  <c r="AG3674" i="9"/>
  <c r="AH3674" i="9"/>
  <c r="AI3674" i="9"/>
  <c r="AJ3674" i="9"/>
  <c r="AF3675" i="9"/>
  <c r="AG3675" i="9"/>
  <c r="AH3675" i="9"/>
  <c r="AI3675" i="9"/>
  <c r="AJ3675" i="9"/>
  <c r="AF3676" i="9"/>
  <c r="AG3676" i="9"/>
  <c r="AH3676" i="9"/>
  <c r="AI3676" i="9"/>
  <c r="AJ3676" i="9"/>
  <c r="AF3677" i="9"/>
  <c r="AG3677" i="9"/>
  <c r="AH3677" i="9"/>
  <c r="AI3677" i="9"/>
  <c r="AJ3677" i="9"/>
  <c r="AF3678" i="9"/>
  <c r="AG3678" i="9"/>
  <c r="AH3678" i="9"/>
  <c r="AI3678" i="9"/>
  <c r="AJ3678" i="9"/>
  <c r="AF3679" i="9"/>
  <c r="AG3679" i="9"/>
  <c r="AH3679" i="9"/>
  <c r="AI3679" i="9"/>
  <c r="AJ3679" i="9"/>
  <c r="AF3680" i="9"/>
  <c r="AG3680" i="9"/>
  <c r="AH3680" i="9"/>
  <c r="AI3680" i="9"/>
  <c r="AJ3680" i="9"/>
  <c r="AF3681" i="9"/>
  <c r="AG3681" i="9"/>
  <c r="AH3681" i="9"/>
  <c r="AI3681" i="9"/>
  <c r="AJ3681" i="9"/>
  <c r="AF3682" i="9"/>
  <c r="AG3682" i="9"/>
  <c r="AH3682" i="9"/>
  <c r="AI3682" i="9"/>
  <c r="AJ3682" i="9"/>
  <c r="AF3683" i="9"/>
  <c r="AG3683" i="9"/>
  <c r="AH3683" i="9"/>
  <c r="AI3683" i="9"/>
  <c r="AJ3683" i="9"/>
  <c r="AF3684" i="9"/>
  <c r="AG3684" i="9"/>
  <c r="AH3684" i="9"/>
  <c r="AI3684" i="9"/>
  <c r="AJ3684" i="9"/>
  <c r="AF3685" i="9"/>
  <c r="AG3685" i="9"/>
  <c r="AH3685" i="9"/>
  <c r="AI3685" i="9"/>
  <c r="AJ3685" i="9"/>
  <c r="AF3686" i="9"/>
  <c r="AG3686" i="9"/>
  <c r="AH3686" i="9"/>
  <c r="AI3686" i="9"/>
  <c r="AJ3686" i="9"/>
  <c r="AF3687" i="9"/>
  <c r="AG3687" i="9"/>
  <c r="AH3687" i="9"/>
  <c r="AI3687" i="9"/>
  <c r="AJ3687" i="9"/>
  <c r="AF3688" i="9"/>
  <c r="AG3688" i="9"/>
  <c r="AH3688" i="9"/>
  <c r="AI3688" i="9"/>
  <c r="AJ3688" i="9"/>
  <c r="AF3689" i="9"/>
  <c r="AG3689" i="9"/>
  <c r="AH3689" i="9"/>
  <c r="AI3689" i="9"/>
  <c r="AJ3689" i="9"/>
  <c r="AF3690" i="9"/>
  <c r="AG3690" i="9"/>
  <c r="AH3690" i="9"/>
  <c r="AI3690" i="9"/>
  <c r="AJ3690" i="9"/>
  <c r="AF3691" i="9"/>
  <c r="AG3691" i="9"/>
  <c r="AH3691" i="9"/>
  <c r="AI3691" i="9"/>
  <c r="AJ3691" i="9"/>
  <c r="AF3692" i="9"/>
  <c r="AG3692" i="9"/>
  <c r="AH3692" i="9"/>
  <c r="AI3692" i="9"/>
  <c r="AJ3692" i="9"/>
  <c r="AF3693" i="9"/>
  <c r="AG3693" i="9"/>
  <c r="AH3693" i="9"/>
  <c r="AI3693" i="9"/>
  <c r="AJ3693" i="9"/>
  <c r="AF3694" i="9"/>
  <c r="AG3694" i="9"/>
  <c r="AH3694" i="9"/>
  <c r="AI3694" i="9"/>
  <c r="AJ3694" i="9"/>
  <c r="AF3695" i="9"/>
  <c r="AG3695" i="9"/>
  <c r="AH3695" i="9"/>
  <c r="AI3695" i="9"/>
  <c r="AJ3695" i="9"/>
  <c r="AF3696" i="9"/>
  <c r="AG3696" i="9"/>
  <c r="AH3696" i="9"/>
  <c r="AI3696" i="9"/>
  <c r="AJ3696" i="9"/>
  <c r="AF3697" i="9"/>
  <c r="AG3697" i="9"/>
  <c r="AH3697" i="9"/>
  <c r="AI3697" i="9"/>
  <c r="AJ3697" i="9"/>
  <c r="AF3698" i="9"/>
  <c r="AG3698" i="9"/>
  <c r="AH3698" i="9"/>
  <c r="AI3698" i="9"/>
  <c r="AJ3698" i="9"/>
  <c r="AF3699" i="9"/>
  <c r="AG3699" i="9"/>
  <c r="AH3699" i="9"/>
  <c r="AI3699" i="9"/>
  <c r="AJ3699" i="9"/>
  <c r="AF3700" i="9"/>
  <c r="AG3700" i="9"/>
  <c r="AH3700" i="9"/>
  <c r="AI3700" i="9"/>
  <c r="AJ3700" i="9"/>
  <c r="AF3701" i="9"/>
  <c r="AG3701" i="9"/>
  <c r="AH3701" i="9"/>
  <c r="AI3701" i="9"/>
  <c r="AJ3701" i="9"/>
  <c r="AF3702" i="9"/>
  <c r="AG3702" i="9"/>
  <c r="AH3702" i="9"/>
  <c r="AI3702" i="9"/>
  <c r="AJ3702" i="9"/>
  <c r="AF3703" i="9"/>
  <c r="AG3703" i="9"/>
  <c r="AH3703" i="9"/>
  <c r="AI3703" i="9"/>
  <c r="AJ3703" i="9"/>
  <c r="AF3704" i="9"/>
  <c r="AG3704" i="9"/>
  <c r="AH3704" i="9"/>
  <c r="AI3704" i="9"/>
  <c r="AJ3704" i="9"/>
  <c r="AF3705" i="9"/>
  <c r="AG3705" i="9"/>
  <c r="AH3705" i="9"/>
  <c r="AI3705" i="9"/>
  <c r="AJ3705" i="9"/>
  <c r="AF3706" i="9"/>
  <c r="AG3706" i="9"/>
  <c r="AH3706" i="9"/>
  <c r="AI3706" i="9"/>
  <c r="AJ3706" i="9"/>
  <c r="AF3707" i="9"/>
  <c r="AG3707" i="9"/>
  <c r="AH3707" i="9"/>
  <c r="AI3707" i="9"/>
  <c r="AJ3707" i="9"/>
  <c r="AF3708" i="9"/>
  <c r="AG3708" i="9"/>
  <c r="AH3708" i="9"/>
  <c r="AI3708" i="9"/>
  <c r="AJ3708" i="9"/>
  <c r="AF3709" i="9"/>
  <c r="AG3709" i="9"/>
  <c r="AH3709" i="9"/>
  <c r="AI3709" i="9"/>
  <c r="AJ3709" i="9"/>
  <c r="AF3710" i="9"/>
  <c r="AG3710" i="9"/>
  <c r="AH3710" i="9"/>
  <c r="AI3710" i="9"/>
  <c r="AJ3710" i="9"/>
  <c r="AF3711" i="9"/>
  <c r="AG3711" i="9"/>
  <c r="AH3711" i="9"/>
  <c r="AI3711" i="9"/>
  <c r="AJ3711" i="9"/>
  <c r="AF3712" i="9"/>
  <c r="AG3712" i="9"/>
  <c r="AH3712" i="9"/>
  <c r="AI3712" i="9"/>
  <c r="AJ3712" i="9"/>
  <c r="AF3713" i="9"/>
  <c r="AG3713" i="9"/>
  <c r="AH3713" i="9"/>
  <c r="AI3713" i="9"/>
  <c r="AJ3713" i="9"/>
  <c r="AF3714" i="9"/>
  <c r="AG3714" i="9"/>
  <c r="AH3714" i="9"/>
  <c r="AI3714" i="9"/>
  <c r="AJ3714" i="9"/>
  <c r="AF3715" i="9"/>
  <c r="AG3715" i="9"/>
  <c r="AH3715" i="9"/>
  <c r="AI3715" i="9"/>
  <c r="AJ3715" i="9"/>
  <c r="AF3716" i="9"/>
  <c r="AG3716" i="9"/>
  <c r="AH3716" i="9"/>
  <c r="AI3716" i="9"/>
  <c r="AJ3716" i="9"/>
  <c r="AF3717" i="9"/>
  <c r="AG3717" i="9"/>
  <c r="AH3717" i="9"/>
  <c r="AI3717" i="9"/>
  <c r="AJ3717" i="9"/>
  <c r="AF3718" i="9"/>
  <c r="AG3718" i="9"/>
  <c r="AH3718" i="9"/>
  <c r="AI3718" i="9"/>
  <c r="AJ3718" i="9"/>
  <c r="AF3719" i="9"/>
  <c r="AG3719" i="9"/>
  <c r="AH3719" i="9"/>
  <c r="AI3719" i="9"/>
  <c r="AJ3719" i="9"/>
  <c r="AF3720" i="9"/>
  <c r="AG3720" i="9"/>
  <c r="AH3720" i="9"/>
  <c r="AI3720" i="9"/>
  <c r="AJ3720" i="9"/>
  <c r="AF3721" i="9"/>
  <c r="AG3721" i="9"/>
  <c r="AH3721" i="9"/>
  <c r="AI3721" i="9"/>
  <c r="AJ3721" i="9"/>
  <c r="AF3722" i="9"/>
  <c r="AG3722" i="9"/>
  <c r="AH3722" i="9"/>
  <c r="AI3722" i="9"/>
  <c r="AJ3722" i="9"/>
  <c r="AF3723" i="9"/>
  <c r="AG3723" i="9"/>
  <c r="AH3723" i="9"/>
  <c r="AI3723" i="9"/>
  <c r="AJ3723" i="9"/>
  <c r="AF3724" i="9"/>
  <c r="AG3724" i="9"/>
  <c r="AH3724" i="9"/>
  <c r="AI3724" i="9"/>
  <c r="AJ3724" i="9"/>
  <c r="AF3725" i="9"/>
  <c r="AG3725" i="9"/>
  <c r="AH3725" i="9"/>
  <c r="AI3725" i="9"/>
  <c r="AJ3725" i="9"/>
  <c r="AF3726" i="9"/>
  <c r="AG3726" i="9"/>
  <c r="AH3726" i="9"/>
  <c r="AI3726" i="9"/>
  <c r="AJ3726" i="9"/>
  <c r="AF3727" i="9"/>
  <c r="AG3727" i="9"/>
  <c r="AH3727" i="9"/>
  <c r="AI3727" i="9"/>
  <c r="AJ3727" i="9"/>
  <c r="AF3728" i="9"/>
  <c r="AG3728" i="9"/>
  <c r="AH3728" i="9"/>
  <c r="AI3728" i="9"/>
  <c r="AJ3728" i="9"/>
  <c r="AF3729" i="9"/>
  <c r="AG3729" i="9"/>
  <c r="AH3729" i="9"/>
  <c r="AI3729" i="9"/>
  <c r="AJ3729" i="9"/>
  <c r="AF3730" i="9"/>
  <c r="AG3730" i="9"/>
  <c r="AH3730" i="9"/>
  <c r="AI3730" i="9"/>
  <c r="AJ3730" i="9"/>
  <c r="AF3731" i="9"/>
  <c r="AG3731" i="9"/>
  <c r="AH3731" i="9"/>
  <c r="AI3731" i="9"/>
  <c r="AJ3731" i="9"/>
  <c r="AF3732" i="9"/>
  <c r="AG3732" i="9"/>
  <c r="AH3732" i="9"/>
  <c r="AI3732" i="9"/>
  <c r="AJ3732" i="9"/>
  <c r="AF3733" i="9"/>
  <c r="AG3733" i="9"/>
  <c r="AH3733" i="9"/>
  <c r="AI3733" i="9"/>
  <c r="AJ3733" i="9"/>
  <c r="AF3734" i="9"/>
  <c r="AG3734" i="9"/>
  <c r="AH3734" i="9"/>
  <c r="AI3734" i="9"/>
  <c r="AJ3734" i="9"/>
  <c r="AF3735" i="9"/>
  <c r="AG3735" i="9"/>
  <c r="AH3735" i="9"/>
  <c r="AI3735" i="9"/>
  <c r="AJ3735" i="9"/>
  <c r="AF3736" i="9"/>
  <c r="AG3736" i="9"/>
  <c r="AH3736" i="9"/>
  <c r="AI3736" i="9"/>
  <c r="AJ3736" i="9"/>
  <c r="AF3737" i="9"/>
  <c r="AG3737" i="9"/>
  <c r="AH3737" i="9"/>
  <c r="AI3737" i="9"/>
  <c r="AJ3737" i="9"/>
  <c r="AF3738" i="9"/>
  <c r="AG3738" i="9"/>
  <c r="AH3738" i="9"/>
  <c r="AI3738" i="9"/>
  <c r="AJ3738" i="9"/>
  <c r="AF3739" i="9"/>
  <c r="AG3739" i="9"/>
  <c r="AH3739" i="9"/>
  <c r="AI3739" i="9"/>
  <c r="AJ3739" i="9"/>
  <c r="AF3740" i="9"/>
  <c r="AG3740" i="9"/>
  <c r="AH3740" i="9"/>
  <c r="AI3740" i="9"/>
  <c r="AJ3740" i="9"/>
  <c r="AF3741" i="9"/>
  <c r="AG3741" i="9"/>
  <c r="AH3741" i="9"/>
  <c r="AI3741" i="9"/>
  <c r="AJ3741" i="9"/>
  <c r="AF3742" i="9"/>
  <c r="AG3742" i="9"/>
  <c r="AH3742" i="9"/>
  <c r="AI3742" i="9"/>
  <c r="AJ3742" i="9"/>
  <c r="AF3743" i="9"/>
  <c r="AG3743" i="9"/>
  <c r="AH3743" i="9"/>
  <c r="AI3743" i="9"/>
  <c r="AJ3743" i="9"/>
  <c r="AF3744" i="9"/>
  <c r="AG3744" i="9"/>
  <c r="AH3744" i="9"/>
  <c r="AI3744" i="9"/>
  <c r="AJ3744" i="9"/>
  <c r="AF3745" i="9"/>
  <c r="AG3745" i="9"/>
  <c r="AH3745" i="9"/>
  <c r="AI3745" i="9"/>
  <c r="AJ3745" i="9"/>
  <c r="AF3746" i="9"/>
  <c r="AG3746" i="9"/>
  <c r="AH3746" i="9"/>
  <c r="AI3746" i="9"/>
  <c r="AJ3746" i="9"/>
  <c r="AF3747" i="9"/>
  <c r="AG3747" i="9"/>
  <c r="AH3747" i="9"/>
  <c r="AI3747" i="9"/>
  <c r="AJ3747" i="9"/>
  <c r="AF3748" i="9"/>
  <c r="AG3748" i="9"/>
  <c r="AH3748" i="9"/>
  <c r="AI3748" i="9"/>
  <c r="AJ3748" i="9"/>
  <c r="AF3749" i="9"/>
  <c r="AG3749" i="9"/>
  <c r="AH3749" i="9"/>
  <c r="AI3749" i="9"/>
  <c r="AJ3749" i="9"/>
  <c r="AF3750" i="9"/>
  <c r="AG3750" i="9"/>
  <c r="AH3750" i="9"/>
  <c r="AI3750" i="9"/>
  <c r="AJ3750" i="9"/>
  <c r="AF3751" i="9"/>
  <c r="AG3751" i="9"/>
  <c r="AH3751" i="9"/>
  <c r="AI3751" i="9"/>
  <c r="AJ3751" i="9"/>
  <c r="AF3752" i="9"/>
  <c r="AG3752" i="9"/>
  <c r="AH3752" i="9"/>
  <c r="AI3752" i="9"/>
  <c r="AJ3752" i="9"/>
  <c r="AF3753" i="9"/>
  <c r="AG3753" i="9"/>
  <c r="AH3753" i="9"/>
  <c r="AI3753" i="9"/>
  <c r="AJ3753" i="9"/>
  <c r="AF3754" i="9"/>
  <c r="AG3754" i="9"/>
  <c r="AH3754" i="9"/>
  <c r="AI3754" i="9"/>
  <c r="AJ3754" i="9"/>
  <c r="AF3755" i="9"/>
  <c r="AG3755" i="9"/>
  <c r="AH3755" i="9"/>
  <c r="AI3755" i="9"/>
  <c r="AJ3755" i="9"/>
  <c r="AF3756" i="9"/>
  <c r="AG3756" i="9"/>
  <c r="AH3756" i="9"/>
  <c r="AI3756" i="9"/>
  <c r="AJ3756" i="9"/>
  <c r="AF3757" i="9"/>
  <c r="AG3757" i="9"/>
  <c r="AH3757" i="9"/>
  <c r="AI3757" i="9"/>
  <c r="AJ3757" i="9"/>
  <c r="AF3758" i="9"/>
  <c r="AG3758" i="9"/>
  <c r="AH3758" i="9"/>
  <c r="AI3758" i="9"/>
  <c r="AJ3758" i="9"/>
  <c r="AF3759" i="9"/>
  <c r="AG3759" i="9"/>
  <c r="AH3759" i="9"/>
  <c r="AI3759" i="9"/>
  <c r="AJ3759" i="9"/>
  <c r="AF3760" i="9"/>
  <c r="AG3760" i="9"/>
  <c r="AH3760" i="9"/>
  <c r="AI3760" i="9"/>
  <c r="AJ3760" i="9"/>
  <c r="AF3761" i="9"/>
  <c r="AG3761" i="9"/>
  <c r="AH3761" i="9"/>
  <c r="AI3761" i="9"/>
  <c r="AJ3761" i="9"/>
  <c r="AF3762" i="9"/>
  <c r="AG3762" i="9"/>
  <c r="AH3762" i="9"/>
  <c r="AI3762" i="9"/>
  <c r="AJ3762" i="9"/>
  <c r="AF3763" i="9"/>
  <c r="AG3763" i="9"/>
  <c r="AH3763" i="9"/>
  <c r="AI3763" i="9"/>
  <c r="AJ3763" i="9"/>
  <c r="AF3764" i="9"/>
  <c r="AG3764" i="9"/>
  <c r="AH3764" i="9"/>
  <c r="AI3764" i="9"/>
  <c r="AJ3764" i="9"/>
  <c r="AF3765" i="9"/>
  <c r="AG3765" i="9"/>
  <c r="AH3765" i="9"/>
  <c r="AI3765" i="9"/>
  <c r="AJ3765" i="9"/>
  <c r="AF3766" i="9"/>
  <c r="AG3766" i="9"/>
  <c r="AH3766" i="9"/>
  <c r="AI3766" i="9"/>
  <c r="AJ3766" i="9"/>
  <c r="AF3767" i="9"/>
  <c r="AG3767" i="9"/>
  <c r="AH3767" i="9"/>
  <c r="AI3767" i="9"/>
  <c r="AJ3767" i="9"/>
  <c r="AF3768" i="9"/>
  <c r="AG3768" i="9"/>
  <c r="AH3768" i="9"/>
  <c r="AI3768" i="9"/>
  <c r="AJ3768" i="9"/>
  <c r="AF3769" i="9"/>
  <c r="AG3769" i="9"/>
  <c r="AH3769" i="9"/>
  <c r="AI3769" i="9"/>
  <c r="AJ3769" i="9"/>
  <c r="AF3770" i="9"/>
  <c r="AG3770" i="9"/>
  <c r="AH3770" i="9"/>
  <c r="AI3770" i="9"/>
  <c r="AJ3770" i="9"/>
  <c r="AF3771" i="9"/>
  <c r="AG3771" i="9"/>
  <c r="AH3771" i="9"/>
  <c r="AI3771" i="9"/>
  <c r="AJ3771" i="9"/>
  <c r="AF3772" i="9"/>
  <c r="AG3772" i="9"/>
  <c r="AH3772" i="9"/>
  <c r="AI3772" i="9"/>
  <c r="AJ3772" i="9"/>
  <c r="AF3773" i="9"/>
  <c r="AG3773" i="9"/>
  <c r="AH3773" i="9"/>
  <c r="AI3773" i="9"/>
  <c r="AJ3773" i="9"/>
  <c r="AF3774" i="9"/>
  <c r="AG3774" i="9"/>
  <c r="AH3774" i="9"/>
  <c r="AI3774" i="9"/>
  <c r="AJ3774" i="9"/>
  <c r="AF3775" i="9"/>
  <c r="AG3775" i="9"/>
  <c r="AH3775" i="9"/>
  <c r="AI3775" i="9"/>
  <c r="AJ3775" i="9"/>
  <c r="AF3776" i="9"/>
  <c r="AG3776" i="9"/>
  <c r="AH3776" i="9"/>
  <c r="AI3776" i="9"/>
  <c r="AJ3776" i="9"/>
  <c r="AF3777" i="9"/>
  <c r="AG3777" i="9"/>
  <c r="AH3777" i="9"/>
  <c r="AI3777" i="9"/>
  <c r="AJ3777" i="9"/>
  <c r="AF3778" i="9"/>
  <c r="AG3778" i="9"/>
  <c r="AH3778" i="9"/>
  <c r="AI3778" i="9"/>
  <c r="AJ3778" i="9"/>
  <c r="AF3779" i="9"/>
  <c r="AG3779" i="9"/>
  <c r="AH3779" i="9"/>
  <c r="AI3779" i="9"/>
  <c r="AJ3779" i="9"/>
  <c r="AF3780" i="9"/>
  <c r="AG3780" i="9"/>
  <c r="AH3780" i="9"/>
  <c r="AI3780" i="9"/>
  <c r="AJ3780" i="9"/>
  <c r="AF3781" i="9"/>
  <c r="AG3781" i="9"/>
  <c r="AH3781" i="9"/>
  <c r="AI3781" i="9"/>
  <c r="AJ3781" i="9"/>
  <c r="AF3782" i="9"/>
  <c r="AG3782" i="9"/>
  <c r="AH3782" i="9"/>
  <c r="AI3782" i="9"/>
  <c r="AJ3782" i="9"/>
  <c r="AF3783" i="9"/>
  <c r="AG3783" i="9"/>
  <c r="AH3783" i="9"/>
  <c r="AI3783" i="9"/>
  <c r="AJ3783" i="9"/>
  <c r="AF3784" i="9"/>
  <c r="AG3784" i="9"/>
  <c r="AH3784" i="9"/>
  <c r="AI3784" i="9"/>
  <c r="AJ3784" i="9"/>
  <c r="AF3785" i="9"/>
  <c r="AG3785" i="9"/>
  <c r="AH3785" i="9"/>
  <c r="AI3785" i="9"/>
  <c r="AJ3785" i="9"/>
  <c r="AF3786" i="9"/>
  <c r="AG3786" i="9"/>
  <c r="AH3786" i="9"/>
  <c r="AI3786" i="9"/>
  <c r="AJ3786" i="9"/>
  <c r="AF3787" i="9"/>
  <c r="AG3787" i="9"/>
  <c r="AH3787" i="9"/>
  <c r="AI3787" i="9"/>
  <c r="AJ3787" i="9"/>
  <c r="AF3788" i="9"/>
  <c r="AG3788" i="9"/>
  <c r="AH3788" i="9"/>
  <c r="AI3788" i="9"/>
  <c r="AJ3788" i="9"/>
  <c r="AF3789" i="9"/>
  <c r="AG3789" i="9"/>
  <c r="AH3789" i="9"/>
  <c r="AI3789" i="9"/>
  <c r="AJ3789" i="9"/>
  <c r="AF3790" i="9"/>
  <c r="AG3790" i="9"/>
  <c r="AH3790" i="9"/>
  <c r="AI3790" i="9"/>
  <c r="AJ3790" i="9"/>
  <c r="AF3791" i="9"/>
  <c r="AG3791" i="9"/>
  <c r="AH3791" i="9"/>
  <c r="AI3791" i="9"/>
  <c r="AJ3791" i="9"/>
  <c r="AF3792" i="9"/>
  <c r="AG3792" i="9"/>
  <c r="AH3792" i="9"/>
  <c r="AI3792" i="9"/>
  <c r="AJ3792" i="9"/>
  <c r="AF3793" i="9"/>
  <c r="AG3793" i="9"/>
  <c r="AH3793" i="9"/>
  <c r="AI3793" i="9"/>
  <c r="AJ3793" i="9"/>
  <c r="AF3794" i="9"/>
  <c r="AG3794" i="9"/>
  <c r="AH3794" i="9"/>
  <c r="AI3794" i="9"/>
  <c r="AJ3794" i="9"/>
  <c r="AF3795" i="9"/>
  <c r="AG3795" i="9"/>
  <c r="AH3795" i="9"/>
  <c r="AI3795" i="9"/>
  <c r="AJ3795" i="9"/>
  <c r="AF3796" i="9"/>
  <c r="AG3796" i="9"/>
  <c r="AH3796" i="9"/>
  <c r="AI3796" i="9"/>
  <c r="AJ3796" i="9"/>
  <c r="AF3797" i="9"/>
  <c r="AG3797" i="9"/>
  <c r="AH3797" i="9"/>
  <c r="AI3797" i="9"/>
  <c r="AJ3797" i="9"/>
  <c r="AF3798" i="9"/>
  <c r="AG3798" i="9"/>
  <c r="AH3798" i="9"/>
  <c r="AI3798" i="9"/>
  <c r="AJ3798" i="9"/>
  <c r="AF3799" i="9"/>
  <c r="AG3799" i="9"/>
  <c r="AH3799" i="9"/>
  <c r="AI3799" i="9"/>
  <c r="AJ3799" i="9"/>
  <c r="AF3800" i="9"/>
  <c r="AG3800" i="9"/>
  <c r="AH3800" i="9"/>
  <c r="AI3800" i="9"/>
  <c r="AJ3800" i="9"/>
  <c r="AF3801" i="9"/>
  <c r="AG3801" i="9"/>
  <c r="AH3801" i="9"/>
  <c r="AI3801" i="9"/>
  <c r="AJ3801" i="9"/>
  <c r="AF3802" i="9"/>
  <c r="AG3802" i="9"/>
  <c r="AH3802" i="9"/>
  <c r="AI3802" i="9"/>
  <c r="AJ3802" i="9"/>
  <c r="AF3803" i="9"/>
  <c r="AG3803" i="9"/>
  <c r="AH3803" i="9"/>
  <c r="AI3803" i="9"/>
  <c r="AJ3803" i="9"/>
  <c r="AF3804" i="9"/>
  <c r="AG3804" i="9"/>
  <c r="AH3804" i="9"/>
  <c r="AI3804" i="9"/>
  <c r="AJ3804" i="9"/>
  <c r="AF3805" i="9"/>
  <c r="AG3805" i="9"/>
  <c r="AH3805" i="9"/>
  <c r="AI3805" i="9"/>
  <c r="AJ3805" i="9"/>
  <c r="AF3806" i="9"/>
  <c r="AG3806" i="9"/>
  <c r="AH3806" i="9"/>
  <c r="AI3806" i="9"/>
  <c r="AJ3806" i="9"/>
  <c r="AF3807" i="9"/>
  <c r="AG3807" i="9"/>
  <c r="AH3807" i="9"/>
  <c r="AI3807" i="9"/>
  <c r="AJ3807" i="9"/>
  <c r="AF3808" i="9"/>
  <c r="AG3808" i="9"/>
  <c r="AH3808" i="9"/>
  <c r="AI3808" i="9"/>
  <c r="AJ3808" i="9"/>
  <c r="AF3809" i="9"/>
  <c r="AG3809" i="9"/>
  <c r="AH3809" i="9"/>
  <c r="AI3809" i="9"/>
  <c r="AJ3809" i="9"/>
  <c r="AF3810" i="9"/>
  <c r="AG3810" i="9"/>
  <c r="AH3810" i="9"/>
  <c r="AI3810" i="9"/>
  <c r="AJ3810" i="9"/>
  <c r="AF3811" i="9"/>
  <c r="AG3811" i="9"/>
  <c r="AH3811" i="9"/>
  <c r="AI3811" i="9"/>
  <c r="AJ3811" i="9"/>
  <c r="AF3812" i="9"/>
  <c r="AG3812" i="9"/>
  <c r="AH3812" i="9"/>
  <c r="AI3812" i="9"/>
  <c r="AJ3812" i="9"/>
  <c r="AF3813" i="9"/>
  <c r="AG3813" i="9"/>
  <c r="AH3813" i="9"/>
  <c r="AI3813" i="9"/>
  <c r="AJ3813" i="9"/>
  <c r="AF3814" i="9"/>
  <c r="AG3814" i="9"/>
  <c r="AH3814" i="9"/>
  <c r="AI3814" i="9"/>
  <c r="AJ3814" i="9"/>
  <c r="AF3815" i="9"/>
  <c r="AG3815" i="9"/>
  <c r="AH3815" i="9"/>
  <c r="AI3815" i="9"/>
  <c r="AJ3815" i="9"/>
  <c r="AF3816" i="9"/>
  <c r="AG3816" i="9"/>
  <c r="AH3816" i="9"/>
  <c r="AI3816" i="9"/>
  <c r="AJ3816" i="9"/>
  <c r="AF3817" i="9"/>
  <c r="AG3817" i="9"/>
  <c r="AH3817" i="9"/>
  <c r="AI3817" i="9"/>
  <c r="AJ3817" i="9"/>
  <c r="AF3818" i="9"/>
  <c r="AG3818" i="9"/>
  <c r="AH3818" i="9"/>
  <c r="AI3818" i="9"/>
  <c r="AJ3818" i="9"/>
  <c r="AF3819" i="9"/>
  <c r="AG3819" i="9"/>
  <c r="AH3819" i="9"/>
  <c r="AI3819" i="9"/>
  <c r="AJ3819" i="9"/>
  <c r="AF3820" i="9"/>
  <c r="AG3820" i="9"/>
  <c r="AH3820" i="9"/>
  <c r="AI3820" i="9"/>
  <c r="AJ3820" i="9"/>
  <c r="AF3821" i="9"/>
  <c r="AG3821" i="9"/>
  <c r="AH3821" i="9"/>
  <c r="AI3821" i="9"/>
  <c r="AJ3821" i="9"/>
  <c r="AF3822" i="9"/>
  <c r="AG3822" i="9"/>
  <c r="AH3822" i="9"/>
  <c r="AI3822" i="9"/>
  <c r="AJ3822" i="9"/>
  <c r="AF3823" i="9"/>
  <c r="AG3823" i="9"/>
  <c r="AH3823" i="9"/>
  <c r="AI3823" i="9"/>
  <c r="AJ3823" i="9"/>
  <c r="AF3824" i="9"/>
  <c r="AG3824" i="9"/>
  <c r="AH3824" i="9"/>
  <c r="AI3824" i="9"/>
  <c r="AJ3824" i="9"/>
  <c r="AF3825" i="9"/>
  <c r="AG3825" i="9"/>
  <c r="AH3825" i="9"/>
  <c r="AI3825" i="9"/>
  <c r="AJ3825" i="9"/>
  <c r="AF3826" i="9"/>
  <c r="AG3826" i="9"/>
  <c r="AH3826" i="9"/>
  <c r="AI3826" i="9"/>
  <c r="AJ3826" i="9"/>
  <c r="AF3827" i="9"/>
  <c r="AG3827" i="9"/>
  <c r="AH3827" i="9"/>
  <c r="AI3827" i="9"/>
  <c r="AJ3827" i="9"/>
  <c r="AF3828" i="9"/>
  <c r="AG3828" i="9"/>
  <c r="AH3828" i="9"/>
  <c r="AI3828" i="9"/>
  <c r="AJ3828" i="9"/>
  <c r="AF3829" i="9"/>
  <c r="AG3829" i="9"/>
  <c r="AH3829" i="9"/>
  <c r="AI3829" i="9"/>
  <c r="AJ3829" i="9"/>
  <c r="AF3830" i="9"/>
  <c r="AG3830" i="9"/>
  <c r="AH3830" i="9"/>
  <c r="AI3830" i="9"/>
  <c r="AJ3830" i="9"/>
  <c r="AF3831" i="9"/>
  <c r="AG3831" i="9"/>
  <c r="AH3831" i="9"/>
  <c r="AI3831" i="9"/>
  <c r="AJ3831" i="9"/>
  <c r="AF3832" i="9"/>
  <c r="AG3832" i="9"/>
  <c r="AH3832" i="9"/>
  <c r="AI3832" i="9"/>
  <c r="AJ3832" i="9"/>
  <c r="AF3833" i="9"/>
  <c r="AG3833" i="9"/>
  <c r="AH3833" i="9"/>
  <c r="AI3833" i="9"/>
  <c r="AJ3833" i="9"/>
  <c r="AF3834" i="9"/>
  <c r="AG3834" i="9"/>
  <c r="AH3834" i="9"/>
  <c r="AI3834" i="9"/>
  <c r="AJ3834" i="9"/>
  <c r="AF3835" i="9"/>
  <c r="AG3835" i="9"/>
  <c r="AH3835" i="9"/>
  <c r="AI3835" i="9"/>
  <c r="AJ3835" i="9"/>
  <c r="AF3836" i="9"/>
  <c r="AG3836" i="9"/>
  <c r="AH3836" i="9"/>
  <c r="AI3836" i="9"/>
  <c r="AJ3836" i="9"/>
  <c r="AF3837" i="9"/>
  <c r="AG3837" i="9"/>
  <c r="AH3837" i="9"/>
  <c r="AI3837" i="9"/>
  <c r="AJ3837" i="9"/>
  <c r="AF3838" i="9"/>
  <c r="AG3838" i="9"/>
  <c r="AH3838" i="9"/>
  <c r="AI3838" i="9"/>
  <c r="AJ3838" i="9"/>
  <c r="AF3839" i="9"/>
  <c r="AG3839" i="9"/>
  <c r="AH3839" i="9"/>
  <c r="AI3839" i="9"/>
  <c r="AJ3839" i="9"/>
  <c r="AF3840" i="9"/>
  <c r="AG3840" i="9"/>
  <c r="AH3840" i="9"/>
  <c r="AI3840" i="9"/>
  <c r="AJ3840" i="9"/>
  <c r="AF3841" i="9"/>
  <c r="AG3841" i="9"/>
  <c r="AH3841" i="9"/>
  <c r="AI3841" i="9"/>
  <c r="AJ3841" i="9"/>
  <c r="AF3842" i="9"/>
  <c r="AG3842" i="9"/>
  <c r="AH3842" i="9"/>
  <c r="AI3842" i="9"/>
  <c r="AJ3842" i="9"/>
  <c r="AF3843" i="9"/>
  <c r="AG3843" i="9"/>
  <c r="AH3843" i="9"/>
  <c r="AI3843" i="9"/>
  <c r="AJ3843" i="9"/>
  <c r="AF3844" i="9"/>
  <c r="AG3844" i="9"/>
  <c r="AH3844" i="9"/>
  <c r="AI3844" i="9"/>
  <c r="AJ3844" i="9"/>
  <c r="AF3845" i="9"/>
  <c r="AG3845" i="9"/>
  <c r="AH3845" i="9"/>
  <c r="AI3845" i="9"/>
  <c r="AJ3845" i="9"/>
  <c r="AF3846" i="9"/>
  <c r="AG3846" i="9"/>
  <c r="AH3846" i="9"/>
  <c r="AI3846" i="9"/>
  <c r="AJ3846" i="9"/>
  <c r="AF3847" i="9"/>
  <c r="AG3847" i="9"/>
  <c r="AH3847" i="9"/>
  <c r="AI3847" i="9"/>
  <c r="AJ3847" i="9"/>
  <c r="AF3848" i="9"/>
  <c r="AG3848" i="9"/>
  <c r="AH3848" i="9"/>
  <c r="AI3848" i="9"/>
  <c r="AJ3848" i="9"/>
  <c r="AF3849" i="9"/>
  <c r="AG3849" i="9"/>
  <c r="AH3849" i="9"/>
  <c r="AI3849" i="9"/>
  <c r="AJ3849" i="9"/>
  <c r="AF3850" i="9"/>
  <c r="AG3850" i="9"/>
  <c r="AH3850" i="9"/>
  <c r="AI3850" i="9"/>
  <c r="AJ3850" i="9"/>
  <c r="AF3851" i="9"/>
  <c r="AG3851" i="9"/>
  <c r="AH3851" i="9"/>
  <c r="AI3851" i="9"/>
  <c r="AJ3851" i="9"/>
  <c r="AF3852" i="9"/>
  <c r="AG3852" i="9"/>
  <c r="AH3852" i="9"/>
  <c r="AI3852" i="9"/>
  <c r="AJ3852" i="9"/>
  <c r="AF3853" i="9"/>
  <c r="AG3853" i="9"/>
  <c r="AH3853" i="9"/>
  <c r="AI3853" i="9"/>
  <c r="AJ3853" i="9"/>
  <c r="AF3854" i="9"/>
  <c r="AG3854" i="9"/>
  <c r="AH3854" i="9"/>
  <c r="AI3854" i="9"/>
  <c r="AJ3854" i="9"/>
  <c r="AF3855" i="9"/>
  <c r="AG3855" i="9"/>
  <c r="AH3855" i="9"/>
  <c r="AI3855" i="9"/>
  <c r="AJ3855" i="9"/>
  <c r="AF3856" i="9"/>
  <c r="AG3856" i="9"/>
  <c r="AH3856" i="9"/>
  <c r="AI3856" i="9"/>
  <c r="AJ3856" i="9"/>
  <c r="AF3857" i="9"/>
  <c r="AG3857" i="9"/>
  <c r="AH3857" i="9"/>
  <c r="AI3857" i="9"/>
  <c r="AJ3857" i="9"/>
  <c r="AF3858" i="9"/>
  <c r="AG3858" i="9"/>
  <c r="AH3858" i="9"/>
  <c r="AI3858" i="9"/>
  <c r="AJ3858" i="9"/>
  <c r="AF3859" i="9"/>
  <c r="AG3859" i="9"/>
  <c r="AH3859" i="9"/>
  <c r="AI3859" i="9"/>
  <c r="AJ3859" i="9"/>
  <c r="AF3860" i="9"/>
  <c r="AG3860" i="9"/>
  <c r="AH3860" i="9"/>
  <c r="AI3860" i="9"/>
  <c r="AJ3860" i="9"/>
  <c r="AF3861" i="9"/>
  <c r="AG3861" i="9"/>
  <c r="AH3861" i="9"/>
  <c r="AI3861" i="9"/>
  <c r="AJ3861" i="9"/>
  <c r="AF3862" i="9"/>
  <c r="AG3862" i="9"/>
  <c r="AH3862" i="9"/>
  <c r="AI3862" i="9"/>
  <c r="AJ3862" i="9"/>
  <c r="AF3863" i="9"/>
  <c r="AG3863" i="9"/>
  <c r="AH3863" i="9"/>
  <c r="AI3863" i="9"/>
  <c r="AJ3863" i="9"/>
  <c r="AF3864" i="9"/>
  <c r="AG3864" i="9"/>
  <c r="AH3864" i="9"/>
  <c r="AI3864" i="9"/>
  <c r="AJ3864" i="9"/>
  <c r="AF3865" i="9"/>
  <c r="AG3865" i="9"/>
  <c r="AH3865" i="9"/>
  <c r="AI3865" i="9"/>
  <c r="AJ3865" i="9"/>
  <c r="AF3866" i="9"/>
  <c r="AG3866" i="9"/>
  <c r="AH3866" i="9"/>
  <c r="AI3866" i="9"/>
  <c r="AJ3866" i="9"/>
  <c r="AF3867" i="9"/>
  <c r="AG3867" i="9"/>
  <c r="AH3867" i="9"/>
  <c r="AI3867" i="9"/>
  <c r="AJ3867" i="9"/>
  <c r="AF3868" i="9"/>
  <c r="AG3868" i="9"/>
  <c r="AH3868" i="9"/>
  <c r="AI3868" i="9"/>
  <c r="AJ3868" i="9"/>
  <c r="AF3869" i="9"/>
  <c r="AG3869" i="9"/>
  <c r="AH3869" i="9"/>
  <c r="AI3869" i="9"/>
  <c r="AJ3869" i="9"/>
  <c r="AF3870" i="9"/>
  <c r="AG3870" i="9"/>
  <c r="AH3870" i="9"/>
  <c r="AI3870" i="9"/>
  <c r="AJ3870" i="9"/>
  <c r="AF3871" i="9"/>
  <c r="AG3871" i="9"/>
  <c r="AH3871" i="9"/>
  <c r="AI3871" i="9"/>
  <c r="AJ3871" i="9"/>
  <c r="AF3872" i="9"/>
  <c r="AG3872" i="9"/>
  <c r="AH3872" i="9"/>
  <c r="AI3872" i="9"/>
  <c r="AJ3872" i="9"/>
  <c r="AF3873" i="9"/>
  <c r="AG3873" i="9"/>
  <c r="AH3873" i="9"/>
  <c r="AI3873" i="9"/>
  <c r="AJ3873" i="9"/>
  <c r="AF3874" i="9"/>
  <c r="AG3874" i="9"/>
  <c r="AH3874" i="9"/>
  <c r="AI3874" i="9"/>
  <c r="AJ3874" i="9"/>
  <c r="AF3875" i="9"/>
  <c r="AG3875" i="9"/>
  <c r="AH3875" i="9"/>
  <c r="AI3875" i="9"/>
  <c r="AJ3875" i="9"/>
  <c r="AF3876" i="9"/>
  <c r="AG3876" i="9"/>
  <c r="AH3876" i="9"/>
  <c r="AI3876" i="9"/>
  <c r="AJ3876" i="9"/>
  <c r="AF3877" i="9"/>
  <c r="AG3877" i="9"/>
  <c r="AH3877" i="9"/>
  <c r="AI3877" i="9"/>
  <c r="AJ3877" i="9"/>
  <c r="AF3878" i="9"/>
  <c r="AG3878" i="9"/>
  <c r="AH3878" i="9"/>
  <c r="AI3878" i="9"/>
  <c r="AJ3878" i="9"/>
  <c r="AF3879" i="9"/>
  <c r="AG3879" i="9"/>
  <c r="AH3879" i="9"/>
  <c r="AI3879" i="9"/>
  <c r="AJ3879" i="9"/>
  <c r="AF3880" i="9"/>
  <c r="AG3880" i="9"/>
  <c r="AH3880" i="9"/>
  <c r="AI3880" i="9"/>
  <c r="AJ3880" i="9"/>
  <c r="AF3881" i="9"/>
  <c r="AG3881" i="9"/>
  <c r="AH3881" i="9"/>
  <c r="AI3881" i="9"/>
  <c r="AJ3881" i="9"/>
  <c r="AF3882" i="9"/>
  <c r="AG3882" i="9"/>
  <c r="AH3882" i="9"/>
  <c r="AI3882" i="9"/>
  <c r="AJ3882" i="9"/>
  <c r="AF3883" i="9"/>
  <c r="AG3883" i="9"/>
  <c r="AH3883" i="9"/>
  <c r="AI3883" i="9"/>
  <c r="AJ3883" i="9"/>
  <c r="AF3884" i="9"/>
  <c r="AG3884" i="9"/>
  <c r="AH3884" i="9"/>
  <c r="AI3884" i="9"/>
  <c r="AJ3884" i="9"/>
  <c r="AF3885" i="9"/>
  <c r="AG3885" i="9"/>
  <c r="AH3885" i="9"/>
  <c r="AI3885" i="9"/>
  <c r="AJ3885" i="9"/>
  <c r="AF3886" i="9"/>
  <c r="AG3886" i="9"/>
  <c r="AH3886" i="9"/>
  <c r="AI3886" i="9"/>
  <c r="AJ3886" i="9"/>
  <c r="AF3887" i="9"/>
  <c r="AG3887" i="9"/>
  <c r="AH3887" i="9"/>
  <c r="AI3887" i="9"/>
  <c r="AJ3887" i="9"/>
  <c r="AF3888" i="9"/>
  <c r="AG3888" i="9"/>
  <c r="AH3888" i="9"/>
  <c r="AI3888" i="9"/>
  <c r="AJ3888" i="9"/>
  <c r="AF3889" i="9"/>
  <c r="AG3889" i="9"/>
  <c r="AH3889" i="9"/>
  <c r="AI3889" i="9"/>
  <c r="AJ3889" i="9"/>
  <c r="AF3890" i="9"/>
  <c r="AG3890" i="9"/>
  <c r="AH3890" i="9"/>
  <c r="AI3890" i="9"/>
  <c r="AJ3890" i="9"/>
  <c r="AF3891" i="9"/>
  <c r="AG3891" i="9"/>
  <c r="AH3891" i="9"/>
  <c r="AI3891" i="9"/>
  <c r="AJ3891" i="9"/>
  <c r="AF3892" i="9"/>
  <c r="AG3892" i="9"/>
  <c r="AH3892" i="9"/>
  <c r="AI3892" i="9"/>
  <c r="AJ3892" i="9"/>
  <c r="AF3893" i="9"/>
  <c r="AG3893" i="9"/>
  <c r="AH3893" i="9"/>
  <c r="AI3893" i="9"/>
  <c r="AJ3893" i="9"/>
  <c r="AF3894" i="9"/>
  <c r="AG3894" i="9"/>
  <c r="AH3894" i="9"/>
  <c r="AI3894" i="9"/>
  <c r="AJ3894" i="9"/>
  <c r="AF3895" i="9"/>
  <c r="AG3895" i="9"/>
  <c r="AH3895" i="9"/>
  <c r="AI3895" i="9"/>
  <c r="AJ3895" i="9"/>
  <c r="AF3896" i="9"/>
  <c r="AG3896" i="9"/>
  <c r="AH3896" i="9"/>
  <c r="AI3896" i="9"/>
  <c r="AJ3896" i="9"/>
  <c r="AF3897" i="9"/>
  <c r="AG3897" i="9"/>
  <c r="AH3897" i="9"/>
  <c r="AI3897" i="9"/>
  <c r="AJ3897" i="9"/>
  <c r="AF3898" i="9"/>
  <c r="AG3898" i="9"/>
  <c r="AH3898" i="9"/>
  <c r="AI3898" i="9"/>
  <c r="AJ3898" i="9"/>
  <c r="AF3899" i="9"/>
  <c r="AG3899" i="9"/>
  <c r="AH3899" i="9"/>
  <c r="AI3899" i="9"/>
  <c r="AJ3899" i="9"/>
  <c r="AF3900" i="9"/>
  <c r="AG3900" i="9"/>
  <c r="AH3900" i="9"/>
  <c r="AI3900" i="9"/>
  <c r="AJ3900" i="9"/>
  <c r="AF3901" i="9"/>
  <c r="AG3901" i="9"/>
  <c r="AH3901" i="9"/>
  <c r="AI3901" i="9"/>
  <c r="AJ3901" i="9"/>
  <c r="AF3902" i="9"/>
  <c r="AG3902" i="9"/>
  <c r="AH3902" i="9"/>
  <c r="AI3902" i="9"/>
  <c r="AJ3902" i="9"/>
  <c r="AF3903" i="9"/>
  <c r="AG3903" i="9"/>
  <c r="AH3903" i="9"/>
  <c r="AI3903" i="9"/>
  <c r="AJ3903" i="9"/>
  <c r="AF3904" i="9"/>
  <c r="AG3904" i="9"/>
  <c r="AH3904" i="9"/>
  <c r="AI3904" i="9"/>
  <c r="AJ3904" i="9"/>
  <c r="AF3905" i="9"/>
  <c r="AG3905" i="9"/>
  <c r="AH3905" i="9"/>
  <c r="AI3905" i="9"/>
  <c r="AJ3905" i="9"/>
  <c r="AF3906" i="9"/>
  <c r="AG3906" i="9"/>
  <c r="AH3906" i="9"/>
  <c r="AI3906" i="9"/>
  <c r="AJ3906" i="9"/>
  <c r="AF3907" i="9"/>
  <c r="AG3907" i="9"/>
  <c r="AH3907" i="9"/>
  <c r="AI3907" i="9"/>
  <c r="AJ3907" i="9"/>
  <c r="AF3908" i="9"/>
  <c r="AG3908" i="9"/>
  <c r="AH3908" i="9"/>
  <c r="AI3908" i="9"/>
  <c r="AJ3908" i="9"/>
  <c r="AF3909" i="9"/>
  <c r="AG3909" i="9"/>
  <c r="AH3909" i="9"/>
  <c r="AI3909" i="9"/>
  <c r="AJ3909" i="9"/>
  <c r="AF3910" i="9"/>
  <c r="AG3910" i="9"/>
  <c r="AH3910" i="9"/>
  <c r="AI3910" i="9"/>
  <c r="AJ3910" i="9"/>
  <c r="AF3911" i="9"/>
  <c r="AG3911" i="9"/>
  <c r="AH3911" i="9"/>
  <c r="AI3911" i="9"/>
  <c r="AJ3911" i="9"/>
  <c r="AF3912" i="9"/>
  <c r="AG3912" i="9"/>
  <c r="AH3912" i="9"/>
  <c r="AI3912" i="9"/>
  <c r="AJ3912" i="9"/>
  <c r="AF3913" i="9"/>
  <c r="AG3913" i="9"/>
  <c r="AH3913" i="9"/>
  <c r="AI3913" i="9"/>
  <c r="AJ3913" i="9"/>
  <c r="AF3914" i="9"/>
  <c r="AG3914" i="9"/>
  <c r="AH3914" i="9"/>
  <c r="AI3914" i="9"/>
  <c r="AJ3914" i="9"/>
  <c r="AF3915" i="9"/>
  <c r="AG3915" i="9"/>
  <c r="AH3915" i="9"/>
  <c r="AI3915" i="9"/>
  <c r="AJ3915" i="9"/>
  <c r="AF3916" i="9"/>
  <c r="AG3916" i="9"/>
  <c r="AH3916" i="9"/>
  <c r="AI3916" i="9"/>
  <c r="AJ3916" i="9"/>
  <c r="AF3917" i="9"/>
  <c r="AG3917" i="9"/>
  <c r="AH3917" i="9"/>
  <c r="AI3917" i="9"/>
  <c r="AJ3917" i="9"/>
  <c r="AF3918" i="9"/>
  <c r="AG3918" i="9"/>
  <c r="AH3918" i="9"/>
  <c r="AI3918" i="9"/>
  <c r="AJ3918" i="9"/>
  <c r="AF3919" i="9"/>
  <c r="AG3919" i="9"/>
  <c r="AH3919" i="9"/>
  <c r="AI3919" i="9"/>
  <c r="AJ3919" i="9"/>
  <c r="AF3920" i="9"/>
  <c r="AG3920" i="9"/>
  <c r="AH3920" i="9"/>
  <c r="AI3920" i="9"/>
  <c r="AJ3920" i="9"/>
  <c r="AF3921" i="9"/>
  <c r="AG3921" i="9"/>
  <c r="AH3921" i="9"/>
  <c r="AI3921" i="9"/>
  <c r="AJ3921" i="9"/>
  <c r="AF3922" i="9"/>
  <c r="AG3922" i="9"/>
  <c r="AH3922" i="9"/>
  <c r="AI3922" i="9"/>
  <c r="AJ3922" i="9"/>
  <c r="AF3923" i="9"/>
  <c r="AG3923" i="9"/>
  <c r="AH3923" i="9"/>
  <c r="AI3923" i="9"/>
  <c r="AJ3923" i="9"/>
  <c r="AF3924" i="9"/>
  <c r="AG3924" i="9"/>
  <c r="AH3924" i="9"/>
  <c r="AI3924" i="9"/>
  <c r="AJ3924" i="9"/>
  <c r="AF3925" i="9"/>
  <c r="AG3925" i="9"/>
  <c r="AH3925" i="9"/>
  <c r="AI3925" i="9"/>
  <c r="AJ3925" i="9"/>
  <c r="AF3926" i="9"/>
  <c r="AG3926" i="9"/>
  <c r="AH3926" i="9"/>
  <c r="AI3926" i="9"/>
  <c r="AJ3926" i="9"/>
  <c r="AF3927" i="9"/>
  <c r="AG3927" i="9"/>
  <c r="AH3927" i="9"/>
  <c r="AI3927" i="9"/>
  <c r="AJ3927" i="9"/>
  <c r="AF3928" i="9"/>
  <c r="AG3928" i="9"/>
  <c r="AH3928" i="9"/>
  <c r="AI3928" i="9"/>
  <c r="AJ3928" i="9"/>
  <c r="AF3929" i="9"/>
  <c r="AG3929" i="9"/>
  <c r="AH3929" i="9"/>
  <c r="AI3929" i="9"/>
  <c r="AJ3929" i="9"/>
  <c r="AF3930" i="9"/>
  <c r="AG3930" i="9"/>
  <c r="AH3930" i="9"/>
  <c r="AI3930" i="9"/>
  <c r="AJ3930" i="9"/>
  <c r="AF3931" i="9"/>
  <c r="AG3931" i="9"/>
  <c r="AH3931" i="9"/>
  <c r="AI3931" i="9"/>
  <c r="AJ3931" i="9"/>
  <c r="AF3932" i="9"/>
  <c r="AG3932" i="9"/>
  <c r="AH3932" i="9"/>
  <c r="AI3932" i="9"/>
  <c r="AJ3932" i="9"/>
  <c r="AF3933" i="9"/>
  <c r="AG3933" i="9"/>
  <c r="AH3933" i="9"/>
  <c r="AI3933" i="9"/>
  <c r="AJ3933" i="9"/>
  <c r="AF3934" i="9"/>
  <c r="AG3934" i="9"/>
  <c r="AH3934" i="9"/>
  <c r="AI3934" i="9"/>
  <c r="AJ3934" i="9"/>
  <c r="AF3935" i="9"/>
  <c r="AG3935" i="9"/>
  <c r="AH3935" i="9"/>
  <c r="AI3935" i="9"/>
  <c r="AJ3935" i="9"/>
  <c r="AF3936" i="9"/>
  <c r="AG3936" i="9"/>
  <c r="AH3936" i="9"/>
  <c r="AI3936" i="9"/>
  <c r="AJ3936" i="9"/>
  <c r="AF3937" i="9"/>
  <c r="AG3937" i="9"/>
  <c r="AH3937" i="9"/>
  <c r="AI3937" i="9"/>
  <c r="AJ3937" i="9"/>
  <c r="AF3938" i="9"/>
  <c r="AG3938" i="9"/>
  <c r="AH3938" i="9"/>
  <c r="AI3938" i="9"/>
  <c r="AJ3938" i="9"/>
  <c r="AF3939" i="9"/>
  <c r="AG3939" i="9"/>
  <c r="AH3939" i="9"/>
  <c r="AI3939" i="9"/>
  <c r="AJ3939" i="9"/>
  <c r="AF3940" i="9"/>
  <c r="AG3940" i="9"/>
  <c r="AH3940" i="9"/>
  <c r="AI3940" i="9"/>
  <c r="AJ3940" i="9"/>
  <c r="AF3941" i="9"/>
  <c r="AG3941" i="9"/>
  <c r="AH3941" i="9"/>
  <c r="AI3941" i="9"/>
  <c r="AJ3941" i="9"/>
  <c r="AF3942" i="9"/>
  <c r="AG3942" i="9"/>
  <c r="AH3942" i="9"/>
  <c r="AI3942" i="9"/>
  <c r="AJ3942" i="9"/>
  <c r="AF3943" i="9"/>
  <c r="AG3943" i="9"/>
  <c r="AH3943" i="9"/>
  <c r="AI3943" i="9"/>
  <c r="AJ3943" i="9"/>
  <c r="AF3944" i="9"/>
  <c r="AG3944" i="9"/>
  <c r="AH3944" i="9"/>
  <c r="AI3944" i="9"/>
  <c r="AJ3944" i="9"/>
  <c r="AF3945" i="9"/>
  <c r="AG3945" i="9"/>
  <c r="AH3945" i="9"/>
  <c r="AI3945" i="9"/>
  <c r="AJ3945" i="9"/>
  <c r="AF3946" i="9"/>
  <c r="AG3946" i="9"/>
  <c r="AH3946" i="9"/>
  <c r="AI3946" i="9"/>
  <c r="AJ3946" i="9"/>
  <c r="AF3947" i="9"/>
  <c r="AG3947" i="9"/>
  <c r="AH3947" i="9"/>
  <c r="AI3947" i="9"/>
  <c r="AJ3947" i="9"/>
  <c r="AF3948" i="9"/>
  <c r="AG3948" i="9"/>
  <c r="AH3948" i="9"/>
  <c r="AI3948" i="9"/>
  <c r="AJ3948" i="9"/>
  <c r="AF3949" i="9"/>
  <c r="AG3949" i="9"/>
  <c r="AH3949" i="9"/>
  <c r="AI3949" i="9"/>
  <c r="AJ3949" i="9"/>
  <c r="AF3950" i="9"/>
  <c r="AG3950" i="9"/>
  <c r="AH3950" i="9"/>
  <c r="AI3950" i="9"/>
  <c r="AJ3950" i="9"/>
  <c r="AF3951" i="9"/>
  <c r="AG3951" i="9"/>
  <c r="AH3951" i="9"/>
  <c r="AI3951" i="9"/>
  <c r="AJ3951" i="9"/>
  <c r="AF3952" i="9"/>
  <c r="AG3952" i="9"/>
  <c r="AH3952" i="9"/>
  <c r="AI3952" i="9"/>
  <c r="AJ3952" i="9"/>
  <c r="AF3953" i="9"/>
  <c r="AG3953" i="9"/>
  <c r="AH3953" i="9"/>
  <c r="AI3953" i="9"/>
  <c r="AJ3953" i="9"/>
  <c r="AF3954" i="9"/>
  <c r="AG3954" i="9"/>
  <c r="AH3954" i="9"/>
  <c r="AI3954" i="9"/>
  <c r="AJ3954" i="9"/>
  <c r="AF3955" i="9"/>
  <c r="AG3955" i="9"/>
  <c r="AH3955" i="9"/>
  <c r="AI3955" i="9"/>
  <c r="AJ3955" i="9"/>
  <c r="AF3956" i="9"/>
  <c r="AG3956" i="9"/>
  <c r="AH3956" i="9"/>
  <c r="AI3956" i="9"/>
  <c r="AJ3956" i="9"/>
  <c r="AF3957" i="9"/>
  <c r="AG3957" i="9"/>
  <c r="AH3957" i="9"/>
  <c r="AI3957" i="9"/>
  <c r="AJ3957" i="9"/>
  <c r="AF3958" i="9"/>
  <c r="AG3958" i="9"/>
  <c r="AH3958" i="9"/>
  <c r="AI3958" i="9"/>
  <c r="AJ3958" i="9"/>
  <c r="AF3959" i="9"/>
  <c r="AG3959" i="9"/>
  <c r="AH3959" i="9"/>
  <c r="AI3959" i="9"/>
  <c r="AJ3959" i="9"/>
  <c r="AF3960" i="9"/>
  <c r="AG3960" i="9"/>
  <c r="AH3960" i="9"/>
  <c r="AI3960" i="9"/>
  <c r="AJ3960" i="9"/>
  <c r="AF3961" i="9"/>
  <c r="AG3961" i="9"/>
  <c r="AH3961" i="9"/>
  <c r="AI3961" i="9"/>
  <c r="AJ3961" i="9"/>
  <c r="AF3962" i="9"/>
  <c r="AG3962" i="9"/>
  <c r="AH3962" i="9"/>
  <c r="AI3962" i="9"/>
  <c r="AJ3962" i="9"/>
  <c r="AF3963" i="9"/>
  <c r="AG3963" i="9"/>
  <c r="AH3963" i="9"/>
  <c r="AI3963" i="9"/>
  <c r="AJ3963" i="9"/>
  <c r="AF3964" i="9"/>
  <c r="AG3964" i="9"/>
  <c r="AH3964" i="9"/>
  <c r="AI3964" i="9"/>
  <c r="AJ3964" i="9"/>
  <c r="AF3965" i="9"/>
  <c r="AG3965" i="9"/>
  <c r="AH3965" i="9"/>
  <c r="AI3965" i="9"/>
  <c r="AJ3965" i="9"/>
  <c r="AF3966" i="9"/>
  <c r="AG3966" i="9"/>
  <c r="AH3966" i="9"/>
  <c r="AI3966" i="9"/>
  <c r="AJ3966" i="9"/>
  <c r="AF3967" i="9"/>
  <c r="AG3967" i="9"/>
  <c r="AH3967" i="9"/>
  <c r="AI3967" i="9"/>
  <c r="AJ3967" i="9"/>
  <c r="AF3968" i="9"/>
  <c r="AG3968" i="9"/>
  <c r="AH3968" i="9"/>
  <c r="AI3968" i="9"/>
  <c r="AJ3968" i="9"/>
  <c r="AF3969" i="9"/>
  <c r="AG3969" i="9"/>
  <c r="AH3969" i="9"/>
  <c r="AI3969" i="9"/>
  <c r="AJ3969" i="9"/>
  <c r="AF3970" i="9"/>
  <c r="AG3970" i="9"/>
  <c r="AH3970" i="9"/>
  <c r="AI3970" i="9"/>
  <c r="AJ3970" i="9"/>
  <c r="AF3971" i="9"/>
  <c r="AG3971" i="9"/>
  <c r="AH3971" i="9"/>
  <c r="AI3971" i="9"/>
  <c r="AJ3971" i="9"/>
  <c r="AF3972" i="9"/>
  <c r="AG3972" i="9"/>
  <c r="AH3972" i="9"/>
  <c r="AI3972" i="9"/>
  <c r="AJ3972" i="9"/>
  <c r="AF3973" i="9"/>
  <c r="AG3973" i="9"/>
  <c r="AH3973" i="9"/>
  <c r="AI3973" i="9"/>
  <c r="AJ3973" i="9"/>
  <c r="AF3974" i="9"/>
  <c r="AG3974" i="9"/>
  <c r="AH3974" i="9"/>
  <c r="AI3974" i="9"/>
  <c r="AJ3974" i="9"/>
  <c r="AF3975" i="9"/>
  <c r="AG3975" i="9"/>
  <c r="AH3975" i="9"/>
  <c r="AI3975" i="9"/>
  <c r="AJ3975" i="9"/>
  <c r="AF3976" i="9"/>
  <c r="AG3976" i="9"/>
  <c r="AH3976" i="9"/>
  <c r="AI3976" i="9"/>
  <c r="AJ3976" i="9"/>
  <c r="AF3977" i="9"/>
  <c r="AG3977" i="9"/>
  <c r="AH3977" i="9"/>
  <c r="AI3977" i="9"/>
  <c r="AJ3977" i="9"/>
  <c r="AF3978" i="9"/>
  <c r="AG3978" i="9"/>
  <c r="AH3978" i="9"/>
  <c r="AI3978" i="9"/>
  <c r="AJ3978" i="9"/>
  <c r="AF3979" i="9"/>
  <c r="AG3979" i="9"/>
  <c r="AH3979" i="9"/>
  <c r="AI3979" i="9"/>
  <c r="AJ3979" i="9"/>
  <c r="AF3980" i="9"/>
  <c r="AG3980" i="9"/>
  <c r="AH3980" i="9"/>
  <c r="AI3980" i="9"/>
  <c r="AJ3980" i="9"/>
  <c r="AF3981" i="9"/>
  <c r="AG3981" i="9"/>
  <c r="AH3981" i="9"/>
  <c r="AI3981" i="9"/>
  <c r="AJ3981" i="9"/>
  <c r="AF3982" i="9"/>
  <c r="AG3982" i="9"/>
  <c r="AH3982" i="9"/>
  <c r="AI3982" i="9"/>
  <c r="AJ3982" i="9"/>
  <c r="AF3983" i="9"/>
  <c r="AG3983" i="9"/>
  <c r="AH3983" i="9"/>
  <c r="AI3983" i="9"/>
  <c r="AJ3983" i="9"/>
  <c r="AF3984" i="9"/>
  <c r="AG3984" i="9"/>
  <c r="AH3984" i="9"/>
  <c r="AI3984" i="9"/>
  <c r="AJ3984" i="9"/>
  <c r="AF3985" i="9"/>
  <c r="AG3985" i="9"/>
  <c r="AH3985" i="9"/>
  <c r="AI3985" i="9"/>
  <c r="AJ3985" i="9"/>
  <c r="AF3986" i="9"/>
  <c r="AG3986" i="9"/>
  <c r="AH3986" i="9"/>
  <c r="AI3986" i="9"/>
  <c r="AJ3986" i="9"/>
  <c r="AF3987" i="9"/>
  <c r="AG3987" i="9"/>
  <c r="AH3987" i="9"/>
  <c r="AI3987" i="9"/>
  <c r="AJ3987" i="9"/>
  <c r="AF3988" i="9"/>
  <c r="AG3988" i="9"/>
  <c r="AH3988" i="9"/>
  <c r="AI3988" i="9"/>
  <c r="AJ3988" i="9"/>
  <c r="AF3989" i="9"/>
  <c r="AG3989" i="9"/>
  <c r="AH3989" i="9"/>
  <c r="AI3989" i="9"/>
  <c r="AJ3989" i="9"/>
  <c r="AF3990" i="9"/>
  <c r="AG3990" i="9"/>
  <c r="AH3990" i="9"/>
  <c r="AI3990" i="9"/>
  <c r="AJ3990" i="9"/>
  <c r="AF3991" i="9"/>
  <c r="AG3991" i="9"/>
  <c r="AH3991" i="9"/>
  <c r="AI3991" i="9"/>
  <c r="AJ3991" i="9"/>
  <c r="AF3992" i="9"/>
  <c r="AG3992" i="9"/>
  <c r="AH3992" i="9"/>
  <c r="AI3992" i="9"/>
  <c r="AJ3992" i="9"/>
  <c r="AF3993" i="9"/>
  <c r="AG3993" i="9"/>
  <c r="AH3993" i="9"/>
  <c r="AI3993" i="9"/>
  <c r="AJ3993" i="9"/>
  <c r="AF3994" i="9"/>
  <c r="AG3994" i="9"/>
  <c r="AH3994" i="9"/>
  <c r="AI3994" i="9"/>
  <c r="AJ3994" i="9"/>
  <c r="AF3995" i="9"/>
  <c r="AG3995" i="9"/>
  <c r="AH3995" i="9"/>
  <c r="AI3995" i="9"/>
  <c r="AJ3995" i="9"/>
  <c r="AF3996" i="9"/>
  <c r="AG3996" i="9"/>
  <c r="AH3996" i="9"/>
  <c r="AI3996" i="9"/>
  <c r="AJ3996" i="9"/>
  <c r="AF3997" i="9"/>
  <c r="AG3997" i="9"/>
  <c r="AH3997" i="9"/>
  <c r="AI3997" i="9"/>
  <c r="AJ3997" i="9"/>
  <c r="AF3998" i="9"/>
  <c r="AG3998" i="9"/>
  <c r="AH3998" i="9"/>
  <c r="AI3998" i="9"/>
  <c r="AJ3998" i="9"/>
  <c r="AF3999" i="9"/>
  <c r="AG3999" i="9"/>
  <c r="AH3999" i="9"/>
  <c r="AI3999" i="9"/>
  <c r="AJ3999" i="9"/>
  <c r="AF4000" i="9"/>
  <c r="AG4000" i="9"/>
  <c r="AH4000" i="9"/>
  <c r="AI4000" i="9"/>
  <c r="AJ4000" i="9"/>
  <c r="AF4001" i="9"/>
  <c r="AG4001" i="9"/>
  <c r="AH4001" i="9"/>
  <c r="AI4001" i="9"/>
  <c r="AJ4001" i="9"/>
  <c r="AF4002" i="9"/>
  <c r="AG4002" i="9"/>
  <c r="AH4002" i="9"/>
  <c r="AI4002" i="9"/>
  <c r="AJ4002" i="9"/>
  <c r="AF4003" i="9"/>
  <c r="AG4003" i="9"/>
  <c r="AH4003" i="9"/>
  <c r="AI4003" i="9"/>
  <c r="AJ4003" i="9"/>
  <c r="AF4004" i="9"/>
  <c r="AG4004" i="9"/>
  <c r="AH4004" i="9"/>
  <c r="AI4004" i="9"/>
  <c r="AJ4004" i="9"/>
  <c r="AF4005" i="9"/>
  <c r="AG4005" i="9"/>
  <c r="AH4005" i="9"/>
  <c r="AI4005" i="9"/>
  <c r="AJ4005" i="9"/>
  <c r="AF4006" i="9"/>
  <c r="AG4006" i="9"/>
  <c r="AH4006" i="9"/>
  <c r="AI4006" i="9"/>
  <c r="AJ4006" i="9"/>
  <c r="AF4007" i="9"/>
  <c r="AG4007" i="9"/>
  <c r="AH4007" i="9"/>
  <c r="AI4007" i="9"/>
  <c r="AJ4007" i="9"/>
  <c r="AF4008" i="9"/>
  <c r="AG4008" i="9"/>
  <c r="AH4008" i="9"/>
  <c r="AI4008" i="9"/>
  <c r="AJ4008" i="9"/>
  <c r="AF4009" i="9"/>
  <c r="AG4009" i="9"/>
  <c r="AH4009" i="9"/>
  <c r="AI4009" i="9"/>
  <c r="AJ4009" i="9"/>
  <c r="AF4010" i="9"/>
  <c r="AG4010" i="9"/>
  <c r="AH4010" i="9"/>
  <c r="AI4010" i="9"/>
  <c r="AJ4010" i="9"/>
  <c r="AF4011" i="9"/>
  <c r="AG4011" i="9"/>
  <c r="AH4011" i="9"/>
  <c r="AI4011" i="9"/>
  <c r="AJ4011" i="9"/>
  <c r="AF4012" i="9"/>
  <c r="AG4012" i="9"/>
  <c r="AH4012" i="9"/>
  <c r="AI4012" i="9"/>
  <c r="AJ4012" i="9"/>
  <c r="AF4013" i="9"/>
  <c r="AG4013" i="9"/>
  <c r="AH4013" i="9"/>
  <c r="AI4013" i="9"/>
  <c r="AJ4013" i="9"/>
  <c r="AF4014" i="9"/>
  <c r="AG4014" i="9"/>
  <c r="AH4014" i="9"/>
  <c r="AI4014" i="9"/>
  <c r="AJ4014" i="9"/>
  <c r="AF4015" i="9"/>
  <c r="AG4015" i="9"/>
  <c r="AH4015" i="9"/>
  <c r="AI4015" i="9"/>
  <c r="AJ4015" i="9"/>
  <c r="AF4016" i="9"/>
  <c r="AG4016" i="9"/>
  <c r="AH4016" i="9"/>
  <c r="AI4016" i="9"/>
  <c r="AJ4016" i="9"/>
  <c r="AF4017" i="9"/>
  <c r="AG4017" i="9"/>
  <c r="AH4017" i="9"/>
  <c r="AI4017" i="9"/>
  <c r="AJ4017" i="9"/>
  <c r="AF4018" i="9"/>
  <c r="AG4018" i="9"/>
  <c r="AH4018" i="9"/>
  <c r="AI4018" i="9"/>
  <c r="AJ4018" i="9"/>
  <c r="AF4019" i="9"/>
  <c r="AG4019" i="9"/>
  <c r="AH4019" i="9"/>
  <c r="AI4019" i="9"/>
  <c r="AJ4019" i="9"/>
  <c r="AF4020" i="9"/>
  <c r="AG4020" i="9"/>
  <c r="AH4020" i="9"/>
  <c r="AI4020" i="9"/>
  <c r="AJ4020" i="9"/>
  <c r="AF4021" i="9"/>
  <c r="AG4021" i="9"/>
  <c r="AH4021" i="9"/>
  <c r="AI4021" i="9"/>
  <c r="AJ4021" i="9"/>
  <c r="AF4022" i="9"/>
  <c r="AG4022" i="9"/>
  <c r="AH4022" i="9"/>
  <c r="AI4022" i="9"/>
  <c r="AJ4022" i="9"/>
  <c r="AF4023" i="9"/>
  <c r="AG4023" i="9"/>
  <c r="AH4023" i="9"/>
  <c r="AI4023" i="9"/>
  <c r="AJ4023" i="9"/>
  <c r="AF4024" i="9"/>
  <c r="AG4024" i="9"/>
  <c r="AH4024" i="9"/>
  <c r="AI4024" i="9"/>
  <c r="AJ4024" i="9"/>
  <c r="AF4025" i="9"/>
  <c r="AG4025" i="9"/>
  <c r="AH4025" i="9"/>
  <c r="AI4025" i="9"/>
  <c r="AJ4025" i="9"/>
  <c r="AF4026" i="9"/>
  <c r="AG4026" i="9"/>
  <c r="AH4026" i="9"/>
  <c r="AI4026" i="9"/>
  <c r="AJ4026" i="9"/>
  <c r="AF4027" i="9"/>
  <c r="AG4027" i="9"/>
  <c r="AH4027" i="9"/>
  <c r="AI4027" i="9"/>
  <c r="AJ4027" i="9"/>
  <c r="AF4028" i="9"/>
  <c r="AG4028" i="9"/>
  <c r="AH4028" i="9"/>
  <c r="AI4028" i="9"/>
  <c r="AJ4028" i="9"/>
  <c r="AF4029" i="9"/>
  <c r="AG4029" i="9"/>
  <c r="AH4029" i="9"/>
  <c r="AI4029" i="9"/>
  <c r="AJ4029" i="9"/>
  <c r="AF4030" i="9"/>
  <c r="AG4030" i="9"/>
  <c r="AH4030" i="9"/>
  <c r="AI4030" i="9"/>
  <c r="AJ4030" i="9"/>
  <c r="AF4031" i="9"/>
  <c r="AG4031" i="9"/>
  <c r="AH4031" i="9"/>
  <c r="AI4031" i="9"/>
  <c r="AJ4031" i="9"/>
  <c r="AF4032" i="9"/>
  <c r="AG4032" i="9"/>
  <c r="AH4032" i="9"/>
  <c r="AI4032" i="9"/>
  <c r="AJ4032" i="9"/>
  <c r="AF4033" i="9"/>
  <c r="AG4033" i="9"/>
  <c r="AH4033" i="9"/>
  <c r="AI4033" i="9"/>
  <c r="AJ4033" i="9"/>
  <c r="AF4034" i="9"/>
  <c r="AG4034" i="9"/>
  <c r="AH4034" i="9"/>
  <c r="AI4034" i="9"/>
  <c r="AJ4034" i="9"/>
  <c r="AF4035" i="9"/>
  <c r="AG4035" i="9"/>
  <c r="AH4035" i="9"/>
  <c r="AI4035" i="9"/>
  <c r="AJ4035" i="9"/>
  <c r="AF4036" i="9"/>
  <c r="AG4036" i="9"/>
  <c r="AH4036" i="9"/>
  <c r="AI4036" i="9"/>
  <c r="AJ4036" i="9"/>
  <c r="AF4037" i="9"/>
  <c r="AG4037" i="9"/>
  <c r="AH4037" i="9"/>
  <c r="AI4037" i="9"/>
  <c r="AJ4037" i="9"/>
  <c r="AF4038" i="9"/>
  <c r="AG4038" i="9"/>
  <c r="AH4038" i="9"/>
  <c r="AI4038" i="9"/>
  <c r="AJ4038" i="9"/>
  <c r="AF4039" i="9"/>
  <c r="AG4039" i="9"/>
  <c r="AH4039" i="9"/>
  <c r="AI4039" i="9"/>
  <c r="AJ4039" i="9"/>
  <c r="AF4040" i="9"/>
  <c r="AG4040" i="9"/>
  <c r="AH4040" i="9"/>
  <c r="AI4040" i="9"/>
  <c r="AJ4040" i="9"/>
  <c r="AF4041" i="9"/>
  <c r="AG4041" i="9"/>
  <c r="AH4041" i="9"/>
  <c r="AI4041" i="9"/>
  <c r="AJ4041" i="9"/>
  <c r="AF4042" i="9"/>
  <c r="AG4042" i="9"/>
  <c r="AH4042" i="9"/>
  <c r="AI4042" i="9"/>
  <c r="AJ4042" i="9"/>
  <c r="AF4043" i="9"/>
  <c r="AG4043" i="9"/>
  <c r="AH4043" i="9"/>
  <c r="AI4043" i="9"/>
  <c r="AJ4043" i="9"/>
  <c r="AF4044" i="9"/>
  <c r="AG4044" i="9"/>
  <c r="AH4044" i="9"/>
  <c r="AI4044" i="9"/>
  <c r="AJ4044" i="9"/>
  <c r="AF4045" i="9"/>
  <c r="AG4045" i="9"/>
  <c r="AH4045" i="9"/>
  <c r="AI4045" i="9"/>
  <c r="AJ4045" i="9"/>
  <c r="AF4046" i="9"/>
  <c r="AG4046" i="9"/>
  <c r="AH4046" i="9"/>
  <c r="AI4046" i="9"/>
  <c r="AJ4046" i="9"/>
  <c r="AF4047" i="9"/>
  <c r="AG4047" i="9"/>
  <c r="AH4047" i="9"/>
  <c r="AI4047" i="9"/>
  <c r="AJ4047" i="9"/>
  <c r="AF4048" i="9"/>
  <c r="AG4048" i="9"/>
  <c r="AH4048" i="9"/>
  <c r="AI4048" i="9"/>
  <c r="AJ4048" i="9"/>
  <c r="AF4049" i="9"/>
  <c r="AG4049" i="9"/>
  <c r="AH4049" i="9"/>
  <c r="AI4049" i="9"/>
  <c r="AJ4049" i="9"/>
  <c r="AF4050" i="9"/>
  <c r="AG4050" i="9"/>
  <c r="AH4050" i="9"/>
  <c r="AI4050" i="9"/>
  <c r="AJ4050" i="9"/>
  <c r="AF4051" i="9"/>
  <c r="AG4051" i="9"/>
  <c r="AH4051" i="9"/>
  <c r="AI4051" i="9"/>
  <c r="AJ4051" i="9"/>
  <c r="AF4052" i="9"/>
  <c r="AG4052" i="9"/>
  <c r="AH4052" i="9"/>
  <c r="AI4052" i="9"/>
  <c r="AJ4052" i="9"/>
  <c r="AF4053" i="9"/>
  <c r="AG4053" i="9"/>
  <c r="AH4053" i="9"/>
  <c r="AI4053" i="9"/>
  <c r="AJ4053" i="9"/>
  <c r="AF4054" i="9"/>
  <c r="AG4054" i="9"/>
  <c r="AH4054" i="9"/>
  <c r="AI4054" i="9"/>
  <c r="AJ4054" i="9"/>
  <c r="AF4055" i="9"/>
  <c r="AG4055" i="9"/>
  <c r="AH4055" i="9"/>
  <c r="AI4055" i="9"/>
  <c r="AJ4055" i="9"/>
  <c r="AF4056" i="9"/>
  <c r="AG4056" i="9"/>
  <c r="AH4056" i="9"/>
  <c r="AI4056" i="9"/>
  <c r="AJ4056" i="9"/>
  <c r="AF4057" i="9"/>
  <c r="AG4057" i="9"/>
  <c r="AH4057" i="9"/>
  <c r="AI4057" i="9"/>
  <c r="AJ4057" i="9"/>
  <c r="AF4058" i="9"/>
  <c r="AG4058" i="9"/>
  <c r="AH4058" i="9"/>
  <c r="AI4058" i="9"/>
  <c r="AJ4058" i="9"/>
  <c r="AF4059" i="9"/>
  <c r="AG4059" i="9"/>
  <c r="AH4059" i="9"/>
  <c r="AI4059" i="9"/>
  <c r="AJ4059" i="9"/>
  <c r="AF4060" i="9"/>
  <c r="AG4060" i="9"/>
  <c r="AH4060" i="9"/>
  <c r="AI4060" i="9"/>
  <c r="AJ4060" i="9"/>
  <c r="AF4061" i="9"/>
  <c r="AG4061" i="9"/>
  <c r="AH4061" i="9"/>
  <c r="AI4061" i="9"/>
  <c r="AJ4061" i="9"/>
  <c r="AF4062" i="9"/>
  <c r="AG4062" i="9"/>
  <c r="AH4062" i="9"/>
  <c r="AI4062" i="9"/>
  <c r="AJ4062" i="9"/>
  <c r="AF4063" i="9"/>
  <c r="AG4063" i="9"/>
  <c r="AH4063" i="9"/>
  <c r="AI4063" i="9"/>
  <c r="AJ4063" i="9"/>
  <c r="AF4064" i="9"/>
  <c r="AG4064" i="9"/>
  <c r="AH4064" i="9"/>
  <c r="AI4064" i="9"/>
  <c r="AJ4064" i="9"/>
  <c r="AF4065" i="9"/>
  <c r="AG4065" i="9"/>
  <c r="AH4065" i="9"/>
  <c r="AI4065" i="9"/>
  <c r="AJ4065" i="9"/>
  <c r="AF4066" i="9"/>
  <c r="AG4066" i="9"/>
  <c r="AH4066" i="9"/>
  <c r="AI4066" i="9"/>
  <c r="AJ4066" i="9"/>
  <c r="AF4067" i="9"/>
  <c r="AG4067" i="9"/>
  <c r="AH4067" i="9"/>
  <c r="AI4067" i="9"/>
  <c r="AJ4067" i="9"/>
  <c r="AF4068" i="9"/>
  <c r="AG4068" i="9"/>
  <c r="AH4068" i="9"/>
  <c r="AI4068" i="9"/>
  <c r="AJ4068" i="9"/>
  <c r="AF4069" i="9"/>
  <c r="AG4069" i="9"/>
  <c r="AH4069" i="9"/>
  <c r="AI4069" i="9"/>
  <c r="AJ4069" i="9"/>
  <c r="AF4070" i="9"/>
  <c r="AG4070" i="9"/>
  <c r="AH4070" i="9"/>
  <c r="AI4070" i="9"/>
  <c r="AJ4070" i="9"/>
  <c r="AF4071" i="9"/>
  <c r="AG4071" i="9"/>
  <c r="AH4071" i="9"/>
  <c r="AI4071" i="9"/>
  <c r="AJ4071" i="9"/>
  <c r="AF4072" i="9"/>
  <c r="AG4072" i="9"/>
  <c r="AH4072" i="9"/>
  <c r="AI4072" i="9"/>
  <c r="AJ4072" i="9"/>
  <c r="AF4073" i="9"/>
  <c r="AG4073" i="9"/>
  <c r="AH4073" i="9"/>
  <c r="AI4073" i="9"/>
  <c r="AJ4073" i="9"/>
  <c r="AF4074" i="9"/>
  <c r="AG4074" i="9"/>
  <c r="AH4074" i="9"/>
  <c r="AI4074" i="9"/>
  <c r="AJ4074" i="9"/>
  <c r="AF4075" i="9"/>
  <c r="AG4075" i="9"/>
  <c r="AH4075" i="9"/>
  <c r="AI4075" i="9"/>
  <c r="AJ4075" i="9"/>
  <c r="AF4076" i="9"/>
  <c r="AG4076" i="9"/>
  <c r="AH4076" i="9"/>
  <c r="AI4076" i="9"/>
  <c r="AJ4076" i="9"/>
  <c r="AF4077" i="9"/>
  <c r="AG4077" i="9"/>
  <c r="AH4077" i="9"/>
  <c r="AI4077" i="9"/>
  <c r="AJ4077" i="9"/>
  <c r="AF4078" i="9"/>
  <c r="AG4078" i="9"/>
  <c r="AH4078" i="9"/>
  <c r="AI4078" i="9"/>
  <c r="AJ4078" i="9"/>
  <c r="AF4079" i="9"/>
  <c r="AG4079" i="9"/>
  <c r="AH4079" i="9"/>
  <c r="AI4079" i="9"/>
  <c r="AJ4079" i="9"/>
  <c r="AF4080" i="9"/>
  <c r="AG4080" i="9"/>
  <c r="AH4080" i="9"/>
  <c r="AI4080" i="9"/>
  <c r="AJ4080" i="9"/>
  <c r="AF4081" i="9"/>
  <c r="AG4081" i="9"/>
  <c r="AH4081" i="9"/>
  <c r="AI4081" i="9"/>
  <c r="AJ4081" i="9"/>
  <c r="AF4082" i="9"/>
  <c r="AG4082" i="9"/>
  <c r="AH4082" i="9"/>
  <c r="AI4082" i="9"/>
  <c r="AJ4082" i="9"/>
  <c r="AF4083" i="9"/>
  <c r="AG4083" i="9"/>
  <c r="AH4083" i="9"/>
  <c r="AI4083" i="9"/>
  <c r="AJ4083" i="9"/>
  <c r="AF4084" i="9"/>
  <c r="AG4084" i="9"/>
  <c r="AH4084" i="9"/>
  <c r="AI4084" i="9"/>
  <c r="AJ4084" i="9"/>
  <c r="AF4085" i="9"/>
  <c r="AG4085" i="9"/>
  <c r="AH4085" i="9"/>
  <c r="AI4085" i="9"/>
  <c r="AJ4085" i="9"/>
  <c r="AF4086" i="9"/>
  <c r="AG4086" i="9"/>
  <c r="AH4086" i="9"/>
  <c r="AI4086" i="9"/>
  <c r="AJ4086" i="9"/>
  <c r="AF4087" i="9"/>
  <c r="AG4087" i="9"/>
  <c r="AH4087" i="9"/>
  <c r="AI4087" i="9"/>
  <c r="AJ4087" i="9"/>
  <c r="AF4088" i="9"/>
  <c r="AG4088" i="9"/>
  <c r="AH4088" i="9"/>
  <c r="AI4088" i="9"/>
  <c r="AJ4088" i="9"/>
  <c r="AF4089" i="9"/>
  <c r="AG4089" i="9"/>
  <c r="AH4089" i="9"/>
  <c r="AI4089" i="9"/>
  <c r="AJ4089" i="9"/>
  <c r="AF4090" i="9"/>
  <c r="AG4090" i="9"/>
  <c r="AH4090" i="9"/>
  <c r="AI4090" i="9"/>
  <c r="AJ4090" i="9"/>
  <c r="AF4091" i="9"/>
  <c r="AG4091" i="9"/>
  <c r="AH4091" i="9"/>
  <c r="AI4091" i="9"/>
  <c r="AJ4091" i="9"/>
  <c r="AF4092" i="9"/>
  <c r="AG4092" i="9"/>
  <c r="AH4092" i="9"/>
  <c r="AI4092" i="9"/>
  <c r="AJ4092" i="9"/>
  <c r="AF4093" i="9"/>
  <c r="AG4093" i="9"/>
  <c r="AH4093" i="9"/>
  <c r="AI4093" i="9"/>
  <c r="AJ4093" i="9"/>
  <c r="AF4094" i="9"/>
  <c r="AG4094" i="9"/>
  <c r="AH4094" i="9"/>
  <c r="AI4094" i="9"/>
  <c r="AJ4094" i="9"/>
  <c r="AF4095" i="9"/>
  <c r="AG4095" i="9"/>
  <c r="AH4095" i="9"/>
  <c r="AI4095" i="9"/>
  <c r="AJ4095" i="9"/>
  <c r="AF4096" i="9"/>
  <c r="AG4096" i="9"/>
  <c r="AH4096" i="9"/>
  <c r="AI4096" i="9"/>
  <c r="AJ4096" i="9"/>
  <c r="AF4097" i="9"/>
  <c r="AG4097" i="9"/>
  <c r="AH4097" i="9"/>
  <c r="AI4097" i="9"/>
  <c r="AJ4097" i="9"/>
  <c r="AF4098" i="9"/>
  <c r="AG4098" i="9"/>
  <c r="AH4098" i="9"/>
  <c r="AI4098" i="9"/>
  <c r="AJ4098" i="9"/>
  <c r="AF4099" i="9"/>
  <c r="AG4099" i="9"/>
  <c r="AH4099" i="9"/>
  <c r="AI4099" i="9"/>
  <c r="AJ4099" i="9"/>
  <c r="AF4100" i="9"/>
  <c r="AG4100" i="9"/>
  <c r="AH4100" i="9"/>
  <c r="AI4100" i="9"/>
  <c r="AJ4100" i="9"/>
  <c r="AF4101" i="9"/>
  <c r="AG4101" i="9"/>
  <c r="AH4101" i="9"/>
  <c r="AI4101" i="9"/>
  <c r="AJ4101" i="9"/>
  <c r="AF4102" i="9"/>
  <c r="AG4102" i="9"/>
  <c r="AH4102" i="9"/>
  <c r="AI4102" i="9"/>
  <c r="AJ4102" i="9"/>
  <c r="AF4103" i="9"/>
  <c r="AG4103" i="9"/>
  <c r="AH4103" i="9"/>
  <c r="AI4103" i="9"/>
  <c r="AJ4103" i="9"/>
  <c r="AF4104" i="9"/>
  <c r="AG4104" i="9"/>
  <c r="AH4104" i="9"/>
  <c r="AI4104" i="9"/>
  <c r="AJ4104" i="9"/>
  <c r="AF4105" i="9"/>
  <c r="AG4105" i="9"/>
  <c r="AH4105" i="9"/>
  <c r="AI4105" i="9"/>
  <c r="AJ4105" i="9"/>
  <c r="AF4106" i="9"/>
  <c r="AG4106" i="9"/>
  <c r="AH4106" i="9"/>
  <c r="AI4106" i="9"/>
  <c r="AJ4106" i="9"/>
  <c r="AF4107" i="9"/>
  <c r="AG4107" i="9"/>
  <c r="AH4107" i="9"/>
  <c r="AI4107" i="9"/>
  <c r="AJ4107" i="9"/>
  <c r="AF4108" i="9"/>
  <c r="AG4108" i="9"/>
  <c r="AH4108" i="9"/>
  <c r="AI4108" i="9"/>
  <c r="AJ4108" i="9"/>
  <c r="AF4109" i="9"/>
  <c r="AG4109" i="9"/>
  <c r="AH4109" i="9"/>
  <c r="AI4109" i="9"/>
  <c r="AJ4109" i="9"/>
  <c r="AF4110" i="9"/>
  <c r="AG4110" i="9"/>
  <c r="AH4110" i="9"/>
  <c r="AI4110" i="9"/>
  <c r="AJ4110" i="9"/>
  <c r="AF4111" i="9"/>
  <c r="AG4111" i="9"/>
  <c r="AH4111" i="9"/>
  <c r="AI4111" i="9"/>
  <c r="AJ4111" i="9"/>
  <c r="AF4112" i="9"/>
  <c r="AG4112" i="9"/>
  <c r="AH4112" i="9"/>
  <c r="AI4112" i="9"/>
  <c r="AJ4112" i="9"/>
  <c r="AF4113" i="9"/>
  <c r="AG4113" i="9"/>
  <c r="AH4113" i="9"/>
  <c r="AI4113" i="9"/>
  <c r="AJ4113" i="9"/>
  <c r="AF4114" i="9"/>
  <c r="AG4114" i="9"/>
  <c r="AH4114" i="9"/>
  <c r="AI4114" i="9"/>
  <c r="AJ4114" i="9"/>
  <c r="AF4115" i="9"/>
  <c r="AG4115" i="9"/>
  <c r="AH4115" i="9"/>
  <c r="AI4115" i="9"/>
  <c r="AJ4115" i="9"/>
  <c r="AF4116" i="9"/>
  <c r="AG4116" i="9"/>
  <c r="AH4116" i="9"/>
  <c r="AI4116" i="9"/>
  <c r="AJ4116" i="9"/>
  <c r="AF4117" i="9"/>
  <c r="AG4117" i="9"/>
  <c r="AH4117" i="9"/>
  <c r="AI4117" i="9"/>
  <c r="AJ4117" i="9"/>
  <c r="AF4118" i="9"/>
  <c r="AG4118" i="9"/>
  <c r="AH4118" i="9"/>
  <c r="AI4118" i="9"/>
  <c r="AJ4118" i="9"/>
  <c r="AF4119" i="9"/>
  <c r="AG4119" i="9"/>
  <c r="AH4119" i="9"/>
  <c r="AI4119" i="9"/>
  <c r="AJ4119" i="9"/>
  <c r="AF4120" i="9"/>
  <c r="AG4120" i="9"/>
  <c r="AH4120" i="9"/>
  <c r="AI4120" i="9"/>
  <c r="AJ4120" i="9"/>
  <c r="AF4121" i="9"/>
  <c r="AG4121" i="9"/>
  <c r="AH4121" i="9"/>
  <c r="AI4121" i="9"/>
  <c r="AJ4121" i="9"/>
  <c r="AF4122" i="9"/>
  <c r="AG4122" i="9"/>
  <c r="AH4122" i="9"/>
  <c r="AI4122" i="9"/>
  <c r="AJ4122" i="9"/>
  <c r="AF4123" i="9"/>
  <c r="AG4123" i="9"/>
  <c r="AH4123" i="9"/>
  <c r="AI4123" i="9"/>
  <c r="AJ4123" i="9"/>
  <c r="AF4124" i="9"/>
  <c r="AG4124" i="9"/>
  <c r="AH4124" i="9"/>
  <c r="AI4124" i="9"/>
  <c r="AJ4124" i="9"/>
  <c r="AF4125" i="9"/>
  <c r="AG4125" i="9"/>
  <c r="AH4125" i="9"/>
  <c r="AI4125" i="9"/>
  <c r="AJ4125" i="9"/>
  <c r="AF4126" i="9"/>
  <c r="AG4126" i="9"/>
  <c r="AH4126" i="9"/>
  <c r="AI4126" i="9"/>
  <c r="AJ4126" i="9"/>
  <c r="AF4127" i="9"/>
  <c r="AG4127" i="9"/>
  <c r="AH4127" i="9"/>
  <c r="AI4127" i="9"/>
  <c r="AJ4127" i="9"/>
  <c r="AF4128" i="9"/>
  <c r="AG4128" i="9"/>
  <c r="AH4128" i="9"/>
  <c r="AI4128" i="9"/>
  <c r="AJ4128" i="9"/>
  <c r="AF4129" i="9"/>
  <c r="AG4129" i="9"/>
  <c r="AH4129" i="9"/>
  <c r="AI4129" i="9"/>
  <c r="AJ4129" i="9"/>
  <c r="AF4130" i="9"/>
  <c r="AG4130" i="9"/>
  <c r="AH4130" i="9"/>
  <c r="AI4130" i="9"/>
  <c r="AJ4130" i="9"/>
  <c r="AF4131" i="9"/>
  <c r="AG4131" i="9"/>
  <c r="AH4131" i="9"/>
  <c r="AI4131" i="9"/>
  <c r="AJ4131" i="9"/>
  <c r="AF4132" i="9"/>
  <c r="AG4132" i="9"/>
  <c r="AH4132" i="9"/>
  <c r="AI4132" i="9"/>
  <c r="AJ4132" i="9"/>
  <c r="AF4133" i="9"/>
  <c r="AG4133" i="9"/>
  <c r="AH4133" i="9"/>
  <c r="AI4133" i="9"/>
  <c r="AJ4133" i="9"/>
  <c r="AF4134" i="9"/>
  <c r="AG4134" i="9"/>
  <c r="AH4134" i="9"/>
  <c r="AI4134" i="9"/>
  <c r="AJ4134" i="9"/>
  <c r="AF4135" i="9"/>
  <c r="AG4135" i="9"/>
  <c r="AH4135" i="9"/>
  <c r="AI4135" i="9"/>
  <c r="AJ4135" i="9"/>
  <c r="AF4136" i="9"/>
  <c r="AG4136" i="9"/>
  <c r="AH4136" i="9"/>
  <c r="AI4136" i="9"/>
  <c r="AJ4136" i="9"/>
  <c r="AF4137" i="9"/>
  <c r="AG4137" i="9"/>
  <c r="AH4137" i="9"/>
  <c r="AI4137" i="9"/>
  <c r="AJ4137" i="9"/>
  <c r="AF4138" i="9"/>
  <c r="AG4138" i="9"/>
  <c r="AH4138" i="9"/>
  <c r="AI4138" i="9"/>
  <c r="AJ4138" i="9"/>
  <c r="AF4139" i="9"/>
  <c r="AG4139" i="9"/>
  <c r="AH4139" i="9"/>
  <c r="AI4139" i="9"/>
  <c r="AJ4139" i="9"/>
  <c r="AF4140" i="9"/>
  <c r="AG4140" i="9"/>
  <c r="AH4140" i="9"/>
  <c r="AI4140" i="9"/>
  <c r="AJ4140" i="9"/>
  <c r="AF4141" i="9"/>
  <c r="AG4141" i="9"/>
  <c r="AH4141" i="9"/>
  <c r="AI4141" i="9"/>
  <c r="AJ4141" i="9"/>
  <c r="AF4142" i="9"/>
  <c r="AG4142" i="9"/>
  <c r="AH4142" i="9"/>
  <c r="AI4142" i="9"/>
  <c r="AJ4142" i="9"/>
  <c r="AF4143" i="9"/>
  <c r="AG4143" i="9"/>
  <c r="AH4143" i="9"/>
  <c r="AI4143" i="9"/>
  <c r="AJ4143" i="9"/>
  <c r="AF4144" i="9"/>
  <c r="AG4144" i="9"/>
  <c r="AH4144" i="9"/>
  <c r="AI4144" i="9"/>
  <c r="AJ4144" i="9"/>
  <c r="AF4145" i="9"/>
  <c r="AG4145" i="9"/>
  <c r="AH4145" i="9"/>
  <c r="AI4145" i="9"/>
  <c r="AJ4145" i="9"/>
  <c r="AF4146" i="9"/>
  <c r="AG4146" i="9"/>
  <c r="AH4146" i="9"/>
  <c r="AI4146" i="9"/>
  <c r="AJ4146" i="9"/>
  <c r="AF4147" i="9"/>
  <c r="AG4147" i="9"/>
  <c r="AH4147" i="9"/>
  <c r="AI4147" i="9"/>
  <c r="AJ4147" i="9"/>
  <c r="AF4148" i="9"/>
  <c r="AG4148" i="9"/>
  <c r="AH4148" i="9"/>
  <c r="AI4148" i="9"/>
  <c r="AJ4148" i="9"/>
  <c r="AF4149" i="9"/>
  <c r="AG4149" i="9"/>
  <c r="AH4149" i="9"/>
  <c r="AI4149" i="9"/>
  <c r="AJ4149" i="9"/>
  <c r="AF4150" i="9"/>
  <c r="AG4150" i="9"/>
  <c r="AH4150" i="9"/>
  <c r="AI4150" i="9"/>
  <c r="AJ4150" i="9"/>
  <c r="AF4151" i="9"/>
  <c r="AG4151" i="9"/>
  <c r="AH4151" i="9"/>
  <c r="AI4151" i="9"/>
  <c r="AJ4151" i="9"/>
  <c r="AF4152" i="9"/>
  <c r="AG4152" i="9"/>
  <c r="AH4152" i="9"/>
  <c r="AI4152" i="9"/>
  <c r="AJ4152" i="9"/>
  <c r="AF4153" i="9"/>
  <c r="AG4153" i="9"/>
  <c r="AH4153" i="9"/>
  <c r="AI4153" i="9"/>
  <c r="AJ4153" i="9"/>
  <c r="AF4154" i="9"/>
  <c r="AG4154" i="9"/>
  <c r="AH4154" i="9"/>
  <c r="AI4154" i="9"/>
  <c r="AJ4154" i="9"/>
  <c r="AF4155" i="9"/>
  <c r="AG4155" i="9"/>
  <c r="AH4155" i="9"/>
  <c r="AI4155" i="9"/>
  <c r="AJ4155" i="9"/>
  <c r="AF4156" i="9"/>
  <c r="AG4156" i="9"/>
  <c r="AH4156" i="9"/>
  <c r="AI4156" i="9"/>
  <c r="AJ4156" i="9"/>
  <c r="AF4157" i="9"/>
  <c r="AG4157" i="9"/>
  <c r="AH4157" i="9"/>
  <c r="AI4157" i="9"/>
  <c r="AJ4157" i="9"/>
  <c r="AF4158" i="9"/>
  <c r="AG4158" i="9"/>
  <c r="AH4158" i="9"/>
  <c r="AI4158" i="9"/>
  <c r="AJ4158" i="9"/>
  <c r="AF4159" i="9"/>
  <c r="AG4159" i="9"/>
  <c r="AH4159" i="9"/>
  <c r="AI4159" i="9"/>
  <c r="AJ4159" i="9"/>
  <c r="AF4160" i="9"/>
  <c r="AG4160" i="9"/>
  <c r="AH4160" i="9"/>
  <c r="AI4160" i="9"/>
  <c r="AJ4160" i="9"/>
  <c r="AF4161" i="9"/>
  <c r="AG4161" i="9"/>
  <c r="AH4161" i="9"/>
  <c r="AI4161" i="9"/>
  <c r="AJ4161" i="9"/>
  <c r="AF4162" i="9"/>
  <c r="AG4162" i="9"/>
  <c r="AH4162" i="9"/>
  <c r="AI4162" i="9"/>
  <c r="AJ4162" i="9"/>
  <c r="AF4163" i="9"/>
  <c r="AG4163" i="9"/>
  <c r="AH4163" i="9"/>
  <c r="AI4163" i="9"/>
  <c r="AJ4163" i="9"/>
  <c r="AF4164" i="9"/>
  <c r="AG4164" i="9"/>
  <c r="AH4164" i="9"/>
  <c r="AI4164" i="9"/>
  <c r="AJ4164" i="9"/>
  <c r="AF4165" i="9"/>
  <c r="AG4165" i="9"/>
  <c r="AH4165" i="9"/>
  <c r="AI4165" i="9"/>
  <c r="AJ4165" i="9"/>
  <c r="AF4166" i="9"/>
  <c r="AG4166" i="9"/>
  <c r="AH4166" i="9"/>
  <c r="AI4166" i="9"/>
  <c r="AJ4166" i="9"/>
  <c r="AF4167" i="9"/>
  <c r="AG4167" i="9"/>
  <c r="AH4167" i="9"/>
  <c r="AI4167" i="9"/>
  <c r="AJ4167" i="9"/>
  <c r="AF4168" i="9"/>
  <c r="AG4168" i="9"/>
  <c r="AH4168" i="9"/>
  <c r="AI4168" i="9"/>
  <c r="AJ4168" i="9"/>
  <c r="AF4169" i="9"/>
  <c r="AG4169" i="9"/>
  <c r="AH4169" i="9"/>
  <c r="AI4169" i="9"/>
  <c r="AJ4169" i="9"/>
  <c r="AF4170" i="9"/>
  <c r="AG4170" i="9"/>
  <c r="AH4170" i="9"/>
  <c r="AI4170" i="9"/>
  <c r="AJ4170" i="9"/>
  <c r="AF4171" i="9"/>
  <c r="AG4171" i="9"/>
  <c r="AH4171" i="9"/>
  <c r="AI4171" i="9"/>
  <c r="AJ4171" i="9"/>
  <c r="AF4172" i="9"/>
  <c r="AG4172" i="9"/>
  <c r="AH4172" i="9"/>
  <c r="AI4172" i="9"/>
  <c r="AJ4172" i="9"/>
  <c r="AF4173" i="9"/>
  <c r="AG4173" i="9"/>
  <c r="AH4173" i="9"/>
  <c r="AI4173" i="9"/>
  <c r="AJ4173" i="9"/>
  <c r="AF4174" i="9"/>
  <c r="AG4174" i="9"/>
  <c r="AH4174" i="9"/>
  <c r="AI4174" i="9"/>
  <c r="AJ4174" i="9"/>
  <c r="AF4175" i="9"/>
  <c r="AG4175" i="9"/>
  <c r="AH4175" i="9"/>
  <c r="AI4175" i="9"/>
  <c r="AJ4175" i="9"/>
  <c r="AF4176" i="9"/>
  <c r="AG4176" i="9"/>
  <c r="AH4176" i="9"/>
  <c r="AI4176" i="9"/>
  <c r="AJ4176" i="9"/>
  <c r="AF4177" i="9"/>
  <c r="AG4177" i="9"/>
  <c r="AH4177" i="9"/>
  <c r="AI4177" i="9"/>
  <c r="AJ4177" i="9"/>
  <c r="AF4178" i="9"/>
  <c r="AG4178" i="9"/>
  <c r="AH4178" i="9"/>
  <c r="AI4178" i="9"/>
  <c r="AJ4178" i="9"/>
  <c r="AF4179" i="9"/>
  <c r="AG4179" i="9"/>
  <c r="AH4179" i="9"/>
  <c r="AI4179" i="9"/>
  <c r="AJ4179" i="9"/>
  <c r="AF4180" i="9"/>
  <c r="AG4180" i="9"/>
  <c r="AH4180" i="9"/>
  <c r="AI4180" i="9"/>
  <c r="AJ4180" i="9"/>
  <c r="AF4181" i="9"/>
  <c r="AG4181" i="9"/>
  <c r="AH4181" i="9"/>
  <c r="AI4181" i="9"/>
  <c r="AJ4181" i="9"/>
  <c r="AF4182" i="9"/>
  <c r="AG4182" i="9"/>
  <c r="AH4182" i="9"/>
  <c r="AI4182" i="9"/>
  <c r="AJ4182" i="9"/>
  <c r="AF4183" i="9"/>
  <c r="AG4183" i="9"/>
  <c r="AH4183" i="9"/>
  <c r="AI4183" i="9"/>
  <c r="AJ4183" i="9"/>
  <c r="AF4184" i="9"/>
  <c r="AG4184" i="9"/>
  <c r="AH4184" i="9"/>
  <c r="AI4184" i="9"/>
  <c r="AJ4184" i="9"/>
  <c r="AF4185" i="9"/>
  <c r="AG4185" i="9"/>
  <c r="AH4185" i="9"/>
  <c r="AI4185" i="9"/>
  <c r="AJ4185" i="9"/>
  <c r="AF4186" i="9"/>
  <c r="AG4186" i="9"/>
  <c r="AH4186" i="9"/>
  <c r="AI4186" i="9"/>
  <c r="AJ4186" i="9"/>
  <c r="AF4187" i="9"/>
  <c r="AG4187" i="9"/>
  <c r="AH4187" i="9"/>
  <c r="AI4187" i="9"/>
  <c r="AJ4187" i="9"/>
  <c r="AF4188" i="9"/>
  <c r="AG4188" i="9"/>
  <c r="AH4188" i="9"/>
  <c r="AI4188" i="9"/>
  <c r="AJ4188" i="9"/>
  <c r="AF4189" i="9"/>
  <c r="AG4189" i="9"/>
  <c r="AH4189" i="9"/>
  <c r="AI4189" i="9"/>
  <c r="AJ4189" i="9"/>
  <c r="AF4190" i="9"/>
  <c r="AG4190" i="9"/>
  <c r="AH4190" i="9"/>
  <c r="AI4190" i="9"/>
  <c r="AJ4190" i="9"/>
  <c r="AF4191" i="9"/>
  <c r="AG4191" i="9"/>
  <c r="AH4191" i="9"/>
  <c r="AI4191" i="9"/>
  <c r="AJ4191" i="9"/>
  <c r="AF4192" i="9"/>
  <c r="AG4192" i="9"/>
  <c r="AH4192" i="9"/>
  <c r="AI4192" i="9"/>
  <c r="AJ4192" i="9"/>
  <c r="AF4193" i="9"/>
  <c r="AG4193" i="9"/>
  <c r="AH4193" i="9"/>
  <c r="AI4193" i="9"/>
  <c r="AJ4193" i="9"/>
  <c r="AF4194" i="9"/>
  <c r="AG4194" i="9"/>
  <c r="AH4194" i="9"/>
  <c r="AI4194" i="9"/>
  <c r="AJ4194" i="9"/>
  <c r="AF4195" i="9"/>
  <c r="AG4195" i="9"/>
  <c r="AH4195" i="9"/>
  <c r="AI4195" i="9"/>
  <c r="AJ4195" i="9"/>
  <c r="AF4196" i="9"/>
  <c r="AG4196" i="9"/>
  <c r="AH4196" i="9"/>
  <c r="AI4196" i="9"/>
  <c r="AJ4196" i="9"/>
  <c r="AF4197" i="9"/>
  <c r="AG4197" i="9"/>
  <c r="AH4197" i="9"/>
  <c r="AI4197" i="9"/>
  <c r="AJ4197" i="9"/>
  <c r="AF4198" i="9"/>
  <c r="AG4198" i="9"/>
  <c r="AH4198" i="9"/>
  <c r="AI4198" i="9"/>
  <c r="AJ4198" i="9"/>
  <c r="AF4199" i="9"/>
  <c r="AG4199" i="9"/>
  <c r="AH4199" i="9"/>
  <c r="AI4199" i="9"/>
  <c r="AJ4199" i="9"/>
  <c r="AF4200" i="9"/>
  <c r="AG4200" i="9"/>
  <c r="AH4200" i="9"/>
  <c r="AI4200" i="9"/>
  <c r="AJ4200" i="9"/>
  <c r="AF4201" i="9"/>
  <c r="AG4201" i="9"/>
  <c r="AH4201" i="9"/>
  <c r="AI4201" i="9"/>
  <c r="AJ4201" i="9"/>
  <c r="AF4202" i="9"/>
  <c r="AG4202" i="9"/>
  <c r="AH4202" i="9"/>
  <c r="AI4202" i="9"/>
  <c r="AJ4202" i="9"/>
  <c r="AF4203" i="9"/>
  <c r="AG4203" i="9"/>
  <c r="AH4203" i="9"/>
  <c r="AI4203" i="9"/>
  <c r="AJ4203" i="9"/>
  <c r="AF4204" i="9"/>
  <c r="AG4204" i="9"/>
  <c r="AH4204" i="9"/>
  <c r="AI4204" i="9"/>
  <c r="AJ4204" i="9"/>
  <c r="AF4205" i="9"/>
  <c r="AG4205" i="9"/>
  <c r="AH4205" i="9"/>
  <c r="AI4205" i="9"/>
  <c r="AJ4205" i="9"/>
  <c r="AF4206" i="9"/>
  <c r="AG4206" i="9"/>
  <c r="AH4206" i="9"/>
  <c r="AI4206" i="9"/>
  <c r="AJ4206" i="9"/>
  <c r="AF4207" i="9"/>
  <c r="AG4207" i="9"/>
  <c r="AH4207" i="9"/>
  <c r="AI4207" i="9"/>
  <c r="AJ4207" i="9"/>
  <c r="AF4208" i="9"/>
  <c r="AG4208" i="9"/>
  <c r="AH4208" i="9"/>
  <c r="AI4208" i="9"/>
  <c r="AJ4208" i="9"/>
  <c r="AF4209" i="9"/>
  <c r="AG4209" i="9"/>
  <c r="AH4209" i="9"/>
  <c r="AI4209" i="9"/>
  <c r="AJ4209" i="9"/>
  <c r="AF4210" i="9"/>
  <c r="AG4210" i="9"/>
  <c r="AH4210" i="9"/>
  <c r="AI4210" i="9"/>
  <c r="AJ4210" i="9"/>
  <c r="AF4211" i="9"/>
  <c r="AG4211" i="9"/>
  <c r="AH4211" i="9"/>
  <c r="AI4211" i="9"/>
  <c r="AJ4211" i="9"/>
  <c r="AF4212" i="9"/>
  <c r="AG4212" i="9"/>
  <c r="AH4212" i="9"/>
  <c r="AI4212" i="9"/>
  <c r="AJ4212" i="9"/>
  <c r="AF4213" i="9"/>
  <c r="AG4213" i="9"/>
  <c r="AH4213" i="9"/>
  <c r="AI4213" i="9"/>
  <c r="AJ4213" i="9"/>
  <c r="AF4214" i="9"/>
  <c r="AG4214" i="9"/>
  <c r="AH4214" i="9"/>
  <c r="AI4214" i="9"/>
  <c r="AJ4214" i="9"/>
  <c r="AF4215" i="9"/>
  <c r="AG4215" i="9"/>
  <c r="AH4215" i="9"/>
  <c r="AI4215" i="9"/>
  <c r="AJ4215" i="9"/>
  <c r="AF4216" i="9"/>
  <c r="AG4216" i="9"/>
  <c r="AH4216" i="9"/>
  <c r="AI4216" i="9"/>
  <c r="AJ4216" i="9"/>
  <c r="AF4217" i="9"/>
  <c r="AG4217" i="9"/>
  <c r="AH4217" i="9"/>
  <c r="AI4217" i="9"/>
  <c r="AJ4217" i="9"/>
  <c r="AF4218" i="9"/>
  <c r="AG4218" i="9"/>
  <c r="AH4218" i="9"/>
  <c r="AI4218" i="9"/>
  <c r="AJ4218" i="9"/>
  <c r="AF4219" i="9"/>
  <c r="AG4219" i="9"/>
  <c r="AH4219" i="9"/>
  <c r="AI4219" i="9"/>
  <c r="AJ4219" i="9"/>
  <c r="AF4220" i="9"/>
  <c r="AG4220" i="9"/>
  <c r="AH4220" i="9"/>
  <c r="AI4220" i="9"/>
  <c r="AJ4220" i="9"/>
  <c r="AF4221" i="9"/>
  <c r="AG4221" i="9"/>
  <c r="AH4221" i="9"/>
  <c r="AI4221" i="9"/>
  <c r="AJ4221" i="9"/>
  <c r="AF4222" i="9"/>
  <c r="AG4222" i="9"/>
  <c r="AH4222" i="9"/>
  <c r="AI4222" i="9"/>
  <c r="AJ4222" i="9"/>
  <c r="AF4223" i="9"/>
  <c r="AG4223" i="9"/>
  <c r="AH4223" i="9"/>
  <c r="AI4223" i="9"/>
  <c r="AJ4223" i="9"/>
  <c r="AF4224" i="9"/>
  <c r="AG4224" i="9"/>
  <c r="AH4224" i="9"/>
  <c r="AI4224" i="9"/>
  <c r="AJ4224" i="9"/>
  <c r="AF4225" i="9"/>
  <c r="AG4225" i="9"/>
  <c r="AH4225" i="9"/>
  <c r="AI4225" i="9"/>
  <c r="AJ4225" i="9"/>
  <c r="AF4226" i="9"/>
  <c r="AG4226" i="9"/>
  <c r="AH4226" i="9"/>
  <c r="AI4226" i="9"/>
  <c r="AJ4226" i="9"/>
  <c r="AF4227" i="9"/>
  <c r="AG4227" i="9"/>
  <c r="AH4227" i="9"/>
  <c r="AI4227" i="9"/>
  <c r="AJ4227" i="9"/>
  <c r="AF4228" i="9"/>
  <c r="AG4228" i="9"/>
  <c r="AH4228" i="9"/>
  <c r="AI4228" i="9"/>
  <c r="AJ4228" i="9"/>
  <c r="AF4229" i="9"/>
  <c r="AG4229" i="9"/>
  <c r="AH4229" i="9"/>
  <c r="AI4229" i="9"/>
  <c r="AJ4229" i="9"/>
  <c r="AF4230" i="9"/>
  <c r="AG4230" i="9"/>
  <c r="AH4230" i="9"/>
  <c r="AI4230" i="9"/>
  <c r="AJ4230" i="9"/>
  <c r="AF4231" i="9"/>
  <c r="AG4231" i="9"/>
  <c r="AH4231" i="9"/>
  <c r="AI4231" i="9"/>
  <c r="AJ4231" i="9"/>
  <c r="AF4232" i="9"/>
  <c r="AG4232" i="9"/>
  <c r="AH4232" i="9"/>
  <c r="AI4232" i="9"/>
  <c r="AJ4232" i="9"/>
  <c r="AF4233" i="9"/>
  <c r="AG4233" i="9"/>
  <c r="AH4233" i="9"/>
  <c r="AI4233" i="9"/>
  <c r="AJ4233" i="9"/>
  <c r="AF4234" i="9"/>
  <c r="AG4234" i="9"/>
  <c r="AH4234" i="9"/>
  <c r="AI4234" i="9"/>
  <c r="AJ4234" i="9"/>
  <c r="AF4235" i="9"/>
  <c r="AG4235" i="9"/>
  <c r="AH4235" i="9"/>
  <c r="AI4235" i="9"/>
  <c r="AJ4235" i="9"/>
  <c r="AF4236" i="9"/>
  <c r="AG4236" i="9"/>
  <c r="AH4236" i="9"/>
  <c r="AI4236" i="9"/>
  <c r="AJ4236" i="9"/>
  <c r="AF4237" i="9"/>
  <c r="AG4237" i="9"/>
  <c r="AH4237" i="9"/>
  <c r="AI4237" i="9"/>
  <c r="AJ4237" i="9"/>
  <c r="AF4238" i="9"/>
  <c r="AG4238" i="9"/>
  <c r="AH4238" i="9"/>
  <c r="AI4238" i="9"/>
  <c r="AJ4238" i="9"/>
  <c r="AF4239" i="9"/>
  <c r="AG4239" i="9"/>
  <c r="AH4239" i="9"/>
  <c r="AI4239" i="9"/>
  <c r="AJ4239" i="9"/>
  <c r="AF4240" i="9"/>
  <c r="AG4240" i="9"/>
  <c r="AH4240" i="9"/>
  <c r="AI4240" i="9"/>
  <c r="AJ4240" i="9"/>
  <c r="AF4241" i="9"/>
  <c r="AG4241" i="9"/>
  <c r="AH4241" i="9"/>
  <c r="AI4241" i="9"/>
  <c r="AJ4241" i="9"/>
  <c r="AF4242" i="9"/>
  <c r="AG4242" i="9"/>
  <c r="AH4242" i="9"/>
  <c r="AI4242" i="9"/>
  <c r="AJ4242" i="9"/>
  <c r="AF4243" i="9"/>
  <c r="AG4243" i="9"/>
  <c r="AH4243" i="9"/>
  <c r="AI4243" i="9"/>
  <c r="AJ4243" i="9"/>
  <c r="AF4244" i="9"/>
  <c r="AG4244" i="9"/>
  <c r="AH4244" i="9"/>
  <c r="AI4244" i="9"/>
  <c r="AJ4244" i="9"/>
  <c r="AF4245" i="9"/>
  <c r="AG4245" i="9"/>
  <c r="AH4245" i="9"/>
  <c r="AI4245" i="9"/>
  <c r="AJ4245" i="9"/>
  <c r="AF4246" i="9"/>
  <c r="AG4246" i="9"/>
  <c r="AH4246" i="9"/>
  <c r="AI4246" i="9"/>
  <c r="AJ4246" i="9"/>
  <c r="AF4247" i="9"/>
  <c r="AG4247" i="9"/>
  <c r="AH4247" i="9"/>
  <c r="AI4247" i="9"/>
  <c r="AJ4247" i="9"/>
  <c r="AF4248" i="9"/>
  <c r="AG4248" i="9"/>
  <c r="AH4248" i="9"/>
  <c r="AI4248" i="9"/>
  <c r="AJ4248" i="9"/>
  <c r="AF4249" i="9"/>
  <c r="AG4249" i="9"/>
  <c r="AH4249" i="9"/>
  <c r="AI4249" i="9"/>
  <c r="AJ4249" i="9"/>
  <c r="AF4250" i="9"/>
  <c r="AG4250" i="9"/>
  <c r="AH4250" i="9"/>
  <c r="AI4250" i="9"/>
  <c r="AJ4250" i="9"/>
  <c r="AF4251" i="9"/>
  <c r="AG4251" i="9"/>
  <c r="AH4251" i="9"/>
  <c r="AI4251" i="9"/>
  <c r="AJ4251" i="9"/>
  <c r="AF4252" i="9"/>
  <c r="AG4252" i="9"/>
  <c r="AH4252" i="9"/>
  <c r="AI4252" i="9"/>
  <c r="AJ4252" i="9"/>
  <c r="AF4253" i="9"/>
  <c r="AG4253" i="9"/>
  <c r="AH4253" i="9"/>
  <c r="AI4253" i="9"/>
  <c r="AJ4253" i="9"/>
  <c r="AF4254" i="9"/>
  <c r="AG4254" i="9"/>
  <c r="AH4254" i="9"/>
  <c r="AI4254" i="9"/>
  <c r="AJ4254" i="9"/>
  <c r="AF4255" i="9"/>
  <c r="AG4255" i="9"/>
  <c r="AH4255" i="9"/>
  <c r="AI4255" i="9"/>
  <c r="AJ4255" i="9"/>
  <c r="AF4256" i="9"/>
  <c r="AG4256" i="9"/>
  <c r="AH4256" i="9"/>
  <c r="AI4256" i="9"/>
  <c r="AJ4256" i="9"/>
  <c r="AF4257" i="9"/>
  <c r="AG4257" i="9"/>
  <c r="AH4257" i="9"/>
  <c r="AI4257" i="9"/>
  <c r="AJ4257" i="9"/>
  <c r="AF4258" i="9"/>
  <c r="AG4258" i="9"/>
  <c r="AH4258" i="9"/>
  <c r="AI4258" i="9"/>
  <c r="AJ4258" i="9"/>
  <c r="AF4259" i="9"/>
  <c r="AG4259" i="9"/>
  <c r="AH4259" i="9"/>
  <c r="AI4259" i="9"/>
  <c r="AJ4259" i="9"/>
  <c r="AF4260" i="9"/>
  <c r="AG4260" i="9"/>
  <c r="AH4260" i="9"/>
  <c r="AI4260" i="9"/>
  <c r="AJ4260" i="9"/>
  <c r="AF4261" i="9"/>
  <c r="AG4261" i="9"/>
  <c r="AH4261" i="9"/>
  <c r="AI4261" i="9"/>
  <c r="AJ4261" i="9"/>
  <c r="AF4262" i="9"/>
  <c r="AG4262" i="9"/>
  <c r="AH4262" i="9"/>
  <c r="AI4262" i="9"/>
  <c r="AJ4262" i="9"/>
  <c r="AF4263" i="9"/>
  <c r="AG4263" i="9"/>
  <c r="AH4263" i="9"/>
  <c r="AI4263" i="9"/>
  <c r="AJ4263" i="9"/>
  <c r="AF4264" i="9"/>
  <c r="AG4264" i="9"/>
  <c r="AH4264" i="9"/>
  <c r="AI4264" i="9"/>
  <c r="AJ4264" i="9"/>
  <c r="AF4265" i="9"/>
  <c r="AG4265" i="9"/>
  <c r="AH4265" i="9"/>
  <c r="AI4265" i="9"/>
  <c r="AJ4265" i="9"/>
  <c r="AF4266" i="9"/>
  <c r="AG4266" i="9"/>
  <c r="AH4266" i="9"/>
  <c r="AI4266" i="9"/>
  <c r="AJ4266" i="9"/>
  <c r="AF4267" i="9"/>
  <c r="AG4267" i="9"/>
  <c r="AH4267" i="9"/>
  <c r="AI4267" i="9"/>
  <c r="AJ4267" i="9"/>
  <c r="AF4268" i="9"/>
  <c r="AG4268" i="9"/>
  <c r="AH4268" i="9"/>
  <c r="AI4268" i="9"/>
  <c r="AJ4268" i="9"/>
  <c r="AF4269" i="9"/>
  <c r="AG4269" i="9"/>
  <c r="AH4269" i="9"/>
  <c r="AI4269" i="9"/>
  <c r="AJ4269" i="9"/>
  <c r="AF4270" i="9"/>
  <c r="AG4270" i="9"/>
  <c r="AH4270" i="9"/>
  <c r="AI4270" i="9"/>
  <c r="AJ4270" i="9"/>
  <c r="AF4271" i="9"/>
  <c r="AG4271" i="9"/>
  <c r="AH4271" i="9"/>
  <c r="AI4271" i="9"/>
  <c r="AJ4271" i="9"/>
  <c r="AF4272" i="9"/>
  <c r="AG4272" i="9"/>
  <c r="AH4272" i="9"/>
  <c r="AI4272" i="9"/>
  <c r="AJ4272" i="9"/>
  <c r="AF4273" i="9"/>
  <c r="AG4273" i="9"/>
  <c r="AH4273" i="9"/>
  <c r="AI4273" i="9"/>
  <c r="AJ4273" i="9"/>
  <c r="AF4274" i="9"/>
  <c r="AG4274" i="9"/>
  <c r="AH4274" i="9"/>
  <c r="AI4274" i="9"/>
  <c r="AJ4274" i="9"/>
  <c r="AF4275" i="9"/>
  <c r="AG4275" i="9"/>
  <c r="AH4275" i="9"/>
  <c r="AI4275" i="9"/>
  <c r="AJ4275" i="9"/>
  <c r="AF4276" i="9"/>
  <c r="AG4276" i="9"/>
  <c r="AH4276" i="9"/>
  <c r="AI4276" i="9"/>
  <c r="AJ4276" i="9"/>
  <c r="AF4277" i="9"/>
  <c r="AG4277" i="9"/>
  <c r="AH4277" i="9"/>
  <c r="AI4277" i="9"/>
  <c r="AJ4277" i="9"/>
  <c r="AF4278" i="9"/>
  <c r="AG4278" i="9"/>
  <c r="AH4278" i="9"/>
  <c r="AI4278" i="9"/>
  <c r="AJ4278" i="9"/>
  <c r="AF4279" i="9"/>
  <c r="AG4279" i="9"/>
  <c r="AH4279" i="9"/>
  <c r="AI4279" i="9"/>
  <c r="AJ4279" i="9"/>
  <c r="AF4280" i="9"/>
  <c r="AG4280" i="9"/>
  <c r="AH4280" i="9"/>
  <c r="AI4280" i="9"/>
  <c r="AJ4280" i="9"/>
  <c r="AF4281" i="9"/>
  <c r="AG4281" i="9"/>
  <c r="AH4281" i="9"/>
  <c r="AI4281" i="9"/>
  <c r="AJ4281" i="9"/>
  <c r="AF4282" i="9"/>
  <c r="AG4282" i="9"/>
  <c r="AH4282" i="9"/>
  <c r="AI4282" i="9"/>
  <c r="AJ4282" i="9"/>
  <c r="AF4283" i="9"/>
  <c r="AG4283" i="9"/>
  <c r="AH4283" i="9"/>
  <c r="AI4283" i="9"/>
  <c r="AJ4283" i="9"/>
  <c r="AF4284" i="9"/>
  <c r="AG4284" i="9"/>
  <c r="AH4284" i="9"/>
  <c r="AI4284" i="9"/>
  <c r="AJ4284" i="9"/>
  <c r="AF4285" i="9"/>
  <c r="AG4285" i="9"/>
  <c r="AH4285" i="9"/>
  <c r="AI4285" i="9"/>
  <c r="AJ4285" i="9"/>
  <c r="AF4286" i="9"/>
  <c r="AG4286" i="9"/>
  <c r="AH4286" i="9"/>
  <c r="AI4286" i="9"/>
  <c r="AJ4286" i="9"/>
  <c r="AF4287" i="9"/>
  <c r="AG4287" i="9"/>
  <c r="AH4287" i="9"/>
  <c r="AI4287" i="9"/>
  <c r="AJ4287" i="9"/>
  <c r="AF4288" i="9"/>
  <c r="AG4288" i="9"/>
  <c r="AH4288" i="9"/>
  <c r="AI4288" i="9"/>
  <c r="AJ4288" i="9"/>
  <c r="AF4289" i="9"/>
  <c r="AG4289" i="9"/>
  <c r="AH4289" i="9"/>
  <c r="AI4289" i="9"/>
  <c r="AJ4289" i="9"/>
  <c r="AF4290" i="9"/>
  <c r="AG4290" i="9"/>
  <c r="AH4290" i="9"/>
  <c r="AI4290" i="9"/>
  <c r="AJ4290" i="9"/>
  <c r="AF4291" i="9"/>
  <c r="AG4291" i="9"/>
  <c r="AH4291" i="9"/>
  <c r="AI4291" i="9"/>
  <c r="AJ4291" i="9"/>
  <c r="AF4292" i="9"/>
  <c r="AG4292" i="9"/>
  <c r="AH4292" i="9"/>
  <c r="AI4292" i="9"/>
  <c r="AJ4292" i="9"/>
  <c r="AF4293" i="9"/>
  <c r="AG4293" i="9"/>
  <c r="AH4293" i="9"/>
  <c r="AI4293" i="9"/>
  <c r="AJ4293" i="9"/>
  <c r="AF4294" i="9"/>
  <c r="AG4294" i="9"/>
  <c r="AH4294" i="9"/>
  <c r="AI4294" i="9"/>
  <c r="AJ4294" i="9"/>
  <c r="AF4295" i="9"/>
  <c r="AG4295" i="9"/>
  <c r="AH4295" i="9"/>
  <c r="AI4295" i="9"/>
  <c r="AJ4295" i="9"/>
  <c r="AF4296" i="9"/>
  <c r="AG4296" i="9"/>
  <c r="AH4296" i="9"/>
  <c r="AI4296" i="9"/>
  <c r="AJ4296" i="9"/>
  <c r="AF4297" i="9"/>
  <c r="AG4297" i="9"/>
  <c r="AH4297" i="9"/>
  <c r="AI4297" i="9"/>
  <c r="AJ4297" i="9"/>
  <c r="AF4298" i="9"/>
  <c r="AG4298" i="9"/>
  <c r="AH4298" i="9"/>
  <c r="AI4298" i="9"/>
  <c r="AJ4298" i="9"/>
  <c r="AF4299" i="9"/>
  <c r="AG4299" i="9"/>
  <c r="AH4299" i="9"/>
  <c r="AI4299" i="9"/>
  <c r="AJ4299" i="9"/>
  <c r="AF4300" i="9"/>
  <c r="AG4300" i="9"/>
  <c r="AH4300" i="9"/>
  <c r="AI4300" i="9"/>
  <c r="AJ4300" i="9"/>
  <c r="AF4301" i="9"/>
  <c r="AG4301" i="9"/>
  <c r="AH4301" i="9"/>
  <c r="AI4301" i="9"/>
  <c r="AJ4301" i="9"/>
  <c r="AF4302" i="9"/>
  <c r="AG4302" i="9"/>
  <c r="AH4302" i="9"/>
  <c r="AI4302" i="9"/>
  <c r="AJ4302" i="9"/>
  <c r="AF4303" i="9"/>
  <c r="AG4303" i="9"/>
  <c r="AH4303" i="9"/>
  <c r="AI4303" i="9"/>
  <c r="AJ4303" i="9"/>
  <c r="AF4304" i="9"/>
  <c r="AG4304" i="9"/>
  <c r="AH4304" i="9"/>
  <c r="AI4304" i="9"/>
  <c r="AJ4304" i="9"/>
  <c r="AF4305" i="9"/>
  <c r="AG4305" i="9"/>
  <c r="AH4305" i="9"/>
  <c r="AI4305" i="9"/>
  <c r="AJ4305" i="9"/>
  <c r="AF4306" i="9"/>
  <c r="AG4306" i="9"/>
  <c r="AH4306" i="9"/>
  <c r="AI4306" i="9"/>
  <c r="AJ4306" i="9"/>
  <c r="AF4307" i="9"/>
  <c r="AG4307" i="9"/>
  <c r="AH4307" i="9"/>
  <c r="AI4307" i="9"/>
  <c r="AJ4307" i="9"/>
  <c r="AF4308" i="9"/>
  <c r="AG4308" i="9"/>
  <c r="AH4308" i="9"/>
  <c r="AI4308" i="9"/>
  <c r="AJ4308" i="9"/>
  <c r="AF4309" i="9"/>
  <c r="AG4309" i="9"/>
  <c r="AH4309" i="9"/>
  <c r="AI4309" i="9"/>
  <c r="AJ4309" i="9"/>
  <c r="AF4310" i="9"/>
  <c r="AG4310" i="9"/>
  <c r="AH4310" i="9"/>
  <c r="AI4310" i="9"/>
  <c r="AJ4310" i="9"/>
  <c r="AF4311" i="9"/>
  <c r="AG4311" i="9"/>
  <c r="AH4311" i="9"/>
  <c r="AI4311" i="9"/>
  <c r="AJ4311" i="9"/>
  <c r="AF4312" i="9"/>
  <c r="AG4312" i="9"/>
  <c r="AH4312" i="9"/>
  <c r="AI4312" i="9"/>
  <c r="AJ4312" i="9"/>
  <c r="AF4313" i="9"/>
  <c r="AG4313" i="9"/>
  <c r="AH4313" i="9"/>
  <c r="AI4313" i="9"/>
  <c r="AJ4313" i="9"/>
  <c r="AF4314" i="9"/>
  <c r="AG4314" i="9"/>
  <c r="AH4314" i="9"/>
  <c r="AI4314" i="9"/>
  <c r="AJ4314" i="9"/>
  <c r="AF4315" i="9"/>
  <c r="AG4315" i="9"/>
  <c r="AH4315" i="9"/>
  <c r="AI4315" i="9"/>
  <c r="AJ4315" i="9"/>
  <c r="AF4316" i="9"/>
  <c r="AG4316" i="9"/>
  <c r="AH4316" i="9"/>
  <c r="AI4316" i="9"/>
  <c r="AJ4316" i="9"/>
  <c r="AF4317" i="9"/>
  <c r="AG4317" i="9"/>
  <c r="AH4317" i="9"/>
  <c r="AI4317" i="9"/>
  <c r="AJ4317" i="9"/>
  <c r="AF4318" i="9"/>
  <c r="AG4318" i="9"/>
  <c r="AH4318" i="9"/>
  <c r="AI4318" i="9"/>
  <c r="AJ4318" i="9"/>
  <c r="AF4319" i="9"/>
  <c r="AG4319" i="9"/>
  <c r="AH4319" i="9"/>
  <c r="AI4319" i="9"/>
  <c r="AJ4319" i="9"/>
  <c r="AF4320" i="9"/>
  <c r="AG4320" i="9"/>
  <c r="AH4320" i="9"/>
  <c r="AI4320" i="9"/>
  <c r="AJ4320" i="9"/>
  <c r="AF4321" i="9"/>
  <c r="AG4321" i="9"/>
  <c r="AH4321" i="9"/>
  <c r="AI4321" i="9"/>
  <c r="AJ4321" i="9"/>
  <c r="AF4322" i="9"/>
  <c r="AG4322" i="9"/>
  <c r="AH4322" i="9"/>
  <c r="AI4322" i="9"/>
  <c r="AJ4322" i="9"/>
  <c r="AF4323" i="9"/>
  <c r="AG4323" i="9"/>
  <c r="AH4323" i="9"/>
  <c r="AI4323" i="9"/>
  <c r="AJ4323" i="9"/>
  <c r="AF4324" i="9"/>
  <c r="AG4324" i="9"/>
  <c r="AH4324" i="9"/>
  <c r="AI4324" i="9"/>
  <c r="AJ4324" i="9"/>
  <c r="AF4325" i="9"/>
  <c r="AG4325" i="9"/>
  <c r="AH4325" i="9"/>
  <c r="AI4325" i="9"/>
  <c r="AJ4325" i="9"/>
  <c r="AF4326" i="9"/>
  <c r="AG4326" i="9"/>
  <c r="AH4326" i="9"/>
  <c r="AI4326" i="9"/>
  <c r="AJ4326" i="9"/>
  <c r="AF4327" i="9"/>
  <c r="AG4327" i="9"/>
  <c r="AH4327" i="9"/>
  <c r="AI4327" i="9"/>
  <c r="AJ4327" i="9"/>
  <c r="AF4328" i="9"/>
  <c r="AG4328" i="9"/>
  <c r="AH4328" i="9"/>
  <c r="AI4328" i="9"/>
  <c r="AJ4328" i="9"/>
  <c r="AF4329" i="9"/>
  <c r="AG4329" i="9"/>
  <c r="AH4329" i="9"/>
  <c r="AI4329" i="9"/>
  <c r="AJ4329" i="9"/>
  <c r="AF4330" i="9"/>
  <c r="AG4330" i="9"/>
  <c r="AH4330" i="9"/>
  <c r="AI4330" i="9"/>
  <c r="AJ4330" i="9"/>
  <c r="AF4331" i="9"/>
  <c r="AG4331" i="9"/>
  <c r="AH4331" i="9"/>
  <c r="AI4331" i="9"/>
  <c r="AJ4331" i="9"/>
  <c r="AF4332" i="9"/>
  <c r="AG4332" i="9"/>
  <c r="AH4332" i="9"/>
  <c r="AI4332" i="9"/>
  <c r="AJ4332" i="9"/>
  <c r="AF4333" i="9"/>
  <c r="AG4333" i="9"/>
  <c r="AH4333" i="9"/>
  <c r="AI4333" i="9"/>
  <c r="AJ4333" i="9"/>
  <c r="AF4334" i="9"/>
  <c r="AG4334" i="9"/>
  <c r="AH4334" i="9"/>
  <c r="AI4334" i="9"/>
  <c r="AJ4334" i="9"/>
  <c r="AF4335" i="9"/>
  <c r="AG4335" i="9"/>
  <c r="AH4335" i="9"/>
  <c r="AI4335" i="9"/>
  <c r="AJ4335" i="9"/>
  <c r="AF4336" i="9"/>
  <c r="AG4336" i="9"/>
  <c r="AH4336" i="9"/>
  <c r="AI4336" i="9"/>
  <c r="AJ4336" i="9"/>
  <c r="AF4337" i="9"/>
  <c r="AG4337" i="9"/>
  <c r="AH4337" i="9"/>
  <c r="AI4337" i="9"/>
  <c r="AJ4337" i="9"/>
  <c r="AF4338" i="9"/>
  <c r="AG4338" i="9"/>
  <c r="AH4338" i="9"/>
  <c r="AI4338" i="9"/>
  <c r="AJ4338" i="9"/>
  <c r="AF4339" i="9"/>
  <c r="AG4339" i="9"/>
  <c r="AH4339" i="9"/>
  <c r="AI4339" i="9"/>
  <c r="AJ4339" i="9"/>
  <c r="AF4340" i="9"/>
  <c r="AG4340" i="9"/>
  <c r="AH4340" i="9"/>
  <c r="AI4340" i="9"/>
  <c r="AJ4340" i="9"/>
  <c r="AF4341" i="9"/>
  <c r="AG4341" i="9"/>
  <c r="AH4341" i="9"/>
  <c r="AI4341" i="9"/>
  <c r="AJ4341" i="9"/>
  <c r="AF4342" i="9"/>
  <c r="AG4342" i="9"/>
  <c r="AH4342" i="9"/>
  <c r="AI4342" i="9"/>
  <c r="AJ4342" i="9"/>
  <c r="AF4343" i="9"/>
  <c r="AG4343" i="9"/>
  <c r="AH4343" i="9"/>
  <c r="AI4343" i="9"/>
  <c r="AJ4343" i="9"/>
  <c r="AF4344" i="9"/>
  <c r="AG4344" i="9"/>
  <c r="AH4344" i="9"/>
  <c r="AI4344" i="9"/>
  <c r="AJ4344" i="9"/>
  <c r="AF4345" i="9"/>
  <c r="AG4345" i="9"/>
  <c r="AH4345" i="9"/>
  <c r="AI4345" i="9"/>
  <c r="AJ4345" i="9"/>
  <c r="AF4346" i="9"/>
  <c r="AG4346" i="9"/>
  <c r="AH4346" i="9"/>
  <c r="AI4346" i="9"/>
  <c r="AJ4346" i="9"/>
  <c r="AF4347" i="9"/>
  <c r="AG4347" i="9"/>
  <c r="AH4347" i="9"/>
  <c r="AI4347" i="9"/>
  <c r="AJ4347" i="9"/>
  <c r="AF4348" i="9"/>
  <c r="AG4348" i="9"/>
  <c r="AH4348" i="9"/>
  <c r="AI4348" i="9"/>
  <c r="AJ4348" i="9"/>
  <c r="AF4349" i="9"/>
  <c r="AG4349" i="9"/>
  <c r="AH4349" i="9"/>
  <c r="AI4349" i="9"/>
  <c r="AJ4349" i="9"/>
  <c r="AF4350" i="9"/>
  <c r="AG4350" i="9"/>
  <c r="AH4350" i="9"/>
  <c r="AI4350" i="9"/>
  <c r="AJ4350" i="9"/>
  <c r="AF4351" i="9"/>
  <c r="AG4351" i="9"/>
  <c r="AH4351" i="9"/>
  <c r="AI4351" i="9"/>
  <c r="AJ4351" i="9"/>
  <c r="AF4352" i="9"/>
  <c r="AG4352" i="9"/>
  <c r="AH4352" i="9"/>
  <c r="AI4352" i="9"/>
  <c r="AJ4352" i="9"/>
  <c r="AF4353" i="9"/>
  <c r="AG4353" i="9"/>
  <c r="AH4353" i="9"/>
  <c r="AI4353" i="9"/>
  <c r="AJ4353" i="9"/>
  <c r="AF4354" i="9"/>
  <c r="AG4354" i="9"/>
  <c r="AH4354" i="9"/>
  <c r="AI4354" i="9"/>
  <c r="AJ4354" i="9"/>
  <c r="AF4355" i="9"/>
  <c r="AG4355" i="9"/>
  <c r="AH4355" i="9"/>
  <c r="AI4355" i="9"/>
  <c r="AJ4355" i="9"/>
  <c r="AF4356" i="9"/>
  <c r="AG4356" i="9"/>
  <c r="AH4356" i="9"/>
  <c r="AI4356" i="9"/>
  <c r="AJ4356" i="9"/>
  <c r="AF4357" i="9"/>
  <c r="AG4357" i="9"/>
  <c r="AH4357" i="9"/>
  <c r="AI4357" i="9"/>
  <c r="AJ4357" i="9"/>
  <c r="AF4358" i="9"/>
  <c r="AG4358" i="9"/>
  <c r="AH4358" i="9"/>
  <c r="AI4358" i="9"/>
  <c r="AJ4358" i="9"/>
  <c r="AF4359" i="9"/>
  <c r="AG4359" i="9"/>
  <c r="AH4359" i="9"/>
  <c r="AI4359" i="9"/>
  <c r="AJ4359" i="9"/>
  <c r="AF4360" i="9"/>
  <c r="AG4360" i="9"/>
  <c r="AH4360" i="9"/>
  <c r="AI4360" i="9"/>
  <c r="AJ4360" i="9"/>
  <c r="AF4361" i="9"/>
  <c r="AG4361" i="9"/>
  <c r="AH4361" i="9"/>
  <c r="AI4361" i="9"/>
  <c r="AJ4361" i="9"/>
  <c r="AF4362" i="9"/>
  <c r="AG4362" i="9"/>
  <c r="AH4362" i="9"/>
  <c r="AI4362" i="9"/>
  <c r="AJ4362" i="9"/>
  <c r="AF4363" i="9"/>
  <c r="AG4363" i="9"/>
  <c r="AH4363" i="9"/>
  <c r="AI4363" i="9"/>
  <c r="AJ4363" i="9"/>
  <c r="AF4364" i="9"/>
  <c r="AG4364" i="9"/>
  <c r="AH4364" i="9"/>
  <c r="AI4364" i="9"/>
  <c r="AJ4364" i="9"/>
  <c r="AF4365" i="9"/>
  <c r="AG4365" i="9"/>
  <c r="AH4365" i="9"/>
  <c r="AI4365" i="9"/>
  <c r="AJ4365" i="9"/>
  <c r="AF4366" i="9"/>
  <c r="AG4366" i="9"/>
  <c r="AH4366" i="9"/>
  <c r="AI4366" i="9"/>
  <c r="AJ4366" i="9"/>
  <c r="AF4367" i="9"/>
  <c r="AG4367" i="9"/>
  <c r="AH4367" i="9"/>
  <c r="AI4367" i="9"/>
  <c r="AJ4367" i="9"/>
  <c r="AF4368" i="9"/>
  <c r="AG4368" i="9"/>
  <c r="AH4368" i="9"/>
  <c r="AI4368" i="9"/>
  <c r="AJ4368" i="9"/>
  <c r="AF4369" i="9"/>
  <c r="AG4369" i="9"/>
  <c r="AH4369" i="9"/>
  <c r="AI4369" i="9"/>
  <c r="AJ4369" i="9"/>
  <c r="AF4370" i="9"/>
  <c r="AG4370" i="9"/>
  <c r="AH4370" i="9"/>
  <c r="AI4370" i="9"/>
  <c r="AJ4370" i="9"/>
  <c r="AF4371" i="9"/>
  <c r="AG4371" i="9"/>
  <c r="AH4371" i="9"/>
  <c r="AI4371" i="9"/>
  <c r="AJ4371" i="9"/>
  <c r="AF4372" i="9"/>
  <c r="AG4372" i="9"/>
  <c r="AH4372" i="9"/>
  <c r="AI4372" i="9"/>
  <c r="AJ4372" i="9"/>
  <c r="AF4373" i="9"/>
  <c r="AG4373" i="9"/>
  <c r="AH4373" i="9"/>
  <c r="AI4373" i="9"/>
  <c r="AJ4373" i="9"/>
  <c r="AF4374" i="9"/>
  <c r="AG4374" i="9"/>
  <c r="AH4374" i="9"/>
  <c r="AI4374" i="9"/>
  <c r="AJ4374" i="9"/>
  <c r="AF4375" i="9"/>
  <c r="AG4375" i="9"/>
  <c r="AH4375" i="9"/>
  <c r="AI4375" i="9"/>
  <c r="AJ4375" i="9"/>
  <c r="AF4376" i="9"/>
  <c r="AG4376" i="9"/>
  <c r="AH4376" i="9"/>
  <c r="AI4376" i="9"/>
  <c r="AJ4376" i="9"/>
  <c r="AF4377" i="9"/>
  <c r="AG4377" i="9"/>
  <c r="AH4377" i="9"/>
  <c r="AI4377" i="9"/>
  <c r="AJ4377" i="9"/>
  <c r="AF4378" i="9"/>
  <c r="AG4378" i="9"/>
  <c r="AH4378" i="9"/>
  <c r="AI4378" i="9"/>
  <c r="AJ4378" i="9"/>
  <c r="AF4379" i="9"/>
  <c r="AG4379" i="9"/>
  <c r="AH4379" i="9"/>
  <c r="AI4379" i="9"/>
  <c r="AJ4379" i="9"/>
  <c r="AF4380" i="9"/>
  <c r="AG4380" i="9"/>
  <c r="AH4380" i="9"/>
  <c r="AI4380" i="9"/>
  <c r="AJ4380" i="9"/>
  <c r="AF4381" i="9"/>
  <c r="AG4381" i="9"/>
  <c r="AH4381" i="9"/>
  <c r="AI4381" i="9"/>
  <c r="AJ4381" i="9"/>
  <c r="AF4382" i="9"/>
  <c r="AG4382" i="9"/>
  <c r="AH4382" i="9"/>
  <c r="AI4382" i="9"/>
  <c r="AJ4382" i="9"/>
  <c r="AF4383" i="9"/>
  <c r="AG4383" i="9"/>
  <c r="AH4383" i="9"/>
  <c r="AI4383" i="9"/>
  <c r="AJ4383" i="9"/>
  <c r="AF4384" i="9"/>
  <c r="AG4384" i="9"/>
  <c r="AH4384" i="9"/>
  <c r="AI4384" i="9"/>
  <c r="AJ4384" i="9"/>
  <c r="AF4385" i="9"/>
  <c r="AG4385" i="9"/>
  <c r="AH4385" i="9"/>
  <c r="AI4385" i="9"/>
  <c r="AJ4385" i="9"/>
  <c r="AF4386" i="9"/>
  <c r="AG4386" i="9"/>
  <c r="AH4386" i="9"/>
  <c r="AI4386" i="9"/>
  <c r="AJ4386" i="9"/>
  <c r="AF4387" i="9"/>
  <c r="AG4387" i="9"/>
  <c r="AH4387" i="9"/>
  <c r="AI4387" i="9"/>
  <c r="AJ4387" i="9"/>
  <c r="AF4388" i="9"/>
  <c r="AG4388" i="9"/>
  <c r="AH4388" i="9"/>
  <c r="AI4388" i="9"/>
  <c r="AJ4388" i="9"/>
  <c r="AF4389" i="9"/>
  <c r="AG4389" i="9"/>
  <c r="AH4389" i="9"/>
  <c r="AI4389" i="9"/>
  <c r="AJ4389" i="9"/>
  <c r="AF4390" i="9"/>
  <c r="AG4390" i="9"/>
  <c r="AH4390" i="9"/>
  <c r="AI4390" i="9"/>
  <c r="AJ4390" i="9"/>
  <c r="AF4391" i="9"/>
  <c r="AG4391" i="9"/>
  <c r="AH4391" i="9"/>
  <c r="AI4391" i="9"/>
  <c r="AJ4391" i="9"/>
  <c r="AF4392" i="9"/>
  <c r="AG4392" i="9"/>
  <c r="AH4392" i="9"/>
  <c r="AI4392" i="9"/>
  <c r="AJ4392" i="9"/>
  <c r="AF4393" i="9"/>
  <c r="AG4393" i="9"/>
  <c r="AH4393" i="9"/>
  <c r="AI4393" i="9"/>
  <c r="AJ4393" i="9"/>
  <c r="AF4394" i="9"/>
  <c r="AG4394" i="9"/>
  <c r="AH4394" i="9"/>
  <c r="AI4394" i="9"/>
  <c r="AJ4394" i="9"/>
  <c r="AF4395" i="9"/>
  <c r="AG4395" i="9"/>
  <c r="AH4395" i="9"/>
  <c r="AI4395" i="9"/>
  <c r="AJ4395" i="9"/>
  <c r="AF4396" i="9"/>
  <c r="AG4396" i="9"/>
  <c r="AH4396" i="9"/>
  <c r="AI4396" i="9"/>
  <c r="AJ4396" i="9"/>
  <c r="AF4397" i="9"/>
  <c r="AG4397" i="9"/>
  <c r="AH4397" i="9"/>
  <c r="AI4397" i="9"/>
  <c r="AJ4397" i="9"/>
  <c r="AF4398" i="9"/>
  <c r="AG4398" i="9"/>
  <c r="AH4398" i="9"/>
  <c r="AI4398" i="9"/>
  <c r="AJ4398" i="9"/>
  <c r="AF4399" i="9"/>
  <c r="AG4399" i="9"/>
  <c r="AH4399" i="9"/>
  <c r="AI4399" i="9"/>
  <c r="AJ4399" i="9"/>
  <c r="AF4400" i="9"/>
  <c r="AG4400" i="9"/>
  <c r="AH4400" i="9"/>
  <c r="AI4400" i="9"/>
  <c r="AJ4400" i="9"/>
  <c r="AF4401" i="9"/>
  <c r="AG4401" i="9"/>
  <c r="AH4401" i="9"/>
  <c r="AI4401" i="9"/>
  <c r="AJ4401" i="9"/>
  <c r="AF4402" i="9"/>
  <c r="AG4402" i="9"/>
  <c r="AH4402" i="9"/>
  <c r="AI4402" i="9"/>
  <c r="AJ4402" i="9"/>
  <c r="AF4403" i="9"/>
  <c r="AG4403" i="9"/>
  <c r="AH4403" i="9"/>
  <c r="AI4403" i="9"/>
  <c r="AJ4403" i="9"/>
  <c r="AF4404" i="9"/>
  <c r="AG4404" i="9"/>
  <c r="AH4404" i="9"/>
  <c r="AI4404" i="9"/>
  <c r="AJ4404" i="9"/>
  <c r="AF4405" i="9"/>
  <c r="AG4405" i="9"/>
  <c r="AH4405" i="9"/>
  <c r="AI4405" i="9"/>
  <c r="AJ4405" i="9"/>
  <c r="AF4406" i="9"/>
  <c r="AG4406" i="9"/>
  <c r="AH4406" i="9"/>
  <c r="AI4406" i="9"/>
  <c r="AJ4406" i="9"/>
  <c r="AF4407" i="9"/>
  <c r="AG4407" i="9"/>
  <c r="AH4407" i="9"/>
  <c r="AI4407" i="9"/>
  <c r="AJ4407" i="9"/>
  <c r="AF4408" i="9"/>
  <c r="AG4408" i="9"/>
  <c r="AH4408" i="9"/>
  <c r="AI4408" i="9"/>
  <c r="AJ4408" i="9"/>
  <c r="AF4409" i="9"/>
  <c r="AG4409" i="9"/>
  <c r="AH4409" i="9"/>
  <c r="AI4409" i="9"/>
  <c r="AJ4409" i="9"/>
  <c r="AF4410" i="9"/>
  <c r="AG4410" i="9"/>
  <c r="AH4410" i="9"/>
  <c r="AI4410" i="9"/>
  <c r="AJ4410" i="9"/>
  <c r="AF4411" i="9"/>
  <c r="AG4411" i="9"/>
  <c r="AH4411" i="9"/>
  <c r="AI4411" i="9"/>
  <c r="AJ4411" i="9"/>
  <c r="AF4412" i="9"/>
  <c r="AG4412" i="9"/>
  <c r="AH4412" i="9"/>
  <c r="AI4412" i="9"/>
  <c r="AJ4412" i="9"/>
  <c r="AF4413" i="9"/>
  <c r="AG4413" i="9"/>
  <c r="AH4413" i="9"/>
  <c r="AI4413" i="9"/>
  <c r="AJ4413" i="9"/>
  <c r="AF4414" i="9"/>
  <c r="AG4414" i="9"/>
  <c r="AH4414" i="9"/>
  <c r="AI4414" i="9"/>
  <c r="AJ4414" i="9"/>
  <c r="AF4415" i="9"/>
  <c r="AG4415" i="9"/>
  <c r="AH4415" i="9"/>
  <c r="AI4415" i="9"/>
  <c r="AJ4415" i="9"/>
  <c r="AF4416" i="9"/>
  <c r="AG4416" i="9"/>
  <c r="AH4416" i="9"/>
  <c r="AI4416" i="9"/>
  <c r="AJ4416" i="9"/>
  <c r="AF4417" i="9"/>
  <c r="AG4417" i="9"/>
  <c r="AH4417" i="9"/>
  <c r="AI4417" i="9"/>
  <c r="AJ4417" i="9"/>
  <c r="AF4418" i="9"/>
  <c r="AG4418" i="9"/>
  <c r="AH4418" i="9"/>
  <c r="AI4418" i="9"/>
  <c r="AJ4418" i="9"/>
  <c r="AF4419" i="9"/>
  <c r="AG4419" i="9"/>
  <c r="AH4419" i="9"/>
  <c r="AI4419" i="9"/>
  <c r="AJ4419" i="9"/>
  <c r="AF4420" i="9"/>
  <c r="AG4420" i="9"/>
  <c r="AH4420" i="9"/>
  <c r="AI4420" i="9"/>
  <c r="AJ4420" i="9"/>
  <c r="AF4421" i="9"/>
  <c r="AG4421" i="9"/>
  <c r="AH4421" i="9"/>
  <c r="AI4421" i="9"/>
  <c r="AJ4421" i="9"/>
  <c r="AF4422" i="9"/>
  <c r="AG4422" i="9"/>
  <c r="AH4422" i="9"/>
  <c r="AI4422" i="9"/>
  <c r="AJ4422" i="9"/>
  <c r="AF4423" i="9"/>
  <c r="AG4423" i="9"/>
  <c r="AH4423" i="9"/>
  <c r="AI4423" i="9"/>
  <c r="AJ4423" i="9"/>
  <c r="AF4424" i="9"/>
  <c r="AG4424" i="9"/>
  <c r="AH4424" i="9"/>
  <c r="AI4424" i="9"/>
  <c r="AJ4424" i="9"/>
  <c r="AF4425" i="9"/>
  <c r="AG4425" i="9"/>
  <c r="AH4425" i="9"/>
  <c r="AI4425" i="9"/>
  <c r="AJ4425" i="9"/>
  <c r="AF4426" i="9"/>
  <c r="AG4426" i="9"/>
  <c r="AH4426" i="9"/>
  <c r="AI4426" i="9"/>
  <c r="AJ4426" i="9"/>
  <c r="AF4427" i="9"/>
  <c r="AG4427" i="9"/>
  <c r="AH4427" i="9"/>
  <c r="AI4427" i="9"/>
  <c r="AJ4427" i="9"/>
  <c r="AF4428" i="9"/>
  <c r="AG4428" i="9"/>
  <c r="AH4428" i="9"/>
  <c r="AI4428" i="9"/>
  <c r="AJ4428" i="9"/>
  <c r="AF4429" i="9"/>
  <c r="AG4429" i="9"/>
  <c r="AH4429" i="9"/>
  <c r="AI4429" i="9"/>
  <c r="AJ4429" i="9"/>
  <c r="AF4430" i="9"/>
  <c r="AG4430" i="9"/>
  <c r="AH4430" i="9"/>
  <c r="AI4430" i="9"/>
  <c r="AJ4430" i="9"/>
  <c r="AF4431" i="9"/>
  <c r="AG4431" i="9"/>
  <c r="AH4431" i="9"/>
  <c r="AI4431" i="9"/>
  <c r="AJ4431" i="9"/>
  <c r="AF4432" i="9"/>
  <c r="AG4432" i="9"/>
  <c r="AH4432" i="9"/>
  <c r="AI4432" i="9"/>
  <c r="AJ4432" i="9"/>
  <c r="AF4433" i="9"/>
  <c r="AG4433" i="9"/>
  <c r="AH4433" i="9"/>
  <c r="AI4433" i="9"/>
  <c r="AJ4433" i="9"/>
  <c r="AF4434" i="9"/>
  <c r="AG4434" i="9"/>
  <c r="AH4434" i="9"/>
  <c r="AI4434" i="9"/>
  <c r="AJ4434" i="9"/>
  <c r="AF4435" i="9"/>
  <c r="AG4435" i="9"/>
  <c r="AH4435" i="9"/>
  <c r="AI4435" i="9"/>
  <c r="AJ4435" i="9"/>
  <c r="AF4436" i="9"/>
  <c r="AG4436" i="9"/>
  <c r="AH4436" i="9"/>
  <c r="AI4436" i="9"/>
  <c r="AJ4436" i="9"/>
  <c r="AF4437" i="9"/>
  <c r="AG4437" i="9"/>
  <c r="AH4437" i="9"/>
  <c r="AI4437" i="9"/>
  <c r="AJ4437" i="9"/>
  <c r="AF4438" i="9"/>
  <c r="AG4438" i="9"/>
  <c r="AH4438" i="9"/>
  <c r="AI4438" i="9"/>
  <c r="AJ4438" i="9"/>
  <c r="AF4439" i="9"/>
  <c r="AG4439" i="9"/>
  <c r="AH4439" i="9"/>
  <c r="AI4439" i="9"/>
  <c r="AJ4439" i="9"/>
  <c r="AF4440" i="9"/>
  <c r="AG4440" i="9"/>
  <c r="AH4440" i="9"/>
  <c r="AI4440" i="9"/>
  <c r="AJ4440" i="9"/>
  <c r="AF4441" i="9"/>
  <c r="AG4441" i="9"/>
  <c r="AH4441" i="9"/>
  <c r="AI4441" i="9"/>
  <c r="AJ4441" i="9"/>
  <c r="AF4442" i="9"/>
  <c r="AG4442" i="9"/>
  <c r="AH4442" i="9"/>
  <c r="AI4442" i="9"/>
  <c r="AJ4442" i="9"/>
  <c r="AF4443" i="9"/>
  <c r="AG4443" i="9"/>
  <c r="AH4443" i="9"/>
  <c r="AI4443" i="9"/>
  <c r="AJ4443" i="9"/>
  <c r="AF4444" i="9"/>
  <c r="AG4444" i="9"/>
  <c r="AH4444" i="9"/>
  <c r="AI4444" i="9"/>
  <c r="AJ4444" i="9"/>
  <c r="AF4445" i="9"/>
  <c r="AG4445" i="9"/>
  <c r="AH4445" i="9"/>
  <c r="AI4445" i="9"/>
  <c r="AJ4445" i="9"/>
  <c r="AF4446" i="9"/>
  <c r="AG4446" i="9"/>
  <c r="AH4446" i="9"/>
  <c r="AI4446" i="9"/>
  <c r="AJ4446" i="9"/>
  <c r="AF4447" i="9"/>
  <c r="AG4447" i="9"/>
  <c r="AH4447" i="9"/>
  <c r="AI4447" i="9"/>
  <c r="AJ4447" i="9"/>
  <c r="AF4448" i="9"/>
  <c r="AG4448" i="9"/>
  <c r="AH4448" i="9"/>
  <c r="AI4448" i="9"/>
  <c r="AJ4448" i="9"/>
  <c r="AF4449" i="9"/>
  <c r="AG4449" i="9"/>
  <c r="AH4449" i="9"/>
  <c r="AI4449" i="9"/>
  <c r="AJ4449" i="9"/>
  <c r="AF4450" i="9"/>
  <c r="AG4450" i="9"/>
  <c r="AH4450" i="9"/>
  <c r="AI4450" i="9"/>
  <c r="AJ4450" i="9"/>
  <c r="AF4451" i="9"/>
  <c r="AG4451" i="9"/>
  <c r="AH4451" i="9"/>
  <c r="AI4451" i="9"/>
  <c r="AJ4451" i="9"/>
  <c r="AF4452" i="9"/>
  <c r="AG4452" i="9"/>
  <c r="AH4452" i="9"/>
  <c r="AI4452" i="9"/>
  <c r="AJ4452" i="9"/>
  <c r="AF4453" i="9"/>
  <c r="AG4453" i="9"/>
  <c r="AH4453" i="9"/>
  <c r="AI4453" i="9"/>
  <c r="AJ4453" i="9"/>
  <c r="AF4454" i="9"/>
  <c r="AG4454" i="9"/>
  <c r="AH4454" i="9"/>
  <c r="AI4454" i="9"/>
  <c r="AJ4454" i="9"/>
  <c r="AF4455" i="9"/>
  <c r="AG4455" i="9"/>
  <c r="AH4455" i="9"/>
  <c r="AI4455" i="9"/>
  <c r="AJ4455" i="9"/>
  <c r="AF4456" i="9"/>
  <c r="AG4456" i="9"/>
  <c r="AH4456" i="9"/>
  <c r="AI4456" i="9"/>
  <c r="AJ4456" i="9"/>
  <c r="AF4457" i="9"/>
  <c r="AG4457" i="9"/>
  <c r="AH4457" i="9"/>
  <c r="AI4457" i="9"/>
  <c r="AJ4457" i="9"/>
  <c r="AF4458" i="9"/>
  <c r="AG4458" i="9"/>
  <c r="AH4458" i="9"/>
  <c r="AI4458" i="9"/>
  <c r="AJ4458" i="9"/>
  <c r="AF4459" i="9"/>
  <c r="AG4459" i="9"/>
  <c r="AH4459" i="9"/>
  <c r="AI4459" i="9"/>
  <c r="AJ4459" i="9"/>
  <c r="AF4460" i="9"/>
  <c r="AG4460" i="9"/>
  <c r="AH4460" i="9"/>
  <c r="AI4460" i="9"/>
  <c r="AJ4460" i="9"/>
  <c r="AF4461" i="9"/>
  <c r="AG4461" i="9"/>
  <c r="AH4461" i="9"/>
  <c r="AI4461" i="9"/>
  <c r="AJ4461" i="9"/>
  <c r="AF4462" i="9"/>
  <c r="AG4462" i="9"/>
  <c r="AH4462" i="9"/>
  <c r="AI4462" i="9"/>
  <c r="AJ4462" i="9"/>
  <c r="AF4463" i="9"/>
  <c r="AG4463" i="9"/>
  <c r="AH4463" i="9"/>
  <c r="AI4463" i="9"/>
  <c r="AJ4463" i="9"/>
  <c r="AF4464" i="9"/>
  <c r="AG4464" i="9"/>
  <c r="AH4464" i="9"/>
  <c r="AI4464" i="9"/>
  <c r="AJ4464" i="9"/>
  <c r="AF4465" i="9"/>
  <c r="AG4465" i="9"/>
  <c r="AH4465" i="9"/>
  <c r="AI4465" i="9"/>
  <c r="AJ4465" i="9"/>
  <c r="AF4466" i="9"/>
  <c r="AG4466" i="9"/>
  <c r="AH4466" i="9"/>
  <c r="AI4466" i="9"/>
  <c r="AJ4466" i="9"/>
  <c r="AF4467" i="9"/>
  <c r="AG4467" i="9"/>
  <c r="AH4467" i="9"/>
  <c r="AI4467" i="9"/>
  <c r="AJ4467" i="9"/>
  <c r="AF4468" i="9"/>
  <c r="AG4468" i="9"/>
  <c r="AH4468" i="9"/>
  <c r="AI4468" i="9"/>
  <c r="AJ4468" i="9"/>
  <c r="AF4469" i="9"/>
  <c r="AG4469" i="9"/>
  <c r="AH4469" i="9"/>
  <c r="AI4469" i="9"/>
  <c r="AJ4469" i="9"/>
  <c r="AF4470" i="9"/>
  <c r="AG4470" i="9"/>
  <c r="AH4470" i="9"/>
  <c r="AI4470" i="9"/>
  <c r="AJ4470" i="9"/>
  <c r="AF4471" i="9"/>
  <c r="AG4471" i="9"/>
  <c r="AH4471" i="9"/>
  <c r="AI4471" i="9"/>
  <c r="AJ4471" i="9"/>
  <c r="AF4472" i="9"/>
  <c r="AG4472" i="9"/>
  <c r="AH4472" i="9"/>
  <c r="AI4472" i="9"/>
  <c r="AJ4472" i="9"/>
  <c r="AF4473" i="9"/>
  <c r="AG4473" i="9"/>
  <c r="AH4473" i="9"/>
  <c r="AI4473" i="9"/>
  <c r="AJ4473" i="9"/>
  <c r="AF4474" i="9"/>
  <c r="AG4474" i="9"/>
  <c r="AH4474" i="9"/>
  <c r="AI4474" i="9"/>
  <c r="AJ4474" i="9"/>
  <c r="AF4475" i="9"/>
  <c r="AG4475" i="9"/>
  <c r="AH4475" i="9"/>
  <c r="AI4475" i="9"/>
  <c r="AJ4475" i="9"/>
  <c r="AF4476" i="9"/>
  <c r="AG4476" i="9"/>
  <c r="AH4476" i="9"/>
  <c r="AI4476" i="9"/>
  <c r="AJ4476" i="9"/>
  <c r="AF4477" i="9"/>
  <c r="AG4477" i="9"/>
  <c r="AH4477" i="9"/>
  <c r="AI4477" i="9"/>
  <c r="AJ4477" i="9"/>
  <c r="AF4478" i="9"/>
  <c r="AG4478" i="9"/>
  <c r="AH4478" i="9"/>
  <c r="AI4478" i="9"/>
  <c r="AJ4478" i="9"/>
  <c r="AF4479" i="9"/>
  <c r="AG4479" i="9"/>
  <c r="AH4479" i="9"/>
  <c r="AI4479" i="9"/>
  <c r="AJ4479" i="9"/>
  <c r="AF4480" i="9"/>
  <c r="AG4480" i="9"/>
  <c r="AH4480" i="9"/>
  <c r="AI4480" i="9"/>
  <c r="AJ4480" i="9"/>
  <c r="AF4481" i="9"/>
  <c r="AG4481" i="9"/>
  <c r="AH4481" i="9"/>
  <c r="AI4481" i="9"/>
  <c r="AJ4481" i="9"/>
  <c r="AF4482" i="9"/>
  <c r="AG4482" i="9"/>
  <c r="AH4482" i="9"/>
  <c r="AI4482" i="9"/>
  <c r="AJ4482" i="9"/>
  <c r="AF4483" i="9"/>
  <c r="AG4483" i="9"/>
  <c r="AH4483" i="9"/>
  <c r="AI4483" i="9"/>
  <c r="AJ4483" i="9"/>
  <c r="AF4484" i="9"/>
  <c r="AG4484" i="9"/>
  <c r="AH4484" i="9"/>
  <c r="AI4484" i="9"/>
  <c r="AJ4484" i="9"/>
  <c r="AF4485" i="9"/>
  <c r="AG4485" i="9"/>
  <c r="AH4485" i="9"/>
  <c r="AI4485" i="9"/>
  <c r="AJ4485" i="9"/>
  <c r="AF4486" i="9"/>
  <c r="AG4486" i="9"/>
  <c r="AH4486" i="9"/>
  <c r="AI4486" i="9"/>
  <c r="AJ4486" i="9"/>
  <c r="AF4487" i="9"/>
  <c r="AG4487" i="9"/>
  <c r="AH4487" i="9"/>
  <c r="AI4487" i="9"/>
  <c r="AJ4487" i="9"/>
  <c r="AF4488" i="9"/>
  <c r="AG4488" i="9"/>
  <c r="AH4488" i="9"/>
  <c r="AI4488" i="9"/>
  <c r="AJ4488" i="9"/>
  <c r="AF4489" i="9"/>
  <c r="AG4489" i="9"/>
  <c r="AH4489" i="9"/>
  <c r="AI4489" i="9"/>
  <c r="AJ4489" i="9"/>
  <c r="AF4490" i="9"/>
  <c r="AG4490" i="9"/>
  <c r="AH4490" i="9"/>
  <c r="AI4490" i="9"/>
  <c r="AJ4490" i="9"/>
  <c r="AF4491" i="9"/>
  <c r="AG4491" i="9"/>
  <c r="AH4491" i="9"/>
  <c r="AI4491" i="9"/>
  <c r="AJ4491" i="9"/>
  <c r="AF4492" i="9"/>
  <c r="AG4492" i="9"/>
  <c r="AH4492" i="9"/>
  <c r="AI4492" i="9"/>
  <c r="AJ4492" i="9"/>
  <c r="AF4493" i="9"/>
  <c r="AG4493" i="9"/>
  <c r="AH4493" i="9"/>
  <c r="AI4493" i="9"/>
  <c r="AJ4493" i="9"/>
  <c r="AF4494" i="9"/>
  <c r="AG4494" i="9"/>
  <c r="AH4494" i="9"/>
  <c r="AI4494" i="9"/>
  <c r="AJ4494" i="9"/>
  <c r="AF4495" i="9"/>
  <c r="AG4495" i="9"/>
  <c r="AH4495" i="9"/>
  <c r="AI4495" i="9"/>
  <c r="AJ4495" i="9"/>
  <c r="AF4496" i="9"/>
  <c r="AG4496" i="9"/>
  <c r="AH4496" i="9"/>
  <c r="AI4496" i="9"/>
  <c r="AJ4496" i="9"/>
  <c r="AF4497" i="9"/>
  <c r="AG4497" i="9"/>
  <c r="AH4497" i="9"/>
  <c r="AI4497" i="9"/>
  <c r="AJ4497" i="9"/>
  <c r="AF4498" i="9"/>
  <c r="AG4498" i="9"/>
  <c r="AH4498" i="9"/>
  <c r="AI4498" i="9"/>
  <c r="AJ4498" i="9"/>
  <c r="AF4499" i="9"/>
  <c r="AG4499" i="9"/>
  <c r="AH4499" i="9"/>
  <c r="AI4499" i="9"/>
  <c r="AJ4499" i="9"/>
  <c r="AF4500" i="9"/>
  <c r="AG4500" i="9"/>
  <c r="AH4500" i="9"/>
  <c r="AI4500" i="9"/>
  <c r="AJ4500" i="9"/>
  <c r="AF4501" i="9"/>
  <c r="AG4501" i="9"/>
  <c r="AH4501" i="9"/>
  <c r="AI4501" i="9"/>
  <c r="AJ4501" i="9"/>
  <c r="AF4502" i="9"/>
  <c r="AG4502" i="9"/>
  <c r="AH4502" i="9"/>
  <c r="AI4502" i="9"/>
  <c r="AJ4502" i="9"/>
  <c r="AF4503" i="9"/>
  <c r="AG4503" i="9"/>
  <c r="AH4503" i="9"/>
  <c r="AI4503" i="9"/>
  <c r="AJ4503" i="9"/>
  <c r="AF4504" i="9"/>
  <c r="AG4504" i="9"/>
  <c r="AH4504" i="9"/>
  <c r="AI4504" i="9"/>
  <c r="AJ4504" i="9"/>
  <c r="AF4505" i="9"/>
  <c r="AG4505" i="9"/>
  <c r="AH4505" i="9"/>
  <c r="AI4505" i="9"/>
  <c r="AJ4505" i="9"/>
  <c r="AF4506" i="9"/>
  <c r="AG4506" i="9"/>
  <c r="AH4506" i="9"/>
  <c r="AI4506" i="9"/>
  <c r="AJ4506" i="9"/>
  <c r="AF4507" i="9"/>
  <c r="AG4507" i="9"/>
  <c r="AH4507" i="9"/>
  <c r="AI4507" i="9"/>
  <c r="AJ4507" i="9"/>
  <c r="AF4508" i="9"/>
  <c r="AG4508" i="9"/>
  <c r="AH4508" i="9"/>
  <c r="AI4508" i="9"/>
  <c r="AJ4508" i="9"/>
  <c r="AF4509" i="9"/>
  <c r="AG4509" i="9"/>
  <c r="AH4509" i="9"/>
  <c r="AI4509" i="9"/>
  <c r="AJ4509" i="9"/>
  <c r="AF4510" i="9"/>
  <c r="AG4510" i="9"/>
  <c r="AH4510" i="9"/>
  <c r="AI4510" i="9"/>
  <c r="AJ4510" i="9"/>
  <c r="AF4511" i="9"/>
  <c r="AG4511" i="9"/>
  <c r="AH4511" i="9"/>
  <c r="AI4511" i="9"/>
  <c r="AJ4511" i="9"/>
  <c r="AF4512" i="9"/>
  <c r="AG4512" i="9"/>
  <c r="AH4512" i="9"/>
  <c r="AI4512" i="9"/>
  <c r="AJ4512" i="9"/>
  <c r="AF4513" i="9"/>
  <c r="AG4513" i="9"/>
  <c r="AH4513" i="9"/>
  <c r="AI4513" i="9"/>
  <c r="AJ4513" i="9"/>
  <c r="AF4514" i="9"/>
  <c r="AG4514" i="9"/>
  <c r="AH4514" i="9"/>
  <c r="AI4514" i="9"/>
  <c r="AJ4514" i="9"/>
  <c r="AF4515" i="9"/>
  <c r="AG4515" i="9"/>
  <c r="AH4515" i="9"/>
  <c r="AI4515" i="9"/>
  <c r="AJ4515" i="9"/>
  <c r="AF4516" i="9"/>
  <c r="AG4516" i="9"/>
  <c r="AH4516" i="9"/>
  <c r="AI4516" i="9"/>
  <c r="AJ4516" i="9"/>
  <c r="AF4517" i="9"/>
  <c r="AG4517" i="9"/>
  <c r="AH4517" i="9"/>
  <c r="AI4517" i="9"/>
  <c r="AJ4517" i="9"/>
  <c r="AF4518" i="9"/>
  <c r="AG4518" i="9"/>
  <c r="AH4518" i="9"/>
  <c r="AI4518" i="9"/>
  <c r="AJ4518" i="9"/>
  <c r="AF4519" i="9"/>
  <c r="AG4519" i="9"/>
  <c r="AH4519" i="9"/>
  <c r="AI4519" i="9"/>
  <c r="AJ4519" i="9"/>
  <c r="AF4520" i="9"/>
  <c r="AG4520" i="9"/>
  <c r="AH4520" i="9"/>
  <c r="AI4520" i="9"/>
  <c r="AJ4520" i="9"/>
  <c r="AF4521" i="9"/>
  <c r="AG4521" i="9"/>
  <c r="AH4521" i="9"/>
  <c r="AI4521" i="9"/>
  <c r="AJ4521" i="9"/>
  <c r="AF4522" i="9"/>
  <c r="AG4522" i="9"/>
  <c r="AH4522" i="9"/>
  <c r="AI4522" i="9"/>
  <c r="AJ4522" i="9"/>
  <c r="AF4523" i="9"/>
  <c r="AG4523" i="9"/>
  <c r="AH4523" i="9"/>
  <c r="AI4523" i="9"/>
  <c r="AJ4523" i="9"/>
  <c r="AF4524" i="9"/>
  <c r="AG4524" i="9"/>
  <c r="AH4524" i="9"/>
  <c r="AI4524" i="9"/>
  <c r="AJ4524" i="9"/>
  <c r="AF4525" i="9"/>
  <c r="AG4525" i="9"/>
  <c r="AH4525" i="9"/>
  <c r="AI4525" i="9"/>
  <c r="AJ4525" i="9"/>
  <c r="AF4526" i="9"/>
  <c r="AG4526" i="9"/>
  <c r="AH4526" i="9"/>
  <c r="AI4526" i="9"/>
  <c r="AJ4526" i="9"/>
  <c r="AF4527" i="9"/>
  <c r="AG4527" i="9"/>
  <c r="AH4527" i="9"/>
  <c r="AI4527" i="9"/>
  <c r="AJ4527" i="9"/>
  <c r="AF4528" i="9"/>
  <c r="AG4528" i="9"/>
  <c r="AH4528" i="9"/>
  <c r="AI4528" i="9"/>
  <c r="AJ4528" i="9"/>
  <c r="AF4529" i="9"/>
  <c r="AG4529" i="9"/>
  <c r="AH4529" i="9"/>
  <c r="AI4529" i="9"/>
  <c r="AJ4529" i="9"/>
  <c r="AF4530" i="9"/>
  <c r="AG4530" i="9"/>
  <c r="AH4530" i="9"/>
  <c r="AI4530" i="9"/>
  <c r="AJ4530" i="9"/>
  <c r="AF4531" i="9"/>
  <c r="AG4531" i="9"/>
  <c r="AH4531" i="9"/>
  <c r="AI4531" i="9"/>
  <c r="AJ4531" i="9"/>
  <c r="AF4532" i="9"/>
  <c r="AG4532" i="9"/>
  <c r="AH4532" i="9"/>
  <c r="AI4532" i="9"/>
  <c r="AJ4532" i="9"/>
  <c r="AF4533" i="9"/>
  <c r="AG4533" i="9"/>
  <c r="AH4533" i="9"/>
  <c r="AI4533" i="9"/>
  <c r="AJ4533" i="9"/>
  <c r="AF4534" i="9"/>
  <c r="AG4534" i="9"/>
  <c r="AH4534" i="9"/>
  <c r="AI4534" i="9"/>
  <c r="AJ4534" i="9"/>
  <c r="AF4535" i="9"/>
  <c r="AG4535" i="9"/>
  <c r="AH4535" i="9"/>
  <c r="AI4535" i="9"/>
  <c r="AJ4535" i="9"/>
  <c r="AF4536" i="9"/>
  <c r="AG4536" i="9"/>
  <c r="AH4536" i="9"/>
  <c r="AI4536" i="9"/>
  <c r="AJ4536" i="9"/>
  <c r="AF4537" i="9"/>
  <c r="AG4537" i="9"/>
  <c r="AH4537" i="9"/>
  <c r="AI4537" i="9"/>
  <c r="AJ4537" i="9"/>
  <c r="AF4538" i="9"/>
  <c r="AG4538" i="9"/>
  <c r="AH4538" i="9"/>
  <c r="AI4538" i="9"/>
  <c r="AJ4538" i="9"/>
  <c r="AF4539" i="9"/>
  <c r="AG4539" i="9"/>
  <c r="AH4539" i="9"/>
  <c r="AI4539" i="9"/>
  <c r="AJ4539" i="9"/>
  <c r="AF4540" i="9"/>
  <c r="AG4540" i="9"/>
  <c r="AH4540" i="9"/>
  <c r="AI4540" i="9"/>
  <c r="AJ4540" i="9"/>
  <c r="AF4541" i="9"/>
  <c r="AG4541" i="9"/>
  <c r="AH4541" i="9"/>
  <c r="AI4541" i="9"/>
  <c r="AJ4541" i="9"/>
  <c r="AF4542" i="9"/>
  <c r="AG4542" i="9"/>
  <c r="AH4542" i="9"/>
  <c r="AI4542" i="9"/>
  <c r="AJ4542" i="9"/>
  <c r="AF4543" i="9"/>
  <c r="AG4543" i="9"/>
  <c r="AH4543" i="9"/>
  <c r="AI4543" i="9"/>
  <c r="AJ4543" i="9"/>
  <c r="AF4544" i="9"/>
  <c r="AG4544" i="9"/>
  <c r="AH4544" i="9"/>
  <c r="AI4544" i="9"/>
  <c r="AJ4544" i="9"/>
  <c r="AF4545" i="9"/>
  <c r="AG4545" i="9"/>
  <c r="AH4545" i="9"/>
  <c r="AI4545" i="9"/>
  <c r="AJ4545" i="9"/>
  <c r="AF4546" i="9"/>
  <c r="AG4546" i="9"/>
  <c r="AH4546" i="9"/>
  <c r="AI4546" i="9"/>
  <c r="AJ4546" i="9"/>
  <c r="AF4547" i="9"/>
  <c r="AG4547" i="9"/>
  <c r="AH4547" i="9"/>
  <c r="AI4547" i="9"/>
  <c r="AJ4547" i="9"/>
  <c r="AF4548" i="9"/>
  <c r="AG4548" i="9"/>
  <c r="AH4548" i="9"/>
  <c r="AI4548" i="9"/>
  <c r="AJ4548" i="9"/>
  <c r="AF4549" i="9"/>
  <c r="AG4549" i="9"/>
  <c r="AH4549" i="9"/>
  <c r="AI4549" i="9"/>
  <c r="AJ4549" i="9"/>
  <c r="AF4550" i="9"/>
  <c r="AG4550" i="9"/>
  <c r="AH4550" i="9"/>
  <c r="AI4550" i="9"/>
  <c r="AJ4550" i="9"/>
  <c r="AF4551" i="9"/>
  <c r="AG4551" i="9"/>
  <c r="AH4551" i="9"/>
  <c r="AI4551" i="9"/>
  <c r="AJ4551" i="9"/>
  <c r="AF4552" i="9"/>
  <c r="AG4552" i="9"/>
  <c r="AH4552" i="9"/>
  <c r="AI4552" i="9"/>
  <c r="AJ4552" i="9"/>
  <c r="AF4553" i="9"/>
  <c r="AG4553" i="9"/>
  <c r="AH4553" i="9"/>
  <c r="AI4553" i="9"/>
  <c r="AJ4553" i="9"/>
  <c r="AF4554" i="9"/>
  <c r="AG4554" i="9"/>
  <c r="AH4554" i="9"/>
  <c r="AI4554" i="9"/>
  <c r="AJ4554" i="9"/>
  <c r="AF4555" i="9"/>
  <c r="AG4555" i="9"/>
  <c r="AH4555" i="9"/>
  <c r="AI4555" i="9"/>
  <c r="AJ4555" i="9"/>
  <c r="AF4556" i="9"/>
  <c r="AG4556" i="9"/>
  <c r="AH4556" i="9"/>
  <c r="AI4556" i="9"/>
  <c r="AJ4556" i="9"/>
  <c r="AF4557" i="9"/>
  <c r="AG4557" i="9"/>
  <c r="AH4557" i="9"/>
  <c r="AI4557" i="9"/>
  <c r="AJ4557" i="9"/>
  <c r="AF4558" i="9"/>
  <c r="AG4558" i="9"/>
  <c r="AH4558" i="9"/>
  <c r="AI4558" i="9"/>
  <c r="AJ4558" i="9"/>
  <c r="AF4559" i="9"/>
  <c r="AG4559" i="9"/>
  <c r="AH4559" i="9"/>
  <c r="AI4559" i="9"/>
  <c r="AJ4559" i="9"/>
  <c r="AF4560" i="9"/>
  <c r="AG4560" i="9"/>
  <c r="AH4560" i="9"/>
  <c r="AI4560" i="9"/>
  <c r="AJ4560" i="9"/>
  <c r="AF4561" i="9"/>
  <c r="AG4561" i="9"/>
  <c r="AH4561" i="9"/>
  <c r="AI4561" i="9"/>
  <c r="AJ4561" i="9"/>
  <c r="AF4562" i="9"/>
  <c r="AG4562" i="9"/>
  <c r="AH4562" i="9"/>
  <c r="AI4562" i="9"/>
  <c r="AJ4562" i="9"/>
  <c r="AF4563" i="9"/>
  <c r="AG4563" i="9"/>
  <c r="AH4563" i="9"/>
  <c r="AI4563" i="9"/>
  <c r="AJ4563" i="9"/>
  <c r="AF4564" i="9"/>
  <c r="AG4564" i="9"/>
  <c r="AH4564" i="9"/>
  <c r="AI4564" i="9"/>
  <c r="AJ4564" i="9"/>
  <c r="AF4565" i="9"/>
  <c r="AG4565" i="9"/>
  <c r="AH4565" i="9"/>
  <c r="AI4565" i="9"/>
  <c r="AJ4565" i="9"/>
  <c r="AF4566" i="9"/>
  <c r="AG4566" i="9"/>
  <c r="AH4566" i="9"/>
  <c r="AI4566" i="9"/>
  <c r="AJ4566" i="9"/>
  <c r="AF4567" i="9"/>
  <c r="AG4567" i="9"/>
  <c r="AH4567" i="9"/>
  <c r="AI4567" i="9"/>
  <c r="AJ4567" i="9"/>
  <c r="AF4568" i="9"/>
  <c r="AG4568" i="9"/>
  <c r="AH4568" i="9"/>
  <c r="AI4568" i="9"/>
  <c r="AJ4568" i="9"/>
  <c r="AF4569" i="9"/>
  <c r="AG4569" i="9"/>
  <c r="AH4569" i="9"/>
  <c r="AI4569" i="9"/>
  <c r="AJ4569" i="9"/>
  <c r="AF4570" i="9"/>
  <c r="AG4570" i="9"/>
  <c r="AH4570" i="9"/>
  <c r="AI4570" i="9"/>
  <c r="AJ4570" i="9"/>
  <c r="AF4571" i="9"/>
  <c r="AG4571" i="9"/>
  <c r="AH4571" i="9"/>
  <c r="AI4571" i="9"/>
  <c r="AJ4571" i="9"/>
  <c r="AF4572" i="9"/>
  <c r="AG4572" i="9"/>
  <c r="AH4572" i="9"/>
  <c r="AI4572" i="9"/>
  <c r="AJ4572" i="9"/>
  <c r="AF4573" i="9"/>
  <c r="AG4573" i="9"/>
  <c r="AH4573" i="9"/>
  <c r="AI4573" i="9"/>
  <c r="AJ4573" i="9"/>
  <c r="AF4574" i="9"/>
  <c r="AG4574" i="9"/>
  <c r="AH4574" i="9"/>
  <c r="AI4574" i="9"/>
  <c r="AJ4574" i="9"/>
  <c r="AF4575" i="9"/>
  <c r="AG4575" i="9"/>
  <c r="AH4575" i="9"/>
  <c r="AI4575" i="9"/>
  <c r="AJ4575" i="9"/>
  <c r="AF4576" i="9"/>
  <c r="AG4576" i="9"/>
  <c r="AH4576" i="9"/>
  <c r="AI4576" i="9"/>
  <c r="AJ4576" i="9"/>
  <c r="AF4577" i="9"/>
  <c r="AG4577" i="9"/>
  <c r="AH4577" i="9"/>
  <c r="AI4577" i="9"/>
  <c r="AJ4577" i="9"/>
  <c r="AF4578" i="9"/>
  <c r="AG4578" i="9"/>
  <c r="AH4578" i="9"/>
  <c r="AI4578" i="9"/>
  <c r="AJ4578" i="9"/>
  <c r="AF4579" i="9"/>
  <c r="AG4579" i="9"/>
  <c r="AH4579" i="9"/>
  <c r="AI4579" i="9"/>
  <c r="AJ4579" i="9"/>
  <c r="AF4580" i="9"/>
  <c r="AG4580" i="9"/>
  <c r="AH4580" i="9"/>
  <c r="AI4580" i="9"/>
  <c r="AJ4580" i="9"/>
  <c r="AF4581" i="9"/>
  <c r="AG4581" i="9"/>
  <c r="AH4581" i="9"/>
  <c r="AI4581" i="9"/>
  <c r="AJ4581" i="9"/>
  <c r="AF4582" i="9"/>
  <c r="AG4582" i="9"/>
  <c r="AH4582" i="9"/>
  <c r="AI4582" i="9"/>
  <c r="AJ4582" i="9"/>
  <c r="AF4583" i="9"/>
  <c r="AG4583" i="9"/>
  <c r="AH4583" i="9"/>
  <c r="AI4583" i="9"/>
  <c r="AJ4583" i="9"/>
  <c r="AF4584" i="9"/>
  <c r="AG4584" i="9"/>
  <c r="AH4584" i="9"/>
  <c r="AI4584" i="9"/>
  <c r="AJ4584" i="9"/>
  <c r="AF4585" i="9"/>
  <c r="AG4585" i="9"/>
  <c r="AH4585" i="9"/>
  <c r="AI4585" i="9"/>
  <c r="AJ4585" i="9"/>
  <c r="AF4586" i="9"/>
  <c r="AG4586" i="9"/>
  <c r="AH4586" i="9"/>
  <c r="AI4586" i="9"/>
  <c r="AJ4586" i="9"/>
  <c r="AF4587" i="9"/>
  <c r="AG4587" i="9"/>
  <c r="AH4587" i="9"/>
  <c r="AI4587" i="9"/>
  <c r="AJ4587" i="9"/>
  <c r="AF4588" i="9"/>
  <c r="AG4588" i="9"/>
  <c r="AH4588" i="9"/>
  <c r="AI4588" i="9"/>
  <c r="AJ4588" i="9"/>
  <c r="AF4589" i="9"/>
  <c r="AG4589" i="9"/>
  <c r="AH4589" i="9"/>
  <c r="AI4589" i="9"/>
  <c r="AJ4589" i="9"/>
  <c r="AF4590" i="9"/>
  <c r="AG4590" i="9"/>
  <c r="AH4590" i="9"/>
  <c r="AI4590" i="9"/>
  <c r="AJ4590" i="9"/>
  <c r="AF4591" i="9"/>
  <c r="AG4591" i="9"/>
  <c r="AH4591" i="9"/>
  <c r="AI4591" i="9"/>
  <c r="AJ4591" i="9"/>
  <c r="AF4592" i="9"/>
  <c r="AG4592" i="9"/>
  <c r="AH4592" i="9"/>
  <c r="AI4592" i="9"/>
  <c r="AJ4592" i="9"/>
  <c r="AF4593" i="9"/>
  <c r="AG4593" i="9"/>
  <c r="AH4593" i="9"/>
  <c r="AI4593" i="9"/>
  <c r="AJ4593" i="9"/>
  <c r="AF4594" i="9"/>
  <c r="AG4594" i="9"/>
  <c r="AH4594" i="9"/>
  <c r="AI4594" i="9"/>
  <c r="AJ4594" i="9"/>
  <c r="AF4595" i="9"/>
  <c r="AG4595" i="9"/>
  <c r="AH4595" i="9"/>
  <c r="AI4595" i="9"/>
  <c r="AJ4595" i="9"/>
  <c r="AF4596" i="9"/>
  <c r="AG4596" i="9"/>
  <c r="AH4596" i="9"/>
  <c r="AI4596" i="9"/>
  <c r="AJ4596" i="9"/>
  <c r="AF4597" i="9"/>
  <c r="AG4597" i="9"/>
  <c r="AH4597" i="9"/>
  <c r="AI4597" i="9"/>
  <c r="AJ4597" i="9"/>
  <c r="AF4598" i="9"/>
  <c r="AG4598" i="9"/>
  <c r="AH4598" i="9"/>
  <c r="AI4598" i="9"/>
  <c r="AJ4598" i="9"/>
  <c r="AF4599" i="9"/>
  <c r="AG4599" i="9"/>
  <c r="AH4599" i="9"/>
  <c r="AI4599" i="9"/>
  <c r="AJ4599" i="9"/>
  <c r="AF4600" i="9"/>
  <c r="AG4600" i="9"/>
  <c r="AH4600" i="9"/>
  <c r="AI4600" i="9"/>
  <c r="AJ4600" i="9"/>
  <c r="AF4601" i="9"/>
  <c r="AG4601" i="9"/>
  <c r="AH4601" i="9"/>
  <c r="AI4601" i="9"/>
  <c r="AJ4601" i="9"/>
  <c r="AF4602" i="9"/>
  <c r="AG4602" i="9"/>
  <c r="AH4602" i="9"/>
  <c r="AI4602" i="9"/>
  <c r="AJ4602" i="9"/>
  <c r="AF4603" i="9"/>
  <c r="AG4603" i="9"/>
  <c r="AH4603" i="9"/>
  <c r="AI4603" i="9"/>
  <c r="AJ4603" i="9"/>
  <c r="AF4604" i="9"/>
  <c r="AG4604" i="9"/>
  <c r="AH4604" i="9"/>
  <c r="AI4604" i="9"/>
  <c r="AJ4604" i="9"/>
  <c r="AF4605" i="9"/>
  <c r="AG4605" i="9"/>
  <c r="AH4605" i="9"/>
  <c r="AI4605" i="9"/>
  <c r="AJ4605" i="9"/>
  <c r="AF4606" i="9"/>
  <c r="AG4606" i="9"/>
  <c r="AH4606" i="9"/>
  <c r="AI4606" i="9"/>
  <c r="AJ4606" i="9"/>
  <c r="AF4607" i="9"/>
  <c r="AG4607" i="9"/>
  <c r="AH4607" i="9"/>
  <c r="AI4607" i="9"/>
  <c r="AJ4607" i="9"/>
  <c r="AF4608" i="9"/>
  <c r="AG4608" i="9"/>
  <c r="AH4608" i="9"/>
  <c r="AI4608" i="9"/>
  <c r="AJ4608" i="9"/>
  <c r="AF4609" i="9"/>
  <c r="AG4609" i="9"/>
  <c r="AH4609" i="9"/>
  <c r="AI4609" i="9"/>
  <c r="AJ4609" i="9"/>
  <c r="AF4610" i="9"/>
  <c r="AG4610" i="9"/>
  <c r="AH4610" i="9"/>
  <c r="AI4610" i="9"/>
  <c r="AJ4610" i="9"/>
  <c r="AF4611" i="9"/>
  <c r="AG4611" i="9"/>
  <c r="AH4611" i="9"/>
  <c r="AI4611" i="9"/>
  <c r="AJ4611" i="9"/>
  <c r="AF4612" i="9"/>
  <c r="AG4612" i="9"/>
  <c r="AH4612" i="9"/>
  <c r="AI4612" i="9"/>
  <c r="AJ4612" i="9"/>
  <c r="AF4613" i="9"/>
  <c r="AG4613" i="9"/>
  <c r="AH4613" i="9"/>
  <c r="AI4613" i="9"/>
  <c r="AJ4613" i="9"/>
  <c r="AF4614" i="9"/>
  <c r="AG4614" i="9"/>
  <c r="AH4614" i="9"/>
  <c r="AI4614" i="9"/>
  <c r="AJ4614" i="9"/>
  <c r="AF4615" i="9"/>
  <c r="AG4615" i="9"/>
  <c r="AH4615" i="9"/>
  <c r="AI4615" i="9"/>
  <c r="AJ4615" i="9"/>
  <c r="AF4616" i="9"/>
  <c r="AG4616" i="9"/>
  <c r="AH4616" i="9"/>
  <c r="AI4616" i="9"/>
  <c r="AJ4616" i="9"/>
  <c r="AF4617" i="9"/>
  <c r="AG4617" i="9"/>
  <c r="AH4617" i="9"/>
  <c r="AI4617" i="9"/>
  <c r="AJ4617" i="9"/>
  <c r="AF4618" i="9"/>
  <c r="AG4618" i="9"/>
  <c r="AH4618" i="9"/>
  <c r="AI4618" i="9"/>
  <c r="AJ4618" i="9"/>
  <c r="AF4619" i="9"/>
  <c r="AG4619" i="9"/>
  <c r="AH4619" i="9"/>
  <c r="AI4619" i="9"/>
  <c r="AJ4619" i="9"/>
  <c r="AF4620" i="9"/>
  <c r="AG4620" i="9"/>
  <c r="AH4620" i="9"/>
  <c r="AI4620" i="9"/>
  <c r="AJ4620" i="9"/>
  <c r="AF4621" i="9"/>
  <c r="AG4621" i="9"/>
  <c r="AH4621" i="9"/>
  <c r="AI4621" i="9"/>
  <c r="AJ4621" i="9"/>
  <c r="AF4622" i="9"/>
  <c r="AG4622" i="9"/>
  <c r="AH4622" i="9"/>
  <c r="AI4622" i="9"/>
  <c r="AJ4622" i="9"/>
  <c r="AF4623" i="9"/>
  <c r="AG4623" i="9"/>
  <c r="AH4623" i="9"/>
  <c r="AI4623" i="9"/>
  <c r="AJ4623" i="9"/>
  <c r="AF4624" i="9"/>
  <c r="AG4624" i="9"/>
  <c r="AH4624" i="9"/>
  <c r="AI4624" i="9"/>
  <c r="AJ4624" i="9"/>
  <c r="AF4625" i="9"/>
  <c r="AG4625" i="9"/>
  <c r="AH4625" i="9"/>
  <c r="AI4625" i="9"/>
  <c r="AJ4625" i="9"/>
  <c r="AF4626" i="9"/>
  <c r="AG4626" i="9"/>
  <c r="AH4626" i="9"/>
  <c r="AI4626" i="9"/>
  <c r="AJ4626" i="9"/>
  <c r="AF4627" i="9"/>
  <c r="AG4627" i="9"/>
  <c r="AH4627" i="9"/>
  <c r="AI4627" i="9"/>
  <c r="AJ4627" i="9"/>
  <c r="AF4628" i="9"/>
  <c r="AG4628" i="9"/>
  <c r="AH4628" i="9"/>
  <c r="AI4628" i="9"/>
  <c r="AJ4628" i="9"/>
  <c r="AF4629" i="9"/>
  <c r="AG4629" i="9"/>
  <c r="AH4629" i="9"/>
  <c r="AI4629" i="9"/>
  <c r="AJ4629" i="9"/>
  <c r="AF4630" i="9"/>
  <c r="AG4630" i="9"/>
  <c r="AH4630" i="9"/>
  <c r="AI4630" i="9"/>
  <c r="AJ4630" i="9"/>
  <c r="AF4631" i="9"/>
  <c r="AG4631" i="9"/>
  <c r="AH4631" i="9"/>
  <c r="AI4631" i="9"/>
  <c r="AJ4631" i="9"/>
  <c r="AF4632" i="9"/>
  <c r="AG4632" i="9"/>
  <c r="AH4632" i="9"/>
  <c r="AI4632" i="9"/>
  <c r="AJ4632" i="9"/>
  <c r="AF4633" i="9"/>
  <c r="AG4633" i="9"/>
  <c r="AH4633" i="9"/>
  <c r="AI4633" i="9"/>
  <c r="AJ4633" i="9"/>
  <c r="AF4634" i="9"/>
  <c r="AG4634" i="9"/>
  <c r="AH4634" i="9"/>
  <c r="AI4634" i="9"/>
  <c r="AJ4634" i="9"/>
  <c r="AF4635" i="9"/>
  <c r="AG4635" i="9"/>
  <c r="AH4635" i="9"/>
  <c r="AI4635" i="9"/>
  <c r="AJ4635" i="9"/>
  <c r="AF4636" i="9"/>
  <c r="AG4636" i="9"/>
  <c r="AH4636" i="9"/>
  <c r="AI4636" i="9"/>
  <c r="AJ4636" i="9"/>
  <c r="AF4637" i="9"/>
  <c r="AG4637" i="9"/>
  <c r="AH4637" i="9"/>
  <c r="AI4637" i="9"/>
  <c r="AJ4637" i="9"/>
  <c r="AF4638" i="9"/>
  <c r="AG4638" i="9"/>
  <c r="AH4638" i="9"/>
  <c r="AI4638" i="9"/>
  <c r="AJ4638" i="9"/>
  <c r="AF4639" i="9"/>
  <c r="AG4639" i="9"/>
  <c r="AH4639" i="9"/>
  <c r="AI4639" i="9"/>
  <c r="AJ4639" i="9"/>
  <c r="AF4640" i="9"/>
  <c r="AG4640" i="9"/>
  <c r="AH4640" i="9"/>
  <c r="AI4640" i="9"/>
  <c r="AJ4640" i="9"/>
  <c r="AF4641" i="9"/>
  <c r="AG4641" i="9"/>
  <c r="AH4641" i="9"/>
  <c r="AI4641" i="9"/>
  <c r="AJ4641" i="9"/>
  <c r="AF4642" i="9"/>
  <c r="AG4642" i="9"/>
  <c r="AH4642" i="9"/>
  <c r="AI4642" i="9"/>
  <c r="AJ4642" i="9"/>
  <c r="AF4643" i="9"/>
  <c r="AG4643" i="9"/>
  <c r="AH4643" i="9"/>
  <c r="AI4643" i="9"/>
  <c r="AJ4643" i="9"/>
  <c r="AF4644" i="9"/>
  <c r="AG4644" i="9"/>
  <c r="AH4644" i="9"/>
  <c r="AI4644" i="9"/>
  <c r="AJ4644" i="9"/>
  <c r="AF4645" i="9"/>
  <c r="AG4645" i="9"/>
  <c r="AH4645" i="9"/>
  <c r="AI4645" i="9"/>
  <c r="AJ4645" i="9"/>
  <c r="AF4646" i="9"/>
  <c r="AG4646" i="9"/>
  <c r="AH4646" i="9"/>
  <c r="AI4646" i="9"/>
  <c r="AJ4646" i="9"/>
  <c r="AF4647" i="9"/>
  <c r="AG4647" i="9"/>
  <c r="AH4647" i="9"/>
  <c r="AI4647" i="9"/>
  <c r="AJ4647" i="9"/>
  <c r="AF4648" i="9"/>
  <c r="AG4648" i="9"/>
  <c r="AH4648" i="9"/>
  <c r="AI4648" i="9"/>
  <c r="AJ4648" i="9"/>
  <c r="AF4649" i="9"/>
  <c r="AG4649" i="9"/>
  <c r="AH4649" i="9"/>
  <c r="AI4649" i="9"/>
  <c r="AJ4649" i="9"/>
  <c r="AF4650" i="9"/>
  <c r="AG4650" i="9"/>
  <c r="AH4650" i="9"/>
  <c r="AI4650" i="9"/>
  <c r="AJ4650" i="9"/>
  <c r="AF4651" i="9"/>
  <c r="AG4651" i="9"/>
  <c r="AH4651" i="9"/>
  <c r="AI4651" i="9"/>
  <c r="AJ4651" i="9"/>
  <c r="AF4652" i="9"/>
  <c r="AG4652" i="9"/>
  <c r="AH4652" i="9"/>
  <c r="AI4652" i="9"/>
  <c r="AJ4652" i="9"/>
  <c r="AF4653" i="9"/>
  <c r="AG4653" i="9"/>
  <c r="AH4653" i="9"/>
  <c r="AI4653" i="9"/>
  <c r="AJ4653" i="9"/>
  <c r="AF4654" i="9"/>
  <c r="AG4654" i="9"/>
  <c r="AH4654" i="9"/>
  <c r="AI4654" i="9"/>
  <c r="AJ4654" i="9"/>
  <c r="AF4655" i="9"/>
  <c r="AG4655" i="9"/>
  <c r="AH4655" i="9"/>
  <c r="AI4655" i="9"/>
  <c r="AJ4655" i="9"/>
  <c r="AF4656" i="9"/>
  <c r="AG4656" i="9"/>
  <c r="AH4656" i="9"/>
  <c r="AI4656" i="9"/>
  <c r="AJ4656" i="9"/>
  <c r="AF4657" i="9"/>
  <c r="AG4657" i="9"/>
  <c r="AH4657" i="9"/>
  <c r="AI4657" i="9"/>
  <c r="AJ4657" i="9"/>
  <c r="AF4658" i="9"/>
  <c r="AG4658" i="9"/>
  <c r="AH4658" i="9"/>
  <c r="AI4658" i="9"/>
  <c r="AJ4658" i="9"/>
  <c r="AF4659" i="9"/>
  <c r="AG4659" i="9"/>
  <c r="AH4659" i="9"/>
  <c r="AI4659" i="9"/>
  <c r="AJ4659" i="9"/>
  <c r="AF4660" i="9"/>
  <c r="AG4660" i="9"/>
  <c r="AH4660" i="9"/>
  <c r="AI4660" i="9"/>
  <c r="AJ4660" i="9"/>
  <c r="AF4661" i="9"/>
  <c r="AG4661" i="9"/>
  <c r="AH4661" i="9"/>
  <c r="AI4661" i="9"/>
  <c r="AJ4661" i="9"/>
  <c r="AF4662" i="9"/>
  <c r="AG4662" i="9"/>
  <c r="AH4662" i="9"/>
  <c r="AI4662" i="9"/>
  <c r="AJ4662" i="9"/>
  <c r="AF4663" i="9"/>
  <c r="AG4663" i="9"/>
  <c r="AH4663" i="9"/>
  <c r="AI4663" i="9"/>
  <c r="AJ4663" i="9"/>
  <c r="AF4664" i="9"/>
  <c r="AG4664" i="9"/>
  <c r="AH4664" i="9"/>
  <c r="AI4664" i="9"/>
  <c r="AJ4664" i="9"/>
  <c r="AF4665" i="9"/>
  <c r="AG4665" i="9"/>
  <c r="AH4665" i="9"/>
  <c r="AI4665" i="9"/>
  <c r="AJ4665" i="9"/>
  <c r="AF4666" i="9"/>
  <c r="AG4666" i="9"/>
  <c r="AH4666" i="9"/>
  <c r="AI4666" i="9"/>
  <c r="AJ4666" i="9"/>
  <c r="AF4667" i="9"/>
  <c r="AG4667" i="9"/>
  <c r="AH4667" i="9"/>
  <c r="AI4667" i="9"/>
  <c r="AJ4667" i="9"/>
  <c r="AF4668" i="9"/>
  <c r="AG4668" i="9"/>
  <c r="AH4668" i="9"/>
  <c r="AI4668" i="9"/>
  <c r="AJ4668" i="9"/>
  <c r="AF4669" i="9"/>
  <c r="AG4669" i="9"/>
  <c r="AH4669" i="9"/>
  <c r="AI4669" i="9"/>
  <c r="AJ4669" i="9"/>
  <c r="AF4670" i="9"/>
  <c r="AG4670" i="9"/>
  <c r="AH4670" i="9"/>
  <c r="AI4670" i="9"/>
  <c r="AJ4670" i="9"/>
  <c r="AF4671" i="9"/>
  <c r="AG4671" i="9"/>
  <c r="AH4671" i="9"/>
  <c r="AI4671" i="9"/>
  <c r="AJ4671" i="9"/>
  <c r="AF4672" i="9"/>
  <c r="AG4672" i="9"/>
  <c r="AH4672" i="9"/>
  <c r="AI4672" i="9"/>
  <c r="AJ4672" i="9"/>
  <c r="AF4673" i="9"/>
  <c r="AG4673" i="9"/>
  <c r="AH4673" i="9"/>
  <c r="AI4673" i="9"/>
  <c r="AJ4673" i="9"/>
  <c r="AF4674" i="9"/>
  <c r="AG4674" i="9"/>
  <c r="AH4674" i="9"/>
  <c r="AI4674" i="9"/>
  <c r="AJ4674" i="9"/>
  <c r="AF4675" i="9"/>
  <c r="AG4675" i="9"/>
  <c r="AH4675" i="9"/>
  <c r="AI4675" i="9"/>
  <c r="AJ4675" i="9"/>
  <c r="AF4676" i="9"/>
  <c r="AG4676" i="9"/>
  <c r="AH4676" i="9"/>
  <c r="AI4676" i="9"/>
  <c r="AJ4676" i="9"/>
  <c r="AF4677" i="9"/>
  <c r="AG4677" i="9"/>
  <c r="AH4677" i="9"/>
  <c r="AI4677" i="9"/>
  <c r="AJ4677" i="9"/>
  <c r="AF4678" i="9"/>
  <c r="AG4678" i="9"/>
  <c r="AH4678" i="9"/>
  <c r="AI4678" i="9"/>
  <c r="AJ4678" i="9"/>
  <c r="AF4679" i="9"/>
  <c r="AG4679" i="9"/>
  <c r="AH4679" i="9"/>
  <c r="AI4679" i="9"/>
  <c r="AJ4679" i="9"/>
  <c r="AF4680" i="9"/>
  <c r="AG4680" i="9"/>
  <c r="AH4680" i="9"/>
  <c r="AI4680" i="9"/>
  <c r="AJ4680" i="9"/>
  <c r="AF4681" i="9"/>
  <c r="AG4681" i="9"/>
  <c r="AH4681" i="9"/>
  <c r="AI4681" i="9"/>
  <c r="AJ4681" i="9"/>
  <c r="AF4682" i="9"/>
  <c r="AG4682" i="9"/>
  <c r="AH4682" i="9"/>
  <c r="AI4682" i="9"/>
  <c r="AJ4682" i="9"/>
  <c r="AF4683" i="9"/>
  <c r="AG4683" i="9"/>
  <c r="AH4683" i="9"/>
  <c r="AI4683" i="9"/>
  <c r="AJ4683" i="9"/>
  <c r="AF4684" i="9"/>
  <c r="AG4684" i="9"/>
  <c r="AH4684" i="9"/>
  <c r="AI4684" i="9"/>
  <c r="AJ4684" i="9"/>
  <c r="AF4685" i="9"/>
  <c r="AG4685" i="9"/>
  <c r="AH4685" i="9"/>
  <c r="AI4685" i="9"/>
  <c r="AJ4685" i="9"/>
  <c r="AF4686" i="9"/>
  <c r="AG4686" i="9"/>
  <c r="AH4686" i="9"/>
  <c r="AI4686" i="9"/>
  <c r="AJ4686" i="9"/>
  <c r="AF4687" i="9"/>
  <c r="AG4687" i="9"/>
  <c r="AH4687" i="9"/>
  <c r="AI4687" i="9"/>
  <c r="AJ4687" i="9"/>
  <c r="AF4688" i="9"/>
  <c r="AG4688" i="9"/>
  <c r="AH4688" i="9"/>
  <c r="AI4688" i="9"/>
  <c r="AJ4688" i="9"/>
  <c r="AF4689" i="9"/>
  <c r="AG4689" i="9"/>
  <c r="AH4689" i="9"/>
  <c r="AI4689" i="9"/>
  <c r="AJ4689" i="9"/>
  <c r="AF4690" i="9"/>
  <c r="AG4690" i="9"/>
  <c r="AH4690" i="9"/>
  <c r="AI4690" i="9"/>
  <c r="AJ4690" i="9"/>
  <c r="AF4691" i="9"/>
  <c r="AG4691" i="9"/>
  <c r="AH4691" i="9"/>
  <c r="AI4691" i="9"/>
  <c r="AJ4691" i="9"/>
  <c r="AF4692" i="9"/>
  <c r="AG4692" i="9"/>
  <c r="AH4692" i="9"/>
  <c r="AI4692" i="9"/>
  <c r="AJ4692" i="9"/>
  <c r="AF4693" i="9"/>
  <c r="AG4693" i="9"/>
  <c r="AH4693" i="9"/>
  <c r="AI4693" i="9"/>
  <c r="AJ4693" i="9"/>
  <c r="AF4694" i="9"/>
  <c r="AG4694" i="9"/>
  <c r="AH4694" i="9"/>
  <c r="AI4694" i="9"/>
  <c r="AJ4694" i="9"/>
  <c r="AF4695" i="9"/>
  <c r="AG4695" i="9"/>
  <c r="AH4695" i="9"/>
  <c r="AI4695" i="9"/>
  <c r="AJ4695" i="9"/>
  <c r="AF4696" i="9"/>
  <c r="AG4696" i="9"/>
  <c r="AH4696" i="9"/>
  <c r="AI4696" i="9"/>
  <c r="AJ4696" i="9"/>
  <c r="AF4697" i="9"/>
  <c r="AG4697" i="9"/>
  <c r="AH4697" i="9"/>
  <c r="AI4697" i="9"/>
  <c r="AJ4697" i="9"/>
  <c r="AF4698" i="9"/>
  <c r="AG4698" i="9"/>
  <c r="AH4698" i="9"/>
  <c r="AI4698" i="9"/>
  <c r="AJ4698" i="9"/>
  <c r="AF4699" i="9"/>
  <c r="AG4699" i="9"/>
  <c r="AH4699" i="9"/>
  <c r="AI4699" i="9"/>
  <c r="AJ4699" i="9"/>
  <c r="AF4700" i="9"/>
  <c r="AG4700" i="9"/>
  <c r="AH4700" i="9"/>
  <c r="AI4700" i="9"/>
  <c r="AJ4700" i="9"/>
  <c r="AF4701" i="9"/>
  <c r="AG4701" i="9"/>
  <c r="AH4701" i="9"/>
  <c r="AI4701" i="9"/>
  <c r="AJ4701" i="9"/>
  <c r="AF4702" i="9"/>
  <c r="AG4702" i="9"/>
  <c r="AH4702" i="9"/>
  <c r="AI4702" i="9"/>
  <c r="AJ4702" i="9"/>
  <c r="AF4703" i="9"/>
  <c r="AG4703" i="9"/>
  <c r="AH4703" i="9"/>
  <c r="AI4703" i="9"/>
  <c r="AJ4703" i="9"/>
  <c r="AF4704" i="9"/>
  <c r="AG4704" i="9"/>
  <c r="AH4704" i="9"/>
  <c r="AI4704" i="9"/>
  <c r="AJ4704" i="9"/>
  <c r="AF4705" i="9"/>
  <c r="AG4705" i="9"/>
  <c r="AH4705" i="9"/>
  <c r="AI4705" i="9"/>
  <c r="AJ4705" i="9"/>
  <c r="AF4706" i="9"/>
  <c r="AG4706" i="9"/>
  <c r="AH4706" i="9"/>
  <c r="AI4706" i="9"/>
  <c r="AJ4706" i="9"/>
  <c r="AF4707" i="9"/>
  <c r="AG4707" i="9"/>
  <c r="AH4707" i="9"/>
  <c r="AI4707" i="9"/>
  <c r="AJ4707" i="9"/>
  <c r="AF4708" i="9"/>
  <c r="AG4708" i="9"/>
  <c r="AH4708" i="9"/>
  <c r="AI4708" i="9"/>
  <c r="AJ4708" i="9"/>
  <c r="AF4709" i="9"/>
  <c r="AG4709" i="9"/>
  <c r="AH4709" i="9"/>
  <c r="AI4709" i="9"/>
  <c r="AJ4709" i="9"/>
  <c r="AF4710" i="9"/>
  <c r="AG4710" i="9"/>
  <c r="AH4710" i="9"/>
  <c r="AI4710" i="9"/>
  <c r="AJ4710" i="9"/>
  <c r="AF4711" i="9"/>
  <c r="AG4711" i="9"/>
  <c r="AH4711" i="9"/>
  <c r="AI4711" i="9"/>
  <c r="AJ4711" i="9"/>
  <c r="AF4712" i="9"/>
  <c r="AG4712" i="9"/>
  <c r="AH4712" i="9"/>
  <c r="AI4712" i="9"/>
  <c r="AJ4712" i="9"/>
  <c r="AF4713" i="9"/>
  <c r="AG4713" i="9"/>
  <c r="AH4713" i="9"/>
  <c r="AI4713" i="9"/>
  <c r="AJ4713" i="9"/>
  <c r="AF4714" i="9"/>
  <c r="AG4714" i="9"/>
  <c r="AH4714" i="9"/>
  <c r="AI4714" i="9"/>
  <c r="AJ4714" i="9"/>
  <c r="AF4715" i="9"/>
  <c r="AG4715" i="9"/>
  <c r="AH4715" i="9"/>
  <c r="AI4715" i="9"/>
  <c r="AJ4715" i="9"/>
  <c r="AF4716" i="9"/>
  <c r="AG4716" i="9"/>
  <c r="AH4716" i="9"/>
  <c r="AI4716" i="9"/>
  <c r="AJ4716" i="9"/>
  <c r="AF4717" i="9"/>
  <c r="AG4717" i="9"/>
  <c r="AH4717" i="9"/>
  <c r="AI4717" i="9"/>
  <c r="AJ4717" i="9"/>
  <c r="AF4718" i="9"/>
  <c r="AG4718" i="9"/>
  <c r="AH4718" i="9"/>
  <c r="AI4718" i="9"/>
  <c r="AJ4718" i="9"/>
  <c r="AF4719" i="9"/>
  <c r="AG4719" i="9"/>
  <c r="AH4719" i="9"/>
  <c r="AI4719" i="9"/>
  <c r="AJ4719" i="9"/>
  <c r="AF4720" i="9"/>
  <c r="AG4720" i="9"/>
  <c r="AH4720" i="9"/>
  <c r="AI4720" i="9"/>
  <c r="AJ4720" i="9"/>
  <c r="AF4721" i="9"/>
  <c r="AG4721" i="9"/>
  <c r="AH4721" i="9"/>
  <c r="AI4721" i="9"/>
  <c r="AJ4721" i="9"/>
  <c r="AF4722" i="9"/>
  <c r="AG4722" i="9"/>
  <c r="AH4722" i="9"/>
  <c r="AI4722" i="9"/>
  <c r="AJ4722" i="9"/>
  <c r="AF4723" i="9"/>
  <c r="AG4723" i="9"/>
  <c r="AH4723" i="9"/>
  <c r="AI4723" i="9"/>
  <c r="AJ4723" i="9"/>
  <c r="AF4724" i="9"/>
  <c r="AG4724" i="9"/>
  <c r="AH4724" i="9"/>
  <c r="AI4724" i="9"/>
  <c r="AJ4724" i="9"/>
  <c r="AF4725" i="9"/>
  <c r="AG4725" i="9"/>
  <c r="AH4725" i="9"/>
  <c r="AI4725" i="9"/>
  <c r="AJ4725" i="9"/>
  <c r="AF4726" i="9"/>
  <c r="AG4726" i="9"/>
  <c r="AH4726" i="9"/>
  <c r="AI4726" i="9"/>
  <c r="AJ4726" i="9"/>
  <c r="AF4727" i="9"/>
  <c r="AG4727" i="9"/>
  <c r="AH4727" i="9"/>
  <c r="AI4727" i="9"/>
  <c r="AJ4727" i="9"/>
  <c r="AF4728" i="9"/>
  <c r="AG4728" i="9"/>
  <c r="AH4728" i="9"/>
  <c r="AI4728" i="9"/>
  <c r="AJ4728" i="9"/>
  <c r="AF4729" i="9"/>
  <c r="AG4729" i="9"/>
  <c r="AH4729" i="9"/>
  <c r="AI4729" i="9"/>
  <c r="AJ4729" i="9"/>
  <c r="AF4730" i="9"/>
  <c r="AG4730" i="9"/>
  <c r="AH4730" i="9"/>
  <c r="AI4730" i="9"/>
  <c r="AJ4730" i="9"/>
  <c r="AF4731" i="9"/>
  <c r="AG4731" i="9"/>
  <c r="AH4731" i="9"/>
  <c r="AI4731" i="9"/>
  <c r="AJ4731" i="9"/>
  <c r="AF4732" i="9"/>
  <c r="AG4732" i="9"/>
  <c r="AH4732" i="9"/>
  <c r="AI4732" i="9"/>
  <c r="AJ4732" i="9"/>
  <c r="AF4733" i="9"/>
  <c r="AG4733" i="9"/>
  <c r="AH4733" i="9"/>
  <c r="AI4733" i="9"/>
  <c r="AJ4733" i="9"/>
  <c r="AF4734" i="9"/>
  <c r="AG4734" i="9"/>
  <c r="AH4734" i="9"/>
  <c r="AI4734" i="9"/>
  <c r="AJ4734" i="9"/>
  <c r="AF4735" i="9"/>
  <c r="AG4735" i="9"/>
  <c r="AH4735" i="9"/>
  <c r="AI4735" i="9"/>
  <c r="AJ4735" i="9"/>
  <c r="AF4736" i="9"/>
  <c r="AG4736" i="9"/>
  <c r="AH4736" i="9"/>
  <c r="AI4736" i="9"/>
  <c r="AJ4736" i="9"/>
  <c r="AF4737" i="9"/>
  <c r="AG4737" i="9"/>
  <c r="AH4737" i="9"/>
  <c r="AI4737" i="9"/>
  <c r="AJ4737" i="9"/>
  <c r="AF4738" i="9"/>
  <c r="AG4738" i="9"/>
  <c r="AH4738" i="9"/>
  <c r="AI4738" i="9"/>
  <c r="AJ4738" i="9"/>
  <c r="AF4739" i="9"/>
  <c r="AG4739" i="9"/>
  <c r="AH4739" i="9"/>
  <c r="AI4739" i="9"/>
  <c r="AJ4739" i="9"/>
  <c r="AF4740" i="9"/>
  <c r="AG4740" i="9"/>
  <c r="AH4740" i="9"/>
  <c r="AI4740" i="9"/>
  <c r="AJ4740" i="9"/>
  <c r="AF4741" i="9"/>
  <c r="AG4741" i="9"/>
  <c r="AH4741" i="9"/>
  <c r="AI4741" i="9"/>
  <c r="AJ4741" i="9"/>
  <c r="AF4742" i="9"/>
  <c r="AG4742" i="9"/>
  <c r="AH4742" i="9"/>
  <c r="AI4742" i="9"/>
  <c r="AJ4742" i="9"/>
  <c r="AF4743" i="9"/>
  <c r="AG4743" i="9"/>
  <c r="AH4743" i="9"/>
  <c r="AI4743" i="9"/>
  <c r="AJ4743" i="9"/>
  <c r="AF4744" i="9"/>
  <c r="AG4744" i="9"/>
  <c r="AH4744" i="9"/>
  <c r="AI4744" i="9"/>
  <c r="AJ4744" i="9"/>
  <c r="AF4745" i="9"/>
  <c r="AG4745" i="9"/>
  <c r="AH4745" i="9"/>
  <c r="AI4745" i="9"/>
  <c r="AJ4745" i="9"/>
  <c r="AF4746" i="9"/>
  <c r="AG4746" i="9"/>
  <c r="AH4746" i="9"/>
  <c r="AI4746" i="9"/>
  <c r="AJ4746" i="9"/>
  <c r="AF4747" i="9"/>
  <c r="AG4747" i="9"/>
  <c r="AH4747" i="9"/>
  <c r="AI4747" i="9"/>
  <c r="AJ4747" i="9"/>
  <c r="AF4748" i="9"/>
  <c r="AG4748" i="9"/>
  <c r="AH4748" i="9"/>
  <c r="AI4748" i="9"/>
  <c r="AJ4748" i="9"/>
  <c r="AF4749" i="9"/>
  <c r="AG4749" i="9"/>
  <c r="AH4749" i="9"/>
  <c r="AI4749" i="9"/>
  <c r="AJ4749" i="9"/>
  <c r="AF4750" i="9"/>
  <c r="AG4750" i="9"/>
  <c r="AH4750" i="9"/>
  <c r="AI4750" i="9"/>
  <c r="AJ4750" i="9"/>
  <c r="AF4751" i="9"/>
  <c r="AG4751" i="9"/>
  <c r="AH4751" i="9"/>
  <c r="AI4751" i="9"/>
  <c r="AJ4751" i="9"/>
  <c r="AF4752" i="9"/>
  <c r="AG4752" i="9"/>
  <c r="AH4752" i="9"/>
  <c r="AI4752" i="9"/>
  <c r="AJ4752" i="9"/>
  <c r="AF4753" i="9"/>
  <c r="AG4753" i="9"/>
  <c r="AH4753" i="9"/>
  <c r="AI4753" i="9"/>
  <c r="AJ4753" i="9"/>
  <c r="AF4754" i="9"/>
  <c r="AG4754" i="9"/>
  <c r="AH4754" i="9"/>
  <c r="AI4754" i="9"/>
  <c r="AJ4754" i="9"/>
  <c r="AF4755" i="9"/>
  <c r="AG4755" i="9"/>
  <c r="AH4755" i="9"/>
  <c r="AI4755" i="9"/>
  <c r="AJ4755" i="9"/>
  <c r="AF4756" i="9"/>
  <c r="AG4756" i="9"/>
  <c r="AH4756" i="9"/>
  <c r="AI4756" i="9"/>
  <c r="AJ4756" i="9"/>
  <c r="AF4757" i="9"/>
  <c r="AG4757" i="9"/>
  <c r="AH4757" i="9"/>
  <c r="AI4757" i="9"/>
  <c r="AJ4757" i="9"/>
  <c r="AF4758" i="9"/>
  <c r="AG4758" i="9"/>
  <c r="AH4758" i="9"/>
  <c r="AI4758" i="9"/>
  <c r="AJ4758" i="9"/>
  <c r="AF4759" i="9"/>
  <c r="AG4759" i="9"/>
  <c r="AH4759" i="9"/>
  <c r="AI4759" i="9"/>
  <c r="AJ4759" i="9"/>
  <c r="AF4760" i="9"/>
  <c r="AG4760" i="9"/>
  <c r="AH4760" i="9"/>
  <c r="AI4760" i="9"/>
  <c r="AJ4760" i="9"/>
  <c r="AF4761" i="9"/>
  <c r="AG4761" i="9"/>
  <c r="AH4761" i="9"/>
  <c r="AI4761" i="9"/>
  <c r="AJ4761" i="9"/>
  <c r="AF4762" i="9"/>
  <c r="AG4762" i="9"/>
  <c r="AH4762" i="9"/>
  <c r="AI4762" i="9"/>
  <c r="AJ4762" i="9"/>
  <c r="AF4763" i="9"/>
  <c r="AG4763" i="9"/>
  <c r="AH4763" i="9"/>
  <c r="AI4763" i="9"/>
  <c r="AJ4763" i="9"/>
  <c r="AF4764" i="9"/>
  <c r="AG4764" i="9"/>
  <c r="AH4764" i="9"/>
  <c r="AI4764" i="9"/>
  <c r="AJ4764" i="9"/>
  <c r="AF4765" i="9"/>
  <c r="AG4765" i="9"/>
  <c r="AH4765" i="9"/>
  <c r="AI4765" i="9"/>
  <c r="AJ4765" i="9"/>
  <c r="AF4766" i="9"/>
  <c r="AG4766" i="9"/>
  <c r="AH4766" i="9"/>
  <c r="AI4766" i="9"/>
  <c r="AJ4766" i="9"/>
  <c r="AF4767" i="9"/>
  <c r="AG4767" i="9"/>
  <c r="AH4767" i="9"/>
  <c r="AI4767" i="9"/>
  <c r="AJ4767" i="9"/>
  <c r="AF4768" i="9"/>
  <c r="AG4768" i="9"/>
  <c r="AH4768" i="9"/>
  <c r="AI4768" i="9"/>
  <c r="AJ4768" i="9"/>
  <c r="AF4769" i="9"/>
  <c r="AG4769" i="9"/>
  <c r="AH4769" i="9"/>
  <c r="AI4769" i="9"/>
  <c r="AJ4769" i="9"/>
  <c r="AF4770" i="9"/>
  <c r="AG4770" i="9"/>
  <c r="AH4770" i="9"/>
  <c r="AI4770" i="9"/>
  <c r="AJ4770" i="9"/>
  <c r="AF4771" i="9"/>
  <c r="AG4771" i="9"/>
  <c r="AH4771" i="9"/>
  <c r="AI4771" i="9"/>
  <c r="AJ4771" i="9"/>
  <c r="AF4772" i="9"/>
  <c r="AG4772" i="9"/>
  <c r="AH4772" i="9"/>
  <c r="AI4772" i="9"/>
  <c r="AJ4772" i="9"/>
  <c r="AF4773" i="9"/>
  <c r="AG4773" i="9"/>
  <c r="AH4773" i="9"/>
  <c r="AI4773" i="9"/>
  <c r="AJ4773" i="9"/>
  <c r="AF4774" i="9"/>
  <c r="AG4774" i="9"/>
  <c r="AH4774" i="9"/>
  <c r="AI4774" i="9"/>
  <c r="AJ4774" i="9"/>
  <c r="AF4775" i="9"/>
  <c r="AG4775" i="9"/>
  <c r="AH4775" i="9"/>
  <c r="AI4775" i="9"/>
  <c r="AJ4775" i="9"/>
  <c r="AF4776" i="9"/>
  <c r="AG4776" i="9"/>
  <c r="AH4776" i="9"/>
  <c r="AI4776" i="9"/>
  <c r="AJ4776" i="9"/>
  <c r="AF4777" i="9"/>
  <c r="AG4777" i="9"/>
  <c r="AH4777" i="9"/>
  <c r="AI4777" i="9"/>
  <c r="AJ4777" i="9"/>
  <c r="AF4778" i="9"/>
  <c r="AG4778" i="9"/>
  <c r="AH4778" i="9"/>
  <c r="AI4778" i="9"/>
  <c r="AJ4778" i="9"/>
  <c r="AF4779" i="9"/>
  <c r="AG4779" i="9"/>
  <c r="AH4779" i="9"/>
  <c r="AI4779" i="9"/>
  <c r="AJ4779" i="9"/>
  <c r="AF4780" i="9"/>
  <c r="AG4780" i="9"/>
  <c r="AH4780" i="9"/>
  <c r="AI4780" i="9"/>
  <c r="AJ4780" i="9"/>
  <c r="AF4781" i="9"/>
  <c r="AG4781" i="9"/>
  <c r="AH4781" i="9"/>
  <c r="AI4781" i="9"/>
  <c r="AJ4781" i="9"/>
  <c r="AF4782" i="9"/>
  <c r="AG4782" i="9"/>
  <c r="AH4782" i="9"/>
  <c r="AI4782" i="9"/>
  <c r="AJ4782" i="9"/>
  <c r="AF4783" i="9"/>
  <c r="AG4783" i="9"/>
  <c r="AH4783" i="9"/>
  <c r="AI4783" i="9"/>
  <c r="AJ4783" i="9"/>
  <c r="AF4784" i="9"/>
  <c r="AG4784" i="9"/>
  <c r="AH4784" i="9"/>
  <c r="AI4784" i="9"/>
  <c r="AJ4784" i="9"/>
  <c r="AF4785" i="9"/>
  <c r="AG4785" i="9"/>
  <c r="AH4785" i="9"/>
  <c r="AI4785" i="9"/>
  <c r="AJ4785" i="9"/>
  <c r="AF4786" i="9"/>
  <c r="AG4786" i="9"/>
  <c r="AH4786" i="9"/>
  <c r="AI4786" i="9"/>
  <c r="AJ4786" i="9"/>
  <c r="AF4787" i="9"/>
  <c r="AG4787" i="9"/>
  <c r="AH4787" i="9"/>
  <c r="AI4787" i="9"/>
  <c r="AJ4787" i="9"/>
  <c r="AF4788" i="9"/>
  <c r="AG4788" i="9"/>
  <c r="AH4788" i="9"/>
  <c r="AI4788" i="9"/>
  <c r="AJ4788" i="9"/>
  <c r="AF4789" i="9"/>
  <c r="AG4789" i="9"/>
  <c r="AH4789" i="9"/>
  <c r="AI4789" i="9"/>
  <c r="AJ4789" i="9"/>
  <c r="AF4790" i="9"/>
  <c r="AG4790" i="9"/>
  <c r="AH4790" i="9"/>
  <c r="AI4790" i="9"/>
  <c r="AJ4790" i="9"/>
  <c r="AF4791" i="9"/>
  <c r="AG4791" i="9"/>
  <c r="AH4791" i="9"/>
  <c r="AI4791" i="9"/>
  <c r="AJ4791" i="9"/>
  <c r="AF4792" i="9"/>
  <c r="AG4792" i="9"/>
  <c r="AH4792" i="9"/>
  <c r="AI4792" i="9"/>
  <c r="AJ4792" i="9"/>
  <c r="AF4793" i="9"/>
  <c r="AG4793" i="9"/>
  <c r="AH4793" i="9"/>
  <c r="AI4793" i="9"/>
  <c r="AJ4793" i="9"/>
  <c r="AF4794" i="9"/>
  <c r="AG4794" i="9"/>
  <c r="AH4794" i="9"/>
  <c r="AI4794" i="9"/>
  <c r="AJ4794" i="9"/>
  <c r="AF4795" i="9"/>
  <c r="AG4795" i="9"/>
  <c r="AH4795" i="9"/>
  <c r="AI4795" i="9"/>
  <c r="AJ4795" i="9"/>
  <c r="AF4796" i="9"/>
  <c r="AG4796" i="9"/>
  <c r="AH4796" i="9"/>
  <c r="AI4796" i="9"/>
  <c r="AJ4796" i="9"/>
  <c r="AF4797" i="9"/>
  <c r="AG4797" i="9"/>
  <c r="AH4797" i="9"/>
  <c r="AI4797" i="9"/>
  <c r="AJ4797" i="9"/>
  <c r="AF4798" i="9"/>
  <c r="AG4798" i="9"/>
  <c r="AH4798" i="9"/>
  <c r="AI4798" i="9"/>
  <c r="AJ4798" i="9"/>
  <c r="AF4799" i="9"/>
  <c r="AG4799" i="9"/>
  <c r="AH4799" i="9"/>
  <c r="AI4799" i="9"/>
  <c r="AJ4799" i="9"/>
  <c r="AF4800" i="9"/>
  <c r="AG4800" i="9"/>
  <c r="AH4800" i="9"/>
  <c r="AI4800" i="9"/>
  <c r="AJ4800" i="9"/>
  <c r="AF4801" i="9"/>
  <c r="AG4801" i="9"/>
  <c r="AH4801" i="9"/>
  <c r="AI4801" i="9"/>
  <c r="AJ4801" i="9"/>
  <c r="AF4802" i="9"/>
  <c r="AG4802" i="9"/>
  <c r="AH4802" i="9"/>
  <c r="AI4802" i="9"/>
  <c r="AJ4802" i="9"/>
  <c r="AF4803" i="9"/>
  <c r="AG4803" i="9"/>
  <c r="AH4803" i="9"/>
  <c r="AI4803" i="9"/>
  <c r="AJ4803" i="9"/>
  <c r="AF4804" i="9"/>
  <c r="AG4804" i="9"/>
  <c r="AH4804" i="9"/>
  <c r="AI4804" i="9"/>
  <c r="AJ4804" i="9"/>
  <c r="AF4805" i="9"/>
  <c r="AG4805" i="9"/>
  <c r="AH4805" i="9"/>
  <c r="AI4805" i="9"/>
  <c r="AJ4805" i="9"/>
  <c r="AF4806" i="9"/>
  <c r="AG4806" i="9"/>
  <c r="AH4806" i="9"/>
  <c r="AI4806" i="9"/>
  <c r="AJ4806" i="9"/>
  <c r="AF4807" i="9"/>
  <c r="AG4807" i="9"/>
  <c r="AH4807" i="9"/>
  <c r="AI4807" i="9"/>
  <c r="AJ4807" i="9"/>
  <c r="AF4808" i="9"/>
  <c r="AG4808" i="9"/>
  <c r="AH4808" i="9"/>
  <c r="AI4808" i="9"/>
  <c r="AJ4808" i="9"/>
  <c r="AF4809" i="9"/>
  <c r="AG4809" i="9"/>
  <c r="AH4809" i="9"/>
  <c r="AI4809" i="9"/>
  <c r="AJ4809" i="9"/>
  <c r="AF4810" i="9"/>
  <c r="AG4810" i="9"/>
  <c r="AH4810" i="9"/>
  <c r="AI4810" i="9"/>
  <c r="AJ4810" i="9"/>
  <c r="AF4811" i="9"/>
  <c r="AG4811" i="9"/>
  <c r="AH4811" i="9"/>
  <c r="AI4811" i="9"/>
  <c r="AJ4811" i="9"/>
  <c r="AF4812" i="9"/>
  <c r="AG4812" i="9"/>
  <c r="AH4812" i="9"/>
  <c r="AI4812" i="9"/>
  <c r="AJ4812" i="9"/>
  <c r="AF4813" i="9"/>
  <c r="AG4813" i="9"/>
  <c r="AH4813" i="9"/>
  <c r="AI4813" i="9"/>
  <c r="AJ4813" i="9"/>
  <c r="AF4814" i="9"/>
  <c r="AG4814" i="9"/>
  <c r="AH4814" i="9"/>
  <c r="AI4814" i="9"/>
  <c r="AJ4814" i="9"/>
  <c r="AF4815" i="9"/>
  <c r="AG4815" i="9"/>
  <c r="AH4815" i="9"/>
  <c r="AI4815" i="9"/>
  <c r="AJ4815" i="9"/>
  <c r="AF4816" i="9"/>
  <c r="AG4816" i="9"/>
  <c r="AH4816" i="9"/>
  <c r="AI4816" i="9"/>
  <c r="AJ4816" i="9"/>
  <c r="AF4817" i="9"/>
  <c r="AG4817" i="9"/>
  <c r="AH4817" i="9"/>
  <c r="AI4817" i="9"/>
  <c r="AJ4817" i="9"/>
  <c r="AF4818" i="9"/>
  <c r="AG4818" i="9"/>
  <c r="AH4818" i="9"/>
  <c r="AI4818" i="9"/>
  <c r="AJ4818" i="9"/>
  <c r="AF4819" i="9"/>
  <c r="AG4819" i="9"/>
  <c r="AH4819" i="9"/>
  <c r="AI4819" i="9"/>
  <c r="AJ4819" i="9"/>
  <c r="AF4820" i="9"/>
  <c r="AG4820" i="9"/>
  <c r="AH4820" i="9"/>
  <c r="AI4820" i="9"/>
  <c r="AJ4820" i="9"/>
  <c r="AF4821" i="9"/>
  <c r="AG4821" i="9"/>
  <c r="AH4821" i="9"/>
  <c r="AI4821" i="9"/>
  <c r="AJ4821" i="9"/>
  <c r="AF4822" i="9"/>
  <c r="AG4822" i="9"/>
  <c r="AH4822" i="9"/>
  <c r="AI4822" i="9"/>
  <c r="AJ4822" i="9"/>
  <c r="AF4823" i="9"/>
  <c r="AG4823" i="9"/>
  <c r="AH4823" i="9"/>
  <c r="AI4823" i="9"/>
  <c r="AJ4823" i="9"/>
  <c r="AF4824" i="9"/>
  <c r="AG4824" i="9"/>
  <c r="AH4824" i="9"/>
  <c r="AI4824" i="9"/>
  <c r="AJ4824" i="9"/>
  <c r="AF4825" i="9"/>
  <c r="AG4825" i="9"/>
  <c r="AH4825" i="9"/>
  <c r="AI4825" i="9"/>
  <c r="AJ4825" i="9"/>
  <c r="AF4826" i="9"/>
  <c r="AG4826" i="9"/>
  <c r="AH4826" i="9"/>
  <c r="AI4826" i="9"/>
  <c r="AJ4826" i="9"/>
  <c r="AF4827" i="9"/>
  <c r="AG4827" i="9"/>
  <c r="AH4827" i="9"/>
  <c r="AI4827" i="9"/>
  <c r="AJ4827" i="9"/>
  <c r="AF4828" i="9"/>
  <c r="AG4828" i="9"/>
  <c r="AH4828" i="9"/>
  <c r="AI4828" i="9"/>
  <c r="AJ4828" i="9"/>
  <c r="AF4829" i="9"/>
  <c r="AG4829" i="9"/>
  <c r="AH4829" i="9"/>
  <c r="AI4829" i="9"/>
  <c r="AJ4829" i="9"/>
  <c r="AF4830" i="9"/>
  <c r="AG4830" i="9"/>
  <c r="AH4830" i="9"/>
  <c r="AI4830" i="9"/>
  <c r="AJ4830" i="9"/>
  <c r="AF4831" i="9"/>
  <c r="AG4831" i="9"/>
  <c r="AH4831" i="9"/>
  <c r="AI4831" i="9"/>
  <c r="AJ4831" i="9"/>
  <c r="AF4832" i="9"/>
  <c r="AG4832" i="9"/>
  <c r="AH4832" i="9"/>
  <c r="AI4832" i="9"/>
  <c r="AJ4832" i="9"/>
  <c r="AF4833" i="9"/>
  <c r="AG4833" i="9"/>
  <c r="AH4833" i="9"/>
  <c r="AI4833" i="9"/>
  <c r="AJ4833" i="9"/>
  <c r="AF4834" i="9"/>
  <c r="AG4834" i="9"/>
  <c r="AH4834" i="9"/>
  <c r="AI4834" i="9"/>
  <c r="AJ4834" i="9"/>
  <c r="AF4835" i="9"/>
  <c r="AG4835" i="9"/>
  <c r="AH4835" i="9"/>
  <c r="AI4835" i="9"/>
  <c r="AJ4835" i="9"/>
  <c r="AF4836" i="9"/>
  <c r="AG4836" i="9"/>
  <c r="AH4836" i="9"/>
  <c r="AI4836" i="9"/>
  <c r="AJ4836" i="9"/>
  <c r="AF4837" i="9"/>
  <c r="AG4837" i="9"/>
  <c r="AH4837" i="9"/>
  <c r="AI4837" i="9"/>
  <c r="AJ4837" i="9"/>
  <c r="AF4838" i="9"/>
  <c r="AG4838" i="9"/>
  <c r="AH4838" i="9"/>
  <c r="AI4838" i="9"/>
  <c r="AJ4838" i="9"/>
  <c r="AF4839" i="9"/>
  <c r="AG4839" i="9"/>
  <c r="AH4839" i="9"/>
  <c r="AI4839" i="9"/>
  <c r="AJ4839" i="9"/>
  <c r="AF4840" i="9"/>
  <c r="AG4840" i="9"/>
  <c r="AH4840" i="9"/>
  <c r="AI4840" i="9"/>
  <c r="AJ4840" i="9"/>
  <c r="AF4841" i="9"/>
  <c r="AG4841" i="9"/>
  <c r="AH4841" i="9"/>
  <c r="AI4841" i="9"/>
  <c r="AJ4841" i="9"/>
  <c r="AF4842" i="9"/>
  <c r="AG4842" i="9"/>
  <c r="AH4842" i="9"/>
  <c r="AI4842" i="9"/>
  <c r="AJ4842" i="9"/>
  <c r="AF4843" i="9"/>
  <c r="AG4843" i="9"/>
  <c r="AH4843" i="9"/>
  <c r="AI4843" i="9"/>
  <c r="AJ4843" i="9"/>
  <c r="AF4844" i="9"/>
  <c r="AG4844" i="9"/>
  <c r="AH4844" i="9"/>
  <c r="AI4844" i="9"/>
  <c r="AJ4844" i="9"/>
  <c r="AF4845" i="9"/>
  <c r="AG4845" i="9"/>
  <c r="AH4845" i="9"/>
  <c r="AI4845" i="9"/>
  <c r="AJ4845" i="9"/>
  <c r="AF4846" i="9"/>
  <c r="AG4846" i="9"/>
  <c r="AH4846" i="9"/>
  <c r="AI4846" i="9"/>
  <c r="AJ4846" i="9"/>
  <c r="AF4847" i="9"/>
  <c r="AG4847" i="9"/>
  <c r="AH4847" i="9"/>
  <c r="AI4847" i="9"/>
  <c r="AJ4847" i="9"/>
  <c r="AF4848" i="9"/>
  <c r="AG4848" i="9"/>
  <c r="AH4848" i="9"/>
  <c r="AI4848" i="9"/>
  <c r="AJ4848" i="9"/>
  <c r="AF4849" i="9"/>
  <c r="AG4849" i="9"/>
  <c r="AH4849" i="9"/>
  <c r="AI4849" i="9"/>
  <c r="AJ4849" i="9"/>
  <c r="AF4850" i="9"/>
  <c r="AG4850" i="9"/>
  <c r="AH4850" i="9"/>
  <c r="AI4850" i="9"/>
  <c r="AJ4850" i="9"/>
  <c r="AF4851" i="9"/>
  <c r="AG4851" i="9"/>
  <c r="AH4851" i="9"/>
  <c r="AI4851" i="9"/>
  <c r="AJ4851" i="9"/>
  <c r="AF4852" i="9"/>
  <c r="AG4852" i="9"/>
  <c r="AH4852" i="9"/>
  <c r="AI4852" i="9"/>
  <c r="AJ4852" i="9"/>
  <c r="AF4853" i="9"/>
  <c r="AG4853" i="9"/>
  <c r="AH4853" i="9"/>
  <c r="AI4853" i="9"/>
  <c r="AJ4853" i="9"/>
  <c r="AF4854" i="9"/>
  <c r="AG4854" i="9"/>
  <c r="AH4854" i="9"/>
  <c r="AI4854" i="9"/>
  <c r="AJ4854" i="9"/>
  <c r="AF4855" i="9"/>
  <c r="AG4855" i="9"/>
  <c r="AH4855" i="9"/>
  <c r="AI4855" i="9"/>
  <c r="AJ4855" i="9"/>
  <c r="AF4856" i="9"/>
  <c r="AG4856" i="9"/>
  <c r="AH4856" i="9"/>
  <c r="AI4856" i="9"/>
  <c r="AJ4856" i="9"/>
  <c r="AF4857" i="9"/>
  <c r="AG4857" i="9"/>
  <c r="AH4857" i="9"/>
  <c r="AI4857" i="9"/>
  <c r="AJ4857" i="9"/>
  <c r="AF4858" i="9"/>
  <c r="AG4858" i="9"/>
  <c r="AH4858" i="9"/>
  <c r="AI4858" i="9"/>
  <c r="AJ4858" i="9"/>
  <c r="AF4859" i="9"/>
  <c r="AG4859" i="9"/>
  <c r="AH4859" i="9"/>
  <c r="AI4859" i="9"/>
  <c r="AJ4859" i="9"/>
  <c r="AF4860" i="9"/>
  <c r="AG4860" i="9"/>
  <c r="AH4860" i="9"/>
  <c r="AI4860" i="9"/>
  <c r="AJ4860" i="9"/>
  <c r="AF4861" i="9"/>
  <c r="AG4861" i="9"/>
  <c r="AH4861" i="9"/>
  <c r="AI4861" i="9"/>
  <c r="AJ4861" i="9"/>
  <c r="AF4862" i="9"/>
  <c r="AG4862" i="9"/>
  <c r="AH4862" i="9"/>
  <c r="AI4862" i="9"/>
  <c r="AJ4862" i="9"/>
  <c r="AF4863" i="9"/>
  <c r="AG4863" i="9"/>
  <c r="AH4863" i="9"/>
  <c r="AI4863" i="9"/>
  <c r="AJ4863" i="9"/>
  <c r="AF4864" i="9"/>
  <c r="AG4864" i="9"/>
  <c r="AH4864" i="9"/>
  <c r="AI4864" i="9"/>
  <c r="AJ4864" i="9"/>
  <c r="AF4865" i="9"/>
  <c r="AG4865" i="9"/>
  <c r="AH4865" i="9"/>
  <c r="AI4865" i="9"/>
  <c r="AJ4865" i="9"/>
  <c r="AF4866" i="9"/>
  <c r="AG4866" i="9"/>
  <c r="AH4866" i="9"/>
  <c r="AI4866" i="9"/>
  <c r="AJ4866" i="9"/>
  <c r="AF4867" i="9"/>
  <c r="AG4867" i="9"/>
  <c r="AH4867" i="9"/>
  <c r="AI4867" i="9"/>
  <c r="AJ4867" i="9"/>
  <c r="AF4868" i="9"/>
  <c r="AG4868" i="9"/>
  <c r="AH4868" i="9"/>
  <c r="AI4868" i="9"/>
  <c r="AJ4868" i="9"/>
  <c r="AF4869" i="9"/>
  <c r="AG4869" i="9"/>
  <c r="AH4869" i="9"/>
  <c r="AI4869" i="9"/>
  <c r="AJ4869" i="9"/>
  <c r="AF4870" i="9"/>
  <c r="AG4870" i="9"/>
  <c r="AH4870" i="9"/>
  <c r="AI4870" i="9"/>
  <c r="AJ4870" i="9"/>
  <c r="AF4871" i="9"/>
  <c r="AG4871" i="9"/>
  <c r="AH4871" i="9"/>
  <c r="AI4871" i="9"/>
  <c r="AJ4871" i="9"/>
  <c r="AF4872" i="9"/>
  <c r="AG4872" i="9"/>
  <c r="AH4872" i="9"/>
  <c r="AI4872" i="9"/>
  <c r="AJ4872" i="9"/>
  <c r="AF4873" i="9"/>
  <c r="AG4873" i="9"/>
  <c r="AH4873" i="9"/>
  <c r="AI4873" i="9"/>
  <c r="AJ4873" i="9"/>
  <c r="AF4874" i="9"/>
  <c r="AG4874" i="9"/>
  <c r="AH4874" i="9"/>
  <c r="AI4874" i="9"/>
  <c r="AJ4874" i="9"/>
  <c r="AF4875" i="9"/>
  <c r="AG4875" i="9"/>
  <c r="AH4875" i="9"/>
  <c r="AI4875" i="9"/>
  <c r="AJ4875" i="9"/>
  <c r="AF4876" i="9"/>
  <c r="AG4876" i="9"/>
  <c r="AH4876" i="9"/>
  <c r="AI4876" i="9"/>
  <c r="AJ4876" i="9"/>
  <c r="AF4877" i="9"/>
  <c r="AG4877" i="9"/>
  <c r="AH4877" i="9"/>
  <c r="AI4877" i="9"/>
  <c r="AJ4877" i="9"/>
  <c r="AF4878" i="9"/>
  <c r="AG4878" i="9"/>
  <c r="AH4878" i="9"/>
  <c r="AI4878" i="9"/>
  <c r="AJ4878" i="9"/>
  <c r="AF4879" i="9"/>
  <c r="AG4879" i="9"/>
  <c r="AH4879" i="9"/>
  <c r="AI4879" i="9"/>
  <c r="AJ4879" i="9"/>
  <c r="AF4880" i="9"/>
  <c r="AG4880" i="9"/>
  <c r="AH4880" i="9"/>
  <c r="AI4880" i="9"/>
  <c r="AJ4880" i="9"/>
  <c r="AF4881" i="9"/>
  <c r="AG4881" i="9"/>
  <c r="AH4881" i="9"/>
  <c r="AI4881" i="9"/>
  <c r="AJ4881" i="9"/>
  <c r="AF4882" i="9"/>
  <c r="AG4882" i="9"/>
  <c r="AH4882" i="9"/>
  <c r="AI4882" i="9"/>
  <c r="AJ4882" i="9"/>
  <c r="AF4883" i="9"/>
  <c r="AG4883" i="9"/>
  <c r="AH4883" i="9"/>
  <c r="AI4883" i="9"/>
  <c r="AJ4883" i="9"/>
  <c r="AF4884" i="9"/>
  <c r="AG4884" i="9"/>
  <c r="AH4884" i="9"/>
  <c r="AI4884" i="9"/>
  <c r="AJ4884" i="9"/>
  <c r="AF4885" i="9"/>
  <c r="AG4885" i="9"/>
  <c r="AH4885" i="9"/>
  <c r="AI4885" i="9"/>
  <c r="AJ4885" i="9"/>
  <c r="AF4886" i="9"/>
  <c r="AG4886" i="9"/>
  <c r="AH4886" i="9"/>
  <c r="AI4886" i="9"/>
  <c r="AJ4886" i="9"/>
  <c r="AF4887" i="9"/>
  <c r="AG4887" i="9"/>
  <c r="AH4887" i="9"/>
  <c r="AI4887" i="9"/>
  <c r="AJ4887" i="9"/>
  <c r="AF4888" i="9"/>
  <c r="AG4888" i="9"/>
  <c r="AH4888" i="9"/>
  <c r="AI4888" i="9"/>
  <c r="AJ4888" i="9"/>
  <c r="AF4889" i="9"/>
  <c r="AG4889" i="9"/>
  <c r="AH4889" i="9"/>
  <c r="AI4889" i="9"/>
  <c r="AJ4889" i="9"/>
  <c r="AF4890" i="9"/>
  <c r="AG4890" i="9"/>
  <c r="AH4890" i="9"/>
  <c r="AI4890" i="9"/>
  <c r="AJ4890" i="9"/>
  <c r="AF4891" i="9"/>
  <c r="AG4891" i="9"/>
  <c r="AH4891" i="9"/>
  <c r="AI4891" i="9"/>
  <c r="AJ4891" i="9"/>
  <c r="AF4892" i="9"/>
  <c r="AG4892" i="9"/>
  <c r="AH4892" i="9"/>
  <c r="AI4892" i="9"/>
  <c r="AJ4892" i="9"/>
  <c r="AF4893" i="9"/>
  <c r="AG4893" i="9"/>
  <c r="AH4893" i="9"/>
  <c r="AI4893" i="9"/>
  <c r="AJ4893" i="9"/>
  <c r="AF4894" i="9"/>
  <c r="AG4894" i="9"/>
  <c r="AH4894" i="9"/>
  <c r="AI4894" i="9"/>
  <c r="AJ4894" i="9"/>
  <c r="AF4895" i="9"/>
  <c r="AG4895" i="9"/>
  <c r="AH4895" i="9"/>
  <c r="AI4895" i="9"/>
  <c r="AJ4895" i="9"/>
  <c r="AF4896" i="9"/>
  <c r="AG4896" i="9"/>
  <c r="AH4896" i="9"/>
  <c r="AI4896" i="9"/>
  <c r="AJ4896" i="9"/>
  <c r="AF4897" i="9"/>
  <c r="AG4897" i="9"/>
  <c r="AH4897" i="9"/>
  <c r="AI4897" i="9"/>
  <c r="AJ4897" i="9"/>
  <c r="AF4898" i="9"/>
  <c r="AG4898" i="9"/>
  <c r="AH4898" i="9"/>
  <c r="AI4898" i="9"/>
  <c r="AJ4898" i="9"/>
  <c r="AF4899" i="9"/>
  <c r="AG4899" i="9"/>
  <c r="AH4899" i="9"/>
  <c r="AI4899" i="9"/>
  <c r="AJ4899" i="9"/>
  <c r="AF4900" i="9"/>
  <c r="AG4900" i="9"/>
  <c r="AH4900" i="9"/>
  <c r="AI4900" i="9"/>
  <c r="AJ4900" i="9"/>
  <c r="AF4901" i="9"/>
  <c r="AG4901" i="9"/>
  <c r="AH4901" i="9"/>
  <c r="AI4901" i="9"/>
  <c r="AJ4901" i="9"/>
  <c r="AF4902" i="9"/>
  <c r="AG4902" i="9"/>
  <c r="AH4902" i="9"/>
  <c r="AI4902" i="9"/>
  <c r="AJ4902" i="9"/>
  <c r="AF4903" i="9"/>
  <c r="AG4903" i="9"/>
  <c r="AH4903" i="9"/>
  <c r="AI4903" i="9"/>
  <c r="AJ4903" i="9"/>
  <c r="AF4904" i="9"/>
  <c r="AG4904" i="9"/>
  <c r="AH4904" i="9"/>
  <c r="AI4904" i="9"/>
  <c r="AJ4904" i="9"/>
  <c r="AF4905" i="9"/>
  <c r="AG4905" i="9"/>
  <c r="AH4905" i="9"/>
  <c r="AI4905" i="9"/>
  <c r="AJ4905" i="9"/>
  <c r="AF4906" i="9"/>
  <c r="AG4906" i="9"/>
  <c r="AH4906" i="9"/>
  <c r="AI4906" i="9"/>
  <c r="AJ4906" i="9"/>
  <c r="AF4907" i="9"/>
  <c r="AG4907" i="9"/>
  <c r="AH4907" i="9"/>
  <c r="AI4907" i="9"/>
  <c r="AJ4907" i="9"/>
  <c r="AF4908" i="9"/>
  <c r="AG4908" i="9"/>
  <c r="AH4908" i="9"/>
  <c r="AI4908" i="9"/>
  <c r="AJ4908" i="9"/>
  <c r="AF4909" i="9"/>
  <c r="AG4909" i="9"/>
  <c r="AH4909" i="9"/>
  <c r="AI4909" i="9"/>
  <c r="AJ4909" i="9"/>
  <c r="AF4910" i="9"/>
  <c r="AG4910" i="9"/>
  <c r="AH4910" i="9"/>
  <c r="AI4910" i="9"/>
  <c r="AJ4910" i="9"/>
  <c r="AF4911" i="9"/>
  <c r="AG4911" i="9"/>
  <c r="AH4911" i="9"/>
  <c r="AI4911" i="9"/>
  <c r="AJ4911" i="9"/>
  <c r="AF4912" i="9"/>
  <c r="AG4912" i="9"/>
  <c r="AH4912" i="9"/>
  <c r="AI4912" i="9"/>
  <c r="AJ4912" i="9"/>
  <c r="AF4913" i="9"/>
  <c r="AG4913" i="9"/>
  <c r="AH4913" i="9"/>
  <c r="AI4913" i="9"/>
  <c r="AJ4913" i="9"/>
  <c r="AF4914" i="9"/>
  <c r="AG4914" i="9"/>
  <c r="AH4914" i="9"/>
  <c r="AI4914" i="9"/>
  <c r="AJ4914" i="9"/>
  <c r="AF4915" i="9"/>
  <c r="AG4915" i="9"/>
  <c r="AH4915" i="9"/>
  <c r="AI4915" i="9"/>
  <c r="AJ4915" i="9"/>
  <c r="AF4916" i="9"/>
  <c r="AG4916" i="9"/>
  <c r="AH4916" i="9"/>
  <c r="AI4916" i="9"/>
  <c r="AJ4916" i="9"/>
  <c r="AF4917" i="9"/>
  <c r="AG4917" i="9"/>
  <c r="AH4917" i="9"/>
  <c r="AI4917" i="9"/>
  <c r="AJ4917" i="9"/>
  <c r="AF4918" i="9"/>
  <c r="AG4918" i="9"/>
  <c r="AH4918" i="9"/>
  <c r="AI4918" i="9"/>
  <c r="AJ4918" i="9"/>
  <c r="AF4919" i="9"/>
  <c r="AG4919" i="9"/>
  <c r="AH4919" i="9"/>
  <c r="AI4919" i="9"/>
  <c r="AJ4919" i="9"/>
  <c r="AF4920" i="9"/>
  <c r="AG4920" i="9"/>
  <c r="AH4920" i="9"/>
  <c r="AI4920" i="9"/>
  <c r="AJ4920" i="9"/>
  <c r="AF4921" i="9"/>
  <c r="AG4921" i="9"/>
  <c r="AH4921" i="9"/>
  <c r="AI4921" i="9"/>
  <c r="AJ4921" i="9"/>
  <c r="AF4922" i="9"/>
  <c r="AG4922" i="9"/>
  <c r="AH4922" i="9"/>
  <c r="AI4922" i="9"/>
  <c r="AJ4922" i="9"/>
  <c r="AF4923" i="9"/>
  <c r="AG4923" i="9"/>
  <c r="AH4923" i="9"/>
  <c r="AI4923" i="9"/>
  <c r="AJ4923" i="9"/>
  <c r="AF4924" i="9"/>
  <c r="AG4924" i="9"/>
  <c r="AH4924" i="9"/>
  <c r="AI4924" i="9"/>
  <c r="AJ4924" i="9"/>
  <c r="AF4925" i="9"/>
  <c r="AG4925" i="9"/>
  <c r="AH4925" i="9"/>
  <c r="AI4925" i="9"/>
  <c r="AJ4925" i="9"/>
  <c r="AF4926" i="9"/>
  <c r="AG4926" i="9"/>
  <c r="AH4926" i="9"/>
  <c r="AI4926" i="9"/>
  <c r="AJ4926" i="9"/>
  <c r="AF4927" i="9"/>
  <c r="AG4927" i="9"/>
  <c r="AH4927" i="9"/>
  <c r="AI4927" i="9"/>
  <c r="AJ4927" i="9"/>
  <c r="AF4928" i="9"/>
  <c r="AG4928" i="9"/>
  <c r="AH4928" i="9"/>
  <c r="AI4928" i="9"/>
  <c r="AJ4928" i="9"/>
  <c r="AF4929" i="9"/>
  <c r="AG4929" i="9"/>
  <c r="AH4929" i="9"/>
  <c r="AI4929" i="9"/>
  <c r="AJ4929" i="9"/>
  <c r="AF4930" i="9"/>
  <c r="AG4930" i="9"/>
  <c r="AH4930" i="9"/>
  <c r="AI4930" i="9"/>
  <c r="AJ4930" i="9"/>
  <c r="AF4931" i="9"/>
  <c r="AG4931" i="9"/>
  <c r="AH4931" i="9"/>
  <c r="AI4931" i="9"/>
  <c r="AJ4931" i="9"/>
  <c r="AF4932" i="9"/>
  <c r="AG4932" i="9"/>
  <c r="AH4932" i="9"/>
  <c r="AI4932" i="9"/>
  <c r="AJ4932" i="9"/>
  <c r="AF4933" i="9"/>
  <c r="AG4933" i="9"/>
  <c r="AH4933" i="9"/>
  <c r="AI4933" i="9"/>
  <c r="AJ4933" i="9"/>
  <c r="AF4934" i="9"/>
  <c r="AG4934" i="9"/>
  <c r="AH4934" i="9"/>
  <c r="AI4934" i="9"/>
  <c r="AJ4934" i="9"/>
  <c r="AF4935" i="9"/>
  <c r="AG4935" i="9"/>
  <c r="AH4935" i="9"/>
  <c r="AI4935" i="9"/>
  <c r="AJ4935" i="9"/>
  <c r="AF4936" i="9"/>
  <c r="AG4936" i="9"/>
  <c r="AH4936" i="9"/>
  <c r="AI4936" i="9"/>
  <c r="AJ4936" i="9"/>
  <c r="AF4937" i="9"/>
  <c r="AG4937" i="9"/>
  <c r="AH4937" i="9"/>
  <c r="AI4937" i="9"/>
  <c r="AJ4937" i="9"/>
  <c r="AF4938" i="9"/>
  <c r="AG4938" i="9"/>
  <c r="AH4938" i="9"/>
  <c r="AI4938" i="9"/>
  <c r="AJ4938" i="9"/>
  <c r="AF4939" i="9"/>
  <c r="AG4939" i="9"/>
  <c r="AH4939" i="9"/>
  <c r="AI4939" i="9"/>
  <c r="AJ4939" i="9"/>
  <c r="AF4940" i="9"/>
  <c r="AG4940" i="9"/>
  <c r="AH4940" i="9"/>
  <c r="AI4940" i="9"/>
  <c r="AJ4940" i="9"/>
  <c r="AF4941" i="9"/>
  <c r="AG4941" i="9"/>
  <c r="AH4941" i="9"/>
  <c r="AI4941" i="9"/>
  <c r="AJ4941" i="9"/>
  <c r="AF4942" i="9"/>
  <c r="AG4942" i="9"/>
  <c r="AH4942" i="9"/>
  <c r="AI4942" i="9"/>
  <c r="AJ4942" i="9"/>
  <c r="AF4943" i="9"/>
  <c r="AG4943" i="9"/>
  <c r="AH4943" i="9"/>
  <c r="AI4943" i="9"/>
  <c r="AJ4943" i="9"/>
  <c r="AF4944" i="9"/>
  <c r="AG4944" i="9"/>
  <c r="AH4944" i="9"/>
  <c r="AI4944" i="9"/>
  <c r="AJ4944" i="9"/>
  <c r="AF4945" i="9"/>
  <c r="AG4945" i="9"/>
  <c r="AH4945" i="9"/>
  <c r="AI4945" i="9"/>
  <c r="AJ4945" i="9"/>
  <c r="AF4946" i="9"/>
  <c r="AG4946" i="9"/>
  <c r="AH4946" i="9"/>
  <c r="AI4946" i="9"/>
  <c r="AJ4946" i="9"/>
  <c r="AF4947" i="9"/>
  <c r="AG4947" i="9"/>
  <c r="AH4947" i="9"/>
  <c r="AI4947" i="9"/>
  <c r="AJ4947" i="9"/>
  <c r="AF4948" i="9"/>
  <c r="AG4948" i="9"/>
  <c r="AH4948" i="9"/>
  <c r="AI4948" i="9"/>
  <c r="AJ4948" i="9"/>
  <c r="AF4949" i="9"/>
  <c r="AG4949" i="9"/>
  <c r="AH4949" i="9"/>
  <c r="AI4949" i="9"/>
  <c r="AJ4949" i="9"/>
  <c r="AF4950" i="9"/>
  <c r="AG4950" i="9"/>
  <c r="AH4950" i="9"/>
  <c r="AI4950" i="9"/>
  <c r="AJ4950" i="9"/>
  <c r="AF4951" i="9"/>
  <c r="AG4951" i="9"/>
  <c r="AH4951" i="9"/>
  <c r="AI4951" i="9"/>
  <c r="AJ4951" i="9"/>
  <c r="AF4952" i="9"/>
  <c r="AG4952" i="9"/>
  <c r="AH4952" i="9"/>
  <c r="AI4952" i="9"/>
  <c r="AJ4952" i="9"/>
  <c r="AF4953" i="9"/>
  <c r="AG4953" i="9"/>
  <c r="AH4953" i="9"/>
  <c r="AI4953" i="9"/>
  <c r="AJ4953" i="9"/>
  <c r="AF4954" i="9"/>
  <c r="AG4954" i="9"/>
  <c r="AH4954" i="9"/>
  <c r="AI4954" i="9"/>
  <c r="AJ4954" i="9"/>
  <c r="AF4955" i="9"/>
  <c r="AG4955" i="9"/>
  <c r="AH4955" i="9"/>
  <c r="AI4955" i="9"/>
  <c r="AJ4955" i="9"/>
  <c r="AF4956" i="9"/>
  <c r="AG4956" i="9"/>
  <c r="AH4956" i="9"/>
  <c r="AI4956" i="9"/>
  <c r="AJ4956" i="9"/>
  <c r="AF4957" i="9"/>
  <c r="AG4957" i="9"/>
  <c r="AH4957" i="9"/>
  <c r="AI4957" i="9"/>
  <c r="AJ4957" i="9"/>
  <c r="AF4958" i="9"/>
  <c r="AG4958" i="9"/>
  <c r="AH4958" i="9"/>
  <c r="AI4958" i="9"/>
  <c r="AJ4958" i="9"/>
  <c r="AF4959" i="9"/>
  <c r="AG4959" i="9"/>
  <c r="AH4959" i="9"/>
  <c r="AI4959" i="9"/>
  <c r="AJ4959" i="9"/>
  <c r="AF4960" i="9"/>
  <c r="AG4960" i="9"/>
  <c r="AH4960" i="9"/>
  <c r="AI4960" i="9"/>
  <c r="AJ4960" i="9"/>
  <c r="AF4961" i="9"/>
  <c r="AG4961" i="9"/>
  <c r="AH4961" i="9"/>
  <c r="AI4961" i="9"/>
  <c r="AJ4961" i="9"/>
  <c r="AF4962" i="9"/>
  <c r="AG4962" i="9"/>
  <c r="AH4962" i="9"/>
  <c r="AI4962" i="9"/>
  <c r="AJ4962" i="9"/>
  <c r="AF4963" i="9"/>
  <c r="AG4963" i="9"/>
  <c r="AH4963" i="9"/>
  <c r="AI4963" i="9"/>
  <c r="AJ4963" i="9"/>
  <c r="AF4964" i="9"/>
  <c r="AG4964" i="9"/>
  <c r="AH4964" i="9"/>
  <c r="AI4964" i="9"/>
  <c r="AJ4964" i="9"/>
  <c r="AF4965" i="9"/>
  <c r="AG4965" i="9"/>
  <c r="AH4965" i="9"/>
  <c r="AI4965" i="9"/>
  <c r="AJ4965" i="9"/>
  <c r="AF4966" i="9"/>
  <c r="AG4966" i="9"/>
  <c r="AH4966" i="9"/>
  <c r="AI4966" i="9"/>
  <c r="AJ4966" i="9"/>
  <c r="AF4967" i="9"/>
  <c r="AG4967" i="9"/>
  <c r="AH4967" i="9"/>
  <c r="AI4967" i="9"/>
  <c r="AJ4967" i="9"/>
  <c r="AF4968" i="9"/>
  <c r="AG4968" i="9"/>
  <c r="AH4968" i="9"/>
  <c r="AI4968" i="9"/>
  <c r="AJ4968" i="9"/>
  <c r="AF4969" i="9"/>
  <c r="AG4969" i="9"/>
  <c r="AH4969" i="9"/>
  <c r="AI4969" i="9"/>
  <c r="AJ4969" i="9"/>
  <c r="AF4970" i="9"/>
  <c r="AG4970" i="9"/>
  <c r="AH4970" i="9"/>
  <c r="AI4970" i="9"/>
  <c r="AJ4970" i="9"/>
  <c r="AF4971" i="9"/>
  <c r="AG4971" i="9"/>
  <c r="AH4971" i="9"/>
  <c r="AI4971" i="9"/>
  <c r="AJ4971" i="9"/>
  <c r="AF4972" i="9"/>
  <c r="AG4972" i="9"/>
  <c r="AH4972" i="9"/>
  <c r="AI4972" i="9"/>
  <c r="AJ4972" i="9"/>
  <c r="AF4973" i="9"/>
  <c r="AG4973" i="9"/>
  <c r="AH4973" i="9"/>
  <c r="AI4973" i="9"/>
  <c r="AJ4973" i="9"/>
  <c r="AF4974" i="9"/>
  <c r="AG4974" i="9"/>
  <c r="AH4974" i="9"/>
  <c r="AI4974" i="9"/>
  <c r="AJ4974" i="9"/>
  <c r="AF4975" i="9"/>
  <c r="AG4975" i="9"/>
  <c r="AH4975" i="9"/>
  <c r="AI4975" i="9"/>
  <c r="AJ4975" i="9"/>
  <c r="AF4976" i="9"/>
  <c r="AG4976" i="9"/>
  <c r="AH4976" i="9"/>
  <c r="AI4976" i="9"/>
  <c r="AJ4976" i="9"/>
  <c r="AF4977" i="9"/>
  <c r="AG4977" i="9"/>
  <c r="AH4977" i="9"/>
  <c r="AI4977" i="9"/>
  <c r="AJ4977" i="9"/>
  <c r="AF4978" i="9"/>
  <c r="AG4978" i="9"/>
  <c r="AH4978" i="9"/>
  <c r="AI4978" i="9"/>
  <c r="AJ4978" i="9"/>
  <c r="AF4979" i="9"/>
  <c r="AG4979" i="9"/>
  <c r="AH4979" i="9"/>
  <c r="AI4979" i="9"/>
  <c r="AJ4979" i="9"/>
  <c r="AF4980" i="9"/>
  <c r="AG4980" i="9"/>
  <c r="AH4980" i="9"/>
  <c r="AI4980" i="9"/>
  <c r="AJ4980" i="9"/>
  <c r="AF4981" i="9"/>
  <c r="AG4981" i="9"/>
  <c r="AH4981" i="9"/>
  <c r="AI4981" i="9"/>
  <c r="AJ4981" i="9"/>
  <c r="AF4982" i="9"/>
  <c r="AG4982" i="9"/>
  <c r="AH4982" i="9"/>
  <c r="AI4982" i="9"/>
  <c r="AJ4982" i="9"/>
  <c r="AF4983" i="9"/>
  <c r="AG4983" i="9"/>
  <c r="AH4983" i="9"/>
  <c r="AI4983" i="9"/>
  <c r="AJ4983" i="9"/>
  <c r="AF4984" i="9"/>
  <c r="AG4984" i="9"/>
  <c r="AH4984" i="9"/>
  <c r="AI4984" i="9"/>
  <c r="AJ4984" i="9"/>
  <c r="AF4985" i="9"/>
  <c r="AG4985" i="9"/>
  <c r="AH4985" i="9"/>
  <c r="AI4985" i="9"/>
  <c r="AJ4985" i="9"/>
  <c r="AF4986" i="9"/>
  <c r="AG4986" i="9"/>
  <c r="AH4986" i="9"/>
  <c r="AI4986" i="9"/>
  <c r="AJ4986" i="9"/>
  <c r="AF4987" i="9"/>
  <c r="AG4987" i="9"/>
  <c r="AH4987" i="9"/>
  <c r="AI4987" i="9"/>
  <c r="AJ4987" i="9"/>
  <c r="AF4988" i="9"/>
  <c r="AG4988" i="9"/>
  <c r="AH4988" i="9"/>
  <c r="AI4988" i="9"/>
  <c r="AJ4988" i="9"/>
  <c r="AF4989" i="9"/>
  <c r="AG4989" i="9"/>
  <c r="AH4989" i="9"/>
  <c r="AI4989" i="9"/>
  <c r="AJ4989" i="9"/>
  <c r="AF4990" i="9"/>
  <c r="AG4990" i="9"/>
  <c r="AH4990" i="9"/>
  <c r="AI4990" i="9"/>
  <c r="AJ4990" i="9"/>
  <c r="AF4991" i="9"/>
  <c r="AG4991" i="9"/>
  <c r="AH4991" i="9"/>
  <c r="AI4991" i="9"/>
  <c r="AJ4991" i="9"/>
  <c r="AF4992" i="9"/>
  <c r="AG4992" i="9"/>
  <c r="AH4992" i="9"/>
  <c r="AI4992" i="9"/>
  <c r="AJ4992" i="9"/>
  <c r="AF4993" i="9"/>
  <c r="AG4993" i="9"/>
  <c r="AH4993" i="9"/>
  <c r="AI4993" i="9"/>
  <c r="AJ4993" i="9"/>
  <c r="AF4994" i="9"/>
  <c r="AG4994" i="9"/>
  <c r="AH4994" i="9"/>
  <c r="AI4994" i="9"/>
  <c r="AJ4994" i="9"/>
  <c r="AF4995" i="9"/>
  <c r="AG4995" i="9"/>
  <c r="AH4995" i="9"/>
  <c r="AI4995" i="9"/>
  <c r="AJ4995" i="9"/>
  <c r="AF4996" i="9"/>
  <c r="AG4996" i="9"/>
  <c r="AH4996" i="9"/>
  <c r="AI4996" i="9"/>
  <c r="AJ4996" i="9"/>
  <c r="AF4997" i="9"/>
  <c r="AG4997" i="9"/>
  <c r="AH4997" i="9"/>
  <c r="AI4997" i="9"/>
  <c r="AJ4997" i="9"/>
  <c r="AF4998" i="9"/>
  <c r="AG4998" i="9"/>
  <c r="AH4998" i="9"/>
  <c r="AI4998" i="9"/>
  <c r="AJ4998" i="9"/>
  <c r="AF4999" i="9"/>
  <c r="AG4999" i="9"/>
  <c r="AH4999" i="9"/>
  <c r="AI4999" i="9"/>
  <c r="AJ4999" i="9"/>
  <c r="AF5000" i="9"/>
  <c r="AG5000" i="9"/>
  <c r="AH5000" i="9"/>
  <c r="AI5000" i="9"/>
  <c r="AJ5000" i="9"/>
  <c r="AF5001" i="9"/>
  <c r="AG5001" i="9"/>
  <c r="AH5001" i="9"/>
  <c r="AI5001" i="9"/>
  <c r="AJ5001" i="9"/>
  <c r="AF5002" i="9"/>
  <c r="AG5002" i="9"/>
  <c r="AH5002" i="9"/>
  <c r="AI5002" i="9"/>
  <c r="AJ5002" i="9"/>
  <c r="AF5003" i="9"/>
  <c r="AG5003" i="9"/>
  <c r="AH5003" i="9"/>
  <c r="AI5003" i="9"/>
  <c r="AJ5003" i="9"/>
  <c r="AF5004" i="9"/>
  <c r="AG5004" i="9"/>
  <c r="AH5004" i="9"/>
  <c r="AI5004" i="9"/>
  <c r="AJ5004" i="9"/>
  <c r="AF5005" i="9"/>
  <c r="AG5005" i="9"/>
  <c r="AH5005" i="9"/>
  <c r="AI5005" i="9"/>
  <c r="AJ5005" i="9"/>
  <c r="AF5006" i="9"/>
  <c r="AG5006" i="9"/>
  <c r="AH5006" i="9"/>
  <c r="AI5006" i="9"/>
  <c r="AJ5006" i="9"/>
  <c r="AF5007" i="9"/>
  <c r="AG5007" i="9"/>
  <c r="AH5007" i="9"/>
  <c r="AI5007" i="9"/>
  <c r="AJ5007" i="9"/>
  <c r="AF5008" i="9"/>
  <c r="AG5008" i="9"/>
  <c r="AH5008" i="9"/>
  <c r="AI5008" i="9"/>
  <c r="AJ5008" i="9"/>
  <c r="AF5009" i="9"/>
  <c r="AG5009" i="9"/>
  <c r="AH5009" i="9"/>
  <c r="AI5009" i="9"/>
  <c r="AJ5009" i="9"/>
  <c r="AF5010" i="9"/>
  <c r="AG5010" i="9"/>
  <c r="AH5010" i="9"/>
  <c r="AI5010" i="9"/>
  <c r="AJ5010" i="9"/>
  <c r="AF5011" i="9"/>
  <c r="AG5011" i="9"/>
  <c r="AH5011" i="9"/>
  <c r="AI5011" i="9"/>
  <c r="AJ5011" i="9"/>
  <c r="AF5012" i="9"/>
  <c r="AG5012" i="9"/>
  <c r="AH5012" i="9"/>
  <c r="AI5012" i="9"/>
  <c r="AJ5012" i="9"/>
  <c r="AF5013" i="9"/>
  <c r="AG5013" i="9"/>
  <c r="AH5013" i="9"/>
  <c r="AI5013" i="9"/>
  <c r="AJ5013" i="9"/>
  <c r="AF5014" i="9"/>
  <c r="AG5014" i="9"/>
  <c r="AH5014" i="9"/>
  <c r="AI5014" i="9"/>
  <c r="AJ5014" i="9"/>
  <c r="AF5015" i="9"/>
  <c r="AG5015" i="9"/>
  <c r="AH5015" i="9"/>
  <c r="AI5015" i="9"/>
  <c r="AJ5015" i="9"/>
  <c r="AF5016" i="9"/>
  <c r="AG5016" i="9"/>
  <c r="AH5016" i="9"/>
  <c r="AI5016" i="9"/>
  <c r="AJ5016" i="9"/>
  <c r="AF5017" i="9"/>
  <c r="AG5017" i="9"/>
  <c r="AH5017" i="9"/>
  <c r="AI5017" i="9"/>
  <c r="AJ5017" i="9"/>
  <c r="AF5018" i="9"/>
  <c r="AG5018" i="9"/>
  <c r="AH5018" i="9"/>
  <c r="AI5018" i="9"/>
  <c r="AJ5018" i="9"/>
  <c r="AF5019" i="9"/>
  <c r="AG5019" i="9"/>
  <c r="AH5019" i="9"/>
  <c r="AI5019" i="9"/>
  <c r="AJ5019" i="9"/>
  <c r="AF5020" i="9"/>
  <c r="AG5020" i="9"/>
  <c r="AH5020" i="9"/>
  <c r="AI5020" i="9"/>
  <c r="AJ5020" i="9"/>
  <c r="AF5021" i="9"/>
  <c r="AG5021" i="9"/>
  <c r="AH5021" i="9"/>
  <c r="AI5021" i="9"/>
  <c r="AJ5021" i="9"/>
  <c r="AF5022" i="9"/>
  <c r="AG5022" i="9"/>
  <c r="AH5022" i="9"/>
  <c r="AI5022" i="9"/>
  <c r="AJ5022" i="9"/>
  <c r="AF5023" i="9"/>
  <c r="AG5023" i="9"/>
  <c r="AH5023" i="9"/>
  <c r="AI5023" i="9"/>
  <c r="AJ5023" i="9"/>
  <c r="AF5024" i="9"/>
  <c r="AG5024" i="9"/>
  <c r="AH5024" i="9"/>
  <c r="AI5024" i="9"/>
  <c r="AJ5024" i="9"/>
  <c r="AF5025" i="9"/>
  <c r="AG5025" i="9"/>
  <c r="AH5025" i="9"/>
  <c r="AI5025" i="9"/>
  <c r="AJ5025" i="9"/>
  <c r="AF5026" i="9"/>
  <c r="AG5026" i="9"/>
  <c r="AH5026" i="9"/>
  <c r="AI5026" i="9"/>
  <c r="AJ5026" i="9"/>
  <c r="AF5027" i="9"/>
  <c r="AG5027" i="9"/>
  <c r="AH5027" i="9"/>
  <c r="AI5027" i="9"/>
  <c r="AJ5027" i="9"/>
  <c r="AF5028" i="9"/>
  <c r="AG5028" i="9"/>
  <c r="AH5028" i="9"/>
  <c r="AI5028" i="9"/>
  <c r="AJ5028" i="9"/>
  <c r="AF5029" i="9"/>
  <c r="AG5029" i="9"/>
  <c r="AH5029" i="9"/>
  <c r="AI5029" i="9"/>
  <c r="AJ5029" i="9"/>
  <c r="AF5030" i="9"/>
  <c r="AG5030" i="9"/>
  <c r="AH5030" i="9"/>
  <c r="AI5030" i="9"/>
  <c r="AJ5030" i="9"/>
  <c r="AF5031" i="9"/>
  <c r="AG5031" i="9"/>
  <c r="AH5031" i="9"/>
  <c r="AI5031" i="9"/>
  <c r="AJ5031" i="9"/>
  <c r="AF5032" i="9"/>
  <c r="AG5032" i="9"/>
  <c r="AH5032" i="9"/>
  <c r="AI5032" i="9"/>
  <c r="AJ5032" i="9"/>
  <c r="AF5033" i="9"/>
  <c r="AG5033" i="9"/>
  <c r="AH5033" i="9"/>
  <c r="AI5033" i="9"/>
  <c r="AJ5033" i="9"/>
  <c r="AF5034" i="9"/>
  <c r="AG5034" i="9"/>
  <c r="AH5034" i="9"/>
  <c r="AI5034" i="9"/>
  <c r="AJ5034" i="9"/>
  <c r="AF5035" i="9"/>
  <c r="AG5035" i="9"/>
  <c r="AH5035" i="9"/>
  <c r="AI5035" i="9"/>
  <c r="AJ5035" i="9"/>
  <c r="AF5036" i="9"/>
  <c r="AG5036" i="9"/>
  <c r="AH5036" i="9"/>
  <c r="AI5036" i="9"/>
  <c r="AJ5036" i="9"/>
  <c r="AF5037" i="9"/>
  <c r="AG5037" i="9"/>
  <c r="AH5037" i="9"/>
  <c r="AI5037" i="9"/>
  <c r="AJ5037" i="9"/>
  <c r="AF5038" i="9"/>
  <c r="AG5038" i="9"/>
  <c r="AH5038" i="9"/>
  <c r="AI5038" i="9"/>
  <c r="AJ5038" i="9"/>
  <c r="AF5039" i="9"/>
  <c r="AG5039" i="9"/>
  <c r="AH5039" i="9"/>
  <c r="AI5039" i="9"/>
  <c r="AJ5039" i="9"/>
  <c r="AF5040" i="9"/>
  <c r="AG5040" i="9"/>
  <c r="AH5040" i="9"/>
  <c r="AI5040" i="9"/>
  <c r="AJ5040" i="9"/>
  <c r="AF5041" i="9"/>
  <c r="AG5041" i="9"/>
  <c r="AH5041" i="9"/>
  <c r="AI5041" i="9"/>
  <c r="AJ5041" i="9"/>
  <c r="AF5042" i="9"/>
  <c r="AG5042" i="9"/>
  <c r="AH5042" i="9"/>
  <c r="AI5042" i="9"/>
  <c r="AJ5042" i="9"/>
  <c r="AF5043" i="9"/>
  <c r="AG5043" i="9"/>
  <c r="AH5043" i="9"/>
  <c r="AI5043" i="9"/>
  <c r="AJ5043" i="9"/>
  <c r="AF5044" i="9"/>
  <c r="AG5044" i="9"/>
  <c r="AH5044" i="9"/>
  <c r="AI5044" i="9"/>
  <c r="AJ5044" i="9"/>
  <c r="AF5045" i="9"/>
  <c r="AG5045" i="9"/>
  <c r="AH5045" i="9"/>
  <c r="AI5045" i="9"/>
  <c r="AJ5045" i="9"/>
  <c r="AF5046" i="9"/>
  <c r="AG5046" i="9"/>
  <c r="AH5046" i="9"/>
  <c r="AI5046" i="9"/>
  <c r="AJ5046" i="9"/>
  <c r="AF5047" i="9"/>
  <c r="AG5047" i="9"/>
  <c r="AH5047" i="9"/>
  <c r="AI5047" i="9"/>
  <c r="AJ5047" i="9"/>
  <c r="AF5048" i="9"/>
  <c r="AG5048" i="9"/>
  <c r="AH5048" i="9"/>
  <c r="AI5048" i="9"/>
  <c r="AJ5048" i="9"/>
  <c r="AF5049" i="9"/>
  <c r="AG5049" i="9"/>
  <c r="AH5049" i="9"/>
  <c r="AI5049" i="9"/>
  <c r="AJ5049" i="9"/>
  <c r="AF5050" i="9"/>
  <c r="AG5050" i="9"/>
  <c r="AH5050" i="9"/>
  <c r="AI5050" i="9"/>
  <c r="AJ5050" i="9"/>
  <c r="AF5051" i="9"/>
  <c r="AG5051" i="9"/>
  <c r="AH5051" i="9"/>
  <c r="AI5051" i="9"/>
  <c r="AJ5051" i="9"/>
  <c r="AF5052" i="9"/>
  <c r="AG5052" i="9"/>
  <c r="AH5052" i="9"/>
  <c r="AI5052" i="9"/>
  <c r="AJ5052" i="9"/>
  <c r="AF5053" i="9"/>
  <c r="AG5053" i="9"/>
  <c r="AH5053" i="9"/>
  <c r="AI5053" i="9"/>
  <c r="AJ5053" i="9"/>
  <c r="AF5054" i="9"/>
  <c r="AG5054" i="9"/>
  <c r="AH5054" i="9"/>
  <c r="AI5054" i="9"/>
  <c r="AJ5054" i="9"/>
  <c r="AF5055" i="9"/>
  <c r="AG5055" i="9"/>
  <c r="AH5055" i="9"/>
  <c r="AI5055" i="9"/>
  <c r="AJ5055" i="9"/>
  <c r="AF5056" i="9"/>
  <c r="AG5056" i="9"/>
  <c r="AH5056" i="9"/>
  <c r="AI5056" i="9"/>
  <c r="AJ5056" i="9"/>
  <c r="AF5057" i="9"/>
  <c r="AG5057" i="9"/>
  <c r="AH5057" i="9"/>
  <c r="AI5057" i="9"/>
  <c r="AJ5057" i="9"/>
  <c r="AF5058" i="9"/>
  <c r="AG5058" i="9"/>
  <c r="AH5058" i="9"/>
  <c r="AI5058" i="9"/>
  <c r="AJ5058" i="9"/>
  <c r="AF5059" i="9"/>
  <c r="AG5059" i="9"/>
  <c r="AH5059" i="9"/>
  <c r="AI5059" i="9"/>
  <c r="AJ5059" i="9"/>
  <c r="AF5060" i="9"/>
  <c r="AG5060" i="9"/>
  <c r="AH5060" i="9"/>
  <c r="AI5060" i="9"/>
  <c r="AJ5060" i="9"/>
  <c r="AF5061" i="9"/>
  <c r="AG5061" i="9"/>
  <c r="AH5061" i="9"/>
  <c r="AI5061" i="9"/>
  <c r="AJ5061" i="9"/>
  <c r="AF5062" i="9"/>
  <c r="AG5062" i="9"/>
  <c r="AH5062" i="9"/>
  <c r="AI5062" i="9"/>
  <c r="AJ5062" i="9"/>
  <c r="AF5063" i="9"/>
  <c r="AG5063" i="9"/>
  <c r="AH5063" i="9"/>
  <c r="AI5063" i="9"/>
  <c r="AJ5063" i="9"/>
  <c r="AF5064" i="9"/>
  <c r="AG5064" i="9"/>
  <c r="AH5064" i="9"/>
  <c r="AI5064" i="9"/>
  <c r="AJ5064" i="9"/>
  <c r="AF5065" i="9"/>
  <c r="AG5065" i="9"/>
  <c r="AH5065" i="9"/>
  <c r="AI5065" i="9"/>
  <c r="AJ5065" i="9"/>
  <c r="AF5066" i="9"/>
  <c r="AG5066" i="9"/>
  <c r="AH5066" i="9"/>
  <c r="AI5066" i="9"/>
  <c r="AJ5066" i="9"/>
  <c r="AF5067" i="9"/>
  <c r="AG5067" i="9"/>
  <c r="AH5067" i="9"/>
  <c r="AI5067" i="9"/>
  <c r="AJ5067" i="9"/>
  <c r="AF5068" i="9"/>
  <c r="AG5068" i="9"/>
  <c r="AH5068" i="9"/>
  <c r="AI5068" i="9"/>
  <c r="AJ5068" i="9"/>
  <c r="AF5069" i="9"/>
  <c r="AG5069" i="9"/>
  <c r="AH5069" i="9"/>
  <c r="AI5069" i="9"/>
  <c r="AJ5069" i="9"/>
  <c r="AF5070" i="9"/>
  <c r="AG5070" i="9"/>
  <c r="AH5070" i="9"/>
  <c r="AI5070" i="9"/>
  <c r="AJ5070" i="9"/>
  <c r="AF5071" i="9"/>
  <c r="AG5071" i="9"/>
  <c r="AH5071" i="9"/>
  <c r="AI5071" i="9"/>
  <c r="AJ5071" i="9"/>
  <c r="AF5072" i="9"/>
  <c r="AG5072" i="9"/>
  <c r="AH5072" i="9"/>
  <c r="AI5072" i="9"/>
  <c r="AJ5072" i="9"/>
  <c r="AF5073" i="9"/>
  <c r="AG5073" i="9"/>
  <c r="AH5073" i="9"/>
  <c r="AI5073" i="9"/>
  <c r="AJ5073" i="9"/>
  <c r="AF5074" i="9"/>
  <c r="AG5074" i="9"/>
  <c r="AH5074" i="9"/>
  <c r="AI5074" i="9"/>
  <c r="AJ5074" i="9"/>
  <c r="AF5075" i="9"/>
  <c r="AG5075" i="9"/>
  <c r="AH5075" i="9"/>
  <c r="AI5075" i="9"/>
  <c r="AJ5075" i="9"/>
  <c r="AF5076" i="9"/>
  <c r="AG5076" i="9"/>
  <c r="AH5076" i="9"/>
  <c r="AI5076" i="9"/>
  <c r="AJ5076" i="9"/>
  <c r="AF5077" i="9"/>
  <c r="AG5077" i="9"/>
  <c r="AH5077" i="9"/>
  <c r="AI5077" i="9"/>
  <c r="AJ5077" i="9"/>
  <c r="AF5078" i="9"/>
  <c r="AG5078" i="9"/>
  <c r="AH5078" i="9"/>
  <c r="AI5078" i="9"/>
  <c r="AJ5078" i="9"/>
  <c r="AF5079" i="9"/>
  <c r="AG5079" i="9"/>
  <c r="AH5079" i="9"/>
  <c r="AI5079" i="9"/>
  <c r="AJ5079" i="9"/>
  <c r="AF5080" i="9"/>
  <c r="AG5080" i="9"/>
  <c r="AH5080" i="9"/>
  <c r="AI5080" i="9"/>
  <c r="AJ5080" i="9"/>
  <c r="AF5081" i="9"/>
  <c r="AG5081" i="9"/>
  <c r="AH5081" i="9"/>
  <c r="AI5081" i="9"/>
  <c r="AJ5081" i="9"/>
  <c r="AF5082" i="9"/>
  <c r="AG5082" i="9"/>
  <c r="AH5082" i="9"/>
  <c r="AI5082" i="9"/>
  <c r="AJ5082" i="9"/>
  <c r="AF5083" i="9"/>
  <c r="AG5083" i="9"/>
  <c r="AH5083" i="9"/>
  <c r="AI5083" i="9"/>
  <c r="AJ5083" i="9"/>
  <c r="AF5084" i="9"/>
  <c r="AG5084" i="9"/>
  <c r="AH5084" i="9"/>
  <c r="AI5084" i="9"/>
  <c r="AJ5084" i="9"/>
  <c r="AF5085" i="9"/>
  <c r="AG5085" i="9"/>
  <c r="AH5085" i="9"/>
  <c r="AI5085" i="9"/>
  <c r="AJ5085" i="9"/>
  <c r="AF5086" i="9"/>
  <c r="AG5086" i="9"/>
  <c r="AH5086" i="9"/>
  <c r="AI5086" i="9"/>
  <c r="AJ5086" i="9"/>
  <c r="AF5087" i="9"/>
  <c r="AG5087" i="9"/>
  <c r="AH5087" i="9"/>
  <c r="AI5087" i="9"/>
  <c r="AJ5087" i="9"/>
  <c r="AF5088" i="9"/>
  <c r="AG5088" i="9"/>
  <c r="AH5088" i="9"/>
  <c r="AI5088" i="9"/>
  <c r="AJ5088" i="9"/>
  <c r="AF5089" i="9"/>
  <c r="AG5089" i="9"/>
  <c r="AH5089" i="9"/>
  <c r="AI5089" i="9"/>
  <c r="AJ5089" i="9"/>
  <c r="AF5090" i="9"/>
  <c r="AG5090" i="9"/>
  <c r="AH5090" i="9"/>
  <c r="AI5090" i="9"/>
  <c r="AJ5090" i="9"/>
  <c r="AF5091" i="9"/>
  <c r="AG5091" i="9"/>
  <c r="AH5091" i="9"/>
  <c r="AI5091" i="9"/>
  <c r="AJ5091" i="9"/>
  <c r="AF5092" i="9"/>
  <c r="AG5092" i="9"/>
  <c r="AH5092" i="9"/>
  <c r="AI5092" i="9"/>
  <c r="AJ5092" i="9"/>
  <c r="AF5093" i="9"/>
  <c r="AG5093" i="9"/>
  <c r="AH5093" i="9"/>
  <c r="AI5093" i="9"/>
  <c r="AJ5093" i="9"/>
  <c r="AF5094" i="9"/>
  <c r="AG5094" i="9"/>
  <c r="AH5094" i="9"/>
  <c r="AI5094" i="9"/>
  <c r="AJ5094" i="9"/>
  <c r="AF5095" i="9"/>
  <c r="AG5095" i="9"/>
  <c r="AH5095" i="9"/>
  <c r="AI5095" i="9"/>
  <c r="AJ5095" i="9"/>
  <c r="AF5096" i="9"/>
  <c r="AG5096" i="9"/>
  <c r="AH5096" i="9"/>
  <c r="AI5096" i="9"/>
  <c r="AJ5096" i="9"/>
  <c r="AF5097" i="9"/>
  <c r="AG5097" i="9"/>
  <c r="AH5097" i="9"/>
  <c r="AI5097" i="9"/>
  <c r="AJ5097" i="9"/>
  <c r="AF5098" i="9"/>
  <c r="AG5098" i="9"/>
  <c r="AH5098" i="9"/>
  <c r="AI5098" i="9"/>
  <c r="AJ5098" i="9"/>
  <c r="AF5099" i="9"/>
  <c r="AG5099" i="9"/>
  <c r="AH5099" i="9"/>
  <c r="AI5099" i="9"/>
  <c r="AJ5099" i="9"/>
  <c r="AF5100" i="9"/>
  <c r="AG5100" i="9"/>
  <c r="AH5100" i="9"/>
  <c r="AI5100" i="9"/>
  <c r="AJ5100" i="9"/>
  <c r="AF5101" i="9"/>
  <c r="AG5101" i="9"/>
  <c r="AH5101" i="9"/>
  <c r="AI5101" i="9"/>
  <c r="AJ5101" i="9"/>
  <c r="AF5102" i="9"/>
  <c r="AG5102" i="9"/>
  <c r="AH5102" i="9"/>
  <c r="AI5102" i="9"/>
  <c r="AJ5102" i="9"/>
  <c r="AF5103" i="9"/>
  <c r="AG5103" i="9"/>
  <c r="AH5103" i="9"/>
  <c r="AI5103" i="9"/>
  <c r="AJ5103" i="9"/>
  <c r="AF5104" i="9"/>
  <c r="AG5104" i="9"/>
  <c r="AH5104" i="9"/>
  <c r="AI5104" i="9"/>
  <c r="AJ5104" i="9"/>
  <c r="AF5105" i="9"/>
  <c r="AG5105" i="9"/>
  <c r="AH5105" i="9"/>
  <c r="AI5105" i="9"/>
  <c r="AJ5105" i="9"/>
  <c r="AF5106" i="9"/>
  <c r="AG5106" i="9"/>
  <c r="AH5106" i="9"/>
  <c r="AI5106" i="9"/>
  <c r="AJ5106" i="9"/>
  <c r="AF5107" i="9"/>
  <c r="AG5107" i="9"/>
  <c r="AH5107" i="9"/>
  <c r="AI5107" i="9"/>
  <c r="AJ5107" i="9"/>
  <c r="AF5108" i="9"/>
  <c r="AG5108" i="9"/>
  <c r="AH5108" i="9"/>
  <c r="AI5108" i="9"/>
  <c r="AJ5108" i="9"/>
  <c r="AF5109" i="9"/>
  <c r="AG5109" i="9"/>
  <c r="AH5109" i="9"/>
  <c r="AI5109" i="9"/>
  <c r="AJ5109" i="9"/>
  <c r="AF5110" i="9"/>
  <c r="AG5110" i="9"/>
  <c r="AH5110" i="9"/>
  <c r="AI5110" i="9"/>
  <c r="AJ5110" i="9"/>
  <c r="AF5111" i="9"/>
  <c r="AG5111" i="9"/>
  <c r="AH5111" i="9"/>
  <c r="AI5111" i="9"/>
  <c r="AJ5111" i="9"/>
  <c r="AF5112" i="9"/>
  <c r="AG5112" i="9"/>
  <c r="AH5112" i="9"/>
  <c r="AI5112" i="9"/>
  <c r="AJ5112" i="9"/>
  <c r="AF5113" i="9"/>
  <c r="AG5113" i="9"/>
  <c r="AH5113" i="9"/>
  <c r="AI5113" i="9"/>
  <c r="AJ5113" i="9"/>
  <c r="AF5114" i="9"/>
  <c r="AG5114" i="9"/>
  <c r="AH5114" i="9"/>
  <c r="AI5114" i="9"/>
  <c r="AJ5114" i="9"/>
  <c r="AF5115" i="9"/>
  <c r="AG5115" i="9"/>
  <c r="AH5115" i="9"/>
  <c r="AI5115" i="9"/>
  <c r="AJ5115" i="9"/>
  <c r="AF5116" i="9"/>
  <c r="AG5116" i="9"/>
  <c r="AH5116" i="9"/>
  <c r="AI5116" i="9"/>
  <c r="AJ5116" i="9"/>
  <c r="AF5117" i="9"/>
  <c r="AG5117" i="9"/>
  <c r="AH5117" i="9"/>
  <c r="AI5117" i="9"/>
  <c r="AJ5117" i="9"/>
  <c r="AF5118" i="9"/>
  <c r="AG5118" i="9"/>
  <c r="AH5118" i="9"/>
  <c r="AI5118" i="9"/>
  <c r="AJ5118" i="9"/>
  <c r="AF5119" i="9"/>
  <c r="AG5119" i="9"/>
  <c r="AH5119" i="9"/>
  <c r="AI5119" i="9"/>
  <c r="AJ5119" i="9"/>
  <c r="AF5120" i="9"/>
  <c r="AG5120" i="9"/>
  <c r="AH5120" i="9"/>
  <c r="AI5120" i="9"/>
  <c r="AJ5120" i="9"/>
  <c r="AF5121" i="9"/>
  <c r="AG5121" i="9"/>
  <c r="AH5121" i="9"/>
  <c r="AI5121" i="9"/>
  <c r="AJ5121" i="9"/>
  <c r="AF5122" i="9"/>
  <c r="AG5122" i="9"/>
  <c r="AH5122" i="9"/>
  <c r="AI5122" i="9"/>
  <c r="AJ5122" i="9"/>
  <c r="AF5123" i="9"/>
  <c r="AG5123" i="9"/>
  <c r="AH5123" i="9"/>
  <c r="AI5123" i="9"/>
  <c r="AJ5123" i="9"/>
  <c r="AF5124" i="9"/>
  <c r="AG5124" i="9"/>
  <c r="AH5124" i="9"/>
  <c r="AI5124" i="9"/>
  <c r="AJ5124" i="9"/>
  <c r="AF5125" i="9"/>
  <c r="AG5125" i="9"/>
  <c r="AH5125" i="9"/>
  <c r="AI5125" i="9"/>
  <c r="AJ5125" i="9"/>
  <c r="AF5126" i="9"/>
  <c r="AG5126" i="9"/>
  <c r="AH5126" i="9"/>
  <c r="AI5126" i="9"/>
  <c r="AJ5126" i="9"/>
  <c r="AF5127" i="9"/>
  <c r="AG5127" i="9"/>
  <c r="AH5127" i="9"/>
  <c r="AI5127" i="9"/>
  <c r="AJ5127" i="9"/>
  <c r="AF5128" i="9"/>
  <c r="AG5128" i="9"/>
  <c r="AH5128" i="9"/>
  <c r="AI5128" i="9"/>
  <c r="AJ5128" i="9"/>
  <c r="AF5129" i="9"/>
  <c r="AG5129" i="9"/>
  <c r="AH5129" i="9"/>
  <c r="AI5129" i="9"/>
  <c r="AJ5129" i="9"/>
  <c r="AF5130" i="9"/>
  <c r="AG5130" i="9"/>
  <c r="AH5130" i="9"/>
  <c r="AI5130" i="9"/>
  <c r="AJ5130" i="9"/>
  <c r="AF5131" i="9"/>
  <c r="AG5131" i="9"/>
  <c r="AH5131" i="9"/>
  <c r="AI5131" i="9"/>
  <c r="AJ5131" i="9"/>
  <c r="AF5132" i="9"/>
  <c r="AG5132" i="9"/>
  <c r="AH5132" i="9"/>
  <c r="AI5132" i="9"/>
  <c r="AJ5132" i="9"/>
  <c r="AF5133" i="9"/>
  <c r="AG5133" i="9"/>
  <c r="AH5133" i="9"/>
  <c r="AI5133" i="9"/>
  <c r="AJ5133" i="9"/>
  <c r="AF5134" i="9"/>
  <c r="AG5134" i="9"/>
  <c r="AH5134" i="9"/>
  <c r="AI5134" i="9"/>
  <c r="AJ5134" i="9"/>
  <c r="AF5135" i="9"/>
  <c r="AG5135" i="9"/>
  <c r="AH5135" i="9"/>
  <c r="AI5135" i="9"/>
  <c r="AJ5135" i="9"/>
  <c r="AF5136" i="9"/>
  <c r="AG5136" i="9"/>
  <c r="AH5136" i="9"/>
  <c r="AI5136" i="9"/>
  <c r="AJ5136" i="9"/>
  <c r="AF5137" i="9"/>
  <c r="AG5137" i="9"/>
  <c r="AH5137" i="9"/>
  <c r="AI5137" i="9"/>
  <c r="AJ5137" i="9"/>
  <c r="AF5138" i="9"/>
  <c r="AG5138" i="9"/>
  <c r="AH5138" i="9"/>
  <c r="AI5138" i="9"/>
  <c r="AJ5138" i="9"/>
  <c r="AF5139" i="9"/>
  <c r="AG5139" i="9"/>
  <c r="AH5139" i="9"/>
  <c r="AI5139" i="9"/>
  <c r="AJ5139" i="9"/>
  <c r="AF5140" i="9"/>
  <c r="AG5140" i="9"/>
  <c r="AH5140" i="9"/>
  <c r="AI5140" i="9"/>
  <c r="AJ5140" i="9"/>
  <c r="AF5141" i="9"/>
  <c r="AG5141" i="9"/>
  <c r="AH5141" i="9"/>
  <c r="AI5141" i="9"/>
  <c r="AJ5141" i="9"/>
  <c r="AF5142" i="9"/>
  <c r="AG5142" i="9"/>
  <c r="AH5142" i="9"/>
  <c r="AI5142" i="9"/>
  <c r="AJ5142" i="9"/>
  <c r="AF5143" i="9"/>
  <c r="AG5143" i="9"/>
  <c r="AH5143" i="9"/>
  <c r="AI5143" i="9"/>
  <c r="AJ5143" i="9"/>
  <c r="AF5144" i="9"/>
  <c r="AG5144" i="9"/>
  <c r="AH5144" i="9"/>
  <c r="AI5144" i="9"/>
  <c r="AJ5144" i="9"/>
  <c r="AF5145" i="9"/>
  <c r="AG5145" i="9"/>
  <c r="AH5145" i="9"/>
  <c r="AI5145" i="9"/>
  <c r="AJ5145" i="9"/>
  <c r="AF5146" i="9"/>
  <c r="AG5146" i="9"/>
  <c r="AH5146" i="9"/>
  <c r="AI5146" i="9"/>
  <c r="AJ5146" i="9"/>
  <c r="AF5147" i="9"/>
  <c r="AG5147" i="9"/>
  <c r="AH5147" i="9"/>
  <c r="AI5147" i="9"/>
  <c r="AJ5147" i="9"/>
  <c r="AF5148" i="9"/>
  <c r="AG5148" i="9"/>
  <c r="AH5148" i="9"/>
  <c r="AI5148" i="9"/>
  <c r="AJ5148" i="9"/>
  <c r="AF5149" i="9"/>
  <c r="AG5149" i="9"/>
  <c r="AH5149" i="9"/>
  <c r="AI5149" i="9"/>
  <c r="AJ5149" i="9"/>
  <c r="AF5150" i="9"/>
  <c r="AG5150" i="9"/>
  <c r="AH5150" i="9"/>
  <c r="AI5150" i="9"/>
  <c r="AJ5150" i="9"/>
  <c r="AF5151" i="9"/>
  <c r="AG5151" i="9"/>
  <c r="AH5151" i="9"/>
  <c r="AI5151" i="9"/>
  <c r="AJ5151" i="9"/>
  <c r="AF5152" i="9"/>
  <c r="AG5152" i="9"/>
  <c r="AH5152" i="9"/>
  <c r="AI5152" i="9"/>
  <c r="AJ5152" i="9"/>
  <c r="AF5153" i="9"/>
  <c r="AG5153" i="9"/>
  <c r="AH5153" i="9"/>
  <c r="AI5153" i="9"/>
  <c r="AJ5153" i="9"/>
  <c r="AF5154" i="9"/>
  <c r="AG5154" i="9"/>
  <c r="AH5154" i="9"/>
  <c r="AI5154" i="9"/>
  <c r="AJ5154" i="9"/>
  <c r="AF5155" i="9"/>
  <c r="AG5155" i="9"/>
  <c r="AH5155" i="9"/>
  <c r="AI5155" i="9"/>
  <c r="AJ5155" i="9"/>
  <c r="AF5156" i="9"/>
  <c r="AG5156" i="9"/>
  <c r="AH5156" i="9"/>
  <c r="AI5156" i="9"/>
  <c r="AJ5156" i="9"/>
  <c r="AF5157" i="9"/>
  <c r="AG5157" i="9"/>
  <c r="AH5157" i="9"/>
  <c r="AI5157" i="9"/>
  <c r="AJ5157" i="9"/>
  <c r="AF5158" i="9"/>
  <c r="AG5158" i="9"/>
  <c r="AH5158" i="9"/>
  <c r="AI5158" i="9"/>
  <c r="AJ5158" i="9"/>
  <c r="AF5159" i="9"/>
  <c r="AG5159" i="9"/>
  <c r="AH5159" i="9"/>
  <c r="AI5159" i="9"/>
  <c r="AJ5159" i="9"/>
  <c r="AF5160" i="9"/>
  <c r="AG5160" i="9"/>
  <c r="AH5160" i="9"/>
  <c r="AI5160" i="9"/>
  <c r="AJ5160" i="9"/>
  <c r="AF5161" i="9"/>
  <c r="AG5161" i="9"/>
  <c r="AH5161" i="9"/>
  <c r="AI5161" i="9"/>
  <c r="AJ5161" i="9"/>
  <c r="AF5162" i="9"/>
  <c r="AG5162" i="9"/>
  <c r="AH5162" i="9"/>
  <c r="AI5162" i="9"/>
  <c r="AJ5162" i="9"/>
  <c r="AF5163" i="9"/>
  <c r="AG5163" i="9"/>
  <c r="AH5163" i="9"/>
  <c r="AI5163" i="9"/>
  <c r="AJ5163" i="9"/>
  <c r="AF5164" i="9"/>
  <c r="AG5164" i="9"/>
  <c r="AH5164" i="9"/>
  <c r="AI5164" i="9"/>
  <c r="AJ5164" i="9"/>
  <c r="AF5165" i="9"/>
  <c r="AG5165" i="9"/>
  <c r="AH5165" i="9"/>
  <c r="AI5165" i="9"/>
  <c r="AJ5165" i="9"/>
  <c r="AF5166" i="9"/>
  <c r="AG5166" i="9"/>
  <c r="AH5166" i="9"/>
  <c r="AI5166" i="9"/>
  <c r="AJ5166" i="9"/>
  <c r="AF5167" i="9"/>
  <c r="AG5167" i="9"/>
  <c r="AH5167" i="9"/>
  <c r="AI5167" i="9"/>
  <c r="AJ5167" i="9"/>
  <c r="AF5168" i="9"/>
  <c r="AG5168" i="9"/>
  <c r="AH5168" i="9"/>
  <c r="AI5168" i="9"/>
  <c r="AJ5168" i="9"/>
  <c r="AF5169" i="9"/>
  <c r="AG5169" i="9"/>
  <c r="AH5169" i="9"/>
  <c r="AI5169" i="9"/>
  <c r="AJ5169" i="9"/>
  <c r="AF5170" i="9"/>
  <c r="AG5170" i="9"/>
  <c r="AH5170" i="9"/>
  <c r="AI5170" i="9"/>
  <c r="AJ5170" i="9"/>
  <c r="AF5171" i="9"/>
  <c r="AG5171" i="9"/>
  <c r="AH5171" i="9"/>
  <c r="AI5171" i="9"/>
  <c r="AJ5171" i="9"/>
  <c r="AF5172" i="9"/>
  <c r="AG5172" i="9"/>
  <c r="AH5172" i="9"/>
  <c r="AI5172" i="9"/>
  <c r="AJ5172" i="9"/>
  <c r="AF5173" i="9"/>
  <c r="AG5173" i="9"/>
  <c r="AH5173" i="9"/>
  <c r="AI5173" i="9"/>
  <c r="AJ5173" i="9"/>
  <c r="AF5174" i="9"/>
  <c r="AG5174" i="9"/>
  <c r="AH5174" i="9"/>
  <c r="AI5174" i="9"/>
  <c r="AJ5174" i="9"/>
  <c r="AF5175" i="9"/>
  <c r="AG5175" i="9"/>
  <c r="AH5175" i="9"/>
  <c r="AI5175" i="9"/>
  <c r="AJ5175" i="9"/>
  <c r="AF5176" i="9"/>
  <c r="AG5176" i="9"/>
  <c r="AH5176" i="9"/>
  <c r="AI5176" i="9"/>
  <c r="AJ5176" i="9"/>
  <c r="AF5177" i="9"/>
  <c r="AG5177" i="9"/>
  <c r="AH5177" i="9"/>
  <c r="AI5177" i="9"/>
  <c r="AJ5177" i="9"/>
  <c r="AF5178" i="9"/>
  <c r="AG5178" i="9"/>
  <c r="AH5178" i="9"/>
  <c r="AI5178" i="9"/>
  <c r="AJ5178" i="9"/>
  <c r="AF5179" i="9"/>
  <c r="AG5179" i="9"/>
  <c r="AH5179" i="9"/>
  <c r="AI5179" i="9"/>
  <c r="AJ5179" i="9"/>
  <c r="AF5180" i="9"/>
  <c r="AG5180" i="9"/>
  <c r="AH5180" i="9"/>
  <c r="AI5180" i="9"/>
  <c r="AJ5180" i="9"/>
  <c r="AF5181" i="9"/>
  <c r="AG5181" i="9"/>
  <c r="AH5181" i="9"/>
  <c r="AI5181" i="9"/>
  <c r="AJ5181" i="9"/>
  <c r="AF5182" i="9"/>
  <c r="AG5182" i="9"/>
  <c r="AH5182" i="9"/>
  <c r="AI5182" i="9"/>
  <c r="AJ5182" i="9"/>
  <c r="AF5183" i="9"/>
  <c r="AG5183" i="9"/>
  <c r="AH5183" i="9"/>
  <c r="AI5183" i="9"/>
  <c r="AJ5183" i="9"/>
  <c r="AF5184" i="9"/>
  <c r="AG5184" i="9"/>
  <c r="AH5184" i="9"/>
  <c r="AI5184" i="9"/>
  <c r="AJ5184" i="9"/>
  <c r="AF5185" i="9"/>
  <c r="AG5185" i="9"/>
  <c r="AH5185" i="9"/>
  <c r="AI5185" i="9"/>
  <c r="AJ5185" i="9"/>
  <c r="AF5186" i="9"/>
  <c r="AG5186" i="9"/>
  <c r="AH5186" i="9"/>
  <c r="AI5186" i="9"/>
  <c r="AJ5186" i="9"/>
  <c r="AF5187" i="9"/>
  <c r="AG5187" i="9"/>
  <c r="AH5187" i="9"/>
  <c r="AI5187" i="9"/>
  <c r="AJ5187" i="9"/>
  <c r="AF5188" i="9"/>
  <c r="AG5188" i="9"/>
  <c r="AH5188" i="9"/>
  <c r="AI5188" i="9"/>
  <c r="AJ5188" i="9"/>
  <c r="AF5189" i="9"/>
  <c r="AG5189" i="9"/>
  <c r="AH5189" i="9"/>
  <c r="AI5189" i="9"/>
  <c r="AJ5189" i="9"/>
  <c r="AF5190" i="9"/>
  <c r="AG5190" i="9"/>
  <c r="AH5190" i="9"/>
  <c r="AI5190" i="9"/>
  <c r="AJ5190" i="9"/>
  <c r="AF5191" i="9"/>
  <c r="AG5191" i="9"/>
  <c r="AH5191" i="9"/>
  <c r="AI5191" i="9"/>
  <c r="AJ5191" i="9"/>
  <c r="AF5192" i="9"/>
  <c r="AG5192" i="9"/>
  <c r="AH5192" i="9"/>
  <c r="AI5192" i="9"/>
  <c r="AJ5192" i="9"/>
  <c r="AF5193" i="9"/>
  <c r="AG5193" i="9"/>
  <c r="AH5193" i="9"/>
  <c r="AI5193" i="9"/>
  <c r="AJ5193" i="9"/>
  <c r="AF5194" i="9"/>
  <c r="AG5194" i="9"/>
  <c r="AH5194" i="9"/>
  <c r="AI5194" i="9"/>
  <c r="AJ5194" i="9"/>
  <c r="AF5195" i="9"/>
  <c r="AG5195" i="9"/>
  <c r="AH5195" i="9"/>
  <c r="AI5195" i="9"/>
  <c r="AJ5195" i="9"/>
  <c r="AF5196" i="9"/>
  <c r="AG5196" i="9"/>
  <c r="AH5196" i="9"/>
  <c r="AI5196" i="9"/>
  <c r="AJ5196" i="9"/>
  <c r="AF5197" i="9"/>
  <c r="AG5197" i="9"/>
  <c r="AH5197" i="9"/>
  <c r="AI5197" i="9"/>
  <c r="AJ5197" i="9"/>
  <c r="AF5198" i="9"/>
  <c r="AG5198" i="9"/>
  <c r="AH5198" i="9"/>
  <c r="AI5198" i="9"/>
  <c r="AJ5198" i="9"/>
  <c r="AF5199" i="9"/>
  <c r="AG5199" i="9"/>
  <c r="AH5199" i="9"/>
  <c r="AI5199" i="9"/>
  <c r="AJ5199" i="9"/>
  <c r="AF5200" i="9"/>
  <c r="AG5200" i="9"/>
  <c r="AH5200" i="9"/>
  <c r="AI5200" i="9"/>
  <c r="AJ5200" i="9"/>
  <c r="AF5201" i="9"/>
  <c r="AG5201" i="9"/>
  <c r="AH5201" i="9"/>
  <c r="AI5201" i="9"/>
  <c r="AJ5201" i="9"/>
  <c r="AF5202" i="9"/>
  <c r="AG5202" i="9"/>
  <c r="AH5202" i="9"/>
  <c r="AI5202" i="9"/>
  <c r="AJ5202" i="9"/>
  <c r="AF5203" i="9"/>
  <c r="AG5203" i="9"/>
  <c r="AH5203" i="9"/>
  <c r="AI5203" i="9"/>
  <c r="AJ5203" i="9"/>
  <c r="AF5204" i="9"/>
  <c r="AG5204" i="9"/>
  <c r="AH5204" i="9"/>
  <c r="AI5204" i="9"/>
  <c r="AJ5204" i="9"/>
  <c r="AF5205" i="9"/>
  <c r="AG5205" i="9"/>
  <c r="AH5205" i="9"/>
  <c r="AI5205" i="9"/>
  <c r="AJ5205" i="9"/>
  <c r="AF5206" i="9"/>
  <c r="AG5206" i="9"/>
  <c r="AH5206" i="9"/>
  <c r="AI5206" i="9"/>
  <c r="AJ5206" i="9"/>
  <c r="AF5207" i="9"/>
  <c r="AG5207" i="9"/>
  <c r="AH5207" i="9"/>
  <c r="AI5207" i="9"/>
  <c r="AJ5207" i="9"/>
  <c r="AF5208" i="9"/>
  <c r="AG5208" i="9"/>
  <c r="AH5208" i="9"/>
  <c r="AI5208" i="9"/>
  <c r="AJ5208" i="9"/>
  <c r="AF5209" i="9"/>
  <c r="AG5209" i="9"/>
  <c r="AH5209" i="9"/>
  <c r="AI5209" i="9"/>
  <c r="AJ5209" i="9"/>
  <c r="AF5210" i="9"/>
  <c r="AG5210" i="9"/>
  <c r="AH5210" i="9"/>
  <c r="AI5210" i="9"/>
  <c r="AJ5210" i="9"/>
  <c r="AF5211" i="9"/>
  <c r="AG5211" i="9"/>
  <c r="AH5211" i="9"/>
  <c r="AI5211" i="9"/>
  <c r="AJ5211" i="9"/>
  <c r="AF5212" i="9"/>
  <c r="AG5212" i="9"/>
  <c r="AH5212" i="9"/>
  <c r="AI5212" i="9"/>
  <c r="AJ5212" i="9"/>
  <c r="AF5213" i="9"/>
  <c r="AG5213" i="9"/>
  <c r="AH5213" i="9"/>
  <c r="AI5213" i="9"/>
  <c r="AJ5213" i="9"/>
  <c r="AF5214" i="9"/>
  <c r="AG5214" i="9"/>
  <c r="AH5214" i="9"/>
  <c r="AI5214" i="9"/>
  <c r="AJ5214" i="9"/>
  <c r="AF5215" i="9"/>
  <c r="AG5215" i="9"/>
  <c r="AH5215" i="9"/>
  <c r="AI5215" i="9"/>
  <c r="AJ5215" i="9"/>
  <c r="AF5216" i="9"/>
  <c r="AG5216" i="9"/>
  <c r="AH5216" i="9"/>
  <c r="AI5216" i="9"/>
  <c r="AJ5216" i="9"/>
  <c r="AF5217" i="9"/>
  <c r="AG5217" i="9"/>
  <c r="AH5217" i="9"/>
  <c r="AI5217" i="9"/>
  <c r="AJ5217" i="9"/>
  <c r="AF5218" i="9"/>
  <c r="AG5218" i="9"/>
  <c r="AH5218" i="9"/>
  <c r="AI5218" i="9"/>
  <c r="AJ5218" i="9"/>
  <c r="AF5219" i="9"/>
  <c r="AG5219" i="9"/>
  <c r="AH5219" i="9"/>
  <c r="AI5219" i="9"/>
  <c r="AJ5219" i="9"/>
  <c r="AF5220" i="9"/>
  <c r="AG5220" i="9"/>
  <c r="AH5220" i="9"/>
  <c r="AI5220" i="9"/>
  <c r="AJ5220" i="9"/>
  <c r="AF5221" i="9"/>
  <c r="AG5221" i="9"/>
  <c r="AH5221" i="9"/>
  <c r="AI5221" i="9"/>
  <c r="AJ5221" i="9"/>
  <c r="AF5222" i="9"/>
  <c r="AG5222" i="9"/>
  <c r="AH5222" i="9"/>
  <c r="AI5222" i="9"/>
  <c r="AJ5222" i="9"/>
  <c r="AF5223" i="9"/>
  <c r="AG5223" i="9"/>
  <c r="AH5223" i="9"/>
  <c r="AI5223" i="9"/>
  <c r="AJ5223" i="9"/>
  <c r="AF5224" i="9"/>
  <c r="AG5224" i="9"/>
  <c r="AH5224" i="9"/>
  <c r="AI5224" i="9"/>
  <c r="AJ5224" i="9"/>
  <c r="AF5225" i="9"/>
  <c r="AG5225" i="9"/>
  <c r="AH5225" i="9"/>
  <c r="AI5225" i="9"/>
  <c r="AJ5225" i="9"/>
  <c r="AF5226" i="9"/>
  <c r="AG5226" i="9"/>
  <c r="AH5226" i="9"/>
  <c r="AI5226" i="9"/>
  <c r="AJ5226" i="9"/>
  <c r="AF5227" i="9"/>
  <c r="AG5227" i="9"/>
  <c r="AH5227" i="9"/>
  <c r="AI5227" i="9"/>
  <c r="AJ5227" i="9"/>
  <c r="AF5228" i="9"/>
  <c r="AG5228" i="9"/>
  <c r="AH5228" i="9"/>
  <c r="AI5228" i="9"/>
  <c r="AJ5228" i="9"/>
  <c r="AF5229" i="9"/>
  <c r="AG5229" i="9"/>
  <c r="AH5229" i="9"/>
  <c r="AI5229" i="9"/>
  <c r="AJ5229" i="9"/>
  <c r="AF5230" i="9"/>
  <c r="AG5230" i="9"/>
  <c r="AH5230" i="9"/>
  <c r="AI5230" i="9"/>
  <c r="AJ5230" i="9"/>
  <c r="AF5231" i="9"/>
  <c r="AG5231" i="9"/>
  <c r="AH5231" i="9"/>
  <c r="AI5231" i="9"/>
  <c r="AJ5231" i="9"/>
  <c r="AF5232" i="9"/>
  <c r="AG5232" i="9"/>
  <c r="AH5232" i="9"/>
  <c r="AI5232" i="9"/>
  <c r="AJ5232" i="9"/>
  <c r="AF5233" i="9"/>
  <c r="AG5233" i="9"/>
  <c r="AH5233" i="9"/>
  <c r="AI5233" i="9"/>
  <c r="AJ5233" i="9"/>
  <c r="AF5234" i="9"/>
  <c r="AG5234" i="9"/>
  <c r="AH5234" i="9"/>
  <c r="AI5234" i="9"/>
  <c r="AJ5234" i="9"/>
  <c r="AF5235" i="9"/>
  <c r="AG5235" i="9"/>
  <c r="AH5235" i="9"/>
  <c r="AI5235" i="9"/>
  <c r="AJ5235" i="9"/>
  <c r="AF5236" i="9"/>
  <c r="AG5236" i="9"/>
  <c r="AH5236" i="9"/>
  <c r="AI5236" i="9"/>
  <c r="AJ5236" i="9"/>
  <c r="AF5237" i="9"/>
  <c r="AG5237" i="9"/>
  <c r="AH5237" i="9"/>
  <c r="AI5237" i="9"/>
  <c r="AJ5237" i="9"/>
  <c r="AF5238" i="9"/>
  <c r="AG5238" i="9"/>
  <c r="AH5238" i="9"/>
  <c r="AI5238" i="9"/>
  <c r="AJ5238" i="9"/>
  <c r="AF5239" i="9"/>
  <c r="AG5239" i="9"/>
  <c r="AH5239" i="9"/>
  <c r="AI5239" i="9"/>
  <c r="AJ5239" i="9"/>
  <c r="AF5240" i="9"/>
  <c r="AG5240" i="9"/>
  <c r="AH5240" i="9"/>
  <c r="AI5240" i="9"/>
  <c r="AJ5240" i="9"/>
  <c r="AF5241" i="9"/>
  <c r="AG5241" i="9"/>
  <c r="AH5241" i="9"/>
  <c r="AI5241" i="9"/>
  <c r="AJ5241" i="9"/>
  <c r="AF5242" i="9"/>
  <c r="AG5242" i="9"/>
  <c r="AH5242" i="9"/>
  <c r="AI5242" i="9"/>
  <c r="AJ5242" i="9"/>
  <c r="AF5243" i="9"/>
  <c r="AG5243" i="9"/>
  <c r="AH5243" i="9"/>
  <c r="AI5243" i="9"/>
  <c r="AJ5243" i="9"/>
  <c r="AF5244" i="9"/>
  <c r="AG5244" i="9"/>
  <c r="AH5244" i="9"/>
  <c r="AI5244" i="9"/>
  <c r="AJ5244" i="9"/>
  <c r="AF5245" i="9"/>
  <c r="AG5245" i="9"/>
  <c r="AH5245" i="9"/>
  <c r="AI5245" i="9"/>
  <c r="AJ5245" i="9"/>
  <c r="AF5246" i="9"/>
  <c r="AG5246" i="9"/>
  <c r="AH5246" i="9"/>
  <c r="AI5246" i="9"/>
  <c r="AJ5246" i="9"/>
  <c r="AF5247" i="9"/>
  <c r="AG5247" i="9"/>
  <c r="AH5247" i="9"/>
  <c r="AI5247" i="9"/>
  <c r="AJ5247" i="9"/>
  <c r="AF5248" i="9"/>
  <c r="AG5248" i="9"/>
  <c r="AH5248" i="9"/>
  <c r="AI5248" i="9"/>
  <c r="AJ5248" i="9"/>
  <c r="AF5249" i="9"/>
  <c r="AG5249" i="9"/>
  <c r="AH5249" i="9"/>
  <c r="AI5249" i="9"/>
  <c r="AJ5249" i="9"/>
  <c r="AF5250" i="9"/>
  <c r="AG5250" i="9"/>
  <c r="AH5250" i="9"/>
  <c r="AI5250" i="9"/>
  <c r="AJ5250" i="9"/>
  <c r="AF5251" i="9"/>
  <c r="AG5251" i="9"/>
  <c r="AH5251" i="9"/>
  <c r="AI5251" i="9"/>
  <c r="AJ5251" i="9"/>
  <c r="AF5252" i="9"/>
  <c r="AG5252" i="9"/>
  <c r="AH5252" i="9"/>
  <c r="AI5252" i="9"/>
  <c r="AJ5252" i="9"/>
  <c r="AF5253" i="9"/>
  <c r="AG5253" i="9"/>
  <c r="AH5253" i="9"/>
  <c r="AI5253" i="9"/>
  <c r="AJ5253" i="9"/>
  <c r="AF5254" i="9"/>
  <c r="AG5254" i="9"/>
  <c r="AH5254" i="9"/>
  <c r="AI5254" i="9"/>
  <c r="AJ5254" i="9"/>
  <c r="AF5255" i="9"/>
  <c r="AG5255" i="9"/>
  <c r="AH5255" i="9"/>
  <c r="AI5255" i="9"/>
  <c r="AJ5255" i="9"/>
  <c r="AF5256" i="9"/>
  <c r="AG5256" i="9"/>
  <c r="AH5256" i="9"/>
  <c r="AI5256" i="9"/>
  <c r="AJ5256" i="9"/>
  <c r="AF5257" i="9"/>
  <c r="AG5257" i="9"/>
  <c r="AH5257" i="9"/>
  <c r="AI5257" i="9"/>
  <c r="AJ5257" i="9"/>
  <c r="AF5258" i="9"/>
  <c r="AG5258" i="9"/>
  <c r="AH5258" i="9"/>
  <c r="AI5258" i="9"/>
  <c r="AJ5258" i="9"/>
  <c r="AF5259" i="9"/>
  <c r="AG5259" i="9"/>
  <c r="AH5259" i="9"/>
  <c r="AI5259" i="9"/>
  <c r="AJ5259" i="9"/>
  <c r="AF5260" i="9"/>
  <c r="AG5260" i="9"/>
  <c r="AH5260" i="9"/>
  <c r="AI5260" i="9"/>
  <c r="AJ5260" i="9"/>
  <c r="AF5261" i="9"/>
  <c r="AG5261" i="9"/>
  <c r="AH5261" i="9"/>
  <c r="AI5261" i="9"/>
  <c r="AJ5261" i="9"/>
  <c r="AF5262" i="9"/>
  <c r="AG5262" i="9"/>
  <c r="AH5262" i="9"/>
  <c r="AI5262" i="9"/>
  <c r="AJ5262" i="9"/>
  <c r="AF5263" i="9"/>
  <c r="AG5263" i="9"/>
  <c r="AH5263" i="9"/>
  <c r="AI5263" i="9"/>
  <c r="AJ5263" i="9"/>
  <c r="AF5264" i="9"/>
  <c r="AG5264" i="9"/>
  <c r="AH5264" i="9"/>
  <c r="AI5264" i="9"/>
  <c r="AJ5264" i="9"/>
  <c r="AF5265" i="9"/>
  <c r="AG5265" i="9"/>
  <c r="AH5265" i="9"/>
  <c r="AI5265" i="9"/>
  <c r="AJ5265" i="9"/>
  <c r="AF5266" i="9"/>
  <c r="AG5266" i="9"/>
  <c r="AH5266" i="9"/>
  <c r="AI5266" i="9"/>
  <c r="AJ5266" i="9"/>
  <c r="AF5267" i="9"/>
  <c r="AG5267" i="9"/>
  <c r="AH5267" i="9"/>
  <c r="AI5267" i="9"/>
  <c r="AJ5267" i="9"/>
  <c r="AF5268" i="9"/>
  <c r="AG5268" i="9"/>
  <c r="AH5268" i="9"/>
  <c r="AI5268" i="9"/>
  <c r="AJ5268" i="9"/>
  <c r="AF5269" i="9"/>
  <c r="AG5269" i="9"/>
  <c r="AH5269" i="9"/>
  <c r="AI5269" i="9"/>
  <c r="AJ5269" i="9"/>
  <c r="AF5270" i="9"/>
  <c r="AG5270" i="9"/>
  <c r="AH5270" i="9"/>
  <c r="AI5270" i="9"/>
  <c r="AJ5270" i="9"/>
  <c r="AF5271" i="9"/>
  <c r="AG5271" i="9"/>
  <c r="AH5271" i="9"/>
  <c r="AI5271" i="9"/>
  <c r="AJ5271" i="9"/>
  <c r="AF5272" i="9"/>
  <c r="AG5272" i="9"/>
  <c r="AH5272" i="9"/>
  <c r="AI5272" i="9"/>
  <c r="AJ5272" i="9"/>
  <c r="AF5273" i="9"/>
  <c r="AG5273" i="9"/>
  <c r="AH5273" i="9"/>
  <c r="AI5273" i="9"/>
  <c r="AJ5273" i="9"/>
  <c r="AF5274" i="9"/>
  <c r="AG5274" i="9"/>
  <c r="AH5274" i="9"/>
  <c r="AI5274" i="9"/>
  <c r="AJ5274" i="9"/>
  <c r="AF5275" i="9"/>
  <c r="AG5275" i="9"/>
  <c r="AH5275" i="9"/>
  <c r="AI5275" i="9"/>
  <c r="AJ5275" i="9"/>
  <c r="AF5276" i="9"/>
  <c r="AG5276" i="9"/>
  <c r="AH5276" i="9"/>
  <c r="AI5276" i="9"/>
  <c r="AJ5276" i="9"/>
  <c r="AF5277" i="9"/>
  <c r="AG5277" i="9"/>
  <c r="AH5277" i="9"/>
  <c r="AI5277" i="9"/>
  <c r="AJ5277" i="9"/>
  <c r="AF5278" i="9"/>
  <c r="AG5278" i="9"/>
  <c r="AH5278" i="9"/>
  <c r="AI5278" i="9"/>
  <c r="AJ5278" i="9"/>
  <c r="AF5279" i="9"/>
  <c r="AG5279" i="9"/>
  <c r="AH5279" i="9"/>
  <c r="AI5279" i="9"/>
  <c r="AJ5279" i="9"/>
  <c r="AF5280" i="9"/>
  <c r="AG5280" i="9"/>
  <c r="AH5280" i="9"/>
  <c r="AI5280" i="9"/>
  <c r="AJ5280" i="9"/>
  <c r="AF5281" i="9"/>
  <c r="AG5281" i="9"/>
  <c r="AH5281" i="9"/>
  <c r="AI5281" i="9"/>
  <c r="AJ5281" i="9"/>
  <c r="AF5282" i="9"/>
  <c r="AG5282" i="9"/>
  <c r="AH5282" i="9"/>
  <c r="AI5282" i="9"/>
  <c r="AJ5282" i="9"/>
  <c r="AF5283" i="9"/>
  <c r="AG5283" i="9"/>
  <c r="AH5283" i="9"/>
  <c r="AI5283" i="9"/>
  <c r="AJ5283" i="9"/>
  <c r="AF5284" i="9"/>
  <c r="AG5284" i="9"/>
  <c r="AH5284" i="9"/>
  <c r="AI5284" i="9"/>
  <c r="AJ5284" i="9"/>
  <c r="AF5285" i="9"/>
  <c r="AG5285" i="9"/>
  <c r="AH5285" i="9"/>
  <c r="AI5285" i="9"/>
  <c r="AJ5285" i="9"/>
  <c r="AF5286" i="9"/>
  <c r="AG5286" i="9"/>
  <c r="AH5286" i="9"/>
  <c r="AI5286" i="9"/>
  <c r="AJ5286" i="9"/>
  <c r="AF5287" i="9"/>
  <c r="AG5287" i="9"/>
  <c r="AH5287" i="9"/>
  <c r="AI5287" i="9"/>
  <c r="AJ5287" i="9"/>
  <c r="AF5288" i="9"/>
  <c r="AG5288" i="9"/>
  <c r="AH5288" i="9"/>
  <c r="AI5288" i="9"/>
  <c r="AJ5288" i="9"/>
  <c r="AF5289" i="9"/>
  <c r="AG5289" i="9"/>
  <c r="AH5289" i="9"/>
  <c r="AI5289" i="9"/>
  <c r="AJ5289" i="9"/>
  <c r="AF5290" i="9"/>
  <c r="AG5290" i="9"/>
  <c r="AH5290" i="9"/>
  <c r="AI5290" i="9"/>
  <c r="AJ5290" i="9"/>
  <c r="AF5291" i="9"/>
  <c r="AG5291" i="9"/>
  <c r="AH5291" i="9"/>
  <c r="AI5291" i="9"/>
  <c r="AJ5291" i="9"/>
  <c r="AF5292" i="9"/>
  <c r="AG5292" i="9"/>
  <c r="AH5292" i="9"/>
  <c r="AI5292" i="9"/>
  <c r="AJ5292" i="9"/>
  <c r="AF5293" i="9"/>
  <c r="AG5293" i="9"/>
  <c r="AH5293" i="9"/>
  <c r="AI5293" i="9"/>
  <c r="AJ5293" i="9"/>
  <c r="AF5294" i="9"/>
  <c r="AG5294" i="9"/>
  <c r="AH5294" i="9"/>
  <c r="AI5294" i="9"/>
  <c r="AJ5294" i="9"/>
  <c r="AF5295" i="9"/>
  <c r="AG5295" i="9"/>
  <c r="AH5295" i="9"/>
  <c r="AI5295" i="9"/>
  <c r="AJ5295" i="9"/>
  <c r="AF5296" i="9"/>
  <c r="AG5296" i="9"/>
  <c r="AH5296" i="9"/>
  <c r="AI5296" i="9"/>
  <c r="AJ5296" i="9"/>
  <c r="AF5297" i="9"/>
  <c r="AG5297" i="9"/>
  <c r="AH5297" i="9"/>
  <c r="AI5297" i="9"/>
  <c r="AJ5297" i="9"/>
  <c r="AF5298" i="9"/>
  <c r="AG5298" i="9"/>
  <c r="AH5298" i="9"/>
  <c r="AI5298" i="9"/>
  <c r="AJ5298" i="9"/>
  <c r="AF5299" i="9"/>
  <c r="AG5299" i="9"/>
  <c r="AH5299" i="9"/>
  <c r="AI5299" i="9"/>
  <c r="AJ5299" i="9"/>
  <c r="AF5300" i="9"/>
  <c r="AG5300" i="9"/>
  <c r="AH5300" i="9"/>
  <c r="AI5300" i="9"/>
  <c r="AJ5300" i="9"/>
  <c r="AF5301" i="9"/>
  <c r="AG5301" i="9"/>
  <c r="AH5301" i="9"/>
  <c r="AI5301" i="9"/>
  <c r="AJ5301" i="9"/>
  <c r="AF5302" i="9"/>
  <c r="AG5302" i="9"/>
  <c r="AH5302" i="9"/>
  <c r="AI5302" i="9"/>
  <c r="AJ5302" i="9"/>
  <c r="AF5303" i="9"/>
  <c r="AG5303" i="9"/>
  <c r="AH5303" i="9"/>
  <c r="AI5303" i="9"/>
  <c r="AJ5303" i="9"/>
  <c r="AF5304" i="9"/>
  <c r="AG5304" i="9"/>
  <c r="AH5304" i="9"/>
  <c r="AI5304" i="9"/>
  <c r="AJ5304" i="9"/>
  <c r="AF5305" i="9"/>
  <c r="AG5305" i="9"/>
  <c r="AH5305" i="9"/>
  <c r="AI5305" i="9"/>
  <c r="AJ5305" i="9"/>
  <c r="AF5306" i="9"/>
  <c r="AG5306" i="9"/>
  <c r="AH5306" i="9"/>
  <c r="AI5306" i="9"/>
  <c r="AJ5306" i="9"/>
  <c r="AF5307" i="9"/>
  <c r="AG5307" i="9"/>
  <c r="AH5307" i="9"/>
  <c r="AI5307" i="9"/>
  <c r="AJ5307" i="9"/>
  <c r="AF5308" i="9"/>
  <c r="AG5308" i="9"/>
  <c r="AH5308" i="9"/>
  <c r="AI5308" i="9"/>
  <c r="AJ5308" i="9"/>
  <c r="AF5309" i="9"/>
  <c r="AG5309" i="9"/>
  <c r="AH5309" i="9"/>
  <c r="AI5309" i="9"/>
  <c r="AJ5309" i="9"/>
  <c r="AF5310" i="9"/>
  <c r="AG5310" i="9"/>
  <c r="AH5310" i="9"/>
  <c r="AI5310" i="9"/>
  <c r="AJ5310" i="9"/>
  <c r="AF5311" i="9"/>
  <c r="AG5311" i="9"/>
  <c r="AH5311" i="9"/>
  <c r="AI5311" i="9"/>
  <c r="AJ5311" i="9"/>
  <c r="AF5312" i="9"/>
  <c r="AG5312" i="9"/>
  <c r="AH5312" i="9"/>
  <c r="AI5312" i="9"/>
  <c r="AJ5312" i="9"/>
  <c r="AF5313" i="9"/>
  <c r="AG5313" i="9"/>
  <c r="AH5313" i="9"/>
  <c r="AI5313" i="9"/>
  <c r="AJ5313" i="9"/>
  <c r="AF5314" i="9"/>
  <c r="AG5314" i="9"/>
  <c r="AH5314" i="9"/>
  <c r="AI5314" i="9"/>
  <c r="AJ5314" i="9"/>
  <c r="AF5315" i="9"/>
  <c r="AG5315" i="9"/>
  <c r="AH5315" i="9"/>
  <c r="AI5315" i="9"/>
  <c r="AJ5315" i="9"/>
  <c r="AF5316" i="9"/>
  <c r="AG5316" i="9"/>
  <c r="AH5316" i="9"/>
  <c r="AI5316" i="9"/>
  <c r="AJ5316" i="9"/>
  <c r="AF5317" i="9"/>
  <c r="AG5317" i="9"/>
  <c r="AH5317" i="9"/>
  <c r="AI5317" i="9"/>
  <c r="AJ5317" i="9"/>
  <c r="AF5318" i="9"/>
  <c r="AG5318" i="9"/>
  <c r="AH5318" i="9"/>
  <c r="AI5318" i="9"/>
  <c r="AJ5318" i="9"/>
  <c r="AF5319" i="9"/>
  <c r="AG5319" i="9"/>
  <c r="AH5319" i="9"/>
  <c r="AI5319" i="9"/>
  <c r="AJ5319" i="9"/>
  <c r="AF5320" i="9"/>
  <c r="AG5320" i="9"/>
  <c r="AH5320" i="9"/>
  <c r="AI5320" i="9"/>
  <c r="AJ5320" i="9"/>
  <c r="AF5321" i="9"/>
  <c r="AG5321" i="9"/>
  <c r="AH5321" i="9"/>
  <c r="AI5321" i="9"/>
  <c r="AJ5321" i="9"/>
  <c r="AF5322" i="9"/>
  <c r="AG5322" i="9"/>
  <c r="AH5322" i="9"/>
  <c r="AI5322" i="9"/>
  <c r="AJ5322" i="9"/>
  <c r="AF5323" i="9"/>
  <c r="AG5323" i="9"/>
  <c r="AH5323" i="9"/>
  <c r="AI5323" i="9"/>
  <c r="AJ5323" i="9"/>
  <c r="AF5324" i="9"/>
  <c r="AG5324" i="9"/>
  <c r="AH5324" i="9"/>
  <c r="AI5324" i="9"/>
  <c r="AJ5324" i="9"/>
  <c r="AF5325" i="9"/>
  <c r="AG5325" i="9"/>
  <c r="AH5325" i="9"/>
  <c r="AI5325" i="9"/>
  <c r="AJ5325" i="9"/>
  <c r="AF5326" i="9"/>
  <c r="AG5326" i="9"/>
  <c r="AH5326" i="9"/>
  <c r="AI5326" i="9"/>
  <c r="AJ5326" i="9"/>
  <c r="AF5327" i="9"/>
  <c r="AG5327" i="9"/>
  <c r="AH5327" i="9"/>
  <c r="AI5327" i="9"/>
  <c r="AJ5327" i="9"/>
  <c r="AF5328" i="9"/>
  <c r="AG5328" i="9"/>
  <c r="AH5328" i="9"/>
  <c r="AI5328" i="9"/>
  <c r="AJ5328" i="9"/>
  <c r="AF5329" i="9"/>
  <c r="AG5329" i="9"/>
  <c r="AH5329" i="9"/>
  <c r="AI5329" i="9"/>
  <c r="AJ5329" i="9"/>
  <c r="AF5330" i="9"/>
  <c r="AG5330" i="9"/>
  <c r="AH5330" i="9"/>
  <c r="AI5330" i="9"/>
  <c r="AJ5330" i="9"/>
  <c r="AF5331" i="9"/>
  <c r="AG5331" i="9"/>
  <c r="AH5331" i="9"/>
  <c r="AI5331" i="9"/>
  <c r="AJ5331" i="9"/>
  <c r="AF5332" i="9"/>
  <c r="AG5332" i="9"/>
  <c r="AH5332" i="9"/>
  <c r="AI5332" i="9"/>
  <c r="AJ5332" i="9"/>
  <c r="AF5333" i="9"/>
  <c r="AG5333" i="9"/>
  <c r="AH5333" i="9"/>
  <c r="AI5333" i="9"/>
  <c r="AJ5333" i="9"/>
  <c r="AF5334" i="9"/>
  <c r="AG5334" i="9"/>
  <c r="AH5334" i="9"/>
  <c r="AI5334" i="9"/>
  <c r="AJ5334" i="9"/>
  <c r="AF5335" i="9"/>
  <c r="AG5335" i="9"/>
  <c r="AH5335" i="9"/>
  <c r="AI5335" i="9"/>
  <c r="AJ5335" i="9"/>
  <c r="AF5336" i="9"/>
  <c r="AG5336" i="9"/>
  <c r="AH5336" i="9"/>
  <c r="AI5336" i="9"/>
  <c r="AJ5336" i="9"/>
  <c r="AF5337" i="9"/>
  <c r="AG5337" i="9"/>
  <c r="AH5337" i="9"/>
  <c r="AI5337" i="9"/>
  <c r="AJ5337" i="9"/>
  <c r="AF5338" i="9"/>
  <c r="AG5338" i="9"/>
  <c r="AH5338" i="9"/>
  <c r="AI5338" i="9"/>
  <c r="AJ5338" i="9"/>
  <c r="AF5339" i="9"/>
  <c r="AG5339" i="9"/>
  <c r="AH5339" i="9"/>
  <c r="AI5339" i="9"/>
  <c r="AJ5339" i="9"/>
  <c r="AF5340" i="9"/>
  <c r="AG5340" i="9"/>
  <c r="AH5340" i="9"/>
  <c r="AI5340" i="9"/>
  <c r="AJ5340" i="9"/>
  <c r="AF5341" i="9"/>
  <c r="AG5341" i="9"/>
  <c r="AH5341" i="9"/>
  <c r="AI5341" i="9"/>
  <c r="AJ5341" i="9"/>
  <c r="AF5342" i="9"/>
  <c r="AG5342" i="9"/>
  <c r="AH5342" i="9"/>
  <c r="AI5342" i="9"/>
  <c r="AJ5342" i="9"/>
  <c r="AF5343" i="9"/>
  <c r="AG5343" i="9"/>
  <c r="AH5343" i="9"/>
  <c r="AI5343" i="9"/>
  <c r="AJ5343" i="9"/>
  <c r="AF5344" i="9"/>
  <c r="AG5344" i="9"/>
  <c r="AH5344" i="9"/>
  <c r="AI5344" i="9"/>
  <c r="AJ5344" i="9"/>
  <c r="AF5345" i="9"/>
  <c r="AG5345" i="9"/>
  <c r="AH5345" i="9"/>
  <c r="AI5345" i="9"/>
  <c r="AJ5345" i="9"/>
  <c r="AF5346" i="9"/>
  <c r="AG5346" i="9"/>
  <c r="AH5346" i="9"/>
  <c r="AI5346" i="9"/>
  <c r="AJ5346" i="9"/>
  <c r="AF5347" i="9"/>
  <c r="AG5347" i="9"/>
  <c r="AH5347" i="9"/>
  <c r="AI5347" i="9"/>
  <c r="AJ5347" i="9"/>
  <c r="AF5348" i="9"/>
  <c r="AG5348" i="9"/>
  <c r="AH5348" i="9"/>
  <c r="AI5348" i="9"/>
  <c r="AJ5348" i="9"/>
  <c r="AF5349" i="9"/>
  <c r="AG5349" i="9"/>
  <c r="AH5349" i="9"/>
  <c r="AI5349" i="9"/>
  <c r="AJ5349" i="9"/>
  <c r="AF5350" i="9"/>
  <c r="AG5350" i="9"/>
  <c r="AH5350" i="9"/>
  <c r="AI5350" i="9"/>
  <c r="AJ5350" i="9"/>
  <c r="AF5351" i="9"/>
  <c r="AG5351" i="9"/>
  <c r="AH5351" i="9"/>
  <c r="AI5351" i="9"/>
  <c r="AJ5351" i="9"/>
  <c r="AF5352" i="9"/>
  <c r="AG5352" i="9"/>
  <c r="AH5352" i="9"/>
  <c r="AI5352" i="9"/>
  <c r="AJ5352" i="9"/>
  <c r="AF5353" i="9"/>
  <c r="AG5353" i="9"/>
  <c r="AH5353" i="9"/>
  <c r="AI5353" i="9"/>
  <c r="AJ5353" i="9"/>
  <c r="AF5354" i="9"/>
  <c r="AG5354" i="9"/>
  <c r="AH5354" i="9"/>
  <c r="AI5354" i="9"/>
  <c r="AJ5354" i="9"/>
  <c r="AF5355" i="9"/>
  <c r="AG5355" i="9"/>
  <c r="AH5355" i="9"/>
  <c r="AI5355" i="9"/>
  <c r="AJ5355" i="9"/>
  <c r="AF5356" i="9"/>
  <c r="AG5356" i="9"/>
  <c r="AH5356" i="9"/>
  <c r="AI5356" i="9"/>
  <c r="AJ5356" i="9"/>
  <c r="AF5357" i="9"/>
  <c r="AG5357" i="9"/>
  <c r="AH5357" i="9"/>
  <c r="AI5357" i="9"/>
  <c r="AJ5357" i="9"/>
  <c r="AF5358" i="9"/>
  <c r="AG5358" i="9"/>
  <c r="AH5358" i="9"/>
  <c r="AI5358" i="9"/>
  <c r="AJ5358" i="9"/>
  <c r="AF5359" i="9"/>
  <c r="AG5359" i="9"/>
  <c r="AH5359" i="9"/>
  <c r="AI5359" i="9"/>
  <c r="AJ5359" i="9"/>
  <c r="AF5360" i="9"/>
  <c r="AG5360" i="9"/>
  <c r="AH5360" i="9"/>
  <c r="AI5360" i="9"/>
  <c r="AJ5360" i="9"/>
  <c r="AF5361" i="9"/>
  <c r="AG5361" i="9"/>
  <c r="AH5361" i="9"/>
  <c r="AI5361" i="9"/>
  <c r="AJ5361" i="9"/>
  <c r="AF5362" i="9"/>
  <c r="AG5362" i="9"/>
  <c r="AH5362" i="9"/>
  <c r="AI5362" i="9"/>
  <c r="AJ5362" i="9"/>
  <c r="AF5363" i="9"/>
  <c r="AG5363" i="9"/>
  <c r="AH5363" i="9"/>
  <c r="AI5363" i="9"/>
  <c r="AJ5363" i="9"/>
  <c r="AF5364" i="9"/>
  <c r="AG5364" i="9"/>
  <c r="AH5364" i="9"/>
  <c r="AI5364" i="9"/>
  <c r="AJ5364" i="9"/>
  <c r="AF5365" i="9"/>
  <c r="AG5365" i="9"/>
  <c r="AH5365" i="9"/>
  <c r="AI5365" i="9"/>
  <c r="AJ5365" i="9"/>
  <c r="AF5366" i="9"/>
  <c r="AG5366" i="9"/>
  <c r="AH5366" i="9"/>
  <c r="AI5366" i="9"/>
  <c r="AJ5366" i="9"/>
  <c r="AF5367" i="9"/>
  <c r="AG5367" i="9"/>
  <c r="AH5367" i="9"/>
  <c r="AI5367" i="9"/>
  <c r="AJ5367" i="9"/>
  <c r="AF5368" i="9"/>
  <c r="AG5368" i="9"/>
  <c r="AH5368" i="9"/>
  <c r="AI5368" i="9"/>
  <c r="AJ5368" i="9"/>
  <c r="AF5369" i="9"/>
  <c r="AG5369" i="9"/>
  <c r="AH5369" i="9"/>
  <c r="AI5369" i="9"/>
  <c r="AJ5369" i="9"/>
  <c r="AF5370" i="9"/>
  <c r="AG5370" i="9"/>
  <c r="AH5370" i="9"/>
  <c r="AI5370" i="9"/>
  <c r="AJ5370" i="9"/>
  <c r="AF5371" i="9"/>
  <c r="AG5371" i="9"/>
  <c r="AH5371" i="9"/>
  <c r="AI5371" i="9"/>
  <c r="AJ5371" i="9"/>
  <c r="AF5372" i="9"/>
  <c r="AG5372" i="9"/>
  <c r="AH5372" i="9"/>
  <c r="AI5372" i="9"/>
  <c r="AJ5372" i="9"/>
  <c r="AF5373" i="9"/>
  <c r="AG5373" i="9"/>
  <c r="AH5373" i="9"/>
  <c r="AI5373" i="9"/>
  <c r="AJ5373" i="9"/>
  <c r="AF5374" i="9"/>
  <c r="AG5374" i="9"/>
  <c r="AH5374" i="9"/>
  <c r="AI5374" i="9"/>
  <c r="AJ5374" i="9"/>
  <c r="AF5375" i="9"/>
  <c r="AG5375" i="9"/>
  <c r="AH5375" i="9"/>
  <c r="AI5375" i="9"/>
  <c r="AJ5375" i="9"/>
  <c r="AF5376" i="9"/>
  <c r="AG5376" i="9"/>
  <c r="AH5376" i="9"/>
  <c r="AI5376" i="9"/>
  <c r="AJ5376" i="9"/>
  <c r="AF5377" i="9"/>
  <c r="AG5377" i="9"/>
  <c r="AH5377" i="9"/>
  <c r="AI5377" i="9"/>
  <c r="AJ5377" i="9"/>
  <c r="AF5378" i="9"/>
  <c r="AG5378" i="9"/>
  <c r="AH5378" i="9"/>
  <c r="AI5378" i="9"/>
  <c r="AJ5378" i="9"/>
  <c r="AF5379" i="9"/>
  <c r="AG5379" i="9"/>
  <c r="AH5379" i="9"/>
  <c r="AI5379" i="9"/>
  <c r="AJ5379" i="9"/>
  <c r="AF5380" i="9"/>
  <c r="AG5380" i="9"/>
  <c r="AH5380" i="9"/>
  <c r="AI5380" i="9"/>
  <c r="AJ5380" i="9"/>
  <c r="AF5381" i="9"/>
  <c r="AG5381" i="9"/>
  <c r="AH5381" i="9"/>
  <c r="AI5381" i="9"/>
  <c r="AJ5381" i="9"/>
  <c r="AF5382" i="9"/>
  <c r="AG5382" i="9"/>
  <c r="AH5382" i="9"/>
  <c r="AI5382" i="9"/>
  <c r="AJ5382" i="9"/>
  <c r="AF5383" i="9"/>
  <c r="AG5383" i="9"/>
  <c r="AH5383" i="9"/>
  <c r="AI5383" i="9"/>
  <c r="AJ5383" i="9"/>
  <c r="AF5384" i="9"/>
  <c r="AG5384" i="9"/>
  <c r="AH5384" i="9"/>
  <c r="AI5384" i="9"/>
  <c r="AJ5384" i="9"/>
  <c r="AF5385" i="9"/>
  <c r="AG5385" i="9"/>
  <c r="AH5385" i="9"/>
  <c r="AI5385" i="9"/>
  <c r="AJ5385" i="9"/>
  <c r="AF5386" i="9"/>
  <c r="AG5386" i="9"/>
  <c r="AH5386" i="9"/>
  <c r="AI5386" i="9"/>
  <c r="AJ5386" i="9"/>
  <c r="AF5387" i="9"/>
  <c r="AG5387" i="9"/>
  <c r="AH5387" i="9"/>
  <c r="AI5387" i="9"/>
  <c r="AJ5387" i="9"/>
  <c r="AF5388" i="9"/>
  <c r="AG5388" i="9"/>
  <c r="AH5388" i="9"/>
  <c r="AI5388" i="9"/>
  <c r="AJ5388" i="9"/>
  <c r="AF5389" i="9"/>
  <c r="AG5389" i="9"/>
  <c r="AH5389" i="9"/>
  <c r="AI5389" i="9"/>
  <c r="AJ5389" i="9"/>
  <c r="AF5390" i="9"/>
  <c r="AG5390" i="9"/>
  <c r="AH5390" i="9"/>
  <c r="AI5390" i="9"/>
  <c r="AJ5390" i="9"/>
  <c r="AF5391" i="9"/>
  <c r="AG5391" i="9"/>
  <c r="AH5391" i="9"/>
  <c r="AI5391" i="9"/>
  <c r="AJ5391" i="9"/>
  <c r="AF5392" i="9"/>
  <c r="AG5392" i="9"/>
  <c r="AH5392" i="9"/>
  <c r="AI5392" i="9"/>
  <c r="AJ5392" i="9"/>
  <c r="AF5393" i="9"/>
  <c r="AG5393" i="9"/>
  <c r="AH5393" i="9"/>
  <c r="AI5393" i="9"/>
  <c r="AJ5393" i="9"/>
  <c r="AF5394" i="9"/>
  <c r="AG5394" i="9"/>
  <c r="AH5394" i="9"/>
  <c r="AI5394" i="9"/>
  <c r="AJ5394" i="9"/>
  <c r="AF5395" i="9"/>
  <c r="AG5395" i="9"/>
  <c r="AH5395" i="9"/>
  <c r="AI5395" i="9"/>
  <c r="AJ5395" i="9"/>
  <c r="AF5396" i="9"/>
  <c r="AG5396" i="9"/>
  <c r="AH5396" i="9"/>
  <c r="AI5396" i="9"/>
  <c r="AJ5396" i="9"/>
  <c r="AF5397" i="9"/>
  <c r="AG5397" i="9"/>
  <c r="AH5397" i="9"/>
  <c r="AI5397" i="9"/>
  <c r="AJ5397" i="9"/>
  <c r="AF5398" i="9"/>
  <c r="AG5398" i="9"/>
  <c r="AH5398" i="9"/>
  <c r="AI5398" i="9"/>
  <c r="AJ5398" i="9"/>
  <c r="AF5399" i="9"/>
  <c r="AG5399" i="9"/>
  <c r="AH5399" i="9"/>
  <c r="AI5399" i="9"/>
  <c r="AJ5399" i="9"/>
  <c r="AF5400" i="9"/>
  <c r="AG5400" i="9"/>
  <c r="AH5400" i="9"/>
  <c r="AI5400" i="9"/>
  <c r="AJ5400" i="9"/>
  <c r="AF5401" i="9"/>
  <c r="AG5401" i="9"/>
  <c r="AH5401" i="9"/>
  <c r="AI5401" i="9"/>
  <c r="AJ5401" i="9"/>
  <c r="AF5402" i="9"/>
  <c r="AG5402" i="9"/>
  <c r="AH5402" i="9"/>
  <c r="AI5402" i="9"/>
  <c r="AJ5402" i="9"/>
  <c r="AF5403" i="9"/>
  <c r="AG5403" i="9"/>
  <c r="AH5403" i="9"/>
  <c r="AI5403" i="9"/>
  <c r="AJ5403" i="9"/>
  <c r="AF5404" i="9"/>
  <c r="AG5404" i="9"/>
  <c r="AH5404" i="9"/>
  <c r="AI5404" i="9"/>
  <c r="AJ5404" i="9"/>
  <c r="AF5405" i="9"/>
  <c r="AG5405" i="9"/>
  <c r="AH5405" i="9"/>
  <c r="AI5405" i="9"/>
  <c r="AJ5405" i="9"/>
  <c r="AF5406" i="9"/>
  <c r="AG5406" i="9"/>
  <c r="AH5406" i="9"/>
  <c r="AI5406" i="9"/>
  <c r="AJ5406" i="9"/>
  <c r="AF5407" i="9"/>
  <c r="AG5407" i="9"/>
  <c r="AH5407" i="9"/>
  <c r="AI5407" i="9"/>
  <c r="AJ5407" i="9"/>
  <c r="AF5408" i="9"/>
  <c r="AG5408" i="9"/>
  <c r="AH5408" i="9"/>
  <c r="AI5408" i="9"/>
  <c r="AJ5408" i="9"/>
  <c r="AF5409" i="9"/>
  <c r="AG5409" i="9"/>
  <c r="AH5409" i="9"/>
  <c r="AI5409" i="9"/>
  <c r="AJ5409" i="9"/>
  <c r="AF5410" i="9"/>
  <c r="AG5410" i="9"/>
  <c r="AH5410" i="9"/>
  <c r="AI5410" i="9"/>
  <c r="AJ5410" i="9"/>
  <c r="AF5411" i="9"/>
  <c r="AG5411" i="9"/>
  <c r="AH5411" i="9"/>
  <c r="AI5411" i="9"/>
  <c r="AJ5411" i="9"/>
  <c r="AF5412" i="9"/>
  <c r="AG5412" i="9"/>
  <c r="AH5412" i="9"/>
  <c r="AI5412" i="9"/>
  <c r="AJ5412" i="9"/>
  <c r="AF5413" i="9"/>
  <c r="AG5413" i="9"/>
  <c r="AH5413" i="9"/>
  <c r="AI5413" i="9"/>
  <c r="AJ5413" i="9"/>
  <c r="AF5414" i="9"/>
  <c r="AG5414" i="9"/>
  <c r="AH5414" i="9"/>
  <c r="AI5414" i="9"/>
  <c r="AJ5414" i="9"/>
  <c r="AF5415" i="9"/>
  <c r="AG5415" i="9"/>
  <c r="AH5415" i="9"/>
  <c r="AI5415" i="9"/>
  <c r="AJ5415" i="9"/>
  <c r="AF5416" i="9"/>
  <c r="AG5416" i="9"/>
  <c r="AH5416" i="9"/>
  <c r="AI5416" i="9"/>
  <c r="AJ5416" i="9"/>
  <c r="AF5417" i="9"/>
  <c r="AG5417" i="9"/>
  <c r="AH5417" i="9"/>
  <c r="AI5417" i="9"/>
  <c r="AJ5417" i="9"/>
  <c r="AF5418" i="9"/>
  <c r="AG5418" i="9"/>
  <c r="AH5418" i="9"/>
  <c r="AI5418" i="9"/>
  <c r="AJ5418" i="9"/>
  <c r="AF5419" i="9"/>
  <c r="AG5419" i="9"/>
  <c r="AH5419" i="9"/>
  <c r="AI5419" i="9"/>
  <c r="AJ5419" i="9"/>
  <c r="AF5420" i="9"/>
  <c r="AG5420" i="9"/>
  <c r="AH5420" i="9"/>
  <c r="AI5420" i="9"/>
  <c r="AJ5420" i="9"/>
  <c r="AF5421" i="9"/>
  <c r="AG5421" i="9"/>
  <c r="AH5421" i="9"/>
  <c r="AI5421" i="9"/>
  <c r="AJ5421" i="9"/>
  <c r="AF5422" i="9"/>
  <c r="AG5422" i="9"/>
  <c r="AH5422" i="9"/>
  <c r="AI5422" i="9"/>
  <c r="AJ5422" i="9"/>
  <c r="AF5423" i="9"/>
  <c r="AG5423" i="9"/>
  <c r="AH5423" i="9"/>
  <c r="AI5423" i="9"/>
  <c r="AJ5423" i="9"/>
  <c r="AF5424" i="9"/>
  <c r="AG5424" i="9"/>
  <c r="AH5424" i="9"/>
  <c r="AI5424" i="9"/>
  <c r="AJ5424" i="9"/>
  <c r="AF5425" i="9"/>
  <c r="AG5425" i="9"/>
  <c r="AH5425" i="9"/>
  <c r="AI5425" i="9"/>
  <c r="AJ5425" i="9"/>
  <c r="AF5426" i="9"/>
  <c r="AG5426" i="9"/>
  <c r="AH5426" i="9"/>
  <c r="AI5426" i="9"/>
  <c r="AJ5426" i="9"/>
  <c r="AF5427" i="9"/>
  <c r="AG5427" i="9"/>
  <c r="AH5427" i="9"/>
  <c r="AI5427" i="9"/>
  <c r="AJ5427" i="9"/>
  <c r="AF5428" i="9"/>
  <c r="AG5428" i="9"/>
  <c r="AH5428" i="9"/>
  <c r="AI5428" i="9"/>
  <c r="AJ5428" i="9"/>
  <c r="AF5429" i="9"/>
  <c r="AG5429" i="9"/>
  <c r="AH5429" i="9"/>
  <c r="AI5429" i="9"/>
  <c r="AJ5429" i="9"/>
  <c r="AF5430" i="9"/>
  <c r="AG5430" i="9"/>
  <c r="AH5430" i="9"/>
  <c r="AI5430" i="9"/>
  <c r="AJ5430" i="9"/>
  <c r="AF5431" i="9"/>
  <c r="AG5431" i="9"/>
  <c r="AH5431" i="9"/>
  <c r="AI5431" i="9"/>
  <c r="AJ5431" i="9"/>
  <c r="AF5432" i="9"/>
  <c r="AG5432" i="9"/>
  <c r="AH5432" i="9"/>
  <c r="AI5432" i="9"/>
  <c r="AJ5432" i="9"/>
  <c r="AF5433" i="9"/>
  <c r="AG5433" i="9"/>
  <c r="AH5433" i="9"/>
  <c r="AI5433" i="9"/>
  <c r="AJ5433" i="9"/>
  <c r="AF5434" i="9"/>
  <c r="AG5434" i="9"/>
  <c r="AH5434" i="9"/>
  <c r="AI5434" i="9"/>
  <c r="AJ5434" i="9"/>
  <c r="AF5435" i="9"/>
  <c r="AG5435" i="9"/>
  <c r="AH5435" i="9"/>
  <c r="AI5435" i="9"/>
  <c r="AJ5435" i="9"/>
  <c r="AF5436" i="9"/>
  <c r="AG5436" i="9"/>
  <c r="AH5436" i="9"/>
  <c r="AI5436" i="9"/>
  <c r="AJ5436" i="9"/>
  <c r="AF5437" i="9"/>
  <c r="AG5437" i="9"/>
  <c r="AH5437" i="9"/>
  <c r="AI5437" i="9"/>
  <c r="AJ5437" i="9"/>
  <c r="AF5438" i="9"/>
  <c r="AG5438" i="9"/>
  <c r="AH5438" i="9"/>
  <c r="AI5438" i="9"/>
  <c r="AJ5438" i="9"/>
  <c r="AF5439" i="9"/>
  <c r="AG5439" i="9"/>
  <c r="AH5439" i="9"/>
  <c r="AI5439" i="9"/>
  <c r="AJ5439" i="9"/>
  <c r="AF5440" i="9"/>
  <c r="AG5440" i="9"/>
  <c r="AH5440" i="9"/>
  <c r="AI5440" i="9"/>
  <c r="AJ5440" i="9"/>
  <c r="AF5441" i="9"/>
  <c r="AG5441" i="9"/>
  <c r="AH5441" i="9"/>
  <c r="AI5441" i="9"/>
  <c r="AJ5441" i="9"/>
  <c r="AF5442" i="9"/>
  <c r="AG5442" i="9"/>
  <c r="AH5442" i="9"/>
  <c r="AI5442" i="9"/>
  <c r="AJ5442" i="9"/>
  <c r="AF5443" i="9"/>
  <c r="AG5443" i="9"/>
  <c r="AH5443" i="9"/>
  <c r="AI5443" i="9"/>
  <c r="AJ5443" i="9"/>
  <c r="AF5444" i="9"/>
  <c r="AG5444" i="9"/>
  <c r="AH5444" i="9"/>
  <c r="AI5444" i="9"/>
  <c r="AJ5444" i="9"/>
  <c r="AF5445" i="9"/>
  <c r="AG5445" i="9"/>
  <c r="AH5445" i="9"/>
  <c r="AI5445" i="9"/>
  <c r="AJ5445" i="9"/>
  <c r="AF5446" i="9"/>
  <c r="AG5446" i="9"/>
  <c r="AH5446" i="9"/>
  <c r="AI5446" i="9"/>
  <c r="AJ5446" i="9"/>
  <c r="AF5447" i="9"/>
  <c r="AG5447" i="9"/>
  <c r="AH5447" i="9"/>
  <c r="AI5447" i="9"/>
  <c r="AJ5447" i="9"/>
  <c r="AF5448" i="9"/>
  <c r="AG5448" i="9"/>
  <c r="AH5448" i="9"/>
  <c r="AI5448" i="9"/>
  <c r="AJ5448" i="9"/>
  <c r="AF5449" i="9"/>
  <c r="AG5449" i="9"/>
  <c r="AH5449" i="9"/>
  <c r="AI5449" i="9"/>
  <c r="AJ5449" i="9"/>
  <c r="AF5450" i="9"/>
  <c r="AG5450" i="9"/>
  <c r="AH5450" i="9"/>
  <c r="AI5450" i="9"/>
  <c r="AJ5450" i="9"/>
  <c r="AF5451" i="9"/>
  <c r="AG5451" i="9"/>
  <c r="AH5451" i="9"/>
  <c r="AI5451" i="9"/>
  <c r="AJ5451" i="9"/>
  <c r="AF5452" i="9"/>
  <c r="AG5452" i="9"/>
  <c r="AH5452" i="9"/>
  <c r="AI5452" i="9"/>
  <c r="AJ5452" i="9"/>
  <c r="AF5453" i="9"/>
  <c r="AG5453" i="9"/>
  <c r="AH5453" i="9"/>
  <c r="AI5453" i="9"/>
  <c r="AJ5453" i="9"/>
  <c r="AF5454" i="9"/>
  <c r="AG5454" i="9"/>
  <c r="AH5454" i="9"/>
  <c r="AI5454" i="9"/>
  <c r="AJ5454" i="9"/>
  <c r="AF5455" i="9"/>
  <c r="AG5455" i="9"/>
  <c r="AH5455" i="9"/>
  <c r="AI5455" i="9"/>
  <c r="AJ5455" i="9"/>
  <c r="AF5456" i="9"/>
  <c r="AG5456" i="9"/>
  <c r="AH5456" i="9"/>
  <c r="AI5456" i="9"/>
  <c r="AJ5456" i="9"/>
  <c r="AF5457" i="9"/>
  <c r="AG5457" i="9"/>
  <c r="AH5457" i="9"/>
  <c r="AI5457" i="9"/>
  <c r="AJ5457" i="9"/>
  <c r="AF5458" i="9"/>
  <c r="AG5458" i="9"/>
  <c r="AH5458" i="9"/>
  <c r="AI5458" i="9"/>
  <c r="AJ5458" i="9"/>
  <c r="AF5459" i="9"/>
  <c r="AG5459" i="9"/>
  <c r="AH5459" i="9"/>
  <c r="AI5459" i="9"/>
  <c r="AJ5459" i="9"/>
  <c r="AF5460" i="9"/>
  <c r="AG5460" i="9"/>
  <c r="AH5460" i="9"/>
  <c r="AI5460" i="9"/>
  <c r="AJ5460" i="9"/>
  <c r="AF5461" i="9"/>
  <c r="AG5461" i="9"/>
  <c r="AH5461" i="9"/>
  <c r="AI5461" i="9"/>
  <c r="AJ5461" i="9"/>
  <c r="AF5462" i="9"/>
  <c r="AG5462" i="9"/>
  <c r="AH5462" i="9"/>
  <c r="AI5462" i="9"/>
  <c r="AJ5462" i="9"/>
  <c r="AF5463" i="9"/>
  <c r="AG5463" i="9"/>
  <c r="AH5463" i="9"/>
  <c r="AI5463" i="9"/>
  <c r="AJ5463" i="9"/>
  <c r="AF5464" i="9"/>
  <c r="AG5464" i="9"/>
  <c r="AH5464" i="9"/>
  <c r="AI5464" i="9"/>
  <c r="AJ5464" i="9"/>
  <c r="AF5465" i="9"/>
  <c r="AG5465" i="9"/>
  <c r="AH5465" i="9"/>
  <c r="AI5465" i="9"/>
  <c r="AJ5465" i="9"/>
  <c r="AF5466" i="9"/>
  <c r="AG5466" i="9"/>
  <c r="AH5466" i="9"/>
  <c r="AI5466" i="9"/>
  <c r="AJ5466" i="9"/>
  <c r="AF5467" i="9"/>
  <c r="AG5467" i="9"/>
  <c r="AH5467" i="9"/>
  <c r="AI5467" i="9"/>
  <c r="AJ5467" i="9"/>
  <c r="AF5468" i="9"/>
  <c r="AG5468" i="9"/>
  <c r="AH5468" i="9"/>
  <c r="AI5468" i="9"/>
  <c r="AJ5468" i="9"/>
  <c r="AF5469" i="9"/>
  <c r="AG5469" i="9"/>
  <c r="AH5469" i="9"/>
  <c r="AI5469" i="9"/>
  <c r="AJ5469" i="9"/>
  <c r="AF5470" i="9"/>
  <c r="AG5470" i="9"/>
  <c r="AH5470" i="9"/>
  <c r="AI5470" i="9"/>
  <c r="AJ5470" i="9"/>
  <c r="AF5471" i="9"/>
  <c r="AG5471" i="9"/>
  <c r="AH5471" i="9"/>
  <c r="AI5471" i="9"/>
  <c r="AJ5471" i="9"/>
  <c r="AF5472" i="9"/>
  <c r="AG5472" i="9"/>
  <c r="AH5472" i="9"/>
  <c r="AI5472" i="9"/>
  <c r="AJ5472" i="9"/>
  <c r="AF5473" i="9"/>
  <c r="AG5473" i="9"/>
  <c r="AH5473" i="9"/>
  <c r="AI5473" i="9"/>
  <c r="AJ5473" i="9"/>
  <c r="AF5474" i="9"/>
  <c r="AG5474" i="9"/>
  <c r="AH5474" i="9"/>
  <c r="AI5474" i="9"/>
  <c r="AJ5474" i="9"/>
  <c r="AF5475" i="9"/>
  <c r="AG5475" i="9"/>
  <c r="AH5475" i="9"/>
  <c r="AI5475" i="9"/>
  <c r="AJ5475" i="9"/>
  <c r="AF5476" i="9"/>
  <c r="AG5476" i="9"/>
  <c r="AH5476" i="9"/>
  <c r="AI5476" i="9"/>
  <c r="AJ5476" i="9"/>
  <c r="AF5477" i="9"/>
  <c r="AG5477" i="9"/>
  <c r="AH5477" i="9"/>
  <c r="AI5477" i="9"/>
  <c r="AJ5477" i="9"/>
  <c r="AF5478" i="9"/>
  <c r="AG5478" i="9"/>
  <c r="AH5478" i="9"/>
  <c r="AI5478" i="9"/>
  <c r="AJ5478" i="9"/>
  <c r="AF5479" i="9"/>
  <c r="AG5479" i="9"/>
  <c r="AH5479" i="9"/>
  <c r="AI5479" i="9"/>
  <c r="AJ5479" i="9"/>
  <c r="AF5480" i="9"/>
  <c r="AG5480" i="9"/>
  <c r="AH5480" i="9"/>
  <c r="AI5480" i="9"/>
  <c r="AJ5480" i="9"/>
  <c r="AF5481" i="9"/>
  <c r="AG5481" i="9"/>
  <c r="AH5481" i="9"/>
  <c r="AI5481" i="9"/>
  <c r="AJ5481" i="9"/>
  <c r="AF5482" i="9"/>
  <c r="AG5482" i="9"/>
  <c r="AH5482" i="9"/>
  <c r="AI5482" i="9"/>
  <c r="AJ5482" i="9"/>
  <c r="AF5483" i="9"/>
  <c r="AG5483" i="9"/>
  <c r="AH5483" i="9"/>
  <c r="AI5483" i="9"/>
  <c r="AJ5483" i="9"/>
  <c r="AF5484" i="9"/>
  <c r="AG5484" i="9"/>
  <c r="AH5484" i="9"/>
  <c r="AI5484" i="9"/>
  <c r="AJ5484" i="9"/>
  <c r="AF5485" i="9"/>
  <c r="AG5485" i="9"/>
  <c r="AH5485" i="9"/>
  <c r="AI5485" i="9"/>
  <c r="AJ5485" i="9"/>
  <c r="AF5486" i="9"/>
  <c r="AG5486" i="9"/>
  <c r="AH5486" i="9"/>
  <c r="AI5486" i="9"/>
  <c r="AJ5486" i="9"/>
  <c r="AF5487" i="9"/>
  <c r="AG5487" i="9"/>
  <c r="AH5487" i="9"/>
  <c r="AI5487" i="9"/>
  <c r="AJ5487" i="9"/>
  <c r="AF5488" i="9"/>
  <c r="AG5488" i="9"/>
  <c r="AH5488" i="9"/>
  <c r="AI5488" i="9"/>
  <c r="AJ5488" i="9"/>
  <c r="AF5489" i="9"/>
  <c r="AG5489" i="9"/>
  <c r="AH5489" i="9"/>
  <c r="AI5489" i="9"/>
  <c r="AJ5489" i="9"/>
  <c r="AF5490" i="9"/>
  <c r="AG5490" i="9"/>
  <c r="AH5490" i="9"/>
  <c r="AI5490" i="9"/>
  <c r="AJ5490" i="9"/>
  <c r="AF5491" i="9"/>
  <c r="AG5491" i="9"/>
  <c r="AH5491" i="9"/>
  <c r="AI5491" i="9"/>
  <c r="AJ5491" i="9"/>
  <c r="AF5492" i="9"/>
  <c r="AG5492" i="9"/>
  <c r="AH5492" i="9"/>
  <c r="AI5492" i="9"/>
  <c r="AJ5492" i="9"/>
  <c r="AF5493" i="9"/>
  <c r="AG5493" i="9"/>
  <c r="AH5493" i="9"/>
  <c r="AI5493" i="9"/>
  <c r="AJ5493" i="9"/>
  <c r="AF5494" i="9"/>
  <c r="AG5494" i="9"/>
  <c r="AH5494" i="9"/>
  <c r="AI5494" i="9"/>
  <c r="AJ5494" i="9"/>
  <c r="AF5495" i="9"/>
  <c r="AG5495" i="9"/>
  <c r="AH5495" i="9"/>
  <c r="AI5495" i="9"/>
  <c r="AJ5495" i="9"/>
  <c r="AF5496" i="9"/>
  <c r="AG5496" i="9"/>
  <c r="AH5496" i="9"/>
  <c r="AI5496" i="9"/>
  <c r="AJ5496" i="9"/>
  <c r="AF5497" i="9"/>
  <c r="AG5497" i="9"/>
  <c r="AH5497" i="9"/>
  <c r="AI5497" i="9"/>
  <c r="AJ5497" i="9"/>
  <c r="AF5498" i="9"/>
  <c r="AG5498" i="9"/>
  <c r="AH5498" i="9"/>
  <c r="AI5498" i="9"/>
  <c r="AJ5498" i="9"/>
  <c r="AF5499" i="9"/>
  <c r="AG5499" i="9"/>
  <c r="AH5499" i="9"/>
  <c r="AI5499" i="9"/>
  <c r="AJ5499" i="9"/>
  <c r="AF5500" i="9"/>
  <c r="AG5500" i="9"/>
  <c r="AH5500" i="9"/>
  <c r="AI5500" i="9"/>
  <c r="AJ5500" i="9"/>
  <c r="AF5501" i="9"/>
  <c r="AG5501" i="9"/>
  <c r="AH5501" i="9"/>
  <c r="AI5501" i="9"/>
  <c r="AJ5501" i="9"/>
  <c r="AF5502" i="9"/>
  <c r="AG5502" i="9"/>
  <c r="AH5502" i="9"/>
  <c r="AI5502" i="9"/>
  <c r="AJ5502" i="9"/>
  <c r="AF5503" i="9"/>
  <c r="AG5503" i="9"/>
  <c r="AH5503" i="9"/>
  <c r="AI5503" i="9"/>
  <c r="AJ5503" i="9"/>
  <c r="AF5504" i="9"/>
  <c r="AG5504" i="9"/>
  <c r="AH5504" i="9"/>
  <c r="AI5504" i="9"/>
  <c r="AJ5504" i="9"/>
  <c r="AF5505" i="9"/>
  <c r="AG5505" i="9"/>
  <c r="AH5505" i="9"/>
  <c r="AI5505" i="9"/>
  <c r="AJ5505" i="9"/>
  <c r="AF5506" i="9"/>
  <c r="AG5506" i="9"/>
  <c r="AH5506" i="9"/>
  <c r="AI5506" i="9"/>
  <c r="AJ5506" i="9"/>
  <c r="AF5507" i="9"/>
  <c r="AG5507" i="9"/>
  <c r="AH5507" i="9"/>
  <c r="AI5507" i="9"/>
  <c r="AJ5507" i="9"/>
  <c r="AF5508" i="9"/>
  <c r="AG5508" i="9"/>
  <c r="AH5508" i="9"/>
  <c r="AI5508" i="9"/>
  <c r="AJ5508" i="9"/>
  <c r="AF5509" i="9"/>
  <c r="AG5509" i="9"/>
  <c r="AH5509" i="9"/>
  <c r="AI5509" i="9"/>
  <c r="AJ5509" i="9"/>
  <c r="AF5510" i="9"/>
  <c r="AG5510" i="9"/>
  <c r="AH5510" i="9"/>
  <c r="AI5510" i="9"/>
  <c r="AJ5510" i="9"/>
  <c r="AF5511" i="9"/>
  <c r="AG5511" i="9"/>
  <c r="AH5511" i="9"/>
  <c r="AI5511" i="9"/>
  <c r="AJ5511" i="9"/>
  <c r="AF5512" i="9"/>
  <c r="AG5512" i="9"/>
  <c r="AH5512" i="9"/>
  <c r="AI5512" i="9"/>
  <c r="AJ5512" i="9"/>
  <c r="AF5513" i="9"/>
  <c r="AG5513" i="9"/>
  <c r="AH5513" i="9"/>
  <c r="AI5513" i="9"/>
  <c r="AJ5513" i="9"/>
  <c r="AF5514" i="9"/>
  <c r="AG5514" i="9"/>
  <c r="AH5514" i="9"/>
  <c r="AI5514" i="9"/>
  <c r="AJ5514" i="9"/>
  <c r="AF5515" i="9"/>
  <c r="AG5515" i="9"/>
  <c r="AH5515" i="9"/>
  <c r="AI5515" i="9"/>
  <c r="AJ5515" i="9"/>
  <c r="AF5516" i="9"/>
  <c r="AG5516" i="9"/>
  <c r="AH5516" i="9"/>
  <c r="AI5516" i="9"/>
  <c r="AJ5516" i="9"/>
  <c r="AF5517" i="9"/>
  <c r="AG5517" i="9"/>
  <c r="AH5517" i="9"/>
  <c r="AI5517" i="9"/>
  <c r="AJ5517" i="9"/>
  <c r="AF5518" i="9"/>
  <c r="AG5518" i="9"/>
  <c r="AH5518" i="9"/>
  <c r="AI5518" i="9"/>
  <c r="AJ5518" i="9"/>
  <c r="AF5519" i="9"/>
  <c r="AG5519" i="9"/>
  <c r="AH5519" i="9"/>
  <c r="AI5519" i="9"/>
  <c r="AJ5519" i="9"/>
  <c r="AF5520" i="9"/>
  <c r="AG5520" i="9"/>
  <c r="AH5520" i="9"/>
  <c r="AI5520" i="9"/>
  <c r="AJ5520" i="9"/>
  <c r="AF5521" i="9"/>
  <c r="AG5521" i="9"/>
  <c r="AH5521" i="9"/>
  <c r="AI5521" i="9"/>
  <c r="AJ5521" i="9"/>
  <c r="AF5522" i="9"/>
  <c r="AG5522" i="9"/>
  <c r="AH5522" i="9"/>
  <c r="AI5522" i="9"/>
  <c r="AJ5522" i="9"/>
  <c r="AF5523" i="9"/>
  <c r="AG5523" i="9"/>
  <c r="AH5523" i="9"/>
  <c r="AI5523" i="9"/>
  <c r="AJ5523" i="9"/>
  <c r="AF5524" i="9"/>
  <c r="AG5524" i="9"/>
  <c r="AH5524" i="9"/>
  <c r="AI5524" i="9"/>
  <c r="AJ5524" i="9"/>
  <c r="AF5525" i="9"/>
  <c r="AG5525" i="9"/>
  <c r="AH5525" i="9"/>
  <c r="AI5525" i="9"/>
  <c r="AJ5525" i="9"/>
  <c r="AF5526" i="9"/>
  <c r="AG5526" i="9"/>
  <c r="AH5526" i="9"/>
  <c r="AI5526" i="9"/>
  <c r="AJ5526" i="9"/>
  <c r="AF5527" i="9"/>
  <c r="AG5527" i="9"/>
  <c r="AH5527" i="9"/>
  <c r="AI5527" i="9"/>
  <c r="AJ5527" i="9"/>
  <c r="AF5528" i="9"/>
  <c r="AG5528" i="9"/>
  <c r="AH5528" i="9"/>
  <c r="AI5528" i="9"/>
  <c r="AJ5528" i="9"/>
  <c r="AF5529" i="9"/>
  <c r="AG5529" i="9"/>
  <c r="AH5529" i="9"/>
  <c r="AI5529" i="9"/>
  <c r="AJ5529" i="9"/>
  <c r="AF5530" i="9"/>
  <c r="AG5530" i="9"/>
  <c r="AH5530" i="9"/>
  <c r="AI5530" i="9"/>
  <c r="AJ5530" i="9"/>
  <c r="AF5531" i="9"/>
  <c r="AG5531" i="9"/>
  <c r="AH5531" i="9"/>
  <c r="AI5531" i="9"/>
  <c r="AJ5531" i="9"/>
  <c r="AF5532" i="9"/>
  <c r="AG5532" i="9"/>
  <c r="AH5532" i="9"/>
  <c r="AI5532" i="9"/>
  <c r="AJ5532" i="9"/>
  <c r="AF5533" i="9"/>
  <c r="AG5533" i="9"/>
  <c r="AH5533" i="9"/>
  <c r="AI5533" i="9"/>
  <c r="AJ5533" i="9"/>
  <c r="AF5534" i="9"/>
  <c r="AG5534" i="9"/>
  <c r="AH5534" i="9"/>
  <c r="AI5534" i="9"/>
  <c r="AJ5534" i="9"/>
  <c r="AF5535" i="9"/>
  <c r="AG5535" i="9"/>
  <c r="AH5535" i="9"/>
  <c r="AI5535" i="9"/>
  <c r="AJ5535" i="9"/>
  <c r="AF5536" i="9"/>
  <c r="AG5536" i="9"/>
  <c r="AH5536" i="9"/>
  <c r="AI5536" i="9"/>
  <c r="AJ5536" i="9"/>
  <c r="AF5537" i="9"/>
  <c r="AG5537" i="9"/>
  <c r="AH5537" i="9"/>
  <c r="AI5537" i="9"/>
  <c r="AJ5537" i="9"/>
  <c r="AF5538" i="9"/>
  <c r="AG5538" i="9"/>
  <c r="AH5538" i="9"/>
  <c r="AI5538" i="9"/>
  <c r="AJ5538" i="9"/>
  <c r="AF5539" i="9"/>
  <c r="AG5539" i="9"/>
  <c r="AH5539" i="9"/>
  <c r="AI5539" i="9"/>
  <c r="AJ5539" i="9"/>
  <c r="AF5540" i="9"/>
  <c r="AG5540" i="9"/>
  <c r="AH5540" i="9"/>
  <c r="AI5540" i="9"/>
  <c r="AJ5540" i="9"/>
  <c r="AF5541" i="9"/>
  <c r="AG5541" i="9"/>
  <c r="AH5541" i="9"/>
  <c r="AI5541" i="9"/>
  <c r="AJ5541" i="9"/>
  <c r="AF5542" i="9"/>
  <c r="AG5542" i="9"/>
  <c r="AH5542" i="9"/>
  <c r="AI5542" i="9"/>
  <c r="AJ5542" i="9"/>
  <c r="AF5543" i="9"/>
  <c r="AG5543" i="9"/>
  <c r="AH5543" i="9"/>
  <c r="AI5543" i="9"/>
  <c r="AJ5543" i="9"/>
  <c r="AF5544" i="9"/>
  <c r="AG5544" i="9"/>
  <c r="AH5544" i="9"/>
  <c r="AI5544" i="9"/>
  <c r="AJ5544" i="9"/>
  <c r="AF5545" i="9"/>
  <c r="AG5545" i="9"/>
  <c r="AH5545" i="9"/>
  <c r="AI5545" i="9"/>
  <c r="AJ5545" i="9"/>
  <c r="AF5546" i="9"/>
  <c r="AG5546" i="9"/>
  <c r="AH5546" i="9"/>
  <c r="AI5546" i="9"/>
  <c r="AJ5546" i="9"/>
  <c r="AF5547" i="9"/>
  <c r="AG5547" i="9"/>
  <c r="AH5547" i="9"/>
  <c r="AI5547" i="9"/>
  <c r="AJ5547" i="9"/>
  <c r="AF5548" i="9"/>
  <c r="AG5548" i="9"/>
  <c r="AH5548" i="9"/>
  <c r="AI5548" i="9"/>
  <c r="AJ5548" i="9"/>
  <c r="AF5549" i="9"/>
  <c r="AG5549" i="9"/>
  <c r="AH5549" i="9"/>
  <c r="AI5549" i="9"/>
  <c r="AJ5549" i="9"/>
  <c r="AF5550" i="9"/>
  <c r="AG5550" i="9"/>
  <c r="AH5550" i="9"/>
  <c r="AI5550" i="9"/>
  <c r="AJ5550" i="9"/>
  <c r="AF5551" i="9"/>
  <c r="AG5551" i="9"/>
  <c r="AH5551" i="9"/>
  <c r="AI5551" i="9"/>
  <c r="AJ5551" i="9"/>
  <c r="AF5552" i="9"/>
  <c r="AG5552" i="9"/>
  <c r="AH5552" i="9"/>
  <c r="AI5552" i="9"/>
  <c r="AJ5552" i="9"/>
  <c r="AF5553" i="9"/>
  <c r="AG5553" i="9"/>
  <c r="AH5553" i="9"/>
  <c r="AI5553" i="9"/>
  <c r="AJ5553" i="9"/>
  <c r="AF5554" i="9"/>
  <c r="AG5554" i="9"/>
  <c r="AH5554" i="9"/>
  <c r="AI5554" i="9"/>
  <c r="AJ5554" i="9"/>
  <c r="AF5555" i="9"/>
  <c r="AG5555" i="9"/>
  <c r="AH5555" i="9"/>
  <c r="AI5555" i="9"/>
  <c r="AJ5555" i="9"/>
  <c r="AF5556" i="9"/>
  <c r="AG5556" i="9"/>
  <c r="AH5556" i="9"/>
  <c r="AI5556" i="9"/>
  <c r="AJ5556" i="9"/>
  <c r="AF5557" i="9"/>
  <c r="AG5557" i="9"/>
  <c r="AH5557" i="9"/>
  <c r="AI5557" i="9"/>
  <c r="AJ5557" i="9"/>
  <c r="AF5558" i="9"/>
  <c r="AG5558" i="9"/>
  <c r="AH5558" i="9"/>
  <c r="AI5558" i="9"/>
  <c r="AJ5558" i="9"/>
  <c r="AF5559" i="9"/>
  <c r="AG5559" i="9"/>
  <c r="AH5559" i="9"/>
  <c r="AI5559" i="9"/>
  <c r="AJ5559" i="9"/>
  <c r="AF5560" i="9"/>
  <c r="AG5560" i="9"/>
  <c r="AH5560" i="9"/>
  <c r="AI5560" i="9"/>
  <c r="AJ5560" i="9"/>
  <c r="AF5561" i="9"/>
  <c r="AG5561" i="9"/>
  <c r="AH5561" i="9"/>
  <c r="AI5561" i="9"/>
  <c r="AJ5561" i="9"/>
  <c r="AF5562" i="9"/>
  <c r="AG5562" i="9"/>
  <c r="AH5562" i="9"/>
  <c r="AI5562" i="9"/>
  <c r="AJ5562" i="9"/>
  <c r="AF5563" i="9"/>
  <c r="AG5563" i="9"/>
  <c r="AH5563" i="9"/>
  <c r="AI5563" i="9"/>
  <c r="AJ5563" i="9"/>
  <c r="AF5564" i="9"/>
  <c r="AG5564" i="9"/>
  <c r="AH5564" i="9"/>
  <c r="AI5564" i="9"/>
  <c r="AJ5564" i="9"/>
  <c r="AF5565" i="9"/>
  <c r="AG5565" i="9"/>
  <c r="AH5565" i="9"/>
  <c r="AI5565" i="9"/>
  <c r="AJ5565" i="9"/>
  <c r="AF5566" i="9"/>
  <c r="AG5566" i="9"/>
  <c r="AH5566" i="9"/>
  <c r="AI5566" i="9"/>
  <c r="AJ5566" i="9"/>
  <c r="AF5567" i="9"/>
  <c r="AG5567" i="9"/>
  <c r="AH5567" i="9"/>
  <c r="AI5567" i="9"/>
  <c r="AJ5567" i="9"/>
  <c r="AF5568" i="9"/>
  <c r="AG5568" i="9"/>
  <c r="AH5568" i="9"/>
  <c r="AI5568" i="9"/>
  <c r="AJ5568" i="9"/>
  <c r="AF5569" i="9"/>
  <c r="AG5569" i="9"/>
  <c r="AH5569" i="9"/>
  <c r="AI5569" i="9"/>
  <c r="AJ5569" i="9"/>
  <c r="AF5570" i="9"/>
  <c r="AG5570" i="9"/>
  <c r="AH5570" i="9"/>
  <c r="AI5570" i="9"/>
  <c r="AJ5570" i="9"/>
  <c r="AF5571" i="9"/>
  <c r="AG5571" i="9"/>
  <c r="AH5571" i="9"/>
  <c r="AI5571" i="9"/>
  <c r="AJ5571" i="9"/>
  <c r="AF5572" i="9"/>
  <c r="AG5572" i="9"/>
  <c r="AH5572" i="9"/>
  <c r="AI5572" i="9"/>
  <c r="AJ5572" i="9"/>
  <c r="AF5573" i="9"/>
  <c r="AG5573" i="9"/>
  <c r="AH5573" i="9"/>
  <c r="AI5573" i="9"/>
  <c r="AJ5573" i="9"/>
  <c r="AF5574" i="9"/>
  <c r="AG5574" i="9"/>
  <c r="AH5574" i="9"/>
  <c r="AI5574" i="9"/>
  <c r="AJ5574" i="9"/>
  <c r="AF5575" i="9"/>
  <c r="AG5575" i="9"/>
  <c r="AH5575" i="9"/>
  <c r="AI5575" i="9"/>
  <c r="AJ5575" i="9"/>
  <c r="AF5576" i="9"/>
  <c r="AG5576" i="9"/>
  <c r="AH5576" i="9"/>
  <c r="AI5576" i="9"/>
  <c r="AJ5576" i="9"/>
  <c r="AF5577" i="9"/>
  <c r="AG5577" i="9"/>
  <c r="AH5577" i="9"/>
  <c r="AI5577" i="9"/>
  <c r="AJ5577" i="9"/>
  <c r="AF5578" i="9"/>
  <c r="AG5578" i="9"/>
  <c r="AH5578" i="9"/>
  <c r="AI5578" i="9"/>
  <c r="AJ5578" i="9"/>
  <c r="AF5579" i="9"/>
  <c r="AG5579" i="9"/>
  <c r="AH5579" i="9"/>
  <c r="AI5579" i="9"/>
  <c r="AJ5579" i="9"/>
  <c r="AF5580" i="9"/>
  <c r="AG5580" i="9"/>
  <c r="AH5580" i="9"/>
  <c r="AI5580" i="9"/>
  <c r="AJ5580" i="9"/>
  <c r="AF5581" i="9"/>
  <c r="AG5581" i="9"/>
  <c r="AH5581" i="9"/>
  <c r="AI5581" i="9"/>
  <c r="AJ5581" i="9"/>
  <c r="AF5582" i="9"/>
  <c r="AG5582" i="9"/>
  <c r="AH5582" i="9"/>
  <c r="AI5582" i="9"/>
  <c r="AJ5582" i="9"/>
  <c r="AF5583" i="9"/>
  <c r="AG5583" i="9"/>
  <c r="AH5583" i="9"/>
  <c r="AI5583" i="9"/>
  <c r="AJ5583" i="9"/>
  <c r="AF5584" i="9"/>
  <c r="AG5584" i="9"/>
  <c r="AH5584" i="9"/>
  <c r="AI5584" i="9"/>
  <c r="AJ5584" i="9"/>
  <c r="AF5585" i="9"/>
  <c r="AG5585" i="9"/>
  <c r="AH5585" i="9"/>
  <c r="AI5585" i="9"/>
  <c r="AJ5585" i="9"/>
  <c r="AF5586" i="9"/>
  <c r="AG5586" i="9"/>
  <c r="AH5586" i="9"/>
  <c r="AI5586" i="9"/>
  <c r="AJ5586" i="9"/>
  <c r="AF5587" i="9"/>
  <c r="AG5587" i="9"/>
  <c r="AH5587" i="9"/>
  <c r="AI5587" i="9"/>
  <c r="AJ5587" i="9"/>
  <c r="AF5588" i="9"/>
  <c r="AG5588" i="9"/>
  <c r="AH5588" i="9"/>
  <c r="AI5588" i="9"/>
  <c r="AJ5588" i="9"/>
  <c r="AF5589" i="9"/>
  <c r="AG5589" i="9"/>
  <c r="AH5589" i="9"/>
  <c r="AI5589" i="9"/>
  <c r="AJ5589" i="9"/>
  <c r="AF5590" i="9"/>
  <c r="AG5590" i="9"/>
  <c r="AH5590" i="9"/>
  <c r="AI5590" i="9"/>
  <c r="AJ5590" i="9"/>
  <c r="AF5591" i="9"/>
  <c r="AG5591" i="9"/>
  <c r="AH5591" i="9"/>
  <c r="AI5591" i="9"/>
  <c r="AJ5591" i="9"/>
  <c r="AF5592" i="9"/>
  <c r="AG5592" i="9"/>
  <c r="AH5592" i="9"/>
  <c r="AI5592" i="9"/>
  <c r="AJ5592" i="9"/>
  <c r="AF5593" i="9"/>
  <c r="AG5593" i="9"/>
  <c r="AH5593" i="9"/>
  <c r="AI5593" i="9"/>
  <c r="AJ5593" i="9"/>
  <c r="AF5594" i="9"/>
  <c r="AG5594" i="9"/>
  <c r="AH5594" i="9"/>
  <c r="AI5594" i="9"/>
  <c r="AJ5594" i="9"/>
  <c r="AF5595" i="9"/>
  <c r="AG5595" i="9"/>
  <c r="AH5595" i="9"/>
  <c r="AI5595" i="9"/>
  <c r="AJ5595" i="9"/>
  <c r="AF5596" i="9"/>
  <c r="AG5596" i="9"/>
  <c r="AH5596" i="9"/>
  <c r="AI5596" i="9"/>
  <c r="AJ5596" i="9"/>
  <c r="AF5597" i="9"/>
  <c r="AG5597" i="9"/>
  <c r="AH5597" i="9"/>
  <c r="AI5597" i="9"/>
  <c r="AJ5597" i="9"/>
  <c r="AF5598" i="9"/>
  <c r="AG5598" i="9"/>
  <c r="AH5598" i="9"/>
  <c r="AI5598" i="9"/>
  <c r="AJ5598" i="9"/>
  <c r="AF5599" i="9"/>
  <c r="AG5599" i="9"/>
  <c r="AH5599" i="9"/>
  <c r="AI5599" i="9"/>
  <c r="AJ5599" i="9"/>
  <c r="AF5600" i="9"/>
  <c r="AG5600" i="9"/>
  <c r="AH5600" i="9"/>
  <c r="AI5600" i="9"/>
  <c r="AJ5600" i="9"/>
  <c r="AF5601" i="9"/>
  <c r="AG5601" i="9"/>
  <c r="AH5601" i="9"/>
  <c r="AI5601" i="9"/>
  <c r="AJ5601" i="9"/>
  <c r="AF5602" i="9"/>
  <c r="AG5602" i="9"/>
  <c r="AH5602" i="9"/>
  <c r="AI5602" i="9"/>
  <c r="AJ5602" i="9"/>
  <c r="AF5603" i="9"/>
  <c r="AG5603" i="9"/>
  <c r="AH5603" i="9"/>
  <c r="AI5603" i="9"/>
  <c r="AJ5603" i="9"/>
  <c r="AF5604" i="9"/>
  <c r="AG5604" i="9"/>
  <c r="AH5604" i="9"/>
  <c r="AI5604" i="9"/>
  <c r="AJ5604" i="9"/>
  <c r="AF5605" i="9"/>
  <c r="AG5605" i="9"/>
  <c r="AH5605" i="9"/>
  <c r="AI5605" i="9"/>
  <c r="AJ5605" i="9"/>
  <c r="AF5606" i="9"/>
  <c r="AG5606" i="9"/>
  <c r="AH5606" i="9"/>
  <c r="AI5606" i="9"/>
  <c r="AJ5606" i="9"/>
  <c r="AF5607" i="9"/>
  <c r="AG5607" i="9"/>
  <c r="AH5607" i="9"/>
  <c r="AI5607" i="9"/>
  <c r="AJ5607" i="9"/>
  <c r="AF5608" i="9"/>
  <c r="AG5608" i="9"/>
  <c r="AH5608" i="9"/>
  <c r="AI5608" i="9"/>
  <c r="AJ5608" i="9"/>
  <c r="AF5609" i="9"/>
  <c r="AG5609" i="9"/>
  <c r="AH5609" i="9"/>
  <c r="AI5609" i="9"/>
  <c r="AJ5609" i="9"/>
  <c r="AF5610" i="9"/>
  <c r="AG5610" i="9"/>
  <c r="AH5610" i="9"/>
  <c r="AI5610" i="9"/>
  <c r="AJ5610" i="9"/>
  <c r="AF5611" i="9"/>
  <c r="AG5611" i="9"/>
  <c r="AH5611" i="9"/>
  <c r="AI5611" i="9"/>
  <c r="AJ5611" i="9"/>
  <c r="AF5612" i="9"/>
  <c r="AG5612" i="9"/>
  <c r="AH5612" i="9"/>
  <c r="AI5612" i="9"/>
  <c r="AJ5612" i="9"/>
  <c r="AF5613" i="9"/>
  <c r="AG5613" i="9"/>
  <c r="AH5613" i="9"/>
  <c r="AI5613" i="9"/>
  <c r="AJ5613" i="9"/>
  <c r="AF5614" i="9"/>
  <c r="AG5614" i="9"/>
  <c r="AH5614" i="9"/>
  <c r="AI5614" i="9"/>
  <c r="AJ5614" i="9"/>
  <c r="AF5615" i="9"/>
  <c r="AG5615" i="9"/>
  <c r="AH5615" i="9"/>
  <c r="AI5615" i="9"/>
  <c r="AJ5615" i="9"/>
  <c r="AF5616" i="9"/>
  <c r="AG5616" i="9"/>
  <c r="AH5616" i="9"/>
  <c r="AI5616" i="9"/>
  <c r="AJ5616" i="9"/>
  <c r="AF5617" i="9"/>
  <c r="AG5617" i="9"/>
  <c r="AH5617" i="9"/>
  <c r="AI5617" i="9"/>
  <c r="AJ5617" i="9"/>
  <c r="AF5618" i="9"/>
  <c r="AG5618" i="9"/>
  <c r="AH5618" i="9"/>
  <c r="AI5618" i="9"/>
  <c r="AJ5618" i="9"/>
  <c r="AF5619" i="9"/>
  <c r="AG5619" i="9"/>
  <c r="AH5619" i="9"/>
  <c r="AI5619" i="9"/>
  <c r="AJ5619" i="9"/>
  <c r="AF5620" i="9"/>
  <c r="AG5620" i="9"/>
  <c r="AH5620" i="9"/>
  <c r="AI5620" i="9"/>
  <c r="AJ5620" i="9"/>
  <c r="AF5621" i="9"/>
  <c r="AG5621" i="9"/>
  <c r="AH5621" i="9"/>
  <c r="AI5621" i="9"/>
  <c r="AJ5621" i="9"/>
  <c r="AF5622" i="9"/>
  <c r="AG5622" i="9"/>
  <c r="AH5622" i="9"/>
  <c r="AI5622" i="9"/>
  <c r="AJ5622" i="9"/>
  <c r="AF5623" i="9"/>
  <c r="AG5623" i="9"/>
  <c r="AH5623" i="9"/>
  <c r="AI5623" i="9"/>
  <c r="AJ5623" i="9"/>
  <c r="AF5624" i="9"/>
  <c r="AG5624" i="9"/>
  <c r="AH5624" i="9"/>
  <c r="AI5624" i="9"/>
  <c r="AJ5624" i="9"/>
  <c r="AF5625" i="9"/>
  <c r="AG5625" i="9"/>
  <c r="AH5625" i="9"/>
  <c r="AI5625" i="9"/>
  <c r="AJ5625" i="9"/>
  <c r="AF5626" i="9"/>
  <c r="AG5626" i="9"/>
  <c r="AH5626" i="9"/>
  <c r="AI5626" i="9"/>
  <c r="AJ5626" i="9"/>
  <c r="AF5627" i="9"/>
  <c r="AG5627" i="9"/>
  <c r="AH5627" i="9"/>
  <c r="AI5627" i="9"/>
  <c r="AJ5627" i="9"/>
  <c r="AF5628" i="9"/>
  <c r="AG5628" i="9"/>
  <c r="AH5628" i="9"/>
  <c r="AI5628" i="9"/>
  <c r="AJ5628" i="9"/>
  <c r="AF5629" i="9"/>
  <c r="AG5629" i="9"/>
  <c r="AH5629" i="9"/>
  <c r="AI5629" i="9"/>
  <c r="AJ5629" i="9"/>
  <c r="AF5630" i="9"/>
  <c r="AG5630" i="9"/>
  <c r="AH5630" i="9"/>
  <c r="AI5630" i="9"/>
  <c r="AJ5630" i="9"/>
  <c r="AF5631" i="9"/>
  <c r="AG5631" i="9"/>
  <c r="AH5631" i="9"/>
  <c r="AI5631" i="9"/>
  <c r="AJ5631" i="9"/>
  <c r="AF5632" i="9"/>
  <c r="AG5632" i="9"/>
  <c r="AH5632" i="9"/>
  <c r="AI5632" i="9"/>
  <c r="AJ5632" i="9"/>
  <c r="AF5633" i="9"/>
  <c r="AG5633" i="9"/>
  <c r="AH5633" i="9"/>
  <c r="AI5633" i="9"/>
  <c r="AJ5633" i="9"/>
  <c r="AF5634" i="9"/>
  <c r="AG5634" i="9"/>
  <c r="AH5634" i="9"/>
  <c r="AI5634" i="9"/>
  <c r="AJ5634" i="9"/>
  <c r="AF5635" i="9"/>
  <c r="AG5635" i="9"/>
  <c r="AH5635" i="9"/>
  <c r="AI5635" i="9"/>
  <c r="AJ5635" i="9"/>
  <c r="AF5636" i="9"/>
  <c r="AG5636" i="9"/>
  <c r="AH5636" i="9"/>
  <c r="AI5636" i="9"/>
  <c r="AJ5636" i="9"/>
  <c r="AF5637" i="9"/>
  <c r="AG5637" i="9"/>
  <c r="AH5637" i="9"/>
  <c r="AI5637" i="9"/>
  <c r="AJ5637" i="9"/>
  <c r="AF5638" i="9"/>
  <c r="AG5638" i="9"/>
  <c r="AH5638" i="9"/>
  <c r="AI5638" i="9"/>
  <c r="AJ5638" i="9"/>
  <c r="AF5639" i="9"/>
  <c r="AG5639" i="9"/>
  <c r="AH5639" i="9"/>
  <c r="AI5639" i="9"/>
  <c r="AJ5639" i="9"/>
  <c r="AF5640" i="9"/>
  <c r="AG5640" i="9"/>
  <c r="AH5640" i="9"/>
  <c r="AI5640" i="9"/>
  <c r="AJ5640" i="9"/>
  <c r="AF5641" i="9"/>
  <c r="AG5641" i="9"/>
  <c r="AH5641" i="9"/>
  <c r="AI5641" i="9"/>
  <c r="AJ5641" i="9"/>
  <c r="AF5642" i="9"/>
  <c r="AG5642" i="9"/>
  <c r="AH5642" i="9"/>
  <c r="AI5642" i="9"/>
  <c r="AJ5642" i="9"/>
  <c r="AF5643" i="9"/>
  <c r="AG5643" i="9"/>
  <c r="AH5643" i="9"/>
  <c r="AI5643" i="9"/>
  <c r="AJ5643" i="9"/>
  <c r="AF5644" i="9"/>
  <c r="AG5644" i="9"/>
  <c r="AH5644" i="9"/>
  <c r="AI5644" i="9"/>
  <c r="AJ5644" i="9"/>
  <c r="AF5645" i="9"/>
  <c r="AG5645" i="9"/>
  <c r="AH5645" i="9"/>
  <c r="AI5645" i="9"/>
  <c r="AJ5645" i="9"/>
  <c r="AF5646" i="9"/>
  <c r="AG5646" i="9"/>
  <c r="AH5646" i="9"/>
  <c r="AI5646" i="9"/>
  <c r="AJ5646" i="9"/>
  <c r="AF5647" i="9"/>
  <c r="AG5647" i="9"/>
  <c r="AH5647" i="9"/>
  <c r="AI5647" i="9"/>
  <c r="AJ5647" i="9"/>
  <c r="AF5648" i="9"/>
  <c r="AG5648" i="9"/>
  <c r="AH5648" i="9"/>
  <c r="AI5648" i="9"/>
  <c r="AJ5648" i="9"/>
  <c r="AF5649" i="9"/>
  <c r="AG5649" i="9"/>
  <c r="AH5649" i="9"/>
  <c r="AI5649" i="9"/>
  <c r="AJ5649" i="9"/>
  <c r="AF5650" i="9"/>
  <c r="AG5650" i="9"/>
  <c r="AH5650" i="9"/>
  <c r="AI5650" i="9"/>
  <c r="AJ5650" i="9"/>
  <c r="AF5651" i="9"/>
  <c r="AG5651" i="9"/>
  <c r="AH5651" i="9"/>
  <c r="AI5651" i="9"/>
  <c r="AJ5651" i="9"/>
  <c r="AF5652" i="9"/>
  <c r="AG5652" i="9"/>
  <c r="AH5652" i="9"/>
  <c r="AI5652" i="9"/>
  <c r="AJ5652" i="9"/>
  <c r="AF5653" i="9"/>
  <c r="AG5653" i="9"/>
  <c r="AH5653" i="9"/>
  <c r="AI5653" i="9"/>
  <c r="AJ5653" i="9"/>
  <c r="AF5654" i="9"/>
  <c r="AG5654" i="9"/>
  <c r="AH5654" i="9"/>
  <c r="AI5654" i="9"/>
  <c r="AJ5654" i="9"/>
  <c r="AF5655" i="9"/>
  <c r="AG5655" i="9"/>
  <c r="AH5655" i="9"/>
  <c r="AI5655" i="9"/>
  <c r="AJ5655" i="9"/>
  <c r="AF5656" i="9"/>
  <c r="AG5656" i="9"/>
  <c r="AH5656" i="9"/>
  <c r="AI5656" i="9"/>
  <c r="AJ5656" i="9"/>
  <c r="AF5657" i="9"/>
  <c r="AG5657" i="9"/>
  <c r="AH5657" i="9"/>
  <c r="AI5657" i="9"/>
  <c r="AJ5657" i="9"/>
  <c r="AF5658" i="9"/>
  <c r="AG5658" i="9"/>
  <c r="AH5658" i="9"/>
  <c r="AI5658" i="9"/>
  <c r="AJ5658" i="9"/>
  <c r="AF5659" i="9"/>
  <c r="AG5659" i="9"/>
  <c r="AH5659" i="9"/>
  <c r="AI5659" i="9"/>
  <c r="AJ5659" i="9"/>
  <c r="AF5660" i="9"/>
  <c r="AG5660" i="9"/>
  <c r="AH5660" i="9"/>
  <c r="AI5660" i="9"/>
  <c r="AJ5660" i="9"/>
  <c r="G12" i="17" l="1"/>
  <c r="G47" i="17"/>
  <c r="G55" i="17"/>
  <c r="G23" i="17"/>
  <c r="G30" i="17"/>
  <c r="G58" i="17"/>
  <c r="G35" i="17"/>
  <c r="G18" i="17"/>
  <c r="G9" i="17"/>
  <c r="G22" i="17"/>
  <c r="G53" i="17"/>
  <c r="G13" i="17"/>
  <c r="G32" i="17"/>
  <c r="G54" i="17"/>
  <c r="G19" i="17"/>
  <c r="G50" i="17"/>
  <c r="G10" i="17"/>
  <c r="G25" i="17"/>
  <c r="G29" i="17"/>
  <c r="G27" i="17"/>
  <c r="G7" i="17"/>
  <c r="G24" i="17"/>
  <c r="G17" i="17"/>
  <c r="G26" i="17"/>
  <c r="G38" i="17"/>
  <c r="G43" i="17"/>
  <c r="G28" i="17"/>
  <c r="AO4715" i="9"/>
  <c r="AO4711" i="9"/>
  <c r="AO4699" i="9"/>
  <c r="AO4695" i="9"/>
  <c r="AO4687" i="9"/>
  <c r="AO4679" i="9"/>
  <c r="AO4675" i="9"/>
  <c r="AO4659" i="9"/>
  <c r="AO4651" i="9"/>
  <c r="AO4647" i="9"/>
  <c r="AO4639" i="9"/>
  <c r="AO4627" i="9"/>
  <c r="AO4623" i="9"/>
  <c r="AO4619" i="9"/>
  <c r="AO4607" i="9"/>
  <c r="AO4603" i="9"/>
  <c r="AO4599" i="9"/>
  <c r="AO4583" i="9"/>
  <c r="AO4579" i="9"/>
  <c r="AO4563" i="9"/>
  <c r="AO4559" i="9"/>
  <c r="AO4551" i="9"/>
  <c r="AO4543" i="9"/>
  <c r="AO4539" i="9"/>
  <c r="AO4523" i="9"/>
  <c r="AO4519" i="9"/>
  <c r="AO4515" i="9"/>
  <c r="AO4507" i="9"/>
  <c r="AO4487" i="9"/>
  <c r="AO4483" i="9"/>
  <c r="AO4471" i="9"/>
  <c r="AO4467" i="9"/>
  <c r="AO4451" i="9"/>
  <c r="AO4447" i="9"/>
  <c r="AO4431" i="9"/>
  <c r="AO4427" i="9"/>
  <c r="AO4411" i="9"/>
  <c r="AO4407" i="9"/>
  <c r="AO4403" i="9"/>
  <c r="AO4399" i="9"/>
  <c r="AO4391" i="9"/>
  <c r="AO4383" i="9"/>
  <c r="AO4379" i="9"/>
  <c r="AO4371" i="9"/>
  <c r="AO4363" i="9"/>
  <c r="AO4359" i="9"/>
  <c r="AO4351" i="9"/>
  <c r="AO4343" i="9"/>
  <c r="AO4339" i="9"/>
  <c r="AO4331" i="9"/>
  <c r="AO4323" i="9"/>
  <c r="AO4319" i="9"/>
  <c r="AO4311" i="9"/>
  <c r="AO4307" i="9"/>
  <c r="AO4295" i="9"/>
  <c r="AO4279" i="9"/>
  <c r="AO4275" i="9"/>
  <c r="AO4259" i="9"/>
  <c r="AO4255" i="9"/>
  <c r="AO4251" i="9"/>
  <c r="AO4235" i="9"/>
  <c r="AO4231" i="9"/>
  <c r="AO4219" i="9"/>
  <c r="AO4215" i="9"/>
  <c r="AO4207" i="9"/>
  <c r="AO4199" i="9"/>
  <c r="AO4195" i="9"/>
  <c r="AO4179" i="9"/>
  <c r="AO4175" i="9"/>
  <c r="AO4167" i="9"/>
  <c r="AO4159" i="9"/>
  <c r="AO4155" i="9"/>
  <c r="AO4139" i="9"/>
  <c r="AO4135" i="9"/>
  <c r="AO4119" i="9"/>
  <c r="AO4115" i="9"/>
  <c r="AO4111" i="9"/>
  <c r="AO4099" i="9"/>
  <c r="AO4095" i="9"/>
  <c r="AO4091" i="9"/>
  <c r="AO4075" i="9"/>
  <c r="AO4071" i="9"/>
  <c r="AO4059" i="9"/>
  <c r="AO4039" i="9"/>
  <c r="AO4035" i="9"/>
  <c r="AO4019" i="9"/>
  <c r="AO4015" i="9"/>
  <c r="AO3999" i="9"/>
  <c r="AO3995" i="9"/>
  <c r="AO3983" i="9"/>
  <c r="AO3979" i="9"/>
  <c r="AO3975" i="9"/>
  <c r="AO3963" i="9"/>
  <c r="AO3959" i="9"/>
  <c r="AO3951" i="9"/>
  <c r="AO3935" i="9"/>
  <c r="AO3931" i="9"/>
  <c r="AO3927" i="9"/>
  <c r="AO3915" i="9"/>
  <c r="AO3911" i="9"/>
  <c r="AO3907" i="9"/>
  <c r="AO3891" i="9"/>
  <c r="AO3887" i="9"/>
  <c r="AO3879" i="9"/>
  <c r="AO3871" i="9"/>
  <c r="AO3867" i="9"/>
  <c r="AO3851" i="9"/>
  <c r="AO3847" i="9"/>
  <c r="AO3839" i="9"/>
  <c r="AO3835" i="9"/>
  <c r="AO3827" i="9"/>
  <c r="AO3375" i="9"/>
  <c r="AO3371" i="9"/>
  <c r="AO3367" i="9"/>
  <c r="AO3363" i="9"/>
  <c r="AO3359" i="9"/>
  <c r="AO3355" i="9"/>
  <c r="AO3351" i="9"/>
  <c r="AO3347" i="9"/>
  <c r="AO3343" i="9"/>
  <c r="AO3339" i="9"/>
  <c r="AO3335" i="9"/>
  <c r="AO3331" i="9"/>
  <c r="AO3327" i="9"/>
  <c r="AO3323" i="9"/>
  <c r="AO3319" i="9"/>
  <c r="AO3315" i="9"/>
  <c r="AO3311" i="9"/>
  <c r="AO3307" i="9"/>
  <c r="AO3303" i="9"/>
  <c r="AO3299" i="9"/>
  <c r="AO3295" i="9"/>
  <c r="AO3291" i="9"/>
  <c r="AO3287" i="9"/>
  <c r="AO3283" i="9"/>
  <c r="AO3279" i="9"/>
  <c r="AO3275" i="9"/>
  <c r="AO3271" i="9"/>
  <c r="AO3267" i="9"/>
  <c r="AO3263" i="9"/>
  <c r="AO3259" i="9"/>
  <c r="AO3255" i="9"/>
  <c r="AO3251" i="9"/>
  <c r="AO3247" i="9"/>
  <c r="AO3243" i="9"/>
  <c r="AO3239" i="9"/>
  <c r="AO3235" i="9"/>
  <c r="AO3231" i="9"/>
  <c r="AO3227" i="9"/>
  <c r="AO3223" i="9"/>
  <c r="AO3219" i="9"/>
  <c r="AO3215" i="9"/>
  <c r="AO3211" i="9"/>
  <c r="AO3207" i="9"/>
  <c r="AO3203" i="9"/>
  <c r="AO3199" i="9"/>
  <c r="AO3195" i="9"/>
  <c r="AO3191" i="9"/>
  <c r="AO3187" i="9"/>
  <c r="AO3183" i="9"/>
  <c r="AO3179" i="9"/>
  <c r="AO3175" i="9"/>
  <c r="AO3171" i="9"/>
  <c r="AO3167" i="9"/>
  <c r="AO3163" i="9"/>
  <c r="AO3159" i="9"/>
  <c r="AO3155" i="9"/>
  <c r="AO3151" i="9"/>
  <c r="AO3147" i="9"/>
  <c r="AO3143" i="9"/>
  <c r="AO3139" i="9"/>
  <c r="AO3135" i="9"/>
  <c r="AO3131" i="9"/>
  <c r="AO3127" i="9"/>
  <c r="AO3123" i="9"/>
  <c r="AO3119" i="9"/>
  <c r="AO3115" i="9"/>
  <c r="AO3111" i="9"/>
  <c r="AO3107" i="9"/>
  <c r="AO3103" i="9"/>
  <c r="AO3099" i="9"/>
  <c r="AO3095" i="9"/>
  <c r="AO3091" i="9"/>
  <c r="AO3087" i="9"/>
  <c r="AO3083" i="9"/>
  <c r="AO3079" i="9"/>
  <c r="AO3075" i="9"/>
  <c r="AO3071" i="9"/>
  <c r="AO3067" i="9"/>
  <c r="AO3063" i="9"/>
  <c r="AO3059" i="9"/>
  <c r="AO3055" i="9"/>
  <c r="AO3051" i="9"/>
  <c r="AO3047" i="9"/>
  <c r="AO3043" i="9"/>
  <c r="AO3039" i="9"/>
  <c r="AO3035" i="9"/>
  <c r="AO3031" i="9"/>
  <c r="AO3027" i="9"/>
  <c r="AO3023" i="9"/>
  <c r="AO3019" i="9"/>
  <c r="AO3015" i="9"/>
  <c r="AO3011" i="9"/>
  <c r="AO3007" i="9"/>
  <c r="AO3003" i="9"/>
  <c r="AO2999" i="9"/>
  <c r="AO2995" i="9"/>
  <c r="AO2991" i="9"/>
  <c r="AO2987" i="9"/>
  <c r="AO2983" i="9"/>
  <c r="AO2979" i="9"/>
  <c r="AO2975" i="9"/>
  <c r="AO2971" i="9"/>
  <c r="AO2967" i="9"/>
  <c r="AO2963" i="9"/>
  <c r="AO2959" i="9"/>
  <c r="AO2955" i="9"/>
  <c r="AO2951" i="9"/>
  <c r="AO2947" i="9"/>
  <c r="AO2943" i="9"/>
  <c r="AO2939" i="9"/>
  <c r="AO2935" i="9"/>
  <c r="AO2931" i="9"/>
  <c r="AO2927" i="9"/>
  <c r="AO2923" i="9"/>
  <c r="AO2919" i="9"/>
  <c r="AO2915" i="9"/>
  <c r="AO2911" i="9"/>
  <c r="AO2907" i="9"/>
  <c r="AO2903" i="9"/>
  <c r="AO2899" i="9"/>
  <c r="AO2895" i="9"/>
  <c r="AO2891" i="9"/>
  <c r="AO2887" i="9"/>
  <c r="AO2883" i="9"/>
  <c r="AO2879" i="9"/>
  <c r="AO2875" i="9"/>
  <c r="AO2871" i="9"/>
  <c r="AO2867" i="9"/>
  <c r="AO2863" i="9"/>
  <c r="AO2859" i="9"/>
  <c r="AO2855" i="9"/>
  <c r="AO2851" i="9"/>
  <c r="AO2847" i="9"/>
  <c r="AO2843" i="9"/>
  <c r="AO2839" i="9"/>
  <c r="AO2835" i="9"/>
  <c r="AO2831" i="9"/>
  <c r="AO2827" i="9"/>
  <c r="AO2823" i="9"/>
  <c r="AO2819" i="9"/>
  <c r="AO2815" i="9"/>
  <c r="AO2811" i="9"/>
  <c r="AO2807" i="9"/>
  <c r="AO2803" i="9"/>
  <c r="AO2799" i="9"/>
  <c r="AO2795" i="9"/>
  <c r="AO2791" i="9"/>
  <c r="AO2787" i="9"/>
  <c r="AO2783" i="9"/>
  <c r="AO2779" i="9"/>
  <c r="AO2775" i="9"/>
  <c r="AO2771" i="9"/>
  <c r="AO2767" i="9"/>
  <c r="AO2763" i="9"/>
  <c r="AO2759" i="9"/>
  <c r="AO2755" i="9"/>
  <c r="AO2751" i="9"/>
  <c r="AO2747" i="9"/>
  <c r="AO2743" i="9"/>
  <c r="AO2739" i="9"/>
  <c r="AO2735" i="9"/>
  <c r="AO2731" i="9"/>
  <c r="AO2727" i="9"/>
  <c r="AO2723" i="9"/>
  <c r="AO2719" i="9"/>
  <c r="AO2715" i="9"/>
  <c r="AO2711" i="9"/>
  <c r="AO2707" i="9"/>
  <c r="AO2703" i="9"/>
  <c r="AO2699" i="9"/>
  <c r="AO2695" i="9"/>
  <c r="AO2691" i="9"/>
  <c r="AO2687" i="9"/>
  <c r="AO2683" i="9"/>
  <c r="AO2679" i="9"/>
  <c r="AO2675" i="9"/>
  <c r="AO2671" i="9"/>
  <c r="AO2667" i="9"/>
  <c r="AO2663" i="9"/>
  <c r="AO2659" i="9"/>
  <c r="AO2655" i="9"/>
  <c r="AO2651" i="9"/>
  <c r="AO2647" i="9"/>
  <c r="AO2643" i="9"/>
  <c r="AO2639" i="9"/>
  <c r="AO2635" i="9"/>
  <c r="AO2631" i="9"/>
  <c r="AO2627" i="9"/>
  <c r="AO2623" i="9"/>
  <c r="AO2619" i="9"/>
  <c r="AO2615" i="9"/>
  <c r="AO2611" i="9"/>
  <c r="AO2607" i="9"/>
  <c r="AO2603" i="9"/>
  <c r="AO2599" i="9"/>
  <c r="AO2595" i="9"/>
  <c r="AO2591" i="9"/>
  <c r="AO2587" i="9"/>
  <c r="AO2583" i="9"/>
  <c r="AO2579" i="9"/>
  <c r="AO2575" i="9"/>
  <c r="AO2571" i="9"/>
  <c r="AO2567" i="9"/>
  <c r="AO2563" i="9"/>
  <c r="AO2559" i="9"/>
  <c r="AO2555" i="9"/>
  <c r="AO2551" i="9"/>
  <c r="AO2547" i="9"/>
  <c r="AO2543" i="9"/>
  <c r="AO2539" i="9"/>
  <c r="AO2535" i="9"/>
  <c r="AO2531" i="9"/>
  <c r="AO2527" i="9"/>
  <c r="AO2523" i="9"/>
  <c r="AO2519" i="9"/>
  <c r="AO2515" i="9"/>
  <c r="AO2511" i="9"/>
  <c r="AO2507" i="9"/>
  <c r="AO2503" i="9"/>
  <c r="AO2499" i="9"/>
  <c r="AO2495" i="9"/>
  <c r="AO2491" i="9"/>
  <c r="AO2487" i="9"/>
  <c r="AO2483" i="9"/>
  <c r="AO2479" i="9"/>
  <c r="AO2475" i="9"/>
  <c r="AO2471" i="9"/>
  <c r="AO2467" i="9"/>
  <c r="AO2463" i="9"/>
  <c r="AO2459" i="9"/>
  <c r="AO2455" i="9"/>
  <c r="AO2451" i="9"/>
  <c r="AO2447" i="9"/>
  <c r="AO2443" i="9"/>
  <c r="AO2439" i="9"/>
  <c r="AO2435" i="9"/>
  <c r="AO2431" i="9"/>
  <c r="AO2427" i="9"/>
  <c r="AO2423" i="9"/>
  <c r="AO2419" i="9"/>
  <c r="AO2415" i="9"/>
  <c r="AO2411" i="9"/>
  <c r="AO2407" i="9"/>
  <c r="AO2403" i="9"/>
  <c r="AO2399" i="9"/>
  <c r="AO2395" i="9"/>
  <c r="AO2391" i="9"/>
  <c r="AO2387" i="9"/>
  <c r="AO2383" i="9"/>
  <c r="AO2379" i="9"/>
  <c r="AO2375" i="9"/>
  <c r="AO2371" i="9"/>
  <c r="AO2367" i="9"/>
  <c r="AO2363" i="9"/>
  <c r="AO2359" i="9"/>
  <c r="AO2355" i="9"/>
  <c r="AO2351" i="9"/>
  <c r="AO2347" i="9"/>
  <c r="AO2343" i="9"/>
  <c r="AO2339" i="9"/>
  <c r="AO2335" i="9"/>
  <c r="AO2331" i="9"/>
  <c r="AO2327" i="9"/>
  <c r="AO2323" i="9"/>
  <c r="AO2319" i="9"/>
  <c r="AO2315" i="9"/>
  <c r="AO2311" i="9"/>
  <c r="AO2307" i="9"/>
  <c r="AO2303" i="9"/>
  <c r="AO2299" i="9"/>
  <c r="AO2295" i="9"/>
  <c r="AO2291" i="9"/>
  <c r="AO2287" i="9"/>
  <c r="AO2283" i="9"/>
  <c r="AO2279" i="9"/>
  <c r="AO2275" i="9"/>
  <c r="AO2271" i="9"/>
  <c r="AO2267" i="9"/>
  <c r="AO2263" i="9"/>
  <c r="AO2259" i="9"/>
  <c r="AO2255" i="9"/>
  <c r="AO2251" i="9"/>
  <c r="AO2247" i="9"/>
  <c r="AO2243" i="9"/>
  <c r="AO2239" i="9"/>
  <c r="AO2235" i="9"/>
  <c r="AO2231" i="9"/>
  <c r="AO2227" i="9"/>
  <c r="AO2223" i="9"/>
  <c r="AO2219" i="9"/>
  <c r="AO2215" i="9"/>
  <c r="AO5643" i="9"/>
  <c r="AO5627" i="9"/>
  <c r="AO5607" i="9"/>
  <c r="AO5579" i="9"/>
  <c r="AO5555" i="9"/>
  <c r="AO5531" i="9"/>
  <c r="AO5527" i="9"/>
  <c r="AO5523" i="9"/>
  <c r="AO5499" i="9"/>
  <c r="AO5471" i="9"/>
  <c r="AO5467" i="9"/>
  <c r="AO5443" i="9"/>
  <c r="AO5439" i="9"/>
  <c r="AO5415" i="9"/>
  <c r="AO5411" i="9"/>
  <c r="AO5391" i="9"/>
  <c r="AO5387" i="9"/>
  <c r="AO5355" i="9"/>
  <c r="AO5347" i="9"/>
  <c r="AO5335" i="9"/>
  <c r="AO5327" i="9"/>
  <c r="AO5315" i="9"/>
  <c r="AO5311" i="9"/>
  <c r="AO5295" i="9"/>
  <c r="AO5291" i="9"/>
  <c r="AO5275" i="9"/>
  <c r="AO5271" i="9"/>
  <c r="AO5251" i="9"/>
  <c r="AO5231" i="9"/>
  <c r="AO5227" i="9"/>
  <c r="AO5215" i="9"/>
  <c r="AO5195" i="9"/>
  <c r="AO5175" i="9"/>
  <c r="AO5147" i="9"/>
  <c r="AO5135" i="9"/>
  <c r="AO5131" i="9"/>
  <c r="AO5107" i="9"/>
  <c r="AO5083" i="9"/>
  <c r="AO5067" i="9"/>
  <c r="AO5043" i="9"/>
  <c r="AO5023" i="9"/>
  <c r="AO5003" i="9"/>
  <c r="AO4979" i="9"/>
  <c r="AO4955" i="9"/>
  <c r="AO4935" i="9"/>
  <c r="AO4915" i="9"/>
  <c r="AO4895" i="9"/>
  <c r="AO4871" i="9"/>
  <c r="AO4851" i="9"/>
  <c r="AO4847" i="9"/>
  <c r="AO4827" i="9"/>
  <c r="AO4807" i="9"/>
  <c r="AO4779" i="9"/>
  <c r="AO4767" i="9"/>
  <c r="AO4755" i="9"/>
  <c r="AO4735" i="9"/>
  <c r="AO4727" i="9"/>
  <c r="AO4707" i="9"/>
  <c r="AO4683" i="9"/>
  <c r="AO4663" i="9"/>
  <c r="AO4655" i="9"/>
  <c r="AO4643" i="9"/>
  <c r="AO4631" i="9"/>
  <c r="AO4611" i="9"/>
  <c r="AO4595" i="9"/>
  <c r="AO4575" i="9"/>
  <c r="AO4571" i="9"/>
  <c r="AO4555" i="9"/>
  <c r="AO4535" i="9"/>
  <c r="AO4531" i="9"/>
  <c r="AO4511" i="9"/>
  <c r="AO4503" i="9"/>
  <c r="AO4499" i="9"/>
  <c r="AO4475" i="9"/>
  <c r="AO4463" i="9"/>
  <c r="AO4459" i="9"/>
  <c r="AO4443" i="9"/>
  <c r="AO4435" i="9"/>
  <c r="AO4419" i="9"/>
  <c r="AO4415" i="9"/>
  <c r="AO4395" i="9"/>
  <c r="AO4375" i="9"/>
  <c r="AO4355" i="9"/>
  <c r="AO4335" i="9"/>
  <c r="AO4315" i="9"/>
  <c r="AO4303" i="9"/>
  <c r="AO4299" i="9"/>
  <c r="AO4287" i="9"/>
  <c r="AO4283" i="9"/>
  <c r="AO4271" i="9"/>
  <c r="AO4263" i="9"/>
  <c r="AO4247" i="9"/>
  <c r="AO4227" i="9"/>
  <c r="AO4191" i="9"/>
  <c r="AO4183" i="9"/>
  <c r="AO4171" i="9"/>
  <c r="AO4147" i="9"/>
  <c r="AO4143" i="9"/>
  <c r="AO4123" i="9"/>
  <c r="AO4107" i="9"/>
  <c r="AO4087" i="9"/>
  <c r="AO4063" i="9"/>
  <c r="AO4047" i="9"/>
  <c r="AO4043" i="9"/>
  <c r="AO4027" i="9"/>
  <c r="AO4023" i="9"/>
  <c r="AO4007" i="9"/>
  <c r="AO4003" i="9"/>
  <c r="AO3991" i="9"/>
  <c r="AO3971" i="9"/>
  <c r="AO3955" i="9"/>
  <c r="AO3947" i="9"/>
  <c r="AO3943" i="9"/>
  <c r="AO3919" i="9"/>
  <c r="AO3903" i="9"/>
  <c r="AO3883" i="9"/>
  <c r="AO3859" i="9"/>
  <c r="AO3843" i="9"/>
  <c r="AO3823" i="9"/>
  <c r="AO3819" i="9"/>
  <c r="AO3815" i="9"/>
  <c r="AO3791" i="9"/>
  <c r="AO3775" i="9"/>
  <c r="AO3767" i="9"/>
  <c r="AO3751" i="9"/>
  <c r="AO3747" i="9"/>
  <c r="AO3731" i="9"/>
  <c r="AO3727" i="9"/>
  <c r="AO3711" i="9"/>
  <c r="AO3703" i="9"/>
  <c r="AO3683" i="9"/>
  <c r="AO3663" i="9"/>
  <c r="AO3651" i="9"/>
  <c r="AO3635" i="9"/>
  <c r="AO3615" i="9"/>
  <c r="AO3583" i="9"/>
  <c r="AO3575" i="9"/>
  <c r="AO3563" i="9"/>
  <c r="AO3559" i="9"/>
  <c r="AO3539" i="9"/>
  <c r="AO3523" i="9"/>
  <c r="AO3519" i="9"/>
  <c r="AO3499" i="9"/>
  <c r="AO3471" i="9"/>
  <c r="AO3455" i="9"/>
  <c r="AO3451" i="9"/>
  <c r="AO3431" i="9"/>
  <c r="AO3411" i="9"/>
  <c r="AO3407" i="9"/>
  <c r="AO3379" i="9"/>
  <c r="AO5660" i="9"/>
  <c r="AO5656" i="9"/>
  <c r="AO5652" i="9"/>
  <c r="AO5648" i="9"/>
  <c r="AO5644" i="9"/>
  <c r="AO5640" i="9"/>
  <c r="AO5636" i="9"/>
  <c r="AO5632" i="9"/>
  <c r="AO5628" i="9"/>
  <c r="AO5624" i="9"/>
  <c r="AO5620" i="9"/>
  <c r="AO5616" i="9"/>
  <c r="AO5612" i="9"/>
  <c r="AO5608" i="9"/>
  <c r="AO5604" i="9"/>
  <c r="AO5600" i="9"/>
  <c r="AO5596" i="9"/>
  <c r="AO5592" i="9"/>
  <c r="AO5588" i="9"/>
  <c r="AO5584" i="9"/>
  <c r="AO5580" i="9"/>
  <c r="AO5576" i="9"/>
  <c r="AO5572" i="9"/>
  <c r="AO5568" i="9"/>
  <c r="AO5564" i="9"/>
  <c r="AO5560" i="9"/>
  <c r="AO5556" i="9"/>
  <c r="AO5552" i="9"/>
  <c r="AO5548" i="9"/>
  <c r="AO5544" i="9"/>
  <c r="AO5540" i="9"/>
  <c r="AO5536" i="9"/>
  <c r="AO5532" i="9"/>
  <c r="AO5528" i="9"/>
  <c r="AO5524" i="9"/>
  <c r="AO5520" i="9"/>
  <c r="AO5516" i="9"/>
  <c r="AO5512" i="9"/>
  <c r="AO5508" i="9"/>
  <c r="AO5504" i="9"/>
  <c r="AO5500" i="9"/>
  <c r="AO5496" i="9"/>
  <c r="AO5492" i="9"/>
  <c r="AO5488" i="9"/>
  <c r="AO5484" i="9"/>
  <c r="AO5480" i="9"/>
  <c r="AO5476" i="9"/>
  <c r="AO5472" i="9"/>
  <c r="AO5468" i="9"/>
  <c r="AO5464" i="9"/>
  <c r="AO5460" i="9"/>
  <c r="AO5456" i="9"/>
  <c r="AO5452" i="9"/>
  <c r="AO5448" i="9"/>
  <c r="AO5444" i="9"/>
  <c r="AO5440" i="9"/>
  <c r="AO5436" i="9"/>
  <c r="AO5432" i="9"/>
  <c r="AO5428" i="9"/>
  <c r="AO5424" i="9"/>
  <c r="AO5420" i="9"/>
  <c r="AO5416" i="9"/>
  <c r="AO5412" i="9"/>
  <c r="AO5408" i="9"/>
  <c r="AO5404" i="9"/>
  <c r="AO5400" i="9"/>
  <c r="AO5396" i="9"/>
  <c r="AO5392" i="9"/>
  <c r="AO5388" i="9"/>
  <c r="AO5384" i="9"/>
  <c r="AO5380" i="9"/>
  <c r="AO5376" i="9"/>
  <c r="AO5372" i="9"/>
  <c r="AO5368" i="9"/>
  <c r="AO5364" i="9"/>
  <c r="AO5360" i="9"/>
  <c r="AO5356" i="9"/>
  <c r="AO5352" i="9"/>
  <c r="AO5348" i="9"/>
  <c r="AO5344" i="9"/>
  <c r="AO5340" i="9"/>
  <c r="AO5336" i="9"/>
  <c r="AO5332" i="9"/>
  <c r="AO5328" i="9"/>
  <c r="AO5324" i="9"/>
  <c r="AO5320" i="9"/>
  <c r="AO5316" i="9"/>
  <c r="AO5312" i="9"/>
  <c r="AO5308" i="9"/>
  <c r="AO5304" i="9"/>
  <c r="AO5300" i="9"/>
  <c r="AO5296" i="9"/>
  <c r="AO5292" i="9"/>
  <c r="AO5288" i="9"/>
  <c r="AO5284" i="9"/>
  <c r="AO5280" i="9"/>
  <c r="AO5276" i="9"/>
  <c r="AO5272" i="9"/>
  <c r="AO5268" i="9"/>
  <c r="AO5264" i="9"/>
  <c r="AO5260" i="9"/>
  <c r="AO5256" i="9"/>
  <c r="AO5252" i="9"/>
  <c r="AO5248" i="9"/>
  <c r="AO5244" i="9"/>
  <c r="AO5240" i="9"/>
  <c r="AO5236" i="9"/>
  <c r="AO5232" i="9"/>
  <c r="AO5228" i="9"/>
  <c r="AO5224" i="9"/>
  <c r="AO5220" i="9"/>
  <c r="AO5216" i="9"/>
  <c r="AO5212" i="9"/>
  <c r="AO5208" i="9"/>
  <c r="AO5204" i="9"/>
  <c r="AO5200" i="9"/>
  <c r="AO5196" i="9"/>
  <c r="AO5192" i="9"/>
  <c r="AO5188" i="9"/>
  <c r="AO5184" i="9"/>
  <c r="AO5180" i="9"/>
  <c r="AO5176" i="9"/>
  <c r="AO5172" i="9"/>
  <c r="AO5168" i="9"/>
  <c r="AO5164" i="9"/>
  <c r="AO5160" i="9"/>
  <c r="AO5156" i="9"/>
  <c r="AO5152" i="9"/>
  <c r="AO5148" i="9"/>
  <c r="AO5144" i="9"/>
  <c r="AO5140" i="9"/>
  <c r="AO5136" i="9"/>
  <c r="AO5132" i="9"/>
  <c r="AO5128" i="9"/>
  <c r="AO5124" i="9"/>
  <c r="AO5120" i="9"/>
  <c r="AO5116" i="9"/>
  <c r="AO5112" i="9"/>
  <c r="AO5108" i="9"/>
  <c r="AO5104" i="9"/>
  <c r="AO5100" i="9"/>
  <c r="AO5096" i="9"/>
  <c r="AO5092" i="9"/>
  <c r="AO5088" i="9"/>
  <c r="AO5084" i="9"/>
  <c r="AO5080" i="9"/>
  <c r="AO5076" i="9"/>
  <c r="AO5072" i="9"/>
  <c r="AO5068" i="9"/>
  <c r="AO5064" i="9"/>
  <c r="AO5060" i="9"/>
  <c r="AO5056" i="9"/>
  <c r="AO5052" i="9"/>
  <c r="AO5048" i="9"/>
  <c r="AO5044" i="9"/>
  <c r="AO5040" i="9"/>
  <c r="AO5036" i="9"/>
  <c r="AO5032" i="9"/>
  <c r="AO5028" i="9"/>
  <c r="AO5024" i="9"/>
  <c r="AO5020" i="9"/>
  <c r="AO5016" i="9"/>
  <c r="AO5012" i="9"/>
  <c r="AO5008" i="9"/>
  <c r="AO5004" i="9"/>
  <c r="AO5000" i="9"/>
  <c r="AO4996" i="9"/>
  <c r="AO4992" i="9"/>
  <c r="AO4988" i="9"/>
  <c r="AO4984" i="9"/>
  <c r="AO4980" i="9"/>
  <c r="AO4976" i="9"/>
  <c r="AO4972" i="9"/>
  <c r="AO4968" i="9"/>
  <c r="AO4964" i="9"/>
  <c r="AO4960" i="9"/>
  <c r="AO4956" i="9"/>
  <c r="AO4952" i="9"/>
  <c r="AO4948" i="9"/>
  <c r="AO4944" i="9"/>
  <c r="AO4940" i="9"/>
  <c r="AO4936" i="9"/>
  <c r="AO4932" i="9"/>
  <c r="AO4928" i="9"/>
  <c r="AO4924" i="9"/>
  <c r="AO4920" i="9"/>
  <c r="AO4916" i="9"/>
  <c r="AO4912" i="9"/>
  <c r="AO4908" i="9"/>
  <c r="AO4904" i="9"/>
  <c r="AO4900" i="9"/>
  <c r="AO4896" i="9"/>
  <c r="AO4892" i="9"/>
  <c r="AO4888" i="9"/>
  <c r="AO4884" i="9"/>
  <c r="AO4880" i="9"/>
  <c r="AO4876" i="9"/>
  <c r="AO4872" i="9"/>
  <c r="AO4868" i="9"/>
  <c r="AO4864" i="9"/>
  <c r="AO4860" i="9"/>
  <c r="AO4856" i="9"/>
  <c r="AO4852" i="9"/>
  <c r="AO4848" i="9"/>
  <c r="AO4844" i="9"/>
  <c r="AO4840" i="9"/>
  <c r="AO4836" i="9"/>
  <c r="AO4832" i="9"/>
  <c r="AO4828" i="9"/>
  <c r="AO4824" i="9"/>
  <c r="AO4820" i="9"/>
  <c r="AO4816" i="9"/>
  <c r="AO4812" i="9"/>
  <c r="AO4808" i="9"/>
  <c r="AO4804" i="9"/>
  <c r="AO4800" i="9"/>
  <c r="AO4796" i="9"/>
  <c r="AO4792" i="9"/>
  <c r="AO4788" i="9"/>
  <c r="AO4784" i="9"/>
  <c r="AO4780" i="9"/>
  <c r="AO4776" i="9"/>
  <c r="AO4772" i="9"/>
  <c r="AO4768" i="9"/>
  <c r="AO4764" i="9"/>
  <c r="AO4760" i="9"/>
  <c r="AO4756" i="9"/>
  <c r="AO4752" i="9"/>
  <c r="AO4748" i="9"/>
  <c r="AO4744" i="9"/>
  <c r="AO4740" i="9"/>
  <c r="AO4736" i="9"/>
  <c r="AO4732" i="9"/>
  <c r="AO4728" i="9"/>
  <c r="AO4724" i="9"/>
  <c r="AO4720" i="9"/>
  <c r="AO4716" i="9"/>
  <c r="AO4712" i="9"/>
  <c r="AO4708" i="9"/>
  <c r="AO4704" i="9"/>
  <c r="AO4700" i="9"/>
  <c r="AO4696" i="9"/>
  <c r="AO4692" i="9"/>
  <c r="AO4688" i="9"/>
  <c r="AO4684" i="9"/>
  <c r="AO4680" i="9"/>
  <c r="AO4676" i="9"/>
  <c r="AO4672" i="9"/>
  <c r="AO4668" i="9"/>
  <c r="AO4664" i="9"/>
  <c r="AO4660" i="9"/>
  <c r="AO4656" i="9"/>
  <c r="AO4652" i="9"/>
  <c r="AO4648" i="9"/>
  <c r="AO4644" i="9"/>
  <c r="AO4640" i="9"/>
  <c r="AO4636" i="9"/>
  <c r="AO4632" i="9"/>
  <c r="AO4628" i="9"/>
  <c r="AO4624" i="9"/>
  <c r="AO4620" i="9"/>
  <c r="AO4616" i="9"/>
  <c r="AO4612" i="9"/>
  <c r="AO4608" i="9"/>
  <c r="AO4604" i="9"/>
  <c r="AO4600" i="9"/>
  <c r="AO4596" i="9"/>
  <c r="AO4592" i="9"/>
  <c r="AO4588" i="9"/>
  <c r="AO4584" i="9"/>
  <c r="AO4580" i="9"/>
  <c r="AO4576" i="9"/>
  <c r="AO4572" i="9"/>
  <c r="AO4568" i="9"/>
  <c r="AO4564" i="9"/>
  <c r="AO4560" i="9"/>
  <c r="AO4556" i="9"/>
  <c r="AO4552" i="9"/>
  <c r="AO4548" i="9"/>
  <c r="AO4544" i="9"/>
  <c r="AO4540" i="9"/>
  <c r="AO4536" i="9"/>
  <c r="AO4532" i="9"/>
  <c r="AO4528" i="9"/>
  <c r="AO4524" i="9"/>
  <c r="AO4520" i="9"/>
  <c r="AO4516" i="9"/>
  <c r="AO4512" i="9"/>
  <c r="AO4508" i="9"/>
  <c r="AO4504" i="9"/>
  <c r="AO4500" i="9"/>
  <c r="AO4496" i="9"/>
  <c r="AO4492" i="9"/>
  <c r="AO4488" i="9"/>
  <c r="AO4484" i="9"/>
  <c r="AO4480" i="9"/>
  <c r="AO4476" i="9"/>
  <c r="AO4472" i="9"/>
  <c r="AO4468" i="9"/>
  <c r="AO4464" i="9"/>
  <c r="AO4460" i="9"/>
  <c r="AO4456" i="9"/>
  <c r="AO4452" i="9"/>
  <c r="AO4448" i="9"/>
  <c r="AO4444" i="9"/>
  <c r="AO4440" i="9"/>
  <c r="AO4436" i="9"/>
  <c r="AO4432" i="9"/>
  <c r="AO4428" i="9"/>
  <c r="AO4424" i="9"/>
  <c r="AO4420" i="9"/>
  <c r="AO4416" i="9"/>
  <c r="AO4412" i="9"/>
  <c r="AO4408" i="9"/>
  <c r="AO4404" i="9"/>
  <c r="AO4400" i="9"/>
  <c r="AO4396" i="9"/>
  <c r="AO4392" i="9"/>
  <c r="AO4388" i="9"/>
  <c r="AO4384" i="9"/>
  <c r="AO4380" i="9"/>
  <c r="AO4376" i="9"/>
  <c r="AO4372" i="9"/>
  <c r="AO4368" i="9"/>
  <c r="AO4364" i="9"/>
  <c r="AO4360" i="9"/>
  <c r="AO4356" i="9"/>
  <c r="AO4352" i="9"/>
  <c r="AO4348" i="9"/>
  <c r="AO4344" i="9"/>
  <c r="AO4340" i="9"/>
  <c r="AO4336" i="9"/>
  <c r="AO4332" i="9"/>
  <c r="AO4328" i="9"/>
  <c r="AO4324" i="9"/>
  <c r="AO4320" i="9"/>
  <c r="AO4316" i="9"/>
  <c r="AO4312" i="9"/>
  <c r="AO4308" i="9"/>
  <c r="AO4304" i="9"/>
  <c r="AO4300" i="9"/>
  <c r="AO4296" i="9"/>
  <c r="AO4292" i="9"/>
  <c r="AO4288" i="9"/>
  <c r="AO4284" i="9"/>
  <c r="AO4280" i="9"/>
  <c r="AO4276" i="9"/>
  <c r="AO4272" i="9"/>
  <c r="AO4268" i="9"/>
  <c r="AO4264" i="9"/>
  <c r="AO4260" i="9"/>
  <c r="AO4256" i="9"/>
  <c r="AO4252" i="9"/>
  <c r="AO4248" i="9"/>
  <c r="AO4244" i="9"/>
  <c r="AO4240" i="9"/>
  <c r="AO4236" i="9"/>
  <c r="AO4232" i="9"/>
  <c r="AO4228" i="9"/>
  <c r="AO4224" i="9"/>
  <c r="AO4220" i="9"/>
  <c r="AO4216" i="9"/>
  <c r="AO4212" i="9"/>
  <c r="AO4208" i="9"/>
  <c r="AO4204" i="9"/>
  <c r="AO4200" i="9"/>
  <c r="AO4196" i="9"/>
  <c r="AO4192" i="9"/>
  <c r="AO4188" i="9"/>
  <c r="AO4184" i="9"/>
  <c r="AO4180" i="9"/>
  <c r="AO4176" i="9"/>
  <c r="AO4172" i="9"/>
  <c r="AO4168" i="9"/>
  <c r="AO4164" i="9"/>
  <c r="AO4160" i="9"/>
  <c r="AO4156" i="9"/>
  <c r="AO4152" i="9"/>
  <c r="AO4148" i="9"/>
  <c r="AO4144" i="9"/>
  <c r="AO4140" i="9"/>
  <c r="AO4136" i="9"/>
  <c r="AO4132" i="9"/>
  <c r="AO4128" i="9"/>
  <c r="AO4124" i="9"/>
  <c r="AO4120" i="9"/>
  <c r="AO4116" i="9"/>
  <c r="AO4112" i="9"/>
  <c r="AO4108" i="9"/>
  <c r="AO4104" i="9"/>
  <c r="AO4100" i="9"/>
  <c r="AO4096" i="9"/>
  <c r="AO4092" i="9"/>
  <c r="AO4088" i="9"/>
  <c r="AO4084" i="9"/>
  <c r="AO4080" i="9"/>
  <c r="AO4076" i="9"/>
  <c r="AO4072" i="9"/>
  <c r="AO4068" i="9"/>
  <c r="AO4064" i="9"/>
  <c r="AO4060" i="9"/>
  <c r="AO4056" i="9"/>
  <c r="AO4052" i="9"/>
  <c r="AO4048" i="9"/>
  <c r="AO4044" i="9"/>
  <c r="AO4040" i="9"/>
  <c r="AO4036" i="9"/>
  <c r="AO4032" i="9"/>
  <c r="AO4028" i="9"/>
  <c r="AO4024" i="9"/>
  <c r="AO4020" i="9"/>
  <c r="AO4016" i="9"/>
  <c r="AO4012" i="9"/>
  <c r="AO4008" i="9"/>
  <c r="AO4004" i="9"/>
  <c r="AO4000" i="9"/>
  <c r="AO3996" i="9"/>
  <c r="AO3992" i="9"/>
  <c r="AO3988" i="9"/>
  <c r="AO3984" i="9"/>
  <c r="AO3980" i="9"/>
  <c r="AO3976" i="9"/>
  <c r="AO3972" i="9"/>
  <c r="AO3968" i="9"/>
  <c r="AO3964" i="9"/>
  <c r="AO3960" i="9"/>
  <c r="AO3956" i="9"/>
  <c r="AO3952" i="9"/>
  <c r="AO3948" i="9"/>
  <c r="AO3944" i="9"/>
  <c r="AO3940" i="9"/>
  <c r="AO3936" i="9"/>
  <c r="AO3932" i="9"/>
  <c r="AO3928" i="9"/>
  <c r="AO3924" i="9"/>
  <c r="AO3920" i="9"/>
  <c r="AO3916" i="9"/>
  <c r="AO3912" i="9"/>
  <c r="AO3908" i="9"/>
  <c r="AO3904" i="9"/>
  <c r="AO3900" i="9"/>
  <c r="AO3896" i="9"/>
  <c r="AO3892" i="9"/>
  <c r="AO3888" i="9"/>
  <c r="AO3884" i="9"/>
  <c r="AO3880" i="9"/>
  <c r="AO3876" i="9"/>
  <c r="AO3872" i="9"/>
  <c r="AO3868" i="9"/>
  <c r="AO3864" i="9"/>
  <c r="AO3860" i="9"/>
  <c r="AO3856" i="9"/>
  <c r="AO3852" i="9"/>
  <c r="AO3848" i="9"/>
  <c r="AO3844" i="9"/>
  <c r="AO3840" i="9"/>
  <c r="AO3836" i="9"/>
  <c r="AO3832" i="9"/>
  <c r="AO3828" i="9"/>
  <c r="AO3824" i="9"/>
  <c r="AO3820" i="9"/>
  <c r="AO3816" i="9"/>
  <c r="AO3812" i="9"/>
  <c r="AO3808" i="9"/>
  <c r="AO3804" i="9"/>
  <c r="AO3800" i="9"/>
  <c r="AO3796" i="9"/>
  <c r="AO3792" i="9"/>
  <c r="AO3788" i="9"/>
  <c r="AO3784" i="9"/>
  <c r="AO3780" i="9"/>
  <c r="AO3776" i="9"/>
  <c r="AO3772" i="9"/>
  <c r="AO3768" i="9"/>
  <c r="AO3764" i="9"/>
  <c r="AO3760" i="9"/>
  <c r="AO3756" i="9"/>
  <c r="AO3752" i="9"/>
  <c r="AO3748" i="9"/>
  <c r="AO3744" i="9"/>
  <c r="AO3740" i="9"/>
  <c r="AO3736" i="9"/>
  <c r="AO3732" i="9"/>
  <c r="AO3728" i="9"/>
  <c r="AO3724" i="9"/>
  <c r="AO3720" i="9"/>
  <c r="AO3716" i="9"/>
  <c r="AO3712" i="9"/>
  <c r="AO3708" i="9"/>
  <c r="AO3704" i="9"/>
  <c r="AO3700" i="9"/>
  <c r="AO3696" i="9"/>
  <c r="AO3692" i="9"/>
  <c r="AO3688" i="9"/>
  <c r="AO3684" i="9"/>
  <c r="AO3680" i="9"/>
  <c r="AO3676" i="9"/>
  <c r="AO3672" i="9"/>
  <c r="AO3668" i="9"/>
  <c r="AO3664" i="9"/>
  <c r="AO3660" i="9"/>
  <c r="AO3656" i="9"/>
  <c r="AO3652" i="9"/>
  <c r="AO3648" i="9"/>
  <c r="AO3644" i="9"/>
  <c r="AO3640" i="9"/>
  <c r="AO3636" i="9"/>
  <c r="AO3632" i="9"/>
  <c r="AO3628" i="9"/>
  <c r="AO3624" i="9"/>
  <c r="AO3620" i="9"/>
  <c r="AO3616" i="9"/>
  <c r="AO3612" i="9"/>
  <c r="AO3608" i="9"/>
  <c r="AO3604" i="9"/>
  <c r="AO3600" i="9"/>
  <c r="AO5651" i="9"/>
  <c r="AO5647" i="9"/>
  <c r="AO5623" i="9"/>
  <c r="AO5619" i="9"/>
  <c r="AO5603" i="9"/>
  <c r="AO5599" i="9"/>
  <c r="AO5583" i="9"/>
  <c r="AO5575" i="9"/>
  <c r="AO5571" i="9"/>
  <c r="AO5547" i="9"/>
  <c r="AO5543" i="9"/>
  <c r="AO5539" i="9"/>
  <c r="AO5515" i="9"/>
  <c r="AO5511" i="9"/>
  <c r="AO5487" i="9"/>
  <c r="AO5483" i="9"/>
  <c r="AO5479" i="9"/>
  <c r="AO5455" i="9"/>
  <c r="AO5451" i="9"/>
  <c r="AO5427" i="9"/>
  <c r="AO5423" i="9"/>
  <c r="AO5399" i="9"/>
  <c r="AO5379" i="9"/>
  <c r="AO5375" i="9"/>
  <c r="AO5363" i="9"/>
  <c r="AO5331" i="9"/>
  <c r="AO5307" i="9"/>
  <c r="AO5303" i="9"/>
  <c r="AO5283" i="9"/>
  <c r="AO5263" i="9"/>
  <c r="AO5243" i="9"/>
  <c r="AO5239" i="9"/>
  <c r="AO5207" i="9"/>
  <c r="AO5191" i="9"/>
  <c r="AO5171" i="9"/>
  <c r="AO5167" i="9"/>
  <c r="AO5155" i="9"/>
  <c r="AO5127" i="9"/>
  <c r="AO5115" i="9"/>
  <c r="AO5111" i="9"/>
  <c r="AO5091" i="9"/>
  <c r="AO5071" i="9"/>
  <c r="AO5063" i="9"/>
  <c r="AO5051" i="9"/>
  <c r="AO5035" i="9"/>
  <c r="AO5031" i="9"/>
  <c r="AO5015" i="9"/>
  <c r="AO5011" i="9"/>
  <c r="AO4995" i="9"/>
  <c r="AO4991" i="9"/>
  <c r="AO4971" i="9"/>
  <c r="AO4967" i="9"/>
  <c r="AO4947" i="9"/>
  <c r="AO4927" i="9"/>
  <c r="AO4907" i="9"/>
  <c r="AO4887" i="9"/>
  <c r="AO4863" i="9"/>
  <c r="AO4843" i="9"/>
  <c r="AO4823" i="9"/>
  <c r="AO4803" i="9"/>
  <c r="AO4799" i="9"/>
  <c r="AO4787" i="9"/>
  <c r="AO4759" i="9"/>
  <c r="AO4747" i="9"/>
  <c r="AO4743" i="9"/>
  <c r="AO4739" i="9"/>
  <c r="AO4731" i="9"/>
  <c r="AO4723" i="9"/>
  <c r="AO4703" i="9"/>
  <c r="AO4691" i="9"/>
  <c r="AO4671" i="9"/>
  <c r="AO4667" i="9"/>
  <c r="AO4635" i="9"/>
  <c r="AO4615" i="9"/>
  <c r="AO4591" i="9"/>
  <c r="AO4587" i="9"/>
  <c r="AO4567" i="9"/>
  <c r="AO4547" i="9"/>
  <c r="AO4527" i="9"/>
  <c r="AO4495" i="9"/>
  <c r="AO4491" i="9"/>
  <c r="AO4479" i="9"/>
  <c r="AO4455" i="9"/>
  <c r="AO4439" i="9"/>
  <c r="AO4423" i="9"/>
  <c r="AO4387" i="9"/>
  <c r="AO4367" i="9"/>
  <c r="AO4347" i="9"/>
  <c r="AO4327" i="9"/>
  <c r="AO4291" i="9"/>
  <c r="AO4267" i="9"/>
  <c r="AO4243" i="9"/>
  <c r="AO4239" i="9"/>
  <c r="AO4223" i="9"/>
  <c r="AO4211" i="9"/>
  <c r="AO4203" i="9"/>
  <c r="AO4187" i="9"/>
  <c r="AO4163" i="9"/>
  <c r="AO4151" i="9"/>
  <c r="AO4131" i="9"/>
  <c r="AO4127" i="9"/>
  <c r="AO4103" i="9"/>
  <c r="AO4083" i="9"/>
  <c r="AO4079" i="9"/>
  <c r="AO4067" i="9"/>
  <c r="AO4055" i="9"/>
  <c r="AO4051" i="9"/>
  <c r="AO4031" i="9"/>
  <c r="AO4011" i="9"/>
  <c r="AO3987" i="9"/>
  <c r="AO3967" i="9"/>
  <c r="AO3939" i="9"/>
  <c r="AO3923" i="9"/>
  <c r="AO3899" i="9"/>
  <c r="AO3895" i="9"/>
  <c r="AO3875" i="9"/>
  <c r="AO3863" i="9"/>
  <c r="AO3855" i="9"/>
  <c r="AO3831" i="9"/>
  <c r="AO3811" i="9"/>
  <c r="AO3807" i="9"/>
  <c r="AO3787" i="9"/>
  <c r="AO3771" i="9"/>
  <c r="AO3755" i="9"/>
  <c r="AO3743" i="9"/>
  <c r="AO3723" i="9"/>
  <c r="AO3707" i="9"/>
  <c r="AO3691" i="9"/>
  <c r="AO3671" i="9"/>
  <c r="AO3639" i="9"/>
  <c r="AO3631" i="9"/>
  <c r="AO3611" i="9"/>
  <c r="AO3595" i="9"/>
  <c r="AO3587" i="9"/>
  <c r="AO3579" i="9"/>
  <c r="AO3555" i="9"/>
  <c r="AO3543" i="9"/>
  <c r="AO3535" i="9"/>
  <c r="AO3515" i="9"/>
  <c r="AO3511" i="9"/>
  <c r="AO3491" i="9"/>
  <c r="AO3475" i="9"/>
  <c r="AO3463" i="9"/>
  <c r="AO3443" i="9"/>
  <c r="AO3423" i="9"/>
  <c r="AO3419" i="9"/>
  <c r="AO3399" i="9"/>
  <c r="AO3387" i="9"/>
  <c r="AO3383" i="9"/>
  <c r="AO5657" i="9"/>
  <c r="AO5653" i="9"/>
  <c r="AO5649" i="9"/>
  <c r="AO5645" i="9"/>
  <c r="AO5641" i="9"/>
  <c r="AO5637" i="9"/>
  <c r="AO5633" i="9"/>
  <c r="AO5629" i="9"/>
  <c r="AO5625" i="9"/>
  <c r="AO5621" i="9"/>
  <c r="AO5617" i="9"/>
  <c r="AO5613" i="9"/>
  <c r="AO5609" i="9"/>
  <c r="AO5605" i="9"/>
  <c r="AO5601" i="9"/>
  <c r="AO5597" i="9"/>
  <c r="AO5593" i="9"/>
  <c r="AO5589" i="9"/>
  <c r="AO5585" i="9"/>
  <c r="AO5581" i="9"/>
  <c r="AO5577" i="9"/>
  <c r="AO5573" i="9"/>
  <c r="AO5569" i="9"/>
  <c r="AO5565" i="9"/>
  <c r="AO5561" i="9"/>
  <c r="AO5557" i="9"/>
  <c r="AO5553" i="9"/>
  <c r="AO5549" i="9"/>
  <c r="AO5545" i="9"/>
  <c r="AO5541" i="9"/>
  <c r="AO5537" i="9"/>
  <c r="AO5533" i="9"/>
  <c r="AO5529" i="9"/>
  <c r="AO5525" i="9"/>
  <c r="AO5521" i="9"/>
  <c r="AO5517" i="9"/>
  <c r="AO5513" i="9"/>
  <c r="AO5509" i="9"/>
  <c r="AO5505" i="9"/>
  <c r="AO5501" i="9"/>
  <c r="AO5497" i="9"/>
  <c r="AO5493" i="9"/>
  <c r="AO5489" i="9"/>
  <c r="AO5485" i="9"/>
  <c r="AO5481" i="9"/>
  <c r="AO5477" i="9"/>
  <c r="AO5473" i="9"/>
  <c r="AO5469" i="9"/>
  <c r="AO5465" i="9"/>
  <c r="AO5461" i="9"/>
  <c r="AO5457" i="9"/>
  <c r="AO5453" i="9"/>
  <c r="AO5449" i="9"/>
  <c r="AO5445" i="9"/>
  <c r="AO5441" i="9"/>
  <c r="AO5437" i="9"/>
  <c r="AO5433" i="9"/>
  <c r="AO5429" i="9"/>
  <c r="AO5425" i="9"/>
  <c r="AO5421" i="9"/>
  <c r="AO5417" i="9"/>
  <c r="AO5413" i="9"/>
  <c r="AO5409" i="9"/>
  <c r="AO5405" i="9"/>
  <c r="AO5401" i="9"/>
  <c r="AO5397" i="9"/>
  <c r="AO5393" i="9"/>
  <c r="AO5389" i="9"/>
  <c r="AO5385" i="9"/>
  <c r="AO5381" i="9"/>
  <c r="AO5377" i="9"/>
  <c r="AO5373" i="9"/>
  <c r="AO5369" i="9"/>
  <c r="AO5365" i="9"/>
  <c r="AO5361" i="9"/>
  <c r="AO5357" i="9"/>
  <c r="AO5353" i="9"/>
  <c r="AO5349" i="9"/>
  <c r="AO5345" i="9"/>
  <c r="AO5341" i="9"/>
  <c r="AO5337" i="9"/>
  <c r="AO5333" i="9"/>
  <c r="AO5329" i="9"/>
  <c r="AO5325" i="9"/>
  <c r="AO5321" i="9"/>
  <c r="AO5317" i="9"/>
  <c r="AO5313" i="9"/>
  <c r="AO5309" i="9"/>
  <c r="AO5305" i="9"/>
  <c r="AO5301" i="9"/>
  <c r="AO5297" i="9"/>
  <c r="AO5293" i="9"/>
  <c r="AO5289" i="9"/>
  <c r="AO5285" i="9"/>
  <c r="AO5281" i="9"/>
  <c r="AO5277" i="9"/>
  <c r="AO5273" i="9"/>
  <c r="AO5269" i="9"/>
  <c r="AO5265" i="9"/>
  <c r="AO5261" i="9"/>
  <c r="AO5257" i="9"/>
  <c r="AO5253" i="9"/>
  <c r="AO5249" i="9"/>
  <c r="AO5245" i="9"/>
  <c r="AO5241" i="9"/>
  <c r="AO5237" i="9"/>
  <c r="AO5233" i="9"/>
  <c r="AO5229" i="9"/>
  <c r="AO5225" i="9"/>
  <c r="AO5221" i="9"/>
  <c r="AO5217" i="9"/>
  <c r="AO5213" i="9"/>
  <c r="AO5209" i="9"/>
  <c r="AO5205" i="9"/>
  <c r="AO5201" i="9"/>
  <c r="AO5197" i="9"/>
  <c r="AO5193" i="9"/>
  <c r="AO5189" i="9"/>
  <c r="AO5185" i="9"/>
  <c r="AO5181" i="9"/>
  <c r="AO5177" i="9"/>
  <c r="AO5173" i="9"/>
  <c r="AO5169" i="9"/>
  <c r="AO5165" i="9"/>
  <c r="AO5161" i="9"/>
  <c r="AO5157" i="9"/>
  <c r="AO5153" i="9"/>
  <c r="AO5149" i="9"/>
  <c r="AO5145" i="9"/>
  <c r="AO5141" i="9"/>
  <c r="AO5137" i="9"/>
  <c r="AO5133" i="9"/>
  <c r="AO5129" i="9"/>
  <c r="AO5125" i="9"/>
  <c r="AO5121" i="9"/>
  <c r="AO5117" i="9"/>
  <c r="AO5113" i="9"/>
  <c r="AO5109" i="9"/>
  <c r="AO5105" i="9"/>
  <c r="AO5101" i="9"/>
  <c r="AO5097" i="9"/>
  <c r="AO5093" i="9"/>
  <c r="AO5089" i="9"/>
  <c r="AO5085" i="9"/>
  <c r="AO5081" i="9"/>
  <c r="AO5077" i="9"/>
  <c r="AO5073" i="9"/>
  <c r="AO5069" i="9"/>
  <c r="AO5065" i="9"/>
  <c r="AO5061" i="9"/>
  <c r="AO5057" i="9"/>
  <c r="AO5053" i="9"/>
  <c r="AO5049" i="9"/>
  <c r="AO5045" i="9"/>
  <c r="AO5041" i="9"/>
  <c r="AO5037" i="9"/>
  <c r="AO5033" i="9"/>
  <c r="AO5029" i="9"/>
  <c r="AO5025" i="9"/>
  <c r="AO5021" i="9"/>
  <c r="AO5017" i="9"/>
  <c r="AO5013" i="9"/>
  <c r="AO5009" i="9"/>
  <c r="AO5005" i="9"/>
  <c r="AO5001" i="9"/>
  <c r="AO4997" i="9"/>
  <c r="AO4993" i="9"/>
  <c r="AO4989" i="9"/>
  <c r="AO4985" i="9"/>
  <c r="AO4981" i="9"/>
  <c r="AO4977" i="9"/>
  <c r="AO4973" i="9"/>
  <c r="AO4969" i="9"/>
  <c r="AO4965" i="9"/>
  <c r="AO4961" i="9"/>
  <c r="AO4957" i="9"/>
  <c r="AO4953" i="9"/>
  <c r="AO4949" i="9"/>
  <c r="AO4945" i="9"/>
  <c r="AO4941" i="9"/>
  <c r="AO4937" i="9"/>
  <c r="AO4933" i="9"/>
  <c r="AO4929" i="9"/>
  <c r="AO4925" i="9"/>
  <c r="AO4921" i="9"/>
  <c r="AO4917" i="9"/>
  <c r="AO4913" i="9"/>
  <c r="AO4909" i="9"/>
  <c r="AO4905" i="9"/>
  <c r="AO4901" i="9"/>
  <c r="AO4897" i="9"/>
  <c r="AO4893" i="9"/>
  <c r="AO4889" i="9"/>
  <c r="AO4885" i="9"/>
  <c r="AO4881" i="9"/>
  <c r="AO4877" i="9"/>
  <c r="AO4873" i="9"/>
  <c r="AO4869" i="9"/>
  <c r="AO4865" i="9"/>
  <c r="AO4861" i="9"/>
  <c r="AO4857" i="9"/>
  <c r="AO4853" i="9"/>
  <c r="AO4849" i="9"/>
  <c r="AO4845" i="9"/>
  <c r="AO4841" i="9"/>
  <c r="AO4837" i="9"/>
  <c r="AO4833" i="9"/>
  <c r="AO4829" i="9"/>
  <c r="AO4825" i="9"/>
  <c r="AO4821" i="9"/>
  <c r="AO4817" i="9"/>
  <c r="AO4813" i="9"/>
  <c r="AO4809" i="9"/>
  <c r="AO4805" i="9"/>
  <c r="AO4801" i="9"/>
  <c r="AO4797" i="9"/>
  <c r="AO4793" i="9"/>
  <c r="AO4789" i="9"/>
  <c r="AO4785" i="9"/>
  <c r="AO4781" i="9"/>
  <c r="AO4777" i="9"/>
  <c r="AO4773" i="9"/>
  <c r="AO4769" i="9"/>
  <c r="AO4765" i="9"/>
  <c r="AO4761" i="9"/>
  <c r="AO4757" i="9"/>
  <c r="AO4753" i="9"/>
  <c r="AO4749" i="9"/>
  <c r="AO4745" i="9"/>
  <c r="AO4741" i="9"/>
  <c r="AO4737" i="9"/>
  <c r="AO4733" i="9"/>
  <c r="AO4729" i="9"/>
  <c r="AO4725" i="9"/>
  <c r="AO4721" i="9"/>
  <c r="AO4717" i="9"/>
  <c r="AO4713" i="9"/>
  <c r="AO4709" i="9"/>
  <c r="AO4705" i="9"/>
  <c r="AO4701" i="9"/>
  <c r="AO4697" i="9"/>
  <c r="AO4693" i="9"/>
  <c r="AO4689" i="9"/>
  <c r="AO4685" i="9"/>
  <c r="AO4681" i="9"/>
  <c r="AO4677" i="9"/>
  <c r="AO4673" i="9"/>
  <c r="AO4669" i="9"/>
  <c r="AO4665" i="9"/>
  <c r="AO4661" i="9"/>
  <c r="AO4657" i="9"/>
  <c r="AO4653" i="9"/>
  <c r="AO4649" i="9"/>
  <c r="AO4645" i="9"/>
  <c r="AO4641" i="9"/>
  <c r="AO4637" i="9"/>
  <c r="AO4633" i="9"/>
  <c r="AO4629" i="9"/>
  <c r="AO4625" i="9"/>
  <c r="AO4621" i="9"/>
  <c r="AO4617" i="9"/>
  <c r="AO4613" i="9"/>
  <c r="AO4609" i="9"/>
  <c r="AO4605" i="9"/>
  <c r="AO4601" i="9"/>
  <c r="AO4597" i="9"/>
  <c r="AO4593" i="9"/>
  <c r="AO4589" i="9"/>
  <c r="AO4585" i="9"/>
  <c r="AO4581" i="9"/>
  <c r="AO4577" i="9"/>
  <c r="AO4573" i="9"/>
  <c r="AO4569" i="9"/>
  <c r="AO4565" i="9"/>
  <c r="AO4561" i="9"/>
  <c r="AO4557" i="9"/>
  <c r="AO4553" i="9"/>
  <c r="AO4549" i="9"/>
  <c r="AO4545" i="9"/>
  <c r="AO4541" i="9"/>
  <c r="AO4537" i="9"/>
  <c r="AO4533" i="9"/>
  <c r="AO4529" i="9"/>
  <c r="AO4525" i="9"/>
  <c r="AO4521" i="9"/>
  <c r="AO4517" i="9"/>
  <c r="AO4513" i="9"/>
  <c r="AO4509" i="9"/>
  <c r="AO4505" i="9"/>
  <c r="AO4501" i="9"/>
  <c r="AO4497" i="9"/>
  <c r="AO4493" i="9"/>
  <c r="AO4489" i="9"/>
  <c r="AO4485" i="9"/>
  <c r="AO4481" i="9"/>
  <c r="AO4477" i="9"/>
  <c r="AO4473" i="9"/>
  <c r="AO4469" i="9"/>
  <c r="AO4465" i="9"/>
  <c r="AO4461" i="9"/>
  <c r="AO4457" i="9"/>
  <c r="AO4453" i="9"/>
  <c r="AO4449" i="9"/>
  <c r="AO4445" i="9"/>
  <c r="AO4441" i="9"/>
  <c r="AO4437" i="9"/>
  <c r="AO4433" i="9"/>
  <c r="AO4429" i="9"/>
  <c r="AO4425" i="9"/>
  <c r="AO4421" i="9"/>
  <c r="AO4417" i="9"/>
  <c r="AO4413" i="9"/>
  <c r="AO4409" i="9"/>
  <c r="AO4405" i="9"/>
  <c r="AO4401" i="9"/>
  <c r="AO4397" i="9"/>
  <c r="AO4393" i="9"/>
  <c r="AO4389" i="9"/>
  <c r="AO4385" i="9"/>
  <c r="AO4381" i="9"/>
  <c r="AO4377" i="9"/>
  <c r="AO4373" i="9"/>
  <c r="AO4369" i="9"/>
  <c r="AO4365" i="9"/>
  <c r="AO4361" i="9"/>
  <c r="AO4357" i="9"/>
  <c r="AO4353" i="9"/>
  <c r="AO4349" i="9"/>
  <c r="AO4345" i="9"/>
  <c r="AO4341" i="9"/>
  <c r="AO4337" i="9"/>
  <c r="AO4333" i="9"/>
  <c r="AO4329" i="9"/>
  <c r="AO4325" i="9"/>
  <c r="AO4321" i="9"/>
  <c r="AO4317" i="9"/>
  <c r="AO4313" i="9"/>
  <c r="AO4309" i="9"/>
  <c r="AO4305" i="9"/>
  <c r="AO4301" i="9"/>
  <c r="AO4297" i="9"/>
  <c r="AO4293" i="9"/>
  <c r="AO4289" i="9"/>
  <c r="AO4285" i="9"/>
  <c r="AO4281" i="9"/>
  <c r="AO4277" i="9"/>
  <c r="AO4273" i="9"/>
  <c r="AO4269" i="9"/>
  <c r="AO4265" i="9"/>
  <c r="AO4261" i="9"/>
  <c r="AO4257" i="9"/>
  <c r="AO4253" i="9"/>
  <c r="AO4249" i="9"/>
  <c r="AO4245" i="9"/>
  <c r="AO4241" i="9"/>
  <c r="AO4237" i="9"/>
  <c r="AO4233" i="9"/>
  <c r="AO4229" i="9"/>
  <c r="AO4225" i="9"/>
  <c r="AO4221" i="9"/>
  <c r="AO4217" i="9"/>
  <c r="AO4213" i="9"/>
  <c r="AO4209" i="9"/>
  <c r="AO4205" i="9"/>
  <c r="AO4201" i="9"/>
  <c r="AO4197" i="9"/>
  <c r="AO4193" i="9"/>
  <c r="AO4189" i="9"/>
  <c r="AO4185" i="9"/>
  <c r="AO4181" i="9"/>
  <c r="AO4177" i="9"/>
  <c r="AO4173" i="9"/>
  <c r="AO4169" i="9"/>
  <c r="AO4165" i="9"/>
  <c r="AO4161" i="9"/>
  <c r="AO4157" i="9"/>
  <c r="AO4153" i="9"/>
  <c r="AO4149" i="9"/>
  <c r="AO4145" i="9"/>
  <c r="AO4141" i="9"/>
  <c r="AO4137" i="9"/>
  <c r="AO4133" i="9"/>
  <c r="AO4129" i="9"/>
  <c r="AO4125" i="9"/>
  <c r="AO4121" i="9"/>
  <c r="AO4117" i="9"/>
  <c r="AO4113" i="9"/>
  <c r="AO4109" i="9"/>
  <c r="AO4105" i="9"/>
  <c r="AO4101" i="9"/>
  <c r="AO4097" i="9"/>
  <c r="AO4093" i="9"/>
  <c r="AO4089" i="9"/>
  <c r="AO4085" i="9"/>
  <c r="AO4081" i="9"/>
  <c r="AO4077" i="9"/>
  <c r="AO4073" i="9"/>
  <c r="AO4069" i="9"/>
  <c r="AO4065" i="9"/>
  <c r="AO4061" i="9"/>
  <c r="AO4057" i="9"/>
  <c r="AO4053" i="9"/>
  <c r="AO4049" i="9"/>
  <c r="AO4045" i="9"/>
  <c r="AO4041" i="9"/>
  <c r="AO4037" i="9"/>
  <c r="AO4033" i="9"/>
  <c r="AO4029" i="9"/>
  <c r="AO4025" i="9"/>
  <c r="AO4021" i="9"/>
  <c r="AO4017" i="9"/>
  <c r="AO4013" i="9"/>
  <c r="AO4009" i="9"/>
  <c r="AO4005" i="9"/>
  <c r="AO4001" i="9"/>
  <c r="AO3997" i="9"/>
  <c r="AO3993" i="9"/>
  <c r="AO3989" i="9"/>
  <c r="AO3985" i="9"/>
  <c r="AO3981" i="9"/>
  <c r="AO3977" i="9"/>
  <c r="AO3973" i="9"/>
  <c r="AO3969" i="9"/>
  <c r="AO3965" i="9"/>
  <c r="AO3961" i="9"/>
  <c r="AO3957" i="9"/>
  <c r="AO3953" i="9"/>
  <c r="AO3949" i="9"/>
  <c r="AO3945" i="9"/>
  <c r="AO3941" i="9"/>
  <c r="AO3937" i="9"/>
  <c r="AO3933" i="9"/>
  <c r="AO3929" i="9"/>
  <c r="AO3925" i="9"/>
  <c r="AO3921" i="9"/>
  <c r="AO3917" i="9"/>
  <c r="AO3913" i="9"/>
  <c r="AO3909" i="9"/>
  <c r="AO3905" i="9"/>
  <c r="AO3901" i="9"/>
  <c r="AO3897" i="9"/>
  <c r="AO3893" i="9"/>
  <c r="AO3889" i="9"/>
  <c r="AO3885" i="9"/>
  <c r="AO3881" i="9"/>
  <c r="AO3877" i="9"/>
  <c r="AO3873" i="9"/>
  <c r="AO3869" i="9"/>
  <c r="AO3865" i="9"/>
  <c r="AO3861" i="9"/>
  <c r="AO3857" i="9"/>
  <c r="AO3853" i="9"/>
  <c r="AO3849" i="9"/>
  <c r="AO3845" i="9"/>
  <c r="AO3841" i="9"/>
  <c r="AO3837" i="9"/>
  <c r="AO3833" i="9"/>
  <c r="AO3829" i="9"/>
  <c r="AO3825" i="9"/>
  <c r="AO3821" i="9"/>
  <c r="AO3817" i="9"/>
  <c r="AO3813" i="9"/>
  <c r="AO3809" i="9"/>
  <c r="AO3805" i="9"/>
  <c r="AO3801" i="9"/>
  <c r="AO3797" i="9"/>
  <c r="AO3793" i="9"/>
  <c r="AO3789" i="9"/>
  <c r="AO3785" i="9"/>
  <c r="AO3781" i="9"/>
  <c r="AO3777" i="9"/>
  <c r="AO3773" i="9"/>
  <c r="AO3769" i="9"/>
  <c r="AO3765" i="9"/>
  <c r="AO3761" i="9"/>
  <c r="AO3757" i="9"/>
  <c r="AO3753" i="9"/>
  <c r="AO3749" i="9"/>
  <c r="AO3745" i="9"/>
  <c r="AO3741" i="9"/>
  <c r="AO3737" i="9"/>
  <c r="AO3733" i="9"/>
  <c r="AO3729" i="9"/>
  <c r="AO3725" i="9"/>
  <c r="AO3721" i="9"/>
  <c r="AO3717" i="9"/>
  <c r="AO3713" i="9"/>
  <c r="AO3709" i="9"/>
  <c r="AO3705" i="9"/>
  <c r="AO3701" i="9"/>
  <c r="AO3697" i="9"/>
  <c r="AO3693" i="9"/>
  <c r="AO3689" i="9"/>
  <c r="AO3685" i="9"/>
  <c r="AO3681" i="9"/>
  <c r="AO3677" i="9"/>
  <c r="AO3673" i="9"/>
  <c r="AO3669" i="9"/>
  <c r="AO3665" i="9"/>
  <c r="AO3661" i="9"/>
  <c r="AO3657" i="9"/>
  <c r="AO3653" i="9"/>
  <c r="AO3649" i="9"/>
  <c r="AO3645" i="9"/>
  <c r="AO3641" i="9"/>
  <c r="AO3637" i="9"/>
  <c r="AO3633" i="9"/>
  <c r="AO3629" i="9"/>
  <c r="AO3625" i="9"/>
  <c r="AO3621" i="9"/>
  <c r="AO3617" i="9"/>
  <c r="AO3613" i="9"/>
  <c r="AO3609" i="9"/>
  <c r="AO3605" i="9"/>
  <c r="AO3601" i="9"/>
  <c r="AO3597" i="9"/>
  <c r="AO5659" i="9"/>
  <c r="AO5655" i="9"/>
  <c r="AO5639" i="9"/>
  <c r="AO5635" i="9"/>
  <c r="AO5631" i="9"/>
  <c r="AO5615" i="9"/>
  <c r="AO5611" i="9"/>
  <c r="AO5595" i="9"/>
  <c r="AO5591" i="9"/>
  <c r="AO5587" i="9"/>
  <c r="AO5567" i="9"/>
  <c r="AO5563" i="9"/>
  <c r="AO5559" i="9"/>
  <c r="AO5551" i="9"/>
  <c r="AO5535" i="9"/>
  <c r="AO5519" i="9"/>
  <c r="AO5507" i="9"/>
  <c r="AO5503" i="9"/>
  <c r="AO5495" i="9"/>
  <c r="AO5491" i="9"/>
  <c r="AO5475" i="9"/>
  <c r="AO5463" i="9"/>
  <c r="AO5459" i="9"/>
  <c r="AO5447" i="9"/>
  <c r="AO5435" i="9"/>
  <c r="AO5431" i="9"/>
  <c r="AO5419" i="9"/>
  <c r="AO5407" i="9"/>
  <c r="AO5403" i="9"/>
  <c r="AO5395" i="9"/>
  <c r="AO5383" i="9"/>
  <c r="AO5371" i="9"/>
  <c r="AO5367" i="9"/>
  <c r="AO5359" i="9"/>
  <c r="AO5351" i="9"/>
  <c r="AO5343" i="9"/>
  <c r="AO5339" i="9"/>
  <c r="AO5323" i="9"/>
  <c r="AO5319" i="9"/>
  <c r="AO5299" i="9"/>
  <c r="AO5287" i="9"/>
  <c r="AO5279" i="9"/>
  <c r="AO5267" i="9"/>
  <c r="AO5259" i="9"/>
  <c r="AO5255" i="9"/>
  <c r="AO5247" i="9"/>
  <c r="AO5235" i="9"/>
  <c r="AO5223" i="9"/>
  <c r="AO5219" i="9"/>
  <c r="AO5211" i="9"/>
  <c r="AO5203" i="9"/>
  <c r="AO5199" i="9"/>
  <c r="AO5187" i="9"/>
  <c r="AO5183" i="9"/>
  <c r="AO5179" i="9"/>
  <c r="AO5163" i="9"/>
  <c r="AO5159" i="9"/>
  <c r="AO5151" i="9"/>
  <c r="AO5143" i="9"/>
  <c r="AO5139" i="9"/>
  <c r="AO5123" i="9"/>
  <c r="AO5119" i="9"/>
  <c r="AO5103" i="9"/>
  <c r="AO5099" i="9"/>
  <c r="AO5095" i="9"/>
  <c r="AO5087" i="9"/>
  <c r="AO5079" i="9"/>
  <c r="AO5075" i="9"/>
  <c r="AO5059" i="9"/>
  <c r="AO5055" i="9"/>
  <c r="AO5047" i="9"/>
  <c r="AO5039" i="9"/>
  <c r="AO5027" i="9"/>
  <c r="AO5019" i="9"/>
  <c r="AO5007" i="9"/>
  <c r="AO4999" i="9"/>
  <c r="AO4987" i="9"/>
  <c r="AO4983" i="9"/>
  <c r="AO4975" i="9"/>
  <c r="AO4963" i="9"/>
  <c r="AO4959" i="9"/>
  <c r="AO4951" i="9"/>
  <c r="AO4943" i="9"/>
  <c r="AO4939" i="9"/>
  <c r="AO4931" i="9"/>
  <c r="AO4923" i="9"/>
  <c r="AO4919" i="9"/>
  <c r="AO4911" i="9"/>
  <c r="AO4903" i="9"/>
  <c r="AO4899" i="9"/>
  <c r="AO4891" i="9"/>
  <c r="AO4883" i="9"/>
  <c r="AO4879" i="9"/>
  <c r="AO4875" i="9"/>
  <c r="AO4867" i="9"/>
  <c r="AO4859" i="9"/>
  <c r="AO4855" i="9"/>
  <c r="AO4839" i="9"/>
  <c r="AO4835" i="9"/>
  <c r="AO4831" i="9"/>
  <c r="AO4819" i="9"/>
  <c r="AO4815" i="9"/>
  <c r="AO4811" i="9"/>
  <c r="AO4795" i="9"/>
  <c r="AO4791" i="9"/>
  <c r="AO4783" i="9"/>
  <c r="AO4775" i="9"/>
  <c r="AO4771" i="9"/>
  <c r="AO4763" i="9"/>
  <c r="AO4751" i="9"/>
  <c r="AO4719" i="9"/>
  <c r="AO3803" i="9"/>
  <c r="AO3799" i="9"/>
  <c r="AO3795" i="9"/>
  <c r="AO3783" i="9"/>
  <c r="AO3779" i="9"/>
  <c r="AO3763" i="9"/>
  <c r="AO3759" i="9"/>
  <c r="AO3739" i="9"/>
  <c r="AO3735" i="9"/>
  <c r="AO3719" i="9"/>
  <c r="AO3715" i="9"/>
  <c r="AO3699" i="9"/>
  <c r="AO3695" i="9"/>
  <c r="AO3687" i="9"/>
  <c r="AO3679" i="9"/>
  <c r="AO3675" i="9"/>
  <c r="AO3667" i="9"/>
  <c r="AO3659" i="9"/>
  <c r="AO3655" i="9"/>
  <c r="AO3647" i="9"/>
  <c r="AO3643" i="9"/>
  <c r="AO3627" i="9"/>
  <c r="AO3623" i="9"/>
  <c r="AO3619" i="9"/>
  <c r="AO3607" i="9"/>
  <c r="AO3603" i="9"/>
  <c r="AO3599" i="9"/>
  <c r="AO3591" i="9"/>
  <c r="AO3571" i="9"/>
  <c r="AO3567" i="9"/>
  <c r="AO3551" i="9"/>
  <c r="AO3547" i="9"/>
  <c r="AO3531" i="9"/>
  <c r="AO3527" i="9"/>
  <c r="AO3507" i="9"/>
  <c r="AO3503" i="9"/>
  <c r="AO3495" i="9"/>
  <c r="AO3487" i="9"/>
  <c r="AO3483" i="9"/>
  <c r="AO3479" i="9"/>
  <c r="AO3467" i="9"/>
  <c r="AO3459" i="9"/>
  <c r="AO3447" i="9"/>
  <c r="AO3439" i="9"/>
  <c r="AO3435" i="9"/>
  <c r="AO3427" i="9"/>
  <c r="AO3415" i="9"/>
  <c r="AO3403" i="9"/>
  <c r="AO3395" i="9"/>
  <c r="AO3391" i="9"/>
  <c r="AO5658" i="9"/>
  <c r="AO5654" i="9"/>
  <c r="AO5650" i="9"/>
  <c r="AO5646" i="9"/>
  <c r="AO5642" i="9"/>
  <c r="AO5638" i="9"/>
  <c r="AO5634" i="9"/>
  <c r="AO5630" i="9"/>
  <c r="AO5626" i="9"/>
  <c r="AO5622" i="9"/>
  <c r="AO5618" i="9"/>
  <c r="AO5614" i="9"/>
  <c r="AO5610" i="9"/>
  <c r="AO5606" i="9"/>
  <c r="AO5602" i="9"/>
  <c r="AO5598" i="9"/>
  <c r="AO5594" i="9"/>
  <c r="AO5590" i="9"/>
  <c r="AO5586" i="9"/>
  <c r="AO5582" i="9"/>
  <c r="AO5578" i="9"/>
  <c r="AO5574" i="9"/>
  <c r="AO5570" i="9"/>
  <c r="AO5566" i="9"/>
  <c r="AO5562" i="9"/>
  <c r="AO5558" i="9"/>
  <c r="AO5554" i="9"/>
  <c r="AO5550" i="9"/>
  <c r="AO5546" i="9"/>
  <c r="AO5542" i="9"/>
  <c r="AO5538" i="9"/>
  <c r="AO5534" i="9"/>
  <c r="AO5530" i="9"/>
  <c r="AO5526" i="9"/>
  <c r="AO5522" i="9"/>
  <c r="AO5518" i="9"/>
  <c r="AO5514" i="9"/>
  <c r="AO5510" i="9"/>
  <c r="AO5506" i="9"/>
  <c r="AO5502" i="9"/>
  <c r="AO5498" i="9"/>
  <c r="AO5494" i="9"/>
  <c r="AO5490" i="9"/>
  <c r="AO5486" i="9"/>
  <c r="AO5482" i="9"/>
  <c r="AO5478" i="9"/>
  <c r="AO5474" i="9"/>
  <c r="AO5470" i="9"/>
  <c r="AO5466" i="9"/>
  <c r="AO5462" i="9"/>
  <c r="AO5458" i="9"/>
  <c r="AO5454" i="9"/>
  <c r="AO5450" i="9"/>
  <c r="AO5446" i="9"/>
  <c r="AO5442" i="9"/>
  <c r="AO5438" i="9"/>
  <c r="AO5434" i="9"/>
  <c r="AO5430" i="9"/>
  <c r="AO5426" i="9"/>
  <c r="AO5422" i="9"/>
  <c r="AO5418" i="9"/>
  <c r="AO5414" i="9"/>
  <c r="AO5410" i="9"/>
  <c r="AO5406" i="9"/>
  <c r="AO5402" i="9"/>
  <c r="AO5398" i="9"/>
  <c r="AO5394" i="9"/>
  <c r="AO5390" i="9"/>
  <c r="AO5386" i="9"/>
  <c r="AO5382" i="9"/>
  <c r="AO5378" i="9"/>
  <c r="AO5374" i="9"/>
  <c r="AO5370" i="9"/>
  <c r="AO5366" i="9"/>
  <c r="AO5362" i="9"/>
  <c r="AO5358" i="9"/>
  <c r="AO5354" i="9"/>
  <c r="AO5350" i="9"/>
  <c r="AO5346" i="9"/>
  <c r="AO5342" i="9"/>
  <c r="AO5338" i="9"/>
  <c r="AO5334" i="9"/>
  <c r="AO5330" i="9"/>
  <c r="AO5326" i="9"/>
  <c r="AO5322" i="9"/>
  <c r="AO5318" i="9"/>
  <c r="AO5314" i="9"/>
  <c r="AO5310" i="9"/>
  <c r="AO5306" i="9"/>
  <c r="AO5302" i="9"/>
  <c r="AO5298" i="9"/>
  <c r="AO5294" i="9"/>
  <c r="AO5290" i="9"/>
  <c r="AO5286" i="9"/>
  <c r="AO5282" i="9"/>
  <c r="AO5278" i="9"/>
  <c r="AO5274" i="9"/>
  <c r="AO5270" i="9"/>
  <c r="AO5266" i="9"/>
  <c r="AO5262" i="9"/>
  <c r="AO5258" i="9"/>
  <c r="AO5254" i="9"/>
  <c r="AO5250" i="9"/>
  <c r="AO5246" i="9"/>
  <c r="AO5242" i="9"/>
  <c r="AO5238" i="9"/>
  <c r="AO5234" i="9"/>
  <c r="AO5230" i="9"/>
  <c r="AO5226" i="9"/>
  <c r="AO5222" i="9"/>
  <c r="AO5218" i="9"/>
  <c r="AO5214" i="9"/>
  <c r="AO5210" i="9"/>
  <c r="AO5206" i="9"/>
  <c r="AO5202" i="9"/>
  <c r="AO5198" i="9"/>
  <c r="AO5194" i="9"/>
  <c r="AO5190" i="9"/>
  <c r="AO5186" i="9"/>
  <c r="AO5182" i="9"/>
  <c r="AO5178" i="9"/>
  <c r="AO5174" i="9"/>
  <c r="AO5170" i="9"/>
  <c r="AO5166" i="9"/>
  <c r="AO5162" i="9"/>
  <c r="AO5158" i="9"/>
  <c r="AO5154" i="9"/>
  <c r="AO5150" i="9"/>
  <c r="AO5146" i="9"/>
  <c r="AO5142" i="9"/>
  <c r="E15" i="32"/>
  <c r="AO5138" i="9"/>
  <c r="AO5134" i="9"/>
  <c r="AO5130" i="9"/>
  <c r="AO5126" i="9"/>
  <c r="AO5122" i="9"/>
  <c r="AO5118" i="9"/>
  <c r="AO5114" i="9"/>
  <c r="AO5110" i="9"/>
  <c r="AO5106" i="9"/>
  <c r="AO5102" i="9"/>
  <c r="AO5098" i="9"/>
  <c r="AO5094" i="9"/>
  <c r="AO5090" i="9"/>
  <c r="AO5086" i="9"/>
  <c r="AO5082" i="9"/>
  <c r="AO5078" i="9"/>
  <c r="AO5074" i="9"/>
  <c r="AO5070" i="9"/>
  <c r="AO5066" i="9"/>
  <c r="AO5062" i="9"/>
  <c r="AO5058" i="9"/>
  <c r="AO5054" i="9"/>
  <c r="AO5050" i="9"/>
  <c r="AO5046" i="9"/>
  <c r="AO5042" i="9"/>
  <c r="AO5038" i="9"/>
  <c r="AO5034" i="9"/>
  <c r="AO5030" i="9"/>
  <c r="AO5026" i="9"/>
  <c r="AO5022" i="9"/>
  <c r="AO5018" i="9"/>
  <c r="AO5014" i="9"/>
  <c r="AO5010" i="9"/>
  <c r="AO5006" i="9"/>
  <c r="AO5002" i="9"/>
  <c r="AO4998" i="9"/>
  <c r="AO4994" i="9"/>
  <c r="AO4990" i="9"/>
  <c r="AO4986" i="9"/>
  <c r="AO4982" i="9"/>
  <c r="AO4978" i="9"/>
  <c r="AO4974" i="9"/>
  <c r="AO4970" i="9"/>
  <c r="AO4966" i="9"/>
  <c r="AO4962" i="9"/>
  <c r="AO4958" i="9"/>
  <c r="AO4954" i="9"/>
  <c r="AO4950" i="9"/>
  <c r="AO4946" i="9"/>
  <c r="AO4942" i="9"/>
  <c r="AO4938" i="9"/>
  <c r="AO4934" i="9"/>
  <c r="AO4930" i="9"/>
  <c r="AO4926" i="9"/>
  <c r="AO4922" i="9"/>
  <c r="AO4918" i="9"/>
  <c r="AO4914" i="9"/>
  <c r="AO4910" i="9"/>
  <c r="AO4906" i="9"/>
  <c r="AO4902" i="9"/>
  <c r="AO4898" i="9"/>
  <c r="AO4894" i="9"/>
  <c r="AO4890" i="9"/>
  <c r="AO4886" i="9"/>
  <c r="AO4882" i="9"/>
  <c r="AO4878" i="9"/>
  <c r="AO4874" i="9"/>
  <c r="AO4870" i="9"/>
  <c r="AO4866" i="9"/>
  <c r="AO4862" i="9"/>
  <c r="AO4858" i="9"/>
  <c r="AO4854" i="9"/>
  <c r="AO4850" i="9"/>
  <c r="AO4846" i="9"/>
  <c r="AO4842" i="9"/>
  <c r="AO4838" i="9"/>
  <c r="AO4834" i="9"/>
  <c r="AO4830" i="9"/>
  <c r="AO4826" i="9"/>
  <c r="AO4822" i="9"/>
  <c r="AO4818" i="9"/>
  <c r="AO4814" i="9"/>
  <c r="AO4810" i="9"/>
  <c r="AO4806" i="9"/>
  <c r="AO4802" i="9"/>
  <c r="AO4798" i="9"/>
  <c r="AO4794" i="9"/>
  <c r="AO4790" i="9"/>
  <c r="AO4786" i="9"/>
  <c r="AO4782" i="9"/>
  <c r="AO4778" i="9"/>
  <c r="AO4774" i="9"/>
  <c r="AO4770" i="9"/>
  <c r="AO4766" i="9"/>
  <c r="AO4762" i="9"/>
  <c r="AO4758" i="9"/>
  <c r="AO4754" i="9"/>
  <c r="AO4750" i="9"/>
  <c r="AO4746" i="9"/>
  <c r="AO4742" i="9"/>
  <c r="AO4738" i="9"/>
  <c r="AO4734" i="9"/>
  <c r="AO4730" i="9"/>
  <c r="AO4726" i="9"/>
  <c r="AO4722" i="9"/>
  <c r="AO4718" i="9"/>
  <c r="AO4714" i="9"/>
  <c r="AO4710" i="9"/>
  <c r="AO4706" i="9"/>
  <c r="AO4702" i="9"/>
  <c r="AO4698" i="9"/>
  <c r="AO4694" i="9"/>
  <c r="AO4690" i="9"/>
  <c r="AO4686" i="9"/>
  <c r="AO4682" i="9"/>
  <c r="AO4678" i="9"/>
  <c r="AO4674" i="9"/>
  <c r="AO4670" i="9"/>
  <c r="AO4666" i="9"/>
  <c r="AO4662" i="9"/>
  <c r="AO4658" i="9"/>
  <c r="AO4654" i="9"/>
  <c r="AO4650" i="9"/>
  <c r="AO4646" i="9"/>
  <c r="AO4642" i="9"/>
  <c r="AO4638" i="9"/>
  <c r="AO4634" i="9"/>
  <c r="AO4630" i="9"/>
  <c r="AO4626" i="9"/>
  <c r="AO4622" i="9"/>
  <c r="AO4618" i="9"/>
  <c r="AO4614" i="9"/>
  <c r="AO2211" i="9"/>
  <c r="AO2207" i="9"/>
  <c r="AO2203" i="9"/>
  <c r="AO2199" i="9"/>
  <c r="AO2195" i="9"/>
  <c r="AO2191" i="9"/>
  <c r="AO2187" i="9"/>
  <c r="AO2183" i="9"/>
  <c r="AO2179" i="9"/>
  <c r="AO2175" i="9"/>
  <c r="AO2171" i="9"/>
  <c r="AO2167" i="9"/>
  <c r="AO2163" i="9"/>
  <c r="AO2159" i="9"/>
  <c r="AO2155" i="9"/>
  <c r="AO2151" i="9"/>
  <c r="AO2147" i="9"/>
  <c r="AO2143" i="9"/>
  <c r="AO2139" i="9"/>
  <c r="AO2135" i="9"/>
  <c r="AO2131" i="9"/>
  <c r="AO2127" i="9"/>
  <c r="AO2123" i="9"/>
  <c r="AO2119" i="9"/>
  <c r="AO2115" i="9"/>
  <c r="AO2111" i="9"/>
  <c r="AO2107" i="9"/>
  <c r="AO2103" i="9"/>
  <c r="AO2099" i="9"/>
  <c r="AO2095" i="9"/>
  <c r="AO2091" i="9"/>
  <c r="AO2087" i="9"/>
  <c r="AO2083" i="9"/>
  <c r="AO2079" i="9"/>
  <c r="AO2075" i="9"/>
  <c r="AO2071" i="9"/>
  <c r="AO2067" i="9"/>
  <c r="AO2063" i="9"/>
  <c r="AO2059" i="9"/>
  <c r="AO2055" i="9"/>
  <c r="AO2051" i="9"/>
  <c r="AO2047" i="9"/>
  <c r="AO2043" i="9"/>
  <c r="AO2039" i="9"/>
  <c r="AO2035" i="9"/>
  <c r="AO2031" i="9"/>
  <c r="AO2027" i="9"/>
  <c r="AO2023" i="9"/>
  <c r="AO2019" i="9"/>
  <c r="AO2015" i="9"/>
  <c r="AO2011" i="9"/>
  <c r="AO2007" i="9"/>
  <c r="AO2003" i="9"/>
  <c r="AO1999" i="9"/>
  <c r="AO1995" i="9"/>
  <c r="AO1991" i="9"/>
  <c r="AO1987" i="9"/>
  <c r="AO1983" i="9"/>
  <c r="AO1979" i="9"/>
  <c r="AO1975" i="9"/>
  <c r="AO1971" i="9"/>
  <c r="AO1967" i="9"/>
  <c r="AO1963" i="9"/>
  <c r="AO1959" i="9"/>
  <c r="AO1955" i="9"/>
  <c r="AO1951" i="9"/>
  <c r="AO1947" i="9"/>
  <c r="AO1943" i="9"/>
  <c r="AO1939" i="9"/>
  <c r="AO1935" i="9"/>
  <c r="AO1931" i="9"/>
  <c r="AO1927" i="9"/>
  <c r="AO1923" i="9"/>
  <c r="AO1919" i="9"/>
  <c r="AO1915" i="9"/>
  <c r="AO1911" i="9"/>
  <c r="AO1907" i="9"/>
  <c r="AO1903" i="9"/>
  <c r="AO1899" i="9"/>
  <c r="AO1895" i="9"/>
  <c r="AO1891" i="9"/>
  <c r="AO1887" i="9"/>
  <c r="AO1883" i="9"/>
  <c r="AO1879" i="9"/>
  <c r="AO1875" i="9"/>
  <c r="AO1871" i="9"/>
  <c r="AO1867" i="9"/>
  <c r="AO1863" i="9"/>
  <c r="AO1859" i="9"/>
  <c r="AO1855" i="9"/>
  <c r="AO1851" i="9"/>
  <c r="AO1847" i="9"/>
  <c r="AO1843" i="9"/>
  <c r="AO1839" i="9"/>
  <c r="AO1835" i="9"/>
  <c r="AO1831" i="9"/>
  <c r="AO1827" i="9"/>
  <c r="AO1823" i="9"/>
  <c r="AO1819" i="9"/>
  <c r="AO1815" i="9"/>
  <c r="AO1811" i="9"/>
  <c r="AO1807" i="9"/>
  <c r="AO1803" i="9"/>
  <c r="AO1799" i="9"/>
  <c r="AO1795" i="9"/>
  <c r="AO1791" i="9"/>
  <c r="AO1787" i="9"/>
  <c r="AO1783" i="9"/>
  <c r="AO1779" i="9"/>
  <c r="AO1775" i="9"/>
  <c r="AO1771" i="9"/>
  <c r="AO1767" i="9"/>
  <c r="AO1763" i="9"/>
  <c r="AO1759" i="9"/>
  <c r="AO1755" i="9"/>
  <c r="AO1751" i="9"/>
  <c r="AO1747" i="9"/>
  <c r="AO1743" i="9"/>
  <c r="AO1739" i="9"/>
  <c r="AO1735" i="9"/>
  <c r="AO1731" i="9"/>
  <c r="AO1727" i="9"/>
  <c r="AO1723" i="9"/>
  <c r="AO1719" i="9"/>
  <c r="AO1715" i="9"/>
  <c r="AO1711" i="9"/>
  <c r="AO1707" i="9"/>
  <c r="AO1703" i="9"/>
  <c r="AO1699" i="9"/>
  <c r="AO1695" i="9"/>
  <c r="AO1691" i="9"/>
  <c r="AO1687" i="9"/>
  <c r="AO1683" i="9"/>
  <c r="AO1679" i="9"/>
  <c r="AO1675" i="9"/>
  <c r="AO1671" i="9"/>
  <c r="AO1667" i="9"/>
  <c r="AO1663" i="9"/>
  <c r="AO1659" i="9"/>
  <c r="AO1655" i="9"/>
  <c r="AO1651" i="9"/>
  <c r="AO1647" i="9"/>
  <c r="AO1643" i="9"/>
  <c r="AO1639" i="9"/>
  <c r="AO1635" i="9"/>
  <c r="AO1631" i="9"/>
  <c r="AO1627" i="9"/>
  <c r="AO1623" i="9"/>
  <c r="AO1619" i="9"/>
  <c r="AO1615" i="9"/>
  <c r="AO1611" i="9"/>
  <c r="AO1607" i="9"/>
  <c r="AO1603" i="9"/>
  <c r="AO1599" i="9"/>
  <c r="AO1595" i="9"/>
  <c r="AO1591" i="9"/>
  <c r="AO1587" i="9"/>
  <c r="AO1583" i="9"/>
  <c r="AO1579" i="9"/>
  <c r="AO1575" i="9"/>
  <c r="AO1571" i="9"/>
  <c r="AO1567" i="9"/>
  <c r="AO1563" i="9"/>
  <c r="AO1559" i="9"/>
  <c r="AO1555" i="9"/>
  <c r="AO1551" i="9"/>
  <c r="AO1547" i="9"/>
  <c r="AO1543" i="9"/>
  <c r="AO1539" i="9"/>
  <c r="AO1535" i="9"/>
  <c r="AO1531" i="9"/>
  <c r="AO1527" i="9"/>
  <c r="AO1523" i="9"/>
  <c r="AO1519" i="9"/>
  <c r="AO1515" i="9"/>
  <c r="AO1511" i="9"/>
  <c r="AO1507" i="9"/>
  <c r="AO1503" i="9"/>
  <c r="AO1499" i="9"/>
  <c r="AO1495" i="9"/>
  <c r="AO1491" i="9"/>
  <c r="AO1487" i="9"/>
  <c r="AO1483" i="9"/>
  <c r="AO1479" i="9"/>
  <c r="AO1475" i="9"/>
  <c r="AO1471" i="9"/>
  <c r="AO1467" i="9"/>
  <c r="AO1463" i="9"/>
  <c r="AO1459" i="9"/>
  <c r="AO1455" i="9"/>
  <c r="AO1451" i="9"/>
  <c r="AO1447" i="9"/>
  <c r="AO1443" i="9"/>
  <c r="AO1439" i="9"/>
  <c r="AO1435" i="9"/>
  <c r="AO1431" i="9"/>
  <c r="AO1427" i="9"/>
  <c r="AO1423" i="9"/>
  <c r="AO1419" i="9"/>
  <c r="AO1415" i="9"/>
  <c r="AO1411" i="9"/>
  <c r="AO1407" i="9"/>
  <c r="AO1403" i="9"/>
  <c r="AO1399" i="9"/>
  <c r="AO1395" i="9"/>
  <c r="AO1391" i="9"/>
  <c r="AO1387" i="9"/>
  <c r="AO1383" i="9"/>
  <c r="AO1379" i="9"/>
  <c r="AO1375" i="9"/>
  <c r="AO1371" i="9"/>
  <c r="AO1367" i="9"/>
  <c r="AO1363" i="9"/>
  <c r="AO1359" i="9"/>
  <c r="AO1355" i="9"/>
  <c r="AO1351" i="9"/>
  <c r="AO1347" i="9"/>
  <c r="AO1343" i="9"/>
  <c r="AO1339" i="9"/>
  <c r="AO1335" i="9"/>
  <c r="AO1331" i="9"/>
  <c r="AO1327" i="9"/>
  <c r="AO1323" i="9"/>
  <c r="AO1319" i="9"/>
  <c r="AO1315" i="9"/>
  <c r="AO1311" i="9"/>
  <c r="AO1307" i="9"/>
  <c r="AO1303" i="9"/>
  <c r="AO1299" i="9"/>
  <c r="AO1295" i="9"/>
  <c r="AO1291" i="9"/>
  <c r="AO1287" i="9"/>
  <c r="AO1283" i="9"/>
  <c r="AO1279" i="9"/>
  <c r="AO1275" i="9"/>
  <c r="AO1271" i="9"/>
  <c r="AO1267" i="9"/>
  <c r="AO1263" i="9"/>
  <c r="AO1259" i="9"/>
  <c r="AO1255" i="9"/>
  <c r="AO1251" i="9"/>
  <c r="AO1247" i="9"/>
  <c r="AO1243" i="9"/>
  <c r="AO1239" i="9"/>
  <c r="AO1235" i="9"/>
  <c r="AO1231" i="9"/>
  <c r="AO1227" i="9"/>
  <c r="AO1223" i="9"/>
  <c r="AO1219" i="9"/>
  <c r="AO1215" i="9"/>
  <c r="AO1211" i="9"/>
  <c r="AO1207" i="9"/>
  <c r="AO1203" i="9"/>
  <c r="AO1199" i="9"/>
  <c r="AO1195" i="9"/>
  <c r="AO1191" i="9"/>
  <c r="AO1187" i="9"/>
  <c r="AO1183" i="9"/>
  <c r="AO1179" i="9"/>
  <c r="AO1175" i="9"/>
  <c r="AO1171" i="9"/>
  <c r="AO1167" i="9"/>
  <c r="AO1163" i="9"/>
  <c r="AO1159" i="9"/>
  <c r="AO1155" i="9"/>
  <c r="AO1151" i="9"/>
  <c r="AO1147" i="9"/>
  <c r="AO1143" i="9"/>
  <c r="AO1139" i="9"/>
  <c r="AO1135" i="9"/>
  <c r="AO1131" i="9"/>
  <c r="AO1127" i="9"/>
  <c r="AO1123" i="9"/>
  <c r="AO1119" i="9"/>
  <c r="AO1115" i="9"/>
  <c r="AO1111" i="9"/>
  <c r="AO1107" i="9"/>
  <c r="AO1103" i="9"/>
  <c r="AO1099" i="9"/>
  <c r="AO1095" i="9"/>
  <c r="AO1091" i="9"/>
  <c r="AO1087" i="9"/>
  <c r="AO1083" i="9"/>
  <c r="AO1079" i="9"/>
  <c r="AO1075" i="9"/>
  <c r="AO1071" i="9"/>
  <c r="AO1067" i="9"/>
  <c r="AO1063" i="9"/>
  <c r="AO1059" i="9"/>
  <c r="AO1055" i="9"/>
  <c r="AO1051" i="9"/>
  <c r="AO1047" i="9"/>
  <c r="AO1043" i="9"/>
  <c r="AO1039" i="9"/>
  <c r="AO1035" i="9"/>
  <c r="AO1031" i="9"/>
  <c r="AO1027" i="9"/>
  <c r="AO1023" i="9"/>
  <c r="AO1019" i="9"/>
  <c r="AO1015" i="9"/>
  <c r="AO1011" i="9"/>
  <c r="AO1007" i="9"/>
  <c r="AO1003" i="9"/>
  <c r="AO999" i="9"/>
  <c r="AO995" i="9"/>
  <c r="AO991" i="9"/>
  <c r="AO987" i="9"/>
  <c r="AO983" i="9"/>
  <c r="AO979" i="9"/>
  <c r="AO975" i="9"/>
  <c r="AO971" i="9"/>
  <c r="AO967" i="9"/>
  <c r="AO963" i="9"/>
  <c r="AO959" i="9"/>
  <c r="AO955" i="9"/>
  <c r="AO951" i="9"/>
  <c r="AO947" i="9"/>
  <c r="AO943" i="9"/>
  <c r="AO939" i="9"/>
  <c r="AO935" i="9"/>
  <c r="AO931" i="9"/>
  <c r="AO927" i="9"/>
  <c r="AO923" i="9"/>
  <c r="AO919" i="9"/>
  <c r="AO915" i="9"/>
  <c r="AO911" i="9"/>
  <c r="AO907" i="9"/>
  <c r="AO903" i="9"/>
  <c r="AO899" i="9"/>
  <c r="AO895" i="9"/>
  <c r="AO891" i="9"/>
  <c r="AO887" i="9"/>
  <c r="AO883" i="9"/>
  <c r="AO879" i="9"/>
  <c r="AO875" i="9"/>
  <c r="AO871" i="9"/>
  <c r="AO867" i="9"/>
  <c r="AO863" i="9"/>
  <c r="AO859" i="9"/>
  <c r="AO855" i="9"/>
  <c r="AO851" i="9"/>
  <c r="AO847" i="9"/>
  <c r="AO843" i="9"/>
  <c r="AO839" i="9"/>
  <c r="AO835" i="9"/>
  <c r="AO831" i="9"/>
  <c r="AO827" i="9"/>
  <c r="AO823" i="9"/>
  <c r="AO819" i="9"/>
  <c r="AO815" i="9"/>
  <c r="AO811" i="9"/>
  <c r="AO807" i="9"/>
  <c r="AO803" i="9"/>
  <c r="AO799" i="9"/>
  <c r="AO795" i="9"/>
  <c r="AO791" i="9"/>
  <c r="AO787" i="9"/>
  <c r="AO783" i="9"/>
  <c r="AO779" i="9"/>
  <c r="AO775" i="9"/>
  <c r="AO771" i="9"/>
  <c r="AO767" i="9"/>
  <c r="AO763" i="9"/>
  <c r="AO759" i="9"/>
  <c r="AO755" i="9"/>
  <c r="AO751" i="9"/>
  <c r="AO747" i="9"/>
  <c r="AO743" i="9"/>
  <c r="AO739" i="9"/>
  <c r="AO735" i="9"/>
  <c r="AO731" i="9"/>
  <c r="AO727" i="9"/>
  <c r="AO723" i="9"/>
  <c r="AO719" i="9"/>
  <c r="AO715" i="9"/>
  <c r="AO711" i="9"/>
  <c r="AO707" i="9"/>
  <c r="AO703" i="9"/>
  <c r="AO699" i="9"/>
  <c r="AO695" i="9"/>
  <c r="AO691" i="9"/>
  <c r="AO687" i="9"/>
  <c r="AO683" i="9"/>
  <c r="AO679" i="9"/>
  <c r="AO675" i="9"/>
  <c r="AO671" i="9"/>
  <c r="AO667" i="9"/>
  <c r="AO663" i="9"/>
  <c r="AO659" i="9"/>
  <c r="AO655" i="9"/>
  <c r="AO651" i="9"/>
  <c r="AO647" i="9"/>
  <c r="AO643" i="9"/>
  <c r="AO639" i="9"/>
  <c r="AO635" i="9"/>
  <c r="AO631" i="9"/>
  <c r="AO627" i="9"/>
  <c r="AO623" i="9"/>
  <c r="AO619" i="9"/>
  <c r="AO615" i="9"/>
  <c r="AO611" i="9"/>
  <c r="AO607" i="9"/>
  <c r="AO603" i="9"/>
  <c r="AO599" i="9"/>
  <c r="AO595" i="9"/>
  <c r="AO591" i="9"/>
  <c r="AO587" i="9"/>
  <c r="AO583" i="9"/>
  <c r="AO579" i="9"/>
  <c r="AO575" i="9"/>
  <c r="AO571" i="9"/>
  <c r="AO567" i="9"/>
  <c r="AO563" i="9"/>
  <c r="AO559" i="9"/>
  <c r="AO555" i="9"/>
  <c r="AO551" i="9"/>
  <c r="AO547" i="9"/>
  <c r="AO543" i="9"/>
  <c r="AO539" i="9"/>
  <c r="AO535" i="9"/>
  <c r="AO531" i="9"/>
  <c r="AO527" i="9"/>
  <c r="AO523" i="9"/>
  <c r="AO519" i="9"/>
  <c r="AO515" i="9"/>
  <c r="AO511" i="9"/>
  <c r="AO507" i="9"/>
  <c r="AO503" i="9"/>
  <c r="AO499" i="9"/>
  <c r="AO495" i="9"/>
  <c r="AO491" i="9"/>
  <c r="AO487" i="9"/>
  <c r="AO483" i="9"/>
  <c r="AO479" i="9"/>
  <c r="AO475" i="9"/>
  <c r="AO471" i="9"/>
  <c r="AO467" i="9"/>
  <c r="AO463" i="9"/>
  <c r="AO459" i="9"/>
  <c r="AO455" i="9"/>
  <c r="AO451" i="9"/>
  <c r="AO447" i="9"/>
  <c r="AO443" i="9"/>
  <c r="AO439" i="9"/>
  <c r="AO435" i="9"/>
  <c r="AO431" i="9"/>
  <c r="AO427" i="9"/>
  <c r="AO423" i="9"/>
  <c r="AO419" i="9"/>
  <c r="AO415" i="9"/>
  <c r="AO411" i="9"/>
  <c r="AO407" i="9"/>
  <c r="AO403" i="9"/>
  <c r="AO399" i="9"/>
  <c r="AO395" i="9"/>
  <c r="AO391" i="9"/>
  <c r="AO387" i="9"/>
  <c r="AO383" i="9"/>
  <c r="AO379" i="9"/>
  <c r="AO375" i="9"/>
  <c r="AO371" i="9"/>
  <c r="AO367" i="9"/>
  <c r="AO363" i="9"/>
  <c r="AO359" i="9"/>
  <c r="AO355" i="9"/>
  <c r="AO351" i="9"/>
  <c r="AO347" i="9"/>
  <c r="AO343" i="9"/>
  <c r="AO339" i="9"/>
  <c r="AO335" i="9"/>
  <c r="AO331" i="9"/>
  <c r="AO327" i="9"/>
  <c r="AO323" i="9"/>
  <c r="AO319" i="9"/>
  <c r="AO315" i="9"/>
  <c r="AO311" i="9"/>
  <c r="AO307" i="9"/>
  <c r="AO303" i="9"/>
  <c r="AO299" i="9"/>
  <c r="AO295" i="9"/>
  <c r="AO291" i="9"/>
  <c r="AO287" i="9"/>
  <c r="AO283" i="9"/>
  <c r="AO279" i="9"/>
  <c r="AO275" i="9"/>
  <c r="AO271" i="9"/>
  <c r="AO267" i="9"/>
  <c r="AO263" i="9"/>
  <c r="AO259" i="9"/>
  <c r="AO255" i="9"/>
  <c r="AO251" i="9"/>
  <c r="AO247" i="9"/>
  <c r="AO243" i="9"/>
  <c r="AO239" i="9"/>
  <c r="AO235" i="9"/>
  <c r="AO231" i="9"/>
  <c r="AO227" i="9"/>
  <c r="AO223" i="9"/>
  <c r="AO219" i="9"/>
  <c r="AO215" i="9"/>
  <c r="AO211" i="9"/>
  <c r="AO207" i="9"/>
  <c r="AO203" i="9"/>
  <c r="AO199" i="9"/>
  <c r="AO195" i="9"/>
  <c r="AO191" i="9"/>
  <c r="AO187" i="9"/>
  <c r="AO183" i="9"/>
  <c r="AO179" i="9"/>
  <c r="AO175" i="9"/>
  <c r="AO3596" i="9"/>
  <c r="AO3592" i="9"/>
  <c r="AO3588" i="9"/>
  <c r="AO3584" i="9"/>
  <c r="AO3580" i="9"/>
  <c r="AO3576" i="9"/>
  <c r="AO3572" i="9"/>
  <c r="AO3568" i="9"/>
  <c r="AO3564" i="9"/>
  <c r="AO3560" i="9"/>
  <c r="AO3556" i="9"/>
  <c r="AO3552" i="9"/>
  <c r="AO3548" i="9"/>
  <c r="AO3544" i="9"/>
  <c r="AO3540" i="9"/>
  <c r="AO3536" i="9"/>
  <c r="AO3532" i="9"/>
  <c r="AO3528" i="9"/>
  <c r="AO3524" i="9"/>
  <c r="AO3520" i="9"/>
  <c r="AO3516" i="9"/>
  <c r="AO3512" i="9"/>
  <c r="AO3508" i="9"/>
  <c r="AO3504" i="9"/>
  <c r="AO3500" i="9"/>
  <c r="AO3496" i="9"/>
  <c r="AO3492" i="9"/>
  <c r="AO3488" i="9"/>
  <c r="AO3484" i="9"/>
  <c r="AO3480" i="9"/>
  <c r="AO3476" i="9"/>
  <c r="AO3472" i="9"/>
  <c r="AO3468" i="9"/>
  <c r="AO3464" i="9"/>
  <c r="AO3460" i="9"/>
  <c r="AO3456" i="9"/>
  <c r="AO3452" i="9"/>
  <c r="AO3448" i="9"/>
  <c r="AO3444" i="9"/>
  <c r="AO3440" i="9"/>
  <c r="AO3436" i="9"/>
  <c r="AO3432" i="9"/>
  <c r="AO3428" i="9"/>
  <c r="AO3424" i="9"/>
  <c r="AO3420" i="9"/>
  <c r="AO3416" i="9"/>
  <c r="AO3412" i="9"/>
  <c r="AO3408" i="9"/>
  <c r="AO3404" i="9"/>
  <c r="AO3400" i="9"/>
  <c r="AO3396" i="9"/>
  <c r="AO3392" i="9"/>
  <c r="AO3388" i="9"/>
  <c r="AO3384" i="9"/>
  <c r="AO3380" i="9"/>
  <c r="AO3376" i="9"/>
  <c r="AO3372" i="9"/>
  <c r="AO3368" i="9"/>
  <c r="AO3364" i="9"/>
  <c r="AO3360" i="9"/>
  <c r="AO3356" i="9"/>
  <c r="AO3352" i="9"/>
  <c r="AO3348" i="9"/>
  <c r="AO3344" i="9"/>
  <c r="AO3340" i="9"/>
  <c r="AO3336" i="9"/>
  <c r="AO3332" i="9"/>
  <c r="AO3328" i="9"/>
  <c r="AO3324" i="9"/>
  <c r="AO3320" i="9"/>
  <c r="AO3316" i="9"/>
  <c r="AO3312" i="9"/>
  <c r="AO3308" i="9"/>
  <c r="AO3304" i="9"/>
  <c r="AO3300" i="9"/>
  <c r="AO3296" i="9"/>
  <c r="AO3292" i="9"/>
  <c r="AO3288" i="9"/>
  <c r="AO3284" i="9"/>
  <c r="AO3280" i="9"/>
  <c r="AO3276" i="9"/>
  <c r="AO3272" i="9"/>
  <c r="AO3268" i="9"/>
  <c r="AO3264" i="9"/>
  <c r="AO3260" i="9"/>
  <c r="AO3256" i="9"/>
  <c r="AO3252" i="9"/>
  <c r="AO3248" i="9"/>
  <c r="AO3244" i="9"/>
  <c r="AO3240" i="9"/>
  <c r="AO3236" i="9"/>
  <c r="AO3232" i="9"/>
  <c r="AO3228" i="9"/>
  <c r="AO3224" i="9"/>
  <c r="AO3220" i="9"/>
  <c r="AO3216" i="9"/>
  <c r="AO3212" i="9"/>
  <c r="AO3208" i="9"/>
  <c r="AO3204" i="9"/>
  <c r="AO3200" i="9"/>
  <c r="AO3196" i="9"/>
  <c r="AO3192" i="9"/>
  <c r="AO3188" i="9"/>
  <c r="AO3184" i="9"/>
  <c r="AO3180" i="9"/>
  <c r="AO3176" i="9"/>
  <c r="AO3172" i="9"/>
  <c r="AO3168" i="9"/>
  <c r="AO3164" i="9"/>
  <c r="AO3160" i="9"/>
  <c r="AO3156" i="9"/>
  <c r="AO3152" i="9"/>
  <c r="AO3148" i="9"/>
  <c r="AO3144" i="9"/>
  <c r="AO3140" i="9"/>
  <c r="AO3136" i="9"/>
  <c r="AO3132" i="9"/>
  <c r="AO3128" i="9"/>
  <c r="AO3124" i="9"/>
  <c r="AO3120" i="9"/>
  <c r="AO3116" i="9"/>
  <c r="AO3112" i="9"/>
  <c r="AO3108" i="9"/>
  <c r="AO3104" i="9"/>
  <c r="AO3100" i="9"/>
  <c r="AO3096" i="9"/>
  <c r="AO3092" i="9"/>
  <c r="AO3088" i="9"/>
  <c r="AO3084" i="9"/>
  <c r="AO3080" i="9"/>
  <c r="AO3076" i="9"/>
  <c r="AO3072" i="9"/>
  <c r="AO3068" i="9"/>
  <c r="AO3064" i="9"/>
  <c r="AO3060" i="9"/>
  <c r="AO3056" i="9"/>
  <c r="AO3052" i="9"/>
  <c r="AO3048" i="9"/>
  <c r="AO3044" i="9"/>
  <c r="AO3040" i="9"/>
  <c r="AO3036" i="9"/>
  <c r="AO3032" i="9"/>
  <c r="AO3028" i="9"/>
  <c r="AO3024" i="9"/>
  <c r="AO3020" i="9"/>
  <c r="AO3016" i="9"/>
  <c r="AO3012" i="9"/>
  <c r="AO3008" i="9"/>
  <c r="AO3004" i="9"/>
  <c r="AO3000" i="9"/>
  <c r="AO2996" i="9"/>
  <c r="AO2992" i="9"/>
  <c r="AO2988" i="9"/>
  <c r="AO2984" i="9"/>
  <c r="AO2980" i="9"/>
  <c r="AO2976" i="9"/>
  <c r="AO2972" i="9"/>
  <c r="AO2968" i="9"/>
  <c r="AO2964" i="9"/>
  <c r="AO2960" i="9"/>
  <c r="AO2956" i="9"/>
  <c r="AO2952" i="9"/>
  <c r="AO2948" i="9"/>
  <c r="AO2944" i="9"/>
  <c r="AO2940" i="9"/>
  <c r="AO2936" i="9"/>
  <c r="AO2932" i="9"/>
  <c r="AO2928" i="9"/>
  <c r="AO2924" i="9"/>
  <c r="AO2920" i="9"/>
  <c r="AO2916" i="9"/>
  <c r="AO2912" i="9"/>
  <c r="AO2908" i="9"/>
  <c r="AO2904" i="9"/>
  <c r="AO2900" i="9"/>
  <c r="AO2896" i="9"/>
  <c r="AO2892" i="9"/>
  <c r="AO2888" i="9"/>
  <c r="AO2884" i="9"/>
  <c r="AO2880" i="9"/>
  <c r="AO2876" i="9"/>
  <c r="AO2872" i="9"/>
  <c r="AO2868" i="9"/>
  <c r="AO2864" i="9"/>
  <c r="AO2860" i="9"/>
  <c r="AO2856" i="9"/>
  <c r="AO2852" i="9"/>
  <c r="AO2848" i="9"/>
  <c r="AO2844" i="9"/>
  <c r="AO2840" i="9"/>
  <c r="AO2836" i="9"/>
  <c r="AO2832" i="9"/>
  <c r="AO2828" i="9"/>
  <c r="AO2824" i="9"/>
  <c r="AO2820" i="9"/>
  <c r="AO2816" i="9"/>
  <c r="AO2812" i="9"/>
  <c r="AO2808" i="9"/>
  <c r="AO2804" i="9"/>
  <c r="AO2800" i="9"/>
  <c r="AO2796" i="9"/>
  <c r="AO2792" i="9"/>
  <c r="AO2788" i="9"/>
  <c r="AO2784" i="9"/>
  <c r="AO2780" i="9"/>
  <c r="AO2776" i="9"/>
  <c r="AO2772" i="9"/>
  <c r="AO2768" i="9"/>
  <c r="AO2764" i="9"/>
  <c r="AO2760" i="9"/>
  <c r="AO2756" i="9"/>
  <c r="AO2752" i="9"/>
  <c r="AO2748" i="9"/>
  <c r="AO2744" i="9"/>
  <c r="AO2740" i="9"/>
  <c r="AO2736" i="9"/>
  <c r="AO2732" i="9"/>
  <c r="AO2728" i="9"/>
  <c r="AO2724" i="9"/>
  <c r="AO2720" i="9"/>
  <c r="AO2716" i="9"/>
  <c r="AO2712" i="9"/>
  <c r="AO2708" i="9"/>
  <c r="AO2704" i="9"/>
  <c r="AO2700" i="9"/>
  <c r="AO2696" i="9"/>
  <c r="AO2692" i="9"/>
  <c r="AO2688" i="9"/>
  <c r="AO2684" i="9"/>
  <c r="AO2680" i="9"/>
  <c r="AO2676" i="9"/>
  <c r="AO2672" i="9"/>
  <c r="AO2668" i="9"/>
  <c r="AO2664" i="9"/>
  <c r="AO2660" i="9"/>
  <c r="AO2656" i="9"/>
  <c r="AO2652" i="9"/>
  <c r="AO2648" i="9"/>
  <c r="AO2644" i="9"/>
  <c r="AO2640" i="9"/>
  <c r="AO2636" i="9"/>
  <c r="AO2632" i="9"/>
  <c r="AO2628" i="9"/>
  <c r="AO2624" i="9"/>
  <c r="AO2620" i="9"/>
  <c r="AO2616" i="9"/>
  <c r="AO2612" i="9"/>
  <c r="AO2608" i="9"/>
  <c r="AO2604" i="9"/>
  <c r="AO2600" i="9"/>
  <c r="AO2596" i="9"/>
  <c r="AO2592" i="9"/>
  <c r="AO2588" i="9"/>
  <c r="AO2584" i="9"/>
  <c r="AO2580" i="9"/>
  <c r="AO2576" i="9"/>
  <c r="AO2572" i="9"/>
  <c r="AO2568" i="9"/>
  <c r="AO2564" i="9"/>
  <c r="AO2560" i="9"/>
  <c r="AO2556" i="9"/>
  <c r="AO2552" i="9"/>
  <c r="AO2548" i="9"/>
  <c r="AO2544" i="9"/>
  <c r="AO2540" i="9"/>
  <c r="AO2536" i="9"/>
  <c r="AO2532" i="9"/>
  <c r="AO2528" i="9"/>
  <c r="AO2524" i="9"/>
  <c r="AO2520" i="9"/>
  <c r="AO2516" i="9"/>
  <c r="AO2512" i="9"/>
  <c r="AO2508" i="9"/>
  <c r="AO2504" i="9"/>
  <c r="AO2500" i="9"/>
  <c r="AO2496" i="9"/>
  <c r="AO2492" i="9"/>
  <c r="AO2488" i="9"/>
  <c r="AO2484" i="9"/>
  <c r="AO2480" i="9"/>
  <c r="AO2476" i="9"/>
  <c r="AO2472" i="9"/>
  <c r="AO2468" i="9"/>
  <c r="AO2464" i="9"/>
  <c r="AO2460" i="9"/>
  <c r="AO2456" i="9"/>
  <c r="AO2452" i="9"/>
  <c r="AO2448" i="9"/>
  <c r="AO2444" i="9"/>
  <c r="AO2440" i="9"/>
  <c r="AO2436" i="9"/>
  <c r="AO2432" i="9"/>
  <c r="AO2428" i="9"/>
  <c r="AO2424" i="9"/>
  <c r="AO2420" i="9"/>
  <c r="AO2416" i="9"/>
  <c r="AO2412" i="9"/>
  <c r="AO2408" i="9"/>
  <c r="AO2404" i="9"/>
  <c r="AO2400" i="9"/>
  <c r="AO2396" i="9"/>
  <c r="AO2392" i="9"/>
  <c r="AO2388" i="9"/>
  <c r="AO2384" i="9"/>
  <c r="AO2380" i="9"/>
  <c r="AO2376" i="9"/>
  <c r="AO2372" i="9"/>
  <c r="AO2368" i="9"/>
  <c r="AO2364" i="9"/>
  <c r="AO2360" i="9"/>
  <c r="AO2356" i="9"/>
  <c r="AO2352" i="9"/>
  <c r="AO2348" i="9"/>
  <c r="AO2344" i="9"/>
  <c r="AO2340" i="9"/>
  <c r="AO2336" i="9"/>
  <c r="AO2332" i="9"/>
  <c r="AO2328" i="9"/>
  <c r="AO2324" i="9"/>
  <c r="AO2320" i="9"/>
  <c r="AO2316" i="9"/>
  <c r="AO2312" i="9"/>
  <c r="AO2308" i="9"/>
  <c r="AO2304" i="9"/>
  <c r="AO2300" i="9"/>
  <c r="AO2296" i="9"/>
  <c r="AO2292" i="9"/>
  <c r="AO2288" i="9"/>
  <c r="AO2284" i="9"/>
  <c r="AO2280" i="9"/>
  <c r="AO2276" i="9"/>
  <c r="AO2272" i="9"/>
  <c r="AO2268" i="9"/>
  <c r="AO2264" i="9"/>
  <c r="AO2260" i="9"/>
  <c r="AO2256" i="9"/>
  <c r="AO2252" i="9"/>
  <c r="AO2248" i="9"/>
  <c r="AO2244" i="9"/>
  <c r="AO2240" i="9"/>
  <c r="AO2236" i="9"/>
  <c r="AO2232" i="9"/>
  <c r="AO2228" i="9"/>
  <c r="AO2224" i="9"/>
  <c r="AO2220" i="9"/>
  <c r="AO2216" i="9"/>
  <c r="AO2212" i="9"/>
  <c r="AO2208" i="9"/>
  <c r="AO2204" i="9"/>
  <c r="AO2200" i="9"/>
  <c r="AO2196" i="9"/>
  <c r="AO2192" i="9"/>
  <c r="AO2188" i="9"/>
  <c r="AO2184" i="9"/>
  <c r="AO2180" i="9"/>
  <c r="AO2176" i="9"/>
  <c r="AO2172" i="9"/>
  <c r="AO2168" i="9"/>
  <c r="AO2164" i="9"/>
  <c r="AO2160" i="9"/>
  <c r="AO2156" i="9"/>
  <c r="AO2152" i="9"/>
  <c r="AO2148" i="9"/>
  <c r="AO2144" i="9"/>
  <c r="AO2140" i="9"/>
  <c r="AO2136" i="9"/>
  <c r="AO2132" i="9"/>
  <c r="AO2128" i="9"/>
  <c r="AO2124" i="9"/>
  <c r="AO2120" i="9"/>
  <c r="AO2116" i="9"/>
  <c r="AO2112" i="9"/>
  <c r="AO2108" i="9"/>
  <c r="AO2104" i="9"/>
  <c r="AO2100" i="9"/>
  <c r="AO2096" i="9"/>
  <c r="AO2092" i="9"/>
  <c r="AO2088" i="9"/>
  <c r="AO2084" i="9"/>
  <c r="AO2080" i="9"/>
  <c r="AO2076" i="9"/>
  <c r="AO2072" i="9"/>
  <c r="AO2068" i="9"/>
  <c r="AO2064" i="9"/>
  <c r="AO2060" i="9"/>
  <c r="AO2056" i="9"/>
  <c r="AO2052" i="9"/>
  <c r="AO2048" i="9"/>
  <c r="AO2044" i="9"/>
  <c r="AO2040" i="9"/>
  <c r="AO2036" i="9"/>
  <c r="AO2032" i="9"/>
  <c r="AO2028" i="9"/>
  <c r="AO2024" i="9"/>
  <c r="AO2020" i="9"/>
  <c r="AO2016" i="9"/>
  <c r="AO2012" i="9"/>
  <c r="AO2008" i="9"/>
  <c r="AO2004" i="9"/>
  <c r="AO2000" i="9"/>
  <c r="AO1996" i="9"/>
  <c r="AO1992" i="9"/>
  <c r="AO1988" i="9"/>
  <c r="AO1984" i="9"/>
  <c r="AO1980" i="9"/>
  <c r="AO1976" i="9"/>
  <c r="AO1972" i="9"/>
  <c r="AO1968" i="9"/>
  <c r="AO1964" i="9"/>
  <c r="AO1960" i="9"/>
  <c r="AO1956" i="9"/>
  <c r="AO1952" i="9"/>
  <c r="AO1948" i="9"/>
  <c r="AO1944" i="9"/>
  <c r="AO1940" i="9"/>
  <c r="AO1936" i="9"/>
  <c r="AO1932" i="9"/>
  <c r="AO1928" i="9"/>
  <c r="AO1924" i="9"/>
  <c r="AO1920" i="9"/>
  <c r="AO1916" i="9"/>
  <c r="AO1912" i="9"/>
  <c r="AO1908" i="9"/>
  <c r="AO1904" i="9"/>
  <c r="AO1900" i="9"/>
  <c r="AO1896" i="9"/>
  <c r="AO1892" i="9"/>
  <c r="AO1888" i="9"/>
  <c r="AO1884" i="9"/>
  <c r="AO1880" i="9"/>
  <c r="AO1876" i="9"/>
  <c r="AO1872" i="9"/>
  <c r="AO1868" i="9"/>
  <c r="AO1864" i="9"/>
  <c r="AO1860" i="9"/>
  <c r="AO1856" i="9"/>
  <c r="AO1852" i="9"/>
  <c r="AO1848" i="9"/>
  <c r="AO1844" i="9"/>
  <c r="AO1840" i="9"/>
  <c r="AO1836" i="9"/>
  <c r="AO1832" i="9"/>
  <c r="AO1828" i="9"/>
  <c r="AO1824" i="9"/>
  <c r="AO1820" i="9"/>
  <c r="AO1816" i="9"/>
  <c r="AO1812" i="9"/>
  <c r="AO1808" i="9"/>
  <c r="AO1804" i="9"/>
  <c r="AO1800" i="9"/>
  <c r="AO1796" i="9"/>
  <c r="AO1792" i="9"/>
  <c r="AO1788" i="9"/>
  <c r="AO1784" i="9"/>
  <c r="AO1780" i="9"/>
  <c r="AO1776" i="9"/>
  <c r="AO1772" i="9"/>
  <c r="AO1768" i="9"/>
  <c r="AO1764" i="9"/>
  <c r="AO1760" i="9"/>
  <c r="AO1756" i="9"/>
  <c r="AO1752" i="9"/>
  <c r="AO1748" i="9"/>
  <c r="AO1744" i="9"/>
  <c r="AO1740" i="9"/>
  <c r="AO1736" i="9"/>
  <c r="AO1732" i="9"/>
  <c r="AO1728" i="9"/>
  <c r="AO1724" i="9"/>
  <c r="AO1720" i="9"/>
  <c r="AO1716" i="9"/>
  <c r="AO1712" i="9"/>
  <c r="AO1708" i="9"/>
  <c r="AO1704" i="9"/>
  <c r="AO1700" i="9"/>
  <c r="AO1696" i="9"/>
  <c r="AO1692" i="9"/>
  <c r="AO1688" i="9"/>
  <c r="AO1684" i="9"/>
  <c r="AO1680" i="9"/>
  <c r="AO1676" i="9"/>
  <c r="AO1672" i="9"/>
  <c r="AO1668" i="9"/>
  <c r="AO1664" i="9"/>
  <c r="AO1660" i="9"/>
  <c r="AO1656" i="9"/>
  <c r="AO1652" i="9"/>
  <c r="AO1648" i="9"/>
  <c r="AO1644" i="9"/>
  <c r="AO1640" i="9"/>
  <c r="AO1636" i="9"/>
  <c r="AO1632" i="9"/>
  <c r="AO1628" i="9"/>
  <c r="AO1624" i="9"/>
  <c r="AO1620" i="9"/>
  <c r="AO1616" i="9"/>
  <c r="AO1612" i="9"/>
  <c r="AO1608" i="9"/>
  <c r="AO1604" i="9"/>
  <c r="AO1600" i="9"/>
  <c r="AO1596" i="9"/>
  <c r="AO1592" i="9"/>
  <c r="AO1588" i="9"/>
  <c r="AO1584" i="9"/>
  <c r="AO1580" i="9"/>
  <c r="AO1576" i="9"/>
  <c r="AO1572" i="9"/>
  <c r="AO1568" i="9"/>
  <c r="AO1564" i="9"/>
  <c r="AO1560" i="9"/>
  <c r="AO1556" i="9"/>
  <c r="AO1552" i="9"/>
  <c r="AO1548" i="9"/>
  <c r="AO1544" i="9"/>
  <c r="AO1540" i="9"/>
  <c r="AO1536" i="9"/>
  <c r="AO1532" i="9"/>
  <c r="AO1528" i="9"/>
  <c r="AO1524" i="9"/>
  <c r="AO1520" i="9"/>
  <c r="AO1516" i="9"/>
  <c r="AO1512" i="9"/>
  <c r="AO1508" i="9"/>
  <c r="AO1504" i="9"/>
  <c r="AO1500" i="9"/>
  <c r="AO1496" i="9"/>
  <c r="AO1492" i="9"/>
  <c r="AO1488" i="9"/>
  <c r="AO1484" i="9"/>
  <c r="AO1480" i="9"/>
  <c r="AO1476" i="9"/>
  <c r="AO1472" i="9"/>
  <c r="AO1468" i="9"/>
  <c r="AO1464" i="9"/>
  <c r="AO1460" i="9"/>
  <c r="AO1456" i="9"/>
  <c r="AO1452" i="9"/>
  <c r="AO1448" i="9"/>
  <c r="AO1444" i="9"/>
  <c r="AO1440" i="9"/>
  <c r="AO1436" i="9"/>
  <c r="AO1432" i="9"/>
  <c r="AO1428" i="9"/>
  <c r="AO1424" i="9"/>
  <c r="AO1420" i="9"/>
  <c r="AO1416" i="9"/>
  <c r="AO1412" i="9"/>
  <c r="AO1408" i="9"/>
  <c r="AO1404" i="9"/>
  <c r="AO1400" i="9"/>
  <c r="AO1396" i="9"/>
  <c r="AO1392" i="9"/>
  <c r="AO1388" i="9"/>
  <c r="AO1384" i="9"/>
  <c r="AO1380" i="9"/>
  <c r="AO1376" i="9"/>
  <c r="AO1372" i="9"/>
  <c r="AO1368" i="9"/>
  <c r="AO1364" i="9"/>
  <c r="AO1360" i="9"/>
  <c r="AO1356" i="9"/>
  <c r="AO1352" i="9"/>
  <c r="AO1348" i="9"/>
  <c r="AO1344" i="9"/>
  <c r="AO1340" i="9"/>
  <c r="AO1336" i="9"/>
  <c r="AO1332" i="9"/>
  <c r="AO1328" i="9"/>
  <c r="AO1324" i="9"/>
  <c r="AO1320" i="9"/>
  <c r="AO1316" i="9"/>
  <c r="AO1312" i="9"/>
  <c r="AO1308" i="9"/>
  <c r="AO1304" i="9"/>
  <c r="AO1300" i="9"/>
  <c r="AO1296" i="9"/>
  <c r="AO1292" i="9"/>
  <c r="AO1288" i="9"/>
  <c r="AO1284" i="9"/>
  <c r="AO1280" i="9"/>
  <c r="AO1276" i="9"/>
  <c r="AO1272" i="9"/>
  <c r="AO1268" i="9"/>
  <c r="AO1264" i="9"/>
  <c r="AO1260" i="9"/>
  <c r="AO1256" i="9"/>
  <c r="AO1252" i="9"/>
  <c r="AO1248" i="9"/>
  <c r="AO1244" i="9"/>
  <c r="AO1240" i="9"/>
  <c r="AO1236" i="9"/>
  <c r="AO1232" i="9"/>
  <c r="AO1228" i="9"/>
  <c r="AO1224" i="9"/>
  <c r="AO1220" i="9"/>
  <c r="AO1216" i="9"/>
  <c r="AO1212" i="9"/>
  <c r="AO1208" i="9"/>
  <c r="AO1204" i="9"/>
  <c r="AO1200" i="9"/>
  <c r="AO1196" i="9"/>
  <c r="AO1192" i="9"/>
  <c r="AO1188" i="9"/>
  <c r="AO1184" i="9"/>
  <c r="AO1180" i="9"/>
  <c r="AO1176" i="9"/>
  <c r="AO1172" i="9"/>
  <c r="AO1168" i="9"/>
  <c r="AO1164" i="9"/>
  <c r="AO1160" i="9"/>
  <c r="AO1156" i="9"/>
  <c r="AO1152" i="9"/>
  <c r="AO1148" i="9"/>
  <c r="AO1144" i="9"/>
  <c r="AO1140" i="9"/>
  <c r="AO1136" i="9"/>
  <c r="AO1132" i="9"/>
  <c r="AO1128" i="9"/>
  <c r="AO1124" i="9"/>
  <c r="AO1120" i="9"/>
  <c r="AO1116" i="9"/>
  <c r="AO1112" i="9"/>
  <c r="AO1108" i="9"/>
  <c r="AO1104" i="9"/>
  <c r="AO1100" i="9"/>
  <c r="AO1096" i="9"/>
  <c r="AO1092" i="9"/>
  <c r="AO1088" i="9"/>
  <c r="AO1084" i="9"/>
  <c r="AO1080" i="9"/>
  <c r="AO1076" i="9"/>
  <c r="AO1072" i="9"/>
  <c r="AO1068" i="9"/>
  <c r="AO1064" i="9"/>
  <c r="AO1060" i="9"/>
  <c r="AO1056" i="9"/>
  <c r="AO1052" i="9"/>
  <c r="AO1048" i="9"/>
  <c r="AO1044" i="9"/>
  <c r="AO1040" i="9"/>
  <c r="AO1036" i="9"/>
  <c r="AO1032" i="9"/>
  <c r="AO1028" i="9"/>
  <c r="AO1024" i="9"/>
  <c r="AO1020" i="9"/>
  <c r="AO1016" i="9"/>
  <c r="AO1012" i="9"/>
  <c r="AO1008" i="9"/>
  <c r="AO1004" i="9"/>
  <c r="AO1000" i="9"/>
  <c r="AO996" i="9"/>
  <c r="AO992" i="9"/>
  <c r="AO988" i="9"/>
  <c r="AO984" i="9"/>
  <c r="AO980" i="9"/>
  <c r="AO976" i="9"/>
  <c r="AO972" i="9"/>
  <c r="AO968" i="9"/>
  <c r="AO964" i="9"/>
  <c r="AO960" i="9"/>
  <c r="AO956" i="9"/>
  <c r="AO952" i="9"/>
  <c r="AO948" i="9"/>
  <c r="AO944" i="9"/>
  <c r="AO940" i="9"/>
  <c r="AO936" i="9"/>
  <c r="AO932" i="9"/>
  <c r="AO928" i="9"/>
  <c r="AO924" i="9"/>
  <c r="AO920" i="9"/>
  <c r="AO916" i="9"/>
  <c r="AO912" i="9"/>
  <c r="AO908" i="9"/>
  <c r="AO904" i="9"/>
  <c r="AO900" i="9"/>
  <c r="AO896" i="9"/>
  <c r="AO892" i="9"/>
  <c r="AO888" i="9"/>
  <c r="AO884" i="9"/>
  <c r="AO880" i="9"/>
  <c r="AO876" i="9"/>
  <c r="AO872" i="9"/>
  <c r="AO868" i="9"/>
  <c r="AO864" i="9"/>
  <c r="AO860" i="9"/>
  <c r="AO856" i="9"/>
  <c r="AO852" i="9"/>
  <c r="AO848" i="9"/>
  <c r="AO844" i="9"/>
  <c r="AO840" i="9"/>
  <c r="AO836" i="9"/>
  <c r="AO832" i="9"/>
  <c r="AO828" i="9"/>
  <c r="AO824" i="9"/>
  <c r="AO820" i="9"/>
  <c r="AO816" i="9"/>
  <c r="AO812" i="9"/>
  <c r="AO808" i="9"/>
  <c r="AO804" i="9"/>
  <c r="AO800" i="9"/>
  <c r="AO796" i="9"/>
  <c r="AO792" i="9"/>
  <c r="AO788" i="9"/>
  <c r="AO784" i="9"/>
  <c r="AO780" i="9"/>
  <c r="AO776" i="9"/>
  <c r="AO772" i="9"/>
  <c r="AO768" i="9"/>
  <c r="AO764" i="9"/>
  <c r="AO760" i="9"/>
  <c r="AO756" i="9"/>
  <c r="AO752" i="9"/>
  <c r="AO748" i="9"/>
  <c r="AO744" i="9"/>
  <c r="AO740" i="9"/>
  <c r="AO736" i="9"/>
  <c r="AO732" i="9"/>
  <c r="AO728" i="9"/>
  <c r="AO724" i="9"/>
  <c r="AO720" i="9"/>
  <c r="AO716" i="9"/>
  <c r="AO712" i="9"/>
  <c r="AO708" i="9"/>
  <c r="AO704" i="9"/>
  <c r="AO700" i="9"/>
  <c r="AO696" i="9"/>
  <c r="AO692" i="9"/>
  <c r="AO688" i="9"/>
  <c r="AO684" i="9"/>
  <c r="AO680" i="9"/>
  <c r="AO676" i="9"/>
  <c r="AO672" i="9"/>
  <c r="AO668" i="9"/>
  <c r="AO664" i="9"/>
  <c r="AO660" i="9"/>
  <c r="AO656" i="9"/>
  <c r="AO652" i="9"/>
  <c r="AO648" i="9"/>
  <c r="AO644" i="9"/>
  <c r="AO640" i="9"/>
  <c r="AO636" i="9"/>
  <c r="AO632" i="9"/>
  <c r="AO628" i="9"/>
  <c r="AO624" i="9"/>
  <c r="AO620" i="9"/>
  <c r="AO616" i="9"/>
  <c r="AO612" i="9"/>
  <c r="AO608" i="9"/>
  <c r="AO604" i="9"/>
  <c r="AO600" i="9"/>
  <c r="AO596" i="9"/>
  <c r="AO592" i="9"/>
  <c r="AO588" i="9"/>
  <c r="AO584" i="9"/>
  <c r="AO580" i="9"/>
  <c r="AO576" i="9"/>
  <c r="AO572" i="9"/>
  <c r="AO568" i="9"/>
  <c r="AO564" i="9"/>
  <c r="AO560" i="9"/>
  <c r="AO556" i="9"/>
  <c r="AO552" i="9"/>
  <c r="AO548" i="9"/>
  <c r="AO544" i="9"/>
  <c r="AO540" i="9"/>
  <c r="AO536" i="9"/>
  <c r="AO532" i="9"/>
  <c r="AO528" i="9"/>
  <c r="AO524" i="9"/>
  <c r="AO520" i="9"/>
  <c r="AO516" i="9"/>
  <c r="AO512" i="9"/>
  <c r="AO508" i="9"/>
  <c r="AO504" i="9"/>
  <c r="AO500" i="9"/>
  <c r="AO496" i="9"/>
  <c r="AO492" i="9"/>
  <c r="AO488" i="9"/>
  <c r="AO484" i="9"/>
  <c r="AO480" i="9"/>
  <c r="AO476" i="9"/>
  <c r="AO472" i="9"/>
  <c r="AO468" i="9"/>
  <c r="AO464" i="9"/>
  <c r="AO460" i="9"/>
  <c r="AO456" i="9"/>
  <c r="AO452" i="9"/>
  <c r="AO448" i="9"/>
  <c r="AO444" i="9"/>
  <c r="AO440" i="9"/>
  <c r="AO436" i="9"/>
  <c r="AO432" i="9"/>
  <c r="AO428" i="9"/>
  <c r="AO424" i="9"/>
  <c r="AO420" i="9"/>
  <c r="AO416" i="9"/>
  <c r="AO412" i="9"/>
  <c r="AO408" i="9"/>
  <c r="AO404" i="9"/>
  <c r="AO400" i="9"/>
  <c r="AO396" i="9"/>
  <c r="AO392" i="9"/>
  <c r="AO388" i="9"/>
  <c r="AO384" i="9"/>
  <c r="AO380" i="9"/>
  <c r="AO376" i="9"/>
  <c r="AO372" i="9"/>
  <c r="AO368" i="9"/>
  <c r="AO364" i="9"/>
  <c r="AO360" i="9"/>
  <c r="AO356" i="9"/>
  <c r="AO352" i="9"/>
  <c r="AO348" i="9"/>
  <c r="AO344" i="9"/>
  <c r="AO340" i="9"/>
  <c r="AO336" i="9"/>
  <c r="AO332" i="9"/>
  <c r="AO328" i="9"/>
  <c r="AO324" i="9"/>
  <c r="AO320" i="9"/>
  <c r="AO316" i="9"/>
  <c r="AO312" i="9"/>
  <c r="AO308" i="9"/>
  <c r="AO304" i="9"/>
  <c r="AO300" i="9"/>
  <c r="AO296" i="9"/>
  <c r="AO292" i="9"/>
  <c r="AO288" i="9"/>
  <c r="AO284" i="9"/>
  <c r="AO280" i="9"/>
  <c r="AO276" i="9"/>
  <c r="AO272" i="9"/>
  <c r="AO268" i="9"/>
  <c r="AO264" i="9"/>
  <c r="AO260" i="9"/>
  <c r="AO256" i="9"/>
  <c r="AO252" i="9"/>
  <c r="AO248" i="9"/>
  <c r="AO244" i="9"/>
  <c r="AO240" i="9"/>
  <c r="AO236" i="9"/>
  <c r="AO232" i="9"/>
  <c r="AO228" i="9"/>
  <c r="AO224" i="9"/>
  <c r="AO220" i="9"/>
  <c r="AO216" i="9"/>
  <c r="AO212" i="9"/>
  <c r="AO208" i="9"/>
  <c r="AO204" i="9"/>
  <c r="AO200" i="9"/>
  <c r="AO196" i="9"/>
  <c r="AO192" i="9"/>
  <c r="AO188" i="9"/>
  <c r="AO184" i="9"/>
  <c r="AO180" i="9"/>
  <c r="AO176" i="9"/>
  <c r="AO172" i="9"/>
  <c r="AO3593" i="9"/>
  <c r="AO3589" i="9"/>
  <c r="AO3585" i="9"/>
  <c r="AO3581" i="9"/>
  <c r="AO3577" i="9"/>
  <c r="AO3573" i="9"/>
  <c r="AO3569" i="9"/>
  <c r="AO3565" i="9"/>
  <c r="AO3561" i="9"/>
  <c r="AO3557" i="9"/>
  <c r="AO3553" i="9"/>
  <c r="AO3549" i="9"/>
  <c r="AO3545" i="9"/>
  <c r="AO3541" i="9"/>
  <c r="AO3537" i="9"/>
  <c r="AO3533" i="9"/>
  <c r="AO3529" i="9"/>
  <c r="AO3525" i="9"/>
  <c r="AO3521" i="9"/>
  <c r="AO3517" i="9"/>
  <c r="AO3513" i="9"/>
  <c r="AO3509" i="9"/>
  <c r="AO3505" i="9"/>
  <c r="AO3501" i="9"/>
  <c r="AO3497" i="9"/>
  <c r="AO3493" i="9"/>
  <c r="AO3489" i="9"/>
  <c r="AO3485" i="9"/>
  <c r="AO3481" i="9"/>
  <c r="AO3477" i="9"/>
  <c r="AO3473" i="9"/>
  <c r="AO3469" i="9"/>
  <c r="AO3465" i="9"/>
  <c r="AO3461" i="9"/>
  <c r="AO3457" i="9"/>
  <c r="AO3453" i="9"/>
  <c r="AO3449" i="9"/>
  <c r="AO3445" i="9"/>
  <c r="AO3441" i="9"/>
  <c r="AO3437" i="9"/>
  <c r="AO3433" i="9"/>
  <c r="AO3429" i="9"/>
  <c r="AO3425" i="9"/>
  <c r="AO3421" i="9"/>
  <c r="AO3417" i="9"/>
  <c r="AO3413" i="9"/>
  <c r="AO3409" i="9"/>
  <c r="AO3405" i="9"/>
  <c r="AO3401" i="9"/>
  <c r="AO3397" i="9"/>
  <c r="AO3393" i="9"/>
  <c r="AO3389" i="9"/>
  <c r="AO3385" i="9"/>
  <c r="AO3381" i="9"/>
  <c r="AO3377" i="9"/>
  <c r="AO3373" i="9"/>
  <c r="AO3369" i="9"/>
  <c r="AO3365" i="9"/>
  <c r="AO3361" i="9"/>
  <c r="AO3357" i="9"/>
  <c r="AO3353" i="9"/>
  <c r="AO3349" i="9"/>
  <c r="AO3345" i="9"/>
  <c r="AO3341" i="9"/>
  <c r="AO3337" i="9"/>
  <c r="AO3333" i="9"/>
  <c r="AO3329" i="9"/>
  <c r="AO3325" i="9"/>
  <c r="AO3321" i="9"/>
  <c r="AO3317" i="9"/>
  <c r="AO3313" i="9"/>
  <c r="AO3309" i="9"/>
  <c r="AO3305" i="9"/>
  <c r="AO3301" i="9"/>
  <c r="AO3297" i="9"/>
  <c r="AO3293" i="9"/>
  <c r="AO3289" i="9"/>
  <c r="AO3285" i="9"/>
  <c r="AO3281" i="9"/>
  <c r="AO3277" i="9"/>
  <c r="AO3273" i="9"/>
  <c r="AO3269" i="9"/>
  <c r="AO3265" i="9"/>
  <c r="AO3261" i="9"/>
  <c r="AO3257" i="9"/>
  <c r="AO3253" i="9"/>
  <c r="AO3249" i="9"/>
  <c r="AO3245" i="9"/>
  <c r="AO3241" i="9"/>
  <c r="AO3237" i="9"/>
  <c r="AO3233" i="9"/>
  <c r="AO3229" i="9"/>
  <c r="AO3225" i="9"/>
  <c r="AO3221" i="9"/>
  <c r="AO3217" i="9"/>
  <c r="AO3213" i="9"/>
  <c r="AO3209" i="9"/>
  <c r="AO3205" i="9"/>
  <c r="AO3201" i="9"/>
  <c r="AO3197" i="9"/>
  <c r="AO3193" i="9"/>
  <c r="AO3189" i="9"/>
  <c r="AO3185" i="9"/>
  <c r="AO3181" i="9"/>
  <c r="AO3177" i="9"/>
  <c r="AO3173" i="9"/>
  <c r="AO3169" i="9"/>
  <c r="AO3165" i="9"/>
  <c r="AO3161" i="9"/>
  <c r="AO3157" i="9"/>
  <c r="AO3153" i="9"/>
  <c r="AO3149" i="9"/>
  <c r="AO3145" i="9"/>
  <c r="AO3141" i="9"/>
  <c r="AO3137" i="9"/>
  <c r="AO3133" i="9"/>
  <c r="AO3129" i="9"/>
  <c r="AO3125" i="9"/>
  <c r="AO3121" i="9"/>
  <c r="AO3117" i="9"/>
  <c r="AO3113" i="9"/>
  <c r="AO3109" i="9"/>
  <c r="AO3105" i="9"/>
  <c r="AO3101" i="9"/>
  <c r="AO3097" i="9"/>
  <c r="AO3093" i="9"/>
  <c r="AO3089" i="9"/>
  <c r="AO3085" i="9"/>
  <c r="AO3081" i="9"/>
  <c r="AO3077" i="9"/>
  <c r="AO3073" i="9"/>
  <c r="AO3069" i="9"/>
  <c r="AO3065" i="9"/>
  <c r="AO3061" i="9"/>
  <c r="AO3057" i="9"/>
  <c r="AO3053" i="9"/>
  <c r="AO3049" i="9"/>
  <c r="AO3045" i="9"/>
  <c r="AO3041" i="9"/>
  <c r="AO3037" i="9"/>
  <c r="AO3033" i="9"/>
  <c r="AO3029" i="9"/>
  <c r="AO3025" i="9"/>
  <c r="AO3021" i="9"/>
  <c r="AO3017" i="9"/>
  <c r="AO3013" i="9"/>
  <c r="AO3009" i="9"/>
  <c r="AO3005" i="9"/>
  <c r="AO3001" i="9"/>
  <c r="AO2997" i="9"/>
  <c r="AO2993" i="9"/>
  <c r="AO2989" i="9"/>
  <c r="AO2985" i="9"/>
  <c r="AO2981" i="9"/>
  <c r="AO2977" i="9"/>
  <c r="AO2973" i="9"/>
  <c r="AO2969" i="9"/>
  <c r="AO2965" i="9"/>
  <c r="AO2961" i="9"/>
  <c r="AO2957" i="9"/>
  <c r="AO2953" i="9"/>
  <c r="AO2949" i="9"/>
  <c r="AO2945" i="9"/>
  <c r="AO2941" i="9"/>
  <c r="AO2937" i="9"/>
  <c r="AO2933" i="9"/>
  <c r="AO2929" i="9"/>
  <c r="AO2925" i="9"/>
  <c r="AO2921" i="9"/>
  <c r="AO2917" i="9"/>
  <c r="AO2913" i="9"/>
  <c r="AO2909" i="9"/>
  <c r="AO2905" i="9"/>
  <c r="AO2901" i="9"/>
  <c r="AO2897" i="9"/>
  <c r="AO2893" i="9"/>
  <c r="AO2889" i="9"/>
  <c r="AO2885" i="9"/>
  <c r="AO2881" i="9"/>
  <c r="AO2877" i="9"/>
  <c r="AO2873" i="9"/>
  <c r="AO2869" i="9"/>
  <c r="AO2865" i="9"/>
  <c r="AO2861" i="9"/>
  <c r="AO2857" i="9"/>
  <c r="AO2853" i="9"/>
  <c r="AO2849" i="9"/>
  <c r="AO2845" i="9"/>
  <c r="AO2841" i="9"/>
  <c r="AO2837" i="9"/>
  <c r="AO2833" i="9"/>
  <c r="AO2829" i="9"/>
  <c r="AO2825" i="9"/>
  <c r="AO2821" i="9"/>
  <c r="AO2817" i="9"/>
  <c r="AO2813" i="9"/>
  <c r="AO2809" i="9"/>
  <c r="AO2805" i="9"/>
  <c r="AO2801" i="9"/>
  <c r="AO2797" i="9"/>
  <c r="AO2793" i="9"/>
  <c r="AO2789" i="9"/>
  <c r="AO2785" i="9"/>
  <c r="AO2781" i="9"/>
  <c r="AO2777" i="9"/>
  <c r="AO2773" i="9"/>
  <c r="AO2769" i="9"/>
  <c r="AO2765" i="9"/>
  <c r="AO2761" i="9"/>
  <c r="AO2757" i="9"/>
  <c r="AO2753" i="9"/>
  <c r="AO2749" i="9"/>
  <c r="AO2745" i="9"/>
  <c r="AO2741" i="9"/>
  <c r="AO2737" i="9"/>
  <c r="AO2733" i="9"/>
  <c r="AO2729" i="9"/>
  <c r="AO2725" i="9"/>
  <c r="AO2721" i="9"/>
  <c r="AO2717" i="9"/>
  <c r="AO2713" i="9"/>
  <c r="AO2709" i="9"/>
  <c r="AO2705" i="9"/>
  <c r="AO2701" i="9"/>
  <c r="AO2697" i="9"/>
  <c r="AO2693" i="9"/>
  <c r="AO2689" i="9"/>
  <c r="AO2685" i="9"/>
  <c r="AO2681" i="9"/>
  <c r="AO2677" i="9"/>
  <c r="AO2673" i="9"/>
  <c r="AO2669" i="9"/>
  <c r="AO2665" i="9"/>
  <c r="AO2661" i="9"/>
  <c r="AO2657" i="9"/>
  <c r="AO2653" i="9"/>
  <c r="AO2649" i="9"/>
  <c r="AO2645" i="9"/>
  <c r="AO2641" i="9"/>
  <c r="AO2637" i="9"/>
  <c r="AO2633" i="9"/>
  <c r="AO2629" i="9"/>
  <c r="AO2625" i="9"/>
  <c r="AO2621" i="9"/>
  <c r="AO2617" i="9"/>
  <c r="AO2613" i="9"/>
  <c r="AO2609" i="9"/>
  <c r="AO2605" i="9"/>
  <c r="AO2601" i="9"/>
  <c r="AO2597" i="9"/>
  <c r="AO2593" i="9"/>
  <c r="AO2589" i="9"/>
  <c r="AO2585" i="9"/>
  <c r="AO2581" i="9"/>
  <c r="AO2577" i="9"/>
  <c r="AO2573" i="9"/>
  <c r="AO2569" i="9"/>
  <c r="AO2565" i="9"/>
  <c r="AO2561" i="9"/>
  <c r="AO2557" i="9"/>
  <c r="AO2553" i="9"/>
  <c r="AO2549" i="9"/>
  <c r="AO2545" i="9"/>
  <c r="AO2541" i="9"/>
  <c r="AO2537" i="9"/>
  <c r="AO2533" i="9"/>
  <c r="AO2529" i="9"/>
  <c r="AO2525" i="9"/>
  <c r="AO2521" i="9"/>
  <c r="AO2517" i="9"/>
  <c r="AO2513" i="9"/>
  <c r="AO2509" i="9"/>
  <c r="AO2505" i="9"/>
  <c r="AO2501" i="9"/>
  <c r="AO2497" i="9"/>
  <c r="AO2493" i="9"/>
  <c r="AO2489" i="9"/>
  <c r="AO2485" i="9"/>
  <c r="AO2481" i="9"/>
  <c r="AO2477" i="9"/>
  <c r="AO2473" i="9"/>
  <c r="AO2469" i="9"/>
  <c r="AO2465" i="9"/>
  <c r="AO2461" i="9"/>
  <c r="AO2457" i="9"/>
  <c r="AO2453" i="9"/>
  <c r="AO2449" i="9"/>
  <c r="AO2445" i="9"/>
  <c r="AO2441" i="9"/>
  <c r="AO2437" i="9"/>
  <c r="AO2433" i="9"/>
  <c r="AO2429" i="9"/>
  <c r="AO2425" i="9"/>
  <c r="AO2421" i="9"/>
  <c r="AO2417" i="9"/>
  <c r="AO2413" i="9"/>
  <c r="AO2409" i="9"/>
  <c r="AO2405" i="9"/>
  <c r="AO2401" i="9"/>
  <c r="AO2397" i="9"/>
  <c r="AO2393" i="9"/>
  <c r="AO2389" i="9"/>
  <c r="AO2385" i="9"/>
  <c r="AO2381" i="9"/>
  <c r="AO2377" i="9"/>
  <c r="AO2373" i="9"/>
  <c r="AO2369" i="9"/>
  <c r="AO2365" i="9"/>
  <c r="AO2361" i="9"/>
  <c r="AO2357" i="9"/>
  <c r="AO2353" i="9"/>
  <c r="AO2349" i="9"/>
  <c r="AO2345" i="9"/>
  <c r="AO2341" i="9"/>
  <c r="AO2337" i="9"/>
  <c r="AO2333" i="9"/>
  <c r="AO2329" i="9"/>
  <c r="AO2325" i="9"/>
  <c r="AO2321" i="9"/>
  <c r="AO2317" i="9"/>
  <c r="AO2313" i="9"/>
  <c r="AO2309" i="9"/>
  <c r="AO2305" i="9"/>
  <c r="AO2301" i="9"/>
  <c r="AO2297" i="9"/>
  <c r="AO2293" i="9"/>
  <c r="AO2289" i="9"/>
  <c r="AO2285" i="9"/>
  <c r="AO2281" i="9"/>
  <c r="AO2277" i="9"/>
  <c r="AO2273" i="9"/>
  <c r="AO2269" i="9"/>
  <c r="AO2265" i="9"/>
  <c r="AO2261" i="9"/>
  <c r="AO2257" i="9"/>
  <c r="AO2253" i="9"/>
  <c r="AO2249" i="9"/>
  <c r="AO2245" i="9"/>
  <c r="AO2241" i="9"/>
  <c r="AO2237" i="9"/>
  <c r="AO2233" i="9"/>
  <c r="AO2229" i="9"/>
  <c r="AO2225" i="9"/>
  <c r="AO2221" i="9"/>
  <c r="AO2217" i="9"/>
  <c r="AO2213" i="9"/>
  <c r="AO2209" i="9"/>
  <c r="AO2205" i="9"/>
  <c r="AO2201" i="9"/>
  <c r="AO2197" i="9"/>
  <c r="AO2193" i="9"/>
  <c r="AO2189" i="9"/>
  <c r="AO2185" i="9"/>
  <c r="AO2181" i="9"/>
  <c r="AO2177" i="9"/>
  <c r="AO2173" i="9"/>
  <c r="AO2169" i="9"/>
  <c r="AO2165" i="9"/>
  <c r="AO2161" i="9"/>
  <c r="AO2157" i="9"/>
  <c r="AO2153" i="9"/>
  <c r="AO2149" i="9"/>
  <c r="AO2145" i="9"/>
  <c r="AO2141" i="9"/>
  <c r="AO2137" i="9"/>
  <c r="AO2133" i="9"/>
  <c r="AO2129" i="9"/>
  <c r="AO2125" i="9"/>
  <c r="AO2121" i="9"/>
  <c r="AO2117" i="9"/>
  <c r="AO2113" i="9"/>
  <c r="AO2109" i="9"/>
  <c r="AO2105" i="9"/>
  <c r="AO2101" i="9"/>
  <c r="AO2097" i="9"/>
  <c r="AO2093" i="9"/>
  <c r="AO2089" i="9"/>
  <c r="AO2085" i="9"/>
  <c r="AO2081" i="9"/>
  <c r="AO2077" i="9"/>
  <c r="AO2073" i="9"/>
  <c r="AO2069" i="9"/>
  <c r="AO2065" i="9"/>
  <c r="AO2061" i="9"/>
  <c r="AO2057" i="9"/>
  <c r="AO2053" i="9"/>
  <c r="AO2049" i="9"/>
  <c r="AO2045" i="9"/>
  <c r="AO2041" i="9"/>
  <c r="AO2037" i="9"/>
  <c r="AO2033" i="9"/>
  <c r="AO2029" i="9"/>
  <c r="AO2025" i="9"/>
  <c r="AO2021" i="9"/>
  <c r="AO2017" i="9"/>
  <c r="AO2013" i="9"/>
  <c r="AO2009" i="9"/>
  <c r="AO2005" i="9"/>
  <c r="AO2001" i="9"/>
  <c r="AO1997" i="9"/>
  <c r="AO1993" i="9"/>
  <c r="AO1989" i="9"/>
  <c r="AO1985" i="9"/>
  <c r="AO1981" i="9"/>
  <c r="AO1977" i="9"/>
  <c r="AO1973" i="9"/>
  <c r="AO1969" i="9"/>
  <c r="AO1965" i="9"/>
  <c r="AO1961" i="9"/>
  <c r="AO1957" i="9"/>
  <c r="AO1953" i="9"/>
  <c r="AO1949" i="9"/>
  <c r="AO1945" i="9"/>
  <c r="AO1941" i="9"/>
  <c r="AO1937" i="9"/>
  <c r="AO1933" i="9"/>
  <c r="AO1929" i="9"/>
  <c r="AO1925" i="9"/>
  <c r="AO1921" i="9"/>
  <c r="AO1917" i="9"/>
  <c r="AO1913" i="9"/>
  <c r="AO1909" i="9"/>
  <c r="AO1905" i="9"/>
  <c r="AO1901" i="9"/>
  <c r="AO1897" i="9"/>
  <c r="AO1893" i="9"/>
  <c r="AO1889" i="9"/>
  <c r="AO1885" i="9"/>
  <c r="AO1881" i="9"/>
  <c r="AO1877" i="9"/>
  <c r="AO1873" i="9"/>
  <c r="AO1869" i="9"/>
  <c r="AO1865" i="9"/>
  <c r="AO1861" i="9"/>
  <c r="AO1857" i="9"/>
  <c r="AO1853" i="9"/>
  <c r="AO1849" i="9"/>
  <c r="AO1845" i="9"/>
  <c r="AO1841" i="9"/>
  <c r="AO1837" i="9"/>
  <c r="AO1833" i="9"/>
  <c r="AO1829" i="9"/>
  <c r="AO1825" i="9"/>
  <c r="AO1821" i="9"/>
  <c r="AO1817" i="9"/>
  <c r="AO1813" i="9"/>
  <c r="AO1809" i="9"/>
  <c r="AO1805" i="9"/>
  <c r="AO1801" i="9"/>
  <c r="AO1797" i="9"/>
  <c r="AO1793" i="9"/>
  <c r="AO1789" i="9"/>
  <c r="AO1785" i="9"/>
  <c r="AO1781" i="9"/>
  <c r="AO1777" i="9"/>
  <c r="AO1773" i="9"/>
  <c r="AO1769" i="9"/>
  <c r="AO1765" i="9"/>
  <c r="AO1761" i="9"/>
  <c r="AO1757" i="9"/>
  <c r="AO1753" i="9"/>
  <c r="AO1749" i="9"/>
  <c r="AO1745" i="9"/>
  <c r="AO1741" i="9"/>
  <c r="AO1737" i="9"/>
  <c r="AO1733" i="9"/>
  <c r="AO1729" i="9"/>
  <c r="AO1725" i="9"/>
  <c r="AO1721" i="9"/>
  <c r="AO1717" i="9"/>
  <c r="AO1713" i="9"/>
  <c r="AO1709" i="9"/>
  <c r="AO1705" i="9"/>
  <c r="AO1701" i="9"/>
  <c r="AO1697" i="9"/>
  <c r="AO1693" i="9"/>
  <c r="AO1689" i="9"/>
  <c r="AO1685" i="9"/>
  <c r="AO1681" i="9"/>
  <c r="AO1677" i="9"/>
  <c r="AO1673" i="9"/>
  <c r="AO1669" i="9"/>
  <c r="AO1665" i="9"/>
  <c r="AO1661" i="9"/>
  <c r="AO1657" i="9"/>
  <c r="AO1653" i="9"/>
  <c r="AO1649" i="9"/>
  <c r="AO1645" i="9"/>
  <c r="AO1641" i="9"/>
  <c r="AO1637" i="9"/>
  <c r="AO1633" i="9"/>
  <c r="AO1629" i="9"/>
  <c r="AO1625" i="9"/>
  <c r="AO1621" i="9"/>
  <c r="AO1617" i="9"/>
  <c r="AO1613" i="9"/>
  <c r="AO1609" i="9"/>
  <c r="AO1605" i="9"/>
  <c r="AO1601" i="9"/>
  <c r="AO1597" i="9"/>
  <c r="AO1593" i="9"/>
  <c r="AO1589" i="9"/>
  <c r="AO1585" i="9"/>
  <c r="AO1581" i="9"/>
  <c r="AO1577" i="9"/>
  <c r="AO1573" i="9"/>
  <c r="AO1569" i="9"/>
  <c r="AO1565" i="9"/>
  <c r="AO1561" i="9"/>
  <c r="AO1557" i="9"/>
  <c r="AO1553" i="9"/>
  <c r="AO1549" i="9"/>
  <c r="AO1545" i="9"/>
  <c r="AO1541" i="9"/>
  <c r="AO1537" i="9"/>
  <c r="AO1533" i="9"/>
  <c r="AO1529" i="9"/>
  <c r="AO1525" i="9"/>
  <c r="AO1521" i="9"/>
  <c r="AO1517" i="9"/>
  <c r="AO1513" i="9"/>
  <c r="AO1509" i="9"/>
  <c r="AO1505" i="9"/>
  <c r="AO1501" i="9"/>
  <c r="AO1497" i="9"/>
  <c r="AO1493" i="9"/>
  <c r="AO1489" i="9"/>
  <c r="AO1485" i="9"/>
  <c r="AO1481" i="9"/>
  <c r="AO1477" i="9"/>
  <c r="AO1473" i="9"/>
  <c r="AO1469" i="9"/>
  <c r="AO1465" i="9"/>
  <c r="AO1461" i="9"/>
  <c r="AO1457" i="9"/>
  <c r="AO1453" i="9"/>
  <c r="AO1449" i="9"/>
  <c r="AO1445" i="9"/>
  <c r="AO1441" i="9"/>
  <c r="AO1437" i="9"/>
  <c r="AO1433" i="9"/>
  <c r="AO1429" i="9"/>
  <c r="AO1425" i="9"/>
  <c r="AO1421" i="9"/>
  <c r="AO1417" i="9"/>
  <c r="AO1413" i="9"/>
  <c r="AO1409" i="9"/>
  <c r="AO1405" i="9"/>
  <c r="AO1401" i="9"/>
  <c r="AO1397" i="9"/>
  <c r="AO1393" i="9"/>
  <c r="AO1389" i="9"/>
  <c r="AO1385" i="9"/>
  <c r="AO1381" i="9"/>
  <c r="AO1377" i="9"/>
  <c r="AO1373" i="9"/>
  <c r="AO1369" i="9"/>
  <c r="AO1365" i="9"/>
  <c r="AO1361" i="9"/>
  <c r="AO1357" i="9"/>
  <c r="AO1353" i="9"/>
  <c r="AO1349" i="9"/>
  <c r="AO1345" i="9"/>
  <c r="AO1341" i="9"/>
  <c r="AO1337" i="9"/>
  <c r="AO1333" i="9"/>
  <c r="AO1329" i="9"/>
  <c r="AO1325" i="9"/>
  <c r="AO1321" i="9"/>
  <c r="AO1317" i="9"/>
  <c r="AO1313" i="9"/>
  <c r="AO1309" i="9"/>
  <c r="AO1305" i="9"/>
  <c r="AO1301" i="9"/>
  <c r="AO1297" i="9"/>
  <c r="AO1293" i="9"/>
  <c r="AO1289" i="9"/>
  <c r="AO1285" i="9"/>
  <c r="AO1281" i="9"/>
  <c r="AO1277" i="9"/>
  <c r="AO1273" i="9"/>
  <c r="AO1269" i="9"/>
  <c r="AO1265" i="9"/>
  <c r="AO1261" i="9"/>
  <c r="AO1257" i="9"/>
  <c r="AO1253" i="9"/>
  <c r="AO1249" i="9"/>
  <c r="AO1245" i="9"/>
  <c r="AO1241" i="9"/>
  <c r="AO1237" i="9"/>
  <c r="AO1233" i="9"/>
  <c r="AO1229" i="9"/>
  <c r="AO1225" i="9"/>
  <c r="AO1221" i="9"/>
  <c r="AO1217" i="9"/>
  <c r="AO1213" i="9"/>
  <c r="AO1209" i="9"/>
  <c r="AO1205" i="9"/>
  <c r="AO1201" i="9"/>
  <c r="AO1197" i="9"/>
  <c r="AO1193" i="9"/>
  <c r="AO1189" i="9"/>
  <c r="AO1185" i="9"/>
  <c r="AO1181" i="9"/>
  <c r="AO1177" i="9"/>
  <c r="AO1173" i="9"/>
  <c r="AO1169" i="9"/>
  <c r="AO1165" i="9"/>
  <c r="AO1161" i="9"/>
  <c r="AO1157" i="9"/>
  <c r="AO1153" i="9"/>
  <c r="AO1149" i="9"/>
  <c r="AO1145" i="9"/>
  <c r="AO1141" i="9"/>
  <c r="AO1137" i="9"/>
  <c r="AO1133" i="9"/>
  <c r="AO1129" i="9"/>
  <c r="AO1125" i="9"/>
  <c r="AO1121" i="9"/>
  <c r="AO1117" i="9"/>
  <c r="AO1113" i="9"/>
  <c r="AO1109" i="9"/>
  <c r="AO1105" i="9"/>
  <c r="AO1101" i="9"/>
  <c r="AO1097" i="9"/>
  <c r="AO1093" i="9"/>
  <c r="AO1089" i="9"/>
  <c r="AO1085" i="9"/>
  <c r="AO1081" i="9"/>
  <c r="AO1077" i="9"/>
  <c r="AO1073" i="9"/>
  <c r="AO1069" i="9"/>
  <c r="AO1065" i="9"/>
  <c r="AO1061" i="9"/>
  <c r="AO1057" i="9"/>
  <c r="AO1053" i="9"/>
  <c r="AO1049" i="9"/>
  <c r="AO1045" i="9"/>
  <c r="AO1041" i="9"/>
  <c r="AO1037" i="9"/>
  <c r="AO1033" i="9"/>
  <c r="AO1029" i="9"/>
  <c r="AO1025" i="9"/>
  <c r="AO1021" i="9"/>
  <c r="AO1017" i="9"/>
  <c r="AO1013" i="9"/>
  <c r="AO1009" i="9"/>
  <c r="AO1005" i="9"/>
  <c r="AO1001" i="9"/>
  <c r="AO997" i="9"/>
  <c r="AO993" i="9"/>
  <c r="AO989" i="9"/>
  <c r="AO985" i="9"/>
  <c r="AO981" i="9"/>
  <c r="AO977" i="9"/>
  <c r="AO973" i="9"/>
  <c r="AO969" i="9"/>
  <c r="AO965" i="9"/>
  <c r="AO961" i="9"/>
  <c r="AO957" i="9"/>
  <c r="AO953" i="9"/>
  <c r="AO949" i="9"/>
  <c r="AO945" i="9"/>
  <c r="AO941" i="9"/>
  <c r="AO937" i="9"/>
  <c r="AO933" i="9"/>
  <c r="AO929" i="9"/>
  <c r="AO925" i="9"/>
  <c r="AO921" i="9"/>
  <c r="AO917" i="9"/>
  <c r="AO913" i="9"/>
  <c r="AO909" i="9"/>
  <c r="AO905" i="9"/>
  <c r="AO901" i="9"/>
  <c r="AO897" i="9"/>
  <c r="AO893" i="9"/>
  <c r="AO889" i="9"/>
  <c r="AO885" i="9"/>
  <c r="AO881" i="9"/>
  <c r="AO877" i="9"/>
  <c r="AO873" i="9"/>
  <c r="AO869" i="9"/>
  <c r="AO865" i="9"/>
  <c r="AO861" i="9"/>
  <c r="AO857" i="9"/>
  <c r="AO853" i="9"/>
  <c r="AO849" i="9"/>
  <c r="AO845" i="9"/>
  <c r="AO841" i="9"/>
  <c r="AO837" i="9"/>
  <c r="AO833" i="9"/>
  <c r="AO829" i="9"/>
  <c r="AO825" i="9"/>
  <c r="AO821" i="9"/>
  <c r="AO817" i="9"/>
  <c r="AO813" i="9"/>
  <c r="AO809" i="9"/>
  <c r="AO805" i="9"/>
  <c r="AO801" i="9"/>
  <c r="AO797" i="9"/>
  <c r="AO793" i="9"/>
  <c r="AO789" i="9"/>
  <c r="AO785" i="9"/>
  <c r="AO781" i="9"/>
  <c r="AO777" i="9"/>
  <c r="AO773" i="9"/>
  <c r="AO769" i="9"/>
  <c r="AO765" i="9"/>
  <c r="AO761" i="9"/>
  <c r="AO757" i="9"/>
  <c r="AO753" i="9"/>
  <c r="AO749" i="9"/>
  <c r="AO745" i="9"/>
  <c r="AO741" i="9"/>
  <c r="AO737" i="9"/>
  <c r="AO733" i="9"/>
  <c r="AO729" i="9"/>
  <c r="AO725" i="9"/>
  <c r="AO721" i="9"/>
  <c r="AO717" i="9"/>
  <c r="AO713" i="9"/>
  <c r="AO709" i="9"/>
  <c r="AO705" i="9"/>
  <c r="AO701" i="9"/>
  <c r="AO697" i="9"/>
  <c r="AO693" i="9"/>
  <c r="AO689" i="9"/>
  <c r="AO685" i="9"/>
  <c r="AO681" i="9"/>
  <c r="AO677" i="9"/>
  <c r="AO673" i="9"/>
  <c r="AO669" i="9"/>
  <c r="AO665" i="9"/>
  <c r="AO661" i="9"/>
  <c r="AO657" i="9"/>
  <c r="AO653" i="9"/>
  <c r="AO649" i="9"/>
  <c r="AO645" i="9"/>
  <c r="AO641" i="9"/>
  <c r="AO637" i="9"/>
  <c r="AO633" i="9"/>
  <c r="AO629" i="9"/>
  <c r="AO625" i="9"/>
  <c r="AO621" i="9"/>
  <c r="AO617" i="9"/>
  <c r="AO613" i="9"/>
  <c r="AO609" i="9"/>
  <c r="AO605" i="9"/>
  <c r="AO601" i="9"/>
  <c r="AO597" i="9"/>
  <c r="AO593" i="9"/>
  <c r="AO589" i="9"/>
  <c r="AO585" i="9"/>
  <c r="AO581" i="9"/>
  <c r="AO577" i="9"/>
  <c r="AO573" i="9"/>
  <c r="AO569" i="9"/>
  <c r="AO565" i="9"/>
  <c r="AO561" i="9"/>
  <c r="AO557" i="9"/>
  <c r="AO553" i="9"/>
  <c r="AO549" i="9"/>
  <c r="AO545" i="9"/>
  <c r="AO541" i="9"/>
  <c r="AO537" i="9"/>
  <c r="AO533" i="9"/>
  <c r="AO529" i="9"/>
  <c r="AO525" i="9"/>
  <c r="AO521" i="9"/>
  <c r="AO517" i="9"/>
  <c r="AO513" i="9"/>
  <c r="AO509" i="9"/>
  <c r="AO505" i="9"/>
  <c r="AO501" i="9"/>
  <c r="AO497" i="9"/>
  <c r="AO493" i="9"/>
  <c r="AO489" i="9"/>
  <c r="AO485" i="9"/>
  <c r="AO481" i="9"/>
  <c r="AO477" i="9"/>
  <c r="AO473" i="9"/>
  <c r="AO469" i="9"/>
  <c r="AO465" i="9"/>
  <c r="AO461" i="9"/>
  <c r="AO457" i="9"/>
  <c r="AO453" i="9"/>
  <c r="AO449" i="9"/>
  <c r="AO445" i="9"/>
  <c r="AO441" i="9"/>
  <c r="AO437" i="9"/>
  <c r="AO433" i="9"/>
  <c r="AO429" i="9"/>
  <c r="AO425" i="9"/>
  <c r="AO421" i="9"/>
  <c r="AO417" i="9"/>
  <c r="AO413" i="9"/>
  <c r="AO409" i="9"/>
  <c r="AO405" i="9"/>
  <c r="AO401" i="9"/>
  <c r="AO397" i="9"/>
  <c r="AO393" i="9"/>
  <c r="AO389" i="9"/>
  <c r="AO385" i="9"/>
  <c r="AO381" i="9"/>
  <c r="AO377" i="9"/>
  <c r="AO373" i="9"/>
  <c r="AO369" i="9"/>
  <c r="AO365" i="9"/>
  <c r="AO361" i="9"/>
  <c r="AO357" i="9"/>
  <c r="AO353" i="9"/>
  <c r="AO349" i="9"/>
  <c r="AO345" i="9"/>
  <c r="AO341" i="9"/>
  <c r="AO337" i="9"/>
  <c r="AO333" i="9"/>
  <c r="AO329" i="9"/>
  <c r="AO325" i="9"/>
  <c r="AO321" i="9"/>
  <c r="AO317" i="9"/>
  <c r="AO313" i="9"/>
  <c r="AO309" i="9"/>
  <c r="AO305" i="9"/>
  <c r="AO301" i="9"/>
  <c r="AO297" i="9"/>
  <c r="AO293" i="9"/>
  <c r="AO289" i="9"/>
  <c r="AO285" i="9"/>
  <c r="AO281" i="9"/>
  <c r="AO277" i="9"/>
  <c r="AO273" i="9"/>
  <c r="AO269" i="9"/>
  <c r="AO265" i="9"/>
  <c r="AO261" i="9"/>
  <c r="AO257" i="9"/>
  <c r="AO253" i="9"/>
  <c r="AO249" i="9"/>
  <c r="AO245" i="9"/>
  <c r="AO241" i="9"/>
  <c r="AO237" i="9"/>
  <c r="AO233" i="9"/>
  <c r="AO229" i="9"/>
  <c r="AO225" i="9"/>
  <c r="AO221" i="9"/>
  <c r="AO217" i="9"/>
  <c r="AO213" i="9"/>
  <c r="AO209" i="9"/>
  <c r="AO205" i="9"/>
  <c r="AO201" i="9"/>
  <c r="AO197" i="9"/>
  <c r="AO193" i="9"/>
  <c r="AO189" i="9"/>
  <c r="AO185" i="9"/>
  <c r="AO181" i="9"/>
  <c r="AO177" i="9"/>
  <c r="AO173" i="9"/>
  <c r="AO4610" i="9"/>
  <c r="AO4606" i="9"/>
  <c r="AO4602" i="9"/>
  <c r="AO4598" i="9"/>
  <c r="AO4594" i="9"/>
  <c r="AO4590" i="9"/>
  <c r="AO4586" i="9"/>
  <c r="AO4582" i="9"/>
  <c r="AO4578" i="9"/>
  <c r="AO4574" i="9"/>
  <c r="AO4570" i="9"/>
  <c r="AO4566" i="9"/>
  <c r="AO4562" i="9"/>
  <c r="AO4558" i="9"/>
  <c r="AO4554" i="9"/>
  <c r="AO4550" i="9"/>
  <c r="AO4546" i="9"/>
  <c r="AO4542" i="9"/>
  <c r="AO4538" i="9"/>
  <c r="AO4534" i="9"/>
  <c r="AO4530" i="9"/>
  <c r="AO4526" i="9"/>
  <c r="AO4522" i="9"/>
  <c r="AO4518" i="9"/>
  <c r="AO4514" i="9"/>
  <c r="AO4510" i="9"/>
  <c r="AO4506" i="9"/>
  <c r="AO4502" i="9"/>
  <c r="AO4498" i="9"/>
  <c r="AO4494" i="9"/>
  <c r="AO4490" i="9"/>
  <c r="AO4486" i="9"/>
  <c r="AO4482" i="9"/>
  <c r="AO4478" i="9"/>
  <c r="AO4474" i="9"/>
  <c r="AO4470" i="9"/>
  <c r="AO4466" i="9"/>
  <c r="AO4462" i="9"/>
  <c r="AO4458" i="9"/>
  <c r="AO4454" i="9"/>
  <c r="AO4450" i="9"/>
  <c r="AO4446" i="9"/>
  <c r="AO4442" i="9"/>
  <c r="AO4438" i="9"/>
  <c r="AO4434" i="9"/>
  <c r="AO4430" i="9"/>
  <c r="AO4426" i="9"/>
  <c r="AO4422" i="9"/>
  <c r="AO4418" i="9"/>
  <c r="AO4414" i="9"/>
  <c r="AO4410" i="9"/>
  <c r="AO4406" i="9"/>
  <c r="AO4402" i="9"/>
  <c r="AO4398" i="9"/>
  <c r="AO4394" i="9"/>
  <c r="AO4390" i="9"/>
  <c r="AO4386" i="9"/>
  <c r="AO4382" i="9"/>
  <c r="AO4378" i="9"/>
  <c r="AO4374" i="9"/>
  <c r="AO4370" i="9"/>
  <c r="AO4366" i="9"/>
  <c r="AO4362" i="9"/>
  <c r="AO4358" i="9"/>
  <c r="AO4354" i="9"/>
  <c r="AO4350" i="9"/>
  <c r="AO4346" i="9"/>
  <c r="AO4342" i="9"/>
  <c r="AO4338" i="9"/>
  <c r="AO4334" i="9"/>
  <c r="AO4330" i="9"/>
  <c r="AO4326" i="9"/>
  <c r="AO4322" i="9"/>
  <c r="AO4318" i="9"/>
  <c r="AO4314" i="9"/>
  <c r="AO4310" i="9"/>
  <c r="AO4306" i="9"/>
  <c r="AO4302" i="9"/>
  <c r="AO4298" i="9"/>
  <c r="AO4294" i="9"/>
  <c r="AO4290" i="9"/>
  <c r="AO4286" i="9"/>
  <c r="AO4282" i="9"/>
  <c r="AO4278" i="9"/>
  <c r="AO4274" i="9"/>
  <c r="AO4270" i="9"/>
  <c r="AO4266" i="9"/>
  <c r="AO4262" i="9"/>
  <c r="AO4258" i="9"/>
  <c r="AO4254" i="9"/>
  <c r="AO4250" i="9"/>
  <c r="AO4246" i="9"/>
  <c r="AO4242" i="9"/>
  <c r="AO4238" i="9"/>
  <c r="AO4234" i="9"/>
  <c r="AO4230" i="9"/>
  <c r="AO4226" i="9"/>
  <c r="AO4222" i="9"/>
  <c r="AO4218" i="9"/>
  <c r="AO4214" i="9"/>
  <c r="AO4210" i="9"/>
  <c r="AO4206" i="9"/>
  <c r="AO4202" i="9"/>
  <c r="AO4198" i="9"/>
  <c r="AO4194" i="9"/>
  <c r="AO4190" i="9"/>
  <c r="AO4186" i="9"/>
  <c r="AO4182" i="9"/>
  <c r="AO4178" i="9"/>
  <c r="AO4174" i="9"/>
  <c r="AO4170" i="9"/>
  <c r="AO4166" i="9"/>
  <c r="AO4162" i="9"/>
  <c r="AO4158" i="9"/>
  <c r="AO4154" i="9"/>
  <c r="AO4150" i="9"/>
  <c r="AO4146" i="9"/>
  <c r="AO4142" i="9"/>
  <c r="AO4138" i="9"/>
  <c r="AO4134" i="9"/>
  <c r="AO4130" i="9"/>
  <c r="AO4126" i="9"/>
  <c r="AO4122" i="9"/>
  <c r="AO4118" i="9"/>
  <c r="AO4114" i="9"/>
  <c r="AO4110" i="9"/>
  <c r="AO4106" i="9"/>
  <c r="AO4102" i="9"/>
  <c r="AO4098" i="9"/>
  <c r="AO4094" i="9"/>
  <c r="AO4090" i="9"/>
  <c r="AO4086" i="9"/>
  <c r="AO4082" i="9"/>
  <c r="AO4078" i="9"/>
  <c r="AO4074" i="9"/>
  <c r="AO4070" i="9"/>
  <c r="AO4066" i="9"/>
  <c r="AO4062" i="9"/>
  <c r="AO4058" i="9"/>
  <c r="AO4054" i="9"/>
  <c r="AO4050" i="9"/>
  <c r="AO4046" i="9"/>
  <c r="AO4042" i="9"/>
  <c r="AO4038" i="9"/>
  <c r="AO4034" i="9"/>
  <c r="AO4030" i="9"/>
  <c r="AO4026" i="9"/>
  <c r="AO4022" i="9"/>
  <c r="AO4018" i="9"/>
  <c r="AO4014" i="9"/>
  <c r="AO4010" i="9"/>
  <c r="AO4006" i="9"/>
  <c r="AO4002" i="9"/>
  <c r="AO3998" i="9"/>
  <c r="AO3994" i="9"/>
  <c r="AO3990" i="9"/>
  <c r="AO3986" i="9"/>
  <c r="AO3982" i="9"/>
  <c r="AO3978" i="9"/>
  <c r="AO3974" i="9"/>
  <c r="AO3970" i="9"/>
  <c r="AO3966" i="9"/>
  <c r="AO3962" i="9"/>
  <c r="AO3958" i="9"/>
  <c r="AO3954" i="9"/>
  <c r="AO3950" i="9"/>
  <c r="AO3946" i="9"/>
  <c r="AO3942" i="9"/>
  <c r="AO3938" i="9"/>
  <c r="AO3934" i="9"/>
  <c r="AO3930" i="9"/>
  <c r="AO3926" i="9"/>
  <c r="AO3922" i="9"/>
  <c r="AO3918" i="9"/>
  <c r="AO3914" i="9"/>
  <c r="AO3910" i="9"/>
  <c r="AO3906" i="9"/>
  <c r="AO3902" i="9"/>
  <c r="AO3898" i="9"/>
  <c r="AO3894" i="9"/>
  <c r="AO3890" i="9"/>
  <c r="AO3886" i="9"/>
  <c r="AO3882" i="9"/>
  <c r="AO3878" i="9"/>
  <c r="AO3874" i="9"/>
  <c r="AO3870" i="9"/>
  <c r="AO3866" i="9"/>
  <c r="AO3862" i="9"/>
  <c r="AO3858" i="9"/>
  <c r="AO3854" i="9"/>
  <c r="AO3850" i="9"/>
  <c r="AO3846" i="9"/>
  <c r="AO3842" i="9"/>
  <c r="AO3838" i="9"/>
  <c r="AO3834" i="9"/>
  <c r="AO3830" i="9"/>
  <c r="AO3826" i="9"/>
  <c r="AO3822" i="9"/>
  <c r="AO3818" i="9"/>
  <c r="AO3814" i="9"/>
  <c r="AO3810" i="9"/>
  <c r="AO3806" i="9"/>
  <c r="AO3802" i="9"/>
  <c r="AO3798" i="9"/>
  <c r="AO3794" i="9"/>
  <c r="AO3790" i="9"/>
  <c r="AO3786" i="9"/>
  <c r="AO3782" i="9"/>
  <c r="AO3778" i="9"/>
  <c r="AO3774" i="9"/>
  <c r="AO3770" i="9"/>
  <c r="AO3766" i="9"/>
  <c r="AO3762" i="9"/>
  <c r="AO3758" i="9"/>
  <c r="AO3754" i="9"/>
  <c r="AO3750" i="9"/>
  <c r="AO3746" i="9"/>
  <c r="AO3742" i="9"/>
  <c r="AO3738" i="9"/>
  <c r="AO3734" i="9"/>
  <c r="AO3730" i="9"/>
  <c r="AO3726" i="9"/>
  <c r="AO3722" i="9"/>
  <c r="AO3718" i="9"/>
  <c r="AO3714" i="9"/>
  <c r="AO3710" i="9"/>
  <c r="AO3706" i="9"/>
  <c r="AO3702" i="9"/>
  <c r="AO3698" i="9"/>
  <c r="AO3694" i="9"/>
  <c r="AO3690" i="9"/>
  <c r="AO3686" i="9"/>
  <c r="AO3682" i="9"/>
  <c r="AO3678" i="9"/>
  <c r="AO3674" i="9"/>
  <c r="AO3670" i="9"/>
  <c r="AO3666" i="9"/>
  <c r="AO3662" i="9"/>
  <c r="AO3658" i="9"/>
  <c r="AO3654" i="9"/>
  <c r="AO3650" i="9"/>
  <c r="AO3646" i="9"/>
  <c r="AO3642" i="9"/>
  <c r="AO3638" i="9"/>
  <c r="AO3634" i="9"/>
  <c r="AO3630" i="9"/>
  <c r="AO3626" i="9"/>
  <c r="AO3622" i="9"/>
  <c r="AO3618" i="9"/>
  <c r="AO3614" i="9"/>
  <c r="AO3610" i="9"/>
  <c r="AO3606" i="9"/>
  <c r="AO3602" i="9"/>
  <c r="AO3598" i="9"/>
  <c r="AO3594" i="9"/>
  <c r="AO3590" i="9"/>
  <c r="AO3586" i="9"/>
  <c r="AO3582" i="9"/>
  <c r="AO3578" i="9"/>
  <c r="AO3574" i="9"/>
  <c r="AO3570" i="9"/>
  <c r="AO3566" i="9"/>
  <c r="AO3562" i="9"/>
  <c r="AO3558" i="9"/>
  <c r="AO3554" i="9"/>
  <c r="AO3550" i="9"/>
  <c r="AO3546" i="9"/>
  <c r="AO3542" i="9"/>
  <c r="AO3538" i="9"/>
  <c r="AO3534" i="9"/>
  <c r="AO3530" i="9"/>
  <c r="AO3526" i="9"/>
  <c r="AO3522" i="9"/>
  <c r="AO3518" i="9"/>
  <c r="AO3514" i="9"/>
  <c r="AO3510" i="9"/>
  <c r="AO3506" i="9"/>
  <c r="AO3502" i="9"/>
  <c r="AO3498" i="9"/>
  <c r="AO3494" i="9"/>
  <c r="AO3490" i="9"/>
  <c r="AO3486" i="9"/>
  <c r="AO3482" i="9"/>
  <c r="AO3478" i="9"/>
  <c r="AO3474" i="9"/>
  <c r="AO3470" i="9"/>
  <c r="AO3466" i="9"/>
  <c r="AO3462" i="9"/>
  <c r="AO3458" i="9"/>
  <c r="AO3454" i="9"/>
  <c r="AO3450" i="9"/>
  <c r="AO3446" i="9"/>
  <c r="AO3442" i="9"/>
  <c r="AO3438" i="9"/>
  <c r="AO3434" i="9"/>
  <c r="AO3430" i="9"/>
  <c r="AO3426" i="9"/>
  <c r="AO3422" i="9"/>
  <c r="AO3418" i="9"/>
  <c r="AO3414" i="9"/>
  <c r="AO3410" i="9"/>
  <c r="AO3406" i="9"/>
  <c r="AO3402" i="9"/>
  <c r="AO3398" i="9"/>
  <c r="AO3394" i="9"/>
  <c r="AO3390" i="9"/>
  <c r="AO3386" i="9"/>
  <c r="AO3382" i="9"/>
  <c r="AO3378" i="9"/>
  <c r="AO3374" i="9"/>
  <c r="AO3370" i="9"/>
  <c r="AO3366" i="9"/>
  <c r="AO3362" i="9"/>
  <c r="AO3358" i="9"/>
  <c r="AO3354" i="9"/>
  <c r="AO3350" i="9"/>
  <c r="AO3346" i="9"/>
  <c r="AO3342" i="9"/>
  <c r="AO3338" i="9"/>
  <c r="AO3334" i="9"/>
  <c r="AO3330" i="9"/>
  <c r="AO3326" i="9"/>
  <c r="AO3322" i="9"/>
  <c r="AO3318" i="9"/>
  <c r="AO3314" i="9"/>
  <c r="AO3310" i="9"/>
  <c r="AO3306" i="9"/>
  <c r="AO3302" i="9"/>
  <c r="AO3298" i="9"/>
  <c r="AO3294" i="9"/>
  <c r="AO3290" i="9"/>
  <c r="AO3286" i="9"/>
  <c r="AO3282" i="9"/>
  <c r="AO3278" i="9"/>
  <c r="AO3274" i="9"/>
  <c r="AO3270" i="9"/>
  <c r="AO3266" i="9"/>
  <c r="AO3262" i="9"/>
  <c r="AO3258" i="9"/>
  <c r="AO3254" i="9"/>
  <c r="AO3250" i="9"/>
  <c r="AO3246" i="9"/>
  <c r="AO3242" i="9"/>
  <c r="AO3238" i="9"/>
  <c r="AO3234" i="9"/>
  <c r="AO3230" i="9"/>
  <c r="AO3226" i="9"/>
  <c r="AO3222" i="9"/>
  <c r="AO3218" i="9"/>
  <c r="AO3214" i="9"/>
  <c r="AO3210" i="9"/>
  <c r="AO3206" i="9"/>
  <c r="AO3202" i="9"/>
  <c r="AO3198" i="9"/>
  <c r="AO3194" i="9"/>
  <c r="AO3190" i="9"/>
  <c r="AO3186" i="9"/>
  <c r="AO3182" i="9"/>
  <c r="AO3178" i="9"/>
  <c r="AO3174" i="9"/>
  <c r="AO3170" i="9"/>
  <c r="AO3166" i="9"/>
  <c r="AO3162" i="9"/>
  <c r="AO3158" i="9"/>
  <c r="AO3154" i="9"/>
  <c r="AO3150" i="9"/>
  <c r="AO3146" i="9"/>
  <c r="AO3142" i="9"/>
  <c r="AO3138" i="9"/>
  <c r="AO3134" i="9"/>
  <c r="AO3130" i="9"/>
  <c r="AO3126" i="9"/>
  <c r="AO3122" i="9"/>
  <c r="AO3118" i="9"/>
  <c r="AO3114" i="9"/>
  <c r="AO3110" i="9"/>
  <c r="AO3106" i="9"/>
  <c r="AO3102" i="9"/>
  <c r="AO3098" i="9"/>
  <c r="AO3094" i="9"/>
  <c r="AO3090" i="9"/>
  <c r="AO3086" i="9"/>
  <c r="AO3082" i="9"/>
  <c r="AO3078" i="9"/>
  <c r="AO3074" i="9"/>
  <c r="AO3070" i="9"/>
  <c r="AO3066" i="9"/>
  <c r="AO3062" i="9"/>
  <c r="AO3058" i="9"/>
  <c r="AO3054" i="9"/>
  <c r="AO3050" i="9"/>
  <c r="AO3046" i="9"/>
  <c r="AO3042" i="9"/>
  <c r="AO3038" i="9"/>
  <c r="AO3034" i="9"/>
  <c r="AO3030" i="9"/>
  <c r="AO3026" i="9"/>
  <c r="AO3022" i="9"/>
  <c r="AO3018" i="9"/>
  <c r="AO3014" i="9"/>
  <c r="AO3010" i="9"/>
  <c r="AO3006" i="9"/>
  <c r="AO3002" i="9"/>
  <c r="AO2998" i="9"/>
  <c r="AO2994" i="9"/>
  <c r="AO2990" i="9"/>
  <c r="AO2986" i="9"/>
  <c r="AO2982" i="9"/>
  <c r="AO2978" i="9"/>
  <c r="AO2974" i="9"/>
  <c r="AO2970" i="9"/>
  <c r="AO2966" i="9"/>
  <c r="AO2962" i="9"/>
  <c r="AO2958" i="9"/>
  <c r="AO2954" i="9"/>
  <c r="AO2950" i="9"/>
  <c r="AO2946" i="9"/>
  <c r="AO2942" i="9"/>
  <c r="AO2938" i="9"/>
  <c r="AO2934" i="9"/>
  <c r="AO2930" i="9"/>
  <c r="AO2926" i="9"/>
  <c r="AO2922" i="9"/>
  <c r="AO2918" i="9"/>
  <c r="AO2914" i="9"/>
  <c r="AO2910" i="9"/>
  <c r="AO2906" i="9"/>
  <c r="AO2902" i="9"/>
  <c r="AO2898" i="9"/>
  <c r="AO2894" i="9"/>
  <c r="AO2890" i="9"/>
  <c r="AO2886" i="9"/>
  <c r="AO2882" i="9"/>
  <c r="AO2878" i="9"/>
  <c r="AO2874" i="9"/>
  <c r="AO2870" i="9"/>
  <c r="AO2866" i="9"/>
  <c r="AO2862" i="9"/>
  <c r="AO2858" i="9"/>
  <c r="AO2854" i="9"/>
  <c r="AO2850" i="9"/>
  <c r="AO2846" i="9"/>
  <c r="AO2842" i="9"/>
  <c r="AO2838" i="9"/>
  <c r="AO2834" i="9"/>
  <c r="AO2830" i="9"/>
  <c r="AO2826" i="9"/>
  <c r="AO2822" i="9"/>
  <c r="AO2818" i="9"/>
  <c r="AO2814" i="9"/>
  <c r="AO2810" i="9"/>
  <c r="AO2806" i="9"/>
  <c r="AO2802" i="9"/>
  <c r="AO2798" i="9"/>
  <c r="AO2794" i="9"/>
  <c r="AO2790" i="9"/>
  <c r="AO2786" i="9"/>
  <c r="AO2782" i="9"/>
  <c r="AO2778" i="9"/>
  <c r="AO2774" i="9"/>
  <c r="AO2770" i="9"/>
  <c r="AO2766" i="9"/>
  <c r="AO2762" i="9"/>
  <c r="AO2758" i="9"/>
  <c r="AO2754" i="9"/>
  <c r="AO2750" i="9"/>
  <c r="AO2746" i="9"/>
  <c r="AO2742" i="9"/>
  <c r="AO2738" i="9"/>
  <c r="AO2734" i="9"/>
  <c r="AO2730" i="9"/>
  <c r="AO2726" i="9"/>
  <c r="AO2722" i="9"/>
  <c r="AO2718" i="9"/>
  <c r="AO2714" i="9"/>
  <c r="AO2710" i="9"/>
  <c r="AO2706" i="9"/>
  <c r="AO2702" i="9"/>
  <c r="AO2698" i="9"/>
  <c r="AO2694" i="9"/>
  <c r="AO2690" i="9"/>
  <c r="AO2686" i="9"/>
  <c r="AO2682" i="9"/>
  <c r="AO2678" i="9"/>
  <c r="AO2674" i="9"/>
  <c r="AO2670" i="9"/>
  <c r="AO2666" i="9"/>
  <c r="AO2662" i="9"/>
  <c r="AO2658" i="9"/>
  <c r="AO2654" i="9"/>
  <c r="AO2650" i="9"/>
  <c r="AO2646" i="9"/>
  <c r="AO2642" i="9"/>
  <c r="AO2638" i="9"/>
  <c r="AO2634" i="9"/>
  <c r="AO2630" i="9"/>
  <c r="AO2626" i="9"/>
  <c r="AO2622" i="9"/>
  <c r="AO2618" i="9"/>
  <c r="AO2614" i="9"/>
  <c r="AO2610" i="9"/>
  <c r="AO2606" i="9"/>
  <c r="AO2602" i="9"/>
  <c r="AO2598" i="9"/>
  <c r="AO2594" i="9"/>
  <c r="AO2590" i="9"/>
  <c r="AO2586" i="9"/>
  <c r="AO2582" i="9"/>
  <c r="AO2578" i="9"/>
  <c r="AO2574" i="9"/>
  <c r="AO2570" i="9"/>
  <c r="AO2566" i="9"/>
  <c r="AO2562" i="9"/>
  <c r="AO2558" i="9"/>
  <c r="AO2554" i="9"/>
  <c r="AO2550" i="9"/>
  <c r="AO2546" i="9"/>
  <c r="AO2542" i="9"/>
  <c r="AO2538" i="9"/>
  <c r="AO2534" i="9"/>
  <c r="AO2530" i="9"/>
  <c r="AO2526" i="9"/>
  <c r="AO2522" i="9"/>
  <c r="AO2518" i="9"/>
  <c r="AO2514" i="9"/>
  <c r="AO2510" i="9"/>
  <c r="AO2506" i="9"/>
  <c r="AO2502" i="9"/>
  <c r="AO2498" i="9"/>
  <c r="AO2494" i="9"/>
  <c r="AO2490" i="9"/>
  <c r="AO2486" i="9"/>
  <c r="AO2482" i="9"/>
  <c r="AO2478" i="9"/>
  <c r="AO2474" i="9"/>
  <c r="AO2470" i="9"/>
  <c r="AO2466" i="9"/>
  <c r="AO2462" i="9"/>
  <c r="AO2458" i="9"/>
  <c r="AO2454" i="9"/>
  <c r="AO2450" i="9"/>
  <c r="AO2446" i="9"/>
  <c r="AO2442" i="9"/>
  <c r="AO2438" i="9"/>
  <c r="AO2434" i="9"/>
  <c r="AO2430" i="9"/>
  <c r="AO2426" i="9"/>
  <c r="AO2422" i="9"/>
  <c r="AO2418" i="9"/>
  <c r="AO2414" i="9"/>
  <c r="AO2410" i="9"/>
  <c r="AO2406" i="9"/>
  <c r="AO2402" i="9"/>
  <c r="AO2398" i="9"/>
  <c r="AO2394" i="9"/>
  <c r="AO2390" i="9"/>
  <c r="AO2386" i="9"/>
  <c r="AO2382" i="9"/>
  <c r="AO2378" i="9"/>
  <c r="AO2374" i="9"/>
  <c r="AO2370" i="9"/>
  <c r="AO2366" i="9"/>
  <c r="AO2362" i="9"/>
  <c r="AO2358" i="9"/>
  <c r="AO2354" i="9"/>
  <c r="AO2350" i="9"/>
  <c r="AO2346" i="9"/>
  <c r="AO2342" i="9"/>
  <c r="AO2338" i="9"/>
  <c r="AO2334" i="9"/>
  <c r="AO2330" i="9"/>
  <c r="AO2326" i="9"/>
  <c r="AO2322" i="9"/>
  <c r="AO2318" i="9"/>
  <c r="AO2314" i="9"/>
  <c r="AO2310" i="9"/>
  <c r="AO2306" i="9"/>
  <c r="AO2302" i="9"/>
  <c r="AO2298" i="9"/>
  <c r="AO2294" i="9"/>
  <c r="AO2290" i="9"/>
  <c r="AO2286" i="9"/>
  <c r="AO2282" i="9"/>
  <c r="AO2278" i="9"/>
  <c r="AO2274" i="9"/>
  <c r="AO2270" i="9"/>
  <c r="AO2266" i="9"/>
  <c r="AO2262" i="9"/>
  <c r="AO2258" i="9"/>
  <c r="AO2254" i="9"/>
  <c r="AO2250" i="9"/>
  <c r="AO2246" i="9"/>
  <c r="AO2242" i="9"/>
  <c r="AO2238" i="9"/>
  <c r="AO2234" i="9"/>
  <c r="AO2230" i="9"/>
  <c r="AO2226" i="9"/>
  <c r="AO2222" i="9"/>
  <c r="AO2218" i="9"/>
  <c r="AO2214" i="9"/>
  <c r="AO2210" i="9"/>
  <c r="AO2206" i="9"/>
  <c r="AO2202" i="9"/>
  <c r="AO2198" i="9"/>
  <c r="AO2194" i="9"/>
  <c r="AO2190" i="9"/>
  <c r="AO2186" i="9"/>
  <c r="AO2182" i="9"/>
  <c r="AO2178" i="9"/>
  <c r="AO2174" i="9"/>
  <c r="AO2170" i="9"/>
  <c r="AO2166" i="9"/>
  <c r="AO2162" i="9"/>
  <c r="AO2158" i="9"/>
  <c r="AO2154" i="9"/>
  <c r="AO2150" i="9"/>
  <c r="AO2146" i="9"/>
  <c r="AO2142" i="9"/>
  <c r="AO2138" i="9"/>
  <c r="AO2134" i="9"/>
  <c r="AO2130" i="9"/>
  <c r="AO2126" i="9"/>
  <c r="AO2122" i="9"/>
  <c r="AO2118" i="9"/>
  <c r="AO2114" i="9"/>
  <c r="AO2110" i="9"/>
  <c r="AO2106" i="9"/>
  <c r="AO2102" i="9"/>
  <c r="AO2098" i="9"/>
  <c r="AO2094" i="9"/>
  <c r="AO2090" i="9"/>
  <c r="AO2086" i="9"/>
  <c r="AO2082" i="9"/>
  <c r="AO2078" i="9"/>
  <c r="AO2074" i="9"/>
  <c r="AO2070" i="9"/>
  <c r="AO2066" i="9"/>
  <c r="AO2062" i="9"/>
  <c r="AO2058" i="9"/>
  <c r="AO2054" i="9"/>
  <c r="AO2050" i="9"/>
  <c r="AO2046" i="9"/>
  <c r="AO2042" i="9"/>
  <c r="AO2038" i="9"/>
  <c r="AO2034" i="9"/>
  <c r="AO2030" i="9"/>
  <c r="AO2026" i="9"/>
  <c r="AO2022" i="9"/>
  <c r="AO2018" i="9"/>
  <c r="AO2014" i="9"/>
  <c r="AO2010" i="9"/>
  <c r="AO2006" i="9"/>
  <c r="AO2002" i="9"/>
  <c r="AO1998" i="9"/>
  <c r="AO1994" i="9"/>
  <c r="AO1990" i="9"/>
  <c r="AO1986" i="9"/>
  <c r="AO1982" i="9"/>
  <c r="AO1978" i="9"/>
  <c r="AO1974" i="9"/>
  <c r="AO1970" i="9"/>
  <c r="AO1966" i="9"/>
  <c r="AO1962" i="9"/>
  <c r="AO1958" i="9"/>
  <c r="AO1954" i="9"/>
  <c r="AO1950" i="9"/>
  <c r="AO1946" i="9"/>
  <c r="AO1942" i="9"/>
  <c r="AO1938" i="9"/>
  <c r="AO1934" i="9"/>
  <c r="AO1930" i="9"/>
  <c r="AO1926" i="9"/>
  <c r="AO1922" i="9"/>
  <c r="AO1918" i="9"/>
  <c r="AO1914" i="9"/>
  <c r="AO1910" i="9"/>
  <c r="AO1906" i="9"/>
  <c r="AO1902" i="9"/>
  <c r="AO1898" i="9"/>
  <c r="AO1894" i="9"/>
  <c r="AO1890" i="9"/>
  <c r="AO1886" i="9"/>
  <c r="AO1882" i="9"/>
  <c r="AO1878" i="9"/>
  <c r="AO1874" i="9"/>
  <c r="AO1870" i="9"/>
  <c r="AO1866" i="9"/>
  <c r="AO1862" i="9"/>
  <c r="AO1858" i="9"/>
  <c r="AO1854" i="9"/>
  <c r="AO1850" i="9"/>
  <c r="AO1846" i="9"/>
  <c r="AO1842" i="9"/>
  <c r="AO1838" i="9"/>
  <c r="AO1834" i="9"/>
  <c r="AO1830" i="9"/>
  <c r="AO1826" i="9"/>
  <c r="AO1822" i="9"/>
  <c r="AO1818" i="9"/>
  <c r="AO1814" i="9"/>
  <c r="AO1810" i="9"/>
  <c r="AO1806" i="9"/>
  <c r="AO1802" i="9"/>
  <c r="AO1798" i="9"/>
  <c r="AO1794" i="9"/>
  <c r="AO1790" i="9"/>
  <c r="AO1786" i="9"/>
  <c r="AO1782" i="9"/>
  <c r="AO1778" i="9"/>
  <c r="AO1774" i="9"/>
  <c r="AO1770" i="9"/>
  <c r="AO1766" i="9"/>
  <c r="AO1762" i="9"/>
  <c r="AO1758" i="9"/>
  <c r="AO1754" i="9"/>
  <c r="AO1750" i="9"/>
  <c r="AO1746" i="9"/>
  <c r="AO1742" i="9"/>
  <c r="AO1738" i="9"/>
  <c r="AO1734" i="9"/>
  <c r="AO1730" i="9"/>
  <c r="AO1726" i="9"/>
  <c r="AO1722" i="9"/>
  <c r="AO1718" i="9"/>
  <c r="AO1714" i="9"/>
  <c r="AO1710" i="9"/>
  <c r="AO1706" i="9"/>
  <c r="AO1702" i="9"/>
  <c r="AO1698" i="9"/>
  <c r="AO1694" i="9"/>
  <c r="AO1690" i="9"/>
  <c r="AO1686" i="9"/>
  <c r="AO1682" i="9"/>
  <c r="AO1678" i="9"/>
  <c r="AO1674" i="9"/>
  <c r="AO1670" i="9"/>
  <c r="AO1666" i="9"/>
  <c r="AO1662" i="9"/>
  <c r="AO1658" i="9"/>
  <c r="AO1654" i="9"/>
  <c r="AO1650" i="9"/>
  <c r="AO1646" i="9"/>
  <c r="AO1642" i="9"/>
  <c r="AO1638" i="9"/>
  <c r="AO1634" i="9"/>
  <c r="AO1630" i="9"/>
  <c r="AO1626" i="9"/>
  <c r="AO1622" i="9"/>
  <c r="AO1618" i="9"/>
  <c r="AO1614" i="9"/>
  <c r="AO1610" i="9"/>
  <c r="AO1606" i="9"/>
  <c r="AO1602" i="9"/>
  <c r="AO1598" i="9"/>
  <c r="AO1594" i="9"/>
  <c r="AO1590" i="9"/>
  <c r="AO1586" i="9"/>
  <c r="AO1582" i="9"/>
  <c r="AO1578" i="9"/>
  <c r="AO1574" i="9"/>
  <c r="AO1570" i="9"/>
  <c r="AO1566" i="9"/>
  <c r="AO1562" i="9"/>
  <c r="AO1558" i="9"/>
  <c r="AO1554" i="9"/>
  <c r="AO1550" i="9"/>
  <c r="AO1546" i="9"/>
  <c r="AO1542" i="9"/>
  <c r="AO1538" i="9"/>
  <c r="AO1534" i="9"/>
  <c r="AO1530" i="9"/>
  <c r="AO1526" i="9"/>
  <c r="AO1522" i="9"/>
  <c r="AO1518" i="9"/>
  <c r="AO1514" i="9"/>
  <c r="AO1510" i="9"/>
  <c r="AO1506" i="9"/>
  <c r="AO1502" i="9"/>
  <c r="AO1498" i="9"/>
  <c r="AO1494" i="9"/>
  <c r="AO1490" i="9"/>
  <c r="AO1486" i="9"/>
  <c r="AO1482" i="9"/>
  <c r="AO1478" i="9"/>
  <c r="AO1474" i="9"/>
  <c r="AO1470" i="9"/>
  <c r="AO1466" i="9"/>
  <c r="AO1462" i="9"/>
  <c r="AO1458" i="9"/>
  <c r="AO1454" i="9"/>
  <c r="AO1450" i="9"/>
  <c r="AO1446" i="9"/>
  <c r="AO1442" i="9"/>
  <c r="AO1438" i="9"/>
  <c r="AO1434" i="9"/>
  <c r="AO1430" i="9"/>
  <c r="AO1426" i="9"/>
  <c r="AO1422" i="9"/>
  <c r="AO1418" i="9"/>
  <c r="AO1414" i="9"/>
  <c r="AO1410" i="9"/>
  <c r="AO1406" i="9"/>
  <c r="AO1402" i="9"/>
  <c r="AO1398" i="9"/>
  <c r="AO1394" i="9"/>
  <c r="AO1390" i="9"/>
  <c r="AO1386" i="9"/>
  <c r="AO1382" i="9"/>
  <c r="AO1378" i="9"/>
  <c r="AO1374" i="9"/>
  <c r="AO1370" i="9"/>
  <c r="AO1366" i="9"/>
  <c r="AO1362" i="9"/>
  <c r="AO1358" i="9"/>
  <c r="AO1354" i="9"/>
  <c r="AO1350" i="9"/>
  <c r="AO1346" i="9"/>
  <c r="AO1342" i="9"/>
  <c r="AO1338" i="9"/>
  <c r="AO1334" i="9"/>
  <c r="AO1330" i="9"/>
  <c r="AO1326" i="9"/>
  <c r="AO1322" i="9"/>
  <c r="AO1318" i="9"/>
  <c r="AO1314" i="9"/>
  <c r="AO1310" i="9"/>
  <c r="AO1306" i="9"/>
  <c r="AO1302" i="9"/>
  <c r="AO1298" i="9"/>
  <c r="AO1294" i="9"/>
  <c r="AO1290" i="9"/>
  <c r="AO1286" i="9"/>
  <c r="AO1282" i="9"/>
  <c r="AO1278" i="9"/>
  <c r="AO1274" i="9"/>
  <c r="AO1270" i="9"/>
  <c r="AO1266" i="9"/>
  <c r="AO1262" i="9"/>
  <c r="AO1258" i="9"/>
  <c r="AO1254" i="9"/>
  <c r="AO1250" i="9"/>
  <c r="AO1246" i="9"/>
  <c r="AO1242" i="9"/>
  <c r="AO1238" i="9"/>
  <c r="AO1234" i="9"/>
  <c r="AO1230" i="9"/>
  <c r="AO1226" i="9"/>
  <c r="AO1222" i="9"/>
  <c r="AO1218" i="9"/>
  <c r="AO1214" i="9"/>
  <c r="AO1210" i="9"/>
  <c r="AO1206" i="9"/>
  <c r="AO1202" i="9"/>
  <c r="AO1198" i="9"/>
  <c r="AO1194" i="9"/>
  <c r="AO1190" i="9"/>
  <c r="AO1186" i="9"/>
  <c r="AO1182" i="9"/>
  <c r="AO1178" i="9"/>
  <c r="AO1174" i="9"/>
  <c r="AO1170" i="9"/>
  <c r="AO1166" i="9"/>
  <c r="AO1162" i="9"/>
  <c r="AO1158" i="9"/>
  <c r="AO1154" i="9"/>
  <c r="AO1150" i="9"/>
  <c r="AO1146" i="9"/>
  <c r="AO1142" i="9"/>
  <c r="AO1138" i="9"/>
  <c r="AO1134" i="9"/>
  <c r="AO1130" i="9"/>
  <c r="AO1126" i="9"/>
  <c r="AO1122" i="9"/>
  <c r="AO1118" i="9"/>
  <c r="AO1114" i="9"/>
  <c r="AO1110" i="9"/>
  <c r="AO1106" i="9"/>
  <c r="AO1102" i="9"/>
  <c r="AO1098" i="9"/>
  <c r="AO1094" i="9"/>
  <c r="AO1090" i="9"/>
  <c r="AO1086" i="9"/>
  <c r="AO1082" i="9"/>
  <c r="AO1078" i="9"/>
  <c r="AO1074" i="9"/>
  <c r="AO1070" i="9"/>
  <c r="AO1066" i="9"/>
  <c r="AO1062" i="9"/>
  <c r="AO1058" i="9"/>
  <c r="AO1054" i="9"/>
  <c r="AO1050" i="9"/>
  <c r="AO1046" i="9"/>
  <c r="AO1042" i="9"/>
  <c r="AO1038" i="9"/>
  <c r="AO1034" i="9"/>
  <c r="AO1030" i="9"/>
  <c r="AO1026" i="9"/>
  <c r="AO1022" i="9"/>
  <c r="AO1018" i="9"/>
  <c r="AO1014" i="9"/>
  <c r="AO1010" i="9"/>
  <c r="AO1006" i="9"/>
  <c r="AO1002" i="9"/>
  <c r="AO998" i="9"/>
  <c r="AO994" i="9"/>
  <c r="AO990" i="9"/>
  <c r="AO986" i="9"/>
  <c r="AO982" i="9"/>
  <c r="AO978" i="9"/>
  <c r="AO974" i="9"/>
  <c r="AO970" i="9"/>
  <c r="AO966" i="9"/>
  <c r="AO962" i="9"/>
  <c r="AO958" i="9"/>
  <c r="AO954" i="9"/>
  <c r="AO950" i="9"/>
  <c r="AO946" i="9"/>
  <c r="AO942" i="9"/>
  <c r="AO938" i="9"/>
  <c r="AO934" i="9"/>
  <c r="AO930" i="9"/>
  <c r="AO926" i="9"/>
  <c r="AO922" i="9"/>
  <c r="AO918" i="9"/>
  <c r="AO914" i="9"/>
  <c r="AO910" i="9"/>
  <c r="AO906" i="9"/>
  <c r="AO902" i="9"/>
  <c r="AO898" i="9"/>
  <c r="AO894" i="9"/>
  <c r="AO890" i="9"/>
  <c r="AO886" i="9"/>
  <c r="AO882" i="9"/>
  <c r="AO878" i="9"/>
  <c r="AO874" i="9"/>
  <c r="AO870" i="9"/>
  <c r="AO866" i="9"/>
  <c r="AO862" i="9"/>
  <c r="AO858" i="9"/>
  <c r="AO854" i="9"/>
  <c r="AO850" i="9"/>
  <c r="AO846" i="9"/>
  <c r="AO842" i="9"/>
  <c r="AO838" i="9"/>
  <c r="AO834" i="9"/>
  <c r="AO830" i="9"/>
  <c r="AO826" i="9"/>
  <c r="AO822" i="9"/>
  <c r="AO818" i="9"/>
  <c r="AO814" i="9"/>
  <c r="AO810" i="9"/>
  <c r="AO806" i="9"/>
  <c r="AO802" i="9"/>
  <c r="AO798" i="9"/>
  <c r="AO794" i="9"/>
  <c r="AO790" i="9"/>
  <c r="AO786" i="9"/>
  <c r="AO782" i="9"/>
  <c r="AO778" i="9"/>
  <c r="AO774" i="9"/>
  <c r="AO770" i="9"/>
  <c r="AO766" i="9"/>
  <c r="AO762" i="9"/>
  <c r="AO758" i="9"/>
  <c r="AO754" i="9"/>
  <c r="AO750" i="9"/>
  <c r="AO746" i="9"/>
  <c r="AO742" i="9"/>
  <c r="AO738" i="9"/>
  <c r="AO734" i="9"/>
  <c r="AO730" i="9"/>
  <c r="AO726" i="9"/>
  <c r="AO722" i="9"/>
  <c r="AO718" i="9"/>
  <c r="AO714" i="9"/>
  <c r="AO710" i="9"/>
  <c r="AO706" i="9"/>
  <c r="AO702" i="9"/>
  <c r="AO698" i="9"/>
  <c r="AO694" i="9"/>
  <c r="AO690" i="9"/>
  <c r="AO686" i="9"/>
  <c r="AO682" i="9"/>
  <c r="AO678" i="9"/>
  <c r="AO674" i="9"/>
  <c r="AO670" i="9"/>
  <c r="AO666" i="9"/>
  <c r="AO662" i="9"/>
  <c r="AO658" i="9"/>
  <c r="AO654" i="9"/>
  <c r="AO650" i="9"/>
  <c r="AO646" i="9"/>
  <c r="AO642" i="9"/>
  <c r="AO638" i="9"/>
  <c r="AO634" i="9"/>
  <c r="AO630" i="9"/>
  <c r="AO626" i="9"/>
  <c r="AO622" i="9"/>
  <c r="AO618" i="9"/>
  <c r="AO614" i="9"/>
  <c r="AO610" i="9"/>
  <c r="AO606" i="9"/>
  <c r="AO602" i="9"/>
  <c r="AO598" i="9"/>
  <c r="AO594" i="9"/>
  <c r="AO590" i="9"/>
  <c r="AO586" i="9"/>
  <c r="AO582" i="9"/>
  <c r="AO578" i="9"/>
  <c r="AO574" i="9"/>
  <c r="AO570" i="9"/>
  <c r="AO566" i="9"/>
  <c r="AO562" i="9"/>
  <c r="AO558" i="9"/>
  <c r="AO554" i="9"/>
  <c r="AO550" i="9"/>
  <c r="AO546" i="9"/>
  <c r="AO542" i="9"/>
  <c r="AO538" i="9"/>
  <c r="AO534" i="9"/>
  <c r="AO530" i="9"/>
  <c r="AO526" i="9"/>
  <c r="AO522" i="9"/>
  <c r="AO518" i="9"/>
  <c r="AO514" i="9"/>
  <c r="AO510" i="9"/>
  <c r="AO506" i="9"/>
  <c r="AO502" i="9"/>
  <c r="AO498" i="9"/>
  <c r="AO494" i="9"/>
  <c r="AO490" i="9"/>
  <c r="AO486" i="9"/>
  <c r="AO482" i="9"/>
  <c r="AO478" i="9"/>
  <c r="AO474" i="9"/>
  <c r="AO470" i="9"/>
  <c r="AO466" i="9"/>
  <c r="AO462" i="9"/>
  <c r="AO458" i="9"/>
  <c r="AO454" i="9"/>
  <c r="AO450" i="9"/>
  <c r="AO446" i="9"/>
  <c r="AO442" i="9"/>
  <c r="AO438" i="9"/>
  <c r="AO434" i="9"/>
  <c r="AO430" i="9"/>
  <c r="AO426" i="9"/>
  <c r="AO422" i="9"/>
  <c r="AO418" i="9"/>
  <c r="AO414" i="9"/>
  <c r="AO410" i="9"/>
  <c r="AO406" i="9"/>
  <c r="AO402" i="9"/>
  <c r="AO398" i="9"/>
  <c r="AO394" i="9"/>
  <c r="AO390" i="9"/>
  <c r="AO386" i="9"/>
  <c r="AO382" i="9"/>
  <c r="AO378" i="9"/>
  <c r="AO374" i="9"/>
  <c r="AO370" i="9"/>
  <c r="AO366" i="9"/>
  <c r="AO362" i="9"/>
  <c r="AO358" i="9"/>
  <c r="AO354" i="9"/>
  <c r="AO350" i="9"/>
  <c r="AO346" i="9"/>
  <c r="AO342" i="9"/>
  <c r="AO338" i="9"/>
  <c r="AO334" i="9"/>
  <c r="AO330" i="9"/>
  <c r="AO326" i="9"/>
  <c r="AO322" i="9"/>
  <c r="AO318" i="9"/>
  <c r="AO314" i="9"/>
  <c r="AO310" i="9"/>
  <c r="AO306" i="9"/>
  <c r="AO302" i="9"/>
  <c r="AO298" i="9"/>
  <c r="AO294" i="9"/>
  <c r="AO290" i="9"/>
  <c r="AO286" i="9"/>
  <c r="AO282" i="9"/>
  <c r="AO278" i="9"/>
  <c r="AO274" i="9"/>
  <c r="AO270" i="9"/>
  <c r="AO266" i="9"/>
  <c r="AO262" i="9"/>
  <c r="AO258" i="9"/>
  <c r="AO254" i="9"/>
  <c r="AO250" i="9"/>
  <c r="AO246" i="9"/>
  <c r="AO242" i="9"/>
  <c r="AO238" i="9"/>
  <c r="AO234" i="9"/>
  <c r="AO230" i="9"/>
  <c r="AO226" i="9"/>
  <c r="AO222" i="9"/>
  <c r="AO218" i="9"/>
  <c r="AO214" i="9"/>
  <c r="AO210" i="9"/>
  <c r="AO206" i="9"/>
  <c r="AO202" i="9"/>
  <c r="AO198" i="9"/>
  <c r="AO194" i="9"/>
  <c r="AO190" i="9"/>
  <c r="AO186" i="9"/>
  <c r="AO182" i="9"/>
  <c r="AO178" i="9"/>
  <c r="AO174" i="9"/>
  <c r="E14" i="37"/>
  <c r="E15" i="35"/>
  <c r="AK5659" i="9"/>
  <c r="AN5659" i="9"/>
  <c r="AK5639" i="9"/>
  <c r="AN5639" i="9"/>
  <c r="AK5635" i="9"/>
  <c r="AN5635" i="9"/>
  <c r="AK5623" i="9"/>
  <c r="AN5623" i="9"/>
  <c r="AK5619" i="9"/>
  <c r="AN5619" i="9"/>
  <c r="AK5607" i="9"/>
  <c r="AN5607" i="9"/>
  <c r="AK5603" i="9"/>
  <c r="AN5603" i="9"/>
  <c r="AK5591" i="9"/>
  <c r="AN5591" i="9"/>
  <c r="AK5587" i="9"/>
  <c r="AN5587" i="9"/>
  <c r="AK5575" i="9"/>
  <c r="AN5575" i="9"/>
  <c r="AK5571" i="9"/>
  <c r="AN5571" i="9"/>
  <c r="AK5559" i="9"/>
  <c r="AN5559" i="9"/>
  <c r="AK5555" i="9"/>
  <c r="AN5555" i="9"/>
  <c r="AK5535" i="9"/>
  <c r="AN5535" i="9"/>
  <c r="AK5519" i="9"/>
  <c r="AN5519" i="9"/>
  <c r="AK5503" i="9"/>
  <c r="AN5503" i="9"/>
  <c r="AK5491" i="9"/>
  <c r="AN5491" i="9"/>
  <c r="AK5487" i="9"/>
  <c r="AN5487" i="9"/>
  <c r="AK5475" i="9"/>
  <c r="AN5475" i="9"/>
  <c r="AK5463" i="9"/>
  <c r="AN5463" i="9"/>
  <c r="AK5459" i="9"/>
  <c r="AN5459" i="9"/>
  <c r="AK5447" i="9"/>
  <c r="AN5447" i="9"/>
  <c r="AK5443" i="9"/>
  <c r="AN5443" i="9"/>
  <c r="AK5423" i="9"/>
  <c r="AN5423" i="9"/>
  <c r="AK5403" i="9"/>
  <c r="AN5403" i="9"/>
  <c r="AK5391" i="9"/>
  <c r="AN5391" i="9"/>
  <c r="AK5379" i="9"/>
  <c r="AN5379" i="9"/>
  <c r="AK5367" i="9"/>
  <c r="AN5367" i="9"/>
  <c r="AK5359" i="9"/>
  <c r="AN5359" i="9"/>
  <c r="AK5347" i="9"/>
  <c r="AN5347" i="9"/>
  <c r="AK5327" i="9"/>
  <c r="AN5327" i="9"/>
  <c r="AK5315" i="9"/>
  <c r="AN5315" i="9"/>
  <c r="AK5303" i="9"/>
  <c r="AN5303" i="9"/>
  <c r="AK5299" i="9"/>
  <c r="AN5299" i="9"/>
  <c r="AK5287" i="9"/>
  <c r="AN5287" i="9"/>
  <c r="AK5275" i="9"/>
  <c r="AN5275" i="9"/>
  <c r="AK5263" i="9"/>
  <c r="AN5263" i="9"/>
  <c r="AK5251" i="9"/>
  <c r="AN5251" i="9"/>
  <c r="AK5247" i="9"/>
  <c r="AN5247" i="9"/>
  <c r="AK5235" i="9"/>
  <c r="AN5235" i="9"/>
  <c r="AK5223" i="9"/>
  <c r="AN5223" i="9"/>
  <c r="AK5219" i="9"/>
  <c r="AN5219" i="9"/>
  <c r="AK5207" i="9"/>
  <c r="AN5207" i="9"/>
  <c r="AK5195" i="9"/>
  <c r="AN5195" i="9"/>
  <c r="AK5183" i="9"/>
  <c r="AN5183" i="9"/>
  <c r="AK5179" i="9"/>
  <c r="AN5179" i="9"/>
  <c r="AK5167" i="9"/>
  <c r="AN5167" i="9"/>
  <c r="AK5163" i="9"/>
  <c r="AN5163" i="9"/>
  <c r="AK5151" i="9"/>
  <c r="AN5151" i="9"/>
  <c r="AK5131" i="9"/>
  <c r="AN5131" i="9"/>
  <c r="AK5115" i="9"/>
  <c r="AN5115" i="9"/>
  <c r="AK5103" i="9"/>
  <c r="AN5103" i="9"/>
  <c r="AK5091" i="9"/>
  <c r="AN5091" i="9"/>
  <c r="AK5071" i="9"/>
  <c r="AN5071" i="9"/>
  <c r="AK5051" i="9"/>
  <c r="AN5051" i="9"/>
  <c r="AK5047" i="9"/>
  <c r="AN5047" i="9"/>
  <c r="AK5035" i="9"/>
  <c r="AN5035" i="9"/>
  <c r="AK5023" i="9"/>
  <c r="AN5023" i="9"/>
  <c r="AK5019" i="9"/>
  <c r="AN5019" i="9"/>
  <c r="AK5007" i="9"/>
  <c r="AN5007" i="9"/>
  <c r="AK5003" i="9"/>
  <c r="AN5003" i="9"/>
  <c r="AK4991" i="9"/>
  <c r="AN4991" i="9"/>
  <c r="AK4971" i="9"/>
  <c r="AN4971" i="9"/>
  <c r="AK4955" i="9"/>
  <c r="AN4955" i="9"/>
  <c r="AK4943" i="9"/>
  <c r="AN4943" i="9"/>
  <c r="AK4931" i="9"/>
  <c r="AN4931" i="9"/>
  <c r="AK4919" i="9"/>
  <c r="AN4919" i="9"/>
  <c r="AK4915" i="9"/>
  <c r="AN4915" i="9"/>
  <c r="AK4903" i="9"/>
  <c r="AN4903" i="9"/>
  <c r="AK4899" i="9"/>
  <c r="AN4899" i="9"/>
  <c r="AK4887" i="9"/>
  <c r="AN4887" i="9"/>
  <c r="AK4875" i="9"/>
  <c r="AN4875" i="9"/>
  <c r="AK4863" i="9"/>
  <c r="AN4863" i="9"/>
  <c r="AK4859" i="9"/>
  <c r="AN4859" i="9"/>
  <c r="AK4847" i="9"/>
  <c r="AN4847" i="9"/>
  <c r="AK4835" i="9"/>
  <c r="AN4835" i="9"/>
  <c r="AK4823" i="9"/>
  <c r="AN4823" i="9"/>
  <c r="AK4811" i="9"/>
  <c r="AN4811" i="9"/>
  <c r="AK4807" i="9"/>
  <c r="AN4807" i="9"/>
  <c r="AK4803" i="9"/>
  <c r="AN4803" i="9"/>
  <c r="AK4791" i="9"/>
  <c r="AN4791" i="9"/>
  <c r="AK4783" i="9"/>
  <c r="AN4783" i="9"/>
  <c r="AK4779" i="9"/>
  <c r="AN4779" i="9"/>
  <c r="AK4775" i="9"/>
  <c r="AN4775" i="9"/>
  <c r="AK4771" i="9"/>
  <c r="AN4771" i="9"/>
  <c r="AK4767" i="9"/>
  <c r="AN4767" i="9"/>
  <c r="AK4763" i="9"/>
  <c r="AN4763" i="9"/>
  <c r="AK4759" i="9"/>
  <c r="AN4759" i="9"/>
  <c r="AK4743" i="9"/>
  <c r="AN4743" i="9"/>
  <c r="AK4739" i="9"/>
  <c r="AN4739" i="9"/>
  <c r="AK4731" i="9"/>
  <c r="AN4731" i="9"/>
  <c r="AK4719" i="9"/>
  <c r="AN4719" i="9"/>
  <c r="AK4707" i="9"/>
  <c r="AN4707" i="9"/>
  <c r="AK4695" i="9"/>
  <c r="AN4695" i="9"/>
  <c r="AK4675" i="9"/>
  <c r="AN4675" i="9"/>
  <c r="AK4647" i="9"/>
  <c r="AN4647" i="9"/>
  <c r="AK4635" i="9"/>
  <c r="AN4635" i="9"/>
  <c r="AK4631" i="9"/>
  <c r="AN4631" i="9"/>
  <c r="AK4619" i="9"/>
  <c r="AN4619" i="9"/>
  <c r="AK4603" i="9"/>
  <c r="AN4603" i="9"/>
  <c r="AK4591" i="9"/>
  <c r="AN4591" i="9"/>
  <c r="AK4587" i="9"/>
  <c r="AN4587" i="9"/>
  <c r="AK4563" i="9"/>
  <c r="AN4563" i="9"/>
  <c r="AK4551" i="9"/>
  <c r="AN4551" i="9"/>
  <c r="AK4539" i="9"/>
  <c r="AN4539" i="9"/>
  <c r="AK4535" i="9"/>
  <c r="AN4535" i="9"/>
  <c r="AK4523" i="9"/>
  <c r="AN4523" i="9"/>
  <c r="AK4503" i="9"/>
  <c r="AN4503" i="9"/>
  <c r="AK4491" i="9"/>
  <c r="AN4491" i="9"/>
  <c r="AK4479" i="9"/>
  <c r="AN4479" i="9"/>
  <c r="AK4467" i="9"/>
  <c r="AN4467" i="9"/>
  <c r="AK4463" i="9"/>
  <c r="AN4463" i="9"/>
  <c r="AK4451" i="9"/>
  <c r="AN4451" i="9"/>
  <c r="AK4447" i="9"/>
  <c r="AN4447" i="9"/>
  <c r="AK4435" i="9"/>
  <c r="AN4435" i="9"/>
  <c r="AK4423" i="9"/>
  <c r="AN4423" i="9"/>
  <c r="AK4395" i="9"/>
  <c r="AN4395" i="9"/>
  <c r="AK4391" i="9"/>
  <c r="AN4391" i="9"/>
  <c r="AK4371" i="9"/>
  <c r="AN4371" i="9"/>
  <c r="AK4359" i="9"/>
  <c r="AN4359" i="9"/>
  <c r="AK4355" i="9"/>
  <c r="AN4355" i="9"/>
  <c r="AK4339" i="9"/>
  <c r="AN4339" i="9"/>
  <c r="AK4327" i="9"/>
  <c r="AN4327" i="9"/>
  <c r="AK4299" i="9"/>
  <c r="AN4299" i="9"/>
  <c r="AK4287" i="9"/>
  <c r="AN4287" i="9"/>
  <c r="AK4283" i="9"/>
  <c r="AN4283" i="9"/>
  <c r="AK4279" i="9"/>
  <c r="AN4279" i="9"/>
  <c r="AK4267" i="9"/>
  <c r="AN4267" i="9"/>
  <c r="AK4255" i="9"/>
  <c r="AN4255" i="9"/>
  <c r="AK4243" i="9"/>
  <c r="AN4243" i="9"/>
  <c r="AK4231" i="9"/>
  <c r="AN4231" i="9"/>
  <c r="AK4227" i="9"/>
  <c r="AN4227" i="9"/>
  <c r="AK4223" i="9"/>
  <c r="AN4223" i="9"/>
  <c r="AK4219" i="9"/>
  <c r="AN4219" i="9"/>
  <c r="AK4215" i="9"/>
  <c r="AN4215" i="9"/>
  <c r="AK4211" i="9"/>
  <c r="AN4211" i="9"/>
  <c r="AK4199" i="9"/>
  <c r="AN4199" i="9"/>
  <c r="AK4187" i="9"/>
  <c r="AN4187" i="9"/>
  <c r="AK4171" i="9"/>
  <c r="AN4171" i="9"/>
  <c r="AK4159" i="9"/>
  <c r="AN4159" i="9"/>
  <c r="AK4155" i="9"/>
  <c r="AN4155" i="9"/>
  <c r="AK4143" i="9"/>
  <c r="AN4143" i="9"/>
  <c r="AK4139" i="9"/>
  <c r="AN4139" i="9"/>
  <c r="AK4127" i="9"/>
  <c r="AN4127" i="9"/>
  <c r="AK4111" i="9"/>
  <c r="AN4111" i="9"/>
  <c r="AK4095" i="9"/>
  <c r="AN4095" i="9"/>
  <c r="AK4083" i="9"/>
  <c r="AN4083" i="9"/>
  <c r="AK4079" i="9"/>
  <c r="AN4079" i="9"/>
  <c r="AK4067" i="9"/>
  <c r="AN4067" i="9"/>
  <c r="AK4063" i="9"/>
  <c r="AN4063" i="9"/>
  <c r="AK4047" i="9"/>
  <c r="AN4047" i="9"/>
  <c r="AK4035" i="9"/>
  <c r="AN4035" i="9"/>
  <c r="AK4023" i="9"/>
  <c r="AN4023" i="9"/>
  <c r="AK4019" i="9"/>
  <c r="AN4019" i="9"/>
  <c r="AK4003" i="9"/>
  <c r="AN4003" i="9"/>
  <c r="AK3991" i="9"/>
  <c r="AN3991" i="9"/>
  <c r="AK3979" i="9"/>
  <c r="AN3979" i="9"/>
  <c r="AK3959" i="9"/>
  <c r="AN3959" i="9"/>
  <c r="AK3939" i="9"/>
  <c r="AN3939" i="9"/>
  <c r="AK3927" i="9"/>
  <c r="AN3927" i="9"/>
  <c r="AK3915" i="9"/>
  <c r="AN3915" i="9"/>
  <c r="AK3895" i="9"/>
  <c r="AN3895" i="9"/>
  <c r="AK3883" i="9"/>
  <c r="AN3883" i="9"/>
  <c r="AK3871" i="9"/>
  <c r="AN3871" i="9"/>
  <c r="AK3855" i="9"/>
  <c r="AN3855" i="9"/>
  <c r="AK3843" i="9"/>
  <c r="AN3843" i="9"/>
  <c r="AK3831" i="9"/>
  <c r="AN3831" i="9"/>
  <c r="AK3827" i="9"/>
  <c r="AN3827" i="9"/>
  <c r="AK3823" i="9"/>
  <c r="AN3823" i="9"/>
  <c r="AK3811" i="9"/>
  <c r="AN3811" i="9"/>
  <c r="AK3807" i="9"/>
  <c r="AN3807" i="9"/>
  <c r="AK3803" i="9"/>
  <c r="AN3803" i="9"/>
  <c r="AK3791" i="9"/>
  <c r="AN3791" i="9"/>
  <c r="AK3779" i="9"/>
  <c r="AN3779" i="9"/>
  <c r="AK3759" i="9"/>
  <c r="AN3759" i="9"/>
  <c r="AK3743" i="9"/>
  <c r="AN3743" i="9"/>
  <c r="AK3731" i="9"/>
  <c r="AN3731" i="9"/>
  <c r="AK3719" i="9"/>
  <c r="AN3719" i="9"/>
  <c r="AK3715" i="9"/>
  <c r="AN3715" i="9"/>
  <c r="AK3703" i="9"/>
  <c r="AN3703" i="9"/>
  <c r="AK3691" i="9"/>
  <c r="AN3691" i="9"/>
  <c r="AK3687" i="9"/>
  <c r="AN3687" i="9"/>
  <c r="AK3683" i="9"/>
  <c r="AN3683" i="9"/>
  <c r="AK3671" i="9"/>
  <c r="AN3671" i="9"/>
  <c r="AK5658" i="9"/>
  <c r="AN5658" i="9"/>
  <c r="AK5654" i="9"/>
  <c r="AN5654" i="9"/>
  <c r="AK5650" i="9"/>
  <c r="AN5650" i="9"/>
  <c r="AK5646" i="9"/>
  <c r="AN5646" i="9"/>
  <c r="AK5642" i="9"/>
  <c r="AN5642" i="9"/>
  <c r="AK5638" i="9"/>
  <c r="AN5638" i="9"/>
  <c r="AK5634" i="9"/>
  <c r="AN5634" i="9"/>
  <c r="AK5630" i="9"/>
  <c r="AN5630" i="9"/>
  <c r="AK5626" i="9"/>
  <c r="AN5626" i="9"/>
  <c r="AK5622" i="9"/>
  <c r="AN5622" i="9"/>
  <c r="AK5618" i="9"/>
  <c r="AN5618" i="9"/>
  <c r="AK5614" i="9"/>
  <c r="AN5614" i="9"/>
  <c r="AK5610" i="9"/>
  <c r="AN5610" i="9"/>
  <c r="AK5606" i="9"/>
  <c r="AN5606" i="9"/>
  <c r="AK5602" i="9"/>
  <c r="AN5602" i="9"/>
  <c r="AK5598" i="9"/>
  <c r="AN5598" i="9"/>
  <c r="AK5594" i="9"/>
  <c r="AN5594" i="9"/>
  <c r="AK5590" i="9"/>
  <c r="AN5590" i="9"/>
  <c r="AK5586" i="9"/>
  <c r="AN5586" i="9"/>
  <c r="AK5582" i="9"/>
  <c r="AN5582" i="9"/>
  <c r="AK5578" i="9"/>
  <c r="AN5578" i="9"/>
  <c r="AK5574" i="9"/>
  <c r="AN5574" i="9"/>
  <c r="AK5570" i="9"/>
  <c r="AN5570" i="9"/>
  <c r="AK5566" i="9"/>
  <c r="AN5566" i="9"/>
  <c r="AK5562" i="9"/>
  <c r="AN5562" i="9"/>
  <c r="AK5558" i="9"/>
  <c r="AN5558" i="9"/>
  <c r="AK5554" i="9"/>
  <c r="AN5554" i="9"/>
  <c r="AK5550" i="9"/>
  <c r="AN5550" i="9"/>
  <c r="AK5546" i="9"/>
  <c r="AN5546" i="9"/>
  <c r="AK5542" i="9"/>
  <c r="AN5542" i="9"/>
  <c r="AK5538" i="9"/>
  <c r="AN5538" i="9"/>
  <c r="AK5534" i="9"/>
  <c r="AN5534" i="9"/>
  <c r="AK5530" i="9"/>
  <c r="AN5530" i="9"/>
  <c r="AK5526" i="9"/>
  <c r="AN5526" i="9"/>
  <c r="AK5522" i="9"/>
  <c r="AN5522" i="9"/>
  <c r="AK5518" i="9"/>
  <c r="AN5518" i="9"/>
  <c r="AK5514" i="9"/>
  <c r="AN5514" i="9"/>
  <c r="AK5510" i="9"/>
  <c r="AN5510" i="9"/>
  <c r="AK5506" i="9"/>
  <c r="AN5506" i="9"/>
  <c r="AK5502" i="9"/>
  <c r="AN5502" i="9"/>
  <c r="AK5498" i="9"/>
  <c r="AN5498" i="9"/>
  <c r="AK5494" i="9"/>
  <c r="AN5494" i="9"/>
  <c r="AK5490" i="9"/>
  <c r="AN5490" i="9"/>
  <c r="AK5486" i="9"/>
  <c r="AN5486" i="9"/>
  <c r="AK5482" i="9"/>
  <c r="AN5482" i="9"/>
  <c r="AK5478" i="9"/>
  <c r="AN5478" i="9"/>
  <c r="AK5474" i="9"/>
  <c r="AN5474" i="9"/>
  <c r="AK5470" i="9"/>
  <c r="AN5470" i="9"/>
  <c r="AK5466" i="9"/>
  <c r="AN5466" i="9"/>
  <c r="AK5462" i="9"/>
  <c r="AN5462" i="9"/>
  <c r="AK5458" i="9"/>
  <c r="AN5458" i="9"/>
  <c r="AK5454" i="9"/>
  <c r="AN5454" i="9"/>
  <c r="AK5450" i="9"/>
  <c r="AN5450" i="9"/>
  <c r="AK5446" i="9"/>
  <c r="AN5446" i="9"/>
  <c r="AK5442" i="9"/>
  <c r="AN5442" i="9"/>
  <c r="AK5438" i="9"/>
  <c r="AN5438" i="9"/>
  <c r="AK5434" i="9"/>
  <c r="AN5434" i="9"/>
  <c r="AK5430" i="9"/>
  <c r="AN5430" i="9"/>
  <c r="AK5426" i="9"/>
  <c r="AN5426" i="9"/>
  <c r="AK5422" i="9"/>
  <c r="AN5422" i="9"/>
  <c r="AK5418" i="9"/>
  <c r="AN5418" i="9"/>
  <c r="AK5414" i="9"/>
  <c r="AN5414" i="9"/>
  <c r="AK5410" i="9"/>
  <c r="AN5410" i="9"/>
  <c r="AK5406" i="9"/>
  <c r="AN5406" i="9"/>
  <c r="AK5402" i="9"/>
  <c r="AN5402" i="9"/>
  <c r="AK5398" i="9"/>
  <c r="AN5398" i="9"/>
  <c r="AK5394" i="9"/>
  <c r="AN5394" i="9"/>
  <c r="AK5390" i="9"/>
  <c r="AN5390" i="9"/>
  <c r="AK5386" i="9"/>
  <c r="AN5386" i="9"/>
  <c r="AK5382" i="9"/>
  <c r="AN5382" i="9"/>
  <c r="AK5378" i="9"/>
  <c r="AN5378" i="9"/>
  <c r="AK5374" i="9"/>
  <c r="AN5374" i="9"/>
  <c r="AK5370" i="9"/>
  <c r="AN5370" i="9"/>
  <c r="AK5366" i="9"/>
  <c r="AN5366" i="9"/>
  <c r="AK5362" i="9"/>
  <c r="AN5362" i="9"/>
  <c r="AK5358" i="9"/>
  <c r="AN5358" i="9"/>
  <c r="AK5354" i="9"/>
  <c r="AN5354" i="9"/>
  <c r="AK5350" i="9"/>
  <c r="AN5350" i="9"/>
  <c r="AK5346" i="9"/>
  <c r="AN5346" i="9"/>
  <c r="AK5342" i="9"/>
  <c r="AN5342" i="9"/>
  <c r="AK5338" i="9"/>
  <c r="AN5338" i="9"/>
  <c r="AK5334" i="9"/>
  <c r="AN5334" i="9"/>
  <c r="AK5330" i="9"/>
  <c r="AN5330" i="9"/>
  <c r="AK5326" i="9"/>
  <c r="AN5326" i="9"/>
  <c r="AK5322" i="9"/>
  <c r="AN5322" i="9"/>
  <c r="AK5318" i="9"/>
  <c r="AN5318" i="9"/>
  <c r="AK5314" i="9"/>
  <c r="AN5314" i="9"/>
  <c r="AK5310" i="9"/>
  <c r="AN5310" i="9"/>
  <c r="AK5306" i="9"/>
  <c r="AN5306" i="9"/>
  <c r="AK5302" i="9"/>
  <c r="AN5302" i="9"/>
  <c r="AK5298" i="9"/>
  <c r="AN5298" i="9"/>
  <c r="AK5294" i="9"/>
  <c r="AN5294" i="9"/>
  <c r="AK5290" i="9"/>
  <c r="AN5290" i="9"/>
  <c r="AK5286" i="9"/>
  <c r="AN5286" i="9"/>
  <c r="AK5282" i="9"/>
  <c r="AN5282" i="9"/>
  <c r="AK5278" i="9"/>
  <c r="AN5278" i="9"/>
  <c r="AK5274" i="9"/>
  <c r="AN5274" i="9"/>
  <c r="AK5270" i="9"/>
  <c r="AN5270" i="9"/>
  <c r="AK5266" i="9"/>
  <c r="AN5266" i="9"/>
  <c r="AK5262" i="9"/>
  <c r="AN5262" i="9"/>
  <c r="AK5258" i="9"/>
  <c r="AN5258" i="9"/>
  <c r="AK5254" i="9"/>
  <c r="AN5254" i="9"/>
  <c r="AK5250" i="9"/>
  <c r="AN5250" i="9"/>
  <c r="AK5246" i="9"/>
  <c r="AN5246" i="9"/>
  <c r="AK5242" i="9"/>
  <c r="AN5242" i="9"/>
  <c r="AK5238" i="9"/>
  <c r="AN5238" i="9"/>
  <c r="AK5234" i="9"/>
  <c r="AN5234" i="9"/>
  <c r="AK5230" i="9"/>
  <c r="AN5230" i="9"/>
  <c r="AK5226" i="9"/>
  <c r="AN5226" i="9"/>
  <c r="AK5222" i="9"/>
  <c r="AN5222" i="9"/>
  <c r="AK5218" i="9"/>
  <c r="AN5218" i="9"/>
  <c r="AK5214" i="9"/>
  <c r="AN5214" i="9"/>
  <c r="AK5210" i="9"/>
  <c r="AN5210" i="9"/>
  <c r="AK5206" i="9"/>
  <c r="AN5206" i="9"/>
  <c r="AK5202" i="9"/>
  <c r="AN5202" i="9"/>
  <c r="AK5198" i="9"/>
  <c r="AN5198" i="9"/>
  <c r="AK5194" i="9"/>
  <c r="AN5194" i="9"/>
  <c r="AK5190" i="9"/>
  <c r="AN5190" i="9"/>
  <c r="AK5186" i="9"/>
  <c r="AN5186" i="9"/>
  <c r="AK5182" i="9"/>
  <c r="AN5182" i="9"/>
  <c r="AK5178" i="9"/>
  <c r="AN5178" i="9"/>
  <c r="AK5174" i="9"/>
  <c r="AN5174" i="9"/>
  <c r="AK5170" i="9"/>
  <c r="AN5170" i="9"/>
  <c r="AK5166" i="9"/>
  <c r="AN5166" i="9"/>
  <c r="AK5162" i="9"/>
  <c r="AN5162" i="9"/>
  <c r="AK5158" i="9"/>
  <c r="AN5158" i="9"/>
  <c r="AK5154" i="9"/>
  <c r="AN5154" i="9"/>
  <c r="AK5150" i="9"/>
  <c r="AN5150" i="9"/>
  <c r="AK5146" i="9"/>
  <c r="AN5146" i="9"/>
  <c r="AK5142" i="9"/>
  <c r="AN5142" i="9"/>
  <c r="AK5138" i="9"/>
  <c r="AN5138" i="9"/>
  <c r="AK5134" i="9"/>
  <c r="AN5134" i="9"/>
  <c r="AK5130" i="9"/>
  <c r="AN5130" i="9"/>
  <c r="AK5126" i="9"/>
  <c r="AN5126" i="9"/>
  <c r="AK5122" i="9"/>
  <c r="AN5122" i="9"/>
  <c r="AK5118" i="9"/>
  <c r="AN5118" i="9"/>
  <c r="AK5114" i="9"/>
  <c r="AN5114" i="9"/>
  <c r="AK5110" i="9"/>
  <c r="AN5110" i="9"/>
  <c r="AK5106" i="9"/>
  <c r="AN5106" i="9"/>
  <c r="AK5102" i="9"/>
  <c r="AN5102" i="9"/>
  <c r="AK5098" i="9"/>
  <c r="AN5098" i="9"/>
  <c r="AK5094" i="9"/>
  <c r="AN5094" i="9"/>
  <c r="AK5090" i="9"/>
  <c r="AN5090" i="9"/>
  <c r="AK5086" i="9"/>
  <c r="AN5086" i="9"/>
  <c r="AK5082" i="9"/>
  <c r="AN5082" i="9"/>
  <c r="AK5078" i="9"/>
  <c r="AN5078" i="9"/>
  <c r="AK5074" i="9"/>
  <c r="AN5074" i="9"/>
  <c r="AK5070" i="9"/>
  <c r="AN5070" i="9"/>
  <c r="AK5066" i="9"/>
  <c r="AN5066" i="9"/>
  <c r="AK5062" i="9"/>
  <c r="AN5062" i="9"/>
  <c r="AK5058" i="9"/>
  <c r="AN5058" i="9"/>
  <c r="AK5054" i="9"/>
  <c r="AN5054" i="9"/>
  <c r="AK5050" i="9"/>
  <c r="AN5050" i="9"/>
  <c r="AK5046" i="9"/>
  <c r="AN5046" i="9"/>
  <c r="AK5042" i="9"/>
  <c r="AN5042" i="9"/>
  <c r="AK5038" i="9"/>
  <c r="AN5038" i="9"/>
  <c r="AK5034" i="9"/>
  <c r="AN5034" i="9"/>
  <c r="AK5030" i="9"/>
  <c r="AN5030" i="9"/>
  <c r="AK5026" i="9"/>
  <c r="AN5026" i="9"/>
  <c r="AK5022" i="9"/>
  <c r="AN5022" i="9"/>
  <c r="AK5018" i="9"/>
  <c r="AN5018" i="9"/>
  <c r="AK5014" i="9"/>
  <c r="AN5014" i="9"/>
  <c r="AK5010" i="9"/>
  <c r="AN5010" i="9"/>
  <c r="AK5006" i="9"/>
  <c r="AN5006" i="9"/>
  <c r="AK5002" i="9"/>
  <c r="AN5002" i="9"/>
  <c r="AK4998" i="9"/>
  <c r="AN4998" i="9"/>
  <c r="AK4994" i="9"/>
  <c r="AN4994" i="9"/>
  <c r="AK4990" i="9"/>
  <c r="AN4990" i="9"/>
  <c r="AK4986" i="9"/>
  <c r="AN4986" i="9"/>
  <c r="AK4982" i="9"/>
  <c r="AN4982" i="9"/>
  <c r="AK4978" i="9"/>
  <c r="AN4978" i="9"/>
  <c r="AK4974" i="9"/>
  <c r="AN4974" i="9"/>
  <c r="AK4970" i="9"/>
  <c r="AN4970" i="9"/>
  <c r="AK4966" i="9"/>
  <c r="AN4966" i="9"/>
  <c r="AK4962" i="9"/>
  <c r="AN4962" i="9"/>
  <c r="AK4958" i="9"/>
  <c r="AN4958" i="9"/>
  <c r="AK4954" i="9"/>
  <c r="AN4954" i="9"/>
  <c r="AK4950" i="9"/>
  <c r="AN4950" i="9"/>
  <c r="AK4946" i="9"/>
  <c r="AN4946" i="9"/>
  <c r="AK4942" i="9"/>
  <c r="AN4942" i="9"/>
  <c r="AK4938" i="9"/>
  <c r="AN4938" i="9"/>
  <c r="AK4934" i="9"/>
  <c r="AN4934" i="9"/>
  <c r="AK4930" i="9"/>
  <c r="AN4930" i="9"/>
  <c r="AK4926" i="9"/>
  <c r="AN4926" i="9"/>
  <c r="AK4922" i="9"/>
  <c r="AN4922" i="9"/>
  <c r="AK4918" i="9"/>
  <c r="AN4918" i="9"/>
  <c r="AK4914" i="9"/>
  <c r="AN4914" i="9"/>
  <c r="AK4910" i="9"/>
  <c r="AN4910" i="9"/>
  <c r="AK4906" i="9"/>
  <c r="AN4906" i="9"/>
  <c r="AK4902" i="9"/>
  <c r="AN4902" i="9"/>
  <c r="AK4898" i="9"/>
  <c r="AN4898" i="9"/>
  <c r="AK4894" i="9"/>
  <c r="AN4894" i="9"/>
  <c r="AK4890" i="9"/>
  <c r="AN4890" i="9"/>
  <c r="AK4886" i="9"/>
  <c r="AN4886" i="9"/>
  <c r="AK4882" i="9"/>
  <c r="AN4882" i="9"/>
  <c r="AK4878" i="9"/>
  <c r="AN4878" i="9"/>
  <c r="AK4874" i="9"/>
  <c r="AN4874" i="9"/>
  <c r="AK4870" i="9"/>
  <c r="AN4870" i="9"/>
  <c r="AK4866" i="9"/>
  <c r="AN4866" i="9"/>
  <c r="AK4862" i="9"/>
  <c r="AN4862" i="9"/>
  <c r="AK4858" i="9"/>
  <c r="AN4858" i="9"/>
  <c r="AK4854" i="9"/>
  <c r="AN4854" i="9"/>
  <c r="AK4850" i="9"/>
  <c r="AN4850" i="9"/>
  <c r="AK4846" i="9"/>
  <c r="AN4846" i="9"/>
  <c r="AK4842" i="9"/>
  <c r="AN4842" i="9"/>
  <c r="AK4838" i="9"/>
  <c r="AN4838" i="9"/>
  <c r="AK4834" i="9"/>
  <c r="AN4834" i="9"/>
  <c r="AK4830" i="9"/>
  <c r="AN4830" i="9"/>
  <c r="AK4826" i="9"/>
  <c r="AN4826" i="9"/>
  <c r="AK4822" i="9"/>
  <c r="AN4822" i="9"/>
  <c r="AK4818" i="9"/>
  <c r="AN4818" i="9"/>
  <c r="AK4814" i="9"/>
  <c r="AN4814" i="9"/>
  <c r="AK4810" i="9"/>
  <c r="AN4810" i="9"/>
  <c r="AK4806" i="9"/>
  <c r="AN4806" i="9"/>
  <c r="AK4802" i="9"/>
  <c r="AN4802" i="9"/>
  <c r="AK4798" i="9"/>
  <c r="AN4798" i="9"/>
  <c r="AK4794" i="9"/>
  <c r="AN4794" i="9"/>
  <c r="AK4790" i="9"/>
  <c r="AN4790" i="9"/>
  <c r="AK4786" i="9"/>
  <c r="AN4786" i="9"/>
  <c r="AK4782" i="9"/>
  <c r="AN4782" i="9"/>
  <c r="AK4778" i="9"/>
  <c r="AN4778" i="9"/>
  <c r="AK4774" i="9"/>
  <c r="AN4774" i="9"/>
  <c r="AK4770" i="9"/>
  <c r="AN4770" i="9"/>
  <c r="AK4766" i="9"/>
  <c r="AN4766" i="9"/>
  <c r="AK4762" i="9"/>
  <c r="AN4762" i="9"/>
  <c r="AK4758" i="9"/>
  <c r="AN4758" i="9"/>
  <c r="AK4754" i="9"/>
  <c r="AN4754" i="9"/>
  <c r="AK4750" i="9"/>
  <c r="AN4750" i="9"/>
  <c r="AK4746" i="9"/>
  <c r="AN4746" i="9"/>
  <c r="AK4742" i="9"/>
  <c r="AN4742" i="9"/>
  <c r="AK4738" i="9"/>
  <c r="AN4738" i="9"/>
  <c r="AK4734" i="9"/>
  <c r="AN4734" i="9"/>
  <c r="AK4730" i="9"/>
  <c r="AN4730" i="9"/>
  <c r="AK4726" i="9"/>
  <c r="AN4726" i="9"/>
  <c r="AK4722" i="9"/>
  <c r="AN4722" i="9"/>
  <c r="AK4718" i="9"/>
  <c r="AN4718" i="9"/>
  <c r="AK4714" i="9"/>
  <c r="AN4714" i="9"/>
  <c r="AK4710" i="9"/>
  <c r="AN4710" i="9"/>
  <c r="AK4706" i="9"/>
  <c r="AN4706" i="9"/>
  <c r="AK4702" i="9"/>
  <c r="AN4702" i="9"/>
  <c r="AK4698" i="9"/>
  <c r="AN4698" i="9"/>
  <c r="AK4694" i="9"/>
  <c r="AN4694" i="9"/>
  <c r="AK4690" i="9"/>
  <c r="AN4690" i="9"/>
  <c r="AK4686" i="9"/>
  <c r="AN4686" i="9"/>
  <c r="AK4682" i="9"/>
  <c r="AN4682" i="9"/>
  <c r="AK4678" i="9"/>
  <c r="AN4678" i="9"/>
  <c r="AK4674" i="9"/>
  <c r="AN4674" i="9"/>
  <c r="AK4670" i="9"/>
  <c r="AN4670" i="9"/>
  <c r="AK4666" i="9"/>
  <c r="AN4666" i="9"/>
  <c r="AK4662" i="9"/>
  <c r="AN4662" i="9"/>
  <c r="AK4658" i="9"/>
  <c r="AN4658" i="9"/>
  <c r="AK4654" i="9"/>
  <c r="AN4654" i="9"/>
  <c r="AK4650" i="9"/>
  <c r="AN4650" i="9"/>
  <c r="AK4646" i="9"/>
  <c r="AN4646" i="9"/>
  <c r="AK4642" i="9"/>
  <c r="AN4642" i="9"/>
  <c r="AK4638" i="9"/>
  <c r="AN4638" i="9"/>
  <c r="AK4634" i="9"/>
  <c r="AN4634" i="9"/>
  <c r="AK4630" i="9"/>
  <c r="AN4630" i="9"/>
  <c r="AK4626" i="9"/>
  <c r="AN4626" i="9"/>
  <c r="AK4622" i="9"/>
  <c r="AN4622" i="9"/>
  <c r="AK4618" i="9"/>
  <c r="AN4618" i="9"/>
  <c r="AK4614" i="9"/>
  <c r="AN4614" i="9"/>
  <c r="AK4610" i="9"/>
  <c r="AN4610" i="9"/>
  <c r="AK4606" i="9"/>
  <c r="AN4606" i="9"/>
  <c r="AK4602" i="9"/>
  <c r="AN4602" i="9"/>
  <c r="AK4598" i="9"/>
  <c r="AN4598" i="9"/>
  <c r="AK4594" i="9"/>
  <c r="AN4594" i="9"/>
  <c r="AK4590" i="9"/>
  <c r="AN4590" i="9"/>
  <c r="AK4586" i="9"/>
  <c r="AN4586" i="9"/>
  <c r="AK4582" i="9"/>
  <c r="AN4582" i="9"/>
  <c r="AK4578" i="9"/>
  <c r="AN4578" i="9"/>
  <c r="AK4574" i="9"/>
  <c r="AN4574" i="9"/>
  <c r="AK4570" i="9"/>
  <c r="AN4570" i="9"/>
  <c r="AK4566" i="9"/>
  <c r="AN4566" i="9"/>
  <c r="AK4562" i="9"/>
  <c r="AN4562" i="9"/>
  <c r="AK4558" i="9"/>
  <c r="AN4558" i="9"/>
  <c r="AK4554" i="9"/>
  <c r="AN4554" i="9"/>
  <c r="AK4550" i="9"/>
  <c r="AN4550" i="9"/>
  <c r="AK4546" i="9"/>
  <c r="AN4546" i="9"/>
  <c r="AK4542" i="9"/>
  <c r="AN4542" i="9"/>
  <c r="AK4538" i="9"/>
  <c r="AN4538" i="9"/>
  <c r="AK4534" i="9"/>
  <c r="AN4534" i="9"/>
  <c r="AK4530" i="9"/>
  <c r="AN4530" i="9"/>
  <c r="AK4526" i="9"/>
  <c r="AN4526" i="9"/>
  <c r="AK4522" i="9"/>
  <c r="AN4522" i="9"/>
  <c r="AK4518" i="9"/>
  <c r="AN4518" i="9"/>
  <c r="AK4514" i="9"/>
  <c r="AN4514" i="9"/>
  <c r="AK4510" i="9"/>
  <c r="AN4510" i="9"/>
  <c r="AK4506" i="9"/>
  <c r="AN4506" i="9"/>
  <c r="AK4502" i="9"/>
  <c r="AN4502" i="9"/>
  <c r="AK4498" i="9"/>
  <c r="AN4498" i="9"/>
  <c r="AK4494" i="9"/>
  <c r="AN4494" i="9"/>
  <c r="AK4490" i="9"/>
  <c r="AN4490" i="9"/>
  <c r="AK4486" i="9"/>
  <c r="AN4486" i="9"/>
  <c r="AK4482" i="9"/>
  <c r="AN4482" i="9"/>
  <c r="AK4478" i="9"/>
  <c r="AN4478" i="9"/>
  <c r="AK4474" i="9"/>
  <c r="AN4474" i="9"/>
  <c r="AK4470" i="9"/>
  <c r="AN4470" i="9"/>
  <c r="AK4466" i="9"/>
  <c r="AN4466" i="9"/>
  <c r="AK4462" i="9"/>
  <c r="AN4462" i="9"/>
  <c r="AK4458" i="9"/>
  <c r="AN4458" i="9"/>
  <c r="AK4454" i="9"/>
  <c r="AN4454" i="9"/>
  <c r="AK4450" i="9"/>
  <c r="AN4450" i="9"/>
  <c r="AK4446" i="9"/>
  <c r="AN4446" i="9"/>
  <c r="AK4442" i="9"/>
  <c r="AN4442" i="9"/>
  <c r="AK4438" i="9"/>
  <c r="AN4438" i="9"/>
  <c r="AK4434" i="9"/>
  <c r="AN4434" i="9"/>
  <c r="AK4430" i="9"/>
  <c r="AN4430" i="9"/>
  <c r="AK4426" i="9"/>
  <c r="AN4426" i="9"/>
  <c r="AK4422" i="9"/>
  <c r="AN4422" i="9"/>
  <c r="AK4418" i="9"/>
  <c r="AN4418" i="9"/>
  <c r="AK4414" i="9"/>
  <c r="AN4414" i="9"/>
  <c r="AK4410" i="9"/>
  <c r="AN4410" i="9"/>
  <c r="AK4406" i="9"/>
  <c r="AN4406" i="9"/>
  <c r="AK4402" i="9"/>
  <c r="AN4402" i="9"/>
  <c r="AK4398" i="9"/>
  <c r="AN4398" i="9"/>
  <c r="AK4394" i="9"/>
  <c r="AN4394" i="9"/>
  <c r="AK4390" i="9"/>
  <c r="AN4390" i="9"/>
  <c r="AK4386" i="9"/>
  <c r="AN4386" i="9"/>
  <c r="AK4382" i="9"/>
  <c r="AN4382" i="9"/>
  <c r="AK4378" i="9"/>
  <c r="AN4378" i="9"/>
  <c r="AK4374" i="9"/>
  <c r="AN4374" i="9"/>
  <c r="AK4370" i="9"/>
  <c r="AN4370" i="9"/>
  <c r="AK4366" i="9"/>
  <c r="AN4366" i="9"/>
  <c r="AK4362" i="9"/>
  <c r="AN4362" i="9"/>
  <c r="AK4358" i="9"/>
  <c r="AN4358" i="9"/>
  <c r="AK4354" i="9"/>
  <c r="AN4354" i="9"/>
  <c r="AK4350" i="9"/>
  <c r="AN4350" i="9"/>
  <c r="AK4346" i="9"/>
  <c r="AN4346" i="9"/>
  <c r="AK4342" i="9"/>
  <c r="AN4342" i="9"/>
  <c r="AK4338" i="9"/>
  <c r="AN4338" i="9"/>
  <c r="AK4334" i="9"/>
  <c r="AN4334" i="9"/>
  <c r="AK4330" i="9"/>
  <c r="AN4330" i="9"/>
  <c r="AK4326" i="9"/>
  <c r="AN4326" i="9"/>
  <c r="AK4322" i="9"/>
  <c r="AN4322" i="9"/>
  <c r="AK4318" i="9"/>
  <c r="AN4318" i="9"/>
  <c r="AK4314" i="9"/>
  <c r="AN4314" i="9"/>
  <c r="AK4310" i="9"/>
  <c r="AN4310" i="9"/>
  <c r="AK4306" i="9"/>
  <c r="AN4306" i="9"/>
  <c r="AK4302" i="9"/>
  <c r="AN4302" i="9"/>
  <c r="AK4298" i="9"/>
  <c r="AN4298" i="9"/>
  <c r="AK4294" i="9"/>
  <c r="AN4294" i="9"/>
  <c r="AK4290" i="9"/>
  <c r="AN4290" i="9"/>
  <c r="AK4286" i="9"/>
  <c r="AN4286" i="9"/>
  <c r="AK4282" i="9"/>
  <c r="AN4282" i="9"/>
  <c r="AK4278" i="9"/>
  <c r="AN4278" i="9"/>
  <c r="AK4274" i="9"/>
  <c r="AN4274" i="9"/>
  <c r="AK4270" i="9"/>
  <c r="AN4270" i="9"/>
  <c r="AK4266" i="9"/>
  <c r="AN4266" i="9"/>
  <c r="AK4262" i="9"/>
  <c r="AN4262" i="9"/>
  <c r="AK4258" i="9"/>
  <c r="AN4258" i="9"/>
  <c r="AK4254" i="9"/>
  <c r="AN4254" i="9"/>
  <c r="AK4250" i="9"/>
  <c r="AN4250" i="9"/>
  <c r="AK4246" i="9"/>
  <c r="AN4246" i="9"/>
  <c r="AK4242" i="9"/>
  <c r="AN4242" i="9"/>
  <c r="AK4238" i="9"/>
  <c r="AN4238" i="9"/>
  <c r="AK4234" i="9"/>
  <c r="AN4234" i="9"/>
  <c r="AK4230" i="9"/>
  <c r="AN4230" i="9"/>
  <c r="AK4226" i="9"/>
  <c r="AN4226" i="9"/>
  <c r="AK4222" i="9"/>
  <c r="AN4222" i="9"/>
  <c r="AK4218" i="9"/>
  <c r="AN4218" i="9"/>
  <c r="AK4214" i="9"/>
  <c r="AN4214" i="9"/>
  <c r="AK4210" i="9"/>
  <c r="AN4210" i="9"/>
  <c r="AK4206" i="9"/>
  <c r="AN4206" i="9"/>
  <c r="AK4202" i="9"/>
  <c r="AN4202" i="9"/>
  <c r="AK4198" i="9"/>
  <c r="AN4198" i="9"/>
  <c r="AK4194" i="9"/>
  <c r="AN4194" i="9"/>
  <c r="AK4190" i="9"/>
  <c r="AN4190" i="9"/>
  <c r="AK4186" i="9"/>
  <c r="AN4186" i="9"/>
  <c r="AK4182" i="9"/>
  <c r="AN4182" i="9"/>
  <c r="AK4178" i="9"/>
  <c r="AN4178" i="9"/>
  <c r="AK4174" i="9"/>
  <c r="AN4174" i="9"/>
  <c r="AK4170" i="9"/>
  <c r="AN4170" i="9"/>
  <c r="AK4166" i="9"/>
  <c r="AN4166" i="9"/>
  <c r="AK4162" i="9"/>
  <c r="AN4162" i="9"/>
  <c r="AK4158" i="9"/>
  <c r="AN4158" i="9"/>
  <c r="AK4154" i="9"/>
  <c r="AN4154" i="9"/>
  <c r="AK4150" i="9"/>
  <c r="AN4150" i="9"/>
  <c r="AK4146" i="9"/>
  <c r="AN4146" i="9"/>
  <c r="AK4142" i="9"/>
  <c r="AN4142" i="9"/>
  <c r="AK4138" i="9"/>
  <c r="AN4138" i="9"/>
  <c r="AK4134" i="9"/>
  <c r="AN4134" i="9"/>
  <c r="AK4130" i="9"/>
  <c r="AN4130" i="9"/>
  <c r="AK4126" i="9"/>
  <c r="AN4126" i="9"/>
  <c r="AK4122" i="9"/>
  <c r="AN4122" i="9"/>
  <c r="AK4118" i="9"/>
  <c r="AN4118" i="9"/>
  <c r="AK4114" i="9"/>
  <c r="AN4114" i="9"/>
  <c r="AK4110" i="9"/>
  <c r="AN4110" i="9"/>
  <c r="AK4106" i="9"/>
  <c r="AN4106" i="9"/>
  <c r="AK4102" i="9"/>
  <c r="AN4102" i="9"/>
  <c r="AK4098" i="9"/>
  <c r="AN4098" i="9"/>
  <c r="AK4094" i="9"/>
  <c r="AN4094" i="9"/>
  <c r="AK4090" i="9"/>
  <c r="AN4090" i="9"/>
  <c r="AK4086" i="9"/>
  <c r="AN4086" i="9"/>
  <c r="AK4082" i="9"/>
  <c r="AN4082" i="9"/>
  <c r="AK4078" i="9"/>
  <c r="AN4078" i="9"/>
  <c r="AK4074" i="9"/>
  <c r="AN4074" i="9"/>
  <c r="AK4070" i="9"/>
  <c r="AN4070" i="9"/>
  <c r="AK4066" i="9"/>
  <c r="AN4066" i="9"/>
  <c r="AK4062" i="9"/>
  <c r="AN4062" i="9"/>
  <c r="AK4058" i="9"/>
  <c r="AN4058" i="9"/>
  <c r="AK4054" i="9"/>
  <c r="AN4054" i="9"/>
  <c r="AK4050" i="9"/>
  <c r="AN4050" i="9"/>
  <c r="AK4046" i="9"/>
  <c r="AN4046" i="9"/>
  <c r="AK4042" i="9"/>
  <c r="AN4042" i="9"/>
  <c r="AK4038" i="9"/>
  <c r="AN4038" i="9"/>
  <c r="AK4034" i="9"/>
  <c r="AN4034" i="9"/>
  <c r="AK4030" i="9"/>
  <c r="AN4030" i="9"/>
  <c r="AK4026" i="9"/>
  <c r="AN4026" i="9"/>
  <c r="AK4022" i="9"/>
  <c r="AN4022" i="9"/>
  <c r="AK4018" i="9"/>
  <c r="AN4018" i="9"/>
  <c r="AK4014" i="9"/>
  <c r="AN4014" i="9"/>
  <c r="AK4010" i="9"/>
  <c r="AN4010" i="9"/>
  <c r="AK4006" i="9"/>
  <c r="AN4006" i="9"/>
  <c r="AK4002" i="9"/>
  <c r="AN4002" i="9"/>
  <c r="AK3998" i="9"/>
  <c r="AN3998" i="9"/>
  <c r="AK3994" i="9"/>
  <c r="AN3994" i="9"/>
  <c r="AK3990" i="9"/>
  <c r="AN3990" i="9"/>
  <c r="AK3986" i="9"/>
  <c r="AN3986" i="9"/>
  <c r="AK3982" i="9"/>
  <c r="AN3982" i="9"/>
  <c r="AK3978" i="9"/>
  <c r="AN3978" i="9"/>
  <c r="AK3974" i="9"/>
  <c r="AN3974" i="9"/>
  <c r="AK3970" i="9"/>
  <c r="AN3970" i="9"/>
  <c r="AK3966" i="9"/>
  <c r="AN3966" i="9"/>
  <c r="AK3962" i="9"/>
  <c r="AN3962" i="9"/>
  <c r="AK3958" i="9"/>
  <c r="AN3958" i="9"/>
  <c r="AK3954" i="9"/>
  <c r="AN3954" i="9"/>
  <c r="AK3950" i="9"/>
  <c r="AN3950" i="9"/>
  <c r="AK3946" i="9"/>
  <c r="AN3946" i="9"/>
  <c r="AK3942" i="9"/>
  <c r="AN3942" i="9"/>
  <c r="AK3938" i="9"/>
  <c r="AN3938" i="9"/>
  <c r="AK3934" i="9"/>
  <c r="AN3934" i="9"/>
  <c r="AK3930" i="9"/>
  <c r="AN3930" i="9"/>
  <c r="AK3926" i="9"/>
  <c r="AN3926" i="9"/>
  <c r="AK3922" i="9"/>
  <c r="AN3922" i="9"/>
  <c r="AK3918" i="9"/>
  <c r="AN3918" i="9"/>
  <c r="AK3914" i="9"/>
  <c r="AN3914" i="9"/>
  <c r="AK3910" i="9"/>
  <c r="AN3910" i="9"/>
  <c r="AK3906" i="9"/>
  <c r="AN3906" i="9"/>
  <c r="AK3902" i="9"/>
  <c r="AN3902" i="9"/>
  <c r="AK3898" i="9"/>
  <c r="AN3898" i="9"/>
  <c r="AK3894" i="9"/>
  <c r="AN3894" i="9"/>
  <c r="AK3890" i="9"/>
  <c r="AN3890" i="9"/>
  <c r="AK3886" i="9"/>
  <c r="AN3886" i="9"/>
  <c r="AK3882" i="9"/>
  <c r="AN3882" i="9"/>
  <c r="AK3878" i="9"/>
  <c r="AN3878" i="9"/>
  <c r="AK3874" i="9"/>
  <c r="AN3874" i="9"/>
  <c r="AK3870" i="9"/>
  <c r="AN3870" i="9"/>
  <c r="AK3866" i="9"/>
  <c r="AN3866" i="9"/>
  <c r="AK3862" i="9"/>
  <c r="AN3862" i="9"/>
  <c r="AK3858" i="9"/>
  <c r="AN3858" i="9"/>
  <c r="AK3854" i="9"/>
  <c r="AN3854" i="9"/>
  <c r="AK3850" i="9"/>
  <c r="AN3850" i="9"/>
  <c r="AK3846" i="9"/>
  <c r="AN3846" i="9"/>
  <c r="AK3842" i="9"/>
  <c r="AN3842" i="9"/>
  <c r="AK3838" i="9"/>
  <c r="AN3838" i="9"/>
  <c r="AK3834" i="9"/>
  <c r="AN3834" i="9"/>
  <c r="AK3830" i="9"/>
  <c r="AN3830" i="9"/>
  <c r="AK3826" i="9"/>
  <c r="AN3826" i="9"/>
  <c r="AK3822" i="9"/>
  <c r="AN3822" i="9"/>
  <c r="AK3818" i="9"/>
  <c r="AN3818" i="9"/>
  <c r="AK3814" i="9"/>
  <c r="AN3814" i="9"/>
  <c r="AK3810" i="9"/>
  <c r="AN3810" i="9"/>
  <c r="AK3806" i="9"/>
  <c r="AN3806" i="9"/>
  <c r="AK3802" i="9"/>
  <c r="AN3802" i="9"/>
  <c r="AK3798" i="9"/>
  <c r="AN3798" i="9"/>
  <c r="AK3794" i="9"/>
  <c r="AN3794" i="9"/>
  <c r="AK3790" i="9"/>
  <c r="AN3790" i="9"/>
  <c r="AK3786" i="9"/>
  <c r="AN3786" i="9"/>
  <c r="AK3782" i="9"/>
  <c r="AN3782" i="9"/>
  <c r="AK3778" i="9"/>
  <c r="AN3778" i="9"/>
  <c r="AK3774" i="9"/>
  <c r="AN3774" i="9"/>
  <c r="AK3770" i="9"/>
  <c r="AN3770" i="9"/>
  <c r="AK3766" i="9"/>
  <c r="AN3766" i="9"/>
  <c r="AK3762" i="9"/>
  <c r="AN3762" i="9"/>
  <c r="AK3758" i="9"/>
  <c r="AN3758" i="9"/>
  <c r="AK3754" i="9"/>
  <c r="AN3754" i="9"/>
  <c r="AK3750" i="9"/>
  <c r="AN3750" i="9"/>
  <c r="AK3746" i="9"/>
  <c r="AN3746" i="9"/>
  <c r="AK3742" i="9"/>
  <c r="AN3742" i="9"/>
  <c r="AK3738" i="9"/>
  <c r="AN3738" i="9"/>
  <c r="AK3734" i="9"/>
  <c r="AN3734" i="9"/>
  <c r="AK3730" i="9"/>
  <c r="AN3730" i="9"/>
  <c r="AK3726" i="9"/>
  <c r="AN3726" i="9"/>
  <c r="AK3722" i="9"/>
  <c r="AN3722" i="9"/>
  <c r="AK3718" i="9"/>
  <c r="AN3718" i="9"/>
  <c r="AK3714" i="9"/>
  <c r="AN3714" i="9"/>
  <c r="AK3710" i="9"/>
  <c r="AN3710" i="9"/>
  <c r="AK3706" i="9"/>
  <c r="AN3706" i="9"/>
  <c r="AK3702" i="9"/>
  <c r="AN3702" i="9"/>
  <c r="AK3698" i="9"/>
  <c r="AN3698" i="9"/>
  <c r="AK3694" i="9"/>
  <c r="AN3694" i="9"/>
  <c r="AK3690" i="9"/>
  <c r="AN3690" i="9"/>
  <c r="AK3686" i="9"/>
  <c r="AN3686" i="9"/>
  <c r="AK3682" i="9"/>
  <c r="AN3682" i="9"/>
  <c r="AK3678" i="9"/>
  <c r="AN3678" i="9"/>
  <c r="AK3674" i="9"/>
  <c r="AN3674" i="9"/>
  <c r="AK3670" i="9"/>
  <c r="AN3670" i="9"/>
  <c r="AK3666" i="9"/>
  <c r="AN3666" i="9"/>
  <c r="AK3662" i="9"/>
  <c r="AN3662" i="9"/>
  <c r="AK3658" i="9"/>
  <c r="AN3658" i="9"/>
  <c r="AK3654" i="9"/>
  <c r="AN3654" i="9"/>
  <c r="AK3650" i="9"/>
  <c r="AN3650" i="9"/>
  <c r="AK3646" i="9"/>
  <c r="AN3646" i="9"/>
  <c r="AK3642" i="9"/>
  <c r="AN3642" i="9"/>
  <c r="AK3638" i="9"/>
  <c r="AN3638" i="9"/>
  <c r="AK3634" i="9"/>
  <c r="AN3634" i="9"/>
  <c r="AK3630" i="9"/>
  <c r="AN3630" i="9"/>
  <c r="AK3626" i="9"/>
  <c r="AN3626" i="9"/>
  <c r="AK3622" i="9"/>
  <c r="AN3622" i="9"/>
  <c r="AK3618" i="9"/>
  <c r="AN3618" i="9"/>
  <c r="AK3614" i="9"/>
  <c r="AN3614" i="9"/>
  <c r="AK3610" i="9"/>
  <c r="AN3610" i="9"/>
  <c r="AK3606" i="9"/>
  <c r="AN3606" i="9"/>
  <c r="AK3602" i="9"/>
  <c r="AN3602" i="9"/>
  <c r="AK3598" i="9"/>
  <c r="AN3598" i="9"/>
  <c r="AK3594" i="9"/>
  <c r="AN3594" i="9"/>
  <c r="AK3590" i="9"/>
  <c r="AN3590" i="9"/>
  <c r="AK3586" i="9"/>
  <c r="AN3586" i="9"/>
  <c r="AK3582" i="9"/>
  <c r="AN3582" i="9"/>
  <c r="AK3578" i="9"/>
  <c r="AN3578" i="9"/>
  <c r="AK3574" i="9"/>
  <c r="AN3574" i="9"/>
  <c r="AK3570" i="9"/>
  <c r="AN3570" i="9"/>
  <c r="AK3566" i="9"/>
  <c r="AN3566" i="9"/>
  <c r="AK3562" i="9"/>
  <c r="AN3562" i="9"/>
  <c r="AK3558" i="9"/>
  <c r="AN3558" i="9"/>
  <c r="AK3554" i="9"/>
  <c r="AN3554" i="9"/>
  <c r="AK3550" i="9"/>
  <c r="AN3550" i="9"/>
  <c r="AK3546" i="9"/>
  <c r="AN3546" i="9"/>
  <c r="AK3542" i="9"/>
  <c r="AN3542" i="9"/>
  <c r="AK3538" i="9"/>
  <c r="AN3538" i="9"/>
  <c r="AK3534" i="9"/>
  <c r="AN3534" i="9"/>
  <c r="AK3530" i="9"/>
  <c r="AN3530" i="9"/>
  <c r="AK3526" i="9"/>
  <c r="AN3526" i="9"/>
  <c r="AK3522" i="9"/>
  <c r="AN3522" i="9"/>
  <c r="AK3518" i="9"/>
  <c r="AN3518" i="9"/>
  <c r="AK3514" i="9"/>
  <c r="AN3514" i="9"/>
  <c r="AK3510" i="9"/>
  <c r="AN3510" i="9"/>
  <c r="AK3506" i="9"/>
  <c r="AN3506" i="9"/>
  <c r="AK3502" i="9"/>
  <c r="AN3502" i="9"/>
  <c r="AK3498" i="9"/>
  <c r="AN3498" i="9"/>
  <c r="AK3494" i="9"/>
  <c r="AN3494" i="9"/>
  <c r="AK3490" i="9"/>
  <c r="AN3490" i="9"/>
  <c r="AK3486" i="9"/>
  <c r="AN3486" i="9"/>
  <c r="AK3482" i="9"/>
  <c r="AN3482" i="9"/>
  <c r="AK3478" i="9"/>
  <c r="AN3478" i="9"/>
  <c r="AK3474" i="9"/>
  <c r="AN3474" i="9"/>
  <c r="AK3470" i="9"/>
  <c r="AN3470" i="9"/>
  <c r="AK3466" i="9"/>
  <c r="AN3466" i="9"/>
  <c r="AK3462" i="9"/>
  <c r="AN3462" i="9"/>
  <c r="AK3458" i="9"/>
  <c r="AN3458" i="9"/>
  <c r="AK3454" i="9"/>
  <c r="AN3454" i="9"/>
  <c r="AK3450" i="9"/>
  <c r="AN3450" i="9"/>
  <c r="AK3446" i="9"/>
  <c r="AN3446" i="9"/>
  <c r="AK3442" i="9"/>
  <c r="AN3442" i="9"/>
  <c r="AK3438" i="9"/>
  <c r="AN3438" i="9"/>
  <c r="AK3434" i="9"/>
  <c r="AN3434" i="9"/>
  <c r="AK3430" i="9"/>
  <c r="AN3430" i="9"/>
  <c r="AK3426" i="9"/>
  <c r="AN3426" i="9"/>
  <c r="AK3422" i="9"/>
  <c r="AN3422" i="9"/>
  <c r="AK3418" i="9"/>
  <c r="AN3418" i="9"/>
  <c r="AK3414" i="9"/>
  <c r="AN3414" i="9"/>
  <c r="AK3410" i="9"/>
  <c r="AN3410" i="9"/>
  <c r="AK3406" i="9"/>
  <c r="AN3406" i="9"/>
  <c r="AK3402" i="9"/>
  <c r="AN3402" i="9"/>
  <c r="AK3398" i="9"/>
  <c r="AN3398" i="9"/>
  <c r="AK3394" i="9"/>
  <c r="AN3394" i="9"/>
  <c r="AK3390" i="9"/>
  <c r="AN3390" i="9"/>
  <c r="AK3386" i="9"/>
  <c r="AN3386" i="9"/>
  <c r="AK3382" i="9"/>
  <c r="AN3382" i="9"/>
  <c r="AK3378" i="9"/>
  <c r="AN3378" i="9"/>
  <c r="AK3374" i="9"/>
  <c r="AN3374" i="9"/>
  <c r="AK3370" i="9"/>
  <c r="AN3370" i="9"/>
  <c r="AK3366" i="9"/>
  <c r="AN3366" i="9"/>
  <c r="AK3362" i="9"/>
  <c r="AN3362" i="9"/>
  <c r="AK3358" i="9"/>
  <c r="AN3358" i="9"/>
  <c r="AK3354" i="9"/>
  <c r="AN3354" i="9"/>
  <c r="AK3350" i="9"/>
  <c r="AN3350" i="9"/>
  <c r="AK3346" i="9"/>
  <c r="AN3346" i="9"/>
  <c r="AK3342" i="9"/>
  <c r="AN3342" i="9"/>
  <c r="AK3338" i="9"/>
  <c r="AN3338" i="9"/>
  <c r="AK3334" i="9"/>
  <c r="AN3334" i="9"/>
  <c r="AK3330" i="9"/>
  <c r="AN3330" i="9"/>
  <c r="AK3326" i="9"/>
  <c r="AN3326" i="9"/>
  <c r="AK3322" i="9"/>
  <c r="AN3322" i="9"/>
  <c r="AK3318" i="9"/>
  <c r="AN3318" i="9"/>
  <c r="AK3314" i="9"/>
  <c r="AN3314" i="9"/>
  <c r="AK3310" i="9"/>
  <c r="AN3310" i="9"/>
  <c r="AK3306" i="9"/>
  <c r="AN3306" i="9"/>
  <c r="AK3302" i="9"/>
  <c r="AN3302" i="9"/>
  <c r="AK3298" i="9"/>
  <c r="AN3298" i="9"/>
  <c r="AK3294" i="9"/>
  <c r="AN3294" i="9"/>
  <c r="AK3290" i="9"/>
  <c r="AN3290" i="9"/>
  <c r="AK3286" i="9"/>
  <c r="AN3286" i="9"/>
  <c r="AK3282" i="9"/>
  <c r="AN3282" i="9"/>
  <c r="AK3278" i="9"/>
  <c r="AN3278" i="9"/>
  <c r="AK3274" i="9"/>
  <c r="AN3274" i="9"/>
  <c r="AK3270" i="9"/>
  <c r="AN3270" i="9"/>
  <c r="AK3266" i="9"/>
  <c r="AN3266" i="9"/>
  <c r="AK3262" i="9"/>
  <c r="AN3262" i="9"/>
  <c r="AK3258" i="9"/>
  <c r="AN3258" i="9"/>
  <c r="AK3254" i="9"/>
  <c r="AN3254" i="9"/>
  <c r="AK3250" i="9"/>
  <c r="AN3250" i="9"/>
  <c r="AK3246" i="9"/>
  <c r="AN3246" i="9"/>
  <c r="AK3242" i="9"/>
  <c r="AN3242" i="9"/>
  <c r="AK3238" i="9"/>
  <c r="AN3238" i="9"/>
  <c r="AK3234" i="9"/>
  <c r="AN3234" i="9"/>
  <c r="AK3230" i="9"/>
  <c r="AN3230" i="9"/>
  <c r="AK3226" i="9"/>
  <c r="AN3226" i="9"/>
  <c r="AK3222" i="9"/>
  <c r="AN3222" i="9"/>
  <c r="AK3218" i="9"/>
  <c r="AN3218" i="9"/>
  <c r="AK3214" i="9"/>
  <c r="AN3214" i="9"/>
  <c r="AK3210" i="9"/>
  <c r="AN3210" i="9"/>
  <c r="AK3206" i="9"/>
  <c r="AN3206" i="9"/>
  <c r="AK3202" i="9"/>
  <c r="AN3202" i="9"/>
  <c r="AK3198" i="9"/>
  <c r="AN3198" i="9"/>
  <c r="AK3194" i="9"/>
  <c r="AN3194" i="9"/>
  <c r="AK3190" i="9"/>
  <c r="AN3190" i="9"/>
  <c r="AK3186" i="9"/>
  <c r="AN3186" i="9"/>
  <c r="AK3182" i="9"/>
  <c r="AN3182" i="9"/>
  <c r="AK3178" i="9"/>
  <c r="AN3178" i="9"/>
  <c r="AK3174" i="9"/>
  <c r="AN3174" i="9"/>
  <c r="AK3170" i="9"/>
  <c r="AN3170" i="9"/>
  <c r="AK3166" i="9"/>
  <c r="AN3166" i="9"/>
  <c r="AK3162" i="9"/>
  <c r="AN3162" i="9"/>
  <c r="AK3158" i="9"/>
  <c r="AN3158" i="9"/>
  <c r="AK3154" i="9"/>
  <c r="AN3154" i="9"/>
  <c r="AK3150" i="9"/>
  <c r="AN3150" i="9"/>
  <c r="AK3146" i="9"/>
  <c r="AN3146" i="9"/>
  <c r="AK3142" i="9"/>
  <c r="AN3142" i="9"/>
  <c r="AK3138" i="9"/>
  <c r="AN3138" i="9"/>
  <c r="AK3134" i="9"/>
  <c r="AN3134" i="9"/>
  <c r="AK3130" i="9"/>
  <c r="AN3130" i="9"/>
  <c r="AK3126" i="9"/>
  <c r="AN3126" i="9"/>
  <c r="AK3122" i="9"/>
  <c r="AN3122" i="9"/>
  <c r="AK3118" i="9"/>
  <c r="AN3118" i="9"/>
  <c r="AK3114" i="9"/>
  <c r="AN3114" i="9"/>
  <c r="AK3110" i="9"/>
  <c r="AN3110" i="9"/>
  <c r="AK3106" i="9"/>
  <c r="AN3106" i="9"/>
  <c r="AK3102" i="9"/>
  <c r="AN3102" i="9"/>
  <c r="AK3098" i="9"/>
  <c r="AN3098" i="9"/>
  <c r="AK3094" i="9"/>
  <c r="AN3094" i="9"/>
  <c r="AK3090" i="9"/>
  <c r="AN3090" i="9"/>
  <c r="AK3086" i="9"/>
  <c r="AN3086" i="9"/>
  <c r="AK3082" i="9"/>
  <c r="AN3082" i="9"/>
  <c r="AK3078" i="9"/>
  <c r="AN3078" i="9"/>
  <c r="AK3074" i="9"/>
  <c r="AN3074" i="9"/>
  <c r="AK3070" i="9"/>
  <c r="AN3070" i="9"/>
  <c r="AK3066" i="9"/>
  <c r="AN3066" i="9"/>
  <c r="AK3062" i="9"/>
  <c r="AN3062" i="9"/>
  <c r="AK3058" i="9"/>
  <c r="AN3058" i="9"/>
  <c r="AK3054" i="9"/>
  <c r="AN3054" i="9"/>
  <c r="AK3050" i="9"/>
  <c r="AN3050" i="9"/>
  <c r="AK3046" i="9"/>
  <c r="AN3046" i="9"/>
  <c r="AK3042" i="9"/>
  <c r="AN3042" i="9"/>
  <c r="AK3038" i="9"/>
  <c r="AN3038" i="9"/>
  <c r="AK3034" i="9"/>
  <c r="AN3034" i="9"/>
  <c r="AK3030" i="9"/>
  <c r="AN3030" i="9"/>
  <c r="AK3026" i="9"/>
  <c r="AN3026" i="9"/>
  <c r="AK3022" i="9"/>
  <c r="AN3022" i="9"/>
  <c r="AK3018" i="9"/>
  <c r="AN3018" i="9"/>
  <c r="AK3014" i="9"/>
  <c r="AN3014" i="9"/>
  <c r="AK3010" i="9"/>
  <c r="AN3010" i="9"/>
  <c r="AK3006" i="9"/>
  <c r="AN3006" i="9"/>
  <c r="AK3002" i="9"/>
  <c r="AN3002" i="9"/>
  <c r="AK2998" i="9"/>
  <c r="AN2998" i="9"/>
  <c r="AK2994" i="9"/>
  <c r="AN2994" i="9"/>
  <c r="AK2990" i="9"/>
  <c r="AN2990" i="9"/>
  <c r="AK2986" i="9"/>
  <c r="AN2986" i="9"/>
  <c r="AK2982" i="9"/>
  <c r="AN2982" i="9"/>
  <c r="AK2978" i="9"/>
  <c r="AN2978" i="9"/>
  <c r="AK2974" i="9"/>
  <c r="AN2974" i="9"/>
  <c r="AK2970" i="9"/>
  <c r="AN2970" i="9"/>
  <c r="AK2966" i="9"/>
  <c r="AN2966" i="9"/>
  <c r="AK2962" i="9"/>
  <c r="AN2962" i="9"/>
  <c r="AK2958" i="9"/>
  <c r="AN2958" i="9"/>
  <c r="AK2954" i="9"/>
  <c r="AN2954" i="9"/>
  <c r="AK2950" i="9"/>
  <c r="AN2950" i="9"/>
  <c r="AK2946" i="9"/>
  <c r="AN2946" i="9"/>
  <c r="AK2942" i="9"/>
  <c r="AN2942" i="9"/>
  <c r="AK2938" i="9"/>
  <c r="AN2938" i="9"/>
  <c r="AK2934" i="9"/>
  <c r="AN2934" i="9"/>
  <c r="AK2930" i="9"/>
  <c r="AN2930" i="9"/>
  <c r="AK2926" i="9"/>
  <c r="AN2926" i="9"/>
  <c r="AK2922" i="9"/>
  <c r="AN2922" i="9"/>
  <c r="AK2918" i="9"/>
  <c r="AN2918" i="9"/>
  <c r="AK2914" i="9"/>
  <c r="AN2914" i="9"/>
  <c r="AK2910" i="9"/>
  <c r="AN2910" i="9"/>
  <c r="AK2906" i="9"/>
  <c r="AN2906" i="9"/>
  <c r="AK2902" i="9"/>
  <c r="AN2902" i="9"/>
  <c r="AK2898" i="9"/>
  <c r="AN2898" i="9"/>
  <c r="AK2894" i="9"/>
  <c r="AN2894" i="9"/>
  <c r="AK2890" i="9"/>
  <c r="AN2890" i="9"/>
  <c r="AK2886" i="9"/>
  <c r="AN2886" i="9"/>
  <c r="AK2882" i="9"/>
  <c r="AN2882" i="9"/>
  <c r="AK2878" i="9"/>
  <c r="AN2878" i="9"/>
  <c r="AK2874" i="9"/>
  <c r="AN2874" i="9"/>
  <c r="AK2870" i="9"/>
  <c r="AN2870" i="9"/>
  <c r="AK2866" i="9"/>
  <c r="AN2866" i="9"/>
  <c r="AK2862" i="9"/>
  <c r="AN2862" i="9"/>
  <c r="AK2858" i="9"/>
  <c r="AN2858" i="9"/>
  <c r="AK2854" i="9"/>
  <c r="AN2854" i="9"/>
  <c r="AK2850" i="9"/>
  <c r="AN2850" i="9"/>
  <c r="AK2846" i="9"/>
  <c r="AN2846" i="9"/>
  <c r="AK2842" i="9"/>
  <c r="AN2842" i="9"/>
  <c r="AK2838" i="9"/>
  <c r="AN2838" i="9"/>
  <c r="AK2834" i="9"/>
  <c r="AN2834" i="9"/>
  <c r="AK2830" i="9"/>
  <c r="AN2830" i="9"/>
  <c r="AK2826" i="9"/>
  <c r="AN2826" i="9"/>
  <c r="AK2822" i="9"/>
  <c r="AN2822" i="9"/>
  <c r="AK2818" i="9"/>
  <c r="AN2818" i="9"/>
  <c r="AK2814" i="9"/>
  <c r="AN2814" i="9"/>
  <c r="AK2810" i="9"/>
  <c r="AN2810" i="9"/>
  <c r="AK2806" i="9"/>
  <c r="AN2806" i="9"/>
  <c r="AK2802" i="9"/>
  <c r="AN2802" i="9"/>
  <c r="AK2798" i="9"/>
  <c r="AN2798" i="9"/>
  <c r="AK2794" i="9"/>
  <c r="AN2794" i="9"/>
  <c r="AK2790" i="9"/>
  <c r="AN2790" i="9"/>
  <c r="AK2786" i="9"/>
  <c r="AN2786" i="9"/>
  <c r="AK2782" i="9"/>
  <c r="AN2782" i="9"/>
  <c r="AK2778" i="9"/>
  <c r="AN2778" i="9"/>
  <c r="AK2774" i="9"/>
  <c r="AN2774" i="9"/>
  <c r="AK2770" i="9"/>
  <c r="AN2770" i="9"/>
  <c r="AK2766" i="9"/>
  <c r="AN2766" i="9"/>
  <c r="AK2762" i="9"/>
  <c r="AN2762" i="9"/>
  <c r="AK2758" i="9"/>
  <c r="AN2758" i="9"/>
  <c r="AK2754" i="9"/>
  <c r="AN2754" i="9"/>
  <c r="AK2750" i="9"/>
  <c r="AN2750" i="9"/>
  <c r="AK2746" i="9"/>
  <c r="AN2746" i="9"/>
  <c r="AK2742" i="9"/>
  <c r="AN2742" i="9"/>
  <c r="AK2738" i="9"/>
  <c r="AN2738" i="9"/>
  <c r="AK2734" i="9"/>
  <c r="AN2734" i="9"/>
  <c r="AK2730" i="9"/>
  <c r="AN2730" i="9"/>
  <c r="AK2726" i="9"/>
  <c r="AN2726" i="9"/>
  <c r="AK2722" i="9"/>
  <c r="AN2722" i="9"/>
  <c r="AK2718" i="9"/>
  <c r="AN2718" i="9"/>
  <c r="AK2714" i="9"/>
  <c r="AN2714" i="9"/>
  <c r="AK2710" i="9"/>
  <c r="AN2710" i="9"/>
  <c r="AK2706" i="9"/>
  <c r="AN2706" i="9"/>
  <c r="AK2702" i="9"/>
  <c r="AN2702" i="9"/>
  <c r="AK2698" i="9"/>
  <c r="AN2698" i="9"/>
  <c r="AK2694" i="9"/>
  <c r="AN2694" i="9"/>
  <c r="AK2690" i="9"/>
  <c r="AN2690" i="9"/>
  <c r="AK2686" i="9"/>
  <c r="AN2686" i="9"/>
  <c r="AK2682" i="9"/>
  <c r="AN2682" i="9"/>
  <c r="AK2678" i="9"/>
  <c r="AN2678" i="9"/>
  <c r="AK2674" i="9"/>
  <c r="AN2674" i="9"/>
  <c r="AK2670" i="9"/>
  <c r="AN2670" i="9"/>
  <c r="AK2666" i="9"/>
  <c r="AN2666" i="9"/>
  <c r="AK2662" i="9"/>
  <c r="AN2662" i="9"/>
  <c r="AK2658" i="9"/>
  <c r="AN2658" i="9"/>
  <c r="AK2654" i="9"/>
  <c r="AN2654" i="9"/>
  <c r="AK2650" i="9"/>
  <c r="AN2650" i="9"/>
  <c r="AK2646" i="9"/>
  <c r="AN2646" i="9"/>
  <c r="AK2642" i="9"/>
  <c r="AN2642" i="9"/>
  <c r="AK2638" i="9"/>
  <c r="AN2638" i="9"/>
  <c r="AK2634" i="9"/>
  <c r="AN2634" i="9"/>
  <c r="AK2630" i="9"/>
  <c r="AN2630" i="9"/>
  <c r="AK2626" i="9"/>
  <c r="AN2626" i="9"/>
  <c r="AK2622" i="9"/>
  <c r="AN2622" i="9"/>
  <c r="AK2618" i="9"/>
  <c r="AN2618" i="9"/>
  <c r="AK2614" i="9"/>
  <c r="AN2614" i="9"/>
  <c r="AK2610" i="9"/>
  <c r="AN2610" i="9"/>
  <c r="AK2606" i="9"/>
  <c r="AN2606" i="9"/>
  <c r="AK2602" i="9"/>
  <c r="AN2602" i="9"/>
  <c r="AK2598" i="9"/>
  <c r="AN2598" i="9"/>
  <c r="AK2594" i="9"/>
  <c r="AN2594" i="9"/>
  <c r="AK2590" i="9"/>
  <c r="AN2590" i="9"/>
  <c r="AK2586" i="9"/>
  <c r="AN2586" i="9"/>
  <c r="AK2582" i="9"/>
  <c r="AN2582" i="9"/>
  <c r="AK2578" i="9"/>
  <c r="AN2578" i="9"/>
  <c r="AK2574" i="9"/>
  <c r="AN2574" i="9"/>
  <c r="AK2570" i="9"/>
  <c r="AN2570" i="9"/>
  <c r="AK2566" i="9"/>
  <c r="AN2566" i="9"/>
  <c r="AK2562" i="9"/>
  <c r="AN2562" i="9"/>
  <c r="AK2558" i="9"/>
  <c r="AN2558" i="9"/>
  <c r="AK2554" i="9"/>
  <c r="AN2554" i="9"/>
  <c r="AK2550" i="9"/>
  <c r="AN2550" i="9"/>
  <c r="AK2546" i="9"/>
  <c r="AN2546" i="9"/>
  <c r="AK2542" i="9"/>
  <c r="AN2542" i="9"/>
  <c r="AK2538" i="9"/>
  <c r="AN2538" i="9"/>
  <c r="AK2534" i="9"/>
  <c r="AN2534" i="9"/>
  <c r="AK2530" i="9"/>
  <c r="AN2530" i="9"/>
  <c r="AK2526" i="9"/>
  <c r="AN2526" i="9"/>
  <c r="AK2522" i="9"/>
  <c r="AN2522" i="9"/>
  <c r="AK2518" i="9"/>
  <c r="AN2518" i="9"/>
  <c r="AK2514" i="9"/>
  <c r="AN2514" i="9"/>
  <c r="AK2510" i="9"/>
  <c r="AN2510" i="9"/>
  <c r="AK2506" i="9"/>
  <c r="AN2506" i="9"/>
  <c r="AK2502" i="9"/>
  <c r="AN2502" i="9"/>
  <c r="AK2498" i="9"/>
  <c r="AN2498" i="9"/>
  <c r="AK2494" i="9"/>
  <c r="AN2494" i="9"/>
  <c r="AK2490" i="9"/>
  <c r="AN2490" i="9"/>
  <c r="AK2486" i="9"/>
  <c r="AN2486" i="9"/>
  <c r="AK2482" i="9"/>
  <c r="AN2482" i="9"/>
  <c r="AK2478" i="9"/>
  <c r="AN2478" i="9"/>
  <c r="AK2474" i="9"/>
  <c r="AN2474" i="9"/>
  <c r="AK2470" i="9"/>
  <c r="AN2470" i="9"/>
  <c r="AK2466" i="9"/>
  <c r="AN2466" i="9"/>
  <c r="AK2462" i="9"/>
  <c r="AN2462" i="9"/>
  <c r="AK2458" i="9"/>
  <c r="AN2458" i="9"/>
  <c r="AK2454" i="9"/>
  <c r="AN2454" i="9"/>
  <c r="AK2450" i="9"/>
  <c r="AN2450" i="9"/>
  <c r="AK2446" i="9"/>
  <c r="AN2446" i="9"/>
  <c r="AK2442" i="9"/>
  <c r="AN2442" i="9"/>
  <c r="AK2438" i="9"/>
  <c r="AN2438" i="9"/>
  <c r="AK2434" i="9"/>
  <c r="AN2434" i="9"/>
  <c r="AK2430" i="9"/>
  <c r="AN2430" i="9"/>
  <c r="AK2426" i="9"/>
  <c r="AN2426" i="9"/>
  <c r="AK2422" i="9"/>
  <c r="AN2422" i="9"/>
  <c r="AK2418" i="9"/>
  <c r="AN2418" i="9"/>
  <c r="AK2414" i="9"/>
  <c r="AN2414" i="9"/>
  <c r="AK2410" i="9"/>
  <c r="AN2410" i="9"/>
  <c r="AK2406" i="9"/>
  <c r="AN2406" i="9"/>
  <c r="AK2402" i="9"/>
  <c r="AN2402" i="9"/>
  <c r="AK2398" i="9"/>
  <c r="AN2398" i="9"/>
  <c r="AK2394" i="9"/>
  <c r="AN2394" i="9"/>
  <c r="AK2390" i="9"/>
  <c r="AN2390" i="9"/>
  <c r="AK2386" i="9"/>
  <c r="AN2386" i="9"/>
  <c r="AK2382" i="9"/>
  <c r="AN2382" i="9"/>
  <c r="AK2378" i="9"/>
  <c r="AN2378" i="9"/>
  <c r="AK2374" i="9"/>
  <c r="AN2374" i="9"/>
  <c r="AK2370" i="9"/>
  <c r="AN2370" i="9"/>
  <c r="AK2366" i="9"/>
  <c r="AN2366" i="9"/>
  <c r="AK2362" i="9"/>
  <c r="AN2362" i="9"/>
  <c r="AK2358" i="9"/>
  <c r="AN2358" i="9"/>
  <c r="AK2354" i="9"/>
  <c r="AN2354" i="9"/>
  <c r="AK2350" i="9"/>
  <c r="AN2350" i="9"/>
  <c r="AK2346" i="9"/>
  <c r="AN2346" i="9"/>
  <c r="AK2342" i="9"/>
  <c r="AN2342" i="9"/>
  <c r="AK2338" i="9"/>
  <c r="AN2338" i="9"/>
  <c r="AK2334" i="9"/>
  <c r="AN2334" i="9"/>
  <c r="AK2330" i="9"/>
  <c r="AN2330" i="9"/>
  <c r="AK2326" i="9"/>
  <c r="AN2326" i="9"/>
  <c r="AK2322" i="9"/>
  <c r="AN2322" i="9"/>
  <c r="AK2318" i="9"/>
  <c r="AN2318" i="9"/>
  <c r="AK2314" i="9"/>
  <c r="AN2314" i="9"/>
  <c r="AK2310" i="9"/>
  <c r="AN2310" i="9"/>
  <c r="AK2306" i="9"/>
  <c r="AN2306" i="9"/>
  <c r="AK2302" i="9"/>
  <c r="AN2302" i="9"/>
  <c r="AK2298" i="9"/>
  <c r="AN2298" i="9"/>
  <c r="AK2294" i="9"/>
  <c r="AN2294" i="9"/>
  <c r="AK2290" i="9"/>
  <c r="AN2290" i="9"/>
  <c r="AK2286" i="9"/>
  <c r="AN2286" i="9"/>
  <c r="AK2282" i="9"/>
  <c r="AN2282" i="9"/>
  <c r="AK2278" i="9"/>
  <c r="AN2278" i="9"/>
  <c r="AK2274" i="9"/>
  <c r="AN2274" i="9"/>
  <c r="AK2270" i="9"/>
  <c r="AN2270" i="9"/>
  <c r="AK2266" i="9"/>
  <c r="AN2266" i="9"/>
  <c r="AK2262" i="9"/>
  <c r="AN2262" i="9"/>
  <c r="AK2258" i="9"/>
  <c r="AN2258" i="9"/>
  <c r="AK2254" i="9"/>
  <c r="AN2254" i="9"/>
  <c r="AK2250" i="9"/>
  <c r="AN2250" i="9"/>
  <c r="AK2246" i="9"/>
  <c r="AN2246" i="9"/>
  <c r="AK2242" i="9"/>
  <c r="AN2242" i="9"/>
  <c r="AK2238" i="9"/>
  <c r="AN2238" i="9"/>
  <c r="AK2234" i="9"/>
  <c r="AN2234" i="9"/>
  <c r="AK2230" i="9"/>
  <c r="AN2230" i="9"/>
  <c r="AK2226" i="9"/>
  <c r="AN2226" i="9"/>
  <c r="AK2222" i="9"/>
  <c r="AN2222" i="9"/>
  <c r="AK2218" i="9"/>
  <c r="AN2218" i="9"/>
  <c r="AK2214" i="9"/>
  <c r="AN2214" i="9"/>
  <c r="AK2210" i="9"/>
  <c r="AN2210" i="9"/>
  <c r="AK2206" i="9"/>
  <c r="AN2206" i="9"/>
  <c r="AK2202" i="9"/>
  <c r="AN2202" i="9"/>
  <c r="AK2198" i="9"/>
  <c r="AN2198" i="9"/>
  <c r="AK2194" i="9"/>
  <c r="AN2194" i="9"/>
  <c r="AK2190" i="9"/>
  <c r="AN2190" i="9"/>
  <c r="AK2186" i="9"/>
  <c r="AN2186" i="9"/>
  <c r="AK2182" i="9"/>
  <c r="AN2182" i="9"/>
  <c r="AK2178" i="9"/>
  <c r="AN2178" i="9"/>
  <c r="AK2174" i="9"/>
  <c r="AN2174" i="9"/>
  <c r="AK2170" i="9"/>
  <c r="AN2170" i="9"/>
  <c r="AK2166" i="9"/>
  <c r="AN2166" i="9"/>
  <c r="AK2162" i="9"/>
  <c r="AN2162" i="9"/>
  <c r="AK2158" i="9"/>
  <c r="AN2158" i="9"/>
  <c r="AK2154" i="9"/>
  <c r="AN2154" i="9"/>
  <c r="AK2150" i="9"/>
  <c r="AN2150" i="9"/>
  <c r="AK2146" i="9"/>
  <c r="AN2146" i="9"/>
  <c r="AK2142" i="9"/>
  <c r="AN2142" i="9"/>
  <c r="AK2138" i="9"/>
  <c r="AN2138" i="9"/>
  <c r="AK2134" i="9"/>
  <c r="AN2134" i="9"/>
  <c r="AK2130" i="9"/>
  <c r="AN2130" i="9"/>
  <c r="AK2126" i="9"/>
  <c r="AN2126" i="9"/>
  <c r="AK2122" i="9"/>
  <c r="AN2122" i="9"/>
  <c r="AK2118" i="9"/>
  <c r="AN2118" i="9"/>
  <c r="AK2114" i="9"/>
  <c r="AN2114" i="9"/>
  <c r="AK2110" i="9"/>
  <c r="AN2110" i="9"/>
  <c r="AK2106" i="9"/>
  <c r="AN2106" i="9"/>
  <c r="AK2102" i="9"/>
  <c r="AN2102" i="9"/>
  <c r="AK2098" i="9"/>
  <c r="AN2098" i="9"/>
  <c r="AK2094" i="9"/>
  <c r="AN2094" i="9"/>
  <c r="AK2090" i="9"/>
  <c r="AN2090" i="9"/>
  <c r="AK2086" i="9"/>
  <c r="AN2086" i="9"/>
  <c r="AK2082" i="9"/>
  <c r="AN2082" i="9"/>
  <c r="AK2078" i="9"/>
  <c r="AN2078" i="9"/>
  <c r="AK2074" i="9"/>
  <c r="AN2074" i="9"/>
  <c r="AK2070" i="9"/>
  <c r="AN2070" i="9"/>
  <c r="AK2066" i="9"/>
  <c r="AN2066" i="9"/>
  <c r="AK2062" i="9"/>
  <c r="AN2062" i="9"/>
  <c r="AK2058" i="9"/>
  <c r="AN2058" i="9"/>
  <c r="AK2054" i="9"/>
  <c r="AN2054" i="9"/>
  <c r="AK2050" i="9"/>
  <c r="AN2050" i="9"/>
  <c r="AK2046" i="9"/>
  <c r="AN2046" i="9"/>
  <c r="AK2042" i="9"/>
  <c r="AN2042" i="9"/>
  <c r="AK2038" i="9"/>
  <c r="AN2038" i="9"/>
  <c r="AK2034" i="9"/>
  <c r="AN2034" i="9"/>
  <c r="AK2030" i="9"/>
  <c r="AN2030" i="9"/>
  <c r="AK2026" i="9"/>
  <c r="AN2026" i="9"/>
  <c r="AK2022" i="9"/>
  <c r="AN2022" i="9"/>
  <c r="AK2018" i="9"/>
  <c r="AN2018" i="9"/>
  <c r="AK2014" i="9"/>
  <c r="AN2014" i="9"/>
  <c r="AK2010" i="9"/>
  <c r="AN2010" i="9"/>
  <c r="AK2006" i="9"/>
  <c r="AN2006" i="9"/>
  <c r="AK2002" i="9"/>
  <c r="AN2002" i="9"/>
  <c r="AK1998" i="9"/>
  <c r="AN1998" i="9"/>
  <c r="AK1994" i="9"/>
  <c r="AN1994" i="9"/>
  <c r="AK1990" i="9"/>
  <c r="AN1990" i="9"/>
  <c r="AK1986" i="9"/>
  <c r="AN1986" i="9"/>
  <c r="AK1982" i="9"/>
  <c r="AN1982" i="9"/>
  <c r="AK1978" i="9"/>
  <c r="AN1978" i="9"/>
  <c r="AK1974" i="9"/>
  <c r="AN1974" i="9"/>
  <c r="AK1970" i="9"/>
  <c r="AN1970" i="9"/>
  <c r="AK1966" i="9"/>
  <c r="AN1966" i="9"/>
  <c r="AK1962" i="9"/>
  <c r="AN1962" i="9"/>
  <c r="AK1958" i="9"/>
  <c r="AN1958" i="9"/>
  <c r="AK1954" i="9"/>
  <c r="AN1954" i="9"/>
  <c r="AK1950" i="9"/>
  <c r="AN1950" i="9"/>
  <c r="AK1946" i="9"/>
  <c r="AN1946" i="9"/>
  <c r="AK1942" i="9"/>
  <c r="AN1942" i="9"/>
  <c r="AK1938" i="9"/>
  <c r="AN1938" i="9"/>
  <c r="AK1934" i="9"/>
  <c r="AN1934" i="9"/>
  <c r="AK1930" i="9"/>
  <c r="AN1930" i="9"/>
  <c r="AK1926" i="9"/>
  <c r="AN1926" i="9"/>
  <c r="AK1922" i="9"/>
  <c r="AN1922" i="9"/>
  <c r="AK1918" i="9"/>
  <c r="AN1918" i="9"/>
  <c r="AK1914" i="9"/>
  <c r="AN1914" i="9"/>
  <c r="AK1910" i="9"/>
  <c r="AN1910" i="9"/>
  <c r="AK1906" i="9"/>
  <c r="AN1906" i="9"/>
  <c r="AK1902" i="9"/>
  <c r="AN1902" i="9"/>
  <c r="AK1898" i="9"/>
  <c r="AN1898" i="9"/>
  <c r="AK1894" i="9"/>
  <c r="AN1894" i="9"/>
  <c r="AK1890" i="9"/>
  <c r="AN1890" i="9"/>
  <c r="AK1886" i="9"/>
  <c r="AN1886" i="9"/>
  <c r="AK1882" i="9"/>
  <c r="AN1882" i="9"/>
  <c r="AK1878" i="9"/>
  <c r="AN1878" i="9"/>
  <c r="AK1874" i="9"/>
  <c r="AN1874" i="9"/>
  <c r="AK1870" i="9"/>
  <c r="AN1870" i="9"/>
  <c r="AK1866" i="9"/>
  <c r="AN1866" i="9"/>
  <c r="AK1862" i="9"/>
  <c r="AN1862" i="9"/>
  <c r="AK1858" i="9"/>
  <c r="AN1858" i="9"/>
  <c r="AK1854" i="9"/>
  <c r="AN1854" i="9"/>
  <c r="AK1850" i="9"/>
  <c r="AN1850" i="9"/>
  <c r="AK1846" i="9"/>
  <c r="AN1846" i="9"/>
  <c r="AK1842" i="9"/>
  <c r="AN1842" i="9"/>
  <c r="AK1838" i="9"/>
  <c r="AN1838" i="9"/>
  <c r="AK1834" i="9"/>
  <c r="AN1834" i="9"/>
  <c r="AK1830" i="9"/>
  <c r="AN1830" i="9"/>
  <c r="AK1826" i="9"/>
  <c r="AN1826" i="9"/>
  <c r="AK1822" i="9"/>
  <c r="AN1822" i="9"/>
  <c r="AK1818" i="9"/>
  <c r="AN1818" i="9"/>
  <c r="AK1814" i="9"/>
  <c r="AN1814" i="9"/>
  <c r="AK1810" i="9"/>
  <c r="AN1810" i="9"/>
  <c r="AK1806" i="9"/>
  <c r="AN1806" i="9"/>
  <c r="AK1802" i="9"/>
  <c r="AN1802" i="9"/>
  <c r="AK1798" i="9"/>
  <c r="AN1798" i="9"/>
  <c r="AK1794" i="9"/>
  <c r="AN1794" i="9"/>
  <c r="AK1790" i="9"/>
  <c r="AN1790" i="9"/>
  <c r="AK1786" i="9"/>
  <c r="AN1786" i="9"/>
  <c r="AK1782" i="9"/>
  <c r="AN1782" i="9"/>
  <c r="AK1778" i="9"/>
  <c r="AN1778" i="9"/>
  <c r="AK1774" i="9"/>
  <c r="AN1774" i="9"/>
  <c r="AK1770" i="9"/>
  <c r="AN1770" i="9"/>
  <c r="AK1766" i="9"/>
  <c r="AN1766" i="9"/>
  <c r="AK1762" i="9"/>
  <c r="AN1762" i="9"/>
  <c r="AK1758" i="9"/>
  <c r="AN1758" i="9"/>
  <c r="AK1754" i="9"/>
  <c r="AN1754" i="9"/>
  <c r="AK1750" i="9"/>
  <c r="AN1750" i="9"/>
  <c r="AK1746" i="9"/>
  <c r="AN1746" i="9"/>
  <c r="AK1742" i="9"/>
  <c r="AN1742" i="9"/>
  <c r="AK1738" i="9"/>
  <c r="AN1738" i="9"/>
  <c r="AK1734" i="9"/>
  <c r="AN1734" i="9"/>
  <c r="AK1730" i="9"/>
  <c r="AN1730" i="9"/>
  <c r="AK1726" i="9"/>
  <c r="AN1726" i="9"/>
  <c r="AK1722" i="9"/>
  <c r="AN1722" i="9"/>
  <c r="AK1718" i="9"/>
  <c r="AN1718" i="9"/>
  <c r="AK1714" i="9"/>
  <c r="AN1714" i="9"/>
  <c r="AK1710" i="9"/>
  <c r="AN1710" i="9"/>
  <c r="AK1706" i="9"/>
  <c r="AN1706" i="9"/>
  <c r="AK1702" i="9"/>
  <c r="AN1702" i="9"/>
  <c r="AK1698" i="9"/>
  <c r="AN1698" i="9"/>
  <c r="AK1694" i="9"/>
  <c r="AN1694" i="9"/>
  <c r="AK1690" i="9"/>
  <c r="AN1690" i="9"/>
  <c r="AK1686" i="9"/>
  <c r="AN1686" i="9"/>
  <c r="AK1682" i="9"/>
  <c r="AN1682" i="9"/>
  <c r="AK1678" i="9"/>
  <c r="AN1678" i="9"/>
  <c r="AK1674" i="9"/>
  <c r="AN1674" i="9"/>
  <c r="AK1670" i="9"/>
  <c r="AN1670" i="9"/>
  <c r="AK1666" i="9"/>
  <c r="AN1666" i="9"/>
  <c r="AK1662" i="9"/>
  <c r="AN1662" i="9"/>
  <c r="AK1658" i="9"/>
  <c r="AN1658" i="9"/>
  <c r="AK1654" i="9"/>
  <c r="AN1654" i="9"/>
  <c r="AK1650" i="9"/>
  <c r="AN1650" i="9"/>
  <c r="AK1646" i="9"/>
  <c r="AN1646" i="9"/>
  <c r="AK1642" i="9"/>
  <c r="AN1642" i="9"/>
  <c r="AK1638" i="9"/>
  <c r="AN1638" i="9"/>
  <c r="AK1634" i="9"/>
  <c r="AN1634" i="9"/>
  <c r="AK1630" i="9"/>
  <c r="AN1630" i="9"/>
  <c r="AK1626" i="9"/>
  <c r="AN1626" i="9"/>
  <c r="AK1622" i="9"/>
  <c r="AN1622" i="9"/>
  <c r="AK1618" i="9"/>
  <c r="AN1618" i="9"/>
  <c r="AK1614" i="9"/>
  <c r="AN1614" i="9"/>
  <c r="AK1610" i="9"/>
  <c r="AN1610" i="9"/>
  <c r="AK1606" i="9"/>
  <c r="AN1606" i="9"/>
  <c r="AK1602" i="9"/>
  <c r="AN1602" i="9"/>
  <c r="AK1598" i="9"/>
  <c r="AN1598" i="9"/>
  <c r="AK1594" i="9"/>
  <c r="AN1594" i="9"/>
  <c r="AK1590" i="9"/>
  <c r="AN1590" i="9"/>
  <c r="AK1586" i="9"/>
  <c r="AN1586" i="9"/>
  <c r="AK1582" i="9"/>
  <c r="AN1582" i="9"/>
  <c r="AK1578" i="9"/>
  <c r="AN1578" i="9"/>
  <c r="AK1574" i="9"/>
  <c r="AN1574" i="9"/>
  <c r="AK1570" i="9"/>
  <c r="AN1570" i="9"/>
  <c r="AK1566" i="9"/>
  <c r="AN1566" i="9"/>
  <c r="AK1562" i="9"/>
  <c r="AN1562" i="9"/>
  <c r="AK1558" i="9"/>
  <c r="AN1558" i="9"/>
  <c r="AK1554" i="9"/>
  <c r="AN1554" i="9"/>
  <c r="AK1550" i="9"/>
  <c r="AN1550" i="9"/>
  <c r="AK1546" i="9"/>
  <c r="AN1546" i="9"/>
  <c r="AK1542" i="9"/>
  <c r="AN1542" i="9"/>
  <c r="AK1538" i="9"/>
  <c r="AN1538" i="9"/>
  <c r="AK1534" i="9"/>
  <c r="AN1534" i="9"/>
  <c r="AK1530" i="9"/>
  <c r="AN1530" i="9"/>
  <c r="AK1526" i="9"/>
  <c r="AN1526" i="9"/>
  <c r="AK1522" i="9"/>
  <c r="AN1522" i="9"/>
  <c r="AK1518" i="9"/>
  <c r="AN1518" i="9"/>
  <c r="AK1514" i="9"/>
  <c r="AN1514" i="9"/>
  <c r="AK1510" i="9"/>
  <c r="AN1510" i="9"/>
  <c r="AK1506" i="9"/>
  <c r="AN1506" i="9"/>
  <c r="AK1502" i="9"/>
  <c r="AN1502" i="9"/>
  <c r="AK1498" i="9"/>
  <c r="AN1498" i="9"/>
  <c r="AK1494" i="9"/>
  <c r="AN1494" i="9"/>
  <c r="AK1490" i="9"/>
  <c r="AN1490" i="9"/>
  <c r="AK1486" i="9"/>
  <c r="AN1486" i="9"/>
  <c r="AK1482" i="9"/>
  <c r="AN1482" i="9"/>
  <c r="AK1478" i="9"/>
  <c r="AN1478" i="9"/>
  <c r="AK1474" i="9"/>
  <c r="AN1474" i="9"/>
  <c r="AK1470" i="9"/>
  <c r="AN1470" i="9"/>
  <c r="AK1466" i="9"/>
  <c r="AN1466" i="9"/>
  <c r="AK1462" i="9"/>
  <c r="AN1462" i="9"/>
  <c r="AK1458" i="9"/>
  <c r="AN1458" i="9"/>
  <c r="AK1454" i="9"/>
  <c r="AN1454" i="9"/>
  <c r="AK1450" i="9"/>
  <c r="AN1450" i="9"/>
  <c r="AK1446" i="9"/>
  <c r="AN1446" i="9"/>
  <c r="AK1442" i="9"/>
  <c r="AN1442" i="9"/>
  <c r="AK1438" i="9"/>
  <c r="AN1438" i="9"/>
  <c r="AK1434" i="9"/>
  <c r="AN1434" i="9"/>
  <c r="AK1430" i="9"/>
  <c r="AN1430" i="9"/>
  <c r="AK1426" i="9"/>
  <c r="AN1426" i="9"/>
  <c r="AK1422" i="9"/>
  <c r="AN1422" i="9"/>
  <c r="AK1418" i="9"/>
  <c r="AN1418" i="9"/>
  <c r="AK1414" i="9"/>
  <c r="AN1414" i="9"/>
  <c r="AK1410" i="9"/>
  <c r="AN1410" i="9"/>
  <c r="AK1406" i="9"/>
  <c r="AN1406" i="9"/>
  <c r="AK1402" i="9"/>
  <c r="AN1402" i="9"/>
  <c r="AK1398" i="9"/>
  <c r="AN1398" i="9"/>
  <c r="AK1394" i="9"/>
  <c r="AN1394" i="9"/>
  <c r="AK1390" i="9"/>
  <c r="AN1390" i="9"/>
  <c r="AK1386" i="9"/>
  <c r="AN1386" i="9"/>
  <c r="AK1382" i="9"/>
  <c r="AN1382" i="9"/>
  <c r="AK1378" i="9"/>
  <c r="AN1378" i="9"/>
  <c r="AK1374" i="9"/>
  <c r="AN1374" i="9"/>
  <c r="AK1370" i="9"/>
  <c r="AN1370" i="9"/>
  <c r="AK1366" i="9"/>
  <c r="AN1366" i="9"/>
  <c r="AK1362" i="9"/>
  <c r="AN1362" i="9"/>
  <c r="AK1358" i="9"/>
  <c r="AN1358" i="9"/>
  <c r="AK1354" i="9"/>
  <c r="AN1354" i="9"/>
  <c r="AK1350" i="9"/>
  <c r="AN1350" i="9"/>
  <c r="AK1346" i="9"/>
  <c r="AN1346" i="9"/>
  <c r="AK1342" i="9"/>
  <c r="AN1342" i="9"/>
  <c r="AK1338" i="9"/>
  <c r="AN1338" i="9"/>
  <c r="AK1334" i="9"/>
  <c r="AN1334" i="9"/>
  <c r="AK1330" i="9"/>
  <c r="AN1330" i="9"/>
  <c r="AK1326" i="9"/>
  <c r="AN1326" i="9"/>
  <c r="AK1322" i="9"/>
  <c r="AN1322" i="9"/>
  <c r="AK1318" i="9"/>
  <c r="AN1318" i="9"/>
  <c r="AK1314" i="9"/>
  <c r="AN1314" i="9"/>
  <c r="AK1310" i="9"/>
  <c r="AN1310" i="9"/>
  <c r="AK1306" i="9"/>
  <c r="AN1306" i="9"/>
  <c r="AK1302" i="9"/>
  <c r="AN1302" i="9"/>
  <c r="AK1298" i="9"/>
  <c r="AN1298" i="9"/>
  <c r="AK1294" i="9"/>
  <c r="AN1294" i="9"/>
  <c r="AK1290" i="9"/>
  <c r="AN1290" i="9"/>
  <c r="AK1286" i="9"/>
  <c r="AN1286" i="9"/>
  <c r="AK1282" i="9"/>
  <c r="AN1282" i="9"/>
  <c r="AK1278" i="9"/>
  <c r="AN1278" i="9"/>
  <c r="AK1274" i="9"/>
  <c r="AN1274" i="9"/>
  <c r="AK1270" i="9"/>
  <c r="AN1270" i="9"/>
  <c r="AK1266" i="9"/>
  <c r="AN1266" i="9"/>
  <c r="AK1262" i="9"/>
  <c r="AN1262" i="9"/>
  <c r="AK1258" i="9"/>
  <c r="AN1258" i="9"/>
  <c r="AK1254" i="9"/>
  <c r="AN1254" i="9"/>
  <c r="AK1250" i="9"/>
  <c r="AN1250" i="9"/>
  <c r="AK1246" i="9"/>
  <c r="AN1246" i="9"/>
  <c r="AK1242" i="9"/>
  <c r="AN1242" i="9"/>
  <c r="AK1238" i="9"/>
  <c r="AN1238" i="9"/>
  <c r="AK1234" i="9"/>
  <c r="AN1234" i="9"/>
  <c r="AK1230" i="9"/>
  <c r="AN1230" i="9"/>
  <c r="AK1226" i="9"/>
  <c r="AN1226" i="9"/>
  <c r="AK1222" i="9"/>
  <c r="AN1222" i="9"/>
  <c r="AK1218" i="9"/>
  <c r="AN1218" i="9"/>
  <c r="AK1214" i="9"/>
  <c r="AN1214" i="9"/>
  <c r="AK1210" i="9"/>
  <c r="AN1210" i="9"/>
  <c r="AK1206" i="9"/>
  <c r="AN1206" i="9"/>
  <c r="AK1202" i="9"/>
  <c r="AN1202" i="9"/>
  <c r="AK1198" i="9"/>
  <c r="AN1198" i="9"/>
  <c r="AK1194" i="9"/>
  <c r="AN1194" i="9"/>
  <c r="AK1190" i="9"/>
  <c r="AN1190" i="9"/>
  <c r="AK1186" i="9"/>
  <c r="AN1186" i="9"/>
  <c r="AK1182" i="9"/>
  <c r="AN1182" i="9"/>
  <c r="AK1178" i="9"/>
  <c r="AN1178" i="9"/>
  <c r="AK1174" i="9"/>
  <c r="AN1174" i="9"/>
  <c r="AK1170" i="9"/>
  <c r="AN1170" i="9"/>
  <c r="AK1166" i="9"/>
  <c r="AN1166" i="9"/>
  <c r="AK1162" i="9"/>
  <c r="AN1162" i="9"/>
  <c r="AK1158" i="9"/>
  <c r="AN1158" i="9"/>
  <c r="AK1154" i="9"/>
  <c r="AN1154" i="9"/>
  <c r="AK1150" i="9"/>
  <c r="AN1150" i="9"/>
  <c r="AK1146" i="9"/>
  <c r="AN1146" i="9"/>
  <c r="AK1142" i="9"/>
  <c r="AN1142" i="9"/>
  <c r="AK1138" i="9"/>
  <c r="AN1138" i="9"/>
  <c r="AK1134" i="9"/>
  <c r="AN1134" i="9"/>
  <c r="AK1130" i="9"/>
  <c r="AN1130" i="9"/>
  <c r="AK1126" i="9"/>
  <c r="AN1126" i="9"/>
  <c r="AK1122" i="9"/>
  <c r="AN1122" i="9"/>
  <c r="AK1118" i="9"/>
  <c r="AN1118" i="9"/>
  <c r="AK1114" i="9"/>
  <c r="AN1114" i="9"/>
  <c r="AK1110" i="9"/>
  <c r="AN1110" i="9"/>
  <c r="AK1106" i="9"/>
  <c r="AN1106" i="9"/>
  <c r="AK1102" i="9"/>
  <c r="AN1102" i="9"/>
  <c r="AK1098" i="9"/>
  <c r="AN1098" i="9"/>
  <c r="AK1094" i="9"/>
  <c r="AN1094" i="9"/>
  <c r="AK1090" i="9"/>
  <c r="AN1090" i="9"/>
  <c r="AK1086" i="9"/>
  <c r="AN1086" i="9"/>
  <c r="AK1082" i="9"/>
  <c r="AN1082" i="9"/>
  <c r="AK1078" i="9"/>
  <c r="AN1078" i="9"/>
  <c r="AK1074" i="9"/>
  <c r="AN1074" i="9"/>
  <c r="AK1070" i="9"/>
  <c r="AN1070" i="9"/>
  <c r="AK1066" i="9"/>
  <c r="AN1066" i="9"/>
  <c r="AK1062" i="9"/>
  <c r="AN1062" i="9"/>
  <c r="AK1058" i="9"/>
  <c r="AN1058" i="9"/>
  <c r="AK1054" i="9"/>
  <c r="AN1054" i="9"/>
  <c r="AK1050" i="9"/>
  <c r="AN1050" i="9"/>
  <c r="AK1046" i="9"/>
  <c r="AN1046" i="9"/>
  <c r="AK1042" i="9"/>
  <c r="AN1042" i="9"/>
  <c r="AK1038" i="9"/>
  <c r="AN1038" i="9"/>
  <c r="AK1034" i="9"/>
  <c r="AN1034" i="9"/>
  <c r="AK1030" i="9"/>
  <c r="AN1030" i="9"/>
  <c r="AK1026" i="9"/>
  <c r="AN1026" i="9"/>
  <c r="AK1022" i="9"/>
  <c r="AN1022" i="9"/>
  <c r="AK1018" i="9"/>
  <c r="AN1018" i="9"/>
  <c r="AK1014" i="9"/>
  <c r="AN1014" i="9"/>
  <c r="AK1010" i="9"/>
  <c r="AN1010" i="9"/>
  <c r="AK1006" i="9"/>
  <c r="AN1006" i="9"/>
  <c r="AK1002" i="9"/>
  <c r="AN1002" i="9"/>
  <c r="AK998" i="9"/>
  <c r="AN998" i="9"/>
  <c r="AK994" i="9"/>
  <c r="AN994" i="9"/>
  <c r="AK990" i="9"/>
  <c r="AN990" i="9"/>
  <c r="AK986" i="9"/>
  <c r="AN986" i="9"/>
  <c r="AK982" i="9"/>
  <c r="AN982" i="9"/>
  <c r="AK978" i="9"/>
  <c r="AN978" i="9"/>
  <c r="AK974" i="9"/>
  <c r="AN974" i="9"/>
  <c r="AK970" i="9"/>
  <c r="AN970" i="9"/>
  <c r="AK966" i="9"/>
  <c r="AN966" i="9"/>
  <c r="AK962" i="9"/>
  <c r="AN962" i="9"/>
  <c r="AK958" i="9"/>
  <c r="AN958" i="9"/>
  <c r="AK954" i="9"/>
  <c r="AN954" i="9"/>
  <c r="AK950" i="9"/>
  <c r="AN950" i="9"/>
  <c r="AK946" i="9"/>
  <c r="AN946" i="9"/>
  <c r="AK942" i="9"/>
  <c r="AN942" i="9"/>
  <c r="AK938" i="9"/>
  <c r="AN938" i="9"/>
  <c r="AK934" i="9"/>
  <c r="AN934" i="9"/>
  <c r="AK930" i="9"/>
  <c r="AN930" i="9"/>
  <c r="AK926" i="9"/>
  <c r="AN926" i="9"/>
  <c r="AK922" i="9"/>
  <c r="AN922" i="9"/>
  <c r="AK918" i="9"/>
  <c r="AN918" i="9"/>
  <c r="AK914" i="9"/>
  <c r="AN914" i="9"/>
  <c r="AK910" i="9"/>
  <c r="AN910" i="9"/>
  <c r="AK906" i="9"/>
  <c r="AN906" i="9"/>
  <c r="AK902" i="9"/>
  <c r="AN902" i="9"/>
  <c r="AK898" i="9"/>
  <c r="AN898" i="9"/>
  <c r="AK894" i="9"/>
  <c r="AN894" i="9"/>
  <c r="AK890" i="9"/>
  <c r="AN890" i="9"/>
  <c r="AK886" i="9"/>
  <c r="AN886" i="9"/>
  <c r="AK882" i="9"/>
  <c r="AN882" i="9"/>
  <c r="AK878" i="9"/>
  <c r="AN878" i="9"/>
  <c r="AK874" i="9"/>
  <c r="AN874" i="9"/>
  <c r="AK870" i="9"/>
  <c r="AN870" i="9"/>
  <c r="AK866" i="9"/>
  <c r="AN866" i="9"/>
  <c r="AK862" i="9"/>
  <c r="AN862" i="9"/>
  <c r="AK858" i="9"/>
  <c r="AN858" i="9"/>
  <c r="AK854" i="9"/>
  <c r="AN854" i="9"/>
  <c r="AK850" i="9"/>
  <c r="AN850" i="9"/>
  <c r="AK846" i="9"/>
  <c r="AN846" i="9"/>
  <c r="AK842" i="9"/>
  <c r="AN842" i="9"/>
  <c r="AK838" i="9"/>
  <c r="AN838" i="9"/>
  <c r="AK834" i="9"/>
  <c r="AN834" i="9"/>
  <c r="AK830" i="9"/>
  <c r="AN830" i="9"/>
  <c r="AK826" i="9"/>
  <c r="AN826" i="9"/>
  <c r="AK822" i="9"/>
  <c r="AN822" i="9"/>
  <c r="AK818" i="9"/>
  <c r="AN818" i="9"/>
  <c r="AK814" i="9"/>
  <c r="AN814" i="9"/>
  <c r="AK810" i="9"/>
  <c r="AN810" i="9"/>
  <c r="AK806" i="9"/>
  <c r="AN806" i="9"/>
  <c r="AK802" i="9"/>
  <c r="AN802" i="9"/>
  <c r="AK798" i="9"/>
  <c r="AN798" i="9"/>
  <c r="AK794" i="9"/>
  <c r="AN794" i="9"/>
  <c r="AK790" i="9"/>
  <c r="AN790" i="9"/>
  <c r="AK786" i="9"/>
  <c r="AN786" i="9"/>
  <c r="AK782" i="9"/>
  <c r="AN782" i="9"/>
  <c r="AK778" i="9"/>
  <c r="AN778" i="9"/>
  <c r="AK774" i="9"/>
  <c r="AN774" i="9"/>
  <c r="AK770" i="9"/>
  <c r="AN770" i="9"/>
  <c r="AK766" i="9"/>
  <c r="AN766" i="9"/>
  <c r="AK762" i="9"/>
  <c r="AN762" i="9"/>
  <c r="AK758" i="9"/>
  <c r="AN758" i="9"/>
  <c r="AK754" i="9"/>
  <c r="AN754" i="9"/>
  <c r="AK750" i="9"/>
  <c r="AN750" i="9"/>
  <c r="AK746" i="9"/>
  <c r="AN746" i="9"/>
  <c r="AK742" i="9"/>
  <c r="AN742" i="9"/>
  <c r="AK738" i="9"/>
  <c r="AN738" i="9"/>
  <c r="AK734" i="9"/>
  <c r="AN734" i="9"/>
  <c r="AK730" i="9"/>
  <c r="AN730" i="9"/>
  <c r="AK726" i="9"/>
  <c r="AN726" i="9"/>
  <c r="AK722" i="9"/>
  <c r="AN722" i="9"/>
  <c r="AK718" i="9"/>
  <c r="AN718" i="9"/>
  <c r="AK714" i="9"/>
  <c r="AN714" i="9"/>
  <c r="AK710" i="9"/>
  <c r="AN710" i="9"/>
  <c r="AK706" i="9"/>
  <c r="AN706" i="9"/>
  <c r="AK702" i="9"/>
  <c r="AN702" i="9"/>
  <c r="AK698" i="9"/>
  <c r="AN698" i="9"/>
  <c r="AK694" i="9"/>
  <c r="AN694" i="9"/>
  <c r="AK690" i="9"/>
  <c r="AN690" i="9"/>
  <c r="AK686" i="9"/>
  <c r="AN686" i="9"/>
  <c r="AK682" i="9"/>
  <c r="AN682" i="9"/>
  <c r="AK678" i="9"/>
  <c r="AN678" i="9"/>
  <c r="AK674" i="9"/>
  <c r="AN674" i="9"/>
  <c r="AK670" i="9"/>
  <c r="AN670" i="9"/>
  <c r="AK666" i="9"/>
  <c r="AN666" i="9"/>
  <c r="AK662" i="9"/>
  <c r="AN662" i="9"/>
  <c r="AK658" i="9"/>
  <c r="AN658" i="9"/>
  <c r="AK654" i="9"/>
  <c r="AN654" i="9"/>
  <c r="AK650" i="9"/>
  <c r="AN650" i="9"/>
  <c r="AK646" i="9"/>
  <c r="AN646" i="9"/>
  <c r="AK642" i="9"/>
  <c r="AN642" i="9"/>
  <c r="AK638" i="9"/>
  <c r="AN638" i="9"/>
  <c r="AK634" i="9"/>
  <c r="AN634" i="9"/>
  <c r="AK630" i="9"/>
  <c r="AN630" i="9"/>
  <c r="AK626" i="9"/>
  <c r="AN626" i="9"/>
  <c r="AK622" i="9"/>
  <c r="AN622" i="9"/>
  <c r="AK618" i="9"/>
  <c r="AN618" i="9"/>
  <c r="AK614" i="9"/>
  <c r="AN614" i="9"/>
  <c r="AK610" i="9"/>
  <c r="AN610" i="9"/>
  <c r="AK606" i="9"/>
  <c r="AN606" i="9"/>
  <c r="AK602" i="9"/>
  <c r="AN602" i="9"/>
  <c r="AK598" i="9"/>
  <c r="AN598" i="9"/>
  <c r="AK594" i="9"/>
  <c r="AN594" i="9"/>
  <c r="AK590" i="9"/>
  <c r="AN590" i="9"/>
  <c r="AK586" i="9"/>
  <c r="AN586" i="9"/>
  <c r="AK582" i="9"/>
  <c r="AN582" i="9"/>
  <c r="AK578" i="9"/>
  <c r="AN578" i="9"/>
  <c r="AK574" i="9"/>
  <c r="AN574" i="9"/>
  <c r="AK570" i="9"/>
  <c r="AN570" i="9"/>
  <c r="AK566" i="9"/>
  <c r="AN566" i="9"/>
  <c r="AK562" i="9"/>
  <c r="AN562" i="9"/>
  <c r="AK558" i="9"/>
  <c r="AN558" i="9"/>
  <c r="AK554" i="9"/>
  <c r="AN554" i="9"/>
  <c r="AK550" i="9"/>
  <c r="AN550" i="9"/>
  <c r="AK546" i="9"/>
  <c r="AN546" i="9"/>
  <c r="AK542" i="9"/>
  <c r="AN542" i="9"/>
  <c r="AK538" i="9"/>
  <c r="AN538" i="9"/>
  <c r="AK534" i="9"/>
  <c r="AN534" i="9"/>
  <c r="AK530" i="9"/>
  <c r="AN530" i="9"/>
  <c r="AK526" i="9"/>
  <c r="AN526" i="9"/>
  <c r="AK522" i="9"/>
  <c r="AN522" i="9"/>
  <c r="AK518" i="9"/>
  <c r="AN518" i="9"/>
  <c r="AK514" i="9"/>
  <c r="AN514" i="9"/>
  <c r="AK510" i="9"/>
  <c r="AN510" i="9"/>
  <c r="AK506" i="9"/>
  <c r="AN506" i="9"/>
  <c r="AK502" i="9"/>
  <c r="AN502" i="9"/>
  <c r="AK498" i="9"/>
  <c r="AN498" i="9"/>
  <c r="AK494" i="9"/>
  <c r="AN494" i="9"/>
  <c r="AK490" i="9"/>
  <c r="AN490" i="9"/>
  <c r="AK486" i="9"/>
  <c r="AN486" i="9"/>
  <c r="AK482" i="9"/>
  <c r="AN482" i="9"/>
  <c r="AK478" i="9"/>
  <c r="AN478" i="9"/>
  <c r="AK474" i="9"/>
  <c r="AN474" i="9"/>
  <c r="AK470" i="9"/>
  <c r="AN470" i="9"/>
  <c r="AK466" i="9"/>
  <c r="AN466" i="9"/>
  <c r="AK462" i="9"/>
  <c r="AN462" i="9"/>
  <c r="AK458" i="9"/>
  <c r="AN458" i="9"/>
  <c r="AK454" i="9"/>
  <c r="AN454" i="9"/>
  <c r="AK450" i="9"/>
  <c r="AN450" i="9"/>
  <c r="AK446" i="9"/>
  <c r="AN446" i="9"/>
  <c r="AK442" i="9"/>
  <c r="AN442" i="9"/>
  <c r="AK438" i="9"/>
  <c r="AN438" i="9"/>
  <c r="AK434" i="9"/>
  <c r="AN434" i="9"/>
  <c r="AK430" i="9"/>
  <c r="AN430" i="9"/>
  <c r="AK426" i="9"/>
  <c r="AN426" i="9"/>
  <c r="AK422" i="9"/>
  <c r="AN422" i="9"/>
  <c r="AK418" i="9"/>
  <c r="AN418" i="9"/>
  <c r="AK414" i="9"/>
  <c r="AN414" i="9"/>
  <c r="AK410" i="9"/>
  <c r="AN410" i="9"/>
  <c r="AK406" i="9"/>
  <c r="AN406" i="9"/>
  <c r="AK402" i="9"/>
  <c r="AN402" i="9"/>
  <c r="AK398" i="9"/>
  <c r="AN398" i="9"/>
  <c r="AK394" i="9"/>
  <c r="AN394" i="9"/>
  <c r="AK390" i="9"/>
  <c r="AN390" i="9"/>
  <c r="AK386" i="9"/>
  <c r="AN386" i="9"/>
  <c r="AK382" i="9"/>
  <c r="AN382" i="9"/>
  <c r="AK378" i="9"/>
  <c r="AN378" i="9"/>
  <c r="AK374" i="9"/>
  <c r="AN374" i="9"/>
  <c r="AK370" i="9"/>
  <c r="AN370" i="9"/>
  <c r="AK366" i="9"/>
  <c r="AN366" i="9"/>
  <c r="AK362" i="9"/>
  <c r="AN362" i="9"/>
  <c r="AK358" i="9"/>
  <c r="AN358" i="9"/>
  <c r="AK354" i="9"/>
  <c r="AN354" i="9"/>
  <c r="AK350" i="9"/>
  <c r="AN350" i="9"/>
  <c r="AK346" i="9"/>
  <c r="AN346" i="9"/>
  <c r="AK342" i="9"/>
  <c r="AN342" i="9"/>
  <c r="AK338" i="9"/>
  <c r="AN338" i="9"/>
  <c r="AK334" i="9"/>
  <c r="AN334" i="9"/>
  <c r="AK330" i="9"/>
  <c r="AN330" i="9"/>
  <c r="AK326" i="9"/>
  <c r="AN326" i="9"/>
  <c r="AK322" i="9"/>
  <c r="AN322" i="9"/>
  <c r="AK318" i="9"/>
  <c r="AN318" i="9"/>
  <c r="AK314" i="9"/>
  <c r="AN314" i="9"/>
  <c r="AK310" i="9"/>
  <c r="AN310" i="9"/>
  <c r="AK306" i="9"/>
  <c r="AN306" i="9"/>
  <c r="AK302" i="9"/>
  <c r="AN302" i="9"/>
  <c r="AK298" i="9"/>
  <c r="AN298" i="9"/>
  <c r="AK294" i="9"/>
  <c r="AN294" i="9"/>
  <c r="AK290" i="9"/>
  <c r="AN290" i="9"/>
  <c r="AK286" i="9"/>
  <c r="AN286" i="9"/>
  <c r="AK282" i="9"/>
  <c r="AN282" i="9"/>
  <c r="AK278" i="9"/>
  <c r="AN278" i="9"/>
  <c r="AK274" i="9"/>
  <c r="AN274" i="9"/>
  <c r="AK270" i="9"/>
  <c r="AN270" i="9"/>
  <c r="AK266" i="9"/>
  <c r="AN266" i="9"/>
  <c r="AK262" i="9"/>
  <c r="AN262" i="9"/>
  <c r="AK258" i="9"/>
  <c r="AN258" i="9"/>
  <c r="AK254" i="9"/>
  <c r="AN254" i="9"/>
  <c r="AK250" i="9"/>
  <c r="AN250" i="9"/>
  <c r="AK246" i="9"/>
  <c r="AN246" i="9"/>
  <c r="AK242" i="9"/>
  <c r="AN242" i="9"/>
  <c r="AK238" i="9"/>
  <c r="AN238" i="9"/>
  <c r="AK234" i="9"/>
  <c r="AN234" i="9"/>
  <c r="AK230" i="9"/>
  <c r="AN230" i="9"/>
  <c r="AK226" i="9"/>
  <c r="AN226" i="9"/>
  <c r="AK222" i="9"/>
  <c r="AN222" i="9"/>
  <c r="AK218" i="9"/>
  <c r="AN218" i="9"/>
  <c r="AK214" i="9"/>
  <c r="AN214" i="9"/>
  <c r="AK210" i="9"/>
  <c r="AN210" i="9"/>
  <c r="AK206" i="9"/>
  <c r="AN206" i="9"/>
  <c r="AK202" i="9"/>
  <c r="AN202" i="9"/>
  <c r="AK198" i="9"/>
  <c r="AN198" i="9"/>
  <c r="AK194" i="9"/>
  <c r="AN194" i="9"/>
  <c r="AK190" i="9"/>
  <c r="AN190" i="9"/>
  <c r="AK186" i="9"/>
  <c r="AN186" i="9"/>
  <c r="AK182" i="9"/>
  <c r="AN182" i="9"/>
  <c r="AK178" i="9"/>
  <c r="AN178" i="9"/>
  <c r="AK174" i="9"/>
  <c r="AN174" i="9"/>
  <c r="AK5651" i="9"/>
  <c r="AN5651" i="9"/>
  <c r="AK5647" i="9"/>
  <c r="AN5647" i="9"/>
  <c r="AK5627" i="9"/>
  <c r="AN5627" i="9"/>
  <c r="AK5615" i="9"/>
  <c r="AN5615" i="9"/>
  <c r="AK5595" i="9"/>
  <c r="AN5595" i="9"/>
  <c r="AK5583" i="9"/>
  <c r="AN5583" i="9"/>
  <c r="AK5563" i="9"/>
  <c r="AN5563" i="9"/>
  <c r="AK5551" i="9"/>
  <c r="AN5551" i="9"/>
  <c r="AK5539" i="9"/>
  <c r="AN5539" i="9"/>
  <c r="AK5523" i="9"/>
  <c r="AN5523" i="9"/>
  <c r="AK5507" i="9"/>
  <c r="AN5507" i="9"/>
  <c r="AK5495" i="9"/>
  <c r="AN5495" i="9"/>
  <c r="AK5483" i="9"/>
  <c r="AN5483" i="9"/>
  <c r="AK5471" i="9"/>
  <c r="AN5471" i="9"/>
  <c r="AK5451" i="9"/>
  <c r="AN5451" i="9"/>
  <c r="AK5439" i="9"/>
  <c r="AN5439" i="9"/>
  <c r="AK5419" i="9"/>
  <c r="AN5419" i="9"/>
  <c r="AK5415" i="9"/>
  <c r="AN5415" i="9"/>
  <c r="AK5407" i="9"/>
  <c r="AN5407" i="9"/>
  <c r="AK5387" i="9"/>
  <c r="AN5387" i="9"/>
  <c r="AK5375" i="9"/>
  <c r="AN5375" i="9"/>
  <c r="AK5371" i="9"/>
  <c r="AN5371" i="9"/>
  <c r="AK5355" i="9"/>
  <c r="AN5355" i="9"/>
  <c r="AK5351" i="9"/>
  <c r="AN5351" i="9"/>
  <c r="AK5331" i="9"/>
  <c r="AN5331" i="9"/>
  <c r="AK5311" i="9"/>
  <c r="AN5311" i="9"/>
  <c r="AK5283" i="9"/>
  <c r="AN5283" i="9"/>
  <c r="AK5279" i="9"/>
  <c r="AN5279" i="9"/>
  <c r="AK5259" i="9"/>
  <c r="AN5259" i="9"/>
  <c r="AK5239" i="9"/>
  <c r="AN5239" i="9"/>
  <c r="AK5227" i="9"/>
  <c r="AN5227" i="9"/>
  <c r="AK5215" i="9"/>
  <c r="AN5215" i="9"/>
  <c r="AK5211" i="9"/>
  <c r="AN5211" i="9"/>
  <c r="AK5203" i="9"/>
  <c r="AN5203" i="9"/>
  <c r="AK5199" i="9"/>
  <c r="AN5199" i="9"/>
  <c r="AK5171" i="9"/>
  <c r="AN5171" i="9"/>
  <c r="AK5159" i="9"/>
  <c r="AN5159" i="9"/>
  <c r="AK5147" i="9"/>
  <c r="AN5147" i="9"/>
  <c r="AK5135" i="9"/>
  <c r="AN5135" i="9"/>
  <c r="AK5123" i="9"/>
  <c r="AN5123" i="9"/>
  <c r="AK5119" i="9"/>
  <c r="AN5119" i="9"/>
  <c r="AK5111" i="9"/>
  <c r="AN5111" i="9"/>
  <c r="AK5099" i="9"/>
  <c r="AN5099" i="9"/>
  <c r="AK5087" i="9"/>
  <c r="AN5087" i="9"/>
  <c r="AK5075" i="9"/>
  <c r="AN5075" i="9"/>
  <c r="AK5063" i="9"/>
  <c r="AN5063" i="9"/>
  <c r="AK5059" i="9"/>
  <c r="AN5059" i="9"/>
  <c r="AK5039" i="9"/>
  <c r="AN5039" i="9"/>
  <c r="AK5027" i="9"/>
  <c r="AN5027" i="9"/>
  <c r="AK5015" i="9"/>
  <c r="AN5015" i="9"/>
  <c r="AK4995" i="9"/>
  <c r="AN4995" i="9"/>
  <c r="AK4983" i="9"/>
  <c r="AN4983" i="9"/>
  <c r="AK4979" i="9"/>
  <c r="AN4979" i="9"/>
  <c r="AK4967" i="9"/>
  <c r="AN4967" i="9"/>
  <c r="AK4963" i="9"/>
  <c r="AN4963" i="9"/>
  <c r="AK4959" i="9"/>
  <c r="AN4959" i="9"/>
  <c r="AK4939" i="9"/>
  <c r="AN4939" i="9"/>
  <c r="AK4927" i="9"/>
  <c r="AN4927" i="9"/>
  <c r="AK4907" i="9"/>
  <c r="AN4907" i="9"/>
  <c r="AK4895" i="9"/>
  <c r="AN4895" i="9"/>
  <c r="AK4883" i="9"/>
  <c r="AN4883" i="9"/>
  <c r="AK4879" i="9"/>
  <c r="AN4879" i="9"/>
  <c r="AK4867" i="9"/>
  <c r="AN4867" i="9"/>
  <c r="AK4843" i="9"/>
  <c r="AN4843" i="9"/>
  <c r="AK4831" i="9"/>
  <c r="AN4831" i="9"/>
  <c r="AK4819" i="9"/>
  <c r="AN4819" i="9"/>
  <c r="AK4799" i="9"/>
  <c r="AN4799" i="9"/>
  <c r="AK4787" i="9"/>
  <c r="AN4787" i="9"/>
  <c r="AK3639" i="9"/>
  <c r="AN3639" i="9"/>
  <c r="AK3635" i="9"/>
  <c r="AN3635" i="9"/>
  <c r="AK3631" i="9"/>
  <c r="AN3631" i="9"/>
  <c r="AK3627" i="9"/>
  <c r="AN3627" i="9"/>
  <c r="AK3623" i="9"/>
  <c r="AN3623" i="9"/>
  <c r="AK3619" i="9"/>
  <c r="AN3619" i="9"/>
  <c r="AK3615" i="9"/>
  <c r="AN3615" i="9"/>
  <c r="AK3611" i="9"/>
  <c r="AN3611" i="9"/>
  <c r="AK3607" i="9"/>
  <c r="AN3607" i="9"/>
  <c r="AK3603" i="9"/>
  <c r="AN3603" i="9"/>
  <c r="AK3599" i="9"/>
  <c r="AN3599" i="9"/>
  <c r="AK3595" i="9"/>
  <c r="AN3595" i="9"/>
  <c r="AK3591" i="9"/>
  <c r="AN3591" i="9"/>
  <c r="AK3587" i="9"/>
  <c r="AN3587" i="9"/>
  <c r="AK3583" i="9"/>
  <c r="AN3583" i="9"/>
  <c r="AK3579" i="9"/>
  <c r="AN3579" i="9"/>
  <c r="AK3575" i="9"/>
  <c r="AN3575" i="9"/>
  <c r="AK3571" i="9"/>
  <c r="AN3571" i="9"/>
  <c r="AK3567" i="9"/>
  <c r="AN3567" i="9"/>
  <c r="AK3563" i="9"/>
  <c r="AN3563" i="9"/>
  <c r="AK3559" i="9"/>
  <c r="AN3559" i="9"/>
  <c r="AK3555" i="9"/>
  <c r="AN3555" i="9"/>
  <c r="AK3551" i="9"/>
  <c r="AN3551" i="9"/>
  <c r="AK3547" i="9"/>
  <c r="AN3547" i="9"/>
  <c r="AK3543" i="9"/>
  <c r="AN3543" i="9"/>
  <c r="AK3539" i="9"/>
  <c r="AN3539" i="9"/>
  <c r="AK3535" i="9"/>
  <c r="AN3535" i="9"/>
  <c r="AK3531" i="9"/>
  <c r="AN3531" i="9"/>
  <c r="AK3527" i="9"/>
  <c r="AN3527" i="9"/>
  <c r="AK3523" i="9"/>
  <c r="AN3523" i="9"/>
  <c r="AK3519" i="9"/>
  <c r="AN3519" i="9"/>
  <c r="AK3515" i="9"/>
  <c r="AN3515" i="9"/>
  <c r="AK3511" i="9"/>
  <c r="AN3511" i="9"/>
  <c r="AK3507" i="9"/>
  <c r="AN3507" i="9"/>
  <c r="AK3503" i="9"/>
  <c r="AN3503" i="9"/>
  <c r="AK3499" i="9"/>
  <c r="AN3499" i="9"/>
  <c r="AK3495" i="9"/>
  <c r="AN3495" i="9"/>
  <c r="AK3491" i="9"/>
  <c r="AN3491" i="9"/>
  <c r="AK3487" i="9"/>
  <c r="AN3487" i="9"/>
  <c r="AK3483" i="9"/>
  <c r="AN3483" i="9"/>
  <c r="AK3479" i="9"/>
  <c r="AN3479" i="9"/>
  <c r="AK3475" i="9"/>
  <c r="AN3475" i="9"/>
  <c r="AK3471" i="9"/>
  <c r="AN3471" i="9"/>
  <c r="AK3467" i="9"/>
  <c r="AN3467" i="9"/>
  <c r="AK3463" i="9"/>
  <c r="AN3463" i="9"/>
  <c r="AK3459" i="9"/>
  <c r="AN3459" i="9"/>
  <c r="AK3455" i="9"/>
  <c r="AN3455" i="9"/>
  <c r="AK3451" i="9"/>
  <c r="AN3451" i="9"/>
  <c r="AK3447" i="9"/>
  <c r="AN3447" i="9"/>
  <c r="AK3443" i="9"/>
  <c r="AN3443" i="9"/>
  <c r="AK3439" i="9"/>
  <c r="AN3439" i="9"/>
  <c r="AK3435" i="9"/>
  <c r="AN3435" i="9"/>
  <c r="AK3431" i="9"/>
  <c r="AN3431" i="9"/>
  <c r="AK3427" i="9"/>
  <c r="AN3427" i="9"/>
  <c r="AK3423" i="9"/>
  <c r="AN3423" i="9"/>
  <c r="AK3419" i="9"/>
  <c r="AN3419" i="9"/>
  <c r="AK3415" i="9"/>
  <c r="AN3415" i="9"/>
  <c r="AK3411" i="9"/>
  <c r="AN3411" i="9"/>
  <c r="AK3407" i="9"/>
  <c r="AN3407" i="9"/>
  <c r="AK3403" i="9"/>
  <c r="AN3403" i="9"/>
  <c r="AK3399" i="9"/>
  <c r="AN3399" i="9"/>
  <c r="AK3395" i="9"/>
  <c r="AN3395" i="9"/>
  <c r="AK3391" i="9"/>
  <c r="AN3391" i="9"/>
  <c r="AK3387" i="9"/>
  <c r="AN3387" i="9"/>
  <c r="AK3383" i="9"/>
  <c r="AN3383" i="9"/>
  <c r="AK3379" i="9"/>
  <c r="AN3379" i="9"/>
  <c r="AK3375" i="9"/>
  <c r="AN3375" i="9"/>
  <c r="AK3371" i="9"/>
  <c r="AN3371" i="9"/>
  <c r="AK3367" i="9"/>
  <c r="AN3367" i="9"/>
  <c r="AK3363" i="9"/>
  <c r="AN3363" i="9"/>
  <c r="AK3359" i="9"/>
  <c r="AN3359" i="9"/>
  <c r="AK3355" i="9"/>
  <c r="AN3355" i="9"/>
  <c r="AK3351" i="9"/>
  <c r="AN3351" i="9"/>
  <c r="AK3347" i="9"/>
  <c r="AN3347" i="9"/>
  <c r="AK3343" i="9"/>
  <c r="AN3343" i="9"/>
  <c r="AK3339" i="9"/>
  <c r="AN3339" i="9"/>
  <c r="AK3335" i="9"/>
  <c r="AN3335" i="9"/>
  <c r="AK3331" i="9"/>
  <c r="AN3331" i="9"/>
  <c r="AK3327" i="9"/>
  <c r="AN3327" i="9"/>
  <c r="AK3323" i="9"/>
  <c r="AN3323" i="9"/>
  <c r="AK3319" i="9"/>
  <c r="AN3319" i="9"/>
  <c r="AK3315" i="9"/>
  <c r="AN3315" i="9"/>
  <c r="AK3311" i="9"/>
  <c r="AN3311" i="9"/>
  <c r="AK3307" i="9"/>
  <c r="AN3307" i="9"/>
  <c r="AK3303" i="9"/>
  <c r="AN3303" i="9"/>
  <c r="AK3299" i="9"/>
  <c r="AN3299" i="9"/>
  <c r="AK3295" i="9"/>
  <c r="AN3295" i="9"/>
  <c r="AK3291" i="9"/>
  <c r="AN3291" i="9"/>
  <c r="AK3287" i="9"/>
  <c r="AN3287" i="9"/>
  <c r="AK3283" i="9"/>
  <c r="AN3283" i="9"/>
  <c r="AK3279" i="9"/>
  <c r="AN3279" i="9"/>
  <c r="AK3275" i="9"/>
  <c r="AN3275" i="9"/>
  <c r="AK3271" i="9"/>
  <c r="AN3271" i="9"/>
  <c r="AK3267" i="9"/>
  <c r="AN3267" i="9"/>
  <c r="AK3263" i="9"/>
  <c r="AN3263" i="9"/>
  <c r="AK3259" i="9"/>
  <c r="AN3259" i="9"/>
  <c r="AK3255" i="9"/>
  <c r="AN3255" i="9"/>
  <c r="AK3251" i="9"/>
  <c r="AN3251" i="9"/>
  <c r="AK3247" i="9"/>
  <c r="AN3247" i="9"/>
  <c r="AK3243" i="9"/>
  <c r="AN3243" i="9"/>
  <c r="AK3239" i="9"/>
  <c r="AN3239" i="9"/>
  <c r="AK3235" i="9"/>
  <c r="AN3235" i="9"/>
  <c r="AK3231" i="9"/>
  <c r="AN3231" i="9"/>
  <c r="AK3227" i="9"/>
  <c r="AN3227" i="9"/>
  <c r="AK3223" i="9"/>
  <c r="AN3223" i="9"/>
  <c r="AK3219" i="9"/>
  <c r="AN3219" i="9"/>
  <c r="AK3215" i="9"/>
  <c r="AN3215" i="9"/>
  <c r="AK3211" i="9"/>
  <c r="AN3211" i="9"/>
  <c r="AK3207" i="9"/>
  <c r="AN3207" i="9"/>
  <c r="AK3203" i="9"/>
  <c r="AN3203" i="9"/>
  <c r="AK3199" i="9"/>
  <c r="AN3199" i="9"/>
  <c r="AK3195" i="9"/>
  <c r="AN3195" i="9"/>
  <c r="AK3191" i="9"/>
  <c r="AN3191" i="9"/>
  <c r="AK3187" i="9"/>
  <c r="AN3187" i="9"/>
  <c r="AK3183" i="9"/>
  <c r="AN3183" i="9"/>
  <c r="AK3179" i="9"/>
  <c r="AN3179" i="9"/>
  <c r="AK3175" i="9"/>
  <c r="AN3175" i="9"/>
  <c r="AK3171" i="9"/>
  <c r="AN3171" i="9"/>
  <c r="AK3167" i="9"/>
  <c r="AN3167" i="9"/>
  <c r="AK3163" i="9"/>
  <c r="AN3163" i="9"/>
  <c r="AK3159" i="9"/>
  <c r="AN3159" i="9"/>
  <c r="AK3155" i="9"/>
  <c r="AN3155" i="9"/>
  <c r="AK3151" i="9"/>
  <c r="AN3151" i="9"/>
  <c r="AK3147" i="9"/>
  <c r="AN3147" i="9"/>
  <c r="AK3143" i="9"/>
  <c r="AN3143" i="9"/>
  <c r="AK3139" i="9"/>
  <c r="AN3139" i="9"/>
  <c r="AK3135" i="9"/>
  <c r="AN3135" i="9"/>
  <c r="AK3131" i="9"/>
  <c r="AN3131" i="9"/>
  <c r="AK3127" i="9"/>
  <c r="AN3127" i="9"/>
  <c r="AK3123" i="9"/>
  <c r="AN3123" i="9"/>
  <c r="AK3119" i="9"/>
  <c r="AN3119" i="9"/>
  <c r="AK3115" i="9"/>
  <c r="AN3115" i="9"/>
  <c r="AK3111" i="9"/>
  <c r="AN3111" i="9"/>
  <c r="AK3107" i="9"/>
  <c r="AN3107" i="9"/>
  <c r="AK3103" i="9"/>
  <c r="AN3103" i="9"/>
  <c r="AK3099" i="9"/>
  <c r="AN3099" i="9"/>
  <c r="AK3095" i="9"/>
  <c r="AN3095" i="9"/>
  <c r="AK3091" i="9"/>
  <c r="AN3091" i="9"/>
  <c r="AK3087" i="9"/>
  <c r="AN3087" i="9"/>
  <c r="AK3083" i="9"/>
  <c r="AN3083" i="9"/>
  <c r="AK3079" i="9"/>
  <c r="AN3079" i="9"/>
  <c r="AK3075" i="9"/>
  <c r="AN3075" i="9"/>
  <c r="AK3071" i="9"/>
  <c r="AN3071" i="9"/>
  <c r="AK3067" i="9"/>
  <c r="AN3067" i="9"/>
  <c r="AK3063" i="9"/>
  <c r="AN3063" i="9"/>
  <c r="AK3059" i="9"/>
  <c r="AN3059" i="9"/>
  <c r="AK3055" i="9"/>
  <c r="AN3055" i="9"/>
  <c r="AK3051" i="9"/>
  <c r="AN3051" i="9"/>
  <c r="AK3047" i="9"/>
  <c r="AN3047" i="9"/>
  <c r="AK3043" i="9"/>
  <c r="AN3043" i="9"/>
  <c r="AK3039" i="9"/>
  <c r="AN3039" i="9"/>
  <c r="AK3035" i="9"/>
  <c r="AN3035" i="9"/>
  <c r="AK3031" i="9"/>
  <c r="AN3031" i="9"/>
  <c r="AK3027" i="9"/>
  <c r="AN3027" i="9"/>
  <c r="AK3023" i="9"/>
  <c r="AN3023" i="9"/>
  <c r="AK3019" i="9"/>
  <c r="AN3019" i="9"/>
  <c r="AK3015" i="9"/>
  <c r="AN3015" i="9"/>
  <c r="AK3011" i="9"/>
  <c r="AN3011" i="9"/>
  <c r="AK3007" i="9"/>
  <c r="AN3007" i="9"/>
  <c r="AK3003" i="9"/>
  <c r="AN3003" i="9"/>
  <c r="AK2999" i="9"/>
  <c r="AN2999" i="9"/>
  <c r="AK2995" i="9"/>
  <c r="AN2995" i="9"/>
  <c r="AK2991" i="9"/>
  <c r="AN2991" i="9"/>
  <c r="AK2987" i="9"/>
  <c r="AN2987" i="9"/>
  <c r="AK2983" i="9"/>
  <c r="AN2983" i="9"/>
  <c r="AK2979" i="9"/>
  <c r="AN2979" i="9"/>
  <c r="AK2975" i="9"/>
  <c r="AN2975" i="9"/>
  <c r="AK2971" i="9"/>
  <c r="AN2971" i="9"/>
  <c r="AK2967" i="9"/>
  <c r="AN2967" i="9"/>
  <c r="AK2963" i="9"/>
  <c r="AN2963" i="9"/>
  <c r="AK2959" i="9"/>
  <c r="AN2959" i="9"/>
  <c r="AK2955" i="9"/>
  <c r="AN2955" i="9"/>
  <c r="AK2951" i="9"/>
  <c r="AN2951" i="9"/>
  <c r="AK2947" i="9"/>
  <c r="AN2947" i="9"/>
  <c r="AK2943" i="9"/>
  <c r="AN2943" i="9"/>
  <c r="AK2939" i="9"/>
  <c r="AN2939" i="9"/>
  <c r="AK2935" i="9"/>
  <c r="AN2935" i="9"/>
  <c r="AK2931" i="9"/>
  <c r="AN2931" i="9"/>
  <c r="AK2927" i="9"/>
  <c r="AN2927" i="9"/>
  <c r="AK2923" i="9"/>
  <c r="AN2923" i="9"/>
  <c r="AK2919" i="9"/>
  <c r="AN2919" i="9"/>
  <c r="AK2915" i="9"/>
  <c r="AN2915" i="9"/>
  <c r="AK2911" i="9"/>
  <c r="AN2911" i="9"/>
  <c r="AK2907" i="9"/>
  <c r="AN2907" i="9"/>
  <c r="AK2903" i="9"/>
  <c r="AN2903" i="9"/>
  <c r="AK2899" i="9"/>
  <c r="AN2899" i="9"/>
  <c r="AK2895" i="9"/>
  <c r="AN2895" i="9"/>
  <c r="AK2891" i="9"/>
  <c r="AN2891" i="9"/>
  <c r="AK2887" i="9"/>
  <c r="AN2887" i="9"/>
  <c r="AK2883" i="9"/>
  <c r="AN2883" i="9"/>
  <c r="AK2879" i="9"/>
  <c r="AN2879" i="9"/>
  <c r="AK2875" i="9"/>
  <c r="AN2875" i="9"/>
  <c r="AK2871" i="9"/>
  <c r="AN2871" i="9"/>
  <c r="AK2867" i="9"/>
  <c r="AN2867" i="9"/>
  <c r="AK2863" i="9"/>
  <c r="AN2863" i="9"/>
  <c r="AK2859" i="9"/>
  <c r="AN2859" i="9"/>
  <c r="AK2855" i="9"/>
  <c r="AN2855" i="9"/>
  <c r="AK2851" i="9"/>
  <c r="AN2851" i="9"/>
  <c r="AK2847" i="9"/>
  <c r="AN2847" i="9"/>
  <c r="AK2843" i="9"/>
  <c r="AN2843" i="9"/>
  <c r="AK2839" i="9"/>
  <c r="AN2839" i="9"/>
  <c r="AK2835" i="9"/>
  <c r="AN2835" i="9"/>
  <c r="AK2831" i="9"/>
  <c r="AN2831" i="9"/>
  <c r="AK2827" i="9"/>
  <c r="AN2827" i="9"/>
  <c r="AK2823" i="9"/>
  <c r="AN2823" i="9"/>
  <c r="AK2819" i="9"/>
  <c r="AN2819" i="9"/>
  <c r="AK2815" i="9"/>
  <c r="AN2815" i="9"/>
  <c r="AK2811" i="9"/>
  <c r="AN2811" i="9"/>
  <c r="AK2807" i="9"/>
  <c r="AN2807" i="9"/>
  <c r="AK2803" i="9"/>
  <c r="AN2803" i="9"/>
  <c r="AK2799" i="9"/>
  <c r="AN2799" i="9"/>
  <c r="AK2795" i="9"/>
  <c r="AN2795" i="9"/>
  <c r="AK2791" i="9"/>
  <c r="AN2791" i="9"/>
  <c r="AK2787" i="9"/>
  <c r="AN2787" i="9"/>
  <c r="AK2783" i="9"/>
  <c r="AN2783" i="9"/>
  <c r="AK2779" i="9"/>
  <c r="AN2779" i="9"/>
  <c r="AK2775" i="9"/>
  <c r="AN2775" i="9"/>
  <c r="AK2771" i="9"/>
  <c r="AN2771" i="9"/>
  <c r="AK2767" i="9"/>
  <c r="AN2767" i="9"/>
  <c r="AK2763" i="9"/>
  <c r="AN2763" i="9"/>
  <c r="AK2759" i="9"/>
  <c r="AN2759" i="9"/>
  <c r="AK2755" i="9"/>
  <c r="AN2755" i="9"/>
  <c r="AK2751" i="9"/>
  <c r="AN2751" i="9"/>
  <c r="AK2747" i="9"/>
  <c r="AN2747" i="9"/>
  <c r="AK2743" i="9"/>
  <c r="AN2743" i="9"/>
  <c r="AK2739" i="9"/>
  <c r="AN2739" i="9"/>
  <c r="AK2735" i="9"/>
  <c r="AN2735" i="9"/>
  <c r="AK2731" i="9"/>
  <c r="AN2731" i="9"/>
  <c r="AK2727" i="9"/>
  <c r="AN2727" i="9"/>
  <c r="AK2723" i="9"/>
  <c r="AN2723" i="9"/>
  <c r="AK2719" i="9"/>
  <c r="AN2719" i="9"/>
  <c r="AK2715" i="9"/>
  <c r="AN2715" i="9"/>
  <c r="AK2711" i="9"/>
  <c r="AN2711" i="9"/>
  <c r="AK2707" i="9"/>
  <c r="AN2707" i="9"/>
  <c r="AK2703" i="9"/>
  <c r="AN2703" i="9"/>
  <c r="AK2699" i="9"/>
  <c r="AN2699" i="9"/>
  <c r="AK2695" i="9"/>
  <c r="AN2695" i="9"/>
  <c r="AK2691" i="9"/>
  <c r="AN2691" i="9"/>
  <c r="AK2687" i="9"/>
  <c r="AN2687" i="9"/>
  <c r="AK2683" i="9"/>
  <c r="AN2683" i="9"/>
  <c r="AK2679" i="9"/>
  <c r="AN2679" i="9"/>
  <c r="AK2675" i="9"/>
  <c r="AN2675" i="9"/>
  <c r="AK2671" i="9"/>
  <c r="AN2671" i="9"/>
  <c r="AK2667" i="9"/>
  <c r="AN2667" i="9"/>
  <c r="AK2663" i="9"/>
  <c r="AN2663" i="9"/>
  <c r="AK2659" i="9"/>
  <c r="AN2659" i="9"/>
  <c r="AK2655" i="9"/>
  <c r="AN2655" i="9"/>
  <c r="AK2651" i="9"/>
  <c r="AN2651" i="9"/>
  <c r="AK2647" i="9"/>
  <c r="AN2647" i="9"/>
  <c r="AK2643" i="9"/>
  <c r="AN2643" i="9"/>
  <c r="AK2639" i="9"/>
  <c r="AN2639" i="9"/>
  <c r="AK2635" i="9"/>
  <c r="AN2635" i="9"/>
  <c r="AK2631" i="9"/>
  <c r="AN2631" i="9"/>
  <c r="AK2627" i="9"/>
  <c r="AN2627" i="9"/>
  <c r="AK2623" i="9"/>
  <c r="AN2623" i="9"/>
  <c r="AK2619" i="9"/>
  <c r="AN2619" i="9"/>
  <c r="AK2615" i="9"/>
  <c r="AN2615" i="9"/>
  <c r="AK2611" i="9"/>
  <c r="AN2611" i="9"/>
  <c r="AK2607" i="9"/>
  <c r="AN2607" i="9"/>
  <c r="AK2603" i="9"/>
  <c r="AN2603" i="9"/>
  <c r="AK2599" i="9"/>
  <c r="AN2599" i="9"/>
  <c r="AK2595" i="9"/>
  <c r="AN2595" i="9"/>
  <c r="AK2591" i="9"/>
  <c r="AN2591" i="9"/>
  <c r="AK2587" i="9"/>
  <c r="AN2587" i="9"/>
  <c r="AK2583" i="9"/>
  <c r="AN2583" i="9"/>
  <c r="AK2579" i="9"/>
  <c r="AN2579" i="9"/>
  <c r="AK2575" i="9"/>
  <c r="AN2575" i="9"/>
  <c r="AK2571" i="9"/>
  <c r="AN2571" i="9"/>
  <c r="AK2567" i="9"/>
  <c r="AN2567" i="9"/>
  <c r="AK2563" i="9"/>
  <c r="AN2563" i="9"/>
  <c r="AK2559" i="9"/>
  <c r="AN2559" i="9"/>
  <c r="AK2555" i="9"/>
  <c r="AN2555" i="9"/>
  <c r="AK2551" i="9"/>
  <c r="AN2551" i="9"/>
  <c r="AK2547" i="9"/>
  <c r="AN2547" i="9"/>
  <c r="AK2543" i="9"/>
  <c r="AN2543" i="9"/>
  <c r="AK2539" i="9"/>
  <c r="AN2539" i="9"/>
  <c r="AK2535" i="9"/>
  <c r="AN2535" i="9"/>
  <c r="AK2531" i="9"/>
  <c r="AN2531" i="9"/>
  <c r="AK2527" i="9"/>
  <c r="AN2527" i="9"/>
  <c r="AK2523" i="9"/>
  <c r="AN2523" i="9"/>
  <c r="AK2519" i="9"/>
  <c r="AN2519" i="9"/>
  <c r="AK2515" i="9"/>
  <c r="AN2515" i="9"/>
  <c r="AK2511" i="9"/>
  <c r="AN2511" i="9"/>
  <c r="AK2507" i="9"/>
  <c r="AN2507" i="9"/>
  <c r="AK2503" i="9"/>
  <c r="AN2503" i="9"/>
  <c r="AK2499" i="9"/>
  <c r="AN2499" i="9"/>
  <c r="AK2495" i="9"/>
  <c r="AN2495" i="9"/>
  <c r="AK2491" i="9"/>
  <c r="AN2491" i="9"/>
  <c r="AK2487" i="9"/>
  <c r="AN2487" i="9"/>
  <c r="AK2483" i="9"/>
  <c r="AN2483" i="9"/>
  <c r="AK2479" i="9"/>
  <c r="AN2479" i="9"/>
  <c r="AK2475" i="9"/>
  <c r="AN2475" i="9"/>
  <c r="AK2471" i="9"/>
  <c r="AN2471" i="9"/>
  <c r="AK2467" i="9"/>
  <c r="AN2467" i="9"/>
  <c r="AK2463" i="9"/>
  <c r="AN2463" i="9"/>
  <c r="AK2459" i="9"/>
  <c r="AN2459" i="9"/>
  <c r="AK2455" i="9"/>
  <c r="AN2455" i="9"/>
  <c r="AK2451" i="9"/>
  <c r="AN2451" i="9"/>
  <c r="AK2447" i="9"/>
  <c r="AN2447" i="9"/>
  <c r="AK2443" i="9"/>
  <c r="AN2443" i="9"/>
  <c r="AK2439" i="9"/>
  <c r="AN2439" i="9"/>
  <c r="AK2435" i="9"/>
  <c r="AN2435" i="9"/>
  <c r="AK2431" i="9"/>
  <c r="AN2431" i="9"/>
  <c r="AK2427" i="9"/>
  <c r="AN2427" i="9"/>
  <c r="AK2423" i="9"/>
  <c r="AN2423" i="9"/>
  <c r="AK2419" i="9"/>
  <c r="AN2419" i="9"/>
  <c r="AK2415" i="9"/>
  <c r="AN2415" i="9"/>
  <c r="AK2411" i="9"/>
  <c r="AN2411" i="9"/>
  <c r="AK2407" i="9"/>
  <c r="AN2407" i="9"/>
  <c r="AK2403" i="9"/>
  <c r="AN2403" i="9"/>
  <c r="AK2399" i="9"/>
  <c r="AN2399" i="9"/>
  <c r="AK2395" i="9"/>
  <c r="AN2395" i="9"/>
  <c r="AK2391" i="9"/>
  <c r="AN2391" i="9"/>
  <c r="AK2387" i="9"/>
  <c r="AN2387" i="9"/>
  <c r="AK2383" i="9"/>
  <c r="AN2383" i="9"/>
  <c r="AK2379" i="9"/>
  <c r="AN2379" i="9"/>
  <c r="AK2375" i="9"/>
  <c r="AN2375" i="9"/>
  <c r="AK2371" i="9"/>
  <c r="AN2371" i="9"/>
  <c r="AK2367" i="9"/>
  <c r="AN2367" i="9"/>
  <c r="AK2363" i="9"/>
  <c r="AN2363" i="9"/>
  <c r="AK2359" i="9"/>
  <c r="AN2359" i="9"/>
  <c r="AK2355" i="9"/>
  <c r="AN2355" i="9"/>
  <c r="AK2351" i="9"/>
  <c r="AN2351" i="9"/>
  <c r="AK2347" i="9"/>
  <c r="AN2347" i="9"/>
  <c r="AK2343" i="9"/>
  <c r="AN2343" i="9"/>
  <c r="AK2339" i="9"/>
  <c r="AN2339" i="9"/>
  <c r="AK2335" i="9"/>
  <c r="AN2335" i="9"/>
  <c r="AK2331" i="9"/>
  <c r="AN2331" i="9"/>
  <c r="AK2327" i="9"/>
  <c r="AN2327" i="9"/>
  <c r="AK2323" i="9"/>
  <c r="AN2323" i="9"/>
  <c r="AK2319" i="9"/>
  <c r="AN2319" i="9"/>
  <c r="AK2315" i="9"/>
  <c r="AN2315" i="9"/>
  <c r="AK2311" i="9"/>
  <c r="AN2311" i="9"/>
  <c r="AK2307" i="9"/>
  <c r="AN2307" i="9"/>
  <c r="AK2303" i="9"/>
  <c r="AN2303" i="9"/>
  <c r="AK2299" i="9"/>
  <c r="AN2299" i="9"/>
  <c r="AK2295" i="9"/>
  <c r="AN2295" i="9"/>
  <c r="AK2291" i="9"/>
  <c r="AN2291" i="9"/>
  <c r="AK2287" i="9"/>
  <c r="AN2287" i="9"/>
  <c r="AK2283" i="9"/>
  <c r="AN2283" i="9"/>
  <c r="AK2279" i="9"/>
  <c r="AN2279" i="9"/>
  <c r="AK2275" i="9"/>
  <c r="AN2275" i="9"/>
  <c r="AK2271" i="9"/>
  <c r="AN2271" i="9"/>
  <c r="AK2267" i="9"/>
  <c r="AN2267" i="9"/>
  <c r="AK2263" i="9"/>
  <c r="AN2263" i="9"/>
  <c r="AK2259" i="9"/>
  <c r="AN2259" i="9"/>
  <c r="AK2255" i="9"/>
  <c r="AN2255" i="9"/>
  <c r="AK2251" i="9"/>
  <c r="AN2251" i="9"/>
  <c r="AK2247" i="9"/>
  <c r="AN2247" i="9"/>
  <c r="AK2243" i="9"/>
  <c r="AN2243" i="9"/>
  <c r="AK2239" i="9"/>
  <c r="AN2239" i="9"/>
  <c r="AK2235" i="9"/>
  <c r="AN2235" i="9"/>
  <c r="AK2231" i="9"/>
  <c r="AN2231" i="9"/>
  <c r="AK2227" i="9"/>
  <c r="AN2227" i="9"/>
  <c r="AK2223" i="9"/>
  <c r="AN2223" i="9"/>
  <c r="AK2219" i="9"/>
  <c r="AN2219" i="9"/>
  <c r="AK2215" i="9"/>
  <c r="AN2215" i="9"/>
  <c r="AK2211" i="9"/>
  <c r="AN2211" i="9"/>
  <c r="AK2207" i="9"/>
  <c r="AN2207" i="9"/>
  <c r="AK2203" i="9"/>
  <c r="AN2203" i="9"/>
  <c r="AK2199" i="9"/>
  <c r="AN2199" i="9"/>
  <c r="AK2195" i="9"/>
  <c r="AN2195" i="9"/>
  <c r="AK2191" i="9"/>
  <c r="AN2191" i="9"/>
  <c r="AK2187" i="9"/>
  <c r="AN2187" i="9"/>
  <c r="AK2183" i="9"/>
  <c r="AN2183" i="9"/>
  <c r="AK2179" i="9"/>
  <c r="AN2179" i="9"/>
  <c r="AK2175" i="9"/>
  <c r="AN2175" i="9"/>
  <c r="AK2171" i="9"/>
  <c r="AN2171" i="9"/>
  <c r="AK2167" i="9"/>
  <c r="AN2167" i="9"/>
  <c r="AK2163" i="9"/>
  <c r="AN2163" i="9"/>
  <c r="AK2159" i="9"/>
  <c r="AN2159" i="9"/>
  <c r="AK2155" i="9"/>
  <c r="AN2155" i="9"/>
  <c r="AK2151" i="9"/>
  <c r="AN2151" i="9"/>
  <c r="AK2147" i="9"/>
  <c r="AN2147" i="9"/>
  <c r="AK2143" i="9"/>
  <c r="AN2143" i="9"/>
  <c r="AK2139" i="9"/>
  <c r="AN2139" i="9"/>
  <c r="AK2135" i="9"/>
  <c r="AN2135" i="9"/>
  <c r="AK2131" i="9"/>
  <c r="AN2131" i="9"/>
  <c r="AK2127" i="9"/>
  <c r="AN2127" i="9"/>
  <c r="AK2123" i="9"/>
  <c r="AN2123" i="9"/>
  <c r="AK2119" i="9"/>
  <c r="AN2119" i="9"/>
  <c r="AK2115" i="9"/>
  <c r="AN2115" i="9"/>
  <c r="AK2111" i="9"/>
  <c r="AN2111" i="9"/>
  <c r="AK2107" i="9"/>
  <c r="AN2107" i="9"/>
  <c r="AK2103" i="9"/>
  <c r="AN2103" i="9"/>
  <c r="AK2099" i="9"/>
  <c r="AN2099" i="9"/>
  <c r="AK2095" i="9"/>
  <c r="AN2095" i="9"/>
  <c r="AK2091" i="9"/>
  <c r="AN2091" i="9"/>
  <c r="AK2087" i="9"/>
  <c r="AN2087" i="9"/>
  <c r="AK2083" i="9"/>
  <c r="AN2083" i="9"/>
  <c r="AK2079" i="9"/>
  <c r="AN2079" i="9"/>
  <c r="AK2075" i="9"/>
  <c r="AN2075" i="9"/>
  <c r="AK2071" i="9"/>
  <c r="AN2071" i="9"/>
  <c r="AK2067" i="9"/>
  <c r="AN2067" i="9"/>
  <c r="AK2063" i="9"/>
  <c r="AN2063" i="9"/>
  <c r="AK2059" i="9"/>
  <c r="AN2059" i="9"/>
  <c r="AK2055" i="9"/>
  <c r="AN2055" i="9"/>
  <c r="AK2051" i="9"/>
  <c r="AN2051" i="9"/>
  <c r="AK2047" i="9"/>
  <c r="AN2047" i="9"/>
  <c r="AK2043" i="9"/>
  <c r="AN2043" i="9"/>
  <c r="AK2039" i="9"/>
  <c r="AN2039" i="9"/>
  <c r="AK2035" i="9"/>
  <c r="AN2035" i="9"/>
  <c r="AK2031" i="9"/>
  <c r="AN2031" i="9"/>
  <c r="AK2027" i="9"/>
  <c r="AN2027" i="9"/>
  <c r="AK2023" i="9"/>
  <c r="AN2023" i="9"/>
  <c r="AK2019" i="9"/>
  <c r="AN2019" i="9"/>
  <c r="AK2015" i="9"/>
  <c r="AN2015" i="9"/>
  <c r="AK2011" i="9"/>
  <c r="AN2011" i="9"/>
  <c r="AK2007" i="9"/>
  <c r="AN2007" i="9"/>
  <c r="AK2003" i="9"/>
  <c r="AN2003" i="9"/>
  <c r="AK1999" i="9"/>
  <c r="AN1999" i="9"/>
  <c r="AK1995" i="9"/>
  <c r="AN1995" i="9"/>
  <c r="AK1991" i="9"/>
  <c r="AN1991" i="9"/>
  <c r="AK1987" i="9"/>
  <c r="AN1987" i="9"/>
  <c r="AK1983" i="9"/>
  <c r="AN1983" i="9"/>
  <c r="AK1979" i="9"/>
  <c r="AN1979" i="9"/>
  <c r="AK1975" i="9"/>
  <c r="AN1975" i="9"/>
  <c r="AK1971" i="9"/>
  <c r="AN1971" i="9"/>
  <c r="AK1967" i="9"/>
  <c r="AN1967" i="9"/>
  <c r="AK1963" i="9"/>
  <c r="AN1963" i="9"/>
  <c r="AK1959" i="9"/>
  <c r="AN1959" i="9"/>
  <c r="AK1955" i="9"/>
  <c r="AN1955" i="9"/>
  <c r="AK1951" i="9"/>
  <c r="AN1951" i="9"/>
  <c r="AK1947" i="9"/>
  <c r="AN1947" i="9"/>
  <c r="AK1943" i="9"/>
  <c r="AN1943" i="9"/>
  <c r="AK1939" i="9"/>
  <c r="AN1939" i="9"/>
  <c r="AK1935" i="9"/>
  <c r="AN1935" i="9"/>
  <c r="AK1931" i="9"/>
  <c r="AN1931" i="9"/>
  <c r="AK1927" i="9"/>
  <c r="AN1927" i="9"/>
  <c r="AK1923" i="9"/>
  <c r="AN1923" i="9"/>
  <c r="AK1919" i="9"/>
  <c r="AN1919" i="9"/>
  <c r="AK1915" i="9"/>
  <c r="AN1915" i="9"/>
  <c r="AK1911" i="9"/>
  <c r="AN1911" i="9"/>
  <c r="AK1907" i="9"/>
  <c r="AN1907" i="9"/>
  <c r="AK1903" i="9"/>
  <c r="AN1903" i="9"/>
  <c r="AK1899" i="9"/>
  <c r="AN1899" i="9"/>
  <c r="AK1895" i="9"/>
  <c r="AN1895" i="9"/>
  <c r="AK1891" i="9"/>
  <c r="AN1891" i="9"/>
  <c r="AK1887" i="9"/>
  <c r="AN1887" i="9"/>
  <c r="AK1883" i="9"/>
  <c r="AN1883" i="9"/>
  <c r="AK1879" i="9"/>
  <c r="AN1879" i="9"/>
  <c r="AK1875" i="9"/>
  <c r="AN1875" i="9"/>
  <c r="AK1871" i="9"/>
  <c r="AN1871" i="9"/>
  <c r="AK1867" i="9"/>
  <c r="AN1867" i="9"/>
  <c r="AK1863" i="9"/>
  <c r="AN1863" i="9"/>
  <c r="AK1859" i="9"/>
  <c r="AN1859" i="9"/>
  <c r="AK1855" i="9"/>
  <c r="AN1855" i="9"/>
  <c r="AK1851" i="9"/>
  <c r="AN1851" i="9"/>
  <c r="AK1847" i="9"/>
  <c r="AN1847" i="9"/>
  <c r="AK1843" i="9"/>
  <c r="AN1843" i="9"/>
  <c r="AK1839" i="9"/>
  <c r="AN1839" i="9"/>
  <c r="AK1835" i="9"/>
  <c r="AN1835" i="9"/>
  <c r="AK1831" i="9"/>
  <c r="AN1831" i="9"/>
  <c r="AK1827" i="9"/>
  <c r="AN1827" i="9"/>
  <c r="AK1823" i="9"/>
  <c r="AN1823" i="9"/>
  <c r="AK1819" i="9"/>
  <c r="AN1819" i="9"/>
  <c r="AK1815" i="9"/>
  <c r="AN1815" i="9"/>
  <c r="AK1811" i="9"/>
  <c r="AN1811" i="9"/>
  <c r="AK1807" i="9"/>
  <c r="AN1807" i="9"/>
  <c r="AK1803" i="9"/>
  <c r="AN1803" i="9"/>
  <c r="AK1799" i="9"/>
  <c r="AN1799" i="9"/>
  <c r="AK1795" i="9"/>
  <c r="AN1795" i="9"/>
  <c r="AK1791" i="9"/>
  <c r="AN1791" i="9"/>
  <c r="AK1787" i="9"/>
  <c r="AN1787" i="9"/>
  <c r="AK1783" i="9"/>
  <c r="AN1783" i="9"/>
  <c r="AK1779" i="9"/>
  <c r="AN1779" i="9"/>
  <c r="AK1775" i="9"/>
  <c r="AN1775" i="9"/>
  <c r="AK1771" i="9"/>
  <c r="AN1771" i="9"/>
  <c r="AK1767" i="9"/>
  <c r="AN1767" i="9"/>
  <c r="AK1763" i="9"/>
  <c r="AN1763" i="9"/>
  <c r="AK1759" i="9"/>
  <c r="AN1759" i="9"/>
  <c r="AK1755" i="9"/>
  <c r="AN1755" i="9"/>
  <c r="AK1751" i="9"/>
  <c r="AN1751" i="9"/>
  <c r="AK1747" i="9"/>
  <c r="AN1747" i="9"/>
  <c r="AK1743" i="9"/>
  <c r="AN1743" i="9"/>
  <c r="AK1739" i="9"/>
  <c r="AN1739" i="9"/>
  <c r="AK1735" i="9"/>
  <c r="AN1735" i="9"/>
  <c r="AK1731" i="9"/>
  <c r="AN1731" i="9"/>
  <c r="AK1727" i="9"/>
  <c r="AN1727" i="9"/>
  <c r="AK1723" i="9"/>
  <c r="AN1723" i="9"/>
  <c r="AK1719" i="9"/>
  <c r="AN1719" i="9"/>
  <c r="AK1715" i="9"/>
  <c r="AN1715" i="9"/>
  <c r="AK1711" i="9"/>
  <c r="AN1711" i="9"/>
  <c r="AK1707" i="9"/>
  <c r="AN1707" i="9"/>
  <c r="AK1703" i="9"/>
  <c r="AN1703" i="9"/>
  <c r="AK1699" i="9"/>
  <c r="AN1699" i="9"/>
  <c r="AK1695" i="9"/>
  <c r="AN1695" i="9"/>
  <c r="AK1691" i="9"/>
  <c r="AN1691" i="9"/>
  <c r="AK1687" i="9"/>
  <c r="AN1687" i="9"/>
  <c r="AK1683" i="9"/>
  <c r="AN1683" i="9"/>
  <c r="AK1679" i="9"/>
  <c r="AN1679" i="9"/>
  <c r="AK1675" i="9"/>
  <c r="AN1675" i="9"/>
  <c r="AK1671" i="9"/>
  <c r="AN1671" i="9"/>
  <c r="AK1667" i="9"/>
  <c r="AN1667" i="9"/>
  <c r="AK1663" i="9"/>
  <c r="AN1663" i="9"/>
  <c r="AK1659" i="9"/>
  <c r="AN1659" i="9"/>
  <c r="AK1655" i="9"/>
  <c r="AN1655" i="9"/>
  <c r="AK1651" i="9"/>
  <c r="AN1651" i="9"/>
  <c r="AK1647" i="9"/>
  <c r="AN1647" i="9"/>
  <c r="AK1643" i="9"/>
  <c r="AN1643" i="9"/>
  <c r="AK1639" i="9"/>
  <c r="AN1639" i="9"/>
  <c r="AK1635" i="9"/>
  <c r="AN1635" i="9"/>
  <c r="AK1631" i="9"/>
  <c r="AN1631" i="9"/>
  <c r="AK1627" i="9"/>
  <c r="AN1627" i="9"/>
  <c r="AK1623" i="9"/>
  <c r="AN1623" i="9"/>
  <c r="AK1619" i="9"/>
  <c r="AN1619" i="9"/>
  <c r="AK1615" i="9"/>
  <c r="AN1615" i="9"/>
  <c r="AK1611" i="9"/>
  <c r="AN1611" i="9"/>
  <c r="AK1607" i="9"/>
  <c r="AN1607" i="9"/>
  <c r="AK1603" i="9"/>
  <c r="AN1603" i="9"/>
  <c r="AK1599" i="9"/>
  <c r="AN1599" i="9"/>
  <c r="AK1595" i="9"/>
  <c r="AN1595" i="9"/>
  <c r="AK1591" i="9"/>
  <c r="AN1591" i="9"/>
  <c r="AK1587" i="9"/>
  <c r="AN1587" i="9"/>
  <c r="AK1583" i="9"/>
  <c r="AN1583" i="9"/>
  <c r="AK1579" i="9"/>
  <c r="AN1579" i="9"/>
  <c r="AK1575" i="9"/>
  <c r="AN1575" i="9"/>
  <c r="AK1571" i="9"/>
  <c r="AN1571" i="9"/>
  <c r="AK1567" i="9"/>
  <c r="AN1567" i="9"/>
  <c r="AK1563" i="9"/>
  <c r="AN1563" i="9"/>
  <c r="AK1559" i="9"/>
  <c r="AN1559" i="9"/>
  <c r="AK1555" i="9"/>
  <c r="AN1555" i="9"/>
  <c r="AK1551" i="9"/>
  <c r="AN1551" i="9"/>
  <c r="AK1547" i="9"/>
  <c r="AN1547" i="9"/>
  <c r="AK1543" i="9"/>
  <c r="AN1543" i="9"/>
  <c r="AK1539" i="9"/>
  <c r="AN1539" i="9"/>
  <c r="AK1535" i="9"/>
  <c r="AN1535" i="9"/>
  <c r="AK1531" i="9"/>
  <c r="AN1531" i="9"/>
  <c r="AK1527" i="9"/>
  <c r="AN1527" i="9"/>
  <c r="AK1523" i="9"/>
  <c r="AN1523" i="9"/>
  <c r="AK1519" i="9"/>
  <c r="AN1519" i="9"/>
  <c r="AK1515" i="9"/>
  <c r="AN1515" i="9"/>
  <c r="AK1511" i="9"/>
  <c r="AN1511" i="9"/>
  <c r="AK1507" i="9"/>
  <c r="AN1507" i="9"/>
  <c r="AK1503" i="9"/>
  <c r="AN1503" i="9"/>
  <c r="AK1499" i="9"/>
  <c r="AN1499" i="9"/>
  <c r="AK1495" i="9"/>
  <c r="AN1495" i="9"/>
  <c r="AK1491" i="9"/>
  <c r="AN1491" i="9"/>
  <c r="AK1487" i="9"/>
  <c r="AN1487" i="9"/>
  <c r="AK1483" i="9"/>
  <c r="AN1483" i="9"/>
  <c r="AK1479" i="9"/>
  <c r="AN1479" i="9"/>
  <c r="AK1475" i="9"/>
  <c r="AN1475" i="9"/>
  <c r="AK1471" i="9"/>
  <c r="AN1471" i="9"/>
  <c r="AK1467" i="9"/>
  <c r="AN1467" i="9"/>
  <c r="AK1463" i="9"/>
  <c r="AN1463" i="9"/>
  <c r="AK1459" i="9"/>
  <c r="AN1459" i="9"/>
  <c r="AK1455" i="9"/>
  <c r="AN1455" i="9"/>
  <c r="AK1451" i="9"/>
  <c r="AN1451" i="9"/>
  <c r="AK1447" i="9"/>
  <c r="AN1447" i="9"/>
  <c r="AK1443" i="9"/>
  <c r="AN1443" i="9"/>
  <c r="AK1439" i="9"/>
  <c r="AN1439" i="9"/>
  <c r="AK1435" i="9"/>
  <c r="AN1435" i="9"/>
  <c r="AK1431" i="9"/>
  <c r="AN1431" i="9"/>
  <c r="AK1427" i="9"/>
  <c r="AN1427" i="9"/>
  <c r="AK1423" i="9"/>
  <c r="AN1423" i="9"/>
  <c r="AK1419" i="9"/>
  <c r="AN1419" i="9"/>
  <c r="AK1415" i="9"/>
  <c r="AN1415" i="9"/>
  <c r="AK1411" i="9"/>
  <c r="AN1411" i="9"/>
  <c r="AK1407" i="9"/>
  <c r="AN1407" i="9"/>
  <c r="AK1403" i="9"/>
  <c r="AN1403" i="9"/>
  <c r="AK1399" i="9"/>
  <c r="AN1399" i="9"/>
  <c r="AK1395" i="9"/>
  <c r="AN1395" i="9"/>
  <c r="AK1391" i="9"/>
  <c r="AN1391" i="9"/>
  <c r="AK1387" i="9"/>
  <c r="AN1387" i="9"/>
  <c r="AK1383" i="9"/>
  <c r="AN1383" i="9"/>
  <c r="AK1379" i="9"/>
  <c r="AN1379" i="9"/>
  <c r="AK1375" i="9"/>
  <c r="AN1375" i="9"/>
  <c r="AK1371" i="9"/>
  <c r="AN1371" i="9"/>
  <c r="AK1367" i="9"/>
  <c r="AN1367" i="9"/>
  <c r="AK1363" i="9"/>
  <c r="AN1363" i="9"/>
  <c r="AK1359" i="9"/>
  <c r="AN1359" i="9"/>
  <c r="AK1355" i="9"/>
  <c r="AN1355" i="9"/>
  <c r="AK1351" i="9"/>
  <c r="AN1351" i="9"/>
  <c r="AK1347" i="9"/>
  <c r="AN1347" i="9"/>
  <c r="AK1343" i="9"/>
  <c r="AN1343" i="9"/>
  <c r="AK1339" i="9"/>
  <c r="AN1339" i="9"/>
  <c r="AK1335" i="9"/>
  <c r="AN1335" i="9"/>
  <c r="AK1331" i="9"/>
  <c r="AN1331" i="9"/>
  <c r="AK1327" i="9"/>
  <c r="AN1327" i="9"/>
  <c r="AK1323" i="9"/>
  <c r="AN1323" i="9"/>
  <c r="AK1319" i="9"/>
  <c r="AN1319" i="9"/>
  <c r="AK1315" i="9"/>
  <c r="AN1315" i="9"/>
  <c r="AK1311" i="9"/>
  <c r="AN1311" i="9"/>
  <c r="AK1307" i="9"/>
  <c r="AN1307" i="9"/>
  <c r="AK1303" i="9"/>
  <c r="AN1303" i="9"/>
  <c r="AK1299" i="9"/>
  <c r="AN1299" i="9"/>
  <c r="AK1295" i="9"/>
  <c r="AN1295" i="9"/>
  <c r="AK1291" i="9"/>
  <c r="AN1291" i="9"/>
  <c r="AK1287" i="9"/>
  <c r="AN1287" i="9"/>
  <c r="AK1283" i="9"/>
  <c r="AN1283" i="9"/>
  <c r="AK1279" i="9"/>
  <c r="AN1279" i="9"/>
  <c r="AK1275" i="9"/>
  <c r="AN1275" i="9"/>
  <c r="AK1271" i="9"/>
  <c r="AN1271" i="9"/>
  <c r="AK1267" i="9"/>
  <c r="AN1267" i="9"/>
  <c r="AK1263" i="9"/>
  <c r="AN1263" i="9"/>
  <c r="AK1259" i="9"/>
  <c r="AN1259" i="9"/>
  <c r="AK1255" i="9"/>
  <c r="AN1255" i="9"/>
  <c r="AK1251" i="9"/>
  <c r="AN1251" i="9"/>
  <c r="AK1247" i="9"/>
  <c r="AN1247" i="9"/>
  <c r="AK1243" i="9"/>
  <c r="AN1243" i="9"/>
  <c r="AK1239" i="9"/>
  <c r="AN1239" i="9"/>
  <c r="AK1235" i="9"/>
  <c r="AN1235" i="9"/>
  <c r="AK1231" i="9"/>
  <c r="AN1231" i="9"/>
  <c r="AK1227" i="9"/>
  <c r="AN1227" i="9"/>
  <c r="AK1223" i="9"/>
  <c r="AN1223" i="9"/>
  <c r="AK1219" i="9"/>
  <c r="AN1219" i="9"/>
  <c r="AK1215" i="9"/>
  <c r="AN1215" i="9"/>
  <c r="AK1211" i="9"/>
  <c r="AN1211" i="9"/>
  <c r="AK1207" i="9"/>
  <c r="AN1207" i="9"/>
  <c r="AK1203" i="9"/>
  <c r="AN1203" i="9"/>
  <c r="AK1199" i="9"/>
  <c r="AN1199" i="9"/>
  <c r="AK1195" i="9"/>
  <c r="AN1195" i="9"/>
  <c r="AK1191" i="9"/>
  <c r="AN1191" i="9"/>
  <c r="AK1187" i="9"/>
  <c r="AN1187" i="9"/>
  <c r="AK1183" i="9"/>
  <c r="AN1183" i="9"/>
  <c r="AK1179" i="9"/>
  <c r="AN1179" i="9"/>
  <c r="AK1175" i="9"/>
  <c r="AN1175" i="9"/>
  <c r="AK1171" i="9"/>
  <c r="AN1171" i="9"/>
  <c r="AK1167" i="9"/>
  <c r="AN1167" i="9"/>
  <c r="AK1163" i="9"/>
  <c r="AN1163" i="9"/>
  <c r="AK1159" i="9"/>
  <c r="AN1159" i="9"/>
  <c r="AK1155" i="9"/>
  <c r="AN1155" i="9"/>
  <c r="AK1151" i="9"/>
  <c r="AN1151" i="9"/>
  <c r="AK1147" i="9"/>
  <c r="AN1147" i="9"/>
  <c r="AK1143" i="9"/>
  <c r="AN1143" i="9"/>
  <c r="AK1139" i="9"/>
  <c r="AN1139" i="9"/>
  <c r="AK1135" i="9"/>
  <c r="AN1135" i="9"/>
  <c r="AK1131" i="9"/>
  <c r="AN1131" i="9"/>
  <c r="AK1127" i="9"/>
  <c r="AN1127" i="9"/>
  <c r="AK1123" i="9"/>
  <c r="AN1123" i="9"/>
  <c r="AK1119" i="9"/>
  <c r="AN1119" i="9"/>
  <c r="AK1115" i="9"/>
  <c r="AN1115" i="9"/>
  <c r="AK1111" i="9"/>
  <c r="AN1111" i="9"/>
  <c r="AK1107" i="9"/>
  <c r="AN1107" i="9"/>
  <c r="AK1103" i="9"/>
  <c r="AN1103" i="9"/>
  <c r="AK1099" i="9"/>
  <c r="AN1099" i="9"/>
  <c r="AK1095" i="9"/>
  <c r="AN1095" i="9"/>
  <c r="AK1091" i="9"/>
  <c r="AN1091" i="9"/>
  <c r="AK1087" i="9"/>
  <c r="AN1087" i="9"/>
  <c r="AK1083" i="9"/>
  <c r="AN1083" i="9"/>
  <c r="AK1079" i="9"/>
  <c r="AN1079" i="9"/>
  <c r="AK1075" i="9"/>
  <c r="AN1075" i="9"/>
  <c r="AK1071" i="9"/>
  <c r="AN1071" i="9"/>
  <c r="AK1067" i="9"/>
  <c r="AN1067" i="9"/>
  <c r="AK1063" i="9"/>
  <c r="AN1063" i="9"/>
  <c r="AK1059" i="9"/>
  <c r="AN1059" i="9"/>
  <c r="AK1055" i="9"/>
  <c r="AN1055" i="9"/>
  <c r="AK1051" i="9"/>
  <c r="AN1051" i="9"/>
  <c r="AK1047" i="9"/>
  <c r="AN1047" i="9"/>
  <c r="AK1043" i="9"/>
  <c r="AN1043" i="9"/>
  <c r="AK1039" i="9"/>
  <c r="AN1039" i="9"/>
  <c r="AK1035" i="9"/>
  <c r="AN1035" i="9"/>
  <c r="AK1031" i="9"/>
  <c r="AN1031" i="9"/>
  <c r="AK1027" i="9"/>
  <c r="AN1027" i="9"/>
  <c r="AK1023" i="9"/>
  <c r="AN1023" i="9"/>
  <c r="AK1019" i="9"/>
  <c r="AN1019" i="9"/>
  <c r="AK1015" i="9"/>
  <c r="AN1015" i="9"/>
  <c r="AK1011" i="9"/>
  <c r="AN1011" i="9"/>
  <c r="AK1007" i="9"/>
  <c r="AN1007" i="9"/>
  <c r="AK1003" i="9"/>
  <c r="AN1003" i="9"/>
  <c r="AK999" i="9"/>
  <c r="AN999" i="9"/>
  <c r="AK995" i="9"/>
  <c r="AN995" i="9"/>
  <c r="AK991" i="9"/>
  <c r="AN991" i="9"/>
  <c r="AK987" i="9"/>
  <c r="AN987" i="9"/>
  <c r="AK983" i="9"/>
  <c r="AN983" i="9"/>
  <c r="AK979" i="9"/>
  <c r="AN979" i="9"/>
  <c r="AK975" i="9"/>
  <c r="AN975" i="9"/>
  <c r="AK971" i="9"/>
  <c r="AN971" i="9"/>
  <c r="AK967" i="9"/>
  <c r="AN967" i="9"/>
  <c r="AK963" i="9"/>
  <c r="AN963" i="9"/>
  <c r="AK959" i="9"/>
  <c r="AN959" i="9"/>
  <c r="AK955" i="9"/>
  <c r="AN955" i="9"/>
  <c r="AK951" i="9"/>
  <c r="AN951" i="9"/>
  <c r="AK947" i="9"/>
  <c r="AN947" i="9"/>
  <c r="AK943" i="9"/>
  <c r="AN943" i="9"/>
  <c r="AK939" i="9"/>
  <c r="AN939" i="9"/>
  <c r="AK935" i="9"/>
  <c r="AN935" i="9"/>
  <c r="AK931" i="9"/>
  <c r="AN931" i="9"/>
  <c r="AK927" i="9"/>
  <c r="AN927" i="9"/>
  <c r="AK923" i="9"/>
  <c r="AN923" i="9"/>
  <c r="AK919" i="9"/>
  <c r="AN919" i="9"/>
  <c r="AK915" i="9"/>
  <c r="AN915" i="9"/>
  <c r="AK911" i="9"/>
  <c r="AN911" i="9"/>
  <c r="AK907" i="9"/>
  <c r="AN907" i="9"/>
  <c r="AK903" i="9"/>
  <c r="AN903" i="9"/>
  <c r="AK899" i="9"/>
  <c r="AN899" i="9"/>
  <c r="AK895" i="9"/>
  <c r="AN895" i="9"/>
  <c r="AK891" i="9"/>
  <c r="AN891" i="9"/>
  <c r="AK887" i="9"/>
  <c r="AN887" i="9"/>
  <c r="AK883" i="9"/>
  <c r="AN883" i="9"/>
  <c r="AK879" i="9"/>
  <c r="AN879" i="9"/>
  <c r="AK875" i="9"/>
  <c r="AN875" i="9"/>
  <c r="AK871" i="9"/>
  <c r="AN871" i="9"/>
  <c r="AK867" i="9"/>
  <c r="AN867" i="9"/>
  <c r="AK863" i="9"/>
  <c r="AN863" i="9"/>
  <c r="AK859" i="9"/>
  <c r="AN859" i="9"/>
  <c r="AK855" i="9"/>
  <c r="AN855" i="9"/>
  <c r="AK851" i="9"/>
  <c r="AN851" i="9"/>
  <c r="AK847" i="9"/>
  <c r="AN847" i="9"/>
  <c r="AK843" i="9"/>
  <c r="AN843" i="9"/>
  <c r="AK839" i="9"/>
  <c r="AN839" i="9"/>
  <c r="AK835" i="9"/>
  <c r="AN835" i="9"/>
  <c r="AK831" i="9"/>
  <c r="AN831" i="9"/>
  <c r="AK827" i="9"/>
  <c r="AN827" i="9"/>
  <c r="AK823" i="9"/>
  <c r="AN823" i="9"/>
  <c r="AK819" i="9"/>
  <c r="AN819" i="9"/>
  <c r="AK815" i="9"/>
  <c r="AN815" i="9"/>
  <c r="AK811" i="9"/>
  <c r="AN811" i="9"/>
  <c r="AK807" i="9"/>
  <c r="AN807" i="9"/>
  <c r="AK803" i="9"/>
  <c r="AN803" i="9"/>
  <c r="AK799" i="9"/>
  <c r="AN799" i="9"/>
  <c r="AK795" i="9"/>
  <c r="AN795" i="9"/>
  <c r="AK791" i="9"/>
  <c r="AN791" i="9"/>
  <c r="AK787" i="9"/>
  <c r="AN787" i="9"/>
  <c r="AK783" i="9"/>
  <c r="AN783" i="9"/>
  <c r="AK779" i="9"/>
  <c r="AN779" i="9"/>
  <c r="AK775" i="9"/>
  <c r="AN775" i="9"/>
  <c r="AK771" i="9"/>
  <c r="AN771" i="9"/>
  <c r="AK767" i="9"/>
  <c r="AN767" i="9"/>
  <c r="AK763" i="9"/>
  <c r="AN763" i="9"/>
  <c r="AK759" i="9"/>
  <c r="AN759" i="9"/>
  <c r="AK755" i="9"/>
  <c r="AN755" i="9"/>
  <c r="AK751" i="9"/>
  <c r="AN751" i="9"/>
  <c r="AK747" i="9"/>
  <c r="AN747" i="9"/>
  <c r="AK743" i="9"/>
  <c r="AN743" i="9"/>
  <c r="AK739" i="9"/>
  <c r="AN739" i="9"/>
  <c r="AK735" i="9"/>
  <c r="AN735" i="9"/>
  <c r="AK731" i="9"/>
  <c r="AN731" i="9"/>
  <c r="AK727" i="9"/>
  <c r="AN727" i="9"/>
  <c r="AK723" i="9"/>
  <c r="AN723" i="9"/>
  <c r="AK719" i="9"/>
  <c r="AN719" i="9"/>
  <c r="AK715" i="9"/>
  <c r="AN715" i="9"/>
  <c r="AK711" i="9"/>
  <c r="AN711" i="9"/>
  <c r="AK707" i="9"/>
  <c r="AN707" i="9"/>
  <c r="AK703" i="9"/>
  <c r="AN703" i="9"/>
  <c r="AK699" i="9"/>
  <c r="AN699" i="9"/>
  <c r="AK695" i="9"/>
  <c r="AN695" i="9"/>
  <c r="AK691" i="9"/>
  <c r="AN691" i="9"/>
  <c r="AK687" i="9"/>
  <c r="AN687" i="9"/>
  <c r="AK683" i="9"/>
  <c r="AN683" i="9"/>
  <c r="AK679" i="9"/>
  <c r="AN679" i="9"/>
  <c r="AK675" i="9"/>
  <c r="AN675" i="9"/>
  <c r="AK671" i="9"/>
  <c r="AN671" i="9"/>
  <c r="AK667" i="9"/>
  <c r="AN667" i="9"/>
  <c r="AK663" i="9"/>
  <c r="AN663" i="9"/>
  <c r="AK659" i="9"/>
  <c r="AN659" i="9"/>
  <c r="AK655" i="9"/>
  <c r="AN655" i="9"/>
  <c r="AK651" i="9"/>
  <c r="AN651" i="9"/>
  <c r="AK647" i="9"/>
  <c r="AN647" i="9"/>
  <c r="AK643" i="9"/>
  <c r="AN643" i="9"/>
  <c r="AK639" i="9"/>
  <c r="AN639" i="9"/>
  <c r="AK635" i="9"/>
  <c r="AN635" i="9"/>
  <c r="AK631" i="9"/>
  <c r="AN631" i="9"/>
  <c r="AK627" i="9"/>
  <c r="AN627" i="9"/>
  <c r="AK623" i="9"/>
  <c r="AN623" i="9"/>
  <c r="AK619" i="9"/>
  <c r="AN619" i="9"/>
  <c r="AK615" i="9"/>
  <c r="AN615" i="9"/>
  <c r="AK611" i="9"/>
  <c r="AN611" i="9"/>
  <c r="AK607" i="9"/>
  <c r="AN607" i="9"/>
  <c r="AK603" i="9"/>
  <c r="AN603" i="9"/>
  <c r="AK599" i="9"/>
  <c r="AN599" i="9"/>
  <c r="AK595" i="9"/>
  <c r="AN595" i="9"/>
  <c r="AK591" i="9"/>
  <c r="AN591" i="9"/>
  <c r="AK587" i="9"/>
  <c r="AN587" i="9"/>
  <c r="AK583" i="9"/>
  <c r="AN583" i="9"/>
  <c r="AK579" i="9"/>
  <c r="AN579" i="9"/>
  <c r="AK575" i="9"/>
  <c r="AN575" i="9"/>
  <c r="AK571" i="9"/>
  <c r="AN571" i="9"/>
  <c r="AK567" i="9"/>
  <c r="AN567" i="9"/>
  <c r="AK563" i="9"/>
  <c r="AN563" i="9"/>
  <c r="AK559" i="9"/>
  <c r="AN559" i="9"/>
  <c r="AK555" i="9"/>
  <c r="AN555" i="9"/>
  <c r="AK551" i="9"/>
  <c r="AN551" i="9"/>
  <c r="AK547" i="9"/>
  <c r="AN547" i="9"/>
  <c r="AK543" i="9"/>
  <c r="AN543" i="9"/>
  <c r="AK539" i="9"/>
  <c r="AN539" i="9"/>
  <c r="AK535" i="9"/>
  <c r="AN535" i="9"/>
  <c r="AK531" i="9"/>
  <c r="AN531" i="9"/>
  <c r="AK527" i="9"/>
  <c r="AN527" i="9"/>
  <c r="AK523" i="9"/>
  <c r="AN523" i="9"/>
  <c r="AK519" i="9"/>
  <c r="AN519" i="9"/>
  <c r="AK515" i="9"/>
  <c r="AN515" i="9"/>
  <c r="AK511" i="9"/>
  <c r="AN511" i="9"/>
  <c r="AK507" i="9"/>
  <c r="AN507" i="9"/>
  <c r="AK503" i="9"/>
  <c r="AN503" i="9"/>
  <c r="AK499" i="9"/>
  <c r="AN499" i="9"/>
  <c r="AK495" i="9"/>
  <c r="AN495" i="9"/>
  <c r="AK491" i="9"/>
  <c r="AN491" i="9"/>
  <c r="AK487" i="9"/>
  <c r="AN487" i="9"/>
  <c r="AK483" i="9"/>
  <c r="AN483" i="9"/>
  <c r="AK479" i="9"/>
  <c r="AN479" i="9"/>
  <c r="AK475" i="9"/>
  <c r="AN475" i="9"/>
  <c r="AK471" i="9"/>
  <c r="AN471" i="9"/>
  <c r="AK467" i="9"/>
  <c r="AN467" i="9"/>
  <c r="AK463" i="9"/>
  <c r="AN463" i="9"/>
  <c r="AK459" i="9"/>
  <c r="AN459" i="9"/>
  <c r="AK455" i="9"/>
  <c r="AN455" i="9"/>
  <c r="AK451" i="9"/>
  <c r="AN451" i="9"/>
  <c r="AK447" i="9"/>
  <c r="AN447" i="9"/>
  <c r="AK443" i="9"/>
  <c r="AN443" i="9"/>
  <c r="AK439" i="9"/>
  <c r="AN439" i="9"/>
  <c r="AK435" i="9"/>
  <c r="AN435" i="9"/>
  <c r="AK431" i="9"/>
  <c r="AN431" i="9"/>
  <c r="AK427" i="9"/>
  <c r="AN427" i="9"/>
  <c r="AK423" i="9"/>
  <c r="AN423" i="9"/>
  <c r="AK419" i="9"/>
  <c r="AN419" i="9"/>
  <c r="AK415" i="9"/>
  <c r="AN415" i="9"/>
  <c r="AK411" i="9"/>
  <c r="AN411" i="9"/>
  <c r="AK407" i="9"/>
  <c r="AN407" i="9"/>
  <c r="AK403" i="9"/>
  <c r="AN403" i="9"/>
  <c r="AK399" i="9"/>
  <c r="AN399" i="9"/>
  <c r="AK395" i="9"/>
  <c r="AN395" i="9"/>
  <c r="AK391" i="9"/>
  <c r="AN391" i="9"/>
  <c r="AK387" i="9"/>
  <c r="AN387" i="9"/>
  <c r="AK383" i="9"/>
  <c r="AN383" i="9"/>
  <c r="AK379" i="9"/>
  <c r="AN379" i="9"/>
  <c r="AK375" i="9"/>
  <c r="AN375" i="9"/>
  <c r="AK371" i="9"/>
  <c r="AN371" i="9"/>
  <c r="AK367" i="9"/>
  <c r="AN367" i="9"/>
  <c r="AK363" i="9"/>
  <c r="AN363" i="9"/>
  <c r="AK359" i="9"/>
  <c r="AN359" i="9"/>
  <c r="AK355" i="9"/>
  <c r="AN355" i="9"/>
  <c r="AK351" i="9"/>
  <c r="AN351" i="9"/>
  <c r="AK347" i="9"/>
  <c r="AN347" i="9"/>
  <c r="AK343" i="9"/>
  <c r="AN343" i="9"/>
  <c r="AK339" i="9"/>
  <c r="AN339" i="9"/>
  <c r="AK335" i="9"/>
  <c r="AN335" i="9"/>
  <c r="AK331" i="9"/>
  <c r="AN331" i="9"/>
  <c r="AK327" i="9"/>
  <c r="AN327" i="9"/>
  <c r="AK323" i="9"/>
  <c r="AN323" i="9"/>
  <c r="AK319" i="9"/>
  <c r="AN319" i="9"/>
  <c r="AK315" i="9"/>
  <c r="AN315" i="9"/>
  <c r="AK311" i="9"/>
  <c r="AN311" i="9"/>
  <c r="AK307" i="9"/>
  <c r="AN307" i="9"/>
  <c r="AK303" i="9"/>
  <c r="AN303" i="9"/>
  <c r="AK299" i="9"/>
  <c r="AN299" i="9"/>
  <c r="AK295" i="9"/>
  <c r="AN295" i="9"/>
  <c r="AK291" i="9"/>
  <c r="AN291" i="9"/>
  <c r="AK287" i="9"/>
  <c r="AN287" i="9"/>
  <c r="AK283" i="9"/>
  <c r="AN283" i="9"/>
  <c r="AK279" i="9"/>
  <c r="AN279" i="9"/>
  <c r="AK275" i="9"/>
  <c r="AN275" i="9"/>
  <c r="AK271" i="9"/>
  <c r="AN271" i="9"/>
  <c r="AK267" i="9"/>
  <c r="AN267" i="9"/>
  <c r="AK263" i="9"/>
  <c r="AN263" i="9"/>
  <c r="AK259" i="9"/>
  <c r="AN259" i="9"/>
  <c r="AK255" i="9"/>
  <c r="AN255" i="9"/>
  <c r="AK251" i="9"/>
  <c r="AN251" i="9"/>
  <c r="AK247" i="9"/>
  <c r="AN247" i="9"/>
  <c r="AK243" i="9"/>
  <c r="AN243" i="9"/>
  <c r="AK239" i="9"/>
  <c r="AN239" i="9"/>
  <c r="AK235" i="9"/>
  <c r="AN235" i="9"/>
  <c r="AK231" i="9"/>
  <c r="AN231" i="9"/>
  <c r="AK227" i="9"/>
  <c r="AN227" i="9"/>
  <c r="AK223" i="9"/>
  <c r="AN223" i="9"/>
  <c r="AK219" i="9"/>
  <c r="AN219" i="9"/>
  <c r="AK215" i="9"/>
  <c r="AN215" i="9"/>
  <c r="AK211" i="9"/>
  <c r="AN211" i="9"/>
  <c r="AK207" i="9"/>
  <c r="AN207" i="9"/>
  <c r="AK203" i="9"/>
  <c r="AN203" i="9"/>
  <c r="AK199" i="9"/>
  <c r="AN199" i="9"/>
  <c r="AK195" i="9"/>
  <c r="AN195" i="9"/>
  <c r="AK191" i="9"/>
  <c r="AN191" i="9"/>
  <c r="AK187" i="9"/>
  <c r="AN187" i="9"/>
  <c r="AK183" i="9"/>
  <c r="AN183" i="9"/>
  <c r="AK179" i="9"/>
  <c r="AN179" i="9"/>
  <c r="AK175" i="9"/>
  <c r="AN175" i="9"/>
  <c r="AK5655" i="9"/>
  <c r="AN5655" i="9"/>
  <c r="AK5643" i="9"/>
  <c r="AN5643" i="9"/>
  <c r="AK5631" i="9"/>
  <c r="AN5631" i="9"/>
  <c r="AK5611" i="9"/>
  <c r="AN5611" i="9"/>
  <c r="AK5599" i="9"/>
  <c r="AN5599" i="9"/>
  <c r="AK5579" i="9"/>
  <c r="AN5579" i="9"/>
  <c r="AK5567" i="9"/>
  <c r="AN5567" i="9"/>
  <c r="AK5547" i="9"/>
  <c r="AN5547" i="9"/>
  <c r="AK5543" i="9"/>
  <c r="AN5543" i="9"/>
  <c r="AK5531" i="9"/>
  <c r="AN5531" i="9"/>
  <c r="AK5527" i="9"/>
  <c r="AN5527" i="9"/>
  <c r="AK5515" i="9"/>
  <c r="AN5515" i="9"/>
  <c r="AK5511" i="9"/>
  <c r="AN5511" i="9"/>
  <c r="AK5499" i="9"/>
  <c r="AN5499" i="9"/>
  <c r="AK5479" i="9"/>
  <c r="AN5479" i="9"/>
  <c r="AK5467" i="9"/>
  <c r="AN5467" i="9"/>
  <c r="AK5455" i="9"/>
  <c r="AN5455" i="9"/>
  <c r="AK5435" i="9"/>
  <c r="AN5435" i="9"/>
  <c r="AK5431" i="9"/>
  <c r="AN5431" i="9"/>
  <c r="AK5427" i="9"/>
  <c r="AN5427" i="9"/>
  <c r="AK5411" i="9"/>
  <c r="AN5411" i="9"/>
  <c r="AK5399" i="9"/>
  <c r="AN5399" i="9"/>
  <c r="AK5395" i="9"/>
  <c r="AN5395" i="9"/>
  <c r="AK5383" i="9"/>
  <c r="AN5383" i="9"/>
  <c r="AK5363" i="9"/>
  <c r="AN5363" i="9"/>
  <c r="AK5343" i="9"/>
  <c r="AN5343" i="9"/>
  <c r="AK5339" i="9"/>
  <c r="AN5339" i="9"/>
  <c r="AK5335" i="9"/>
  <c r="AN5335" i="9"/>
  <c r="AK5323" i="9"/>
  <c r="AN5323" i="9"/>
  <c r="AK5319" i="9"/>
  <c r="AN5319" i="9"/>
  <c r="AK5307" i="9"/>
  <c r="AN5307" i="9"/>
  <c r="AK5295" i="9"/>
  <c r="AN5295" i="9"/>
  <c r="AK5291" i="9"/>
  <c r="AN5291" i="9"/>
  <c r="AK5271" i="9"/>
  <c r="AN5271" i="9"/>
  <c r="AK5267" i="9"/>
  <c r="AN5267" i="9"/>
  <c r="AK5255" i="9"/>
  <c r="AN5255" i="9"/>
  <c r="AK5243" i="9"/>
  <c r="AN5243" i="9"/>
  <c r="AK5231" i="9"/>
  <c r="AN5231" i="9"/>
  <c r="AK5191" i="9"/>
  <c r="AN5191" i="9"/>
  <c r="AK5187" i="9"/>
  <c r="AN5187" i="9"/>
  <c r="AK5175" i="9"/>
  <c r="AN5175" i="9"/>
  <c r="AK5155" i="9"/>
  <c r="AN5155" i="9"/>
  <c r="AK5143" i="9"/>
  <c r="AN5143" i="9"/>
  <c r="AK5139" i="9"/>
  <c r="AN5139" i="9"/>
  <c r="AK5127" i="9"/>
  <c r="AN5127" i="9"/>
  <c r="AK5107" i="9"/>
  <c r="AN5107" i="9"/>
  <c r="AK5095" i="9"/>
  <c r="AN5095" i="9"/>
  <c r="AK5083" i="9"/>
  <c r="AN5083" i="9"/>
  <c r="AK5079" i="9"/>
  <c r="AN5079" i="9"/>
  <c r="AK5067" i="9"/>
  <c r="AN5067" i="9"/>
  <c r="AK5055" i="9"/>
  <c r="AN5055" i="9"/>
  <c r="AK5043" i="9"/>
  <c r="AN5043" i="9"/>
  <c r="AK5031" i="9"/>
  <c r="AN5031" i="9"/>
  <c r="AK5011" i="9"/>
  <c r="AN5011" i="9"/>
  <c r="AK4999" i="9"/>
  <c r="AN4999" i="9"/>
  <c r="AK4987" i="9"/>
  <c r="AN4987" i="9"/>
  <c r="AK4975" i="9"/>
  <c r="AN4975" i="9"/>
  <c r="AK4951" i="9"/>
  <c r="AN4951" i="9"/>
  <c r="AK4947" i="9"/>
  <c r="AN4947" i="9"/>
  <c r="AK4935" i="9"/>
  <c r="AN4935" i="9"/>
  <c r="AK4923" i="9"/>
  <c r="AN4923" i="9"/>
  <c r="AK4911" i="9"/>
  <c r="AN4911" i="9"/>
  <c r="AK4891" i="9"/>
  <c r="AN4891" i="9"/>
  <c r="AK4871" i="9"/>
  <c r="AN4871" i="9"/>
  <c r="AK4855" i="9"/>
  <c r="AN4855" i="9"/>
  <c r="AK4851" i="9"/>
  <c r="AN4851" i="9"/>
  <c r="AK4839" i="9"/>
  <c r="AN4839" i="9"/>
  <c r="AK4827" i="9"/>
  <c r="AN4827" i="9"/>
  <c r="AK4815" i="9"/>
  <c r="AN4815" i="9"/>
  <c r="AK4795" i="9"/>
  <c r="AN4795" i="9"/>
  <c r="AK4755" i="9"/>
  <c r="AN4755" i="9"/>
  <c r="AK4751" i="9"/>
  <c r="AN4751" i="9"/>
  <c r="AK4747" i="9"/>
  <c r="AN4747" i="9"/>
  <c r="AK4735" i="9"/>
  <c r="AN4735" i="9"/>
  <c r="AK4723" i="9"/>
  <c r="AN4723" i="9"/>
  <c r="AK4711" i="9"/>
  <c r="AN4711" i="9"/>
  <c r="AK4699" i="9"/>
  <c r="AN4699" i="9"/>
  <c r="AK4687" i="9"/>
  <c r="AN4687" i="9"/>
  <c r="AK4671" i="9"/>
  <c r="AN4671" i="9"/>
  <c r="AK4659" i="9"/>
  <c r="AN4659" i="9"/>
  <c r="AK4643" i="9"/>
  <c r="AN4643" i="9"/>
  <c r="AK4623" i="9"/>
  <c r="AN4623" i="9"/>
  <c r="AK4611" i="9"/>
  <c r="AN4611" i="9"/>
  <c r="AK4599" i="9"/>
  <c r="AN4599" i="9"/>
  <c r="AK4595" i="9"/>
  <c r="AN4595" i="9"/>
  <c r="AK4583" i="9"/>
  <c r="AN4583" i="9"/>
  <c r="AK4571" i="9"/>
  <c r="AN4571" i="9"/>
  <c r="AK4567" i="9"/>
  <c r="AN4567" i="9"/>
  <c r="AK4555" i="9"/>
  <c r="AN4555" i="9"/>
  <c r="AK4543" i="9"/>
  <c r="AN4543" i="9"/>
  <c r="AK4531" i="9"/>
  <c r="AN4531" i="9"/>
  <c r="AK4519" i="9"/>
  <c r="AN4519" i="9"/>
  <c r="AK4507" i="9"/>
  <c r="AN4507" i="9"/>
  <c r="AK4495" i="9"/>
  <c r="AN4495" i="9"/>
  <c r="AK4475" i="9"/>
  <c r="AN4475" i="9"/>
  <c r="AK4471" i="9"/>
  <c r="AN4471" i="9"/>
  <c r="AK4459" i="9"/>
  <c r="AN4459" i="9"/>
  <c r="AK4439" i="9"/>
  <c r="AN4439" i="9"/>
  <c r="AK4427" i="9"/>
  <c r="AN4427" i="9"/>
  <c r="AK4415" i="9"/>
  <c r="AN4415" i="9"/>
  <c r="AK4407" i="9"/>
  <c r="AN4407" i="9"/>
  <c r="AK4403" i="9"/>
  <c r="AN4403" i="9"/>
  <c r="AK4383" i="9"/>
  <c r="AN4383" i="9"/>
  <c r="AK4379" i="9"/>
  <c r="AN4379" i="9"/>
  <c r="AK4375" i="9"/>
  <c r="AN4375" i="9"/>
  <c r="AK4347" i="9"/>
  <c r="AN4347" i="9"/>
  <c r="AK4335" i="9"/>
  <c r="AN4335" i="9"/>
  <c r="AK4323" i="9"/>
  <c r="AN4323" i="9"/>
  <c r="AK4303" i="9"/>
  <c r="AN4303" i="9"/>
  <c r="AK4275" i="9"/>
  <c r="AN4275" i="9"/>
  <c r="AK4263" i="9"/>
  <c r="AN4263" i="9"/>
  <c r="AK4247" i="9"/>
  <c r="AN4247" i="9"/>
  <c r="AK4235" i="9"/>
  <c r="AN4235" i="9"/>
  <c r="AK4195" i="9"/>
  <c r="AN4195" i="9"/>
  <c r="AK4183" i="9"/>
  <c r="AN4183" i="9"/>
  <c r="AK4175" i="9"/>
  <c r="AN4175" i="9"/>
  <c r="AK4163" i="9"/>
  <c r="AN4163" i="9"/>
  <c r="AK4151" i="9"/>
  <c r="AN4151" i="9"/>
  <c r="AK4131" i="9"/>
  <c r="AN4131" i="9"/>
  <c r="AK4119" i="9"/>
  <c r="AN4119" i="9"/>
  <c r="AK4107" i="9"/>
  <c r="AN4107" i="9"/>
  <c r="AK4099" i="9"/>
  <c r="AN4099" i="9"/>
  <c r="AK4087" i="9"/>
  <c r="AN4087" i="9"/>
  <c r="AK4075" i="9"/>
  <c r="AN4075" i="9"/>
  <c r="AK4055" i="9"/>
  <c r="AN4055" i="9"/>
  <c r="AK4043" i="9"/>
  <c r="AN4043" i="9"/>
  <c r="AK4031" i="9"/>
  <c r="AN4031" i="9"/>
  <c r="AK4011" i="9"/>
  <c r="AN4011" i="9"/>
  <c r="AK4007" i="9"/>
  <c r="AN4007" i="9"/>
  <c r="AK3995" i="9"/>
  <c r="AN3995" i="9"/>
  <c r="AK3975" i="9"/>
  <c r="AN3975" i="9"/>
  <c r="AK3967" i="9"/>
  <c r="AN3967" i="9"/>
  <c r="AK3963" i="9"/>
  <c r="AN3963" i="9"/>
  <c r="AK3955" i="9"/>
  <c r="AN3955" i="9"/>
  <c r="AK3943" i="9"/>
  <c r="AN3943" i="9"/>
  <c r="AK3923" i="9"/>
  <c r="AN3923" i="9"/>
  <c r="AK3911" i="9"/>
  <c r="AN3911" i="9"/>
  <c r="AK3907" i="9"/>
  <c r="AN3907" i="9"/>
  <c r="AK3899" i="9"/>
  <c r="AN3899" i="9"/>
  <c r="AK3887" i="9"/>
  <c r="AN3887" i="9"/>
  <c r="AK3867" i="9"/>
  <c r="AN3867" i="9"/>
  <c r="AK3859" i="9"/>
  <c r="AN3859" i="9"/>
  <c r="AK3847" i="9"/>
  <c r="AN3847" i="9"/>
  <c r="AK3819" i="9"/>
  <c r="AN3819" i="9"/>
  <c r="AK3815" i="9"/>
  <c r="AN3815" i="9"/>
  <c r="AK3787" i="9"/>
  <c r="AN3787" i="9"/>
  <c r="AK3775" i="9"/>
  <c r="AN3775" i="9"/>
  <c r="AK3755" i="9"/>
  <c r="AN3755" i="9"/>
  <c r="AK3747" i="9"/>
  <c r="AN3747" i="9"/>
  <c r="AK3735" i="9"/>
  <c r="AN3735" i="9"/>
  <c r="AK3723" i="9"/>
  <c r="AN3723" i="9"/>
  <c r="AK3711" i="9"/>
  <c r="AN3711" i="9"/>
  <c r="AK3707" i="9"/>
  <c r="AN3707" i="9"/>
  <c r="AK3695" i="9"/>
  <c r="AN3695" i="9"/>
  <c r="AK3675" i="9"/>
  <c r="AN3675" i="9"/>
  <c r="AK3663" i="9"/>
  <c r="AN3663" i="9"/>
  <c r="AK3659" i="9"/>
  <c r="AN3659" i="9"/>
  <c r="AK3651" i="9"/>
  <c r="AN3651" i="9"/>
  <c r="AK5660" i="9"/>
  <c r="AN5660" i="9"/>
  <c r="AK5656" i="9"/>
  <c r="AN5656" i="9"/>
  <c r="AK5652" i="9"/>
  <c r="AN5652" i="9"/>
  <c r="AK5648" i="9"/>
  <c r="AN5648" i="9"/>
  <c r="AK5644" i="9"/>
  <c r="AN5644" i="9"/>
  <c r="AK5640" i="9"/>
  <c r="AN5640" i="9"/>
  <c r="AK5636" i="9"/>
  <c r="AN5636" i="9"/>
  <c r="AK5632" i="9"/>
  <c r="AN5632" i="9"/>
  <c r="AK5628" i="9"/>
  <c r="AN5628" i="9"/>
  <c r="AK5624" i="9"/>
  <c r="AN5624" i="9"/>
  <c r="AK5620" i="9"/>
  <c r="AN5620" i="9"/>
  <c r="AK5616" i="9"/>
  <c r="AN5616" i="9"/>
  <c r="AK5612" i="9"/>
  <c r="AN5612" i="9"/>
  <c r="AK5608" i="9"/>
  <c r="AN5608" i="9"/>
  <c r="AK5604" i="9"/>
  <c r="AN5604" i="9"/>
  <c r="AK5600" i="9"/>
  <c r="AN5600" i="9"/>
  <c r="AK5596" i="9"/>
  <c r="AN5596" i="9"/>
  <c r="AK5592" i="9"/>
  <c r="AN5592" i="9"/>
  <c r="AK5588" i="9"/>
  <c r="AN5588" i="9"/>
  <c r="AK5584" i="9"/>
  <c r="AN5584" i="9"/>
  <c r="AK5580" i="9"/>
  <c r="AN5580" i="9"/>
  <c r="AK5576" i="9"/>
  <c r="AN5576" i="9"/>
  <c r="AK5572" i="9"/>
  <c r="AN5572" i="9"/>
  <c r="AK5568" i="9"/>
  <c r="AN5568" i="9"/>
  <c r="AK5564" i="9"/>
  <c r="AN5564" i="9"/>
  <c r="AK5560" i="9"/>
  <c r="AN5560" i="9"/>
  <c r="AK5556" i="9"/>
  <c r="AN5556" i="9"/>
  <c r="AK5552" i="9"/>
  <c r="AN5552" i="9"/>
  <c r="AK5548" i="9"/>
  <c r="AN5548" i="9"/>
  <c r="AK5544" i="9"/>
  <c r="AN5544" i="9"/>
  <c r="AK5540" i="9"/>
  <c r="AN5540" i="9"/>
  <c r="AK5536" i="9"/>
  <c r="AN5536" i="9"/>
  <c r="AK5532" i="9"/>
  <c r="AN5532" i="9"/>
  <c r="AK5528" i="9"/>
  <c r="AN5528" i="9"/>
  <c r="AK5524" i="9"/>
  <c r="AN5524" i="9"/>
  <c r="AK5520" i="9"/>
  <c r="AN5520" i="9"/>
  <c r="AK5516" i="9"/>
  <c r="AN5516" i="9"/>
  <c r="AK5512" i="9"/>
  <c r="AN5512" i="9"/>
  <c r="AK5508" i="9"/>
  <c r="AN5508" i="9"/>
  <c r="AK5504" i="9"/>
  <c r="AN5504" i="9"/>
  <c r="AK5500" i="9"/>
  <c r="AN5500" i="9"/>
  <c r="AK5496" i="9"/>
  <c r="AN5496" i="9"/>
  <c r="AK5492" i="9"/>
  <c r="AN5492" i="9"/>
  <c r="AK5488" i="9"/>
  <c r="AN5488" i="9"/>
  <c r="AK5484" i="9"/>
  <c r="AN5484" i="9"/>
  <c r="AK5480" i="9"/>
  <c r="AN5480" i="9"/>
  <c r="AK5476" i="9"/>
  <c r="AN5476" i="9"/>
  <c r="AK5472" i="9"/>
  <c r="AN5472" i="9"/>
  <c r="AK5468" i="9"/>
  <c r="AN5468" i="9"/>
  <c r="AK5464" i="9"/>
  <c r="AN5464" i="9"/>
  <c r="AK5460" i="9"/>
  <c r="AN5460" i="9"/>
  <c r="AK5456" i="9"/>
  <c r="AN5456" i="9"/>
  <c r="AK5452" i="9"/>
  <c r="AN5452" i="9"/>
  <c r="AK5448" i="9"/>
  <c r="AN5448" i="9"/>
  <c r="AK5444" i="9"/>
  <c r="AN5444" i="9"/>
  <c r="AK5440" i="9"/>
  <c r="AN5440" i="9"/>
  <c r="AK5436" i="9"/>
  <c r="AN5436" i="9"/>
  <c r="AK5432" i="9"/>
  <c r="AN5432" i="9"/>
  <c r="AK5428" i="9"/>
  <c r="AN5428" i="9"/>
  <c r="AK5424" i="9"/>
  <c r="AN5424" i="9"/>
  <c r="AK5420" i="9"/>
  <c r="AN5420" i="9"/>
  <c r="AK5416" i="9"/>
  <c r="AN5416" i="9"/>
  <c r="AK5412" i="9"/>
  <c r="AN5412" i="9"/>
  <c r="AK5408" i="9"/>
  <c r="AN5408" i="9"/>
  <c r="AK5404" i="9"/>
  <c r="AN5404" i="9"/>
  <c r="AK5400" i="9"/>
  <c r="AN5400" i="9"/>
  <c r="AK5396" i="9"/>
  <c r="AN5396" i="9"/>
  <c r="AK5392" i="9"/>
  <c r="AN5392" i="9"/>
  <c r="AK5388" i="9"/>
  <c r="AN5388" i="9"/>
  <c r="AK5384" i="9"/>
  <c r="AN5384" i="9"/>
  <c r="AK5380" i="9"/>
  <c r="AN5380" i="9"/>
  <c r="AK5376" i="9"/>
  <c r="AN5376" i="9"/>
  <c r="AK5372" i="9"/>
  <c r="AN5372" i="9"/>
  <c r="AK5368" i="9"/>
  <c r="AN5368" i="9"/>
  <c r="AK5364" i="9"/>
  <c r="AN5364" i="9"/>
  <c r="AK5360" i="9"/>
  <c r="AN5360" i="9"/>
  <c r="AK5356" i="9"/>
  <c r="AN5356" i="9"/>
  <c r="AK5352" i="9"/>
  <c r="AN5352" i="9"/>
  <c r="AK5348" i="9"/>
  <c r="AN5348" i="9"/>
  <c r="AK5344" i="9"/>
  <c r="AN5344" i="9"/>
  <c r="AK5340" i="9"/>
  <c r="AN5340" i="9"/>
  <c r="AK5336" i="9"/>
  <c r="AN5336" i="9"/>
  <c r="AK5332" i="9"/>
  <c r="AN5332" i="9"/>
  <c r="AK5328" i="9"/>
  <c r="AN5328" i="9"/>
  <c r="AK5324" i="9"/>
  <c r="AN5324" i="9"/>
  <c r="AK5320" i="9"/>
  <c r="AN5320" i="9"/>
  <c r="AK5316" i="9"/>
  <c r="AN5316" i="9"/>
  <c r="AK5312" i="9"/>
  <c r="AN5312" i="9"/>
  <c r="AK5308" i="9"/>
  <c r="AN5308" i="9"/>
  <c r="AK5304" i="9"/>
  <c r="AN5304" i="9"/>
  <c r="AK5300" i="9"/>
  <c r="AN5300" i="9"/>
  <c r="AK5296" i="9"/>
  <c r="AN5296" i="9"/>
  <c r="AK5292" i="9"/>
  <c r="AN5292" i="9"/>
  <c r="AK5288" i="9"/>
  <c r="AN5288" i="9"/>
  <c r="AK5284" i="9"/>
  <c r="AN5284" i="9"/>
  <c r="AK5280" i="9"/>
  <c r="AN5280" i="9"/>
  <c r="AK5276" i="9"/>
  <c r="AN5276" i="9"/>
  <c r="AK5272" i="9"/>
  <c r="AN5272" i="9"/>
  <c r="AK5268" i="9"/>
  <c r="AN5268" i="9"/>
  <c r="AK5264" i="9"/>
  <c r="AN5264" i="9"/>
  <c r="AK5260" i="9"/>
  <c r="AN5260" i="9"/>
  <c r="AK5256" i="9"/>
  <c r="AN5256" i="9"/>
  <c r="AK5252" i="9"/>
  <c r="AN5252" i="9"/>
  <c r="AK5248" i="9"/>
  <c r="AN5248" i="9"/>
  <c r="AK5244" i="9"/>
  <c r="AN5244" i="9"/>
  <c r="AK5240" i="9"/>
  <c r="AN5240" i="9"/>
  <c r="AK5236" i="9"/>
  <c r="AN5236" i="9"/>
  <c r="AK5232" i="9"/>
  <c r="AN5232" i="9"/>
  <c r="AK5228" i="9"/>
  <c r="AN5228" i="9"/>
  <c r="AK5224" i="9"/>
  <c r="AN5224" i="9"/>
  <c r="AK5220" i="9"/>
  <c r="AN5220" i="9"/>
  <c r="AK5216" i="9"/>
  <c r="AN5216" i="9"/>
  <c r="AK5212" i="9"/>
  <c r="AN5212" i="9"/>
  <c r="AK5208" i="9"/>
  <c r="AN5208" i="9"/>
  <c r="AK5204" i="9"/>
  <c r="AN5204" i="9"/>
  <c r="AK5200" i="9"/>
  <c r="AN5200" i="9"/>
  <c r="AK5196" i="9"/>
  <c r="AN5196" i="9"/>
  <c r="AK5192" i="9"/>
  <c r="AN5192" i="9"/>
  <c r="AK5188" i="9"/>
  <c r="AN5188" i="9"/>
  <c r="AK5184" i="9"/>
  <c r="AN5184" i="9"/>
  <c r="AK5180" i="9"/>
  <c r="AN5180" i="9"/>
  <c r="AK5176" i="9"/>
  <c r="AN5176" i="9"/>
  <c r="AK5172" i="9"/>
  <c r="AN5172" i="9"/>
  <c r="AK5168" i="9"/>
  <c r="AN5168" i="9"/>
  <c r="AK5164" i="9"/>
  <c r="AN5164" i="9"/>
  <c r="AK5160" i="9"/>
  <c r="AN5160" i="9"/>
  <c r="AK5156" i="9"/>
  <c r="AN5156" i="9"/>
  <c r="AK5152" i="9"/>
  <c r="AN5152" i="9"/>
  <c r="AK5148" i="9"/>
  <c r="AN5148" i="9"/>
  <c r="AK5144" i="9"/>
  <c r="AN5144" i="9"/>
  <c r="AK5140" i="9"/>
  <c r="AN5140" i="9"/>
  <c r="AK5136" i="9"/>
  <c r="AN5136" i="9"/>
  <c r="AK5132" i="9"/>
  <c r="AN5132" i="9"/>
  <c r="AK5128" i="9"/>
  <c r="AN5128" i="9"/>
  <c r="AK5124" i="9"/>
  <c r="AN5124" i="9"/>
  <c r="AK5120" i="9"/>
  <c r="AN5120" i="9"/>
  <c r="AK5116" i="9"/>
  <c r="AN5116" i="9"/>
  <c r="AK5112" i="9"/>
  <c r="AN5112" i="9"/>
  <c r="AK5108" i="9"/>
  <c r="AN5108" i="9"/>
  <c r="AK5104" i="9"/>
  <c r="AN5104" i="9"/>
  <c r="AK5100" i="9"/>
  <c r="AN5100" i="9"/>
  <c r="AK5096" i="9"/>
  <c r="AN5096" i="9"/>
  <c r="AK5092" i="9"/>
  <c r="AN5092" i="9"/>
  <c r="AK5088" i="9"/>
  <c r="AN5088" i="9"/>
  <c r="AK5084" i="9"/>
  <c r="AN5084" i="9"/>
  <c r="AK5080" i="9"/>
  <c r="AN5080" i="9"/>
  <c r="AK5076" i="9"/>
  <c r="AN5076" i="9"/>
  <c r="AK5072" i="9"/>
  <c r="AN5072" i="9"/>
  <c r="AK5068" i="9"/>
  <c r="AN5068" i="9"/>
  <c r="AK5064" i="9"/>
  <c r="AN5064" i="9"/>
  <c r="AK5060" i="9"/>
  <c r="AN5060" i="9"/>
  <c r="AK5056" i="9"/>
  <c r="AN5056" i="9"/>
  <c r="AK5052" i="9"/>
  <c r="AN5052" i="9"/>
  <c r="AK5048" i="9"/>
  <c r="AN5048" i="9"/>
  <c r="AK5044" i="9"/>
  <c r="AN5044" i="9"/>
  <c r="AK5040" i="9"/>
  <c r="AN5040" i="9"/>
  <c r="AK5036" i="9"/>
  <c r="AN5036" i="9"/>
  <c r="AK5032" i="9"/>
  <c r="AN5032" i="9"/>
  <c r="AK5028" i="9"/>
  <c r="AN5028" i="9"/>
  <c r="AK5024" i="9"/>
  <c r="AN5024" i="9"/>
  <c r="AK5020" i="9"/>
  <c r="AN5020" i="9"/>
  <c r="AK5016" i="9"/>
  <c r="AN5016" i="9"/>
  <c r="AK5012" i="9"/>
  <c r="AN5012" i="9"/>
  <c r="AK5008" i="9"/>
  <c r="AN5008" i="9"/>
  <c r="AK5004" i="9"/>
  <c r="AN5004" i="9"/>
  <c r="AK5000" i="9"/>
  <c r="AN5000" i="9"/>
  <c r="AK4996" i="9"/>
  <c r="AN4996" i="9"/>
  <c r="AK4992" i="9"/>
  <c r="AN4992" i="9"/>
  <c r="AK4988" i="9"/>
  <c r="AN4988" i="9"/>
  <c r="AK4984" i="9"/>
  <c r="AN4984" i="9"/>
  <c r="AK4980" i="9"/>
  <c r="AN4980" i="9"/>
  <c r="AK4976" i="9"/>
  <c r="AN4976" i="9"/>
  <c r="AK4972" i="9"/>
  <c r="AN4972" i="9"/>
  <c r="AK4968" i="9"/>
  <c r="AN4968" i="9"/>
  <c r="AK4964" i="9"/>
  <c r="AN4964" i="9"/>
  <c r="AK4960" i="9"/>
  <c r="AN4960" i="9"/>
  <c r="AK4956" i="9"/>
  <c r="AN4956" i="9"/>
  <c r="AK4952" i="9"/>
  <c r="AN4952" i="9"/>
  <c r="AK4948" i="9"/>
  <c r="AN4948" i="9"/>
  <c r="AK4944" i="9"/>
  <c r="AN4944" i="9"/>
  <c r="AK4940" i="9"/>
  <c r="AN4940" i="9"/>
  <c r="AK4936" i="9"/>
  <c r="AN4936" i="9"/>
  <c r="AK4932" i="9"/>
  <c r="AN4932" i="9"/>
  <c r="AK4928" i="9"/>
  <c r="AN4928" i="9"/>
  <c r="AK4924" i="9"/>
  <c r="AN4924" i="9"/>
  <c r="AK4920" i="9"/>
  <c r="AN4920" i="9"/>
  <c r="AK4916" i="9"/>
  <c r="AN4916" i="9"/>
  <c r="AK4912" i="9"/>
  <c r="AN4912" i="9"/>
  <c r="AK4908" i="9"/>
  <c r="AN4908" i="9"/>
  <c r="AK4904" i="9"/>
  <c r="AN4904" i="9"/>
  <c r="AK4900" i="9"/>
  <c r="AN4900" i="9"/>
  <c r="AK4896" i="9"/>
  <c r="AN4896" i="9"/>
  <c r="AK4892" i="9"/>
  <c r="AN4892" i="9"/>
  <c r="AK4888" i="9"/>
  <c r="AN4888" i="9"/>
  <c r="AK4884" i="9"/>
  <c r="AN4884" i="9"/>
  <c r="AK4880" i="9"/>
  <c r="AN4880" i="9"/>
  <c r="AK4876" i="9"/>
  <c r="AN4876" i="9"/>
  <c r="AK4872" i="9"/>
  <c r="AN4872" i="9"/>
  <c r="AK4868" i="9"/>
  <c r="AN4868" i="9"/>
  <c r="AK4864" i="9"/>
  <c r="AN4864" i="9"/>
  <c r="AK4860" i="9"/>
  <c r="AN4860" i="9"/>
  <c r="AK4856" i="9"/>
  <c r="AN4856" i="9"/>
  <c r="AK4852" i="9"/>
  <c r="AN4852" i="9"/>
  <c r="AK4848" i="9"/>
  <c r="AN4848" i="9"/>
  <c r="AK4844" i="9"/>
  <c r="AN4844" i="9"/>
  <c r="AK4840" i="9"/>
  <c r="AN4840" i="9"/>
  <c r="AK4836" i="9"/>
  <c r="AN4836" i="9"/>
  <c r="AK4832" i="9"/>
  <c r="AN4832" i="9"/>
  <c r="AK4828" i="9"/>
  <c r="AN4828" i="9"/>
  <c r="AK4824" i="9"/>
  <c r="AN4824" i="9"/>
  <c r="AK4820" i="9"/>
  <c r="AN4820" i="9"/>
  <c r="AK4816" i="9"/>
  <c r="AN4816" i="9"/>
  <c r="AK4812" i="9"/>
  <c r="AN4812" i="9"/>
  <c r="AK4808" i="9"/>
  <c r="AN4808" i="9"/>
  <c r="AK4804" i="9"/>
  <c r="AN4804" i="9"/>
  <c r="AK4800" i="9"/>
  <c r="AN4800" i="9"/>
  <c r="AK4796" i="9"/>
  <c r="AN4796" i="9"/>
  <c r="AK4792" i="9"/>
  <c r="AN4792" i="9"/>
  <c r="AK4788" i="9"/>
  <c r="AN4788" i="9"/>
  <c r="AK4784" i="9"/>
  <c r="AN4784" i="9"/>
  <c r="AK4780" i="9"/>
  <c r="AN4780" i="9"/>
  <c r="AK4776" i="9"/>
  <c r="AN4776" i="9"/>
  <c r="AK4772" i="9"/>
  <c r="AN4772" i="9"/>
  <c r="AK4768" i="9"/>
  <c r="AN4768" i="9"/>
  <c r="AK4764" i="9"/>
  <c r="AN4764" i="9"/>
  <c r="AK4760" i="9"/>
  <c r="AN4760" i="9"/>
  <c r="AK4756" i="9"/>
  <c r="AN4756" i="9"/>
  <c r="AK4752" i="9"/>
  <c r="AN4752" i="9"/>
  <c r="AK4748" i="9"/>
  <c r="AN4748" i="9"/>
  <c r="AK4744" i="9"/>
  <c r="AN4744" i="9"/>
  <c r="AK4740" i="9"/>
  <c r="AN4740" i="9"/>
  <c r="AK4736" i="9"/>
  <c r="AN4736" i="9"/>
  <c r="AK4732" i="9"/>
  <c r="AN4732" i="9"/>
  <c r="AK4728" i="9"/>
  <c r="AN4728" i="9"/>
  <c r="AK4724" i="9"/>
  <c r="AN4724" i="9"/>
  <c r="AK4720" i="9"/>
  <c r="AN4720" i="9"/>
  <c r="AK4716" i="9"/>
  <c r="AN4716" i="9"/>
  <c r="AK4712" i="9"/>
  <c r="AN4712" i="9"/>
  <c r="AK4708" i="9"/>
  <c r="AN4708" i="9"/>
  <c r="AK4704" i="9"/>
  <c r="AN4704" i="9"/>
  <c r="AK4700" i="9"/>
  <c r="AN4700" i="9"/>
  <c r="AK4696" i="9"/>
  <c r="AN4696" i="9"/>
  <c r="AK4692" i="9"/>
  <c r="AN4692" i="9"/>
  <c r="AK4688" i="9"/>
  <c r="AN4688" i="9"/>
  <c r="AK4684" i="9"/>
  <c r="AN4684" i="9"/>
  <c r="AK4680" i="9"/>
  <c r="AN4680" i="9"/>
  <c r="AK4676" i="9"/>
  <c r="AN4676" i="9"/>
  <c r="AK4672" i="9"/>
  <c r="AN4672" i="9"/>
  <c r="AK4668" i="9"/>
  <c r="AN4668" i="9"/>
  <c r="AK4664" i="9"/>
  <c r="AN4664" i="9"/>
  <c r="AK4660" i="9"/>
  <c r="AN4660" i="9"/>
  <c r="AK4656" i="9"/>
  <c r="AN4656" i="9"/>
  <c r="AK4652" i="9"/>
  <c r="AN4652" i="9"/>
  <c r="AK4648" i="9"/>
  <c r="AN4648" i="9"/>
  <c r="AK4644" i="9"/>
  <c r="AN4644" i="9"/>
  <c r="AK4640" i="9"/>
  <c r="AN4640" i="9"/>
  <c r="AK4636" i="9"/>
  <c r="AN4636" i="9"/>
  <c r="AK4632" i="9"/>
  <c r="AN4632" i="9"/>
  <c r="AK4628" i="9"/>
  <c r="AN4628" i="9"/>
  <c r="AK4624" i="9"/>
  <c r="AN4624" i="9"/>
  <c r="AK4620" i="9"/>
  <c r="AN4620" i="9"/>
  <c r="AK4616" i="9"/>
  <c r="AN4616" i="9"/>
  <c r="AK4612" i="9"/>
  <c r="AN4612" i="9"/>
  <c r="AK4608" i="9"/>
  <c r="AN4608" i="9"/>
  <c r="AK4604" i="9"/>
  <c r="AN4604" i="9"/>
  <c r="AK4600" i="9"/>
  <c r="AN4600" i="9"/>
  <c r="AK4596" i="9"/>
  <c r="AN4596" i="9"/>
  <c r="AK4592" i="9"/>
  <c r="AN4592" i="9"/>
  <c r="AK4588" i="9"/>
  <c r="AN4588" i="9"/>
  <c r="AK4584" i="9"/>
  <c r="AN4584" i="9"/>
  <c r="AK4580" i="9"/>
  <c r="AN4580" i="9"/>
  <c r="AK4576" i="9"/>
  <c r="AN4576" i="9"/>
  <c r="AK4572" i="9"/>
  <c r="AN4572" i="9"/>
  <c r="AK4568" i="9"/>
  <c r="AN4568" i="9"/>
  <c r="AK4564" i="9"/>
  <c r="AN4564" i="9"/>
  <c r="AK4560" i="9"/>
  <c r="AN4560" i="9"/>
  <c r="AK4556" i="9"/>
  <c r="AN4556" i="9"/>
  <c r="AK4552" i="9"/>
  <c r="AN4552" i="9"/>
  <c r="AK4548" i="9"/>
  <c r="AN4548" i="9"/>
  <c r="AK4544" i="9"/>
  <c r="AN4544" i="9"/>
  <c r="AK4540" i="9"/>
  <c r="AN4540" i="9"/>
  <c r="AK4536" i="9"/>
  <c r="AN4536" i="9"/>
  <c r="AK4532" i="9"/>
  <c r="AN4532" i="9"/>
  <c r="AK4528" i="9"/>
  <c r="AN4528" i="9"/>
  <c r="AK4524" i="9"/>
  <c r="AN4524" i="9"/>
  <c r="AK4520" i="9"/>
  <c r="AN4520" i="9"/>
  <c r="AK4516" i="9"/>
  <c r="AN4516" i="9"/>
  <c r="AK4512" i="9"/>
  <c r="AN4512" i="9"/>
  <c r="AK4508" i="9"/>
  <c r="AN4508" i="9"/>
  <c r="AK4504" i="9"/>
  <c r="AN4504" i="9"/>
  <c r="AK4500" i="9"/>
  <c r="AN4500" i="9"/>
  <c r="AK4496" i="9"/>
  <c r="AN4496" i="9"/>
  <c r="AK4492" i="9"/>
  <c r="AN4492" i="9"/>
  <c r="AK4488" i="9"/>
  <c r="AN4488" i="9"/>
  <c r="AK4484" i="9"/>
  <c r="AN4484" i="9"/>
  <c r="AK4480" i="9"/>
  <c r="AN4480" i="9"/>
  <c r="AK4476" i="9"/>
  <c r="AN4476" i="9"/>
  <c r="AK4472" i="9"/>
  <c r="AN4472" i="9"/>
  <c r="AK4468" i="9"/>
  <c r="AN4468" i="9"/>
  <c r="AK4464" i="9"/>
  <c r="AN4464" i="9"/>
  <c r="AK4460" i="9"/>
  <c r="AN4460" i="9"/>
  <c r="AK4456" i="9"/>
  <c r="AN4456" i="9"/>
  <c r="AK4452" i="9"/>
  <c r="AN4452" i="9"/>
  <c r="AK4448" i="9"/>
  <c r="AN4448" i="9"/>
  <c r="AK4444" i="9"/>
  <c r="AN4444" i="9"/>
  <c r="AK4440" i="9"/>
  <c r="AN4440" i="9"/>
  <c r="AK4436" i="9"/>
  <c r="AN4436" i="9"/>
  <c r="AK4432" i="9"/>
  <c r="AN4432" i="9"/>
  <c r="AK4428" i="9"/>
  <c r="AN4428" i="9"/>
  <c r="AK4424" i="9"/>
  <c r="AN4424" i="9"/>
  <c r="AK4420" i="9"/>
  <c r="AN4420" i="9"/>
  <c r="AK4416" i="9"/>
  <c r="AN4416" i="9"/>
  <c r="AK4412" i="9"/>
  <c r="AN4412" i="9"/>
  <c r="AK4408" i="9"/>
  <c r="AN4408" i="9"/>
  <c r="AK4404" i="9"/>
  <c r="AN4404" i="9"/>
  <c r="AK4400" i="9"/>
  <c r="AN4400" i="9"/>
  <c r="AK4396" i="9"/>
  <c r="AN4396" i="9"/>
  <c r="AK4392" i="9"/>
  <c r="AN4392" i="9"/>
  <c r="AK4388" i="9"/>
  <c r="AN4388" i="9"/>
  <c r="AK4384" i="9"/>
  <c r="AN4384" i="9"/>
  <c r="AK4380" i="9"/>
  <c r="AN4380" i="9"/>
  <c r="AK4376" i="9"/>
  <c r="AN4376" i="9"/>
  <c r="AK4372" i="9"/>
  <c r="AN4372" i="9"/>
  <c r="AK4368" i="9"/>
  <c r="AN4368" i="9"/>
  <c r="AK4364" i="9"/>
  <c r="AN4364" i="9"/>
  <c r="AK4360" i="9"/>
  <c r="AN4360" i="9"/>
  <c r="AK4356" i="9"/>
  <c r="AN4356" i="9"/>
  <c r="AK4352" i="9"/>
  <c r="AN4352" i="9"/>
  <c r="AK4348" i="9"/>
  <c r="AN4348" i="9"/>
  <c r="AK4344" i="9"/>
  <c r="AN4344" i="9"/>
  <c r="AK4340" i="9"/>
  <c r="AN4340" i="9"/>
  <c r="AK4336" i="9"/>
  <c r="AN4336" i="9"/>
  <c r="AK4332" i="9"/>
  <c r="AN4332" i="9"/>
  <c r="AK4328" i="9"/>
  <c r="AN4328" i="9"/>
  <c r="AK4324" i="9"/>
  <c r="AN4324" i="9"/>
  <c r="AK4320" i="9"/>
  <c r="AN4320" i="9"/>
  <c r="AK4316" i="9"/>
  <c r="AN4316" i="9"/>
  <c r="AK4312" i="9"/>
  <c r="AN4312" i="9"/>
  <c r="AK4308" i="9"/>
  <c r="AN4308" i="9"/>
  <c r="AK4304" i="9"/>
  <c r="AN4304" i="9"/>
  <c r="AK4300" i="9"/>
  <c r="AN4300" i="9"/>
  <c r="AK4296" i="9"/>
  <c r="AN4296" i="9"/>
  <c r="AK4292" i="9"/>
  <c r="AN4292" i="9"/>
  <c r="AK4288" i="9"/>
  <c r="AN4288" i="9"/>
  <c r="AK4284" i="9"/>
  <c r="AN4284" i="9"/>
  <c r="AK4280" i="9"/>
  <c r="AN4280" i="9"/>
  <c r="AK4276" i="9"/>
  <c r="AN4276" i="9"/>
  <c r="AK4272" i="9"/>
  <c r="AN4272" i="9"/>
  <c r="AK4268" i="9"/>
  <c r="AN4268" i="9"/>
  <c r="AK4264" i="9"/>
  <c r="AN4264" i="9"/>
  <c r="AK4260" i="9"/>
  <c r="AN4260" i="9"/>
  <c r="AK4256" i="9"/>
  <c r="AN4256" i="9"/>
  <c r="AK4252" i="9"/>
  <c r="AN4252" i="9"/>
  <c r="AK4248" i="9"/>
  <c r="AN4248" i="9"/>
  <c r="AK4244" i="9"/>
  <c r="AN4244" i="9"/>
  <c r="AK4240" i="9"/>
  <c r="AN4240" i="9"/>
  <c r="AK4236" i="9"/>
  <c r="AN4236" i="9"/>
  <c r="AK4232" i="9"/>
  <c r="AN4232" i="9"/>
  <c r="AK4228" i="9"/>
  <c r="AN4228" i="9"/>
  <c r="AK4224" i="9"/>
  <c r="AN4224" i="9"/>
  <c r="AK4220" i="9"/>
  <c r="AN4220" i="9"/>
  <c r="AK4216" i="9"/>
  <c r="AN4216" i="9"/>
  <c r="AK4212" i="9"/>
  <c r="AN4212" i="9"/>
  <c r="AK4208" i="9"/>
  <c r="AN4208" i="9"/>
  <c r="AK4204" i="9"/>
  <c r="AN4204" i="9"/>
  <c r="AK4200" i="9"/>
  <c r="AN4200" i="9"/>
  <c r="AK4196" i="9"/>
  <c r="AN4196" i="9"/>
  <c r="AK4192" i="9"/>
  <c r="AN4192" i="9"/>
  <c r="AK4188" i="9"/>
  <c r="AN4188" i="9"/>
  <c r="AK4184" i="9"/>
  <c r="AN4184" i="9"/>
  <c r="AK4180" i="9"/>
  <c r="AN4180" i="9"/>
  <c r="AK4176" i="9"/>
  <c r="AN4176" i="9"/>
  <c r="AK4172" i="9"/>
  <c r="AN4172" i="9"/>
  <c r="AK4168" i="9"/>
  <c r="AN4168" i="9"/>
  <c r="AK4164" i="9"/>
  <c r="AN4164" i="9"/>
  <c r="AK4160" i="9"/>
  <c r="AN4160" i="9"/>
  <c r="AK4156" i="9"/>
  <c r="AN4156" i="9"/>
  <c r="AK4152" i="9"/>
  <c r="AN4152" i="9"/>
  <c r="AK4148" i="9"/>
  <c r="AN4148" i="9"/>
  <c r="AK4144" i="9"/>
  <c r="AN4144" i="9"/>
  <c r="AK4140" i="9"/>
  <c r="AN4140" i="9"/>
  <c r="AK4136" i="9"/>
  <c r="AN4136" i="9"/>
  <c r="AK4132" i="9"/>
  <c r="AN4132" i="9"/>
  <c r="AK4128" i="9"/>
  <c r="AN4128" i="9"/>
  <c r="AK4124" i="9"/>
  <c r="AN4124" i="9"/>
  <c r="AK4120" i="9"/>
  <c r="AN4120" i="9"/>
  <c r="AK4116" i="9"/>
  <c r="AN4116" i="9"/>
  <c r="AK4112" i="9"/>
  <c r="AN4112" i="9"/>
  <c r="AK4108" i="9"/>
  <c r="AN4108" i="9"/>
  <c r="AK4104" i="9"/>
  <c r="AN4104" i="9"/>
  <c r="AK4100" i="9"/>
  <c r="AN4100" i="9"/>
  <c r="AK4096" i="9"/>
  <c r="AN4096" i="9"/>
  <c r="AK4092" i="9"/>
  <c r="AN4092" i="9"/>
  <c r="AK4088" i="9"/>
  <c r="AN4088" i="9"/>
  <c r="AK4084" i="9"/>
  <c r="AN4084" i="9"/>
  <c r="AK4080" i="9"/>
  <c r="AN4080" i="9"/>
  <c r="AK4076" i="9"/>
  <c r="AN4076" i="9"/>
  <c r="AK4072" i="9"/>
  <c r="AN4072" i="9"/>
  <c r="AK4068" i="9"/>
  <c r="AN4068" i="9"/>
  <c r="AK4064" i="9"/>
  <c r="AN4064" i="9"/>
  <c r="AK4060" i="9"/>
  <c r="AN4060" i="9"/>
  <c r="AK4056" i="9"/>
  <c r="AN4056" i="9"/>
  <c r="AK4052" i="9"/>
  <c r="AN4052" i="9"/>
  <c r="AK4048" i="9"/>
  <c r="AN4048" i="9"/>
  <c r="AK4044" i="9"/>
  <c r="AN4044" i="9"/>
  <c r="AK4040" i="9"/>
  <c r="AN4040" i="9"/>
  <c r="AK4036" i="9"/>
  <c r="AN4036" i="9"/>
  <c r="AK4032" i="9"/>
  <c r="AN4032" i="9"/>
  <c r="AK4028" i="9"/>
  <c r="AN4028" i="9"/>
  <c r="AK4024" i="9"/>
  <c r="AN4024" i="9"/>
  <c r="AK4020" i="9"/>
  <c r="AN4020" i="9"/>
  <c r="AK4016" i="9"/>
  <c r="AN4016" i="9"/>
  <c r="AK4012" i="9"/>
  <c r="AN4012" i="9"/>
  <c r="AK4008" i="9"/>
  <c r="AN4008" i="9"/>
  <c r="AK4004" i="9"/>
  <c r="AN4004" i="9"/>
  <c r="AK4000" i="9"/>
  <c r="AN4000" i="9"/>
  <c r="AK3996" i="9"/>
  <c r="AN3996" i="9"/>
  <c r="AK3992" i="9"/>
  <c r="AN3992" i="9"/>
  <c r="AK3988" i="9"/>
  <c r="AN3988" i="9"/>
  <c r="AK3984" i="9"/>
  <c r="AN3984" i="9"/>
  <c r="AK3980" i="9"/>
  <c r="AN3980" i="9"/>
  <c r="AK3976" i="9"/>
  <c r="AN3976" i="9"/>
  <c r="AK3972" i="9"/>
  <c r="AN3972" i="9"/>
  <c r="AK3968" i="9"/>
  <c r="AN3968" i="9"/>
  <c r="AK3964" i="9"/>
  <c r="AN3964" i="9"/>
  <c r="AK3960" i="9"/>
  <c r="AN3960" i="9"/>
  <c r="AK3956" i="9"/>
  <c r="AN3956" i="9"/>
  <c r="AK3952" i="9"/>
  <c r="AN3952" i="9"/>
  <c r="AK3948" i="9"/>
  <c r="AN3948" i="9"/>
  <c r="AK3944" i="9"/>
  <c r="AN3944" i="9"/>
  <c r="AK3940" i="9"/>
  <c r="AN3940" i="9"/>
  <c r="AK3936" i="9"/>
  <c r="AN3936" i="9"/>
  <c r="AK3932" i="9"/>
  <c r="AN3932" i="9"/>
  <c r="AK3928" i="9"/>
  <c r="AN3928" i="9"/>
  <c r="AK3924" i="9"/>
  <c r="AN3924" i="9"/>
  <c r="AK3920" i="9"/>
  <c r="AN3920" i="9"/>
  <c r="AK3916" i="9"/>
  <c r="AN3916" i="9"/>
  <c r="AK3912" i="9"/>
  <c r="AN3912" i="9"/>
  <c r="AK3908" i="9"/>
  <c r="AN3908" i="9"/>
  <c r="AK3904" i="9"/>
  <c r="AN3904" i="9"/>
  <c r="AK3900" i="9"/>
  <c r="AN3900" i="9"/>
  <c r="AK3896" i="9"/>
  <c r="AN3896" i="9"/>
  <c r="AK3892" i="9"/>
  <c r="AN3892" i="9"/>
  <c r="AK3888" i="9"/>
  <c r="AN3888" i="9"/>
  <c r="AK3884" i="9"/>
  <c r="AN3884" i="9"/>
  <c r="AK3880" i="9"/>
  <c r="AN3880" i="9"/>
  <c r="AK3876" i="9"/>
  <c r="AN3876" i="9"/>
  <c r="AK3872" i="9"/>
  <c r="AN3872" i="9"/>
  <c r="AK3868" i="9"/>
  <c r="AN3868" i="9"/>
  <c r="AK3864" i="9"/>
  <c r="AN3864" i="9"/>
  <c r="AK3860" i="9"/>
  <c r="AN3860" i="9"/>
  <c r="AK3856" i="9"/>
  <c r="AN3856" i="9"/>
  <c r="AK3852" i="9"/>
  <c r="AN3852" i="9"/>
  <c r="AK3848" i="9"/>
  <c r="AN3848" i="9"/>
  <c r="AK3844" i="9"/>
  <c r="AN3844" i="9"/>
  <c r="AK3840" i="9"/>
  <c r="AN3840" i="9"/>
  <c r="AK3836" i="9"/>
  <c r="AN3836" i="9"/>
  <c r="AK3832" i="9"/>
  <c r="AN3832" i="9"/>
  <c r="AK3828" i="9"/>
  <c r="AN3828" i="9"/>
  <c r="AK3824" i="9"/>
  <c r="AN3824" i="9"/>
  <c r="AK3820" i="9"/>
  <c r="AN3820" i="9"/>
  <c r="AK3816" i="9"/>
  <c r="AN3816" i="9"/>
  <c r="AK3812" i="9"/>
  <c r="AN3812" i="9"/>
  <c r="AK3808" i="9"/>
  <c r="AN3808" i="9"/>
  <c r="AK3804" i="9"/>
  <c r="AN3804" i="9"/>
  <c r="AK3800" i="9"/>
  <c r="AN3800" i="9"/>
  <c r="AK3796" i="9"/>
  <c r="AN3796" i="9"/>
  <c r="AK3792" i="9"/>
  <c r="AN3792" i="9"/>
  <c r="AK3788" i="9"/>
  <c r="AN3788" i="9"/>
  <c r="AK3784" i="9"/>
  <c r="AN3784" i="9"/>
  <c r="AK3780" i="9"/>
  <c r="AN3780" i="9"/>
  <c r="AK3776" i="9"/>
  <c r="AN3776" i="9"/>
  <c r="AK3772" i="9"/>
  <c r="AN3772" i="9"/>
  <c r="AK3768" i="9"/>
  <c r="AN3768" i="9"/>
  <c r="AK3764" i="9"/>
  <c r="AN3764" i="9"/>
  <c r="AK3760" i="9"/>
  <c r="AN3760" i="9"/>
  <c r="AK3756" i="9"/>
  <c r="AN3756" i="9"/>
  <c r="AK3752" i="9"/>
  <c r="AN3752" i="9"/>
  <c r="AK3748" i="9"/>
  <c r="AN3748" i="9"/>
  <c r="AK3744" i="9"/>
  <c r="AN3744" i="9"/>
  <c r="AK3740" i="9"/>
  <c r="AN3740" i="9"/>
  <c r="AK3736" i="9"/>
  <c r="AN3736" i="9"/>
  <c r="AK3732" i="9"/>
  <c r="AN3732" i="9"/>
  <c r="AK3728" i="9"/>
  <c r="AN3728" i="9"/>
  <c r="AK3724" i="9"/>
  <c r="AN3724" i="9"/>
  <c r="AK3720" i="9"/>
  <c r="AN3720" i="9"/>
  <c r="AK3716" i="9"/>
  <c r="AN3716" i="9"/>
  <c r="AK3712" i="9"/>
  <c r="AN3712" i="9"/>
  <c r="AK3708" i="9"/>
  <c r="AN3708" i="9"/>
  <c r="AK3704" i="9"/>
  <c r="AN3704" i="9"/>
  <c r="AK3700" i="9"/>
  <c r="AN3700" i="9"/>
  <c r="AK3696" i="9"/>
  <c r="AN3696" i="9"/>
  <c r="AK3692" i="9"/>
  <c r="AN3692" i="9"/>
  <c r="AK3688" i="9"/>
  <c r="AN3688" i="9"/>
  <c r="AK3684" i="9"/>
  <c r="AN3684" i="9"/>
  <c r="AK3680" i="9"/>
  <c r="AN3680" i="9"/>
  <c r="AK3676" i="9"/>
  <c r="AN3676" i="9"/>
  <c r="AK3672" i="9"/>
  <c r="AN3672" i="9"/>
  <c r="AK3668" i="9"/>
  <c r="AN3668" i="9"/>
  <c r="AK3664" i="9"/>
  <c r="AN3664" i="9"/>
  <c r="AK3660" i="9"/>
  <c r="AN3660" i="9"/>
  <c r="AK3656" i="9"/>
  <c r="AN3656" i="9"/>
  <c r="AK3652" i="9"/>
  <c r="AN3652" i="9"/>
  <c r="AK3648" i="9"/>
  <c r="AN3648" i="9"/>
  <c r="AK3644" i="9"/>
  <c r="AN3644" i="9"/>
  <c r="AK3640" i="9"/>
  <c r="AN3640" i="9"/>
  <c r="AK3636" i="9"/>
  <c r="AN3636" i="9"/>
  <c r="AK3632" i="9"/>
  <c r="AN3632" i="9"/>
  <c r="AK3628" i="9"/>
  <c r="AN3628" i="9"/>
  <c r="AK3624" i="9"/>
  <c r="AN3624" i="9"/>
  <c r="AK3620" i="9"/>
  <c r="AN3620" i="9"/>
  <c r="AK3616" i="9"/>
  <c r="AN3616" i="9"/>
  <c r="AK3612" i="9"/>
  <c r="AN3612" i="9"/>
  <c r="AK3608" i="9"/>
  <c r="AN3608" i="9"/>
  <c r="AK3604" i="9"/>
  <c r="AN3604" i="9"/>
  <c r="AK3600" i="9"/>
  <c r="AN3600" i="9"/>
  <c r="AK3596" i="9"/>
  <c r="AN3596" i="9"/>
  <c r="AK3592" i="9"/>
  <c r="AN3592" i="9"/>
  <c r="AK3588" i="9"/>
  <c r="AN3588" i="9"/>
  <c r="AK3584" i="9"/>
  <c r="AN3584" i="9"/>
  <c r="AK3580" i="9"/>
  <c r="AN3580" i="9"/>
  <c r="AK3576" i="9"/>
  <c r="AN3576" i="9"/>
  <c r="AK3572" i="9"/>
  <c r="AN3572" i="9"/>
  <c r="AK3568" i="9"/>
  <c r="AN3568" i="9"/>
  <c r="AK3564" i="9"/>
  <c r="AN3564" i="9"/>
  <c r="AK3560" i="9"/>
  <c r="AN3560" i="9"/>
  <c r="AK3556" i="9"/>
  <c r="AN3556" i="9"/>
  <c r="AK3552" i="9"/>
  <c r="AN3552" i="9"/>
  <c r="AK3548" i="9"/>
  <c r="AN3548" i="9"/>
  <c r="AK3544" i="9"/>
  <c r="AN3544" i="9"/>
  <c r="AK3540" i="9"/>
  <c r="AN3540" i="9"/>
  <c r="AK3536" i="9"/>
  <c r="AN3536" i="9"/>
  <c r="AK3532" i="9"/>
  <c r="AN3532" i="9"/>
  <c r="AK3528" i="9"/>
  <c r="AN3528" i="9"/>
  <c r="AK3524" i="9"/>
  <c r="AN3524" i="9"/>
  <c r="AK3520" i="9"/>
  <c r="AN3520" i="9"/>
  <c r="AK3516" i="9"/>
  <c r="AN3516" i="9"/>
  <c r="AK3512" i="9"/>
  <c r="AN3512" i="9"/>
  <c r="AK3508" i="9"/>
  <c r="AN3508" i="9"/>
  <c r="AK3504" i="9"/>
  <c r="AN3504" i="9"/>
  <c r="AK3500" i="9"/>
  <c r="AN3500" i="9"/>
  <c r="AK3496" i="9"/>
  <c r="AN3496" i="9"/>
  <c r="AK3492" i="9"/>
  <c r="AN3492" i="9"/>
  <c r="AK3488" i="9"/>
  <c r="AN3488" i="9"/>
  <c r="AK3484" i="9"/>
  <c r="AN3484" i="9"/>
  <c r="AK3480" i="9"/>
  <c r="AN3480" i="9"/>
  <c r="AK3476" i="9"/>
  <c r="AN3476" i="9"/>
  <c r="AK3472" i="9"/>
  <c r="AN3472" i="9"/>
  <c r="AK3468" i="9"/>
  <c r="AN3468" i="9"/>
  <c r="AK3464" i="9"/>
  <c r="AN3464" i="9"/>
  <c r="AK3460" i="9"/>
  <c r="AN3460" i="9"/>
  <c r="AK3456" i="9"/>
  <c r="AN3456" i="9"/>
  <c r="AK3452" i="9"/>
  <c r="AN3452" i="9"/>
  <c r="AK3448" i="9"/>
  <c r="AN3448" i="9"/>
  <c r="AK3444" i="9"/>
  <c r="AN3444" i="9"/>
  <c r="AK3440" i="9"/>
  <c r="AN3440" i="9"/>
  <c r="AK3436" i="9"/>
  <c r="AN3436" i="9"/>
  <c r="AK3432" i="9"/>
  <c r="AN3432" i="9"/>
  <c r="AK3428" i="9"/>
  <c r="AN3428" i="9"/>
  <c r="AK3424" i="9"/>
  <c r="AN3424" i="9"/>
  <c r="AK3420" i="9"/>
  <c r="AN3420" i="9"/>
  <c r="AK3416" i="9"/>
  <c r="AN3416" i="9"/>
  <c r="AK3412" i="9"/>
  <c r="AN3412" i="9"/>
  <c r="AK3408" i="9"/>
  <c r="AN3408" i="9"/>
  <c r="AK3404" i="9"/>
  <c r="AN3404" i="9"/>
  <c r="AK3400" i="9"/>
  <c r="AN3400" i="9"/>
  <c r="AK3396" i="9"/>
  <c r="AN3396" i="9"/>
  <c r="AK3392" i="9"/>
  <c r="AN3392" i="9"/>
  <c r="AK3388" i="9"/>
  <c r="AN3388" i="9"/>
  <c r="AK3384" i="9"/>
  <c r="AN3384" i="9"/>
  <c r="AK3380" i="9"/>
  <c r="AN3380" i="9"/>
  <c r="AK3376" i="9"/>
  <c r="AN3376" i="9"/>
  <c r="AK3372" i="9"/>
  <c r="AN3372" i="9"/>
  <c r="AK3368" i="9"/>
  <c r="AN3368" i="9"/>
  <c r="AK3364" i="9"/>
  <c r="AN3364" i="9"/>
  <c r="AK3360" i="9"/>
  <c r="AN3360" i="9"/>
  <c r="AK3356" i="9"/>
  <c r="AN3356" i="9"/>
  <c r="AK3352" i="9"/>
  <c r="AN3352" i="9"/>
  <c r="AK3348" i="9"/>
  <c r="AN3348" i="9"/>
  <c r="AK3344" i="9"/>
  <c r="AN3344" i="9"/>
  <c r="AK3340" i="9"/>
  <c r="AN3340" i="9"/>
  <c r="AK3336" i="9"/>
  <c r="AN3336" i="9"/>
  <c r="AK3332" i="9"/>
  <c r="AN3332" i="9"/>
  <c r="AK3328" i="9"/>
  <c r="AN3328" i="9"/>
  <c r="AK3324" i="9"/>
  <c r="AN3324" i="9"/>
  <c r="AK3320" i="9"/>
  <c r="AN3320" i="9"/>
  <c r="AK3316" i="9"/>
  <c r="AN3316" i="9"/>
  <c r="AK3312" i="9"/>
  <c r="AN3312" i="9"/>
  <c r="AK3308" i="9"/>
  <c r="AN3308" i="9"/>
  <c r="AK3304" i="9"/>
  <c r="AN3304" i="9"/>
  <c r="AK3300" i="9"/>
  <c r="AN3300" i="9"/>
  <c r="AK3296" i="9"/>
  <c r="AN3296" i="9"/>
  <c r="AK3292" i="9"/>
  <c r="AN3292" i="9"/>
  <c r="AK3288" i="9"/>
  <c r="AN3288" i="9"/>
  <c r="AK3284" i="9"/>
  <c r="AN3284" i="9"/>
  <c r="AK3280" i="9"/>
  <c r="AN3280" i="9"/>
  <c r="AK3276" i="9"/>
  <c r="AN3276" i="9"/>
  <c r="AK3272" i="9"/>
  <c r="AN3272" i="9"/>
  <c r="AK3268" i="9"/>
  <c r="AN3268" i="9"/>
  <c r="AK3264" i="9"/>
  <c r="AN3264" i="9"/>
  <c r="AK3260" i="9"/>
  <c r="AN3260" i="9"/>
  <c r="AK3256" i="9"/>
  <c r="AN3256" i="9"/>
  <c r="AK3252" i="9"/>
  <c r="AN3252" i="9"/>
  <c r="AK3248" i="9"/>
  <c r="AN3248" i="9"/>
  <c r="AK3244" i="9"/>
  <c r="AN3244" i="9"/>
  <c r="AK3240" i="9"/>
  <c r="AN3240" i="9"/>
  <c r="AK3236" i="9"/>
  <c r="AN3236" i="9"/>
  <c r="AK3232" i="9"/>
  <c r="AN3232" i="9"/>
  <c r="AK3228" i="9"/>
  <c r="AN3228" i="9"/>
  <c r="AK3224" i="9"/>
  <c r="AN3224" i="9"/>
  <c r="AK3220" i="9"/>
  <c r="AN3220" i="9"/>
  <c r="AK3216" i="9"/>
  <c r="AN3216" i="9"/>
  <c r="AK3212" i="9"/>
  <c r="AN3212" i="9"/>
  <c r="AK3208" i="9"/>
  <c r="AN3208" i="9"/>
  <c r="AK3204" i="9"/>
  <c r="AN3204" i="9"/>
  <c r="AK3200" i="9"/>
  <c r="AN3200" i="9"/>
  <c r="AK3196" i="9"/>
  <c r="AN3196" i="9"/>
  <c r="AK3192" i="9"/>
  <c r="AN3192" i="9"/>
  <c r="AK3188" i="9"/>
  <c r="AN3188" i="9"/>
  <c r="AK3184" i="9"/>
  <c r="AN3184" i="9"/>
  <c r="AK3180" i="9"/>
  <c r="AN3180" i="9"/>
  <c r="AK3176" i="9"/>
  <c r="AN3176" i="9"/>
  <c r="AK3172" i="9"/>
  <c r="AN3172" i="9"/>
  <c r="AK3168" i="9"/>
  <c r="AN3168" i="9"/>
  <c r="AK3164" i="9"/>
  <c r="AN3164" i="9"/>
  <c r="AK3160" i="9"/>
  <c r="AN3160" i="9"/>
  <c r="AK3156" i="9"/>
  <c r="AN3156" i="9"/>
  <c r="AK3152" i="9"/>
  <c r="AN3152" i="9"/>
  <c r="AK3148" i="9"/>
  <c r="AN3148" i="9"/>
  <c r="AK3144" i="9"/>
  <c r="AN3144" i="9"/>
  <c r="AK3140" i="9"/>
  <c r="AN3140" i="9"/>
  <c r="AK3136" i="9"/>
  <c r="AN3136" i="9"/>
  <c r="AK3132" i="9"/>
  <c r="AN3132" i="9"/>
  <c r="AK3128" i="9"/>
  <c r="AN3128" i="9"/>
  <c r="AK3124" i="9"/>
  <c r="AN3124" i="9"/>
  <c r="AK3120" i="9"/>
  <c r="AN3120" i="9"/>
  <c r="AK3116" i="9"/>
  <c r="AN3116" i="9"/>
  <c r="AK3112" i="9"/>
  <c r="AN3112" i="9"/>
  <c r="AK3108" i="9"/>
  <c r="AN3108" i="9"/>
  <c r="AK3104" i="9"/>
  <c r="AN3104" i="9"/>
  <c r="AK3100" i="9"/>
  <c r="AN3100" i="9"/>
  <c r="AK3096" i="9"/>
  <c r="AN3096" i="9"/>
  <c r="AK3092" i="9"/>
  <c r="AN3092" i="9"/>
  <c r="AK3088" i="9"/>
  <c r="AN3088" i="9"/>
  <c r="AK3084" i="9"/>
  <c r="AN3084" i="9"/>
  <c r="AK3080" i="9"/>
  <c r="AN3080" i="9"/>
  <c r="AK3076" i="9"/>
  <c r="AN3076" i="9"/>
  <c r="AK3072" i="9"/>
  <c r="AN3072" i="9"/>
  <c r="AK3068" i="9"/>
  <c r="AN3068" i="9"/>
  <c r="AK3064" i="9"/>
  <c r="AN3064" i="9"/>
  <c r="AK3060" i="9"/>
  <c r="AN3060" i="9"/>
  <c r="AK3056" i="9"/>
  <c r="AN3056" i="9"/>
  <c r="AK3052" i="9"/>
  <c r="AN3052" i="9"/>
  <c r="AK3048" i="9"/>
  <c r="AN3048" i="9"/>
  <c r="AK3044" i="9"/>
  <c r="AN3044" i="9"/>
  <c r="AK3040" i="9"/>
  <c r="AN3040" i="9"/>
  <c r="AK3036" i="9"/>
  <c r="AN3036" i="9"/>
  <c r="AK3032" i="9"/>
  <c r="AN3032" i="9"/>
  <c r="AK3028" i="9"/>
  <c r="AN3028" i="9"/>
  <c r="AK3024" i="9"/>
  <c r="AN3024" i="9"/>
  <c r="AK3020" i="9"/>
  <c r="AN3020" i="9"/>
  <c r="AK3016" i="9"/>
  <c r="AN3016" i="9"/>
  <c r="AK3012" i="9"/>
  <c r="AN3012" i="9"/>
  <c r="AK3008" i="9"/>
  <c r="AN3008" i="9"/>
  <c r="AK3004" i="9"/>
  <c r="AN3004" i="9"/>
  <c r="AK3000" i="9"/>
  <c r="AN3000" i="9"/>
  <c r="AK2996" i="9"/>
  <c r="AN2996" i="9"/>
  <c r="AK2992" i="9"/>
  <c r="AN2992" i="9"/>
  <c r="AK2988" i="9"/>
  <c r="AN2988" i="9"/>
  <c r="AK2984" i="9"/>
  <c r="AN2984" i="9"/>
  <c r="AK2980" i="9"/>
  <c r="AN2980" i="9"/>
  <c r="AK2976" i="9"/>
  <c r="AN2976" i="9"/>
  <c r="AK2972" i="9"/>
  <c r="AN2972" i="9"/>
  <c r="AK2968" i="9"/>
  <c r="AN2968" i="9"/>
  <c r="AK2964" i="9"/>
  <c r="AN2964" i="9"/>
  <c r="AK2960" i="9"/>
  <c r="AN2960" i="9"/>
  <c r="AK2956" i="9"/>
  <c r="AN2956" i="9"/>
  <c r="AK2952" i="9"/>
  <c r="AN2952" i="9"/>
  <c r="AK2948" i="9"/>
  <c r="AN2948" i="9"/>
  <c r="AK2944" i="9"/>
  <c r="AN2944" i="9"/>
  <c r="AK2940" i="9"/>
  <c r="AN2940" i="9"/>
  <c r="AK2936" i="9"/>
  <c r="AN2936" i="9"/>
  <c r="AK2932" i="9"/>
  <c r="AN2932" i="9"/>
  <c r="AK2928" i="9"/>
  <c r="AN2928" i="9"/>
  <c r="AK2924" i="9"/>
  <c r="AN2924" i="9"/>
  <c r="AK2920" i="9"/>
  <c r="AN2920" i="9"/>
  <c r="AK2916" i="9"/>
  <c r="AN2916" i="9"/>
  <c r="AK2912" i="9"/>
  <c r="AN2912" i="9"/>
  <c r="AK2908" i="9"/>
  <c r="AN2908" i="9"/>
  <c r="AK2904" i="9"/>
  <c r="AN2904" i="9"/>
  <c r="AK2900" i="9"/>
  <c r="AN2900" i="9"/>
  <c r="AK2896" i="9"/>
  <c r="AN2896" i="9"/>
  <c r="AK2892" i="9"/>
  <c r="AN2892" i="9"/>
  <c r="AK2888" i="9"/>
  <c r="AN2888" i="9"/>
  <c r="AK2884" i="9"/>
  <c r="AN2884" i="9"/>
  <c r="AK2880" i="9"/>
  <c r="AN2880" i="9"/>
  <c r="AK2876" i="9"/>
  <c r="AN2876" i="9"/>
  <c r="AK2872" i="9"/>
  <c r="AN2872" i="9"/>
  <c r="AK2868" i="9"/>
  <c r="AN2868" i="9"/>
  <c r="AK2864" i="9"/>
  <c r="AN2864" i="9"/>
  <c r="AK2860" i="9"/>
  <c r="AN2860" i="9"/>
  <c r="AK2856" i="9"/>
  <c r="AN2856" i="9"/>
  <c r="AK2852" i="9"/>
  <c r="AN2852" i="9"/>
  <c r="AK2848" i="9"/>
  <c r="AN2848" i="9"/>
  <c r="AK2844" i="9"/>
  <c r="AN2844" i="9"/>
  <c r="AK2840" i="9"/>
  <c r="AN2840" i="9"/>
  <c r="AK2836" i="9"/>
  <c r="AN2836" i="9"/>
  <c r="AK2832" i="9"/>
  <c r="AN2832" i="9"/>
  <c r="AK2828" i="9"/>
  <c r="AN2828" i="9"/>
  <c r="AK2824" i="9"/>
  <c r="AN2824" i="9"/>
  <c r="AK2820" i="9"/>
  <c r="AN2820" i="9"/>
  <c r="AK2816" i="9"/>
  <c r="AN2816" i="9"/>
  <c r="AK2812" i="9"/>
  <c r="AN2812" i="9"/>
  <c r="AK2808" i="9"/>
  <c r="AN2808" i="9"/>
  <c r="AK2804" i="9"/>
  <c r="AN2804" i="9"/>
  <c r="AK2800" i="9"/>
  <c r="AN2800" i="9"/>
  <c r="AK2796" i="9"/>
  <c r="AN2796" i="9"/>
  <c r="AK2792" i="9"/>
  <c r="AN2792" i="9"/>
  <c r="AK2788" i="9"/>
  <c r="AN2788" i="9"/>
  <c r="AK2784" i="9"/>
  <c r="AN2784" i="9"/>
  <c r="AK2780" i="9"/>
  <c r="AN2780" i="9"/>
  <c r="AK2776" i="9"/>
  <c r="AN2776" i="9"/>
  <c r="AK2772" i="9"/>
  <c r="AN2772" i="9"/>
  <c r="AK2768" i="9"/>
  <c r="AN2768" i="9"/>
  <c r="AK2764" i="9"/>
  <c r="AN2764" i="9"/>
  <c r="AK2760" i="9"/>
  <c r="AN2760" i="9"/>
  <c r="AK2756" i="9"/>
  <c r="AN2756" i="9"/>
  <c r="AK2752" i="9"/>
  <c r="AN2752" i="9"/>
  <c r="AK2748" i="9"/>
  <c r="AN2748" i="9"/>
  <c r="AK2744" i="9"/>
  <c r="AN2744" i="9"/>
  <c r="AK2740" i="9"/>
  <c r="AN2740" i="9"/>
  <c r="AK2736" i="9"/>
  <c r="AN2736" i="9"/>
  <c r="AK2732" i="9"/>
  <c r="AN2732" i="9"/>
  <c r="AK2728" i="9"/>
  <c r="AN2728" i="9"/>
  <c r="AK2724" i="9"/>
  <c r="AN2724" i="9"/>
  <c r="AK2720" i="9"/>
  <c r="AN2720" i="9"/>
  <c r="AK2716" i="9"/>
  <c r="AN2716" i="9"/>
  <c r="AK2712" i="9"/>
  <c r="AN2712" i="9"/>
  <c r="AK2708" i="9"/>
  <c r="AN2708" i="9"/>
  <c r="AK2704" i="9"/>
  <c r="AN2704" i="9"/>
  <c r="AK2700" i="9"/>
  <c r="AN2700" i="9"/>
  <c r="AK2696" i="9"/>
  <c r="AN2696" i="9"/>
  <c r="AK2692" i="9"/>
  <c r="AN2692" i="9"/>
  <c r="AK2688" i="9"/>
  <c r="AN2688" i="9"/>
  <c r="AK2684" i="9"/>
  <c r="AN2684" i="9"/>
  <c r="AK2680" i="9"/>
  <c r="AN2680" i="9"/>
  <c r="AK2676" i="9"/>
  <c r="AN2676" i="9"/>
  <c r="AK2672" i="9"/>
  <c r="AN2672" i="9"/>
  <c r="AK2668" i="9"/>
  <c r="AN2668" i="9"/>
  <c r="AK2664" i="9"/>
  <c r="AN2664" i="9"/>
  <c r="AK2660" i="9"/>
  <c r="AN2660" i="9"/>
  <c r="AK2656" i="9"/>
  <c r="AN2656" i="9"/>
  <c r="AK2652" i="9"/>
  <c r="AN2652" i="9"/>
  <c r="AK2648" i="9"/>
  <c r="AN2648" i="9"/>
  <c r="AK2644" i="9"/>
  <c r="AN2644" i="9"/>
  <c r="AK2640" i="9"/>
  <c r="AN2640" i="9"/>
  <c r="AK2636" i="9"/>
  <c r="AN2636" i="9"/>
  <c r="AK2632" i="9"/>
  <c r="AN2632" i="9"/>
  <c r="AK2628" i="9"/>
  <c r="AN2628" i="9"/>
  <c r="AK2624" i="9"/>
  <c r="AN2624" i="9"/>
  <c r="AK2620" i="9"/>
  <c r="AN2620" i="9"/>
  <c r="AK2616" i="9"/>
  <c r="AN2616" i="9"/>
  <c r="AK2612" i="9"/>
  <c r="AN2612" i="9"/>
  <c r="AK2608" i="9"/>
  <c r="AN2608" i="9"/>
  <c r="AK2604" i="9"/>
  <c r="AN2604" i="9"/>
  <c r="AK2600" i="9"/>
  <c r="AN2600" i="9"/>
  <c r="AK2596" i="9"/>
  <c r="AN2596" i="9"/>
  <c r="AK2592" i="9"/>
  <c r="AN2592" i="9"/>
  <c r="AK2588" i="9"/>
  <c r="AN2588" i="9"/>
  <c r="AK2584" i="9"/>
  <c r="AN2584" i="9"/>
  <c r="AK2580" i="9"/>
  <c r="AN2580" i="9"/>
  <c r="AK2576" i="9"/>
  <c r="AN2576" i="9"/>
  <c r="AK2572" i="9"/>
  <c r="AN2572" i="9"/>
  <c r="AK2568" i="9"/>
  <c r="AN2568" i="9"/>
  <c r="AK2564" i="9"/>
  <c r="AN2564" i="9"/>
  <c r="AK2560" i="9"/>
  <c r="AN2560" i="9"/>
  <c r="AK2556" i="9"/>
  <c r="AN2556" i="9"/>
  <c r="AK2552" i="9"/>
  <c r="AN2552" i="9"/>
  <c r="AK2548" i="9"/>
  <c r="AN2548" i="9"/>
  <c r="AK2544" i="9"/>
  <c r="AN2544" i="9"/>
  <c r="AK2540" i="9"/>
  <c r="AN2540" i="9"/>
  <c r="AK2536" i="9"/>
  <c r="AN2536" i="9"/>
  <c r="AK2532" i="9"/>
  <c r="AN2532" i="9"/>
  <c r="AK2528" i="9"/>
  <c r="AN2528" i="9"/>
  <c r="AK2524" i="9"/>
  <c r="AN2524" i="9"/>
  <c r="AK2520" i="9"/>
  <c r="AN2520" i="9"/>
  <c r="AK2516" i="9"/>
  <c r="AN2516" i="9"/>
  <c r="AK2512" i="9"/>
  <c r="AN2512" i="9"/>
  <c r="AK2508" i="9"/>
  <c r="AN2508" i="9"/>
  <c r="AK2504" i="9"/>
  <c r="AN2504" i="9"/>
  <c r="AK2500" i="9"/>
  <c r="AN2500" i="9"/>
  <c r="AK2496" i="9"/>
  <c r="AN2496" i="9"/>
  <c r="AK2492" i="9"/>
  <c r="AN2492" i="9"/>
  <c r="AK2488" i="9"/>
  <c r="AN2488" i="9"/>
  <c r="AK2484" i="9"/>
  <c r="AN2484" i="9"/>
  <c r="AK2480" i="9"/>
  <c r="AN2480" i="9"/>
  <c r="AK2476" i="9"/>
  <c r="AN2476" i="9"/>
  <c r="AK2472" i="9"/>
  <c r="AN2472" i="9"/>
  <c r="AK2468" i="9"/>
  <c r="AN2468" i="9"/>
  <c r="AK2464" i="9"/>
  <c r="AN2464" i="9"/>
  <c r="AK2460" i="9"/>
  <c r="AN2460" i="9"/>
  <c r="AK2456" i="9"/>
  <c r="AN2456" i="9"/>
  <c r="AK2452" i="9"/>
  <c r="AN2452" i="9"/>
  <c r="AK2448" i="9"/>
  <c r="AN2448" i="9"/>
  <c r="AK2444" i="9"/>
  <c r="AN2444" i="9"/>
  <c r="AK2440" i="9"/>
  <c r="AN2440" i="9"/>
  <c r="AK2436" i="9"/>
  <c r="AN2436" i="9"/>
  <c r="AK2432" i="9"/>
  <c r="AN2432" i="9"/>
  <c r="AK2428" i="9"/>
  <c r="AN2428" i="9"/>
  <c r="AK2424" i="9"/>
  <c r="AN2424" i="9"/>
  <c r="AK2420" i="9"/>
  <c r="AN2420" i="9"/>
  <c r="AK2416" i="9"/>
  <c r="AN2416" i="9"/>
  <c r="AK2412" i="9"/>
  <c r="AN2412" i="9"/>
  <c r="AK2408" i="9"/>
  <c r="AN2408" i="9"/>
  <c r="AK2404" i="9"/>
  <c r="AN2404" i="9"/>
  <c r="AK2400" i="9"/>
  <c r="AN2400" i="9"/>
  <c r="AK2396" i="9"/>
  <c r="AN2396" i="9"/>
  <c r="AK2392" i="9"/>
  <c r="AN2392" i="9"/>
  <c r="AK2388" i="9"/>
  <c r="AN2388" i="9"/>
  <c r="AK2384" i="9"/>
  <c r="AN2384" i="9"/>
  <c r="AK2380" i="9"/>
  <c r="AN2380" i="9"/>
  <c r="AK2376" i="9"/>
  <c r="AN2376" i="9"/>
  <c r="AK2372" i="9"/>
  <c r="AN2372" i="9"/>
  <c r="AK2368" i="9"/>
  <c r="AN2368" i="9"/>
  <c r="AK2364" i="9"/>
  <c r="AN2364" i="9"/>
  <c r="AK2360" i="9"/>
  <c r="AN2360" i="9"/>
  <c r="AK2356" i="9"/>
  <c r="AN2356" i="9"/>
  <c r="AK2352" i="9"/>
  <c r="AN2352" i="9"/>
  <c r="AK2348" i="9"/>
  <c r="AN2348" i="9"/>
  <c r="AK2344" i="9"/>
  <c r="AN2344" i="9"/>
  <c r="AK2340" i="9"/>
  <c r="AN2340" i="9"/>
  <c r="AK2336" i="9"/>
  <c r="AN2336" i="9"/>
  <c r="AK2332" i="9"/>
  <c r="AN2332" i="9"/>
  <c r="AK2328" i="9"/>
  <c r="AN2328" i="9"/>
  <c r="AK2324" i="9"/>
  <c r="AN2324" i="9"/>
  <c r="AK2320" i="9"/>
  <c r="AN2320" i="9"/>
  <c r="AK2316" i="9"/>
  <c r="AN2316" i="9"/>
  <c r="AK2312" i="9"/>
  <c r="AN2312" i="9"/>
  <c r="AK2308" i="9"/>
  <c r="AN2308" i="9"/>
  <c r="AK2304" i="9"/>
  <c r="AN2304" i="9"/>
  <c r="AK2300" i="9"/>
  <c r="AN2300" i="9"/>
  <c r="AK2296" i="9"/>
  <c r="AN2296" i="9"/>
  <c r="AK2292" i="9"/>
  <c r="AN2292" i="9"/>
  <c r="AK2288" i="9"/>
  <c r="AN2288" i="9"/>
  <c r="AK2284" i="9"/>
  <c r="AN2284" i="9"/>
  <c r="AK2280" i="9"/>
  <c r="AN2280" i="9"/>
  <c r="AK2276" i="9"/>
  <c r="AN2276" i="9"/>
  <c r="AK2272" i="9"/>
  <c r="AN2272" i="9"/>
  <c r="AK2268" i="9"/>
  <c r="AN2268" i="9"/>
  <c r="AK2264" i="9"/>
  <c r="AN2264" i="9"/>
  <c r="AK2260" i="9"/>
  <c r="AN2260" i="9"/>
  <c r="AK2256" i="9"/>
  <c r="AN2256" i="9"/>
  <c r="AK2252" i="9"/>
  <c r="AN2252" i="9"/>
  <c r="AK2248" i="9"/>
  <c r="AN2248" i="9"/>
  <c r="AK2244" i="9"/>
  <c r="AN2244" i="9"/>
  <c r="AK2240" i="9"/>
  <c r="AN2240" i="9"/>
  <c r="AK2236" i="9"/>
  <c r="AN2236" i="9"/>
  <c r="AK2232" i="9"/>
  <c r="AN2232" i="9"/>
  <c r="AK2228" i="9"/>
  <c r="AN2228" i="9"/>
  <c r="AK2224" i="9"/>
  <c r="AN2224" i="9"/>
  <c r="AK2220" i="9"/>
  <c r="AN2220" i="9"/>
  <c r="AK2216" i="9"/>
  <c r="AN2216" i="9"/>
  <c r="AK2212" i="9"/>
  <c r="AN2212" i="9"/>
  <c r="AK2208" i="9"/>
  <c r="AN2208" i="9"/>
  <c r="AK2204" i="9"/>
  <c r="AN2204" i="9"/>
  <c r="AK2200" i="9"/>
  <c r="AN2200" i="9"/>
  <c r="AK2196" i="9"/>
  <c r="AN2196" i="9"/>
  <c r="AK2192" i="9"/>
  <c r="AN2192" i="9"/>
  <c r="AK2188" i="9"/>
  <c r="AN2188" i="9"/>
  <c r="AK2184" i="9"/>
  <c r="AN2184" i="9"/>
  <c r="AK2180" i="9"/>
  <c r="AN2180" i="9"/>
  <c r="AK2176" i="9"/>
  <c r="AN2176" i="9"/>
  <c r="AK2172" i="9"/>
  <c r="AN2172" i="9"/>
  <c r="AK2168" i="9"/>
  <c r="AN2168" i="9"/>
  <c r="AK2164" i="9"/>
  <c r="AN2164" i="9"/>
  <c r="AK2160" i="9"/>
  <c r="AN2160" i="9"/>
  <c r="AK2156" i="9"/>
  <c r="AN2156" i="9"/>
  <c r="AK2152" i="9"/>
  <c r="AN2152" i="9"/>
  <c r="AK2148" i="9"/>
  <c r="AN2148" i="9"/>
  <c r="AK2144" i="9"/>
  <c r="AN2144" i="9"/>
  <c r="AK2140" i="9"/>
  <c r="AN2140" i="9"/>
  <c r="AK2136" i="9"/>
  <c r="AN2136" i="9"/>
  <c r="AK2132" i="9"/>
  <c r="AN2132" i="9"/>
  <c r="AK2128" i="9"/>
  <c r="AN2128" i="9"/>
  <c r="AK2124" i="9"/>
  <c r="AN2124" i="9"/>
  <c r="AK2120" i="9"/>
  <c r="AN2120" i="9"/>
  <c r="AK2116" i="9"/>
  <c r="AN2116" i="9"/>
  <c r="AK2112" i="9"/>
  <c r="AN2112" i="9"/>
  <c r="AK2108" i="9"/>
  <c r="AN2108" i="9"/>
  <c r="AK2104" i="9"/>
  <c r="AN2104" i="9"/>
  <c r="AK2100" i="9"/>
  <c r="AN2100" i="9"/>
  <c r="AK2096" i="9"/>
  <c r="AN2096" i="9"/>
  <c r="AK2092" i="9"/>
  <c r="AN2092" i="9"/>
  <c r="AK2088" i="9"/>
  <c r="AN2088" i="9"/>
  <c r="AK2084" i="9"/>
  <c r="AN2084" i="9"/>
  <c r="AK2080" i="9"/>
  <c r="AN2080" i="9"/>
  <c r="AK2076" i="9"/>
  <c r="AN2076" i="9"/>
  <c r="AK2072" i="9"/>
  <c r="AN2072" i="9"/>
  <c r="AK2068" i="9"/>
  <c r="AN2068" i="9"/>
  <c r="AK2064" i="9"/>
  <c r="AN2064" i="9"/>
  <c r="AK2060" i="9"/>
  <c r="AN2060" i="9"/>
  <c r="AK2056" i="9"/>
  <c r="AN2056" i="9"/>
  <c r="AK2052" i="9"/>
  <c r="AN2052" i="9"/>
  <c r="AK2048" i="9"/>
  <c r="AN2048" i="9"/>
  <c r="AK2044" i="9"/>
  <c r="AN2044" i="9"/>
  <c r="AK2040" i="9"/>
  <c r="AN2040" i="9"/>
  <c r="AK2036" i="9"/>
  <c r="AN2036" i="9"/>
  <c r="AK2032" i="9"/>
  <c r="AN2032" i="9"/>
  <c r="AK2028" i="9"/>
  <c r="AN2028" i="9"/>
  <c r="AK2024" i="9"/>
  <c r="AN2024" i="9"/>
  <c r="AK2020" i="9"/>
  <c r="AN2020" i="9"/>
  <c r="AK2016" i="9"/>
  <c r="AN2016" i="9"/>
  <c r="AK2012" i="9"/>
  <c r="AN2012" i="9"/>
  <c r="AK2008" i="9"/>
  <c r="AN2008" i="9"/>
  <c r="AK2004" i="9"/>
  <c r="AN2004" i="9"/>
  <c r="AK2000" i="9"/>
  <c r="AN2000" i="9"/>
  <c r="AK1996" i="9"/>
  <c r="AN1996" i="9"/>
  <c r="AK1992" i="9"/>
  <c r="AN1992" i="9"/>
  <c r="AK1988" i="9"/>
  <c r="AN1988" i="9"/>
  <c r="AK1984" i="9"/>
  <c r="AN1984" i="9"/>
  <c r="AK1980" i="9"/>
  <c r="AN1980" i="9"/>
  <c r="AK1976" i="9"/>
  <c r="AN1976" i="9"/>
  <c r="AK1972" i="9"/>
  <c r="AN1972" i="9"/>
  <c r="AK1968" i="9"/>
  <c r="AN1968" i="9"/>
  <c r="AK1964" i="9"/>
  <c r="AN1964" i="9"/>
  <c r="AK1960" i="9"/>
  <c r="AN1960" i="9"/>
  <c r="AK1956" i="9"/>
  <c r="AN1956" i="9"/>
  <c r="AK1952" i="9"/>
  <c r="AN1952" i="9"/>
  <c r="AK1948" i="9"/>
  <c r="AN1948" i="9"/>
  <c r="AK1944" i="9"/>
  <c r="AN1944" i="9"/>
  <c r="AK1940" i="9"/>
  <c r="AN1940" i="9"/>
  <c r="AK1936" i="9"/>
  <c r="AN1936" i="9"/>
  <c r="AK1932" i="9"/>
  <c r="AN1932" i="9"/>
  <c r="AK1928" i="9"/>
  <c r="AN1928" i="9"/>
  <c r="AK1924" i="9"/>
  <c r="AN1924" i="9"/>
  <c r="AK1920" i="9"/>
  <c r="AN1920" i="9"/>
  <c r="AK1916" i="9"/>
  <c r="AN1916" i="9"/>
  <c r="AK1912" i="9"/>
  <c r="AN1912" i="9"/>
  <c r="AK1908" i="9"/>
  <c r="AN1908" i="9"/>
  <c r="AK1904" i="9"/>
  <c r="AN1904" i="9"/>
  <c r="AK1900" i="9"/>
  <c r="AN1900" i="9"/>
  <c r="AK1896" i="9"/>
  <c r="AN1896" i="9"/>
  <c r="AK1892" i="9"/>
  <c r="AN1892" i="9"/>
  <c r="AK1888" i="9"/>
  <c r="AN1888" i="9"/>
  <c r="AK1884" i="9"/>
  <c r="AN1884" i="9"/>
  <c r="AK1880" i="9"/>
  <c r="AN1880" i="9"/>
  <c r="AK1876" i="9"/>
  <c r="AN1876" i="9"/>
  <c r="AK1872" i="9"/>
  <c r="AN1872" i="9"/>
  <c r="AK1868" i="9"/>
  <c r="AN1868" i="9"/>
  <c r="AK1864" i="9"/>
  <c r="AN1864" i="9"/>
  <c r="AK1860" i="9"/>
  <c r="AN1860" i="9"/>
  <c r="AK1856" i="9"/>
  <c r="AN1856" i="9"/>
  <c r="AK1852" i="9"/>
  <c r="AN1852" i="9"/>
  <c r="AK1848" i="9"/>
  <c r="AN1848" i="9"/>
  <c r="AK1844" i="9"/>
  <c r="AN1844" i="9"/>
  <c r="AK1840" i="9"/>
  <c r="AN1840" i="9"/>
  <c r="AK1836" i="9"/>
  <c r="AN1836" i="9"/>
  <c r="AK1832" i="9"/>
  <c r="AN1832" i="9"/>
  <c r="AK1828" i="9"/>
  <c r="AN1828" i="9"/>
  <c r="AK1824" i="9"/>
  <c r="AN1824" i="9"/>
  <c r="AK1820" i="9"/>
  <c r="AN1820" i="9"/>
  <c r="AK1816" i="9"/>
  <c r="AN1816" i="9"/>
  <c r="AK1812" i="9"/>
  <c r="AN1812" i="9"/>
  <c r="AK1808" i="9"/>
  <c r="AN1808" i="9"/>
  <c r="AK1804" i="9"/>
  <c r="AN1804" i="9"/>
  <c r="AK1800" i="9"/>
  <c r="AN1800" i="9"/>
  <c r="AK1796" i="9"/>
  <c r="AN1796" i="9"/>
  <c r="AK1792" i="9"/>
  <c r="AN1792" i="9"/>
  <c r="AK1788" i="9"/>
  <c r="AN1788" i="9"/>
  <c r="AK1784" i="9"/>
  <c r="AN1784" i="9"/>
  <c r="AK1780" i="9"/>
  <c r="AN1780" i="9"/>
  <c r="AK1776" i="9"/>
  <c r="AN1776" i="9"/>
  <c r="AK1772" i="9"/>
  <c r="AN1772" i="9"/>
  <c r="AK1768" i="9"/>
  <c r="AN1768" i="9"/>
  <c r="AK1764" i="9"/>
  <c r="AN1764" i="9"/>
  <c r="AK1760" i="9"/>
  <c r="AN1760" i="9"/>
  <c r="AK1756" i="9"/>
  <c r="AN1756" i="9"/>
  <c r="AK1752" i="9"/>
  <c r="AN1752" i="9"/>
  <c r="AK1748" i="9"/>
  <c r="AN1748" i="9"/>
  <c r="AK1744" i="9"/>
  <c r="AN1744" i="9"/>
  <c r="AK1740" i="9"/>
  <c r="AN1740" i="9"/>
  <c r="AK1736" i="9"/>
  <c r="AN1736" i="9"/>
  <c r="AK1732" i="9"/>
  <c r="AN1732" i="9"/>
  <c r="AK1728" i="9"/>
  <c r="AN1728" i="9"/>
  <c r="AK1724" i="9"/>
  <c r="AN1724" i="9"/>
  <c r="AK1720" i="9"/>
  <c r="AN1720" i="9"/>
  <c r="AK1716" i="9"/>
  <c r="AN1716" i="9"/>
  <c r="AK1712" i="9"/>
  <c r="AN1712" i="9"/>
  <c r="AK1708" i="9"/>
  <c r="AN1708" i="9"/>
  <c r="AK1704" i="9"/>
  <c r="AN1704" i="9"/>
  <c r="AK1700" i="9"/>
  <c r="AN1700" i="9"/>
  <c r="AK1696" i="9"/>
  <c r="AN1696" i="9"/>
  <c r="AK1692" i="9"/>
  <c r="AN1692" i="9"/>
  <c r="AK1688" i="9"/>
  <c r="AN1688" i="9"/>
  <c r="AK1684" i="9"/>
  <c r="AN1684" i="9"/>
  <c r="AK1680" i="9"/>
  <c r="AN1680" i="9"/>
  <c r="AK1676" i="9"/>
  <c r="AN1676" i="9"/>
  <c r="AK1672" i="9"/>
  <c r="AN1672" i="9"/>
  <c r="AK1668" i="9"/>
  <c r="AN1668" i="9"/>
  <c r="AK1664" i="9"/>
  <c r="AN1664" i="9"/>
  <c r="AK1660" i="9"/>
  <c r="AN1660" i="9"/>
  <c r="AK1656" i="9"/>
  <c r="AN1656" i="9"/>
  <c r="AK1652" i="9"/>
  <c r="AN1652" i="9"/>
  <c r="AK1648" i="9"/>
  <c r="AN1648" i="9"/>
  <c r="AK1644" i="9"/>
  <c r="AN1644" i="9"/>
  <c r="AK1640" i="9"/>
  <c r="AN1640" i="9"/>
  <c r="AK1636" i="9"/>
  <c r="AN1636" i="9"/>
  <c r="AK1632" i="9"/>
  <c r="AN1632" i="9"/>
  <c r="AK1628" i="9"/>
  <c r="AN1628" i="9"/>
  <c r="AK1624" i="9"/>
  <c r="AN1624" i="9"/>
  <c r="AK1620" i="9"/>
  <c r="AN1620" i="9"/>
  <c r="AK1616" i="9"/>
  <c r="AN1616" i="9"/>
  <c r="AK1612" i="9"/>
  <c r="AN1612" i="9"/>
  <c r="AK1608" i="9"/>
  <c r="AN1608" i="9"/>
  <c r="AK1604" i="9"/>
  <c r="AN1604" i="9"/>
  <c r="AK1600" i="9"/>
  <c r="AN1600" i="9"/>
  <c r="AK1596" i="9"/>
  <c r="AN1596" i="9"/>
  <c r="AK1592" i="9"/>
  <c r="AN1592" i="9"/>
  <c r="AK1588" i="9"/>
  <c r="AN1588" i="9"/>
  <c r="AK1584" i="9"/>
  <c r="AN1584" i="9"/>
  <c r="AK1580" i="9"/>
  <c r="AN1580" i="9"/>
  <c r="AK1576" i="9"/>
  <c r="AN1576" i="9"/>
  <c r="AK1572" i="9"/>
  <c r="AN1572" i="9"/>
  <c r="AK1568" i="9"/>
  <c r="AN1568" i="9"/>
  <c r="AK1564" i="9"/>
  <c r="AN1564" i="9"/>
  <c r="AK1560" i="9"/>
  <c r="AN1560" i="9"/>
  <c r="AK1556" i="9"/>
  <c r="AN1556" i="9"/>
  <c r="AK1552" i="9"/>
  <c r="AN1552" i="9"/>
  <c r="AK1548" i="9"/>
  <c r="AN1548" i="9"/>
  <c r="AK1544" i="9"/>
  <c r="AN1544" i="9"/>
  <c r="AK1540" i="9"/>
  <c r="AN1540" i="9"/>
  <c r="AK1536" i="9"/>
  <c r="AN1536" i="9"/>
  <c r="AK1532" i="9"/>
  <c r="AN1532" i="9"/>
  <c r="AK1528" i="9"/>
  <c r="AN1528" i="9"/>
  <c r="AK1524" i="9"/>
  <c r="AN1524" i="9"/>
  <c r="AK1520" i="9"/>
  <c r="AN1520" i="9"/>
  <c r="AK1516" i="9"/>
  <c r="AN1516" i="9"/>
  <c r="AK1512" i="9"/>
  <c r="AN1512" i="9"/>
  <c r="AK1508" i="9"/>
  <c r="AN1508" i="9"/>
  <c r="AK1504" i="9"/>
  <c r="AN1504" i="9"/>
  <c r="AK1500" i="9"/>
  <c r="AN1500" i="9"/>
  <c r="AK1496" i="9"/>
  <c r="AN1496" i="9"/>
  <c r="AK1492" i="9"/>
  <c r="AN1492" i="9"/>
  <c r="AK1488" i="9"/>
  <c r="AN1488" i="9"/>
  <c r="AK1484" i="9"/>
  <c r="AN1484" i="9"/>
  <c r="AK1480" i="9"/>
  <c r="AN1480" i="9"/>
  <c r="AK1476" i="9"/>
  <c r="AN1476" i="9"/>
  <c r="AK1472" i="9"/>
  <c r="AN1472" i="9"/>
  <c r="AK1468" i="9"/>
  <c r="AN1468" i="9"/>
  <c r="AK1464" i="9"/>
  <c r="AN1464" i="9"/>
  <c r="AK1460" i="9"/>
  <c r="AN1460" i="9"/>
  <c r="AK1456" i="9"/>
  <c r="AN1456" i="9"/>
  <c r="AK1452" i="9"/>
  <c r="AN1452" i="9"/>
  <c r="AK1448" i="9"/>
  <c r="AN1448" i="9"/>
  <c r="AK1444" i="9"/>
  <c r="AN1444" i="9"/>
  <c r="AK1440" i="9"/>
  <c r="AN1440" i="9"/>
  <c r="AK1436" i="9"/>
  <c r="AN1436" i="9"/>
  <c r="AK1432" i="9"/>
  <c r="AN1432" i="9"/>
  <c r="AK1428" i="9"/>
  <c r="AN1428" i="9"/>
  <c r="AK1424" i="9"/>
  <c r="AN1424" i="9"/>
  <c r="AK1420" i="9"/>
  <c r="AN1420" i="9"/>
  <c r="AK1416" i="9"/>
  <c r="AN1416" i="9"/>
  <c r="AK1412" i="9"/>
  <c r="AN1412" i="9"/>
  <c r="AK1408" i="9"/>
  <c r="AN1408" i="9"/>
  <c r="AK1404" i="9"/>
  <c r="AN1404" i="9"/>
  <c r="AK1400" i="9"/>
  <c r="AN1400" i="9"/>
  <c r="AK1396" i="9"/>
  <c r="AN1396" i="9"/>
  <c r="AK1392" i="9"/>
  <c r="AN1392" i="9"/>
  <c r="AK1388" i="9"/>
  <c r="AN1388" i="9"/>
  <c r="AK1384" i="9"/>
  <c r="AN1384" i="9"/>
  <c r="AK1380" i="9"/>
  <c r="AN1380" i="9"/>
  <c r="AK1376" i="9"/>
  <c r="AN1376" i="9"/>
  <c r="AK1372" i="9"/>
  <c r="AN1372" i="9"/>
  <c r="AK1368" i="9"/>
  <c r="AN1368" i="9"/>
  <c r="AK1364" i="9"/>
  <c r="AN1364" i="9"/>
  <c r="AK1360" i="9"/>
  <c r="AN1360" i="9"/>
  <c r="AK1356" i="9"/>
  <c r="AN1356" i="9"/>
  <c r="AK1352" i="9"/>
  <c r="AN1352" i="9"/>
  <c r="AK1348" i="9"/>
  <c r="AN1348" i="9"/>
  <c r="AK1344" i="9"/>
  <c r="AN1344" i="9"/>
  <c r="AK1340" i="9"/>
  <c r="AN1340" i="9"/>
  <c r="AK1336" i="9"/>
  <c r="AN1336" i="9"/>
  <c r="AK1332" i="9"/>
  <c r="AN1332" i="9"/>
  <c r="AK1328" i="9"/>
  <c r="AN1328" i="9"/>
  <c r="AK1324" i="9"/>
  <c r="AN1324" i="9"/>
  <c r="AK1320" i="9"/>
  <c r="AN1320" i="9"/>
  <c r="AK1316" i="9"/>
  <c r="AN1316" i="9"/>
  <c r="AK1312" i="9"/>
  <c r="AN1312" i="9"/>
  <c r="AK1308" i="9"/>
  <c r="AN1308" i="9"/>
  <c r="AK1304" i="9"/>
  <c r="AN1304" i="9"/>
  <c r="AK1300" i="9"/>
  <c r="AN1300" i="9"/>
  <c r="AK1296" i="9"/>
  <c r="AN1296" i="9"/>
  <c r="AK1292" i="9"/>
  <c r="AN1292" i="9"/>
  <c r="AK1288" i="9"/>
  <c r="AN1288" i="9"/>
  <c r="AK1284" i="9"/>
  <c r="AN1284" i="9"/>
  <c r="AK1280" i="9"/>
  <c r="AN1280" i="9"/>
  <c r="AK1276" i="9"/>
  <c r="AN1276" i="9"/>
  <c r="AK1272" i="9"/>
  <c r="AN1272" i="9"/>
  <c r="AK1268" i="9"/>
  <c r="AN1268" i="9"/>
  <c r="AK1264" i="9"/>
  <c r="AN1264" i="9"/>
  <c r="AK1260" i="9"/>
  <c r="AN1260" i="9"/>
  <c r="AK1256" i="9"/>
  <c r="AN1256" i="9"/>
  <c r="AK1252" i="9"/>
  <c r="AN1252" i="9"/>
  <c r="AK1248" i="9"/>
  <c r="AN1248" i="9"/>
  <c r="AK1244" i="9"/>
  <c r="AN1244" i="9"/>
  <c r="AK1240" i="9"/>
  <c r="AN1240" i="9"/>
  <c r="AK1236" i="9"/>
  <c r="AN1236" i="9"/>
  <c r="AK1232" i="9"/>
  <c r="AN1232" i="9"/>
  <c r="AK1228" i="9"/>
  <c r="AN1228" i="9"/>
  <c r="AK1224" i="9"/>
  <c r="AN1224" i="9"/>
  <c r="AK1220" i="9"/>
  <c r="AN1220" i="9"/>
  <c r="AK1216" i="9"/>
  <c r="AN1216" i="9"/>
  <c r="AK1212" i="9"/>
  <c r="AN1212" i="9"/>
  <c r="AK1208" i="9"/>
  <c r="AN1208" i="9"/>
  <c r="AK1204" i="9"/>
  <c r="AN1204" i="9"/>
  <c r="AK1200" i="9"/>
  <c r="AN1200" i="9"/>
  <c r="AK1196" i="9"/>
  <c r="AN1196" i="9"/>
  <c r="AK1192" i="9"/>
  <c r="AN1192" i="9"/>
  <c r="AK1188" i="9"/>
  <c r="AN1188" i="9"/>
  <c r="AK1184" i="9"/>
  <c r="AN1184" i="9"/>
  <c r="AK1180" i="9"/>
  <c r="AN1180" i="9"/>
  <c r="AK1176" i="9"/>
  <c r="AN1176" i="9"/>
  <c r="AK1172" i="9"/>
  <c r="AN1172" i="9"/>
  <c r="AK1168" i="9"/>
  <c r="AN1168" i="9"/>
  <c r="AK1164" i="9"/>
  <c r="AN1164" i="9"/>
  <c r="AK1160" i="9"/>
  <c r="AN1160" i="9"/>
  <c r="AK1156" i="9"/>
  <c r="AN1156" i="9"/>
  <c r="AK1152" i="9"/>
  <c r="AN1152" i="9"/>
  <c r="AK1148" i="9"/>
  <c r="AN1148" i="9"/>
  <c r="AK1144" i="9"/>
  <c r="AN1144" i="9"/>
  <c r="AK1140" i="9"/>
  <c r="AN1140" i="9"/>
  <c r="AK1136" i="9"/>
  <c r="AN1136" i="9"/>
  <c r="AK1132" i="9"/>
  <c r="AN1132" i="9"/>
  <c r="AK1128" i="9"/>
  <c r="AN1128" i="9"/>
  <c r="AK1124" i="9"/>
  <c r="AN1124" i="9"/>
  <c r="AK1120" i="9"/>
  <c r="AN1120" i="9"/>
  <c r="AK1116" i="9"/>
  <c r="AN1116" i="9"/>
  <c r="AK1112" i="9"/>
  <c r="AN1112" i="9"/>
  <c r="AK1108" i="9"/>
  <c r="AN1108" i="9"/>
  <c r="AK1104" i="9"/>
  <c r="AN1104" i="9"/>
  <c r="AK1100" i="9"/>
  <c r="AN1100" i="9"/>
  <c r="AK1096" i="9"/>
  <c r="AN1096" i="9"/>
  <c r="AK1092" i="9"/>
  <c r="AN1092" i="9"/>
  <c r="AK1088" i="9"/>
  <c r="AN1088" i="9"/>
  <c r="AK1084" i="9"/>
  <c r="AN1084" i="9"/>
  <c r="AK1080" i="9"/>
  <c r="AN1080" i="9"/>
  <c r="AK1076" i="9"/>
  <c r="AN1076" i="9"/>
  <c r="AK1072" i="9"/>
  <c r="AN1072" i="9"/>
  <c r="AK1068" i="9"/>
  <c r="AN1068" i="9"/>
  <c r="AK1064" i="9"/>
  <c r="AN1064" i="9"/>
  <c r="AK1060" i="9"/>
  <c r="AN1060" i="9"/>
  <c r="AK1056" i="9"/>
  <c r="AN1056" i="9"/>
  <c r="AK1052" i="9"/>
  <c r="AN1052" i="9"/>
  <c r="AK1048" i="9"/>
  <c r="AN1048" i="9"/>
  <c r="AK1044" i="9"/>
  <c r="AN1044" i="9"/>
  <c r="AK1040" i="9"/>
  <c r="AN1040" i="9"/>
  <c r="AK1036" i="9"/>
  <c r="AN1036" i="9"/>
  <c r="AK1032" i="9"/>
  <c r="AN1032" i="9"/>
  <c r="AK1028" i="9"/>
  <c r="AN1028" i="9"/>
  <c r="AK1024" i="9"/>
  <c r="AN1024" i="9"/>
  <c r="AK1020" i="9"/>
  <c r="AN1020" i="9"/>
  <c r="AK1016" i="9"/>
  <c r="AN1016" i="9"/>
  <c r="AK1012" i="9"/>
  <c r="AN1012" i="9"/>
  <c r="AK1008" i="9"/>
  <c r="AN1008" i="9"/>
  <c r="AK1004" i="9"/>
  <c r="AN1004" i="9"/>
  <c r="AK1000" i="9"/>
  <c r="AN1000" i="9"/>
  <c r="AK996" i="9"/>
  <c r="AN996" i="9"/>
  <c r="AK992" i="9"/>
  <c r="AN992" i="9"/>
  <c r="AK988" i="9"/>
  <c r="AN988" i="9"/>
  <c r="AK984" i="9"/>
  <c r="AN984" i="9"/>
  <c r="AK980" i="9"/>
  <c r="AN980" i="9"/>
  <c r="AK976" i="9"/>
  <c r="AN976" i="9"/>
  <c r="AK972" i="9"/>
  <c r="AN972" i="9"/>
  <c r="AK968" i="9"/>
  <c r="AN968" i="9"/>
  <c r="AK964" i="9"/>
  <c r="AN964" i="9"/>
  <c r="AK960" i="9"/>
  <c r="AN960" i="9"/>
  <c r="AK956" i="9"/>
  <c r="AN956" i="9"/>
  <c r="AK952" i="9"/>
  <c r="AN952" i="9"/>
  <c r="AK948" i="9"/>
  <c r="AN948" i="9"/>
  <c r="AK944" i="9"/>
  <c r="AN944" i="9"/>
  <c r="AK940" i="9"/>
  <c r="AN940" i="9"/>
  <c r="AK936" i="9"/>
  <c r="AN936" i="9"/>
  <c r="AK932" i="9"/>
  <c r="AN932" i="9"/>
  <c r="AK928" i="9"/>
  <c r="AN928" i="9"/>
  <c r="AK924" i="9"/>
  <c r="AN924" i="9"/>
  <c r="AK920" i="9"/>
  <c r="AN920" i="9"/>
  <c r="AK916" i="9"/>
  <c r="AN916" i="9"/>
  <c r="AK912" i="9"/>
  <c r="AN912" i="9"/>
  <c r="AK908" i="9"/>
  <c r="AN908" i="9"/>
  <c r="AK904" i="9"/>
  <c r="AN904" i="9"/>
  <c r="AK900" i="9"/>
  <c r="AN900" i="9"/>
  <c r="AK896" i="9"/>
  <c r="AN896" i="9"/>
  <c r="AK892" i="9"/>
  <c r="AN892" i="9"/>
  <c r="AK888" i="9"/>
  <c r="AN888" i="9"/>
  <c r="AK884" i="9"/>
  <c r="AN884" i="9"/>
  <c r="AK880" i="9"/>
  <c r="AN880" i="9"/>
  <c r="AK876" i="9"/>
  <c r="AN876" i="9"/>
  <c r="AK872" i="9"/>
  <c r="AN872" i="9"/>
  <c r="AK868" i="9"/>
  <c r="AN868" i="9"/>
  <c r="AK864" i="9"/>
  <c r="AN864" i="9"/>
  <c r="AK860" i="9"/>
  <c r="AN860" i="9"/>
  <c r="AK856" i="9"/>
  <c r="AN856" i="9"/>
  <c r="AK852" i="9"/>
  <c r="AN852" i="9"/>
  <c r="AK848" i="9"/>
  <c r="AN848" i="9"/>
  <c r="AK844" i="9"/>
  <c r="AN844" i="9"/>
  <c r="AK840" i="9"/>
  <c r="AN840" i="9"/>
  <c r="AK836" i="9"/>
  <c r="AN836" i="9"/>
  <c r="AK832" i="9"/>
  <c r="AN832" i="9"/>
  <c r="AK828" i="9"/>
  <c r="AN828" i="9"/>
  <c r="AK824" i="9"/>
  <c r="AN824" i="9"/>
  <c r="AK820" i="9"/>
  <c r="AN820" i="9"/>
  <c r="AK816" i="9"/>
  <c r="AN816" i="9"/>
  <c r="AK812" i="9"/>
  <c r="AN812" i="9"/>
  <c r="AK808" i="9"/>
  <c r="AN808" i="9"/>
  <c r="AK804" i="9"/>
  <c r="AN804" i="9"/>
  <c r="AK800" i="9"/>
  <c r="AN800" i="9"/>
  <c r="AK796" i="9"/>
  <c r="AN796" i="9"/>
  <c r="AK792" i="9"/>
  <c r="AN792" i="9"/>
  <c r="AK788" i="9"/>
  <c r="AN788" i="9"/>
  <c r="AK784" i="9"/>
  <c r="AN784" i="9"/>
  <c r="AK780" i="9"/>
  <c r="AN780" i="9"/>
  <c r="AK776" i="9"/>
  <c r="AN776" i="9"/>
  <c r="AK772" i="9"/>
  <c r="AN772" i="9"/>
  <c r="AK768" i="9"/>
  <c r="AN768" i="9"/>
  <c r="AK764" i="9"/>
  <c r="AN764" i="9"/>
  <c r="AK760" i="9"/>
  <c r="AN760" i="9"/>
  <c r="AK756" i="9"/>
  <c r="AN756" i="9"/>
  <c r="AK752" i="9"/>
  <c r="AN752" i="9"/>
  <c r="AK748" i="9"/>
  <c r="AN748" i="9"/>
  <c r="AK744" i="9"/>
  <c r="AN744" i="9"/>
  <c r="AK740" i="9"/>
  <c r="AN740" i="9"/>
  <c r="AK736" i="9"/>
  <c r="AN736" i="9"/>
  <c r="AK732" i="9"/>
  <c r="AN732" i="9"/>
  <c r="AK728" i="9"/>
  <c r="AN728" i="9"/>
  <c r="AK724" i="9"/>
  <c r="AN724" i="9"/>
  <c r="AK720" i="9"/>
  <c r="AN720" i="9"/>
  <c r="AK716" i="9"/>
  <c r="AN716" i="9"/>
  <c r="AK712" i="9"/>
  <c r="AN712" i="9"/>
  <c r="AK708" i="9"/>
  <c r="AN708" i="9"/>
  <c r="AK704" i="9"/>
  <c r="AN704" i="9"/>
  <c r="AK700" i="9"/>
  <c r="AN700" i="9"/>
  <c r="AK696" i="9"/>
  <c r="AN696" i="9"/>
  <c r="AK692" i="9"/>
  <c r="AN692" i="9"/>
  <c r="AK688" i="9"/>
  <c r="AN688" i="9"/>
  <c r="AK684" i="9"/>
  <c r="AN684" i="9"/>
  <c r="AK680" i="9"/>
  <c r="AN680" i="9"/>
  <c r="AK676" i="9"/>
  <c r="AN676" i="9"/>
  <c r="AK672" i="9"/>
  <c r="AN672" i="9"/>
  <c r="AK668" i="9"/>
  <c r="AN668" i="9"/>
  <c r="AK664" i="9"/>
  <c r="AN664" i="9"/>
  <c r="AK660" i="9"/>
  <c r="AN660" i="9"/>
  <c r="AK656" i="9"/>
  <c r="AN656" i="9"/>
  <c r="AK652" i="9"/>
  <c r="AN652" i="9"/>
  <c r="AK648" i="9"/>
  <c r="AN648" i="9"/>
  <c r="AK644" i="9"/>
  <c r="AN644" i="9"/>
  <c r="AK640" i="9"/>
  <c r="AN640" i="9"/>
  <c r="AK636" i="9"/>
  <c r="AN636" i="9"/>
  <c r="AK632" i="9"/>
  <c r="AN632" i="9"/>
  <c r="AK628" i="9"/>
  <c r="AN628" i="9"/>
  <c r="AK624" i="9"/>
  <c r="AN624" i="9"/>
  <c r="AK620" i="9"/>
  <c r="AN620" i="9"/>
  <c r="AK616" i="9"/>
  <c r="AN616" i="9"/>
  <c r="AK612" i="9"/>
  <c r="AN612" i="9"/>
  <c r="AK608" i="9"/>
  <c r="AN608" i="9"/>
  <c r="AK604" i="9"/>
  <c r="AN604" i="9"/>
  <c r="AK600" i="9"/>
  <c r="AN600" i="9"/>
  <c r="AK596" i="9"/>
  <c r="AN596" i="9"/>
  <c r="AK592" i="9"/>
  <c r="AN592" i="9"/>
  <c r="AK588" i="9"/>
  <c r="AN588" i="9"/>
  <c r="AK584" i="9"/>
  <c r="AN584" i="9"/>
  <c r="AK580" i="9"/>
  <c r="AN580" i="9"/>
  <c r="AK576" i="9"/>
  <c r="AN576" i="9"/>
  <c r="AK572" i="9"/>
  <c r="AN572" i="9"/>
  <c r="AK568" i="9"/>
  <c r="AN568" i="9"/>
  <c r="AK564" i="9"/>
  <c r="AN564" i="9"/>
  <c r="AK560" i="9"/>
  <c r="AN560" i="9"/>
  <c r="AK556" i="9"/>
  <c r="AN556" i="9"/>
  <c r="AK552" i="9"/>
  <c r="AN552" i="9"/>
  <c r="AK548" i="9"/>
  <c r="AN548" i="9"/>
  <c r="AK544" i="9"/>
  <c r="AN544" i="9"/>
  <c r="AK540" i="9"/>
  <c r="AN540" i="9"/>
  <c r="AK536" i="9"/>
  <c r="AN536" i="9"/>
  <c r="AK532" i="9"/>
  <c r="AN532" i="9"/>
  <c r="AK528" i="9"/>
  <c r="AN528" i="9"/>
  <c r="AK524" i="9"/>
  <c r="AN524" i="9"/>
  <c r="AK520" i="9"/>
  <c r="AN520" i="9"/>
  <c r="AK516" i="9"/>
  <c r="AN516" i="9"/>
  <c r="AK512" i="9"/>
  <c r="AN512" i="9"/>
  <c r="AK508" i="9"/>
  <c r="AN508" i="9"/>
  <c r="AK504" i="9"/>
  <c r="AN504" i="9"/>
  <c r="AK500" i="9"/>
  <c r="AN500" i="9"/>
  <c r="AK496" i="9"/>
  <c r="AN496" i="9"/>
  <c r="AK492" i="9"/>
  <c r="AN492" i="9"/>
  <c r="AK488" i="9"/>
  <c r="AN488" i="9"/>
  <c r="AK484" i="9"/>
  <c r="AN484" i="9"/>
  <c r="AK480" i="9"/>
  <c r="AN480" i="9"/>
  <c r="AK476" i="9"/>
  <c r="AN476" i="9"/>
  <c r="AK472" i="9"/>
  <c r="AN472" i="9"/>
  <c r="AK468" i="9"/>
  <c r="AN468" i="9"/>
  <c r="AK464" i="9"/>
  <c r="AN464" i="9"/>
  <c r="AK460" i="9"/>
  <c r="AN460" i="9"/>
  <c r="AK456" i="9"/>
  <c r="AN456" i="9"/>
  <c r="AK452" i="9"/>
  <c r="AN452" i="9"/>
  <c r="AK448" i="9"/>
  <c r="AN448" i="9"/>
  <c r="AK444" i="9"/>
  <c r="AN444" i="9"/>
  <c r="AK440" i="9"/>
  <c r="AN440" i="9"/>
  <c r="AK436" i="9"/>
  <c r="AN436" i="9"/>
  <c r="AK432" i="9"/>
  <c r="AN432" i="9"/>
  <c r="AK428" i="9"/>
  <c r="AN428" i="9"/>
  <c r="AK424" i="9"/>
  <c r="AN424" i="9"/>
  <c r="AK420" i="9"/>
  <c r="AN420" i="9"/>
  <c r="AK416" i="9"/>
  <c r="AN416" i="9"/>
  <c r="AK412" i="9"/>
  <c r="AN412" i="9"/>
  <c r="AK408" i="9"/>
  <c r="AN408" i="9"/>
  <c r="AK404" i="9"/>
  <c r="AN404" i="9"/>
  <c r="AK400" i="9"/>
  <c r="AN400" i="9"/>
  <c r="AK396" i="9"/>
  <c r="AN396" i="9"/>
  <c r="AK392" i="9"/>
  <c r="AN392" i="9"/>
  <c r="AK388" i="9"/>
  <c r="AN388" i="9"/>
  <c r="AK384" i="9"/>
  <c r="AN384" i="9"/>
  <c r="AK380" i="9"/>
  <c r="AN380" i="9"/>
  <c r="AK376" i="9"/>
  <c r="AN376" i="9"/>
  <c r="AK372" i="9"/>
  <c r="AN372" i="9"/>
  <c r="AK368" i="9"/>
  <c r="AN368" i="9"/>
  <c r="AK364" i="9"/>
  <c r="AN364" i="9"/>
  <c r="AK360" i="9"/>
  <c r="AN360" i="9"/>
  <c r="AK356" i="9"/>
  <c r="AN356" i="9"/>
  <c r="AK352" i="9"/>
  <c r="AN352" i="9"/>
  <c r="AK348" i="9"/>
  <c r="AN348" i="9"/>
  <c r="AK344" i="9"/>
  <c r="AN344" i="9"/>
  <c r="AK340" i="9"/>
  <c r="AN340" i="9"/>
  <c r="AK336" i="9"/>
  <c r="AN336" i="9"/>
  <c r="AK332" i="9"/>
  <c r="AN332" i="9"/>
  <c r="AK328" i="9"/>
  <c r="AN328" i="9"/>
  <c r="AK324" i="9"/>
  <c r="AN324" i="9"/>
  <c r="AK320" i="9"/>
  <c r="AN320" i="9"/>
  <c r="AK316" i="9"/>
  <c r="AN316" i="9"/>
  <c r="AK312" i="9"/>
  <c r="AN312" i="9"/>
  <c r="AK308" i="9"/>
  <c r="AN308" i="9"/>
  <c r="AK304" i="9"/>
  <c r="AN304" i="9"/>
  <c r="AK300" i="9"/>
  <c r="AN300" i="9"/>
  <c r="AK296" i="9"/>
  <c r="AN296" i="9"/>
  <c r="AK292" i="9"/>
  <c r="AN292" i="9"/>
  <c r="AK288" i="9"/>
  <c r="AN288" i="9"/>
  <c r="AK284" i="9"/>
  <c r="AN284" i="9"/>
  <c r="AK280" i="9"/>
  <c r="AN280" i="9"/>
  <c r="AK276" i="9"/>
  <c r="AN276" i="9"/>
  <c r="AK272" i="9"/>
  <c r="AN272" i="9"/>
  <c r="AK268" i="9"/>
  <c r="AN268" i="9"/>
  <c r="AK264" i="9"/>
  <c r="AN264" i="9"/>
  <c r="AK260" i="9"/>
  <c r="AN260" i="9"/>
  <c r="AK256" i="9"/>
  <c r="AN256" i="9"/>
  <c r="AK252" i="9"/>
  <c r="AN252" i="9"/>
  <c r="AK248" i="9"/>
  <c r="AN248" i="9"/>
  <c r="AK244" i="9"/>
  <c r="AN244" i="9"/>
  <c r="AK240" i="9"/>
  <c r="AN240" i="9"/>
  <c r="AK236" i="9"/>
  <c r="AN236" i="9"/>
  <c r="AK232" i="9"/>
  <c r="AN232" i="9"/>
  <c r="AK228" i="9"/>
  <c r="AN228" i="9"/>
  <c r="AK224" i="9"/>
  <c r="AN224" i="9"/>
  <c r="AK220" i="9"/>
  <c r="AN220" i="9"/>
  <c r="AK216" i="9"/>
  <c r="AN216" i="9"/>
  <c r="AK212" i="9"/>
  <c r="AN212" i="9"/>
  <c r="AK208" i="9"/>
  <c r="AN208" i="9"/>
  <c r="AK204" i="9"/>
  <c r="AN204" i="9"/>
  <c r="AK200" i="9"/>
  <c r="AN200" i="9"/>
  <c r="AK196" i="9"/>
  <c r="AN196" i="9"/>
  <c r="AK192" i="9"/>
  <c r="AN192" i="9"/>
  <c r="AK188" i="9"/>
  <c r="AN188" i="9"/>
  <c r="AK184" i="9"/>
  <c r="AN184" i="9"/>
  <c r="AK180" i="9"/>
  <c r="AN180" i="9"/>
  <c r="AK176" i="9"/>
  <c r="AN176" i="9"/>
  <c r="AK172" i="9"/>
  <c r="AN172" i="9"/>
  <c r="AK4727" i="9"/>
  <c r="AN4727" i="9"/>
  <c r="AK4715" i="9"/>
  <c r="AN4715" i="9"/>
  <c r="AK4703" i="9"/>
  <c r="AN4703" i="9"/>
  <c r="AK4691" i="9"/>
  <c r="AN4691" i="9"/>
  <c r="AK4683" i="9"/>
  <c r="AN4683" i="9"/>
  <c r="AK4679" i="9"/>
  <c r="AN4679" i="9"/>
  <c r="AK4667" i="9"/>
  <c r="AN4667" i="9"/>
  <c r="AK4663" i="9"/>
  <c r="AN4663" i="9"/>
  <c r="AK4655" i="9"/>
  <c r="AN4655" i="9"/>
  <c r="AK4651" i="9"/>
  <c r="AN4651" i="9"/>
  <c r="AK4639" i="9"/>
  <c r="AN4639" i="9"/>
  <c r="AK4627" i="9"/>
  <c r="AN4627" i="9"/>
  <c r="AK4615" i="9"/>
  <c r="AN4615" i="9"/>
  <c r="AK4607" i="9"/>
  <c r="AN4607" i="9"/>
  <c r="AK4579" i="9"/>
  <c r="AN4579" i="9"/>
  <c r="AK4575" i="9"/>
  <c r="AN4575" i="9"/>
  <c r="AK4559" i="9"/>
  <c r="AN4559" i="9"/>
  <c r="AK4547" i="9"/>
  <c r="AN4547" i="9"/>
  <c r="AK4527" i="9"/>
  <c r="AN4527" i="9"/>
  <c r="AK4515" i="9"/>
  <c r="AN4515" i="9"/>
  <c r="AK4511" i="9"/>
  <c r="AN4511" i="9"/>
  <c r="AK4499" i="9"/>
  <c r="AN4499" i="9"/>
  <c r="AK4487" i="9"/>
  <c r="AN4487" i="9"/>
  <c r="AK4483" i="9"/>
  <c r="AN4483" i="9"/>
  <c r="AK4455" i="9"/>
  <c r="AN4455" i="9"/>
  <c r="AK4443" i="9"/>
  <c r="AN4443" i="9"/>
  <c r="AK4431" i="9"/>
  <c r="AN4431" i="9"/>
  <c r="AK4419" i="9"/>
  <c r="AN4419" i="9"/>
  <c r="AK4411" i="9"/>
  <c r="AN4411" i="9"/>
  <c r="AK4399" i="9"/>
  <c r="AN4399" i="9"/>
  <c r="AK4387" i="9"/>
  <c r="AN4387" i="9"/>
  <c r="AK4367" i="9"/>
  <c r="AN4367" i="9"/>
  <c r="AK4363" i="9"/>
  <c r="AN4363" i="9"/>
  <c r="AK4351" i="9"/>
  <c r="AN4351" i="9"/>
  <c r="AK4343" i="9"/>
  <c r="AN4343" i="9"/>
  <c r="AK4331" i="9"/>
  <c r="AN4331" i="9"/>
  <c r="AK4319" i="9"/>
  <c r="AN4319" i="9"/>
  <c r="AK4315" i="9"/>
  <c r="AN4315" i="9"/>
  <c r="AK4311" i="9"/>
  <c r="AN4311" i="9"/>
  <c r="AK4307" i="9"/>
  <c r="AN4307" i="9"/>
  <c r="AK4295" i="9"/>
  <c r="AN4295" i="9"/>
  <c r="AK4291" i="9"/>
  <c r="AN4291" i="9"/>
  <c r="AK4271" i="9"/>
  <c r="AN4271" i="9"/>
  <c r="AK4259" i="9"/>
  <c r="AN4259" i="9"/>
  <c r="AK4251" i="9"/>
  <c r="AN4251" i="9"/>
  <c r="AK4239" i="9"/>
  <c r="AN4239" i="9"/>
  <c r="AK4207" i="9"/>
  <c r="AN4207" i="9"/>
  <c r="AK4203" i="9"/>
  <c r="AN4203" i="9"/>
  <c r="AK4191" i="9"/>
  <c r="AN4191" i="9"/>
  <c r="AK4179" i="9"/>
  <c r="AN4179" i="9"/>
  <c r="AK4167" i="9"/>
  <c r="AN4167" i="9"/>
  <c r="AK4147" i="9"/>
  <c r="AN4147" i="9"/>
  <c r="AK4135" i="9"/>
  <c r="AN4135" i="9"/>
  <c r="AK4123" i="9"/>
  <c r="AN4123" i="9"/>
  <c r="AK4115" i="9"/>
  <c r="AN4115" i="9"/>
  <c r="AK4103" i="9"/>
  <c r="AN4103" i="9"/>
  <c r="AK4091" i="9"/>
  <c r="AN4091" i="9"/>
  <c r="AK4071" i="9"/>
  <c r="AN4071" i="9"/>
  <c r="AK4059" i="9"/>
  <c r="AN4059" i="9"/>
  <c r="AK4051" i="9"/>
  <c r="AN4051" i="9"/>
  <c r="AK4039" i="9"/>
  <c r="AN4039" i="9"/>
  <c r="AK4027" i="9"/>
  <c r="AN4027" i="9"/>
  <c r="AK4015" i="9"/>
  <c r="AN4015" i="9"/>
  <c r="AK3999" i="9"/>
  <c r="AN3999" i="9"/>
  <c r="AK3987" i="9"/>
  <c r="AN3987" i="9"/>
  <c r="AK3983" i="9"/>
  <c r="AN3983" i="9"/>
  <c r="AK3971" i="9"/>
  <c r="AN3971" i="9"/>
  <c r="AK3951" i="9"/>
  <c r="AN3951" i="9"/>
  <c r="AK3947" i="9"/>
  <c r="AN3947" i="9"/>
  <c r="AK3935" i="9"/>
  <c r="AN3935" i="9"/>
  <c r="AK3931" i="9"/>
  <c r="AN3931" i="9"/>
  <c r="AK3919" i="9"/>
  <c r="AN3919" i="9"/>
  <c r="AK3903" i="9"/>
  <c r="AN3903" i="9"/>
  <c r="AK3891" i="9"/>
  <c r="AN3891" i="9"/>
  <c r="AK3879" i="9"/>
  <c r="AN3879" i="9"/>
  <c r="AK3875" i="9"/>
  <c r="AN3875" i="9"/>
  <c r="AK3863" i="9"/>
  <c r="AN3863" i="9"/>
  <c r="AK3851" i="9"/>
  <c r="AN3851" i="9"/>
  <c r="AK3839" i="9"/>
  <c r="AN3839" i="9"/>
  <c r="AK3835" i="9"/>
  <c r="AN3835" i="9"/>
  <c r="AK3799" i="9"/>
  <c r="AN3799" i="9"/>
  <c r="AK3795" i="9"/>
  <c r="AN3795" i="9"/>
  <c r="AK3783" i="9"/>
  <c r="AN3783" i="9"/>
  <c r="AK3771" i="9"/>
  <c r="AN3771" i="9"/>
  <c r="AK3767" i="9"/>
  <c r="AN3767" i="9"/>
  <c r="AK3763" i="9"/>
  <c r="AN3763" i="9"/>
  <c r="AK3751" i="9"/>
  <c r="AN3751" i="9"/>
  <c r="AK3739" i="9"/>
  <c r="AN3739" i="9"/>
  <c r="AK3727" i="9"/>
  <c r="AN3727" i="9"/>
  <c r="AK3699" i="9"/>
  <c r="AN3699" i="9"/>
  <c r="AK3679" i="9"/>
  <c r="AN3679" i="9"/>
  <c r="AK3667" i="9"/>
  <c r="AN3667" i="9"/>
  <c r="AK3655" i="9"/>
  <c r="AN3655" i="9"/>
  <c r="AK3647" i="9"/>
  <c r="AN3647" i="9"/>
  <c r="AK3643" i="9"/>
  <c r="AN3643" i="9"/>
  <c r="AK5657" i="9"/>
  <c r="AN5657" i="9"/>
  <c r="AK5653" i="9"/>
  <c r="AN5653" i="9"/>
  <c r="AK5649" i="9"/>
  <c r="AN5649" i="9"/>
  <c r="AK5645" i="9"/>
  <c r="AN5645" i="9"/>
  <c r="AK5641" i="9"/>
  <c r="AN5641" i="9"/>
  <c r="AK5637" i="9"/>
  <c r="AN5637" i="9"/>
  <c r="AK5633" i="9"/>
  <c r="AN5633" i="9"/>
  <c r="AK5629" i="9"/>
  <c r="AN5629" i="9"/>
  <c r="AK5625" i="9"/>
  <c r="AN5625" i="9"/>
  <c r="AK5621" i="9"/>
  <c r="AN5621" i="9"/>
  <c r="AK5617" i="9"/>
  <c r="AN5617" i="9"/>
  <c r="AK5613" i="9"/>
  <c r="AN5613" i="9"/>
  <c r="AK5609" i="9"/>
  <c r="AN5609" i="9"/>
  <c r="AK5605" i="9"/>
  <c r="AN5605" i="9"/>
  <c r="AK5601" i="9"/>
  <c r="AN5601" i="9"/>
  <c r="AK5597" i="9"/>
  <c r="AN5597" i="9"/>
  <c r="AK5593" i="9"/>
  <c r="AN5593" i="9"/>
  <c r="AK5589" i="9"/>
  <c r="AN5589" i="9"/>
  <c r="AK5585" i="9"/>
  <c r="AN5585" i="9"/>
  <c r="AK5581" i="9"/>
  <c r="AN5581" i="9"/>
  <c r="AK5577" i="9"/>
  <c r="AN5577" i="9"/>
  <c r="AK5573" i="9"/>
  <c r="AN5573" i="9"/>
  <c r="AK5569" i="9"/>
  <c r="AN5569" i="9"/>
  <c r="AK5565" i="9"/>
  <c r="AN5565" i="9"/>
  <c r="AK5561" i="9"/>
  <c r="AN5561" i="9"/>
  <c r="AK5557" i="9"/>
  <c r="AN5557" i="9"/>
  <c r="AK5553" i="9"/>
  <c r="AN5553" i="9"/>
  <c r="AK5549" i="9"/>
  <c r="AN5549" i="9"/>
  <c r="AK5545" i="9"/>
  <c r="AN5545" i="9"/>
  <c r="AK5541" i="9"/>
  <c r="AN5541" i="9"/>
  <c r="AK5537" i="9"/>
  <c r="AN5537" i="9"/>
  <c r="AK5533" i="9"/>
  <c r="AN5533" i="9"/>
  <c r="AK5529" i="9"/>
  <c r="AN5529" i="9"/>
  <c r="AK5525" i="9"/>
  <c r="AN5525" i="9"/>
  <c r="AK5521" i="9"/>
  <c r="AN5521" i="9"/>
  <c r="AK5517" i="9"/>
  <c r="AN5517" i="9"/>
  <c r="AK5513" i="9"/>
  <c r="AN5513" i="9"/>
  <c r="AK5509" i="9"/>
  <c r="AN5509" i="9"/>
  <c r="AK5505" i="9"/>
  <c r="AN5505" i="9"/>
  <c r="AK5501" i="9"/>
  <c r="AN5501" i="9"/>
  <c r="AK5497" i="9"/>
  <c r="AN5497" i="9"/>
  <c r="AK5493" i="9"/>
  <c r="AN5493" i="9"/>
  <c r="AK5489" i="9"/>
  <c r="AN5489" i="9"/>
  <c r="AK5485" i="9"/>
  <c r="AN5485" i="9"/>
  <c r="AK5481" i="9"/>
  <c r="AN5481" i="9"/>
  <c r="AK5477" i="9"/>
  <c r="AN5477" i="9"/>
  <c r="AK5473" i="9"/>
  <c r="AN5473" i="9"/>
  <c r="AK5469" i="9"/>
  <c r="AN5469" i="9"/>
  <c r="AK5465" i="9"/>
  <c r="AN5465" i="9"/>
  <c r="AK5461" i="9"/>
  <c r="AN5461" i="9"/>
  <c r="AK5457" i="9"/>
  <c r="AN5457" i="9"/>
  <c r="AK5453" i="9"/>
  <c r="AN5453" i="9"/>
  <c r="AK5449" i="9"/>
  <c r="AN5449" i="9"/>
  <c r="AK5445" i="9"/>
  <c r="AN5445" i="9"/>
  <c r="AK5441" i="9"/>
  <c r="AN5441" i="9"/>
  <c r="AK5437" i="9"/>
  <c r="AN5437" i="9"/>
  <c r="AK5433" i="9"/>
  <c r="AN5433" i="9"/>
  <c r="AK5429" i="9"/>
  <c r="AN5429" i="9"/>
  <c r="AK5425" i="9"/>
  <c r="AN5425" i="9"/>
  <c r="AK5421" i="9"/>
  <c r="AN5421" i="9"/>
  <c r="AK5417" i="9"/>
  <c r="AN5417" i="9"/>
  <c r="AK5413" i="9"/>
  <c r="AN5413" i="9"/>
  <c r="AK5409" i="9"/>
  <c r="AN5409" i="9"/>
  <c r="AK5405" i="9"/>
  <c r="AN5405" i="9"/>
  <c r="AK5401" i="9"/>
  <c r="AN5401" i="9"/>
  <c r="AK5397" i="9"/>
  <c r="AN5397" i="9"/>
  <c r="AK5393" i="9"/>
  <c r="AN5393" i="9"/>
  <c r="AK5389" i="9"/>
  <c r="AN5389" i="9"/>
  <c r="AK5385" i="9"/>
  <c r="AN5385" i="9"/>
  <c r="AK5381" i="9"/>
  <c r="AN5381" i="9"/>
  <c r="AK5377" i="9"/>
  <c r="AN5377" i="9"/>
  <c r="AK5373" i="9"/>
  <c r="AN5373" i="9"/>
  <c r="AK5369" i="9"/>
  <c r="AN5369" i="9"/>
  <c r="AK5365" i="9"/>
  <c r="AN5365" i="9"/>
  <c r="AK5361" i="9"/>
  <c r="AN5361" i="9"/>
  <c r="AK5357" i="9"/>
  <c r="AN5357" i="9"/>
  <c r="AK5353" i="9"/>
  <c r="AN5353" i="9"/>
  <c r="AK5349" i="9"/>
  <c r="AN5349" i="9"/>
  <c r="AK5345" i="9"/>
  <c r="AN5345" i="9"/>
  <c r="AK5341" i="9"/>
  <c r="AN5341" i="9"/>
  <c r="AK5337" i="9"/>
  <c r="AN5337" i="9"/>
  <c r="AK5333" i="9"/>
  <c r="AN5333" i="9"/>
  <c r="AK5329" i="9"/>
  <c r="AN5329" i="9"/>
  <c r="AK5325" i="9"/>
  <c r="AN5325" i="9"/>
  <c r="AK5321" i="9"/>
  <c r="AN5321" i="9"/>
  <c r="AK5317" i="9"/>
  <c r="AN5317" i="9"/>
  <c r="AK5313" i="9"/>
  <c r="AN5313" i="9"/>
  <c r="AK5309" i="9"/>
  <c r="AN5309" i="9"/>
  <c r="AK5305" i="9"/>
  <c r="AN5305" i="9"/>
  <c r="AK5301" i="9"/>
  <c r="AN5301" i="9"/>
  <c r="AK5297" i="9"/>
  <c r="AN5297" i="9"/>
  <c r="AK5293" i="9"/>
  <c r="AN5293" i="9"/>
  <c r="AK5289" i="9"/>
  <c r="AN5289" i="9"/>
  <c r="AK5285" i="9"/>
  <c r="AN5285" i="9"/>
  <c r="AK5281" i="9"/>
  <c r="AN5281" i="9"/>
  <c r="AK5277" i="9"/>
  <c r="AN5277" i="9"/>
  <c r="AK5273" i="9"/>
  <c r="AN5273" i="9"/>
  <c r="AK5269" i="9"/>
  <c r="AN5269" i="9"/>
  <c r="AK5265" i="9"/>
  <c r="AN5265" i="9"/>
  <c r="AK5261" i="9"/>
  <c r="AN5261" i="9"/>
  <c r="AK5257" i="9"/>
  <c r="AN5257" i="9"/>
  <c r="AK5253" i="9"/>
  <c r="AN5253" i="9"/>
  <c r="AK5249" i="9"/>
  <c r="AN5249" i="9"/>
  <c r="AK5245" i="9"/>
  <c r="AN5245" i="9"/>
  <c r="AK5241" i="9"/>
  <c r="AN5241" i="9"/>
  <c r="AK5237" i="9"/>
  <c r="AN5237" i="9"/>
  <c r="AK5233" i="9"/>
  <c r="AN5233" i="9"/>
  <c r="AK5229" i="9"/>
  <c r="AN5229" i="9"/>
  <c r="AK5225" i="9"/>
  <c r="AN5225" i="9"/>
  <c r="AK5221" i="9"/>
  <c r="AN5221" i="9"/>
  <c r="AK5217" i="9"/>
  <c r="AN5217" i="9"/>
  <c r="AK5213" i="9"/>
  <c r="AN5213" i="9"/>
  <c r="AK5209" i="9"/>
  <c r="AN5209" i="9"/>
  <c r="AK5205" i="9"/>
  <c r="AN5205" i="9"/>
  <c r="AK5201" i="9"/>
  <c r="AN5201" i="9"/>
  <c r="AK5197" i="9"/>
  <c r="AN5197" i="9"/>
  <c r="AK5193" i="9"/>
  <c r="AN5193" i="9"/>
  <c r="AK5189" i="9"/>
  <c r="AN5189" i="9"/>
  <c r="AK5185" i="9"/>
  <c r="AN5185" i="9"/>
  <c r="AK5181" i="9"/>
  <c r="AN5181" i="9"/>
  <c r="AK5177" i="9"/>
  <c r="AN5177" i="9"/>
  <c r="AK5173" i="9"/>
  <c r="AN5173" i="9"/>
  <c r="AK5169" i="9"/>
  <c r="AN5169" i="9"/>
  <c r="AK5165" i="9"/>
  <c r="AN5165" i="9"/>
  <c r="AK5161" i="9"/>
  <c r="AN5161" i="9"/>
  <c r="AK5157" i="9"/>
  <c r="AN5157" i="9"/>
  <c r="AK5153" i="9"/>
  <c r="AN5153" i="9"/>
  <c r="AK5149" i="9"/>
  <c r="AN5149" i="9"/>
  <c r="AK5145" i="9"/>
  <c r="AN5145" i="9"/>
  <c r="AK5141" i="9"/>
  <c r="AN5141" i="9"/>
  <c r="AK5137" i="9"/>
  <c r="AN5137" i="9"/>
  <c r="AK5133" i="9"/>
  <c r="AN5133" i="9"/>
  <c r="AK5129" i="9"/>
  <c r="AN5129" i="9"/>
  <c r="AK5125" i="9"/>
  <c r="AN5125" i="9"/>
  <c r="AK5121" i="9"/>
  <c r="AN5121" i="9"/>
  <c r="AK5117" i="9"/>
  <c r="AN5117" i="9"/>
  <c r="AK5113" i="9"/>
  <c r="AN5113" i="9"/>
  <c r="AK5109" i="9"/>
  <c r="AN5109" i="9"/>
  <c r="AK5105" i="9"/>
  <c r="AN5105" i="9"/>
  <c r="AK5101" i="9"/>
  <c r="AN5101" i="9"/>
  <c r="AK5097" i="9"/>
  <c r="AN5097" i="9"/>
  <c r="AK5093" i="9"/>
  <c r="AN5093" i="9"/>
  <c r="AK5089" i="9"/>
  <c r="AN5089" i="9"/>
  <c r="AK5085" i="9"/>
  <c r="AN5085" i="9"/>
  <c r="AK5081" i="9"/>
  <c r="AN5081" i="9"/>
  <c r="AK5077" i="9"/>
  <c r="AN5077" i="9"/>
  <c r="AK5073" i="9"/>
  <c r="AN5073" i="9"/>
  <c r="AK5069" i="9"/>
  <c r="AN5069" i="9"/>
  <c r="AK5065" i="9"/>
  <c r="AN5065" i="9"/>
  <c r="AK5061" i="9"/>
  <c r="AN5061" i="9"/>
  <c r="AK5057" i="9"/>
  <c r="AN5057" i="9"/>
  <c r="AK5053" i="9"/>
  <c r="AN5053" i="9"/>
  <c r="AK5049" i="9"/>
  <c r="AN5049" i="9"/>
  <c r="AK5045" i="9"/>
  <c r="AN5045" i="9"/>
  <c r="AK5041" i="9"/>
  <c r="AN5041" i="9"/>
  <c r="AK5037" i="9"/>
  <c r="AN5037" i="9"/>
  <c r="AK5033" i="9"/>
  <c r="AN5033" i="9"/>
  <c r="AK5029" i="9"/>
  <c r="AN5029" i="9"/>
  <c r="AK5025" i="9"/>
  <c r="AN5025" i="9"/>
  <c r="AK5021" i="9"/>
  <c r="AN5021" i="9"/>
  <c r="AK5017" i="9"/>
  <c r="AN5017" i="9"/>
  <c r="AK5013" i="9"/>
  <c r="AN5013" i="9"/>
  <c r="AK5009" i="9"/>
  <c r="AN5009" i="9"/>
  <c r="AK5005" i="9"/>
  <c r="AN5005" i="9"/>
  <c r="AK5001" i="9"/>
  <c r="AN5001" i="9"/>
  <c r="AK4997" i="9"/>
  <c r="AN4997" i="9"/>
  <c r="AK4993" i="9"/>
  <c r="AN4993" i="9"/>
  <c r="AK4989" i="9"/>
  <c r="AN4989" i="9"/>
  <c r="AK4985" i="9"/>
  <c r="AN4985" i="9"/>
  <c r="AK4981" i="9"/>
  <c r="AN4981" i="9"/>
  <c r="AK4977" i="9"/>
  <c r="AN4977" i="9"/>
  <c r="AK4973" i="9"/>
  <c r="AN4973" i="9"/>
  <c r="AK4969" i="9"/>
  <c r="AN4969" i="9"/>
  <c r="AK4965" i="9"/>
  <c r="AN4965" i="9"/>
  <c r="AK4961" i="9"/>
  <c r="AN4961" i="9"/>
  <c r="AK4957" i="9"/>
  <c r="AN4957" i="9"/>
  <c r="AK4953" i="9"/>
  <c r="AN4953" i="9"/>
  <c r="AK4949" i="9"/>
  <c r="AN4949" i="9"/>
  <c r="AK4945" i="9"/>
  <c r="AN4945" i="9"/>
  <c r="AK4941" i="9"/>
  <c r="AN4941" i="9"/>
  <c r="AK4937" i="9"/>
  <c r="AN4937" i="9"/>
  <c r="AK4933" i="9"/>
  <c r="AN4933" i="9"/>
  <c r="AK4929" i="9"/>
  <c r="AN4929" i="9"/>
  <c r="AK4925" i="9"/>
  <c r="AN4925" i="9"/>
  <c r="AK4921" i="9"/>
  <c r="AN4921" i="9"/>
  <c r="AK4917" i="9"/>
  <c r="AN4917" i="9"/>
  <c r="AK4913" i="9"/>
  <c r="AN4913" i="9"/>
  <c r="AK4909" i="9"/>
  <c r="AN4909" i="9"/>
  <c r="AK4905" i="9"/>
  <c r="AN4905" i="9"/>
  <c r="AK4901" i="9"/>
  <c r="AN4901" i="9"/>
  <c r="AK4897" i="9"/>
  <c r="AN4897" i="9"/>
  <c r="AK4893" i="9"/>
  <c r="AN4893" i="9"/>
  <c r="AK4889" i="9"/>
  <c r="AN4889" i="9"/>
  <c r="AK4885" i="9"/>
  <c r="AN4885" i="9"/>
  <c r="AK4881" i="9"/>
  <c r="AN4881" i="9"/>
  <c r="AK4877" i="9"/>
  <c r="AN4877" i="9"/>
  <c r="AK4873" i="9"/>
  <c r="AN4873" i="9"/>
  <c r="AK4869" i="9"/>
  <c r="AN4869" i="9"/>
  <c r="AK4865" i="9"/>
  <c r="AN4865" i="9"/>
  <c r="AK4861" i="9"/>
  <c r="AN4861" i="9"/>
  <c r="AK4857" i="9"/>
  <c r="AN4857" i="9"/>
  <c r="AK4853" i="9"/>
  <c r="AN4853" i="9"/>
  <c r="AK4849" i="9"/>
  <c r="AN4849" i="9"/>
  <c r="AK4845" i="9"/>
  <c r="AN4845" i="9"/>
  <c r="AK4841" i="9"/>
  <c r="AN4841" i="9"/>
  <c r="AK4837" i="9"/>
  <c r="AN4837" i="9"/>
  <c r="AK4833" i="9"/>
  <c r="AN4833" i="9"/>
  <c r="AK4829" i="9"/>
  <c r="AN4829" i="9"/>
  <c r="AK4825" i="9"/>
  <c r="AN4825" i="9"/>
  <c r="AK4821" i="9"/>
  <c r="AN4821" i="9"/>
  <c r="AK4817" i="9"/>
  <c r="AN4817" i="9"/>
  <c r="AK4813" i="9"/>
  <c r="AN4813" i="9"/>
  <c r="AK4809" i="9"/>
  <c r="AN4809" i="9"/>
  <c r="AK4805" i="9"/>
  <c r="AN4805" i="9"/>
  <c r="AK4801" i="9"/>
  <c r="AN4801" i="9"/>
  <c r="AK4797" i="9"/>
  <c r="AN4797" i="9"/>
  <c r="AK4793" i="9"/>
  <c r="AN4793" i="9"/>
  <c r="AK4789" i="9"/>
  <c r="AN4789" i="9"/>
  <c r="AK4785" i="9"/>
  <c r="AN4785" i="9"/>
  <c r="AK4781" i="9"/>
  <c r="AN4781" i="9"/>
  <c r="AK4777" i="9"/>
  <c r="AN4777" i="9"/>
  <c r="AK4773" i="9"/>
  <c r="AN4773" i="9"/>
  <c r="AK4769" i="9"/>
  <c r="AN4769" i="9"/>
  <c r="AK4765" i="9"/>
  <c r="AN4765" i="9"/>
  <c r="AK4761" i="9"/>
  <c r="AN4761" i="9"/>
  <c r="AK4757" i="9"/>
  <c r="AN4757" i="9"/>
  <c r="AK4753" i="9"/>
  <c r="AN4753" i="9"/>
  <c r="AK4749" i="9"/>
  <c r="AN4749" i="9"/>
  <c r="AK4745" i="9"/>
  <c r="AN4745" i="9"/>
  <c r="AK4741" i="9"/>
  <c r="AN4741" i="9"/>
  <c r="AK4737" i="9"/>
  <c r="AN4737" i="9"/>
  <c r="AK4733" i="9"/>
  <c r="AN4733" i="9"/>
  <c r="AK4729" i="9"/>
  <c r="AN4729" i="9"/>
  <c r="AK4725" i="9"/>
  <c r="AN4725" i="9"/>
  <c r="AK4721" i="9"/>
  <c r="AN4721" i="9"/>
  <c r="AK4717" i="9"/>
  <c r="AN4717" i="9"/>
  <c r="AK4713" i="9"/>
  <c r="AN4713" i="9"/>
  <c r="AK4709" i="9"/>
  <c r="AN4709" i="9"/>
  <c r="AK4705" i="9"/>
  <c r="AN4705" i="9"/>
  <c r="AK4701" i="9"/>
  <c r="AN4701" i="9"/>
  <c r="AK4697" i="9"/>
  <c r="AN4697" i="9"/>
  <c r="AK4693" i="9"/>
  <c r="AN4693" i="9"/>
  <c r="AK4689" i="9"/>
  <c r="AN4689" i="9"/>
  <c r="AK4685" i="9"/>
  <c r="AN4685" i="9"/>
  <c r="AK4681" i="9"/>
  <c r="AN4681" i="9"/>
  <c r="AK4677" i="9"/>
  <c r="AN4677" i="9"/>
  <c r="AK4673" i="9"/>
  <c r="AN4673" i="9"/>
  <c r="AK4669" i="9"/>
  <c r="AN4669" i="9"/>
  <c r="AK4665" i="9"/>
  <c r="AN4665" i="9"/>
  <c r="AK4661" i="9"/>
  <c r="AN4661" i="9"/>
  <c r="AK4657" i="9"/>
  <c r="AN4657" i="9"/>
  <c r="AK4653" i="9"/>
  <c r="AN4653" i="9"/>
  <c r="AK4649" i="9"/>
  <c r="AN4649" i="9"/>
  <c r="AK4645" i="9"/>
  <c r="AN4645" i="9"/>
  <c r="AK4641" i="9"/>
  <c r="AN4641" i="9"/>
  <c r="AK4637" i="9"/>
  <c r="AN4637" i="9"/>
  <c r="AK4633" i="9"/>
  <c r="AN4633" i="9"/>
  <c r="AK4629" i="9"/>
  <c r="AN4629" i="9"/>
  <c r="AK4625" i="9"/>
  <c r="AN4625" i="9"/>
  <c r="AK4621" i="9"/>
  <c r="AN4621" i="9"/>
  <c r="AK4617" i="9"/>
  <c r="AN4617" i="9"/>
  <c r="AK4613" i="9"/>
  <c r="AN4613" i="9"/>
  <c r="AK4609" i="9"/>
  <c r="AN4609" i="9"/>
  <c r="AK4605" i="9"/>
  <c r="AN4605" i="9"/>
  <c r="AK4601" i="9"/>
  <c r="AN4601" i="9"/>
  <c r="AK4597" i="9"/>
  <c r="AN4597" i="9"/>
  <c r="AK4593" i="9"/>
  <c r="AN4593" i="9"/>
  <c r="AK4589" i="9"/>
  <c r="AN4589" i="9"/>
  <c r="AK4585" i="9"/>
  <c r="AN4585" i="9"/>
  <c r="AK4581" i="9"/>
  <c r="AN4581" i="9"/>
  <c r="AK4577" i="9"/>
  <c r="AN4577" i="9"/>
  <c r="AK4573" i="9"/>
  <c r="AN4573" i="9"/>
  <c r="AK4569" i="9"/>
  <c r="AN4569" i="9"/>
  <c r="AK4565" i="9"/>
  <c r="AN4565" i="9"/>
  <c r="AK4561" i="9"/>
  <c r="AN4561" i="9"/>
  <c r="AK4557" i="9"/>
  <c r="AN4557" i="9"/>
  <c r="AK4553" i="9"/>
  <c r="AN4553" i="9"/>
  <c r="AK4549" i="9"/>
  <c r="AN4549" i="9"/>
  <c r="AK4545" i="9"/>
  <c r="AN4545" i="9"/>
  <c r="AK4541" i="9"/>
  <c r="AN4541" i="9"/>
  <c r="AK4537" i="9"/>
  <c r="AN4537" i="9"/>
  <c r="AK4533" i="9"/>
  <c r="AN4533" i="9"/>
  <c r="AK4529" i="9"/>
  <c r="AN4529" i="9"/>
  <c r="AK4525" i="9"/>
  <c r="AN4525" i="9"/>
  <c r="AK4521" i="9"/>
  <c r="AN4521" i="9"/>
  <c r="AK4517" i="9"/>
  <c r="AN4517" i="9"/>
  <c r="AK4513" i="9"/>
  <c r="AN4513" i="9"/>
  <c r="AK4509" i="9"/>
  <c r="AN4509" i="9"/>
  <c r="AK4505" i="9"/>
  <c r="AN4505" i="9"/>
  <c r="AK4501" i="9"/>
  <c r="AN4501" i="9"/>
  <c r="AK4497" i="9"/>
  <c r="AN4497" i="9"/>
  <c r="AK4493" i="9"/>
  <c r="AN4493" i="9"/>
  <c r="AK4489" i="9"/>
  <c r="AN4489" i="9"/>
  <c r="AK4485" i="9"/>
  <c r="AN4485" i="9"/>
  <c r="AK4481" i="9"/>
  <c r="AN4481" i="9"/>
  <c r="AK4477" i="9"/>
  <c r="AN4477" i="9"/>
  <c r="AK4473" i="9"/>
  <c r="AN4473" i="9"/>
  <c r="AK4469" i="9"/>
  <c r="AN4469" i="9"/>
  <c r="AK4465" i="9"/>
  <c r="AN4465" i="9"/>
  <c r="AK4461" i="9"/>
  <c r="AN4461" i="9"/>
  <c r="AK4457" i="9"/>
  <c r="AN4457" i="9"/>
  <c r="AK4453" i="9"/>
  <c r="AN4453" i="9"/>
  <c r="AK4449" i="9"/>
  <c r="AN4449" i="9"/>
  <c r="AK4445" i="9"/>
  <c r="AN4445" i="9"/>
  <c r="AK4441" i="9"/>
  <c r="AN4441" i="9"/>
  <c r="AK4437" i="9"/>
  <c r="AN4437" i="9"/>
  <c r="AK4433" i="9"/>
  <c r="AN4433" i="9"/>
  <c r="AK4429" i="9"/>
  <c r="AN4429" i="9"/>
  <c r="AK4425" i="9"/>
  <c r="AN4425" i="9"/>
  <c r="AK4421" i="9"/>
  <c r="AN4421" i="9"/>
  <c r="AK4417" i="9"/>
  <c r="AN4417" i="9"/>
  <c r="AK4413" i="9"/>
  <c r="AN4413" i="9"/>
  <c r="AK4409" i="9"/>
  <c r="AN4409" i="9"/>
  <c r="AK4405" i="9"/>
  <c r="AN4405" i="9"/>
  <c r="AK4401" i="9"/>
  <c r="AN4401" i="9"/>
  <c r="AK4397" i="9"/>
  <c r="AN4397" i="9"/>
  <c r="AK4393" i="9"/>
  <c r="AN4393" i="9"/>
  <c r="AK4389" i="9"/>
  <c r="AN4389" i="9"/>
  <c r="AK4385" i="9"/>
  <c r="AN4385" i="9"/>
  <c r="AK4381" i="9"/>
  <c r="AN4381" i="9"/>
  <c r="AK4377" i="9"/>
  <c r="AN4377" i="9"/>
  <c r="AK4373" i="9"/>
  <c r="AN4373" i="9"/>
  <c r="AK4369" i="9"/>
  <c r="AN4369" i="9"/>
  <c r="AK4365" i="9"/>
  <c r="AN4365" i="9"/>
  <c r="AK4361" i="9"/>
  <c r="AN4361" i="9"/>
  <c r="AK4357" i="9"/>
  <c r="AN4357" i="9"/>
  <c r="AK4353" i="9"/>
  <c r="AN4353" i="9"/>
  <c r="AK4349" i="9"/>
  <c r="AN4349" i="9"/>
  <c r="AK4345" i="9"/>
  <c r="AN4345" i="9"/>
  <c r="AK4341" i="9"/>
  <c r="AN4341" i="9"/>
  <c r="AK4337" i="9"/>
  <c r="AN4337" i="9"/>
  <c r="AK4333" i="9"/>
  <c r="AN4333" i="9"/>
  <c r="AK4329" i="9"/>
  <c r="AN4329" i="9"/>
  <c r="AK4325" i="9"/>
  <c r="AN4325" i="9"/>
  <c r="AK4321" i="9"/>
  <c r="AN4321" i="9"/>
  <c r="AK4317" i="9"/>
  <c r="AN4317" i="9"/>
  <c r="AK4313" i="9"/>
  <c r="AN4313" i="9"/>
  <c r="AK4309" i="9"/>
  <c r="AN4309" i="9"/>
  <c r="AK4305" i="9"/>
  <c r="AN4305" i="9"/>
  <c r="AK4301" i="9"/>
  <c r="AN4301" i="9"/>
  <c r="AK4297" i="9"/>
  <c r="AN4297" i="9"/>
  <c r="AK4293" i="9"/>
  <c r="AN4293" i="9"/>
  <c r="AK4289" i="9"/>
  <c r="AN4289" i="9"/>
  <c r="AK4285" i="9"/>
  <c r="AN4285" i="9"/>
  <c r="AK4281" i="9"/>
  <c r="AN4281" i="9"/>
  <c r="AK4277" i="9"/>
  <c r="AN4277" i="9"/>
  <c r="AK4273" i="9"/>
  <c r="AN4273" i="9"/>
  <c r="AK4269" i="9"/>
  <c r="AN4269" i="9"/>
  <c r="AK4265" i="9"/>
  <c r="AN4265" i="9"/>
  <c r="AK4261" i="9"/>
  <c r="AN4261" i="9"/>
  <c r="AK4257" i="9"/>
  <c r="AN4257" i="9"/>
  <c r="AK4253" i="9"/>
  <c r="AN4253" i="9"/>
  <c r="AK4249" i="9"/>
  <c r="AN4249" i="9"/>
  <c r="AK4245" i="9"/>
  <c r="AN4245" i="9"/>
  <c r="AK4241" i="9"/>
  <c r="AN4241" i="9"/>
  <c r="AK4237" i="9"/>
  <c r="AN4237" i="9"/>
  <c r="AK4233" i="9"/>
  <c r="AN4233" i="9"/>
  <c r="AK4229" i="9"/>
  <c r="AN4229" i="9"/>
  <c r="AK4225" i="9"/>
  <c r="AN4225" i="9"/>
  <c r="AK4221" i="9"/>
  <c r="AN4221" i="9"/>
  <c r="AK4217" i="9"/>
  <c r="AN4217" i="9"/>
  <c r="AK4213" i="9"/>
  <c r="AN4213" i="9"/>
  <c r="AK4209" i="9"/>
  <c r="AN4209" i="9"/>
  <c r="AK4205" i="9"/>
  <c r="AN4205" i="9"/>
  <c r="AK4201" i="9"/>
  <c r="AN4201" i="9"/>
  <c r="AK4197" i="9"/>
  <c r="AN4197" i="9"/>
  <c r="AK4193" i="9"/>
  <c r="AN4193" i="9"/>
  <c r="AK4189" i="9"/>
  <c r="AN4189" i="9"/>
  <c r="AK4185" i="9"/>
  <c r="AN4185" i="9"/>
  <c r="AK4181" i="9"/>
  <c r="AN4181" i="9"/>
  <c r="AK4177" i="9"/>
  <c r="AN4177" i="9"/>
  <c r="AK4173" i="9"/>
  <c r="AN4173" i="9"/>
  <c r="AK4169" i="9"/>
  <c r="AN4169" i="9"/>
  <c r="AK4165" i="9"/>
  <c r="AN4165" i="9"/>
  <c r="AK4161" i="9"/>
  <c r="AN4161" i="9"/>
  <c r="AK4157" i="9"/>
  <c r="AN4157" i="9"/>
  <c r="AK4153" i="9"/>
  <c r="AN4153" i="9"/>
  <c r="AK4149" i="9"/>
  <c r="AN4149" i="9"/>
  <c r="AK4145" i="9"/>
  <c r="AN4145" i="9"/>
  <c r="AK4141" i="9"/>
  <c r="AN4141" i="9"/>
  <c r="AK4137" i="9"/>
  <c r="AN4137" i="9"/>
  <c r="AK4133" i="9"/>
  <c r="AN4133" i="9"/>
  <c r="AK4129" i="9"/>
  <c r="AN4129" i="9"/>
  <c r="AK4125" i="9"/>
  <c r="AN4125" i="9"/>
  <c r="AK4121" i="9"/>
  <c r="AN4121" i="9"/>
  <c r="AK4117" i="9"/>
  <c r="AN4117" i="9"/>
  <c r="AK4113" i="9"/>
  <c r="AN4113" i="9"/>
  <c r="AK4109" i="9"/>
  <c r="AN4109" i="9"/>
  <c r="AK4105" i="9"/>
  <c r="AN4105" i="9"/>
  <c r="AK4101" i="9"/>
  <c r="AN4101" i="9"/>
  <c r="AK4097" i="9"/>
  <c r="AN4097" i="9"/>
  <c r="AK4093" i="9"/>
  <c r="AN4093" i="9"/>
  <c r="AK4089" i="9"/>
  <c r="AN4089" i="9"/>
  <c r="AK4085" i="9"/>
  <c r="AN4085" i="9"/>
  <c r="AK4081" i="9"/>
  <c r="AN4081" i="9"/>
  <c r="AK4077" i="9"/>
  <c r="AN4077" i="9"/>
  <c r="AK4073" i="9"/>
  <c r="AN4073" i="9"/>
  <c r="AK4069" i="9"/>
  <c r="AN4069" i="9"/>
  <c r="AK4065" i="9"/>
  <c r="AN4065" i="9"/>
  <c r="AK4061" i="9"/>
  <c r="AN4061" i="9"/>
  <c r="AK4057" i="9"/>
  <c r="AN4057" i="9"/>
  <c r="AK4053" i="9"/>
  <c r="AN4053" i="9"/>
  <c r="AK4049" i="9"/>
  <c r="AN4049" i="9"/>
  <c r="AK4045" i="9"/>
  <c r="AN4045" i="9"/>
  <c r="AK4041" i="9"/>
  <c r="AN4041" i="9"/>
  <c r="AK4037" i="9"/>
  <c r="AN4037" i="9"/>
  <c r="AK4033" i="9"/>
  <c r="AN4033" i="9"/>
  <c r="AK4029" i="9"/>
  <c r="AN4029" i="9"/>
  <c r="AK4025" i="9"/>
  <c r="AN4025" i="9"/>
  <c r="AK4021" i="9"/>
  <c r="AN4021" i="9"/>
  <c r="AK4017" i="9"/>
  <c r="AN4017" i="9"/>
  <c r="AK4013" i="9"/>
  <c r="AN4013" i="9"/>
  <c r="AK4009" i="9"/>
  <c r="AN4009" i="9"/>
  <c r="AK4005" i="9"/>
  <c r="AN4005" i="9"/>
  <c r="AK4001" i="9"/>
  <c r="AN4001" i="9"/>
  <c r="AK3997" i="9"/>
  <c r="AN3997" i="9"/>
  <c r="AK3993" i="9"/>
  <c r="AN3993" i="9"/>
  <c r="AK3989" i="9"/>
  <c r="AN3989" i="9"/>
  <c r="AK3985" i="9"/>
  <c r="AN3985" i="9"/>
  <c r="AK3981" i="9"/>
  <c r="AN3981" i="9"/>
  <c r="AK3977" i="9"/>
  <c r="AN3977" i="9"/>
  <c r="AK3973" i="9"/>
  <c r="AN3973" i="9"/>
  <c r="AK3969" i="9"/>
  <c r="AN3969" i="9"/>
  <c r="AK3965" i="9"/>
  <c r="AN3965" i="9"/>
  <c r="AK3961" i="9"/>
  <c r="AN3961" i="9"/>
  <c r="AK3957" i="9"/>
  <c r="AN3957" i="9"/>
  <c r="AK3953" i="9"/>
  <c r="AN3953" i="9"/>
  <c r="AK3949" i="9"/>
  <c r="AN3949" i="9"/>
  <c r="AK3945" i="9"/>
  <c r="AN3945" i="9"/>
  <c r="AK3941" i="9"/>
  <c r="AN3941" i="9"/>
  <c r="AK3937" i="9"/>
  <c r="AN3937" i="9"/>
  <c r="AK3933" i="9"/>
  <c r="AN3933" i="9"/>
  <c r="AK3929" i="9"/>
  <c r="AN3929" i="9"/>
  <c r="AK3925" i="9"/>
  <c r="AN3925" i="9"/>
  <c r="AK3921" i="9"/>
  <c r="AN3921" i="9"/>
  <c r="AK3917" i="9"/>
  <c r="AN3917" i="9"/>
  <c r="AK3913" i="9"/>
  <c r="AN3913" i="9"/>
  <c r="AK3909" i="9"/>
  <c r="AN3909" i="9"/>
  <c r="AK3905" i="9"/>
  <c r="AN3905" i="9"/>
  <c r="AK3901" i="9"/>
  <c r="AN3901" i="9"/>
  <c r="AK3897" i="9"/>
  <c r="AN3897" i="9"/>
  <c r="AK3893" i="9"/>
  <c r="AN3893" i="9"/>
  <c r="AK3889" i="9"/>
  <c r="AN3889" i="9"/>
  <c r="AK3885" i="9"/>
  <c r="AN3885" i="9"/>
  <c r="AK3881" i="9"/>
  <c r="AN3881" i="9"/>
  <c r="AK3877" i="9"/>
  <c r="AN3877" i="9"/>
  <c r="AK3873" i="9"/>
  <c r="AN3873" i="9"/>
  <c r="AK3869" i="9"/>
  <c r="AN3869" i="9"/>
  <c r="AK3865" i="9"/>
  <c r="AN3865" i="9"/>
  <c r="AK3861" i="9"/>
  <c r="AN3861" i="9"/>
  <c r="AK3857" i="9"/>
  <c r="AN3857" i="9"/>
  <c r="AK3853" i="9"/>
  <c r="AN3853" i="9"/>
  <c r="AK3849" i="9"/>
  <c r="AN3849" i="9"/>
  <c r="AK3845" i="9"/>
  <c r="AN3845" i="9"/>
  <c r="AK3841" i="9"/>
  <c r="AN3841" i="9"/>
  <c r="AK3837" i="9"/>
  <c r="AN3837" i="9"/>
  <c r="AK3833" i="9"/>
  <c r="AN3833" i="9"/>
  <c r="AK3829" i="9"/>
  <c r="AN3829" i="9"/>
  <c r="AK3825" i="9"/>
  <c r="AN3825" i="9"/>
  <c r="AK3821" i="9"/>
  <c r="AN3821" i="9"/>
  <c r="AK3817" i="9"/>
  <c r="AN3817" i="9"/>
  <c r="AK3813" i="9"/>
  <c r="AN3813" i="9"/>
  <c r="AK3809" i="9"/>
  <c r="AN3809" i="9"/>
  <c r="AK3805" i="9"/>
  <c r="AN3805" i="9"/>
  <c r="AK3801" i="9"/>
  <c r="AN3801" i="9"/>
  <c r="AK3797" i="9"/>
  <c r="AN3797" i="9"/>
  <c r="AK3793" i="9"/>
  <c r="AN3793" i="9"/>
  <c r="AK3789" i="9"/>
  <c r="AN3789" i="9"/>
  <c r="AK3785" i="9"/>
  <c r="AN3785" i="9"/>
  <c r="AK3781" i="9"/>
  <c r="AN3781" i="9"/>
  <c r="AK3777" i="9"/>
  <c r="AN3777" i="9"/>
  <c r="AK3773" i="9"/>
  <c r="AN3773" i="9"/>
  <c r="AK3769" i="9"/>
  <c r="AN3769" i="9"/>
  <c r="AK3765" i="9"/>
  <c r="AN3765" i="9"/>
  <c r="AK3761" i="9"/>
  <c r="AN3761" i="9"/>
  <c r="AK3757" i="9"/>
  <c r="AN3757" i="9"/>
  <c r="AK3753" i="9"/>
  <c r="AN3753" i="9"/>
  <c r="AK3749" i="9"/>
  <c r="AN3749" i="9"/>
  <c r="AK3745" i="9"/>
  <c r="AN3745" i="9"/>
  <c r="AK3741" i="9"/>
  <c r="AN3741" i="9"/>
  <c r="AK3737" i="9"/>
  <c r="AN3737" i="9"/>
  <c r="AK3733" i="9"/>
  <c r="AN3733" i="9"/>
  <c r="AK3729" i="9"/>
  <c r="AN3729" i="9"/>
  <c r="AK3725" i="9"/>
  <c r="AN3725" i="9"/>
  <c r="AK3721" i="9"/>
  <c r="AN3721" i="9"/>
  <c r="AK3717" i="9"/>
  <c r="AN3717" i="9"/>
  <c r="AK3713" i="9"/>
  <c r="AN3713" i="9"/>
  <c r="AK3709" i="9"/>
  <c r="AN3709" i="9"/>
  <c r="AK3705" i="9"/>
  <c r="AN3705" i="9"/>
  <c r="AK3701" i="9"/>
  <c r="AN3701" i="9"/>
  <c r="AK3697" i="9"/>
  <c r="AN3697" i="9"/>
  <c r="AK3693" i="9"/>
  <c r="AN3693" i="9"/>
  <c r="AK3689" i="9"/>
  <c r="AN3689" i="9"/>
  <c r="AK3685" i="9"/>
  <c r="AN3685" i="9"/>
  <c r="AK3681" i="9"/>
  <c r="AN3681" i="9"/>
  <c r="AK3677" i="9"/>
  <c r="AN3677" i="9"/>
  <c r="AK3673" i="9"/>
  <c r="AN3673" i="9"/>
  <c r="AK3669" i="9"/>
  <c r="AN3669" i="9"/>
  <c r="AK3665" i="9"/>
  <c r="AN3665" i="9"/>
  <c r="AK3661" i="9"/>
  <c r="AN3661" i="9"/>
  <c r="AK3657" i="9"/>
  <c r="AN3657" i="9"/>
  <c r="AK3653" i="9"/>
  <c r="AN3653" i="9"/>
  <c r="AK3649" i="9"/>
  <c r="AN3649" i="9"/>
  <c r="AK3645" i="9"/>
  <c r="AN3645" i="9"/>
  <c r="AK3641" i="9"/>
  <c r="AN3641" i="9"/>
  <c r="AK3637" i="9"/>
  <c r="AN3637" i="9"/>
  <c r="AK3633" i="9"/>
  <c r="AN3633" i="9"/>
  <c r="AK3629" i="9"/>
  <c r="AN3629" i="9"/>
  <c r="AK3625" i="9"/>
  <c r="AN3625" i="9"/>
  <c r="AK3621" i="9"/>
  <c r="AN3621" i="9"/>
  <c r="AK3617" i="9"/>
  <c r="AN3617" i="9"/>
  <c r="AK3613" i="9"/>
  <c r="AN3613" i="9"/>
  <c r="AK3609" i="9"/>
  <c r="AN3609" i="9"/>
  <c r="AK3605" i="9"/>
  <c r="AN3605" i="9"/>
  <c r="AK3601" i="9"/>
  <c r="AN3601" i="9"/>
  <c r="AK3597" i="9"/>
  <c r="AN3597" i="9"/>
  <c r="AK3593" i="9"/>
  <c r="AN3593" i="9"/>
  <c r="AK3589" i="9"/>
  <c r="AN3589" i="9"/>
  <c r="AK3585" i="9"/>
  <c r="AN3585" i="9"/>
  <c r="AK3581" i="9"/>
  <c r="AN3581" i="9"/>
  <c r="AK3577" i="9"/>
  <c r="AN3577" i="9"/>
  <c r="AK3573" i="9"/>
  <c r="AN3573" i="9"/>
  <c r="AK3569" i="9"/>
  <c r="AN3569" i="9"/>
  <c r="AK3565" i="9"/>
  <c r="AN3565" i="9"/>
  <c r="AK3561" i="9"/>
  <c r="AN3561" i="9"/>
  <c r="AK3557" i="9"/>
  <c r="AN3557" i="9"/>
  <c r="AK3553" i="9"/>
  <c r="AN3553" i="9"/>
  <c r="AK3549" i="9"/>
  <c r="AN3549" i="9"/>
  <c r="AK3545" i="9"/>
  <c r="AN3545" i="9"/>
  <c r="AK3541" i="9"/>
  <c r="AN3541" i="9"/>
  <c r="AK3537" i="9"/>
  <c r="AN3537" i="9"/>
  <c r="AK3533" i="9"/>
  <c r="AN3533" i="9"/>
  <c r="AK3529" i="9"/>
  <c r="AN3529" i="9"/>
  <c r="AK3525" i="9"/>
  <c r="AN3525" i="9"/>
  <c r="AK3521" i="9"/>
  <c r="AN3521" i="9"/>
  <c r="AK3517" i="9"/>
  <c r="AN3517" i="9"/>
  <c r="AK3513" i="9"/>
  <c r="AN3513" i="9"/>
  <c r="AK3509" i="9"/>
  <c r="AN3509" i="9"/>
  <c r="AK3505" i="9"/>
  <c r="AN3505" i="9"/>
  <c r="AK3501" i="9"/>
  <c r="AN3501" i="9"/>
  <c r="AK3497" i="9"/>
  <c r="AN3497" i="9"/>
  <c r="AK3493" i="9"/>
  <c r="AN3493" i="9"/>
  <c r="AK3489" i="9"/>
  <c r="AN3489" i="9"/>
  <c r="AK3485" i="9"/>
  <c r="AN3485" i="9"/>
  <c r="AK3481" i="9"/>
  <c r="AN3481" i="9"/>
  <c r="AK3477" i="9"/>
  <c r="AN3477" i="9"/>
  <c r="AK3473" i="9"/>
  <c r="AN3473" i="9"/>
  <c r="AK3469" i="9"/>
  <c r="AN3469" i="9"/>
  <c r="AK3465" i="9"/>
  <c r="AN3465" i="9"/>
  <c r="AK3461" i="9"/>
  <c r="AN3461" i="9"/>
  <c r="AK3457" i="9"/>
  <c r="AN3457" i="9"/>
  <c r="AK3453" i="9"/>
  <c r="AN3453" i="9"/>
  <c r="AK3449" i="9"/>
  <c r="AN3449" i="9"/>
  <c r="AK3445" i="9"/>
  <c r="AN3445" i="9"/>
  <c r="AK3441" i="9"/>
  <c r="AN3441" i="9"/>
  <c r="AK3437" i="9"/>
  <c r="AN3437" i="9"/>
  <c r="AK3433" i="9"/>
  <c r="AN3433" i="9"/>
  <c r="AK3429" i="9"/>
  <c r="AN3429" i="9"/>
  <c r="AK3425" i="9"/>
  <c r="AN3425" i="9"/>
  <c r="AK3421" i="9"/>
  <c r="AN3421" i="9"/>
  <c r="AK3417" i="9"/>
  <c r="AN3417" i="9"/>
  <c r="AK3413" i="9"/>
  <c r="AN3413" i="9"/>
  <c r="AK3409" i="9"/>
  <c r="AN3409" i="9"/>
  <c r="AK3405" i="9"/>
  <c r="AN3405" i="9"/>
  <c r="AK3401" i="9"/>
  <c r="AN3401" i="9"/>
  <c r="AK3397" i="9"/>
  <c r="AN3397" i="9"/>
  <c r="AK3393" i="9"/>
  <c r="AN3393" i="9"/>
  <c r="AK3389" i="9"/>
  <c r="AN3389" i="9"/>
  <c r="AK3385" i="9"/>
  <c r="AN3385" i="9"/>
  <c r="AK3381" i="9"/>
  <c r="AN3381" i="9"/>
  <c r="AK3377" i="9"/>
  <c r="AN3377" i="9"/>
  <c r="AK3373" i="9"/>
  <c r="AN3373" i="9"/>
  <c r="AK3369" i="9"/>
  <c r="AN3369" i="9"/>
  <c r="AK3365" i="9"/>
  <c r="AN3365" i="9"/>
  <c r="AK3361" i="9"/>
  <c r="AN3361" i="9"/>
  <c r="AK3357" i="9"/>
  <c r="AN3357" i="9"/>
  <c r="AK3353" i="9"/>
  <c r="AN3353" i="9"/>
  <c r="AK3349" i="9"/>
  <c r="AN3349" i="9"/>
  <c r="AK3345" i="9"/>
  <c r="AN3345" i="9"/>
  <c r="AK3341" i="9"/>
  <c r="AN3341" i="9"/>
  <c r="AK3337" i="9"/>
  <c r="AN3337" i="9"/>
  <c r="AK3333" i="9"/>
  <c r="AN3333" i="9"/>
  <c r="AK3329" i="9"/>
  <c r="AN3329" i="9"/>
  <c r="AK3325" i="9"/>
  <c r="AN3325" i="9"/>
  <c r="AK3321" i="9"/>
  <c r="AN3321" i="9"/>
  <c r="AK3317" i="9"/>
  <c r="AN3317" i="9"/>
  <c r="AK3313" i="9"/>
  <c r="AN3313" i="9"/>
  <c r="AK3309" i="9"/>
  <c r="AN3309" i="9"/>
  <c r="AK3305" i="9"/>
  <c r="AN3305" i="9"/>
  <c r="AK3301" i="9"/>
  <c r="AN3301" i="9"/>
  <c r="AK3297" i="9"/>
  <c r="AN3297" i="9"/>
  <c r="AK3293" i="9"/>
  <c r="AN3293" i="9"/>
  <c r="AK3289" i="9"/>
  <c r="AN3289" i="9"/>
  <c r="AK3285" i="9"/>
  <c r="AN3285" i="9"/>
  <c r="AK3281" i="9"/>
  <c r="AN3281" i="9"/>
  <c r="AK3277" i="9"/>
  <c r="AN3277" i="9"/>
  <c r="AK3273" i="9"/>
  <c r="AN3273" i="9"/>
  <c r="AK3269" i="9"/>
  <c r="AN3269" i="9"/>
  <c r="AK3265" i="9"/>
  <c r="AN3265" i="9"/>
  <c r="AK3261" i="9"/>
  <c r="AN3261" i="9"/>
  <c r="AK3257" i="9"/>
  <c r="AN3257" i="9"/>
  <c r="AK3253" i="9"/>
  <c r="AN3253" i="9"/>
  <c r="AK3249" i="9"/>
  <c r="AN3249" i="9"/>
  <c r="AK3245" i="9"/>
  <c r="AN3245" i="9"/>
  <c r="AK3241" i="9"/>
  <c r="AN3241" i="9"/>
  <c r="AK3237" i="9"/>
  <c r="AN3237" i="9"/>
  <c r="AK3233" i="9"/>
  <c r="AN3233" i="9"/>
  <c r="AK3229" i="9"/>
  <c r="AN3229" i="9"/>
  <c r="AK3225" i="9"/>
  <c r="AN3225" i="9"/>
  <c r="AK3221" i="9"/>
  <c r="AN3221" i="9"/>
  <c r="AK3217" i="9"/>
  <c r="AN3217" i="9"/>
  <c r="AK3213" i="9"/>
  <c r="AN3213" i="9"/>
  <c r="AK3209" i="9"/>
  <c r="AN3209" i="9"/>
  <c r="AK3205" i="9"/>
  <c r="AN3205" i="9"/>
  <c r="AK3201" i="9"/>
  <c r="AN3201" i="9"/>
  <c r="AK3197" i="9"/>
  <c r="AN3197" i="9"/>
  <c r="AK3193" i="9"/>
  <c r="AN3193" i="9"/>
  <c r="AK3189" i="9"/>
  <c r="AN3189" i="9"/>
  <c r="AK3185" i="9"/>
  <c r="AN3185" i="9"/>
  <c r="AK3181" i="9"/>
  <c r="AN3181" i="9"/>
  <c r="AK3177" i="9"/>
  <c r="AN3177" i="9"/>
  <c r="AK3173" i="9"/>
  <c r="AN3173" i="9"/>
  <c r="AK3169" i="9"/>
  <c r="AN3169" i="9"/>
  <c r="AK3165" i="9"/>
  <c r="AN3165" i="9"/>
  <c r="AK3161" i="9"/>
  <c r="AN3161" i="9"/>
  <c r="AK3157" i="9"/>
  <c r="AN3157" i="9"/>
  <c r="AK3153" i="9"/>
  <c r="AN3153" i="9"/>
  <c r="AK3149" i="9"/>
  <c r="AN3149" i="9"/>
  <c r="AK3145" i="9"/>
  <c r="AN3145" i="9"/>
  <c r="AK3141" i="9"/>
  <c r="AN3141" i="9"/>
  <c r="AK3137" i="9"/>
  <c r="AN3137" i="9"/>
  <c r="AK3133" i="9"/>
  <c r="AN3133" i="9"/>
  <c r="AK3129" i="9"/>
  <c r="AN3129" i="9"/>
  <c r="AK3125" i="9"/>
  <c r="AN3125" i="9"/>
  <c r="AK3121" i="9"/>
  <c r="AN3121" i="9"/>
  <c r="AK3117" i="9"/>
  <c r="AN3117" i="9"/>
  <c r="AK3113" i="9"/>
  <c r="AN3113" i="9"/>
  <c r="AK3109" i="9"/>
  <c r="AN3109" i="9"/>
  <c r="AK3105" i="9"/>
  <c r="AN3105" i="9"/>
  <c r="AK3101" i="9"/>
  <c r="AN3101" i="9"/>
  <c r="AK3097" i="9"/>
  <c r="AN3097" i="9"/>
  <c r="AK3093" i="9"/>
  <c r="AN3093" i="9"/>
  <c r="AK3089" i="9"/>
  <c r="AN3089" i="9"/>
  <c r="AK3085" i="9"/>
  <c r="AN3085" i="9"/>
  <c r="AK3081" i="9"/>
  <c r="AN3081" i="9"/>
  <c r="AK3077" i="9"/>
  <c r="AN3077" i="9"/>
  <c r="AK3073" i="9"/>
  <c r="AN3073" i="9"/>
  <c r="AK3069" i="9"/>
  <c r="AN3069" i="9"/>
  <c r="AK3065" i="9"/>
  <c r="AN3065" i="9"/>
  <c r="AK3061" i="9"/>
  <c r="AN3061" i="9"/>
  <c r="AK3057" i="9"/>
  <c r="AN3057" i="9"/>
  <c r="AK3053" i="9"/>
  <c r="AN3053" i="9"/>
  <c r="AK3049" i="9"/>
  <c r="AN3049" i="9"/>
  <c r="AK3045" i="9"/>
  <c r="AN3045" i="9"/>
  <c r="AK3041" i="9"/>
  <c r="AN3041" i="9"/>
  <c r="AK3037" i="9"/>
  <c r="AN3037" i="9"/>
  <c r="AK3033" i="9"/>
  <c r="AN3033" i="9"/>
  <c r="AK3029" i="9"/>
  <c r="AN3029" i="9"/>
  <c r="AK3025" i="9"/>
  <c r="AN3025" i="9"/>
  <c r="AK3021" i="9"/>
  <c r="AN3021" i="9"/>
  <c r="AK3017" i="9"/>
  <c r="AN3017" i="9"/>
  <c r="AK3013" i="9"/>
  <c r="AN3013" i="9"/>
  <c r="AK3009" i="9"/>
  <c r="AN3009" i="9"/>
  <c r="AK3005" i="9"/>
  <c r="AN3005" i="9"/>
  <c r="AK3001" i="9"/>
  <c r="AN3001" i="9"/>
  <c r="AK2997" i="9"/>
  <c r="AN2997" i="9"/>
  <c r="AK2993" i="9"/>
  <c r="AN2993" i="9"/>
  <c r="AK2989" i="9"/>
  <c r="AN2989" i="9"/>
  <c r="AK2985" i="9"/>
  <c r="AN2985" i="9"/>
  <c r="AK2981" i="9"/>
  <c r="AN2981" i="9"/>
  <c r="AK2977" i="9"/>
  <c r="AN2977" i="9"/>
  <c r="AK2973" i="9"/>
  <c r="AN2973" i="9"/>
  <c r="AK2969" i="9"/>
  <c r="AN2969" i="9"/>
  <c r="AK2965" i="9"/>
  <c r="AN2965" i="9"/>
  <c r="AK2961" i="9"/>
  <c r="AN2961" i="9"/>
  <c r="AK2957" i="9"/>
  <c r="AN2957" i="9"/>
  <c r="AK2953" i="9"/>
  <c r="AN2953" i="9"/>
  <c r="AK2949" i="9"/>
  <c r="AN2949" i="9"/>
  <c r="AK2945" i="9"/>
  <c r="AN2945" i="9"/>
  <c r="AK2941" i="9"/>
  <c r="AN2941" i="9"/>
  <c r="AK2937" i="9"/>
  <c r="AN2937" i="9"/>
  <c r="AK2933" i="9"/>
  <c r="AN2933" i="9"/>
  <c r="AK2929" i="9"/>
  <c r="AN2929" i="9"/>
  <c r="AK2925" i="9"/>
  <c r="AN2925" i="9"/>
  <c r="AK2921" i="9"/>
  <c r="AN2921" i="9"/>
  <c r="AK2917" i="9"/>
  <c r="AN2917" i="9"/>
  <c r="AK2913" i="9"/>
  <c r="AN2913" i="9"/>
  <c r="AK2909" i="9"/>
  <c r="AN2909" i="9"/>
  <c r="AK2905" i="9"/>
  <c r="AN2905" i="9"/>
  <c r="AK2901" i="9"/>
  <c r="AN2901" i="9"/>
  <c r="AK2897" i="9"/>
  <c r="AN2897" i="9"/>
  <c r="AK2893" i="9"/>
  <c r="AN2893" i="9"/>
  <c r="AK2889" i="9"/>
  <c r="AN2889" i="9"/>
  <c r="AK2885" i="9"/>
  <c r="AN2885" i="9"/>
  <c r="AK2881" i="9"/>
  <c r="AN2881" i="9"/>
  <c r="AK2877" i="9"/>
  <c r="AN2877" i="9"/>
  <c r="AK2873" i="9"/>
  <c r="AN2873" i="9"/>
  <c r="AK2869" i="9"/>
  <c r="AN2869" i="9"/>
  <c r="AK2865" i="9"/>
  <c r="AN2865" i="9"/>
  <c r="AK2861" i="9"/>
  <c r="AN2861" i="9"/>
  <c r="AK2857" i="9"/>
  <c r="AN2857" i="9"/>
  <c r="AK2853" i="9"/>
  <c r="AN2853" i="9"/>
  <c r="AK2849" i="9"/>
  <c r="AN2849" i="9"/>
  <c r="AK2845" i="9"/>
  <c r="AN2845" i="9"/>
  <c r="AK2841" i="9"/>
  <c r="AN2841" i="9"/>
  <c r="AK2837" i="9"/>
  <c r="AN2837" i="9"/>
  <c r="AK2833" i="9"/>
  <c r="AN2833" i="9"/>
  <c r="AK2829" i="9"/>
  <c r="AN2829" i="9"/>
  <c r="AK2825" i="9"/>
  <c r="AN2825" i="9"/>
  <c r="AK2821" i="9"/>
  <c r="AN2821" i="9"/>
  <c r="AK2817" i="9"/>
  <c r="AN2817" i="9"/>
  <c r="AK2813" i="9"/>
  <c r="AN2813" i="9"/>
  <c r="AK2809" i="9"/>
  <c r="AN2809" i="9"/>
  <c r="AK2805" i="9"/>
  <c r="AN2805" i="9"/>
  <c r="AK2801" i="9"/>
  <c r="AN2801" i="9"/>
  <c r="AK2797" i="9"/>
  <c r="AN2797" i="9"/>
  <c r="AK2793" i="9"/>
  <c r="AN2793" i="9"/>
  <c r="AK2789" i="9"/>
  <c r="AN2789" i="9"/>
  <c r="AK2785" i="9"/>
  <c r="AN2785" i="9"/>
  <c r="AK2781" i="9"/>
  <c r="AN2781" i="9"/>
  <c r="AK2777" i="9"/>
  <c r="AN2777" i="9"/>
  <c r="AK2773" i="9"/>
  <c r="AN2773" i="9"/>
  <c r="AK2769" i="9"/>
  <c r="AN2769" i="9"/>
  <c r="AK2765" i="9"/>
  <c r="AN2765" i="9"/>
  <c r="AK2761" i="9"/>
  <c r="AN2761" i="9"/>
  <c r="AK2757" i="9"/>
  <c r="AN2757" i="9"/>
  <c r="AK2753" i="9"/>
  <c r="AN2753" i="9"/>
  <c r="AK2749" i="9"/>
  <c r="AN2749" i="9"/>
  <c r="AK2745" i="9"/>
  <c r="AN2745" i="9"/>
  <c r="AK2741" i="9"/>
  <c r="AN2741" i="9"/>
  <c r="AK2737" i="9"/>
  <c r="AN2737" i="9"/>
  <c r="AK2733" i="9"/>
  <c r="AN2733" i="9"/>
  <c r="AK2729" i="9"/>
  <c r="AN2729" i="9"/>
  <c r="AK2725" i="9"/>
  <c r="AN2725" i="9"/>
  <c r="AK2721" i="9"/>
  <c r="AN2721" i="9"/>
  <c r="AK2717" i="9"/>
  <c r="AN2717" i="9"/>
  <c r="AK2713" i="9"/>
  <c r="AN2713" i="9"/>
  <c r="AK2709" i="9"/>
  <c r="AN2709" i="9"/>
  <c r="AK2705" i="9"/>
  <c r="AN2705" i="9"/>
  <c r="AK2701" i="9"/>
  <c r="AN2701" i="9"/>
  <c r="AK2697" i="9"/>
  <c r="AN2697" i="9"/>
  <c r="AK2693" i="9"/>
  <c r="AN2693" i="9"/>
  <c r="AK2689" i="9"/>
  <c r="AN2689" i="9"/>
  <c r="AK2685" i="9"/>
  <c r="AN2685" i="9"/>
  <c r="AK2681" i="9"/>
  <c r="AN2681" i="9"/>
  <c r="AK2677" i="9"/>
  <c r="AN2677" i="9"/>
  <c r="AK2673" i="9"/>
  <c r="AN2673" i="9"/>
  <c r="AK2669" i="9"/>
  <c r="AN2669" i="9"/>
  <c r="AK2665" i="9"/>
  <c r="AN2665" i="9"/>
  <c r="AK2661" i="9"/>
  <c r="AN2661" i="9"/>
  <c r="AK2657" i="9"/>
  <c r="AN2657" i="9"/>
  <c r="AK2653" i="9"/>
  <c r="AN2653" i="9"/>
  <c r="AK2649" i="9"/>
  <c r="AN2649" i="9"/>
  <c r="AK2645" i="9"/>
  <c r="AN2645" i="9"/>
  <c r="AK2641" i="9"/>
  <c r="AN2641" i="9"/>
  <c r="AK2637" i="9"/>
  <c r="AN2637" i="9"/>
  <c r="AK2633" i="9"/>
  <c r="AN2633" i="9"/>
  <c r="AK2629" i="9"/>
  <c r="AN2629" i="9"/>
  <c r="AK2625" i="9"/>
  <c r="AN2625" i="9"/>
  <c r="AK2621" i="9"/>
  <c r="AN2621" i="9"/>
  <c r="AK2617" i="9"/>
  <c r="AN2617" i="9"/>
  <c r="AK2613" i="9"/>
  <c r="AN2613" i="9"/>
  <c r="AK2609" i="9"/>
  <c r="AN2609" i="9"/>
  <c r="AK2605" i="9"/>
  <c r="AN2605" i="9"/>
  <c r="AK2601" i="9"/>
  <c r="AN2601" i="9"/>
  <c r="AK2597" i="9"/>
  <c r="AN2597" i="9"/>
  <c r="AK2593" i="9"/>
  <c r="AN2593" i="9"/>
  <c r="AK2589" i="9"/>
  <c r="AN2589" i="9"/>
  <c r="AK2585" i="9"/>
  <c r="AN2585" i="9"/>
  <c r="AK2581" i="9"/>
  <c r="AN2581" i="9"/>
  <c r="AK2577" i="9"/>
  <c r="AN2577" i="9"/>
  <c r="AK2573" i="9"/>
  <c r="AN2573" i="9"/>
  <c r="AK2569" i="9"/>
  <c r="AN2569" i="9"/>
  <c r="AK2565" i="9"/>
  <c r="AN2565" i="9"/>
  <c r="AK2561" i="9"/>
  <c r="AN2561" i="9"/>
  <c r="AK2557" i="9"/>
  <c r="AN2557" i="9"/>
  <c r="AK2553" i="9"/>
  <c r="AN2553" i="9"/>
  <c r="AK2549" i="9"/>
  <c r="AN2549" i="9"/>
  <c r="AK2545" i="9"/>
  <c r="AN2545" i="9"/>
  <c r="AK2541" i="9"/>
  <c r="AN2541" i="9"/>
  <c r="AK2537" i="9"/>
  <c r="AN2537" i="9"/>
  <c r="AK2533" i="9"/>
  <c r="AN2533" i="9"/>
  <c r="AK2529" i="9"/>
  <c r="AN2529" i="9"/>
  <c r="AK2525" i="9"/>
  <c r="AN2525" i="9"/>
  <c r="AK2521" i="9"/>
  <c r="AN2521" i="9"/>
  <c r="AK2517" i="9"/>
  <c r="AN2517" i="9"/>
  <c r="AK2513" i="9"/>
  <c r="AN2513" i="9"/>
  <c r="AK2509" i="9"/>
  <c r="AN2509" i="9"/>
  <c r="AK2505" i="9"/>
  <c r="AN2505" i="9"/>
  <c r="AK2501" i="9"/>
  <c r="AN2501" i="9"/>
  <c r="AK2497" i="9"/>
  <c r="AN2497" i="9"/>
  <c r="AK2493" i="9"/>
  <c r="AN2493" i="9"/>
  <c r="AK2489" i="9"/>
  <c r="AN2489" i="9"/>
  <c r="AK2485" i="9"/>
  <c r="AN2485" i="9"/>
  <c r="AK2481" i="9"/>
  <c r="AN2481" i="9"/>
  <c r="AK2477" i="9"/>
  <c r="AN2477" i="9"/>
  <c r="AK2473" i="9"/>
  <c r="AN2473" i="9"/>
  <c r="AK2469" i="9"/>
  <c r="AN2469" i="9"/>
  <c r="AK2465" i="9"/>
  <c r="AN2465" i="9"/>
  <c r="AK2461" i="9"/>
  <c r="AN2461" i="9"/>
  <c r="AK2457" i="9"/>
  <c r="AN2457" i="9"/>
  <c r="AK2453" i="9"/>
  <c r="AN2453" i="9"/>
  <c r="AK2449" i="9"/>
  <c r="AN2449" i="9"/>
  <c r="AK2445" i="9"/>
  <c r="AN2445" i="9"/>
  <c r="AK2441" i="9"/>
  <c r="AN2441" i="9"/>
  <c r="AK2437" i="9"/>
  <c r="AN2437" i="9"/>
  <c r="AK2433" i="9"/>
  <c r="AN2433" i="9"/>
  <c r="AK2429" i="9"/>
  <c r="AN2429" i="9"/>
  <c r="AK2425" i="9"/>
  <c r="AN2425" i="9"/>
  <c r="AK2421" i="9"/>
  <c r="AN2421" i="9"/>
  <c r="AK2417" i="9"/>
  <c r="AN2417" i="9"/>
  <c r="AK2413" i="9"/>
  <c r="AN2413" i="9"/>
  <c r="AK2409" i="9"/>
  <c r="AN2409" i="9"/>
  <c r="AK2405" i="9"/>
  <c r="AN2405" i="9"/>
  <c r="AK2401" i="9"/>
  <c r="AN2401" i="9"/>
  <c r="AK2397" i="9"/>
  <c r="AN2397" i="9"/>
  <c r="AK2393" i="9"/>
  <c r="AN2393" i="9"/>
  <c r="AK2389" i="9"/>
  <c r="AN2389" i="9"/>
  <c r="AK2385" i="9"/>
  <c r="AN2385" i="9"/>
  <c r="AK2381" i="9"/>
  <c r="AN2381" i="9"/>
  <c r="AK2377" i="9"/>
  <c r="AN2377" i="9"/>
  <c r="AK2373" i="9"/>
  <c r="AN2373" i="9"/>
  <c r="AK2369" i="9"/>
  <c r="AN2369" i="9"/>
  <c r="AK2365" i="9"/>
  <c r="AN2365" i="9"/>
  <c r="AK2361" i="9"/>
  <c r="AN2361" i="9"/>
  <c r="AK2357" i="9"/>
  <c r="AN2357" i="9"/>
  <c r="AK2353" i="9"/>
  <c r="AN2353" i="9"/>
  <c r="AK2349" i="9"/>
  <c r="AN2349" i="9"/>
  <c r="AK2345" i="9"/>
  <c r="AN2345" i="9"/>
  <c r="AK2341" i="9"/>
  <c r="AN2341" i="9"/>
  <c r="AK2337" i="9"/>
  <c r="AN2337" i="9"/>
  <c r="AK2333" i="9"/>
  <c r="AN2333" i="9"/>
  <c r="AK2329" i="9"/>
  <c r="AN2329" i="9"/>
  <c r="AK2325" i="9"/>
  <c r="AN2325" i="9"/>
  <c r="AK2321" i="9"/>
  <c r="AN2321" i="9"/>
  <c r="AK2317" i="9"/>
  <c r="AN2317" i="9"/>
  <c r="AK2313" i="9"/>
  <c r="AN2313" i="9"/>
  <c r="AK2309" i="9"/>
  <c r="AN2309" i="9"/>
  <c r="AK2305" i="9"/>
  <c r="AN2305" i="9"/>
  <c r="AK2301" i="9"/>
  <c r="AN2301" i="9"/>
  <c r="AK2297" i="9"/>
  <c r="AN2297" i="9"/>
  <c r="AK2293" i="9"/>
  <c r="AN2293" i="9"/>
  <c r="AK2289" i="9"/>
  <c r="AN2289" i="9"/>
  <c r="AK2285" i="9"/>
  <c r="AN2285" i="9"/>
  <c r="AK2281" i="9"/>
  <c r="AN2281" i="9"/>
  <c r="AK2277" i="9"/>
  <c r="AN2277" i="9"/>
  <c r="AK2273" i="9"/>
  <c r="AN2273" i="9"/>
  <c r="AK2269" i="9"/>
  <c r="AN2269" i="9"/>
  <c r="AK2265" i="9"/>
  <c r="AN2265" i="9"/>
  <c r="AK2261" i="9"/>
  <c r="AN2261" i="9"/>
  <c r="AK2257" i="9"/>
  <c r="AN2257" i="9"/>
  <c r="AK2253" i="9"/>
  <c r="AN2253" i="9"/>
  <c r="AK2249" i="9"/>
  <c r="AN2249" i="9"/>
  <c r="AK2245" i="9"/>
  <c r="AN2245" i="9"/>
  <c r="AK2241" i="9"/>
  <c r="AN2241" i="9"/>
  <c r="AK2237" i="9"/>
  <c r="AN2237" i="9"/>
  <c r="AK2233" i="9"/>
  <c r="AN2233" i="9"/>
  <c r="AK2229" i="9"/>
  <c r="AN2229" i="9"/>
  <c r="AK2225" i="9"/>
  <c r="AN2225" i="9"/>
  <c r="AK2221" i="9"/>
  <c r="AN2221" i="9"/>
  <c r="AK2217" i="9"/>
  <c r="AN2217" i="9"/>
  <c r="AK2213" i="9"/>
  <c r="AN2213" i="9"/>
  <c r="AK2209" i="9"/>
  <c r="AN2209" i="9"/>
  <c r="AK2205" i="9"/>
  <c r="AN2205" i="9"/>
  <c r="AK2201" i="9"/>
  <c r="AN2201" i="9"/>
  <c r="AK2197" i="9"/>
  <c r="AN2197" i="9"/>
  <c r="AK2193" i="9"/>
  <c r="AN2193" i="9"/>
  <c r="AK2189" i="9"/>
  <c r="AN2189" i="9"/>
  <c r="AK2185" i="9"/>
  <c r="AN2185" i="9"/>
  <c r="AK2181" i="9"/>
  <c r="AN2181" i="9"/>
  <c r="AK2177" i="9"/>
  <c r="AN2177" i="9"/>
  <c r="AK2173" i="9"/>
  <c r="AN2173" i="9"/>
  <c r="AK2169" i="9"/>
  <c r="AN2169" i="9"/>
  <c r="AK2165" i="9"/>
  <c r="AN2165" i="9"/>
  <c r="AK2161" i="9"/>
  <c r="AN2161" i="9"/>
  <c r="AK2157" i="9"/>
  <c r="AN2157" i="9"/>
  <c r="AK2153" i="9"/>
  <c r="AN2153" i="9"/>
  <c r="AK2149" i="9"/>
  <c r="AN2149" i="9"/>
  <c r="AK2145" i="9"/>
  <c r="AN2145" i="9"/>
  <c r="AK2141" i="9"/>
  <c r="AN2141" i="9"/>
  <c r="AK2137" i="9"/>
  <c r="AN2137" i="9"/>
  <c r="AK2133" i="9"/>
  <c r="AN2133" i="9"/>
  <c r="AK2129" i="9"/>
  <c r="AN2129" i="9"/>
  <c r="AK2125" i="9"/>
  <c r="AN2125" i="9"/>
  <c r="AK2121" i="9"/>
  <c r="AN2121" i="9"/>
  <c r="AK2117" i="9"/>
  <c r="AN2117" i="9"/>
  <c r="AK2113" i="9"/>
  <c r="AN2113" i="9"/>
  <c r="AK2109" i="9"/>
  <c r="AN2109" i="9"/>
  <c r="AK2105" i="9"/>
  <c r="AN2105" i="9"/>
  <c r="AK2101" i="9"/>
  <c r="AN2101" i="9"/>
  <c r="AK2097" i="9"/>
  <c r="AN2097" i="9"/>
  <c r="AK2093" i="9"/>
  <c r="AN2093" i="9"/>
  <c r="AK2089" i="9"/>
  <c r="AN2089" i="9"/>
  <c r="AK2085" i="9"/>
  <c r="AN2085" i="9"/>
  <c r="AK2081" i="9"/>
  <c r="AN2081" i="9"/>
  <c r="AK2077" i="9"/>
  <c r="AN2077" i="9"/>
  <c r="AK2073" i="9"/>
  <c r="AN2073" i="9"/>
  <c r="AK2069" i="9"/>
  <c r="AN2069" i="9"/>
  <c r="AK2065" i="9"/>
  <c r="AN2065" i="9"/>
  <c r="AK2061" i="9"/>
  <c r="AN2061" i="9"/>
  <c r="AK2057" i="9"/>
  <c r="AN2057" i="9"/>
  <c r="AK2053" i="9"/>
  <c r="AN2053" i="9"/>
  <c r="AK2049" i="9"/>
  <c r="AN2049" i="9"/>
  <c r="AK2045" i="9"/>
  <c r="AN2045" i="9"/>
  <c r="AK2041" i="9"/>
  <c r="AN2041" i="9"/>
  <c r="AK2037" i="9"/>
  <c r="AN2037" i="9"/>
  <c r="AK2033" i="9"/>
  <c r="AN2033" i="9"/>
  <c r="AK2029" i="9"/>
  <c r="AN2029" i="9"/>
  <c r="AK2025" i="9"/>
  <c r="AN2025" i="9"/>
  <c r="AK2021" i="9"/>
  <c r="AN2021" i="9"/>
  <c r="AK2017" i="9"/>
  <c r="AN2017" i="9"/>
  <c r="AK2013" i="9"/>
  <c r="AN2013" i="9"/>
  <c r="AK2009" i="9"/>
  <c r="AN2009" i="9"/>
  <c r="AK2005" i="9"/>
  <c r="AN2005" i="9"/>
  <c r="AK2001" i="9"/>
  <c r="AN2001" i="9"/>
  <c r="AK1997" i="9"/>
  <c r="AN1997" i="9"/>
  <c r="AK1993" i="9"/>
  <c r="AN1993" i="9"/>
  <c r="AK1989" i="9"/>
  <c r="AN1989" i="9"/>
  <c r="AK1985" i="9"/>
  <c r="AN1985" i="9"/>
  <c r="AK1981" i="9"/>
  <c r="AN1981" i="9"/>
  <c r="AK1977" i="9"/>
  <c r="AN1977" i="9"/>
  <c r="AK1973" i="9"/>
  <c r="AN1973" i="9"/>
  <c r="AK1969" i="9"/>
  <c r="AN1969" i="9"/>
  <c r="AK1965" i="9"/>
  <c r="AN1965" i="9"/>
  <c r="AK1961" i="9"/>
  <c r="AN1961" i="9"/>
  <c r="AK1957" i="9"/>
  <c r="AN1957" i="9"/>
  <c r="AK1953" i="9"/>
  <c r="AN1953" i="9"/>
  <c r="AK1949" i="9"/>
  <c r="AN1949" i="9"/>
  <c r="AK1945" i="9"/>
  <c r="AN1945" i="9"/>
  <c r="AK1941" i="9"/>
  <c r="AN1941" i="9"/>
  <c r="AK1937" i="9"/>
  <c r="AN1937" i="9"/>
  <c r="AK1933" i="9"/>
  <c r="AN1933" i="9"/>
  <c r="AK1929" i="9"/>
  <c r="AN1929" i="9"/>
  <c r="AK1925" i="9"/>
  <c r="AN1925" i="9"/>
  <c r="AK1921" i="9"/>
  <c r="AN1921" i="9"/>
  <c r="AK1917" i="9"/>
  <c r="AN1917" i="9"/>
  <c r="AK1913" i="9"/>
  <c r="AN1913" i="9"/>
  <c r="AK1909" i="9"/>
  <c r="AN1909" i="9"/>
  <c r="AK1905" i="9"/>
  <c r="AN1905" i="9"/>
  <c r="AK1901" i="9"/>
  <c r="AN1901" i="9"/>
  <c r="AK1897" i="9"/>
  <c r="AN1897" i="9"/>
  <c r="AK1893" i="9"/>
  <c r="AN1893" i="9"/>
  <c r="AK1889" i="9"/>
  <c r="AN1889" i="9"/>
  <c r="AK1885" i="9"/>
  <c r="AN1885" i="9"/>
  <c r="AK1881" i="9"/>
  <c r="AN1881" i="9"/>
  <c r="AK1877" i="9"/>
  <c r="AN1877" i="9"/>
  <c r="AK1873" i="9"/>
  <c r="AN1873" i="9"/>
  <c r="AK1869" i="9"/>
  <c r="AN1869" i="9"/>
  <c r="AK1865" i="9"/>
  <c r="AN1865" i="9"/>
  <c r="AK1861" i="9"/>
  <c r="AN1861" i="9"/>
  <c r="AK1857" i="9"/>
  <c r="AN1857" i="9"/>
  <c r="AK1853" i="9"/>
  <c r="AN1853" i="9"/>
  <c r="AK1849" i="9"/>
  <c r="AN1849" i="9"/>
  <c r="AK1845" i="9"/>
  <c r="AN1845" i="9"/>
  <c r="AK1841" i="9"/>
  <c r="AN1841" i="9"/>
  <c r="AK1837" i="9"/>
  <c r="AN1837" i="9"/>
  <c r="AK1833" i="9"/>
  <c r="AN1833" i="9"/>
  <c r="AK1829" i="9"/>
  <c r="AN1829" i="9"/>
  <c r="AK1825" i="9"/>
  <c r="AN1825" i="9"/>
  <c r="AK1821" i="9"/>
  <c r="AN1821" i="9"/>
  <c r="AK1817" i="9"/>
  <c r="AN1817" i="9"/>
  <c r="AK1813" i="9"/>
  <c r="AN1813" i="9"/>
  <c r="AK1809" i="9"/>
  <c r="AN1809" i="9"/>
  <c r="AK1805" i="9"/>
  <c r="AN1805" i="9"/>
  <c r="AK1801" i="9"/>
  <c r="AN1801" i="9"/>
  <c r="AK1797" i="9"/>
  <c r="AN1797" i="9"/>
  <c r="AK1793" i="9"/>
  <c r="AN1793" i="9"/>
  <c r="AK1789" i="9"/>
  <c r="AN1789" i="9"/>
  <c r="AK1785" i="9"/>
  <c r="AN1785" i="9"/>
  <c r="AK1781" i="9"/>
  <c r="AN1781" i="9"/>
  <c r="AK1777" i="9"/>
  <c r="AN1777" i="9"/>
  <c r="AK1773" i="9"/>
  <c r="AN1773" i="9"/>
  <c r="AK1769" i="9"/>
  <c r="AN1769" i="9"/>
  <c r="AK1765" i="9"/>
  <c r="AN1765" i="9"/>
  <c r="AK1761" i="9"/>
  <c r="AN1761" i="9"/>
  <c r="AK1757" i="9"/>
  <c r="AN1757" i="9"/>
  <c r="AK1753" i="9"/>
  <c r="AN1753" i="9"/>
  <c r="AK1749" i="9"/>
  <c r="AN1749" i="9"/>
  <c r="AK1745" i="9"/>
  <c r="AN1745" i="9"/>
  <c r="AK1741" i="9"/>
  <c r="AN1741" i="9"/>
  <c r="AK1737" i="9"/>
  <c r="AN1737" i="9"/>
  <c r="AK1733" i="9"/>
  <c r="AN1733" i="9"/>
  <c r="AK1729" i="9"/>
  <c r="AN1729" i="9"/>
  <c r="AK1725" i="9"/>
  <c r="AN1725" i="9"/>
  <c r="AK1721" i="9"/>
  <c r="AN1721" i="9"/>
  <c r="AK1717" i="9"/>
  <c r="AN1717" i="9"/>
  <c r="AK1713" i="9"/>
  <c r="AN1713" i="9"/>
  <c r="AK1709" i="9"/>
  <c r="AN1709" i="9"/>
  <c r="AK1705" i="9"/>
  <c r="AN1705" i="9"/>
  <c r="AK1701" i="9"/>
  <c r="AN1701" i="9"/>
  <c r="AK1697" i="9"/>
  <c r="AN1697" i="9"/>
  <c r="AK1693" i="9"/>
  <c r="AN1693" i="9"/>
  <c r="AK1689" i="9"/>
  <c r="AN1689" i="9"/>
  <c r="AK1685" i="9"/>
  <c r="AN1685" i="9"/>
  <c r="AK1681" i="9"/>
  <c r="AN1681" i="9"/>
  <c r="AK1677" i="9"/>
  <c r="AN1677" i="9"/>
  <c r="AK1673" i="9"/>
  <c r="AN1673" i="9"/>
  <c r="AK1669" i="9"/>
  <c r="AN1669" i="9"/>
  <c r="AK1665" i="9"/>
  <c r="AN1665" i="9"/>
  <c r="AK1661" i="9"/>
  <c r="AN1661" i="9"/>
  <c r="AK1657" i="9"/>
  <c r="AN1657" i="9"/>
  <c r="AK1653" i="9"/>
  <c r="AN1653" i="9"/>
  <c r="AK1649" i="9"/>
  <c r="AN1649" i="9"/>
  <c r="AK1645" i="9"/>
  <c r="AN1645" i="9"/>
  <c r="AK1641" i="9"/>
  <c r="AN1641" i="9"/>
  <c r="AK1637" i="9"/>
  <c r="AN1637" i="9"/>
  <c r="AK1633" i="9"/>
  <c r="AN1633" i="9"/>
  <c r="AK1629" i="9"/>
  <c r="AN1629" i="9"/>
  <c r="AK1625" i="9"/>
  <c r="AN1625" i="9"/>
  <c r="AK1621" i="9"/>
  <c r="AN1621" i="9"/>
  <c r="AK1617" i="9"/>
  <c r="AN1617" i="9"/>
  <c r="AK1613" i="9"/>
  <c r="AN1613" i="9"/>
  <c r="AK1609" i="9"/>
  <c r="AN1609" i="9"/>
  <c r="AK1605" i="9"/>
  <c r="AN1605" i="9"/>
  <c r="AK1601" i="9"/>
  <c r="AN1601" i="9"/>
  <c r="AK1597" i="9"/>
  <c r="AN1597" i="9"/>
  <c r="AK1593" i="9"/>
  <c r="AN1593" i="9"/>
  <c r="AK1589" i="9"/>
  <c r="AN1589" i="9"/>
  <c r="AK1585" i="9"/>
  <c r="AN1585" i="9"/>
  <c r="AK1581" i="9"/>
  <c r="AN1581" i="9"/>
  <c r="AK1577" i="9"/>
  <c r="AN1577" i="9"/>
  <c r="AK1573" i="9"/>
  <c r="AN1573" i="9"/>
  <c r="AK1569" i="9"/>
  <c r="AN1569" i="9"/>
  <c r="AK1565" i="9"/>
  <c r="AN1565" i="9"/>
  <c r="AK1561" i="9"/>
  <c r="AN1561" i="9"/>
  <c r="AK1557" i="9"/>
  <c r="AN1557" i="9"/>
  <c r="AK1553" i="9"/>
  <c r="AN1553" i="9"/>
  <c r="AK1549" i="9"/>
  <c r="AN1549" i="9"/>
  <c r="AK1545" i="9"/>
  <c r="AN1545" i="9"/>
  <c r="AK1541" i="9"/>
  <c r="AN1541" i="9"/>
  <c r="AK1537" i="9"/>
  <c r="AN1537" i="9"/>
  <c r="AK1533" i="9"/>
  <c r="AN1533" i="9"/>
  <c r="AK1529" i="9"/>
  <c r="AN1529" i="9"/>
  <c r="AK1525" i="9"/>
  <c r="AN1525" i="9"/>
  <c r="AK1521" i="9"/>
  <c r="AN1521" i="9"/>
  <c r="AK1517" i="9"/>
  <c r="AN1517" i="9"/>
  <c r="AK1513" i="9"/>
  <c r="AN1513" i="9"/>
  <c r="AK1509" i="9"/>
  <c r="AN1509" i="9"/>
  <c r="AK1505" i="9"/>
  <c r="AN1505" i="9"/>
  <c r="AK1501" i="9"/>
  <c r="AN1501" i="9"/>
  <c r="AK1497" i="9"/>
  <c r="AN1497" i="9"/>
  <c r="AK1493" i="9"/>
  <c r="AN1493" i="9"/>
  <c r="AK1489" i="9"/>
  <c r="AN1489" i="9"/>
  <c r="AK1485" i="9"/>
  <c r="AN1485" i="9"/>
  <c r="AK1481" i="9"/>
  <c r="AN1481" i="9"/>
  <c r="AK1477" i="9"/>
  <c r="AN1477" i="9"/>
  <c r="AK1473" i="9"/>
  <c r="AN1473" i="9"/>
  <c r="AK1469" i="9"/>
  <c r="AN1469" i="9"/>
  <c r="AK1465" i="9"/>
  <c r="AN1465" i="9"/>
  <c r="AK1461" i="9"/>
  <c r="AN1461" i="9"/>
  <c r="AK1457" i="9"/>
  <c r="AN1457" i="9"/>
  <c r="AK1453" i="9"/>
  <c r="AN1453" i="9"/>
  <c r="AK1449" i="9"/>
  <c r="AN1449" i="9"/>
  <c r="AK1445" i="9"/>
  <c r="AN1445" i="9"/>
  <c r="AK1441" i="9"/>
  <c r="AN1441" i="9"/>
  <c r="AK1437" i="9"/>
  <c r="AN1437" i="9"/>
  <c r="AK1433" i="9"/>
  <c r="AN1433" i="9"/>
  <c r="AK1429" i="9"/>
  <c r="AN1429" i="9"/>
  <c r="AK1425" i="9"/>
  <c r="AN1425" i="9"/>
  <c r="AK1421" i="9"/>
  <c r="AN1421" i="9"/>
  <c r="AK1417" i="9"/>
  <c r="AN1417" i="9"/>
  <c r="AK1413" i="9"/>
  <c r="AN1413" i="9"/>
  <c r="AK1409" i="9"/>
  <c r="AN1409" i="9"/>
  <c r="AK1405" i="9"/>
  <c r="AN1405" i="9"/>
  <c r="AK1401" i="9"/>
  <c r="AN1401" i="9"/>
  <c r="AK1397" i="9"/>
  <c r="AN1397" i="9"/>
  <c r="AK1393" i="9"/>
  <c r="AN1393" i="9"/>
  <c r="AK1389" i="9"/>
  <c r="AN1389" i="9"/>
  <c r="AK1385" i="9"/>
  <c r="AN1385" i="9"/>
  <c r="AK1381" i="9"/>
  <c r="AN1381" i="9"/>
  <c r="AK1377" i="9"/>
  <c r="AN1377" i="9"/>
  <c r="AK1373" i="9"/>
  <c r="AN1373" i="9"/>
  <c r="AK1369" i="9"/>
  <c r="AN1369" i="9"/>
  <c r="AK1365" i="9"/>
  <c r="AN1365" i="9"/>
  <c r="AK1361" i="9"/>
  <c r="AN1361" i="9"/>
  <c r="AK1357" i="9"/>
  <c r="AN1357" i="9"/>
  <c r="AK1353" i="9"/>
  <c r="AN1353" i="9"/>
  <c r="AK1349" i="9"/>
  <c r="AN1349" i="9"/>
  <c r="AK1345" i="9"/>
  <c r="AN1345" i="9"/>
  <c r="AK1341" i="9"/>
  <c r="AN1341" i="9"/>
  <c r="AK1337" i="9"/>
  <c r="AN1337" i="9"/>
  <c r="AK1333" i="9"/>
  <c r="AN1333" i="9"/>
  <c r="AK1329" i="9"/>
  <c r="AN1329" i="9"/>
  <c r="AK1325" i="9"/>
  <c r="AN1325" i="9"/>
  <c r="AK1321" i="9"/>
  <c r="AN1321" i="9"/>
  <c r="AK1317" i="9"/>
  <c r="AN1317" i="9"/>
  <c r="AK1313" i="9"/>
  <c r="AN1313" i="9"/>
  <c r="AK1309" i="9"/>
  <c r="AN1309" i="9"/>
  <c r="AK1305" i="9"/>
  <c r="AN1305" i="9"/>
  <c r="AK1301" i="9"/>
  <c r="AN1301" i="9"/>
  <c r="AK1297" i="9"/>
  <c r="AN1297" i="9"/>
  <c r="AK1293" i="9"/>
  <c r="AN1293" i="9"/>
  <c r="AK1289" i="9"/>
  <c r="AN1289" i="9"/>
  <c r="AK1285" i="9"/>
  <c r="AN1285" i="9"/>
  <c r="AK1281" i="9"/>
  <c r="AN1281" i="9"/>
  <c r="AK1277" i="9"/>
  <c r="AN1277" i="9"/>
  <c r="AK1273" i="9"/>
  <c r="AN1273" i="9"/>
  <c r="AK1269" i="9"/>
  <c r="AN1269" i="9"/>
  <c r="AK1265" i="9"/>
  <c r="AN1265" i="9"/>
  <c r="AK1261" i="9"/>
  <c r="AN1261" i="9"/>
  <c r="AK1257" i="9"/>
  <c r="AN1257" i="9"/>
  <c r="AK1253" i="9"/>
  <c r="AN1253" i="9"/>
  <c r="AK1249" i="9"/>
  <c r="AN1249" i="9"/>
  <c r="AK1245" i="9"/>
  <c r="AN1245" i="9"/>
  <c r="AK1241" i="9"/>
  <c r="AN1241" i="9"/>
  <c r="AK1237" i="9"/>
  <c r="AN1237" i="9"/>
  <c r="AK1233" i="9"/>
  <c r="AN1233" i="9"/>
  <c r="AK1229" i="9"/>
  <c r="AN1229" i="9"/>
  <c r="AK1225" i="9"/>
  <c r="AN1225" i="9"/>
  <c r="AK1221" i="9"/>
  <c r="AN1221" i="9"/>
  <c r="AK1217" i="9"/>
  <c r="AN1217" i="9"/>
  <c r="AK1213" i="9"/>
  <c r="AN1213" i="9"/>
  <c r="AK1209" i="9"/>
  <c r="AN1209" i="9"/>
  <c r="AK1205" i="9"/>
  <c r="AN1205" i="9"/>
  <c r="AK1201" i="9"/>
  <c r="AN1201" i="9"/>
  <c r="AK1197" i="9"/>
  <c r="AN1197" i="9"/>
  <c r="AK1193" i="9"/>
  <c r="AN1193" i="9"/>
  <c r="AK1189" i="9"/>
  <c r="AN1189" i="9"/>
  <c r="AK1185" i="9"/>
  <c r="AN1185" i="9"/>
  <c r="AK1181" i="9"/>
  <c r="AN1181" i="9"/>
  <c r="AK1177" i="9"/>
  <c r="AN1177" i="9"/>
  <c r="AK1173" i="9"/>
  <c r="AN1173" i="9"/>
  <c r="AK1169" i="9"/>
  <c r="AN1169" i="9"/>
  <c r="AK1165" i="9"/>
  <c r="AN1165" i="9"/>
  <c r="AK1161" i="9"/>
  <c r="AN1161" i="9"/>
  <c r="AK1157" i="9"/>
  <c r="AN1157" i="9"/>
  <c r="AK1153" i="9"/>
  <c r="AN1153" i="9"/>
  <c r="AK1149" i="9"/>
  <c r="AN1149" i="9"/>
  <c r="AK1145" i="9"/>
  <c r="AN1145" i="9"/>
  <c r="AK1141" i="9"/>
  <c r="AN1141" i="9"/>
  <c r="AK1137" i="9"/>
  <c r="AN1137" i="9"/>
  <c r="AK1133" i="9"/>
  <c r="AN1133" i="9"/>
  <c r="AK1129" i="9"/>
  <c r="AN1129" i="9"/>
  <c r="AK1125" i="9"/>
  <c r="AN1125" i="9"/>
  <c r="AK1121" i="9"/>
  <c r="AN1121" i="9"/>
  <c r="AK1117" i="9"/>
  <c r="AN1117" i="9"/>
  <c r="AK1113" i="9"/>
  <c r="AN1113" i="9"/>
  <c r="AK1109" i="9"/>
  <c r="AN1109" i="9"/>
  <c r="AK1105" i="9"/>
  <c r="AN1105" i="9"/>
  <c r="AK1101" i="9"/>
  <c r="AN1101" i="9"/>
  <c r="AK1097" i="9"/>
  <c r="AN1097" i="9"/>
  <c r="AK1093" i="9"/>
  <c r="AN1093" i="9"/>
  <c r="AK1089" i="9"/>
  <c r="AN1089" i="9"/>
  <c r="AK1085" i="9"/>
  <c r="AN1085" i="9"/>
  <c r="AK1081" i="9"/>
  <c r="AN1081" i="9"/>
  <c r="AK1077" i="9"/>
  <c r="AN1077" i="9"/>
  <c r="AK1073" i="9"/>
  <c r="AN1073" i="9"/>
  <c r="AK1069" i="9"/>
  <c r="AN1069" i="9"/>
  <c r="AK1065" i="9"/>
  <c r="AN1065" i="9"/>
  <c r="AK1061" i="9"/>
  <c r="AN1061" i="9"/>
  <c r="AK1057" i="9"/>
  <c r="AN1057" i="9"/>
  <c r="AK1053" i="9"/>
  <c r="AN1053" i="9"/>
  <c r="AK1049" i="9"/>
  <c r="AN1049" i="9"/>
  <c r="AK1045" i="9"/>
  <c r="AN1045" i="9"/>
  <c r="AK1041" i="9"/>
  <c r="AN1041" i="9"/>
  <c r="AK1037" i="9"/>
  <c r="AN1037" i="9"/>
  <c r="AK1033" i="9"/>
  <c r="AN1033" i="9"/>
  <c r="AK1029" i="9"/>
  <c r="AN1029" i="9"/>
  <c r="AK1025" i="9"/>
  <c r="AN1025" i="9"/>
  <c r="AK1021" i="9"/>
  <c r="AN1021" i="9"/>
  <c r="AK1017" i="9"/>
  <c r="AN1017" i="9"/>
  <c r="AK1013" i="9"/>
  <c r="AN1013" i="9"/>
  <c r="AK1009" i="9"/>
  <c r="AN1009" i="9"/>
  <c r="AK1005" i="9"/>
  <c r="AN1005" i="9"/>
  <c r="AK1001" i="9"/>
  <c r="AN1001" i="9"/>
  <c r="AK997" i="9"/>
  <c r="AN997" i="9"/>
  <c r="AK993" i="9"/>
  <c r="AN993" i="9"/>
  <c r="AK989" i="9"/>
  <c r="AN989" i="9"/>
  <c r="AK985" i="9"/>
  <c r="AN985" i="9"/>
  <c r="AK981" i="9"/>
  <c r="AN981" i="9"/>
  <c r="AK977" i="9"/>
  <c r="AN977" i="9"/>
  <c r="AK973" i="9"/>
  <c r="AN973" i="9"/>
  <c r="AK969" i="9"/>
  <c r="AN969" i="9"/>
  <c r="AK965" i="9"/>
  <c r="AN965" i="9"/>
  <c r="AK961" i="9"/>
  <c r="AN961" i="9"/>
  <c r="AK957" i="9"/>
  <c r="AN957" i="9"/>
  <c r="AK953" i="9"/>
  <c r="AN953" i="9"/>
  <c r="AK949" i="9"/>
  <c r="AN949" i="9"/>
  <c r="AK945" i="9"/>
  <c r="AN945" i="9"/>
  <c r="AK941" i="9"/>
  <c r="AN941" i="9"/>
  <c r="AK937" i="9"/>
  <c r="AN937" i="9"/>
  <c r="AK933" i="9"/>
  <c r="AN933" i="9"/>
  <c r="AK929" i="9"/>
  <c r="AN929" i="9"/>
  <c r="AK925" i="9"/>
  <c r="AN925" i="9"/>
  <c r="AK921" i="9"/>
  <c r="AN921" i="9"/>
  <c r="AK917" i="9"/>
  <c r="AN917" i="9"/>
  <c r="AK913" i="9"/>
  <c r="AN913" i="9"/>
  <c r="AK909" i="9"/>
  <c r="AN909" i="9"/>
  <c r="AK905" i="9"/>
  <c r="AN905" i="9"/>
  <c r="AK901" i="9"/>
  <c r="AN901" i="9"/>
  <c r="AK897" i="9"/>
  <c r="AN897" i="9"/>
  <c r="AK893" i="9"/>
  <c r="AN893" i="9"/>
  <c r="AK889" i="9"/>
  <c r="AN889" i="9"/>
  <c r="AK885" i="9"/>
  <c r="AN885" i="9"/>
  <c r="AK881" i="9"/>
  <c r="AN881" i="9"/>
  <c r="AK877" i="9"/>
  <c r="AN877" i="9"/>
  <c r="AK873" i="9"/>
  <c r="AN873" i="9"/>
  <c r="AK869" i="9"/>
  <c r="AN869" i="9"/>
  <c r="AK865" i="9"/>
  <c r="AN865" i="9"/>
  <c r="AK861" i="9"/>
  <c r="AN861" i="9"/>
  <c r="AK857" i="9"/>
  <c r="AN857" i="9"/>
  <c r="AK853" i="9"/>
  <c r="AN853" i="9"/>
  <c r="AK849" i="9"/>
  <c r="AN849" i="9"/>
  <c r="AK845" i="9"/>
  <c r="AN845" i="9"/>
  <c r="AK841" i="9"/>
  <c r="AN841" i="9"/>
  <c r="AK837" i="9"/>
  <c r="AN837" i="9"/>
  <c r="AK833" i="9"/>
  <c r="AN833" i="9"/>
  <c r="AK829" i="9"/>
  <c r="AN829" i="9"/>
  <c r="AK825" i="9"/>
  <c r="AN825" i="9"/>
  <c r="AK821" i="9"/>
  <c r="AN821" i="9"/>
  <c r="AK817" i="9"/>
  <c r="AN817" i="9"/>
  <c r="AK813" i="9"/>
  <c r="AN813" i="9"/>
  <c r="AK809" i="9"/>
  <c r="AN809" i="9"/>
  <c r="AK805" i="9"/>
  <c r="AN805" i="9"/>
  <c r="AK801" i="9"/>
  <c r="AN801" i="9"/>
  <c r="AK797" i="9"/>
  <c r="AN797" i="9"/>
  <c r="AK793" i="9"/>
  <c r="AN793" i="9"/>
  <c r="AK789" i="9"/>
  <c r="AN789" i="9"/>
  <c r="AK785" i="9"/>
  <c r="AN785" i="9"/>
  <c r="AK781" i="9"/>
  <c r="AN781" i="9"/>
  <c r="AK777" i="9"/>
  <c r="AN777" i="9"/>
  <c r="AK773" i="9"/>
  <c r="AN773" i="9"/>
  <c r="AK769" i="9"/>
  <c r="AN769" i="9"/>
  <c r="AK765" i="9"/>
  <c r="AN765" i="9"/>
  <c r="AK761" i="9"/>
  <c r="AN761" i="9"/>
  <c r="AK757" i="9"/>
  <c r="AN757" i="9"/>
  <c r="AK753" i="9"/>
  <c r="AN753" i="9"/>
  <c r="AK749" i="9"/>
  <c r="AN749" i="9"/>
  <c r="AK745" i="9"/>
  <c r="AN745" i="9"/>
  <c r="AK741" i="9"/>
  <c r="AN741" i="9"/>
  <c r="AK737" i="9"/>
  <c r="AN737" i="9"/>
  <c r="AK733" i="9"/>
  <c r="AN733" i="9"/>
  <c r="AK729" i="9"/>
  <c r="AN729" i="9"/>
  <c r="AK725" i="9"/>
  <c r="AN725" i="9"/>
  <c r="AK721" i="9"/>
  <c r="AN721" i="9"/>
  <c r="AK717" i="9"/>
  <c r="AN717" i="9"/>
  <c r="AK713" i="9"/>
  <c r="AN713" i="9"/>
  <c r="AK709" i="9"/>
  <c r="AN709" i="9"/>
  <c r="AK705" i="9"/>
  <c r="AN705" i="9"/>
  <c r="AK701" i="9"/>
  <c r="AN701" i="9"/>
  <c r="AK697" i="9"/>
  <c r="AN697" i="9"/>
  <c r="AK693" i="9"/>
  <c r="AN693" i="9"/>
  <c r="AK689" i="9"/>
  <c r="AN689" i="9"/>
  <c r="AK685" i="9"/>
  <c r="AN685" i="9"/>
  <c r="AK681" i="9"/>
  <c r="AN681" i="9"/>
  <c r="AK677" i="9"/>
  <c r="AN677" i="9"/>
  <c r="AK673" i="9"/>
  <c r="AN673" i="9"/>
  <c r="AK669" i="9"/>
  <c r="AN669" i="9"/>
  <c r="AK665" i="9"/>
  <c r="AN665" i="9"/>
  <c r="AK661" i="9"/>
  <c r="AN661" i="9"/>
  <c r="AK657" i="9"/>
  <c r="AN657" i="9"/>
  <c r="AK653" i="9"/>
  <c r="AN653" i="9"/>
  <c r="AK649" i="9"/>
  <c r="AN649" i="9"/>
  <c r="AK645" i="9"/>
  <c r="AN645" i="9"/>
  <c r="AK641" i="9"/>
  <c r="AN641" i="9"/>
  <c r="AK637" i="9"/>
  <c r="AN637" i="9"/>
  <c r="AK633" i="9"/>
  <c r="AN633" i="9"/>
  <c r="AK629" i="9"/>
  <c r="AN629" i="9"/>
  <c r="AK625" i="9"/>
  <c r="AN625" i="9"/>
  <c r="AK621" i="9"/>
  <c r="AN621" i="9"/>
  <c r="AK617" i="9"/>
  <c r="AN617" i="9"/>
  <c r="AK613" i="9"/>
  <c r="AN613" i="9"/>
  <c r="AK609" i="9"/>
  <c r="AN609" i="9"/>
  <c r="AK605" i="9"/>
  <c r="AN605" i="9"/>
  <c r="AK601" i="9"/>
  <c r="AN601" i="9"/>
  <c r="AK597" i="9"/>
  <c r="AN597" i="9"/>
  <c r="AK593" i="9"/>
  <c r="AN593" i="9"/>
  <c r="AK589" i="9"/>
  <c r="AN589" i="9"/>
  <c r="AK585" i="9"/>
  <c r="AN585" i="9"/>
  <c r="AK581" i="9"/>
  <c r="AN581" i="9"/>
  <c r="AK577" i="9"/>
  <c r="AN577" i="9"/>
  <c r="AK573" i="9"/>
  <c r="AN573" i="9"/>
  <c r="AK569" i="9"/>
  <c r="AN569" i="9"/>
  <c r="AK565" i="9"/>
  <c r="AN565" i="9"/>
  <c r="AK561" i="9"/>
  <c r="AN561" i="9"/>
  <c r="AK557" i="9"/>
  <c r="AN557" i="9"/>
  <c r="AK553" i="9"/>
  <c r="AN553" i="9"/>
  <c r="AK549" i="9"/>
  <c r="AN549" i="9"/>
  <c r="AK545" i="9"/>
  <c r="AN545" i="9"/>
  <c r="AK541" i="9"/>
  <c r="AN541" i="9"/>
  <c r="AK537" i="9"/>
  <c r="AN537" i="9"/>
  <c r="AK533" i="9"/>
  <c r="AN533" i="9"/>
  <c r="AK529" i="9"/>
  <c r="AN529" i="9"/>
  <c r="AK525" i="9"/>
  <c r="AN525" i="9"/>
  <c r="AK521" i="9"/>
  <c r="AN521" i="9"/>
  <c r="AK517" i="9"/>
  <c r="AN517" i="9"/>
  <c r="AK513" i="9"/>
  <c r="AN513" i="9"/>
  <c r="AK509" i="9"/>
  <c r="AN509" i="9"/>
  <c r="AK505" i="9"/>
  <c r="AN505" i="9"/>
  <c r="AK501" i="9"/>
  <c r="AN501" i="9"/>
  <c r="AK497" i="9"/>
  <c r="AN497" i="9"/>
  <c r="AK493" i="9"/>
  <c r="AN493" i="9"/>
  <c r="AK489" i="9"/>
  <c r="AN489" i="9"/>
  <c r="AK485" i="9"/>
  <c r="AN485" i="9"/>
  <c r="AK481" i="9"/>
  <c r="AN481" i="9"/>
  <c r="AK477" i="9"/>
  <c r="AN477" i="9"/>
  <c r="AK473" i="9"/>
  <c r="AN473" i="9"/>
  <c r="AK469" i="9"/>
  <c r="AN469" i="9"/>
  <c r="AK465" i="9"/>
  <c r="AN465" i="9"/>
  <c r="AK461" i="9"/>
  <c r="AN461" i="9"/>
  <c r="AK457" i="9"/>
  <c r="AN457" i="9"/>
  <c r="AK453" i="9"/>
  <c r="AN453" i="9"/>
  <c r="AK449" i="9"/>
  <c r="AN449" i="9"/>
  <c r="AK445" i="9"/>
  <c r="AN445" i="9"/>
  <c r="AK441" i="9"/>
  <c r="AN441" i="9"/>
  <c r="AK437" i="9"/>
  <c r="AN437" i="9"/>
  <c r="AK433" i="9"/>
  <c r="AN433" i="9"/>
  <c r="AK429" i="9"/>
  <c r="AN429" i="9"/>
  <c r="AK425" i="9"/>
  <c r="AN425" i="9"/>
  <c r="AK421" i="9"/>
  <c r="AN421" i="9"/>
  <c r="AK417" i="9"/>
  <c r="AN417" i="9"/>
  <c r="AK413" i="9"/>
  <c r="AN413" i="9"/>
  <c r="AK409" i="9"/>
  <c r="AN409" i="9"/>
  <c r="AK405" i="9"/>
  <c r="AN405" i="9"/>
  <c r="AK401" i="9"/>
  <c r="AN401" i="9"/>
  <c r="AK397" i="9"/>
  <c r="AN397" i="9"/>
  <c r="AK393" i="9"/>
  <c r="AN393" i="9"/>
  <c r="AK389" i="9"/>
  <c r="AN389" i="9"/>
  <c r="AK385" i="9"/>
  <c r="AN385" i="9"/>
  <c r="AK381" i="9"/>
  <c r="AN381" i="9"/>
  <c r="AK377" i="9"/>
  <c r="AN377" i="9"/>
  <c r="AK373" i="9"/>
  <c r="AN373" i="9"/>
  <c r="AK369" i="9"/>
  <c r="AN369" i="9"/>
  <c r="AK365" i="9"/>
  <c r="AN365" i="9"/>
  <c r="AK361" i="9"/>
  <c r="AN361" i="9"/>
  <c r="AK357" i="9"/>
  <c r="AN357" i="9"/>
  <c r="AK353" i="9"/>
  <c r="AN353" i="9"/>
  <c r="AK349" i="9"/>
  <c r="AN349" i="9"/>
  <c r="AK345" i="9"/>
  <c r="AN345" i="9"/>
  <c r="AK341" i="9"/>
  <c r="AN341" i="9"/>
  <c r="AK337" i="9"/>
  <c r="AN337" i="9"/>
  <c r="AK333" i="9"/>
  <c r="AN333" i="9"/>
  <c r="AK329" i="9"/>
  <c r="AN329" i="9"/>
  <c r="AK325" i="9"/>
  <c r="AN325" i="9"/>
  <c r="AK321" i="9"/>
  <c r="AN321" i="9"/>
  <c r="AK317" i="9"/>
  <c r="AN317" i="9"/>
  <c r="AK313" i="9"/>
  <c r="AN313" i="9"/>
  <c r="AK309" i="9"/>
  <c r="AN309" i="9"/>
  <c r="AK305" i="9"/>
  <c r="AN305" i="9"/>
  <c r="AK301" i="9"/>
  <c r="AN301" i="9"/>
  <c r="AK297" i="9"/>
  <c r="AN297" i="9"/>
  <c r="AK293" i="9"/>
  <c r="AN293" i="9"/>
  <c r="AK289" i="9"/>
  <c r="AN289" i="9"/>
  <c r="AK285" i="9"/>
  <c r="AN285" i="9"/>
  <c r="AK281" i="9"/>
  <c r="AN281" i="9"/>
  <c r="AK277" i="9"/>
  <c r="AN277" i="9"/>
  <c r="AK273" i="9"/>
  <c r="AN273" i="9"/>
  <c r="AK269" i="9"/>
  <c r="AN269" i="9"/>
  <c r="AK265" i="9"/>
  <c r="AN265" i="9"/>
  <c r="AK261" i="9"/>
  <c r="AN261" i="9"/>
  <c r="AK257" i="9"/>
  <c r="AN257" i="9"/>
  <c r="AK253" i="9"/>
  <c r="AN253" i="9"/>
  <c r="AK249" i="9"/>
  <c r="AN249" i="9"/>
  <c r="AK245" i="9"/>
  <c r="AN245" i="9"/>
  <c r="AK241" i="9"/>
  <c r="AN241" i="9"/>
  <c r="AK237" i="9"/>
  <c r="AN237" i="9"/>
  <c r="AK233" i="9"/>
  <c r="AN233" i="9"/>
  <c r="AK229" i="9"/>
  <c r="AN229" i="9"/>
  <c r="AK225" i="9"/>
  <c r="AN225" i="9"/>
  <c r="AK221" i="9"/>
  <c r="AN221" i="9"/>
  <c r="AK217" i="9"/>
  <c r="AN217" i="9"/>
  <c r="AK213" i="9"/>
  <c r="AN213" i="9"/>
  <c r="AK209" i="9"/>
  <c r="AN209" i="9"/>
  <c r="AK205" i="9"/>
  <c r="AN205" i="9"/>
  <c r="AK201" i="9"/>
  <c r="AN201" i="9"/>
  <c r="AK197" i="9"/>
  <c r="AN197" i="9"/>
  <c r="AK193" i="9"/>
  <c r="AN193" i="9"/>
  <c r="AK189" i="9"/>
  <c r="AN189" i="9"/>
  <c r="AK185" i="9"/>
  <c r="AN185" i="9"/>
  <c r="AK181" i="9"/>
  <c r="AN181" i="9"/>
  <c r="AK177" i="9"/>
  <c r="AN177" i="9"/>
  <c r="AK173" i="9"/>
  <c r="AN173" i="9"/>
  <c r="V5659" i="9"/>
  <c r="V5655" i="9"/>
  <c r="V5651" i="9"/>
  <c r="V5647" i="9"/>
  <c r="V5643" i="9"/>
  <c r="V5639" i="9"/>
  <c r="V5635" i="9"/>
  <c r="V5631" i="9"/>
  <c r="V5627" i="9"/>
  <c r="V5623" i="9"/>
  <c r="V5619" i="9"/>
  <c r="V5615" i="9"/>
  <c r="V5611" i="9"/>
  <c r="V5607" i="9"/>
  <c r="V5603" i="9"/>
  <c r="V5599" i="9"/>
  <c r="V5595" i="9"/>
  <c r="V5591" i="9"/>
  <c r="V5587" i="9"/>
  <c r="V5583" i="9"/>
  <c r="V5579" i="9"/>
  <c r="V5575" i="9"/>
  <c r="V5571" i="9"/>
  <c r="V5567" i="9"/>
  <c r="V5563" i="9"/>
  <c r="V5559" i="9"/>
  <c r="V5555" i="9"/>
  <c r="V5551" i="9"/>
  <c r="V5547" i="9"/>
  <c r="V5543" i="9"/>
  <c r="V5539" i="9"/>
  <c r="V5535" i="9"/>
  <c r="V5531" i="9"/>
  <c r="V5527" i="9"/>
  <c r="V5523" i="9"/>
  <c r="V5519" i="9"/>
  <c r="V5515" i="9"/>
  <c r="V5511" i="9"/>
  <c r="V5507" i="9"/>
  <c r="V5503" i="9"/>
  <c r="V5499" i="9"/>
  <c r="V5495" i="9"/>
  <c r="V5491" i="9"/>
  <c r="V5487" i="9"/>
  <c r="V5483" i="9"/>
  <c r="V5479" i="9"/>
  <c r="V5475" i="9"/>
  <c r="V5471" i="9"/>
  <c r="V5467" i="9"/>
  <c r="V5463" i="9"/>
  <c r="V5459" i="9"/>
  <c r="V5455" i="9"/>
  <c r="V5451" i="9"/>
  <c r="V5447" i="9"/>
  <c r="V5443" i="9"/>
  <c r="V5439" i="9"/>
  <c r="V4611" i="9"/>
  <c r="V4519" i="9"/>
  <c r="V4515" i="9"/>
  <c r="V4407" i="9"/>
  <c r="V4612" i="9"/>
  <c r="V4516" i="9"/>
  <c r="V4517" i="9"/>
  <c r="V4518" i="9"/>
  <c r="V4514" i="9"/>
  <c r="V4406" i="9"/>
  <c r="E30" i="29"/>
  <c r="E27" i="29"/>
  <c r="E22" i="29"/>
  <c r="E13" i="29"/>
  <c r="E12" i="29"/>
  <c r="E8" i="29"/>
  <c r="V5435" i="9"/>
  <c r="V5431" i="9"/>
  <c r="V5427" i="9"/>
  <c r="V5423" i="9"/>
  <c r="V5419" i="9"/>
  <c r="V5415" i="9"/>
  <c r="V5411" i="9"/>
  <c r="V5407" i="9"/>
  <c r="V5403" i="9"/>
  <c r="V5399" i="9"/>
  <c r="V5395" i="9"/>
  <c r="V5391" i="9"/>
  <c r="V5387" i="9"/>
  <c r="V5383" i="9"/>
  <c r="V5379" i="9"/>
  <c r="V5375" i="9"/>
  <c r="V5371" i="9"/>
  <c r="V5367" i="9"/>
  <c r="V5363" i="9"/>
  <c r="V5359" i="9"/>
  <c r="V5355" i="9"/>
  <c r="V5351" i="9"/>
  <c r="V5347" i="9"/>
  <c r="V5343" i="9"/>
  <c r="V5339" i="9"/>
  <c r="V5335" i="9"/>
  <c r="V5331" i="9"/>
  <c r="V5327" i="9"/>
  <c r="V5323" i="9"/>
  <c r="V5319" i="9"/>
  <c r="V5315" i="9"/>
  <c r="V5311" i="9"/>
  <c r="V5307" i="9"/>
  <c r="V5303" i="9"/>
  <c r="V5299" i="9"/>
  <c r="V5295" i="9"/>
  <c r="V5291" i="9"/>
  <c r="V5287" i="9"/>
  <c r="V5283" i="9"/>
  <c r="V5279" i="9"/>
  <c r="V5275" i="9"/>
  <c r="V5271" i="9"/>
  <c r="V5267" i="9"/>
  <c r="V5263" i="9"/>
  <c r="V5259" i="9"/>
  <c r="V5255" i="9"/>
  <c r="V5251" i="9"/>
  <c r="V5247" i="9"/>
  <c r="V5243" i="9"/>
  <c r="V5239" i="9"/>
  <c r="V5235" i="9"/>
  <c r="V5231" i="9"/>
  <c r="V5227" i="9"/>
  <c r="V5223" i="9"/>
  <c r="V5219" i="9"/>
  <c r="V5215" i="9"/>
  <c r="V5211" i="9"/>
  <c r="V5207" i="9"/>
  <c r="V5203" i="9"/>
  <c r="V5199" i="9"/>
  <c r="V5195" i="9"/>
  <c r="V5191" i="9"/>
  <c r="V5187" i="9"/>
  <c r="V5183" i="9"/>
  <c r="V5179" i="9"/>
  <c r="V5175" i="9"/>
  <c r="V5171" i="9"/>
  <c r="V5167" i="9"/>
  <c r="V5163" i="9"/>
  <c r="V5159" i="9"/>
  <c r="V5155" i="9"/>
  <c r="V5151" i="9"/>
  <c r="V5147" i="9"/>
  <c r="V5143" i="9"/>
  <c r="V5139" i="9"/>
  <c r="V5135" i="9"/>
  <c r="V5131" i="9"/>
  <c r="V5127" i="9"/>
  <c r="V5123" i="9"/>
  <c r="V5119" i="9"/>
  <c r="V5115" i="9"/>
  <c r="V5111" i="9"/>
  <c r="V5107" i="9"/>
  <c r="V5103" i="9"/>
  <c r="V5099" i="9"/>
  <c r="V5095" i="9"/>
  <c r="V5091" i="9"/>
  <c r="V5087" i="9"/>
  <c r="V5083" i="9"/>
  <c r="V5079" i="9"/>
  <c r="V5075" i="9"/>
  <c r="V5071" i="9"/>
  <c r="V5067" i="9"/>
  <c r="V5063" i="9"/>
  <c r="V5059" i="9"/>
  <c r="V5055" i="9"/>
  <c r="V5051" i="9"/>
  <c r="V5047" i="9"/>
  <c r="V5043" i="9"/>
  <c r="V5039" i="9"/>
  <c r="V5035" i="9"/>
  <c r="V5031" i="9"/>
  <c r="V5027" i="9"/>
  <c r="V5023" i="9"/>
  <c r="V5019" i="9"/>
  <c r="V5015" i="9"/>
  <c r="V5011" i="9"/>
  <c r="V5007" i="9"/>
  <c r="V5003" i="9"/>
  <c r="V4999" i="9"/>
  <c r="V4995" i="9"/>
  <c r="V4991" i="9"/>
  <c r="V4987" i="9"/>
  <c r="V4983" i="9"/>
  <c r="V4979" i="9"/>
  <c r="V4975" i="9"/>
  <c r="V4971" i="9"/>
  <c r="V4967" i="9"/>
  <c r="V4963" i="9"/>
  <c r="V4959" i="9"/>
  <c r="V4955" i="9"/>
  <c r="V4951" i="9"/>
  <c r="V4947" i="9"/>
  <c r="V4943" i="9"/>
  <c r="V4939" i="9"/>
  <c r="V4935" i="9"/>
  <c r="V4931" i="9"/>
  <c r="V4927" i="9"/>
  <c r="V4923" i="9"/>
  <c r="V4919" i="9"/>
  <c r="V4915" i="9"/>
  <c r="V4911" i="9"/>
  <c r="V4907" i="9"/>
  <c r="V4903" i="9"/>
  <c r="V4899" i="9"/>
  <c r="V4895" i="9"/>
  <c r="V4891" i="9"/>
  <c r="V4887" i="9"/>
  <c r="V4883" i="9"/>
  <c r="V4879" i="9"/>
  <c r="V4875" i="9"/>
  <c r="V4871" i="9"/>
  <c r="V4867" i="9"/>
  <c r="V4863" i="9"/>
  <c r="V4859" i="9"/>
  <c r="V4855" i="9"/>
  <c r="V4851" i="9"/>
  <c r="V4847" i="9"/>
  <c r="V4843" i="9"/>
  <c r="V4839" i="9"/>
  <c r="V4835" i="9"/>
  <c r="V4831" i="9"/>
  <c r="V4827" i="9"/>
  <c r="V4823" i="9"/>
  <c r="V4819" i="9"/>
  <c r="V4815" i="9"/>
  <c r="V4811" i="9"/>
  <c r="V4807" i="9"/>
  <c r="V4803" i="9"/>
  <c r="V4799" i="9"/>
  <c r="V4795" i="9"/>
  <c r="V4791" i="9"/>
  <c r="V4787" i="9"/>
  <c r="V4783" i="9"/>
  <c r="V4779" i="9"/>
  <c r="V4775" i="9"/>
  <c r="V4771" i="9"/>
  <c r="V4767" i="9"/>
  <c r="V4763" i="9"/>
  <c r="V4759" i="9"/>
  <c r="V4755" i="9"/>
  <c r="V4751" i="9"/>
  <c r="V4747" i="9"/>
  <c r="V4743" i="9"/>
  <c r="V4739" i="9"/>
  <c r="V4735" i="9"/>
  <c r="V4731" i="9"/>
  <c r="V4727" i="9"/>
  <c r="V4723" i="9"/>
  <c r="V4719" i="9"/>
  <c r="V4715" i="9"/>
  <c r="V4711" i="9"/>
  <c r="V4707" i="9"/>
  <c r="V4703" i="9"/>
  <c r="V4699" i="9"/>
  <c r="V4695" i="9"/>
  <c r="V4691" i="9"/>
  <c r="V4687" i="9"/>
  <c r="V4683" i="9"/>
  <c r="V4679" i="9"/>
  <c r="V4675" i="9"/>
  <c r="V4671" i="9"/>
  <c r="V4667" i="9"/>
  <c r="V4663" i="9"/>
  <c r="V4659" i="9"/>
  <c r="V4655" i="9"/>
  <c r="V4651" i="9"/>
  <c r="V4647" i="9"/>
  <c r="V4643" i="9"/>
  <c r="V4639" i="9"/>
  <c r="V4635" i="9"/>
  <c r="V4631" i="9"/>
  <c r="V4627" i="9"/>
  <c r="V4623" i="9"/>
  <c r="V4619" i="9"/>
  <c r="V4615" i="9"/>
  <c r="V4607" i="9"/>
  <c r="V4603" i="9"/>
  <c r="V4599" i="9"/>
  <c r="V4595" i="9"/>
  <c r="V4591" i="9"/>
  <c r="V4587" i="9"/>
  <c r="V4583" i="9"/>
  <c r="V4579" i="9"/>
  <c r="V4575" i="9"/>
  <c r="V4571" i="9"/>
  <c r="V4567" i="9"/>
  <c r="V4563" i="9"/>
  <c r="V4559" i="9"/>
  <c r="V4555" i="9"/>
  <c r="V4551" i="9"/>
  <c r="V4547" i="9"/>
  <c r="V4543" i="9"/>
  <c r="V4539" i="9"/>
  <c r="V4535" i="9"/>
  <c r="V4531" i="9"/>
  <c r="V4527" i="9"/>
  <c r="V4523" i="9"/>
  <c r="V4511" i="9"/>
  <c r="V4507" i="9"/>
  <c r="V4503" i="9"/>
  <c r="V4499" i="9"/>
  <c r="V4495" i="9"/>
  <c r="V4491" i="9"/>
  <c r="V4487" i="9"/>
  <c r="V4483" i="9"/>
  <c r="V4479" i="9"/>
  <c r="V4475" i="9"/>
  <c r="V4471" i="9"/>
  <c r="V4467" i="9"/>
  <c r="V4463" i="9"/>
  <c r="V4459" i="9"/>
  <c r="V4455" i="9"/>
  <c r="V4451" i="9"/>
  <c r="V4447" i="9"/>
  <c r="V4443" i="9"/>
  <c r="V4439" i="9"/>
  <c r="V4435" i="9"/>
  <c r="V4431" i="9"/>
  <c r="V4427" i="9"/>
  <c r="V4423" i="9"/>
  <c r="V4419" i="9"/>
  <c r="V4415" i="9"/>
  <c r="V4411" i="9"/>
  <c r="V4403" i="9"/>
  <c r="V4399" i="9"/>
  <c r="V4395" i="9"/>
  <c r="V4391" i="9"/>
  <c r="V4387" i="9"/>
  <c r="V4383" i="9"/>
  <c r="V4379" i="9"/>
  <c r="V4375" i="9"/>
  <c r="V4371" i="9"/>
  <c r="V4367" i="9"/>
  <c r="V4363" i="9"/>
  <c r="V4359" i="9"/>
  <c r="V4355" i="9"/>
  <c r="V4351" i="9"/>
  <c r="V4347" i="9"/>
  <c r="V4343" i="9"/>
  <c r="V4339" i="9"/>
  <c r="V4335" i="9"/>
  <c r="V4331" i="9"/>
  <c r="V4327" i="9"/>
  <c r="V4323" i="9"/>
  <c r="V4319" i="9"/>
  <c r="V4315" i="9"/>
  <c r="V4311" i="9"/>
  <c r="V4307" i="9"/>
  <c r="V4303" i="9"/>
  <c r="V4299" i="9"/>
  <c r="V4295" i="9"/>
  <c r="V4291" i="9"/>
  <c r="V4287" i="9"/>
  <c r="V4283" i="9"/>
  <c r="V4279" i="9"/>
  <c r="V4275" i="9"/>
  <c r="V4271" i="9"/>
  <c r="V4267" i="9"/>
  <c r="V4263" i="9"/>
  <c r="V4259" i="9"/>
  <c r="V4255" i="9"/>
  <c r="V4251" i="9"/>
  <c r="V4247" i="9"/>
  <c r="V4243" i="9"/>
  <c r="V4239" i="9"/>
  <c r="V4235" i="9"/>
  <c r="V4231" i="9"/>
  <c r="V4227" i="9"/>
  <c r="V4223" i="9"/>
  <c r="V4219" i="9"/>
  <c r="V4215" i="9"/>
  <c r="V4211" i="9"/>
  <c r="V4207" i="9"/>
  <c r="V4203" i="9"/>
  <c r="V4199" i="9"/>
  <c r="V4195" i="9"/>
  <c r="V4191" i="9"/>
  <c r="V4187" i="9"/>
  <c r="V4183" i="9"/>
  <c r="V4179" i="9"/>
  <c r="V4175" i="9"/>
  <c r="V4171" i="9"/>
  <c r="V4167" i="9"/>
  <c r="V4163" i="9"/>
  <c r="V4159" i="9"/>
  <c r="V4155" i="9"/>
  <c r="V4151" i="9"/>
  <c r="V4147" i="9"/>
  <c r="V4143" i="9"/>
  <c r="V4139" i="9"/>
  <c r="V4135" i="9"/>
  <c r="V4131" i="9"/>
  <c r="V4127" i="9"/>
  <c r="V4123" i="9"/>
  <c r="V4119" i="9"/>
  <c r="V4115" i="9"/>
  <c r="V4111" i="9"/>
  <c r="V4107" i="9"/>
  <c r="V4103" i="9"/>
  <c r="V4099" i="9"/>
  <c r="V4095" i="9"/>
  <c r="V4091" i="9"/>
  <c r="V4087" i="9"/>
  <c r="V4083" i="9"/>
  <c r="V4079" i="9"/>
  <c r="V4075" i="9"/>
  <c r="V4071" i="9"/>
  <c r="V4067" i="9"/>
  <c r="V4063" i="9"/>
  <c r="V4059" i="9"/>
  <c r="V4055" i="9"/>
  <c r="V4051" i="9"/>
  <c r="V4047" i="9"/>
  <c r="V4043" i="9"/>
  <c r="V4039" i="9"/>
  <c r="V4035" i="9"/>
  <c r="V4031" i="9"/>
  <c r="V4027" i="9"/>
  <c r="V4023" i="9"/>
  <c r="V4019" i="9"/>
  <c r="V4015" i="9"/>
  <c r="V4011" i="9"/>
  <c r="V4007" i="9"/>
  <c r="V4003" i="9"/>
  <c r="V3999" i="9"/>
  <c r="V3995" i="9"/>
  <c r="V3991" i="9"/>
  <c r="V3987" i="9"/>
  <c r="V3983" i="9"/>
  <c r="V3979" i="9"/>
  <c r="V3975" i="9"/>
  <c r="V3971" i="9"/>
  <c r="V3967" i="9"/>
  <c r="V3963" i="9"/>
  <c r="V3959" i="9"/>
  <c r="V3955" i="9"/>
  <c r="V3951" i="9"/>
  <c r="V3947" i="9"/>
  <c r="V3943" i="9"/>
  <c r="V3939" i="9"/>
  <c r="V3935" i="9"/>
  <c r="V3931" i="9"/>
  <c r="V3927" i="9"/>
  <c r="V3923" i="9"/>
  <c r="V3919" i="9"/>
  <c r="V3915" i="9"/>
  <c r="V3911" i="9"/>
  <c r="V3907" i="9"/>
  <c r="V3903" i="9"/>
  <c r="V3899" i="9"/>
  <c r="V3895" i="9"/>
  <c r="V3891" i="9"/>
  <c r="V3887" i="9"/>
  <c r="V3883" i="9"/>
  <c r="V3879" i="9"/>
  <c r="V3875" i="9"/>
  <c r="V3871" i="9"/>
  <c r="V3867" i="9"/>
  <c r="V3863" i="9"/>
  <c r="V3859" i="9"/>
  <c r="V3855" i="9"/>
  <c r="V3851" i="9"/>
  <c r="V3847" i="9"/>
  <c r="V3843" i="9"/>
  <c r="V3839" i="9"/>
  <c r="V3835" i="9"/>
  <c r="V3831" i="9"/>
  <c r="V3827" i="9"/>
  <c r="V3823" i="9"/>
  <c r="V3819" i="9"/>
  <c r="V3815" i="9"/>
  <c r="V3811" i="9"/>
  <c r="V3807" i="9"/>
  <c r="V3803" i="9"/>
  <c r="V3799" i="9"/>
  <c r="V3795" i="9"/>
  <c r="V3791" i="9"/>
  <c r="V3787" i="9"/>
  <c r="V3783" i="9"/>
  <c r="V3779" i="9"/>
  <c r="V3775" i="9"/>
  <c r="V3771" i="9"/>
  <c r="V3767" i="9"/>
  <c r="V3763" i="9"/>
  <c r="V3759" i="9"/>
  <c r="V3755" i="9"/>
  <c r="V3751" i="9"/>
  <c r="V3747" i="9"/>
  <c r="V3743" i="9"/>
  <c r="V3739" i="9"/>
  <c r="V3735" i="9"/>
  <c r="V3731" i="9"/>
  <c r="V3727" i="9"/>
  <c r="V3723" i="9"/>
  <c r="V3719" i="9"/>
  <c r="V3715" i="9"/>
  <c r="V3711" i="9"/>
  <c r="V3707" i="9"/>
  <c r="V3703" i="9"/>
  <c r="V3699" i="9"/>
  <c r="V3695" i="9"/>
  <c r="V3691" i="9"/>
  <c r="V3687" i="9"/>
  <c r="V3683" i="9"/>
  <c r="V3679" i="9"/>
  <c r="V3675" i="9"/>
  <c r="V3671" i="9"/>
  <c r="V3667" i="9"/>
  <c r="V3663" i="9"/>
  <c r="V3659" i="9"/>
  <c r="V3655" i="9"/>
  <c r="V3651" i="9"/>
  <c r="V3647" i="9"/>
  <c r="V3643" i="9"/>
  <c r="V3639" i="9"/>
  <c r="V3635" i="9"/>
  <c r="V3631" i="9"/>
  <c r="V3627" i="9"/>
  <c r="V3623" i="9"/>
  <c r="V3619" i="9"/>
  <c r="V3615" i="9"/>
  <c r="V3611" i="9"/>
  <c r="V3607" i="9"/>
  <c r="V3603" i="9"/>
  <c r="V3599" i="9"/>
  <c r="V3595" i="9"/>
  <c r="V3591" i="9"/>
  <c r="V3587" i="9"/>
  <c r="V3583" i="9"/>
  <c r="V3579" i="9"/>
  <c r="V3575" i="9"/>
  <c r="V3571" i="9"/>
  <c r="V3567" i="9"/>
  <c r="V3563" i="9"/>
  <c r="V3559" i="9"/>
  <c r="V3555" i="9"/>
  <c r="V3551" i="9"/>
  <c r="V3547" i="9"/>
  <c r="V3543" i="9"/>
  <c r="V3539" i="9"/>
  <c r="V3535" i="9"/>
  <c r="V3531" i="9"/>
  <c r="V3527" i="9"/>
  <c r="V3523" i="9"/>
  <c r="V3519" i="9"/>
  <c r="V3515" i="9"/>
  <c r="V3511" i="9"/>
  <c r="V3507" i="9"/>
  <c r="V3503" i="9"/>
  <c r="V3499" i="9"/>
  <c r="V3495" i="9"/>
  <c r="V3491" i="9"/>
  <c r="V3487" i="9"/>
  <c r="V3483" i="9"/>
  <c r="V3479" i="9"/>
  <c r="V3475" i="9"/>
  <c r="V3471" i="9"/>
  <c r="V3467" i="9"/>
  <c r="V3463" i="9"/>
  <c r="V3459" i="9"/>
  <c r="V3455" i="9"/>
  <c r="V3451" i="9"/>
  <c r="V3447" i="9"/>
  <c r="V3443" i="9"/>
  <c r="V3439" i="9"/>
  <c r="V3435" i="9"/>
  <c r="V3431" i="9"/>
  <c r="V3427" i="9"/>
  <c r="V3423" i="9"/>
  <c r="V3419" i="9"/>
  <c r="V3415" i="9"/>
  <c r="V3411" i="9"/>
  <c r="V3407" i="9"/>
  <c r="V3403" i="9"/>
  <c r="V3399" i="9"/>
  <c r="V3395" i="9"/>
  <c r="V3391" i="9"/>
  <c r="V3387" i="9"/>
  <c r="V3383" i="9"/>
  <c r="V3379" i="9"/>
  <c r="V3375" i="9"/>
  <c r="V3371" i="9"/>
  <c r="V3367" i="9"/>
  <c r="V3363" i="9"/>
  <c r="V3359" i="9"/>
  <c r="V3355" i="9"/>
  <c r="V3351" i="9"/>
  <c r="V3347" i="9"/>
  <c r="V3343" i="9"/>
  <c r="V3339" i="9"/>
  <c r="V3335" i="9"/>
  <c r="V3331" i="9"/>
  <c r="V3327" i="9"/>
  <c r="V3323" i="9"/>
  <c r="V3319" i="9"/>
  <c r="V3315" i="9"/>
  <c r="V3311" i="9"/>
  <c r="V3307" i="9"/>
  <c r="V3303" i="9"/>
  <c r="V3299" i="9"/>
  <c r="V3295" i="9"/>
  <c r="V3291" i="9"/>
  <c r="V3287" i="9"/>
  <c r="V3283" i="9"/>
  <c r="V3279" i="9"/>
  <c r="V3275" i="9"/>
  <c r="V3271" i="9"/>
  <c r="V3267" i="9"/>
  <c r="V3263" i="9"/>
  <c r="V3259" i="9"/>
  <c r="V3255" i="9"/>
  <c r="V3251" i="9"/>
  <c r="V3247" i="9"/>
  <c r="V3243" i="9"/>
  <c r="V3239" i="9"/>
  <c r="V3235" i="9"/>
  <c r="V3231" i="9"/>
  <c r="V3227" i="9"/>
  <c r="V3223" i="9"/>
  <c r="V3219" i="9"/>
  <c r="V3215" i="9"/>
  <c r="V3211" i="9"/>
  <c r="V3207" i="9"/>
  <c r="V3203" i="9"/>
  <c r="V3199" i="9"/>
  <c r="V3195" i="9"/>
  <c r="V3191" i="9"/>
  <c r="V3187" i="9"/>
  <c r="V3183" i="9"/>
  <c r="V3179" i="9"/>
  <c r="V3175" i="9"/>
  <c r="V3171" i="9"/>
  <c r="V3167" i="9"/>
  <c r="V3163" i="9"/>
  <c r="V3159" i="9"/>
  <c r="V3155" i="9"/>
  <c r="V3151" i="9"/>
  <c r="V3147" i="9"/>
  <c r="V3143" i="9"/>
  <c r="V3139" i="9"/>
  <c r="V3135" i="9"/>
  <c r="V3131" i="9"/>
  <c r="V3127" i="9"/>
  <c r="V3123" i="9"/>
  <c r="V3119" i="9"/>
  <c r="V3115" i="9"/>
  <c r="V3111" i="9"/>
  <c r="V3107" i="9"/>
  <c r="V3103" i="9"/>
  <c r="V3099" i="9"/>
  <c r="V3095" i="9"/>
  <c r="V3091" i="9"/>
  <c r="V3087" i="9"/>
  <c r="V3083" i="9"/>
  <c r="V3079" i="9"/>
  <c r="V3075" i="9"/>
  <c r="V3071" i="9"/>
  <c r="V3067" i="9"/>
  <c r="V3063" i="9"/>
  <c r="V3059" i="9"/>
  <c r="V3055" i="9"/>
  <c r="V3051" i="9"/>
  <c r="V3047" i="9"/>
  <c r="V3043" i="9"/>
  <c r="V3039" i="9"/>
  <c r="V3035" i="9"/>
  <c r="V3031" i="9"/>
  <c r="V3027" i="9"/>
  <c r="V3023" i="9"/>
  <c r="V3019" i="9"/>
  <c r="V3015" i="9"/>
  <c r="V3011" i="9"/>
  <c r="V3007" i="9"/>
  <c r="V3003" i="9"/>
  <c r="V2999" i="9"/>
  <c r="V2995" i="9"/>
  <c r="V2991" i="9"/>
  <c r="V2987" i="9"/>
  <c r="V2983" i="9"/>
  <c r="V2979" i="9"/>
  <c r="V2975" i="9"/>
  <c r="V2971" i="9"/>
  <c r="V2967" i="9"/>
  <c r="V2963" i="9"/>
  <c r="V2959" i="9"/>
  <c r="V2955" i="9"/>
  <c r="V2951" i="9"/>
  <c r="V2947" i="9"/>
  <c r="V2943" i="9"/>
  <c r="V2939" i="9"/>
  <c r="V2935" i="9"/>
  <c r="V2931" i="9"/>
  <c r="V2927" i="9"/>
  <c r="V2923" i="9"/>
  <c r="V2919" i="9"/>
  <c r="V2915" i="9"/>
  <c r="V2911" i="9"/>
  <c r="V2907" i="9"/>
  <c r="V2903" i="9"/>
  <c r="V2899" i="9"/>
  <c r="V2895" i="9"/>
  <c r="V2891" i="9"/>
  <c r="V2887" i="9"/>
  <c r="V2883" i="9"/>
  <c r="V2879" i="9"/>
  <c r="V2875" i="9"/>
  <c r="V2871" i="9"/>
  <c r="V2867" i="9"/>
  <c r="V2863" i="9"/>
  <c r="V2859" i="9"/>
  <c r="V2855" i="9"/>
  <c r="V2851" i="9"/>
  <c r="V2847" i="9"/>
  <c r="V2843" i="9"/>
  <c r="V2839" i="9"/>
  <c r="V2835" i="9"/>
  <c r="V2831" i="9"/>
  <c r="V2827" i="9"/>
  <c r="V2823" i="9"/>
  <c r="V2819" i="9"/>
  <c r="V2815" i="9"/>
  <c r="V2811" i="9"/>
  <c r="V2807" i="9"/>
  <c r="V2803" i="9"/>
  <c r="V2799" i="9"/>
  <c r="V2795" i="9"/>
  <c r="V2791" i="9"/>
  <c r="V2787" i="9"/>
  <c r="V2783" i="9"/>
  <c r="V2779" i="9"/>
  <c r="E25" i="29"/>
  <c r="E9" i="29"/>
  <c r="E31" i="29"/>
  <c r="E23" i="29"/>
  <c r="E20" i="29"/>
  <c r="E19" i="29"/>
  <c r="E17" i="29"/>
  <c r="E15" i="29"/>
  <c r="E11" i="29"/>
  <c r="E10" i="29"/>
  <c r="E29" i="29"/>
  <c r="E28" i="29"/>
  <c r="E26" i="29"/>
  <c r="E24" i="29"/>
  <c r="E21" i="29"/>
  <c r="E18" i="29"/>
  <c r="V2775" i="9"/>
  <c r="V2771" i="9"/>
  <c r="V2767" i="9"/>
  <c r="V2763" i="9"/>
  <c r="V2759" i="9"/>
  <c r="V2755" i="9"/>
  <c r="V2751" i="9"/>
  <c r="V2747" i="9"/>
  <c r="V2743" i="9"/>
  <c r="V2739" i="9"/>
  <c r="V2735" i="9"/>
  <c r="V2731" i="9"/>
  <c r="V2727" i="9"/>
  <c r="V2723" i="9"/>
  <c r="V2719" i="9"/>
  <c r="V2715" i="9"/>
  <c r="V2711" i="9"/>
  <c r="V2707" i="9"/>
  <c r="V2703" i="9"/>
  <c r="V2699" i="9"/>
  <c r="V2695" i="9"/>
  <c r="V2691" i="9"/>
  <c r="V2687" i="9"/>
  <c r="V2683" i="9"/>
  <c r="V2679" i="9"/>
  <c r="V2675" i="9"/>
  <c r="V2671" i="9"/>
  <c r="V2667" i="9"/>
  <c r="V2663" i="9"/>
  <c r="V2659" i="9"/>
  <c r="V2655" i="9"/>
  <c r="V2651" i="9"/>
  <c r="V2647" i="9"/>
  <c r="V2643" i="9"/>
  <c r="V2639" i="9"/>
  <c r="V2635" i="9"/>
  <c r="V2631" i="9"/>
  <c r="V2627" i="9"/>
  <c r="V2623" i="9"/>
  <c r="V2619" i="9"/>
  <c r="V2615" i="9"/>
  <c r="V2611" i="9"/>
  <c r="V2607" i="9"/>
  <c r="V2603" i="9"/>
  <c r="V2599" i="9"/>
  <c r="V2595" i="9"/>
  <c r="V2591" i="9"/>
  <c r="V2587" i="9"/>
  <c r="V2583" i="9"/>
  <c r="V2579" i="9"/>
  <c r="V2575" i="9"/>
  <c r="V2571" i="9"/>
  <c r="V2567" i="9"/>
  <c r="V2563" i="9"/>
  <c r="V2559" i="9"/>
  <c r="V2555" i="9"/>
  <c r="V2551" i="9"/>
  <c r="V2547" i="9"/>
  <c r="V2543" i="9"/>
  <c r="V2539" i="9"/>
  <c r="V2535" i="9"/>
  <c r="V2531" i="9"/>
  <c r="V2527" i="9"/>
  <c r="V2523" i="9"/>
  <c r="V2519" i="9"/>
  <c r="V2515" i="9"/>
  <c r="V2511" i="9"/>
  <c r="V2507" i="9"/>
  <c r="V2503" i="9"/>
  <c r="V2499" i="9"/>
  <c r="V2495" i="9"/>
  <c r="V2491" i="9"/>
  <c r="V2487" i="9"/>
  <c r="V2483" i="9"/>
  <c r="V2479" i="9"/>
  <c r="V2475" i="9"/>
  <c r="V2471" i="9"/>
  <c r="V2467" i="9"/>
  <c r="V2463" i="9"/>
  <c r="V2459" i="9"/>
  <c r="V2455" i="9"/>
  <c r="V2451" i="9"/>
  <c r="V2447" i="9"/>
  <c r="V2443" i="9"/>
  <c r="V2439" i="9"/>
  <c r="V2435" i="9"/>
  <c r="V2431" i="9"/>
  <c r="V2427" i="9"/>
  <c r="V2423" i="9"/>
  <c r="V2419" i="9"/>
  <c r="V2415" i="9"/>
  <c r="V2411" i="9"/>
  <c r="V2407" i="9"/>
  <c r="V2403" i="9"/>
  <c r="V2399" i="9"/>
  <c r="V2395" i="9"/>
  <c r="V2391" i="9"/>
  <c r="V2387" i="9"/>
  <c r="V2383" i="9"/>
  <c r="V2379" i="9"/>
  <c r="V2375" i="9"/>
  <c r="V2371" i="9"/>
  <c r="V2367" i="9"/>
  <c r="V2363" i="9"/>
  <c r="V2359" i="9"/>
  <c r="V2355" i="9"/>
  <c r="V2351" i="9"/>
  <c r="V2347" i="9"/>
  <c r="V2343" i="9"/>
  <c r="V2339" i="9"/>
  <c r="V2335" i="9"/>
  <c r="V2331" i="9"/>
  <c r="V2327" i="9"/>
  <c r="V2323" i="9"/>
  <c r="V2319" i="9"/>
  <c r="V2315" i="9"/>
  <c r="V2311" i="9"/>
  <c r="V2307" i="9"/>
  <c r="V2303" i="9"/>
  <c r="V2299" i="9"/>
  <c r="V2295" i="9"/>
  <c r="V2291" i="9"/>
  <c r="V2287" i="9"/>
  <c r="V2283" i="9"/>
  <c r="V2279" i="9"/>
  <c r="V2275" i="9"/>
  <c r="V2271" i="9"/>
  <c r="V2267" i="9"/>
  <c r="V2263" i="9"/>
  <c r="V2259" i="9"/>
  <c r="V2255" i="9"/>
  <c r="V2251" i="9"/>
  <c r="V2247" i="9"/>
  <c r="V2243" i="9"/>
  <c r="V2239" i="9"/>
  <c r="V2235" i="9"/>
  <c r="V2231" i="9"/>
  <c r="V2227" i="9"/>
  <c r="V2223" i="9"/>
  <c r="V2219" i="9"/>
  <c r="V2215" i="9"/>
  <c r="V2211" i="9"/>
  <c r="V2207" i="9"/>
  <c r="V2203" i="9"/>
  <c r="V2199" i="9"/>
  <c r="V2195" i="9"/>
  <c r="V2191" i="9"/>
  <c r="V2187" i="9"/>
  <c r="V2183" i="9"/>
  <c r="V2179" i="9"/>
  <c r="V2175" i="9"/>
  <c r="V2171" i="9"/>
  <c r="V2167" i="9"/>
  <c r="V2163" i="9"/>
  <c r="V2159" i="9"/>
  <c r="V2155" i="9"/>
  <c r="V2151" i="9"/>
  <c r="V2147" i="9"/>
  <c r="V2143" i="9"/>
  <c r="V2139" i="9"/>
  <c r="V2135" i="9"/>
  <c r="V2131" i="9"/>
  <c r="V2127" i="9"/>
  <c r="V2123" i="9"/>
  <c r="V2119" i="9"/>
  <c r="V2115" i="9"/>
  <c r="V2111" i="9"/>
  <c r="V2107" i="9"/>
  <c r="V2103" i="9"/>
  <c r="V2099" i="9"/>
  <c r="V2095" i="9"/>
  <c r="V2091" i="9"/>
  <c r="V2087" i="9"/>
  <c r="V2083" i="9"/>
  <c r="V2079" i="9"/>
  <c r="V2075" i="9"/>
  <c r="V2071" i="9"/>
  <c r="V2067" i="9"/>
  <c r="V2063" i="9"/>
  <c r="V2059" i="9"/>
  <c r="V2055" i="9"/>
  <c r="V2051" i="9"/>
  <c r="V2047" i="9"/>
  <c r="V2043" i="9"/>
  <c r="V2039" i="9"/>
  <c r="V2035" i="9"/>
  <c r="V2031" i="9"/>
  <c r="V2027" i="9"/>
  <c r="V2023" i="9"/>
  <c r="V2019" i="9"/>
  <c r="V2015" i="9"/>
  <c r="V2011" i="9"/>
  <c r="V2007" i="9"/>
  <c r="V2003" i="9"/>
  <c r="V1999" i="9"/>
  <c r="V1995" i="9"/>
  <c r="V1991" i="9"/>
  <c r="V1987" i="9"/>
  <c r="V1983" i="9"/>
  <c r="V1979" i="9"/>
  <c r="V1975" i="9"/>
  <c r="V1971" i="9"/>
  <c r="V1967" i="9"/>
  <c r="V1963" i="9"/>
  <c r="V1959" i="9"/>
  <c r="V1955" i="9"/>
  <c r="V1951" i="9"/>
  <c r="V1947" i="9"/>
  <c r="V1943" i="9"/>
  <c r="V1939" i="9"/>
  <c r="V1935" i="9"/>
  <c r="V1931" i="9"/>
  <c r="V1927" i="9"/>
  <c r="V1923" i="9"/>
  <c r="V1919" i="9"/>
  <c r="V1915" i="9"/>
  <c r="V1911" i="9"/>
  <c r="V1907" i="9"/>
  <c r="V1903" i="9"/>
  <c r="V1899" i="9"/>
  <c r="V1895" i="9"/>
  <c r="V1891" i="9"/>
  <c r="V1887" i="9"/>
  <c r="V1883" i="9"/>
  <c r="V1879" i="9"/>
  <c r="V1875" i="9"/>
  <c r="V1871" i="9"/>
  <c r="V1867" i="9"/>
  <c r="V1863" i="9"/>
  <c r="V1859" i="9"/>
  <c r="V1855" i="9"/>
  <c r="V1851" i="9"/>
  <c r="V1847" i="9"/>
  <c r="V1843" i="9"/>
  <c r="V1839" i="9"/>
  <c r="V1835" i="9"/>
  <c r="V1831" i="9"/>
  <c r="V1827" i="9"/>
  <c r="V1823" i="9"/>
  <c r="V1819" i="9"/>
  <c r="V1815" i="9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9" i="9"/>
  <c r="V1635" i="9"/>
  <c r="V1631" i="9"/>
  <c r="V1627" i="9"/>
  <c r="V1623" i="9"/>
  <c r="V1619" i="9"/>
  <c r="V1615" i="9"/>
  <c r="V1611" i="9"/>
  <c r="V1607" i="9"/>
  <c r="V1603" i="9"/>
  <c r="V1599" i="9"/>
  <c r="V1595" i="9"/>
  <c r="V1591" i="9"/>
  <c r="V1587" i="9"/>
  <c r="V1583" i="9"/>
  <c r="V1579" i="9"/>
  <c r="V1575" i="9"/>
  <c r="V1571" i="9"/>
  <c r="V1567" i="9"/>
  <c r="V1563" i="9"/>
  <c r="V1559" i="9"/>
  <c r="V1555" i="9"/>
  <c r="V1551" i="9"/>
  <c r="V1547" i="9"/>
  <c r="V1543" i="9"/>
  <c r="V1539" i="9"/>
  <c r="V1535" i="9"/>
  <c r="V1531" i="9"/>
  <c r="V1527" i="9"/>
  <c r="V1523" i="9"/>
  <c r="V1519" i="9"/>
  <c r="V1515" i="9"/>
  <c r="V1511" i="9"/>
  <c r="V1507" i="9"/>
  <c r="V1503" i="9"/>
  <c r="V1499" i="9"/>
  <c r="V1495" i="9"/>
  <c r="V1491" i="9"/>
  <c r="V1487" i="9"/>
  <c r="V1483" i="9"/>
  <c r="V1479" i="9"/>
  <c r="V1475" i="9"/>
  <c r="V1471" i="9"/>
  <c r="V1467" i="9"/>
  <c r="V1463" i="9"/>
  <c r="V1459" i="9"/>
  <c r="V1455" i="9"/>
  <c r="V1451" i="9"/>
  <c r="V1447" i="9"/>
  <c r="V1443" i="9"/>
  <c r="V1439" i="9"/>
  <c r="V1435" i="9"/>
  <c r="V1431" i="9"/>
  <c r="V1427" i="9"/>
  <c r="V1423" i="9"/>
  <c r="V1419" i="9"/>
  <c r="V1415" i="9"/>
  <c r="V1411" i="9"/>
  <c r="V1407" i="9"/>
  <c r="V1403" i="9"/>
  <c r="V1399" i="9"/>
  <c r="V1395" i="9"/>
  <c r="V1391" i="9"/>
  <c r="V1387" i="9"/>
  <c r="V1383" i="9"/>
  <c r="V1379" i="9"/>
  <c r="V1375" i="9"/>
  <c r="V1371" i="9"/>
  <c r="V1367" i="9"/>
  <c r="V1363" i="9"/>
  <c r="V1359" i="9"/>
  <c r="V1355" i="9"/>
  <c r="V1351" i="9"/>
  <c r="V1347" i="9"/>
  <c r="V1343" i="9"/>
  <c r="V1339" i="9"/>
  <c r="V1335" i="9"/>
  <c r="V1331" i="9"/>
  <c r="V1327" i="9"/>
  <c r="V1323" i="9"/>
  <c r="V1319" i="9"/>
  <c r="V1315" i="9"/>
  <c r="V1311" i="9"/>
  <c r="V1307" i="9"/>
  <c r="V1303" i="9"/>
  <c r="V1299" i="9"/>
  <c r="V1295" i="9"/>
  <c r="V1291" i="9"/>
  <c r="V1287" i="9"/>
  <c r="V1283" i="9"/>
  <c r="V1279" i="9"/>
  <c r="V1275" i="9"/>
  <c r="V1271" i="9"/>
  <c r="V1267" i="9"/>
  <c r="V1263" i="9"/>
  <c r="V1259" i="9"/>
  <c r="V1255" i="9"/>
  <c r="V1251" i="9"/>
  <c r="V1247" i="9"/>
  <c r="V1243" i="9"/>
  <c r="V1239" i="9"/>
  <c r="V1235" i="9"/>
  <c r="V1231" i="9"/>
  <c r="V1227" i="9"/>
  <c r="V1223" i="9"/>
  <c r="V1219" i="9"/>
  <c r="V1215" i="9"/>
  <c r="V1211" i="9"/>
  <c r="V1207" i="9"/>
  <c r="V1203" i="9"/>
  <c r="V1199" i="9"/>
  <c r="V1195" i="9"/>
  <c r="V1191" i="9"/>
  <c r="V1187" i="9"/>
  <c r="V1183" i="9"/>
  <c r="V1179" i="9"/>
  <c r="V1175" i="9"/>
  <c r="V1171" i="9"/>
  <c r="V1167" i="9"/>
  <c r="V1163" i="9"/>
  <c r="V1159" i="9"/>
  <c r="V1155" i="9"/>
  <c r="V1151" i="9"/>
  <c r="V1147" i="9"/>
  <c r="V1143" i="9"/>
  <c r="V1139" i="9"/>
  <c r="V1135" i="9"/>
  <c r="V1131" i="9"/>
  <c r="V1127" i="9"/>
  <c r="V1123" i="9"/>
  <c r="V1119" i="9"/>
  <c r="V1115" i="9"/>
  <c r="V1111" i="9"/>
  <c r="V1107" i="9"/>
  <c r="V1103" i="9"/>
  <c r="V1099" i="9"/>
  <c r="V1095" i="9"/>
  <c r="V1091" i="9"/>
  <c r="V1087" i="9"/>
  <c r="V1083" i="9"/>
  <c r="V1079" i="9"/>
  <c r="V1075" i="9"/>
  <c r="V1071" i="9"/>
  <c r="V1067" i="9"/>
  <c r="V1063" i="9"/>
  <c r="V1059" i="9"/>
  <c r="V1055" i="9"/>
  <c r="V1051" i="9"/>
  <c r="V1047" i="9"/>
  <c r="V1043" i="9"/>
  <c r="V1039" i="9"/>
  <c r="V1035" i="9"/>
  <c r="V1031" i="9"/>
  <c r="V1027" i="9"/>
  <c r="V1023" i="9"/>
  <c r="V1019" i="9"/>
  <c r="V1015" i="9"/>
  <c r="V1011" i="9"/>
  <c r="V1007" i="9"/>
  <c r="V1003" i="9"/>
  <c r="V999" i="9"/>
  <c r="V995" i="9"/>
  <c r="V991" i="9"/>
  <c r="V987" i="9"/>
  <c r="V983" i="9"/>
  <c r="V979" i="9"/>
  <c r="V975" i="9"/>
  <c r="V971" i="9"/>
  <c r="V967" i="9"/>
  <c r="V963" i="9"/>
  <c r="V959" i="9"/>
  <c r="V955" i="9"/>
  <c r="V951" i="9"/>
  <c r="V947" i="9"/>
  <c r="V943" i="9"/>
  <c r="V939" i="9"/>
  <c r="V935" i="9"/>
  <c r="V931" i="9"/>
  <c r="V927" i="9"/>
  <c r="V923" i="9"/>
  <c r="V919" i="9"/>
  <c r="V915" i="9"/>
  <c r="V911" i="9"/>
  <c r="V907" i="9"/>
  <c r="V903" i="9"/>
  <c r="V899" i="9"/>
  <c r="V895" i="9"/>
  <c r="V891" i="9"/>
  <c r="V887" i="9"/>
  <c r="V883" i="9"/>
  <c r="V879" i="9"/>
  <c r="V875" i="9"/>
  <c r="V871" i="9"/>
  <c r="V867" i="9"/>
  <c r="V863" i="9"/>
  <c r="V859" i="9"/>
  <c r="V855" i="9"/>
  <c r="V851" i="9"/>
  <c r="V847" i="9"/>
  <c r="V843" i="9"/>
  <c r="V839" i="9"/>
  <c r="V835" i="9"/>
  <c r="V831" i="9"/>
  <c r="V827" i="9"/>
  <c r="V823" i="9"/>
  <c r="V819" i="9"/>
  <c r="V815" i="9"/>
  <c r="V811" i="9"/>
  <c r="V807" i="9"/>
  <c r="V803" i="9"/>
  <c r="V799" i="9"/>
  <c r="V795" i="9"/>
  <c r="V791" i="9"/>
  <c r="V787" i="9"/>
  <c r="V783" i="9"/>
  <c r="V779" i="9"/>
  <c r="V775" i="9"/>
  <c r="V771" i="9"/>
  <c r="V767" i="9"/>
  <c r="V763" i="9"/>
  <c r="V759" i="9"/>
  <c r="V755" i="9"/>
  <c r="V751" i="9"/>
  <c r="V747" i="9"/>
  <c r="V743" i="9"/>
  <c r="V739" i="9"/>
  <c r="V735" i="9"/>
  <c r="V731" i="9"/>
  <c r="V727" i="9"/>
  <c r="V723" i="9"/>
  <c r="V719" i="9"/>
  <c r="V715" i="9"/>
  <c r="V711" i="9"/>
  <c r="V707" i="9"/>
  <c r="V703" i="9"/>
  <c r="V699" i="9"/>
  <c r="V695" i="9"/>
  <c r="V691" i="9"/>
  <c r="V687" i="9"/>
  <c r="V683" i="9"/>
  <c r="V679" i="9"/>
  <c r="V675" i="9"/>
  <c r="V671" i="9"/>
  <c r="V667" i="9"/>
  <c r="V663" i="9"/>
  <c r="V659" i="9"/>
  <c r="V655" i="9"/>
  <c r="V651" i="9"/>
  <c r="V647" i="9"/>
  <c r="V643" i="9"/>
  <c r="V639" i="9"/>
  <c r="V635" i="9"/>
  <c r="V631" i="9"/>
  <c r="V627" i="9"/>
  <c r="V623" i="9"/>
  <c r="V619" i="9"/>
  <c r="V615" i="9"/>
  <c r="V611" i="9"/>
  <c r="V607" i="9"/>
  <c r="V603" i="9"/>
  <c r="V599" i="9"/>
  <c r="V595" i="9"/>
  <c r="V591" i="9"/>
  <c r="V587" i="9"/>
  <c r="V583" i="9"/>
  <c r="V579" i="9"/>
  <c r="V575" i="9"/>
  <c r="V571" i="9"/>
  <c r="V567" i="9"/>
  <c r="V563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415" i="9"/>
  <c r="V411" i="9"/>
  <c r="V407" i="9"/>
  <c r="V403" i="9"/>
  <c r="V399" i="9"/>
  <c r="V395" i="9"/>
  <c r="V391" i="9"/>
  <c r="V387" i="9"/>
  <c r="V383" i="9"/>
  <c r="V379" i="9"/>
  <c r="V375" i="9"/>
  <c r="V371" i="9"/>
  <c r="V367" i="9"/>
  <c r="V363" i="9"/>
  <c r="V359" i="9"/>
  <c r="V35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5657" i="9"/>
  <c r="V5653" i="9"/>
  <c r="V5649" i="9"/>
  <c r="V5645" i="9"/>
  <c r="V5641" i="9"/>
  <c r="V5637" i="9"/>
  <c r="V5633" i="9"/>
  <c r="V5629" i="9"/>
  <c r="V5625" i="9"/>
  <c r="V5621" i="9"/>
  <c r="V5617" i="9"/>
  <c r="V5613" i="9"/>
  <c r="V5609" i="9"/>
  <c r="V5605" i="9"/>
  <c r="V5601" i="9"/>
  <c r="V5597" i="9"/>
  <c r="V5593" i="9"/>
  <c r="V5589" i="9"/>
  <c r="V5585" i="9"/>
  <c r="V5581" i="9"/>
  <c r="V5577" i="9"/>
  <c r="V5573" i="9"/>
  <c r="V5569" i="9"/>
  <c r="V5565" i="9"/>
  <c r="V5561" i="9"/>
  <c r="V5557" i="9"/>
  <c r="V5553" i="9"/>
  <c r="V5549" i="9"/>
  <c r="V5545" i="9"/>
  <c r="V5541" i="9"/>
  <c r="V5537" i="9"/>
  <c r="V5533" i="9"/>
  <c r="V5529" i="9"/>
  <c r="V5525" i="9"/>
  <c r="V5521" i="9"/>
  <c r="V5517" i="9"/>
  <c r="V5513" i="9"/>
  <c r="V5509" i="9"/>
  <c r="V5505" i="9"/>
  <c r="V5501" i="9"/>
  <c r="V5497" i="9"/>
  <c r="V5493" i="9"/>
  <c r="V5489" i="9"/>
  <c r="V5485" i="9"/>
  <c r="V5481" i="9"/>
  <c r="V5477" i="9"/>
  <c r="V5473" i="9"/>
  <c r="V5469" i="9"/>
  <c r="V5465" i="9"/>
  <c r="V5461" i="9"/>
  <c r="V5457" i="9"/>
  <c r="V5453" i="9"/>
  <c r="V5449" i="9"/>
  <c r="V5445" i="9"/>
  <c r="V5441" i="9"/>
  <c r="V5437" i="9"/>
  <c r="V5433" i="9"/>
  <c r="V5429" i="9"/>
  <c r="V5425" i="9"/>
  <c r="V5421" i="9"/>
  <c r="V5417" i="9"/>
  <c r="V5413" i="9"/>
  <c r="V5409" i="9"/>
  <c r="V5405" i="9"/>
  <c r="V5401" i="9"/>
  <c r="V5397" i="9"/>
  <c r="V5393" i="9"/>
  <c r="V5389" i="9"/>
  <c r="V5385" i="9"/>
  <c r="V5381" i="9"/>
  <c r="V5377" i="9"/>
  <c r="V5373" i="9"/>
  <c r="V5369" i="9"/>
  <c r="V5365" i="9"/>
  <c r="V5361" i="9"/>
  <c r="V5357" i="9"/>
  <c r="V5353" i="9"/>
  <c r="V5349" i="9"/>
  <c r="V5345" i="9"/>
  <c r="V5341" i="9"/>
  <c r="V5337" i="9"/>
  <c r="V5333" i="9"/>
  <c r="V5329" i="9"/>
  <c r="V5325" i="9"/>
  <c r="V5321" i="9"/>
  <c r="V5317" i="9"/>
  <c r="V5313" i="9"/>
  <c r="V5309" i="9"/>
  <c r="V5305" i="9"/>
  <c r="V5301" i="9"/>
  <c r="V5297" i="9"/>
  <c r="V5293" i="9"/>
  <c r="V5289" i="9"/>
  <c r="V5285" i="9"/>
  <c r="V187" i="9"/>
  <c r="V183" i="9"/>
  <c r="V179" i="9"/>
  <c r="V5660" i="9"/>
  <c r="V5656" i="9"/>
  <c r="V5652" i="9"/>
  <c r="V5648" i="9"/>
  <c r="V5644" i="9"/>
  <c r="V5640" i="9"/>
  <c r="V5636" i="9"/>
  <c r="V5632" i="9"/>
  <c r="V5628" i="9"/>
  <c r="V5624" i="9"/>
  <c r="V5620" i="9"/>
  <c r="V5616" i="9"/>
  <c r="V5612" i="9"/>
  <c r="V5608" i="9"/>
  <c r="V5604" i="9"/>
  <c r="V5600" i="9"/>
  <c r="V5596" i="9"/>
  <c r="V5592" i="9"/>
  <c r="V5588" i="9"/>
  <c r="V5584" i="9"/>
  <c r="V5580" i="9"/>
  <c r="V5576" i="9"/>
  <c r="V5572" i="9"/>
  <c r="V5568" i="9"/>
  <c r="V5564" i="9"/>
  <c r="V5560" i="9"/>
  <c r="V5556" i="9"/>
  <c r="V5552" i="9"/>
  <c r="V5548" i="9"/>
  <c r="V5544" i="9"/>
  <c r="V5540" i="9"/>
  <c r="V5536" i="9"/>
  <c r="V5532" i="9"/>
  <c r="V5528" i="9"/>
  <c r="V5524" i="9"/>
  <c r="V5520" i="9"/>
  <c r="V5516" i="9"/>
  <c r="V5512" i="9"/>
  <c r="V5508" i="9"/>
  <c r="V5504" i="9"/>
  <c r="V5500" i="9"/>
  <c r="V5496" i="9"/>
  <c r="V5492" i="9"/>
  <c r="V5488" i="9"/>
  <c r="V5484" i="9"/>
  <c r="V5480" i="9"/>
  <c r="V5476" i="9"/>
  <c r="V5472" i="9"/>
  <c r="V5468" i="9"/>
  <c r="V5464" i="9"/>
  <c r="V5460" i="9"/>
  <c r="V5456" i="9"/>
  <c r="V5452" i="9"/>
  <c r="V5448" i="9"/>
  <c r="V5444" i="9"/>
  <c r="V5440" i="9"/>
  <c r="V5436" i="9"/>
  <c r="V5432" i="9"/>
  <c r="V5428" i="9"/>
  <c r="V5424" i="9"/>
  <c r="V5420" i="9"/>
  <c r="V5416" i="9"/>
  <c r="V5412" i="9"/>
  <c r="V5408" i="9"/>
  <c r="V5404" i="9"/>
  <c r="V5400" i="9"/>
  <c r="V5396" i="9"/>
  <c r="V5392" i="9"/>
  <c r="V5388" i="9"/>
  <c r="V5384" i="9"/>
  <c r="V5380" i="9"/>
  <c r="V5376" i="9"/>
  <c r="V5372" i="9"/>
  <c r="V5368" i="9"/>
  <c r="V5364" i="9"/>
  <c r="V5360" i="9"/>
  <c r="V5356" i="9"/>
  <c r="V5352" i="9"/>
  <c r="V5348" i="9"/>
  <c r="V5344" i="9"/>
  <c r="V5340" i="9"/>
  <c r="V5336" i="9"/>
  <c r="V5332" i="9"/>
  <c r="V5328" i="9"/>
  <c r="V5324" i="9"/>
  <c r="V5320" i="9"/>
  <c r="V5316" i="9"/>
  <c r="V5312" i="9"/>
  <c r="V5308" i="9"/>
  <c r="V5304" i="9"/>
  <c r="V5300" i="9"/>
  <c r="V5296" i="9"/>
  <c r="V5292" i="9"/>
  <c r="V5288" i="9"/>
  <c r="V5284" i="9"/>
  <c r="V5280" i="9"/>
  <c r="V5276" i="9"/>
  <c r="V5272" i="9"/>
  <c r="V5268" i="9"/>
  <c r="V5264" i="9"/>
  <c r="V5260" i="9"/>
  <c r="V5256" i="9"/>
  <c r="V5252" i="9"/>
  <c r="V5248" i="9"/>
  <c r="V5244" i="9"/>
  <c r="V5240" i="9"/>
  <c r="V5236" i="9"/>
  <c r="V5232" i="9"/>
  <c r="V5228" i="9"/>
  <c r="V5224" i="9"/>
  <c r="V5220" i="9"/>
  <c r="V5216" i="9"/>
  <c r="V5212" i="9"/>
  <c r="V5208" i="9"/>
  <c r="V5204" i="9"/>
  <c r="V5200" i="9"/>
  <c r="V5196" i="9"/>
  <c r="V5192" i="9"/>
  <c r="V5188" i="9"/>
  <c r="V5184" i="9"/>
  <c r="V5180" i="9"/>
  <c r="V5176" i="9"/>
  <c r="V5172" i="9"/>
  <c r="V5168" i="9"/>
  <c r="V5164" i="9"/>
  <c r="V5160" i="9"/>
  <c r="V5156" i="9"/>
  <c r="V5152" i="9"/>
  <c r="V5148" i="9"/>
  <c r="V5144" i="9"/>
  <c r="V5140" i="9"/>
  <c r="V5136" i="9"/>
  <c r="V5132" i="9"/>
  <c r="V5128" i="9"/>
  <c r="V5124" i="9"/>
  <c r="V5120" i="9"/>
  <c r="V5116" i="9"/>
  <c r="V5112" i="9"/>
  <c r="V5108" i="9"/>
  <c r="V5104" i="9"/>
  <c r="V5100" i="9"/>
  <c r="V5096" i="9"/>
  <c r="V5092" i="9"/>
  <c r="V5088" i="9"/>
  <c r="V5084" i="9"/>
  <c r="V5080" i="9"/>
  <c r="V5076" i="9"/>
  <c r="V5072" i="9"/>
  <c r="V5068" i="9"/>
  <c r="V5064" i="9"/>
  <c r="V5060" i="9"/>
  <c r="V5056" i="9"/>
  <c r="V5052" i="9"/>
  <c r="V5048" i="9"/>
  <c r="V5044" i="9"/>
  <c r="V5040" i="9"/>
  <c r="V5036" i="9"/>
  <c r="V5032" i="9"/>
  <c r="V5028" i="9"/>
  <c r="V5024" i="9"/>
  <c r="V5020" i="9"/>
  <c r="V5016" i="9"/>
  <c r="V5012" i="9"/>
  <c r="V5008" i="9"/>
  <c r="V5004" i="9"/>
  <c r="V5000" i="9"/>
  <c r="V4996" i="9"/>
  <c r="V4992" i="9"/>
  <c r="V4988" i="9"/>
  <c r="V4984" i="9"/>
  <c r="V4980" i="9"/>
  <c r="V4976" i="9"/>
  <c r="V4972" i="9"/>
  <c r="V4968" i="9"/>
  <c r="V4964" i="9"/>
  <c r="V4960" i="9"/>
  <c r="V4956" i="9"/>
  <c r="V4952" i="9"/>
  <c r="V4948" i="9"/>
  <c r="V4944" i="9"/>
  <c r="V4940" i="9"/>
  <c r="V4936" i="9"/>
  <c r="V4932" i="9"/>
  <c r="V4928" i="9"/>
  <c r="V4924" i="9"/>
  <c r="V4920" i="9"/>
  <c r="V4916" i="9"/>
  <c r="V4912" i="9"/>
  <c r="V4908" i="9"/>
  <c r="V4904" i="9"/>
  <c r="V4900" i="9"/>
  <c r="V4896" i="9"/>
  <c r="V4892" i="9"/>
  <c r="V4888" i="9"/>
  <c r="V4884" i="9"/>
  <c r="V4880" i="9"/>
  <c r="V4876" i="9"/>
  <c r="V4872" i="9"/>
  <c r="V4868" i="9"/>
  <c r="V4864" i="9"/>
  <c r="V4860" i="9"/>
  <c r="V4856" i="9"/>
  <c r="V4852" i="9"/>
  <c r="V4848" i="9"/>
  <c r="V4844" i="9"/>
  <c r="V4840" i="9"/>
  <c r="V4836" i="9"/>
  <c r="V4832" i="9"/>
  <c r="V4828" i="9"/>
  <c r="V4824" i="9"/>
  <c r="V4820" i="9"/>
  <c r="V4816" i="9"/>
  <c r="V4812" i="9"/>
  <c r="V4808" i="9"/>
  <c r="V4804" i="9"/>
  <c r="V4800" i="9"/>
  <c r="V4796" i="9"/>
  <c r="V4792" i="9"/>
  <c r="V4788" i="9"/>
  <c r="V4784" i="9"/>
  <c r="V4780" i="9"/>
  <c r="V4776" i="9"/>
  <c r="V4772" i="9"/>
  <c r="V4768" i="9"/>
  <c r="V4764" i="9"/>
  <c r="V4760" i="9"/>
  <c r="V4756" i="9"/>
  <c r="V4752" i="9"/>
  <c r="V4748" i="9"/>
  <c r="V4744" i="9"/>
  <c r="V4740" i="9"/>
  <c r="V4736" i="9"/>
  <c r="V4732" i="9"/>
  <c r="V4728" i="9"/>
  <c r="V4724" i="9"/>
  <c r="V4720" i="9"/>
  <c r="V4716" i="9"/>
  <c r="V4712" i="9"/>
  <c r="V4708" i="9"/>
  <c r="V4704" i="9"/>
  <c r="V4700" i="9"/>
  <c r="V4696" i="9"/>
  <c r="V4692" i="9"/>
  <c r="V4688" i="9"/>
  <c r="V4684" i="9"/>
  <c r="V4680" i="9"/>
  <c r="V4676" i="9"/>
  <c r="V4672" i="9"/>
  <c r="V4668" i="9"/>
  <c r="V4664" i="9"/>
  <c r="V4660" i="9"/>
  <c r="V4656" i="9"/>
  <c r="V4652" i="9"/>
  <c r="V4648" i="9"/>
  <c r="V4644" i="9"/>
  <c r="V4640" i="9"/>
  <c r="V4636" i="9"/>
  <c r="V4632" i="9"/>
  <c r="V4628" i="9"/>
  <c r="V4624" i="9"/>
  <c r="V4620" i="9"/>
  <c r="V4616" i="9"/>
  <c r="V4608" i="9"/>
  <c r="V4604" i="9"/>
  <c r="V4600" i="9"/>
  <c r="V4596" i="9"/>
  <c r="V4592" i="9"/>
  <c r="V4588" i="9"/>
  <c r="V4584" i="9"/>
  <c r="V4580" i="9"/>
  <c r="V4576" i="9"/>
  <c r="V4572" i="9"/>
  <c r="V4568" i="9"/>
  <c r="V4564" i="9"/>
  <c r="V4560" i="9"/>
  <c r="V4556" i="9"/>
  <c r="V4552" i="9"/>
  <c r="V4548" i="9"/>
  <c r="V4544" i="9"/>
  <c r="V4540" i="9"/>
  <c r="V4536" i="9"/>
  <c r="V4532" i="9"/>
  <c r="V4528" i="9"/>
  <c r="V4524" i="9"/>
  <c r="V4520" i="9"/>
  <c r="V4512" i="9"/>
  <c r="V4508" i="9"/>
  <c r="V4504" i="9"/>
  <c r="V4500" i="9"/>
  <c r="V4496" i="9"/>
  <c r="V4492" i="9"/>
  <c r="V4488" i="9"/>
  <c r="V4484" i="9"/>
  <c r="V4480" i="9"/>
  <c r="V4476" i="9"/>
  <c r="V4472" i="9"/>
  <c r="V4468" i="9"/>
  <c r="V4464" i="9"/>
  <c r="V4460" i="9"/>
  <c r="V4456" i="9"/>
  <c r="V4452" i="9"/>
  <c r="V4448" i="9"/>
  <c r="V4444" i="9"/>
  <c r="V4440" i="9"/>
  <c r="V4436" i="9"/>
  <c r="V4432" i="9"/>
  <c r="V4428" i="9"/>
  <c r="V4424" i="9"/>
  <c r="V4420" i="9"/>
  <c r="V4416" i="9"/>
  <c r="V4412" i="9"/>
  <c r="V4408" i="9"/>
  <c r="V4404" i="9"/>
  <c r="V4400" i="9"/>
  <c r="V4396" i="9"/>
  <c r="V4392" i="9"/>
  <c r="V4388" i="9"/>
  <c r="V4384" i="9"/>
  <c r="V4380" i="9"/>
  <c r="V4376" i="9"/>
  <c r="V4372" i="9"/>
  <c r="V4368" i="9"/>
  <c r="V4364" i="9"/>
  <c r="V4360" i="9"/>
  <c r="V4356" i="9"/>
  <c r="V4352" i="9"/>
  <c r="V4348" i="9"/>
  <c r="V4344" i="9"/>
  <c r="V4340" i="9"/>
  <c r="V4336" i="9"/>
  <c r="V4332" i="9"/>
  <c r="V4328" i="9"/>
  <c r="V4324" i="9"/>
  <c r="V4320" i="9"/>
  <c r="V4316" i="9"/>
  <c r="V4312" i="9"/>
  <c r="V4308" i="9"/>
  <c r="V4304" i="9"/>
  <c r="V4300" i="9"/>
  <c r="V4296" i="9"/>
  <c r="V4292" i="9"/>
  <c r="V4288" i="9"/>
  <c r="V4284" i="9"/>
  <c r="V4280" i="9"/>
  <c r="V4276" i="9"/>
  <c r="V4272" i="9"/>
  <c r="V4268" i="9"/>
  <c r="V4264" i="9"/>
  <c r="V4260" i="9"/>
  <c r="V4256" i="9"/>
  <c r="V4252" i="9"/>
  <c r="V4248" i="9"/>
  <c r="V4244" i="9"/>
  <c r="V4240" i="9"/>
  <c r="V4236" i="9"/>
  <c r="V4232" i="9"/>
  <c r="V4228" i="9"/>
  <c r="V4224" i="9"/>
  <c r="V4220" i="9"/>
  <c r="V4216" i="9"/>
  <c r="V4212" i="9"/>
  <c r="V4208" i="9"/>
  <c r="V4204" i="9"/>
  <c r="V4200" i="9"/>
  <c r="V4196" i="9"/>
  <c r="V4192" i="9"/>
  <c r="V4188" i="9"/>
  <c r="V4184" i="9"/>
  <c r="V4180" i="9"/>
  <c r="V4176" i="9"/>
  <c r="V4172" i="9"/>
  <c r="V4168" i="9"/>
  <c r="V4164" i="9"/>
  <c r="V4160" i="9"/>
  <c r="V4156" i="9"/>
  <c r="V4152" i="9"/>
  <c r="V4148" i="9"/>
  <c r="V4144" i="9"/>
  <c r="V4140" i="9"/>
  <c r="V4136" i="9"/>
  <c r="V4132" i="9"/>
  <c r="V4128" i="9"/>
  <c r="V4124" i="9"/>
  <c r="V4120" i="9"/>
  <c r="V4116" i="9"/>
  <c r="V4112" i="9"/>
  <c r="V4108" i="9"/>
  <c r="V4104" i="9"/>
  <c r="V4100" i="9"/>
  <c r="V4096" i="9"/>
  <c r="V4092" i="9"/>
  <c r="V4088" i="9"/>
  <c r="V4084" i="9"/>
  <c r="V4080" i="9"/>
  <c r="V4076" i="9"/>
  <c r="V4072" i="9"/>
  <c r="V4068" i="9"/>
  <c r="V4064" i="9"/>
  <c r="V4060" i="9"/>
  <c r="V4056" i="9"/>
  <c r="V4052" i="9"/>
  <c r="V4048" i="9"/>
  <c r="V4044" i="9"/>
  <c r="V4040" i="9"/>
  <c r="V4036" i="9"/>
  <c r="V4032" i="9"/>
  <c r="V4028" i="9"/>
  <c r="V4024" i="9"/>
  <c r="V4020" i="9"/>
  <c r="V4016" i="9"/>
  <c r="V4012" i="9"/>
  <c r="V4008" i="9"/>
  <c r="V4004" i="9"/>
  <c r="V4000" i="9"/>
  <c r="V3996" i="9"/>
  <c r="V3992" i="9"/>
  <c r="V3988" i="9"/>
  <c r="V3984" i="9"/>
  <c r="V3980" i="9"/>
  <c r="V3976" i="9"/>
  <c r="V3972" i="9"/>
  <c r="V3968" i="9"/>
  <c r="V3964" i="9"/>
  <c r="V3960" i="9"/>
  <c r="V3956" i="9"/>
  <c r="V3952" i="9"/>
  <c r="V3948" i="9"/>
  <c r="V3944" i="9"/>
  <c r="V3940" i="9"/>
  <c r="V3936" i="9"/>
  <c r="V3932" i="9"/>
  <c r="V3928" i="9"/>
  <c r="V3924" i="9"/>
  <c r="V3920" i="9"/>
  <c r="V3916" i="9"/>
  <c r="V3912" i="9"/>
  <c r="V3908" i="9"/>
  <c r="V3904" i="9"/>
  <c r="V3900" i="9"/>
  <c r="V3896" i="9"/>
  <c r="V3892" i="9"/>
  <c r="V3888" i="9"/>
  <c r="V3884" i="9"/>
  <c r="V3880" i="9"/>
  <c r="V3876" i="9"/>
  <c r="V3872" i="9"/>
  <c r="V3868" i="9"/>
  <c r="V3864" i="9"/>
  <c r="V3860" i="9"/>
  <c r="V3856" i="9"/>
  <c r="V3852" i="9"/>
  <c r="V3848" i="9"/>
  <c r="V3844" i="9"/>
  <c r="V3840" i="9"/>
  <c r="V3836" i="9"/>
  <c r="V3832" i="9"/>
  <c r="V3828" i="9"/>
  <c r="V3824" i="9"/>
  <c r="V3820" i="9"/>
  <c r="V3816" i="9"/>
  <c r="V3812" i="9"/>
  <c r="V3808" i="9"/>
  <c r="V3804" i="9"/>
  <c r="V3800" i="9"/>
  <c r="V3796" i="9"/>
  <c r="V3792" i="9"/>
  <c r="V3788" i="9"/>
  <c r="V3784" i="9"/>
  <c r="V3780" i="9"/>
  <c r="V3776" i="9"/>
  <c r="V3772" i="9"/>
  <c r="V3768" i="9"/>
  <c r="V3764" i="9"/>
  <c r="V3760" i="9"/>
  <c r="V3756" i="9"/>
  <c r="V3752" i="9"/>
  <c r="V3748" i="9"/>
  <c r="V3744" i="9"/>
  <c r="V3740" i="9"/>
  <c r="V3736" i="9"/>
  <c r="V3732" i="9"/>
  <c r="V3728" i="9"/>
  <c r="V3724" i="9"/>
  <c r="V3720" i="9"/>
  <c r="V3716" i="9"/>
  <c r="V3712" i="9"/>
  <c r="V3708" i="9"/>
  <c r="V3704" i="9"/>
  <c r="V3700" i="9"/>
  <c r="V3696" i="9"/>
  <c r="V3692" i="9"/>
  <c r="V3688" i="9"/>
  <c r="V3684" i="9"/>
  <c r="V3680" i="9"/>
  <c r="V3676" i="9"/>
  <c r="V3672" i="9"/>
  <c r="V3668" i="9"/>
  <c r="V3664" i="9"/>
  <c r="V3660" i="9"/>
  <c r="V3656" i="9"/>
  <c r="V3652" i="9"/>
  <c r="V3648" i="9"/>
  <c r="V3644" i="9"/>
  <c r="V3640" i="9"/>
  <c r="V3636" i="9"/>
  <c r="V3632" i="9"/>
  <c r="V3628" i="9"/>
  <c r="V3624" i="9"/>
  <c r="V3620" i="9"/>
  <c r="V3616" i="9"/>
  <c r="V3612" i="9"/>
  <c r="V3608" i="9"/>
  <c r="V3604" i="9"/>
  <c r="V3600" i="9"/>
  <c r="V3596" i="9"/>
  <c r="V3592" i="9"/>
  <c r="V3588" i="9"/>
  <c r="V3584" i="9"/>
  <c r="V3580" i="9"/>
  <c r="V3576" i="9"/>
  <c r="V3572" i="9"/>
  <c r="V3568" i="9"/>
  <c r="V3564" i="9"/>
  <c r="V3560" i="9"/>
  <c r="V3556" i="9"/>
  <c r="V3552" i="9"/>
  <c r="V3548" i="9"/>
  <c r="V3544" i="9"/>
  <c r="V3540" i="9"/>
  <c r="V3536" i="9"/>
  <c r="V3532" i="9"/>
  <c r="V3528" i="9"/>
  <c r="V3524" i="9"/>
  <c r="V3520" i="9"/>
  <c r="V3516" i="9"/>
  <c r="V3512" i="9"/>
  <c r="V3508" i="9"/>
  <c r="V3504" i="9"/>
  <c r="V3500" i="9"/>
  <c r="V3496" i="9"/>
  <c r="V3492" i="9"/>
  <c r="V3488" i="9"/>
  <c r="V3484" i="9"/>
  <c r="V3480" i="9"/>
  <c r="V3476" i="9"/>
  <c r="V3472" i="9"/>
  <c r="V3468" i="9"/>
  <c r="V3464" i="9"/>
  <c r="V3460" i="9"/>
  <c r="V3456" i="9"/>
  <c r="V3452" i="9"/>
  <c r="V3448" i="9"/>
  <c r="V3444" i="9"/>
  <c r="V3440" i="9"/>
  <c r="V3436" i="9"/>
  <c r="V3432" i="9"/>
  <c r="V3428" i="9"/>
  <c r="V3424" i="9"/>
  <c r="V3420" i="9"/>
  <c r="V3416" i="9"/>
  <c r="V3412" i="9"/>
  <c r="V3408" i="9"/>
  <c r="V3404" i="9"/>
  <c r="V3400" i="9"/>
  <c r="V3396" i="9"/>
  <c r="V3392" i="9"/>
  <c r="V3388" i="9"/>
  <c r="V3384" i="9"/>
  <c r="V3380" i="9"/>
  <c r="V3376" i="9"/>
  <c r="V3372" i="9"/>
  <c r="V3368" i="9"/>
  <c r="V3364" i="9"/>
  <c r="V3360" i="9"/>
  <c r="V3356" i="9"/>
  <c r="V3352" i="9"/>
  <c r="V3348" i="9"/>
  <c r="V3344" i="9"/>
  <c r="V5281" i="9"/>
  <c r="V5277" i="9"/>
  <c r="V5273" i="9"/>
  <c r="V5269" i="9"/>
  <c r="V5265" i="9"/>
  <c r="V5261" i="9"/>
  <c r="V5257" i="9"/>
  <c r="V5253" i="9"/>
  <c r="V5249" i="9"/>
  <c r="V5245" i="9"/>
  <c r="V5241" i="9"/>
  <c r="V5237" i="9"/>
  <c r="V5233" i="9"/>
  <c r="V5229" i="9"/>
  <c r="V5225" i="9"/>
  <c r="V5221" i="9"/>
  <c r="V5217" i="9"/>
  <c r="V5213" i="9"/>
  <c r="V5209" i="9"/>
  <c r="V5205" i="9"/>
  <c r="V5201" i="9"/>
  <c r="V5197" i="9"/>
  <c r="V5193" i="9"/>
  <c r="V5189" i="9"/>
  <c r="V5185" i="9"/>
  <c r="V5181" i="9"/>
  <c r="V5177" i="9"/>
  <c r="V5173" i="9"/>
  <c r="V5169" i="9"/>
  <c r="V5165" i="9"/>
  <c r="V5161" i="9"/>
  <c r="V5157" i="9"/>
  <c r="V5153" i="9"/>
  <c r="V5149" i="9"/>
  <c r="V5145" i="9"/>
  <c r="V5141" i="9"/>
  <c r="V5137" i="9"/>
  <c r="V5133" i="9"/>
  <c r="V5129" i="9"/>
  <c r="V5125" i="9"/>
  <c r="V5121" i="9"/>
  <c r="V5117" i="9"/>
  <c r="V5113" i="9"/>
  <c r="V5109" i="9"/>
  <c r="V5105" i="9"/>
  <c r="V5101" i="9"/>
  <c r="V5097" i="9"/>
  <c r="V5093" i="9"/>
  <c r="V5089" i="9"/>
  <c r="V5085" i="9"/>
  <c r="V5081" i="9"/>
  <c r="V5077" i="9"/>
  <c r="V5073" i="9"/>
  <c r="V5069" i="9"/>
  <c r="V5065" i="9"/>
  <c r="V5061" i="9"/>
  <c r="V5057" i="9"/>
  <c r="V5053" i="9"/>
  <c r="V5049" i="9"/>
  <c r="V5045" i="9"/>
  <c r="V5041" i="9"/>
  <c r="V5037" i="9"/>
  <c r="V5033" i="9"/>
  <c r="V5029" i="9"/>
  <c r="V5025" i="9"/>
  <c r="V5021" i="9"/>
  <c r="V5017" i="9"/>
  <c r="V5013" i="9"/>
  <c r="V5009" i="9"/>
  <c r="V5005" i="9"/>
  <c r="V5001" i="9"/>
  <c r="V4997" i="9"/>
  <c r="V4993" i="9"/>
  <c r="V4989" i="9"/>
  <c r="V4985" i="9"/>
  <c r="V4981" i="9"/>
  <c r="V4977" i="9"/>
  <c r="V4973" i="9"/>
  <c r="V4969" i="9"/>
  <c r="V4965" i="9"/>
  <c r="V4961" i="9"/>
  <c r="V4957" i="9"/>
  <c r="V4953" i="9"/>
  <c r="V4949" i="9"/>
  <c r="V4945" i="9"/>
  <c r="V4941" i="9"/>
  <c r="V4937" i="9"/>
  <c r="V4933" i="9"/>
  <c r="V4929" i="9"/>
  <c r="V4925" i="9"/>
  <c r="V4921" i="9"/>
  <c r="V4917" i="9"/>
  <c r="V4913" i="9"/>
  <c r="V4909" i="9"/>
  <c r="V4905" i="9"/>
  <c r="V4901" i="9"/>
  <c r="V4897" i="9"/>
  <c r="V4893" i="9"/>
  <c r="V4889" i="9"/>
  <c r="V4885" i="9"/>
  <c r="V4881" i="9"/>
  <c r="V4877" i="9"/>
  <c r="V4873" i="9"/>
  <c r="V4869" i="9"/>
  <c r="V4865" i="9"/>
  <c r="V4861" i="9"/>
  <c r="V4857" i="9"/>
  <c r="V4853" i="9"/>
  <c r="V4849" i="9"/>
  <c r="V4845" i="9"/>
  <c r="V4841" i="9"/>
  <c r="V4837" i="9"/>
  <c r="V4833" i="9"/>
  <c r="V4829" i="9"/>
  <c r="V4825" i="9"/>
  <c r="V4821" i="9"/>
  <c r="V4817" i="9"/>
  <c r="V4813" i="9"/>
  <c r="V4809" i="9"/>
  <c r="V4805" i="9"/>
  <c r="V4801" i="9"/>
  <c r="V4797" i="9"/>
  <c r="V4793" i="9"/>
  <c r="V4789" i="9"/>
  <c r="V4785" i="9"/>
  <c r="V4781" i="9"/>
  <c r="V4777" i="9"/>
  <c r="V4773" i="9"/>
  <c r="V4769" i="9"/>
  <c r="V4765" i="9"/>
  <c r="V4761" i="9"/>
  <c r="V4757" i="9"/>
  <c r="V4753" i="9"/>
  <c r="V4749" i="9"/>
  <c r="V4745" i="9"/>
  <c r="V4741" i="9"/>
  <c r="V4737" i="9"/>
  <c r="V4733" i="9"/>
  <c r="V4729" i="9"/>
  <c r="V4725" i="9"/>
  <c r="V4721" i="9"/>
  <c r="V4717" i="9"/>
  <c r="V4713" i="9"/>
  <c r="V4709" i="9"/>
  <c r="V4705" i="9"/>
  <c r="V4701" i="9"/>
  <c r="V4697" i="9"/>
  <c r="V4693" i="9"/>
  <c r="V4689" i="9"/>
  <c r="V4685" i="9"/>
  <c r="V4681" i="9"/>
  <c r="V4677" i="9"/>
  <c r="V4673" i="9"/>
  <c r="V4669" i="9"/>
  <c r="V4665" i="9"/>
  <c r="V4661" i="9"/>
  <c r="V4657" i="9"/>
  <c r="V4653" i="9"/>
  <c r="V4649" i="9"/>
  <c r="V4645" i="9"/>
  <c r="V4641" i="9"/>
  <c r="V4637" i="9"/>
  <c r="V4633" i="9"/>
  <c r="V4629" i="9"/>
  <c r="V4625" i="9"/>
  <c r="V4621" i="9"/>
  <c r="V4617" i="9"/>
  <c r="V4613" i="9"/>
  <c r="V4609" i="9"/>
  <c r="V4605" i="9"/>
  <c r="V4601" i="9"/>
  <c r="V4597" i="9"/>
  <c r="V4593" i="9"/>
  <c r="V4589" i="9"/>
  <c r="V4585" i="9"/>
  <c r="V4581" i="9"/>
  <c r="V4577" i="9"/>
  <c r="V4573" i="9"/>
  <c r="V4569" i="9"/>
  <c r="V4565" i="9"/>
  <c r="V4561" i="9"/>
  <c r="V4557" i="9"/>
  <c r="V4553" i="9"/>
  <c r="V4549" i="9"/>
  <c r="V4545" i="9"/>
  <c r="V4541" i="9"/>
  <c r="V4537" i="9"/>
  <c r="V4533" i="9"/>
  <c r="V4529" i="9"/>
  <c r="V4525" i="9"/>
  <c r="V4521" i="9"/>
  <c r="V4513" i="9"/>
  <c r="V4509" i="9"/>
  <c r="V4505" i="9"/>
  <c r="V4501" i="9"/>
  <c r="V4497" i="9"/>
  <c r="V4493" i="9"/>
  <c r="V4489" i="9"/>
  <c r="V4485" i="9"/>
  <c r="V4481" i="9"/>
  <c r="V4477" i="9"/>
  <c r="V4473" i="9"/>
  <c r="V4469" i="9"/>
  <c r="V4465" i="9"/>
  <c r="V4461" i="9"/>
  <c r="V4457" i="9"/>
  <c r="V4453" i="9"/>
  <c r="V4449" i="9"/>
  <c r="V4445" i="9"/>
  <c r="V4441" i="9"/>
  <c r="V4437" i="9"/>
  <c r="V4433" i="9"/>
  <c r="V4429" i="9"/>
  <c r="V4425" i="9"/>
  <c r="V4421" i="9"/>
  <c r="V4417" i="9"/>
  <c r="V4413" i="9"/>
  <c r="V4409" i="9"/>
  <c r="V4405" i="9"/>
  <c r="V4401" i="9"/>
  <c r="V4397" i="9"/>
  <c r="V4393" i="9"/>
  <c r="V4389" i="9"/>
  <c r="V4385" i="9"/>
  <c r="V4381" i="9"/>
  <c r="V4377" i="9"/>
  <c r="V4373" i="9"/>
  <c r="V4369" i="9"/>
  <c r="V4365" i="9"/>
  <c r="V4361" i="9"/>
  <c r="V4357" i="9"/>
  <c r="V4353" i="9"/>
  <c r="V4349" i="9"/>
  <c r="V4345" i="9"/>
  <c r="V4341" i="9"/>
  <c r="V4337" i="9"/>
  <c r="V4333" i="9"/>
  <c r="V4329" i="9"/>
  <c r="V4325" i="9"/>
  <c r="V4321" i="9"/>
  <c r="V4317" i="9"/>
  <c r="V4313" i="9"/>
  <c r="V4309" i="9"/>
  <c r="V4305" i="9"/>
  <c r="V4301" i="9"/>
  <c r="V4297" i="9"/>
  <c r="V4293" i="9"/>
  <c r="V4289" i="9"/>
  <c r="V4285" i="9"/>
  <c r="V4281" i="9"/>
  <c r="V4277" i="9"/>
  <c r="V4273" i="9"/>
  <c r="V4269" i="9"/>
  <c r="V4265" i="9"/>
  <c r="V4261" i="9"/>
  <c r="V4257" i="9"/>
  <c r="V4253" i="9"/>
  <c r="V4249" i="9"/>
  <c r="V4245" i="9"/>
  <c r="V4241" i="9"/>
  <c r="V4237" i="9"/>
  <c r="V4233" i="9"/>
  <c r="V4229" i="9"/>
  <c r="V4225" i="9"/>
  <c r="V4221" i="9"/>
  <c r="V4217" i="9"/>
  <c r="V4213" i="9"/>
  <c r="V4209" i="9"/>
  <c r="V4205" i="9"/>
  <c r="V4201" i="9"/>
  <c r="V4197" i="9"/>
  <c r="V4193" i="9"/>
  <c r="V4189" i="9"/>
  <c r="V4185" i="9"/>
  <c r="V4181" i="9"/>
  <c r="V4177" i="9"/>
  <c r="V4173" i="9"/>
  <c r="V4169" i="9"/>
  <c r="V4165" i="9"/>
  <c r="V4161" i="9"/>
  <c r="V4157" i="9"/>
  <c r="V4153" i="9"/>
  <c r="V4149" i="9"/>
  <c r="V4145" i="9"/>
  <c r="V4141" i="9"/>
  <c r="V4137" i="9"/>
  <c r="V4133" i="9"/>
  <c r="V4129" i="9"/>
  <c r="V4125" i="9"/>
  <c r="V4121" i="9"/>
  <c r="V4117" i="9"/>
  <c r="V4113" i="9"/>
  <c r="V4109" i="9"/>
  <c r="V4105" i="9"/>
  <c r="V4101" i="9"/>
  <c r="V4097" i="9"/>
  <c r="V4093" i="9"/>
  <c r="V4089" i="9"/>
  <c r="V4085" i="9"/>
  <c r="V4081" i="9"/>
  <c r="V4077" i="9"/>
  <c r="V4073" i="9"/>
  <c r="V4069" i="9"/>
  <c r="V4065" i="9"/>
  <c r="V4061" i="9"/>
  <c r="V4057" i="9"/>
  <c r="V4053" i="9"/>
  <c r="V4049" i="9"/>
  <c r="V4045" i="9"/>
  <c r="V4041" i="9"/>
  <c r="V4037" i="9"/>
  <c r="V4033" i="9"/>
  <c r="V4029" i="9"/>
  <c r="V4025" i="9"/>
  <c r="V4021" i="9"/>
  <c r="V4017" i="9"/>
  <c r="V4013" i="9"/>
  <c r="V4009" i="9"/>
  <c r="V4005" i="9"/>
  <c r="V4001" i="9"/>
  <c r="V3997" i="9"/>
  <c r="V3993" i="9"/>
  <c r="V3989" i="9"/>
  <c r="V3985" i="9"/>
  <c r="V3981" i="9"/>
  <c r="V3977" i="9"/>
  <c r="V3973" i="9"/>
  <c r="V3969" i="9"/>
  <c r="V3965" i="9"/>
  <c r="V3961" i="9"/>
  <c r="V3957" i="9"/>
  <c r="V3953" i="9"/>
  <c r="V3949" i="9"/>
  <c r="V3945" i="9"/>
  <c r="V3941" i="9"/>
  <c r="V3937" i="9"/>
  <c r="V3933" i="9"/>
  <c r="V3929" i="9"/>
  <c r="V3925" i="9"/>
  <c r="V3921" i="9"/>
  <c r="V3917" i="9"/>
  <c r="V3913" i="9"/>
  <c r="V3909" i="9"/>
  <c r="V3905" i="9"/>
  <c r="V3901" i="9"/>
  <c r="V3897" i="9"/>
  <c r="V3893" i="9"/>
  <c r="V3889" i="9"/>
  <c r="V3885" i="9"/>
  <c r="V3881" i="9"/>
  <c r="V3877" i="9"/>
  <c r="V3873" i="9"/>
  <c r="V3869" i="9"/>
  <c r="V3865" i="9"/>
  <c r="V3861" i="9"/>
  <c r="V3857" i="9"/>
  <c r="V3853" i="9"/>
  <c r="V3849" i="9"/>
  <c r="V3845" i="9"/>
  <c r="V3841" i="9"/>
  <c r="V3837" i="9"/>
  <c r="V3833" i="9"/>
  <c r="V3829" i="9"/>
  <c r="V3825" i="9"/>
  <c r="V3821" i="9"/>
  <c r="V3817" i="9"/>
  <c r="V3813" i="9"/>
  <c r="V3809" i="9"/>
  <c r="V3805" i="9"/>
  <c r="V3801" i="9"/>
  <c r="V3797" i="9"/>
  <c r="V3793" i="9"/>
  <c r="V3789" i="9"/>
  <c r="V3785" i="9"/>
  <c r="V3781" i="9"/>
  <c r="V3777" i="9"/>
  <c r="V3773" i="9"/>
  <c r="V3769" i="9"/>
  <c r="V3765" i="9"/>
  <c r="V3761" i="9"/>
  <c r="V3757" i="9"/>
  <c r="V3753" i="9"/>
  <c r="V3749" i="9"/>
  <c r="V3745" i="9"/>
  <c r="V3741" i="9"/>
  <c r="V3737" i="9"/>
  <c r="V3733" i="9"/>
  <c r="V3729" i="9"/>
  <c r="V3725" i="9"/>
  <c r="V3721" i="9"/>
  <c r="V3717" i="9"/>
  <c r="V3713" i="9"/>
  <c r="V3709" i="9"/>
  <c r="V3705" i="9"/>
  <c r="V3701" i="9"/>
  <c r="V3697" i="9"/>
  <c r="V3693" i="9"/>
  <c r="V3689" i="9"/>
  <c r="V3685" i="9"/>
  <c r="V3681" i="9"/>
  <c r="V3677" i="9"/>
  <c r="V3673" i="9"/>
  <c r="V3669" i="9"/>
  <c r="V3665" i="9"/>
  <c r="V3661" i="9"/>
  <c r="V3657" i="9"/>
  <c r="V3653" i="9"/>
  <c r="V3649" i="9"/>
  <c r="V3645" i="9"/>
  <c r="V3641" i="9"/>
  <c r="V3637" i="9"/>
  <c r="V3633" i="9"/>
  <c r="V3629" i="9"/>
  <c r="V3625" i="9"/>
  <c r="V3621" i="9"/>
  <c r="V3617" i="9"/>
  <c r="V3613" i="9"/>
  <c r="V3609" i="9"/>
  <c r="V3605" i="9"/>
  <c r="V3601" i="9"/>
  <c r="V3597" i="9"/>
  <c r="V3593" i="9"/>
  <c r="V3589" i="9"/>
  <c r="V3585" i="9"/>
  <c r="V3581" i="9"/>
  <c r="V3577" i="9"/>
  <c r="V3573" i="9"/>
  <c r="V3569" i="9"/>
  <c r="V3565" i="9"/>
  <c r="V3561" i="9"/>
  <c r="V3557" i="9"/>
  <c r="V3553" i="9"/>
  <c r="V3549" i="9"/>
  <c r="V3545" i="9"/>
  <c r="V3541" i="9"/>
  <c r="V3537" i="9"/>
  <c r="V3533" i="9"/>
  <c r="V3529" i="9"/>
  <c r="V3525" i="9"/>
  <c r="V3521" i="9"/>
  <c r="V3517" i="9"/>
  <c r="V3513" i="9"/>
  <c r="V3509" i="9"/>
  <c r="V3505" i="9"/>
  <c r="V3501" i="9"/>
  <c r="V3497" i="9"/>
  <c r="V3493" i="9"/>
  <c r="V3489" i="9"/>
  <c r="V3485" i="9"/>
  <c r="V3481" i="9"/>
  <c r="V3477" i="9"/>
  <c r="V3473" i="9"/>
  <c r="V3469" i="9"/>
  <c r="V3465" i="9"/>
  <c r="V3461" i="9"/>
  <c r="V3457" i="9"/>
  <c r="V3453" i="9"/>
  <c r="V3449" i="9"/>
  <c r="V3445" i="9"/>
  <c r="V3441" i="9"/>
  <c r="V3437" i="9"/>
  <c r="V3433" i="9"/>
  <c r="V3429" i="9"/>
  <c r="V3425" i="9"/>
  <c r="V3421" i="9"/>
  <c r="V3417" i="9"/>
  <c r="V3413" i="9"/>
  <c r="V3409" i="9"/>
  <c r="V3405" i="9"/>
  <c r="V3401" i="9"/>
  <c r="V3397" i="9"/>
  <c r="V3393" i="9"/>
  <c r="V3389" i="9"/>
  <c r="V3385" i="9"/>
  <c r="V3381" i="9"/>
  <c r="V3377" i="9"/>
  <c r="V3373" i="9"/>
  <c r="V3369" i="9"/>
  <c r="V3365" i="9"/>
  <c r="V3361" i="9"/>
  <c r="V3357" i="9"/>
  <c r="V3353" i="9"/>
  <c r="V3349" i="9"/>
  <c r="V3345" i="9"/>
  <c r="V3341" i="9"/>
  <c r="V3337" i="9"/>
  <c r="V3333" i="9"/>
  <c r="V3329" i="9"/>
  <c r="V3325" i="9"/>
  <c r="V3321" i="9"/>
  <c r="V3317" i="9"/>
  <c r="V3313" i="9"/>
  <c r="V3309" i="9"/>
  <c r="V3305" i="9"/>
  <c r="V3301" i="9"/>
  <c r="V3297" i="9"/>
  <c r="V3293" i="9"/>
  <c r="V3289" i="9"/>
  <c r="V3285" i="9"/>
  <c r="V3281" i="9"/>
  <c r="V3277" i="9"/>
  <c r="V3273" i="9"/>
  <c r="V3269" i="9"/>
  <c r="V3265" i="9"/>
  <c r="V3261" i="9"/>
  <c r="V3257" i="9"/>
  <c r="V3253" i="9"/>
  <c r="V3249" i="9"/>
  <c r="V3245" i="9"/>
  <c r="V3241" i="9"/>
  <c r="V3237" i="9"/>
  <c r="V3233" i="9"/>
  <c r="V3229" i="9"/>
  <c r="V3225" i="9"/>
  <c r="V3221" i="9"/>
  <c r="V3217" i="9"/>
  <c r="V3213" i="9"/>
  <c r="V3209" i="9"/>
  <c r="V3205" i="9"/>
  <c r="V3201" i="9"/>
  <c r="V3197" i="9"/>
  <c r="V3193" i="9"/>
  <c r="V3189" i="9"/>
  <c r="V3185" i="9"/>
  <c r="V3181" i="9"/>
  <c r="V3177" i="9"/>
  <c r="V3173" i="9"/>
  <c r="V3169" i="9"/>
  <c r="V3165" i="9"/>
  <c r="V3161" i="9"/>
  <c r="V3157" i="9"/>
  <c r="V3153" i="9"/>
  <c r="V3149" i="9"/>
  <c r="V3145" i="9"/>
  <c r="V3141" i="9"/>
  <c r="V3137" i="9"/>
  <c r="V3133" i="9"/>
  <c r="V3129" i="9"/>
  <c r="V3125" i="9"/>
  <c r="V3121" i="9"/>
  <c r="V3117" i="9"/>
  <c r="V3113" i="9"/>
  <c r="V3109" i="9"/>
  <c r="V3105" i="9"/>
  <c r="V3101" i="9"/>
  <c r="V3097" i="9"/>
  <c r="V3093" i="9"/>
  <c r="V3089" i="9"/>
  <c r="V3085" i="9"/>
  <c r="V3081" i="9"/>
  <c r="V3077" i="9"/>
  <c r="V3073" i="9"/>
  <c r="V3069" i="9"/>
  <c r="V3065" i="9"/>
  <c r="V3061" i="9"/>
  <c r="V3057" i="9"/>
  <c r="V3053" i="9"/>
  <c r="V3049" i="9"/>
  <c r="V3045" i="9"/>
  <c r="V3041" i="9"/>
  <c r="V3037" i="9"/>
  <c r="V3033" i="9"/>
  <c r="V3029" i="9"/>
  <c r="V3025" i="9"/>
  <c r="V3021" i="9"/>
  <c r="V3017" i="9"/>
  <c r="V3013" i="9"/>
  <c r="V3009" i="9"/>
  <c r="V3005" i="9"/>
  <c r="V3001" i="9"/>
  <c r="V2997" i="9"/>
  <c r="V2993" i="9"/>
  <c r="V2989" i="9"/>
  <c r="V2985" i="9"/>
  <c r="V2981" i="9"/>
  <c r="V2977" i="9"/>
  <c r="V2973" i="9"/>
  <c r="V2969" i="9"/>
  <c r="V2965" i="9"/>
  <c r="V2961" i="9"/>
  <c r="V2957" i="9"/>
  <c r="V2953" i="9"/>
  <c r="V2949" i="9"/>
  <c r="V2945" i="9"/>
  <c r="V2941" i="9"/>
  <c r="V2937" i="9"/>
  <c r="V2933" i="9"/>
  <c r="V2929" i="9"/>
  <c r="V2925" i="9"/>
  <c r="V2921" i="9"/>
  <c r="V2917" i="9"/>
  <c r="V2913" i="9"/>
  <c r="V2909" i="9"/>
  <c r="V2905" i="9"/>
  <c r="V2901" i="9"/>
  <c r="V2897" i="9"/>
  <c r="V2893" i="9"/>
  <c r="V2889" i="9"/>
  <c r="V2885" i="9"/>
  <c r="V2881" i="9"/>
  <c r="V2877" i="9"/>
  <c r="V2873" i="9"/>
  <c r="V2869" i="9"/>
  <c r="V2865" i="9"/>
  <c r="V2861" i="9"/>
  <c r="V2857" i="9"/>
  <c r="V2853" i="9"/>
  <c r="V2849" i="9"/>
  <c r="V2845" i="9"/>
  <c r="V2841" i="9"/>
  <c r="V2837" i="9"/>
  <c r="V2833" i="9"/>
  <c r="V2829" i="9"/>
  <c r="V2825" i="9"/>
  <c r="V2821" i="9"/>
  <c r="V2817" i="9"/>
  <c r="V2813" i="9"/>
  <c r="V2809" i="9"/>
  <c r="V2805" i="9"/>
  <c r="V2801" i="9"/>
  <c r="V2797" i="9"/>
  <c r="V2793" i="9"/>
  <c r="V2789" i="9"/>
  <c r="V2785" i="9"/>
  <c r="V2781" i="9"/>
  <c r="V2777" i="9"/>
  <c r="V2773" i="9"/>
  <c r="V2769" i="9"/>
  <c r="V2765" i="9"/>
  <c r="V2761" i="9"/>
  <c r="V2757" i="9"/>
  <c r="V2753" i="9"/>
  <c r="V2749" i="9"/>
  <c r="V2745" i="9"/>
  <c r="V2741" i="9"/>
  <c r="V2737" i="9"/>
  <c r="V2733" i="9"/>
  <c r="V2729" i="9"/>
  <c r="V2725" i="9"/>
  <c r="V2721" i="9"/>
  <c r="V2717" i="9"/>
  <c r="V2713" i="9"/>
  <c r="V2709" i="9"/>
  <c r="V2705" i="9"/>
  <c r="V2701" i="9"/>
  <c r="V2697" i="9"/>
  <c r="V2693" i="9"/>
  <c r="V2689" i="9"/>
  <c r="V2685" i="9"/>
  <c r="V2681" i="9"/>
  <c r="V2677" i="9"/>
  <c r="V2673" i="9"/>
  <c r="V2669" i="9"/>
  <c r="V2665" i="9"/>
  <c r="V2661" i="9"/>
  <c r="V2657" i="9"/>
  <c r="V2653" i="9"/>
  <c r="V2649" i="9"/>
  <c r="V2645" i="9"/>
  <c r="V2641" i="9"/>
  <c r="V2637" i="9"/>
  <c r="V2633" i="9"/>
  <c r="V2629" i="9"/>
  <c r="V2625" i="9"/>
  <c r="V2621" i="9"/>
  <c r="V2617" i="9"/>
  <c r="V2613" i="9"/>
  <c r="V2609" i="9"/>
  <c r="V2605" i="9"/>
  <c r="V2601" i="9"/>
  <c r="V2597" i="9"/>
  <c r="V2593" i="9"/>
  <c r="V2589" i="9"/>
  <c r="V2585" i="9"/>
  <c r="V2581" i="9"/>
  <c r="V2577" i="9"/>
  <c r="V2573" i="9"/>
  <c r="V2569" i="9"/>
  <c r="V2565" i="9"/>
  <c r="V2561" i="9"/>
  <c r="V2557" i="9"/>
  <c r="V5658" i="9"/>
  <c r="V5654" i="9"/>
  <c r="V5650" i="9"/>
  <c r="V5646" i="9"/>
  <c r="V5642" i="9"/>
  <c r="V5638" i="9"/>
  <c r="V5634" i="9"/>
  <c r="V5630" i="9"/>
  <c r="V5626" i="9"/>
  <c r="V5622" i="9"/>
  <c r="V5618" i="9"/>
  <c r="V5614" i="9"/>
  <c r="V5610" i="9"/>
  <c r="V5606" i="9"/>
  <c r="V5602" i="9"/>
  <c r="V5598" i="9"/>
  <c r="V5594" i="9"/>
  <c r="V5590" i="9"/>
  <c r="V5586" i="9"/>
  <c r="V5582" i="9"/>
  <c r="V5578" i="9"/>
  <c r="V5574" i="9"/>
  <c r="V5570" i="9"/>
  <c r="V5566" i="9"/>
  <c r="V5562" i="9"/>
  <c r="V5558" i="9"/>
  <c r="V5554" i="9"/>
  <c r="V5550" i="9"/>
  <c r="V5546" i="9"/>
  <c r="V5542" i="9"/>
  <c r="V5538" i="9"/>
  <c r="V5534" i="9"/>
  <c r="V5530" i="9"/>
  <c r="V5526" i="9"/>
  <c r="V5522" i="9"/>
  <c r="V5518" i="9"/>
  <c r="V5514" i="9"/>
  <c r="V5510" i="9"/>
  <c r="V5506" i="9"/>
  <c r="V5502" i="9"/>
  <c r="V5498" i="9"/>
  <c r="V5494" i="9"/>
  <c r="V5490" i="9"/>
  <c r="V5486" i="9"/>
  <c r="V5482" i="9"/>
  <c r="V5478" i="9"/>
  <c r="V5474" i="9"/>
  <c r="V5470" i="9"/>
  <c r="V5466" i="9"/>
  <c r="V5462" i="9"/>
  <c r="V5458" i="9"/>
  <c r="V5454" i="9"/>
  <c r="V5450" i="9"/>
  <c r="V5446" i="9"/>
  <c r="V5442" i="9"/>
  <c r="V5438" i="9"/>
  <c r="V5434" i="9"/>
  <c r="V5430" i="9"/>
  <c r="V5426" i="9"/>
  <c r="V5422" i="9"/>
  <c r="V5418" i="9"/>
  <c r="V5414" i="9"/>
  <c r="V5410" i="9"/>
  <c r="V5406" i="9"/>
  <c r="V5402" i="9"/>
  <c r="V5398" i="9"/>
  <c r="V5394" i="9"/>
  <c r="V5390" i="9"/>
  <c r="V5386" i="9"/>
  <c r="V5382" i="9"/>
  <c r="V5378" i="9"/>
  <c r="V5374" i="9"/>
  <c r="V5370" i="9"/>
  <c r="V5366" i="9"/>
  <c r="V5362" i="9"/>
  <c r="V5358" i="9"/>
  <c r="V5354" i="9"/>
  <c r="V5350" i="9"/>
  <c r="V5346" i="9"/>
  <c r="V5342" i="9"/>
  <c r="V5338" i="9"/>
  <c r="V5334" i="9"/>
  <c r="V5330" i="9"/>
  <c r="V5326" i="9"/>
  <c r="V5322" i="9"/>
  <c r="V5318" i="9"/>
  <c r="V5314" i="9"/>
  <c r="V5310" i="9"/>
  <c r="V5306" i="9"/>
  <c r="V5302" i="9"/>
  <c r="V5298" i="9"/>
  <c r="V5294" i="9"/>
  <c r="V5290" i="9"/>
  <c r="V5286" i="9"/>
  <c r="V5282" i="9"/>
  <c r="V5278" i="9"/>
  <c r="V5274" i="9"/>
  <c r="V5270" i="9"/>
  <c r="V5266" i="9"/>
  <c r="V5262" i="9"/>
  <c r="V5258" i="9"/>
  <c r="V5254" i="9"/>
  <c r="V5250" i="9"/>
  <c r="V5246" i="9"/>
  <c r="V5242" i="9"/>
  <c r="V5238" i="9"/>
  <c r="V5234" i="9"/>
  <c r="V5230" i="9"/>
  <c r="V5226" i="9"/>
  <c r="V5222" i="9"/>
  <c r="V5218" i="9"/>
  <c r="V5214" i="9"/>
  <c r="V5210" i="9"/>
  <c r="V5206" i="9"/>
  <c r="V5202" i="9"/>
  <c r="V5198" i="9"/>
  <c r="V5194" i="9"/>
  <c r="V5190" i="9"/>
  <c r="V5186" i="9"/>
  <c r="V5182" i="9"/>
  <c r="V5178" i="9"/>
  <c r="V5174" i="9"/>
  <c r="V5170" i="9"/>
  <c r="V5166" i="9"/>
  <c r="V5162" i="9"/>
  <c r="V5158" i="9"/>
  <c r="V5154" i="9"/>
  <c r="V5150" i="9"/>
  <c r="V5146" i="9"/>
  <c r="V5142" i="9"/>
  <c r="V5138" i="9"/>
  <c r="V5134" i="9"/>
  <c r="V5130" i="9"/>
  <c r="V5126" i="9"/>
  <c r="V5122" i="9"/>
  <c r="V5118" i="9"/>
  <c r="V5114" i="9"/>
  <c r="V5110" i="9"/>
  <c r="V5106" i="9"/>
  <c r="V5102" i="9"/>
  <c r="V5098" i="9"/>
  <c r="V5094" i="9"/>
  <c r="V5090" i="9"/>
  <c r="V5086" i="9"/>
  <c r="V5082" i="9"/>
  <c r="V5078" i="9"/>
  <c r="V5074" i="9"/>
  <c r="V5070" i="9"/>
  <c r="V5066" i="9"/>
  <c r="V5062" i="9"/>
  <c r="V5058" i="9"/>
  <c r="V5054" i="9"/>
  <c r="V5050" i="9"/>
  <c r="V5046" i="9"/>
  <c r="V5042" i="9"/>
  <c r="V5038" i="9"/>
  <c r="V5034" i="9"/>
  <c r="V5030" i="9"/>
  <c r="V5026" i="9"/>
  <c r="V5022" i="9"/>
  <c r="V5018" i="9"/>
  <c r="V5014" i="9"/>
  <c r="V5010" i="9"/>
  <c r="V5006" i="9"/>
  <c r="V5002" i="9"/>
  <c r="V4998" i="9"/>
  <c r="V4994" i="9"/>
  <c r="V4990" i="9"/>
  <c r="V4986" i="9"/>
  <c r="V4982" i="9"/>
  <c r="V4978" i="9"/>
  <c r="V4974" i="9"/>
  <c r="V4970" i="9"/>
  <c r="V4966" i="9"/>
  <c r="V4962" i="9"/>
  <c r="V4958" i="9"/>
  <c r="V4954" i="9"/>
  <c r="V4950" i="9"/>
  <c r="V4946" i="9"/>
  <c r="V4942" i="9"/>
  <c r="V4938" i="9"/>
  <c r="V4934" i="9"/>
  <c r="V4930" i="9"/>
  <c r="V4926" i="9"/>
  <c r="V4922" i="9"/>
  <c r="V4918" i="9"/>
  <c r="V4914" i="9"/>
  <c r="V4910" i="9"/>
  <c r="V4906" i="9"/>
  <c r="V4902" i="9"/>
  <c r="V4898" i="9"/>
  <c r="V4894" i="9"/>
  <c r="V4890" i="9"/>
  <c r="V4886" i="9"/>
  <c r="V4882" i="9"/>
  <c r="V4878" i="9"/>
  <c r="V4874" i="9"/>
  <c r="V4870" i="9"/>
  <c r="V4866" i="9"/>
  <c r="V4862" i="9"/>
  <c r="V4858" i="9"/>
  <c r="V4854" i="9"/>
  <c r="V4850" i="9"/>
  <c r="V4846" i="9"/>
  <c r="V4842" i="9"/>
  <c r="V4838" i="9"/>
  <c r="V4834" i="9"/>
  <c r="V4830" i="9"/>
  <c r="V4826" i="9"/>
  <c r="V4822" i="9"/>
  <c r="V4818" i="9"/>
  <c r="V4814" i="9"/>
  <c r="V4810" i="9"/>
  <c r="V4806" i="9"/>
  <c r="V4802" i="9"/>
  <c r="V4798" i="9"/>
  <c r="V4794" i="9"/>
  <c r="V4790" i="9"/>
  <c r="V4786" i="9"/>
  <c r="V4782" i="9"/>
  <c r="V4778" i="9"/>
  <c r="V4774" i="9"/>
  <c r="V4770" i="9"/>
  <c r="V4766" i="9"/>
  <c r="V4762" i="9"/>
  <c r="V4758" i="9"/>
  <c r="V4754" i="9"/>
  <c r="V4750" i="9"/>
  <c r="V4746" i="9"/>
  <c r="V4742" i="9"/>
  <c r="V4738" i="9"/>
  <c r="V4734" i="9"/>
  <c r="V4730" i="9"/>
  <c r="V4726" i="9"/>
  <c r="V4722" i="9"/>
  <c r="V4718" i="9"/>
  <c r="V4714" i="9"/>
  <c r="V4710" i="9"/>
  <c r="V4706" i="9"/>
  <c r="V4702" i="9"/>
  <c r="V4698" i="9"/>
  <c r="V4694" i="9"/>
  <c r="V4690" i="9"/>
  <c r="V4686" i="9"/>
  <c r="V4682" i="9"/>
  <c r="V4678" i="9"/>
  <c r="V4674" i="9"/>
  <c r="V4670" i="9"/>
  <c r="V4666" i="9"/>
  <c r="V4662" i="9"/>
  <c r="V4658" i="9"/>
  <c r="V4654" i="9"/>
  <c r="V4650" i="9"/>
  <c r="V4646" i="9"/>
  <c r="V4642" i="9"/>
  <c r="V4638" i="9"/>
  <c r="V4634" i="9"/>
  <c r="V4630" i="9"/>
  <c r="V4626" i="9"/>
  <c r="V4622" i="9"/>
  <c r="V4618" i="9"/>
  <c r="V4614" i="9"/>
  <c r="V4610" i="9"/>
  <c r="V4606" i="9"/>
  <c r="V4602" i="9"/>
  <c r="V4598" i="9"/>
  <c r="V4594" i="9"/>
  <c r="V4590" i="9"/>
  <c r="V4586" i="9"/>
  <c r="V4582" i="9"/>
  <c r="V4578" i="9"/>
  <c r="V4574" i="9"/>
  <c r="V4570" i="9"/>
  <c r="V4566" i="9"/>
  <c r="V4562" i="9"/>
  <c r="V4558" i="9"/>
  <c r="V4554" i="9"/>
  <c r="V4550" i="9"/>
  <c r="V4546" i="9"/>
  <c r="V4542" i="9"/>
  <c r="V4538" i="9"/>
  <c r="V4534" i="9"/>
  <c r="V4530" i="9"/>
  <c r="V4526" i="9"/>
  <c r="V4522" i="9"/>
  <c r="V4510" i="9"/>
  <c r="V4506" i="9"/>
  <c r="V4502" i="9"/>
  <c r="V4498" i="9"/>
  <c r="V4494" i="9"/>
  <c r="V4490" i="9"/>
  <c r="V4486" i="9"/>
  <c r="V4482" i="9"/>
  <c r="V4478" i="9"/>
  <c r="V4474" i="9"/>
  <c r="V4470" i="9"/>
  <c r="V4466" i="9"/>
  <c r="V4462" i="9"/>
  <c r="V4458" i="9"/>
  <c r="V4454" i="9"/>
  <c r="V4450" i="9"/>
  <c r="V4446" i="9"/>
  <c r="V4442" i="9"/>
  <c r="V4438" i="9"/>
  <c r="V4434" i="9"/>
  <c r="V4430" i="9"/>
  <c r="V4426" i="9"/>
  <c r="V4422" i="9"/>
  <c r="V4418" i="9"/>
  <c r="V4414" i="9"/>
  <c r="V4410" i="9"/>
  <c r="V4402" i="9"/>
  <c r="V4398" i="9"/>
  <c r="V4394" i="9"/>
  <c r="V4390" i="9"/>
  <c r="V4386" i="9"/>
  <c r="V4382" i="9"/>
  <c r="V4378" i="9"/>
  <c r="V4374" i="9"/>
  <c r="V4370" i="9"/>
  <c r="V4366" i="9"/>
  <c r="V4362" i="9"/>
  <c r="V4358" i="9"/>
  <c r="V4354" i="9"/>
  <c r="V4350" i="9"/>
  <c r="V4346" i="9"/>
  <c r="V4342" i="9"/>
  <c r="V4338" i="9"/>
  <c r="V4334" i="9"/>
  <c r="V4330" i="9"/>
  <c r="V4326" i="9"/>
  <c r="V4322" i="9"/>
  <c r="V4318" i="9"/>
  <c r="V4314" i="9"/>
  <c r="V4310" i="9"/>
  <c r="V4306" i="9"/>
  <c r="V4302" i="9"/>
  <c r="V4298" i="9"/>
  <c r="V4294" i="9"/>
  <c r="V4290" i="9"/>
  <c r="V4286" i="9"/>
  <c r="V4282" i="9"/>
  <c r="V4278" i="9"/>
  <c r="V4274" i="9"/>
  <c r="V4270" i="9"/>
  <c r="V4266" i="9"/>
  <c r="V4262" i="9"/>
  <c r="V4258" i="9"/>
  <c r="V4254" i="9"/>
  <c r="V4250" i="9"/>
  <c r="V4246" i="9"/>
  <c r="V4242" i="9"/>
  <c r="V4238" i="9"/>
  <c r="V4234" i="9"/>
  <c r="V4230" i="9"/>
  <c r="V4226" i="9"/>
  <c r="V4222" i="9"/>
  <c r="V4218" i="9"/>
  <c r="V4214" i="9"/>
  <c r="V4210" i="9"/>
  <c r="V4206" i="9"/>
  <c r="V4202" i="9"/>
  <c r="V4198" i="9"/>
  <c r="V4194" i="9"/>
  <c r="V4190" i="9"/>
  <c r="V4186" i="9"/>
  <c r="V4182" i="9"/>
  <c r="V4178" i="9"/>
  <c r="V4174" i="9"/>
  <c r="V4170" i="9"/>
  <c r="V4166" i="9"/>
  <c r="V4162" i="9"/>
  <c r="V4158" i="9"/>
  <c r="V4154" i="9"/>
  <c r="V4150" i="9"/>
  <c r="V4146" i="9"/>
  <c r="V4142" i="9"/>
  <c r="V4138" i="9"/>
  <c r="V4134" i="9"/>
  <c r="V4130" i="9"/>
  <c r="V4126" i="9"/>
  <c r="V4122" i="9"/>
  <c r="V4118" i="9"/>
  <c r="V4114" i="9"/>
  <c r="V4110" i="9"/>
  <c r="V4106" i="9"/>
  <c r="V4102" i="9"/>
  <c r="V4098" i="9"/>
  <c r="V4094" i="9"/>
  <c r="V4090" i="9"/>
  <c r="V4086" i="9"/>
  <c r="V4082" i="9"/>
  <c r="V4078" i="9"/>
  <c r="V4074" i="9"/>
  <c r="V4070" i="9"/>
  <c r="V4066" i="9"/>
  <c r="V4062" i="9"/>
  <c r="V4058" i="9"/>
  <c r="V4054" i="9"/>
  <c r="V4050" i="9"/>
  <c r="V4046" i="9"/>
  <c r="V4042" i="9"/>
  <c r="V4038" i="9"/>
  <c r="V4034" i="9"/>
  <c r="V4030" i="9"/>
  <c r="V4026" i="9"/>
  <c r="V4022" i="9"/>
  <c r="V4018" i="9"/>
  <c r="V4014" i="9"/>
  <c r="V4010" i="9"/>
  <c r="V4006" i="9"/>
  <c r="V4002" i="9"/>
  <c r="V3998" i="9"/>
  <c r="V3994" i="9"/>
  <c r="V3990" i="9"/>
  <c r="V3986" i="9"/>
  <c r="V3982" i="9"/>
  <c r="V3978" i="9"/>
  <c r="V3974" i="9"/>
  <c r="V3970" i="9"/>
  <c r="V3966" i="9"/>
  <c r="V3962" i="9"/>
  <c r="V3958" i="9"/>
  <c r="V3954" i="9"/>
  <c r="V3950" i="9"/>
  <c r="V3946" i="9"/>
  <c r="V3942" i="9"/>
  <c r="V3938" i="9"/>
  <c r="V3934" i="9"/>
  <c r="V3930" i="9"/>
  <c r="V3926" i="9"/>
  <c r="V3922" i="9"/>
  <c r="V3918" i="9"/>
  <c r="V3914" i="9"/>
  <c r="V3910" i="9"/>
  <c r="V3906" i="9"/>
  <c r="V3902" i="9"/>
  <c r="V3898" i="9"/>
  <c r="V3894" i="9"/>
  <c r="V3890" i="9"/>
  <c r="V3886" i="9"/>
  <c r="V3882" i="9"/>
  <c r="V3878" i="9"/>
  <c r="V3874" i="9"/>
  <c r="V3870" i="9"/>
  <c r="V3866" i="9"/>
  <c r="V3862" i="9"/>
  <c r="V3858" i="9"/>
  <c r="V3854" i="9"/>
  <c r="V3850" i="9"/>
  <c r="V3846" i="9"/>
  <c r="V3842" i="9"/>
  <c r="V3838" i="9"/>
  <c r="V3834" i="9"/>
  <c r="V3830" i="9"/>
  <c r="V3826" i="9"/>
  <c r="V3822" i="9"/>
  <c r="V3818" i="9"/>
  <c r="V3814" i="9"/>
  <c r="V3810" i="9"/>
  <c r="V3806" i="9"/>
  <c r="V3802" i="9"/>
  <c r="V3798" i="9"/>
  <c r="V3794" i="9"/>
  <c r="V3790" i="9"/>
  <c r="V3786" i="9"/>
  <c r="V3782" i="9"/>
  <c r="V3778" i="9"/>
  <c r="V3774" i="9"/>
  <c r="V3770" i="9"/>
  <c r="V3766" i="9"/>
  <c r="V3762" i="9"/>
  <c r="V3758" i="9"/>
  <c r="V3754" i="9"/>
  <c r="V3750" i="9"/>
  <c r="V3746" i="9"/>
  <c r="V3742" i="9"/>
  <c r="V3738" i="9"/>
  <c r="V3734" i="9"/>
  <c r="V3730" i="9"/>
  <c r="V3726" i="9"/>
  <c r="V3722" i="9"/>
  <c r="V3718" i="9"/>
  <c r="V3714" i="9"/>
  <c r="V3710" i="9"/>
  <c r="V3706" i="9"/>
  <c r="V3702" i="9"/>
  <c r="V3698" i="9"/>
  <c r="V3694" i="9"/>
  <c r="V3690" i="9"/>
  <c r="V3686" i="9"/>
  <c r="V3682" i="9"/>
  <c r="V3678" i="9"/>
  <c r="V3674" i="9"/>
  <c r="V3670" i="9"/>
  <c r="V3666" i="9"/>
  <c r="V3662" i="9"/>
  <c r="V3658" i="9"/>
  <c r="V3654" i="9"/>
  <c r="V3650" i="9"/>
  <c r="V3646" i="9"/>
  <c r="V3642" i="9"/>
  <c r="V3638" i="9"/>
  <c r="V3634" i="9"/>
  <c r="V3630" i="9"/>
  <c r="V3626" i="9"/>
  <c r="V3622" i="9"/>
  <c r="V3618" i="9"/>
  <c r="V3614" i="9"/>
  <c r="V3610" i="9"/>
  <c r="V3606" i="9"/>
  <c r="V3602" i="9"/>
  <c r="V3598" i="9"/>
  <c r="V3594" i="9"/>
  <c r="V3590" i="9"/>
  <c r="V3586" i="9"/>
  <c r="V3582" i="9"/>
  <c r="V3578" i="9"/>
  <c r="V3574" i="9"/>
  <c r="V3570" i="9"/>
  <c r="V3566" i="9"/>
  <c r="V3562" i="9"/>
  <c r="V3558" i="9"/>
  <c r="V3554" i="9"/>
  <c r="V3550" i="9"/>
  <c r="V3546" i="9"/>
  <c r="V3542" i="9"/>
  <c r="V3538" i="9"/>
  <c r="V3534" i="9"/>
  <c r="V3530" i="9"/>
  <c r="V3526" i="9"/>
  <c r="V3522" i="9"/>
  <c r="V3518" i="9"/>
  <c r="V3514" i="9"/>
  <c r="V3510" i="9"/>
  <c r="V3506" i="9"/>
  <c r="V3502" i="9"/>
  <c r="V3498" i="9"/>
  <c r="V3494" i="9"/>
  <c r="V3490" i="9"/>
  <c r="V3486" i="9"/>
  <c r="V3482" i="9"/>
  <c r="V3478" i="9"/>
  <c r="V3474" i="9"/>
  <c r="V3470" i="9"/>
  <c r="V3466" i="9"/>
  <c r="V3462" i="9"/>
  <c r="V3458" i="9"/>
  <c r="V3454" i="9"/>
  <c r="V3450" i="9"/>
  <c r="V3446" i="9"/>
  <c r="V3442" i="9"/>
  <c r="V3438" i="9"/>
  <c r="V3434" i="9"/>
  <c r="V3430" i="9"/>
  <c r="V3426" i="9"/>
  <c r="V3422" i="9"/>
  <c r="V3418" i="9"/>
  <c r="V3414" i="9"/>
  <c r="V3410" i="9"/>
  <c r="V3406" i="9"/>
  <c r="V3402" i="9"/>
  <c r="V3398" i="9"/>
  <c r="V3394" i="9"/>
  <c r="V3390" i="9"/>
  <c r="V3386" i="9"/>
  <c r="V3382" i="9"/>
  <c r="V3378" i="9"/>
  <c r="V3374" i="9"/>
  <c r="V3370" i="9"/>
  <c r="V3366" i="9"/>
  <c r="V3362" i="9"/>
  <c r="V3358" i="9"/>
  <c r="V3354" i="9"/>
  <c r="V3350" i="9"/>
  <c r="V3346" i="9"/>
  <c r="V3342" i="9"/>
  <c r="V3338" i="9"/>
  <c r="V3334" i="9"/>
  <c r="V3330" i="9"/>
  <c r="V175" i="9"/>
  <c r="V3340" i="9"/>
  <c r="V3336" i="9"/>
  <c r="V3332" i="9"/>
  <c r="V3328" i="9"/>
  <c r="V3324" i="9"/>
  <c r="V3320" i="9"/>
  <c r="V3316" i="9"/>
  <c r="V3312" i="9"/>
  <c r="V3308" i="9"/>
  <c r="V3304" i="9"/>
  <c r="V3300" i="9"/>
  <c r="V3296" i="9"/>
  <c r="V3292" i="9"/>
  <c r="V3288" i="9"/>
  <c r="V3284" i="9"/>
  <c r="V3280" i="9"/>
  <c r="V3276" i="9"/>
  <c r="V3272" i="9"/>
  <c r="V3268" i="9"/>
  <c r="V3264" i="9"/>
  <c r="V3260" i="9"/>
  <c r="V3256" i="9"/>
  <c r="V3252" i="9"/>
  <c r="V3248" i="9"/>
  <c r="V3244" i="9"/>
  <c r="V3240" i="9"/>
  <c r="V3236" i="9"/>
  <c r="V3232" i="9"/>
  <c r="V3228" i="9"/>
  <c r="V3224" i="9"/>
  <c r="V3220" i="9"/>
  <c r="V3216" i="9"/>
  <c r="V3212" i="9"/>
  <c r="V3208" i="9"/>
  <c r="V3204" i="9"/>
  <c r="V3200" i="9"/>
  <c r="V3196" i="9"/>
  <c r="V3192" i="9"/>
  <c r="V3188" i="9"/>
  <c r="V3184" i="9"/>
  <c r="V3180" i="9"/>
  <c r="V3176" i="9"/>
  <c r="V3172" i="9"/>
  <c r="V3168" i="9"/>
  <c r="V3164" i="9"/>
  <c r="V3160" i="9"/>
  <c r="V3156" i="9"/>
  <c r="V3152" i="9"/>
  <c r="V3148" i="9"/>
  <c r="V3144" i="9"/>
  <c r="V3140" i="9"/>
  <c r="V3136" i="9"/>
  <c r="V3132" i="9"/>
  <c r="V3128" i="9"/>
  <c r="V3124" i="9"/>
  <c r="V3120" i="9"/>
  <c r="V3116" i="9"/>
  <c r="V3112" i="9"/>
  <c r="V3108" i="9"/>
  <c r="V3104" i="9"/>
  <c r="V3100" i="9"/>
  <c r="V3096" i="9"/>
  <c r="V3092" i="9"/>
  <c r="V3088" i="9"/>
  <c r="V3084" i="9"/>
  <c r="V3080" i="9"/>
  <c r="V3076" i="9"/>
  <c r="V3072" i="9"/>
  <c r="V3068" i="9"/>
  <c r="V3064" i="9"/>
  <c r="V3060" i="9"/>
  <c r="V3056" i="9"/>
  <c r="V3052" i="9"/>
  <c r="V3048" i="9"/>
  <c r="V3044" i="9"/>
  <c r="V3040" i="9"/>
  <c r="V3036" i="9"/>
  <c r="V3032" i="9"/>
  <c r="V3028" i="9"/>
  <c r="V3024" i="9"/>
  <c r="V3020" i="9"/>
  <c r="V3016" i="9"/>
  <c r="V3012" i="9"/>
  <c r="V3008" i="9"/>
  <c r="V3004" i="9"/>
  <c r="V3000" i="9"/>
  <c r="V2996" i="9"/>
  <c r="V2992" i="9"/>
  <c r="V2988" i="9"/>
  <c r="V2984" i="9"/>
  <c r="V2980" i="9"/>
  <c r="V2976" i="9"/>
  <c r="V2972" i="9"/>
  <c r="V2968" i="9"/>
  <c r="V2964" i="9"/>
  <c r="V2960" i="9"/>
  <c r="V2956" i="9"/>
  <c r="V2952" i="9"/>
  <c r="V2948" i="9"/>
  <c r="V2944" i="9"/>
  <c r="V2940" i="9"/>
  <c r="V2936" i="9"/>
  <c r="V2932" i="9"/>
  <c r="V2928" i="9"/>
  <c r="V2924" i="9"/>
  <c r="V2920" i="9"/>
  <c r="V2916" i="9"/>
  <c r="V2912" i="9"/>
  <c r="V2908" i="9"/>
  <c r="V2904" i="9"/>
  <c r="V2900" i="9"/>
  <c r="V2896" i="9"/>
  <c r="V2892" i="9"/>
  <c r="V2888" i="9"/>
  <c r="V2884" i="9"/>
  <c r="V2880" i="9"/>
  <c r="V2876" i="9"/>
  <c r="V2872" i="9"/>
  <c r="V2868" i="9"/>
  <c r="V2864" i="9"/>
  <c r="V2860" i="9"/>
  <c r="V2856" i="9"/>
  <c r="V2852" i="9"/>
  <c r="V2848" i="9"/>
  <c r="V2844" i="9"/>
  <c r="V2840" i="9"/>
  <c r="V2836" i="9"/>
  <c r="V2832" i="9"/>
  <c r="V2828" i="9"/>
  <c r="V2824" i="9"/>
  <c r="V2820" i="9"/>
  <c r="V2816" i="9"/>
  <c r="V2812" i="9"/>
  <c r="V2808" i="9"/>
  <c r="V2804" i="9"/>
  <c r="V2800" i="9"/>
  <c r="V2796" i="9"/>
  <c r="V2792" i="9"/>
  <c r="V2788" i="9"/>
  <c r="V2784" i="9"/>
  <c r="V2780" i="9"/>
  <c r="V2776" i="9"/>
  <c r="V2772" i="9"/>
  <c r="V2768" i="9"/>
  <c r="V2764" i="9"/>
  <c r="V2760" i="9"/>
  <c r="V2756" i="9"/>
  <c r="V2752" i="9"/>
  <c r="V2748" i="9"/>
  <c r="V2744" i="9"/>
  <c r="V2740" i="9"/>
  <c r="V2736" i="9"/>
  <c r="V2732" i="9"/>
  <c r="V2728" i="9"/>
  <c r="V2724" i="9"/>
  <c r="V2720" i="9"/>
  <c r="V2716" i="9"/>
  <c r="V2712" i="9"/>
  <c r="V2708" i="9"/>
  <c r="V2704" i="9"/>
  <c r="V2700" i="9"/>
  <c r="V2696" i="9"/>
  <c r="V2692" i="9"/>
  <c r="V2688" i="9"/>
  <c r="V2684" i="9"/>
  <c r="V2680" i="9"/>
  <c r="V2676" i="9"/>
  <c r="V2672" i="9"/>
  <c r="V2668" i="9"/>
  <c r="V2664" i="9"/>
  <c r="V2660" i="9"/>
  <c r="V2656" i="9"/>
  <c r="V2652" i="9"/>
  <c r="V2648" i="9"/>
  <c r="V2644" i="9"/>
  <c r="V2640" i="9"/>
  <c r="V2636" i="9"/>
  <c r="V2632" i="9"/>
  <c r="V2628" i="9"/>
  <c r="V2624" i="9"/>
  <c r="V2620" i="9"/>
  <c r="V2616" i="9"/>
  <c r="V2612" i="9"/>
  <c r="V2608" i="9"/>
  <c r="V2604" i="9"/>
  <c r="V2600" i="9"/>
  <c r="V2596" i="9"/>
  <c r="V2592" i="9"/>
  <c r="V2588" i="9"/>
  <c r="V2584" i="9"/>
  <c r="V2580" i="9"/>
  <c r="V2576" i="9"/>
  <c r="V2572" i="9"/>
  <c r="V2568" i="9"/>
  <c r="V2564" i="9"/>
  <c r="V2560" i="9"/>
  <c r="V2556" i="9"/>
  <c r="V2552" i="9"/>
  <c r="V2548" i="9"/>
  <c r="V2544" i="9"/>
  <c r="V2540" i="9"/>
  <c r="V2536" i="9"/>
  <c r="V2532" i="9"/>
  <c r="V2528" i="9"/>
  <c r="V2524" i="9"/>
  <c r="V2520" i="9"/>
  <c r="V2516" i="9"/>
  <c r="V2512" i="9"/>
  <c r="V2508" i="9"/>
  <c r="V2504" i="9"/>
  <c r="V2500" i="9"/>
  <c r="V2496" i="9"/>
  <c r="V2492" i="9"/>
  <c r="V2488" i="9"/>
  <c r="V2484" i="9"/>
  <c r="V2480" i="9"/>
  <c r="V2476" i="9"/>
  <c r="V2472" i="9"/>
  <c r="V2468" i="9"/>
  <c r="V2464" i="9"/>
  <c r="V2460" i="9"/>
  <c r="V2456" i="9"/>
  <c r="V2452" i="9"/>
  <c r="V2448" i="9"/>
  <c r="V2444" i="9"/>
  <c r="V2440" i="9"/>
  <c r="V2436" i="9"/>
  <c r="V2432" i="9"/>
  <c r="V2428" i="9"/>
  <c r="V2424" i="9"/>
  <c r="V2420" i="9"/>
  <c r="V2416" i="9"/>
  <c r="V2412" i="9"/>
  <c r="V2408" i="9"/>
  <c r="V2404" i="9"/>
  <c r="V2400" i="9"/>
  <c r="V2396" i="9"/>
  <c r="V2392" i="9"/>
  <c r="V2388" i="9"/>
  <c r="V2384" i="9"/>
  <c r="V2380" i="9"/>
  <c r="V2376" i="9"/>
  <c r="V2372" i="9"/>
  <c r="V2368" i="9"/>
  <c r="V2364" i="9"/>
  <c r="V2360" i="9"/>
  <c r="V2356" i="9"/>
  <c r="V2352" i="9"/>
  <c r="V2348" i="9"/>
  <c r="V2344" i="9"/>
  <c r="V2340" i="9"/>
  <c r="V2336" i="9"/>
  <c r="V2332" i="9"/>
  <c r="V2328" i="9"/>
  <c r="V2324" i="9"/>
  <c r="V2320" i="9"/>
  <c r="V2316" i="9"/>
  <c r="V2312" i="9"/>
  <c r="V2308" i="9"/>
  <c r="V2304" i="9"/>
  <c r="V2300" i="9"/>
  <c r="V2296" i="9"/>
  <c r="V2292" i="9"/>
  <c r="V2288" i="9"/>
  <c r="V2284" i="9"/>
  <c r="V2280" i="9"/>
  <c r="V2276" i="9"/>
  <c r="V2272" i="9"/>
  <c r="V2268" i="9"/>
  <c r="V2264" i="9"/>
  <c r="V2260" i="9"/>
  <c r="V2256" i="9"/>
  <c r="V2252" i="9"/>
  <c r="V2248" i="9"/>
  <c r="V2244" i="9"/>
  <c r="V2240" i="9"/>
  <c r="V2236" i="9"/>
  <c r="V2232" i="9"/>
  <c r="V2228" i="9"/>
  <c r="V2224" i="9"/>
  <c r="V2220" i="9"/>
  <c r="V2216" i="9"/>
  <c r="V2212" i="9"/>
  <c r="V2208" i="9"/>
  <c r="V2204" i="9"/>
  <c r="V2200" i="9"/>
  <c r="V2196" i="9"/>
  <c r="V2192" i="9"/>
  <c r="V2188" i="9"/>
  <c r="V2184" i="9"/>
  <c r="V2180" i="9"/>
  <c r="V2176" i="9"/>
  <c r="V2172" i="9"/>
  <c r="V2168" i="9"/>
  <c r="V2164" i="9"/>
  <c r="V2160" i="9"/>
  <c r="V2156" i="9"/>
  <c r="V2152" i="9"/>
  <c r="V2148" i="9"/>
  <c r="V2144" i="9"/>
  <c r="V2140" i="9"/>
  <c r="V2136" i="9"/>
  <c r="V2132" i="9"/>
  <c r="V2128" i="9"/>
  <c r="V2124" i="9"/>
  <c r="V2120" i="9"/>
  <c r="V2116" i="9"/>
  <c r="V2112" i="9"/>
  <c r="V2108" i="9"/>
  <c r="V2104" i="9"/>
  <c r="V2100" i="9"/>
  <c r="V2096" i="9"/>
  <c r="V2092" i="9"/>
  <c r="V2088" i="9"/>
  <c r="V2084" i="9"/>
  <c r="V2080" i="9"/>
  <c r="V2076" i="9"/>
  <c r="V2072" i="9"/>
  <c r="V2068" i="9"/>
  <c r="V2064" i="9"/>
  <c r="V2060" i="9"/>
  <c r="V2056" i="9"/>
  <c r="V2052" i="9"/>
  <c r="V2048" i="9"/>
  <c r="V2044" i="9"/>
  <c r="V2040" i="9"/>
  <c r="V2036" i="9"/>
  <c r="V2032" i="9"/>
  <c r="V2028" i="9"/>
  <c r="V2024" i="9"/>
  <c r="V2020" i="9"/>
  <c r="V2016" i="9"/>
  <c r="V2012" i="9"/>
  <c r="V2008" i="9"/>
  <c r="V2004" i="9"/>
  <c r="V2000" i="9"/>
  <c r="V1996" i="9"/>
  <c r="V1992" i="9"/>
  <c r="V1988" i="9"/>
  <c r="V1984" i="9"/>
  <c r="V1980" i="9"/>
  <c r="V1976" i="9"/>
  <c r="V1972" i="9"/>
  <c r="V1968" i="9"/>
  <c r="V1964" i="9"/>
  <c r="V1960" i="9"/>
  <c r="V1956" i="9"/>
  <c r="V1952" i="9"/>
  <c r="V1948" i="9"/>
  <c r="V1944" i="9"/>
  <c r="V1940" i="9"/>
  <c r="V1936" i="9"/>
  <c r="V1932" i="9"/>
  <c r="V1928" i="9"/>
  <c r="V1924" i="9"/>
  <c r="V1920" i="9"/>
  <c r="V1916" i="9"/>
  <c r="V1912" i="9"/>
  <c r="V1908" i="9"/>
  <c r="V1904" i="9"/>
  <c r="V1900" i="9"/>
  <c r="V1896" i="9"/>
  <c r="V1892" i="9"/>
  <c r="V1888" i="9"/>
  <c r="V1884" i="9"/>
  <c r="V1880" i="9"/>
  <c r="V1876" i="9"/>
  <c r="V1872" i="9"/>
  <c r="V1868" i="9"/>
  <c r="V1864" i="9"/>
  <c r="V1860" i="9"/>
  <c r="V1856" i="9"/>
  <c r="V1852" i="9"/>
  <c r="V1848" i="9"/>
  <c r="V1844" i="9"/>
  <c r="V1840" i="9"/>
  <c r="V1836" i="9"/>
  <c r="V1832" i="9"/>
  <c r="V1828" i="9"/>
  <c r="V1824" i="9"/>
  <c r="V1820" i="9"/>
  <c r="V1816" i="9"/>
  <c r="V1812" i="9"/>
  <c r="V1808" i="9"/>
  <c r="V1804" i="9"/>
  <c r="V1800" i="9"/>
  <c r="V1796" i="9"/>
  <c r="V1792" i="9"/>
  <c r="V1788" i="9"/>
  <c r="V1784" i="9"/>
  <c r="V1780" i="9"/>
  <c r="V1776" i="9"/>
  <c r="V1772" i="9"/>
  <c r="V1768" i="9"/>
  <c r="V1764" i="9"/>
  <c r="V1760" i="9"/>
  <c r="V1756" i="9"/>
  <c r="V1752" i="9"/>
  <c r="V1748" i="9"/>
  <c r="V1744" i="9"/>
  <c r="V1740" i="9"/>
  <c r="V1736" i="9"/>
  <c r="V1732" i="9"/>
  <c r="V1728" i="9"/>
  <c r="V1724" i="9"/>
  <c r="V1720" i="9"/>
  <c r="V1716" i="9"/>
  <c r="V1712" i="9"/>
  <c r="V1708" i="9"/>
  <c r="V1704" i="9"/>
  <c r="V1700" i="9"/>
  <c r="V1696" i="9"/>
  <c r="V1692" i="9"/>
  <c r="V1688" i="9"/>
  <c r="V1684" i="9"/>
  <c r="V1680" i="9"/>
  <c r="V1676" i="9"/>
  <c r="V1672" i="9"/>
  <c r="V1668" i="9"/>
  <c r="V1664" i="9"/>
  <c r="V1660" i="9"/>
  <c r="V1656" i="9"/>
  <c r="V1652" i="9"/>
  <c r="V1648" i="9"/>
  <c r="V1644" i="9"/>
  <c r="V1640" i="9"/>
  <c r="V1636" i="9"/>
  <c r="V1632" i="9"/>
  <c r="V1628" i="9"/>
  <c r="V1624" i="9"/>
  <c r="V1620" i="9"/>
  <c r="V1616" i="9"/>
  <c r="V1612" i="9"/>
  <c r="V1608" i="9"/>
  <c r="V1604" i="9"/>
  <c r="V1600" i="9"/>
  <c r="V1596" i="9"/>
  <c r="V2553" i="9"/>
  <c r="V2549" i="9"/>
  <c r="V2545" i="9"/>
  <c r="V2541" i="9"/>
  <c r="V2537" i="9"/>
  <c r="V2533" i="9"/>
  <c r="V2529" i="9"/>
  <c r="V2525" i="9"/>
  <c r="V2521" i="9"/>
  <c r="V2517" i="9"/>
  <c r="V2513" i="9"/>
  <c r="V2509" i="9"/>
  <c r="V2505" i="9"/>
  <c r="V2501" i="9"/>
  <c r="V2497" i="9"/>
  <c r="V2493" i="9"/>
  <c r="V2489" i="9"/>
  <c r="V2485" i="9"/>
  <c r="V2481" i="9"/>
  <c r="V2477" i="9"/>
  <c r="V2473" i="9"/>
  <c r="V2469" i="9"/>
  <c r="V2465" i="9"/>
  <c r="V2461" i="9"/>
  <c r="V2457" i="9"/>
  <c r="V2453" i="9"/>
  <c r="V2449" i="9"/>
  <c r="V2445" i="9"/>
  <c r="V2441" i="9"/>
  <c r="V2437" i="9"/>
  <c r="V2433" i="9"/>
  <c r="V2429" i="9"/>
  <c r="V2425" i="9"/>
  <c r="V2421" i="9"/>
  <c r="V2417" i="9"/>
  <c r="V2413" i="9"/>
  <c r="V2409" i="9"/>
  <c r="V2405" i="9"/>
  <c r="V2401" i="9"/>
  <c r="V2397" i="9"/>
  <c r="V2393" i="9"/>
  <c r="V2389" i="9"/>
  <c r="V2385" i="9"/>
  <c r="V2381" i="9"/>
  <c r="V2377" i="9"/>
  <c r="V2373" i="9"/>
  <c r="V2369" i="9"/>
  <c r="V2365" i="9"/>
  <c r="V2361" i="9"/>
  <c r="V2357" i="9"/>
  <c r="V2353" i="9"/>
  <c r="V2349" i="9"/>
  <c r="V2345" i="9"/>
  <c r="V2341" i="9"/>
  <c r="V2337" i="9"/>
  <c r="V2333" i="9"/>
  <c r="V2329" i="9"/>
  <c r="V2325" i="9"/>
  <c r="V2321" i="9"/>
  <c r="V2317" i="9"/>
  <c r="V2313" i="9"/>
  <c r="V2309" i="9"/>
  <c r="V2305" i="9"/>
  <c r="V2301" i="9"/>
  <c r="V2297" i="9"/>
  <c r="V2293" i="9"/>
  <c r="V2289" i="9"/>
  <c r="V2285" i="9"/>
  <c r="V2281" i="9"/>
  <c r="V2277" i="9"/>
  <c r="V2273" i="9"/>
  <c r="V2269" i="9"/>
  <c r="V2265" i="9"/>
  <c r="V2261" i="9"/>
  <c r="V2257" i="9"/>
  <c r="V2253" i="9"/>
  <c r="V2249" i="9"/>
  <c r="V2245" i="9"/>
  <c r="V2241" i="9"/>
  <c r="V2237" i="9"/>
  <c r="V2233" i="9"/>
  <c r="V2229" i="9"/>
  <c r="V2225" i="9"/>
  <c r="V2221" i="9"/>
  <c r="V2217" i="9"/>
  <c r="V2213" i="9"/>
  <c r="V2209" i="9"/>
  <c r="V2205" i="9"/>
  <c r="V2201" i="9"/>
  <c r="V2197" i="9"/>
  <c r="V2193" i="9"/>
  <c r="V2189" i="9"/>
  <c r="V2185" i="9"/>
  <c r="V2181" i="9"/>
  <c r="V2177" i="9"/>
  <c r="V2173" i="9"/>
  <c r="V2169" i="9"/>
  <c r="V2165" i="9"/>
  <c r="V2161" i="9"/>
  <c r="V2157" i="9"/>
  <c r="V2153" i="9"/>
  <c r="V2149" i="9"/>
  <c r="V2145" i="9"/>
  <c r="V2141" i="9"/>
  <c r="V2137" i="9"/>
  <c r="V2133" i="9"/>
  <c r="V2129" i="9"/>
  <c r="V2125" i="9"/>
  <c r="V2121" i="9"/>
  <c r="V2117" i="9"/>
  <c r="V2113" i="9"/>
  <c r="V2109" i="9"/>
  <c r="V2105" i="9"/>
  <c r="V2101" i="9"/>
  <c r="V2097" i="9"/>
  <c r="V2093" i="9"/>
  <c r="V2089" i="9"/>
  <c r="V2085" i="9"/>
  <c r="V2081" i="9"/>
  <c r="V2077" i="9"/>
  <c r="V2073" i="9"/>
  <c r="V2069" i="9"/>
  <c r="V2065" i="9"/>
  <c r="V2061" i="9"/>
  <c r="V2057" i="9"/>
  <c r="V2053" i="9"/>
  <c r="V2049" i="9"/>
  <c r="V2045" i="9"/>
  <c r="V2041" i="9"/>
  <c r="V2037" i="9"/>
  <c r="V2033" i="9"/>
  <c r="V2029" i="9"/>
  <c r="V2025" i="9"/>
  <c r="V2021" i="9"/>
  <c r="V2017" i="9"/>
  <c r="V2013" i="9"/>
  <c r="V2009" i="9"/>
  <c r="V2005" i="9"/>
  <c r="V2001" i="9"/>
  <c r="V1997" i="9"/>
  <c r="V1993" i="9"/>
  <c r="V1989" i="9"/>
  <c r="V1985" i="9"/>
  <c r="V1981" i="9"/>
  <c r="V1977" i="9"/>
  <c r="V1973" i="9"/>
  <c r="V1969" i="9"/>
  <c r="V1965" i="9"/>
  <c r="V1961" i="9"/>
  <c r="V1957" i="9"/>
  <c r="V1953" i="9"/>
  <c r="V1949" i="9"/>
  <c r="V1945" i="9"/>
  <c r="V1941" i="9"/>
  <c r="V1937" i="9"/>
  <c r="V1933" i="9"/>
  <c r="V1929" i="9"/>
  <c r="V1925" i="9"/>
  <c r="V1921" i="9"/>
  <c r="V1917" i="9"/>
  <c r="V1913" i="9"/>
  <c r="V1909" i="9"/>
  <c r="V1905" i="9"/>
  <c r="V1901" i="9"/>
  <c r="V1897" i="9"/>
  <c r="V1893" i="9"/>
  <c r="V1889" i="9"/>
  <c r="V1885" i="9"/>
  <c r="V1881" i="9"/>
  <c r="V1877" i="9"/>
  <c r="V1873" i="9"/>
  <c r="V1869" i="9"/>
  <c r="V1865" i="9"/>
  <c r="V1861" i="9"/>
  <c r="V1857" i="9"/>
  <c r="V1853" i="9"/>
  <c r="V1849" i="9"/>
  <c r="V1845" i="9"/>
  <c r="V1841" i="9"/>
  <c r="V1837" i="9"/>
  <c r="V1833" i="9"/>
  <c r="V1829" i="9"/>
  <c r="V1825" i="9"/>
  <c r="V1821" i="9"/>
  <c r="V1817" i="9"/>
  <c r="V1813" i="9"/>
  <c r="V1809" i="9"/>
  <c r="V1805" i="9"/>
  <c r="V1801" i="9"/>
  <c r="V1797" i="9"/>
  <c r="V1793" i="9"/>
  <c r="V1789" i="9"/>
  <c r="V1785" i="9"/>
  <c r="V1781" i="9"/>
  <c r="V1777" i="9"/>
  <c r="V1773" i="9"/>
  <c r="V1769" i="9"/>
  <c r="V1765" i="9"/>
  <c r="V1761" i="9"/>
  <c r="V1757" i="9"/>
  <c r="V1753" i="9"/>
  <c r="V1749" i="9"/>
  <c r="V1745" i="9"/>
  <c r="V1741" i="9"/>
  <c r="V1737" i="9"/>
  <c r="V1733" i="9"/>
  <c r="V1729" i="9"/>
  <c r="V1725" i="9"/>
  <c r="V1721" i="9"/>
  <c r="V1717" i="9"/>
  <c r="V1713" i="9"/>
  <c r="V1709" i="9"/>
  <c r="V1705" i="9"/>
  <c r="V1701" i="9"/>
  <c r="V1697" i="9"/>
  <c r="V1693" i="9"/>
  <c r="V1689" i="9"/>
  <c r="V1685" i="9"/>
  <c r="V1681" i="9"/>
  <c r="V1677" i="9"/>
  <c r="V1673" i="9"/>
  <c r="V1669" i="9"/>
  <c r="V1665" i="9"/>
  <c r="V1661" i="9"/>
  <c r="V1657" i="9"/>
  <c r="V1653" i="9"/>
  <c r="V1649" i="9"/>
  <c r="V1645" i="9"/>
  <c r="V1641" i="9"/>
  <c r="V1637" i="9"/>
  <c r="V1633" i="9"/>
  <c r="V1629" i="9"/>
  <c r="V1625" i="9"/>
  <c r="V1621" i="9"/>
  <c r="V1617" i="9"/>
  <c r="V1613" i="9"/>
  <c r="V1609" i="9"/>
  <c r="V1605" i="9"/>
  <c r="V1601" i="9"/>
  <c r="V1597" i="9"/>
  <c r="V1593" i="9"/>
  <c r="V1589" i="9"/>
  <c r="V1585" i="9"/>
  <c r="V1581" i="9"/>
  <c r="V1577" i="9"/>
  <c r="V1573" i="9"/>
  <c r="V1569" i="9"/>
  <c r="V1565" i="9"/>
  <c r="V1561" i="9"/>
  <c r="V1557" i="9"/>
  <c r="V1553" i="9"/>
  <c r="V1549" i="9"/>
  <c r="V1545" i="9"/>
  <c r="V1541" i="9"/>
  <c r="V1537" i="9"/>
  <c r="V1533" i="9"/>
  <c r="V1529" i="9"/>
  <c r="V1525" i="9"/>
  <c r="V1521" i="9"/>
  <c r="V1517" i="9"/>
  <c r="V1513" i="9"/>
  <c r="V1509" i="9"/>
  <c r="V1505" i="9"/>
  <c r="V1501" i="9"/>
  <c r="V1497" i="9"/>
  <c r="V1493" i="9"/>
  <c r="V1489" i="9"/>
  <c r="V1485" i="9"/>
  <c r="V1481" i="9"/>
  <c r="V1477" i="9"/>
  <c r="V1473" i="9"/>
  <c r="V1469" i="9"/>
  <c r="V1465" i="9"/>
  <c r="V1461" i="9"/>
  <c r="V1457" i="9"/>
  <c r="V1453" i="9"/>
  <c r="V1449" i="9"/>
  <c r="V1445" i="9"/>
  <c r="V1441" i="9"/>
  <c r="V1437" i="9"/>
  <c r="V1433" i="9"/>
  <c r="V1429" i="9"/>
  <c r="V1425" i="9"/>
  <c r="V1421" i="9"/>
  <c r="V1417" i="9"/>
  <c r="V1413" i="9"/>
  <c r="V1409" i="9"/>
  <c r="V1405" i="9"/>
  <c r="V1401" i="9"/>
  <c r="V1397" i="9"/>
  <c r="V1393" i="9"/>
  <c r="V1389" i="9"/>
  <c r="V1385" i="9"/>
  <c r="V1381" i="9"/>
  <c r="V1377" i="9"/>
  <c r="V1373" i="9"/>
  <c r="V1369" i="9"/>
  <c r="V1365" i="9"/>
  <c r="V1361" i="9"/>
  <c r="V1357" i="9"/>
  <c r="V1353" i="9"/>
  <c r="V1349" i="9"/>
  <c r="V1345" i="9"/>
  <c r="V1341" i="9"/>
  <c r="V1337" i="9"/>
  <c r="V1333" i="9"/>
  <c r="V1329" i="9"/>
  <c r="V1325" i="9"/>
  <c r="V1321" i="9"/>
  <c r="V1317" i="9"/>
  <c r="V1313" i="9"/>
  <c r="V1309" i="9"/>
  <c r="V1305" i="9"/>
  <c r="V1301" i="9"/>
  <c r="V1297" i="9"/>
  <c r="V1293" i="9"/>
  <c r="V1289" i="9"/>
  <c r="V1285" i="9"/>
  <c r="V1281" i="9"/>
  <c r="V1277" i="9"/>
  <c r="V1273" i="9"/>
  <c r="V1269" i="9"/>
  <c r="V1265" i="9"/>
  <c r="V1261" i="9"/>
  <c r="V1257" i="9"/>
  <c r="V1253" i="9"/>
  <c r="V1249" i="9"/>
  <c r="V1245" i="9"/>
  <c r="V1241" i="9"/>
  <c r="V1237" i="9"/>
  <c r="V1233" i="9"/>
  <c r="V1229" i="9"/>
  <c r="V1225" i="9"/>
  <c r="V1221" i="9"/>
  <c r="V1217" i="9"/>
  <c r="V1213" i="9"/>
  <c r="V1209" i="9"/>
  <c r="V1205" i="9"/>
  <c r="V1201" i="9"/>
  <c r="V1197" i="9"/>
  <c r="V1193" i="9"/>
  <c r="V3326" i="9"/>
  <c r="V3322" i="9"/>
  <c r="V3318" i="9"/>
  <c r="V3314" i="9"/>
  <c r="V3310" i="9"/>
  <c r="V3306" i="9"/>
  <c r="V3302" i="9"/>
  <c r="V3298" i="9"/>
  <c r="V3294" i="9"/>
  <c r="V3290" i="9"/>
  <c r="V3286" i="9"/>
  <c r="V3282" i="9"/>
  <c r="V3278" i="9"/>
  <c r="V3274" i="9"/>
  <c r="V3270" i="9"/>
  <c r="V3266" i="9"/>
  <c r="V3262" i="9"/>
  <c r="V3258" i="9"/>
  <c r="V3254" i="9"/>
  <c r="V3250" i="9"/>
  <c r="V3246" i="9"/>
  <c r="V3242" i="9"/>
  <c r="V3238" i="9"/>
  <c r="V3234" i="9"/>
  <c r="V3230" i="9"/>
  <c r="V3226" i="9"/>
  <c r="V3222" i="9"/>
  <c r="V3218" i="9"/>
  <c r="V3214" i="9"/>
  <c r="V3210" i="9"/>
  <c r="V3206" i="9"/>
  <c r="V3202" i="9"/>
  <c r="V3198" i="9"/>
  <c r="V3194" i="9"/>
  <c r="V3190" i="9"/>
  <c r="V3186" i="9"/>
  <c r="V3182" i="9"/>
  <c r="V3178" i="9"/>
  <c r="V3174" i="9"/>
  <c r="V3170" i="9"/>
  <c r="V3166" i="9"/>
  <c r="V3162" i="9"/>
  <c r="V3158" i="9"/>
  <c r="V3154" i="9"/>
  <c r="V3150" i="9"/>
  <c r="V3146" i="9"/>
  <c r="V3142" i="9"/>
  <c r="V3138" i="9"/>
  <c r="V3134" i="9"/>
  <c r="V3130" i="9"/>
  <c r="V3126" i="9"/>
  <c r="V3122" i="9"/>
  <c r="V3118" i="9"/>
  <c r="V3114" i="9"/>
  <c r="V3110" i="9"/>
  <c r="V3106" i="9"/>
  <c r="V3102" i="9"/>
  <c r="V3098" i="9"/>
  <c r="V3094" i="9"/>
  <c r="V3090" i="9"/>
  <c r="V3086" i="9"/>
  <c r="V3082" i="9"/>
  <c r="V3078" i="9"/>
  <c r="V3074" i="9"/>
  <c r="V3070" i="9"/>
  <c r="V3066" i="9"/>
  <c r="V3062" i="9"/>
  <c r="V3058" i="9"/>
  <c r="V3054" i="9"/>
  <c r="V3050" i="9"/>
  <c r="V3046" i="9"/>
  <c r="V3042" i="9"/>
  <c r="V3038" i="9"/>
  <c r="V3034" i="9"/>
  <c r="V3030" i="9"/>
  <c r="V3026" i="9"/>
  <c r="V3022" i="9"/>
  <c r="V3018" i="9"/>
  <c r="V3014" i="9"/>
  <c r="V3010" i="9"/>
  <c r="V3006" i="9"/>
  <c r="V3002" i="9"/>
  <c r="V2998" i="9"/>
  <c r="V2994" i="9"/>
  <c r="V2990" i="9"/>
  <c r="V2986" i="9"/>
  <c r="V2982" i="9"/>
  <c r="V2978" i="9"/>
  <c r="V2974" i="9"/>
  <c r="V2970" i="9"/>
  <c r="V2966" i="9"/>
  <c r="V2962" i="9"/>
  <c r="V2958" i="9"/>
  <c r="V2954" i="9"/>
  <c r="V2950" i="9"/>
  <c r="V2946" i="9"/>
  <c r="V2942" i="9"/>
  <c r="V2938" i="9"/>
  <c r="V2934" i="9"/>
  <c r="V2930" i="9"/>
  <c r="V2926" i="9"/>
  <c r="V2922" i="9"/>
  <c r="V2918" i="9"/>
  <c r="V2914" i="9"/>
  <c r="V2910" i="9"/>
  <c r="V2906" i="9"/>
  <c r="V2902" i="9"/>
  <c r="V2898" i="9"/>
  <c r="V2894" i="9"/>
  <c r="V2890" i="9"/>
  <c r="V2886" i="9"/>
  <c r="V2882" i="9"/>
  <c r="V2878" i="9"/>
  <c r="V2874" i="9"/>
  <c r="V2870" i="9"/>
  <c r="V2866" i="9"/>
  <c r="V2862" i="9"/>
  <c r="V2858" i="9"/>
  <c r="V2854" i="9"/>
  <c r="V2850" i="9"/>
  <c r="V2846" i="9"/>
  <c r="V2842" i="9"/>
  <c r="V2838" i="9"/>
  <c r="V2834" i="9"/>
  <c r="V2830" i="9"/>
  <c r="V2826" i="9"/>
  <c r="V2822" i="9"/>
  <c r="V2818" i="9"/>
  <c r="V2814" i="9"/>
  <c r="V2810" i="9"/>
  <c r="V2806" i="9"/>
  <c r="V2802" i="9"/>
  <c r="V2798" i="9"/>
  <c r="V2794" i="9"/>
  <c r="V2790" i="9"/>
  <c r="V2786" i="9"/>
  <c r="V2782" i="9"/>
  <c r="V2778" i="9"/>
  <c r="V2774" i="9"/>
  <c r="V2770" i="9"/>
  <c r="V2766" i="9"/>
  <c r="V2762" i="9"/>
  <c r="V2758" i="9"/>
  <c r="V2754" i="9"/>
  <c r="V2750" i="9"/>
  <c r="V2746" i="9"/>
  <c r="V2742" i="9"/>
  <c r="V2738" i="9"/>
  <c r="V2734" i="9"/>
  <c r="V2730" i="9"/>
  <c r="V2726" i="9"/>
  <c r="V2722" i="9"/>
  <c r="V2718" i="9"/>
  <c r="V2714" i="9"/>
  <c r="V2710" i="9"/>
  <c r="V2706" i="9"/>
  <c r="V2702" i="9"/>
  <c r="V2698" i="9"/>
  <c r="V2694" i="9"/>
  <c r="V2690" i="9"/>
  <c r="V2686" i="9"/>
  <c r="V2682" i="9"/>
  <c r="V2678" i="9"/>
  <c r="V2674" i="9"/>
  <c r="V2670" i="9"/>
  <c r="V2666" i="9"/>
  <c r="V2662" i="9"/>
  <c r="V2658" i="9"/>
  <c r="V2654" i="9"/>
  <c r="V2650" i="9"/>
  <c r="V2646" i="9"/>
  <c r="V2642" i="9"/>
  <c r="V2638" i="9"/>
  <c r="V2634" i="9"/>
  <c r="V2630" i="9"/>
  <c r="V2626" i="9"/>
  <c r="V2622" i="9"/>
  <c r="V2618" i="9"/>
  <c r="V2614" i="9"/>
  <c r="V2610" i="9"/>
  <c r="V2606" i="9"/>
  <c r="V2602" i="9"/>
  <c r="V2598" i="9"/>
  <c r="V2594" i="9"/>
  <c r="V2590" i="9"/>
  <c r="V2586" i="9"/>
  <c r="V2582" i="9"/>
  <c r="V2578" i="9"/>
  <c r="V2574" i="9"/>
  <c r="V2570" i="9"/>
  <c r="V2566" i="9"/>
  <c r="V2562" i="9"/>
  <c r="V2558" i="9"/>
  <c r="V2554" i="9"/>
  <c r="V2550" i="9"/>
  <c r="V2546" i="9"/>
  <c r="V2542" i="9"/>
  <c r="V2538" i="9"/>
  <c r="V2534" i="9"/>
  <c r="V2530" i="9"/>
  <c r="V2526" i="9"/>
  <c r="V2522" i="9"/>
  <c r="V2518" i="9"/>
  <c r="V2514" i="9"/>
  <c r="V2510" i="9"/>
  <c r="V2506" i="9"/>
  <c r="V2502" i="9"/>
  <c r="V2498" i="9"/>
  <c r="V2494" i="9"/>
  <c r="V2490" i="9"/>
  <c r="V2486" i="9"/>
  <c r="V2482" i="9"/>
  <c r="V2478" i="9"/>
  <c r="V2474" i="9"/>
  <c r="V2470" i="9"/>
  <c r="V2466" i="9"/>
  <c r="V2462" i="9"/>
  <c r="V2458" i="9"/>
  <c r="V2454" i="9"/>
  <c r="V2450" i="9"/>
  <c r="V2446" i="9"/>
  <c r="V2442" i="9"/>
  <c r="V2438" i="9"/>
  <c r="V2434" i="9"/>
  <c r="V2430" i="9"/>
  <c r="V2426" i="9"/>
  <c r="V2422" i="9"/>
  <c r="V2418" i="9"/>
  <c r="V2414" i="9"/>
  <c r="V2410" i="9"/>
  <c r="V2406" i="9"/>
  <c r="V2402" i="9"/>
  <c r="V2398" i="9"/>
  <c r="V2394" i="9"/>
  <c r="V2390" i="9"/>
  <c r="V2386" i="9"/>
  <c r="V2382" i="9"/>
  <c r="V2378" i="9"/>
  <c r="V2374" i="9"/>
  <c r="V2370" i="9"/>
  <c r="V2366" i="9"/>
  <c r="V2362" i="9"/>
  <c r="V2358" i="9"/>
  <c r="V2354" i="9"/>
  <c r="V2350" i="9"/>
  <c r="V2346" i="9"/>
  <c r="V2342" i="9"/>
  <c r="V2338" i="9"/>
  <c r="V2334" i="9"/>
  <c r="V2330" i="9"/>
  <c r="V2326" i="9"/>
  <c r="V2322" i="9"/>
  <c r="V2318" i="9"/>
  <c r="V2314" i="9"/>
  <c r="V2310" i="9"/>
  <c r="V2306" i="9"/>
  <c r="V2302" i="9"/>
  <c r="V2298" i="9"/>
  <c r="V2294" i="9"/>
  <c r="V2290" i="9"/>
  <c r="V2286" i="9"/>
  <c r="V2282" i="9"/>
  <c r="V2278" i="9"/>
  <c r="V2274" i="9"/>
  <c r="V2270" i="9"/>
  <c r="V2266" i="9"/>
  <c r="V2262" i="9"/>
  <c r="V2258" i="9"/>
  <c r="V2254" i="9"/>
  <c r="V2250" i="9"/>
  <c r="V2246" i="9"/>
  <c r="V2242" i="9"/>
  <c r="V2238" i="9"/>
  <c r="V2234" i="9"/>
  <c r="V2230" i="9"/>
  <c r="V2226" i="9"/>
  <c r="V2222" i="9"/>
  <c r="V2218" i="9"/>
  <c r="V2214" i="9"/>
  <c r="V2210" i="9"/>
  <c r="V2206" i="9"/>
  <c r="V2202" i="9"/>
  <c r="V2198" i="9"/>
  <c r="V2194" i="9"/>
  <c r="V2190" i="9"/>
  <c r="V2186" i="9"/>
  <c r="V2182" i="9"/>
  <c r="V2178" i="9"/>
  <c r="V2174" i="9"/>
  <c r="V2170" i="9"/>
  <c r="V2166" i="9"/>
  <c r="V2162" i="9"/>
  <c r="V2158" i="9"/>
  <c r="V2154" i="9"/>
  <c r="V2150" i="9"/>
  <c r="V2146" i="9"/>
  <c r="V2142" i="9"/>
  <c r="V2138" i="9"/>
  <c r="V2134" i="9"/>
  <c r="V2130" i="9"/>
  <c r="V2126" i="9"/>
  <c r="V2122" i="9"/>
  <c r="V2118" i="9"/>
  <c r="V2114" i="9"/>
  <c r="V2110" i="9"/>
  <c r="V2106" i="9"/>
  <c r="V2102" i="9"/>
  <c r="V2098" i="9"/>
  <c r="V2094" i="9"/>
  <c r="V2090" i="9"/>
  <c r="V2086" i="9"/>
  <c r="V2082" i="9"/>
  <c r="V2078" i="9"/>
  <c r="V2074" i="9"/>
  <c r="V2070" i="9"/>
  <c r="V2066" i="9"/>
  <c r="V2062" i="9"/>
  <c r="V2058" i="9"/>
  <c r="V2054" i="9"/>
  <c r="V2050" i="9"/>
  <c r="V2046" i="9"/>
  <c r="V2042" i="9"/>
  <c r="V2038" i="9"/>
  <c r="V2034" i="9"/>
  <c r="V2030" i="9"/>
  <c r="V2026" i="9"/>
  <c r="V2022" i="9"/>
  <c r="V2018" i="9"/>
  <c r="V2014" i="9"/>
  <c r="V2010" i="9"/>
  <c r="V2006" i="9"/>
  <c r="V2002" i="9"/>
  <c r="V1998" i="9"/>
  <c r="V1994" i="9"/>
  <c r="V1990" i="9"/>
  <c r="V1986" i="9"/>
  <c r="V1982" i="9"/>
  <c r="V1978" i="9"/>
  <c r="V1974" i="9"/>
  <c r="V1970" i="9"/>
  <c r="V1966" i="9"/>
  <c r="V1962" i="9"/>
  <c r="V1958" i="9"/>
  <c r="V1954" i="9"/>
  <c r="V1950" i="9"/>
  <c r="V1946" i="9"/>
  <c r="V1942" i="9"/>
  <c r="V1938" i="9"/>
  <c r="V1934" i="9"/>
  <c r="V1930" i="9"/>
  <c r="V1926" i="9"/>
  <c r="V1922" i="9"/>
  <c r="V1918" i="9"/>
  <c r="V1914" i="9"/>
  <c r="V1910" i="9"/>
  <c r="V1906" i="9"/>
  <c r="V1902" i="9"/>
  <c r="V1898" i="9"/>
  <c r="V1894" i="9"/>
  <c r="V1890" i="9"/>
  <c r="V1886" i="9"/>
  <c r="V1882" i="9"/>
  <c r="V1878" i="9"/>
  <c r="V1874" i="9"/>
  <c r="V1870" i="9"/>
  <c r="V1866" i="9"/>
  <c r="V1862" i="9"/>
  <c r="V1858" i="9"/>
  <c r="V1854" i="9"/>
  <c r="V1850" i="9"/>
  <c r="V1846" i="9"/>
  <c r="V1842" i="9"/>
  <c r="V1838" i="9"/>
  <c r="V1834" i="9"/>
  <c r="V1830" i="9"/>
  <c r="V1826" i="9"/>
  <c r="V1822" i="9"/>
  <c r="V1818" i="9"/>
  <c r="V1814" i="9"/>
  <c r="V1810" i="9"/>
  <c r="V1806" i="9"/>
  <c r="V1802" i="9"/>
  <c r="V1798" i="9"/>
  <c r="V1794" i="9"/>
  <c r="V1790" i="9"/>
  <c r="V1786" i="9"/>
  <c r="V1782" i="9"/>
  <c r="V1778" i="9"/>
  <c r="V1774" i="9"/>
  <c r="V1770" i="9"/>
  <c r="V1766" i="9"/>
  <c r="V1762" i="9"/>
  <c r="V1758" i="9"/>
  <c r="V1754" i="9"/>
  <c r="V1750" i="9"/>
  <c r="V1746" i="9"/>
  <c r="V1742" i="9"/>
  <c r="V1738" i="9"/>
  <c r="V1734" i="9"/>
  <c r="V1730" i="9"/>
  <c r="V1726" i="9"/>
  <c r="V1722" i="9"/>
  <c r="V1718" i="9"/>
  <c r="V1714" i="9"/>
  <c r="V1710" i="9"/>
  <c r="V1706" i="9"/>
  <c r="V1702" i="9"/>
  <c r="V1698" i="9"/>
  <c r="V1694" i="9"/>
  <c r="V1690" i="9"/>
  <c r="V1686" i="9"/>
  <c r="V1682" i="9"/>
  <c r="V1678" i="9"/>
  <c r="V1674" i="9"/>
  <c r="V1670" i="9"/>
  <c r="V1666" i="9"/>
  <c r="V1662" i="9"/>
  <c r="V1658" i="9"/>
  <c r="V1654" i="9"/>
  <c r="V1650" i="9"/>
  <c r="V1646" i="9"/>
  <c r="V1642" i="9"/>
  <c r="V1638" i="9"/>
  <c r="V1634" i="9"/>
  <c r="V1630" i="9"/>
  <c r="V1626" i="9"/>
  <c r="V1622" i="9"/>
  <c r="V1618" i="9"/>
  <c r="V1614" i="9"/>
  <c r="V1610" i="9"/>
  <c r="V1606" i="9"/>
  <c r="V1602" i="9"/>
  <c r="V1598" i="9"/>
  <c r="V1594" i="9"/>
  <c r="V1590" i="9"/>
  <c r="V1586" i="9"/>
  <c r="V1582" i="9"/>
  <c r="V1578" i="9"/>
  <c r="V1574" i="9"/>
  <c r="V1570" i="9"/>
  <c r="V1566" i="9"/>
  <c r="V1562" i="9"/>
  <c r="V1558" i="9"/>
  <c r="V1554" i="9"/>
  <c r="V1550" i="9"/>
  <c r="V1546" i="9"/>
  <c r="V1542" i="9"/>
  <c r="V1538" i="9"/>
  <c r="V1534" i="9"/>
  <c r="V1530" i="9"/>
  <c r="V1526" i="9"/>
  <c r="V1522" i="9"/>
  <c r="V1518" i="9"/>
  <c r="V1514" i="9"/>
  <c r="V1510" i="9"/>
  <c r="V1506" i="9"/>
  <c r="V1502" i="9"/>
  <c r="V1498" i="9"/>
  <c r="V1494" i="9"/>
  <c r="V1490" i="9"/>
  <c r="V1486" i="9"/>
  <c r="V1482" i="9"/>
  <c r="V1478" i="9"/>
  <c r="V1474" i="9"/>
  <c r="V1470" i="9"/>
  <c r="V1466" i="9"/>
  <c r="V1462" i="9"/>
  <c r="V1458" i="9"/>
  <c r="V1454" i="9"/>
  <c r="V1450" i="9"/>
  <c r="V1446" i="9"/>
  <c r="V1442" i="9"/>
  <c r="V1592" i="9"/>
  <c r="V1588" i="9"/>
  <c r="V1584" i="9"/>
  <c r="V1580" i="9"/>
  <c r="V1576" i="9"/>
  <c r="V1572" i="9"/>
  <c r="V1568" i="9"/>
  <c r="V1564" i="9"/>
  <c r="V1560" i="9"/>
  <c r="V1556" i="9"/>
  <c r="V1552" i="9"/>
  <c r="V1548" i="9"/>
  <c r="V1544" i="9"/>
  <c r="V1540" i="9"/>
  <c r="V1536" i="9"/>
  <c r="V1532" i="9"/>
  <c r="V1528" i="9"/>
  <c r="V1524" i="9"/>
  <c r="V1520" i="9"/>
  <c r="V1516" i="9"/>
  <c r="V1512" i="9"/>
  <c r="V1508" i="9"/>
  <c r="V1504" i="9"/>
  <c r="V1500" i="9"/>
  <c r="V1496" i="9"/>
  <c r="V1492" i="9"/>
  <c r="V1488" i="9"/>
  <c r="V1484" i="9"/>
  <c r="V1480" i="9"/>
  <c r="V1476" i="9"/>
  <c r="V1472" i="9"/>
  <c r="V1468" i="9"/>
  <c r="V1464" i="9"/>
  <c r="V1460" i="9"/>
  <c r="V1456" i="9"/>
  <c r="V1452" i="9"/>
  <c r="V1448" i="9"/>
  <c r="V1444" i="9"/>
  <c r="V1440" i="9"/>
  <c r="V1436" i="9"/>
  <c r="V1432" i="9"/>
  <c r="V1428" i="9"/>
  <c r="V1424" i="9"/>
  <c r="V1420" i="9"/>
  <c r="V1416" i="9"/>
  <c r="V1412" i="9"/>
  <c r="V1408" i="9"/>
  <c r="V1404" i="9"/>
  <c r="V1400" i="9"/>
  <c r="V1396" i="9"/>
  <c r="V1392" i="9"/>
  <c r="V1388" i="9"/>
  <c r="V1384" i="9"/>
  <c r="V1380" i="9"/>
  <c r="V1376" i="9"/>
  <c r="V1372" i="9"/>
  <c r="V1368" i="9"/>
  <c r="V1364" i="9"/>
  <c r="V1360" i="9"/>
  <c r="V1356" i="9"/>
  <c r="V1352" i="9"/>
  <c r="V1348" i="9"/>
  <c r="V1344" i="9"/>
  <c r="V1340" i="9"/>
  <c r="V1336" i="9"/>
  <c r="V1332" i="9"/>
  <c r="V1328" i="9"/>
  <c r="V1324" i="9"/>
  <c r="V1320" i="9"/>
  <c r="V1316" i="9"/>
  <c r="V1312" i="9"/>
  <c r="V1308" i="9"/>
  <c r="V1304" i="9"/>
  <c r="V1300" i="9"/>
  <c r="V1296" i="9"/>
  <c r="V1292" i="9"/>
  <c r="V1288" i="9"/>
  <c r="V1284" i="9"/>
  <c r="V1280" i="9"/>
  <c r="V1276" i="9"/>
  <c r="V1272" i="9"/>
  <c r="V1268" i="9"/>
  <c r="V1264" i="9"/>
  <c r="V1260" i="9"/>
  <c r="V1256" i="9"/>
  <c r="V1252" i="9"/>
  <c r="V1248" i="9"/>
  <c r="V1244" i="9"/>
  <c r="V1240" i="9"/>
  <c r="V1236" i="9"/>
  <c r="V1232" i="9"/>
  <c r="V1228" i="9"/>
  <c r="V1224" i="9"/>
  <c r="V1220" i="9"/>
  <c r="V1216" i="9"/>
  <c r="V1212" i="9"/>
  <c r="V1208" i="9"/>
  <c r="V1204" i="9"/>
  <c r="V1200" i="9"/>
  <c r="V1196" i="9"/>
  <c r="V1192" i="9"/>
  <c r="V1188" i="9"/>
  <c r="V1184" i="9"/>
  <c r="V1180" i="9"/>
  <c r="V1176" i="9"/>
  <c r="V1172" i="9"/>
  <c r="V1168" i="9"/>
  <c r="V1164" i="9"/>
  <c r="V1160" i="9"/>
  <c r="V1156" i="9"/>
  <c r="V1152" i="9"/>
  <c r="V1148" i="9"/>
  <c r="V1144" i="9"/>
  <c r="V1140" i="9"/>
  <c r="V1136" i="9"/>
  <c r="V1132" i="9"/>
  <c r="V1128" i="9"/>
  <c r="V1124" i="9"/>
  <c r="V1120" i="9"/>
  <c r="V1116" i="9"/>
  <c r="V1112" i="9"/>
  <c r="V1108" i="9"/>
  <c r="V1104" i="9"/>
  <c r="V1100" i="9"/>
  <c r="V1096" i="9"/>
  <c r="V1092" i="9"/>
  <c r="V1088" i="9"/>
  <c r="V1084" i="9"/>
  <c r="V1080" i="9"/>
  <c r="V1076" i="9"/>
  <c r="V1072" i="9"/>
  <c r="V1068" i="9"/>
  <c r="V1064" i="9"/>
  <c r="V1060" i="9"/>
  <c r="V1056" i="9"/>
  <c r="V1052" i="9"/>
  <c r="V1048" i="9"/>
  <c r="V1044" i="9"/>
  <c r="V1040" i="9"/>
  <c r="V1036" i="9"/>
  <c r="V1032" i="9"/>
  <c r="V1028" i="9"/>
  <c r="V1024" i="9"/>
  <c r="V1020" i="9"/>
  <c r="V1016" i="9"/>
  <c r="V1012" i="9"/>
  <c r="V1008" i="9"/>
  <c r="V1004" i="9"/>
  <c r="V1000" i="9"/>
  <c r="V996" i="9"/>
  <c r="V992" i="9"/>
  <c r="V988" i="9"/>
  <c r="V984" i="9"/>
  <c r="V980" i="9"/>
  <c r="V976" i="9"/>
  <c r="V972" i="9"/>
  <c r="V968" i="9"/>
  <c r="V964" i="9"/>
  <c r="V960" i="9"/>
  <c r="V956" i="9"/>
  <c r="V952" i="9"/>
  <c r="V948" i="9"/>
  <c r="V944" i="9"/>
  <c r="V940" i="9"/>
  <c r="V936" i="9"/>
  <c r="V932" i="9"/>
  <c r="V928" i="9"/>
  <c r="V924" i="9"/>
  <c r="V920" i="9"/>
  <c r="V916" i="9"/>
  <c r="V912" i="9"/>
  <c r="V908" i="9"/>
  <c r="V904" i="9"/>
  <c r="V900" i="9"/>
  <c r="V896" i="9"/>
  <c r="V892" i="9"/>
  <c r="V888" i="9"/>
  <c r="V884" i="9"/>
  <c r="V880" i="9"/>
  <c r="V876" i="9"/>
  <c r="V872" i="9"/>
  <c r="V868" i="9"/>
  <c r="V864" i="9"/>
  <c r="V860" i="9"/>
  <c r="V856" i="9"/>
  <c r="V852" i="9"/>
  <c r="V848" i="9"/>
  <c r="V844" i="9"/>
  <c r="V840" i="9"/>
  <c r="V836" i="9"/>
  <c r="V832" i="9"/>
  <c r="V828" i="9"/>
  <c r="V824" i="9"/>
  <c r="V820" i="9"/>
  <c r="V816" i="9"/>
  <c r="V812" i="9"/>
  <c r="V808" i="9"/>
  <c r="V804" i="9"/>
  <c r="V800" i="9"/>
  <c r="V796" i="9"/>
  <c r="V792" i="9"/>
  <c r="V788" i="9"/>
  <c r="V784" i="9"/>
  <c r="V780" i="9"/>
  <c r="V776" i="9"/>
  <c r="V772" i="9"/>
  <c r="V768" i="9"/>
  <c r="V764" i="9"/>
  <c r="V760" i="9"/>
  <c r="V756" i="9"/>
  <c r="V752" i="9"/>
  <c r="V748" i="9"/>
  <c r="V744" i="9"/>
  <c r="V740" i="9"/>
  <c r="V736" i="9"/>
  <c r="V732" i="9"/>
  <c r="V728" i="9"/>
  <c r="V1189" i="9"/>
  <c r="V1185" i="9"/>
  <c r="V1181" i="9"/>
  <c r="V1177" i="9"/>
  <c r="V1173" i="9"/>
  <c r="V1169" i="9"/>
  <c r="V1165" i="9"/>
  <c r="V1161" i="9"/>
  <c r="V1157" i="9"/>
  <c r="V1153" i="9"/>
  <c r="V1149" i="9"/>
  <c r="V1145" i="9"/>
  <c r="V1141" i="9"/>
  <c r="V1137" i="9"/>
  <c r="V1133" i="9"/>
  <c r="V1129" i="9"/>
  <c r="V1125" i="9"/>
  <c r="V1121" i="9"/>
  <c r="V1117" i="9"/>
  <c r="V1113" i="9"/>
  <c r="V1109" i="9"/>
  <c r="V1105" i="9"/>
  <c r="V1101" i="9"/>
  <c r="V1097" i="9"/>
  <c r="V1093" i="9"/>
  <c r="V1089" i="9"/>
  <c r="V1085" i="9"/>
  <c r="V1081" i="9"/>
  <c r="V1077" i="9"/>
  <c r="V1073" i="9"/>
  <c r="V1069" i="9"/>
  <c r="V1065" i="9"/>
  <c r="V1061" i="9"/>
  <c r="V1057" i="9"/>
  <c r="V1053" i="9"/>
  <c r="V1049" i="9"/>
  <c r="V1045" i="9"/>
  <c r="V1041" i="9"/>
  <c r="V1037" i="9"/>
  <c r="V1033" i="9"/>
  <c r="V1029" i="9"/>
  <c r="V1025" i="9"/>
  <c r="V1021" i="9"/>
  <c r="V1017" i="9"/>
  <c r="V1013" i="9"/>
  <c r="V1009" i="9"/>
  <c r="V1005" i="9"/>
  <c r="V1001" i="9"/>
  <c r="V997" i="9"/>
  <c r="V993" i="9"/>
  <c r="V989" i="9"/>
  <c r="V985" i="9"/>
  <c r="V981" i="9"/>
  <c r="V977" i="9"/>
  <c r="V973" i="9"/>
  <c r="V969" i="9"/>
  <c r="V965" i="9"/>
  <c r="V961" i="9"/>
  <c r="V957" i="9"/>
  <c r="V953" i="9"/>
  <c r="V949" i="9"/>
  <c r="V945" i="9"/>
  <c r="V941" i="9"/>
  <c r="V937" i="9"/>
  <c r="V933" i="9"/>
  <c r="V929" i="9"/>
  <c r="V925" i="9"/>
  <c r="V921" i="9"/>
  <c r="V917" i="9"/>
  <c r="V913" i="9"/>
  <c r="V909" i="9"/>
  <c r="V905" i="9"/>
  <c r="V901" i="9"/>
  <c r="V897" i="9"/>
  <c r="V893" i="9"/>
  <c r="V889" i="9"/>
  <c r="V885" i="9"/>
  <c r="V881" i="9"/>
  <c r="V877" i="9"/>
  <c r="V873" i="9"/>
  <c r="V869" i="9"/>
  <c r="V865" i="9"/>
  <c r="V861" i="9"/>
  <c r="V857" i="9"/>
  <c r="V853" i="9"/>
  <c r="V849" i="9"/>
  <c r="V845" i="9"/>
  <c r="V841" i="9"/>
  <c r="V837" i="9"/>
  <c r="V833" i="9"/>
  <c r="V829" i="9"/>
  <c r="V825" i="9"/>
  <c r="V821" i="9"/>
  <c r="V817" i="9"/>
  <c r="V813" i="9"/>
  <c r="V809" i="9"/>
  <c r="V805" i="9"/>
  <c r="V801" i="9"/>
  <c r="V797" i="9"/>
  <c r="V793" i="9"/>
  <c r="V789" i="9"/>
  <c r="V785" i="9"/>
  <c r="V781" i="9"/>
  <c r="V777" i="9"/>
  <c r="V773" i="9"/>
  <c r="V769" i="9"/>
  <c r="V765" i="9"/>
  <c r="V761" i="9"/>
  <c r="V757" i="9"/>
  <c r="V753" i="9"/>
  <c r="V749" i="9"/>
  <c r="V745" i="9"/>
  <c r="V741" i="9"/>
  <c r="V737" i="9"/>
  <c r="V733" i="9"/>
  <c r="V729" i="9"/>
  <c r="V725" i="9"/>
  <c r="V721" i="9"/>
  <c r="V717" i="9"/>
  <c r="V713" i="9"/>
  <c r="V709" i="9"/>
  <c r="V705" i="9"/>
  <c r="V701" i="9"/>
  <c r="V697" i="9"/>
  <c r="V693" i="9"/>
  <c r="V689" i="9"/>
  <c r="V685" i="9"/>
  <c r="V681" i="9"/>
  <c r="V677" i="9"/>
  <c r="V673" i="9"/>
  <c r="V669" i="9"/>
  <c r="V665" i="9"/>
  <c r="V661" i="9"/>
  <c r="V657" i="9"/>
  <c r="V653" i="9"/>
  <c r="V649" i="9"/>
  <c r="V645" i="9"/>
  <c r="V641" i="9"/>
  <c r="V637" i="9"/>
  <c r="V633" i="9"/>
  <c r="V629" i="9"/>
  <c r="V625" i="9"/>
  <c r="V621" i="9"/>
  <c r="V617" i="9"/>
  <c r="V613" i="9"/>
  <c r="V609" i="9"/>
  <c r="V605" i="9"/>
  <c r="V601" i="9"/>
  <c r="V597" i="9"/>
  <c r="V593" i="9"/>
  <c r="V589" i="9"/>
  <c r="V585" i="9"/>
  <c r="V581" i="9"/>
  <c r="V577" i="9"/>
  <c r="V573" i="9"/>
  <c r="V569" i="9"/>
  <c r="V565" i="9"/>
  <c r="V561" i="9"/>
  <c r="V557" i="9"/>
  <c r="V553" i="9"/>
  <c r="V549" i="9"/>
  <c r="V545" i="9"/>
  <c r="V541" i="9"/>
  <c r="V537" i="9"/>
  <c r="V533" i="9"/>
  <c r="V529" i="9"/>
  <c r="V525" i="9"/>
  <c r="V521" i="9"/>
  <c r="V517" i="9"/>
  <c r="V513" i="9"/>
  <c r="V1438" i="9"/>
  <c r="V1434" i="9"/>
  <c r="V1430" i="9"/>
  <c r="V1426" i="9"/>
  <c r="V1422" i="9"/>
  <c r="V1418" i="9"/>
  <c r="V1414" i="9"/>
  <c r="V1410" i="9"/>
  <c r="V1406" i="9"/>
  <c r="V1402" i="9"/>
  <c r="V1398" i="9"/>
  <c r="V1394" i="9"/>
  <c r="V1390" i="9"/>
  <c r="V1386" i="9"/>
  <c r="V1382" i="9"/>
  <c r="V1378" i="9"/>
  <c r="V1374" i="9"/>
  <c r="V1370" i="9"/>
  <c r="V1366" i="9"/>
  <c r="V1362" i="9"/>
  <c r="V1358" i="9"/>
  <c r="V1354" i="9"/>
  <c r="V1350" i="9"/>
  <c r="V1346" i="9"/>
  <c r="V1342" i="9"/>
  <c r="V1338" i="9"/>
  <c r="V1334" i="9"/>
  <c r="V1330" i="9"/>
  <c r="V1326" i="9"/>
  <c r="V1322" i="9"/>
  <c r="V1318" i="9"/>
  <c r="V1314" i="9"/>
  <c r="V1310" i="9"/>
  <c r="V1306" i="9"/>
  <c r="V1302" i="9"/>
  <c r="V1298" i="9"/>
  <c r="V1294" i="9"/>
  <c r="V1290" i="9"/>
  <c r="V1286" i="9"/>
  <c r="V1282" i="9"/>
  <c r="V1278" i="9"/>
  <c r="V1274" i="9"/>
  <c r="V1270" i="9"/>
  <c r="V1266" i="9"/>
  <c r="V1262" i="9"/>
  <c r="V1258" i="9"/>
  <c r="V1254" i="9"/>
  <c r="V1250" i="9"/>
  <c r="V1246" i="9"/>
  <c r="V1242" i="9"/>
  <c r="V1238" i="9"/>
  <c r="V1234" i="9"/>
  <c r="V1230" i="9"/>
  <c r="V1226" i="9"/>
  <c r="V1222" i="9"/>
  <c r="V1218" i="9"/>
  <c r="V1214" i="9"/>
  <c r="V1210" i="9"/>
  <c r="V1206" i="9"/>
  <c r="V1202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6" i="9"/>
  <c r="V1142" i="9"/>
  <c r="V1138" i="9"/>
  <c r="V1134" i="9"/>
  <c r="V1130" i="9"/>
  <c r="V1126" i="9"/>
  <c r="V1122" i="9"/>
  <c r="V1118" i="9"/>
  <c r="V1114" i="9"/>
  <c r="V1110" i="9"/>
  <c r="V1106" i="9"/>
  <c r="V1102" i="9"/>
  <c r="V1098" i="9"/>
  <c r="V1094" i="9"/>
  <c r="V1090" i="9"/>
  <c r="V1086" i="9"/>
  <c r="V1082" i="9"/>
  <c r="V1078" i="9"/>
  <c r="V1074" i="9"/>
  <c r="V1070" i="9"/>
  <c r="V1066" i="9"/>
  <c r="V1062" i="9"/>
  <c r="V1058" i="9"/>
  <c r="V1054" i="9"/>
  <c r="V1050" i="9"/>
  <c r="V1046" i="9"/>
  <c r="V1042" i="9"/>
  <c r="V1038" i="9"/>
  <c r="V1034" i="9"/>
  <c r="V1030" i="9"/>
  <c r="V1026" i="9"/>
  <c r="V1022" i="9"/>
  <c r="V1018" i="9"/>
  <c r="V1014" i="9"/>
  <c r="V1010" i="9"/>
  <c r="V1006" i="9"/>
  <c r="V1002" i="9"/>
  <c r="V998" i="9"/>
  <c r="V994" i="9"/>
  <c r="V990" i="9"/>
  <c r="V986" i="9"/>
  <c r="V982" i="9"/>
  <c r="V978" i="9"/>
  <c r="V974" i="9"/>
  <c r="V970" i="9"/>
  <c r="V966" i="9"/>
  <c r="V962" i="9"/>
  <c r="V958" i="9"/>
  <c r="V954" i="9"/>
  <c r="V950" i="9"/>
  <c r="V946" i="9"/>
  <c r="V942" i="9"/>
  <c r="V938" i="9"/>
  <c r="V934" i="9"/>
  <c r="V930" i="9"/>
  <c r="V926" i="9"/>
  <c r="V922" i="9"/>
  <c r="V918" i="9"/>
  <c r="V914" i="9"/>
  <c r="V910" i="9"/>
  <c r="V906" i="9"/>
  <c r="V902" i="9"/>
  <c r="V898" i="9"/>
  <c r="V894" i="9"/>
  <c r="V890" i="9"/>
  <c r="V886" i="9"/>
  <c r="V882" i="9"/>
  <c r="V878" i="9"/>
  <c r="V874" i="9"/>
  <c r="V870" i="9"/>
  <c r="V866" i="9"/>
  <c r="V862" i="9"/>
  <c r="V858" i="9"/>
  <c r="V854" i="9"/>
  <c r="V850" i="9"/>
  <c r="V846" i="9"/>
  <c r="V842" i="9"/>
  <c r="V838" i="9"/>
  <c r="V834" i="9"/>
  <c r="V830" i="9"/>
  <c r="V826" i="9"/>
  <c r="V822" i="9"/>
  <c r="V818" i="9"/>
  <c r="V814" i="9"/>
  <c r="V810" i="9"/>
  <c r="V806" i="9"/>
  <c r="V802" i="9"/>
  <c r="V798" i="9"/>
  <c r="V794" i="9"/>
  <c r="V790" i="9"/>
  <c r="V786" i="9"/>
  <c r="V782" i="9"/>
  <c r="V778" i="9"/>
  <c r="V774" i="9"/>
  <c r="V770" i="9"/>
  <c r="V766" i="9"/>
  <c r="V762" i="9"/>
  <c r="V758" i="9"/>
  <c r="V754" i="9"/>
  <c r="V750" i="9"/>
  <c r="V746" i="9"/>
  <c r="V742" i="9"/>
  <c r="V738" i="9"/>
  <c r="V734" i="9"/>
  <c r="V730" i="9"/>
  <c r="V726" i="9"/>
  <c r="V722" i="9"/>
  <c r="V718" i="9"/>
  <c r="V714" i="9"/>
  <c r="V710" i="9"/>
  <c r="V706" i="9"/>
  <c r="V702" i="9"/>
  <c r="V698" i="9"/>
  <c r="V694" i="9"/>
  <c r="V690" i="9"/>
  <c r="V686" i="9"/>
  <c r="V682" i="9"/>
  <c r="V678" i="9"/>
  <c r="V674" i="9"/>
  <c r="V670" i="9"/>
  <c r="V666" i="9"/>
  <c r="V662" i="9"/>
  <c r="V658" i="9"/>
  <c r="V654" i="9"/>
  <c r="V650" i="9"/>
  <c r="V646" i="9"/>
  <c r="V642" i="9"/>
  <c r="V638" i="9"/>
  <c r="V634" i="9"/>
  <c r="V630" i="9"/>
  <c r="V626" i="9"/>
  <c r="V622" i="9"/>
  <c r="V618" i="9"/>
  <c r="V614" i="9"/>
  <c r="V610" i="9"/>
  <c r="V606" i="9"/>
  <c r="V602" i="9"/>
  <c r="V598" i="9"/>
  <c r="V594" i="9"/>
  <c r="V590" i="9"/>
  <c r="V586" i="9"/>
  <c r="V582" i="9"/>
  <c r="V578" i="9"/>
  <c r="V574" i="9"/>
  <c r="V570" i="9"/>
  <c r="V566" i="9"/>
  <c r="V562" i="9"/>
  <c r="V558" i="9"/>
  <c r="V554" i="9"/>
  <c r="V550" i="9"/>
  <c r="V546" i="9"/>
  <c r="V542" i="9"/>
  <c r="V538" i="9"/>
  <c r="V534" i="9"/>
  <c r="V530" i="9"/>
  <c r="V526" i="9"/>
  <c r="V522" i="9"/>
  <c r="V518" i="9"/>
  <c r="V514" i="9"/>
  <c r="V724" i="9"/>
  <c r="V720" i="9"/>
  <c r="V716" i="9"/>
  <c r="V712" i="9"/>
  <c r="V708" i="9"/>
  <c r="V704" i="9"/>
  <c r="V700" i="9"/>
  <c r="V696" i="9"/>
  <c r="V692" i="9"/>
  <c r="V688" i="9"/>
  <c r="V684" i="9"/>
  <c r="V680" i="9"/>
  <c r="V676" i="9"/>
  <c r="V672" i="9"/>
  <c r="V668" i="9"/>
  <c r="V664" i="9"/>
  <c r="V660" i="9"/>
  <c r="V656" i="9"/>
  <c r="V652" i="9"/>
  <c r="V648" i="9"/>
  <c r="V644" i="9"/>
  <c r="V640" i="9"/>
  <c r="V636" i="9"/>
  <c r="V632" i="9"/>
  <c r="V628" i="9"/>
  <c r="V624" i="9"/>
  <c r="V620" i="9"/>
  <c r="V616" i="9"/>
  <c r="V612" i="9"/>
  <c r="V608" i="9"/>
  <c r="V604" i="9"/>
  <c r="V600" i="9"/>
  <c r="V596" i="9"/>
  <c r="V592" i="9"/>
  <c r="V588" i="9"/>
  <c r="V584" i="9"/>
  <c r="V580" i="9"/>
  <c r="V576" i="9"/>
  <c r="V572" i="9"/>
  <c r="V568" i="9"/>
  <c r="V564" i="9"/>
  <c r="V560" i="9"/>
  <c r="V556" i="9"/>
  <c r="V552" i="9"/>
  <c r="V548" i="9"/>
  <c r="V544" i="9"/>
  <c r="V540" i="9"/>
  <c r="V536" i="9"/>
  <c r="V532" i="9"/>
  <c r="V528" i="9"/>
  <c r="V524" i="9"/>
  <c r="V520" i="9"/>
  <c r="V516" i="9"/>
  <c r="V512" i="9"/>
  <c r="V508" i="9"/>
  <c r="V504" i="9"/>
  <c r="V500" i="9"/>
  <c r="V496" i="9"/>
  <c r="V492" i="9"/>
  <c r="V488" i="9"/>
  <c r="V484" i="9"/>
  <c r="V480" i="9"/>
  <c r="V476" i="9"/>
  <c r="V472" i="9"/>
  <c r="V468" i="9"/>
  <c r="V464" i="9"/>
  <c r="V460" i="9"/>
  <c r="V456" i="9"/>
  <c r="V452" i="9"/>
  <c r="V448" i="9"/>
  <c r="V444" i="9"/>
  <c r="V440" i="9"/>
  <c r="V436" i="9"/>
  <c r="V432" i="9"/>
  <c r="V428" i="9"/>
  <c r="V424" i="9"/>
  <c r="V420" i="9"/>
  <c r="V416" i="9"/>
  <c r="V412" i="9"/>
  <c r="V408" i="9"/>
  <c r="V404" i="9"/>
  <c r="V400" i="9"/>
  <c r="V396" i="9"/>
  <c r="V392" i="9"/>
  <c r="V388" i="9"/>
  <c r="V384" i="9"/>
  <c r="V380" i="9"/>
  <c r="V376" i="9"/>
  <c r="V372" i="9"/>
  <c r="V368" i="9"/>
  <c r="V364" i="9"/>
  <c r="V360" i="9"/>
  <c r="V356" i="9"/>
  <c r="V352" i="9"/>
  <c r="V348" i="9"/>
  <c r="V344" i="9"/>
  <c r="V340" i="9"/>
  <c r="V336" i="9"/>
  <c r="V332" i="9"/>
  <c r="V328" i="9"/>
  <c r="V324" i="9"/>
  <c r="V320" i="9"/>
  <c r="V316" i="9"/>
  <c r="V312" i="9"/>
  <c r="V308" i="9"/>
  <c r="V304" i="9"/>
  <c r="V300" i="9"/>
  <c r="V296" i="9"/>
  <c r="V292" i="9"/>
  <c r="V288" i="9"/>
  <c r="V284" i="9"/>
  <c r="V280" i="9"/>
  <c r="V276" i="9"/>
  <c r="V272" i="9"/>
  <c r="V268" i="9"/>
  <c r="V264" i="9"/>
  <c r="V260" i="9"/>
  <c r="V256" i="9"/>
  <c r="V252" i="9"/>
  <c r="V248" i="9"/>
  <c r="V244" i="9"/>
  <c r="V240" i="9"/>
  <c r="V236" i="9"/>
  <c r="V232" i="9"/>
  <c r="V228" i="9"/>
  <c r="V224" i="9"/>
  <c r="V220" i="9"/>
  <c r="V216" i="9"/>
  <c r="V212" i="9"/>
  <c r="V208" i="9"/>
  <c r="V204" i="9"/>
  <c r="V200" i="9"/>
  <c r="V196" i="9"/>
  <c r="V192" i="9"/>
  <c r="V188" i="9"/>
  <c r="V184" i="9"/>
  <c r="V180" i="9"/>
  <c r="V176" i="9"/>
  <c r="V172" i="9"/>
  <c r="V509" i="9"/>
  <c r="V505" i="9"/>
  <c r="V501" i="9"/>
  <c r="V497" i="9"/>
  <c r="V493" i="9"/>
  <c r="V489" i="9"/>
  <c r="V485" i="9"/>
  <c r="V481" i="9"/>
  <c r="V477" i="9"/>
  <c r="V473" i="9"/>
  <c r="V469" i="9"/>
  <c r="V465" i="9"/>
  <c r="V461" i="9"/>
  <c r="V457" i="9"/>
  <c r="V453" i="9"/>
  <c r="V449" i="9"/>
  <c r="V445" i="9"/>
  <c r="V441" i="9"/>
  <c r="V437" i="9"/>
  <c r="V433" i="9"/>
  <c r="V429" i="9"/>
  <c r="V425" i="9"/>
  <c r="V421" i="9"/>
  <c r="V417" i="9"/>
  <c r="V413" i="9"/>
  <c r="V409" i="9"/>
  <c r="V405" i="9"/>
  <c r="V401" i="9"/>
  <c r="V397" i="9"/>
  <c r="V393" i="9"/>
  <c r="V389" i="9"/>
  <c r="V385" i="9"/>
  <c r="V381" i="9"/>
  <c r="V377" i="9"/>
  <c r="V373" i="9"/>
  <c r="V369" i="9"/>
  <c r="V365" i="9"/>
  <c r="V361" i="9"/>
  <c r="V357" i="9"/>
  <c r="V353" i="9"/>
  <c r="V349" i="9"/>
  <c r="V345" i="9"/>
  <c r="V341" i="9"/>
  <c r="V337" i="9"/>
  <c r="V333" i="9"/>
  <c r="V329" i="9"/>
  <c r="V325" i="9"/>
  <c r="V321" i="9"/>
  <c r="V317" i="9"/>
  <c r="V313" i="9"/>
  <c r="V309" i="9"/>
  <c r="V305" i="9"/>
  <c r="V301" i="9"/>
  <c r="V297" i="9"/>
  <c r="V293" i="9"/>
  <c r="V289" i="9"/>
  <c r="V285" i="9"/>
  <c r="V281" i="9"/>
  <c r="V277" i="9"/>
  <c r="V273" i="9"/>
  <c r="V269" i="9"/>
  <c r="V265" i="9"/>
  <c r="V261" i="9"/>
  <c r="V257" i="9"/>
  <c r="V253" i="9"/>
  <c r="V249" i="9"/>
  <c r="V245" i="9"/>
  <c r="V241" i="9"/>
  <c r="V237" i="9"/>
  <c r="V233" i="9"/>
  <c r="V229" i="9"/>
  <c r="V225" i="9"/>
  <c r="V221" i="9"/>
  <c r="V217" i="9"/>
  <c r="V213" i="9"/>
  <c r="V209" i="9"/>
  <c r="V205" i="9"/>
  <c r="V201" i="9"/>
  <c r="V197" i="9"/>
  <c r="V193" i="9"/>
  <c r="V189" i="9"/>
  <c r="V185" i="9"/>
  <c r="V181" i="9"/>
  <c r="V177" i="9"/>
  <c r="V173" i="9"/>
  <c r="V510" i="9"/>
  <c r="V506" i="9"/>
  <c r="V502" i="9"/>
  <c r="V498" i="9"/>
  <c r="V494" i="9"/>
  <c r="V490" i="9"/>
  <c r="V486" i="9"/>
  <c r="V482" i="9"/>
  <c r="V478" i="9"/>
  <c r="V474" i="9"/>
  <c r="V470" i="9"/>
  <c r="V466" i="9"/>
  <c r="V462" i="9"/>
  <c r="V458" i="9"/>
  <c r="V454" i="9"/>
  <c r="V450" i="9"/>
  <c r="V446" i="9"/>
  <c r="V442" i="9"/>
  <c r="V438" i="9"/>
  <c r="V434" i="9"/>
  <c r="V430" i="9"/>
  <c r="V426" i="9"/>
  <c r="V422" i="9"/>
  <c r="V418" i="9"/>
  <c r="V414" i="9"/>
  <c r="V410" i="9"/>
  <c r="V406" i="9"/>
  <c r="V402" i="9"/>
  <c r="V398" i="9"/>
  <c r="V394" i="9"/>
  <c r="V390" i="9"/>
  <c r="V386" i="9"/>
  <c r="V382" i="9"/>
  <c r="V378" i="9"/>
  <c r="V374" i="9"/>
  <c r="V370" i="9"/>
  <c r="V366" i="9"/>
  <c r="V362" i="9"/>
  <c r="V358" i="9"/>
  <c r="V354" i="9"/>
  <c r="V350" i="9"/>
  <c r="V346" i="9"/>
  <c r="V342" i="9"/>
  <c r="V338" i="9"/>
  <c r="V334" i="9"/>
  <c r="V330" i="9"/>
  <c r="V326" i="9"/>
  <c r="V322" i="9"/>
  <c r="V318" i="9"/>
  <c r="V314" i="9"/>
  <c r="V310" i="9"/>
  <c r="V306" i="9"/>
  <c r="V302" i="9"/>
  <c r="V298" i="9"/>
  <c r="V294" i="9"/>
  <c r="V290" i="9"/>
  <c r="V286" i="9"/>
  <c r="V282" i="9"/>
  <c r="V278" i="9"/>
  <c r="V274" i="9"/>
  <c r="V270" i="9"/>
  <c r="V266" i="9"/>
  <c r="V262" i="9"/>
  <c r="V258" i="9"/>
  <c r="V254" i="9"/>
  <c r="V250" i="9"/>
  <c r="V246" i="9"/>
  <c r="V242" i="9"/>
  <c r="V238" i="9"/>
  <c r="V234" i="9"/>
  <c r="V230" i="9"/>
  <c r="V226" i="9"/>
  <c r="V222" i="9"/>
  <c r="V218" i="9"/>
  <c r="V214" i="9"/>
  <c r="V210" i="9"/>
  <c r="V206" i="9"/>
  <c r="V202" i="9"/>
  <c r="V198" i="9"/>
  <c r="V194" i="9"/>
  <c r="V190" i="9"/>
  <c r="V186" i="9"/>
  <c r="V182" i="9"/>
  <c r="V178" i="9"/>
  <c r="V174" i="9"/>
  <c r="E15" i="36" l="1"/>
  <c r="E24" i="32"/>
  <c r="E55" i="32"/>
  <c r="E19" i="36"/>
  <c r="E26" i="35"/>
  <c r="E9" i="36"/>
  <c r="E37" i="36"/>
  <c r="E31" i="35"/>
  <c r="E27" i="35"/>
  <c r="E12" i="32"/>
  <c r="E45" i="35"/>
  <c r="E10" i="37"/>
  <c r="E20" i="35"/>
  <c r="E29" i="36"/>
  <c r="E25" i="35"/>
  <c r="E60" i="32"/>
  <c r="E30" i="36"/>
  <c r="E32" i="35"/>
  <c r="E57" i="32"/>
  <c r="E52" i="32"/>
  <c r="E21" i="36"/>
  <c r="E49" i="35"/>
  <c r="E56" i="32"/>
  <c r="E13" i="37"/>
  <c r="E48" i="37"/>
  <c r="E24" i="36"/>
  <c r="E45" i="36"/>
  <c r="E23" i="37"/>
  <c r="E56" i="37"/>
  <c r="E24" i="35"/>
  <c r="E56" i="35"/>
  <c r="E54" i="37"/>
  <c r="AJ10" i="9"/>
  <c r="AI10" i="9"/>
  <c r="E27" i="36" l="1"/>
  <c r="E26" i="37"/>
  <c r="E21" i="32"/>
  <c r="E45" i="32"/>
  <c r="E19" i="32"/>
  <c r="E27" i="32"/>
  <c r="E31" i="37"/>
  <c r="E37" i="32"/>
  <c r="E31" i="32"/>
  <c r="E39" i="37"/>
  <c r="E40" i="32"/>
  <c r="E32" i="32"/>
  <c r="E30" i="32"/>
  <c r="E14" i="32"/>
  <c r="E25" i="32"/>
  <c r="E20" i="32"/>
  <c r="E9" i="32"/>
  <c r="E11" i="37"/>
  <c r="E34" i="35"/>
  <c r="E34" i="32"/>
  <c r="E19" i="37"/>
  <c r="E40" i="36"/>
  <c r="E40" i="35"/>
  <c r="E20" i="36"/>
  <c r="E32" i="36"/>
  <c r="E20" i="37"/>
  <c r="E27" i="37"/>
  <c r="E28" i="32"/>
  <c r="E49" i="32"/>
  <c r="E29" i="32"/>
  <c r="E11" i="32"/>
  <c r="E26" i="32"/>
  <c r="E51" i="37"/>
  <c r="E11" i="36"/>
  <c r="E14" i="36"/>
  <c r="E31" i="36"/>
  <c r="E12" i="36"/>
  <c r="E28" i="37"/>
  <c r="E11" i="35"/>
  <c r="E12" i="35"/>
  <c r="E60" i="36"/>
  <c r="E21" i="35"/>
  <c r="E59" i="37"/>
  <c r="E26" i="36"/>
  <c r="E55" i="35"/>
  <c r="E60" i="35"/>
  <c r="E28" i="35"/>
  <c r="E30" i="37"/>
  <c r="E29" i="37"/>
  <c r="E28" i="36"/>
  <c r="E36" i="37"/>
  <c r="E19" i="35"/>
  <c r="E49" i="36"/>
  <c r="E57" i="36"/>
  <c r="E52" i="35"/>
  <c r="E9" i="35"/>
  <c r="E30" i="35"/>
  <c r="E14" i="35"/>
  <c r="E52" i="36"/>
  <c r="E29" i="35"/>
  <c r="E8" i="37"/>
  <c r="E18" i="37"/>
  <c r="E34" i="36"/>
  <c r="E56" i="36"/>
  <c r="E25" i="36"/>
  <c r="E24" i="37"/>
  <c r="E55" i="36"/>
  <c r="E57" i="35"/>
  <c r="E55" i="37"/>
  <c r="E44" i="37"/>
  <c r="E37" i="35"/>
  <c r="E25" i="37"/>
  <c r="E33" i="37"/>
  <c r="L10" i="9"/>
  <c r="M10" i="9"/>
  <c r="L11" i="9"/>
  <c r="M11" i="9"/>
  <c r="L12" i="9"/>
  <c r="M12" i="9"/>
  <c r="L13" i="9"/>
  <c r="M13" i="9"/>
  <c r="L14" i="9"/>
  <c r="V14" i="9" s="1"/>
  <c r="M14" i="9"/>
  <c r="L15" i="9"/>
  <c r="V15" i="9" s="1"/>
  <c r="M15" i="9"/>
  <c r="L16" i="9"/>
  <c r="V16" i="9" s="1"/>
  <c r="M16" i="9"/>
  <c r="L17" i="9"/>
  <c r="V17" i="9" s="1"/>
  <c r="M17" i="9"/>
  <c r="L18" i="9"/>
  <c r="V18" i="9" s="1"/>
  <c r="M18" i="9"/>
  <c r="L19" i="9"/>
  <c r="V19" i="9" s="1"/>
  <c r="M19" i="9"/>
  <c r="L20" i="9"/>
  <c r="V20" i="9" s="1"/>
  <c r="M20" i="9"/>
  <c r="L21" i="9"/>
  <c r="V21" i="9" s="1"/>
  <c r="M21" i="9"/>
  <c r="L22" i="9"/>
  <c r="V22" i="9" s="1"/>
  <c r="M22" i="9"/>
  <c r="L23" i="9"/>
  <c r="V23" i="9" s="1"/>
  <c r="M23" i="9"/>
  <c r="L24" i="9"/>
  <c r="V24" i="9" s="1"/>
  <c r="M24" i="9"/>
  <c r="L25" i="9"/>
  <c r="V25" i="9" s="1"/>
  <c r="M25" i="9"/>
  <c r="L26" i="9"/>
  <c r="V26" i="9" s="1"/>
  <c r="M26" i="9"/>
  <c r="L27" i="9"/>
  <c r="V27" i="9" s="1"/>
  <c r="M27" i="9"/>
  <c r="L28" i="9"/>
  <c r="V28" i="9" s="1"/>
  <c r="M28" i="9"/>
  <c r="L29" i="9"/>
  <c r="V29" i="9" s="1"/>
  <c r="M29" i="9"/>
  <c r="L30" i="9"/>
  <c r="V30" i="9" s="1"/>
  <c r="M30" i="9"/>
  <c r="L31" i="9"/>
  <c r="V31" i="9" s="1"/>
  <c r="M31" i="9"/>
  <c r="L32" i="9"/>
  <c r="V32" i="9" s="1"/>
  <c r="M32" i="9"/>
  <c r="L33" i="9"/>
  <c r="V33" i="9" s="1"/>
  <c r="M33" i="9"/>
  <c r="L34" i="9"/>
  <c r="V34" i="9" s="1"/>
  <c r="M34" i="9"/>
  <c r="L35" i="9"/>
  <c r="V35" i="9" s="1"/>
  <c r="M35" i="9"/>
  <c r="L36" i="9"/>
  <c r="V36" i="9" s="1"/>
  <c r="M36" i="9"/>
  <c r="L37" i="9"/>
  <c r="V37" i="9" s="1"/>
  <c r="M37" i="9"/>
  <c r="L38" i="9"/>
  <c r="V38" i="9" s="1"/>
  <c r="M38" i="9"/>
  <c r="L39" i="9"/>
  <c r="V39" i="9" s="1"/>
  <c r="M39" i="9"/>
  <c r="L40" i="9"/>
  <c r="V40" i="9" s="1"/>
  <c r="M40" i="9"/>
  <c r="L41" i="9"/>
  <c r="V41" i="9" s="1"/>
  <c r="M41" i="9"/>
  <c r="L42" i="9"/>
  <c r="V42" i="9" s="1"/>
  <c r="M42" i="9"/>
  <c r="L43" i="9"/>
  <c r="V43" i="9" s="1"/>
  <c r="M43" i="9"/>
  <c r="L44" i="9"/>
  <c r="V44" i="9" s="1"/>
  <c r="M44" i="9"/>
  <c r="L45" i="9"/>
  <c r="V45" i="9" s="1"/>
  <c r="M45" i="9"/>
  <c r="L46" i="9"/>
  <c r="V46" i="9" s="1"/>
  <c r="M46" i="9"/>
  <c r="L47" i="9"/>
  <c r="V47" i="9" s="1"/>
  <c r="M47" i="9"/>
  <c r="L48" i="9"/>
  <c r="V48" i="9" s="1"/>
  <c r="M48" i="9"/>
  <c r="L49" i="9"/>
  <c r="V49" i="9" s="1"/>
  <c r="M49" i="9"/>
  <c r="L50" i="9"/>
  <c r="V50" i="9" s="1"/>
  <c r="M50" i="9"/>
  <c r="L51" i="9"/>
  <c r="V51" i="9" s="1"/>
  <c r="M51" i="9"/>
  <c r="L52" i="9"/>
  <c r="V52" i="9" s="1"/>
  <c r="M52" i="9"/>
  <c r="L53" i="9"/>
  <c r="V53" i="9" s="1"/>
  <c r="M53" i="9"/>
  <c r="L54" i="9"/>
  <c r="V54" i="9" s="1"/>
  <c r="M54" i="9"/>
  <c r="L55" i="9"/>
  <c r="V55" i="9" s="1"/>
  <c r="M55" i="9"/>
  <c r="L56" i="9"/>
  <c r="V56" i="9" s="1"/>
  <c r="M56" i="9"/>
  <c r="L57" i="9"/>
  <c r="V57" i="9" s="1"/>
  <c r="M57" i="9"/>
  <c r="L58" i="9"/>
  <c r="V58" i="9" s="1"/>
  <c r="M58" i="9"/>
  <c r="L59" i="9"/>
  <c r="V59" i="9" s="1"/>
  <c r="M59" i="9"/>
  <c r="L60" i="9"/>
  <c r="V60" i="9" s="1"/>
  <c r="M60" i="9"/>
  <c r="L61" i="9"/>
  <c r="V61" i="9" s="1"/>
  <c r="M61" i="9"/>
  <c r="L62" i="9"/>
  <c r="V62" i="9" s="1"/>
  <c r="M62" i="9"/>
  <c r="L63" i="9"/>
  <c r="V63" i="9" s="1"/>
  <c r="M63" i="9"/>
  <c r="L64" i="9"/>
  <c r="V64" i="9" s="1"/>
  <c r="M64" i="9"/>
  <c r="L65" i="9"/>
  <c r="V65" i="9" s="1"/>
  <c r="M65" i="9"/>
  <c r="L66" i="9"/>
  <c r="V66" i="9" s="1"/>
  <c r="M66" i="9"/>
  <c r="L67" i="9"/>
  <c r="V67" i="9" s="1"/>
  <c r="M67" i="9"/>
  <c r="L68" i="9"/>
  <c r="V68" i="9" s="1"/>
  <c r="M68" i="9"/>
  <c r="L69" i="9"/>
  <c r="V69" i="9" s="1"/>
  <c r="M69" i="9"/>
  <c r="L70" i="9"/>
  <c r="V70" i="9" s="1"/>
  <c r="M70" i="9"/>
  <c r="L71" i="9"/>
  <c r="V71" i="9" s="1"/>
  <c r="M71" i="9"/>
  <c r="L72" i="9"/>
  <c r="V72" i="9" s="1"/>
  <c r="M72" i="9"/>
  <c r="L73" i="9"/>
  <c r="V73" i="9" s="1"/>
  <c r="M73" i="9"/>
  <c r="L74" i="9"/>
  <c r="V74" i="9" s="1"/>
  <c r="M74" i="9"/>
  <c r="L75" i="9"/>
  <c r="V75" i="9" s="1"/>
  <c r="M75" i="9"/>
  <c r="L76" i="9"/>
  <c r="V76" i="9" s="1"/>
  <c r="M76" i="9"/>
  <c r="L77" i="9"/>
  <c r="V77" i="9" s="1"/>
  <c r="M77" i="9"/>
  <c r="L78" i="9"/>
  <c r="V78" i="9" s="1"/>
  <c r="M78" i="9"/>
  <c r="L79" i="9"/>
  <c r="V79" i="9" s="1"/>
  <c r="M79" i="9"/>
  <c r="L80" i="9"/>
  <c r="V80" i="9" s="1"/>
  <c r="M80" i="9"/>
  <c r="L81" i="9"/>
  <c r="V81" i="9" s="1"/>
  <c r="M81" i="9"/>
  <c r="L82" i="9"/>
  <c r="V82" i="9" s="1"/>
  <c r="M82" i="9"/>
  <c r="L83" i="9"/>
  <c r="V83" i="9" s="1"/>
  <c r="M83" i="9"/>
  <c r="L84" i="9"/>
  <c r="V84" i="9" s="1"/>
  <c r="M84" i="9"/>
  <c r="L85" i="9"/>
  <c r="V85" i="9" s="1"/>
  <c r="M85" i="9"/>
  <c r="L86" i="9"/>
  <c r="V86" i="9" s="1"/>
  <c r="M86" i="9"/>
  <c r="L87" i="9"/>
  <c r="V87" i="9" s="1"/>
  <c r="M87" i="9"/>
  <c r="L88" i="9"/>
  <c r="V88" i="9" s="1"/>
  <c r="M88" i="9"/>
  <c r="L89" i="9"/>
  <c r="V89" i="9" s="1"/>
  <c r="M89" i="9"/>
  <c r="L90" i="9"/>
  <c r="V90" i="9" s="1"/>
  <c r="M90" i="9"/>
  <c r="L91" i="9"/>
  <c r="V91" i="9" s="1"/>
  <c r="M91" i="9"/>
  <c r="L92" i="9"/>
  <c r="V92" i="9" s="1"/>
  <c r="M92" i="9"/>
  <c r="L93" i="9"/>
  <c r="V93" i="9" s="1"/>
  <c r="M93" i="9"/>
  <c r="L94" i="9"/>
  <c r="V94" i="9" s="1"/>
  <c r="M94" i="9"/>
  <c r="L95" i="9"/>
  <c r="V95" i="9" s="1"/>
  <c r="M95" i="9"/>
  <c r="L96" i="9"/>
  <c r="V96" i="9" s="1"/>
  <c r="M96" i="9"/>
  <c r="L97" i="9"/>
  <c r="V97" i="9" s="1"/>
  <c r="M97" i="9"/>
  <c r="L98" i="9"/>
  <c r="V98" i="9" s="1"/>
  <c r="M98" i="9"/>
  <c r="L99" i="9"/>
  <c r="V99" i="9" s="1"/>
  <c r="M99" i="9"/>
  <c r="L100" i="9"/>
  <c r="V100" i="9" s="1"/>
  <c r="M100" i="9"/>
  <c r="L101" i="9"/>
  <c r="V101" i="9" s="1"/>
  <c r="M101" i="9"/>
  <c r="L102" i="9"/>
  <c r="V102" i="9" s="1"/>
  <c r="M102" i="9"/>
  <c r="L103" i="9"/>
  <c r="V103" i="9" s="1"/>
  <c r="M103" i="9"/>
  <c r="L104" i="9"/>
  <c r="V104" i="9" s="1"/>
  <c r="M104" i="9"/>
  <c r="L105" i="9"/>
  <c r="V105" i="9" s="1"/>
  <c r="M105" i="9"/>
  <c r="L106" i="9"/>
  <c r="V106" i="9" s="1"/>
  <c r="M106" i="9"/>
  <c r="L107" i="9"/>
  <c r="V107" i="9" s="1"/>
  <c r="M107" i="9"/>
  <c r="L108" i="9"/>
  <c r="V108" i="9" s="1"/>
  <c r="M108" i="9"/>
  <c r="L109" i="9"/>
  <c r="V109" i="9" s="1"/>
  <c r="M109" i="9"/>
  <c r="L110" i="9"/>
  <c r="V110" i="9" s="1"/>
  <c r="M110" i="9"/>
  <c r="L111" i="9"/>
  <c r="V111" i="9" s="1"/>
  <c r="M111" i="9"/>
  <c r="L112" i="9"/>
  <c r="V112" i="9" s="1"/>
  <c r="M112" i="9"/>
  <c r="L113" i="9"/>
  <c r="V113" i="9" s="1"/>
  <c r="M113" i="9"/>
  <c r="L114" i="9"/>
  <c r="V114" i="9" s="1"/>
  <c r="M114" i="9"/>
  <c r="L115" i="9"/>
  <c r="V115" i="9" s="1"/>
  <c r="M115" i="9"/>
  <c r="L116" i="9"/>
  <c r="V116" i="9" s="1"/>
  <c r="M116" i="9"/>
  <c r="L117" i="9"/>
  <c r="V117" i="9" s="1"/>
  <c r="M117" i="9"/>
  <c r="L118" i="9"/>
  <c r="V118" i="9" s="1"/>
  <c r="M118" i="9"/>
  <c r="L119" i="9"/>
  <c r="V119" i="9" s="1"/>
  <c r="M119" i="9"/>
  <c r="L120" i="9"/>
  <c r="V120" i="9" s="1"/>
  <c r="M120" i="9"/>
  <c r="L121" i="9"/>
  <c r="V121" i="9" s="1"/>
  <c r="M121" i="9"/>
  <c r="L122" i="9"/>
  <c r="V122" i="9" s="1"/>
  <c r="M122" i="9"/>
  <c r="L123" i="9"/>
  <c r="V123" i="9" s="1"/>
  <c r="M123" i="9"/>
  <c r="L124" i="9"/>
  <c r="V124" i="9" s="1"/>
  <c r="M124" i="9"/>
  <c r="L125" i="9"/>
  <c r="V125" i="9" s="1"/>
  <c r="M125" i="9"/>
  <c r="L126" i="9"/>
  <c r="V126" i="9" s="1"/>
  <c r="M126" i="9"/>
  <c r="L127" i="9"/>
  <c r="V127" i="9" s="1"/>
  <c r="M127" i="9"/>
  <c r="L128" i="9"/>
  <c r="V128" i="9" s="1"/>
  <c r="M128" i="9"/>
  <c r="L129" i="9"/>
  <c r="V129" i="9" s="1"/>
  <c r="M129" i="9"/>
  <c r="L130" i="9"/>
  <c r="V130" i="9" s="1"/>
  <c r="M130" i="9"/>
  <c r="L131" i="9"/>
  <c r="V131" i="9" s="1"/>
  <c r="M131" i="9"/>
  <c r="L132" i="9"/>
  <c r="V132" i="9" s="1"/>
  <c r="M132" i="9"/>
  <c r="L133" i="9"/>
  <c r="V133" i="9" s="1"/>
  <c r="M133" i="9"/>
  <c r="L134" i="9"/>
  <c r="V134" i="9" s="1"/>
  <c r="M134" i="9"/>
  <c r="L135" i="9"/>
  <c r="V135" i="9" s="1"/>
  <c r="M135" i="9"/>
  <c r="L136" i="9"/>
  <c r="V136" i="9" s="1"/>
  <c r="M136" i="9"/>
  <c r="L137" i="9"/>
  <c r="V137" i="9" s="1"/>
  <c r="M137" i="9"/>
  <c r="L138" i="9"/>
  <c r="V138" i="9" s="1"/>
  <c r="M138" i="9"/>
  <c r="L139" i="9"/>
  <c r="V139" i="9" s="1"/>
  <c r="M139" i="9"/>
  <c r="L140" i="9"/>
  <c r="V140" i="9" s="1"/>
  <c r="M140" i="9"/>
  <c r="L141" i="9"/>
  <c r="V141" i="9" s="1"/>
  <c r="M141" i="9"/>
  <c r="L142" i="9"/>
  <c r="V142" i="9" s="1"/>
  <c r="M142" i="9"/>
  <c r="L143" i="9"/>
  <c r="V143" i="9" s="1"/>
  <c r="M143" i="9"/>
  <c r="L144" i="9"/>
  <c r="V144" i="9" s="1"/>
  <c r="M144" i="9"/>
  <c r="L145" i="9"/>
  <c r="V145" i="9" s="1"/>
  <c r="M145" i="9"/>
  <c r="L146" i="9"/>
  <c r="V146" i="9" s="1"/>
  <c r="M146" i="9"/>
  <c r="L147" i="9"/>
  <c r="V147" i="9" s="1"/>
  <c r="M147" i="9"/>
  <c r="L148" i="9"/>
  <c r="V148" i="9" s="1"/>
  <c r="M148" i="9"/>
  <c r="L149" i="9"/>
  <c r="V149" i="9" s="1"/>
  <c r="M149" i="9"/>
  <c r="L150" i="9"/>
  <c r="V150" i="9" s="1"/>
  <c r="M150" i="9"/>
  <c r="L151" i="9"/>
  <c r="V151" i="9" s="1"/>
  <c r="M151" i="9"/>
  <c r="L152" i="9"/>
  <c r="V152" i="9" s="1"/>
  <c r="M152" i="9"/>
  <c r="L153" i="9"/>
  <c r="V153" i="9" s="1"/>
  <c r="M153" i="9"/>
  <c r="L154" i="9"/>
  <c r="V154" i="9" s="1"/>
  <c r="M154" i="9"/>
  <c r="L155" i="9"/>
  <c r="V155" i="9" s="1"/>
  <c r="M155" i="9"/>
  <c r="L156" i="9"/>
  <c r="V156" i="9" s="1"/>
  <c r="M156" i="9"/>
  <c r="L157" i="9"/>
  <c r="V157" i="9" s="1"/>
  <c r="M157" i="9"/>
  <c r="L158" i="9"/>
  <c r="V158" i="9" s="1"/>
  <c r="M158" i="9"/>
  <c r="L159" i="9"/>
  <c r="V159" i="9" s="1"/>
  <c r="M159" i="9"/>
  <c r="L160" i="9"/>
  <c r="V160" i="9" s="1"/>
  <c r="M160" i="9"/>
  <c r="L161" i="9"/>
  <c r="V161" i="9" s="1"/>
  <c r="M161" i="9"/>
  <c r="L162" i="9"/>
  <c r="V162" i="9" s="1"/>
  <c r="M162" i="9"/>
  <c r="L163" i="9"/>
  <c r="V163" i="9" s="1"/>
  <c r="M163" i="9"/>
  <c r="L164" i="9"/>
  <c r="V164" i="9" s="1"/>
  <c r="M164" i="9"/>
  <c r="L165" i="9"/>
  <c r="V165" i="9" s="1"/>
  <c r="M165" i="9"/>
  <c r="L166" i="9"/>
  <c r="V166" i="9" s="1"/>
  <c r="M166" i="9"/>
  <c r="L167" i="9"/>
  <c r="V167" i="9" s="1"/>
  <c r="M167" i="9"/>
  <c r="L168" i="9"/>
  <c r="V168" i="9" s="1"/>
  <c r="M168" i="9"/>
  <c r="L169" i="9"/>
  <c r="V169" i="9" s="1"/>
  <c r="M169" i="9"/>
  <c r="L170" i="9"/>
  <c r="V170" i="9" s="1"/>
  <c r="M170" i="9"/>
  <c r="L171" i="9"/>
  <c r="V171" i="9" s="1"/>
  <c r="M171" i="9"/>
  <c r="AK171" i="9" l="1"/>
  <c r="AK169" i="9"/>
  <c r="AK167" i="9"/>
  <c r="AK165" i="9"/>
  <c r="AK163" i="9"/>
  <c r="AK161" i="9"/>
  <c r="AK159" i="9"/>
  <c r="AK157" i="9"/>
  <c r="AK155" i="9"/>
  <c r="AK153" i="9"/>
  <c r="AK151" i="9"/>
  <c r="AK149" i="9"/>
  <c r="AK147" i="9"/>
  <c r="AK145" i="9"/>
  <c r="AK143" i="9"/>
  <c r="AK141" i="9"/>
  <c r="AK139" i="9"/>
  <c r="AK137" i="9"/>
  <c r="AK135" i="9"/>
  <c r="AK133" i="9"/>
  <c r="AK131" i="9"/>
  <c r="AK129" i="9"/>
  <c r="AK127" i="9"/>
  <c r="AK125" i="9"/>
  <c r="AK123" i="9"/>
  <c r="AK121" i="9"/>
  <c r="AK119" i="9"/>
  <c r="AK117" i="9"/>
  <c r="AK115" i="9"/>
  <c r="AK113" i="9"/>
  <c r="AK111" i="9"/>
  <c r="AK109" i="9"/>
  <c r="AK107" i="9"/>
  <c r="AK105" i="9"/>
  <c r="AK103" i="9"/>
  <c r="AK101" i="9"/>
  <c r="AK99" i="9"/>
  <c r="AK97" i="9"/>
  <c r="AK95" i="9"/>
  <c r="AK93" i="9"/>
  <c r="AK91" i="9"/>
  <c r="AK89" i="9"/>
  <c r="AK87" i="9"/>
  <c r="AK85" i="9"/>
  <c r="AK83" i="9"/>
  <c r="AK81" i="9"/>
  <c r="AK79" i="9"/>
  <c r="AK77" i="9"/>
  <c r="AK75" i="9"/>
  <c r="AK73" i="9"/>
  <c r="AK71" i="9"/>
  <c r="AK69" i="9"/>
  <c r="AK67" i="9"/>
  <c r="AK65" i="9"/>
  <c r="AK63" i="9"/>
  <c r="AK61" i="9"/>
  <c r="AK59" i="9"/>
  <c r="AK57" i="9"/>
  <c r="AK55" i="9"/>
  <c r="AK53" i="9"/>
  <c r="AK51" i="9"/>
  <c r="AK49" i="9"/>
  <c r="AK47" i="9"/>
  <c r="AK45" i="9"/>
  <c r="AK43" i="9"/>
  <c r="AK41" i="9"/>
  <c r="AK39" i="9"/>
  <c r="AK37" i="9"/>
  <c r="AK35" i="9"/>
  <c r="AK33" i="9"/>
  <c r="AK31" i="9"/>
  <c r="AK29" i="9"/>
  <c r="AK27" i="9"/>
  <c r="AK25" i="9"/>
  <c r="AK23" i="9"/>
  <c r="AK21" i="9"/>
  <c r="AK19" i="9"/>
  <c r="AK17" i="9"/>
  <c r="AK15" i="9"/>
  <c r="AK13" i="9"/>
  <c r="AK11" i="9"/>
  <c r="AK170" i="9"/>
  <c r="AK168" i="9"/>
  <c r="AK166" i="9"/>
  <c r="AK164" i="9"/>
  <c r="AK162" i="9"/>
  <c r="AK160" i="9"/>
  <c r="AK158" i="9"/>
  <c r="AK156" i="9"/>
  <c r="AK154" i="9"/>
  <c r="AK152" i="9"/>
  <c r="AK150" i="9"/>
  <c r="AK148" i="9"/>
  <c r="AK146" i="9"/>
  <c r="AK144" i="9"/>
  <c r="AK142" i="9"/>
  <c r="AK140" i="9"/>
  <c r="AK138" i="9"/>
  <c r="AK136" i="9"/>
  <c r="AK134" i="9"/>
  <c r="AK132" i="9"/>
  <c r="AK130" i="9"/>
  <c r="AK128" i="9"/>
  <c r="AK126" i="9"/>
  <c r="AK124" i="9"/>
  <c r="AK122" i="9"/>
  <c r="AK120" i="9"/>
  <c r="AK118" i="9"/>
  <c r="AK116" i="9"/>
  <c r="AK114" i="9"/>
  <c r="AK112" i="9"/>
  <c r="AK110" i="9"/>
  <c r="AK108" i="9"/>
  <c r="AK106" i="9"/>
  <c r="AK104" i="9"/>
  <c r="AK102" i="9"/>
  <c r="AK100" i="9"/>
  <c r="AK98" i="9"/>
  <c r="AK96" i="9"/>
  <c r="AK94" i="9"/>
  <c r="AK92" i="9"/>
  <c r="AK90" i="9"/>
  <c r="AK88" i="9"/>
  <c r="AK86" i="9"/>
  <c r="AK84" i="9"/>
  <c r="AK82" i="9"/>
  <c r="AK80" i="9"/>
  <c r="AK78" i="9"/>
  <c r="AK76" i="9"/>
  <c r="AK74" i="9"/>
  <c r="AK72" i="9"/>
  <c r="AK70" i="9"/>
  <c r="AK68" i="9"/>
  <c r="AK66" i="9"/>
  <c r="AK64" i="9"/>
  <c r="AK62" i="9"/>
  <c r="AK60" i="9"/>
  <c r="AK58" i="9"/>
  <c r="AK56" i="9"/>
  <c r="AK54" i="9"/>
  <c r="AK52" i="9"/>
  <c r="AK50" i="9"/>
  <c r="AK48" i="9"/>
  <c r="AK46" i="9"/>
  <c r="AK44" i="9"/>
  <c r="AK42" i="9"/>
  <c r="AK40" i="9"/>
  <c r="AK38" i="9"/>
  <c r="AK36" i="9"/>
  <c r="AK34" i="9"/>
  <c r="AK32" i="9"/>
  <c r="AK30" i="9"/>
  <c r="AK28" i="9"/>
  <c r="AK26" i="9"/>
  <c r="AK24" i="9"/>
  <c r="AK22" i="9"/>
  <c r="AK20" i="9"/>
  <c r="AK18" i="9"/>
  <c r="AK16" i="9"/>
  <c r="AK14" i="9"/>
  <c r="AK12" i="9"/>
  <c r="AK10" i="9"/>
  <c r="F31" i="29"/>
  <c r="F24" i="29"/>
  <c r="F25" i="29"/>
  <c r="F29" i="29"/>
  <c r="F28" i="29"/>
  <c r="F26" i="29"/>
  <c r="F22" i="29"/>
  <c r="F20" i="29"/>
  <c r="F19" i="29"/>
  <c r="F17" i="29"/>
  <c r="F15" i="29"/>
  <c r="F13" i="29"/>
  <c r="F12" i="29"/>
  <c r="F11" i="29"/>
  <c r="F10" i="29"/>
  <c r="F8" i="29"/>
  <c r="F21" i="29"/>
  <c r="F18" i="29"/>
  <c r="F9" i="29"/>
  <c r="F30" i="29"/>
  <c r="F27" i="29"/>
  <c r="F23" i="29"/>
  <c r="N11" i="9"/>
  <c r="Y11" i="9" s="1"/>
  <c r="Y12" i="9"/>
  <c r="N13" i="9"/>
  <c r="Y13" i="9" s="1"/>
  <c r="N14" i="9"/>
  <c r="Y14" i="9" s="1"/>
  <c r="N15" i="9"/>
  <c r="Y15" i="9" s="1"/>
  <c r="N16" i="9"/>
  <c r="Y16" i="9" s="1"/>
  <c r="N17" i="9"/>
  <c r="Y17" i="9" s="1"/>
  <c r="N18" i="9"/>
  <c r="Y18" i="9" s="1"/>
  <c r="N19" i="9"/>
  <c r="Y19" i="9" s="1"/>
  <c r="N20" i="9"/>
  <c r="Y20" i="9" s="1"/>
  <c r="N21" i="9"/>
  <c r="Y21" i="9" s="1"/>
  <c r="N22" i="9"/>
  <c r="Y22" i="9" s="1"/>
  <c r="N23" i="9"/>
  <c r="Y23" i="9" s="1"/>
  <c r="N24" i="9"/>
  <c r="Y24" i="9" s="1"/>
  <c r="N25" i="9"/>
  <c r="Y25" i="9" s="1"/>
  <c r="N26" i="9"/>
  <c r="Y26" i="9" s="1"/>
  <c r="N27" i="9"/>
  <c r="Y27" i="9" s="1"/>
  <c r="N28" i="9"/>
  <c r="Y28" i="9" s="1"/>
  <c r="N29" i="9"/>
  <c r="Y29" i="9" s="1"/>
  <c r="N30" i="9"/>
  <c r="Y30" i="9" s="1"/>
  <c r="N31" i="9"/>
  <c r="Y31" i="9" s="1"/>
  <c r="N32" i="9"/>
  <c r="Y32" i="9" s="1"/>
  <c r="N33" i="9"/>
  <c r="Y33" i="9" s="1"/>
  <c r="N34" i="9"/>
  <c r="Y34" i="9" s="1"/>
  <c r="N35" i="9"/>
  <c r="Y35" i="9" s="1"/>
  <c r="N36" i="9"/>
  <c r="Y36" i="9" s="1"/>
  <c r="N37" i="9"/>
  <c r="Y37" i="9" s="1"/>
  <c r="N38" i="9"/>
  <c r="Y38" i="9" s="1"/>
  <c r="N39" i="9"/>
  <c r="Y39" i="9" s="1"/>
  <c r="N40" i="9"/>
  <c r="Y40" i="9" s="1"/>
  <c r="N41" i="9"/>
  <c r="Y41" i="9" s="1"/>
  <c r="N42" i="9"/>
  <c r="Y42" i="9" s="1"/>
  <c r="N43" i="9"/>
  <c r="Y43" i="9" s="1"/>
  <c r="N44" i="9"/>
  <c r="Y44" i="9" s="1"/>
  <c r="N45" i="9"/>
  <c r="Y45" i="9" s="1"/>
  <c r="N46" i="9"/>
  <c r="Y46" i="9" s="1"/>
  <c r="N47" i="9"/>
  <c r="Y47" i="9" s="1"/>
  <c r="N48" i="9"/>
  <c r="Y48" i="9" s="1"/>
  <c r="N49" i="9"/>
  <c r="Y49" i="9" s="1"/>
  <c r="N50" i="9"/>
  <c r="Y50" i="9" s="1"/>
  <c r="N51" i="9"/>
  <c r="Y51" i="9" s="1"/>
  <c r="N52" i="9"/>
  <c r="Y52" i="9" s="1"/>
  <c r="N53" i="9"/>
  <c r="Y53" i="9" s="1"/>
  <c r="N54" i="9"/>
  <c r="Y54" i="9" s="1"/>
  <c r="N55" i="9"/>
  <c r="Y55" i="9" s="1"/>
  <c r="N56" i="9"/>
  <c r="Y56" i="9" s="1"/>
  <c r="N57" i="9"/>
  <c r="Y57" i="9" s="1"/>
  <c r="N58" i="9"/>
  <c r="Y58" i="9" s="1"/>
  <c r="N59" i="9"/>
  <c r="Y59" i="9" s="1"/>
  <c r="N60" i="9"/>
  <c r="Y60" i="9" s="1"/>
  <c r="N61" i="9"/>
  <c r="Y61" i="9" s="1"/>
  <c r="N62" i="9"/>
  <c r="Y62" i="9" s="1"/>
  <c r="N63" i="9"/>
  <c r="Y63" i="9" s="1"/>
  <c r="N64" i="9"/>
  <c r="Y64" i="9" s="1"/>
  <c r="N65" i="9"/>
  <c r="Y65" i="9" s="1"/>
  <c r="N66" i="9"/>
  <c r="Y66" i="9" s="1"/>
  <c r="N67" i="9"/>
  <c r="Y67" i="9" s="1"/>
  <c r="N68" i="9"/>
  <c r="Y68" i="9" s="1"/>
  <c r="N69" i="9"/>
  <c r="Y69" i="9" s="1"/>
  <c r="N70" i="9"/>
  <c r="Y70" i="9" s="1"/>
  <c r="N71" i="9"/>
  <c r="Y71" i="9" s="1"/>
  <c r="N72" i="9"/>
  <c r="Y72" i="9" s="1"/>
  <c r="N73" i="9"/>
  <c r="Y73" i="9" s="1"/>
  <c r="N74" i="9"/>
  <c r="Y74" i="9" s="1"/>
  <c r="N75" i="9"/>
  <c r="Y75" i="9" s="1"/>
  <c r="N76" i="9"/>
  <c r="Y76" i="9" s="1"/>
  <c r="N77" i="9"/>
  <c r="Y77" i="9" s="1"/>
  <c r="N78" i="9"/>
  <c r="Y78" i="9" s="1"/>
  <c r="N79" i="9"/>
  <c r="Y79" i="9" s="1"/>
  <c r="N80" i="9"/>
  <c r="Y80" i="9" s="1"/>
  <c r="N81" i="9"/>
  <c r="Y81" i="9" s="1"/>
  <c r="N82" i="9"/>
  <c r="Y82" i="9" s="1"/>
  <c r="N83" i="9"/>
  <c r="Y83" i="9" s="1"/>
  <c r="N84" i="9"/>
  <c r="Y84" i="9" s="1"/>
  <c r="N85" i="9"/>
  <c r="Y85" i="9" s="1"/>
  <c r="N86" i="9"/>
  <c r="Y86" i="9" s="1"/>
  <c r="N87" i="9"/>
  <c r="Y87" i="9" s="1"/>
  <c r="N88" i="9"/>
  <c r="Y88" i="9" s="1"/>
  <c r="N89" i="9"/>
  <c r="Y89" i="9" s="1"/>
  <c r="N90" i="9"/>
  <c r="Y90" i="9" s="1"/>
  <c r="N91" i="9"/>
  <c r="Y91" i="9" s="1"/>
  <c r="N92" i="9"/>
  <c r="Y92" i="9" s="1"/>
  <c r="N93" i="9"/>
  <c r="Y93" i="9" s="1"/>
  <c r="N94" i="9"/>
  <c r="Y94" i="9" s="1"/>
  <c r="N95" i="9"/>
  <c r="Y95" i="9" s="1"/>
  <c r="N96" i="9"/>
  <c r="Y96" i="9" s="1"/>
  <c r="N97" i="9"/>
  <c r="Y97" i="9" s="1"/>
  <c r="N98" i="9"/>
  <c r="Y98" i="9" s="1"/>
  <c r="N99" i="9"/>
  <c r="Y99" i="9" s="1"/>
  <c r="N100" i="9"/>
  <c r="Y100" i="9" s="1"/>
  <c r="N101" i="9"/>
  <c r="Y101" i="9" s="1"/>
  <c r="N102" i="9"/>
  <c r="Y102" i="9" s="1"/>
  <c r="N103" i="9"/>
  <c r="Y103" i="9" s="1"/>
  <c r="N104" i="9"/>
  <c r="Y104" i="9" s="1"/>
  <c r="N105" i="9"/>
  <c r="Y105" i="9" s="1"/>
  <c r="N106" i="9"/>
  <c r="Y106" i="9" s="1"/>
  <c r="N107" i="9"/>
  <c r="Y107" i="9" s="1"/>
  <c r="N108" i="9"/>
  <c r="Y108" i="9" s="1"/>
  <c r="N109" i="9"/>
  <c r="Y109" i="9" s="1"/>
  <c r="N110" i="9"/>
  <c r="Y110" i="9" s="1"/>
  <c r="N111" i="9"/>
  <c r="Y111" i="9" s="1"/>
  <c r="N112" i="9"/>
  <c r="Y112" i="9" s="1"/>
  <c r="N113" i="9"/>
  <c r="Y113" i="9" s="1"/>
  <c r="N114" i="9"/>
  <c r="Y114" i="9" s="1"/>
  <c r="N115" i="9"/>
  <c r="Y115" i="9" s="1"/>
  <c r="N116" i="9"/>
  <c r="Y116" i="9" s="1"/>
  <c r="N117" i="9"/>
  <c r="Y117" i="9" s="1"/>
  <c r="G44" i="17" s="1"/>
  <c r="N118" i="9"/>
  <c r="Y118" i="9" s="1"/>
  <c r="N119" i="9"/>
  <c r="Y119" i="9" s="1"/>
  <c r="N120" i="9"/>
  <c r="Y120" i="9" s="1"/>
  <c r="N121" i="9"/>
  <c r="Y121" i="9" s="1"/>
  <c r="N122" i="9"/>
  <c r="Y122" i="9" s="1"/>
  <c r="N123" i="9"/>
  <c r="Y123" i="9" s="1"/>
  <c r="N124" i="9"/>
  <c r="Y124" i="9" s="1"/>
  <c r="N125" i="9"/>
  <c r="Y125" i="9" s="1"/>
  <c r="N126" i="9"/>
  <c r="Y126" i="9" s="1"/>
  <c r="N127" i="9"/>
  <c r="Y127" i="9" s="1"/>
  <c r="N128" i="9"/>
  <c r="Y128" i="9" s="1"/>
  <c r="N129" i="9"/>
  <c r="Y129" i="9" s="1"/>
  <c r="N130" i="9"/>
  <c r="Y130" i="9" s="1"/>
  <c r="N131" i="9"/>
  <c r="Y131" i="9" s="1"/>
  <c r="N132" i="9"/>
  <c r="Y132" i="9" s="1"/>
  <c r="N133" i="9"/>
  <c r="Y133" i="9" s="1"/>
  <c r="N134" i="9"/>
  <c r="Y134" i="9" s="1"/>
  <c r="N135" i="9"/>
  <c r="Y135" i="9" s="1"/>
  <c r="N136" i="9"/>
  <c r="Y136" i="9" s="1"/>
  <c r="N137" i="9"/>
  <c r="Y137" i="9" s="1"/>
  <c r="N138" i="9"/>
  <c r="Y138" i="9" s="1"/>
  <c r="N139" i="9"/>
  <c r="Y139" i="9" s="1"/>
  <c r="N140" i="9"/>
  <c r="Y140" i="9" s="1"/>
  <c r="N141" i="9"/>
  <c r="Y141" i="9" s="1"/>
  <c r="N142" i="9"/>
  <c r="Y142" i="9" s="1"/>
  <c r="N143" i="9"/>
  <c r="Y143" i="9" s="1"/>
  <c r="N144" i="9"/>
  <c r="Y144" i="9" s="1"/>
  <c r="N145" i="9"/>
  <c r="Y145" i="9" s="1"/>
  <c r="N146" i="9"/>
  <c r="Y146" i="9" s="1"/>
  <c r="N147" i="9"/>
  <c r="Y147" i="9" s="1"/>
  <c r="N148" i="9"/>
  <c r="Y148" i="9" s="1"/>
  <c r="N149" i="9"/>
  <c r="Y149" i="9" s="1"/>
  <c r="N150" i="9"/>
  <c r="Y150" i="9" s="1"/>
  <c r="N151" i="9"/>
  <c r="Y151" i="9" s="1"/>
  <c r="N152" i="9"/>
  <c r="Y152" i="9" s="1"/>
  <c r="N153" i="9"/>
  <c r="Y153" i="9" s="1"/>
  <c r="N154" i="9"/>
  <c r="Y154" i="9" s="1"/>
  <c r="N155" i="9"/>
  <c r="Y155" i="9" s="1"/>
  <c r="N156" i="9"/>
  <c r="Y156" i="9" s="1"/>
  <c r="N157" i="9"/>
  <c r="Y157" i="9" s="1"/>
  <c r="N158" i="9"/>
  <c r="Y158" i="9" s="1"/>
  <c r="N159" i="9"/>
  <c r="Y159" i="9" s="1"/>
  <c r="N160" i="9"/>
  <c r="Y160" i="9" s="1"/>
  <c r="N161" i="9"/>
  <c r="Y161" i="9" s="1"/>
  <c r="N162" i="9"/>
  <c r="Y162" i="9" s="1"/>
  <c r="N163" i="9"/>
  <c r="Y163" i="9" s="1"/>
  <c r="N164" i="9"/>
  <c r="Y164" i="9" s="1"/>
  <c r="N165" i="9"/>
  <c r="Y165" i="9" s="1"/>
  <c r="N166" i="9"/>
  <c r="Y166" i="9" s="1"/>
  <c r="N167" i="9"/>
  <c r="Y167" i="9" s="1"/>
  <c r="N168" i="9"/>
  <c r="Y168" i="9" s="1"/>
  <c r="N169" i="9"/>
  <c r="Y169" i="9" s="1"/>
  <c r="N170" i="9"/>
  <c r="Y170" i="9" s="1"/>
  <c r="N171" i="9"/>
  <c r="Y171" i="9" s="1"/>
  <c r="N10" i="9"/>
  <c r="G21" i="17" l="1"/>
  <c r="G52" i="17"/>
  <c r="G61" i="17"/>
  <c r="G14" i="17"/>
  <c r="G33" i="17"/>
  <c r="G8" i="17"/>
  <c r="G36" i="17"/>
  <c r="G6" i="17"/>
  <c r="G60" i="17"/>
  <c r="G39" i="17"/>
  <c r="G15" i="17"/>
  <c r="G42" i="17"/>
  <c r="G11" i="17"/>
  <c r="G40" i="17"/>
  <c r="G16" i="17"/>
  <c r="G37" i="17"/>
  <c r="G45" i="17"/>
  <c r="G62" i="17"/>
  <c r="G31" i="17"/>
  <c r="G34" i="17"/>
  <c r="G56" i="17"/>
  <c r="G41" i="17"/>
  <c r="G57" i="17"/>
  <c r="G20" i="17"/>
  <c r="G63" i="17"/>
  <c r="G48" i="17"/>
  <c r="G5" i="17"/>
  <c r="AG48" i="17"/>
  <c r="AI31" i="17"/>
  <c r="AI17" i="17"/>
  <c r="AK48" i="17"/>
  <c r="AH43" i="17"/>
  <c r="AG28" i="17"/>
  <c r="AL39" i="17"/>
  <c r="AG37" i="17"/>
  <c r="AL12" i="17"/>
  <c r="AM10" i="9"/>
  <c r="AO10" i="9"/>
  <c r="AO171" i="9"/>
  <c r="AO170" i="9"/>
  <c r="AO169" i="9"/>
  <c r="AO168" i="9"/>
  <c r="AO167" i="9"/>
  <c r="AO166" i="9"/>
  <c r="AO165" i="9"/>
  <c r="AO164" i="9"/>
  <c r="AO163" i="9"/>
  <c r="AO162" i="9"/>
  <c r="AO161" i="9"/>
  <c r="AO160" i="9"/>
  <c r="AO159" i="9"/>
  <c r="AO158" i="9"/>
  <c r="AO157" i="9"/>
  <c r="AO156" i="9"/>
  <c r="AO155" i="9"/>
  <c r="AO154" i="9"/>
  <c r="AO153" i="9"/>
  <c r="AO152" i="9"/>
  <c r="AO151" i="9"/>
  <c r="AO150" i="9"/>
  <c r="AO149" i="9"/>
  <c r="AO148" i="9"/>
  <c r="AO147" i="9"/>
  <c r="AO146" i="9"/>
  <c r="AO145" i="9"/>
  <c r="AO144" i="9"/>
  <c r="AO143" i="9"/>
  <c r="AO142" i="9"/>
  <c r="AO141" i="9"/>
  <c r="AO140" i="9"/>
  <c r="AO139" i="9"/>
  <c r="AO138" i="9"/>
  <c r="AO137" i="9"/>
  <c r="AO136" i="9"/>
  <c r="AO135" i="9"/>
  <c r="AO134" i="9"/>
  <c r="AO133" i="9"/>
  <c r="AO132" i="9"/>
  <c r="AO131" i="9"/>
  <c r="AO130" i="9"/>
  <c r="AO129" i="9"/>
  <c r="AO128" i="9"/>
  <c r="AO127" i="9"/>
  <c r="AO126" i="9"/>
  <c r="AO125" i="9"/>
  <c r="AO124" i="9"/>
  <c r="AO123" i="9"/>
  <c r="AO122" i="9"/>
  <c r="AO121" i="9"/>
  <c r="AO120" i="9"/>
  <c r="AO119" i="9"/>
  <c r="AO118" i="9"/>
  <c r="AO117" i="9"/>
  <c r="AO116" i="9"/>
  <c r="AO115" i="9"/>
  <c r="AO114" i="9"/>
  <c r="AO113" i="9"/>
  <c r="AO112" i="9"/>
  <c r="AO111" i="9"/>
  <c r="AO110" i="9"/>
  <c r="AO109" i="9"/>
  <c r="AO108" i="9"/>
  <c r="AO107" i="9"/>
  <c r="AO106" i="9"/>
  <c r="AO105" i="9"/>
  <c r="AO104" i="9"/>
  <c r="AO103" i="9"/>
  <c r="AO102" i="9"/>
  <c r="AO101" i="9"/>
  <c r="AO100" i="9"/>
  <c r="AO99" i="9"/>
  <c r="AO98" i="9"/>
  <c r="AO97" i="9"/>
  <c r="AO96" i="9"/>
  <c r="AO95" i="9"/>
  <c r="AO94" i="9"/>
  <c r="AO93" i="9"/>
  <c r="AO92" i="9"/>
  <c r="AO91" i="9"/>
  <c r="AO90" i="9"/>
  <c r="AO89" i="9"/>
  <c r="AO88" i="9"/>
  <c r="AO87" i="9"/>
  <c r="AO86" i="9"/>
  <c r="AO85" i="9"/>
  <c r="AO84" i="9"/>
  <c r="AO83" i="9"/>
  <c r="AO82" i="9"/>
  <c r="AO81" i="9"/>
  <c r="AO80" i="9"/>
  <c r="AO79" i="9"/>
  <c r="AO78" i="9"/>
  <c r="AO77" i="9"/>
  <c r="AO76" i="9"/>
  <c r="AO75" i="9"/>
  <c r="AO74" i="9"/>
  <c r="AO73" i="9"/>
  <c r="AO72" i="9"/>
  <c r="AO71" i="9"/>
  <c r="AO70" i="9"/>
  <c r="AO69" i="9"/>
  <c r="AO68" i="9"/>
  <c r="AO67" i="9"/>
  <c r="AO66" i="9"/>
  <c r="AO65" i="9"/>
  <c r="AO64" i="9"/>
  <c r="AO63" i="9"/>
  <c r="AO62" i="9"/>
  <c r="AO61" i="9"/>
  <c r="AO60" i="9"/>
  <c r="AO59" i="9"/>
  <c r="AO58" i="9"/>
  <c r="AO57" i="9"/>
  <c r="AO56" i="9"/>
  <c r="AO55" i="9"/>
  <c r="AO54" i="9"/>
  <c r="AO53" i="9"/>
  <c r="AO52" i="9"/>
  <c r="AO51" i="9"/>
  <c r="AO50" i="9"/>
  <c r="AO49" i="9"/>
  <c r="AO48" i="9"/>
  <c r="AO47" i="9"/>
  <c r="AO46" i="9"/>
  <c r="AO45" i="9"/>
  <c r="AO44" i="9"/>
  <c r="AO43" i="9"/>
  <c r="AO42" i="9"/>
  <c r="AO41" i="9"/>
  <c r="AO40" i="9"/>
  <c r="AO39" i="9"/>
  <c r="AO38" i="9"/>
  <c r="AO37" i="9"/>
  <c r="AO36" i="9"/>
  <c r="AO35" i="9"/>
  <c r="AO34" i="9"/>
  <c r="AO33" i="9"/>
  <c r="AO32" i="9"/>
  <c r="AO31" i="9"/>
  <c r="AO30" i="9"/>
  <c r="AO29" i="9"/>
  <c r="AO28" i="9"/>
  <c r="AO27" i="9"/>
  <c r="AO26" i="9"/>
  <c r="AO25" i="9"/>
  <c r="AO24" i="9"/>
  <c r="AO23" i="9"/>
  <c r="AO22" i="9"/>
  <c r="AO21" i="9"/>
  <c r="AO20" i="9"/>
  <c r="AO19" i="9"/>
  <c r="AO18" i="9"/>
  <c r="AO17" i="9"/>
  <c r="AO16" i="9"/>
  <c r="AO15" i="9"/>
  <c r="AO14" i="9"/>
  <c r="AO13" i="9"/>
  <c r="AO12" i="9"/>
  <c r="AO11" i="9"/>
  <c r="AG33" i="17"/>
  <c r="AI44" i="17"/>
  <c r="AH63" i="17"/>
  <c r="AH20" i="17"/>
  <c r="AJ7" i="17"/>
  <c r="AH32" i="17"/>
  <c r="AJ41" i="17"/>
  <c r="AK61" i="17"/>
  <c r="AG49" i="17"/>
  <c r="AL17" i="17"/>
  <c r="AI63" i="17"/>
  <c r="AI25" i="17"/>
  <c r="AH7" i="17"/>
  <c r="AK13" i="17"/>
  <c r="AK35" i="17"/>
  <c r="AK47" i="17"/>
  <c r="AH46" i="17"/>
  <c r="AL37" i="17"/>
  <c r="AL40" i="17"/>
  <c r="AL28" i="17"/>
  <c r="AL20" i="17"/>
  <c r="AL48" i="17"/>
  <c r="AJ33" i="17"/>
  <c r="AI57" i="17"/>
  <c r="AH56" i="17"/>
  <c r="AG24" i="17"/>
  <c r="AL19" i="17"/>
  <c r="AH50" i="17"/>
  <c r="AH21" i="17"/>
  <c r="AG11" i="17"/>
  <c r="AH42" i="17"/>
  <c r="AI30" i="17"/>
  <c r="AH37" i="17"/>
  <c r="AG53" i="17"/>
  <c r="AI53" i="17"/>
  <c r="AK38" i="17"/>
  <c r="AJ38" i="17"/>
  <c r="AG14" i="17"/>
  <c r="AI21" i="17"/>
  <c r="AK40" i="17"/>
  <c r="AJ40" i="17"/>
  <c r="AI11" i="17"/>
  <c r="AK11" i="17"/>
  <c r="AH11" i="17"/>
  <c r="AJ11" i="17"/>
  <c r="AL11" i="17"/>
  <c r="AK27" i="17"/>
  <c r="AH30" i="17"/>
  <c r="AJ36" i="17"/>
  <c r="AL36" i="17"/>
  <c r="AL51" i="17"/>
  <c r="AL59" i="17"/>
  <c r="AH41" i="17"/>
  <c r="AK59" i="17"/>
  <c r="AK12" i="17"/>
  <c r="AH62" i="17"/>
  <c r="AH58" i="17"/>
  <c r="AJ61" i="17"/>
  <c r="AL54" i="17"/>
  <c r="AJ53" i="17"/>
  <c r="AK63" i="17"/>
  <c r="AI27" i="17"/>
  <c r="AG10" i="17"/>
  <c r="AH19" i="17"/>
  <c r="AG32" i="17"/>
  <c r="AH6" i="17"/>
  <c r="AG50" i="17"/>
  <c r="AI22" i="17"/>
  <c r="AK29" i="17"/>
  <c r="AJ29" i="17"/>
  <c r="AG21" i="17"/>
  <c r="AI55" i="17"/>
  <c r="AK46" i="17"/>
  <c r="AJ21" i="17"/>
  <c r="AI34" i="17"/>
  <c r="AK34" i="17"/>
  <c r="AH10" i="17"/>
  <c r="AJ34" i="17"/>
  <c r="AL34" i="17"/>
  <c r="AK30" i="17"/>
  <c r="AH36" i="17"/>
  <c r="AH8" i="17"/>
  <c r="AJ51" i="17"/>
  <c r="AL31" i="17"/>
  <c r="AJ60" i="17"/>
  <c r="AH23" i="17"/>
  <c r="AI60" i="17"/>
  <c r="AH12" i="17"/>
  <c r="AG62" i="17"/>
  <c r="AI43" i="17"/>
  <c r="AL61" i="17"/>
  <c r="AI15" i="17"/>
  <c r="AH17" i="17"/>
  <c r="AK55" i="17"/>
  <c r="AG9" i="17"/>
  <c r="AL6" i="17"/>
  <c r="AI18" i="17"/>
  <c r="AL38" i="17"/>
  <c r="AI40" i="17"/>
  <c r="AL21" i="17"/>
  <c r="AG38" i="17"/>
  <c r="AI28" i="17"/>
  <c r="AH26" i="17"/>
  <c r="AL26" i="17"/>
  <c r="AG40" i="17"/>
  <c r="AI20" i="17"/>
  <c r="AH14" i="17"/>
  <c r="AL14" i="17"/>
  <c r="AK49" i="17"/>
  <c r="AH49" i="17"/>
  <c r="AJ49" i="17"/>
  <c r="AL49" i="17"/>
  <c r="AI13" i="17"/>
  <c r="AK32" i="17"/>
  <c r="AH39" i="17"/>
  <c r="AJ24" i="17"/>
  <c r="AL24" i="17"/>
  <c r="AL23" i="17"/>
  <c r="AH57" i="17"/>
  <c r="AG23" i="17"/>
  <c r="AG57" i="17"/>
  <c r="AH47" i="17"/>
  <c r="AJ43" i="17"/>
  <c r="AI56" i="17"/>
  <c r="AG61" i="17"/>
  <c r="AJ28" i="17"/>
  <c r="AK52" i="17"/>
  <c r="AG34" i="17"/>
  <c r="AG13" i="17"/>
  <c r="AG18" i="17"/>
  <c r="AH38" i="17"/>
  <c r="AG8" i="17"/>
  <c r="AH40" i="17"/>
  <c r="AG45" i="17"/>
  <c r="AI49" i="17"/>
  <c r="AK53" i="17"/>
  <c r="AJ63" i="17"/>
  <c r="AG27" i="17"/>
  <c r="AI9" i="17"/>
  <c r="AK20" i="17"/>
  <c r="AJ14" i="17"/>
  <c r="AL44" i="17"/>
  <c r="AG42" i="17"/>
  <c r="AG17" i="17"/>
  <c r="AI42" i="17"/>
  <c r="AK19" i="17"/>
  <c r="AH22" i="17"/>
  <c r="AJ19" i="17"/>
  <c r="AJ17" i="17"/>
  <c r="AG54" i="17"/>
  <c r="AG46" i="17"/>
  <c r="AG44" i="17"/>
  <c r="AI14" i="17"/>
  <c r="AK54" i="17"/>
  <c r="AK37" i="17"/>
  <c r="AH25" i="17"/>
  <c r="AJ37" i="17"/>
  <c r="AL52" i="17"/>
  <c r="AI16" i="17"/>
  <c r="AK15" i="17"/>
  <c r="AK5" i="17"/>
  <c r="AH15" i="17"/>
  <c r="AH5" i="17"/>
  <c r="AJ48" i="17"/>
  <c r="AJ16" i="17"/>
  <c r="AL15" i="17"/>
  <c r="AL5" i="17"/>
  <c r="AI8" i="17"/>
  <c r="AK24" i="17"/>
  <c r="AK31" i="17"/>
  <c r="AH27" i="17"/>
  <c r="AH13" i="17"/>
  <c r="AJ30" i="17"/>
  <c r="AJ13" i="17"/>
  <c r="AL30" i="17"/>
  <c r="AL33" i="17"/>
  <c r="AL35" i="17"/>
  <c r="AK60" i="17"/>
  <c r="AH59" i="17"/>
  <c r="AH60" i="17"/>
  <c r="AG35" i="17"/>
  <c r="AG41" i="17"/>
  <c r="AI23" i="17"/>
  <c r="AG12" i="17"/>
  <c r="AI12" i="17"/>
  <c r="AJ62" i="17"/>
  <c r="AK62" i="17"/>
  <c r="AK43" i="17"/>
  <c r="AI58" i="17"/>
  <c r="AJ56" i="17"/>
  <c r="AI61" i="17"/>
  <c r="AG56" i="17"/>
  <c r="AL56" i="17"/>
  <c r="AG58" i="17"/>
  <c r="AJ58" i="17"/>
  <c r="AL58" i="17"/>
  <c r="AI62" i="17"/>
  <c r="AG47" i="17"/>
  <c r="AJ47" i="17"/>
  <c r="AL47" i="17"/>
  <c r="AI41" i="17"/>
  <c r="AG59" i="17"/>
  <c r="AJ35" i="17"/>
  <c r="AI59" i="17"/>
  <c r="AJ57" i="17"/>
  <c r="AH35" i="17"/>
  <c r="AJ23" i="17"/>
  <c r="AQ23" i="17" s="1"/>
  <c r="AK41" i="17"/>
  <c r="AL41" i="17"/>
  <c r="AL8" i="17"/>
  <c r="AL32" i="17"/>
  <c r="AL27" i="17"/>
  <c r="AJ8" i="17"/>
  <c r="AJ32" i="17"/>
  <c r="AJ9" i="17"/>
  <c r="AH51" i="17"/>
  <c r="AH33" i="17"/>
  <c r="AH9" i="17"/>
  <c r="AK51" i="17"/>
  <c r="AK33" i="17"/>
  <c r="AK9" i="17"/>
  <c r="AI51" i="17"/>
  <c r="AL16" i="17"/>
  <c r="AL10" i="17"/>
  <c r="AL7" i="17"/>
  <c r="AJ5" i="17"/>
  <c r="AJ18" i="17"/>
  <c r="AJ45" i="17"/>
  <c r="AH34" i="17"/>
  <c r="AH48" i="17"/>
  <c r="AK16" i="17"/>
  <c r="AK10" i="17"/>
  <c r="AK7" i="17"/>
  <c r="AI5" i="17"/>
  <c r="AL25" i="17"/>
  <c r="AL55" i="17"/>
  <c r="AJ6" i="17"/>
  <c r="AH52" i="17"/>
  <c r="AK44" i="17"/>
  <c r="AK6" i="17"/>
  <c r="AI52" i="17"/>
  <c r="AI6" i="17"/>
  <c r="AG25" i="17"/>
  <c r="AG52" i="17"/>
  <c r="AG6" i="17"/>
  <c r="AL63" i="17"/>
  <c r="AL22" i="17"/>
  <c r="AJ42" i="17"/>
  <c r="AH28" i="17"/>
  <c r="AK17" i="17"/>
  <c r="AK50" i="17"/>
  <c r="AI26" i="17"/>
  <c r="AI50" i="17"/>
  <c r="AG63" i="17"/>
  <c r="AG29" i="17"/>
  <c r="AG22" i="17"/>
  <c r="AL46" i="17"/>
  <c r="AJ55" i="17"/>
  <c r="AK25" i="17"/>
  <c r="AI33" i="17"/>
  <c r="AG51" i="17"/>
  <c r="AG36" i="17"/>
  <c r="AL50" i="17"/>
  <c r="AK28" i="17"/>
  <c r="AI38" i="17"/>
  <c r="AG16" i="17"/>
  <c r="AG7" i="17"/>
  <c r="AJ25" i="17"/>
  <c r="AK14" i="17"/>
  <c r="AP14" i="17" s="1"/>
  <c r="AG31" i="17"/>
  <c r="AP31" i="17" s="1"/>
  <c r="AJ26" i="17"/>
  <c r="AI7" i="17"/>
  <c r="AH44" i="17"/>
  <c r="AG30" i="17"/>
  <c r="AI45" i="17"/>
  <c r="AI37" i="17"/>
  <c r="AK22" i="17"/>
  <c r="AH29" i="17"/>
  <c r="AI39" i="17"/>
  <c r="AG5" i="17"/>
  <c r="AL42" i="17"/>
  <c r="AI36" i="17"/>
  <c r="AJ20" i="17"/>
  <c r="AG15" i="17"/>
  <c r="AP15" i="17" s="1"/>
  <c r="AI48" i="17"/>
  <c r="AK26" i="17"/>
  <c r="AL29" i="17"/>
  <c r="AG39" i="17"/>
  <c r="AI24" i="17"/>
  <c r="AP24" i="17" s="1"/>
  <c r="AH54" i="17"/>
  <c r="AJ52" i="17"/>
  <c r="AG19" i="17"/>
  <c r="AG26" i="17"/>
  <c r="AI19" i="17"/>
  <c r="AI29" i="17"/>
  <c r="AK42" i="17"/>
  <c r="AH53" i="17"/>
  <c r="AJ50" i="17"/>
  <c r="AL53" i="17"/>
  <c r="AG55" i="17"/>
  <c r="AP55" i="17" s="1"/>
  <c r="AG20" i="17"/>
  <c r="AI54" i="17"/>
  <c r="AP54" i="17" s="1"/>
  <c r="AI46" i="17"/>
  <c r="AP46" i="17" s="1"/>
  <c r="AK21" i="17"/>
  <c r="AH55" i="17"/>
  <c r="AJ54" i="17"/>
  <c r="AJ44" i="17"/>
  <c r="AI10" i="17"/>
  <c r="AK45" i="17"/>
  <c r="AK18" i="17"/>
  <c r="AH45" i="17"/>
  <c r="AH18" i="17"/>
  <c r="AH16" i="17"/>
  <c r="AJ10" i="17"/>
  <c r="AL45" i="17"/>
  <c r="AL18" i="17"/>
  <c r="AI32" i="17"/>
  <c r="AP32" i="17" s="1"/>
  <c r="AK36" i="17"/>
  <c r="AK39" i="17"/>
  <c r="AK8" i="17"/>
  <c r="AH24" i="17"/>
  <c r="AH31" i="17"/>
  <c r="AJ27" i="17"/>
  <c r="AJ31" i="17"/>
  <c r="AL9" i="17"/>
  <c r="AL13" i="17"/>
  <c r="AL60" i="17"/>
  <c r="AK23" i="17"/>
  <c r="AL57" i="17"/>
  <c r="AJ59" i="17"/>
  <c r="AG60" i="17"/>
  <c r="AP60" i="17" s="1"/>
  <c r="AI35" i="17"/>
  <c r="AK57" i="17"/>
  <c r="AJ12" i="17"/>
  <c r="AI47" i="17"/>
  <c r="AL43" i="17"/>
  <c r="AK58" i="17"/>
  <c r="AL62" i="17"/>
  <c r="AG43" i="17"/>
  <c r="AK56" i="17"/>
  <c r="AH61" i="17"/>
  <c r="AN10" i="9"/>
  <c r="AN14" i="9"/>
  <c r="AN18" i="9"/>
  <c r="AN22" i="9"/>
  <c r="AN26" i="9"/>
  <c r="AN30" i="9"/>
  <c r="AN34" i="9"/>
  <c r="AN38" i="9"/>
  <c r="AN42" i="9"/>
  <c r="AN46" i="9"/>
  <c r="AN50" i="9"/>
  <c r="AN54" i="9"/>
  <c r="AN58" i="9"/>
  <c r="AN62" i="9"/>
  <c r="AN66" i="9"/>
  <c r="AN70" i="9"/>
  <c r="AN74" i="9"/>
  <c r="AN78" i="9"/>
  <c r="AN82" i="9"/>
  <c r="AN86" i="9"/>
  <c r="AN90" i="9"/>
  <c r="AN94" i="9"/>
  <c r="AN98" i="9"/>
  <c r="AN102" i="9"/>
  <c r="AN106" i="9"/>
  <c r="AN110" i="9"/>
  <c r="AN114" i="9"/>
  <c r="AN118" i="9"/>
  <c r="AN122" i="9"/>
  <c r="AN126" i="9"/>
  <c r="AN130" i="9"/>
  <c r="AN134" i="9"/>
  <c r="AN138" i="9"/>
  <c r="AN142" i="9"/>
  <c r="AN146" i="9"/>
  <c r="AN150" i="9"/>
  <c r="AN154" i="9"/>
  <c r="AN158" i="9"/>
  <c r="AN162" i="9"/>
  <c r="AN166" i="9"/>
  <c r="AN170" i="9"/>
  <c r="AN13" i="9"/>
  <c r="AN17" i="9"/>
  <c r="AN21" i="9"/>
  <c r="AN25" i="9"/>
  <c r="AN29" i="9"/>
  <c r="AN33" i="9"/>
  <c r="AN37" i="9"/>
  <c r="AN41" i="9"/>
  <c r="AN45" i="9"/>
  <c r="AN49" i="9"/>
  <c r="AN53" i="9"/>
  <c r="AN57" i="9"/>
  <c r="AN61" i="9"/>
  <c r="AN65" i="9"/>
  <c r="AN69" i="9"/>
  <c r="AN73" i="9"/>
  <c r="AN77" i="9"/>
  <c r="AN81" i="9"/>
  <c r="AN85" i="9"/>
  <c r="AN89" i="9"/>
  <c r="AN93" i="9"/>
  <c r="AN97" i="9"/>
  <c r="AN101" i="9"/>
  <c r="AN105" i="9"/>
  <c r="AN109" i="9"/>
  <c r="AN113" i="9"/>
  <c r="AN117" i="9"/>
  <c r="AN121" i="9"/>
  <c r="AN125" i="9"/>
  <c r="AN129" i="9"/>
  <c r="AN133" i="9"/>
  <c r="AN137" i="9"/>
  <c r="AN141" i="9"/>
  <c r="AN145" i="9"/>
  <c r="AN149" i="9"/>
  <c r="AN153" i="9"/>
  <c r="AN157" i="9"/>
  <c r="AN161" i="9"/>
  <c r="AN165" i="9"/>
  <c r="AN169" i="9"/>
  <c r="AN12" i="9"/>
  <c r="AN16" i="9"/>
  <c r="AN20" i="9"/>
  <c r="AN24" i="9"/>
  <c r="AN28" i="9"/>
  <c r="AN32" i="9"/>
  <c r="AN36" i="9"/>
  <c r="AN40" i="9"/>
  <c r="AN44" i="9"/>
  <c r="AN48" i="9"/>
  <c r="AN52" i="9"/>
  <c r="AN56" i="9"/>
  <c r="AN60" i="9"/>
  <c r="AN64" i="9"/>
  <c r="AN68" i="9"/>
  <c r="AN72" i="9"/>
  <c r="AN76" i="9"/>
  <c r="AN80" i="9"/>
  <c r="AN84" i="9"/>
  <c r="AN88" i="9"/>
  <c r="AN92" i="9"/>
  <c r="AN96" i="9"/>
  <c r="AN100" i="9"/>
  <c r="AN104" i="9"/>
  <c r="AN108" i="9"/>
  <c r="AN112" i="9"/>
  <c r="AN116" i="9"/>
  <c r="AN120" i="9"/>
  <c r="AN124" i="9"/>
  <c r="AN128" i="9"/>
  <c r="AN132" i="9"/>
  <c r="AN136" i="9"/>
  <c r="AN140" i="9"/>
  <c r="AN144" i="9"/>
  <c r="AN148" i="9"/>
  <c r="AN152" i="9"/>
  <c r="AN156" i="9"/>
  <c r="AN160" i="9"/>
  <c r="AN164" i="9"/>
  <c r="AN168" i="9"/>
  <c r="AN11" i="9"/>
  <c r="AN15" i="9"/>
  <c r="AN19" i="9"/>
  <c r="AN23" i="9"/>
  <c r="AN27" i="9"/>
  <c r="AN31" i="9"/>
  <c r="AN35" i="9"/>
  <c r="AN39" i="9"/>
  <c r="AN43" i="9"/>
  <c r="AN47" i="9"/>
  <c r="AN51" i="9"/>
  <c r="AN55" i="9"/>
  <c r="AN59" i="9"/>
  <c r="AN63" i="9"/>
  <c r="AN67" i="9"/>
  <c r="AN71" i="9"/>
  <c r="AN75" i="9"/>
  <c r="AN79" i="9"/>
  <c r="AN83" i="9"/>
  <c r="AN87" i="9"/>
  <c r="AN91" i="9"/>
  <c r="AN95" i="9"/>
  <c r="AN99" i="9"/>
  <c r="AN103" i="9"/>
  <c r="AN107" i="9"/>
  <c r="AN111" i="9"/>
  <c r="AN115" i="9"/>
  <c r="AN119" i="9"/>
  <c r="AN123" i="9"/>
  <c r="AN127" i="9"/>
  <c r="AN131" i="9"/>
  <c r="AN135" i="9"/>
  <c r="AN139" i="9"/>
  <c r="AN143" i="9"/>
  <c r="AN147" i="9"/>
  <c r="AN151" i="9"/>
  <c r="AN155" i="9"/>
  <c r="AN159" i="9"/>
  <c r="AN163" i="9"/>
  <c r="AN167" i="9"/>
  <c r="AN171" i="9"/>
  <c r="AQ17" i="17"/>
  <c r="AH10" i="9"/>
  <c r="AG10" i="9"/>
  <c r="S19" i="38" l="1"/>
  <c r="W19" i="38" s="1"/>
  <c r="S18" i="38"/>
  <c r="W18" i="38" s="1"/>
  <c r="S16" i="38"/>
  <c r="W16" i="38" s="1"/>
  <c r="S17" i="38"/>
  <c r="W17" i="38" s="1"/>
  <c r="AP27" i="17"/>
  <c r="AQ52" i="17"/>
  <c r="AP19" i="17"/>
  <c r="AP11" i="17"/>
  <c r="AP36" i="17"/>
  <c r="Y10" i="9"/>
  <c r="E48" i="36" s="1"/>
  <c r="AQ54" i="17"/>
  <c r="AQ31" i="17"/>
  <c r="AP48" i="17"/>
  <c r="AP13" i="17"/>
  <c r="AQ36" i="17"/>
  <c r="AP37" i="17"/>
  <c r="AP59" i="17"/>
  <c r="E7" i="35"/>
  <c r="E49" i="37"/>
  <c r="E47" i="32"/>
  <c r="E65" i="32"/>
  <c r="E13" i="32"/>
  <c r="E22" i="36"/>
  <c r="E59" i="36"/>
  <c r="E43" i="35"/>
  <c r="E58" i="32"/>
  <c r="E36" i="36"/>
  <c r="E35" i="32"/>
  <c r="E44" i="32"/>
  <c r="E46" i="32"/>
  <c r="E17" i="32"/>
  <c r="E15" i="37"/>
  <c r="E62" i="32"/>
  <c r="E8" i="32"/>
  <c r="E63" i="32"/>
  <c r="E53" i="37"/>
  <c r="E23" i="36"/>
  <c r="F22" i="38"/>
  <c r="K22" i="38" s="1"/>
  <c r="F27" i="38"/>
  <c r="K27" i="38" s="1"/>
  <c r="F25" i="38"/>
  <c r="K25" i="38" s="1"/>
  <c r="F29" i="38"/>
  <c r="K29" i="38" s="1"/>
  <c r="F28" i="38"/>
  <c r="K28" i="38" s="1"/>
  <c r="F21" i="38"/>
  <c r="K21" i="38" s="1"/>
  <c r="F30" i="38"/>
  <c r="K30" i="38" s="1"/>
  <c r="F23" i="38"/>
  <c r="K23" i="38" s="1"/>
  <c r="F26" i="38"/>
  <c r="K26" i="38" s="1"/>
  <c r="F19" i="38"/>
  <c r="K19" i="38" s="1"/>
  <c r="F17" i="38"/>
  <c r="F18" i="38"/>
  <c r="K18" i="38" s="1"/>
  <c r="F20" i="38"/>
  <c r="K20" i="38" s="1"/>
  <c r="F24" i="38"/>
  <c r="K24" i="38" s="1"/>
  <c r="AQ29" i="17"/>
  <c r="AQ32" i="17"/>
  <c r="E47" i="37"/>
  <c r="E62" i="37"/>
  <c r="AP28" i="17"/>
  <c r="AP33" i="17"/>
  <c r="AQ21" i="17"/>
  <c r="E8" i="35"/>
  <c r="E38" i="37"/>
  <c r="AP29" i="17"/>
  <c r="AQ5" i="17"/>
  <c r="AP16" i="17"/>
  <c r="E13" i="35"/>
  <c r="E58" i="36"/>
  <c r="E36" i="35"/>
  <c r="E62" i="36"/>
  <c r="E10" i="35"/>
  <c r="AQ61" i="17"/>
  <c r="AQ9" i="17"/>
  <c r="AQ16" i="17"/>
  <c r="AP45" i="17"/>
  <c r="AP51" i="17"/>
  <c r="AQ34" i="17"/>
  <c r="AP9" i="17"/>
  <c r="AQ41" i="17"/>
  <c r="AP62" i="17"/>
  <c r="AQ40" i="17"/>
  <c r="AQ43" i="17"/>
  <c r="AP10" i="17"/>
  <c r="AP21" i="17"/>
  <c r="AQ51" i="17"/>
  <c r="AQ47" i="17"/>
  <c r="AP53" i="17"/>
  <c r="AP34" i="17"/>
  <c r="AQ49" i="17"/>
  <c r="AQ20" i="17"/>
  <c r="AQ18" i="17"/>
  <c r="AP39" i="17"/>
  <c r="AQ45" i="17"/>
  <c r="AQ10" i="17"/>
  <c r="AQ27" i="17"/>
  <c r="AP43" i="17"/>
  <c r="AQ13" i="17"/>
  <c r="AQ48" i="17"/>
  <c r="AQ25" i="17"/>
  <c r="AP44" i="17"/>
  <c r="AP17" i="17"/>
  <c r="AP8" i="17"/>
  <c r="AQ26" i="17"/>
  <c r="AQ12" i="17"/>
  <c r="AQ62" i="17"/>
  <c r="AQ59" i="17"/>
  <c r="AQ50" i="17"/>
  <c r="AP47" i="17"/>
  <c r="AP25" i="17"/>
  <c r="AP56" i="17"/>
  <c r="AQ19" i="17"/>
  <c r="AP30" i="17"/>
  <c r="AP23" i="17"/>
  <c r="AP57" i="17"/>
  <c r="AQ24" i="17"/>
  <c r="AQ55" i="17"/>
  <c r="AP20" i="17"/>
  <c r="AQ53" i="17"/>
  <c r="AP26" i="17"/>
  <c r="AQ42" i="17"/>
  <c r="AP22" i="17"/>
  <c r="AQ44" i="17"/>
  <c r="AP38" i="17"/>
  <c r="AP50" i="17"/>
  <c r="AQ28" i="17"/>
  <c r="AP52" i="17"/>
  <c r="AQ6" i="17"/>
  <c r="AP7" i="17"/>
  <c r="AQ33" i="17"/>
  <c r="AQ8" i="17"/>
  <c r="AP41" i="17"/>
  <c r="AQ56" i="17"/>
  <c r="AP35" i="17"/>
  <c r="AQ35" i="17"/>
  <c r="AQ30" i="17"/>
  <c r="AP42" i="17"/>
  <c r="AQ14" i="17"/>
  <c r="AQ63" i="17"/>
  <c r="AP61" i="17"/>
  <c r="AP49" i="17"/>
  <c r="AP40" i="17"/>
  <c r="AP18" i="17"/>
  <c r="AQ60" i="17"/>
  <c r="AP63" i="17"/>
  <c r="AQ58" i="17"/>
  <c r="AQ11" i="17"/>
  <c r="AQ38" i="17"/>
  <c r="AQ37" i="17"/>
  <c r="AL64" i="17"/>
  <c r="AQ7" i="17"/>
  <c r="AH64" i="17"/>
  <c r="AQ57" i="17"/>
  <c r="AP58" i="17"/>
  <c r="AG64" i="17"/>
  <c r="AI64" i="17"/>
  <c r="AK64" i="17"/>
  <c r="AP5" i="17"/>
  <c r="AP12" i="17"/>
  <c r="AP6" i="17"/>
  <c r="R65" i="36"/>
  <c r="N65" i="36"/>
  <c r="J65" i="36"/>
  <c r="F65" i="36"/>
  <c r="R63" i="36"/>
  <c r="N63" i="36"/>
  <c r="J63" i="36"/>
  <c r="F63" i="36"/>
  <c r="R61" i="36"/>
  <c r="N61" i="36"/>
  <c r="J61" i="36"/>
  <c r="F61" i="36"/>
  <c r="R59" i="36"/>
  <c r="N59" i="36"/>
  <c r="J59" i="36"/>
  <c r="R57" i="36"/>
  <c r="N57" i="36"/>
  <c r="J57" i="36"/>
  <c r="F57" i="36"/>
  <c r="R55" i="36"/>
  <c r="N55" i="36"/>
  <c r="J55" i="36"/>
  <c r="F55" i="36"/>
  <c r="R53" i="36"/>
  <c r="N53" i="36"/>
  <c r="J53" i="36"/>
  <c r="F53" i="36"/>
  <c r="Q65" i="36"/>
  <c r="M65" i="36"/>
  <c r="I65" i="36"/>
  <c r="Q63" i="36"/>
  <c r="M63" i="36"/>
  <c r="I63" i="36"/>
  <c r="Q61" i="36"/>
  <c r="M61" i="36"/>
  <c r="I61" i="36"/>
  <c r="O65" i="36"/>
  <c r="G65" i="36"/>
  <c r="N64" i="36"/>
  <c r="F64" i="36"/>
  <c r="O63" i="36"/>
  <c r="G63" i="36"/>
  <c r="N62" i="36"/>
  <c r="F62" i="36"/>
  <c r="O61" i="36"/>
  <c r="G61" i="36"/>
  <c r="S60" i="36"/>
  <c r="N60" i="36"/>
  <c r="I60" i="36"/>
  <c r="O59" i="36"/>
  <c r="I59" i="36"/>
  <c r="Q58" i="36"/>
  <c r="K58" i="36"/>
  <c r="L65" i="36"/>
  <c r="L63" i="36"/>
  <c r="L61" i="36"/>
  <c r="S59" i="36"/>
  <c r="M59" i="36"/>
  <c r="H59" i="36"/>
  <c r="P57" i="36"/>
  <c r="K57" i="36"/>
  <c r="S55" i="36"/>
  <c r="M55" i="36"/>
  <c r="H55" i="36"/>
  <c r="P53" i="36"/>
  <c r="K53" i="36"/>
  <c r="S65" i="36"/>
  <c r="K65" i="36"/>
  <c r="S63" i="36"/>
  <c r="K63" i="36"/>
  <c r="S61" i="36"/>
  <c r="K61" i="36"/>
  <c r="Q60" i="36"/>
  <c r="K60" i="36"/>
  <c r="F60" i="36"/>
  <c r="Q59" i="36"/>
  <c r="L59" i="36"/>
  <c r="G59" i="36"/>
  <c r="O57" i="36"/>
  <c r="I57" i="36"/>
  <c r="Q56" i="36"/>
  <c r="K56" i="36"/>
  <c r="F56" i="36"/>
  <c r="Q55" i="36"/>
  <c r="L55" i="36"/>
  <c r="G55" i="36"/>
  <c r="O53" i="36"/>
  <c r="I53" i="36"/>
  <c r="Q51" i="36"/>
  <c r="L51" i="36"/>
  <c r="G51" i="36"/>
  <c r="P65" i="36"/>
  <c r="H65" i="36"/>
  <c r="P63" i="36"/>
  <c r="H63" i="36"/>
  <c r="P61" i="36"/>
  <c r="H61" i="36"/>
  <c r="O60" i="36"/>
  <c r="J60" i="36"/>
  <c r="P59" i="36"/>
  <c r="K59" i="36"/>
  <c r="S57" i="36"/>
  <c r="M57" i="36"/>
  <c r="H57" i="36"/>
  <c r="O56" i="36"/>
  <c r="J56" i="36"/>
  <c r="L57" i="36"/>
  <c r="P55" i="36"/>
  <c r="M54" i="36"/>
  <c r="Q53" i="36"/>
  <c r="G53" i="36"/>
  <c r="R52" i="36"/>
  <c r="J52" i="36"/>
  <c r="S51" i="36"/>
  <c r="K51" i="36"/>
  <c r="Q49" i="36"/>
  <c r="K49" i="36"/>
  <c r="R46" i="36"/>
  <c r="M46" i="36"/>
  <c r="H46" i="36"/>
  <c r="O45" i="36"/>
  <c r="G57" i="36"/>
  <c r="S56" i="36"/>
  <c r="O55" i="36"/>
  <c r="M53" i="36"/>
  <c r="P51" i="36"/>
  <c r="I51" i="36"/>
  <c r="P49" i="36"/>
  <c r="H49" i="36"/>
  <c r="S45" i="36"/>
  <c r="N45" i="36"/>
  <c r="H45" i="36"/>
  <c r="P43" i="36"/>
  <c r="K43" i="36"/>
  <c r="G43" i="36"/>
  <c r="S41" i="36"/>
  <c r="O41" i="36"/>
  <c r="K41" i="36"/>
  <c r="G41" i="36"/>
  <c r="N56" i="36"/>
  <c r="K55" i="36"/>
  <c r="L53" i="36"/>
  <c r="O51" i="36"/>
  <c r="H51" i="36"/>
  <c r="F58" i="36"/>
  <c r="Q57" i="36"/>
  <c r="I56" i="36"/>
  <c r="I55" i="36"/>
  <c r="S53" i="36"/>
  <c r="H53" i="36"/>
  <c r="M51" i="36"/>
  <c r="F49" i="36"/>
  <c r="H47" i="36"/>
  <c r="N46" i="36"/>
  <c r="J45" i="36"/>
  <c r="S43" i="36"/>
  <c r="I43" i="36"/>
  <c r="S42" i="36"/>
  <c r="K42" i="36"/>
  <c r="Q41" i="36"/>
  <c r="I41" i="36"/>
  <c r="P39" i="36"/>
  <c r="K39" i="36"/>
  <c r="S37" i="36"/>
  <c r="M37" i="36"/>
  <c r="H37" i="36"/>
  <c r="P35" i="36"/>
  <c r="K35" i="36"/>
  <c r="S33" i="36"/>
  <c r="M33" i="36"/>
  <c r="H33" i="36"/>
  <c r="P31" i="36"/>
  <c r="K31" i="36"/>
  <c r="S29" i="36"/>
  <c r="M29" i="36"/>
  <c r="H29" i="36"/>
  <c r="I46" i="36"/>
  <c r="F45" i="36"/>
  <c r="R43" i="36"/>
  <c r="H43" i="36"/>
  <c r="P41" i="36"/>
  <c r="H41" i="36"/>
  <c r="O39" i="36"/>
  <c r="I39" i="36"/>
  <c r="Q37" i="36"/>
  <c r="L37" i="36"/>
  <c r="G37" i="36"/>
  <c r="O35" i="36"/>
  <c r="I35" i="36"/>
  <c r="Q33" i="36"/>
  <c r="L33" i="36"/>
  <c r="G33" i="36"/>
  <c r="O31" i="36"/>
  <c r="I31" i="36"/>
  <c r="Q29" i="36"/>
  <c r="L29" i="36"/>
  <c r="G29" i="36"/>
  <c r="O27" i="36"/>
  <c r="I27" i="36"/>
  <c r="Q25" i="36"/>
  <c r="L25" i="36"/>
  <c r="G25" i="36"/>
  <c r="O23" i="36"/>
  <c r="J50" i="36"/>
  <c r="L49" i="36"/>
  <c r="F48" i="36"/>
  <c r="N47" i="36"/>
  <c r="K45" i="36"/>
  <c r="L43" i="36"/>
  <c r="N42" i="36"/>
  <c r="F42" i="36"/>
  <c r="L41" i="36"/>
  <c r="Q39" i="36"/>
  <c r="L39" i="36"/>
  <c r="G39" i="36"/>
  <c r="S38" i="36"/>
  <c r="N38" i="36"/>
  <c r="I38" i="36"/>
  <c r="O37" i="36"/>
  <c r="I37" i="36"/>
  <c r="Q35" i="36"/>
  <c r="L35" i="36"/>
  <c r="G35" i="36"/>
  <c r="S34" i="36"/>
  <c r="N34" i="36"/>
  <c r="I34" i="36"/>
  <c r="O33" i="36"/>
  <c r="I33" i="36"/>
  <c r="Q31" i="36"/>
  <c r="L31" i="36"/>
  <c r="G31" i="36"/>
  <c r="O29" i="36"/>
  <c r="I29" i="36"/>
  <c r="Q27" i="36"/>
  <c r="S49" i="36"/>
  <c r="L48" i="36"/>
  <c r="G42" i="36"/>
  <c r="M41" i="36"/>
  <c r="M39" i="36"/>
  <c r="P37" i="36"/>
  <c r="M36" i="36"/>
  <c r="S35" i="36"/>
  <c r="J34" i="36"/>
  <c r="O30" i="36"/>
  <c r="P27" i="36"/>
  <c r="H27" i="36"/>
  <c r="M25" i="36"/>
  <c r="S23" i="36"/>
  <c r="L23" i="36"/>
  <c r="G23" i="36"/>
  <c r="O21" i="36"/>
  <c r="I21" i="36"/>
  <c r="Q19" i="36"/>
  <c r="L19" i="36"/>
  <c r="G19" i="36"/>
  <c r="P33" i="36"/>
  <c r="M32" i="36"/>
  <c r="S31" i="36"/>
  <c r="J30" i="36"/>
  <c r="M27" i="36"/>
  <c r="G27" i="36"/>
  <c r="R26" i="36"/>
  <c r="J26" i="36"/>
  <c r="S25" i="36"/>
  <c r="K25" i="36"/>
  <c r="Q23" i="36"/>
  <c r="K23" i="36"/>
  <c r="S21" i="36"/>
  <c r="M21" i="36"/>
  <c r="H21" i="36"/>
  <c r="O20" i="36"/>
  <c r="J20" i="36"/>
  <c r="P19" i="36"/>
  <c r="L16" i="36"/>
  <c r="L14" i="36"/>
  <c r="H12" i="36"/>
  <c r="P10" i="36"/>
  <c r="H10" i="36"/>
  <c r="P8" i="36"/>
  <c r="Q50" i="36"/>
  <c r="P45" i="36"/>
  <c r="N43" i="36"/>
  <c r="H39" i="36"/>
  <c r="K37" i="36"/>
  <c r="G36" i="36"/>
  <c r="M35" i="36"/>
  <c r="J44" i="36"/>
  <c r="O38" i="36"/>
  <c r="H35" i="36"/>
  <c r="K33" i="36"/>
  <c r="G32" i="36"/>
  <c r="M31" i="36"/>
  <c r="P29" i="36"/>
  <c r="L27" i="36"/>
  <c r="P25" i="36"/>
  <c r="I25" i="36"/>
  <c r="P23" i="36"/>
  <c r="I23" i="36"/>
  <c r="Q21" i="36"/>
  <c r="L21" i="36"/>
  <c r="G21" i="36"/>
  <c r="O19" i="36"/>
  <c r="I19" i="36"/>
  <c r="J8" i="36"/>
  <c r="K19" i="36"/>
  <c r="P16" i="36"/>
  <c r="H16" i="36"/>
  <c r="P14" i="36"/>
  <c r="H14" i="36"/>
  <c r="L12" i="36"/>
  <c r="L10" i="36"/>
  <c r="H8" i="36"/>
  <c r="S47" i="36"/>
  <c r="O42" i="36"/>
  <c r="S39" i="36"/>
  <c r="J38" i="36"/>
  <c r="O34" i="36"/>
  <c r="H31" i="36"/>
  <c r="K29" i="36"/>
  <c r="S27" i="36"/>
  <c r="K27" i="36"/>
  <c r="O25" i="36"/>
  <c r="H25" i="36"/>
  <c r="M23" i="36"/>
  <c r="H23" i="36"/>
  <c r="P21" i="36"/>
  <c r="K21" i="36"/>
  <c r="S19" i="36"/>
  <c r="M19" i="36"/>
  <c r="H19" i="36"/>
  <c r="P12" i="36"/>
  <c r="L8" i="36"/>
  <c r="O18" i="36"/>
  <c r="Q16" i="36"/>
  <c r="N26" i="36"/>
  <c r="S15" i="36"/>
  <c r="P17" i="36"/>
  <c r="N7" i="36"/>
  <c r="N9" i="36"/>
  <c r="N13" i="36"/>
  <c r="L7" i="36"/>
  <c r="R8" i="36"/>
  <c r="P9" i="36"/>
  <c r="R10" i="36"/>
  <c r="P11" i="36"/>
  <c r="R12" i="36"/>
  <c r="P13" i="36"/>
  <c r="R14" i="36"/>
  <c r="P15" i="36"/>
  <c r="R16" i="36"/>
  <c r="H20" i="36"/>
  <c r="R20" i="36"/>
  <c r="G28" i="36"/>
  <c r="H36" i="36"/>
  <c r="Q36" i="36"/>
  <c r="F11" i="36"/>
  <c r="R17" i="36"/>
  <c r="S17" i="36"/>
  <c r="G8" i="36"/>
  <c r="G10" i="36"/>
  <c r="G12" i="36"/>
  <c r="G14" i="36"/>
  <c r="G16" i="36"/>
  <c r="F18" i="36"/>
  <c r="I20" i="36"/>
  <c r="F22" i="36"/>
  <c r="P26" i="36"/>
  <c r="Q26" i="36"/>
  <c r="O26" i="36"/>
  <c r="H40" i="36"/>
  <c r="Q40" i="36"/>
  <c r="J15" i="36"/>
  <c r="L22" i="36"/>
  <c r="M22" i="36"/>
  <c r="H24" i="36"/>
  <c r="I24" i="36"/>
  <c r="R27" i="36"/>
  <c r="S28" i="36"/>
  <c r="K28" i="36"/>
  <c r="K7" i="36"/>
  <c r="M8" i="36"/>
  <c r="K11" i="36"/>
  <c r="M12" i="36"/>
  <c r="K15" i="36"/>
  <c r="M16" i="36"/>
  <c r="I18" i="36"/>
  <c r="F20" i="36"/>
  <c r="I22" i="36"/>
  <c r="J24" i="36"/>
  <c r="S26" i="36"/>
  <c r="H32" i="36"/>
  <c r="Q32" i="36"/>
  <c r="G40" i="36"/>
  <c r="G44" i="36"/>
  <c r="R44" i="36"/>
  <c r="R31" i="36"/>
  <c r="R39" i="36"/>
  <c r="R25" i="36"/>
  <c r="K30" i="36"/>
  <c r="K34" i="36"/>
  <c r="K38" i="36"/>
  <c r="M42" i="36"/>
  <c r="L42" i="36"/>
  <c r="R42" i="36"/>
  <c r="G48" i="36"/>
  <c r="N48" i="36"/>
  <c r="M48" i="36"/>
  <c r="P30" i="36"/>
  <c r="G30" i="36"/>
  <c r="L34" i="36"/>
  <c r="M34" i="36"/>
  <c r="H38" i="36"/>
  <c r="R38" i="36"/>
  <c r="M52" i="36"/>
  <c r="F19" i="36"/>
  <c r="J21" i="36"/>
  <c r="N23" i="36"/>
  <c r="F27" i="36"/>
  <c r="J29" i="36"/>
  <c r="N31" i="36"/>
  <c r="F35" i="36"/>
  <c r="J37" i="36"/>
  <c r="N39" i="36"/>
  <c r="Q43" i="36"/>
  <c r="O43" i="36"/>
  <c r="O47" i="36"/>
  <c r="O49" i="36"/>
  <c r="M49" i="36"/>
  <c r="G52" i="36"/>
  <c r="K46" i="36"/>
  <c r="Q46" i="36"/>
  <c r="P52" i="36"/>
  <c r="Q52" i="36"/>
  <c r="O52" i="36"/>
  <c r="S54" i="36"/>
  <c r="G50" i="36"/>
  <c r="L58" i="36"/>
  <c r="M58" i="36"/>
  <c r="H62" i="36"/>
  <c r="K62" i="36"/>
  <c r="P64" i="36"/>
  <c r="S64" i="36"/>
  <c r="I64" i="36"/>
  <c r="R64" i="36"/>
  <c r="L60" i="36"/>
  <c r="M60" i="36"/>
  <c r="Q8" i="36"/>
  <c r="M24" i="36"/>
  <c r="S7" i="36"/>
  <c r="S9" i="36"/>
  <c r="Q22" i="36"/>
  <c r="R7" i="36"/>
  <c r="R9" i="36"/>
  <c r="R13" i="36"/>
  <c r="P7" i="36"/>
  <c r="F10" i="36"/>
  <c r="F12" i="36"/>
  <c r="F14" i="36"/>
  <c r="F16" i="36"/>
  <c r="J18" i="36"/>
  <c r="K24" i="36"/>
  <c r="Q34" i="36"/>
  <c r="S36" i="36"/>
  <c r="K36" i="36"/>
  <c r="J11" i="36"/>
  <c r="F17" i="36"/>
  <c r="P18" i="36"/>
  <c r="G18" i="36"/>
  <c r="I7" i="36"/>
  <c r="K8" i="36"/>
  <c r="I9" i="36"/>
  <c r="K10" i="36"/>
  <c r="I11" i="36"/>
  <c r="K12" i="36"/>
  <c r="I13" i="36"/>
  <c r="K14" i="36"/>
  <c r="I15" i="36"/>
  <c r="K16" i="36"/>
  <c r="I17" i="36"/>
  <c r="K18" i="36"/>
  <c r="N20" i="36"/>
  <c r="K22" i="36"/>
  <c r="L26" i="36"/>
  <c r="K26" i="36"/>
  <c r="Q38" i="36"/>
  <c r="S40" i="36"/>
  <c r="K40" i="36"/>
  <c r="N15" i="36"/>
  <c r="H22" i="36"/>
  <c r="R22" i="36"/>
  <c r="G24" i="36"/>
  <c r="P28" i="36"/>
  <c r="O28" i="36"/>
  <c r="N28" i="36"/>
  <c r="F28" i="36"/>
  <c r="O7" i="36"/>
  <c r="G9" i="36"/>
  <c r="I10" i="36"/>
  <c r="O11" i="36"/>
  <c r="G13" i="36"/>
  <c r="I14" i="36"/>
  <c r="O15" i="36"/>
  <c r="G17" i="36"/>
  <c r="N18" i="36"/>
  <c r="K20" i="36"/>
  <c r="N22" i="36"/>
  <c r="Q24" i="36"/>
  <c r="Q30" i="36"/>
  <c r="S32" i="36"/>
  <c r="K32" i="36"/>
  <c r="S44" i="36"/>
  <c r="N44" i="36"/>
  <c r="M44" i="36"/>
  <c r="L44" i="36"/>
  <c r="I30" i="36"/>
  <c r="I42" i="36"/>
  <c r="H42" i="36"/>
  <c r="S48" i="36"/>
  <c r="P48" i="36"/>
  <c r="I48" i="36"/>
  <c r="H48" i="36"/>
  <c r="L30" i="36"/>
  <c r="M30" i="36"/>
  <c r="H34" i="36"/>
  <c r="R34" i="36"/>
  <c r="P46" i="36"/>
  <c r="S52" i="36"/>
  <c r="J19" i="36"/>
  <c r="N21" i="36"/>
  <c r="F25" i="36"/>
  <c r="J27" i="36"/>
  <c r="N29" i="36"/>
  <c r="F33" i="36"/>
  <c r="J35" i="36"/>
  <c r="N37" i="36"/>
  <c r="F41" i="36"/>
  <c r="M43" i="36"/>
  <c r="Q45" i="36"/>
  <c r="G45" i="36"/>
  <c r="J46" i="36"/>
  <c r="R49" i="36"/>
  <c r="I49" i="36"/>
  <c r="G54" i="36"/>
  <c r="G46" i="36"/>
  <c r="F47" i="36"/>
  <c r="L52" i="36"/>
  <c r="K52" i="36"/>
  <c r="P54" i="36"/>
  <c r="O54" i="36"/>
  <c r="N54" i="36"/>
  <c r="Q47" i="36"/>
  <c r="G47" i="36"/>
  <c r="P50" i="36"/>
  <c r="S50" i="36"/>
  <c r="O50" i="36"/>
  <c r="H58" i="36"/>
  <c r="R58" i="36"/>
  <c r="G62" i="36"/>
  <c r="L64" i="36"/>
  <c r="O64" i="36"/>
  <c r="Q64" i="36"/>
  <c r="I58" i="36"/>
  <c r="J62" i="36"/>
  <c r="P56" i="36"/>
  <c r="G56" i="36"/>
  <c r="J58" i="36"/>
  <c r="H60" i="36"/>
  <c r="R60" i="36"/>
  <c r="F51" i="36"/>
  <c r="S11" i="36"/>
  <c r="M40" i="36"/>
  <c r="M28" i="36"/>
  <c r="F7" i="36"/>
  <c r="F9" i="36"/>
  <c r="F13" i="36"/>
  <c r="F8" i="36"/>
  <c r="H9" i="36"/>
  <c r="J10" i="36"/>
  <c r="H11" i="36"/>
  <c r="J12" i="36"/>
  <c r="H13" i="36"/>
  <c r="J14" i="36"/>
  <c r="H15" i="36"/>
  <c r="J16" i="36"/>
  <c r="H17" i="36"/>
  <c r="P20" i="36"/>
  <c r="G20" i="36"/>
  <c r="J22" i="36"/>
  <c r="R24" i="36"/>
  <c r="P36" i="36"/>
  <c r="O36" i="36"/>
  <c r="N36" i="36"/>
  <c r="F36" i="36"/>
  <c r="N11" i="36"/>
  <c r="J17" i="36"/>
  <c r="L18" i="36"/>
  <c r="M18" i="36"/>
  <c r="M7" i="36"/>
  <c r="O8" i="36"/>
  <c r="M9" i="36"/>
  <c r="O10" i="36"/>
  <c r="M11" i="36"/>
  <c r="O12" i="36"/>
  <c r="M13" i="36"/>
  <c r="O14" i="36"/>
  <c r="M15" i="36"/>
  <c r="O16" i="36"/>
  <c r="M17" i="36"/>
  <c r="Q18" i="36"/>
  <c r="S20" i="36"/>
  <c r="H26" i="36"/>
  <c r="F26" i="36"/>
  <c r="P40" i="36"/>
  <c r="O40" i="36"/>
  <c r="N40" i="36"/>
  <c r="F40" i="36"/>
  <c r="P47" i="36"/>
  <c r="R15" i="36"/>
  <c r="P24" i="36"/>
  <c r="S24" i="36"/>
  <c r="O24" i="36"/>
  <c r="L28" i="36"/>
  <c r="J28" i="36"/>
  <c r="I28" i="36"/>
  <c r="R28" i="36"/>
  <c r="K9" i="36"/>
  <c r="M10" i="36"/>
  <c r="K13" i="36"/>
  <c r="M14" i="36"/>
  <c r="K17" i="36"/>
  <c r="S18" i="36"/>
  <c r="Q20" i="36"/>
  <c r="S22" i="36"/>
  <c r="P32" i="36"/>
  <c r="O32" i="36"/>
  <c r="N32" i="36"/>
  <c r="F32" i="36"/>
  <c r="O44" i="36"/>
  <c r="I44" i="36"/>
  <c r="H44" i="36"/>
  <c r="Q44" i="36"/>
  <c r="N30" i="36"/>
  <c r="R35" i="36"/>
  <c r="R29" i="36"/>
  <c r="R33" i="36"/>
  <c r="R37" i="36"/>
  <c r="R41" i="36"/>
  <c r="O48" i="36"/>
  <c r="J48" i="36"/>
  <c r="Q48" i="36"/>
  <c r="H30" i="36"/>
  <c r="R30" i="36"/>
  <c r="P38" i="36"/>
  <c r="G38" i="36"/>
  <c r="N52" i="36"/>
  <c r="F54" i="36"/>
  <c r="N19" i="36"/>
  <c r="F23" i="36"/>
  <c r="J25" i="36"/>
  <c r="N27" i="36"/>
  <c r="F31" i="36"/>
  <c r="J33" i="36"/>
  <c r="N35" i="36"/>
  <c r="F39" i="36"/>
  <c r="J41" i="36"/>
  <c r="F43" i="36"/>
  <c r="M45" i="36"/>
  <c r="L45" i="36"/>
  <c r="N49" i="36"/>
  <c r="K50" i="36"/>
  <c r="S46" i="36"/>
  <c r="F46" i="36"/>
  <c r="K47" i="36"/>
  <c r="H52" i="36"/>
  <c r="F52" i="36"/>
  <c r="L54" i="36"/>
  <c r="J54" i="36"/>
  <c r="I54" i="36"/>
  <c r="M47" i="36"/>
  <c r="L47" i="36"/>
  <c r="L50" i="36"/>
  <c r="N50" i="36"/>
  <c r="P62" i="36"/>
  <c r="S62" i="36"/>
  <c r="I62" i="36"/>
  <c r="H64" i="36"/>
  <c r="K64" i="36"/>
  <c r="R51" i="36"/>
  <c r="N58" i="36"/>
  <c r="R62" i="36"/>
  <c r="L56" i="36"/>
  <c r="M56" i="36"/>
  <c r="O58" i="36"/>
  <c r="M64" i="36"/>
  <c r="J51" i="36"/>
  <c r="Q10" i="36"/>
  <c r="Q12" i="36"/>
  <c r="S13" i="36"/>
  <c r="Q14" i="36"/>
  <c r="J7" i="36"/>
  <c r="J9" i="36"/>
  <c r="J13" i="36"/>
  <c r="H7" i="36"/>
  <c r="N8" i="36"/>
  <c r="L9" i="36"/>
  <c r="N10" i="36"/>
  <c r="L11" i="36"/>
  <c r="N12" i="36"/>
  <c r="L13" i="36"/>
  <c r="N14" i="36"/>
  <c r="L15" i="36"/>
  <c r="N16" i="36"/>
  <c r="L17" i="36"/>
  <c r="L20" i="36"/>
  <c r="M20" i="36"/>
  <c r="O22" i="36"/>
  <c r="G26" i="36"/>
  <c r="L36" i="36"/>
  <c r="J36" i="36"/>
  <c r="I36" i="36"/>
  <c r="R36" i="36"/>
  <c r="R11" i="36"/>
  <c r="N17" i="36"/>
  <c r="H18" i="36"/>
  <c r="R18" i="36"/>
  <c r="Q7" i="36"/>
  <c r="S8" i="36"/>
  <c r="Q9" i="36"/>
  <c r="S10" i="36"/>
  <c r="Q11" i="36"/>
  <c r="S12" i="36"/>
  <c r="Q13" i="36"/>
  <c r="S14" i="36"/>
  <c r="Q15" i="36"/>
  <c r="S16" i="36"/>
  <c r="Q17" i="36"/>
  <c r="R21" i="36"/>
  <c r="F24" i="36"/>
  <c r="I26" i="36"/>
  <c r="L40" i="36"/>
  <c r="J40" i="36"/>
  <c r="I40" i="36"/>
  <c r="R40" i="36"/>
  <c r="F15" i="36"/>
  <c r="P22" i="36"/>
  <c r="G22" i="36"/>
  <c r="L24" i="36"/>
  <c r="N24" i="36"/>
  <c r="H28" i="36"/>
  <c r="Q28" i="36"/>
  <c r="G7" i="36"/>
  <c r="I8" i="36"/>
  <c r="O9" i="36"/>
  <c r="G11" i="36"/>
  <c r="I12" i="36"/>
  <c r="O13" i="36"/>
  <c r="G15" i="36"/>
  <c r="I16" i="36"/>
  <c r="O17" i="36"/>
  <c r="R19" i="36"/>
  <c r="R23" i="36"/>
  <c r="M26" i="36"/>
  <c r="L32" i="36"/>
  <c r="J32" i="36"/>
  <c r="I32" i="36"/>
  <c r="R32" i="36"/>
  <c r="K44" i="36"/>
  <c r="P44" i="36"/>
  <c r="F44" i="36"/>
  <c r="S30" i="36"/>
  <c r="R54" i="36"/>
  <c r="F30" i="36"/>
  <c r="F34" i="36"/>
  <c r="F38" i="36"/>
  <c r="Q42" i="36"/>
  <c r="P42" i="36"/>
  <c r="J42" i="36"/>
  <c r="K48" i="36"/>
  <c r="R48" i="36"/>
  <c r="M50" i="36"/>
  <c r="P34" i="36"/>
  <c r="G34" i="36"/>
  <c r="L38" i="36"/>
  <c r="M38" i="36"/>
  <c r="Q54" i="36"/>
  <c r="F21" i="36"/>
  <c r="J23" i="36"/>
  <c r="N25" i="36"/>
  <c r="F29" i="36"/>
  <c r="J31" i="36"/>
  <c r="N33" i="36"/>
  <c r="F37" i="36"/>
  <c r="J39" i="36"/>
  <c r="N41" i="36"/>
  <c r="J43" i="36"/>
  <c r="I45" i="36"/>
  <c r="R45" i="36"/>
  <c r="J47" i="36"/>
  <c r="J49" i="36"/>
  <c r="G49" i="36"/>
  <c r="R50" i="36"/>
  <c r="O46" i="36"/>
  <c r="L46" i="36"/>
  <c r="F50" i="36"/>
  <c r="I52" i="36"/>
  <c r="H54" i="36"/>
  <c r="K54" i="36"/>
  <c r="I47" i="36"/>
  <c r="R47" i="36"/>
  <c r="H50" i="36"/>
  <c r="I50" i="36"/>
  <c r="P58" i="36"/>
  <c r="G58" i="36"/>
  <c r="L62" i="36"/>
  <c r="O62" i="36"/>
  <c r="Q62" i="36"/>
  <c r="G64" i="36"/>
  <c r="S58" i="36"/>
  <c r="J64" i="36"/>
  <c r="H56" i="36"/>
  <c r="R56" i="36"/>
  <c r="P60" i="36"/>
  <c r="G60" i="36"/>
  <c r="M62" i="36"/>
  <c r="N51" i="36"/>
  <c r="L64" i="35"/>
  <c r="R61" i="35"/>
  <c r="L60" i="35"/>
  <c r="J59" i="35"/>
  <c r="L49" i="35"/>
  <c r="H64" i="35"/>
  <c r="F63" i="35"/>
  <c r="P62" i="35"/>
  <c r="H60" i="35"/>
  <c r="F59" i="35"/>
  <c r="P58" i="35"/>
  <c r="P64" i="35"/>
  <c r="H62" i="35"/>
  <c r="P60" i="35"/>
  <c r="H58" i="35"/>
  <c r="P38" i="35"/>
  <c r="L38" i="35"/>
  <c r="H38" i="35"/>
  <c r="P36" i="35"/>
  <c r="L36" i="35"/>
  <c r="R59" i="35"/>
  <c r="H49" i="35"/>
  <c r="M48" i="35"/>
  <c r="M47" i="35"/>
  <c r="M46" i="35"/>
  <c r="M45" i="35"/>
  <c r="M44" i="35"/>
  <c r="M43" i="35"/>
  <c r="M42" i="35"/>
  <c r="M41" i="35"/>
  <c r="M40" i="35"/>
  <c r="O39" i="35"/>
  <c r="G39" i="35"/>
  <c r="O38" i="35"/>
  <c r="G38" i="35"/>
  <c r="Q37" i="35"/>
  <c r="I37" i="35"/>
  <c r="Q36" i="35"/>
  <c r="I36" i="35"/>
  <c r="Q35" i="35"/>
  <c r="K35" i="35"/>
  <c r="F35" i="35"/>
  <c r="Q34" i="35"/>
  <c r="L34" i="35"/>
  <c r="G34" i="35"/>
  <c r="O32" i="35"/>
  <c r="I32" i="35"/>
  <c r="Q31" i="35"/>
  <c r="K31" i="35"/>
  <c r="F31" i="35"/>
  <c r="Q30" i="35"/>
  <c r="L30" i="35"/>
  <c r="G30" i="35"/>
  <c r="O28" i="35"/>
  <c r="I28" i="35"/>
  <c r="L62" i="35"/>
  <c r="J61" i="35"/>
  <c r="S48" i="35"/>
  <c r="K48" i="35"/>
  <c r="S47" i="35"/>
  <c r="K47" i="35"/>
  <c r="S46" i="35"/>
  <c r="K46" i="35"/>
  <c r="S45" i="35"/>
  <c r="K45" i="35"/>
  <c r="S44" i="35"/>
  <c r="K44" i="35"/>
  <c r="S43" i="35"/>
  <c r="K43" i="35"/>
  <c r="S42" i="35"/>
  <c r="K42" i="35"/>
  <c r="S41" i="35"/>
  <c r="K41" i="35"/>
  <c r="S40" i="35"/>
  <c r="K40" i="35"/>
  <c r="M39" i="35"/>
  <c r="M38" i="35"/>
  <c r="O37" i="35"/>
  <c r="G37" i="35"/>
  <c r="O36" i="35"/>
  <c r="H36" i="35"/>
  <c r="P34" i="35"/>
  <c r="K34" i="35"/>
  <c r="R63" i="35"/>
  <c r="Q48" i="35"/>
  <c r="I48" i="35"/>
  <c r="Q47" i="35"/>
  <c r="I47" i="35"/>
  <c r="L58" i="35"/>
  <c r="P49" i="35"/>
  <c r="O48" i="35"/>
  <c r="G48" i="35"/>
  <c r="O47" i="35"/>
  <c r="G47" i="35"/>
  <c r="O46" i="35"/>
  <c r="G46" i="35"/>
  <c r="O45" i="35"/>
  <c r="G45" i="35"/>
  <c r="O44" i="35"/>
  <c r="G44" i="35"/>
  <c r="O43" i="35"/>
  <c r="G43" i="35"/>
  <c r="O42" i="35"/>
  <c r="G42" i="35"/>
  <c r="O41" i="35"/>
  <c r="G41" i="35"/>
  <c r="O40" i="35"/>
  <c r="G40" i="35"/>
  <c r="Q39" i="35"/>
  <c r="I39" i="35"/>
  <c r="Q38" i="35"/>
  <c r="I38" i="35"/>
  <c r="S37" i="35"/>
  <c r="K37" i="35"/>
  <c r="S36" i="35"/>
  <c r="K36" i="35"/>
  <c r="S34" i="35"/>
  <c r="M34" i="35"/>
  <c r="H34" i="35"/>
  <c r="P32" i="35"/>
  <c r="K32" i="35"/>
  <c r="S30" i="35"/>
  <c r="M30" i="35"/>
  <c r="H30" i="35"/>
  <c r="P28" i="35"/>
  <c r="K28" i="35"/>
  <c r="S26" i="35"/>
  <c r="M26" i="35"/>
  <c r="H26" i="35"/>
  <c r="P24" i="35"/>
  <c r="K24" i="35"/>
  <c r="K39" i="35"/>
  <c r="K38" i="35"/>
  <c r="N35" i="35"/>
  <c r="L32" i="35"/>
  <c r="O31" i="35"/>
  <c r="I30" i="35"/>
  <c r="S28" i="35"/>
  <c r="H28" i="35"/>
  <c r="O27" i="35"/>
  <c r="I27" i="35"/>
  <c r="Q26" i="35"/>
  <c r="K26" i="35"/>
  <c r="O24" i="35"/>
  <c r="H24" i="35"/>
  <c r="O22" i="35"/>
  <c r="I22" i="35"/>
  <c r="M37" i="35"/>
  <c r="I35" i="35"/>
  <c r="O34" i="35"/>
  <c r="S32" i="35"/>
  <c r="H32" i="35"/>
  <c r="N31" i="35"/>
  <c r="P30" i="35"/>
  <c r="Q28" i="35"/>
  <c r="G28" i="35"/>
  <c r="N27" i="35"/>
  <c r="F27" i="35"/>
  <c r="P26" i="35"/>
  <c r="I26" i="35"/>
  <c r="M24" i="35"/>
  <c r="G24" i="35"/>
  <c r="S22" i="35"/>
  <c r="M22" i="35"/>
  <c r="H22" i="35"/>
  <c r="Q20" i="35"/>
  <c r="M20" i="35"/>
  <c r="I20" i="35"/>
  <c r="Q18" i="35"/>
  <c r="M18" i="35"/>
  <c r="I18" i="35"/>
  <c r="Q16" i="35"/>
  <c r="M16" i="35"/>
  <c r="I16" i="35"/>
  <c r="Q14" i="35"/>
  <c r="M14" i="35"/>
  <c r="I14" i="35"/>
  <c r="Q46" i="35"/>
  <c r="Q45" i="35"/>
  <c r="Q44" i="35"/>
  <c r="Q43" i="35"/>
  <c r="Q42" i="35"/>
  <c r="Q41" i="35"/>
  <c r="Q40" i="35"/>
  <c r="M36" i="35"/>
  <c r="I34" i="35"/>
  <c r="M33" i="35"/>
  <c r="Q32" i="35"/>
  <c r="G32" i="35"/>
  <c r="J31" i="35"/>
  <c r="O30" i="35"/>
  <c r="M28" i="35"/>
  <c r="S27" i="35"/>
  <c r="K27" i="35"/>
  <c r="O26" i="35"/>
  <c r="G26" i="35"/>
  <c r="R25" i="35"/>
  <c r="K25" i="35"/>
  <c r="S24" i="35"/>
  <c r="L24" i="35"/>
  <c r="Q23" i="35"/>
  <c r="K23" i="35"/>
  <c r="F23" i="35"/>
  <c r="Q22" i="35"/>
  <c r="L22" i="35"/>
  <c r="G22" i="35"/>
  <c r="S21" i="35"/>
  <c r="N21" i="35"/>
  <c r="I21" i="35"/>
  <c r="P20" i="35"/>
  <c r="L20" i="35"/>
  <c r="H20" i="35"/>
  <c r="P18" i="35"/>
  <c r="L18" i="35"/>
  <c r="H18" i="35"/>
  <c r="P16" i="35"/>
  <c r="L16" i="35"/>
  <c r="H16" i="35"/>
  <c r="P14" i="35"/>
  <c r="L14" i="35"/>
  <c r="H14" i="35"/>
  <c r="P12" i="35"/>
  <c r="I46" i="35"/>
  <c r="I45" i="35"/>
  <c r="I44" i="35"/>
  <c r="I43" i="35"/>
  <c r="I42" i="35"/>
  <c r="I41" i="35"/>
  <c r="I40" i="35"/>
  <c r="S39" i="35"/>
  <c r="S38" i="35"/>
  <c r="G36" i="35"/>
  <c r="S35" i="35"/>
  <c r="M32" i="35"/>
  <c r="S31" i="35"/>
  <c r="I31" i="35"/>
  <c r="K30" i="35"/>
  <c r="L28" i="35"/>
  <c r="Q27" i="35"/>
  <c r="J27" i="35"/>
  <c r="L26" i="35"/>
  <c r="Q24" i="35"/>
  <c r="I24" i="35"/>
  <c r="O23" i="35"/>
  <c r="J23" i="35"/>
  <c r="P22" i="35"/>
  <c r="K22" i="35"/>
  <c r="S20" i="35"/>
  <c r="O20" i="35"/>
  <c r="K20" i="35"/>
  <c r="G20" i="35"/>
  <c r="S18" i="35"/>
  <c r="O18" i="35"/>
  <c r="K18" i="35"/>
  <c r="G18" i="35"/>
  <c r="S16" i="35"/>
  <c r="O16" i="35"/>
  <c r="K16" i="35"/>
  <c r="G16" i="35"/>
  <c r="S14" i="35"/>
  <c r="O14" i="35"/>
  <c r="K14" i="35"/>
  <c r="G14" i="35"/>
  <c r="S12" i="35"/>
  <c r="O12" i="35"/>
  <c r="K12" i="35"/>
  <c r="G12" i="35"/>
  <c r="S10" i="35"/>
  <c r="O10" i="35"/>
  <c r="K10" i="35"/>
  <c r="G10" i="35"/>
  <c r="S8" i="35"/>
  <c r="O8" i="35"/>
  <c r="K8" i="35"/>
  <c r="G8" i="35"/>
  <c r="O13" i="35"/>
  <c r="L12" i="35"/>
  <c r="L10" i="35"/>
  <c r="L8" i="35"/>
  <c r="K13" i="35"/>
  <c r="I12" i="35"/>
  <c r="Q10" i="35"/>
  <c r="I10" i="35"/>
  <c r="Q8" i="35"/>
  <c r="I8" i="35"/>
  <c r="G13" i="35"/>
  <c r="Q12" i="35"/>
  <c r="H12" i="35"/>
  <c r="P10" i="35"/>
  <c r="H10" i="35"/>
  <c r="P8" i="35"/>
  <c r="H8" i="35"/>
  <c r="S13" i="35"/>
  <c r="M12" i="35"/>
  <c r="M10" i="35"/>
  <c r="M8" i="35"/>
  <c r="O7" i="35"/>
  <c r="G7" i="35"/>
  <c r="R18" i="35"/>
  <c r="H7" i="35"/>
  <c r="I7" i="35"/>
  <c r="R8" i="35"/>
  <c r="P11" i="35"/>
  <c r="Q11" i="35"/>
  <c r="J11" i="35"/>
  <c r="S9" i="35"/>
  <c r="P17" i="35"/>
  <c r="F7" i="35"/>
  <c r="N9" i="35"/>
  <c r="P21" i="35"/>
  <c r="G21" i="35"/>
  <c r="L25" i="35"/>
  <c r="J25" i="35"/>
  <c r="G29" i="35"/>
  <c r="O33" i="35"/>
  <c r="P56" i="35"/>
  <c r="R13" i="35"/>
  <c r="R15" i="35"/>
  <c r="R17" i="35"/>
  <c r="R19" i="35"/>
  <c r="R26" i="35"/>
  <c r="O29" i="35"/>
  <c r="O15" i="35"/>
  <c r="O17" i="35"/>
  <c r="O19" i="35"/>
  <c r="O21" i="35"/>
  <c r="F25" i="35"/>
  <c r="R32" i="35"/>
  <c r="P41" i="35"/>
  <c r="P45" i="35"/>
  <c r="P53" i="35"/>
  <c r="J8" i="35"/>
  <c r="N10" i="35"/>
  <c r="J14" i="35"/>
  <c r="L15" i="35"/>
  <c r="J18" i="35"/>
  <c r="L19" i="35"/>
  <c r="F21" i="35"/>
  <c r="I23" i="35"/>
  <c r="G25" i="35"/>
  <c r="F29" i="35"/>
  <c r="P27" i="35"/>
  <c r="G27" i="35"/>
  <c r="L31" i="35"/>
  <c r="M31" i="35"/>
  <c r="H35" i="35"/>
  <c r="R35" i="35"/>
  <c r="K50" i="35"/>
  <c r="I50" i="35"/>
  <c r="R50" i="35"/>
  <c r="Q51" i="35"/>
  <c r="S51" i="35"/>
  <c r="L51" i="35"/>
  <c r="N51" i="35"/>
  <c r="K52" i="35"/>
  <c r="I52" i="35"/>
  <c r="R52" i="35"/>
  <c r="Q53" i="35"/>
  <c r="S53" i="35"/>
  <c r="L53" i="35"/>
  <c r="N53" i="35"/>
  <c r="K54" i="35"/>
  <c r="I54" i="35"/>
  <c r="R54" i="35"/>
  <c r="Q55" i="35"/>
  <c r="S55" i="35"/>
  <c r="L55" i="35"/>
  <c r="N55" i="35"/>
  <c r="K56" i="35"/>
  <c r="I56" i="35"/>
  <c r="R56" i="35"/>
  <c r="Q57" i="35"/>
  <c r="S57" i="35"/>
  <c r="L57" i="35"/>
  <c r="N57" i="35"/>
  <c r="J35" i="35"/>
  <c r="H51" i="35"/>
  <c r="H55" i="35"/>
  <c r="F37" i="35"/>
  <c r="F39" i="35"/>
  <c r="H40" i="35"/>
  <c r="J41" i="35"/>
  <c r="H42" i="35"/>
  <c r="J43" i="35"/>
  <c r="H44" i="35"/>
  <c r="J45" i="35"/>
  <c r="H46" i="35"/>
  <c r="J47" i="35"/>
  <c r="H48" i="35"/>
  <c r="M49" i="35"/>
  <c r="K49" i="35"/>
  <c r="Q59" i="35"/>
  <c r="P59" i="35"/>
  <c r="S59" i="35"/>
  <c r="N59" i="35"/>
  <c r="G63" i="35"/>
  <c r="N22" i="35"/>
  <c r="F26" i="35"/>
  <c r="J28" i="35"/>
  <c r="N30" i="35"/>
  <c r="F34" i="35"/>
  <c r="J36" i="35"/>
  <c r="L37" i="35"/>
  <c r="J40" i="35"/>
  <c r="L41" i="35"/>
  <c r="J44" i="35"/>
  <c r="L45" i="35"/>
  <c r="J48" i="35"/>
  <c r="R49" i="35"/>
  <c r="G61" i="35"/>
  <c r="S60" i="35"/>
  <c r="G65" i="35"/>
  <c r="F58" i="35"/>
  <c r="F60" i="35"/>
  <c r="F62" i="35"/>
  <c r="F64" i="35"/>
  <c r="G58" i="35"/>
  <c r="K60" i="35"/>
  <c r="O62" i="35"/>
  <c r="F65" i="35"/>
  <c r="O9" i="35"/>
  <c r="G9" i="35"/>
  <c r="R29" i="35"/>
  <c r="P9" i="35"/>
  <c r="Q9" i="35"/>
  <c r="J9" i="35"/>
  <c r="L11" i="35"/>
  <c r="M11" i="35"/>
  <c r="R11" i="35"/>
  <c r="R20" i="35"/>
  <c r="K7" i="35"/>
  <c r="K11" i="35"/>
  <c r="N7" i="35"/>
  <c r="P13" i="35"/>
  <c r="I13" i="35"/>
  <c r="I15" i="35"/>
  <c r="I17" i="35"/>
  <c r="I19" i="35"/>
  <c r="L21" i="35"/>
  <c r="M21" i="35"/>
  <c r="H25" i="35"/>
  <c r="P33" i="35"/>
  <c r="S33" i="35"/>
  <c r="J33" i="35"/>
  <c r="P50" i="35"/>
  <c r="F13" i="35"/>
  <c r="F15" i="35"/>
  <c r="F17" i="35"/>
  <c r="F19" i="35"/>
  <c r="P29" i="35"/>
  <c r="S29" i="35"/>
  <c r="J29" i="35"/>
  <c r="R36" i="35"/>
  <c r="S15" i="35"/>
  <c r="S17" i="35"/>
  <c r="S19" i="35"/>
  <c r="P23" i="35"/>
  <c r="G23" i="35"/>
  <c r="M25" i="35"/>
  <c r="F33" i="35"/>
  <c r="R42" i="35"/>
  <c r="R46" i="35"/>
  <c r="P55" i="35"/>
  <c r="N8" i="35"/>
  <c r="F12" i="35"/>
  <c r="H13" i="35"/>
  <c r="N14" i="35"/>
  <c r="F16" i="35"/>
  <c r="H17" i="35"/>
  <c r="N18" i="35"/>
  <c r="F20" i="35"/>
  <c r="K21" i="35"/>
  <c r="N23" i="35"/>
  <c r="N25" i="35"/>
  <c r="Q29" i="35"/>
  <c r="L27" i="35"/>
  <c r="M27" i="35"/>
  <c r="H31" i="35"/>
  <c r="R31" i="35"/>
  <c r="P39" i="35"/>
  <c r="R48" i="35"/>
  <c r="G50" i="35"/>
  <c r="J50" i="35"/>
  <c r="M51" i="35"/>
  <c r="O51" i="35"/>
  <c r="F51" i="35"/>
  <c r="G52" i="35"/>
  <c r="J52" i="35"/>
  <c r="M53" i="35"/>
  <c r="O53" i="35"/>
  <c r="F53" i="35"/>
  <c r="G54" i="35"/>
  <c r="J54" i="35"/>
  <c r="M55" i="35"/>
  <c r="O55" i="35"/>
  <c r="F55" i="35"/>
  <c r="G56" i="35"/>
  <c r="J56" i="35"/>
  <c r="M57" i="35"/>
  <c r="O57" i="35"/>
  <c r="F57" i="35"/>
  <c r="O35" i="35"/>
  <c r="R30" i="35"/>
  <c r="P37" i="35"/>
  <c r="H52" i="35"/>
  <c r="H56" i="35"/>
  <c r="J37" i="35"/>
  <c r="J39" i="35"/>
  <c r="L40" i="35"/>
  <c r="N41" i="35"/>
  <c r="L42" i="35"/>
  <c r="N43" i="35"/>
  <c r="L44" i="35"/>
  <c r="N45" i="35"/>
  <c r="L46" i="35"/>
  <c r="N47" i="35"/>
  <c r="L48" i="35"/>
  <c r="I49" i="35"/>
  <c r="G49" i="35"/>
  <c r="M59" i="35"/>
  <c r="L59" i="35"/>
  <c r="O59" i="35"/>
  <c r="Q63" i="35"/>
  <c r="P63" i="35"/>
  <c r="S63" i="35"/>
  <c r="N63" i="35"/>
  <c r="F24" i="35"/>
  <c r="J26" i="35"/>
  <c r="N28" i="35"/>
  <c r="F32" i="35"/>
  <c r="J34" i="35"/>
  <c r="N36" i="35"/>
  <c r="F38" i="35"/>
  <c r="H39" i="35"/>
  <c r="N40" i="35"/>
  <c r="F42" i="35"/>
  <c r="H43" i="35"/>
  <c r="N44" i="35"/>
  <c r="F46" i="35"/>
  <c r="H47" i="35"/>
  <c r="N48" i="35"/>
  <c r="Q61" i="35"/>
  <c r="P61" i="35"/>
  <c r="S61" i="35"/>
  <c r="N61" i="35"/>
  <c r="I58" i="35"/>
  <c r="I60" i="35"/>
  <c r="I62" i="35"/>
  <c r="I64" i="35"/>
  <c r="K65" i="35"/>
  <c r="J58" i="35"/>
  <c r="J60" i="35"/>
  <c r="J62" i="35"/>
  <c r="J64" i="35"/>
  <c r="H65" i="35"/>
  <c r="K58" i="35"/>
  <c r="O60" i="35"/>
  <c r="G64" i="35"/>
  <c r="I65" i="35"/>
  <c r="J65" i="35"/>
  <c r="O11" i="35"/>
  <c r="G11" i="35"/>
  <c r="P7" i="35"/>
  <c r="Q7" i="35"/>
  <c r="J7" i="35"/>
  <c r="L9" i="35"/>
  <c r="M9" i="35"/>
  <c r="R9" i="35"/>
  <c r="H11" i="35"/>
  <c r="I11" i="35"/>
  <c r="R12" i="35"/>
  <c r="S7" i="35"/>
  <c r="S11" i="35"/>
  <c r="F11" i="35"/>
  <c r="R16" i="35"/>
  <c r="M13" i="35"/>
  <c r="M15" i="35"/>
  <c r="M17" i="35"/>
  <c r="M19" i="35"/>
  <c r="H21" i="35"/>
  <c r="R21" i="35"/>
  <c r="I25" i="35"/>
  <c r="L33" i="35"/>
  <c r="N33" i="35"/>
  <c r="P52" i="35"/>
  <c r="J13" i="35"/>
  <c r="J15" i="35"/>
  <c r="J17" i="35"/>
  <c r="J19" i="35"/>
  <c r="R22" i="35"/>
  <c r="L29" i="35"/>
  <c r="N29" i="35"/>
  <c r="G15" i="35"/>
  <c r="G17" i="35"/>
  <c r="G19" i="35"/>
  <c r="L23" i="35"/>
  <c r="M23" i="35"/>
  <c r="S25" i="35"/>
  <c r="Q33" i="35"/>
  <c r="P43" i="35"/>
  <c r="P47" i="35"/>
  <c r="P57" i="35"/>
  <c r="F10" i="35"/>
  <c r="J12" i="35"/>
  <c r="L13" i="35"/>
  <c r="J16" i="35"/>
  <c r="L17" i="35"/>
  <c r="J20" i="35"/>
  <c r="Q21" i="35"/>
  <c r="S23" i="35"/>
  <c r="G33" i="35"/>
  <c r="H27" i="35"/>
  <c r="R27" i="35"/>
  <c r="P35" i="35"/>
  <c r="G35" i="35"/>
  <c r="R40" i="35"/>
  <c r="S50" i="35"/>
  <c r="Q50" i="35"/>
  <c r="L50" i="35"/>
  <c r="N50" i="35"/>
  <c r="I51" i="35"/>
  <c r="K51" i="35"/>
  <c r="R51" i="35"/>
  <c r="S52" i="35"/>
  <c r="Q52" i="35"/>
  <c r="L52" i="35"/>
  <c r="N52" i="35"/>
  <c r="I53" i="35"/>
  <c r="K53" i="35"/>
  <c r="R53" i="35"/>
  <c r="S54" i="35"/>
  <c r="Q54" i="35"/>
  <c r="L54" i="35"/>
  <c r="N54" i="35"/>
  <c r="I55" i="35"/>
  <c r="K55" i="35"/>
  <c r="R55" i="35"/>
  <c r="S56" i="35"/>
  <c r="Q56" i="35"/>
  <c r="L56" i="35"/>
  <c r="N56" i="35"/>
  <c r="I57" i="35"/>
  <c r="K57" i="35"/>
  <c r="R57" i="35"/>
  <c r="S58" i="35"/>
  <c r="R38" i="35"/>
  <c r="H53" i="35"/>
  <c r="H57" i="35"/>
  <c r="N37" i="35"/>
  <c r="N39" i="35"/>
  <c r="P40" i="35"/>
  <c r="R41" i="35"/>
  <c r="P42" i="35"/>
  <c r="R43" i="35"/>
  <c r="P44" i="35"/>
  <c r="R45" i="35"/>
  <c r="P46" i="35"/>
  <c r="R47" i="35"/>
  <c r="P48" i="35"/>
  <c r="S49" i="35"/>
  <c r="F49" i="35"/>
  <c r="I59" i="35"/>
  <c r="H59" i="35"/>
  <c r="K59" i="35"/>
  <c r="M63" i="35"/>
  <c r="L63" i="35"/>
  <c r="O63" i="35"/>
  <c r="F22" i="35"/>
  <c r="J24" i="35"/>
  <c r="N26" i="35"/>
  <c r="F30" i="35"/>
  <c r="J32" i="35"/>
  <c r="N34" i="35"/>
  <c r="J38" i="35"/>
  <c r="L39" i="35"/>
  <c r="J42" i="35"/>
  <c r="L43" i="35"/>
  <c r="J46" i="35"/>
  <c r="L47" i="35"/>
  <c r="M61" i="35"/>
  <c r="L61" i="35"/>
  <c r="O61" i="35"/>
  <c r="R65" i="35"/>
  <c r="J63" i="35"/>
  <c r="M58" i="35"/>
  <c r="M60" i="35"/>
  <c r="M62" i="35"/>
  <c r="M64" i="35"/>
  <c r="O65" i="35"/>
  <c r="N58" i="35"/>
  <c r="N60" i="35"/>
  <c r="N62" i="35"/>
  <c r="N64" i="35"/>
  <c r="L65" i="35"/>
  <c r="O58" i="35"/>
  <c r="G62" i="35"/>
  <c r="K64" i="35"/>
  <c r="M65" i="35"/>
  <c r="N65" i="35"/>
  <c r="L7" i="35"/>
  <c r="M7" i="35"/>
  <c r="R7" i="35"/>
  <c r="H9" i="35"/>
  <c r="I9" i="35"/>
  <c r="R10" i="35"/>
  <c r="P15" i="35"/>
  <c r="K9" i="35"/>
  <c r="R14" i="35"/>
  <c r="F9" i="35"/>
  <c r="N11" i="35"/>
  <c r="P19" i="35"/>
  <c r="Q13" i="35"/>
  <c r="Q15" i="35"/>
  <c r="Q17" i="35"/>
  <c r="Q19" i="35"/>
  <c r="P25" i="35"/>
  <c r="O25" i="35"/>
  <c r="Q25" i="35"/>
  <c r="H33" i="35"/>
  <c r="I33" i="35"/>
  <c r="K33" i="35"/>
  <c r="P54" i="35"/>
  <c r="N13" i="35"/>
  <c r="N15" i="35"/>
  <c r="N17" i="35"/>
  <c r="N19" i="35"/>
  <c r="H29" i="35"/>
  <c r="I29" i="35"/>
  <c r="K29" i="35"/>
  <c r="K15" i="35"/>
  <c r="K17" i="35"/>
  <c r="K19" i="35"/>
  <c r="J21" i="35"/>
  <c r="H23" i="35"/>
  <c r="R23" i="35"/>
  <c r="M29" i="35"/>
  <c r="R44" i="35"/>
  <c r="P51" i="35"/>
  <c r="F8" i="35"/>
  <c r="J10" i="35"/>
  <c r="N12" i="35"/>
  <c r="F14" i="35"/>
  <c r="H15" i="35"/>
  <c r="N16" i="35"/>
  <c r="F18" i="35"/>
  <c r="H19" i="35"/>
  <c r="N20" i="35"/>
  <c r="R24" i="35"/>
  <c r="R28" i="35"/>
  <c r="R33" i="35"/>
  <c r="P31" i="35"/>
  <c r="G31" i="35"/>
  <c r="L35" i="35"/>
  <c r="M35" i="35"/>
  <c r="F61" i="35"/>
  <c r="O50" i="35"/>
  <c r="M50" i="35"/>
  <c r="F50" i="35"/>
  <c r="G51" i="35"/>
  <c r="J51" i="35"/>
  <c r="O52" i="35"/>
  <c r="M52" i="35"/>
  <c r="F52" i="35"/>
  <c r="G53" i="35"/>
  <c r="J53" i="35"/>
  <c r="O54" i="35"/>
  <c r="M54" i="35"/>
  <c r="F54" i="35"/>
  <c r="G55" i="35"/>
  <c r="J55" i="35"/>
  <c r="O56" i="35"/>
  <c r="M56" i="35"/>
  <c r="F56" i="35"/>
  <c r="G57" i="35"/>
  <c r="J57" i="35"/>
  <c r="R34" i="35"/>
  <c r="H50" i="35"/>
  <c r="H54" i="35"/>
  <c r="S62" i="35"/>
  <c r="R37" i="35"/>
  <c r="R39" i="35"/>
  <c r="F41" i="35"/>
  <c r="F43" i="35"/>
  <c r="F45" i="35"/>
  <c r="F47" i="35"/>
  <c r="Q49" i="35"/>
  <c r="O49" i="35"/>
  <c r="N49" i="35"/>
  <c r="G59" i="35"/>
  <c r="I63" i="35"/>
  <c r="H63" i="35"/>
  <c r="K63" i="35"/>
  <c r="J22" i="35"/>
  <c r="N24" i="35"/>
  <c r="F28" i="35"/>
  <c r="J30" i="35"/>
  <c r="N32" i="35"/>
  <c r="F36" i="35"/>
  <c r="H37" i="35"/>
  <c r="N38" i="35"/>
  <c r="F40" i="35"/>
  <c r="H41" i="35"/>
  <c r="N42" i="35"/>
  <c r="F44" i="35"/>
  <c r="H45" i="35"/>
  <c r="N46" i="35"/>
  <c r="F48" i="35"/>
  <c r="J49" i="35"/>
  <c r="I61" i="35"/>
  <c r="H61" i="35"/>
  <c r="K61" i="35"/>
  <c r="S64" i="35"/>
  <c r="Q58" i="35"/>
  <c r="Q60" i="35"/>
  <c r="Q62" i="35"/>
  <c r="Q64" i="35"/>
  <c r="S65" i="35"/>
  <c r="R58" i="35"/>
  <c r="R60" i="35"/>
  <c r="R62" i="35"/>
  <c r="R64" i="35"/>
  <c r="P65" i="35"/>
  <c r="G60" i="35"/>
  <c r="K62" i="35"/>
  <c r="O64" i="35"/>
  <c r="Q65" i="35"/>
  <c r="S9" i="32"/>
  <c r="S13" i="32"/>
  <c r="S17" i="32"/>
  <c r="S21" i="32"/>
  <c r="S25" i="32"/>
  <c r="S29" i="32"/>
  <c r="S33" i="32"/>
  <c r="S37" i="32"/>
  <c r="S41" i="32"/>
  <c r="S45" i="32"/>
  <c r="S49" i="32"/>
  <c r="S53" i="32"/>
  <c r="S57" i="32"/>
  <c r="S61" i="32"/>
  <c r="S65" i="32"/>
  <c r="R10" i="32"/>
  <c r="R14" i="32"/>
  <c r="S12" i="32"/>
  <c r="S18" i="32"/>
  <c r="S23" i="32"/>
  <c r="S28" i="32"/>
  <c r="S34" i="32"/>
  <c r="S39" i="32"/>
  <c r="S44" i="32"/>
  <c r="S50" i="32"/>
  <c r="S55" i="32"/>
  <c r="S60" i="32"/>
  <c r="S7" i="32"/>
  <c r="R12" i="32"/>
  <c r="R17" i="32"/>
  <c r="R21" i="32"/>
  <c r="R25" i="32"/>
  <c r="R29" i="32"/>
  <c r="R33" i="32"/>
  <c r="R37" i="32"/>
  <c r="R41" i="32"/>
  <c r="R45" i="32"/>
  <c r="R49" i="32"/>
  <c r="R53" i="32"/>
  <c r="R57" i="32"/>
  <c r="R61" i="32"/>
  <c r="R65" i="32"/>
  <c r="Q10" i="32"/>
  <c r="Q14" i="32"/>
  <c r="Q18" i="32"/>
  <c r="Q22" i="32"/>
  <c r="Q26" i="32"/>
  <c r="Q30" i="32"/>
  <c r="Q34" i="32"/>
  <c r="Q38" i="32"/>
  <c r="Q42" i="32"/>
  <c r="Q46" i="32"/>
  <c r="Q50" i="32"/>
  <c r="Q54" i="32"/>
  <c r="Q58" i="32"/>
  <c r="Q62" i="32"/>
  <c r="Q7" i="32"/>
  <c r="P11" i="32"/>
  <c r="P15" i="32"/>
  <c r="P19" i="32"/>
  <c r="P23" i="32"/>
  <c r="P27" i="32"/>
  <c r="P31" i="32"/>
  <c r="P35" i="32"/>
  <c r="P39" i="32"/>
  <c r="P43" i="32"/>
  <c r="P47" i="32"/>
  <c r="P51" i="32"/>
  <c r="P55" i="32"/>
  <c r="P59" i="32"/>
  <c r="P63" i="32"/>
  <c r="O8" i="32"/>
  <c r="O12" i="32"/>
  <c r="O16" i="32"/>
  <c r="O20" i="32"/>
  <c r="O24" i="32"/>
  <c r="O28" i="32"/>
  <c r="O32" i="32"/>
  <c r="O36" i="32"/>
  <c r="O40" i="32"/>
  <c r="O44" i="32"/>
  <c r="O48" i="32"/>
  <c r="O52" i="32"/>
  <c r="O56" i="32"/>
  <c r="O60" i="32"/>
  <c r="O64" i="32"/>
  <c r="N9" i="32"/>
  <c r="N13" i="32"/>
  <c r="N17" i="32"/>
  <c r="N21" i="32"/>
  <c r="N25" i="32"/>
  <c r="N29" i="32"/>
  <c r="N33" i="32"/>
  <c r="N37" i="32"/>
  <c r="N41" i="32"/>
  <c r="N45" i="32"/>
  <c r="N49" i="32"/>
  <c r="N53" i="32"/>
  <c r="N57" i="32"/>
  <c r="N61" i="32"/>
  <c r="N65" i="32"/>
  <c r="M10" i="32"/>
  <c r="M14" i="32"/>
  <c r="M18" i="32"/>
  <c r="M22" i="32"/>
  <c r="M26" i="32"/>
  <c r="M30" i="32"/>
  <c r="M34" i="32"/>
  <c r="M38" i="32"/>
  <c r="M42" i="32"/>
  <c r="M46" i="32"/>
  <c r="M50" i="32"/>
  <c r="M54" i="32"/>
  <c r="M58" i="32"/>
  <c r="M62" i="32"/>
  <c r="M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K8" i="32"/>
  <c r="K12" i="32"/>
  <c r="K16" i="32"/>
  <c r="K20" i="32"/>
  <c r="K24" i="32"/>
  <c r="K28" i="32"/>
  <c r="K32" i="32"/>
  <c r="K36" i="32"/>
  <c r="K40" i="32"/>
  <c r="K44" i="32"/>
  <c r="K48" i="32"/>
  <c r="S8" i="32"/>
  <c r="S14" i="32"/>
  <c r="S19" i="32"/>
  <c r="S24" i="32"/>
  <c r="S30" i="32"/>
  <c r="S35" i="32"/>
  <c r="S40" i="32"/>
  <c r="S46" i="32"/>
  <c r="S51" i="32"/>
  <c r="S56" i="32"/>
  <c r="S62" i="32"/>
  <c r="R8" i="32"/>
  <c r="R13" i="32"/>
  <c r="R18" i="32"/>
  <c r="R22" i="32"/>
  <c r="R26" i="32"/>
  <c r="R30" i="32"/>
  <c r="R34" i="32"/>
  <c r="R38" i="32"/>
  <c r="R42" i="32"/>
  <c r="S10" i="32"/>
  <c r="S15" i="32"/>
  <c r="S20" i="32"/>
  <c r="S26" i="32"/>
  <c r="S31" i="32"/>
  <c r="S36" i="32"/>
  <c r="S42" i="32"/>
  <c r="S47" i="32"/>
  <c r="S52" i="32"/>
  <c r="S58" i="32"/>
  <c r="S63" i="32"/>
  <c r="R9" i="32"/>
  <c r="R15" i="32"/>
  <c r="R19" i="32"/>
  <c r="R23" i="32"/>
  <c r="R27" i="32"/>
  <c r="R31" i="32"/>
  <c r="R35" i="32"/>
  <c r="R39" i="32"/>
  <c r="R43" i="32"/>
  <c r="R47" i="32"/>
  <c r="R51" i="32"/>
  <c r="R55" i="32"/>
  <c r="R59" i="32"/>
  <c r="R63" i="32"/>
  <c r="Q8" i="32"/>
  <c r="Q12" i="32"/>
  <c r="Q16" i="32"/>
  <c r="Q20" i="32"/>
  <c r="Q24" i="32"/>
  <c r="Q28" i="32"/>
  <c r="Q32" i="32"/>
  <c r="Q36" i="32"/>
  <c r="Q40" i="32"/>
  <c r="Q44" i="32"/>
  <c r="Q48" i="32"/>
  <c r="Q52" i="32"/>
  <c r="Q56" i="32"/>
  <c r="Q60" i="32"/>
  <c r="Q64" i="32"/>
  <c r="P9" i="32"/>
  <c r="P13" i="32"/>
  <c r="P17" i="32"/>
  <c r="P21" i="32"/>
  <c r="P25" i="32"/>
  <c r="P29" i="32"/>
  <c r="P33" i="32"/>
  <c r="P37" i="32"/>
  <c r="P41" i="32"/>
  <c r="P45" i="32"/>
  <c r="P49" i="32"/>
  <c r="P53" i="32"/>
  <c r="P57" i="32"/>
  <c r="P61" i="32"/>
  <c r="P65" i="32"/>
  <c r="O10" i="32"/>
  <c r="O14" i="32"/>
  <c r="O18" i="32"/>
  <c r="O22" i="32"/>
  <c r="O26" i="32"/>
  <c r="O30" i="32"/>
  <c r="O34" i="32"/>
  <c r="O38" i="32"/>
  <c r="O42" i="32"/>
  <c r="O46" i="32"/>
  <c r="O50" i="32"/>
  <c r="O54" i="32"/>
  <c r="O58" i="32"/>
  <c r="O62" i="32"/>
  <c r="O7" i="32"/>
  <c r="N11" i="32"/>
  <c r="N15" i="32"/>
  <c r="N19" i="32"/>
  <c r="N23" i="32"/>
  <c r="N27" i="32"/>
  <c r="N31" i="32"/>
  <c r="N35" i="32"/>
  <c r="N39" i="32"/>
  <c r="N43" i="32"/>
  <c r="N47" i="32"/>
  <c r="N51" i="32"/>
  <c r="N55" i="32"/>
  <c r="N59" i="32"/>
  <c r="N63" i="32"/>
  <c r="M8" i="32"/>
  <c r="M12" i="32"/>
  <c r="M16" i="32"/>
  <c r="M20" i="32"/>
  <c r="M24" i="32"/>
  <c r="M28" i="32"/>
  <c r="M32" i="32"/>
  <c r="M36" i="32"/>
  <c r="M40" i="32"/>
  <c r="M44" i="32"/>
  <c r="M48" i="32"/>
  <c r="M52" i="32"/>
  <c r="M56" i="32"/>
  <c r="M60" i="32"/>
  <c r="M64" i="32"/>
  <c r="L9" i="32"/>
  <c r="L13" i="32"/>
  <c r="L17" i="32"/>
  <c r="L21" i="32"/>
  <c r="L25" i="32"/>
  <c r="L29" i="32"/>
  <c r="L33" i="32"/>
  <c r="L37" i="32"/>
  <c r="L41" i="32"/>
  <c r="L45" i="32"/>
  <c r="L49" i="32"/>
  <c r="L53" i="32"/>
  <c r="L57" i="32"/>
  <c r="L61" i="32"/>
  <c r="L65" i="32"/>
  <c r="K10" i="32"/>
  <c r="K14" i="32"/>
  <c r="S11" i="32"/>
  <c r="S16" i="32"/>
  <c r="S22" i="32"/>
  <c r="S27" i="32"/>
  <c r="S32" i="32"/>
  <c r="S38" i="32"/>
  <c r="S43" i="32"/>
  <c r="S48" i="32"/>
  <c r="S54" i="32"/>
  <c r="S59" i="32"/>
  <c r="S64" i="32"/>
  <c r="R11" i="32"/>
  <c r="R16" i="32"/>
  <c r="R20" i="32"/>
  <c r="R24" i="32"/>
  <c r="R28" i="32"/>
  <c r="R32" i="32"/>
  <c r="R36" i="32"/>
  <c r="R40" i="32"/>
  <c r="R44" i="32"/>
  <c r="R48" i="32"/>
  <c r="R52" i="32"/>
  <c r="R56" i="32"/>
  <c r="R60" i="32"/>
  <c r="R64" i="32"/>
  <c r="Q9" i="32"/>
  <c r="Q13" i="32"/>
  <c r="Q17" i="32"/>
  <c r="Q21" i="32"/>
  <c r="Q25" i="32"/>
  <c r="Q29" i="32"/>
  <c r="Q33" i="32"/>
  <c r="Q37" i="32"/>
  <c r="Q41" i="32"/>
  <c r="Q45" i="32"/>
  <c r="Q49" i="32"/>
  <c r="Q53" i="32"/>
  <c r="Q57" i="32"/>
  <c r="Q61" i="32"/>
  <c r="Q65" i="32"/>
  <c r="P10" i="32"/>
  <c r="P14" i="32"/>
  <c r="P18" i="32"/>
  <c r="P22" i="32"/>
  <c r="P26" i="32"/>
  <c r="P30" i="32"/>
  <c r="P34" i="32"/>
  <c r="P38" i="32"/>
  <c r="P42" i="32"/>
  <c r="P46" i="32"/>
  <c r="P50" i="32"/>
  <c r="P54" i="32"/>
  <c r="P58" i="32"/>
  <c r="P62" i="32"/>
  <c r="P7" i="32"/>
  <c r="O11" i="32"/>
  <c r="O15" i="32"/>
  <c r="O19" i="32"/>
  <c r="O23" i="32"/>
  <c r="O27" i="32"/>
  <c r="O31" i="32"/>
  <c r="O35" i="32"/>
  <c r="O39" i="32"/>
  <c r="O43" i="32"/>
  <c r="O47" i="32"/>
  <c r="O51" i="32"/>
  <c r="O55" i="32"/>
  <c r="O59" i="32"/>
  <c r="O63" i="32"/>
  <c r="N8" i="32"/>
  <c r="N12" i="32"/>
  <c r="N16" i="32"/>
  <c r="N20" i="32"/>
  <c r="N24" i="32"/>
  <c r="N28" i="32"/>
  <c r="N32" i="32"/>
  <c r="N36" i="32"/>
  <c r="N40" i="32"/>
  <c r="N44" i="32"/>
  <c r="N48" i="32"/>
  <c r="N52" i="32"/>
  <c r="N56" i="32"/>
  <c r="N60" i="32"/>
  <c r="N64" i="32"/>
  <c r="M9" i="32"/>
  <c r="M13" i="32"/>
  <c r="M17" i="32"/>
  <c r="M21" i="32"/>
  <c r="M25" i="32"/>
  <c r="M29" i="32"/>
  <c r="M33" i="32"/>
  <c r="M37" i="32"/>
  <c r="M41" i="32"/>
  <c r="M45" i="32"/>
  <c r="M49" i="32"/>
  <c r="M53" i="32"/>
  <c r="M57" i="32"/>
  <c r="M61" i="32"/>
  <c r="M65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R54" i="32"/>
  <c r="Q11" i="32"/>
  <c r="Q27" i="32"/>
  <c r="Q43" i="32"/>
  <c r="Q59" i="32"/>
  <c r="P16" i="32"/>
  <c r="P32" i="32"/>
  <c r="P48" i="32"/>
  <c r="P64" i="32"/>
  <c r="O21" i="32"/>
  <c r="O37" i="32"/>
  <c r="O53" i="32"/>
  <c r="N10" i="32"/>
  <c r="N26" i="32"/>
  <c r="N42" i="32"/>
  <c r="N58" i="32"/>
  <c r="M15" i="32"/>
  <c r="M31" i="32"/>
  <c r="M47" i="32"/>
  <c r="M63" i="32"/>
  <c r="L20" i="32"/>
  <c r="L36" i="32"/>
  <c r="L52" i="32"/>
  <c r="L7" i="32"/>
  <c r="K15" i="32"/>
  <c r="K21" i="32"/>
  <c r="K26" i="32"/>
  <c r="K31" i="32"/>
  <c r="K37" i="32"/>
  <c r="K42" i="32"/>
  <c r="K47" i="32"/>
  <c r="K52" i="32"/>
  <c r="K56" i="32"/>
  <c r="K60" i="32"/>
  <c r="K64" i="32"/>
  <c r="J9" i="32"/>
  <c r="J13" i="32"/>
  <c r="J17" i="32"/>
  <c r="J21" i="32"/>
  <c r="J25" i="32"/>
  <c r="J29" i="32"/>
  <c r="J33" i="32"/>
  <c r="J37" i="32"/>
  <c r="J41" i="32"/>
  <c r="J45" i="32"/>
  <c r="J49" i="32"/>
  <c r="J53" i="32"/>
  <c r="J57" i="32"/>
  <c r="J61" i="32"/>
  <c r="J65" i="32"/>
  <c r="I10" i="32"/>
  <c r="I14" i="32"/>
  <c r="I18" i="32"/>
  <c r="I22" i="32"/>
  <c r="I26" i="32"/>
  <c r="I30" i="32"/>
  <c r="I34" i="32"/>
  <c r="I38" i="32"/>
  <c r="I42" i="32"/>
  <c r="I46" i="32"/>
  <c r="I50" i="32"/>
  <c r="I54" i="32"/>
  <c r="I58" i="32"/>
  <c r="I62" i="32"/>
  <c r="I7" i="32"/>
  <c r="H11" i="32"/>
  <c r="H15" i="32"/>
  <c r="H19" i="32"/>
  <c r="H23" i="32"/>
  <c r="H27" i="32"/>
  <c r="H31" i="32"/>
  <c r="H35" i="32"/>
  <c r="H39" i="32"/>
  <c r="H43" i="32"/>
  <c r="H47" i="32"/>
  <c r="H51" i="32"/>
  <c r="H55" i="32"/>
  <c r="H59" i="32"/>
  <c r="H63" i="32"/>
  <c r="G8" i="32"/>
  <c r="G12" i="32"/>
  <c r="G16" i="32"/>
  <c r="G20" i="32"/>
  <c r="G24" i="32"/>
  <c r="G28" i="32"/>
  <c r="G32" i="32"/>
  <c r="R58" i="32"/>
  <c r="Q15" i="32"/>
  <c r="Q31" i="32"/>
  <c r="Q47" i="32"/>
  <c r="Q63" i="32"/>
  <c r="P20" i="32"/>
  <c r="P36" i="32"/>
  <c r="P52" i="32"/>
  <c r="O9" i="32"/>
  <c r="O25" i="32"/>
  <c r="O41" i="32"/>
  <c r="O57" i="32"/>
  <c r="N14" i="32"/>
  <c r="N30" i="32"/>
  <c r="N46" i="32"/>
  <c r="N62" i="32"/>
  <c r="M19" i="32"/>
  <c r="M35" i="32"/>
  <c r="M51" i="32"/>
  <c r="L8" i="32"/>
  <c r="L24" i="32"/>
  <c r="L40" i="32"/>
  <c r="L56" i="32"/>
  <c r="K9" i="32"/>
  <c r="K17" i="32"/>
  <c r="K22" i="32"/>
  <c r="K27" i="32"/>
  <c r="K33" i="32"/>
  <c r="K38" i="32"/>
  <c r="K43" i="32"/>
  <c r="K49" i="32"/>
  <c r="K53" i="32"/>
  <c r="K57" i="32"/>
  <c r="K61" i="32"/>
  <c r="K65" i="32"/>
  <c r="J10" i="32"/>
  <c r="J14" i="32"/>
  <c r="J18" i="32"/>
  <c r="J22" i="32"/>
  <c r="J26" i="32"/>
  <c r="J30" i="32"/>
  <c r="J34" i="32"/>
  <c r="J38" i="32"/>
  <c r="J42" i="32"/>
  <c r="J46" i="32"/>
  <c r="J50" i="32"/>
  <c r="J54" i="32"/>
  <c r="J58" i="32"/>
  <c r="J62" i="32"/>
  <c r="J7" i="32"/>
  <c r="I11" i="32"/>
  <c r="I15" i="32"/>
  <c r="I19" i="32"/>
  <c r="I23" i="32"/>
  <c r="I27" i="32"/>
  <c r="I31" i="32"/>
  <c r="I35" i="32"/>
  <c r="I39" i="32"/>
  <c r="I43" i="32"/>
  <c r="I47" i="32"/>
  <c r="I51" i="32"/>
  <c r="I55" i="32"/>
  <c r="I59" i="32"/>
  <c r="I63" i="32"/>
  <c r="H8" i="32"/>
  <c r="H12" i="32"/>
  <c r="H16" i="32"/>
  <c r="H20" i="32"/>
  <c r="H24" i="32"/>
  <c r="H28" i="32"/>
  <c r="H32" i="32"/>
  <c r="H36" i="32"/>
  <c r="H40" i="32"/>
  <c r="H44" i="32"/>
  <c r="H48" i="32"/>
  <c r="H52" i="32"/>
  <c r="H56" i="32"/>
  <c r="H60" i="32"/>
  <c r="H64" i="32"/>
  <c r="G9" i="32"/>
  <c r="G13" i="32"/>
  <c r="G17" i="32"/>
  <c r="G21" i="32"/>
  <c r="G25" i="32"/>
  <c r="R46" i="32"/>
  <c r="R62" i="32"/>
  <c r="Q19" i="32"/>
  <c r="Q35" i="32"/>
  <c r="Q51" i="32"/>
  <c r="P8" i="32"/>
  <c r="P24" i="32"/>
  <c r="P40" i="32"/>
  <c r="P56" i="32"/>
  <c r="O13" i="32"/>
  <c r="O29" i="32"/>
  <c r="O45" i="32"/>
  <c r="O61" i="32"/>
  <c r="N18" i="32"/>
  <c r="N34" i="32"/>
  <c r="N50" i="32"/>
  <c r="N7" i="32"/>
  <c r="M23" i="32"/>
  <c r="M39" i="32"/>
  <c r="M55" i="32"/>
  <c r="L12" i="32"/>
  <c r="L28" i="32"/>
  <c r="L44" i="32"/>
  <c r="L60" i="32"/>
  <c r="K11" i="32"/>
  <c r="K18" i="32"/>
  <c r="K23" i="32"/>
  <c r="K29" i="32"/>
  <c r="K34" i="32"/>
  <c r="K39" i="32"/>
  <c r="K45" i="32"/>
  <c r="K50" i="32"/>
  <c r="K54" i="32"/>
  <c r="K58" i="32"/>
  <c r="K62" i="32"/>
  <c r="K7" i="32"/>
  <c r="J11" i="32"/>
  <c r="J15" i="32"/>
  <c r="J19" i="32"/>
  <c r="J23" i="32"/>
  <c r="J27" i="32"/>
  <c r="J31" i="32"/>
  <c r="J35" i="32"/>
  <c r="J39" i="32"/>
  <c r="J43" i="32"/>
  <c r="J47" i="32"/>
  <c r="J51" i="32"/>
  <c r="J55" i="32"/>
  <c r="J59" i="32"/>
  <c r="R50" i="32"/>
  <c r="R7" i="32"/>
  <c r="Q23" i="32"/>
  <c r="Q39" i="32"/>
  <c r="Q55" i="32"/>
  <c r="P12" i="32"/>
  <c r="P28" i="32"/>
  <c r="P44" i="32"/>
  <c r="P60" i="32"/>
  <c r="O17" i="32"/>
  <c r="O33" i="32"/>
  <c r="O49" i="32"/>
  <c r="O65" i="32"/>
  <c r="N22" i="32"/>
  <c r="N38" i="32"/>
  <c r="N54" i="32"/>
  <c r="M11" i="32"/>
  <c r="M27" i="32"/>
  <c r="M43" i="32"/>
  <c r="M59" i="32"/>
  <c r="L16" i="32"/>
  <c r="L32" i="32"/>
  <c r="L48" i="32"/>
  <c r="L64" i="32"/>
  <c r="K13" i="32"/>
  <c r="K19" i="32"/>
  <c r="K25" i="32"/>
  <c r="K30" i="32"/>
  <c r="K35" i="32"/>
  <c r="K41" i="32"/>
  <c r="K46" i="32"/>
  <c r="K51" i="32"/>
  <c r="K55" i="32"/>
  <c r="K59" i="32"/>
  <c r="K63" i="32"/>
  <c r="J8" i="32"/>
  <c r="J12" i="32"/>
  <c r="J16" i="32"/>
  <c r="J20" i="32"/>
  <c r="J24" i="32"/>
  <c r="J28" i="32"/>
  <c r="J32" i="32"/>
  <c r="J36" i="32"/>
  <c r="J40" i="32"/>
  <c r="J44" i="32"/>
  <c r="J48" i="32"/>
  <c r="J52" i="32"/>
  <c r="J56" i="32"/>
  <c r="J60" i="32"/>
  <c r="J64" i="32"/>
  <c r="I9" i="32"/>
  <c r="I13" i="32"/>
  <c r="I17" i="32"/>
  <c r="I21" i="32"/>
  <c r="I25" i="32"/>
  <c r="I29" i="32"/>
  <c r="I33" i="32"/>
  <c r="I37" i="32"/>
  <c r="I41" i="32"/>
  <c r="I45" i="32"/>
  <c r="I49" i="32"/>
  <c r="I53" i="32"/>
  <c r="I57" i="32"/>
  <c r="I61" i="32"/>
  <c r="I65" i="32"/>
  <c r="H10" i="32"/>
  <c r="H14" i="32"/>
  <c r="H18" i="32"/>
  <c r="H22" i="32"/>
  <c r="H26" i="32"/>
  <c r="H30" i="32"/>
  <c r="H34" i="32"/>
  <c r="H38" i="32"/>
  <c r="H42" i="32"/>
  <c r="H46" i="32"/>
  <c r="H50" i="32"/>
  <c r="H54" i="32"/>
  <c r="H58" i="32"/>
  <c r="H62" i="32"/>
  <c r="H7" i="32"/>
  <c r="G11" i="32"/>
  <c r="G15" i="32"/>
  <c r="G19" i="32"/>
  <c r="G23" i="32"/>
  <c r="G27" i="32"/>
  <c r="G31" i="32"/>
  <c r="G35" i="32"/>
  <c r="I12" i="32"/>
  <c r="I28" i="32"/>
  <c r="I44" i="32"/>
  <c r="I60" i="32"/>
  <c r="H17" i="32"/>
  <c r="H33" i="32"/>
  <c r="H49" i="32"/>
  <c r="H65" i="32"/>
  <c r="G22" i="32"/>
  <c r="G33" i="32"/>
  <c r="G38" i="32"/>
  <c r="G42" i="32"/>
  <c r="G46" i="32"/>
  <c r="G50" i="32"/>
  <c r="G54" i="32"/>
  <c r="G58" i="32"/>
  <c r="G62" i="32"/>
  <c r="G7" i="32"/>
  <c r="F20" i="32"/>
  <c r="F24" i="32"/>
  <c r="F28" i="32"/>
  <c r="F32" i="32"/>
  <c r="F36" i="32"/>
  <c r="F40" i="32"/>
  <c r="F44" i="32"/>
  <c r="F48" i="32"/>
  <c r="F52" i="32"/>
  <c r="F56" i="32"/>
  <c r="F60" i="32"/>
  <c r="F64" i="32"/>
  <c r="F10" i="32"/>
  <c r="F14" i="32"/>
  <c r="I16" i="32"/>
  <c r="I32" i="32"/>
  <c r="J63" i="32"/>
  <c r="I20" i="32"/>
  <c r="I36" i="32"/>
  <c r="I52" i="32"/>
  <c r="H9" i="32"/>
  <c r="H25" i="32"/>
  <c r="H41" i="32"/>
  <c r="H57" i="32"/>
  <c r="G14" i="32"/>
  <c r="G29" i="32"/>
  <c r="G36" i="32"/>
  <c r="G40" i="32"/>
  <c r="G44" i="32"/>
  <c r="G48" i="32"/>
  <c r="G52" i="32"/>
  <c r="G56" i="32"/>
  <c r="G60" i="32"/>
  <c r="G64" i="32"/>
  <c r="F18" i="32"/>
  <c r="F22" i="32"/>
  <c r="F26" i="32"/>
  <c r="F30" i="32"/>
  <c r="F34" i="32"/>
  <c r="F38" i="32"/>
  <c r="F42" i="32"/>
  <c r="F46" i="32"/>
  <c r="F50" i="32"/>
  <c r="F54" i="32"/>
  <c r="F58" i="32"/>
  <c r="F62" i="32"/>
  <c r="F8" i="32"/>
  <c r="F12" i="32"/>
  <c r="F16" i="32"/>
  <c r="I8" i="32"/>
  <c r="I24" i="32"/>
  <c r="I40" i="32"/>
  <c r="I56" i="32"/>
  <c r="H13" i="32"/>
  <c r="H29" i="32"/>
  <c r="H45" i="32"/>
  <c r="H61" i="32"/>
  <c r="G18" i="32"/>
  <c r="G30" i="32"/>
  <c r="G37" i="32"/>
  <c r="G41" i="32"/>
  <c r="G45" i="32"/>
  <c r="G49" i="32"/>
  <c r="G53" i="32"/>
  <c r="G57" i="32"/>
  <c r="G61" i="32"/>
  <c r="G65" i="32"/>
  <c r="F19" i="32"/>
  <c r="F23" i="32"/>
  <c r="F27" i="32"/>
  <c r="F31" i="32"/>
  <c r="F35" i="32"/>
  <c r="F39" i="32"/>
  <c r="F43" i="32"/>
  <c r="F47" i="32"/>
  <c r="F51" i="32"/>
  <c r="F55" i="32"/>
  <c r="F59" i="32"/>
  <c r="F63" i="32"/>
  <c r="F9" i="32"/>
  <c r="F13" i="32"/>
  <c r="F7" i="32"/>
  <c r="H21" i="32"/>
  <c r="G26" i="32"/>
  <c r="G47" i="32"/>
  <c r="G63" i="32"/>
  <c r="F29" i="32"/>
  <c r="F45" i="32"/>
  <c r="F61" i="32"/>
  <c r="H37" i="32"/>
  <c r="G34" i="32"/>
  <c r="G51" i="32"/>
  <c r="F17" i="32"/>
  <c r="F33" i="32"/>
  <c r="F49" i="32"/>
  <c r="F65" i="32"/>
  <c r="I64" i="32"/>
  <c r="G10" i="32"/>
  <c r="G43" i="32"/>
  <c r="G59" i="32"/>
  <c r="F25" i="32"/>
  <c r="F41" i="32"/>
  <c r="F57" i="32"/>
  <c r="F15" i="32"/>
  <c r="G39" i="32"/>
  <c r="F53" i="32"/>
  <c r="G55" i="32"/>
  <c r="F11" i="32"/>
  <c r="I48" i="32"/>
  <c r="F21" i="32"/>
  <c r="H53" i="32"/>
  <c r="F37" i="32"/>
  <c r="AP64" i="17"/>
  <c r="AD4453" i="9"/>
  <c r="AD4457" i="9"/>
  <c r="AD4626" i="9"/>
  <c r="AD5125" i="9"/>
  <c r="AD5129" i="9"/>
  <c r="AD4454" i="9"/>
  <c r="AD4458" i="9"/>
  <c r="AD4627" i="9"/>
  <c r="AD5126" i="9"/>
  <c r="AD5303" i="9"/>
  <c r="AD4455" i="9"/>
  <c r="AD4459" i="9"/>
  <c r="AD4628" i="9"/>
  <c r="AD5127" i="9"/>
  <c r="AD5304" i="9"/>
  <c r="AD4456" i="9"/>
  <c r="AD4625" i="9"/>
  <c r="AD4758" i="9"/>
  <c r="AD5128" i="9"/>
  <c r="AD4475" i="9"/>
  <c r="AD4479" i="9"/>
  <c r="AD4939" i="9"/>
  <c r="AD5109" i="9"/>
  <c r="AD5113" i="9"/>
  <c r="AD5288" i="9"/>
  <c r="AD4476" i="9"/>
  <c r="AD4480" i="9"/>
  <c r="AD4940" i="9"/>
  <c r="AD5110" i="9"/>
  <c r="AD5114" i="9"/>
  <c r="AD5289" i="9"/>
  <c r="AD4477" i="9"/>
  <c r="AD4941" i="9"/>
  <c r="AD5111" i="9"/>
  <c r="AD5290" i="9"/>
  <c r="AD4474" i="9"/>
  <c r="AD4478" i="9"/>
  <c r="AD4938" i="9"/>
  <c r="AD5108" i="9"/>
  <c r="AD5112" i="9"/>
  <c r="AD5287" i="9"/>
  <c r="AD4461" i="9"/>
  <c r="AD4629" i="9"/>
  <c r="AD4633" i="9"/>
  <c r="AD4922" i="9"/>
  <c r="AD4926" i="9"/>
  <c r="AD5093" i="9"/>
  <c r="AD5274" i="9"/>
  <c r="AD5278" i="9"/>
  <c r="AD5275" i="9"/>
  <c r="AD4631" i="9"/>
  <c r="AD4924" i="9"/>
  <c r="AD5091" i="9"/>
  <c r="AD5095" i="9"/>
  <c r="AD5276" i="9"/>
  <c r="AD4634" i="9"/>
  <c r="AD5094" i="9"/>
  <c r="AD4460" i="9"/>
  <c r="AD4632" i="9"/>
  <c r="AD4765" i="9"/>
  <c r="AD4925" i="9"/>
  <c r="AD5092" i="9"/>
  <c r="AD5273" i="9"/>
  <c r="AD5277" i="9"/>
  <c r="AD4630" i="9"/>
  <c r="AD4923" i="9"/>
  <c r="AD5090" i="9"/>
  <c r="AD4345" i="9"/>
  <c r="AD4381" i="9"/>
  <c r="AD4385" i="9"/>
  <c r="AD4537" i="9"/>
  <c r="AD4342" i="9"/>
  <c r="AD4346" i="9"/>
  <c r="AD4382" i="9"/>
  <c r="AD4386" i="9"/>
  <c r="AD4538" i="9"/>
  <c r="AD4343" i="9"/>
  <c r="AD4347" i="9"/>
  <c r="AD4383" i="9"/>
  <c r="AD4387" i="9"/>
  <c r="AD4539" i="9"/>
  <c r="AD4542" i="9"/>
  <c r="AD4692" i="9"/>
  <c r="AD4832" i="9"/>
  <c r="AD4836" i="9"/>
  <c r="AD4344" i="9"/>
  <c r="AD4536" i="9"/>
  <c r="AD4693" i="9"/>
  <c r="AD4348" i="9"/>
  <c r="AD4540" i="9"/>
  <c r="AD4690" i="9"/>
  <c r="AD4694" i="9"/>
  <c r="AD4384" i="9"/>
  <c r="AD4835" i="9"/>
  <c r="AD4541" i="9"/>
  <c r="AD4831" i="9"/>
  <c r="AD4837" i="9"/>
  <c r="AD4691" i="9"/>
  <c r="AD4833" i="9"/>
  <c r="AD5352" i="9"/>
  <c r="AD5356" i="9"/>
  <c r="AD5353" i="9"/>
  <c r="AD5357" i="9"/>
  <c r="AD4834" i="9"/>
  <c r="AD5354" i="9"/>
  <c r="AD5355" i="9"/>
  <c r="AD4429" i="9"/>
  <c r="AD4433" i="9"/>
  <c r="AD4430" i="9"/>
  <c r="AD4434" i="9"/>
  <c r="AD4431" i="9"/>
  <c r="AD4435" i="9"/>
  <c r="AD4603" i="9"/>
  <c r="AD4607" i="9"/>
  <c r="AD4606" i="9"/>
  <c r="AD4604" i="9"/>
  <c r="AD5069" i="9"/>
  <c r="AD5249" i="9"/>
  <c r="AD5253" i="9"/>
  <c r="AD4605" i="9"/>
  <c r="AD5070" i="9"/>
  <c r="AD5067" i="9"/>
  <c r="AD5071" i="9"/>
  <c r="AD5251" i="9"/>
  <c r="AD4432" i="9"/>
  <c r="AD5247" i="9"/>
  <c r="AD5252" i="9"/>
  <c r="AD5068" i="9"/>
  <c r="AD5248" i="9"/>
  <c r="AD5250" i="9"/>
  <c r="AD4489" i="9"/>
  <c r="AD4490" i="9"/>
  <c r="AD4487" i="9"/>
  <c r="AD4491" i="9"/>
  <c r="AD4643" i="9"/>
  <c r="AD4646" i="9"/>
  <c r="AD4488" i="9"/>
  <c r="AD4492" i="9"/>
  <c r="AD4644" i="9"/>
  <c r="AD4645" i="9"/>
  <c r="AD4767" i="9"/>
  <c r="AD4421" i="9"/>
  <c r="AD4583" i="9"/>
  <c r="AD4585" i="9"/>
  <c r="AD4581" i="9"/>
  <c r="AD4586" i="9"/>
  <c r="AD4582" i="9"/>
  <c r="AD5237" i="9"/>
  <c r="AD4584" i="9"/>
  <c r="AD5235" i="9"/>
  <c r="AD5236" i="9"/>
  <c r="AD5238" i="9"/>
  <c r="AD5234" i="9"/>
  <c r="AD4437" i="9"/>
  <c r="AD4438" i="9"/>
  <c r="AD4439" i="9"/>
  <c r="AD4436" i="9"/>
  <c r="AD4440" i="9"/>
  <c r="AD4318" i="9"/>
  <c r="AD4319" i="9"/>
  <c r="AD4663" i="9"/>
  <c r="AD4662" i="9"/>
  <c r="AD4664" i="9"/>
  <c r="AD4973" i="9"/>
  <c r="AD4972" i="9"/>
  <c r="AD4417" i="9"/>
  <c r="AD4418" i="9"/>
  <c r="AD4419" i="9"/>
  <c r="AD4587" i="9"/>
  <c r="AD4591" i="9"/>
  <c r="AD4420" i="9"/>
  <c r="AD4590" i="9"/>
  <c r="AD4756" i="9"/>
  <c r="AD4592" i="9"/>
  <c r="AD4588" i="9"/>
  <c r="AD5225" i="9"/>
  <c r="AD4416" i="9"/>
  <c r="AD4589" i="9"/>
  <c r="AD5224" i="9"/>
  <c r="AD5226" i="9"/>
  <c r="AD5227" i="9"/>
  <c r="AD5228" i="9"/>
  <c r="AD4361" i="9"/>
  <c r="AD4362" i="9"/>
  <c r="AD4680" i="9"/>
  <c r="AD4800" i="9"/>
  <c r="AD4804" i="9"/>
  <c r="AD4360" i="9"/>
  <c r="AD4681" i="9"/>
  <c r="AD4678" i="9"/>
  <c r="AD4682" i="9"/>
  <c r="AD4683" i="9"/>
  <c r="AD4803" i="9"/>
  <c r="AD4993" i="9"/>
  <c r="AD5165" i="9"/>
  <c r="AD5169" i="9"/>
  <c r="AD4799" i="9"/>
  <c r="AD4805" i="9"/>
  <c r="AD4994" i="9"/>
  <c r="AD4801" i="9"/>
  <c r="AD4991" i="9"/>
  <c r="AD4995" i="9"/>
  <c r="AD4802" i="9"/>
  <c r="AD5166" i="9"/>
  <c r="AD5384" i="9"/>
  <c r="AD5167" i="9"/>
  <c r="AD5377" i="9"/>
  <c r="AD5385" i="9"/>
  <c r="AD5168" i="9"/>
  <c r="AD5386" i="9"/>
  <c r="AD4679" i="9"/>
  <c r="AD4992" i="9"/>
  <c r="AD5383" i="9"/>
  <c r="AD5387" i="9"/>
  <c r="AD4759" i="9"/>
  <c r="AD4897" i="9"/>
  <c r="AD5065" i="9"/>
  <c r="AD5241" i="9"/>
  <c r="AD5245" i="9"/>
  <c r="AD4898" i="9"/>
  <c r="AD5062" i="9"/>
  <c r="AD5066" i="9"/>
  <c r="AD4899" i="9"/>
  <c r="AD5063" i="9"/>
  <c r="AD4896" i="9"/>
  <c r="AD5240" i="9"/>
  <c r="AD4900" i="9"/>
  <c r="AD5064" i="9"/>
  <c r="AD5242" i="9"/>
  <c r="AD5243" i="9"/>
  <c r="AD5239" i="9"/>
  <c r="AD5244" i="9"/>
  <c r="AD4889" i="9"/>
  <c r="AD4893" i="9"/>
  <c r="AD5057" i="9"/>
  <c r="AD5061" i="9"/>
  <c r="AD4890" i="9"/>
  <c r="AD4894" i="9"/>
  <c r="AD5058" i="9"/>
  <c r="AD4891" i="9"/>
  <c r="AD4895" i="9"/>
  <c r="AD5059" i="9"/>
  <c r="AD5060" i="9"/>
  <c r="AD4892" i="9"/>
  <c r="AD4373" i="9"/>
  <c r="AD4370" i="9"/>
  <c r="AD4371" i="9"/>
  <c r="AD4559" i="9"/>
  <c r="AD4372" i="9"/>
  <c r="AD4558" i="9"/>
  <c r="AD4724" i="9"/>
  <c r="AD4840" i="9"/>
  <c r="AD4560" i="9"/>
  <c r="AD4725" i="9"/>
  <c r="AD4556" i="9"/>
  <c r="AD4561" i="9"/>
  <c r="AD4726" i="9"/>
  <c r="AD4557" i="9"/>
  <c r="AD4841" i="9"/>
  <c r="AD4562" i="9"/>
  <c r="AD4838" i="9"/>
  <c r="AD4727" i="9"/>
  <c r="AD4839" i="9"/>
  <c r="AD4501" i="9"/>
  <c r="AD4502" i="9"/>
  <c r="AD4499" i="9"/>
  <c r="AD4503" i="9"/>
  <c r="AD4595" i="9"/>
  <c r="AD4500" i="9"/>
  <c r="AD4652" i="9"/>
  <c r="AD4768" i="9"/>
  <c r="AD4653" i="9"/>
  <c r="AD4593" i="9"/>
  <c r="AD4654" i="9"/>
  <c r="AD4957" i="9"/>
  <c r="AD4958" i="9"/>
  <c r="AD4955" i="9"/>
  <c r="AD4959" i="9"/>
  <c r="AD5312" i="9"/>
  <c r="AD5316" i="9"/>
  <c r="AD4594" i="9"/>
  <c r="AD5313" i="9"/>
  <c r="AD5317" i="9"/>
  <c r="AD4956" i="9"/>
  <c r="AD5314" i="9"/>
  <c r="AD5311" i="9"/>
  <c r="AD5315" i="9"/>
  <c r="AD4481" i="9"/>
  <c r="AD4485" i="9"/>
  <c r="AD4482" i="9"/>
  <c r="AD4486" i="9"/>
  <c r="AD4483" i="9"/>
  <c r="AD4639" i="9"/>
  <c r="AD4484" i="9"/>
  <c r="AD4641" i="9"/>
  <c r="AD4642" i="9"/>
  <c r="AD4638" i="9"/>
  <c r="AD4949" i="9"/>
  <c r="AD4946" i="9"/>
  <c r="AD4950" i="9"/>
  <c r="AD4947" i="9"/>
  <c r="AD4948" i="9"/>
  <c r="AD4640" i="9"/>
  <c r="AD4441" i="9"/>
  <c r="AD4445" i="9"/>
  <c r="AD4442" i="9"/>
  <c r="AD4446" i="9"/>
  <c r="AD4443" i="9"/>
  <c r="AD4611" i="9"/>
  <c r="AD4615" i="9"/>
  <c r="AD4612" i="9"/>
  <c r="AD4760" i="9"/>
  <c r="AD4613" i="9"/>
  <c r="AD4444" i="9"/>
  <c r="AD4614" i="9"/>
  <c r="AD4905" i="9"/>
  <c r="AD4933" i="9"/>
  <c r="AD4937" i="9"/>
  <c r="AD5077" i="9"/>
  <c r="AD5261" i="9"/>
  <c r="AD5265" i="9"/>
  <c r="AD4902" i="9"/>
  <c r="AD4906" i="9"/>
  <c r="AD4934" i="9"/>
  <c r="AD5078" i="9"/>
  <c r="AD4903" i="9"/>
  <c r="AD4907" i="9"/>
  <c r="AD4935" i="9"/>
  <c r="AD5075" i="9"/>
  <c r="AD5079" i="9"/>
  <c r="AD5076" i="9"/>
  <c r="AD5262" i="9"/>
  <c r="AD5080" i="9"/>
  <c r="AD5263" i="9"/>
  <c r="AD4616" i="9"/>
  <c r="AD4904" i="9"/>
  <c r="AD4936" i="9"/>
  <c r="AD5264" i="9"/>
  <c r="AD5260" i="9"/>
  <c r="AD4901" i="9"/>
  <c r="AD5073" i="9"/>
  <c r="AD5257" i="9"/>
  <c r="AD5074" i="9"/>
  <c r="AD5086" i="9"/>
  <c r="AD5087" i="9"/>
  <c r="AD5256" i="9"/>
  <c r="AD5258" i="9"/>
  <c r="AD5254" i="9"/>
  <c r="AD5259" i="9"/>
  <c r="AD5072" i="9"/>
  <c r="AD5255" i="9"/>
  <c r="AD4349" i="9"/>
  <c r="AD4353" i="9"/>
  <c r="AD4350" i="9"/>
  <c r="AD4351" i="9"/>
  <c r="AD4696" i="9"/>
  <c r="AD4700" i="9"/>
  <c r="AD4808" i="9"/>
  <c r="AD4812" i="9"/>
  <c r="AD4697" i="9"/>
  <c r="AD4701" i="9"/>
  <c r="AD4698" i="9"/>
  <c r="AD4702" i="9"/>
  <c r="AD4699" i="9"/>
  <c r="AD4809" i="9"/>
  <c r="AD4997" i="9"/>
  <c r="AD5173" i="9"/>
  <c r="AD4810" i="9"/>
  <c r="AD4352" i="9"/>
  <c r="AD4806" i="9"/>
  <c r="AD4811" i="9"/>
  <c r="AD4695" i="9"/>
  <c r="AD4996" i="9"/>
  <c r="AD5171" i="9"/>
  <c r="AD5360" i="9"/>
  <c r="AD4807" i="9"/>
  <c r="AD5172" i="9"/>
  <c r="AD5361" i="9"/>
  <c r="AD5174" i="9"/>
  <c r="AD5358" i="9"/>
  <c r="AD5362" i="9"/>
  <c r="AD5170" i="9"/>
  <c r="AD5359" i="9"/>
  <c r="AD5363" i="9"/>
  <c r="AD4449" i="9"/>
  <c r="AD4450" i="9"/>
  <c r="AD4447" i="9"/>
  <c r="AD4451" i="9"/>
  <c r="AD4619" i="9"/>
  <c r="AD4452" i="9"/>
  <c r="AD4617" i="9"/>
  <c r="AD4622" i="9"/>
  <c r="AD4618" i="9"/>
  <c r="AD4761" i="9"/>
  <c r="AD4620" i="9"/>
  <c r="AD4762" i="9"/>
  <c r="AD4448" i="9"/>
  <c r="AD4621" i="9"/>
  <c r="AD4909" i="9"/>
  <c r="AD4913" i="9"/>
  <c r="AD5081" i="9"/>
  <c r="AD5085" i="9"/>
  <c r="AD5269" i="9"/>
  <c r="AD4910" i="9"/>
  <c r="AD4914" i="9"/>
  <c r="AD5082" i="9"/>
  <c r="AD4911" i="9"/>
  <c r="AD4912" i="9"/>
  <c r="AD5267" i="9"/>
  <c r="AD5268" i="9"/>
  <c r="AD5083" i="9"/>
  <c r="AD5270" i="9"/>
  <c r="AD4908" i="9"/>
  <c r="AD5084" i="9"/>
  <c r="AD5266" i="9"/>
  <c r="AD4322" i="9"/>
  <c r="AD4323" i="9"/>
  <c r="AD4792" i="9"/>
  <c r="AD4793" i="9"/>
  <c r="AD4981" i="9"/>
  <c r="AD5145" i="9"/>
  <c r="AD4789" i="9"/>
  <c r="AD4982" i="9"/>
  <c r="AD4790" i="9"/>
  <c r="AD4983" i="9"/>
  <c r="AD4980" i="9"/>
  <c r="AD5144" i="9"/>
  <c r="AD5336" i="9"/>
  <c r="AD5146" i="9"/>
  <c r="AD5333" i="9"/>
  <c r="AD5337" i="9"/>
  <c r="AD4791" i="9"/>
  <c r="AD5334" i="9"/>
  <c r="AD5338" i="9"/>
  <c r="AD5143" i="9"/>
  <c r="AD5335" i="9"/>
  <c r="AD4728" i="9"/>
  <c r="AD4732" i="9"/>
  <c r="AD4844" i="9"/>
  <c r="AD4848" i="9"/>
  <c r="AD4729" i="9"/>
  <c r="AD4733" i="9"/>
  <c r="AD4730" i="9"/>
  <c r="AD4734" i="9"/>
  <c r="AD4731" i="9"/>
  <c r="AD4846" i="9"/>
  <c r="AD5021" i="9"/>
  <c r="AD5025" i="9"/>
  <c r="AD5197" i="9"/>
  <c r="AD4842" i="9"/>
  <c r="AD4847" i="9"/>
  <c r="AD5022" i="9"/>
  <c r="AD4843" i="9"/>
  <c r="AD5023" i="9"/>
  <c r="AD4845" i="9"/>
  <c r="AD5020" i="9"/>
  <c r="AD5024" i="9"/>
  <c r="AD5196" i="9"/>
  <c r="AD4357" i="9"/>
  <c r="AD4354" i="9"/>
  <c r="AD4358" i="9"/>
  <c r="AD4355" i="9"/>
  <c r="AD4359" i="9"/>
  <c r="AD4543" i="9"/>
  <c r="AD4547" i="9"/>
  <c r="AD4356" i="9"/>
  <c r="AD4704" i="9"/>
  <c r="AD4708" i="9"/>
  <c r="AD4816" i="9"/>
  <c r="AD4544" i="9"/>
  <c r="AD4705" i="9"/>
  <c r="AD4709" i="9"/>
  <c r="AD4545" i="9"/>
  <c r="AD4706" i="9"/>
  <c r="AD4814" i="9"/>
  <c r="AD5001" i="9"/>
  <c r="AD5177" i="9"/>
  <c r="AD4703" i="9"/>
  <c r="AD4815" i="9"/>
  <c r="AD4998" i="9"/>
  <c r="AD4546" i="9"/>
  <c r="AD4707" i="9"/>
  <c r="AD4817" i="9"/>
  <c r="AD4999" i="9"/>
  <c r="AD5176" i="9"/>
  <c r="AD5364" i="9"/>
  <c r="AD5368" i="9"/>
  <c r="AD5000" i="9"/>
  <c r="AD5178" i="9"/>
  <c r="AD5365" i="9"/>
  <c r="AD5369" i="9"/>
  <c r="AD4813" i="9"/>
  <c r="AD5366" i="9"/>
  <c r="AD5175" i="9"/>
  <c r="AD5367" i="9"/>
  <c r="AD4555" i="9"/>
  <c r="AD4553" i="9"/>
  <c r="AD4720" i="9"/>
  <c r="AD4780" i="9"/>
  <c r="AD4554" i="9"/>
  <c r="AD4717" i="9"/>
  <c r="AD4721" i="9"/>
  <c r="AD4718" i="9"/>
  <c r="AD4722" i="9"/>
  <c r="AD4782" i="9"/>
  <c r="AD5013" i="9"/>
  <c r="AD5017" i="9"/>
  <c r="AD5189" i="9"/>
  <c r="AD4719" i="9"/>
  <c r="AD4778" i="9"/>
  <c r="AD5014" i="9"/>
  <c r="AD5018" i="9"/>
  <c r="AD4723" i="9"/>
  <c r="AD4779" i="9"/>
  <c r="AD5015" i="9"/>
  <c r="AD5019" i="9"/>
  <c r="AD4781" i="9"/>
  <c r="AD5192" i="9"/>
  <c r="AD5016" i="9"/>
  <c r="AD5188" i="9"/>
  <c r="AD5190" i="9"/>
  <c r="AD4552" i="9"/>
  <c r="AD5191" i="9"/>
  <c r="AD4305" i="9"/>
  <c r="AD4309" i="9"/>
  <c r="AD4505" i="9"/>
  <c r="AD4306" i="9"/>
  <c r="AD4310" i="9"/>
  <c r="AD4307" i="9"/>
  <c r="AD4308" i="9"/>
  <c r="AD4772" i="9"/>
  <c r="AD4504" i="9"/>
  <c r="AD4769" i="9"/>
  <c r="AD4770" i="9"/>
  <c r="AD4771" i="9"/>
  <c r="AD4961" i="9"/>
  <c r="AD4965" i="9"/>
  <c r="AD5185" i="9"/>
  <c r="AD4773" i="9"/>
  <c r="AD4962" i="9"/>
  <c r="AD4774" i="9"/>
  <c r="AD4963" i="9"/>
  <c r="AD4964" i="9"/>
  <c r="AD5187" i="9"/>
  <c r="AD5184" i="9"/>
  <c r="AD4960" i="9"/>
  <c r="AD5186" i="9"/>
  <c r="AD4325" i="9"/>
  <c r="AD4329" i="9"/>
  <c r="AD4377" i="9"/>
  <c r="AD4521" i="9"/>
  <c r="AD4525" i="9"/>
  <c r="AD4326" i="9"/>
  <c r="AD4374" i="9"/>
  <c r="AD4378" i="9"/>
  <c r="AD4522" i="9"/>
  <c r="AD4526" i="9"/>
  <c r="AD4327" i="9"/>
  <c r="AD4375" i="9"/>
  <c r="AD4379" i="9"/>
  <c r="AD4523" i="9"/>
  <c r="AD4324" i="9"/>
  <c r="AD4796" i="9"/>
  <c r="AD4328" i="9"/>
  <c r="AD4376" i="9"/>
  <c r="AD4380" i="9"/>
  <c r="AD4524" i="9"/>
  <c r="AD4985" i="9"/>
  <c r="AD4794" i="9"/>
  <c r="AD4986" i="9"/>
  <c r="AD4795" i="9"/>
  <c r="AD5340" i="9"/>
  <c r="AD5344" i="9"/>
  <c r="AD4984" i="9"/>
  <c r="AD5341" i="9"/>
  <c r="AD5345" i="9"/>
  <c r="AD5147" i="9"/>
  <c r="AD5342" i="9"/>
  <c r="AD4797" i="9"/>
  <c r="AD5148" i="9"/>
  <c r="AD5339" i="9"/>
  <c r="AD5343" i="9"/>
  <c r="AD4397" i="9"/>
  <c r="AD4401" i="9"/>
  <c r="AD4398" i="9"/>
  <c r="AD4395" i="9"/>
  <c r="AD4399" i="9"/>
  <c r="AD4748" i="9"/>
  <c r="AD4752" i="9"/>
  <c r="AD4749" i="9"/>
  <c r="AD4753" i="9"/>
  <c r="AD4396" i="9"/>
  <c r="AD4750" i="9"/>
  <c r="AD4754" i="9"/>
  <c r="AD4747" i="9"/>
  <c r="AD4869" i="9"/>
  <c r="AD4873" i="9"/>
  <c r="AD5041" i="9"/>
  <c r="AD5045" i="9"/>
  <c r="AD5217" i="9"/>
  <c r="AD4400" i="9"/>
  <c r="AD4751" i="9"/>
  <c r="AD4870" i="9"/>
  <c r="AD4874" i="9"/>
  <c r="AD5042" i="9"/>
  <c r="AD5046" i="9"/>
  <c r="AD4871" i="9"/>
  <c r="AD4875" i="9"/>
  <c r="AD5043" i="9"/>
  <c r="AD5044" i="9"/>
  <c r="AD5404" i="9"/>
  <c r="AD5408" i="9"/>
  <c r="AD5215" i="9"/>
  <c r="AD5405" i="9"/>
  <c r="AD5409" i="9"/>
  <c r="AD4872" i="9"/>
  <c r="AD5216" i="9"/>
  <c r="AD5406" i="9"/>
  <c r="AD5410" i="9"/>
  <c r="AD4876" i="9"/>
  <c r="AD5040" i="9"/>
  <c r="AD5407" i="9"/>
  <c r="AD4469" i="9"/>
  <c r="AD4473" i="9"/>
  <c r="AD4470" i="9"/>
  <c r="AD4471" i="9"/>
  <c r="AD4472" i="9"/>
  <c r="AD4596" i="9"/>
  <c r="AD4597" i="9"/>
  <c r="AD4608" i="9"/>
  <c r="AD4757" i="9"/>
  <c r="AD4609" i="9"/>
  <c r="AD5105" i="9"/>
  <c r="AD4468" i="9"/>
  <c r="AD4610" i="9"/>
  <c r="AD5102" i="9"/>
  <c r="AD5107" i="9"/>
  <c r="AD5284" i="9"/>
  <c r="AD5103" i="9"/>
  <c r="AD5285" i="9"/>
  <c r="AD5104" i="9"/>
  <c r="AD5286" i="9"/>
  <c r="AD5106" i="9"/>
  <c r="AD5283" i="9"/>
  <c r="AD4493" i="9"/>
  <c r="AD4497" i="9"/>
  <c r="AD4494" i="9"/>
  <c r="AD4498" i="9"/>
  <c r="AD4495" i="9"/>
  <c r="AD4647" i="9"/>
  <c r="AD4651" i="9"/>
  <c r="AD4648" i="9"/>
  <c r="AD4649" i="9"/>
  <c r="AD4929" i="9"/>
  <c r="AD5133" i="9"/>
  <c r="AD4650" i="9"/>
  <c r="AD4930" i="9"/>
  <c r="AD4496" i="9"/>
  <c r="AD4927" i="9"/>
  <c r="AD4931" i="9"/>
  <c r="AD4928" i="9"/>
  <c r="AD5134" i="9"/>
  <c r="AD5308" i="9"/>
  <c r="AD4932" i="9"/>
  <c r="AD5130" i="9"/>
  <c r="AD5305" i="9"/>
  <c r="AD5309" i="9"/>
  <c r="AD5131" i="9"/>
  <c r="AD5306" i="9"/>
  <c r="AD5310" i="9"/>
  <c r="AD5132" i="9"/>
  <c r="AD5307" i="9"/>
  <c r="AD4885" i="9"/>
  <c r="AD5229" i="9"/>
  <c r="AD5233" i="9"/>
  <c r="AD4882" i="9"/>
  <c r="AD4886" i="9"/>
  <c r="AD5054" i="9"/>
  <c r="AD4883" i="9"/>
  <c r="AD4887" i="9"/>
  <c r="AD5055" i="9"/>
  <c r="AD5230" i="9"/>
  <c r="AD4884" i="9"/>
  <c r="AD5231" i="9"/>
  <c r="AD4888" i="9"/>
  <c r="AD5232" i="9"/>
  <c r="AD5056" i="9"/>
  <c r="AD4551" i="9"/>
  <c r="AD4548" i="9"/>
  <c r="AD4712" i="9"/>
  <c r="AD4716" i="9"/>
  <c r="AD4820" i="9"/>
  <c r="AD4549" i="9"/>
  <c r="AD4713" i="9"/>
  <c r="AD4550" i="9"/>
  <c r="AD4710" i="9"/>
  <c r="AD4714" i="9"/>
  <c r="AD4715" i="9"/>
  <c r="AD4819" i="9"/>
  <c r="AD5005" i="9"/>
  <c r="AD5181" i="9"/>
  <c r="AD4821" i="9"/>
  <c r="AD5002" i="9"/>
  <c r="AD5006" i="9"/>
  <c r="AD4822" i="9"/>
  <c r="AD5003" i="9"/>
  <c r="AD5007" i="9"/>
  <c r="AD4823" i="9"/>
  <c r="AD5182" i="9"/>
  <c r="AD5372" i="9"/>
  <c r="AD5376" i="9"/>
  <c r="AD4711" i="9"/>
  <c r="AD5183" i="9"/>
  <c r="AD5373" i="9"/>
  <c r="AD5004" i="9"/>
  <c r="AD5179" i="9"/>
  <c r="AD5370" i="9"/>
  <c r="AD5374" i="9"/>
  <c r="AD4818" i="9"/>
  <c r="AD5180" i="9"/>
  <c r="AD5371" i="9"/>
  <c r="AD5375" i="9"/>
  <c r="AD4623" i="9"/>
  <c r="AD4764" i="9"/>
  <c r="AD4624" i="9"/>
  <c r="AD4917" i="9"/>
  <c r="AD4921" i="9"/>
  <c r="AD4763" i="9"/>
  <c r="AD4918" i="9"/>
  <c r="AD4915" i="9"/>
  <c r="AD4919" i="9"/>
  <c r="AD4916" i="9"/>
  <c r="AD4920" i="9"/>
  <c r="AD4405" i="9"/>
  <c r="AD4402" i="9"/>
  <c r="AD4406" i="9"/>
  <c r="AD4403" i="9"/>
  <c r="AD4407" i="9"/>
  <c r="AD4404" i="9"/>
  <c r="AD4408" i="9"/>
  <c r="AD4877" i="9"/>
  <c r="AD4881" i="9"/>
  <c r="AD5121" i="9"/>
  <c r="AD4878" i="9"/>
  <c r="AD4755" i="9"/>
  <c r="AD4879" i="9"/>
  <c r="AD4880" i="9"/>
  <c r="AD5120" i="9"/>
  <c r="AD5122" i="9"/>
  <c r="AD5123" i="9"/>
  <c r="AD5124" i="9"/>
  <c r="AD4571" i="9"/>
  <c r="AD4736" i="9"/>
  <c r="AD4740" i="9"/>
  <c r="AD4856" i="9"/>
  <c r="AD4737" i="9"/>
  <c r="AD4741" i="9"/>
  <c r="AD4572" i="9"/>
  <c r="AD4738" i="9"/>
  <c r="AD4742" i="9"/>
  <c r="AD4857" i="9"/>
  <c r="AD4861" i="9"/>
  <c r="AD5033" i="9"/>
  <c r="AD5037" i="9"/>
  <c r="AD5205" i="9"/>
  <c r="AD5209" i="9"/>
  <c r="AD4735" i="9"/>
  <c r="AD4858" i="9"/>
  <c r="AD4862" i="9"/>
  <c r="AD5034" i="9"/>
  <c r="AD5038" i="9"/>
  <c r="AD4739" i="9"/>
  <c r="AD4859" i="9"/>
  <c r="AD4863" i="9"/>
  <c r="AD5035" i="9"/>
  <c r="AD5208" i="9"/>
  <c r="AD5396" i="9"/>
  <c r="AD5397" i="9"/>
  <c r="AD5036" i="9"/>
  <c r="AD5206" i="9"/>
  <c r="AD5394" i="9"/>
  <c r="AD4860" i="9"/>
  <c r="AD5207" i="9"/>
  <c r="AD5395" i="9"/>
  <c r="AD4945" i="9"/>
  <c r="AD5117" i="9"/>
  <c r="AD4942" i="9"/>
  <c r="AD4943" i="9"/>
  <c r="AD5115" i="9"/>
  <c r="AD5292" i="9"/>
  <c r="AD5296" i="9"/>
  <c r="AD5116" i="9"/>
  <c r="AD5293" i="9"/>
  <c r="AD5118" i="9"/>
  <c r="AD5294" i="9"/>
  <c r="AD4944" i="9"/>
  <c r="AD5119" i="9"/>
  <c r="AD5291" i="9"/>
  <c r="AD5295" i="9"/>
  <c r="AD4313" i="9"/>
  <c r="AD4317" i="9"/>
  <c r="AD4509" i="9"/>
  <c r="AD4513" i="9"/>
  <c r="AD4314" i="9"/>
  <c r="AD4510" i="9"/>
  <c r="AD4311" i="9"/>
  <c r="AD4315" i="9"/>
  <c r="AD4511" i="9"/>
  <c r="AD4776" i="9"/>
  <c r="AD4312" i="9"/>
  <c r="AD4316" i="9"/>
  <c r="AD4777" i="9"/>
  <c r="AD4969" i="9"/>
  <c r="AD5137" i="9"/>
  <c r="AD4966" i="9"/>
  <c r="AD4970" i="9"/>
  <c r="AD4967" i="9"/>
  <c r="AD4971" i="9"/>
  <c r="AD5320" i="9"/>
  <c r="AD4968" i="9"/>
  <c r="AD5135" i="9"/>
  <c r="AD5321" i="9"/>
  <c r="AD4512" i="9"/>
  <c r="AD5136" i="9"/>
  <c r="AD5318" i="9"/>
  <c r="AD4775" i="9"/>
  <c r="AD5319" i="9"/>
  <c r="AD5047" i="9"/>
  <c r="AD5300" i="9"/>
  <c r="AD5297" i="9"/>
  <c r="AD5301" i="9"/>
  <c r="AD5298" i="9"/>
  <c r="AD5302" i="9"/>
  <c r="AD5299" i="9"/>
  <c r="AD4425" i="9"/>
  <c r="AD4422" i="9"/>
  <c r="AD4426" i="9"/>
  <c r="AD4423" i="9"/>
  <c r="AD4427" i="9"/>
  <c r="AD4424" i="9"/>
  <c r="AD4428" i="9"/>
  <c r="AD4599" i="9"/>
  <c r="AD4601" i="9"/>
  <c r="AD4602" i="9"/>
  <c r="AD4598" i="9"/>
  <c r="AD4600" i="9"/>
  <c r="AD4953" i="9"/>
  <c r="AD5089" i="9"/>
  <c r="AD4954" i="9"/>
  <c r="AD4951" i="9"/>
  <c r="AD5246" i="9"/>
  <c r="AD5272" i="9"/>
  <c r="AD4952" i="9"/>
  <c r="AD5032" i="9"/>
  <c r="AD5088" i="9"/>
  <c r="AD5271" i="9"/>
  <c r="AD4575" i="9"/>
  <c r="AD4579" i="9"/>
  <c r="AD4580" i="9"/>
  <c r="AD4576" i="9"/>
  <c r="AD4577" i="9"/>
  <c r="AD4578" i="9"/>
  <c r="AD5049" i="9"/>
  <c r="AD5053" i="9"/>
  <c r="AD5221" i="9"/>
  <c r="AD5050" i="9"/>
  <c r="AD5051" i="9"/>
  <c r="AD5219" i="9"/>
  <c r="AD5048" i="9"/>
  <c r="AD5220" i="9"/>
  <c r="AD5052" i="9"/>
  <c r="AD5222" i="9"/>
  <c r="AD5218" i="9"/>
  <c r="AD5223" i="9"/>
  <c r="AD4465" i="9"/>
  <c r="AD4462" i="9"/>
  <c r="AD4466" i="9"/>
  <c r="AD4463" i="9"/>
  <c r="AD4467" i="9"/>
  <c r="AD4635" i="9"/>
  <c r="AD4636" i="9"/>
  <c r="AD4637" i="9"/>
  <c r="AD4464" i="9"/>
  <c r="AD4766" i="9"/>
  <c r="AD5097" i="9"/>
  <c r="AD5101" i="9"/>
  <c r="AD5096" i="9"/>
  <c r="AD5280" i="9"/>
  <c r="AD5098" i="9"/>
  <c r="AD5281" i="9"/>
  <c r="AD5099" i="9"/>
  <c r="AD5282" i="9"/>
  <c r="AD5100" i="9"/>
  <c r="AD5279" i="9"/>
  <c r="AD4365" i="9"/>
  <c r="AD4369" i="9"/>
  <c r="AD4409" i="9"/>
  <c r="AD4413" i="9"/>
  <c r="AD4366" i="9"/>
  <c r="AD4410" i="9"/>
  <c r="AD4414" i="9"/>
  <c r="AD4363" i="9"/>
  <c r="AD4367" i="9"/>
  <c r="AD4411" i="9"/>
  <c r="AD4415" i="9"/>
  <c r="AD4364" i="9"/>
  <c r="AD4412" i="9"/>
  <c r="AD4368" i="9"/>
  <c r="AD4506" i="9"/>
  <c r="AD4507" i="9"/>
  <c r="AD4672" i="9"/>
  <c r="AD4676" i="9"/>
  <c r="AD4673" i="9"/>
  <c r="AD4677" i="9"/>
  <c r="AD4508" i="9"/>
  <c r="AD4674" i="9"/>
  <c r="AD5149" i="9"/>
  <c r="AD5153" i="9"/>
  <c r="AD4675" i="9"/>
  <c r="AD4987" i="9"/>
  <c r="AD5150" i="9"/>
  <c r="AD5348" i="9"/>
  <c r="AD5151" i="9"/>
  <c r="AD5349" i="9"/>
  <c r="AD5152" i="9"/>
  <c r="AD5346" i="9"/>
  <c r="AD5382" i="9"/>
  <c r="AD5347" i="9"/>
  <c r="AD4333" i="9"/>
  <c r="AD4529" i="9"/>
  <c r="AD4330" i="9"/>
  <c r="AD4334" i="9"/>
  <c r="AD4530" i="9"/>
  <c r="AD4331" i="9"/>
  <c r="AD4335" i="9"/>
  <c r="AD4527" i="9"/>
  <c r="AD4531" i="9"/>
  <c r="AD4532" i="9"/>
  <c r="AD4684" i="9"/>
  <c r="AD4824" i="9"/>
  <c r="AD4828" i="9"/>
  <c r="AD4685" i="9"/>
  <c r="AD4332" i="9"/>
  <c r="AD4686" i="9"/>
  <c r="AD4528" i="9"/>
  <c r="AD4825" i="9"/>
  <c r="AD4830" i="9"/>
  <c r="AD5009" i="9"/>
  <c r="AD5157" i="9"/>
  <c r="AD4687" i="9"/>
  <c r="AD4826" i="9"/>
  <c r="AD5010" i="9"/>
  <c r="AD4827" i="9"/>
  <c r="AD5011" i="9"/>
  <c r="AD5012" i="9"/>
  <c r="AD5155" i="9"/>
  <c r="AD4829" i="9"/>
  <c r="AD5156" i="9"/>
  <c r="AD5158" i="9"/>
  <c r="AD5350" i="9"/>
  <c r="AD5008" i="9"/>
  <c r="AD5154" i="9"/>
  <c r="AD5159" i="9"/>
  <c r="AD5351" i="9"/>
  <c r="AD4337" i="9"/>
  <c r="AD4341" i="9"/>
  <c r="AD4533" i="9"/>
  <c r="AD4338" i="9"/>
  <c r="AD4534" i="9"/>
  <c r="AD4339" i="9"/>
  <c r="AD4535" i="9"/>
  <c r="AD4340" i="9"/>
  <c r="AD4688" i="9"/>
  <c r="AD4689" i="9"/>
  <c r="AD4798" i="9"/>
  <c r="AD4989" i="9"/>
  <c r="AD5161" i="9"/>
  <c r="AD4336" i="9"/>
  <c r="AD4990" i="9"/>
  <c r="AD5160" i="9"/>
  <c r="AD5380" i="9"/>
  <c r="AD5162" i="9"/>
  <c r="AD5381" i="9"/>
  <c r="AD4988" i="9"/>
  <c r="AD5163" i="9"/>
  <c r="AD5378" i="9"/>
  <c r="AD5164" i="9"/>
  <c r="AD5379" i="9"/>
  <c r="AD4321" i="9"/>
  <c r="AD4517" i="9"/>
  <c r="AD4514" i="9"/>
  <c r="AD4518" i="9"/>
  <c r="AD4515" i="9"/>
  <c r="AD4519" i="9"/>
  <c r="AD4667" i="9"/>
  <c r="AD4516" i="9"/>
  <c r="AD4668" i="9"/>
  <c r="AD4784" i="9"/>
  <c r="AD4788" i="9"/>
  <c r="AD4520" i="9"/>
  <c r="AD4669" i="9"/>
  <c r="AD4665" i="9"/>
  <c r="AD4670" i="9"/>
  <c r="AD4320" i="9"/>
  <c r="AD4666" i="9"/>
  <c r="AD4787" i="9"/>
  <c r="AD4977" i="9"/>
  <c r="AD5193" i="9"/>
  <c r="AD4671" i="9"/>
  <c r="AD4783" i="9"/>
  <c r="AD4974" i="9"/>
  <c r="AD4978" i="9"/>
  <c r="AD4785" i="9"/>
  <c r="AD4975" i="9"/>
  <c r="AD4979" i="9"/>
  <c r="AD5324" i="9"/>
  <c r="AD4786" i="9"/>
  <c r="AD5194" i="9"/>
  <c r="AD5325" i="9"/>
  <c r="AD5195" i="9"/>
  <c r="AD5322" i="9"/>
  <c r="AD5326" i="9"/>
  <c r="AD4976" i="9"/>
  <c r="AD5323" i="9"/>
  <c r="AD5327" i="9"/>
  <c r="AD4655" i="9"/>
  <c r="AD4659" i="9"/>
  <c r="AD4657" i="9"/>
  <c r="AD4852" i="9"/>
  <c r="AD4658" i="9"/>
  <c r="AD4660" i="9"/>
  <c r="AD4851" i="9"/>
  <c r="AD5201" i="9"/>
  <c r="AD4853" i="9"/>
  <c r="AD4656" i="9"/>
  <c r="AD4849" i="9"/>
  <c r="AD4854" i="9"/>
  <c r="AD5198" i="9"/>
  <c r="AD5203" i="9"/>
  <c r="AD4850" i="9"/>
  <c r="AD5199" i="9"/>
  <c r="AD5204" i="9"/>
  <c r="AD4661" i="9"/>
  <c r="AD4855" i="9"/>
  <c r="AD5200" i="9"/>
  <c r="AD5202" i="9"/>
  <c r="AD5141" i="9"/>
  <c r="AD5139" i="9"/>
  <c r="AD5328" i="9"/>
  <c r="AD5332" i="9"/>
  <c r="AD5140" i="9"/>
  <c r="AD5329" i="9"/>
  <c r="AD5142" i="9"/>
  <c r="AD5330" i="9"/>
  <c r="AD5138" i="9"/>
  <c r="AD5331" i="9"/>
  <c r="AD4563" i="9"/>
  <c r="AD4567" i="9"/>
  <c r="AD4564" i="9"/>
  <c r="AD4569" i="9"/>
  <c r="AD4565" i="9"/>
  <c r="AD4570" i="9"/>
  <c r="AD4566" i="9"/>
  <c r="AD5029" i="9"/>
  <c r="AD5026" i="9"/>
  <c r="AD5030" i="9"/>
  <c r="AD4568" i="9"/>
  <c r="AD5027" i="9"/>
  <c r="AD5031" i="9"/>
  <c r="AD5028" i="9"/>
  <c r="AD5388" i="9"/>
  <c r="AD5392" i="9"/>
  <c r="AD5389" i="9"/>
  <c r="AD5393" i="9"/>
  <c r="AD5390" i="9"/>
  <c r="AD5391" i="9"/>
  <c r="AD4389" i="9"/>
  <c r="AD4393" i="9"/>
  <c r="AD4390" i="9"/>
  <c r="AD4394" i="9"/>
  <c r="AD4391" i="9"/>
  <c r="AD4388" i="9"/>
  <c r="AD4574" i="9"/>
  <c r="AD4744" i="9"/>
  <c r="AD4392" i="9"/>
  <c r="AD4745" i="9"/>
  <c r="AD4746" i="9"/>
  <c r="AD4865" i="9"/>
  <c r="AD5213" i="9"/>
  <c r="AD4866" i="9"/>
  <c r="AD4867" i="9"/>
  <c r="AD5039" i="9"/>
  <c r="AD4573" i="9"/>
  <c r="AD4864" i="9"/>
  <c r="AD5214" i="9"/>
  <c r="AD5400" i="9"/>
  <c r="AD4868" i="9"/>
  <c r="AD5210" i="9"/>
  <c r="AD5401" i="9"/>
  <c r="AD5211" i="9"/>
  <c r="AD5398" i="9"/>
  <c r="AD5402" i="9"/>
  <c r="AD4743" i="9"/>
  <c r="AD5212" i="9"/>
  <c r="AD5399" i="9"/>
  <c r="AD5403" i="9"/>
  <c r="AD155" i="9"/>
  <c r="AD267" i="9"/>
  <c r="AD156" i="9"/>
  <c r="AD153" i="9"/>
  <c r="AD157" i="9"/>
  <c r="AD154" i="9"/>
  <c r="AD158" i="9"/>
  <c r="AD369" i="9"/>
  <c r="AD373" i="9"/>
  <c r="AD370" i="9"/>
  <c r="AD650" i="9"/>
  <c r="AD654" i="9"/>
  <c r="AD367" i="9"/>
  <c r="AD371" i="9"/>
  <c r="AD651" i="9"/>
  <c r="AD655" i="9"/>
  <c r="AD368" i="9"/>
  <c r="AD372" i="9"/>
  <c r="AD652" i="9"/>
  <c r="AD656" i="9"/>
  <c r="AD855" i="9"/>
  <c r="AD852" i="9"/>
  <c r="AD856" i="9"/>
  <c r="AD853" i="9"/>
  <c r="AD857" i="9"/>
  <c r="AD653" i="9"/>
  <c r="AD854" i="9"/>
  <c r="AD1075" i="9"/>
  <c r="AD1079" i="9"/>
  <c r="AD1271" i="9"/>
  <c r="AD1076" i="9"/>
  <c r="AD1080" i="9"/>
  <c r="AD1268" i="9"/>
  <c r="AD1272" i="9"/>
  <c r="AD1077" i="9"/>
  <c r="AD1081" i="9"/>
  <c r="AD1269" i="9"/>
  <c r="AD1273" i="9"/>
  <c r="AD1078" i="9"/>
  <c r="AD1270" i="9"/>
  <c r="AD1647" i="9"/>
  <c r="AD1739" i="9"/>
  <c r="AD1743" i="9"/>
  <c r="AD1644" i="9"/>
  <c r="AD1648" i="9"/>
  <c r="AD1740" i="9"/>
  <c r="AD1744" i="9"/>
  <c r="AD1645" i="9"/>
  <c r="AD1741" i="9"/>
  <c r="AD1745" i="9"/>
  <c r="AD1961" i="9"/>
  <c r="AD1965" i="9"/>
  <c r="AD1646" i="9"/>
  <c r="AD1742" i="9"/>
  <c r="AD1746" i="9"/>
  <c r="AD1962" i="9"/>
  <c r="AD1966" i="9"/>
  <c r="AD2297" i="9"/>
  <c r="AD2301" i="9"/>
  <c r="AD2525" i="9"/>
  <c r="AD2529" i="9"/>
  <c r="AD1960" i="9"/>
  <c r="AD2298" i="9"/>
  <c r="AD2302" i="9"/>
  <c r="AD2526" i="9"/>
  <c r="AD2530" i="9"/>
  <c r="AD1963" i="9"/>
  <c r="AD2299" i="9"/>
  <c r="AD2527" i="9"/>
  <c r="AD2531" i="9"/>
  <c r="AD1964" i="9"/>
  <c r="AD2296" i="9"/>
  <c r="AD2300" i="9"/>
  <c r="AD2528" i="9"/>
  <c r="AD2709" i="9"/>
  <c r="AD2713" i="9"/>
  <c r="AD2909" i="9"/>
  <c r="AD2913" i="9"/>
  <c r="AD3101" i="9"/>
  <c r="AD3273" i="9"/>
  <c r="AD3277" i="9"/>
  <c r="AD2710" i="9"/>
  <c r="AD2714" i="9"/>
  <c r="AD2910" i="9"/>
  <c r="AD2914" i="9"/>
  <c r="AD3274" i="9"/>
  <c r="AD3278" i="9"/>
  <c r="AD2711" i="9"/>
  <c r="AD2911" i="9"/>
  <c r="AD2712" i="9"/>
  <c r="AD2908" i="9"/>
  <c r="AD2912" i="9"/>
  <c r="AD3100" i="9"/>
  <c r="AD3272" i="9"/>
  <c r="AD3276" i="9"/>
  <c r="AD3429" i="9"/>
  <c r="AD3433" i="9"/>
  <c r="AD3430" i="9"/>
  <c r="AD3099" i="9"/>
  <c r="AD3275" i="9"/>
  <c r="AD3427" i="9"/>
  <c r="AD3431" i="9"/>
  <c r="AD3428" i="9"/>
  <c r="AD3432" i="9"/>
  <c r="AD3989" i="9"/>
  <c r="AD3993" i="9"/>
  <c r="AD4185" i="9"/>
  <c r="AD4189" i="9"/>
  <c r="AD3990" i="9"/>
  <c r="AD4186" i="9"/>
  <c r="AD3991" i="9"/>
  <c r="AD4187" i="9"/>
  <c r="AD3988" i="9"/>
  <c r="AD3992" i="9"/>
  <c r="AD4188" i="9"/>
  <c r="AD183" i="9"/>
  <c r="AD180" i="9"/>
  <c r="AD184" i="9"/>
  <c r="AD181" i="9"/>
  <c r="AD185" i="9"/>
  <c r="AD182" i="9"/>
  <c r="AD409" i="9"/>
  <c r="AD413" i="9"/>
  <c r="AD410" i="9"/>
  <c r="AD414" i="9"/>
  <c r="AD626" i="9"/>
  <c r="AD411" i="9"/>
  <c r="AD627" i="9"/>
  <c r="AD412" i="9"/>
  <c r="AD624" i="9"/>
  <c r="AD628" i="9"/>
  <c r="AD625" i="9"/>
  <c r="AD827" i="9"/>
  <c r="AD831" i="9"/>
  <c r="AD629" i="9"/>
  <c r="AD828" i="9"/>
  <c r="AD829" i="9"/>
  <c r="AD826" i="9"/>
  <c r="AD830" i="9"/>
  <c r="AD1047" i="9"/>
  <c r="AD1259" i="9"/>
  <c r="AD1263" i="9"/>
  <c r="AD1044" i="9"/>
  <c r="AD1048" i="9"/>
  <c r="AD1260" i="9"/>
  <c r="AD1045" i="9"/>
  <c r="AD1261" i="9"/>
  <c r="AD1046" i="9"/>
  <c r="AD1258" i="9"/>
  <c r="AD1262" i="9"/>
  <c r="AD1475" i="9"/>
  <c r="AD1479" i="9"/>
  <c r="AD1651" i="9"/>
  <c r="AD1755" i="9"/>
  <c r="AD1476" i="9"/>
  <c r="AD1480" i="9"/>
  <c r="AD1652" i="9"/>
  <c r="AD1756" i="9"/>
  <c r="AD1477" i="9"/>
  <c r="AD1653" i="9"/>
  <c r="AD1757" i="9"/>
  <c r="AD1977" i="9"/>
  <c r="AD1474" i="9"/>
  <c r="AD1478" i="9"/>
  <c r="AD1654" i="9"/>
  <c r="AD1758" i="9"/>
  <c r="AD1974" i="9"/>
  <c r="AD1978" i="9"/>
  <c r="AD1975" i="9"/>
  <c r="AD2309" i="9"/>
  <c r="AD2313" i="9"/>
  <c r="AD2541" i="9"/>
  <c r="AD2545" i="9"/>
  <c r="AD1976" i="9"/>
  <c r="AD2310" i="9"/>
  <c r="AD2314" i="9"/>
  <c r="AD2542" i="9"/>
  <c r="AD1979" i="9"/>
  <c r="AD2311" i="9"/>
  <c r="AD2539" i="9"/>
  <c r="AD2543" i="9"/>
  <c r="AD2312" i="9"/>
  <c r="AD2540" i="9"/>
  <c r="AD2544" i="9"/>
  <c r="AD2721" i="9"/>
  <c r="AD2725" i="9"/>
  <c r="AD2921" i="9"/>
  <c r="AD2925" i="9"/>
  <c r="AD2722" i="9"/>
  <c r="AD2726" i="9"/>
  <c r="AD2922" i="9"/>
  <c r="AD2926" i="9"/>
  <c r="AD2723" i="9"/>
  <c r="AD2923" i="9"/>
  <c r="AD2927" i="9"/>
  <c r="AD2724" i="9"/>
  <c r="AD2924" i="9"/>
  <c r="AD3437" i="9"/>
  <c r="AD3441" i="9"/>
  <c r="AD3605" i="9"/>
  <c r="AD3609" i="9"/>
  <c r="AD3809" i="9"/>
  <c r="AD3283" i="9"/>
  <c r="AD3438" i="9"/>
  <c r="AD3442" i="9"/>
  <c r="AD3606" i="9"/>
  <c r="AD3610" i="9"/>
  <c r="AD3798" i="9"/>
  <c r="AD3810" i="9"/>
  <c r="AD3439" i="9"/>
  <c r="AD3607" i="9"/>
  <c r="AD3611" i="9"/>
  <c r="AD3799" i="9"/>
  <c r="AD3807" i="9"/>
  <c r="AD3440" i="9"/>
  <c r="AD3608" i="9"/>
  <c r="AD3808" i="9"/>
  <c r="AD513" i="9"/>
  <c r="AD517" i="9"/>
  <c r="AD514" i="9"/>
  <c r="AD518" i="9"/>
  <c r="AD515" i="9"/>
  <c r="AD519" i="9"/>
  <c r="AD516" i="9"/>
  <c r="AD719" i="9"/>
  <c r="AD723" i="9"/>
  <c r="AD720" i="9"/>
  <c r="AD721" i="9"/>
  <c r="AD718" i="9"/>
  <c r="AD722" i="9"/>
  <c r="AD1147" i="9"/>
  <c r="AD1151" i="9"/>
  <c r="AD1148" i="9"/>
  <c r="AD1152" i="9"/>
  <c r="AD1149" i="9"/>
  <c r="AD1153" i="9"/>
  <c r="AD1150" i="9"/>
  <c r="AD1367" i="9"/>
  <c r="AD1371" i="9"/>
  <c r="AD1571" i="9"/>
  <c r="AD1368" i="9"/>
  <c r="AD1372" i="9"/>
  <c r="AD1568" i="9"/>
  <c r="AD1572" i="9"/>
  <c r="AD1369" i="9"/>
  <c r="AD1373" i="9"/>
  <c r="AD1569" i="9"/>
  <c r="AD1573" i="9"/>
  <c r="AD1370" i="9"/>
  <c r="AD1570" i="9"/>
  <c r="AD1574" i="9"/>
  <c r="AD1858" i="9"/>
  <c r="AD2069" i="9"/>
  <c r="AD2073" i="9"/>
  <c r="AD2421" i="9"/>
  <c r="AD2425" i="9"/>
  <c r="AD2070" i="9"/>
  <c r="AD2422" i="9"/>
  <c r="AD2426" i="9"/>
  <c r="AD2071" i="9"/>
  <c r="AD2423" i="9"/>
  <c r="AD2072" i="9"/>
  <c r="AD2420" i="9"/>
  <c r="AD2424" i="9"/>
  <c r="AD3189" i="9"/>
  <c r="AD3190" i="9"/>
  <c r="AD3188" i="9"/>
  <c r="AD3187" i="9"/>
  <c r="AD3349" i="9"/>
  <c r="AD3353" i="9"/>
  <c r="AD3701" i="9"/>
  <c r="AD3705" i="9"/>
  <c r="AD3905" i="9"/>
  <c r="AD3191" i="9"/>
  <c r="AD3350" i="9"/>
  <c r="AD3702" i="9"/>
  <c r="AD3902" i="9"/>
  <c r="AD3351" i="9"/>
  <c r="AD3699" i="9"/>
  <c r="AD3703" i="9"/>
  <c r="AD3352" i="9"/>
  <c r="AD3700" i="9"/>
  <c r="AD3704" i="9"/>
  <c r="AD3904" i="9"/>
  <c r="AD3903" i="9"/>
  <c r="AD4097" i="9"/>
  <c r="AD4273" i="9"/>
  <c r="AD4098" i="9"/>
  <c r="AD4274" i="9"/>
  <c r="AD4095" i="9"/>
  <c r="AD4099" i="9"/>
  <c r="AD4271" i="9"/>
  <c r="AD4275" i="9"/>
  <c r="AD4096" i="9"/>
  <c r="AD4272" i="9"/>
  <c r="AD239" i="9"/>
  <c r="AD240" i="9"/>
  <c r="AD241" i="9"/>
  <c r="AD242" i="9"/>
  <c r="AD465" i="9"/>
  <c r="AD469" i="9"/>
  <c r="AD466" i="9"/>
  <c r="AD467" i="9"/>
  <c r="AD464" i="9"/>
  <c r="AD468" i="9"/>
  <c r="AD287" i="9"/>
  <c r="AD291" i="9"/>
  <c r="AD289" i="9"/>
  <c r="AD286" i="9"/>
  <c r="AD290" i="9"/>
  <c r="AD509" i="9"/>
  <c r="AD288" i="9"/>
  <c r="AD506" i="9"/>
  <c r="AD510" i="9"/>
  <c r="AD507" i="9"/>
  <c r="AD511" i="9"/>
  <c r="AD508" i="9"/>
  <c r="AD512" i="9"/>
  <c r="AD715" i="9"/>
  <c r="AD927" i="9"/>
  <c r="AD716" i="9"/>
  <c r="AD928" i="9"/>
  <c r="AD717" i="9"/>
  <c r="AD925" i="9"/>
  <c r="AD929" i="9"/>
  <c r="AD1135" i="9"/>
  <c r="AD1143" i="9"/>
  <c r="AD1136" i="9"/>
  <c r="AD1144" i="9"/>
  <c r="AD1145" i="9"/>
  <c r="AD926" i="9"/>
  <c r="AD1142" i="9"/>
  <c r="AD1363" i="9"/>
  <c r="AD1563" i="9"/>
  <c r="AD1567" i="9"/>
  <c r="AD1855" i="9"/>
  <c r="AD1360" i="9"/>
  <c r="AD1364" i="9"/>
  <c r="AD1564" i="9"/>
  <c r="AD1361" i="9"/>
  <c r="AD1365" i="9"/>
  <c r="AD1565" i="9"/>
  <c r="AD1853" i="9"/>
  <c r="AD1857" i="9"/>
  <c r="AD1362" i="9"/>
  <c r="AD1366" i="9"/>
  <c r="AD1562" i="9"/>
  <c r="AD1566" i="9"/>
  <c r="AD1854" i="9"/>
  <c r="AD1852" i="9"/>
  <c r="AD2065" i="9"/>
  <c r="AD2417" i="9"/>
  <c r="AD1856" i="9"/>
  <c r="AD2066" i="9"/>
  <c r="AD2418" i="9"/>
  <c r="AD2063" i="9"/>
  <c r="AD2067" i="9"/>
  <c r="AD2415" i="9"/>
  <c r="AD2419" i="9"/>
  <c r="AD2064" i="9"/>
  <c r="AD2068" i="9"/>
  <c r="AD2416" i="9"/>
  <c r="AD2617" i="9"/>
  <c r="AD2621" i="9"/>
  <c r="AD2817" i="9"/>
  <c r="AD2821" i="9"/>
  <c r="AD3009" i="9"/>
  <c r="AD3013" i="9"/>
  <c r="AD3201" i="9"/>
  <c r="AD2618" i="9"/>
  <c r="AD2818" i="9"/>
  <c r="AD2822" i="9"/>
  <c r="AD3010" i="9"/>
  <c r="AD3014" i="9"/>
  <c r="AD3202" i="9"/>
  <c r="AD2615" i="9"/>
  <c r="AD2619" i="9"/>
  <c r="AD2819" i="9"/>
  <c r="AD2616" i="9"/>
  <c r="AD2620" i="9"/>
  <c r="AD2820" i="9"/>
  <c r="AD3012" i="9"/>
  <c r="AD3200" i="9"/>
  <c r="AD3204" i="9"/>
  <c r="AD3011" i="9"/>
  <c r="AD3203" i="9"/>
  <c r="AD3361" i="9"/>
  <c r="AD3365" i="9"/>
  <c r="AD3513" i="9"/>
  <c r="AD3693" i="9"/>
  <c r="AD3697" i="9"/>
  <c r="AD3897" i="9"/>
  <c r="AD3362" i="9"/>
  <c r="AD3366" i="9"/>
  <c r="AD3514" i="9"/>
  <c r="AD3694" i="9"/>
  <c r="AD3698" i="9"/>
  <c r="AD3898" i="9"/>
  <c r="AD3363" i="9"/>
  <c r="AD3515" i="9"/>
  <c r="AD3695" i="9"/>
  <c r="AD3199" i="9"/>
  <c r="AD3360" i="9"/>
  <c r="AD3364" i="9"/>
  <c r="AD3512" i="9"/>
  <c r="AD3696" i="9"/>
  <c r="AD51" i="9"/>
  <c r="AD271" i="9"/>
  <c r="AD52" i="9"/>
  <c r="AD268" i="9"/>
  <c r="AD272" i="9"/>
  <c r="AD53" i="9"/>
  <c r="AD269" i="9"/>
  <c r="AD273" i="9"/>
  <c r="AD50" i="9"/>
  <c r="AD270" i="9"/>
  <c r="AD707" i="9"/>
  <c r="AD911" i="9"/>
  <c r="AD704" i="9"/>
  <c r="AD708" i="9"/>
  <c r="AD912" i="9"/>
  <c r="AD705" i="9"/>
  <c r="AD909" i="9"/>
  <c r="AD706" i="9"/>
  <c r="AD1131" i="9"/>
  <c r="AD1347" i="9"/>
  <c r="AD1128" i="9"/>
  <c r="AD1132" i="9"/>
  <c r="AD1344" i="9"/>
  <c r="AD1348" i="9"/>
  <c r="AD1129" i="9"/>
  <c r="AD1133" i="9"/>
  <c r="AD910" i="9"/>
  <c r="AD1130" i="9"/>
  <c r="AD1134" i="9"/>
  <c r="AD1346" i="9"/>
  <c r="AD1350" i="9"/>
  <c r="AD1345" i="9"/>
  <c r="AD1349" i="9"/>
  <c r="AD1841" i="9"/>
  <c r="AD2013" i="9"/>
  <c r="AD2010" i="9"/>
  <c r="AD2014" i="9"/>
  <c r="AD2173" i="9"/>
  <c r="AD2577" i="9"/>
  <c r="AD2581" i="9"/>
  <c r="AD2054" i="9"/>
  <c r="AD2174" i="9"/>
  <c r="AD2578" i="9"/>
  <c r="AD2582" i="9"/>
  <c r="AD2011" i="9"/>
  <c r="AD2171" i="9"/>
  <c r="AD2175" i="9"/>
  <c r="AD2579" i="9"/>
  <c r="AD2583" i="9"/>
  <c r="AD2012" i="9"/>
  <c r="AD2172" i="9"/>
  <c r="AD2224" i="9"/>
  <c r="AD2580" i="9"/>
  <c r="AD2797" i="9"/>
  <c r="AD2801" i="9"/>
  <c r="AD2993" i="9"/>
  <c r="AD3185" i="9"/>
  <c r="AD2798" i="9"/>
  <c r="AD2802" i="9"/>
  <c r="AD2994" i="9"/>
  <c r="AD3182" i="9"/>
  <c r="AD3186" i="9"/>
  <c r="AD2799" i="9"/>
  <c r="AD2800" i="9"/>
  <c r="AD3184" i="9"/>
  <c r="AD2995" i="9"/>
  <c r="AD3677" i="9"/>
  <c r="AD3873" i="9"/>
  <c r="AD3877" i="9"/>
  <c r="AD3674" i="9"/>
  <c r="AD3874" i="9"/>
  <c r="AD3878" i="9"/>
  <c r="AD3675" i="9"/>
  <c r="AD3875" i="9"/>
  <c r="AD3183" i="9"/>
  <c r="AD3676" i="9"/>
  <c r="AD3876" i="9"/>
  <c r="AD4069" i="9"/>
  <c r="AD4221" i="9"/>
  <c r="AD4225" i="9"/>
  <c r="AD4070" i="9"/>
  <c r="AD4222" i="9"/>
  <c r="AD4071" i="9"/>
  <c r="AD4223" i="9"/>
  <c r="AD4224" i="9"/>
  <c r="AD11" i="9"/>
  <c r="AD15" i="9"/>
  <c r="AD227" i="9"/>
  <c r="AD12" i="9"/>
  <c r="AD16" i="9"/>
  <c r="AD224" i="9"/>
  <c r="AD228" i="9"/>
  <c r="AD13" i="9"/>
  <c r="AD17" i="9"/>
  <c r="AD225" i="9"/>
  <c r="AD229" i="9"/>
  <c r="AD14" i="9"/>
  <c r="AD226" i="9"/>
  <c r="AD457" i="9"/>
  <c r="AD672" i="9"/>
  <c r="AD675" i="9"/>
  <c r="AD871" i="9"/>
  <c r="AD671" i="9"/>
  <c r="AD676" i="9"/>
  <c r="AD872" i="9"/>
  <c r="AD673" i="9"/>
  <c r="AD873" i="9"/>
  <c r="AD674" i="9"/>
  <c r="AD1103" i="9"/>
  <c r="AD1303" i="9"/>
  <c r="AD1307" i="9"/>
  <c r="AD870" i="9"/>
  <c r="AD1100" i="9"/>
  <c r="AD1304" i="9"/>
  <c r="AD874" i="9"/>
  <c r="AD1101" i="9"/>
  <c r="AD1102" i="9"/>
  <c r="AD1146" i="9"/>
  <c r="AD1302" i="9"/>
  <c r="AD1306" i="9"/>
  <c r="AD1519" i="9"/>
  <c r="AD1815" i="9"/>
  <c r="AD1520" i="9"/>
  <c r="AD1812" i="9"/>
  <c r="AD1816" i="9"/>
  <c r="AD1305" i="9"/>
  <c r="AD1517" i="9"/>
  <c r="AD1521" i="9"/>
  <c r="AD1813" i="9"/>
  <c r="AD1817" i="9"/>
  <c r="AD2017" i="9"/>
  <c r="AD1518" i="9"/>
  <c r="AD1522" i="9"/>
  <c r="AD1814" i="9"/>
  <c r="AD1818" i="9"/>
  <c r="AD2018" i="9"/>
  <c r="AD2015" i="9"/>
  <c r="AD2125" i="9"/>
  <c r="AD2129" i="9"/>
  <c r="AD2373" i="9"/>
  <c r="AD2569" i="9"/>
  <c r="AD2016" i="9"/>
  <c r="AD2126" i="9"/>
  <c r="AD2130" i="9"/>
  <c r="AD2374" i="9"/>
  <c r="AD2570" i="9"/>
  <c r="AD2019" i="9"/>
  <c r="AD2127" i="9"/>
  <c r="AD2375" i="9"/>
  <c r="AD2567" i="9"/>
  <c r="AD2571" i="9"/>
  <c r="AD2020" i="9"/>
  <c r="AD2124" i="9"/>
  <c r="AD2128" i="9"/>
  <c r="AD2372" i="9"/>
  <c r="AD2568" i="9"/>
  <c r="AD2572" i="9"/>
  <c r="AD2757" i="9"/>
  <c r="AD2965" i="9"/>
  <c r="AD2969" i="9"/>
  <c r="AD3153" i="9"/>
  <c r="AD3157" i="9"/>
  <c r="AD3313" i="9"/>
  <c r="AD3317" i="9"/>
  <c r="AD2754" i="9"/>
  <c r="AD2758" i="9"/>
  <c r="AD2966" i="9"/>
  <c r="AD3154" i="9"/>
  <c r="AD3158" i="9"/>
  <c r="AD2755" i="9"/>
  <c r="AD2759" i="9"/>
  <c r="AD2756" i="9"/>
  <c r="AD2760" i="9"/>
  <c r="AD2968" i="9"/>
  <c r="AD3156" i="9"/>
  <c r="AD3316" i="9"/>
  <c r="AD3155" i="9"/>
  <c r="AD3314" i="9"/>
  <c r="AD3653" i="9"/>
  <c r="AD3657" i="9"/>
  <c r="AD3861" i="9"/>
  <c r="AD2967" i="9"/>
  <c r="AD3315" i="9"/>
  <c r="AD3474" i="9"/>
  <c r="AD3654" i="9"/>
  <c r="AD3862" i="9"/>
  <c r="AD3318" i="9"/>
  <c r="AD3475" i="9"/>
  <c r="AD3651" i="9"/>
  <c r="AD3655" i="9"/>
  <c r="AD3863" i="9"/>
  <c r="AD3319" i="9"/>
  <c r="AD3652" i="9"/>
  <c r="AD3656" i="9"/>
  <c r="AD3860" i="9"/>
  <c r="AD4229" i="9"/>
  <c r="AD4122" i="9"/>
  <c r="AD4226" i="9"/>
  <c r="AD4230" i="9"/>
  <c r="AD10" i="9"/>
  <c r="AD4123" i="9"/>
  <c r="AD4227" i="9"/>
  <c r="AD4231" i="9"/>
  <c r="AD4056" i="9"/>
  <c r="AD4228" i="9"/>
  <c r="AD167" i="9"/>
  <c r="AD171" i="9"/>
  <c r="AD168" i="9"/>
  <c r="AD165" i="9"/>
  <c r="AD169" i="9"/>
  <c r="AD166" i="9"/>
  <c r="AD170" i="9"/>
  <c r="AD397" i="9"/>
  <c r="AD401" i="9"/>
  <c r="AD605" i="9"/>
  <c r="AD398" i="9"/>
  <c r="AD606" i="9"/>
  <c r="AD610" i="9"/>
  <c r="AD395" i="9"/>
  <c r="AD399" i="9"/>
  <c r="AD607" i="9"/>
  <c r="AD396" i="9"/>
  <c r="AD400" i="9"/>
  <c r="AD608" i="9"/>
  <c r="AD609" i="9"/>
  <c r="AD811" i="9"/>
  <c r="AD808" i="9"/>
  <c r="AD812" i="9"/>
  <c r="AD809" i="9"/>
  <c r="AD813" i="9"/>
  <c r="AD810" i="9"/>
  <c r="AD814" i="9"/>
  <c r="AD1251" i="9"/>
  <c r="AD1032" i="9"/>
  <c r="AD1248" i="9"/>
  <c r="AD1249" i="9"/>
  <c r="AD1250" i="9"/>
  <c r="AD1459" i="9"/>
  <c r="AD1639" i="9"/>
  <c r="AD1643" i="9"/>
  <c r="AD1456" i="9"/>
  <c r="AD1460" i="9"/>
  <c r="AD1640" i="9"/>
  <c r="AD1457" i="9"/>
  <c r="AD1461" i="9"/>
  <c r="AD1641" i="9"/>
  <c r="AD1737" i="9"/>
  <c r="AD1953" i="9"/>
  <c r="AD1957" i="9"/>
  <c r="AD1458" i="9"/>
  <c r="AD1462" i="9"/>
  <c r="AD1638" i="9"/>
  <c r="AD1642" i="9"/>
  <c r="AD1738" i="9"/>
  <c r="AD1954" i="9"/>
  <c r="AD1958" i="9"/>
  <c r="AD1959" i="9"/>
  <c r="AD2289" i="9"/>
  <c r="AD2293" i="9"/>
  <c r="AD2521" i="9"/>
  <c r="AD1952" i="9"/>
  <c r="AD2290" i="9"/>
  <c r="AD2294" i="9"/>
  <c r="AD2522" i="9"/>
  <c r="AD1955" i="9"/>
  <c r="AD2291" i="9"/>
  <c r="AD2295" i="9"/>
  <c r="AD2523" i="9"/>
  <c r="AD1956" i="9"/>
  <c r="AD2288" i="9"/>
  <c r="AD2292" i="9"/>
  <c r="AD2520" i="9"/>
  <c r="AD2524" i="9"/>
  <c r="AD2705" i="9"/>
  <c r="AD2901" i="9"/>
  <c r="AD2905" i="9"/>
  <c r="AD3093" i="9"/>
  <c r="AD3097" i="9"/>
  <c r="AD3265" i="9"/>
  <c r="AD3269" i="9"/>
  <c r="AD2702" i="9"/>
  <c r="AD2706" i="9"/>
  <c r="AD2902" i="9"/>
  <c r="AD2906" i="9"/>
  <c r="AD3094" i="9"/>
  <c r="AD3098" i="9"/>
  <c r="AD3266" i="9"/>
  <c r="AD3270" i="9"/>
  <c r="AD2703" i="9"/>
  <c r="AD2707" i="9"/>
  <c r="AD2903" i="9"/>
  <c r="AD2907" i="9"/>
  <c r="AD2704" i="9"/>
  <c r="AD2708" i="9"/>
  <c r="AD2904" i="9"/>
  <c r="AD3092" i="9"/>
  <c r="AD3096" i="9"/>
  <c r="AD3268" i="9"/>
  <c r="AD3267" i="9"/>
  <c r="AD3421" i="9"/>
  <c r="AD3425" i="9"/>
  <c r="AD3593" i="9"/>
  <c r="AD3597" i="9"/>
  <c r="AD3793" i="9"/>
  <c r="AD3797" i="9"/>
  <c r="AD3095" i="9"/>
  <c r="AD3271" i="9"/>
  <c r="AD3422" i="9"/>
  <c r="AD3426" i="9"/>
  <c r="AD3594" i="9"/>
  <c r="AD3794" i="9"/>
  <c r="AD3423" i="9"/>
  <c r="AD3591" i="9"/>
  <c r="AD3595" i="9"/>
  <c r="AD3795" i="9"/>
  <c r="AD3424" i="9"/>
  <c r="AD3592" i="9"/>
  <c r="AD3596" i="9"/>
  <c r="AD3792" i="9"/>
  <c r="AD3796" i="9"/>
  <c r="AD3981" i="9"/>
  <c r="AD3985" i="9"/>
  <c r="AD4181" i="9"/>
  <c r="AD3982" i="9"/>
  <c r="AD3986" i="9"/>
  <c r="AD4182" i="9"/>
  <c r="AD3983" i="9"/>
  <c r="AD4183" i="9"/>
  <c r="AD3980" i="9"/>
  <c r="AD3984" i="9"/>
  <c r="AD4180" i="9"/>
  <c r="AD4184" i="9"/>
  <c r="AD211" i="9"/>
  <c r="AD208" i="9"/>
  <c r="AD212" i="9"/>
  <c r="AD209" i="9"/>
  <c r="AD213" i="9"/>
  <c r="AD210" i="9"/>
  <c r="AD441" i="9"/>
  <c r="AD445" i="9"/>
  <c r="AD442" i="9"/>
  <c r="AD443" i="9"/>
  <c r="AD659" i="9"/>
  <c r="AD444" i="9"/>
  <c r="AD660" i="9"/>
  <c r="AD657" i="9"/>
  <c r="AD859" i="9"/>
  <c r="AD863" i="9"/>
  <c r="AD658" i="9"/>
  <c r="AD860" i="9"/>
  <c r="AD661" i="9"/>
  <c r="AD861" i="9"/>
  <c r="AD858" i="9"/>
  <c r="AD862" i="9"/>
  <c r="AD1083" i="9"/>
  <c r="AD1287" i="9"/>
  <c r="AD1291" i="9"/>
  <c r="AD1084" i="9"/>
  <c r="AD1288" i="9"/>
  <c r="AD1292" i="9"/>
  <c r="AD1085" i="9"/>
  <c r="AD1289" i="9"/>
  <c r="AD1082" i="9"/>
  <c r="AD1286" i="9"/>
  <c r="AD1290" i="9"/>
  <c r="AD1503" i="9"/>
  <c r="AD1679" i="9"/>
  <c r="AD1795" i="9"/>
  <c r="AD1799" i="9"/>
  <c r="AD1504" i="9"/>
  <c r="AD1676" i="9"/>
  <c r="AD1680" i="9"/>
  <c r="AD1796" i="9"/>
  <c r="AD1800" i="9"/>
  <c r="AD1501" i="9"/>
  <c r="AD1505" i="9"/>
  <c r="AD1677" i="9"/>
  <c r="AD1681" i="9"/>
  <c r="AD1793" i="9"/>
  <c r="AD1797" i="9"/>
  <c r="AD1502" i="9"/>
  <c r="AD1678" i="9"/>
  <c r="AD1794" i="9"/>
  <c r="AD1798" i="9"/>
  <c r="AD1942" i="9"/>
  <c r="AD1943" i="9"/>
  <c r="AD2353" i="9"/>
  <c r="AD2357" i="9"/>
  <c r="AD2565" i="9"/>
  <c r="AD1944" i="9"/>
  <c r="AD2354" i="9"/>
  <c r="AD2562" i="9"/>
  <c r="AD2566" i="9"/>
  <c r="AD2351" i="9"/>
  <c r="AD2355" i="9"/>
  <c r="AD2563" i="9"/>
  <c r="AD2352" i="9"/>
  <c r="AD2356" i="9"/>
  <c r="AD2564" i="9"/>
  <c r="AD2949" i="9"/>
  <c r="AD3301" i="9"/>
  <c r="AD2950" i="9"/>
  <c r="AD3138" i="9"/>
  <c r="AD2951" i="9"/>
  <c r="AD2952" i="9"/>
  <c r="AD3300" i="9"/>
  <c r="AD3461" i="9"/>
  <c r="AD3637" i="9"/>
  <c r="AD3641" i="9"/>
  <c r="AD3841" i="9"/>
  <c r="AD3845" i="9"/>
  <c r="AD3299" i="9"/>
  <c r="AD3458" i="9"/>
  <c r="AD3462" i="9"/>
  <c r="AD3638" i="9"/>
  <c r="AD3842" i="9"/>
  <c r="AD3846" i="9"/>
  <c r="AD3302" i="9"/>
  <c r="AD3459" i="9"/>
  <c r="AD3463" i="9"/>
  <c r="AD3639" i="9"/>
  <c r="AD3843" i="9"/>
  <c r="AD3303" i="9"/>
  <c r="AD3460" i="9"/>
  <c r="AD3464" i="9"/>
  <c r="AD3640" i="9"/>
  <c r="AD3840" i="9"/>
  <c r="AD3844" i="9"/>
  <c r="AD4205" i="9"/>
  <c r="AD4206" i="9"/>
  <c r="AD4207" i="9"/>
  <c r="AD4208" i="9"/>
  <c r="AD187" i="9"/>
  <c r="AD188" i="9"/>
  <c r="AD189" i="9"/>
  <c r="AD305" i="9"/>
  <c r="AD186" i="9"/>
  <c r="AD190" i="9"/>
  <c r="AD425" i="9"/>
  <c r="AD422" i="9"/>
  <c r="AD426" i="9"/>
  <c r="AD638" i="9"/>
  <c r="AD423" i="9"/>
  <c r="AD427" i="9"/>
  <c r="AD639" i="9"/>
  <c r="AD424" i="9"/>
  <c r="AD428" i="9"/>
  <c r="AD640" i="9"/>
  <c r="AD641" i="9"/>
  <c r="AD839" i="9"/>
  <c r="AD840" i="9"/>
  <c r="AD837" i="9"/>
  <c r="AD838" i="9"/>
  <c r="AD1059" i="9"/>
  <c r="AD1056" i="9"/>
  <c r="AD1060" i="9"/>
  <c r="AD1057" i="9"/>
  <c r="AD1061" i="9"/>
  <c r="AD1058" i="9"/>
  <c r="AD1423" i="9"/>
  <c r="AD1483" i="9"/>
  <c r="AD1767" i="9"/>
  <c r="AD1771" i="9"/>
  <c r="AD1424" i="9"/>
  <c r="AD1768" i="9"/>
  <c r="AD1772" i="9"/>
  <c r="AD1481" i="9"/>
  <c r="AD1769" i="9"/>
  <c r="AD1985" i="9"/>
  <c r="AD1989" i="9"/>
  <c r="AD1422" i="9"/>
  <c r="AD1482" i="9"/>
  <c r="AD1766" i="9"/>
  <c r="AD1770" i="9"/>
  <c r="AD1986" i="9"/>
  <c r="AD1990" i="9"/>
  <c r="AD2325" i="9"/>
  <c r="AD2329" i="9"/>
  <c r="AD2553" i="9"/>
  <c r="AD1984" i="9"/>
  <c r="AD2326" i="9"/>
  <c r="AD1987" i="9"/>
  <c r="AD2323" i="9"/>
  <c r="AD2327" i="9"/>
  <c r="AD1988" i="9"/>
  <c r="AD2324" i="9"/>
  <c r="AD2328" i="9"/>
  <c r="AD2733" i="9"/>
  <c r="AD2937" i="9"/>
  <c r="AD3121" i="9"/>
  <c r="AD2734" i="9"/>
  <c r="AD2934" i="9"/>
  <c r="AD2938" i="9"/>
  <c r="AD3118" i="9"/>
  <c r="AD3122" i="9"/>
  <c r="AD3234" i="9"/>
  <c r="AD2731" i="9"/>
  <c r="AD2735" i="9"/>
  <c r="AD2935" i="9"/>
  <c r="AD2939" i="9"/>
  <c r="AD2732" i="9"/>
  <c r="AD2736" i="9"/>
  <c r="AD2936" i="9"/>
  <c r="AD2940" i="9"/>
  <c r="AD3120" i="9"/>
  <c r="AD3124" i="9"/>
  <c r="AD3123" i="9"/>
  <c r="AD3235" i="9"/>
  <c r="AD3621" i="9"/>
  <c r="AD3625" i="9"/>
  <c r="AD3821" i="9"/>
  <c r="AD3825" i="9"/>
  <c r="AD3622" i="9"/>
  <c r="AD3822" i="9"/>
  <c r="AD3826" i="9"/>
  <c r="AD3451" i="9"/>
  <c r="AD3619" i="9"/>
  <c r="AD3623" i="9"/>
  <c r="AD3819" i="9"/>
  <c r="AD3823" i="9"/>
  <c r="AD3119" i="9"/>
  <c r="AD3452" i="9"/>
  <c r="AD3620" i="9"/>
  <c r="AD3624" i="9"/>
  <c r="AD3820" i="9"/>
  <c r="AD3824" i="9"/>
  <c r="AD4013" i="9"/>
  <c r="AD4017" i="9"/>
  <c r="AD4197" i="9"/>
  <c r="AD4201" i="9"/>
  <c r="AD4014" i="9"/>
  <c r="AD4018" i="9"/>
  <c r="AD4198" i="9"/>
  <c r="AD4202" i="9"/>
  <c r="AD4015" i="9"/>
  <c r="AD4199" i="9"/>
  <c r="AD4203" i="9"/>
  <c r="AD4012" i="9"/>
  <c r="AD4016" i="9"/>
  <c r="AD4196" i="9"/>
  <c r="AD4200" i="9"/>
  <c r="AD263" i="9"/>
  <c r="AD264" i="9"/>
  <c r="AD265" i="9"/>
  <c r="AD262" i="9"/>
  <c r="AD266" i="9"/>
  <c r="AD489" i="9"/>
  <c r="AD493" i="9"/>
  <c r="AD490" i="9"/>
  <c r="AD494" i="9"/>
  <c r="AD491" i="9"/>
  <c r="AD492" i="9"/>
  <c r="AD699" i="9"/>
  <c r="AD703" i="9"/>
  <c r="AD903" i="9"/>
  <c r="AD907" i="9"/>
  <c r="AD700" i="9"/>
  <c r="AD904" i="9"/>
  <c r="AD908" i="9"/>
  <c r="AD701" i="9"/>
  <c r="AD905" i="9"/>
  <c r="AD698" i="9"/>
  <c r="AD702" i="9"/>
  <c r="AD1127" i="9"/>
  <c r="AD1339" i="9"/>
  <c r="AD1343" i="9"/>
  <c r="AD902" i="9"/>
  <c r="AD1340" i="9"/>
  <c r="AD906" i="9"/>
  <c r="AD1126" i="9"/>
  <c r="AD1342" i="9"/>
  <c r="AD1547" i="9"/>
  <c r="AD1548" i="9"/>
  <c r="AD1549" i="9"/>
  <c r="AD1341" i="9"/>
  <c r="AD2165" i="9"/>
  <c r="AD2169" i="9"/>
  <c r="AD2405" i="9"/>
  <c r="AD2601" i="9"/>
  <c r="AD2166" i="9"/>
  <c r="AD2170" i="9"/>
  <c r="AD2406" i="9"/>
  <c r="AD2163" i="9"/>
  <c r="AD2167" i="9"/>
  <c r="AD2403" i="9"/>
  <c r="AD2407" i="9"/>
  <c r="AD2164" i="9"/>
  <c r="AD2168" i="9"/>
  <c r="AD2404" i="9"/>
  <c r="AD2793" i="9"/>
  <c r="AD2989" i="9"/>
  <c r="AD3181" i="9"/>
  <c r="AD2602" i="9"/>
  <c r="AD2794" i="9"/>
  <c r="AD2990" i="9"/>
  <c r="AD3178" i="9"/>
  <c r="AD2791" i="9"/>
  <c r="AD2795" i="9"/>
  <c r="AD2792" i="9"/>
  <c r="AD2796" i="9"/>
  <c r="AD2992" i="9"/>
  <c r="AD3180" i="9"/>
  <c r="AD3345" i="9"/>
  <c r="AD3681" i="9"/>
  <c r="AD3885" i="9"/>
  <c r="AD3346" i="9"/>
  <c r="AD3678" i="9"/>
  <c r="AD3682" i="9"/>
  <c r="AD3886" i="9"/>
  <c r="AD3179" i="9"/>
  <c r="AD3343" i="9"/>
  <c r="AD3347" i="9"/>
  <c r="AD3679" i="9"/>
  <c r="AD3887" i="9"/>
  <c r="AD2991" i="9"/>
  <c r="AD3344" i="9"/>
  <c r="AD3680" i="9"/>
  <c r="AD3884" i="9"/>
  <c r="AD3888" i="9"/>
  <c r="AD4077" i="9"/>
  <c r="AD4253" i="9"/>
  <c r="AD4078" i="9"/>
  <c r="AD4250" i="9"/>
  <c r="AD4079" i="9"/>
  <c r="AD4251" i="9"/>
  <c r="AD4076" i="9"/>
  <c r="AD4080" i="9"/>
  <c r="AD4252" i="9"/>
  <c r="AD1627" i="9"/>
  <c r="AD1719" i="9"/>
  <c r="AD1628" i="9"/>
  <c r="AD1720" i="9"/>
  <c r="AD1629" i="9"/>
  <c r="AD1717" i="9"/>
  <c r="AD1721" i="9"/>
  <c r="AD1925" i="9"/>
  <c r="AD1929" i="9"/>
  <c r="AD1626" i="9"/>
  <c r="AD1718" i="9"/>
  <c r="AD1926" i="9"/>
  <c r="AD1930" i="9"/>
  <c r="AD1927" i="9"/>
  <c r="AD2261" i="9"/>
  <c r="AD2265" i="9"/>
  <c r="AD2497" i="9"/>
  <c r="AD1928" i="9"/>
  <c r="AD2262" i="9"/>
  <c r="AD2498" i="9"/>
  <c r="AD2263" i="9"/>
  <c r="AD2499" i="9"/>
  <c r="AD2260" i="9"/>
  <c r="AD2264" i="9"/>
  <c r="AD2496" i="9"/>
  <c r="AD2877" i="9"/>
  <c r="AD3249" i="9"/>
  <c r="AD2878" i="9"/>
  <c r="AD3250" i="9"/>
  <c r="AD2876" i="9"/>
  <c r="AD3248" i="9"/>
  <c r="AD3252" i="9"/>
  <c r="AD3251" i="9"/>
  <c r="AD3405" i="9"/>
  <c r="AD3769" i="9"/>
  <c r="AD3773" i="9"/>
  <c r="AD3406" i="9"/>
  <c r="AD3770" i="9"/>
  <c r="AD3407" i="9"/>
  <c r="AD3767" i="9"/>
  <c r="AD3771" i="9"/>
  <c r="AD3247" i="9"/>
  <c r="AD3768" i="9"/>
  <c r="AD3772" i="9"/>
  <c r="AD3957" i="9"/>
  <c r="AD3961" i="9"/>
  <c r="AD3958" i="9"/>
  <c r="AD3962" i="9"/>
  <c r="AD3959" i="9"/>
  <c r="AD3960" i="9"/>
  <c r="AD143" i="9"/>
  <c r="AD147" i="9"/>
  <c r="AD144" i="9"/>
  <c r="AD145" i="9"/>
  <c r="AD142" i="9"/>
  <c r="AD146" i="9"/>
  <c r="AD377" i="9"/>
  <c r="AD589" i="9"/>
  <c r="AD374" i="9"/>
  <c r="AD590" i="9"/>
  <c r="AD375" i="9"/>
  <c r="AD376" i="9"/>
  <c r="AD564" i="9"/>
  <c r="AD588" i="9"/>
  <c r="AD867" i="9"/>
  <c r="AD864" i="9"/>
  <c r="AD868" i="9"/>
  <c r="AD865" i="9"/>
  <c r="AD869" i="9"/>
  <c r="AD866" i="9"/>
  <c r="AD1003" i="9"/>
  <c r="AD1223" i="9"/>
  <c r="AD1004" i="9"/>
  <c r="AD1224" i="9"/>
  <c r="AD1001" i="9"/>
  <c r="AD1005" i="9"/>
  <c r="AD1221" i="9"/>
  <c r="AD1225" i="9"/>
  <c r="AD1002" i="9"/>
  <c r="AD1006" i="9"/>
  <c r="AD1222" i="9"/>
  <c r="AD1226" i="9"/>
  <c r="AD1431" i="9"/>
  <c r="AD1631" i="9"/>
  <c r="AD1428" i="9"/>
  <c r="AD1432" i="9"/>
  <c r="AD1632" i="9"/>
  <c r="AD1429" i="9"/>
  <c r="AD1433" i="9"/>
  <c r="AD1909" i="9"/>
  <c r="AD1941" i="9"/>
  <c r="AD1430" i="9"/>
  <c r="AD1434" i="9"/>
  <c r="AD1630" i="9"/>
  <c r="AD1910" i="9"/>
  <c r="AD1911" i="9"/>
  <c r="AD2269" i="9"/>
  <c r="AD2273" i="9"/>
  <c r="AD2501" i="9"/>
  <c r="AD2505" i="9"/>
  <c r="AD1912" i="9"/>
  <c r="AD2266" i="9"/>
  <c r="AD2270" i="9"/>
  <c r="AD2502" i="9"/>
  <c r="AD2506" i="9"/>
  <c r="AD2267" i="9"/>
  <c r="AD2271" i="9"/>
  <c r="AD2503" i="9"/>
  <c r="AD2268" i="9"/>
  <c r="AD2272" i="9"/>
  <c r="AD2500" i="9"/>
  <c r="AD2504" i="9"/>
  <c r="AD2681" i="9"/>
  <c r="AD2685" i="9"/>
  <c r="AD2897" i="9"/>
  <c r="AD3109" i="9"/>
  <c r="AD3113" i="9"/>
  <c r="AD2682" i="9"/>
  <c r="AD2686" i="9"/>
  <c r="AD2898" i="9"/>
  <c r="AD3110" i="9"/>
  <c r="AD3114" i="9"/>
  <c r="AD2683" i="9"/>
  <c r="AD2687" i="9"/>
  <c r="AD2895" i="9"/>
  <c r="AD2899" i="9"/>
  <c r="AD2684" i="9"/>
  <c r="AD2896" i="9"/>
  <c r="AD2900" i="9"/>
  <c r="AD3112" i="9"/>
  <c r="AD3453" i="9"/>
  <c r="AD3757" i="9"/>
  <c r="AD3111" i="9"/>
  <c r="AD3754" i="9"/>
  <c r="AD3758" i="9"/>
  <c r="AD3115" i="9"/>
  <c r="AD3755" i="9"/>
  <c r="AD3759" i="9"/>
  <c r="AD3756" i="9"/>
  <c r="AD3760" i="9"/>
  <c r="AD4165" i="9"/>
  <c r="AD4166" i="9"/>
  <c r="AD4163" i="9"/>
  <c r="AD4164" i="9"/>
  <c r="AD103" i="9"/>
  <c r="AD331" i="9"/>
  <c r="AD335" i="9"/>
  <c r="AD32" i="9"/>
  <c r="AD104" i="9"/>
  <c r="AD33" i="9"/>
  <c r="AD105" i="9"/>
  <c r="AD333" i="9"/>
  <c r="AD102" i="9"/>
  <c r="AD106" i="9"/>
  <c r="AD330" i="9"/>
  <c r="AD334" i="9"/>
  <c r="AD332" i="9"/>
  <c r="AD549" i="9"/>
  <c r="AD553" i="9"/>
  <c r="AD336" i="9"/>
  <c r="AD550" i="9"/>
  <c r="AD551" i="9"/>
  <c r="AD552" i="9"/>
  <c r="AD751" i="9"/>
  <c r="AD967" i="9"/>
  <c r="AD971" i="9"/>
  <c r="AD748" i="9"/>
  <c r="AD752" i="9"/>
  <c r="AD968" i="9"/>
  <c r="AD749" i="9"/>
  <c r="AD965" i="9"/>
  <c r="AD969" i="9"/>
  <c r="AD750" i="9"/>
  <c r="AD1187" i="9"/>
  <c r="AD1191" i="9"/>
  <c r="AD966" i="9"/>
  <c r="AD1188" i="9"/>
  <c r="AD970" i="9"/>
  <c r="AD1189" i="9"/>
  <c r="AD1190" i="9"/>
  <c r="AD1403" i="9"/>
  <c r="AD1404" i="9"/>
  <c r="AD1401" i="9"/>
  <c r="AD1597" i="9"/>
  <c r="AD1885" i="9"/>
  <c r="AD1889" i="9"/>
  <c r="AD1402" i="9"/>
  <c r="AD1886" i="9"/>
  <c r="AD1887" i="9"/>
  <c r="AD2105" i="9"/>
  <c r="AD2109" i="9"/>
  <c r="AD2137" i="9"/>
  <c r="AD2141" i="9"/>
  <c r="AD2465" i="9"/>
  <c r="AD1888" i="9"/>
  <c r="AD2106" i="9"/>
  <c r="AD2110" i="9"/>
  <c r="AD2138" i="9"/>
  <c r="AD2142" i="9"/>
  <c r="AD2466" i="9"/>
  <c r="AD2107" i="9"/>
  <c r="AD2139" i="9"/>
  <c r="AD2143" i="9"/>
  <c r="AD2467" i="9"/>
  <c r="AD2108" i="9"/>
  <c r="AD2140" i="9"/>
  <c r="AD2464" i="9"/>
  <c r="AD2468" i="9"/>
  <c r="AD2845" i="9"/>
  <c r="AD2846" i="9"/>
  <c r="AD2659" i="9"/>
  <c r="AD2847" i="9"/>
  <c r="AD2660" i="9"/>
  <c r="AD2848" i="9"/>
  <c r="AD2964" i="9"/>
  <c r="AD3052" i="9"/>
  <c r="AD3385" i="9"/>
  <c r="AD3389" i="9"/>
  <c r="AD3549" i="9"/>
  <c r="AD3733" i="9"/>
  <c r="AD3386" i="9"/>
  <c r="AD3550" i="9"/>
  <c r="AD3734" i="9"/>
  <c r="AD3051" i="9"/>
  <c r="AD3387" i="9"/>
  <c r="AD3551" i="9"/>
  <c r="AD3731" i="9"/>
  <c r="AD3735" i="9"/>
  <c r="AD3388" i="9"/>
  <c r="AD3548" i="9"/>
  <c r="AD3552" i="9"/>
  <c r="AD3732" i="9"/>
  <c r="AD3736" i="9"/>
  <c r="AD3937" i="9"/>
  <c r="AD4293" i="9"/>
  <c r="AD3938" i="9"/>
  <c r="AD4294" i="9"/>
  <c r="AD3935" i="9"/>
  <c r="AD4295" i="9"/>
  <c r="AD3936" i="9"/>
  <c r="AD4296" i="9"/>
  <c r="AD199" i="9"/>
  <c r="AD200" i="9"/>
  <c r="AD197" i="9"/>
  <c r="AD201" i="9"/>
  <c r="AD198" i="9"/>
  <c r="AD433" i="9"/>
  <c r="AD430" i="9"/>
  <c r="AD434" i="9"/>
  <c r="AD646" i="9"/>
  <c r="AD431" i="9"/>
  <c r="AD435" i="9"/>
  <c r="AD647" i="9"/>
  <c r="AD432" i="9"/>
  <c r="AD648" i="9"/>
  <c r="AD847" i="9"/>
  <c r="AD851" i="9"/>
  <c r="AD848" i="9"/>
  <c r="AD649" i="9"/>
  <c r="AD849" i="9"/>
  <c r="AD850" i="9"/>
  <c r="AD1067" i="9"/>
  <c r="AD1071" i="9"/>
  <c r="AD1275" i="9"/>
  <c r="AD1279" i="9"/>
  <c r="AD1068" i="9"/>
  <c r="AD1072" i="9"/>
  <c r="AD1276" i="9"/>
  <c r="AD1069" i="9"/>
  <c r="AD1073" i="9"/>
  <c r="AD1277" i="9"/>
  <c r="AD1070" i="9"/>
  <c r="AD1074" i="9"/>
  <c r="AD1274" i="9"/>
  <c r="AD1278" i="9"/>
  <c r="AD1491" i="9"/>
  <c r="AD1495" i="9"/>
  <c r="AD1667" i="9"/>
  <c r="AD1779" i="9"/>
  <c r="AD1783" i="9"/>
  <c r="AD1492" i="9"/>
  <c r="AD1496" i="9"/>
  <c r="AD1664" i="9"/>
  <c r="AD1668" i="9"/>
  <c r="AD1780" i="9"/>
  <c r="AD1784" i="9"/>
  <c r="AD1493" i="9"/>
  <c r="AD1497" i="9"/>
  <c r="AD1665" i="9"/>
  <c r="AD1669" i="9"/>
  <c r="AD1777" i="9"/>
  <c r="AD1781" i="9"/>
  <c r="AD1997" i="9"/>
  <c r="AD2001" i="9"/>
  <c r="AD1490" i="9"/>
  <c r="AD1494" i="9"/>
  <c r="AD1666" i="9"/>
  <c r="AD1778" i="9"/>
  <c r="AD1782" i="9"/>
  <c r="AD1998" i="9"/>
  <c r="AD1999" i="9"/>
  <c r="AD2561" i="9"/>
  <c r="AD2000" i="9"/>
  <c r="AD2560" i="9"/>
  <c r="AD2745" i="9"/>
  <c r="AD2746" i="9"/>
  <c r="AD3130" i="9"/>
  <c r="AD2743" i="9"/>
  <c r="AD2747" i="9"/>
  <c r="AD2744" i="9"/>
  <c r="AD3569" i="9"/>
  <c r="AD3781" i="9"/>
  <c r="AD3782" i="9"/>
  <c r="AD3131" i="9"/>
  <c r="AD3779" i="9"/>
  <c r="AD3783" i="9"/>
  <c r="AD3568" i="9"/>
  <c r="AD3780" i="9"/>
  <c r="AD3784" i="9"/>
  <c r="AD4025" i="9"/>
  <c r="AD4029" i="9"/>
  <c r="AD4026" i="9"/>
  <c r="AD4030" i="9"/>
  <c r="AD4027" i="9"/>
  <c r="AD4028" i="9"/>
  <c r="AD151" i="9"/>
  <c r="AD148" i="9"/>
  <c r="AD152" i="9"/>
  <c r="AD149" i="9"/>
  <c r="AD150" i="9"/>
  <c r="AD381" i="9"/>
  <c r="AD593" i="9"/>
  <c r="AD378" i="9"/>
  <c r="AD382" i="9"/>
  <c r="AD594" i="9"/>
  <c r="AD379" i="9"/>
  <c r="AD383" i="9"/>
  <c r="AD591" i="9"/>
  <c r="AD380" i="9"/>
  <c r="AD592" i="9"/>
  <c r="AD791" i="9"/>
  <c r="AD792" i="9"/>
  <c r="AD789" i="9"/>
  <c r="AD793" i="9"/>
  <c r="AD790" i="9"/>
  <c r="AD794" i="9"/>
  <c r="AD1015" i="9"/>
  <c r="AD1231" i="9"/>
  <c r="AD1235" i="9"/>
  <c r="AD1016" i="9"/>
  <c r="AD1232" i="9"/>
  <c r="AD1013" i="9"/>
  <c r="AD1017" i="9"/>
  <c r="AD1233" i="9"/>
  <c r="AD1014" i="9"/>
  <c r="AD1018" i="9"/>
  <c r="AD1230" i="9"/>
  <c r="AD1234" i="9"/>
  <c r="AD1443" i="9"/>
  <c r="AD1447" i="9"/>
  <c r="AD1635" i="9"/>
  <c r="AD1723" i="9"/>
  <c r="AD1727" i="9"/>
  <c r="AD1444" i="9"/>
  <c r="AD1724" i="9"/>
  <c r="AD1728" i="9"/>
  <c r="AD1441" i="9"/>
  <c r="AD1445" i="9"/>
  <c r="AD1633" i="9"/>
  <c r="AD1725" i="9"/>
  <c r="AD1729" i="9"/>
  <c r="AD1937" i="9"/>
  <c r="AD1442" i="9"/>
  <c r="AD1446" i="9"/>
  <c r="AD1634" i="9"/>
  <c r="AD1726" i="9"/>
  <c r="AD1938" i="9"/>
  <c r="AD2277" i="9"/>
  <c r="AD2509" i="9"/>
  <c r="AD2513" i="9"/>
  <c r="AD2274" i="9"/>
  <c r="AD2278" i="9"/>
  <c r="AD2510" i="9"/>
  <c r="AD1939" i="9"/>
  <c r="AD2275" i="9"/>
  <c r="AD2279" i="9"/>
  <c r="AD2507" i="9"/>
  <c r="AD2511" i="9"/>
  <c r="AD1940" i="9"/>
  <c r="AD2276" i="9"/>
  <c r="AD2280" i="9"/>
  <c r="AD2508" i="9"/>
  <c r="AD2512" i="9"/>
  <c r="AD2885" i="9"/>
  <c r="AD3077" i="9"/>
  <c r="AD3081" i="9"/>
  <c r="AD3261" i="9"/>
  <c r="AD2886" i="9"/>
  <c r="AD3078" i="9"/>
  <c r="AD3082" i="9"/>
  <c r="AD3262" i="9"/>
  <c r="AD2883" i="9"/>
  <c r="AD2887" i="9"/>
  <c r="AD2884" i="9"/>
  <c r="AD3080" i="9"/>
  <c r="AD3260" i="9"/>
  <c r="AD3413" i="9"/>
  <c r="AD3589" i="9"/>
  <c r="AD3079" i="9"/>
  <c r="AD3410" i="9"/>
  <c r="AD3414" i="9"/>
  <c r="AD3590" i="9"/>
  <c r="AD3259" i="9"/>
  <c r="AD3411" i="9"/>
  <c r="AD3415" i="9"/>
  <c r="AD3587" i="9"/>
  <c r="AD3412" i="9"/>
  <c r="AD3588" i="9"/>
  <c r="AD3969" i="9"/>
  <c r="AD3973" i="9"/>
  <c r="AD4169" i="9"/>
  <c r="AD3970" i="9"/>
  <c r="AD3974" i="9"/>
  <c r="AD4170" i="9"/>
  <c r="AD3971" i="9"/>
  <c r="AD4167" i="9"/>
  <c r="AD4171" i="9"/>
  <c r="AD3972" i="9"/>
  <c r="AD4168" i="9"/>
  <c r="AD4172" i="9"/>
  <c r="AD477" i="9"/>
  <c r="AD481" i="9"/>
  <c r="AD478" i="9"/>
  <c r="AD475" i="9"/>
  <c r="AD479" i="9"/>
  <c r="AD476" i="9"/>
  <c r="AD480" i="9"/>
  <c r="AD891" i="9"/>
  <c r="AD895" i="9"/>
  <c r="AD892" i="9"/>
  <c r="AD893" i="9"/>
  <c r="AD1119" i="9"/>
  <c r="AD1327" i="9"/>
  <c r="AD1331" i="9"/>
  <c r="AD1116" i="9"/>
  <c r="AD1120" i="9"/>
  <c r="AD1328" i="9"/>
  <c r="AD1332" i="9"/>
  <c r="AD890" i="9"/>
  <c r="AD1117" i="9"/>
  <c r="AD894" i="9"/>
  <c r="AD1118" i="9"/>
  <c r="AD1326" i="9"/>
  <c r="AD1330" i="9"/>
  <c r="AD1329" i="9"/>
  <c r="AD1539" i="9"/>
  <c r="AD1536" i="9"/>
  <c r="AD1540" i="9"/>
  <c r="AD1832" i="9"/>
  <c r="AD1537" i="9"/>
  <c r="AD1833" i="9"/>
  <c r="AD1538" i="9"/>
  <c r="AD1834" i="9"/>
  <c r="AD2149" i="9"/>
  <c r="AD2153" i="9"/>
  <c r="AD2393" i="9"/>
  <c r="AD2593" i="9"/>
  <c r="AD2150" i="9"/>
  <c r="AD2154" i="9"/>
  <c r="AD2394" i="9"/>
  <c r="AD2151" i="9"/>
  <c r="AD2155" i="9"/>
  <c r="AD2395" i="9"/>
  <c r="AD2591" i="9"/>
  <c r="AD2152" i="9"/>
  <c r="AD2392" i="9"/>
  <c r="AD2781" i="9"/>
  <c r="AD2981" i="9"/>
  <c r="AD2592" i="9"/>
  <c r="AD2778" i="9"/>
  <c r="AD2782" i="9"/>
  <c r="AD2982" i="9"/>
  <c r="AD2779" i="9"/>
  <c r="AD2783" i="9"/>
  <c r="AD2780" i="9"/>
  <c r="AD2784" i="9"/>
  <c r="AD2980" i="9"/>
  <c r="AD2979" i="9"/>
  <c r="AD3337" i="9"/>
  <c r="AD3481" i="9"/>
  <c r="AD3485" i="9"/>
  <c r="AD3669" i="9"/>
  <c r="AD3673" i="9"/>
  <c r="AD2983" i="9"/>
  <c r="AD3334" i="9"/>
  <c r="AD3482" i="9"/>
  <c r="AD3666" i="9"/>
  <c r="AD3670" i="9"/>
  <c r="AD3335" i="9"/>
  <c r="AD3479" i="9"/>
  <c r="AD3483" i="9"/>
  <c r="AD3667" i="9"/>
  <c r="AD3671" i="9"/>
  <c r="AD3336" i="9"/>
  <c r="AD3480" i="9"/>
  <c r="AD3484" i="9"/>
  <c r="AD3668" i="9"/>
  <c r="AD3672" i="9"/>
  <c r="AD4245" i="9"/>
  <c r="AD4246" i="9"/>
  <c r="AD4243" i="9"/>
  <c r="AD4244" i="9"/>
  <c r="AD175" i="9"/>
  <c r="AD179" i="9"/>
  <c r="AD176" i="9"/>
  <c r="AD177" i="9"/>
  <c r="AD178" i="9"/>
  <c r="AD405" i="9"/>
  <c r="AD402" i="9"/>
  <c r="AD406" i="9"/>
  <c r="AD618" i="9"/>
  <c r="AD622" i="9"/>
  <c r="AD403" i="9"/>
  <c r="AD407" i="9"/>
  <c r="AD619" i="9"/>
  <c r="AD623" i="9"/>
  <c r="AD404" i="9"/>
  <c r="AD408" i="9"/>
  <c r="AD620" i="9"/>
  <c r="AD819" i="9"/>
  <c r="AD823" i="9"/>
  <c r="AD820" i="9"/>
  <c r="AD824" i="9"/>
  <c r="AD617" i="9"/>
  <c r="AD821" i="9"/>
  <c r="AD825" i="9"/>
  <c r="AD621" i="9"/>
  <c r="AD822" i="9"/>
  <c r="AD1035" i="9"/>
  <c r="AD1043" i="9"/>
  <c r="AD1255" i="9"/>
  <c r="AD1252" i="9"/>
  <c r="AD1256" i="9"/>
  <c r="AD1033" i="9"/>
  <c r="AD1253" i="9"/>
  <c r="AD1257" i="9"/>
  <c r="AD1034" i="9"/>
  <c r="AD1042" i="9"/>
  <c r="AD1254" i="9"/>
  <c r="AD1467" i="9"/>
  <c r="AD1471" i="9"/>
  <c r="AD1747" i="9"/>
  <c r="AD1751" i="9"/>
  <c r="AD1468" i="9"/>
  <c r="AD1472" i="9"/>
  <c r="AD1748" i="9"/>
  <c r="AD1752" i="9"/>
  <c r="AD1469" i="9"/>
  <c r="AD1473" i="9"/>
  <c r="AD1649" i="9"/>
  <c r="AD1749" i="9"/>
  <c r="AD1753" i="9"/>
  <c r="AD1969" i="9"/>
  <c r="AD1973" i="9"/>
  <c r="AD1466" i="9"/>
  <c r="AD1470" i="9"/>
  <c r="AD1650" i="9"/>
  <c r="AD1750" i="9"/>
  <c r="AD1754" i="9"/>
  <c r="AD1970" i="9"/>
  <c r="AD1967" i="9"/>
  <c r="AD2305" i="9"/>
  <c r="AD2533" i="9"/>
  <c r="AD2537" i="9"/>
  <c r="AD1968" i="9"/>
  <c r="AD2306" i="9"/>
  <c r="AD2534" i="9"/>
  <c r="AD2538" i="9"/>
  <c r="AD1971" i="9"/>
  <c r="AD2303" i="9"/>
  <c r="AD2307" i="9"/>
  <c r="AD2535" i="9"/>
  <c r="AD1972" i="9"/>
  <c r="AD2304" i="9"/>
  <c r="AD2308" i="9"/>
  <c r="AD2532" i="9"/>
  <c r="AD2536" i="9"/>
  <c r="AD2717" i="9"/>
  <c r="AD2917" i="9"/>
  <c r="AD3105" i="9"/>
  <c r="AD3281" i="9"/>
  <c r="AD2718" i="9"/>
  <c r="AD2918" i="9"/>
  <c r="AD3102" i="9"/>
  <c r="AD3106" i="9"/>
  <c r="AD2715" i="9"/>
  <c r="AD2719" i="9"/>
  <c r="AD2915" i="9"/>
  <c r="AD2919" i="9"/>
  <c r="AD2716" i="9"/>
  <c r="AD2720" i="9"/>
  <c r="AD2916" i="9"/>
  <c r="AD2920" i="9"/>
  <c r="AD3104" i="9"/>
  <c r="AD3108" i="9"/>
  <c r="AD3280" i="9"/>
  <c r="AD3107" i="9"/>
  <c r="AD3282" i="9"/>
  <c r="AD3601" i="9"/>
  <c r="AD3434" i="9"/>
  <c r="AD3598" i="9"/>
  <c r="AD3602" i="9"/>
  <c r="AD3435" i="9"/>
  <c r="AD3599" i="9"/>
  <c r="AD3603" i="9"/>
  <c r="AD3103" i="9"/>
  <c r="AD3279" i="9"/>
  <c r="AD3436" i="9"/>
  <c r="AD3600" i="9"/>
  <c r="AD3604" i="9"/>
  <c r="AD3997" i="9"/>
  <c r="AD3994" i="9"/>
  <c r="AD3998" i="9"/>
  <c r="AD3995" i="9"/>
  <c r="AD3999" i="9"/>
  <c r="AD3996" i="9"/>
  <c r="AD4000" i="9"/>
  <c r="AD67" i="9"/>
  <c r="AD71" i="9"/>
  <c r="AD275" i="9"/>
  <c r="AD68" i="9"/>
  <c r="AD72" i="9"/>
  <c r="AD276" i="9"/>
  <c r="AD69" i="9"/>
  <c r="AD73" i="9"/>
  <c r="AD277" i="9"/>
  <c r="AD70" i="9"/>
  <c r="AD274" i="9"/>
  <c r="AD278" i="9"/>
  <c r="AD497" i="9"/>
  <c r="AD498" i="9"/>
  <c r="AD495" i="9"/>
  <c r="AD499" i="9"/>
  <c r="AD496" i="9"/>
  <c r="AD500" i="9"/>
  <c r="AD915" i="9"/>
  <c r="AD919" i="9"/>
  <c r="AD916" i="9"/>
  <c r="AD913" i="9"/>
  <c r="AD917" i="9"/>
  <c r="AD914" i="9"/>
  <c r="AD1351" i="9"/>
  <c r="AD918" i="9"/>
  <c r="AD1352" i="9"/>
  <c r="AD1551" i="9"/>
  <c r="AD1555" i="9"/>
  <c r="AD1843" i="9"/>
  <c r="AD1552" i="9"/>
  <c r="AD1353" i="9"/>
  <c r="AD1553" i="9"/>
  <c r="AD1845" i="9"/>
  <c r="AD1354" i="9"/>
  <c r="AD1550" i="9"/>
  <c r="AD1554" i="9"/>
  <c r="AD1842" i="9"/>
  <c r="AD1846" i="9"/>
  <c r="AD2057" i="9"/>
  <c r="AD2177" i="9"/>
  <c r="AD2409" i="9"/>
  <c r="AD2605" i="9"/>
  <c r="AD2609" i="9"/>
  <c r="AD2058" i="9"/>
  <c r="AD2178" i="9"/>
  <c r="AD1844" i="9"/>
  <c r="AD2055" i="9"/>
  <c r="AD2059" i="9"/>
  <c r="AD2179" i="9"/>
  <c r="AD2607" i="9"/>
  <c r="AD2056" i="9"/>
  <c r="AD2176" i="9"/>
  <c r="AD2180" i="9"/>
  <c r="AD2408" i="9"/>
  <c r="AD2608" i="9"/>
  <c r="AD2805" i="9"/>
  <c r="AD2809" i="9"/>
  <c r="AD2997" i="9"/>
  <c r="AD3001" i="9"/>
  <c r="AD2610" i="9"/>
  <c r="AD2806" i="9"/>
  <c r="AD2998" i="9"/>
  <c r="AD3002" i="9"/>
  <c r="AD2803" i="9"/>
  <c r="AD2807" i="9"/>
  <c r="AD2606" i="9"/>
  <c r="AD2804" i="9"/>
  <c r="AD2808" i="9"/>
  <c r="AD2996" i="9"/>
  <c r="AD3000" i="9"/>
  <c r="AD3517" i="9"/>
  <c r="AD3889" i="9"/>
  <c r="AD3901" i="9"/>
  <c r="AD2999" i="9"/>
  <c r="AD3518" i="9"/>
  <c r="AD3890" i="9"/>
  <c r="AD3519" i="9"/>
  <c r="AD3899" i="9"/>
  <c r="AD3516" i="9"/>
  <c r="AD3900" i="9"/>
  <c r="AD4081" i="9"/>
  <c r="AD4257" i="9"/>
  <c r="AD4082" i="9"/>
  <c r="AD4254" i="9"/>
  <c r="AD4258" i="9"/>
  <c r="AD4083" i="9"/>
  <c r="AD4255" i="9"/>
  <c r="AD4256" i="9"/>
  <c r="AD117" i="9"/>
  <c r="AD385" i="9"/>
  <c r="AD386" i="9"/>
  <c r="AD387" i="9"/>
  <c r="AD384" i="9"/>
  <c r="AD388" i="9"/>
  <c r="AD762" i="9"/>
  <c r="AD1207" i="9"/>
  <c r="AD1204" i="9"/>
  <c r="AD1208" i="9"/>
  <c r="AD1205" i="9"/>
  <c r="AD1206" i="9"/>
  <c r="AD1415" i="9"/>
  <c r="AD1607" i="9"/>
  <c r="AD1695" i="9"/>
  <c r="AD1699" i="9"/>
  <c r="AD1416" i="9"/>
  <c r="AD1608" i="9"/>
  <c r="AD1696" i="9"/>
  <c r="AD1700" i="9"/>
  <c r="AD1417" i="9"/>
  <c r="AD1609" i="9"/>
  <c r="AD1697" i="9"/>
  <c r="AD1701" i="9"/>
  <c r="AD1865" i="9"/>
  <c r="AD1905" i="9"/>
  <c r="AD1414" i="9"/>
  <c r="AD1418" i="9"/>
  <c r="AD1698" i="9"/>
  <c r="AD1862" i="9"/>
  <c r="AD1866" i="9"/>
  <c r="AD1902" i="9"/>
  <c r="AD1906" i="9"/>
  <c r="AD1863" i="9"/>
  <c r="AD1903" i="9"/>
  <c r="AD2237" i="9"/>
  <c r="AD2241" i="9"/>
  <c r="AD2481" i="9"/>
  <c r="AD1864" i="9"/>
  <c r="AD1904" i="9"/>
  <c r="AD2238" i="9"/>
  <c r="AD2482" i="9"/>
  <c r="AD1907" i="9"/>
  <c r="AD2239" i="9"/>
  <c r="AD2479" i="9"/>
  <c r="AD2483" i="9"/>
  <c r="AD1908" i="9"/>
  <c r="AD2240" i="9"/>
  <c r="AD2480" i="9"/>
  <c r="AD2665" i="9"/>
  <c r="AD2666" i="9"/>
  <c r="AD2667" i="9"/>
  <c r="AD2859" i="9"/>
  <c r="AD3059" i="9"/>
  <c r="AD3393" i="9"/>
  <c r="AD3561" i="9"/>
  <c r="AD3390" i="9"/>
  <c r="AD3562" i="9"/>
  <c r="AD3391" i="9"/>
  <c r="AD3563" i="9"/>
  <c r="AD3392" i="9"/>
  <c r="AD3560" i="9"/>
  <c r="AD3564" i="9"/>
  <c r="AD4145" i="9"/>
  <c r="AD4149" i="9"/>
  <c r="AD4289" i="9"/>
  <c r="AD4146" i="9"/>
  <c r="AD4286" i="9"/>
  <c r="AD4147" i="9"/>
  <c r="AD4287" i="9"/>
  <c r="AD4144" i="9"/>
  <c r="AD4148" i="9"/>
  <c r="AD4288" i="9"/>
  <c r="AD159" i="9"/>
  <c r="AD163" i="9"/>
  <c r="AD160" i="9"/>
  <c r="AD164" i="9"/>
  <c r="AD161" i="9"/>
  <c r="AD162" i="9"/>
  <c r="AD389" i="9"/>
  <c r="AD393" i="9"/>
  <c r="AD601" i="9"/>
  <c r="AD390" i="9"/>
  <c r="AD394" i="9"/>
  <c r="AD602" i="9"/>
  <c r="AD391" i="9"/>
  <c r="AD599" i="9"/>
  <c r="AD603" i="9"/>
  <c r="AD392" i="9"/>
  <c r="AD600" i="9"/>
  <c r="AD604" i="9"/>
  <c r="AD803" i="9"/>
  <c r="AD807" i="9"/>
  <c r="AD804" i="9"/>
  <c r="AD805" i="9"/>
  <c r="AD802" i="9"/>
  <c r="AD806" i="9"/>
  <c r="AD1027" i="9"/>
  <c r="AD1031" i="9"/>
  <c r="AD1243" i="9"/>
  <c r="AD1247" i="9"/>
  <c r="AD1028" i="9"/>
  <c r="AD1244" i="9"/>
  <c r="AD1029" i="9"/>
  <c r="AD1245" i="9"/>
  <c r="AD1030" i="9"/>
  <c r="AD1242" i="9"/>
  <c r="AD1246" i="9"/>
  <c r="AD1451" i="9"/>
  <c r="AD1455" i="9"/>
  <c r="AD1731" i="9"/>
  <c r="AD1735" i="9"/>
  <c r="AD1448" i="9"/>
  <c r="AD1452" i="9"/>
  <c r="AD1636" i="9"/>
  <c r="AD1732" i="9"/>
  <c r="AD1736" i="9"/>
  <c r="AD1449" i="9"/>
  <c r="AD1453" i="9"/>
  <c r="AD1637" i="9"/>
  <c r="AD1733" i="9"/>
  <c r="AD1945" i="9"/>
  <c r="AD1949" i="9"/>
  <c r="AD1450" i="9"/>
  <c r="AD1454" i="9"/>
  <c r="AD1734" i="9"/>
  <c r="AD1946" i="9"/>
  <c r="AD1950" i="9"/>
  <c r="AD1951" i="9"/>
  <c r="AD2281" i="9"/>
  <c r="AD2285" i="9"/>
  <c r="AD2517" i="9"/>
  <c r="AD2282" i="9"/>
  <c r="AD2286" i="9"/>
  <c r="AD2518" i="9"/>
  <c r="AD1947" i="9"/>
  <c r="AD2283" i="9"/>
  <c r="AD2287" i="9"/>
  <c r="AD2515" i="9"/>
  <c r="AD2519" i="9"/>
  <c r="AD1948" i="9"/>
  <c r="AD2284" i="9"/>
  <c r="AD2516" i="9"/>
  <c r="AD2697" i="9"/>
  <c r="AD2701" i="9"/>
  <c r="AD3089" i="9"/>
  <c r="AD2698" i="9"/>
  <c r="AD3090" i="9"/>
  <c r="AD2699" i="9"/>
  <c r="AD2696" i="9"/>
  <c r="AD2700" i="9"/>
  <c r="AD3088" i="9"/>
  <c r="AD3264" i="9"/>
  <c r="AD3091" i="9"/>
  <c r="AD3785" i="9"/>
  <c r="AD3789" i="9"/>
  <c r="AD3786" i="9"/>
  <c r="AD3790" i="9"/>
  <c r="AD3787" i="9"/>
  <c r="AD3791" i="9"/>
  <c r="AD3087" i="9"/>
  <c r="AD3788" i="9"/>
  <c r="AD3977" i="9"/>
  <c r="AD4173" i="9"/>
  <c r="AD4177" i="9"/>
  <c r="AD3978" i="9"/>
  <c r="AD4174" i="9"/>
  <c r="AD4178" i="9"/>
  <c r="AD3975" i="9"/>
  <c r="AD3979" i="9"/>
  <c r="AD3987" i="9"/>
  <c r="AD4175" i="9"/>
  <c r="AD4179" i="9"/>
  <c r="AD3976" i="9"/>
  <c r="AD4176" i="9"/>
  <c r="AD127" i="9"/>
  <c r="AD128" i="9"/>
  <c r="AD125" i="9"/>
  <c r="AD129" i="9"/>
  <c r="AD126" i="9"/>
  <c r="AD353" i="9"/>
  <c r="AD577" i="9"/>
  <c r="AD354" i="9"/>
  <c r="AD578" i="9"/>
  <c r="AD351" i="9"/>
  <c r="AD355" i="9"/>
  <c r="AD579" i="9"/>
  <c r="AD352" i="9"/>
  <c r="AD991" i="9"/>
  <c r="AD770" i="9"/>
  <c r="AD990" i="9"/>
  <c r="AD1215" i="9"/>
  <c r="AD992" i="9"/>
  <c r="AD1216" i="9"/>
  <c r="AD993" i="9"/>
  <c r="AD1213" i="9"/>
  <c r="AD994" i="9"/>
  <c r="AD1214" i="9"/>
  <c r="AD1619" i="9"/>
  <c r="AD1711" i="9"/>
  <c r="AD1715" i="9"/>
  <c r="AD1420" i="9"/>
  <c r="AD1616" i="9"/>
  <c r="AD1712" i="9"/>
  <c r="AD1716" i="9"/>
  <c r="AD1421" i="9"/>
  <c r="AD1617" i="9"/>
  <c r="AD1713" i="9"/>
  <c r="AD1913" i="9"/>
  <c r="AD1917" i="9"/>
  <c r="AD1618" i="9"/>
  <c r="AD1710" i="9"/>
  <c r="AD1714" i="9"/>
  <c r="AD1914" i="9"/>
  <c r="AD1918" i="9"/>
  <c r="AD2249" i="9"/>
  <c r="AD2489" i="9"/>
  <c r="AD2250" i="9"/>
  <c r="AD2490" i="9"/>
  <c r="AD1915" i="9"/>
  <c r="AD2251" i="9"/>
  <c r="AD1916" i="9"/>
  <c r="AD2252" i="9"/>
  <c r="AD2488" i="9"/>
  <c r="AD2673" i="9"/>
  <c r="AD2869" i="9"/>
  <c r="AD3069" i="9"/>
  <c r="AD3241" i="9"/>
  <c r="AD2674" i="9"/>
  <c r="AD2866" i="9"/>
  <c r="AD2870" i="9"/>
  <c r="AD2671" i="9"/>
  <c r="AD2867" i="9"/>
  <c r="AD2672" i="9"/>
  <c r="AD2868" i="9"/>
  <c r="AD3068" i="9"/>
  <c r="AD3399" i="9"/>
  <c r="AD3400" i="9"/>
  <c r="AD3953" i="9"/>
  <c r="AD4153" i="9"/>
  <c r="AD4150" i="9"/>
  <c r="AD4154" i="9"/>
  <c r="AD4151" i="9"/>
  <c r="AD4155" i="9"/>
  <c r="AD4152" i="9"/>
  <c r="AD4156" i="9"/>
  <c r="AD597" i="9"/>
  <c r="AD598" i="9"/>
  <c r="AD595" i="9"/>
  <c r="AD596" i="9"/>
  <c r="AD795" i="9"/>
  <c r="AD799" i="9"/>
  <c r="AD796" i="9"/>
  <c r="AD800" i="9"/>
  <c r="AD797" i="9"/>
  <c r="AD801" i="9"/>
  <c r="AD798" i="9"/>
  <c r="AD1019" i="9"/>
  <c r="AD1023" i="9"/>
  <c r="AD1239" i="9"/>
  <c r="AD1020" i="9"/>
  <c r="AD1024" i="9"/>
  <c r="AD1236" i="9"/>
  <c r="AD1240" i="9"/>
  <c r="AD1021" i="9"/>
  <c r="AD1025" i="9"/>
  <c r="AD1237" i="9"/>
  <c r="AD1241" i="9"/>
  <c r="AD1022" i="9"/>
  <c r="AD1026" i="9"/>
  <c r="AD1238" i="9"/>
  <c r="AD1463" i="9"/>
  <c r="AD1623" i="9"/>
  <c r="AD1464" i="9"/>
  <c r="AD1620" i="9"/>
  <c r="AD1624" i="9"/>
  <c r="AD1465" i="9"/>
  <c r="AD1621" i="9"/>
  <c r="AD1625" i="9"/>
  <c r="AD1897" i="9"/>
  <c r="AD1901" i="9"/>
  <c r="AD1622" i="9"/>
  <c r="AD1730" i="9"/>
  <c r="AD1898" i="9"/>
  <c r="AD2361" i="9"/>
  <c r="AD1896" i="9"/>
  <c r="AD2358" i="9"/>
  <c r="AD2362" i="9"/>
  <c r="AD2514" i="9"/>
  <c r="AD1899" i="9"/>
  <c r="AD2359" i="9"/>
  <c r="AD2363" i="9"/>
  <c r="AD1900" i="9"/>
  <c r="AD2360" i="9"/>
  <c r="AD2364" i="9"/>
  <c r="AD2693" i="9"/>
  <c r="AD2889" i="9"/>
  <c r="AD2893" i="9"/>
  <c r="AD3085" i="9"/>
  <c r="AD2694" i="9"/>
  <c r="AD2890" i="9"/>
  <c r="AD2894" i="9"/>
  <c r="AD3086" i="9"/>
  <c r="AD2695" i="9"/>
  <c r="AD2891" i="9"/>
  <c r="AD2692" i="9"/>
  <c r="AD2888" i="9"/>
  <c r="AD2892" i="9"/>
  <c r="AD3084" i="9"/>
  <c r="AD3417" i="9"/>
  <c r="AD3577" i="9"/>
  <c r="AD3581" i="9"/>
  <c r="AD3749" i="9"/>
  <c r="AD3753" i="9"/>
  <c r="AD3578" i="9"/>
  <c r="AD3582" i="9"/>
  <c r="AD3750" i="9"/>
  <c r="AD3083" i="9"/>
  <c r="AD3579" i="9"/>
  <c r="AD3583" i="9"/>
  <c r="AD3747" i="9"/>
  <c r="AD3751" i="9"/>
  <c r="AD3416" i="9"/>
  <c r="AD3580" i="9"/>
  <c r="AD3748" i="9"/>
  <c r="AD3752" i="9"/>
  <c r="AD4005" i="9"/>
  <c r="AD4009" i="9"/>
  <c r="AD4157" i="9"/>
  <c r="AD4161" i="9"/>
  <c r="AD4006" i="9"/>
  <c r="AD4010" i="9"/>
  <c r="AD4158" i="9"/>
  <c r="AD4162" i="9"/>
  <c r="AD4007" i="9"/>
  <c r="AD4011" i="9"/>
  <c r="AD4159" i="9"/>
  <c r="AD4008" i="9"/>
  <c r="AD4160" i="9"/>
  <c r="AD47" i="9"/>
  <c r="AD251" i="9"/>
  <c r="AD48" i="9"/>
  <c r="AD248" i="9"/>
  <c r="AD45" i="9"/>
  <c r="AD49" i="9"/>
  <c r="AD237" i="9"/>
  <c r="AD249" i="9"/>
  <c r="AD46" i="9"/>
  <c r="AD238" i="9"/>
  <c r="AD250" i="9"/>
  <c r="AD545" i="9"/>
  <c r="AD546" i="9"/>
  <c r="AD547" i="9"/>
  <c r="AD544" i="9"/>
  <c r="AD548" i="9"/>
  <c r="AD683" i="9"/>
  <c r="AD879" i="9"/>
  <c r="AD883" i="9"/>
  <c r="AD684" i="9"/>
  <c r="AD880" i="9"/>
  <c r="AD681" i="9"/>
  <c r="AD881" i="9"/>
  <c r="AD682" i="9"/>
  <c r="AD882" i="9"/>
  <c r="AD1107" i="9"/>
  <c r="AD1335" i="9"/>
  <c r="AD1108" i="9"/>
  <c r="AD1336" i="9"/>
  <c r="AD1105" i="9"/>
  <c r="AD1106" i="9"/>
  <c r="AD1334" i="9"/>
  <c r="AD1338" i="9"/>
  <c r="AD1531" i="9"/>
  <c r="AD1535" i="9"/>
  <c r="AD1831" i="9"/>
  <c r="AD1333" i="9"/>
  <c r="AD1532" i="9"/>
  <c r="AD1828" i="9"/>
  <c r="AD1337" i="9"/>
  <c r="AD1533" i="9"/>
  <c r="AD1829" i="9"/>
  <c r="AD1530" i="9"/>
  <c r="AD1534" i="9"/>
  <c r="AD1830" i="9"/>
  <c r="AD2033" i="9"/>
  <c r="AD2037" i="9"/>
  <c r="AD2145" i="9"/>
  <c r="AD2389" i="9"/>
  <c r="AD2034" i="9"/>
  <c r="AD2038" i="9"/>
  <c r="AD2146" i="9"/>
  <c r="AD2202" i="9"/>
  <c r="AD2386" i="9"/>
  <c r="AD2390" i="9"/>
  <c r="AD2594" i="9"/>
  <c r="AD2035" i="9"/>
  <c r="AD2147" i="9"/>
  <c r="AD2387" i="9"/>
  <c r="AD2391" i="9"/>
  <c r="AD2595" i="9"/>
  <c r="AD2603" i="9"/>
  <c r="AD2036" i="9"/>
  <c r="AD2144" i="9"/>
  <c r="AD2148" i="9"/>
  <c r="AD2388" i="9"/>
  <c r="AD2973" i="9"/>
  <c r="AD3169" i="9"/>
  <c r="AD3173" i="9"/>
  <c r="AD2970" i="9"/>
  <c r="AD2974" i="9"/>
  <c r="AD3170" i="9"/>
  <c r="AD2604" i="9"/>
  <c r="AD2972" i="9"/>
  <c r="AD3168" i="9"/>
  <c r="AD3172" i="9"/>
  <c r="AD3171" i="9"/>
  <c r="AD3325" i="9"/>
  <c r="AD3465" i="9"/>
  <c r="AD3469" i="9"/>
  <c r="AD3709" i="9"/>
  <c r="AD3857" i="9"/>
  <c r="AD3326" i="9"/>
  <c r="AD3466" i="9"/>
  <c r="AD3710" i="9"/>
  <c r="AD3858" i="9"/>
  <c r="AD2971" i="9"/>
  <c r="AD3467" i="9"/>
  <c r="AD3711" i="9"/>
  <c r="AD3348" i="9"/>
  <c r="AD3468" i="9"/>
  <c r="AD3712" i="9"/>
  <c r="AD4053" i="9"/>
  <c r="AD4233" i="9"/>
  <c r="AD4237" i="9"/>
  <c r="AD4054" i="9"/>
  <c r="AD4234" i="9"/>
  <c r="AD4051" i="9"/>
  <c r="AD4055" i="9"/>
  <c r="AD4235" i="9"/>
  <c r="AD4052" i="9"/>
  <c r="AD4232" i="9"/>
  <c r="AD4236" i="9"/>
  <c r="AD191" i="9"/>
  <c r="AD195" i="9"/>
  <c r="AD192" i="9"/>
  <c r="AD196" i="9"/>
  <c r="AD193" i="9"/>
  <c r="AD194" i="9"/>
  <c r="AD361" i="9"/>
  <c r="AD365" i="9"/>
  <c r="AD565" i="9"/>
  <c r="AD569" i="9"/>
  <c r="AD362" i="9"/>
  <c r="AD366" i="9"/>
  <c r="AD566" i="9"/>
  <c r="AD363" i="9"/>
  <c r="AD567" i="9"/>
  <c r="AD364" i="9"/>
  <c r="AD568" i="9"/>
  <c r="AD779" i="9"/>
  <c r="AD979" i="9"/>
  <c r="AD983" i="9"/>
  <c r="AD780" i="9"/>
  <c r="AD980" i="9"/>
  <c r="AD984" i="9"/>
  <c r="AD777" i="9"/>
  <c r="AD781" i="9"/>
  <c r="AD778" i="9"/>
  <c r="AD782" i="9"/>
  <c r="AD982" i="9"/>
  <c r="AD1199" i="9"/>
  <c r="AD1203" i="9"/>
  <c r="AD985" i="9"/>
  <c r="AD1200" i="9"/>
  <c r="AD1201" i="9"/>
  <c r="AD981" i="9"/>
  <c r="AD1198" i="9"/>
  <c r="AD1202" i="9"/>
  <c r="AD1411" i="9"/>
  <c r="AD1603" i="9"/>
  <c r="AD1691" i="9"/>
  <c r="AD1408" i="9"/>
  <c r="AD1412" i="9"/>
  <c r="AD1604" i="9"/>
  <c r="AD1688" i="9"/>
  <c r="AD1692" i="9"/>
  <c r="AD1409" i="9"/>
  <c r="AD1413" i="9"/>
  <c r="AD1605" i="9"/>
  <c r="AD1689" i="9"/>
  <c r="AD1693" i="9"/>
  <c r="AD1410" i="9"/>
  <c r="AD1602" i="9"/>
  <c r="AD1606" i="9"/>
  <c r="AD1690" i="9"/>
  <c r="AD1694" i="9"/>
  <c r="AD2233" i="9"/>
  <c r="AD2477" i="9"/>
  <c r="AD2234" i="9"/>
  <c r="AD2478" i="9"/>
  <c r="AD2235" i="9"/>
  <c r="AD2475" i="9"/>
  <c r="AD2236" i="9"/>
  <c r="AD2476" i="9"/>
  <c r="AD2857" i="9"/>
  <c r="AD3057" i="9"/>
  <c r="AD3061" i="9"/>
  <c r="AD3229" i="9"/>
  <c r="AD3233" i="9"/>
  <c r="AD2854" i="9"/>
  <c r="AD2858" i="9"/>
  <c r="AD3058" i="9"/>
  <c r="AD3062" i="9"/>
  <c r="AD3230" i="9"/>
  <c r="AD2855" i="9"/>
  <c r="AD2856" i="9"/>
  <c r="AD3060" i="9"/>
  <c r="AD3228" i="9"/>
  <c r="AD3232" i="9"/>
  <c r="AD3553" i="9"/>
  <c r="AD3557" i="9"/>
  <c r="AD3554" i="9"/>
  <c r="AD3558" i="9"/>
  <c r="AD3227" i="9"/>
  <c r="AD3555" i="9"/>
  <c r="AD3559" i="9"/>
  <c r="AD3231" i="9"/>
  <c r="AD3556" i="9"/>
  <c r="AD3949" i="9"/>
  <c r="AD4137" i="9"/>
  <c r="AD4141" i="9"/>
  <c r="AD3950" i="9"/>
  <c r="AD4138" i="9"/>
  <c r="AD4142" i="9"/>
  <c r="AD3951" i="9"/>
  <c r="AD4139" i="9"/>
  <c r="AD4143" i="9"/>
  <c r="AD3948" i="9"/>
  <c r="AD3952" i="9"/>
  <c r="AD4140" i="9"/>
  <c r="AD131" i="9"/>
  <c r="AD130" i="9"/>
  <c r="AD357" i="9"/>
  <c r="AD581" i="9"/>
  <c r="AD358" i="9"/>
  <c r="AD582" i="9"/>
  <c r="AD359" i="9"/>
  <c r="AD583" i="9"/>
  <c r="AD356" i="9"/>
  <c r="AD360" i="9"/>
  <c r="AD580" i="9"/>
  <c r="AD584" i="9"/>
  <c r="AD771" i="9"/>
  <c r="AD775" i="9"/>
  <c r="AD772" i="9"/>
  <c r="AD776" i="9"/>
  <c r="AD773" i="9"/>
  <c r="AD774" i="9"/>
  <c r="AD995" i="9"/>
  <c r="AD999" i="9"/>
  <c r="AD1267" i="9"/>
  <c r="AD996" i="9"/>
  <c r="AD1000" i="9"/>
  <c r="AD1264" i="9"/>
  <c r="AD997" i="9"/>
  <c r="AD1265" i="9"/>
  <c r="AD998" i="9"/>
  <c r="AD1266" i="9"/>
  <c r="AD1419" i="9"/>
  <c r="AD1427" i="9"/>
  <c r="AD1425" i="9"/>
  <c r="AD1921" i="9"/>
  <c r="AD1426" i="9"/>
  <c r="AD1922" i="9"/>
  <c r="AD1919" i="9"/>
  <c r="AD2253" i="9"/>
  <c r="AD2257" i="9"/>
  <c r="AD2493" i="9"/>
  <c r="AD1920" i="9"/>
  <c r="AD2254" i="9"/>
  <c r="AD2258" i="9"/>
  <c r="AD2494" i="9"/>
  <c r="AD1923" i="9"/>
  <c r="AD2255" i="9"/>
  <c r="AD2259" i="9"/>
  <c r="AD2491" i="9"/>
  <c r="AD2495" i="9"/>
  <c r="AD1924" i="9"/>
  <c r="AD2256" i="9"/>
  <c r="AD2492" i="9"/>
  <c r="AD2677" i="9"/>
  <c r="AD2873" i="9"/>
  <c r="AD3073" i="9"/>
  <c r="AD3245" i="9"/>
  <c r="AD2678" i="9"/>
  <c r="AD2874" i="9"/>
  <c r="AD3070" i="9"/>
  <c r="AD3074" i="9"/>
  <c r="AD3242" i="9"/>
  <c r="AD3246" i="9"/>
  <c r="AD2675" i="9"/>
  <c r="AD2679" i="9"/>
  <c r="AD2871" i="9"/>
  <c r="AD2875" i="9"/>
  <c r="AD2676" i="9"/>
  <c r="AD2680" i="9"/>
  <c r="AD2872" i="9"/>
  <c r="AD3072" i="9"/>
  <c r="AD3244" i="9"/>
  <c r="AD3573" i="9"/>
  <c r="AD3761" i="9"/>
  <c r="AD3765" i="9"/>
  <c r="AD3418" i="9"/>
  <c r="AD3570" i="9"/>
  <c r="AD3574" i="9"/>
  <c r="AD3762" i="9"/>
  <c r="AD3766" i="9"/>
  <c r="AD3243" i="9"/>
  <c r="AD3419" i="9"/>
  <c r="AD3571" i="9"/>
  <c r="AD3575" i="9"/>
  <c r="AD3763" i="9"/>
  <c r="AD3071" i="9"/>
  <c r="AD3420" i="9"/>
  <c r="AD3572" i="9"/>
  <c r="AD3576" i="9"/>
  <c r="AD3764" i="9"/>
  <c r="AD3954" i="9"/>
  <c r="AD3955" i="9"/>
  <c r="AD3956" i="9"/>
  <c r="AD31" i="9"/>
  <c r="AD75" i="9"/>
  <c r="AD299" i="9"/>
  <c r="AD76" i="9"/>
  <c r="AD29" i="9"/>
  <c r="AD301" i="9"/>
  <c r="AD30" i="9"/>
  <c r="AD74" i="9"/>
  <c r="AD298" i="9"/>
  <c r="AD300" i="9"/>
  <c r="AD461" i="9"/>
  <c r="AD521" i="9"/>
  <c r="AD462" i="9"/>
  <c r="AD522" i="9"/>
  <c r="AD463" i="9"/>
  <c r="AD523" i="9"/>
  <c r="AD520" i="9"/>
  <c r="AD727" i="9"/>
  <c r="AD931" i="9"/>
  <c r="AD724" i="9"/>
  <c r="AD728" i="9"/>
  <c r="AD932" i="9"/>
  <c r="AD725" i="9"/>
  <c r="AD729" i="9"/>
  <c r="AD933" i="9"/>
  <c r="AD726" i="9"/>
  <c r="AD930" i="9"/>
  <c r="AD1095" i="9"/>
  <c r="AD1099" i="9"/>
  <c r="AD1323" i="9"/>
  <c r="AD934" i="9"/>
  <c r="AD1096" i="9"/>
  <c r="AD1324" i="9"/>
  <c r="AD1097" i="9"/>
  <c r="AD1094" i="9"/>
  <c r="AD1098" i="9"/>
  <c r="AD1322" i="9"/>
  <c r="AD1515" i="9"/>
  <c r="AD1811" i="9"/>
  <c r="AD1516" i="9"/>
  <c r="AD1321" i="9"/>
  <c r="AD1809" i="9"/>
  <c r="AD1325" i="9"/>
  <c r="AD1514" i="9"/>
  <c r="AD1810" i="9"/>
  <c r="AD2041" i="9"/>
  <c r="AD2121" i="9"/>
  <c r="AD2381" i="9"/>
  <c r="AD2385" i="9"/>
  <c r="AD2042" i="9"/>
  <c r="AD2118" i="9"/>
  <c r="AD2122" i="9"/>
  <c r="AD2382" i="9"/>
  <c r="AD2039" i="9"/>
  <c r="AD2043" i="9"/>
  <c r="AD2119" i="9"/>
  <c r="AD2123" i="9"/>
  <c r="AD2383" i="9"/>
  <c r="AD2040" i="9"/>
  <c r="AD2120" i="9"/>
  <c r="AD2380" i="9"/>
  <c r="AD2384" i="9"/>
  <c r="AD2629" i="9"/>
  <c r="AD2633" i="9"/>
  <c r="AD2829" i="9"/>
  <c r="AD3021" i="9"/>
  <c r="AD2630" i="9"/>
  <c r="AD2830" i="9"/>
  <c r="AD3022" i="9"/>
  <c r="AD2631" i="9"/>
  <c r="AD2831" i="9"/>
  <c r="AD2628" i="9"/>
  <c r="AD2632" i="9"/>
  <c r="AD2832" i="9"/>
  <c r="AD3024" i="9"/>
  <c r="AD3369" i="9"/>
  <c r="AD3865" i="9"/>
  <c r="AD3370" i="9"/>
  <c r="AD3706" i="9"/>
  <c r="AD3866" i="9"/>
  <c r="AD3707" i="9"/>
  <c r="AD3867" i="9"/>
  <c r="AD3023" i="9"/>
  <c r="AD3368" i="9"/>
  <c r="AD3708" i="9"/>
  <c r="AD3864" i="9"/>
  <c r="AD4101" i="9"/>
  <c r="AD4102" i="9"/>
  <c r="AD4103" i="9"/>
  <c r="AD4100" i="9"/>
  <c r="AD4104" i="9"/>
  <c r="AD35" i="9"/>
  <c r="AD39" i="9"/>
  <c r="AD36" i="9"/>
  <c r="AD37" i="9"/>
  <c r="AD34" i="9"/>
  <c r="AD38" i="9"/>
  <c r="AD83" i="9"/>
  <c r="AD87" i="9"/>
  <c r="AD295" i="9"/>
  <c r="AD84" i="9"/>
  <c r="AD88" i="9"/>
  <c r="AD85" i="9"/>
  <c r="AD89" i="9"/>
  <c r="AD293" i="9"/>
  <c r="AD297" i="9"/>
  <c r="AD86" i="9"/>
  <c r="AD294" i="9"/>
  <c r="AD533" i="9"/>
  <c r="AD537" i="9"/>
  <c r="AD534" i="9"/>
  <c r="AD538" i="9"/>
  <c r="AD292" i="9"/>
  <c r="AD535" i="9"/>
  <c r="AD296" i="9"/>
  <c r="AD532" i="9"/>
  <c r="AD536" i="9"/>
  <c r="AD943" i="9"/>
  <c r="AD944" i="9"/>
  <c r="AD733" i="9"/>
  <c r="AD941" i="9"/>
  <c r="AD945" i="9"/>
  <c r="AD734" i="9"/>
  <c r="AD946" i="9"/>
  <c r="AD1155" i="9"/>
  <c r="AD1159" i="9"/>
  <c r="AD1156" i="9"/>
  <c r="AD1157" i="9"/>
  <c r="AD942" i="9"/>
  <c r="AD1154" i="9"/>
  <c r="AD1158" i="9"/>
  <c r="AD1375" i="9"/>
  <c r="AD1575" i="9"/>
  <c r="AD1579" i="9"/>
  <c r="AD1376" i="9"/>
  <c r="AD1576" i="9"/>
  <c r="AD1580" i="9"/>
  <c r="AD1377" i="9"/>
  <c r="AD1577" i="9"/>
  <c r="AD1861" i="9"/>
  <c r="AD1374" i="9"/>
  <c r="AD1378" i="9"/>
  <c r="AD1578" i="9"/>
  <c r="AD2077" i="9"/>
  <c r="AD2189" i="9"/>
  <c r="AD2193" i="9"/>
  <c r="AD2429" i="9"/>
  <c r="AD2433" i="9"/>
  <c r="AD2074" i="9"/>
  <c r="AD2078" i="9"/>
  <c r="AD2190" i="9"/>
  <c r="AD2194" i="9"/>
  <c r="AD2430" i="9"/>
  <c r="AD1859" i="9"/>
  <c r="AD2075" i="9"/>
  <c r="AD2079" i="9"/>
  <c r="AD2191" i="9"/>
  <c r="AD2427" i="9"/>
  <c r="AD2431" i="9"/>
  <c r="AD1860" i="9"/>
  <c r="AD2076" i="9"/>
  <c r="AD2188" i="9"/>
  <c r="AD2192" i="9"/>
  <c r="AD2428" i="9"/>
  <c r="AD2432" i="9"/>
  <c r="AD2625" i="9"/>
  <c r="AD2825" i="9"/>
  <c r="AD3029" i="9"/>
  <c r="AD3033" i="9"/>
  <c r="AD3209" i="9"/>
  <c r="AD2622" i="9"/>
  <c r="AD2626" i="9"/>
  <c r="AD2826" i="9"/>
  <c r="AD3030" i="9"/>
  <c r="AD3034" i="9"/>
  <c r="AD2623" i="9"/>
  <c r="AD2627" i="9"/>
  <c r="AD2823" i="9"/>
  <c r="AD2827" i="9"/>
  <c r="AD2624" i="9"/>
  <c r="AD2824" i="9"/>
  <c r="AD2828" i="9"/>
  <c r="AD3028" i="9"/>
  <c r="AD3032" i="9"/>
  <c r="AD3521" i="9"/>
  <c r="AD3525" i="9"/>
  <c r="AD3685" i="9"/>
  <c r="AD3031" i="9"/>
  <c r="AD3522" i="9"/>
  <c r="AD3686" i="9"/>
  <c r="AD3906" i="9"/>
  <c r="AD3367" i="9"/>
  <c r="AD3523" i="9"/>
  <c r="AD3683" i="9"/>
  <c r="AD3687" i="9"/>
  <c r="AD3520" i="9"/>
  <c r="AD3524" i="9"/>
  <c r="AD3684" i="9"/>
  <c r="AD3908" i="9"/>
  <c r="AD4105" i="9"/>
  <c r="AD4109" i="9"/>
  <c r="AD4277" i="9"/>
  <c r="AD3907" i="9"/>
  <c r="AD4106" i="9"/>
  <c r="AD4278" i="9"/>
  <c r="AD4107" i="9"/>
  <c r="AD4279" i="9"/>
  <c r="AD4108" i="9"/>
  <c r="AD4276" i="9"/>
  <c r="AD429" i="9"/>
  <c r="AD449" i="9"/>
  <c r="AD446" i="9"/>
  <c r="AD642" i="9"/>
  <c r="AD447" i="9"/>
  <c r="AD643" i="9"/>
  <c r="AD448" i="9"/>
  <c r="AD644" i="9"/>
  <c r="AD843" i="9"/>
  <c r="AD645" i="9"/>
  <c r="AD844" i="9"/>
  <c r="AD841" i="9"/>
  <c r="AD845" i="9"/>
  <c r="AD842" i="9"/>
  <c r="AD846" i="9"/>
  <c r="AD1063" i="9"/>
  <c r="AD1064" i="9"/>
  <c r="AD1065" i="9"/>
  <c r="AD1062" i="9"/>
  <c r="AD1066" i="9"/>
  <c r="AD1487" i="9"/>
  <c r="AD1663" i="9"/>
  <c r="AD1775" i="9"/>
  <c r="AD1484" i="9"/>
  <c r="AD1488" i="9"/>
  <c r="AD1776" i="9"/>
  <c r="AD1485" i="9"/>
  <c r="AD1489" i="9"/>
  <c r="AD1661" i="9"/>
  <c r="AD1773" i="9"/>
  <c r="AD1993" i="9"/>
  <c r="AD1486" i="9"/>
  <c r="AD1662" i="9"/>
  <c r="AD1774" i="9"/>
  <c r="AD1994" i="9"/>
  <c r="AD1991" i="9"/>
  <c r="AD2333" i="9"/>
  <c r="AD2557" i="9"/>
  <c r="AD1992" i="9"/>
  <c r="AD2330" i="9"/>
  <c r="AD2334" i="9"/>
  <c r="AD2554" i="9"/>
  <c r="AD2558" i="9"/>
  <c r="AD1995" i="9"/>
  <c r="AD2331" i="9"/>
  <c r="AD2335" i="9"/>
  <c r="AD2555" i="9"/>
  <c r="AD2559" i="9"/>
  <c r="AD1996" i="9"/>
  <c r="AD2332" i="9"/>
  <c r="AD2336" i="9"/>
  <c r="AD2556" i="9"/>
  <c r="AD2737" i="9"/>
  <c r="AD2741" i="9"/>
  <c r="AD2941" i="9"/>
  <c r="AD3125" i="9"/>
  <c r="AD3129" i="9"/>
  <c r="AD3293" i="9"/>
  <c r="AD2738" i="9"/>
  <c r="AD2742" i="9"/>
  <c r="AD2942" i="9"/>
  <c r="AD3126" i="9"/>
  <c r="AD2739" i="9"/>
  <c r="AD2943" i="9"/>
  <c r="AD2740" i="9"/>
  <c r="AD2944" i="9"/>
  <c r="AD3128" i="9"/>
  <c r="AD3292" i="9"/>
  <c r="AD3290" i="9"/>
  <c r="AD3629" i="9"/>
  <c r="AD3829" i="9"/>
  <c r="AD3127" i="9"/>
  <c r="AD3291" i="9"/>
  <c r="AD3626" i="9"/>
  <c r="AD3630" i="9"/>
  <c r="AD3830" i="9"/>
  <c r="AD3294" i="9"/>
  <c r="AD3627" i="9"/>
  <c r="AD3631" i="9"/>
  <c r="AD3827" i="9"/>
  <c r="AD3831" i="9"/>
  <c r="AD3295" i="9"/>
  <c r="AD3628" i="9"/>
  <c r="AD3632" i="9"/>
  <c r="AD3828" i="9"/>
  <c r="AD3832" i="9"/>
  <c r="AD4001" i="9"/>
  <c r="AD4193" i="9"/>
  <c r="AD4002" i="9"/>
  <c r="AD4190" i="9"/>
  <c r="AD4194" i="9"/>
  <c r="AD4003" i="9"/>
  <c r="AD4191" i="9"/>
  <c r="AD4195" i="9"/>
  <c r="AD4004" i="9"/>
  <c r="AD4192" i="9"/>
  <c r="AD2649" i="9"/>
  <c r="AD2653" i="9"/>
  <c r="AD3037" i="9"/>
  <c r="AD3041" i="9"/>
  <c r="AD3217" i="9"/>
  <c r="AD2650" i="9"/>
  <c r="AD3038" i="9"/>
  <c r="AD3214" i="9"/>
  <c r="AD3218" i="9"/>
  <c r="AD2647" i="9"/>
  <c r="AD2651" i="9"/>
  <c r="AD2648" i="9"/>
  <c r="AD2652" i="9"/>
  <c r="AD3036" i="9"/>
  <c r="AD3040" i="9"/>
  <c r="AD3216" i="9"/>
  <c r="AD3377" i="9"/>
  <c r="AD3381" i="9"/>
  <c r="AD3721" i="9"/>
  <c r="AD3725" i="9"/>
  <c r="AD3378" i="9"/>
  <c r="AD3382" i="9"/>
  <c r="AD3722" i="9"/>
  <c r="AD3035" i="9"/>
  <c r="AD3379" i="9"/>
  <c r="AD3383" i="9"/>
  <c r="AD3723" i="9"/>
  <c r="AD3039" i="9"/>
  <c r="AD3215" i="9"/>
  <c r="AD3380" i="9"/>
  <c r="AD3384" i="9"/>
  <c r="AD3720" i="9"/>
  <c r="AD3724" i="9"/>
  <c r="AD3921" i="9"/>
  <c r="AD3925" i="9"/>
  <c r="AD4117" i="9"/>
  <c r="AD4281" i="9"/>
  <c r="AD4285" i="9"/>
  <c r="AD3922" i="9"/>
  <c r="AD3926" i="9"/>
  <c r="AD4118" i="9"/>
  <c r="AD4282" i="9"/>
  <c r="AD3923" i="9"/>
  <c r="AD4115" i="9"/>
  <c r="AD4119" i="9"/>
  <c r="AD4283" i="9"/>
  <c r="AD3920" i="9"/>
  <c r="AD3924" i="9"/>
  <c r="AD4116" i="9"/>
  <c r="AD4120" i="9"/>
  <c r="AD4280" i="9"/>
  <c r="AD4284" i="9"/>
  <c r="AD79" i="9"/>
  <c r="AD91" i="9"/>
  <c r="AD315" i="9"/>
  <c r="AD319" i="9"/>
  <c r="AD92" i="9"/>
  <c r="AD77" i="9"/>
  <c r="AD93" i="9"/>
  <c r="AD313" i="9"/>
  <c r="AD317" i="9"/>
  <c r="AD78" i="9"/>
  <c r="AD90" i="9"/>
  <c r="AD314" i="9"/>
  <c r="AD318" i="9"/>
  <c r="AD316" i="9"/>
  <c r="AD529" i="9"/>
  <c r="AD526" i="9"/>
  <c r="AD527" i="9"/>
  <c r="AD528" i="9"/>
  <c r="AD735" i="9"/>
  <c r="AD739" i="9"/>
  <c r="AD947" i="9"/>
  <c r="AD951" i="9"/>
  <c r="AD736" i="9"/>
  <c r="AD948" i="9"/>
  <c r="AD737" i="9"/>
  <c r="AD949" i="9"/>
  <c r="AD738" i="9"/>
  <c r="AD1171" i="9"/>
  <c r="AD1175" i="9"/>
  <c r="AD950" i="9"/>
  <c r="AD1172" i="9"/>
  <c r="AD1173" i="9"/>
  <c r="AD1170" i="9"/>
  <c r="AD1174" i="9"/>
  <c r="AD1387" i="9"/>
  <c r="AD1384" i="9"/>
  <c r="AD1388" i="9"/>
  <c r="AD1588" i="9"/>
  <c r="AD1385" i="9"/>
  <c r="AD1389" i="9"/>
  <c r="AD1589" i="9"/>
  <c r="AD1873" i="9"/>
  <c r="AD1386" i="9"/>
  <c r="AD1390" i="9"/>
  <c r="AD1590" i="9"/>
  <c r="AD1874" i="9"/>
  <c r="AD2089" i="9"/>
  <c r="AD2205" i="9"/>
  <c r="AD2209" i="9"/>
  <c r="AD2449" i="9"/>
  <c r="AD2453" i="9"/>
  <c r="AD1872" i="9"/>
  <c r="AD2086" i="9"/>
  <c r="AD2206" i="9"/>
  <c r="AD2450" i="9"/>
  <c r="AD1875" i="9"/>
  <c r="AD2087" i="9"/>
  <c r="AD2207" i="9"/>
  <c r="AD2447" i="9"/>
  <c r="AD2451" i="9"/>
  <c r="AD1876" i="9"/>
  <c r="AD2088" i="9"/>
  <c r="AD2204" i="9"/>
  <c r="AD2208" i="9"/>
  <c r="AD2448" i="9"/>
  <c r="AD2452" i="9"/>
  <c r="AD135" i="9"/>
  <c r="AD132" i="9"/>
  <c r="AD136" i="9"/>
  <c r="AD133" i="9"/>
  <c r="AD137" i="9"/>
  <c r="AD134" i="9"/>
  <c r="AD417" i="9"/>
  <c r="AD421" i="9"/>
  <c r="AD418" i="9"/>
  <c r="AD630" i="9"/>
  <c r="AD634" i="9"/>
  <c r="AD415" i="9"/>
  <c r="AD419" i="9"/>
  <c r="AD631" i="9"/>
  <c r="AD635" i="9"/>
  <c r="AD416" i="9"/>
  <c r="AD420" i="9"/>
  <c r="AD632" i="9"/>
  <c r="AD636" i="9"/>
  <c r="AD835" i="9"/>
  <c r="AD832" i="9"/>
  <c r="AD836" i="9"/>
  <c r="AD633" i="9"/>
  <c r="AD833" i="9"/>
  <c r="AD637" i="9"/>
  <c r="AD834" i="9"/>
  <c r="AD1051" i="9"/>
  <c r="AD1055" i="9"/>
  <c r="AD1219" i="9"/>
  <c r="AD1052" i="9"/>
  <c r="AD1220" i="9"/>
  <c r="AD1049" i="9"/>
  <c r="AD1053" i="9"/>
  <c r="AD1217" i="9"/>
  <c r="AD1050" i="9"/>
  <c r="AD1054" i="9"/>
  <c r="AD1218" i="9"/>
  <c r="AD1655" i="9"/>
  <c r="AD1659" i="9"/>
  <c r="AD1759" i="9"/>
  <c r="AD1763" i="9"/>
  <c r="AD1656" i="9"/>
  <c r="AD1660" i="9"/>
  <c r="AD1760" i="9"/>
  <c r="AD1764" i="9"/>
  <c r="AD1657" i="9"/>
  <c r="AD1761" i="9"/>
  <c r="AD1765" i="9"/>
  <c r="AD1981" i="9"/>
  <c r="AD1658" i="9"/>
  <c r="AD1762" i="9"/>
  <c r="AD1982" i="9"/>
  <c r="AD1983" i="9"/>
  <c r="AD2317" i="9"/>
  <c r="AD2321" i="9"/>
  <c r="AD2549" i="9"/>
  <c r="AD2318" i="9"/>
  <c r="AD2322" i="9"/>
  <c r="AD2546" i="9"/>
  <c r="AD2550" i="9"/>
  <c r="AD2315" i="9"/>
  <c r="AD2319" i="9"/>
  <c r="AD2547" i="9"/>
  <c r="AD2551" i="9"/>
  <c r="AD1980" i="9"/>
  <c r="AD2316" i="9"/>
  <c r="AD2320" i="9"/>
  <c r="AD2548" i="9"/>
  <c r="AD2552" i="9"/>
  <c r="AD2729" i="9"/>
  <c r="AD2929" i="9"/>
  <c r="AD2933" i="9"/>
  <c r="AD3117" i="9"/>
  <c r="AD3285" i="9"/>
  <c r="AD3289" i="9"/>
  <c r="AD2730" i="9"/>
  <c r="AD2930" i="9"/>
  <c r="AD2727" i="9"/>
  <c r="AD2931" i="9"/>
  <c r="AD2728" i="9"/>
  <c r="AD2928" i="9"/>
  <c r="AD2932" i="9"/>
  <c r="AD3116" i="9"/>
  <c r="AD3284" i="9"/>
  <c r="AD3288" i="9"/>
  <c r="AD3445" i="9"/>
  <c r="AD3449" i="9"/>
  <c r="AD3613" i="9"/>
  <c r="AD3617" i="9"/>
  <c r="AD3813" i="9"/>
  <c r="AD3817" i="9"/>
  <c r="AD3446" i="9"/>
  <c r="AD3450" i="9"/>
  <c r="AD3614" i="9"/>
  <c r="AD3618" i="9"/>
  <c r="AD3814" i="9"/>
  <c r="AD3818" i="9"/>
  <c r="AD3286" i="9"/>
  <c r="AD3443" i="9"/>
  <c r="AD3447" i="9"/>
  <c r="AD3615" i="9"/>
  <c r="AD3811" i="9"/>
  <c r="AD3815" i="9"/>
  <c r="AD3287" i="9"/>
  <c r="AD3444" i="9"/>
  <c r="AD3448" i="9"/>
  <c r="AD3612" i="9"/>
  <c r="AD3616" i="9"/>
  <c r="AD3812" i="9"/>
  <c r="AD3816" i="9"/>
  <c r="AD139" i="9"/>
  <c r="AD140" i="9"/>
  <c r="AD141" i="9"/>
  <c r="AD138" i="9"/>
  <c r="AD585" i="9"/>
  <c r="AD586" i="9"/>
  <c r="AD587" i="9"/>
  <c r="AD783" i="9"/>
  <c r="AD787" i="9"/>
  <c r="AD784" i="9"/>
  <c r="AD788" i="9"/>
  <c r="AD785" i="9"/>
  <c r="AD786" i="9"/>
  <c r="AD1007" i="9"/>
  <c r="AD1011" i="9"/>
  <c r="AD1227" i="9"/>
  <c r="AD1008" i="9"/>
  <c r="AD1012" i="9"/>
  <c r="AD1228" i="9"/>
  <c r="AD1009" i="9"/>
  <c r="AD1229" i="9"/>
  <c r="AD1010" i="9"/>
  <c r="AD1435" i="9"/>
  <c r="AD1439" i="9"/>
  <c r="AD1436" i="9"/>
  <c r="AD1440" i="9"/>
  <c r="AD1437" i="9"/>
  <c r="AD1933" i="9"/>
  <c r="AD1438" i="9"/>
  <c r="AD1722" i="9"/>
  <c r="AD1934" i="9"/>
  <c r="AD1935" i="9"/>
  <c r="AD1936" i="9"/>
  <c r="AD1931" i="9"/>
  <c r="AD1932" i="9"/>
  <c r="AD2689" i="9"/>
  <c r="AD2881" i="9"/>
  <c r="AD3253" i="9"/>
  <c r="AD3257" i="9"/>
  <c r="AD2690" i="9"/>
  <c r="AD2882" i="9"/>
  <c r="AD3254" i="9"/>
  <c r="AD3258" i="9"/>
  <c r="AD2691" i="9"/>
  <c r="AD2879" i="9"/>
  <c r="AD2688" i="9"/>
  <c r="AD2880" i="9"/>
  <c r="AD3076" i="9"/>
  <c r="AD3256" i="9"/>
  <c r="AD3075" i="9"/>
  <c r="AD3409" i="9"/>
  <c r="AD3585" i="9"/>
  <c r="AD3777" i="9"/>
  <c r="AD3255" i="9"/>
  <c r="AD3586" i="9"/>
  <c r="AD3774" i="9"/>
  <c r="AD3778" i="9"/>
  <c r="AD3775" i="9"/>
  <c r="AD3408" i="9"/>
  <c r="AD3584" i="9"/>
  <c r="AD3776" i="9"/>
  <c r="AD3965" i="9"/>
  <c r="AD3966" i="9"/>
  <c r="AD3963" i="9"/>
  <c r="AD3967" i="9"/>
  <c r="AD3964" i="9"/>
  <c r="AD3968" i="9"/>
  <c r="AD4073" i="9"/>
  <c r="AD4249" i="9"/>
  <c r="AD4074" i="9"/>
  <c r="AD4075" i="9"/>
  <c r="AD4247" i="9"/>
  <c r="AD4072" i="9"/>
  <c r="AD4248" i="9"/>
  <c r="AD255" i="9"/>
  <c r="AD252" i="9"/>
  <c r="AD256" i="9"/>
  <c r="AD253" i="9"/>
  <c r="AD257" i="9"/>
  <c r="AD254" i="9"/>
  <c r="AD485" i="9"/>
  <c r="AD482" i="9"/>
  <c r="AD486" i="9"/>
  <c r="AD483" i="9"/>
  <c r="AD484" i="9"/>
  <c r="AD1123" i="9"/>
  <c r="AD1124" i="9"/>
  <c r="AD1121" i="9"/>
  <c r="AD1125" i="9"/>
  <c r="AD1122" i="9"/>
  <c r="AD1543" i="9"/>
  <c r="AD1835" i="9"/>
  <c r="AD1544" i="9"/>
  <c r="AD1541" i="9"/>
  <c r="AD1545" i="9"/>
  <c r="AD1837" i="9"/>
  <c r="AD1542" i="9"/>
  <c r="AD1546" i="9"/>
  <c r="AD1838" i="9"/>
  <c r="AD1836" i="9"/>
  <c r="AD2045" i="9"/>
  <c r="AD2157" i="9"/>
  <c r="AD2161" i="9"/>
  <c r="AD2397" i="9"/>
  <c r="AD2401" i="9"/>
  <c r="AD2597" i="9"/>
  <c r="AD2046" i="9"/>
  <c r="AD2158" i="9"/>
  <c r="AD2162" i="9"/>
  <c r="AD2398" i="9"/>
  <c r="AD2402" i="9"/>
  <c r="AD2047" i="9"/>
  <c r="AD2159" i="9"/>
  <c r="AD2399" i="9"/>
  <c r="AD2599" i="9"/>
  <c r="AD2044" i="9"/>
  <c r="AD2048" i="9"/>
  <c r="AD2156" i="9"/>
  <c r="AD2160" i="9"/>
  <c r="AD2396" i="9"/>
  <c r="AD2400" i="9"/>
  <c r="AD2600" i="9"/>
  <c r="AD2785" i="9"/>
  <c r="AD2789" i="9"/>
  <c r="AD2985" i="9"/>
  <c r="AD3177" i="9"/>
  <c r="AD2786" i="9"/>
  <c r="AD2790" i="9"/>
  <c r="AD2986" i="9"/>
  <c r="AD3174" i="9"/>
  <c r="AD2596" i="9"/>
  <c r="AD2787" i="9"/>
  <c r="AD2598" i="9"/>
  <c r="AD2788" i="9"/>
  <c r="AD2984" i="9"/>
  <c r="AD2988" i="9"/>
  <c r="AD3176" i="9"/>
  <c r="AD3497" i="9"/>
  <c r="AD3881" i="9"/>
  <c r="AD3175" i="9"/>
  <c r="AD3494" i="9"/>
  <c r="AD3498" i="9"/>
  <c r="AD3882" i="9"/>
  <c r="AD2987" i="9"/>
  <c r="AD3495" i="9"/>
  <c r="AD3879" i="9"/>
  <c r="AD3883" i="9"/>
  <c r="AD3496" i="9"/>
  <c r="AD3880" i="9"/>
  <c r="AD4121" i="9"/>
  <c r="AD4128" i="9"/>
  <c r="AD43" i="9"/>
  <c r="AD259" i="9"/>
  <c r="AD40" i="9"/>
  <c r="AD44" i="9"/>
  <c r="AD260" i="9"/>
  <c r="AD41" i="9"/>
  <c r="AD261" i="9"/>
  <c r="AD42" i="9"/>
  <c r="AD258" i="9"/>
  <c r="AD525" i="9"/>
  <c r="AD487" i="9"/>
  <c r="AD488" i="9"/>
  <c r="AD524" i="9"/>
  <c r="AD923" i="9"/>
  <c r="AD920" i="9"/>
  <c r="AD924" i="9"/>
  <c r="AD921" i="9"/>
  <c r="AD1139" i="9"/>
  <c r="AD1140" i="9"/>
  <c r="AD922" i="9"/>
  <c r="AD1137" i="9"/>
  <c r="AD1141" i="9"/>
  <c r="AD1138" i="9"/>
  <c r="AD1355" i="9"/>
  <c r="AD1359" i="9"/>
  <c r="AD1587" i="9"/>
  <c r="AD1839" i="9"/>
  <c r="AD1356" i="9"/>
  <c r="AD1357" i="9"/>
  <c r="AD1358" i="9"/>
  <c r="AD1586" i="9"/>
  <c r="AD2049" i="9"/>
  <c r="AD2053" i="9"/>
  <c r="AD2217" i="9"/>
  <c r="AD2221" i="9"/>
  <c r="AD2461" i="9"/>
  <c r="AD1840" i="9"/>
  <c r="AD2050" i="9"/>
  <c r="AD2218" i="9"/>
  <c r="AD2222" i="9"/>
  <c r="AD2462" i="9"/>
  <c r="AD2051" i="9"/>
  <c r="AD2219" i="9"/>
  <c r="AD2223" i="9"/>
  <c r="AD2459" i="9"/>
  <c r="AD2463" i="9"/>
  <c r="AD2052" i="9"/>
  <c r="AD2220" i="9"/>
  <c r="AD2460" i="9"/>
  <c r="AD2837" i="9"/>
  <c r="AD3017" i="9"/>
  <c r="AD3205" i="9"/>
  <c r="AD2838" i="9"/>
  <c r="AD3018" i="9"/>
  <c r="AD3206" i="9"/>
  <c r="AD2839" i="9"/>
  <c r="AD2836" i="9"/>
  <c r="AD3016" i="9"/>
  <c r="AD3020" i="9"/>
  <c r="AD3208" i="9"/>
  <c r="AD3529" i="9"/>
  <c r="AD3015" i="9"/>
  <c r="AD3207" i="9"/>
  <c r="AD3526" i="9"/>
  <c r="AD3530" i="9"/>
  <c r="AD3019" i="9"/>
  <c r="AD3527" i="9"/>
  <c r="AD3531" i="9"/>
  <c r="AD3528" i="9"/>
  <c r="AD3929" i="9"/>
  <c r="AD4093" i="9"/>
  <c r="AD4261" i="9"/>
  <c r="AD3930" i="9"/>
  <c r="AD4090" i="9"/>
  <c r="AD4094" i="9"/>
  <c r="AD4262" i="9"/>
  <c r="AD3927" i="9"/>
  <c r="AD4091" i="9"/>
  <c r="AD4259" i="9"/>
  <c r="AD4263" i="9"/>
  <c r="AD3928" i="9"/>
  <c r="AD4092" i="9"/>
  <c r="AD4260" i="9"/>
  <c r="AD4264" i="9"/>
  <c r="AD119" i="9"/>
  <c r="AD123" i="9"/>
  <c r="AD347" i="9"/>
  <c r="AD120" i="9"/>
  <c r="AD124" i="9"/>
  <c r="AD121" i="9"/>
  <c r="AD345" i="9"/>
  <c r="AD118" i="9"/>
  <c r="AD122" i="9"/>
  <c r="AD346" i="9"/>
  <c r="AD350" i="9"/>
  <c r="AD348" i="9"/>
  <c r="AD573" i="9"/>
  <c r="AD349" i="9"/>
  <c r="AD570" i="9"/>
  <c r="AD574" i="9"/>
  <c r="AD571" i="9"/>
  <c r="AD575" i="9"/>
  <c r="AD344" i="9"/>
  <c r="AD572" i="9"/>
  <c r="AD576" i="9"/>
  <c r="AD763" i="9"/>
  <c r="AD767" i="9"/>
  <c r="AD987" i="9"/>
  <c r="AD764" i="9"/>
  <c r="AD768" i="9"/>
  <c r="AD988" i="9"/>
  <c r="AD765" i="9"/>
  <c r="AD769" i="9"/>
  <c r="AD766" i="9"/>
  <c r="AD1211" i="9"/>
  <c r="AD1212" i="9"/>
  <c r="AD986" i="9"/>
  <c r="AD1209" i="9"/>
  <c r="AD989" i="9"/>
  <c r="AD1210" i="9"/>
  <c r="AD1611" i="9"/>
  <c r="AD1615" i="9"/>
  <c r="AD1703" i="9"/>
  <c r="AD1707" i="9"/>
  <c r="AD1612" i="9"/>
  <c r="AD1704" i="9"/>
  <c r="AD1708" i="9"/>
  <c r="AD1613" i="9"/>
  <c r="AD1705" i="9"/>
  <c r="AD1709" i="9"/>
  <c r="AD1610" i="9"/>
  <c r="AD1614" i="9"/>
  <c r="AD1702" i="9"/>
  <c r="AD1706" i="9"/>
  <c r="AD2245" i="9"/>
  <c r="AD2485" i="9"/>
  <c r="AD2242" i="9"/>
  <c r="AD2246" i="9"/>
  <c r="AD2486" i="9"/>
  <c r="AD2243" i="9"/>
  <c r="AD2247" i="9"/>
  <c r="AD2487" i="9"/>
  <c r="AD2244" i="9"/>
  <c r="AD2248" i="9"/>
  <c r="AD2484" i="9"/>
  <c r="AD2669" i="9"/>
  <c r="AD2861" i="9"/>
  <c r="AD2865" i="9"/>
  <c r="AD3065" i="9"/>
  <c r="AD3237" i="9"/>
  <c r="AD2670" i="9"/>
  <c r="AD2862" i="9"/>
  <c r="AD3066" i="9"/>
  <c r="AD3238" i="9"/>
  <c r="AD2863" i="9"/>
  <c r="AD2668" i="9"/>
  <c r="AD2860" i="9"/>
  <c r="AD2864" i="9"/>
  <c r="AD3064" i="9"/>
  <c r="AD3236" i="9"/>
  <c r="AD3240" i="9"/>
  <c r="AD3397" i="9"/>
  <c r="AD3565" i="9"/>
  <c r="AD3063" i="9"/>
  <c r="AD3239" i="9"/>
  <c r="AD3394" i="9"/>
  <c r="AD3398" i="9"/>
  <c r="AD3566" i="9"/>
  <c r="AD3067" i="9"/>
  <c r="AD3395" i="9"/>
  <c r="AD3567" i="9"/>
  <c r="AD3396" i="9"/>
  <c r="AD19" i="9"/>
  <c r="AD23" i="9"/>
  <c r="AD20" i="9"/>
  <c r="AD24" i="9"/>
  <c r="AD21" i="9"/>
  <c r="AD25" i="9"/>
  <c r="AD18" i="9"/>
  <c r="AD22" i="9"/>
  <c r="AD458" i="9"/>
  <c r="AD459" i="9"/>
  <c r="AD460" i="9"/>
  <c r="AD679" i="9"/>
  <c r="AD875" i="9"/>
  <c r="AD680" i="9"/>
  <c r="AD876" i="9"/>
  <c r="AD677" i="9"/>
  <c r="AD877" i="9"/>
  <c r="AD678" i="9"/>
  <c r="AD878" i="9"/>
  <c r="AD1819" i="9"/>
  <c r="AD1820" i="9"/>
  <c r="AD1821" i="9"/>
  <c r="AD1822" i="9"/>
  <c r="AD2133" i="9"/>
  <c r="AD2377" i="9"/>
  <c r="AD2573" i="9"/>
  <c r="AD2134" i="9"/>
  <c r="AD2378" i="9"/>
  <c r="AD2574" i="9"/>
  <c r="AD2131" i="9"/>
  <c r="AD2135" i="9"/>
  <c r="AD2203" i="9"/>
  <c r="AD2379" i="9"/>
  <c r="AD2575" i="9"/>
  <c r="AD2132" i="9"/>
  <c r="AD2136" i="9"/>
  <c r="AD2376" i="9"/>
  <c r="AD2576" i="9"/>
  <c r="AD2761" i="9"/>
  <c r="AD2765" i="9"/>
  <c r="AD3161" i="9"/>
  <c r="AD2762" i="9"/>
  <c r="AD3210" i="9"/>
  <c r="AD2763" i="9"/>
  <c r="AD2764" i="9"/>
  <c r="AD3160" i="9"/>
  <c r="AD3320" i="9"/>
  <c r="AD3321" i="9"/>
  <c r="AD3159" i="9"/>
  <c r="AD3322" i="9"/>
  <c r="AD3323" i="9"/>
  <c r="AD3324" i="9"/>
  <c r="AD219" i="9"/>
  <c r="AD223" i="9"/>
  <c r="AD220" i="9"/>
  <c r="AD221" i="9"/>
  <c r="AD222" i="9"/>
  <c r="AD453" i="9"/>
  <c r="AD450" i="9"/>
  <c r="AD454" i="9"/>
  <c r="AD451" i="9"/>
  <c r="AD455" i="9"/>
  <c r="AD452" i="9"/>
  <c r="AD456" i="9"/>
  <c r="AD670" i="9"/>
  <c r="AD669" i="9"/>
  <c r="AD1091" i="9"/>
  <c r="AD1092" i="9"/>
  <c r="AD1093" i="9"/>
  <c r="AD1683" i="9"/>
  <c r="AD1687" i="9"/>
  <c r="AD1803" i="9"/>
  <c r="AD1807" i="9"/>
  <c r="AD1512" i="9"/>
  <c r="AD1684" i="9"/>
  <c r="AD1804" i="9"/>
  <c r="AD1808" i="9"/>
  <c r="AD1513" i="9"/>
  <c r="AD1685" i="9"/>
  <c r="AD1801" i="9"/>
  <c r="AD1805" i="9"/>
  <c r="AD2009" i="9"/>
  <c r="AD1682" i="9"/>
  <c r="AD1686" i="9"/>
  <c r="AD1802" i="9"/>
  <c r="AD1806" i="9"/>
  <c r="AD2953" i="9"/>
  <c r="AD2957" i="9"/>
  <c r="AD3305" i="9"/>
  <c r="AD2954" i="9"/>
  <c r="AD2955" i="9"/>
  <c r="AD2956" i="9"/>
  <c r="AD3304" i="9"/>
  <c r="AD3306" i="9"/>
  <c r="AD3401" i="9"/>
  <c r="AD3645" i="9"/>
  <c r="AD3853" i="9"/>
  <c r="AD3402" i="9"/>
  <c r="AD3642" i="9"/>
  <c r="AD3646" i="9"/>
  <c r="AD3854" i="9"/>
  <c r="AD3403" i="9"/>
  <c r="AD3643" i="9"/>
  <c r="AD3855" i="9"/>
  <c r="AD3404" i="9"/>
  <c r="AD3644" i="9"/>
  <c r="AD3852" i="9"/>
  <c r="AD3856" i="9"/>
  <c r="AD4045" i="9"/>
  <c r="AD4049" i="9"/>
  <c r="AD4213" i="9"/>
  <c r="AD4217" i="9"/>
  <c r="AD4046" i="9"/>
  <c r="AD4050" i="9"/>
  <c r="AD4214" i="9"/>
  <c r="AD4218" i="9"/>
  <c r="AD4047" i="9"/>
  <c r="AD4215" i="9"/>
  <c r="AD4219" i="9"/>
  <c r="AD4044" i="9"/>
  <c r="AD4048" i="9"/>
  <c r="AD4216" i="9"/>
  <c r="AD4220" i="9"/>
  <c r="AD4021" i="9"/>
  <c r="AD4022" i="9"/>
  <c r="AD4019" i="9"/>
  <c r="AD4023" i="9"/>
  <c r="AD4020" i="9"/>
  <c r="AD4024" i="9"/>
  <c r="AD115" i="9"/>
  <c r="AD339" i="9"/>
  <c r="AD343" i="9"/>
  <c r="AD112" i="9"/>
  <c r="AD116" i="9"/>
  <c r="AD113" i="9"/>
  <c r="AD337" i="9"/>
  <c r="AD341" i="9"/>
  <c r="AD114" i="9"/>
  <c r="AD338" i="9"/>
  <c r="AD342" i="9"/>
  <c r="AD561" i="9"/>
  <c r="AD562" i="9"/>
  <c r="AD340" i="9"/>
  <c r="AD563" i="9"/>
  <c r="AD560" i="9"/>
  <c r="AD759" i="9"/>
  <c r="AD975" i="9"/>
  <c r="AD760" i="9"/>
  <c r="AD972" i="9"/>
  <c r="AD976" i="9"/>
  <c r="AD757" i="9"/>
  <c r="AD761" i="9"/>
  <c r="AD758" i="9"/>
  <c r="AD974" i="9"/>
  <c r="AD977" i="9"/>
  <c r="AD1104" i="9"/>
  <c r="AD978" i="9"/>
  <c r="AD1197" i="9"/>
  <c r="AD973" i="9"/>
  <c r="AD1407" i="9"/>
  <c r="AD1405" i="9"/>
  <c r="AD1893" i="9"/>
  <c r="AD1406" i="9"/>
  <c r="AD1890" i="9"/>
  <c r="AD1894" i="9"/>
  <c r="AD1895" i="9"/>
  <c r="AD2113" i="9"/>
  <c r="AD2117" i="9"/>
  <c r="AD2225" i="9"/>
  <c r="AD2229" i="9"/>
  <c r="AD2469" i="9"/>
  <c r="AD2473" i="9"/>
  <c r="AD2114" i="9"/>
  <c r="AD2226" i="9"/>
  <c r="AD2230" i="9"/>
  <c r="AD2470" i="9"/>
  <c r="AD2474" i="9"/>
  <c r="AD1891" i="9"/>
  <c r="AD2111" i="9"/>
  <c r="AD2115" i="9"/>
  <c r="AD2227" i="9"/>
  <c r="AD2231" i="9"/>
  <c r="AD2471" i="9"/>
  <c r="AD1892" i="9"/>
  <c r="AD2112" i="9"/>
  <c r="AD2116" i="9"/>
  <c r="AD2228" i="9"/>
  <c r="AD2232" i="9"/>
  <c r="AD2472" i="9"/>
  <c r="AD2661" i="9"/>
  <c r="AD3053" i="9"/>
  <c r="AD3225" i="9"/>
  <c r="AD2662" i="9"/>
  <c r="AD3054" i="9"/>
  <c r="AD3222" i="9"/>
  <c r="AD3226" i="9"/>
  <c r="AD2663" i="9"/>
  <c r="AD2664" i="9"/>
  <c r="AD3056" i="9"/>
  <c r="AD3224" i="9"/>
  <c r="AD3545" i="9"/>
  <c r="AD3745" i="9"/>
  <c r="AD3223" i="9"/>
  <c r="AD3546" i="9"/>
  <c r="AD3742" i="9"/>
  <c r="AD3746" i="9"/>
  <c r="AD3543" i="9"/>
  <c r="AD3547" i="9"/>
  <c r="AD3743" i="9"/>
  <c r="AD3055" i="9"/>
  <c r="AD3544" i="9"/>
  <c r="AD3744" i="9"/>
  <c r="AD3945" i="9"/>
  <c r="AD4133" i="9"/>
  <c r="AD4301" i="9"/>
  <c r="AD3946" i="9"/>
  <c r="AD4134" i="9"/>
  <c r="AD4302" i="9"/>
  <c r="AD3943" i="9"/>
  <c r="AD3947" i="9"/>
  <c r="AD4135" i="9"/>
  <c r="AD4303" i="9"/>
  <c r="AD3944" i="9"/>
  <c r="AD4136" i="9"/>
  <c r="AD4300" i="9"/>
  <c r="AD4304" i="9"/>
  <c r="AD99" i="9"/>
  <c r="AD327" i="9"/>
  <c r="AD100" i="9"/>
  <c r="AD101" i="9"/>
  <c r="AD325" i="9"/>
  <c r="AD329" i="9"/>
  <c r="AD326" i="9"/>
  <c r="AD328" i="9"/>
  <c r="AD747" i="9"/>
  <c r="AD959" i="9"/>
  <c r="AD963" i="9"/>
  <c r="AD744" i="9"/>
  <c r="AD960" i="9"/>
  <c r="AD964" i="9"/>
  <c r="AD745" i="9"/>
  <c r="AD961" i="9"/>
  <c r="AD746" i="9"/>
  <c r="AD962" i="9"/>
  <c r="AD1183" i="9"/>
  <c r="AD1184" i="9"/>
  <c r="AD1185" i="9"/>
  <c r="AD958" i="9"/>
  <c r="AD1182" i="9"/>
  <c r="AD1186" i="9"/>
  <c r="AD1399" i="9"/>
  <c r="AD1396" i="9"/>
  <c r="AD1400" i="9"/>
  <c r="AD1596" i="9"/>
  <c r="AD1397" i="9"/>
  <c r="AD1398" i="9"/>
  <c r="AD1882" i="9"/>
  <c r="AD2101" i="9"/>
  <c r="AD2098" i="9"/>
  <c r="AD2102" i="9"/>
  <c r="AD1883" i="9"/>
  <c r="AD2099" i="9"/>
  <c r="AD2103" i="9"/>
  <c r="AD1884" i="9"/>
  <c r="AD2100" i="9"/>
  <c r="AD2104" i="9"/>
  <c r="AD2841" i="9"/>
  <c r="AD3049" i="9"/>
  <c r="AD3221" i="9"/>
  <c r="AD2842" i="9"/>
  <c r="AD3050" i="9"/>
  <c r="AD2843" i="9"/>
  <c r="AD2840" i="9"/>
  <c r="AD2844" i="9"/>
  <c r="AD3048" i="9"/>
  <c r="AD3220" i="9"/>
  <c r="AD3219" i="9"/>
  <c r="AD3729" i="9"/>
  <c r="AD3047" i="9"/>
  <c r="AD3726" i="9"/>
  <c r="AD3730" i="9"/>
  <c r="AD3727" i="9"/>
  <c r="AD3859" i="9"/>
  <c r="AD3728" i="9"/>
  <c r="AD3933" i="9"/>
  <c r="AD4125" i="9"/>
  <c r="AD3934" i="9"/>
  <c r="AD4126" i="9"/>
  <c r="AD4290" i="9"/>
  <c r="AD3931" i="9"/>
  <c r="AD4127" i="9"/>
  <c r="AD4291" i="9"/>
  <c r="AD3932" i="9"/>
  <c r="AD4124" i="9"/>
  <c r="AD4292" i="9"/>
  <c r="AD307" i="9"/>
  <c r="AD311" i="9"/>
  <c r="AD309" i="9"/>
  <c r="AD306" i="9"/>
  <c r="AD310" i="9"/>
  <c r="AD530" i="9"/>
  <c r="AD308" i="9"/>
  <c r="AD531" i="9"/>
  <c r="AD312" i="9"/>
  <c r="AD695" i="9"/>
  <c r="AD899" i="9"/>
  <c r="AD692" i="9"/>
  <c r="AD696" i="9"/>
  <c r="AD896" i="9"/>
  <c r="AD900" i="9"/>
  <c r="AD693" i="9"/>
  <c r="AD697" i="9"/>
  <c r="AD897" i="9"/>
  <c r="AD901" i="9"/>
  <c r="AD694" i="9"/>
  <c r="AD898" i="9"/>
  <c r="AD1167" i="9"/>
  <c r="AD1164" i="9"/>
  <c r="AD1168" i="9"/>
  <c r="AD1165" i="9"/>
  <c r="AD1169" i="9"/>
  <c r="AD1166" i="9"/>
  <c r="AD1379" i="9"/>
  <c r="AD1383" i="9"/>
  <c r="AD1527" i="9"/>
  <c r="AD1380" i="9"/>
  <c r="AD1528" i="9"/>
  <c r="AD1381" i="9"/>
  <c r="AD1525" i="9"/>
  <c r="AD1529" i="9"/>
  <c r="AD1869" i="9"/>
  <c r="AD1382" i="9"/>
  <c r="AD1526" i="9"/>
  <c r="AD1870" i="9"/>
  <c r="AD1871" i="9"/>
  <c r="AD2081" i="9"/>
  <c r="AD2085" i="9"/>
  <c r="AD2441" i="9"/>
  <c r="AD2445" i="9"/>
  <c r="AD2082" i="9"/>
  <c r="AD2442" i="9"/>
  <c r="AD2446" i="9"/>
  <c r="AD1867" i="9"/>
  <c r="AD2083" i="9"/>
  <c r="AD2443" i="9"/>
  <c r="AD1868" i="9"/>
  <c r="AD2080" i="9"/>
  <c r="AD2084" i="9"/>
  <c r="AD2440" i="9"/>
  <c r="AD2444" i="9"/>
  <c r="AD2641" i="9"/>
  <c r="AD2645" i="9"/>
  <c r="AD3213" i="9"/>
  <c r="AD2642" i="9"/>
  <c r="AD2646" i="9"/>
  <c r="AD2834" i="9"/>
  <c r="AD2643" i="9"/>
  <c r="AD2835" i="9"/>
  <c r="AD2640" i="9"/>
  <c r="AD2644" i="9"/>
  <c r="AD3212" i="9"/>
  <c r="AD3533" i="9"/>
  <c r="AD3537" i="9"/>
  <c r="AD3713" i="9"/>
  <c r="AD3717" i="9"/>
  <c r="AD3534" i="9"/>
  <c r="AD3538" i="9"/>
  <c r="AD3714" i="9"/>
  <c r="AD3718" i="9"/>
  <c r="AD3211" i="9"/>
  <c r="AD3535" i="9"/>
  <c r="AD3715" i="9"/>
  <c r="AD3719" i="9"/>
  <c r="AD3532" i="9"/>
  <c r="AD3536" i="9"/>
  <c r="AD3716" i="9"/>
  <c r="AD3917" i="9"/>
  <c r="AD4113" i="9"/>
  <c r="AD3914" i="9"/>
  <c r="AD3918" i="9"/>
  <c r="AD4110" i="9"/>
  <c r="AD4114" i="9"/>
  <c r="AD3915" i="9"/>
  <c r="AD3919" i="9"/>
  <c r="AD4111" i="9"/>
  <c r="AD3916" i="9"/>
  <c r="AD4112" i="9"/>
  <c r="AD63" i="9"/>
  <c r="AD279" i="9"/>
  <c r="AD283" i="9"/>
  <c r="AD64" i="9"/>
  <c r="AD280" i="9"/>
  <c r="AD61" i="9"/>
  <c r="AD65" i="9"/>
  <c r="AD281" i="9"/>
  <c r="AD285" i="9"/>
  <c r="AD62" i="9"/>
  <c r="AD66" i="9"/>
  <c r="AD282" i="9"/>
  <c r="AD284" i="9"/>
  <c r="AD501" i="9"/>
  <c r="AD505" i="9"/>
  <c r="AD502" i="9"/>
  <c r="AD503" i="9"/>
  <c r="AD504" i="9"/>
  <c r="AD711" i="9"/>
  <c r="AD712" i="9"/>
  <c r="AD709" i="9"/>
  <c r="AD713" i="9"/>
  <c r="AD710" i="9"/>
  <c r="AD714" i="9"/>
  <c r="AD1559" i="9"/>
  <c r="AD1847" i="9"/>
  <c r="AD1851" i="9"/>
  <c r="AD1556" i="9"/>
  <c r="AD1560" i="9"/>
  <c r="AD1557" i="9"/>
  <c r="AD1561" i="9"/>
  <c r="AD1849" i="9"/>
  <c r="AD1558" i="9"/>
  <c r="AD1850" i="9"/>
  <c r="AD2061" i="9"/>
  <c r="AD2181" i="9"/>
  <c r="AD2185" i="9"/>
  <c r="AD2413" i="9"/>
  <c r="AD2062" i="9"/>
  <c r="AD2182" i="9"/>
  <c r="AD2186" i="9"/>
  <c r="AD2410" i="9"/>
  <c r="AD2414" i="9"/>
  <c r="AD2183" i="9"/>
  <c r="AD2187" i="9"/>
  <c r="AD2411" i="9"/>
  <c r="AD1848" i="9"/>
  <c r="AD2060" i="9"/>
  <c r="AD2184" i="9"/>
  <c r="AD2412" i="9"/>
  <c r="AD2613" i="9"/>
  <c r="AD2813" i="9"/>
  <c r="AD3005" i="9"/>
  <c r="AD3193" i="9"/>
  <c r="AD3197" i="9"/>
  <c r="AD2614" i="9"/>
  <c r="AD2810" i="9"/>
  <c r="AD2814" i="9"/>
  <c r="AD3006" i="9"/>
  <c r="AD3194" i="9"/>
  <c r="AD3198" i="9"/>
  <c r="AD2611" i="9"/>
  <c r="AD2811" i="9"/>
  <c r="AD2815" i="9"/>
  <c r="AD2612" i="9"/>
  <c r="AD2812" i="9"/>
  <c r="AD2816" i="9"/>
  <c r="AD3004" i="9"/>
  <c r="AD3008" i="9"/>
  <c r="AD3192" i="9"/>
  <c r="AD3196" i="9"/>
  <c r="AD3357" i="9"/>
  <c r="AD3505" i="9"/>
  <c r="AD3509" i="9"/>
  <c r="AD3689" i="9"/>
  <c r="AD3893" i="9"/>
  <c r="AD3354" i="9"/>
  <c r="AD3358" i="9"/>
  <c r="AD3506" i="9"/>
  <c r="AD3510" i="9"/>
  <c r="AD3690" i="9"/>
  <c r="AD3894" i="9"/>
  <c r="AD3003" i="9"/>
  <c r="AD3195" i="9"/>
  <c r="AD3355" i="9"/>
  <c r="AD3359" i="9"/>
  <c r="AD3507" i="9"/>
  <c r="AD3511" i="9"/>
  <c r="AD3691" i="9"/>
  <c r="AD3891" i="9"/>
  <c r="AD3895" i="9"/>
  <c r="AD3007" i="9"/>
  <c r="AD3356" i="9"/>
  <c r="AD3508" i="9"/>
  <c r="AD3688" i="9"/>
  <c r="AD3692" i="9"/>
  <c r="AD3892" i="9"/>
  <c r="AD3896" i="9"/>
  <c r="AD4085" i="9"/>
  <c r="AD4089" i="9"/>
  <c r="AD4086" i="9"/>
  <c r="AD4087" i="9"/>
  <c r="AD4084" i="9"/>
  <c r="AD4088" i="9"/>
  <c r="AD172" i="9"/>
  <c r="AD173" i="9"/>
  <c r="AD174" i="9"/>
  <c r="AD614" i="9"/>
  <c r="AD611" i="9"/>
  <c r="AD615" i="9"/>
  <c r="AD612" i="9"/>
  <c r="AD616" i="9"/>
  <c r="AD815" i="9"/>
  <c r="AD613" i="9"/>
  <c r="AD816" i="9"/>
  <c r="AD817" i="9"/>
  <c r="AD818" i="9"/>
  <c r="AD1039" i="9"/>
  <c r="AD1036" i="9"/>
  <c r="AD1040" i="9"/>
  <c r="AD1037" i="9"/>
  <c r="AD1041" i="9"/>
  <c r="AD1038" i="9"/>
  <c r="AD203" i="9"/>
  <c r="AD207" i="9"/>
  <c r="AD204" i="9"/>
  <c r="AD205" i="9"/>
  <c r="AD202" i="9"/>
  <c r="AD206" i="9"/>
  <c r="AD437" i="9"/>
  <c r="AD438" i="9"/>
  <c r="AD439" i="9"/>
  <c r="AD436" i="9"/>
  <c r="AD440" i="9"/>
  <c r="AD1283" i="9"/>
  <c r="AD1280" i="9"/>
  <c r="AD1284" i="9"/>
  <c r="AD1281" i="9"/>
  <c r="AD1285" i="9"/>
  <c r="AD1282" i="9"/>
  <c r="AD1499" i="9"/>
  <c r="AD1671" i="9"/>
  <c r="AD1675" i="9"/>
  <c r="AD1787" i="9"/>
  <c r="AD1791" i="9"/>
  <c r="AD1500" i="9"/>
  <c r="AD1672" i="9"/>
  <c r="AD1788" i="9"/>
  <c r="AD1792" i="9"/>
  <c r="AD1673" i="9"/>
  <c r="AD1785" i="9"/>
  <c r="AD1789" i="9"/>
  <c r="AD2005" i="9"/>
  <c r="AD1498" i="9"/>
  <c r="AD1670" i="9"/>
  <c r="AD1674" i="9"/>
  <c r="AD1786" i="9"/>
  <c r="AD1790" i="9"/>
  <c r="AD2002" i="9"/>
  <c r="AD2006" i="9"/>
  <c r="AD2007" i="9"/>
  <c r="AD2345" i="9"/>
  <c r="AD2349" i="9"/>
  <c r="AD2008" i="9"/>
  <c r="AD2346" i="9"/>
  <c r="AD2350" i="9"/>
  <c r="AD2003" i="9"/>
  <c r="AD2347" i="9"/>
  <c r="AD2004" i="9"/>
  <c r="AD2344" i="9"/>
  <c r="AD2348" i="9"/>
  <c r="AD2753" i="9"/>
  <c r="AD2945" i="9"/>
  <c r="AD3133" i="9"/>
  <c r="AD3137" i="9"/>
  <c r="AD3297" i="9"/>
  <c r="AD2750" i="9"/>
  <c r="AD2946" i="9"/>
  <c r="AD3134" i="9"/>
  <c r="AD2751" i="9"/>
  <c r="AD2947" i="9"/>
  <c r="AD2752" i="9"/>
  <c r="AD2948" i="9"/>
  <c r="AD3132" i="9"/>
  <c r="AD3136" i="9"/>
  <c r="AD3296" i="9"/>
  <c r="AD3298" i="9"/>
  <c r="AD3457" i="9"/>
  <c r="AD3633" i="9"/>
  <c r="AD3833" i="9"/>
  <c r="AD3837" i="9"/>
  <c r="AD3454" i="9"/>
  <c r="AD3634" i="9"/>
  <c r="AD3834" i="9"/>
  <c r="AD3838" i="9"/>
  <c r="AD3455" i="9"/>
  <c r="AD3635" i="9"/>
  <c r="AD3835" i="9"/>
  <c r="AD3839" i="9"/>
  <c r="AD3135" i="9"/>
  <c r="AD3456" i="9"/>
  <c r="AD3636" i="9"/>
  <c r="AD3836" i="9"/>
  <c r="AD4033" i="9"/>
  <c r="AD4037" i="9"/>
  <c r="AD4034" i="9"/>
  <c r="AD4031" i="9"/>
  <c r="AD4035" i="9"/>
  <c r="AD4032" i="9"/>
  <c r="AD4036" i="9"/>
  <c r="AD4204" i="9"/>
  <c r="AD231" i="9"/>
  <c r="AD235" i="9"/>
  <c r="AD232" i="9"/>
  <c r="AD236" i="9"/>
  <c r="AD233" i="9"/>
  <c r="AD230" i="9"/>
  <c r="AD234" i="9"/>
  <c r="AD473" i="9"/>
  <c r="AD470" i="9"/>
  <c r="AD474" i="9"/>
  <c r="AD471" i="9"/>
  <c r="AD472" i="9"/>
  <c r="AD687" i="9"/>
  <c r="AD691" i="9"/>
  <c r="AD887" i="9"/>
  <c r="AD688" i="9"/>
  <c r="AD884" i="9"/>
  <c r="AD888" i="9"/>
  <c r="AD685" i="9"/>
  <c r="AD689" i="9"/>
  <c r="AD885" i="9"/>
  <c r="AD889" i="9"/>
  <c r="AD686" i="9"/>
  <c r="AD690" i="9"/>
  <c r="AD1111" i="9"/>
  <c r="AD1115" i="9"/>
  <c r="AD1311" i="9"/>
  <c r="AD886" i="9"/>
  <c r="AD1112" i="9"/>
  <c r="AD1308" i="9"/>
  <c r="AD1312" i="9"/>
  <c r="AD1109" i="9"/>
  <c r="AD1113" i="9"/>
  <c r="AD1110" i="9"/>
  <c r="AD1114" i="9"/>
  <c r="AD1310" i="9"/>
  <c r="AD1314" i="9"/>
  <c r="AD1313" i="9"/>
  <c r="AD1523" i="9"/>
  <c r="AD1524" i="9"/>
  <c r="AD1309" i="9"/>
  <c r="AD2021" i="9"/>
  <c r="AD2025" i="9"/>
  <c r="AD2365" i="9"/>
  <c r="AD2369" i="9"/>
  <c r="AD2022" i="9"/>
  <c r="AD2026" i="9"/>
  <c r="AD2366" i="9"/>
  <c r="AD2370" i="9"/>
  <c r="AD2023" i="9"/>
  <c r="AD2367" i="9"/>
  <c r="AD2371" i="9"/>
  <c r="AD2024" i="9"/>
  <c r="AD2368" i="9"/>
  <c r="AD2769" i="9"/>
  <c r="AD3149" i="9"/>
  <c r="AD3309" i="9"/>
  <c r="AD2766" i="9"/>
  <c r="AD2770" i="9"/>
  <c r="AD3146" i="9"/>
  <c r="AD3150" i="9"/>
  <c r="AD2767" i="9"/>
  <c r="AD2771" i="9"/>
  <c r="AD2768" i="9"/>
  <c r="AD3148" i="9"/>
  <c r="AD3152" i="9"/>
  <c r="AD3308" i="9"/>
  <c r="AD3312" i="9"/>
  <c r="AD3477" i="9"/>
  <c r="AD3489" i="9"/>
  <c r="AD3649" i="9"/>
  <c r="AD3869" i="9"/>
  <c r="AD3307" i="9"/>
  <c r="AD3486" i="9"/>
  <c r="AD3490" i="9"/>
  <c r="AD3650" i="9"/>
  <c r="AD3870" i="9"/>
  <c r="AD3147" i="9"/>
  <c r="AD3310" i="9"/>
  <c r="AD3487" i="9"/>
  <c r="AD3647" i="9"/>
  <c r="AD3871" i="9"/>
  <c r="AD3151" i="9"/>
  <c r="AD3311" i="9"/>
  <c r="AD3476" i="9"/>
  <c r="AD3488" i="9"/>
  <c r="AD3648" i="9"/>
  <c r="AD3868" i="9"/>
  <c r="AD3872" i="9"/>
  <c r="AD4057" i="9"/>
  <c r="AD4061" i="9"/>
  <c r="AD4265" i="9"/>
  <c r="AD4269" i="9"/>
  <c r="AD4058" i="9"/>
  <c r="AD4266" i="9"/>
  <c r="AD4270" i="9"/>
  <c r="AD4059" i="9"/>
  <c r="AD4267" i="9"/>
  <c r="AD4060" i="9"/>
  <c r="AD4268" i="9"/>
  <c r="AD95" i="9"/>
  <c r="AD323" i="9"/>
  <c r="AD96" i="9"/>
  <c r="AD97" i="9"/>
  <c r="AD321" i="9"/>
  <c r="AD26" i="9"/>
  <c r="AD94" i="9"/>
  <c r="AD98" i="9"/>
  <c r="AD322" i="9"/>
  <c r="AD541" i="9"/>
  <c r="AD320" i="9"/>
  <c r="AD542" i="9"/>
  <c r="AD324" i="9"/>
  <c r="AD539" i="9"/>
  <c r="AD543" i="9"/>
  <c r="AD540" i="9"/>
  <c r="AD743" i="9"/>
  <c r="AD955" i="9"/>
  <c r="AD740" i="9"/>
  <c r="AD952" i="9"/>
  <c r="AD956" i="9"/>
  <c r="AD741" i="9"/>
  <c r="AD953" i="9"/>
  <c r="AD957" i="9"/>
  <c r="AD742" i="9"/>
  <c r="AD1179" i="9"/>
  <c r="AD1176" i="9"/>
  <c r="AD1180" i="9"/>
  <c r="AD954" i="9"/>
  <c r="AD1177" i="9"/>
  <c r="AD1181" i="9"/>
  <c r="AD1178" i="9"/>
  <c r="AD1391" i="9"/>
  <c r="AD1395" i="9"/>
  <c r="AD1591" i="9"/>
  <c r="AD1595" i="9"/>
  <c r="AD1392" i="9"/>
  <c r="AD1592" i="9"/>
  <c r="AD1393" i="9"/>
  <c r="AD1593" i="9"/>
  <c r="AD1877" i="9"/>
  <c r="AD1881" i="9"/>
  <c r="AD1394" i="9"/>
  <c r="AD1594" i="9"/>
  <c r="AD1878" i="9"/>
  <c r="AD1879" i="9"/>
  <c r="AD2093" i="9"/>
  <c r="AD2097" i="9"/>
  <c r="AD1880" i="9"/>
  <c r="AD2090" i="9"/>
  <c r="AD2094" i="9"/>
  <c r="AD2091" i="9"/>
  <c r="AD2095" i="9"/>
  <c r="AD2092" i="9"/>
  <c r="AD2096" i="9"/>
  <c r="AD2657" i="9"/>
  <c r="AD2961" i="9"/>
  <c r="AD2654" i="9"/>
  <c r="AD2658" i="9"/>
  <c r="AD2958" i="9"/>
  <c r="AD2962" i="9"/>
  <c r="AD2655" i="9"/>
  <c r="AD2959" i="9"/>
  <c r="AD2656" i="9"/>
  <c r="AD2960" i="9"/>
  <c r="AD2963" i="9"/>
  <c r="AD3027" i="9"/>
  <c r="AD3341" i="9"/>
  <c r="AD3501" i="9"/>
  <c r="AD3338" i="9"/>
  <c r="AD3342" i="9"/>
  <c r="AD3502" i="9"/>
  <c r="AD3339" i="9"/>
  <c r="AD3499" i="9"/>
  <c r="AD3503" i="9"/>
  <c r="AD3340" i="9"/>
  <c r="AD3500" i="9"/>
  <c r="AD3504" i="9"/>
  <c r="AD107" i="9"/>
  <c r="AD111" i="9"/>
  <c r="AD243" i="9"/>
  <c r="AD247" i="9"/>
  <c r="AD108" i="9"/>
  <c r="AD244" i="9"/>
  <c r="AD109" i="9"/>
  <c r="AD245" i="9"/>
  <c r="AD110" i="9"/>
  <c r="AD246" i="9"/>
  <c r="AD557" i="9"/>
  <c r="AD554" i="9"/>
  <c r="AD558" i="9"/>
  <c r="AD555" i="9"/>
  <c r="AD559" i="9"/>
  <c r="AD556" i="9"/>
  <c r="AD755" i="9"/>
  <c r="AD756" i="9"/>
  <c r="AD753" i="9"/>
  <c r="AD754" i="9"/>
  <c r="AD1195" i="9"/>
  <c r="AD1315" i="9"/>
  <c r="AD1319" i="9"/>
  <c r="AD1192" i="9"/>
  <c r="AD1196" i="9"/>
  <c r="AD1316" i="9"/>
  <c r="AD1320" i="9"/>
  <c r="AD1193" i="9"/>
  <c r="AD1194" i="9"/>
  <c r="AD1318" i="9"/>
  <c r="AD1599" i="9"/>
  <c r="AD1823" i="9"/>
  <c r="AD1827" i="9"/>
  <c r="AD1317" i="9"/>
  <c r="AD1600" i="9"/>
  <c r="AD1824" i="9"/>
  <c r="AD1601" i="9"/>
  <c r="AD1825" i="9"/>
  <c r="AD1598" i="9"/>
  <c r="AD1826" i="9"/>
  <c r="AD2029" i="9"/>
  <c r="AD2213" i="9"/>
  <c r="AD2457" i="9"/>
  <c r="AD2030" i="9"/>
  <c r="AD2210" i="9"/>
  <c r="AD2214" i="9"/>
  <c r="AD2454" i="9"/>
  <c r="AD2458" i="9"/>
  <c r="AD2027" i="9"/>
  <c r="AD2031" i="9"/>
  <c r="AD2211" i="9"/>
  <c r="AD2215" i="9"/>
  <c r="AD2455" i="9"/>
  <c r="AD2028" i="9"/>
  <c r="AD2032" i="9"/>
  <c r="AD2212" i="9"/>
  <c r="AD2216" i="9"/>
  <c r="AD2456" i="9"/>
  <c r="AD2849" i="9"/>
  <c r="AD2853" i="9"/>
  <c r="AD3045" i="9"/>
  <c r="AD2850" i="9"/>
  <c r="AD3042" i="9"/>
  <c r="AD3046" i="9"/>
  <c r="AD2851" i="9"/>
  <c r="AD2852" i="9"/>
  <c r="AD3044" i="9"/>
  <c r="AD3043" i="9"/>
  <c r="AD3473" i="9"/>
  <c r="AD3737" i="9"/>
  <c r="AD3741" i="9"/>
  <c r="AD3470" i="9"/>
  <c r="AD3478" i="9"/>
  <c r="AD3738" i="9"/>
  <c r="AD3471" i="9"/>
  <c r="AD3739" i="9"/>
  <c r="AD3472" i="9"/>
  <c r="AD3740" i="9"/>
  <c r="AD3941" i="9"/>
  <c r="AD4129" i="9"/>
  <c r="AD4297" i="9"/>
  <c r="AD3942" i="9"/>
  <c r="AD4130" i="9"/>
  <c r="AD4298" i="9"/>
  <c r="AD3939" i="9"/>
  <c r="AD4131" i="9"/>
  <c r="AD4299" i="9"/>
  <c r="AD3940" i="9"/>
  <c r="AD4132" i="9"/>
  <c r="AD55" i="9"/>
  <c r="AD59" i="9"/>
  <c r="AD56" i="9"/>
  <c r="AD60" i="9"/>
  <c r="AD57" i="9"/>
  <c r="AD54" i="9"/>
  <c r="AD58" i="9"/>
  <c r="AD3801" i="9"/>
  <c r="AD3805" i="9"/>
  <c r="AD3802" i="9"/>
  <c r="AD3806" i="9"/>
  <c r="AD3803" i="9"/>
  <c r="AD3800" i="9"/>
  <c r="AD3804" i="9"/>
  <c r="AD2585" i="9"/>
  <c r="AD2589" i="9"/>
  <c r="AD2586" i="9"/>
  <c r="AD2590" i="9"/>
  <c r="AD2587" i="9"/>
  <c r="AD2584" i="9"/>
  <c r="AD2588" i="9"/>
  <c r="AD2773" i="9"/>
  <c r="AD2777" i="9"/>
  <c r="AD2977" i="9"/>
  <c r="AD3165" i="9"/>
  <c r="AD2774" i="9"/>
  <c r="AD2978" i="9"/>
  <c r="AD3162" i="9"/>
  <c r="AD3166" i="9"/>
  <c r="AD2775" i="9"/>
  <c r="AD2772" i="9"/>
  <c r="AD2776" i="9"/>
  <c r="AD2976" i="9"/>
  <c r="AD3164" i="9"/>
  <c r="AD3329" i="9"/>
  <c r="AD3333" i="9"/>
  <c r="AD3493" i="9"/>
  <c r="AD3661" i="9"/>
  <c r="AD3665" i="9"/>
  <c r="AD3330" i="9"/>
  <c r="AD3658" i="9"/>
  <c r="AD3662" i="9"/>
  <c r="AD3163" i="9"/>
  <c r="AD3327" i="9"/>
  <c r="AD3331" i="9"/>
  <c r="AD3491" i="9"/>
  <c r="AD3659" i="9"/>
  <c r="AD3663" i="9"/>
  <c r="AD2975" i="9"/>
  <c r="AD3167" i="9"/>
  <c r="AD3328" i="9"/>
  <c r="AD3332" i="9"/>
  <c r="AD3492" i="9"/>
  <c r="AD3660" i="9"/>
  <c r="AD3664" i="9"/>
  <c r="AD4065" i="9"/>
  <c r="AD4241" i="9"/>
  <c r="AD4062" i="9"/>
  <c r="AD4066" i="9"/>
  <c r="AD4238" i="9"/>
  <c r="AD4242" i="9"/>
  <c r="AD4063" i="9"/>
  <c r="AD4067" i="9"/>
  <c r="AD4239" i="9"/>
  <c r="AD4064" i="9"/>
  <c r="AD4068" i="9"/>
  <c r="AD4240" i="9"/>
  <c r="AD27" i="9"/>
  <c r="AD303" i="9"/>
  <c r="AD28" i="9"/>
  <c r="AD80" i="9"/>
  <c r="AD81" i="9"/>
  <c r="AD82" i="9"/>
  <c r="AD302" i="9"/>
  <c r="AD304" i="9"/>
  <c r="AD731" i="9"/>
  <c r="AD935" i="9"/>
  <c r="AD939" i="9"/>
  <c r="AD732" i="9"/>
  <c r="AD936" i="9"/>
  <c r="AD940" i="9"/>
  <c r="AD937" i="9"/>
  <c r="AD730" i="9"/>
  <c r="AD1163" i="9"/>
  <c r="AD1299" i="9"/>
  <c r="AD1160" i="9"/>
  <c r="AD1300" i="9"/>
  <c r="AD938" i="9"/>
  <c r="AD1161" i="9"/>
  <c r="AD1162" i="9"/>
  <c r="AD1298" i="9"/>
  <c r="AD1583" i="9"/>
  <c r="AD1301" i="9"/>
  <c r="AD1584" i="9"/>
  <c r="AD1581" i="9"/>
  <c r="AD1585" i="9"/>
  <c r="AD1582" i="9"/>
  <c r="AD2197" i="9"/>
  <c r="AD2201" i="9"/>
  <c r="AD2437" i="9"/>
  <c r="AD2198" i="9"/>
  <c r="AD2434" i="9"/>
  <c r="AD2438" i="9"/>
  <c r="AD2195" i="9"/>
  <c r="AD2199" i="9"/>
  <c r="AD2435" i="9"/>
  <c r="AD2439" i="9"/>
  <c r="AD2196" i="9"/>
  <c r="AD2200" i="9"/>
  <c r="AD2436" i="9"/>
  <c r="AD2637" i="9"/>
  <c r="AD2833" i="9"/>
  <c r="AD3025" i="9"/>
  <c r="AD2634" i="9"/>
  <c r="AD2638" i="9"/>
  <c r="AD3026" i="9"/>
  <c r="AD2635" i="9"/>
  <c r="AD2639" i="9"/>
  <c r="AD2636" i="9"/>
  <c r="AD3373" i="9"/>
  <c r="AD3541" i="9"/>
  <c r="AD3909" i="9"/>
  <c r="AD3374" i="9"/>
  <c r="AD3542" i="9"/>
  <c r="AD3910" i="9"/>
  <c r="AD3371" i="9"/>
  <c r="AD3375" i="9"/>
  <c r="AD3539" i="9"/>
  <c r="AD3372" i="9"/>
  <c r="AD3376" i="9"/>
  <c r="AD3540" i="9"/>
  <c r="AD3913" i="9"/>
  <c r="AD3911" i="9"/>
  <c r="AD3912" i="9"/>
  <c r="AD215" i="9"/>
  <c r="AD216" i="9"/>
  <c r="AD217" i="9"/>
  <c r="AD214" i="9"/>
  <c r="AD218" i="9"/>
  <c r="AD663" i="9"/>
  <c r="AD664" i="9"/>
  <c r="AD668" i="9"/>
  <c r="AD665" i="9"/>
  <c r="AD666" i="9"/>
  <c r="AD667" i="9"/>
  <c r="AD662" i="9"/>
  <c r="AD1087" i="9"/>
  <c r="AD1295" i="9"/>
  <c r="AD1088" i="9"/>
  <c r="AD1296" i="9"/>
  <c r="AD1089" i="9"/>
  <c r="AD1293" i="9"/>
  <c r="AD1086" i="9"/>
  <c r="AD1090" i="9"/>
  <c r="AD1294" i="9"/>
  <c r="AD1297" i="9"/>
  <c r="AD1507" i="9"/>
  <c r="AD1511" i="9"/>
  <c r="AD1508" i="9"/>
  <c r="AD1509" i="9"/>
  <c r="AD1506" i="9"/>
  <c r="AD1510" i="9"/>
  <c r="AD2337" i="9"/>
  <c r="AD2341" i="9"/>
  <c r="AD2338" i="9"/>
  <c r="AD2342" i="9"/>
  <c r="AD2339" i="9"/>
  <c r="AD2343" i="9"/>
  <c r="AD2340" i="9"/>
  <c r="AD2749" i="9"/>
  <c r="AD3141" i="9"/>
  <c r="AD3145" i="9"/>
  <c r="AD3142" i="9"/>
  <c r="AD2748" i="9"/>
  <c r="AD3140" i="9"/>
  <c r="AD3144" i="9"/>
  <c r="AD3139" i="9"/>
  <c r="AD3849" i="9"/>
  <c r="AD3143" i="9"/>
  <c r="AD3850" i="9"/>
  <c r="AD3847" i="9"/>
  <c r="AD3851" i="9"/>
  <c r="AD3263" i="9"/>
  <c r="AD3848" i="9"/>
  <c r="AD4041" i="9"/>
  <c r="AD4209" i="9"/>
  <c r="AD4038" i="9"/>
  <c r="AD4042" i="9"/>
  <c r="AD4210" i="9"/>
  <c r="AD4039" i="9"/>
  <c r="AD4043" i="9"/>
  <c r="AD4211" i="9"/>
  <c r="AD4040" i="9"/>
  <c r="AD4212" i="9"/>
  <c r="S21" i="38" l="1"/>
  <c r="E48" i="35"/>
  <c r="G46" i="17"/>
  <c r="E48" i="32"/>
  <c r="E50" i="32"/>
  <c r="E18" i="36"/>
  <c r="E18" i="32"/>
  <c r="E7" i="32"/>
  <c r="E39" i="36"/>
  <c r="E39" i="32"/>
  <c r="E63" i="37"/>
  <c r="E64" i="32"/>
  <c r="E23" i="32"/>
  <c r="E10" i="36"/>
  <c r="E10" i="32"/>
  <c r="E41" i="36"/>
  <c r="E41" i="32"/>
  <c r="E41" i="37"/>
  <c r="E42" i="32"/>
  <c r="E33" i="36"/>
  <c r="E33" i="32"/>
  <c r="E16" i="32"/>
  <c r="E36" i="32"/>
  <c r="E54" i="32"/>
  <c r="E59" i="32"/>
  <c r="E38" i="35"/>
  <c r="E38" i="32"/>
  <c r="E22" i="32"/>
  <c r="E43" i="32"/>
  <c r="E35" i="35"/>
  <c r="E16" i="36"/>
  <c r="E50" i="36"/>
  <c r="E37" i="37"/>
  <c r="E65" i="36"/>
  <c r="E47" i="35"/>
  <c r="E32" i="37"/>
  <c r="E18" i="35"/>
  <c r="E44" i="36"/>
  <c r="E17" i="35"/>
  <c r="E43" i="37"/>
  <c r="E61" i="37"/>
  <c r="E46" i="36"/>
  <c r="E45" i="37"/>
  <c r="E57" i="37"/>
  <c r="E12" i="37"/>
  <c r="F59" i="36"/>
  <c r="T59" i="36" s="1"/>
  <c r="N58" i="37" s="1"/>
  <c r="E59" i="35"/>
  <c r="E58" i="37"/>
  <c r="E63" i="35"/>
  <c r="E41" i="35"/>
  <c r="E35" i="36"/>
  <c r="E43" i="36"/>
  <c r="E42" i="36"/>
  <c r="E7" i="36"/>
  <c r="E7" i="37"/>
  <c r="E65" i="35"/>
  <c r="E54" i="35"/>
  <c r="E35" i="37"/>
  <c r="E22" i="37"/>
  <c r="E63" i="36"/>
  <c r="E38" i="36"/>
  <c r="E62" i="35"/>
  <c r="E16" i="35"/>
  <c r="E46" i="35"/>
  <c r="E34" i="37"/>
  <c r="E58" i="35"/>
  <c r="E13" i="36"/>
  <c r="E64" i="37"/>
  <c r="E39" i="35"/>
  <c r="E50" i="35"/>
  <c r="E64" i="35"/>
  <c r="E44" i="35"/>
  <c r="E42" i="35"/>
  <c r="E23" i="35"/>
  <c r="E8" i="36"/>
  <c r="E17" i="36"/>
  <c r="E64" i="36"/>
  <c r="E22" i="35"/>
  <c r="E47" i="36"/>
  <c r="E42" i="37"/>
  <c r="E6" i="37"/>
  <c r="E33" i="35"/>
  <c r="E9" i="37"/>
  <c r="E54" i="36"/>
  <c r="E40" i="37"/>
  <c r="E16" i="37"/>
  <c r="E21" i="37"/>
  <c r="E17" i="37"/>
  <c r="E46" i="37"/>
  <c r="K17" i="38"/>
  <c r="K33" i="38" s="1"/>
  <c r="F31" i="38"/>
  <c r="T18" i="35"/>
  <c r="J17" i="37" s="1"/>
  <c r="T40" i="35"/>
  <c r="J39" i="37" s="1"/>
  <c r="K39" i="37" s="1"/>
  <c r="L39" i="37" s="1"/>
  <c r="M39" i="37" s="1"/>
  <c r="T47" i="35"/>
  <c r="J46" i="37" s="1"/>
  <c r="T29" i="36"/>
  <c r="N28" i="37" s="1"/>
  <c r="O28" i="37" s="1"/>
  <c r="P28" i="37" s="1"/>
  <c r="Q28" i="37" s="1"/>
  <c r="T11" i="32"/>
  <c r="F10" i="37" s="1"/>
  <c r="T8" i="35"/>
  <c r="J7" i="37" s="1"/>
  <c r="T37" i="36"/>
  <c r="N36" i="37" s="1"/>
  <c r="O36" i="37" s="1"/>
  <c r="P36" i="37" s="1"/>
  <c r="Q36" i="37" s="1"/>
  <c r="T36" i="35"/>
  <c r="J35" i="37" s="1"/>
  <c r="T14" i="35"/>
  <c r="J13" i="37" s="1"/>
  <c r="T44" i="35"/>
  <c r="J43" i="37" s="1"/>
  <c r="T44" i="36"/>
  <c r="N43" i="37" s="1"/>
  <c r="T48" i="35"/>
  <c r="T21" i="36"/>
  <c r="N20" i="37" s="1"/>
  <c r="T38" i="36"/>
  <c r="N37" i="37" s="1"/>
  <c r="T24" i="36"/>
  <c r="T9" i="35"/>
  <c r="T52" i="36"/>
  <c r="N51" i="37" s="1"/>
  <c r="T13" i="36"/>
  <c r="N12" i="37" s="1"/>
  <c r="T28" i="36"/>
  <c r="N27" i="37" s="1"/>
  <c r="T16" i="36"/>
  <c r="T19" i="36"/>
  <c r="N18" i="37" s="1"/>
  <c r="T20" i="36"/>
  <c r="N19" i="37" s="1"/>
  <c r="T42" i="36"/>
  <c r="T56" i="36"/>
  <c r="T60" i="36"/>
  <c r="N59" i="37" s="1"/>
  <c r="T53" i="36"/>
  <c r="N52" i="37" s="1"/>
  <c r="T55" i="36"/>
  <c r="N54" i="37" s="1"/>
  <c r="T57" i="36"/>
  <c r="T61" i="36"/>
  <c r="N60" i="37" s="1"/>
  <c r="T63" i="36"/>
  <c r="T65" i="36"/>
  <c r="T43" i="36"/>
  <c r="N42" i="37" s="1"/>
  <c r="T23" i="36"/>
  <c r="N22" i="37" s="1"/>
  <c r="T9" i="36"/>
  <c r="T25" i="36"/>
  <c r="U25" i="36" s="1"/>
  <c r="V25" i="36" s="1"/>
  <c r="T17" i="36"/>
  <c r="N16" i="37" s="1"/>
  <c r="T14" i="36"/>
  <c r="N13" i="37" s="1"/>
  <c r="T27" i="36"/>
  <c r="T22" i="36"/>
  <c r="T48" i="36"/>
  <c r="N47" i="37" s="1"/>
  <c r="T45" i="36"/>
  <c r="N44" i="37" s="1"/>
  <c r="T34" i="36"/>
  <c r="T31" i="36"/>
  <c r="T32" i="36"/>
  <c r="N31" i="37" s="1"/>
  <c r="T36" i="36"/>
  <c r="N35" i="37" s="1"/>
  <c r="T7" i="36"/>
  <c r="T51" i="36"/>
  <c r="T47" i="36"/>
  <c r="N46" i="37" s="1"/>
  <c r="T33" i="36"/>
  <c r="N32" i="37" s="1"/>
  <c r="T12" i="36"/>
  <c r="T35" i="36"/>
  <c r="T58" i="36"/>
  <c r="N57" i="37" s="1"/>
  <c r="T28" i="35"/>
  <c r="J27" i="37" s="1"/>
  <c r="T43" i="35"/>
  <c r="T52" i="35"/>
  <c r="T50" i="36"/>
  <c r="N49" i="37" s="1"/>
  <c r="T30" i="36"/>
  <c r="N29" i="37" s="1"/>
  <c r="T15" i="36"/>
  <c r="T46" i="36"/>
  <c r="T39" i="36"/>
  <c r="N38" i="37" s="1"/>
  <c r="T54" i="36"/>
  <c r="N53" i="37" s="1"/>
  <c r="T40" i="36"/>
  <c r="T26" i="36"/>
  <c r="N25" i="37" s="1"/>
  <c r="T8" i="36"/>
  <c r="N7" i="37" s="1"/>
  <c r="T41" i="36"/>
  <c r="N40" i="37" s="1"/>
  <c r="T10" i="36"/>
  <c r="T18" i="36"/>
  <c r="T11" i="36"/>
  <c r="N10" i="37" s="1"/>
  <c r="T49" i="36"/>
  <c r="N48" i="37" s="1"/>
  <c r="T62" i="36"/>
  <c r="N61" i="37" s="1"/>
  <c r="T64" i="36"/>
  <c r="T45" i="35"/>
  <c r="J44" i="37" s="1"/>
  <c r="T54" i="35"/>
  <c r="J53" i="37" s="1"/>
  <c r="T22" i="35"/>
  <c r="J21" i="37" s="1"/>
  <c r="T42" i="35"/>
  <c r="J41" i="37" s="1"/>
  <c r="T55" i="35"/>
  <c r="J54" i="37" s="1"/>
  <c r="T16" i="35"/>
  <c r="J15" i="37" s="1"/>
  <c r="T33" i="35"/>
  <c r="J32" i="37" s="1"/>
  <c r="T17" i="35"/>
  <c r="J16" i="37" s="1"/>
  <c r="T65" i="35"/>
  <c r="J64" i="37" s="1"/>
  <c r="T64" i="35"/>
  <c r="J63" i="37" s="1"/>
  <c r="T39" i="35"/>
  <c r="J38" i="37" s="1"/>
  <c r="T7" i="35"/>
  <c r="J6" i="37" s="1"/>
  <c r="T61" i="35"/>
  <c r="J60" i="37" s="1"/>
  <c r="T30" i="35"/>
  <c r="J29" i="37" s="1"/>
  <c r="T10" i="35"/>
  <c r="J9" i="37" s="1"/>
  <c r="T46" i="35"/>
  <c r="J45" i="37" s="1"/>
  <c r="T24" i="35"/>
  <c r="J23" i="37" s="1"/>
  <c r="T53" i="35"/>
  <c r="J52" i="37" s="1"/>
  <c r="T20" i="35"/>
  <c r="J19" i="37" s="1"/>
  <c r="T15" i="35"/>
  <c r="J14" i="37" s="1"/>
  <c r="T62" i="35"/>
  <c r="J61" i="37" s="1"/>
  <c r="T37" i="35"/>
  <c r="J36" i="37" s="1"/>
  <c r="T25" i="35"/>
  <c r="J24" i="37" s="1"/>
  <c r="T23" i="35"/>
  <c r="J22" i="37" s="1"/>
  <c r="T63" i="35"/>
  <c r="J62" i="37" s="1"/>
  <c r="T41" i="35"/>
  <c r="J40" i="37" s="1"/>
  <c r="T50" i="35"/>
  <c r="J49" i="37" s="1"/>
  <c r="T11" i="35"/>
  <c r="J10" i="37" s="1"/>
  <c r="T32" i="35"/>
  <c r="J31" i="37" s="1"/>
  <c r="T51" i="35"/>
  <c r="J50" i="37" s="1"/>
  <c r="T13" i="35"/>
  <c r="J12" i="37" s="1"/>
  <c r="T60" i="35"/>
  <c r="J59" i="37" s="1"/>
  <c r="T26" i="35"/>
  <c r="J25" i="37" s="1"/>
  <c r="T21" i="35"/>
  <c r="J20" i="37" s="1"/>
  <c r="T27" i="35"/>
  <c r="J26" i="37" s="1"/>
  <c r="T31" i="35"/>
  <c r="J30" i="37" s="1"/>
  <c r="T35" i="35"/>
  <c r="J34" i="37" s="1"/>
  <c r="T59" i="35"/>
  <c r="J58" i="37" s="1"/>
  <c r="T56" i="35"/>
  <c r="J55" i="37" s="1"/>
  <c r="T49" i="35"/>
  <c r="J48" i="37" s="1"/>
  <c r="T38" i="35"/>
  <c r="J37" i="37" s="1"/>
  <c r="T57" i="35"/>
  <c r="J56" i="37" s="1"/>
  <c r="T12" i="35"/>
  <c r="J11" i="37" s="1"/>
  <c r="T19" i="35"/>
  <c r="J18" i="37" s="1"/>
  <c r="T58" i="35"/>
  <c r="J57" i="37" s="1"/>
  <c r="T34" i="35"/>
  <c r="J33" i="37" s="1"/>
  <c r="T29" i="35"/>
  <c r="J28" i="37" s="1"/>
  <c r="T29" i="32"/>
  <c r="F28" i="37" s="1"/>
  <c r="T35" i="32"/>
  <c r="F34" i="37" s="1"/>
  <c r="T19" i="32"/>
  <c r="F18" i="37" s="1"/>
  <c r="T63" i="32"/>
  <c r="F62" i="37" s="1"/>
  <c r="T31" i="32"/>
  <c r="F30" i="37" s="1"/>
  <c r="T8" i="32"/>
  <c r="F7" i="37" s="1"/>
  <c r="T18" i="32"/>
  <c r="F17" i="37" s="1"/>
  <c r="T57" i="32"/>
  <c r="F56" i="37" s="1"/>
  <c r="T49" i="32"/>
  <c r="F48" i="37" s="1"/>
  <c r="T28" i="32"/>
  <c r="F27" i="37" s="1"/>
  <c r="T33" i="32"/>
  <c r="F32" i="37" s="1"/>
  <c r="T7" i="32"/>
  <c r="F6" i="37" s="1"/>
  <c r="T27" i="32"/>
  <c r="F26" i="37" s="1"/>
  <c r="T50" i="32"/>
  <c r="F49" i="37" s="1"/>
  <c r="T62" i="32"/>
  <c r="F61" i="37" s="1"/>
  <c r="T46" i="32"/>
  <c r="F45" i="37" s="1"/>
  <c r="T25" i="32"/>
  <c r="F24" i="37" s="1"/>
  <c r="T17" i="32"/>
  <c r="F16" i="37" s="1"/>
  <c r="T61" i="32"/>
  <c r="F60" i="37" s="1"/>
  <c r="T59" i="32"/>
  <c r="F58" i="37" s="1"/>
  <c r="T40" i="32"/>
  <c r="F39" i="37" s="1"/>
  <c r="T13" i="32"/>
  <c r="F12" i="37" s="1"/>
  <c r="T23" i="32"/>
  <c r="F22" i="37" s="1"/>
  <c r="T16" i="32"/>
  <c r="F15" i="37" s="1"/>
  <c r="T58" i="32"/>
  <c r="F57" i="37" s="1"/>
  <c r="T42" i="32"/>
  <c r="F41" i="37" s="1"/>
  <c r="T26" i="32"/>
  <c r="F25" i="37" s="1"/>
  <c r="T20" i="32"/>
  <c r="F19" i="37" s="1"/>
  <c r="T21" i="32"/>
  <c r="F20" i="37" s="1"/>
  <c r="T53" i="32"/>
  <c r="F52" i="37" s="1"/>
  <c r="T41" i="32"/>
  <c r="F40" i="37" s="1"/>
  <c r="T43" i="32"/>
  <c r="F42" i="37" s="1"/>
  <c r="T30" i="32"/>
  <c r="F29" i="37" s="1"/>
  <c r="T14" i="32"/>
  <c r="F13" i="37" s="1"/>
  <c r="T56" i="32"/>
  <c r="F55" i="37" s="1"/>
  <c r="T24" i="32"/>
  <c r="F23" i="37" s="1"/>
  <c r="T55" i="32"/>
  <c r="F54" i="37" s="1"/>
  <c r="T39" i="32"/>
  <c r="F38" i="37" s="1"/>
  <c r="T10" i="32"/>
  <c r="F9" i="37" s="1"/>
  <c r="T52" i="32"/>
  <c r="F51" i="37" s="1"/>
  <c r="G51" i="37" s="1"/>
  <c r="H51" i="37" s="1"/>
  <c r="T36" i="32"/>
  <c r="F35" i="37" s="1"/>
  <c r="T37" i="32"/>
  <c r="F36" i="37" s="1"/>
  <c r="G36" i="37" s="1"/>
  <c r="H36" i="37" s="1"/>
  <c r="T15" i="32"/>
  <c r="F14" i="37" s="1"/>
  <c r="T65" i="32"/>
  <c r="F64" i="37" s="1"/>
  <c r="T45" i="32"/>
  <c r="F44" i="37" s="1"/>
  <c r="T9" i="32"/>
  <c r="F8" i="37" s="1"/>
  <c r="T51" i="32"/>
  <c r="F50" i="37" s="1"/>
  <c r="T12" i="32"/>
  <c r="F11" i="37" s="1"/>
  <c r="T54" i="32"/>
  <c r="F53" i="37" s="1"/>
  <c r="T38" i="32"/>
  <c r="F37" i="37" s="1"/>
  <c r="T22" i="32"/>
  <c r="F21" i="37" s="1"/>
  <c r="T64" i="32"/>
  <c r="F63" i="37" s="1"/>
  <c r="T48" i="32"/>
  <c r="F47" i="37" s="1"/>
  <c r="T32" i="32"/>
  <c r="F31" i="37" s="1"/>
  <c r="T47" i="32"/>
  <c r="F46" i="37" s="1"/>
  <c r="T34" i="32"/>
  <c r="F33" i="37" s="1"/>
  <c r="T60" i="32"/>
  <c r="F59" i="37" s="1"/>
  <c r="T44" i="32"/>
  <c r="F43" i="37" s="1"/>
  <c r="E65" i="37" l="1"/>
  <c r="K35" i="37"/>
  <c r="L35" i="37" s="1"/>
  <c r="M35" i="37" s="1"/>
  <c r="K17" i="37"/>
  <c r="L17" i="37" s="1"/>
  <c r="M17" i="37" s="1"/>
  <c r="U44" i="35"/>
  <c r="V44" i="35" s="1"/>
  <c r="W44" i="35" s="1"/>
  <c r="U50" i="36"/>
  <c r="V50" i="36" s="1"/>
  <c r="W50" i="36" s="1"/>
  <c r="K7" i="37"/>
  <c r="L7" i="37" s="1"/>
  <c r="M7" i="37" s="1"/>
  <c r="G43" i="37"/>
  <c r="H43" i="37" s="1"/>
  <c r="I43" i="37" s="1"/>
  <c r="K46" i="37"/>
  <c r="L46" i="37" s="1"/>
  <c r="M46" i="37" s="1"/>
  <c r="U18" i="35"/>
  <c r="V18" i="35" s="1"/>
  <c r="W18" i="35" s="1"/>
  <c r="U36" i="35"/>
  <c r="V36" i="35" s="1"/>
  <c r="W36" i="35" s="1"/>
  <c r="U55" i="36"/>
  <c r="V55" i="36" s="1"/>
  <c r="W55" i="36" s="1"/>
  <c r="U40" i="35"/>
  <c r="V40" i="35" s="1"/>
  <c r="W40" i="35" s="1"/>
  <c r="U47" i="35"/>
  <c r="V47" i="35" s="1"/>
  <c r="W47" i="35" s="1"/>
  <c r="U8" i="35"/>
  <c r="V8" i="35" s="1"/>
  <c r="W8" i="35" s="1"/>
  <c r="U26" i="36"/>
  <c r="V26" i="36" s="1"/>
  <c r="W26" i="36" s="1"/>
  <c r="U52" i="36"/>
  <c r="V52" i="36" s="1"/>
  <c r="W52" i="36" s="1"/>
  <c r="U29" i="36"/>
  <c r="V29" i="36" s="1"/>
  <c r="W29" i="36" s="1"/>
  <c r="U11" i="32"/>
  <c r="V11" i="32" s="1"/>
  <c r="W11" i="32" s="1"/>
  <c r="U14" i="35"/>
  <c r="V14" i="35" s="1"/>
  <c r="W14" i="35" s="1"/>
  <c r="U37" i="36"/>
  <c r="V37" i="36" s="1"/>
  <c r="W37" i="36" s="1"/>
  <c r="U59" i="36"/>
  <c r="V59" i="36" s="1"/>
  <c r="W59" i="36" s="1"/>
  <c r="U44" i="36"/>
  <c r="V44" i="36" s="1"/>
  <c r="W44" i="36" s="1"/>
  <c r="U28" i="36"/>
  <c r="V28" i="36" s="1"/>
  <c r="W28" i="36" s="1"/>
  <c r="U13" i="36"/>
  <c r="V13" i="36" s="1"/>
  <c r="W13" i="36" s="1"/>
  <c r="K57" i="37"/>
  <c r="L57" i="37" s="1"/>
  <c r="M57" i="37" s="1"/>
  <c r="K37" i="37"/>
  <c r="L37" i="37" s="1"/>
  <c r="M37" i="37" s="1"/>
  <c r="K30" i="37"/>
  <c r="L30" i="37" s="1"/>
  <c r="M30" i="37" s="1"/>
  <c r="K59" i="37"/>
  <c r="L59" i="37" s="1"/>
  <c r="M59" i="37" s="1"/>
  <c r="K10" i="37"/>
  <c r="L10" i="37" s="1"/>
  <c r="M10" i="37" s="1"/>
  <c r="K36" i="37"/>
  <c r="L36" i="37" s="1"/>
  <c r="M36" i="37" s="1"/>
  <c r="K52" i="37"/>
  <c r="L52" i="37" s="1"/>
  <c r="M52" i="37" s="1"/>
  <c r="K29" i="37"/>
  <c r="L29" i="37" s="1"/>
  <c r="M29" i="37" s="1"/>
  <c r="K6" i="37"/>
  <c r="L6" i="37" s="1"/>
  <c r="K16" i="37"/>
  <c r="L16" i="37" s="1"/>
  <c r="M16" i="37" s="1"/>
  <c r="K41" i="37"/>
  <c r="L41" i="37" s="1"/>
  <c r="M41" i="37" s="1"/>
  <c r="U17" i="36"/>
  <c r="V17" i="36" s="1"/>
  <c r="W17" i="36" s="1"/>
  <c r="U43" i="35"/>
  <c r="V43" i="35" s="1"/>
  <c r="W43" i="35" s="1"/>
  <c r="J42" i="37"/>
  <c r="U48" i="35"/>
  <c r="V48" i="35" s="1"/>
  <c r="W48" i="35" s="1"/>
  <c r="J47" i="37"/>
  <c r="K13" i="37"/>
  <c r="L13" i="37" s="1"/>
  <c r="M13" i="37" s="1"/>
  <c r="I51" i="37"/>
  <c r="F65" i="37"/>
  <c r="D72" i="37" s="1"/>
  <c r="K18" i="37"/>
  <c r="L18" i="37" s="1"/>
  <c r="M18" i="37" s="1"/>
  <c r="K48" i="37"/>
  <c r="L48" i="37" s="1"/>
  <c r="M48" i="37" s="1"/>
  <c r="K26" i="37"/>
  <c r="L26" i="37" s="1"/>
  <c r="M26" i="37" s="1"/>
  <c r="K12" i="37"/>
  <c r="L12" i="37" s="1"/>
  <c r="M12" i="37" s="1"/>
  <c r="K62" i="37"/>
  <c r="L62" i="37" s="1"/>
  <c r="M62" i="37" s="1"/>
  <c r="K61" i="37"/>
  <c r="L61" i="37" s="1"/>
  <c r="M61" i="37" s="1"/>
  <c r="K23" i="37"/>
  <c r="L23" i="37" s="1"/>
  <c r="M23" i="37" s="1"/>
  <c r="K38" i="37"/>
  <c r="L38" i="37" s="1"/>
  <c r="M38" i="37" s="1"/>
  <c r="K32" i="37"/>
  <c r="L32" i="37" s="1"/>
  <c r="M32" i="37" s="1"/>
  <c r="K21" i="37"/>
  <c r="L21" i="37" s="1"/>
  <c r="M21" i="37" s="1"/>
  <c r="K27" i="37"/>
  <c r="L27" i="37" s="1"/>
  <c r="M27" i="37" s="1"/>
  <c r="G59" i="37"/>
  <c r="H59" i="37" s="1"/>
  <c r="I59" i="37" s="1"/>
  <c r="K28" i="37"/>
  <c r="L28" i="37" s="1"/>
  <c r="M28" i="37" s="1"/>
  <c r="K11" i="37"/>
  <c r="L11" i="37" s="1"/>
  <c r="M11" i="37" s="1"/>
  <c r="K58" i="37"/>
  <c r="L58" i="37" s="1"/>
  <c r="M58" i="37" s="1"/>
  <c r="K20" i="37"/>
  <c r="L20" i="37" s="1"/>
  <c r="M20" i="37" s="1"/>
  <c r="K50" i="37"/>
  <c r="L50" i="37" s="1"/>
  <c r="M50" i="37" s="1"/>
  <c r="K49" i="37"/>
  <c r="L49" i="37" s="1"/>
  <c r="M49" i="37" s="1"/>
  <c r="K22" i="37"/>
  <c r="L22" i="37" s="1"/>
  <c r="M22" i="37" s="1"/>
  <c r="K14" i="37"/>
  <c r="L14" i="37" s="1"/>
  <c r="M14" i="37" s="1"/>
  <c r="K45" i="37"/>
  <c r="L45" i="37" s="1"/>
  <c r="M45" i="37" s="1"/>
  <c r="K60" i="37"/>
  <c r="L60" i="37" s="1"/>
  <c r="M60" i="37" s="1"/>
  <c r="K63" i="37"/>
  <c r="L63" i="37" s="1"/>
  <c r="M63" i="37" s="1"/>
  <c r="K15" i="37"/>
  <c r="L15" i="37" s="1"/>
  <c r="M15" i="37" s="1"/>
  <c r="K53" i="37"/>
  <c r="L53" i="37" s="1"/>
  <c r="M53" i="37" s="1"/>
  <c r="G25" i="37"/>
  <c r="H25" i="37" s="1"/>
  <c r="I25" i="37" s="1"/>
  <c r="G53" i="37"/>
  <c r="H53" i="37" s="1"/>
  <c r="I53" i="37" s="1"/>
  <c r="K43" i="37"/>
  <c r="L43" i="37" s="1"/>
  <c r="M43" i="37" s="1"/>
  <c r="I36" i="37"/>
  <c r="K33" i="37"/>
  <c r="L33" i="37" s="1"/>
  <c r="M33" i="37" s="1"/>
  <c r="K56" i="37"/>
  <c r="L56" i="37" s="1"/>
  <c r="M56" i="37" s="1"/>
  <c r="K55" i="37"/>
  <c r="L55" i="37" s="1"/>
  <c r="M55" i="37" s="1"/>
  <c r="K34" i="37"/>
  <c r="L34" i="37" s="1"/>
  <c r="M34" i="37" s="1"/>
  <c r="K25" i="37"/>
  <c r="L25" i="37" s="1"/>
  <c r="M25" i="37" s="1"/>
  <c r="K31" i="37"/>
  <c r="L31" i="37" s="1"/>
  <c r="M31" i="37" s="1"/>
  <c r="K40" i="37"/>
  <c r="L40" i="37" s="1"/>
  <c r="M40" i="37" s="1"/>
  <c r="K24" i="37"/>
  <c r="L24" i="37" s="1"/>
  <c r="M24" i="37" s="1"/>
  <c r="K19" i="37"/>
  <c r="L19" i="37" s="1"/>
  <c r="M19" i="37" s="1"/>
  <c r="K9" i="37"/>
  <c r="L9" i="37" s="1"/>
  <c r="M9" i="37" s="1"/>
  <c r="U28" i="35"/>
  <c r="V28" i="35" s="1"/>
  <c r="W28" i="35" s="1"/>
  <c r="K64" i="37"/>
  <c r="L64" i="37" s="1"/>
  <c r="M64" i="37" s="1"/>
  <c r="K54" i="37"/>
  <c r="L54" i="37" s="1"/>
  <c r="M54" i="37" s="1"/>
  <c r="K44" i="37"/>
  <c r="L44" i="37" s="1"/>
  <c r="M44" i="37" s="1"/>
  <c r="U11" i="36"/>
  <c r="V11" i="36" s="1"/>
  <c r="W11" i="36" s="1"/>
  <c r="U8" i="36"/>
  <c r="V8" i="36" s="1"/>
  <c r="W8" i="36" s="1"/>
  <c r="U21" i="36"/>
  <c r="V21" i="36" s="1"/>
  <c r="W21" i="36" s="1"/>
  <c r="U52" i="35"/>
  <c r="V52" i="35" s="1"/>
  <c r="W52" i="35" s="1"/>
  <c r="J51" i="37"/>
  <c r="U9" i="35"/>
  <c r="V9" i="35" s="1"/>
  <c r="W9" i="35" s="1"/>
  <c r="J8" i="37"/>
  <c r="G34" i="37"/>
  <c r="H34" i="37" s="1"/>
  <c r="I34" i="37" s="1"/>
  <c r="G32" i="37"/>
  <c r="H32" i="37" s="1"/>
  <c r="I32" i="37" s="1"/>
  <c r="G61" i="37"/>
  <c r="H61" i="37" s="1"/>
  <c r="I61" i="37" s="1"/>
  <c r="U32" i="36"/>
  <c r="V32" i="36" s="1"/>
  <c r="U49" i="36"/>
  <c r="V49" i="36" s="1"/>
  <c r="W49" i="36" s="1"/>
  <c r="U19" i="36"/>
  <c r="V19" i="36" s="1"/>
  <c r="W19" i="36" s="1"/>
  <c r="U41" i="36"/>
  <c r="V41" i="36" s="1"/>
  <c r="W41" i="36" s="1"/>
  <c r="U36" i="36"/>
  <c r="V36" i="36" s="1"/>
  <c r="W36" i="36" s="1"/>
  <c r="U43" i="36"/>
  <c r="V43" i="36" s="1"/>
  <c r="W43" i="36" s="1"/>
  <c r="U45" i="36"/>
  <c r="V45" i="36" s="1"/>
  <c r="W45" i="36" s="1"/>
  <c r="U47" i="36"/>
  <c r="V47" i="36" s="1"/>
  <c r="W47" i="36" s="1"/>
  <c r="T66" i="36"/>
  <c r="U53" i="36"/>
  <c r="V53" i="36" s="1"/>
  <c r="W53" i="36" s="1"/>
  <c r="U20" i="36"/>
  <c r="V20" i="36" s="1"/>
  <c r="W20" i="36" s="1"/>
  <c r="U54" i="36"/>
  <c r="V54" i="36" s="1"/>
  <c r="W54" i="36" s="1"/>
  <c r="U38" i="36"/>
  <c r="V38" i="36" s="1"/>
  <c r="W38" i="36" s="1"/>
  <c r="O48" i="37"/>
  <c r="P48" i="37" s="1"/>
  <c r="Q48" i="37" s="1"/>
  <c r="O40" i="37"/>
  <c r="P40" i="37" s="1"/>
  <c r="Q40" i="37" s="1"/>
  <c r="O53" i="37"/>
  <c r="P53" i="37" s="1"/>
  <c r="Q53" i="37" s="1"/>
  <c r="O29" i="37"/>
  <c r="P29" i="37" s="1"/>
  <c r="Q29" i="37" s="1"/>
  <c r="O32" i="37"/>
  <c r="P32" i="37" s="1"/>
  <c r="Q32" i="37" s="1"/>
  <c r="O35" i="37"/>
  <c r="P35" i="37" s="1"/>
  <c r="Q35" i="37" s="1"/>
  <c r="O44" i="37"/>
  <c r="P44" i="37" s="1"/>
  <c r="Q44" i="37" s="1"/>
  <c r="O13" i="37"/>
  <c r="P13" i="37" s="1"/>
  <c r="Q13" i="37" s="1"/>
  <c r="O22" i="37"/>
  <c r="P22" i="37" s="1"/>
  <c r="Q22" i="37" s="1"/>
  <c r="O60" i="37"/>
  <c r="P60" i="37" s="1"/>
  <c r="Q60" i="37" s="1"/>
  <c r="O52" i="37"/>
  <c r="P52" i="37" s="1"/>
  <c r="Q52" i="37" s="1"/>
  <c r="O19" i="37"/>
  <c r="P19" i="37" s="1"/>
  <c r="Q19" i="37" s="1"/>
  <c r="O12" i="37"/>
  <c r="P12" i="37" s="1"/>
  <c r="Q12" i="37" s="1"/>
  <c r="O37" i="37"/>
  <c r="P37" i="37" s="1"/>
  <c r="Q37" i="37" s="1"/>
  <c r="O43" i="37"/>
  <c r="P43" i="37" s="1"/>
  <c r="Q43" i="37" s="1"/>
  <c r="O10" i="37"/>
  <c r="P10" i="37" s="1"/>
  <c r="Q10" i="37" s="1"/>
  <c r="O7" i="37"/>
  <c r="P7" i="37" s="1"/>
  <c r="Q7" i="37" s="1"/>
  <c r="O38" i="37"/>
  <c r="P38" i="37" s="1"/>
  <c r="Q38" i="37" s="1"/>
  <c r="O49" i="37"/>
  <c r="P49" i="37" s="1"/>
  <c r="Q49" i="37" s="1"/>
  <c r="O57" i="37"/>
  <c r="P57" i="37" s="1"/>
  <c r="Q57" i="37" s="1"/>
  <c r="O46" i="37"/>
  <c r="P46" i="37" s="1"/>
  <c r="Q46" i="37" s="1"/>
  <c r="O31" i="37"/>
  <c r="P31" i="37" s="1"/>
  <c r="Q31" i="37" s="1"/>
  <c r="O47" i="37"/>
  <c r="P47" i="37" s="1"/>
  <c r="Q47" i="37" s="1"/>
  <c r="O16" i="37"/>
  <c r="P16" i="37" s="1"/>
  <c r="Q16" i="37" s="1"/>
  <c r="O42" i="37"/>
  <c r="P42" i="37" s="1"/>
  <c r="Q42" i="37" s="1"/>
  <c r="O58" i="37"/>
  <c r="P58" i="37" s="1"/>
  <c r="Q58" i="37" s="1"/>
  <c r="O59" i="37"/>
  <c r="P59" i="37" s="1"/>
  <c r="Q59" i="37" s="1"/>
  <c r="O18" i="37"/>
  <c r="P18" i="37" s="1"/>
  <c r="Q18" i="37" s="1"/>
  <c r="O51" i="37"/>
  <c r="P51" i="37" s="1"/>
  <c r="Q51" i="37" s="1"/>
  <c r="O20" i="37"/>
  <c r="P20" i="37" s="1"/>
  <c r="Q20" i="37" s="1"/>
  <c r="U61" i="36"/>
  <c r="V61" i="36" s="1"/>
  <c r="W61" i="36" s="1"/>
  <c r="U60" i="36"/>
  <c r="V60" i="36" s="1"/>
  <c r="W60" i="36" s="1"/>
  <c r="U48" i="36"/>
  <c r="V48" i="36" s="1"/>
  <c r="U23" i="36"/>
  <c r="V23" i="36" s="1"/>
  <c r="W23" i="36" s="1"/>
  <c r="U64" i="36"/>
  <c r="V64" i="36" s="1"/>
  <c r="W64" i="36" s="1"/>
  <c r="N63" i="37"/>
  <c r="U18" i="36"/>
  <c r="V18" i="36" s="1"/>
  <c r="W18" i="36" s="1"/>
  <c r="N17" i="37"/>
  <c r="O25" i="37"/>
  <c r="P25" i="37" s="1"/>
  <c r="Q25" i="37" s="1"/>
  <c r="U46" i="36"/>
  <c r="V46" i="36" s="1"/>
  <c r="W46" i="36" s="1"/>
  <c r="N45" i="37"/>
  <c r="U35" i="36"/>
  <c r="V35" i="36" s="1"/>
  <c r="W35" i="36" s="1"/>
  <c r="N34" i="37"/>
  <c r="U51" i="36"/>
  <c r="V51" i="36" s="1"/>
  <c r="W51" i="36" s="1"/>
  <c r="N50" i="37"/>
  <c r="U31" i="36"/>
  <c r="V31" i="36" s="1"/>
  <c r="W31" i="36" s="1"/>
  <c r="N30" i="37"/>
  <c r="U22" i="36"/>
  <c r="V22" i="36" s="1"/>
  <c r="W22" i="36" s="1"/>
  <c r="N21" i="37"/>
  <c r="W25" i="36"/>
  <c r="N24" i="37"/>
  <c r="U65" i="36"/>
  <c r="V65" i="36" s="1"/>
  <c r="W65" i="36" s="1"/>
  <c r="N64" i="37"/>
  <c r="U57" i="36"/>
  <c r="V57" i="36" s="1"/>
  <c r="W57" i="36" s="1"/>
  <c r="N56" i="37"/>
  <c r="U56" i="36"/>
  <c r="V56" i="36" s="1"/>
  <c r="W56" i="36" s="1"/>
  <c r="N55" i="37"/>
  <c r="U16" i="36"/>
  <c r="V16" i="36" s="1"/>
  <c r="W16" i="36" s="1"/>
  <c r="N15" i="37"/>
  <c r="U58" i="36"/>
  <c r="V58" i="36" s="1"/>
  <c r="W58" i="36" s="1"/>
  <c r="W48" i="36"/>
  <c r="U14" i="36"/>
  <c r="V14" i="36" s="1"/>
  <c r="W14" i="36" s="1"/>
  <c r="U33" i="36"/>
  <c r="V33" i="36" s="1"/>
  <c r="W33" i="36" s="1"/>
  <c r="W32" i="36"/>
  <c r="U39" i="36"/>
  <c r="V39" i="36" s="1"/>
  <c r="W39" i="36" s="1"/>
  <c r="U30" i="36"/>
  <c r="V30" i="36" s="1"/>
  <c r="W30" i="36" s="1"/>
  <c r="O61" i="37"/>
  <c r="P61" i="37" s="1"/>
  <c r="Q61" i="37" s="1"/>
  <c r="U10" i="36"/>
  <c r="V10" i="36" s="1"/>
  <c r="W10" i="36" s="1"/>
  <c r="N9" i="37"/>
  <c r="U40" i="36"/>
  <c r="V40" i="36" s="1"/>
  <c r="W40" i="36" s="1"/>
  <c r="N39" i="37"/>
  <c r="U15" i="36"/>
  <c r="V15" i="36" s="1"/>
  <c r="W15" i="36" s="1"/>
  <c r="N14" i="37"/>
  <c r="U12" i="36"/>
  <c r="V12" i="36" s="1"/>
  <c r="W12" i="36" s="1"/>
  <c r="N11" i="37"/>
  <c r="U7" i="36"/>
  <c r="V7" i="36" s="1"/>
  <c r="W7" i="36" s="1"/>
  <c r="N6" i="37"/>
  <c r="U34" i="36"/>
  <c r="V34" i="36" s="1"/>
  <c r="W34" i="36" s="1"/>
  <c r="N33" i="37"/>
  <c r="U27" i="36"/>
  <c r="V27" i="36" s="1"/>
  <c r="W27" i="36" s="1"/>
  <c r="N26" i="37"/>
  <c r="U9" i="36"/>
  <c r="V9" i="36" s="1"/>
  <c r="W9" i="36" s="1"/>
  <c r="N8" i="37"/>
  <c r="U63" i="36"/>
  <c r="V63" i="36" s="1"/>
  <c r="W63" i="36" s="1"/>
  <c r="N62" i="37"/>
  <c r="O54" i="37"/>
  <c r="P54" i="37" s="1"/>
  <c r="Q54" i="37" s="1"/>
  <c r="U42" i="36"/>
  <c r="V42" i="36" s="1"/>
  <c r="W42" i="36" s="1"/>
  <c r="N41" i="37"/>
  <c r="O27" i="37"/>
  <c r="P27" i="37" s="1"/>
  <c r="Q27" i="37" s="1"/>
  <c r="U24" i="36"/>
  <c r="V24" i="36" s="1"/>
  <c r="W24" i="36" s="1"/>
  <c r="N23" i="37"/>
  <c r="G35" i="37"/>
  <c r="H35" i="37" s="1"/>
  <c r="I35" i="37" s="1"/>
  <c r="G23" i="37"/>
  <c r="H23" i="37" s="1"/>
  <c r="I23" i="37" s="1"/>
  <c r="G60" i="37"/>
  <c r="H60" i="37" s="1"/>
  <c r="I60" i="37" s="1"/>
  <c r="G44" i="37"/>
  <c r="H44" i="37" s="1"/>
  <c r="I44" i="37" s="1"/>
  <c r="G33" i="37"/>
  <c r="H33" i="37" s="1"/>
  <c r="I33" i="37" s="1"/>
  <c r="G19" i="37"/>
  <c r="H19" i="37" s="1"/>
  <c r="I19" i="37" s="1"/>
  <c r="G20" i="37"/>
  <c r="H20" i="37" s="1"/>
  <c r="I20" i="37" s="1"/>
  <c r="G6" i="37"/>
  <c r="H6" i="37" s="1"/>
  <c r="G38" i="37"/>
  <c r="H38" i="37" s="1"/>
  <c r="I38" i="37" s="1"/>
  <c r="G15" i="37"/>
  <c r="H15" i="37" s="1"/>
  <c r="I15" i="37" s="1"/>
  <c r="G64" i="37"/>
  <c r="H64" i="37" s="1"/>
  <c r="I64" i="37" s="1"/>
  <c r="G28" i="37"/>
  <c r="H28" i="37" s="1"/>
  <c r="I28" i="37" s="1"/>
  <c r="G27" i="37"/>
  <c r="H27" i="37" s="1"/>
  <c r="I27" i="37" s="1"/>
  <c r="G63" i="37"/>
  <c r="H63" i="37" s="1"/>
  <c r="I63" i="37" s="1"/>
  <c r="G50" i="37"/>
  <c r="H50" i="37" s="1"/>
  <c r="I50" i="37" s="1"/>
  <c r="G17" i="37"/>
  <c r="H17" i="37" s="1"/>
  <c r="I17" i="37" s="1"/>
  <c r="G49" i="37"/>
  <c r="H49" i="37" s="1"/>
  <c r="I49" i="37" s="1"/>
  <c r="G42" i="37"/>
  <c r="H42" i="37" s="1"/>
  <c r="I42" i="37" s="1"/>
  <c r="G40" i="37"/>
  <c r="H40" i="37" s="1"/>
  <c r="I40" i="37" s="1"/>
  <c r="G29" i="37"/>
  <c r="H29" i="37" s="1"/>
  <c r="I29" i="37" s="1"/>
  <c r="G13" i="37"/>
  <c r="H13" i="37" s="1"/>
  <c r="I13" i="37" s="1"/>
  <c r="G21" i="37"/>
  <c r="H21" i="37" s="1"/>
  <c r="I21" i="37" s="1"/>
  <c r="G24" i="37"/>
  <c r="H24" i="37" s="1"/>
  <c r="I24" i="37" s="1"/>
  <c r="G46" i="37"/>
  <c r="H46" i="37" s="1"/>
  <c r="I46" i="37" s="1"/>
  <c r="G16" i="37"/>
  <c r="H16" i="37" s="1"/>
  <c r="I16" i="37" s="1"/>
  <c r="G52" i="37"/>
  <c r="H52" i="37" s="1"/>
  <c r="I52" i="37" s="1"/>
  <c r="G22" i="37"/>
  <c r="H22" i="37" s="1"/>
  <c r="I22" i="37" s="1"/>
  <c r="G48" i="37"/>
  <c r="H48" i="37" s="1"/>
  <c r="I48" i="37" s="1"/>
  <c r="G62" i="37"/>
  <c r="H62" i="37" s="1"/>
  <c r="I62" i="37" s="1"/>
  <c r="G30" i="37"/>
  <c r="H30" i="37" s="1"/>
  <c r="I30" i="37" s="1"/>
  <c r="G12" i="37"/>
  <c r="H12" i="37" s="1"/>
  <c r="I12" i="37" s="1"/>
  <c r="G37" i="37"/>
  <c r="H37" i="37" s="1"/>
  <c r="I37" i="37" s="1"/>
  <c r="G56" i="37"/>
  <c r="H56" i="37" s="1"/>
  <c r="I56" i="37" s="1"/>
  <c r="G14" i="37"/>
  <c r="H14" i="37" s="1"/>
  <c r="I14" i="37" s="1"/>
  <c r="G58" i="37"/>
  <c r="H58" i="37" s="1"/>
  <c r="I58" i="37" s="1"/>
  <c r="G8" i="37"/>
  <c r="H8" i="37" s="1"/>
  <c r="I8" i="37" s="1"/>
  <c r="G9" i="37"/>
  <c r="H9" i="37" s="1"/>
  <c r="I9" i="37" s="1"/>
  <c r="G57" i="37"/>
  <c r="H57" i="37" s="1"/>
  <c r="I57" i="37" s="1"/>
  <c r="G41" i="37"/>
  <c r="H41" i="37" s="1"/>
  <c r="I41" i="37" s="1"/>
  <c r="G47" i="37"/>
  <c r="H47" i="37" s="1"/>
  <c r="I47" i="37" s="1"/>
  <c r="G18" i="37"/>
  <c r="H18" i="37" s="1"/>
  <c r="I18" i="37" s="1"/>
  <c r="G7" i="37"/>
  <c r="H7" i="37" s="1"/>
  <c r="I7" i="37" s="1"/>
  <c r="G31" i="37"/>
  <c r="H31" i="37" s="1"/>
  <c r="I31" i="37" s="1"/>
  <c r="G45" i="37"/>
  <c r="H45" i="37" s="1"/>
  <c r="I45" i="37" s="1"/>
  <c r="G10" i="37"/>
  <c r="H10" i="37" s="1"/>
  <c r="I10" i="37" s="1"/>
  <c r="G55" i="37"/>
  <c r="H55" i="37" s="1"/>
  <c r="I55" i="37" s="1"/>
  <c r="G54" i="37"/>
  <c r="H54" i="37" s="1"/>
  <c r="I54" i="37" s="1"/>
  <c r="G11" i="37"/>
  <c r="H11" i="37" s="1"/>
  <c r="I11" i="37" s="1"/>
  <c r="G26" i="37"/>
  <c r="H26" i="37" s="1"/>
  <c r="I26" i="37" s="1"/>
  <c r="G39" i="37"/>
  <c r="H39" i="37" s="1"/>
  <c r="I39" i="37" s="1"/>
  <c r="U62" i="36"/>
  <c r="V62" i="36" s="1"/>
  <c r="W62" i="36" s="1"/>
  <c r="U19" i="35"/>
  <c r="V19" i="35" s="1"/>
  <c r="W19" i="35" s="1"/>
  <c r="U11" i="35"/>
  <c r="V11" i="35" s="1"/>
  <c r="W11" i="35" s="1"/>
  <c r="U23" i="35"/>
  <c r="V23" i="35" s="1"/>
  <c r="W23" i="35" s="1"/>
  <c r="U46" i="35"/>
  <c r="V46" i="35" s="1"/>
  <c r="W46" i="35" s="1"/>
  <c r="U54" i="35"/>
  <c r="V54" i="35" s="1"/>
  <c r="W54" i="35" s="1"/>
  <c r="U29" i="35"/>
  <c r="V29" i="35" s="1"/>
  <c r="W29" i="35" s="1"/>
  <c r="U12" i="35"/>
  <c r="V12" i="35" s="1"/>
  <c r="W12" i="35" s="1"/>
  <c r="U56" i="35"/>
  <c r="V56" i="35" s="1"/>
  <c r="W56" i="35" s="1"/>
  <c r="U27" i="35"/>
  <c r="V27" i="35" s="1"/>
  <c r="W27" i="35" s="1"/>
  <c r="U13" i="35"/>
  <c r="V13" i="35" s="1"/>
  <c r="W13" i="35" s="1"/>
  <c r="U25" i="35"/>
  <c r="V25" i="35" s="1"/>
  <c r="W25" i="35" s="1"/>
  <c r="U20" i="35"/>
  <c r="V20" i="35" s="1"/>
  <c r="W20" i="35" s="1"/>
  <c r="U10" i="35"/>
  <c r="V10" i="35" s="1"/>
  <c r="W10" i="35" s="1"/>
  <c r="U61" i="35"/>
  <c r="V61" i="35" s="1"/>
  <c r="W61" i="35" s="1"/>
  <c r="U65" i="35"/>
  <c r="V65" i="35" s="1"/>
  <c r="W65" i="35" s="1"/>
  <c r="U55" i="35"/>
  <c r="V55" i="35" s="1"/>
  <c r="W55" i="35" s="1"/>
  <c r="U45" i="35"/>
  <c r="V45" i="35" s="1"/>
  <c r="W45" i="35" s="1"/>
  <c r="U49" i="35"/>
  <c r="V49" i="35" s="1"/>
  <c r="W49" i="35" s="1"/>
  <c r="U31" i="35"/>
  <c r="V31" i="35" s="1"/>
  <c r="W31" i="35" s="1"/>
  <c r="U60" i="35"/>
  <c r="V60" i="35" s="1"/>
  <c r="W60" i="35" s="1"/>
  <c r="U41" i="35"/>
  <c r="V41" i="35" s="1"/>
  <c r="W41" i="35" s="1"/>
  <c r="U15" i="35"/>
  <c r="V15" i="35" s="1"/>
  <c r="W15" i="35" s="1"/>
  <c r="U16" i="35"/>
  <c r="V16" i="35" s="1"/>
  <c r="W16" i="35" s="1"/>
  <c r="U34" i="35"/>
  <c r="V34" i="35" s="1"/>
  <c r="W34" i="35" s="1"/>
  <c r="U57" i="35"/>
  <c r="V57" i="35" s="1"/>
  <c r="W57" i="35" s="1"/>
  <c r="U59" i="35"/>
  <c r="V59" i="35" s="1"/>
  <c r="W59" i="35" s="1"/>
  <c r="U21" i="35"/>
  <c r="V21" i="35" s="1"/>
  <c r="W21" i="35" s="1"/>
  <c r="U51" i="35"/>
  <c r="V51" i="35" s="1"/>
  <c r="W51" i="35" s="1"/>
  <c r="U37" i="35"/>
  <c r="V37" i="35" s="1"/>
  <c r="W37" i="35" s="1"/>
  <c r="U53" i="35"/>
  <c r="V53" i="35" s="1"/>
  <c r="W53" i="35" s="1"/>
  <c r="U30" i="35"/>
  <c r="V30" i="35" s="1"/>
  <c r="W30" i="35" s="1"/>
  <c r="T66" i="35"/>
  <c r="U7" i="35"/>
  <c r="V7" i="35" s="1"/>
  <c r="U17" i="35"/>
  <c r="V17" i="35" s="1"/>
  <c r="W17" i="35" s="1"/>
  <c r="U42" i="35"/>
  <c r="V42" i="35" s="1"/>
  <c r="W42" i="35" s="1"/>
  <c r="U64" i="35"/>
  <c r="V64" i="35" s="1"/>
  <c r="W64" i="35" s="1"/>
  <c r="U58" i="35"/>
  <c r="V58" i="35" s="1"/>
  <c r="W58" i="35" s="1"/>
  <c r="U38" i="35"/>
  <c r="V38" i="35" s="1"/>
  <c r="W38" i="35" s="1"/>
  <c r="U35" i="35"/>
  <c r="V35" i="35" s="1"/>
  <c r="W35" i="35" s="1"/>
  <c r="U26" i="35"/>
  <c r="V26" i="35" s="1"/>
  <c r="W26" i="35" s="1"/>
  <c r="U32" i="35"/>
  <c r="V32" i="35" s="1"/>
  <c r="W32" i="35" s="1"/>
  <c r="U50" i="35"/>
  <c r="V50" i="35" s="1"/>
  <c r="W50" i="35" s="1"/>
  <c r="U63" i="35"/>
  <c r="V63" i="35" s="1"/>
  <c r="W63" i="35" s="1"/>
  <c r="U62" i="35"/>
  <c r="V62" i="35" s="1"/>
  <c r="W62" i="35" s="1"/>
  <c r="U24" i="35"/>
  <c r="V24" i="35" s="1"/>
  <c r="W24" i="35" s="1"/>
  <c r="U39" i="35"/>
  <c r="V39" i="35" s="1"/>
  <c r="W39" i="35" s="1"/>
  <c r="U33" i="35"/>
  <c r="V33" i="35" s="1"/>
  <c r="W33" i="35" s="1"/>
  <c r="U22" i="35"/>
  <c r="V22" i="35" s="1"/>
  <c r="W22" i="35" s="1"/>
  <c r="U49" i="32"/>
  <c r="V49" i="32" s="1"/>
  <c r="W49" i="32" s="1"/>
  <c r="U44" i="32"/>
  <c r="V44" i="32" s="1"/>
  <c r="W44" i="32" s="1"/>
  <c r="U32" i="32"/>
  <c r="V32" i="32" s="1"/>
  <c r="W32" i="32" s="1"/>
  <c r="U38" i="32"/>
  <c r="V38" i="32" s="1"/>
  <c r="W38" i="32" s="1"/>
  <c r="U9" i="32"/>
  <c r="V9" i="32" s="1"/>
  <c r="W9" i="32" s="1"/>
  <c r="U37" i="32"/>
  <c r="V37" i="32" s="1"/>
  <c r="W37" i="32" s="1"/>
  <c r="U39" i="32"/>
  <c r="V39" i="32" s="1"/>
  <c r="W39" i="32" s="1"/>
  <c r="U14" i="32"/>
  <c r="V14" i="32" s="1"/>
  <c r="W14" i="32" s="1"/>
  <c r="U53" i="32"/>
  <c r="V53" i="32" s="1"/>
  <c r="W53" i="32" s="1"/>
  <c r="U42" i="32"/>
  <c r="V42" i="32" s="1"/>
  <c r="W42" i="32" s="1"/>
  <c r="U13" i="32"/>
  <c r="V13" i="32" s="1"/>
  <c r="W13" i="32" s="1"/>
  <c r="U17" i="32"/>
  <c r="V17" i="32" s="1"/>
  <c r="W17" i="32" s="1"/>
  <c r="U50" i="32"/>
  <c r="V50" i="32" s="1"/>
  <c r="W50" i="32" s="1"/>
  <c r="U28" i="32"/>
  <c r="V28" i="32" s="1"/>
  <c r="W28" i="32" s="1"/>
  <c r="U8" i="32"/>
  <c r="V8" i="32" s="1"/>
  <c r="W8" i="32" s="1"/>
  <c r="U35" i="32"/>
  <c r="V35" i="32" s="1"/>
  <c r="W35" i="32" s="1"/>
  <c r="U60" i="32"/>
  <c r="V60" i="32" s="1"/>
  <c r="W60" i="32" s="1"/>
  <c r="U45" i="32"/>
  <c r="V45" i="32" s="1"/>
  <c r="W45" i="32" s="1"/>
  <c r="U58" i="32"/>
  <c r="V58" i="32" s="1"/>
  <c r="W58" i="32" s="1"/>
  <c r="U27" i="32"/>
  <c r="V27" i="32" s="1"/>
  <c r="W27" i="32" s="1"/>
  <c r="U48" i="32"/>
  <c r="V48" i="32" s="1"/>
  <c r="W48" i="32" s="1"/>
  <c r="U55" i="32"/>
  <c r="V55" i="32" s="1"/>
  <c r="W55" i="32" s="1"/>
  <c r="U30" i="32"/>
  <c r="V30" i="32" s="1"/>
  <c r="W30" i="32" s="1"/>
  <c r="U40" i="32"/>
  <c r="V40" i="32" s="1"/>
  <c r="W40" i="32" s="1"/>
  <c r="U29" i="32"/>
  <c r="V29" i="32" s="1"/>
  <c r="W29" i="32" s="1"/>
  <c r="U34" i="32"/>
  <c r="V34" i="32" s="1"/>
  <c r="W34" i="32" s="1"/>
  <c r="U64" i="32"/>
  <c r="V64" i="32" s="1"/>
  <c r="W64" i="32" s="1"/>
  <c r="U12" i="32"/>
  <c r="V12" i="32" s="1"/>
  <c r="W12" i="32" s="1"/>
  <c r="U65" i="32"/>
  <c r="V65" i="32" s="1"/>
  <c r="W65" i="32" s="1"/>
  <c r="U52" i="32"/>
  <c r="V52" i="32" s="1"/>
  <c r="W52" i="32" s="1"/>
  <c r="U24" i="32"/>
  <c r="V24" i="32" s="1"/>
  <c r="W24" i="32" s="1"/>
  <c r="U43" i="32"/>
  <c r="V43" i="32" s="1"/>
  <c r="W43" i="32" s="1"/>
  <c r="U20" i="32"/>
  <c r="V20" i="32" s="1"/>
  <c r="W20" i="32" s="1"/>
  <c r="U16" i="32"/>
  <c r="V16" i="32" s="1"/>
  <c r="W16" i="32" s="1"/>
  <c r="U59" i="32"/>
  <c r="V59" i="32" s="1"/>
  <c r="W59" i="32" s="1"/>
  <c r="U46" i="32"/>
  <c r="V46" i="32" s="1"/>
  <c r="W46" i="32" s="1"/>
  <c r="U7" i="32"/>
  <c r="V7" i="32" s="1"/>
  <c r="W7" i="32" s="1"/>
  <c r="U57" i="32"/>
  <c r="V57" i="32" s="1"/>
  <c r="W57" i="32" s="1"/>
  <c r="U63" i="32"/>
  <c r="V63" i="32" s="1"/>
  <c r="W63" i="32" s="1"/>
  <c r="U54" i="32"/>
  <c r="V54" i="32" s="1"/>
  <c r="W54" i="32" s="1"/>
  <c r="U36" i="32"/>
  <c r="V36" i="32" s="1"/>
  <c r="W36" i="32" s="1"/>
  <c r="U21" i="32"/>
  <c r="V21" i="32" s="1"/>
  <c r="W21" i="32" s="1"/>
  <c r="U25" i="32"/>
  <c r="V25" i="32" s="1"/>
  <c r="W25" i="32" s="1"/>
  <c r="U31" i="32"/>
  <c r="V31" i="32" s="1"/>
  <c r="W31" i="32" s="1"/>
  <c r="U47" i="32"/>
  <c r="V47" i="32" s="1"/>
  <c r="W47" i="32" s="1"/>
  <c r="U22" i="32"/>
  <c r="V22" i="32" s="1"/>
  <c r="W22" i="32" s="1"/>
  <c r="U51" i="32"/>
  <c r="V51" i="32" s="1"/>
  <c r="W51" i="32" s="1"/>
  <c r="U15" i="32"/>
  <c r="V15" i="32" s="1"/>
  <c r="W15" i="32" s="1"/>
  <c r="U10" i="32"/>
  <c r="V10" i="32" s="1"/>
  <c r="W10" i="32" s="1"/>
  <c r="U56" i="32"/>
  <c r="V56" i="32" s="1"/>
  <c r="W56" i="32" s="1"/>
  <c r="U41" i="32"/>
  <c r="V41" i="32" s="1"/>
  <c r="W41" i="32" s="1"/>
  <c r="U26" i="32"/>
  <c r="V26" i="32" s="1"/>
  <c r="W26" i="32" s="1"/>
  <c r="U23" i="32"/>
  <c r="V23" i="32" s="1"/>
  <c r="W23" i="32" s="1"/>
  <c r="U61" i="32"/>
  <c r="V61" i="32" s="1"/>
  <c r="W61" i="32" s="1"/>
  <c r="U62" i="32"/>
  <c r="V62" i="32" s="1"/>
  <c r="W62" i="32" s="1"/>
  <c r="U33" i="32"/>
  <c r="V33" i="32" s="1"/>
  <c r="W33" i="32" s="1"/>
  <c r="U18" i="32"/>
  <c r="V18" i="32" s="1"/>
  <c r="W18" i="32" s="1"/>
  <c r="U19" i="32"/>
  <c r="V19" i="32" s="1"/>
  <c r="W19" i="32" s="1"/>
  <c r="T66" i="32"/>
  <c r="D2" i="9"/>
  <c r="AF10" i="9"/>
  <c r="R36" i="37" l="1"/>
  <c r="S36" i="37" s="1"/>
  <c r="T36" i="37" s="1"/>
  <c r="R28" i="37"/>
  <c r="R61" i="37"/>
  <c r="S61" i="37" s="1"/>
  <c r="T61" i="37" s="1"/>
  <c r="H65" i="37"/>
  <c r="C72" i="37" s="1"/>
  <c r="E72" i="37" s="1"/>
  <c r="R18" i="37"/>
  <c r="R16" i="37"/>
  <c r="S16" i="37" s="1"/>
  <c r="T16" i="37" s="1"/>
  <c r="R57" i="37"/>
  <c r="R10" i="37"/>
  <c r="S10" i="37" s="1"/>
  <c r="T10" i="37" s="1"/>
  <c r="R19" i="37"/>
  <c r="R13" i="37"/>
  <c r="S13" i="37" s="1"/>
  <c r="T13" i="37" s="1"/>
  <c r="R29" i="37"/>
  <c r="S29" i="37" s="1"/>
  <c r="T29" i="37" s="1"/>
  <c r="K8" i="37"/>
  <c r="L8" i="37" s="1"/>
  <c r="M8" i="37" s="1"/>
  <c r="K42" i="37"/>
  <c r="L42" i="37" s="1"/>
  <c r="M42" i="37" s="1"/>
  <c r="R42" i="37" s="1"/>
  <c r="J65" i="37"/>
  <c r="D73" i="37" s="1"/>
  <c r="R54" i="37"/>
  <c r="R25" i="37"/>
  <c r="S25" i="37" s="1"/>
  <c r="T25" i="37" s="1"/>
  <c r="R59" i="37"/>
  <c r="S59" i="37" s="1"/>
  <c r="T59" i="37" s="1"/>
  <c r="R49" i="37"/>
  <c r="R43" i="37"/>
  <c r="S43" i="37" s="1"/>
  <c r="T43" i="37" s="1"/>
  <c r="R52" i="37"/>
  <c r="R44" i="37"/>
  <c r="S44" i="37" s="1"/>
  <c r="T44" i="37" s="1"/>
  <c r="R53" i="37"/>
  <c r="S53" i="37" s="1"/>
  <c r="T53" i="37" s="1"/>
  <c r="R27" i="37"/>
  <c r="S27" i="37" s="1"/>
  <c r="T27" i="37" s="1"/>
  <c r="R20" i="37"/>
  <c r="R58" i="37"/>
  <c r="R31" i="37"/>
  <c r="R38" i="37"/>
  <c r="R37" i="37"/>
  <c r="S37" i="37" s="1"/>
  <c r="T37" i="37" s="1"/>
  <c r="R60" i="37"/>
  <c r="S60" i="37" s="1"/>
  <c r="T60" i="37" s="1"/>
  <c r="R35" i="37"/>
  <c r="R40" i="37"/>
  <c r="K51" i="37"/>
  <c r="L51" i="37" s="1"/>
  <c r="M51" i="37" s="1"/>
  <c r="R51" i="37" s="1"/>
  <c r="S51" i="37" s="1"/>
  <c r="T51" i="37" s="1"/>
  <c r="K47" i="37"/>
  <c r="L47" i="37" s="1"/>
  <c r="M47" i="37" s="1"/>
  <c r="R47" i="37" s="1"/>
  <c r="R46" i="37"/>
  <c r="S46" i="37" s="1"/>
  <c r="T46" i="37" s="1"/>
  <c r="R7" i="37"/>
  <c r="R12" i="37"/>
  <c r="R22" i="37"/>
  <c r="R32" i="37"/>
  <c r="S32" i="37" s="1"/>
  <c r="T32" i="37" s="1"/>
  <c r="R48" i="37"/>
  <c r="S48" i="37" s="1"/>
  <c r="T48" i="37" s="1"/>
  <c r="V66" i="36"/>
  <c r="O15" i="37"/>
  <c r="P15" i="37" s="1"/>
  <c r="Q15" i="37" s="1"/>
  <c r="R15" i="37" s="1"/>
  <c r="S15" i="37" s="1"/>
  <c r="T15" i="37" s="1"/>
  <c r="O34" i="37"/>
  <c r="P34" i="37" s="1"/>
  <c r="Q34" i="37" s="1"/>
  <c r="R34" i="37" s="1"/>
  <c r="S34" i="37" s="1"/>
  <c r="T34" i="37" s="1"/>
  <c r="O55" i="37"/>
  <c r="P55" i="37" s="1"/>
  <c r="Q55" i="37" s="1"/>
  <c r="R55" i="37" s="1"/>
  <c r="O64" i="37"/>
  <c r="P64" i="37" s="1"/>
  <c r="Q64" i="37" s="1"/>
  <c r="R64" i="37" s="1"/>
  <c r="S64" i="37" s="1"/>
  <c r="T64" i="37" s="1"/>
  <c r="O21" i="37"/>
  <c r="P21" i="37" s="1"/>
  <c r="Q21" i="37" s="1"/>
  <c r="R21" i="37" s="1"/>
  <c r="O50" i="37"/>
  <c r="P50" i="37" s="1"/>
  <c r="Q50" i="37" s="1"/>
  <c r="R50" i="37" s="1"/>
  <c r="S50" i="37" s="1"/>
  <c r="T50" i="37" s="1"/>
  <c r="O45" i="37"/>
  <c r="P45" i="37" s="1"/>
  <c r="Q45" i="37" s="1"/>
  <c r="R45" i="37" s="1"/>
  <c r="O17" i="37"/>
  <c r="P17" i="37" s="1"/>
  <c r="Q17" i="37" s="1"/>
  <c r="R17" i="37" s="1"/>
  <c r="O24" i="37"/>
  <c r="P24" i="37" s="1"/>
  <c r="Q24" i="37" s="1"/>
  <c r="R24" i="37" s="1"/>
  <c r="O63" i="37"/>
  <c r="P63" i="37" s="1"/>
  <c r="Q63" i="37" s="1"/>
  <c r="R63" i="37" s="1"/>
  <c r="O8" i="37"/>
  <c r="P8" i="37" s="1"/>
  <c r="Q8" i="37" s="1"/>
  <c r="O33" i="37"/>
  <c r="P33" i="37" s="1"/>
  <c r="Q33" i="37" s="1"/>
  <c r="R33" i="37" s="1"/>
  <c r="O11" i="37"/>
  <c r="P11" i="37" s="1"/>
  <c r="Q11" i="37" s="1"/>
  <c r="R11" i="37" s="1"/>
  <c r="S11" i="37" s="1"/>
  <c r="T11" i="37" s="1"/>
  <c r="O39" i="37"/>
  <c r="P39" i="37" s="1"/>
  <c r="Q39" i="37" s="1"/>
  <c r="R39" i="37" s="1"/>
  <c r="O56" i="37"/>
  <c r="P56" i="37" s="1"/>
  <c r="Q56" i="37" s="1"/>
  <c r="R56" i="37" s="1"/>
  <c r="S56" i="37" s="1"/>
  <c r="T56" i="37" s="1"/>
  <c r="O30" i="37"/>
  <c r="P30" i="37" s="1"/>
  <c r="Q30" i="37" s="1"/>
  <c r="R30" i="37" s="1"/>
  <c r="O23" i="37"/>
  <c r="P23" i="37" s="1"/>
  <c r="Q23" i="37" s="1"/>
  <c r="R23" i="37" s="1"/>
  <c r="O41" i="37"/>
  <c r="P41" i="37" s="1"/>
  <c r="Q41" i="37" s="1"/>
  <c r="R41" i="37" s="1"/>
  <c r="O62" i="37"/>
  <c r="P62" i="37" s="1"/>
  <c r="Q62" i="37" s="1"/>
  <c r="R62" i="37" s="1"/>
  <c r="O26" i="37"/>
  <c r="P26" i="37" s="1"/>
  <c r="Q26" i="37" s="1"/>
  <c r="R26" i="37" s="1"/>
  <c r="N65" i="37"/>
  <c r="D74" i="37" s="1"/>
  <c r="O6" i="37"/>
  <c r="P6" i="37" s="1"/>
  <c r="O14" i="37"/>
  <c r="P14" i="37" s="1"/>
  <c r="Q14" i="37" s="1"/>
  <c r="R14" i="37" s="1"/>
  <c r="O9" i="37"/>
  <c r="P9" i="37" s="1"/>
  <c r="Q9" i="37" s="1"/>
  <c r="R9" i="37" s="1"/>
  <c r="S9" i="37" s="1"/>
  <c r="T9" i="37" s="1"/>
  <c r="W66" i="36"/>
  <c r="I6" i="37"/>
  <c r="I65" i="37" s="1"/>
  <c r="V66" i="35"/>
  <c r="W7" i="35"/>
  <c r="W66" i="35" s="1"/>
  <c r="W66" i="32"/>
  <c r="V66" i="32"/>
  <c r="D3" i="9"/>
  <c r="U11" i="9"/>
  <c r="V11" i="9" s="1"/>
  <c r="U12" i="9"/>
  <c r="V12" i="9" s="1"/>
  <c r="U13" i="9"/>
  <c r="E6" i="29" s="1"/>
  <c r="U10" i="9"/>
  <c r="D76" i="37" l="1"/>
  <c r="R8" i="37"/>
  <c r="S8" i="37" s="1"/>
  <c r="T8" i="37" s="1"/>
  <c r="L65" i="37"/>
  <c r="C73" i="37" s="1"/>
  <c r="E73" i="37" s="1"/>
  <c r="P65" i="37"/>
  <c r="C74" i="37" s="1"/>
  <c r="S24" i="37"/>
  <c r="T24" i="37" s="1"/>
  <c r="S41" i="37"/>
  <c r="T41" i="37" s="1"/>
  <c r="S45" i="37"/>
  <c r="T45" i="37" s="1"/>
  <c r="S62" i="37"/>
  <c r="T62" i="37" s="1"/>
  <c r="S12" i="37"/>
  <c r="T12" i="37" s="1"/>
  <c r="S40" i="37"/>
  <c r="T40" i="37" s="1"/>
  <c r="S26" i="37"/>
  <c r="T26" i="37" s="1"/>
  <c r="S21" i="37"/>
  <c r="T21" i="37" s="1"/>
  <c r="S57" i="37"/>
  <c r="T57" i="37" s="1"/>
  <c r="S35" i="37"/>
  <c r="T35" i="37" s="1"/>
  <c r="S49" i="37"/>
  <c r="T49" i="37" s="1"/>
  <c r="S20" i="37"/>
  <c r="T20" i="37" s="1"/>
  <c r="S17" i="37"/>
  <c r="T17" i="37" s="1"/>
  <c r="S14" i="37"/>
  <c r="T14" i="37" s="1"/>
  <c r="S39" i="37"/>
  <c r="T39" i="37" s="1"/>
  <c r="S54" i="37"/>
  <c r="T54" i="37" s="1"/>
  <c r="S18" i="37"/>
  <c r="T18" i="37" s="1"/>
  <c r="S23" i="37"/>
  <c r="T23" i="37" s="1"/>
  <c r="S63" i="37"/>
  <c r="T63" i="37" s="1"/>
  <c r="S52" i="37"/>
  <c r="T52" i="37" s="1"/>
  <c r="S7" i="37"/>
  <c r="T7" i="37" s="1"/>
  <c r="S33" i="37"/>
  <c r="T33" i="37" s="1"/>
  <c r="S58" i="37"/>
  <c r="T58" i="37" s="1"/>
  <c r="S47" i="37"/>
  <c r="T47" i="37" s="1"/>
  <c r="S19" i="37"/>
  <c r="T19" i="37" s="1"/>
  <c r="S42" i="37"/>
  <c r="T42" i="37" s="1"/>
  <c r="S28" i="37"/>
  <c r="T28" i="37" s="1"/>
  <c r="S30" i="37"/>
  <c r="T30" i="37" s="1"/>
  <c r="S55" i="37"/>
  <c r="T55" i="37" s="1"/>
  <c r="S38" i="37"/>
  <c r="T38" i="37" s="1"/>
  <c r="S22" i="37"/>
  <c r="T22" i="37" s="1"/>
  <c r="S31" i="37"/>
  <c r="T31" i="37" s="1"/>
  <c r="D4" i="9"/>
  <c r="D6" i="9" s="1"/>
  <c r="C1" i="17"/>
  <c r="AJ46" i="17"/>
  <c r="AQ46" i="17" s="1"/>
  <c r="E7" i="29"/>
  <c r="C1" i="29"/>
  <c r="V10" i="9"/>
  <c r="E5" i="29"/>
  <c r="V13" i="9"/>
  <c r="F6" i="29" s="1"/>
  <c r="AJ22" i="17"/>
  <c r="AQ22" i="17" s="1"/>
  <c r="AJ39" i="17"/>
  <c r="AJ15" i="17"/>
  <c r="N9" i="17" l="1"/>
  <c r="N21" i="17"/>
  <c r="N33" i="17"/>
  <c r="N45" i="17"/>
  <c r="N53" i="17"/>
  <c r="N61" i="17"/>
  <c r="N15" i="17"/>
  <c r="N23" i="17"/>
  <c r="N31" i="17"/>
  <c r="N39" i="17"/>
  <c r="N51" i="17"/>
  <c r="N59" i="17"/>
  <c r="N6" i="17"/>
  <c r="N10" i="17"/>
  <c r="N14" i="17"/>
  <c r="N18" i="17"/>
  <c r="N22" i="17"/>
  <c r="N26" i="17"/>
  <c r="N30" i="17"/>
  <c r="N34" i="17"/>
  <c r="N38" i="17"/>
  <c r="N42" i="17"/>
  <c r="N46" i="17"/>
  <c r="N50" i="17"/>
  <c r="N54" i="17"/>
  <c r="N58" i="17"/>
  <c r="N62" i="17"/>
  <c r="N8" i="17"/>
  <c r="N12" i="17"/>
  <c r="N16" i="17"/>
  <c r="N20" i="17"/>
  <c r="N24" i="17"/>
  <c r="N28" i="17"/>
  <c r="N32" i="17"/>
  <c r="N36" i="17"/>
  <c r="N40" i="17"/>
  <c r="N44" i="17"/>
  <c r="N48" i="17"/>
  <c r="N52" i="17"/>
  <c r="N56" i="17"/>
  <c r="N60" i="17"/>
  <c r="N5" i="17"/>
  <c r="N13" i="17"/>
  <c r="N17" i="17"/>
  <c r="N25" i="17"/>
  <c r="N29" i="17"/>
  <c r="N37" i="17"/>
  <c r="N41" i="17"/>
  <c r="N49" i="17"/>
  <c r="N57" i="17"/>
  <c r="N7" i="17"/>
  <c r="N11" i="17"/>
  <c r="N19" i="17"/>
  <c r="N27" i="17"/>
  <c r="N35" i="17"/>
  <c r="N43" i="17"/>
  <c r="N47" i="17"/>
  <c r="N55" i="17"/>
  <c r="W27" i="38" s="1"/>
  <c r="N63" i="17"/>
  <c r="M7" i="17"/>
  <c r="M11" i="17"/>
  <c r="M15" i="17"/>
  <c r="M19" i="17"/>
  <c r="M23" i="17"/>
  <c r="M27" i="17"/>
  <c r="M31" i="17"/>
  <c r="M35" i="17"/>
  <c r="M39" i="17"/>
  <c r="M43" i="17"/>
  <c r="M47" i="17"/>
  <c r="M51" i="17"/>
  <c r="M55" i="17"/>
  <c r="M59" i="17"/>
  <c r="M63" i="17"/>
  <c r="L8" i="17"/>
  <c r="L12" i="17"/>
  <c r="L16" i="17"/>
  <c r="L20" i="17"/>
  <c r="L24" i="17"/>
  <c r="L28" i="17"/>
  <c r="L32" i="17"/>
  <c r="L36" i="17"/>
  <c r="L40" i="17"/>
  <c r="L44" i="17"/>
  <c r="L48" i="17"/>
  <c r="L52" i="17"/>
  <c r="L56" i="17"/>
  <c r="L60" i="17"/>
  <c r="L5" i="17"/>
  <c r="M37" i="17"/>
  <c r="M49" i="17"/>
  <c r="M61" i="17"/>
  <c r="L14" i="17"/>
  <c r="L26" i="17"/>
  <c r="L38" i="17"/>
  <c r="L50" i="17"/>
  <c r="L62" i="17"/>
  <c r="M8" i="17"/>
  <c r="M12" i="17"/>
  <c r="M16" i="17"/>
  <c r="M20" i="17"/>
  <c r="M24" i="17"/>
  <c r="M28" i="17"/>
  <c r="M32" i="17"/>
  <c r="M36" i="17"/>
  <c r="M40" i="17"/>
  <c r="M44" i="17"/>
  <c r="M48" i="17"/>
  <c r="M52" i="17"/>
  <c r="M56" i="17"/>
  <c r="M60" i="17"/>
  <c r="M5" i="17"/>
  <c r="L9" i="17"/>
  <c r="L13" i="17"/>
  <c r="L17" i="17"/>
  <c r="L21" i="17"/>
  <c r="L25" i="17"/>
  <c r="L29" i="17"/>
  <c r="L33" i="17"/>
  <c r="S33" i="17" s="1"/>
  <c r="L37" i="17"/>
  <c r="L41" i="17"/>
  <c r="L45" i="17"/>
  <c r="L49" i="17"/>
  <c r="L53" i="17"/>
  <c r="L57" i="17"/>
  <c r="L61" i="17"/>
  <c r="M17" i="17"/>
  <c r="M25" i="17"/>
  <c r="M33" i="17"/>
  <c r="M45" i="17"/>
  <c r="M53" i="17"/>
  <c r="L10" i="17"/>
  <c r="L18" i="17"/>
  <c r="L30" i="17"/>
  <c r="L42" i="17"/>
  <c r="L54" i="17"/>
  <c r="M6" i="17"/>
  <c r="M10" i="17"/>
  <c r="M14" i="17"/>
  <c r="M18" i="17"/>
  <c r="M22" i="17"/>
  <c r="M26" i="17"/>
  <c r="M30" i="17"/>
  <c r="M34" i="17"/>
  <c r="M38" i="17"/>
  <c r="M42" i="17"/>
  <c r="M46" i="17"/>
  <c r="M50" i="17"/>
  <c r="M54" i="17"/>
  <c r="M58" i="17"/>
  <c r="M62" i="17"/>
  <c r="L7" i="17"/>
  <c r="L11" i="17"/>
  <c r="S11" i="17" s="1"/>
  <c r="L15" i="17"/>
  <c r="L19" i="17"/>
  <c r="L23" i="17"/>
  <c r="L27" i="17"/>
  <c r="S27" i="17" s="1"/>
  <c r="L31" i="17"/>
  <c r="S31" i="17" s="1"/>
  <c r="L35" i="17"/>
  <c r="L39" i="17"/>
  <c r="L43" i="17"/>
  <c r="S43" i="17" s="1"/>
  <c r="L47" i="17"/>
  <c r="S47" i="17" s="1"/>
  <c r="L51" i="17"/>
  <c r="L55" i="17"/>
  <c r="S55" i="17" s="1"/>
  <c r="L59" i="17"/>
  <c r="S59" i="17" s="1"/>
  <c r="L63" i="17"/>
  <c r="M9" i="17"/>
  <c r="M13" i="17"/>
  <c r="M21" i="17"/>
  <c r="M29" i="17"/>
  <c r="M41" i="17"/>
  <c r="M57" i="17"/>
  <c r="L6" i="17"/>
  <c r="L22" i="17"/>
  <c r="S22" i="17" s="1"/>
  <c r="L34" i="17"/>
  <c r="L46" i="17"/>
  <c r="L58" i="17"/>
  <c r="E32" i="29"/>
  <c r="E74" i="37"/>
  <c r="C76" i="37"/>
  <c r="M6" i="37"/>
  <c r="M65" i="37" s="1"/>
  <c r="AE37" i="17"/>
  <c r="AE9" i="17"/>
  <c r="AE54" i="17"/>
  <c r="AE7" i="17"/>
  <c r="AE61" i="17"/>
  <c r="AE21" i="17"/>
  <c r="AE58" i="17"/>
  <c r="AE53" i="17"/>
  <c r="AE22" i="17"/>
  <c r="AE18" i="17"/>
  <c r="AE31" i="17"/>
  <c r="AE17" i="17"/>
  <c r="AE16" i="17"/>
  <c r="AE27" i="17"/>
  <c r="AE34" i="17"/>
  <c r="AE24" i="17"/>
  <c r="AE25" i="17"/>
  <c r="AE28" i="17"/>
  <c r="AE47" i="17"/>
  <c r="AE42" i="17"/>
  <c r="AE57" i="17"/>
  <c r="AE51" i="17"/>
  <c r="AE13" i="17"/>
  <c r="AE12" i="17"/>
  <c r="AE15" i="17"/>
  <c r="AE55" i="17"/>
  <c r="AE33" i="17"/>
  <c r="AE36" i="17"/>
  <c r="AE11" i="17"/>
  <c r="AE35" i="17"/>
  <c r="AE41" i="17"/>
  <c r="AE44" i="17"/>
  <c r="AE50" i="17"/>
  <c r="AE62" i="17"/>
  <c r="AE46" i="17"/>
  <c r="AE14" i="17"/>
  <c r="AE29" i="17"/>
  <c r="AE32" i="17"/>
  <c r="AE63" i="17"/>
  <c r="AE43" i="17"/>
  <c r="AE49" i="17"/>
  <c r="AE60" i="17"/>
  <c r="AE6" i="17"/>
  <c r="AE52" i="17"/>
  <c r="AE38" i="17"/>
  <c r="AE5" i="17"/>
  <c r="AE10" i="17"/>
  <c r="AE23" i="17"/>
  <c r="AE59" i="17"/>
  <c r="AE40" i="17"/>
  <c r="AE56" i="17"/>
  <c r="AE45" i="17"/>
  <c r="AE48" i="17"/>
  <c r="AE19" i="17"/>
  <c r="AE8" i="17"/>
  <c r="AE30" i="17"/>
  <c r="AE26" i="17"/>
  <c r="AE39" i="17"/>
  <c r="AE20" i="17"/>
  <c r="AJ64" i="17"/>
  <c r="F5" i="29"/>
  <c r="F7" i="29"/>
  <c r="AQ39" i="17"/>
  <c r="AQ15" i="17"/>
  <c r="S34" i="17" l="1"/>
  <c r="S42" i="17"/>
  <c r="S38" i="17"/>
  <c r="S56" i="17"/>
  <c r="S40" i="17"/>
  <c r="S24" i="17"/>
  <c r="S8" i="17"/>
  <c r="S18" i="17"/>
  <c r="S25" i="17"/>
  <c r="S17" i="17"/>
  <c r="S46" i="17"/>
  <c r="F39" i="17"/>
  <c r="S39" i="17"/>
  <c r="S7" i="17"/>
  <c r="S54" i="17"/>
  <c r="S10" i="17"/>
  <c r="S53" i="17"/>
  <c r="S37" i="17"/>
  <c r="S21" i="17"/>
  <c r="S50" i="17"/>
  <c r="S60" i="17"/>
  <c r="S44" i="17"/>
  <c r="S28" i="17"/>
  <c r="S12" i="17"/>
  <c r="S63" i="17"/>
  <c r="S15" i="17"/>
  <c r="S30" i="17"/>
  <c r="F61" i="17"/>
  <c r="S61" i="17"/>
  <c r="S45" i="17"/>
  <c r="S29" i="17"/>
  <c r="S13" i="17"/>
  <c r="S26" i="17"/>
  <c r="S52" i="17"/>
  <c r="S36" i="17"/>
  <c r="S20" i="17"/>
  <c r="S58" i="17"/>
  <c r="F6" i="17"/>
  <c r="S6" i="17"/>
  <c r="S57" i="17"/>
  <c r="S41" i="17"/>
  <c r="S9" i="17"/>
  <c r="S62" i="17"/>
  <c r="S14" i="17"/>
  <c r="S5" i="17"/>
  <c r="S48" i="17"/>
  <c r="S32" i="17"/>
  <c r="S16" i="17"/>
  <c r="F51" i="17"/>
  <c r="S51" i="17"/>
  <c r="F35" i="17"/>
  <c r="S35" i="17"/>
  <c r="F23" i="17"/>
  <c r="S23" i="17"/>
  <c r="F19" i="17"/>
  <c r="S19" i="17"/>
  <c r="F49" i="17"/>
  <c r="S49" i="17"/>
  <c r="F46" i="17"/>
  <c r="F22" i="17"/>
  <c r="F63" i="17"/>
  <c r="F47" i="17"/>
  <c r="F31" i="17"/>
  <c r="F15" i="17"/>
  <c r="F7" i="17"/>
  <c r="F59" i="17"/>
  <c r="F43" i="17"/>
  <c r="F27" i="17"/>
  <c r="F11" i="17"/>
  <c r="F54" i="17"/>
  <c r="W26" i="38"/>
  <c r="F33" i="17"/>
  <c r="F53" i="17"/>
  <c r="F37" i="17"/>
  <c r="F21" i="17"/>
  <c r="F60" i="17"/>
  <c r="F44" i="17"/>
  <c r="F28" i="17"/>
  <c r="F12" i="17"/>
  <c r="F30" i="17"/>
  <c r="F52" i="17"/>
  <c r="F36" i="17"/>
  <c r="F20" i="17"/>
  <c r="F10" i="17"/>
  <c r="F50" i="17"/>
  <c r="F34" i="17"/>
  <c r="F42" i="17"/>
  <c r="F17" i="17"/>
  <c r="F38" i="17"/>
  <c r="F56" i="17"/>
  <c r="F40" i="17"/>
  <c r="F24" i="17"/>
  <c r="F8" i="17"/>
  <c r="F45" i="17"/>
  <c r="F29" i="17"/>
  <c r="F13" i="17"/>
  <c r="F26" i="17"/>
  <c r="F58" i="17"/>
  <c r="F18" i="17"/>
  <c r="F57" i="17"/>
  <c r="F41" i="17"/>
  <c r="F25" i="17"/>
  <c r="F9" i="17"/>
  <c r="F62" i="17"/>
  <c r="F14" i="17"/>
  <c r="F5" i="17"/>
  <c r="F48" i="17"/>
  <c r="F32" i="17"/>
  <c r="F16" i="17"/>
  <c r="W25" i="38"/>
  <c r="F55" i="17"/>
  <c r="E76" i="37"/>
  <c r="G74" i="37" s="1"/>
  <c r="F32" i="29"/>
  <c r="AQ64" i="17"/>
  <c r="S33" i="38" l="1"/>
  <c r="O35" i="38" s="1"/>
  <c r="G73" i="37"/>
  <c r="G72" i="37"/>
  <c r="G76" i="37" l="1"/>
  <c r="Q6" i="37"/>
  <c r="R6" i="37" l="1"/>
  <c r="R65" i="37" s="1"/>
  <c r="Q65" i="37"/>
  <c r="S6" i="37" l="1"/>
  <c r="T6" i="37" s="1"/>
  <c r="T65" i="37" s="1"/>
  <c r="F74" i="37" l="1"/>
  <c r="H74" i="37" s="1"/>
  <c r="F73" i="37"/>
  <c r="H73" i="37" s="1"/>
  <c r="F72" i="37"/>
  <c r="F76" i="37" l="1"/>
  <c r="H72" i="37"/>
  <c r="H76" i="37" s="1"/>
</calcChain>
</file>

<file path=xl/sharedStrings.xml><?xml version="1.0" encoding="utf-8"?>
<sst xmlns="http://schemas.openxmlformats.org/spreadsheetml/2006/main" count="52654" uniqueCount="527">
  <si>
    <t>JML</t>
  </si>
  <si>
    <t>DATE</t>
  </si>
  <si>
    <t>SHIFT</t>
  </si>
  <si>
    <t>BERANGKAT</t>
  </si>
  <si>
    <t>VOUCHER NUMBER</t>
  </si>
  <si>
    <t>PIT</t>
  </si>
  <si>
    <t>BLOCK</t>
  </si>
  <si>
    <t>SEAM</t>
  </si>
  <si>
    <t>PRODUCT</t>
  </si>
  <si>
    <t>UNIT NO</t>
  </si>
  <si>
    <t>JAM MASUK (IN)</t>
  </si>
  <si>
    <t>JAM KELUAR (OUT)</t>
  </si>
  <si>
    <t>ISI(KG)</t>
  </si>
  <si>
    <t>BERAT KOSONG (KG)</t>
  </si>
  <si>
    <t>BERAT BERSIH (KG)</t>
  </si>
  <si>
    <t>LOKASI TUJUAN</t>
  </si>
  <si>
    <t>Route</t>
  </si>
  <si>
    <t>Loader ID</t>
  </si>
  <si>
    <t>NAMA OP</t>
  </si>
  <si>
    <t>DAY</t>
  </si>
  <si>
    <t>UTARA</t>
  </si>
  <si>
    <t>I-1</t>
  </si>
  <si>
    <t>N-150</t>
  </si>
  <si>
    <t>HUL</t>
  </si>
  <si>
    <t>BMJ</t>
  </si>
  <si>
    <t>BMJ 040</t>
  </si>
  <si>
    <t>JETTY</t>
  </si>
  <si>
    <t>R-1</t>
  </si>
  <si>
    <t>EX BMJ 021</t>
  </si>
  <si>
    <t>Umar Abadi</t>
  </si>
  <si>
    <t>BMJ 041</t>
  </si>
  <si>
    <t>EX KAI 008</t>
  </si>
  <si>
    <t>Mulyadi</t>
  </si>
  <si>
    <t>BMJ 043</t>
  </si>
  <si>
    <t>Andriansyah</t>
  </si>
  <si>
    <t>BMJ 045</t>
  </si>
  <si>
    <t>BMJ 046</t>
  </si>
  <si>
    <t>Sofi'in</t>
  </si>
  <si>
    <t>SELATAN</t>
  </si>
  <si>
    <t>E-2</t>
  </si>
  <si>
    <t>HS</t>
  </si>
  <si>
    <t>BMJ 047</t>
  </si>
  <si>
    <t>EX SMP 30</t>
  </si>
  <si>
    <t>Rahman</t>
  </si>
  <si>
    <t>EX SMP 29</t>
  </si>
  <si>
    <t>N-60</t>
  </si>
  <si>
    <t>LUL</t>
  </si>
  <si>
    <t>EX SMP 23</t>
  </si>
  <si>
    <t>BMJ 048</t>
  </si>
  <si>
    <t>Yudianto</t>
  </si>
  <si>
    <t>H-4</t>
  </si>
  <si>
    <t>N-100</t>
  </si>
  <si>
    <t>HU</t>
  </si>
  <si>
    <t>LU</t>
  </si>
  <si>
    <t>EX SMP 32</t>
  </si>
  <si>
    <t>EX BMJ 020</t>
  </si>
  <si>
    <t>EX SMP 11</t>
  </si>
  <si>
    <t>BMJ 050</t>
  </si>
  <si>
    <t>Agus Suwantono</t>
  </si>
  <si>
    <t>EX SMP 35</t>
  </si>
  <si>
    <t>BMJ 052</t>
  </si>
  <si>
    <t>Teguh Sugeng</t>
  </si>
  <si>
    <t>BMJ 053</t>
  </si>
  <si>
    <t>Samsudin</t>
  </si>
  <si>
    <t>H-3</t>
  </si>
  <si>
    <t>N-120</t>
  </si>
  <si>
    <t>EX BMJ 022</t>
  </si>
  <si>
    <t>BMJ 054</t>
  </si>
  <si>
    <t>Sulvadlan</t>
  </si>
  <si>
    <t>BMJ 055</t>
  </si>
  <si>
    <t>Alrandi</t>
  </si>
  <si>
    <t>BMJ 056</t>
  </si>
  <si>
    <t>Ruslan</t>
  </si>
  <si>
    <t>BMJ 065</t>
  </si>
  <si>
    <t>Alusdi</t>
  </si>
  <si>
    <t>BMJ 067</t>
  </si>
  <si>
    <t>N-140</t>
  </si>
  <si>
    <t>BMJ 068</t>
  </si>
  <si>
    <t>BMJ 069</t>
  </si>
  <si>
    <t>BMJ 070</t>
  </si>
  <si>
    <t>BMJ 071</t>
  </si>
  <si>
    <t>Imbran Husain</t>
  </si>
  <si>
    <t>BMJ 072</t>
  </si>
  <si>
    <t>BMJ 073</t>
  </si>
  <si>
    <t>Pelani</t>
  </si>
  <si>
    <t>BMJ 074</t>
  </si>
  <si>
    <t>M.Sainuddin Kasim</t>
  </si>
  <si>
    <t>NIGHT</t>
  </si>
  <si>
    <t>Bustam</t>
  </si>
  <si>
    <t>Usman Mansyur</t>
  </si>
  <si>
    <t>Abdul Majid</t>
  </si>
  <si>
    <t>M.Mulyo</t>
  </si>
  <si>
    <t>Ico Rianto</t>
  </si>
  <si>
    <t>Arwan Toban</t>
  </si>
  <si>
    <t>M.Taha</t>
  </si>
  <si>
    <t>Jafar</t>
  </si>
  <si>
    <t>Abdul Karim</t>
  </si>
  <si>
    <t>Putut Junaedi</t>
  </si>
  <si>
    <t>Ahmad Asfuri</t>
  </si>
  <si>
    <t>M.Andri</t>
  </si>
  <si>
    <t>Kosmas DN</t>
  </si>
  <si>
    <t>Linus Harimin</t>
  </si>
  <si>
    <t>C-1</t>
  </si>
  <si>
    <t>S-150</t>
  </si>
  <si>
    <t>Budiyono</t>
  </si>
  <si>
    <t>Reso Sungkowo</t>
  </si>
  <si>
    <t>muhlis</t>
  </si>
  <si>
    <t>BMJ 044</t>
  </si>
  <si>
    <t>Mustamin</t>
  </si>
  <si>
    <t>C-2</t>
  </si>
  <si>
    <t>LS</t>
  </si>
  <si>
    <t>Haeruddin</t>
  </si>
  <si>
    <t>EX BMJ 018</t>
  </si>
  <si>
    <t>B-2</t>
  </si>
  <si>
    <t>S-160</t>
  </si>
  <si>
    <t>HHS</t>
  </si>
  <si>
    <t>Yohanis Ghawa</t>
  </si>
  <si>
    <t>Abrar</t>
  </si>
  <si>
    <t>Suwarno</t>
  </si>
  <si>
    <t>Muhlis</t>
  </si>
  <si>
    <t>S-151</t>
  </si>
  <si>
    <t>E-1</t>
  </si>
  <si>
    <t>ico rianto</t>
  </si>
  <si>
    <t>N-70</t>
  </si>
  <si>
    <t>rahman</t>
  </si>
  <si>
    <t>Melkias</t>
  </si>
  <si>
    <t>BMJ 042</t>
  </si>
  <si>
    <t>D-2</t>
  </si>
  <si>
    <t>jafar</t>
  </si>
  <si>
    <t>BMJ 066</t>
  </si>
  <si>
    <t>EX GPE 822</t>
  </si>
  <si>
    <t>sofi'in</t>
  </si>
  <si>
    <t>Roni Irfansyah</t>
  </si>
  <si>
    <t>Ahmad Supawi</t>
  </si>
  <si>
    <t>Awaluddin</t>
  </si>
  <si>
    <t>Herman AS</t>
  </si>
  <si>
    <t>Joni PaliPadang</t>
  </si>
  <si>
    <t>Saipul Bahri</t>
  </si>
  <si>
    <t>Setianto</t>
  </si>
  <si>
    <t>Yosef Yanto</t>
  </si>
  <si>
    <t>BMJ 049</t>
  </si>
  <si>
    <t>BMJ 051</t>
  </si>
  <si>
    <t>BMJ 038</t>
  </si>
  <si>
    <t>BMJ 039</t>
  </si>
  <si>
    <t>CGE370</t>
  </si>
  <si>
    <t>AXOR4843</t>
  </si>
  <si>
    <t>FM260JD</t>
  </si>
  <si>
    <t>NO</t>
  </si>
  <si>
    <t>CODE</t>
  </si>
  <si>
    <t>U. CODE</t>
  </si>
  <si>
    <t>U. MODEL</t>
  </si>
  <si>
    <t>EQ</t>
  </si>
  <si>
    <t>MODEL</t>
  </si>
  <si>
    <t>PERIODE :</t>
  </si>
  <si>
    <t>S/D</t>
  </si>
  <si>
    <t>s/d</t>
  </si>
  <si>
    <t>UP to DATE :</t>
  </si>
  <si>
    <t>Total DAYS :</t>
  </si>
  <si>
    <t>days</t>
  </si>
  <si>
    <t>Utara</t>
  </si>
  <si>
    <t>Selatan</t>
  </si>
  <si>
    <t>Day</t>
  </si>
  <si>
    <t>Night</t>
  </si>
  <si>
    <t>TOTAL</t>
  </si>
  <si>
    <t>DAYS</t>
  </si>
  <si>
    <t>Total</t>
  </si>
  <si>
    <t>12 RODA</t>
  </si>
  <si>
    <t>10 RODA</t>
  </si>
  <si>
    <t>SPEC</t>
  </si>
  <si>
    <t>H-2</t>
  </si>
  <si>
    <t>N-80</t>
  </si>
  <si>
    <t>Cek Opt</t>
  </si>
  <si>
    <t>UNIT</t>
  </si>
  <si>
    <t>S-170</t>
  </si>
  <si>
    <t>S-55</t>
  </si>
  <si>
    <t>EX KAI 015</t>
  </si>
  <si>
    <t>haeruddin</t>
  </si>
  <si>
    <t>herman as</t>
  </si>
  <si>
    <t>abrar</t>
  </si>
  <si>
    <t>imbran husain</t>
  </si>
  <si>
    <t>SETIANTO</t>
  </si>
  <si>
    <t>RET</t>
  </si>
  <si>
    <t>TON</t>
  </si>
  <si>
    <t>BMJ II</t>
  </si>
  <si>
    <t>S-60</t>
  </si>
  <si>
    <t>N-120U</t>
  </si>
  <si>
    <t>I-2</t>
  </si>
  <si>
    <t>Arman</t>
  </si>
  <si>
    <t>setianto</t>
  </si>
  <si>
    <t>bustam</t>
  </si>
  <si>
    <t>usman mansyur</t>
  </si>
  <si>
    <t>ahmad asfuri</t>
  </si>
  <si>
    <t>awaluddin</t>
  </si>
  <si>
    <t>budiyono</t>
  </si>
  <si>
    <t>abdul karim</t>
  </si>
  <si>
    <t>m.andri</t>
  </si>
  <si>
    <t>suwarno</t>
  </si>
  <si>
    <t>melkias</t>
  </si>
  <si>
    <t>mustamin</t>
  </si>
  <si>
    <t>kosmas dn</t>
  </si>
  <si>
    <t>teguh sugeng</t>
  </si>
  <si>
    <t>arman</t>
  </si>
  <si>
    <t>alusdi</t>
  </si>
  <si>
    <t>saipul bahri</t>
  </si>
  <si>
    <t>abdul majid</t>
  </si>
  <si>
    <t>m.mulyo</t>
  </si>
  <si>
    <t>sulvadlan</t>
  </si>
  <si>
    <t>umar abadi</t>
  </si>
  <si>
    <t>mulyadi</t>
  </si>
  <si>
    <t>ahmad supawi</t>
  </si>
  <si>
    <t>m.taha</t>
  </si>
  <si>
    <t>yudianto</t>
  </si>
  <si>
    <t>reso sungkowo</t>
  </si>
  <si>
    <t>alrandi</t>
  </si>
  <si>
    <t>pelani</t>
  </si>
  <si>
    <t>roni irfansyah</t>
  </si>
  <si>
    <t>ruslan</t>
  </si>
  <si>
    <t>agus suwantono</t>
  </si>
  <si>
    <t>putut junaedi</t>
  </si>
  <si>
    <t>Total Shift :</t>
  </si>
  <si>
    <t>shift</t>
  </si>
  <si>
    <t>Overshift :</t>
  </si>
  <si>
    <t>Efective :</t>
  </si>
  <si>
    <t>Shift</t>
  </si>
  <si>
    <t>Retasi</t>
  </si>
  <si>
    <t>Tonage</t>
  </si>
  <si>
    <t>JANUARI</t>
  </si>
  <si>
    <t>DES - JAN</t>
  </si>
  <si>
    <t>JAN - FEB</t>
  </si>
  <si>
    <t>FEBRUARI</t>
  </si>
  <si>
    <t>FEB - MAR</t>
  </si>
  <si>
    <t>MARET</t>
  </si>
  <si>
    <t>MAR - APR</t>
  </si>
  <si>
    <t>APRIL</t>
  </si>
  <si>
    <t>APR - MEI</t>
  </si>
  <si>
    <t>MEI</t>
  </si>
  <si>
    <t>MEI - JUN</t>
  </si>
  <si>
    <t>JUNI</t>
  </si>
  <si>
    <t>JUN - JUL</t>
  </si>
  <si>
    <t>JULI</t>
  </si>
  <si>
    <t>JUL - AGUST</t>
  </si>
  <si>
    <t>AGUSTUS</t>
  </si>
  <si>
    <t>AGUST - SEPT</t>
  </si>
  <si>
    <t>SEPTEMBER</t>
  </si>
  <si>
    <t>SEPT - OKT</t>
  </si>
  <si>
    <t>OKTOBER</t>
  </si>
  <si>
    <t>OKT - NOP</t>
  </si>
  <si>
    <t>NOPEMBER</t>
  </si>
  <si>
    <t>NOP - DES</t>
  </si>
  <si>
    <t>DESEMBER</t>
  </si>
  <si>
    <t>EQUIPMENT LIST</t>
  </si>
  <si>
    <t>SHIFT LIST</t>
  </si>
  <si>
    <t>REMARKS</t>
  </si>
  <si>
    <t>HINO 500</t>
  </si>
  <si>
    <t>SIANG</t>
  </si>
  <si>
    <t>NISSAN QUESTER</t>
  </si>
  <si>
    <t>MALAM</t>
  </si>
  <si>
    <t>MERCY</t>
  </si>
  <si>
    <t>(a)</t>
  </si>
  <si>
    <t>(b)</t>
  </si>
  <si>
    <t>(c)</t>
  </si>
  <si>
    <t>(d)</t>
  </si>
  <si>
    <t>(e)</t>
  </si>
  <si>
    <t>(f)</t>
  </si>
  <si>
    <t>Redho Dwi Agonta</t>
  </si>
  <si>
    <t>Dominikus Nong Yandris</t>
  </si>
  <si>
    <t>Zulkifli Haribu</t>
  </si>
  <si>
    <t>Slamet Haryanto</t>
  </si>
  <si>
    <t>BMJ III</t>
  </si>
  <si>
    <t>Jarak</t>
  </si>
  <si>
    <t>Pit</t>
  </si>
  <si>
    <t>Model</t>
  </si>
  <si>
    <t>Harga</t>
  </si>
  <si>
    <t>Est Profit</t>
  </si>
  <si>
    <t>No</t>
  </si>
  <si>
    <t>Unit Code</t>
  </si>
  <si>
    <t>(Rp.)</t>
  </si>
  <si>
    <t>N-110</t>
  </si>
  <si>
    <t>Total Shift (efektif):</t>
  </si>
  <si>
    <t>F-1</t>
  </si>
  <si>
    <t>ARWAN TOBAN</t>
  </si>
  <si>
    <t>m.sainuddin kasim</t>
  </si>
  <si>
    <t>JAFAR</t>
  </si>
  <si>
    <t>ARMAN</t>
  </si>
  <si>
    <t>RUSLAN</t>
  </si>
  <si>
    <t>SS</t>
  </si>
  <si>
    <t xml:space="preserve">BMJ </t>
  </si>
  <si>
    <t>D-1</t>
  </si>
  <si>
    <t>S-70</t>
  </si>
  <si>
    <t>S-130</t>
  </si>
  <si>
    <t>S-176</t>
  </si>
  <si>
    <t>S-175</t>
  </si>
  <si>
    <t>S-80</t>
  </si>
  <si>
    <t>HERMAN AS</t>
  </si>
  <si>
    <t>ICO RIANTO</t>
  </si>
  <si>
    <t>YOSEF YANTO</t>
  </si>
  <si>
    <t>M.MULYO</t>
  </si>
  <si>
    <t>M.TAHA</t>
  </si>
  <si>
    <t>ABRAR</t>
  </si>
  <si>
    <t>M.ANDRI</t>
  </si>
  <si>
    <t>SUWARNO</t>
  </si>
  <si>
    <t>UMAR ABADI</t>
  </si>
  <si>
    <t>MULYADI</t>
  </si>
  <si>
    <t>MUSTAMIN</t>
  </si>
  <si>
    <t>MUHLIS</t>
  </si>
  <si>
    <t>SOFI'IN</t>
  </si>
  <si>
    <t>RAHMAN</t>
  </si>
  <si>
    <t>YUDIANTO</t>
  </si>
  <si>
    <t>ALUSDI</t>
  </si>
  <si>
    <t>MELKIAS</t>
  </si>
  <si>
    <t>ALRANDI</t>
  </si>
  <si>
    <t>M.SAINUDDIN KASIM</t>
  </si>
  <si>
    <t>yosef yanto</t>
  </si>
  <si>
    <t>arwan toban</t>
  </si>
  <si>
    <t>yohanis ghawa</t>
  </si>
  <si>
    <t>linus harimin</t>
  </si>
  <si>
    <t>joni palipadang</t>
  </si>
  <si>
    <t>Hadir</t>
  </si>
  <si>
    <t>IP</t>
  </si>
  <si>
    <t>Cuti</t>
  </si>
  <si>
    <t>ABSENSI DEPARTEMENT RENTAL</t>
  </si>
  <si>
    <t>CURRENT DATE :</t>
  </si>
  <si>
    <t>COUNT DATE :</t>
  </si>
  <si>
    <t>TANGGAL</t>
  </si>
  <si>
    <t>NAMA</t>
  </si>
  <si>
    <t>JABATAN</t>
  </si>
  <si>
    <t>Absensi</t>
  </si>
  <si>
    <t>HADIR</t>
  </si>
  <si>
    <t>OS</t>
  </si>
  <si>
    <t>ALPA</t>
  </si>
  <si>
    <t>IZIN</t>
  </si>
  <si>
    <t>SAKIT</t>
  </si>
  <si>
    <t>BREAK</t>
  </si>
  <si>
    <t>Libur</t>
  </si>
  <si>
    <t>Driver Hauling</t>
  </si>
  <si>
    <t>D</t>
  </si>
  <si>
    <t>N</t>
  </si>
  <si>
    <t>L</t>
  </si>
  <si>
    <t>A</t>
  </si>
  <si>
    <t>S</t>
  </si>
  <si>
    <t>BUSTAM</t>
  </si>
  <si>
    <t>C</t>
  </si>
  <si>
    <t>STB</t>
  </si>
  <si>
    <t>TEGUH SUGENG</t>
  </si>
  <si>
    <t>I</t>
  </si>
  <si>
    <t>AHMAD ASFURI</t>
  </si>
  <si>
    <t>ANDRIANSYAH</t>
  </si>
  <si>
    <t>BUDIYONO</t>
  </si>
  <si>
    <t>JONI PALIPADANG</t>
  </si>
  <si>
    <t>ABDUL MAJID</t>
  </si>
  <si>
    <t>LINUS HARIMIN</t>
  </si>
  <si>
    <t>SAIPUL BAHRI</t>
  </si>
  <si>
    <t>K</t>
  </si>
  <si>
    <t>RESO SUNGKOWO</t>
  </si>
  <si>
    <t>ROMANUS ROJA</t>
  </si>
  <si>
    <t>AGUS SUWANTONO</t>
  </si>
  <si>
    <t>IMBRAN HUSAIN</t>
  </si>
  <si>
    <t>EDI SANTOSO</t>
  </si>
  <si>
    <t>OUT</t>
  </si>
  <si>
    <t>AHMAD SUPAWI</t>
  </si>
  <si>
    <t>MUCHAMMAD</t>
  </si>
  <si>
    <t>SAMSUDIN</t>
  </si>
  <si>
    <t>ABDUL KARIM</t>
  </si>
  <si>
    <t>SULVADLAN</t>
  </si>
  <si>
    <t>AHMAD RIYADI</t>
  </si>
  <si>
    <t>ZULKIFLI HARIBU</t>
  </si>
  <si>
    <t>SLAMET HARYANTO</t>
  </si>
  <si>
    <t>PELANI</t>
  </si>
  <si>
    <t>Romanus Roja</t>
  </si>
  <si>
    <t>Edi Santoso</t>
  </si>
  <si>
    <t>edi santoso</t>
  </si>
  <si>
    <t>Miftahul Amin</t>
  </si>
  <si>
    <t>Muchammad</t>
  </si>
  <si>
    <t>muchammad</t>
  </si>
  <si>
    <t>Ahmad Riyadi</t>
  </si>
  <si>
    <t>Ahmad Saputra</t>
  </si>
  <si>
    <t>ahmad saputra</t>
  </si>
  <si>
    <t>Nurzaenal Abidin</t>
  </si>
  <si>
    <t>LIBUR</t>
  </si>
  <si>
    <t>CUTI</t>
  </si>
  <si>
    <t>TOTAL DAY</t>
  </si>
  <si>
    <t>LOST</t>
  </si>
  <si>
    <t>Karantina</t>
  </si>
  <si>
    <t>Type</t>
  </si>
  <si>
    <t>Lokasi</t>
  </si>
  <si>
    <t>10 Roda</t>
  </si>
  <si>
    <t>1 &gt; 4</t>
  </si>
  <si>
    <t>&gt; 5</t>
  </si>
  <si>
    <t>&gt; 6</t>
  </si>
  <si>
    <t>7 &gt;</t>
  </si>
  <si>
    <t>1 &gt; 3</t>
  </si>
  <si>
    <t>&gt; 4</t>
  </si>
  <si>
    <t>12 Roda</t>
  </si>
  <si>
    <t>Trims</t>
  </si>
  <si>
    <t>Formula Harga Retasi</t>
  </si>
  <si>
    <t>Kode</t>
  </si>
  <si>
    <t>Kode Retasi sesuai Lokasi</t>
  </si>
  <si>
    <t>Tgl Masuk</t>
  </si>
  <si>
    <t>Basic</t>
  </si>
  <si>
    <t>Charges Basic (%)</t>
  </si>
  <si>
    <t>Nama Driver</t>
  </si>
  <si>
    <t>Tot. Pendapatan Retasi</t>
  </si>
  <si>
    <t>Tot. Basic</t>
  </si>
  <si>
    <t>Grand Total ( Charges)</t>
  </si>
  <si>
    <t>Total Pendapatan</t>
  </si>
  <si>
    <t>(g)</t>
  </si>
  <si>
    <t>(h)</t>
  </si>
  <si>
    <t>(i)</t>
  </si>
  <si>
    <t>(j)</t>
  </si>
  <si>
    <t>(k)</t>
  </si>
  <si>
    <t>(l)</t>
  </si>
  <si>
    <t>(m)</t>
  </si>
  <si>
    <t>(n)</t>
  </si>
  <si>
    <t>(o)</t>
  </si>
  <si>
    <t>(p)</t>
  </si>
  <si>
    <t>(q)</t>
  </si>
  <si>
    <t>(r)</t>
  </si>
  <si>
    <t>( Sum: E s/d R )</t>
  </si>
  <si>
    <t>( tot pend*100% /(d) )</t>
  </si>
  <si>
    <t>(tot pend +charge basic)</t>
  </si>
  <si>
    <t>Total Charge</t>
  </si>
  <si>
    <t>Grand Total</t>
  </si>
  <si>
    <t>Borneo Mitra Jaya</t>
  </si>
  <si>
    <t>Bajasakti Trans Perkasa</t>
  </si>
  <si>
    <t>Sarana Sentosa</t>
  </si>
  <si>
    <t>Spare</t>
  </si>
  <si>
    <t>Laporan Pembagian Pengeluaran Gaji Operator</t>
  </si>
  <si>
    <t>Vendor</t>
  </si>
  <si>
    <t>( Borneo Mitra Jaya )</t>
  </si>
  <si>
    <t>( Bajasakti Trans Perkasa )</t>
  </si>
  <si>
    <t>( Sarana Sentosa )</t>
  </si>
  <si>
    <t>Basic Pay</t>
  </si>
  <si>
    <t>PT. BORNEO MITRA JAYA</t>
  </si>
  <si>
    <t>S L I P  G A J I</t>
  </si>
  <si>
    <t>MINING CONTRACTOR &amp; HEAVY EQUIPMENT</t>
  </si>
  <si>
    <t>Slip Gaji Periode</t>
  </si>
  <si>
    <t>NIK</t>
  </si>
  <si>
    <t>:</t>
  </si>
  <si>
    <t>Nama</t>
  </si>
  <si>
    <t>Jabatan</t>
  </si>
  <si>
    <t xml:space="preserve">DRIVER DT </t>
  </si>
  <si>
    <t>ALPHA</t>
  </si>
  <si>
    <t>IZIN POT.</t>
  </si>
  <si>
    <t>Departemen</t>
  </si>
  <si>
    <t xml:space="preserve">:  </t>
  </si>
  <si>
    <t>HAULING</t>
  </si>
  <si>
    <t>Status Perkawinan</t>
  </si>
  <si>
    <t xml:space="preserve">: </t>
  </si>
  <si>
    <t>Tanggal Masuk Kerja</t>
  </si>
  <si>
    <t>A.</t>
  </si>
  <si>
    <t>PENDAPATAN</t>
  </si>
  <si>
    <t>B.</t>
  </si>
  <si>
    <t>GAJI POKOK</t>
  </si>
  <si>
    <t>INSENTIF KEHADIRAN</t>
  </si>
  <si>
    <t>x</t>
  </si>
  <si>
    <t>UTARA 10 roda</t>
  </si>
  <si>
    <t>rit 1-4</t>
  </si>
  <si>
    <t>rit 5</t>
  </si>
  <si>
    <t>rit 6</t>
  </si>
  <si>
    <t>rit 7-9</t>
  </si>
  <si>
    <t>SELATAN 10 roda</t>
  </si>
  <si>
    <t>rit 1-3</t>
  </si>
  <si>
    <t>rit 4</t>
  </si>
  <si>
    <t>rit 5 - 9</t>
  </si>
  <si>
    <t>UTARA 12 roda</t>
  </si>
  <si>
    <t>C.</t>
  </si>
  <si>
    <t>POTONGAN</t>
  </si>
  <si>
    <t>SELATAN 12 roda</t>
  </si>
  <si>
    <t>rit 3</t>
  </si>
  <si>
    <t>PINJAMAN</t>
  </si>
  <si>
    <t>rit 5-9</t>
  </si>
  <si>
    <t>TOTAL PENDAPATAN</t>
  </si>
  <si>
    <t>Balikpapan,  05 Juni 2020</t>
  </si>
  <si>
    <t>Dibuat Oleh,</t>
  </si>
  <si>
    <t>Juliana</t>
  </si>
  <si>
    <t>Job Site PT. Ganda Alam Makmur</t>
  </si>
  <si>
    <t>ABSENSI</t>
  </si>
  <si>
    <t>1 &gt; 4Utara10 Roda</t>
  </si>
  <si>
    <t>&gt; 5Utara10 Roda</t>
  </si>
  <si>
    <t>&gt; 6Utara10 Roda</t>
  </si>
  <si>
    <t>7 &gt;Utara10 Roda</t>
  </si>
  <si>
    <t>1 &gt; 3Selatan10 Roda</t>
  </si>
  <si>
    <t>&gt; 4Selatan10 Roda</t>
  </si>
  <si>
    <t>&gt; 5Selatan10 Roda</t>
  </si>
  <si>
    <t>1 &gt; 4Utara12 Roda</t>
  </si>
  <si>
    <t>&gt; 5Utara12 Roda</t>
  </si>
  <si>
    <t>&gt; 6Utara12 Roda</t>
  </si>
  <si>
    <t>7 &gt;Utara12 Roda</t>
  </si>
  <si>
    <t>1 &gt; 3Selatan12 Roda</t>
  </si>
  <si>
    <t>&gt; 4Selatan12 Roda</t>
  </si>
  <si>
    <t>&gt; 5Selatan12 Roda</t>
  </si>
  <si>
    <t>Input Hari Libur Minggu dan Nasional</t>
  </si>
  <si>
    <t>Tanggal</t>
  </si>
  <si>
    <t>Keterangan</t>
  </si>
  <si>
    <t>Hari Minggu</t>
  </si>
  <si>
    <t>Code</t>
  </si>
  <si>
    <t>Tahun Baru</t>
  </si>
  <si>
    <t>Natal</t>
  </si>
  <si>
    <t>Pend. Retasi</t>
  </si>
  <si>
    <t>Pot. Alpa</t>
  </si>
  <si>
    <t>Pot. Izin P</t>
  </si>
  <si>
    <t>Pot. BPJS</t>
  </si>
  <si>
    <t>Pot. PPh 21</t>
  </si>
  <si>
    <t>Pinjaman</t>
  </si>
  <si>
    <t>Pot. Break</t>
  </si>
  <si>
    <t>IZIN P</t>
  </si>
  <si>
    <t>BREAK/OUT/NEW</t>
  </si>
  <si>
    <t>BPJS</t>
  </si>
  <si>
    <t>PPH 21</t>
  </si>
  <si>
    <t>ADJUSTMENT</t>
  </si>
  <si>
    <t>Adjustment</t>
  </si>
  <si>
    <t>Ins. Hadir</t>
  </si>
  <si>
    <t>THP</t>
  </si>
  <si>
    <t>Potongan</t>
  </si>
  <si>
    <t>Driver</t>
  </si>
  <si>
    <t>rit 1-2 :</t>
  </si>
  <si>
    <t>rit 3 :</t>
  </si>
  <si>
    <t>OT1&gt;3</t>
  </si>
  <si>
    <t>OT&gt;3</t>
  </si>
  <si>
    <t>OT</t>
  </si>
  <si>
    <t>Price/Ret</t>
  </si>
  <si>
    <t>Ret</t>
  </si>
  <si>
    <t>OT1&gt;3Utara10 Roda</t>
  </si>
  <si>
    <t>OT&gt;3Utara10 Roda</t>
  </si>
  <si>
    <t>OT1&gt;3Utara12 Roda</t>
  </si>
  <si>
    <t>OT&gt;3Utara12 Roda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</si>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</sst>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_-* #,##0_-;\-* #,##0_-;_-* &quot;-&quot;_-;_-@_-"/>
    <numFmt numFmtId="166" formatCode="[$-409]mmmmm;@"/>
    <numFmt numFmtId="167" formatCode="h:mm:ss;@"/>
    <numFmt numFmtId="168" formatCode="&quot;:&quot;\ mmmm\ yyyy"/>
    <numFmt numFmtId="169" formatCode="#,##0.0_);\(#,##0.0\)"/>
    <numFmt numFmtId="170" formatCode="[$-409]dd\-mmm\-yy;@"/>
    <numFmt numFmtId="171" formatCode="[h]:mm:ss;@"/>
    <numFmt numFmtId="172" formatCode="_(* #,##0.0_);_(* \(#,##0.0\);_(* &quot;-&quot;_);_(@_)"/>
    <numFmt numFmtId="173" formatCode="[$-409]d\-mmm\-yy;@"/>
    <numFmt numFmtId="174" formatCode="_(* #,##0_);_(* \(#,##0\);_(* &quot;-&quot;??_);_(@_)"/>
    <numFmt numFmtId="175" formatCode="dd"/>
    <numFmt numFmtId="176" formatCode="dddd"/>
    <numFmt numFmtId="177" formatCode="_(* #,##0.0_);_(* \(#,##0.0\);_(* &quot;-&quot;?_);_(@_)"/>
    <numFmt numFmtId="178" formatCode="#,##0\ ;&quot; (&quot;#,##0\);&quot; - &quot;;@\ "/>
    <numFmt numFmtId="179" formatCode="_(* #,##0.00_);_(* \(#,##0.00\);_(* \-??_);_(@_)"/>
    <numFmt numFmtId="180" formatCode="#,##0.00\ ;&quot; (&quot;#,##0.00\);&quot; -&quot;#\ ;@\ "/>
    <numFmt numFmtId="181" formatCode="[$Rp-421]#,##0.00\ ;[$Rp-421]\(#,##0.00\);[$Rp-421]\-#\ ;@\ "/>
    <numFmt numFmtId="182" formatCode="0.00\ "/>
    <numFmt numFmtId="183" formatCode="hh:mm:ss;@"/>
    <numFmt numFmtId="184" formatCode="_([$Rp-421]* #,##0_);_([$Rp-421]* \(#,##0\);_([$Rp-421]* &quot;-&quot;??_);_(@_)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8"/>
      <color theme="1"/>
      <name val="Century Gothic"/>
      <family val="2"/>
    </font>
    <font>
      <b/>
      <sz val="8"/>
      <color theme="1"/>
      <name val="Century Gothic"/>
      <family val="2"/>
    </font>
    <font>
      <b/>
      <sz val="8"/>
      <name val="Century Gothic"/>
      <family val="2"/>
    </font>
    <font>
      <sz val="8"/>
      <name val="Century Gothic"/>
      <family val="2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1"/>
      <color theme="1"/>
      <name val="Century Gothic"/>
      <family val="2"/>
    </font>
    <font>
      <sz val="12"/>
      <color theme="1"/>
      <name val="Century Gothic"/>
      <family val="2"/>
    </font>
    <font>
      <sz val="10"/>
      <color theme="1"/>
      <name val="Century Gothic"/>
      <family val="2"/>
    </font>
    <font>
      <b/>
      <i/>
      <sz val="11"/>
      <color theme="1"/>
      <name val="Century Gothic"/>
      <family val="2"/>
    </font>
    <font>
      <b/>
      <i/>
      <sz val="8"/>
      <color theme="1"/>
      <name val="Century Gothic"/>
      <family val="2"/>
    </font>
    <font>
      <b/>
      <sz val="12"/>
      <color theme="1"/>
      <name val="Century Gothic"/>
      <family val="2"/>
    </font>
    <font>
      <sz val="11"/>
      <name val="Century Gothic"/>
      <family val="2"/>
    </font>
    <font>
      <sz val="11"/>
      <color theme="1"/>
      <name val="Tahoma"/>
      <family val="2"/>
    </font>
    <font>
      <sz val="9"/>
      <color theme="1"/>
      <name val="Century Gothic"/>
      <family val="2"/>
    </font>
    <font>
      <sz val="11"/>
      <name val="Tahoma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1"/>
      <color indexed="8"/>
      <name val="Calibri"/>
      <family val="2"/>
    </font>
    <font>
      <sz val="11"/>
      <color indexed="17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60"/>
      <name val="Calibri"/>
      <family val="2"/>
      <charset val="1"/>
    </font>
    <font>
      <b/>
      <i/>
      <sz val="16"/>
      <name val="Arial"/>
      <family val="2"/>
    </font>
    <font>
      <sz val="10"/>
      <name val="MS Sans Serif"/>
      <family val="2"/>
    </font>
    <font>
      <b/>
      <sz val="11"/>
      <color indexed="63"/>
      <name val="Calibri"/>
      <family val="2"/>
      <charset val="1"/>
    </font>
    <font>
      <sz val="10"/>
      <name val="Tahoma"/>
      <family val="2"/>
    </font>
    <font>
      <b/>
      <sz val="9"/>
      <color theme="1"/>
      <name val="Century Gothic"/>
      <family val="2"/>
    </font>
    <font>
      <i/>
      <sz val="8"/>
      <color theme="1"/>
      <name val="Century Gothic"/>
      <family val="2"/>
    </font>
    <font>
      <i/>
      <sz val="9"/>
      <color theme="1"/>
      <name val="Century Gothic"/>
      <family val="2"/>
    </font>
    <font>
      <b/>
      <sz val="11"/>
      <name val="Century Gothic"/>
      <family val="2"/>
    </font>
    <font>
      <sz val="10"/>
      <name val="Century Gothic"/>
      <family val="2"/>
    </font>
    <font>
      <b/>
      <sz val="10"/>
      <name val="Century Gothic"/>
      <family val="2"/>
    </font>
    <font>
      <b/>
      <i/>
      <sz val="10"/>
      <name val="Century Gothic"/>
      <family val="2"/>
    </font>
    <font>
      <sz val="10"/>
      <color rgb="FFFF0000"/>
      <name val="Century Gothic"/>
      <family val="2"/>
    </font>
    <font>
      <i/>
      <sz val="10"/>
      <name val="Century Gothic"/>
      <family val="2"/>
    </font>
    <font>
      <b/>
      <u/>
      <sz val="10"/>
      <name val="Century Gothic"/>
      <family val="2"/>
    </font>
    <font>
      <sz val="9"/>
      <name val="Century Gothic"/>
      <family val="2"/>
    </font>
    <font>
      <b/>
      <sz val="9"/>
      <name val="Century Gothic"/>
      <family val="2"/>
    </font>
    <font>
      <b/>
      <sz val="26"/>
      <name val="Century Gothic"/>
      <family val="2"/>
    </font>
    <font>
      <sz val="11"/>
      <color rgb="FFFF0000"/>
      <name val="Calibri"/>
      <family val="2"/>
      <scheme val="minor"/>
    </font>
    <font>
      <b/>
      <sz val="14"/>
      <name val="Century Gothic"/>
      <family val="2"/>
    </font>
  </fonts>
  <fills count="3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4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theme="0" tint="-0.14996795556505021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indexed="64"/>
      </left>
      <right/>
      <top style="thin">
        <color theme="0" tint="-0.24994659260841701"/>
      </top>
      <bottom/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134">
    <xf numFmtId="0" fontId="0" fillId="0" borderId="0"/>
    <xf numFmtId="43" fontId="5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5" fillId="0" borderId="0" applyFont="0" applyFill="0" applyBorder="0" applyAlignment="0" applyProtection="0"/>
    <xf numFmtId="168" fontId="5" fillId="0" borderId="0" applyFont="0" applyFill="0" applyBorder="0" applyAlignment="0" applyProtection="0">
      <alignment vertical="center"/>
    </xf>
    <xf numFmtId="165" fontId="5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9" fontId="6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4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/>
    <xf numFmtId="0" fontId="6" fillId="0" borderId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1" borderId="0" applyNumberFormat="0" applyBorder="0" applyAlignment="0" applyProtection="0"/>
    <xf numFmtId="0" fontId="26" fillId="14" borderId="0" applyNumberFormat="0" applyBorder="0" applyAlignment="0" applyProtection="0"/>
    <xf numFmtId="0" fontId="26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5" borderId="0" applyNumberFormat="0" applyBorder="0" applyAlignment="0" applyProtection="0"/>
    <xf numFmtId="0" fontId="28" fillId="9" borderId="0" applyNumberFormat="0" applyBorder="0" applyAlignment="0" applyProtection="0"/>
    <xf numFmtId="0" fontId="29" fillId="26" borderId="30" applyNumberFormat="0" applyAlignment="0" applyProtection="0"/>
    <xf numFmtId="0" fontId="30" fillId="27" borderId="31" applyNumberFormat="0" applyAlignment="0" applyProtection="0"/>
    <xf numFmtId="177" fontId="6" fillId="0" borderId="0" applyFill="0" applyBorder="0" applyAlignment="0" applyProtection="0"/>
    <xf numFmtId="177" fontId="6" fillId="0" borderId="0" applyFill="0" applyBorder="0" applyAlignment="0" applyProtection="0"/>
    <xf numFmtId="177" fontId="6" fillId="0" borderId="0" applyFill="0" applyBorder="0" applyAlignment="0" applyProtection="0"/>
    <xf numFmtId="178" fontId="6" fillId="0" borderId="0"/>
    <xf numFmtId="41" fontId="31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6" fillId="0" borderId="0" applyFont="0" applyFill="0" applyBorder="0" applyAlignment="0" applyProtection="0"/>
    <xf numFmtId="179" fontId="6" fillId="0" borderId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0" fontId="6" fillId="0" borderId="0"/>
    <xf numFmtId="43" fontId="2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81" fontId="6" fillId="0" borderId="0" applyFill="0" applyBorder="0" applyAlignment="0" applyProtection="0"/>
    <xf numFmtId="181" fontId="6" fillId="0" borderId="0" applyFill="0" applyBorder="0" applyAlignment="0" applyProtection="0"/>
    <xf numFmtId="181" fontId="6" fillId="0" borderId="0" applyFill="0" applyBorder="0" applyAlignment="0" applyProtection="0"/>
    <xf numFmtId="181" fontId="6" fillId="0" borderId="0" applyFill="0" applyBorder="0" applyAlignment="0" applyProtection="0"/>
    <xf numFmtId="181" fontId="6" fillId="0" borderId="0" applyFill="0" applyBorder="0" applyAlignment="0" applyProtection="0"/>
    <xf numFmtId="43" fontId="31" fillId="0" borderId="0" applyFont="0" applyFill="0" applyBorder="0" applyAlignment="0" applyProtection="0"/>
    <xf numFmtId="180" fontId="6" fillId="0" borderId="0" applyFill="0" applyBorder="0" applyAlignment="0" applyProtection="0"/>
    <xf numFmtId="180" fontId="6" fillId="0" borderId="0" applyFont="0" applyFill="0" applyBorder="0" applyAlignment="0" applyProtection="0"/>
    <xf numFmtId="37" fontId="6" fillId="0" borderId="0" applyFill="0" applyBorder="0" applyAlignment="0" applyProtection="0"/>
    <xf numFmtId="37" fontId="6" fillId="0" borderId="0" applyFill="0" applyBorder="0" applyAlignment="0" applyProtection="0"/>
    <xf numFmtId="180" fontId="6" fillId="0" borderId="0" applyFill="0" applyBorder="0" applyAlignment="0" applyProtection="0"/>
    <xf numFmtId="37" fontId="6" fillId="0" borderId="0" applyFill="0" applyBorder="0" applyAlignment="0" applyProtection="0"/>
    <xf numFmtId="42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78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2" fillId="10" borderId="0" applyNumberFormat="0" applyBorder="0" applyAlignment="0" applyProtection="0"/>
    <xf numFmtId="0" fontId="33" fillId="13" borderId="30" applyNumberFormat="0" applyAlignment="0" applyProtection="0"/>
    <xf numFmtId="0" fontId="34" fillId="28" borderId="0" applyNumberFormat="0" applyBorder="0" applyAlignment="0" applyProtection="0"/>
    <xf numFmtId="182" fontId="35" fillId="0" borderId="0"/>
    <xf numFmtId="0" fontId="6" fillId="0" borderId="0"/>
    <xf numFmtId="0" fontId="6" fillId="0" borderId="0"/>
    <xf numFmtId="0" fontId="36" fillId="0" borderId="0"/>
    <xf numFmtId="0" fontId="5" fillId="0" borderId="0"/>
    <xf numFmtId="0" fontId="6" fillId="0" borderId="0"/>
    <xf numFmtId="0" fontId="5" fillId="0" borderId="0"/>
    <xf numFmtId="0" fontId="6" fillId="0" borderId="0"/>
    <xf numFmtId="0" fontId="31" fillId="0" borderId="0"/>
    <xf numFmtId="0" fontId="31" fillId="0" borderId="0"/>
    <xf numFmtId="0" fontId="31" fillId="0" borderId="0"/>
    <xf numFmtId="0" fontId="6" fillId="0" borderId="0">
      <alignment vertical="center"/>
    </xf>
    <xf numFmtId="0" fontId="1" fillId="0" borderId="0"/>
    <xf numFmtId="174" fontId="6" fillId="0" borderId="0"/>
    <xf numFmtId="0" fontId="6" fillId="0" borderId="0"/>
    <xf numFmtId="0" fontId="6" fillId="0" borderId="0"/>
    <xf numFmtId="0" fontId="6" fillId="0" borderId="0"/>
    <xf numFmtId="0" fontId="6" fillId="29" borderId="32" applyNumberFormat="0" applyAlignment="0" applyProtection="0"/>
    <xf numFmtId="0" fontId="37" fillId="26" borderId="33" applyNumberFormat="0" applyAlignment="0" applyProtection="0"/>
    <xf numFmtId="0" fontId="38" fillId="6" borderId="19">
      <alignment horizontal="center"/>
    </xf>
    <xf numFmtId="0" fontId="6" fillId="30" borderId="0" applyNumberFormat="0" applyFont="0" applyBorder="0" applyAlignment="0" applyProtection="0"/>
    <xf numFmtId="9" fontId="5" fillId="0" borderId="0" applyFont="0" applyFill="0" applyBorder="0" applyAlignment="0" applyProtection="0"/>
  </cellStyleXfs>
  <cellXfs count="429">
    <xf numFmtId="0" fontId="0" fillId="0" borderId="0" xfId="0"/>
    <xf numFmtId="0" fontId="9" fillId="3" borderId="2" xfId="0" applyFont="1" applyFill="1" applyBorder="1"/>
    <xf numFmtId="0" fontId="9" fillId="3" borderId="3" xfId="0" applyFont="1" applyFill="1" applyBorder="1"/>
    <xf numFmtId="0" fontId="9" fillId="3" borderId="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/>
    <xf numFmtId="171" fontId="9" fillId="0" borderId="0" xfId="0" applyNumberFormat="1" applyFont="1"/>
    <xf numFmtId="167" fontId="9" fillId="0" borderId="0" xfId="0" applyNumberFormat="1" applyFont="1"/>
    <xf numFmtId="0" fontId="9" fillId="0" borderId="0" xfId="0" applyFont="1" applyAlignment="1">
      <alignment horizontal="center"/>
    </xf>
    <xf numFmtId="41" fontId="9" fillId="0" borderId="0" xfId="2" applyFont="1"/>
    <xf numFmtId="0" fontId="9" fillId="3" borderId="0" xfId="0" applyFont="1" applyFill="1" applyBorder="1"/>
    <xf numFmtId="170" fontId="9" fillId="3" borderId="1" xfId="0" applyNumberFormat="1" applyFont="1" applyFill="1" applyBorder="1" applyAlignment="1">
      <alignment horizontal="center"/>
    </xf>
    <xf numFmtId="1" fontId="9" fillId="3" borderId="0" xfId="0" applyNumberFormat="1" applyFont="1" applyFill="1" applyBorder="1"/>
    <xf numFmtId="0" fontId="10" fillId="2" borderId="4" xfId="0" applyFont="1" applyFill="1" applyBorder="1" applyAlignment="1">
      <alignment horizontal="center" vertical="center" wrapText="1"/>
    </xf>
    <xf numFmtId="166" fontId="10" fillId="2" borderId="4" xfId="0" applyNumberFormat="1" applyFont="1" applyFill="1" applyBorder="1" applyAlignment="1">
      <alignment horizontal="center" vertical="center" wrapText="1"/>
    </xf>
    <xf numFmtId="170" fontId="10" fillId="2" borderId="4" xfId="0" applyNumberFormat="1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171" fontId="10" fillId="2" borderId="4" xfId="0" applyNumberFormat="1" applyFont="1" applyFill="1" applyBorder="1" applyAlignment="1">
      <alignment horizontal="center" vertical="center" wrapText="1"/>
    </xf>
    <xf numFmtId="167" fontId="10" fillId="2" borderId="4" xfId="0" applyNumberFormat="1" applyFont="1" applyFill="1" applyBorder="1" applyAlignment="1">
      <alignment horizontal="center" vertical="center" wrapText="1"/>
    </xf>
    <xf numFmtId="41" fontId="10" fillId="2" borderId="4" xfId="2" applyFont="1" applyFill="1" applyBorder="1" applyAlignment="1">
      <alignment horizontal="center" vertical="center" wrapText="1"/>
    </xf>
    <xf numFmtId="43" fontId="10" fillId="2" borderId="4" xfId="1" applyNumberFormat="1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top" wrapText="1"/>
    </xf>
    <xf numFmtId="0" fontId="10" fillId="2" borderId="0" xfId="0" applyFont="1" applyFill="1" applyBorder="1" applyAlignment="1">
      <alignment horizontal="center" vertical="center" wrapText="1"/>
    </xf>
    <xf numFmtId="166" fontId="10" fillId="2" borderId="0" xfId="0" applyNumberFormat="1" applyFont="1" applyFill="1" applyBorder="1" applyAlignment="1">
      <alignment horizontal="center" vertical="center" wrapText="1"/>
    </xf>
    <xf numFmtId="170" fontId="10" fillId="2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171" fontId="10" fillId="2" borderId="0" xfId="0" applyNumberFormat="1" applyFont="1" applyFill="1" applyBorder="1" applyAlignment="1">
      <alignment horizontal="center" vertical="center" wrapText="1"/>
    </xf>
    <xf numFmtId="167" fontId="10" fillId="2" borderId="0" xfId="0" applyNumberFormat="1" applyFont="1" applyFill="1" applyBorder="1" applyAlignment="1">
      <alignment horizontal="center" vertical="center" wrapText="1"/>
    </xf>
    <xf numFmtId="41" fontId="10" fillId="2" borderId="0" xfId="2" applyFont="1" applyFill="1" applyBorder="1" applyAlignment="1">
      <alignment horizontal="center" vertical="center" wrapText="1"/>
    </xf>
    <xf numFmtId="43" fontId="10" fillId="2" borderId="0" xfId="1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top" wrapText="1"/>
    </xf>
    <xf numFmtId="170" fontId="9" fillId="0" borderId="0" xfId="0" applyNumberFormat="1" applyFont="1" applyAlignment="1">
      <alignment horizontal="center"/>
    </xf>
    <xf numFmtId="0" fontId="9" fillId="0" borderId="6" xfId="0" applyFont="1" applyBorder="1"/>
    <xf numFmtId="0" fontId="9" fillId="6" borderId="6" xfId="0" applyFont="1" applyFill="1" applyBorder="1"/>
    <xf numFmtId="170" fontId="9" fillId="3" borderId="0" xfId="0" applyNumberFormat="1" applyFont="1" applyFill="1" applyBorder="1" applyAlignment="1">
      <alignment horizontal="center"/>
    </xf>
    <xf numFmtId="170" fontId="9" fillId="3" borderId="0" xfId="0" applyNumberFormat="1" applyFont="1" applyFill="1" applyAlignment="1">
      <alignment horizontal="center"/>
    </xf>
    <xf numFmtId="170" fontId="9" fillId="3" borderId="1" xfId="0" applyNumberFormat="1" applyFont="1" applyFill="1" applyBorder="1" applyAlignment="1">
      <alignment horizontal="center"/>
    </xf>
    <xf numFmtId="0" fontId="10" fillId="5" borderId="20" xfId="0" applyFont="1" applyFill="1" applyBorder="1" applyAlignment="1">
      <alignment vertical="center"/>
    </xf>
    <xf numFmtId="0" fontId="10" fillId="5" borderId="23" xfId="0" applyFont="1" applyFill="1" applyBorder="1" applyAlignment="1">
      <alignment vertical="center"/>
    </xf>
    <xf numFmtId="41" fontId="9" fillId="6" borderId="12" xfId="2" applyFont="1" applyFill="1" applyBorder="1"/>
    <xf numFmtId="41" fontId="9" fillId="6" borderId="26" xfId="2" applyFont="1" applyFill="1" applyBorder="1"/>
    <xf numFmtId="41" fontId="9" fillId="5" borderId="17" xfId="2" applyFont="1" applyFill="1" applyBorder="1" applyAlignment="1"/>
    <xf numFmtId="41" fontId="9" fillId="5" borderId="24" xfId="2" applyFont="1" applyFill="1" applyBorder="1" applyAlignment="1">
      <alignment horizontal="center"/>
    </xf>
    <xf numFmtId="41" fontId="9" fillId="5" borderId="13" xfId="2" applyFont="1" applyFill="1" applyBorder="1" applyAlignment="1"/>
    <xf numFmtId="41" fontId="9" fillId="5" borderId="25" xfId="2" applyFont="1" applyFill="1" applyBorder="1" applyAlignment="1">
      <alignment horizontal="center"/>
    </xf>
    <xf numFmtId="1" fontId="9" fillId="3" borderId="1" xfId="0" applyNumberFormat="1" applyFont="1" applyFill="1" applyBorder="1"/>
    <xf numFmtId="14" fontId="2" fillId="0" borderId="0" xfId="24" applyNumberFormat="1" applyAlignment="1">
      <alignment horizontal="center"/>
    </xf>
    <xf numFmtId="0" fontId="2" fillId="0" borderId="0" xfId="24" applyAlignment="1">
      <alignment horizontal="center"/>
    </xf>
    <xf numFmtId="0" fontId="2" fillId="0" borderId="0" xfId="24"/>
    <xf numFmtId="0" fontId="14" fillId="0" borderId="0" xfId="24" applyFont="1"/>
    <xf numFmtId="0" fontId="14" fillId="4" borderId="0" xfId="24" applyFont="1" applyFill="1"/>
    <xf numFmtId="0" fontId="9" fillId="0" borderId="13" xfId="0" applyFont="1" applyBorder="1"/>
    <xf numFmtId="41" fontId="9" fillId="0" borderId="12" xfId="2" applyFont="1" applyBorder="1"/>
    <xf numFmtId="41" fontId="9" fillId="0" borderId="28" xfId="2" applyFont="1" applyBorder="1"/>
    <xf numFmtId="41" fontId="10" fillId="3" borderId="4" xfId="2" applyFont="1" applyFill="1" applyBorder="1" applyAlignment="1">
      <alignment horizontal="center" vertical="center" wrapText="1"/>
    </xf>
    <xf numFmtId="41" fontId="10" fillId="3" borderId="0" xfId="2" applyFont="1" applyFill="1" applyBorder="1" applyAlignment="1">
      <alignment horizontal="center" vertical="center" wrapText="1"/>
    </xf>
    <xf numFmtId="0" fontId="0" fillId="0" borderId="27" xfId="0" applyBorder="1"/>
    <xf numFmtId="0" fontId="0" fillId="0" borderId="0" xfId="0" applyFill="1" applyBorder="1"/>
    <xf numFmtId="41" fontId="0" fillId="0" borderId="0" xfId="2" applyFont="1"/>
    <xf numFmtId="41" fontId="0" fillId="0" borderId="0" xfId="0" applyNumberFormat="1"/>
    <xf numFmtId="0" fontId="14" fillId="0" borderId="27" xfId="0" applyFont="1" applyBorder="1"/>
    <xf numFmtId="1" fontId="0" fillId="0" borderId="0" xfId="0" applyNumberFormat="1"/>
    <xf numFmtId="0" fontId="9" fillId="0" borderId="6" xfId="0" applyFont="1" applyBorder="1" applyAlignment="1">
      <alignment horizontal="center"/>
    </xf>
    <xf numFmtId="0" fontId="7" fillId="6" borderId="6" xfId="0" applyFont="1" applyFill="1" applyBorder="1" applyAlignment="1">
      <alignment horizontal="center" vertical="center"/>
    </xf>
    <xf numFmtId="171" fontId="9" fillId="0" borderId="6" xfId="0" applyNumberFormat="1" applyFont="1" applyBorder="1"/>
    <xf numFmtId="167" fontId="9" fillId="0" borderId="6" xfId="0" applyNumberFormat="1" applyFont="1" applyBorder="1"/>
    <xf numFmtId="41" fontId="9" fillId="0" borderId="6" xfId="2" applyFont="1" applyBorder="1"/>
    <xf numFmtId="172" fontId="9" fillId="0" borderId="6" xfId="2" applyNumberFormat="1" applyFont="1" applyBorder="1"/>
    <xf numFmtId="0" fontId="8" fillId="6" borderId="6" xfId="0" applyFont="1" applyFill="1" applyBorder="1" applyAlignment="1">
      <alignment horizontal="center" vertical="center"/>
    </xf>
    <xf numFmtId="167" fontId="7" fillId="6" borderId="6" xfId="0" applyNumberFormat="1" applyFont="1" applyFill="1" applyBorder="1" applyAlignment="1">
      <alignment horizontal="center" vertical="center"/>
    </xf>
    <xf numFmtId="170" fontId="9" fillId="6" borderId="6" xfId="0" applyNumberFormat="1" applyFont="1" applyFill="1" applyBorder="1" applyAlignment="1">
      <alignment horizontal="center"/>
    </xf>
    <xf numFmtId="0" fontId="9" fillId="6" borderId="6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 vertical="top" wrapText="1"/>
    </xf>
    <xf numFmtId="0" fontId="10" fillId="3" borderId="0" xfId="0" applyFont="1" applyFill="1" applyBorder="1" applyAlignment="1">
      <alignment horizontal="center" vertical="top" wrapText="1"/>
    </xf>
    <xf numFmtId="0" fontId="9" fillId="6" borderId="0" xfId="0" applyFont="1" applyFill="1"/>
    <xf numFmtId="0" fontId="9" fillId="6" borderId="13" xfId="0" applyFont="1" applyFill="1" applyBorder="1"/>
    <xf numFmtId="0" fontId="9" fillId="6" borderId="12" xfId="0" applyFont="1" applyFill="1" applyBorder="1"/>
    <xf numFmtId="173" fontId="10" fillId="5" borderId="0" xfId="0" applyNumberFormat="1" applyFont="1" applyFill="1" applyAlignment="1">
      <alignment horizontal="center"/>
    </xf>
    <xf numFmtId="173" fontId="9" fillId="6" borderId="7" xfId="0" quotePrefix="1" applyNumberFormat="1" applyFont="1" applyFill="1" applyBorder="1" applyAlignment="1">
      <alignment horizontal="center"/>
    </xf>
    <xf numFmtId="173" fontId="9" fillId="6" borderId="7" xfId="0" applyNumberFormat="1" applyFont="1" applyFill="1" applyBorder="1" applyAlignment="1">
      <alignment horizontal="center"/>
    </xf>
    <xf numFmtId="173" fontId="9" fillId="0" borderId="0" xfId="0" applyNumberFormat="1" applyFont="1" applyAlignment="1">
      <alignment horizontal="center"/>
    </xf>
    <xf numFmtId="0" fontId="10" fillId="5" borderId="20" xfId="0" applyFont="1" applyFill="1" applyBorder="1" applyAlignment="1">
      <alignment horizontal="center" vertical="center"/>
    </xf>
    <xf numFmtId="0" fontId="12" fillId="6" borderId="21" xfId="0" applyFont="1" applyFill="1" applyBorder="1" applyAlignment="1">
      <alignment horizontal="center"/>
    </xf>
    <xf numFmtId="0" fontId="12" fillId="6" borderId="29" xfId="0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/>
    </xf>
    <xf numFmtId="41" fontId="9" fillId="6" borderId="6" xfId="2" applyFont="1" applyFill="1" applyBorder="1"/>
    <xf numFmtId="41" fontId="10" fillId="5" borderId="6" xfId="2" applyFont="1" applyFill="1" applyBorder="1"/>
    <xf numFmtId="41" fontId="9" fillId="5" borderId="6" xfId="2" applyFont="1" applyFill="1" applyBorder="1"/>
    <xf numFmtId="0" fontId="15" fillId="0" borderId="0" xfId="14" applyFont="1"/>
    <xf numFmtId="0" fontId="9" fillId="0" borderId="0" xfId="14" applyFont="1"/>
    <xf numFmtId="0" fontId="16" fillId="0" borderId="0" xfId="14" applyFont="1" applyAlignment="1">
      <alignment horizontal="center" vertical="center"/>
    </xf>
    <xf numFmtId="0" fontId="9" fillId="0" borderId="0" xfId="14" applyFont="1" applyAlignment="1">
      <alignment horizontal="center" vertical="center"/>
    </xf>
    <xf numFmtId="0" fontId="5" fillId="0" borderId="0" xfId="14"/>
    <xf numFmtId="0" fontId="17" fillId="0" borderId="0" xfId="14" applyFont="1"/>
    <xf numFmtId="14" fontId="18" fillId="0" borderId="0" xfId="14" applyNumberFormat="1" applyFont="1"/>
    <xf numFmtId="41" fontId="18" fillId="0" borderId="0" xfId="27" applyNumberFormat="1" applyFont="1"/>
    <xf numFmtId="0" fontId="16" fillId="6" borderId="0" xfId="14" applyFont="1" applyFill="1" applyAlignment="1">
      <alignment vertical="center"/>
    </xf>
    <xf numFmtId="15" fontId="18" fillId="0" borderId="5" xfId="14" applyNumberFormat="1" applyFont="1" applyBorder="1"/>
    <xf numFmtId="41" fontId="18" fillId="0" borderId="5" xfId="27" applyNumberFormat="1" applyFont="1" applyBorder="1"/>
    <xf numFmtId="0" fontId="16" fillId="0" borderId="0" xfId="14" applyFont="1" applyFill="1" applyAlignment="1">
      <alignment horizontal="center" vertical="center"/>
    </xf>
    <xf numFmtId="0" fontId="9" fillId="0" borderId="0" xfId="14" applyFont="1" applyFill="1" applyAlignment="1">
      <alignment horizontal="center" vertical="center"/>
    </xf>
    <xf numFmtId="0" fontId="5" fillId="0" borderId="0" xfId="14" applyFill="1"/>
    <xf numFmtId="0" fontId="17" fillId="0" borderId="0" xfId="14" applyFont="1" applyFill="1"/>
    <xf numFmtId="41" fontId="18" fillId="0" borderId="5" xfId="27" applyNumberFormat="1" applyFont="1" applyFill="1" applyBorder="1"/>
    <xf numFmtId="41" fontId="18" fillId="0" borderId="0" xfId="27" applyNumberFormat="1" applyFont="1" applyFill="1"/>
    <xf numFmtId="0" fontId="9" fillId="0" borderId="0" xfId="14" applyFont="1" applyFill="1"/>
    <xf numFmtId="0" fontId="19" fillId="6" borderId="23" xfId="14" applyFont="1" applyFill="1" applyBorder="1" applyAlignment="1">
      <alignment horizontal="center" vertical="center"/>
    </xf>
    <xf numFmtId="0" fontId="20" fillId="6" borderId="23" xfId="14" applyFont="1" applyFill="1" applyBorder="1" applyAlignment="1">
      <alignment horizontal="center" vertical="center"/>
    </xf>
    <xf numFmtId="175" fontId="11" fillId="5" borderId="19" xfId="14" applyNumberFormat="1" applyFont="1" applyFill="1" applyBorder="1" applyAlignment="1">
      <alignment horizontal="center" vertical="center"/>
    </xf>
    <xf numFmtId="176" fontId="11" fillId="6" borderId="19" xfId="14" applyNumberFormat="1" applyFont="1" applyFill="1" applyBorder="1" applyAlignment="1">
      <alignment horizontal="center" vertical="center"/>
    </xf>
    <xf numFmtId="0" fontId="16" fillId="0" borderId="19" xfId="14" applyFont="1" applyFill="1" applyBorder="1" applyAlignment="1">
      <alignment horizontal="center"/>
    </xf>
    <xf numFmtId="0" fontId="16" fillId="0" borderId="19" xfId="14" applyFont="1" applyFill="1" applyBorder="1" applyAlignment="1">
      <alignment horizontal="left" vertical="center"/>
    </xf>
    <xf numFmtId="0" fontId="22" fillId="6" borderId="19" xfId="14" applyFont="1" applyFill="1" applyBorder="1" applyAlignment="1">
      <alignment horizontal="left" vertical="center" wrapText="1"/>
    </xf>
    <xf numFmtId="41" fontId="12" fillId="6" borderId="19" xfId="27" applyNumberFormat="1" applyFont="1" applyFill="1" applyBorder="1" applyAlignment="1">
      <alignment horizontal="left" vertical="center" wrapText="1"/>
    </xf>
    <xf numFmtId="0" fontId="9" fillId="0" borderId="19" xfId="14" applyFont="1" applyBorder="1" applyAlignment="1">
      <alignment horizontal="center" vertical="center"/>
    </xf>
    <xf numFmtId="0" fontId="9" fillId="6" borderId="19" xfId="14" applyFont="1" applyFill="1" applyBorder="1" applyAlignment="1">
      <alignment horizontal="center" vertical="center"/>
    </xf>
    <xf numFmtId="0" fontId="23" fillId="0" borderId="0" xfId="14" applyFont="1"/>
    <xf numFmtId="175" fontId="11" fillId="6" borderId="19" xfId="14" applyNumberFormat="1" applyFont="1" applyFill="1" applyBorder="1" applyAlignment="1">
      <alignment horizontal="center" vertical="center"/>
    </xf>
    <xf numFmtId="0" fontId="11" fillId="6" borderId="19" xfId="14" applyFont="1" applyFill="1" applyBorder="1" applyAlignment="1">
      <alignment horizontal="center" vertical="center"/>
    </xf>
    <xf numFmtId="0" fontId="24" fillId="0" borderId="19" xfId="14" applyFont="1" applyBorder="1" applyAlignment="1">
      <alignment horizontal="center" vertical="center"/>
    </xf>
    <xf numFmtId="0" fontId="16" fillId="0" borderId="22" xfId="14" applyFont="1" applyFill="1" applyBorder="1" applyAlignment="1">
      <alignment horizontal="left" vertical="center"/>
    </xf>
    <xf numFmtId="0" fontId="22" fillId="0" borderId="22" xfId="14" applyFont="1" applyFill="1" applyBorder="1" applyAlignment="1">
      <alignment horizontal="left" vertical="center"/>
    </xf>
    <xf numFmtId="0" fontId="12" fillId="6" borderId="19" xfId="14" applyFont="1" applyFill="1" applyBorder="1" applyAlignment="1">
      <alignment horizontal="center" vertical="center"/>
    </xf>
    <xf numFmtId="0" fontId="25" fillId="0" borderId="0" xfId="14" applyFont="1"/>
    <xf numFmtId="0" fontId="5" fillId="0" borderId="19" xfId="14" applyFont="1" applyBorder="1"/>
    <xf numFmtId="0" fontId="5" fillId="0" borderId="0" xfId="14" applyAlignment="1">
      <alignment horizontal="center" vertical="center"/>
    </xf>
    <xf numFmtId="0" fontId="13" fillId="0" borderId="0" xfId="14" applyFont="1" applyAlignment="1">
      <alignment horizontal="center" vertical="center"/>
    </xf>
    <xf numFmtId="41" fontId="18" fillId="0" borderId="0" xfId="2" applyFont="1"/>
    <xf numFmtId="41" fontId="18" fillId="0" borderId="5" xfId="2" applyFont="1" applyBorder="1"/>
    <xf numFmtId="41" fontId="5" fillId="0" borderId="0" xfId="2" applyFont="1" applyFill="1"/>
    <xf numFmtId="41" fontId="18" fillId="0" borderId="0" xfId="2" applyFont="1" applyFill="1" applyBorder="1"/>
    <xf numFmtId="41" fontId="9" fillId="0" borderId="0" xfId="2" applyFont="1" applyFill="1"/>
    <xf numFmtId="41" fontId="21" fillId="7" borderId="2" xfId="2" applyFont="1" applyFill="1" applyBorder="1" applyAlignment="1">
      <alignment horizontal="center" vertical="center"/>
    </xf>
    <xf numFmtId="41" fontId="21" fillId="7" borderId="22" xfId="2" applyFont="1" applyFill="1" applyBorder="1" applyAlignment="1">
      <alignment horizontal="center" vertical="center"/>
    </xf>
    <xf numFmtId="41" fontId="22" fillId="6" borderId="19" xfId="2" applyFont="1" applyFill="1" applyBorder="1" applyAlignment="1">
      <alignment horizontal="left" vertical="center" wrapText="1"/>
    </xf>
    <xf numFmtId="41" fontId="5" fillId="0" borderId="0" xfId="2" applyFont="1"/>
    <xf numFmtId="41" fontId="9" fillId="5" borderId="15" xfId="2" applyFont="1" applyFill="1" applyBorder="1" applyAlignment="1"/>
    <xf numFmtId="41" fontId="9" fillId="5" borderId="34" xfId="2" applyFont="1" applyFill="1" applyBorder="1" applyAlignment="1">
      <alignment horizontal="center"/>
    </xf>
    <xf numFmtId="41" fontId="10" fillId="7" borderId="20" xfId="27" applyNumberFormat="1" applyFont="1" applyFill="1" applyBorder="1" applyAlignment="1">
      <alignment horizontal="center" vertical="center"/>
    </xf>
    <xf numFmtId="41" fontId="12" fillId="31" borderId="19" xfId="27" applyNumberFormat="1" applyFont="1" applyFill="1" applyBorder="1" applyAlignment="1">
      <alignment horizontal="left" vertical="center" wrapText="1"/>
    </xf>
    <xf numFmtId="0" fontId="16" fillId="31" borderId="19" xfId="14" applyFont="1" applyFill="1" applyBorder="1" applyAlignment="1">
      <alignment horizontal="center"/>
    </xf>
    <xf numFmtId="0" fontId="16" fillId="31" borderId="19" xfId="14" applyFont="1" applyFill="1" applyBorder="1" applyAlignment="1">
      <alignment horizontal="left" vertical="center"/>
    </xf>
    <xf numFmtId="0" fontId="22" fillId="31" borderId="19" xfId="14" applyFont="1" applyFill="1" applyBorder="1" applyAlignment="1">
      <alignment horizontal="left" vertical="center" wrapText="1"/>
    </xf>
    <xf numFmtId="41" fontId="22" fillId="31" borderId="19" xfId="2" applyFont="1" applyFill="1" applyBorder="1" applyAlignment="1">
      <alignment horizontal="left" vertical="center" wrapText="1"/>
    </xf>
    <xf numFmtId="0" fontId="16" fillId="31" borderId="22" xfId="14" applyFont="1" applyFill="1" applyBorder="1" applyAlignment="1">
      <alignment horizontal="left" vertical="center"/>
    </xf>
    <xf numFmtId="183" fontId="9" fillId="0" borderId="6" xfId="0" applyNumberFormat="1" applyFont="1" applyBorder="1"/>
    <xf numFmtId="0" fontId="9" fillId="31" borderId="6" xfId="0" applyFont="1" applyFill="1" applyBorder="1"/>
    <xf numFmtId="170" fontId="9" fillId="31" borderId="6" xfId="0" applyNumberFormat="1" applyFont="1" applyFill="1" applyBorder="1" applyAlignment="1">
      <alignment horizontal="center"/>
    </xf>
    <xf numFmtId="0" fontId="9" fillId="31" borderId="6" xfId="0" applyFont="1" applyFill="1" applyBorder="1" applyAlignment="1">
      <alignment horizontal="center"/>
    </xf>
    <xf numFmtId="0" fontId="7" fillId="31" borderId="6" xfId="0" applyFont="1" applyFill="1" applyBorder="1" applyAlignment="1">
      <alignment horizontal="center" vertical="center"/>
    </xf>
    <xf numFmtId="183" fontId="9" fillId="31" borderId="6" xfId="0" applyNumberFormat="1" applyFont="1" applyFill="1" applyBorder="1"/>
    <xf numFmtId="167" fontId="9" fillId="31" borderId="6" xfId="0" applyNumberFormat="1" applyFont="1" applyFill="1" applyBorder="1"/>
    <xf numFmtId="41" fontId="9" fillId="31" borderId="6" xfId="2" applyFont="1" applyFill="1" applyBorder="1"/>
    <xf numFmtId="172" fontId="9" fillId="31" borderId="6" xfId="2" applyNumberFormat="1" applyFont="1" applyFill="1" applyBorder="1"/>
    <xf numFmtId="0" fontId="9" fillId="31" borderId="0" xfId="0" applyFont="1" applyFill="1"/>
    <xf numFmtId="167" fontId="7" fillId="31" borderId="6" xfId="0" applyNumberFormat="1" applyFont="1" applyFill="1" applyBorder="1" applyAlignment="1">
      <alignment horizontal="center" vertical="center"/>
    </xf>
    <xf numFmtId="174" fontId="0" fillId="0" borderId="0" xfId="1" applyNumberFormat="1" applyFont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4" fillId="0" borderId="0" xfId="0" applyFont="1"/>
    <xf numFmtId="0" fontId="14" fillId="0" borderId="27" xfId="0" applyFont="1" applyBorder="1" applyAlignment="1">
      <alignment horizontal="center"/>
    </xf>
    <xf numFmtId="174" fontId="14" fillId="0" borderId="27" xfId="1" applyNumberFormat="1" applyFont="1" applyBorder="1"/>
    <xf numFmtId="0" fontId="0" fillId="0" borderId="27" xfId="0" applyBorder="1" applyAlignment="1">
      <alignment horizontal="center"/>
    </xf>
    <xf numFmtId="173" fontId="12" fillId="6" borderId="21" xfId="0" applyNumberFormat="1" applyFont="1" applyFill="1" applyBorder="1" applyAlignment="1">
      <alignment horizontal="center"/>
    </xf>
    <xf numFmtId="0" fontId="10" fillId="5" borderId="13" xfId="0" applyFont="1" applyFill="1" applyBorder="1" applyAlignment="1">
      <alignment vertical="center"/>
    </xf>
    <xf numFmtId="173" fontId="9" fillId="0" borderId="0" xfId="0" applyNumberFormat="1" applyFont="1"/>
    <xf numFmtId="174" fontId="9" fillId="0" borderId="10" xfId="1" applyNumberFormat="1" applyFont="1" applyBorder="1"/>
    <xf numFmtId="174" fontId="9" fillId="0" borderId="37" xfId="1" applyNumberFormat="1" applyFont="1" applyBorder="1"/>
    <xf numFmtId="174" fontId="9" fillId="0" borderId="29" xfId="1" applyNumberFormat="1" applyFont="1" applyBorder="1"/>
    <xf numFmtId="174" fontId="9" fillId="0" borderId="11" xfId="1" applyNumberFormat="1" applyFont="1" applyBorder="1"/>
    <xf numFmtId="174" fontId="9" fillId="0" borderId="6" xfId="1" applyNumberFormat="1" applyFont="1" applyBorder="1"/>
    <xf numFmtId="174" fontId="9" fillId="0" borderId="28" xfId="1" applyNumberFormat="1" applyFont="1" applyBorder="1"/>
    <xf numFmtId="174" fontId="9" fillId="0" borderId="21" xfId="1" applyNumberFormat="1" applyFont="1" applyBorder="1"/>
    <xf numFmtId="174" fontId="9" fillId="0" borderId="0" xfId="1" applyNumberFormat="1" applyFont="1"/>
    <xf numFmtId="174" fontId="9" fillId="0" borderId="36" xfId="1" applyNumberFormat="1" applyFont="1" applyBorder="1"/>
    <xf numFmtId="174" fontId="40" fillId="5" borderId="2" xfId="1" applyNumberFormat="1" applyFont="1" applyFill="1" applyBorder="1" applyAlignment="1">
      <alignment horizontal="center"/>
    </xf>
    <xf numFmtId="174" fontId="40" fillId="5" borderId="22" xfId="1" applyNumberFormat="1" applyFont="1" applyFill="1" applyBorder="1" applyAlignment="1">
      <alignment horizontal="center"/>
    </xf>
    <xf numFmtId="174" fontId="9" fillId="0" borderId="38" xfId="1" applyNumberFormat="1" applyFont="1" applyBorder="1"/>
    <xf numFmtId="0" fontId="9" fillId="6" borderId="39" xfId="0" applyFont="1" applyFill="1" applyBorder="1"/>
    <xf numFmtId="0" fontId="12" fillId="6" borderId="38" xfId="0" applyFont="1" applyFill="1" applyBorder="1" applyAlignment="1">
      <alignment horizontal="center"/>
    </xf>
    <xf numFmtId="173" fontId="12" fillId="6" borderId="38" xfId="0" applyNumberFormat="1" applyFont="1" applyFill="1" applyBorder="1" applyAlignment="1">
      <alignment horizontal="center"/>
    </xf>
    <xf numFmtId="174" fontId="9" fillId="0" borderId="40" xfId="1" applyNumberFormat="1" applyFont="1" applyBorder="1"/>
    <xf numFmtId="174" fontId="9" fillId="0" borderId="9" xfId="1" applyNumberFormat="1" applyFont="1" applyBorder="1"/>
    <xf numFmtId="174" fontId="9" fillId="0" borderId="41" xfId="1" applyNumberFormat="1" applyFont="1" applyBorder="1"/>
    <xf numFmtId="0" fontId="9" fillId="0" borderId="1" xfId="0" applyFont="1" applyBorder="1"/>
    <xf numFmtId="174" fontId="9" fillId="0" borderId="1" xfId="1" applyNumberFormat="1" applyFont="1" applyBorder="1"/>
    <xf numFmtId="0" fontId="9" fillId="4" borderId="17" xfId="0" applyFont="1" applyFill="1" applyBorder="1"/>
    <xf numFmtId="0" fontId="9" fillId="4" borderId="1" xfId="0" applyFont="1" applyFill="1" applyBorder="1"/>
    <xf numFmtId="173" fontId="9" fillId="4" borderId="1" xfId="0" applyNumberFormat="1" applyFont="1" applyFill="1" applyBorder="1"/>
    <xf numFmtId="174" fontId="9" fillId="4" borderId="1" xfId="1" applyNumberFormat="1" applyFont="1" applyFill="1" applyBorder="1"/>
    <xf numFmtId="174" fontId="9" fillId="4" borderId="18" xfId="1" applyNumberFormat="1" applyFont="1" applyFill="1" applyBorder="1"/>
    <xf numFmtId="174" fontId="39" fillId="4" borderId="19" xfId="1" applyNumberFormat="1" applyFont="1" applyFill="1" applyBorder="1"/>
    <xf numFmtId="174" fontId="10" fillId="5" borderId="20" xfId="1" applyNumberFormat="1" applyFont="1" applyFill="1" applyBorder="1" applyAlignment="1">
      <alignment horizontal="center"/>
    </xf>
    <xf numFmtId="174" fontId="9" fillId="6" borderId="21" xfId="1" quotePrefix="1" applyNumberFormat="1" applyFont="1" applyFill="1" applyBorder="1" applyAlignment="1">
      <alignment horizontal="center"/>
    </xf>
    <xf numFmtId="174" fontId="9" fillId="0" borderId="0" xfId="1" applyNumberFormat="1" applyFont="1" applyAlignment="1">
      <alignment horizontal="center"/>
    </xf>
    <xf numFmtId="9" fontId="9" fillId="0" borderId="13" xfId="133" applyFont="1" applyBorder="1"/>
    <xf numFmtId="174" fontId="9" fillId="0" borderId="14" xfId="1" applyNumberFormat="1" applyFont="1" applyBorder="1"/>
    <xf numFmtId="174" fontId="9" fillId="0" borderId="20" xfId="1" applyNumberFormat="1" applyFont="1" applyBorder="1"/>
    <xf numFmtId="174" fontId="39" fillId="4" borderId="18" xfId="1" applyNumberFormat="1" applyFont="1" applyFill="1" applyBorder="1"/>
    <xf numFmtId="174" fontId="40" fillId="5" borderId="23" xfId="1" applyNumberFormat="1" applyFont="1" applyFill="1" applyBorder="1" applyAlignment="1">
      <alignment horizontal="center"/>
    </xf>
    <xf numFmtId="174" fontId="20" fillId="5" borderId="14" xfId="1" applyNumberFormat="1" applyFont="1" applyFill="1" applyBorder="1" applyAlignment="1">
      <alignment horizontal="center"/>
    </xf>
    <xf numFmtId="174" fontId="40" fillId="5" borderId="20" xfId="1" applyNumberFormat="1" applyFont="1" applyFill="1" applyBorder="1" applyAlignment="1">
      <alignment horizontal="center"/>
    </xf>
    <xf numFmtId="174" fontId="40" fillId="5" borderId="14" xfId="1" applyNumberFormat="1" applyFont="1" applyFill="1" applyBorder="1" applyAlignment="1">
      <alignment horizontal="center"/>
    </xf>
    <xf numFmtId="0" fontId="41" fillId="5" borderId="20" xfId="0" applyFont="1" applyFill="1" applyBorder="1" applyAlignment="1">
      <alignment horizontal="center" vertical="center"/>
    </xf>
    <xf numFmtId="173" fontId="41" fillId="5" borderId="0" xfId="0" applyNumberFormat="1" applyFont="1" applyFill="1" applyAlignment="1">
      <alignment horizontal="center"/>
    </xf>
    <xf numFmtId="174" fontId="41" fillId="5" borderId="20" xfId="1" applyNumberFormat="1" applyFont="1" applyFill="1" applyBorder="1" applyAlignment="1">
      <alignment horizontal="center"/>
    </xf>
    <xf numFmtId="174" fontId="41" fillId="5" borderId="23" xfId="1" applyNumberFormat="1" applyFont="1" applyFill="1" applyBorder="1" applyAlignment="1">
      <alignment horizontal="center"/>
    </xf>
    <xf numFmtId="173" fontId="40" fillId="5" borderId="13" xfId="0" applyNumberFormat="1" applyFont="1" applyFill="1" applyBorder="1" applyAlignment="1">
      <alignment horizontal="left"/>
    </xf>
    <xf numFmtId="174" fontId="41" fillId="5" borderId="13" xfId="1" applyNumberFormat="1" applyFont="1" applyFill="1" applyBorder="1" applyAlignment="1">
      <alignment horizontal="center"/>
    </xf>
    <xf numFmtId="174" fontId="10" fillId="5" borderId="22" xfId="1" applyNumberFormat="1" applyFont="1" applyFill="1" applyBorder="1" applyAlignment="1">
      <alignment horizontal="center" vertical="center" wrapText="1"/>
    </xf>
    <xf numFmtId="174" fontId="10" fillId="5" borderId="20" xfId="1" applyNumberFormat="1" applyFont="1" applyFill="1" applyBorder="1" applyAlignment="1">
      <alignment horizontal="center" vertical="center" wrapText="1"/>
    </xf>
    <xf numFmtId="0" fontId="41" fillId="5" borderId="23" xfId="0" applyFont="1" applyFill="1" applyBorder="1" applyAlignment="1">
      <alignment horizontal="center" vertical="center"/>
    </xf>
    <xf numFmtId="173" fontId="41" fillId="5" borderId="23" xfId="0" applyNumberFormat="1" applyFont="1" applyFill="1" applyBorder="1" applyAlignment="1">
      <alignment horizontal="center"/>
    </xf>
    <xf numFmtId="174" fontId="10" fillId="4" borderId="18" xfId="1" applyNumberFormat="1" applyFont="1" applyFill="1" applyBorder="1"/>
    <xf numFmtId="0" fontId="10" fillId="0" borderId="27" xfId="0" applyFont="1" applyBorder="1"/>
    <xf numFmtId="173" fontId="10" fillId="0" borderId="27" xfId="0" applyNumberFormat="1" applyFont="1" applyBorder="1"/>
    <xf numFmtId="174" fontId="10" fillId="0" borderId="27" xfId="1" applyNumberFormat="1" applyFont="1" applyBorder="1"/>
    <xf numFmtId="0" fontId="10" fillId="0" borderId="0" xfId="0" applyFont="1" applyBorder="1"/>
    <xf numFmtId="173" fontId="10" fillId="0" borderId="0" xfId="0" applyNumberFormat="1" applyFont="1" applyBorder="1"/>
    <xf numFmtId="174" fontId="10" fillId="0" borderId="0" xfId="1" applyNumberFormat="1" applyFont="1" applyBorder="1"/>
    <xf numFmtId="174" fontId="9" fillId="0" borderId="0" xfId="133" applyNumberFormat="1" applyFont="1"/>
    <xf numFmtId="9" fontId="9" fillId="0" borderId="0" xfId="133" applyNumberFormat="1" applyFont="1" applyAlignment="1">
      <alignment horizontal="left"/>
    </xf>
    <xf numFmtId="9" fontId="9" fillId="0" borderId="0" xfId="0" applyNumberFormat="1" applyFont="1" applyAlignment="1">
      <alignment horizontal="left"/>
    </xf>
    <xf numFmtId="174" fontId="10" fillId="0" borderId="27" xfId="1" applyNumberFormat="1" applyFont="1" applyBorder="1" applyAlignment="1">
      <alignment horizontal="right"/>
    </xf>
    <xf numFmtId="0" fontId="12" fillId="6" borderId="20" xfId="0" applyFont="1" applyFill="1" applyBorder="1" applyAlignment="1">
      <alignment horizontal="center"/>
    </xf>
    <xf numFmtId="173" fontId="12" fillId="6" borderId="20" xfId="0" applyNumberFormat="1" applyFont="1" applyFill="1" applyBorder="1" applyAlignment="1">
      <alignment horizontal="center"/>
    </xf>
    <xf numFmtId="0" fontId="9" fillId="6" borderId="43" xfId="0" applyFont="1" applyFill="1" applyBorder="1"/>
    <xf numFmtId="0" fontId="12" fillId="6" borderId="42" xfId="0" applyFont="1" applyFill="1" applyBorder="1" applyAlignment="1">
      <alignment horizontal="center"/>
    </xf>
    <xf numFmtId="173" fontId="12" fillId="6" borderId="42" xfId="0" applyNumberFormat="1" applyFont="1" applyFill="1" applyBorder="1" applyAlignment="1">
      <alignment horizontal="center"/>
    </xf>
    <xf numFmtId="174" fontId="9" fillId="0" borderId="44" xfId="1" applyNumberFormat="1" applyFont="1" applyBorder="1"/>
    <xf numFmtId="174" fontId="9" fillId="0" borderId="42" xfId="1" applyNumberFormat="1" applyFont="1" applyBorder="1"/>
    <xf numFmtId="9" fontId="9" fillId="0" borderId="43" xfId="133" applyFont="1" applyBorder="1"/>
    <xf numFmtId="174" fontId="9" fillId="0" borderId="45" xfId="1" applyNumberFormat="1" applyFont="1" applyBorder="1"/>
    <xf numFmtId="0" fontId="9" fillId="0" borderId="44" xfId="0" applyFont="1" applyBorder="1"/>
    <xf numFmtId="174" fontId="9" fillId="0" borderId="44" xfId="133" applyNumberFormat="1" applyFont="1" applyBorder="1"/>
    <xf numFmtId="9" fontId="9" fillId="0" borderId="44" xfId="133" applyNumberFormat="1" applyFont="1" applyBorder="1" applyAlignment="1">
      <alignment horizontal="left"/>
    </xf>
    <xf numFmtId="9" fontId="9" fillId="0" borderId="1" xfId="133" applyNumberFormat="1" applyFont="1" applyBorder="1" applyAlignment="1">
      <alignment horizontal="left"/>
    </xf>
    <xf numFmtId="0" fontId="15" fillId="5" borderId="0" xfId="0" applyFont="1" applyFill="1"/>
    <xf numFmtId="173" fontId="9" fillId="5" borderId="0" xfId="0" applyNumberFormat="1" applyFont="1" applyFill="1"/>
    <xf numFmtId="174" fontId="9" fillId="5" borderId="0" xfId="1" applyNumberFormat="1" applyFont="1" applyFill="1"/>
    <xf numFmtId="174" fontId="10" fillId="5" borderId="13" xfId="1" applyNumberFormat="1" applyFont="1" applyFill="1" applyBorder="1" applyAlignment="1">
      <alignment horizontal="center"/>
    </xf>
    <xf numFmtId="174" fontId="9" fillId="6" borderId="12" xfId="1" quotePrefix="1" applyNumberFormat="1" applyFont="1" applyFill="1" applyBorder="1" applyAlignment="1">
      <alignment horizontal="center"/>
    </xf>
    <xf numFmtId="170" fontId="0" fillId="0" borderId="0" xfId="0" applyNumberFormat="1" applyAlignment="1">
      <alignment horizontal="center"/>
    </xf>
    <xf numFmtId="0" fontId="0" fillId="0" borderId="6" xfId="0" applyBorder="1"/>
    <xf numFmtId="17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/>
    <xf numFmtId="170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41" fontId="0" fillId="0" borderId="10" xfId="2" applyFont="1" applyBorder="1"/>
    <xf numFmtId="0" fontId="14" fillId="4" borderId="17" xfId="0" applyFont="1" applyFill="1" applyBorder="1"/>
    <xf numFmtId="170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14" fillId="4" borderId="18" xfId="0" applyFont="1" applyFill="1" applyBorder="1" applyAlignment="1">
      <alignment horizontal="center"/>
    </xf>
    <xf numFmtId="0" fontId="9" fillId="32" borderId="6" xfId="0" applyFont="1" applyFill="1" applyBorder="1"/>
    <xf numFmtId="170" fontId="9" fillId="32" borderId="6" xfId="0" applyNumberFormat="1" applyFont="1" applyFill="1" applyBorder="1" applyAlignment="1">
      <alignment horizontal="center"/>
    </xf>
    <xf numFmtId="0" fontId="9" fillId="32" borderId="6" xfId="0" applyFont="1" applyFill="1" applyBorder="1" applyAlignment="1">
      <alignment horizontal="center"/>
    </xf>
    <xf numFmtId="0" fontId="7" fillId="32" borderId="6" xfId="0" applyFont="1" applyFill="1" applyBorder="1" applyAlignment="1">
      <alignment horizontal="center" vertical="center"/>
    </xf>
    <xf numFmtId="183" fontId="9" fillId="32" borderId="6" xfId="0" applyNumberFormat="1" applyFont="1" applyFill="1" applyBorder="1"/>
    <xf numFmtId="167" fontId="9" fillId="32" borderId="6" xfId="0" applyNumberFormat="1" applyFont="1" applyFill="1" applyBorder="1"/>
    <xf numFmtId="41" fontId="9" fillId="32" borderId="6" xfId="2" applyFont="1" applyFill="1" applyBorder="1"/>
    <xf numFmtId="172" fontId="9" fillId="32" borderId="6" xfId="2" applyNumberFormat="1" applyFont="1" applyFill="1" applyBorder="1"/>
    <xf numFmtId="0" fontId="9" fillId="32" borderId="0" xfId="0" applyFont="1" applyFill="1"/>
    <xf numFmtId="0" fontId="44" fillId="0" borderId="3" xfId="0" applyFont="1" applyBorder="1" applyAlignment="1">
      <alignment horizontal="left" indent="1"/>
    </xf>
    <xf numFmtId="0" fontId="44" fillId="0" borderId="3" xfId="0" applyFont="1" applyBorder="1"/>
    <xf numFmtId="0" fontId="43" fillId="0" borderId="3" xfId="0" applyFont="1" applyBorder="1"/>
    <xf numFmtId="0" fontId="43" fillId="0" borderId="35" xfId="0" applyFont="1" applyBorder="1"/>
    <xf numFmtId="0" fontId="46" fillId="0" borderId="0" xfId="0" applyFont="1"/>
    <xf numFmtId="0" fontId="43" fillId="0" borderId="0" xfId="0" applyFont="1"/>
    <xf numFmtId="0" fontId="44" fillId="0" borderId="0" xfId="0" applyFont="1" applyBorder="1" applyAlignment="1">
      <alignment horizontal="left" indent="1"/>
    </xf>
    <xf numFmtId="0" fontId="44" fillId="0" borderId="0" xfId="0" applyFont="1" applyBorder="1"/>
    <xf numFmtId="0" fontId="43" fillId="0" borderId="0" xfId="0" applyFont="1" applyBorder="1"/>
    <xf numFmtId="0" fontId="43" fillId="0" borderId="14" xfId="0" applyFont="1" applyBorder="1"/>
    <xf numFmtId="0" fontId="43" fillId="0" borderId="15" xfId="0" applyFont="1" applyBorder="1"/>
    <xf numFmtId="0" fontId="43" fillId="0" borderId="27" xfId="0" applyFont="1" applyBorder="1"/>
    <xf numFmtId="43" fontId="43" fillId="0" borderId="27" xfId="1" applyFont="1" applyBorder="1"/>
    <xf numFmtId="0" fontId="43" fillId="0" borderId="16" xfId="0" applyFont="1" applyBorder="1"/>
    <xf numFmtId="0" fontId="45" fillId="0" borderId="2" xfId="0" applyFont="1" applyBorder="1" applyAlignment="1">
      <alignment horizontal="left" indent="1"/>
    </xf>
    <xf numFmtId="0" fontId="45" fillId="0" borderId="3" xfId="0" applyFont="1" applyBorder="1"/>
    <xf numFmtId="0" fontId="43" fillId="0" borderId="13" xfId="0" applyFont="1" applyBorder="1" applyAlignment="1">
      <alignment horizontal="left" indent="1"/>
    </xf>
    <xf numFmtId="43" fontId="43" fillId="0" borderId="0" xfId="1" applyFont="1" applyBorder="1"/>
    <xf numFmtId="0" fontId="43" fillId="0" borderId="0" xfId="0" applyFont="1" applyFill="1" applyBorder="1"/>
    <xf numFmtId="0" fontId="44" fillId="0" borderId="13" xfId="0" applyFont="1" applyBorder="1" applyAlignment="1"/>
    <xf numFmtId="2" fontId="43" fillId="0" borderId="0" xfId="0" applyNumberFormat="1" applyFont="1" applyBorder="1"/>
    <xf numFmtId="0" fontId="44" fillId="0" borderId="19" xfId="0" applyFont="1" applyBorder="1" applyAlignment="1">
      <alignment horizontal="center"/>
    </xf>
    <xf numFmtId="0" fontId="43" fillId="0" borderId="0" xfId="0" applyFont="1" applyBorder="1" applyAlignment="1">
      <alignment horizontal="left" indent="1"/>
    </xf>
    <xf numFmtId="0" fontId="43" fillId="0" borderId="15" xfId="0" applyFont="1" applyBorder="1" applyAlignment="1">
      <alignment horizontal="left" indent="1"/>
    </xf>
    <xf numFmtId="0" fontId="43" fillId="0" borderId="27" xfId="0" quotePrefix="1" applyFont="1" applyBorder="1"/>
    <xf numFmtId="0" fontId="43" fillId="0" borderId="13" xfId="0" applyFont="1" applyBorder="1"/>
    <xf numFmtId="0" fontId="43" fillId="0" borderId="0" xfId="0" applyFont="1" applyBorder="1" applyAlignment="1">
      <alignment horizontal="center"/>
    </xf>
    <xf numFmtId="41" fontId="43" fillId="0" borderId="0" xfId="3" applyFont="1" applyBorder="1"/>
    <xf numFmtId="41" fontId="43" fillId="0" borderId="0" xfId="3" applyFont="1" applyBorder="1" applyAlignment="1">
      <alignment horizontal="center"/>
    </xf>
    <xf numFmtId="41" fontId="43" fillId="0" borderId="14" xfId="3" applyFont="1" applyBorder="1"/>
    <xf numFmtId="0" fontId="44" fillId="0" borderId="13" xfId="0" applyFont="1" applyBorder="1"/>
    <xf numFmtId="0" fontId="43" fillId="0" borderId="0" xfId="0" applyFont="1" applyBorder="1" applyAlignment="1">
      <alignment horizontal="right"/>
    </xf>
    <xf numFmtId="41" fontId="44" fillId="0" borderId="14" xfId="3" applyFont="1" applyBorder="1"/>
    <xf numFmtId="0" fontId="44" fillId="0" borderId="13" xfId="0" applyFont="1" applyBorder="1" applyAlignment="1">
      <alignment horizontal="center"/>
    </xf>
    <xf numFmtId="0" fontId="44" fillId="0" borderId="15" xfId="0" applyFont="1" applyBorder="1" applyAlignment="1">
      <alignment horizontal="center"/>
    </xf>
    <xf numFmtId="0" fontId="44" fillId="0" borderId="27" xfId="0" applyFont="1" applyBorder="1"/>
    <xf numFmtId="0" fontId="43" fillId="6" borderId="13" xfId="0" applyFont="1" applyFill="1" applyBorder="1"/>
    <xf numFmtId="0" fontId="43" fillId="0" borderId="17" xfId="0" applyFont="1" applyBorder="1"/>
    <xf numFmtId="0" fontId="43" fillId="0" borderId="1" xfId="0" applyFont="1" applyBorder="1"/>
    <xf numFmtId="0" fontId="44" fillId="0" borderId="1" xfId="0" applyFont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184" fontId="44" fillId="0" borderId="3" xfId="0" applyNumberFormat="1" applyFont="1" applyBorder="1" applyAlignment="1">
      <alignment horizontal="center" vertical="center"/>
    </xf>
    <xf numFmtId="41" fontId="43" fillId="0" borderId="14" xfId="3" applyFont="1" applyBorder="1" applyAlignment="1">
      <alignment horizontal="center"/>
    </xf>
    <xf numFmtId="0" fontId="44" fillId="0" borderId="13" xfId="0" applyFont="1" applyBorder="1" applyAlignment="1">
      <alignment vertical="center"/>
    </xf>
    <xf numFmtId="0" fontId="44" fillId="0" borderId="0" xfId="0" applyFont="1" applyBorder="1" applyAlignment="1">
      <alignment vertical="center"/>
    </xf>
    <xf numFmtId="41" fontId="44" fillId="0" borderId="14" xfId="3" applyFont="1" applyBorder="1" applyAlignment="1">
      <alignment vertical="center"/>
    </xf>
    <xf numFmtId="0" fontId="46" fillId="0" borderId="13" xfId="0" applyFont="1" applyBorder="1"/>
    <xf numFmtId="2" fontId="44" fillId="0" borderId="0" xfId="0" applyNumberFormat="1" applyFont="1" applyBorder="1"/>
    <xf numFmtId="2" fontId="46" fillId="0" borderId="0" xfId="0" applyNumberFormat="1" applyFont="1"/>
    <xf numFmtId="0" fontId="44" fillId="0" borderId="17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184" fontId="44" fillId="0" borderId="18" xfId="0" applyNumberFormat="1" applyFont="1" applyBorder="1" applyAlignment="1">
      <alignment horizontal="center" vertical="center"/>
    </xf>
    <xf numFmtId="41" fontId="46" fillId="0" borderId="0" xfId="0" applyNumberFormat="1" applyFont="1"/>
    <xf numFmtId="0" fontId="43" fillId="0" borderId="0" xfId="0" applyFont="1" applyBorder="1" applyAlignment="1"/>
    <xf numFmtId="0" fontId="47" fillId="0" borderId="13" xfId="0" applyFont="1" applyBorder="1"/>
    <xf numFmtId="0" fontId="47" fillId="0" borderId="0" xfId="0" applyFont="1" applyBorder="1"/>
    <xf numFmtId="43" fontId="43" fillId="0" borderId="0" xfId="1" applyFont="1" applyBorder="1" applyAlignment="1">
      <alignment horizontal="center"/>
    </xf>
    <xf numFmtId="184" fontId="43" fillId="0" borderId="27" xfId="0" applyNumberFormat="1" applyFont="1" applyBorder="1" applyAlignment="1">
      <alignment horizontal="center"/>
    </xf>
    <xf numFmtId="0" fontId="49" fillId="0" borderId="0" xfId="0" applyFont="1" applyBorder="1"/>
    <xf numFmtId="0" fontId="50" fillId="0" borderId="0" xfId="0" applyFont="1" applyBorder="1"/>
    <xf numFmtId="0" fontId="49" fillId="0" borderId="0" xfId="0" applyFont="1"/>
    <xf numFmtId="43" fontId="43" fillId="0" borderId="19" xfId="1" applyFont="1" applyBorder="1" applyAlignment="1">
      <alignment horizontal="center"/>
    </xf>
    <xf numFmtId="174" fontId="44" fillId="0" borderId="0" xfId="1" applyNumberFormat="1" applyFont="1" applyBorder="1"/>
    <xf numFmtId="41" fontId="43" fillId="0" borderId="0" xfId="3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174" fontId="10" fillId="5" borderId="19" xfId="1" applyNumberFormat="1" applyFont="1" applyFill="1" applyBorder="1" applyAlignment="1">
      <alignment horizontal="center"/>
    </xf>
    <xf numFmtId="174" fontId="10" fillId="5" borderId="0" xfId="1" applyNumberFormat="1" applyFont="1" applyFill="1" applyBorder="1" applyAlignment="1">
      <alignment horizontal="center"/>
    </xf>
    <xf numFmtId="174" fontId="9" fillId="6" borderId="48" xfId="1" quotePrefix="1" applyNumberFormat="1" applyFont="1" applyFill="1" applyBorder="1" applyAlignment="1">
      <alignment horizontal="center"/>
    </xf>
    <xf numFmtId="170" fontId="9" fillId="3" borderId="1" xfId="0" applyNumberFormat="1" applyFont="1" applyFill="1" applyBorder="1" applyAlignment="1">
      <alignment horizontal="center"/>
    </xf>
    <xf numFmtId="14" fontId="16" fillId="0" borderId="0" xfId="14" applyNumberFormat="1" applyFont="1" applyFill="1" applyBorder="1" applyAlignment="1">
      <alignment horizontal="center" vertical="center"/>
    </xf>
    <xf numFmtId="14" fontId="16" fillId="0" borderId="0" xfId="14" applyNumberFormat="1" applyFont="1" applyFill="1" applyAlignment="1">
      <alignment horizontal="center" vertical="center"/>
    </xf>
    <xf numFmtId="1" fontId="16" fillId="0" borderId="0" xfId="14" applyNumberFormat="1" applyFont="1" applyFill="1" applyAlignment="1">
      <alignment horizontal="center" vertical="center"/>
    </xf>
    <xf numFmtId="0" fontId="16" fillId="0" borderId="0" xfId="14" applyFont="1" applyFill="1" applyAlignment="1">
      <alignment horizontal="center" vertical="center"/>
    </xf>
    <xf numFmtId="0" fontId="19" fillId="6" borderId="19" xfId="14" applyFont="1" applyFill="1" applyBorder="1" applyAlignment="1">
      <alignment horizontal="center" vertical="center"/>
    </xf>
    <xf numFmtId="174" fontId="21" fillId="7" borderId="19" xfId="28" applyNumberFormat="1" applyFont="1" applyFill="1" applyBorder="1" applyAlignment="1">
      <alignment horizontal="center" vertical="center"/>
    </xf>
    <xf numFmtId="0" fontId="21" fillId="7" borderId="19" xfId="28" applyNumberFormat="1" applyFont="1" applyFill="1" applyBorder="1" applyAlignment="1">
      <alignment horizontal="center" vertical="center" wrapText="1"/>
    </xf>
    <xf numFmtId="0" fontId="21" fillId="7" borderId="19" xfId="28" applyNumberFormat="1" applyFont="1" applyFill="1" applyBorder="1" applyAlignment="1">
      <alignment horizontal="center" vertical="center"/>
    </xf>
    <xf numFmtId="41" fontId="10" fillId="7" borderId="22" xfId="27" applyNumberFormat="1" applyFont="1" applyFill="1" applyBorder="1" applyAlignment="1">
      <alignment horizontal="center" vertical="center"/>
    </xf>
    <xf numFmtId="41" fontId="10" fillId="7" borderId="23" xfId="27" applyNumberFormat="1" applyFont="1" applyFill="1" applyBorder="1" applyAlignment="1">
      <alignment horizontal="center" vertical="center"/>
    </xf>
    <xf numFmtId="14" fontId="18" fillId="0" borderId="0" xfId="27" applyNumberFormat="1" applyFont="1" applyAlignment="1">
      <alignment horizontal="left"/>
    </xf>
    <xf numFmtId="41" fontId="10" fillId="7" borderId="19" xfId="27" applyNumberFormat="1" applyFont="1" applyFill="1" applyBorder="1" applyAlignment="1">
      <alignment horizontal="center" vertical="center"/>
    </xf>
    <xf numFmtId="14" fontId="16" fillId="0" borderId="0" xfId="14" applyNumberFormat="1" applyFont="1" applyAlignment="1">
      <alignment horizontal="center" vertical="center"/>
    </xf>
    <xf numFmtId="0" fontId="16" fillId="0" borderId="0" xfId="14" applyFont="1" applyAlignment="1">
      <alignment horizontal="center" vertical="center"/>
    </xf>
    <xf numFmtId="41" fontId="9" fillId="5" borderId="19" xfId="2" applyFont="1" applyFill="1" applyBorder="1" applyAlignment="1">
      <alignment horizontal="center"/>
    </xf>
    <xf numFmtId="41" fontId="10" fillId="5" borderId="8" xfId="2" applyFont="1" applyFill="1" applyBorder="1" applyAlignment="1">
      <alignment horizontal="center"/>
    </xf>
    <xf numFmtId="41" fontId="10" fillId="5" borderId="47" xfId="2" applyFont="1" applyFill="1" applyBorder="1" applyAlignment="1">
      <alignment horizontal="center"/>
    </xf>
    <xf numFmtId="41" fontId="10" fillId="5" borderId="46" xfId="2" applyFont="1" applyFill="1" applyBorder="1" applyAlignment="1">
      <alignment horizontal="center"/>
    </xf>
    <xf numFmtId="41" fontId="10" fillId="5" borderId="9" xfId="2" applyFont="1" applyFill="1" applyBorder="1" applyAlignment="1">
      <alignment horizontal="center" vertical="center"/>
    </xf>
    <xf numFmtId="41" fontId="10" fillId="5" borderId="10" xfId="2" applyFont="1" applyFill="1" applyBorder="1" applyAlignment="1">
      <alignment horizontal="center" vertical="center"/>
    </xf>
    <xf numFmtId="41" fontId="43" fillId="0" borderId="0" xfId="3" applyFont="1" applyBorder="1" applyAlignment="1">
      <alignment horizontal="center"/>
    </xf>
    <xf numFmtId="41" fontId="43" fillId="6" borderId="0" xfId="3" applyFont="1" applyFill="1" applyBorder="1" applyAlignment="1">
      <alignment horizontal="center"/>
    </xf>
    <xf numFmtId="0" fontId="48" fillId="0" borderId="0" xfId="0" applyFont="1" applyBorder="1" applyAlignment="1">
      <alignment horizontal="center"/>
    </xf>
    <xf numFmtId="184" fontId="44" fillId="0" borderId="0" xfId="0" applyNumberFormat="1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41" fontId="43" fillId="6" borderId="14" xfId="3" applyFont="1" applyFill="1" applyBorder="1" applyAlignment="1">
      <alignment horizontal="center"/>
    </xf>
    <xf numFmtId="184" fontId="43" fillId="0" borderId="0" xfId="0" applyNumberFormat="1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1" fillId="0" borderId="3" xfId="0" applyFont="1" applyBorder="1" applyAlignment="1">
      <alignment horizontal="center" vertical="center"/>
    </xf>
    <xf numFmtId="0" fontId="51" fillId="0" borderId="13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45" fillId="0" borderId="3" xfId="0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/>
    </xf>
    <xf numFmtId="0" fontId="44" fillId="0" borderId="18" xfId="0" applyFont="1" applyBorder="1" applyAlignment="1">
      <alignment horizontal="center"/>
    </xf>
    <xf numFmtId="43" fontId="43" fillId="0" borderId="17" xfId="1" applyFont="1" applyBorder="1" applyAlignment="1">
      <alignment horizontal="center"/>
    </xf>
    <xf numFmtId="43" fontId="43" fillId="0" borderId="18" xfId="1" applyFont="1" applyBorder="1" applyAlignment="1">
      <alignment horizontal="center"/>
    </xf>
    <xf numFmtId="170" fontId="44" fillId="0" borderId="3" xfId="0" applyNumberFormat="1" applyFont="1" applyBorder="1" applyAlignment="1">
      <alignment horizontal="center"/>
    </xf>
    <xf numFmtId="170" fontId="44" fillId="0" borderId="3" xfId="0" applyNumberFormat="1" applyFont="1" applyBorder="1" applyAlignment="1">
      <alignment horizontal="left"/>
    </xf>
    <xf numFmtId="170" fontId="43" fillId="0" borderId="0" xfId="0" applyNumberFormat="1" applyFont="1" applyBorder="1" applyAlignment="1">
      <alignment horizontal="left"/>
    </xf>
    <xf numFmtId="174" fontId="10" fillId="5" borderId="22" xfId="1" applyNumberFormat="1" applyFont="1" applyFill="1" applyBorder="1" applyAlignment="1">
      <alignment horizontal="center" vertical="center" wrapText="1"/>
    </xf>
    <xf numFmtId="174" fontId="10" fillId="5" borderId="20" xfId="1" applyNumberFormat="1" applyFont="1" applyFill="1" applyBorder="1" applyAlignment="1">
      <alignment horizontal="center" vertical="center" wrapText="1"/>
    </xf>
    <xf numFmtId="173" fontId="10" fillId="5" borderId="2" xfId="0" applyNumberFormat="1" applyFont="1" applyFill="1" applyBorder="1" applyAlignment="1">
      <alignment horizontal="center" vertical="center"/>
    </xf>
    <xf numFmtId="173" fontId="10" fillId="5" borderId="35" xfId="0" applyNumberFormat="1" applyFont="1" applyFill="1" applyBorder="1" applyAlignment="1">
      <alignment horizontal="center" vertical="center"/>
    </xf>
    <xf numFmtId="173" fontId="10" fillId="5" borderId="13" xfId="0" applyNumberFormat="1" applyFont="1" applyFill="1" applyBorder="1" applyAlignment="1">
      <alignment horizontal="center" vertical="center"/>
    </xf>
    <xf numFmtId="173" fontId="10" fillId="5" borderId="14" xfId="0" applyNumberFormat="1" applyFont="1" applyFill="1" applyBorder="1" applyAlignment="1">
      <alignment horizontal="center" vertical="center"/>
    </xf>
    <xf numFmtId="0" fontId="10" fillId="5" borderId="19" xfId="0" applyFont="1" applyFill="1" applyBorder="1" applyAlignment="1">
      <alignment horizontal="center" vertical="center"/>
    </xf>
    <xf numFmtId="0" fontId="10" fillId="5" borderId="22" xfId="0" applyFont="1" applyFill="1" applyBorder="1" applyAlignment="1">
      <alignment horizontal="center" vertical="center"/>
    </xf>
    <xf numFmtId="173" fontId="10" fillId="5" borderId="17" xfId="0" applyNumberFormat="1" applyFont="1" applyFill="1" applyBorder="1" applyAlignment="1">
      <alignment horizontal="center" vertical="center"/>
    </xf>
    <xf numFmtId="174" fontId="10" fillId="5" borderId="19" xfId="1" applyNumberFormat="1" applyFont="1" applyFill="1" applyBorder="1" applyAlignment="1">
      <alignment horizontal="center" vertical="center"/>
    </xf>
    <xf numFmtId="174" fontId="10" fillId="5" borderId="22" xfId="1" applyNumberFormat="1" applyFont="1" applyFill="1" applyBorder="1" applyAlignment="1">
      <alignment horizontal="center" vertical="center"/>
    </xf>
    <xf numFmtId="174" fontId="10" fillId="5" borderId="17" xfId="1" applyNumberFormat="1" applyFont="1" applyFill="1" applyBorder="1" applyAlignment="1">
      <alignment horizontal="center"/>
    </xf>
    <xf numFmtId="174" fontId="10" fillId="5" borderId="1" xfId="1" applyNumberFormat="1" applyFont="1" applyFill="1" applyBorder="1" applyAlignment="1">
      <alignment horizontal="center"/>
    </xf>
    <xf numFmtId="174" fontId="10" fillId="5" borderId="19" xfId="1" applyNumberFormat="1" applyFont="1" applyFill="1" applyBorder="1" applyAlignment="1">
      <alignment horizontal="center"/>
    </xf>
    <xf numFmtId="0" fontId="10" fillId="5" borderId="20" xfId="0" applyFont="1" applyFill="1" applyBorder="1" applyAlignment="1">
      <alignment horizontal="center" vertical="center"/>
    </xf>
    <xf numFmtId="174" fontId="10" fillId="5" borderId="18" xfId="1" applyNumberFormat="1" applyFont="1" applyFill="1" applyBorder="1" applyAlignment="1">
      <alignment horizontal="center"/>
    </xf>
    <xf numFmtId="174" fontId="10" fillId="5" borderId="20" xfId="1" applyNumberFormat="1" applyFont="1" applyFill="1" applyBorder="1" applyAlignment="1">
      <alignment horizontal="center" vertical="center"/>
    </xf>
    <xf numFmtId="173" fontId="10" fillId="5" borderId="22" xfId="0" applyNumberFormat="1" applyFont="1" applyFill="1" applyBorder="1" applyAlignment="1">
      <alignment horizontal="center" vertical="center"/>
    </xf>
    <xf numFmtId="173" fontId="10" fillId="5" borderId="20" xfId="0" applyNumberFormat="1" applyFont="1" applyFill="1" applyBorder="1" applyAlignment="1">
      <alignment horizontal="center" vertical="center"/>
    </xf>
    <xf numFmtId="174" fontId="10" fillId="5" borderId="6" xfId="1" applyNumberFormat="1" applyFont="1" applyFill="1" applyBorder="1" applyAlignment="1">
      <alignment horizontal="center"/>
    </xf>
    <xf numFmtId="174" fontId="9" fillId="6" borderId="6" xfId="1" quotePrefix="1" applyNumberFormat="1" applyFont="1" applyFill="1" applyBorder="1" applyAlignment="1">
      <alignment horizontal="center"/>
    </xf>
    <xf numFmtId="0" fontId="10" fillId="5" borderId="23" xfId="0" applyFont="1" applyFill="1" applyBorder="1" applyAlignment="1">
      <alignment horizontal="center" vertical="center"/>
    </xf>
    <xf numFmtId="174" fontId="10" fillId="5" borderId="2" xfId="1" applyNumberFormat="1" applyFont="1" applyFill="1" applyBorder="1" applyAlignment="1">
      <alignment horizontal="center" vertical="center"/>
    </xf>
    <xf numFmtId="174" fontId="10" fillId="5" borderId="23" xfId="1" applyNumberFormat="1" applyFont="1" applyFill="1" applyBorder="1" applyAlignment="1">
      <alignment horizontal="center" vertical="center"/>
    </xf>
    <xf numFmtId="174" fontId="10" fillId="5" borderId="15" xfId="1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173" fontId="10" fillId="5" borderId="23" xfId="0" applyNumberFormat="1" applyFont="1" applyFill="1" applyBorder="1" applyAlignment="1">
      <alignment horizontal="center" vertical="center"/>
    </xf>
    <xf numFmtId="174" fontId="9" fillId="6" borderId="39" xfId="1" quotePrefix="1" applyNumberFormat="1" applyFont="1" applyFill="1" applyBorder="1" applyAlignment="1">
      <alignment horizontal="center"/>
    </xf>
    <xf numFmtId="174" fontId="9" fillId="6" borderId="9" xfId="1" quotePrefix="1" applyNumberFormat="1" applyFont="1" applyFill="1" applyBorder="1" applyAlignment="1">
      <alignment horizontal="center"/>
    </xf>
    <xf numFmtId="174" fontId="9" fillId="6" borderId="47" xfId="1" quotePrefix="1" applyNumberFormat="1" applyFont="1" applyFill="1" applyBorder="1" applyAlignment="1">
      <alignment horizontal="center"/>
    </xf>
    <xf numFmtId="174" fontId="9" fillId="0" borderId="6" xfId="1" applyNumberFormat="1" applyFont="1" applyBorder="1" applyAlignment="1">
      <alignment horizontal="center"/>
    </xf>
    <xf numFmtId="174" fontId="9" fillId="6" borderId="0" xfId="1" applyNumberFormat="1" applyFont="1" applyFill="1" applyAlignment="1">
      <alignment horizontal="center"/>
    </xf>
    <xf numFmtId="0" fontId="10" fillId="33" borderId="19" xfId="0" applyFont="1" applyFill="1" applyBorder="1" applyAlignment="1">
      <alignment horizontal="center"/>
    </xf>
    <xf numFmtId="41" fontId="10" fillId="33" borderId="19" xfId="2" applyFont="1" applyFill="1" applyBorder="1" applyAlignment="1">
      <alignment horizontal="center"/>
    </xf>
    <xf numFmtId="0" fontId="44" fillId="0" borderId="17" xfId="0" applyFont="1" applyBorder="1" applyAlignment="1"/>
    <xf numFmtId="43" fontId="43" fillId="0" borderId="17" xfId="1" applyFont="1" applyBorder="1" applyAlignment="1"/>
    <xf numFmtId="0" fontId="52" fillId="0" borderId="0" xfId="0" applyFont="1" applyAlignment="1">
      <alignment horizontal="center"/>
    </xf>
    <xf numFmtId="0" fontId="52" fillId="0" borderId="0" xfId="0" applyFont="1"/>
    <xf numFmtId="174" fontId="52" fillId="0" borderId="0" xfId="1" applyNumberFormat="1" applyFont="1"/>
    <xf numFmtId="167" fontId="9" fillId="0" borderId="0" xfId="0" applyNumberFormat="1" applyFont="1" applyBorder="1"/>
    <xf numFmtId="0" fontId="46" fillId="33" borderId="0" xfId="0" applyFont="1" applyFill="1"/>
    <xf numFmtId="0" fontId="43" fillId="33" borderId="0" xfId="0" applyFont="1" applyFill="1"/>
    <xf numFmtId="41" fontId="43" fillId="0" borderId="0" xfId="2" applyFont="1" applyBorder="1" applyAlignment="1">
      <alignment horizontal="center"/>
    </xf>
    <xf numFmtId="41" fontId="43" fillId="0" borderId="0" xfId="2" applyFont="1"/>
    <xf numFmtId="41" fontId="46" fillId="0" borderId="0" xfId="2" applyFont="1" applyAlignment="1">
      <alignment horizontal="center"/>
    </xf>
    <xf numFmtId="41" fontId="46" fillId="0" borderId="14" xfId="2" applyFont="1" applyBorder="1" applyAlignment="1">
      <alignment horizontal="center"/>
    </xf>
    <xf numFmtId="41" fontId="43" fillId="6" borderId="0" xfId="2" applyFont="1" applyFill="1" applyBorder="1"/>
    <xf numFmtId="41" fontId="42" fillId="0" borderId="1" xfId="3" applyFont="1" applyBorder="1" applyAlignment="1">
      <alignment horizontal="center" vertical="center"/>
    </xf>
    <xf numFmtId="41" fontId="42" fillId="0" borderId="18" xfId="3" applyFont="1" applyBorder="1" applyAlignment="1">
      <alignment horizontal="center" vertical="center"/>
    </xf>
    <xf numFmtId="184" fontId="42" fillId="0" borderId="1" xfId="0" applyNumberFormat="1" applyFont="1" applyBorder="1" applyAlignment="1">
      <alignment horizontal="center" vertical="center"/>
    </xf>
    <xf numFmtId="184" fontId="42" fillId="0" borderId="18" xfId="0" applyNumberFormat="1" applyFont="1" applyBorder="1" applyAlignment="1">
      <alignment horizontal="center" vertical="center"/>
    </xf>
    <xf numFmtId="0" fontId="53" fillId="0" borderId="17" xfId="0" applyFont="1" applyBorder="1" applyAlignment="1">
      <alignment horizontal="left" vertical="center"/>
    </xf>
    <xf numFmtId="0" fontId="53" fillId="0" borderId="1" xfId="0" applyFont="1" applyBorder="1" applyAlignment="1">
      <alignment horizontal="left" vertical="center"/>
    </xf>
    <xf numFmtId="0" fontId="53" fillId="0" borderId="18" xfId="0" applyFont="1" applyBorder="1" applyAlignment="1">
      <alignment horizontal="left" vertical="center"/>
    </xf>
  </cellXfs>
  <cellStyles count="134">
    <cellStyle name="_L1000B_1_Review Sistem-130109_BAHAN REVIEW Q1 Th 2009 ADM KARET-FINAL-" xfId="29"/>
    <cellStyle name="_L1000B_1_Review Sistem-130109_BAHAN REVIEW Q1 Th 2009 ADM KARET-FINAL- 2" xfId="30"/>
    <cellStyle name="20% - Accent1 2" xfId="31"/>
    <cellStyle name="20% - Accent2 2" xfId="32"/>
    <cellStyle name="20% - Accent3 2" xfId="33"/>
    <cellStyle name="20% - Accent4 2" xfId="34"/>
    <cellStyle name="20% - Accent5 2" xfId="35"/>
    <cellStyle name="20% - Accent6 2" xfId="36"/>
    <cellStyle name="40% - Accent1 2" xfId="37"/>
    <cellStyle name="40% - Accent2 2" xfId="38"/>
    <cellStyle name="40% - Accent3 2" xfId="39"/>
    <cellStyle name="40% - Accent4 2" xfId="40"/>
    <cellStyle name="40% - Accent5 2" xfId="41"/>
    <cellStyle name="40% - Accent6 2" xfId="42"/>
    <cellStyle name="60% - Accent1 2" xfId="43"/>
    <cellStyle name="60% - Accent2 2" xfId="44"/>
    <cellStyle name="60% - Accent3 2" xfId="45"/>
    <cellStyle name="60% - Accent4 2" xfId="46"/>
    <cellStyle name="60% - Accent5 2" xfId="47"/>
    <cellStyle name="60% - Accent6 2" xfId="48"/>
    <cellStyle name="Accent1 2" xfId="49"/>
    <cellStyle name="Accent2 2" xfId="50"/>
    <cellStyle name="Accent3 2" xfId="51"/>
    <cellStyle name="Accent4 2" xfId="52"/>
    <cellStyle name="Accent5 2" xfId="53"/>
    <cellStyle name="Accent6 2" xfId="54"/>
    <cellStyle name="Bad 2" xfId="55"/>
    <cellStyle name="Calculation 2" xfId="56"/>
    <cellStyle name="Check Cell 2" xfId="57"/>
    <cellStyle name="Comma" xfId="1" builtinId="3"/>
    <cellStyle name="Comma [0]" xfId="2" builtinId="6"/>
    <cellStyle name="Comma [0] 2" xfId="3"/>
    <cellStyle name="Comma [0] 2 2" xfId="27"/>
    <cellStyle name="Comma [0] 2 3" xfId="58"/>
    <cellStyle name="Comma [0] 2 4" xfId="59"/>
    <cellStyle name="Comma [0] 2 5" xfId="60"/>
    <cellStyle name="Comma [0] 3" xfId="4"/>
    <cellStyle name="Comma [0] 3 2" xfId="61"/>
    <cellStyle name="Comma [0] 3_Budget _2012 Planning and Infra Budget_Draft2_3okt-to be used draft 1" xfId="62"/>
    <cellStyle name="Comma [0] 4" xfId="5"/>
    <cellStyle name="Comma [0] 4 2" xfId="63"/>
    <cellStyle name="Comma [0] 4 2 2" xfId="64"/>
    <cellStyle name="Comma [0] 5" xfId="25"/>
    <cellStyle name="Comma [0] 6" xfId="65"/>
    <cellStyle name="Comma [0] 7" xfId="66"/>
    <cellStyle name="Comma [0] 8 2" xfId="6"/>
    <cellStyle name="Comma 10" xfId="67"/>
    <cellStyle name="Comma 11" xfId="68"/>
    <cellStyle name="Comma 12" xfId="69"/>
    <cellStyle name="Comma 13" xfId="70"/>
    <cellStyle name="Comma 14" xfId="71"/>
    <cellStyle name="Comma 15" xfId="72"/>
    <cellStyle name="Comma 16" xfId="73"/>
    <cellStyle name="Comma 17" xfId="74"/>
    <cellStyle name="Comma 18" xfId="75"/>
    <cellStyle name="Comma 19" xfId="76"/>
    <cellStyle name="Comma 2" xfId="7"/>
    <cellStyle name="Comma 2 2" xfId="77"/>
    <cellStyle name="Comma 2 2 2" xfId="78"/>
    <cellStyle name="Comma 2 2_Budget _2012 Planning and Infra Budget_Draft2_3okt-to be used draft 1" xfId="79"/>
    <cellStyle name="Comma 2 3" xfId="28"/>
    <cellStyle name="Comma 2 3 2" xfId="80"/>
    <cellStyle name="Comma 2 4" xfId="81"/>
    <cellStyle name="Comma 2_Budget _2012 Planning and Infra Budget_Draft2_3okt-to be used draft 1" xfId="82"/>
    <cellStyle name="Comma 20" xfId="83"/>
    <cellStyle name="Comma 21" xfId="84"/>
    <cellStyle name="Comma 22" xfId="85"/>
    <cellStyle name="Comma 23" xfId="86"/>
    <cellStyle name="Comma 3" xfId="87"/>
    <cellStyle name="Comma 3 2" xfId="88"/>
    <cellStyle name="Comma 3 3" xfId="89"/>
    <cellStyle name="Comma 3 4" xfId="90"/>
    <cellStyle name="Comma 3 5" xfId="91"/>
    <cellStyle name="Comma 3 6" xfId="92"/>
    <cellStyle name="Comma 3 7" xfId="93"/>
    <cellStyle name="Comma 3_Budget _2012 Planning and Infra Budget_Draft2_3okt-to be used draft 1" xfId="94"/>
    <cellStyle name="Comma 4" xfId="95"/>
    <cellStyle name="Comma 5" xfId="96"/>
    <cellStyle name="Comma 6" xfId="97"/>
    <cellStyle name="Comma 7" xfId="98"/>
    <cellStyle name="Comma 8" xfId="99"/>
    <cellStyle name="Comma 8 2" xfId="8"/>
    <cellStyle name="Comma 9" xfId="100"/>
    <cellStyle name="Currency [0] 2" xfId="9"/>
    <cellStyle name="Currency [0] 3" xfId="101"/>
    <cellStyle name="Currency 2" xfId="102"/>
    <cellStyle name="Excel Built-in Comma [0]" xfId="103"/>
    <cellStyle name="Excel Built-in Normal" xfId="104"/>
    <cellStyle name="Excel Built-in Normal 1" xfId="105"/>
    <cellStyle name="Excel Built-in Normal 2" xfId="106"/>
    <cellStyle name="Excel Built-in Normal 3" xfId="107"/>
    <cellStyle name="Excel Built-in Normal_Budget FSS 2011 RABU 17 OCT2010_PT" xfId="108"/>
    <cellStyle name="Good 2" xfId="109"/>
    <cellStyle name="Input 2" xfId="110"/>
    <cellStyle name="Neutral 2" xfId="111"/>
    <cellStyle name="Normal" xfId="0" builtinId="0"/>
    <cellStyle name="Normal - Style1" xfId="112"/>
    <cellStyle name="Normal 10" xfId="113"/>
    <cellStyle name="Normal 11" xfId="114"/>
    <cellStyle name="Normal 12" xfId="115"/>
    <cellStyle name="Normal 12 2" xfId="10"/>
    <cellStyle name="Normal 12 2 2" xfId="11"/>
    <cellStyle name="Normal 2" xfId="12"/>
    <cellStyle name="Normal 2 2" xfId="13"/>
    <cellStyle name="Normal 2 2 2 5" xfId="116"/>
    <cellStyle name="Normal 2 3" xfId="14"/>
    <cellStyle name="Normal 2 4" xfId="117"/>
    <cellStyle name="Normal 2 6" xfId="118"/>
    <cellStyle name="Normal 2_2013_Template_MPP_SectionName_SRL_20121013" xfId="119"/>
    <cellStyle name="Normal 3" xfId="15"/>
    <cellStyle name="Normal 3 2" xfId="120"/>
    <cellStyle name="Normal 3_2013_Template_MPP_SectionName_SRL_20121013" xfId="121"/>
    <cellStyle name="Normal 4" xfId="16"/>
    <cellStyle name="Normal 4 2" xfId="122"/>
    <cellStyle name="Normal 4 3 2" xfId="17"/>
    <cellStyle name="Normal 5" xfId="24"/>
    <cellStyle name="Normal 5 2" xfId="123"/>
    <cellStyle name="Normal 6" xfId="124"/>
    <cellStyle name="Normal 7" xfId="125"/>
    <cellStyle name="Normal 8" xfId="126"/>
    <cellStyle name="Normal 9" xfId="127"/>
    <cellStyle name="Normal 9 2" xfId="128"/>
    <cellStyle name="Note 2" xfId="129"/>
    <cellStyle name="Output 2" xfId="130"/>
    <cellStyle name="Percent" xfId="133" builtinId="5"/>
    <cellStyle name="Percent 2" xfId="18"/>
    <cellStyle name="Percent 3" xfId="26"/>
    <cellStyle name="Percent 7" xfId="19"/>
    <cellStyle name="Percent 8" xfId="20"/>
    <cellStyle name="Style 1" xfId="131"/>
    <cellStyle name="Yellow" xfId="132"/>
    <cellStyle name="백분율 2" xfId="21"/>
    <cellStyle name="쉼표 [0] 2" xfId="22"/>
    <cellStyle name="통화 [0] 2" xfId="23"/>
  </cellStyles>
  <dxfs count="133"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RD/Slip%20Bayangan%20Hauling/1.21%20Des-20%20Jan%2021/Data%20Lama/a.%20Data%20Survey%20KMO/a.6.%20Data%20Pendukung/a.6.v.%20Data%20Info%20KMO%20svy/OB%20Distance%202012%20v1_sv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i-fp1-snk\pccteam\Documents%20and%20Settings\tmurphy\Local%20Settings\Temporary%20Internet%20Files\OLK8B\Cost%20Code%20Cha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ASUS\Desktop\Data%20BMJ\Master%20Data\Produksi\Hauling\2018\COAL%20HAULING%2021%20JUNI%20S.D.%2020%20JULI%202018\Master%20Data\Produksi\Hauling\2018\COAL%20HAULING%2021%20JANUARI%202018%20S.D.%2020%20FEBRUARI%202018\FORMAT%20LAMA\MASTER%20FORM%20REKAP%20HAULING%20OK%20&amp;%20REKAP%20TARGE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ormat%20Baru%20Nop%2018\Hauling\LAMPIRAN%20BA%20BMJ%20Coal%20Hauling%2021%20Okt%20-%2020%20Nop%202018%20SHAR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HRD/Slip%20Bayangan%20Hauling/1.21%20Des-20%20Jan%2021/Format%20Baru%20Nop%2018/Hauling/LAMPIRAN%20BA%20BMJ%20Coal%20Hauling%2021%20Okt%20-%2020%20Nop%202018%20SHAR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ASUS\Desktop\Data%20Lama\a.%20Data%20Survey%20KMO\a.6.%20Data%20Pendukung\a.6.v.%20Data%20Info%20KMO%20svy\OB%20Distance%202012%20v1_svy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a.%20Data%20Survey%20KMO/a.6.%20Data%20Pendukung/a.6.v.%20Data%20Info%20KMO%20svy/OB%20Distance%202012%20v1_svy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i-fp1-snk\pccteam\513387%20SENAKIN%20MINE%20PROJECT\1.0%20FINANCIAL%20REPORTS%20-%20COST%20CONTROL\2.0%20MONTHLY%20COST%20REPORT\MONTHLY%20REPORT%20FY5\Cost%20Code%20Graph%20April%2005%20(30.04.05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HRD/Slip%20Bayangan%20Hauling/1.21%20Des-20%20Jan%2021/1.%20Absensi%20Hauling_21%20Sept%20-%2020%20Okt%20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2.PAYROLL/1Absensi%2021%20Des_20%20-20%20Jan_21/1.Absensi%20Hauling%2021%20Des-20%20Jan%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D_SBS"/>
      <sheetName val="OBD_BSS"/>
      <sheetName val="List"/>
      <sheetName val="Print"/>
      <sheetName val="DATE"/>
      <sheetName val="Data"/>
    </sheetNames>
    <sheetDataSet>
      <sheetData sheetId="0"/>
      <sheetData sheetId="1"/>
      <sheetData sheetId="2">
        <row r="2">
          <cell r="B2" t="str">
            <v>Tidak Produsksi</v>
          </cell>
          <cell r="F2" t="str">
            <v>Tidak Produksi</v>
          </cell>
        </row>
        <row r="3">
          <cell r="F3" t="str">
            <v>EX-21</v>
          </cell>
        </row>
        <row r="4">
          <cell r="F4" t="str">
            <v>EX-22</v>
          </cell>
        </row>
        <row r="5">
          <cell r="F5" t="str">
            <v>EX-23</v>
          </cell>
        </row>
        <row r="6">
          <cell r="F6" t="str">
            <v>EX-25</v>
          </cell>
        </row>
        <row r="7">
          <cell r="F7" t="str">
            <v>EX-28</v>
          </cell>
        </row>
        <row r="8">
          <cell r="F8" t="str">
            <v>EX-30</v>
          </cell>
        </row>
        <row r="9">
          <cell r="F9" t="str">
            <v>EX-31</v>
          </cell>
        </row>
        <row r="10">
          <cell r="F10" t="str">
            <v>EX-41</v>
          </cell>
        </row>
        <row r="11">
          <cell r="F11" t="str">
            <v>EX-45</v>
          </cell>
        </row>
        <row r="12">
          <cell r="F12" t="str">
            <v>EX-46</v>
          </cell>
        </row>
        <row r="13">
          <cell r="F13" t="str">
            <v>EX-47</v>
          </cell>
        </row>
        <row r="14">
          <cell r="F14" t="str">
            <v>EX-48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DGER"/>
      <sheetName val="JDE"/>
      <sheetName val="Data"/>
      <sheetName val="Chart"/>
      <sheetName val=" "/>
      <sheetName val="AIBrand"/>
    </sheetNames>
    <sheetDataSet>
      <sheetData sheetId="0" refreshError="1"/>
      <sheetData sheetId="1" refreshError="1"/>
      <sheetData sheetId="2" refreshError="1">
        <row r="3">
          <cell r="E3">
            <v>37438</v>
          </cell>
          <cell r="F3">
            <v>37469</v>
          </cell>
          <cell r="G3">
            <v>37500</v>
          </cell>
          <cell r="H3">
            <v>37530</v>
          </cell>
          <cell r="I3">
            <v>37561</v>
          </cell>
          <cell r="J3">
            <v>37591</v>
          </cell>
          <cell r="K3">
            <v>37622</v>
          </cell>
          <cell r="L3">
            <v>37653</v>
          </cell>
          <cell r="M3">
            <v>37681</v>
          </cell>
          <cell r="N3">
            <v>37712</v>
          </cell>
          <cell r="O3">
            <v>37742</v>
          </cell>
          <cell r="P3">
            <v>37773</v>
          </cell>
          <cell r="Q3">
            <v>37803</v>
          </cell>
          <cell r="R3">
            <v>37834</v>
          </cell>
          <cell r="S3">
            <v>37865</v>
          </cell>
          <cell r="T3">
            <v>37895</v>
          </cell>
          <cell r="U3">
            <v>37926</v>
          </cell>
          <cell r="V3">
            <v>37956</v>
          </cell>
          <cell r="W3">
            <v>37987</v>
          </cell>
          <cell r="X3">
            <v>38018</v>
          </cell>
          <cell r="Y3">
            <v>38047</v>
          </cell>
          <cell r="Z3">
            <v>38078</v>
          </cell>
          <cell r="AA3">
            <v>38108</v>
          </cell>
          <cell r="AB3">
            <v>38139</v>
          </cell>
          <cell r="AC3">
            <v>38169</v>
          </cell>
          <cell r="AD3">
            <v>38200</v>
          </cell>
          <cell r="AE3">
            <v>38231</v>
          </cell>
          <cell r="AF3">
            <v>38261</v>
          </cell>
          <cell r="AG3">
            <v>38292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grafik harian"/>
      <sheetName val="grafik2"/>
      <sheetName val="RESUME"/>
      <sheetName val="Rekapan Hauling"/>
      <sheetName val="HINO260JD"/>
      <sheetName val="HINO260TI"/>
      <sheetName val="IVECO TRAKKER 440"/>
      <sheetName val="NISSAN QUESTER CGE 370"/>
      <sheetName val="TARGET VS REALISASI"/>
      <sheetName val="REKAP PER UNIT"/>
      <sheetName val="ritase unit"/>
      <sheetName val="estimasi unit"/>
      <sheetName val="update target"/>
      <sheetName val="RESUME UNIT ALL"/>
      <sheetName val="TARGET VS REALISASI MANUAL"/>
      <sheetName val="REKAP PER UNIT MANUAL"/>
      <sheetName val="estimasi unit manual"/>
      <sheetName val="update target manual"/>
      <sheetName val="LOST TARGET"/>
      <sheetName val="Sheet1"/>
      <sheetName val="TIMESHEET"/>
    </sheetNames>
    <sheetDataSet>
      <sheetData sheetId="0" refreshError="1">
        <row r="2">
          <cell r="B2" t="str">
            <v>BMJ 001</v>
          </cell>
          <cell r="C2" t="str">
            <v>FM260JD</v>
          </cell>
          <cell r="D2" t="str">
            <v>HINO</v>
          </cell>
          <cell r="E2" t="str">
            <v>002BMJ</v>
          </cell>
          <cell r="F2" t="str">
            <v>BRAND NEW</v>
          </cell>
        </row>
        <row r="3">
          <cell r="B3" t="str">
            <v>BMJ 002</v>
          </cell>
          <cell r="C3" t="str">
            <v>FM260JD</v>
          </cell>
          <cell r="D3" t="str">
            <v>HINO</v>
          </cell>
          <cell r="E3" t="str">
            <v>002BMJ</v>
          </cell>
          <cell r="F3" t="str">
            <v>BRAND NEW</v>
          </cell>
        </row>
        <row r="4">
          <cell r="B4" t="str">
            <v>BMJ 003</v>
          </cell>
          <cell r="C4" t="str">
            <v>FM260JD</v>
          </cell>
          <cell r="D4" t="str">
            <v>HINO</v>
          </cell>
          <cell r="E4" t="str">
            <v>001BMJ</v>
          </cell>
          <cell r="F4" t="str">
            <v>BRAND NEW</v>
          </cell>
        </row>
        <row r="5">
          <cell r="B5" t="str">
            <v>BMJ 004</v>
          </cell>
          <cell r="C5" t="str">
            <v>FM260JD</v>
          </cell>
          <cell r="D5" t="str">
            <v>HINO</v>
          </cell>
          <cell r="E5" t="str">
            <v>001BMJ</v>
          </cell>
          <cell r="F5" t="str">
            <v>BRAND NEW</v>
          </cell>
        </row>
        <row r="6">
          <cell r="B6" t="str">
            <v>BMJ 006</v>
          </cell>
          <cell r="C6" t="str">
            <v>FM260TI</v>
          </cell>
          <cell r="D6" t="str">
            <v>HINO</v>
          </cell>
          <cell r="E6" t="str">
            <v>003BMJ</v>
          </cell>
          <cell r="F6" t="str">
            <v>SECONDHAND</v>
          </cell>
        </row>
        <row r="7">
          <cell r="B7" t="str">
            <v>BMJ 007</v>
          </cell>
          <cell r="C7" t="str">
            <v>FM260TI</v>
          </cell>
          <cell r="D7" t="str">
            <v>HINO</v>
          </cell>
          <cell r="E7" t="str">
            <v>003BMJ</v>
          </cell>
          <cell r="F7" t="str">
            <v>SECONDHAND</v>
          </cell>
        </row>
        <row r="8">
          <cell r="B8" t="str">
            <v>BMJ 008</v>
          </cell>
          <cell r="C8" t="str">
            <v>FM260TI</v>
          </cell>
          <cell r="D8" t="str">
            <v>HINO</v>
          </cell>
          <cell r="E8" t="str">
            <v>003BMJ</v>
          </cell>
          <cell r="F8" t="str">
            <v>SECONDHAND</v>
          </cell>
        </row>
        <row r="9">
          <cell r="B9" t="str">
            <v>BMJ 009</v>
          </cell>
          <cell r="C9" t="str">
            <v>FM260TI</v>
          </cell>
          <cell r="D9" t="str">
            <v>HINO</v>
          </cell>
          <cell r="E9" t="str">
            <v>003BMJ</v>
          </cell>
          <cell r="F9" t="str">
            <v>SECONDHAND</v>
          </cell>
        </row>
        <row r="10">
          <cell r="B10" t="str">
            <v>BMJ 010</v>
          </cell>
          <cell r="C10" t="str">
            <v>FM260TI</v>
          </cell>
          <cell r="D10" t="str">
            <v>HINO</v>
          </cell>
          <cell r="E10" t="str">
            <v>003BMJ</v>
          </cell>
          <cell r="F10" t="str">
            <v>SECONDHAND</v>
          </cell>
        </row>
        <row r="11">
          <cell r="B11" t="str">
            <v>BMJ 011</v>
          </cell>
          <cell r="C11" t="str">
            <v>FM260TI</v>
          </cell>
          <cell r="D11" t="str">
            <v>HINO</v>
          </cell>
          <cell r="E11" t="str">
            <v>003BMJ</v>
          </cell>
          <cell r="F11" t="str">
            <v>SECONDHAND</v>
          </cell>
        </row>
        <row r="12">
          <cell r="B12" t="str">
            <v>BMJ 012</v>
          </cell>
          <cell r="C12" t="str">
            <v>FM260TI</v>
          </cell>
          <cell r="D12" t="str">
            <v>HINO</v>
          </cell>
          <cell r="E12" t="str">
            <v>003BMJ</v>
          </cell>
          <cell r="F12" t="str">
            <v>SECONDHAND</v>
          </cell>
        </row>
        <row r="13">
          <cell r="B13" t="str">
            <v>BMJ 017</v>
          </cell>
          <cell r="C13" t="str">
            <v>FM320TI</v>
          </cell>
          <cell r="D13" t="str">
            <v>HINO</v>
          </cell>
          <cell r="E13" t="str">
            <v>004BMJ</v>
          </cell>
          <cell r="F13" t="str">
            <v>SECONDHAND</v>
          </cell>
        </row>
        <row r="14">
          <cell r="B14" t="str">
            <v>BMJ 018</v>
          </cell>
          <cell r="C14" t="str">
            <v>FM320TI</v>
          </cell>
          <cell r="D14" t="str">
            <v>HINO</v>
          </cell>
          <cell r="E14" t="str">
            <v>004BMJ</v>
          </cell>
          <cell r="F14" t="str">
            <v>SECONDHAND</v>
          </cell>
        </row>
        <row r="15">
          <cell r="B15" t="str">
            <v>BMJ 019</v>
          </cell>
          <cell r="C15" t="str">
            <v>FM320TI</v>
          </cell>
          <cell r="D15" t="str">
            <v>HINO</v>
          </cell>
          <cell r="E15" t="str">
            <v>004BMJ</v>
          </cell>
          <cell r="F15" t="str">
            <v>SECONDHAND</v>
          </cell>
        </row>
        <row r="16">
          <cell r="B16" t="str">
            <v>BMJ 020</v>
          </cell>
          <cell r="C16" t="str">
            <v>FM320TI</v>
          </cell>
          <cell r="D16" t="str">
            <v>HINO</v>
          </cell>
          <cell r="E16" t="str">
            <v>004BMJ</v>
          </cell>
          <cell r="F16" t="str">
            <v>SECONDHAND</v>
          </cell>
        </row>
        <row r="17">
          <cell r="B17" t="str">
            <v>BMJ 021</v>
          </cell>
          <cell r="C17" t="str">
            <v>FM260JD</v>
          </cell>
          <cell r="D17" t="str">
            <v>HINO</v>
          </cell>
          <cell r="E17" t="str">
            <v>002BMJ</v>
          </cell>
          <cell r="F17" t="str">
            <v>BRAND NEW</v>
          </cell>
        </row>
        <row r="18">
          <cell r="B18" t="str">
            <v>BMJ 022</v>
          </cell>
          <cell r="C18" t="str">
            <v>FM260JD</v>
          </cell>
          <cell r="D18" t="str">
            <v>HINO</v>
          </cell>
          <cell r="E18" t="str">
            <v>002BMJ</v>
          </cell>
          <cell r="F18" t="str">
            <v>BRAND NEW</v>
          </cell>
        </row>
        <row r="19">
          <cell r="B19" t="str">
            <v>BMJ 023</v>
          </cell>
          <cell r="C19" t="str">
            <v>FM260JD</v>
          </cell>
          <cell r="D19" t="str">
            <v>HINO</v>
          </cell>
          <cell r="E19" t="str">
            <v>001BMJ</v>
          </cell>
          <cell r="F19" t="str">
            <v>BRAND NEW</v>
          </cell>
        </row>
        <row r="20">
          <cell r="B20" t="str">
            <v>BMJ 024</v>
          </cell>
          <cell r="C20" t="str">
            <v>FM260JD</v>
          </cell>
          <cell r="D20" t="str">
            <v>HINO</v>
          </cell>
          <cell r="E20" t="str">
            <v>001BMJ</v>
          </cell>
          <cell r="F20" t="str">
            <v>BRAND NEW</v>
          </cell>
        </row>
        <row r="21">
          <cell r="B21" t="str">
            <v>BMJ 025</v>
          </cell>
          <cell r="C21" t="str">
            <v>FM260JD</v>
          </cell>
          <cell r="D21" t="str">
            <v>HINO</v>
          </cell>
          <cell r="E21" t="str">
            <v>002BMJ</v>
          </cell>
          <cell r="F21" t="str">
            <v>BRAND NEW</v>
          </cell>
        </row>
        <row r="22">
          <cell r="B22" t="str">
            <v>BMJ 026</v>
          </cell>
          <cell r="C22" t="str">
            <v>FM260JD</v>
          </cell>
          <cell r="D22" t="str">
            <v>HINO</v>
          </cell>
          <cell r="E22" t="str">
            <v>002BMJ</v>
          </cell>
          <cell r="F22" t="str">
            <v>BRAND NEW</v>
          </cell>
        </row>
        <row r="23">
          <cell r="B23" t="str">
            <v>BMJ 027</v>
          </cell>
          <cell r="C23" t="str">
            <v>FM260JD</v>
          </cell>
          <cell r="D23" t="str">
            <v>HINO</v>
          </cell>
          <cell r="E23" t="str">
            <v>001BMJ</v>
          </cell>
          <cell r="F23" t="str">
            <v>BRAND NEW</v>
          </cell>
        </row>
        <row r="24">
          <cell r="B24" t="str">
            <v>BMJ 028</v>
          </cell>
          <cell r="C24" t="str">
            <v>FM260JD</v>
          </cell>
          <cell r="D24" t="str">
            <v>HINO</v>
          </cell>
          <cell r="E24" t="str">
            <v>001BMJ</v>
          </cell>
          <cell r="F24" t="str">
            <v>BRAND NEW</v>
          </cell>
        </row>
        <row r="25">
          <cell r="B25" t="str">
            <v>BMJ 029</v>
          </cell>
          <cell r="C25" t="str">
            <v>FM260JD</v>
          </cell>
          <cell r="D25" t="str">
            <v>HINO</v>
          </cell>
          <cell r="E25" t="str">
            <v>002BMJ</v>
          </cell>
          <cell r="F25" t="str">
            <v>BRAND NEW</v>
          </cell>
        </row>
        <row r="26">
          <cell r="B26" t="str">
            <v>BMJ 031</v>
          </cell>
          <cell r="C26" t="str">
            <v>FM260JD</v>
          </cell>
          <cell r="D26" t="str">
            <v>HINO</v>
          </cell>
          <cell r="E26" t="str">
            <v>001BMJ</v>
          </cell>
          <cell r="F26" t="str">
            <v>BRAND NEW</v>
          </cell>
        </row>
        <row r="27">
          <cell r="B27" t="str">
            <v>BMJ 032</v>
          </cell>
          <cell r="C27" t="str">
            <v>FM260JD</v>
          </cell>
          <cell r="D27" t="str">
            <v>HINO</v>
          </cell>
          <cell r="E27" t="str">
            <v>001BMJ</v>
          </cell>
          <cell r="F27" t="str">
            <v>BRAND NEW</v>
          </cell>
        </row>
        <row r="28">
          <cell r="B28" t="str">
            <v>BMJ 033</v>
          </cell>
          <cell r="C28" t="str">
            <v>TRAKKER440</v>
          </cell>
          <cell r="D28" t="str">
            <v>IVECO</v>
          </cell>
          <cell r="E28" t="str">
            <v>002BMJ</v>
          </cell>
          <cell r="F28" t="str">
            <v>SECONDHAND</v>
          </cell>
        </row>
        <row r="29">
          <cell r="B29" t="str">
            <v>BMJ 034</v>
          </cell>
          <cell r="C29" t="str">
            <v>TRAKKER440</v>
          </cell>
          <cell r="D29" t="str">
            <v>IVECO</v>
          </cell>
          <cell r="E29" t="str">
            <v>002BMJ</v>
          </cell>
          <cell r="F29" t="str">
            <v>SECONDHAND</v>
          </cell>
        </row>
        <row r="30">
          <cell r="B30" t="str">
            <v>BMJ 035</v>
          </cell>
          <cell r="C30" t="str">
            <v>TRAKKER440</v>
          </cell>
          <cell r="D30" t="str">
            <v>IVECO</v>
          </cell>
          <cell r="E30" t="str">
            <v>002BMJ</v>
          </cell>
          <cell r="F30" t="str">
            <v>SECONDHAND</v>
          </cell>
        </row>
        <row r="31">
          <cell r="B31" t="str">
            <v>BMJ 036</v>
          </cell>
          <cell r="C31" t="str">
            <v>TRAKKER440</v>
          </cell>
          <cell r="D31" t="str">
            <v>IVECO</v>
          </cell>
          <cell r="E31" t="str">
            <v>002BMJ</v>
          </cell>
          <cell r="F31" t="str">
            <v>SECONDHAND</v>
          </cell>
        </row>
        <row r="32">
          <cell r="B32" t="str">
            <v>BMJ 037</v>
          </cell>
          <cell r="C32" t="str">
            <v>TRAKKER440</v>
          </cell>
          <cell r="D32" t="str">
            <v>IVECO</v>
          </cell>
          <cell r="E32" t="str">
            <v>002BMJ</v>
          </cell>
          <cell r="F32" t="str">
            <v>SECONDHAND</v>
          </cell>
        </row>
        <row r="33">
          <cell r="B33" t="str">
            <v>BMJ 038</v>
          </cell>
          <cell r="C33" t="str">
            <v>QUESTER CGE370</v>
          </cell>
          <cell r="D33" t="str">
            <v>NISSAN</v>
          </cell>
          <cell r="E33" t="str">
            <v>005BMJ</v>
          </cell>
          <cell r="F33" t="str">
            <v>BRAND NEW</v>
          </cell>
        </row>
        <row r="34">
          <cell r="B34" t="str">
            <v>BMJ 039</v>
          </cell>
          <cell r="C34" t="str">
            <v>QUESTER CGE370</v>
          </cell>
          <cell r="D34" t="str">
            <v>NISSAN</v>
          </cell>
          <cell r="E34" t="str">
            <v>005BMJ</v>
          </cell>
          <cell r="F34" t="str">
            <v>BRAND NEW</v>
          </cell>
        </row>
        <row r="35">
          <cell r="B35" t="str">
            <v>BMJ 040</v>
          </cell>
          <cell r="C35" t="str">
            <v>QUESTER CGE370</v>
          </cell>
          <cell r="D35" t="str">
            <v>NISSAN</v>
          </cell>
          <cell r="E35" t="str">
            <v>005BMJ</v>
          </cell>
          <cell r="F35" t="str">
            <v>BRAND NEW</v>
          </cell>
        </row>
        <row r="36">
          <cell r="B36" t="str">
            <v>BMJ 041</v>
          </cell>
          <cell r="C36" t="str">
            <v>QUESTER CGE370</v>
          </cell>
          <cell r="D36" t="str">
            <v>NISSAN</v>
          </cell>
          <cell r="E36" t="str">
            <v>005BMJ</v>
          </cell>
          <cell r="F36" t="str">
            <v>BRAND NEW</v>
          </cell>
        </row>
        <row r="37">
          <cell r="B37" t="str">
            <v>BMJ 042</v>
          </cell>
          <cell r="C37" t="str">
            <v>QUESTER CGE370</v>
          </cell>
          <cell r="D37" t="str">
            <v>NISSAN</v>
          </cell>
          <cell r="E37" t="str">
            <v>005BMJ</v>
          </cell>
          <cell r="F37" t="str">
            <v>BRAND NEW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ance"/>
      <sheetName val="DB"/>
      <sheetName val="Rekap Hauling"/>
      <sheetName val="BMJ 001"/>
      <sheetName val="Rekap Hauling (2)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ance"/>
      <sheetName val="DB"/>
      <sheetName val="Rekap Hauling"/>
      <sheetName val="BMJ 001"/>
      <sheetName val="Rekap Hauling (2)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D_SBS"/>
      <sheetName val="OBD_BSS"/>
      <sheetName val="List"/>
      <sheetName val="Print"/>
      <sheetName val="DATE"/>
      <sheetName val="Data"/>
    </sheetNames>
    <sheetDataSet>
      <sheetData sheetId="0"/>
      <sheetData sheetId="1"/>
      <sheetData sheetId="2">
        <row r="2">
          <cell r="B2" t="str">
            <v>Tidak Produsksi</v>
          </cell>
          <cell r="C2" t="str">
            <v>I</v>
          </cell>
          <cell r="D2" t="str">
            <v>OB</v>
          </cell>
          <cell r="E2" t="str">
            <v>OPD 1A</v>
          </cell>
          <cell r="F2" t="str">
            <v>Tidak Produksi</v>
          </cell>
          <cell r="G2" t="str">
            <v>Tidak Produksi</v>
          </cell>
          <cell r="H2">
            <v>25</v>
          </cell>
          <cell r="I2" t="str">
            <v>No. 05/01/BA-OBD/TSMP-SVY/PKN-SBS/KMO/05/2012</v>
          </cell>
          <cell r="J2" t="str">
            <v>No. 05/01/BA-OBD/TSMP-SVY/PKN-BSS/KMO/05/2012</v>
          </cell>
        </row>
        <row r="3">
          <cell r="B3" t="str">
            <v>0_0</v>
          </cell>
          <cell r="C3" t="str">
            <v>II</v>
          </cell>
          <cell r="D3" t="str">
            <v>Bulk Clay</v>
          </cell>
          <cell r="E3" t="str">
            <v>OPD 1B</v>
          </cell>
          <cell r="F3" t="str">
            <v>EX-21</v>
          </cell>
          <cell r="G3" t="str">
            <v>X-114</v>
          </cell>
          <cell r="H3">
            <v>50</v>
          </cell>
          <cell r="I3" t="str">
            <v>No. 05/02/BA-OBD/TSMP-SVY/PKN-SBS/KMO/05/2012</v>
          </cell>
          <cell r="J3" t="str">
            <v>No. 05/02/BA-OBD/TSMP-SVY/PKN-BSS/KMO/05/2012</v>
          </cell>
        </row>
        <row r="4">
          <cell r="B4" t="str">
            <v>0_01</v>
          </cell>
          <cell r="D4" t="str">
            <v>Soil</v>
          </cell>
          <cell r="E4" t="str">
            <v>OPD 2A</v>
          </cell>
          <cell r="F4" t="str">
            <v>EX-22</v>
          </cell>
          <cell r="G4" t="str">
            <v>X-115</v>
          </cell>
          <cell r="H4">
            <v>75</v>
          </cell>
          <cell r="I4" t="str">
            <v>No. 05/03/BA-OBD/TSMP-SVY/PKN-SBS/KMO/05/2012</v>
          </cell>
          <cell r="J4" t="str">
            <v>No. 05/03/BA-OBD/TSMP-SVY/PKN-BSS/KMO/05/2012</v>
          </cell>
        </row>
        <row r="5">
          <cell r="B5" t="str">
            <v>0_03</v>
          </cell>
          <cell r="D5" t="str">
            <v>Soil Lumpur</v>
          </cell>
          <cell r="E5" t="str">
            <v>OPD 2B</v>
          </cell>
          <cell r="F5" t="str">
            <v>EX-23</v>
          </cell>
          <cell r="G5" t="str">
            <v>X-116</v>
          </cell>
          <cell r="H5">
            <v>100</v>
          </cell>
          <cell r="I5" t="str">
            <v>No. 05/04/BA-OBD/TSMP-SVY/PKN-SBS/KMO/05/2012</v>
          </cell>
          <cell r="J5" t="str">
            <v>No. 05/04/BA-OBD/TSMP-SVY/PKN-BSS/KMO/06/2012</v>
          </cell>
        </row>
        <row r="6">
          <cell r="B6" t="str">
            <v>0_04</v>
          </cell>
          <cell r="D6" t="str">
            <v>Parting</v>
          </cell>
          <cell r="E6" t="str">
            <v>OPD 2D</v>
          </cell>
          <cell r="F6" t="str">
            <v>EX-25</v>
          </cell>
          <cell r="G6" t="str">
            <v>X-117</v>
          </cell>
          <cell r="H6">
            <v>125</v>
          </cell>
          <cell r="I6" t="str">
            <v>No. 06/05/BA-OBD/TSMP-SVY/PKN-SBS/KMO/06/2012</v>
          </cell>
          <cell r="J6" t="str">
            <v>No. 06/05/BA-OBD/TSMP-SVY/PKN-BSS/KMO/06/2012</v>
          </cell>
        </row>
        <row r="7">
          <cell r="B7" t="str">
            <v>0_05</v>
          </cell>
          <cell r="D7" t="str">
            <v>Spoil</v>
          </cell>
          <cell r="E7" t="str">
            <v>OPD 3A</v>
          </cell>
          <cell r="F7" t="str">
            <v>EX-28</v>
          </cell>
          <cell r="G7" t="str">
            <v>X-118</v>
          </cell>
          <cell r="H7">
            <v>150</v>
          </cell>
          <cell r="I7" t="str">
            <v>No. 06/06/BA-OBD/TSMP-SVY/PKN-SBS/KMO/06/2012</v>
          </cell>
          <cell r="J7" t="str">
            <v>No. 06/06/BA-OBD/TSMP-SVY/PKN-BSS/KMO/06/2012</v>
          </cell>
        </row>
        <row r="8">
          <cell r="B8" t="str">
            <v>0_06</v>
          </cell>
          <cell r="E8" t="str">
            <v>OPD 3B</v>
          </cell>
          <cell r="F8" t="str">
            <v>EX-30</v>
          </cell>
          <cell r="G8" t="str">
            <v>X-119</v>
          </cell>
          <cell r="H8">
            <v>175</v>
          </cell>
          <cell r="I8" t="str">
            <v>No. 07/07/BA-OBD/TSMP-SVY/PKN-SBS/KMO/07/2012</v>
          </cell>
          <cell r="J8" t="str">
            <v>No. 07/07/BA-OBD/TSMP-SVY/PKN-BSS/KMO/07/2012</v>
          </cell>
        </row>
        <row r="9">
          <cell r="B9" t="str">
            <v>0_07</v>
          </cell>
          <cell r="E9" t="str">
            <v>OPD 3C</v>
          </cell>
          <cell r="F9" t="str">
            <v>EX-31</v>
          </cell>
          <cell r="G9" t="str">
            <v>X-120</v>
          </cell>
          <cell r="H9">
            <v>200</v>
          </cell>
          <cell r="I9" t="str">
            <v>No. 07/08/BA-OBD/TSMP-SVY/PKN-SBS/KMO/07/2012</v>
          </cell>
          <cell r="J9" t="str">
            <v>No. 07/08/BA-OBD/TSMP-SVY/PKN-BSS/KMO/07/2012</v>
          </cell>
        </row>
        <row r="10">
          <cell r="B10" t="str">
            <v>0_08</v>
          </cell>
          <cell r="E10" t="str">
            <v>OPD 5A</v>
          </cell>
          <cell r="F10" t="str">
            <v>EX-41</v>
          </cell>
          <cell r="H10">
            <v>225</v>
          </cell>
          <cell r="I10" t="str">
            <v>No. 07/09/BA-OBD/TSMP-SVY/PKN-SBS/KMO/07/2012</v>
          </cell>
          <cell r="J10" t="str">
            <v>No. 07/09/BA-OBD/TSMP-SVY/PKN-BSS/KMO/07/2012</v>
          </cell>
        </row>
        <row r="11">
          <cell r="B11" t="str">
            <v>0_09</v>
          </cell>
          <cell r="E11" t="str">
            <v>OPD 5B</v>
          </cell>
          <cell r="F11" t="str">
            <v>EX-45</v>
          </cell>
          <cell r="H11">
            <v>250</v>
          </cell>
          <cell r="I11" t="str">
            <v>No. 07/10/BA-OBD/TSMP-SVY/PKN-SBS/KMO/07/2012</v>
          </cell>
          <cell r="J11" t="str">
            <v>No. 07/10/BA-OBD/TSMP-SVY/PKN-BSS/KMO/07/2012</v>
          </cell>
        </row>
        <row r="12">
          <cell r="B12" t="str">
            <v>0_10</v>
          </cell>
          <cell r="E12" t="str">
            <v>OPD 6</v>
          </cell>
          <cell r="F12" t="str">
            <v>EX-46</v>
          </cell>
          <cell r="H12">
            <v>275</v>
          </cell>
          <cell r="I12" t="str">
            <v>No. 07/11/BA-OBD/TSMP-SVY/PKN-SBS/KMO/07/2012</v>
          </cell>
          <cell r="J12" t="str">
            <v>No. 07/11/BA-OBD/TSMP-SVY/PKN-BSS/KMO/07/2012</v>
          </cell>
        </row>
        <row r="13">
          <cell r="B13" t="str">
            <v>0_11</v>
          </cell>
          <cell r="E13" t="str">
            <v>OPD 7</v>
          </cell>
          <cell r="F13" t="str">
            <v>EX-47</v>
          </cell>
          <cell r="H13">
            <v>300</v>
          </cell>
          <cell r="I13" t="str">
            <v>No. 07/12/BA-OBD/TSMP-SVY/PKN-SBS/KMO/07/2012</v>
          </cell>
          <cell r="J13" t="str">
            <v>No. 07/12/BA-OBD/TSMP-SVY/PKN-BSS/KMO/07/2012</v>
          </cell>
        </row>
        <row r="14">
          <cell r="B14" t="str">
            <v>0_12</v>
          </cell>
          <cell r="E14" t="str">
            <v>IPD</v>
          </cell>
          <cell r="F14" t="str">
            <v>EX-48</v>
          </cell>
          <cell r="H14">
            <v>325</v>
          </cell>
          <cell r="I14" t="str">
            <v>No. 08/01/BA-OBD/TSMP-SVY/PKN-SBS/KMO/08/2012</v>
          </cell>
          <cell r="J14" t="str">
            <v>No. 07/13/BA-OBD/TSMP-SVY/PKN-BSS/KMO/07/2012</v>
          </cell>
        </row>
        <row r="15">
          <cell r="B15" t="str">
            <v>0_13</v>
          </cell>
          <cell r="E15" t="str">
            <v>OPD</v>
          </cell>
          <cell r="H15">
            <v>350</v>
          </cell>
          <cell r="I15" t="str">
            <v>No. 08/02/BA-OBD/TSMP-SVY/PKN-SBS/KMO/08/2012</v>
          </cell>
          <cell r="J15" t="str">
            <v>No. 07/14/BA-OBD/TSMP-SVY/PKN-BSS/KMO/07/2012</v>
          </cell>
        </row>
        <row r="16">
          <cell r="B16" t="str">
            <v>0_14</v>
          </cell>
          <cell r="H16">
            <v>375</v>
          </cell>
          <cell r="I16" t="str">
            <v>No. 08/03/BA-OBD/TSMP-SVY/PKN-SBS/KMO/08/2012</v>
          </cell>
          <cell r="J16" t="str">
            <v>No. 08/01/BA-OBD/TSMP-SVY/PKN-BSS/KMO/08/2012</v>
          </cell>
        </row>
        <row r="17">
          <cell r="B17" t="str">
            <v>0_15</v>
          </cell>
          <cell r="H17">
            <v>400</v>
          </cell>
          <cell r="I17" t="str">
            <v>No. 08/04/BA-OBD/TSMP-SVY/PKN-SBS/KMO/08/2012</v>
          </cell>
          <cell r="J17" t="str">
            <v>No. 08/02/BA-OBD/TSMP-SVY/PKN-BSS/KMO/08/2012</v>
          </cell>
        </row>
        <row r="18">
          <cell r="B18" t="str">
            <v>0_16</v>
          </cell>
          <cell r="H18">
            <v>425</v>
          </cell>
          <cell r="I18" t="str">
            <v>No. 08/05/BA-OBD/TSMP-SVY/PKN-SBS/KMO/08/2012</v>
          </cell>
          <cell r="J18" t="str">
            <v>No. 08/03/BA-OBD/TSMP-SVY/PKN-BSS/KMO/08/2012</v>
          </cell>
        </row>
        <row r="19">
          <cell r="B19" t="str">
            <v>0_17</v>
          </cell>
          <cell r="H19">
            <v>450</v>
          </cell>
          <cell r="I19" t="str">
            <v>No. 08/06/BA-OBD/TSMP-SVY/PKN-SBS/KMO/08/2012</v>
          </cell>
          <cell r="J19" t="str">
            <v>No. 08/04/BA-OBD/TSMP-SVY/PKN-BSS/KMO/08/2012</v>
          </cell>
        </row>
        <row r="20">
          <cell r="B20" t="str">
            <v>0_18</v>
          </cell>
          <cell r="H20">
            <v>475</v>
          </cell>
          <cell r="I20" t="str">
            <v>No. 08/07/BA-OBD/TSMP-SVY/PKN-SBS/KMO/08/2012</v>
          </cell>
          <cell r="J20" t="str">
            <v>No. 08/05/BA-OBD/TSMP-SVY/PKN-BSS/KMO/08/2012</v>
          </cell>
        </row>
        <row r="21">
          <cell r="B21" t="str">
            <v>0_19</v>
          </cell>
          <cell r="H21">
            <v>500</v>
          </cell>
          <cell r="I21" t="str">
            <v>No. 08/08/BA-OBD/TSMP-SVY/PKN-SBS/KMO/08/2012</v>
          </cell>
          <cell r="J21" t="str">
            <v>No. 08/06/BA-OBD/TSMP-SVY/PKN-BSS/KMO/08/2012</v>
          </cell>
        </row>
        <row r="22">
          <cell r="B22" t="str">
            <v>0_2</v>
          </cell>
          <cell r="H22">
            <v>525</v>
          </cell>
          <cell r="I22" t="str">
            <v>No. 08/09/BA-OBD/TSMP-SVY/PKN-SBS/KMO/08/2012</v>
          </cell>
          <cell r="J22" t="str">
            <v>No. 08/07/BA-OBD/TSMP-SVY/PKN-BSS/KMO/08/2012</v>
          </cell>
        </row>
        <row r="23">
          <cell r="B23" t="str">
            <v>0_20</v>
          </cell>
          <cell r="H23">
            <v>550</v>
          </cell>
          <cell r="I23" t="str">
            <v>No. 08/10/BA-OBD/TSMP-SVY/PKN-SBS/KMO/08/2012</v>
          </cell>
          <cell r="J23" t="str">
            <v>No. 08/08/BA-OBD/TSMP-SVY/PKN-BSS/KMO/08/2012</v>
          </cell>
        </row>
        <row r="24">
          <cell r="B24" t="str">
            <v>0_21</v>
          </cell>
          <cell r="H24">
            <v>575</v>
          </cell>
          <cell r="I24" t="str">
            <v>No. //BA-OBD/TSMP-SVY/PKN-SBS/KMO//</v>
          </cell>
          <cell r="J24" t="str">
            <v>No. //BA-OBD/TSMP-SVY/PKN-BSS/KMO//</v>
          </cell>
        </row>
        <row r="25">
          <cell r="B25" t="str">
            <v>0_22</v>
          </cell>
          <cell r="H25">
            <v>600</v>
          </cell>
          <cell r="I25" t="str">
            <v>No. //BA-OBD/TSMP-SVY/PKN-SBS/KMO//</v>
          </cell>
          <cell r="J25" t="str">
            <v>No. //BA-OBD/TSMP-SVY/PKN-BSS/KMO//</v>
          </cell>
        </row>
        <row r="26">
          <cell r="B26" t="str">
            <v>0_23</v>
          </cell>
          <cell r="H26">
            <v>625</v>
          </cell>
          <cell r="I26" t="str">
            <v>No. //BA-OBD/TSMP-SVY/PKN-SBS/KMO//</v>
          </cell>
          <cell r="J26" t="str">
            <v>No. //BA-OBD/TSMP-SVY/PKN-BSS/KMO//</v>
          </cell>
        </row>
        <row r="27">
          <cell r="B27" t="str">
            <v>0_24</v>
          </cell>
          <cell r="H27">
            <v>650</v>
          </cell>
          <cell r="I27" t="str">
            <v>No. //BA-OBD/TSMP-SVY/PKN-SBS/KMO//</v>
          </cell>
          <cell r="J27" t="str">
            <v>No. //BA-OBD/TSMP-SVY/PKN-BSS/KMO//</v>
          </cell>
        </row>
        <row r="28">
          <cell r="B28" t="str">
            <v>0_25</v>
          </cell>
          <cell r="H28">
            <v>675</v>
          </cell>
          <cell r="I28" t="str">
            <v>No. //BA-OBD/TSMP-SVY/PKN-SBS/KMO//</v>
          </cell>
          <cell r="J28" t="str">
            <v>No. //BA-OBD/TSMP-SVY/PKN-BSS/KMO//</v>
          </cell>
        </row>
        <row r="29">
          <cell r="B29" t="str">
            <v>0_26</v>
          </cell>
          <cell r="H29">
            <v>700</v>
          </cell>
          <cell r="I29" t="str">
            <v>No. //BA-OBD/TSMP-SVY/PKN-SBS/KMO//</v>
          </cell>
        </row>
        <row r="30">
          <cell r="B30" t="str">
            <v>0_27</v>
          </cell>
          <cell r="H30">
            <v>725</v>
          </cell>
        </row>
        <row r="31">
          <cell r="B31" t="str">
            <v>0_28</v>
          </cell>
          <cell r="H31">
            <v>750</v>
          </cell>
        </row>
        <row r="32">
          <cell r="B32" t="str">
            <v>0_29</v>
          </cell>
          <cell r="H32">
            <v>775</v>
          </cell>
        </row>
        <row r="33">
          <cell r="B33" t="str">
            <v>0_30</v>
          </cell>
          <cell r="H33">
            <v>800</v>
          </cell>
        </row>
        <row r="34">
          <cell r="B34" t="str">
            <v>0_31</v>
          </cell>
          <cell r="H34">
            <v>825</v>
          </cell>
        </row>
        <row r="35">
          <cell r="B35" t="str">
            <v>0_32</v>
          </cell>
          <cell r="H35">
            <v>850</v>
          </cell>
        </row>
        <row r="36">
          <cell r="B36" t="str">
            <v>0_33</v>
          </cell>
          <cell r="H36">
            <v>875</v>
          </cell>
        </row>
        <row r="37">
          <cell r="B37" t="str">
            <v>0_34</v>
          </cell>
          <cell r="H37">
            <v>900</v>
          </cell>
        </row>
        <row r="38">
          <cell r="B38" t="str">
            <v>0_35</v>
          </cell>
          <cell r="H38">
            <v>925</v>
          </cell>
        </row>
        <row r="39">
          <cell r="B39" t="str">
            <v>0_36</v>
          </cell>
          <cell r="H39">
            <v>950</v>
          </cell>
        </row>
        <row r="40">
          <cell r="B40" t="str">
            <v>0_37</v>
          </cell>
          <cell r="H40">
            <v>975</v>
          </cell>
        </row>
        <row r="41">
          <cell r="B41" t="str">
            <v>0_38</v>
          </cell>
          <cell r="H41">
            <v>1000</v>
          </cell>
        </row>
        <row r="42">
          <cell r="B42" t="str">
            <v>0_39</v>
          </cell>
          <cell r="H42">
            <v>1025</v>
          </cell>
        </row>
        <row r="43">
          <cell r="B43" t="str">
            <v>0_40</v>
          </cell>
          <cell r="H43">
            <v>1050</v>
          </cell>
        </row>
        <row r="44">
          <cell r="B44" t="str">
            <v>0_41</v>
          </cell>
          <cell r="H44">
            <v>1075</v>
          </cell>
        </row>
        <row r="45">
          <cell r="B45" t="str">
            <v>0_42</v>
          </cell>
          <cell r="H45">
            <v>1100</v>
          </cell>
        </row>
        <row r="46">
          <cell r="B46" t="str">
            <v>0_A</v>
          </cell>
          <cell r="H46">
            <v>1125</v>
          </cell>
        </row>
        <row r="47">
          <cell r="B47" t="str">
            <v>0_B</v>
          </cell>
          <cell r="H47">
            <v>1150</v>
          </cell>
        </row>
        <row r="48">
          <cell r="B48" t="str">
            <v>0_C</v>
          </cell>
          <cell r="H48">
            <v>1175</v>
          </cell>
        </row>
        <row r="49">
          <cell r="B49" t="str">
            <v>0_D</v>
          </cell>
          <cell r="H49">
            <v>1200</v>
          </cell>
        </row>
        <row r="50">
          <cell r="B50" t="str">
            <v>0_E</v>
          </cell>
          <cell r="H50">
            <v>1225</v>
          </cell>
        </row>
        <row r="51">
          <cell r="B51" t="str">
            <v>0_F</v>
          </cell>
          <cell r="H51">
            <v>1250</v>
          </cell>
        </row>
        <row r="52">
          <cell r="B52" t="str">
            <v>0_G</v>
          </cell>
          <cell r="H52">
            <v>1275</v>
          </cell>
        </row>
        <row r="53">
          <cell r="B53" t="str">
            <v>0_H</v>
          </cell>
          <cell r="H53">
            <v>1300</v>
          </cell>
        </row>
        <row r="54">
          <cell r="B54" t="str">
            <v>0_I</v>
          </cell>
          <cell r="H54">
            <v>1325</v>
          </cell>
        </row>
        <row r="55">
          <cell r="B55" t="str">
            <v>0_J</v>
          </cell>
          <cell r="H55">
            <v>1350</v>
          </cell>
        </row>
        <row r="56">
          <cell r="B56" t="str">
            <v>0_K</v>
          </cell>
          <cell r="H56">
            <v>1375</v>
          </cell>
        </row>
        <row r="57">
          <cell r="B57" t="str">
            <v>0_L</v>
          </cell>
          <cell r="H57">
            <v>1400</v>
          </cell>
        </row>
        <row r="58">
          <cell r="B58" t="str">
            <v>0_M</v>
          </cell>
          <cell r="H58">
            <v>1425</v>
          </cell>
        </row>
        <row r="59">
          <cell r="B59" t="str">
            <v>0_N</v>
          </cell>
          <cell r="H59">
            <v>1450</v>
          </cell>
        </row>
        <row r="60">
          <cell r="B60" t="str">
            <v>0_O</v>
          </cell>
          <cell r="H60">
            <v>1475</v>
          </cell>
        </row>
        <row r="61">
          <cell r="B61" t="str">
            <v>0_p</v>
          </cell>
          <cell r="H61">
            <v>1500</v>
          </cell>
        </row>
        <row r="62">
          <cell r="B62" t="str">
            <v>0_Q</v>
          </cell>
          <cell r="H62">
            <v>1525</v>
          </cell>
        </row>
        <row r="63">
          <cell r="B63" t="str">
            <v>0_R</v>
          </cell>
          <cell r="H63">
            <v>1550</v>
          </cell>
        </row>
        <row r="64">
          <cell r="B64" t="str">
            <v>1_0</v>
          </cell>
          <cell r="H64">
            <v>1575</v>
          </cell>
        </row>
        <row r="65">
          <cell r="B65" t="str">
            <v>1_03</v>
          </cell>
          <cell r="H65">
            <v>1600</v>
          </cell>
        </row>
        <row r="66">
          <cell r="B66" t="str">
            <v>1_04</v>
          </cell>
          <cell r="H66">
            <v>1625</v>
          </cell>
        </row>
        <row r="67">
          <cell r="B67" t="str">
            <v>1_05</v>
          </cell>
          <cell r="H67">
            <v>1650</v>
          </cell>
        </row>
        <row r="68">
          <cell r="B68" t="str">
            <v>1_06</v>
          </cell>
          <cell r="H68">
            <v>1675</v>
          </cell>
        </row>
        <row r="69">
          <cell r="B69" t="str">
            <v>1_07</v>
          </cell>
          <cell r="H69">
            <v>1700</v>
          </cell>
        </row>
        <row r="70">
          <cell r="B70" t="str">
            <v>1_08</v>
          </cell>
          <cell r="H70">
            <v>1725</v>
          </cell>
        </row>
        <row r="71">
          <cell r="B71" t="str">
            <v>1_09</v>
          </cell>
          <cell r="H71">
            <v>1750</v>
          </cell>
        </row>
        <row r="72">
          <cell r="B72" t="str">
            <v>1_1</v>
          </cell>
          <cell r="H72">
            <v>1775</v>
          </cell>
        </row>
        <row r="73">
          <cell r="B73" t="str">
            <v>1_10</v>
          </cell>
          <cell r="H73">
            <v>1800</v>
          </cell>
        </row>
        <row r="74">
          <cell r="B74" t="str">
            <v>1_11</v>
          </cell>
          <cell r="H74">
            <v>1825</v>
          </cell>
        </row>
        <row r="75">
          <cell r="B75" t="str">
            <v>1_12</v>
          </cell>
          <cell r="H75">
            <v>1850</v>
          </cell>
        </row>
        <row r="76">
          <cell r="B76" t="str">
            <v>1_13</v>
          </cell>
          <cell r="H76">
            <v>1875</v>
          </cell>
        </row>
        <row r="77">
          <cell r="B77" t="str">
            <v>1_14</v>
          </cell>
          <cell r="H77">
            <v>1900</v>
          </cell>
        </row>
        <row r="78">
          <cell r="B78" t="str">
            <v>1_15</v>
          </cell>
          <cell r="H78">
            <v>1925</v>
          </cell>
        </row>
        <row r="79">
          <cell r="B79" t="str">
            <v>1_16</v>
          </cell>
          <cell r="H79">
            <v>1950</v>
          </cell>
        </row>
        <row r="80">
          <cell r="B80" t="str">
            <v>1_17</v>
          </cell>
          <cell r="H80">
            <v>1975</v>
          </cell>
        </row>
        <row r="81">
          <cell r="B81" t="str">
            <v>1_18</v>
          </cell>
          <cell r="H81">
            <v>2000</v>
          </cell>
        </row>
        <row r="82">
          <cell r="B82" t="str">
            <v>1_19</v>
          </cell>
          <cell r="H82">
            <v>2025</v>
          </cell>
        </row>
        <row r="83">
          <cell r="B83" t="str">
            <v>1_2</v>
          </cell>
          <cell r="H83">
            <v>2050</v>
          </cell>
        </row>
        <row r="84">
          <cell r="B84" t="str">
            <v>1_20</v>
          </cell>
          <cell r="H84">
            <v>2075</v>
          </cell>
        </row>
        <row r="85">
          <cell r="B85" t="str">
            <v>1_21</v>
          </cell>
          <cell r="H85">
            <v>2100</v>
          </cell>
        </row>
        <row r="86">
          <cell r="B86" t="str">
            <v>1_22</v>
          </cell>
          <cell r="H86">
            <v>2125</v>
          </cell>
        </row>
        <row r="87">
          <cell r="B87" t="str">
            <v>1_23</v>
          </cell>
        </row>
        <row r="88">
          <cell r="B88" t="str">
            <v>1_24</v>
          </cell>
        </row>
        <row r="89">
          <cell r="B89" t="str">
            <v>1_25</v>
          </cell>
        </row>
        <row r="90">
          <cell r="B90" t="str">
            <v>1_26</v>
          </cell>
        </row>
        <row r="91">
          <cell r="B91" t="str">
            <v>1_27</v>
          </cell>
        </row>
        <row r="92">
          <cell r="B92" t="str">
            <v>1_28</v>
          </cell>
        </row>
        <row r="93">
          <cell r="B93" t="str">
            <v>1_29</v>
          </cell>
        </row>
        <row r="94">
          <cell r="B94" t="str">
            <v>1_30</v>
          </cell>
        </row>
        <row r="95">
          <cell r="B95" t="str">
            <v>1_31</v>
          </cell>
        </row>
        <row r="96">
          <cell r="B96" t="str">
            <v>1_32</v>
          </cell>
        </row>
        <row r="97">
          <cell r="B97" t="str">
            <v>1_33</v>
          </cell>
        </row>
        <row r="98">
          <cell r="B98" t="str">
            <v>1_34</v>
          </cell>
        </row>
        <row r="99">
          <cell r="B99" t="str">
            <v>1_35</v>
          </cell>
        </row>
        <row r="100">
          <cell r="B100" t="str">
            <v>1_36</v>
          </cell>
        </row>
        <row r="101">
          <cell r="B101" t="str">
            <v>1_37</v>
          </cell>
        </row>
        <row r="102">
          <cell r="B102" t="str">
            <v>1_38</v>
          </cell>
        </row>
        <row r="103">
          <cell r="B103" t="str">
            <v>1_39</v>
          </cell>
        </row>
        <row r="104">
          <cell r="B104" t="str">
            <v>1_40</v>
          </cell>
        </row>
        <row r="105">
          <cell r="B105" t="str">
            <v>1_41</v>
          </cell>
        </row>
        <row r="106">
          <cell r="B106" t="str">
            <v>1_42</v>
          </cell>
        </row>
        <row r="107">
          <cell r="B107" t="str">
            <v>1_A</v>
          </cell>
        </row>
        <row r="108">
          <cell r="B108" t="str">
            <v>1_B</v>
          </cell>
        </row>
        <row r="109">
          <cell r="B109" t="str">
            <v>1_C</v>
          </cell>
        </row>
        <row r="110">
          <cell r="B110" t="str">
            <v>1_D</v>
          </cell>
        </row>
        <row r="111">
          <cell r="B111" t="str">
            <v>1_E</v>
          </cell>
        </row>
        <row r="112">
          <cell r="B112" t="str">
            <v>1_F</v>
          </cell>
        </row>
        <row r="113">
          <cell r="B113" t="str">
            <v>1_G</v>
          </cell>
        </row>
        <row r="114">
          <cell r="B114" t="str">
            <v>1_H</v>
          </cell>
        </row>
        <row r="115">
          <cell r="B115" t="str">
            <v>1_I</v>
          </cell>
        </row>
        <row r="116">
          <cell r="B116" t="str">
            <v>1_J</v>
          </cell>
        </row>
        <row r="117">
          <cell r="B117" t="str">
            <v>1_K</v>
          </cell>
        </row>
        <row r="118">
          <cell r="B118" t="str">
            <v>1_L</v>
          </cell>
        </row>
        <row r="119">
          <cell r="B119" t="str">
            <v>1_M</v>
          </cell>
        </row>
        <row r="120">
          <cell r="B120" t="str">
            <v>1_N</v>
          </cell>
        </row>
        <row r="121">
          <cell r="B121" t="str">
            <v>1_O</v>
          </cell>
        </row>
        <row r="122">
          <cell r="B122" t="str">
            <v>1_P</v>
          </cell>
        </row>
        <row r="123">
          <cell r="B123" t="str">
            <v>1_Q</v>
          </cell>
        </row>
        <row r="124">
          <cell r="B124" t="str">
            <v>1_R</v>
          </cell>
        </row>
        <row r="125">
          <cell r="B125" t="str">
            <v>10_00</v>
          </cell>
        </row>
        <row r="126">
          <cell r="B126" t="str">
            <v>10_01</v>
          </cell>
        </row>
        <row r="127">
          <cell r="B127" t="str">
            <v>10_02</v>
          </cell>
        </row>
        <row r="128">
          <cell r="B128" t="str">
            <v>10_03</v>
          </cell>
        </row>
        <row r="129">
          <cell r="B129" t="str">
            <v>10_04</v>
          </cell>
        </row>
        <row r="130">
          <cell r="B130" t="str">
            <v>10_05</v>
          </cell>
        </row>
        <row r="131">
          <cell r="B131" t="str">
            <v>10_06</v>
          </cell>
        </row>
        <row r="132">
          <cell r="B132" t="str">
            <v>10_07</v>
          </cell>
        </row>
        <row r="133">
          <cell r="B133" t="str">
            <v>10_08</v>
          </cell>
        </row>
        <row r="134">
          <cell r="B134" t="str">
            <v>10_09</v>
          </cell>
        </row>
        <row r="135">
          <cell r="B135" t="str">
            <v>10_10</v>
          </cell>
        </row>
        <row r="136">
          <cell r="B136" t="str">
            <v>10_11</v>
          </cell>
        </row>
        <row r="137">
          <cell r="B137" t="str">
            <v>10_12</v>
          </cell>
        </row>
        <row r="138">
          <cell r="B138" t="str">
            <v>10_13</v>
          </cell>
        </row>
        <row r="139">
          <cell r="B139" t="str">
            <v>10_14</v>
          </cell>
        </row>
        <row r="140">
          <cell r="B140" t="str">
            <v>10_15</v>
          </cell>
        </row>
        <row r="141">
          <cell r="B141" t="str">
            <v>10_16</v>
          </cell>
        </row>
        <row r="142">
          <cell r="B142" t="str">
            <v>10_17</v>
          </cell>
        </row>
        <row r="143">
          <cell r="B143" t="str">
            <v>10_18</v>
          </cell>
        </row>
        <row r="144">
          <cell r="B144" t="str">
            <v>10_19</v>
          </cell>
        </row>
        <row r="145">
          <cell r="B145" t="str">
            <v>10_20</v>
          </cell>
        </row>
        <row r="146">
          <cell r="B146" t="str">
            <v>10_21</v>
          </cell>
        </row>
        <row r="147">
          <cell r="B147" t="str">
            <v>10_22</v>
          </cell>
        </row>
        <row r="148">
          <cell r="B148" t="str">
            <v>10_23</v>
          </cell>
        </row>
        <row r="149">
          <cell r="B149" t="str">
            <v>10_24</v>
          </cell>
        </row>
        <row r="150">
          <cell r="B150" t="str">
            <v>10_25</v>
          </cell>
        </row>
        <row r="151">
          <cell r="B151" t="str">
            <v>10_26</v>
          </cell>
        </row>
        <row r="152">
          <cell r="B152" t="str">
            <v>10_27</v>
          </cell>
        </row>
        <row r="153">
          <cell r="B153" t="str">
            <v>10_28</v>
          </cell>
        </row>
        <row r="154">
          <cell r="B154" t="str">
            <v>10_29</v>
          </cell>
        </row>
        <row r="155">
          <cell r="B155" t="str">
            <v>10_30</v>
          </cell>
        </row>
        <row r="156">
          <cell r="B156" t="str">
            <v>10_31</v>
          </cell>
        </row>
        <row r="157">
          <cell r="B157" t="str">
            <v>10_32</v>
          </cell>
        </row>
        <row r="158">
          <cell r="B158" t="str">
            <v>10_33</v>
          </cell>
        </row>
        <row r="159">
          <cell r="B159" t="str">
            <v>10_34</v>
          </cell>
        </row>
        <row r="160">
          <cell r="B160" t="str">
            <v>10_35</v>
          </cell>
        </row>
        <row r="161">
          <cell r="B161" t="str">
            <v>10_36</v>
          </cell>
        </row>
        <row r="162">
          <cell r="B162" t="str">
            <v>10_37</v>
          </cell>
        </row>
        <row r="163">
          <cell r="B163" t="str">
            <v>10_38</v>
          </cell>
        </row>
        <row r="164">
          <cell r="B164" t="str">
            <v>10_39</v>
          </cell>
        </row>
        <row r="165">
          <cell r="B165" t="str">
            <v>10_40</v>
          </cell>
        </row>
        <row r="166">
          <cell r="B166" t="str">
            <v>10_41</v>
          </cell>
        </row>
        <row r="167">
          <cell r="B167" t="str">
            <v>10_42</v>
          </cell>
        </row>
        <row r="168">
          <cell r="B168" t="str">
            <v>10_A</v>
          </cell>
        </row>
        <row r="169">
          <cell r="B169" t="str">
            <v>10_B</v>
          </cell>
        </row>
        <row r="170">
          <cell r="B170" t="str">
            <v>10_C</v>
          </cell>
        </row>
        <row r="171">
          <cell r="B171" t="str">
            <v>10_D</v>
          </cell>
        </row>
        <row r="172">
          <cell r="B172" t="str">
            <v>10_E</v>
          </cell>
        </row>
        <row r="173">
          <cell r="B173" t="str">
            <v>10_F</v>
          </cell>
        </row>
        <row r="174">
          <cell r="B174" t="str">
            <v>10_G</v>
          </cell>
        </row>
        <row r="175">
          <cell r="B175" t="str">
            <v>10_H</v>
          </cell>
        </row>
        <row r="176">
          <cell r="B176" t="str">
            <v>10_I</v>
          </cell>
        </row>
        <row r="177">
          <cell r="B177" t="str">
            <v>10_J</v>
          </cell>
        </row>
        <row r="178">
          <cell r="B178" t="str">
            <v>10_K</v>
          </cell>
        </row>
        <row r="179">
          <cell r="B179" t="str">
            <v>10_L</v>
          </cell>
        </row>
        <row r="180">
          <cell r="B180" t="str">
            <v>10_M</v>
          </cell>
        </row>
        <row r="181">
          <cell r="B181" t="str">
            <v>10_N</v>
          </cell>
        </row>
        <row r="182">
          <cell r="B182" t="str">
            <v>10_O</v>
          </cell>
        </row>
        <row r="183">
          <cell r="B183" t="str">
            <v>10_P</v>
          </cell>
        </row>
        <row r="184">
          <cell r="B184" t="str">
            <v>10_Q</v>
          </cell>
        </row>
        <row r="185">
          <cell r="B185" t="str">
            <v>10_R</v>
          </cell>
        </row>
        <row r="186">
          <cell r="B186" t="str">
            <v>11_00</v>
          </cell>
        </row>
        <row r="187">
          <cell r="B187" t="str">
            <v>11_01</v>
          </cell>
        </row>
        <row r="188">
          <cell r="B188" t="str">
            <v>11_02</v>
          </cell>
        </row>
        <row r="189">
          <cell r="B189" t="str">
            <v>11_03</v>
          </cell>
        </row>
        <row r="190">
          <cell r="B190" t="str">
            <v>11_04</v>
          </cell>
        </row>
        <row r="191">
          <cell r="B191" t="str">
            <v>11_05</v>
          </cell>
        </row>
        <row r="192">
          <cell r="B192" t="str">
            <v>11_06</v>
          </cell>
        </row>
        <row r="193">
          <cell r="B193" t="str">
            <v>11_07</v>
          </cell>
        </row>
        <row r="194">
          <cell r="B194" t="str">
            <v>11_08</v>
          </cell>
        </row>
        <row r="195">
          <cell r="B195" t="str">
            <v>11_09</v>
          </cell>
        </row>
        <row r="196">
          <cell r="B196" t="str">
            <v>11_10</v>
          </cell>
        </row>
        <row r="197">
          <cell r="B197" t="str">
            <v>11_11</v>
          </cell>
        </row>
        <row r="198">
          <cell r="B198" t="str">
            <v>11_12</v>
          </cell>
        </row>
        <row r="199">
          <cell r="B199" t="str">
            <v>11_13</v>
          </cell>
        </row>
        <row r="200">
          <cell r="B200" t="str">
            <v>11_14</v>
          </cell>
        </row>
        <row r="201">
          <cell r="B201" t="str">
            <v>11_15</v>
          </cell>
        </row>
        <row r="202">
          <cell r="B202" t="str">
            <v>11_16</v>
          </cell>
        </row>
        <row r="203">
          <cell r="B203" t="str">
            <v>11_17</v>
          </cell>
        </row>
        <row r="204">
          <cell r="B204" t="str">
            <v>11_18</v>
          </cell>
        </row>
        <row r="205">
          <cell r="B205" t="str">
            <v>11_19</v>
          </cell>
        </row>
        <row r="206">
          <cell r="B206" t="str">
            <v>11_20</v>
          </cell>
        </row>
        <row r="207">
          <cell r="B207" t="str">
            <v>11_21</v>
          </cell>
        </row>
        <row r="208">
          <cell r="B208" t="str">
            <v>11_22</v>
          </cell>
        </row>
        <row r="209">
          <cell r="B209" t="str">
            <v>11_23</v>
          </cell>
        </row>
        <row r="210">
          <cell r="B210" t="str">
            <v>11_24</v>
          </cell>
        </row>
        <row r="211">
          <cell r="B211" t="str">
            <v>11_25</v>
          </cell>
        </row>
        <row r="212">
          <cell r="B212" t="str">
            <v>11_26</v>
          </cell>
        </row>
        <row r="213">
          <cell r="B213" t="str">
            <v>11_27</v>
          </cell>
        </row>
        <row r="214">
          <cell r="B214" t="str">
            <v>11_28</v>
          </cell>
        </row>
        <row r="215">
          <cell r="B215" t="str">
            <v>11_29</v>
          </cell>
        </row>
        <row r="216">
          <cell r="B216" t="str">
            <v>11_30</v>
          </cell>
        </row>
        <row r="217">
          <cell r="B217" t="str">
            <v>11_31</v>
          </cell>
        </row>
        <row r="218">
          <cell r="B218" t="str">
            <v>11_32</v>
          </cell>
        </row>
        <row r="219">
          <cell r="B219" t="str">
            <v>11_33</v>
          </cell>
        </row>
        <row r="220">
          <cell r="B220" t="str">
            <v>11_34</v>
          </cell>
        </row>
        <row r="221">
          <cell r="B221" t="str">
            <v>11_35</v>
          </cell>
        </row>
        <row r="222">
          <cell r="B222" t="str">
            <v>11_36</v>
          </cell>
        </row>
        <row r="223">
          <cell r="B223" t="str">
            <v>11_37</v>
          </cell>
        </row>
        <row r="224">
          <cell r="B224" t="str">
            <v>11_38</v>
          </cell>
        </row>
        <row r="225">
          <cell r="B225" t="str">
            <v>11_39</v>
          </cell>
        </row>
        <row r="226">
          <cell r="B226" t="str">
            <v>11_40</v>
          </cell>
        </row>
        <row r="227">
          <cell r="B227" t="str">
            <v>11_41</v>
          </cell>
        </row>
        <row r="228">
          <cell r="B228" t="str">
            <v>11_42</v>
          </cell>
        </row>
        <row r="229">
          <cell r="B229" t="str">
            <v>11_A</v>
          </cell>
        </row>
        <row r="230">
          <cell r="B230" t="str">
            <v>11_B</v>
          </cell>
        </row>
        <row r="231">
          <cell r="B231" t="str">
            <v>11_C</v>
          </cell>
        </row>
        <row r="232">
          <cell r="B232" t="str">
            <v>11_D</v>
          </cell>
        </row>
        <row r="233">
          <cell r="B233" t="str">
            <v>11_E</v>
          </cell>
        </row>
        <row r="234">
          <cell r="B234" t="str">
            <v>11_F</v>
          </cell>
        </row>
        <row r="235">
          <cell r="B235" t="str">
            <v>11_G</v>
          </cell>
        </row>
        <row r="236">
          <cell r="B236" t="str">
            <v>11_H</v>
          </cell>
        </row>
        <row r="237">
          <cell r="B237" t="str">
            <v>11_I</v>
          </cell>
        </row>
        <row r="238">
          <cell r="B238" t="str">
            <v>11_J</v>
          </cell>
        </row>
        <row r="239">
          <cell r="B239" t="str">
            <v>11_K</v>
          </cell>
        </row>
        <row r="240">
          <cell r="B240" t="str">
            <v>11_L</v>
          </cell>
        </row>
        <row r="241">
          <cell r="B241" t="str">
            <v>11_M</v>
          </cell>
        </row>
        <row r="242">
          <cell r="B242" t="str">
            <v>11_N</v>
          </cell>
        </row>
        <row r="243">
          <cell r="B243" t="str">
            <v>11_O</v>
          </cell>
        </row>
        <row r="244">
          <cell r="B244" t="str">
            <v>11_P</v>
          </cell>
        </row>
        <row r="245">
          <cell r="B245" t="str">
            <v>11_Q</v>
          </cell>
        </row>
        <row r="246">
          <cell r="B246" t="str">
            <v>11_R</v>
          </cell>
        </row>
        <row r="247">
          <cell r="B247" t="str">
            <v>12_00</v>
          </cell>
        </row>
        <row r="248">
          <cell r="B248" t="str">
            <v>12_01</v>
          </cell>
        </row>
        <row r="249">
          <cell r="B249" t="str">
            <v>12_02</v>
          </cell>
        </row>
        <row r="250">
          <cell r="B250" t="str">
            <v>12_03</v>
          </cell>
        </row>
        <row r="251">
          <cell r="B251" t="str">
            <v>12_04</v>
          </cell>
        </row>
        <row r="252">
          <cell r="B252" t="str">
            <v>12_05</v>
          </cell>
        </row>
        <row r="253">
          <cell r="B253" t="str">
            <v>12_06</v>
          </cell>
        </row>
        <row r="254">
          <cell r="B254" t="str">
            <v>12_07</v>
          </cell>
        </row>
        <row r="255">
          <cell r="B255" t="str">
            <v>12_08</v>
          </cell>
        </row>
        <row r="256">
          <cell r="B256" t="str">
            <v>12_09</v>
          </cell>
        </row>
        <row r="257">
          <cell r="B257" t="str">
            <v>12_10</v>
          </cell>
        </row>
        <row r="258">
          <cell r="B258" t="str">
            <v>12_11</v>
          </cell>
        </row>
        <row r="259">
          <cell r="B259" t="str">
            <v>12_12</v>
          </cell>
        </row>
        <row r="260">
          <cell r="B260" t="str">
            <v>12_13</v>
          </cell>
        </row>
        <row r="261">
          <cell r="B261" t="str">
            <v>12_14</v>
          </cell>
        </row>
        <row r="262">
          <cell r="B262" t="str">
            <v>12_15</v>
          </cell>
        </row>
        <row r="263">
          <cell r="B263" t="str">
            <v>12_16</v>
          </cell>
        </row>
        <row r="264">
          <cell r="B264" t="str">
            <v>12_17</v>
          </cell>
        </row>
        <row r="265">
          <cell r="B265" t="str">
            <v>12_18</v>
          </cell>
        </row>
        <row r="266">
          <cell r="B266" t="str">
            <v>12_19</v>
          </cell>
        </row>
        <row r="267">
          <cell r="B267" t="str">
            <v>12_20</v>
          </cell>
        </row>
        <row r="268">
          <cell r="B268" t="str">
            <v>12_21</v>
          </cell>
        </row>
        <row r="269">
          <cell r="B269" t="str">
            <v>12_22</v>
          </cell>
        </row>
        <row r="270">
          <cell r="B270" t="str">
            <v>12_23</v>
          </cell>
        </row>
        <row r="271">
          <cell r="B271" t="str">
            <v>12_24</v>
          </cell>
        </row>
        <row r="272">
          <cell r="B272" t="str">
            <v>12_25</v>
          </cell>
        </row>
        <row r="273">
          <cell r="B273" t="str">
            <v>12_26</v>
          </cell>
        </row>
        <row r="274">
          <cell r="B274" t="str">
            <v>12_27</v>
          </cell>
        </row>
        <row r="275">
          <cell r="B275" t="str">
            <v>12_28</v>
          </cell>
        </row>
        <row r="276">
          <cell r="B276" t="str">
            <v>12_29</v>
          </cell>
        </row>
        <row r="277">
          <cell r="B277" t="str">
            <v>12_30</v>
          </cell>
        </row>
        <row r="278">
          <cell r="B278" t="str">
            <v>12_31</v>
          </cell>
        </row>
        <row r="279">
          <cell r="B279" t="str">
            <v>12_32</v>
          </cell>
        </row>
        <row r="280">
          <cell r="B280" t="str">
            <v>12_33</v>
          </cell>
        </row>
        <row r="281">
          <cell r="B281" t="str">
            <v>12_34</v>
          </cell>
        </row>
        <row r="282">
          <cell r="B282" t="str">
            <v>12_35</v>
          </cell>
        </row>
        <row r="283">
          <cell r="B283" t="str">
            <v>12_36</v>
          </cell>
        </row>
        <row r="284">
          <cell r="B284" t="str">
            <v>12_37</v>
          </cell>
        </row>
        <row r="285">
          <cell r="B285" t="str">
            <v>12_38</v>
          </cell>
        </row>
        <row r="286">
          <cell r="B286" t="str">
            <v>12_39</v>
          </cell>
        </row>
        <row r="287">
          <cell r="B287" t="str">
            <v>12_40</v>
          </cell>
        </row>
        <row r="288">
          <cell r="B288" t="str">
            <v>12_41</v>
          </cell>
        </row>
        <row r="289">
          <cell r="B289" t="str">
            <v>12_42</v>
          </cell>
        </row>
        <row r="290">
          <cell r="B290" t="str">
            <v>12_A</v>
          </cell>
        </row>
        <row r="291">
          <cell r="B291" t="str">
            <v>12_B</v>
          </cell>
        </row>
        <row r="292">
          <cell r="B292" t="str">
            <v>12_C</v>
          </cell>
        </row>
        <row r="293">
          <cell r="B293" t="str">
            <v>12_D</v>
          </cell>
        </row>
        <row r="294">
          <cell r="B294" t="str">
            <v>12_E</v>
          </cell>
        </row>
        <row r="295">
          <cell r="B295" t="str">
            <v>12_F</v>
          </cell>
        </row>
        <row r="296">
          <cell r="B296" t="str">
            <v>12_G</v>
          </cell>
        </row>
        <row r="297">
          <cell r="B297" t="str">
            <v>12_H</v>
          </cell>
        </row>
        <row r="298">
          <cell r="B298" t="str">
            <v>12_I</v>
          </cell>
        </row>
        <row r="299">
          <cell r="B299" t="str">
            <v>12_J</v>
          </cell>
        </row>
        <row r="300">
          <cell r="B300" t="str">
            <v>12_K</v>
          </cell>
        </row>
        <row r="301">
          <cell r="B301" t="str">
            <v>12_L</v>
          </cell>
        </row>
        <row r="302">
          <cell r="B302" t="str">
            <v>12_M</v>
          </cell>
        </row>
        <row r="303">
          <cell r="B303" t="str">
            <v>12_N</v>
          </cell>
        </row>
        <row r="304">
          <cell r="B304" t="str">
            <v>12_O</v>
          </cell>
        </row>
        <row r="305">
          <cell r="B305" t="str">
            <v>12_P</v>
          </cell>
        </row>
        <row r="306">
          <cell r="B306" t="str">
            <v>12_Q</v>
          </cell>
        </row>
        <row r="307">
          <cell r="B307" t="str">
            <v>12_R</v>
          </cell>
        </row>
        <row r="308">
          <cell r="B308" t="str">
            <v>13_00</v>
          </cell>
        </row>
        <row r="309">
          <cell r="B309" t="str">
            <v>13_01</v>
          </cell>
        </row>
        <row r="310">
          <cell r="B310" t="str">
            <v>13_02</v>
          </cell>
        </row>
        <row r="311">
          <cell r="B311" t="str">
            <v>13_03</v>
          </cell>
        </row>
        <row r="312">
          <cell r="B312" t="str">
            <v>13_04</v>
          </cell>
        </row>
        <row r="313">
          <cell r="B313" t="str">
            <v>13_05</v>
          </cell>
        </row>
        <row r="314">
          <cell r="B314" t="str">
            <v>13_06</v>
          </cell>
        </row>
        <row r="315">
          <cell r="B315" t="str">
            <v>13_07</v>
          </cell>
        </row>
        <row r="316">
          <cell r="B316" t="str">
            <v>13_08</v>
          </cell>
        </row>
        <row r="317">
          <cell r="B317" t="str">
            <v>13_09</v>
          </cell>
        </row>
        <row r="318">
          <cell r="B318" t="str">
            <v>13_10</v>
          </cell>
        </row>
        <row r="319">
          <cell r="B319" t="str">
            <v>13_11</v>
          </cell>
        </row>
        <row r="320">
          <cell r="B320" t="str">
            <v>13_12</v>
          </cell>
        </row>
        <row r="321">
          <cell r="B321" t="str">
            <v>13_13</v>
          </cell>
        </row>
        <row r="322">
          <cell r="B322" t="str">
            <v>13_14</v>
          </cell>
        </row>
        <row r="323">
          <cell r="B323" t="str">
            <v>13_15</v>
          </cell>
        </row>
        <row r="324">
          <cell r="B324" t="str">
            <v>13_16</v>
          </cell>
        </row>
        <row r="325">
          <cell r="B325" t="str">
            <v>13_17</v>
          </cell>
        </row>
        <row r="326">
          <cell r="B326" t="str">
            <v>13_18</v>
          </cell>
        </row>
        <row r="327">
          <cell r="B327" t="str">
            <v>13_19</v>
          </cell>
        </row>
        <row r="328">
          <cell r="B328" t="str">
            <v>13_20</v>
          </cell>
        </row>
        <row r="329">
          <cell r="B329" t="str">
            <v>13_21</v>
          </cell>
        </row>
        <row r="330">
          <cell r="B330" t="str">
            <v>13_22</v>
          </cell>
        </row>
        <row r="331">
          <cell r="B331" t="str">
            <v>13_23</v>
          </cell>
        </row>
        <row r="332">
          <cell r="B332" t="str">
            <v>13_24</v>
          </cell>
        </row>
        <row r="333">
          <cell r="B333" t="str">
            <v>13_25</v>
          </cell>
        </row>
        <row r="334">
          <cell r="B334" t="str">
            <v>13_26</v>
          </cell>
        </row>
        <row r="335">
          <cell r="B335" t="str">
            <v>13_27</v>
          </cell>
        </row>
        <row r="336">
          <cell r="B336" t="str">
            <v>13_28</v>
          </cell>
        </row>
        <row r="337">
          <cell r="B337" t="str">
            <v>13_29</v>
          </cell>
        </row>
        <row r="338">
          <cell r="B338" t="str">
            <v>13_30</v>
          </cell>
        </row>
        <row r="339">
          <cell r="B339" t="str">
            <v>13_31</v>
          </cell>
        </row>
        <row r="340">
          <cell r="B340" t="str">
            <v>13_32</v>
          </cell>
        </row>
        <row r="341">
          <cell r="B341" t="str">
            <v>13_33</v>
          </cell>
        </row>
        <row r="342">
          <cell r="B342" t="str">
            <v>13_34</v>
          </cell>
        </row>
        <row r="343">
          <cell r="B343" t="str">
            <v>13_35</v>
          </cell>
        </row>
        <row r="344">
          <cell r="B344" t="str">
            <v>13_36</v>
          </cell>
        </row>
        <row r="345">
          <cell r="B345" t="str">
            <v>13_37</v>
          </cell>
        </row>
        <row r="346">
          <cell r="B346" t="str">
            <v>13_38</v>
          </cell>
        </row>
        <row r="347">
          <cell r="B347" t="str">
            <v>13_39</v>
          </cell>
        </row>
        <row r="348">
          <cell r="B348" t="str">
            <v>13_40</v>
          </cell>
        </row>
        <row r="349">
          <cell r="B349" t="str">
            <v>13_41</v>
          </cell>
        </row>
        <row r="350">
          <cell r="B350" t="str">
            <v>13_42</v>
          </cell>
        </row>
        <row r="351">
          <cell r="B351" t="str">
            <v>13_A</v>
          </cell>
        </row>
        <row r="352">
          <cell r="B352" t="str">
            <v>13_B</v>
          </cell>
        </row>
        <row r="353">
          <cell r="B353" t="str">
            <v>13_C</v>
          </cell>
        </row>
        <row r="354">
          <cell r="B354" t="str">
            <v>13_D</v>
          </cell>
        </row>
        <row r="355">
          <cell r="B355" t="str">
            <v>13_E</v>
          </cell>
        </row>
        <row r="356">
          <cell r="B356" t="str">
            <v>13_F</v>
          </cell>
        </row>
        <row r="357">
          <cell r="B357" t="str">
            <v>13_G</v>
          </cell>
        </row>
        <row r="358">
          <cell r="B358" t="str">
            <v>13_H</v>
          </cell>
        </row>
        <row r="359">
          <cell r="B359" t="str">
            <v>13_I</v>
          </cell>
        </row>
        <row r="360">
          <cell r="B360" t="str">
            <v>13_J</v>
          </cell>
        </row>
        <row r="361">
          <cell r="B361" t="str">
            <v>13_K</v>
          </cell>
        </row>
        <row r="362">
          <cell r="B362" t="str">
            <v>13_L</v>
          </cell>
        </row>
        <row r="363">
          <cell r="B363" t="str">
            <v>13_M</v>
          </cell>
        </row>
        <row r="364">
          <cell r="B364" t="str">
            <v>13_N</v>
          </cell>
        </row>
        <row r="365">
          <cell r="B365" t="str">
            <v>13_O</v>
          </cell>
        </row>
        <row r="366">
          <cell r="B366" t="str">
            <v>13_P</v>
          </cell>
        </row>
        <row r="367">
          <cell r="B367" t="str">
            <v>13_Q</v>
          </cell>
        </row>
        <row r="368">
          <cell r="B368" t="str">
            <v>13_R</v>
          </cell>
        </row>
        <row r="369">
          <cell r="B369" t="str">
            <v>14_00</v>
          </cell>
        </row>
        <row r="370">
          <cell r="B370" t="str">
            <v>14_01</v>
          </cell>
        </row>
        <row r="371">
          <cell r="B371" t="str">
            <v>14_02</v>
          </cell>
        </row>
        <row r="372">
          <cell r="B372" t="str">
            <v>14_03</v>
          </cell>
        </row>
        <row r="373">
          <cell r="B373" t="str">
            <v>14_04</v>
          </cell>
        </row>
        <row r="374">
          <cell r="B374" t="str">
            <v>14_05</v>
          </cell>
        </row>
        <row r="375">
          <cell r="B375" t="str">
            <v>14_06</v>
          </cell>
        </row>
        <row r="376">
          <cell r="B376" t="str">
            <v>14_07</v>
          </cell>
        </row>
        <row r="377">
          <cell r="B377" t="str">
            <v>14_08</v>
          </cell>
        </row>
        <row r="378">
          <cell r="B378" t="str">
            <v>14_09</v>
          </cell>
        </row>
        <row r="379">
          <cell r="B379" t="str">
            <v>14_10</v>
          </cell>
        </row>
        <row r="380">
          <cell r="B380" t="str">
            <v>14_11</v>
          </cell>
        </row>
        <row r="381">
          <cell r="B381" t="str">
            <v>14_12</v>
          </cell>
        </row>
        <row r="382">
          <cell r="B382" t="str">
            <v>14_13</v>
          </cell>
        </row>
        <row r="383">
          <cell r="B383" t="str">
            <v>14_14</v>
          </cell>
        </row>
        <row r="384">
          <cell r="B384" t="str">
            <v>14_15</v>
          </cell>
        </row>
        <row r="385">
          <cell r="B385" t="str">
            <v>14_16</v>
          </cell>
        </row>
        <row r="386">
          <cell r="B386" t="str">
            <v>14_17</v>
          </cell>
        </row>
        <row r="387">
          <cell r="B387" t="str">
            <v>14_18</v>
          </cell>
        </row>
        <row r="388">
          <cell r="B388" t="str">
            <v>14_19</v>
          </cell>
        </row>
        <row r="389">
          <cell r="B389" t="str">
            <v>14_20</v>
          </cell>
        </row>
        <row r="390">
          <cell r="B390" t="str">
            <v>14_21</v>
          </cell>
        </row>
        <row r="391">
          <cell r="B391" t="str">
            <v>14_22</v>
          </cell>
        </row>
        <row r="392">
          <cell r="B392" t="str">
            <v>14_23</v>
          </cell>
        </row>
        <row r="393">
          <cell r="B393" t="str">
            <v>14_24</v>
          </cell>
        </row>
        <row r="394">
          <cell r="B394" t="str">
            <v>14_25</v>
          </cell>
        </row>
        <row r="395">
          <cell r="B395" t="str">
            <v>14_26</v>
          </cell>
        </row>
        <row r="396">
          <cell r="B396" t="str">
            <v>14_27</v>
          </cell>
        </row>
        <row r="397">
          <cell r="B397" t="str">
            <v>14_28</v>
          </cell>
        </row>
        <row r="398">
          <cell r="B398" t="str">
            <v>14_29</v>
          </cell>
        </row>
        <row r="399">
          <cell r="B399" t="str">
            <v>14_30</v>
          </cell>
        </row>
        <row r="400">
          <cell r="B400" t="str">
            <v>14_31</v>
          </cell>
        </row>
        <row r="401">
          <cell r="B401" t="str">
            <v>14_32</v>
          </cell>
        </row>
        <row r="402">
          <cell r="B402" t="str">
            <v>14_33</v>
          </cell>
        </row>
        <row r="403">
          <cell r="B403" t="str">
            <v>14_34</v>
          </cell>
        </row>
        <row r="404">
          <cell r="B404" t="str">
            <v>14_35</v>
          </cell>
        </row>
        <row r="405">
          <cell r="B405" t="str">
            <v>14_36</v>
          </cell>
        </row>
        <row r="406">
          <cell r="B406" t="str">
            <v>14_37</v>
          </cell>
        </row>
        <row r="407">
          <cell r="B407" t="str">
            <v>14_38</v>
          </cell>
        </row>
        <row r="408">
          <cell r="B408" t="str">
            <v>14_39</v>
          </cell>
        </row>
        <row r="409">
          <cell r="B409" t="str">
            <v>14_40</v>
          </cell>
        </row>
        <row r="410">
          <cell r="B410" t="str">
            <v>14_41</v>
          </cell>
        </row>
        <row r="411">
          <cell r="B411" t="str">
            <v>14_42</v>
          </cell>
        </row>
        <row r="412">
          <cell r="B412" t="str">
            <v>14_A</v>
          </cell>
        </row>
        <row r="413">
          <cell r="B413" t="str">
            <v>14_B</v>
          </cell>
        </row>
        <row r="414">
          <cell r="B414" t="str">
            <v>14_C</v>
          </cell>
        </row>
        <row r="415">
          <cell r="B415" t="str">
            <v>14_D</v>
          </cell>
        </row>
        <row r="416">
          <cell r="B416" t="str">
            <v>14_E</v>
          </cell>
        </row>
        <row r="417">
          <cell r="B417" t="str">
            <v>14_F</v>
          </cell>
        </row>
        <row r="418">
          <cell r="B418" t="str">
            <v>14_G</v>
          </cell>
        </row>
        <row r="419">
          <cell r="B419" t="str">
            <v>14_H</v>
          </cell>
        </row>
        <row r="420">
          <cell r="B420" t="str">
            <v>14_I</v>
          </cell>
        </row>
        <row r="421">
          <cell r="B421" t="str">
            <v>14_J</v>
          </cell>
        </row>
        <row r="422">
          <cell r="B422" t="str">
            <v>14_K</v>
          </cell>
        </row>
        <row r="423">
          <cell r="B423" t="str">
            <v>14_L</v>
          </cell>
        </row>
        <row r="424">
          <cell r="B424" t="str">
            <v>14_M</v>
          </cell>
        </row>
        <row r="425">
          <cell r="B425" t="str">
            <v>14_N</v>
          </cell>
        </row>
        <row r="426">
          <cell r="B426" t="str">
            <v>14_O</v>
          </cell>
        </row>
        <row r="427">
          <cell r="B427" t="str">
            <v>14_P</v>
          </cell>
        </row>
        <row r="428">
          <cell r="B428" t="str">
            <v>14_Q</v>
          </cell>
        </row>
        <row r="429">
          <cell r="B429" t="str">
            <v>14_R</v>
          </cell>
        </row>
        <row r="430">
          <cell r="B430" t="str">
            <v>15_00</v>
          </cell>
        </row>
        <row r="431">
          <cell r="B431" t="str">
            <v>15_01</v>
          </cell>
        </row>
        <row r="432">
          <cell r="B432" t="str">
            <v>15_02</v>
          </cell>
        </row>
        <row r="433">
          <cell r="B433" t="str">
            <v>15_03</v>
          </cell>
        </row>
        <row r="434">
          <cell r="B434" t="str">
            <v>15_04</v>
          </cell>
        </row>
        <row r="435">
          <cell r="B435" t="str">
            <v>15_05</v>
          </cell>
        </row>
        <row r="436">
          <cell r="B436" t="str">
            <v>15_06</v>
          </cell>
        </row>
        <row r="437">
          <cell r="B437" t="str">
            <v>15_07</v>
          </cell>
        </row>
        <row r="438">
          <cell r="B438" t="str">
            <v>15_08</v>
          </cell>
        </row>
        <row r="439">
          <cell r="B439" t="str">
            <v>15_09</v>
          </cell>
        </row>
        <row r="440">
          <cell r="B440" t="str">
            <v>15_10</v>
          </cell>
        </row>
        <row r="441">
          <cell r="B441" t="str">
            <v>15_11</v>
          </cell>
        </row>
        <row r="442">
          <cell r="B442" t="str">
            <v>15_12</v>
          </cell>
        </row>
        <row r="443">
          <cell r="B443" t="str">
            <v>15_13</v>
          </cell>
        </row>
        <row r="444">
          <cell r="B444" t="str">
            <v>15_14</v>
          </cell>
        </row>
        <row r="445">
          <cell r="B445" t="str">
            <v>15_15</v>
          </cell>
        </row>
        <row r="446">
          <cell r="B446" t="str">
            <v>15_16</v>
          </cell>
        </row>
        <row r="447">
          <cell r="B447" t="str">
            <v>15_17</v>
          </cell>
        </row>
        <row r="448">
          <cell r="B448" t="str">
            <v>15_18</v>
          </cell>
        </row>
        <row r="449">
          <cell r="B449" t="str">
            <v>15_19</v>
          </cell>
        </row>
        <row r="450">
          <cell r="B450" t="str">
            <v>15_20</v>
          </cell>
        </row>
        <row r="451">
          <cell r="B451" t="str">
            <v>15_21</v>
          </cell>
        </row>
        <row r="452">
          <cell r="B452" t="str">
            <v>15_22</v>
          </cell>
        </row>
        <row r="453">
          <cell r="B453" t="str">
            <v>15_23</v>
          </cell>
        </row>
        <row r="454">
          <cell r="B454" t="str">
            <v>15_24</v>
          </cell>
        </row>
        <row r="455">
          <cell r="B455" t="str">
            <v>15_25</v>
          </cell>
        </row>
        <row r="456">
          <cell r="B456" t="str">
            <v>15_26</v>
          </cell>
        </row>
        <row r="457">
          <cell r="B457" t="str">
            <v>15_27</v>
          </cell>
        </row>
        <row r="458">
          <cell r="B458" t="str">
            <v>15_28</v>
          </cell>
        </row>
        <row r="459">
          <cell r="B459" t="str">
            <v>15_29</v>
          </cell>
        </row>
        <row r="460">
          <cell r="B460" t="str">
            <v>15_30</v>
          </cell>
        </row>
        <row r="461">
          <cell r="B461" t="str">
            <v>15_31</v>
          </cell>
        </row>
        <row r="462">
          <cell r="B462" t="str">
            <v>15_32</v>
          </cell>
        </row>
        <row r="463">
          <cell r="B463" t="str">
            <v>15_33</v>
          </cell>
        </row>
        <row r="464">
          <cell r="B464" t="str">
            <v>15_34</v>
          </cell>
        </row>
        <row r="465">
          <cell r="B465" t="str">
            <v>15_35</v>
          </cell>
        </row>
        <row r="466">
          <cell r="B466" t="str">
            <v>15_36</v>
          </cell>
        </row>
        <row r="467">
          <cell r="B467" t="str">
            <v>15_37</v>
          </cell>
        </row>
        <row r="468">
          <cell r="B468" t="str">
            <v>15_38</v>
          </cell>
        </row>
        <row r="469">
          <cell r="B469" t="str">
            <v>15_39</v>
          </cell>
        </row>
        <row r="470">
          <cell r="B470" t="str">
            <v>15_40</v>
          </cell>
        </row>
        <row r="471">
          <cell r="B471" t="str">
            <v>15_41</v>
          </cell>
        </row>
        <row r="472">
          <cell r="B472" t="str">
            <v>15_42</v>
          </cell>
        </row>
        <row r="473">
          <cell r="B473" t="str">
            <v>15_A</v>
          </cell>
        </row>
        <row r="474">
          <cell r="B474" t="str">
            <v>15_B</v>
          </cell>
        </row>
        <row r="475">
          <cell r="B475" t="str">
            <v>15_C</v>
          </cell>
        </row>
        <row r="476">
          <cell r="B476" t="str">
            <v>15_D</v>
          </cell>
        </row>
        <row r="477">
          <cell r="B477" t="str">
            <v>15_E</v>
          </cell>
        </row>
        <row r="478">
          <cell r="B478" t="str">
            <v>15_F</v>
          </cell>
        </row>
        <row r="479">
          <cell r="B479" t="str">
            <v>15_G</v>
          </cell>
        </row>
        <row r="480">
          <cell r="B480" t="str">
            <v>15_H</v>
          </cell>
        </row>
        <row r="481">
          <cell r="B481" t="str">
            <v>15_I</v>
          </cell>
        </row>
        <row r="482">
          <cell r="B482" t="str">
            <v>15_J</v>
          </cell>
        </row>
        <row r="483">
          <cell r="B483" t="str">
            <v>15_K</v>
          </cell>
        </row>
        <row r="484">
          <cell r="B484" t="str">
            <v>15_L</v>
          </cell>
        </row>
        <row r="485">
          <cell r="B485" t="str">
            <v>15_M</v>
          </cell>
        </row>
        <row r="486">
          <cell r="B486" t="str">
            <v>15_N</v>
          </cell>
        </row>
        <row r="487">
          <cell r="B487" t="str">
            <v>15_O</v>
          </cell>
        </row>
        <row r="488">
          <cell r="B488" t="str">
            <v>15_P</v>
          </cell>
        </row>
        <row r="489">
          <cell r="B489" t="str">
            <v>15_Q</v>
          </cell>
        </row>
        <row r="490">
          <cell r="B490" t="str">
            <v>15_R</v>
          </cell>
        </row>
        <row r="491">
          <cell r="B491" t="str">
            <v>16_00</v>
          </cell>
        </row>
        <row r="492">
          <cell r="B492" t="str">
            <v>16_01</v>
          </cell>
        </row>
        <row r="493">
          <cell r="B493" t="str">
            <v>16_02</v>
          </cell>
        </row>
        <row r="494">
          <cell r="B494" t="str">
            <v>16_03</v>
          </cell>
        </row>
        <row r="495">
          <cell r="B495" t="str">
            <v>16_04</v>
          </cell>
        </row>
        <row r="496">
          <cell r="B496" t="str">
            <v>16_05</v>
          </cell>
        </row>
        <row r="497">
          <cell r="B497" t="str">
            <v>16_06</v>
          </cell>
        </row>
        <row r="498">
          <cell r="B498" t="str">
            <v>16_07</v>
          </cell>
        </row>
        <row r="499">
          <cell r="B499" t="str">
            <v>16_08</v>
          </cell>
        </row>
        <row r="500">
          <cell r="B500" t="str">
            <v>16_09</v>
          </cell>
        </row>
        <row r="501">
          <cell r="B501" t="str">
            <v>16_10</v>
          </cell>
        </row>
        <row r="502">
          <cell r="B502" t="str">
            <v>16_11</v>
          </cell>
        </row>
        <row r="503">
          <cell r="B503" t="str">
            <v>16_12</v>
          </cell>
        </row>
        <row r="504">
          <cell r="B504" t="str">
            <v>16_13</v>
          </cell>
        </row>
        <row r="505">
          <cell r="B505" t="str">
            <v>16_14</v>
          </cell>
        </row>
        <row r="506">
          <cell r="B506" t="str">
            <v>16_15</v>
          </cell>
        </row>
        <row r="507">
          <cell r="B507" t="str">
            <v>16_16</v>
          </cell>
        </row>
        <row r="508">
          <cell r="B508" t="str">
            <v>16_17</v>
          </cell>
        </row>
        <row r="509">
          <cell r="B509" t="str">
            <v>16_18</v>
          </cell>
        </row>
        <row r="510">
          <cell r="B510" t="str">
            <v>16_19</v>
          </cell>
        </row>
        <row r="511">
          <cell r="B511" t="str">
            <v>16_20</v>
          </cell>
        </row>
        <row r="512">
          <cell r="B512" t="str">
            <v>16_21</v>
          </cell>
        </row>
        <row r="513">
          <cell r="B513" t="str">
            <v>16_22</v>
          </cell>
        </row>
        <row r="514">
          <cell r="B514" t="str">
            <v>16_23</v>
          </cell>
        </row>
        <row r="515">
          <cell r="B515" t="str">
            <v>16_24</v>
          </cell>
        </row>
        <row r="516">
          <cell r="B516" t="str">
            <v>16_25</v>
          </cell>
        </row>
        <row r="517">
          <cell r="B517" t="str">
            <v>16_26</v>
          </cell>
        </row>
        <row r="518">
          <cell r="B518" t="str">
            <v>16_27</v>
          </cell>
        </row>
        <row r="519">
          <cell r="B519" t="str">
            <v>16_28</v>
          </cell>
        </row>
        <row r="520">
          <cell r="B520" t="str">
            <v>16_29</v>
          </cell>
        </row>
        <row r="521">
          <cell r="B521" t="str">
            <v>16_30</v>
          </cell>
        </row>
        <row r="522">
          <cell r="B522" t="str">
            <v>16_31</v>
          </cell>
        </row>
        <row r="523">
          <cell r="B523" t="str">
            <v>16_32</v>
          </cell>
        </row>
        <row r="524">
          <cell r="B524" t="str">
            <v>16_33</v>
          </cell>
        </row>
        <row r="525">
          <cell r="B525" t="str">
            <v>16_34</v>
          </cell>
        </row>
        <row r="526">
          <cell r="B526" t="str">
            <v>16_35</v>
          </cell>
        </row>
        <row r="527">
          <cell r="B527" t="str">
            <v>16_36</v>
          </cell>
        </row>
        <row r="528">
          <cell r="B528" t="str">
            <v>16_37</v>
          </cell>
        </row>
        <row r="529">
          <cell r="B529" t="str">
            <v>16_38</v>
          </cell>
        </row>
        <row r="530">
          <cell r="B530" t="str">
            <v>16_39</v>
          </cell>
        </row>
        <row r="531">
          <cell r="B531" t="str">
            <v>16_40</v>
          </cell>
        </row>
        <row r="532">
          <cell r="B532" t="str">
            <v>16_41</v>
          </cell>
        </row>
        <row r="533">
          <cell r="B533" t="str">
            <v>16_42</v>
          </cell>
        </row>
        <row r="534">
          <cell r="B534" t="str">
            <v>16_A</v>
          </cell>
        </row>
        <row r="535">
          <cell r="B535" t="str">
            <v>16_B</v>
          </cell>
        </row>
        <row r="536">
          <cell r="B536" t="str">
            <v>16_C</v>
          </cell>
        </row>
        <row r="537">
          <cell r="B537" t="str">
            <v>16_D</v>
          </cell>
        </row>
        <row r="538">
          <cell r="B538" t="str">
            <v>16_E</v>
          </cell>
        </row>
        <row r="539">
          <cell r="B539" t="str">
            <v>16_F</v>
          </cell>
        </row>
        <row r="540">
          <cell r="B540" t="str">
            <v>16_G</v>
          </cell>
        </row>
        <row r="541">
          <cell r="B541" t="str">
            <v>16_H</v>
          </cell>
        </row>
        <row r="542">
          <cell r="B542" t="str">
            <v>16_I</v>
          </cell>
        </row>
        <row r="543">
          <cell r="B543" t="str">
            <v>16_J</v>
          </cell>
        </row>
        <row r="544">
          <cell r="B544" t="str">
            <v>16_K</v>
          </cell>
        </row>
        <row r="545">
          <cell r="B545" t="str">
            <v>16_L</v>
          </cell>
        </row>
        <row r="546">
          <cell r="B546" t="str">
            <v>16_M</v>
          </cell>
        </row>
        <row r="547">
          <cell r="B547" t="str">
            <v>16_N</v>
          </cell>
        </row>
        <row r="548">
          <cell r="B548" t="str">
            <v>16_O</v>
          </cell>
        </row>
        <row r="549">
          <cell r="B549" t="str">
            <v>16_P</v>
          </cell>
        </row>
        <row r="550">
          <cell r="B550" t="str">
            <v>16_Q</v>
          </cell>
        </row>
        <row r="551">
          <cell r="B551" t="str">
            <v>16_R</v>
          </cell>
        </row>
        <row r="552">
          <cell r="B552" t="str">
            <v>17_00</v>
          </cell>
        </row>
        <row r="553">
          <cell r="B553" t="str">
            <v>17_01</v>
          </cell>
        </row>
        <row r="554">
          <cell r="B554" t="str">
            <v>17_02</v>
          </cell>
        </row>
        <row r="555">
          <cell r="B555" t="str">
            <v>17_03</v>
          </cell>
        </row>
        <row r="556">
          <cell r="B556" t="str">
            <v>17_04</v>
          </cell>
        </row>
        <row r="557">
          <cell r="B557" t="str">
            <v>17_05</v>
          </cell>
        </row>
        <row r="558">
          <cell r="B558" t="str">
            <v>17_06</v>
          </cell>
        </row>
        <row r="559">
          <cell r="B559" t="str">
            <v>17_07</v>
          </cell>
        </row>
        <row r="560">
          <cell r="B560" t="str">
            <v>17_08</v>
          </cell>
        </row>
        <row r="561">
          <cell r="B561" t="str">
            <v>17_09</v>
          </cell>
        </row>
        <row r="562">
          <cell r="B562" t="str">
            <v>17_10</v>
          </cell>
        </row>
        <row r="563">
          <cell r="B563" t="str">
            <v>17_11</v>
          </cell>
        </row>
        <row r="564">
          <cell r="B564" t="str">
            <v>17_12</v>
          </cell>
        </row>
        <row r="565">
          <cell r="B565" t="str">
            <v>17_13</v>
          </cell>
        </row>
        <row r="566">
          <cell r="B566" t="str">
            <v>17_14</v>
          </cell>
        </row>
        <row r="567">
          <cell r="B567" t="str">
            <v>17_15</v>
          </cell>
        </row>
        <row r="568">
          <cell r="B568" t="str">
            <v>17_16</v>
          </cell>
        </row>
        <row r="569">
          <cell r="B569" t="str">
            <v>17_17</v>
          </cell>
        </row>
        <row r="570">
          <cell r="B570" t="str">
            <v>17_18</v>
          </cell>
        </row>
        <row r="571">
          <cell r="B571" t="str">
            <v>17_19</v>
          </cell>
        </row>
        <row r="572">
          <cell r="B572" t="str">
            <v>17_20</v>
          </cell>
        </row>
        <row r="573">
          <cell r="B573" t="str">
            <v>17_21</v>
          </cell>
        </row>
        <row r="574">
          <cell r="B574" t="str">
            <v>17_22</v>
          </cell>
        </row>
        <row r="575">
          <cell r="B575" t="str">
            <v>17_23</v>
          </cell>
        </row>
        <row r="576">
          <cell r="B576" t="str">
            <v>17_24</v>
          </cell>
        </row>
        <row r="577">
          <cell r="B577" t="str">
            <v>17_25</v>
          </cell>
        </row>
        <row r="578">
          <cell r="B578" t="str">
            <v>17_26</v>
          </cell>
        </row>
        <row r="579">
          <cell r="B579" t="str">
            <v>17_27</v>
          </cell>
        </row>
        <row r="580">
          <cell r="B580" t="str">
            <v>17_28</v>
          </cell>
        </row>
        <row r="581">
          <cell r="B581" t="str">
            <v>17_29</v>
          </cell>
        </row>
        <row r="582">
          <cell r="B582" t="str">
            <v>17_30</v>
          </cell>
        </row>
        <row r="583">
          <cell r="B583" t="str">
            <v>17_31</v>
          </cell>
        </row>
        <row r="584">
          <cell r="B584" t="str">
            <v>17_32</v>
          </cell>
        </row>
        <row r="585">
          <cell r="B585" t="str">
            <v>17_33</v>
          </cell>
        </row>
        <row r="586">
          <cell r="B586" t="str">
            <v>17_34</v>
          </cell>
        </row>
        <row r="587">
          <cell r="B587" t="str">
            <v>17_35</v>
          </cell>
        </row>
        <row r="588">
          <cell r="B588" t="str">
            <v>17_36</v>
          </cell>
        </row>
        <row r="589">
          <cell r="B589" t="str">
            <v>17_37</v>
          </cell>
        </row>
        <row r="590">
          <cell r="B590" t="str">
            <v>17_38</v>
          </cell>
        </row>
        <row r="591">
          <cell r="B591" t="str">
            <v>17_39</v>
          </cell>
        </row>
        <row r="592">
          <cell r="B592" t="str">
            <v>17_40</v>
          </cell>
        </row>
        <row r="593">
          <cell r="B593" t="str">
            <v>17_41</v>
          </cell>
        </row>
        <row r="594">
          <cell r="B594" t="str">
            <v>17_42</v>
          </cell>
        </row>
        <row r="595">
          <cell r="B595" t="str">
            <v>17_A</v>
          </cell>
        </row>
        <row r="596">
          <cell r="B596" t="str">
            <v>17_B</v>
          </cell>
        </row>
        <row r="597">
          <cell r="B597" t="str">
            <v>17_C</v>
          </cell>
        </row>
        <row r="598">
          <cell r="B598" t="str">
            <v>17_D</v>
          </cell>
        </row>
        <row r="599">
          <cell r="B599" t="str">
            <v>17_E</v>
          </cell>
        </row>
        <row r="600">
          <cell r="B600" t="str">
            <v>17_F</v>
          </cell>
        </row>
        <row r="601">
          <cell r="B601" t="str">
            <v>17_G</v>
          </cell>
        </row>
        <row r="602">
          <cell r="B602" t="str">
            <v>17_H</v>
          </cell>
        </row>
        <row r="603">
          <cell r="B603" t="str">
            <v>17_I</v>
          </cell>
        </row>
        <row r="604">
          <cell r="B604" t="str">
            <v>17_J</v>
          </cell>
        </row>
        <row r="605">
          <cell r="B605" t="str">
            <v>17_K</v>
          </cell>
        </row>
        <row r="606">
          <cell r="B606" t="str">
            <v>17_L</v>
          </cell>
        </row>
        <row r="607">
          <cell r="B607" t="str">
            <v>17_M</v>
          </cell>
        </row>
        <row r="608">
          <cell r="B608" t="str">
            <v>17_N</v>
          </cell>
        </row>
        <row r="609">
          <cell r="B609" t="str">
            <v>17_O</v>
          </cell>
        </row>
        <row r="610">
          <cell r="B610" t="str">
            <v>17_P</v>
          </cell>
        </row>
        <row r="611">
          <cell r="B611" t="str">
            <v>17_Q</v>
          </cell>
        </row>
        <row r="612">
          <cell r="B612" t="str">
            <v>17_R</v>
          </cell>
        </row>
        <row r="613">
          <cell r="B613" t="str">
            <v>18_00</v>
          </cell>
        </row>
        <row r="614">
          <cell r="B614" t="str">
            <v>18_01</v>
          </cell>
        </row>
        <row r="615">
          <cell r="B615" t="str">
            <v>18_02</v>
          </cell>
        </row>
        <row r="616">
          <cell r="B616" t="str">
            <v>18_03</v>
          </cell>
        </row>
        <row r="617">
          <cell r="B617" t="str">
            <v>18_04</v>
          </cell>
        </row>
        <row r="618">
          <cell r="B618" t="str">
            <v>18_05</v>
          </cell>
        </row>
        <row r="619">
          <cell r="B619" t="str">
            <v>18_06</v>
          </cell>
        </row>
        <row r="620">
          <cell r="B620" t="str">
            <v>18_07</v>
          </cell>
        </row>
        <row r="621">
          <cell r="B621" t="str">
            <v>18_08</v>
          </cell>
        </row>
        <row r="622">
          <cell r="B622" t="str">
            <v>18_09</v>
          </cell>
        </row>
        <row r="623">
          <cell r="B623" t="str">
            <v>18_10</v>
          </cell>
        </row>
        <row r="624">
          <cell r="B624" t="str">
            <v>18_11</v>
          </cell>
        </row>
        <row r="625">
          <cell r="B625" t="str">
            <v>18_12</v>
          </cell>
        </row>
        <row r="626">
          <cell r="B626" t="str">
            <v>18_13</v>
          </cell>
        </row>
        <row r="627">
          <cell r="B627" t="str">
            <v>18_14</v>
          </cell>
        </row>
        <row r="628">
          <cell r="B628" t="str">
            <v>18_15</v>
          </cell>
        </row>
        <row r="629">
          <cell r="B629" t="str">
            <v>18_16</v>
          </cell>
        </row>
        <row r="630">
          <cell r="B630" t="str">
            <v>18_17</v>
          </cell>
        </row>
        <row r="631">
          <cell r="B631" t="str">
            <v>18_18</v>
          </cell>
        </row>
        <row r="632">
          <cell r="B632" t="str">
            <v>18_19</v>
          </cell>
        </row>
        <row r="633">
          <cell r="B633" t="str">
            <v>18_20</v>
          </cell>
        </row>
        <row r="634">
          <cell r="B634" t="str">
            <v>18_21</v>
          </cell>
        </row>
        <row r="635">
          <cell r="B635" t="str">
            <v>18_22</v>
          </cell>
        </row>
        <row r="636">
          <cell r="B636" t="str">
            <v>18_23</v>
          </cell>
        </row>
        <row r="637">
          <cell r="B637" t="str">
            <v>18_24</v>
          </cell>
        </row>
        <row r="638">
          <cell r="B638" t="str">
            <v>18_25</v>
          </cell>
        </row>
        <row r="639">
          <cell r="B639" t="str">
            <v>18_26</v>
          </cell>
        </row>
        <row r="640">
          <cell r="B640" t="str">
            <v>18_27</v>
          </cell>
        </row>
        <row r="641">
          <cell r="B641" t="str">
            <v>18_28</v>
          </cell>
        </row>
        <row r="642">
          <cell r="B642" t="str">
            <v>18_29</v>
          </cell>
        </row>
        <row r="643">
          <cell r="B643" t="str">
            <v>18_30</v>
          </cell>
        </row>
        <row r="644">
          <cell r="B644" t="str">
            <v>18_31</v>
          </cell>
        </row>
        <row r="645">
          <cell r="B645" t="str">
            <v>18_32</v>
          </cell>
        </row>
        <row r="646">
          <cell r="B646" t="str">
            <v>18_33</v>
          </cell>
        </row>
        <row r="647">
          <cell r="B647" t="str">
            <v>18_34</v>
          </cell>
        </row>
        <row r="648">
          <cell r="B648" t="str">
            <v>18_35</v>
          </cell>
        </row>
        <row r="649">
          <cell r="B649" t="str">
            <v>18_36</v>
          </cell>
        </row>
        <row r="650">
          <cell r="B650" t="str">
            <v>18_37</v>
          </cell>
        </row>
        <row r="651">
          <cell r="B651" t="str">
            <v>18_38</v>
          </cell>
        </row>
        <row r="652">
          <cell r="B652" t="str">
            <v>18_39</v>
          </cell>
        </row>
        <row r="653">
          <cell r="B653" t="str">
            <v>18_40</v>
          </cell>
        </row>
        <row r="654">
          <cell r="B654" t="str">
            <v>18_41</v>
          </cell>
        </row>
        <row r="655">
          <cell r="B655" t="str">
            <v>18_42</v>
          </cell>
        </row>
        <row r="656">
          <cell r="B656" t="str">
            <v>18_A</v>
          </cell>
        </row>
        <row r="657">
          <cell r="B657" t="str">
            <v>18_B</v>
          </cell>
        </row>
        <row r="658">
          <cell r="B658" t="str">
            <v>18_C</v>
          </cell>
        </row>
        <row r="659">
          <cell r="B659" t="str">
            <v>18_D</v>
          </cell>
        </row>
        <row r="660">
          <cell r="B660" t="str">
            <v>18_E</v>
          </cell>
        </row>
        <row r="661">
          <cell r="B661" t="str">
            <v>18_F</v>
          </cell>
        </row>
        <row r="662">
          <cell r="B662" t="str">
            <v>18_G</v>
          </cell>
        </row>
        <row r="663">
          <cell r="B663" t="str">
            <v>18_H</v>
          </cell>
        </row>
        <row r="664">
          <cell r="B664" t="str">
            <v>18_I</v>
          </cell>
        </row>
        <row r="665">
          <cell r="B665" t="str">
            <v>18_J</v>
          </cell>
        </row>
        <row r="666">
          <cell r="B666" t="str">
            <v>18_K</v>
          </cell>
        </row>
        <row r="667">
          <cell r="B667" t="str">
            <v>18_L</v>
          </cell>
        </row>
        <row r="668">
          <cell r="B668" t="str">
            <v>18_M</v>
          </cell>
        </row>
        <row r="669">
          <cell r="B669" t="str">
            <v>18_N</v>
          </cell>
        </row>
        <row r="670">
          <cell r="B670" t="str">
            <v>18_O</v>
          </cell>
        </row>
        <row r="671">
          <cell r="B671" t="str">
            <v>18_P</v>
          </cell>
        </row>
        <row r="672">
          <cell r="B672" t="str">
            <v>18_Q</v>
          </cell>
        </row>
        <row r="673">
          <cell r="B673" t="str">
            <v>18_R</v>
          </cell>
        </row>
        <row r="674">
          <cell r="B674" t="str">
            <v>19_00</v>
          </cell>
        </row>
        <row r="675">
          <cell r="B675" t="str">
            <v>19_01</v>
          </cell>
        </row>
        <row r="676">
          <cell r="B676" t="str">
            <v>19_02</v>
          </cell>
        </row>
        <row r="677">
          <cell r="B677" t="str">
            <v>19_03</v>
          </cell>
        </row>
        <row r="678">
          <cell r="B678" t="str">
            <v>19_04</v>
          </cell>
        </row>
        <row r="679">
          <cell r="B679" t="str">
            <v>19_05</v>
          </cell>
        </row>
        <row r="680">
          <cell r="B680" t="str">
            <v>19_06</v>
          </cell>
        </row>
        <row r="681">
          <cell r="B681" t="str">
            <v>19_07</v>
          </cell>
        </row>
        <row r="682">
          <cell r="B682" t="str">
            <v>19_08</v>
          </cell>
        </row>
        <row r="683">
          <cell r="B683" t="str">
            <v>19_09</v>
          </cell>
        </row>
        <row r="684">
          <cell r="B684" t="str">
            <v>19_10</v>
          </cell>
        </row>
        <row r="685">
          <cell r="B685" t="str">
            <v>19_11</v>
          </cell>
        </row>
        <row r="686">
          <cell r="B686" t="str">
            <v>19_12</v>
          </cell>
        </row>
        <row r="687">
          <cell r="B687" t="str">
            <v>19_13</v>
          </cell>
        </row>
        <row r="688">
          <cell r="B688" t="str">
            <v>19_14</v>
          </cell>
        </row>
        <row r="689">
          <cell r="B689" t="str">
            <v>19_15</v>
          </cell>
        </row>
        <row r="690">
          <cell r="B690" t="str">
            <v>19_16</v>
          </cell>
        </row>
        <row r="691">
          <cell r="B691" t="str">
            <v>19_17</v>
          </cell>
        </row>
        <row r="692">
          <cell r="B692" t="str">
            <v>19_18</v>
          </cell>
        </row>
        <row r="693">
          <cell r="B693" t="str">
            <v>19_19</v>
          </cell>
        </row>
        <row r="694">
          <cell r="B694" t="str">
            <v>19_20</v>
          </cell>
        </row>
        <row r="695">
          <cell r="B695" t="str">
            <v>19_21</v>
          </cell>
        </row>
        <row r="696">
          <cell r="B696" t="str">
            <v>19_22</v>
          </cell>
        </row>
        <row r="697">
          <cell r="B697" t="str">
            <v>19_23</v>
          </cell>
        </row>
        <row r="698">
          <cell r="B698" t="str">
            <v>19_24</v>
          </cell>
        </row>
        <row r="699">
          <cell r="B699" t="str">
            <v>19_25</v>
          </cell>
        </row>
        <row r="700">
          <cell r="B700" t="str">
            <v>19_26</v>
          </cell>
        </row>
        <row r="701">
          <cell r="B701" t="str">
            <v>19_27</v>
          </cell>
        </row>
        <row r="702">
          <cell r="B702" t="str">
            <v>19_28</v>
          </cell>
        </row>
        <row r="703">
          <cell r="B703" t="str">
            <v>19_29</v>
          </cell>
        </row>
        <row r="704">
          <cell r="B704" t="str">
            <v>19_30</v>
          </cell>
        </row>
        <row r="705">
          <cell r="B705" t="str">
            <v>19_31</v>
          </cell>
        </row>
        <row r="706">
          <cell r="B706" t="str">
            <v>19_32</v>
          </cell>
        </row>
        <row r="707">
          <cell r="B707" t="str">
            <v>19_33</v>
          </cell>
        </row>
        <row r="708">
          <cell r="B708" t="str">
            <v>19_34</v>
          </cell>
        </row>
        <row r="709">
          <cell r="B709" t="str">
            <v>19_35</v>
          </cell>
        </row>
        <row r="710">
          <cell r="B710" t="str">
            <v>19_36</v>
          </cell>
        </row>
        <row r="711">
          <cell r="B711" t="str">
            <v>19_37</v>
          </cell>
        </row>
        <row r="712">
          <cell r="B712" t="str">
            <v>19_38</v>
          </cell>
        </row>
        <row r="713">
          <cell r="B713" t="str">
            <v>19_39</v>
          </cell>
        </row>
        <row r="714">
          <cell r="B714" t="str">
            <v>19_40</v>
          </cell>
        </row>
        <row r="715">
          <cell r="B715" t="str">
            <v>19_41</v>
          </cell>
        </row>
        <row r="716">
          <cell r="B716" t="str">
            <v>19_42</v>
          </cell>
        </row>
        <row r="717">
          <cell r="B717" t="str">
            <v>19_A</v>
          </cell>
        </row>
        <row r="718">
          <cell r="B718" t="str">
            <v>19_B</v>
          </cell>
        </row>
        <row r="719">
          <cell r="B719" t="str">
            <v>19_C</v>
          </cell>
        </row>
        <row r="720">
          <cell r="B720" t="str">
            <v>19_D</v>
          </cell>
        </row>
        <row r="721">
          <cell r="B721" t="str">
            <v>19_E</v>
          </cell>
        </row>
        <row r="722">
          <cell r="B722" t="str">
            <v>19_F</v>
          </cell>
        </row>
        <row r="723">
          <cell r="B723" t="str">
            <v>19_G</v>
          </cell>
        </row>
        <row r="724">
          <cell r="B724" t="str">
            <v>19_H</v>
          </cell>
        </row>
        <row r="725">
          <cell r="B725" t="str">
            <v>19_I</v>
          </cell>
        </row>
        <row r="726">
          <cell r="B726" t="str">
            <v>19_J</v>
          </cell>
        </row>
        <row r="727">
          <cell r="B727" t="str">
            <v>19_K</v>
          </cell>
        </row>
        <row r="728">
          <cell r="B728" t="str">
            <v>19_L</v>
          </cell>
        </row>
        <row r="729">
          <cell r="B729" t="str">
            <v>19_M</v>
          </cell>
        </row>
        <row r="730">
          <cell r="B730" t="str">
            <v>19_N</v>
          </cell>
        </row>
        <row r="731">
          <cell r="B731" t="str">
            <v>19_O</v>
          </cell>
        </row>
        <row r="732">
          <cell r="B732" t="str">
            <v>19_P</v>
          </cell>
        </row>
        <row r="733">
          <cell r="B733" t="str">
            <v>19_Q</v>
          </cell>
        </row>
        <row r="734">
          <cell r="B734" t="str">
            <v>19_R</v>
          </cell>
        </row>
        <row r="735">
          <cell r="B735" t="str">
            <v>2 7_O</v>
          </cell>
        </row>
        <row r="736">
          <cell r="B736" t="str">
            <v>2_00</v>
          </cell>
        </row>
        <row r="737">
          <cell r="B737" t="str">
            <v>2_01</v>
          </cell>
        </row>
        <row r="738">
          <cell r="B738" t="str">
            <v>2_02</v>
          </cell>
        </row>
        <row r="739">
          <cell r="B739" t="str">
            <v>2_03</v>
          </cell>
        </row>
        <row r="740">
          <cell r="B740" t="str">
            <v>2_04</v>
          </cell>
        </row>
        <row r="741">
          <cell r="B741" t="str">
            <v>2_05</v>
          </cell>
        </row>
        <row r="742">
          <cell r="B742" t="str">
            <v>2_06</v>
          </cell>
        </row>
        <row r="743">
          <cell r="B743" t="str">
            <v>2_07</v>
          </cell>
        </row>
        <row r="744">
          <cell r="B744" t="str">
            <v>2_08</v>
          </cell>
        </row>
        <row r="745">
          <cell r="B745" t="str">
            <v>2_09</v>
          </cell>
        </row>
        <row r="746">
          <cell r="B746" t="str">
            <v>2_10</v>
          </cell>
        </row>
        <row r="747">
          <cell r="B747" t="str">
            <v>2_11</v>
          </cell>
        </row>
        <row r="748">
          <cell r="B748" t="str">
            <v>2_12</v>
          </cell>
        </row>
        <row r="749">
          <cell r="B749" t="str">
            <v>2_13</v>
          </cell>
        </row>
        <row r="750">
          <cell r="B750" t="str">
            <v>2_14</v>
          </cell>
        </row>
        <row r="751">
          <cell r="B751" t="str">
            <v>2_15</v>
          </cell>
        </row>
        <row r="752">
          <cell r="B752" t="str">
            <v>2_16</v>
          </cell>
        </row>
        <row r="753">
          <cell r="B753" t="str">
            <v>2_17</v>
          </cell>
        </row>
        <row r="754">
          <cell r="B754" t="str">
            <v>2_18</v>
          </cell>
        </row>
        <row r="755">
          <cell r="B755" t="str">
            <v>2_19</v>
          </cell>
        </row>
        <row r="756">
          <cell r="B756" t="str">
            <v>2_20</v>
          </cell>
        </row>
        <row r="757">
          <cell r="B757" t="str">
            <v>2_21</v>
          </cell>
        </row>
        <row r="758">
          <cell r="B758" t="str">
            <v>2_22</v>
          </cell>
        </row>
        <row r="759">
          <cell r="B759" t="str">
            <v>2_23</v>
          </cell>
        </row>
        <row r="760">
          <cell r="B760" t="str">
            <v>2_24</v>
          </cell>
        </row>
        <row r="761">
          <cell r="B761" t="str">
            <v>2_25</v>
          </cell>
        </row>
        <row r="762">
          <cell r="B762" t="str">
            <v>2_26</v>
          </cell>
        </row>
        <row r="763">
          <cell r="B763" t="str">
            <v>2_27</v>
          </cell>
        </row>
        <row r="764">
          <cell r="B764" t="str">
            <v>2_28</v>
          </cell>
        </row>
        <row r="765">
          <cell r="B765" t="str">
            <v>2_29</v>
          </cell>
        </row>
        <row r="766">
          <cell r="B766" t="str">
            <v>2_30</v>
          </cell>
        </row>
        <row r="767">
          <cell r="B767" t="str">
            <v>2_31</v>
          </cell>
        </row>
        <row r="768">
          <cell r="B768" t="str">
            <v>2_32</v>
          </cell>
        </row>
        <row r="769">
          <cell r="B769" t="str">
            <v>2_33</v>
          </cell>
        </row>
        <row r="770">
          <cell r="B770" t="str">
            <v>2_34</v>
          </cell>
        </row>
        <row r="771">
          <cell r="B771" t="str">
            <v>2_35</v>
          </cell>
        </row>
        <row r="772">
          <cell r="B772" t="str">
            <v>2_36</v>
          </cell>
        </row>
        <row r="773">
          <cell r="B773" t="str">
            <v>2_37</v>
          </cell>
        </row>
        <row r="774">
          <cell r="B774" t="str">
            <v>2_38</v>
          </cell>
        </row>
        <row r="775">
          <cell r="B775" t="str">
            <v>2_39</v>
          </cell>
        </row>
        <row r="776">
          <cell r="B776" t="str">
            <v>2_40</v>
          </cell>
        </row>
        <row r="777">
          <cell r="B777" t="str">
            <v>2_41</v>
          </cell>
        </row>
        <row r="778">
          <cell r="B778" t="str">
            <v>2_42</v>
          </cell>
        </row>
        <row r="779">
          <cell r="B779" t="str">
            <v>2_A</v>
          </cell>
        </row>
        <row r="780">
          <cell r="B780" t="str">
            <v>2_B</v>
          </cell>
        </row>
        <row r="781">
          <cell r="B781" t="str">
            <v>2_C</v>
          </cell>
        </row>
        <row r="782">
          <cell r="B782" t="str">
            <v>2_D</v>
          </cell>
        </row>
        <row r="783">
          <cell r="B783" t="str">
            <v>2_E</v>
          </cell>
        </row>
        <row r="784">
          <cell r="B784" t="str">
            <v>2_F</v>
          </cell>
        </row>
        <row r="785">
          <cell r="B785" t="str">
            <v>2_G</v>
          </cell>
        </row>
        <row r="786">
          <cell r="B786" t="str">
            <v>2_H</v>
          </cell>
        </row>
        <row r="787">
          <cell r="B787" t="str">
            <v>2_I</v>
          </cell>
        </row>
        <row r="788">
          <cell r="B788" t="str">
            <v>2_J</v>
          </cell>
        </row>
        <row r="789">
          <cell r="B789" t="str">
            <v>2_K</v>
          </cell>
        </row>
        <row r="790">
          <cell r="B790" t="str">
            <v>2_L</v>
          </cell>
        </row>
        <row r="791">
          <cell r="B791" t="str">
            <v>2_M</v>
          </cell>
        </row>
        <row r="792">
          <cell r="B792" t="str">
            <v>2_N</v>
          </cell>
        </row>
        <row r="793">
          <cell r="B793" t="str">
            <v>2_O</v>
          </cell>
        </row>
        <row r="794">
          <cell r="B794" t="str">
            <v>2_P</v>
          </cell>
        </row>
        <row r="795">
          <cell r="B795" t="str">
            <v>2_Q</v>
          </cell>
        </row>
        <row r="796">
          <cell r="B796" t="str">
            <v>2_R</v>
          </cell>
        </row>
        <row r="797">
          <cell r="B797" t="str">
            <v>20_00</v>
          </cell>
        </row>
        <row r="798">
          <cell r="B798" t="str">
            <v>20_01</v>
          </cell>
        </row>
        <row r="799">
          <cell r="B799" t="str">
            <v>20_02</v>
          </cell>
        </row>
        <row r="800">
          <cell r="B800" t="str">
            <v>20_03</v>
          </cell>
        </row>
        <row r="801">
          <cell r="B801" t="str">
            <v>20_04</v>
          </cell>
        </row>
        <row r="802">
          <cell r="B802" t="str">
            <v>20_05</v>
          </cell>
        </row>
        <row r="803">
          <cell r="B803" t="str">
            <v>20_06</v>
          </cell>
        </row>
        <row r="804">
          <cell r="B804" t="str">
            <v>20_07</v>
          </cell>
        </row>
        <row r="805">
          <cell r="B805" t="str">
            <v>20_08</v>
          </cell>
        </row>
        <row r="806">
          <cell r="B806" t="str">
            <v>20_09</v>
          </cell>
        </row>
        <row r="807">
          <cell r="B807" t="str">
            <v>20_10</v>
          </cell>
        </row>
        <row r="808">
          <cell r="B808" t="str">
            <v>20_11</v>
          </cell>
        </row>
        <row r="809">
          <cell r="B809" t="str">
            <v>20_12</v>
          </cell>
        </row>
        <row r="810">
          <cell r="B810" t="str">
            <v>20_13</v>
          </cell>
        </row>
        <row r="811">
          <cell r="B811" t="str">
            <v>20_14</v>
          </cell>
        </row>
        <row r="812">
          <cell r="B812" t="str">
            <v>20_15</v>
          </cell>
        </row>
        <row r="813">
          <cell r="B813" t="str">
            <v>20_16</v>
          </cell>
        </row>
        <row r="814">
          <cell r="B814" t="str">
            <v>20_17</v>
          </cell>
        </row>
        <row r="815">
          <cell r="B815" t="str">
            <v>20_18</v>
          </cell>
        </row>
        <row r="816">
          <cell r="B816" t="str">
            <v>20_19</v>
          </cell>
        </row>
        <row r="817">
          <cell r="B817" t="str">
            <v>20_20</v>
          </cell>
        </row>
        <row r="818">
          <cell r="B818" t="str">
            <v>20_21</v>
          </cell>
        </row>
        <row r="819">
          <cell r="B819" t="str">
            <v>20_22</v>
          </cell>
        </row>
        <row r="820">
          <cell r="B820" t="str">
            <v>20_23</v>
          </cell>
        </row>
        <row r="821">
          <cell r="B821" t="str">
            <v>20_24</v>
          </cell>
        </row>
        <row r="822">
          <cell r="B822" t="str">
            <v>20_25</v>
          </cell>
        </row>
        <row r="823">
          <cell r="B823" t="str">
            <v>20_26</v>
          </cell>
        </row>
        <row r="824">
          <cell r="B824" t="str">
            <v>20_27</v>
          </cell>
        </row>
        <row r="825">
          <cell r="B825" t="str">
            <v>20_28</v>
          </cell>
        </row>
        <row r="826">
          <cell r="B826" t="str">
            <v>20_29</v>
          </cell>
        </row>
        <row r="827">
          <cell r="B827" t="str">
            <v>20_30</v>
          </cell>
        </row>
        <row r="828">
          <cell r="B828" t="str">
            <v>20_31</v>
          </cell>
        </row>
        <row r="829">
          <cell r="B829" t="str">
            <v>20_32</v>
          </cell>
        </row>
        <row r="830">
          <cell r="B830" t="str">
            <v>20_33</v>
          </cell>
        </row>
        <row r="831">
          <cell r="B831" t="str">
            <v>20_34</v>
          </cell>
        </row>
        <row r="832">
          <cell r="B832" t="str">
            <v>20_35</v>
          </cell>
        </row>
        <row r="833">
          <cell r="B833" t="str">
            <v>20_36</v>
          </cell>
        </row>
        <row r="834">
          <cell r="B834" t="str">
            <v>20_37</v>
          </cell>
        </row>
        <row r="835">
          <cell r="B835" t="str">
            <v>20_38</v>
          </cell>
        </row>
        <row r="836">
          <cell r="B836" t="str">
            <v>20_39</v>
          </cell>
        </row>
        <row r="837">
          <cell r="B837" t="str">
            <v>20_40</v>
          </cell>
        </row>
        <row r="838">
          <cell r="B838" t="str">
            <v>20_41</v>
          </cell>
        </row>
        <row r="839">
          <cell r="B839" t="str">
            <v>20_42</v>
          </cell>
        </row>
        <row r="840">
          <cell r="B840" t="str">
            <v>20_A</v>
          </cell>
        </row>
        <row r="841">
          <cell r="B841" t="str">
            <v>20_B</v>
          </cell>
        </row>
        <row r="842">
          <cell r="B842" t="str">
            <v>20_C</v>
          </cell>
        </row>
        <row r="843">
          <cell r="B843" t="str">
            <v>20_D</v>
          </cell>
        </row>
        <row r="844">
          <cell r="B844" t="str">
            <v>20_E</v>
          </cell>
        </row>
        <row r="845">
          <cell r="B845" t="str">
            <v>20_F</v>
          </cell>
        </row>
        <row r="846">
          <cell r="B846" t="str">
            <v>20_G</v>
          </cell>
        </row>
        <row r="847">
          <cell r="B847" t="str">
            <v>20_H</v>
          </cell>
        </row>
        <row r="848">
          <cell r="B848" t="str">
            <v>20_I</v>
          </cell>
        </row>
        <row r="849">
          <cell r="B849" t="str">
            <v>20_J</v>
          </cell>
        </row>
        <row r="850">
          <cell r="B850" t="str">
            <v>20_K</v>
          </cell>
        </row>
        <row r="851">
          <cell r="B851" t="str">
            <v>20_L</v>
          </cell>
        </row>
        <row r="852">
          <cell r="B852" t="str">
            <v>20_M</v>
          </cell>
        </row>
        <row r="853">
          <cell r="B853" t="str">
            <v>20_N</v>
          </cell>
        </row>
        <row r="854">
          <cell r="B854" t="str">
            <v>20_O</v>
          </cell>
        </row>
        <row r="855">
          <cell r="B855" t="str">
            <v>20_P</v>
          </cell>
        </row>
        <row r="856">
          <cell r="B856" t="str">
            <v>20_Q</v>
          </cell>
        </row>
        <row r="857">
          <cell r="B857" t="str">
            <v>20_R</v>
          </cell>
        </row>
        <row r="858">
          <cell r="B858" t="str">
            <v>21_00</v>
          </cell>
        </row>
        <row r="859">
          <cell r="B859" t="str">
            <v>21_01</v>
          </cell>
        </row>
        <row r="860">
          <cell r="B860" t="str">
            <v>21_02</v>
          </cell>
        </row>
        <row r="861">
          <cell r="B861" t="str">
            <v>21_03</v>
          </cell>
        </row>
        <row r="862">
          <cell r="B862" t="str">
            <v>21_04</v>
          </cell>
        </row>
        <row r="863">
          <cell r="B863" t="str">
            <v>21_05</v>
          </cell>
        </row>
        <row r="864">
          <cell r="B864" t="str">
            <v>21_06</v>
          </cell>
        </row>
        <row r="865">
          <cell r="B865" t="str">
            <v>21_07</v>
          </cell>
        </row>
        <row r="866">
          <cell r="B866" t="str">
            <v>21_08</v>
          </cell>
        </row>
        <row r="867">
          <cell r="B867" t="str">
            <v>21_09</v>
          </cell>
        </row>
        <row r="868">
          <cell r="B868" t="str">
            <v>21_10</v>
          </cell>
        </row>
        <row r="869">
          <cell r="B869" t="str">
            <v>21_11</v>
          </cell>
        </row>
        <row r="870">
          <cell r="B870" t="str">
            <v>21_12</v>
          </cell>
        </row>
        <row r="871">
          <cell r="B871" t="str">
            <v>21_13</v>
          </cell>
        </row>
        <row r="872">
          <cell r="B872" t="str">
            <v>21_14</v>
          </cell>
        </row>
        <row r="873">
          <cell r="B873" t="str">
            <v>21_15</v>
          </cell>
        </row>
        <row r="874">
          <cell r="B874" t="str">
            <v>21_16</v>
          </cell>
        </row>
        <row r="875">
          <cell r="B875" t="str">
            <v>21_17</v>
          </cell>
        </row>
        <row r="876">
          <cell r="B876" t="str">
            <v>21_18</v>
          </cell>
        </row>
        <row r="877">
          <cell r="B877" t="str">
            <v>21_19</v>
          </cell>
        </row>
        <row r="878">
          <cell r="B878" t="str">
            <v>21_20</v>
          </cell>
        </row>
        <row r="879">
          <cell r="B879" t="str">
            <v>21_21</v>
          </cell>
        </row>
        <row r="880">
          <cell r="B880" t="str">
            <v>21_22</v>
          </cell>
        </row>
        <row r="881">
          <cell r="B881" t="str">
            <v>21_23</v>
          </cell>
        </row>
        <row r="882">
          <cell r="B882" t="str">
            <v>21_24</v>
          </cell>
        </row>
        <row r="883">
          <cell r="B883" t="str">
            <v>21_25</v>
          </cell>
        </row>
        <row r="884">
          <cell r="B884" t="str">
            <v>21_26</v>
          </cell>
        </row>
        <row r="885">
          <cell r="B885" t="str">
            <v>21_27</v>
          </cell>
        </row>
        <row r="886">
          <cell r="B886" t="str">
            <v>21_28</v>
          </cell>
        </row>
        <row r="887">
          <cell r="B887" t="str">
            <v>21_29</v>
          </cell>
        </row>
        <row r="888">
          <cell r="B888" t="str">
            <v>21_30</v>
          </cell>
        </row>
        <row r="889">
          <cell r="B889" t="str">
            <v>21_31</v>
          </cell>
        </row>
        <row r="890">
          <cell r="B890" t="str">
            <v>21_32</v>
          </cell>
        </row>
        <row r="891">
          <cell r="B891" t="str">
            <v>21_33</v>
          </cell>
        </row>
        <row r="892">
          <cell r="B892" t="str">
            <v>21_34</v>
          </cell>
        </row>
        <row r="893">
          <cell r="B893" t="str">
            <v>21_35</v>
          </cell>
        </row>
        <row r="894">
          <cell r="B894" t="str">
            <v>21_36</v>
          </cell>
        </row>
        <row r="895">
          <cell r="B895" t="str">
            <v>21_37</v>
          </cell>
        </row>
        <row r="896">
          <cell r="B896" t="str">
            <v>21_38</v>
          </cell>
        </row>
        <row r="897">
          <cell r="B897" t="str">
            <v>21_39</v>
          </cell>
        </row>
        <row r="898">
          <cell r="B898" t="str">
            <v>21_40</v>
          </cell>
        </row>
        <row r="899">
          <cell r="B899" t="str">
            <v>21_41</v>
          </cell>
        </row>
        <row r="900">
          <cell r="B900" t="str">
            <v>21_42</v>
          </cell>
        </row>
        <row r="901">
          <cell r="B901" t="str">
            <v>21_A</v>
          </cell>
        </row>
        <row r="902">
          <cell r="B902" t="str">
            <v>21_B</v>
          </cell>
        </row>
        <row r="903">
          <cell r="B903" t="str">
            <v>21_C</v>
          </cell>
        </row>
        <row r="904">
          <cell r="B904" t="str">
            <v>21_D</v>
          </cell>
        </row>
        <row r="905">
          <cell r="B905" t="str">
            <v>21_E</v>
          </cell>
        </row>
        <row r="906">
          <cell r="B906" t="str">
            <v>21_F</v>
          </cell>
        </row>
        <row r="907">
          <cell r="B907" t="str">
            <v>21_G</v>
          </cell>
        </row>
        <row r="908">
          <cell r="B908" t="str">
            <v>21_H</v>
          </cell>
        </row>
        <row r="909">
          <cell r="B909" t="str">
            <v>21_I</v>
          </cell>
        </row>
        <row r="910">
          <cell r="B910" t="str">
            <v>21_J</v>
          </cell>
        </row>
        <row r="911">
          <cell r="B911" t="str">
            <v>21_K</v>
          </cell>
        </row>
        <row r="912">
          <cell r="B912" t="str">
            <v>21_L</v>
          </cell>
        </row>
        <row r="913">
          <cell r="B913" t="str">
            <v>21_M</v>
          </cell>
        </row>
        <row r="914">
          <cell r="B914" t="str">
            <v>21_N</v>
          </cell>
        </row>
        <row r="915">
          <cell r="B915" t="str">
            <v>21_O</v>
          </cell>
        </row>
        <row r="916">
          <cell r="B916" t="str">
            <v>21_P</v>
          </cell>
        </row>
        <row r="917">
          <cell r="B917" t="str">
            <v>21_Q</v>
          </cell>
        </row>
        <row r="918">
          <cell r="B918" t="str">
            <v>21_R</v>
          </cell>
        </row>
        <row r="919">
          <cell r="B919" t="str">
            <v>22_00</v>
          </cell>
        </row>
        <row r="920">
          <cell r="B920" t="str">
            <v>22_01</v>
          </cell>
        </row>
        <row r="921">
          <cell r="B921" t="str">
            <v>22_02</v>
          </cell>
        </row>
        <row r="922">
          <cell r="B922" t="str">
            <v>22_03</v>
          </cell>
        </row>
        <row r="923">
          <cell r="B923" t="str">
            <v>22_04</v>
          </cell>
        </row>
        <row r="924">
          <cell r="B924" t="str">
            <v>22_05</v>
          </cell>
        </row>
        <row r="925">
          <cell r="B925" t="str">
            <v>22_06</v>
          </cell>
        </row>
        <row r="926">
          <cell r="B926" t="str">
            <v>22_07</v>
          </cell>
        </row>
        <row r="927">
          <cell r="B927" t="str">
            <v>22_08</v>
          </cell>
        </row>
        <row r="928">
          <cell r="B928" t="str">
            <v>22_09</v>
          </cell>
        </row>
        <row r="929">
          <cell r="B929" t="str">
            <v>22_10</v>
          </cell>
        </row>
        <row r="930">
          <cell r="B930" t="str">
            <v>22_11</v>
          </cell>
        </row>
        <row r="931">
          <cell r="B931" t="str">
            <v>22_12</v>
          </cell>
        </row>
        <row r="932">
          <cell r="B932" t="str">
            <v>22_13</v>
          </cell>
        </row>
        <row r="933">
          <cell r="B933" t="str">
            <v>22_14</v>
          </cell>
        </row>
        <row r="934">
          <cell r="B934" t="str">
            <v>22_15</v>
          </cell>
        </row>
        <row r="935">
          <cell r="B935" t="str">
            <v>22_16</v>
          </cell>
        </row>
        <row r="936">
          <cell r="B936" t="str">
            <v>22_17</v>
          </cell>
        </row>
        <row r="937">
          <cell r="B937" t="str">
            <v>22_18</v>
          </cell>
        </row>
        <row r="938">
          <cell r="B938" t="str">
            <v>22_19</v>
          </cell>
        </row>
        <row r="939">
          <cell r="B939" t="str">
            <v>22_20</v>
          </cell>
        </row>
        <row r="940">
          <cell r="B940" t="str">
            <v>22_21</v>
          </cell>
        </row>
        <row r="941">
          <cell r="B941" t="str">
            <v>22_22</v>
          </cell>
        </row>
        <row r="942">
          <cell r="B942" t="str">
            <v>22_23</v>
          </cell>
        </row>
        <row r="943">
          <cell r="B943" t="str">
            <v>22_24</v>
          </cell>
        </row>
        <row r="944">
          <cell r="B944" t="str">
            <v>22_25</v>
          </cell>
        </row>
        <row r="945">
          <cell r="B945" t="str">
            <v>22_26</v>
          </cell>
        </row>
        <row r="946">
          <cell r="B946" t="str">
            <v>22_27</v>
          </cell>
        </row>
        <row r="947">
          <cell r="B947" t="str">
            <v>22_28</v>
          </cell>
        </row>
        <row r="948">
          <cell r="B948" t="str">
            <v>22_29</v>
          </cell>
        </row>
        <row r="949">
          <cell r="B949" t="str">
            <v>22_30</v>
          </cell>
        </row>
        <row r="950">
          <cell r="B950" t="str">
            <v>22_31</v>
          </cell>
        </row>
        <row r="951">
          <cell r="B951" t="str">
            <v>22_32</v>
          </cell>
        </row>
        <row r="952">
          <cell r="B952" t="str">
            <v>22_33</v>
          </cell>
        </row>
        <row r="953">
          <cell r="B953" t="str">
            <v>22_34</v>
          </cell>
        </row>
        <row r="954">
          <cell r="B954" t="str">
            <v>22_35</v>
          </cell>
        </row>
        <row r="955">
          <cell r="B955" t="str">
            <v>22_36</v>
          </cell>
        </row>
        <row r="956">
          <cell r="B956" t="str">
            <v>22_37</v>
          </cell>
        </row>
        <row r="957">
          <cell r="B957" t="str">
            <v>22_38</v>
          </cell>
        </row>
        <row r="958">
          <cell r="B958" t="str">
            <v>22_39</v>
          </cell>
        </row>
        <row r="959">
          <cell r="B959" t="str">
            <v>22_40</v>
          </cell>
        </row>
        <row r="960">
          <cell r="B960" t="str">
            <v>22_41</v>
          </cell>
        </row>
        <row r="961">
          <cell r="B961" t="str">
            <v>22_42</v>
          </cell>
        </row>
        <row r="962">
          <cell r="B962" t="str">
            <v>22_A</v>
          </cell>
        </row>
        <row r="963">
          <cell r="B963" t="str">
            <v>22_B</v>
          </cell>
        </row>
        <row r="964">
          <cell r="B964" t="str">
            <v>22_C</v>
          </cell>
        </row>
        <row r="965">
          <cell r="B965" t="str">
            <v>22_D</v>
          </cell>
        </row>
        <row r="966">
          <cell r="B966" t="str">
            <v>22_E</v>
          </cell>
        </row>
        <row r="967">
          <cell r="B967" t="str">
            <v>22_F</v>
          </cell>
        </row>
        <row r="968">
          <cell r="B968" t="str">
            <v>22_G</v>
          </cell>
        </row>
        <row r="969">
          <cell r="B969" t="str">
            <v>22_H</v>
          </cell>
        </row>
        <row r="970">
          <cell r="B970" t="str">
            <v>22_I</v>
          </cell>
        </row>
        <row r="971">
          <cell r="B971" t="str">
            <v>22_J</v>
          </cell>
        </row>
        <row r="972">
          <cell r="B972" t="str">
            <v>22_K</v>
          </cell>
        </row>
        <row r="973">
          <cell r="B973" t="str">
            <v>22_L</v>
          </cell>
        </row>
        <row r="974">
          <cell r="B974" t="str">
            <v>22_M</v>
          </cell>
        </row>
        <row r="975">
          <cell r="B975" t="str">
            <v>22_N</v>
          </cell>
        </row>
        <row r="976">
          <cell r="B976" t="str">
            <v>22_O</v>
          </cell>
        </row>
        <row r="977">
          <cell r="B977" t="str">
            <v>22_P</v>
          </cell>
        </row>
        <row r="978">
          <cell r="B978" t="str">
            <v>22_Q</v>
          </cell>
        </row>
        <row r="979">
          <cell r="B979" t="str">
            <v>22_R</v>
          </cell>
        </row>
        <row r="980">
          <cell r="B980" t="str">
            <v>23_00</v>
          </cell>
        </row>
        <row r="981">
          <cell r="B981" t="str">
            <v>23_01</v>
          </cell>
        </row>
        <row r="982">
          <cell r="B982" t="str">
            <v>23_02</v>
          </cell>
        </row>
        <row r="983">
          <cell r="B983" t="str">
            <v>23_03</v>
          </cell>
        </row>
        <row r="984">
          <cell r="B984" t="str">
            <v>23_04</v>
          </cell>
        </row>
        <row r="985">
          <cell r="B985" t="str">
            <v>23_05</v>
          </cell>
        </row>
        <row r="986">
          <cell r="B986" t="str">
            <v>23_06</v>
          </cell>
        </row>
        <row r="987">
          <cell r="B987" t="str">
            <v>23_07</v>
          </cell>
        </row>
        <row r="988">
          <cell r="B988" t="str">
            <v>23_08</v>
          </cell>
        </row>
        <row r="989">
          <cell r="B989" t="str">
            <v>23_09</v>
          </cell>
        </row>
        <row r="990">
          <cell r="B990" t="str">
            <v>23_10</v>
          </cell>
        </row>
        <row r="991">
          <cell r="B991" t="str">
            <v>23_11</v>
          </cell>
        </row>
        <row r="992">
          <cell r="B992" t="str">
            <v>23_12</v>
          </cell>
        </row>
        <row r="993">
          <cell r="B993" t="str">
            <v>23_13</v>
          </cell>
        </row>
        <row r="994">
          <cell r="B994" t="str">
            <v>23_14</v>
          </cell>
        </row>
        <row r="995">
          <cell r="B995" t="str">
            <v>23_15</v>
          </cell>
        </row>
        <row r="996">
          <cell r="B996" t="str">
            <v>23_16</v>
          </cell>
        </row>
        <row r="997">
          <cell r="B997" t="str">
            <v>23_17</v>
          </cell>
        </row>
        <row r="998">
          <cell r="B998" t="str">
            <v>23_18</v>
          </cell>
        </row>
        <row r="999">
          <cell r="B999" t="str">
            <v>23_19</v>
          </cell>
        </row>
        <row r="1000">
          <cell r="B1000" t="str">
            <v>23_20</v>
          </cell>
        </row>
        <row r="1001">
          <cell r="B1001" t="str">
            <v>23_21</v>
          </cell>
        </row>
        <row r="1002">
          <cell r="B1002" t="str">
            <v>23_22</v>
          </cell>
        </row>
        <row r="1003">
          <cell r="B1003" t="str">
            <v>23_23</v>
          </cell>
        </row>
        <row r="1004">
          <cell r="B1004" t="str">
            <v>23_24</v>
          </cell>
        </row>
        <row r="1005">
          <cell r="B1005" t="str">
            <v>23_25</v>
          </cell>
        </row>
        <row r="1006">
          <cell r="B1006" t="str">
            <v>23_26</v>
          </cell>
        </row>
        <row r="1007">
          <cell r="B1007" t="str">
            <v>23_27</v>
          </cell>
        </row>
        <row r="1008">
          <cell r="B1008" t="str">
            <v>23_28</v>
          </cell>
        </row>
        <row r="1009">
          <cell r="B1009" t="str">
            <v>23_29</v>
          </cell>
        </row>
        <row r="1010">
          <cell r="B1010" t="str">
            <v>23_30</v>
          </cell>
        </row>
        <row r="1011">
          <cell r="B1011" t="str">
            <v>23_31</v>
          </cell>
        </row>
        <row r="1012">
          <cell r="B1012" t="str">
            <v>23_32</v>
          </cell>
        </row>
        <row r="1013">
          <cell r="B1013" t="str">
            <v>23_33</v>
          </cell>
        </row>
        <row r="1014">
          <cell r="B1014" t="str">
            <v>23_34</v>
          </cell>
        </row>
        <row r="1015">
          <cell r="B1015" t="str">
            <v>23_35</v>
          </cell>
        </row>
        <row r="1016">
          <cell r="B1016" t="str">
            <v>23_36</v>
          </cell>
        </row>
        <row r="1017">
          <cell r="B1017" t="str">
            <v>23_37</v>
          </cell>
        </row>
        <row r="1018">
          <cell r="B1018" t="str">
            <v>23_38</v>
          </cell>
        </row>
        <row r="1019">
          <cell r="B1019" t="str">
            <v>23_39</v>
          </cell>
        </row>
        <row r="1020">
          <cell r="B1020" t="str">
            <v>23_40</v>
          </cell>
        </row>
        <row r="1021">
          <cell r="B1021" t="str">
            <v>23_41</v>
          </cell>
        </row>
        <row r="1022">
          <cell r="B1022" t="str">
            <v>23_42</v>
          </cell>
        </row>
        <row r="1023">
          <cell r="B1023" t="str">
            <v>23_A</v>
          </cell>
        </row>
        <row r="1024">
          <cell r="B1024" t="str">
            <v>23_B</v>
          </cell>
        </row>
        <row r="1025">
          <cell r="B1025" t="str">
            <v>23_C</v>
          </cell>
        </row>
        <row r="1026">
          <cell r="B1026" t="str">
            <v>23_D</v>
          </cell>
        </row>
        <row r="1027">
          <cell r="B1027" t="str">
            <v>23_E</v>
          </cell>
        </row>
        <row r="1028">
          <cell r="B1028" t="str">
            <v>23_F</v>
          </cell>
        </row>
        <row r="1029">
          <cell r="B1029" t="str">
            <v>23_G</v>
          </cell>
        </row>
        <row r="1030">
          <cell r="B1030" t="str">
            <v>23_H</v>
          </cell>
        </row>
        <row r="1031">
          <cell r="B1031" t="str">
            <v>23_I</v>
          </cell>
        </row>
        <row r="1032">
          <cell r="B1032" t="str">
            <v>23_J</v>
          </cell>
        </row>
        <row r="1033">
          <cell r="B1033" t="str">
            <v>23_K</v>
          </cell>
        </row>
        <row r="1034">
          <cell r="B1034" t="str">
            <v>23_L</v>
          </cell>
        </row>
        <row r="1035">
          <cell r="B1035" t="str">
            <v>23_M</v>
          </cell>
        </row>
        <row r="1036">
          <cell r="B1036" t="str">
            <v>23_N</v>
          </cell>
        </row>
        <row r="1037">
          <cell r="B1037" t="str">
            <v>23_O</v>
          </cell>
        </row>
        <row r="1038">
          <cell r="B1038" t="str">
            <v>23_P</v>
          </cell>
        </row>
        <row r="1039">
          <cell r="B1039" t="str">
            <v>23_Q</v>
          </cell>
        </row>
        <row r="1040">
          <cell r="B1040" t="str">
            <v>23_R</v>
          </cell>
        </row>
        <row r="1041">
          <cell r="B1041" t="str">
            <v>24_00</v>
          </cell>
        </row>
        <row r="1042">
          <cell r="B1042" t="str">
            <v>24_01</v>
          </cell>
        </row>
        <row r="1043">
          <cell r="B1043" t="str">
            <v>24_02</v>
          </cell>
        </row>
        <row r="1044">
          <cell r="B1044" t="str">
            <v>24_03</v>
          </cell>
        </row>
        <row r="1045">
          <cell r="B1045" t="str">
            <v>24_04</v>
          </cell>
        </row>
        <row r="1046">
          <cell r="B1046" t="str">
            <v>24_05</v>
          </cell>
        </row>
        <row r="1047">
          <cell r="B1047" t="str">
            <v>24_06</v>
          </cell>
        </row>
        <row r="1048">
          <cell r="B1048" t="str">
            <v>24_07</v>
          </cell>
        </row>
        <row r="1049">
          <cell r="B1049" t="str">
            <v>24_08</v>
          </cell>
        </row>
        <row r="1050">
          <cell r="B1050" t="str">
            <v>24_09</v>
          </cell>
        </row>
        <row r="1051">
          <cell r="B1051" t="str">
            <v>24_10</v>
          </cell>
        </row>
        <row r="1052">
          <cell r="B1052" t="str">
            <v>24_11</v>
          </cell>
        </row>
        <row r="1053">
          <cell r="B1053" t="str">
            <v>24_12</v>
          </cell>
        </row>
        <row r="1054">
          <cell r="B1054" t="str">
            <v>24_13</v>
          </cell>
        </row>
        <row r="1055">
          <cell r="B1055" t="str">
            <v>24_14</v>
          </cell>
        </row>
        <row r="1056">
          <cell r="B1056" t="str">
            <v>24_15</v>
          </cell>
        </row>
        <row r="1057">
          <cell r="B1057" t="str">
            <v>24_16</v>
          </cell>
        </row>
        <row r="1058">
          <cell r="B1058" t="str">
            <v>24_17</v>
          </cell>
        </row>
        <row r="1059">
          <cell r="B1059" t="str">
            <v>24_18</v>
          </cell>
        </row>
        <row r="1060">
          <cell r="B1060" t="str">
            <v>24_19</v>
          </cell>
        </row>
        <row r="1061">
          <cell r="B1061" t="str">
            <v>24_20</v>
          </cell>
        </row>
        <row r="1062">
          <cell r="B1062" t="str">
            <v>24_21</v>
          </cell>
        </row>
        <row r="1063">
          <cell r="B1063" t="str">
            <v>24_22</v>
          </cell>
        </row>
        <row r="1064">
          <cell r="B1064" t="str">
            <v>24_23</v>
          </cell>
        </row>
        <row r="1065">
          <cell r="B1065" t="str">
            <v>24_24</v>
          </cell>
        </row>
        <row r="1066">
          <cell r="B1066" t="str">
            <v>24_25</v>
          </cell>
        </row>
        <row r="1067">
          <cell r="B1067" t="str">
            <v>24_26</v>
          </cell>
        </row>
        <row r="1068">
          <cell r="B1068" t="str">
            <v>24_27</v>
          </cell>
        </row>
        <row r="1069">
          <cell r="B1069" t="str">
            <v>24_28</v>
          </cell>
        </row>
        <row r="1070">
          <cell r="B1070" t="str">
            <v>24_29</v>
          </cell>
        </row>
        <row r="1071">
          <cell r="B1071" t="str">
            <v>24_30</v>
          </cell>
        </row>
        <row r="1072">
          <cell r="B1072" t="str">
            <v>24_31</v>
          </cell>
        </row>
        <row r="1073">
          <cell r="B1073" t="str">
            <v>24_32</v>
          </cell>
        </row>
        <row r="1074">
          <cell r="B1074" t="str">
            <v>24_33</v>
          </cell>
        </row>
        <row r="1075">
          <cell r="B1075" t="str">
            <v>24_34</v>
          </cell>
        </row>
        <row r="1076">
          <cell r="B1076" t="str">
            <v>24_35</v>
          </cell>
        </row>
        <row r="1077">
          <cell r="B1077" t="str">
            <v>24_36</v>
          </cell>
        </row>
        <row r="1078">
          <cell r="B1078" t="str">
            <v>24_37</v>
          </cell>
        </row>
        <row r="1079">
          <cell r="B1079" t="str">
            <v>24_38</v>
          </cell>
        </row>
        <row r="1080">
          <cell r="B1080" t="str">
            <v>24_39</v>
          </cell>
        </row>
        <row r="1081">
          <cell r="B1081" t="str">
            <v>24_40</v>
          </cell>
        </row>
        <row r="1082">
          <cell r="B1082" t="str">
            <v>24_41</v>
          </cell>
        </row>
        <row r="1083">
          <cell r="B1083" t="str">
            <v>24_42</v>
          </cell>
        </row>
        <row r="1084">
          <cell r="B1084" t="str">
            <v>24_A</v>
          </cell>
        </row>
        <row r="1085">
          <cell r="B1085" t="str">
            <v>24_B</v>
          </cell>
        </row>
        <row r="1086">
          <cell r="B1086" t="str">
            <v>24_C</v>
          </cell>
        </row>
        <row r="1087">
          <cell r="B1087" t="str">
            <v>24_D</v>
          </cell>
        </row>
        <row r="1088">
          <cell r="B1088" t="str">
            <v>24_E</v>
          </cell>
        </row>
        <row r="1089">
          <cell r="B1089" t="str">
            <v>24_F</v>
          </cell>
        </row>
        <row r="1090">
          <cell r="B1090" t="str">
            <v>24_G</v>
          </cell>
        </row>
        <row r="1091">
          <cell r="B1091" t="str">
            <v>24_H</v>
          </cell>
        </row>
        <row r="1092">
          <cell r="B1092" t="str">
            <v>24_I</v>
          </cell>
        </row>
        <row r="1093">
          <cell r="B1093" t="str">
            <v>24_J</v>
          </cell>
        </row>
        <row r="1094">
          <cell r="B1094" t="str">
            <v>24_K</v>
          </cell>
        </row>
        <row r="1095">
          <cell r="B1095" t="str">
            <v>24_L</v>
          </cell>
        </row>
        <row r="1096">
          <cell r="B1096" t="str">
            <v>24_M</v>
          </cell>
        </row>
        <row r="1097">
          <cell r="B1097" t="str">
            <v>24_N</v>
          </cell>
        </row>
        <row r="1098">
          <cell r="B1098" t="str">
            <v>24_O</v>
          </cell>
        </row>
        <row r="1099">
          <cell r="B1099" t="str">
            <v>24_P</v>
          </cell>
        </row>
        <row r="1100">
          <cell r="B1100" t="str">
            <v>24_Q</v>
          </cell>
        </row>
        <row r="1101">
          <cell r="B1101" t="str">
            <v>24_R</v>
          </cell>
        </row>
        <row r="1102">
          <cell r="B1102" t="str">
            <v>25_00</v>
          </cell>
        </row>
        <row r="1103">
          <cell r="B1103" t="str">
            <v>25_01</v>
          </cell>
        </row>
        <row r="1104">
          <cell r="B1104" t="str">
            <v>25_02</v>
          </cell>
        </row>
        <row r="1105">
          <cell r="B1105" t="str">
            <v>25_03</v>
          </cell>
        </row>
        <row r="1106">
          <cell r="B1106" t="str">
            <v>25_04</v>
          </cell>
        </row>
        <row r="1107">
          <cell r="B1107" t="str">
            <v>25_05</v>
          </cell>
        </row>
        <row r="1108">
          <cell r="B1108" t="str">
            <v>25_06</v>
          </cell>
        </row>
        <row r="1109">
          <cell r="B1109" t="str">
            <v>25_07</v>
          </cell>
        </row>
        <row r="1110">
          <cell r="B1110" t="str">
            <v>25_08</v>
          </cell>
        </row>
        <row r="1111">
          <cell r="B1111" t="str">
            <v>25_09</v>
          </cell>
        </row>
        <row r="1112">
          <cell r="B1112" t="str">
            <v>25_10</v>
          </cell>
        </row>
        <row r="1113">
          <cell r="B1113" t="str">
            <v>25_11</v>
          </cell>
        </row>
        <row r="1114">
          <cell r="B1114" t="str">
            <v>25_12</v>
          </cell>
        </row>
        <row r="1115">
          <cell r="B1115" t="str">
            <v>25_13</v>
          </cell>
        </row>
        <row r="1116">
          <cell r="B1116" t="str">
            <v>25_14</v>
          </cell>
        </row>
        <row r="1117">
          <cell r="B1117" t="str">
            <v>25_15</v>
          </cell>
        </row>
        <row r="1118">
          <cell r="B1118" t="str">
            <v>25_16</v>
          </cell>
        </row>
        <row r="1119">
          <cell r="B1119" t="str">
            <v>25_17</v>
          </cell>
        </row>
        <row r="1120">
          <cell r="B1120" t="str">
            <v>25_18</v>
          </cell>
        </row>
        <row r="1121">
          <cell r="B1121" t="str">
            <v>25_19</v>
          </cell>
        </row>
        <row r="1122">
          <cell r="B1122" t="str">
            <v>25_20</v>
          </cell>
        </row>
        <row r="1123">
          <cell r="B1123" t="str">
            <v>25_21</v>
          </cell>
        </row>
        <row r="1124">
          <cell r="B1124" t="str">
            <v>25_22</v>
          </cell>
        </row>
        <row r="1125">
          <cell r="B1125" t="str">
            <v>25_23</v>
          </cell>
        </row>
        <row r="1126">
          <cell r="B1126" t="str">
            <v>25_24</v>
          </cell>
        </row>
        <row r="1127">
          <cell r="B1127" t="str">
            <v>25_25</v>
          </cell>
        </row>
        <row r="1128">
          <cell r="B1128" t="str">
            <v>25_26</v>
          </cell>
        </row>
        <row r="1129">
          <cell r="B1129" t="str">
            <v>25_27</v>
          </cell>
        </row>
        <row r="1130">
          <cell r="B1130" t="str">
            <v>25_28</v>
          </cell>
        </row>
        <row r="1131">
          <cell r="B1131" t="str">
            <v>25_29</v>
          </cell>
        </row>
        <row r="1132">
          <cell r="B1132" t="str">
            <v>25_30</v>
          </cell>
        </row>
        <row r="1133">
          <cell r="B1133" t="str">
            <v>25_31</v>
          </cell>
        </row>
        <row r="1134">
          <cell r="B1134" t="str">
            <v>25_32</v>
          </cell>
        </row>
        <row r="1135">
          <cell r="B1135" t="str">
            <v>25_33</v>
          </cell>
        </row>
        <row r="1136">
          <cell r="B1136" t="str">
            <v>25_34</v>
          </cell>
        </row>
        <row r="1137">
          <cell r="B1137" t="str">
            <v>25_35</v>
          </cell>
        </row>
        <row r="1138">
          <cell r="B1138" t="str">
            <v>25_36</v>
          </cell>
        </row>
        <row r="1139">
          <cell r="B1139" t="str">
            <v>25_37</v>
          </cell>
        </row>
        <row r="1140">
          <cell r="B1140" t="str">
            <v>25_38</v>
          </cell>
        </row>
        <row r="1141">
          <cell r="B1141" t="str">
            <v>25_39</v>
          </cell>
        </row>
        <row r="1142">
          <cell r="B1142" t="str">
            <v>25_40</v>
          </cell>
        </row>
        <row r="1143">
          <cell r="B1143" t="str">
            <v>25_41</v>
          </cell>
        </row>
        <row r="1144">
          <cell r="B1144" t="str">
            <v>25_42</v>
          </cell>
        </row>
        <row r="1145">
          <cell r="B1145" t="str">
            <v>25_A</v>
          </cell>
        </row>
        <row r="1146">
          <cell r="B1146" t="str">
            <v>25_B</v>
          </cell>
        </row>
        <row r="1147">
          <cell r="B1147" t="str">
            <v>25_C</v>
          </cell>
        </row>
        <row r="1148">
          <cell r="B1148" t="str">
            <v>25_D</v>
          </cell>
        </row>
        <row r="1149">
          <cell r="B1149" t="str">
            <v>25_E</v>
          </cell>
        </row>
        <row r="1150">
          <cell r="B1150" t="str">
            <v>25_F</v>
          </cell>
        </row>
        <row r="1151">
          <cell r="B1151" t="str">
            <v>25_G</v>
          </cell>
        </row>
        <row r="1152">
          <cell r="B1152" t="str">
            <v>25_H</v>
          </cell>
        </row>
        <row r="1153">
          <cell r="B1153" t="str">
            <v>25_I</v>
          </cell>
        </row>
        <row r="1154">
          <cell r="B1154" t="str">
            <v>25_J</v>
          </cell>
        </row>
        <row r="1155">
          <cell r="B1155" t="str">
            <v>25_K</v>
          </cell>
        </row>
        <row r="1156">
          <cell r="B1156" t="str">
            <v>25_L</v>
          </cell>
        </row>
        <row r="1157">
          <cell r="B1157" t="str">
            <v>25_M</v>
          </cell>
        </row>
        <row r="1158">
          <cell r="B1158" t="str">
            <v>25_N</v>
          </cell>
        </row>
        <row r="1159">
          <cell r="B1159" t="str">
            <v>25_O</v>
          </cell>
        </row>
        <row r="1160">
          <cell r="B1160" t="str">
            <v>25_P</v>
          </cell>
        </row>
        <row r="1161">
          <cell r="B1161" t="str">
            <v>25_Q</v>
          </cell>
        </row>
        <row r="1162">
          <cell r="B1162" t="str">
            <v>25_R</v>
          </cell>
        </row>
        <row r="1163">
          <cell r="B1163" t="str">
            <v>26_00</v>
          </cell>
        </row>
        <row r="1164">
          <cell r="B1164" t="str">
            <v>26_01</v>
          </cell>
        </row>
        <row r="1165">
          <cell r="B1165" t="str">
            <v>26_02</v>
          </cell>
        </row>
        <row r="1166">
          <cell r="B1166" t="str">
            <v>26_03</v>
          </cell>
        </row>
        <row r="1167">
          <cell r="B1167" t="str">
            <v>26_04</v>
          </cell>
        </row>
        <row r="1168">
          <cell r="B1168" t="str">
            <v>26_05</v>
          </cell>
        </row>
        <row r="1169">
          <cell r="B1169" t="str">
            <v>26_06</v>
          </cell>
        </row>
        <row r="1170">
          <cell r="B1170" t="str">
            <v>26_07</v>
          </cell>
        </row>
        <row r="1171">
          <cell r="B1171" t="str">
            <v>26_08</v>
          </cell>
        </row>
        <row r="1172">
          <cell r="B1172" t="str">
            <v>26_09</v>
          </cell>
        </row>
        <row r="1173">
          <cell r="B1173" t="str">
            <v>26_10</v>
          </cell>
        </row>
        <row r="1174">
          <cell r="B1174" t="str">
            <v>26_11</v>
          </cell>
        </row>
        <row r="1175">
          <cell r="B1175" t="str">
            <v>26_12</v>
          </cell>
        </row>
        <row r="1176">
          <cell r="B1176" t="str">
            <v>26_13</v>
          </cell>
        </row>
        <row r="1177">
          <cell r="B1177" t="str">
            <v>26_14</v>
          </cell>
        </row>
        <row r="1178">
          <cell r="B1178" t="str">
            <v>26_15</v>
          </cell>
        </row>
        <row r="1179">
          <cell r="B1179" t="str">
            <v>26_16</v>
          </cell>
        </row>
        <row r="1180">
          <cell r="B1180" t="str">
            <v>26_17</v>
          </cell>
        </row>
        <row r="1181">
          <cell r="B1181" t="str">
            <v>26_18</v>
          </cell>
        </row>
        <row r="1182">
          <cell r="B1182" t="str">
            <v>26_19</v>
          </cell>
        </row>
        <row r="1183">
          <cell r="B1183" t="str">
            <v>26_20</v>
          </cell>
        </row>
        <row r="1184">
          <cell r="B1184" t="str">
            <v>26_21</v>
          </cell>
        </row>
        <row r="1185">
          <cell r="B1185" t="str">
            <v>26_22</v>
          </cell>
        </row>
        <row r="1186">
          <cell r="B1186" t="str">
            <v>26_23</v>
          </cell>
        </row>
        <row r="1187">
          <cell r="B1187" t="str">
            <v>26_24</v>
          </cell>
        </row>
        <row r="1188">
          <cell r="B1188" t="str">
            <v>26_25</v>
          </cell>
        </row>
        <row r="1189">
          <cell r="B1189" t="str">
            <v>26_26</v>
          </cell>
        </row>
        <row r="1190">
          <cell r="B1190" t="str">
            <v>26_27</v>
          </cell>
        </row>
        <row r="1191">
          <cell r="B1191" t="str">
            <v>26_28</v>
          </cell>
        </row>
        <row r="1192">
          <cell r="B1192" t="str">
            <v>26_29</v>
          </cell>
        </row>
        <row r="1193">
          <cell r="B1193" t="str">
            <v>26_30</v>
          </cell>
        </row>
        <row r="1194">
          <cell r="B1194" t="str">
            <v>26_31</v>
          </cell>
        </row>
        <row r="1195">
          <cell r="B1195" t="str">
            <v>26_32</v>
          </cell>
        </row>
        <row r="1196">
          <cell r="B1196" t="str">
            <v>26_33</v>
          </cell>
        </row>
        <row r="1197">
          <cell r="B1197" t="str">
            <v>26_34</v>
          </cell>
        </row>
        <row r="1198">
          <cell r="B1198" t="str">
            <v>26_35</v>
          </cell>
        </row>
        <row r="1199">
          <cell r="B1199" t="str">
            <v>26_36</v>
          </cell>
        </row>
        <row r="1200">
          <cell r="B1200" t="str">
            <v>26_37</v>
          </cell>
        </row>
        <row r="1201">
          <cell r="B1201" t="str">
            <v>26_38</v>
          </cell>
        </row>
        <row r="1202">
          <cell r="B1202" t="str">
            <v>26_39</v>
          </cell>
        </row>
        <row r="1203">
          <cell r="B1203" t="str">
            <v>26_40</v>
          </cell>
        </row>
        <row r="1204">
          <cell r="B1204" t="str">
            <v>26_41</v>
          </cell>
        </row>
        <row r="1205">
          <cell r="B1205" t="str">
            <v>26_42</v>
          </cell>
        </row>
        <row r="1206">
          <cell r="B1206" t="str">
            <v>26_A</v>
          </cell>
        </row>
        <row r="1207">
          <cell r="B1207" t="str">
            <v>26_B</v>
          </cell>
        </row>
        <row r="1208">
          <cell r="B1208" t="str">
            <v>26_C</v>
          </cell>
        </row>
        <row r="1209">
          <cell r="B1209" t="str">
            <v>26_D</v>
          </cell>
        </row>
        <row r="1210">
          <cell r="B1210" t="str">
            <v>26_E</v>
          </cell>
        </row>
        <row r="1211">
          <cell r="B1211" t="str">
            <v>26_F</v>
          </cell>
        </row>
        <row r="1212">
          <cell r="B1212" t="str">
            <v>26_G</v>
          </cell>
        </row>
        <row r="1213">
          <cell r="B1213" t="str">
            <v>26_H</v>
          </cell>
        </row>
        <row r="1214">
          <cell r="B1214" t="str">
            <v>26_I</v>
          </cell>
        </row>
        <row r="1215">
          <cell r="B1215" t="str">
            <v>26_J</v>
          </cell>
        </row>
        <row r="1216">
          <cell r="B1216" t="str">
            <v>26_K</v>
          </cell>
        </row>
        <row r="1217">
          <cell r="B1217" t="str">
            <v>26_L</v>
          </cell>
        </row>
        <row r="1218">
          <cell r="B1218" t="str">
            <v>26_M</v>
          </cell>
        </row>
        <row r="1219">
          <cell r="B1219" t="str">
            <v>26_N</v>
          </cell>
        </row>
        <row r="1220">
          <cell r="B1220" t="str">
            <v>26_O</v>
          </cell>
        </row>
        <row r="1221">
          <cell r="B1221" t="str">
            <v>26_P</v>
          </cell>
        </row>
        <row r="1222">
          <cell r="B1222" t="str">
            <v>26_Q</v>
          </cell>
        </row>
        <row r="1223">
          <cell r="B1223" t="str">
            <v>26_R</v>
          </cell>
        </row>
        <row r="1224">
          <cell r="B1224" t="str">
            <v>27_00</v>
          </cell>
        </row>
        <row r="1225">
          <cell r="B1225" t="str">
            <v>27_01</v>
          </cell>
        </row>
        <row r="1226">
          <cell r="B1226" t="str">
            <v>27_02</v>
          </cell>
        </row>
        <row r="1227">
          <cell r="B1227" t="str">
            <v>27_03</v>
          </cell>
        </row>
        <row r="1228">
          <cell r="B1228" t="str">
            <v>27_04</v>
          </cell>
        </row>
        <row r="1229">
          <cell r="B1229" t="str">
            <v>27_05</v>
          </cell>
        </row>
        <row r="1230">
          <cell r="B1230" t="str">
            <v>27_06</v>
          </cell>
        </row>
        <row r="1231">
          <cell r="B1231" t="str">
            <v>27_07</v>
          </cell>
        </row>
        <row r="1232">
          <cell r="B1232" t="str">
            <v>27_08</v>
          </cell>
        </row>
        <row r="1233">
          <cell r="B1233" t="str">
            <v>27_09</v>
          </cell>
        </row>
        <row r="1234">
          <cell r="B1234" t="str">
            <v>27_10</v>
          </cell>
        </row>
        <row r="1235">
          <cell r="B1235" t="str">
            <v>27_11</v>
          </cell>
        </row>
        <row r="1236">
          <cell r="B1236" t="str">
            <v>27_12</v>
          </cell>
        </row>
        <row r="1237">
          <cell r="B1237" t="str">
            <v>27_13</v>
          </cell>
        </row>
        <row r="1238">
          <cell r="B1238" t="str">
            <v>27_14</v>
          </cell>
        </row>
        <row r="1239">
          <cell r="B1239" t="str">
            <v>27_15</v>
          </cell>
        </row>
        <row r="1240">
          <cell r="B1240" t="str">
            <v>27_16</v>
          </cell>
        </row>
        <row r="1241">
          <cell r="B1241" t="str">
            <v>27_17</v>
          </cell>
        </row>
        <row r="1242">
          <cell r="B1242" t="str">
            <v>27_18</v>
          </cell>
        </row>
        <row r="1243">
          <cell r="B1243" t="str">
            <v>27_19</v>
          </cell>
        </row>
        <row r="1244">
          <cell r="B1244" t="str">
            <v>27_20</v>
          </cell>
        </row>
        <row r="1245">
          <cell r="B1245" t="str">
            <v>27_21</v>
          </cell>
        </row>
        <row r="1246">
          <cell r="B1246" t="str">
            <v>27_22</v>
          </cell>
        </row>
        <row r="1247">
          <cell r="B1247" t="str">
            <v>27_23</v>
          </cell>
        </row>
        <row r="1248">
          <cell r="B1248" t="str">
            <v>27_24</v>
          </cell>
        </row>
        <row r="1249">
          <cell r="B1249" t="str">
            <v>27_25</v>
          </cell>
        </row>
        <row r="1250">
          <cell r="B1250" t="str">
            <v>27_26</v>
          </cell>
        </row>
        <row r="1251">
          <cell r="B1251" t="str">
            <v>27_27</v>
          </cell>
        </row>
        <row r="1252">
          <cell r="B1252" t="str">
            <v>27_28</v>
          </cell>
        </row>
        <row r="1253">
          <cell r="B1253" t="str">
            <v>27_29</v>
          </cell>
        </row>
        <row r="1254">
          <cell r="B1254" t="str">
            <v>27_30</v>
          </cell>
        </row>
        <row r="1255">
          <cell r="B1255" t="str">
            <v>27_31</v>
          </cell>
        </row>
        <row r="1256">
          <cell r="B1256" t="str">
            <v>27_32</v>
          </cell>
        </row>
        <row r="1257">
          <cell r="B1257" t="str">
            <v>27_33</v>
          </cell>
        </row>
        <row r="1258">
          <cell r="B1258" t="str">
            <v>27_34</v>
          </cell>
        </row>
        <row r="1259">
          <cell r="B1259" t="str">
            <v>27_35</v>
          </cell>
        </row>
        <row r="1260">
          <cell r="B1260" t="str">
            <v>27_36</v>
          </cell>
        </row>
        <row r="1261">
          <cell r="B1261" t="str">
            <v>27_37</v>
          </cell>
        </row>
        <row r="1262">
          <cell r="B1262" t="str">
            <v>27_38</v>
          </cell>
        </row>
        <row r="1263">
          <cell r="B1263" t="str">
            <v>27_39</v>
          </cell>
        </row>
        <row r="1264">
          <cell r="B1264" t="str">
            <v>27_40</v>
          </cell>
        </row>
        <row r="1265">
          <cell r="B1265" t="str">
            <v>27_41</v>
          </cell>
        </row>
        <row r="1266">
          <cell r="B1266" t="str">
            <v>27_42</v>
          </cell>
        </row>
        <row r="1267">
          <cell r="B1267" t="str">
            <v>27_A</v>
          </cell>
        </row>
        <row r="1268">
          <cell r="B1268" t="str">
            <v>27_B</v>
          </cell>
        </row>
        <row r="1269">
          <cell r="B1269" t="str">
            <v>27_C</v>
          </cell>
        </row>
        <row r="1270">
          <cell r="B1270" t="str">
            <v>27_D</v>
          </cell>
        </row>
        <row r="1271">
          <cell r="B1271" t="str">
            <v>27_E</v>
          </cell>
        </row>
        <row r="1272">
          <cell r="B1272" t="str">
            <v>27_F</v>
          </cell>
        </row>
        <row r="1273">
          <cell r="B1273" t="str">
            <v>27_G</v>
          </cell>
        </row>
        <row r="1274">
          <cell r="B1274" t="str">
            <v>27_H</v>
          </cell>
        </row>
        <row r="1275">
          <cell r="B1275" t="str">
            <v>27_I</v>
          </cell>
        </row>
        <row r="1276">
          <cell r="B1276" t="str">
            <v>27_J</v>
          </cell>
        </row>
        <row r="1277">
          <cell r="B1277" t="str">
            <v>27_K</v>
          </cell>
        </row>
        <row r="1278">
          <cell r="B1278" t="str">
            <v>27_L</v>
          </cell>
        </row>
        <row r="1279">
          <cell r="B1279" t="str">
            <v>27_M</v>
          </cell>
        </row>
        <row r="1280">
          <cell r="B1280" t="str">
            <v>27_N</v>
          </cell>
        </row>
        <row r="1281">
          <cell r="B1281" t="str">
            <v>27_P</v>
          </cell>
        </row>
        <row r="1282">
          <cell r="B1282" t="str">
            <v>27_Q</v>
          </cell>
        </row>
        <row r="1283">
          <cell r="B1283" t="str">
            <v>27_R</v>
          </cell>
        </row>
        <row r="1284">
          <cell r="B1284" t="str">
            <v>28_00</v>
          </cell>
        </row>
        <row r="1285">
          <cell r="B1285" t="str">
            <v>28_01</v>
          </cell>
        </row>
        <row r="1286">
          <cell r="B1286" t="str">
            <v>28_02</v>
          </cell>
        </row>
        <row r="1287">
          <cell r="B1287" t="str">
            <v>28_03</v>
          </cell>
        </row>
        <row r="1288">
          <cell r="B1288" t="str">
            <v>28_04</v>
          </cell>
        </row>
        <row r="1289">
          <cell r="B1289" t="str">
            <v>28_05</v>
          </cell>
        </row>
        <row r="1290">
          <cell r="B1290" t="str">
            <v>28_06</v>
          </cell>
        </row>
        <row r="1291">
          <cell r="B1291" t="str">
            <v>28_07</v>
          </cell>
        </row>
        <row r="1292">
          <cell r="B1292" t="str">
            <v>28_08</v>
          </cell>
        </row>
        <row r="1293">
          <cell r="B1293" t="str">
            <v>28_09</v>
          </cell>
        </row>
        <row r="1294">
          <cell r="B1294" t="str">
            <v>28_10</v>
          </cell>
        </row>
        <row r="1295">
          <cell r="B1295" t="str">
            <v>28_11</v>
          </cell>
        </row>
        <row r="1296">
          <cell r="B1296" t="str">
            <v>28_12</v>
          </cell>
        </row>
        <row r="1297">
          <cell r="B1297" t="str">
            <v>28_13</v>
          </cell>
        </row>
        <row r="1298">
          <cell r="B1298" t="str">
            <v>28_14</v>
          </cell>
        </row>
        <row r="1299">
          <cell r="B1299" t="str">
            <v>28_15</v>
          </cell>
        </row>
        <row r="1300">
          <cell r="B1300" t="str">
            <v>28_16</v>
          </cell>
        </row>
        <row r="1301">
          <cell r="B1301" t="str">
            <v>28_17</v>
          </cell>
        </row>
        <row r="1302">
          <cell r="B1302" t="str">
            <v>28_18</v>
          </cell>
        </row>
        <row r="1303">
          <cell r="B1303" t="str">
            <v>28_19</v>
          </cell>
        </row>
        <row r="1304">
          <cell r="B1304" t="str">
            <v>28_20</v>
          </cell>
        </row>
        <row r="1305">
          <cell r="B1305" t="str">
            <v>28_21</v>
          </cell>
        </row>
        <row r="1306">
          <cell r="B1306" t="str">
            <v>28_22</v>
          </cell>
        </row>
        <row r="1307">
          <cell r="B1307" t="str">
            <v>28_23</v>
          </cell>
        </row>
        <row r="1308">
          <cell r="B1308" t="str">
            <v>28_24</v>
          </cell>
        </row>
        <row r="1309">
          <cell r="B1309" t="str">
            <v>28_25</v>
          </cell>
        </row>
        <row r="1310">
          <cell r="B1310" t="str">
            <v>28_26</v>
          </cell>
        </row>
        <row r="1311">
          <cell r="B1311" t="str">
            <v>28_27</v>
          </cell>
        </row>
        <row r="1312">
          <cell r="B1312" t="str">
            <v>28_28</v>
          </cell>
        </row>
        <row r="1313">
          <cell r="B1313" t="str">
            <v>28_29</v>
          </cell>
        </row>
        <row r="1314">
          <cell r="B1314" t="str">
            <v>28_30</v>
          </cell>
        </row>
        <row r="1315">
          <cell r="B1315" t="str">
            <v>28_31</v>
          </cell>
        </row>
        <row r="1316">
          <cell r="B1316" t="str">
            <v>28_32</v>
          </cell>
        </row>
        <row r="1317">
          <cell r="B1317" t="str">
            <v>28_33</v>
          </cell>
        </row>
        <row r="1318">
          <cell r="B1318" t="str">
            <v>28_34</v>
          </cell>
        </row>
        <row r="1319">
          <cell r="B1319" t="str">
            <v>28_35</v>
          </cell>
        </row>
        <row r="1320">
          <cell r="B1320" t="str">
            <v>28_36</v>
          </cell>
        </row>
        <row r="1321">
          <cell r="B1321" t="str">
            <v>28_37</v>
          </cell>
        </row>
        <row r="1322">
          <cell r="B1322" t="str">
            <v>28_38</v>
          </cell>
        </row>
        <row r="1323">
          <cell r="B1323" t="str">
            <v>28_39</v>
          </cell>
        </row>
        <row r="1324">
          <cell r="B1324" t="str">
            <v>28_40</v>
          </cell>
        </row>
        <row r="1325">
          <cell r="B1325" t="str">
            <v>28_41</v>
          </cell>
        </row>
        <row r="1326">
          <cell r="B1326" t="str">
            <v>28_42</v>
          </cell>
        </row>
        <row r="1327">
          <cell r="B1327" t="str">
            <v>28_A</v>
          </cell>
        </row>
        <row r="1328">
          <cell r="B1328" t="str">
            <v>28_B</v>
          </cell>
        </row>
        <row r="1329">
          <cell r="B1329" t="str">
            <v>28_C</v>
          </cell>
        </row>
        <row r="1330">
          <cell r="B1330" t="str">
            <v>28_D</v>
          </cell>
        </row>
        <row r="1331">
          <cell r="B1331" t="str">
            <v>28_E</v>
          </cell>
        </row>
        <row r="1332">
          <cell r="B1332" t="str">
            <v>28_F</v>
          </cell>
        </row>
        <row r="1333">
          <cell r="B1333" t="str">
            <v>28_G</v>
          </cell>
        </row>
        <row r="1334">
          <cell r="B1334" t="str">
            <v>28_H</v>
          </cell>
        </row>
        <row r="1335">
          <cell r="B1335" t="str">
            <v>28_I</v>
          </cell>
        </row>
        <row r="1336">
          <cell r="B1336" t="str">
            <v>28_J</v>
          </cell>
        </row>
        <row r="1337">
          <cell r="B1337" t="str">
            <v>28_K</v>
          </cell>
        </row>
        <row r="1338">
          <cell r="B1338" t="str">
            <v>28_L</v>
          </cell>
        </row>
        <row r="1339">
          <cell r="B1339" t="str">
            <v>28_M</v>
          </cell>
        </row>
        <row r="1340">
          <cell r="B1340" t="str">
            <v>28_N</v>
          </cell>
        </row>
        <row r="1341">
          <cell r="B1341" t="str">
            <v>28_O</v>
          </cell>
        </row>
        <row r="1342">
          <cell r="B1342" t="str">
            <v>28_P</v>
          </cell>
        </row>
        <row r="1343">
          <cell r="B1343" t="str">
            <v>28_Q</v>
          </cell>
        </row>
        <row r="1344">
          <cell r="B1344" t="str">
            <v>28_R</v>
          </cell>
        </row>
        <row r="1345">
          <cell r="B1345" t="str">
            <v>29_00</v>
          </cell>
        </row>
        <row r="1346">
          <cell r="B1346" t="str">
            <v>29_01</v>
          </cell>
        </row>
        <row r="1347">
          <cell r="B1347" t="str">
            <v>29_02</v>
          </cell>
        </row>
        <row r="1348">
          <cell r="B1348" t="str">
            <v>29_03</v>
          </cell>
        </row>
        <row r="1349">
          <cell r="B1349" t="str">
            <v>29_04</v>
          </cell>
        </row>
        <row r="1350">
          <cell r="B1350" t="str">
            <v>29_05</v>
          </cell>
        </row>
        <row r="1351">
          <cell r="B1351" t="str">
            <v>29_06</v>
          </cell>
        </row>
        <row r="1352">
          <cell r="B1352" t="str">
            <v>29_07</v>
          </cell>
        </row>
        <row r="1353">
          <cell r="B1353" t="str">
            <v>29_08</v>
          </cell>
        </row>
        <row r="1354">
          <cell r="B1354" t="str">
            <v>29_09</v>
          </cell>
        </row>
        <row r="1355">
          <cell r="B1355" t="str">
            <v>29_10</v>
          </cell>
        </row>
        <row r="1356">
          <cell r="B1356" t="str">
            <v>29_11</v>
          </cell>
        </row>
        <row r="1357">
          <cell r="B1357" t="str">
            <v>29_12</v>
          </cell>
        </row>
        <row r="1358">
          <cell r="B1358" t="str">
            <v>29_13</v>
          </cell>
        </row>
        <row r="1359">
          <cell r="B1359" t="str">
            <v>29_14</v>
          </cell>
        </row>
        <row r="1360">
          <cell r="B1360" t="str">
            <v>29_15</v>
          </cell>
        </row>
        <row r="1361">
          <cell r="B1361" t="str">
            <v>29_16</v>
          </cell>
        </row>
        <row r="1362">
          <cell r="B1362" t="str">
            <v>29_17</v>
          </cell>
        </row>
        <row r="1363">
          <cell r="B1363" t="str">
            <v>29_18</v>
          </cell>
        </row>
        <row r="1364">
          <cell r="B1364" t="str">
            <v>29_19</v>
          </cell>
        </row>
        <row r="1365">
          <cell r="B1365" t="str">
            <v>29_20</v>
          </cell>
        </row>
        <row r="1366">
          <cell r="B1366" t="str">
            <v>29_21</v>
          </cell>
        </row>
        <row r="1367">
          <cell r="B1367" t="str">
            <v>29_22</v>
          </cell>
        </row>
        <row r="1368">
          <cell r="B1368" t="str">
            <v>29_23</v>
          </cell>
        </row>
        <row r="1369">
          <cell r="B1369" t="str">
            <v>29_24</v>
          </cell>
        </row>
        <row r="1370">
          <cell r="B1370" t="str">
            <v>29_25</v>
          </cell>
        </row>
        <row r="1371">
          <cell r="B1371" t="str">
            <v>29_26</v>
          </cell>
        </row>
        <row r="1372">
          <cell r="B1372" t="str">
            <v>29_27</v>
          </cell>
        </row>
        <row r="1373">
          <cell r="B1373" t="str">
            <v>29_28</v>
          </cell>
        </row>
        <row r="1374">
          <cell r="B1374" t="str">
            <v>29_29</v>
          </cell>
        </row>
        <row r="1375">
          <cell r="B1375" t="str">
            <v>29_30</v>
          </cell>
        </row>
        <row r="1376">
          <cell r="B1376" t="str">
            <v>29_31</v>
          </cell>
        </row>
        <row r="1377">
          <cell r="B1377" t="str">
            <v>29_32</v>
          </cell>
        </row>
        <row r="1378">
          <cell r="B1378" t="str">
            <v>29_33</v>
          </cell>
        </row>
        <row r="1379">
          <cell r="B1379" t="str">
            <v>29_34</v>
          </cell>
        </row>
        <row r="1380">
          <cell r="B1380" t="str">
            <v>29_35</v>
          </cell>
        </row>
        <row r="1381">
          <cell r="B1381" t="str">
            <v>29_36</v>
          </cell>
        </row>
        <row r="1382">
          <cell r="B1382" t="str">
            <v>29_37</v>
          </cell>
        </row>
        <row r="1383">
          <cell r="B1383" t="str">
            <v>29_38</v>
          </cell>
        </row>
        <row r="1384">
          <cell r="B1384" t="str">
            <v>29_39</v>
          </cell>
        </row>
        <row r="1385">
          <cell r="B1385" t="str">
            <v>29_40</v>
          </cell>
        </row>
        <row r="1386">
          <cell r="B1386" t="str">
            <v>29_41</v>
          </cell>
        </row>
        <row r="1387">
          <cell r="B1387" t="str">
            <v>29_42</v>
          </cell>
        </row>
        <row r="1388">
          <cell r="B1388" t="str">
            <v>29_A</v>
          </cell>
        </row>
        <row r="1389">
          <cell r="B1389" t="str">
            <v>29_B</v>
          </cell>
        </row>
        <row r="1390">
          <cell r="B1390" t="str">
            <v>29_C</v>
          </cell>
        </row>
        <row r="1391">
          <cell r="B1391" t="str">
            <v>29_D</v>
          </cell>
        </row>
        <row r="1392">
          <cell r="B1392" t="str">
            <v>29_E</v>
          </cell>
        </row>
        <row r="1393">
          <cell r="B1393" t="str">
            <v>29_F</v>
          </cell>
        </row>
        <row r="1394">
          <cell r="B1394" t="str">
            <v>29_G</v>
          </cell>
        </row>
        <row r="1395">
          <cell r="B1395" t="str">
            <v>29_H</v>
          </cell>
        </row>
        <row r="1396">
          <cell r="B1396" t="str">
            <v>29_I</v>
          </cell>
        </row>
        <row r="1397">
          <cell r="B1397" t="str">
            <v>29_J</v>
          </cell>
        </row>
        <row r="1398">
          <cell r="B1398" t="str">
            <v>29_K</v>
          </cell>
        </row>
        <row r="1399">
          <cell r="B1399" t="str">
            <v>29_L</v>
          </cell>
        </row>
        <row r="1400">
          <cell r="B1400" t="str">
            <v>29_L</v>
          </cell>
        </row>
        <row r="1401">
          <cell r="B1401" t="str">
            <v>29_M</v>
          </cell>
        </row>
        <row r="1402">
          <cell r="B1402" t="str">
            <v>29_N</v>
          </cell>
        </row>
        <row r="1403">
          <cell r="B1403" t="str">
            <v>29_O</v>
          </cell>
        </row>
        <row r="1404">
          <cell r="B1404" t="str">
            <v>29_P</v>
          </cell>
        </row>
        <row r="1405">
          <cell r="B1405" t="str">
            <v>29_Q</v>
          </cell>
        </row>
        <row r="1406">
          <cell r="B1406" t="str">
            <v>29_R</v>
          </cell>
        </row>
        <row r="1407">
          <cell r="B1407" t="str">
            <v>3_00</v>
          </cell>
        </row>
        <row r="1408">
          <cell r="B1408" t="str">
            <v>3_01</v>
          </cell>
        </row>
        <row r="1409">
          <cell r="B1409" t="str">
            <v>3_02</v>
          </cell>
        </row>
        <row r="1410">
          <cell r="B1410" t="str">
            <v>3_03</v>
          </cell>
        </row>
        <row r="1411">
          <cell r="B1411" t="str">
            <v>3_04</v>
          </cell>
        </row>
        <row r="1412">
          <cell r="B1412" t="str">
            <v>3_05</v>
          </cell>
        </row>
        <row r="1413">
          <cell r="B1413" t="str">
            <v>3_06</v>
          </cell>
        </row>
        <row r="1414">
          <cell r="B1414" t="str">
            <v>3_07</v>
          </cell>
        </row>
        <row r="1415">
          <cell r="B1415" t="str">
            <v>3_08</v>
          </cell>
        </row>
        <row r="1416">
          <cell r="B1416" t="str">
            <v>3_09</v>
          </cell>
        </row>
        <row r="1417">
          <cell r="B1417" t="str">
            <v>3_10</v>
          </cell>
        </row>
        <row r="1418">
          <cell r="B1418" t="str">
            <v>3_11</v>
          </cell>
        </row>
        <row r="1419">
          <cell r="B1419" t="str">
            <v>3_12</v>
          </cell>
        </row>
        <row r="1420">
          <cell r="B1420" t="str">
            <v>3_13</v>
          </cell>
        </row>
        <row r="1421">
          <cell r="B1421" t="str">
            <v>3_14</v>
          </cell>
        </row>
        <row r="1422">
          <cell r="B1422" t="str">
            <v>3_15</v>
          </cell>
        </row>
        <row r="1423">
          <cell r="B1423" t="str">
            <v>3_16</v>
          </cell>
        </row>
        <row r="1424">
          <cell r="B1424" t="str">
            <v>3_17</v>
          </cell>
        </row>
        <row r="1425">
          <cell r="B1425" t="str">
            <v>3_18</v>
          </cell>
        </row>
        <row r="1426">
          <cell r="B1426" t="str">
            <v>3_19</v>
          </cell>
        </row>
        <row r="1427">
          <cell r="B1427" t="str">
            <v>3_20</v>
          </cell>
        </row>
        <row r="1428">
          <cell r="B1428" t="str">
            <v>3_21</v>
          </cell>
        </row>
        <row r="1429">
          <cell r="B1429" t="str">
            <v>3_22</v>
          </cell>
        </row>
        <row r="1430">
          <cell r="B1430" t="str">
            <v>3_23</v>
          </cell>
        </row>
        <row r="1431">
          <cell r="B1431" t="str">
            <v>3_24</v>
          </cell>
        </row>
        <row r="1432">
          <cell r="B1432" t="str">
            <v>3_25</v>
          </cell>
        </row>
        <row r="1433">
          <cell r="B1433" t="str">
            <v>3_26</v>
          </cell>
        </row>
        <row r="1434">
          <cell r="B1434" t="str">
            <v>3_27</v>
          </cell>
        </row>
        <row r="1435">
          <cell r="B1435" t="str">
            <v>3_28</v>
          </cell>
        </row>
        <row r="1436">
          <cell r="B1436" t="str">
            <v>3_29</v>
          </cell>
        </row>
        <row r="1437">
          <cell r="B1437" t="str">
            <v>3_30</v>
          </cell>
        </row>
        <row r="1438">
          <cell r="B1438" t="str">
            <v>3_31</v>
          </cell>
        </row>
        <row r="1439">
          <cell r="B1439" t="str">
            <v>3_32</v>
          </cell>
        </row>
        <row r="1440">
          <cell r="B1440" t="str">
            <v>3_33</v>
          </cell>
        </row>
        <row r="1441">
          <cell r="B1441" t="str">
            <v>3_34</v>
          </cell>
        </row>
        <row r="1442">
          <cell r="B1442" t="str">
            <v>3_35</v>
          </cell>
        </row>
        <row r="1443">
          <cell r="B1443" t="str">
            <v>3_36</v>
          </cell>
        </row>
        <row r="1444">
          <cell r="B1444" t="str">
            <v>3_37</v>
          </cell>
        </row>
        <row r="1445">
          <cell r="B1445" t="str">
            <v>3_38</v>
          </cell>
        </row>
        <row r="1446">
          <cell r="B1446" t="str">
            <v>3_39</v>
          </cell>
        </row>
        <row r="1447">
          <cell r="B1447" t="str">
            <v>3_40</v>
          </cell>
        </row>
        <row r="1448">
          <cell r="B1448" t="str">
            <v>3_41</v>
          </cell>
        </row>
        <row r="1449">
          <cell r="B1449" t="str">
            <v>3_42</v>
          </cell>
        </row>
        <row r="1450">
          <cell r="B1450" t="str">
            <v>3_A</v>
          </cell>
        </row>
        <row r="1451">
          <cell r="B1451" t="str">
            <v>3_B</v>
          </cell>
        </row>
        <row r="1452">
          <cell r="B1452" t="str">
            <v>3_C</v>
          </cell>
        </row>
        <row r="1453">
          <cell r="B1453" t="str">
            <v>3_D</v>
          </cell>
        </row>
        <row r="1454">
          <cell r="B1454" t="str">
            <v>3_E</v>
          </cell>
        </row>
        <row r="1455">
          <cell r="B1455" t="str">
            <v>3_F</v>
          </cell>
        </row>
        <row r="1456">
          <cell r="B1456" t="str">
            <v>3_G</v>
          </cell>
        </row>
        <row r="1457">
          <cell r="B1457" t="str">
            <v>3_H</v>
          </cell>
        </row>
        <row r="1458">
          <cell r="B1458" t="str">
            <v>3_I</v>
          </cell>
        </row>
        <row r="1459">
          <cell r="B1459" t="str">
            <v>3_J</v>
          </cell>
        </row>
        <row r="1460">
          <cell r="B1460" t="str">
            <v>3_K</v>
          </cell>
        </row>
        <row r="1461">
          <cell r="B1461" t="str">
            <v>3_L</v>
          </cell>
        </row>
        <row r="1462">
          <cell r="B1462" t="str">
            <v>3_M</v>
          </cell>
        </row>
        <row r="1463">
          <cell r="B1463" t="str">
            <v>3_N</v>
          </cell>
        </row>
        <row r="1464">
          <cell r="B1464" t="str">
            <v>3_O</v>
          </cell>
        </row>
        <row r="1465">
          <cell r="B1465" t="str">
            <v>3_P</v>
          </cell>
        </row>
        <row r="1466">
          <cell r="B1466" t="str">
            <v>3_Q</v>
          </cell>
        </row>
        <row r="1467">
          <cell r="B1467" t="str">
            <v>3_R</v>
          </cell>
        </row>
        <row r="1468">
          <cell r="B1468" t="str">
            <v>30_00</v>
          </cell>
        </row>
        <row r="1469">
          <cell r="B1469" t="str">
            <v>30_01</v>
          </cell>
        </row>
        <row r="1470">
          <cell r="B1470" t="str">
            <v>30_02</v>
          </cell>
        </row>
        <row r="1471">
          <cell r="B1471" t="str">
            <v>30_03</v>
          </cell>
        </row>
        <row r="1472">
          <cell r="B1472" t="str">
            <v>30_04</v>
          </cell>
        </row>
        <row r="1473">
          <cell r="B1473" t="str">
            <v>30_05</v>
          </cell>
        </row>
        <row r="1474">
          <cell r="B1474" t="str">
            <v>30_06</v>
          </cell>
        </row>
        <row r="1475">
          <cell r="B1475" t="str">
            <v>30_07</v>
          </cell>
        </row>
        <row r="1476">
          <cell r="B1476" t="str">
            <v>30_08</v>
          </cell>
        </row>
        <row r="1477">
          <cell r="B1477" t="str">
            <v>30_09</v>
          </cell>
        </row>
        <row r="1478">
          <cell r="B1478" t="str">
            <v>30_10</v>
          </cell>
        </row>
        <row r="1479">
          <cell r="B1479" t="str">
            <v>30_11</v>
          </cell>
        </row>
        <row r="1480">
          <cell r="B1480" t="str">
            <v>30_12</v>
          </cell>
        </row>
        <row r="1481">
          <cell r="B1481" t="str">
            <v>30_13</v>
          </cell>
        </row>
        <row r="1482">
          <cell r="B1482" t="str">
            <v>30_14</v>
          </cell>
        </row>
        <row r="1483">
          <cell r="B1483" t="str">
            <v>30_15</v>
          </cell>
        </row>
        <row r="1484">
          <cell r="B1484" t="str">
            <v>30_16</v>
          </cell>
        </row>
        <row r="1485">
          <cell r="B1485" t="str">
            <v>30_17</v>
          </cell>
        </row>
        <row r="1486">
          <cell r="B1486" t="str">
            <v>30_18</v>
          </cell>
        </row>
        <row r="1487">
          <cell r="B1487" t="str">
            <v>30_19</v>
          </cell>
        </row>
        <row r="1488">
          <cell r="B1488" t="str">
            <v>30_20</v>
          </cell>
        </row>
        <row r="1489">
          <cell r="B1489" t="str">
            <v>30_21</v>
          </cell>
        </row>
        <row r="1490">
          <cell r="B1490" t="str">
            <v>30_22</v>
          </cell>
        </row>
        <row r="1491">
          <cell r="B1491" t="str">
            <v>30_23</v>
          </cell>
        </row>
        <row r="1492">
          <cell r="B1492" t="str">
            <v>30_24</v>
          </cell>
        </row>
        <row r="1493">
          <cell r="B1493" t="str">
            <v>30_25</v>
          </cell>
        </row>
        <row r="1494">
          <cell r="B1494" t="str">
            <v>30_26</v>
          </cell>
        </row>
        <row r="1495">
          <cell r="B1495" t="str">
            <v>30_27</v>
          </cell>
        </row>
        <row r="1496">
          <cell r="B1496" t="str">
            <v>30_28</v>
          </cell>
        </row>
        <row r="1497">
          <cell r="B1497" t="str">
            <v>30_29</v>
          </cell>
        </row>
        <row r="1498">
          <cell r="B1498" t="str">
            <v>30_30</v>
          </cell>
        </row>
        <row r="1499">
          <cell r="B1499" t="str">
            <v>30_31</v>
          </cell>
        </row>
        <row r="1500">
          <cell r="B1500" t="str">
            <v>30_32</v>
          </cell>
        </row>
        <row r="1501">
          <cell r="B1501" t="str">
            <v>30_33</v>
          </cell>
        </row>
        <row r="1502">
          <cell r="B1502" t="str">
            <v>30_34</v>
          </cell>
        </row>
        <row r="1503">
          <cell r="B1503" t="str">
            <v>30_35</v>
          </cell>
        </row>
        <row r="1504">
          <cell r="B1504" t="str">
            <v>30_36</v>
          </cell>
        </row>
        <row r="1505">
          <cell r="B1505" t="str">
            <v>30_37</v>
          </cell>
        </row>
        <row r="1506">
          <cell r="B1506" t="str">
            <v>30_38</v>
          </cell>
        </row>
        <row r="1507">
          <cell r="B1507" t="str">
            <v>30_39</v>
          </cell>
        </row>
        <row r="1508">
          <cell r="B1508" t="str">
            <v>30_40</v>
          </cell>
        </row>
        <row r="1509">
          <cell r="B1509" t="str">
            <v>30_41</v>
          </cell>
        </row>
        <row r="1510">
          <cell r="B1510" t="str">
            <v>30_42</v>
          </cell>
        </row>
        <row r="1511">
          <cell r="B1511" t="str">
            <v>30_A</v>
          </cell>
        </row>
        <row r="1512">
          <cell r="B1512" t="str">
            <v>30_B</v>
          </cell>
        </row>
        <row r="1513">
          <cell r="B1513" t="str">
            <v>30_C</v>
          </cell>
        </row>
        <row r="1514">
          <cell r="B1514" t="str">
            <v>30_D</v>
          </cell>
        </row>
        <row r="1515">
          <cell r="B1515" t="str">
            <v>30_E</v>
          </cell>
        </row>
        <row r="1516">
          <cell r="B1516" t="str">
            <v>30_F</v>
          </cell>
        </row>
        <row r="1517">
          <cell r="B1517" t="str">
            <v>30_G</v>
          </cell>
        </row>
        <row r="1518">
          <cell r="B1518" t="str">
            <v>30_H</v>
          </cell>
        </row>
        <row r="1519">
          <cell r="B1519" t="str">
            <v>30_I</v>
          </cell>
        </row>
        <row r="1520">
          <cell r="B1520" t="str">
            <v>30_J</v>
          </cell>
        </row>
        <row r="1521">
          <cell r="B1521" t="str">
            <v>30_K</v>
          </cell>
        </row>
        <row r="1522">
          <cell r="B1522" t="str">
            <v>30_M</v>
          </cell>
        </row>
        <row r="1523">
          <cell r="B1523" t="str">
            <v>30_N</v>
          </cell>
        </row>
        <row r="1524">
          <cell r="B1524" t="str">
            <v>30_O</v>
          </cell>
        </row>
        <row r="1525">
          <cell r="B1525" t="str">
            <v>30_P</v>
          </cell>
        </row>
        <row r="1526">
          <cell r="B1526" t="str">
            <v>30_Q</v>
          </cell>
        </row>
        <row r="1527">
          <cell r="B1527" t="str">
            <v>30_R</v>
          </cell>
        </row>
        <row r="1528">
          <cell r="B1528" t="str">
            <v>31_00</v>
          </cell>
        </row>
        <row r="1529">
          <cell r="B1529" t="str">
            <v>31_01</v>
          </cell>
        </row>
        <row r="1530">
          <cell r="B1530" t="str">
            <v>31_02</v>
          </cell>
        </row>
        <row r="1531">
          <cell r="B1531" t="str">
            <v>31_03</v>
          </cell>
        </row>
        <row r="1532">
          <cell r="B1532" t="str">
            <v>31_04</v>
          </cell>
        </row>
        <row r="1533">
          <cell r="B1533" t="str">
            <v>31_05</v>
          </cell>
        </row>
        <row r="1534">
          <cell r="B1534" t="str">
            <v>31_06</v>
          </cell>
        </row>
        <row r="1535">
          <cell r="B1535" t="str">
            <v>31_07</v>
          </cell>
        </row>
        <row r="1536">
          <cell r="B1536" t="str">
            <v>31_08</v>
          </cell>
        </row>
        <row r="1537">
          <cell r="B1537" t="str">
            <v>31_09</v>
          </cell>
        </row>
        <row r="1538">
          <cell r="B1538" t="str">
            <v>31_10</v>
          </cell>
        </row>
        <row r="1539">
          <cell r="B1539" t="str">
            <v>31_11</v>
          </cell>
        </row>
        <row r="1540">
          <cell r="B1540" t="str">
            <v>31_12</v>
          </cell>
        </row>
        <row r="1541">
          <cell r="B1541" t="str">
            <v>31_13</v>
          </cell>
        </row>
        <row r="1542">
          <cell r="B1542" t="str">
            <v>31_14</v>
          </cell>
        </row>
        <row r="1543">
          <cell r="B1543" t="str">
            <v>31_15</v>
          </cell>
        </row>
        <row r="1544">
          <cell r="B1544" t="str">
            <v>31_16</v>
          </cell>
        </row>
        <row r="1545">
          <cell r="B1545" t="str">
            <v>31_17</v>
          </cell>
        </row>
        <row r="1546">
          <cell r="B1546" t="str">
            <v>31_18</v>
          </cell>
        </row>
        <row r="1547">
          <cell r="B1547" t="str">
            <v>31_19</v>
          </cell>
        </row>
        <row r="1548">
          <cell r="B1548" t="str">
            <v>31_20</v>
          </cell>
        </row>
        <row r="1549">
          <cell r="B1549" t="str">
            <v>31_21</v>
          </cell>
        </row>
        <row r="1550">
          <cell r="B1550" t="str">
            <v>31_22</v>
          </cell>
        </row>
        <row r="1551">
          <cell r="B1551" t="str">
            <v>31_23</v>
          </cell>
        </row>
        <row r="1552">
          <cell r="B1552" t="str">
            <v>31_24</v>
          </cell>
        </row>
        <row r="1553">
          <cell r="B1553" t="str">
            <v>31_25</v>
          </cell>
        </row>
        <row r="1554">
          <cell r="B1554" t="str">
            <v>31_26</v>
          </cell>
        </row>
        <row r="1555">
          <cell r="B1555" t="str">
            <v>31_27</v>
          </cell>
        </row>
        <row r="1556">
          <cell r="B1556" t="str">
            <v>31_28</v>
          </cell>
        </row>
        <row r="1557">
          <cell r="B1557" t="str">
            <v>31_29</v>
          </cell>
        </row>
        <row r="1558">
          <cell r="B1558" t="str">
            <v>31_30</v>
          </cell>
        </row>
        <row r="1559">
          <cell r="B1559" t="str">
            <v>31_31</v>
          </cell>
        </row>
        <row r="1560">
          <cell r="B1560" t="str">
            <v>31_32</v>
          </cell>
        </row>
        <row r="1561">
          <cell r="B1561" t="str">
            <v>31_33</v>
          </cell>
        </row>
        <row r="1562">
          <cell r="B1562" t="str">
            <v>31_34</v>
          </cell>
        </row>
        <row r="1563">
          <cell r="B1563" t="str">
            <v>31_35</v>
          </cell>
        </row>
        <row r="1564">
          <cell r="B1564" t="str">
            <v>31_36</v>
          </cell>
        </row>
        <row r="1565">
          <cell r="B1565" t="str">
            <v>31_37</v>
          </cell>
        </row>
        <row r="1566">
          <cell r="B1566" t="str">
            <v>31_38</v>
          </cell>
        </row>
        <row r="1567">
          <cell r="B1567" t="str">
            <v>31_39</v>
          </cell>
        </row>
        <row r="1568">
          <cell r="B1568" t="str">
            <v>31_40</v>
          </cell>
        </row>
        <row r="1569">
          <cell r="B1569" t="str">
            <v>31_41</v>
          </cell>
        </row>
        <row r="1570">
          <cell r="B1570" t="str">
            <v>31_42</v>
          </cell>
        </row>
        <row r="1571">
          <cell r="B1571" t="str">
            <v>31_A</v>
          </cell>
        </row>
        <row r="1572">
          <cell r="B1572" t="str">
            <v>31_B</v>
          </cell>
        </row>
        <row r="1573">
          <cell r="B1573" t="str">
            <v>31_C</v>
          </cell>
        </row>
        <row r="1574">
          <cell r="B1574" t="str">
            <v>31_D</v>
          </cell>
        </row>
        <row r="1575">
          <cell r="B1575" t="str">
            <v>31_E</v>
          </cell>
        </row>
        <row r="1576">
          <cell r="B1576" t="str">
            <v>31_F</v>
          </cell>
        </row>
        <row r="1577">
          <cell r="B1577" t="str">
            <v>31_G</v>
          </cell>
        </row>
        <row r="1578">
          <cell r="B1578" t="str">
            <v>31_H</v>
          </cell>
        </row>
        <row r="1579">
          <cell r="B1579" t="str">
            <v>31_I</v>
          </cell>
        </row>
        <row r="1580">
          <cell r="B1580" t="str">
            <v>31_J</v>
          </cell>
        </row>
        <row r="1581">
          <cell r="B1581" t="str">
            <v>31_K</v>
          </cell>
        </row>
        <row r="1582">
          <cell r="B1582" t="str">
            <v>31_L</v>
          </cell>
        </row>
        <row r="1583">
          <cell r="B1583" t="str">
            <v>31_M</v>
          </cell>
        </row>
        <row r="1584">
          <cell r="B1584" t="str">
            <v>31_N</v>
          </cell>
        </row>
        <row r="1585">
          <cell r="B1585" t="str">
            <v>31_O</v>
          </cell>
        </row>
        <row r="1586">
          <cell r="B1586" t="str">
            <v>31_P</v>
          </cell>
        </row>
        <row r="1587">
          <cell r="B1587" t="str">
            <v>31_Q</v>
          </cell>
        </row>
        <row r="1588">
          <cell r="B1588" t="str">
            <v>31_R</v>
          </cell>
        </row>
        <row r="1589">
          <cell r="B1589" t="str">
            <v>32_00</v>
          </cell>
        </row>
        <row r="1590">
          <cell r="B1590" t="str">
            <v>32_01</v>
          </cell>
        </row>
        <row r="1591">
          <cell r="B1591" t="str">
            <v>32_02</v>
          </cell>
        </row>
        <row r="1592">
          <cell r="B1592" t="str">
            <v>32_03</v>
          </cell>
        </row>
        <row r="1593">
          <cell r="B1593" t="str">
            <v>32_04</v>
          </cell>
        </row>
        <row r="1594">
          <cell r="B1594" t="str">
            <v>32_05</v>
          </cell>
        </row>
        <row r="1595">
          <cell r="B1595" t="str">
            <v>32_06</v>
          </cell>
        </row>
        <row r="1596">
          <cell r="B1596" t="str">
            <v>32_07</v>
          </cell>
        </row>
        <row r="1597">
          <cell r="B1597" t="str">
            <v>32_08</v>
          </cell>
        </row>
        <row r="1598">
          <cell r="B1598" t="str">
            <v>32_09</v>
          </cell>
        </row>
        <row r="1599">
          <cell r="B1599" t="str">
            <v>32_10</v>
          </cell>
        </row>
        <row r="1600">
          <cell r="B1600" t="str">
            <v>32_11</v>
          </cell>
        </row>
        <row r="1601">
          <cell r="B1601" t="str">
            <v>32_12</v>
          </cell>
        </row>
        <row r="1602">
          <cell r="B1602" t="str">
            <v>32_13</v>
          </cell>
        </row>
        <row r="1603">
          <cell r="B1603" t="str">
            <v>32_14</v>
          </cell>
        </row>
        <row r="1604">
          <cell r="B1604" t="str">
            <v>32_15</v>
          </cell>
        </row>
        <row r="1605">
          <cell r="B1605" t="str">
            <v>32_16</v>
          </cell>
        </row>
        <row r="1606">
          <cell r="B1606" t="str">
            <v>32_17</v>
          </cell>
        </row>
        <row r="1607">
          <cell r="B1607" t="str">
            <v>32_18</v>
          </cell>
        </row>
        <row r="1608">
          <cell r="B1608" t="str">
            <v>32_19</v>
          </cell>
        </row>
        <row r="1609">
          <cell r="B1609" t="str">
            <v>32_20</v>
          </cell>
        </row>
        <row r="1610">
          <cell r="B1610" t="str">
            <v>32_21</v>
          </cell>
        </row>
        <row r="1611">
          <cell r="B1611" t="str">
            <v>32_22</v>
          </cell>
        </row>
        <row r="1612">
          <cell r="B1612" t="str">
            <v>32_23</v>
          </cell>
        </row>
        <row r="1613">
          <cell r="B1613" t="str">
            <v>32_24</v>
          </cell>
        </row>
        <row r="1614">
          <cell r="B1614" t="str">
            <v>32_25</v>
          </cell>
        </row>
        <row r="1615">
          <cell r="B1615" t="str">
            <v>32_26</v>
          </cell>
        </row>
        <row r="1616">
          <cell r="B1616" t="str">
            <v>32_27</v>
          </cell>
        </row>
        <row r="1617">
          <cell r="B1617" t="str">
            <v>32_28</v>
          </cell>
        </row>
        <row r="1618">
          <cell r="B1618" t="str">
            <v>32_29</v>
          </cell>
        </row>
        <row r="1619">
          <cell r="B1619" t="str">
            <v>32_30</v>
          </cell>
        </row>
        <row r="1620">
          <cell r="B1620" t="str">
            <v>32_31</v>
          </cell>
        </row>
        <row r="1621">
          <cell r="B1621" t="str">
            <v>32_32</v>
          </cell>
        </row>
        <row r="1622">
          <cell r="B1622" t="str">
            <v>32_33</v>
          </cell>
        </row>
        <row r="1623">
          <cell r="B1623" t="str">
            <v>32_34</v>
          </cell>
        </row>
        <row r="1624">
          <cell r="B1624" t="str">
            <v>32_35</v>
          </cell>
        </row>
        <row r="1625">
          <cell r="B1625" t="str">
            <v>32_36</v>
          </cell>
        </row>
        <row r="1626">
          <cell r="B1626" t="str">
            <v>32_37</v>
          </cell>
        </row>
        <row r="1627">
          <cell r="B1627" t="str">
            <v>32_38</v>
          </cell>
        </row>
        <row r="1628">
          <cell r="B1628" t="str">
            <v>32_39</v>
          </cell>
        </row>
        <row r="1629">
          <cell r="B1629" t="str">
            <v>32_40</v>
          </cell>
        </row>
        <row r="1630">
          <cell r="B1630" t="str">
            <v>32_41</v>
          </cell>
        </row>
        <row r="1631">
          <cell r="B1631" t="str">
            <v>32_42</v>
          </cell>
        </row>
        <row r="1632">
          <cell r="B1632" t="str">
            <v>32_A</v>
          </cell>
        </row>
        <row r="1633">
          <cell r="B1633" t="str">
            <v>32_B</v>
          </cell>
        </row>
        <row r="1634">
          <cell r="B1634" t="str">
            <v>32_C</v>
          </cell>
        </row>
        <row r="1635">
          <cell r="B1635" t="str">
            <v>32_D</v>
          </cell>
        </row>
        <row r="1636">
          <cell r="B1636" t="str">
            <v>32_E</v>
          </cell>
        </row>
        <row r="1637">
          <cell r="B1637" t="str">
            <v>32_F</v>
          </cell>
        </row>
        <row r="1638">
          <cell r="B1638" t="str">
            <v>32_G</v>
          </cell>
        </row>
        <row r="1639">
          <cell r="B1639" t="str">
            <v>32_H</v>
          </cell>
        </row>
        <row r="1640">
          <cell r="B1640" t="str">
            <v>32_I</v>
          </cell>
        </row>
        <row r="1641">
          <cell r="B1641" t="str">
            <v>32_J</v>
          </cell>
        </row>
        <row r="1642">
          <cell r="B1642" t="str">
            <v>32_K</v>
          </cell>
        </row>
        <row r="1643">
          <cell r="B1643" t="str">
            <v>32_L</v>
          </cell>
        </row>
        <row r="1644">
          <cell r="B1644" t="str">
            <v>32_M</v>
          </cell>
        </row>
        <row r="1645">
          <cell r="B1645" t="str">
            <v>32_N</v>
          </cell>
        </row>
        <row r="1646">
          <cell r="B1646" t="str">
            <v>32_O</v>
          </cell>
        </row>
        <row r="1647">
          <cell r="B1647" t="str">
            <v>32_P</v>
          </cell>
        </row>
        <row r="1648">
          <cell r="B1648" t="str">
            <v>32_Q</v>
          </cell>
        </row>
        <row r="1649">
          <cell r="B1649" t="str">
            <v>32_R</v>
          </cell>
        </row>
        <row r="1650">
          <cell r="B1650" t="str">
            <v>33_00</v>
          </cell>
        </row>
        <row r="1651">
          <cell r="B1651" t="str">
            <v>33_01</v>
          </cell>
        </row>
        <row r="1652">
          <cell r="B1652" t="str">
            <v>33_02</v>
          </cell>
        </row>
        <row r="1653">
          <cell r="B1653" t="str">
            <v>33_03</v>
          </cell>
        </row>
        <row r="1654">
          <cell r="B1654" t="str">
            <v>33_04</v>
          </cell>
        </row>
        <row r="1655">
          <cell r="B1655" t="str">
            <v>33_05</v>
          </cell>
        </row>
        <row r="1656">
          <cell r="B1656" t="str">
            <v>33_06</v>
          </cell>
        </row>
        <row r="1657">
          <cell r="B1657" t="str">
            <v>33_07</v>
          </cell>
        </row>
        <row r="1658">
          <cell r="B1658" t="str">
            <v>33_08</v>
          </cell>
        </row>
        <row r="1659">
          <cell r="B1659" t="str">
            <v>33_09</v>
          </cell>
        </row>
        <row r="1660">
          <cell r="B1660" t="str">
            <v>33_10</v>
          </cell>
        </row>
        <row r="1661">
          <cell r="B1661" t="str">
            <v>33_11</v>
          </cell>
        </row>
        <row r="1662">
          <cell r="B1662" t="str">
            <v>33_12</v>
          </cell>
        </row>
        <row r="1663">
          <cell r="B1663" t="str">
            <v>33_13</v>
          </cell>
        </row>
        <row r="1664">
          <cell r="B1664" t="str">
            <v>33_14</v>
          </cell>
        </row>
        <row r="1665">
          <cell r="B1665" t="str">
            <v>33_15</v>
          </cell>
        </row>
        <row r="1666">
          <cell r="B1666" t="str">
            <v>33_16</v>
          </cell>
        </row>
        <row r="1667">
          <cell r="B1667" t="str">
            <v>33_17</v>
          </cell>
        </row>
        <row r="1668">
          <cell r="B1668" t="str">
            <v>33_18</v>
          </cell>
        </row>
        <row r="1669">
          <cell r="B1669" t="str">
            <v>33_19</v>
          </cell>
        </row>
        <row r="1670">
          <cell r="B1670" t="str">
            <v>33_20</v>
          </cell>
        </row>
        <row r="1671">
          <cell r="B1671" t="str">
            <v>33_21</v>
          </cell>
        </row>
        <row r="1672">
          <cell r="B1672" t="str">
            <v>33_22</v>
          </cell>
        </row>
        <row r="1673">
          <cell r="B1673" t="str">
            <v>33_23</v>
          </cell>
        </row>
        <row r="1674">
          <cell r="B1674" t="str">
            <v>33_24</v>
          </cell>
        </row>
        <row r="1675">
          <cell r="B1675" t="str">
            <v>33_25</v>
          </cell>
        </row>
        <row r="1676">
          <cell r="B1676" t="str">
            <v>33_26</v>
          </cell>
        </row>
        <row r="1677">
          <cell r="B1677" t="str">
            <v>33_27</v>
          </cell>
        </row>
        <row r="1678">
          <cell r="B1678" t="str">
            <v>33_28</v>
          </cell>
        </row>
        <row r="1679">
          <cell r="B1679" t="str">
            <v>33_29</v>
          </cell>
        </row>
        <row r="1680">
          <cell r="B1680" t="str">
            <v>33_30</v>
          </cell>
        </row>
        <row r="1681">
          <cell r="B1681" t="str">
            <v>33_31</v>
          </cell>
        </row>
        <row r="1682">
          <cell r="B1682" t="str">
            <v>33_32</v>
          </cell>
        </row>
        <row r="1683">
          <cell r="B1683" t="str">
            <v>33_33</v>
          </cell>
        </row>
        <row r="1684">
          <cell r="B1684" t="str">
            <v>33_34</v>
          </cell>
        </row>
        <row r="1685">
          <cell r="B1685" t="str">
            <v>33_35</v>
          </cell>
        </row>
        <row r="1686">
          <cell r="B1686" t="str">
            <v>33_36</v>
          </cell>
        </row>
        <row r="1687">
          <cell r="B1687" t="str">
            <v>33_37</v>
          </cell>
        </row>
        <row r="1688">
          <cell r="B1688" t="str">
            <v>33_38</v>
          </cell>
        </row>
        <row r="1689">
          <cell r="B1689" t="str">
            <v>33_39</v>
          </cell>
        </row>
        <row r="1690">
          <cell r="B1690" t="str">
            <v>33_40</v>
          </cell>
        </row>
        <row r="1691">
          <cell r="B1691" t="str">
            <v>33_41</v>
          </cell>
        </row>
        <row r="1692">
          <cell r="B1692" t="str">
            <v>33_42</v>
          </cell>
        </row>
        <row r="1693">
          <cell r="B1693" t="str">
            <v>33_A</v>
          </cell>
        </row>
        <row r="1694">
          <cell r="B1694" t="str">
            <v>33_B</v>
          </cell>
        </row>
        <row r="1695">
          <cell r="B1695" t="str">
            <v>33_C</v>
          </cell>
        </row>
        <row r="1696">
          <cell r="B1696" t="str">
            <v>33_D</v>
          </cell>
        </row>
        <row r="1697">
          <cell r="B1697" t="str">
            <v>33_E</v>
          </cell>
        </row>
        <row r="1698">
          <cell r="B1698" t="str">
            <v>33_F</v>
          </cell>
        </row>
        <row r="1699">
          <cell r="B1699" t="str">
            <v>33_G</v>
          </cell>
        </row>
        <row r="1700">
          <cell r="B1700" t="str">
            <v>33_H</v>
          </cell>
        </row>
        <row r="1701">
          <cell r="B1701" t="str">
            <v>33_I</v>
          </cell>
        </row>
        <row r="1702">
          <cell r="B1702" t="str">
            <v>33_J</v>
          </cell>
        </row>
        <row r="1703">
          <cell r="B1703" t="str">
            <v>33_K</v>
          </cell>
        </row>
        <row r="1704">
          <cell r="B1704" t="str">
            <v>33_L</v>
          </cell>
        </row>
        <row r="1705">
          <cell r="B1705" t="str">
            <v>33_M</v>
          </cell>
        </row>
        <row r="1706">
          <cell r="B1706" t="str">
            <v>33_N</v>
          </cell>
        </row>
        <row r="1707">
          <cell r="B1707" t="str">
            <v>33_O</v>
          </cell>
        </row>
        <row r="1708">
          <cell r="B1708" t="str">
            <v>33_P</v>
          </cell>
        </row>
        <row r="1709">
          <cell r="B1709" t="str">
            <v>33_Q</v>
          </cell>
        </row>
        <row r="1710">
          <cell r="B1710" t="str">
            <v>33_R</v>
          </cell>
        </row>
        <row r="1711">
          <cell r="B1711" t="str">
            <v>34_00</v>
          </cell>
        </row>
        <row r="1712">
          <cell r="B1712" t="str">
            <v>34_01</v>
          </cell>
        </row>
        <row r="1713">
          <cell r="B1713" t="str">
            <v>34_02</v>
          </cell>
        </row>
        <row r="1714">
          <cell r="B1714" t="str">
            <v>34_03</v>
          </cell>
        </row>
        <row r="1715">
          <cell r="B1715" t="str">
            <v>34_04</v>
          </cell>
        </row>
        <row r="1716">
          <cell r="B1716" t="str">
            <v>34_05</v>
          </cell>
        </row>
        <row r="1717">
          <cell r="B1717" t="str">
            <v>34_06</v>
          </cell>
        </row>
        <row r="1718">
          <cell r="B1718" t="str">
            <v>34_07</v>
          </cell>
        </row>
        <row r="1719">
          <cell r="B1719" t="str">
            <v>34_08</v>
          </cell>
        </row>
        <row r="1720">
          <cell r="B1720" t="str">
            <v>34_09</v>
          </cell>
        </row>
        <row r="1721">
          <cell r="B1721" t="str">
            <v>34_10</v>
          </cell>
        </row>
        <row r="1722">
          <cell r="B1722" t="str">
            <v>34_11</v>
          </cell>
        </row>
        <row r="1723">
          <cell r="B1723" t="str">
            <v>34_12</v>
          </cell>
        </row>
        <row r="1724">
          <cell r="B1724" t="str">
            <v>34_13</v>
          </cell>
        </row>
        <row r="1725">
          <cell r="B1725" t="str">
            <v>34_14</v>
          </cell>
        </row>
        <row r="1726">
          <cell r="B1726" t="str">
            <v>34_15</v>
          </cell>
        </row>
        <row r="1727">
          <cell r="B1727" t="str">
            <v>34_16</v>
          </cell>
        </row>
        <row r="1728">
          <cell r="B1728" t="str">
            <v>34_17</v>
          </cell>
        </row>
        <row r="1729">
          <cell r="B1729" t="str">
            <v>34_18</v>
          </cell>
        </row>
        <row r="1730">
          <cell r="B1730" t="str">
            <v>34_19</v>
          </cell>
        </row>
        <row r="1731">
          <cell r="B1731" t="str">
            <v>34_20</v>
          </cell>
        </row>
        <row r="1732">
          <cell r="B1732" t="str">
            <v>34_21</v>
          </cell>
        </row>
        <row r="1733">
          <cell r="B1733" t="str">
            <v>34_22</v>
          </cell>
        </row>
        <row r="1734">
          <cell r="B1734" t="str">
            <v>34_23</v>
          </cell>
        </row>
        <row r="1735">
          <cell r="B1735" t="str">
            <v>34_24</v>
          </cell>
        </row>
        <row r="1736">
          <cell r="B1736" t="str">
            <v>34_25</v>
          </cell>
        </row>
        <row r="1737">
          <cell r="B1737" t="str">
            <v>34_26</v>
          </cell>
        </row>
        <row r="1738">
          <cell r="B1738" t="str">
            <v>34_27</v>
          </cell>
        </row>
        <row r="1739">
          <cell r="B1739" t="str">
            <v>34_28</v>
          </cell>
        </row>
        <row r="1740">
          <cell r="B1740" t="str">
            <v>34_29</v>
          </cell>
        </row>
        <row r="1741">
          <cell r="B1741" t="str">
            <v>34_30</v>
          </cell>
        </row>
        <row r="1742">
          <cell r="B1742" t="str">
            <v>34_31</v>
          </cell>
        </row>
        <row r="1743">
          <cell r="B1743" t="str">
            <v>34_32</v>
          </cell>
        </row>
        <row r="1744">
          <cell r="B1744" t="str">
            <v>34_33</v>
          </cell>
        </row>
        <row r="1745">
          <cell r="B1745" t="str">
            <v>34_34</v>
          </cell>
        </row>
        <row r="1746">
          <cell r="B1746" t="str">
            <v>34_35</v>
          </cell>
        </row>
        <row r="1747">
          <cell r="B1747" t="str">
            <v>34_36</v>
          </cell>
        </row>
        <row r="1748">
          <cell r="B1748" t="str">
            <v>34_37</v>
          </cell>
        </row>
        <row r="1749">
          <cell r="B1749" t="str">
            <v>34_38</v>
          </cell>
        </row>
        <row r="1750">
          <cell r="B1750" t="str">
            <v>34_39</v>
          </cell>
        </row>
        <row r="1751">
          <cell r="B1751" t="str">
            <v>34_40</v>
          </cell>
        </row>
        <row r="1752">
          <cell r="B1752" t="str">
            <v>34_41</v>
          </cell>
        </row>
        <row r="1753">
          <cell r="B1753" t="str">
            <v>34_42</v>
          </cell>
        </row>
        <row r="1754">
          <cell r="B1754" t="str">
            <v>34_A</v>
          </cell>
        </row>
        <row r="1755">
          <cell r="B1755" t="str">
            <v>34_B</v>
          </cell>
        </row>
        <row r="1756">
          <cell r="B1756" t="str">
            <v>34_C</v>
          </cell>
        </row>
        <row r="1757">
          <cell r="B1757" t="str">
            <v>34_D</v>
          </cell>
        </row>
        <row r="1758">
          <cell r="B1758" t="str">
            <v>34_E</v>
          </cell>
        </row>
        <row r="1759">
          <cell r="B1759" t="str">
            <v>34_F</v>
          </cell>
        </row>
        <row r="1760">
          <cell r="B1760" t="str">
            <v>34_G</v>
          </cell>
        </row>
        <row r="1761">
          <cell r="B1761" t="str">
            <v>34_H</v>
          </cell>
        </row>
        <row r="1762">
          <cell r="B1762" t="str">
            <v>34_I</v>
          </cell>
        </row>
        <row r="1763">
          <cell r="B1763" t="str">
            <v>34_J</v>
          </cell>
        </row>
        <row r="1764">
          <cell r="B1764" t="str">
            <v>34_K</v>
          </cell>
        </row>
        <row r="1765">
          <cell r="B1765" t="str">
            <v>34_L</v>
          </cell>
        </row>
        <row r="1766">
          <cell r="B1766" t="str">
            <v>34_M</v>
          </cell>
        </row>
        <row r="1767">
          <cell r="B1767" t="str">
            <v>34_N</v>
          </cell>
        </row>
        <row r="1768">
          <cell r="B1768" t="str">
            <v>34_O</v>
          </cell>
        </row>
        <row r="1769">
          <cell r="B1769" t="str">
            <v>34_P</v>
          </cell>
        </row>
        <row r="1770">
          <cell r="B1770" t="str">
            <v>34_Q</v>
          </cell>
        </row>
        <row r="1771">
          <cell r="B1771" t="str">
            <v>34_R</v>
          </cell>
        </row>
        <row r="1772">
          <cell r="B1772" t="str">
            <v>35_00</v>
          </cell>
        </row>
        <row r="1773">
          <cell r="B1773" t="str">
            <v>35_01</v>
          </cell>
        </row>
        <row r="1774">
          <cell r="B1774" t="str">
            <v>35_02</v>
          </cell>
        </row>
        <row r="1775">
          <cell r="B1775" t="str">
            <v>35_03</v>
          </cell>
        </row>
        <row r="1776">
          <cell r="B1776" t="str">
            <v>35_04</v>
          </cell>
        </row>
        <row r="1777">
          <cell r="B1777" t="str">
            <v>35_05</v>
          </cell>
        </row>
        <row r="1778">
          <cell r="B1778" t="str">
            <v>35_06</v>
          </cell>
        </row>
        <row r="1779">
          <cell r="B1779" t="str">
            <v>35_07</v>
          </cell>
        </row>
        <row r="1780">
          <cell r="B1780" t="str">
            <v>35_08</v>
          </cell>
        </row>
        <row r="1781">
          <cell r="B1781" t="str">
            <v>35_09</v>
          </cell>
        </row>
        <row r="1782">
          <cell r="B1782" t="str">
            <v>35_10</v>
          </cell>
        </row>
        <row r="1783">
          <cell r="B1783" t="str">
            <v>35_11</v>
          </cell>
        </row>
        <row r="1784">
          <cell r="B1784" t="str">
            <v>35_12</v>
          </cell>
        </row>
        <row r="1785">
          <cell r="B1785" t="str">
            <v>35_13</v>
          </cell>
        </row>
        <row r="1786">
          <cell r="B1786" t="str">
            <v>35_14</v>
          </cell>
        </row>
        <row r="1787">
          <cell r="B1787" t="str">
            <v>35_15</v>
          </cell>
        </row>
        <row r="1788">
          <cell r="B1788" t="str">
            <v>35_16</v>
          </cell>
        </row>
        <row r="1789">
          <cell r="B1789" t="str">
            <v>35_17</v>
          </cell>
        </row>
        <row r="1790">
          <cell r="B1790" t="str">
            <v>35_18</v>
          </cell>
        </row>
        <row r="1791">
          <cell r="B1791" t="str">
            <v>35_19</v>
          </cell>
        </row>
        <row r="1792">
          <cell r="B1792" t="str">
            <v>35_20</v>
          </cell>
        </row>
        <row r="1793">
          <cell r="B1793" t="str">
            <v>35_21</v>
          </cell>
        </row>
        <row r="1794">
          <cell r="B1794" t="str">
            <v>35_22</v>
          </cell>
        </row>
        <row r="1795">
          <cell r="B1795" t="str">
            <v>35_23</v>
          </cell>
        </row>
        <row r="1796">
          <cell r="B1796" t="str">
            <v>35_24</v>
          </cell>
        </row>
        <row r="1797">
          <cell r="B1797" t="str">
            <v>35_25</v>
          </cell>
        </row>
        <row r="1798">
          <cell r="B1798" t="str">
            <v>35_26</v>
          </cell>
        </row>
        <row r="1799">
          <cell r="B1799" t="str">
            <v>35_27</v>
          </cell>
        </row>
        <row r="1800">
          <cell r="B1800" t="str">
            <v>35_28</v>
          </cell>
        </row>
        <row r="1801">
          <cell r="B1801" t="str">
            <v>35_29</v>
          </cell>
        </row>
        <row r="1802">
          <cell r="B1802" t="str">
            <v>35_30</v>
          </cell>
        </row>
        <row r="1803">
          <cell r="B1803" t="str">
            <v>35_31</v>
          </cell>
        </row>
        <row r="1804">
          <cell r="B1804" t="str">
            <v>35_32</v>
          </cell>
        </row>
        <row r="1805">
          <cell r="B1805" t="str">
            <v>35_33</v>
          </cell>
        </row>
        <row r="1806">
          <cell r="B1806" t="str">
            <v>35_34</v>
          </cell>
        </row>
        <row r="1807">
          <cell r="B1807" t="str">
            <v>35_35</v>
          </cell>
        </row>
        <row r="1808">
          <cell r="B1808" t="str">
            <v>35_36</v>
          </cell>
        </row>
        <row r="1809">
          <cell r="B1809" t="str">
            <v>35_37</v>
          </cell>
        </row>
        <row r="1810">
          <cell r="B1810" t="str">
            <v>35_38</v>
          </cell>
        </row>
        <row r="1811">
          <cell r="B1811" t="str">
            <v>35_39</v>
          </cell>
        </row>
        <row r="1812">
          <cell r="B1812" t="str">
            <v>35_40</v>
          </cell>
        </row>
        <row r="1813">
          <cell r="B1813" t="str">
            <v>35_41</v>
          </cell>
        </row>
        <row r="1814">
          <cell r="B1814" t="str">
            <v>35_42</v>
          </cell>
        </row>
        <row r="1815">
          <cell r="B1815" t="str">
            <v>35_A</v>
          </cell>
        </row>
        <row r="1816">
          <cell r="B1816" t="str">
            <v>35_B</v>
          </cell>
        </row>
        <row r="1817">
          <cell r="B1817" t="str">
            <v>35_C</v>
          </cell>
        </row>
        <row r="1818">
          <cell r="B1818" t="str">
            <v>35_D</v>
          </cell>
        </row>
        <row r="1819">
          <cell r="B1819" t="str">
            <v>35_E</v>
          </cell>
        </row>
        <row r="1820">
          <cell r="B1820" t="str">
            <v>35_F</v>
          </cell>
        </row>
        <row r="1821">
          <cell r="B1821" t="str">
            <v>35_G</v>
          </cell>
        </row>
        <row r="1822">
          <cell r="B1822" t="str">
            <v>35_H</v>
          </cell>
        </row>
        <row r="1823">
          <cell r="B1823" t="str">
            <v>35_I</v>
          </cell>
        </row>
        <row r="1824">
          <cell r="B1824" t="str">
            <v>35_J</v>
          </cell>
        </row>
        <row r="1825">
          <cell r="B1825" t="str">
            <v>35_K</v>
          </cell>
        </row>
        <row r="1826">
          <cell r="B1826" t="str">
            <v>35_L</v>
          </cell>
        </row>
        <row r="1827">
          <cell r="B1827" t="str">
            <v>35_M</v>
          </cell>
        </row>
        <row r="1828">
          <cell r="B1828" t="str">
            <v>35_N</v>
          </cell>
        </row>
        <row r="1829">
          <cell r="B1829" t="str">
            <v>35_O</v>
          </cell>
        </row>
        <row r="1830">
          <cell r="B1830" t="str">
            <v>35_P</v>
          </cell>
        </row>
        <row r="1831">
          <cell r="B1831" t="str">
            <v>35_Q</v>
          </cell>
        </row>
        <row r="1832">
          <cell r="B1832" t="str">
            <v>35_R</v>
          </cell>
        </row>
        <row r="1833">
          <cell r="B1833" t="str">
            <v>36_00</v>
          </cell>
        </row>
        <row r="1834">
          <cell r="B1834" t="str">
            <v>36_01</v>
          </cell>
        </row>
        <row r="1835">
          <cell r="B1835" t="str">
            <v>36_02</v>
          </cell>
        </row>
        <row r="1836">
          <cell r="B1836" t="str">
            <v>36_03</v>
          </cell>
        </row>
        <row r="1837">
          <cell r="B1837" t="str">
            <v>36_04</v>
          </cell>
        </row>
        <row r="1838">
          <cell r="B1838" t="str">
            <v>36_05</v>
          </cell>
        </row>
        <row r="1839">
          <cell r="B1839" t="str">
            <v>36_06</v>
          </cell>
        </row>
        <row r="1840">
          <cell r="B1840" t="str">
            <v>36_07</v>
          </cell>
        </row>
        <row r="1841">
          <cell r="B1841" t="str">
            <v>36_08</v>
          </cell>
        </row>
        <row r="1842">
          <cell r="B1842" t="str">
            <v>36_09</v>
          </cell>
        </row>
        <row r="1843">
          <cell r="B1843" t="str">
            <v>36_10</v>
          </cell>
        </row>
        <row r="1844">
          <cell r="B1844" t="str">
            <v>36_11</v>
          </cell>
        </row>
        <row r="1845">
          <cell r="B1845" t="str">
            <v>36_12</v>
          </cell>
        </row>
        <row r="1846">
          <cell r="B1846" t="str">
            <v>36_13</v>
          </cell>
        </row>
        <row r="1847">
          <cell r="B1847" t="str">
            <v>36_14</v>
          </cell>
        </row>
        <row r="1848">
          <cell r="B1848" t="str">
            <v>36_15</v>
          </cell>
        </row>
        <row r="1849">
          <cell r="B1849" t="str">
            <v>36_16</v>
          </cell>
        </row>
        <row r="1850">
          <cell r="B1850" t="str">
            <v>36_17</v>
          </cell>
        </row>
        <row r="1851">
          <cell r="B1851" t="str">
            <v>36_18</v>
          </cell>
        </row>
        <row r="1852">
          <cell r="B1852" t="str">
            <v>36_19</v>
          </cell>
        </row>
        <row r="1853">
          <cell r="B1853" t="str">
            <v>36_20</v>
          </cell>
        </row>
        <row r="1854">
          <cell r="B1854" t="str">
            <v>36_21</v>
          </cell>
        </row>
        <row r="1855">
          <cell r="B1855" t="str">
            <v>36_22</v>
          </cell>
        </row>
        <row r="1856">
          <cell r="B1856" t="str">
            <v>36_23</v>
          </cell>
        </row>
        <row r="1857">
          <cell r="B1857" t="str">
            <v>36_24</v>
          </cell>
        </row>
        <row r="1858">
          <cell r="B1858" t="str">
            <v>36_25</v>
          </cell>
        </row>
        <row r="1859">
          <cell r="B1859" t="str">
            <v>36_26</v>
          </cell>
        </row>
        <row r="1860">
          <cell r="B1860" t="str">
            <v>36_27</v>
          </cell>
        </row>
        <row r="1861">
          <cell r="B1861" t="str">
            <v>36_28</v>
          </cell>
        </row>
        <row r="1862">
          <cell r="B1862" t="str">
            <v>36_29</v>
          </cell>
        </row>
        <row r="1863">
          <cell r="B1863" t="str">
            <v>36_30</v>
          </cell>
        </row>
        <row r="1864">
          <cell r="B1864" t="str">
            <v>36_31</v>
          </cell>
        </row>
        <row r="1865">
          <cell r="B1865" t="str">
            <v>36_32</v>
          </cell>
        </row>
        <row r="1866">
          <cell r="B1866" t="str">
            <v>36_33</v>
          </cell>
        </row>
        <row r="1867">
          <cell r="B1867" t="str">
            <v>36_34</v>
          </cell>
        </row>
        <row r="1868">
          <cell r="B1868" t="str">
            <v>36_35</v>
          </cell>
        </row>
        <row r="1869">
          <cell r="B1869" t="str">
            <v>36_36</v>
          </cell>
        </row>
        <row r="1870">
          <cell r="B1870" t="str">
            <v>36_37</v>
          </cell>
        </row>
        <row r="1871">
          <cell r="B1871" t="str">
            <v>36_38</v>
          </cell>
        </row>
        <row r="1872">
          <cell r="B1872" t="str">
            <v>36_39</v>
          </cell>
        </row>
        <row r="1873">
          <cell r="B1873" t="str">
            <v>36_40</v>
          </cell>
        </row>
        <row r="1874">
          <cell r="B1874" t="str">
            <v>36_41</v>
          </cell>
        </row>
        <row r="1875">
          <cell r="B1875" t="str">
            <v>36_42</v>
          </cell>
        </row>
        <row r="1876">
          <cell r="B1876" t="str">
            <v>36_A</v>
          </cell>
        </row>
        <row r="1877">
          <cell r="B1877" t="str">
            <v>36_B</v>
          </cell>
        </row>
        <row r="1878">
          <cell r="B1878" t="str">
            <v>36_C</v>
          </cell>
        </row>
        <row r="1879">
          <cell r="B1879" t="str">
            <v>36_D</v>
          </cell>
        </row>
        <row r="1880">
          <cell r="B1880" t="str">
            <v>36_E</v>
          </cell>
        </row>
        <row r="1881">
          <cell r="B1881" t="str">
            <v>36_F</v>
          </cell>
        </row>
        <row r="1882">
          <cell r="B1882" t="str">
            <v>36_G</v>
          </cell>
        </row>
        <row r="1883">
          <cell r="B1883" t="str">
            <v>36_H</v>
          </cell>
        </row>
        <row r="1884">
          <cell r="B1884" t="str">
            <v>36_I</v>
          </cell>
        </row>
        <row r="1885">
          <cell r="B1885" t="str">
            <v>36_J</v>
          </cell>
        </row>
        <row r="1886">
          <cell r="B1886" t="str">
            <v>36_K</v>
          </cell>
        </row>
        <row r="1887">
          <cell r="B1887" t="str">
            <v>36_L</v>
          </cell>
        </row>
        <row r="1888">
          <cell r="B1888" t="str">
            <v>36_M</v>
          </cell>
        </row>
        <row r="1889">
          <cell r="B1889" t="str">
            <v>36_N</v>
          </cell>
        </row>
        <row r="1890">
          <cell r="B1890" t="str">
            <v>36_O</v>
          </cell>
        </row>
        <row r="1891">
          <cell r="B1891" t="str">
            <v>36_P</v>
          </cell>
        </row>
        <row r="1892">
          <cell r="B1892" t="str">
            <v>36_Q</v>
          </cell>
        </row>
        <row r="1893">
          <cell r="B1893" t="str">
            <v>36_R</v>
          </cell>
        </row>
        <row r="1894">
          <cell r="B1894" t="str">
            <v>37_00</v>
          </cell>
        </row>
        <row r="1895">
          <cell r="B1895" t="str">
            <v>37_01</v>
          </cell>
        </row>
        <row r="1896">
          <cell r="B1896" t="str">
            <v>37_02</v>
          </cell>
        </row>
        <row r="1897">
          <cell r="B1897" t="str">
            <v>37_03</v>
          </cell>
        </row>
        <row r="1898">
          <cell r="B1898" t="str">
            <v>37_04</v>
          </cell>
        </row>
        <row r="1899">
          <cell r="B1899" t="str">
            <v>37_05</v>
          </cell>
        </row>
        <row r="1900">
          <cell r="B1900" t="str">
            <v>37_06</v>
          </cell>
        </row>
        <row r="1901">
          <cell r="B1901" t="str">
            <v>37_07</v>
          </cell>
        </row>
        <row r="1902">
          <cell r="B1902" t="str">
            <v>37_08</v>
          </cell>
        </row>
        <row r="1903">
          <cell r="B1903" t="str">
            <v>37_09</v>
          </cell>
        </row>
        <row r="1904">
          <cell r="B1904" t="str">
            <v>37_10</v>
          </cell>
        </row>
        <row r="1905">
          <cell r="B1905" t="str">
            <v>37_11</v>
          </cell>
        </row>
        <row r="1906">
          <cell r="B1906" t="str">
            <v>37_12</v>
          </cell>
        </row>
        <row r="1907">
          <cell r="B1907" t="str">
            <v>37_13</v>
          </cell>
        </row>
        <row r="1908">
          <cell r="B1908" t="str">
            <v>37_14</v>
          </cell>
        </row>
        <row r="1909">
          <cell r="B1909" t="str">
            <v>37_15</v>
          </cell>
        </row>
        <row r="1910">
          <cell r="B1910" t="str">
            <v>37_16</v>
          </cell>
        </row>
        <row r="1911">
          <cell r="B1911" t="str">
            <v>37_17</v>
          </cell>
        </row>
        <row r="1912">
          <cell r="B1912" t="str">
            <v>37_18</v>
          </cell>
        </row>
        <row r="1913">
          <cell r="B1913" t="str">
            <v>37_19</v>
          </cell>
        </row>
        <row r="1914">
          <cell r="B1914" t="str">
            <v>37_20</v>
          </cell>
        </row>
        <row r="1915">
          <cell r="B1915" t="str">
            <v>37_21</v>
          </cell>
        </row>
        <row r="1916">
          <cell r="B1916" t="str">
            <v>37_22</v>
          </cell>
        </row>
        <row r="1917">
          <cell r="B1917" t="str">
            <v>37_23</v>
          </cell>
        </row>
        <row r="1918">
          <cell r="B1918" t="str">
            <v>37_24</v>
          </cell>
        </row>
        <row r="1919">
          <cell r="B1919" t="str">
            <v>37_25</v>
          </cell>
        </row>
        <row r="1920">
          <cell r="B1920" t="str">
            <v>37_26</v>
          </cell>
        </row>
        <row r="1921">
          <cell r="B1921" t="str">
            <v>37_27</v>
          </cell>
        </row>
        <row r="1922">
          <cell r="B1922" t="str">
            <v>37_28</v>
          </cell>
        </row>
        <row r="1923">
          <cell r="B1923" t="str">
            <v>37_29</v>
          </cell>
        </row>
        <row r="1924">
          <cell r="B1924" t="str">
            <v>37_30</v>
          </cell>
        </row>
        <row r="1925">
          <cell r="B1925" t="str">
            <v>37_31</v>
          </cell>
        </row>
        <row r="1926">
          <cell r="B1926" t="str">
            <v>37_32</v>
          </cell>
        </row>
        <row r="1927">
          <cell r="B1927" t="str">
            <v>37_33</v>
          </cell>
        </row>
        <row r="1928">
          <cell r="B1928" t="str">
            <v>37_34</v>
          </cell>
        </row>
        <row r="1929">
          <cell r="B1929" t="str">
            <v>37_35</v>
          </cell>
        </row>
        <row r="1930">
          <cell r="B1930" t="str">
            <v>37_36</v>
          </cell>
        </row>
        <row r="1931">
          <cell r="B1931" t="str">
            <v>37_37</v>
          </cell>
        </row>
        <row r="1932">
          <cell r="B1932" t="str">
            <v>37_38</v>
          </cell>
        </row>
        <row r="1933">
          <cell r="B1933" t="str">
            <v>37_39</v>
          </cell>
        </row>
        <row r="1934">
          <cell r="B1934" t="str">
            <v>37_40</v>
          </cell>
        </row>
        <row r="1935">
          <cell r="B1935" t="str">
            <v>37_41</v>
          </cell>
        </row>
        <row r="1936">
          <cell r="B1936" t="str">
            <v>37_42</v>
          </cell>
        </row>
        <row r="1937">
          <cell r="B1937" t="str">
            <v>37_A</v>
          </cell>
        </row>
        <row r="1938">
          <cell r="B1938" t="str">
            <v>37_B</v>
          </cell>
        </row>
        <row r="1939">
          <cell r="B1939" t="str">
            <v>37_C</v>
          </cell>
        </row>
        <row r="1940">
          <cell r="B1940" t="str">
            <v>37_D</v>
          </cell>
        </row>
        <row r="1941">
          <cell r="B1941" t="str">
            <v>37_E</v>
          </cell>
        </row>
        <row r="1942">
          <cell r="B1942" t="str">
            <v>37_F</v>
          </cell>
        </row>
        <row r="1943">
          <cell r="B1943" t="str">
            <v>37_G</v>
          </cell>
        </row>
        <row r="1944">
          <cell r="B1944" t="str">
            <v>37_H</v>
          </cell>
        </row>
        <row r="1945">
          <cell r="B1945" t="str">
            <v>37_I</v>
          </cell>
        </row>
        <row r="1946">
          <cell r="B1946" t="str">
            <v>37_J</v>
          </cell>
        </row>
        <row r="1947">
          <cell r="B1947" t="str">
            <v>37_K</v>
          </cell>
        </row>
        <row r="1948">
          <cell r="B1948" t="str">
            <v>37_L</v>
          </cell>
        </row>
        <row r="1949">
          <cell r="B1949" t="str">
            <v>37_M</v>
          </cell>
        </row>
        <row r="1950">
          <cell r="B1950" t="str">
            <v>37_N</v>
          </cell>
        </row>
        <row r="1951">
          <cell r="B1951" t="str">
            <v>37_O</v>
          </cell>
        </row>
        <row r="1952">
          <cell r="B1952" t="str">
            <v>37_P</v>
          </cell>
        </row>
        <row r="1953">
          <cell r="B1953" t="str">
            <v>37_Q</v>
          </cell>
        </row>
        <row r="1954">
          <cell r="B1954" t="str">
            <v>37_R</v>
          </cell>
        </row>
        <row r="1955">
          <cell r="B1955" t="str">
            <v>38_00</v>
          </cell>
        </row>
        <row r="1956">
          <cell r="B1956" t="str">
            <v>38_01</v>
          </cell>
        </row>
        <row r="1957">
          <cell r="B1957" t="str">
            <v>38_02</v>
          </cell>
        </row>
        <row r="1958">
          <cell r="B1958" t="str">
            <v>38_03</v>
          </cell>
        </row>
        <row r="1959">
          <cell r="B1959" t="str">
            <v>38_04</v>
          </cell>
        </row>
        <row r="1960">
          <cell r="B1960" t="str">
            <v>38_05</v>
          </cell>
        </row>
        <row r="1961">
          <cell r="B1961" t="str">
            <v>38_06</v>
          </cell>
        </row>
        <row r="1962">
          <cell r="B1962" t="str">
            <v>38_07</v>
          </cell>
        </row>
        <row r="1963">
          <cell r="B1963" t="str">
            <v>38_08</v>
          </cell>
        </row>
        <row r="1964">
          <cell r="B1964" t="str">
            <v>38_09</v>
          </cell>
        </row>
        <row r="1965">
          <cell r="B1965" t="str">
            <v>38_10</v>
          </cell>
        </row>
        <row r="1966">
          <cell r="B1966" t="str">
            <v>38_11</v>
          </cell>
        </row>
        <row r="1967">
          <cell r="B1967" t="str">
            <v>38_12</v>
          </cell>
        </row>
        <row r="1968">
          <cell r="B1968" t="str">
            <v>38_13</v>
          </cell>
        </row>
        <row r="1969">
          <cell r="B1969" t="str">
            <v>38_14</v>
          </cell>
        </row>
        <row r="1970">
          <cell r="B1970" t="str">
            <v>38_15</v>
          </cell>
        </row>
        <row r="1971">
          <cell r="B1971" t="str">
            <v>38_16</v>
          </cell>
        </row>
        <row r="1972">
          <cell r="B1972" t="str">
            <v>38_17</v>
          </cell>
        </row>
        <row r="1973">
          <cell r="B1973" t="str">
            <v>38_18</v>
          </cell>
        </row>
        <row r="1974">
          <cell r="B1974" t="str">
            <v>38_19</v>
          </cell>
        </row>
        <row r="1975">
          <cell r="B1975" t="str">
            <v>38_20</v>
          </cell>
        </row>
        <row r="1976">
          <cell r="B1976" t="str">
            <v>38_21</v>
          </cell>
        </row>
        <row r="1977">
          <cell r="B1977" t="str">
            <v>38_22</v>
          </cell>
        </row>
        <row r="1978">
          <cell r="B1978" t="str">
            <v>38_23</v>
          </cell>
        </row>
        <row r="1979">
          <cell r="B1979" t="str">
            <v>38_24</v>
          </cell>
        </row>
        <row r="1980">
          <cell r="B1980" t="str">
            <v>38_25</v>
          </cell>
        </row>
        <row r="1981">
          <cell r="B1981" t="str">
            <v>38_26</v>
          </cell>
        </row>
        <row r="1982">
          <cell r="B1982" t="str">
            <v>38_27</v>
          </cell>
        </row>
        <row r="1983">
          <cell r="B1983" t="str">
            <v>38_28</v>
          </cell>
        </row>
        <row r="1984">
          <cell r="B1984" t="str">
            <v>38_29</v>
          </cell>
        </row>
        <row r="1985">
          <cell r="B1985" t="str">
            <v>38_30</v>
          </cell>
        </row>
        <row r="1986">
          <cell r="B1986" t="str">
            <v>38_31</v>
          </cell>
        </row>
        <row r="1987">
          <cell r="B1987" t="str">
            <v>38_32</v>
          </cell>
        </row>
        <row r="1988">
          <cell r="B1988" t="str">
            <v>38_33</v>
          </cell>
        </row>
        <row r="1989">
          <cell r="B1989" t="str">
            <v>38_34</v>
          </cell>
        </row>
        <row r="1990">
          <cell r="B1990" t="str">
            <v>38_35</v>
          </cell>
        </row>
        <row r="1991">
          <cell r="B1991" t="str">
            <v>38_36</v>
          </cell>
        </row>
        <row r="1992">
          <cell r="B1992" t="str">
            <v>38_37</v>
          </cell>
        </row>
        <row r="1993">
          <cell r="B1993" t="str">
            <v>38_38</v>
          </cell>
        </row>
        <row r="1994">
          <cell r="B1994" t="str">
            <v>38_39</v>
          </cell>
        </row>
        <row r="1995">
          <cell r="B1995" t="str">
            <v>38_40</v>
          </cell>
        </row>
        <row r="1996">
          <cell r="B1996" t="str">
            <v>38_41</v>
          </cell>
        </row>
        <row r="1997">
          <cell r="B1997" t="str">
            <v>38_42</v>
          </cell>
        </row>
        <row r="1998">
          <cell r="B1998" t="str">
            <v>38_A</v>
          </cell>
        </row>
        <row r="1999">
          <cell r="B1999" t="str">
            <v>38_B</v>
          </cell>
        </row>
        <row r="2000">
          <cell r="B2000" t="str">
            <v>38_C</v>
          </cell>
        </row>
        <row r="2001">
          <cell r="B2001" t="str">
            <v>38_D</v>
          </cell>
        </row>
        <row r="2002">
          <cell r="B2002" t="str">
            <v>38_E</v>
          </cell>
        </row>
        <row r="2003">
          <cell r="B2003" t="str">
            <v>38_F</v>
          </cell>
        </row>
        <row r="2004">
          <cell r="B2004" t="str">
            <v>38_G</v>
          </cell>
        </row>
        <row r="2005">
          <cell r="B2005" t="str">
            <v>38_H</v>
          </cell>
        </row>
        <row r="2006">
          <cell r="B2006" t="str">
            <v>38_I</v>
          </cell>
        </row>
        <row r="2007">
          <cell r="B2007" t="str">
            <v>38_J</v>
          </cell>
        </row>
        <row r="2008">
          <cell r="B2008" t="str">
            <v>38_K</v>
          </cell>
        </row>
        <row r="2009">
          <cell r="B2009" t="str">
            <v>38_L</v>
          </cell>
        </row>
        <row r="2010">
          <cell r="B2010" t="str">
            <v>38_M</v>
          </cell>
        </row>
        <row r="2011">
          <cell r="B2011" t="str">
            <v>38_N</v>
          </cell>
        </row>
        <row r="2012">
          <cell r="B2012" t="str">
            <v>38_O</v>
          </cell>
        </row>
        <row r="2013">
          <cell r="B2013" t="str">
            <v>38_P</v>
          </cell>
        </row>
        <row r="2014">
          <cell r="B2014" t="str">
            <v>38_Q</v>
          </cell>
        </row>
        <row r="2015">
          <cell r="B2015" t="str">
            <v>38_R</v>
          </cell>
        </row>
        <row r="2016">
          <cell r="B2016" t="str">
            <v>39_00</v>
          </cell>
        </row>
        <row r="2017">
          <cell r="B2017" t="str">
            <v>39_01</v>
          </cell>
        </row>
        <row r="2018">
          <cell r="B2018" t="str">
            <v>39_02</v>
          </cell>
        </row>
        <row r="2019">
          <cell r="B2019" t="str">
            <v>39_03</v>
          </cell>
        </row>
        <row r="2020">
          <cell r="B2020" t="str">
            <v>39_04</v>
          </cell>
        </row>
        <row r="2021">
          <cell r="B2021" t="str">
            <v>39_05</v>
          </cell>
        </row>
        <row r="2022">
          <cell r="B2022" t="str">
            <v>39_06</v>
          </cell>
        </row>
        <row r="2023">
          <cell r="B2023" t="str">
            <v>39_07</v>
          </cell>
        </row>
        <row r="2024">
          <cell r="B2024" t="str">
            <v>39_08</v>
          </cell>
        </row>
        <row r="2025">
          <cell r="B2025" t="str">
            <v>39_09</v>
          </cell>
        </row>
        <row r="2026">
          <cell r="B2026" t="str">
            <v>39_10</v>
          </cell>
        </row>
        <row r="2027">
          <cell r="B2027" t="str">
            <v>39_11</v>
          </cell>
        </row>
        <row r="2028">
          <cell r="B2028" t="str">
            <v>39_12</v>
          </cell>
        </row>
        <row r="2029">
          <cell r="B2029" t="str">
            <v>39_13</v>
          </cell>
        </row>
        <row r="2030">
          <cell r="B2030" t="str">
            <v>39_14</v>
          </cell>
        </row>
        <row r="2031">
          <cell r="B2031" t="str">
            <v>39_15</v>
          </cell>
        </row>
        <row r="2032">
          <cell r="B2032" t="str">
            <v>39_16</v>
          </cell>
        </row>
        <row r="2033">
          <cell r="B2033" t="str">
            <v>39_17</v>
          </cell>
        </row>
        <row r="2034">
          <cell r="B2034" t="str">
            <v>39_18</v>
          </cell>
        </row>
        <row r="2035">
          <cell r="B2035" t="str">
            <v>39_19</v>
          </cell>
        </row>
        <row r="2036">
          <cell r="B2036" t="str">
            <v>39_20</v>
          </cell>
        </row>
        <row r="2037">
          <cell r="B2037" t="str">
            <v>39_21</v>
          </cell>
        </row>
        <row r="2038">
          <cell r="B2038" t="str">
            <v>39_22</v>
          </cell>
        </row>
        <row r="2039">
          <cell r="B2039" t="str">
            <v>39_23</v>
          </cell>
        </row>
        <row r="2040">
          <cell r="B2040" t="str">
            <v>39_24</v>
          </cell>
        </row>
        <row r="2041">
          <cell r="B2041" t="str">
            <v>39_25</v>
          </cell>
        </row>
        <row r="2042">
          <cell r="B2042" t="str">
            <v>39_26</v>
          </cell>
        </row>
        <row r="2043">
          <cell r="B2043" t="str">
            <v>39_27</v>
          </cell>
        </row>
        <row r="2044">
          <cell r="B2044" t="str">
            <v>39_28</v>
          </cell>
        </row>
        <row r="2045">
          <cell r="B2045" t="str">
            <v>39_29</v>
          </cell>
        </row>
        <row r="2046">
          <cell r="B2046" t="str">
            <v>39_30</v>
          </cell>
        </row>
        <row r="2047">
          <cell r="B2047" t="str">
            <v>39_31</v>
          </cell>
        </row>
        <row r="2048">
          <cell r="B2048" t="str">
            <v>39_32</v>
          </cell>
        </row>
        <row r="2049">
          <cell r="B2049" t="str">
            <v>39_33</v>
          </cell>
        </row>
        <row r="2050">
          <cell r="B2050" t="str">
            <v>39_34</v>
          </cell>
        </row>
        <row r="2051">
          <cell r="B2051" t="str">
            <v>39_35</v>
          </cell>
        </row>
        <row r="2052">
          <cell r="B2052" t="str">
            <v>39_36</v>
          </cell>
        </row>
        <row r="2053">
          <cell r="B2053" t="str">
            <v>39_37</v>
          </cell>
        </row>
        <row r="2054">
          <cell r="B2054" t="str">
            <v>39_38</v>
          </cell>
        </row>
        <row r="2055">
          <cell r="B2055" t="str">
            <v>39_39</v>
          </cell>
        </row>
        <row r="2056">
          <cell r="B2056" t="str">
            <v>39_40</v>
          </cell>
        </row>
        <row r="2057">
          <cell r="B2057" t="str">
            <v>39_41</v>
          </cell>
        </row>
        <row r="2058">
          <cell r="B2058" t="str">
            <v>39_42</v>
          </cell>
        </row>
        <row r="2059">
          <cell r="B2059" t="str">
            <v>39_A</v>
          </cell>
        </row>
        <row r="2060">
          <cell r="B2060" t="str">
            <v>39_B</v>
          </cell>
        </row>
        <row r="2061">
          <cell r="B2061" t="str">
            <v>39_C</v>
          </cell>
        </row>
        <row r="2062">
          <cell r="B2062" t="str">
            <v>39_D</v>
          </cell>
        </row>
        <row r="2063">
          <cell r="B2063" t="str">
            <v>39_E</v>
          </cell>
        </row>
        <row r="2064">
          <cell r="B2064" t="str">
            <v>39_F</v>
          </cell>
        </row>
        <row r="2065">
          <cell r="B2065" t="str">
            <v>39_G</v>
          </cell>
        </row>
        <row r="2066">
          <cell r="B2066" t="str">
            <v>39_H</v>
          </cell>
        </row>
        <row r="2067">
          <cell r="B2067" t="str">
            <v>39_I</v>
          </cell>
        </row>
        <row r="2068">
          <cell r="B2068" t="str">
            <v>39_J</v>
          </cell>
        </row>
        <row r="2069">
          <cell r="B2069" t="str">
            <v>39_K</v>
          </cell>
        </row>
        <row r="2070">
          <cell r="B2070" t="str">
            <v>39_L</v>
          </cell>
        </row>
        <row r="2071">
          <cell r="B2071" t="str">
            <v>39_M</v>
          </cell>
        </row>
        <row r="2072">
          <cell r="B2072" t="str">
            <v>39_N</v>
          </cell>
        </row>
        <row r="2073">
          <cell r="B2073" t="str">
            <v>39_O</v>
          </cell>
        </row>
        <row r="2074">
          <cell r="B2074" t="str">
            <v>39_P</v>
          </cell>
        </row>
        <row r="2075">
          <cell r="B2075" t="str">
            <v>39_Q</v>
          </cell>
        </row>
        <row r="2076">
          <cell r="B2076" t="str">
            <v>39_R</v>
          </cell>
        </row>
        <row r="2077">
          <cell r="B2077" t="str">
            <v>4_00</v>
          </cell>
        </row>
        <row r="2078">
          <cell r="B2078" t="str">
            <v>4_01</v>
          </cell>
        </row>
        <row r="2079">
          <cell r="B2079" t="str">
            <v>4_02</v>
          </cell>
        </row>
        <row r="2080">
          <cell r="B2080" t="str">
            <v>4_03</v>
          </cell>
        </row>
        <row r="2081">
          <cell r="B2081" t="str">
            <v>4_04</v>
          </cell>
        </row>
        <row r="2082">
          <cell r="B2082" t="str">
            <v>4_05</v>
          </cell>
        </row>
        <row r="2083">
          <cell r="B2083" t="str">
            <v>4_06</v>
          </cell>
        </row>
        <row r="2084">
          <cell r="B2084" t="str">
            <v>4_07</v>
          </cell>
        </row>
        <row r="2085">
          <cell r="B2085" t="str">
            <v>4_08</v>
          </cell>
        </row>
        <row r="2086">
          <cell r="B2086" t="str">
            <v>4_09</v>
          </cell>
        </row>
        <row r="2087">
          <cell r="B2087" t="str">
            <v>4_10</v>
          </cell>
        </row>
        <row r="2088">
          <cell r="B2088" t="str">
            <v>4_11</v>
          </cell>
        </row>
        <row r="2089">
          <cell r="B2089" t="str">
            <v>4_12</v>
          </cell>
        </row>
        <row r="2090">
          <cell r="B2090" t="str">
            <v>4_13</v>
          </cell>
        </row>
        <row r="2091">
          <cell r="B2091" t="str">
            <v>4_14</v>
          </cell>
        </row>
        <row r="2092">
          <cell r="B2092" t="str">
            <v>4_15</v>
          </cell>
        </row>
        <row r="2093">
          <cell r="B2093" t="str">
            <v>4_16</v>
          </cell>
        </row>
        <row r="2094">
          <cell r="B2094" t="str">
            <v>4_17</v>
          </cell>
        </row>
        <row r="2095">
          <cell r="B2095" t="str">
            <v>4_18</v>
          </cell>
        </row>
        <row r="2096">
          <cell r="B2096" t="str">
            <v>4_19</v>
          </cell>
        </row>
        <row r="2097">
          <cell r="B2097" t="str">
            <v>4_20</v>
          </cell>
        </row>
        <row r="2098">
          <cell r="B2098" t="str">
            <v>4_21</v>
          </cell>
        </row>
        <row r="2099">
          <cell r="B2099" t="str">
            <v>4_22</v>
          </cell>
        </row>
        <row r="2100">
          <cell r="B2100" t="str">
            <v>4_23</v>
          </cell>
        </row>
        <row r="2101">
          <cell r="B2101" t="str">
            <v>4_24</v>
          </cell>
        </row>
        <row r="2102">
          <cell r="B2102" t="str">
            <v>4_25</v>
          </cell>
        </row>
        <row r="2103">
          <cell r="B2103" t="str">
            <v>4_26</v>
          </cell>
        </row>
        <row r="2104">
          <cell r="B2104" t="str">
            <v>4_27</v>
          </cell>
        </row>
        <row r="2105">
          <cell r="B2105" t="str">
            <v>4_28</v>
          </cell>
        </row>
        <row r="2106">
          <cell r="B2106" t="str">
            <v>4_29</v>
          </cell>
        </row>
        <row r="2107">
          <cell r="B2107" t="str">
            <v>4_30</v>
          </cell>
        </row>
        <row r="2108">
          <cell r="B2108" t="str">
            <v>4_31</v>
          </cell>
        </row>
        <row r="2109">
          <cell r="B2109" t="str">
            <v>4_32</v>
          </cell>
        </row>
        <row r="2110">
          <cell r="B2110" t="str">
            <v>4_33</v>
          </cell>
        </row>
        <row r="2111">
          <cell r="B2111" t="str">
            <v>4_34</v>
          </cell>
        </row>
        <row r="2112">
          <cell r="B2112" t="str">
            <v>4_35</v>
          </cell>
        </row>
        <row r="2113">
          <cell r="B2113" t="str">
            <v>4_36</v>
          </cell>
        </row>
        <row r="2114">
          <cell r="B2114" t="str">
            <v>4_37</v>
          </cell>
        </row>
        <row r="2115">
          <cell r="B2115" t="str">
            <v>4_38</v>
          </cell>
        </row>
        <row r="2116">
          <cell r="B2116" t="str">
            <v>4_39</v>
          </cell>
        </row>
        <row r="2117">
          <cell r="B2117" t="str">
            <v>4_40</v>
          </cell>
        </row>
        <row r="2118">
          <cell r="B2118" t="str">
            <v>4_41</v>
          </cell>
        </row>
        <row r="2119">
          <cell r="B2119" t="str">
            <v>4_42</v>
          </cell>
        </row>
        <row r="2120">
          <cell r="B2120" t="str">
            <v>4_A</v>
          </cell>
        </row>
        <row r="2121">
          <cell r="B2121" t="str">
            <v>4_B</v>
          </cell>
        </row>
        <row r="2122">
          <cell r="B2122" t="str">
            <v>4_C</v>
          </cell>
        </row>
        <row r="2123">
          <cell r="B2123" t="str">
            <v>4_D</v>
          </cell>
        </row>
        <row r="2124">
          <cell r="B2124" t="str">
            <v>4_E</v>
          </cell>
        </row>
        <row r="2125">
          <cell r="B2125" t="str">
            <v>4_F</v>
          </cell>
        </row>
        <row r="2126">
          <cell r="B2126" t="str">
            <v>4_G</v>
          </cell>
        </row>
        <row r="2127">
          <cell r="B2127" t="str">
            <v>4_H</v>
          </cell>
        </row>
        <row r="2128">
          <cell r="B2128" t="str">
            <v>4_I</v>
          </cell>
        </row>
        <row r="2129">
          <cell r="B2129" t="str">
            <v>4_J</v>
          </cell>
        </row>
        <row r="2130">
          <cell r="B2130" t="str">
            <v>4_K</v>
          </cell>
        </row>
        <row r="2131">
          <cell r="B2131" t="str">
            <v>4_L</v>
          </cell>
        </row>
        <row r="2132">
          <cell r="B2132" t="str">
            <v>4_M</v>
          </cell>
        </row>
        <row r="2133">
          <cell r="B2133" t="str">
            <v>4_N</v>
          </cell>
        </row>
        <row r="2134">
          <cell r="B2134" t="str">
            <v>4_O</v>
          </cell>
        </row>
        <row r="2135">
          <cell r="B2135" t="str">
            <v>4_P</v>
          </cell>
        </row>
        <row r="2136">
          <cell r="B2136" t="str">
            <v>4_Q</v>
          </cell>
        </row>
        <row r="2137">
          <cell r="B2137" t="str">
            <v>4_R</v>
          </cell>
        </row>
        <row r="2138">
          <cell r="B2138" t="str">
            <v>40_00</v>
          </cell>
        </row>
        <row r="2139">
          <cell r="B2139" t="str">
            <v>40_01</v>
          </cell>
        </row>
        <row r="2140">
          <cell r="B2140" t="str">
            <v>40_02</v>
          </cell>
        </row>
        <row r="2141">
          <cell r="B2141" t="str">
            <v>40_03</v>
          </cell>
        </row>
        <row r="2142">
          <cell r="B2142" t="str">
            <v>40_04</v>
          </cell>
        </row>
        <row r="2143">
          <cell r="B2143" t="str">
            <v>40_05</v>
          </cell>
        </row>
        <row r="2144">
          <cell r="B2144" t="str">
            <v>40_06</v>
          </cell>
        </row>
        <row r="2145">
          <cell r="B2145" t="str">
            <v>40_07</v>
          </cell>
        </row>
        <row r="2146">
          <cell r="B2146" t="str">
            <v>40_08</v>
          </cell>
        </row>
        <row r="2147">
          <cell r="B2147" t="str">
            <v>40_09</v>
          </cell>
        </row>
        <row r="2148">
          <cell r="B2148" t="str">
            <v>40_10</v>
          </cell>
        </row>
        <row r="2149">
          <cell r="B2149" t="str">
            <v>40_11</v>
          </cell>
        </row>
        <row r="2150">
          <cell r="B2150" t="str">
            <v>40_12</v>
          </cell>
        </row>
        <row r="2151">
          <cell r="B2151" t="str">
            <v>40_13</v>
          </cell>
        </row>
        <row r="2152">
          <cell r="B2152" t="str">
            <v>40_14</v>
          </cell>
        </row>
        <row r="2153">
          <cell r="B2153" t="str">
            <v>40_15</v>
          </cell>
        </row>
        <row r="2154">
          <cell r="B2154" t="str">
            <v>40_16</v>
          </cell>
        </row>
        <row r="2155">
          <cell r="B2155" t="str">
            <v>40_17</v>
          </cell>
        </row>
        <row r="2156">
          <cell r="B2156" t="str">
            <v>40_18</v>
          </cell>
        </row>
        <row r="2157">
          <cell r="B2157" t="str">
            <v>40_19</v>
          </cell>
        </row>
        <row r="2158">
          <cell r="B2158" t="str">
            <v>40_20</v>
          </cell>
        </row>
        <row r="2159">
          <cell r="B2159" t="str">
            <v>40_21</v>
          </cell>
        </row>
        <row r="2160">
          <cell r="B2160" t="str">
            <v>40_22</v>
          </cell>
        </row>
        <row r="2161">
          <cell r="B2161" t="str">
            <v>40_23</v>
          </cell>
        </row>
        <row r="2162">
          <cell r="B2162" t="str">
            <v>40_24</v>
          </cell>
        </row>
        <row r="2163">
          <cell r="B2163" t="str">
            <v>40_25</v>
          </cell>
        </row>
        <row r="2164">
          <cell r="B2164" t="str">
            <v>40_26</v>
          </cell>
        </row>
        <row r="2165">
          <cell r="B2165" t="str">
            <v>40_27</v>
          </cell>
        </row>
        <row r="2166">
          <cell r="B2166" t="str">
            <v>40_28</v>
          </cell>
        </row>
        <row r="2167">
          <cell r="B2167" t="str">
            <v>40_29</v>
          </cell>
        </row>
        <row r="2168">
          <cell r="B2168" t="str">
            <v>40_30</v>
          </cell>
        </row>
        <row r="2169">
          <cell r="B2169" t="str">
            <v>40_31</v>
          </cell>
        </row>
        <row r="2170">
          <cell r="B2170" t="str">
            <v>40_32</v>
          </cell>
        </row>
        <row r="2171">
          <cell r="B2171" t="str">
            <v>40_33</v>
          </cell>
        </row>
        <row r="2172">
          <cell r="B2172" t="str">
            <v>40_34</v>
          </cell>
        </row>
        <row r="2173">
          <cell r="B2173" t="str">
            <v>40_35</v>
          </cell>
        </row>
        <row r="2174">
          <cell r="B2174" t="str">
            <v>40_36</v>
          </cell>
        </row>
        <row r="2175">
          <cell r="B2175" t="str">
            <v>40_37</v>
          </cell>
        </row>
        <row r="2176">
          <cell r="B2176" t="str">
            <v>40_38</v>
          </cell>
        </row>
        <row r="2177">
          <cell r="B2177" t="str">
            <v>40_39</v>
          </cell>
        </row>
        <row r="2178">
          <cell r="B2178" t="str">
            <v>40_40</v>
          </cell>
        </row>
        <row r="2179">
          <cell r="B2179" t="str">
            <v>40_41</v>
          </cell>
        </row>
        <row r="2180">
          <cell r="B2180" t="str">
            <v>40_42</v>
          </cell>
        </row>
        <row r="2181">
          <cell r="B2181" t="str">
            <v>40_A</v>
          </cell>
        </row>
        <row r="2182">
          <cell r="B2182" t="str">
            <v>40_B</v>
          </cell>
        </row>
        <row r="2183">
          <cell r="B2183" t="str">
            <v>40_C</v>
          </cell>
        </row>
        <row r="2184">
          <cell r="B2184" t="str">
            <v>40_D</v>
          </cell>
        </row>
        <row r="2185">
          <cell r="B2185" t="str">
            <v>40_E</v>
          </cell>
        </row>
        <row r="2186">
          <cell r="B2186" t="str">
            <v>40_F</v>
          </cell>
        </row>
        <row r="2187">
          <cell r="B2187" t="str">
            <v>40_G</v>
          </cell>
        </row>
        <row r="2188">
          <cell r="B2188" t="str">
            <v>40_H</v>
          </cell>
        </row>
        <row r="2189">
          <cell r="B2189" t="str">
            <v>40_I</v>
          </cell>
        </row>
        <row r="2190">
          <cell r="B2190" t="str">
            <v>40_J</v>
          </cell>
        </row>
        <row r="2191">
          <cell r="B2191" t="str">
            <v>40_K</v>
          </cell>
        </row>
        <row r="2192">
          <cell r="B2192" t="str">
            <v>40_L</v>
          </cell>
        </row>
        <row r="2193">
          <cell r="B2193" t="str">
            <v>40_M</v>
          </cell>
        </row>
        <row r="2194">
          <cell r="B2194" t="str">
            <v>40_N</v>
          </cell>
        </row>
        <row r="2195">
          <cell r="B2195" t="str">
            <v>40_O</v>
          </cell>
        </row>
        <row r="2196">
          <cell r="B2196" t="str">
            <v>40_P</v>
          </cell>
        </row>
        <row r="2197">
          <cell r="B2197" t="str">
            <v>40_Q</v>
          </cell>
        </row>
        <row r="2198">
          <cell r="B2198" t="str">
            <v>40_R</v>
          </cell>
        </row>
        <row r="2199">
          <cell r="B2199" t="str">
            <v>41_00</v>
          </cell>
        </row>
        <row r="2200">
          <cell r="B2200" t="str">
            <v>41_01</v>
          </cell>
        </row>
        <row r="2201">
          <cell r="B2201" t="str">
            <v>41_02</v>
          </cell>
        </row>
        <row r="2202">
          <cell r="B2202" t="str">
            <v>41_03</v>
          </cell>
        </row>
        <row r="2203">
          <cell r="B2203" t="str">
            <v>41_04</v>
          </cell>
        </row>
        <row r="2204">
          <cell r="B2204" t="str">
            <v>41_05</v>
          </cell>
        </row>
        <row r="2205">
          <cell r="B2205" t="str">
            <v>41_06</v>
          </cell>
        </row>
        <row r="2206">
          <cell r="B2206" t="str">
            <v>41_07</v>
          </cell>
        </row>
        <row r="2207">
          <cell r="B2207" t="str">
            <v>41_08</v>
          </cell>
        </row>
        <row r="2208">
          <cell r="B2208" t="str">
            <v>41_09</v>
          </cell>
        </row>
        <row r="2209">
          <cell r="B2209" t="str">
            <v>41_10</v>
          </cell>
        </row>
        <row r="2210">
          <cell r="B2210" t="str">
            <v>41_11</v>
          </cell>
        </row>
        <row r="2211">
          <cell r="B2211" t="str">
            <v>41_12</v>
          </cell>
        </row>
        <row r="2212">
          <cell r="B2212" t="str">
            <v>41_13</v>
          </cell>
        </row>
        <row r="2213">
          <cell r="B2213" t="str">
            <v>41_14</v>
          </cell>
        </row>
        <row r="2214">
          <cell r="B2214" t="str">
            <v>41_15</v>
          </cell>
        </row>
        <row r="2215">
          <cell r="B2215" t="str">
            <v>41_16</v>
          </cell>
        </row>
        <row r="2216">
          <cell r="B2216" t="str">
            <v>41_17</v>
          </cell>
        </row>
        <row r="2217">
          <cell r="B2217" t="str">
            <v>41_18</v>
          </cell>
        </row>
        <row r="2218">
          <cell r="B2218" t="str">
            <v>41_19</v>
          </cell>
        </row>
        <row r="2219">
          <cell r="B2219" t="str">
            <v>41_20</v>
          </cell>
        </row>
        <row r="2220">
          <cell r="B2220" t="str">
            <v>41_21</v>
          </cell>
        </row>
        <row r="2221">
          <cell r="B2221" t="str">
            <v>41_22</v>
          </cell>
        </row>
        <row r="2222">
          <cell r="B2222" t="str">
            <v>41_23</v>
          </cell>
        </row>
        <row r="2223">
          <cell r="B2223" t="str">
            <v>41_24</v>
          </cell>
        </row>
        <row r="2224">
          <cell r="B2224" t="str">
            <v>41_25</v>
          </cell>
        </row>
        <row r="2225">
          <cell r="B2225" t="str">
            <v>41_26</v>
          </cell>
        </row>
        <row r="2226">
          <cell r="B2226" t="str">
            <v>41_27</v>
          </cell>
        </row>
        <row r="2227">
          <cell r="B2227" t="str">
            <v>41_28</v>
          </cell>
        </row>
        <row r="2228">
          <cell r="B2228" t="str">
            <v>41_29</v>
          </cell>
        </row>
        <row r="2229">
          <cell r="B2229" t="str">
            <v>41_30</v>
          </cell>
        </row>
        <row r="2230">
          <cell r="B2230" t="str">
            <v>41_31</v>
          </cell>
        </row>
        <row r="2231">
          <cell r="B2231" t="str">
            <v>41_32</v>
          </cell>
        </row>
        <row r="2232">
          <cell r="B2232" t="str">
            <v>41_33</v>
          </cell>
        </row>
        <row r="2233">
          <cell r="B2233" t="str">
            <v>41_34</v>
          </cell>
        </row>
        <row r="2234">
          <cell r="B2234" t="str">
            <v>41_35</v>
          </cell>
        </row>
        <row r="2235">
          <cell r="B2235" t="str">
            <v>41_36</v>
          </cell>
        </row>
        <row r="2236">
          <cell r="B2236" t="str">
            <v>41_37</v>
          </cell>
        </row>
        <row r="2237">
          <cell r="B2237" t="str">
            <v>41_38</v>
          </cell>
        </row>
        <row r="2238">
          <cell r="B2238" t="str">
            <v>41_39</v>
          </cell>
        </row>
        <row r="2239">
          <cell r="B2239" t="str">
            <v>41_40</v>
          </cell>
        </row>
        <row r="2240">
          <cell r="B2240" t="str">
            <v>41_41</v>
          </cell>
        </row>
        <row r="2241">
          <cell r="B2241" t="str">
            <v>41_42</v>
          </cell>
        </row>
        <row r="2242">
          <cell r="B2242" t="str">
            <v>41_A</v>
          </cell>
        </row>
        <row r="2243">
          <cell r="B2243" t="str">
            <v>41_B</v>
          </cell>
        </row>
        <row r="2244">
          <cell r="B2244" t="str">
            <v>41_C</v>
          </cell>
        </row>
        <row r="2245">
          <cell r="B2245" t="str">
            <v>41_D</v>
          </cell>
        </row>
        <row r="2246">
          <cell r="B2246" t="str">
            <v>41_E</v>
          </cell>
        </row>
        <row r="2247">
          <cell r="B2247" t="str">
            <v>41_F</v>
          </cell>
        </row>
        <row r="2248">
          <cell r="B2248" t="str">
            <v>41_G</v>
          </cell>
        </row>
        <row r="2249">
          <cell r="B2249" t="str">
            <v>41_H</v>
          </cell>
        </row>
        <row r="2250">
          <cell r="B2250" t="str">
            <v>41_I</v>
          </cell>
        </row>
        <row r="2251">
          <cell r="B2251" t="str">
            <v>41_J</v>
          </cell>
        </row>
        <row r="2252">
          <cell r="B2252" t="str">
            <v>41_K</v>
          </cell>
        </row>
        <row r="2253">
          <cell r="B2253" t="str">
            <v>41_L</v>
          </cell>
        </row>
        <row r="2254">
          <cell r="B2254" t="str">
            <v>41_M</v>
          </cell>
        </row>
        <row r="2255">
          <cell r="B2255" t="str">
            <v>41_N</v>
          </cell>
        </row>
        <row r="2256">
          <cell r="B2256" t="str">
            <v>41_O</v>
          </cell>
        </row>
        <row r="2257">
          <cell r="B2257" t="str">
            <v>41_P</v>
          </cell>
        </row>
        <row r="2258">
          <cell r="B2258" t="str">
            <v>41_Q</v>
          </cell>
        </row>
        <row r="2259">
          <cell r="B2259" t="str">
            <v>41_R</v>
          </cell>
        </row>
        <row r="2260">
          <cell r="B2260" t="str">
            <v>42_00</v>
          </cell>
        </row>
        <row r="2261">
          <cell r="B2261" t="str">
            <v>42_01</v>
          </cell>
        </row>
        <row r="2262">
          <cell r="B2262" t="str">
            <v>42_02</v>
          </cell>
        </row>
        <row r="2263">
          <cell r="B2263" t="str">
            <v>42_03</v>
          </cell>
        </row>
        <row r="2264">
          <cell r="B2264" t="str">
            <v>42_04</v>
          </cell>
        </row>
        <row r="2265">
          <cell r="B2265" t="str">
            <v>42_05</v>
          </cell>
        </row>
        <row r="2266">
          <cell r="B2266" t="str">
            <v>42_06</v>
          </cell>
        </row>
        <row r="2267">
          <cell r="B2267" t="str">
            <v>42_07</v>
          </cell>
        </row>
        <row r="2268">
          <cell r="B2268" t="str">
            <v>42_08</v>
          </cell>
        </row>
        <row r="2269">
          <cell r="B2269" t="str">
            <v>42_09</v>
          </cell>
        </row>
        <row r="2270">
          <cell r="B2270" t="str">
            <v>42_10</v>
          </cell>
        </row>
        <row r="2271">
          <cell r="B2271" t="str">
            <v>42_11</v>
          </cell>
        </row>
        <row r="2272">
          <cell r="B2272" t="str">
            <v>42_12</v>
          </cell>
        </row>
        <row r="2273">
          <cell r="B2273" t="str">
            <v>42_13</v>
          </cell>
        </row>
        <row r="2274">
          <cell r="B2274" t="str">
            <v>42_14</v>
          </cell>
        </row>
        <row r="2275">
          <cell r="B2275" t="str">
            <v>42_15</v>
          </cell>
        </row>
        <row r="2276">
          <cell r="B2276" t="str">
            <v>42_16</v>
          </cell>
        </row>
        <row r="2277">
          <cell r="B2277" t="str">
            <v>42_17</v>
          </cell>
        </row>
        <row r="2278">
          <cell r="B2278" t="str">
            <v>42_18</v>
          </cell>
        </row>
        <row r="2279">
          <cell r="B2279" t="str">
            <v>42_19</v>
          </cell>
        </row>
        <row r="2280">
          <cell r="B2280" t="str">
            <v>42_20</v>
          </cell>
        </row>
        <row r="2281">
          <cell r="B2281" t="str">
            <v>42_21</v>
          </cell>
        </row>
        <row r="2282">
          <cell r="B2282" t="str">
            <v>42_22</v>
          </cell>
        </row>
        <row r="2283">
          <cell r="B2283" t="str">
            <v>42_23</v>
          </cell>
        </row>
        <row r="2284">
          <cell r="B2284" t="str">
            <v>42_24</v>
          </cell>
        </row>
        <row r="2285">
          <cell r="B2285" t="str">
            <v>42_25</v>
          </cell>
        </row>
        <row r="2286">
          <cell r="B2286" t="str">
            <v>42_26</v>
          </cell>
        </row>
        <row r="2287">
          <cell r="B2287" t="str">
            <v>42_27</v>
          </cell>
        </row>
        <row r="2288">
          <cell r="B2288" t="str">
            <v>42_28</v>
          </cell>
        </row>
        <row r="2289">
          <cell r="B2289" t="str">
            <v>42_29</v>
          </cell>
        </row>
        <row r="2290">
          <cell r="B2290" t="str">
            <v>42_30</v>
          </cell>
        </row>
        <row r="2291">
          <cell r="B2291" t="str">
            <v>42_31</v>
          </cell>
        </row>
        <row r="2292">
          <cell r="B2292" t="str">
            <v>42_32</v>
          </cell>
        </row>
        <row r="2293">
          <cell r="B2293" t="str">
            <v>42_33</v>
          </cell>
        </row>
        <row r="2294">
          <cell r="B2294" t="str">
            <v>42_34</v>
          </cell>
        </row>
        <row r="2295">
          <cell r="B2295" t="str">
            <v>42_35</v>
          </cell>
        </row>
        <row r="2296">
          <cell r="B2296" t="str">
            <v>42_36</v>
          </cell>
        </row>
        <row r="2297">
          <cell r="B2297" t="str">
            <v>42_37</v>
          </cell>
        </row>
        <row r="2298">
          <cell r="B2298" t="str">
            <v>42_38</v>
          </cell>
        </row>
        <row r="2299">
          <cell r="B2299" t="str">
            <v>42_39</v>
          </cell>
        </row>
        <row r="2300">
          <cell r="B2300" t="str">
            <v>42_40</v>
          </cell>
        </row>
        <row r="2301">
          <cell r="B2301" t="str">
            <v>42_41</v>
          </cell>
        </row>
        <row r="2302">
          <cell r="B2302" t="str">
            <v>42_42</v>
          </cell>
        </row>
        <row r="2303">
          <cell r="B2303" t="str">
            <v>42_A</v>
          </cell>
        </row>
        <row r="2304">
          <cell r="B2304" t="str">
            <v>42_B</v>
          </cell>
        </row>
        <row r="2305">
          <cell r="B2305" t="str">
            <v>42_C</v>
          </cell>
        </row>
        <row r="2306">
          <cell r="B2306" t="str">
            <v>42_D</v>
          </cell>
        </row>
        <row r="2307">
          <cell r="B2307" t="str">
            <v>42_E</v>
          </cell>
        </row>
        <row r="2308">
          <cell r="B2308" t="str">
            <v>42_F</v>
          </cell>
        </row>
        <row r="2309">
          <cell r="B2309" t="str">
            <v>42_G</v>
          </cell>
        </row>
        <row r="2310">
          <cell r="B2310" t="str">
            <v>42_H</v>
          </cell>
        </row>
        <row r="2311">
          <cell r="B2311" t="str">
            <v>42_I</v>
          </cell>
        </row>
        <row r="2312">
          <cell r="B2312" t="str">
            <v>42_J</v>
          </cell>
        </row>
        <row r="2313">
          <cell r="B2313" t="str">
            <v>42_K</v>
          </cell>
        </row>
        <row r="2314">
          <cell r="B2314" t="str">
            <v>42_L</v>
          </cell>
        </row>
        <row r="2315">
          <cell r="B2315" t="str">
            <v>42_M</v>
          </cell>
        </row>
        <row r="2316">
          <cell r="B2316" t="str">
            <v>42_N</v>
          </cell>
        </row>
        <row r="2317">
          <cell r="B2317" t="str">
            <v>42_O</v>
          </cell>
        </row>
        <row r="2318">
          <cell r="B2318" t="str">
            <v>42_P</v>
          </cell>
        </row>
        <row r="2319">
          <cell r="B2319" t="str">
            <v>42_Q</v>
          </cell>
        </row>
        <row r="2320">
          <cell r="B2320" t="str">
            <v>42_R</v>
          </cell>
        </row>
        <row r="2321">
          <cell r="B2321" t="str">
            <v>43_00</v>
          </cell>
        </row>
        <row r="2322">
          <cell r="B2322" t="str">
            <v>43_01</v>
          </cell>
        </row>
        <row r="2323">
          <cell r="B2323" t="str">
            <v>43_02</v>
          </cell>
        </row>
        <row r="2324">
          <cell r="B2324" t="str">
            <v>43_03</v>
          </cell>
        </row>
        <row r="2325">
          <cell r="B2325" t="str">
            <v>43_04</v>
          </cell>
        </row>
        <row r="2326">
          <cell r="B2326" t="str">
            <v>43_05</v>
          </cell>
        </row>
        <row r="2327">
          <cell r="B2327" t="str">
            <v>43_06</v>
          </cell>
        </row>
        <row r="2328">
          <cell r="B2328" t="str">
            <v>43_07</v>
          </cell>
        </row>
        <row r="2329">
          <cell r="B2329" t="str">
            <v>43_08</v>
          </cell>
        </row>
        <row r="2330">
          <cell r="B2330" t="str">
            <v>43_09</v>
          </cell>
        </row>
        <row r="2331">
          <cell r="B2331" t="str">
            <v>43_10</v>
          </cell>
        </row>
        <row r="2332">
          <cell r="B2332" t="str">
            <v>43_11</v>
          </cell>
        </row>
        <row r="2333">
          <cell r="B2333" t="str">
            <v>43_12</v>
          </cell>
        </row>
        <row r="2334">
          <cell r="B2334" t="str">
            <v>43_13</v>
          </cell>
        </row>
        <row r="2335">
          <cell r="B2335" t="str">
            <v>43_14</v>
          </cell>
        </row>
        <row r="2336">
          <cell r="B2336" t="str">
            <v>43_15</v>
          </cell>
        </row>
        <row r="2337">
          <cell r="B2337" t="str">
            <v>43_16</v>
          </cell>
        </row>
        <row r="2338">
          <cell r="B2338" t="str">
            <v>43_17</v>
          </cell>
        </row>
        <row r="2339">
          <cell r="B2339" t="str">
            <v>43_18</v>
          </cell>
        </row>
        <row r="2340">
          <cell r="B2340" t="str">
            <v>43_19</v>
          </cell>
        </row>
        <row r="2341">
          <cell r="B2341" t="str">
            <v>43_20</v>
          </cell>
        </row>
        <row r="2342">
          <cell r="B2342" t="str">
            <v>43_21</v>
          </cell>
        </row>
        <row r="2343">
          <cell r="B2343" t="str">
            <v>43_22</v>
          </cell>
        </row>
        <row r="2344">
          <cell r="B2344" t="str">
            <v>43_23</v>
          </cell>
        </row>
        <row r="2345">
          <cell r="B2345" t="str">
            <v>43_24</v>
          </cell>
        </row>
        <row r="2346">
          <cell r="B2346" t="str">
            <v>43_25</v>
          </cell>
        </row>
        <row r="2347">
          <cell r="B2347" t="str">
            <v>43_26</v>
          </cell>
        </row>
        <row r="2348">
          <cell r="B2348" t="str">
            <v>43_27</v>
          </cell>
        </row>
        <row r="2349">
          <cell r="B2349" t="str">
            <v>43_28</v>
          </cell>
        </row>
        <row r="2350">
          <cell r="B2350" t="str">
            <v>43_29</v>
          </cell>
        </row>
        <row r="2351">
          <cell r="B2351" t="str">
            <v>43_30</v>
          </cell>
        </row>
        <row r="2352">
          <cell r="B2352" t="str">
            <v>43_31</v>
          </cell>
        </row>
        <row r="2353">
          <cell r="B2353" t="str">
            <v>43_32</v>
          </cell>
        </row>
        <row r="2354">
          <cell r="B2354" t="str">
            <v>43_33</v>
          </cell>
        </row>
        <row r="2355">
          <cell r="B2355" t="str">
            <v>43_34</v>
          </cell>
        </row>
        <row r="2356">
          <cell r="B2356" t="str">
            <v>43_35</v>
          </cell>
        </row>
        <row r="2357">
          <cell r="B2357" t="str">
            <v>43_36</v>
          </cell>
        </row>
        <row r="2358">
          <cell r="B2358" t="str">
            <v>43_37</v>
          </cell>
        </row>
        <row r="2359">
          <cell r="B2359" t="str">
            <v>43_38</v>
          </cell>
        </row>
        <row r="2360">
          <cell r="B2360" t="str">
            <v>43_39</v>
          </cell>
        </row>
        <row r="2361">
          <cell r="B2361" t="str">
            <v>43_40</v>
          </cell>
        </row>
        <row r="2362">
          <cell r="B2362" t="str">
            <v>43_41</v>
          </cell>
        </row>
        <row r="2363">
          <cell r="B2363" t="str">
            <v>43_42</v>
          </cell>
        </row>
        <row r="2364">
          <cell r="B2364" t="str">
            <v>43_A</v>
          </cell>
        </row>
        <row r="2365">
          <cell r="B2365" t="str">
            <v>43_B</v>
          </cell>
        </row>
        <row r="2366">
          <cell r="B2366" t="str">
            <v>43_C</v>
          </cell>
        </row>
        <row r="2367">
          <cell r="B2367" t="str">
            <v>43_D</v>
          </cell>
        </row>
        <row r="2368">
          <cell r="B2368" t="str">
            <v>43_E</v>
          </cell>
        </row>
        <row r="2369">
          <cell r="B2369" t="str">
            <v>43_F</v>
          </cell>
        </row>
        <row r="2370">
          <cell r="B2370" t="str">
            <v>43_G</v>
          </cell>
        </row>
        <row r="2371">
          <cell r="B2371" t="str">
            <v>43_H</v>
          </cell>
        </row>
        <row r="2372">
          <cell r="B2372" t="str">
            <v>43_I</v>
          </cell>
        </row>
        <row r="2373">
          <cell r="B2373" t="str">
            <v>43_J</v>
          </cell>
        </row>
        <row r="2374">
          <cell r="B2374" t="str">
            <v>43_K</v>
          </cell>
        </row>
        <row r="2375">
          <cell r="B2375" t="str">
            <v>43_L</v>
          </cell>
        </row>
        <row r="2376">
          <cell r="B2376" t="str">
            <v>43_M</v>
          </cell>
        </row>
        <row r="2377">
          <cell r="B2377" t="str">
            <v>43_N</v>
          </cell>
        </row>
        <row r="2378">
          <cell r="B2378" t="str">
            <v>43_O</v>
          </cell>
        </row>
        <row r="2379">
          <cell r="B2379" t="str">
            <v>43_P</v>
          </cell>
        </row>
        <row r="2380">
          <cell r="B2380" t="str">
            <v>43_Q</v>
          </cell>
        </row>
        <row r="2381">
          <cell r="B2381" t="str">
            <v>43_R</v>
          </cell>
        </row>
        <row r="2382">
          <cell r="B2382" t="str">
            <v>44_00</v>
          </cell>
        </row>
        <row r="2383">
          <cell r="B2383" t="str">
            <v>44_01</v>
          </cell>
        </row>
        <row r="2384">
          <cell r="B2384" t="str">
            <v>44_02</v>
          </cell>
        </row>
        <row r="2385">
          <cell r="B2385" t="str">
            <v>44_03</v>
          </cell>
        </row>
        <row r="2386">
          <cell r="B2386" t="str">
            <v>44_04</v>
          </cell>
        </row>
        <row r="2387">
          <cell r="B2387" t="str">
            <v>44_05</v>
          </cell>
        </row>
        <row r="2388">
          <cell r="B2388" t="str">
            <v>44_06</v>
          </cell>
        </row>
        <row r="2389">
          <cell r="B2389" t="str">
            <v>44_07</v>
          </cell>
        </row>
        <row r="2390">
          <cell r="B2390" t="str">
            <v>44_08</v>
          </cell>
        </row>
        <row r="2391">
          <cell r="B2391" t="str">
            <v>44_09</v>
          </cell>
        </row>
        <row r="2392">
          <cell r="B2392" t="str">
            <v>44_10</v>
          </cell>
        </row>
        <row r="2393">
          <cell r="B2393" t="str">
            <v>44_11</v>
          </cell>
        </row>
        <row r="2394">
          <cell r="B2394" t="str">
            <v>44_12</v>
          </cell>
        </row>
        <row r="2395">
          <cell r="B2395" t="str">
            <v>44_13</v>
          </cell>
        </row>
        <row r="2396">
          <cell r="B2396" t="str">
            <v>44_14</v>
          </cell>
        </row>
        <row r="2397">
          <cell r="B2397" t="str">
            <v>44_15</v>
          </cell>
        </row>
        <row r="2398">
          <cell r="B2398" t="str">
            <v>44_16</v>
          </cell>
        </row>
        <row r="2399">
          <cell r="B2399" t="str">
            <v>44_17</v>
          </cell>
        </row>
        <row r="2400">
          <cell r="B2400" t="str">
            <v>44_18</v>
          </cell>
        </row>
        <row r="2401">
          <cell r="B2401" t="str">
            <v>44_19</v>
          </cell>
        </row>
        <row r="2402">
          <cell r="B2402" t="str">
            <v>44_20</v>
          </cell>
        </row>
        <row r="2403">
          <cell r="B2403" t="str">
            <v>44_21</v>
          </cell>
        </row>
        <row r="2404">
          <cell r="B2404" t="str">
            <v>44_22</v>
          </cell>
        </row>
        <row r="2405">
          <cell r="B2405" t="str">
            <v>44_23</v>
          </cell>
        </row>
        <row r="2406">
          <cell r="B2406" t="str">
            <v>44_24</v>
          </cell>
        </row>
        <row r="2407">
          <cell r="B2407" t="str">
            <v>44_25</v>
          </cell>
        </row>
        <row r="2408">
          <cell r="B2408" t="str">
            <v>44_26</v>
          </cell>
        </row>
        <row r="2409">
          <cell r="B2409" t="str">
            <v>44_27</v>
          </cell>
        </row>
        <row r="2410">
          <cell r="B2410" t="str">
            <v>44_28</v>
          </cell>
        </row>
        <row r="2411">
          <cell r="B2411" t="str">
            <v>44_29</v>
          </cell>
        </row>
        <row r="2412">
          <cell r="B2412" t="str">
            <v>44_30</v>
          </cell>
        </row>
        <row r="2413">
          <cell r="B2413" t="str">
            <v>44_31</v>
          </cell>
        </row>
        <row r="2414">
          <cell r="B2414" t="str">
            <v>44_32</v>
          </cell>
        </row>
        <row r="2415">
          <cell r="B2415" t="str">
            <v>44_33</v>
          </cell>
        </row>
        <row r="2416">
          <cell r="B2416" t="str">
            <v>44_34</v>
          </cell>
        </row>
        <row r="2417">
          <cell r="B2417" t="str">
            <v>44_35</v>
          </cell>
        </row>
        <row r="2418">
          <cell r="B2418" t="str">
            <v>44_36</v>
          </cell>
        </row>
        <row r="2419">
          <cell r="B2419" t="str">
            <v>44_37</v>
          </cell>
        </row>
        <row r="2420">
          <cell r="B2420" t="str">
            <v>44_38</v>
          </cell>
        </row>
        <row r="2421">
          <cell r="B2421" t="str">
            <v>44_39</v>
          </cell>
        </row>
        <row r="2422">
          <cell r="B2422" t="str">
            <v>44_40</v>
          </cell>
        </row>
        <row r="2423">
          <cell r="B2423" t="str">
            <v>44_41</v>
          </cell>
        </row>
        <row r="2424">
          <cell r="B2424" t="str">
            <v>44_42</v>
          </cell>
        </row>
        <row r="2425">
          <cell r="B2425" t="str">
            <v>44_A</v>
          </cell>
        </row>
        <row r="2426">
          <cell r="B2426" t="str">
            <v>44_B</v>
          </cell>
        </row>
        <row r="2427">
          <cell r="B2427" t="str">
            <v>44_C</v>
          </cell>
        </row>
        <row r="2428">
          <cell r="B2428" t="str">
            <v>44_D</v>
          </cell>
        </row>
        <row r="2429">
          <cell r="B2429" t="str">
            <v>44_E</v>
          </cell>
        </row>
        <row r="2430">
          <cell r="B2430" t="str">
            <v>44_F</v>
          </cell>
        </row>
        <row r="2431">
          <cell r="B2431" t="str">
            <v>44_G</v>
          </cell>
        </row>
        <row r="2432">
          <cell r="B2432" t="str">
            <v>44_H</v>
          </cell>
        </row>
        <row r="2433">
          <cell r="B2433" t="str">
            <v>44_I</v>
          </cell>
        </row>
        <row r="2434">
          <cell r="B2434" t="str">
            <v>44_J</v>
          </cell>
        </row>
        <row r="2435">
          <cell r="B2435" t="str">
            <v>44_K</v>
          </cell>
        </row>
        <row r="2436">
          <cell r="B2436" t="str">
            <v>44_L</v>
          </cell>
        </row>
        <row r="2437">
          <cell r="B2437" t="str">
            <v>44_M</v>
          </cell>
        </row>
        <row r="2438">
          <cell r="B2438" t="str">
            <v>44_N</v>
          </cell>
        </row>
        <row r="2439">
          <cell r="B2439" t="str">
            <v>44_O</v>
          </cell>
        </row>
        <row r="2440">
          <cell r="B2440" t="str">
            <v>44_P</v>
          </cell>
        </row>
        <row r="2441">
          <cell r="B2441" t="str">
            <v>44_Q</v>
          </cell>
        </row>
        <row r="2442">
          <cell r="B2442" t="str">
            <v>44_R</v>
          </cell>
        </row>
        <row r="2443">
          <cell r="B2443" t="str">
            <v>45_00</v>
          </cell>
        </row>
        <row r="2444">
          <cell r="B2444" t="str">
            <v>45_01</v>
          </cell>
        </row>
        <row r="2445">
          <cell r="B2445" t="str">
            <v>45_02</v>
          </cell>
        </row>
        <row r="2446">
          <cell r="B2446" t="str">
            <v>45_03</v>
          </cell>
        </row>
        <row r="2447">
          <cell r="B2447" t="str">
            <v>45_04</v>
          </cell>
        </row>
        <row r="2448">
          <cell r="B2448" t="str">
            <v>45_05</v>
          </cell>
        </row>
        <row r="2449">
          <cell r="B2449" t="str">
            <v>45_06</v>
          </cell>
        </row>
        <row r="2450">
          <cell r="B2450" t="str">
            <v>45_07</v>
          </cell>
        </row>
        <row r="2451">
          <cell r="B2451" t="str">
            <v>45_08</v>
          </cell>
        </row>
        <row r="2452">
          <cell r="B2452" t="str">
            <v>45_09</v>
          </cell>
        </row>
        <row r="2453">
          <cell r="B2453" t="str">
            <v>45_10</v>
          </cell>
        </row>
        <row r="2454">
          <cell r="B2454" t="str">
            <v>45_11</v>
          </cell>
        </row>
        <row r="2455">
          <cell r="B2455" t="str">
            <v>45_12</v>
          </cell>
        </row>
        <row r="2456">
          <cell r="B2456" t="str">
            <v>45_13</v>
          </cell>
        </row>
        <row r="2457">
          <cell r="B2457" t="str">
            <v>45_14</v>
          </cell>
        </row>
        <row r="2458">
          <cell r="B2458" t="str">
            <v>45_15</v>
          </cell>
        </row>
        <row r="2459">
          <cell r="B2459" t="str">
            <v>45_16</v>
          </cell>
        </row>
        <row r="2460">
          <cell r="B2460" t="str">
            <v>45_17</v>
          </cell>
        </row>
        <row r="2461">
          <cell r="B2461" t="str">
            <v>45_18</v>
          </cell>
        </row>
        <row r="2462">
          <cell r="B2462" t="str">
            <v>45_19</v>
          </cell>
        </row>
        <row r="2463">
          <cell r="B2463" t="str">
            <v>45_20</v>
          </cell>
        </row>
        <row r="2464">
          <cell r="B2464" t="str">
            <v>45_21</v>
          </cell>
        </row>
        <row r="2465">
          <cell r="B2465" t="str">
            <v>45_22</v>
          </cell>
        </row>
        <row r="2466">
          <cell r="B2466" t="str">
            <v>45_23</v>
          </cell>
        </row>
        <row r="2467">
          <cell r="B2467" t="str">
            <v>45_24</v>
          </cell>
        </row>
        <row r="2468">
          <cell r="B2468" t="str">
            <v>45_25</v>
          </cell>
        </row>
        <row r="2469">
          <cell r="B2469" t="str">
            <v>45_26</v>
          </cell>
        </row>
        <row r="2470">
          <cell r="B2470" t="str">
            <v>45_27</v>
          </cell>
        </row>
        <row r="2471">
          <cell r="B2471" t="str">
            <v>45_28</v>
          </cell>
        </row>
        <row r="2472">
          <cell r="B2472" t="str">
            <v>45_29</v>
          </cell>
        </row>
        <row r="2473">
          <cell r="B2473" t="str">
            <v>45_30</v>
          </cell>
        </row>
        <row r="2474">
          <cell r="B2474" t="str">
            <v>45_31</v>
          </cell>
        </row>
        <row r="2475">
          <cell r="B2475" t="str">
            <v>45_32</v>
          </cell>
        </row>
        <row r="2476">
          <cell r="B2476" t="str">
            <v>45_33</v>
          </cell>
        </row>
        <row r="2477">
          <cell r="B2477" t="str">
            <v>45_34</v>
          </cell>
        </row>
        <row r="2478">
          <cell r="B2478" t="str">
            <v>45_35</v>
          </cell>
        </row>
        <row r="2479">
          <cell r="B2479" t="str">
            <v>45_36</v>
          </cell>
        </row>
        <row r="2480">
          <cell r="B2480" t="str">
            <v>45_37</v>
          </cell>
        </row>
        <row r="2481">
          <cell r="B2481" t="str">
            <v>45_38</v>
          </cell>
        </row>
        <row r="2482">
          <cell r="B2482" t="str">
            <v>45_39</v>
          </cell>
        </row>
        <row r="2483">
          <cell r="B2483" t="str">
            <v>45_40</v>
          </cell>
        </row>
        <row r="2484">
          <cell r="B2484" t="str">
            <v>45_41</v>
          </cell>
        </row>
        <row r="2485">
          <cell r="B2485" t="str">
            <v>45_42</v>
          </cell>
        </row>
        <row r="2486">
          <cell r="B2486" t="str">
            <v>45_A</v>
          </cell>
        </row>
        <row r="2487">
          <cell r="B2487" t="str">
            <v>45_B</v>
          </cell>
        </row>
        <row r="2488">
          <cell r="B2488" t="str">
            <v>45_C</v>
          </cell>
        </row>
        <row r="2489">
          <cell r="B2489" t="str">
            <v>45_D</v>
          </cell>
        </row>
        <row r="2490">
          <cell r="B2490" t="str">
            <v>45_E</v>
          </cell>
        </row>
        <row r="2491">
          <cell r="B2491" t="str">
            <v>45_F</v>
          </cell>
        </row>
        <row r="2492">
          <cell r="B2492" t="str">
            <v>45_G</v>
          </cell>
        </row>
        <row r="2493">
          <cell r="B2493" t="str">
            <v>45_H</v>
          </cell>
        </row>
        <row r="2494">
          <cell r="B2494" t="str">
            <v>45_I</v>
          </cell>
        </row>
        <row r="2495">
          <cell r="B2495" t="str">
            <v>45_J</v>
          </cell>
        </row>
        <row r="2496">
          <cell r="B2496" t="str">
            <v>45_K</v>
          </cell>
        </row>
        <row r="2497">
          <cell r="B2497" t="str">
            <v>45_L</v>
          </cell>
        </row>
        <row r="2498">
          <cell r="B2498" t="str">
            <v>45_M</v>
          </cell>
        </row>
        <row r="2499">
          <cell r="B2499" t="str">
            <v>45_N</v>
          </cell>
        </row>
        <row r="2500">
          <cell r="B2500" t="str">
            <v>45_O</v>
          </cell>
        </row>
        <row r="2501">
          <cell r="B2501" t="str">
            <v>45_P</v>
          </cell>
        </row>
        <row r="2502">
          <cell r="B2502" t="str">
            <v>45_Q</v>
          </cell>
        </row>
        <row r="2503">
          <cell r="B2503" t="str">
            <v>45_R</v>
          </cell>
        </row>
        <row r="2504">
          <cell r="B2504" t="str">
            <v>46_00</v>
          </cell>
        </row>
        <row r="2505">
          <cell r="B2505" t="str">
            <v>46_01</v>
          </cell>
        </row>
        <row r="2506">
          <cell r="B2506" t="str">
            <v>46_02</v>
          </cell>
        </row>
        <row r="2507">
          <cell r="B2507" t="str">
            <v>46_03</v>
          </cell>
        </row>
        <row r="2508">
          <cell r="B2508" t="str">
            <v>46_04</v>
          </cell>
        </row>
        <row r="2509">
          <cell r="B2509" t="str">
            <v>46_05</v>
          </cell>
        </row>
        <row r="2510">
          <cell r="B2510" t="str">
            <v>46_06</v>
          </cell>
        </row>
        <row r="2511">
          <cell r="B2511" t="str">
            <v>46_07</v>
          </cell>
        </row>
        <row r="2512">
          <cell r="B2512" t="str">
            <v>46_08</v>
          </cell>
        </row>
        <row r="2513">
          <cell r="B2513" t="str">
            <v>46_09</v>
          </cell>
        </row>
        <row r="2514">
          <cell r="B2514" t="str">
            <v>46_10</v>
          </cell>
        </row>
        <row r="2515">
          <cell r="B2515" t="str">
            <v>46_11</v>
          </cell>
        </row>
        <row r="2516">
          <cell r="B2516" t="str">
            <v>46_12</v>
          </cell>
        </row>
        <row r="2517">
          <cell r="B2517" t="str">
            <v>46_13</v>
          </cell>
        </row>
        <row r="2518">
          <cell r="B2518" t="str">
            <v>46_14</v>
          </cell>
        </row>
        <row r="2519">
          <cell r="B2519" t="str">
            <v>46_15</v>
          </cell>
        </row>
        <row r="2520">
          <cell r="B2520" t="str">
            <v>46_16</v>
          </cell>
        </row>
        <row r="2521">
          <cell r="B2521" t="str">
            <v>46_17</v>
          </cell>
        </row>
        <row r="2522">
          <cell r="B2522" t="str">
            <v>46_18</v>
          </cell>
        </row>
        <row r="2523">
          <cell r="B2523" t="str">
            <v>46_19</v>
          </cell>
        </row>
        <row r="2524">
          <cell r="B2524" t="str">
            <v>46_20</v>
          </cell>
        </row>
        <row r="2525">
          <cell r="B2525" t="str">
            <v>46_21</v>
          </cell>
        </row>
        <row r="2526">
          <cell r="B2526" t="str">
            <v>46_22</v>
          </cell>
        </row>
        <row r="2527">
          <cell r="B2527" t="str">
            <v>46_23</v>
          </cell>
        </row>
        <row r="2528">
          <cell r="B2528" t="str">
            <v>46_24</v>
          </cell>
        </row>
        <row r="2529">
          <cell r="B2529" t="str">
            <v>46_25</v>
          </cell>
        </row>
        <row r="2530">
          <cell r="B2530" t="str">
            <v>46_26</v>
          </cell>
        </row>
        <row r="2531">
          <cell r="B2531" t="str">
            <v>46_27</v>
          </cell>
        </row>
        <row r="2532">
          <cell r="B2532" t="str">
            <v>46_28</v>
          </cell>
        </row>
        <row r="2533">
          <cell r="B2533" t="str">
            <v>46_29</v>
          </cell>
        </row>
        <row r="2534">
          <cell r="B2534" t="str">
            <v>46_30</v>
          </cell>
        </row>
        <row r="2535">
          <cell r="B2535" t="str">
            <v>46_31</v>
          </cell>
        </row>
        <row r="2536">
          <cell r="B2536" t="str">
            <v>46_32</v>
          </cell>
        </row>
        <row r="2537">
          <cell r="B2537" t="str">
            <v>46_33</v>
          </cell>
        </row>
        <row r="2538">
          <cell r="B2538" t="str">
            <v>46_34</v>
          </cell>
        </row>
        <row r="2539">
          <cell r="B2539" t="str">
            <v>46_35</v>
          </cell>
        </row>
        <row r="2540">
          <cell r="B2540" t="str">
            <v>46_36</v>
          </cell>
        </row>
        <row r="2541">
          <cell r="B2541" t="str">
            <v>46_37</v>
          </cell>
        </row>
        <row r="2542">
          <cell r="B2542" t="str">
            <v>46_38</v>
          </cell>
        </row>
        <row r="2543">
          <cell r="B2543" t="str">
            <v>46_39</v>
          </cell>
        </row>
        <row r="2544">
          <cell r="B2544" t="str">
            <v>46_40</v>
          </cell>
        </row>
        <row r="2545">
          <cell r="B2545" t="str">
            <v>46_41</v>
          </cell>
        </row>
        <row r="2546">
          <cell r="B2546" t="str">
            <v>46_42</v>
          </cell>
        </row>
        <row r="2547">
          <cell r="B2547" t="str">
            <v>46_A</v>
          </cell>
        </row>
        <row r="2548">
          <cell r="B2548" t="str">
            <v>46_B</v>
          </cell>
        </row>
        <row r="2549">
          <cell r="B2549" t="str">
            <v>46_C</v>
          </cell>
        </row>
        <row r="2550">
          <cell r="B2550" t="str">
            <v>46_D</v>
          </cell>
        </row>
        <row r="2551">
          <cell r="B2551" t="str">
            <v>46_E</v>
          </cell>
        </row>
        <row r="2552">
          <cell r="B2552" t="str">
            <v>46_F</v>
          </cell>
        </row>
        <row r="2553">
          <cell r="B2553" t="str">
            <v>46_G</v>
          </cell>
        </row>
        <row r="2554">
          <cell r="B2554" t="str">
            <v>46_H</v>
          </cell>
        </row>
        <row r="2555">
          <cell r="B2555" t="str">
            <v>46_I</v>
          </cell>
        </row>
        <row r="2556">
          <cell r="B2556" t="str">
            <v>46_J</v>
          </cell>
        </row>
        <row r="2557">
          <cell r="B2557" t="str">
            <v>46_K</v>
          </cell>
        </row>
        <row r="2558">
          <cell r="B2558" t="str">
            <v>46_L</v>
          </cell>
        </row>
        <row r="2559">
          <cell r="B2559" t="str">
            <v>46_M</v>
          </cell>
        </row>
        <row r="2560">
          <cell r="B2560" t="str">
            <v>46_N</v>
          </cell>
        </row>
        <row r="2561">
          <cell r="B2561" t="str">
            <v>46_O</v>
          </cell>
        </row>
        <row r="2562">
          <cell r="B2562" t="str">
            <v>46_P</v>
          </cell>
        </row>
        <row r="2563">
          <cell r="B2563" t="str">
            <v>46_Q</v>
          </cell>
        </row>
        <row r="2564">
          <cell r="B2564" t="str">
            <v>46_R</v>
          </cell>
        </row>
        <row r="2565">
          <cell r="B2565" t="str">
            <v>47_00</v>
          </cell>
        </row>
        <row r="2566">
          <cell r="B2566" t="str">
            <v>47_01</v>
          </cell>
        </row>
        <row r="2567">
          <cell r="B2567" t="str">
            <v>47_02</v>
          </cell>
        </row>
        <row r="2568">
          <cell r="B2568" t="str">
            <v>47_03</v>
          </cell>
        </row>
        <row r="2569">
          <cell r="B2569" t="str">
            <v>47_04</v>
          </cell>
        </row>
        <row r="2570">
          <cell r="B2570" t="str">
            <v>47_05</v>
          </cell>
        </row>
        <row r="2571">
          <cell r="B2571" t="str">
            <v>47_06</v>
          </cell>
        </row>
        <row r="2572">
          <cell r="B2572" t="str">
            <v>47_07</v>
          </cell>
        </row>
        <row r="2573">
          <cell r="B2573" t="str">
            <v>47_08</v>
          </cell>
        </row>
        <row r="2574">
          <cell r="B2574" t="str">
            <v>47_09</v>
          </cell>
        </row>
        <row r="2575">
          <cell r="B2575" t="str">
            <v>47_10</v>
          </cell>
        </row>
        <row r="2576">
          <cell r="B2576" t="str">
            <v>47_11</v>
          </cell>
        </row>
        <row r="2577">
          <cell r="B2577" t="str">
            <v>47_12</v>
          </cell>
        </row>
        <row r="2578">
          <cell r="B2578" t="str">
            <v>47_13</v>
          </cell>
        </row>
        <row r="2579">
          <cell r="B2579" t="str">
            <v>47_14</v>
          </cell>
        </row>
        <row r="2580">
          <cell r="B2580" t="str">
            <v>47_15</v>
          </cell>
        </row>
        <row r="2581">
          <cell r="B2581" t="str">
            <v>47_16</v>
          </cell>
        </row>
        <row r="2582">
          <cell r="B2582" t="str">
            <v>47_17</v>
          </cell>
        </row>
        <row r="2583">
          <cell r="B2583" t="str">
            <v>47_18</v>
          </cell>
        </row>
        <row r="2584">
          <cell r="B2584" t="str">
            <v>47_19</v>
          </cell>
        </row>
        <row r="2585">
          <cell r="B2585" t="str">
            <v>47_20</v>
          </cell>
        </row>
        <row r="2586">
          <cell r="B2586" t="str">
            <v>47_21</v>
          </cell>
        </row>
        <row r="2587">
          <cell r="B2587" t="str">
            <v>47_22</v>
          </cell>
        </row>
        <row r="2588">
          <cell r="B2588" t="str">
            <v>47_23</v>
          </cell>
        </row>
        <row r="2589">
          <cell r="B2589" t="str">
            <v>47_24</v>
          </cell>
        </row>
        <row r="2590">
          <cell r="B2590" t="str">
            <v>47_25</v>
          </cell>
        </row>
        <row r="2591">
          <cell r="B2591" t="str">
            <v>47_26</v>
          </cell>
        </row>
        <row r="2592">
          <cell r="B2592" t="str">
            <v>47_27</v>
          </cell>
        </row>
        <row r="2593">
          <cell r="B2593" t="str">
            <v>47_28</v>
          </cell>
        </row>
        <row r="2594">
          <cell r="B2594" t="str">
            <v>47_29</v>
          </cell>
        </row>
        <row r="2595">
          <cell r="B2595" t="str">
            <v>47_30</v>
          </cell>
        </row>
        <row r="2596">
          <cell r="B2596" t="str">
            <v>47_31</v>
          </cell>
        </row>
        <row r="2597">
          <cell r="B2597" t="str">
            <v>47_32</v>
          </cell>
        </row>
        <row r="2598">
          <cell r="B2598" t="str">
            <v>47_33</v>
          </cell>
        </row>
        <row r="2599">
          <cell r="B2599" t="str">
            <v>47_34</v>
          </cell>
        </row>
        <row r="2600">
          <cell r="B2600" t="str">
            <v>47_35</v>
          </cell>
        </row>
        <row r="2601">
          <cell r="B2601" t="str">
            <v>47_36</v>
          </cell>
        </row>
        <row r="2602">
          <cell r="B2602" t="str">
            <v>47_37</v>
          </cell>
        </row>
        <row r="2603">
          <cell r="B2603" t="str">
            <v>47_38</v>
          </cell>
        </row>
        <row r="2604">
          <cell r="B2604" t="str">
            <v>47_39</v>
          </cell>
        </row>
        <row r="2605">
          <cell r="B2605" t="str">
            <v>47_40</v>
          </cell>
        </row>
        <row r="2606">
          <cell r="B2606" t="str">
            <v>47_41</v>
          </cell>
        </row>
        <row r="2607">
          <cell r="B2607" t="str">
            <v>47_42</v>
          </cell>
        </row>
        <row r="2608">
          <cell r="B2608" t="str">
            <v>47_A</v>
          </cell>
        </row>
        <row r="2609">
          <cell r="B2609" t="str">
            <v>47_B</v>
          </cell>
        </row>
        <row r="2610">
          <cell r="B2610" t="str">
            <v>47_C</v>
          </cell>
        </row>
        <row r="2611">
          <cell r="B2611" t="str">
            <v>47_D</v>
          </cell>
        </row>
        <row r="2612">
          <cell r="B2612" t="str">
            <v>47_E</v>
          </cell>
        </row>
        <row r="2613">
          <cell r="B2613" t="str">
            <v>47_F</v>
          </cell>
        </row>
        <row r="2614">
          <cell r="B2614" t="str">
            <v>47_G</v>
          </cell>
        </row>
        <row r="2615">
          <cell r="B2615" t="str">
            <v>47_H</v>
          </cell>
        </row>
        <row r="2616">
          <cell r="B2616" t="str">
            <v>47_I</v>
          </cell>
        </row>
        <row r="2617">
          <cell r="B2617" t="str">
            <v>47_J</v>
          </cell>
        </row>
        <row r="2618">
          <cell r="B2618" t="str">
            <v>47_K</v>
          </cell>
        </row>
        <row r="2619">
          <cell r="B2619" t="str">
            <v>47_L</v>
          </cell>
        </row>
        <row r="2620">
          <cell r="B2620" t="str">
            <v>47_M</v>
          </cell>
        </row>
        <row r="2621">
          <cell r="B2621" t="str">
            <v>47_N</v>
          </cell>
        </row>
        <row r="2622">
          <cell r="B2622" t="str">
            <v>47_O</v>
          </cell>
        </row>
        <row r="2623">
          <cell r="B2623" t="str">
            <v>47_P</v>
          </cell>
        </row>
        <row r="2624">
          <cell r="B2624" t="str">
            <v>47_Q</v>
          </cell>
        </row>
        <row r="2625">
          <cell r="B2625" t="str">
            <v>47_R</v>
          </cell>
        </row>
        <row r="2626">
          <cell r="B2626" t="str">
            <v>48_00</v>
          </cell>
        </row>
        <row r="2627">
          <cell r="B2627" t="str">
            <v>48_01</v>
          </cell>
        </row>
        <row r="2628">
          <cell r="B2628" t="str">
            <v>48_02</v>
          </cell>
        </row>
        <row r="2629">
          <cell r="B2629" t="str">
            <v>48_03</v>
          </cell>
        </row>
        <row r="2630">
          <cell r="B2630" t="str">
            <v>48_04</v>
          </cell>
        </row>
        <row r="2631">
          <cell r="B2631" t="str">
            <v>48_05</v>
          </cell>
        </row>
        <row r="2632">
          <cell r="B2632" t="str">
            <v>48_06</v>
          </cell>
        </row>
        <row r="2633">
          <cell r="B2633" t="str">
            <v>48_07</v>
          </cell>
        </row>
        <row r="2634">
          <cell r="B2634" t="str">
            <v>48_08</v>
          </cell>
        </row>
        <row r="2635">
          <cell r="B2635" t="str">
            <v>48_09</v>
          </cell>
        </row>
        <row r="2636">
          <cell r="B2636" t="str">
            <v>48_10</v>
          </cell>
        </row>
        <row r="2637">
          <cell r="B2637" t="str">
            <v>48_11</v>
          </cell>
        </row>
        <row r="2638">
          <cell r="B2638" t="str">
            <v>48_12</v>
          </cell>
        </row>
        <row r="2639">
          <cell r="B2639" t="str">
            <v>48_13</v>
          </cell>
        </row>
        <row r="2640">
          <cell r="B2640" t="str">
            <v>48_14</v>
          </cell>
        </row>
        <row r="2641">
          <cell r="B2641" t="str">
            <v>48_15</v>
          </cell>
        </row>
        <row r="2642">
          <cell r="B2642" t="str">
            <v>48_16</v>
          </cell>
        </row>
        <row r="2643">
          <cell r="B2643" t="str">
            <v>48_17</v>
          </cell>
        </row>
        <row r="2644">
          <cell r="B2644" t="str">
            <v>48_18</v>
          </cell>
        </row>
        <row r="2645">
          <cell r="B2645" t="str">
            <v>48_19</v>
          </cell>
        </row>
        <row r="2646">
          <cell r="B2646" t="str">
            <v>48_20</v>
          </cell>
        </row>
        <row r="2647">
          <cell r="B2647" t="str">
            <v>48_21</v>
          </cell>
        </row>
        <row r="2648">
          <cell r="B2648" t="str">
            <v>48_22</v>
          </cell>
        </row>
        <row r="2649">
          <cell r="B2649" t="str">
            <v>48_23</v>
          </cell>
        </row>
        <row r="2650">
          <cell r="B2650" t="str">
            <v>48_24</v>
          </cell>
        </row>
        <row r="2651">
          <cell r="B2651" t="str">
            <v>48_25</v>
          </cell>
        </row>
        <row r="2652">
          <cell r="B2652" t="str">
            <v>48_26</v>
          </cell>
        </row>
        <row r="2653">
          <cell r="B2653" t="str">
            <v>48_27</v>
          </cell>
        </row>
        <row r="2654">
          <cell r="B2654" t="str">
            <v>48_28</v>
          </cell>
        </row>
        <row r="2655">
          <cell r="B2655" t="str">
            <v>48_29</v>
          </cell>
        </row>
        <row r="2656">
          <cell r="B2656" t="str">
            <v>48_30</v>
          </cell>
        </row>
        <row r="2657">
          <cell r="B2657" t="str">
            <v>48_31</v>
          </cell>
        </row>
        <row r="2658">
          <cell r="B2658" t="str">
            <v>48_32</v>
          </cell>
        </row>
        <row r="2659">
          <cell r="B2659" t="str">
            <v>48_33</v>
          </cell>
        </row>
        <row r="2660">
          <cell r="B2660" t="str">
            <v>48_34</v>
          </cell>
        </row>
        <row r="2661">
          <cell r="B2661" t="str">
            <v>48_35</v>
          </cell>
        </row>
        <row r="2662">
          <cell r="B2662" t="str">
            <v>48_36</v>
          </cell>
        </row>
        <row r="2663">
          <cell r="B2663" t="str">
            <v>48_37</v>
          </cell>
        </row>
        <row r="2664">
          <cell r="B2664" t="str">
            <v>48_38</v>
          </cell>
        </row>
        <row r="2665">
          <cell r="B2665" t="str">
            <v>48_39</v>
          </cell>
        </row>
        <row r="2666">
          <cell r="B2666" t="str">
            <v>48_40</v>
          </cell>
        </row>
        <row r="2667">
          <cell r="B2667" t="str">
            <v>48_41</v>
          </cell>
        </row>
        <row r="2668">
          <cell r="B2668" t="str">
            <v>48_42</v>
          </cell>
        </row>
        <row r="2669">
          <cell r="B2669" t="str">
            <v>48_A</v>
          </cell>
        </row>
        <row r="2670">
          <cell r="B2670" t="str">
            <v>48_B</v>
          </cell>
        </row>
        <row r="2671">
          <cell r="B2671" t="str">
            <v>48_C</v>
          </cell>
        </row>
        <row r="2672">
          <cell r="B2672" t="str">
            <v>48_D</v>
          </cell>
        </row>
        <row r="2673">
          <cell r="B2673" t="str">
            <v>48_E</v>
          </cell>
        </row>
        <row r="2674">
          <cell r="B2674" t="str">
            <v>48_F</v>
          </cell>
        </row>
        <row r="2675">
          <cell r="B2675" t="str">
            <v>48_G</v>
          </cell>
        </row>
        <row r="2676">
          <cell r="B2676" t="str">
            <v>48_H</v>
          </cell>
        </row>
        <row r="2677">
          <cell r="B2677" t="str">
            <v>48_I</v>
          </cell>
        </row>
        <row r="2678">
          <cell r="B2678" t="str">
            <v>48_J</v>
          </cell>
        </row>
        <row r="2679">
          <cell r="B2679" t="str">
            <v>48_K</v>
          </cell>
        </row>
        <row r="2680">
          <cell r="B2680" t="str">
            <v>48_L</v>
          </cell>
        </row>
        <row r="2681">
          <cell r="B2681" t="str">
            <v>48_M</v>
          </cell>
        </row>
        <row r="2682">
          <cell r="B2682" t="str">
            <v>48_N</v>
          </cell>
        </row>
        <row r="2683">
          <cell r="B2683" t="str">
            <v>48_O</v>
          </cell>
        </row>
        <row r="2684">
          <cell r="B2684" t="str">
            <v>48_P</v>
          </cell>
        </row>
        <row r="2685">
          <cell r="B2685" t="str">
            <v>48_Q</v>
          </cell>
        </row>
        <row r="2686">
          <cell r="B2686" t="str">
            <v>48_R</v>
          </cell>
        </row>
        <row r="2687">
          <cell r="B2687" t="str">
            <v>49_00</v>
          </cell>
        </row>
        <row r="2688">
          <cell r="B2688" t="str">
            <v>49_01</v>
          </cell>
        </row>
        <row r="2689">
          <cell r="B2689" t="str">
            <v>49_02</v>
          </cell>
        </row>
        <row r="2690">
          <cell r="B2690" t="str">
            <v>49_03</v>
          </cell>
        </row>
        <row r="2691">
          <cell r="B2691" t="str">
            <v>49_04</v>
          </cell>
        </row>
        <row r="2692">
          <cell r="B2692" t="str">
            <v>49_05</v>
          </cell>
        </row>
        <row r="2693">
          <cell r="B2693" t="str">
            <v>49_06</v>
          </cell>
        </row>
        <row r="2694">
          <cell r="B2694" t="str">
            <v>49_07</v>
          </cell>
        </row>
        <row r="2695">
          <cell r="B2695" t="str">
            <v>49_08</v>
          </cell>
        </row>
        <row r="2696">
          <cell r="B2696" t="str">
            <v>49_09</v>
          </cell>
        </row>
        <row r="2697">
          <cell r="B2697" t="str">
            <v>49_10</v>
          </cell>
        </row>
        <row r="2698">
          <cell r="B2698" t="str">
            <v>49_11</v>
          </cell>
        </row>
        <row r="2699">
          <cell r="B2699" t="str">
            <v>49_12</v>
          </cell>
        </row>
        <row r="2700">
          <cell r="B2700" t="str">
            <v>49_13</v>
          </cell>
        </row>
        <row r="2701">
          <cell r="B2701" t="str">
            <v>49_14</v>
          </cell>
        </row>
        <row r="2702">
          <cell r="B2702" t="str">
            <v>49_15</v>
          </cell>
        </row>
        <row r="2703">
          <cell r="B2703" t="str">
            <v>49_16</v>
          </cell>
        </row>
        <row r="2704">
          <cell r="B2704" t="str">
            <v>49_17</v>
          </cell>
        </row>
        <row r="2705">
          <cell r="B2705" t="str">
            <v>49_18</v>
          </cell>
        </row>
        <row r="2706">
          <cell r="B2706" t="str">
            <v>49_19</v>
          </cell>
        </row>
        <row r="2707">
          <cell r="B2707" t="str">
            <v>49_20</v>
          </cell>
        </row>
        <row r="2708">
          <cell r="B2708" t="str">
            <v>49_21</v>
          </cell>
        </row>
        <row r="2709">
          <cell r="B2709" t="str">
            <v>49_22</v>
          </cell>
        </row>
        <row r="2710">
          <cell r="B2710" t="str">
            <v>49_23</v>
          </cell>
        </row>
        <row r="2711">
          <cell r="B2711" t="str">
            <v>49_24</v>
          </cell>
        </row>
        <row r="2712">
          <cell r="B2712" t="str">
            <v>49_25</v>
          </cell>
        </row>
        <row r="2713">
          <cell r="B2713" t="str">
            <v>49_26</v>
          </cell>
        </row>
        <row r="2714">
          <cell r="B2714" t="str">
            <v>49_27</v>
          </cell>
        </row>
        <row r="2715">
          <cell r="B2715" t="str">
            <v>49_28</v>
          </cell>
        </row>
        <row r="2716">
          <cell r="B2716" t="str">
            <v>49_29</v>
          </cell>
        </row>
        <row r="2717">
          <cell r="B2717" t="str">
            <v>49_30</v>
          </cell>
        </row>
        <row r="2718">
          <cell r="B2718" t="str">
            <v>49_31</v>
          </cell>
        </row>
        <row r="2719">
          <cell r="B2719" t="str">
            <v>49_32</v>
          </cell>
        </row>
        <row r="2720">
          <cell r="B2720" t="str">
            <v>49_33</v>
          </cell>
        </row>
        <row r="2721">
          <cell r="B2721" t="str">
            <v>49_34</v>
          </cell>
        </row>
        <row r="2722">
          <cell r="B2722" t="str">
            <v>49_35</v>
          </cell>
        </row>
        <row r="2723">
          <cell r="B2723" t="str">
            <v>49_36</v>
          </cell>
        </row>
        <row r="2724">
          <cell r="B2724" t="str">
            <v>49_37</v>
          </cell>
        </row>
        <row r="2725">
          <cell r="B2725" t="str">
            <v>49_38</v>
          </cell>
        </row>
        <row r="2726">
          <cell r="B2726" t="str">
            <v>49_39</v>
          </cell>
        </row>
        <row r="2727">
          <cell r="B2727" t="str">
            <v>49_40</v>
          </cell>
        </row>
        <row r="2728">
          <cell r="B2728" t="str">
            <v>49_41</v>
          </cell>
        </row>
        <row r="2729">
          <cell r="B2729" t="str">
            <v>49_42</v>
          </cell>
        </row>
        <row r="2730">
          <cell r="B2730" t="str">
            <v>49_A</v>
          </cell>
        </row>
        <row r="2731">
          <cell r="B2731" t="str">
            <v>49_B</v>
          </cell>
        </row>
        <row r="2732">
          <cell r="B2732" t="str">
            <v>49_C</v>
          </cell>
        </row>
        <row r="2733">
          <cell r="B2733" t="str">
            <v>49_D</v>
          </cell>
        </row>
        <row r="2734">
          <cell r="B2734" t="str">
            <v>49_E</v>
          </cell>
        </row>
        <row r="2735">
          <cell r="B2735" t="str">
            <v>49_F</v>
          </cell>
        </row>
        <row r="2736">
          <cell r="B2736" t="str">
            <v>49_G</v>
          </cell>
        </row>
        <row r="2737">
          <cell r="B2737" t="str">
            <v>49_H</v>
          </cell>
        </row>
        <row r="2738">
          <cell r="B2738" t="str">
            <v>49_I</v>
          </cell>
        </row>
        <row r="2739">
          <cell r="B2739" t="str">
            <v>49_J</v>
          </cell>
        </row>
        <row r="2740">
          <cell r="B2740" t="str">
            <v>49_K</v>
          </cell>
        </row>
        <row r="2741">
          <cell r="B2741" t="str">
            <v>49_L</v>
          </cell>
        </row>
        <row r="2742">
          <cell r="B2742" t="str">
            <v>49_M</v>
          </cell>
        </row>
        <row r="2743">
          <cell r="B2743" t="str">
            <v>49_N</v>
          </cell>
        </row>
        <row r="2744">
          <cell r="B2744" t="str">
            <v>49_O</v>
          </cell>
        </row>
        <row r="2745">
          <cell r="B2745" t="str">
            <v>49_P</v>
          </cell>
        </row>
        <row r="2746">
          <cell r="B2746" t="str">
            <v>49_Q</v>
          </cell>
        </row>
        <row r="2747">
          <cell r="B2747" t="str">
            <v>49_R</v>
          </cell>
        </row>
        <row r="2748">
          <cell r="B2748" t="str">
            <v>5_00</v>
          </cell>
        </row>
        <row r="2749">
          <cell r="B2749" t="str">
            <v>5_01</v>
          </cell>
        </row>
        <row r="2750">
          <cell r="B2750" t="str">
            <v>5_02</v>
          </cell>
        </row>
        <row r="2751">
          <cell r="B2751" t="str">
            <v>5_03</v>
          </cell>
        </row>
        <row r="2752">
          <cell r="B2752" t="str">
            <v>5_04</v>
          </cell>
        </row>
        <row r="2753">
          <cell r="B2753" t="str">
            <v>5_05</v>
          </cell>
        </row>
        <row r="2754">
          <cell r="B2754" t="str">
            <v>5_06</v>
          </cell>
        </row>
        <row r="2755">
          <cell r="B2755" t="str">
            <v>5_07</v>
          </cell>
        </row>
        <row r="2756">
          <cell r="B2756" t="str">
            <v>5_08</v>
          </cell>
        </row>
        <row r="2757">
          <cell r="B2757" t="str">
            <v>5_09</v>
          </cell>
        </row>
        <row r="2758">
          <cell r="B2758" t="str">
            <v>5_10</v>
          </cell>
        </row>
        <row r="2759">
          <cell r="B2759" t="str">
            <v>5_11</v>
          </cell>
        </row>
        <row r="2760">
          <cell r="B2760" t="str">
            <v>5_12</v>
          </cell>
        </row>
        <row r="2761">
          <cell r="B2761" t="str">
            <v>5_13</v>
          </cell>
        </row>
        <row r="2762">
          <cell r="B2762" t="str">
            <v>5_14</v>
          </cell>
        </row>
        <row r="2763">
          <cell r="B2763" t="str">
            <v>5_15</v>
          </cell>
        </row>
        <row r="2764">
          <cell r="B2764" t="str">
            <v>5_16</v>
          </cell>
        </row>
        <row r="2765">
          <cell r="B2765" t="str">
            <v>5_17</v>
          </cell>
        </row>
        <row r="2766">
          <cell r="B2766" t="str">
            <v>5_18</v>
          </cell>
        </row>
        <row r="2767">
          <cell r="B2767" t="str">
            <v>5_19</v>
          </cell>
        </row>
        <row r="2768">
          <cell r="B2768" t="str">
            <v>5_20</v>
          </cell>
        </row>
        <row r="2769">
          <cell r="B2769" t="str">
            <v>5_21</v>
          </cell>
        </row>
        <row r="2770">
          <cell r="B2770" t="str">
            <v>5_22</v>
          </cell>
        </row>
        <row r="2771">
          <cell r="B2771" t="str">
            <v>5_23</v>
          </cell>
        </row>
        <row r="2772">
          <cell r="B2772" t="str">
            <v>5_24</v>
          </cell>
        </row>
        <row r="2773">
          <cell r="B2773" t="str">
            <v>5_25</v>
          </cell>
        </row>
        <row r="2774">
          <cell r="B2774" t="str">
            <v>5_26</v>
          </cell>
        </row>
        <row r="2775">
          <cell r="B2775" t="str">
            <v>5_27</v>
          </cell>
        </row>
        <row r="2776">
          <cell r="B2776" t="str">
            <v>5_28</v>
          </cell>
        </row>
        <row r="2777">
          <cell r="B2777" t="str">
            <v>5_29</v>
          </cell>
        </row>
        <row r="2778">
          <cell r="B2778" t="str">
            <v>5_30</v>
          </cell>
        </row>
        <row r="2779">
          <cell r="B2779" t="str">
            <v>5_31</v>
          </cell>
        </row>
        <row r="2780">
          <cell r="B2780" t="str">
            <v>5_32</v>
          </cell>
        </row>
        <row r="2781">
          <cell r="B2781" t="str">
            <v>5_33</v>
          </cell>
        </row>
        <row r="2782">
          <cell r="B2782" t="str">
            <v>5_34</v>
          </cell>
        </row>
        <row r="2783">
          <cell r="B2783" t="str">
            <v>5_35</v>
          </cell>
        </row>
        <row r="2784">
          <cell r="B2784" t="str">
            <v>5_36</v>
          </cell>
        </row>
        <row r="2785">
          <cell r="B2785" t="str">
            <v>5_37</v>
          </cell>
        </row>
        <row r="2786">
          <cell r="B2786" t="str">
            <v>5_38</v>
          </cell>
        </row>
        <row r="2787">
          <cell r="B2787" t="str">
            <v>5_39</v>
          </cell>
        </row>
        <row r="2788">
          <cell r="B2788" t="str">
            <v>5_40</v>
          </cell>
        </row>
        <row r="2789">
          <cell r="B2789" t="str">
            <v>5_41</v>
          </cell>
        </row>
        <row r="2790">
          <cell r="B2790" t="str">
            <v>5_42</v>
          </cell>
        </row>
        <row r="2791">
          <cell r="B2791" t="str">
            <v>5_A</v>
          </cell>
        </row>
        <row r="2792">
          <cell r="B2792" t="str">
            <v>5_B</v>
          </cell>
        </row>
        <row r="2793">
          <cell r="B2793" t="str">
            <v>5_C</v>
          </cell>
        </row>
        <row r="2794">
          <cell r="B2794" t="str">
            <v>5_D</v>
          </cell>
        </row>
        <row r="2795">
          <cell r="B2795" t="str">
            <v>5_E</v>
          </cell>
        </row>
        <row r="2796">
          <cell r="B2796" t="str">
            <v>5_F</v>
          </cell>
        </row>
        <row r="2797">
          <cell r="B2797" t="str">
            <v>5_G</v>
          </cell>
        </row>
        <row r="2798">
          <cell r="B2798" t="str">
            <v>5_H</v>
          </cell>
        </row>
        <row r="2799">
          <cell r="B2799" t="str">
            <v>5_I</v>
          </cell>
        </row>
        <row r="2800">
          <cell r="B2800" t="str">
            <v>5_J</v>
          </cell>
        </row>
        <row r="2801">
          <cell r="B2801" t="str">
            <v>5_K</v>
          </cell>
        </row>
        <row r="2802">
          <cell r="B2802" t="str">
            <v>5_L</v>
          </cell>
        </row>
        <row r="2803">
          <cell r="B2803" t="str">
            <v>5_M</v>
          </cell>
        </row>
        <row r="2804">
          <cell r="B2804" t="str">
            <v>5_N</v>
          </cell>
        </row>
        <row r="2805">
          <cell r="B2805" t="str">
            <v>5_O</v>
          </cell>
        </row>
        <row r="2806">
          <cell r="B2806" t="str">
            <v>5_P</v>
          </cell>
        </row>
        <row r="2807">
          <cell r="B2807" t="str">
            <v>5_Q</v>
          </cell>
        </row>
        <row r="2808">
          <cell r="B2808" t="str">
            <v>5_R</v>
          </cell>
        </row>
        <row r="2809">
          <cell r="B2809" t="str">
            <v>50_00</v>
          </cell>
        </row>
        <row r="2810">
          <cell r="B2810" t="str">
            <v>50_01</v>
          </cell>
        </row>
        <row r="2811">
          <cell r="B2811" t="str">
            <v>50_02</v>
          </cell>
        </row>
        <row r="2812">
          <cell r="B2812" t="str">
            <v>50_03</v>
          </cell>
        </row>
        <row r="2813">
          <cell r="B2813" t="str">
            <v>50_04</v>
          </cell>
        </row>
        <row r="2814">
          <cell r="B2814" t="str">
            <v>50_05</v>
          </cell>
        </row>
        <row r="2815">
          <cell r="B2815" t="str">
            <v>50_06</v>
          </cell>
        </row>
        <row r="2816">
          <cell r="B2816" t="str">
            <v>50_07</v>
          </cell>
        </row>
        <row r="2817">
          <cell r="B2817" t="str">
            <v>50_08</v>
          </cell>
        </row>
        <row r="2818">
          <cell r="B2818" t="str">
            <v>50_09</v>
          </cell>
        </row>
        <row r="2819">
          <cell r="B2819" t="str">
            <v>50_10</v>
          </cell>
        </row>
        <row r="2820">
          <cell r="B2820" t="str">
            <v>50_11</v>
          </cell>
        </row>
        <row r="2821">
          <cell r="B2821" t="str">
            <v>50_12</v>
          </cell>
        </row>
        <row r="2822">
          <cell r="B2822" t="str">
            <v>50_13</v>
          </cell>
        </row>
        <row r="2823">
          <cell r="B2823" t="str">
            <v>50_14</v>
          </cell>
        </row>
        <row r="2824">
          <cell r="B2824" t="str">
            <v>50_15</v>
          </cell>
        </row>
        <row r="2825">
          <cell r="B2825" t="str">
            <v>50_16</v>
          </cell>
        </row>
        <row r="2826">
          <cell r="B2826" t="str">
            <v>50_17</v>
          </cell>
        </row>
        <row r="2827">
          <cell r="B2827" t="str">
            <v>50_18</v>
          </cell>
        </row>
        <row r="2828">
          <cell r="B2828" t="str">
            <v>50_19</v>
          </cell>
        </row>
        <row r="2829">
          <cell r="B2829" t="str">
            <v>50_20</v>
          </cell>
        </row>
        <row r="2830">
          <cell r="B2830" t="str">
            <v>50_21</v>
          </cell>
        </row>
        <row r="2831">
          <cell r="B2831" t="str">
            <v>50_22</v>
          </cell>
        </row>
        <row r="2832">
          <cell r="B2832" t="str">
            <v>50_23</v>
          </cell>
        </row>
        <row r="2833">
          <cell r="B2833" t="str">
            <v>50_24</v>
          </cell>
        </row>
        <row r="2834">
          <cell r="B2834" t="str">
            <v>50_25</v>
          </cell>
        </row>
        <row r="2835">
          <cell r="B2835" t="str">
            <v>50_26</v>
          </cell>
        </row>
        <row r="2836">
          <cell r="B2836" t="str">
            <v>50_27</v>
          </cell>
        </row>
        <row r="2837">
          <cell r="B2837" t="str">
            <v>50_28</v>
          </cell>
        </row>
        <row r="2838">
          <cell r="B2838" t="str">
            <v>50_29</v>
          </cell>
        </row>
        <row r="2839">
          <cell r="B2839" t="str">
            <v>50_30</v>
          </cell>
        </row>
        <row r="2840">
          <cell r="B2840" t="str">
            <v>50_31</v>
          </cell>
        </row>
        <row r="2841">
          <cell r="B2841" t="str">
            <v>50_32</v>
          </cell>
        </row>
        <row r="2842">
          <cell r="B2842" t="str">
            <v>50_33</v>
          </cell>
        </row>
        <row r="2843">
          <cell r="B2843" t="str">
            <v>50_34</v>
          </cell>
        </row>
        <row r="2844">
          <cell r="B2844" t="str">
            <v>50_35</v>
          </cell>
        </row>
        <row r="2845">
          <cell r="B2845" t="str">
            <v>50_36</v>
          </cell>
        </row>
        <row r="2846">
          <cell r="B2846" t="str">
            <v>50_37</v>
          </cell>
        </row>
        <row r="2847">
          <cell r="B2847" t="str">
            <v>50_38</v>
          </cell>
        </row>
        <row r="2848">
          <cell r="B2848" t="str">
            <v>50_39</v>
          </cell>
        </row>
        <row r="2849">
          <cell r="B2849" t="str">
            <v>50_40</v>
          </cell>
        </row>
        <row r="2850">
          <cell r="B2850" t="str">
            <v>50_41</v>
          </cell>
        </row>
        <row r="2851">
          <cell r="B2851" t="str">
            <v>50_42</v>
          </cell>
        </row>
        <row r="2852">
          <cell r="B2852" t="str">
            <v>50_A</v>
          </cell>
        </row>
        <row r="2853">
          <cell r="B2853" t="str">
            <v>50_B</v>
          </cell>
        </row>
        <row r="2854">
          <cell r="B2854" t="str">
            <v>50_C</v>
          </cell>
        </row>
        <row r="2855">
          <cell r="B2855" t="str">
            <v>50_D</v>
          </cell>
        </row>
        <row r="2856">
          <cell r="B2856" t="str">
            <v>50_E</v>
          </cell>
        </row>
        <row r="2857">
          <cell r="B2857" t="str">
            <v>50_F</v>
          </cell>
        </row>
        <row r="2858">
          <cell r="B2858" t="str">
            <v>50_G</v>
          </cell>
        </row>
        <row r="2859">
          <cell r="B2859" t="str">
            <v>50_H</v>
          </cell>
        </row>
        <row r="2860">
          <cell r="B2860" t="str">
            <v>50_I</v>
          </cell>
        </row>
        <row r="2861">
          <cell r="B2861" t="str">
            <v>50_J</v>
          </cell>
        </row>
        <row r="2862">
          <cell r="B2862" t="str">
            <v>50_K</v>
          </cell>
        </row>
        <row r="2863">
          <cell r="B2863" t="str">
            <v>50_L</v>
          </cell>
        </row>
        <row r="2864">
          <cell r="B2864" t="str">
            <v>50_M</v>
          </cell>
        </row>
        <row r="2865">
          <cell r="B2865" t="str">
            <v>50_N</v>
          </cell>
        </row>
        <row r="2866">
          <cell r="B2866" t="str">
            <v>50_O</v>
          </cell>
        </row>
        <row r="2867">
          <cell r="B2867" t="str">
            <v>50_P</v>
          </cell>
        </row>
        <row r="2868">
          <cell r="B2868" t="str">
            <v>50_Q</v>
          </cell>
        </row>
        <row r="2869">
          <cell r="B2869" t="str">
            <v>50_R</v>
          </cell>
        </row>
        <row r="2870">
          <cell r="B2870" t="str">
            <v>51_00</v>
          </cell>
        </row>
        <row r="2871">
          <cell r="B2871" t="str">
            <v>51_01</v>
          </cell>
        </row>
        <row r="2872">
          <cell r="B2872" t="str">
            <v>51_02</v>
          </cell>
        </row>
        <row r="2873">
          <cell r="B2873" t="str">
            <v>51_03</v>
          </cell>
        </row>
        <row r="2874">
          <cell r="B2874" t="str">
            <v>51_04</v>
          </cell>
        </row>
        <row r="2875">
          <cell r="B2875" t="str">
            <v>51_05</v>
          </cell>
        </row>
        <row r="2876">
          <cell r="B2876" t="str">
            <v>51_06</v>
          </cell>
        </row>
        <row r="2877">
          <cell r="B2877" t="str">
            <v>51_07</v>
          </cell>
        </row>
        <row r="2878">
          <cell r="B2878" t="str">
            <v>51_08</v>
          </cell>
        </row>
        <row r="2879">
          <cell r="B2879" t="str">
            <v>51_09</v>
          </cell>
        </row>
        <row r="2880">
          <cell r="B2880" t="str">
            <v>51_10</v>
          </cell>
        </row>
        <row r="2881">
          <cell r="B2881" t="str">
            <v>51_11</v>
          </cell>
        </row>
        <row r="2882">
          <cell r="B2882" t="str">
            <v>51_12</v>
          </cell>
        </row>
        <row r="2883">
          <cell r="B2883" t="str">
            <v>51_13</v>
          </cell>
        </row>
        <row r="2884">
          <cell r="B2884" t="str">
            <v>51_14</v>
          </cell>
        </row>
        <row r="2885">
          <cell r="B2885" t="str">
            <v>51_15</v>
          </cell>
        </row>
        <row r="2886">
          <cell r="B2886" t="str">
            <v>51_16</v>
          </cell>
        </row>
        <row r="2887">
          <cell r="B2887" t="str">
            <v>51_17</v>
          </cell>
        </row>
        <row r="2888">
          <cell r="B2888" t="str">
            <v>51_18</v>
          </cell>
        </row>
        <row r="2889">
          <cell r="B2889" t="str">
            <v>51_19</v>
          </cell>
        </row>
        <row r="2890">
          <cell r="B2890" t="str">
            <v>51_20</v>
          </cell>
        </row>
        <row r="2891">
          <cell r="B2891" t="str">
            <v>51_21</v>
          </cell>
        </row>
        <row r="2892">
          <cell r="B2892" t="str">
            <v>51_22</v>
          </cell>
        </row>
        <row r="2893">
          <cell r="B2893" t="str">
            <v>51_23</v>
          </cell>
        </row>
        <row r="2894">
          <cell r="B2894" t="str">
            <v>51_24</v>
          </cell>
        </row>
        <row r="2895">
          <cell r="B2895" t="str">
            <v>51_25</v>
          </cell>
        </row>
        <row r="2896">
          <cell r="B2896" t="str">
            <v>51_26</v>
          </cell>
        </row>
        <row r="2897">
          <cell r="B2897" t="str">
            <v>51_27</v>
          </cell>
        </row>
        <row r="2898">
          <cell r="B2898" t="str">
            <v>51_28</v>
          </cell>
        </row>
        <row r="2899">
          <cell r="B2899" t="str">
            <v>51_29</v>
          </cell>
        </row>
        <row r="2900">
          <cell r="B2900" t="str">
            <v>51_30</v>
          </cell>
        </row>
        <row r="2901">
          <cell r="B2901" t="str">
            <v>51_31</v>
          </cell>
        </row>
        <row r="2902">
          <cell r="B2902" t="str">
            <v>51_32</v>
          </cell>
        </row>
        <row r="2903">
          <cell r="B2903" t="str">
            <v>51_33</v>
          </cell>
        </row>
        <row r="2904">
          <cell r="B2904" t="str">
            <v>51_34</v>
          </cell>
        </row>
        <row r="2905">
          <cell r="B2905" t="str">
            <v>51_35</v>
          </cell>
        </row>
        <row r="2906">
          <cell r="B2906" t="str">
            <v>51_36</v>
          </cell>
        </row>
        <row r="2907">
          <cell r="B2907" t="str">
            <v>51_37</v>
          </cell>
        </row>
        <row r="2908">
          <cell r="B2908" t="str">
            <v>51_38</v>
          </cell>
        </row>
        <row r="2909">
          <cell r="B2909" t="str">
            <v>51_39</v>
          </cell>
        </row>
        <row r="2910">
          <cell r="B2910" t="str">
            <v>51_40</v>
          </cell>
        </row>
        <row r="2911">
          <cell r="B2911" t="str">
            <v>51_41</v>
          </cell>
        </row>
        <row r="2912">
          <cell r="B2912" t="str">
            <v>51_42</v>
          </cell>
        </row>
        <row r="2913">
          <cell r="B2913" t="str">
            <v>51_A</v>
          </cell>
        </row>
        <row r="2914">
          <cell r="B2914" t="str">
            <v>51_B</v>
          </cell>
        </row>
        <row r="2915">
          <cell r="B2915" t="str">
            <v>51_C</v>
          </cell>
        </row>
        <row r="2916">
          <cell r="B2916" t="str">
            <v>51_D</v>
          </cell>
        </row>
        <row r="2917">
          <cell r="B2917" t="str">
            <v>51_E</v>
          </cell>
        </row>
        <row r="2918">
          <cell r="B2918" t="str">
            <v>51_F</v>
          </cell>
        </row>
        <row r="2919">
          <cell r="B2919" t="str">
            <v>51_G</v>
          </cell>
        </row>
        <row r="2920">
          <cell r="B2920" t="str">
            <v>51_H</v>
          </cell>
        </row>
        <row r="2921">
          <cell r="B2921" t="str">
            <v>51_I</v>
          </cell>
        </row>
        <row r="2922">
          <cell r="B2922" t="str">
            <v>51_J</v>
          </cell>
        </row>
        <row r="2923">
          <cell r="B2923" t="str">
            <v>51_K</v>
          </cell>
        </row>
        <row r="2924">
          <cell r="B2924" t="str">
            <v>51_L</v>
          </cell>
        </row>
        <row r="2925">
          <cell r="B2925" t="str">
            <v>51_M</v>
          </cell>
        </row>
        <row r="2926">
          <cell r="B2926" t="str">
            <v>51_N</v>
          </cell>
        </row>
        <row r="2927">
          <cell r="B2927" t="str">
            <v>51_O</v>
          </cell>
        </row>
        <row r="2928">
          <cell r="B2928" t="str">
            <v>51_P</v>
          </cell>
        </row>
        <row r="2929">
          <cell r="B2929" t="str">
            <v>51_Q</v>
          </cell>
        </row>
        <row r="2930">
          <cell r="B2930" t="str">
            <v>51_R</v>
          </cell>
        </row>
        <row r="2931">
          <cell r="B2931" t="str">
            <v>52_00</v>
          </cell>
        </row>
        <row r="2932">
          <cell r="B2932" t="str">
            <v>52_01</v>
          </cell>
        </row>
        <row r="2933">
          <cell r="B2933" t="str">
            <v>52_02</v>
          </cell>
        </row>
        <row r="2934">
          <cell r="B2934" t="str">
            <v>52_03</v>
          </cell>
        </row>
        <row r="2935">
          <cell r="B2935" t="str">
            <v>52_04</v>
          </cell>
        </row>
        <row r="2936">
          <cell r="B2936" t="str">
            <v>52_05</v>
          </cell>
        </row>
        <row r="2937">
          <cell r="B2937" t="str">
            <v>52_06</v>
          </cell>
        </row>
        <row r="2938">
          <cell r="B2938" t="str">
            <v>52_07</v>
          </cell>
        </row>
        <row r="2939">
          <cell r="B2939" t="str">
            <v>52_08</v>
          </cell>
        </row>
        <row r="2940">
          <cell r="B2940" t="str">
            <v>52_09</v>
          </cell>
        </row>
        <row r="2941">
          <cell r="B2941" t="str">
            <v>52_10</v>
          </cell>
        </row>
        <row r="2942">
          <cell r="B2942" t="str">
            <v>52_11</v>
          </cell>
        </row>
        <row r="2943">
          <cell r="B2943" t="str">
            <v>52_12</v>
          </cell>
        </row>
        <row r="2944">
          <cell r="B2944" t="str">
            <v>52_13</v>
          </cell>
        </row>
        <row r="2945">
          <cell r="B2945" t="str">
            <v>52_14</v>
          </cell>
        </row>
        <row r="2946">
          <cell r="B2946" t="str">
            <v>52_15</v>
          </cell>
        </row>
        <row r="2947">
          <cell r="B2947" t="str">
            <v>52_16</v>
          </cell>
        </row>
        <row r="2948">
          <cell r="B2948" t="str">
            <v>52_17</v>
          </cell>
        </row>
        <row r="2949">
          <cell r="B2949" t="str">
            <v>52_18</v>
          </cell>
        </row>
        <row r="2950">
          <cell r="B2950" t="str">
            <v>52_19</v>
          </cell>
        </row>
        <row r="2951">
          <cell r="B2951" t="str">
            <v>52_20</v>
          </cell>
        </row>
        <row r="2952">
          <cell r="B2952" t="str">
            <v>52_21</v>
          </cell>
        </row>
        <row r="2953">
          <cell r="B2953" t="str">
            <v>52_22</v>
          </cell>
        </row>
        <row r="2954">
          <cell r="B2954" t="str">
            <v>52_23</v>
          </cell>
        </row>
        <row r="2955">
          <cell r="B2955" t="str">
            <v>52_24</v>
          </cell>
        </row>
        <row r="2956">
          <cell r="B2956" t="str">
            <v>52_25</v>
          </cell>
        </row>
        <row r="2957">
          <cell r="B2957" t="str">
            <v>52_26</v>
          </cell>
        </row>
        <row r="2958">
          <cell r="B2958" t="str">
            <v>52_27</v>
          </cell>
        </row>
        <row r="2959">
          <cell r="B2959" t="str">
            <v>52_28</v>
          </cell>
        </row>
        <row r="2960">
          <cell r="B2960" t="str">
            <v>52_29</v>
          </cell>
        </row>
        <row r="2961">
          <cell r="B2961" t="str">
            <v>52_30</v>
          </cell>
        </row>
        <row r="2962">
          <cell r="B2962" t="str">
            <v>52_31</v>
          </cell>
        </row>
        <row r="2963">
          <cell r="B2963" t="str">
            <v>52_32</v>
          </cell>
        </row>
        <row r="2964">
          <cell r="B2964" t="str">
            <v>52_33</v>
          </cell>
        </row>
        <row r="2965">
          <cell r="B2965" t="str">
            <v>52_34</v>
          </cell>
        </row>
        <row r="2966">
          <cell r="B2966" t="str">
            <v>52_35</v>
          </cell>
        </row>
        <row r="2967">
          <cell r="B2967" t="str">
            <v>52_36</v>
          </cell>
        </row>
        <row r="2968">
          <cell r="B2968" t="str">
            <v>52_37</v>
          </cell>
        </row>
        <row r="2969">
          <cell r="B2969" t="str">
            <v>52_38</v>
          </cell>
        </row>
        <row r="2970">
          <cell r="B2970" t="str">
            <v>52_39</v>
          </cell>
        </row>
        <row r="2971">
          <cell r="B2971" t="str">
            <v>52_40</v>
          </cell>
        </row>
        <row r="2972">
          <cell r="B2972" t="str">
            <v>52_41</v>
          </cell>
        </row>
        <row r="2973">
          <cell r="B2973" t="str">
            <v>52_42</v>
          </cell>
        </row>
        <row r="2974">
          <cell r="B2974" t="str">
            <v>52_A</v>
          </cell>
        </row>
        <row r="2975">
          <cell r="B2975" t="str">
            <v>52_B</v>
          </cell>
        </row>
        <row r="2976">
          <cell r="B2976" t="str">
            <v>52_C</v>
          </cell>
        </row>
        <row r="2977">
          <cell r="B2977" t="str">
            <v>52_D</v>
          </cell>
        </row>
        <row r="2978">
          <cell r="B2978" t="str">
            <v>52_E</v>
          </cell>
        </row>
        <row r="2979">
          <cell r="B2979" t="str">
            <v>52_F</v>
          </cell>
        </row>
        <row r="2980">
          <cell r="B2980" t="str">
            <v>52_G</v>
          </cell>
        </row>
        <row r="2981">
          <cell r="B2981" t="str">
            <v>52_H</v>
          </cell>
        </row>
        <row r="2982">
          <cell r="B2982" t="str">
            <v>52_I</v>
          </cell>
        </row>
        <row r="2983">
          <cell r="B2983" t="str">
            <v>52_J</v>
          </cell>
        </row>
        <row r="2984">
          <cell r="B2984" t="str">
            <v>52_K</v>
          </cell>
        </row>
        <row r="2985">
          <cell r="B2985" t="str">
            <v>52_L</v>
          </cell>
        </row>
        <row r="2986">
          <cell r="B2986" t="str">
            <v>52_M</v>
          </cell>
        </row>
        <row r="2987">
          <cell r="B2987" t="str">
            <v>52_N</v>
          </cell>
        </row>
        <row r="2988">
          <cell r="B2988" t="str">
            <v>52_O</v>
          </cell>
        </row>
        <row r="2989">
          <cell r="B2989" t="str">
            <v>52_P</v>
          </cell>
        </row>
        <row r="2990">
          <cell r="B2990" t="str">
            <v>52_Q</v>
          </cell>
        </row>
        <row r="2991">
          <cell r="B2991" t="str">
            <v>52_R</v>
          </cell>
        </row>
        <row r="2992">
          <cell r="B2992" t="str">
            <v>53_00</v>
          </cell>
        </row>
        <row r="2993">
          <cell r="B2993" t="str">
            <v>53_01</v>
          </cell>
        </row>
        <row r="2994">
          <cell r="B2994" t="str">
            <v>53_02</v>
          </cell>
        </row>
        <row r="2995">
          <cell r="B2995" t="str">
            <v>53_03</v>
          </cell>
        </row>
        <row r="2996">
          <cell r="B2996" t="str">
            <v>53_04</v>
          </cell>
        </row>
        <row r="2997">
          <cell r="B2997" t="str">
            <v>53_05</v>
          </cell>
        </row>
        <row r="2998">
          <cell r="B2998" t="str">
            <v>53_06</v>
          </cell>
        </row>
        <row r="2999">
          <cell r="B2999" t="str">
            <v>53_07</v>
          </cell>
        </row>
        <row r="3000">
          <cell r="B3000" t="str">
            <v>53_08</v>
          </cell>
        </row>
        <row r="3001">
          <cell r="B3001" t="str">
            <v>53_09</v>
          </cell>
        </row>
        <row r="3002">
          <cell r="B3002" t="str">
            <v>53_10</v>
          </cell>
        </row>
        <row r="3003">
          <cell r="B3003" t="str">
            <v>53_11</v>
          </cell>
        </row>
        <row r="3004">
          <cell r="B3004" t="str">
            <v>53_12</v>
          </cell>
        </row>
        <row r="3005">
          <cell r="B3005" t="str">
            <v>53_13</v>
          </cell>
        </row>
        <row r="3006">
          <cell r="B3006" t="str">
            <v>53_14</v>
          </cell>
        </row>
        <row r="3007">
          <cell r="B3007" t="str">
            <v>53_15</v>
          </cell>
        </row>
        <row r="3008">
          <cell r="B3008" t="str">
            <v>53_16</v>
          </cell>
        </row>
        <row r="3009">
          <cell r="B3009" t="str">
            <v>53_17</v>
          </cell>
        </row>
        <row r="3010">
          <cell r="B3010" t="str">
            <v>53_18</v>
          </cell>
        </row>
        <row r="3011">
          <cell r="B3011" t="str">
            <v>53_19</v>
          </cell>
        </row>
        <row r="3012">
          <cell r="B3012" t="str">
            <v>53_20</v>
          </cell>
        </row>
        <row r="3013">
          <cell r="B3013" t="str">
            <v>53_21</v>
          </cell>
        </row>
        <row r="3014">
          <cell r="B3014" t="str">
            <v>53_22</v>
          </cell>
        </row>
        <row r="3015">
          <cell r="B3015" t="str">
            <v>53_23</v>
          </cell>
        </row>
        <row r="3016">
          <cell r="B3016" t="str">
            <v>53_24</v>
          </cell>
        </row>
        <row r="3017">
          <cell r="B3017" t="str">
            <v>53_25</v>
          </cell>
        </row>
        <row r="3018">
          <cell r="B3018" t="str">
            <v>53_26</v>
          </cell>
        </row>
        <row r="3019">
          <cell r="B3019" t="str">
            <v>53_27</v>
          </cell>
        </row>
        <row r="3020">
          <cell r="B3020" t="str">
            <v>53_28</v>
          </cell>
        </row>
        <row r="3021">
          <cell r="B3021" t="str">
            <v>53_29</v>
          </cell>
        </row>
        <row r="3022">
          <cell r="B3022" t="str">
            <v>53_30</v>
          </cell>
        </row>
        <row r="3023">
          <cell r="B3023" t="str">
            <v>53_31</v>
          </cell>
        </row>
        <row r="3024">
          <cell r="B3024" t="str">
            <v>53_32</v>
          </cell>
        </row>
        <row r="3025">
          <cell r="B3025" t="str">
            <v>53_33</v>
          </cell>
        </row>
        <row r="3026">
          <cell r="B3026" t="str">
            <v>53_34</v>
          </cell>
        </row>
        <row r="3027">
          <cell r="B3027" t="str">
            <v>53_35</v>
          </cell>
        </row>
        <row r="3028">
          <cell r="B3028" t="str">
            <v>53_36</v>
          </cell>
        </row>
        <row r="3029">
          <cell r="B3029" t="str">
            <v>53_37</v>
          </cell>
        </row>
        <row r="3030">
          <cell r="B3030" t="str">
            <v>53_38</v>
          </cell>
        </row>
        <row r="3031">
          <cell r="B3031" t="str">
            <v>53_39</v>
          </cell>
        </row>
        <row r="3032">
          <cell r="B3032" t="str">
            <v>53_40</v>
          </cell>
        </row>
        <row r="3033">
          <cell r="B3033" t="str">
            <v>53_41</v>
          </cell>
        </row>
        <row r="3034">
          <cell r="B3034" t="str">
            <v>53_42</v>
          </cell>
        </row>
        <row r="3035">
          <cell r="B3035" t="str">
            <v>53_A</v>
          </cell>
        </row>
        <row r="3036">
          <cell r="B3036" t="str">
            <v>53_B</v>
          </cell>
        </row>
        <row r="3037">
          <cell r="B3037" t="str">
            <v>53_C</v>
          </cell>
        </row>
        <row r="3038">
          <cell r="B3038" t="str">
            <v>53_D</v>
          </cell>
        </row>
        <row r="3039">
          <cell r="B3039" t="str">
            <v>53_E</v>
          </cell>
        </row>
        <row r="3040">
          <cell r="B3040" t="str">
            <v>53_F</v>
          </cell>
        </row>
        <row r="3041">
          <cell r="B3041" t="str">
            <v>53_G</v>
          </cell>
        </row>
        <row r="3042">
          <cell r="B3042" t="str">
            <v>53_H</v>
          </cell>
        </row>
        <row r="3043">
          <cell r="B3043" t="str">
            <v>53_I</v>
          </cell>
        </row>
        <row r="3044">
          <cell r="B3044" t="str">
            <v>53_J</v>
          </cell>
        </row>
        <row r="3045">
          <cell r="B3045" t="str">
            <v>53_K</v>
          </cell>
        </row>
        <row r="3046">
          <cell r="B3046" t="str">
            <v>53_L</v>
          </cell>
        </row>
        <row r="3047">
          <cell r="B3047" t="str">
            <v>53_M</v>
          </cell>
        </row>
        <row r="3048">
          <cell r="B3048" t="str">
            <v>53_N</v>
          </cell>
        </row>
        <row r="3049">
          <cell r="B3049" t="str">
            <v>53_O</v>
          </cell>
        </row>
        <row r="3050">
          <cell r="B3050" t="str">
            <v>53_P</v>
          </cell>
        </row>
        <row r="3051">
          <cell r="B3051" t="str">
            <v>53_Q</v>
          </cell>
        </row>
        <row r="3052">
          <cell r="B3052" t="str">
            <v>53_R</v>
          </cell>
        </row>
        <row r="3053">
          <cell r="B3053" t="str">
            <v>54_00</v>
          </cell>
        </row>
        <row r="3054">
          <cell r="B3054" t="str">
            <v>54_01</v>
          </cell>
        </row>
        <row r="3055">
          <cell r="B3055" t="str">
            <v>54_02</v>
          </cell>
        </row>
        <row r="3056">
          <cell r="B3056" t="str">
            <v>54_03</v>
          </cell>
        </row>
        <row r="3057">
          <cell r="B3057" t="str">
            <v>54_04</v>
          </cell>
        </row>
        <row r="3058">
          <cell r="B3058" t="str">
            <v>54_05</v>
          </cell>
        </row>
        <row r="3059">
          <cell r="B3059" t="str">
            <v>54_06</v>
          </cell>
        </row>
        <row r="3060">
          <cell r="B3060" t="str">
            <v>54_07</v>
          </cell>
        </row>
        <row r="3061">
          <cell r="B3061" t="str">
            <v>54_08</v>
          </cell>
        </row>
        <row r="3062">
          <cell r="B3062" t="str">
            <v>54_09</v>
          </cell>
        </row>
        <row r="3063">
          <cell r="B3063" t="str">
            <v>54_10</v>
          </cell>
        </row>
        <row r="3064">
          <cell r="B3064" t="str">
            <v>54_11</v>
          </cell>
        </row>
        <row r="3065">
          <cell r="B3065" t="str">
            <v>54_12</v>
          </cell>
        </row>
        <row r="3066">
          <cell r="B3066" t="str">
            <v>54_13</v>
          </cell>
        </row>
        <row r="3067">
          <cell r="B3067" t="str">
            <v>54_14</v>
          </cell>
        </row>
        <row r="3068">
          <cell r="B3068" t="str">
            <v>54_15</v>
          </cell>
        </row>
        <row r="3069">
          <cell r="B3069" t="str">
            <v>54_16</v>
          </cell>
        </row>
        <row r="3070">
          <cell r="B3070" t="str">
            <v>54_17</v>
          </cell>
        </row>
        <row r="3071">
          <cell r="B3071" t="str">
            <v>54_18</v>
          </cell>
        </row>
        <row r="3072">
          <cell r="B3072" t="str">
            <v>54_19</v>
          </cell>
        </row>
        <row r="3073">
          <cell r="B3073" t="str">
            <v>54_20</v>
          </cell>
        </row>
        <row r="3074">
          <cell r="B3074" t="str">
            <v>54_21</v>
          </cell>
        </row>
        <row r="3075">
          <cell r="B3075" t="str">
            <v>54_22</v>
          </cell>
        </row>
        <row r="3076">
          <cell r="B3076" t="str">
            <v>54_23</v>
          </cell>
        </row>
        <row r="3077">
          <cell r="B3077" t="str">
            <v>54_24</v>
          </cell>
        </row>
        <row r="3078">
          <cell r="B3078" t="str">
            <v>54_25</v>
          </cell>
        </row>
        <row r="3079">
          <cell r="B3079" t="str">
            <v>54_26</v>
          </cell>
        </row>
        <row r="3080">
          <cell r="B3080" t="str">
            <v>54_27</v>
          </cell>
        </row>
        <row r="3081">
          <cell r="B3081" t="str">
            <v>54_28</v>
          </cell>
        </row>
        <row r="3082">
          <cell r="B3082" t="str">
            <v>54_29</v>
          </cell>
        </row>
        <row r="3083">
          <cell r="B3083" t="str">
            <v>54_30</v>
          </cell>
        </row>
        <row r="3084">
          <cell r="B3084" t="str">
            <v>54_31</v>
          </cell>
        </row>
        <row r="3085">
          <cell r="B3085" t="str">
            <v>54_32</v>
          </cell>
        </row>
        <row r="3086">
          <cell r="B3086" t="str">
            <v>54_33</v>
          </cell>
        </row>
        <row r="3087">
          <cell r="B3087" t="str">
            <v>54_34</v>
          </cell>
        </row>
        <row r="3088">
          <cell r="B3088" t="str">
            <v>54_35</v>
          </cell>
        </row>
        <row r="3089">
          <cell r="B3089" t="str">
            <v>54_36</v>
          </cell>
        </row>
        <row r="3090">
          <cell r="B3090" t="str">
            <v>54_37</v>
          </cell>
        </row>
        <row r="3091">
          <cell r="B3091" t="str">
            <v>54_38</v>
          </cell>
        </row>
        <row r="3092">
          <cell r="B3092" t="str">
            <v>54_39</v>
          </cell>
        </row>
        <row r="3093">
          <cell r="B3093" t="str">
            <v>54_40</v>
          </cell>
        </row>
        <row r="3094">
          <cell r="B3094" t="str">
            <v>54_41</v>
          </cell>
        </row>
        <row r="3095">
          <cell r="B3095" t="str">
            <v>54_42</v>
          </cell>
        </row>
        <row r="3096">
          <cell r="B3096" t="str">
            <v>54_A</v>
          </cell>
        </row>
        <row r="3097">
          <cell r="B3097" t="str">
            <v>54_B</v>
          </cell>
        </row>
        <row r="3098">
          <cell r="B3098" t="str">
            <v>54_C</v>
          </cell>
        </row>
        <row r="3099">
          <cell r="B3099" t="str">
            <v>54_D</v>
          </cell>
        </row>
        <row r="3100">
          <cell r="B3100" t="str">
            <v>54_E</v>
          </cell>
        </row>
        <row r="3101">
          <cell r="B3101" t="str">
            <v>54_F</v>
          </cell>
        </row>
        <row r="3102">
          <cell r="B3102" t="str">
            <v>54_G</v>
          </cell>
        </row>
        <row r="3103">
          <cell r="B3103" t="str">
            <v>54_H</v>
          </cell>
        </row>
        <row r="3104">
          <cell r="B3104" t="str">
            <v>54_I</v>
          </cell>
        </row>
        <row r="3105">
          <cell r="B3105" t="str">
            <v>54_J</v>
          </cell>
        </row>
        <row r="3106">
          <cell r="B3106" t="str">
            <v>54_K</v>
          </cell>
        </row>
        <row r="3107">
          <cell r="B3107" t="str">
            <v>54_L</v>
          </cell>
        </row>
        <row r="3108">
          <cell r="B3108" t="str">
            <v>54_M</v>
          </cell>
        </row>
        <row r="3109">
          <cell r="B3109" t="str">
            <v>54_N</v>
          </cell>
        </row>
        <row r="3110">
          <cell r="B3110" t="str">
            <v>54_O</v>
          </cell>
        </row>
        <row r="3111">
          <cell r="B3111" t="str">
            <v>54_P</v>
          </cell>
        </row>
        <row r="3112">
          <cell r="B3112" t="str">
            <v>54_Q</v>
          </cell>
        </row>
        <row r="3113">
          <cell r="B3113" t="str">
            <v>54_R</v>
          </cell>
        </row>
        <row r="3114">
          <cell r="B3114" t="str">
            <v>55_00</v>
          </cell>
        </row>
        <row r="3115">
          <cell r="B3115" t="str">
            <v>55_01</v>
          </cell>
        </row>
        <row r="3116">
          <cell r="B3116" t="str">
            <v>55_02</v>
          </cell>
        </row>
        <row r="3117">
          <cell r="B3117" t="str">
            <v>55_03</v>
          </cell>
        </row>
        <row r="3118">
          <cell r="B3118" t="str">
            <v>55_04</v>
          </cell>
        </row>
        <row r="3119">
          <cell r="B3119" t="str">
            <v>55_05</v>
          </cell>
        </row>
        <row r="3120">
          <cell r="B3120" t="str">
            <v>55_06</v>
          </cell>
        </row>
        <row r="3121">
          <cell r="B3121" t="str">
            <v>55_07</v>
          </cell>
        </row>
        <row r="3122">
          <cell r="B3122" t="str">
            <v>55_08</v>
          </cell>
        </row>
        <row r="3123">
          <cell r="B3123" t="str">
            <v>55_09</v>
          </cell>
        </row>
        <row r="3124">
          <cell r="B3124" t="str">
            <v>55_10</v>
          </cell>
        </row>
        <row r="3125">
          <cell r="B3125" t="str">
            <v>55_11</v>
          </cell>
        </row>
        <row r="3126">
          <cell r="B3126" t="str">
            <v>55_12</v>
          </cell>
        </row>
        <row r="3127">
          <cell r="B3127" t="str">
            <v>55_13</v>
          </cell>
        </row>
        <row r="3128">
          <cell r="B3128" t="str">
            <v>55_14</v>
          </cell>
        </row>
        <row r="3129">
          <cell r="B3129" t="str">
            <v>55_15</v>
          </cell>
        </row>
        <row r="3130">
          <cell r="B3130" t="str">
            <v>55_16</v>
          </cell>
        </row>
        <row r="3131">
          <cell r="B3131" t="str">
            <v>55_17</v>
          </cell>
        </row>
        <row r="3132">
          <cell r="B3132" t="str">
            <v>55_18</v>
          </cell>
        </row>
        <row r="3133">
          <cell r="B3133" t="str">
            <v>55_19</v>
          </cell>
        </row>
        <row r="3134">
          <cell r="B3134" t="str">
            <v>55_20</v>
          </cell>
        </row>
        <row r="3135">
          <cell r="B3135" t="str">
            <v>55_21</v>
          </cell>
        </row>
        <row r="3136">
          <cell r="B3136" t="str">
            <v>55_22</v>
          </cell>
        </row>
        <row r="3137">
          <cell r="B3137" t="str">
            <v>55_23</v>
          </cell>
        </row>
        <row r="3138">
          <cell r="B3138" t="str">
            <v>55_24</v>
          </cell>
        </row>
        <row r="3139">
          <cell r="B3139" t="str">
            <v>55_25</v>
          </cell>
        </row>
        <row r="3140">
          <cell r="B3140" t="str">
            <v>55_26</v>
          </cell>
        </row>
        <row r="3141">
          <cell r="B3141" t="str">
            <v>55_27</v>
          </cell>
        </row>
        <row r="3142">
          <cell r="B3142" t="str">
            <v>55_28</v>
          </cell>
        </row>
        <row r="3143">
          <cell r="B3143" t="str">
            <v>55_29</v>
          </cell>
        </row>
        <row r="3144">
          <cell r="B3144" t="str">
            <v>55_30</v>
          </cell>
        </row>
        <row r="3145">
          <cell r="B3145" t="str">
            <v>55_31</v>
          </cell>
        </row>
        <row r="3146">
          <cell r="B3146" t="str">
            <v>55_32</v>
          </cell>
        </row>
        <row r="3147">
          <cell r="B3147" t="str">
            <v>55_33</v>
          </cell>
        </row>
        <row r="3148">
          <cell r="B3148" t="str">
            <v>55_34</v>
          </cell>
        </row>
        <row r="3149">
          <cell r="B3149" t="str">
            <v>55_35</v>
          </cell>
        </row>
        <row r="3150">
          <cell r="B3150" t="str">
            <v>55_36</v>
          </cell>
        </row>
        <row r="3151">
          <cell r="B3151" t="str">
            <v>55_37</v>
          </cell>
        </row>
        <row r="3152">
          <cell r="B3152" t="str">
            <v>55_38</v>
          </cell>
        </row>
        <row r="3153">
          <cell r="B3153" t="str">
            <v>55_39</v>
          </cell>
        </row>
        <row r="3154">
          <cell r="B3154" t="str">
            <v>55_40</v>
          </cell>
        </row>
        <row r="3155">
          <cell r="B3155" t="str">
            <v>55_41</v>
          </cell>
        </row>
        <row r="3156">
          <cell r="B3156" t="str">
            <v>55_42</v>
          </cell>
        </row>
        <row r="3157">
          <cell r="B3157" t="str">
            <v>55_A</v>
          </cell>
        </row>
        <row r="3158">
          <cell r="B3158" t="str">
            <v>55_B</v>
          </cell>
        </row>
        <row r="3159">
          <cell r="B3159" t="str">
            <v>55_C</v>
          </cell>
        </row>
        <row r="3160">
          <cell r="B3160" t="str">
            <v>55_D</v>
          </cell>
        </row>
        <row r="3161">
          <cell r="B3161" t="str">
            <v>55_E</v>
          </cell>
        </row>
        <row r="3162">
          <cell r="B3162" t="str">
            <v>55_F</v>
          </cell>
        </row>
        <row r="3163">
          <cell r="B3163" t="str">
            <v>55_G</v>
          </cell>
        </row>
        <row r="3164">
          <cell r="B3164" t="str">
            <v>55_H</v>
          </cell>
        </row>
        <row r="3165">
          <cell r="B3165" t="str">
            <v>55_I</v>
          </cell>
        </row>
        <row r="3166">
          <cell r="B3166" t="str">
            <v>55_J</v>
          </cell>
        </row>
        <row r="3167">
          <cell r="B3167" t="str">
            <v>55_K</v>
          </cell>
        </row>
        <row r="3168">
          <cell r="B3168" t="str">
            <v>55_L</v>
          </cell>
        </row>
        <row r="3169">
          <cell r="B3169" t="str">
            <v>55_M</v>
          </cell>
        </row>
        <row r="3170">
          <cell r="B3170" t="str">
            <v>55_N</v>
          </cell>
        </row>
        <row r="3171">
          <cell r="B3171" t="str">
            <v>55_O</v>
          </cell>
        </row>
        <row r="3172">
          <cell r="B3172" t="str">
            <v>55_P</v>
          </cell>
        </row>
        <row r="3173">
          <cell r="B3173" t="str">
            <v>55_Q</v>
          </cell>
        </row>
        <row r="3174">
          <cell r="B3174" t="str">
            <v>55_R</v>
          </cell>
        </row>
        <row r="3175">
          <cell r="B3175" t="str">
            <v>56_00</v>
          </cell>
        </row>
        <row r="3176">
          <cell r="B3176" t="str">
            <v>56_01</v>
          </cell>
        </row>
        <row r="3177">
          <cell r="B3177" t="str">
            <v>56_02</v>
          </cell>
        </row>
        <row r="3178">
          <cell r="B3178" t="str">
            <v>56_03</v>
          </cell>
        </row>
        <row r="3179">
          <cell r="B3179" t="str">
            <v>56_04</v>
          </cell>
        </row>
        <row r="3180">
          <cell r="B3180" t="str">
            <v>56_05</v>
          </cell>
        </row>
        <row r="3181">
          <cell r="B3181" t="str">
            <v>56_06</v>
          </cell>
        </row>
        <row r="3182">
          <cell r="B3182" t="str">
            <v>56_07</v>
          </cell>
        </row>
        <row r="3183">
          <cell r="B3183" t="str">
            <v>56_08</v>
          </cell>
        </row>
        <row r="3184">
          <cell r="B3184" t="str">
            <v>56_09</v>
          </cell>
        </row>
        <row r="3185">
          <cell r="B3185" t="str">
            <v>56_10</v>
          </cell>
        </row>
        <row r="3186">
          <cell r="B3186" t="str">
            <v>56_11</v>
          </cell>
        </row>
        <row r="3187">
          <cell r="B3187" t="str">
            <v>56_12</v>
          </cell>
        </row>
        <row r="3188">
          <cell r="B3188" t="str">
            <v>56_13</v>
          </cell>
        </row>
        <row r="3189">
          <cell r="B3189" t="str">
            <v>56_14</v>
          </cell>
        </row>
        <row r="3190">
          <cell r="B3190" t="str">
            <v>56_15</v>
          </cell>
        </row>
        <row r="3191">
          <cell r="B3191" t="str">
            <v>56_16</v>
          </cell>
        </row>
        <row r="3192">
          <cell r="B3192" t="str">
            <v>56_17</v>
          </cell>
        </row>
        <row r="3193">
          <cell r="B3193" t="str">
            <v>56_18</v>
          </cell>
        </row>
        <row r="3194">
          <cell r="B3194" t="str">
            <v>56_19</v>
          </cell>
        </row>
        <row r="3195">
          <cell r="B3195" t="str">
            <v>56_20</v>
          </cell>
        </row>
        <row r="3196">
          <cell r="B3196" t="str">
            <v>56_21</v>
          </cell>
        </row>
        <row r="3197">
          <cell r="B3197" t="str">
            <v>56_22</v>
          </cell>
        </row>
        <row r="3198">
          <cell r="B3198" t="str">
            <v>56_23</v>
          </cell>
        </row>
        <row r="3199">
          <cell r="B3199" t="str">
            <v>56_24</v>
          </cell>
        </row>
        <row r="3200">
          <cell r="B3200" t="str">
            <v>56_25</v>
          </cell>
        </row>
        <row r="3201">
          <cell r="B3201" t="str">
            <v>56_26</v>
          </cell>
        </row>
        <row r="3202">
          <cell r="B3202" t="str">
            <v>56_27</v>
          </cell>
        </row>
        <row r="3203">
          <cell r="B3203" t="str">
            <v>56_28</v>
          </cell>
        </row>
        <row r="3204">
          <cell r="B3204" t="str">
            <v>56_29</v>
          </cell>
        </row>
        <row r="3205">
          <cell r="B3205" t="str">
            <v>56_30</v>
          </cell>
        </row>
        <row r="3206">
          <cell r="B3206" t="str">
            <v>56_31</v>
          </cell>
        </row>
        <row r="3207">
          <cell r="B3207" t="str">
            <v>56_32</v>
          </cell>
        </row>
        <row r="3208">
          <cell r="B3208" t="str">
            <v>56_33</v>
          </cell>
        </row>
        <row r="3209">
          <cell r="B3209" t="str">
            <v>56_34</v>
          </cell>
        </row>
        <row r="3210">
          <cell r="B3210" t="str">
            <v>56_35</v>
          </cell>
        </row>
        <row r="3211">
          <cell r="B3211" t="str">
            <v>56_36</v>
          </cell>
        </row>
        <row r="3212">
          <cell r="B3212" t="str">
            <v>56_37</v>
          </cell>
        </row>
        <row r="3213">
          <cell r="B3213" t="str">
            <v>56_38</v>
          </cell>
        </row>
        <row r="3214">
          <cell r="B3214" t="str">
            <v>56_39</v>
          </cell>
        </row>
        <row r="3215">
          <cell r="B3215" t="str">
            <v>56_40</v>
          </cell>
        </row>
        <row r="3216">
          <cell r="B3216" t="str">
            <v>56_41</v>
          </cell>
        </row>
        <row r="3217">
          <cell r="B3217" t="str">
            <v>56_42</v>
          </cell>
        </row>
        <row r="3218">
          <cell r="B3218" t="str">
            <v>56_A</v>
          </cell>
        </row>
        <row r="3219">
          <cell r="B3219" t="str">
            <v>56_B</v>
          </cell>
        </row>
        <row r="3220">
          <cell r="B3220" t="str">
            <v>56_C</v>
          </cell>
        </row>
        <row r="3221">
          <cell r="B3221" t="str">
            <v>56_D</v>
          </cell>
        </row>
        <row r="3222">
          <cell r="B3222" t="str">
            <v>56_E</v>
          </cell>
        </row>
        <row r="3223">
          <cell r="B3223" t="str">
            <v>56_F</v>
          </cell>
        </row>
        <row r="3224">
          <cell r="B3224" t="str">
            <v>56_G</v>
          </cell>
        </row>
        <row r="3225">
          <cell r="B3225" t="str">
            <v>56_H</v>
          </cell>
        </row>
        <row r="3226">
          <cell r="B3226" t="str">
            <v>56_I</v>
          </cell>
        </row>
        <row r="3227">
          <cell r="B3227" t="str">
            <v>56_J</v>
          </cell>
        </row>
        <row r="3228">
          <cell r="B3228" t="str">
            <v>56_K</v>
          </cell>
        </row>
        <row r="3229">
          <cell r="B3229" t="str">
            <v>56_L</v>
          </cell>
        </row>
        <row r="3230">
          <cell r="B3230" t="str">
            <v>56_M</v>
          </cell>
        </row>
        <row r="3231">
          <cell r="B3231" t="str">
            <v>56_N</v>
          </cell>
        </row>
        <row r="3232">
          <cell r="B3232" t="str">
            <v>56_O</v>
          </cell>
        </row>
        <row r="3233">
          <cell r="B3233" t="str">
            <v>56_P</v>
          </cell>
        </row>
        <row r="3234">
          <cell r="B3234" t="str">
            <v>56_Q</v>
          </cell>
        </row>
        <row r="3235">
          <cell r="B3235" t="str">
            <v>56_R</v>
          </cell>
        </row>
        <row r="3236">
          <cell r="B3236" t="str">
            <v>57_00</v>
          </cell>
        </row>
        <row r="3237">
          <cell r="B3237" t="str">
            <v>57_01</v>
          </cell>
        </row>
        <row r="3238">
          <cell r="B3238" t="str">
            <v>57_02</v>
          </cell>
        </row>
        <row r="3239">
          <cell r="B3239" t="str">
            <v>57_03</v>
          </cell>
        </row>
        <row r="3240">
          <cell r="B3240" t="str">
            <v>57_04</v>
          </cell>
        </row>
        <row r="3241">
          <cell r="B3241" t="str">
            <v>57_05</v>
          </cell>
        </row>
        <row r="3242">
          <cell r="B3242" t="str">
            <v>57_06</v>
          </cell>
        </row>
        <row r="3243">
          <cell r="B3243" t="str">
            <v>57_07</v>
          </cell>
        </row>
        <row r="3244">
          <cell r="B3244" t="str">
            <v>57_08</v>
          </cell>
        </row>
        <row r="3245">
          <cell r="B3245" t="str">
            <v>57_09</v>
          </cell>
        </row>
        <row r="3246">
          <cell r="B3246" t="str">
            <v>57_10</v>
          </cell>
        </row>
        <row r="3247">
          <cell r="B3247" t="str">
            <v>57_11</v>
          </cell>
        </row>
        <row r="3248">
          <cell r="B3248" t="str">
            <v>57_12</v>
          </cell>
        </row>
        <row r="3249">
          <cell r="B3249" t="str">
            <v>57_13</v>
          </cell>
        </row>
        <row r="3250">
          <cell r="B3250" t="str">
            <v>57_14</v>
          </cell>
        </row>
        <row r="3251">
          <cell r="B3251" t="str">
            <v>57_15</v>
          </cell>
        </row>
        <row r="3252">
          <cell r="B3252" t="str">
            <v>57_16</v>
          </cell>
        </row>
        <row r="3253">
          <cell r="B3253" t="str">
            <v>57_17</v>
          </cell>
        </row>
        <row r="3254">
          <cell r="B3254" t="str">
            <v>57_18</v>
          </cell>
        </row>
        <row r="3255">
          <cell r="B3255" t="str">
            <v>57_19</v>
          </cell>
        </row>
        <row r="3256">
          <cell r="B3256" t="str">
            <v>57_20</v>
          </cell>
        </row>
        <row r="3257">
          <cell r="B3257" t="str">
            <v>57_21</v>
          </cell>
        </row>
        <row r="3258">
          <cell r="B3258" t="str">
            <v>57_22</v>
          </cell>
        </row>
        <row r="3259">
          <cell r="B3259" t="str">
            <v>57_23</v>
          </cell>
        </row>
        <row r="3260">
          <cell r="B3260" t="str">
            <v>57_24</v>
          </cell>
        </row>
        <row r="3261">
          <cell r="B3261" t="str">
            <v>57_25</v>
          </cell>
        </row>
        <row r="3262">
          <cell r="B3262" t="str">
            <v>57_26</v>
          </cell>
        </row>
        <row r="3263">
          <cell r="B3263" t="str">
            <v>57_27</v>
          </cell>
        </row>
        <row r="3264">
          <cell r="B3264" t="str">
            <v>57_28</v>
          </cell>
        </row>
        <row r="3265">
          <cell r="B3265" t="str">
            <v>57_29</v>
          </cell>
        </row>
        <row r="3266">
          <cell r="B3266" t="str">
            <v>57_30</v>
          </cell>
        </row>
        <row r="3267">
          <cell r="B3267" t="str">
            <v>57_31</v>
          </cell>
        </row>
        <row r="3268">
          <cell r="B3268" t="str">
            <v>57_32</v>
          </cell>
        </row>
        <row r="3269">
          <cell r="B3269" t="str">
            <v>57_33</v>
          </cell>
        </row>
        <row r="3270">
          <cell r="B3270" t="str">
            <v>57_34</v>
          </cell>
        </row>
        <row r="3271">
          <cell r="B3271" t="str">
            <v>57_35</v>
          </cell>
        </row>
        <row r="3272">
          <cell r="B3272" t="str">
            <v>57_36</v>
          </cell>
        </row>
        <row r="3273">
          <cell r="B3273" t="str">
            <v>57_37</v>
          </cell>
        </row>
        <row r="3274">
          <cell r="B3274" t="str">
            <v>57_38</v>
          </cell>
        </row>
        <row r="3275">
          <cell r="B3275" t="str">
            <v>57_39</v>
          </cell>
        </row>
        <row r="3276">
          <cell r="B3276" t="str">
            <v>57_40</v>
          </cell>
        </row>
        <row r="3277">
          <cell r="B3277" t="str">
            <v>57_41</v>
          </cell>
        </row>
        <row r="3278">
          <cell r="B3278" t="str">
            <v>57_42</v>
          </cell>
        </row>
        <row r="3279">
          <cell r="B3279" t="str">
            <v>57_A</v>
          </cell>
        </row>
        <row r="3280">
          <cell r="B3280" t="str">
            <v>57_B</v>
          </cell>
        </row>
        <row r="3281">
          <cell r="B3281" t="str">
            <v>57_C</v>
          </cell>
        </row>
        <row r="3282">
          <cell r="B3282" t="str">
            <v>57_D</v>
          </cell>
        </row>
        <row r="3283">
          <cell r="B3283" t="str">
            <v>57_E</v>
          </cell>
        </row>
        <row r="3284">
          <cell r="B3284" t="str">
            <v>57_F</v>
          </cell>
        </row>
        <row r="3285">
          <cell r="B3285" t="str">
            <v>57_G</v>
          </cell>
        </row>
        <row r="3286">
          <cell r="B3286" t="str">
            <v>57_H</v>
          </cell>
        </row>
        <row r="3287">
          <cell r="B3287" t="str">
            <v>57_I</v>
          </cell>
        </row>
        <row r="3288">
          <cell r="B3288" t="str">
            <v>57_J</v>
          </cell>
        </row>
        <row r="3289">
          <cell r="B3289" t="str">
            <v>57_K</v>
          </cell>
        </row>
        <row r="3290">
          <cell r="B3290" t="str">
            <v>57_L</v>
          </cell>
        </row>
        <row r="3291">
          <cell r="B3291" t="str">
            <v>57_M</v>
          </cell>
        </row>
        <row r="3292">
          <cell r="B3292" t="str">
            <v>57_N</v>
          </cell>
        </row>
        <row r="3293">
          <cell r="B3293" t="str">
            <v>57_O</v>
          </cell>
        </row>
        <row r="3294">
          <cell r="B3294" t="str">
            <v>57_P</v>
          </cell>
        </row>
        <row r="3295">
          <cell r="B3295" t="str">
            <v>57_Q</v>
          </cell>
        </row>
        <row r="3296">
          <cell r="B3296" t="str">
            <v>57_R</v>
          </cell>
        </row>
        <row r="3297">
          <cell r="B3297" t="str">
            <v>6_00</v>
          </cell>
        </row>
        <row r="3298">
          <cell r="B3298" t="str">
            <v>6_01</v>
          </cell>
        </row>
        <row r="3299">
          <cell r="B3299" t="str">
            <v>6_02</v>
          </cell>
        </row>
        <row r="3300">
          <cell r="B3300" t="str">
            <v>6_03</v>
          </cell>
        </row>
        <row r="3301">
          <cell r="B3301" t="str">
            <v>6_04</v>
          </cell>
        </row>
        <row r="3302">
          <cell r="B3302" t="str">
            <v>6_05</v>
          </cell>
        </row>
        <row r="3303">
          <cell r="B3303" t="str">
            <v>6_06</v>
          </cell>
        </row>
        <row r="3304">
          <cell r="B3304" t="str">
            <v>6_07</v>
          </cell>
        </row>
        <row r="3305">
          <cell r="B3305" t="str">
            <v>6_08</v>
          </cell>
        </row>
        <row r="3306">
          <cell r="B3306" t="str">
            <v>6_09</v>
          </cell>
        </row>
        <row r="3307">
          <cell r="B3307" t="str">
            <v>6_10</v>
          </cell>
        </row>
        <row r="3308">
          <cell r="B3308" t="str">
            <v>6_11</v>
          </cell>
        </row>
        <row r="3309">
          <cell r="B3309" t="str">
            <v>6_12</v>
          </cell>
        </row>
        <row r="3310">
          <cell r="B3310" t="str">
            <v>6_13</v>
          </cell>
        </row>
        <row r="3311">
          <cell r="B3311" t="str">
            <v>6_14</v>
          </cell>
        </row>
        <row r="3312">
          <cell r="B3312" t="str">
            <v>6_15</v>
          </cell>
        </row>
        <row r="3313">
          <cell r="B3313" t="str">
            <v>6_16</v>
          </cell>
        </row>
        <row r="3314">
          <cell r="B3314" t="str">
            <v>6_17</v>
          </cell>
        </row>
        <row r="3315">
          <cell r="B3315" t="str">
            <v>6_18</v>
          </cell>
        </row>
        <row r="3316">
          <cell r="B3316" t="str">
            <v>6_19</v>
          </cell>
        </row>
        <row r="3317">
          <cell r="B3317" t="str">
            <v>6_20</v>
          </cell>
        </row>
        <row r="3318">
          <cell r="B3318" t="str">
            <v>6_21</v>
          </cell>
        </row>
        <row r="3319">
          <cell r="B3319" t="str">
            <v>6_22</v>
          </cell>
        </row>
        <row r="3320">
          <cell r="B3320" t="str">
            <v>6_23</v>
          </cell>
        </row>
        <row r="3321">
          <cell r="B3321" t="str">
            <v>6_24</v>
          </cell>
        </row>
        <row r="3322">
          <cell r="B3322" t="str">
            <v>6_25</v>
          </cell>
        </row>
        <row r="3323">
          <cell r="B3323" t="str">
            <v>6_26</v>
          </cell>
        </row>
        <row r="3324">
          <cell r="B3324" t="str">
            <v>6_27</v>
          </cell>
        </row>
        <row r="3325">
          <cell r="B3325" t="str">
            <v>6_28</v>
          </cell>
        </row>
        <row r="3326">
          <cell r="B3326" t="str">
            <v>6_29</v>
          </cell>
        </row>
        <row r="3327">
          <cell r="B3327" t="str">
            <v>6_30</v>
          </cell>
        </row>
        <row r="3328">
          <cell r="B3328" t="str">
            <v>6_31</v>
          </cell>
        </row>
        <row r="3329">
          <cell r="B3329" t="str">
            <v>6_32</v>
          </cell>
        </row>
        <row r="3330">
          <cell r="B3330" t="str">
            <v>6_33</v>
          </cell>
        </row>
        <row r="3331">
          <cell r="B3331" t="str">
            <v>6_34</v>
          </cell>
        </row>
        <row r="3332">
          <cell r="B3332" t="str">
            <v>6_35</v>
          </cell>
        </row>
        <row r="3333">
          <cell r="B3333" t="str">
            <v>6_36</v>
          </cell>
        </row>
        <row r="3334">
          <cell r="B3334" t="str">
            <v>6_37</v>
          </cell>
        </row>
        <row r="3335">
          <cell r="B3335" t="str">
            <v>6_38</v>
          </cell>
        </row>
        <row r="3336">
          <cell r="B3336" t="str">
            <v>6_39</v>
          </cell>
        </row>
        <row r="3337">
          <cell r="B3337" t="str">
            <v>6_40</v>
          </cell>
        </row>
        <row r="3338">
          <cell r="B3338" t="str">
            <v>6_41</v>
          </cell>
        </row>
        <row r="3339">
          <cell r="B3339" t="str">
            <v>6_42</v>
          </cell>
        </row>
        <row r="3340">
          <cell r="B3340" t="str">
            <v>6_A</v>
          </cell>
        </row>
        <row r="3341">
          <cell r="B3341" t="str">
            <v>6_B</v>
          </cell>
        </row>
        <row r="3342">
          <cell r="B3342" t="str">
            <v>6_C</v>
          </cell>
        </row>
        <row r="3343">
          <cell r="B3343" t="str">
            <v>6_D</v>
          </cell>
        </row>
        <row r="3344">
          <cell r="B3344" t="str">
            <v>6_E</v>
          </cell>
        </row>
        <row r="3345">
          <cell r="B3345" t="str">
            <v>6_F</v>
          </cell>
        </row>
        <row r="3346">
          <cell r="B3346" t="str">
            <v>6_G</v>
          </cell>
        </row>
        <row r="3347">
          <cell r="B3347" t="str">
            <v>6_H</v>
          </cell>
        </row>
        <row r="3348">
          <cell r="B3348" t="str">
            <v>6_I</v>
          </cell>
        </row>
        <row r="3349">
          <cell r="B3349" t="str">
            <v>6_J</v>
          </cell>
        </row>
        <row r="3350">
          <cell r="B3350" t="str">
            <v>6_K</v>
          </cell>
        </row>
        <row r="3351">
          <cell r="B3351" t="str">
            <v>6_L</v>
          </cell>
        </row>
        <row r="3352">
          <cell r="B3352" t="str">
            <v>6_M</v>
          </cell>
        </row>
        <row r="3353">
          <cell r="B3353" t="str">
            <v>6_N</v>
          </cell>
        </row>
        <row r="3354">
          <cell r="B3354" t="str">
            <v>6_O</v>
          </cell>
        </row>
        <row r="3355">
          <cell r="B3355" t="str">
            <v>6_P</v>
          </cell>
        </row>
        <row r="3356">
          <cell r="B3356" t="str">
            <v>6_Q</v>
          </cell>
        </row>
        <row r="3357">
          <cell r="B3357" t="str">
            <v>6_R</v>
          </cell>
        </row>
        <row r="3358">
          <cell r="B3358" t="str">
            <v>7_00</v>
          </cell>
        </row>
        <row r="3359">
          <cell r="B3359" t="str">
            <v>7_01</v>
          </cell>
        </row>
        <row r="3360">
          <cell r="B3360" t="str">
            <v>7_02</v>
          </cell>
        </row>
        <row r="3361">
          <cell r="B3361" t="str">
            <v>7_03</v>
          </cell>
        </row>
        <row r="3362">
          <cell r="B3362" t="str">
            <v>7_04</v>
          </cell>
        </row>
        <row r="3363">
          <cell r="B3363" t="str">
            <v>7_05</v>
          </cell>
        </row>
        <row r="3364">
          <cell r="B3364" t="str">
            <v>7_06</v>
          </cell>
        </row>
        <row r="3365">
          <cell r="B3365" t="str">
            <v>7_07</v>
          </cell>
        </row>
        <row r="3366">
          <cell r="B3366" t="str">
            <v>7_08</v>
          </cell>
        </row>
        <row r="3367">
          <cell r="B3367" t="str">
            <v>7_09</v>
          </cell>
        </row>
        <row r="3368">
          <cell r="B3368" t="str">
            <v>7_10</v>
          </cell>
        </row>
        <row r="3369">
          <cell r="B3369" t="str">
            <v>7_11</v>
          </cell>
        </row>
        <row r="3370">
          <cell r="B3370" t="str">
            <v>7_12</v>
          </cell>
        </row>
        <row r="3371">
          <cell r="B3371" t="str">
            <v>7_13</v>
          </cell>
        </row>
        <row r="3372">
          <cell r="B3372" t="str">
            <v>7_14</v>
          </cell>
        </row>
        <row r="3373">
          <cell r="B3373" t="str">
            <v>7_15</v>
          </cell>
        </row>
        <row r="3374">
          <cell r="B3374" t="str">
            <v>7_16</v>
          </cell>
        </row>
        <row r="3375">
          <cell r="B3375" t="str">
            <v>7_17</v>
          </cell>
        </row>
        <row r="3376">
          <cell r="B3376" t="str">
            <v>7_18</v>
          </cell>
        </row>
        <row r="3377">
          <cell r="B3377" t="str">
            <v>7_19</v>
          </cell>
        </row>
        <row r="3378">
          <cell r="B3378" t="str">
            <v>7_20</v>
          </cell>
        </row>
        <row r="3379">
          <cell r="B3379" t="str">
            <v>7_21</v>
          </cell>
        </row>
        <row r="3380">
          <cell r="B3380" t="str">
            <v>7_22</v>
          </cell>
        </row>
        <row r="3381">
          <cell r="B3381" t="str">
            <v>7_23</v>
          </cell>
        </row>
        <row r="3382">
          <cell r="B3382" t="str">
            <v>7_24</v>
          </cell>
        </row>
        <row r="3383">
          <cell r="B3383" t="str">
            <v>7_25</v>
          </cell>
        </row>
        <row r="3384">
          <cell r="B3384" t="str">
            <v>7_26</v>
          </cell>
        </row>
        <row r="3385">
          <cell r="B3385" t="str">
            <v>7_27</v>
          </cell>
        </row>
        <row r="3386">
          <cell r="B3386" t="str">
            <v>7_28</v>
          </cell>
        </row>
        <row r="3387">
          <cell r="B3387" t="str">
            <v>7_29</v>
          </cell>
        </row>
        <row r="3388">
          <cell r="B3388" t="str">
            <v>7_30</v>
          </cell>
        </row>
        <row r="3389">
          <cell r="B3389" t="str">
            <v>7_31</v>
          </cell>
        </row>
        <row r="3390">
          <cell r="B3390" t="str">
            <v>7_32</v>
          </cell>
        </row>
        <row r="3391">
          <cell r="B3391" t="str">
            <v>7_33</v>
          </cell>
        </row>
        <row r="3392">
          <cell r="B3392" t="str">
            <v>7_34</v>
          </cell>
        </row>
        <row r="3393">
          <cell r="B3393" t="str">
            <v>7_35</v>
          </cell>
        </row>
        <row r="3394">
          <cell r="B3394" t="str">
            <v>7_36</v>
          </cell>
        </row>
        <row r="3395">
          <cell r="B3395" t="str">
            <v>7_37</v>
          </cell>
        </row>
        <row r="3396">
          <cell r="B3396" t="str">
            <v>7_38</v>
          </cell>
        </row>
        <row r="3397">
          <cell r="B3397" t="str">
            <v>7_39</v>
          </cell>
        </row>
        <row r="3398">
          <cell r="B3398" t="str">
            <v>7_40</v>
          </cell>
        </row>
        <row r="3399">
          <cell r="B3399" t="str">
            <v>7_41</v>
          </cell>
        </row>
        <row r="3400">
          <cell r="B3400" t="str">
            <v>7_42</v>
          </cell>
        </row>
        <row r="3401">
          <cell r="B3401" t="str">
            <v>7_A</v>
          </cell>
        </row>
        <row r="3402">
          <cell r="B3402" t="str">
            <v>7_B</v>
          </cell>
        </row>
        <row r="3403">
          <cell r="B3403" t="str">
            <v>7_C</v>
          </cell>
        </row>
        <row r="3404">
          <cell r="B3404" t="str">
            <v>7_D</v>
          </cell>
        </row>
        <row r="3405">
          <cell r="B3405" t="str">
            <v>7_E</v>
          </cell>
        </row>
        <row r="3406">
          <cell r="B3406" t="str">
            <v>7_F</v>
          </cell>
        </row>
        <row r="3407">
          <cell r="B3407" t="str">
            <v>7_G</v>
          </cell>
        </row>
        <row r="3408">
          <cell r="B3408" t="str">
            <v>7_H</v>
          </cell>
        </row>
        <row r="3409">
          <cell r="B3409" t="str">
            <v>7_I</v>
          </cell>
        </row>
        <row r="3410">
          <cell r="B3410" t="str">
            <v>7_J</v>
          </cell>
        </row>
        <row r="3411">
          <cell r="B3411" t="str">
            <v>7_K</v>
          </cell>
        </row>
        <row r="3412">
          <cell r="B3412" t="str">
            <v>7_L</v>
          </cell>
        </row>
        <row r="3413">
          <cell r="B3413" t="str">
            <v>7_M</v>
          </cell>
        </row>
        <row r="3414">
          <cell r="B3414" t="str">
            <v>7_N</v>
          </cell>
        </row>
        <row r="3415">
          <cell r="B3415" t="str">
            <v>7_O</v>
          </cell>
        </row>
        <row r="3416">
          <cell r="B3416" t="str">
            <v>7_P</v>
          </cell>
        </row>
        <row r="3417">
          <cell r="B3417" t="str">
            <v>7_Q</v>
          </cell>
        </row>
        <row r="3418">
          <cell r="B3418" t="str">
            <v>7_R</v>
          </cell>
        </row>
        <row r="3419">
          <cell r="B3419" t="str">
            <v>8_00</v>
          </cell>
        </row>
        <row r="3420">
          <cell r="B3420" t="str">
            <v>8_01</v>
          </cell>
        </row>
        <row r="3421">
          <cell r="B3421" t="str">
            <v>8_02</v>
          </cell>
        </row>
        <row r="3422">
          <cell r="B3422" t="str">
            <v>8_03</v>
          </cell>
        </row>
        <row r="3423">
          <cell r="B3423" t="str">
            <v>8_04</v>
          </cell>
        </row>
        <row r="3424">
          <cell r="B3424" t="str">
            <v>8_05</v>
          </cell>
        </row>
        <row r="3425">
          <cell r="B3425" t="str">
            <v>8_06</v>
          </cell>
        </row>
        <row r="3426">
          <cell r="B3426" t="str">
            <v>8_07</v>
          </cell>
        </row>
        <row r="3427">
          <cell r="B3427" t="str">
            <v>8_08</v>
          </cell>
        </row>
        <row r="3428">
          <cell r="B3428" t="str">
            <v>8_09</v>
          </cell>
        </row>
        <row r="3429">
          <cell r="B3429" t="str">
            <v>8_10</v>
          </cell>
        </row>
        <row r="3430">
          <cell r="B3430" t="str">
            <v>8_11</v>
          </cell>
        </row>
        <row r="3431">
          <cell r="B3431" t="str">
            <v>8_12</v>
          </cell>
        </row>
        <row r="3432">
          <cell r="B3432" t="str">
            <v>8_13</v>
          </cell>
        </row>
        <row r="3433">
          <cell r="B3433" t="str">
            <v>8_14</v>
          </cell>
        </row>
        <row r="3434">
          <cell r="B3434" t="str">
            <v>8_15</v>
          </cell>
        </row>
        <row r="3435">
          <cell r="B3435" t="str">
            <v>8_16</v>
          </cell>
        </row>
        <row r="3436">
          <cell r="B3436" t="str">
            <v>8_17</v>
          </cell>
        </row>
        <row r="3437">
          <cell r="B3437" t="str">
            <v>8_18</v>
          </cell>
        </row>
        <row r="3438">
          <cell r="B3438" t="str">
            <v>8_19</v>
          </cell>
        </row>
        <row r="3439">
          <cell r="B3439" t="str">
            <v>8_20</v>
          </cell>
        </row>
        <row r="3440">
          <cell r="B3440" t="str">
            <v>8_21</v>
          </cell>
        </row>
        <row r="3441">
          <cell r="B3441" t="str">
            <v>8_22</v>
          </cell>
        </row>
        <row r="3442">
          <cell r="B3442" t="str">
            <v>8_23</v>
          </cell>
        </row>
        <row r="3443">
          <cell r="B3443" t="str">
            <v>8_24</v>
          </cell>
        </row>
        <row r="3444">
          <cell r="B3444" t="str">
            <v>8_25</v>
          </cell>
        </row>
        <row r="3445">
          <cell r="B3445" t="str">
            <v>8_26</v>
          </cell>
        </row>
        <row r="3446">
          <cell r="B3446" t="str">
            <v>8_27</v>
          </cell>
        </row>
        <row r="3447">
          <cell r="B3447" t="str">
            <v>8_28</v>
          </cell>
        </row>
        <row r="3448">
          <cell r="B3448" t="str">
            <v>8_29</v>
          </cell>
        </row>
        <row r="3449">
          <cell r="B3449" t="str">
            <v>8_30</v>
          </cell>
        </row>
        <row r="3450">
          <cell r="B3450" t="str">
            <v>8_31</v>
          </cell>
        </row>
        <row r="3451">
          <cell r="B3451" t="str">
            <v>8_32</v>
          </cell>
        </row>
        <row r="3452">
          <cell r="B3452" t="str">
            <v>8_33</v>
          </cell>
        </row>
        <row r="3453">
          <cell r="B3453" t="str">
            <v>8_34</v>
          </cell>
        </row>
        <row r="3454">
          <cell r="B3454" t="str">
            <v>8_35</v>
          </cell>
        </row>
        <row r="3455">
          <cell r="B3455" t="str">
            <v>8_36</v>
          </cell>
        </row>
        <row r="3456">
          <cell r="B3456" t="str">
            <v>8_37</v>
          </cell>
        </row>
        <row r="3457">
          <cell r="B3457" t="str">
            <v>8_38</v>
          </cell>
        </row>
        <row r="3458">
          <cell r="B3458" t="str">
            <v>8_39</v>
          </cell>
        </row>
        <row r="3459">
          <cell r="B3459" t="str">
            <v>8_40</v>
          </cell>
        </row>
        <row r="3460">
          <cell r="B3460" t="str">
            <v>8_41</v>
          </cell>
        </row>
        <row r="3461">
          <cell r="B3461" t="str">
            <v>8_42</v>
          </cell>
        </row>
        <row r="3462">
          <cell r="B3462" t="str">
            <v>8_A</v>
          </cell>
        </row>
        <row r="3463">
          <cell r="B3463" t="str">
            <v>8_B</v>
          </cell>
        </row>
        <row r="3464">
          <cell r="B3464" t="str">
            <v>8_C</v>
          </cell>
        </row>
        <row r="3465">
          <cell r="B3465" t="str">
            <v>8_D</v>
          </cell>
        </row>
        <row r="3466">
          <cell r="B3466" t="str">
            <v>8_E</v>
          </cell>
        </row>
        <row r="3467">
          <cell r="B3467" t="str">
            <v>8_F</v>
          </cell>
        </row>
        <row r="3468">
          <cell r="B3468" t="str">
            <v>8_G</v>
          </cell>
        </row>
        <row r="3469">
          <cell r="B3469" t="str">
            <v>8_H</v>
          </cell>
        </row>
        <row r="3470">
          <cell r="B3470" t="str">
            <v>8_I</v>
          </cell>
        </row>
        <row r="3471">
          <cell r="B3471" t="str">
            <v>8_J</v>
          </cell>
        </row>
        <row r="3472">
          <cell r="B3472" t="str">
            <v>8_K</v>
          </cell>
        </row>
        <row r="3473">
          <cell r="B3473" t="str">
            <v>8_L</v>
          </cell>
        </row>
        <row r="3474">
          <cell r="B3474" t="str">
            <v>8_M</v>
          </cell>
        </row>
        <row r="3475">
          <cell r="B3475" t="str">
            <v>8_N</v>
          </cell>
        </row>
        <row r="3476">
          <cell r="B3476" t="str">
            <v>8_O</v>
          </cell>
        </row>
        <row r="3477">
          <cell r="B3477" t="str">
            <v>8_P</v>
          </cell>
        </row>
        <row r="3478">
          <cell r="B3478" t="str">
            <v>8_Q</v>
          </cell>
        </row>
        <row r="3479">
          <cell r="B3479" t="str">
            <v>8_R</v>
          </cell>
        </row>
        <row r="3480">
          <cell r="B3480" t="str">
            <v>9_00</v>
          </cell>
        </row>
        <row r="3481">
          <cell r="B3481" t="str">
            <v>9_01</v>
          </cell>
        </row>
        <row r="3482">
          <cell r="B3482" t="str">
            <v>9_02</v>
          </cell>
        </row>
        <row r="3483">
          <cell r="B3483" t="str">
            <v>9_03</v>
          </cell>
        </row>
        <row r="3484">
          <cell r="B3484" t="str">
            <v>9_04</v>
          </cell>
        </row>
        <row r="3485">
          <cell r="B3485" t="str">
            <v>9_05</v>
          </cell>
        </row>
        <row r="3486">
          <cell r="B3486" t="str">
            <v>9_06</v>
          </cell>
        </row>
        <row r="3487">
          <cell r="B3487" t="str">
            <v>9_07</v>
          </cell>
        </row>
        <row r="3488">
          <cell r="B3488" t="str">
            <v>9_08</v>
          </cell>
        </row>
        <row r="3489">
          <cell r="B3489" t="str">
            <v>9_09</v>
          </cell>
        </row>
        <row r="3490">
          <cell r="B3490" t="str">
            <v>9_10</v>
          </cell>
        </row>
        <row r="3491">
          <cell r="B3491" t="str">
            <v>9_11</v>
          </cell>
        </row>
        <row r="3492">
          <cell r="B3492" t="str">
            <v>9_12</v>
          </cell>
        </row>
        <row r="3493">
          <cell r="B3493" t="str">
            <v>9_13</v>
          </cell>
        </row>
        <row r="3494">
          <cell r="B3494" t="str">
            <v>9_14</v>
          </cell>
        </row>
        <row r="3495">
          <cell r="B3495" t="str">
            <v>9_15</v>
          </cell>
        </row>
        <row r="3496">
          <cell r="B3496" t="str">
            <v>9_16</v>
          </cell>
        </row>
        <row r="3497">
          <cell r="B3497" t="str">
            <v>9_17</v>
          </cell>
        </row>
        <row r="3498">
          <cell r="B3498" t="str">
            <v>9_18</v>
          </cell>
        </row>
        <row r="3499">
          <cell r="B3499" t="str">
            <v>9_19</v>
          </cell>
        </row>
        <row r="3500">
          <cell r="B3500" t="str">
            <v>9_20</v>
          </cell>
        </row>
        <row r="3501">
          <cell r="B3501" t="str">
            <v>9_21</v>
          </cell>
        </row>
        <row r="3502">
          <cell r="B3502" t="str">
            <v>9_22</v>
          </cell>
        </row>
        <row r="3503">
          <cell r="B3503" t="str">
            <v>9_23</v>
          </cell>
        </row>
        <row r="3504">
          <cell r="B3504" t="str">
            <v>9_24</v>
          </cell>
        </row>
        <row r="3505">
          <cell r="B3505" t="str">
            <v>9_25</v>
          </cell>
        </row>
        <row r="3506">
          <cell r="B3506" t="str">
            <v>9_26</v>
          </cell>
        </row>
        <row r="3507">
          <cell r="B3507" t="str">
            <v>9_27</v>
          </cell>
        </row>
        <row r="3508">
          <cell r="B3508" t="str">
            <v>9_28</v>
          </cell>
        </row>
        <row r="3509">
          <cell r="B3509" t="str">
            <v>9_29</v>
          </cell>
        </row>
        <row r="3510">
          <cell r="B3510" t="str">
            <v>9_30</v>
          </cell>
        </row>
        <row r="3511">
          <cell r="B3511" t="str">
            <v>9_31</v>
          </cell>
        </row>
        <row r="3512">
          <cell r="B3512" t="str">
            <v>9_32</v>
          </cell>
        </row>
        <row r="3513">
          <cell r="B3513" t="str">
            <v>9_33</v>
          </cell>
        </row>
        <row r="3514">
          <cell r="B3514" t="str">
            <v>9_34</v>
          </cell>
        </row>
        <row r="3515">
          <cell r="B3515" t="str">
            <v>9_35</v>
          </cell>
        </row>
        <row r="3516">
          <cell r="B3516" t="str">
            <v>9_36</v>
          </cell>
        </row>
        <row r="3517">
          <cell r="B3517" t="str">
            <v>9_37</v>
          </cell>
        </row>
        <row r="3518">
          <cell r="B3518" t="str">
            <v>9_38</v>
          </cell>
        </row>
        <row r="3519">
          <cell r="B3519" t="str">
            <v>9_39</v>
          </cell>
        </row>
        <row r="3520">
          <cell r="B3520" t="str">
            <v>9_40</v>
          </cell>
        </row>
        <row r="3521">
          <cell r="B3521" t="str">
            <v>9_41</v>
          </cell>
        </row>
        <row r="3522">
          <cell r="B3522" t="str">
            <v>9_42</v>
          </cell>
        </row>
        <row r="3523">
          <cell r="B3523" t="str">
            <v>9_A</v>
          </cell>
        </row>
        <row r="3524">
          <cell r="B3524" t="str">
            <v>9_B</v>
          </cell>
        </row>
        <row r="3525">
          <cell r="B3525" t="str">
            <v>9_C</v>
          </cell>
        </row>
        <row r="3526">
          <cell r="B3526" t="str">
            <v>9_D</v>
          </cell>
        </row>
        <row r="3527">
          <cell r="B3527" t="str">
            <v>9_E</v>
          </cell>
        </row>
        <row r="3528">
          <cell r="B3528" t="str">
            <v>9_F</v>
          </cell>
        </row>
        <row r="3529">
          <cell r="B3529" t="str">
            <v>9_G</v>
          </cell>
        </row>
        <row r="3530">
          <cell r="B3530" t="str">
            <v>9_H</v>
          </cell>
        </row>
        <row r="3531">
          <cell r="B3531" t="str">
            <v>9_I</v>
          </cell>
        </row>
        <row r="3532">
          <cell r="B3532" t="str">
            <v>9_J</v>
          </cell>
        </row>
        <row r="3533">
          <cell r="B3533" t="str">
            <v>9_K</v>
          </cell>
        </row>
        <row r="3534">
          <cell r="B3534" t="str">
            <v>9_L</v>
          </cell>
        </row>
        <row r="3535">
          <cell r="B3535" t="str">
            <v>9_M</v>
          </cell>
        </row>
        <row r="3536">
          <cell r="B3536" t="str">
            <v>9_N</v>
          </cell>
        </row>
        <row r="3537">
          <cell r="B3537" t="str">
            <v>9_O</v>
          </cell>
        </row>
        <row r="3538">
          <cell r="B3538" t="str">
            <v>9_P</v>
          </cell>
        </row>
        <row r="3539">
          <cell r="B3539" t="str">
            <v>9_Q</v>
          </cell>
        </row>
        <row r="3540">
          <cell r="B3540" t="str">
            <v>9_R</v>
          </cell>
        </row>
        <row r="3541">
          <cell r="B3541" t="str">
            <v>A_0</v>
          </cell>
        </row>
        <row r="3542">
          <cell r="B3542" t="str">
            <v>A_01</v>
          </cell>
        </row>
        <row r="3543">
          <cell r="B3543" t="str">
            <v>A_02</v>
          </cell>
        </row>
        <row r="3544">
          <cell r="B3544" t="str">
            <v>A_03</v>
          </cell>
        </row>
        <row r="3545">
          <cell r="B3545" t="str">
            <v>A_04</v>
          </cell>
        </row>
        <row r="3546">
          <cell r="B3546" t="str">
            <v>A_05</v>
          </cell>
        </row>
        <row r="3547">
          <cell r="B3547" t="str">
            <v>A_06</v>
          </cell>
        </row>
        <row r="3548">
          <cell r="B3548" t="str">
            <v>A_07</v>
          </cell>
        </row>
        <row r="3549">
          <cell r="B3549" t="str">
            <v>A_08</v>
          </cell>
        </row>
        <row r="3550">
          <cell r="B3550" t="str">
            <v>A_09</v>
          </cell>
        </row>
        <row r="3551">
          <cell r="B3551" t="str">
            <v>A_10</v>
          </cell>
        </row>
        <row r="3552">
          <cell r="B3552" t="str">
            <v>A_11</v>
          </cell>
        </row>
        <row r="3553">
          <cell r="B3553" t="str">
            <v>A_12</v>
          </cell>
        </row>
        <row r="3554">
          <cell r="B3554" t="str">
            <v>A_13</v>
          </cell>
        </row>
        <row r="3555">
          <cell r="B3555" t="str">
            <v>A_14</v>
          </cell>
        </row>
        <row r="3556">
          <cell r="B3556" t="str">
            <v>A_15</v>
          </cell>
        </row>
        <row r="3557">
          <cell r="B3557" t="str">
            <v>A_16</v>
          </cell>
        </row>
        <row r="3558">
          <cell r="B3558" t="str">
            <v>A_17</v>
          </cell>
        </row>
        <row r="3559">
          <cell r="B3559" t="str">
            <v>A_18</v>
          </cell>
        </row>
        <row r="3560">
          <cell r="B3560" t="str">
            <v>A_19</v>
          </cell>
        </row>
        <row r="3561">
          <cell r="B3561" t="str">
            <v>A_20</v>
          </cell>
        </row>
        <row r="3562">
          <cell r="B3562" t="str">
            <v>A_21</v>
          </cell>
        </row>
        <row r="3563">
          <cell r="B3563" t="str">
            <v>A_22</v>
          </cell>
        </row>
        <row r="3564">
          <cell r="B3564" t="str">
            <v>A_23</v>
          </cell>
        </row>
        <row r="3565">
          <cell r="B3565" t="str">
            <v>A_24</v>
          </cell>
        </row>
        <row r="3566">
          <cell r="B3566" t="str">
            <v>A_25</v>
          </cell>
        </row>
        <row r="3567">
          <cell r="B3567" t="str">
            <v>A_26</v>
          </cell>
        </row>
        <row r="3568">
          <cell r="B3568" t="str">
            <v>A_27</v>
          </cell>
        </row>
        <row r="3569">
          <cell r="B3569" t="str">
            <v>A_28</v>
          </cell>
        </row>
        <row r="3570">
          <cell r="B3570" t="str">
            <v>A_29</v>
          </cell>
        </row>
        <row r="3571">
          <cell r="B3571" t="str">
            <v>A_30</v>
          </cell>
        </row>
        <row r="3572">
          <cell r="B3572" t="str">
            <v>A_31</v>
          </cell>
        </row>
        <row r="3573">
          <cell r="B3573" t="str">
            <v>A_32</v>
          </cell>
        </row>
        <row r="3574">
          <cell r="B3574" t="str">
            <v>A_33</v>
          </cell>
        </row>
        <row r="3575">
          <cell r="B3575" t="str">
            <v>A_34</v>
          </cell>
        </row>
        <row r="3576">
          <cell r="B3576" t="str">
            <v>A_35</v>
          </cell>
        </row>
        <row r="3577">
          <cell r="B3577" t="str">
            <v>A_36</v>
          </cell>
        </row>
        <row r="3578">
          <cell r="B3578" t="str">
            <v>A_37</v>
          </cell>
        </row>
        <row r="3579">
          <cell r="B3579" t="str">
            <v>A_38</v>
          </cell>
        </row>
        <row r="3580">
          <cell r="B3580" t="str">
            <v>A_39</v>
          </cell>
        </row>
        <row r="3581">
          <cell r="B3581" t="str">
            <v>A_40</v>
          </cell>
        </row>
        <row r="3582">
          <cell r="B3582" t="str">
            <v>A_41</v>
          </cell>
        </row>
        <row r="3583">
          <cell r="B3583" t="str">
            <v>A_42</v>
          </cell>
        </row>
        <row r="3584">
          <cell r="B3584" t="str">
            <v>A_A</v>
          </cell>
        </row>
        <row r="3585">
          <cell r="B3585" t="str">
            <v>A_B</v>
          </cell>
        </row>
        <row r="3586">
          <cell r="B3586" t="str">
            <v>A_C</v>
          </cell>
        </row>
        <row r="3587">
          <cell r="B3587" t="str">
            <v>A_D</v>
          </cell>
        </row>
        <row r="3588">
          <cell r="B3588" t="str">
            <v>A_E</v>
          </cell>
        </row>
        <row r="3589">
          <cell r="B3589" t="str">
            <v>A_F</v>
          </cell>
        </row>
        <row r="3590">
          <cell r="B3590" t="str">
            <v>A_G</v>
          </cell>
        </row>
        <row r="3591">
          <cell r="B3591" t="str">
            <v>A_H</v>
          </cell>
        </row>
        <row r="3592">
          <cell r="B3592" t="str">
            <v>A_I</v>
          </cell>
        </row>
        <row r="3593">
          <cell r="B3593" t="str">
            <v>A_J</v>
          </cell>
        </row>
        <row r="3594">
          <cell r="B3594" t="str">
            <v>A_K</v>
          </cell>
        </row>
        <row r="3595">
          <cell r="B3595" t="str">
            <v>A_L</v>
          </cell>
        </row>
        <row r="3596">
          <cell r="B3596" t="str">
            <v>A_M</v>
          </cell>
        </row>
        <row r="3597">
          <cell r="B3597" t="str">
            <v>A_N</v>
          </cell>
        </row>
        <row r="3598">
          <cell r="B3598" t="str">
            <v>A_O</v>
          </cell>
        </row>
        <row r="3599">
          <cell r="B3599" t="str">
            <v>A_P</v>
          </cell>
        </row>
        <row r="3600">
          <cell r="B3600" t="str">
            <v>A_Q</v>
          </cell>
        </row>
        <row r="3601">
          <cell r="B3601" t="str">
            <v>A_R</v>
          </cell>
        </row>
        <row r="3602">
          <cell r="B3602" t="str">
            <v>B_0</v>
          </cell>
        </row>
        <row r="3603">
          <cell r="B3603" t="str">
            <v>B_01</v>
          </cell>
        </row>
        <row r="3604">
          <cell r="B3604" t="str">
            <v>B_02</v>
          </cell>
        </row>
        <row r="3605">
          <cell r="B3605" t="str">
            <v>B_03</v>
          </cell>
        </row>
        <row r="3606">
          <cell r="B3606" t="str">
            <v>B_04</v>
          </cell>
        </row>
        <row r="3607">
          <cell r="B3607" t="str">
            <v>B_05</v>
          </cell>
        </row>
        <row r="3608">
          <cell r="B3608" t="str">
            <v>B_06</v>
          </cell>
        </row>
        <row r="3609">
          <cell r="B3609" t="str">
            <v>B_07</v>
          </cell>
        </row>
        <row r="3610">
          <cell r="B3610" t="str">
            <v>B_08</v>
          </cell>
        </row>
        <row r="3611">
          <cell r="B3611" t="str">
            <v>B_09</v>
          </cell>
        </row>
        <row r="3612">
          <cell r="B3612" t="str">
            <v>B_10</v>
          </cell>
        </row>
        <row r="3613">
          <cell r="B3613" t="str">
            <v>B_11</v>
          </cell>
        </row>
        <row r="3614">
          <cell r="B3614" t="str">
            <v>B_12</v>
          </cell>
        </row>
        <row r="3615">
          <cell r="B3615" t="str">
            <v>B_13</v>
          </cell>
        </row>
        <row r="3616">
          <cell r="B3616" t="str">
            <v>B_14</v>
          </cell>
        </row>
        <row r="3617">
          <cell r="B3617" t="str">
            <v>B_15</v>
          </cell>
        </row>
        <row r="3618">
          <cell r="B3618" t="str">
            <v>B_16</v>
          </cell>
        </row>
        <row r="3619">
          <cell r="B3619" t="str">
            <v>B_17</v>
          </cell>
        </row>
        <row r="3620">
          <cell r="B3620" t="str">
            <v>B_18</v>
          </cell>
        </row>
        <row r="3621">
          <cell r="B3621" t="str">
            <v>B_19</v>
          </cell>
        </row>
        <row r="3622">
          <cell r="B3622" t="str">
            <v>B_20</v>
          </cell>
        </row>
        <row r="3623">
          <cell r="B3623" t="str">
            <v>B_21</v>
          </cell>
        </row>
        <row r="3624">
          <cell r="B3624" t="str">
            <v>B_22</v>
          </cell>
        </row>
        <row r="3625">
          <cell r="B3625" t="str">
            <v>B_23</v>
          </cell>
        </row>
        <row r="3626">
          <cell r="B3626" t="str">
            <v>B_24</v>
          </cell>
        </row>
        <row r="3627">
          <cell r="B3627" t="str">
            <v>B_25</v>
          </cell>
        </row>
        <row r="3628">
          <cell r="B3628" t="str">
            <v>B_26</v>
          </cell>
        </row>
        <row r="3629">
          <cell r="B3629" t="str">
            <v>B_27</v>
          </cell>
        </row>
        <row r="3630">
          <cell r="B3630" t="str">
            <v>B_28</v>
          </cell>
        </row>
        <row r="3631">
          <cell r="B3631" t="str">
            <v>B_29</v>
          </cell>
        </row>
        <row r="3632">
          <cell r="B3632" t="str">
            <v>B_30</v>
          </cell>
        </row>
        <row r="3633">
          <cell r="B3633" t="str">
            <v>B_31</v>
          </cell>
        </row>
        <row r="3634">
          <cell r="B3634" t="str">
            <v>B_32</v>
          </cell>
        </row>
        <row r="3635">
          <cell r="B3635" t="str">
            <v>B_33</v>
          </cell>
        </row>
        <row r="3636">
          <cell r="B3636" t="str">
            <v>B_34</v>
          </cell>
        </row>
        <row r="3637">
          <cell r="B3637" t="str">
            <v>B_35</v>
          </cell>
        </row>
        <row r="3638">
          <cell r="B3638" t="str">
            <v>B_36</v>
          </cell>
        </row>
        <row r="3639">
          <cell r="B3639" t="str">
            <v>B_37</v>
          </cell>
        </row>
        <row r="3640">
          <cell r="B3640" t="str">
            <v>B_38</v>
          </cell>
        </row>
        <row r="3641">
          <cell r="B3641" t="str">
            <v>B_39</v>
          </cell>
        </row>
        <row r="3642">
          <cell r="B3642" t="str">
            <v>B_40</v>
          </cell>
        </row>
        <row r="3643">
          <cell r="B3643" t="str">
            <v>B_41</v>
          </cell>
        </row>
        <row r="3644">
          <cell r="B3644" t="str">
            <v>B_42</v>
          </cell>
        </row>
        <row r="3645">
          <cell r="B3645" t="str">
            <v>B_A</v>
          </cell>
        </row>
        <row r="3646">
          <cell r="B3646" t="str">
            <v>B_B</v>
          </cell>
        </row>
        <row r="3647">
          <cell r="B3647" t="str">
            <v>B_C</v>
          </cell>
        </row>
        <row r="3648">
          <cell r="B3648" t="str">
            <v>B_D</v>
          </cell>
        </row>
        <row r="3649">
          <cell r="B3649" t="str">
            <v>B_E</v>
          </cell>
        </row>
        <row r="3650">
          <cell r="B3650" t="str">
            <v>B_F</v>
          </cell>
        </row>
        <row r="3651">
          <cell r="B3651" t="str">
            <v>B_G</v>
          </cell>
        </row>
        <row r="3652">
          <cell r="B3652" t="str">
            <v>B_H</v>
          </cell>
        </row>
        <row r="3653">
          <cell r="B3653" t="str">
            <v>B_I</v>
          </cell>
        </row>
        <row r="3654">
          <cell r="B3654" t="str">
            <v>B_J</v>
          </cell>
        </row>
        <row r="3655">
          <cell r="B3655" t="str">
            <v>B_K</v>
          </cell>
        </row>
        <row r="3656">
          <cell r="B3656" t="str">
            <v>B_L</v>
          </cell>
        </row>
        <row r="3657">
          <cell r="B3657" t="str">
            <v>B_M</v>
          </cell>
        </row>
        <row r="3658">
          <cell r="B3658" t="str">
            <v>B_N</v>
          </cell>
        </row>
        <row r="3659">
          <cell r="B3659" t="str">
            <v>B_O</v>
          </cell>
        </row>
        <row r="3660">
          <cell r="B3660" t="str">
            <v>B_P</v>
          </cell>
        </row>
        <row r="3661">
          <cell r="B3661" t="str">
            <v>B_Q</v>
          </cell>
        </row>
        <row r="3662">
          <cell r="B3662" t="str">
            <v>B_R</v>
          </cell>
        </row>
        <row r="3663">
          <cell r="B3663" t="str">
            <v>C_0</v>
          </cell>
        </row>
        <row r="3664">
          <cell r="B3664" t="str">
            <v>C_01</v>
          </cell>
        </row>
        <row r="3665">
          <cell r="B3665" t="str">
            <v>C_02</v>
          </cell>
        </row>
        <row r="3666">
          <cell r="B3666" t="str">
            <v>C_03</v>
          </cell>
        </row>
        <row r="3667">
          <cell r="B3667" t="str">
            <v>C_04</v>
          </cell>
        </row>
        <row r="3668">
          <cell r="B3668" t="str">
            <v>C_05</v>
          </cell>
        </row>
        <row r="3669">
          <cell r="B3669" t="str">
            <v>C_06</v>
          </cell>
        </row>
        <row r="3670">
          <cell r="B3670" t="str">
            <v>C_07</v>
          </cell>
        </row>
        <row r="3671">
          <cell r="B3671" t="str">
            <v>C_08</v>
          </cell>
        </row>
        <row r="3672">
          <cell r="B3672" t="str">
            <v>C_09</v>
          </cell>
        </row>
        <row r="3673">
          <cell r="B3673" t="str">
            <v>C_10</v>
          </cell>
        </row>
        <row r="3674">
          <cell r="B3674" t="str">
            <v>C_11</v>
          </cell>
        </row>
        <row r="3675">
          <cell r="B3675" t="str">
            <v>C_12</v>
          </cell>
        </row>
        <row r="3676">
          <cell r="B3676" t="str">
            <v>C_13</v>
          </cell>
        </row>
        <row r="3677">
          <cell r="B3677" t="str">
            <v>C_14</v>
          </cell>
        </row>
        <row r="3678">
          <cell r="B3678" t="str">
            <v>C_15</v>
          </cell>
        </row>
        <row r="3679">
          <cell r="B3679" t="str">
            <v>C_16</v>
          </cell>
        </row>
        <row r="3680">
          <cell r="B3680" t="str">
            <v>C_17</v>
          </cell>
        </row>
        <row r="3681">
          <cell r="B3681" t="str">
            <v>C_18</v>
          </cell>
        </row>
        <row r="3682">
          <cell r="B3682" t="str">
            <v>C_19</v>
          </cell>
        </row>
        <row r="3683">
          <cell r="B3683" t="str">
            <v>C_20</v>
          </cell>
        </row>
        <row r="3684">
          <cell r="B3684" t="str">
            <v>C_21</v>
          </cell>
        </row>
        <row r="3685">
          <cell r="B3685" t="str">
            <v>C_22</v>
          </cell>
        </row>
        <row r="3686">
          <cell r="B3686" t="str">
            <v>C_23</v>
          </cell>
        </row>
        <row r="3687">
          <cell r="B3687" t="str">
            <v>C_24</v>
          </cell>
        </row>
        <row r="3688">
          <cell r="B3688" t="str">
            <v>C_25</v>
          </cell>
        </row>
        <row r="3689">
          <cell r="B3689" t="str">
            <v>C_26</v>
          </cell>
        </row>
        <row r="3690">
          <cell r="B3690" t="str">
            <v>C_27</v>
          </cell>
        </row>
        <row r="3691">
          <cell r="B3691" t="str">
            <v>C_28</v>
          </cell>
        </row>
        <row r="3692">
          <cell r="B3692" t="str">
            <v>C_29</v>
          </cell>
        </row>
        <row r="3693">
          <cell r="B3693" t="str">
            <v>C_30</v>
          </cell>
        </row>
        <row r="3694">
          <cell r="B3694" t="str">
            <v>C_31</v>
          </cell>
        </row>
        <row r="3695">
          <cell r="B3695" t="str">
            <v>C_32</v>
          </cell>
        </row>
        <row r="3696">
          <cell r="B3696" t="str">
            <v>C_33</v>
          </cell>
        </row>
        <row r="3697">
          <cell r="B3697" t="str">
            <v>C_34</v>
          </cell>
        </row>
        <row r="3698">
          <cell r="B3698" t="str">
            <v>C_35</v>
          </cell>
        </row>
        <row r="3699">
          <cell r="B3699" t="str">
            <v>C_36</v>
          </cell>
        </row>
        <row r="3700">
          <cell r="B3700" t="str">
            <v>C_37</v>
          </cell>
        </row>
        <row r="3701">
          <cell r="B3701" t="str">
            <v>C_38</v>
          </cell>
        </row>
        <row r="3702">
          <cell r="B3702" t="str">
            <v>C_39</v>
          </cell>
        </row>
        <row r="3703">
          <cell r="B3703" t="str">
            <v>C_40</v>
          </cell>
        </row>
        <row r="3704">
          <cell r="B3704" t="str">
            <v>C_41</v>
          </cell>
        </row>
        <row r="3705">
          <cell r="B3705" t="str">
            <v>C_42</v>
          </cell>
        </row>
        <row r="3706">
          <cell r="B3706" t="str">
            <v>C_A</v>
          </cell>
        </row>
        <row r="3707">
          <cell r="B3707" t="str">
            <v>C_B</v>
          </cell>
        </row>
        <row r="3708">
          <cell r="B3708" t="str">
            <v>C_C</v>
          </cell>
        </row>
        <row r="3709">
          <cell r="B3709" t="str">
            <v>C_D</v>
          </cell>
        </row>
        <row r="3710">
          <cell r="B3710" t="str">
            <v>C_E</v>
          </cell>
        </row>
        <row r="3711">
          <cell r="B3711" t="str">
            <v>C_F</v>
          </cell>
        </row>
        <row r="3712">
          <cell r="B3712" t="str">
            <v>C_G</v>
          </cell>
        </row>
        <row r="3713">
          <cell r="B3713" t="str">
            <v>C_H</v>
          </cell>
        </row>
        <row r="3714">
          <cell r="B3714" t="str">
            <v>C_I</v>
          </cell>
        </row>
        <row r="3715">
          <cell r="B3715" t="str">
            <v>C_J</v>
          </cell>
        </row>
        <row r="3716">
          <cell r="B3716" t="str">
            <v>C_K</v>
          </cell>
        </row>
        <row r="3717">
          <cell r="B3717" t="str">
            <v>C_L</v>
          </cell>
        </row>
        <row r="3718">
          <cell r="B3718" t="str">
            <v>C_M</v>
          </cell>
        </row>
        <row r="3719">
          <cell r="B3719" t="str">
            <v>C_N</v>
          </cell>
        </row>
        <row r="3720">
          <cell r="B3720" t="str">
            <v>C_O</v>
          </cell>
        </row>
        <row r="3721">
          <cell r="B3721" t="str">
            <v>C_P</v>
          </cell>
        </row>
        <row r="3722">
          <cell r="B3722" t="str">
            <v>C_Q</v>
          </cell>
        </row>
        <row r="3723">
          <cell r="B3723" t="str">
            <v>C_R</v>
          </cell>
        </row>
        <row r="3724">
          <cell r="B3724" t="str">
            <v>D_0</v>
          </cell>
        </row>
        <row r="3725">
          <cell r="B3725" t="str">
            <v>D_01</v>
          </cell>
        </row>
        <row r="3726">
          <cell r="B3726" t="str">
            <v>D_02</v>
          </cell>
        </row>
        <row r="3727">
          <cell r="B3727" t="str">
            <v>D_03</v>
          </cell>
        </row>
        <row r="3728">
          <cell r="B3728" t="str">
            <v>D_04</v>
          </cell>
        </row>
        <row r="3729">
          <cell r="B3729" t="str">
            <v>D_05</v>
          </cell>
        </row>
        <row r="3730">
          <cell r="B3730" t="str">
            <v>D_06</v>
          </cell>
        </row>
        <row r="3731">
          <cell r="B3731" t="str">
            <v>D_07</v>
          </cell>
        </row>
        <row r="3732">
          <cell r="B3732" t="str">
            <v>D_08</v>
          </cell>
        </row>
        <row r="3733">
          <cell r="B3733" t="str">
            <v>D_09</v>
          </cell>
        </row>
        <row r="3734">
          <cell r="B3734" t="str">
            <v>D_10</v>
          </cell>
        </row>
        <row r="3735">
          <cell r="B3735" t="str">
            <v>D_11</v>
          </cell>
        </row>
        <row r="3736">
          <cell r="B3736" t="str">
            <v>D_12</v>
          </cell>
        </row>
        <row r="3737">
          <cell r="B3737" t="str">
            <v>D_13</v>
          </cell>
        </row>
        <row r="3738">
          <cell r="B3738" t="str">
            <v>D_14</v>
          </cell>
        </row>
        <row r="3739">
          <cell r="B3739" t="str">
            <v>D_15</v>
          </cell>
        </row>
        <row r="3740">
          <cell r="B3740" t="str">
            <v>D_16</v>
          </cell>
        </row>
        <row r="3741">
          <cell r="B3741" t="str">
            <v>D_17</v>
          </cell>
        </row>
        <row r="3742">
          <cell r="B3742" t="str">
            <v>D_18</v>
          </cell>
        </row>
        <row r="3743">
          <cell r="B3743" t="str">
            <v>D_19</v>
          </cell>
        </row>
        <row r="3744">
          <cell r="B3744" t="str">
            <v>D_20</v>
          </cell>
        </row>
        <row r="3745">
          <cell r="B3745" t="str">
            <v>D_21</v>
          </cell>
        </row>
        <row r="3746">
          <cell r="B3746" t="str">
            <v>D_22</v>
          </cell>
        </row>
        <row r="3747">
          <cell r="B3747" t="str">
            <v>D_23</v>
          </cell>
        </row>
        <row r="3748">
          <cell r="B3748" t="str">
            <v>D_24</v>
          </cell>
        </row>
        <row r="3749">
          <cell r="B3749" t="str">
            <v>D_25</v>
          </cell>
        </row>
        <row r="3750">
          <cell r="B3750" t="str">
            <v>D_26</v>
          </cell>
        </row>
        <row r="3751">
          <cell r="B3751" t="str">
            <v>D_26</v>
          </cell>
        </row>
        <row r="3752">
          <cell r="B3752" t="str">
            <v>D_27</v>
          </cell>
        </row>
        <row r="3753">
          <cell r="B3753" t="str">
            <v>D_28</v>
          </cell>
        </row>
        <row r="3754">
          <cell r="B3754" t="str">
            <v>D_29</v>
          </cell>
        </row>
        <row r="3755">
          <cell r="B3755" t="str">
            <v>D_30</v>
          </cell>
        </row>
        <row r="3756">
          <cell r="B3756" t="str">
            <v>D_31</v>
          </cell>
        </row>
        <row r="3757">
          <cell r="B3757" t="str">
            <v>D_32</v>
          </cell>
        </row>
        <row r="3758">
          <cell r="B3758" t="str">
            <v>D_33</v>
          </cell>
        </row>
        <row r="3759">
          <cell r="B3759" t="str">
            <v>D_34</v>
          </cell>
        </row>
        <row r="3760">
          <cell r="B3760" t="str">
            <v>D_35</v>
          </cell>
        </row>
        <row r="3761">
          <cell r="B3761" t="str">
            <v>D_37</v>
          </cell>
        </row>
        <row r="3762">
          <cell r="B3762" t="str">
            <v>D_38</v>
          </cell>
        </row>
        <row r="3763">
          <cell r="B3763" t="str">
            <v>D_39</v>
          </cell>
        </row>
        <row r="3764">
          <cell r="B3764" t="str">
            <v>D_40</v>
          </cell>
        </row>
        <row r="3765">
          <cell r="B3765" t="str">
            <v>D_41</v>
          </cell>
        </row>
        <row r="3766">
          <cell r="B3766" t="str">
            <v>D_42</v>
          </cell>
        </row>
        <row r="3767">
          <cell r="B3767" t="str">
            <v>D_A</v>
          </cell>
        </row>
        <row r="3768">
          <cell r="B3768" t="str">
            <v>D_B</v>
          </cell>
        </row>
        <row r="3769">
          <cell r="B3769" t="str">
            <v>D_C</v>
          </cell>
        </row>
        <row r="3770">
          <cell r="B3770" t="str">
            <v>D_D</v>
          </cell>
        </row>
        <row r="3771">
          <cell r="B3771" t="str">
            <v>D_E</v>
          </cell>
        </row>
        <row r="3772">
          <cell r="B3772" t="str">
            <v>D_F</v>
          </cell>
        </row>
        <row r="3773">
          <cell r="B3773" t="str">
            <v>D_G</v>
          </cell>
        </row>
        <row r="3774">
          <cell r="B3774" t="str">
            <v>D_H</v>
          </cell>
        </row>
        <row r="3775">
          <cell r="B3775" t="str">
            <v>D_I</v>
          </cell>
        </row>
        <row r="3776">
          <cell r="B3776" t="str">
            <v>D_J</v>
          </cell>
        </row>
        <row r="3777">
          <cell r="B3777" t="str">
            <v>D_K</v>
          </cell>
        </row>
        <row r="3778">
          <cell r="B3778" t="str">
            <v>D_L</v>
          </cell>
        </row>
        <row r="3779">
          <cell r="B3779" t="str">
            <v>D_M</v>
          </cell>
        </row>
        <row r="3780">
          <cell r="B3780" t="str">
            <v>D_N</v>
          </cell>
        </row>
        <row r="3781">
          <cell r="B3781" t="str">
            <v>D_O</v>
          </cell>
        </row>
        <row r="3782">
          <cell r="B3782" t="str">
            <v>D_P</v>
          </cell>
        </row>
        <row r="3783">
          <cell r="B3783" t="str">
            <v>D_Q</v>
          </cell>
        </row>
        <row r="3784">
          <cell r="B3784" t="str">
            <v>D_R</v>
          </cell>
        </row>
        <row r="3785">
          <cell r="B3785" t="str">
            <v>E_0</v>
          </cell>
        </row>
        <row r="3786">
          <cell r="B3786" t="str">
            <v>E_01</v>
          </cell>
        </row>
        <row r="3787">
          <cell r="B3787" t="str">
            <v>E_02</v>
          </cell>
        </row>
        <row r="3788">
          <cell r="B3788" t="str">
            <v>E_03</v>
          </cell>
        </row>
        <row r="3789">
          <cell r="B3789" t="str">
            <v>E_04</v>
          </cell>
        </row>
        <row r="3790">
          <cell r="B3790" t="str">
            <v>E_05</v>
          </cell>
        </row>
        <row r="3791">
          <cell r="B3791" t="str">
            <v>E_06</v>
          </cell>
        </row>
        <row r="3792">
          <cell r="B3792" t="str">
            <v>E_07</v>
          </cell>
        </row>
        <row r="3793">
          <cell r="B3793" t="str">
            <v>E_08</v>
          </cell>
        </row>
        <row r="3794">
          <cell r="B3794" t="str">
            <v>E_09</v>
          </cell>
        </row>
        <row r="3795">
          <cell r="B3795" t="str">
            <v>E_10</v>
          </cell>
        </row>
        <row r="3796">
          <cell r="B3796" t="str">
            <v>E_11</v>
          </cell>
        </row>
        <row r="3797">
          <cell r="B3797" t="str">
            <v>E_12</v>
          </cell>
        </row>
        <row r="3798">
          <cell r="B3798" t="str">
            <v>E_13</v>
          </cell>
        </row>
        <row r="3799">
          <cell r="B3799" t="str">
            <v>E_14</v>
          </cell>
        </row>
        <row r="3800">
          <cell r="B3800" t="str">
            <v>E_15</v>
          </cell>
        </row>
        <row r="3801">
          <cell r="B3801" t="str">
            <v>E_16</v>
          </cell>
        </row>
        <row r="3802">
          <cell r="B3802" t="str">
            <v>E_17</v>
          </cell>
        </row>
        <row r="3803">
          <cell r="B3803" t="str">
            <v>E_18</v>
          </cell>
        </row>
        <row r="3804">
          <cell r="B3804" t="str">
            <v>E_19</v>
          </cell>
        </row>
        <row r="3805">
          <cell r="B3805" t="str">
            <v>E_20</v>
          </cell>
        </row>
        <row r="3806">
          <cell r="B3806" t="str">
            <v>E_21</v>
          </cell>
        </row>
        <row r="3807">
          <cell r="B3807" t="str">
            <v>E_22</v>
          </cell>
        </row>
        <row r="3808">
          <cell r="B3808" t="str">
            <v>E_23</v>
          </cell>
        </row>
        <row r="3809">
          <cell r="B3809" t="str">
            <v>E_24</v>
          </cell>
        </row>
        <row r="3810">
          <cell r="B3810" t="str">
            <v>E_25</v>
          </cell>
        </row>
        <row r="3811">
          <cell r="B3811" t="str">
            <v>E_26</v>
          </cell>
        </row>
        <row r="3812">
          <cell r="B3812" t="str">
            <v>E_27</v>
          </cell>
        </row>
        <row r="3813">
          <cell r="B3813" t="str">
            <v>E_28</v>
          </cell>
        </row>
        <row r="3814">
          <cell r="B3814" t="str">
            <v>E_29</v>
          </cell>
        </row>
        <row r="3815">
          <cell r="B3815" t="str">
            <v>E_30</v>
          </cell>
        </row>
        <row r="3816">
          <cell r="B3816" t="str">
            <v>E_31</v>
          </cell>
        </row>
        <row r="3817">
          <cell r="B3817" t="str">
            <v>E_32</v>
          </cell>
        </row>
        <row r="3818">
          <cell r="B3818" t="str">
            <v>E_33</v>
          </cell>
        </row>
        <row r="3819">
          <cell r="B3819" t="str">
            <v>E_34</v>
          </cell>
        </row>
        <row r="3820">
          <cell r="B3820" t="str">
            <v>E_35</v>
          </cell>
        </row>
        <row r="3821">
          <cell r="B3821" t="str">
            <v>E_36</v>
          </cell>
        </row>
        <row r="3822">
          <cell r="B3822" t="str">
            <v>E_37</v>
          </cell>
        </row>
        <row r="3823">
          <cell r="B3823" t="str">
            <v>E_38</v>
          </cell>
        </row>
        <row r="3824">
          <cell r="B3824" t="str">
            <v>E_39</v>
          </cell>
        </row>
        <row r="3825">
          <cell r="B3825" t="str">
            <v>E_40</v>
          </cell>
        </row>
        <row r="3826">
          <cell r="B3826" t="str">
            <v>E_41</v>
          </cell>
        </row>
        <row r="3827">
          <cell r="B3827" t="str">
            <v>E_42</v>
          </cell>
        </row>
        <row r="3828">
          <cell r="B3828" t="str">
            <v>E_A</v>
          </cell>
        </row>
        <row r="3829">
          <cell r="B3829" t="str">
            <v>E_B</v>
          </cell>
        </row>
        <row r="3830">
          <cell r="B3830" t="str">
            <v>E_C</v>
          </cell>
        </row>
        <row r="3831">
          <cell r="B3831" t="str">
            <v>E_D</v>
          </cell>
        </row>
        <row r="3832">
          <cell r="B3832" t="str">
            <v>E_E</v>
          </cell>
        </row>
        <row r="3833">
          <cell r="B3833" t="str">
            <v>E_F</v>
          </cell>
        </row>
        <row r="3834">
          <cell r="B3834" t="str">
            <v>E_G</v>
          </cell>
        </row>
        <row r="3835">
          <cell r="B3835" t="str">
            <v>E_H</v>
          </cell>
        </row>
        <row r="3836">
          <cell r="B3836" t="str">
            <v>E_I</v>
          </cell>
        </row>
        <row r="3837">
          <cell r="B3837" t="str">
            <v>E_J</v>
          </cell>
        </row>
        <row r="3838">
          <cell r="B3838" t="str">
            <v>E_K</v>
          </cell>
        </row>
        <row r="3839">
          <cell r="B3839" t="str">
            <v>E_L</v>
          </cell>
        </row>
        <row r="3840">
          <cell r="B3840" t="str">
            <v>E_M</v>
          </cell>
        </row>
        <row r="3841">
          <cell r="B3841" t="str">
            <v>E_N</v>
          </cell>
        </row>
        <row r="3842">
          <cell r="B3842" t="str">
            <v>E_O</v>
          </cell>
        </row>
        <row r="3843">
          <cell r="B3843" t="str">
            <v>E_P</v>
          </cell>
        </row>
        <row r="3844">
          <cell r="B3844" t="str">
            <v>E_Q</v>
          </cell>
        </row>
        <row r="3845">
          <cell r="B3845" t="str">
            <v>E_R</v>
          </cell>
        </row>
        <row r="3846">
          <cell r="B3846" t="str">
            <v>F_0</v>
          </cell>
        </row>
        <row r="3847">
          <cell r="B3847" t="str">
            <v>F_01</v>
          </cell>
        </row>
        <row r="3848">
          <cell r="B3848" t="str">
            <v>F_02</v>
          </cell>
        </row>
        <row r="3849">
          <cell r="B3849" t="str">
            <v>F_03</v>
          </cell>
        </row>
        <row r="3850">
          <cell r="B3850" t="str">
            <v>F_04</v>
          </cell>
        </row>
        <row r="3851">
          <cell r="B3851" t="str">
            <v>F_05</v>
          </cell>
        </row>
        <row r="3852">
          <cell r="B3852" t="str">
            <v>F_06</v>
          </cell>
        </row>
        <row r="3853">
          <cell r="B3853" t="str">
            <v>F_07</v>
          </cell>
        </row>
        <row r="3854">
          <cell r="B3854" t="str">
            <v>F_08</v>
          </cell>
        </row>
        <row r="3855">
          <cell r="B3855" t="str">
            <v>F_09</v>
          </cell>
        </row>
        <row r="3856">
          <cell r="B3856" t="str">
            <v>F_10</v>
          </cell>
        </row>
        <row r="3857">
          <cell r="B3857" t="str">
            <v>F_11</v>
          </cell>
        </row>
        <row r="3858">
          <cell r="B3858" t="str">
            <v>F_12</v>
          </cell>
        </row>
        <row r="3859">
          <cell r="B3859" t="str">
            <v>F_13</v>
          </cell>
        </row>
        <row r="3860">
          <cell r="B3860" t="str">
            <v>F_14</v>
          </cell>
        </row>
        <row r="3861">
          <cell r="B3861" t="str">
            <v>F_15</v>
          </cell>
        </row>
        <row r="3862">
          <cell r="B3862" t="str">
            <v>F_16</v>
          </cell>
        </row>
        <row r="3863">
          <cell r="B3863" t="str">
            <v>F_17</v>
          </cell>
        </row>
        <row r="3864">
          <cell r="B3864" t="str">
            <v>F_18</v>
          </cell>
        </row>
        <row r="3865">
          <cell r="B3865" t="str">
            <v>F_19</v>
          </cell>
        </row>
        <row r="3866">
          <cell r="B3866" t="str">
            <v>F_20</v>
          </cell>
        </row>
        <row r="3867">
          <cell r="B3867" t="str">
            <v>F_21</v>
          </cell>
        </row>
        <row r="3868">
          <cell r="B3868" t="str">
            <v>F_22</v>
          </cell>
        </row>
        <row r="3869">
          <cell r="B3869" t="str">
            <v>F_23</v>
          </cell>
        </row>
        <row r="3870">
          <cell r="B3870" t="str">
            <v>F_24</v>
          </cell>
        </row>
        <row r="3871">
          <cell r="B3871" t="str">
            <v>F_25</v>
          </cell>
        </row>
        <row r="3872">
          <cell r="B3872" t="str">
            <v>F_26</v>
          </cell>
        </row>
        <row r="3873">
          <cell r="B3873" t="str">
            <v>F_27</v>
          </cell>
        </row>
        <row r="3874">
          <cell r="B3874" t="str">
            <v>F_28</v>
          </cell>
        </row>
        <row r="3875">
          <cell r="B3875" t="str">
            <v>F_29</v>
          </cell>
        </row>
        <row r="3876">
          <cell r="B3876" t="str">
            <v>F_30</v>
          </cell>
        </row>
        <row r="3877">
          <cell r="B3877" t="str">
            <v>F_31</v>
          </cell>
        </row>
        <row r="3878">
          <cell r="B3878" t="str">
            <v>F_32</v>
          </cell>
        </row>
        <row r="3879">
          <cell r="B3879" t="str">
            <v>F_33</v>
          </cell>
        </row>
        <row r="3880">
          <cell r="B3880" t="str">
            <v>F_34</v>
          </cell>
        </row>
        <row r="3881">
          <cell r="B3881" t="str">
            <v>F_35</v>
          </cell>
        </row>
        <row r="3882">
          <cell r="B3882" t="str">
            <v>F_36</v>
          </cell>
        </row>
        <row r="3883">
          <cell r="B3883" t="str">
            <v>F_37</v>
          </cell>
        </row>
        <row r="3884">
          <cell r="B3884" t="str">
            <v>F_38</v>
          </cell>
        </row>
        <row r="3885">
          <cell r="B3885" t="str">
            <v>F_39</v>
          </cell>
        </row>
        <row r="3886">
          <cell r="B3886" t="str">
            <v>F_40</v>
          </cell>
        </row>
        <row r="3887">
          <cell r="B3887" t="str">
            <v>F_41</v>
          </cell>
        </row>
        <row r="3888">
          <cell r="B3888" t="str">
            <v>F_42</v>
          </cell>
        </row>
        <row r="3889">
          <cell r="B3889" t="str">
            <v>F_A</v>
          </cell>
        </row>
        <row r="3890">
          <cell r="B3890" t="str">
            <v>F_B</v>
          </cell>
        </row>
        <row r="3891">
          <cell r="B3891" t="str">
            <v>F_C</v>
          </cell>
        </row>
        <row r="3892">
          <cell r="B3892" t="str">
            <v>F_D</v>
          </cell>
        </row>
        <row r="3893">
          <cell r="B3893" t="str">
            <v>F_E</v>
          </cell>
        </row>
        <row r="3894">
          <cell r="B3894" t="str">
            <v>F_F</v>
          </cell>
        </row>
        <row r="3895">
          <cell r="B3895" t="str">
            <v>F_G</v>
          </cell>
        </row>
        <row r="3896">
          <cell r="B3896" t="str">
            <v>F_H</v>
          </cell>
        </row>
        <row r="3897">
          <cell r="B3897" t="str">
            <v>F_I</v>
          </cell>
        </row>
        <row r="3898">
          <cell r="B3898" t="str">
            <v>F_J</v>
          </cell>
        </row>
        <row r="3899">
          <cell r="B3899" t="str">
            <v>F_K</v>
          </cell>
        </row>
        <row r="3900">
          <cell r="B3900" t="str">
            <v>F_L</v>
          </cell>
        </row>
        <row r="3901">
          <cell r="B3901" t="str">
            <v>F_M</v>
          </cell>
        </row>
        <row r="3902">
          <cell r="B3902" t="str">
            <v>F_N</v>
          </cell>
        </row>
        <row r="3903">
          <cell r="B3903" t="str">
            <v>F_O</v>
          </cell>
        </row>
        <row r="3904">
          <cell r="B3904" t="str">
            <v>F_P</v>
          </cell>
        </row>
        <row r="3905">
          <cell r="B3905" t="str">
            <v>F_Q</v>
          </cell>
        </row>
        <row r="3906">
          <cell r="B3906" t="str">
            <v>F_R</v>
          </cell>
        </row>
        <row r="3907">
          <cell r="B3907" t="str">
            <v>G_0</v>
          </cell>
        </row>
        <row r="3908">
          <cell r="B3908" t="str">
            <v>G_01</v>
          </cell>
        </row>
        <row r="3909">
          <cell r="B3909" t="str">
            <v>G_02</v>
          </cell>
        </row>
        <row r="3910">
          <cell r="B3910" t="str">
            <v>G_03</v>
          </cell>
        </row>
        <row r="3911">
          <cell r="B3911" t="str">
            <v>G_04</v>
          </cell>
        </row>
        <row r="3912">
          <cell r="B3912" t="str">
            <v>G_05</v>
          </cell>
        </row>
        <row r="3913">
          <cell r="B3913" t="str">
            <v>G_06</v>
          </cell>
        </row>
        <row r="3914">
          <cell r="B3914" t="str">
            <v>G_07</v>
          </cell>
        </row>
        <row r="3915">
          <cell r="B3915" t="str">
            <v>G_08</v>
          </cell>
        </row>
        <row r="3916">
          <cell r="B3916" t="str">
            <v>G_09</v>
          </cell>
        </row>
        <row r="3917">
          <cell r="B3917" t="str">
            <v>G_10</v>
          </cell>
        </row>
        <row r="3918">
          <cell r="B3918" t="str">
            <v>G_11</v>
          </cell>
        </row>
        <row r="3919">
          <cell r="B3919" t="str">
            <v>G_12</v>
          </cell>
        </row>
        <row r="3920">
          <cell r="B3920" t="str">
            <v>G_13</v>
          </cell>
        </row>
        <row r="3921">
          <cell r="B3921" t="str">
            <v>G_14</v>
          </cell>
        </row>
        <row r="3922">
          <cell r="B3922" t="str">
            <v>G_15</v>
          </cell>
        </row>
        <row r="3923">
          <cell r="B3923" t="str">
            <v>G_16</v>
          </cell>
        </row>
        <row r="3924">
          <cell r="B3924" t="str">
            <v>G_17</v>
          </cell>
        </row>
        <row r="3925">
          <cell r="B3925" t="str">
            <v>G_18</v>
          </cell>
        </row>
        <row r="3926">
          <cell r="B3926" t="str">
            <v>G_19</v>
          </cell>
        </row>
        <row r="3927">
          <cell r="B3927" t="str">
            <v>G_20</v>
          </cell>
        </row>
        <row r="3928">
          <cell r="B3928" t="str">
            <v>G_21</v>
          </cell>
        </row>
        <row r="3929">
          <cell r="B3929" t="str">
            <v>G_22</v>
          </cell>
        </row>
        <row r="3930">
          <cell r="B3930" t="str">
            <v>G_23</v>
          </cell>
        </row>
        <row r="3931">
          <cell r="B3931" t="str">
            <v>G_24</v>
          </cell>
        </row>
        <row r="3932">
          <cell r="B3932" t="str">
            <v>G_25</v>
          </cell>
        </row>
        <row r="3933">
          <cell r="B3933" t="str">
            <v>G_26</v>
          </cell>
        </row>
        <row r="3934">
          <cell r="B3934" t="str">
            <v>G_27</v>
          </cell>
        </row>
        <row r="3935">
          <cell r="B3935" t="str">
            <v>G_28</v>
          </cell>
        </row>
        <row r="3936">
          <cell r="B3936" t="str">
            <v>G_29</v>
          </cell>
        </row>
        <row r="3937">
          <cell r="B3937" t="str">
            <v>G_30</v>
          </cell>
        </row>
        <row r="3938">
          <cell r="B3938" t="str">
            <v>G_31</v>
          </cell>
        </row>
        <row r="3939">
          <cell r="B3939" t="str">
            <v>G_32</v>
          </cell>
        </row>
        <row r="3940">
          <cell r="B3940" t="str">
            <v>G_33</v>
          </cell>
        </row>
        <row r="3941">
          <cell r="B3941" t="str">
            <v>G_34</v>
          </cell>
        </row>
        <row r="3942">
          <cell r="B3942" t="str">
            <v>G_35</v>
          </cell>
        </row>
        <row r="3943">
          <cell r="B3943" t="str">
            <v>G_36</v>
          </cell>
        </row>
        <row r="3944">
          <cell r="B3944" t="str">
            <v>G_37</v>
          </cell>
        </row>
        <row r="3945">
          <cell r="B3945" t="str">
            <v>G_38</v>
          </cell>
        </row>
        <row r="3946">
          <cell r="B3946" t="str">
            <v>G_39</v>
          </cell>
        </row>
        <row r="3947">
          <cell r="B3947" t="str">
            <v>G_40</v>
          </cell>
        </row>
        <row r="3948">
          <cell r="B3948" t="str">
            <v>G_41</v>
          </cell>
        </row>
        <row r="3949">
          <cell r="B3949" t="str">
            <v>G_42</v>
          </cell>
        </row>
        <row r="3950">
          <cell r="B3950" t="str">
            <v>G_A</v>
          </cell>
        </row>
        <row r="3951">
          <cell r="B3951" t="str">
            <v>G_B</v>
          </cell>
        </row>
        <row r="3952">
          <cell r="B3952" t="str">
            <v>G_C</v>
          </cell>
        </row>
        <row r="3953">
          <cell r="B3953" t="str">
            <v>G_D</v>
          </cell>
        </row>
        <row r="3954">
          <cell r="B3954" t="str">
            <v>G_E</v>
          </cell>
        </row>
        <row r="3955">
          <cell r="B3955" t="str">
            <v>G_F</v>
          </cell>
        </row>
        <row r="3956">
          <cell r="B3956" t="str">
            <v>G_G</v>
          </cell>
        </row>
        <row r="3957">
          <cell r="B3957" t="str">
            <v>G_H</v>
          </cell>
        </row>
        <row r="3958">
          <cell r="B3958" t="str">
            <v>G_I</v>
          </cell>
        </row>
        <row r="3959">
          <cell r="B3959" t="str">
            <v>G_J</v>
          </cell>
        </row>
        <row r="3960">
          <cell r="B3960" t="str">
            <v>G_K</v>
          </cell>
        </row>
        <row r="3961">
          <cell r="B3961" t="str">
            <v>G_L</v>
          </cell>
        </row>
        <row r="3962">
          <cell r="B3962" t="str">
            <v>G_M</v>
          </cell>
        </row>
        <row r="3963">
          <cell r="B3963" t="str">
            <v>G_N</v>
          </cell>
        </row>
        <row r="3964">
          <cell r="B3964" t="str">
            <v>G_O</v>
          </cell>
        </row>
        <row r="3965">
          <cell r="B3965" t="str">
            <v>G_P</v>
          </cell>
        </row>
        <row r="3966">
          <cell r="B3966" t="str">
            <v>G_Q</v>
          </cell>
        </row>
        <row r="3967">
          <cell r="B3967" t="str">
            <v>G_R</v>
          </cell>
        </row>
        <row r="3968">
          <cell r="B3968" t="str">
            <v>H_0</v>
          </cell>
        </row>
        <row r="3969">
          <cell r="B3969" t="str">
            <v>H_01</v>
          </cell>
        </row>
        <row r="3970">
          <cell r="B3970" t="str">
            <v>H_02</v>
          </cell>
        </row>
        <row r="3971">
          <cell r="B3971" t="str">
            <v>H_03</v>
          </cell>
        </row>
        <row r="3972">
          <cell r="B3972" t="str">
            <v>H_04</v>
          </cell>
        </row>
        <row r="3973">
          <cell r="B3973" t="str">
            <v>H_05</v>
          </cell>
        </row>
        <row r="3974">
          <cell r="B3974" t="str">
            <v>H_06</v>
          </cell>
        </row>
        <row r="3975">
          <cell r="B3975" t="str">
            <v>H_07</v>
          </cell>
        </row>
        <row r="3976">
          <cell r="B3976" t="str">
            <v>H_08</v>
          </cell>
        </row>
        <row r="3977">
          <cell r="B3977" t="str">
            <v>H_09</v>
          </cell>
        </row>
        <row r="3978">
          <cell r="B3978" t="str">
            <v>H_10</v>
          </cell>
        </row>
        <row r="3979">
          <cell r="B3979" t="str">
            <v>H_11</v>
          </cell>
        </row>
        <row r="3980">
          <cell r="B3980" t="str">
            <v>H_12</v>
          </cell>
        </row>
        <row r="3981">
          <cell r="B3981" t="str">
            <v>H_13</v>
          </cell>
        </row>
        <row r="3982">
          <cell r="B3982" t="str">
            <v>H_14</v>
          </cell>
        </row>
        <row r="3983">
          <cell r="B3983" t="str">
            <v>H_15</v>
          </cell>
        </row>
        <row r="3984">
          <cell r="B3984" t="str">
            <v>H_16</v>
          </cell>
        </row>
        <row r="3985">
          <cell r="B3985" t="str">
            <v>H_17</v>
          </cell>
        </row>
        <row r="3986">
          <cell r="B3986" t="str">
            <v>H_18</v>
          </cell>
        </row>
        <row r="3987">
          <cell r="B3987" t="str">
            <v>H_19</v>
          </cell>
        </row>
        <row r="3988">
          <cell r="B3988" t="str">
            <v>H_20</v>
          </cell>
        </row>
        <row r="3989">
          <cell r="B3989" t="str">
            <v>H_21</v>
          </cell>
        </row>
        <row r="3990">
          <cell r="B3990" t="str">
            <v>H_22</v>
          </cell>
        </row>
        <row r="3991">
          <cell r="B3991" t="str">
            <v>H_23</v>
          </cell>
        </row>
        <row r="3992">
          <cell r="B3992" t="str">
            <v>H_24</v>
          </cell>
        </row>
        <row r="3993">
          <cell r="B3993" t="str">
            <v>H_25</v>
          </cell>
        </row>
        <row r="3994">
          <cell r="B3994" t="str">
            <v>H_26</v>
          </cell>
        </row>
        <row r="3995">
          <cell r="B3995" t="str">
            <v>H_27</v>
          </cell>
        </row>
        <row r="3996">
          <cell r="B3996" t="str">
            <v>H_28</v>
          </cell>
        </row>
        <row r="3997">
          <cell r="B3997" t="str">
            <v>H_29</v>
          </cell>
        </row>
        <row r="3998">
          <cell r="B3998" t="str">
            <v>H_30</v>
          </cell>
        </row>
        <row r="3999">
          <cell r="B3999" t="str">
            <v>H_31</v>
          </cell>
        </row>
        <row r="4000">
          <cell r="B4000" t="str">
            <v>H_32</v>
          </cell>
        </row>
        <row r="4001">
          <cell r="B4001" t="str">
            <v>H_33</v>
          </cell>
        </row>
        <row r="4002">
          <cell r="B4002" t="str">
            <v>H_34</v>
          </cell>
        </row>
        <row r="4003">
          <cell r="B4003" t="str">
            <v>H_35</v>
          </cell>
        </row>
        <row r="4004">
          <cell r="B4004" t="str">
            <v>H_36</v>
          </cell>
        </row>
        <row r="4005">
          <cell r="B4005" t="str">
            <v>H_37</v>
          </cell>
        </row>
        <row r="4006">
          <cell r="B4006" t="str">
            <v>H_38</v>
          </cell>
        </row>
        <row r="4007">
          <cell r="B4007" t="str">
            <v>H_39</v>
          </cell>
        </row>
        <row r="4008">
          <cell r="B4008" t="str">
            <v>H_40</v>
          </cell>
        </row>
        <row r="4009">
          <cell r="B4009" t="str">
            <v>H_41</v>
          </cell>
        </row>
        <row r="4010">
          <cell r="B4010" t="str">
            <v>H_42</v>
          </cell>
        </row>
        <row r="4011">
          <cell r="B4011" t="str">
            <v>H_A</v>
          </cell>
        </row>
        <row r="4012">
          <cell r="B4012" t="str">
            <v>H_B</v>
          </cell>
        </row>
        <row r="4013">
          <cell r="B4013" t="str">
            <v>H_C</v>
          </cell>
        </row>
        <row r="4014">
          <cell r="B4014" t="str">
            <v>H_D</v>
          </cell>
        </row>
        <row r="4015">
          <cell r="B4015" t="str">
            <v>H_E</v>
          </cell>
        </row>
        <row r="4016">
          <cell r="B4016" t="str">
            <v>H_F</v>
          </cell>
        </row>
        <row r="4017">
          <cell r="B4017" t="str">
            <v>H_G</v>
          </cell>
        </row>
        <row r="4018">
          <cell r="B4018" t="str">
            <v>H_H</v>
          </cell>
        </row>
        <row r="4019">
          <cell r="B4019" t="str">
            <v>H_I</v>
          </cell>
        </row>
        <row r="4020">
          <cell r="B4020" t="str">
            <v>H_J</v>
          </cell>
        </row>
        <row r="4021">
          <cell r="B4021" t="str">
            <v>H_K</v>
          </cell>
        </row>
        <row r="4022">
          <cell r="B4022" t="str">
            <v>H_L</v>
          </cell>
        </row>
        <row r="4023">
          <cell r="B4023" t="str">
            <v>H_M</v>
          </cell>
        </row>
        <row r="4024">
          <cell r="B4024" t="str">
            <v>H_N</v>
          </cell>
        </row>
        <row r="4025">
          <cell r="B4025" t="str">
            <v>H_O</v>
          </cell>
        </row>
        <row r="4026">
          <cell r="B4026" t="str">
            <v>H_P</v>
          </cell>
        </row>
        <row r="4027">
          <cell r="B4027" t="str">
            <v>H_Q</v>
          </cell>
        </row>
        <row r="4028">
          <cell r="B4028" t="str">
            <v>H_R</v>
          </cell>
        </row>
        <row r="4029">
          <cell r="B4029" t="str">
            <v>I_0</v>
          </cell>
        </row>
        <row r="4030">
          <cell r="B4030" t="str">
            <v>I_01</v>
          </cell>
        </row>
        <row r="4031">
          <cell r="B4031" t="str">
            <v>I_02</v>
          </cell>
        </row>
        <row r="4032">
          <cell r="B4032" t="str">
            <v>I_03</v>
          </cell>
        </row>
        <row r="4033">
          <cell r="B4033" t="str">
            <v>I_04</v>
          </cell>
        </row>
        <row r="4034">
          <cell r="B4034" t="str">
            <v>I_05</v>
          </cell>
        </row>
        <row r="4035">
          <cell r="B4035" t="str">
            <v>I_06</v>
          </cell>
        </row>
        <row r="4036">
          <cell r="B4036" t="str">
            <v>I_07</v>
          </cell>
        </row>
        <row r="4037">
          <cell r="B4037" t="str">
            <v>I_08</v>
          </cell>
        </row>
        <row r="4038">
          <cell r="B4038" t="str">
            <v>I_09</v>
          </cell>
        </row>
        <row r="4039">
          <cell r="B4039" t="str">
            <v>I_10</v>
          </cell>
        </row>
        <row r="4040">
          <cell r="B4040" t="str">
            <v>I_11</v>
          </cell>
        </row>
        <row r="4041">
          <cell r="B4041" t="str">
            <v>I_12</v>
          </cell>
        </row>
        <row r="4042">
          <cell r="B4042" t="str">
            <v>I_13</v>
          </cell>
        </row>
        <row r="4043">
          <cell r="B4043" t="str">
            <v>I_14</v>
          </cell>
        </row>
        <row r="4044">
          <cell r="B4044" t="str">
            <v>I_15</v>
          </cell>
        </row>
        <row r="4045">
          <cell r="B4045" t="str">
            <v>I_16</v>
          </cell>
        </row>
        <row r="4046">
          <cell r="B4046" t="str">
            <v>I_17</v>
          </cell>
        </row>
        <row r="4047">
          <cell r="B4047" t="str">
            <v>I_18</v>
          </cell>
        </row>
        <row r="4048">
          <cell r="B4048" t="str">
            <v>I_19</v>
          </cell>
        </row>
        <row r="4049">
          <cell r="B4049" t="str">
            <v>I_20</v>
          </cell>
        </row>
        <row r="4050">
          <cell r="B4050" t="str">
            <v>I_21</v>
          </cell>
        </row>
        <row r="4051">
          <cell r="B4051" t="str">
            <v>I_22</v>
          </cell>
        </row>
        <row r="4052">
          <cell r="B4052" t="str">
            <v>I_23</v>
          </cell>
        </row>
        <row r="4053">
          <cell r="B4053" t="str">
            <v>I_24</v>
          </cell>
        </row>
        <row r="4054">
          <cell r="B4054" t="str">
            <v>I_25</v>
          </cell>
        </row>
        <row r="4055">
          <cell r="B4055" t="str">
            <v>I_26</v>
          </cell>
        </row>
        <row r="4056">
          <cell r="B4056" t="str">
            <v>I_27</v>
          </cell>
        </row>
        <row r="4057">
          <cell r="B4057" t="str">
            <v>I_28</v>
          </cell>
        </row>
        <row r="4058">
          <cell r="B4058" t="str">
            <v>I_29</v>
          </cell>
        </row>
        <row r="4059">
          <cell r="B4059" t="str">
            <v>I_30</v>
          </cell>
        </row>
        <row r="4060">
          <cell r="B4060" t="str">
            <v>I_31</v>
          </cell>
        </row>
        <row r="4061">
          <cell r="B4061" t="str">
            <v>I_32</v>
          </cell>
        </row>
        <row r="4062">
          <cell r="B4062" t="str">
            <v>I_33</v>
          </cell>
        </row>
        <row r="4063">
          <cell r="B4063" t="str">
            <v>I_34</v>
          </cell>
        </row>
        <row r="4064">
          <cell r="B4064" t="str">
            <v>I_35</v>
          </cell>
        </row>
        <row r="4065">
          <cell r="B4065" t="str">
            <v>I_36</v>
          </cell>
        </row>
        <row r="4066">
          <cell r="B4066" t="str">
            <v>I_37</v>
          </cell>
        </row>
        <row r="4067">
          <cell r="B4067" t="str">
            <v>I_38</v>
          </cell>
        </row>
        <row r="4068">
          <cell r="B4068" t="str">
            <v>I_39</v>
          </cell>
        </row>
        <row r="4069">
          <cell r="B4069" t="str">
            <v>I_40</v>
          </cell>
        </row>
        <row r="4070">
          <cell r="B4070" t="str">
            <v>I_41</v>
          </cell>
        </row>
        <row r="4071">
          <cell r="B4071" t="str">
            <v>I_42</v>
          </cell>
        </row>
        <row r="4072">
          <cell r="B4072" t="str">
            <v>I_A</v>
          </cell>
        </row>
        <row r="4073">
          <cell r="B4073" t="str">
            <v>I_B</v>
          </cell>
        </row>
        <row r="4074">
          <cell r="B4074" t="str">
            <v>I_C</v>
          </cell>
        </row>
        <row r="4075">
          <cell r="B4075" t="str">
            <v>I_D</v>
          </cell>
        </row>
        <row r="4076">
          <cell r="B4076" t="str">
            <v>I_E</v>
          </cell>
        </row>
        <row r="4077">
          <cell r="B4077" t="str">
            <v>I_F</v>
          </cell>
        </row>
        <row r="4078">
          <cell r="B4078" t="str">
            <v>I_G</v>
          </cell>
        </row>
        <row r="4079">
          <cell r="B4079" t="str">
            <v>I_H</v>
          </cell>
        </row>
        <row r="4080">
          <cell r="B4080" t="str">
            <v>I_I</v>
          </cell>
        </row>
        <row r="4081">
          <cell r="B4081" t="str">
            <v>I_J</v>
          </cell>
        </row>
        <row r="4082">
          <cell r="B4082" t="str">
            <v>I_K</v>
          </cell>
        </row>
        <row r="4083">
          <cell r="B4083" t="str">
            <v>I_L</v>
          </cell>
        </row>
        <row r="4084">
          <cell r="B4084" t="str">
            <v>I_M</v>
          </cell>
        </row>
        <row r="4085">
          <cell r="B4085" t="str">
            <v>I_N</v>
          </cell>
        </row>
        <row r="4086">
          <cell r="B4086" t="str">
            <v>I_O</v>
          </cell>
        </row>
        <row r="4087">
          <cell r="B4087" t="str">
            <v>I_P</v>
          </cell>
        </row>
        <row r="4088">
          <cell r="B4088" t="str">
            <v>I_Q</v>
          </cell>
        </row>
        <row r="4089">
          <cell r="B4089" t="str">
            <v>I_R</v>
          </cell>
        </row>
        <row r="4090">
          <cell r="B4090" t="str">
            <v>J_0</v>
          </cell>
        </row>
        <row r="4091">
          <cell r="B4091" t="str">
            <v>J_01</v>
          </cell>
        </row>
        <row r="4092">
          <cell r="B4092" t="str">
            <v>J_02</v>
          </cell>
        </row>
        <row r="4093">
          <cell r="B4093" t="str">
            <v>J_03</v>
          </cell>
        </row>
        <row r="4094">
          <cell r="B4094" t="str">
            <v>J_04</v>
          </cell>
        </row>
        <row r="4095">
          <cell r="B4095" t="str">
            <v>J_05</v>
          </cell>
        </row>
        <row r="4096">
          <cell r="B4096" t="str">
            <v>J_06</v>
          </cell>
        </row>
        <row r="4097">
          <cell r="B4097" t="str">
            <v>J_07</v>
          </cell>
        </row>
        <row r="4098">
          <cell r="B4098" t="str">
            <v>J_08</v>
          </cell>
        </row>
        <row r="4099">
          <cell r="B4099" t="str">
            <v>J_09</v>
          </cell>
        </row>
        <row r="4100">
          <cell r="B4100" t="str">
            <v>J_10</v>
          </cell>
        </row>
        <row r="4101">
          <cell r="B4101" t="str">
            <v>J_11</v>
          </cell>
        </row>
        <row r="4102">
          <cell r="B4102" t="str">
            <v>J_12</v>
          </cell>
        </row>
        <row r="4103">
          <cell r="B4103" t="str">
            <v>J_13</v>
          </cell>
        </row>
        <row r="4104">
          <cell r="B4104" t="str">
            <v>J_14</v>
          </cell>
        </row>
        <row r="4105">
          <cell r="B4105" t="str">
            <v>J_15</v>
          </cell>
        </row>
        <row r="4106">
          <cell r="B4106" t="str">
            <v>J_16</v>
          </cell>
        </row>
        <row r="4107">
          <cell r="B4107" t="str">
            <v>J_17</v>
          </cell>
        </row>
        <row r="4108">
          <cell r="B4108" t="str">
            <v>J_18</v>
          </cell>
        </row>
        <row r="4109">
          <cell r="B4109" t="str">
            <v>J_19</v>
          </cell>
        </row>
        <row r="4110">
          <cell r="B4110" t="str">
            <v>J_20</v>
          </cell>
        </row>
        <row r="4111">
          <cell r="B4111" t="str">
            <v>J_21</v>
          </cell>
        </row>
        <row r="4112">
          <cell r="B4112" t="str">
            <v>J_22</v>
          </cell>
        </row>
        <row r="4113">
          <cell r="B4113" t="str">
            <v>J_23</v>
          </cell>
        </row>
        <row r="4114">
          <cell r="B4114" t="str">
            <v>J_24</v>
          </cell>
        </row>
        <row r="4115">
          <cell r="B4115" t="str">
            <v>J_25</v>
          </cell>
        </row>
        <row r="4116">
          <cell r="B4116" t="str">
            <v>J_26</v>
          </cell>
        </row>
        <row r="4117">
          <cell r="B4117" t="str">
            <v>J_27</v>
          </cell>
        </row>
        <row r="4118">
          <cell r="B4118" t="str">
            <v>J_28</v>
          </cell>
        </row>
        <row r="4119">
          <cell r="B4119" t="str">
            <v>J_29</v>
          </cell>
        </row>
        <row r="4120">
          <cell r="B4120" t="str">
            <v>J_30</v>
          </cell>
        </row>
        <row r="4121">
          <cell r="B4121" t="str">
            <v>J_31</v>
          </cell>
        </row>
        <row r="4122">
          <cell r="B4122" t="str">
            <v>J_32</v>
          </cell>
        </row>
        <row r="4123">
          <cell r="B4123" t="str">
            <v>J_33</v>
          </cell>
        </row>
        <row r="4124">
          <cell r="B4124" t="str">
            <v>J_34</v>
          </cell>
        </row>
        <row r="4125">
          <cell r="B4125" t="str">
            <v>J_35</v>
          </cell>
        </row>
        <row r="4126">
          <cell r="B4126" t="str">
            <v>J_36</v>
          </cell>
        </row>
        <row r="4127">
          <cell r="B4127" t="str">
            <v>J_37</v>
          </cell>
        </row>
        <row r="4128">
          <cell r="B4128" t="str">
            <v>J_38</v>
          </cell>
        </row>
        <row r="4129">
          <cell r="B4129" t="str">
            <v>J_39</v>
          </cell>
        </row>
        <row r="4130">
          <cell r="B4130" t="str">
            <v>J_40</v>
          </cell>
        </row>
        <row r="4131">
          <cell r="B4131" t="str">
            <v>J_41</v>
          </cell>
        </row>
        <row r="4132">
          <cell r="B4132" t="str">
            <v>J_42</v>
          </cell>
        </row>
        <row r="4133">
          <cell r="B4133" t="str">
            <v>J_A</v>
          </cell>
        </row>
        <row r="4134">
          <cell r="B4134" t="str">
            <v>J_B</v>
          </cell>
        </row>
        <row r="4135">
          <cell r="B4135" t="str">
            <v>J_C</v>
          </cell>
        </row>
        <row r="4136">
          <cell r="B4136" t="str">
            <v>J_D</v>
          </cell>
        </row>
        <row r="4137">
          <cell r="B4137" t="str">
            <v>J_E</v>
          </cell>
        </row>
        <row r="4138">
          <cell r="B4138" t="str">
            <v>J_F</v>
          </cell>
        </row>
        <row r="4139">
          <cell r="B4139" t="str">
            <v>J_G</v>
          </cell>
        </row>
        <row r="4140">
          <cell r="B4140" t="str">
            <v>J_H</v>
          </cell>
        </row>
        <row r="4141">
          <cell r="B4141" t="str">
            <v>J_I</v>
          </cell>
        </row>
        <row r="4142">
          <cell r="B4142" t="str">
            <v>J_J</v>
          </cell>
        </row>
        <row r="4143">
          <cell r="B4143" t="str">
            <v>J_K</v>
          </cell>
        </row>
        <row r="4144">
          <cell r="B4144" t="str">
            <v>J_L</v>
          </cell>
        </row>
        <row r="4145">
          <cell r="B4145" t="str">
            <v>J_M</v>
          </cell>
        </row>
        <row r="4146">
          <cell r="B4146" t="str">
            <v>J_N</v>
          </cell>
        </row>
        <row r="4147">
          <cell r="B4147" t="str">
            <v>J_O</v>
          </cell>
        </row>
        <row r="4148">
          <cell r="B4148" t="str">
            <v>J_P</v>
          </cell>
        </row>
        <row r="4149">
          <cell r="B4149" t="str">
            <v>J_Q</v>
          </cell>
        </row>
        <row r="4150">
          <cell r="B4150" t="str">
            <v>J_R</v>
          </cell>
        </row>
        <row r="4151">
          <cell r="B4151" t="str">
            <v>K_0</v>
          </cell>
        </row>
        <row r="4152">
          <cell r="B4152" t="str">
            <v>K_01</v>
          </cell>
        </row>
        <row r="4153">
          <cell r="B4153" t="str">
            <v>K_02</v>
          </cell>
        </row>
        <row r="4154">
          <cell r="B4154" t="str">
            <v>K_03</v>
          </cell>
        </row>
        <row r="4155">
          <cell r="B4155" t="str">
            <v>K_04</v>
          </cell>
        </row>
        <row r="4156">
          <cell r="B4156" t="str">
            <v>K_05</v>
          </cell>
        </row>
        <row r="4157">
          <cell r="B4157" t="str">
            <v>K_06</v>
          </cell>
        </row>
        <row r="4158">
          <cell r="B4158" t="str">
            <v>K_07</v>
          </cell>
        </row>
        <row r="4159">
          <cell r="B4159" t="str">
            <v>K_08</v>
          </cell>
        </row>
        <row r="4160">
          <cell r="B4160" t="str">
            <v>K_09</v>
          </cell>
        </row>
        <row r="4161">
          <cell r="B4161" t="str">
            <v>K_10</v>
          </cell>
        </row>
        <row r="4162">
          <cell r="B4162" t="str">
            <v>K_11</v>
          </cell>
        </row>
        <row r="4163">
          <cell r="B4163" t="str">
            <v>K_12</v>
          </cell>
        </row>
        <row r="4164">
          <cell r="B4164" t="str">
            <v>K_13</v>
          </cell>
        </row>
        <row r="4165">
          <cell r="B4165" t="str">
            <v>K_14</v>
          </cell>
        </row>
        <row r="4166">
          <cell r="B4166" t="str">
            <v>K_15</v>
          </cell>
        </row>
        <row r="4167">
          <cell r="B4167" t="str">
            <v>K_16</v>
          </cell>
        </row>
        <row r="4168">
          <cell r="B4168" t="str">
            <v>K_17</v>
          </cell>
        </row>
        <row r="4169">
          <cell r="B4169" t="str">
            <v>K_18</v>
          </cell>
        </row>
        <row r="4170">
          <cell r="B4170" t="str">
            <v>K_19</v>
          </cell>
        </row>
        <row r="4171">
          <cell r="B4171" t="str">
            <v>K_20</v>
          </cell>
        </row>
        <row r="4172">
          <cell r="B4172" t="str">
            <v>K_21</v>
          </cell>
        </row>
        <row r="4173">
          <cell r="B4173" t="str">
            <v>K_22</v>
          </cell>
        </row>
        <row r="4174">
          <cell r="B4174" t="str">
            <v>K_23</v>
          </cell>
        </row>
        <row r="4175">
          <cell r="B4175" t="str">
            <v>K_24</v>
          </cell>
        </row>
        <row r="4176">
          <cell r="B4176" t="str">
            <v>K_25</v>
          </cell>
        </row>
        <row r="4177">
          <cell r="B4177" t="str">
            <v>K_26</v>
          </cell>
        </row>
        <row r="4178">
          <cell r="B4178" t="str">
            <v>K_27</v>
          </cell>
        </row>
        <row r="4179">
          <cell r="B4179" t="str">
            <v>K_28</v>
          </cell>
        </row>
        <row r="4180">
          <cell r="B4180" t="str">
            <v>K_29</v>
          </cell>
        </row>
        <row r="4181">
          <cell r="B4181" t="str">
            <v>K_30</v>
          </cell>
        </row>
        <row r="4182">
          <cell r="B4182" t="str">
            <v>K_31</v>
          </cell>
        </row>
        <row r="4183">
          <cell r="B4183" t="str">
            <v>K_32</v>
          </cell>
        </row>
        <row r="4184">
          <cell r="B4184" t="str">
            <v>K_33</v>
          </cell>
        </row>
        <row r="4185">
          <cell r="B4185" t="str">
            <v>K_34</v>
          </cell>
        </row>
        <row r="4186">
          <cell r="B4186" t="str">
            <v>K_35</v>
          </cell>
        </row>
        <row r="4187">
          <cell r="B4187" t="str">
            <v>K_36</v>
          </cell>
        </row>
        <row r="4188">
          <cell r="B4188" t="str">
            <v>K_37</v>
          </cell>
        </row>
        <row r="4189">
          <cell r="B4189" t="str">
            <v>K_38</v>
          </cell>
        </row>
        <row r="4190">
          <cell r="B4190" t="str">
            <v>K_39</v>
          </cell>
        </row>
        <row r="4191">
          <cell r="B4191" t="str">
            <v>K_40</v>
          </cell>
        </row>
        <row r="4192">
          <cell r="B4192" t="str">
            <v>K_41</v>
          </cell>
        </row>
        <row r="4193">
          <cell r="B4193" t="str">
            <v>K_42</v>
          </cell>
        </row>
        <row r="4194">
          <cell r="B4194" t="str">
            <v>K_A</v>
          </cell>
        </row>
        <row r="4195">
          <cell r="B4195" t="str">
            <v>K_B</v>
          </cell>
        </row>
        <row r="4196">
          <cell r="B4196" t="str">
            <v>K_C</v>
          </cell>
        </row>
        <row r="4197">
          <cell r="B4197" t="str">
            <v>K_D</v>
          </cell>
        </row>
        <row r="4198">
          <cell r="B4198" t="str">
            <v>K_E</v>
          </cell>
        </row>
        <row r="4199">
          <cell r="B4199" t="str">
            <v>K_F</v>
          </cell>
        </row>
        <row r="4200">
          <cell r="B4200" t="str">
            <v>K_G</v>
          </cell>
        </row>
        <row r="4201">
          <cell r="B4201" t="str">
            <v>K_H</v>
          </cell>
        </row>
        <row r="4202">
          <cell r="B4202" t="str">
            <v>K_I</v>
          </cell>
        </row>
        <row r="4203">
          <cell r="B4203" t="str">
            <v>K_J</v>
          </cell>
        </row>
        <row r="4204">
          <cell r="B4204" t="str">
            <v>K_K</v>
          </cell>
        </row>
        <row r="4205">
          <cell r="B4205" t="str">
            <v>K_L</v>
          </cell>
        </row>
        <row r="4206">
          <cell r="B4206" t="str">
            <v>K_M</v>
          </cell>
        </row>
        <row r="4207">
          <cell r="B4207" t="str">
            <v>K_N</v>
          </cell>
        </row>
        <row r="4208">
          <cell r="B4208" t="str">
            <v>K_O</v>
          </cell>
        </row>
        <row r="4209">
          <cell r="B4209" t="str">
            <v>K_P</v>
          </cell>
        </row>
        <row r="4210">
          <cell r="B4210" t="str">
            <v>K_Q</v>
          </cell>
        </row>
        <row r="4211">
          <cell r="B4211" t="str">
            <v>K_R</v>
          </cell>
        </row>
        <row r="4212">
          <cell r="B4212" t="str">
            <v>L_0</v>
          </cell>
        </row>
        <row r="4213">
          <cell r="B4213" t="str">
            <v>L_01</v>
          </cell>
        </row>
        <row r="4214">
          <cell r="B4214" t="str">
            <v>L_02</v>
          </cell>
        </row>
        <row r="4215">
          <cell r="B4215" t="str">
            <v>L_03</v>
          </cell>
        </row>
        <row r="4216">
          <cell r="B4216" t="str">
            <v>L_04</v>
          </cell>
        </row>
        <row r="4217">
          <cell r="B4217" t="str">
            <v>L_05</v>
          </cell>
        </row>
        <row r="4218">
          <cell r="B4218" t="str">
            <v>L_06</v>
          </cell>
        </row>
        <row r="4219">
          <cell r="B4219" t="str">
            <v>L_07</v>
          </cell>
        </row>
        <row r="4220">
          <cell r="B4220" t="str">
            <v>L_08</v>
          </cell>
        </row>
        <row r="4221">
          <cell r="B4221" t="str">
            <v>L_09</v>
          </cell>
        </row>
        <row r="4222">
          <cell r="B4222" t="str">
            <v>L_10</v>
          </cell>
        </row>
        <row r="4223">
          <cell r="B4223" t="str">
            <v>L_11</v>
          </cell>
        </row>
        <row r="4224">
          <cell r="B4224" t="str">
            <v>L_12</v>
          </cell>
        </row>
        <row r="4225">
          <cell r="B4225" t="str">
            <v>L_13</v>
          </cell>
        </row>
        <row r="4226">
          <cell r="B4226" t="str">
            <v>L_14</v>
          </cell>
        </row>
        <row r="4227">
          <cell r="B4227" t="str">
            <v>L_15</v>
          </cell>
        </row>
        <row r="4228">
          <cell r="B4228" t="str">
            <v>L_16</v>
          </cell>
        </row>
        <row r="4229">
          <cell r="B4229" t="str">
            <v>L_17</v>
          </cell>
        </row>
        <row r="4230">
          <cell r="B4230" t="str">
            <v>L_18</v>
          </cell>
        </row>
        <row r="4231">
          <cell r="B4231" t="str">
            <v>L_19</v>
          </cell>
        </row>
        <row r="4232">
          <cell r="B4232" t="str">
            <v>L_20</v>
          </cell>
        </row>
        <row r="4233">
          <cell r="B4233" t="str">
            <v>L_21</v>
          </cell>
        </row>
        <row r="4234">
          <cell r="B4234" t="str">
            <v>L_22</v>
          </cell>
        </row>
        <row r="4235">
          <cell r="B4235" t="str">
            <v>L_23</v>
          </cell>
        </row>
        <row r="4236">
          <cell r="B4236" t="str">
            <v>L_24</v>
          </cell>
        </row>
        <row r="4237">
          <cell r="B4237" t="str">
            <v>L_25</v>
          </cell>
        </row>
        <row r="4238">
          <cell r="B4238" t="str">
            <v>L_26</v>
          </cell>
        </row>
        <row r="4239">
          <cell r="B4239" t="str">
            <v>L_27</v>
          </cell>
        </row>
        <row r="4240">
          <cell r="B4240" t="str">
            <v>L_28</v>
          </cell>
        </row>
        <row r="4241">
          <cell r="B4241" t="str">
            <v>L_29</v>
          </cell>
        </row>
        <row r="4242">
          <cell r="B4242" t="str">
            <v>L_30</v>
          </cell>
        </row>
        <row r="4243">
          <cell r="B4243" t="str">
            <v>L_31</v>
          </cell>
        </row>
        <row r="4244">
          <cell r="B4244" t="str">
            <v>L_32</v>
          </cell>
        </row>
        <row r="4245">
          <cell r="B4245" t="str">
            <v>L_33</v>
          </cell>
        </row>
        <row r="4246">
          <cell r="B4246" t="str">
            <v>L_34</v>
          </cell>
        </row>
        <row r="4247">
          <cell r="B4247" t="str">
            <v>L_35</v>
          </cell>
        </row>
        <row r="4248">
          <cell r="B4248" t="str">
            <v>L_36</v>
          </cell>
        </row>
        <row r="4249">
          <cell r="B4249" t="str">
            <v>L_37</v>
          </cell>
        </row>
        <row r="4250">
          <cell r="B4250" t="str">
            <v>L_38</v>
          </cell>
        </row>
        <row r="4251">
          <cell r="B4251" t="str">
            <v>L_39</v>
          </cell>
        </row>
        <row r="4252">
          <cell r="B4252" t="str">
            <v>L_40</v>
          </cell>
        </row>
        <row r="4253">
          <cell r="B4253" t="str">
            <v>L_41</v>
          </cell>
        </row>
        <row r="4254">
          <cell r="B4254" t="str">
            <v>L_42</v>
          </cell>
        </row>
        <row r="4255">
          <cell r="B4255" t="str">
            <v>L_A</v>
          </cell>
        </row>
        <row r="4256">
          <cell r="B4256" t="str">
            <v>L_B</v>
          </cell>
        </row>
        <row r="4257">
          <cell r="B4257" t="str">
            <v>L_C</v>
          </cell>
        </row>
        <row r="4258">
          <cell r="B4258" t="str">
            <v>L_D</v>
          </cell>
        </row>
        <row r="4259">
          <cell r="B4259" t="str">
            <v>L_E</v>
          </cell>
        </row>
        <row r="4260">
          <cell r="B4260" t="str">
            <v>L_F</v>
          </cell>
        </row>
        <row r="4261">
          <cell r="B4261" t="str">
            <v>L_G</v>
          </cell>
        </row>
        <row r="4262">
          <cell r="B4262" t="str">
            <v>L_H</v>
          </cell>
        </row>
        <row r="4263">
          <cell r="B4263" t="str">
            <v>L_I</v>
          </cell>
        </row>
        <row r="4264">
          <cell r="B4264" t="str">
            <v>L_J</v>
          </cell>
        </row>
        <row r="4265">
          <cell r="B4265" t="str">
            <v>L_K</v>
          </cell>
        </row>
        <row r="4266">
          <cell r="B4266" t="str">
            <v>L_L</v>
          </cell>
        </row>
        <row r="4267">
          <cell r="B4267" t="str">
            <v>L_M</v>
          </cell>
        </row>
        <row r="4268">
          <cell r="B4268" t="str">
            <v>L_N</v>
          </cell>
        </row>
        <row r="4269">
          <cell r="B4269" t="str">
            <v>L_O</v>
          </cell>
        </row>
        <row r="4270">
          <cell r="B4270" t="str">
            <v>L_P</v>
          </cell>
        </row>
        <row r="4271">
          <cell r="B4271" t="str">
            <v>L_Q</v>
          </cell>
        </row>
        <row r="4272">
          <cell r="B4272" t="str">
            <v>L_R</v>
          </cell>
        </row>
        <row r="4273">
          <cell r="B4273" t="str">
            <v>M__39</v>
          </cell>
        </row>
        <row r="4274">
          <cell r="B4274" t="str">
            <v>M_0</v>
          </cell>
        </row>
        <row r="4275">
          <cell r="B4275" t="str">
            <v>M_01</v>
          </cell>
        </row>
        <row r="4276">
          <cell r="B4276" t="str">
            <v>M_02</v>
          </cell>
        </row>
        <row r="4277">
          <cell r="B4277" t="str">
            <v>M_03</v>
          </cell>
        </row>
        <row r="4278">
          <cell r="B4278" t="str">
            <v>M_04</v>
          </cell>
        </row>
        <row r="4279">
          <cell r="B4279" t="str">
            <v>M_05</v>
          </cell>
        </row>
        <row r="4280">
          <cell r="B4280" t="str">
            <v>M_06</v>
          </cell>
        </row>
        <row r="4281">
          <cell r="B4281" t="str">
            <v>M_07</v>
          </cell>
        </row>
        <row r="4282">
          <cell r="B4282" t="str">
            <v>M_08</v>
          </cell>
        </row>
        <row r="4283">
          <cell r="B4283" t="str">
            <v>M_09</v>
          </cell>
        </row>
        <row r="4284">
          <cell r="B4284" t="str">
            <v>M_10</v>
          </cell>
        </row>
        <row r="4285">
          <cell r="B4285" t="str">
            <v>M_11</v>
          </cell>
        </row>
        <row r="4286">
          <cell r="B4286" t="str">
            <v>M_12</v>
          </cell>
        </row>
        <row r="4287">
          <cell r="B4287" t="str">
            <v>M_13</v>
          </cell>
        </row>
        <row r="4288">
          <cell r="B4288" t="str">
            <v>M_14</v>
          </cell>
        </row>
        <row r="4289">
          <cell r="B4289" t="str">
            <v>M_15</v>
          </cell>
        </row>
        <row r="4290">
          <cell r="B4290" t="str">
            <v>M_16</v>
          </cell>
        </row>
        <row r="4291">
          <cell r="B4291" t="str">
            <v>M_17</v>
          </cell>
        </row>
        <row r="4292">
          <cell r="B4292" t="str">
            <v>M_18</v>
          </cell>
        </row>
        <row r="4293">
          <cell r="B4293" t="str">
            <v>M_19</v>
          </cell>
        </row>
        <row r="4294">
          <cell r="B4294" t="str">
            <v>M_20</v>
          </cell>
        </row>
        <row r="4295">
          <cell r="B4295" t="str">
            <v>M_21</v>
          </cell>
        </row>
        <row r="4296">
          <cell r="B4296" t="str">
            <v>M_22</v>
          </cell>
        </row>
        <row r="4297">
          <cell r="B4297" t="str">
            <v>M_23</v>
          </cell>
        </row>
        <row r="4298">
          <cell r="B4298" t="str">
            <v>M_24</v>
          </cell>
        </row>
        <row r="4299">
          <cell r="B4299" t="str">
            <v>M_25</v>
          </cell>
        </row>
        <row r="4300">
          <cell r="B4300" t="str">
            <v>M_26</v>
          </cell>
        </row>
        <row r="4301">
          <cell r="B4301" t="str">
            <v>M_27</v>
          </cell>
        </row>
        <row r="4302">
          <cell r="B4302" t="str">
            <v>M_28</v>
          </cell>
        </row>
        <row r="4303">
          <cell r="B4303" t="str">
            <v>M_29</v>
          </cell>
        </row>
        <row r="4304">
          <cell r="B4304" t="str">
            <v>M_30</v>
          </cell>
        </row>
        <row r="4305">
          <cell r="B4305" t="str">
            <v>M_31</v>
          </cell>
        </row>
        <row r="4306">
          <cell r="B4306" t="str">
            <v>M_32</v>
          </cell>
        </row>
        <row r="4307">
          <cell r="B4307" t="str">
            <v>M_33</v>
          </cell>
        </row>
        <row r="4308">
          <cell r="B4308" t="str">
            <v>M_34</v>
          </cell>
        </row>
        <row r="4309">
          <cell r="B4309" t="str">
            <v>M_35</v>
          </cell>
        </row>
        <row r="4310">
          <cell r="B4310" t="str">
            <v>M_36</v>
          </cell>
        </row>
        <row r="4311">
          <cell r="B4311" t="str">
            <v>M_37</v>
          </cell>
        </row>
        <row r="4312">
          <cell r="B4312" t="str">
            <v>M_38</v>
          </cell>
        </row>
        <row r="4313">
          <cell r="B4313" t="str">
            <v>M_40</v>
          </cell>
        </row>
        <row r="4314">
          <cell r="B4314" t="str">
            <v>M_41</v>
          </cell>
        </row>
        <row r="4315">
          <cell r="B4315" t="str">
            <v>M_42</v>
          </cell>
        </row>
        <row r="4316">
          <cell r="B4316" t="str">
            <v>M_A</v>
          </cell>
        </row>
        <row r="4317">
          <cell r="B4317" t="str">
            <v>M_B</v>
          </cell>
        </row>
        <row r="4318">
          <cell r="B4318" t="str">
            <v>M_C</v>
          </cell>
        </row>
        <row r="4319">
          <cell r="B4319" t="str">
            <v>M_D</v>
          </cell>
        </row>
        <row r="4320">
          <cell r="B4320" t="str">
            <v>M_E</v>
          </cell>
        </row>
        <row r="4321">
          <cell r="B4321" t="str">
            <v>M_F</v>
          </cell>
        </row>
        <row r="4322">
          <cell r="B4322" t="str">
            <v>M_G</v>
          </cell>
        </row>
        <row r="4323">
          <cell r="B4323" t="str">
            <v>M_H</v>
          </cell>
        </row>
        <row r="4324">
          <cell r="B4324" t="str">
            <v>M_I</v>
          </cell>
        </row>
        <row r="4325">
          <cell r="B4325" t="str">
            <v>M_J</v>
          </cell>
        </row>
        <row r="4326">
          <cell r="B4326" t="str">
            <v>M_K</v>
          </cell>
        </row>
        <row r="4327">
          <cell r="B4327" t="str">
            <v>M_L</v>
          </cell>
        </row>
        <row r="4328">
          <cell r="B4328" t="str">
            <v>M_M</v>
          </cell>
        </row>
        <row r="4329">
          <cell r="B4329" t="str">
            <v>M_N</v>
          </cell>
        </row>
        <row r="4330">
          <cell r="B4330" t="str">
            <v>M_O</v>
          </cell>
        </row>
        <row r="4331">
          <cell r="B4331" t="str">
            <v>M_P</v>
          </cell>
        </row>
        <row r="4332">
          <cell r="B4332" t="str">
            <v>M_Q</v>
          </cell>
        </row>
        <row r="4333">
          <cell r="B4333" t="str">
            <v>M_R</v>
          </cell>
        </row>
        <row r="4334">
          <cell r="B4334" t="str">
            <v>N_0</v>
          </cell>
        </row>
        <row r="4335">
          <cell r="B4335" t="str">
            <v>N_01</v>
          </cell>
        </row>
        <row r="4336">
          <cell r="B4336" t="str">
            <v>N_02</v>
          </cell>
        </row>
        <row r="4337">
          <cell r="B4337" t="str">
            <v>N_03</v>
          </cell>
        </row>
        <row r="4338">
          <cell r="B4338" t="str">
            <v>N_04</v>
          </cell>
        </row>
        <row r="4339">
          <cell r="B4339" t="str">
            <v>N_05</v>
          </cell>
        </row>
        <row r="4340">
          <cell r="B4340" t="str">
            <v>N_06</v>
          </cell>
        </row>
        <row r="4341">
          <cell r="B4341" t="str">
            <v>N_07</v>
          </cell>
        </row>
        <row r="4342">
          <cell r="B4342" t="str">
            <v>N_08</v>
          </cell>
        </row>
        <row r="4343">
          <cell r="B4343" t="str">
            <v>N_09</v>
          </cell>
        </row>
        <row r="4344">
          <cell r="B4344" t="str">
            <v>N_10</v>
          </cell>
        </row>
        <row r="4345">
          <cell r="B4345" t="str">
            <v>N_11</v>
          </cell>
        </row>
        <row r="4346">
          <cell r="B4346" t="str">
            <v>N_12</v>
          </cell>
        </row>
        <row r="4347">
          <cell r="B4347" t="str">
            <v>N_13</v>
          </cell>
        </row>
        <row r="4348">
          <cell r="B4348" t="str">
            <v>N_14</v>
          </cell>
        </row>
        <row r="4349">
          <cell r="B4349" t="str">
            <v>N_15</v>
          </cell>
        </row>
        <row r="4350">
          <cell r="B4350" t="str">
            <v>N_16</v>
          </cell>
        </row>
        <row r="4351">
          <cell r="B4351" t="str">
            <v>N_17</v>
          </cell>
        </row>
        <row r="4352">
          <cell r="B4352" t="str">
            <v>N_18</v>
          </cell>
        </row>
        <row r="4353">
          <cell r="B4353" t="str">
            <v>N_19</v>
          </cell>
        </row>
        <row r="4354">
          <cell r="B4354" t="str">
            <v>N_20</v>
          </cell>
        </row>
        <row r="4355">
          <cell r="B4355" t="str">
            <v>N_21</v>
          </cell>
        </row>
        <row r="4356">
          <cell r="B4356" t="str">
            <v>N_22</v>
          </cell>
        </row>
        <row r="4357">
          <cell r="B4357" t="str">
            <v>N_23</v>
          </cell>
        </row>
        <row r="4358">
          <cell r="B4358" t="str">
            <v>N_24</v>
          </cell>
        </row>
        <row r="4359">
          <cell r="B4359" t="str">
            <v>N_25</v>
          </cell>
        </row>
        <row r="4360">
          <cell r="B4360" t="str">
            <v>N_26</v>
          </cell>
        </row>
        <row r="4361">
          <cell r="B4361" t="str">
            <v>N_27</v>
          </cell>
        </row>
        <row r="4362">
          <cell r="B4362" t="str">
            <v>N_28</v>
          </cell>
        </row>
        <row r="4363">
          <cell r="B4363" t="str">
            <v>N_29</v>
          </cell>
        </row>
        <row r="4364">
          <cell r="B4364" t="str">
            <v>N_30</v>
          </cell>
        </row>
        <row r="4365">
          <cell r="B4365" t="str">
            <v>N_31</v>
          </cell>
        </row>
        <row r="4366">
          <cell r="B4366" t="str">
            <v>N_32</v>
          </cell>
        </row>
        <row r="4367">
          <cell r="B4367" t="str">
            <v>N_33</v>
          </cell>
        </row>
        <row r="4368">
          <cell r="B4368" t="str">
            <v>N_34</v>
          </cell>
        </row>
        <row r="4369">
          <cell r="B4369" t="str">
            <v>N_35</v>
          </cell>
        </row>
        <row r="4370">
          <cell r="B4370" t="str">
            <v>N_36</v>
          </cell>
        </row>
        <row r="4371">
          <cell r="B4371" t="str">
            <v xml:space="preserve">N_37 </v>
          </cell>
        </row>
        <row r="4372">
          <cell r="B4372" t="str">
            <v>N_38</v>
          </cell>
        </row>
        <row r="4373">
          <cell r="B4373" t="str">
            <v>N_39</v>
          </cell>
        </row>
        <row r="4374">
          <cell r="B4374" t="str">
            <v>N_40</v>
          </cell>
        </row>
        <row r="4375">
          <cell r="B4375" t="str">
            <v>N_41</v>
          </cell>
        </row>
        <row r="4376">
          <cell r="B4376" t="str">
            <v>N_42</v>
          </cell>
        </row>
        <row r="4377">
          <cell r="B4377" t="str">
            <v>N_A</v>
          </cell>
        </row>
        <row r="4378">
          <cell r="B4378" t="str">
            <v>N_B</v>
          </cell>
        </row>
        <row r="4379">
          <cell r="B4379" t="str">
            <v>N_C</v>
          </cell>
        </row>
        <row r="4380">
          <cell r="B4380" t="str">
            <v>N_D</v>
          </cell>
        </row>
        <row r="4381">
          <cell r="B4381" t="str">
            <v>N_E</v>
          </cell>
        </row>
        <row r="4382">
          <cell r="B4382" t="str">
            <v>N_F</v>
          </cell>
        </row>
        <row r="4383">
          <cell r="B4383" t="str">
            <v>N_G</v>
          </cell>
        </row>
        <row r="4384">
          <cell r="B4384" t="str">
            <v>N_H</v>
          </cell>
        </row>
        <row r="4385">
          <cell r="B4385" t="str">
            <v>N_I</v>
          </cell>
        </row>
        <row r="4386">
          <cell r="B4386" t="str">
            <v>N_J</v>
          </cell>
        </row>
        <row r="4387">
          <cell r="B4387" t="str">
            <v>N_K</v>
          </cell>
        </row>
        <row r="4388">
          <cell r="B4388" t="str">
            <v>N_L</v>
          </cell>
        </row>
        <row r="4389">
          <cell r="B4389" t="str">
            <v>N_M</v>
          </cell>
        </row>
        <row r="4390">
          <cell r="B4390" t="str">
            <v>N_N</v>
          </cell>
        </row>
        <row r="4391">
          <cell r="B4391" t="str">
            <v>N_O</v>
          </cell>
        </row>
        <row r="4392">
          <cell r="B4392" t="str">
            <v>N_P</v>
          </cell>
        </row>
        <row r="4393">
          <cell r="B4393" t="str">
            <v>N_Q</v>
          </cell>
        </row>
        <row r="4394">
          <cell r="B4394" t="str">
            <v>N_R</v>
          </cell>
        </row>
        <row r="4395">
          <cell r="B4395" t="str">
            <v>O_0</v>
          </cell>
        </row>
        <row r="4396">
          <cell r="B4396" t="str">
            <v>O_01</v>
          </cell>
        </row>
        <row r="4397">
          <cell r="B4397" t="str">
            <v>O_02</v>
          </cell>
        </row>
        <row r="4398">
          <cell r="B4398" t="str">
            <v>O_03</v>
          </cell>
        </row>
        <row r="4399">
          <cell r="B4399" t="str">
            <v>O_04</v>
          </cell>
        </row>
        <row r="4400">
          <cell r="B4400" t="str">
            <v>O_05</v>
          </cell>
        </row>
        <row r="4401">
          <cell r="B4401" t="str">
            <v>O_06</v>
          </cell>
        </row>
        <row r="4402">
          <cell r="B4402" t="str">
            <v>O_07</v>
          </cell>
        </row>
        <row r="4403">
          <cell r="B4403" t="str">
            <v>O_08</v>
          </cell>
        </row>
        <row r="4404">
          <cell r="B4404" t="str">
            <v>O_09</v>
          </cell>
        </row>
        <row r="4405">
          <cell r="B4405" t="str">
            <v>O_10</v>
          </cell>
        </row>
        <row r="4406">
          <cell r="B4406" t="str">
            <v>O_11</v>
          </cell>
        </row>
        <row r="4407">
          <cell r="B4407" t="str">
            <v>O_12</v>
          </cell>
        </row>
        <row r="4408">
          <cell r="B4408" t="str">
            <v>O_13</v>
          </cell>
        </row>
        <row r="4409">
          <cell r="B4409" t="str">
            <v>O_14</v>
          </cell>
        </row>
        <row r="4410">
          <cell r="B4410" t="str">
            <v>O_15</v>
          </cell>
        </row>
        <row r="4411">
          <cell r="B4411" t="str">
            <v>O_16</v>
          </cell>
        </row>
        <row r="4412">
          <cell r="B4412" t="str">
            <v>O_17</v>
          </cell>
        </row>
        <row r="4413">
          <cell r="B4413" t="str">
            <v>O_18</v>
          </cell>
        </row>
        <row r="4414">
          <cell r="B4414" t="str">
            <v>O_19</v>
          </cell>
        </row>
        <row r="4415">
          <cell r="B4415" t="str">
            <v>O_20</v>
          </cell>
        </row>
        <row r="4416">
          <cell r="B4416" t="str">
            <v>O_21</v>
          </cell>
        </row>
        <row r="4417">
          <cell r="B4417" t="str">
            <v>O_22</v>
          </cell>
        </row>
        <row r="4418">
          <cell r="B4418" t="str">
            <v>O_23</v>
          </cell>
        </row>
        <row r="4419">
          <cell r="B4419" t="str">
            <v>O_24</v>
          </cell>
        </row>
        <row r="4420">
          <cell r="B4420" t="str">
            <v>O_25</v>
          </cell>
        </row>
        <row r="4421">
          <cell r="B4421" t="str">
            <v>O_26</v>
          </cell>
        </row>
        <row r="4422">
          <cell r="B4422" t="str">
            <v>O_27</v>
          </cell>
        </row>
        <row r="4423">
          <cell r="B4423" t="str">
            <v>O_28</v>
          </cell>
        </row>
        <row r="4424">
          <cell r="B4424" t="str">
            <v>O_29</v>
          </cell>
        </row>
        <row r="4425">
          <cell r="B4425" t="str">
            <v>O_30</v>
          </cell>
        </row>
        <row r="4426">
          <cell r="B4426" t="str">
            <v>O_31</v>
          </cell>
        </row>
        <row r="4427">
          <cell r="B4427" t="str">
            <v>O_32</v>
          </cell>
        </row>
        <row r="4428">
          <cell r="B4428" t="str">
            <v>O_33</v>
          </cell>
        </row>
        <row r="4429">
          <cell r="B4429" t="str">
            <v>O_34</v>
          </cell>
        </row>
        <row r="4430">
          <cell r="B4430" t="str">
            <v>O_35</v>
          </cell>
        </row>
        <row r="4431">
          <cell r="B4431" t="str">
            <v>O_36</v>
          </cell>
        </row>
        <row r="4432">
          <cell r="B4432" t="str">
            <v>O_37</v>
          </cell>
        </row>
        <row r="4433">
          <cell r="B4433" t="str">
            <v>O_38</v>
          </cell>
        </row>
        <row r="4434">
          <cell r="B4434" t="str">
            <v>O_39</v>
          </cell>
        </row>
        <row r="4435">
          <cell r="B4435" t="str">
            <v>O_40</v>
          </cell>
        </row>
        <row r="4436">
          <cell r="B4436" t="str">
            <v>O_41</v>
          </cell>
        </row>
        <row r="4437">
          <cell r="B4437" t="str">
            <v>O_42</v>
          </cell>
        </row>
        <row r="4438">
          <cell r="B4438" t="str">
            <v>O_A</v>
          </cell>
        </row>
        <row r="4439">
          <cell r="B4439" t="str">
            <v>O_B</v>
          </cell>
        </row>
        <row r="4440">
          <cell r="B4440" t="str">
            <v>O_C</v>
          </cell>
        </row>
        <row r="4441">
          <cell r="B4441" t="str">
            <v>O_D</v>
          </cell>
        </row>
        <row r="4442">
          <cell r="B4442" t="str">
            <v>O_E</v>
          </cell>
        </row>
        <row r="4443">
          <cell r="B4443" t="str">
            <v>O_F</v>
          </cell>
        </row>
        <row r="4444">
          <cell r="B4444" t="str">
            <v>O_G</v>
          </cell>
        </row>
        <row r="4445">
          <cell r="B4445" t="str">
            <v>O_H</v>
          </cell>
        </row>
        <row r="4446">
          <cell r="B4446" t="str">
            <v>O_I</v>
          </cell>
        </row>
        <row r="4447">
          <cell r="B4447" t="str">
            <v>O_J</v>
          </cell>
        </row>
        <row r="4448">
          <cell r="B4448" t="str">
            <v>O_K</v>
          </cell>
        </row>
        <row r="4449">
          <cell r="B4449" t="str">
            <v>O_L</v>
          </cell>
        </row>
        <row r="4450">
          <cell r="B4450" t="str">
            <v>O_M</v>
          </cell>
        </row>
        <row r="4451">
          <cell r="B4451" t="str">
            <v>O_N</v>
          </cell>
        </row>
        <row r="4452">
          <cell r="B4452" t="str">
            <v>O_O</v>
          </cell>
        </row>
        <row r="4453">
          <cell r="B4453" t="str">
            <v>O_P</v>
          </cell>
        </row>
        <row r="4454">
          <cell r="B4454" t="str">
            <v>O_Q</v>
          </cell>
        </row>
        <row r="4455">
          <cell r="B4455" t="str">
            <v>O_R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D_SBS"/>
      <sheetName val="OBD_BSS"/>
      <sheetName val="List"/>
      <sheetName val="Print"/>
      <sheetName val="DATE"/>
      <sheetName val="Data"/>
    </sheetNames>
    <sheetDataSet>
      <sheetData sheetId="0"/>
      <sheetData sheetId="1"/>
      <sheetData sheetId="2">
        <row r="2">
          <cell r="B2" t="str">
            <v>Tidak Produsksi</v>
          </cell>
          <cell r="C2" t="str">
            <v>I</v>
          </cell>
          <cell r="D2" t="str">
            <v>OB</v>
          </cell>
          <cell r="E2" t="str">
            <v>OPD 1A</v>
          </cell>
          <cell r="F2" t="str">
            <v>Tidak Produksi</v>
          </cell>
          <cell r="G2" t="str">
            <v>Tidak Produksi</v>
          </cell>
          <cell r="H2">
            <v>25</v>
          </cell>
          <cell r="I2" t="str">
            <v>No. 05/01/BA-OBD/TSMP-SVY/PKN-SBS/KMO/05/2012</v>
          </cell>
          <cell r="J2" t="str">
            <v>No. 05/01/BA-OBD/TSMP-SVY/PKN-BSS/KMO/05/2012</v>
          </cell>
        </row>
        <row r="3">
          <cell r="B3" t="str">
            <v>0_0</v>
          </cell>
          <cell r="C3" t="str">
            <v>II</v>
          </cell>
          <cell r="D3" t="str">
            <v>Bulk Clay</v>
          </cell>
          <cell r="E3" t="str">
            <v>OPD 1B</v>
          </cell>
          <cell r="F3" t="str">
            <v>EX-21</v>
          </cell>
          <cell r="G3" t="str">
            <v>X-114</v>
          </cell>
          <cell r="H3">
            <v>50</v>
          </cell>
          <cell r="I3" t="str">
            <v>No. 05/02/BA-OBD/TSMP-SVY/PKN-SBS/KMO/05/2012</v>
          </cell>
          <cell r="J3" t="str">
            <v>No. 05/02/BA-OBD/TSMP-SVY/PKN-BSS/KMO/05/2012</v>
          </cell>
        </row>
        <row r="4">
          <cell r="B4" t="str">
            <v>0_01</v>
          </cell>
          <cell r="D4" t="str">
            <v>Soil</v>
          </cell>
          <cell r="E4" t="str">
            <v>OPD 2A</v>
          </cell>
          <cell r="F4" t="str">
            <v>EX-22</v>
          </cell>
          <cell r="G4" t="str">
            <v>X-115</v>
          </cell>
          <cell r="H4">
            <v>75</v>
          </cell>
          <cell r="I4" t="str">
            <v>No. 05/03/BA-OBD/TSMP-SVY/PKN-SBS/KMO/05/2012</v>
          </cell>
          <cell r="J4" t="str">
            <v>No. 05/03/BA-OBD/TSMP-SVY/PKN-BSS/KMO/05/2012</v>
          </cell>
        </row>
        <row r="5">
          <cell r="B5" t="str">
            <v>0_03</v>
          </cell>
          <cell r="D5" t="str">
            <v>Soil Lumpur</v>
          </cell>
          <cell r="E5" t="str">
            <v>OPD 2B</v>
          </cell>
          <cell r="F5" t="str">
            <v>EX-23</v>
          </cell>
          <cell r="G5" t="str">
            <v>X-116</v>
          </cell>
          <cell r="H5">
            <v>100</v>
          </cell>
          <cell r="I5" t="str">
            <v>No. 05/04/BA-OBD/TSMP-SVY/PKN-SBS/KMO/05/2012</v>
          </cell>
          <cell r="J5" t="str">
            <v>No. 05/04/BA-OBD/TSMP-SVY/PKN-BSS/KMO/06/2012</v>
          </cell>
        </row>
        <row r="6">
          <cell r="B6" t="str">
            <v>0_04</v>
          </cell>
          <cell r="D6" t="str">
            <v>Parting</v>
          </cell>
          <cell r="E6" t="str">
            <v>OPD 2D</v>
          </cell>
          <cell r="F6" t="str">
            <v>EX-25</v>
          </cell>
          <cell r="G6" t="str">
            <v>X-117</v>
          </cell>
          <cell r="H6">
            <v>125</v>
          </cell>
          <cell r="I6" t="str">
            <v>No. 06/05/BA-OBD/TSMP-SVY/PKN-SBS/KMO/06/2012</v>
          </cell>
          <cell r="J6" t="str">
            <v>No. 06/05/BA-OBD/TSMP-SVY/PKN-BSS/KMO/06/2012</v>
          </cell>
        </row>
        <row r="7">
          <cell r="B7" t="str">
            <v>0_05</v>
          </cell>
          <cell r="D7" t="str">
            <v>Spoil</v>
          </cell>
          <cell r="E7" t="str">
            <v>OPD 3A</v>
          </cell>
          <cell r="F7" t="str">
            <v>EX-28</v>
          </cell>
          <cell r="G7" t="str">
            <v>X-118</v>
          </cell>
          <cell r="H7">
            <v>150</v>
          </cell>
          <cell r="I7" t="str">
            <v>No. 06/06/BA-OBD/TSMP-SVY/PKN-SBS/KMO/06/2012</v>
          </cell>
          <cell r="J7" t="str">
            <v>No. 06/06/BA-OBD/TSMP-SVY/PKN-BSS/KMO/06/2012</v>
          </cell>
        </row>
        <row r="8">
          <cell r="B8" t="str">
            <v>0_06</v>
          </cell>
          <cell r="E8" t="str">
            <v>OPD 3B</v>
          </cell>
          <cell r="F8" t="str">
            <v>EX-30</v>
          </cell>
          <cell r="G8" t="str">
            <v>X-119</v>
          </cell>
          <cell r="H8">
            <v>175</v>
          </cell>
          <cell r="I8" t="str">
            <v>No. 07/07/BA-OBD/TSMP-SVY/PKN-SBS/KMO/07/2012</v>
          </cell>
          <cell r="J8" t="str">
            <v>No. 07/07/BA-OBD/TSMP-SVY/PKN-BSS/KMO/07/2012</v>
          </cell>
        </row>
        <row r="9">
          <cell r="B9" t="str">
            <v>0_07</v>
          </cell>
          <cell r="E9" t="str">
            <v>OPD 3C</v>
          </cell>
          <cell r="F9" t="str">
            <v>EX-31</v>
          </cell>
          <cell r="G9" t="str">
            <v>X-120</v>
          </cell>
          <cell r="H9">
            <v>200</v>
          </cell>
          <cell r="I9" t="str">
            <v>No. 07/08/BA-OBD/TSMP-SVY/PKN-SBS/KMO/07/2012</v>
          </cell>
          <cell r="J9" t="str">
            <v>No. 07/08/BA-OBD/TSMP-SVY/PKN-BSS/KMO/07/2012</v>
          </cell>
        </row>
        <row r="10">
          <cell r="B10" t="str">
            <v>0_08</v>
          </cell>
          <cell r="E10" t="str">
            <v>OPD 5A</v>
          </cell>
          <cell r="F10" t="str">
            <v>EX-41</v>
          </cell>
          <cell r="H10">
            <v>225</v>
          </cell>
          <cell r="I10" t="str">
            <v>No. 07/09/BA-OBD/TSMP-SVY/PKN-SBS/KMO/07/2012</v>
          </cell>
          <cell r="J10" t="str">
            <v>No. 07/09/BA-OBD/TSMP-SVY/PKN-BSS/KMO/07/2012</v>
          </cell>
        </row>
        <row r="11">
          <cell r="B11" t="str">
            <v>0_09</v>
          </cell>
          <cell r="E11" t="str">
            <v>OPD 5B</v>
          </cell>
          <cell r="F11" t="str">
            <v>EX-45</v>
          </cell>
          <cell r="H11">
            <v>250</v>
          </cell>
          <cell r="I11" t="str">
            <v>No. 07/10/BA-OBD/TSMP-SVY/PKN-SBS/KMO/07/2012</v>
          </cell>
          <cell r="J11" t="str">
            <v>No. 07/10/BA-OBD/TSMP-SVY/PKN-BSS/KMO/07/2012</v>
          </cell>
        </row>
        <row r="12">
          <cell r="B12" t="str">
            <v>0_10</v>
          </cell>
          <cell r="E12" t="str">
            <v>OPD 6</v>
          </cell>
          <cell r="F12" t="str">
            <v>EX-46</v>
          </cell>
          <cell r="H12">
            <v>275</v>
          </cell>
          <cell r="I12" t="str">
            <v>No. 07/11/BA-OBD/TSMP-SVY/PKN-SBS/KMO/07/2012</v>
          </cell>
          <cell r="J12" t="str">
            <v>No. 07/11/BA-OBD/TSMP-SVY/PKN-BSS/KMO/07/2012</v>
          </cell>
        </row>
        <row r="13">
          <cell r="B13" t="str">
            <v>0_11</v>
          </cell>
          <cell r="E13" t="str">
            <v>OPD 7</v>
          </cell>
          <cell r="F13" t="str">
            <v>EX-47</v>
          </cell>
          <cell r="H13">
            <v>300</v>
          </cell>
          <cell r="I13" t="str">
            <v>No. 07/12/BA-OBD/TSMP-SVY/PKN-SBS/KMO/07/2012</v>
          </cell>
          <cell r="J13" t="str">
            <v>No. 07/12/BA-OBD/TSMP-SVY/PKN-BSS/KMO/07/2012</v>
          </cell>
        </row>
        <row r="14">
          <cell r="B14" t="str">
            <v>0_12</v>
          </cell>
          <cell r="E14" t="str">
            <v>IPD</v>
          </cell>
          <cell r="F14" t="str">
            <v>EX-48</v>
          </cell>
          <cell r="H14">
            <v>325</v>
          </cell>
          <cell r="I14" t="str">
            <v>No. 08/01/BA-OBD/TSMP-SVY/PKN-SBS/KMO/08/2012</v>
          </cell>
          <cell r="J14" t="str">
            <v>No. 07/13/BA-OBD/TSMP-SVY/PKN-BSS/KMO/07/2012</v>
          </cell>
        </row>
        <row r="15">
          <cell r="B15" t="str">
            <v>0_13</v>
          </cell>
          <cell r="E15" t="str">
            <v>OPD</v>
          </cell>
          <cell r="H15">
            <v>350</v>
          </cell>
          <cell r="I15" t="str">
            <v>No. 08/02/BA-OBD/TSMP-SVY/PKN-SBS/KMO/08/2012</v>
          </cell>
          <cell r="J15" t="str">
            <v>No. 07/14/BA-OBD/TSMP-SVY/PKN-BSS/KMO/07/2012</v>
          </cell>
        </row>
        <row r="16">
          <cell r="B16" t="str">
            <v>0_14</v>
          </cell>
          <cell r="H16">
            <v>375</v>
          </cell>
          <cell r="I16" t="str">
            <v>No. 08/03/BA-OBD/TSMP-SVY/PKN-SBS/KMO/08/2012</v>
          </cell>
          <cell r="J16" t="str">
            <v>No. 08/01/BA-OBD/TSMP-SVY/PKN-BSS/KMO/08/2012</v>
          </cell>
        </row>
        <row r="17">
          <cell r="B17" t="str">
            <v>0_15</v>
          </cell>
          <cell r="H17">
            <v>400</v>
          </cell>
          <cell r="I17" t="str">
            <v>No. 08/04/BA-OBD/TSMP-SVY/PKN-SBS/KMO/08/2012</v>
          </cell>
          <cell r="J17" t="str">
            <v>No. 08/02/BA-OBD/TSMP-SVY/PKN-BSS/KMO/08/2012</v>
          </cell>
        </row>
        <row r="18">
          <cell r="B18" t="str">
            <v>0_16</v>
          </cell>
          <cell r="H18">
            <v>425</v>
          </cell>
          <cell r="I18" t="str">
            <v>No. 08/05/BA-OBD/TSMP-SVY/PKN-SBS/KMO/08/2012</v>
          </cell>
          <cell r="J18" t="str">
            <v>No. 08/03/BA-OBD/TSMP-SVY/PKN-BSS/KMO/08/2012</v>
          </cell>
        </row>
        <row r="19">
          <cell r="B19" t="str">
            <v>0_17</v>
          </cell>
          <cell r="H19">
            <v>450</v>
          </cell>
          <cell r="I19" t="str">
            <v>No. 08/06/BA-OBD/TSMP-SVY/PKN-SBS/KMO/08/2012</v>
          </cell>
          <cell r="J19" t="str">
            <v>No. 08/04/BA-OBD/TSMP-SVY/PKN-BSS/KMO/08/2012</v>
          </cell>
        </row>
        <row r="20">
          <cell r="B20" t="str">
            <v>0_18</v>
          </cell>
          <cell r="H20">
            <v>475</v>
          </cell>
          <cell r="I20" t="str">
            <v>No. 08/07/BA-OBD/TSMP-SVY/PKN-SBS/KMO/08/2012</v>
          </cell>
          <cell r="J20" t="str">
            <v>No. 08/05/BA-OBD/TSMP-SVY/PKN-BSS/KMO/08/2012</v>
          </cell>
        </row>
        <row r="21">
          <cell r="B21" t="str">
            <v>0_19</v>
          </cell>
          <cell r="H21">
            <v>500</v>
          </cell>
          <cell r="I21" t="str">
            <v>No. 08/08/BA-OBD/TSMP-SVY/PKN-SBS/KMO/08/2012</v>
          </cell>
          <cell r="J21" t="str">
            <v>No. 08/06/BA-OBD/TSMP-SVY/PKN-BSS/KMO/08/2012</v>
          </cell>
        </row>
        <row r="22">
          <cell r="B22" t="str">
            <v>0_2</v>
          </cell>
          <cell r="H22">
            <v>525</v>
          </cell>
          <cell r="I22" t="str">
            <v>No. 08/09/BA-OBD/TSMP-SVY/PKN-SBS/KMO/08/2012</v>
          </cell>
          <cell r="J22" t="str">
            <v>No. 08/07/BA-OBD/TSMP-SVY/PKN-BSS/KMO/08/2012</v>
          </cell>
        </row>
        <row r="23">
          <cell r="B23" t="str">
            <v>0_20</v>
          </cell>
          <cell r="H23">
            <v>550</v>
          </cell>
          <cell r="I23" t="str">
            <v>No. 08/10/BA-OBD/TSMP-SVY/PKN-SBS/KMO/08/2012</v>
          </cell>
          <cell r="J23" t="str">
            <v>No. 08/08/BA-OBD/TSMP-SVY/PKN-BSS/KMO/08/2012</v>
          </cell>
        </row>
        <row r="24">
          <cell r="B24" t="str">
            <v>0_21</v>
          </cell>
          <cell r="H24">
            <v>575</v>
          </cell>
          <cell r="I24" t="str">
            <v>No. //BA-OBD/TSMP-SVY/PKN-SBS/KMO//</v>
          </cell>
          <cell r="J24" t="str">
            <v>No. //BA-OBD/TSMP-SVY/PKN-BSS/KMO//</v>
          </cell>
        </row>
        <row r="25">
          <cell r="B25" t="str">
            <v>0_22</v>
          </cell>
          <cell r="H25">
            <v>600</v>
          </cell>
          <cell r="I25" t="str">
            <v>No. //BA-OBD/TSMP-SVY/PKN-SBS/KMO//</v>
          </cell>
          <cell r="J25" t="str">
            <v>No. //BA-OBD/TSMP-SVY/PKN-BSS/KMO//</v>
          </cell>
        </row>
        <row r="26">
          <cell r="B26" t="str">
            <v>0_23</v>
          </cell>
          <cell r="H26">
            <v>625</v>
          </cell>
          <cell r="I26" t="str">
            <v>No. //BA-OBD/TSMP-SVY/PKN-SBS/KMO//</v>
          </cell>
          <cell r="J26" t="str">
            <v>No. //BA-OBD/TSMP-SVY/PKN-BSS/KMO//</v>
          </cell>
        </row>
        <row r="27">
          <cell r="B27" t="str">
            <v>0_24</v>
          </cell>
          <cell r="H27">
            <v>650</v>
          </cell>
          <cell r="I27" t="str">
            <v>No. //BA-OBD/TSMP-SVY/PKN-SBS/KMO//</v>
          </cell>
          <cell r="J27" t="str">
            <v>No. //BA-OBD/TSMP-SVY/PKN-BSS/KMO//</v>
          </cell>
        </row>
        <row r="28">
          <cell r="B28" t="str">
            <v>0_25</v>
          </cell>
          <cell r="H28">
            <v>675</v>
          </cell>
          <cell r="I28" t="str">
            <v>No. //BA-OBD/TSMP-SVY/PKN-SBS/KMO//</v>
          </cell>
          <cell r="J28" t="str">
            <v>No. //BA-OBD/TSMP-SVY/PKN-BSS/KMO//</v>
          </cell>
        </row>
        <row r="29">
          <cell r="B29" t="str">
            <v>0_26</v>
          </cell>
          <cell r="H29">
            <v>700</v>
          </cell>
          <cell r="I29" t="str">
            <v>No. //BA-OBD/TSMP-SVY/PKN-SBS/KMO//</v>
          </cell>
        </row>
        <row r="30">
          <cell r="B30" t="str">
            <v>0_27</v>
          </cell>
          <cell r="H30">
            <v>725</v>
          </cell>
        </row>
        <row r="31">
          <cell r="B31" t="str">
            <v>0_28</v>
          </cell>
          <cell r="H31">
            <v>750</v>
          </cell>
        </row>
        <row r="32">
          <cell r="B32" t="str">
            <v>0_29</v>
          </cell>
          <cell r="H32">
            <v>775</v>
          </cell>
        </row>
        <row r="33">
          <cell r="B33" t="str">
            <v>0_30</v>
          </cell>
          <cell r="H33">
            <v>800</v>
          </cell>
        </row>
        <row r="34">
          <cell r="B34" t="str">
            <v>0_31</v>
          </cell>
          <cell r="H34">
            <v>825</v>
          </cell>
        </row>
        <row r="35">
          <cell r="B35" t="str">
            <v>0_32</v>
          </cell>
          <cell r="H35">
            <v>850</v>
          </cell>
        </row>
        <row r="36">
          <cell r="B36" t="str">
            <v>0_33</v>
          </cell>
          <cell r="H36">
            <v>875</v>
          </cell>
        </row>
        <row r="37">
          <cell r="B37" t="str">
            <v>0_34</v>
          </cell>
          <cell r="H37">
            <v>900</v>
          </cell>
        </row>
        <row r="38">
          <cell r="B38" t="str">
            <v>0_35</v>
          </cell>
          <cell r="H38">
            <v>925</v>
          </cell>
        </row>
        <row r="39">
          <cell r="B39" t="str">
            <v>0_36</v>
          </cell>
          <cell r="H39">
            <v>950</v>
          </cell>
        </row>
        <row r="40">
          <cell r="B40" t="str">
            <v>0_37</v>
          </cell>
          <cell r="H40">
            <v>975</v>
          </cell>
        </row>
        <row r="41">
          <cell r="B41" t="str">
            <v>0_38</v>
          </cell>
          <cell r="H41">
            <v>1000</v>
          </cell>
        </row>
        <row r="42">
          <cell r="B42" t="str">
            <v>0_39</v>
          </cell>
          <cell r="H42">
            <v>1025</v>
          </cell>
        </row>
        <row r="43">
          <cell r="B43" t="str">
            <v>0_40</v>
          </cell>
          <cell r="H43">
            <v>1050</v>
          </cell>
        </row>
        <row r="44">
          <cell r="B44" t="str">
            <v>0_41</v>
          </cell>
          <cell r="H44">
            <v>1075</v>
          </cell>
        </row>
        <row r="45">
          <cell r="B45" t="str">
            <v>0_42</v>
          </cell>
          <cell r="H45">
            <v>1100</v>
          </cell>
        </row>
        <row r="46">
          <cell r="B46" t="str">
            <v>0_A</v>
          </cell>
          <cell r="H46">
            <v>1125</v>
          </cell>
        </row>
        <row r="47">
          <cell r="B47" t="str">
            <v>0_B</v>
          </cell>
          <cell r="H47">
            <v>1150</v>
          </cell>
        </row>
        <row r="48">
          <cell r="B48" t="str">
            <v>0_C</v>
          </cell>
          <cell r="H48">
            <v>1175</v>
          </cell>
        </row>
        <row r="49">
          <cell r="B49" t="str">
            <v>0_D</v>
          </cell>
          <cell r="H49">
            <v>1200</v>
          </cell>
        </row>
        <row r="50">
          <cell r="B50" t="str">
            <v>0_E</v>
          </cell>
          <cell r="H50">
            <v>1225</v>
          </cell>
        </row>
        <row r="51">
          <cell r="B51" t="str">
            <v>0_F</v>
          </cell>
          <cell r="H51">
            <v>1250</v>
          </cell>
        </row>
        <row r="52">
          <cell r="B52" t="str">
            <v>0_G</v>
          </cell>
          <cell r="H52">
            <v>1275</v>
          </cell>
        </row>
        <row r="53">
          <cell r="B53" t="str">
            <v>0_H</v>
          </cell>
          <cell r="H53">
            <v>1300</v>
          </cell>
        </row>
        <row r="54">
          <cell r="B54" t="str">
            <v>0_I</v>
          </cell>
          <cell r="H54">
            <v>1325</v>
          </cell>
        </row>
        <row r="55">
          <cell r="B55" t="str">
            <v>0_J</v>
          </cell>
          <cell r="H55">
            <v>1350</v>
          </cell>
        </row>
        <row r="56">
          <cell r="B56" t="str">
            <v>0_K</v>
          </cell>
          <cell r="H56">
            <v>1375</v>
          </cell>
        </row>
        <row r="57">
          <cell r="B57" t="str">
            <v>0_L</v>
          </cell>
          <cell r="H57">
            <v>1400</v>
          </cell>
        </row>
        <row r="58">
          <cell r="B58" t="str">
            <v>0_M</v>
          </cell>
          <cell r="H58">
            <v>1425</v>
          </cell>
        </row>
        <row r="59">
          <cell r="B59" t="str">
            <v>0_N</v>
          </cell>
          <cell r="H59">
            <v>1450</v>
          </cell>
        </row>
        <row r="60">
          <cell r="B60" t="str">
            <v>0_O</v>
          </cell>
          <cell r="H60">
            <v>1475</v>
          </cell>
        </row>
        <row r="61">
          <cell r="B61" t="str">
            <v>0_p</v>
          </cell>
          <cell r="H61">
            <v>1500</v>
          </cell>
        </row>
        <row r="62">
          <cell r="B62" t="str">
            <v>0_Q</v>
          </cell>
          <cell r="H62">
            <v>1525</v>
          </cell>
        </row>
        <row r="63">
          <cell r="B63" t="str">
            <v>0_R</v>
          </cell>
          <cell r="H63">
            <v>1550</v>
          </cell>
        </row>
        <row r="64">
          <cell r="B64" t="str">
            <v>1_0</v>
          </cell>
          <cell r="H64">
            <v>1575</v>
          </cell>
        </row>
        <row r="65">
          <cell r="B65" t="str">
            <v>1_03</v>
          </cell>
          <cell r="H65">
            <v>1600</v>
          </cell>
        </row>
        <row r="66">
          <cell r="B66" t="str">
            <v>1_04</v>
          </cell>
          <cell r="H66">
            <v>1625</v>
          </cell>
        </row>
        <row r="67">
          <cell r="B67" t="str">
            <v>1_05</v>
          </cell>
          <cell r="H67">
            <v>1650</v>
          </cell>
        </row>
        <row r="68">
          <cell r="B68" t="str">
            <v>1_06</v>
          </cell>
          <cell r="H68">
            <v>1675</v>
          </cell>
        </row>
        <row r="69">
          <cell r="B69" t="str">
            <v>1_07</v>
          </cell>
          <cell r="H69">
            <v>1700</v>
          </cell>
        </row>
        <row r="70">
          <cell r="B70" t="str">
            <v>1_08</v>
          </cell>
          <cell r="H70">
            <v>1725</v>
          </cell>
        </row>
        <row r="71">
          <cell r="B71" t="str">
            <v>1_09</v>
          </cell>
          <cell r="H71">
            <v>1750</v>
          </cell>
        </row>
        <row r="72">
          <cell r="B72" t="str">
            <v>1_1</v>
          </cell>
          <cell r="H72">
            <v>1775</v>
          </cell>
        </row>
        <row r="73">
          <cell r="B73" t="str">
            <v>1_10</v>
          </cell>
          <cell r="H73">
            <v>1800</v>
          </cell>
        </row>
        <row r="74">
          <cell r="B74" t="str">
            <v>1_11</v>
          </cell>
          <cell r="H74">
            <v>1825</v>
          </cell>
        </row>
        <row r="75">
          <cell r="B75" t="str">
            <v>1_12</v>
          </cell>
          <cell r="H75">
            <v>1850</v>
          </cell>
        </row>
        <row r="76">
          <cell r="B76" t="str">
            <v>1_13</v>
          </cell>
          <cell r="H76">
            <v>1875</v>
          </cell>
        </row>
        <row r="77">
          <cell r="B77" t="str">
            <v>1_14</v>
          </cell>
          <cell r="H77">
            <v>1900</v>
          </cell>
        </row>
        <row r="78">
          <cell r="B78" t="str">
            <v>1_15</v>
          </cell>
          <cell r="H78">
            <v>1925</v>
          </cell>
        </row>
        <row r="79">
          <cell r="B79" t="str">
            <v>1_16</v>
          </cell>
          <cell r="H79">
            <v>1950</v>
          </cell>
        </row>
        <row r="80">
          <cell r="B80" t="str">
            <v>1_17</v>
          </cell>
          <cell r="H80">
            <v>1975</v>
          </cell>
        </row>
        <row r="81">
          <cell r="B81" t="str">
            <v>1_18</v>
          </cell>
          <cell r="H81">
            <v>2000</v>
          </cell>
        </row>
        <row r="82">
          <cell r="B82" t="str">
            <v>1_19</v>
          </cell>
          <cell r="H82">
            <v>2025</v>
          </cell>
        </row>
        <row r="83">
          <cell r="B83" t="str">
            <v>1_2</v>
          </cell>
          <cell r="H83">
            <v>2050</v>
          </cell>
        </row>
        <row r="84">
          <cell r="B84" t="str">
            <v>1_20</v>
          </cell>
          <cell r="H84">
            <v>2075</v>
          </cell>
        </row>
        <row r="85">
          <cell r="B85" t="str">
            <v>1_21</v>
          </cell>
          <cell r="H85">
            <v>2100</v>
          </cell>
        </row>
        <row r="86">
          <cell r="B86" t="str">
            <v>1_22</v>
          </cell>
          <cell r="H86">
            <v>2125</v>
          </cell>
        </row>
        <row r="87">
          <cell r="B87" t="str">
            <v>1_23</v>
          </cell>
        </row>
        <row r="88">
          <cell r="B88" t="str">
            <v>1_24</v>
          </cell>
        </row>
        <row r="89">
          <cell r="B89" t="str">
            <v>1_25</v>
          </cell>
        </row>
        <row r="90">
          <cell r="B90" t="str">
            <v>1_26</v>
          </cell>
        </row>
        <row r="91">
          <cell r="B91" t="str">
            <v>1_27</v>
          </cell>
        </row>
        <row r="92">
          <cell r="B92" t="str">
            <v>1_28</v>
          </cell>
        </row>
        <row r="93">
          <cell r="B93" t="str">
            <v>1_29</v>
          </cell>
        </row>
        <row r="94">
          <cell r="B94" t="str">
            <v>1_30</v>
          </cell>
        </row>
        <row r="95">
          <cell r="B95" t="str">
            <v>1_31</v>
          </cell>
        </row>
        <row r="96">
          <cell r="B96" t="str">
            <v>1_32</v>
          </cell>
        </row>
        <row r="97">
          <cell r="B97" t="str">
            <v>1_33</v>
          </cell>
        </row>
        <row r="98">
          <cell r="B98" t="str">
            <v>1_34</v>
          </cell>
        </row>
        <row r="99">
          <cell r="B99" t="str">
            <v>1_35</v>
          </cell>
        </row>
        <row r="100">
          <cell r="B100" t="str">
            <v>1_36</v>
          </cell>
        </row>
        <row r="101">
          <cell r="B101" t="str">
            <v>1_37</v>
          </cell>
        </row>
        <row r="102">
          <cell r="B102" t="str">
            <v>1_38</v>
          </cell>
        </row>
        <row r="103">
          <cell r="B103" t="str">
            <v>1_39</v>
          </cell>
        </row>
        <row r="104">
          <cell r="B104" t="str">
            <v>1_40</v>
          </cell>
        </row>
        <row r="105">
          <cell r="B105" t="str">
            <v>1_41</v>
          </cell>
        </row>
        <row r="106">
          <cell r="B106" t="str">
            <v>1_42</v>
          </cell>
        </row>
        <row r="107">
          <cell r="B107" t="str">
            <v>1_A</v>
          </cell>
        </row>
        <row r="108">
          <cell r="B108" t="str">
            <v>1_B</v>
          </cell>
        </row>
        <row r="109">
          <cell r="B109" t="str">
            <v>1_C</v>
          </cell>
        </row>
        <row r="110">
          <cell r="B110" t="str">
            <v>1_D</v>
          </cell>
        </row>
        <row r="111">
          <cell r="B111" t="str">
            <v>1_E</v>
          </cell>
        </row>
        <row r="112">
          <cell r="B112" t="str">
            <v>1_F</v>
          </cell>
        </row>
        <row r="113">
          <cell r="B113" t="str">
            <v>1_G</v>
          </cell>
        </row>
        <row r="114">
          <cell r="B114" t="str">
            <v>1_H</v>
          </cell>
        </row>
        <row r="115">
          <cell r="B115" t="str">
            <v>1_I</v>
          </cell>
        </row>
        <row r="116">
          <cell r="B116" t="str">
            <v>1_J</v>
          </cell>
        </row>
        <row r="117">
          <cell r="B117" t="str">
            <v>1_K</v>
          </cell>
        </row>
        <row r="118">
          <cell r="B118" t="str">
            <v>1_L</v>
          </cell>
        </row>
        <row r="119">
          <cell r="B119" t="str">
            <v>1_M</v>
          </cell>
        </row>
        <row r="120">
          <cell r="B120" t="str">
            <v>1_N</v>
          </cell>
        </row>
        <row r="121">
          <cell r="B121" t="str">
            <v>1_O</v>
          </cell>
        </row>
        <row r="122">
          <cell r="B122" t="str">
            <v>1_P</v>
          </cell>
        </row>
        <row r="123">
          <cell r="B123" t="str">
            <v>1_Q</v>
          </cell>
        </row>
        <row r="124">
          <cell r="B124" t="str">
            <v>1_R</v>
          </cell>
        </row>
        <row r="125">
          <cell r="B125" t="str">
            <v>10_00</v>
          </cell>
        </row>
        <row r="126">
          <cell r="B126" t="str">
            <v>10_01</v>
          </cell>
        </row>
        <row r="127">
          <cell r="B127" t="str">
            <v>10_02</v>
          </cell>
        </row>
        <row r="128">
          <cell r="B128" t="str">
            <v>10_03</v>
          </cell>
        </row>
        <row r="129">
          <cell r="B129" t="str">
            <v>10_04</v>
          </cell>
        </row>
        <row r="130">
          <cell r="B130" t="str">
            <v>10_05</v>
          </cell>
        </row>
        <row r="131">
          <cell r="B131" t="str">
            <v>10_06</v>
          </cell>
        </row>
        <row r="132">
          <cell r="B132" t="str">
            <v>10_07</v>
          </cell>
        </row>
        <row r="133">
          <cell r="B133" t="str">
            <v>10_08</v>
          </cell>
        </row>
        <row r="134">
          <cell r="B134" t="str">
            <v>10_09</v>
          </cell>
        </row>
        <row r="135">
          <cell r="B135" t="str">
            <v>10_10</v>
          </cell>
        </row>
        <row r="136">
          <cell r="B136" t="str">
            <v>10_11</v>
          </cell>
        </row>
        <row r="137">
          <cell r="B137" t="str">
            <v>10_12</v>
          </cell>
        </row>
        <row r="138">
          <cell r="B138" t="str">
            <v>10_13</v>
          </cell>
        </row>
        <row r="139">
          <cell r="B139" t="str">
            <v>10_14</v>
          </cell>
        </row>
        <row r="140">
          <cell r="B140" t="str">
            <v>10_15</v>
          </cell>
        </row>
        <row r="141">
          <cell r="B141" t="str">
            <v>10_16</v>
          </cell>
        </row>
        <row r="142">
          <cell r="B142" t="str">
            <v>10_17</v>
          </cell>
        </row>
        <row r="143">
          <cell r="B143" t="str">
            <v>10_18</v>
          </cell>
        </row>
        <row r="144">
          <cell r="B144" t="str">
            <v>10_19</v>
          </cell>
        </row>
        <row r="145">
          <cell r="B145" t="str">
            <v>10_20</v>
          </cell>
        </row>
        <row r="146">
          <cell r="B146" t="str">
            <v>10_21</v>
          </cell>
        </row>
        <row r="147">
          <cell r="B147" t="str">
            <v>10_22</v>
          </cell>
        </row>
        <row r="148">
          <cell r="B148" t="str">
            <v>10_23</v>
          </cell>
        </row>
        <row r="149">
          <cell r="B149" t="str">
            <v>10_24</v>
          </cell>
        </row>
        <row r="150">
          <cell r="B150" t="str">
            <v>10_25</v>
          </cell>
        </row>
        <row r="151">
          <cell r="B151" t="str">
            <v>10_26</v>
          </cell>
        </row>
        <row r="152">
          <cell r="B152" t="str">
            <v>10_27</v>
          </cell>
        </row>
        <row r="153">
          <cell r="B153" t="str">
            <v>10_28</v>
          </cell>
        </row>
        <row r="154">
          <cell r="B154" t="str">
            <v>10_29</v>
          </cell>
        </row>
        <row r="155">
          <cell r="B155" t="str">
            <v>10_30</v>
          </cell>
        </row>
        <row r="156">
          <cell r="B156" t="str">
            <v>10_31</v>
          </cell>
        </row>
        <row r="157">
          <cell r="B157" t="str">
            <v>10_32</v>
          </cell>
        </row>
        <row r="158">
          <cell r="B158" t="str">
            <v>10_33</v>
          </cell>
        </row>
        <row r="159">
          <cell r="B159" t="str">
            <v>10_34</v>
          </cell>
        </row>
        <row r="160">
          <cell r="B160" t="str">
            <v>10_35</v>
          </cell>
        </row>
        <row r="161">
          <cell r="B161" t="str">
            <v>10_36</v>
          </cell>
        </row>
        <row r="162">
          <cell r="B162" t="str">
            <v>10_37</v>
          </cell>
        </row>
        <row r="163">
          <cell r="B163" t="str">
            <v>10_38</v>
          </cell>
        </row>
        <row r="164">
          <cell r="B164" t="str">
            <v>10_39</v>
          </cell>
        </row>
        <row r="165">
          <cell r="B165" t="str">
            <v>10_40</v>
          </cell>
        </row>
        <row r="166">
          <cell r="B166" t="str">
            <v>10_41</v>
          </cell>
        </row>
        <row r="167">
          <cell r="B167" t="str">
            <v>10_42</v>
          </cell>
        </row>
        <row r="168">
          <cell r="B168" t="str">
            <v>10_A</v>
          </cell>
        </row>
        <row r="169">
          <cell r="B169" t="str">
            <v>10_B</v>
          </cell>
        </row>
        <row r="170">
          <cell r="B170" t="str">
            <v>10_C</v>
          </cell>
        </row>
        <row r="171">
          <cell r="B171" t="str">
            <v>10_D</v>
          </cell>
        </row>
        <row r="172">
          <cell r="B172" t="str">
            <v>10_E</v>
          </cell>
        </row>
        <row r="173">
          <cell r="B173" t="str">
            <v>10_F</v>
          </cell>
        </row>
        <row r="174">
          <cell r="B174" t="str">
            <v>10_G</v>
          </cell>
        </row>
        <row r="175">
          <cell r="B175" t="str">
            <v>10_H</v>
          </cell>
        </row>
        <row r="176">
          <cell r="B176" t="str">
            <v>10_I</v>
          </cell>
        </row>
        <row r="177">
          <cell r="B177" t="str">
            <v>10_J</v>
          </cell>
        </row>
        <row r="178">
          <cell r="B178" t="str">
            <v>10_K</v>
          </cell>
        </row>
        <row r="179">
          <cell r="B179" t="str">
            <v>10_L</v>
          </cell>
        </row>
        <row r="180">
          <cell r="B180" t="str">
            <v>10_M</v>
          </cell>
        </row>
        <row r="181">
          <cell r="B181" t="str">
            <v>10_N</v>
          </cell>
        </row>
        <row r="182">
          <cell r="B182" t="str">
            <v>10_O</v>
          </cell>
        </row>
        <row r="183">
          <cell r="B183" t="str">
            <v>10_P</v>
          </cell>
        </row>
        <row r="184">
          <cell r="B184" t="str">
            <v>10_Q</v>
          </cell>
        </row>
        <row r="185">
          <cell r="B185" t="str">
            <v>10_R</v>
          </cell>
        </row>
        <row r="186">
          <cell r="B186" t="str">
            <v>11_00</v>
          </cell>
        </row>
        <row r="187">
          <cell r="B187" t="str">
            <v>11_01</v>
          </cell>
        </row>
        <row r="188">
          <cell r="B188" t="str">
            <v>11_02</v>
          </cell>
        </row>
        <row r="189">
          <cell r="B189" t="str">
            <v>11_03</v>
          </cell>
        </row>
        <row r="190">
          <cell r="B190" t="str">
            <v>11_04</v>
          </cell>
        </row>
        <row r="191">
          <cell r="B191" t="str">
            <v>11_05</v>
          </cell>
        </row>
        <row r="192">
          <cell r="B192" t="str">
            <v>11_06</v>
          </cell>
        </row>
        <row r="193">
          <cell r="B193" t="str">
            <v>11_07</v>
          </cell>
        </row>
        <row r="194">
          <cell r="B194" t="str">
            <v>11_08</v>
          </cell>
        </row>
        <row r="195">
          <cell r="B195" t="str">
            <v>11_09</v>
          </cell>
        </row>
        <row r="196">
          <cell r="B196" t="str">
            <v>11_10</v>
          </cell>
        </row>
        <row r="197">
          <cell r="B197" t="str">
            <v>11_11</v>
          </cell>
        </row>
        <row r="198">
          <cell r="B198" t="str">
            <v>11_12</v>
          </cell>
        </row>
        <row r="199">
          <cell r="B199" t="str">
            <v>11_13</v>
          </cell>
        </row>
        <row r="200">
          <cell r="B200" t="str">
            <v>11_14</v>
          </cell>
        </row>
        <row r="201">
          <cell r="B201" t="str">
            <v>11_15</v>
          </cell>
        </row>
        <row r="202">
          <cell r="B202" t="str">
            <v>11_16</v>
          </cell>
        </row>
        <row r="203">
          <cell r="B203" t="str">
            <v>11_17</v>
          </cell>
        </row>
        <row r="204">
          <cell r="B204" t="str">
            <v>11_18</v>
          </cell>
        </row>
        <row r="205">
          <cell r="B205" t="str">
            <v>11_19</v>
          </cell>
        </row>
        <row r="206">
          <cell r="B206" t="str">
            <v>11_20</v>
          </cell>
        </row>
        <row r="207">
          <cell r="B207" t="str">
            <v>11_21</v>
          </cell>
        </row>
        <row r="208">
          <cell r="B208" t="str">
            <v>11_22</v>
          </cell>
        </row>
        <row r="209">
          <cell r="B209" t="str">
            <v>11_23</v>
          </cell>
        </row>
        <row r="210">
          <cell r="B210" t="str">
            <v>11_24</v>
          </cell>
        </row>
        <row r="211">
          <cell r="B211" t="str">
            <v>11_25</v>
          </cell>
        </row>
        <row r="212">
          <cell r="B212" t="str">
            <v>11_26</v>
          </cell>
        </row>
        <row r="213">
          <cell r="B213" t="str">
            <v>11_27</v>
          </cell>
        </row>
        <row r="214">
          <cell r="B214" t="str">
            <v>11_28</v>
          </cell>
        </row>
        <row r="215">
          <cell r="B215" t="str">
            <v>11_29</v>
          </cell>
        </row>
        <row r="216">
          <cell r="B216" t="str">
            <v>11_30</v>
          </cell>
        </row>
        <row r="217">
          <cell r="B217" t="str">
            <v>11_31</v>
          </cell>
        </row>
        <row r="218">
          <cell r="B218" t="str">
            <v>11_32</v>
          </cell>
        </row>
        <row r="219">
          <cell r="B219" t="str">
            <v>11_33</v>
          </cell>
        </row>
        <row r="220">
          <cell r="B220" t="str">
            <v>11_34</v>
          </cell>
        </row>
        <row r="221">
          <cell r="B221" t="str">
            <v>11_35</v>
          </cell>
        </row>
        <row r="222">
          <cell r="B222" t="str">
            <v>11_36</v>
          </cell>
        </row>
        <row r="223">
          <cell r="B223" t="str">
            <v>11_37</v>
          </cell>
        </row>
        <row r="224">
          <cell r="B224" t="str">
            <v>11_38</v>
          </cell>
        </row>
        <row r="225">
          <cell r="B225" t="str">
            <v>11_39</v>
          </cell>
        </row>
        <row r="226">
          <cell r="B226" t="str">
            <v>11_40</v>
          </cell>
        </row>
        <row r="227">
          <cell r="B227" t="str">
            <v>11_41</v>
          </cell>
        </row>
        <row r="228">
          <cell r="B228" t="str">
            <v>11_42</v>
          </cell>
        </row>
        <row r="229">
          <cell r="B229" t="str">
            <v>11_A</v>
          </cell>
        </row>
        <row r="230">
          <cell r="B230" t="str">
            <v>11_B</v>
          </cell>
        </row>
        <row r="231">
          <cell r="B231" t="str">
            <v>11_C</v>
          </cell>
        </row>
        <row r="232">
          <cell r="B232" t="str">
            <v>11_D</v>
          </cell>
        </row>
        <row r="233">
          <cell r="B233" t="str">
            <v>11_E</v>
          </cell>
        </row>
        <row r="234">
          <cell r="B234" t="str">
            <v>11_F</v>
          </cell>
        </row>
        <row r="235">
          <cell r="B235" t="str">
            <v>11_G</v>
          </cell>
        </row>
        <row r="236">
          <cell r="B236" t="str">
            <v>11_H</v>
          </cell>
        </row>
        <row r="237">
          <cell r="B237" t="str">
            <v>11_I</v>
          </cell>
        </row>
        <row r="238">
          <cell r="B238" t="str">
            <v>11_J</v>
          </cell>
        </row>
        <row r="239">
          <cell r="B239" t="str">
            <v>11_K</v>
          </cell>
        </row>
        <row r="240">
          <cell r="B240" t="str">
            <v>11_L</v>
          </cell>
        </row>
        <row r="241">
          <cell r="B241" t="str">
            <v>11_M</v>
          </cell>
        </row>
        <row r="242">
          <cell r="B242" t="str">
            <v>11_N</v>
          </cell>
        </row>
        <row r="243">
          <cell r="B243" t="str">
            <v>11_O</v>
          </cell>
        </row>
        <row r="244">
          <cell r="B244" t="str">
            <v>11_P</v>
          </cell>
        </row>
        <row r="245">
          <cell r="B245" t="str">
            <v>11_Q</v>
          </cell>
        </row>
        <row r="246">
          <cell r="B246" t="str">
            <v>11_R</v>
          </cell>
        </row>
        <row r="247">
          <cell r="B247" t="str">
            <v>12_00</v>
          </cell>
        </row>
        <row r="248">
          <cell r="B248" t="str">
            <v>12_01</v>
          </cell>
        </row>
        <row r="249">
          <cell r="B249" t="str">
            <v>12_02</v>
          </cell>
        </row>
        <row r="250">
          <cell r="B250" t="str">
            <v>12_03</v>
          </cell>
        </row>
        <row r="251">
          <cell r="B251" t="str">
            <v>12_04</v>
          </cell>
        </row>
        <row r="252">
          <cell r="B252" t="str">
            <v>12_05</v>
          </cell>
        </row>
        <row r="253">
          <cell r="B253" t="str">
            <v>12_06</v>
          </cell>
        </row>
        <row r="254">
          <cell r="B254" t="str">
            <v>12_07</v>
          </cell>
        </row>
        <row r="255">
          <cell r="B255" t="str">
            <v>12_08</v>
          </cell>
        </row>
        <row r="256">
          <cell r="B256" t="str">
            <v>12_09</v>
          </cell>
        </row>
        <row r="257">
          <cell r="B257" t="str">
            <v>12_10</v>
          </cell>
        </row>
        <row r="258">
          <cell r="B258" t="str">
            <v>12_11</v>
          </cell>
        </row>
        <row r="259">
          <cell r="B259" t="str">
            <v>12_12</v>
          </cell>
        </row>
        <row r="260">
          <cell r="B260" t="str">
            <v>12_13</v>
          </cell>
        </row>
        <row r="261">
          <cell r="B261" t="str">
            <v>12_14</v>
          </cell>
        </row>
        <row r="262">
          <cell r="B262" t="str">
            <v>12_15</v>
          </cell>
        </row>
        <row r="263">
          <cell r="B263" t="str">
            <v>12_16</v>
          </cell>
        </row>
        <row r="264">
          <cell r="B264" t="str">
            <v>12_17</v>
          </cell>
        </row>
        <row r="265">
          <cell r="B265" t="str">
            <v>12_18</v>
          </cell>
        </row>
        <row r="266">
          <cell r="B266" t="str">
            <v>12_19</v>
          </cell>
        </row>
        <row r="267">
          <cell r="B267" t="str">
            <v>12_20</v>
          </cell>
        </row>
        <row r="268">
          <cell r="B268" t="str">
            <v>12_21</v>
          </cell>
        </row>
        <row r="269">
          <cell r="B269" t="str">
            <v>12_22</v>
          </cell>
        </row>
        <row r="270">
          <cell r="B270" t="str">
            <v>12_23</v>
          </cell>
        </row>
        <row r="271">
          <cell r="B271" t="str">
            <v>12_24</v>
          </cell>
        </row>
        <row r="272">
          <cell r="B272" t="str">
            <v>12_25</v>
          </cell>
        </row>
        <row r="273">
          <cell r="B273" t="str">
            <v>12_26</v>
          </cell>
        </row>
        <row r="274">
          <cell r="B274" t="str">
            <v>12_27</v>
          </cell>
        </row>
        <row r="275">
          <cell r="B275" t="str">
            <v>12_28</v>
          </cell>
        </row>
        <row r="276">
          <cell r="B276" t="str">
            <v>12_29</v>
          </cell>
        </row>
        <row r="277">
          <cell r="B277" t="str">
            <v>12_30</v>
          </cell>
        </row>
        <row r="278">
          <cell r="B278" t="str">
            <v>12_31</v>
          </cell>
        </row>
        <row r="279">
          <cell r="B279" t="str">
            <v>12_32</v>
          </cell>
        </row>
        <row r="280">
          <cell r="B280" t="str">
            <v>12_33</v>
          </cell>
        </row>
        <row r="281">
          <cell r="B281" t="str">
            <v>12_34</v>
          </cell>
        </row>
        <row r="282">
          <cell r="B282" t="str">
            <v>12_35</v>
          </cell>
        </row>
        <row r="283">
          <cell r="B283" t="str">
            <v>12_36</v>
          </cell>
        </row>
        <row r="284">
          <cell r="B284" t="str">
            <v>12_37</v>
          </cell>
        </row>
        <row r="285">
          <cell r="B285" t="str">
            <v>12_38</v>
          </cell>
        </row>
        <row r="286">
          <cell r="B286" t="str">
            <v>12_39</v>
          </cell>
        </row>
        <row r="287">
          <cell r="B287" t="str">
            <v>12_40</v>
          </cell>
        </row>
        <row r="288">
          <cell r="B288" t="str">
            <v>12_41</v>
          </cell>
        </row>
        <row r="289">
          <cell r="B289" t="str">
            <v>12_42</v>
          </cell>
        </row>
        <row r="290">
          <cell r="B290" t="str">
            <v>12_A</v>
          </cell>
        </row>
        <row r="291">
          <cell r="B291" t="str">
            <v>12_B</v>
          </cell>
        </row>
        <row r="292">
          <cell r="B292" t="str">
            <v>12_C</v>
          </cell>
        </row>
        <row r="293">
          <cell r="B293" t="str">
            <v>12_D</v>
          </cell>
        </row>
        <row r="294">
          <cell r="B294" t="str">
            <v>12_E</v>
          </cell>
        </row>
        <row r="295">
          <cell r="B295" t="str">
            <v>12_F</v>
          </cell>
        </row>
        <row r="296">
          <cell r="B296" t="str">
            <v>12_G</v>
          </cell>
        </row>
        <row r="297">
          <cell r="B297" t="str">
            <v>12_H</v>
          </cell>
        </row>
        <row r="298">
          <cell r="B298" t="str">
            <v>12_I</v>
          </cell>
        </row>
        <row r="299">
          <cell r="B299" t="str">
            <v>12_J</v>
          </cell>
        </row>
        <row r="300">
          <cell r="B300" t="str">
            <v>12_K</v>
          </cell>
        </row>
        <row r="301">
          <cell r="B301" t="str">
            <v>12_L</v>
          </cell>
        </row>
        <row r="302">
          <cell r="B302" t="str">
            <v>12_M</v>
          </cell>
        </row>
        <row r="303">
          <cell r="B303" t="str">
            <v>12_N</v>
          </cell>
        </row>
        <row r="304">
          <cell r="B304" t="str">
            <v>12_O</v>
          </cell>
        </row>
        <row r="305">
          <cell r="B305" t="str">
            <v>12_P</v>
          </cell>
        </row>
        <row r="306">
          <cell r="B306" t="str">
            <v>12_Q</v>
          </cell>
        </row>
        <row r="307">
          <cell r="B307" t="str">
            <v>12_R</v>
          </cell>
        </row>
        <row r="308">
          <cell r="B308" t="str">
            <v>13_00</v>
          </cell>
        </row>
        <row r="309">
          <cell r="B309" t="str">
            <v>13_01</v>
          </cell>
        </row>
        <row r="310">
          <cell r="B310" t="str">
            <v>13_02</v>
          </cell>
        </row>
        <row r="311">
          <cell r="B311" t="str">
            <v>13_03</v>
          </cell>
        </row>
        <row r="312">
          <cell r="B312" t="str">
            <v>13_04</v>
          </cell>
        </row>
        <row r="313">
          <cell r="B313" t="str">
            <v>13_05</v>
          </cell>
        </row>
        <row r="314">
          <cell r="B314" t="str">
            <v>13_06</v>
          </cell>
        </row>
        <row r="315">
          <cell r="B315" t="str">
            <v>13_07</v>
          </cell>
        </row>
        <row r="316">
          <cell r="B316" t="str">
            <v>13_08</v>
          </cell>
        </row>
        <row r="317">
          <cell r="B317" t="str">
            <v>13_09</v>
          </cell>
        </row>
        <row r="318">
          <cell r="B318" t="str">
            <v>13_10</v>
          </cell>
        </row>
        <row r="319">
          <cell r="B319" t="str">
            <v>13_11</v>
          </cell>
        </row>
        <row r="320">
          <cell r="B320" t="str">
            <v>13_12</v>
          </cell>
        </row>
        <row r="321">
          <cell r="B321" t="str">
            <v>13_13</v>
          </cell>
        </row>
        <row r="322">
          <cell r="B322" t="str">
            <v>13_14</v>
          </cell>
        </row>
        <row r="323">
          <cell r="B323" t="str">
            <v>13_15</v>
          </cell>
        </row>
        <row r="324">
          <cell r="B324" t="str">
            <v>13_16</v>
          </cell>
        </row>
        <row r="325">
          <cell r="B325" t="str">
            <v>13_17</v>
          </cell>
        </row>
        <row r="326">
          <cell r="B326" t="str">
            <v>13_18</v>
          </cell>
        </row>
        <row r="327">
          <cell r="B327" t="str">
            <v>13_19</v>
          </cell>
        </row>
        <row r="328">
          <cell r="B328" t="str">
            <v>13_20</v>
          </cell>
        </row>
        <row r="329">
          <cell r="B329" t="str">
            <v>13_21</v>
          </cell>
        </row>
        <row r="330">
          <cell r="B330" t="str">
            <v>13_22</v>
          </cell>
        </row>
        <row r="331">
          <cell r="B331" t="str">
            <v>13_23</v>
          </cell>
        </row>
        <row r="332">
          <cell r="B332" t="str">
            <v>13_24</v>
          </cell>
        </row>
        <row r="333">
          <cell r="B333" t="str">
            <v>13_25</v>
          </cell>
        </row>
        <row r="334">
          <cell r="B334" t="str">
            <v>13_26</v>
          </cell>
        </row>
        <row r="335">
          <cell r="B335" t="str">
            <v>13_27</v>
          </cell>
        </row>
        <row r="336">
          <cell r="B336" t="str">
            <v>13_28</v>
          </cell>
        </row>
        <row r="337">
          <cell r="B337" t="str">
            <v>13_29</v>
          </cell>
        </row>
        <row r="338">
          <cell r="B338" t="str">
            <v>13_30</v>
          </cell>
        </row>
        <row r="339">
          <cell r="B339" t="str">
            <v>13_31</v>
          </cell>
        </row>
        <row r="340">
          <cell r="B340" t="str">
            <v>13_32</v>
          </cell>
        </row>
        <row r="341">
          <cell r="B341" t="str">
            <v>13_33</v>
          </cell>
        </row>
        <row r="342">
          <cell r="B342" t="str">
            <v>13_34</v>
          </cell>
        </row>
        <row r="343">
          <cell r="B343" t="str">
            <v>13_35</v>
          </cell>
        </row>
        <row r="344">
          <cell r="B344" t="str">
            <v>13_36</v>
          </cell>
        </row>
        <row r="345">
          <cell r="B345" t="str">
            <v>13_37</v>
          </cell>
        </row>
        <row r="346">
          <cell r="B346" t="str">
            <v>13_38</v>
          </cell>
        </row>
        <row r="347">
          <cell r="B347" t="str">
            <v>13_39</v>
          </cell>
        </row>
        <row r="348">
          <cell r="B348" t="str">
            <v>13_40</v>
          </cell>
        </row>
        <row r="349">
          <cell r="B349" t="str">
            <v>13_41</v>
          </cell>
        </row>
        <row r="350">
          <cell r="B350" t="str">
            <v>13_42</v>
          </cell>
        </row>
        <row r="351">
          <cell r="B351" t="str">
            <v>13_A</v>
          </cell>
        </row>
        <row r="352">
          <cell r="B352" t="str">
            <v>13_B</v>
          </cell>
        </row>
        <row r="353">
          <cell r="B353" t="str">
            <v>13_C</v>
          </cell>
        </row>
        <row r="354">
          <cell r="B354" t="str">
            <v>13_D</v>
          </cell>
        </row>
        <row r="355">
          <cell r="B355" t="str">
            <v>13_E</v>
          </cell>
        </row>
        <row r="356">
          <cell r="B356" t="str">
            <v>13_F</v>
          </cell>
        </row>
        <row r="357">
          <cell r="B357" t="str">
            <v>13_G</v>
          </cell>
        </row>
        <row r="358">
          <cell r="B358" t="str">
            <v>13_H</v>
          </cell>
        </row>
        <row r="359">
          <cell r="B359" t="str">
            <v>13_I</v>
          </cell>
        </row>
        <row r="360">
          <cell r="B360" t="str">
            <v>13_J</v>
          </cell>
        </row>
        <row r="361">
          <cell r="B361" t="str">
            <v>13_K</v>
          </cell>
        </row>
        <row r="362">
          <cell r="B362" t="str">
            <v>13_L</v>
          </cell>
        </row>
        <row r="363">
          <cell r="B363" t="str">
            <v>13_M</v>
          </cell>
        </row>
        <row r="364">
          <cell r="B364" t="str">
            <v>13_N</v>
          </cell>
        </row>
        <row r="365">
          <cell r="B365" t="str">
            <v>13_O</v>
          </cell>
        </row>
        <row r="366">
          <cell r="B366" t="str">
            <v>13_P</v>
          </cell>
        </row>
        <row r="367">
          <cell r="B367" t="str">
            <v>13_Q</v>
          </cell>
        </row>
        <row r="368">
          <cell r="B368" t="str">
            <v>13_R</v>
          </cell>
        </row>
        <row r="369">
          <cell r="B369" t="str">
            <v>14_00</v>
          </cell>
        </row>
        <row r="370">
          <cell r="B370" t="str">
            <v>14_01</v>
          </cell>
        </row>
        <row r="371">
          <cell r="B371" t="str">
            <v>14_02</v>
          </cell>
        </row>
        <row r="372">
          <cell r="B372" t="str">
            <v>14_03</v>
          </cell>
        </row>
        <row r="373">
          <cell r="B373" t="str">
            <v>14_04</v>
          </cell>
        </row>
        <row r="374">
          <cell r="B374" t="str">
            <v>14_05</v>
          </cell>
        </row>
        <row r="375">
          <cell r="B375" t="str">
            <v>14_06</v>
          </cell>
        </row>
        <row r="376">
          <cell r="B376" t="str">
            <v>14_07</v>
          </cell>
        </row>
        <row r="377">
          <cell r="B377" t="str">
            <v>14_08</v>
          </cell>
        </row>
        <row r="378">
          <cell r="B378" t="str">
            <v>14_09</v>
          </cell>
        </row>
        <row r="379">
          <cell r="B379" t="str">
            <v>14_10</v>
          </cell>
        </row>
        <row r="380">
          <cell r="B380" t="str">
            <v>14_11</v>
          </cell>
        </row>
        <row r="381">
          <cell r="B381" t="str">
            <v>14_12</v>
          </cell>
        </row>
        <row r="382">
          <cell r="B382" t="str">
            <v>14_13</v>
          </cell>
        </row>
        <row r="383">
          <cell r="B383" t="str">
            <v>14_14</v>
          </cell>
        </row>
        <row r="384">
          <cell r="B384" t="str">
            <v>14_15</v>
          </cell>
        </row>
        <row r="385">
          <cell r="B385" t="str">
            <v>14_16</v>
          </cell>
        </row>
        <row r="386">
          <cell r="B386" t="str">
            <v>14_17</v>
          </cell>
        </row>
        <row r="387">
          <cell r="B387" t="str">
            <v>14_18</v>
          </cell>
        </row>
        <row r="388">
          <cell r="B388" t="str">
            <v>14_19</v>
          </cell>
        </row>
        <row r="389">
          <cell r="B389" t="str">
            <v>14_20</v>
          </cell>
        </row>
        <row r="390">
          <cell r="B390" t="str">
            <v>14_21</v>
          </cell>
        </row>
        <row r="391">
          <cell r="B391" t="str">
            <v>14_22</v>
          </cell>
        </row>
        <row r="392">
          <cell r="B392" t="str">
            <v>14_23</v>
          </cell>
        </row>
        <row r="393">
          <cell r="B393" t="str">
            <v>14_24</v>
          </cell>
        </row>
        <row r="394">
          <cell r="B394" t="str">
            <v>14_25</v>
          </cell>
        </row>
        <row r="395">
          <cell r="B395" t="str">
            <v>14_26</v>
          </cell>
        </row>
        <row r="396">
          <cell r="B396" t="str">
            <v>14_27</v>
          </cell>
        </row>
        <row r="397">
          <cell r="B397" t="str">
            <v>14_28</v>
          </cell>
        </row>
        <row r="398">
          <cell r="B398" t="str">
            <v>14_29</v>
          </cell>
        </row>
        <row r="399">
          <cell r="B399" t="str">
            <v>14_30</v>
          </cell>
        </row>
        <row r="400">
          <cell r="B400" t="str">
            <v>14_31</v>
          </cell>
        </row>
        <row r="401">
          <cell r="B401" t="str">
            <v>14_32</v>
          </cell>
        </row>
        <row r="402">
          <cell r="B402" t="str">
            <v>14_33</v>
          </cell>
        </row>
        <row r="403">
          <cell r="B403" t="str">
            <v>14_34</v>
          </cell>
        </row>
        <row r="404">
          <cell r="B404" t="str">
            <v>14_35</v>
          </cell>
        </row>
        <row r="405">
          <cell r="B405" t="str">
            <v>14_36</v>
          </cell>
        </row>
        <row r="406">
          <cell r="B406" t="str">
            <v>14_37</v>
          </cell>
        </row>
        <row r="407">
          <cell r="B407" t="str">
            <v>14_38</v>
          </cell>
        </row>
        <row r="408">
          <cell r="B408" t="str">
            <v>14_39</v>
          </cell>
        </row>
        <row r="409">
          <cell r="B409" t="str">
            <v>14_40</v>
          </cell>
        </row>
        <row r="410">
          <cell r="B410" t="str">
            <v>14_41</v>
          </cell>
        </row>
        <row r="411">
          <cell r="B411" t="str">
            <v>14_42</v>
          </cell>
        </row>
        <row r="412">
          <cell r="B412" t="str">
            <v>14_A</v>
          </cell>
        </row>
        <row r="413">
          <cell r="B413" t="str">
            <v>14_B</v>
          </cell>
        </row>
        <row r="414">
          <cell r="B414" t="str">
            <v>14_C</v>
          </cell>
        </row>
        <row r="415">
          <cell r="B415" t="str">
            <v>14_D</v>
          </cell>
        </row>
        <row r="416">
          <cell r="B416" t="str">
            <v>14_E</v>
          </cell>
        </row>
        <row r="417">
          <cell r="B417" t="str">
            <v>14_F</v>
          </cell>
        </row>
        <row r="418">
          <cell r="B418" t="str">
            <v>14_G</v>
          </cell>
        </row>
        <row r="419">
          <cell r="B419" t="str">
            <v>14_H</v>
          </cell>
        </row>
        <row r="420">
          <cell r="B420" t="str">
            <v>14_I</v>
          </cell>
        </row>
        <row r="421">
          <cell r="B421" t="str">
            <v>14_J</v>
          </cell>
        </row>
        <row r="422">
          <cell r="B422" t="str">
            <v>14_K</v>
          </cell>
        </row>
        <row r="423">
          <cell r="B423" t="str">
            <v>14_L</v>
          </cell>
        </row>
        <row r="424">
          <cell r="B424" t="str">
            <v>14_M</v>
          </cell>
        </row>
        <row r="425">
          <cell r="B425" t="str">
            <v>14_N</v>
          </cell>
        </row>
        <row r="426">
          <cell r="B426" t="str">
            <v>14_O</v>
          </cell>
        </row>
        <row r="427">
          <cell r="B427" t="str">
            <v>14_P</v>
          </cell>
        </row>
        <row r="428">
          <cell r="B428" t="str">
            <v>14_Q</v>
          </cell>
        </row>
        <row r="429">
          <cell r="B429" t="str">
            <v>14_R</v>
          </cell>
        </row>
        <row r="430">
          <cell r="B430" t="str">
            <v>15_00</v>
          </cell>
        </row>
        <row r="431">
          <cell r="B431" t="str">
            <v>15_01</v>
          </cell>
        </row>
        <row r="432">
          <cell r="B432" t="str">
            <v>15_02</v>
          </cell>
        </row>
        <row r="433">
          <cell r="B433" t="str">
            <v>15_03</v>
          </cell>
        </row>
        <row r="434">
          <cell r="B434" t="str">
            <v>15_04</v>
          </cell>
        </row>
        <row r="435">
          <cell r="B435" t="str">
            <v>15_05</v>
          </cell>
        </row>
        <row r="436">
          <cell r="B436" t="str">
            <v>15_06</v>
          </cell>
        </row>
        <row r="437">
          <cell r="B437" t="str">
            <v>15_07</v>
          </cell>
        </row>
        <row r="438">
          <cell r="B438" t="str">
            <v>15_08</v>
          </cell>
        </row>
        <row r="439">
          <cell r="B439" t="str">
            <v>15_09</v>
          </cell>
        </row>
        <row r="440">
          <cell r="B440" t="str">
            <v>15_10</v>
          </cell>
        </row>
        <row r="441">
          <cell r="B441" t="str">
            <v>15_11</v>
          </cell>
        </row>
        <row r="442">
          <cell r="B442" t="str">
            <v>15_12</v>
          </cell>
        </row>
        <row r="443">
          <cell r="B443" t="str">
            <v>15_13</v>
          </cell>
        </row>
        <row r="444">
          <cell r="B444" t="str">
            <v>15_14</v>
          </cell>
        </row>
        <row r="445">
          <cell r="B445" t="str">
            <v>15_15</v>
          </cell>
        </row>
        <row r="446">
          <cell r="B446" t="str">
            <v>15_16</v>
          </cell>
        </row>
        <row r="447">
          <cell r="B447" t="str">
            <v>15_17</v>
          </cell>
        </row>
        <row r="448">
          <cell r="B448" t="str">
            <v>15_18</v>
          </cell>
        </row>
        <row r="449">
          <cell r="B449" t="str">
            <v>15_19</v>
          </cell>
        </row>
        <row r="450">
          <cell r="B450" t="str">
            <v>15_20</v>
          </cell>
        </row>
        <row r="451">
          <cell r="B451" t="str">
            <v>15_21</v>
          </cell>
        </row>
        <row r="452">
          <cell r="B452" t="str">
            <v>15_22</v>
          </cell>
        </row>
        <row r="453">
          <cell r="B453" t="str">
            <v>15_23</v>
          </cell>
        </row>
        <row r="454">
          <cell r="B454" t="str">
            <v>15_24</v>
          </cell>
        </row>
        <row r="455">
          <cell r="B455" t="str">
            <v>15_25</v>
          </cell>
        </row>
        <row r="456">
          <cell r="B456" t="str">
            <v>15_26</v>
          </cell>
        </row>
        <row r="457">
          <cell r="B457" t="str">
            <v>15_27</v>
          </cell>
        </row>
        <row r="458">
          <cell r="B458" t="str">
            <v>15_28</v>
          </cell>
        </row>
        <row r="459">
          <cell r="B459" t="str">
            <v>15_29</v>
          </cell>
        </row>
        <row r="460">
          <cell r="B460" t="str">
            <v>15_30</v>
          </cell>
        </row>
        <row r="461">
          <cell r="B461" t="str">
            <v>15_31</v>
          </cell>
        </row>
        <row r="462">
          <cell r="B462" t="str">
            <v>15_32</v>
          </cell>
        </row>
        <row r="463">
          <cell r="B463" t="str">
            <v>15_33</v>
          </cell>
        </row>
        <row r="464">
          <cell r="B464" t="str">
            <v>15_34</v>
          </cell>
        </row>
        <row r="465">
          <cell r="B465" t="str">
            <v>15_35</v>
          </cell>
        </row>
        <row r="466">
          <cell r="B466" t="str">
            <v>15_36</v>
          </cell>
        </row>
        <row r="467">
          <cell r="B467" t="str">
            <v>15_37</v>
          </cell>
        </row>
        <row r="468">
          <cell r="B468" t="str">
            <v>15_38</v>
          </cell>
        </row>
        <row r="469">
          <cell r="B469" t="str">
            <v>15_39</v>
          </cell>
        </row>
        <row r="470">
          <cell r="B470" t="str">
            <v>15_40</v>
          </cell>
        </row>
        <row r="471">
          <cell r="B471" t="str">
            <v>15_41</v>
          </cell>
        </row>
        <row r="472">
          <cell r="B472" t="str">
            <v>15_42</v>
          </cell>
        </row>
        <row r="473">
          <cell r="B473" t="str">
            <v>15_A</v>
          </cell>
        </row>
        <row r="474">
          <cell r="B474" t="str">
            <v>15_B</v>
          </cell>
        </row>
        <row r="475">
          <cell r="B475" t="str">
            <v>15_C</v>
          </cell>
        </row>
        <row r="476">
          <cell r="B476" t="str">
            <v>15_D</v>
          </cell>
        </row>
        <row r="477">
          <cell r="B477" t="str">
            <v>15_E</v>
          </cell>
        </row>
        <row r="478">
          <cell r="B478" t="str">
            <v>15_F</v>
          </cell>
        </row>
        <row r="479">
          <cell r="B479" t="str">
            <v>15_G</v>
          </cell>
        </row>
        <row r="480">
          <cell r="B480" t="str">
            <v>15_H</v>
          </cell>
        </row>
        <row r="481">
          <cell r="B481" t="str">
            <v>15_I</v>
          </cell>
        </row>
        <row r="482">
          <cell r="B482" t="str">
            <v>15_J</v>
          </cell>
        </row>
        <row r="483">
          <cell r="B483" t="str">
            <v>15_K</v>
          </cell>
        </row>
        <row r="484">
          <cell r="B484" t="str">
            <v>15_L</v>
          </cell>
        </row>
        <row r="485">
          <cell r="B485" t="str">
            <v>15_M</v>
          </cell>
        </row>
        <row r="486">
          <cell r="B486" t="str">
            <v>15_N</v>
          </cell>
        </row>
        <row r="487">
          <cell r="B487" t="str">
            <v>15_O</v>
          </cell>
        </row>
        <row r="488">
          <cell r="B488" t="str">
            <v>15_P</v>
          </cell>
        </row>
        <row r="489">
          <cell r="B489" t="str">
            <v>15_Q</v>
          </cell>
        </row>
        <row r="490">
          <cell r="B490" t="str">
            <v>15_R</v>
          </cell>
        </row>
        <row r="491">
          <cell r="B491" t="str">
            <v>16_00</v>
          </cell>
        </row>
        <row r="492">
          <cell r="B492" t="str">
            <v>16_01</v>
          </cell>
        </row>
        <row r="493">
          <cell r="B493" t="str">
            <v>16_02</v>
          </cell>
        </row>
        <row r="494">
          <cell r="B494" t="str">
            <v>16_03</v>
          </cell>
        </row>
        <row r="495">
          <cell r="B495" t="str">
            <v>16_04</v>
          </cell>
        </row>
        <row r="496">
          <cell r="B496" t="str">
            <v>16_05</v>
          </cell>
        </row>
        <row r="497">
          <cell r="B497" t="str">
            <v>16_06</v>
          </cell>
        </row>
        <row r="498">
          <cell r="B498" t="str">
            <v>16_07</v>
          </cell>
        </row>
        <row r="499">
          <cell r="B499" t="str">
            <v>16_08</v>
          </cell>
        </row>
        <row r="500">
          <cell r="B500" t="str">
            <v>16_09</v>
          </cell>
        </row>
        <row r="501">
          <cell r="B501" t="str">
            <v>16_10</v>
          </cell>
        </row>
        <row r="502">
          <cell r="B502" t="str">
            <v>16_11</v>
          </cell>
        </row>
        <row r="503">
          <cell r="B503" t="str">
            <v>16_12</v>
          </cell>
        </row>
        <row r="504">
          <cell r="B504" t="str">
            <v>16_13</v>
          </cell>
        </row>
        <row r="505">
          <cell r="B505" t="str">
            <v>16_14</v>
          </cell>
        </row>
        <row r="506">
          <cell r="B506" t="str">
            <v>16_15</v>
          </cell>
        </row>
        <row r="507">
          <cell r="B507" t="str">
            <v>16_16</v>
          </cell>
        </row>
        <row r="508">
          <cell r="B508" t="str">
            <v>16_17</v>
          </cell>
        </row>
        <row r="509">
          <cell r="B509" t="str">
            <v>16_18</v>
          </cell>
        </row>
        <row r="510">
          <cell r="B510" t="str">
            <v>16_19</v>
          </cell>
        </row>
        <row r="511">
          <cell r="B511" t="str">
            <v>16_20</v>
          </cell>
        </row>
        <row r="512">
          <cell r="B512" t="str">
            <v>16_21</v>
          </cell>
        </row>
        <row r="513">
          <cell r="B513" t="str">
            <v>16_22</v>
          </cell>
        </row>
        <row r="514">
          <cell r="B514" t="str">
            <v>16_23</v>
          </cell>
        </row>
        <row r="515">
          <cell r="B515" t="str">
            <v>16_24</v>
          </cell>
        </row>
        <row r="516">
          <cell r="B516" t="str">
            <v>16_25</v>
          </cell>
        </row>
        <row r="517">
          <cell r="B517" t="str">
            <v>16_26</v>
          </cell>
        </row>
        <row r="518">
          <cell r="B518" t="str">
            <v>16_27</v>
          </cell>
        </row>
        <row r="519">
          <cell r="B519" t="str">
            <v>16_28</v>
          </cell>
        </row>
        <row r="520">
          <cell r="B520" t="str">
            <v>16_29</v>
          </cell>
        </row>
        <row r="521">
          <cell r="B521" t="str">
            <v>16_30</v>
          </cell>
        </row>
        <row r="522">
          <cell r="B522" t="str">
            <v>16_31</v>
          </cell>
        </row>
        <row r="523">
          <cell r="B523" t="str">
            <v>16_32</v>
          </cell>
        </row>
        <row r="524">
          <cell r="B524" t="str">
            <v>16_33</v>
          </cell>
        </row>
        <row r="525">
          <cell r="B525" t="str">
            <v>16_34</v>
          </cell>
        </row>
        <row r="526">
          <cell r="B526" t="str">
            <v>16_35</v>
          </cell>
        </row>
        <row r="527">
          <cell r="B527" t="str">
            <v>16_36</v>
          </cell>
        </row>
        <row r="528">
          <cell r="B528" t="str">
            <v>16_37</v>
          </cell>
        </row>
        <row r="529">
          <cell r="B529" t="str">
            <v>16_38</v>
          </cell>
        </row>
        <row r="530">
          <cell r="B530" t="str">
            <v>16_39</v>
          </cell>
        </row>
        <row r="531">
          <cell r="B531" t="str">
            <v>16_40</v>
          </cell>
        </row>
        <row r="532">
          <cell r="B532" t="str">
            <v>16_41</v>
          </cell>
        </row>
        <row r="533">
          <cell r="B533" t="str">
            <v>16_42</v>
          </cell>
        </row>
        <row r="534">
          <cell r="B534" t="str">
            <v>16_A</v>
          </cell>
        </row>
        <row r="535">
          <cell r="B535" t="str">
            <v>16_B</v>
          </cell>
        </row>
        <row r="536">
          <cell r="B536" t="str">
            <v>16_C</v>
          </cell>
        </row>
        <row r="537">
          <cell r="B537" t="str">
            <v>16_D</v>
          </cell>
        </row>
        <row r="538">
          <cell r="B538" t="str">
            <v>16_E</v>
          </cell>
        </row>
        <row r="539">
          <cell r="B539" t="str">
            <v>16_F</v>
          </cell>
        </row>
        <row r="540">
          <cell r="B540" t="str">
            <v>16_G</v>
          </cell>
        </row>
        <row r="541">
          <cell r="B541" t="str">
            <v>16_H</v>
          </cell>
        </row>
        <row r="542">
          <cell r="B542" t="str">
            <v>16_I</v>
          </cell>
        </row>
        <row r="543">
          <cell r="B543" t="str">
            <v>16_J</v>
          </cell>
        </row>
        <row r="544">
          <cell r="B544" t="str">
            <v>16_K</v>
          </cell>
        </row>
        <row r="545">
          <cell r="B545" t="str">
            <v>16_L</v>
          </cell>
        </row>
        <row r="546">
          <cell r="B546" t="str">
            <v>16_M</v>
          </cell>
        </row>
        <row r="547">
          <cell r="B547" t="str">
            <v>16_N</v>
          </cell>
        </row>
        <row r="548">
          <cell r="B548" t="str">
            <v>16_O</v>
          </cell>
        </row>
        <row r="549">
          <cell r="B549" t="str">
            <v>16_P</v>
          </cell>
        </row>
        <row r="550">
          <cell r="B550" t="str">
            <v>16_Q</v>
          </cell>
        </row>
        <row r="551">
          <cell r="B551" t="str">
            <v>16_R</v>
          </cell>
        </row>
        <row r="552">
          <cell r="B552" t="str">
            <v>17_00</v>
          </cell>
        </row>
        <row r="553">
          <cell r="B553" t="str">
            <v>17_01</v>
          </cell>
        </row>
        <row r="554">
          <cell r="B554" t="str">
            <v>17_02</v>
          </cell>
        </row>
        <row r="555">
          <cell r="B555" t="str">
            <v>17_03</v>
          </cell>
        </row>
        <row r="556">
          <cell r="B556" t="str">
            <v>17_04</v>
          </cell>
        </row>
        <row r="557">
          <cell r="B557" t="str">
            <v>17_05</v>
          </cell>
        </row>
        <row r="558">
          <cell r="B558" t="str">
            <v>17_06</v>
          </cell>
        </row>
        <row r="559">
          <cell r="B559" t="str">
            <v>17_07</v>
          </cell>
        </row>
        <row r="560">
          <cell r="B560" t="str">
            <v>17_08</v>
          </cell>
        </row>
        <row r="561">
          <cell r="B561" t="str">
            <v>17_09</v>
          </cell>
        </row>
        <row r="562">
          <cell r="B562" t="str">
            <v>17_10</v>
          </cell>
        </row>
        <row r="563">
          <cell r="B563" t="str">
            <v>17_11</v>
          </cell>
        </row>
        <row r="564">
          <cell r="B564" t="str">
            <v>17_12</v>
          </cell>
        </row>
        <row r="565">
          <cell r="B565" t="str">
            <v>17_13</v>
          </cell>
        </row>
        <row r="566">
          <cell r="B566" t="str">
            <v>17_14</v>
          </cell>
        </row>
        <row r="567">
          <cell r="B567" t="str">
            <v>17_15</v>
          </cell>
        </row>
        <row r="568">
          <cell r="B568" t="str">
            <v>17_16</v>
          </cell>
        </row>
        <row r="569">
          <cell r="B569" t="str">
            <v>17_17</v>
          </cell>
        </row>
        <row r="570">
          <cell r="B570" t="str">
            <v>17_18</v>
          </cell>
        </row>
        <row r="571">
          <cell r="B571" t="str">
            <v>17_19</v>
          </cell>
        </row>
        <row r="572">
          <cell r="B572" t="str">
            <v>17_20</v>
          </cell>
        </row>
        <row r="573">
          <cell r="B573" t="str">
            <v>17_21</v>
          </cell>
        </row>
        <row r="574">
          <cell r="B574" t="str">
            <v>17_22</v>
          </cell>
        </row>
        <row r="575">
          <cell r="B575" t="str">
            <v>17_23</v>
          </cell>
        </row>
        <row r="576">
          <cell r="B576" t="str">
            <v>17_24</v>
          </cell>
        </row>
        <row r="577">
          <cell r="B577" t="str">
            <v>17_25</v>
          </cell>
        </row>
        <row r="578">
          <cell r="B578" t="str">
            <v>17_26</v>
          </cell>
        </row>
        <row r="579">
          <cell r="B579" t="str">
            <v>17_27</v>
          </cell>
        </row>
        <row r="580">
          <cell r="B580" t="str">
            <v>17_28</v>
          </cell>
        </row>
        <row r="581">
          <cell r="B581" t="str">
            <v>17_29</v>
          </cell>
        </row>
        <row r="582">
          <cell r="B582" t="str">
            <v>17_30</v>
          </cell>
        </row>
        <row r="583">
          <cell r="B583" t="str">
            <v>17_31</v>
          </cell>
        </row>
        <row r="584">
          <cell r="B584" t="str">
            <v>17_32</v>
          </cell>
        </row>
        <row r="585">
          <cell r="B585" t="str">
            <v>17_33</v>
          </cell>
        </row>
        <row r="586">
          <cell r="B586" t="str">
            <v>17_34</v>
          </cell>
        </row>
        <row r="587">
          <cell r="B587" t="str">
            <v>17_35</v>
          </cell>
        </row>
        <row r="588">
          <cell r="B588" t="str">
            <v>17_36</v>
          </cell>
        </row>
        <row r="589">
          <cell r="B589" t="str">
            <v>17_37</v>
          </cell>
        </row>
        <row r="590">
          <cell r="B590" t="str">
            <v>17_38</v>
          </cell>
        </row>
        <row r="591">
          <cell r="B591" t="str">
            <v>17_39</v>
          </cell>
        </row>
        <row r="592">
          <cell r="B592" t="str">
            <v>17_40</v>
          </cell>
        </row>
        <row r="593">
          <cell r="B593" t="str">
            <v>17_41</v>
          </cell>
        </row>
        <row r="594">
          <cell r="B594" t="str">
            <v>17_42</v>
          </cell>
        </row>
        <row r="595">
          <cell r="B595" t="str">
            <v>17_A</v>
          </cell>
        </row>
        <row r="596">
          <cell r="B596" t="str">
            <v>17_B</v>
          </cell>
        </row>
        <row r="597">
          <cell r="B597" t="str">
            <v>17_C</v>
          </cell>
        </row>
        <row r="598">
          <cell r="B598" t="str">
            <v>17_D</v>
          </cell>
        </row>
        <row r="599">
          <cell r="B599" t="str">
            <v>17_E</v>
          </cell>
        </row>
        <row r="600">
          <cell r="B600" t="str">
            <v>17_F</v>
          </cell>
        </row>
        <row r="601">
          <cell r="B601" t="str">
            <v>17_G</v>
          </cell>
        </row>
        <row r="602">
          <cell r="B602" t="str">
            <v>17_H</v>
          </cell>
        </row>
        <row r="603">
          <cell r="B603" t="str">
            <v>17_I</v>
          </cell>
        </row>
        <row r="604">
          <cell r="B604" t="str">
            <v>17_J</v>
          </cell>
        </row>
        <row r="605">
          <cell r="B605" t="str">
            <v>17_K</v>
          </cell>
        </row>
        <row r="606">
          <cell r="B606" t="str">
            <v>17_L</v>
          </cell>
        </row>
        <row r="607">
          <cell r="B607" t="str">
            <v>17_M</v>
          </cell>
        </row>
        <row r="608">
          <cell r="B608" t="str">
            <v>17_N</v>
          </cell>
        </row>
        <row r="609">
          <cell r="B609" t="str">
            <v>17_O</v>
          </cell>
        </row>
        <row r="610">
          <cell r="B610" t="str">
            <v>17_P</v>
          </cell>
        </row>
        <row r="611">
          <cell r="B611" t="str">
            <v>17_Q</v>
          </cell>
        </row>
        <row r="612">
          <cell r="B612" t="str">
            <v>17_R</v>
          </cell>
        </row>
        <row r="613">
          <cell r="B613" t="str">
            <v>18_00</v>
          </cell>
        </row>
        <row r="614">
          <cell r="B614" t="str">
            <v>18_01</v>
          </cell>
        </row>
        <row r="615">
          <cell r="B615" t="str">
            <v>18_02</v>
          </cell>
        </row>
        <row r="616">
          <cell r="B616" t="str">
            <v>18_03</v>
          </cell>
        </row>
        <row r="617">
          <cell r="B617" t="str">
            <v>18_04</v>
          </cell>
        </row>
        <row r="618">
          <cell r="B618" t="str">
            <v>18_05</v>
          </cell>
        </row>
        <row r="619">
          <cell r="B619" t="str">
            <v>18_06</v>
          </cell>
        </row>
        <row r="620">
          <cell r="B620" t="str">
            <v>18_07</v>
          </cell>
        </row>
        <row r="621">
          <cell r="B621" t="str">
            <v>18_08</v>
          </cell>
        </row>
        <row r="622">
          <cell r="B622" t="str">
            <v>18_09</v>
          </cell>
        </row>
        <row r="623">
          <cell r="B623" t="str">
            <v>18_10</v>
          </cell>
        </row>
        <row r="624">
          <cell r="B624" t="str">
            <v>18_11</v>
          </cell>
        </row>
        <row r="625">
          <cell r="B625" t="str">
            <v>18_12</v>
          </cell>
        </row>
        <row r="626">
          <cell r="B626" t="str">
            <v>18_13</v>
          </cell>
        </row>
        <row r="627">
          <cell r="B627" t="str">
            <v>18_14</v>
          </cell>
        </row>
        <row r="628">
          <cell r="B628" t="str">
            <v>18_15</v>
          </cell>
        </row>
        <row r="629">
          <cell r="B629" t="str">
            <v>18_16</v>
          </cell>
        </row>
        <row r="630">
          <cell r="B630" t="str">
            <v>18_17</v>
          </cell>
        </row>
        <row r="631">
          <cell r="B631" t="str">
            <v>18_18</v>
          </cell>
        </row>
        <row r="632">
          <cell r="B632" t="str">
            <v>18_19</v>
          </cell>
        </row>
        <row r="633">
          <cell r="B633" t="str">
            <v>18_20</v>
          </cell>
        </row>
        <row r="634">
          <cell r="B634" t="str">
            <v>18_21</v>
          </cell>
        </row>
        <row r="635">
          <cell r="B635" t="str">
            <v>18_22</v>
          </cell>
        </row>
        <row r="636">
          <cell r="B636" t="str">
            <v>18_23</v>
          </cell>
        </row>
        <row r="637">
          <cell r="B637" t="str">
            <v>18_24</v>
          </cell>
        </row>
        <row r="638">
          <cell r="B638" t="str">
            <v>18_25</v>
          </cell>
        </row>
        <row r="639">
          <cell r="B639" t="str">
            <v>18_26</v>
          </cell>
        </row>
        <row r="640">
          <cell r="B640" t="str">
            <v>18_27</v>
          </cell>
        </row>
        <row r="641">
          <cell r="B641" t="str">
            <v>18_28</v>
          </cell>
        </row>
        <row r="642">
          <cell r="B642" t="str">
            <v>18_29</v>
          </cell>
        </row>
        <row r="643">
          <cell r="B643" t="str">
            <v>18_30</v>
          </cell>
        </row>
        <row r="644">
          <cell r="B644" t="str">
            <v>18_31</v>
          </cell>
        </row>
        <row r="645">
          <cell r="B645" t="str">
            <v>18_32</v>
          </cell>
        </row>
        <row r="646">
          <cell r="B646" t="str">
            <v>18_33</v>
          </cell>
        </row>
        <row r="647">
          <cell r="B647" t="str">
            <v>18_34</v>
          </cell>
        </row>
        <row r="648">
          <cell r="B648" t="str">
            <v>18_35</v>
          </cell>
        </row>
        <row r="649">
          <cell r="B649" t="str">
            <v>18_36</v>
          </cell>
        </row>
        <row r="650">
          <cell r="B650" t="str">
            <v>18_37</v>
          </cell>
        </row>
        <row r="651">
          <cell r="B651" t="str">
            <v>18_38</v>
          </cell>
        </row>
        <row r="652">
          <cell r="B652" t="str">
            <v>18_39</v>
          </cell>
        </row>
        <row r="653">
          <cell r="B653" t="str">
            <v>18_40</v>
          </cell>
        </row>
        <row r="654">
          <cell r="B654" t="str">
            <v>18_41</v>
          </cell>
        </row>
        <row r="655">
          <cell r="B655" t="str">
            <v>18_42</v>
          </cell>
        </row>
        <row r="656">
          <cell r="B656" t="str">
            <v>18_A</v>
          </cell>
        </row>
        <row r="657">
          <cell r="B657" t="str">
            <v>18_B</v>
          </cell>
        </row>
        <row r="658">
          <cell r="B658" t="str">
            <v>18_C</v>
          </cell>
        </row>
        <row r="659">
          <cell r="B659" t="str">
            <v>18_D</v>
          </cell>
        </row>
        <row r="660">
          <cell r="B660" t="str">
            <v>18_E</v>
          </cell>
        </row>
        <row r="661">
          <cell r="B661" t="str">
            <v>18_F</v>
          </cell>
        </row>
        <row r="662">
          <cell r="B662" t="str">
            <v>18_G</v>
          </cell>
        </row>
        <row r="663">
          <cell r="B663" t="str">
            <v>18_H</v>
          </cell>
        </row>
        <row r="664">
          <cell r="B664" t="str">
            <v>18_I</v>
          </cell>
        </row>
        <row r="665">
          <cell r="B665" t="str">
            <v>18_J</v>
          </cell>
        </row>
        <row r="666">
          <cell r="B666" t="str">
            <v>18_K</v>
          </cell>
        </row>
        <row r="667">
          <cell r="B667" t="str">
            <v>18_L</v>
          </cell>
        </row>
        <row r="668">
          <cell r="B668" t="str">
            <v>18_M</v>
          </cell>
        </row>
        <row r="669">
          <cell r="B669" t="str">
            <v>18_N</v>
          </cell>
        </row>
        <row r="670">
          <cell r="B670" t="str">
            <v>18_O</v>
          </cell>
        </row>
        <row r="671">
          <cell r="B671" t="str">
            <v>18_P</v>
          </cell>
        </row>
        <row r="672">
          <cell r="B672" t="str">
            <v>18_Q</v>
          </cell>
        </row>
        <row r="673">
          <cell r="B673" t="str">
            <v>18_R</v>
          </cell>
        </row>
        <row r="674">
          <cell r="B674" t="str">
            <v>19_00</v>
          </cell>
        </row>
        <row r="675">
          <cell r="B675" t="str">
            <v>19_01</v>
          </cell>
        </row>
        <row r="676">
          <cell r="B676" t="str">
            <v>19_02</v>
          </cell>
        </row>
        <row r="677">
          <cell r="B677" t="str">
            <v>19_03</v>
          </cell>
        </row>
        <row r="678">
          <cell r="B678" t="str">
            <v>19_04</v>
          </cell>
        </row>
        <row r="679">
          <cell r="B679" t="str">
            <v>19_05</v>
          </cell>
        </row>
        <row r="680">
          <cell r="B680" t="str">
            <v>19_06</v>
          </cell>
        </row>
        <row r="681">
          <cell r="B681" t="str">
            <v>19_07</v>
          </cell>
        </row>
        <row r="682">
          <cell r="B682" t="str">
            <v>19_08</v>
          </cell>
        </row>
        <row r="683">
          <cell r="B683" t="str">
            <v>19_09</v>
          </cell>
        </row>
        <row r="684">
          <cell r="B684" t="str">
            <v>19_10</v>
          </cell>
        </row>
        <row r="685">
          <cell r="B685" t="str">
            <v>19_11</v>
          </cell>
        </row>
        <row r="686">
          <cell r="B686" t="str">
            <v>19_12</v>
          </cell>
        </row>
        <row r="687">
          <cell r="B687" t="str">
            <v>19_13</v>
          </cell>
        </row>
        <row r="688">
          <cell r="B688" t="str">
            <v>19_14</v>
          </cell>
        </row>
        <row r="689">
          <cell r="B689" t="str">
            <v>19_15</v>
          </cell>
        </row>
        <row r="690">
          <cell r="B690" t="str">
            <v>19_16</v>
          </cell>
        </row>
        <row r="691">
          <cell r="B691" t="str">
            <v>19_17</v>
          </cell>
        </row>
        <row r="692">
          <cell r="B692" t="str">
            <v>19_18</v>
          </cell>
        </row>
        <row r="693">
          <cell r="B693" t="str">
            <v>19_19</v>
          </cell>
        </row>
        <row r="694">
          <cell r="B694" t="str">
            <v>19_20</v>
          </cell>
        </row>
        <row r="695">
          <cell r="B695" t="str">
            <v>19_21</v>
          </cell>
        </row>
        <row r="696">
          <cell r="B696" t="str">
            <v>19_22</v>
          </cell>
        </row>
        <row r="697">
          <cell r="B697" t="str">
            <v>19_23</v>
          </cell>
        </row>
        <row r="698">
          <cell r="B698" t="str">
            <v>19_24</v>
          </cell>
        </row>
        <row r="699">
          <cell r="B699" t="str">
            <v>19_25</v>
          </cell>
        </row>
        <row r="700">
          <cell r="B700" t="str">
            <v>19_26</v>
          </cell>
        </row>
        <row r="701">
          <cell r="B701" t="str">
            <v>19_27</v>
          </cell>
        </row>
        <row r="702">
          <cell r="B702" t="str">
            <v>19_28</v>
          </cell>
        </row>
        <row r="703">
          <cell r="B703" t="str">
            <v>19_29</v>
          </cell>
        </row>
        <row r="704">
          <cell r="B704" t="str">
            <v>19_30</v>
          </cell>
        </row>
        <row r="705">
          <cell r="B705" t="str">
            <v>19_31</v>
          </cell>
        </row>
        <row r="706">
          <cell r="B706" t="str">
            <v>19_32</v>
          </cell>
        </row>
        <row r="707">
          <cell r="B707" t="str">
            <v>19_33</v>
          </cell>
        </row>
        <row r="708">
          <cell r="B708" t="str">
            <v>19_34</v>
          </cell>
        </row>
        <row r="709">
          <cell r="B709" t="str">
            <v>19_35</v>
          </cell>
        </row>
        <row r="710">
          <cell r="B710" t="str">
            <v>19_36</v>
          </cell>
        </row>
        <row r="711">
          <cell r="B711" t="str">
            <v>19_37</v>
          </cell>
        </row>
        <row r="712">
          <cell r="B712" t="str">
            <v>19_38</v>
          </cell>
        </row>
        <row r="713">
          <cell r="B713" t="str">
            <v>19_39</v>
          </cell>
        </row>
        <row r="714">
          <cell r="B714" t="str">
            <v>19_40</v>
          </cell>
        </row>
        <row r="715">
          <cell r="B715" t="str">
            <v>19_41</v>
          </cell>
        </row>
        <row r="716">
          <cell r="B716" t="str">
            <v>19_42</v>
          </cell>
        </row>
        <row r="717">
          <cell r="B717" t="str">
            <v>19_A</v>
          </cell>
        </row>
        <row r="718">
          <cell r="B718" t="str">
            <v>19_B</v>
          </cell>
        </row>
        <row r="719">
          <cell r="B719" t="str">
            <v>19_C</v>
          </cell>
        </row>
        <row r="720">
          <cell r="B720" t="str">
            <v>19_D</v>
          </cell>
        </row>
        <row r="721">
          <cell r="B721" t="str">
            <v>19_E</v>
          </cell>
        </row>
        <row r="722">
          <cell r="B722" t="str">
            <v>19_F</v>
          </cell>
        </row>
        <row r="723">
          <cell r="B723" t="str">
            <v>19_G</v>
          </cell>
        </row>
        <row r="724">
          <cell r="B724" t="str">
            <v>19_H</v>
          </cell>
        </row>
        <row r="725">
          <cell r="B725" t="str">
            <v>19_I</v>
          </cell>
        </row>
        <row r="726">
          <cell r="B726" t="str">
            <v>19_J</v>
          </cell>
        </row>
        <row r="727">
          <cell r="B727" t="str">
            <v>19_K</v>
          </cell>
        </row>
        <row r="728">
          <cell r="B728" t="str">
            <v>19_L</v>
          </cell>
        </row>
        <row r="729">
          <cell r="B729" t="str">
            <v>19_M</v>
          </cell>
        </row>
        <row r="730">
          <cell r="B730" t="str">
            <v>19_N</v>
          </cell>
        </row>
        <row r="731">
          <cell r="B731" t="str">
            <v>19_O</v>
          </cell>
        </row>
        <row r="732">
          <cell r="B732" t="str">
            <v>19_P</v>
          </cell>
        </row>
        <row r="733">
          <cell r="B733" t="str">
            <v>19_Q</v>
          </cell>
        </row>
        <row r="734">
          <cell r="B734" t="str">
            <v>19_R</v>
          </cell>
        </row>
        <row r="735">
          <cell r="B735" t="str">
            <v>2 7_O</v>
          </cell>
        </row>
        <row r="736">
          <cell r="B736" t="str">
            <v>2_00</v>
          </cell>
        </row>
        <row r="737">
          <cell r="B737" t="str">
            <v>2_01</v>
          </cell>
        </row>
        <row r="738">
          <cell r="B738" t="str">
            <v>2_02</v>
          </cell>
        </row>
        <row r="739">
          <cell r="B739" t="str">
            <v>2_03</v>
          </cell>
        </row>
        <row r="740">
          <cell r="B740" t="str">
            <v>2_04</v>
          </cell>
        </row>
        <row r="741">
          <cell r="B741" t="str">
            <v>2_05</v>
          </cell>
        </row>
        <row r="742">
          <cell r="B742" t="str">
            <v>2_06</v>
          </cell>
        </row>
        <row r="743">
          <cell r="B743" t="str">
            <v>2_07</v>
          </cell>
        </row>
        <row r="744">
          <cell r="B744" t="str">
            <v>2_08</v>
          </cell>
        </row>
        <row r="745">
          <cell r="B745" t="str">
            <v>2_09</v>
          </cell>
        </row>
        <row r="746">
          <cell r="B746" t="str">
            <v>2_10</v>
          </cell>
        </row>
        <row r="747">
          <cell r="B747" t="str">
            <v>2_11</v>
          </cell>
        </row>
        <row r="748">
          <cell r="B748" t="str">
            <v>2_12</v>
          </cell>
        </row>
        <row r="749">
          <cell r="B749" t="str">
            <v>2_13</v>
          </cell>
        </row>
        <row r="750">
          <cell r="B750" t="str">
            <v>2_14</v>
          </cell>
        </row>
        <row r="751">
          <cell r="B751" t="str">
            <v>2_15</v>
          </cell>
        </row>
        <row r="752">
          <cell r="B752" t="str">
            <v>2_16</v>
          </cell>
        </row>
        <row r="753">
          <cell r="B753" t="str">
            <v>2_17</v>
          </cell>
        </row>
        <row r="754">
          <cell r="B754" t="str">
            <v>2_18</v>
          </cell>
        </row>
        <row r="755">
          <cell r="B755" t="str">
            <v>2_19</v>
          </cell>
        </row>
        <row r="756">
          <cell r="B756" t="str">
            <v>2_20</v>
          </cell>
        </row>
        <row r="757">
          <cell r="B757" t="str">
            <v>2_21</v>
          </cell>
        </row>
        <row r="758">
          <cell r="B758" t="str">
            <v>2_22</v>
          </cell>
        </row>
        <row r="759">
          <cell r="B759" t="str">
            <v>2_23</v>
          </cell>
        </row>
        <row r="760">
          <cell r="B760" t="str">
            <v>2_24</v>
          </cell>
        </row>
        <row r="761">
          <cell r="B761" t="str">
            <v>2_25</v>
          </cell>
        </row>
        <row r="762">
          <cell r="B762" t="str">
            <v>2_26</v>
          </cell>
        </row>
        <row r="763">
          <cell r="B763" t="str">
            <v>2_27</v>
          </cell>
        </row>
        <row r="764">
          <cell r="B764" t="str">
            <v>2_28</v>
          </cell>
        </row>
        <row r="765">
          <cell r="B765" t="str">
            <v>2_29</v>
          </cell>
        </row>
        <row r="766">
          <cell r="B766" t="str">
            <v>2_30</v>
          </cell>
        </row>
        <row r="767">
          <cell r="B767" t="str">
            <v>2_31</v>
          </cell>
        </row>
        <row r="768">
          <cell r="B768" t="str">
            <v>2_32</v>
          </cell>
        </row>
        <row r="769">
          <cell r="B769" t="str">
            <v>2_33</v>
          </cell>
        </row>
        <row r="770">
          <cell r="B770" t="str">
            <v>2_34</v>
          </cell>
        </row>
        <row r="771">
          <cell r="B771" t="str">
            <v>2_35</v>
          </cell>
        </row>
        <row r="772">
          <cell r="B772" t="str">
            <v>2_36</v>
          </cell>
        </row>
        <row r="773">
          <cell r="B773" t="str">
            <v>2_37</v>
          </cell>
        </row>
        <row r="774">
          <cell r="B774" t="str">
            <v>2_38</v>
          </cell>
        </row>
        <row r="775">
          <cell r="B775" t="str">
            <v>2_39</v>
          </cell>
        </row>
        <row r="776">
          <cell r="B776" t="str">
            <v>2_40</v>
          </cell>
        </row>
        <row r="777">
          <cell r="B777" t="str">
            <v>2_41</v>
          </cell>
        </row>
        <row r="778">
          <cell r="B778" t="str">
            <v>2_42</v>
          </cell>
        </row>
        <row r="779">
          <cell r="B779" t="str">
            <v>2_A</v>
          </cell>
        </row>
        <row r="780">
          <cell r="B780" t="str">
            <v>2_B</v>
          </cell>
        </row>
        <row r="781">
          <cell r="B781" t="str">
            <v>2_C</v>
          </cell>
        </row>
        <row r="782">
          <cell r="B782" t="str">
            <v>2_D</v>
          </cell>
        </row>
        <row r="783">
          <cell r="B783" t="str">
            <v>2_E</v>
          </cell>
        </row>
        <row r="784">
          <cell r="B784" t="str">
            <v>2_F</v>
          </cell>
        </row>
        <row r="785">
          <cell r="B785" t="str">
            <v>2_G</v>
          </cell>
        </row>
        <row r="786">
          <cell r="B786" t="str">
            <v>2_H</v>
          </cell>
        </row>
        <row r="787">
          <cell r="B787" t="str">
            <v>2_I</v>
          </cell>
        </row>
        <row r="788">
          <cell r="B788" t="str">
            <v>2_J</v>
          </cell>
        </row>
        <row r="789">
          <cell r="B789" t="str">
            <v>2_K</v>
          </cell>
        </row>
        <row r="790">
          <cell r="B790" t="str">
            <v>2_L</v>
          </cell>
        </row>
        <row r="791">
          <cell r="B791" t="str">
            <v>2_M</v>
          </cell>
        </row>
        <row r="792">
          <cell r="B792" t="str">
            <v>2_N</v>
          </cell>
        </row>
        <row r="793">
          <cell r="B793" t="str">
            <v>2_O</v>
          </cell>
        </row>
        <row r="794">
          <cell r="B794" t="str">
            <v>2_P</v>
          </cell>
        </row>
        <row r="795">
          <cell r="B795" t="str">
            <v>2_Q</v>
          </cell>
        </row>
        <row r="796">
          <cell r="B796" t="str">
            <v>2_R</v>
          </cell>
        </row>
        <row r="797">
          <cell r="B797" t="str">
            <v>20_00</v>
          </cell>
        </row>
        <row r="798">
          <cell r="B798" t="str">
            <v>20_01</v>
          </cell>
        </row>
        <row r="799">
          <cell r="B799" t="str">
            <v>20_02</v>
          </cell>
        </row>
        <row r="800">
          <cell r="B800" t="str">
            <v>20_03</v>
          </cell>
        </row>
        <row r="801">
          <cell r="B801" t="str">
            <v>20_04</v>
          </cell>
        </row>
        <row r="802">
          <cell r="B802" t="str">
            <v>20_05</v>
          </cell>
        </row>
        <row r="803">
          <cell r="B803" t="str">
            <v>20_06</v>
          </cell>
        </row>
        <row r="804">
          <cell r="B804" t="str">
            <v>20_07</v>
          </cell>
        </row>
        <row r="805">
          <cell r="B805" t="str">
            <v>20_08</v>
          </cell>
        </row>
        <row r="806">
          <cell r="B806" t="str">
            <v>20_09</v>
          </cell>
        </row>
        <row r="807">
          <cell r="B807" t="str">
            <v>20_10</v>
          </cell>
        </row>
        <row r="808">
          <cell r="B808" t="str">
            <v>20_11</v>
          </cell>
        </row>
        <row r="809">
          <cell r="B809" t="str">
            <v>20_12</v>
          </cell>
        </row>
        <row r="810">
          <cell r="B810" t="str">
            <v>20_13</v>
          </cell>
        </row>
        <row r="811">
          <cell r="B811" t="str">
            <v>20_14</v>
          </cell>
        </row>
        <row r="812">
          <cell r="B812" t="str">
            <v>20_15</v>
          </cell>
        </row>
        <row r="813">
          <cell r="B813" t="str">
            <v>20_16</v>
          </cell>
        </row>
        <row r="814">
          <cell r="B814" t="str">
            <v>20_17</v>
          </cell>
        </row>
        <row r="815">
          <cell r="B815" t="str">
            <v>20_18</v>
          </cell>
        </row>
        <row r="816">
          <cell r="B816" t="str">
            <v>20_19</v>
          </cell>
        </row>
        <row r="817">
          <cell r="B817" t="str">
            <v>20_20</v>
          </cell>
        </row>
        <row r="818">
          <cell r="B818" t="str">
            <v>20_21</v>
          </cell>
        </row>
        <row r="819">
          <cell r="B819" t="str">
            <v>20_22</v>
          </cell>
        </row>
        <row r="820">
          <cell r="B820" t="str">
            <v>20_23</v>
          </cell>
        </row>
        <row r="821">
          <cell r="B821" t="str">
            <v>20_24</v>
          </cell>
        </row>
        <row r="822">
          <cell r="B822" t="str">
            <v>20_25</v>
          </cell>
        </row>
        <row r="823">
          <cell r="B823" t="str">
            <v>20_26</v>
          </cell>
        </row>
        <row r="824">
          <cell r="B824" t="str">
            <v>20_27</v>
          </cell>
        </row>
        <row r="825">
          <cell r="B825" t="str">
            <v>20_28</v>
          </cell>
        </row>
        <row r="826">
          <cell r="B826" t="str">
            <v>20_29</v>
          </cell>
        </row>
        <row r="827">
          <cell r="B827" t="str">
            <v>20_30</v>
          </cell>
        </row>
        <row r="828">
          <cell r="B828" t="str">
            <v>20_31</v>
          </cell>
        </row>
        <row r="829">
          <cell r="B829" t="str">
            <v>20_32</v>
          </cell>
        </row>
        <row r="830">
          <cell r="B830" t="str">
            <v>20_33</v>
          </cell>
        </row>
        <row r="831">
          <cell r="B831" t="str">
            <v>20_34</v>
          </cell>
        </row>
        <row r="832">
          <cell r="B832" t="str">
            <v>20_35</v>
          </cell>
        </row>
        <row r="833">
          <cell r="B833" t="str">
            <v>20_36</v>
          </cell>
        </row>
        <row r="834">
          <cell r="B834" t="str">
            <v>20_37</v>
          </cell>
        </row>
        <row r="835">
          <cell r="B835" t="str">
            <v>20_38</v>
          </cell>
        </row>
        <row r="836">
          <cell r="B836" t="str">
            <v>20_39</v>
          </cell>
        </row>
        <row r="837">
          <cell r="B837" t="str">
            <v>20_40</v>
          </cell>
        </row>
        <row r="838">
          <cell r="B838" t="str">
            <v>20_41</v>
          </cell>
        </row>
        <row r="839">
          <cell r="B839" t="str">
            <v>20_42</v>
          </cell>
        </row>
        <row r="840">
          <cell r="B840" t="str">
            <v>20_A</v>
          </cell>
        </row>
        <row r="841">
          <cell r="B841" t="str">
            <v>20_B</v>
          </cell>
        </row>
        <row r="842">
          <cell r="B842" t="str">
            <v>20_C</v>
          </cell>
        </row>
        <row r="843">
          <cell r="B843" t="str">
            <v>20_D</v>
          </cell>
        </row>
        <row r="844">
          <cell r="B844" t="str">
            <v>20_E</v>
          </cell>
        </row>
        <row r="845">
          <cell r="B845" t="str">
            <v>20_F</v>
          </cell>
        </row>
        <row r="846">
          <cell r="B846" t="str">
            <v>20_G</v>
          </cell>
        </row>
        <row r="847">
          <cell r="B847" t="str">
            <v>20_H</v>
          </cell>
        </row>
        <row r="848">
          <cell r="B848" t="str">
            <v>20_I</v>
          </cell>
        </row>
        <row r="849">
          <cell r="B849" t="str">
            <v>20_J</v>
          </cell>
        </row>
        <row r="850">
          <cell r="B850" t="str">
            <v>20_K</v>
          </cell>
        </row>
        <row r="851">
          <cell r="B851" t="str">
            <v>20_L</v>
          </cell>
        </row>
        <row r="852">
          <cell r="B852" t="str">
            <v>20_M</v>
          </cell>
        </row>
        <row r="853">
          <cell r="B853" t="str">
            <v>20_N</v>
          </cell>
        </row>
        <row r="854">
          <cell r="B854" t="str">
            <v>20_O</v>
          </cell>
        </row>
        <row r="855">
          <cell r="B855" t="str">
            <v>20_P</v>
          </cell>
        </row>
        <row r="856">
          <cell r="B856" t="str">
            <v>20_Q</v>
          </cell>
        </row>
        <row r="857">
          <cell r="B857" t="str">
            <v>20_R</v>
          </cell>
        </row>
        <row r="858">
          <cell r="B858" t="str">
            <v>21_00</v>
          </cell>
        </row>
        <row r="859">
          <cell r="B859" t="str">
            <v>21_01</v>
          </cell>
        </row>
        <row r="860">
          <cell r="B860" t="str">
            <v>21_02</v>
          </cell>
        </row>
        <row r="861">
          <cell r="B861" t="str">
            <v>21_03</v>
          </cell>
        </row>
        <row r="862">
          <cell r="B862" t="str">
            <v>21_04</v>
          </cell>
        </row>
        <row r="863">
          <cell r="B863" t="str">
            <v>21_05</v>
          </cell>
        </row>
        <row r="864">
          <cell r="B864" t="str">
            <v>21_06</v>
          </cell>
        </row>
        <row r="865">
          <cell r="B865" t="str">
            <v>21_07</v>
          </cell>
        </row>
        <row r="866">
          <cell r="B866" t="str">
            <v>21_08</v>
          </cell>
        </row>
        <row r="867">
          <cell r="B867" t="str">
            <v>21_09</v>
          </cell>
        </row>
        <row r="868">
          <cell r="B868" t="str">
            <v>21_10</v>
          </cell>
        </row>
        <row r="869">
          <cell r="B869" t="str">
            <v>21_11</v>
          </cell>
        </row>
        <row r="870">
          <cell r="B870" t="str">
            <v>21_12</v>
          </cell>
        </row>
        <row r="871">
          <cell r="B871" t="str">
            <v>21_13</v>
          </cell>
        </row>
        <row r="872">
          <cell r="B872" t="str">
            <v>21_14</v>
          </cell>
        </row>
        <row r="873">
          <cell r="B873" t="str">
            <v>21_15</v>
          </cell>
        </row>
        <row r="874">
          <cell r="B874" t="str">
            <v>21_16</v>
          </cell>
        </row>
        <row r="875">
          <cell r="B875" t="str">
            <v>21_17</v>
          </cell>
        </row>
        <row r="876">
          <cell r="B876" t="str">
            <v>21_18</v>
          </cell>
        </row>
        <row r="877">
          <cell r="B877" t="str">
            <v>21_19</v>
          </cell>
        </row>
        <row r="878">
          <cell r="B878" t="str">
            <v>21_20</v>
          </cell>
        </row>
        <row r="879">
          <cell r="B879" t="str">
            <v>21_21</v>
          </cell>
        </row>
        <row r="880">
          <cell r="B880" t="str">
            <v>21_22</v>
          </cell>
        </row>
        <row r="881">
          <cell r="B881" t="str">
            <v>21_23</v>
          </cell>
        </row>
        <row r="882">
          <cell r="B882" t="str">
            <v>21_24</v>
          </cell>
        </row>
        <row r="883">
          <cell r="B883" t="str">
            <v>21_25</v>
          </cell>
        </row>
        <row r="884">
          <cell r="B884" t="str">
            <v>21_26</v>
          </cell>
        </row>
        <row r="885">
          <cell r="B885" t="str">
            <v>21_27</v>
          </cell>
        </row>
        <row r="886">
          <cell r="B886" t="str">
            <v>21_28</v>
          </cell>
        </row>
        <row r="887">
          <cell r="B887" t="str">
            <v>21_29</v>
          </cell>
        </row>
        <row r="888">
          <cell r="B888" t="str">
            <v>21_30</v>
          </cell>
        </row>
        <row r="889">
          <cell r="B889" t="str">
            <v>21_31</v>
          </cell>
        </row>
        <row r="890">
          <cell r="B890" t="str">
            <v>21_32</v>
          </cell>
        </row>
        <row r="891">
          <cell r="B891" t="str">
            <v>21_33</v>
          </cell>
        </row>
        <row r="892">
          <cell r="B892" t="str">
            <v>21_34</v>
          </cell>
        </row>
        <row r="893">
          <cell r="B893" t="str">
            <v>21_35</v>
          </cell>
        </row>
        <row r="894">
          <cell r="B894" t="str">
            <v>21_36</v>
          </cell>
        </row>
        <row r="895">
          <cell r="B895" t="str">
            <v>21_37</v>
          </cell>
        </row>
        <row r="896">
          <cell r="B896" t="str">
            <v>21_38</v>
          </cell>
        </row>
        <row r="897">
          <cell r="B897" t="str">
            <v>21_39</v>
          </cell>
        </row>
        <row r="898">
          <cell r="B898" t="str">
            <v>21_40</v>
          </cell>
        </row>
        <row r="899">
          <cell r="B899" t="str">
            <v>21_41</v>
          </cell>
        </row>
        <row r="900">
          <cell r="B900" t="str">
            <v>21_42</v>
          </cell>
        </row>
        <row r="901">
          <cell r="B901" t="str">
            <v>21_A</v>
          </cell>
        </row>
        <row r="902">
          <cell r="B902" t="str">
            <v>21_B</v>
          </cell>
        </row>
        <row r="903">
          <cell r="B903" t="str">
            <v>21_C</v>
          </cell>
        </row>
        <row r="904">
          <cell r="B904" t="str">
            <v>21_D</v>
          </cell>
        </row>
        <row r="905">
          <cell r="B905" t="str">
            <v>21_E</v>
          </cell>
        </row>
        <row r="906">
          <cell r="B906" t="str">
            <v>21_F</v>
          </cell>
        </row>
        <row r="907">
          <cell r="B907" t="str">
            <v>21_G</v>
          </cell>
        </row>
        <row r="908">
          <cell r="B908" t="str">
            <v>21_H</v>
          </cell>
        </row>
        <row r="909">
          <cell r="B909" t="str">
            <v>21_I</v>
          </cell>
        </row>
        <row r="910">
          <cell r="B910" t="str">
            <v>21_J</v>
          </cell>
        </row>
        <row r="911">
          <cell r="B911" t="str">
            <v>21_K</v>
          </cell>
        </row>
        <row r="912">
          <cell r="B912" t="str">
            <v>21_L</v>
          </cell>
        </row>
        <row r="913">
          <cell r="B913" t="str">
            <v>21_M</v>
          </cell>
        </row>
        <row r="914">
          <cell r="B914" t="str">
            <v>21_N</v>
          </cell>
        </row>
        <row r="915">
          <cell r="B915" t="str">
            <v>21_O</v>
          </cell>
        </row>
        <row r="916">
          <cell r="B916" t="str">
            <v>21_P</v>
          </cell>
        </row>
        <row r="917">
          <cell r="B917" t="str">
            <v>21_Q</v>
          </cell>
        </row>
        <row r="918">
          <cell r="B918" t="str">
            <v>21_R</v>
          </cell>
        </row>
        <row r="919">
          <cell r="B919" t="str">
            <v>22_00</v>
          </cell>
        </row>
        <row r="920">
          <cell r="B920" t="str">
            <v>22_01</v>
          </cell>
        </row>
        <row r="921">
          <cell r="B921" t="str">
            <v>22_02</v>
          </cell>
        </row>
        <row r="922">
          <cell r="B922" t="str">
            <v>22_03</v>
          </cell>
        </row>
        <row r="923">
          <cell r="B923" t="str">
            <v>22_04</v>
          </cell>
        </row>
        <row r="924">
          <cell r="B924" t="str">
            <v>22_05</v>
          </cell>
        </row>
        <row r="925">
          <cell r="B925" t="str">
            <v>22_06</v>
          </cell>
        </row>
        <row r="926">
          <cell r="B926" t="str">
            <v>22_07</v>
          </cell>
        </row>
        <row r="927">
          <cell r="B927" t="str">
            <v>22_08</v>
          </cell>
        </row>
        <row r="928">
          <cell r="B928" t="str">
            <v>22_09</v>
          </cell>
        </row>
        <row r="929">
          <cell r="B929" t="str">
            <v>22_10</v>
          </cell>
        </row>
        <row r="930">
          <cell r="B930" t="str">
            <v>22_11</v>
          </cell>
        </row>
        <row r="931">
          <cell r="B931" t="str">
            <v>22_12</v>
          </cell>
        </row>
        <row r="932">
          <cell r="B932" t="str">
            <v>22_13</v>
          </cell>
        </row>
        <row r="933">
          <cell r="B933" t="str">
            <v>22_14</v>
          </cell>
        </row>
        <row r="934">
          <cell r="B934" t="str">
            <v>22_15</v>
          </cell>
        </row>
        <row r="935">
          <cell r="B935" t="str">
            <v>22_16</v>
          </cell>
        </row>
        <row r="936">
          <cell r="B936" t="str">
            <v>22_17</v>
          </cell>
        </row>
        <row r="937">
          <cell r="B937" t="str">
            <v>22_18</v>
          </cell>
        </row>
        <row r="938">
          <cell r="B938" t="str">
            <v>22_19</v>
          </cell>
        </row>
        <row r="939">
          <cell r="B939" t="str">
            <v>22_20</v>
          </cell>
        </row>
        <row r="940">
          <cell r="B940" t="str">
            <v>22_21</v>
          </cell>
        </row>
        <row r="941">
          <cell r="B941" t="str">
            <v>22_22</v>
          </cell>
        </row>
        <row r="942">
          <cell r="B942" t="str">
            <v>22_23</v>
          </cell>
        </row>
        <row r="943">
          <cell r="B943" t="str">
            <v>22_24</v>
          </cell>
        </row>
        <row r="944">
          <cell r="B944" t="str">
            <v>22_25</v>
          </cell>
        </row>
        <row r="945">
          <cell r="B945" t="str">
            <v>22_26</v>
          </cell>
        </row>
        <row r="946">
          <cell r="B946" t="str">
            <v>22_27</v>
          </cell>
        </row>
        <row r="947">
          <cell r="B947" t="str">
            <v>22_28</v>
          </cell>
        </row>
        <row r="948">
          <cell r="B948" t="str">
            <v>22_29</v>
          </cell>
        </row>
        <row r="949">
          <cell r="B949" t="str">
            <v>22_30</v>
          </cell>
        </row>
        <row r="950">
          <cell r="B950" t="str">
            <v>22_31</v>
          </cell>
        </row>
        <row r="951">
          <cell r="B951" t="str">
            <v>22_32</v>
          </cell>
        </row>
        <row r="952">
          <cell r="B952" t="str">
            <v>22_33</v>
          </cell>
        </row>
        <row r="953">
          <cell r="B953" t="str">
            <v>22_34</v>
          </cell>
        </row>
        <row r="954">
          <cell r="B954" t="str">
            <v>22_35</v>
          </cell>
        </row>
        <row r="955">
          <cell r="B955" t="str">
            <v>22_36</v>
          </cell>
        </row>
        <row r="956">
          <cell r="B956" t="str">
            <v>22_37</v>
          </cell>
        </row>
        <row r="957">
          <cell r="B957" t="str">
            <v>22_38</v>
          </cell>
        </row>
        <row r="958">
          <cell r="B958" t="str">
            <v>22_39</v>
          </cell>
        </row>
        <row r="959">
          <cell r="B959" t="str">
            <v>22_40</v>
          </cell>
        </row>
        <row r="960">
          <cell r="B960" t="str">
            <v>22_41</v>
          </cell>
        </row>
        <row r="961">
          <cell r="B961" t="str">
            <v>22_42</v>
          </cell>
        </row>
        <row r="962">
          <cell r="B962" t="str">
            <v>22_A</v>
          </cell>
        </row>
        <row r="963">
          <cell r="B963" t="str">
            <v>22_B</v>
          </cell>
        </row>
        <row r="964">
          <cell r="B964" t="str">
            <v>22_C</v>
          </cell>
        </row>
        <row r="965">
          <cell r="B965" t="str">
            <v>22_D</v>
          </cell>
        </row>
        <row r="966">
          <cell r="B966" t="str">
            <v>22_E</v>
          </cell>
        </row>
        <row r="967">
          <cell r="B967" t="str">
            <v>22_F</v>
          </cell>
        </row>
        <row r="968">
          <cell r="B968" t="str">
            <v>22_G</v>
          </cell>
        </row>
        <row r="969">
          <cell r="B969" t="str">
            <v>22_H</v>
          </cell>
        </row>
        <row r="970">
          <cell r="B970" t="str">
            <v>22_I</v>
          </cell>
        </row>
        <row r="971">
          <cell r="B971" t="str">
            <v>22_J</v>
          </cell>
        </row>
        <row r="972">
          <cell r="B972" t="str">
            <v>22_K</v>
          </cell>
        </row>
        <row r="973">
          <cell r="B973" t="str">
            <v>22_L</v>
          </cell>
        </row>
        <row r="974">
          <cell r="B974" t="str">
            <v>22_M</v>
          </cell>
        </row>
        <row r="975">
          <cell r="B975" t="str">
            <v>22_N</v>
          </cell>
        </row>
        <row r="976">
          <cell r="B976" t="str">
            <v>22_O</v>
          </cell>
        </row>
        <row r="977">
          <cell r="B977" t="str">
            <v>22_P</v>
          </cell>
        </row>
        <row r="978">
          <cell r="B978" t="str">
            <v>22_Q</v>
          </cell>
        </row>
        <row r="979">
          <cell r="B979" t="str">
            <v>22_R</v>
          </cell>
        </row>
        <row r="980">
          <cell r="B980" t="str">
            <v>23_00</v>
          </cell>
        </row>
        <row r="981">
          <cell r="B981" t="str">
            <v>23_01</v>
          </cell>
        </row>
        <row r="982">
          <cell r="B982" t="str">
            <v>23_02</v>
          </cell>
        </row>
        <row r="983">
          <cell r="B983" t="str">
            <v>23_03</v>
          </cell>
        </row>
        <row r="984">
          <cell r="B984" t="str">
            <v>23_04</v>
          </cell>
        </row>
        <row r="985">
          <cell r="B985" t="str">
            <v>23_05</v>
          </cell>
        </row>
        <row r="986">
          <cell r="B986" t="str">
            <v>23_06</v>
          </cell>
        </row>
        <row r="987">
          <cell r="B987" t="str">
            <v>23_07</v>
          </cell>
        </row>
        <row r="988">
          <cell r="B988" t="str">
            <v>23_08</v>
          </cell>
        </row>
        <row r="989">
          <cell r="B989" t="str">
            <v>23_09</v>
          </cell>
        </row>
        <row r="990">
          <cell r="B990" t="str">
            <v>23_10</v>
          </cell>
        </row>
        <row r="991">
          <cell r="B991" t="str">
            <v>23_11</v>
          </cell>
        </row>
        <row r="992">
          <cell r="B992" t="str">
            <v>23_12</v>
          </cell>
        </row>
        <row r="993">
          <cell r="B993" t="str">
            <v>23_13</v>
          </cell>
        </row>
        <row r="994">
          <cell r="B994" t="str">
            <v>23_14</v>
          </cell>
        </row>
        <row r="995">
          <cell r="B995" t="str">
            <v>23_15</v>
          </cell>
        </row>
        <row r="996">
          <cell r="B996" t="str">
            <v>23_16</v>
          </cell>
        </row>
        <row r="997">
          <cell r="B997" t="str">
            <v>23_17</v>
          </cell>
        </row>
        <row r="998">
          <cell r="B998" t="str">
            <v>23_18</v>
          </cell>
        </row>
        <row r="999">
          <cell r="B999" t="str">
            <v>23_19</v>
          </cell>
        </row>
        <row r="1000">
          <cell r="B1000" t="str">
            <v>23_20</v>
          </cell>
        </row>
        <row r="1001">
          <cell r="B1001" t="str">
            <v>23_21</v>
          </cell>
        </row>
        <row r="1002">
          <cell r="B1002" t="str">
            <v>23_22</v>
          </cell>
        </row>
        <row r="1003">
          <cell r="B1003" t="str">
            <v>23_23</v>
          </cell>
        </row>
        <row r="1004">
          <cell r="B1004" t="str">
            <v>23_24</v>
          </cell>
        </row>
        <row r="1005">
          <cell r="B1005" t="str">
            <v>23_25</v>
          </cell>
        </row>
        <row r="1006">
          <cell r="B1006" t="str">
            <v>23_26</v>
          </cell>
        </row>
        <row r="1007">
          <cell r="B1007" t="str">
            <v>23_27</v>
          </cell>
        </row>
        <row r="1008">
          <cell r="B1008" t="str">
            <v>23_28</v>
          </cell>
        </row>
        <row r="1009">
          <cell r="B1009" t="str">
            <v>23_29</v>
          </cell>
        </row>
        <row r="1010">
          <cell r="B1010" t="str">
            <v>23_30</v>
          </cell>
        </row>
        <row r="1011">
          <cell r="B1011" t="str">
            <v>23_31</v>
          </cell>
        </row>
        <row r="1012">
          <cell r="B1012" t="str">
            <v>23_32</v>
          </cell>
        </row>
        <row r="1013">
          <cell r="B1013" t="str">
            <v>23_33</v>
          </cell>
        </row>
        <row r="1014">
          <cell r="B1014" t="str">
            <v>23_34</v>
          </cell>
        </row>
        <row r="1015">
          <cell r="B1015" t="str">
            <v>23_35</v>
          </cell>
        </row>
        <row r="1016">
          <cell r="B1016" t="str">
            <v>23_36</v>
          </cell>
        </row>
        <row r="1017">
          <cell r="B1017" t="str">
            <v>23_37</v>
          </cell>
        </row>
        <row r="1018">
          <cell r="B1018" t="str">
            <v>23_38</v>
          </cell>
        </row>
        <row r="1019">
          <cell r="B1019" t="str">
            <v>23_39</v>
          </cell>
        </row>
        <row r="1020">
          <cell r="B1020" t="str">
            <v>23_40</v>
          </cell>
        </row>
        <row r="1021">
          <cell r="B1021" t="str">
            <v>23_41</v>
          </cell>
        </row>
        <row r="1022">
          <cell r="B1022" t="str">
            <v>23_42</v>
          </cell>
        </row>
        <row r="1023">
          <cell r="B1023" t="str">
            <v>23_A</v>
          </cell>
        </row>
        <row r="1024">
          <cell r="B1024" t="str">
            <v>23_B</v>
          </cell>
        </row>
        <row r="1025">
          <cell r="B1025" t="str">
            <v>23_C</v>
          </cell>
        </row>
        <row r="1026">
          <cell r="B1026" t="str">
            <v>23_D</v>
          </cell>
        </row>
        <row r="1027">
          <cell r="B1027" t="str">
            <v>23_E</v>
          </cell>
        </row>
        <row r="1028">
          <cell r="B1028" t="str">
            <v>23_F</v>
          </cell>
        </row>
        <row r="1029">
          <cell r="B1029" t="str">
            <v>23_G</v>
          </cell>
        </row>
        <row r="1030">
          <cell r="B1030" t="str">
            <v>23_H</v>
          </cell>
        </row>
        <row r="1031">
          <cell r="B1031" t="str">
            <v>23_I</v>
          </cell>
        </row>
        <row r="1032">
          <cell r="B1032" t="str">
            <v>23_J</v>
          </cell>
        </row>
        <row r="1033">
          <cell r="B1033" t="str">
            <v>23_K</v>
          </cell>
        </row>
        <row r="1034">
          <cell r="B1034" t="str">
            <v>23_L</v>
          </cell>
        </row>
        <row r="1035">
          <cell r="B1035" t="str">
            <v>23_M</v>
          </cell>
        </row>
        <row r="1036">
          <cell r="B1036" t="str">
            <v>23_N</v>
          </cell>
        </row>
        <row r="1037">
          <cell r="B1037" t="str">
            <v>23_O</v>
          </cell>
        </row>
        <row r="1038">
          <cell r="B1038" t="str">
            <v>23_P</v>
          </cell>
        </row>
        <row r="1039">
          <cell r="B1039" t="str">
            <v>23_Q</v>
          </cell>
        </row>
        <row r="1040">
          <cell r="B1040" t="str">
            <v>23_R</v>
          </cell>
        </row>
        <row r="1041">
          <cell r="B1041" t="str">
            <v>24_00</v>
          </cell>
        </row>
        <row r="1042">
          <cell r="B1042" t="str">
            <v>24_01</v>
          </cell>
        </row>
        <row r="1043">
          <cell r="B1043" t="str">
            <v>24_02</v>
          </cell>
        </row>
        <row r="1044">
          <cell r="B1044" t="str">
            <v>24_03</v>
          </cell>
        </row>
        <row r="1045">
          <cell r="B1045" t="str">
            <v>24_04</v>
          </cell>
        </row>
        <row r="1046">
          <cell r="B1046" t="str">
            <v>24_05</v>
          </cell>
        </row>
        <row r="1047">
          <cell r="B1047" t="str">
            <v>24_06</v>
          </cell>
        </row>
        <row r="1048">
          <cell r="B1048" t="str">
            <v>24_07</v>
          </cell>
        </row>
        <row r="1049">
          <cell r="B1049" t="str">
            <v>24_08</v>
          </cell>
        </row>
        <row r="1050">
          <cell r="B1050" t="str">
            <v>24_09</v>
          </cell>
        </row>
        <row r="1051">
          <cell r="B1051" t="str">
            <v>24_10</v>
          </cell>
        </row>
        <row r="1052">
          <cell r="B1052" t="str">
            <v>24_11</v>
          </cell>
        </row>
        <row r="1053">
          <cell r="B1053" t="str">
            <v>24_12</v>
          </cell>
        </row>
        <row r="1054">
          <cell r="B1054" t="str">
            <v>24_13</v>
          </cell>
        </row>
        <row r="1055">
          <cell r="B1055" t="str">
            <v>24_14</v>
          </cell>
        </row>
        <row r="1056">
          <cell r="B1056" t="str">
            <v>24_15</v>
          </cell>
        </row>
        <row r="1057">
          <cell r="B1057" t="str">
            <v>24_16</v>
          </cell>
        </row>
        <row r="1058">
          <cell r="B1058" t="str">
            <v>24_17</v>
          </cell>
        </row>
        <row r="1059">
          <cell r="B1059" t="str">
            <v>24_18</v>
          </cell>
        </row>
        <row r="1060">
          <cell r="B1060" t="str">
            <v>24_19</v>
          </cell>
        </row>
        <row r="1061">
          <cell r="B1061" t="str">
            <v>24_20</v>
          </cell>
        </row>
        <row r="1062">
          <cell r="B1062" t="str">
            <v>24_21</v>
          </cell>
        </row>
        <row r="1063">
          <cell r="B1063" t="str">
            <v>24_22</v>
          </cell>
        </row>
        <row r="1064">
          <cell r="B1064" t="str">
            <v>24_23</v>
          </cell>
        </row>
        <row r="1065">
          <cell r="B1065" t="str">
            <v>24_24</v>
          </cell>
        </row>
        <row r="1066">
          <cell r="B1066" t="str">
            <v>24_25</v>
          </cell>
        </row>
        <row r="1067">
          <cell r="B1067" t="str">
            <v>24_26</v>
          </cell>
        </row>
        <row r="1068">
          <cell r="B1068" t="str">
            <v>24_27</v>
          </cell>
        </row>
        <row r="1069">
          <cell r="B1069" t="str">
            <v>24_28</v>
          </cell>
        </row>
        <row r="1070">
          <cell r="B1070" t="str">
            <v>24_29</v>
          </cell>
        </row>
        <row r="1071">
          <cell r="B1071" t="str">
            <v>24_30</v>
          </cell>
        </row>
        <row r="1072">
          <cell r="B1072" t="str">
            <v>24_31</v>
          </cell>
        </row>
        <row r="1073">
          <cell r="B1073" t="str">
            <v>24_32</v>
          </cell>
        </row>
        <row r="1074">
          <cell r="B1074" t="str">
            <v>24_33</v>
          </cell>
        </row>
        <row r="1075">
          <cell r="B1075" t="str">
            <v>24_34</v>
          </cell>
        </row>
        <row r="1076">
          <cell r="B1076" t="str">
            <v>24_35</v>
          </cell>
        </row>
        <row r="1077">
          <cell r="B1077" t="str">
            <v>24_36</v>
          </cell>
        </row>
        <row r="1078">
          <cell r="B1078" t="str">
            <v>24_37</v>
          </cell>
        </row>
        <row r="1079">
          <cell r="B1079" t="str">
            <v>24_38</v>
          </cell>
        </row>
        <row r="1080">
          <cell r="B1080" t="str">
            <v>24_39</v>
          </cell>
        </row>
        <row r="1081">
          <cell r="B1081" t="str">
            <v>24_40</v>
          </cell>
        </row>
        <row r="1082">
          <cell r="B1082" t="str">
            <v>24_41</v>
          </cell>
        </row>
        <row r="1083">
          <cell r="B1083" t="str">
            <v>24_42</v>
          </cell>
        </row>
        <row r="1084">
          <cell r="B1084" t="str">
            <v>24_A</v>
          </cell>
        </row>
        <row r="1085">
          <cell r="B1085" t="str">
            <v>24_B</v>
          </cell>
        </row>
        <row r="1086">
          <cell r="B1086" t="str">
            <v>24_C</v>
          </cell>
        </row>
        <row r="1087">
          <cell r="B1087" t="str">
            <v>24_D</v>
          </cell>
        </row>
        <row r="1088">
          <cell r="B1088" t="str">
            <v>24_E</v>
          </cell>
        </row>
        <row r="1089">
          <cell r="B1089" t="str">
            <v>24_F</v>
          </cell>
        </row>
        <row r="1090">
          <cell r="B1090" t="str">
            <v>24_G</v>
          </cell>
        </row>
        <row r="1091">
          <cell r="B1091" t="str">
            <v>24_H</v>
          </cell>
        </row>
        <row r="1092">
          <cell r="B1092" t="str">
            <v>24_I</v>
          </cell>
        </row>
        <row r="1093">
          <cell r="B1093" t="str">
            <v>24_J</v>
          </cell>
        </row>
        <row r="1094">
          <cell r="B1094" t="str">
            <v>24_K</v>
          </cell>
        </row>
        <row r="1095">
          <cell r="B1095" t="str">
            <v>24_L</v>
          </cell>
        </row>
        <row r="1096">
          <cell r="B1096" t="str">
            <v>24_M</v>
          </cell>
        </row>
        <row r="1097">
          <cell r="B1097" t="str">
            <v>24_N</v>
          </cell>
        </row>
        <row r="1098">
          <cell r="B1098" t="str">
            <v>24_O</v>
          </cell>
        </row>
        <row r="1099">
          <cell r="B1099" t="str">
            <v>24_P</v>
          </cell>
        </row>
        <row r="1100">
          <cell r="B1100" t="str">
            <v>24_Q</v>
          </cell>
        </row>
        <row r="1101">
          <cell r="B1101" t="str">
            <v>24_R</v>
          </cell>
        </row>
        <row r="1102">
          <cell r="B1102" t="str">
            <v>25_00</v>
          </cell>
        </row>
        <row r="1103">
          <cell r="B1103" t="str">
            <v>25_01</v>
          </cell>
        </row>
        <row r="1104">
          <cell r="B1104" t="str">
            <v>25_02</v>
          </cell>
        </row>
        <row r="1105">
          <cell r="B1105" t="str">
            <v>25_03</v>
          </cell>
        </row>
        <row r="1106">
          <cell r="B1106" t="str">
            <v>25_04</v>
          </cell>
        </row>
        <row r="1107">
          <cell r="B1107" t="str">
            <v>25_05</v>
          </cell>
        </row>
        <row r="1108">
          <cell r="B1108" t="str">
            <v>25_06</v>
          </cell>
        </row>
        <row r="1109">
          <cell r="B1109" t="str">
            <v>25_07</v>
          </cell>
        </row>
        <row r="1110">
          <cell r="B1110" t="str">
            <v>25_08</v>
          </cell>
        </row>
        <row r="1111">
          <cell r="B1111" t="str">
            <v>25_09</v>
          </cell>
        </row>
        <row r="1112">
          <cell r="B1112" t="str">
            <v>25_10</v>
          </cell>
        </row>
        <row r="1113">
          <cell r="B1113" t="str">
            <v>25_11</v>
          </cell>
        </row>
        <row r="1114">
          <cell r="B1114" t="str">
            <v>25_12</v>
          </cell>
        </row>
        <row r="1115">
          <cell r="B1115" t="str">
            <v>25_13</v>
          </cell>
        </row>
        <row r="1116">
          <cell r="B1116" t="str">
            <v>25_14</v>
          </cell>
        </row>
        <row r="1117">
          <cell r="B1117" t="str">
            <v>25_15</v>
          </cell>
        </row>
        <row r="1118">
          <cell r="B1118" t="str">
            <v>25_16</v>
          </cell>
        </row>
        <row r="1119">
          <cell r="B1119" t="str">
            <v>25_17</v>
          </cell>
        </row>
        <row r="1120">
          <cell r="B1120" t="str">
            <v>25_18</v>
          </cell>
        </row>
        <row r="1121">
          <cell r="B1121" t="str">
            <v>25_19</v>
          </cell>
        </row>
        <row r="1122">
          <cell r="B1122" t="str">
            <v>25_20</v>
          </cell>
        </row>
        <row r="1123">
          <cell r="B1123" t="str">
            <v>25_21</v>
          </cell>
        </row>
        <row r="1124">
          <cell r="B1124" t="str">
            <v>25_22</v>
          </cell>
        </row>
        <row r="1125">
          <cell r="B1125" t="str">
            <v>25_23</v>
          </cell>
        </row>
        <row r="1126">
          <cell r="B1126" t="str">
            <v>25_24</v>
          </cell>
        </row>
        <row r="1127">
          <cell r="B1127" t="str">
            <v>25_25</v>
          </cell>
        </row>
        <row r="1128">
          <cell r="B1128" t="str">
            <v>25_26</v>
          </cell>
        </row>
        <row r="1129">
          <cell r="B1129" t="str">
            <v>25_27</v>
          </cell>
        </row>
        <row r="1130">
          <cell r="B1130" t="str">
            <v>25_28</v>
          </cell>
        </row>
        <row r="1131">
          <cell r="B1131" t="str">
            <v>25_29</v>
          </cell>
        </row>
        <row r="1132">
          <cell r="B1132" t="str">
            <v>25_30</v>
          </cell>
        </row>
        <row r="1133">
          <cell r="B1133" t="str">
            <v>25_31</v>
          </cell>
        </row>
        <row r="1134">
          <cell r="B1134" t="str">
            <v>25_32</v>
          </cell>
        </row>
        <row r="1135">
          <cell r="B1135" t="str">
            <v>25_33</v>
          </cell>
        </row>
        <row r="1136">
          <cell r="B1136" t="str">
            <v>25_34</v>
          </cell>
        </row>
        <row r="1137">
          <cell r="B1137" t="str">
            <v>25_35</v>
          </cell>
        </row>
        <row r="1138">
          <cell r="B1138" t="str">
            <v>25_36</v>
          </cell>
        </row>
        <row r="1139">
          <cell r="B1139" t="str">
            <v>25_37</v>
          </cell>
        </row>
        <row r="1140">
          <cell r="B1140" t="str">
            <v>25_38</v>
          </cell>
        </row>
        <row r="1141">
          <cell r="B1141" t="str">
            <v>25_39</v>
          </cell>
        </row>
        <row r="1142">
          <cell r="B1142" t="str">
            <v>25_40</v>
          </cell>
        </row>
        <row r="1143">
          <cell r="B1143" t="str">
            <v>25_41</v>
          </cell>
        </row>
        <row r="1144">
          <cell r="B1144" t="str">
            <v>25_42</v>
          </cell>
        </row>
        <row r="1145">
          <cell r="B1145" t="str">
            <v>25_A</v>
          </cell>
        </row>
        <row r="1146">
          <cell r="B1146" t="str">
            <v>25_B</v>
          </cell>
        </row>
        <row r="1147">
          <cell r="B1147" t="str">
            <v>25_C</v>
          </cell>
        </row>
        <row r="1148">
          <cell r="B1148" t="str">
            <v>25_D</v>
          </cell>
        </row>
        <row r="1149">
          <cell r="B1149" t="str">
            <v>25_E</v>
          </cell>
        </row>
        <row r="1150">
          <cell r="B1150" t="str">
            <v>25_F</v>
          </cell>
        </row>
        <row r="1151">
          <cell r="B1151" t="str">
            <v>25_G</v>
          </cell>
        </row>
        <row r="1152">
          <cell r="B1152" t="str">
            <v>25_H</v>
          </cell>
        </row>
        <row r="1153">
          <cell r="B1153" t="str">
            <v>25_I</v>
          </cell>
        </row>
        <row r="1154">
          <cell r="B1154" t="str">
            <v>25_J</v>
          </cell>
        </row>
        <row r="1155">
          <cell r="B1155" t="str">
            <v>25_K</v>
          </cell>
        </row>
        <row r="1156">
          <cell r="B1156" t="str">
            <v>25_L</v>
          </cell>
        </row>
        <row r="1157">
          <cell r="B1157" t="str">
            <v>25_M</v>
          </cell>
        </row>
        <row r="1158">
          <cell r="B1158" t="str">
            <v>25_N</v>
          </cell>
        </row>
        <row r="1159">
          <cell r="B1159" t="str">
            <v>25_O</v>
          </cell>
        </row>
        <row r="1160">
          <cell r="B1160" t="str">
            <v>25_P</v>
          </cell>
        </row>
        <row r="1161">
          <cell r="B1161" t="str">
            <v>25_Q</v>
          </cell>
        </row>
        <row r="1162">
          <cell r="B1162" t="str">
            <v>25_R</v>
          </cell>
        </row>
        <row r="1163">
          <cell r="B1163" t="str">
            <v>26_00</v>
          </cell>
        </row>
        <row r="1164">
          <cell r="B1164" t="str">
            <v>26_01</v>
          </cell>
        </row>
        <row r="1165">
          <cell r="B1165" t="str">
            <v>26_02</v>
          </cell>
        </row>
        <row r="1166">
          <cell r="B1166" t="str">
            <v>26_03</v>
          </cell>
        </row>
        <row r="1167">
          <cell r="B1167" t="str">
            <v>26_04</v>
          </cell>
        </row>
        <row r="1168">
          <cell r="B1168" t="str">
            <v>26_05</v>
          </cell>
        </row>
        <row r="1169">
          <cell r="B1169" t="str">
            <v>26_06</v>
          </cell>
        </row>
        <row r="1170">
          <cell r="B1170" t="str">
            <v>26_07</v>
          </cell>
        </row>
        <row r="1171">
          <cell r="B1171" t="str">
            <v>26_08</v>
          </cell>
        </row>
        <row r="1172">
          <cell r="B1172" t="str">
            <v>26_09</v>
          </cell>
        </row>
        <row r="1173">
          <cell r="B1173" t="str">
            <v>26_10</v>
          </cell>
        </row>
        <row r="1174">
          <cell r="B1174" t="str">
            <v>26_11</v>
          </cell>
        </row>
        <row r="1175">
          <cell r="B1175" t="str">
            <v>26_12</v>
          </cell>
        </row>
        <row r="1176">
          <cell r="B1176" t="str">
            <v>26_13</v>
          </cell>
        </row>
        <row r="1177">
          <cell r="B1177" t="str">
            <v>26_14</v>
          </cell>
        </row>
        <row r="1178">
          <cell r="B1178" t="str">
            <v>26_15</v>
          </cell>
        </row>
        <row r="1179">
          <cell r="B1179" t="str">
            <v>26_16</v>
          </cell>
        </row>
        <row r="1180">
          <cell r="B1180" t="str">
            <v>26_17</v>
          </cell>
        </row>
        <row r="1181">
          <cell r="B1181" t="str">
            <v>26_18</v>
          </cell>
        </row>
        <row r="1182">
          <cell r="B1182" t="str">
            <v>26_19</v>
          </cell>
        </row>
        <row r="1183">
          <cell r="B1183" t="str">
            <v>26_20</v>
          </cell>
        </row>
        <row r="1184">
          <cell r="B1184" t="str">
            <v>26_21</v>
          </cell>
        </row>
        <row r="1185">
          <cell r="B1185" t="str">
            <v>26_22</v>
          </cell>
        </row>
        <row r="1186">
          <cell r="B1186" t="str">
            <v>26_23</v>
          </cell>
        </row>
        <row r="1187">
          <cell r="B1187" t="str">
            <v>26_24</v>
          </cell>
        </row>
        <row r="1188">
          <cell r="B1188" t="str">
            <v>26_25</v>
          </cell>
        </row>
        <row r="1189">
          <cell r="B1189" t="str">
            <v>26_26</v>
          </cell>
        </row>
        <row r="1190">
          <cell r="B1190" t="str">
            <v>26_27</v>
          </cell>
        </row>
        <row r="1191">
          <cell r="B1191" t="str">
            <v>26_28</v>
          </cell>
        </row>
        <row r="1192">
          <cell r="B1192" t="str">
            <v>26_29</v>
          </cell>
        </row>
        <row r="1193">
          <cell r="B1193" t="str">
            <v>26_30</v>
          </cell>
        </row>
        <row r="1194">
          <cell r="B1194" t="str">
            <v>26_31</v>
          </cell>
        </row>
        <row r="1195">
          <cell r="B1195" t="str">
            <v>26_32</v>
          </cell>
        </row>
        <row r="1196">
          <cell r="B1196" t="str">
            <v>26_33</v>
          </cell>
        </row>
        <row r="1197">
          <cell r="B1197" t="str">
            <v>26_34</v>
          </cell>
        </row>
        <row r="1198">
          <cell r="B1198" t="str">
            <v>26_35</v>
          </cell>
        </row>
        <row r="1199">
          <cell r="B1199" t="str">
            <v>26_36</v>
          </cell>
        </row>
        <row r="1200">
          <cell r="B1200" t="str">
            <v>26_37</v>
          </cell>
        </row>
        <row r="1201">
          <cell r="B1201" t="str">
            <v>26_38</v>
          </cell>
        </row>
        <row r="1202">
          <cell r="B1202" t="str">
            <v>26_39</v>
          </cell>
        </row>
        <row r="1203">
          <cell r="B1203" t="str">
            <v>26_40</v>
          </cell>
        </row>
        <row r="1204">
          <cell r="B1204" t="str">
            <v>26_41</v>
          </cell>
        </row>
        <row r="1205">
          <cell r="B1205" t="str">
            <v>26_42</v>
          </cell>
        </row>
        <row r="1206">
          <cell r="B1206" t="str">
            <v>26_A</v>
          </cell>
        </row>
        <row r="1207">
          <cell r="B1207" t="str">
            <v>26_B</v>
          </cell>
        </row>
        <row r="1208">
          <cell r="B1208" t="str">
            <v>26_C</v>
          </cell>
        </row>
        <row r="1209">
          <cell r="B1209" t="str">
            <v>26_D</v>
          </cell>
        </row>
        <row r="1210">
          <cell r="B1210" t="str">
            <v>26_E</v>
          </cell>
        </row>
        <row r="1211">
          <cell r="B1211" t="str">
            <v>26_F</v>
          </cell>
        </row>
        <row r="1212">
          <cell r="B1212" t="str">
            <v>26_G</v>
          </cell>
        </row>
        <row r="1213">
          <cell r="B1213" t="str">
            <v>26_H</v>
          </cell>
        </row>
        <row r="1214">
          <cell r="B1214" t="str">
            <v>26_I</v>
          </cell>
        </row>
        <row r="1215">
          <cell r="B1215" t="str">
            <v>26_J</v>
          </cell>
        </row>
        <row r="1216">
          <cell r="B1216" t="str">
            <v>26_K</v>
          </cell>
        </row>
        <row r="1217">
          <cell r="B1217" t="str">
            <v>26_L</v>
          </cell>
        </row>
        <row r="1218">
          <cell r="B1218" t="str">
            <v>26_M</v>
          </cell>
        </row>
        <row r="1219">
          <cell r="B1219" t="str">
            <v>26_N</v>
          </cell>
        </row>
        <row r="1220">
          <cell r="B1220" t="str">
            <v>26_O</v>
          </cell>
        </row>
        <row r="1221">
          <cell r="B1221" t="str">
            <v>26_P</v>
          </cell>
        </row>
        <row r="1222">
          <cell r="B1222" t="str">
            <v>26_Q</v>
          </cell>
        </row>
        <row r="1223">
          <cell r="B1223" t="str">
            <v>26_R</v>
          </cell>
        </row>
        <row r="1224">
          <cell r="B1224" t="str">
            <v>27_00</v>
          </cell>
        </row>
        <row r="1225">
          <cell r="B1225" t="str">
            <v>27_01</v>
          </cell>
        </row>
        <row r="1226">
          <cell r="B1226" t="str">
            <v>27_02</v>
          </cell>
        </row>
        <row r="1227">
          <cell r="B1227" t="str">
            <v>27_03</v>
          </cell>
        </row>
        <row r="1228">
          <cell r="B1228" t="str">
            <v>27_04</v>
          </cell>
        </row>
        <row r="1229">
          <cell r="B1229" t="str">
            <v>27_05</v>
          </cell>
        </row>
        <row r="1230">
          <cell r="B1230" t="str">
            <v>27_06</v>
          </cell>
        </row>
        <row r="1231">
          <cell r="B1231" t="str">
            <v>27_07</v>
          </cell>
        </row>
        <row r="1232">
          <cell r="B1232" t="str">
            <v>27_08</v>
          </cell>
        </row>
        <row r="1233">
          <cell r="B1233" t="str">
            <v>27_09</v>
          </cell>
        </row>
        <row r="1234">
          <cell r="B1234" t="str">
            <v>27_10</v>
          </cell>
        </row>
        <row r="1235">
          <cell r="B1235" t="str">
            <v>27_11</v>
          </cell>
        </row>
        <row r="1236">
          <cell r="B1236" t="str">
            <v>27_12</v>
          </cell>
        </row>
        <row r="1237">
          <cell r="B1237" t="str">
            <v>27_13</v>
          </cell>
        </row>
        <row r="1238">
          <cell r="B1238" t="str">
            <v>27_14</v>
          </cell>
        </row>
        <row r="1239">
          <cell r="B1239" t="str">
            <v>27_15</v>
          </cell>
        </row>
        <row r="1240">
          <cell r="B1240" t="str">
            <v>27_16</v>
          </cell>
        </row>
        <row r="1241">
          <cell r="B1241" t="str">
            <v>27_17</v>
          </cell>
        </row>
        <row r="1242">
          <cell r="B1242" t="str">
            <v>27_18</v>
          </cell>
        </row>
        <row r="1243">
          <cell r="B1243" t="str">
            <v>27_19</v>
          </cell>
        </row>
        <row r="1244">
          <cell r="B1244" t="str">
            <v>27_20</v>
          </cell>
        </row>
        <row r="1245">
          <cell r="B1245" t="str">
            <v>27_21</v>
          </cell>
        </row>
        <row r="1246">
          <cell r="B1246" t="str">
            <v>27_22</v>
          </cell>
        </row>
        <row r="1247">
          <cell r="B1247" t="str">
            <v>27_23</v>
          </cell>
        </row>
        <row r="1248">
          <cell r="B1248" t="str">
            <v>27_24</v>
          </cell>
        </row>
        <row r="1249">
          <cell r="B1249" t="str">
            <v>27_25</v>
          </cell>
        </row>
        <row r="1250">
          <cell r="B1250" t="str">
            <v>27_26</v>
          </cell>
        </row>
        <row r="1251">
          <cell r="B1251" t="str">
            <v>27_27</v>
          </cell>
        </row>
        <row r="1252">
          <cell r="B1252" t="str">
            <v>27_28</v>
          </cell>
        </row>
        <row r="1253">
          <cell r="B1253" t="str">
            <v>27_29</v>
          </cell>
        </row>
        <row r="1254">
          <cell r="B1254" t="str">
            <v>27_30</v>
          </cell>
        </row>
        <row r="1255">
          <cell r="B1255" t="str">
            <v>27_31</v>
          </cell>
        </row>
        <row r="1256">
          <cell r="B1256" t="str">
            <v>27_32</v>
          </cell>
        </row>
        <row r="1257">
          <cell r="B1257" t="str">
            <v>27_33</v>
          </cell>
        </row>
        <row r="1258">
          <cell r="B1258" t="str">
            <v>27_34</v>
          </cell>
        </row>
        <row r="1259">
          <cell r="B1259" t="str">
            <v>27_35</v>
          </cell>
        </row>
        <row r="1260">
          <cell r="B1260" t="str">
            <v>27_36</v>
          </cell>
        </row>
        <row r="1261">
          <cell r="B1261" t="str">
            <v>27_37</v>
          </cell>
        </row>
        <row r="1262">
          <cell r="B1262" t="str">
            <v>27_38</v>
          </cell>
        </row>
        <row r="1263">
          <cell r="B1263" t="str">
            <v>27_39</v>
          </cell>
        </row>
        <row r="1264">
          <cell r="B1264" t="str">
            <v>27_40</v>
          </cell>
        </row>
        <row r="1265">
          <cell r="B1265" t="str">
            <v>27_41</v>
          </cell>
        </row>
        <row r="1266">
          <cell r="B1266" t="str">
            <v>27_42</v>
          </cell>
        </row>
        <row r="1267">
          <cell r="B1267" t="str">
            <v>27_A</v>
          </cell>
        </row>
        <row r="1268">
          <cell r="B1268" t="str">
            <v>27_B</v>
          </cell>
        </row>
        <row r="1269">
          <cell r="B1269" t="str">
            <v>27_C</v>
          </cell>
        </row>
        <row r="1270">
          <cell r="B1270" t="str">
            <v>27_D</v>
          </cell>
        </row>
        <row r="1271">
          <cell r="B1271" t="str">
            <v>27_E</v>
          </cell>
        </row>
        <row r="1272">
          <cell r="B1272" t="str">
            <v>27_F</v>
          </cell>
        </row>
        <row r="1273">
          <cell r="B1273" t="str">
            <v>27_G</v>
          </cell>
        </row>
        <row r="1274">
          <cell r="B1274" t="str">
            <v>27_H</v>
          </cell>
        </row>
        <row r="1275">
          <cell r="B1275" t="str">
            <v>27_I</v>
          </cell>
        </row>
        <row r="1276">
          <cell r="B1276" t="str">
            <v>27_J</v>
          </cell>
        </row>
        <row r="1277">
          <cell r="B1277" t="str">
            <v>27_K</v>
          </cell>
        </row>
        <row r="1278">
          <cell r="B1278" t="str">
            <v>27_L</v>
          </cell>
        </row>
        <row r="1279">
          <cell r="B1279" t="str">
            <v>27_M</v>
          </cell>
        </row>
        <row r="1280">
          <cell r="B1280" t="str">
            <v>27_N</v>
          </cell>
        </row>
        <row r="1281">
          <cell r="B1281" t="str">
            <v>27_P</v>
          </cell>
        </row>
        <row r="1282">
          <cell r="B1282" t="str">
            <v>27_Q</v>
          </cell>
        </row>
        <row r="1283">
          <cell r="B1283" t="str">
            <v>27_R</v>
          </cell>
        </row>
        <row r="1284">
          <cell r="B1284" t="str">
            <v>28_00</v>
          </cell>
        </row>
        <row r="1285">
          <cell r="B1285" t="str">
            <v>28_01</v>
          </cell>
        </row>
        <row r="1286">
          <cell r="B1286" t="str">
            <v>28_02</v>
          </cell>
        </row>
        <row r="1287">
          <cell r="B1287" t="str">
            <v>28_03</v>
          </cell>
        </row>
        <row r="1288">
          <cell r="B1288" t="str">
            <v>28_04</v>
          </cell>
        </row>
        <row r="1289">
          <cell r="B1289" t="str">
            <v>28_05</v>
          </cell>
        </row>
        <row r="1290">
          <cell r="B1290" t="str">
            <v>28_06</v>
          </cell>
        </row>
        <row r="1291">
          <cell r="B1291" t="str">
            <v>28_07</v>
          </cell>
        </row>
        <row r="1292">
          <cell r="B1292" t="str">
            <v>28_08</v>
          </cell>
        </row>
        <row r="1293">
          <cell r="B1293" t="str">
            <v>28_09</v>
          </cell>
        </row>
        <row r="1294">
          <cell r="B1294" t="str">
            <v>28_10</v>
          </cell>
        </row>
        <row r="1295">
          <cell r="B1295" t="str">
            <v>28_11</v>
          </cell>
        </row>
        <row r="1296">
          <cell r="B1296" t="str">
            <v>28_12</v>
          </cell>
        </row>
        <row r="1297">
          <cell r="B1297" t="str">
            <v>28_13</v>
          </cell>
        </row>
        <row r="1298">
          <cell r="B1298" t="str">
            <v>28_14</v>
          </cell>
        </row>
        <row r="1299">
          <cell r="B1299" t="str">
            <v>28_15</v>
          </cell>
        </row>
        <row r="1300">
          <cell r="B1300" t="str">
            <v>28_16</v>
          </cell>
        </row>
        <row r="1301">
          <cell r="B1301" t="str">
            <v>28_17</v>
          </cell>
        </row>
        <row r="1302">
          <cell r="B1302" t="str">
            <v>28_18</v>
          </cell>
        </row>
        <row r="1303">
          <cell r="B1303" t="str">
            <v>28_19</v>
          </cell>
        </row>
        <row r="1304">
          <cell r="B1304" t="str">
            <v>28_20</v>
          </cell>
        </row>
        <row r="1305">
          <cell r="B1305" t="str">
            <v>28_21</v>
          </cell>
        </row>
        <row r="1306">
          <cell r="B1306" t="str">
            <v>28_22</v>
          </cell>
        </row>
        <row r="1307">
          <cell r="B1307" t="str">
            <v>28_23</v>
          </cell>
        </row>
        <row r="1308">
          <cell r="B1308" t="str">
            <v>28_24</v>
          </cell>
        </row>
        <row r="1309">
          <cell r="B1309" t="str">
            <v>28_25</v>
          </cell>
        </row>
        <row r="1310">
          <cell r="B1310" t="str">
            <v>28_26</v>
          </cell>
        </row>
        <row r="1311">
          <cell r="B1311" t="str">
            <v>28_27</v>
          </cell>
        </row>
        <row r="1312">
          <cell r="B1312" t="str">
            <v>28_28</v>
          </cell>
        </row>
        <row r="1313">
          <cell r="B1313" t="str">
            <v>28_29</v>
          </cell>
        </row>
        <row r="1314">
          <cell r="B1314" t="str">
            <v>28_30</v>
          </cell>
        </row>
        <row r="1315">
          <cell r="B1315" t="str">
            <v>28_31</v>
          </cell>
        </row>
        <row r="1316">
          <cell r="B1316" t="str">
            <v>28_32</v>
          </cell>
        </row>
        <row r="1317">
          <cell r="B1317" t="str">
            <v>28_33</v>
          </cell>
        </row>
        <row r="1318">
          <cell r="B1318" t="str">
            <v>28_34</v>
          </cell>
        </row>
        <row r="1319">
          <cell r="B1319" t="str">
            <v>28_35</v>
          </cell>
        </row>
        <row r="1320">
          <cell r="B1320" t="str">
            <v>28_36</v>
          </cell>
        </row>
        <row r="1321">
          <cell r="B1321" t="str">
            <v>28_37</v>
          </cell>
        </row>
        <row r="1322">
          <cell r="B1322" t="str">
            <v>28_38</v>
          </cell>
        </row>
        <row r="1323">
          <cell r="B1323" t="str">
            <v>28_39</v>
          </cell>
        </row>
        <row r="1324">
          <cell r="B1324" t="str">
            <v>28_40</v>
          </cell>
        </row>
        <row r="1325">
          <cell r="B1325" t="str">
            <v>28_41</v>
          </cell>
        </row>
        <row r="1326">
          <cell r="B1326" t="str">
            <v>28_42</v>
          </cell>
        </row>
        <row r="1327">
          <cell r="B1327" t="str">
            <v>28_A</v>
          </cell>
        </row>
        <row r="1328">
          <cell r="B1328" t="str">
            <v>28_B</v>
          </cell>
        </row>
        <row r="1329">
          <cell r="B1329" t="str">
            <v>28_C</v>
          </cell>
        </row>
        <row r="1330">
          <cell r="B1330" t="str">
            <v>28_D</v>
          </cell>
        </row>
        <row r="1331">
          <cell r="B1331" t="str">
            <v>28_E</v>
          </cell>
        </row>
        <row r="1332">
          <cell r="B1332" t="str">
            <v>28_F</v>
          </cell>
        </row>
        <row r="1333">
          <cell r="B1333" t="str">
            <v>28_G</v>
          </cell>
        </row>
        <row r="1334">
          <cell r="B1334" t="str">
            <v>28_H</v>
          </cell>
        </row>
        <row r="1335">
          <cell r="B1335" t="str">
            <v>28_I</v>
          </cell>
        </row>
        <row r="1336">
          <cell r="B1336" t="str">
            <v>28_J</v>
          </cell>
        </row>
        <row r="1337">
          <cell r="B1337" t="str">
            <v>28_K</v>
          </cell>
        </row>
        <row r="1338">
          <cell r="B1338" t="str">
            <v>28_L</v>
          </cell>
        </row>
        <row r="1339">
          <cell r="B1339" t="str">
            <v>28_M</v>
          </cell>
        </row>
        <row r="1340">
          <cell r="B1340" t="str">
            <v>28_N</v>
          </cell>
        </row>
        <row r="1341">
          <cell r="B1341" t="str">
            <v>28_O</v>
          </cell>
        </row>
        <row r="1342">
          <cell r="B1342" t="str">
            <v>28_P</v>
          </cell>
        </row>
        <row r="1343">
          <cell r="B1343" t="str">
            <v>28_Q</v>
          </cell>
        </row>
        <row r="1344">
          <cell r="B1344" t="str">
            <v>28_R</v>
          </cell>
        </row>
        <row r="1345">
          <cell r="B1345" t="str">
            <v>29_00</v>
          </cell>
        </row>
        <row r="1346">
          <cell r="B1346" t="str">
            <v>29_01</v>
          </cell>
        </row>
        <row r="1347">
          <cell r="B1347" t="str">
            <v>29_02</v>
          </cell>
        </row>
        <row r="1348">
          <cell r="B1348" t="str">
            <v>29_03</v>
          </cell>
        </row>
        <row r="1349">
          <cell r="B1349" t="str">
            <v>29_04</v>
          </cell>
        </row>
        <row r="1350">
          <cell r="B1350" t="str">
            <v>29_05</v>
          </cell>
        </row>
        <row r="1351">
          <cell r="B1351" t="str">
            <v>29_06</v>
          </cell>
        </row>
        <row r="1352">
          <cell r="B1352" t="str">
            <v>29_07</v>
          </cell>
        </row>
        <row r="1353">
          <cell r="B1353" t="str">
            <v>29_08</v>
          </cell>
        </row>
        <row r="1354">
          <cell r="B1354" t="str">
            <v>29_09</v>
          </cell>
        </row>
        <row r="1355">
          <cell r="B1355" t="str">
            <v>29_10</v>
          </cell>
        </row>
        <row r="1356">
          <cell r="B1356" t="str">
            <v>29_11</v>
          </cell>
        </row>
        <row r="1357">
          <cell r="B1357" t="str">
            <v>29_12</v>
          </cell>
        </row>
        <row r="1358">
          <cell r="B1358" t="str">
            <v>29_13</v>
          </cell>
        </row>
        <row r="1359">
          <cell r="B1359" t="str">
            <v>29_14</v>
          </cell>
        </row>
        <row r="1360">
          <cell r="B1360" t="str">
            <v>29_15</v>
          </cell>
        </row>
        <row r="1361">
          <cell r="B1361" t="str">
            <v>29_16</v>
          </cell>
        </row>
        <row r="1362">
          <cell r="B1362" t="str">
            <v>29_17</v>
          </cell>
        </row>
        <row r="1363">
          <cell r="B1363" t="str">
            <v>29_18</v>
          </cell>
        </row>
        <row r="1364">
          <cell r="B1364" t="str">
            <v>29_19</v>
          </cell>
        </row>
        <row r="1365">
          <cell r="B1365" t="str">
            <v>29_20</v>
          </cell>
        </row>
        <row r="1366">
          <cell r="B1366" t="str">
            <v>29_21</v>
          </cell>
        </row>
        <row r="1367">
          <cell r="B1367" t="str">
            <v>29_22</v>
          </cell>
        </row>
        <row r="1368">
          <cell r="B1368" t="str">
            <v>29_23</v>
          </cell>
        </row>
        <row r="1369">
          <cell r="B1369" t="str">
            <v>29_24</v>
          </cell>
        </row>
        <row r="1370">
          <cell r="B1370" t="str">
            <v>29_25</v>
          </cell>
        </row>
        <row r="1371">
          <cell r="B1371" t="str">
            <v>29_26</v>
          </cell>
        </row>
        <row r="1372">
          <cell r="B1372" t="str">
            <v>29_27</v>
          </cell>
        </row>
        <row r="1373">
          <cell r="B1373" t="str">
            <v>29_28</v>
          </cell>
        </row>
        <row r="1374">
          <cell r="B1374" t="str">
            <v>29_29</v>
          </cell>
        </row>
        <row r="1375">
          <cell r="B1375" t="str">
            <v>29_30</v>
          </cell>
        </row>
        <row r="1376">
          <cell r="B1376" t="str">
            <v>29_31</v>
          </cell>
        </row>
        <row r="1377">
          <cell r="B1377" t="str">
            <v>29_32</v>
          </cell>
        </row>
        <row r="1378">
          <cell r="B1378" t="str">
            <v>29_33</v>
          </cell>
        </row>
        <row r="1379">
          <cell r="B1379" t="str">
            <v>29_34</v>
          </cell>
        </row>
        <row r="1380">
          <cell r="B1380" t="str">
            <v>29_35</v>
          </cell>
        </row>
        <row r="1381">
          <cell r="B1381" t="str">
            <v>29_36</v>
          </cell>
        </row>
        <row r="1382">
          <cell r="B1382" t="str">
            <v>29_37</v>
          </cell>
        </row>
        <row r="1383">
          <cell r="B1383" t="str">
            <v>29_38</v>
          </cell>
        </row>
        <row r="1384">
          <cell r="B1384" t="str">
            <v>29_39</v>
          </cell>
        </row>
        <row r="1385">
          <cell r="B1385" t="str">
            <v>29_40</v>
          </cell>
        </row>
        <row r="1386">
          <cell r="B1386" t="str">
            <v>29_41</v>
          </cell>
        </row>
        <row r="1387">
          <cell r="B1387" t="str">
            <v>29_42</v>
          </cell>
        </row>
        <row r="1388">
          <cell r="B1388" t="str">
            <v>29_A</v>
          </cell>
        </row>
        <row r="1389">
          <cell r="B1389" t="str">
            <v>29_B</v>
          </cell>
        </row>
        <row r="1390">
          <cell r="B1390" t="str">
            <v>29_C</v>
          </cell>
        </row>
        <row r="1391">
          <cell r="B1391" t="str">
            <v>29_D</v>
          </cell>
        </row>
        <row r="1392">
          <cell r="B1392" t="str">
            <v>29_E</v>
          </cell>
        </row>
        <row r="1393">
          <cell r="B1393" t="str">
            <v>29_F</v>
          </cell>
        </row>
        <row r="1394">
          <cell r="B1394" t="str">
            <v>29_G</v>
          </cell>
        </row>
        <row r="1395">
          <cell r="B1395" t="str">
            <v>29_H</v>
          </cell>
        </row>
        <row r="1396">
          <cell r="B1396" t="str">
            <v>29_I</v>
          </cell>
        </row>
        <row r="1397">
          <cell r="B1397" t="str">
            <v>29_J</v>
          </cell>
        </row>
        <row r="1398">
          <cell r="B1398" t="str">
            <v>29_K</v>
          </cell>
        </row>
        <row r="1399">
          <cell r="B1399" t="str">
            <v>29_L</v>
          </cell>
        </row>
        <row r="1400">
          <cell r="B1400" t="str">
            <v>29_L</v>
          </cell>
        </row>
        <row r="1401">
          <cell r="B1401" t="str">
            <v>29_M</v>
          </cell>
        </row>
        <row r="1402">
          <cell r="B1402" t="str">
            <v>29_N</v>
          </cell>
        </row>
        <row r="1403">
          <cell r="B1403" t="str">
            <v>29_O</v>
          </cell>
        </row>
        <row r="1404">
          <cell r="B1404" t="str">
            <v>29_P</v>
          </cell>
        </row>
        <row r="1405">
          <cell r="B1405" t="str">
            <v>29_Q</v>
          </cell>
        </row>
        <row r="1406">
          <cell r="B1406" t="str">
            <v>29_R</v>
          </cell>
        </row>
        <row r="1407">
          <cell r="B1407" t="str">
            <v>3_00</v>
          </cell>
        </row>
        <row r="1408">
          <cell r="B1408" t="str">
            <v>3_01</v>
          </cell>
        </row>
        <row r="1409">
          <cell r="B1409" t="str">
            <v>3_02</v>
          </cell>
        </row>
        <row r="1410">
          <cell r="B1410" t="str">
            <v>3_03</v>
          </cell>
        </row>
        <row r="1411">
          <cell r="B1411" t="str">
            <v>3_04</v>
          </cell>
        </row>
        <row r="1412">
          <cell r="B1412" t="str">
            <v>3_05</v>
          </cell>
        </row>
        <row r="1413">
          <cell r="B1413" t="str">
            <v>3_06</v>
          </cell>
        </row>
        <row r="1414">
          <cell r="B1414" t="str">
            <v>3_07</v>
          </cell>
        </row>
        <row r="1415">
          <cell r="B1415" t="str">
            <v>3_08</v>
          </cell>
        </row>
        <row r="1416">
          <cell r="B1416" t="str">
            <v>3_09</v>
          </cell>
        </row>
        <row r="1417">
          <cell r="B1417" t="str">
            <v>3_10</v>
          </cell>
        </row>
        <row r="1418">
          <cell r="B1418" t="str">
            <v>3_11</v>
          </cell>
        </row>
        <row r="1419">
          <cell r="B1419" t="str">
            <v>3_12</v>
          </cell>
        </row>
        <row r="1420">
          <cell r="B1420" t="str">
            <v>3_13</v>
          </cell>
        </row>
        <row r="1421">
          <cell r="B1421" t="str">
            <v>3_14</v>
          </cell>
        </row>
        <row r="1422">
          <cell r="B1422" t="str">
            <v>3_15</v>
          </cell>
        </row>
        <row r="1423">
          <cell r="B1423" t="str">
            <v>3_16</v>
          </cell>
        </row>
        <row r="1424">
          <cell r="B1424" t="str">
            <v>3_17</v>
          </cell>
        </row>
        <row r="1425">
          <cell r="B1425" t="str">
            <v>3_18</v>
          </cell>
        </row>
        <row r="1426">
          <cell r="B1426" t="str">
            <v>3_19</v>
          </cell>
        </row>
        <row r="1427">
          <cell r="B1427" t="str">
            <v>3_20</v>
          </cell>
        </row>
        <row r="1428">
          <cell r="B1428" t="str">
            <v>3_21</v>
          </cell>
        </row>
        <row r="1429">
          <cell r="B1429" t="str">
            <v>3_22</v>
          </cell>
        </row>
        <row r="1430">
          <cell r="B1430" t="str">
            <v>3_23</v>
          </cell>
        </row>
        <row r="1431">
          <cell r="B1431" t="str">
            <v>3_24</v>
          </cell>
        </row>
        <row r="1432">
          <cell r="B1432" t="str">
            <v>3_25</v>
          </cell>
        </row>
        <row r="1433">
          <cell r="B1433" t="str">
            <v>3_26</v>
          </cell>
        </row>
        <row r="1434">
          <cell r="B1434" t="str">
            <v>3_27</v>
          </cell>
        </row>
        <row r="1435">
          <cell r="B1435" t="str">
            <v>3_28</v>
          </cell>
        </row>
        <row r="1436">
          <cell r="B1436" t="str">
            <v>3_29</v>
          </cell>
        </row>
        <row r="1437">
          <cell r="B1437" t="str">
            <v>3_30</v>
          </cell>
        </row>
        <row r="1438">
          <cell r="B1438" t="str">
            <v>3_31</v>
          </cell>
        </row>
        <row r="1439">
          <cell r="B1439" t="str">
            <v>3_32</v>
          </cell>
        </row>
        <row r="1440">
          <cell r="B1440" t="str">
            <v>3_33</v>
          </cell>
        </row>
        <row r="1441">
          <cell r="B1441" t="str">
            <v>3_34</v>
          </cell>
        </row>
        <row r="1442">
          <cell r="B1442" t="str">
            <v>3_35</v>
          </cell>
        </row>
        <row r="1443">
          <cell r="B1443" t="str">
            <v>3_36</v>
          </cell>
        </row>
        <row r="1444">
          <cell r="B1444" t="str">
            <v>3_37</v>
          </cell>
        </row>
        <row r="1445">
          <cell r="B1445" t="str">
            <v>3_38</v>
          </cell>
        </row>
        <row r="1446">
          <cell r="B1446" t="str">
            <v>3_39</v>
          </cell>
        </row>
        <row r="1447">
          <cell r="B1447" t="str">
            <v>3_40</v>
          </cell>
        </row>
        <row r="1448">
          <cell r="B1448" t="str">
            <v>3_41</v>
          </cell>
        </row>
        <row r="1449">
          <cell r="B1449" t="str">
            <v>3_42</v>
          </cell>
        </row>
        <row r="1450">
          <cell r="B1450" t="str">
            <v>3_A</v>
          </cell>
        </row>
        <row r="1451">
          <cell r="B1451" t="str">
            <v>3_B</v>
          </cell>
        </row>
        <row r="1452">
          <cell r="B1452" t="str">
            <v>3_C</v>
          </cell>
        </row>
        <row r="1453">
          <cell r="B1453" t="str">
            <v>3_D</v>
          </cell>
        </row>
        <row r="1454">
          <cell r="B1454" t="str">
            <v>3_E</v>
          </cell>
        </row>
        <row r="1455">
          <cell r="B1455" t="str">
            <v>3_F</v>
          </cell>
        </row>
        <row r="1456">
          <cell r="B1456" t="str">
            <v>3_G</v>
          </cell>
        </row>
        <row r="1457">
          <cell r="B1457" t="str">
            <v>3_H</v>
          </cell>
        </row>
        <row r="1458">
          <cell r="B1458" t="str">
            <v>3_I</v>
          </cell>
        </row>
        <row r="1459">
          <cell r="B1459" t="str">
            <v>3_J</v>
          </cell>
        </row>
        <row r="1460">
          <cell r="B1460" t="str">
            <v>3_K</v>
          </cell>
        </row>
        <row r="1461">
          <cell r="B1461" t="str">
            <v>3_L</v>
          </cell>
        </row>
        <row r="1462">
          <cell r="B1462" t="str">
            <v>3_M</v>
          </cell>
        </row>
        <row r="1463">
          <cell r="B1463" t="str">
            <v>3_N</v>
          </cell>
        </row>
        <row r="1464">
          <cell r="B1464" t="str">
            <v>3_O</v>
          </cell>
        </row>
        <row r="1465">
          <cell r="B1465" t="str">
            <v>3_P</v>
          </cell>
        </row>
        <row r="1466">
          <cell r="B1466" t="str">
            <v>3_Q</v>
          </cell>
        </row>
        <row r="1467">
          <cell r="B1467" t="str">
            <v>3_R</v>
          </cell>
        </row>
        <row r="1468">
          <cell r="B1468" t="str">
            <v>30_00</v>
          </cell>
        </row>
        <row r="1469">
          <cell r="B1469" t="str">
            <v>30_01</v>
          </cell>
        </row>
        <row r="1470">
          <cell r="B1470" t="str">
            <v>30_02</v>
          </cell>
        </row>
        <row r="1471">
          <cell r="B1471" t="str">
            <v>30_03</v>
          </cell>
        </row>
        <row r="1472">
          <cell r="B1472" t="str">
            <v>30_04</v>
          </cell>
        </row>
        <row r="1473">
          <cell r="B1473" t="str">
            <v>30_05</v>
          </cell>
        </row>
        <row r="1474">
          <cell r="B1474" t="str">
            <v>30_06</v>
          </cell>
        </row>
        <row r="1475">
          <cell r="B1475" t="str">
            <v>30_07</v>
          </cell>
        </row>
        <row r="1476">
          <cell r="B1476" t="str">
            <v>30_08</v>
          </cell>
        </row>
        <row r="1477">
          <cell r="B1477" t="str">
            <v>30_09</v>
          </cell>
        </row>
        <row r="1478">
          <cell r="B1478" t="str">
            <v>30_10</v>
          </cell>
        </row>
        <row r="1479">
          <cell r="B1479" t="str">
            <v>30_11</v>
          </cell>
        </row>
        <row r="1480">
          <cell r="B1480" t="str">
            <v>30_12</v>
          </cell>
        </row>
        <row r="1481">
          <cell r="B1481" t="str">
            <v>30_13</v>
          </cell>
        </row>
        <row r="1482">
          <cell r="B1482" t="str">
            <v>30_14</v>
          </cell>
        </row>
        <row r="1483">
          <cell r="B1483" t="str">
            <v>30_15</v>
          </cell>
        </row>
        <row r="1484">
          <cell r="B1484" t="str">
            <v>30_16</v>
          </cell>
        </row>
        <row r="1485">
          <cell r="B1485" t="str">
            <v>30_17</v>
          </cell>
        </row>
        <row r="1486">
          <cell r="B1486" t="str">
            <v>30_18</v>
          </cell>
        </row>
        <row r="1487">
          <cell r="B1487" t="str">
            <v>30_19</v>
          </cell>
        </row>
        <row r="1488">
          <cell r="B1488" t="str">
            <v>30_20</v>
          </cell>
        </row>
        <row r="1489">
          <cell r="B1489" t="str">
            <v>30_21</v>
          </cell>
        </row>
        <row r="1490">
          <cell r="B1490" t="str">
            <v>30_22</v>
          </cell>
        </row>
        <row r="1491">
          <cell r="B1491" t="str">
            <v>30_23</v>
          </cell>
        </row>
        <row r="1492">
          <cell r="B1492" t="str">
            <v>30_24</v>
          </cell>
        </row>
        <row r="1493">
          <cell r="B1493" t="str">
            <v>30_25</v>
          </cell>
        </row>
        <row r="1494">
          <cell r="B1494" t="str">
            <v>30_26</v>
          </cell>
        </row>
        <row r="1495">
          <cell r="B1495" t="str">
            <v>30_27</v>
          </cell>
        </row>
        <row r="1496">
          <cell r="B1496" t="str">
            <v>30_28</v>
          </cell>
        </row>
        <row r="1497">
          <cell r="B1497" t="str">
            <v>30_29</v>
          </cell>
        </row>
        <row r="1498">
          <cell r="B1498" t="str">
            <v>30_30</v>
          </cell>
        </row>
        <row r="1499">
          <cell r="B1499" t="str">
            <v>30_31</v>
          </cell>
        </row>
        <row r="1500">
          <cell r="B1500" t="str">
            <v>30_32</v>
          </cell>
        </row>
        <row r="1501">
          <cell r="B1501" t="str">
            <v>30_33</v>
          </cell>
        </row>
        <row r="1502">
          <cell r="B1502" t="str">
            <v>30_34</v>
          </cell>
        </row>
        <row r="1503">
          <cell r="B1503" t="str">
            <v>30_35</v>
          </cell>
        </row>
        <row r="1504">
          <cell r="B1504" t="str">
            <v>30_36</v>
          </cell>
        </row>
        <row r="1505">
          <cell r="B1505" t="str">
            <v>30_37</v>
          </cell>
        </row>
        <row r="1506">
          <cell r="B1506" t="str">
            <v>30_38</v>
          </cell>
        </row>
        <row r="1507">
          <cell r="B1507" t="str">
            <v>30_39</v>
          </cell>
        </row>
        <row r="1508">
          <cell r="B1508" t="str">
            <v>30_40</v>
          </cell>
        </row>
        <row r="1509">
          <cell r="B1509" t="str">
            <v>30_41</v>
          </cell>
        </row>
        <row r="1510">
          <cell r="B1510" t="str">
            <v>30_42</v>
          </cell>
        </row>
        <row r="1511">
          <cell r="B1511" t="str">
            <v>30_A</v>
          </cell>
        </row>
        <row r="1512">
          <cell r="B1512" t="str">
            <v>30_B</v>
          </cell>
        </row>
        <row r="1513">
          <cell r="B1513" t="str">
            <v>30_C</v>
          </cell>
        </row>
        <row r="1514">
          <cell r="B1514" t="str">
            <v>30_D</v>
          </cell>
        </row>
        <row r="1515">
          <cell r="B1515" t="str">
            <v>30_E</v>
          </cell>
        </row>
        <row r="1516">
          <cell r="B1516" t="str">
            <v>30_F</v>
          </cell>
        </row>
        <row r="1517">
          <cell r="B1517" t="str">
            <v>30_G</v>
          </cell>
        </row>
        <row r="1518">
          <cell r="B1518" t="str">
            <v>30_H</v>
          </cell>
        </row>
        <row r="1519">
          <cell r="B1519" t="str">
            <v>30_I</v>
          </cell>
        </row>
        <row r="1520">
          <cell r="B1520" t="str">
            <v>30_J</v>
          </cell>
        </row>
        <row r="1521">
          <cell r="B1521" t="str">
            <v>30_K</v>
          </cell>
        </row>
        <row r="1522">
          <cell r="B1522" t="str">
            <v>30_M</v>
          </cell>
        </row>
        <row r="1523">
          <cell r="B1523" t="str">
            <v>30_N</v>
          </cell>
        </row>
        <row r="1524">
          <cell r="B1524" t="str">
            <v>30_O</v>
          </cell>
        </row>
        <row r="1525">
          <cell r="B1525" t="str">
            <v>30_P</v>
          </cell>
        </row>
        <row r="1526">
          <cell r="B1526" t="str">
            <v>30_Q</v>
          </cell>
        </row>
        <row r="1527">
          <cell r="B1527" t="str">
            <v>30_R</v>
          </cell>
        </row>
        <row r="1528">
          <cell r="B1528" t="str">
            <v>31_00</v>
          </cell>
        </row>
        <row r="1529">
          <cell r="B1529" t="str">
            <v>31_01</v>
          </cell>
        </row>
        <row r="1530">
          <cell r="B1530" t="str">
            <v>31_02</v>
          </cell>
        </row>
        <row r="1531">
          <cell r="B1531" t="str">
            <v>31_03</v>
          </cell>
        </row>
        <row r="1532">
          <cell r="B1532" t="str">
            <v>31_04</v>
          </cell>
        </row>
        <row r="1533">
          <cell r="B1533" t="str">
            <v>31_05</v>
          </cell>
        </row>
        <row r="1534">
          <cell r="B1534" t="str">
            <v>31_06</v>
          </cell>
        </row>
        <row r="1535">
          <cell r="B1535" t="str">
            <v>31_07</v>
          </cell>
        </row>
        <row r="1536">
          <cell r="B1536" t="str">
            <v>31_08</v>
          </cell>
        </row>
        <row r="1537">
          <cell r="B1537" t="str">
            <v>31_09</v>
          </cell>
        </row>
        <row r="1538">
          <cell r="B1538" t="str">
            <v>31_10</v>
          </cell>
        </row>
        <row r="1539">
          <cell r="B1539" t="str">
            <v>31_11</v>
          </cell>
        </row>
        <row r="1540">
          <cell r="B1540" t="str">
            <v>31_12</v>
          </cell>
        </row>
        <row r="1541">
          <cell r="B1541" t="str">
            <v>31_13</v>
          </cell>
        </row>
        <row r="1542">
          <cell r="B1542" t="str">
            <v>31_14</v>
          </cell>
        </row>
        <row r="1543">
          <cell r="B1543" t="str">
            <v>31_15</v>
          </cell>
        </row>
        <row r="1544">
          <cell r="B1544" t="str">
            <v>31_16</v>
          </cell>
        </row>
        <row r="1545">
          <cell r="B1545" t="str">
            <v>31_17</v>
          </cell>
        </row>
        <row r="1546">
          <cell r="B1546" t="str">
            <v>31_18</v>
          </cell>
        </row>
        <row r="1547">
          <cell r="B1547" t="str">
            <v>31_19</v>
          </cell>
        </row>
        <row r="1548">
          <cell r="B1548" t="str">
            <v>31_20</v>
          </cell>
        </row>
        <row r="1549">
          <cell r="B1549" t="str">
            <v>31_21</v>
          </cell>
        </row>
        <row r="1550">
          <cell r="B1550" t="str">
            <v>31_22</v>
          </cell>
        </row>
        <row r="1551">
          <cell r="B1551" t="str">
            <v>31_23</v>
          </cell>
        </row>
        <row r="1552">
          <cell r="B1552" t="str">
            <v>31_24</v>
          </cell>
        </row>
        <row r="1553">
          <cell r="B1553" t="str">
            <v>31_25</v>
          </cell>
        </row>
        <row r="1554">
          <cell r="B1554" t="str">
            <v>31_26</v>
          </cell>
        </row>
        <row r="1555">
          <cell r="B1555" t="str">
            <v>31_27</v>
          </cell>
        </row>
        <row r="1556">
          <cell r="B1556" t="str">
            <v>31_28</v>
          </cell>
        </row>
        <row r="1557">
          <cell r="B1557" t="str">
            <v>31_29</v>
          </cell>
        </row>
        <row r="1558">
          <cell r="B1558" t="str">
            <v>31_30</v>
          </cell>
        </row>
        <row r="1559">
          <cell r="B1559" t="str">
            <v>31_31</v>
          </cell>
        </row>
        <row r="1560">
          <cell r="B1560" t="str">
            <v>31_32</v>
          </cell>
        </row>
        <row r="1561">
          <cell r="B1561" t="str">
            <v>31_33</v>
          </cell>
        </row>
        <row r="1562">
          <cell r="B1562" t="str">
            <v>31_34</v>
          </cell>
        </row>
        <row r="1563">
          <cell r="B1563" t="str">
            <v>31_35</v>
          </cell>
        </row>
        <row r="1564">
          <cell r="B1564" t="str">
            <v>31_36</v>
          </cell>
        </row>
        <row r="1565">
          <cell r="B1565" t="str">
            <v>31_37</v>
          </cell>
        </row>
        <row r="1566">
          <cell r="B1566" t="str">
            <v>31_38</v>
          </cell>
        </row>
        <row r="1567">
          <cell r="B1567" t="str">
            <v>31_39</v>
          </cell>
        </row>
        <row r="1568">
          <cell r="B1568" t="str">
            <v>31_40</v>
          </cell>
        </row>
        <row r="1569">
          <cell r="B1569" t="str">
            <v>31_41</v>
          </cell>
        </row>
        <row r="1570">
          <cell r="B1570" t="str">
            <v>31_42</v>
          </cell>
        </row>
        <row r="1571">
          <cell r="B1571" t="str">
            <v>31_A</v>
          </cell>
        </row>
        <row r="1572">
          <cell r="B1572" t="str">
            <v>31_B</v>
          </cell>
        </row>
        <row r="1573">
          <cell r="B1573" t="str">
            <v>31_C</v>
          </cell>
        </row>
        <row r="1574">
          <cell r="B1574" t="str">
            <v>31_D</v>
          </cell>
        </row>
        <row r="1575">
          <cell r="B1575" t="str">
            <v>31_E</v>
          </cell>
        </row>
        <row r="1576">
          <cell r="B1576" t="str">
            <v>31_F</v>
          </cell>
        </row>
        <row r="1577">
          <cell r="B1577" t="str">
            <v>31_G</v>
          </cell>
        </row>
        <row r="1578">
          <cell r="B1578" t="str">
            <v>31_H</v>
          </cell>
        </row>
        <row r="1579">
          <cell r="B1579" t="str">
            <v>31_I</v>
          </cell>
        </row>
        <row r="1580">
          <cell r="B1580" t="str">
            <v>31_J</v>
          </cell>
        </row>
        <row r="1581">
          <cell r="B1581" t="str">
            <v>31_K</v>
          </cell>
        </row>
        <row r="1582">
          <cell r="B1582" t="str">
            <v>31_L</v>
          </cell>
        </row>
        <row r="1583">
          <cell r="B1583" t="str">
            <v>31_M</v>
          </cell>
        </row>
        <row r="1584">
          <cell r="B1584" t="str">
            <v>31_N</v>
          </cell>
        </row>
        <row r="1585">
          <cell r="B1585" t="str">
            <v>31_O</v>
          </cell>
        </row>
        <row r="1586">
          <cell r="B1586" t="str">
            <v>31_P</v>
          </cell>
        </row>
        <row r="1587">
          <cell r="B1587" t="str">
            <v>31_Q</v>
          </cell>
        </row>
        <row r="1588">
          <cell r="B1588" t="str">
            <v>31_R</v>
          </cell>
        </row>
        <row r="1589">
          <cell r="B1589" t="str">
            <v>32_00</v>
          </cell>
        </row>
        <row r="1590">
          <cell r="B1590" t="str">
            <v>32_01</v>
          </cell>
        </row>
        <row r="1591">
          <cell r="B1591" t="str">
            <v>32_02</v>
          </cell>
        </row>
        <row r="1592">
          <cell r="B1592" t="str">
            <v>32_03</v>
          </cell>
        </row>
        <row r="1593">
          <cell r="B1593" t="str">
            <v>32_04</v>
          </cell>
        </row>
        <row r="1594">
          <cell r="B1594" t="str">
            <v>32_05</v>
          </cell>
        </row>
        <row r="1595">
          <cell r="B1595" t="str">
            <v>32_06</v>
          </cell>
        </row>
        <row r="1596">
          <cell r="B1596" t="str">
            <v>32_07</v>
          </cell>
        </row>
        <row r="1597">
          <cell r="B1597" t="str">
            <v>32_08</v>
          </cell>
        </row>
        <row r="1598">
          <cell r="B1598" t="str">
            <v>32_09</v>
          </cell>
        </row>
        <row r="1599">
          <cell r="B1599" t="str">
            <v>32_10</v>
          </cell>
        </row>
        <row r="1600">
          <cell r="B1600" t="str">
            <v>32_11</v>
          </cell>
        </row>
        <row r="1601">
          <cell r="B1601" t="str">
            <v>32_12</v>
          </cell>
        </row>
        <row r="1602">
          <cell r="B1602" t="str">
            <v>32_13</v>
          </cell>
        </row>
        <row r="1603">
          <cell r="B1603" t="str">
            <v>32_14</v>
          </cell>
        </row>
        <row r="1604">
          <cell r="B1604" t="str">
            <v>32_15</v>
          </cell>
        </row>
        <row r="1605">
          <cell r="B1605" t="str">
            <v>32_16</v>
          </cell>
        </row>
        <row r="1606">
          <cell r="B1606" t="str">
            <v>32_17</v>
          </cell>
        </row>
        <row r="1607">
          <cell r="B1607" t="str">
            <v>32_18</v>
          </cell>
        </row>
        <row r="1608">
          <cell r="B1608" t="str">
            <v>32_19</v>
          </cell>
        </row>
        <row r="1609">
          <cell r="B1609" t="str">
            <v>32_20</v>
          </cell>
        </row>
        <row r="1610">
          <cell r="B1610" t="str">
            <v>32_21</v>
          </cell>
        </row>
        <row r="1611">
          <cell r="B1611" t="str">
            <v>32_22</v>
          </cell>
        </row>
        <row r="1612">
          <cell r="B1612" t="str">
            <v>32_23</v>
          </cell>
        </row>
        <row r="1613">
          <cell r="B1613" t="str">
            <v>32_24</v>
          </cell>
        </row>
        <row r="1614">
          <cell r="B1614" t="str">
            <v>32_25</v>
          </cell>
        </row>
        <row r="1615">
          <cell r="B1615" t="str">
            <v>32_26</v>
          </cell>
        </row>
        <row r="1616">
          <cell r="B1616" t="str">
            <v>32_27</v>
          </cell>
        </row>
        <row r="1617">
          <cell r="B1617" t="str">
            <v>32_28</v>
          </cell>
        </row>
        <row r="1618">
          <cell r="B1618" t="str">
            <v>32_29</v>
          </cell>
        </row>
        <row r="1619">
          <cell r="B1619" t="str">
            <v>32_30</v>
          </cell>
        </row>
        <row r="1620">
          <cell r="B1620" t="str">
            <v>32_31</v>
          </cell>
        </row>
        <row r="1621">
          <cell r="B1621" t="str">
            <v>32_32</v>
          </cell>
        </row>
        <row r="1622">
          <cell r="B1622" t="str">
            <v>32_33</v>
          </cell>
        </row>
        <row r="1623">
          <cell r="B1623" t="str">
            <v>32_34</v>
          </cell>
        </row>
        <row r="1624">
          <cell r="B1624" t="str">
            <v>32_35</v>
          </cell>
        </row>
        <row r="1625">
          <cell r="B1625" t="str">
            <v>32_36</v>
          </cell>
        </row>
        <row r="1626">
          <cell r="B1626" t="str">
            <v>32_37</v>
          </cell>
        </row>
        <row r="1627">
          <cell r="B1627" t="str">
            <v>32_38</v>
          </cell>
        </row>
        <row r="1628">
          <cell r="B1628" t="str">
            <v>32_39</v>
          </cell>
        </row>
        <row r="1629">
          <cell r="B1629" t="str">
            <v>32_40</v>
          </cell>
        </row>
        <row r="1630">
          <cell r="B1630" t="str">
            <v>32_41</v>
          </cell>
        </row>
        <row r="1631">
          <cell r="B1631" t="str">
            <v>32_42</v>
          </cell>
        </row>
        <row r="1632">
          <cell r="B1632" t="str">
            <v>32_A</v>
          </cell>
        </row>
        <row r="1633">
          <cell r="B1633" t="str">
            <v>32_B</v>
          </cell>
        </row>
        <row r="1634">
          <cell r="B1634" t="str">
            <v>32_C</v>
          </cell>
        </row>
        <row r="1635">
          <cell r="B1635" t="str">
            <v>32_D</v>
          </cell>
        </row>
        <row r="1636">
          <cell r="B1636" t="str">
            <v>32_E</v>
          </cell>
        </row>
        <row r="1637">
          <cell r="B1637" t="str">
            <v>32_F</v>
          </cell>
        </row>
        <row r="1638">
          <cell r="B1638" t="str">
            <v>32_G</v>
          </cell>
        </row>
        <row r="1639">
          <cell r="B1639" t="str">
            <v>32_H</v>
          </cell>
        </row>
        <row r="1640">
          <cell r="B1640" t="str">
            <v>32_I</v>
          </cell>
        </row>
        <row r="1641">
          <cell r="B1641" t="str">
            <v>32_J</v>
          </cell>
        </row>
        <row r="1642">
          <cell r="B1642" t="str">
            <v>32_K</v>
          </cell>
        </row>
        <row r="1643">
          <cell r="B1643" t="str">
            <v>32_L</v>
          </cell>
        </row>
        <row r="1644">
          <cell r="B1644" t="str">
            <v>32_M</v>
          </cell>
        </row>
        <row r="1645">
          <cell r="B1645" t="str">
            <v>32_N</v>
          </cell>
        </row>
        <row r="1646">
          <cell r="B1646" t="str">
            <v>32_O</v>
          </cell>
        </row>
        <row r="1647">
          <cell r="B1647" t="str">
            <v>32_P</v>
          </cell>
        </row>
        <row r="1648">
          <cell r="B1648" t="str">
            <v>32_Q</v>
          </cell>
        </row>
        <row r="1649">
          <cell r="B1649" t="str">
            <v>32_R</v>
          </cell>
        </row>
        <row r="1650">
          <cell r="B1650" t="str">
            <v>33_00</v>
          </cell>
        </row>
        <row r="1651">
          <cell r="B1651" t="str">
            <v>33_01</v>
          </cell>
        </row>
        <row r="1652">
          <cell r="B1652" t="str">
            <v>33_02</v>
          </cell>
        </row>
        <row r="1653">
          <cell r="B1653" t="str">
            <v>33_03</v>
          </cell>
        </row>
        <row r="1654">
          <cell r="B1654" t="str">
            <v>33_04</v>
          </cell>
        </row>
        <row r="1655">
          <cell r="B1655" t="str">
            <v>33_05</v>
          </cell>
        </row>
        <row r="1656">
          <cell r="B1656" t="str">
            <v>33_06</v>
          </cell>
        </row>
        <row r="1657">
          <cell r="B1657" t="str">
            <v>33_07</v>
          </cell>
        </row>
        <row r="1658">
          <cell r="B1658" t="str">
            <v>33_08</v>
          </cell>
        </row>
        <row r="1659">
          <cell r="B1659" t="str">
            <v>33_09</v>
          </cell>
        </row>
        <row r="1660">
          <cell r="B1660" t="str">
            <v>33_10</v>
          </cell>
        </row>
        <row r="1661">
          <cell r="B1661" t="str">
            <v>33_11</v>
          </cell>
        </row>
        <row r="1662">
          <cell r="B1662" t="str">
            <v>33_12</v>
          </cell>
        </row>
        <row r="1663">
          <cell r="B1663" t="str">
            <v>33_13</v>
          </cell>
        </row>
        <row r="1664">
          <cell r="B1664" t="str">
            <v>33_14</v>
          </cell>
        </row>
        <row r="1665">
          <cell r="B1665" t="str">
            <v>33_15</v>
          </cell>
        </row>
        <row r="1666">
          <cell r="B1666" t="str">
            <v>33_16</v>
          </cell>
        </row>
        <row r="1667">
          <cell r="B1667" t="str">
            <v>33_17</v>
          </cell>
        </row>
        <row r="1668">
          <cell r="B1668" t="str">
            <v>33_18</v>
          </cell>
        </row>
        <row r="1669">
          <cell r="B1669" t="str">
            <v>33_19</v>
          </cell>
        </row>
        <row r="1670">
          <cell r="B1670" t="str">
            <v>33_20</v>
          </cell>
        </row>
        <row r="1671">
          <cell r="B1671" t="str">
            <v>33_21</v>
          </cell>
        </row>
        <row r="1672">
          <cell r="B1672" t="str">
            <v>33_22</v>
          </cell>
        </row>
        <row r="1673">
          <cell r="B1673" t="str">
            <v>33_23</v>
          </cell>
        </row>
        <row r="1674">
          <cell r="B1674" t="str">
            <v>33_24</v>
          </cell>
        </row>
        <row r="1675">
          <cell r="B1675" t="str">
            <v>33_25</v>
          </cell>
        </row>
        <row r="1676">
          <cell r="B1676" t="str">
            <v>33_26</v>
          </cell>
        </row>
        <row r="1677">
          <cell r="B1677" t="str">
            <v>33_27</v>
          </cell>
        </row>
        <row r="1678">
          <cell r="B1678" t="str">
            <v>33_28</v>
          </cell>
        </row>
        <row r="1679">
          <cell r="B1679" t="str">
            <v>33_29</v>
          </cell>
        </row>
        <row r="1680">
          <cell r="B1680" t="str">
            <v>33_30</v>
          </cell>
        </row>
        <row r="1681">
          <cell r="B1681" t="str">
            <v>33_31</v>
          </cell>
        </row>
        <row r="1682">
          <cell r="B1682" t="str">
            <v>33_32</v>
          </cell>
        </row>
        <row r="1683">
          <cell r="B1683" t="str">
            <v>33_33</v>
          </cell>
        </row>
        <row r="1684">
          <cell r="B1684" t="str">
            <v>33_34</v>
          </cell>
        </row>
        <row r="1685">
          <cell r="B1685" t="str">
            <v>33_35</v>
          </cell>
        </row>
        <row r="1686">
          <cell r="B1686" t="str">
            <v>33_36</v>
          </cell>
        </row>
        <row r="1687">
          <cell r="B1687" t="str">
            <v>33_37</v>
          </cell>
        </row>
        <row r="1688">
          <cell r="B1688" t="str">
            <v>33_38</v>
          </cell>
        </row>
        <row r="1689">
          <cell r="B1689" t="str">
            <v>33_39</v>
          </cell>
        </row>
        <row r="1690">
          <cell r="B1690" t="str">
            <v>33_40</v>
          </cell>
        </row>
        <row r="1691">
          <cell r="B1691" t="str">
            <v>33_41</v>
          </cell>
        </row>
        <row r="1692">
          <cell r="B1692" t="str">
            <v>33_42</v>
          </cell>
        </row>
        <row r="1693">
          <cell r="B1693" t="str">
            <v>33_A</v>
          </cell>
        </row>
        <row r="1694">
          <cell r="B1694" t="str">
            <v>33_B</v>
          </cell>
        </row>
        <row r="1695">
          <cell r="B1695" t="str">
            <v>33_C</v>
          </cell>
        </row>
        <row r="1696">
          <cell r="B1696" t="str">
            <v>33_D</v>
          </cell>
        </row>
        <row r="1697">
          <cell r="B1697" t="str">
            <v>33_E</v>
          </cell>
        </row>
        <row r="1698">
          <cell r="B1698" t="str">
            <v>33_F</v>
          </cell>
        </row>
        <row r="1699">
          <cell r="B1699" t="str">
            <v>33_G</v>
          </cell>
        </row>
        <row r="1700">
          <cell r="B1700" t="str">
            <v>33_H</v>
          </cell>
        </row>
        <row r="1701">
          <cell r="B1701" t="str">
            <v>33_I</v>
          </cell>
        </row>
        <row r="1702">
          <cell r="B1702" t="str">
            <v>33_J</v>
          </cell>
        </row>
        <row r="1703">
          <cell r="B1703" t="str">
            <v>33_K</v>
          </cell>
        </row>
        <row r="1704">
          <cell r="B1704" t="str">
            <v>33_L</v>
          </cell>
        </row>
        <row r="1705">
          <cell r="B1705" t="str">
            <v>33_M</v>
          </cell>
        </row>
        <row r="1706">
          <cell r="B1706" t="str">
            <v>33_N</v>
          </cell>
        </row>
        <row r="1707">
          <cell r="B1707" t="str">
            <v>33_O</v>
          </cell>
        </row>
        <row r="1708">
          <cell r="B1708" t="str">
            <v>33_P</v>
          </cell>
        </row>
        <row r="1709">
          <cell r="B1709" t="str">
            <v>33_Q</v>
          </cell>
        </row>
        <row r="1710">
          <cell r="B1710" t="str">
            <v>33_R</v>
          </cell>
        </row>
        <row r="1711">
          <cell r="B1711" t="str">
            <v>34_00</v>
          </cell>
        </row>
        <row r="1712">
          <cell r="B1712" t="str">
            <v>34_01</v>
          </cell>
        </row>
        <row r="1713">
          <cell r="B1713" t="str">
            <v>34_02</v>
          </cell>
        </row>
        <row r="1714">
          <cell r="B1714" t="str">
            <v>34_03</v>
          </cell>
        </row>
        <row r="1715">
          <cell r="B1715" t="str">
            <v>34_04</v>
          </cell>
        </row>
        <row r="1716">
          <cell r="B1716" t="str">
            <v>34_05</v>
          </cell>
        </row>
        <row r="1717">
          <cell r="B1717" t="str">
            <v>34_06</v>
          </cell>
        </row>
        <row r="1718">
          <cell r="B1718" t="str">
            <v>34_07</v>
          </cell>
        </row>
        <row r="1719">
          <cell r="B1719" t="str">
            <v>34_08</v>
          </cell>
        </row>
        <row r="1720">
          <cell r="B1720" t="str">
            <v>34_09</v>
          </cell>
        </row>
        <row r="1721">
          <cell r="B1721" t="str">
            <v>34_10</v>
          </cell>
        </row>
        <row r="1722">
          <cell r="B1722" t="str">
            <v>34_11</v>
          </cell>
        </row>
        <row r="1723">
          <cell r="B1723" t="str">
            <v>34_12</v>
          </cell>
        </row>
        <row r="1724">
          <cell r="B1724" t="str">
            <v>34_13</v>
          </cell>
        </row>
        <row r="1725">
          <cell r="B1725" t="str">
            <v>34_14</v>
          </cell>
        </row>
        <row r="1726">
          <cell r="B1726" t="str">
            <v>34_15</v>
          </cell>
        </row>
        <row r="1727">
          <cell r="B1727" t="str">
            <v>34_16</v>
          </cell>
        </row>
        <row r="1728">
          <cell r="B1728" t="str">
            <v>34_17</v>
          </cell>
        </row>
        <row r="1729">
          <cell r="B1729" t="str">
            <v>34_18</v>
          </cell>
        </row>
        <row r="1730">
          <cell r="B1730" t="str">
            <v>34_19</v>
          </cell>
        </row>
        <row r="1731">
          <cell r="B1731" t="str">
            <v>34_20</v>
          </cell>
        </row>
        <row r="1732">
          <cell r="B1732" t="str">
            <v>34_21</v>
          </cell>
        </row>
        <row r="1733">
          <cell r="B1733" t="str">
            <v>34_22</v>
          </cell>
        </row>
        <row r="1734">
          <cell r="B1734" t="str">
            <v>34_23</v>
          </cell>
        </row>
        <row r="1735">
          <cell r="B1735" t="str">
            <v>34_24</v>
          </cell>
        </row>
        <row r="1736">
          <cell r="B1736" t="str">
            <v>34_25</v>
          </cell>
        </row>
        <row r="1737">
          <cell r="B1737" t="str">
            <v>34_26</v>
          </cell>
        </row>
        <row r="1738">
          <cell r="B1738" t="str">
            <v>34_27</v>
          </cell>
        </row>
        <row r="1739">
          <cell r="B1739" t="str">
            <v>34_28</v>
          </cell>
        </row>
        <row r="1740">
          <cell r="B1740" t="str">
            <v>34_29</v>
          </cell>
        </row>
        <row r="1741">
          <cell r="B1741" t="str">
            <v>34_30</v>
          </cell>
        </row>
        <row r="1742">
          <cell r="B1742" t="str">
            <v>34_31</v>
          </cell>
        </row>
        <row r="1743">
          <cell r="B1743" t="str">
            <v>34_32</v>
          </cell>
        </row>
        <row r="1744">
          <cell r="B1744" t="str">
            <v>34_33</v>
          </cell>
        </row>
        <row r="1745">
          <cell r="B1745" t="str">
            <v>34_34</v>
          </cell>
        </row>
        <row r="1746">
          <cell r="B1746" t="str">
            <v>34_35</v>
          </cell>
        </row>
        <row r="1747">
          <cell r="B1747" t="str">
            <v>34_36</v>
          </cell>
        </row>
        <row r="1748">
          <cell r="B1748" t="str">
            <v>34_37</v>
          </cell>
        </row>
        <row r="1749">
          <cell r="B1749" t="str">
            <v>34_38</v>
          </cell>
        </row>
        <row r="1750">
          <cell r="B1750" t="str">
            <v>34_39</v>
          </cell>
        </row>
        <row r="1751">
          <cell r="B1751" t="str">
            <v>34_40</v>
          </cell>
        </row>
        <row r="1752">
          <cell r="B1752" t="str">
            <v>34_41</v>
          </cell>
        </row>
        <row r="1753">
          <cell r="B1753" t="str">
            <v>34_42</v>
          </cell>
        </row>
        <row r="1754">
          <cell r="B1754" t="str">
            <v>34_A</v>
          </cell>
        </row>
        <row r="1755">
          <cell r="B1755" t="str">
            <v>34_B</v>
          </cell>
        </row>
        <row r="1756">
          <cell r="B1756" t="str">
            <v>34_C</v>
          </cell>
        </row>
        <row r="1757">
          <cell r="B1757" t="str">
            <v>34_D</v>
          </cell>
        </row>
        <row r="1758">
          <cell r="B1758" t="str">
            <v>34_E</v>
          </cell>
        </row>
        <row r="1759">
          <cell r="B1759" t="str">
            <v>34_F</v>
          </cell>
        </row>
        <row r="1760">
          <cell r="B1760" t="str">
            <v>34_G</v>
          </cell>
        </row>
        <row r="1761">
          <cell r="B1761" t="str">
            <v>34_H</v>
          </cell>
        </row>
        <row r="1762">
          <cell r="B1762" t="str">
            <v>34_I</v>
          </cell>
        </row>
        <row r="1763">
          <cell r="B1763" t="str">
            <v>34_J</v>
          </cell>
        </row>
        <row r="1764">
          <cell r="B1764" t="str">
            <v>34_K</v>
          </cell>
        </row>
        <row r="1765">
          <cell r="B1765" t="str">
            <v>34_L</v>
          </cell>
        </row>
        <row r="1766">
          <cell r="B1766" t="str">
            <v>34_M</v>
          </cell>
        </row>
        <row r="1767">
          <cell r="B1767" t="str">
            <v>34_N</v>
          </cell>
        </row>
        <row r="1768">
          <cell r="B1768" t="str">
            <v>34_O</v>
          </cell>
        </row>
        <row r="1769">
          <cell r="B1769" t="str">
            <v>34_P</v>
          </cell>
        </row>
        <row r="1770">
          <cell r="B1770" t="str">
            <v>34_Q</v>
          </cell>
        </row>
        <row r="1771">
          <cell r="B1771" t="str">
            <v>34_R</v>
          </cell>
        </row>
        <row r="1772">
          <cell r="B1772" t="str">
            <v>35_00</v>
          </cell>
        </row>
        <row r="1773">
          <cell r="B1773" t="str">
            <v>35_01</v>
          </cell>
        </row>
        <row r="1774">
          <cell r="B1774" t="str">
            <v>35_02</v>
          </cell>
        </row>
        <row r="1775">
          <cell r="B1775" t="str">
            <v>35_03</v>
          </cell>
        </row>
        <row r="1776">
          <cell r="B1776" t="str">
            <v>35_04</v>
          </cell>
        </row>
        <row r="1777">
          <cell r="B1777" t="str">
            <v>35_05</v>
          </cell>
        </row>
        <row r="1778">
          <cell r="B1778" t="str">
            <v>35_06</v>
          </cell>
        </row>
        <row r="1779">
          <cell r="B1779" t="str">
            <v>35_07</v>
          </cell>
        </row>
        <row r="1780">
          <cell r="B1780" t="str">
            <v>35_08</v>
          </cell>
        </row>
        <row r="1781">
          <cell r="B1781" t="str">
            <v>35_09</v>
          </cell>
        </row>
        <row r="1782">
          <cell r="B1782" t="str">
            <v>35_10</v>
          </cell>
        </row>
        <row r="1783">
          <cell r="B1783" t="str">
            <v>35_11</v>
          </cell>
        </row>
        <row r="1784">
          <cell r="B1784" t="str">
            <v>35_12</v>
          </cell>
        </row>
        <row r="1785">
          <cell r="B1785" t="str">
            <v>35_13</v>
          </cell>
        </row>
        <row r="1786">
          <cell r="B1786" t="str">
            <v>35_14</v>
          </cell>
        </row>
        <row r="1787">
          <cell r="B1787" t="str">
            <v>35_15</v>
          </cell>
        </row>
        <row r="1788">
          <cell r="B1788" t="str">
            <v>35_16</v>
          </cell>
        </row>
        <row r="1789">
          <cell r="B1789" t="str">
            <v>35_17</v>
          </cell>
        </row>
        <row r="1790">
          <cell r="B1790" t="str">
            <v>35_18</v>
          </cell>
        </row>
        <row r="1791">
          <cell r="B1791" t="str">
            <v>35_19</v>
          </cell>
        </row>
        <row r="1792">
          <cell r="B1792" t="str">
            <v>35_20</v>
          </cell>
        </row>
        <row r="1793">
          <cell r="B1793" t="str">
            <v>35_21</v>
          </cell>
        </row>
        <row r="1794">
          <cell r="B1794" t="str">
            <v>35_22</v>
          </cell>
        </row>
        <row r="1795">
          <cell r="B1795" t="str">
            <v>35_23</v>
          </cell>
        </row>
        <row r="1796">
          <cell r="B1796" t="str">
            <v>35_24</v>
          </cell>
        </row>
        <row r="1797">
          <cell r="B1797" t="str">
            <v>35_25</v>
          </cell>
        </row>
        <row r="1798">
          <cell r="B1798" t="str">
            <v>35_26</v>
          </cell>
        </row>
        <row r="1799">
          <cell r="B1799" t="str">
            <v>35_27</v>
          </cell>
        </row>
        <row r="1800">
          <cell r="B1800" t="str">
            <v>35_28</v>
          </cell>
        </row>
        <row r="1801">
          <cell r="B1801" t="str">
            <v>35_29</v>
          </cell>
        </row>
        <row r="1802">
          <cell r="B1802" t="str">
            <v>35_30</v>
          </cell>
        </row>
        <row r="1803">
          <cell r="B1803" t="str">
            <v>35_31</v>
          </cell>
        </row>
        <row r="1804">
          <cell r="B1804" t="str">
            <v>35_32</v>
          </cell>
        </row>
        <row r="1805">
          <cell r="B1805" t="str">
            <v>35_33</v>
          </cell>
        </row>
        <row r="1806">
          <cell r="B1806" t="str">
            <v>35_34</v>
          </cell>
        </row>
        <row r="1807">
          <cell r="B1807" t="str">
            <v>35_35</v>
          </cell>
        </row>
        <row r="1808">
          <cell r="B1808" t="str">
            <v>35_36</v>
          </cell>
        </row>
        <row r="1809">
          <cell r="B1809" t="str">
            <v>35_37</v>
          </cell>
        </row>
        <row r="1810">
          <cell r="B1810" t="str">
            <v>35_38</v>
          </cell>
        </row>
        <row r="1811">
          <cell r="B1811" t="str">
            <v>35_39</v>
          </cell>
        </row>
        <row r="1812">
          <cell r="B1812" t="str">
            <v>35_40</v>
          </cell>
        </row>
        <row r="1813">
          <cell r="B1813" t="str">
            <v>35_41</v>
          </cell>
        </row>
        <row r="1814">
          <cell r="B1814" t="str">
            <v>35_42</v>
          </cell>
        </row>
        <row r="1815">
          <cell r="B1815" t="str">
            <v>35_A</v>
          </cell>
        </row>
        <row r="1816">
          <cell r="B1816" t="str">
            <v>35_B</v>
          </cell>
        </row>
        <row r="1817">
          <cell r="B1817" t="str">
            <v>35_C</v>
          </cell>
        </row>
        <row r="1818">
          <cell r="B1818" t="str">
            <v>35_D</v>
          </cell>
        </row>
        <row r="1819">
          <cell r="B1819" t="str">
            <v>35_E</v>
          </cell>
        </row>
        <row r="1820">
          <cell r="B1820" t="str">
            <v>35_F</v>
          </cell>
        </row>
        <row r="1821">
          <cell r="B1821" t="str">
            <v>35_G</v>
          </cell>
        </row>
        <row r="1822">
          <cell r="B1822" t="str">
            <v>35_H</v>
          </cell>
        </row>
        <row r="1823">
          <cell r="B1823" t="str">
            <v>35_I</v>
          </cell>
        </row>
        <row r="1824">
          <cell r="B1824" t="str">
            <v>35_J</v>
          </cell>
        </row>
        <row r="1825">
          <cell r="B1825" t="str">
            <v>35_K</v>
          </cell>
        </row>
        <row r="1826">
          <cell r="B1826" t="str">
            <v>35_L</v>
          </cell>
        </row>
        <row r="1827">
          <cell r="B1827" t="str">
            <v>35_M</v>
          </cell>
        </row>
        <row r="1828">
          <cell r="B1828" t="str">
            <v>35_N</v>
          </cell>
        </row>
        <row r="1829">
          <cell r="B1829" t="str">
            <v>35_O</v>
          </cell>
        </row>
        <row r="1830">
          <cell r="B1830" t="str">
            <v>35_P</v>
          </cell>
        </row>
        <row r="1831">
          <cell r="B1831" t="str">
            <v>35_Q</v>
          </cell>
        </row>
        <row r="1832">
          <cell r="B1832" t="str">
            <v>35_R</v>
          </cell>
        </row>
        <row r="1833">
          <cell r="B1833" t="str">
            <v>36_00</v>
          </cell>
        </row>
        <row r="1834">
          <cell r="B1834" t="str">
            <v>36_01</v>
          </cell>
        </row>
        <row r="1835">
          <cell r="B1835" t="str">
            <v>36_02</v>
          </cell>
        </row>
        <row r="1836">
          <cell r="B1836" t="str">
            <v>36_03</v>
          </cell>
        </row>
        <row r="1837">
          <cell r="B1837" t="str">
            <v>36_04</v>
          </cell>
        </row>
        <row r="1838">
          <cell r="B1838" t="str">
            <v>36_05</v>
          </cell>
        </row>
        <row r="1839">
          <cell r="B1839" t="str">
            <v>36_06</v>
          </cell>
        </row>
        <row r="1840">
          <cell r="B1840" t="str">
            <v>36_07</v>
          </cell>
        </row>
        <row r="1841">
          <cell r="B1841" t="str">
            <v>36_08</v>
          </cell>
        </row>
        <row r="1842">
          <cell r="B1842" t="str">
            <v>36_09</v>
          </cell>
        </row>
        <row r="1843">
          <cell r="B1843" t="str">
            <v>36_10</v>
          </cell>
        </row>
        <row r="1844">
          <cell r="B1844" t="str">
            <v>36_11</v>
          </cell>
        </row>
        <row r="1845">
          <cell r="B1845" t="str">
            <v>36_12</v>
          </cell>
        </row>
        <row r="1846">
          <cell r="B1846" t="str">
            <v>36_13</v>
          </cell>
        </row>
        <row r="1847">
          <cell r="B1847" t="str">
            <v>36_14</v>
          </cell>
        </row>
        <row r="1848">
          <cell r="B1848" t="str">
            <v>36_15</v>
          </cell>
        </row>
        <row r="1849">
          <cell r="B1849" t="str">
            <v>36_16</v>
          </cell>
        </row>
        <row r="1850">
          <cell r="B1850" t="str">
            <v>36_17</v>
          </cell>
        </row>
        <row r="1851">
          <cell r="B1851" t="str">
            <v>36_18</v>
          </cell>
        </row>
        <row r="1852">
          <cell r="B1852" t="str">
            <v>36_19</v>
          </cell>
        </row>
        <row r="1853">
          <cell r="B1853" t="str">
            <v>36_20</v>
          </cell>
        </row>
        <row r="1854">
          <cell r="B1854" t="str">
            <v>36_21</v>
          </cell>
        </row>
        <row r="1855">
          <cell r="B1855" t="str">
            <v>36_22</v>
          </cell>
        </row>
        <row r="1856">
          <cell r="B1856" t="str">
            <v>36_23</v>
          </cell>
        </row>
        <row r="1857">
          <cell r="B1857" t="str">
            <v>36_24</v>
          </cell>
        </row>
        <row r="1858">
          <cell r="B1858" t="str">
            <v>36_25</v>
          </cell>
        </row>
        <row r="1859">
          <cell r="B1859" t="str">
            <v>36_26</v>
          </cell>
        </row>
        <row r="1860">
          <cell r="B1860" t="str">
            <v>36_27</v>
          </cell>
        </row>
        <row r="1861">
          <cell r="B1861" t="str">
            <v>36_28</v>
          </cell>
        </row>
        <row r="1862">
          <cell r="B1862" t="str">
            <v>36_29</v>
          </cell>
        </row>
        <row r="1863">
          <cell r="B1863" t="str">
            <v>36_30</v>
          </cell>
        </row>
        <row r="1864">
          <cell r="B1864" t="str">
            <v>36_31</v>
          </cell>
        </row>
        <row r="1865">
          <cell r="B1865" t="str">
            <v>36_32</v>
          </cell>
        </row>
        <row r="1866">
          <cell r="B1866" t="str">
            <v>36_33</v>
          </cell>
        </row>
        <row r="1867">
          <cell r="B1867" t="str">
            <v>36_34</v>
          </cell>
        </row>
        <row r="1868">
          <cell r="B1868" t="str">
            <v>36_35</v>
          </cell>
        </row>
        <row r="1869">
          <cell r="B1869" t="str">
            <v>36_36</v>
          </cell>
        </row>
        <row r="1870">
          <cell r="B1870" t="str">
            <v>36_37</v>
          </cell>
        </row>
        <row r="1871">
          <cell r="B1871" t="str">
            <v>36_38</v>
          </cell>
        </row>
        <row r="1872">
          <cell r="B1872" t="str">
            <v>36_39</v>
          </cell>
        </row>
        <row r="1873">
          <cell r="B1873" t="str">
            <v>36_40</v>
          </cell>
        </row>
        <row r="1874">
          <cell r="B1874" t="str">
            <v>36_41</v>
          </cell>
        </row>
        <row r="1875">
          <cell r="B1875" t="str">
            <v>36_42</v>
          </cell>
        </row>
        <row r="1876">
          <cell r="B1876" t="str">
            <v>36_A</v>
          </cell>
        </row>
        <row r="1877">
          <cell r="B1877" t="str">
            <v>36_B</v>
          </cell>
        </row>
        <row r="1878">
          <cell r="B1878" t="str">
            <v>36_C</v>
          </cell>
        </row>
        <row r="1879">
          <cell r="B1879" t="str">
            <v>36_D</v>
          </cell>
        </row>
        <row r="1880">
          <cell r="B1880" t="str">
            <v>36_E</v>
          </cell>
        </row>
        <row r="1881">
          <cell r="B1881" t="str">
            <v>36_F</v>
          </cell>
        </row>
        <row r="1882">
          <cell r="B1882" t="str">
            <v>36_G</v>
          </cell>
        </row>
        <row r="1883">
          <cell r="B1883" t="str">
            <v>36_H</v>
          </cell>
        </row>
        <row r="1884">
          <cell r="B1884" t="str">
            <v>36_I</v>
          </cell>
        </row>
        <row r="1885">
          <cell r="B1885" t="str">
            <v>36_J</v>
          </cell>
        </row>
        <row r="1886">
          <cell r="B1886" t="str">
            <v>36_K</v>
          </cell>
        </row>
        <row r="1887">
          <cell r="B1887" t="str">
            <v>36_L</v>
          </cell>
        </row>
        <row r="1888">
          <cell r="B1888" t="str">
            <v>36_M</v>
          </cell>
        </row>
        <row r="1889">
          <cell r="B1889" t="str">
            <v>36_N</v>
          </cell>
        </row>
        <row r="1890">
          <cell r="B1890" t="str">
            <v>36_O</v>
          </cell>
        </row>
        <row r="1891">
          <cell r="B1891" t="str">
            <v>36_P</v>
          </cell>
        </row>
        <row r="1892">
          <cell r="B1892" t="str">
            <v>36_Q</v>
          </cell>
        </row>
        <row r="1893">
          <cell r="B1893" t="str">
            <v>36_R</v>
          </cell>
        </row>
        <row r="1894">
          <cell r="B1894" t="str">
            <v>37_00</v>
          </cell>
        </row>
        <row r="1895">
          <cell r="B1895" t="str">
            <v>37_01</v>
          </cell>
        </row>
        <row r="1896">
          <cell r="B1896" t="str">
            <v>37_02</v>
          </cell>
        </row>
        <row r="1897">
          <cell r="B1897" t="str">
            <v>37_03</v>
          </cell>
        </row>
        <row r="1898">
          <cell r="B1898" t="str">
            <v>37_04</v>
          </cell>
        </row>
        <row r="1899">
          <cell r="B1899" t="str">
            <v>37_05</v>
          </cell>
        </row>
        <row r="1900">
          <cell r="B1900" t="str">
            <v>37_06</v>
          </cell>
        </row>
        <row r="1901">
          <cell r="B1901" t="str">
            <v>37_07</v>
          </cell>
        </row>
        <row r="1902">
          <cell r="B1902" t="str">
            <v>37_08</v>
          </cell>
        </row>
        <row r="1903">
          <cell r="B1903" t="str">
            <v>37_09</v>
          </cell>
        </row>
        <row r="1904">
          <cell r="B1904" t="str">
            <v>37_10</v>
          </cell>
        </row>
        <row r="1905">
          <cell r="B1905" t="str">
            <v>37_11</v>
          </cell>
        </row>
        <row r="1906">
          <cell r="B1906" t="str">
            <v>37_12</v>
          </cell>
        </row>
        <row r="1907">
          <cell r="B1907" t="str">
            <v>37_13</v>
          </cell>
        </row>
        <row r="1908">
          <cell r="B1908" t="str">
            <v>37_14</v>
          </cell>
        </row>
        <row r="1909">
          <cell r="B1909" t="str">
            <v>37_15</v>
          </cell>
        </row>
        <row r="1910">
          <cell r="B1910" t="str">
            <v>37_16</v>
          </cell>
        </row>
        <row r="1911">
          <cell r="B1911" t="str">
            <v>37_17</v>
          </cell>
        </row>
        <row r="1912">
          <cell r="B1912" t="str">
            <v>37_18</v>
          </cell>
        </row>
        <row r="1913">
          <cell r="B1913" t="str">
            <v>37_19</v>
          </cell>
        </row>
        <row r="1914">
          <cell r="B1914" t="str">
            <v>37_20</v>
          </cell>
        </row>
        <row r="1915">
          <cell r="B1915" t="str">
            <v>37_21</v>
          </cell>
        </row>
        <row r="1916">
          <cell r="B1916" t="str">
            <v>37_22</v>
          </cell>
        </row>
        <row r="1917">
          <cell r="B1917" t="str">
            <v>37_23</v>
          </cell>
        </row>
        <row r="1918">
          <cell r="B1918" t="str">
            <v>37_24</v>
          </cell>
        </row>
        <row r="1919">
          <cell r="B1919" t="str">
            <v>37_25</v>
          </cell>
        </row>
        <row r="1920">
          <cell r="B1920" t="str">
            <v>37_26</v>
          </cell>
        </row>
        <row r="1921">
          <cell r="B1921" t="str">
            <v>37_27</v>
          </cell>
        </row>
        <row r="1922">
          <cell r="B1922" t="str">
            <v>37_28</v>
          </cell>
        </row>
        <row r="1923">
          <cell r="B1923" t="str">
            <v>37_29</v>
          </cell>
        </row>
        <row r="1924">
          <cell r="B1924" t="str">
            <v>37_30</v>
          </cell>
        </row>
        <row r="1925">
          <cell r="B1925" t="str">
            <v>37_31</v>
          </cell>
        </row>
        <row r="1926">
          <cell r="B1926" t="str">
            <v>37_32</v>
          </cell>
        </row>
        <row r="1927">
          <cell r="B1927" t="str">
            <v>37_33</v>
          </cell>
        </row>
        <row r="1928">
          <cell r="B1928" t="str">
            <v>37_34</v>
          </cell>
        </row>
        <row r="1929">
          <cell r="B1929" t="str">
            <v>37_35</v>
          </cell>
        </row>
        <row r="1930">
          <cell r="B1930" t="str">
            <v>37_36</v>
          </cell>
        </row>
        <row r="1931">
          <cell r="B1931" t="str">
            <v>37_37</v>
          </cell>
        </row>
        <row r="1932">
          <cell r="B1932" t="str">
            <v>37_38</v>
          </cell>
        </row>
        <row r="1933">
          <cell r="B1933" t="str">
            <v>37_39</v>
          </cell>
        </row>
        <row r="1934">
          <cell r="B1934" t="str">
            <v>37_40</v>
          </cell>
        </row>
        <row r="1935">
          <cell r="B1935" t="str">
            <v>37_41</v>
          </cell>
        </row>
        <row r="1936">
          <cell r="B1936" t="str">
            <v>37_42</v>
          </cell>
        </row>
        <row r="1937">
          <cell r="B1937" t="str">
            <v>37_A</v>
          </cell>
        </row>
        <row r="1938">
          <cell r="B1938" t="str">
            <v>37_B</v>
          </cell>
        </row>
        <row r="1939">
          <cell r="B1939" t="str">
            <v>37_C</v>
          </cell>
        </row>
        <row r="1940">
          <cell r="B1940" t="str">
            <v>37_D</v>
          </cell>
        </row>
        <row r="1941">
          <cell r="B1941" t="str">
            <v>37_E</v>
          </cell>
        </row>
        <row r="1942">
          <cell r="B1942" t="str">
            <v>37_F</v>
          </cell>
        </row>
        <row r="1943">
          <cell r="B1943" t="str">
            <v>37_G</v>
          </cell>
        </row>
        <row r="1944">
          <cell r="B1944" t="str">
            <v>37_H</v>
          </cell>
        </row>
        <row r="1945">
          <cell r="B1945" t="str">
            <v>37_I</v>
          </cell>
        </row>
        <row r="1946">
          <cell r="B1946" t="str">
            <v>37_J</v>
          </cell>
        </row>
        <row r="1947">
          <cell r="B1947" t="str">
            <v>37_K</v>
          </cell>
        </row>
        <row r="1948">
          <cell r="B1948" t="str">
            <v>37_L</v>
          </cell>
        </row>
        <row r="1949">
          <cell r="B1949" t="str">
            <v>37_M</v>
          </cell>
        </row>
        <row r="1950">
          <cell r="B1950" t="str">
            <v>37_N</v>
          </cell>
        </row>
        <row r="1951">
          <cell r="B1951" t="str">
            <v>37_O</v>
          </cell>
        </row>
        <row r="1952">
          <cell r="B1952" t="str">
            <v>37_P</v>
          </cell>
        </row>
        <row r="1953">
          <cell r="B1953" t="str">
            <v>37_Q</v>
          </cell>
        </row>
        <row r="1954">
          <cell r="B1954" t="str">
            <v>37_R</v>
          </cell>
        </row>
        <row r="1955">
          <cell r="B1955" t="str">
            <v>38_00</v>
          </cell>
        </row>
        <row r="1956">
          <cell r="B1956" t="str">
            <v>38_01</v>
          </cell>
        </row>
        <row r="1957">
          <cell r="B1957" t="str">
            <v>38_02</v>
          </cell>
        </row>
        <row r="1958">
          <cell r="B1958" t="str">
            <v>38_03</v>
          </cell>
        </row>
        <row r="1959">
          <cell r="B1959" t="str">
            <v>38_04</v>
          </cell>
        </row>
        <row r="1960">
          <cell r="B1960" t="str">
            <v>38_05</v>
          </cell>
        </row>
        <row r="1961">
          <cell r="B1961" t="str">
            <v>38_06</v>
          </cell>
        </row>
        <row r="1962">
          <cell r="B1962" t="str">
            <v>38_07</v>
          </cell>
        </row>
        <row r="1963">
          <cell r="B1963" t="str">
            <v>38_08</v>
          </cell>
        </row>
        <row r="1964">
          <cell r="B1964" t="str">
            <v>38_09</v>
          </cell>
        </row>
        <row r="1965">
          <cell r="B1965" t="str">
            <v>38_10</v>
          </cell>
        </row>
        <row r="1966">
          <cell r="B1966" t="str">
            <v>38_11</v>
          </cell>
        </row>
        <row r="1967">
          <cell r="B1967" t="str">
            <v>38_12</v>
          </cell>
        </row>
        <row r="1968">
          <cell r="B1968" t="str">
            <v>38_13</v>
          </cell>
        </row>
        <row r="1969">
          <cell r="B1969" t="str">
            <v>38_14</v>
          </cell>
        </row>
        <row r="1970">
          <cell r="B1970" t="str">
            <v>38_15</v>
          </cell>
        </row>
        <row r="1971">
          <cell r="B1971" t="str">
            <v>38_16</v>
          </cell>
        </row>
        <row r="1972">
          <cell r="B1972" t="str">
            <v>38_17</v>
          </cell>
        </row>
        <row r="1973">
          <cell r="B1973" t="str">
            <v>38_18</v>
          </cell>
        </row>
        <row r="1974">
          <cell r="B1974" t="str">
            <v>38_19</v>
          </cell>
        </row>
        <row r="1975">
          <cell r="B1975" t="str">
            <v>38_20</v>
          </cell>
        </row>
        <row r="1976">
          <cell r="B1976" t="str">
            <v>38_21</v>
          </cell>
        </row>
        <row r="1977">
          <cell r="B1977" t="str">
            <v>38_22</v>
          </cell>
        </row>
        <row r="1978">
          <cell r="B1978" t="str">
            <v>38_23</v>
          </cell>
        </row>
        <row r="1979">
          <cell r="B1979" t="str">
            <v>38_24</v>
          </cell>
        </row>
        <row r="1980">
          <cell r="B1980" t="str">
            <v>38_25</v>
          </cell>
        </row>
        <row r="1981">
          <cell r="B1981" t="str">
            <v>38_26</v>
          </cell>
        </row>
        <row r="1982">
          <cell r="B1982" t="str">
            <v>38_27</v>
          </cell>
        </row>
        <row r="1983">
          <cell r="B1983" t="str">
            <v>38_28</v>
          </cell>
        </row>
        <row r="1984">
          <cell r="B1984" t="str">
            <v>38_29</v>
          </cell>
        </row>
        <row r="1985">
          <cell r="B1985" t="str">
            <v>38_30</v>
          </cell>
        </row>
        <row r="1986">
          <cell r="B1986" t="str">
            <v>38_31</v>
          </cell>
        </row>
        <row r="1987">
          <cell r="B1987" t="str">
            <v>38_32</v>
          </cell>
        </row>
        <row r="1988">
          <cell r="B1988" t="str">
            <v>38_33</v>
          </cell>
        </row>
        <row r="1989">
          <cell r="B1989" t="str">
            <v>38_34</v>
          </cell>
        </row>
        <row r="1990">
          <cell r="B1990" t="str">
            <v>38_35</v>
          </cell>
        </row>
        <row r="1991">
          <cell r="B1991" t="str">
            <v>38_36</v>
          </cell>
        </row>
        <row r="1992">
          <cell r="B1992" t="str">
            <v>38_37</v>
          </cell>
        </row>
        <row r="1993">
          <cell r="B1993" t="str">
            <v>38_38</v>
          </cell>
        </row>
        <row r="1994">
          <cell r="B1994" t="str">
            <v>38_39</v>
          </cell>
        </row>
        <row r="1995">
          <cell r="B1995" t="str">
            <v>38_40</v>
          </cell>
        </row>
        <row r="1996">
          <cell r="B1996" t="str">
            <v>38_41</v>
          </cell>
        </row>
        <row r="1997">
          <cell r="B1997" t="str">
            <v>38_42</v>
          </cell>
        </row>
        <row r="1998">
          <cell r="B1998" t="str">
            <v>38_A</v>
          </cell>
        </row>
        <row r="1999">
          <cell r="B1999" t="str">
            <v>38_B</v>
          </cell>
        </row>
        <row r="2000">
          <cell r="B2000" t="str">
            <v>38_C</v>
          </cell>
        </row>
        <row r="2001">
          <cell r="B2001" t="str">
            <v>38_D</v>
          </cell>
        </row>
        <row r="2002">
          <cell r="B2002" t="str">
            <v>38_E</v>
          </cell>
        </row>
        <row r="2003">
          <cell r="B2003" t="str">
            <v>38_F</v>
          </cell>
        </row>
        <row r="2004">
          <cell r="B2004" t="str">
            <v>38_G</v>
          </cell>
        </row>
        <row r="2005">
          <cell r="B2005" t="str">
            <v>38_H</v>
          </cell>
        </row>
        <row r="2006">
          <cell r="B2006" t="str">
            <v>38_I</v>
          </cell>
        </row>
        <row r="2007">
          <cell r="B2007" t="str">
            <v>38_J</v>
          </cell>
        </row>
        <row r="2008">
          <cell r="B2008" t="str">
            <v>38_K</v>
          </cell>
        </row>
        <row r="2009">
          <cell r="B2009" t="str">
            <v>38_L</v>
          </cell>
        </row>
        <row r="2010">
          <cell r="B2010" t="str">
            <v>38_M</v>
          </cell>
        </row>
        <row r="2011">
          <cell r="B2011" t="str">
            <v>38_N</v>
          </cell>
        </row>
        <row r="2012">
          <cell r="B2012" t="str">
            <v>38_O</v>
          </cell>
        </row>
        <row r="2013">
          <cell r="B2013" t="str">
            <v>38_P</v>
          </cell>
        </row>
        <row r="2014">
          <cell r="B2014" t="str">
            <v>38_Q</v>
          </cell>
        </row>
        <row r="2015">
          <cell r="B2015" t="str">
            <v>38_R</v>
          </cell>
        </row>
        <row r="2016">
          <cell r="B2016" t="str">
            <v>39_00</v>
          </cell>
        </row>
        <row r="2017">
          <cell r="B2017" t="str">
            <v>39_01</v>
          </cell>
        </row>
        <row r="2018">
          <cell r="B2018" t="str">
            <v>39_02</v>
          </cell>
        </row>
        <row r="2019">
          <cell r="B2019" t="str">
            <v>39_03</v>
          </cell>
        </row>
        <row r="2020">
          <cell r="B2020" t="str">
            <v>39_04</v>
          </cell>
        </row>
        <row r="2021">
          <cell r="B2021" t="str">
            <v>39_05</v>
          </cell>
        </row>
        <row r="2022">
          <cell r="B2022" t="str">
            <v>39_06</v>
          </cell>
        </row>
        <row r="2023">
          <cell r="B2023" t="str">
            <v>39_07</v>
          </cell>
        </row>
        <row r="2024">
          <cell r="B2024" t="str">
            <v>39_08</v>
          </cell>
        </row>
        <row r="2025">
          <cell r="B2025" t="str">
            <v>39_09</v>
          </cell>
        </row>
        <row r="2026">
          <cell r="B2026" t="str">
            <v>39_10</v>
          </cell>
        </row>
        <row r="2027">
          <cell r="B2027" t="str">
            <v>39_11</v>
          </cell>
        </row>
        <row r="2028">
          <cell r="B2028" t="str">
            <v>39_12</v>
          </cell>
        </row>
        <row r="2029">
          <cell r="B2029" t="str">
            <v>39_13</v>
          </cell>
        </row>
        <row r="2030">
          <cell r="B2030" t="str">
            <v>39_14</v>
          </cell>
        </row>
        <row r="2031">
          <cell r="B2031" t="str">
            <v>39_15</v>
          </cell>
        </row>
        <row r="2032">
          <cell r="B2032" t="str">
            <v>39_16</v>
          </cell>
        </row>
        <row r="2033">
          <cell r="B2033" t="str">
            <v>39_17</v>
          </cell>
        </row>
        <row r="2034">
          <cell r="B2034" t="str">
            <v>39_18</v>
          </cell>
        </row>
        <row r="2035">
          <cell r="B2035" t="str">
            <v>39_19</v>
          </cell>
        </row>
        <row r="2036">
          <cell r="B2036" t="str">
            <v>39_20</v>
          </cell>
        </row>
        <row r="2037">
          <cell r="B2037" t="str">
            <v>39_21</v>
          </cell>
        </row>
        <row r="2038">
          <cell r="B2038" t="str">
            <v>39_22</v>
          </cell>
        </row>
        <row r="2039">
          <cell r="B2039" t="str">
            <v>39_23</v>
          </cell>
        </row>
        <row r="2040">
          <cell r="B2040" t="str">
            <v>39_24</v>
          </cell>
        </row>
        <row r="2041">
          <cell r="B2041" t="str">
            <v>39_25</v>
          </cell>
        </row>
        <row r="2042">
          <cell r="B2042" t="str">
            <v>39_26</v>
          </cell>
        </row>
        <row r="2043">
          <cell r="B2043" t="str">
            <v>39_27</v>
          </cell>
        </row>
        <row r="2044">
          <cell r="B2044" t="str">
            <v>39_28</v>
          </cell>
        </row>
        <row r="2045">
          <cell r="B2045" t="str">
            <v>39_29</v>
          </cell>
        </row>
        <row r="2046">
          <cell r="B2046" t="str">
            <v>39_30</v>
          </cell>
        </row>
        <row r="2047">
          <cell r="B2047" t="str">
            <v>39_31</v>
          </cell>
        </row>
        <row r="2048">
          <cell r="B2048" t="str">
            <v>39_32</v>
          </cell>
        </row>
        <row r="2049">
          <cell r="B2049" t="str">
            <v>39_33</v>
          </cell>
        </row>
        <row r="2050">
          <cell r="B2050" t="str">
            <v>39_34</v>
          </cell>
        </row>
        <row r="2051">
          <cell r="B2051" t="str">
            <v>39_35</v>
          </cell>
        </row>
        <row r="2052">
          <cell r="B2052" t="str">
            <v>39_36</v>
          </cell>
        </row>
        <row r="2053">
          <cell r="B2053" t="str">
            <v>39_37</v>
          </cell>
        </row>
        <row r="2054">
          <cell r="B2054" t="str">
            <v>39_38</v>
          </cell>
        </row>
        <row r="2055">
          <cell r="B2055" t="str">
            <v>39_39</v>
          </cell>
        </row>
        <row r="2056">
          <cell r="B2056" t="str">
            <v>39_40</v>
          </cell>
        </row>
        <row r="2057">
          <cell r="B2057" t="str">
            <v>39_41</v>
          </cell>
        </row>
        <row r="2058">
          <cell r="B2058" t="str">
            <v>39_42</v>
          </cell>
        </row>
        <row r="2059">
          <cell r="B2059" t="str">
            <v>39_A</v>
          </cell>
        </row>
        <row r="2060">
          <cell r="B2060" t="str">
            <v>39_B</v>
          </cell>
        </row>
        <row r="2061">
          <cell r="B2061" t="str">
            <v>39_C</v>
          </cell>
        </row>
        <row r="2062">
          <cell r="B2062" t="str">
            <v>39_D</v>
          </cell>
        </row>
        <row r="2063">
          <cell r="B2063" t="str">
            <v>39_E</v>
          </cell>
        </row>
        <row r="2064">
          <cell r="B2064" t="str">
            <v>39_F</v>
          </cell>
        </row>
        <row r="2065">
          <cell r="B2065" t="str">
            <v>39_G</v>
          </cell>
        </row>
        <row r="2066">
          <cell r="B2066" t="str">
            <v>39_H</v>
          </cell>
        </row>
        <row r="2067">
          <cell r="B2067" t="str">
            <v>39_I</v>
          </cell>
        </row>
        <row r="2068">
          <cell r="B2068" t="str">
            <v>39_J</v>
          </cell>
        </row>
        <row r="2069">
          <cell r="B2069" t="str">
            <v>39_K</v>
          </cell>
        </row>
        <row r="2070">
          <cell r="B2070" t="str">
            <v>39_L</v>
          </cell>
        </row>
        <row r="2071">
          <cell r="B2071" t="str">
            <v>39_M</v>
          </cell>
        </row>
        <row r="2072">
          <cell r="B2072" t="str">
            <v>39_N</v>
          </cell>
        </row>
        <row r="2073">
          <cell r="B2073" t="str">
            <v>39_O</v>
          </cell>
        </row>
        <row r="2074">
          <cell r="B2074" t="str">
            <v>39_P</v>
          </cell>
        </row>
        <row r="2075">
          <cell r="B2075" t="str">
            <v>39_Q</v>
          </cell>
        </row>
        <row r="2076">
          <cell r="B2076" t="str">
            <v>39_R</v>
          </cell>
        </row>
        <row r="2077">
          <cell r="B2077" t="str">
            <v>4_00</v>
          </cell>
        </row>
        <row r="2078">
          <cell r="B2078" t="str">
            <v>4_01</v>
          </cell>
        </row>
        <row r="2079">
          <cell r="B2079" t="str">
            <v>4_02</v>
          </cell>
        </row>
        <row r="2080">
          <cell r="B2080" t="str">
            <v>4_03</v>
          </cell>
        </row>
        <row r="2081">
          <cell r="B2081" t="str">
            <v>4_04</v>
          </cell>
        </row>
        <row r="2082">
          <cell r="B2082" t="str">
            <v>4_05</v>
          </cell>
        </row>
        <row r="2083">
          <cell r="B2083" t="str">
            <v>4_06</v>
          </cell>
        </row>
        <row r="2084">
          <cell r="B2084" t="str">
            <v>4_07</v>
          </cell>
        </row>
        <row r="2085">
          <cell r="B2085" t="str">
            <v>4_08</v>
          </cell>
        </row>
        <row r="2086">
          <cell r="B2086" t="str">
            <v>4_09</v>
          </cell>
        </row>
        <row r="2087">
          <cell r="B2087" t="str">
            <v>4_10</v>
          </cell>
        </row>
        <row r="2088">
          <cell r="B2088" t="str">
            <v>4_11</v>
          </cell>
        </row>
        <row r="2089">
          <cell r="B2089" t="str">
            <v>4_12</v>
          </cell>
        </row>
        <row r="2090">
          <cell r="B2090" t="str">
            <v>4_13</v>
          </cell>
        </row>
        <row r="2091">
          <cell r="B2091" t="str">
            <v>4_14</v>
          </cell>
        </row>
        <row r="2092">
          <cell r="B2092" t="str">
            <v>4_15</v>
          </cell>
        </row>
        <row r="2093">
          <cell r="B2093" t="str">
            <v>4_16</v>
          </cell>
        </row>
        <row r="2094">
          <cell r="B2094" t="str">
            <v>4_17</v>
          </cell>
        </row>
        <row r="2095">
          <cell r="B2095" t="str">
            <v>4_18</v>
          </cell>
        </row>
        <row r="2096">
          <cell r="B2096" t="str">
            <v>4_19</v>
          </cell>
        </row>
        <row r="2097">
          <cell r="B2097" t="str">
            <v>4_20</v>
          </cell>
        </row>
        <row r="2098">
          <cell r="B2098" t="str">
            <v>4_21</v>
          </cell>
        </row>
        <row r="2099">
          <cell r="B2099" t="str">
            <v>4_22</v>
          </cell>
        </row>
        <row r="2100">
          <cell r="B2100" t="str">
            <v>4_23</v>
          </cell>
        </row>
        <row r="2101">
          <cell r="B2101" t="str">
            <v>4_24</v>
          </cell>
        </row>
        <row r="2102">
          <cell r="B2102" t="str">
            <v>4_25</v>
          </cell>
        </row>
        <row r="2103">
          <cell r="B2103" t="str">
            <v>4_26</v>
          </cell>
        </row>
        <row r="2104">
          <cell r="B2104" t="str">
            <v>4_27</v>
          </cell>
        </row>
        <row r="2105">
          <cell r="B2105" t="str">
            <v>4_28</v>
          </cell>
        </row>
        <row r="2106">
          <cell r="B2106" t="str">
            <v>4_29</v>
          </cell>
        </row>
        <row r="2107">
          <cell r="B2107" t="str">
            <v>4_30</v>
          </cell>
        </row>
        <row r="2108">
          <cell r="B2108" t="str">
            <v>4_31</v>
          </cell>
        </row>
        <row r="2109">
          <cell r="B2109" t="str">
            <v>4_32</v>
          </cell>
        </row>
        <row r="2110">
          <cell r="B2110" t="str">
            <v>4_33</v>
          </cell>
        </row>
        <row r="2111">
          <cell r="B2111" t="str">
            <v>4_34</v>
          </cell>
        </row>
        <row r="2112">
          <cell r="B2112" t="str">
            <v>4_35</v>
          </cell>
        </row>
        <row r="2113">
          <cell r="B2113" t="str">
            <v>4_36</v>
          </cell>
        </row>
        <row r="2114">
          <cell r="B2114" t="str">
            <v>4_37</v>
          </cell>
        </row>
        <row r="2115">
          <cell r="B2115" t="str">
            <v>4_38</v>
          </cell>
        </row>
        <row r="2116">
          <cell r="B2116" t="str">
            <v>4_39</v>
          </cell>
        </row>
        <row r="2117">
          <cell r="B2117" t="str">
            <v>4_40</v>
          </cell>
        </row>
        <row r="2118">
          <cell r="B2118" t="str">
            <v>4_41</v>
          </cell>
        </row>
        <row r="2119">
          <cell r="B2119" t="str">
            <v>4_42</v>
          </cell>
        </row>
        <row r="2120">
          <cell r="B2120" t="str">
            <v>4_A</v>
          </cell>
        </row>
        <row r="2121">
          <cell r="B2121" t="str">
            <v>4_B</v>
          </cell>
        </row>
        <row r="2122">
          <cell r="B2122" t="str">
            <v>4_C</v>
          </cell>
        </row>
        <row r="2123">
          <cell r="B2123" t="str">
            <v>4_D</v>
          </cell>
        </row>
        <row r="2124">
          <cell r="B2124" t="str">
            <v>4_E</v>
          </cell>
        </row>
        <row r="2125">
          <cell r="B2125" t="str">
            <v>4_F</v>
          </cell>
        </row>
        <row r="2126">
          <cell r="B2126" t="str">
            <v>4_G</v>
          </cell>
        </row>
        <row r="2127">
          <cell r="B2127" t="str">
            <v>4_H</v>
          </cell>
        </row>
        <row r="2128">
          <cell r="B2128" t="str">
            <v>4_I</v>
          </cell>
        </row>
        <row r="2129">
          <cell r="B2129" t="str">
            <v>4_J</v>
          </cell>
        </row>
        <row r="2130">
          <cell r="B2130" t="str">
            <v>4_K</v>
          </cell>
        </row>
        <row r="2131">
          <cell r="B2131" t="str">
            <v>4_L</v>
          </cell>
        </row>
        <row r="2132">
          <cell r="B2132" t="str">
            <v>4_M</v>
          </cell>
        </row>
        <row r="2133">
          <cell r="B2133" t="str">
            <v>4_N</v>
          </cell>
        </row>
        <row r="2134">
          <cell r="B2134" t="str">
            <v>4_O</v>
          </cell>
        </row>
        <row r="2135">
          <cell r="B2135" t="str">
            <v>4_P</v>
          </cell>
        </row>
        <row r="2136">
          <cell r="B2136" t="str">
            <v>4_Q</v>
          </cell>
        </row>
        <row r="2137">
          <cell r="B2137" t="str">
            <v>4_R</v>
          </cell>
        </row>
        <row r="2138">
          <cell r="B2138" t="str">
            <v>40_00</v>
          </cell>
        </row>
        <row r="2139">
          <cell r="B2139" t="str">
            <v>40_01</v>
          </cell>
        </row>
        <row r="2140">
          <cell r="B2140" t="str">
            <v>40_02</v>
          </cell>
        </row>
        <row r="2141">
          <cell r="B2141" t="str">
            <v>40_03</v>
          </cell>
        </row>
        <row r="2142">
          <cell r="B2142" t="str">
            <v>40_04</v>
          </cell>
        </row>
        <row r="2143">
          <cell r="B2143" t="str">
            <v>40_05</v>
          </cell>
        </row>
        <row r="2144">
          <cell r="B2144" t="str">
            <v>40_06</v>
          </cell>
        </row>
        <row r="2145">
          <cell r="B2145" t="str">
            <v>40_07</v>
          </cell>
        </row>
        <row r="2146">
          <cell r="B2146" t="str">
            <v>40_08</v>
          </cell>
        </row>
        <row r="2147">
          <cell r="B2147" t="str">
            <v>40_09</v>
          </cell>
        </row>
        <row r="2148">
          <cell r="B2148" t="str">
            <v>40_10</v>
          </cell>
        </row>
        <row r="2149">
          <cell r="B2149" t="str">
            <v>40_11</v>
          </cell>
        </row>
        <row r="2150">
          <cell r="B2150" t="str">
            <v>40_12</v>
          </cell>
        </row>
        <row r="2151">
          <cell r="B2151" t="str">
            <v>40_13</v>
          </cell>
        </row>
        <row r="2152">
          <cell r="B2152" t="str">
            <v>40_14</v>
          </cell>
        </row>
        <row r="2153">
          <cell r="B2153" t="str">
            <v>40_15</v>
          </cell>
        </row>
        <row r="2154">
          <cell r="B2154" t="str">
            <v>40_16</v>
          </cell>
        </row>
        <row r="2155">
          <cell r="B2155" t="str">
            <v>40_17</v>
          </cell>
        </row>
        <row r="2156">
          <cell r="B2156" t="str">
            <v>40_18</v>
          </cell>
        </row>
        <row r="2157">
          <cell r="B2157" t="str">
            <v>40_19</v>
          </cell>
        </row>
        <row r="2158">
          <cell r="B2158" t="str">
            <v>40_20</v>
          </cell>
        </row>
        <row r="2159">
          <cell r="B2159" t="str">
            <v>40_21</v>
          </cell>
        </row>
        <row r="2160">
          <cell r="B2160" t="str">
            <v>40_22</v>
          </cell>
        </row>
        <row r="2161">
          <cell r="B2161" t="str">
            <v>40_23</v>
          </cell>
        </row>
        <row r="2162">
          <cell r="B2162" t="str">
            <v>40_24</v>
          </cell>
        </row>
        <row r="2163">
          <cell r="B2163" t="str">
            <v>40_25</v>
          </cell>
        </row>
        <row r="2164">
          <cell r="B2164" t="str">
            <v>40_26</v>
          </cell>
        </row>
        <row r="2165">
          <cell r="B2165" t="str">
            <v>40_27</v>
          </cell>
        </row>
        <row r="2166">
          <cell r="B2166" t="str">
            <v>40_28</v>
          </cell>
        </row>
        <row r="2167">
          <cell r="B2167" t="str">
            <v>40_29</v>
          </cell>
        </row>
        <row r="2168">
          <cell r="B2168" t="str">
            <v>40_30</v>
          </cell>
        </row>
        <row r="2169">
          <cell r="B2169" t="str">
            <v>40_31</v>
          </cell>
        </row>
        <row r="2170">
          <cell r="B2170" t="str">
            <v>40_32</v>
          </cell>
        </row>
        <row r="2171">
          <cell r="B2171" t="str">
            <v>40_33</v>
          </cell>
        </row>
        <row r="2172">
          <cell r="B2172" t="str">
            <v>40_34</v>
          </cell>
        </row>
        <row r="2173">
          <cell r="B2173" t="str">
            <v>40_35</v>
          </cell>
        </row>
        <row r="2174">
          <cell r="B2174" t="str">
            <v>40_36</v>
          </cell>
        </row>
        <row r="2175">
          <cell r="B2175" t="str">
            <v>40_37</v>
          </cell>
        </row>
        <row r="2176">
          <cell r="B2176" t="str">
            <v>40_38</v>
          </cell>
        </row>
        <row r="2177">
          <cell r="B2177" t="str">
            <v>40_39</v>
          </cell>
        </row>
        <row r="2178">
          <cell r="B2178" t="str">
            <v>40_40</v>
          </cell>
        </row>
        <row r="2179">
          <cell r="B2179" t="str">
            <v>40_41</v>
          </cell>
        </row>
        <row r="2180">
          <cell r="B2180" t="str">
            <v>40_42</v>
          </cell>
        </row>
        <row r="2181">
          <cell r="B2181" t="str">
            <v>40_A</v>
          </cell>
        </row>
        <row r="2182">
          <cell r="B2182" t="str">
            <v>40_B</v>
          </cell>
        </row>
        <row r="2183">
          <cell r="B2183" t="str">
            <v>40_C</v>
          </cell>
        </row>
        <row r="2184">
          <cell r="B2184" t="str">
            <v>40_D</v>
          </cell>
        </row>
        <row r="2185">
          <cell r="B2185" t="str">
            <v>40_E</v>
          </cell>
        </row>
        <row r="2186">
          <cell r="B2186" t="str">
            <v>40_F</v>
          </cell>
        </row>
        <row r="2187">
          <cell r="B2187" t="str">
            <v>40_G</v>
          </cell>
        </row>
        <row r="2188">
          <cell r="B2188" t="str">
            <v>40_H</v>
          </cell>
        </row>
        <row r="2189">
          <cell r="B2189" t="str">
            <v>40_I</v>
          </cell>
        </row>
        <row r="2190">
          <cell r="B2190" t="str">
            <v>40_J</v>
          </cell>
        </row>
        <row r="2191">
          <cell r="B2191" t="str">
            <v>40_K</v>
          </cell>
        </row>
        <row r="2192">
          <cell r="B2192" t="str">
            <v>40_L</v>
          </cell>
        </row>
        <row r="2193">
          <cell r="B2193" t="str">
            <v>40_M</v>
          </cell>
        </row>
        <row r="2194">
          <cell r="B2194" t="str">
            <v>40_N</v>
          </cell>
        </row>
        <row r="2195">
          <cell r="B2195" t="str">
            <v>40_O</v>
          </cell>
        </row>
        <row r="2196">
          <cell r="B2196" t="str">
            <v>40_P</v>
          </cell>
        </row>
        <row r="2197">
          <cell r="B2197" t="str">
            <v>40_Q</v>
          </cell>
        </row>
        <row r="2198">
          <cell r="B2198" t="str">
            <v>40_R</v>
          </cell>
        </row>
        <row r="2199">
          <cell r="B2199" t="str">
            <v>41_00</v>
          </cell>
        </row>
        <row r="2200">
          <cell r="B2200" t="str">
            <v>41_01</v>
          </cell>
        </row>
        <row r="2201">
          <cell r="B2201" t="str">
            <v>41_02</v>
          </cell>
        </row>
        <row r="2202">
          <cell r="B2202" t="str">
            <v>41_03</v>
          </cell>
        </row>
        <row r="2203">
          <cell r="B2203" t="str">
            <v>41_04</v>
          </cell>
        </row>
        <row r="2204">
          <cell r="B2204" t="str">
            <v>41_05</v>
          </cell>
        </row>
        <row r="2205">
          <cell r="B2205" t="str">
            <v>41_06</v>
          </cell>
        </row>
        <row r="2206">
          <cell r="B2206" t="str">
            <v>41_07</v>
          </cell>
        </row>
        <row r="2207">
          <cell r="B2207" t="str">
            <v>41_08</v>
          </cell>
        </row>
        <row r="2208">
          <cell r="B2208" t="str">
            <v>41_09</v>
          </cell>
        </row>
        <row r="2209">
          <cell r="B2209" t="str">
            <v>41_10</v>
          </cell>
        </row>
        <row r="2210">
          <cell r="B2210" t="str">
            <v>41_11</v>
          </cell>
        </row>
        <row r="2211">
          <cell r="B2211" t="str">
            <v>41_12</v>
          </cell>
        </row>
        <row r="2212">
          <cell r="B2212" t="str">
            <v>41_13</v>
          </cell>
        </row>
        <row r="2213">
          <cell r="B2213" t="str">
            <v>41_14</v>
          </cell>
        </row>
        <row r="2214">
          <cell r="B2214" t="str">
            <v>41_15</v>
          </cell>
        </row>
        <row r="2215">
          <cell r="B2215" t="str">
            <v>41_16</v>
          </cell>
        </row>
        <row r="2216">
          <cell r="B2216" t="str">
            <v>41_17</v>
          </cell>
        </row>
        <row r="2217">
          <cell r="B2217" t="str">
            <v>41_18</v>
          </cell>
        </row>
        <row r="2218">
          <cell r="B2218" t="str">
            <v>41_19</v>
          </cell>
        </row>
        <row r="2219">
          <cell r="B2219" t="str">
            <v>41_20</v>
          </cell>
        </row>
        <row r="2220">
          <cell r="B2220" t="str">
            <v>41_21</v>
          </cell>
        </row>
        <row r="2221">
          <cell r="B2221" t="str">
            <v>41_22</v>
          </cell>
        </row>
        <row r="2222">
          <cell r="B2222" t="str">
            <v>41_23</v>
          </cell>
        </row>
        <row r="2223">
          <cell r="B2223" t="str">
            <v>41_24</v>
          </cell>
        </row>
        <row r="2224">
          <cell r="B2224" t="str">
            <v>41_25</v>
          </cell>
        </row>
        <row r="2225">
          <cell r="B2225" t="str">
            <v>41_26</v>
          </cell>
        </row>
        <row r="2226">
          <cell r="B2226" t="str">
            <v>41_27</v>
          </cell>
        </row>
        <row r="2227">
          <cell r="B2227" t="str">
            <v>41_28</v>
          </cell>
        </row>
        <row r="2228">
          <cell r="B2228" t="str">
            <v>41_29</v>
          </cell>
        </row>
        <row r="2229">
          <cell r="B2229" t="str">
            <v>41_30</v>
          </cell>
        </row>
        <row r="2230">
          <cell r="B2230" t="str">
            <v>41_31</v>
          </cell>
        </row>
        <row r="2231">
          <cell r="B2231" t="str">
            <v>41_32</v>
          </cell>
        </row>
        <row r="2232">
          <cell r="B2232" t="str">
            <v>41_33</v>
          </cell>
        </row>
        <row r="2233">
          <cell r="B2233" t="str">
            <v>41_34</v>
          </cell>
        </row>
        <row r="2234">
          <cell r="B2234" t="str">
            <v>41_35</v>
          </cell>
        </row>
        <row r="2235">
          <cell r="B2235" t="str">
            <v>41_36</v>
          </cell>
        </row>
        <row r="2236">
          <cell r="B2236" t="str">
            <v>41_37</v>
          </cell>
        </row>
        <row r="2237">
          <cell r="B2237" t="str">
            <v>41_38</v>
          </cell>
        </row>
        <row r="2238">
          <cell r="B2238" t="str">
            <v>41_39</v>
          </cell>
        </row>
        <row r="2239">
          <cell r="B2239" t="str">
            <v>41_40</v>
          </cell>
        </row>
        <row r="2240">
          <cell r="B2240" t="str">
            <v>41_41</v>
          </cell>
        </row>
        <row r="2241">
          <cell r="B2241" t="str">
            <v>41_42</v>
          </cell>
        </row>
        <row r="2242">
          <cell r="B2242" t="str">
            <v>41_A</v>
          </cell>
        </row>
        <row r="2243">
          <cell r="B2243" t="str">
            <v>41_B</v>
          </cell>
        </row>
        <row r="2244">
          <cell r="B2244" t="str">
            <v>41_C</v>
          </cell>
        </row>
        <row r="2245">
          <cell r="B2245" t="str">
            <v>41_D</v>
          </cell>
        </row>
        <row r="2246">
          <cell r="B2246" t="str">
            <v>41_E</v>
          </cell>
        </row>
        <row r="2247">
          <cell r="B2247" t="str">
            <v>41_F</v>
          </cell>
        </row>
        <row r="2248">
          <cell r="B2248" t="str">
            <v>41_G</v>
          </cell>
        </row>
        <row r="2249">
          <cell r="B2249" t="str">
            <v>41_H</v>
          </cell>
        </row>
        <row r="2250">
          <cell r="B2250" t="str">
            <v>41_I</v>
          </cell>
        </row>
        <row r="2251">
          <cell r="B2251" t="str">
            <v>41_J</v>
          </cell>
        </row>
        <row r="2252">
          <cell r="B2252" t="str">
            <v>41_K</v>
          </cell>
        </row>
        <row r="2253">
          <cell r="B2253" t="str">
            <v>41_L</v>
          </cell>
        </row>
        <row r="2254">
          <cell r="B2254" t="str">
            <v>41_M</v>
          </cell>
        </row>
        <row r="2255">
          <cell r="B2255" t="str">
            <v>41_N</v>
          </cell>
        </row>
        <row r="2256">
          <cell r="B2256" t="str">
            <v>41_O</v>
          </cell>
        </row>
        <row r="2257">
          <cell r="B2257" t="str">
            <v>41_P</v>
          </cell>
        </row>
        <row r="2258">
          <cell r="B2258" t="str">
            <v>41_Q</v>
          </cell>
        </row>
        <row r="2259">
          <cell r="B2259" t="str">
            <v>41_R</v>
          </cell>
        </row>
        <row r="2260">
          <cell r="B2260" t="str">
            <v>42_00</v>
          </cell>
        </row>
        <row r="2261">
          <cell r="B2261" t="str">
            <v>42_01</v>
          </cell>
        </row>
        <row r="2262">
          <cell r="B2262" t="str">
            <v>42_02</v>
          </cell>
        </row>
        <row r="2263">
          <cell r="B2263" t="str">
            <v>42_03</v>
          </cell>
        </row>
        <row r="2264">
          <cell r="B2264" t="str">
            <v>42_04</v>
          </cell>
        </row>
        <row r="2265">
          <cell r="B2265" t="str">
            <v>42_05</v>
          </cell>
        </row>
        <row r="2266">
          <cell r="B2266" t="str">
            <v>42_06</v>
          </cell>
        </row>
        <row r="2267">
          <cell r="B2267" t="str">
            <v>42_07</v>
          </cell>
        </row>
        <row r="2268">
          <cell r="B2268" t="str">
            <v>42_08</v>
          </cell>
        </row>
        <row r="2269">
          <cell r="B2269" t="str">
            <v>42_09</v>
          </cell>
        </row>
        <row r="2270">
          <cell r="B2270" t="str">
            <v>42_10</v>
          </cell>
        </row>
        <row r="2271">
          <cell r="B2271" t="str">
            <v>42_11</v>
          </cell>
        </row>
        <row r="2272">
          <cell r="B2272" t="str">
            <v>42_12</v>
          </cell>
        </row>
        <row r="2273">
          <cell r="B2273" t="str">
            <v>42_13</v>
          </cell>
        </row>
        <row r="2274">
          <cell r="B2274" t="str">
            <v>42_14</v>
          </cell>
        </row>
        <row r="2275">
          <cell r="B2275" t="str">
            <v>42_15</v>
          </cell>
        </row>
        <row r="2276">
          <cell r="B2276" t="str">
            <v>42_16</v>
          </cell>
        </row>
        <row r="2277">
          <cell r="B2277" t="str">
            <v>42_17</v>
          </cell>
        </row>
        <row r="2278">
          <cell r="B2278" t="str">
            <v>42_18</v>
          </cell>
        </row>
        <row r="2279">
          <cell r="B2279" t="str">
            <v>42_19</v>
          </cell>
        </row>
        <row r="2280">
          <cell r="B2280" t="str">
            <v>42_20</v>
          </cell>
        </row>
        <row r="2281">
          <cell r="B2281" t="str">
            <v>42_21</v>
          </cell>
        </row>
        <row r="2282">
          <cell r="B2282" t="str">
            <v>42_22</v>
          </cell>
        </row>
        <row r="2283">
          <cell r="B2283" t="str">
            <v>42_23</v>
          </cell>
        </row>
        <row r="2284">
          <cell r="B2284" t="str">
            <v>42_24</v>
          </cell>
        </row>
        <row r="2285">
          <cell r="B2285" t="str">
            <v>42_25</v>
          </cell>
        </row>
        <row r="2286">
          <cell r="B2286" t="str">
            <v>42_26</v>
          </cell>
        </row>
        <row r="2287">
          <cell r="B2287" t="str">
            <v>42_27</v>
          </cell>
        </row>
        <row r="2288">
          <cell r="B2288" t="str">
            <v>42_28</v>
          </cell>
        </row>
        <row r="2289">
          <cell r="B2289" t="str">
            <v>42_29</v>
          </cell>
        </row>
        <row r="2290">
          <cell r="B2290" t="str">
            <v>42_30</v>
          </cell>
        </row>
        <row r="2291">
          <cell r="B2291" t="str">
            <v>42_31</v>
          </cell>
        </row>
        <row r="2292">
          <cell r="B2292" t="str">
            <v>42_32</v>
          </cell>
        </row>
        <row r="2293">
          <cell r="B2293" t="str">
            <v>42_33</v>
          </cell>
        </row>
        <row r="2294">
          <cell r="B2294" t="str">
            <v>42_34</v>
          </cell>
        </row>
        <row r="2295">
          <cell r="B2295" t="str">
            <v>42_35</v>
          </cell>
        </row>
        <row r="2296">
          <cell r="B2296" t="str">
            <v>42_36</v>
          </cell>
        </row>
        <row r="2297">
          <cell r="B2297" t="str">
            <v>42_37</v>
          </cell>
        </row>
        <row r="2298">
          <cell r="B2298" t="str">
            <v>42_38</v>
          </cell>
        </row>
        <row r="2299">
          <cell r="B2299" t="str">
            <v>42_39</v>
          </cell>
        </row>
        <row r="2300">
          <cell r="B2300" t="str">
            <v>42_40</v>
          </cell>
        </row>
        <row r="2301">
          <cell r="B2301" t="str">
            <v>42_41</v>
          </cell>
        </row>
        <row r="2302">
          <cell r="B2302" t="str">
            <v>42_42</v>
          </cell>
        </row>
        <row r="2303">
          <cell r="B2303" t="str">
            <v>42_A</v>
          </cell>
        </row>
        <row r="2304">
          <cell r="B2304" t="str">
            <v>42_B</v>
          </cell>
        </row>
        <row r="2305">
          <cell r="B2305" t="str">
            <v>42_C</v>
          </cell>
        </row>
        <row r="2306">
          <cell r="B2306" t="str">
            <v>42_D</v>
          </cell>
        </row>
        <row r="2307">
          <cell r="B2307" t="str">
            <v>42_E</v>
          </cell>
        </row>
        <row r="2308">
          <cell r="B2308" t="str">
            <v>42_F</v>
          </cell>
        </row>
        <row r="2309">
          <cell r="B2309" t="str">
            <v>42_G</v>
          </cell>
        </row>
        <row r="2310">
          <cell r="B2310" t="str">
            <v>42_H</v>
          </cell>
        </row>
        <row r="2311">
          <cell r="B2311" t="str">
            <v>42_I</v>
          </cell>
        </row>
        <row r="2312">
          <cell r="B2312" t="str">
            <v>42_J</v>
          </cell>
        </row>
        <row r="2313">
          <cell r="B2313" t="str">
            <v>42_K</v>
          </cell>
        </row>
        <row r="2314">
          <cell r="B2314" t="str">
            <v>42_L</v>
          </cell>
        </row>
        <row r="2315">
          <cell r="B2315" t="str">
            <v>42_M</v>
          </cell>
        </row>
        <row r="2316">
          <cell r="B2316" t="str">
            <v>42_N</v>
          </cell>
        </row>
        <row r="2317">
          <cell r="B2317" t="str">
            <v>42_O</v>
          </cell>
        </row>
        <row r="2318">
          <cell r="B2318" t="str">
            <v>42_P</v>
          </cell>
        </row>
        <row r="2319">
          <cell r="B2319" t="str">
            <v>42_Q</v>
          </cell>
        </row>
        <row r="2320">
          <cell r="B2320" t="str">
            <v>42_R</v>
          </cell>
        </row>
        <row r="2321">
          <cell r="B2321" t="str">
            <v>43_00</v>
          </cell>
        </row>
        <row r="2322">
          <cell r="B2322" t="str">
            <v>43_01</v>
          </cell>
        </row>
        <row r="2323">
          <cell r="B2323" t="str">
            <v>43_02</v>
          </cell>
        </row>
        <row r="2324">
          <cell r="B2324" t="str">
            <v>43_03</v>
          </cell>
        </row>
        <row r="2325">
          <cell r="B2325" t="str">
            <v>43_04</v>
          </cell>
        </row>
        <row r="2326">
          <cell r="B2326" t="str">
            <v>43_05</v>
          </cell>
        </row>
        <row r="2327">
          <cell r="B2327" t="str">
            <v>43_06</v>
          </cell>
        </row>
        <row r="2328">
          <cell r="B2328" t="str">
            <v>43_07</v>
          </cell>
        </row>
        <row r="2329">
          <cell r="B2329" t="str">
            <v>43_08</v>
          </cell>
        </row>
        <row r="2330">
          <cell r="B2330" t="str">
            <v>43_09</v>
          </cell>
        </row>
        <row r="2331">
          <cell r="B2331" t="str">
            <v>43_10</v>
          </cell>
        </row>
        <row r="2332">
          <cell r="B2332" t="str">
            <v>43_11</v>
          </cell>
        </row>
        <row r="2333">
          <cell r="B2333" t="str">
            <v>43_12</v>
          </cell>
        </row>
        <row r="2334">
          <cell r="B2334" t="str">
            <v>43_13</v>
          </cell>
        </row>
        <row r="2335">
          <cell r="B2335" t="str">
            <v>43_14</v>
          </cell>
        </row>
        <row r="2336">
          <cell r="B2336" t="str">
            <v>43_15</v>
          </cell>
        </row>
        <row r="2337">
          <cell r="B2337" t="str">
            <v>43_16</v>
          </cell>
        </row>
        <row r="2338">
          <cell r="B2338" t="str">
            <v>43_17</v>
          </cell>
        </row>
        <row r="2339">
          <cell r="B2339" t="str">
            <v>43_18</v>
          </cell>
        </row>
        <row r="2340">
          <cell r="B2340" t="str">
            <v>43_19</v>
          </cell>
        </row>
        <row r="2341">
          <cell r="B2341" t="str">
            <v>43_20</v>
          </cell>
        </row>
        <row r="2342">
          <cell r="B2342" t="str">
            <v>43_21</v>
          </cell>
        </row>
        <row r="2343">
          <cell r="B2343" t="str">
            <v>43_22</v>
          </cell>
        </row>
        <row r="2344">
          <cell r="B2344" t="str">
            <v>43_23</v>
          </cell>
        </row>
        <row r="2345">
          <cell r="B2345" t="str">
            <v>43_24</v>
          </cell>
        </row>
        <row r="2346">
          <cell r="B2346" t="str">
            <v>43_25</v>
          </cell>
        </row>
        <row r="2347">
          <cell r="B2347" t="str">
            <v>43_26</v>
          </cell>
        </row>
        <row r="2348">
          <cell r="B2348" t="str">
            <v>43_27</v>
          </cell>
        </row>
        <row r="2349">
          <cell r="B2349" t="str">
            <v>43_28</v>
          </cell>
        </row>
        <row r="2350">
          <cell r="B2350" t="str">
            <v>43_29</v>
          </cell>
        </row>
        <row r="2351">
          <cell r="B2351" t="str">
            <v>43_30</v>
          </cell>
        </row>
        <row r="2352">
          <cell r="B2352" t="str">
            <v>43_31</v>
          </cell>
        </row>
        <row r="2353">
          <cell r="B2353" t="str">
            <v>43_32</v>
          </cell>
        </row>
        <row r="2354">
          <cell r="B2354" t="str">
            <v>43_33</v>
          </cell>
        </row>
        <row r="2355">
          <cell r="B2355" t="str">
            <v>43_34</v>
          </cell>
        </row>
        <row r="2356">
          <cell r="B2356" t="str">
            <v>43_35</v>
          </cell>
        </row>
        <row r="2357">
          <cell r="B2357" t="str">
            <v>43_36</v>
          </cell>
        </row>
        <row r="2358">
          <cell r="B2358" t="str">
            <v>43_37</v>
          </cell>
        </row>
        <row r="2359">
          <cell r="B2359" t="str">
            <v>43_38</v>
          </cell>
        </row>
        <row r="2360">
          <cell r="B2360" t="str">
            <v>43_39</v>
          </cell>
        </row>
        <row r="2361">
          <cell r="B2361" t="str">
            <v>43_40</v>
          </cell>
        </row>
        <row r="2362">
          <cell r="B2362" t="str">
            <v>43_41</v>
          </cell>
        </row>
        <row r="2363">
          <cell r="B2363" t="str">
            <v>43_42</v>
          </cell>
        </row>
        <row r="2364">
          <cell r="B2364" t="str">
            <v>43_A</v>
          </cell>
        </row>
        <row r="2365">
          <cell r="B2365" t="str">
            <v>43_B</v>
          </cell>
        </row>
        <row r="2366">
          <cell r="B2366" t="str">
            <v>43_C</v>
          </cell>
        </row>
        <row r="2367">
          <cell r="B2367" t="str">
            <v>43_D</v>
          </cell>
        </row>
        <row r="2368">
          <cell r="B2368" t="str">
            <v>43_E</v>
          </cell>
        </row>
        <row r="2369">
          <cell r="B2369" t="str">
            <v>43_F</v>
          </cell>
        </row>
        <row r="2370">
          <cell r="B2370" t="str">
            <v>43_G</v>
          </cell>
        </row>
        <row r="2371">
          <cell r="B2371" t="str">
            <v>43_H</v>
          </cell>
        </row>
        <row r="2372">
          <cell r="B2372" t="str">
            <v>43_I</v>
          </cell>
        </row>
        <row r="2373">
          <cell r="B2373" t="str">
            <v>43_J</v>
          </cell>
        </row>
        <row r="2374">
          <cell r="B2374" t="str">
            <v>43_K</v>
          </cell>
        </row>
        <row r="2375">
          <cell r="B2375" t="str">
            <v>43_L</v>
          </cell>
        </row>
        <row r="2376">
          <cell r="B2376" t="str">
            <v>43_M</v>
          </cell>
        </row>
        <row r="2377">
          <cell r="B2377" t="str">
            <v>43_N</v>
          </cell>
        </row>
        <row r="2378">
          <cell r="B2378" t="str">
            <v>43_O</v>
          </cell>
        </row>
        <row r="2379">
          <cell r="B2379" t="str">
            <v>43_P</v>
          </cell>
        </row>
        <row r="2380">
          <cell r="B2380" t="str">
            <v>43_Q</v>
          </cell>
        </row>
        <row r="2381">
          <cell r="B2381" t="str">
            <v>43_R</v>
          </cell>
        </row>
        <row r="2382">
          <cell r="B2382" t="str">
            <v>44_00</v>
          </cell>
        </row>
        <row r="2383">
          <cell r="B2383" t="str">
            <v>44_01</v>
          </cell>
        </row>
        <row r="2384">
          <cell r="B2384" t="str">
            <v>44_02</v>
          </cell>
        </row>
        <row r="2385">
          <cell r="B2385" t="str">
            <v>44_03</v>
          </cell>
        </row>
        <row r="2386">
          <cell r="B2386" t="str">
            <v>44_04</v>
          </cell>
        </row>
        <row r="2387">
          <cell r="B2387" t="str">
            <v>44_05</v>
          </cell>
        </row>
        <row r="2388">
          <cell r="B2388" t="str">
            <v>44_06</v>
          </cell>
        </row>
        <row r="2389">
          <cell r="B2389" t="str">
            <v>44_07</v>
          </cell>
        </row>
        <row r="2390">
          <cell r="B2390" t="str">
            <v>44_08</v>
          </cell>
        </row>
        <row r="2391">
          <cell r="B2391" t="str">
            <v>44_09</v>
          </cell>
        </row>
        <row r="2392">
          <cell r="B2392" t="str">
            <v>44_10</v>
          </cell>
        </row>
        <row r="2393">
          <cell r="B2393" t="str">
            <v>44_11</v>
          </cell>
        </row>
        <row r="2394">
          <cell r="B2394" t="str">
            <v>44_12</v>
          </cell>
        </row>
        <row r="2395">
          <cell r="B2395" t="str">
            <v>44_13</v>
          </cell>
        </row>
        <row r="2396">
          <cell r="B2396" t="str">
            <v>44_14</v>
          </cell>
        </row>
        <row r="2397">
          <cell r="B2397" t="str">
            <v>44_15</v>
          </cell>
        </row>
        <row r="2398">
          <cell r="B2398" t="str">
            <v>44_16</v>
          </cell>
        </row>
        <row r="2399">
          <cell r="B2399" t="str">
            <v>44_17</v>
          </cell>
        </row>
        <row r="2400">
          <cell r="B2400" t="str">
            <v>44_18</v>
          </cell>
        </row>
        <row r="2401">
          <cell r="B2401" t="str">
            <v>44_19</v>
          </cell>
        </row>
        <row r="2402">
          <cell r="B2402" t="str">
            <v>44_20</v>
          </cell>
        </row>
        <row r="2403">
          <cell r="B2403" t="str">
            <v>44_21</v>
          </cell>
        </row>
        <row r="2404">
          <cell r="B2404" t="str">
            <v>44_22</v>
          </cell>
        </row>
        <row r="2405">
          <cell r="B2405" t="str">
            <v>44_23</v>
          </cell>
        </row>
        <row r="2406">
          <cell r="B2406" t="str">
            <v>44_24</v>
          </cell>
        </row>
        <row r="2407">
          <cell r="B2407" t="str">
            <v>44_25</v>
          </cell>
        </row>
        <row r="2408">
          <cell r="B2408" t="str">
            <v>44_26</v>
          </cell>
        </row>
        <row r="2409">
          <cell r="B2409" t="str">
            <v>44_27</v>
          </cell>
        </row>
        <row r="2410">
          <cell r="B2410" t="str">
            <v>44_28</v>
          </cell>
        </row>
        <row r="2411">
          <cell r="B2411" t="str">
            <v>44_29</v>
          </cell>
        </row>
        <row r="2412">
          <cell r="B2412" t="str">
            <v>44_30</v>
          </cell>
        </row>
        <row r="2413">
          <cell r="B2413" t="str">
            <v>44_31</v>
          </cell>
        </row>
        <row r="2414">
          <cell r="B2414" t="str">
            <v>44_32</v>
          </cell>
        </row>
        <row r="2415">
          <cell r="B2415" t="str">
            <v>44_33</v>
          </cell>
        </row>
        <row r="2416">
          <cell r="B2416" t="str">
            <v>44_34</v>
          </cell>
        </row>
        <row r="2417">
          <cell r="B2417" t="str">
            <v>44_35</v>
          </cell>
        </row>
        <row r="2418">
          <cell r="B2418" t="str">
            <v>44_36</v>
          </cell>
        </row>
        <row r="2419">
          <cell r="B2419" t="str">
            <v>44_37</v>
          </cell>
        </row>
        <row r="2420">
          <cell r="B2420" t="str">
            <v>44_38</v>
          </cell>
        </row>
        <row r="2421">
          <cell r="B2421" t="str">
            <v>44_39</v>
          </cell>
        </row>
        <row r="2422">
          <cell r="B2422" t="str">
            <v>44_40</v>
          </cell>
        </row>
        <row r="2423">
          <cell r="B2423" t="str">
            <v>44_41</v>
          </cell>
        </row>
        <row r="2424">
          <cell r="B2424" t="str">
            <v>44_42</v>
          </cell>
        </row>
        <row r="2425">
          <cell r="B2425" t="str">
            <v>44_A</v>
          </cell>
        </row>
        <row r="2426">
          <cell r="B2426" t="str">
            <v>44_B</v>
          </cell>
        </row>
        <row r="2427">
          <cell r="B2427" t="str">
            <v>44_C</v>
          </cell>
        </row>
        <row r="2428">
          <cell r="B2428" t="str">
            <v>44_D</v>
          </cell>
        </row>
        <row r="2429">
          <cell r="B2429" t="str">
            <v>44_E</v>
          </cell>
        </row>
        <row r="2430">
          <cell r="B2430" t="str">
            <v>44_F</v>
          </cell>
        </row>
        <row r="2431">
          <cell r="B2431" t="str">
            <v>44_G</v>
          </cell>
        </row>
        <row r="2432">
          <cell r="B2432" t="str">
            <v>44_H</v>
          </cell>
        </row>
        <row r="2433">
          <cell r="B2433" t="str">
            <v>44_I</v>
          </cell>
        </row>
        <row r="2434">
          <cell r="B2434" t="str">
            <v>44_J</v>
          </cell>
        </row>
        <row r="2435">
          <cell r="B2435" t="str">
            <v>44_K</v>
          </cell>
        </row>
        <row r="2436">
          <cell r="B2436" t="str">
            <v>44_L</v>
          </cell>
        </row>
        <row r="2437">
          <cell r="B2437" t="str">
            <v>44_M</v>
          </cell>
        </row>
        <row r="2438">
          <cell r="B2438" t="str">
            <v>44_N</v>
          </cell>
        </row>
        <row r="2439">
          <cell r="B2439" t="str">
            <v>44_O</v>
          </cell>
        </row>
        <row r="2440">
          <cell r="B2440" t="str">
            <v>44_P</v>
          </cell>
        </row>
        <row r="2441">
          <cell r="B2441" t="str">
            <v>44_Q</v>
          </cell>
        </row>
        <row r="2442">
          <cell r="B2442" t="str">
            <v>44_R</v>
          </cell>
        </row>
        <row r="2443">
          <cell r="B2443" t="str">
            <v>45_00</v>
          </cell>
        </row>
        <row r="2444">
          <cell r="B2444" t="str">
            <v>45_01</v>
          </cell>
        </row>
        <row r="2445">
          <cell r="B2445" t="str">
            <v>45_02</v>
          </cell>
        </row>
        <row r="2446">
          <cell r="B2446" t="str">
            <v>45_03</v>
          </cell>
        </row>
        <row r="2447">
          <cell r="B2447" t="str">
            <v>45_04</v>
          </cell>
        </row>
        <row r="2448">
          <cell r="B2448" t="str">
            <v>45_05</v>
          </cell>
        </row>
        <row r="2449">
          <cell r="B2449" t="str">
            <v>45_06</v>
          </cell>
        </row>
        <row r="2450">
          <cell r="B2450" t="str">
            <v>45_07</v>
          </cell>
        </row>
        <row r="2451">
          <cell r="B2451" t="str">
            <v>45_08</v>
          </cell>
        </row>
        <row r="2452">
          <cell r="B2452" t="str">
            <v>45_09</v>
          </cell>
        </row>
        <row r="2453">
          <cell r="B2453" t="str">
            <v>45_10</v>
          </cell>
        </row>
        <row r="2454">
          <cell r="B2454" t="str">
            <v>45_11</v>
          </cell>
        </row>
        <row r="2455">
          <cell r="B2455" t="str">
            <v>45_12</v>
          </cell>
        </row>
        <row r="2456">
          <cell r="B2456" t="str">
            <v>45_13</v>
          </cell>
        </row>
        <row r="2457">
          <cell r="B2457" t="str">
            <v>45_14</v>
          </cell>
        </row>
        <row r="2458">
          <cell r="B2458" t="str">
            <v>45_15</v>
          </cell>
        </row>
        <row r="2459">
          <cell r="B2459" t="str">
            <v>45_16</v>
          </cell>
        </row>
        <row r="2460">
          <cell r="B2460" t="str">
            <v>45_17</v>
          </cell>
        </row>
        <row r="2461">
          <cell r="B2461" t="str">
            <v>45_18</v>
          </cell>
        </row>
        <row r="2462">
          <cell r="B2462" t="str">
            <v>45_19</v>
          </cell>
        </row>
        <row r="2463">
          <cell r="B2463" t="str">
            <v>45_20</v>
          </cell>
        </row>
        <row r="2464">
          <cell r="B2464" t="str">
            <v>45_21</v>
          </cell>
        </row>
        <row r="2465">
          <cell r="B2465" t="str">
            <v>45_22</v>
          </cell>
        </row>
        <row r="2466">
          <cell r="B2466" t="str">
            <v>45_23</v>
          </cell>
        </row>
        <row r="2467">
          <cell r="B2467" t="str">
            <v>45_24</v>
          </cell>
        </row>
        <row r="2468">
          <cell r="B2468" t="str">
            <v>45_25</v>
          </cell>
        </row>
        <row r="2469">
          <cell r="B2469" t="str">
            <v>45_26</v>
          </cell>
        </row>
        <row r="2470">
          <cell r="B2470" t="str">
            <v>45_27</v>
          </cell>
        </row>
        <row r="2471">
          <cell r="B2471" t="str">
            <v>45_28</v>
          </cell>
        </row>
        <row r="2472">
          <cell r="B2472" t="str">
            <v>45_29</v>
          </cell>
        </row>
        <row r="2473">
          <cell r="B2473" t="str">
            <v>45_30</v>
          </cell>
        </row>
        <row r="2474">
          <cell r="B2474" t="str">
            <v>45_31</v>
          </cell>
        </row>
        <row r="2475">
          <cell r="B2475" t="str">
            <v>45_32</v>
          </cell>
        </row>
        <row r="2476">
          <cell r="B2476" t="str">
            <v>45_33</v>
          </cell>
        </row>
        <row r="2477">
          <cell r="B2477" t="str">
            <v>45_34</v>
          </cell>
        </row>
        <row r="2478">
          <cell r="B2478" t="str">
            <v>45_35</v>
          </cell>
        </row>
        <row r="2479">
          <cell r="B2479" t="str">
            <v>45_36</v>
          </cell>
        </row>
        <row r="2480">
          <cell r="B2480" t="str">
            <v>45_37</v>
          </cell>
        </row>
        <row r="2481">
          <cell r="B2481" t="str">
            <v>45_38</v>
          </cell>
        </row>
        <row r="2482">
          <cell r="B2482" t="str">
            <v>45_39</v>
          </cell>
        </row>
        <row r="2483">
          <cell r="B2483" t="str">
            <v>45_40</v>
          </cell>
        </row>
        <row r="2484">
          <cell r="B2484" t="str">
            <v>45_41</v>
          </cell>
        </row>
        <row r="2485">
          <cell r="B2485" t="str">
            <v>45_42</v>
          </cell>
        </row>
        <row r="2486">
          <cell r="B2486" t="str">
            <v>45_A</v>
          </cell>
        </row>
        <row r="2487">
          <cell r="B2487" t="str">
            <v>45_B</v>
          </cell>
        </row>
        <row r="2488">
          <cell r="B2488" t="str">
            <v>45_C</v>
          </cell>
        </row>
        <row r="2489">
          <cell r="B2489" t="str">
            <v>45_D</v>
          </cell>
        </row>
        <row r="2490">
          <cell r="B2490" t="str">
            <v>45_E</v>
          </cell>
        </row>
        <row r="2491">
          <cell r="B2491" t="str">
            <v>45_F</v>
          </cell>
        </row>
        <row r="2492">
          <cell r="B2492" t="str">
            <v>45_G</v>
          </cell>
        </row>
        <row r="2493">
          <cell r="B2493" t="str">
            <v>45_H</v>
          </cell>
        </row>
        <row r="2494">
          <cell r="B2494" t="str">
            <v>45_I</v>
          </cell>
        </row>
        <row r="2495">
          <cell r="B2495" t="str">
            <v>45_J</v>
          </cell>
        </row>
        <row r="2496">
          <cell r="B2496" t="str">
            <v>45_K</v>
          </cell>
        </row>
        <row r="2497">
          <cell r="B2497" t="str">
            <v>45_L</v>
          </cell>
        </row>
        <row r="2498">
          <cell r="B2498" t="str">
            <v>45_M</v>
          </cell>
        </row>
        <row r="2499">
          <cell r="B2499" t="str">
            <v>45_N</v>
          </cell>
        </row>
        <row r="2500">
          <cell r="B2500" t="str">
            <v>45_O</v>
          </cell>
        </row>
        <row r="2501">
          <cell r="B2501" t="str">
            <v>45_P</v>
          </cell>
        </row>
        <row r="2502">
          <cell r="B2502" t="str">
            <v>45_Q</v>
          </cell>
        </row>
        <row r="2503">
          <cell r="B2503" t="str">
            <v>45_R</v>
          </cell>
        </row>
        <row r="2504">
          <cell r="B2504" t="str">
            <v>46_00</v>
          </cell>
        </row>
        <row r="2505">
          <cell r="B2505" t="str">
            <v>46_01</v>
          </cell>
        </row>
        <row r="2506">
          <cell r="B2506" t="str">
            <v>46_02</v>
          </cell>
        </row>
        <row r="2507">
          <cell r="B2507" t="str">
            <v>46_03</v>
          </cell>
        </row>
        <row r="2508">
          <cell r="B2508" t="str">
            <v>46_04</v>
          </cell>
        </row>
        <row r="2509">
          <cell r="B2509" t="str">
            <v>46_05</v>
          </cell>
        </row>
        <row r="2510">
          <cell r="B2510" t="str">
            <v>46_06</v>
          </cell>
        </row>
        <row r="2511">
          <cell r="B2511" t="str">
            <v>46_07</v>
          </cell>
        </row>
        <row r="2512">
          <cell r="B2512" t="str">
            <v>46_08</v>
          </cell>
        </row>
        <row r="2513">
          <cell r="B2513" t="str">
            <v>46_09</v>
          </cell>
        </row>
        <row r="2514">
          <cell r="B2514" t="str">
            <v>46_10</v>
          </cell>
        </row>
        <row r="2515">
          <cell r="B2515" t="str">
            <v>46_11</v>
          </cell>
        </row>
        <row r="2516">
          <cell r="B2516" t="str">
            <v>46_12</v>
          </cell>
        </row>
        <row r="2517">
          <cell r="B2517" t="str">
            <v>46_13</v>
          </cell>
        </row>
        <row r="2518">
          <cell r="B2518" t="str">
            <v>46_14</v>
          </cell>
        </row>
        <row r="2519">
          <cell r="B2519" t="str">
            <v>46_15</v>
          </cell>
        </row>
        <row r="2520">
          <cell r="B2520" t="str">
            <v>46_16</v>
          </cell>
        </row>
        <row r="2521">
          <cell r="B2521" t="str">
            <v>46_17</v>
          </cell>
        </row>
        <row r="2522">
          <cell r="B2522" t="str">
            <v>46_18</v>
          </cell>
        </row>
        <row r="2523">
          <cell r="B2523" t="str">
            <v>46_19</v>
          </cell>
        </row>
        <row r="2524">
          <cell r="B2524" t="str">
            <v>46_20</v>
          </cell>
        </row>
        <row r="2525">
          <cell r="B2525" t="str">
            <v>46_21</v>
          </cell>
        </row>
        <row r="2526">
          <cell r="B2526" t="str">
            <v>46_22</v>
          </cell>
        </row>
        <row r="2527">
          <cell r="B2527" t="str">
            <v>46_23</v>
          </cell>
        </row>
        <row r="2528">
          <cell r="B2528" t="str">
            <v>46_24</v>
          </cell>
        </row>
        <row r="2529">
          <cell r="B2529" t="str">
            <v>46_25</v>
          </cell>
        </row>
        <row r="2530">
          <cell r="B2530" t="str">
            <v>46_26</v>
          </cell>
        </row>
        <row r="2531">
          <cell r="B2531" t="str">
            <v>46_27</v>
          </cell>
        </row>
        <row r="2532">
          <cell r="B2532" t="str">
            <v>46_28</v>
          </cell>
        </row>
        <row r="2533">
          <cell r="B2533" t="str">
            <v>46_29</v>
          </cell>
        </row>
        <row r="2534">
          <cell r="B2534" t="str">
            <v>46_30</v>
          </cell>
        </row>
        <row r="2535">
          <cell r="B2535" t="str">
            <v>46_31</v>
          </cell>
        </row>
        <row r="2536">
          <cell r="B2536" t="str">
            <v>46_32</v>
          </cell>
        </row>
        <row r="2537">
          <cell r="B2537" t="str">
            <v>46_33</v>
          </cell>
        </row>
        <row r="2538">
          <cell r="B2538" t="str">
            <v>46_34</v>
          </cell>
        </row>
        <row r="2539">
          <cell r="B2539" t="str">
            <v>46_35</v>
          </cell>
        </row>
        <row r="2540">
          <cell r="B2540" t="str">
            <v>46_36</v>
          </cell>
        </row>
        <row r="2541">
          <cell r="B2541" t="str">
            <v>46_37</v>
          </cell>
        </row>
        <row r="2542">
          <cell r="B2542" t="str">
            <v>46_38</v>
          </cell>
        </row>
        <row r="2543">
          <cell r="B2543" t="str">
            <v>46_39</v>
          </cell>
        </row>
        <row r="2544">
          <cell r="B2544" t="str">
            <v>46_40</v>
          </cell>
        </row>
        <row r="2545">
          <cell r="B2545" t="str">
            <v>46_41</v>
          </cell>
        </row>
        <row r="2546">
          <cell r="B2546" t="str">
            <v>46_42</v>
          </cell>
        </row>
        <row r="2547">
          <cell r="B2547" t="str">
            <v>46_A</v>
          </cell>
        </row>
        <row r="2548">
          <cell r="B2548" t="str">
            <v>46_B</v>
          </cell>
        </row>
        <row r="2549">
          <cell r="B2549" t="str">
            <v>46_C</v>
          </cell>
        </row>
        <row r="2550">
          <cell r="B2550" t="str">
            <v>46_D</v>
          </cell>
        </row>
        <row r="2551">
          <cell r="B2551" t="str">
            <v>46_E</v>
          </cell>
        </row>
        <row r="2552">
          <cell r="B2552" t="str">
            <v>46_F</v>
          </cell>
        </row>
        <row r="2553">
          <cell r="B2553" t="str">
            <v>46_G</v>
          </cell>
        </row>
        <row r="2554">
          <cell r="B2554" t="str">
            <v>46_H</v>
          </cell>
        </row>
        <row r="2555">
          <cell r="B2555" t="str">
            <v>46_I</v>
          </cell>
        </row>
        <row r="2556">
          <cell r="B2556" t="str">
            <v>46_J</v>
          </cell>
        </row>
        <row r="2557">
          <cell r="B2557" t="str">
            <v>46_K</v>
          </cell>
        </row>
        <row r="2558">
          <cell r="B2558" t="str">
            <v>46_L</v>
          </cell>
        </row>
        <row r="2559">
          <cell r="B2559" t="str">
            <v>46_M</v>
          </cell>
        </row>
        <row r="2560">
          <cell r="B2560" t="str">
            <v>46_N</v>
          </cell>
        </row>
        <row r="2561">
          <cell r="B2561" t="str">
            <v>46_O</v>
          </cell>
        </row>
        <row r="2562">
          <cell r="B2562" t="str">
            <v>46_P</v>
          </cell>
        </row>
        <row r="2563">
          <cell r="B2563" t="str">
            <v>46_Q</v>
          </cell>
        </row>
        <row r="2564">
          <cell r="B2564" t="str">
            <v>46_R</v>
          </cell>
        </row>
        <row r="2565">
          <cell r="B2565" t="str">
            <v>47_00</v>
          </cell>
        </row>
        <row r="2566">
          <cell r="B2566" t="str">
            <v>47_01</v>
          </cell>
        </row>
        <row r="2567">
          <cell r="B2567" t="str">
            <v>47_02</v>
          </cell>
        </row>
        <row r="2568">
          <cell r="B2568" t="str">
            <v>47_03</v>
          </cell>
        </row>
        <row r="2569">
          <cell r="B2569" t="str">
            <v>47_04</v>
          </cell>
        </row>
        <row r="2570">
          <cell r="B2570" t="str">
            <v>47_05</v>
          </cell>
        </row>
        <row r="2571">
          <cell r="B2571" t="str">
            <v>47_06</v>
          </cell>
        </row>
        <row r="2572">
          <cell r="B2572" t="str">
            <v>47_07</v>
          </cell>
        </row>
        <row r="2573">
          <cell r="B2573" t="str">
            <v>47_08</v>
          </cell>
        </row>
        <row r="2574">
          <cell r="B2574" t="str">
            <v>47_09</v>
          </cell>
        </row>
        <row r="2575">
          <cell r="B2575" t="str">
            <v>47_10</v>
          </cell>
        </row>
        <row r="2576">
          <cell r="B2576" t="str">
            <v>47_11</v>
          </cell>
        </row>
        <row r="2577">
          <cell r="B2577" t="str">
            <v>47_12</v>
          </cell>
        </row>
        <row r="2578">
          <cell r="B2578" t="str">
            <v>47_13</v>
          </cell>
        </row>
        <row r="2579">
          <cell r="B2579" t="str">
            <v>47_14</v>
          </cell>
        </row>
        <row r="2580">
          <cell r="B2580" t="str">
            <v>47_15</v>
          </cell>
        </row>
        <row r="2581">
          <cell r="B2581" t="str">
            <v>47_16</v>
          </cell>
        </row>
        <row r="2582">
          <cell r="B2582" t="str">
            <v>47_17</v>
          </cell>
        </row>
        <row r="2583">
          <cell r="B2583" t="str">
            <v>47_18</v>
          </cell>
        </row>
        <row r="2584">
          <cell r="B2584" t="str">
            <v>47_19</v>
          </cell>
        </row>
        <row r="2585">
          <cell r="B2585" t="str">
            <v>47_20</v>
          </cell>
        </row>
        <row r="2586">
          <cell r="B2586" t="str">
            <v>47_21</v>
          </cell>
        </row>
        <row r="2587">
          <cell r="B2587" t="str">
            <v>47_22</v>
          </cell>
        </row>
        <row r="2588">
          <cell r="B2588" t="str">
            <v>47_23</v>
          </cell>
        </row>
        <row r="2589">
          <cell r="B2589" t="str">
            <v>47_24</v>
          </cell>
        </row>
        <row r="2590">
          <cell r="B2590" t="str">
            <v>47_25</v>
          </cell>
        </row>
        <row r="2591">
          <cell r="B2591" t="str">
            <v>47_26</v>
          </cell>
        </row>
        <row r="2592">
          <cell r="B2592" t="str">
            <v>47_27</v>
          </cell>
        </row>
        <row r="2593">
          <cell r="B2593" t="str">
            <v>47_28</v>
          </cell>
        </row>
        <row r="2594">
          <cell r="B2594" t="str">
            <v>47_29</v>
          </cell>
        </row>
        <row r="2595">
          <cell r="B2595" t="str">
            <v>47_30</v>
          </cell>
        </row>
        <row r="2596">
          <cell r="B2596" t="str">
            <v>47_31</v>
          </cell>
        </row>
        <row r="2597">
          <cell r="B2597" t="str">
            <v>47_32</v>
          </cell>
        </row>
        <row r="2598">
          <cell r="B2598" t="str">
            <v>47_33</v>
          </cell>
        </row>
        <row r="2599">
          <cell r="B2599" t="str">
            <v>47_34</v>
          </cell>
        </row>
        <row r="2600">
          <cell r="B2600" t="str">
            <v>47_35</v>
          </cell>
        </row>
        <row r="2601">
          <cell r="B2601" t="str">
            <v>47_36</v>
          </cell>
        </row>
        <row r="2602">
          <cell r="B2602" t="str">
            <v>47_37</v>
          </cell>
        </row>
        <row r="2603">
          <cell r="B2603" t="str">
            <v>47_38</v>
          </cell>
        </row>
        <row r="2604">
          <cell r="B2604" t="str">
            <v>47_39</v>
          </cell>
        </row>
        <row r="2605">
          <cell r="B2605" t="str">
            <v>47_40</v>
          </cell>
        </row>
        <row r="2606">
          <cell r="B2606" t="str">
            <v>47_41</v>
          </cell>
        </row>
        <row r="2607">
          <cell r="B2607" t="str">
            <v>47_42</v>
          </cell>
        </row>
        <row r="2608">
          <cell r="B2608" t="str">
            <v>47_A</v>
          </cell>
        </row>
        <row r="2609">
          <cell r="B2609" t="str">
            <v>47_B</v>
          </cell>
        </row>
        <row r="2610">
          <cell r="B2610" t="str">
            <v>47_C</v>
          </cell>
        </row>
        <row r="2611">
          <cell r="B2611" t="str">
            <v>47_D</v>
          </cell>
        </row>
        <row r="2612">
          <cell r="B2612" t="str">
            <v>47_E</v>
          </cell>
        </row>
        <row r="2613">
          <cell r="B2613" t="str">
            <v>47_F</v>
          </cell>
        </row>
        <row r="2614">
          <cell r="B2614" t="str">
            <v>47_G</v>
          </cell>
        </row>
        <row r="2615">
          <cell r="B2615" t="str">
            <v>47_H</v>
          </cell>
        </row>
        <row r="2616">
          <cell r="B2616" t="str">
            <v>47_I</v>
          </cell>
        </row>
        <row r="2617">
          <cell r="B2617" t="str">
            <v>47_J</v>
          </cell>
        </row>
        <row r="2618">
          <cell r="B2618" t="str">
            <v>47_K</v>
          </cell>
        </row>
        <row r="2619">
          <cell r="B2619" t="str">
            <v>47_L</v>
          </cell>
        </row>
        <row r="2620">
          <cell r="B2620" t="str">
            <v>47_M</v>
          </cell>
        </row>
        <row r="2621">
          <cell r="B2621" t="str">
            <v>47_N</v>
          </cell>
        </row>
        <row r="2622">
          <cell r="B2622" t="str">
            <v>47_O</v>
          </cell>
        </row>
        <row r="2623">
          <cell r="B2623" t="str">
            <v>47_P</v>
          </cell>
        </row>
        <row r="2624">
          <cell r="B2624" t="str">
            <v>47_Q</v>
          </cell>
        </row>
        <row r="2625">
          <cell r="B2625" t="str">
            <v>47_R</v>
          </cell>
        </row>
        <row r="2626">
          <cell r="B2626" t="str">
            <v>48_00</v>
          </cell>
        </row>
        <row r="2627">
          <cell r="B2627" t="str">
            <v>48_01</v>
          </cell>
        </row>
        <row r="2628">
          <cell r="B2628" t="str">
            <v>48_02</v>
          </cell>
        </row>
        <row r="2629">
          <cell r="B2629" t="str">
            <v>48_03</v>
          </cell>
        </row>
        <row r="2630">
          <cell r="B2630" t="str">
            <v>48_04</v>
          </cell>
        </row>
        <row r="2631">
          <cell r="B2631" t="str">
            <v>48_05</v>
          </cell>
        </row>
        <row r="2632">
          <cell r="B2632" t="str">
            <v>48_06</v>
          </cell>
        </row>
        <row r="2633">
          <cell r="B2633" t="str">
            <v>48_07</v>
          </cell>
        </row>
        <row r="2634">
          <cell r="B2634" t="str">
            <v>48_08</v>
          </cell>
        </row>
        <row r="2635">
          <cell r="B2635" t="str">
            <v>48_09</v>
          </cell>
        </row>
        <row r="2636">
          <cell r="B2636" t="str">
            <v>48_10</v>
          </cell>
        </row>
        <row r="2637">
          <cell r="B2637" t="str">
            <v>48_11</v>
          </cell>
        </row>
        <row r="2638">
          <cell r="B2638" t="str">
            <v>48_12</v>
          </cell>
        </row>
        <row r="2639">
          <cell r="B2639" t="str">
            <v>48_13</v>
          </cell>
        </row>
        <row r="2640">
          <cell r="B2640" t="str">
            <v>48_14</v>
          </cell>
        </row>
        <row r="2641">
          <cell r="B2641" t="str">
            <v>48_15</v>
          </cell>
        </row>
        <row r="2642">
          <cell r="B2642" t="str">
            <v>48_16</v>
          </cell>
        </row>
        <row r="2643">
          <cell r="B2643" t="str">
            <v>48_17</v>
          </cell>
        </row>
        <row r="2644">
          <cell r="B2644" t="str">
            <v>48_18</v>
          </cell>
        </row>
        <row r="2645">
          <cell r="B2645" t="str">
            <v>48_19</v>
          </cell>
        </row>
        <row r="2646">
          <cell r="B2646" t="str">
            <v>48_20</v>
          </cell>
        </row>
        <row r="2647">
          <cell r="B2647" t="str">
            <v>48_21</v>
          </cell>
        </row>
        <row r="2648">
          <cell r="B2648" t="str">
            <v>48_22</v>
          </cell>
        </row>
        <row r="2649">
          <cell r="B2649" t="str">
            <v>48_23</v>
          </cell>
        </row>
        <row r="2650">
          <cell r="B2650" t="str">
            <v>48_24</v>
          </cell>
        </row>
        <row r="2651">
          <cell r="B2651" t="str">
            <v>48_25</v>
          </cell>
        </row>
        <row r="2652">
          <cell r="B2652" t="str">
            <v>48_26</v>
          </cell>
        </row>
        <row r="2653">
          <cell r="B2653" t="str">
            <v>48_27</v>
          </cell>
        </row>
        <row r="2654">
          <cell r="B2654" t="str">
            <v>48_28</v>
          </cell>
        </row>
        <row r="2655">
          <cell r="B2655" t="str">
            <v>48_29</v>
          </cell>
        </row>
        <row r="2656">
          <cell r="B2656" t="str">
            <v>48_30</v>
          </cell>
        </row>
        <row r="2657">
          <cell r="B2657" t="str">
            <v>48_31</v>
          </cell>
        </row>
        <row r="2658">
          <cell r="B2658" t="str">
            <v>48_32</v>
          </cell>
        </row>
        <row r="2659">
          <cell r="B2659" t="str">
            <v>48_33</v>
          </cell>
        </row>
        <row r="2660">
          <cell r="B2660" t="str">
            <v>48_34</v>
          </cell>
        </row>
        <row r="2661">
          <cell r="B2661" t="str">
            <v>48_35</v>
          </cell>
        </row>
        <row r="2662">
          <cell r="B2662" t="str">
            <v>48_36</v>
          </cell>
        </row>
        <row r="2663">
          <cell r="B2663" t="str">
            <v>48_37</v>
          </cell>
        </row>
        <row r="2664">
          <cell r="B2664" t="str">
            <v>48_38</v>
          </cell>
        </row>
        <row r="2665">
          <cell r="B2665" t="str">
            <v>48_39</v>
          </cell>
        </row>
        <row r="2666">
          <cell r="B2666" t="str">
            <v>48_40</v>
          </cell>
        </row>
        <row r="2667">
          <cell r="B2667" t="str">
            <v>48_41</v>
          </cell>
        </row>
        <row r="2668">
          <cell r="B2668" t="str">
            <v>48_42</v>
          </cell>
        </row>
        <row r="2669">
          <cell r="B2669" t="str">
            <v>48_A</v>
          </cell>
        </row>
        <row r="2670">
          <cell r="B2670" t="str">
            <v>48_B</v>
          </cell>
        </row>
        <row r="2671">
          <cell r="B2671" t="str">
            <v>48_C</v>
          </cell>
        </row>
        <row r="2672">
          <cell r="B2672" t="str">
            <v>48_D</v>
          </cell>
        </row>
        <row r="2673">
          <cell r="B2673" t="str">
            <v>48_E</v>
          </cell>
        </row>
        <row r="2674">
          <cell r="B2674" t="str">
            <v>48_F</v>
          </cell>
        </row>
        <row r="2675">
          <cell r="B2675" t="str">
            <v>48_G</v>
          </cell>
        </row>
        <row r="2676">
          <cell r="B2676" t="str">
            <v>48_H</v>
          </cell>
        </row>
        <row r="2677">
          <cell r="B2677" t="str">
            <v>48_I</v>
          </cell>
        </row>
        <row r="2678">
          <cell r="B2678" t="str">
            <v>48_J</v>
          </cell>
        </row>
        <row r="2679">
          <cell r="B2679" t="str">
            <v>48_K</v>
          </cell>
        </row>
        <row r="2680">
          <cell r="B2680" t="str">
            <v>48_L</v>
          </cell>
        </row>
        <row r="2681">
          <cell r="B2681" t="str">
            <v>48_M</v>
          </cell>
        </row>
        <row r="2682">
          <cell r="B2682" t="str">
            <v>48_N</v>
          </cell>
        </row>
        <row r="2683">
          <cell r="B2683" t="str">
            <v>48_O</v>
          </cell>
        </row>
        <row r="2684">
          <cell r="B2684" t="str">
            <v>48_P</v>
          </cell>
        </row>
        <row r="2685">
          <cell r="B2685" t="str">
            <v>48_Q</v>
          </cell>
        </row>
        <row r="2686">
          <cell r="B2686" t="str">
            <v>48_R</v>
          </cell>
        </row>
        <row r="2687">
          <cell r="B2687" t="str">
            <v>49_00</v>
          </cell>
        </row>
        <row r="2688">
          <cell r="B2688" t="str">
            <v>49_01</v>
          </cell>
        </row>
        <row r="2689">
          <cell r="B2689" t="str">
            <v>49_02</v>
          </cell>
        </row>
        <row r="2690">
          <cell r="B2690" t="str">
            <v>49_03</v>
          </cell>
        </row>
        <row r="2691">
          <cell r="B2691" t="str">
            <v>49_04</v>
          </cell>
        </row>
        <row r="2692">
          <cell r="B2692" t="str">
            <v>49_05</v>
          </cell>
        </row>
        <row r="2693">
          <cell r="B2693" t="str">
            <v>49_06</v>
          </cell>
        </row>
        <row r="2694">
          <cell r="B2694" t="str">
            <v>49_07</v>
          </cell>
        </row>
        <row r="2695">
          <cell r="B2695" t="str">
            <v>49_08</v>
          </cell>
        </row>
        <row r="2696">
          <cell r="B2696" t="str">
            <v>49_09</v>
          </cell>
        </row>
        <row r="2697">
          <cell r="B2697" t="str">
            <v>49_10</v>
          </cell>
        </row>
        <row r="2698">
          <cell r="B2698" t="str">
            <v>49_11</v>
          </cell>
        </row>
        <row r="2699">
          <cell r="B2699" t="str">
            <v>49_12</v>
          </cell>
        </row>
        <row r="2700">
          <cell r="B2700" t="str">
            <v>49_13</v>
          </cell>
        </row>
        <row r="2701">
          <cell r="B2701" t="str">
            <v>49_14</v>
          </cell>
        </row>
        <row r="2702">
          <cell r="B2702" t="str">
            <v>49_15</v>
          </cell>
        </row>
        <row r="2703">
          <cell r="B2703" t="str">
            <v>49_16</v>
          </cell>
        </row>
        <row r="2704">
          <cell r="B2704" t="str">
            <v>49_17</v>
          </cell>
        </row>
        <row r="2705">
          <cell r="B2705" t="str">
            <v>49_18</v>
          </cell>
        </row>
        <row r="2706">
          <cell r="B2706" t="str">
            <v>49_19</v>
          </cell>
        </row>
        <row r="2707">
          <cell r="B2707" t="str">
            <v>49_20</v>
          </cell>
        </row>
        <row r="2708">
          <cell r="B2708" t="str">
            <v>49_21</v>
          </cell>
        </row>
        <row r="2709">
          <cell r="B2709" t="str">
            <v>49_22</v>
          </cell>
        </row>
        <row r="2710">
          <cell r="B2710" t="str">
            <v>49_23</v>
          </cell>
        </row>
        <row r="2711">
          <cell r="B2711" t="str">
            <v>49_24</v>
          </cell>
        </row>
        <row r="2712">
          <cell r="B2712" t="str">
            <v>49_25</v>
          </cell>
        </row>
        <row r="2713">
          <cell r="B2713" t="str">
            <v>49_26</v>
          </cell>
        </row>
        <row r="2714">
          <cell r="B2714" t="str">
            <v>49_27</v>
          </cell>
        </row>
        <row r="2715">
          <cell r="B2715" t="str">
            <v>49_28</v>
          </cell>
        </row>
        <row r="2716">
          <cell r="B2716" t="str">
            <v>49_29</v>
          </cell>
        </row>
        <row r="2717">
          <cell r="B2717" t="str">
            <v>49_30</v>
          </cell>
        </row>
        <row r="2718">
          <cell r="B2718" t="str">
            <v>49_31</v>
          </cell>
        </row>
        <row r="2719">
          <cell r="B2719" t="str">
            <v>49_32</v>
          </cell>
        </row>
        <row r="2720">
          <cell r="B2720" t="str">
            <v>49_33</v>
          </cell>
        </row>
        <row r="2721">
          <cell r="B2721" t="str">
            <v>49_34</v>
          </cell>
        </row>
        <row r="2722">
          <cell r="B2722" t="str">
            <v>49_35</v>
          </cell>
        </row>
        <row r="2723">
          <cell r="B2723" t="str">
            <v>49_36</v>
          </cell>
        </row>
        <row r="2724">
          <cell r="B2724" t="str">
            <v>49_37</v>
          </cell>
        </row>
        <row r="2725">
          <cell r="B2725" t="str">
            <v>49_38</v>
          </cell>
        </row>
        <row r="2726">
          <cell r="B2726" t="str">
            <v>49_39</v>
          </cell>
        </row>
        <row r="2727">
          <cell r="B2727" t="str">
            <v>49_40</v>
          </cell>
        </row>
        <row r="2728">
          <cell r="B2728" t="str">
            <v>49_41</v>
          </cell>
        </row>
        <row r="2729">
          <cell r="B2729" t="str">
            <v>49_42</v>
          </cell>
        </row>
        <row r="2730">
          <cell r="B2730" t="str">
            <v>49_A</v>
          </cell>
        </row>
        <row r="2731">
          <cell r="B2731" t="str">
            <v>49_B</v>
          </cell>
        </row>
        <row r="2732">
          <cell r="B2732" t="str">
            <v>49_C</v>
          </cell>
        </row>
        <row r="2733">
          <cell r="B2733" t="str">
            <v>49_D</v>
          </cell>
        </row>
        <row r="2734">
          <cell r="B2734" t="str">
            <v>49_E</v>
          </cell>
        </row>
        <row r="2735">
          <cell r="B2735" t="str">
            <v>49_F</v>
          </cell>
        </row>
        <row r="2736">
          <cell r="B2736" t="str">
            <v>49_G</v>
          </cell>
        </row>
        <row r="2737">
          <cell r="B2737" t="str">
            <v>49_H</v>
          </cell>
        </row>
        <row r="2738">
          <cell r="B2738" t="str">
            <v>49_I</v>
          </cell>
        </row>
        <row r="2739">
          <cell r="B2739" t="str">
            <v>49_J</v>
          </cell>
        </row>
        <row r="2740">
          <cell r="B2740" t="str">
            <v>49_K</v>
          </cell>
        </row>
        <row r="2741">
          <cell r="B2741" t="str">
            <v>49_L</v>
          </cell>
        </row>
        <row r="2742">
          <cell r="B2742" t="str">
            <v>49_M</v>
          </cell>
        </row>
        <row r="2743">
          <cell r="B2743" t="str">
            <v>49_N</v>
          </cell>
        </row>
        <row r="2744">
          <cell r="B2744" t="str">
            <v>49_O</v>
          </cell>
        </row>
        <row r="2745">
          <cell r="B2745" t="str">
            <v>49_P</v>
          </cell>
        </row>
        <row r="2746">
          <cell r="B2746" t="str">
            <v>49_Q</v>
          </cell>
        </row>
        <row r="2747">
          <cell r="B2747" t="str">
            <v>49_R</v>
          </cell>
        </row>
        <row r="2748">
          <cell r="B2748" t="str">
            <v>5_00</v>
          </cell>
        </row>
        <row r="2749">
          <cell r="B2749" t="str">
            <v>5_01</v>
          </cell>
        </row>
        <row r="2750">
          <cell r="B2750" t="str">
            <v>5_02</v>
          </cell>
        </row>
        <row r="2751">
          <cell r="B2751" t="str">
            <v>5_03</v>
          </cell>
        </row>
        <row r="2752">
          <cell r="B2752" t="str">
            <v>5_04</v>
          </cell>
        </row>
        <row r="2753">
          <cell r="B2753" t="str">
            <v>5_05</v>
          </cell>
        </row>
        <row r="2754">
          <cell r="B2754" t="str">
            <v>5_06</v>
          </cell>
        </row>
        <row r="2755">
          <cell r="B2755" t="str">
            <v>5_07</v>
          </cell>
        </row>
        <row r="2756">
          <cell r="B2756" t="str">
            <v>5_08</v>
          </cell>
        </row>
        <row r="2757">
          <cell r="B2757" t="str">
            <v>5_09</v>
          </cell>
        </row>
        <row r="2758">
          <cell r="B2758" t="str">
            <v>5_10</v>
          </cell>
        </row>
        <row r="2759">
          <cell r="B2759" t="str">
            <v>5_11</v>
          </cell>
        </row>
        <row r="2760">
          <cell r="B2760" t="str">
            <v>5_12</v>
          </cell>
        </row>
        <row r="2761">
          <cell r="B2761" t="str">
            <v>5_13</v>
          </cell>
        </row>
        <row r="2762">
          <cell r="B2762" t="str">
            <v>5_14</v>
          </cell>
        </row>
        <row r="2763">
          <cell r="B2763" t="str">
            <v>5_15</v>
          </cell>
        </row>
        <row r="2764">
          <cell r="B2764" t="str">
            <v>5_16</v>
          </cell>
        </row>
        <row r="2765">
          <cell r="B2765" t="str">
            <v>5_17</v>
          </cell>
        </row>
        <row r="2766">
          <cell r="B2766" t="str">
            <v>5_18</v>
          </cell>
        </row>
        <row r="2767">
          <cell r="B2767" t="str">
            <v>5_19</v>
          </cell>
        </row>
        <row r="2768">
          <cell r="B2768" t="str">
            <v>5_20</v>
          </cell>
        </row>
        <row r="2769">
          <cell r="B2769" t="str">
            <v>5_21</v>
          </cell>
        </row>
        <row r="2770">
          <cell r="B2770" t="str">
            <v>5_22</v>
          </cell>
        </row>
        <row r="2771">
          <cell r="B2771" t="str">
            <v>5_23</v>
          </cell>
        </row>
        <row r="2772">
          <cell r="B2772" t="str">
            <v>5_24</v>
          </cell>
        </row>
        <row r="2773">
          <cell r="B2773" t="str">
            <v>5_25</v>
          </cell>
        </row>
        <row r="2774">
          <cell r="B2774" t="str">
            <v>5_26</v>
          </cell>
        </row>
        <row r="2775">
          <cell r="B2775" t="str">
            <v>5_27</v>
          </cell>
        </row>
        <row r="2776">
          <cell r="B2776" t="str">
            <v>5_28</v>
          </cell>
        </row>
        <row r="2777">
          <cell r="B2777" t="str">
            <v>5_29</v>
          </cell>
        </row>
        <row r="2778">
          <cell r="B2778" t="str">
            <v>5_30</v>
          </cell>
        </row>
        <row r="2779">
          <cell r="B2779" t="str">
            <v>5_31</v>
          </cell>
        </row>
        <row r="2780">
          <cell r="B2780" t="str">
            <v>5_32</v>
          </cell>
        </row>
        <row r="2781">
          <cell r="B2781" t="str">
            <v>5_33</v>
          </cell>
        </row>
        <row r="2782">
          <cell r="B2782" t="str">
            <v>5_34</v>
          </cell>
        </row>
        <row r="2783">
          <cell r="B2783" t="str">
            <v>5_35</v>
          </cell>
        </row>
        <row r="2784">
          <cell r="B2784" t="str">
            <v>5_36</v>
          </cell>
        </row>
        <row r="2785">
          <cell r="B2785" t="str">
            <v>5_37</v>
          </cell>
        </row>
        <row r="2786">
          <cell r="B2786" t="str">
            <v>5_38</v>
          </cell>
        </row>
        <row r="2787">
          <cell r="B2787" t="str">
            <v>5_39</v>
          </cell>
        </row>
        <row r="2788">
          <cell r="B2788" t="str">
            <v>5_40</v>
          </cell>
        </row>
        <row r="2789">
          <cell r="B2789" t="str">
            <v>5_41</v>
          </cell>
        </row>
        <row r="2790">
          <cell r="B2790" t="str">
            <v>5_42</v>
          </cell>
        </row>
        <row r="2791">
          <cell r="B2791" t="str">
            <v>5_A</v>
          </cell>
        </row>
        <row r="2792">
          <cell r="B2792" t="str">
            <v>5_B</v>
          </cell>
        </row>
        <row r="2793">
          <cell r="B2793" t="str">
            <v>5_C</v>
          </cell>
        </row>
        <row r="2794">
          <cell r="B2794" t="str">
            <v>5_D</v>
          </cell>
        </row>
        <row r="2795">
          <cell r="B2795" t="str">
            <v>5_E</v>
          </cell>
        </row>
        <row r="2796">
          <cell r="B2796" t="str">
            <v>5_F</v>
          </cell>
        </row>
        <row r="2797">
          <cell r="B2797" t="str">
            <v>5_G</v>
          </cell>
        </row>
        <row r="2798">
          <cell r="B2798" t="str">
            <v>5_H</v>
          </cell>
        </row>
        <row r="2799">
          <cell r="B2799" t="str">
            <v>5_I</v>
          </cell>
        </row>
        <row r="2800">
          <cell r="B2800" t="str">
            <v>5_J</v>
          </cell>
        </row>
        <row r="2801">
          <cell r="B2801" t="str">
            <v>5_K</v>
          </cell>
        </row>
        <row r="2802">
          <cell r="B2802" t="str">
            <v>5_L</v>
          </cell>
        </row>
        <row r="2803">
          <cell r="B2803" t="str">
            <v>5_M</v>
          </cell>
        </row>
        <row r="2804">
          <cell r="B2804" t="str">
            <v>5_N</v>
          </cell>
        </row>
        <row r="2805">
          <cell r="B2805" t="str">
            <v>5_O</v>
          </cell>
        </row>
        <row r="2806">
          <cell r="B2806" t="str">
            <v>5_P</v>
          </cell>
        </row>
        <row r="2807">
          <cell r="B2807" t="str">
            <v>5_Q</v>
          </cell>
        </row>
        <row r="2808">
          <cell r="B2808" t="str">
            <v>5_R</v>
          </cell>
        </row>
        <row r="2809">
          <cell r="B2809" t="str">
            <v>50_00</v>
          </cell>
        </row>
        <row r="2810">
          <cell r="B2810" t="str">
            <v>50_01</v>
          </cell>
        </row>
        <row r="2811">
          <cell r="B2811" t="str">
            <v>50_02</v>
          </cell>
        </row>
        <row r="2812">
          <cell r="B2812" t="str">
            <v>50_03</v>
          </cell>
        </row>
        <row r="2813">
          <cell r="B2813" t="str">
            <v>50_04</v>
          </cell>
        </row>
        <row r="2814">
          <cell r="B2814" t="str">
            <v>50_05</v>
          </cell>
        </row>
        <row r="2815">
          <cell r="B2815" t="str">
            <v>50_06</v>
          </cell>
        </row>
        <row r="2816">
          <cell r="B2816" t="str">
            <v>50_07</v>
          </cell>
        </row>
        <row r="2817">
          <cell r="B2817" t="str">
            <v>50_08</v>
          </cell>
        </row>
        <row r="2818">
          <cell r="B2818" t="str">
            <v>50_09</v>
          </cell>
        </row>
        <row r="2819">
          <cell r="B2819" t="str">
            <v>50_10</v>
          </cell>
        </row>
        <row r="2820">
          <cell r="B2820" t="str">
            <v>50_11</v>
          </cell>
        </row>
        <row r="2821">
          <cell r="B2821" t="str">
            <v>50_12</v>
          </cell>
        </row>
        <row r="2822">
          <cell r="B2822" t="str">
            <v>50_13</v>
          </cell>
        </row>
        <row r="2823">
          <cell r="B2823" t="str">
            <v>50_14</v>
          </cell>
        </row>
        <row r="2824">
          <cell r="B2824" t="str">
            <v>50_15</v>
          </cell>
        </row>
        <row r="2825">
          <cell r="B2825" t="str">
            <v>50_16</v>
          </cell>
        </row>
        <row r="2826">
          <cell r="B2826" t="str">
            <v>50_17</v>
          </cell>
        </row>
        <row r="2827">
          <cell r="B2827" t="str">
            <v>50_18</v>
          </cell>
        </row>
        <row r="2828">
          <cell r="B2828" t="str">
            <v>50_19</v>
          </cell>
        </row>
        <row r="2829">
          <cell r="B2829" t="str">
            <v>50_20</v>
          </cell>
        </row>
        <row r="2830">
          <cell r="B2830" t="str">
            <v>50_21</v>
          </cell>
        </row>
        <row r="2831">
          <cell r="B2831" t="str">
            <v>50_22</v>
          </cell>
        </row>
        <row r="2832">
          <cell r="B2832" t="str">
            <v>50_23</v>
          </cell>
        </row>
        <row r="2833">
          <cell r="B2833" t="str">
            <v>50_24</v>
          </cell>
        </row>
        <row r="2834">
          <cell r="B2834" t="str">
            <v>50_25</v>
          </cell>
        </row>
        <row r="2835">
          <cell r="B2835" t="str">
            <v>50_26</v>
          </cell>
        </row>
        <row r="2836">
          <cell r="B2836" t="str">
            <v>50_27</v>
          </cell>
        </row>
        <row r="2837">
          <cell r="B2837" t="str">
            <v>50_28</v>
          </cell>
        </row>
        <row r="2838">
          <cell r="B2838" t="str">
            <v>50_29</v>
          </cell>
        </row>
        <row r="2839">
          <cell r="B2839" t="str">
            <v>50_30</v>
          </cell>
        </row>
        <row r="2840">
          <cell r="B2840" t="str">
            <v>50_31</v>
          </cell>
        </row>
        <row r="2841">
          <cell r="B2841" t="str">
            <v>50_32</v>
          </cell>
        </row>
        <row r="2842">
          <cell r="B2842" t="str">
            <v>50_33</v>
          </cell>
        </row>
        <row r="2843">
          <cell r="B2843" t="str">
            <v>50_34</v>
          </cell>
        </row>
        <row r="2844">
          <cell r="B2844" t="str">
            <v>50_35</v>
          </cell>
        </row>
        <row r="2845">
          <cell r="B2845" t="str">
            <v>50_36</v>
          </cell>
        </row>
        <row r="2846">
          <cell r="B2846" t="str">
            <v>50_37</v>
          </cell>
        </row>
        <row r="2847">
          <cell r="B2847" t="str">
            <v>50_38</v>
          </cell>
        </row>
        <row r="2848">
          <cell r="B2848" t="str">
            <v>50_39</v>
          </cell>
        </row>
        <row r="2849">
          <cell r="B2849" t="str">
            <v>50_40</v>
          </cell>
        </row>
        <row r="2850">
          <cell r="B2850" t="str">
            <v>50_41</v>
          </cell>
        </row>
        <row r="2851">
          <cell r="B2851" t="str">
            <v>50_42</v>
          </cell>
        </row>
        <row r="2852">
          <cell r="B2852" t="str">
            <v>50_A</v>
          </cell>
        </row>
        <row r="2853">
          <cell r="B2853" t="str">
            <v>50_B</v>
          </cell>
        </row>
        <row r="2854">
          <cell r="B2854" t="str">
            <v>50_C</v>
          </cell>
        </row>
        <row r="2855">
          <cell r="B2855" t="str">
            <v>50_D</v>
          </cell>
        </row>
        <row r="2856">
          <cell r="B2856" t="str">
            <v>50_E</v>
          </cell>
        </row>
        <row r="2857">
          <cell r="B2857" t="str">
            <v>50_F</v>
          </cell>
        </row>
        <row r="2858">
          <cell r="B2858" t="str">
            <v>50_G</v>
          </cell>
        </row>
        <row r="2859">
          <cell r="B2859" t="str">
            <v>50_H</v>
          </cell>
        </row>
        <row r="2860">
          <cell r="B2860" t="str">
            <v>50_I</v>
          </cell>
        </row>
        <row r="2861">
          <cell r="B2861" t="str">
            <v>50_J</v>
          </cell>
        </row>
        <row r="2862">
          <cell r="B2862" t="str">
            <v>50_K</v>
          </cell>
        </row>
        <row r="2863">
          <cell r="B2863" t="str">
            <v>50_L</v>
          </cell>
        </row>
        <row r="2864">
          <cell r="B2864" t="str">
            <v>50_M</v>
          </cell>
        </row>
        <row r="2865">
          <cell r="B2865" t="str">
            <v>50_N</v>
          </cell>
        </row>
        <row r="2866">
          <cell r="B2866" t="str">
            <v>50_O</v>
          </cell>
        </row>
        <row r="2867">
          <cell r="B2867" t="str">
            <v>50_P</v>
          </cell>
        </row>
        <row r="2868">
          <cell r="B2868" t="str">
            <v>50_Q</v>
          </cell>
        </row>
        <row r="2869">
          <cell r="B2869" t="str">
            <v>50_R</v>
          </cell>
        </row>
        <row r="2870">
          <cell r="B2870" t="str">
            <v>51_00</v>
          </cell>
        </row>
        <row r="2871">
          <cell r="B2871" t="str">
            <v>51_01</v>
          </cell>
        </row>
        <row r="2872">
          <cell r="B2872" t="str">
            <v>51_02</v>
          </cell>
        </row>
        <row r="2873">
          <cell r="B2873" t="str">
            <v>51_03</v>
          </cell>
        </row>
        <row r="2874">
          <cell r="B2874" t="str">
            <v>51_04</v>
          </cell>
        </row>
        <row r="2875">
          <cell r="B2875" t="str">
            <v>51_05</v>
          </cell>
        </row>
        <row r="2876">
          <cell r="B2876" t="str">
            <v>51_06</v>
          </cell>
        </row>
        <row r="2877">
          <cell r="B2877" t="str">
            <v>51_07</v>
          </cell>
        </row>
        <row r="2878">
          <cell r="B2878" t="str">
            <v>51_08</v>
          </cell>
        </row>
        <row r="2879">
          <cell r="B2879" t="str">
            <v>51_09</v>
          </cell>
        </row>
        <row r="2880">
          <cell r="B2880" t="str">
            <v>51_10</v>
          </cell>
        </row>
        <row r="2881">
          <cell r="B2881" t="str">
            <v>51_11</v>
          </cell>
        </row>
        <row r="2882">
          <cell r="B2882" t="str">
            <v>51_12</v>
          </cell>
        </row>
        <row r="2883">
          <cell r="B2883" t="str">
            <v>51_13</v>
          </cell>
        </row>
        <row r="2884">
          <cell r="B2884" t="str">
            <v>51_14</v>
          </cell>
        </row>
        <row r="2885">
          <cell r="B2885" t="str">
            <v>51_15</v>
          </cell>
        </row>
        <row r="2886">
          <cell r="B2886" t="str">
            <v>51_16</v>
          </cell>
        </row>
        <row r="2887">
          <cell r="B2887" t="str">
            <v>51_17</v>
          </cell>
        </row>
        <row r="2888">
          <cell r="B2888" t="str">
            <v>51_18</v>
          </cell>
        </row>
        <row r="2889">
          <cell r="B2889" t="str">
            <v>51_19</v>
          </cell>
        </row>
        <row r="2890">
          <cell r="B2890" t="str">
            <v>51_20</v>
          </cell>
        </row>
        <row r="2891">
          <cell r="B2891" t="str">
            <v>51_21</v>
          </cell>
        </row>
        <row r="2892">
          <cell r="B2892" t="str">
            <v>51_22</v>
          </cell>
        </row>
        <row r="2893">
          <cell r="B2893" t="str">
            <v>51_23</v>
          </cell>
        </row>
        <row r="2894">
          <cell r="B2894" t="str">
            <v>51_24</v>
          </cell>
        </row>
        <row r="2895">
          <cell r="B2895" t="str">
            <v>51_25</v>
          </cell>
        </row>
        <row r="2896">
          <cell r="B2896" t="str">
            <v>51_26</v>
          </cell>
        </row>
        <row r="2897">
          <cell r="B2897" t="str">
            <v>51_27</v>
          </cell>
        </row>
        <row r="2898">
          <cell r="B2898" t="str">
            <v>51_28</v>
          </cell>
        </row>
        <row r="2899">
          <cell r="B2899" t="str">
            <v>51_29</v>
          </cell>
        </row>
        <row r="2900">
          <cell r="B2900" t="str">
            <v>51_30</v>
          </cell>
        </row>
        <row r="2901">
          <cell r="B2901" t="str">
            <v>51_31</v>
          </cell>
        </row>
        <row r="2902">
          <cell r="B2902" t="str">
            <v>51_32</v>
          </cell>
        </row>
        <row r="2903">
          <cell r="B2903" t="str">
            <v>51_33</v>
          </cell>
        </row>
        <row r="2904">
          <cell r="B2904" t="str">
            <v>51_34</v>
          </cell>
        </row>
        <row r="2905">
          <cell r="B2905" t="str">
            <v>51_35</v>
          </cell>
        </row>
        <row r="2906">
          <cell r="B2906" t="str">
            <v>51_36</v>
          </cell>
        </row>
        <row r="2907">
          <cell r="B2907" t="str">
            <v>51_37</v>
          </cell>
        </row>
        <row r="2908">
          <cell r="B2908" t="str">
            <v>51_38</v>
          </cell>
        </row>
        <row r="2909">
          <cell r="B2909" t="str">
            <v>51_39</v>
          </cell>
        </row>
        <row r="2910">
          <cell r="B2910" t="str">
            <v>51_40</v>
          </cell>
        </row>
        <row r="2911">
          <cell r="B2911" t="str">
            <v>51_41</v>
          </cell>
        </row>
        <row r="2912">
          <cell r="B2912" t="str">
            <v>51_42</v>
          </cell>
        </row>
        <row r="2913">
          <cell r="B2913" t="str">
            <v>51_A</v>
          </cell>
        </row>
        <row r="2914">
          <cell r="B2914" t="str">
            <v>51_B</v>
          </cell>
        </row>
        <row r="2915">
          <cell r="B2915" t="str">
            <v>51_C</v>
          </cell>
        </row>
        <row r="2916">
          <cell r="B2916" t="str">
            <v>51_D</v>
          </cell>
        </row>
        <row r="2917">
          <cell r="B2917" t="str">
            <v>51_E</v>
          </cell>
        </row>
        <row r="2918">
          <cell r="B2918" t="str">
            <v>51_F</v>
          </cell>
        </row>
        <row r="2919">
          <cell r="B2919" t="str">
            <v>51_G</v>
          </cell>
        </row>
        <row r="2920">
          <cell r="B2920" t="str">
            <v>51_H</v>
          </cell>
        </row>
        <row r="2921">
          <cell r="B2921" t="str">
            <v>51_I</v>
          </cell>
        </row>
        <row r="2922">
          <cell r="B2922" t="str">
            <v>51_J</v>
          </cell>
        </row>
        <row r="2923">
          <cell r="B2923" t="str">
            <v>51_K</v>
          </cell>
        </row>
        <row r="2924">
          <cell r="B2924" t="str">
            <v>51_L</v>
          </cell>
        </row>
        <row r="2925">
          <cell r="B2925" t="str">
            <v>51_M</v>
          </cell>
        </row>
        <row r="2926">
          <cell r="B2926" t="str">
            <v>51_N</v>
          </cell>
        </row>
        <row r="2927">
          <cell r="B2927" t="str">
            <v>51_O</v>
          </cell>
        </row>
        <row r="2928">
          <cell r="B2928" t="str">
            <v>51_P</v>
          </cell>
        </row>
        <row r="2929">
          <cell r="B2929" t="str">
            <v>51_Q</v>
          </cell>
        </row>
        <row r="2930">
          <cell r="B2930" t="str">
            <v>51_R</v>
          </cell>
        </row>
        <row r="2931">
          <cell r="B2931" t="str">
            <v>52_00</v>
          </cell>
        </row>
        <row r="2932">
          <cell r="B2932" t="str">
            <v>52_01</v>
          </cell>
        </row>
        <row r="2933">
          <cell r="B2933" t="str">
            <v>52_02</v>
          </cell>
        </row>
        <row r="2934">
          <cell r="B2934" t="str">
            <v>52_03</v>
          </cell>
        </row>
        <row r="2935">
          <cell r="B2935" t="str">
            <v>52_04</v>
          </cell>
        </row>
        <row r="2936">
          <cell r="B2936" t="str">
            <v>52_05</v>
          </cell>
        </row>
        <row r="2937">
          <cell r="B2937" t="str">
            <v>52_06</v>
          </cell>
        </row>
        <row r="2938">
          <cell r="B2938" t="str">
            <v>52_07</v>
          </cell>
        </row>
        <row r="2939">
          <cell r="B2939" t="str">
            <v>52_08</v>
          </cell>
        </row>
        <row r="2940">
          <cell r="B2940" t="str">
            <v>52_09</v>
          </cell>
        </row>
        <row r="2941">
          <cell r="B2941" t="str">
            <v>52_10</v>
          </cell>
        </row>
        <row r="2942">
          <cell r="B2942" t="str">
            <v>52_11</v>
          </cell>
        </row>
        <row r="2943">
          <cell r="B2943" t="str">
            <v>52_12</v>
          </cell>
        </row>
        <row r="2944">
          <cell r="B2944" t="str">
            <v>52_13</v>
          </cell>
        </row>
        <row r="2945">
          <cell r="B2945" t="str">
            <v>52_14</v>
          </cell>
        </row>
        <row r="2946">
          <cell r="B2946" t="str">
            <v>52_15</v>
          </cell>
        </row>
        <row r="2947">
          <cell r="B2947" t="str">
            <v>52_16</v>
          </cell>
        </row>
        <row r="2948">
          <cell r="B2948" t="str">
            <v>52_17</v>
          </cell>
        </row>
        <row r="2949">
          <cell r="B2949" t="str">
            <v>52_18</v>
          </cell>
        </row>
        <row r="2950">
          <cell r="B2950" t="str">
            <v>52_19</v>
          </cell>
        </row>
        <row r="2951">
          <cell r="B2951" t="str">
            <v>52_20</v>
          </cell>
        </row>
        <row r="2952">
          <cell r="B2952" t="str">
            <v>52_21</v>
          </cell>
        </row>
        <row r="2953">
          <cell r="B2953" t="str">
            <v>52_22</v>
          </cell>
        </row>
        <row r="2954">
          <cell r="B2954" t="str">
            <v>52_23</v>
          </cell>
        </row>
        <row r="2955">
          <cell r="B2955" t="str">
            <v>52_24</v>
          </cell>
        </row>
        <row r="2956">
          <cell r="B2956" t="str">
            <v>52_25</v>
          </cell>
        </row>
        <row r="2957">
          <cell r="B2957" t="str">
            <v>52_26</v>
          </cell>
        </row>
        <row r="2958">
          <cell r="B2958" t="str">
            <v>52_27</v>
          </cell>
        </row>
        <row r="2959">
          <cell r="B2959" t="str">
            <v>52_28</v>
          </cell>
        </row>
        <row r="2960">
          <cell r="B2960" t="str">
            <v>52_29</v>
          </cell>
        </row>
        <row r="2961">
          <cell r="B2961" t="str">
            <v>52_30</v>
          </cell>
        </row>
        <row r="2962">
          <cell r="B2962" t="str">
            <v>52_31</v>
          </cell>
        </row>
        <row r="2963">
          <cell r="B2963" t="str">
            <v>52_32</v>
          </cell>
        </row>
        <row r="2964">
          <cell r="B2964" t="str">
            <v>52_33</v>
          </cell>
        </row>
        <row r="2965">
          <cell r="B2965" t="str">
            <v>52_34</v>
          </cell>
        </row>
        <row r="2966">
          <cell r="B2966" t="str">
            <v>52_35</v>
          </cell>
        </row>
        <row r="2967">
          <cell r="B2967" t="str">
            <v>52_36</v>
          </cell>
        </row>
        <row r="2968">
          <cell r="B2968" t="str">
            <v>52_37</v>
          </cell>
        </row>
        <row r="2969">
          <cell r="B2969" t="str">
            <v>52_38</v>
          </cell>
        </row>
        <row r="2970">
          <cell r="B2970" t="str">
            <v>52_39</v>
          </cell>
        </row>
        <row r="2971">
          <cell r="B2971" t="str">
            <v>52_40</v>
          </cell>
        </row>
        <row r="2972">
          <cell r="B2972" t="str">
            <v>52_41</v>
          </cell>
        </row>
        <row r="2973">
          <cell r="B2973" t="str">
            <v>52_42</v>
          </cell>
        </row>
        <row r="2974">
          <cell r="B2974" t="str">
            <v>52_A</v>
          </cell>
        </row>
        <row r="2975">
          <cell r="B2975" t="str">
            <v>52_B</v>
          </cell>
        </row>
        <row r="2976">
          <cell r="B2976" t="str">
            <v>52_C</v>
          </cell>
        </row>
        <row r="2977">
          <cell r="B2977" t="str">
            <v>52_D</v>
          </cell>
        </row>
        <row r="2978">
          <cell r="B2978" t="str">
            <v>52_E</v>
          </cell>
        </row>
        <row r="2979">
          <cell r="B2979" t="str">
            <v>52_F</v>
          </cell>
        </row>
        <row r="2980">
          <cell r="B2980" t="str">
            <v>52_G</v>
          </cell>
        </row>
        <row r="2981">
          <cell r="B2981" t="str">
            <v>52_H</v>
          </cell>
        </row>
        <row r="2982">
          <cell r="B2982" t="str">
            <v>52_I</v>
          </cell>
        </row>
        <row r="2983">
          <cell r="B2983" t="str">
            <v>52_J</v>
          </cell>
        </row>
        <row r="2984">
          <cell r="B2984" t="str">
            <v>52_K</v>
          </cell>
        </row>
        <row r="2985">
          <cell r="B2985" t="str">
            <v>52_L</v>
          </cell>
        </row>
        <row r="2986">
          <cell r="B2986" t="str">
            <v>52_M</v>
          </cell>
        </row>
        <row r="2987">
          <cell r="B2987" t="str">
            <v>52_N</v>
          </cell>
        </row>
        <row r="2988">
          <cell r="B2988" t="str">
            <v>52_O</v>
          </cell>
        </row>
        <row r="2989">
          <cell r="B2989" t="str">
            <v>52_P</v>
          </cell>
        </row>
        <row r="2990">
          <cell r="B2990" t="str">
            <v>52_Q</v>
          </cell>
        </row>
        <row r="2991">
          <cell r="B2991" t="str">
            <v>52_R</v>
          </cell>
        </row>
        <row r="2992">
          <cell r="B2992" t="str">
            <v>53_00</v>
          </cell>
        </row>
        <row r="2993">
          <cell r="B2993" t="str">
            <v>53_01</v>
          </cell>
        </row>
        <row r="2994">
          <cell r="B2994" t="str">
            <v>53_02</v>
          </cell>
        </row>
        <row r="2995">
          <cell r="B2995" t="str">
            <v>53_03</v>
          </cell>
        </row>
        <row r="2996">
          <cell r="B2996" t="str">
            <v>53_04</v>
          </cell>
        </row>
        <row r="2997">
          <cell r="B2997" t="str">
            <v>53_05</v>
          </cell>
        </row>
        <row r="2998">
          <cell r="B2998" t="str">
            <v>53_06</v>
          </cell>
        </row>
        <row r="2999">
          <cell r="B2999" t="str">
            <v>53_07</v>
          </cell>
        </row>
        <row r="3000">
          <cell r="B3000" t="str">
            <v>53_08</v>
          </cell>
        </row>
        <row r="3001">
          <cell r="B3001" t="str">
            <v>53_09</v>
          </cell>
        </row>
        <row r="3002">
          <cell r="B3002" t="str">
            <v>53_10</v>
          </cell>
        </row>
        <row r="3003">
          <cell r="B3003" t="str">
            <v>53_11</v>
          </cell>
        </row>
        <row r="3004">
          <cell r="B3004" t="str">
            <v>53_12</v>
          </cell>
        </row>
        <row r="3005">
          <cell r="B3005" t="str">
            <v>53_13</v>
          </cell>
        </row>
        <row r="3006">
          <cell r="B3006" t="str">
            <v>53_14</v>
          </cell>
        </row>
        <row r="3007">
          <cell r="B3007" t="str">
            <v>53_15</v>
          </cell>
        </row>
        <row r="3008">
          <cell r="B3008" t="str">
            <v>53_16</v>
          </cell>
        </row>
        <row r="3009">
          <cell r="B3009" t="str">
            <v>53_17</v>
          </cell>
        </row>
        <row r="3010">
          <cell r="B3010" t="str">
            <v>53_18</v>
          </cell>
        </row>
        <row r="3011">
          <cell r="B3011" t="str">
            <v>53_19</v>
          </cell>
        </row>
        <row r="3012">
          <cell r="B3012" t="str">
            <v>53_20</v>
          </cell>
        </row>
        <row r="3013">
          <cell r="B3013" t="str">
            <v>53_21</v>
          </cell>
        </row>
        <row r="3014">
          <cell r="B3014" t="str">
            <v>53_22</v>
          </cell>
        </row>
        <row r="3015">
          <cell r="B3015" t="str">
            <v>53_23</v>
          </cell>
        </row>
        <row r="3016">
          <cell r="B3016" t="str">
            <v>53_24</v>
          </cell>
        </row>
        <row r="3017">
          <cell r="B3017" t="str">
            <v>53_25</v>
          </cell>
        </row>
        <row r="3018">
          <cell r="B3018" t="str">
            <v>53_26</v>
          </cell>
        </row>
        <row r="3019">
          <cell r="B3019" t="str">
            <v>53_27</v>
          </cell>
        </row>
        <row r="3020">
          <cell r="B3020" t="str">
            <v>53_28</v>
          </cell>
        </row>
        <row r="3021">
          <cell r="B3021" t="str">
            <v>53_29</v>
          </cell>
        </row>
        <row r="3022">
          <cell r="B3022" t="str">
            <v>53_30</v>
          </cell>
        </row>
        <row r="3023">
          <cell r="B3023" t="str">
            <v>53_31</v>
          </cell>
        </row>
        <row r="3024">
          <cell r="B3024" t="str">
            <v>53_32</v>
          </cell>
        </row>
        <row r="3025">
          <cell r="B3025" t="str">
            <v>53_33</v>
          </cell>
        </row>
        <row r="3026">
          <cell r="B3026" t="str">
            <v>53_34</v>
          </cell>
        </row>
        <row r="3027">
          <cell r="B3027" t="str">
            <v>53_35</v>
          </cell>
        </row>
        <row r="3028">
          <cell r="B3028" t="str">
            <v>53_36</v>
          </cell>
        </row>
        <row r="3029">
          <cell r="B3029" t="str">
            <v>53_37</v>
          </cell>
        </row>
        <row r="3030">
          <cell r="B3030" t="str">
            <v>53_38</v>
          </cell>
        </row>
        <row r="3031">
          <cell r="B3031" t="str">
            <v>53_39</v>
          </cell>
        </row>
        <row r="3032">
          <cell r="B3032" t="str">
            <v>53_40</v>
          </cell>
        </row>
        <row r="3033">
          <cell r="B3033" t="str">
            <v>53_41</v>
          </cell>
        </row>
        <row r="3034">
          <cell r="B3034" t="str">
            <v>53_42</v>
          </cell>
        </row>
        <row r="3035">
          <cell r="B3035" t="str">
            <v>53_A</v>
          </cell>
        </row>
        <row r="3036">
          <cell r="B3036" t="str">
            <v>53_B</v>
          </cell>
        </row>
        <row r="3037">
          <cell r="B3037" t="str">
            <v>53_C</v>
          </cell>
        </row>
        <row r="3038">
          <cell r="B3038" t="str">
            <v>53_D</v>
          </cell>
        </row>
        <row r="3039">
          <cell r="B3039" t="str">
            <v>53_E</v>
          </cell>
        </row>
        <row r="3040">
          <cell r="B3040" t="str">
            <v>53_F</v>
          </cell>
        </row>
        <row r="3041">
          <cell r="B3041" t="str">
            <v>53_G</v>
          </cell>
        </row>
        <row r="3042">
          <cell r="B3042" t="str">
            <v>53_H</v>
          </cell>
        </row>
        <row r="3043">
          <cell r="B3043" t="str">
            <v>53_I</v>
          </cell>
        </row>
        <row r="3044">
          <cell r="B3044" t="str">
            <v>53_J</v>
          </cell>
        </row>
        <row r="3045">
          <cell r="B3045" t="str">
            <v>53_K</v>
          </cell>
        </row>
        <row r="3046">
          <cell r="B3046" t="str">
            <v>53_L</v>
          </cell>
        </row>
        <row r="3047">
          <cell r="B3047" t="str">
            <v>53_M</v>
          </cell>
        </row>
        <row r="3048">
          <cell r="B3048" t="str">
            <v>53_N</v>
          </cell>
        </row>
        <row r="3049">
          <cell r="B3049" t="str">
            <v>53_O</v>
          </cell>
        </row>
        <row r="3050">
          <cell r="B3050" t="str">
            <v>53_P</v>
          </cell>
        </row>
        <row r="3051">
          <cell r="B3051" t="str">
            <v>53_Q</v>
          </cell>
        </row>
        <row r="3052">
          <cell r="B3052" t="str">
            <v>53_R</v>
          </cell>
        </row>
        <row r="3053">
          <cell r="B3053" t="str">
            <v>54_00</v>
          </cell>
        </row>
        <row r="3054">
          <cell r="B3054" t="str">
            <v>54_01</v>
          </cell>
        </row>
        <row r="3055">
          <cell r="B3055" t="str">
            <v>54_02</v>
          </cell>
        </row>
        <row r="3056">
          <cell r="B3056" t="str">
            <v>54_03</v>
          </cell>
        </row>
        <row r="3057">
          <cell r="B3057" t="str">
            <v>54_04</v>
          </cell>
        </row>
        <row r="3058">
          <cell r="B3058" t="str">
            <v>54_05</v>
          </cell>
        </row>
        <row r="3059">
          <cell r="B3059" t="str">
            <v>54_06</v>
          </cell>
        </row>
        <row r="3060">
          <cell r="B3060" t="str">
            <v>54_07</v>
          </cell>
        </row>
        <row r="3061">
          <cell r="B3061" t="str">
            <v>54_08</v>
          </cell>
        </row>
        <row r="3062">
          <cell r="B3062" t="str">
            <v>54_09</v>
          </cell>
        </row>
        <row r="3063">
          <cell r="B3063" t="str">
            <v>54_10</v>
          </cell>
        </row>
        <row r="3064">
          <cell r="B3064" t="str">
            <v>54_11</v>
          </cell>
        </row>
        <row r="3065">
          <cell r="B3065" t="str">
            <v>54_12</v>
          </cell>
        </row>
        <row r="3066">
          <cell r="B3066" t="str">
            <v>54_13</v>
          </cell>
        </row>
        <row r="3067">
          <cell r="B3067" t="str">
            <v>54_14</v>
          </cell>
        </row>
        <row r="3068">
          <cell r="B3068" t="str">
            <v>54_15</v>
          </cell>
        </row>
        <row r="3069">
          <cell r="B3069" t="str">
            <v>54_16</v>
          </cell>
        </row>
        <row r="3070">
          <cell r="B3070" t="str">
            <v>54_17</v>
          </cell>
        </row>
        <row r="3071">
          <cell r="B3071" t="str">
            <v>54_18</v>
          </cell>
        </row>
        <row r="3072">
          <cell r="B3072" t="str">
            <v>54_19</v>
          </cell>
        </row>
        <row r="3073">
          <cell r="B3073" t="str">
            <v>54_20</v>
          </cell>
        </row>
        <row r="3074">
          <cell r="B3074" t="str">
            <v>54_21</v>
          </cell>
        </row>
        <row r="3075">
          <cell r="B3075" t="str">
            <v>54_22</v>
          </cell>
        </row>
        <row r="3076">
          <cell r="B3076" t="str">
            <v>54_23</v>
          </cell>
        </row>
        <row r="3077">
          <cell r="B3077" t="str">
            <v>54_24</v>
          </cell>
        </row>
        <row r="3078">
          <cell r="B3078" t="str">
            <v>54_25</v>
          </cell>
        </row>
        <row r="3079">
          <cell r="B3079" t="str">
            <v>54_26</v>
          </cell>
        </row>
        <row r="3080">
          <cell r="B3080" t="str">
            <v>54_27</v>
          </cell>
        </row>
        <row r="3081">
          <cell r="B3081" t="str">
            <v>54_28</v>
          </cell>
        </row>
        <row r="3082">
          <cell r="B3082" t="str">
            <v>54_29</v>
          </cell>
        </row>
        <row r="3083">
          <cell r="B3083" t="str">
            <v>54_30</v>
          </cell>
        </row>
        <row r="3084">
          <cell r="B3084" t="str">
            <v>54_31</v>
          </cell>
        </row>
        <row r="3085">
          <cell r="B3085" t="str">
            <v>54_32</v>
          </cell>
        </row>
        <row r="3086">
          <cell r="B3086" t="str">
            <v>54_33</v>
          </cell>
        </row>
        <row r="3087">
          <cell r="B3087" t="str">
            <v>54_34</v>
          </cell>
        </row>
        <row r="3088">
          <cell r="B3088" t="str">
            <v>54_35</v>
          </cell>
        </row>
        <row r="3089">
          <cell r="B3089" t="str">
            <v>54_36</v>
          </cell>
        </row>
        <row r="3090">
          <cell r="B3090" t="str">
            <v>54_37</v>
          </cell>
        </row>
        <row r="3091">
          <cell r="B3091" t="str">
            <v>54_38</v>
          </cell>
        </row>
        <row r="3092">
          <cell r="B3092" t="str">
            <v>54_39</v>
          </cell>
        </row>
        <row r="3093">
          <cell r="B3093" t="str">
            <v>54_40</v>
          </cell>
        </row>
        <row r="3094">
          <cell r="B3094" t="str">
            <v>54_41</v>
          </cell>
        </row>
        <row r="3095">
          <cell r="B3095" t="str">
            <v>54_42</v>
          </cell>
        </row>
        <row r="3096">
          <cell r="B3096" t="str">
            <v>54_A</v>
          </cell>
        </row>
        <row r="3097">
          <cell r="B3097" t="str">
            <v>54_B</v>
          </cell>
        </row>
        <row r="3098">
          <cell r="B3098" t="str">
            <v>54_C</v>
          </cell>
        </row>
        <row r="3099">
          <cell r="B3099" t="str">
            <v>54_D</v>
          </cell>
        </row>
        <row r="3100">
          <cell r="B3100" t="str">
            <v>54_E</v>
          </cell>
        </row>
        <row r="3101">
          <cell r="B3101" t="str">
            <v>54_F</v>
          </cell>
        </row>
        <row r="3102">
          <cell r="B3102" t="str">
            <v>54_G</v>
          </cell>
        </row>
        <row r="3103">
          <cell r="B3103" t="str">
            <v>54_H</v>
          </cell>
        </row>
        <row r="3104">
          <cell r="B3104" t="str">
            <v>54_I</v>
          </cell>
        </row>
        <row r="3105">
          <cell r="B3105" t="str">
            <v>54_J</v>
          </cell>
        </row>
        <row r="3106">
          <cell r="B3106" t="str">
            <v>54_K</v>
          </cell>
        </row>
        <row r="3107">
          <cell r="B3107" t="str">
            <v>54_L</v>
          </cell>
        </row>
        <row r="3108">
          <cell r="B3108" t="str">
            <v>54_M</v>
          </cell>
        </row>
        <row r="3109">
          <cell r="B3109" t="str">
            <v>54_N</v>
          </cell>
        </row>
        <row r="3110">
          <cell r="B3110" t="str">
            <v>54_O</v>
          </cell>
        </row>
        <row r="3111">
          <cell r="B3111" t="str">
            <v>54_P</v>
          </cell>
        </row>
        <row r="3112">
          <cell r="B3112" t="str">
            <v>54_Q</v>
          </cell>
        </row>
        <row r="3113">
          <cell r="B3113" t="str">
            <v>54_R</v>
          </cell>
        </row>
        <row r="3114">
          <cell r="B3114" t="str">
            <v>55_00</v>
          </cell>
        </row>
        <row r="3115">
          <cell r="B3115" t="str">
            <v>55_01</v>
          </cell>
        </row>
        <row r="3116">
          <cell r="B3116" t="str">
            <v>55_02</v>
          </cell>
        </row>
        <row r="3117">
          <cell r="B3117" t="str">
            <v>55_03</v>
          </cell>
        </row>
        <row r="3118">
          <cell r="B3118" t="str">
            <v>55_04</v>
          </cell>
        </row>
        <row r="3119">
          <cell r="B3119" t="str">
            <v>55_05</v>
          </cell>
        </row>
        <row r="3120">
          <cell r="B3120" t="str">
            <v>55_06</v>
          </cell>
        </row>
        <row r="3121">
          <cell r="B3121" t="str">
            <v>55_07</v>
          </cell>
        </row>
        <row r="3122">
          <cell r="B3122" t="str">
            <v>55_08</v>
          </cell>
        </row>
        <row r="3123">
          <cell r="B3123" t="str">
            <v>55_09</v>
          </cell>
        </row>
        <row r="3124">
          <cell r="B3124" t="str">
            <v>55_10</v>
          </cell>
        </row>
        <row r="3125">
          <cell r="B3125" t="str">
            <v>55_11</v>
          </cell>
        </row>
        <row r="3126">
          <cell r="B3126" t="str">
            <v>55_12</v>
          </cell>
        </row>
        <row r="3127">
          <cell r="B3127" t="str">
            <v>55_13</v>
          </cell>
        </row>
        <row r="3128">
          <cell r="B3128" t="str">
            <v>55_14</v>
          </cell>
        </row>
        <row r="3129">
          <cell r="B3129" t="str">
            <v>55_15</v>
          </cell>
        </row>
        <row r="3130">
          <cell r="B3130" t="str">
            <v>55_16</v>
          </cell>
        </row>
        <row r="3131">
          <cell r="B3131" t="str">
            <v>55_17</v>
          </cell>
        </row>
        <row r="3132">
          <cell r="B3132" t="str">
            <v>55_18</v>
          </cell>
        </row>
        <row r="3133">
          <cell r="B3133" t="str">
            <v>55_19</v>
          </cell>
        </row>
        <row r="3134">
          <cell r="B3134" t="str">
            <v>55_20</v>
          </cell>
        </row>
        <row r="3135">
          <cell r="B3135" t="str">
            <v>55_21</v>
          </cell>
        </row>
        <row r="3136">
          <cell r="B3136" t="str">
            <v>55_22</v>
          </cell>
        </row>
        <row r="3137">
          <cell r="B3137" t="str">
            <v>55_23</v>
          </cell>
        </row>
        <row r="3138">
          <cell r="B3138" t="str">
            <v>55_24</v>
          </cell>
        </row>
        <row r="3139">
          <cell r="B3139" t="str">
            <v>55_25</v>
          </cell>
        </row>
        <row r="3140">
          <cell r="B3140" t="str">
            <v>55_26</v>
          </cell>
        </row>
        <row r="3141">
          <cell r="B3141" t="str">
            <v>55_27</v>
          </cell>
        </row>
        <row r="3142">
          <cell r="B3142" t="str">
            <v>55_28</v>
          </cell>
        </row>
        <row r="3143">
          <cell r="B3143" t="str">
            <v>55_29</v>
          </cell>
        </row>
        <row r="3144">
          <cell r="B3144" t="str">
            <v>55_30</v>
          </cell>
        </row>
        <row r="3145">
          <cell r="B3145" t="str">
            <v>55_31</v>
          </cell>
        </row>
        <row r="3146">
          <cell r="B3146" t="str">
            <v>55_32</v>
          </cell>
        </row>
        <row r="3147">
          <cell r="B3147" t="str">
            <v>55_33</v>
          </cell>
        </row>
        <row r="3148">
          <cell r="B3148" t="str">
            <v>55_34</v>
          </cell>
        </row>
        <row r="3149">
          <cell r="B3149" t="str">
            <v>55_35</v>
          </cell>
        </row>
        <row r="3150">
          <cell r="B3150" t="str">
            <v>55_36</v>
          </cell>
        </row>
        <row r="3151">
          <cell r="B3151" t="str">
            <v>55_37</v>
          </cell>
        </row>
        <row r="3152">
          <cell r="B3152" t="str">
            <v>55_38</v>
          </cell>
        </row>
        <row r="3153">
          <cell r="B3153" t="str">
            <v>55_39</v>
          </cell>
        </row>
        <row r="3154">
          <cell r="B3154" t="str">
            <v>55_40</v>
          </cell>
        </row>
        <row r="3155">
          <cell r="B3155" t="str">
            <v>55_41</v>
          </cell>
        </row>
        <row r="3156">
          <cell r="B3156" t="str">
            <v>55_42</v>
          </cell>
        </row>
        <row r="3157">
          <cell r="B3157" t="str">
            <v>55_A</v>
          </cell>
        </row>
        <row r="3158">
          <cell r="B3158" t="str">
            <v>55_B</v>
          </cell>
        </row>
        <row r="3159">
          <cell r="B3159" t="str">
            <v>55_C</v>
          </cell>
        </row>
        <row r="3160">
          <cell r="B3160" t="str">
            <v>55_D</v>
          </cell>
        </row>
        <row r="3161">
          <cell r="B3161" t="str">
            <v>55_E</v>
          </cell>
        </row>
        <row r="3162">
          <cell r="B3162" t="str">
            <v>55_F</v>
          </cell>
        </row>
        <row r="3163">
          <cell r="B3163" t="str">
            <v>55_G</v>
          </cell>
        </row>
        <row r="3164">
          <cell r="B3164" t="str">
            <v>55_H</v>
          </cell>
        </row>
        <row r="3165">
          <cell r="B3165" t="str">
            <v>55_I</v>
          </cell>
        </row>
        <row r="3166">
          <cell r="B3166" t="str">
            <v>55_J</v>
          </cell>
        </row>
        <row r="3167">
          <cell r="B3167" t="str">
            <v>55_K</v>
          </cell>
        </row>
        <row r="3168">
          <cell r="B3168" t="str">
            <v>55_L</v>
          </cell>
        </row>
        <row r="3169">
          <cell r="B3169" t="str">
            <v>55_M</v>
          </cell>
        </row>
        <row r="3170">
          <cell r="B3170" t="str">
            <v>55_N</v>
          </cell>
        </row>
        <row r="3171">
          <cell r="B3171" t="str">
            <v>55_O</v>
          </cell>
        </row>
        <row r="3172">
          <cell r="B3172" t="str">
            <v>55_P</v>
          </cell>
        </row>
        <row r="3173">
          <cell r="B3173" t="str">
            <v>55_Q</v>
          </cell>
        </row>
        <row r="3174">
          <cell r="B3174" t="str">
            <v>55_R</v>
          </cell>
        </row>
        <row r="3175">
          <cell r="B3175" t="str">
            <v>56_00</v>
          </cell>
        </row>
        <row r="3176">
          <cell r="B3176" t="str">
            <v>56_01</v>
          </cell>
        </row>
        <row r="3177">
          <cell r="B3177" t="str">
            <v>56_02</v>
          </cell>
        </row>
        <row r="3178">
          <cell r="B3178" t="str">
            <v>56_03</v>
          </cell>
        </row>
        <row r="3179">
          <cell r="B3179" t="str">
            <v>56_04</v>
          </cell>
        </row>
        <row r="3180">
          <cell r="B3180" t="str">
            <v>56_05</v>
          </cell>
        </row>
        <row r="3181">
          <cell r="B3181" t="str">
            <v>56_06</v>
          </cell>
        </row>
        <row r="3182">
          <cell r="B3182" t="str">
            <v>56_07</v>
          </cell>
        </row>
        <row r="3183">
          <cell r="B3183" t="str">
            <v>56_08</v>
          </cell>
        </row>
        <row r="3184">
          <cell r="B3184" t="str">
            <v>56_09</v>
          </cell>
        </row>
        <row r="3185">
          <cell r="B3185" t="str">
            <v>56_10</v>
          </cell>
        </row>
        <row r="3186">
          <cell r="B3186" t="str">
            <v>56_11</v>
          </cell>
        </row>
        <row r="3187">
          <cell r="B3187" t="str">
            <v>56_12</v>
          </cell>
        </row>
        <row r="3188">
          <cell r="B3188" t="str">
            <v>56_13</v>
          </cell>
        </row>
        <row r="3189">
          <cell r="B3189" t="str">
            <v>56_14</v>
          </cell>
        </row>
        <row r="3190">
          <cell r="B3190" t="str">
            <v>56_15</v>
          </cell>
        </row>
        <row r="3191">
          <cell r="B3191" t="str">
            <v>56_16</v>
          </cell>
        </row>
        <row r="3192">
          <cell r="B3192" t="str">
            <v>56_17</v>
          </cell>
        </row>
        <row r="3193">
          <cell r="B3193" t="str">
            <v>56_18</v>
          </cell>
        </row>
        <row r="3194">
          <cell r="B3194" t="str">
            <v>56_19</v>
          </cell>
        </row>
        <row r="3195">
          <cell r="B3195" t="str">
            <v>56_20</v>
          </cell>
        </row>
        <row r="3196">
          <cell r="B3196" t="str">
            <v>56_21</v>
          </cell>
        </row>
        <row r="3197">
          <cell r="B3197" t="str">
            <v>56_22</v>
          </cell>
        </row>
        <row r="3198">
          <cell r="B3198" t="str">
            <v>56_23</v>
          </cell>
        </row>
        <row r="3199">
          <cell r="B3199" t="str">
            <v>56_24</v>
          </cell>
        </row>
        <row r="3200">
          <cell r="B3200" t="str">
            <v>56_25</v>
          </cell>
        </row>
        <row r="3201">
          <cell r="B3201" t="str">
            <v>56_26</v>
          </cell>
        </row>
        <row r="3202">
          <cell r="B3202" t="str">
            <v>56_27</v>
          </cell>
        </row>
        <row r="3203">
          <cell r="B3203" t="str">
            <v>56_28</v>
          </cell>
        </row>
        <row r="3204">
          <cell r="B3204" t="str">
            <v>56_29</v>
          </cell>
        </row>
        <row r="3205">
          <cell r="B3205" t="str">
            <v>56_30</v>
          </cell>
        </row>
        <row r="3206">
          <cell r="B3206" t="str">
            <v>56_31</v>
          </cell>
        </row>
        <row r="3207">
          <cell r="B3207" t="str">
            <v>56_32</v>
          </cell>
        </row>
        <row r="3208">
          <cell r="B3208" t="str">
            <v>56_33</v>
          </cell>
        </row>
        <row r="3209">
          <cell r="B3209" t="str">
            <v>56_34</v>
          </cell>
        </row>
        <row r="3210">
          <cell r="B3210" t="str">
            <v>56_35</v>
          </cell>
        </row>
        <row r="3211">
          <cell r="B3211" t="str">
            <v>56_36</v>
          </cell>
        </row>
        <row r="3212">
          <cell r="B3212" t="str">
            <v>56_37</v>
          </cell>
        </row>
        <row r="3213">
          <cell r="B3213" t="str">
            <v>56_38</v>
          </cell>
        </row>
        <row r="3214">
          <cell r="B3214" t="str">
            <v>56_39</v>
          </cell>
        </row>
        <row r="3215">
          <cell r="B3215" t="str">
            <v>56_40</v>
          </cell>
        </row>
        <row r="3216">
          <cell r="B3216" t="str">
            <v>56_41</v>
          </cell>
        </row>
        <row r="3217">
          <cell r="B3217" t="str">
            <v>56_42</v>
          </cell>
        </row>
        <row r="3218">
          <cell r="B3218" t="str">
            <v>56_A</v>
          </cell>
        </row>
        <row r="3219">
          <cell r="B3219" t="str">
            <v>56_B</v>
          </cell>
        </row>
        <row r="3220">
          <cell r="B3220" t="str">
            <v>56_C</v>
          </cell>
        </row>
        <row r="3221">
          <cell r="B3221" t="str">
            <v>56_D</v>
          </cell>
        </row>
        <row r="3222">
          <cell r="B3222" t="str">
            <v>56_E</v>
          </cell>
        </row>
        <row r="3223">
          <cell r="B3223" t="str">
            <v>56_F</v>
          </cell>
        </row>
        <row r="3224">
          <cell r="B3224" t="str">
            <v>56_G</v>
          </cell>
        </row>
        <row r="3225">
          <cell r="B3225" t="str">
            <v>56_H</v>
          </cell>
        </row>
        <row r="3226">
          <cell r="B3226" t="str">
            <v>56_I</v>
          </cell>
        </row>
        <row r="3227">
          <cell r="B3227" t="str">
            <v>56_J</v>
          </cell>
        </row>
        <row r="3228">
          <cell r="B3228" t="str">
            <v>56_K</v>
          </cell>
        </row>
        <row r="3229">
          <cell r="B3229" t="str">
            <v>56_L</v>
          </cell>
        </row>
        <row r="3230">
          <cell r="B3230" t="str">
            <v>56_M</v>
          </cell>
        </row>
        <row r="3231">
          <cell r="B3231" t="str">
            <v>56_N</v>
          </cell>
        </row>
        <row r="3232">
          <cell r="B3232" t="str">
            <v>56_O</v>
          </cell>
        </row>
        <row r="3233">
          <cell r="B3233" t="str">
            <v>56_P</v>
          </cell>
        </row>
        <row r="3234">
          <cell r="B3234" t="str">
            <v>56_Q</v>
          </cell>
        </row>
        <row r="3235">
          <cell r="B3235" t="str">
            <v>56_R</v>
          </cell>
        </row>
        <row r="3236">
          <cell r="B3236" t="str">
            <v>57_00</v>
          </cell>
        </row>
        <row r="3237">
          <cell r="B3237" t="str">
            <v>57_01</v>
          </cell>
        </row>
        <row r="3238">
          <cell r="B3238" t="str">
            <v>57_02</v>
          </cell>
        </row>
        <row r="3239">
          <cell r="B3239" t="str">
            <v>57_03</v>
          </cell>
        </row>
        <row r="3240">
          <cell r="B3240" t="str">
            <v>57_04</v>
          </cell>
        </row>
        <row r="3241">
          <cell r="B3241" t="str">
            <v>57_05</v>
          </cell>
        </row>
        <row r="3242">
          <cell r="B3242" t="str">
            <v>57_06</v>
          </cell>
        </row>
        <row r="3243">
          <cell r="B3243" t="str">
            <v>57_07</v>
          </cell>
        </row>
        <row r="3244">
          <cell r="B3244" t="str">
            <v>57_08</v>
          </cell>
        </row>
        <row r="3245">
          <cell r="B3245" t="str">
            <v>57_09</v>
          </cell>
        </row>
        <row r="3246">
          <cell r="B3246" t="str">
            <v>57_10</v>
          </cell>
        </row>
        <row r="3247">
          <cell r="B3247" t="str">
            <v>57_11</v>
          </cell>
        </row>
        <row r="3248">
          <cell r="B3248" t="str">
            <v>57_12</v>
          </cell>
        </row>
        <row r="3249">
          <cell r="B3249" t="str">
            <v>57_13</v>
          </cell>
        </row>
        <row r="3250">
          <cell r="B3250" t="str">
            <v>57_14</v>
          </cell>
        </row>
        <row r="3251">
          <cell r="B3251" t="str">
            <v>57_15</v>
          </cell>
        </row>
        <row r="3252">
          <cell r="B3252" t="str">
            <v>57_16</v>
          </cell>
        </row>
        <row r="3253">
          <cell r="B3253" t="str">
            <v>57_17</v>
          </cell>
        </row>
        <row r="3254">
          <cell r="B3254" t="str">
            <v>57_18</v>
          </cell>
        </row>
        <row r="3255">
          <cell r="B3255" t="str">
            <v>57_19</v>
          </cell>
        </row>
        <row r="3256">
          <cell r="B3256" t="str">
            <v>57_20</v>
          </cell>
        </row>
        <row r="3257">
          <cell r="B3257" t="str">
            <v>57_21</v>
          </cell>
        </row>
        <row r="3258">
          <cell r="B3258" t="str">
            <v>57_22</v>
          </cell>
        </row>
        <row r="3259">
          <cell r="B3259" t="str">
            <v>57_23</v>
          </cell>
        </row>
        <row r="3260">
          <cell r="B3260" t="str">
            <v>57_24</v>
          </cell>
        </row>
        <row r="3261">
          <cell r="B3261" t="str">
            <v>57_25</v>
          </cell>
        </row>
        <row r="3262">
          <cell r="B3262" t="str">
            <v>57_26</v>
          </cell>
        </row>
        <row r="3263">
          <cell r="B3263" t="str">
            <v>57_27</v>
          </cell>
        </row>
        <row r="3264">
          <cell r="B3264" t="str">
            <v>57_28</v>
          </cell>
        </row>
        <row r="3265">
          <cell r="B3265" t="str">
            <v>57_29</v>
          </cell>
        </row>
        <row r="3266">
          <cell r="B3266" t="str">
            <v>57_30</v>
          </cell>
        </row>
        <row r="3267">
          <cell r="B3267" t="str">
            <v>57_31</v>
          </cell>
        </row>
        <row r="3268">
          <cell r="B3268" t="str">
            <v>57_32</v>
          </cell>
        </row>
        <row r="3269">
          <cell r="B3269" t="str">
            <v>57_33</v>
          </cell>
        </row>
        <row r="3270">
          <cell r="B3270" t="str">
            <v>57_34</v>
          </cell>
        </row>
        <row r="3271">
          <cell r="B3271" t="str">
            <v>57_35</v>
          </cell>
        </row>
        <row r="3272">
          <cell r="B3272" t="str">
            <v>57_36</v>
          </cell>
        </row>
        <row r="3273">
          <cell r="B3273" t="str">
            <v>57_37</v>
          </cell>
        </row>
        <row r="3274">
          <cell r="B3274" t="str">
            <v>57_38</v>
          </cell>
        </row>
        <row r="3275">
          <cell r="B3275" t="str">
            <v>57_39</v>
          </cell>
        </row>
        <row r="3276">
          <cell r="B3276" t="str">
            <v>57_40</v>
          </cell>
        </row>
        <row r="3277">
          <cell r="B3277" t="str">
            <v>57_41</v>
          </cell>
        </row>
        <row r="3278">
          <cell r="B3278" t="str">
            <v>57_42</v>
          </cell>
        </row>
        <row r="3279">
          <cell r="B3279" t="str">
            <v>57_A</v>
          </cell>
        </row>
        <row r="3280">
          <cell r="B3280" t="str">
            <v>57_B</v>
          </cell>
        </row>
        <row r="3281">
          <cell r="B3281" t="str">
            <v>57_C</v>
          </cell>
        </row>
        <row r="3282">
          <cell r="B3282" t="str">
            <v>57_D</v>
          </cell>
        </row>
        <row r="3283">
          <cell r="B3283" t="str">
            <v>57_E</v>
          </cell>
        </row>
        <row r="3284">
          <cell r="B3284" t="str">
            <v>57_F</v>
          </cell>
        </row>
        <row r="3285">
          <cell r="B3285" t="str">
            <v>57_G</v>
          </cell>
        </row>
        <row r="3286">
          <cell r="B3286" t="str">
            <v>57_H</v>
          </cell>
        </row>
        <row r="3287">
          <cell r="B3287" t="str">
            <v>57_I</v>
          </cell>
        </row>
        <row r="3288">
          <cell r="B3288" t="str">
            <v>57_J</v>
          </cell>
        </row>
        <row r="3289">
          <cell r="B3289" t="str">
            <v>57_K</v>
          </cell>
        </row>
        <row r="3290">
          <cell r="B3290" t="str">
            <v>57_L</v>
          </cell>
        </row>
        <row r="3291">
          <cell r="B3291" t="str">
            <v>57_M</v>
          </cell>
        </row>
        <row r="3292">
          <cell r="B3292" t="str">
            <v>57_N</v>
          </cell>
        </row>
        <row r="3293">
          <cell r="B3293" t="str">
            <v>57_O</v>
          </cell>
        </row>
        <row r="3294">
          <cell r="B3294" t="str">
            <v>57_P</v>
          </cell>
        </row>
        <row r="3295">
          <cell r="B3295" t="str">
            <v>57_Q</v>
          </cell>
        </row>
        <row r="3296">
          <cell r="B3296" t="str">
            <v>57_R</v>
          </cell>
        </row>
        <row r="3297">
          <cell r="B3297" t="str">
            <v>6_00</v>
          </cell>
        </row>
        <row r="3298">
          <cell r="B3298" t="str">
            <v>6_01</v>
          </cell>
        </row>
        <row r="3299">
          <cell r="B3299" t="str">
            <v>6_02</v>
          </cell>
        </row>
        <row r="3300">
          <cell r="B3300" t="str">
            <v>6_03</v>
          </cell>
        </row>
        <row r="3301">
          <cell r="B3301" t="str">
            <v>6_04</v>
          </cell>
        </row>
        <row r="3302">
          <cell r="B3302" t="str">
            <v>6_05</v>
          </cell>
        </row>
        <row r="3303">
          <cell r="B3303" t="str">
            <v>6_06</v>
          </cell>
        </row>
        <row r="3304">
          <cell r="B3304" t="str">
            <v>6_07</v>
          </cell>
        </row>
        <row r="3305">
          <cell r="B3305" t="str">
            <v>6_08</v>
          </cell>
        </row>
        <row r="3306">
          <cell r="B3306" t="str">
            <v>6_09</v>
          </cell>
        </row>
        <row r="3307">
          <cell r="B3307" t="str">
            <v>6_10</v>
          </cell>
        </row>
        <row r="3308">
          <cell r="B3308" t="str">
            <v>6_11</v>
          </cell>
        </row>
        <row r="3309">
          <cell r="B3309" t="str">
            <v>6_12</v>
          </cell>
        </row>
        <row r="3310">
          <cell r="B3310" t="str">
            <v>6_13</v>
          </cell>
        </row>
        <row r="3311">
          <cell r="B3311" t="str">
            <v>6_14</v>
          </cell>
        </row>
        <row r="3312">
          <cell r="B3312" t="str">
            <v>6_15</v>
          </cell>
        </row>
        <row r="3313">
          <cell r="B3313" t="str">
            <v>6_16</v>
          </cell>
        </row>
        <row r="3314">
          <cell r="B3314" t="str">
            <v>6_17</v>
          </cell>
        </row>
        <row r="3315">
          <cell r="B3315" t="str">
            <v>6_18</v>
          </cell>
        </row>
        <row r="3316">
          <cell r="B3316" t="str">
            <v>6_19</v>
          </cell>
        </row>
        <row r="3317">
          <cell r="B3317" t="str">
            <v>6_20</v>
          </cell>
        </row>
        <row r="3318">
          <cell r="B3318" t="str">
            <v>6_21</v>
          </cell>
        </row>
        <row r="3319">
          <cell r="B3319" t="str">
            <v>6_22</v>
          </cell>
        </row>
        <row r="3320">
          <cell r="B3320" t="str">
            <v>6_23</v>
          </cell>
        </row>
        <row r="3321">
          <cell r="B3321" t="str">
            <v>6_24</v>
          </cell>
        </row>
        <row r="3322">
          <cell r="B3322" t="str">
            <v>6_25</v>
          </cell>
        </row>
        <row r="3323">
          <cell r="B3323" t="str">
            <v>6_26</v>
          </cell>
        </row>
        <row r="3324">
          <cell r="B3324" t="str">
            <v>6_27</v>
          </cell>
        </row>
        <row r="3325">
          <cell r="B3325" t="str">
            <v>6_28</v>
          </cell>
        </row>
        <row r="3326">
          <cell r="B3326" t="str">
            <v>6_29</v>
          </cell>
        </row>
        <row r="3327">
          <cell r="B3327" t="str">
            <v>6_30</v>
          </cell>
        </row>
        <row r="3328">
          <cell r="B3328" t="str">
            <v>6_31</v>
          </cell>
        </row>
        <row r="3329">
          <cell r="B3329" t="str">
            <v>6_32</v>
          </cell>
        </row>
        <row r="3330">
          <cell r="B3330" t="str">
            <v>6_33</v>
          </cell>
        </row>
        <row r="3331">
          <cell r="B3331" t="str">
            <v>6_34</v>
          </cell>
        </row>
        <row r="3332">
          <cell r="B3332" t="str">
            <v>6_35</v>
          </cell>
        </row>
        <row r="3333">
          <cell r="B3333" t="str">
            <v>6_36</v>
          </cell>
        </row>
        <row r="3334">
          <cell r="B3334" t="str">
            <v>6_37</v>
          </cell>
        </row>
        <row r="3335">
          <cell r="B3335" t="str">
            <v>6_38</v>
          </cell>
        </row>
        <row r="3336">
          <cell r="B3336" t="str">
            <v>6_39</v>
          </cell>
        </row>
        <row r="3337">
          <cell r="B3337" t="str">
            <v>6_40</v>
          </cell>
        </row>
        <row r="3338">
          <cell r="B3338" t="str">
            <v>6_41</v>
          </cell>
        </row>
        <row r="3339">
          <cell r="B3339" t="str">
            <v>6_42</v>
          </cell>
        </row>
        <row r="3340">
          <cell r="B3340" t="str">
            <v>6_A</v>
          </cell>
        </row>
        <row r="3341">
          <cell r="B3341" t="str">
            <v>6_B</v>
          </cell>
        </row>
        <row r="3342">
          <cell r="B3342" t="str">
            <v>6_C</v>
          </cell>
        </row>
        <row r="3343">
          <cell r="B3343" t="str">
            <v>6_D</v>
          </cell>
        </row>
        <row r="3344">
          <cell r="B3344" t="str">
            <v>6_E</v>
          </cell>
        </row>
        <row r="3345">
          <cell r="B3345" t="str">
            <v>6_F</v>
          </cell>
        </row>
        <row r="3346">
          <cell r="B3346" t="str">
            <v>6_G</v>
          </cell>
        </row>
        <row r="3347">
          <cell r="B3347" t="str">
            <v>6_H</v>
          </cell>
        </row>
        <row r="3348">
          <cell r="B3348" t="str">
            <v>6_I</v>
          </cell>
        </row>
        <row r="3349">
          <cell r="B3349" t="str">
            <v>6_J</v>
          </cell>
        </row>
        <row r="3350">
          <cell r="B3350" t="str">
            <v>6_K</v>
          </cell>
        </row>
        <row r="3351">
          <cell r="B3351" t="str">
            <v>6_L</v>
          </cell>
        </row>
        <row r="3352">
          <cell r="B3352" t="str">
            <v>6_M</v>
          </cell>
        </row>
        <row r="3353">
          <cell r="B3353" t="str">
            <v>6_N</v>
          </cell>
        </row>
        <row r="3354">
          <cell r="B3354" t="str">
            <v>6_O</v>
          </cell>
        </row>
        <row r="3355">
          <cell r="B3355" t="str">
            <v>6_P</v>
          </cell>
        </row>
        <row r="3356">
          <cell r="B3356" t="str">
            <v>6_Q</v>
          </cell>
        </row>
        <row r="3357">
          <cell r="B3357" t="str">
            <v>6_R</v>
          </cell>
        </row>
        <row r="3358">
          <cell r="B3358" t="str">
            <v>7_00</v>
          </cell>
        </row>
        <row r="3359">
          <cell r="B3359" t="str">
            <v>7_01</v>
          </cell>
        </row>
        <row r="3360">
          <cell r="B3360" t="str">
            <v>7_02</v>
          </cell>
        </row>
        <row r="3361">
          <cell r="B3361" t="str">
            <v>7_03</v>
          </cell>
        </row>
        <row r="3362">
          <cell r="B3362" t="str">
            <v>7_04</v>
          </cell>
        </row>
        <row r="3363">
          <cell r="B3363" t="str">
            <v>7_05</v>
          </cell>
        </row>
        <row r="3364">
          <cell r="B3364" t="str">
            <v>7_06</v>
          </cell>
        </row>
        <row r="3365">
          <cell r="B3365" t="str">
            <v>7_07</v>
          </cell>
        </row>
        <row r="3366">
          <cell r="B3366" t="str">
            <v>7_08</v>
          </cell>
        </row>
        <row r="3367">
          <cell r="B3367" t="str">
            <v>7_09</v>
          </cell>
        </row>
        <row r="3368">
          <cell r="B3368" t="str">
            <v>7_10</v>
          </cell>
        </row>
        <row r="3369">
          <cell r="B3369" t="str">
            <v>7_11</v>
          </cell>
        </row>
        <row r="3370">
          <cell r="B3370" t="str">
            <v>7_12</v>
          </cell>
        </row>
        <row r="3371">
          <cell r="B3371" t="str">
            <v>7_13</v>
          </cell>
        </row>
        <row r="3372">
          <cell r="B3372" t="str">
            <v>7_14</v>
          </cell>
        </row>
        <row r="3373">
          <cell r="B3373" t="str">
            <v>7_15</v>
          </cell>
        </row>
        <row r="3374">
          <cell r="B3374" t="str">
            <v>7_16</v>
          </cell>
        </row>
        <row r="3375">
          <cell r="B3375" t="str">
            <v>7_17</v>
          </cell>
        </row>
        <row r="3376">
          <cell r="B3376" t="str">
            <v>7_18</v>
          </cell>
        </row>
        <row r="3377">
          <cell r="B3377" t="str">
            <v>7_19</v>
          </cell>
        </row>
        <row r="3378">
          <cell r="B3378" t="str">
            <v>7_20</v>
          </cell>
        </row>
        <row r="3379">
          <cell r="B3379" t="str">
            <v>7_21</v>
          </cell>
        </row>
        <row r="3380">
          <cell r="B3380" t="str">
            <v>7_22</v>
          </cell>
        </row>
        <row r="3381">
          <cell r="B3381" t="str">
            <v>7_23</v>
          </cell>
        </row>
        <row r="3382">
          <cell r="B3382" t="str">
            <v>7_24</v>
          </cell>
        </row>
        <row r="3383">
          <cell r="B3383" t="str">
            <v>7_25</v>
          </cell>
        </row>
        <row r="3384">
          <cell r="B3384" t="str">
            <v>7_26</v>
          </cell>
        </row>
        <row r="3385">
          <cell r="B3385" t="str">
            <v>7_27</v>
          </cell>
        </row>
        <row r="3386">
          <cell r="B3386" t="str">
            <v>7_28</v>
          </cell>
        </row>
        <row r="3387">
          <cell r="B3387" t="str">
            <v>7_29</v>
          </cell>
        </row>
        <row r="3388">
          <cell r="B3388" t="str">
            <v>7_30</v>
          </cell>
        </row>
        <row r="3389">
          <cell r="B3389" t="str">
            <v>7_31</v>
          </cell>
        </row>
        <row r="3390">
          <cell r="B3390" t="str">
            <v>7_32</v>
          </cell>
        </row>
        <row r="3391">
          <cell r="B3391" t="str">
            <v>7_33</v>
          </cell>
        </row>
        <row r="3392">
          <cell r="B3392" t="str">
            <v>7_34</v>
          </cell>
        </row>
        <row r="3393">
          <cell r="B3393" t="str">
            <v>7_35</v>
          </cell>
        </row>
        <row r="3394">
          <cell r="B3394" t="str">
            <v>7_36</v>
          </cell>
        </row>
        <row r="3395">
          <cell r="B3395" t="str">
            <v>7_37</v>
          </cell>
        </row>
        <row r="3396">
          <cell r="B3396" t="str">
            <v>7_38</v>
          </cell>
        </row>
        <row r="3397">
          <cell r="B3397" t="str">
            <v>7_39</v>
          </cell>
        </row>
        <row r="3398">
          <cell r="B3398" t="str">
            <v>7_40</v>
          </cell>
        </row>
        <row r="3399">
          <cell r="B3399" t="str">
            <v>7_41</v>
          </cell>
        </row>
        <row r="3400">
          <cell r="B3400" t="str">
            <v>7_42</v>
          </cell>
        </row>
        <row r="3401">
          <cell r="B3401" t="str">
            <v>7_A</v>
          </cell>
        </row>
        <row r="3402">
          <cell r="B3402" t="str">
            <v>7_B</v>
          </cell>
        </row>
        <row r="3403">
          <cell r="B3403" t="str">
            <v>7_C</v>
          </cell>
        </row>
        <row r="3404">
          <cell r="B3404" t="str">
            <v>7_D</v>
          </cell>
        </row>
        <row r="3405">
          <cell r="B3405" t="str">
            <v>7_E</v>
          </cell>
        </row>
        <row r="3406">
          <cell r="B3406" t="str">
            <v>7_F</v>
          </cell>
        </row>
        <row r="3407">
          <cell r="B3407" t="str">
            <v>7_G</v>
          </cell>
        </row>
        <row r="3408">
          <cell r="B3408" t="str">
            <v>7_H</v>
          </cell>
        </row>
        <row r="3409">
          <cell r="B3409" t="str">
            <v>7_I</v>
          </cell>
        </row>
        <row r="3410">
          <cell r="B3410" t="str">
            <v>7_J</v>
          </cell>
        </row>
        <row r="3411">
          <cell r="B3411" t="str">
            <v>7_K</v>
          </cell>
        </row>
        <row r="3412">
          <cell r="B3412" t="str">
            <v>7_L</v>
          </cell>
        </row>
        <row r="3413">
          <cell r="B3413" t="str">
            <v>7_M</v>
          </cell>
        </row>
        <row r="3414">
          <cell r="B3414" t="str">
            <v>7_N</v>
          </cell>
        </row>
        <row r="3415">
          <cell r="B3415" t="str">
            <v>7_O</v>
          </cell>
        </row>
        <row r="3416">
          <cell r="B3416" t="str">
            <v>7_P</v>
          </cell>
        </row>
        <row r="3417">
          <cell r="B3417" t="str">
            <v>7_Q</v>
          </cell>
        </row>
        <row r="3418">
          <cell r="B3418" t="str">
            <v>7_R</v>
          </cell>
        </row>
        <row r="3419">
          <cell r="B3419" t="str">
            <v>8_00</v>
          </cell>
        </row>
        <row r="3420">
          <cell r="B3420" t="str">
            <v>8_01</v>
          </cell>
        </row>
        <row r="3421">
          <cell r="B3421" t="str">
            <v>8_02</v>
          </cell>
        </row>
        <row r="3422">
          <cell r="B3422" t="str">
            <v>8_03</v>
          </cell>
        </row>
        <row r="3423">
          <cell r="B3423" t="str">
            <v>8_04</v>
          </cell>
        </row>
        <row r="3424">
          <cell r="B3424" t="str">
            <v>8_05</v>
          </cell>
        </row>
        <row r="3425">
          <cell r="B3425" t="str">
            <v>8_06</v>
          </cell>
        </row>
        <row r="3426">
          <cell r="B3426" t="str">
            <v>8_07</v>
          </cell>
        </row>
        <row r="3427">
          <cell r="B3427" t="str">
            <v>8_08</v>
          </cell>
        </row>
        <row r="3428">
          <cell r="B3428" t="str">
            <v>8_09</v>
          </cell>
        </row>
        <row r="3429">
          <cell r="B3429" t="str">
            <v>8_10</v>
          </cell>
        </row>
        <row r="3430">
          <cell r="B3430" t="str">
            <v>8_11</v>
          </cell>
        </row>
        <row r="3431">
          <cell r="B3431" t="str">
            <v>8_12</v>
          </cell>
        </row>
        <row r="3432">
          <cell r="B3432" t="str">
            <v>8_13</v>
          </cell>
        </row>
        <row r="3433">
          <cell r="B3433" t="str">
            <v>8_14</v>
          </cell>
        </row>
        <row r="3434">
          <cell r="B3434" t="str">
            <v>8_15</v>
          </cell>
        </row>
        <row r="3435">
          <cell r="B3435" t="str">
            <v>8_16</v>
          </cell>
        </row>
        <row r="3436">
          <cell r="B3436" t="str">
            <v>8_17</v>
          </cell>
        </row>
        <row r="3437">
          <cell r="B3437" t="str">
            <v>8_18</v>
          </cell>
        </row>
        <row r="3438">
          <cell r="B3438" t="str">
            <v>8_19</v>
          </cell>
        </row>
        <row r="3439">
          <cell r="B3439" t="str">
            <v>8_20</v>
          </cell>
        </row>
        <row r="3440">
          <cell r="B3440" t="str">
            <v>8_21</v>
          </cell>
        </row>
        <row r="3441">
          <cell r="B3441" t="str">
            <v>8_22</v>
          </cell>
        </row>
        <row r="3442">
          <cell r="B3442" t="str">
            <v>8_23</v>
          </cell>
        </row>
        <row r="3443">
          <cell r="B3443" t="str">
            <v>8_24</v>
          </cell>
        </row>
        <row r="3444">
          <cell r="B3444" t="str">
            <v>8_25</v>
          </cell>
        </row>
        <row r="3445">
          <cell r="B3445" t="str">
            <v>8_26</v>
          </cell>
        </row>
        <row r="3446">
          <cell r="B3446" t="str">
            <v>8_27</v>
          </cell>
        </row>
        <row r="3447">
          <cell r="B3447" t="str">
            <v>8_28</v>
          </cell>
        </row>
        <row r="3448">
          <cell r="B3448" t="str">
            <v>8_29</v>
          </cell>
        </row>
        <row r="3449">
          <cell r="B3449" t="str">
            <v>8_30</v>
          </cell>
        </row>
        <row r="3450">
          <cell r="B3450" t="str">
            <v>8_31</v>
          </cell>
        </row>
        <row r="3451">
          <cell r="B3451" t="str">
            <v>8_32</v>
          </cell>
        </row>
        <row r="3452">
          <cell r="B3452" t="str">
            <v>8_33</v>
          </cell>
        </row>
        <row r="3453">
          <cell r="B3453" t="str">
            <v>8_34</v>
          </cell>
        </row>
        <row r="3454">
          <cell r="B3454" t="str">
            <v>8_35</v>
          </cell>
        </row>
        <row r="3455">
          <cell r="B3455" t="str">
            <v>8_36</v>
          </cell>
        </row>
        <row r="3456">
          <cell r="B3456" t="str">
            <v>8_37</v>
          </cell>
        </row>
        <row r="3457">
          <cell r="B3457" t="str">
            <v>8_38</v>
          </cell>
        </row>
        <row r="3458">
          <cell r="B3458" t="str">
            <v>8_39</v>
          </cell>
        </row>
        <row r="3459">
          <cell r="B3459" t="str">
            <v>8_40</v>
          </cell>
        </row>
        <row r="3460">
          <cell r="B3460" t="str">
            <v>8_41</v>
          </cell>
        </row>
        <row r="3461">
          <cell r="B3461" t="str">
            <v>8_42</v>
          </cell>
        </row>
        <row r="3462">
          <cell r="B3462" t="str">
            <v>8_A</v>
          </cell>
        </row>
        <row r="3463">
          <cell r="B3463" t="str">
            <v>8_B</v>
          </cell>
        </row>
        <row r="3464">
          <cell r="B3464" t="str">
            <v>8_C</v>
          </cell>
        </row>
        <row r="3465">
          <cell r="B3465" t="str">
            <v>8_D</v>
          </cell>
        </row>
        <row r="3466">
          <cell r="B3466" t="str">
            <v>8_E</v>
          </cell>
        </row>
        <row r="3467">
          <cell r="B3467" t="str">
            <v>8_F</v>
          </cell>
        </row>
        <row r="3468">
          <cell r="B3468" t="str">
            <v>8_G</v>
          </cell>
        </row>
        <row r="3469">
          <cell r="B3469" t="str">
            <v>8_H</v>
          </cell>
        </row>
        <row r="3470">
          <cell r="B3470" t="str">
            <v>8_I</v>
          </cell>
        </row>
        <row r="3471">
          <cell r="B3471" t="str">
            <v>8_J</v>
          </cell>
        </row>
        <row r="3472">
          <cell r="B3472" t="str">
            <v>8_K</v>
          </cell>
        </row>
        <row r="3473">
          <cell r="B3473" t="str">
            <v>8_L</v>
          </cell>
        </row>
        <row r="3474">
          <cell r="B3474" t="str">
            <v>8_M</v>
          </cell>
        </row>
        <row r="3475">
          <cell r="B3475" t="str">
            <v>8_N</v>
          </cell>
        </row>
        <row r="3476">
          <cell r="B3476" t="str">
            <v>8_O</v>
          </cell>
        </row>
        <row r="3477">
          <cell r="B3477" t="str">
            <v>8_P</v>
          </cell>
        </row>
        <row r="3478">
          <cell r="B3478" t="str">
            <v>8_Q</v>
          </cell>
        </row>
        <row r="3479">
          <cell r="B3479" t="str">
            <v>8_R</v>
          </cell>
        </row>
        <row r="3480">
          <cell r="B3480" t="str">
            <v>9_00</v>
          </cell>
        </row>
        <row r="3481">
          <cell r="B3481" t="str">
            <v>9_01</v>
          </cell>
        </row>
        <row r="3482">
          <cell r="B3482" t="str">
            <v>9_02</v>
          </cell>
        </row>
        <row r="3483">
          <cell r="B3483" t="str">
            <v>9_03</v>
          </cell>
        </row>
        <row r="3484">
          <cell r="B3484" t="str">
            <v>9_04</v>
          </cell>
        </row>
        <row r="3485">
          <cell r="B3485" t="str">
            <v>9_05</v>
          </cell>
        </row>
        <row r="3486">
          <cell r="B3486" t="str">
            <v>9_06</v>
          </cell>
        </row>
        <row r="3487">
          <cell r="B3487" t="str">
            <v>9_07</v>
          </cell>
        </row>
        <row r="3488">
          <cell r="B3488" t="str">
            <v>9_08</v>
          </cell>
        </row>
        <row r="3489">
          <cell r="B3489" t="str">
            <v>9_09</v>
          </cell>
        </row>
        <row r="3490">
          <cell r="B3490" t="str">
            <v>9_10</v>
          </cell>
        </row>
        <row r="3491">
          <cell r="B3491" t="str">
            <v>9_11</v>
          </cell>
        </row>
        <row r="3492">
          <cell r="B3492" t="str">
            <v>9_12</v>
          </cell>
        </row>
        <row r="3493">
          <cell r="B3493" t="str">
            <v>9_13</v>
          </cell>
        </row>
        <row r="3494">
          <cell r="B3494" t="str">
            <v>9_14</v>
          </cell>
        </row>
        <row r="3495">
          <cell r="B3495" t="str">
            <v>9_15</v>
          </cell>
        </row>
        <row r="3496">
          <cell r="B3496" t="str">
            <v>9_16</v>
          </cell>
        </row>
        <row r="3497">
          <cell r="B3497" t="str">
            <v>9_17</v>
          </cell>
        </row>
        <row r="3498">
          <cell r="B3498" t="str">
            <v>9_18</v>
          </cell>
        </row>
        <row r="3499">
          <cell r="B3499" t="str">
            <v>9_19</v>
          </cell>
        </row>
        <row r="3500">
          <cell r="B3500" t="str">
            <v>9_20</v>
          </cell>
        </row>
        <row r="3501">
          <cell r="B3501" t="str">
            <v>9_21</v>
          </cell>
        </row>
        <row r="3502">
          <cell r="B3502" t="str">
            <v>9_22</v>
          </cell>
        </row>
        <row r="3503">
          <cell r="B3503" t="str">
            <v>9_23</v>
          </cell>
        </row>
        <row r="3504">
          <cell r="B3504" t="str">
            <v>9_24</v>
          </cell>
        </row>
        <row r="3505">
          <cell r="B3505" t="str">
            <v>9_25</v>
          </cell>
        </row>
        <row r="3506">
          <cell r="B3506" t="str">
            <v>9_26</v>
          </cell>
        </row>
        <row r="3507">
          <cell r="B3507" t="str">
            <v>9_27</v>
          </cell>
        </row>
        <row r="3508">
          <cell r="B3508" t="str">
            <v>9_28</v>
          </cell>
        </row>
        <row r="3509">
          <cell r="B3509" t="str">
            <v>9_29</v>
          </cell>
        </row>
        <row r="3510">
          <cell r="B3510" t="str">
            <v>9_30</v>
          </cell>
        </row>
        <row r="3511">
          <cell r="B3511" t="str">
            <v>9_31</v>
          </cell>
        </row>
        <row r="3512">
          <cell r="B3512" t="str">
            <v>9_32</v>
          </cell>
        </row>
        <row r="3513">
          <cell r="B3513" t="str">
            <v>9_33</v>
          </cell>
        </row>
        <row r="3514">
          <cell r="B3514" t="str">
            <v>9_34</v>
          </cell>
        </row>
        <row r="3515">
          <cell r="B3515" t="str">
            <v>9_35</v>
          </cell>
        </row>
        <row r="3516">
          <cell r="B3516" t="str">
            <v>9_36</v>
          </cell>
        </row>
        <row r="3517">
          <cell r="B3517" t="str">
            <v>9_37</v>
          </cell>
        </row>
        <row r="3518">
          <cell r="B3518" t="str">
            <v>9_38</v>
          </cell>
        </row>
        <row r="3519">
          <cell r="B3519" t="str">
            <v>9_39</v>
          </cell>
        </row>
        <row r="3520">
          <cell r="B3520" t="str">
            <v>9_40</v>
          </cell>
        </row>
        <row r="3521">
          <cell r="B3521" t="str">
            <v>9_41</v>
          </cell>
        </row>
        <row r="3522">
          <cell r="B3522" t="str">
            <v>9_42</v>
          </cell>
        </row>
        <row r="3523">
          <cell r="B3523" t="str">
            <v>9_A</v>
          </cell>
        </row>
        <row r="3524">
          <cell r="B3524" t="str">
            <v>9_B</v>
          </cell>
        </row>
        <row r="3525">
          <cell r="B3525" t="str">
            <v>9_C</v>
          </cell>
        </row>
        <row r="3526">
          <cell r="B3526" t="str">
            <v>9_D</v>
          </cell>
        </row>
        <row r="3527">
          <cell r="B3527" t="str">
            <v>9_E</v>
          </cell>
        </row>
        <row r="3528">
          <cell r="B3528" t="str">
            <v>9_F</v>
          </cell>
        </row>
        <row r="3529">
          <cell r="B3529" t="str">
            <v>9_G</v>
          </cell>
        </row>
        <row r="3530">
          <cell r="B3530" t="str">
            <v>9_H</v>
          </cell>
        </row>
        <row r="3531">
          <cell r="B3531" t="str">
            <v>9_I</v>
          </cell>
        </row>
        <row r="3532">
          <cell r="B3532" t="str">
            <v>9_J</v>
          </cell>
        </row>
        <row r="3533">
          <cell r="B3533" t="str">
            <v>9_K</v>
          </cell>
        </row>
        <row r="3534">
          <cell r="B3534" t="str">
            <v>9_L</v>
          </cell>
        </row>
        <row r="3535">
          <cell r="B3535" t="str">
            <v>9_M</v>
          </cell>
        </row>
        <row r="3536">
          <cell r="B3536" t="str">
            <v>9_N</v>
          </cell>
        </row>
        <row r="3537">
          <cell r="B3537" t="str">
            <v>9_O</v>
          </cell>
        </row>
        <row r="3538">
          <cell r="B3538" t="str">
            <v>9_P</v>
          </cell>
        </row>
        <row r="3539">
          <cell r="B3539" t="str">
            <v>9_Q</v>
          </cell>
        </row>
        <row r="3540">
          <cell r="B3540" t="str">
            <v>9_R</v>
          </cell>
        </row>
        <row r="3541">
          <cell r="B3541" t="str">
            <v>A_0</v>
          </cell>
        </row>
        <row r="3542">
          <cell r="B3542" t="str">
            <v>A_01</v>
          </cell>
        </row>
        <row r="3543">
          <cell r="B3543" t="str">
            <v>A_02</v>
          </cell>
        </row>
        <row r="3544">
          <cell r="B3544" t="str">
            <v>A_03</v>
          </cell>
        </row>
        <row r="3545">
          <cell r="B3545" t="str">
            <v>A_04</v>
          </cell>
        </row>
        <row r="3546">
          <cell r="B3546" t="str">
            <v>A_05</v>
          </cell>
        </row>
        <row r="3547">
          <cell r="B3547" t="str">
            <v>A_06</v>
          </cell>
        </row>
        <row r="3548">
          <cell r="B3548" t="str">
            <v>A_07</v>
          </cell>
        </row>
        <row r="3549">
          <cell r="B3549" t="str">
            <v>A_08</v>
          </cell>
        </row>
        <row r="3550">
          <cell r="B3550" t="str">
            <v>A_09</v>
          </cell>
        </row>
        <row r="3551">
          <cell r="B3551" t="str">
            <v>A_10</v>
          </cell>
        </row>
        <row r="3552">
          <cell r="B3552" t="str">
            <v>A_11</v>
          </cell>
        </row>
        <row r="3553">
          <cell r="B3553" t="str">
            <v>A_12</v>
          </cell>
        </row>
        <row r="3554">
          <cell r="B3554" t="str">
            <v>A_13</v>
          </cell>
        </row>
        <row r="3555">
          <cell r="B3555" t="str">
            <v>A_14</v>
          </cell>
        </row>
        <row r="3556">
          <cell r="B3556" t="str">
            <v>A_15</v>
          </cell>
        </row>
        <row r="3557">
          <cell r="B3557" t="str">
            <v>A_16</v>
          </cell>
        </row>
        <row r="3558">
          <cell r="B3558" t="str">
            <v>A_17</v>
          </cell>
        </row>
        <row r="3559">
          <cell r="B3559" t="str">
            <v>A_18</v>
          </cell>
        </row>
        <row r="3560">
          <cell r="B3560" t="str">
            <v>A_19</v>
          </cell>
        </row>
        <row r="3561">
          <cell r="B3561" t="str">
            <v>A_20</v>
          </cell>
        </row>
        <row r="3562">
          <cell r="B3562" t="str">
            <v>A_21</v>
          </cell>
        </row>
        <row r="3563">
          <cell r="B3563" t="str">
            <v>A_22</v>
          </cell>
        </row>
        <row r="3564">
          <cell r="B3564" t="str">
            <v>A_23</v>
          </cell>
        </row>
        <row r="3565">
          <cell r="B3565" t="str">
            <v>A_24</v>
          </cell>
        </row>
        <row r="3566">
          <cell r="B3566" t="str">
            <v>A_25</v>
          </cell>
        </row>
        <row r="3567">
          <cell r="B3567" t="str">
            <v>A_26</v>
          </cell>
        </row>
        <row r="3568">
          <cell r="B3568" t="str">
            <v>A_27</v>
          </cell>
        </row>
        <row r="3569">
          <cell r="B3569" t="str">
            <v>A_28</v>
          </cell>
        </row>
        <row r="3570">
          <cell r="B3570" t="str">
            <v>A_29</v>
          </cell>
        </row>
        <row r="3571">
          <cell r="B3571" t="str">
            <v>A_30</v>
          </cell>
        </row>
        <row r="3572">
          <cell r="B3572" t="str">
            <v>A_31</v>
          </cell>
        </row>
        <row r="3573">
          <cell r="B3573" t="str">
            <v>A_32</v>
          </cell>
        </row>
        <row r="3574">
          <cell r="B3574" t="str">
            <v>A_33</v>
          </cell>
        </row>
        <row r="3575">
          <cell r="B3575" t="str">
            <v>A_34</v>
          </cell>
        </row>
        <row r="3576">
          <cell r="B3576" t="str">
            <v>A_35</v>
          </cell>
        </row>
        <row r="3577">
          <cell r="B3577" t="str">
            <v>A_36</v>
          </cell>
        </row>
        <row r="3578">
          <cell r="B3578" t="str">
            <v>A_37</v>
          </cell>
        </row>
        <row r="3579">
          <cell r="B3579" t="str">
            <v>A_38</v>
          </cell>
        </row>
        <row r="3580">
          <cell r="B3580" t="str">
            <v>A_39</v>
          </cell>
        </row>
        <row r="3581">
          <cell r="B3581" t="str">
            <v>A_40</v>
          </cell>
        </row>
        <row r="3582">
          <cell r="B3582" t="str">
            <v>A_41</v>
          </cell>
        </row>
        <row r="3583">
          <cell r="B3583" t="str">
            <v>A_42</v>
          </cell>
        </row>
        <row r="3584">
          <cell r="B3584" t="str">
            <v>A_A</v>
          </cell>
        </row>
        <row r="3585">
          <cell r="B3585" t="str">
            <v>A_B</v>
          </cell>
        </row>
        <row r="3586">
          <cell r="B3586" t="str">
            <v>A_C</v>
          </cell>
        </row>
        <row r="3587">
          <cell r="B3587" t="str">
            <v>A_D</v>
          </cell>
        </row>
        <row r="3588">
          <cell r="B3588" t="str">
            <v>A_E</v>
          </cell>
        </row>
        <row r="3589">
          <cell r="B3589" t="str">
            <v>A_F</v>
          </cell>
        </row>
        <row r="3590">
          <cell r="B3590" t="str">
            <v>A_G</v>
          </cell>
        </row>
        <row r="3591">
          <cell r="B3591" t="str">
            <v>A_H</v>
          </cell>
        </row>
        <row r="3592">
          <cell r="B3592" t="str">
            <v>A_I</v>
          </cell>
        </row>
        <row r="3593">
          <cell r="B3593" t="str">
            <v>A_J</v>
          </cell>
        </row>
        <row r="3594">
          <cell r="B3594" t="str">
            <v>A_K</v>
          </cell>
        </row>
        <row r="3595">
          <cell r="B3595" t="str">
            <v>A_L</v>
          </cell>
        </row>
        <row r="3596">
          <cell r="B3596" t="str">
            <v>A_M</v>
          </cell>
        </row>
        <row r="3597">
          <cell r="B3597" t="str">
            <v>A_N</v>
          </cell>
        </row>
        <row r="3598">
          <cell r="B3598" t="str">
            <v>A_O</v>
          </cell>
        </row>
        <row r="3599">
          <cell r="B3599" t="str">
            <v>A_P</v>
          </cell>
        </row>
        <row r="3600">
          <cell r="B3600" t="str">
            <v>A_Q</v>
          </cell>
        </row>
        <row r="3601">
          <cell r="B3601" t="str">
            <v>A_R</v>
          </cell>
        </row>
        <row r="3602">
          <cell r="B3602" t="str">
            <v>B_0</v>
          </cell>
        </row>
        <row r="3603">
          <cell r="B3603" t="str">
            <v>B_01</v>
          </cell>
        </row>
        <row r="3604">
          <cell r="B3604" t="str">
            <v>B_02</v>
          </cell>
        </row>
        <row r="3605">
          <cell r="B3605" t="str">
            <v>B_03</v>
          </cell>
        </row>
        <row r="3606">
          <cell r="B3606" t="str">
            <v>B_04</v>
          </cell>
        </row>
        <row r="3607">
          <cell r="B3607" t="str">
            <v>B_05</v>
          </cell>
        </row>
        <row r="3608">
          <cell r="B3608" t="str">
            <v>B_06</v>
          </cell>
        </row>
        <row r="3609">
          <cell r="B3609" t="str">
            <v>B_07</v>
          </cell>
        </row>
        <row r="3610">
          <cell r="B3610" t="str">
            <v>B_08</v>
          </cell>
        </row>
        <row r="3611">
          <cell r="B3611" t="str">
            <v>B_09</v>
          </cell>
        </row>
        <row r="3612">
          <cell r="B3612" t="str">
            <v>B_10</v>
          </cell>
        </row>
        <row r="3613">
          <cell r="B3613" t="str">
            <v>B_11</v>
          </cell>
        </row>
        <row r="3614">
          <cell r="B3614" t="str">
            <v>B_12</v>
          </cell>
        </row>
        <row r="3615">
          <cell r="B3615" t="str">
            <v>B_13</v>
          </cell>
        </row>
        <row r="3616">
          <cell r="B3616" t="str">
            <v>B_14</v>
          </cell>
        </row>
        <row r="3617">
          <cell r="B3617" t="str">
            <v>B_15</v>
          </cell>
        </row>
        <row r="3618">
          <cell r="B3618" t="str">
            <v>B_16</v>
          </cell>
        </row>
        <row r="3619">
          <cell r="B3619" t="str">
            <v>B_17</v>
          </cell>
        </row>
        <row r="3620">
          <cell r="B3620" t="str">
            <v>B_18</v>
          </cell>
        </row>
        <row r="3621">
          <cell r="B3621" t="str">
            <v>B_19</v>
          </cell>
        </row>
        <row r="3622">
          <cell r="B3622" t="str">
            <v>B_20</v>
          </cell>
        </row>
        <row r="3623">
          <cell r="B3623" t="str">
            <v>B_21</v>
          </cell>
        </row>
        <row r="3624">
          <cell r="B3624" t="str">
            <v>B_22</v>
          </cell>
        </row>
        <row r="3625">
          <cell r="B3625" t="str">
            <v>B_23</v>
          </cell>
        </row>
        <row r="3626">
          <cell r="B3626" t="str">
            <v>B_24</v>
          </cell>
        </row>
        <row r="3627">
          <cell r="B3627" t="str">
            <v>B_25</v>
          </cell>
        </row>
        <row r="3628">
          <cell r="B3628" t="str">
            <v>B_26</v>
          </cell>
        </row>
        <row r="3629">
          <cell r="B3629" t="str">
            <v>B_27</v>
          </cell>
        </row>
        <row r="3630">
          <cell r="B3630" t="str">
            <v>B_28</v>
          </cell>
        </row>
        <row r="3631">
          <cell r="B3631" t="str">
            <v>B_29</v>
          </cell>
        </row>
        <row r="3632">
          <cell r="B3632" t="str">
            <v>B_30</v>
          </cell>
        </row>
        <row r="3633">
          <cell r="B3633" t="str">
            <v>B_31</v>
          </cell>
        </row>
        <row r="3634">
          <cell r="B3634" t="str">
            <v>B_32</v>
          </cell>
        </row>
        <row r="3635">
          <cell r="B3635" t="str">
            <v>B_33</v>
          </cell>
        </row>
        <row r="3636">
          <cell r="B3636" t="str">
            <v>B_34</v>
          </cell>
        </row>
        <row r="3637">
          <cell r="B3637" t="str">
            <v>B_35</v>
          </cell>
        </row>
        <row r="3638">
          <cell r="B3638" t="str">
            <v>B_36</v>
          </cell>
        </row>
        <row r="3639">
          <cell r="B3639" t="str">
            <v>B_37</v>
          </cell>
        </row>
        <row r="3640">
          <cell r="B3640" t="str">
            <v>B_38</v>
          </cell>
        </row>
        <row r="3641">
          <cell r="B3641" t="str">
            <v>B_39</v>
          </cell>
        </row>
        <row r="3642">
          <cell r="B3642" t="str">
            <v>B_40</v>
          </cell>
        </row>
        <row r="3643">
          <cell r="B3643" t="str">
            <v>B_41</v>
          </cell>
        </row>
        <row r="3644">
          <cell r="B3644" t="str">
            <v>B_42</v>
          </cell>
        </row>
        <row r="3645">
          <cell r="B3645" t="str">
            <v>B_A</v>
          </cell>
        </row>
        <row r="3646">
          <cell r="B3646" t="str">
            <v>B_B</v>
          </cell>
        </row>
        <row r="3647">
          <cell r="B3647" t="str">
            <v>B_C</v>
          </cell>
        </row>
        <row r="3648">
          <cell r="B3648" t="str">
            <v>B_D</v>
          </cell>
        </row>
        <row r="3649">
          <cell r="B3649" t="str">
            <v>B_E</v>
          </cell>
        </row>
        <row r="3650">
          <cell r="B3650" t="str">
            <v>B_F</v>
          </cell>
        </row>
        <row r="3651">
          <cell r="B3651" t="str">
            <v>B_G</v>
          </cell>
        </row>
        <row r="3652">
          <cell r="B3652" t="str">
            <v>B_H</v>
          </cell>
        </row>
        <row r="3653">
          <cell r="B3653" t="str">
            <v>B_I</v>
          </cell>
        </row>
        <row r="3654">
          <cell r="B3654" t="str">
            <v>B_J</v>
          </cell>
        </row>
        <row r="3655">
          <cell r="B3655" t="str">
            <v>B_K</v>
          </cell>
        </row>
        <row r="3656">
          <cell r="B3656" t="str">
            <v>B_L</v>
          </cell>
        </row>
        <row r="3657">
          <cell r="B3657" t="str">
            <v>B_M</v>
          </cell>
        </row>
        <row r="3658">
          <cell r="B3658" t="str">
            <v>B_N</v>
          </cell>
        </row>
        <row r="3659">
          <cell r="B3659" t="str">
            <v>B_O</v>
          </cell>
        </row>
        <row r="3660">
          <cell r="B3660" t="str">
            <v>B_P</v>
          </cell>
        </row>
        <row r="3661">
          <cell r="B3661" t="str">
            <v>B_Q</v>
          </cell>
        </row>
        <row r="3662">
          <cell r="B3662" t="str">
            <v>B_R</v>
          </cell>
        </row>
        <row r="3663">
          <cell r="B3663" t="str">
            <v>C_0</v>
          </cell>
        </row>
        <row r="3664">
          <cell r="B3664" t="str">
            <v>C_01</v>
          </cell>
        </row>
        <row r="3665">
          <cell r="B3665" t="str">
            <v>C_02</v>
          </cell>
        </row>
        <row r="3666">
          <cell r="B3666" t="str">
            <v>C_03</v>
          </cell>
        </row>
        <row r="3667">
          <cell r="B3667" t="str">
            <v>C_04</v>
          </cell>
        </row>
        <row r="3668">
          <cell r="B3668" t="str">
            <v>C_05</v>
          </cell>
        </row>
        <row r="3669">
          <cell r="B3669" t="str">
            <v>C_06</v>
          </cell>
        </row>
        <row r="3670">
          <cell r="B3670" t="str">
            <v>C_07</v>
          </cell>
        </row>
        <row r="3671">
          <cell r="B3671" t="str">
            <v>C_08</v>
          </cell>
        </row>
        <row r="3672">
          <cell r="B3672" t="str">
            <v>C_09</v>
          </cell>
        </row>
        <row r="3673">
          <cell r="B3673" t="str">
            <v>C_10</v>
          </cell>
        </row>
        <row r="3674">
          <cell r="B3674" t="str">
            <v>C_11</v>
          </cell>
        </row>
        <row r="3675">
          <cell r="B3675" t="str">
            <v>C_12</v>
          </cell>
        </row>
        <row r="3676">
          <cell r="B3676" t="str">
            <v>C_13</v>
          </cell>
        </row>
        <row r="3677">
          <cell r="B3677" t="str">
            <v>C_14</v>
          </cell>
        </row>
        <row r="3678">
          <cell r="B3678" t="str">
            <v>C_15</v>
          </cell>
        </row>
        <row r="3679">
          <cell r="B3679" t="str">
            <v>C_16</v>
          </cell>
        </row>
        <row r="3680">
          <cell r="B3680" t="str">
            <v>C_17</v>
          </cell>
        </row>
        <row r="3681">
          <cell r="B3681" t="str">
            <v>C_18</v>
          </cell>
        </row>
        <row r="3682">
          <cell r="B3682" t="str">
            <v>C_19</v>
          </cell>
        </row>
        <row r="3683">
          <cell r="B3683" t="str">
            <v>C_20</v>
          </cell>
        </row>
        <row r="3684">
          <cell r="B3684" t="str">
            <v>C_21</v>
          </cell>
        </row>
        <row r="3685">
          <cell r="B3685" t="str">
            <v>C_22</v>
          </cell>
        </row>
        <row r="3686">
          <cell r="B3686" t="str">
            <v>C_23</v>
          </cell>
        </row>
        <row r="3687">
          <cell r="B3687" t="str">
            <v>C_24</v>
          </cell>
        </row>
        <row r="3688">
          <cell r="B3688" t="str">
            <v>C_25</v>
          </cell>
        </row>
        <row r="3689">
          <cell r="B3689" t="str">
            <v>C_26</v>
          </cell>
        </row>
        <row r="3690">
          <cell r="B3690" t="str">
            <v>C_27</v>
          </cell>
        </row>
        <row r="3691">
          <cell r="B3691" t="str">
            <v>C_28</v>
          </cell>
        </row>
        <row r="3692">
          <cell r="B3692" t="str">
            <v>C_29</v>
          </cell>
        </row>
        <row r="3693">
          <cell r="B3693" t="str">
            <v>C_30</v>
          </cell>
        </row>
        <row r="3694">
          <cell r="B3694" t="str">
            <v>C_31</v>
          </cell>
        </row>
        <row r="3695">
          <cell r="B3695" t="str">
            <v>C_32</v>
          </cell>
        </row>
        <row r="3696">
          <cell r="B3696" t="str">
            <v>C_33</v>
          </cell>
        </row>
        <row r="3697">
          <cell r="B3697" t="str">
            <v>C_34</v>
          </cell>
        </row>
        <row r="3698">
          <cell r="B3698" t="str">
            <v>C_35</v>
          </cell>
        </row>
        <row r="3699">
          <cell r="B3699" t="str">
            <v>C_36</v>
          </cell>
        </row>
        <row r="3700">
          <cell r="B3700" t="str">
            <v>C_37</v>
          </cell>
        </row>
        <row r="3701">
          <cell r="B3701" t="str">
            <v>C_38</v>
          </cell>
        </row>
        <row r="3702">
          <cell r="B3702" t="str">
            <v>C_39</v>
          </cell>
        </row>
        <row r="3703">
          <cell r="B3703" t="str">
            <v>C_40</v>
          </cell>
        </row>
        <row r="3704">
          <cell r="B3704" t="str">
            <v>C_41</v>
          </cell>
        </row>
        <row r="3705">
          <cell r="B3705" t="str">
            <v>C_42</v>
          </cell>
        </row>
        <row r="3706">
          <cell r="B3706" t="str">
            <v>C_A</v>
          </cell>
        </row>
        <row r="3707">
          <cell r="B3707" t="str">
            <v>C_B</v>
          </cell>
        </row>
        <row r="3708">
          <cell r="B3708" t="str">
            <v>C_C</v>
          </cell>
        </row>
        <row r="3709">
          <cell r="B3709" t="str">
            <v>C_D</v>
          </cell>
        </row>
        <row r="3710">
          <cell r="B3710" t="str">
            <v>C_E</v>
          </cell>
        </row>
        <row r="3711">
          <cell r="B3711" t="str">
            <v>C_F</v>
          </cell>
        </row>
        <row r="3712">
          <cell r="B3712" t="str">
            <v>C_G</v>
          </cell>
        </row>
        <row r="3713">
          <cell r="B3713" t="str">
            <v>C_H</v>
          </cell>
        </row>
        <row r="3714">
          <cell r="B3714" t="str">
            <v>C_I</v>
          </cell>
        </row>
        <row r="3715">
          <cell r="B3715" t="str">
            <v>C_J</v>
          </cell>
        </row>
        <row r="3716">
          <cell r="B3716" t="str">
            <v>C_K</v>
          </cell>
        </row>
        <row r="3717">
          <cell r="B3717" t="str">
            <v>C_L</v>
          </cell>
        </row>
        <row r="3718">
          <cell r="B3718" t="str">
            <v>C_M</v>
          </cell>
        </row>
        <row r="3719">
          <cell r="B3719" t="str">
            <v>C_N</v>
          </cell>
        </row>
        <row r="3720">
          <cell r="B3720" t="str">
            <v>C_O</v>
          </cell>
        </row>
        <row r="3721">
          <cell r="B3721" t="str">
            <v>C_P</v>
          </cell>
        </row>
        <row r="3722">
          <cell r="B3722" t="str">
            <v>C_Q</v>
          </cell>
        </row>
        <row r="3723">
          <cell r="B3723" t="str">
            <v>C_R</v>
          </cell>
        </row>
        <row r="3724">
          <cell r="B3724" t="str">
            <v>D_0</v>
          </cell>
        </row>
        <row r="3725">
          <cell r="B3725" t="str">
            <v>D_01</v>
          </cell>
        </row>
        <row r="3726">
          <cell r="B3726" t="str">
            <v>D_02</v>
          </cell>
        </row>
        <row r="3727">
          <cell r="B3727" t="str">
            <v>D_03</v>
          </cell>
        </row>
        <row r="3728">
          <cell r="B3728" t="str">
            <v>D_04</v>
          </cell>
        </row>
        <row r="3729">
          <cell r="B3729" t="str">
            <v>D_05</v>
          </cell>
        </row>
        <row r="3730">
          <cell r="B3730" t="str">
            <v>D_06</v>
          </cell>
        </row>
        <row r="3731">
          <cell r="B3731" t="str">
            <v>D_07</v>
          </cell>
        </row>
        <row r="3732">
          <cell r="B3732" t="str">
            <v>D_08</v>
          </cell>
        </row>
        <row r="3733">
          <cell r="B3733" t="str">
            <v>D_09</v>
          </cell>
        </row>
        <row r="3734">
          <cell r="B3734" t="str">
            <v>D_10</v>
          </cell>
        </row>
        <row r="3735">
          <cell r="B3735" t="str">
            <v>D_11</v>
          </cell>
        </row>
        <row r="3736">
          <cell r="B3736" t="str">
            <v>D_12</v>
          </cell>
        </row>
        <row r="3737">
          <cell r="B3737" t="str">
            <v>D_13</v>
          </cell>
        </row>
        <row r="3738">
          <cell r="B3738" t="str">
            <v>D_14</v>
          </cell>
        </row>
        <row r="3739">
          <cell r="B3739" t="str">
            <v>D_15</v>
          </cell>
        </row>
        <row r="3740">
          <cell r="B3740" t="str">
            <v>D_16</v>
          </cell>
        </row>
        <row r="3741">
          <cell r="B3741" t="str">
            <v>D_17</v>
          </cell>
        </row>
        <row r="3742">
          <cell r="B3742" t="str">
            <v>D_18</v>
          </cell>
        </row>
        <row r="3743">
          <cell r="B3743" t="str">
            <v>D_19</v>
          </cell>
        </row>
        <row r="3744">
          <cell r="B3744" t="str">
            <v>D_20</v>
          </cell>
        </row>
        <row r="3745">
          <cell r="B3745" t="str">
            <v>D_21</v>
          </cell>
        </row>
        <row r="3746">
          <cell r="B3746" t="str">
            <v>D_22</v>
          </cell>
        </row>
        <row r="3747">
          <cell r="B3747" t="str">
            <v>D_23</v>
          </cell>
        </row>
        <row r="3748">
          <cell r="B3748" t="str">
            <v>D_24</v>
          </cell>
        </row>
        <row r="3749">
          <cell r="B3749" t="str">
            <v>D_25</v>
          </cell>
        </row>
        <row r="3750">
          <cell r="B3750" t="str">
            <v>D_26</v>
          </cell>
        </row>
        <row r="3751">
          <cell r="B3751" t="str">
            <v>D_26</v>
          </cell>
        </row>
        <row r="3752">
          <cell r="B3752" t="str">
            <v>D_27</v>
          </cell>
        </row>
        <row r="3753">
          <cell r="B3753" t="str">
            <v>D_28</v>
          </cell>
        </row>
        <row r="3754">
          <cell r="B3754" t="str">
            <v>D_29</v>
          </cell>
        </row>
        <row r="3755">
          <cell r="B3755" t="str">
            <v>D_30</v>
          </cell>
        </row>
        <row r="3756">
          <cell r="B3756" t="str">
            <v>D_31</v>
          </cell>
        </row>
        <row r="3757">
          <cell r="B3757" t="str">
            <v>D_32</v>
          </cell>
        </row>
        <row r="3758">
          <cell r="B3758" t="str">
            <v>D_33</v>
          </cell>
        </row>
        <row r="3759">
          <cell r="B3759" t="str">
            <v>D_34</v>
          </cell>
        </row>
        <row r="3760">
          <cell r="B3760" t="str">
            <v>D_35</v>
          </cell>
        </row>
        <row r="3761">
          <cell r="B3761" t="str">
            <v>D_37</v>
          </cell>
        </row>
        <row r="3762">
          <cell r="B3762" t="str">
            <v>D_38</v>
          </cell>
        </row>
        <row r="3763">
          <cell r="B3763" t="str">
            <v>D_39</v>
          </cell>
        </row>
        <row r="3764">
          <cell r="B3764" t="str">
            <v>D_40</v>
          </cell>
        </row>
        <row r="3765">
          <cell r="B3765" t="str">
            <v>D_41</v>
          </cell>
        </row>
        <row r="3766">
          <cell r="B3766" t="str">
            <v>D_42</v>
          </cell>
        </row>
        <row r="3767">
          <cell r="B3767" t="str">
            <v>D_A</v>
          </cell>
        </row>
        <row r="3768">
          <cell r="B3768" t="str">
            <v>D_B</v>
          </cell>
        </row>
        <row r="3769">
          <cell r="B3769" t="str">
            <v>D_C</v>
          </cell>
        </row>
        <row r="3770">
          <cell r="B3770" t="str">
            <v>D_D</v>
          </cell>
        </row>
        <row r="3771">
          <cell r="B3771" t="str">
            <v>D_E</v>
          </cell>
        </row>
        <row r="3772">
          <cell r="B3772" t="str">
            <v>D_F</v>
          </cell>
        </row>
        <row r="3773">
          <cell r="B3773" t="str">
            <v>D_G</v>
          </cell>
        </row>
        <row r="3774">
          <cell r="B3774" t="str">
            <v>D_H</v>
          </cell>
        </row>
        <row r="3775">
          <cell r="B3775" t="str">
            <v>D_I</v>
          </cell>
        </row>
        <row r="3776">
          <cell r="B3776" t="str">
            <v>D_J</v>
          </cell>
        </row>
        <row r="3777">
          <cell r="B3777" t="str">
            <v>D_K</v>
          </cell>
        </row>
        <row r="3778">
          <cell r="B3778" t="str">
            <v>D_L</v>
          </cell>
        </row>
        <row r="3779">
          <cell r="B3779" t="str">
            <v>D_M</v>
          </cell>
        </row>
        <row r="3780">
          <cell r="B3780" t="str">
            <v>D_N</v>
          </cell>
        </row>
        <row r="3781">
          <cell r="B3781" t="str">
            <v>D_O</v>
          </cell>
        </row>
        <row r="3782">
          <cell r="B3782" t="str">
            <v>D_P</v>
          </cell>
        </row>
        <row r="3783">
          <cell r="B3783" t="str">
            <v>D_Q</v>
          </cell>
        </row>
        <row r="3784">
          <cell r="B3784" t="str">
            <v>D_R</v>
          </cell>
        </row>
        <row r="3785">
          <cell r="B3785" t="str">
            <v>E_0</v>
          </cell>
        </row>
        <row r="3786">
          <cell r="B3786" t="str">
            <v>E_01</v>
          </cell>
        </row>
        <row r="3787">
          <cell r="B3787" t="str">
            <v>E_02</v>
          </cell>
        </row>
        <row r="3788">
          <cell r="B3788" t="str">
            <v>E_03</v>
          </cell>
        </row>
        <row r="3789">
          <cell r="B3789" t="str">
            <v>E_04</v>
          </cell>
        </row>
        <row r="3790">
          <cell r="B3790" t="str">
            <v>E_05</v>
          </cell>
        </row>
        <row r="3791">
          <cell r="B3791" t="str">
            <v>E_06</v>
          </cell>
        </row>
        <row r="3792">
          <cell r="B3792" t="str">
            <v>E_07</v>
          </cell>
        </row>
        <row r="3793">
          <cell r="B3793" t="str">
            <v>E_08</v>
          </cell>
        </row>
        <row r="3794">
          <cell r="B3794" t="str">
            <v>E_09</v>
          </cell>
        </row>
        <row r="3795">
          <cell r="B3795" t="str">
            <v>E_10</v>
          </cell>
        </row>
        <row r="3796">
          <cell r="B3796" t="str">
            <v>E_11</v>
          </cell>
        </row>
        <row r="3797">
          <cell r="B3797" t="str">
            <v>E_12</v>
          </cell>
        </row>
        <row r="3798">
          <cell r="B3798" t="str">
            <v>E_13</v>
          </cell>
        </row>
        <row r="3799">
          <cell r="B3799" t="str">
            <v>E_14</v>
          </cell>
        </row>
        <row r="3800">
          <cell r="B3800" t="str">
            <v>E_15</v>
          </cell>
        </row>
        <row r="3801">
          <cell r="B3801" t="str">
            <v>E_16</v>
          </cell>
        </row>
        <row r="3802">
          <cell r="B3802" t="str">
            <v>E_17</v>
          </cell>
        </row>
        <row r="3803">
          <cell r="B3803" t="str">
            <v>E_18</v>
          </cell>
        </row>
        <row r="3804">
          <cell r="B3804" t="str">
            <v>E_19</v>
          </cell>
        </row>
        <row r="3805">
          <cell r="B3805" t="str">
            <v>E_20</v>
          </cell>
        </row>
        <row r="3806">
          <cell r="B3806" t="str">
            <v>E_21</v>
          </cell>
        </row>
        <row r="3807">
          <cell r="B3807" t="str">
            <v>E_22</v>
          </cell>
        </row>
        <row r="3808">
          <cell r="B3808" t="str">
            <v>E_23</v>
          </cell>
        </row>
        <row r="3809">
          <cell r="B3809" t="str">
            <v>E_24</v>
          </cell>
        </row>
        <row r="3810">
          <cell r="B3810" t="str">
            <v>E_25</v>
          </cell>
        </row>
        <row r="3811">
          <cell r="B3811" t="str">
            <v>E_26</v>
          </cell>
        </row>
        <row r="3812">
          <cell r="B3812" t="str">
            <v>E_27</v>
          </cell>
        </row>
        <row r="3813">
          <cell r="B3813" t="str">
            <v>E_28</v>
          </cell>
        </row>
        <row r="3814">
          <cell r="B3814" t="str">
            <v>E_29</v>
          </cell>
        </row>
        <row r="3815">
          <cell r="B3815" t="str">
            <v>E_30</v>
          </cell>
        </row>
        <row r="3816">
          <cell r="B3816" t="str">
            <v>E_31</v>
          </cell>
        </row>
        <row r="3817">
          <cell r="B3817" t="str">
            <v>E_32</v>
          </cell>
        </row>
        <row r="3818">
          <cell r="B3818" t="str">
            <v>E_33</v>
          </cell>
        </row>
        <row r="3819">
          <cell r="B3819" t="str">
            <v>E_34</v>
          </cell>
        </row>
        <row r="3820">
          <cell r="B3820" t="str">
            <v>E_35</v>
          </cell>
        </row>
        <row r="3821">
          <cell r="B3821" t="str">
            <v>E_36</v>
          </cell>
        </row>
        <row r="3822">
          <cell r="B3822" t="str">
            <v>E_37</v>
          </cell>
        </row>
        <row r="3823">
          <cell r="B3823" t="str">
            <v>E_38</v>
          </cell>
        </row>
        <row r="3824">
          <cell r="B3824" t="str">
            <v>E_39</v>
          </cell>
        </row>
        <row r="3825">
          <cell r="B3825" t="str">
            <v>E_40</v>
          </cell>
        </row>
        <row r="3826">
          <cell r="B3826" t="str">
            <v>E_41</v>
          </cell>
        </row>
        <row r="3827">
          <cell r="B3827" t="str">
            <v>E_42</v>
          </cell>
        </row>
        <row r="3828">
          <cell r="B3828" t="str">
            <v>E_A</v>
          </cell>
        </row>
        <row r="3829">
          <cell r="B3829" t="str">
            <v>E_B</v>
          </cell>
        </row>
        <row r="3830">
          <cell r="B3830" t="str">
            <v>E_C</v>
          </cell>
        </row>
        <row r="3831">
          <cell r="B3831" t="str">
            <v>E_D</v>
          </cell>
        </row>
        <row r="3832">
          <cell r="B3832" t="str">
            <v>E_E</v>
          </cell>
        </row>
        <row r="3833">
          <cell r="B3833" t="str">
            <v>E_F</v>
          </cell>
        </row>
        <row r="3834">
          <cell r="B3834" t="str">
            <v>E_G</v>
          </cell>
        </row>
        <row r="3835">
          <cell r="B3835" t="str">
            <v>E_H</v>
          </cell>
        </row>
        <row r="3836">
          <cell r="B3836" t="str">
            <v>E_I</v>
          </cell>
        </row>
        <row r="3837">
          <cell r="B3837" t="str">
            <v>E_J</v>
          </cell>
        </row>
        <row r="3838">
          <cell r="B3838" t="str">
            <v>E_K</v>
          </cell>
        </row>
        <row r="3839">
          <cell r="B3839" t="str">
            <v>E_L</v>
          </cell>
        </row>
        <row r="3840">
          <cell r="B3840" t="str">
            <v>E_M</v>
          </cell>
        </row>
        <row r="3841">
          <cell r="B3841" t="str">
            <v>E_N</v>
          </cell>
        </row>
        <row r="3842">
          <cell r="B3842" t="str">
            <v>E_O</v>
          </cell>
        </row>
        <row r="3843">
          <cell r="B3843" t="str">
            <v>E_P</v>
          </cell>
        </row>
        <row r="3844">
          <cell r="B3844" t="str">
            <v>E_Q</v>
          </cell>
        </row>
        <row r="3845">
          <cell r="B3845" t="str">
            <v>E_R</v>
          </cell>
        </row>
        <row r="3846">
          <cell r="B3846" t="str">
            <v>F_0</v>
          </cell>
        </row>
        <row r="3847">
          <cell r="B3847" t="str">
            <v>F_01</v>
          </cell>
        </row>
        <row r="3848">
          <cell r="B3848" t="str">
            <v>F_02</v>
          </cell>
        </row>
        <row r="3849">
          <cell r="B3849" t="str">
            <v>F_03</v>
          </cell>
        </row>
        <row r="3850">
          <cell r="B3850" t="str">
            <v>F_04</v>
          </cell>
        </row>
        <row r="3851">
          <cell r="B3851" t="str">
            <v>F_05</v>
          </cell>
        </row>
        <row r="3852">
          <cell r="B3852" t="str">
            <v>F_06</v>
          </cell>
        </row>
        <row r="3853">
          <cell r="B3853" t="str">
            <v>F_07</v>
          </cell>
        </row>
        <row r="3854">
          <cell r="B3854" t="str">
            <v>F_08</v>
          </cell>
        </row>
        <row r="3855">
          <cell r="B3855" t="str">
            <v>F_09</v>
          </cell>
        </row>
        <row r="3856">
          <cell r="B3856" t="str">
            <v>F_10</v>
          </cell>
        </row>
        <row r="3857">
          <cell r="B3857" t="str">
            <v>F_11</v>
          </cell>
        </row>
        <row r="3858">
          <cell r="B3858" t="str">
            <v>F_12</v>
          </cell>
        </row>
        <row r="3859">
          <cell r="B3859" t="str">
            <v>F_13</v>
          </cell>
        </row>
        <row r="3860">
          <cell r="B3860" t="str">
            <v>F_14</v>
          </cell>
        </row>
        <row r="3861">
          <cell r="B3861" t="str">
            <v>F_15</v>
          </cell>
        </row>
        <row r="3862">
          <cell r="B3862" t="str">
            <v>F_16</v>
          </cell>
        </row>
        <row r="3863">
          <cell r="B3863" t="str">
            <v>F_17</v>
          </cell>
        </row>
        <row r="3864">
          <cell r="B3864" t="str">
            <v>F_18</v>
          </cell>
        </row>
        <row r="3865">
          <cell r="B3865" t="str">
            <v>F_19</v>
          </cell>
        </row>
        <row r="3866">
          <cell r="B3866" t="str">
            <v>F_20</v>
          </cell>
        </row>
        <row r="3867">
          <cell r="B3867" t="str">
            <v>F_21</v>
          </cell>
        </row>
        <row r="3868">
          <cell r="B3868" t="str">
            <v>F_22</v>
          </cell>
        </row>
        <row r="3869">
          <cell r="B3869" t="str">
            <v>F_23</v>
          </cell>
        </row>
        <row r="3870">
          <cell r="B3870" t="str">
            <v>F_24</v>
          </cell>
        </row>
        <row r="3871">
          <cell r="B3871" t="str">
            <v>F_25</v>
          </cell>
        </row>
        <row r="3872">
          <cell r="B3872" t="str">
            <v>F_26</v>
          </cell>
        </row>
        <row r="3873">
          <cell r="B3873" t="str">
            <v>F_27</v>
          </cell>
        </row>
        <row r="3874">
          <cell r="B3874" t="str">
            <v>F_28</v>
          </cell>
        </row>
        <row r="3875">
          <cell r="B3875" t="str">
            <v>F_29</v>
          </cell>
        </row>
        <row r="3876">
          <cell r="B3876" t="str">
            <v>F_30</v>
          </cell>
        </row>
        <row r="3877">
          <cell r="B3877" t="str">
            <v>F_31</v>
          </cell>
        </row>
        <row r="3878">
          <cell r="B3878" t="str">
            <v>F_32</v>
          </cell>
        </row>
        <row r="3879">
          <cell r="B3879" t="str">
            <v>F_33</v>
          </cell>
        </row>
        <row r="3880">
          <cell r="B3880" t="str">
            <v>F_34</v>
          </cell>
        </row>
        <row r="3881">
          <cell r="B3881" t="str">
            <v>F_35</v>
          </cell>
        </row>
        <row r="3882">
          <cell r="B3882" t="str">
            <v>F_36</v>
          </cell>
        </row>
        <row r="3883">
          <cell r="B3883" t="str">
            <v>F_37</v>
          </cell>
        </row>
        <row r="3884">
          <cell r="B3884" t="str">
            <v>F_38</v>
          </cell>
        </row>
        <row r="3885">
          <cell r="B3885" t="str">
            <v>F_39</v>
          </cell>
        </row>
        <row r="3886">
          <cell r="B3886" t="str">
            <v>F_40</v>
          </cell>
        </row>
        <row r="3887">
          <cell r="B3887" t="str">
            <v>F_41</v>
          </cell>
        </row>
        <row r="3888">
          <cell r="B3888" t="str">
            <v>F_42</v>
          </cell>
        </row>
        <row r="3889">
          <cell r="B3889" t="str">
            <v>F_A</v>
          </cell>
        </row>
        <row r="3890">
          <cell r="B3890" t="str">
            <v>F_B</v>
          </cell>
        </row>
        <row r="3891">
          <cell r="B3891" t="str">
            <v>F_C</v>
          </cell>
        </row>
        <row r="3892">
          <cell r="B3892" t="str">
            <v>F_D</v>
          </cell>
        </row>
        <row r="3893">
          <cell r="B3893" t="str">
            <v>F_E</v>
          </cell>
        </row>
        <row r="3894">
          <cell r="B3894" t="str">
            <v>F_F</v>
          </cell>
        </row>
        <row r="3895">
          <cell r="B3895" t="str">
            <v>F_G</v>
          </cell>
        </row>
        <row r="3896">
          <cell r="B3896" t="str">
            <v>F_H</v>
          </cell>
        </row>
        <row r="3897">
          <cell r="B3897" t="str">
            <v>F_I</v>
          </cell>
        </row>
        <row r="3898">
          <cell r="B3898" t="str">
            <v>F_J</v>
          </cell>
        </row>
        <row r="3899">
          <cell r="B3899" t="str">
            <v>F_K</v>
          </cell>
        </row>
        <row r="3900">
          <cell r="B3900" t="str">
            <v>F_L</v>
          </cell>
        </row>
        <row r="3901">
          <cell r="B3901" t="str">
            <v>F_M</v>
          </cell>
        </row>
        <row r="3902">
          <cell r="B3902" t="str">
            <v>F_N</v>
          </cell>
        </row>
        <row r="3903">
          <cell r="B3903" t="str">
            <v>F_O</v>
          </cell>
        </row>
        <row r="3904">
          <cell r="B3904" t="str">
            <v>F_P</v>
          </cell>
        </row>
        <row r="3905">
          <cell r="B3905" t="str">
            <v>F_Q</v>
          </cell>
        </row>
        <row r="3906">
          <cell r="B3906" t="str">
            <v>F_R</v>
          </cell>
        </row>
        <row r="3907">
          <cell r="B3907" t="str">
            <v>G_0</v>
          </cell>
        </row>
        <row r="3908">
          <cell r="B3908" t="str">
            <v>G_01</v>
          </cell>
        </row>
        <row r="3909">
          <cell r="B3909" t="str">
            <v>G_02</v>
          </cell>
        </row>
        <row r="3910">
          <cell r="B3910" t="str">
            <v>G_03</v>
          </cell>
        </row>
        <row r="3911">
          <cell r="B3911" t="str">
            <v>G_04</v>
          </cell>
        </row>
        <row r="3912">
          <cell r="B3912" t="str">
            <v>G_05</v>
          </cell>
        </row>
        <row r="3913">
          <cell r="B3913" t="str">
            <v>G_06</v>
          </cell>
        </row>
        <row r="3914">
          <cell r="B3914" t="str">
            <v>G_07</v>
          </cell>
        </row>
        <row r="3915">
          <cell r="B3915" t="str">
            <v>G_08</v>
          </cell>
        </row>
        <row r="3916">
          <cell r="B3916" t="str">
            <v>G_09</v>
          </cell>
        </row>
        <row r="3917">
          <cell r="B3917" t="str">
            <v>G_10</v>
          </cell>
        </row>
        <row r="3918">
          <cell r="B3918" t="str">
            <v>G_11</v>
          </cell>
        </row>
        <row r="3919">
          <cell r="B3919" t="str">
            <v>G_12</v>
          </cell>
        </row>
        <row r="3920">
          <cell r="B3920" t="str">
            <v>G_13</v>
          </cell>
        </row>
        <row r="3921">
          <cell r="B3921" t="str">
            <v>G_14</v>
          </cell>
        </row>
        <row r="3922">
          <cell r="B3922" t="str">
            <v>G_15</v>
          </cell>
        </row>
        <row r="3923">
          <cell r="B3923" t="str">
            <v>G_16</v>
          </cell>
        </row>
        <row r="3924">
          <cell r="B3924" t="str">
            <v>G_17</v>
          </cell>
        </row>
        <row r="3925">
          <cell r="B3925" t="str">
            <v>G_18</v>
          </cell>
        </row>
        <row r="3926">
          <cell r="B3926" t="str">
            <v>G_19</v>
          </cell>
        </row>
        <row r="3927">
          <cell r="B3927" t="str">
            <v>G_20</v>
          </cell>
        </row>
        <row r="3928">
          <cell r="B3928" t="str">
            <v>G_21</v>
          </cell>
        </row>
        <row r="3929">
          <cell r="B3929" t="str">
            <v>G_22</v>
          </cell>
        </row>
        <row r="3930">
          <cell r="B3930" t="str">
            <v>G_23</v>
          </cell>
        </row>
        <row r="3931">
          <cell r="B3931" t="str">
            <v>G_24</v>
          </cell>
        </row>
        <row r="3932">
          <cell r="B3932" t="str">
            <v>G_25</v>
          </cell>
        </row>
        <row r="3933">
          <cell r="B3933" t="str">
            <v>G_26</v>
          </cell>
        </row>
        <row r="3934">
          <cell r="B3934" t="str">
            <v>G_27</v>
          </cell>
        </row>
        <row r="3935">
          <cell r="B3935" t="str">
            <v>G_28</v>
          </cell>
        </row>
        <row r="3936">
          <cell r="B3936" t="str">
            <v>G_29</v>
          </cell>
        </row>
        <row r="3937">
          <cell r="B3937" t="str">
            <v>G_30</v>
          </cell>
        </row>
        <row r="3938">
          <cell r="B3938" t="str">
            <v>G_31</v>
          </cell>
        </row>
        <row r="3939">
          <cell r="B3939" t="str">
            <v>G_32</v>
          </cell>
        </row>
        <row r="3940">
          <cell r="B3940" t="str">
            <v>G_33</v>
          </cell>
        </row>
        <row r="3941">
          <cell r="B3941" t="str">
            <v>G_34</v>
          </cell>
        </row>
        <row r="3942">
          <cell r="B3942" t="str">
            <v>G_35</v>
          </cell>
        </row>
        <row r="3943">
          <cell r="B3943" t="str">
            <v>G_36</v>
          </cell>
        </row>
        <row r="3944">
          <cell r="B3944" t="str">
            <v>G_37</v>
          </cell>
        </row>
        <row r="3945">
          <cell r="B3945" t="str">
            <v>G_38</v>
          </cell>
        </row>
        <row r="3946">
          <cell r="B3946" t="str">
            <v>G_39</v>
          </cell>
        </row>
        <row r="3947">
          <cell r="B3947" t="str">
            <v>G_40</v>
          </cell>
        </row>
        <row r="3948">
          <cell r="B3948" t="str">
            <v>G_41</v>
          </cell>
        </row>
        <row r="3949">
          <cell r="B3949" t="str">
            <v>G_42</v>
          </cell>
        </row>
        <row r="3950">
          <cell r="B3950" t="str">
            <v>G_A</v>
          </cell>
        </row>
        <row r="3951">
          <cell r="B3951" t="str">
            <v>G_B</v>
          </cell>
        </row>
        <row r="3952">
          <cell r="B3952" t="str">
            <v>G_C</v>
          </cell>
        </row>
        <row r="3953">
          <cell r="B3953" t="str">
            <v>G_D</v>
          </cell>
        </row>
        <row r="3954">
          <cell r="B3954" t="str">
            <v>G_E</v>
          </cell>
        </row>
        <row r="3955">
          <cell r="B3955" t="str">
            <v>G_F</v>
          </cell>
        </row>
        <row r="3956">
          <cell r="B3956" t="str">
            <v>G_G</v>
          </cell>
        </row>
        <row r="3957">
          <cell r="B3957" t="str">
            <v>G_H</v>
          </cell>
        </row>
        <row r="3958">
          <cell r="B3958" t="str">
            <v>G_I</v>
          </cell>
        </row>
        <row r="3959">
          <cell r="B3959" t="str">
            <v>G_J</v>
          </cell>
        </row>
        <row r="3960">
          <cell r="B3960" t="str">
            <v>G_K</v>
          </cell>
        </row>
        <row r="3961">
          <cell r="B3961" t="str">
            <v>G_L</v>
          </cell>
        </row>
        <row r="3962">
          <cell r="B3962" t="str">
            <v>G_M</v>
          </cell>
        </row>
        <row r="3963">
          <cell r="B3963" t="str">
            <v>G_N</v>
          </cell>
        </row>
        <row r="3964">
          <cell r="B3964" t="str">
            <v>G_O</v>
          </cell>
        </row>
        <row r="3965">
          <cell r="B3965" t="str">
            <v>G_P</v>
          </cell>
        </row>
        <row r="3966">
          <cell r="B3966" t="str">
            <v>G_Q</v>
          </cell>
        </row>
        <row r="3967">
          <cell r="B3967" t="str">
            <v>G_R</v>
          </cell>
        </row>
        <row r="3968">
          <cell r="B3968" t="str">
            <v>H_0</v>
          </cell>
        </row>
        <row r="3969">
          <cell r="B3969" t="str">
            <v>H_01</v>
          </cell>
        </row>
        <row r="3970">
          <cell r="B3970" t="str">
            <v>H_02</v>
          </cell>
        </row>
        <row r="3971">
          <cell r="B3971" t="str">
            <v>H_03</v>
          </cell>
        </row>
        <row r="3972">
          <cell r="B3972" t="str">
            <v>H_04</v>
          </cell>
        </row>
        <row r="3973">
          <cell r="B3973" t="str">
            <v>H_05</v>
          </cell>
        </row>
        <row r="3974">
          <cell r="B3974" t="str">
            <v>H_06</v>
          </cell>
        </row>
        <row r="3975">
          <cell r="B3975" t="str">
            <v>H_07</v>
          </cell>
        </row>
        <row r="3976">
          <cell r="B3976" t="str">
            <v>H_08</v>
          </cell>
        </row>
        <row r="3977">
          <cell r="B3977" t="str">
            <v>H_09</v>
          </cell>
        </row>
        <row r="3978">
          <cell r="B3978" t="str">
            <v>H_10</v>
          </cell>
        </row>
        <row r="3979">
          <cell r="B3979" t="str">
            <v>H_11</v>
          </cell>
        </row>
        <row r="3980">
          <cell r="B3980" t="str">
            <v>H_12</v>
          </cell>
        </row>
        <row r="3981">
          <cell r="B3981" t="str">
            <v>H_13</v>
          </cell>
        </row>
        <row r="3982">
          <cell r="B3982" t="str">
            <v>H_14</v>
          </cell>
        </row>
        <row r="3983">
          <cell r="B3983" t="str">
            <v>H_15</v>
          </cell>
        </row>
        <row r="3984">
          <cell r="B3984" t="str">
            <v>H_16</v>
          </cell>
        </row>
        <row r="3985">
          <cell r="B3985" t="str">
            <v>H_17</v>
          </cell>
        </row>
        <row r="3986">
          <cell r="B3986" t="str">
            <v>H_18</v>
          </cell>
        </row>
        <row r="3987">
          <cell r="B3987" t="str">
            <v>H_19</v>
          </cell>
        </row>
        <row r="3988">
          <cell r="B3988" t="str">
            <v>H_20</v>
          </cell>
        </row>
        <row r="3989">
          <cell r="B3989" t="str">
            <v>H_21</v>
          </cell>
        </row>
        <row r="3990">
          <cell r="B3990" t="str">
            <v>H_22</v>
          </cell>
        </row>
        <row r="3991">
          <cell r="B3991" t="str">
            <v>H_23</v>
          </cell>
        </row>
        <row r="3992">
          <cell r="B3992" t="str">
            <v>H_24</v>
          </cell>
        </row>
        <row r="3993">
          <cell r="B3993" t="str">
            <v>H_25</v>
          </cell>
        </row>
        <row r="3994">
          <cell r="B3994" t="str">
            <v>H_26</v>
          </cell>
        </row>
        <row r="3995">
          <cell r="B3995" t="str">
            <v>H_27</v>
          </cell>
        </row>
        <row r="3996">
          <cell r="B3996" t="str">
            <v>H_28</v>
          </cell>
        </row>
        <row r="3997">
          <cell r="B3997" t="str">
            <v>H_29</v>
          </cell>
        </row>
        <row r="3998">
          <cell r="B3998" t="str">
            <v>H_30</v>
          </cell>
        </row>
        <row r="3999">
          <cell r="B3999" t="str">
            <v>H_31</v>
          </cell>
        </row>
        <row r="4000">
          <cell r="B4000" t="str">
            <v>H_32</v>
          </cell>
        </row>
        <row r="4001">
          <cell r="B4001" t="str">
            <v>H_33</v>
          </cell>
        </row>
        <row r="4002">
          <cell r="B4002" t="str">
            <v>H_34</v>
          </cell>
        </row>
        <row r="4003">
          <cell r="B4003" t="str">
            <v>H_35</v>
          </cell>
        </row>
        <row r="4004">
          <cell r="B4004" t="str">
            <v>H_36</v>
          </cell>
        </row>
        <row r="4005">
          <cell r="B4005" t="str">
            <v>H_37</v>
          </cell>
        </row>
        <row r="4006">
          <cell r="B4006" t="str">
            <v>H_38</v>
          </cell>
        </row>
        <row r="4007">
          <cell r="B4007" t="str">
            <v>H_39</v>
          </cell>
        </row>
        <row r="4008">
          <cell r="B4008" t="str">
            <v>H_40</v>
          </cell>
        </row>
        <row r="4009">
          <cell r="B4009" t="str">
            <v>H_41</v>
          </cell>
        </row>
        <row r="4010">
          <cell r="B4010" t="str">
            <v>H_42</v>
          </cell>
        </row>
        <row r="4011">
          <cell r="B4011" t="str">
            <v>H_A</v>
          </cell>
        </row>
        <row r="4012">
          <cell r="B4012" t="str">
            <v>H_B</v>
          </cell>
        </row>
        <row r="4013">
          <cell r="B4013" t="str">
            <v>H_C</v>
          </cell>
        </row>
        <row r="4014">
          <cell r="B4014" t="str">
            <v>H_D</v>
          </cell>
        </row>
        <row r="4015">
          <cell r="B4015" t="str">
            <v>H_E</v>
          </cell>
        </row>
        <row r="4016">
          <cell r="B4016" t="str">
            <v>H_F</v>
          </cell>
        </row>
        <row r="4017">
          <cell r="B4017" t="str">
            <v>H_G</v>
          </cell>
        </row>
        <row r="4018">
          <cell r="B4018" t="str">
            <v>H_H</v>
          </cell>
        </row>
        <row r="4019">
          <cell r="B4019" t="str">
            <v>H_I</v>
          </cell>
        </row>
        <row r="4020">
          <cell r="B4020" t="str">
            <v>H_J</v>
          </cell>
        </row>
        <row r="4021">
          <cell r="B4021" t="str">
            <v>H_K</v>
          </cell>
        </row>
        <row r="4022">
          <cell r="B4022" t="str">
            <v>H_L</v>
          </cell>
        </row>
        <row r="4023">
          <cell r="B4023" t="str">
            <v>H_M</v>
          </cell>
        </row>
        <row r="4024">
          <cell r="B4024" t="str">
            <v>H_N</v>
          </cell>
        </row>
        <row r="4025">
          <cell r="B4025" t="str">
            <v>H_O</v>
          </cell>
        </row>
        <row r="4026">
          <cell r="B4026" t="str">
            <v>H_P</v>
          </cell>
        </row>
        <row r="4027">
          <cell r="B4027" t="str">
            <v>H_Q</v>
          </cell>
        </row>
        <row r="4028">
          <cell r="B4028" t="str">
            <v>H_R</v>
          </cell>
        </row>
        <row r="4029">
          <cell r="B4029" t="str">
            <v>I_0</v>
          </cell>
        </row>
        <row r="4030">
          <cell r="B4030" t="str">
            <v>I_01</v>
          </cell>
        </row>
        <row r="4031">
          <cell r="B4031" t="str">
            <v>I_02</v>
          </cell>
        </row>
        <row r="4032">
          <cell r="B4032" t="str">
            <v>I_03</v>
          </cell>
        </row>
        <row r="4033">
          <cell r="B4033" t="str">
            <v>I_04</v>
          </cell>
        </row>
        <row r="4034">
          <cell r="B4034" t="str">
            <v>I_05</v>
          </cell>
        </row>
        <row r="4035">
          <cell r="B4035" t="str">
            <v>I_06</v>
          </cell>
        </row>
        <row r="4036">
          <cell r="B4036" t="str">
            <v>I_07</v>
          </cell>
        </row>
        <row r="4037">
          <cell r="B4037" t="str">
            <v>I_08</v>
          </cell>
        </row>
        <row r="4038">
          <cell r="B4038" t="str">
            <v>I_09</v>
          </cell>
        </row>
        <row r="4039">
          <cell r="B4039" t="str">
            <v>I_10</v>
          </cell>
        </row>
        <row r="4040">
          <cell r="B4040" t="str">
            <v>I_11</v>
          </cell>
        </row>
        <row r="4041">
          <cell r="B4041" t="str">
            <v>I_12</v>
          </cell>
        </row>
        <row r="4042">
          <cell r="B4042" t="str">
            <v>I_13</v>
          </cell>
        </row>
        <row r="4043">
          <cell r="B4043" t="str">
            <v>I_14</v>
          </cell>
        </row>
        <row r="4044">
          <cell r="B4044" t="str">
            <v>I_15</v>
          </cell>
        </row>
        <row r="4045">
          <cell r="B4045" t="str">
            <v>I_16</v>
          </cell>
        </row>
        <row r="4046">
          <cell r="B4046" t="str">
            <v>I_17</v>
          </cell>
        </row>
        <row r="4047">
          <cell r="B4047" t="str">
            <v>I_18</v>
          </cell>
        </row>
        <row r="4048">
          <cell r="B4048" t="str">
            <v>I_19</v>
          </cell>
        </row>
        <row r="4049">
          <cell r="B4049" t="str">
            <v>I_20</v>
          </cell>
        </row>
        <row r="4050">
          <cell r="B4050" t="str">
            <v>I_21</v>
          </cell>
        </row>
        <row r="4051">
          <cell r="B4051" t="str">
            <v>I_22</v>
          </cell>
        </row>
        <row r="4052">
          <cell r="B4052" t="str">
            <v>I_23</v>
          </cell>
        </row>
        <row r="4053">
          <cell r="B4053" t="str">
            <v>I_24</v>
          </cell>
        </row>
        <row r="4054">
          <cell r="B4054" t="str">
            <v>I_25</v>
          </cell>
        </row>
        <row r="4055">
          <cell r="B4055" t="str">
            <v>I_26</v>
          </cell>
        </row>
        <row r="4056">
          <cell r="B4056" t="str">
            <v>I_27</v>
          </cell>
        </row>
        <row r="4057">
          <cell r="B4057" t="str">
            <v>I_28</v>
          </cell>
        </row>
        <row r="4058">
          <cell r="B4058" t="str">
            <v>I_29</v>
          </cell>
        </row>
        <row r="4059">
          <cell r="B4059" t="str">
            <v>I_30</v>
          </cell>
        </row>
        <row r="4060">
          <cell r="B4060" t="str">
            <v>I_31</v>
          </cell>
        </row>
        <row r="4061">
          <cell r="B4061" t="str">
            <v>I_32</v>
          </cell>
        </row>
        <row r="4062">
          <cell r="B4062" t="str">
            <v>I_33</v>
          </cell>
        </row>
        <row r="4063">
          <cell r="B4063" t="str">
            <v>I_34</v>
          </cell>
        </row>
        <row r="4064">
          <cell r="B4064" t="str">
            <v>I_35</v>
          </cell>
        </row>
        <row r="4065">
          <cell r="B4065" t="str">
            <v>I_36</v>
          </cell>
        </row>
        <row r="4066">
          <cell r="B4066" t="str">
            <v>I_37</v>
          </cell>
        </row>
        <row r="4067">
          <cell r="B4067" t="str">
            <v>I_38</v>
          </cell>
        </row>
        <row r="4068">
          <cell r="B4068" t="str">
            <v>I_39</v>
          </cell>
        </row>
        <row r="4069">
          <cell r="B4069" t="str">
            <v>I_40</v>
          </cell>
        </row>
        <row r="4070">
          <cell r="B4070" t="str">
            <v>I_41</v>
          </cell>
        </row>
        <row r="4071">
          <cell r="B4071" t="str">
            <v>I_42</v>
          </cell>
        </row>
        <row r="4072">
          <cell r="B4072" t="str">
            <v>I_A</v>
          </cell>
        </row>
        <row r="4073">
          <cell r="B4073" t="str">
            <v>I_B</v>
          </cell>
        </row>
        <row r="4074">
          <cell r="B4074" t="str">
            <v>I_C</v>
          </cell>
        </row>
        <row r="4075">
          <cell r="B4075" t="str">
            <v>I_D</v>
          </cell>
        </row>
        <row r="4076">
          <cell r="B4076" t="str">
            <v>I_E</v>
          </cell>
        </row>
        <row r="4077">
          <cell r="B4077" t="str">
            <v>I_F</v>
          </cell>
        </row>
        <row r="4078">
          <cell r="B4078" t="str">
            <v>I_G</v>
          </cell>
        </row>
        <row r="4079">
          <cell r="B4079" t="str">
            <v>I_H</v>
          </cell>
        </row>
        <row r="4080">
          <cell r="B4080" t="str">
            <v>I_I</v>
          </cell>
        </row>
        <row r="4081">
          <cell r="B4081" t="str">
            <v>I_J</v>
          </cell>
        </row>
        <row r="4082">
          <cell r="B4082" t="str">
            <v>I_K</v>
          </cell>
        </row>
        <row r="4083">
          <cell r="B4083" t="str">
            <v>I_L</v>
          </cell>
        </row>
        <row r="4084">
          <cell r="B4084" t="str">
            <v>I_M</v>
          </cell>
        </row>
        <row r="4085">
          <cell r="B4085" t="str">
            <v>I_N</v>
          </cell>
        </row>
        <row r="4086">
          <cell r="B4086" t="str">
            <v>I_O</v>
          </cell>
        </row>
        <row r="4087">
          <cell r="B4087" t="str">
            <v>I_P</v>
          </cell>
        </row>
        <row r="4088">
          <cell r="B4088" t="str">
            <v>I_Q</v>
          </cell>
        </row>
        <row r="4089">
          <cell r="B4089" t="str">
            <v>I_R</v>
          </cell>
        </row>
        <row r="4090">
          <cell r="B4090" t="str">
            <v>J_0</v>
          </cell>
        </row>
        <row r="4091">
          <cell r="B4091" t="str">
            <v>J_01</v>
          </cell>
        </row>
        <row r="4092">
          <cell r="B4092" t="str">
            <v>J_02</v>
          </cell>
        </row>
        <row r="4093">
          <cell r="B4093" t="str">
            <v>J_03</v>
          </cell>
        </row>
        <row r="4094">
          <cell r="B4094" t="str">
            <v>J_04</v>
          </cell>
        </row>
        <row r="4095">
          <cell r="B4095" t="str">
            <v>J_05</v>
          </cell>
        </row>
        <row r="4096">
          <cell r="B4096" t="str">
            <v>J_06</v>
          </cell>
        </row>
        <row r="4097">
          <cell r="B4097" t="str">
            <v>J_07</v>
          </cell>
        </row>
        <row r="4098">
          <cell r="B4098" t="str">
            <v>J_08</v>
          </cell>
        </row>
        <row r="4099">
          <cell r="B4099" t="str">
            <v>J_09</v>
          </cell>
        </row>
        <row r="4100">
          <cell r="B4100" t="str">
            <v>J_10</v>
          </cell>
        </row>
        <row r="4101">
          <cell r="B4101" t="str">
            <v>J_11</v>
          </cell>
        </row>
        <row r="4102">
          <cell r="B4102" t="str">
            <v>J_12</v>
          </cell>
        </row>
        <row r="4103">
          <cell r="B4103" t="str">
            <v>J_13</v>
          </cell>
        </row>
        <row r="4104">
          <cell r="B4104" t="str">
            <v>J_14</v>
          </cell>
        </row>
        <row r="4105">
          <cell r="B4105" t="str">
            <v>J_15</v>
          </cell>
        </row>
        <row r="4106">
          <cell r="B4106" t="str">
            <v>J_16</v>
          </cell>
        </row>
        <row r="4107">
          <cell r="B4107" t="str">
            <v>J_17</v>
          </cell>
        </row>
        <row r="4108">
          <cell r="B4108" t="str">
            <v>J_18</v>
          </cell>
        </row>
        <row r="4109">
          <cell r="B4109" t="str">
            <v>J_19</v>
          </cell>
        </row>
        <row r="4110">
          <cell r="B4110" t="str">
            <v>J_20</v>
          </cell>
        </row>
        <row r="4111">
          <cell r="B4111" t="str">
            <v>J_21</v>
          </cell>
        </row>
        <row r="4112">
          <cell r="B4112" t="str">
            <v>J_22</v>
          </cell>
        </row>
        <row r="4113">
          <cell r="B4113" t="str">
            <v>J_23</v>
          </cell>
        </row>
        <row r="4114">
          <cell r="B4114" t="str">
            <v>J_24</v>
          </cell>
        </row>
        <row r="4115">
          <cell r="B4115" t="str">
            <v>J_25</v>
          </cell>
        </row>
        <row r="4116">
          <cell r="B4116" t="str">
            <v>J_26</v>
          </cell>
        </row>
        <row r="4117">
          <cell r="B4117" t="str">
            <v>J_27</v>
          </cell>
        </row>
        <row r="4118">
          <cell r="B4118" t="str">
            <v>J_28</v>
          </cell>
        </row>
        <row r="4119">
          <cell r="B4119" t="str">
            <v>J_29</v>
          </cell>
        </row>
        <row r="4120">
          <cell r="B4120" t="str">
            <v>J_30</v>
          </cell>
        </row>
        <row r="4121">
          <cell r="B4121" t="str">
            <v>J_31</v>
          </cell>
        </row>
        <row r="4122">
          <cell r="B4122" t="str">
            <v>J_32</v>
          </cell>
        </row>
        <row r="4123">
          <cell r="B4123" t="str">
            <v>J_33</v>
          </cell>
        </row>
        <row r="4124">
          <cell r="B4124" t="str">
            <v>J_34</v>
          </cell>
        </row>
        <row r="4125">
          <cell r="B4125" t="str">
            <v>J_35</v>
          </cell>
        </row>
        <row r="4126">
          <cell r="B4126" t="str">
            <v>J_36</v>
          </cell>
        </row>
        <row r="4127">
          <cell r="B4127" t="str">
            <v>J_37</v>
          </cell>
        </row>
        <row r="4128">
          <cell r="B4128" t="str">
            <v>J_38</v>
          </cell>
        </row>
        <row r="4129">
          <cell r="B4129" t="str">
            <v>J_39</v>
          </cell>
        </row>
        <row r="4130">
          <cell r="B4130" t="str">
            <v>J_40</v>
          </cell>
        </row>
        <row r="4131">
          <cell r="B4131" t="str">
            <v>J_41</v>
          </cell>
        </row>
        <row r="4132">
          <cell r="B4132" t="str">
            <v>J_42</v>
          </cell>
        </row>
        <row r="4133">
          <cell r="B4133" t="str">
            <v>J_A</v>
          </cell>
        </row>
        <row r="4134">
          <cell r="B4134" t="str">
            <v>J_B</v>
          </cell>
        </row>
        <row r="4135">
          <cell r="B4135" t="str">
            <v>J_C</v>
          </cell>
        </row>
        <row r="4136">
          <cell r="B4136" t="str">
            <v>J_D</v>
          </cell>
        </row>
        <row r="4137">
          <cell r="B4137" t="str">
            <v>J_E</v>
          </cell>
        </row>
        <row r="4138">
          <cell r="B4138" t="str">
            <v>J_F</v>
          </cell>
        </row>
        <row r="4139">
          <cell r="B4139" t="str">
            <v>J_G</v>
          </cell>
        </row>
        <row r="4140">
          <cell r="B4140" t="str">
            <v>J_H</v>
          </cell>
        </row>
        <row r="4141">
          <cell r="B4141" t="str">
            <v>J_I</v>
          </cell>
        </row>
        <row r="4142">
          <cell r="B4142" t="str">
            <v>J_J</v>
          </cell>
        </row>
        <row r="4143">
          <cell r="B4143" t="str">
            <v>J_K</v>
          </cell>
        </row>
        <row r="4144">
          <cell r="B4144" t="str">
            <v>J_L</v>
          </cell>
        </row>
        <row r="4145">
          <cell r="B4145" t="str">
            <v>J_M</v>
          </cell>
        </row>
        <row r="4146">
          <cell r="B4146" t="str">
            <v>J_N</v>
          </cell>
        </row>
        <row r="4147">
          <cell r="B4147" t="str">
            <v>J_O</v>
          </cell>
        </row>
        <row r="4148">
          <cell r="B4148" t="str">
            <v>J_P</v>
          </cell>
        </row>
        <row r="4149">
          <cell r="B4149" t="str">
            <v>J_Q</v>
          </cell>
        </row>
        <row r="4150">
          <cell r="B4150" t="str">
            <v>J_R</v>
          </cell>
        </row>
        <row r="4151">
          <cell r="B4151" t="str">
            <v>K_0</v>
          </cell>
        </row>
        <row r="4152">
          <cell r="B4152" t="str">
            <v>K_01</v>
          </cell>
        </row>
        <row r="4153">
          <cell r="B4153" t="str">
            <v>K_02</v>
          </cell>
        </row>
        <row r="4154">
          <cell r="B4154" t="str">
            <v>K_03</v>
          </cell>
        </row>
        <row r="4155">
          <cell r="B4155" t="str">
            <v>K_04</v>
          </cell>
        </row>
        <row r="4156">
          <cell r="B4156" t="str">
            <v>K_05</v>
          </cell>
        </row>
        <row r="4157">
          <cell r="B4157" t="str">
            <v>K_06</v>
          </cell>
        </row>
        <row r="4158">
          <cell r="B4158" t="str">
            <v>K_07</v>
          </cell>
        </row>
        <row r="4159">
          <cell r="B4159" t="str">
            <v>K_08</v>
          </cell>
        </row>
        <row r="4160">
          <cell r="B4160" t="str">
            <v>K_09</v>
          </cell>
        </row>
        <row r="4161">
          <cell r="B4161" t="str">
            <v>K_10</v>
          </cell>
        </row>
        <row r="4162">
          <cell r="B4162" t="str">
            <v>K_11</v>
          </cell>
        </row>
        <row r="4163">
          <cell r="B4163" t="str">
            <v>K_12</v>
          </cell>
        </row>
        <row r="4164">
          <cell r="B4164" t="str">
            <v>K_13</v>
          </cell>
        </row>
        <row r="4165">
          <cell r="B4165" t="str">
            <v>K_14</v>
          </cell>
        </row>
        <row r="4166">
          <cell r="B4166" t="str">
            <v>K_15</v>
          </cell>
        </row>
        <row r="4167">
          <cell r="B4167" t="str">
            <v>K_16</v>
          </cell>
        </row>
        <row r="4168">
          <cell r="B4168" t="str">
            <v>K_17</v>
          </cell>
        </row>
        <row r="4169">
          <cell r="B4169" t="str">
            <v>K_18</v>
          </cell>
        </row>
        <row r="4170">
          <cell r="B4170" t="str">
            <v>K_19</v>
          </cell>
        </row>
        <row r="4171">
          <cell r="B4171" t="str">
            <v>K_20</v>
          </cell>
        </row>
        <row r="4172">
          <cell r="B4172" t="str">
            <v>K_21</v>
          </cell>
        </row>
        <row r="4173">
          <cell r="B4173" t="str">
            <v>K_22</v>
          </cell>
        </row>
        <row r="4174">
          <cell r="B4174" t="str">
            <v>K_23</v>
          </cell>
        </row>
        <row r="4175">
          <cell r="B4175" t="str">
            <v>K_24</v>
          </cell>
        </row>
        <row r="4176">
          <cell r="B4176" t="str">
            <v>K_25</v>
          </cell>
        </row>
        <row r="4177">
          <cell r="B4177" t="str">
            <v>K_26</v>
          </cell>
        </row>
        <row r="4178">
          <cell r="B4178" t="str">
            <v>K_27</v>
          </cell>
        </row>
        <row r="4179">
          <cell r="B4179" t="str">
            <v>K_28</v>
          </cell>
        </row>
        <row r="4180">
          <cell r="B4180" t="str">
            <v>K_29</v>
          </cell>
        </row>
        <row r="4181">
          <cell r="B4181" t="str">
            <v>K_30</v>
          </cell>
        </row>
        <row r="4182">
          <cell r="B4182" t="str">
            <v>K_31</v>
          </cell>
        </row>
        <row r="4183">
          <cell r="B4183" t="str">
            <v>K_32</v>
          </cell>
        </row>
        <row r="4184">
          <cell r="B4184" t="str">
            <v>K_33</v>
          </cell>
        </row>
        <row r="4185">
          <cell r="B4185" t="str">
            <v>K_34</v>
          </cell>
        </row>
        <row r="4186">
          <cell r="B4186" t="str">
            <v>K_35</v>
          </cell>
        </row>
        <row r="4187">
          <cell r="B4187" t="str">
            <v>K_36</v>
          </cell>
        </row>
        <row r="4188">
          <cell r="B4188" t="str">
            <v>K_37</v>
          </cell>
        </row>
        <row r="4189">
          <cell r="B4189" t="str">
            <v>K_38</v>
          </cell>
        </row>
        <row r="4190">
          <cell r="B4190" t="str">
            <v>K_39</v>
          </cell>
        </row>
        <row r="4191">
          <cell r="B4191" t="str">
            <v>K_40</v>
          </cell>
        </row>
        <row r="4192">
          <cell r="B4192" t="str">
            <v>K_41</v>
          </cell>
        </row>
        <row r="4193">
          <cell r="B4193" t="str">
            <v>K_42</v>
          </cell>
        </row>
        <row r="4194">
          <cell r="B4194" t="str">
            <v>K_A</v>
          </cell>
        </row>
        <row r="4195">
          <cell r="B4195" t="str">
            <v>K_B</v>
          </cell>
        </row>
        <row r="4196">
          <cell r="B4196" t="str">
            <v>K_C</v>
          </cell>
        </row>
        <row r="4197">
          <cell r="B4197" t="str">
            <v>K_D</v>
          </cell>
        </row>
        <row r="4198">
          <cell r="B4198" t="str">
            <v>K_E</v>
          </cell>
        </row>
        <row r="4199">
          <cell r="B4199" t="str">
            <v>K_F</v>
          </cell>
        </row>
        <row r="4200">
          <cell r="B4200" t="str">
            <v>K_G</v>
          </cell>
        </row>
        <row r="4201">
          <cell r="B4201" t="str">
            <v>K_H</v>
          </cell>
        </row>
        <row r="4202">
          <cell r="B4202" t="str">
            <v>K_I</v>
          </cell>
        </row>
        <row r="4203">
          <cell r="B4203" t="str">
            <v>K_J</v>
          </cell>
        </row>
        <row r="4204">
          <cell r="B4204" t="str">
            <v>K_K</v>
          </cell>
        </row>
        <row r="4205">
          <cell r="B4205" t="str">
            <v>K_L</v>
          </cell>
        </row>
        <row r="4206">
          <cell r="B4206" t="str">
            <v>K_M</v>
          </cell>
        </row>
        <row r="4207">
          <cell r="B4207" t="str">
            <v>K_N</v>
          </cell>
        </row>
        <row r="4208">
          <cell r="B4208" t="str">
            <v>K_O</v>
          </cell>
        </row>
        <row r="4209">
          <cell r="B4209" t="str">
            <v>K_P</v>
          </cell>
        </row>
        <row r="4210">
          <cell r="B4210" t="str">
            <v>K_Q</v>
          </cell>
        </row>
        <row r="4211">
          <cell r="B4211" t="str">
            <v>K_R</v>
          </cell>
        </row>
        <row r="4212">
          <cell r="B4212" t="str">
            <v>L_0</v>
          </cell>
        </row>
        <row r="4213">
          <cell r="B4213" t="str">
            <v>L_01</v>
          </cell>
        </row>
        <row r="4214">
          <cell r="B4214" t="str">
            <v>L_02</v>
          </cell>
        </row>
        <row r="4215">
          <cell r="B4215" t="str">
            <v>L_03</v>
          </cell>
        </row>
        <row r="4216">
          <cell r="B4216" t="str">
            <v>L_04</v>
          </cell>
        </row>
        <row r="4217">
          <cell r="B4217" t="str">
            <v>L_05</v>
          </cell>
        </row>
        <row r="4218">
          <cell r="B4218" t="str">
            <v>L_06</v>
          </cell>
        </row>
        <row r="4219">
          <cell r="B4219" t="str">
            <v>L_07</v>
          </cell>
        </row>
        <row r="4220">
          <cell r="B4220" t="str">
            <v>L_08</v>
          </cell>
        </row>
        <row r="4221">
          <cell r="B4221" t="str">
            <v>L_09</v>
          </cell>
        </row>
        <row r="4222">
          <cell r="B4222" t="str">
            <v>L_10</v>
          </cell>
        </row>
        <row r="4223">
          <cell r="B4223" t="str">
            <v>L_11</v>
          </cell>
        </row>
        <row r="4224">
          <cell r="B4224" t="str">
            <v>L_12</v>
          </cell>
        </row>
        <row r="4225">
          <cell r="B4225" t="str">
            <v>L_13</v>
          </cell>
        </row>
        <row r="4226">
          <cell r="B4226" t="str">
            <v>L_14</v>
          </cell>
        </row>
        <row r="4227">
          <cell r="B4227" t="str">
            <v>L_15</v>
          </cell>
        </row>
        <row r="4228">
          <cell r="B4228" t="str">
            <v>L_16</v>
          </cell>
        </row>
        <row r="4229">
          <cell r="B4229" t="str">
            <v>L_17</v>
          </cell>
        </row>
        <row r="4230">
          <cell r="B4230" t="str">
            <v>L_18</v>
          </cell>
        </row>
        <row r="4231">
          <cell r="B4231" t="str">
            <v>L_19</v>
          </cell>
        </row>
        <row r="4232">
          <cell r="B4232" t="str">
            <v>L_20</v>
          </cell>
        </row>
        <row r="4233">
          <cell r="B4233" t="str">
            <v>L_21</v>
          </cell>
        </row>
        <row r="4234">
          <cell r="B4234" t="str">
            <v>L_22</v>
          </cell>
        </row>
        <row r="4235">
          <cell r="B4235" t="str">
            <v>L_23</v>
          </cell>
        </row>
        <row r="4236">
          <cell r="B4236" t="str">
            <v>L_24</v>
          </cell>
        </row>
        <row r="4237">
          <cell r="B4237" t="str">
            <v>L_25</v>
          </cell>
        </row>
        <row r="4238">
          <cell r="B4238" t="str">
            <v>L_26</v>
          </cell>
        </row>
        <row r="4239">
          <cell r="B4239" t="str">
            <v>L_27</v>
          </cell>
        </row>
        <row r="4240">
          <cell r="B4240" t="str">
            <v>L_28</v>
          </cell>
        </row>
        <row r="4241">
          <cell r="B4241" t="str">
            <v>L_29</v>
          </cell>
        </row>
        <row r="4242">
          <cell r="B4242" t="str">
            <v>L_30</v>
          </cell>
        </row>
        <row r="4243">
          <cell r="B4243" t="str">
            <v>L_31</v>
          </cell>
        </row>
        <row r="4244">
          <cell r="B4244" t="str">
            <v>L_32</v>
          </cell>
        </row>
        <row r="4245">
          <cell r="B4245" t="str">
            <v>L_33</v>
          </cell>
        </row>
        <row r="4246">
          <cell r="B4246" t="str">
            <v>L_34</v>
          </cell>
        </row>
        <row r="4247">
          <cell r="B4247" t="str">
            <v>L_35</v>
          </cell>
        </row>
        <row r="4248">
          <cell r="B4248" t="str">
            <v>L_36</v>
          </cell>
        </row>
        <row r="4249">
          <cell r="B4249" t="str">
            <v>L_37</v>
          </cell>
        </row>
        <row r="4250">
          <cell r="B4250" t="str">
            <v>L_38</v>
          </cell>
        </row>
        <row r="4251">
          <cell r="B4251" t="str">
            <v>L_39</v>
          </cell>
        </row>
        <row r="4252">
          <cell r="B4252" t="str">
            <v>L_40</v>
          </cell>
        </row>
        <row r="4253">
          <cell r="B4253" t="str">
            <v>L_41</v>
          </cell>
        </row>
        <row r="4254">
          <cell r="B4254" t="str">
            <v>L_42</v>
          </cell>
        </row>
        <row r="4255">
          <cell r="B4255" t="str">
            <v>L_A</v>
          </cell>
        </row>
        <row r="4256">
          <cell r="B4256" t="str">
            <v>L_B</v>
          </cell>
        </row>
        <row r="4257">
          <cell r="B4257" t="str">
            <v>L_C</v>
          </cell>
        </row>
        <row r="4258">
          <cell r="B4258" t="str">
            <v>L_D</v>
          </cell>
        </row>
        <row r="4259">
          <cell r="B4259" t="str">
            <v>L_E</v>
          </cell>
        </row>
        <row r="4260">
          <cell r="B4260" t="str">
            <v>L_F</v>
          </cell>
        </row>
        <row r="4261">
          <cell r="B4261" t="str">
            <v>L_G</v>
          </cell>
        </row>
        <row r="4262">
          <cell r="B4262" t="str">
            <v>L_H</v>
          </cell>
        </row>
        <row r="4263">
          <cell r="B4263" t="str">
            <v>L_I</v>
          </cell>
        </row>
        <row r="4264">
          <cell r="B4264" t="str">
            <v>L_J</v>
          </cell>
        </row>
        <row r="4265">
          <cell r="B4265" t="str">
            <v>L_K</v>
          </cell>
        </row>
        <row r="4266">
          <cell r="B4266" t="str">
            <v>L_L</v>
          </cell>
        </row>
        <row r="4267">
          <cell r="B4267" t="str">
            <v>L_M</v>
          </cell>
        </row>
        <row r="4268">
          <cell r="B4268" t="str">
            <v>L_N</v>
          </cell>
        </row>
        <row r="4269">
          <cell r="B4269" t="str">
            <v>L_O</v>
          </cell>
        </row>
        <row r="4270">
          <cell r="B4270" t="str">
            <v>L_P</v>
          </cell>
        </row>
        <row r="4271">
          <cell r="B4271" t="str">
            <v>L_Q</v>
          </cell>
        </row>
        <row r="4272">
          <cell r="B4272" t="str">
            <v>L_R</v>
          </cell>
        </row>
        <row r="4273">
          <cell r="B4273" t="str">
            <v>M__39</v>
          </cell>
        </row>
        <row r="4274">
          <cell r="B4274" t="str">
            <v>M_0</v>
          </cell>
        </row>
        <row r="4275">
          <cell r="B4275" t="str">
            <v>M_01</v>
          </cell>
        </row>
        <row r="4276">
          <cell r="B4276" t="str">
            <v>M_02</v>
          </cell>
        </row>
        <row r="4277">
          <cell r="B4277" t="str">
            <v>M_03</v>
          </cell>
        </row>
        <row r="4278">
          <cell r="B4278" t="str">
            <v>M_04</v>
          </cell>
        </row>
        <row r="4279">
          <cell r="B4279" t="str">
            <v>M_05</v>
          </cell>
        </row>
        <row r="4280">
          <cell r="B4280" t="str">
            <v>M_06</v>
          </cell>
        </row>
        <row r="4281">
          <cell r="B4281" t="str">
            <v>M_07</v>
          </cell>
        </row>
        <row r="4282">
          <cell r="B4282" t="str">
            <v>M_08</v>
          </cell>
        </row>
        <row r="4283">
          <cell r="B4283" t="str">
            <v>M_09</v>
          </cell>
        </row>
        <row r="4284">
          <cell r="B4284" t="str">
            <v>M_10</v>
          </cell>
        </row>
        <row r="4285">
          <cell r="B4285" t="str">
            <v>M_11</v>
          </cell>
        </row>
        <row r="4286">
          <cell r="B4286" t="str">
            <v>M_12</v>
          </cell>
        </row>
        <row r="4287">
          <cell r="B4287" t="str">
            <v>M_13</v>
          </cell>
        </row>
        <row r="4288">
          <cell r="B4288" t="str">
            <v>M_14</v>
          </cell>
        </row>
        <row r="4289">
          <cell r="B4289" t="str">
            <v>M_15</v>
          </cell>
        </row>
        <row r="4290">
          <cell r="B4290" t="str">
            <v>M_16</v>
          </cell>
        </row>
        <row r="4291">
          <cell r="B4291" t="str">
            <v>M_17</v>
          </cell>
        </row>
        <row r="4292">
          <cell r="B4292" t="str">
            <v>M_18</v>
          </cell>
        </row>
        <row r="4293">
          <cell r="B4293" t="str">
            <v>M_19</v>
          </cell>
        </row>
        <row r="4294">
          <cell r="B4294" t="str">
            <v>M_20</v>
          </cell>
        </row>
        <row r="4295">
          <cell r="B4295" t="str">
            <v>M_21</v>
          </cell>
        </row>
        <row r="4296">
          <cell r="B4296" t="str">
            <v>M_22</v>
          </cell>
        </row>
        <row r="4297">
          <cell r="B4297" t="str">
            <v>M_23</v>
          </cell>
        </row>
        <row r="4298">
          <cell r="B4298" t="str">
            <v>M_24</v>
          </cell>
        </row>
        <row r="4299">
          <cell r="B4299" t="str">
            <v>M_25</v>
          </cell>
        </row>
        <row r="4300">
          <cell r="B4300" t="str">
            <v>M_26</v>
          </cell>
        </row>
        <row r="4301">
          <cell r="B4301" t="str">
            <v>M_27</v>
          </cell>
        </row>
        <row r="4302">
          <cell r="B4302" t="str">
            <v>M_28</v>
          </cell>
        </row>
        <row r="4303">
          <cell r="B4303" t="str">
            <v>M_29</v>
          </cell>
        </row>
        <row r="4304">
          <cell r="B4304" t="str">
            <v>M_30</v>
          </cell>
        </row>
        <row r="4305">
          <cell r="B4305" t="str">
            <v>M_31</v>
          </cell>
        </row>
        <row r="4306">
          <cell r="B4306" t="str">
            <v>M_32</v>
          </cell>
        </row>
        <row r="4307">
          <cell r="B4307" t="str">
            <v>M_33</v>
          </cell>
        </row>
        <row r="4308">
          <cell r="B4308" t="str">
            <v>M_34</v>
          </cell>
        </row>
        <row r="4309">
          <cell r="B4309" t="str">
            <v>M_35</v>
          </cell>
        </row>
        <row r="4310">
          <cell r="B4310" t="str">
            <v>M_36</v>
          </cell>
        </row>
        <row r="4311">
          <cell r="B4311" t="str">
            <v>M_37</v>
          </cell>
        </row>
        <row r="4312">
          <cell r="B4312" t="str">
            <v>M_38</v>
          </cell>
        </row>
        <row r="4313">
          <cell r="B4313" t="str">
            <v>M_40</v>
          </cell>
        </row>
        <row r="4314">
          <cell r="B4314" t="str">
            <v>M_41</v>
          </cell>
        </row>
        <row r="4315">
          <cell r="B4315" t="str">
            <v>M_42</v>
          </cell>
        </row>
        <row r="4316">
          <cell r="B4316" t="str">
            <v>M_A</v>
          </cell>
        </row>
        <row r="4317">
          <cell r="B4317" t="str">
            <v>M_B</v>
          </cell>
        </row>
        <row r="4318">
          <cell r="B4318" t="str">
            <v>M_C</v>
          </cell>
        </row>
        <row r="4319">
          <cell r="B4319" t="str">
            <v>M_D</v>
          </cell>
        </row>
        <row r="4320">
          <cell r="B4320" t="str">
            <v>M_E</v>
          </cell>
        </row>
        <row r="4321">
          <cell r="B4321" t="str">
            <v>M_F</v>
          </cell>
        </row>
        <row r="4322">
          <cell r="B4322" t="str">
            <v>M_G</v>
          </cell>
        </row>
        <row r="4323">
          <cell r="B4323" t="str">
            <v>M_H</v>
          </cell>
        </row>
        <row r="4324">
          <cell r="B4324" t="str">
            <v>M_I</v>
          </cell>
        </row>
        <row r="4325">
          <cell r="B4325" t="str">
            <v>M_J</v>
          </cell>
        </row>
        <row r="4326">
          <cell r="B4326" t="str">
            <v>M_K</v>
          </cell>
        </row>
        <row r="4327">
          <cell r="B4327" t="str">
            <v>M_L</v>
          </cell>
        </row>
        <row r="4328">
          <cell r="B4328" t="str">
            <v>M_M</v>
          </cell>
        </row>
        <row r="4329">
          <cell r="B4329" t="str">
            <v>M_N</v>
          </cell>
        </row>
        <row r="4330">
          <cell r="B4330" t="str">
            <v>M_O</v>
          </cell>
        </row>
        <row r="4331">
          <cell r="B4331" t="str">
            <v>M_P</v>
          </cell>
        </row>
        <row r="4332">
          <cell r="B4332" t="str">
            <v>M_Q</v>
          </cell>
        </row>
        <row r="4333">
          <cell r="B4333" t="str">
            <v>M_R</v>
          </cell>
        </row>
        <row r="4334">
          <cell r="B4334" t="str">
            <v>N_0</v>
          </cell>
        </row>
        <row r="4335">
          <cell r="B4335" t="str">
            <v>N_01</v>
          </cell>
        </row>
        <row r="4336">
          <cell r="B4336" t="str">
            <v>N_02</v>
          </cell>
        </row>
        <row r="4337">
          <cell r="B4337" t="str">
            <v>N_03</v>
          </cell>
        </row>
        <row r="4338">
          <cell r="B4338" t="str">
            <v>N_04</v>
          </cell>
        </row>
        <row r="4339">
          <cell r="B4339" t="str">
            <v>N_05</v>
          </cell>
        </row>
        <row r="4340">
          <cell r="B4340" t="str">
            <v>N_06</v>
          </cell>
        </row>
        <row r="4341">
          <cell r="B4341" t="str">
            <v>N_07</v>
          </cell>
        </row>
        <row r="4342">
          <cell r="B4342" t="str">
            <v>N_08</v>
          </cell>
        </row>
        <row r="4343">
          <cell r="B4343" t="str">
            <v>N_09</v>
          </cell>
        </row>
        <row r="4344">
          <cell r="B4344" t="str">
            <v>N_10</v>
          </cell>
        </row>
        <row r="4345">
          <cell r="B4345" t="str">
            <v>N_11</v>
          </cell>
        </row>
        <row r="4346">
          <cell r="B4346" t="str">
            <v>N_12</v>
          </cell>
        </row>
        <row r="4347">
          <cell r="B4347" t="str">
            <v>N_13</v>
          </cell>
        </row>
        <row r="4348">
          <cell r="B4348" t="str">
            <v>N_14</v>
          </cell>
        </row>
        <row r="4349">
          <cell r="B4349" t="str">
            <v>N_15</v>
          </cell>
        </row>
        <row r="4350">
          <cell r="B4350" t="str">
            <v>N_16</v>
          </cell>
        </row>
        <row r="4351">
          <cell r="B4351" t="str">
            <v>N_17</v>
          </cell>
        </row>
        <row r="4352">
          <cell r="B4352" t="str">
            <v>N_18</v>
          </cell>
        </row>
        <row r="4353">
          <cell r="B4353" t="str">
            <v>N_19</v>
          </cell>
        </row>
        <row r="4354">
          <cell r="B4354" t="str">
            <v>N_20</v>
          </cell>
        </row>
        <row r="4355">
          <cell r="B4355" t="str">
            <v>N_21</v>
          </cell>
        </row>
        <row r="4356">
          <cell r="B4356" t="str">
            <v>N_22</v>
          </cell>
        </row>
        <row r="4357">
          <cell r="B4357" t="str">
            <v>N_23</v>
          </cell>
        </row>
        <row r="4358">
          <cell r="B4358" t="str">
            <v>N_24</v>
          </cell>
        </row>
        <row r="4359">
          <cell r="B4359" t="str">
            <v>N_25</v>
          </cell>
        </row>
        <row r="4360">
          <cell r="B4360" t="str">
            <v>N_26</v>
          </cell>
        </row>
        <row r="4361">
          <cell r="B4361" t="str">
            <v>N_27</v>
          </cell>
        </row>
        <row r="4362">
          <cell r="B4362" t="str">
            <v>N_28</v>
          </cell>
        </row>
        <row r="4363">
          <cell r="B4363" t="str">
            <v>N_29</v>
          </cell>
        </row>
        <row r="4364">
          <cell r="B4364" t="str">
            <v>N_30</v>
          </cell>
        </row>
        <row r="4365">
          <cell r="B4365" t="str">
            <v>N_31</v>
          </cell>
        </row>
        <row r="4366">
          <cell r="B4366" t="str">
            <v>N_32</v>
          </cell>
        </row>
        <row r="4367">
          <cell r="B4367" t="str">
            <v>N_33</v>
          </cell>
        </row>
        <row r="4368">
          <cell r="B4368" t="str">
            <v>N_34</v>
          </cell>
        </row>
        <row r="4369">
          <cell r="B4369" t="str">
            <v>N_35</v>
          </cell>
        </row>
        <row r="4370">
          <cell r="B4370" t="str">
            <v>N_36</v>
          </cell>
        </row>
        <row r="4371">
          <cell r="B4371" t="str">
            <v xml:space="preserve">N_37 </v>
          </cell>
        </row>
        <row r="4372">
          <cell r="B4372" t="str">
            <v>N_38</v>
          </cell>
        </row>
        <row r="4373">
          <cell r="B4373" t="str">
            <v>N_39</v>
          </cell>
        </row>
        <row r="4374">
          <cell r="B4374" t="str">
            <v>N_40</v>
          </cell>
        </row>
        <row r="4375">
          <cell r="B4375" t="str">
            <v>N_41</v>
          </cell>
        </row>
        <row r="4376">
          <cell r="B4376" t="str">
            <v>N_42</v>
          </cell>
        </row>
        <row r="4377">
          <cell r="B4377" t="str">
            <v>N_A</v>
          </cell>
        </row>
        <row r="4378">
          <cell r="B4378" t="str">
            <v>N_B</v>
          </cell>
        </row>
        <row r="4379">
          <cell r="B4379" t="str">
            <v>N_C</v>
          </cell>
        </row>
        <row r="4380">
          <cell r="B4380" t="str">
            <v>N_D</v>
          </cell>
        </row>
        <row r="4381">
          <cell r="B4381" t="str">
            <v>N_E</v>
          </cell>
        </row>
        <row r="4382">
          <cell r="B4382" t="str">
            <v>N_F</v>
          </cell>
        </row>
        <row r="4383">
          <cell r="B4383" t="str">
            <v>N_G</v>
          </cell>
        </row>
        <row r="4384">
          <cell r="B4384" t="str">
            <v>N_H</v>
          </cell>
        </row>
        <row r="4385">
          <cell r="B4385" t="str">
            <v>N_I</v>
          </cell>
        </row>
        <row r="4386">
          <cell r="B4386" t="str">
            <v>N_J</v>
          </cell>
        </row>
        <row r="4387">
          <cell r="B4387" t="str">
            <v>N_K</v>
          </cell>
        </row>
        <row r="4388">
          <cell r="B4388" t="str">
            <v>N_L</v>
          </cell>
        </row>
        <row r="4389">
          <cell r="B4389" t="str">
            <v>N_M</v>
          </cell>
        </row>
        <row r="4390">
          <cell r="B4390" t="str">
            <v>N_N</v>
          </cell>
        </row>
        <row r="4391">
          <cell r="B4391" t="str">
            <v>N_O</v>
          </cell>
        </row>
        <row r="4392">
          <cell r="B4392" t="str">
            <v>N_P</v>
          </cell>
        </row>
        <row r="4393">
          <cell r="B4393" t="str">
            <v>N_Q</v>
          </cell>
        </row>
        <row r="4394">
          <cell r="B4394" t="str">
            <v>N_R</v>
          </cell>
        </row>
        <row r="4395">
          <cell r="B4395" t="str">
            <v>O_0</v>
          </cell>
        </row>
        <row r="4396">
          <cell r="B4396" t="str">
            <v>O_01</v>
          </cell>
        </row>
        <row r="4397">
          <cell r="B4397" t="str">
            <v>O_02</v>
          </cell>
        </row>
        <row r="4398">
          <cell r="B4398" t="str">
            <v>O_03</v>
          </cell>
        </row>
        <row r="4399">
          <cell r="B4399" t="str">
            <v>O_04</v>
          </cell>
        </row>
        <row r="4400">
          <cell r="B4400" t="str">
            <v>O_05</v>
          </cell>
        </row>
        <row r="4401">
          <cell r="B4401" t="str">
            <v>O_06</v>
          </cell>
        </row>
        <row r="4402">
          <cell r="B4402" t="str">
            <v>O_07</v>
          </cell>
        </row>
        <row r="4403">
          <cell r="B4403" t="str">
            <v>O_08</v>
          </cell>
        </row>
        <row r="4404">
          <cell r="B4404" t="str">
            <v>O_09</v>
          </cell>
        </row>
        <row r="4405">
          <cell r="B4405" t="str">
            <v>O_10</v>
          </cell>
        </row>
        <row r="4406">
          <cell r="B4406" t="str">
            <v>O_11</v>
          </cell>
        </row>
        <row r="4407">
          <cell r="B4407" t="str">
            <v>O_12</v>
          </cell>
        </row>
        <row r="4408">
          <cell r="B4408" t="str">
            <v>O_13</v>
          </cell>
        </row>
        <row r="4409">
          <cell r="B4409" t="str">
            <v>O_14</v>
          </cell>
        </row>
        <row r="4410">
          <cell r="B4410" t="str">
            <v>O_15</v>
          </cell>
        </row>
        <row r="4411">
          <cell r="B4411" t="str">
            <v>O_16</v>
          </cell>
        </row>
        <row r="4412">
          <cell r="B4412" t="str">
            <v>O_17</v>
          </cell>
        </row>
        <row r="4413">
          <cell r="B4413" t="str">
            <v>O_18</v>
          </cell>
        </row>
        <row r="4414">
          <cell r="B4414" t="str">
            <v>O_19</v>
          </cell>
        </row>
        <row r="4415">
          <cell r="B4415" t="str">
            <v>O_20</v>
          </cell>
        </row>
        <row r="4416">
          <cell r="B4416" t="str">
            <v>O_21</v>
          </cell>
        </row>
        <row r="4417">
          <cell r="B4417" t="str">
            <v>O_22</v>
          </cell>
        </row>
        <row r="4418">
          <cell r="B4418" t="str">
            <v>O_23</v>
          </cell>
        </row>
        <row r="4419">
          <cell r="B4419" t="str">
            <v>O_24</v>
          </cell>
        </row>
        <row r="4420">
          <cell r="B4420" t="str">
            <v>O_25</v>
          </cell>
        </row>
        <row r="4421">
          <cell r="B4421" t="str">
            <v>O_26</v>
          </cell>
        </row>
        <row r="4422">
          <cell r="B4422" t="str">
            <v>O_27</v>
          </cell>
        </row>
        <row r="4423">
          <cell r="B4423" t="str">
            <v>O_28</v>
          </cell>
        </row>
        <row r="4424">
          <cell r="B4424" t="str">
            <v>O_29</v>
          </cell>
        </row>
        <row r="4425">
          <cell r="B4425" t="str">
            <v>O_30</v>
          </cell>
        </row>
        <row r="4426">
          <cell r="B4426" t="str">
            <v>O_31</v>
          </cell>
        </row>
        <row r="4427">
          <cell r="B4427" t="str">
            <v>O_32</v>
          </cell>
        </row>
        <row r="4428">
          <cell r="B4428" t="str">
            <v>O_33</v>
          </cell>
        </row>
        <row r="4429">
          <cell r="B4429" t="str">
            <v>O_34</v>
          </cell>
        </row>
        <row r="4430">
          <cell r="B4430" t="str">
            <v>O_35</v>
          </cell>
        </row>
        <row r="4431">
          <cell r="B4431" t="str">
            <v>O_36</v>
          </cell>
        </row>
        <row r="4432">
          <cell r="B4432" t="str">
            <v>O_37</v>
          </cell>
        </row>
        <row r="4433">
          <cell r="B4433" t="str">
            <v>O_38</v>
          </cell>
        </row>
        <row r="4434">
          <cell r="B4434" t="str">
            <v>O_39</v>
          </cell>
        </row>
        <row r="4435">
          <cell r="B4435" t="str">
            <v>O_40</v>
          </cell>
        </row>
        <row r="4436">
          <cell r="B4436" t="str">
            <v>O_41</v>
          </cell>
        </row>
        <row r="4437">
          <cell r="B4437" t="str">
            <v>O_42</v>
          </cell>
        </row>
        <row r="4438">
          <cell r="B4438" t="str">
            <v>O_A</v>
          </cell>
        </row>
        <row r="4439">
          <cell r="B4439" t="str">
            <v>O_B</v>
          </cell>
        </row>
        <row r="4440">
          <cell r="B4440" t="str">
            <v>O_C</v>
          </cell>
        </row>
        <row r="4441">
          <cell r="B4441" t="str">
            <v>O_D</v>
          </cell>
        </row>
        <row r="4442">
          <cell r="B4442" t="str">
            <v>O_E</v>
          </cell>
        </row>
        <row r="4443">
          <cell r="B4443" t="str">
            <v>O_F</v>
          </cell>
        </row>
        <row r="4444">
          <cell r="B4444" t="str">
            <v>O_G</v>
          </cell>
        </row>
        <row r="4445">
          <cell r="B4445" t="str">
            <v>O_H</v>
          </cell>
        </row>
        <row r="4446">
          <cell r="B4446" t="str">
            <v>O_I</v>
          </cell>
        </row>
        <row r="4447">
          <cell r="B4447" t="str">
            <v>O_J</v>
          </cell>
        </row>
        <row r="4448">
          <cell r="B4448" t="str">
            <v>O_K</v>
          </cell>
        </row>
        <row r="4449">
          <cell r="B4449" t="str">
            <v>O_L</v>
          </cell>
        </row>
        <row r="4450">
          <cell r="B4450" t="str">
            <v>O_M</v>
          </cell>
        </row>
        <row r="4451">
          <cell r="B4451" t="str">
            <v>O_N</v>
          </cell>
        </row>
        <row r="4452">
          <cell r="B4452" t="str">
            <v>O_O</v>
          </cell>
        </row>
        <row r="4453">
          <cell r="B4453" t="str">
            <v>O_P</v>
          </cell>
        </row>
        <row r="4454">
          <cell r="B4454" t="str">
            <v>O_Q</v>
          </cell>
        </row>
        <row r="4455">
          <cell r="B4455" t="str">
            <v>O_R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Actual"/>
      <sheetName val="Data"/>
      <sheetName val="Chart"/>
      <sheetName val="Group"/>
      <sheetName val="March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unit"/>
      <sheetName val="db price"/>
      <sheetName val="-&gt;"/>
      <sheetName val="Base Salary"/>
      <sheetName val="Payroll Salary"/>
      <sheetName val="Retasi"/>
      <sheetName val="-&gt;&gt;"/>
      <sheetName val="BTP R.12_ret"/>
      <sheetName val="BTP R.12_result"/>
      <sheetName val="BMJ R.10_ret"/>
      <sheetName val="BMJ R.10_result"/>
      <sheetName val="BMJ R.12_ret"/>
      <sheetName val="BMJ R.12_result"/>
      <sheetName val="SS R.10_ret"/>
      <sheetName val="SS R.10_result"/>
      <sheetName val="All Result"/>
      <sheetName val="UNIT X GAJI DRIVER"/>
      <sheetName val="Report"/>
      <sheetName val="Sheet1"/>
      <sheetName val="HAULING"/>
    </sheetNames>
    <sheetDataSet>
      <sheetData sheetId="0">
        <row r="1">
          <cell r="B1" t="str">
            <v>UNIT</v>
          </cell>
          <cell r="D1" t="str">
            <v>MODEL</v>
          </cell>
          <cell r="E1" t="str">
            <v>CODE</v>
          </cell>
          <cell r="F1" t="str">
            <v>TYPE</v>
          </cell>
        </row>
        <row r="2">
          <cell r="B2" t="str">
            <v>DTH 001</v>
          </cell>
          <cell r="C2" t="str">
            <v>BMJ 001</v>
          </cell>
          <cell r="D2" t="str">
            <v>FM260JD</v>
          </cell>
          <cell r="E2" t="str">
            <v>BTP</v>
          </cell>
          <cell r="F2" t="str">
            <v>R.10</v>
          </cell>
        </row>
        <row r="3">
          <cell r="B3" t="str">
            <v>DTH 002</v>
          </cell>
          <cell r="C3" t="str">
            <v>BMJ 002</v>
          </cell>
          <cell r="D3" t="str">
            <v>FM260JD</v>
          </cell>
          <cell r="E3" t="str">
            <v>BTP</v>
          </cell>
          <cell r="F3" t="str">
            <v>R.10</v>
          </cell>
        </row>
        <row r="4">
          <cell r="B4" t="str">
            <v>DTH 003</v>
          </cell>
          <cell r="C4" t="str">
            <v>BMJ 003</v>
          </cell>
          <cell r="D4" t="str">
            <v>FM260JD</v>
          </cell>
          <cell r="E4" t="str">
            <v>BMJ</v>
          </cell>
          <cell r="F4" t="str">
            <v>R.10</v>
          </cell>
        </row>
        <row r="5">
          <cell r="B5" t="str">
            <v>DTH 004</v>
          </cell>
          <cell r="C5" t="str">
            <v>BMJ 004</v>
          </cell>
          <cell r="D5" t="str">
            <v>FM260JD</v>
          </cell>
          <cell r="E5" t="str">
            <v>BMJ</v>
          </cell>
          <cell r="F5" t="str">
            <v>R.10</v>
          </cell>
        </row>
        <row r="6">
          <cell r="B6" t="str">
            <v>DTH 021</v>
          </cell>
          <cell r="C6" t="str">
            <v>BMJ 021</v>
          </cell>
          <cell r="D6" t="str">
            <v>FM260JD</v>
          </cell>
          <cell r="E6" t="str">
            <v>BTP</v>
          </cell>
          <cell r="F6" t="str">
            <v>R.10</v>
          </cell>
        </row>
        <row r="7">
          <cell r="B7" t="str">
            <v>DTH 022</v>
          </cell>
          <cell r="C7" t="str">
            <v>BMJ 022</v>
          </cell>
          <cell r="D7" t="str">
            <v>FM260JD</v>
          </cell>
          <cell r="E7" t="str">
            <v>BTP</v>
          </cell>
          <cell r="F7" t="str">
            <v>R.10</v>
          </cell>
        </row>
        <row r="8">
          <cell r="B8" t="str">
            <v>DTH 023</v>
          </cell>
          <cell r="C8" t="str">
            <v>BMJ 023</v>
          </cell>
          <cell r="D8" t="str">
            <v>FM260JD</v>
          </cell>
          <cell r="E8" t="str">
            <v>BMJ</v>
          </cell>
          <cell r="F8" t="str">
            <v>R.10</v>
          </cell>
        </row>
        <row r="9">
          <cell r="B9" t="str">
            <v>DTH 024</v>
          </cell>
          <cell r="C9" t="str">
            <v>BMJ 024</v>
          </cell>
          <cell r="D9" t="str">
            <v>FM260JD</v>
          </cell>
          <cell r="E9" t="str">
            <v>BMJ</v>
          </cell>
          <cell r="F9" t="str">
            <v>R.10</v>
          </cell>
        </row>
        <row r="10">
          <cell r="B10" t="str">
            <v>DTH 025</v>
          </cell>
          <cell r="C10" t="str">
            <v>BMJ 025</v>
          </cell>
          <cell r="D10" t="str">
            <v>FM260JD</v>
          </cell>
          <cell r="E10" t="str">
            <v>BMJ</v>
          </cell>
          <cell r="F10" t="str">
            <v>R.10</v>
          </cell>
        </row>
        <row r="11">
          <cell r="B11" t="str">
            <v>DTH 026</v>
          </cell>
          <cell r="C11" t="str">
            <v>BMJ 026</v>
          </cell>
          <cell r="D11" t="str">
            <v>FM260JD</v>
          </cell>
          <cell r="E11" t="str">
            <v>BMJ</v>
          </cell>
          <cell r="F11" t="str">
            <v>R.10</v>
          </cell>
        </row>
        <row r="12">
          <cell r="B12" t="str">
            <v>DTH 027</v>
          </cell>
          <cell r="C12" t="str">
            <v>BMJ 027</v>
          </cell>
          <cell r="D12" t="str">
            <v>FM260JD</v>
          </cell>
          <cell r="E12" t="str">
            <v>BMJ</v>
          </cell>
          <cell r="F12" t="str">
            <v>R.10</v>
          </cell>
        </row>
        <row r="13">
          <cell r="B13" t="str">
            <v>DTH 028</v>
          </cell>
          <cell r="C13" t="str">
            <v>BMJ 028</v>
          </cell>
          <cell r="D13" t="str">
            <v>FM260JD</v>
          </cell>
          <cell r="E13" t="str">
            <v>BMJ</v>
          </cell>
          <cell r="F13" t="str">
            <v>R.10</v>
          </cell>
        </row>
        <row r="14">
          <cell r="B14" t="str">
            <v>DTH 029</v>
          </cell>
          <cell r="C14" t="str">
            <v>BMJ 029</v>
          </cell>
          <cell r="D14" t="str">
            <v>FM260JD</v>
          </cell>
          <cell r="E14" t="str">
            <v>BTP</v>
          </cell>
          <cell r="F14" t="str">
            <v>R.10</v>
          </cell>
        </row>
        <row r="15">
          <cell r="B15" t="str">
            <v>DTH 031</v>
          </cell>
          <cell r="C15" t="str">
            <v>BMJ 031</v>
          </cell>
          <cell r="D15" t="str">
            <v>FM260JD</v>
          </cell>
          <cell r="E15" t="str">
            <v>BMJ</v>
          </cell>
          <cell r="F15" t="str">
            <v>R.10</v>
          </cell>
        </row>
        <row r="16">
          <cell r="B16" t="str">
            <v>DTH 032</v>
          </cell>
          <cell r="C16" t="str">
            <v>BMJ 032</v>
          </cell>
          <cell r="D16" t="str">
            <v>FM260JD</v>
          </cell>
          <cell r="E16" t="str">
            <v>BMJ</v>
          </cell>
          <cell r="F16" t="str">
            <v>R.10</v>
          </cell>
        </row>
        <row r="17">
          <cell r="B17" t="str">
            <v>DTH 038</v>
          </cell>
          <cell r="C17" t="str">
            <v>BMJ 038</v>
          </cell>
          <cell r="D17" t="str">
            <v>CGE370</v>
          </cell>
          <cell r="E17" t="str">
            <v>BTP</v>
          </cell>
          <cell r="F17" t="str">
            <v>R.12</v>
          </cell>
        </row>
        <row r="18">
          <cell r="B18" t="str">
            <v>DTH 039</v>
          </cell>
          <cell r="C18" t="str">
            <v>BMJ 039</v>
          </cell>
          <cell r="D18" t="str">
            <v>CGE370</v>
          </cell>
          <cell r="E18" t="str">
            <v>BTP</v>
          </cell>
          <cell r="F18" t="str">
            <v>R.12</v>
          </cell>
        </row>
        <row r="19">
          <cell r="B19" t="str">
            <v>DTH 040</v>
          </cell>
          <cell r="C19" t="str">
            <v>BMJ 040</v>
          </cell>
          <cell r="D19" t="str">
            <v>CGE370</v>
          </cell>
          <cell r="E19" t="str">
            <v>BTP</v>
          </cell>
          <cell r="F19" t="str">
            <v>R.12</v>
          </cell>
        </row>
        <row r="20">
          <cell r="B20" t="str">
            <v>DTH 041</v>
          </cell>
          <cell r="C20" t="str">
            <v>BMJ 041</v>
          </cell>
          <cell r="D20" t="str">
            <v>CGE370</v>
          </cell>
          <cell r="E20" t="str">
            <v>BTP</v>
          </cell>
          <cell r="F20" t="str">
            <v>R.12</v>
          </cell>
        </row>
        <row r="21">
          <cell r="B21" t="str">
            <v>DTH 042</v>
          </cell>
          <cell r="C21" t="str">
            <v>BMJ 042</v>
          </cell>
          <cell r="D21" t="str">
            <v>CGE370</v>
          </cell>
          <cell r="E21" t="str">
            <v>BTP</v>
          </cell>
          <cell r="F21" t="str">
            <v>R.12</v>
          </cell>
        </row>
        <row r="22">
          <cell r="B22" t="str">
            <v>DTH 043</v>
          </cell>
          <cell r="C22" t="str">
            <v>BMJ 043</v>
          </cell>
          <cell r="D22" t="str">
            <v>CGE370</v>
          </cell>
          <cell r="E22" t="str">
            <v>BTP</v>
          </cell>
          <cell r="F22" t="str">
            <v>R.12</v>
          </cell>
        </row>
        <row r="23">
          <cell r="B23" t="str">
            <v>DTH 044</v>
          </cell>
          <cell r="C23" t="str">
            <v>BMJ 044</v>
          </cell>
          <cell r="D23" t="str">
            <v>CGE370</v>
          </cell>
          <cell r="E23" t="str">
            <v>BTP</v>
          </cell>
          <cell r="F23" t="str">
            <v>R.12</v>
          </cell>
        </row>
        <row r="24">
          <cell r="B24" t="str">
            <v>DTH 045</v>
          </cell>
          <cell r="C24" t="str">
            <v>BMJ 045</v>
          </cell>
          <cell r="D24" t="str">
            <v>CGE370</v>
          </cell>
          <cell r="E24" t="str">
            <v>BTP</v>
          </cell>
          <cell r="F24" t="str">
            <v>R.12</v>
          </cell>
        </row>
        <row r="25">
          <cell r="B25" t="str">
            <v>DTH 046</v>
          </cell>
          <cell r="C25" t="str">
            <v>BMJ 046</v>
          </cell>
          <cell r="D25" t="str">
            <v>CGE370</v>
          </cell>
          <cell r="E25" t="str">
            <v>BTP</v>
          </cell>
          <cell r="F25" t="str">
            <v>R.12</v>
          </cell>
        </row>
        <row r="26">
          <cell r="B26" t="str">
            <v>DTH 047</v>
          </cell>
          <cell r="C26" t="str">
            <v>BMJ 047</v>
          </cell>
          <cell r="D26" t="str">
            <v>AXOR4843</v>
          </cell>
          <cell r="E26" t="str">
            <v>BTP</v>
          </cell>
          <cell r="F26" t="str">
            <v>R.12</v>
          </cell>
        </row>
        <row r="27">
          <cell r="B27" t="str">
            <v>DTH 048</v>
          </cell>
          <cell r="C27" t="str">
            <v>BMJ 048</v>
          </cell>
          <cell r="D27" t="str">
            <v>AXOR4843</v>
          </cell>
          <cell r="E27" t="str">
            <v>BTP</v>
          </cell>
          <cell r="F27" t="str">
            <v>R.12</v>
          </cell>
        </row>
        <row r="28">
          <cell r="B28" t="str">
            <v>DTH 049</v>
          </cell>
          <cell r="C28" t="str">
            <v>BMJ 049</v>
          </cell>
          <cell r="D28" t="str">
            <v>AXOR4843</v>
          </cell>
          <cell r="E28" t="str">
            <v>BTP</v>
          </cell>
          <cell r="F28" t="str">
            <v>R.12</v>
          </cell>
        </row>
        <row r="29">
          <cell r="B29" t="str">
            <v>DTH 050</v>
          </cell>
          <cell r="C29" t="str">
            <v>BMJ 050</v>
          </cell>
          <cell r="D29" t="str">
            <v>AXOR4843</v>
          </cell>
          <cell r="E29" t="str">
            <v>BTP</v>
          </cell>
          <cell r="F29" t="str">
            <v>R.12</v>
          </cell>
        </row>
        <row r="30">
          <cell r="B30" t="str">
            <v>DTH 051</v>
          </cell>
          <cell r="C30" t="str">
            <v>BMJ 051</v>
          </cell>
          <cell r="D30" t="str">
            <v>AXOR4843</v>
          </cell>
          <cell r="E30" t="str">
            <v>BTP</v>
          </cell>
          <cell r="F30" t="str">
            <v>R.12</v>
          </cell>
        </row>
        <row r="31">
          <cell r="B31" t="str">
            <v>DTH 052</v>
          </cell>
          <cell r="C31" t="str">
            <v>BMJ 052</v>
          </cell>
          <cell r="D31" t="str">
            <v>AXOR4843</v>
          </cell>
          <cell r="E31" t="str">
            <v>BTP</v>
          </cell>
          <cell r="F31" t="str">
            <v>R.12</v>
          </cell>
        </row>
        <row r="32">
          <cell r="B32" t="str">
            <v>DTH 053</v>
          </cell>
          <cell r="C32" t="str">
            <v>BMJ 053</v>
          </cell>
          <cell r="D32" t="str">
            <v>FM260JD</v>
          </cell>
          <cell r="E32" t="str">
            <v>SS</v>
          </cell>
          <cell r="F32" t="str">
            <v>R.10</v>
          </cell>
        </row>
        <row r="33">
          <cell r="B33" t="str">
            <v>DTH 054</v>
          </cell>
          <cell r="C33" t="str">
            <v>BMJ 054</v>
          </cell>
          <cell r="D33" t="str">
            <v>FM260JD</v>
          </cell>
          <cell r="E33" t="str">
            <v>SS</v>
          </cell>
          <cell r="F33" t="str">
            <v>R.10</v>
          </cell>
        </row>
        <row r="34">
          <cell r="B34" t="str">
            <v>DTH 055</v>
          </cell>
          <cell r="C34" t="str">
            <v>BMJ 055</v>
          </cell>
          <cell r="D34" t="str">
            <v>FM260JD</v>
          </cell>
          <cell r="E34" t="str">
            <v>SS</v>
          </cell>
          <cell r="F34" t="str">
            <v>R.10</v>
          </cell>
        </row>
        <row r="35">
          <cell r="B35" t="str">
            <v>DTH 056</v>
          </cell>
          <cell r="C35" t="str">
            <v>BMJ 056</v>
          </cell>
          <cell r="D35" t="str">
            <v>FM260JD</v>
          </cell>
          <cell r="E35" t="str">
            <v>SS</v>
          </cell>
          <cell r="F35" t="str">
            <v>R.10</v>
          </cell>
        </row>
        <row r="36">
          <cell r="B36" t="str">
            <v>DTH 065</v>
          </cell>
          <cell r="C36" t="str">
            <v>BMJ 065</v>
          </cell>
          <cell r="D36" t="str">
            <v>FM260JD</v>
          </cell>
          <cell r="E36" t="str">
            <v>BMJ</v>
          </cell>
          <cell r="F36" t="str">
            <v>R.10</v>
          </cell>
        </row>
        <row r="37">
          <cell r="B37" t="str">
            <v>DTH 066</v>
          </cell>
          <cell r="C37" t="str">
            <v>BMJ 066</v>
          </cell>
          <cell r="D37" t="str">
            <v>FM260JD</v>
          </cell>
          <cell r="E37" t="str">
            <v>BMJ</v>
          </cell>
          <cell r="F37" t="str">
            <v>R.10</v>
          </cell>
        </row>
        <row r="38">
          <cell r="B38" t="str">
            <v>DTH 067</v>
          </cell>
          <cell r="C38" t="str">
            <v>BMJ 067</v>
          </cell>
          <cell r="D38" t="str">
            <v>FM260JD</v>
          </cell>
          <cell r="E38" t="str">
            <v>BMJ</v>
          </cell>
          <cell r="F38" t="str">
            <v>R.10</v>
          </cell>
        </row>
        <row r="39">
          <cell r="B39" t="str">
            <v>DTH 068</v>
          </cell>
          <cell r="C39" t="str">
            <v>BMJ 068</v>
          </cell>
          <cell r="D39" t="str">
            <v>FM260JD</v>
          </cell>
          <cell r="E39" t="str">
            <v>BMJ</v>
          </cell>
          <cell r="F39" t="str">
            <v>R.10</v>
          </cell>
        </row>
        <row r="40">
          <cell r="B40" t="str">
            <v>DTH 069</v>
          </cell>
          <cell r="C40" t="str">
            <v>BMJ 069</v>
          </cell>
          <cell r="D40" t="str">
            <v>FM260JD</v>
          </cell>
          <cell r="E40" t="str">
            <v>BMJ</v>
          </cell>
          <cell r="F40" t="str">
            <v>R.10</v>
          </cell>
        </row>
        <row r="41">
          <cell r="B41" t="str">
            <v>DTH 070</v>
          </cell>
          <cell r="C41" t="str">
            <v>BMJ 070</v>
          </cell>
          <cell r="D41" t="str">
            <v>AXOR4843</v>
          </cell>
          <cell r="E41" t="str">
            <v>BMJ</v>
          </cell>
          <cell r="F41" t="str">
            <v>R.12</v>
          </cell>
        </row>
        <row r="42">
          <cell r="B42" t="str">
            <v>DTH 071</v>
          </cell>
          <cell r="C42" t="str">
            <v>BMJ 071</v>
          </cell>
          <cell r="D42" t="str">
            <v>AXOR4843</v>
          </cell>
          <cell r="E42" t="str">
            <v>BMJ</v>
          </cell>
          <cell r="F42" t="str">
            <v>R.12</v>
          </cell>
        </row>
        <row r="43">
          <cell r="B43" t="str">
            <v>DTH 072</v>
          </cell>
          <cell r="C43" t="str">
            <v>BMJ 072</v>
          </cell>
          <cell r="D43" t="str">
            <v>AXOR4843</v>
          </cell>
          <cell r="E43" t="str">
            <v>BMJ</v>
          </cell>
          <cell r="F43" t="str">
            <v>R.12</v>
          </cell>
        </row>
        <row r="44">
          <cell r="B44" t="str">
            <v>DTH 073</v>
          </cell>
          <cell r="C44" t="str">
            <v>BMJ 073</v>
          </cell>
          <cell r="D44" t="str">
            <v>AXOR4843</v>
          </cell>
          <cell r="E44" t="str">
            <v>BMJ</v>
          </cell>
          <cell r="F44" t="str">
            <v>R.12</v>
          </cell>
        </row>
        <row r="45">
          <cell r="B45" t="str">
            <v>DTH 074</v>
          </cell>
          <cell r="C45" t="str">
            <v>BMJ 074</v>
          </cell>
          <cell r="D45" t="str">
            <v>AXOR4843</v>
          </cell>
          <cell r="E45" t="str">
            <v>BMJ</v>
          </cell>
          <cell r="F45" t="str">
            <v>R.12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Abdi Manaf</v>
          </cell>
        </row>
      </sheetData>
      <sheetData sheetId="8">
        <row r="1">
          <cell r="B1" t="str">
            <v>Driver Name</v>
          </cell>
        </row>
      </sheetData>
      <sheetData sheetId="9">
        <row r="69">
          <cell r="N69">
            <v>0</v>
          </cell>
        </row>
      </sheetData>
      <sheetData sheetId="10">
        <row r="1">
          <cell r="B1" t="str">
            <v>Driver Name</v>
          </cell>
        </row>
      </sheetData>
      <sheetData sheetId="11">
        <row r="69">
          <cell r="N69">
            <v>0</v>
          </cell>
        </row>
      </sheetData>
      <sheetData sheetId="12">
        <row r="1">
          <cell r="B1" t="str">
            <v>Driver Name</v>
          </cell>
        </row>
      </sheetData>
      <sheetData sheetId="13">
        <row r="69">
          <cell r="N69">
            <v>0</v>
          </cell>
        </row>
      </sheetData>
      <sheetData sheetId="14">
        <row r="1">
          <cell r="B1" t="str">
            <v>Driver Name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db unit"/>
      <sheetName val="db price"/>
      <sheetName val="-&gt;"/>
      <sheetName val="Base Salary"/>
      <sheetName val="Payroll Salary"/>
      <sheetName val="-&gt;&gt;"/>
      <sheetName val="All Result"/>
      <sheetName val="UNIT X GAJI DRIVER"/>
      <sheetName val="Rekap"/>
      <sheetName val="Retase"/>
      <sheetName val="HAULING"/>
      <sheetName val="Report"/>
      <sheetName val="Sheet1"/>
    </sheetNames>
    <sheetDataSet>
      <sheetData sheetId="0"/>
      <sheetData sheetId="1">
        <row r="1">
          <cell r="B1" t="str">
            <v>UNIT</v>
          </cell>
          <cell r="D1" t="str">
            <v>MODEL</v>
          </cell>
          <cell r="E1" t="str">
            <v>CODE</v>
          </cell>
          <cell r="F1" t="str">
            <v>TYPE</v>
          </cell>
        </row>
        <row r="2">
          <cell r="B2" t="str">
            <v>DTH 001</v>
          </cell>
          <cell r="C2" t="str">
            <v>BMJ 001</v>
          </cell>
          <cell r="D2" t="str">
            <v>FM260JD</v>
          </cell>
          <cell r="E2" t="str">
            <v>BTP</v>
          </cell>
          <cell r="F2" t="str">
            <v>R.10</v>
          </cell>
        </row>
        <row r="3">
          <cell r="B3" t="str">
            <v>DTH 002</v>
          </cell>
          <cell r="C3" t="str">
            <v>BMJ 002</v>
          </cell>
          <cell r="D3" t="str">
            <v>FM260JD</v>
          </cell>
          <cell r="E3" t="str">
            <v>BTP</v>
          </cell>
          <cell r="F3" t="str">
            <v>R.10</v>
          </cell>
        </row>
        <row r="4">
          <cell r="B4" t="str">
            <v>DTH 003</v>
          </cell>
          <cell r="C4" t="str">
            <v>BMJ 003</v>
          </cell>
          <cell r="D4" t="str">
            <v>FM260JD</v>
          </cell>
          <cell r="E4" t="str">
            <v>BMJ</v>
          </cell>
          <cell r="F4" t="str">
            <v>R.10</v>
          </cell>
        </row>
        <row r="5">
          <cell r="B5" t="str">
            <v>DTH 004</v>
          </cell>
          <cell r="C5" t="str">
            <v>BMJ 004</v>
          </cell>
          <cell r="D5" t="str">
            <v>FM260JD</v>
          </cell>
          <cell r="E5" t="str">
            <v>BMJ</v>
          </cell>
          <cell r="F5" t="str">
            <v>R.10</v>
          </cell>
        </row>
        <row r="6">
          <cell r="B6" t="str">
            <v>DTH 021</v>
          </cell>
          <cell r="C6" t="str">
            <v>BMJ 021</v>
          </cell>
          <cell r="D6" t="str">
            <v>FM260JD</v>
          </cell>
          <cell r="E6" t="str">
            <v>BTP</v>
          </cell>
          <cell r="F6" t="str">
            <v>R.10</v>
          </cell>
        </row>
        <row r="7">
          <cell r="B7" t="str">
            <v>DTH 022</v>
          </cell>
          <cell r="C7" t="str">
            <v>BMJ 022</v>
          </cell>
          <cell r="D7" t="str">
            <v>FM260JD</v>
          </cell>
          <cell r="E7" t="str">
            <v>BTP</v>
          </cell>
          <cell r="F7" t="str">
            <v>R.10</v>
          </cell>
        </row>
        <row r="8">
          <cell r="B8" t="str">
            <v>DTH 023</v>
          </cell>
          <cell r="C8" t="str">
            <v>BMJ 023</v>
          </cell>
          <cell r="D8" t="str">
            <v>FM260JD</v>
          </cell>
          <cell r="E8" t="str">
            <v>BMJ</v>
          </cell>
          <cell r="F8" t="str">
            <v>R.10</v>
          </cell>
        </row>
        <row r="9">
          <cell r="B9" t="str">
            <v>DTH 024</v>
          </cell>
          <cell r="C9" t="str">
            <v>BMJ 024</v>
          </cell>
          <cell r="D9" t="str">
            <v>FM260JD</v>
          </cell>
          <cell r="E9" t="str">
            <v>BMJ</v>
          </cell>
          <cell r="F9" t="str">
            <v>R.10</v>
          </cell>
        </row>
        <row r="10">
          <cell r="B10" t="str">
            <v>DTH 025</v>
          </cell>
          <cell r="C10" t="str">
            <v>BMJ 025</v>
          </cell>
          <cell r="D10" t="str">
            <v>FM260JD</v>
          </cell>
          <cell r="E10" t="str">
            <v>BMJ</v>
          </cell>
          <cell r="F10" t="str">
            <v>R.10</v>
          </cell>
        </row>
        <row r="11">
          <cell r="B11" t="str">
            <v>DTH 026</v>
          </cell>
          <cell r="C11" t="str">
            <v>BMJ 026</v>
          </cell>
          <cell r="D11" t="str">
            <v>FM260JD</v>
          </cell>
          <cell r="E11" t="str">
            <v>BMJ</v>
          </cell>
          <cell r="F11" t="str">
            <v>R.10</v>
          </cell>
        </row>
        <row r="12">
          <cell r="B12" t="str">
            <v>DTH 027</v>
          </cell>
          <cell r="C12" t="str">
            <v>BMJ 027</v>
          </cell>
          <cell r="D12" t="str">
            <v>FM260JD</v>
          </cell>
          <cell r="E12" t="str">
            <v>BMJ</v>
          </cell>
          <cell r="F12" t="str">
            <v>R.10</v>
          </cell>
        </row>
        <row r="13">
          <cell r="B13" t="str">
            <v>DTH 028</v>
          </cell>
          <cell r="C13" t="str">
            <v>BMJ 028</v>
          </cell>
          <cell r="D13" t="str">
            <v>FM260JD</v>
          </cell>
          <cell r="E13" t="str">
            <v>BMJ</v>
          </cell>
          <cell r="F13" t="str">
            <v>R.10</v>
          </cell>
        </row>
        <row r="14">
          <cell r="B14" t="str">
            <v>DTH 029</v>
          </cell>
          <cell r="C14" t="str">
            <v>BMJ 029</v>
          </cell>
          <cell r="D14" t="str">
            <v>FM260JD</v>
          </cell>
          <cell r="E14" t="str">
            <v>BTP</v>
          </cell>
          <cell r="F14" t="str">
            <v>R.10</v>
          </cell>
        </row>
        <row r="15">
          <cell r="B15" t="str">
            <v>DTH 031</v>
          </cell>
          <cell r="C15" t="str">
            <v>BMJ 031</v>
          </cell>
          <cell r="D15" t="str">
            <v>FM260JD</v>
          </cell>
          <cell r="E15" t="str">
            <v>BMJ</v>
          </cell>
          <cell r="F15" t="str">
            <v>R.10</v>
          </cell>
        </row>
        <row r="16">
          <cell r="B16" t="str">
            <v>DTH 032</v>
          </cell>
          <cell r="C16" t="str">
            <v>BMJ 032</v>
          </cell>
          <cell r="D16" t="str">
            <v>FM260JD</v>
          </cell>
          <cell r="E16" t="str">
            <v>BMJ</v>
          </cell>
          <cell r="F16" t="str">
            <v>R.10</v>
          </cell>
        </row>
        <row r="17">
          <cell r="B17" t="str">
            <v>DTH 038</v>
          </cell>
          <cell r="C17" t="str">
            <v>BMJ 038</v>
          </cell>
          <cell r="D17" t="str">
            <v>CGE370</v>
          </cell>
          <cell r="E17" t="str">
            <v>BTP</v>
          </cell>
          <cell r="F17" t="str">
            <v>R.12</v>
          </cell>
        </row>
        <row r="18">
          <cell r="B18" t="str">
            <v>DTH 039</v>
          </cell>
          <cell r="C18" t="str">
            <v>BMJ 039</v>
          </cell>
          <cell r="D18" t="str">
            <v>CGE370</v>
          </cell>
          <cell r="E18" t="str">
            <v>BTP</v>
          </cell>
          <cell r="F18" t="str">
            <v>R.12</v>
          </cell>
        </row>
        <row r="19">
          <cell r="B19" t="str">
            <v>DTH 040</v>
          </cell>
          <cell r="C19" t="str">
            <v>BMJ 040</v>
          </cell>
          <cell r="D19" t="str">
            <v>CGE370</v>
          </cell>
          <cell r="E19" t="str">
            <v>BTP</v>
          </cell>
          <cell r="F19" t="str">
            <v>R.12</v>
          </cell>
        </row>
        <row r="20">
          <cell r="B20" t="str">
            <v>DTH 041</v>
          </cell>
          <cell r="C20" t="str">
            <v>BMJ 041</v>
          </cell>
          <cell r="D20" t="str">
            <v>CGE370</v>
          </cell>
          <cell r="E20" t="str">
            <v>BTP</v>
          </cell>
          <cell r="F20" t="str">
            <v>R.12</v>
          </cell>
        </row>
        <row r="21">
          <cell r="B21" t="str">
            <v>DTH 042</v>
          </cell>
          <cell r="C21" t="str">
            <v>BMJ 042</v>
          </cell>
          <cell r="D21" t="str">
            <v>CGE370</v>
          </cell>
          <cell r="E21" t="str">
            <v>BTP</v>
          </cell>
          <cell r="F21" t="str">
            <v>R.12</v>
          </cell>
        </row>
        <row r="22">
          <cell r="B22" t="str">
            <v>DTH 043</v>
          </cell>
          <cell r="C22" t="str">
            <v>BMJ 043</v>
          </cell>
          <cell r="D22" t="str">
            <v>CGE370</v>
          </cell>
          <cell r="E22" t="str">
            <v>BTP</v>
          </cell>
          <cell r="F22" t="str">
            <v>R.12</v>
          </cell>
        </row>
        <row r="23">
          <cell r="B23" t="str">
            <v>DTH 044</v>
          </cell>
          <cell r="C23" t="str">
            <v>BMJ 044</v>
          </cell>
          <cell r="D23" t="str">
            <v>CGE370</v>
          </cell>
          <cell r="E23" t="str">
            <v>BTP</v>
          </cell>
          <cell r="F23" t="str">
            <v>R.12</v>
          </cell>
        </row>
        <row r="24">
          <cell r="B24" t="str">
            <v>DTH 045</v>
          </cell>
          <cell r="C24" t="str">
            <v>BMJ 045</v>
          </cell>
          <cell r="D24" t="str">
            <v>CGE370</v>
          </cell>
          <cell r="E24" t="str">
            <v>BTP</v>
          </cell>
          <cell r="F24" t="str">
            <v>R.12</v>
          </cell>
        </row>
        <row r="25">
          <cell r="B25" t="str">
            <v>DTH 046</v>
          </cell>
          <cell r="C25" t="str">
            <v>BMJ 046</v>
          </cell>
          <cell r="D25" t="str">
            <v>CGE370</v>
          </cell>
          <cell r="E25" t="str">
            <v>BTP</v>
          </cell>
          <cell r="F25" t="str">
            <v>R.12</v>
          </cell>
        </row>
        <row r="26">
          <cell r="B26" t="str">
            <v>DTH 047</v>
          </cell>
          <cell r="C26" t="str">
            <v>BMJ 047</v>
          </cell>
          <cell r="D26" t="str">
            <v>AXOR4843</v>
          </cell>
          <cell r="E26" t="str">
            <v>BTP</v>
          </cell>
          <cell r="F26" t="str">
            <v>R.12</v>
          </cell>
        </row>
        <row r="27">
          <cell r="B27" t="str">
            <v>DTH 048</v>
          </cell>
          <cell r="C27" t="str">
            <v>BMJ 048</v>
          </cell>
          <cell r="D27" t="str">
            <v>AXOR4843</v>
          </cell>
          <cell r="E27" t="str">
            <v>BTP</v>
          </cell>
          <cell r="F27" t="str">
            <v>R.12</v>
          </cell>
        </row>
        <row r="28">
          <cell r="B28" t="str">
            <v>DTH 049</v>
          </cell>
          <cell r="C28" t="str">
            <v>BMJ 049</v>
          </cell>
          <cell r="D28" t="str">
            <v>AXOR4843</v>
          </cell>
          <cell r="E28" t="str">
            <v>BTP</v>
          </cell>
          <cell r="F28" t="str">
            <v>R.12</v>
          </cell>
        </row>
        <row r="29">
          <cell r="B29" t="str">
            <v>DTH 050</v>
          </cell>
          <cell r="C29" t="str">
            <v>BMJ 050</v>
          </cell>
          <cell r="D29" t="str">
            <v>AXOR4843</v>
          </cell>
          <cell r="E29" t="str">
            <v>BTP</v>
          </cell>
          <cell r="F29" t="str">
            <v>R.12</v>
          </cell>
        </row>
        <row r="30">
          <cell r="B30" t="str">
            <v>DTH 051</v>
          </cell>
          <cell r="C30" t="str">
            <v>BMJ 051</v>
          </cell>
          <cell r="D30" t="str">
            <v>AXOR4843</v>
          </cell>
          <cell r="E30" t="str">
            <v>BTP</v>
          </cell>
          <cell r="F30" t="str">
            <v>R.12</v>
          </cell>
        </row>
        <row r="31">
          <cell r="B31" t="str">
            <v>DTH 052</v>
          </cell>
          <cell r="C31" t="str">
            <v>BMJ 052</v>
          </cell>
          <cell r="D31" t="str">
            <v>AXOR4843</v>
          </cell>
          <cell r="E31" t="str">
            <v>BTP</v>
          </cell>
          <cell r="F31" t="str">
            <v>R.12</v>
          </cell>
        </row>
        <row r="32">
          <cell r="B32" t="str">
            <v>DTH 053</v>
          </cell>
          <cell r="C32" t="str">
            <v>BMJ 053</v>
          </cell>
          <cell r="D32" t="str">
            <v>FM260JD</v>
          </cell>
          <cell r="E32" t="str">
            <v>SS</v>
          </cell>
          <cell r="F32" t="str">
            <v>R.10</v>
          </cell>
        </row>
        <row r="33">
          <cell r="B33" t="str">
            <v>DTH 054</v>
          </cell>
          <cell r="C33" t="str">
            <v>BMJ 054</v>
          </cell>
          <cell r="D33" t="str">
            <v>FM260JD</v>
          </cell>
          <cell r="E33" t="str">
            <v>SS</v>
          </cell>
          <cell r="F33" t="str">
            <v>R.10</v>
          </cell>
        </row>
        <row r="34">
          <cell r="B34" t="str">
            <v>DTH 055</v>
          </cell>
          <cell r="C34" t="str">
            <v>BMJ 055</v>
          </cell>
          <cell r="D34" t="str">
            <v>FM260JD</v>
          </cell>
          <cell r="E34" t="str">
            <v>SS</v>
          </cell>
          <cell r="F34" t="str">
            <v>R.10</v>
          </cell>
        </row>
        <row r="35">
          <cell r="B35" t="str">
            <v>DTH 056</v>
          </cell>
          <cell r="C35" t="str">
            <v>BMJ 056</v>
          </cell>
          <cell r="D35" t="str">
            <v>FM260JD</v>
          </cell>
          <cell r="E35" t="str">
            <v>SS</v>
          </cell>
          <cell r="F35" t="str">
            <v>R.10</v>
          </cell>
        </row>
        <row r="36">
          <cell r="B36" t="str">
            <v>DTH 065</v>
          </cell>
          <cell r="C36" t="str">
            <v>BMJ 065</v>
          </cell>
          <cell r="D36" t="str">
            <v>FM260JD</v>
          </cell>
          <cell r="E36" t="str">
            <v>BMJ</v>
          </cell>
          <cell r="F36" t="str">
            <v>R.10</v>
          </cell>
        </row>
        <row r="37">
          <cell r="B37" t="str">
            <v>DTH 066</v>
          </cell>
          <cell r="C37" t="str">
            <v>BMJ 066</v>
          </cell>
          <cell r="D37" t="str">
            <v>FM260JD</v>
          </cell>
          <cell r="E37" t="str">
            <v>BMJ</v>
          </cell>
          <cell r="F37" t="str">
            <v>R.10</v>
          </cell>
        </row>
        <row r="38">
          <cell r="B38" t="str">
            <v>DTH 067</v>
          </cell>
          <cell r="C38" t="str">
            <v>BMJ 067</v>
          </cell>
          <cell r="D38" t="str">
            <v>FM260JD</v>
          </cell>
          <cell r="E38" t="str">
            <v>BMJ</v>
          </cell>
          <cell r="F38" t="str">
            <v>R.10</v>
          </cell>
        </row>
        <row r="39">
          <cell r="B39" t="str">
            <v>DTH 068</v>
          </cell>
          <cell r="C39" t="str">
            <v>BMJ 068</v>
          </cell>
          <cell r="D39" t="str">
            <v>FM260JD</v>
          </cell>
          <cell r="E39" t="str">
            <v>BMJ</v>
          </cell>
          <cell r="F39" t="str">
            <v>R.10</v>
          </cell>
        </row>
        <row r="40">
          <cell r="B40" t="str">
            <v>DTH 069</v>
          </cell>
          <cell r="C40" t="str">
            <v>BMJ 069</v>
          </cell>
          <cell r="D40" t="str">
            <v>FM260JD</v>
          </cell>
          <cell r="E40" t="str">
            <v>BMJ</v>
          </cell>
          <cell r="F40" t="str">
            <v>R.10</v>
          </cell>
        </row>
        <row r="41">
          <cell r="B41" t="str">
            <v>DTH 070</v>
          </cell>
          <cell r="C41" t="str">
            <v>BMJ 070</v>
          </cell>
          <cell r="D41" t="str">
            <v>AXOR4843</v>
          </cell>
          <cell r="E41" t="str">
            <v>BMJ</v>
          </cell>
          <cell r="F41" t="str">
            <v>R.12</v>
          </cell>
        </row>
        <row r="42">
          <cell r="B42" t="str">
            <v>DTH 071</v>
          </cell>
          <cell r="C42" t="str">
            <v>BMJ 071</v>
          </cell>
          <cell r="D42" t="str">
            <v>AXOR4843</v>
          </cell>
          <cell r="E42" t="str">
            <v>BMJ</v>
          </cell>
          <cell r="F42" t="str">
            <v>R.12</v>
          </cell>
        </row>
        <row r="43">
          <cell r="B43" t="str">
            <v>DTH 072</v>
          </cell>
          <cell r="C43" t="str">
            <v>BMJ 072</v>
          </cell>
          <cell r="D43" t="str">
            <v>AXOR4843</v>
          </cell>
          <cell r="E43" t="str">
            <v>BMJ</v>
          </cell>
          <cell r="F43" t="str">
            <v>R.12</v>
          </cell>
        </row>
        <row r="44">
          <cell r="B44" t="str">
            <v>DTH 073</v>
          </cell>
          <cell r="C44" t="str">
            <v>BMJ 073</v>
          </cell>
          <cell r="D44" t="str">
            <v>AXOR4843</v>
          </cell>
          <cell r="E44" t="str">
            <v>BMJ</v>
          </cell>
          <cell r="F44" t="str">
            <v>R.12</v>
          </cell>
        </row>
        <row r="45">
          <cell r="B45" t="str">
            <v>DTH 074</v>
          </cell>
          <cell r="C45" t="str">
            <v>BMJ 074</v>
          </cell>
          <cell r="D45" t="str">
            <v>AXOR4843</v>
          </cell>
          <cell r="E45" t="str">
            <v>BMJ</v>
          </cell>
          <cell r="F45" t="str">
            <v>R.12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366"/>
  <sheetViews>
    <sheetView workbookViewId="0">
      <selection activeCell="E17" sqref="E17"/>
    </sheetView>
  </sheetViews>
  <sheetFormatPr defaultRowHeight="15" x14ac:dyDescent="0.25"/>
  <cols>
    <col min="1" max="1" width="12.42578125" style="47" customWidth="1"/>
    <col min="2" max="2" width="13.7109375" style="47" customWidth="1"/>
    <col min="3" max="3" width="15.42578125" style="47" customWidth="1"/>
    <col min="4" max="4" width="9.140625" style="47"/>
    <col min="5" max="5" width="15.7109375" style="47" customWidth="1"/>
    <col min="6" max="6" width="15.42578125" style="47" customWidth="1"/>
    <col min="7" max="7" width="9.140625" style="47"/>
    <col min="8" max="16384" width="9.140625" style="48"/>
  </cols>
  <sheetData>
    <row r="1" spans="1:6" x14ac:dyDescent="0.25">
      <c r="A1" s="46">
        <v>43831</v>
      </c>
      <c r="B1" s="47" t="s">
        <v>226</v>
      </c>
      <c r="C1" s="47" t="s">
        <v>227</v>
      </c>
      <c r="D1" s="47">
        <v>2020</v>
      </c>
      <c r="E1" s="47" t="str">
        <f>B1&amp;" "&amp;D1</f>
        <v>JANUARI 2020</v>
      </c>
      <c r="F1" s="47" t="str">
        <f>C1&amp;" "&amp;D1</f>
        <v>DES - JAN 2020</v>
      </c>
    </row>
    <row r="2" spans="1:6" x14ac:dyDescent="0.25">
      <c r="A2" s="46">
        <v>43832</v>
      </c>
      <c r="B2" s="47" t="s">
        <v>226</v>
      </c>
      <c r="C2" s="47" t="s">
        <v>227</v>
      </c>
      <c r="D2" s="47">
        <v>2020</v>
      </c>
      <c r="E2" s="47" t="str">
        <f t="shared" ref="E2:E65" si="0">B2&amp;" "&amp;D2</f>
        <v>JANUARI 2020</v>
      </c>
      <c r="F2" s="47" t="str">
        <f t="shared" ref="F2:F65" si="1">C2&amp;" "&amp;D2</f>
        <v>DES - JAN 2020</v>
      </c>
    </row>
    <row r="3" spans="1:6" x14ac:dyDescent="0.25">
      <c r="A3" s="46">
        <v>43833</v>
      </c>
      <c r="B3" s="47" t="s">
        <v>226</v>
      </c>
      <c r="C3" s="47" t="s">
        <v>227</v>
      </c>
      <c r="D3" s="47">
        <v>2020</v>
      </c>
      <c r="E3" s="47" t="str">
        <f t="shared" si="0"/>
        <v>JANUARI 2020</v>
      </c>
      <c r="F3" s="47" t="str">
        <f t="shared" si="1"/>
        <v>DES - JAN 2020</v>
      </c>
    </row>
    <row r="4" spans="1:6" x14ac:dyDescent="0.25">
      <c r="A4" s="46">
        <v>43834</v>
      </c>
      <c r="B4" s="47" t="s">
        <v>226</v>
      </c>
      <c r="C4" s="47" t="s">
        <v>227</v>
      </c>
      <c r="D4" s="47">
        <v>2020</v>
      </c>
      <c r="E4" s="47" t="str">
        <f t="shared" si="0"/>
        <v>JANUARI 2020</v>
      </c>
      <c r="F4" s="47" t="str">
        <f t="shared" si="1"/>
        <v>DES - JAN 2020</v>
      </c>
    </row>
    <row r="5" spans="1:6" x14ac:dyDescent="0.25">
      <c r="A5" s="46">
        <v>43835</v>
      </c>
      <c r="B5" s="47" t="s">
        <v>226</v>
      </c>
      <c r="C5" s="47" t="s">
        <v>227</v>
      </c>
      <c r="D5" s="47">
        <v>2020</v>
      </c>
      <c r="E5" s="47" t="str">
        <f t="shared" si="0"/>
        <v>JANUARI 2020</v>
      </c>
      <c r="F5" s="47" t="str">
        <f t="shared" si="1"/>
        <v>DES - JAN 2020</v>
      </c>
    </row>
    <row r="6" spans="1:6" x14ac:dyDescent="0.25">
      <c r="A6" s="46">
        <v>43836</v>
      </c>
      <c r="B6" s="47" t="s">
        <v>226</v>
      </c>
      <c r="C6" s="47" t="s">
        <v>227</v>
      </c>
      <c r="D6" s="47">
        <v>2020</v>
      </c>
      <c r="E6" s="47" t="str">
        <f t="shared" si="0"/>
        <v>JANUARI 2020</v>
      </c>
      <c r="F6" s="47" t="str">
        <f t="shared" si="1"/>
        <v>DES - JAN 2020</v>
      </c>
    </row>
    <row r="7" spans="1:6" x14ac:dyDescent="0.25">
      <c r="A7" s="46">
        <v>43837</v>
      </c>
      <c r="B7" s="47" t="s">
        <v>226</v>
      </c>
      <c r="C7" s="47" t="s">
        <v>227</v>
      </c>
      <c r="D7" s="47">
        <v>2020</v>
      </c>
      <c r="E7" s="47" t="str">
        <f t="shared" si="0"/>
        <v>JANUARI 2020</v>
      </c>
      <c r="F7" s="47" t="str">
        <f t="shared" si="1"/>
        <v>DES - JAN 2020</v>
      </c>
    </row>
    <row r="8" spans="1:6" x14ac:dyDescent="0.25">
      <c r="A8" s="46">
        <v>43838</v>
      </c>
      <c r="B8" s="47" t="s">
        <v>226</v>
      </c>
      <c r="C8" s="47" t="s">
        <v>227</v>
      </c>
      <c r="D8" s="47">
        <v>2020</v>
      </c>
      <c r="E8" s="47" t="str">
        <f t="shared" si="0"/>
        <v>JANUARI 2020</v>
      </c>
      <c r="F8" s="47" t="str">
        <f t="shared" si="1"/>
        <v>DES - JAN 2020</v>
      </c>
    </row>
    <row r="9" spans="1:6" x14ac:dyDescent="0.25">
      <c r="A9" s="46">
        <v>43839</v>
      </c>
      <c r="B9" s="47" t="s">
        <v>226</v>
      </c>
      <c r="C9" s="47" t="s">
        <v>227</v>
      </c>
      <c r="D9" s="47">
        <v>2020</v>
      </c>
      <c r="E9" s="47" t="str">
        <f t="shared" si="0"/>
        <v>JANUARI 2020</v>
      </c>
      <c r="F9" s="47" t="str">
        <f t="shared" si="1"/>
        <v>DES - JAN 2020</v>
      </c>
    </row>
    <row r="10" spans="1:6" x14ac:dyDescent="0.25">
      <c r="A10" s="46">
        <v>43840</v>
      </c>
      <c r="B10" s="47" t="s">
        <v>226</v>
      </c>
      <c r="C10" s="47" t="s">
        <v>227</v>
      </c>
      <c r="D10" s="47">
        <v>2020</v>
      </c>
      <c r="E10" s="47" t="str">
        <f t="shared" si="0"/>
        <v>JANUARI 2020</v>
      </c>
      <c r="F10" s="47" t="str">
        <f t="shared" si="1"/>
        <v>DES - JAN 2020</v>
      </c>
    </row>
    <row r="11" spans="1:6" x14ac:dyDescent="0.25">
      <c r="A11" s="46">
        <v>43841</v>
      </c>
      <c r="B11" s="47" t="s">
        <v>226</v>
      </c>
      <c r="C11" s="47" t="s">
        <v>227</v>
      </c>
      <c r="D11" s="47">
        <v>2020</v>
      </c>
      <c r="E11" s="47" t="str">
        <f t="shared" si="0"/>
        <v>JANUARI 2020</v>
      </c>
      <c r="F11" s="47" t="str">
        <f t="shared" si="1"/>
        <v>DES - JAN 2020</v>
      </c>
    </row>
    <row r="12" spans="1:6" x14ac:dyDescent="0.25">
      <c r="A12" s="46">
        <v>43842</v>
      </c>
      <c r="B12" s="47" t="s">
        <v>226</v>
      </c>
      <c r="C12" s="47" t="s">
        <v>227</v>
      </c>
      <c r="D12" s="47">
        <v>2020</v>
      </c>
      <c r="E12" s="47" t="str">
        <f t="shared" si="0"/>
        <v>JANUARI 2020</v>
      </c>
      <c r="F12" s="47" t="str">
        <f t="shared" si="1"/>
        <v>DES - JAN 2020</v>
      </c>
    </row>
    <row r="13" spans="1:6" x14ac:dyDescent="0.25">
      <c r="A13" s="46">
        <v>43843</v>
      </c>
      <c r="B13" s="47" t="s">
        <v>226</v>
      </c>
      <c r="C13" s="47" t="s">
        <v>227</v>
      </c>
      <c r="D13" s="47">
        <v>2020</v>
      </c>
      <c r="E13" s="47" t="str">
        <f t="shared" si="0"/>
        <v>JANUARI 2020</v>
      </c>
      <c r="F13" s="47" t="str">
        <f t="shared" si="1"/>
        <v>DES - JAN 2020</v>
      </c>
    </row>
    <row r="14" spans="1:6" x14ac:dyDescent="0.25">
      <c r="A14" s="46">
        <v>43844</v>
      </c>
      <c r="B14" s="47" t="s">
        <v>226</v>
      </c>
      <c r="C14" s="47" t="s">
        <v>227</v>
      </c>
      <c r="D14" s="47">
        <v>2020</v>
      </c>
      <c r="E14" s="47" t="str">
        <f t="shared" si="0"/>
        <v>JANUARI 2020</v>
      </c>
      <c r="F14" s="47" t="str">
        <f t="shared" si="1"/>
        <v>DES - JAN 2020</v>
      </c>
    </row>
    <row r="15" spans="1:6" x14ac:dyDescent="0.25">
      <c r="A15" s="46">
        <v>43845</v>
      </c>
      <c r="B15" s="47" t="s">
        <v>226</v>
      </c>
      <c r="C15" s="47" t="s">
        <v>227</v>
      </c>
      <c r="D15" s="47">
        <v>2020</v>
      </c>
      <c r="E15" s="47" t="str">
        <f t="shared" si="0"/>
        <v>JANUARI 2020</v>
      </c>
      <c r="F15" s="47" t="str">
        <f t="shared" si="1"/>
        <v>DES - JAN 2020</v>
      </c>
    </row>
    <row r="16" spans="1:6" x14ac:dyDescent="0.25">
      <c r="A16" s="46">
        <v>43846</v>
      </c>
      <c r="B16" s="47" t="s">
        <v>226</v>
      </c>
      <c r="C16" s="47" t="s">
        <v>227</v>
      </c>
      <c r="D16" s="47">
        <v>2020</v>
      </c>
      <c r="E16" s="47" t="str">
        <f t="shared" si="0"/>
        <v>JANUARI 2020</v>
      </c>
      <c r="F16" s="47" t="str">
        <f t="shared" si="1"/>
        <v>DES - JAN 2020</v>
      </c>
    </row>
    <row r="17" spans="1:6" x14ac:dyDescent="0.25">
      <c r="A17" s="46">
        <v>43847</v>
      </c>
      <c r="B17" s="47" t="s">
        <v>226</v>
      </c>
      <c r="C17" s="47" t="s">
        <v>227</v>
      </c>
      <c r="D17" s="47">
        <v>2020</v>
      </c>
      <c r="E17" s="47" t="str">
        <f t="shared" si="0"/>
        <v>JANUARI 2020</v>
      </c>
      <c r="F17" s="47" t="str">
        <f t="shared" si="1"/>
        <v>DES - JAN 2020</v>
      </c>
    </row>
    <row r="18" spans="1:6" x14ac:dyDescent="0.25">
      <c r="A18" s="46">
        <v>43848</v>
      </c>
      <c r="B18" s="47" t="s">
        <v>226</v>
      </c>
      <c r="C18" s="47" t="s">
        <v>227</v>
      </c>
      <c r="D18" s="47">
        <v>2020</v>
      </c>
      <c r="E18" s="47" t="str">
        <f t="shared" si="0"/>
        <v>JANUARI 2020</v>
      </c>
      <c r="F18" s="47" t="str">
        <f t="shared" si="1"/>
        <v>DES - JAN 2020</v>
      </c>
    </row>
    <row r="19" spans="1:6" x14ac:dyDescent="0.25">
      <c r="A19" s="46">
        <v>43849</v>
      </c>
      <c r="B19" s="47" t="s">
        <v>226</v>
      </c>
      <c r="C19" s="47" t="s">
        <v>227</v>
      </c>
      <c r="D19" s="47">
        <v>2020</v>
      </c>
      <c r="E19" s="47" t="str">
        <f t="shared" si="0"/>
        <v>JANUARI 2020</v>
      </c>
      <c r="F19" s="47" t="str">
        <f t="shared" si="1"/>
        <v>DES - JAN 2020</v>
      </c>
    </row>
    <row r="20" spans="1:6" x14ac:dyDescent="0.25">
      <c r="A20" s="46">
        <v>43850</v>
      </c>
      <c r="B20" s="47" t="s">
        <v>226</v>
      </c>
      <c r="C20" s="47" t="s">
        <v>227</v>
      </c>
      <c r="D20" s="47">
        <v>2020</v>
      </c>
      <c r="E20" s="47" t="str">
        <f t="shared" si="0"/>
        <v>JANUARI 2020</v>
      </c>
      <c r="F20" s="47" t="str">
        <f t="shared" si="1"/>
        <v>DES - JAN 2020</v>
      </c>
    </row>
    <row r="21" spans="1:6" x14ac:dyDescent="0.25">
      <c r="A21" s="46">
        <v>43851</v>
      </c>
      <c r="B21" s="47" t="s">
        <v>226</v>
      </c>
      <c r="C21" s="47" t="s">
        <v>228</v>
      </c>
      <c r="D21" s="47">
        <v>2020</v>
      </c>
      <c r="E21" s="47" t="str">
        <f t="shared" si="0"/>
        <v>JANUARI 2020</v>
      </c>
      <c r="F21" s="47" t="str">
        <f t="shared" si="1"/>
        <v>JAN - FEB 2020</v>
      </c>
    </row>
    <row r="22" spans="1:6" x14ac:dyDescent="0.25">
      <c r="A22" s="46">
        <v>43852</v>
      </c>
      <c r="B22" s="47" t="s">
        <v>226</v>
      </c>
      <c r="C22" s="47" t="s">
        <v>228</v>
      </c>
      <c r="D22" s="47">
        <v>2020</v>
      </c>
      <c r="E22" s="47" t="str">
        <f t="shared" si="0"/>
        <v>JANUARI 2020</v>
      </c>
      <c r="F22" s="47" t="str">
        <f t="shared" si="1"/>
        <v>JAN - FEB 2020</v>
      </c>
    </row>
    <row r="23" spans="1:6" x14ac:dyDescent="0.25">
      <c r="A23" s="46">
        <v>43853</v>
      </c>
      <c r="B23" s="47" t="s">
        <v>226</v>
      </c>
      <c r="C23" s="47" t="s">
        <v>228</v>
      </c>
      <c r="D23" s="47">
        <v>2020</v>
      </c>
      <c r="E23" s="47" t="str">
        <f t="shared" si="0"/>
        <v>JANUARI 2020</v>
      </c>
      <c r="F23" s="47" t="str">
        <f t="shared" si="1"/>
        <v>JAN - FEB 2020</v>
      </c>
    </row>
    <row r="24" spans="1:6" x14ac:dyDescent="0.25">
      <c r="A24" s="46">
        <v>43854</v>
      </c>
      <c r="B24" s="47" t="s">
        <v>226</v>
      </c>
      <c r="C24" s="47" t="s">
        <v>228</v>
      </c>
      <c r="D24" s="47">
        <v>2020</v>
      </c>
      <c r="E24" s="47" t="str">
        <f t="shared" si="0"/>
        <v>JANUARI 2020</v>
      </c>
      <c r="F24" s="47" t="str">
        <f t="shared" si="1"/>
        <v>JAN - FEB 2020</v>
      </c>
    </row>
    <row r="25" spans="1:6" x14ac:dyDescent="0.25">
      <c r="A25" s="46">
        <v>43855</v>
      </c>
      <c r="B25" s="47" t="s">
        <v>226</v>
      </c>
      <c r="C25" s="47" t="s">
        <v>228</v>
      </c>
      <c r="D25" s="47">
        <v>2020</v>
      </c>
      <c r="E25" s="47" t="str">
        <f t="shared" si="0"/>
        <v>JANUARI 2020</v>
      </c>
      <c r="F25" s="47" t="str">
        <f t="shared" si="1"/>
        <v>JAN - FEB 2020</v>
      </c>
    </row>
    <row r="26" spans="1:6" x14ac:dyDescent="0.25">
      <c r="A26" s="46">
        <v>43856</v>
      </c>
      <c r="B26" s="47" t="s">
        <v>226</v>
      </c>
      <c r="C26" s="47" t="s">
        <v>228</v>
      </c>
      <c r="D26" s="47">
        <v>2020</v>
      </c>
      <c r="E26" s="47" t="str">
        <f t="shared" si="0"/>
        <v>JANUARI 2020</v>
      </c>
      <c r="F26" s="47" t="str">
        <f t="shared" si="1"/>
        <v>JAN - FEB 2020</v>
      </c>
    </row>
    <row r="27" spans="1:6" x14ac:dyDescent="0.25">
      <c r="A27" s="46">
        <v>43857</v>
      </c>
      <c r="B27" s="47" t="s">
        <v>226</v>
      </c>
      <c r="C27" s="47" t="s">
        <v>228</v>
      </c>
      <c r="D27" s="47">
        <v>2020</v>
      </c>
      <c r="E27" s="47" t="str">
        <f t="shared" si="0"/>
        <v>JANUARI 2020</v>
      </c>
      <c r="F27" s="47" t="str">
        <f t="shared" si="1"/>
        <v>JAN - FEB 2020</v>
      </c>
    </row>
    <row r="28" spans="1:6" x14ac:dyDescent="0.25">
      <c r="A28" s="46">
        <v>43858</v>
      </c>
      <c r="B28" s="47" t="s">
        <v>226</v>
      </c>
      <c r="C28" s="47" t="s">
        <v>228</v>
      </c>
      <c r="D28" s="47">
        <v>2020</v>
      </c>
      <c r="E28" s="47" t="str">
        <f t="shared" si="0"/>
        <v>JANUARI 2020</v>
      </c>
      <c r="F28" s="47" t="str">
        <f t="shared" si="1"/>
        <v>JAN - FEB 2020</v>
      </c>
    </row>
    <row r="29" spans="1:6" x14ac:dyDescent="0.25">
      <c r="A29" s="46">
        <v>43859</v>
      </c>
      <c r="B29" s="47" t="s">
        <v>226</v>
      </c>
      <c r="C29" s="47" t="s">
        <v>228</v>
      </c>
      <c r="D29" s="47">
        <v>2020</v>
      </c>
      <c r="E29" s="47" t="str">
        <f t="shared" si="0"/>
        <v>JANUARI 2020</v>
      </c>
      <c r="F29" s="47" t="str">
        <f t="shared" si="1"/>
        <v>JAN - FEB 2020</v>
      </c>
    </row>
    <row r="30" spans="1:6" x14ac:dyDescent="0.25">
      <c r="A30" s="46">
        <v>43860</v>
      </c>
      <c r="B30" s="47" t="s">
        <v>226</v>
      </c>
      <c r="C30" s="47" t="s">
        <v>228</v>
      </c>
      <c r="D30" s="47">
        <v>2020</v>
      </c>
      <c r="E30" s="47" t="str">
        <f t="shared" si="0"/>
        <v>JANUARI 2020</v>
      </c>
      <c r="F30" s="47" t="str">
        <f t="shared" si="1"/>
        <v>JAN - FEB 2020</v>
      </c>
    </row>
    <row r="31" spans="1:6" x14ac:dyDescent="0.25">
      <c r="A31" s="46">
        <v>43861</v>
      </c>
      <c r="B31" s="47" t="s">
        <v>226</v>
      </c>
      <c r="C31" s="47" t="s">
        <v>228</v>
      </c>
      <c r="D31" s="47">
        <v>2020</v>
      </c>
      <c r="E31" s="47" t="str">
        <f t="shared" si="0"/>
        <v>JANUARI 2020</v>
      </c>
      <c r="F31" s="47" t="str">
        <f t="shared" si="1"/>
        <v>JAN - FEB 2020</v>
      </c>
    </row>
    <row r="32" spans="1:6" x14ac:dyDescent="0.25">
      <c r="A32" s="46">
        <v>43862</v>
      </c>
      <c r="B32" s="47" t="s">
        <v>229</v>
      </c>
      <c r="C32" s="47" t="s">
        <v>228</v>
      </c>
      <c r="D32" s="47">
        <v>2020</v>
      </c>
      <c r="E32" s="47" t="str">
        <f t="shared" si="0"/>
        <v>FEBRUARI 2020</v>
      </c>
      <c r="F32" s="47" t="str">
        <f t="shared" si="1"/>
        <v>JAN - FEB 2020</v>
      </c>
    </row>
    <row r="33" spans="1:6" x14ac:dyDescent="0.25">
      <c r="A33" s="46">
        <v>43863</v>
      </c>
      <c r="B33" s="47" t="s">
        <v>229</v>
      </c>
      <c r="C33" s="47" t="s">
        <v>228</v>
      </c>
      <c r="D33" s="47">
        <v>2020</v>
      </c>
      <c r="E33" s="47" t="str">
        <f t="shared" si="0"/>
        <v>FEBRUARI 2020</v>
      </c>
      <c r="F33" s="47" t="str">
        <f t="shared" si="1"/>
        <v>JAN - FEB 2020</v>
      </c>
    </row>
    <row r="34" spans="1:6" x14ac:dyDescent="0.25">
      <c r="A34" s="46">
        <v>43864</v>
      </c>
      <c r="B34" s="47" t="s">
        <v>229</v>
      </c>
      <c r="C34" s="47" t="s">
        <v>228</v>
      </c>
      <c r="D34" s="47">
        <v>2020</v>
      </c>
      <c r="E34" s="47" t="str">
        <f t="shared" si="0"/>
        <v>FEBRUARI 2020</v>
      </c>
      <c r="F34" s="47" t="str">
        <f t="shared" si="1"/>
        <v>JAN - FEB 2020</v>
      </c>
    </row>
    <row r="35" spans="1:6" x14ac:dyDescent="0.25">
      <c r="A35" s="46">
        <v>43865</v>
      </c>
      <c r="B35" s="47" t="s">
        <v>229</v>
      </c>
      <c r="C35" s="47" t="s">
        <v>228</v>
      </c>
      <c r="D35" s="47">
        <v>2020</v>
      </c>
      <c r="E35" s="47" t="str">
        <f t="shared" si="0"/>
        <v>FEBRUARI 2020</v>
      </c>
      <c r="F35" s="47" t="str">
        <f t="shared" si="1"/>
        <v>JAN - FEB 2020</v>
      </c>
    </row>
    <row r="36" spans="1:6" x14ac:dyDescent="0.25">
      <c r="A36" s="46">
        <v>43866</v>
      </c>
      <c r="B36" s="47" t="s">
        <v>229</v>
      </c>
      <c r="C36" s="47" t="s">
        <v>228</v>
      </c>
      <c r="D36" s="47">
        <v>2020</v>
      </c>
      <c r="E36" s="47" t="str">
        <f t="shared" si="0"/>
        <v>FEBRUARI 2020</v>
      </c>
      <c r="F36" s="47" t="str">
        <f t="shared" si="1"/>
        <v>JAN - FEB 2020</v>
      </c>
    </row>
    <row r="37" spans="1:6" x14ac:dyDescent="0.25">
      <c r="A37" s="46">
        <v>43867</v>
      </c>
      <c r="B37" s="47" t="s">
        <v>229</v>
      </c>
      <c r="C37" s="47" t="s">
        <v>228</v>
      </c>
      <c r="D37" s="47">
        <v>2020</v>
      </c>
      <c r="E37" s="47" t="str">
        <f t="shared" si="0"/>
        <v>FEBRUARI 2020</v>
      </c>
      <c r="F37" s="47" t="str">
        <f t="shared" si="1"/>
        <v>JAN - FEB 2020</v>
      </c>
    </row>
    <row r="38" spans="1:6" x14ac:dyDescent="0.25">
      <c r="A38" s="46">
        <v>43868</v>
      </c>
      <c r="B38" s="47" t="s">
        <v>229</v>
      </c>
      <c r="C38" s="47" t="s">
        <v>228</v>
      </c>
      <c r="D38" s="47">
        <v>2020</v>
      </c>
      <c r="E38" s="47" t="str">
        <f t="shared" si="0"/>
        <v>FEBRUARI 2020</v>
      </c>
      <c r="F38" s="47" t="str">
        <f t="shared" si="1"/>
        <v>JAN - FEB 2020</v>
      </c>
    </row>
    <row r="39" spans="1:6" x14ac:dyDescent="0.25">
      <c r="A39" s="46">
        <v>43869</v>
      </c>
      <c r="B39" s="47" t="s">
        <v>229</v>
      </c>
      <c r="C39" s="47" t="s">
        <v>228</v>
      </c>
      <c r="D39" s="47">
        <v>2020</v>
      </c>
      <c r="E39" s="47" t="str">
        <f t="shared" si="0"/>
        <v>FEBRUARI 2020</v>
      </c>
      <c r="F39" s="47" t="str">
        <f t="shared" si="1"/>
        <v>JAN - FEB 2020</v>
      </c>
    </row>
    <row r="40" spans="1:6" x14ac:dyDescent="0.25">
      <c r="A40" s="46">
        <v>43870</v>
      </c>
      <c r="B40" s="47" t="s">
        <v>229</v>
      </c>
      <c r="C40" s="47" t="s">
        <v>228</v>
      </c>
      <c r="D40" s="47">
        <v>2020</v>
      </c>
      <c r="E40" s="47" t="str">
        <f t="shared" si="0"/>
        <v>FEBRUARI 2020</v>
      </c>
      <c r="F40" s="47" t="str">
        <f t="shared" si="1"/>
        <v>JAN - FEB 2020</v>
      </c>
    </row>
    <row r="41" spans="1:6" x14ac:dyDescent="0.25">
      <c r="A41" s="46">
        <v>43871</v>
      </c>
      <c r="B41" s="47" t="s">
        <v>229</v>
      </c>
      <c r="C41" s="47" t="s">
        <v>228</v>
      </c>
      <c r="D41" s="47">
        <v>2020</v>
      </c>
      <c r="E41" s="47" t="str">
        <f t="shared" si="0"/>
        <v>FEBRUARI 2020</v>
      </c>
      <c r="F41" s="47" t="str">
        <f t="shared" si="1"/>
        <v>JAN - FEB 2020</v>
      </c>
    </row>
    <row r="42" spans="1:6" x14ac:dyDescent="0.25">
      <c r="A42" s="46">
        <v>43872</v>
      </c>
      <c r="B42" s="47" t="s">
        <v>229</v>
      </c>
      <c r="C42" s="47" t="s">
        <v>228</v>
      </c>
      <c r="D42" s="47">
        <v>2020</v>
      </c>
      <c r="E42" s="47" t="str">
        <f t="shared" si="0"/>
        <v>FEBRUARI 2020</v>
      </c>
      <c r="F42" s="47" t="str">
        <f t="shared" si="1"/>
        <v>JAN - FEB 2020</v>
      </c>
    </row>
    <row r="43" spans="1:6" x14ac:dyDescent="0.25">
      <c r="A43" s="46">
        <v>43873</v>
      </c>
      <c r="B43" s="47" t="s">
        <v>229</v>
      </c>
      <c r="C43" s="47" t="s">
        <v>228</v>
      </c>
      <c r="D43" s="47">
        <v>2020</v>
      </c>
      <c r="E43" s="47" t="str">
        <f t="shared" si="0"/>
        <v>FEBRUARI 2020</v>
      </c>
      <c r="F43" s="47" t="str">
        <f t="shared" si="1"/>
        <v>JAN - FEB 2020</v>
      </c>
    </row>
    <row r="44" spans="1:6" x14ac:dyDescent="0.25">
      <c r="A44" s="46">
        <v>43874</v>
      </c>
      <c r="B44" s="47" t="s">
        <v>229</v>
      </c>
      <c r="C44" s="47" t="s">
        <v>228</v>
      </c>
      <c r="D44" s="47">
        <v>2020</v>
      </c>
      <c r="E44" s="47" t="str">
        <f t="shared" si="0"/>
        <v>FEBRUARI 2020</v>
      </c>
      <c r="F44" s="47" t="str">
        <f t="shared" si="1"/>
        <v>JAN - FEB 2020</v>
      </c>
    </row>
    <row r="45" spans="1:6" x14ac:dyDescent="0.25">
      <c r="A45" s="46">
        <v>43875</v>
      </c>
      <c r="B45" s="47" t="s">
        <v>229</v>
      </c>
      <c r="C45" s="47" t="s">
        <v>228</v>
      </c>
      <c r="D45" s="47">
        <v>2020</v>
      </c>
      <c r="E45" s="47" t="str">
        <f t="shared" si="0"/>
        <v>FEBRUARI 2020</v>
      </c>
      <c r="F45" s="47" t="str">
        <f t="shared" si="1"/>
        <v>JAN - FEB 2020</v>
      </c>
    </row>
    <row r="46" spans="1:6" x14ac:dyDescent="0.25">
      <c r="A46" s="46">
        <v>43876</v>
      </c>
      <c r="B46" s="47" t="s">
        <v>229</v>
      </c>
      <c r="C46" s="47" t="s">
        <v>228</v>
      </c>
      <c r="D46" s="47">
        <v>2020</v>
      </c>
      <c r="E46" s="47" t="str">
        <f t="shared" si="0"/>
        <v>FEBRUARI 2020</v>
      </c>
      <c r="F46" s="47" t="str">
        <f t="shared" si="1"/>
        <v>JAN - FEB 2020</v>
      </c>
    </row>
    <row r="47" spans="1:6" x14ac:dyDescent="0.25">
      <c r="A47" s="46">
        <v>43877</v>
      </c>
      <c r="B47" s="47" t="s">
        <v>229</v>
      </c>
      <c r="C47" s="47" t="s">
        <v>228</v>
      </c>
      <c r="D47" s="47">
        <v>2020</v>
      </c>
      <c r="E47" s="47" t="str">
        <f t="shared" si="0"/>
        <v>FEBRUARI 2020</v>
      </c>
      <c r="F47" s="47" t="str">
        <f t="shared" si="1"/>
        <v>JAN - FEB 2020</v>
      </c>
    </row>
    <row r="48" spans="1:6" x14ac:dyDescent="0.25">
      <c r="A48" s="46">
        <v>43878</v>
      </c>
      <c r="B48" s="47" t="s">
        <v>229</v>
      </c>
      <c r="C48" s="47" t="s">
        <v>228</v>
      </c>
      <c r="D48" s="47">
        <v>2020</v>
      </c>
      <c r="E48" s="47" t="str">
        <f t="shared" si="0"/>
        <v>FEBRUARI 2020</v>
      </c>
      <c r="F48" s="47" t="str">
        <f t="shared" si="1"/>
        <v>JAN - FEB 2020</v>
      </c>
    </row>
    <row r="49" spans="1:6" x14ac:dyDescent="0.25">
      <c r="A49" s="46">
        <v>43879</v>
      </c>
      <c r="B49" s="47" t="s">
        <v>229</v>
      </c>
      <c r="C49" s="47" t="s">
        <v>228</v>
      </c>
      <c r="D49" s="47">
        <v>2020</v>
      </c>
      <c r="E49" s="47" t="str">
        <f t="shared" si="0"/>
        <v>FEBRUARI 2020</v>
      </c>
      <c r="F49" s="47" t="str">
        <f t="shared" si="1"/>
        <v>JAN - FEB 2020</v>
      </c>
    </row>
    <row r="50" spans="1:6" x14ac:dyDescent="0.25">
      <c r="A50" s="46">
        <v>43880</v>
      </c>
      <c r="B50" s="47" t="s">
        <v>229</v>
      </c>
      <c r="C50" s="47" t="s">
        <v>228</v>
      </c>
      <c r="D50" s="47">
        <v>2020</v>
      </c>
      <c r="E50" s="47" t="str">
        <f t="shared" si="0"/>
        <v>FEBRUARI 2020</v>
      </c>
      <c r="F50" s="47" t="str">
        <f t="shared" si="1"/>
        <v>JAN - FEB 2020</v>
      </c>
    </row>
    <row r="51" spans="1:6" x14ac:dyDescent="0.25">
      <c r="A51" s="46">
        <v>43881</v>
      </c>
      <c r="B51" s="47" t="s">
        <v>229</v>
      </c>
      <c r="C51" s="47" t="s">
        <v>228</v>
      </c>
      <c r="D51" s="47">
        <v>2020</v>
      </c>
      <c r="E51" s="47" t="str">
        <f t="shared" si="0"/>
        <v>FEBRUARI 2020</v>
      </c>
      <c r="F51" s="47" t="str">
        <f t="shared" si="1"/>
        <v>JAN - FEB 2020</v>
      </c>
    </row>
    <row r="52" spans="1:6" x14ac:dyDescent="0.25">
      <c r="A52" s="46">
        <v>43882</v>
      </c>
      <c r="B52" s="47" t="s">
        <v>229</v>
      </c>
      <c r="C52" s="47" t="s">
        <v>230</v>
      </c>
      <c r="D52" s="47">
        <v>2020</v>
      </c>
      <c r="E52" s="47" t="str">
        <f t="shared" si="0"/>
        <v>FEBRUARI 2020</v>
      </c>
      <c r="F52" s="47" t="str">
        <f t="shared" si="1"/>
        <v>FEB - MAR 2020</v>
      </c>
    </row>
    <row r="53" spans="1:6" x14ac:dyDescent="0.25">
      <c r="A53" s="46">
        <v>43883</v>
      </c>
      <c r="B53" s="47" t="s">
        <v>229</v>
      </c>
      <c r="C53" s="47" t="s">
        <v>230</v>
      </c>
      <c r="D53" s="47">
        <v>2020</v>
      </c>
      <c r="E53" s="47" t="str">
        <f t="shared" si="0"/>
        <v>FEBRUARI 2020</v>
      </c>
      <c r="F53" s="47" t="str">
        <f t="shared" si="1"/>
        <v>FEB - MAR 2020</v>
      </c>
    </row>
    <row r="54" spans="1:6" x14ac:dyDescent="0.25">
      <c r="A54" s="46">
        <v>43884</v>
      </c>
      <c r="B54" s="47" t="s">
        <v>229</v>
      </c>
      <c r="C54" s="47" t="s">
        <v>230</v>
      </c>
      <c r="D54" s="47">
        <v>2020</v>
      </c>
      <c r="E54" s="47" t="str">
        <f t="shared" si="0"/>
        <v>FEBRUARI 2020</v>
      </c>
      <c r="F54" s="47" t="str">
        <f t="shared" si="1"/>
        <v>FEB - MAR 2020</v>
      </c>
    </row>
    <row r="55" spans="1:6" x14ac:dyDescent="0.25">
      <c r="A55" s="46">
        <v>43885</v>
      </c>
      <c r="B55" s="47" t="s">
        <v>229</v>
      </c>
      <c r="C55" s="47" t="s">
        <v>230</v>
      </c>
      <c r="D55" s="47">
        <v>2020</v>
      </c>
      <c r="E55" s="47" t="str">
        <f t="shared" si="0"/>
        <v>FEBRUARI 2020</v>
      </c>
      <c r="F55" s="47" t="str">
        <f t="shared" si="1"/>
        <v>FEB - MAR 2020</v>
      </c>
    </row>
    <row r="56" spans="1:6" x14ac:dyDescent="0.25">
      <c r="A56" s="46">
        <v>43886</v>
      </c>
      <c r="B56" s="47" t="s">
        <v>229</v>
      </c>
      <c r="C56" s="47" t="s">
        <v>230</v>
      </c>
      <c r="D56" s="47">
        <v>2020</v>
      </c>
      <c r="E56" s="47" t="str">
        <f t="shared" si="0"/>
        <v>FEBRUARI 2020</v>
      </c>
      <c r="F56" s="47" t="str">
        <f t="shared" si="1"/>
        <v>FEB - MAR 2020</v>
      </c>
    </row>
    <row r="57" spans="1:6" x14ac:dyDescent="0.25">
      <c r="A57" s="46">
        <v>43887</v>
      </c>
      <c r="B57" s="47" t="s">
        <v>229</v>
      </c>
      <c r="C57" s="47" t="s">
        <v>230</v>
      </c>
      <c r="D57" s="47">
        <v>2020</v>
      </c>
      <c r="E57" s="47" t="str">
        <f t="shared" si="0"/>
        <v>FEBRUARI 2020</v>
      </c>
      <c r="F57" s="47" t="str">
        <f t="shared" si="1"/>
        <v>FEB - MAR 2020</v>
      </c>
    </row>
    <row r="58" spans="1:6" x14ac:dyDescent="0.25">
      <c r="A58" s="46">
        <v>43888</v>
      </c>
      <c r="B58" s="47" t="s">
        <v>229</v>
      </c>
      <c r="C58" s="47" t="s">
        <v>230</v>
      </c>
      <c r="D58" s="47">
        <v>2020</v>
      </c>
      <c r="E58" s="47" t="str">
        <f t="shared" si="0"/>
        <v>FEBRUARI 2020</v>
      </c>
      <c r="F58" s="47" t="str">
        <f t="shared" si="1"/>
        <v>FEB - MAR 2020</v>
      </c>
    </row>
    <row r="59" spans="1:6" x14ac:dyDescent="0.25">
      <c r="A59" s="46">
        <v>43889</v>
      </c>
      <c r="B59" s="47" t="s">
        <v>229</v>
      </c>
      <c r="C59" s="47" t="s">
        <v>230</v>
      </c>
      <c r="D59" s="47">
        <v>2020</v>
      </c>
      <c r="E59" s="47" t="str">
        <f t="shared" si="0"/>
        <v>FEBRUARI 2020</v>
      </c>
      <c r="F59" s="47" t="str">
        <f t="shared" si="1"/>
        <v>FEB - MAR 2020</v>
      </c>
    </row>
    <row r="60" spans="1:6" x14ac:dyDescent="0.25">
      <c r="A60" s="46">
        <v>43890</v>
      </c>
      <c r="B60" s="47" t="s">
        <v>229</v>
      </c>
      <c r="C60" s="47" t="s">
        <v>230</v>
      </c>
      <c r="D60" s="47">
        <v>2020</v>
      </c>
      <c r="E60" s="47" t="str">
        <f t="shared" si="0"/>
        <v>FEBRUARI 2020</v>
      </c>
      <c r="F60" s="47" t="str">
        <f t="shared" si="1"/>
        <v>FEB - MAR 2020</v>
      </c>
    </row>
    <row r="61" spans="1:6" x14ac:dyDescent="0.25">
      <c r="A61" s="46">
        <v>43891</v>
      </c>
      <c r="B61" s="47" t="s">
        <v>231</v>
      </c>
      <c r="C61" s="47" t="s">
        <v>230</v>
      </c>
      <c r="D61" s="47">
        <v>2020</v>
      </c>
      <c r="E61" s="47" t="str">
        <f t="shared" si="0"/>
        <v>MARET 2020</v>
      </c>
      <c r="F61" s="47" t="str">
        <f t="shared" si="1"/>
        <v>FEB - MAR 2020</v>
      </c>
    </row>
    <row r="62" spans="1:6" x14ac:dyDescent="0.25">
      <c r="A62" s="46">
        <v>43892</v>
      </c>
      <c r="B62" s="47" t="s">
        <v>231</v>
      </c>
      <c r="C62" s="47" t="s">
        <v>230</v>
      </c>
      <c r="D62" s="47">
        <v>2020</v>
      </c>
      <c r="E62" s="47" t="str">
        <f t="shared" si="0"/>
        <v>MARET 2020</v>
      </c>
      <c r="F62" s="47" t="str">
        <f t="shared" si="1"/>
        <v>FEB - MAR 2020</v>
      </c>
    </row>
    <row r="63" spans="1:6" x14ac:dyDescent="0.25">
      <c r="A63" s="46">
        <v>43893</v>
      </c>
      <c r="B63" s="47" t="s">
        <v>231</v>
      </c>
      <c r="C63" s="47" t="s">
        <v>230</v>
      </c>
      <c r="D63" s="47">
        <v>2020</v>
      </c>
      <c r="E63" s="47" t="str">
        <f t="shared" si="0"/>
        <v>MARET 2020</v>
      </c>
      <c r="F63" s="47" t="str">
        <f t="shared" si="1"/>
        <v>FEB - MAR 2020</v>
      </c>
    </row>
    <row r="64" spans="1:6" x14ac:dyDescent="0.25">
      <c r="A64" s="46">
        <v>43894</v>
      </c>
      <c r="B64" s="47" t="s">
        <v>231</v>
      </c>
      <c r="C64" s="47" t="s">
        <v>230</v>
      </c>
      <c r="D64" s="47">
        <v>2020</v>
      </c>
      <c r="E64" s="47" t="str">
        <f t="shared" si="0"/>
        <v>MARET 2020</v>
      </c>
      <c r="F64" s="47" t="str">
        <f t="shared" si="1"/>
        <v>FEB - MAR 2020</v>
      </c>
    </row>
    <row r="65" spans="1:6" x14ac:dyDescent="0.25">
      <c r="A65" s="46">
        <v>43895</v>
      </c>
      <c r="B65" s="47" t="s">
        <v>231</v>
      </c>
      <c r="C65" s="47" t="s">
        <v>230</v>
      </c>
      <c r="D65" s="47">
        <v>2020</v>
      </c>
      <c r="E65" s="47" t="str">
        <f t="shared" si="0"/>
        <v>MARET 2020</v>
      </c>
      <c r="F65" s="47" t="str">
        <f t="shared" si="1"/>
        <v>FEB - MAR 2020</v>
      </c>
    </row>
    <row r="66" spans="1:6" x14ac:dyDescent="0.25">
      <c r="A66" s="46">
        <v>43896</v>
      </c>
      <c r="B66" s="47" t="s">
        <v>231</v>
      </c>
      <c r="C66" s="47" t="s">
        <v>230</v>
      </c>
      <c r="D66" s="47">
        <v>2020</v>
      </c>
      <c r="E66" s="47" t="str">
        <f t="shared" ref="E66:E129" si="2">B66&amp;" "&amp;D66</f>
        <v>MARET 2020</v>
      </c>
      <c r="F66" s="47" t="str">
        <f t="shared" ref="F66:F129" si="3">C66&amp;" "&amp;D66</f>
        <v>FEB - MAR 2020</v>
      </c>
    </row>
    <row r="67" spans="1:6" x14ac:dyDescent="0.25">
      <c r="A67" s="46">
        <v>43897</v>
      </c>
      <c r="B67" s="47" t="s">
        <v>231</v>
      </c>
      <c r="C67" s="47" t="s">
        <v>230</v>
      </c>
      <c r="D67" s="47">
        <v>2020</v>
      </c>
      <c r="E67" s="47" t="str">
        <f t="shared" si="2"/>
        <v>MARET 2020</v>
      </c>
      <c r="F67" s="47" t="str">
        <f t="shared" si="3"/>
        <v>FEB - MAR 2020</v>
      </c>
    </row>
    <row r="68" spans="1:6" x14ac:dyDescent="0.25">
      <c r="A68" s="46">
        <v>43898</v>
      </c>
      <c r="B68" s="47" t="s">
        <v>231</v>
      </c>
      <c r="C68" s="47" t="s">
        <v>230</v>
      </c>
      <c r="D68" s="47">
        <v>2020</v>
      </c>
      <c r="E68" s="47" t="str">
        <f t="shared" si="2"/>
        <v>MARET 2020</v>
      </c>
      <c r="F68" s="47" t="str">
        <f t="shared" si="3"/>
        <v>FEB - MAR 2020</v>
      </c>
    </row>
    <row r="69" spans="1:6" x14ac:dyDescent="0.25">
      <c r="A69" s="46">
        <v>43899</v>
      </c>
      <c r="B69" s="47" t="s">
        <v>231</v>
      </c>
      <c r="C69" s="47" t="s">
        <v>230</v>
      </c>
      <c r="D69" s="47">
        <v>2020</v>
      </c>
      <c r="E69" s="47" t="str">
        <f t="shared" si="2"/>
        <v>MARET 2020</v>
      </c>
      <c r="F69" s="47" t="str">
        <f t="shared" si="3"/>
        <v>FEB - MAR 2020</v>
      </c>
    </row>
    <row r="70" spans="1:6" x14ac:dyDescent="0.25">
      <c r="A70" s="46">
        <v>43900</v>
      </c>
      <c r="B70" s="47" t="s">
        <v>231</v>
      </c>
      <c r="C70" s="47" t="s">
        <v>230</v>
      </c>
      <c r="D70" s="47">
        <v>2020</v>
      </c>
      <c r="E70" s="47" t="str">
        <f t="shared" si="2"/>
        <v>MARET 2020</v>
      </c>
      <c r="F70" s="47" t="str">
        <f t="shared" si="3"/>
        <v>FEB - MAR 2020</v>
      </c>
    </row>
    <row r="71" spans="1:6" x14ac:dyDescent="0.25">
      <c r="A71" s="46">
        <v>43901</v>
      </c>
      <c r="B71" s="47" t="s">
        <v>231</v>
      </c>
      <c r="C71" s="47" t="s">
        <v>230</v>
      </c>
      <c r="D71" s="47">
        <v>2020</v>
      </c>
      <c r="E71" s="47" t="str">
        <f t="shared" si="2"/>
        <v>MARET 2020</v>
      </c>
      <c r="F71" s="47" t="str">
        <f t="shared" si="3"/>
        <v>FEB - MAR 2020</v>
      </c>
    </row>
    <row r="72" spans="1:6" x14ac:dyDescent="0.25">
      <c r="A72" s="46">
        <v>43902</v>
      </c>
      <c r="B72" s="47" t="s">
        <v>231</v>
      </c>
      <c r="C72" s="47" t="s">
        <v>230</v>
      </c>
      <c r="D72" s="47">
        <v>2020</v>
      </c>
      <c r="E72" s="47" t="str">
        <f t="shared" si="2"/>
        <v>MARET 2020</v>
      </c>
      <c r="F72" s="47" t="str">
        <f t="shared" si="3"/>
        <v>FEB - MAR 2020</v>
      </c>
    </row>
    <row r="73" spans="1:6" x14ac:dyDescent="0.25">
      <c r="A73" s="46">
        <v>43903</v>
      </c>
      <c r="B73" s="47" t="s">
        <v>231</v>
      </c>
      <c r="C73" s="47" t="s">
        <v>230</v>
      </c>
      <c r="D73" s="47">
        <v>2020</v>
      </c>
      <c r="E73" s="47" t="str">
        <f t="shared" si="2"/>
        <v>MARET 2020</v>
      </c>
      <c r="F73" s="47" t="str">
        <f t="shared" si="3"/>
        <v>FEB - MAR 2020</v>
      </c>
    </row>
    <row r="74" spans="1:6" x14ac:dyDescent="0.25">
      <c r="A74" s="46">
        <v>43904</v>
      </c>
      <c r="B74" s="47" t="s">
        <v>231</v>
      </c>
      <c r="C74" s="47" t="s">
        <v>230</v>
      </c>
      <c r="D74" s="47">
        <v>2020</v>
      </c>
      <c r="E74" s="47" t="str">
        <f t="shared" si="2"/>
        <v>MARET 2020</v>
      </c>
      <c r="F74" s="47" t="str">
        <f t="shared" si="3"/>
        <v>FEB - MAR 2020</v>
      </c>
    </row>
    <row r="75" spans="1:6" x14ac:dyDescent="0.25">
      <c r="A75" s="46">
        <v>43905</v>
      </c>
      <c r="B75" s="47" t="s">
        <v>231</v>
      </c>
      <c r="C75" s="47" t="s">
        <v>230</v>
      </c>
      <c r="D75" s="47">
        <v>2020</v>
      </c>
      <c r="E75" s="47" t="str">
        <f t="shared" si="2"/>
        <v>MARET 2020</v>
      </c>
      <c r="F75" s="47" t="str">
        <f t="shared" si="3"/>
        <v>FEB - MAR 2020</v>
      </c>
    </row>
    <row r="76" spans="1:6" x14ac:dyDescent="0.25">
      <c r="A76" s="46">
        <v>43906</v>
      </c>
      <c r="B76" s="47" t="s">
        <v>231</v>
      </c>
      <c r="C76" s="47" t="s">
        <v>230</v>
      </c>
      <c r="D76" s="47">
        <v>2020</v>
      </c>
      <c r="E76" s="47" t="str">
        <f t="shared" si="2"/>
        <v>MARET 2020</v>
      </c>
      <c r="F76" s="47" t="str">
        <f t="shared" si="3"/>
        <v>FEB - MAR 2020</v>
      </c>
    </row>
    <row r="77" spans="1:6" x14ac:dyDescent="0.25">
      <c r="A77" s="46">
        <v>43907</v>
      </c>
      <c r="B77" s="47" t="s">
        <v>231</v>
      </c>
      <c r="C77" s="47" t="s">
        <v>230</v>
      </c>
      <c r="D77" s="47">
        <v>2020</v>
      </c>
      <c r="E77" s="47" t="str">
        <f t="shared" si="2"/>
        <v>MARET 2020</v>
      </c>
      <c r="F77" s="47" t="str">
        <f t="shared" si="3"/>
        <v>FEB - MAR 2020</v>
      </c>
    </row>
    <row r="78" spans="1:6" x14ac:dyDescent="0.25">
      <c r="A78" s="46">
        <v>43908</v>
      </c>
      <c r="B78" s="47" t="s">
        <v>231</v>
      </c>
      <c r="C78" s="47" t="s">
        <v>230</v>
      </c>
      <c r="D78" s="47">
        <v>2020</v>
      </c>
      <c r="E78" s="47" t="str">
        <f t="shared" si="2"/>
        <v>MARET 2020</v>
      </c>
      <c r="F78" s="47" t="str">
        <f t="shared" si="3"/>
        <v>FEB - MAR 2020</v>
      </c>
    </row>
    <row r="79" spans="1:6" x14ac:dyDescent="0.25">
      <c r="A79" s="46">
        <v>43909</v>
      </c>
      <c r="B79" s="47" t="s">
        <v>231</v>
      </c>
      <c r="C79" s="47" t="s">
        <v>230</v>
      </c>
      <c r="D79" s="47">
        <v>2020</v>
      </c>
      <c r="E79" s="47" t="str">
        <f t="shared" si="2"/>
        <v>MARET 2020</v>
      </c>
      <c r="F79" s="47" t="str">
        <f t="shared" si="3"/>
        <v>FEB - MAR 2020</v>
      </c>
    </row>
    <row r="80" spans="1:6" x14ac:dyDescent="0.25">
      <c r="A80" s="46">
        <v>43910</v>
      </c>
      <c r="B80" s="47" t="s">
        <v>231</v>
      </c>
      <c r="C80" s="47" t="s">
        <v>230</v>
      </c>
      <c r="D80" s="47">
        <v>2020</v>
      </c>
      <c r="E80" s="47" t="str">
        <f t="shared" si="2"/>
        <v>MARET 2020</v>
      </c>
      <c r="F80" s="47" t="str">
        <f t="shared" si="3"/>
        <v>FEB - MAR 2020</v>
      </c>
    </row>
    <row r="81" spans="1:6" x14ac:dyDescent="0.25">
      <c r="A81" s="46">
        <v>43911</v>
      </c>
      <c r="B81" s="47" t="s">
        <v>231</v>
      </c>
      <c r="C81" s="47" t="s">
        <v>232</v>
      </c>
      <c r="D81" s="47">
        <v>2020</v>
      </c>
      <c r="E81" s="47" t="str">
        <f t="shared" si="2"/>
        <v>MARET 2020</v>
      </c>
      <c r="F81" s="47" t="str">
        <f t="shared" si="3"/>
        <v>MAR - APR 2020</v>
      </c>
    </row>
    <row r="82" spans="1:6" x14ac:dyDescent="0.25">
      <c r="A82" s="46">
        <v>43912</v>
      </c>
      <c r="B82" s="47" t="s">
        <v>231</v>
      </c>
      <c r="C82" s="47" t="s">
        <v>232</v>
      </c>
      <c r="D82" s="47">
        <v>2020</v>
      </c>
      <c r="E82" s="47" t="str">
        <f t="shared" si="2"/>
        <v>MARET 2020</v>
      </c>
      <c r="F82" s="47" t="str">
        <f t="shared" si="3"/>
        <v>MAR - APR 2020</v>
      </c>
    </row>
    <row r="83" spans="1:6" x14ac:dyDescent="0.25">
      <c r="A83" s="46">
        <v>43913</v>
      </c>
      <c r="B83" s="47" t="s">
        <v>231</v>
      </c>
      <c r="C83" s="47" t="s">
        <v>232</v>
      </c>
      <c r="D83" s="47">
        <v>2020</v>
      </c>
      <c r="E83" s="47" t="str">
        <f t="shared" si="2"/>
        <v>MARET 2020</v>
      </c>
      <c r="F83" s="47" t="str">
        <f t="shared" si="3"/>
        <v>MAR - APR 2020</v>
      </c>
    </row>
    <row r="84" spans="1:6" x14ac:dyDescent="0.25">
      <c r="A84" s="46">
        <v>43914</v>
      </c>
      <c r="B84" s="47" t="s">
        <v>231</v>
      </c>
      <c r="C84" s="47" t="s">
        <v>232</v>
      </c>
      <c r="D84" s="47">
        <v>2020</v>
      </c>
      <c r="E84" s="47" t="str">
        <f t="shared" si="2"/>
        <v>MARET 2020</v>
      </c>
      <c r="F84" s="47" t="str">
        <f t="shared" si="3"/>
        <v>MAR - APR 2020</v>
      </c>
    </row>
    <row r="85" spans="1:6" x14ac:dyDescent="0.25">
      <c r="A85" s="46">
        <v>43915</v>
      </c>
      <c r="B85" s="47" t="s">
        <v>231</v>
      </c>
      <c r="C85" s="47" t="s">
        <v>232</v>
      </c>
      <c r="D85" s="47">
        <v>2020</v>
      </c>
      <c r="E85" s="47" t="str">
        <f t="shared" si="2"/>
        <v>MARET 2020</v>
      </c>
      <c r="F85" s="47" t="str">
        <f t="shared" si="3"/>
        <v>MAR - APR 2020</v>
      </c>
    </row>
    <row r="86" spans="1:6" x14ac:dyDescent="0.25">
      <c r="A86" s="46">
        <v>43916</v>
      </c>
      <c r="B86" s="47" t="s">
        <v>231</v>
      </c>
      <c r="C86" s="47" t="s">
        <v>232</v>
      </c>
      <c r="D86" s="47">
        <v>2020</v>
      </c>
      <c r="E86" s="47" t="str">
        <f t="shared" si="2"/>
        <v>MARET 2020</v>
      </c>
      <c r="F86" s="47" t="str">
        <f t="shared" si="3"/>
        <v>MAR - APR 2020</v>
      </c>
    </row>
    <row r="87" spans="1:6" x14ac:dyDescent="0.25">
      <c r="A87" s="46">
        <v>43917</v>
      </c>
      <c r="B87" s="47" t="s">
        <v>231</v>
      </c>
      <c r="C87" s="47" t="s">
        <v>232</v>
      </c>
      <c r="D87" s="47">
        <v>2020</v>
      </c>
      <c r="E87" s="47" t="str">
        <f t="shared" si="2"/>
        <v>MARET 2020</v>
      </c>
      <c r="F87" s="47" t="str">
        <f t="shared" si="3"/>
        <v>MAR - APR 2020</v>
      </c>
    </row>
    <row r="88" spans="1:6" x14ac:dyDescent="0.25">
      <c r="A88" s="46">
        <v>43918</v>
      </c>
      <c r="B88" s="47" t="s">
        <v>231</v>
      </c>
      <c r="C88" s="47" t="s">
        <v>232</v>
      </c>
      <c r="D88" s="47">
        <v>2020</v>
      </c>
      <c r="E88" s="47" t="str">
        <f t="shared" si="2"/>
        <v>MARET 2020</v>
      </c>
      <c r="F88" s="47" t="str">
        <f t="shared" si="3"/>
        <v>MAR - APR 2020</v>
      </c>
    </row>
    <row r="89" spans="1:6" x14ac:dyDescent="0.25">
      <c r="A89" s="46">
        <v>43919</v>
      </c>
      <c r="B89" s="47" t="s">
        <v>231</v>
      </c>
      <c r="C89" s="47" t="s">
        <v>232</v>
      </c>
      <c r="D89" s="47">
        <v>2020</v>
      </c>
      <c r="E89" s="47" t="str">
        <f t="shared" si="2"/>
        <v>MARET 2020</v>
      </c>
      <c r="F89" s="47" t="str">
        <f t="shared" si="3"/>
        <v>MAR - APR 2020</v>
      </c>
    </row>
    <row r="90" spans="1:6" x14ac:dyDescent="0.25">
      <c r="A90" s="46">
        <v>43920</v>
      </c>
      <c r="B90" s="47" t="s">
        <v>231</v>
      </c>
      <c r="C90" s="47" t="s">
        <v>232</v>
      </c>
      <c r="D90" s="47">
        <v>2020</v>
      </c>
      <c r="E90" s="47" t="str">
        <f t="shared" si="2"/>
        <v>MARET 2020</v>
      </c>
      <c r="F90" s="47" t="str">
        <f t="shared" si="3"/>
        <v>MAR - APR 2020</v>
      </c>
    </row>
    <row r="91" spans="1:6" x14ac:dyDescent="0.25">
      <c r="A91" s="46">
        <v>43921</v>
      </c>
      <c r="B91" s="47" t="s">
        <v>231</v>
      </c>
      <c r="C91" s="47" t="s">
        <v>232</v>
      </c>
      <c r="D91" s="47">
        <v>2020</v>
      </c>
      <c r="E91" s="47" t="str">
        <f t="shared" si="2"/>
        <v>MARET 2020</v>
      </c>
      <c r="F91" s="47" t="str">
        <f t="shared" si="3"/>
        <v>MAR - APR 2020</v>
      </c>
    </row>
    <row r="92" spans="1:6" x14ac:dyDescent="0.25">
      <c r="A92" s="46">
        <v>43922</v>
      </c>
      <c r="B92" s="47" t="s">
        <v>233</v>
      </c>
      <c r="C92" s="47" t="s">
        <v>232</v>
      </c>
      <c r="D92" s="47">
        <v>2020</v>
      </c>
      <c r="E92" s="47" t="str">
        <f t="shared" si="2"/>
        <v>APRIL 2020</v>
      </c>
      <c r="F92" s="47" t="str">
        <f t="shared" si="3"/>
        <v>MAR - APR 2020</v>
      </c>
    </row>
    <row r="93" spans="1:6" x14ac:dyDescent="0.25">
      <c r="A93" s="46">
        <v>43923</v>
      </c>
      <c r="B93" s="47" t="s">
        <v>233</v>
      </c>
      <c r="C93" s="47" t="s">
        <v>232</v>
      </c>
      <c r="D93" s="47">
        <v>2020</v>
      </c>
      <c r="E93" s="47" t="str">
        <f t="shared" si="2"/>
        <v>APRIL 2020</v>
      </c>
      <c r="F93" s="47" t="str">
        <f t="shared" si="3"/>
        <v>MAR - APR 2020</v>
      </c>
    </row>
    <row r="94" spans="1:6" x14ac:dyDescent="0.25">
      <c r="A94" s="46">
        <v>43924</v>
      </c>
      <c r="B94" s="47" t="s">
        <v>233</v>
      </c>
      <c r="C94" s="47" t="s">
        <v>232</v>
      </c>
      <c r="D94" s="47">
        <v>2020</v>
      </c>
      <c r="E94" s="47" t="str">
        <f t="shared" si="2"/>
        <v>APRIL 2020</v>
      </c>
      <c r="F94" s="47" t="str">
        <f t="shared" si="3"/>
        <v>MAR - APR 2020</v>
      </c>
    </row>
    <row r="95" spans="1:6" x14ac:dyDescent="0.25">
      <c r="A95" s="46">
        <v>43925</v>
      </c>
      <c r="B95" s="47" t="s">
        <v>233</v>
      </c>
      <c r="C95" s="47" t="s">
        <v>232</v>
      </c>
      <c r="D95" s="47">
        <v>2020</v>
      </c>
      <c r="E95" s="47" t="str">
        <f t="shared" si="2"/>
        <v>APRIL 2020</v>
      </c>
      <c r="F95" s="47" t="str">
        <f t="shared" si="3"/>
        <v>MAR - APR 2020</v>
      </c>
    </row>
    <row r="96" spans="1:6" x14ac:dyDescent="0.25">
      <c r="A96" s="46">
        <v>43926</v>
      </c>
      <c r="B96" s="47" t="s">
        <v>233</v>
      </c>
      <c r="C96" s="47" t="s">
        <v>232</v>
      </c>
      <c r="D96" s="47">
        <v>2020</v>
      </c>
      <c r="E96" s="47" t="str">
        <f t="shared" si="2"/>
        <v>APRIL 2020</v>
      </c>
      <c r="F96" s="47" t="str">
        <f t="shared" si="3"/>
        <v>MAR - APR 2020</v>
      </c>
    </row>
    <row r="97" spans="1:6" x14ac:dyDescent="0.25">
      <c r="A97" s="46">
        <v>43927</v>
      </c>
      <c r="B97" s="47" t="s">
        <v>233</v>
      </c>
      <c r="C97" s="47" t="s">
        <v>232</v>
      </c>
      <c r="D97" s="47">
        <v>2020</v>
      </c>
      <c r="E97" s="47" t="str">
        <f t="shared" si="2"/>
        <v>APRIL 2020</v>
      </c>
      <c r="F97" s="47" t="str">
        <f t="shared" si="3"/>
        <v>MAR - APR 2020</v>
      </c>
    </row>
    <row r="98" spans="1:6" x14ac:dyDescent="0.25">
      <c r="A98" s="46">
        <v>43928</v>
      </c>
      <c r="B98" s="47" t="s">
        <v>233</v>
      </c>
      <c r="C98" s="47" t="s">
        <v>232</v>
      </c>
      <c r="D98" s="47">
        <v>2020</v>
      </c>
      <c r="E98" s="47" t="str">
        <f t="shared" si="2"/>
        <v>APRIL 2020</v>
      </c>
      <c r="F98" s="47" t="str">
        <f t="shared" si="3"/>
        <v>MAR - APR 2020</v>
      </c>
    </row>
    <row r="99" spans="1:6" x14ac:dyDescent="0.25">
      <c r="A99" s="46">
        <v>43929</v>
      </c>
      <c r="B99" s="47" t="s">
        <v>233</v>
      </c>
      <c r="C99" s="47" t="s">
        <v>232</v>
      </c>
      <c r="D99" s="47">
        <v>2020</v>
      </c>
      <c r="E99" s="47" t="str">
        <f t="shared" si="2"/>
        <v>APRIL 2020</v>
      </c>
      <c r="F99" s="47" t="str">
        <f t="shared" si="3"/>
        <v>MAR - APR 2020</v>
      </c>
    </row>
    <row r="100" spans="1:6" x14ac:dyDescent="0.25">
      <c r="A100" s="46">
        <v>43930</v>
      </c>
      <c r="B100" s="47" t="s">
        <v>233</v>
      </c>
      <c r="C100" s="47" t="s">
        <v>232</v>
      </c>
      <c r="D100" s="47">
        <v>2020</v>
      </c>
      <c r="E100" s="47" t="str">
        <f t="shared" si="2"/>
        <v>APRIL 2020</v>
      </c>
      <c r="F100" s="47" t="str">
        <f t="shared" si="3"/>
        <v>MAR - APR 2020</v>
      </c>
    </row>
    <row r="101" spans="1:6" x14ac:dyDescent="0.25">
      <c r="A101" s="46">
        <v>43931</v>
      </c>
      <c r="B101" s="47" t="s">
        <v>233</v>
      </c>
      <c r="C101" s="47" t="s">
        <v>232</v>
      </c>
      <c r="D101" s="47">
        <v>2020</v>
      </c>
      <c r="E101" s="47" t="str">
        <f t="shared" si="2"/>
        <v>APRIL 2020</v>
      </c>
      <c r="F101" s="47" t="str">
        <f t="shared" si="3"/>
        <v>MAR - APR 2020</v>
      </c>
    </row>
    <row r="102" spans="1:6" x14ac:dyDescent="0.25">
      <c r="A102" s="46">
        <v>43932</v>
      </c>
      <c r="B102" s="47" t="s">
        <v>233</v>
      </c>
      <c r="C102" s="47" t="s">
        <v>232</v>
      </c>
      <c r="D102" s="47">
        <v>2020</v>
      </c>
      <c r="E102" s="47" t="str">
        <f t="shared" si="2"/>
        <v>APRIL 2020</v>
      </c>
      <c r="F102" s="47" t="str">
        <f t="shared" si="3"/>
        <v>MAR - APR 2020</v>
      </c>
    </row>
    <row r="103" spans="1:6" x14ac:dyDescent="0.25">
      <c r="A103" s="46">
        <v>43933</v>
      </c>
      <c r="B103" s="47" t="s">
        <v>233</v>
      </c>
      <c r="C103" s="47" t="s">
        <v>232</v>
      </c>
      <c r="D103" s="47">
        <v>2020</v>
      </c>
      <c r="E103" s="47" t="str">
        <f t="shared" si="2"/>
        <v>APRIL 2020</v>
      </c>
      <c r="F103" s="47" t="str">
        <f t="shared" si="3"/>
        <v>MAR - APR 2020</v>
      </c>
    </row>
    <row r="104" spans="1:6" x14ac:dyDescent="0.25">
      <c r="A104" s="46">
        <v>43934</v>
      </c>
      <c r="B104" s="47" t="s">
        <v>233</v>
      </c>
      <c r="C104" s="47" t="s">
        <v>232</v>
      </c>
      <c r="D104" s="47">
        <v>2020</v>
      </c>
      <c r="E104" s="47" t="str">
        <f t="shared" si="2"/>
        <v>APRIL 2020</v>
      </c>
      <c r="F104" s="47" t="str">
        <f t="shared" si="3"/>
        <v>MAR - APR 2020</v>
      </c>
    </row>
    <row r="105" spans="1:6" x14ac:dyDescent="0.25">
      <c r="A105" s="46">
        <v>43935</v>
      </c>
      <c r="B105" s="47" t="s">
        <v>233</v>
      </c>
      <c r="C105" s="47" t="s">
        <v>232</v>
      </c>
      <c r="D105" s="47">
        <v>2020</v>
      </c>
      <c r="E105" s="47" t="str">
        <f t="shared" si="2"/>
        <v>APRIL 2020</v>
      </c>
      <c r="F105" s="47" t="str">
        <f t="shared" si="3"/>
        <v>MAR - APR 2020</v>
      </c>
    </row>
    <row r="106" spans="1:6" x14ac:dyDescent="0.25">
      <c r="A106" s="46">
        <v>43936</v>
      </c>
      <c r="B106" s="47" t="s">
        <v>233</v>
      </c>
      <c r="C106" s="47" t="s">
        <v>232</v>
      </c>
      <c r="D106" s="47">
        <v>2020</v>
      </c>
      <c r="E106" s="47" t="str">
        <f t="shared" si="2"/>
        <v>APRIL 2020</v>
      </c>
      <c r="F106" s="47" t="str">
        <f t="shared" si="3"/>
        <v>MAR - APR 2020</v>
      </c>
    </row>
    <row r="107" spans="1:6" x14ac:dyDescent="0.25">
      <c r="A107" s="46">
        <v>43937</v>
      </c>
      <c r="B107" s="47" t="s">
        <v>233</v>
      </c>
      <c r="C107" s="47" t="s">
        <v>232</v>
      </c>
      <c r="D107" s="47">
        <v>2020</v>
      </c>
      <c r="E107" s="47" t="str">
        <f t="shared" si="2"/>
        <v>APRIL 2020</v>
      </c>
      <c r="F107" s="47" t="str">
        <f t="shared" si="3"/>
        <v>MAR - APR 2020</v>
      </c>
    </row>
    <row r="108" spans="1:6" x14ac:dyDescent="0.25">
      <c r="A108" s="46">
        <v>43938</v>
      </c>
      <c r="B108" s="47" t="s">
        <v>233</v>
      </c>
      <c r="C108" s="47" t="s">
        <v>232</v>
      </c>
      <c r="D108" s="47">
        <v>2020</v>
      </c>
      <c r="E108" s="47" t="str">
        <f t="shared" si="2"/>
        <v>APRIL 2020</v>
      </c>
      <c r="F108" s="47" t="str">
        <f t="shared" si="3"/>
        <v>MAR - APR 2020</v>
      </c>
    </row>
    <row r="109" spans="1:6" x14ac:dyDescent="0.25">
      <c r="A109" s="46">
        <v>43939</v>
      </c>
      <c r="B109" s="47" t="s">
        <v>233</v>
      </c>
      <c r="C109" s="47" t="s">
        <v>232</v>
      </c>
      <c r="D109" s="47">
        <v>2020</v>
      </c>
      <c r="E109" s="47" t="str">
        <f t="shared" si="2"/>
        <v>APRIL 2020</v>
      </c>
      <c r="F109" s="47" t="str">
        <f t="shared" si="3"/>
        <v>MAR - APR 2020</v>
      </c>
    </row>
    <row r="110" spans="1:6" x14ac:dyDescent="0.25">
      <c r="A110" s="46">
        <v>43940</v>
      </c>
      <c r="B110" s="47" t="s">
        <v>233</v>
      </c>
      <c r="C110" s="47" t="s">
        <v>232</v>
      </c>
      <c r="D110" s="47">
        <v>2020</v>
      </c>
      <c r="E110" s="47" t="str">
        <f t="shared" si="2"/>
        <v>APRIL 2020</v>
      </c>
      <c r="F110" s="47" t="str">
        <f t="shared" si="3"/>
        <v>MAR - APR 2020</v>
      </c>
    </row>
    <row r="111" spans="1:6" x14ac:dyDescent="0.25">
      <c r="A111" s="46">
        <v>43941</v>
      </c>
      <c r="B111" s="47" t="s">
        <v>233</v>
      </c>
      <c r="C111" s="47" t="s">
        <v>232</v>
      </c>
      <c r="D111" s="47">
        <v>2020</v>
      </c>
      <c r="E111" s="47" t="str">
        <f t="shared" si="2"/>
        <v>APRIL 2020</v>
      </c>
      <c r="F111" s="47" t="str">
        <f t="shared" si="3"/>
        <v>MAR - APR 2020</v>
      </c>
    </row>
    <row r="112" spans="1:6" x14ac:dyDescent="0.25">
      <c r="A112" s="46">
        <v>43942</v>
      </c>
      <c r="B112" s="47" t="s">
        <v>233</v>
      </c>
      <c r="C112" s="47" t="s">
        <v>234</v>
      </c>
      <c r="D112" s="47">
        <v>2020</v>
      </c>
      <c r="E112" s="47" t="str">
        <f t="shared" si="2"/>
        <v>APRIL 2020</v>
      </c>
      <c r="F112" s="47" t="str">
        <f t="shared" si="3"/>
        <v>APR - MEI 2020</v>
      </c>
    </row>
    <row r="113" spans="1:6" x14ac:dyDescent="0.25">
      <c r="A113" s="46">
        <v>43943</v>
      </c>
      <c r="B113" s="47" t="s">
        <v>233</v>
      </c>
      <c r="C113" s="47" t="s">
        <v>234</v>
      </c>
      <c r="D113" s="47">
        <v>2020</v>
      </c>
      <c r="E113" s="47" t="str">
        <f t="shared" si="2"/>
        <v>APRIL 2020</v>
      </c>
      <c r="F113" s="47" t="str">
        <f t="shared" si="3"/>
        <v>APR - MEI 2020</v>
      </c>
    </row>
    <row r="114" spans="1:6" x14ac:dyDescent="0.25">
      <c r="A114" s="46">
        <v>43944</v>
      </c>
      <c r="B114" s="47" t="s">
        <v>233</v>
      </c>
      <c r="C114" s="47" t="s">
        <v>234</v>
      </c>
      <c r="D114" s="47">
        <v>2020</v>
      </c>
      <c r="E114" s="47" t="str">
        <f t="shared" si="2"/>
        <v>APRIL 2020</v>
      </c>
      <c r="F114" s="47" t="str">
        <f t="shared" si="3"/>
        <v>APR - MEI 2020</v>
      </c>
    </row>
    <row r="115" spans="1:6" x14ac:dyDescent="0.25">
      <c r="A115" s="46">
        <v>43945</v>
      </c>
      <c r="B115" s="47" t="s">
        <v>233</v>
      </c>
      <c r="C115" s="47" t="s">
        <v>234</v>
      </c>
      <c r="D115" s="47">
        <v>2020</v>
      </c>
      <c r="E115" s="47" t="str">
        <f t="shared" si="2"/>
        <v>APRIL 2020</v>
      </c>
      <c r="F115" s="47" t="str">
        <f t="shared" si="3"/>
        <v>APR - MEI 2020</v>
      </c>
    </row>
    <row r="116" spans="1:6" x14ac:dyDescent="0.25">
      <c r="A116" s="46">
        <v>43946</v>
      </c>
      <c r="B116" s="47" t="s">
        <v>233</v>
      </c>
      <c r="C116" s="47" t="s">
        <v>234</v>
      </c>
      <c r="D116" s="47">
        <v>2020</v>
      </c>
      <c r="E116" s="47" t="str">
        <f t="shared" si="2"/>
        <v>APRIL 2020</v>
      </c>
      <c r="F116" s="47" t="str">
        <f t="shared" si="3"/>
        <v>APR - MEI 2020</v>
      </c>
    </row>
    <row r="117" spans="1:6" x14ac:dyDescent="0.25">
      <c r="A117" s="46">
        <v>43947</v>
      </c>
      <c r="B117" s="47" t="s">
        <v>233</v>
      </c>
      <c r="C117" s="47" t="s">
        <v>234</v>
      </c>
      <c r="D117" s="47">
        <v>2020</v>
      </c>
      <c r="E117" s="47" t="str">
        <f t="shared" si="2"/>
        <v>APRIL 2020</v>
      </c>
      <c r="F117" s="47" t="str">
        <f t="shared" si="3"/>
        <v>APR - MEI 2020</v>
      </c>
    </row>
    <row r="118" spans="1:6" x14ac:dyDescent="0.25">
      <c r="A118" s="46">
        <v>43948</v>
      </c>
      <c r="B118" s="47" t="s">
        <v>233</v>
      </c>
      <c r="C118" s="47" t="s">
        <v>234</v>
      </c>
      <c r="D118" s="47">
        <v>2020</v>
      </c>
      <c r="E118" s="47" t="str">
        <f t="shared" si="2"/>
        <v>APRIL 2020</v>
      </c>
      <c r="F118" s="47" t="str">
        <f t="shared" si="3"/>
        <v>APR - MEI 2020</v>
      </c>
    </row>
    <row r="119" spans="1:6" x14ac:dyDescent="0.25">
      <c r="A119" s="46">
        <v>43949</v>
      </c>
      <c r="B119" s="47" t="s">
        <v>233</v>
      </c>
      <c r="C119" s="47" t="s">
        <v>234</v>
      </c>
      <c r="D119" s="47">
        <v>2020</v>
      </c>
      <c r="E119" s="47" t="str">
        <f t="shared" si="2"/>
        <v>APRIL 2020</v>
      </c>
      <c r="F119" s="47" t="str">
        <f t="shared" si="3"/>
        <v>APR - MEI 2020</v>
      </c>
    </row>
    <row r="120" spans="1:6" x14ac:dyDescent="0.25">
      <c r="A120" s="46">
        <v>43950</v>
      </c>
      <c r="B120" s="47" t="s">
        <v>233</v>
      </c>
      <c r="C120" s="47" t="s">
        <v>234</v>
      </c>
      <c r="D120" s="47">
        <v>2020</v>
      </c>
      <c r="E120" s="47" t="str">
        <f t="shared" si="2"/>
        <v>APRIL 2020</v>
      </c>
      <c r="F120" s="47" t="str">
        <f t="shared" si="3"/>
        <v>APR - MEI 2020</v>
      </c>
    </row>
    <row r="121" spans="1:6" x14ac:dyDescent="0.25">
      <c r="A121" s="46">
        <v>43951</v>
      </c>
      <c r="B121" s="47" t="s">
        <v>233</v>
      </c>
      <c r="C121" s="47" t="s">
        <v>234</v>
      </c>
      <c r="D121" s="47">
        <v>2020</v>
      </c>
      <c r="E121" s="47" t="str">
        <f t="shared" si="2"/>
        <v>APRIL 2020</v>
      </c>
      <c r="F121" s="47" t="str">
        <f t="shared" si="3"/>
        <v>APR - MEI 2020</v>
      </c>
    </row>
    <row r="122" spans="1:6" x14ac:dyDescent="0.25">
      <c r="A122" s="46">
        <v>43952</v>
      </c>
      <c r="B122" s="47" t="s">
        <v>235</v>
      </c>
      <c r="C122" s="47" t="s">
        <v>234</v>
      </c>
      <c r="D122" s="47">
        <v>2020</v>
      </c>
      <c r="E122" s="47" t="str">
        <f t="shared" si="2"/>
        <v>MEI 2020</v>
      </c>
      <c r="F122" s="47" t="str">
        <f t="shared" si="3"/>
        <v>APR - MEI 2020</v>
      </c>
    </row>
    <row r="123" spans="1:6" x14ac:dyDescent="0.25">
      <c r="A123" s="46">
        <v>43953</v>
      </c>
      <c r="B123" s="47" t="s">
        <v>235</v>
      </c>
      <c r="C123" s="47" t="s">
        <v>234</v>
      </c>
      <c r="D123" s="47">
        <v>2020</v>
      </c>
      <c r="E123" s="47" t="str">
        <f t="shared" si="2"/>
        <v>MEI 2020</v>
      </c>
      <c r="F123" s="47" t="str">
        <f t="shared" si="3"/>
        <v>APR - MEI 2020</v>
      </c>
    </row>
    <row r="124" spans="1:6" x14ac:dyDescent="0.25">
      <c r="A124" s="46">
        <v>43954</v>
      </c>
      <c r="B124" s="47" t="s">
        <v>235</v>
      </c>
      <c r="C124" s="47" t="s">
        <v>234</v>
      </c>
      <c r="D124" s="47">
        <v>2020</v>
      </c>
      <c r="E124" s="47" t="str">
        <f t="shared" si="2"/>
        <v>MEI 2020</v>
      </c>
      <c r="F124" s="47" t="str">
        <f t="shared" si="3"/>
        <v>APR - MEI 2020</v>
      </c>
    </row>
    <row r="125" spans="1:6" x14ac:dyDescent="0.25">
      <c r="A125" s="46">
        <v>43955</v>
      </c>
      <c r="B125" s="47" t="s">
        <v>235</v>
      </c>
      <c r="C125" s="47" t="s">
        <v>234</v>
      </c>
      <c r="D125" s="47">
        <v>2020</v>
      </c>
      <c r="E125" s="47" t="str">
        <f t="shared" si="2"/>
        <v>MEI 2020</v>
      </c>
      <c r="F125" s="47" t="str">
        <f t="shared" si="3"/>
        <v>APR - MEI 2020</v>
      </c>
    </row>
    <row r="126" spans="1:6" x14ac:dyDescent="0.25">
      <c r="A126" s="46">
        <v>43956</v>
      </c>
      <c r="B126" s="47" t="s">
        <v>235</v>
      </c>
      <c r="C126" s="47" t="s">
        <v>234</v>
      </c>
      <c r="D126" s="47">
        <v>2020</v>
      </c>
      <c r="E126" s="47" t="str">
        <f t="shared" si="2"/>
        <v>MEI 2020</v>
      </c>
      <c r="F126" s="47" t="str">
        <f t="shared" si="3"/>
        <v>APR - MEI 2020</v>
      </c>
    </row>
    <row r="127" spans="1:6" x14ac:dyDescent="0.25">
      <c r="A127" s="46">
        <v>43957</v>
      </c>
      <c r="B127" s="47" t="s">
        <v>235</v>
      </c>
      <c r="C127" s="47" t="s">
        <v>234</v>
      </c>
      <c r="D127" s="47">
        <v>2020</v>
      </c>
      <c r="E127" s="47" t="str">
        <f t="shared" si="2"/>
        <v>MEI 2020</v>
      </c>
      <c r="F127" s="47" t="str">
        <f t="shared" si="3"/>
        <v>APR - MEI 2020</v>
      </c>
    </row>
    <row r="128" spans="1:6" x14ac:dyDescent="0.25">
      <c r="A128" s="46">
        <v>43958</v>
      </c>
      <c r="B128" s="47" t="s">
        <v>235</v>
      </c>
      <c r="C128" s="47" t="s">
        <v>234</v>
      </c>
      <c r="D128" s="47">
        <v>2020</v>
      </c>
      <c r="E128" s="47" t="str">
        <f t="shared" si="2"/>
        <v>MEI 2020</v>
      </c>
      <c r="F128" s="47" t="str">
        <f t="shared" si="3"/>
        <v>APR - MEI 2020</v>
      </c>
    </row>
    <row r="129" spans="1:6" x14ac:dyDescent="0.25">
      <c r="A129" s="46">
        <v>43959</v>
      </c>
      <c r="B129" s="47" t="s">
        <v>235</v>
      </c>
      <c r="C129" s="47" t="s">
        <v>234</v>
      </c>
      <c r="D129" s="47">
        <v>2020</v>
      </c>
      <c r="E129" s="47" t="str">
        <f t="shared" si="2"/>
        <v>MEI 2020</v>
      </c>
      <c r="F129" s="47" t="str">
        <f t="shared" si="3"/>
        <v>APR - MEI 2020</v>
      </c>
    </row>
    <row r="130" spans="1:6" x14ac:dyDescent="0.25">
      <c r="A130" s="46">
        <v>43960</v>
      </c>
      <c r="B130" s="47" t="s">
        <v>235</v>
      </c>
      <c r="C130" s="47" t="s">
        <v>234</v>
      </c>
      <c r="D130" s="47">
        <v>2020</v>
      </c>
      <c r="E130" s="47" t="str">
        <f t="shared" ref="E130:E193" si="4">B130&amp;" "&amp;D130</f>
        <v>MEI 2020</v>
      </c>
      <c r="F130" s="47" t="str">
        <f t="shared" ref="F130:F193" si="5">C130&amp;" "&amp;D130</f>
        <v>APR - MEI 2020</v>
      </c>
    </row>
    <row r="131" spans="1:6" x14ac:dyDescent="0.25">
      <c r="A131" s="46">
        <v>43961</v>
      </c>
      <c r="B131" s="47" t="s">
        <v>235</v>
      </c>
      <c r="C131" s="47" t="s">
        <v>234</v>
      </c>
      <c r="D131" s="47">
        <v>2020</v>
      </c>
      <c r="E131" s="47" t="str">
        <f t="shared" si="4"/>
        <v>MEI 2020</v>
      </c>
      <c r="F131" s="47" t="str">
        <f t="shared" si="5"/>
        <v>APR - MEI 2020</v>
      </c>
    </row>
    <row r="132" spans="1:6" x14ac:dyDescent="0.25">
      <c r="A132" s="46">
        <v>43962</v>
      </c>
      <c r="B132" s="47" t="s">
        <v>235</v>
      </c>
      <c r="C132" s="47" t="s">
        <v>234</v>
      </c>
      <c r="D132" s="47">
        <v>2020</v>
      </c>
      <c r="E132" s="47" t="str">
        <f t="shared" si="4"/>
        <v>MEI 2020</v>
      </c>
      <c r="F132" s="47" t="str">
        <f t="shared" si="5"/>
        <v>APR - MEI 2020</v>
      </c>
    </row>
    <row r="133" spans="1:6" x14ac:dyDescent="0.25">
      <c r="A133" s="46">
        <v>43963</v>
      </c>
      <c r="B133" s="47" t="s">
        <v>235</v>
      </c>
      <c r="C133" s="47" t="s">
        <v>234</v>
      </c>
      <c r="D133" s="47">
        <v>2020</v>
      </c>
      <c r="E133" s="47" t="str">
        <f t="shared" si="4"/>
        <v>MEI 2020</v>
      </c>
      <c r="F133" s="47" t="str">
        <f t="shared" si="5"/>
        <v>APR - MEI 2020</v>
      </c>
    </row>
    <row r="134" spans="1:6" x14ac:dyDescent="0.25">
      <c r="A134" s="46">
        <v>43964</v>
      </c>
      <c r="B134" s="47" t="s">
        <v>235</v>
      </c>
      <c r="C134" s="47" t="s">
        <v>234</v>
      </c>
      <c r="D134" s="47">
        <v>2020</v>
      </c>
      <c r="E134" s="47" t="str">
        <f t="shared" si="4"/>
        <v>MEI 2020</v>
      </c>
      <c r="F134" s="47" t="str">
        <f t="shared" si="5"/>
        <v>APR - MEI 2020</v>
      </c>
    </row>
    <row r="135" spans="1:6" x14ac:dyDescent="0.25">
      <c r="A135" s="46">
        <v>43965</v>
      </c>
      <c r="B135" s="47" t="s">
        <v>235</v>
      </c>
      <c r="C135" s="47" t="s">
        <v>234</v>
      </c>
      <c r="D135" s="47">
        <v>2020</v>
      </c>
      <c r="E135" s="47" t="str">
        <f t="shared" si="4"/>
        <v>MEI 2020</v>
      </c>
      <c r="F135" s="47" t="str">
        <f t="shared" si="5"/>
        <v>APR - MEI 2020</v>
      </c>
    </row>
    <row r="136" spans="1:6" x14ac:dyDescent="0.25">
      <c r="A136" s="46">
        <v>43966</v>
      </c>
      <c r="B136" s="47" t="s">
        <v>235</v>
      </c>
      <c r="C136" s="47" t="s">
        <v>234</v>
      </c>
      <c r="D136" s="47">
        <v>2020</v>
      </c>
      <c r="E136" s="47" t="str">
        <f t="shared" si="4"/>
        <v>MEI 2020</v>
      </c>
      <c r="F136" s="47" t="str">
        <f t="shared" si="5"/>
        <v>APR - MEI 2020</v>
      </c>
    </row>
    <row r="137" spans="1:6" x14ac:dyDescent="0.25">
      <c r="A137" s="46">
        <v>43967</v>
      </c>
      <c r="B137" s="47" t="s">
        <v>235</v>
      </c>
      <c r="C137" s="47" t="s">
        <v>234</v>
      </c>
      <c r="D137" s="47">
        <v>2020</v>
      </c>
      <c r="E137" s="47" t="str">
        <f t="shared" si="4"/>
        <v>MEI 2020</v>
      </c>
      <c r="F137" s="47" t="str">
        <f t="shared" si="5"/>
        <v>APR - MEI 2020</v>
      </c>
    </row>
    <row r="138" spans="1:6" x14ac:dyDescent="0.25">
      <c r="A138" s="46">
        <v>43968</v>
      </c>
      <c r="B138" s="47" t="s">
        <v>235</v>
      </c>
      <c r="C138" s="47" t="s">
        <v>234</v>
      </c>
      <c r="D138" s="47">
        <v>2020</v>
      </c>
      <c r="E138" s="47" t="str">
        <f t="shared" si="4"/>
        <v>MEI 2020</v>
      </c>
      <c r="F138" s="47" t="str">
        <f t="shared" si="5"/>
        <v>APR - MEI 2020</v>
      </c>
    </row>
    <row r="139" spans="1:6" x14ac:dyDescent="0.25">
      <c r="A139" s="46">
        <v>43969</v>
      </c>
      <c r="B139" s="47" t="s">
        <v>235</v>
      </c>
      <c r="C139" s="47" t="s">
        <v>234</v>
      </c>
      <c r="D139" s="47">
        <v>2020</v>
      </c>
      <c r="E139" s="47" t="str">
        <f t="shared" si="4"/>
        <v>MEI 2020</v>
      </c>
      <c r="F139" s="47" t="str">
        <f t="shared" si="5"/>
        <v>APR - MEI 2020</v>
      </c>
    </row>
    <row r="140" spans="1:6" x14ac:dyDescent="0.25">
      <c r="A140" s="46">
        <v>43970</v>
      </c>
      <c r="B140" s="47" t="s">
        <v>235</v>
      </c>
      <c r="C140" s="47" t="s">
        <v>234</v>
      </c>
      <c r="D140" s="47">
        <v>2020</v>
      </c>
      <c r="E140" s="47" t="str">
        <f t="shared" si="4"/>
        <v>MEI 2020</v>
      </c>
      <c r="F140" s="47" t="str">
        <f t="shared" si="5"/>
        <v>APR - MEI 2020</v>
      </c>
    </row>
    <row r="141" spans="1:6" x14ac:dyDescent="0.25">
      <c r="A141" s="46">
        <v>43971</v>
      </c>
      <c r="B141" s="47" t="s">
        <v>235</v>
      </c>
      <c r="C141" s="47" t="s">
        <v>234</v>
      </c>
      <c r="D141" s="47">
        <v>2020</v>
      </c>
      <c r="E141" s="47" t="str">
        <f t="shared" si="4"/>
        <v>MEI 2020</v>
      </c>
      <c r="F141" s="47" t="str">
        <f t="shared" si="5"/>
        <v>APR - MEI 2020</v>
      </c>
    </row>
    <row r="142" spans="1:6" x14ac:dyDescent="0.25">
      <c r="A142" s="46">
        <v>43972</v>
      </c>
      <c r="B142" s="47" t="s">
        <v>235</v>
      </c>
      <c r="C142" s="47" t="s">
        <v>236</v>
      </c>
      <c r="D142" s="47">
        <v>2020</v>
      </c>
      <c r="E142" s="47" t="str">
        <f t="shared" si="4"/>
        <v>MEI 2020</v>
      </c>
      <c r="F142" s="47" t="str">
        <f t="shared" si="5"/>
        <v>MEI - JUN 2020</v>
      </c>
    </row>
    <row r="143" spans="1:6" x14ac:dyDescent="0.25">
      <c r="A143" s="46">
        <v>43973</v>
      </c>
      <c r="B143" s="47" t="s">
        <v>235</v>
      </c>
      <c r="C143" s="47" t="s">
        <v>236</v>
      </c>
      <c r="D143" s="47">
        <v>2020</v>
      </c>
      <c r="E143" s="47" t="str">
        <f t="shared" si="4"/>
        <v>MEI 2020</v>
      </c>
      <c r="F143" s="47" t="str">
        <f t="shared" si="5"/>
        <v>MEI - JUN 2020</v>
      </c>
    </row>
    <row r="144" spans="1:6" x14ac:dyDescent="0.25">
      <c r="A144" s="46">
        <v>43974</v>
      </c>
      <c r="B144" s="47" t="s">
        <v>235</v>
      </c>
      <c r="C144" s="47" t="s">
        <v>236</v>
      </c>
      <c r="D144" s="47">
        <v>2020</v>
      </c>
      <c r="E144" s="47" t="str">
        <f t="shared" si="4"/>
        <v>MEI 2020</v>
      </c>
      <c r="F144" s="47" t="str">
        <f t="shared" si="5"/>
        <v>MEI - JUN 2020</v>
      </c>
    </row>
    <row r="145" spans="1:6" x14ac:dyDescent="0.25">
      <c r="A145" s="46">
        <v>43975</v>
      </c>
      <c r="B145" s="47" t="s">
        <v>235</v>
      </c>
      <c r="C145" s="47" t="s">
        <v>236</v>
      </c>
      <c r="D145" s="47">
        <v>2020</v>
      </c>
      <c r="E145" s="47" t="str">
        <f t="shared" si="4"/>
        <v>MEI 2020</v>
      </c>
      <c r="F145" s="47" t="str">
        <f t="shared" si="5"/>
        <v>MEI - JUN 2020</v>
      </c>
    </row>
    <row r="146" spans="1:6" x14ac:dyDescent="0.25">
      <c r="A146" s="46">
        <v>43976</v>
      </c>
      <c r="B146" s="47" t="s">
        <v>235</v>
      </c>
      <c r="C146" s="47" t="s">
        <v>236</v>
      </c>
      <c r="D146" s="47">
        <v>2020</v>
      </c>
      <c r="E146" s="47" t="str">
        <f t="shared" si="4"/>
        <v>MEI 2020</v>
      </c>
      <c r="F146" s="47" t="str">
        <f t="shared" si="5"/>
        <v>MEI - JUN 2020</v>
      </c>
    </row>
    <row r="147" spans="1:6" x14ac:dyDescent="0.25">
      <c r="A147" s="46">
        <v>43977</v>
      </c>
      <c r="B147" s="47" t="s">
        <v>235</v>
      </c>
      <c r="C147" s="47" t="s">
        <v>236</v>
      </c>
      <c r="D147" s="47">
        <v>2020</v>
      </c>
      <c r="E147" s="47" t="str">
        <f t="shared" si="4"/>
        <v>MEI 2020</v>
      </c>
      <c r="F147" s="47" t="str">
        <f t="shared" si="5"/>
        <v>MEI - JUN 2020</v>
      </c>
    </row>
    <row r="148" spans="1:6" x14ac:dyDescent="0.25">
      <c r="A148" s="46">
        <v>43978</v>
      </c>
      <c r="B148" s="47" t="s">
        <v>235</v>
      </c>
      <c r="C148" s="47" t="s">
        <v>236</v>
      </c>
      <c r="D148" s="47">
        <v>2020</v>
      </c>
      <c r="E148" s="47" t="str">
        <f t="shared" si="4"/>
        <v>MEI 2020</v>
      </c>
      <c r="F148" s="47" t="str">
        <f t="shared" si="5"/>
        <v>MEI - JUN 2020</v>
      </c>
    </row>
    <row r="149" spans="1:6" x14ac:dyDescent="0.25">
      <c r="A149" s="46">
        <v>43979</v>
      </c>
      <c r="B149" s="47" t="s">
        <v>235</v>
      </c>
      <c r="C149" s="47" t="s">
        <v>236</v>
      </c>
      <c r="D149" s="47">
        <v>2020</v>
      </c>
      <c r="E149" s="47" t="str">
        <f t="shared" si="4"/>
        <v>MEI 2020</v>
      </c>
      <c r="F149" s="47" t="str">
        <f t="shared" si="5"/>
        <v>MEI - JUN 2020</v>
      </c>
    </row>
    <row r="150" spans="1:6" x14ac:dyDescent="0.25">
      <c r="A150" s="46">
        <v>43980</v>
      </c>
      <c r="B150" s="47" t="s">
        <v>235</v>
      </c>
      <c r="C150" s="47" t="s">
        <v>236</v>
      </c>
      <c r="D150" s="47">
        <v>2020</v>
      </c>
      <c r="E150" s="47" t="str">
        <f t="shared" si="4"/>
        <v>MEI 2020</v>
      </c>
      <c r="F150" s="47" t="str">
        <f t="shared" si="5"/>
        <v>MEI - JUN 2020</v>
      </c>
    </row>
    <row r="151" spans="1:6" x14ac:dyDescent="0.25">
      <c r="A151" s="46">
        <v>43981</v>
      </c>
      <c r="B151" s="47" t="s">
        <v>235</v>
      </c>
      <c r="C151" s="47" t="s">
        <v>236</v>
      </c>
      <c r="D151" s="47">
        <v>2020</v>
      </c>
      <c r="E151" s="47" t="str">
        <f t="shared" si="4"/>
        <v>MEI 2020</v>
      </c>
      <c r="F151" s="47" t="str">
        <f t="shared" si="5"/>
        <v>MEI - JUN 2020</v>
      </c>
    </row>
    <row r="152" spans="1:6" x14ac:dyDescent="0.25">
      <c r="A152" s="46">
        <v>43982</v>
      </c>
      <c r="B152" s="47" t="s">
        <v>235</v>
      </c>
      <c r="C152" s="47" t="s">
        <v>236</v>
      </c>
      <c r="D152" s="47">
        <v>2020</v>
      </c>
      <c r="E152" s="47" t="str">
        <f t="shared" si="4"/>
        <v>MEI 2020</v>
      </c>
      <c r="F152" s="47" t="str">
        <f t="shared" si="5"/>
        <v>MEI - JUN 2020</v>
      </c>
    </row>
    <row r="153" spans="1:6" x14ac:dyDescent="0.25">
      <c r="A153" s="46">
        <v>43983</v>
      </c>
      <c r="B153" s="47" t="s">
        <v>237</v>
      </c>
      <c r="C153" s="47" t="s">
        <v>236</v>
      </c>
      <c r="D153" s="47">
        <v>2020</v>
      </c>
      <c r="E153" s="47" t="str">
        <f t="shared" si="4"/>
        <v>JUNI 2020</v>
      </c>
      <c r="F153" s="47" t="str">
        <f t="shared" si="5"/>
        <v>MEI - JUN 2020</v>
      </c>
    </row>
    <row r="154" spans="1:6" x14ac:dyDescent="0.25">
      <c r="A154" s="46">
        <v>43984</v>
      </c>
      <c r="B154" s="47" t="s">
        <v>237</v>
      </c>
      <c r="C154" s="47" t="s">
        <v>236</v>
      </c>
      <c r="D154" s="47">
        <v>2020</v>
      </c>
      <c r="E154" s="47" t="str">
        <f t="shared" si="4"/>
        <v>JUNI 2020</v>
      </c>
      <c r="F154" s="47" t="str">
        <f t="shared" si="5"/>
        <v>MEI - JUN 2020</v>
      </c>
    </row>
    <row r="155" spans="1:6" x14ac:dyDescent="0.25">
      <c r="A155" s="46">
        <v>43985</v>
      </c>
      <c r="B155" s="47" t="s">
        <v>237</v>
      </c>
      <c r="C155" s="47" t="s">
        <v>236</v>
      </c>
      <c r="D155" s="47">
        <v>2020</v>
      </c>
      <c r="E155" s="47" t="str">
        <f t="shared" si="4"/>
        <v>JUNI 2020</v>
      </c>
      <c r="F155" s="47" t="str">
        <f t="shared" si="5"/>
        <v>MEI - JUN 2020</v>
      </c>
    </row>
    <row r="156" spans="1:6" x14ac:dyDescent="0.25">
      <c r="A156" s="46">
        <v>43986</v>
      </c>
      <c r="B156" s="47" t="s">
        <v>237</v>
      </c>
      <c r="C156" s="47" t="s">
        <v>236</v>
      </c>
      <c r="D156" s="47">
        <v>2020</v>
      </c>
      <c r="E156" s="47" t="str">
        <f t="shared" si="4"/>
        <v>JUNI 2020</v>
      </c>
      <c r="F156" s="47" t="str">
        <f t="shared" si="5"/>
        <v>MEI - JUN 2020</v>
      </c>
    </row>
    <row r="157" spans="1:6" x14ac:dyDescent="0.25">
      <c r="A157" s="46">
        <v>43987</v>
      </c>
      <c r="B157" s="47" t="s">
        <v>237</v>
      </c>
      <c r="C157" s="47" t="s">
        <v>236</v>
      </c>
      <c r="D157" s="47">
        <v>2020</v>
      </c>
      <c r="E157" s="47" t="str">
        <f t="shared" si="4"/>
        <v>JUNI 2020</v>
      </c>
      <c r="F157" s="47" t="str">
        <f t="shared" si="5"/>
        <v>MEI - JUN 2020</v>
      </c>
    </row>
    <row r="158" spans="1:6" x14ac:dyDescent="0.25">
      <c r="A158" s="46">
        <v>43988</v>
      </c>
      <c r="B158" s="47" t="s">
        <v>237</v>
      </c>
      <c r="C158" s="47" t="s">
        <v>236</v>
      </c>
      <c r="D158" s="47">
        <v>2020</v>
      </c>
      <c r="E158" s="47" t="str">
        <f t="shared" si="4"/>
        <v>JUNI 2020</v>
      </c>
      <c r="F158" s="47" t="str">
        <f t="shared" si="5"/>
        <v>MEI - JUN 2020</v>
      </c>
    </row>
    <row r="159" spans="1:6" x14ac:dyDescent="0.25">
      <c r="A159" s="46">
        <v>43989</v>
      </c>
      <c r="B159" s="47" t="s">
        <v>237</v>
      </c>
      <c r="C159" s="47" t="s">
        <v>236</v>
      </c>
      <c r="D159" s="47">
        <v>2020</v>
      </c>
      <c r="E159" s="47" t="str">
        <f t="shared" si="4"/>
        <v>JUNI 2020</v>
      </c>
      <c r="F159" s="47" t="str">
        <f t="shared" si="5"/>
        <v>MEI - JUN 2020</v>
      </c>
    </row>
    <row r="160" spans="1:6" x14ac:dyDescent="0.25">
      <c r="A160" s="46">
        <v>43990</v>
      </c>
      <c r="B160" s="47" t="s">
        <v>237</v>
      </c>
      <c r="C160" s="47" t="s">
        <v>236</v>
      </c>
      <c r="D160" s="47">
        <v>2020</v>
      </c>
      <c r="E160" s="47" t="str">
        <f t="shared" si="4"/>
        <v>JUNI 2020</v>
      </c>
      <c r="F160" s="47" t="str">
        <f t="shared" si="5"/>
        <v>MEI - JUN 2020</v>
      </c>
    </row>
    <row r="161" spans="1:6" x14ac:dyDescent="0.25">
      <c r="A161" s="46">
        <v>43991</v>
      </c>
      <c r="B161" s="47" t="s">
        <v>237</v>
      </c>
      <c r="C161" s="47" t="s">
        <v>236</v>
      </c>
      <c r="D161" s="47">
        <v>2020</v>
      </c>
      <c r="E161" s="47" t="str">
        <f t="shared" si="4"/>
        <v>JUNI 2020</v>
      </c>
      <c r="F161" s="47" t="str">
        <f t="shared" si="5"/>
        <v>MEI - JUN 2020</v>
      </c>
    </row>
    <row r="162" spans="1:6" x14ac:dyDescent="0.25">
      <c r="A162" s="46">
        <v>43992</v>
      </c>
      <c r="B162" s="47" t="s">
        <v>237</v>
      </c>
      <c r="C162" s="47" t="s">
        <v>236</v>
      </c>
      <c r="D162" s="47">
        <v>2020</v>
      </c>
      <c r="E162" s="47" t="str">
        <f t="shared" si="4"/>
        <v>JUNI 2020</v>
      </c>
      <c r="F162" s="47" t="str">
        <f t="shared" si="5"/>
        <v>MEI - JUN 2020</v>
      </c>
    </row>
    <row r="163" spans="1:6" x14ac:dyDescent="0.25">
      <c r="A163" s="46">
        <v>43993</v>
      </c>
      <c r="B163" s="47" t="s">
        <v>237</v>
      </c>
      <c r="C163" s="47" t="s">
        <v>236</v>
      </c>
      <c r="D163" s="47">
        <v>2020</v>
      </c>
      <c r="E163" s="47" t="str">
        <f t="shared" si="4"/>
        <v>JUNI 2020</v>
      </c>
      <c r="F163" s="47" t="str">
        <f t="shared" si="5"/>
        <v>MEI - JUN 2020</v>
      </c>
    </row>
    <row r="164" spans="1:6" x14ac:dyDescent="0.25">
      <c r="A164" s="46">
        <v>43994</v>
      </c>
      <c r="B164" s="47" t="s">
        <v>237</v>
      </c>
      <c r="C164" s="47" t="s">
        <v>236</v>
      </c>
      <c r="D164" s="47">
        <v>2020</v>
      </c>
      <c r="E164" s="47" t="str">
        <f t="shared" si="4"/>
        <v>JUNI 2020</v>
      </c>
      <c r="F164" s="47" t="str">
        <f t="shared" si="5"/>
        <v>MEI - JUN 2020</v>
      </c>
    </row>
    <row r="165" spans="1:6" x14ac:dyDescent="0.25">
      <c r="A165" s="46">
        <v>43995</v>
      </c>
      <c r="B165" s="47" t="s">
        <v>237</v>
      </c>
      <c r="C165" s="47" t="s">
        <v>236</v>
      </c>
      <c r="D165" s="47">
        <v>2020</v>
      </c>
      <c r="E165" s="47" t="str">
        <f t="shared" si="4"/>
        <v>JUNI 2020</v>
      </c>
      <c r="F165" s="47" t="str">
        <f t="shared" si="5"/>
        <v>MEI - JUN 2020</v>
      </c>
    </row>
    <row r="166" spans="1:6" x14ac:dyDescent="0.25">
      <c r="A166" s="46">
        <v>43996</v>
      </c>
      <c r="B166" s="47" t="s">
        <v>237</v>
      </c>
      <c r="C166" s="47" t="s">
        <v>236</v>
      </c>
      <c r="D166" s="47">
        <v>2020</v>
      </c>
      <c r="E166" s="47" t="str">
        <f t="shared" si="4"/>
        <v>JUNI 2020</v>
      </c>
      <c r="F166" s="47" t="str">
        <f t="shared" si="5"/>
        <v>MEI - JUN 2020</v>
      </c>
    </row>
    <row r="167" spans="1:6" x14ac:dyDescent="0.25">
      <c r="A167" s="46">
        <v>43997</v>
      </c>
      <c r="B167" s="47" t="s">
        <v>237</v>
      </c>
      <c r="C167" s="47" t="s">
        <v>236</v>
      </c>
      <c r="D167" s="47">
        <v>2020</v>
      </c>
      <c r="E167" s="47" t="str">
        <f t="shared" si="4"/>
        <v>JUNI 2020</v>
      </c>
      <c r="F167" s="47" t="str">
        <f t="shared" si="5"/>
        <v>MEI - JUN 2020</v>
      </c>
    </row>
    <row r="168" spans="1:6" x14ac:dyDescent="0.25">
      <c r="A168" s="46">
        <v>43998</v>
      </c>
      <c r="B168" s="47" t="s">
        <v>237</v>
      </c>
      <c r="C168" s="47" t="s">
        <v>236</v>
      </c>
      <c r="D168" s="47">
        <v>2020</v>
      </c>
      <c r="E168" s="47" t="str">
        <f t="shared" si="4"/>
        <v>JUNI 2020</v>
      </c>
      <c r="F168" s="47" t="str">
        <f t="shared" si="5"/>
        <v>MEI - JUN 2020</v>
      </c>
    </row>
    <row r="169" spans="1:6" x14ac:dyDescent="0.25">
      <c r="A169" s="46">
        <v>43999</v>
      </c>
      <c r="B169" s="47" t="s">
        <v>237</v>
      </c>
      <c r="C169" s="47" t="s">
        <v>236</v>
      </c>
      <c r="D169" s="47">
        <v>2020</v>
      </c>
      <c r="E169" s="47" t="str">
        <f t="shared" si="4"/>
        <v>JUNI 2020</v>
      </c>
      <c r="F169" s="47" t="str">
        <f t="shared" si="5"/>
        <v>MEI - JUN 2020</v>
      </c>
    </row>
    <row r="170" spans="1:6" x14ac:dyDescent="0.25">
      <c r="A170" s="46">
        <v>44000</v>
      </c>
      <c r="B170" s="47" t="s">
        <v>237</v>
      </c>
      <c r="C170" s="47" t="s">
        <v>236</v>
      </c>
      <c r="D170" s="47">
        <v>2020</v>
      </c>
      <c r="E170" s="47" t="str">
        <f t="shared" si="4"/>
        <v>JUNI 2020</v>
      </c>
      <c r="F170" s="47" t="str">
        <f t="shared" si="5"/>
        <v>MEI - JUN 2020</v>
      </c>
    </row>
    <row r="171" spans="1:6" x14ac:dyDescent="0.25">
      <c r="A171" s="46">
        <v>44001</v>
      </c>
      <c r="B171" s="47" t="s">
        <v>237</v>
      </c>
      <c r="C171" s="47" t="s">
        <v>236</v>
      </c>
      <c r="D171" s="47">
        <v>2020</v>
      </c>
      <c r="E171" s="47" t="str">
        <f t="shared" si="4"/>
        <v>JUNI 2020</v>
      </c>
      <c r="F171" s="47" t="str">
        <f t="shared" si="5"/>
        <v>MEI - JUN 2020</v>
      </c>
    </row>
    <row r="172" spans="1:6" x14ac:dyDescent="0.25">
      <c r="A172" s="46">
        <v>44002</v>
      </c>
      <c r="B172" s="47" t="s">
        <v>237</v>
      </c>
      <c r="C172" s="47" t="s">
        <v>236</v>
      </c>
      <c r="D172" s="47">
        <v>2020</v>
      </c>
      <c r="E172" s="47" t="str">
        <f t="shared" si="4"/>
        <v>JUNI 2020</v>
      </c>
      <c r="F172" s="47" t="str">
        <f t="shared" si="5"/>
        <v>MEI - JUN 2020</v>
      </c>
    </row>
    <row r="173" spans="1:6" x14ac:dyDescent="0.25">
      <c r="A173" s="46">
        <v>44003</v>
      </c>
      <c r="B173" s="47" t="s">
        <v>237</v>
      </c>
      <c r="C173" s="47" t="s">
        <v>238</v>
      </c>
      <c r="D173" s="47">
        <v>2020</v>
      </c>
      <c r="E173" s="47" t="str">
        <f t="shared" si="4"/>
        <v>JUNI 2020</v>
      </c>
      <c r="F173" s="47" t="str">
        <f t="shared" si="5"/>
        <v>JUN - JUL 2020</v>
      </c>
    </row>
    <row r="174" spans="1:6" x14ac:dyDescent="0.25">
      <c r="A174" s="46">
        <v>44004</v>
      </c>
      <c r="B174" s="47" t="s">
        <v>237</v>
      </c>
      <c r="C174" s="47" t="s">
        <v>238</v>
      </c>
      <c r="D174" s="47">
        <v>2020</v>
      </c>
      <c r="E174" s="47" t="str">
        <f t="shared" si="4"/>
        <v>JUNI 2020</v>
      </c>
      <c r="F174" s="47" t="str">
        <f t="shared" si="5"/>
        <v>JUN - JUL 2020</v>
      </c>
    </row>
    <row r="175" spans="1:6" x14ac:dyDescent="0.25">
      <c r="A175" s="46">
        <v>44005</v>
      </c>
      <c r="B175" s="47" t="s">
        <v>237</v>
      </c>
      <c r="C175" s="47" t="s">
        <v>238</v>
      </c>
      <c r="D175" s="47">
        <v>2020</v>
      </c>
      <c r="E175" s="47" t="str">
        <f t="shared" si="4"/>
        <v>JUNI 2020</v>
      </c>
      <c r="F175" s="47" t="str">
        <f t="shared" si="5"/>
        <v>JUN - JUL 2020</v>
      </c>
    </row>
    <row r="176" spans="1:6" x14ac:dyDescent="0.25">
      <c r="A176" s="46">
        <v>44006</v>
      </c>
      <c r="B176" s="47" t="s">
        <v>237</v>
      </c>
      <c r="C176" s="47" t="s">
        <v>238</v>
      </c>
      <c r="D176" s="47">
        <v>2020</v>
      </c>
      <c r="E176" s="47" t="str">
        <f t="shared" si="4"/>
        <v>JUNI 2020</v>
      </c>
      <c r="F176" s="47" t="str">
        <f t="shared" si="5"/>
        <v>JUN - JUL 2020</v>
      </c>
    </row>
    <row r="177" spans="1:6" x14ac:dyDescent="0.25">
      <c r="A177" s="46">
        <v>44007</v>
      </c>
      <c r="B177" s="47" t="s">
        <v>237</v>
      </c>
      <c r="C177" s="47" t="s">
        <v>238</v>
      </c>
      <c r="D177" s="47">
        <v>2020</v>
      </c>
      <c r="E177" s="47" t="str">
        <f t="shared" si="4"/>
        <v>JUNI 2020</v>
      </c>
      <c r="F177" s="47" t="str">
        <f t="shared" si="5"/>
        <v>JUN - JUL 2020</v>
      </c>
    </row>
    <row r="178" spans="1:6" x14ac:dyDescent="0.25">
      <c r="A178" s="46">
        <v>44008</v>
      </c>
      <c r="B178" s="47" t="s">
        <v>237</v>
      </c>
      <c r="C178" s="47" t="s">
        <v>238</v>
      </c>
      <c r="D178" s="47">
        <v>2020</v>
      </c>
      <c r="E178" s="47" t="str">
        <f t="shared" si="4"/>
        <v>JUNI 2020</v>
      </c>
      <c r="F178" s="47" t="str">
        <f t="shared" si="5"/>
        <v>JUN - JUL 2020</v>
      </c>
    </row>
    <row r="179" spans="1:6" x14ac:dyDescent="0.25">
      <c r="A179" s="46">
        <v>44009</v>
      </c>
      <c r="B179" s="47" t="s">
        <v>237</v>
      </c>
      <c r="C179" s="47" t="s">
        <v>238</v>
      </c>
      <c r="D179" s="47">
        <v>2020</v>
      </c>
      <c r="E179" s="47" t="str">
        <f t="shared" si="4"/>
        <v>JUNI 2020</v>
      </c>
      <c r="F179" s="47" t="str">
        <f t="shared" si="5"/>
        <v>JUN - JUL 2020</v>
      </c>
    </row>
    <row r="180" spans="1:6" x14ac:dyDescent="0.25">
      <c r="A180" s="46">
        <v>44010</v>
      </c>
      <c r="B180" s="47" t="s">
        <v>237</v>
      </c>
      <c r="C180" s="47" t="s">
        <v>238</v>
      </c>
      <c r="D180" s="47">
        <v>2020</v>
      </c>
      <c r="E180" s="47" t="str">
        <f t="shared" si="4"/>
        <v>JUNI 2020</v>
      </c>
      <c r="F180" s="47" t="str">
        <f t="shared" si="5"/>
        <v>JUN - JUL 2020</v>
      </c>
    </row>
    <row r="181" spans="1:6" x14ac:dyDescent="0.25">
      <c r="A181" s="46">
        <v>44011</v>
      </c>
      <c r="B181" s="47" t="s">
        <v>237</v>
      </c>
      <c r="C181" s="47" t="s">
        <v>238</v>
      </c>
      <c r="D181" s="47">
        <v>2020</v>
      </c>
      <c r="E181" s="47" t="str">
        <f t="shared" si="4"/>
        <v>JUNI 2020</v>
      </c>
      <c r="F181" s="47" t="str">
        <f t="shared" si="5"/>
        <v>JUN - JUL 2020</v>
      </c>
    </row>
    <row r="182" spans="1:6" x14ac:dyDescent="0.25">
      <c r="A182" s="46">
        <v>44012</v>
      </c>
      <c r="B182" s="47" t="s">
        <v>237</v>
      </c>
      <c r="C182" s="47" t="s">
        <v>238</v>
      </c>
      <c r="D182" s="47">
        <v>2020</v>
      </c>
      <c r="E182" s="47" t="str">
        <f t="shared" si="4"/>
        <v>JUNI 2020</v>
      </c>
      <c r="F182" s="47" t="str">
        <f t="shared" si="5"/>
        <v>JUN - JUL 2020</v>
      </c>
    </row>
    <row r="183" spans="1:6" x14ac:dyDescent="0.25">
      <c r="A183" s="46">
        <v>44013</v>
      </c>
      <c r="B183" s="47" t="s">
        <v>239</v>
      </c>
      <c r="C183" s="47" t="s">
        <v>238</v>
      </c>
      <c r="D183" s="47">
        <v>2020</v>
      </c>
      <c r="E183" s="47" t="str">
        <f t="shared" si="4"/>
        <v>JULI 2020</v>
      </c>
      <c r="F183" s="47" t="str">
        <f t="shared" si="5"/>
        <v>JUN - JUL 2020</v>
      </c>
    </row>
    <row r="184" spans="1:6" x14ac:dyDescent="0.25">
      <c r="A184" s="46">
        <v>44014</v>
      </c>
      <c r="B184" s="47" t="s">
        <v>239</v>
      </c>
      <c r="C184" s="47" t="s">
        <v>238</v>
      </c>
      <c r="D184" s="47">
        <v>2020</v>
      </c>
      <c r="E184" s="47" t="str">
        <f t="shared" si="4"/>
        <v>JULI 2020</v>
      </c>
      <c r="F184" s="47" t="str">
        <f t="shared" si="5"/>
        <v>JUN - JUL 2020</v>
      </c>
    </row>
    <row r="185" spans="1:6" x14ac:dyDescent="0.25">
      <c r="A185" s="46">
        <v>44015</v>
      </c>
      <c r="B185" s="47" t="s">
        <v>239</v>
      </c>
      <c r="C185" s="47" t="s">
        <v>238</v>
      </c>
      <c r="D185" s="47">
        <v>2020</v>
      </c>
      <c r="E185" s="47" t="str">
        <f t="shared" si="4"/>
        <v>JULI 2020</v>
      </c>
      <c r="F185" s="47" t="str">
        <f t="shared" si="5"/>
        <v>JUN - JUL 2020</v>
      </c>
    </row>
    <row r="186" spans="1:6" x14ac:dyDescent="0.25">
      <c r="A186" s="46">
        <v>44016</v>
      </c>
      <c r="B186" s="47" t="s">
        <v>239</v>
      </c>
      <c r="C186" s="47" t="s">
        <v>238</v>
      </c>
      <c r="D186" s="47">
        <v>2020</v>
      </c>
      <c r="E186" s="47" t="str">
        <f t="shared" si="4"/>
        <v>JULI 2020</v>
      </c>
      <c r="F186" s="47" t="str">
        <f t="shared" si="5"/>
        <v>JUN - JUL 2020</v>
      </c>
    </row>
    <row r="187" spans="1:6" x14ac:dyDescent="0.25">
      <c r="A187" s="46">
        <v>44017</v>
      </c>
      <c r="B187" s="47" t="s">
        <v>239</v>
      </c>
      <c r="C187" s="47" t="s">
        <v>238</v>
      </c>
      <c r="D187" s="47">
        <v>2020</v>
      </c>
      <c r="E187" s="47" t="str">
        <f t="shared" si="4"/>
        <v>JULI 2020</v>
      </c>
      <c r="F187" s="47" t="str">
        <f t="shared" si="5"/>
        <v>JUN - JUL 2020</v>
      </c>
    </row>
    <row r="188" spans="1:6" x14ac:dyDescent="0.25">
      <c r="A188" s="46">
        <v>44018</v>
      </c>
      <c r="B188" s="47" t="s">
        <v>239</v>
      </c>
      <c r="C188" s="47" t="s">
        <v>238</v>
      </c>
      <c r="D188" s="47">
        <v>2020</v>
      </c>
      <c r="E188" s="47" t="str">
        <f t="shared" si="4"/>
        <v>JULI 2020</v>
      </c>
      <c r="F188" s="47" t="str">
        <f t="shared" si="5"/>
        <v>JUN - JUL 2020</v>
      </c>
    </row>
    <row r="189" spans="1:6" x14ac:dyDescent="0.25">
      <c r="A189" s="46">
        <v>44019</v>
      </c>
      <c r="B189" s="47" t="s">
        <v>239</v>
      </c>
      <c r="C189" s="47" t="s">
        <v>238</v>
      </c>
      <c r="D189" s="47">
        <v>2020</v>
      </c>
      <c r="E189" s="47" t="str">
        <f t="shared" si="4"/>
        <v>JULI 2020</v>
      </c>
      <c r="F189" s="47" t="str">
        <f t="shared" si="5"/>
        <v>JUN - JUL 2020</v>
      </c>
    </row>
    <row r="190" spans="1:6" x14ac:dyDescent="0.25">
      <c r="A190" s="46">
        <v>44020</v>
      </c>
      <c r="B190" s="47" t="s">
        <v>239</v>
      </c>
      <c r="C190" s="47" t="s">
        <v>238</v>
      </c>
      <c r="D190" s="47">
        <v>2020</v>
      </c>
      <c r="E190" s="47" t="str">
        <f t="shared" si="4"/>
        <v>JULI 2020</v>
      </c>
      <c r="F190" s="47" t="str">
        <f t="shared" si="5"/>
        <v>JUN - JUL 2020</v>
      </c>
    </row>
    <row r="191" spans="1:6" x14ac:dyDescent="0.25">
      <c r="A191" s="46">
        <v>44021</v>
      </c>
      <c r="B191" s="47" t="s">
        <v>239</v>
      </c>
      <c r="C191" s="47" t="s">
        <v>238</v>
      </c>
      <c r="D191" s="47">
        <v>2020</v>
      </c>
      <c r="E191" s="47" t="str">
        <f t="shared" si="4"/>
        <v>JULI 2020</v>
      </c>
      <c r="F191" s="47" t="str">
        <f t="shared" si="5"/>
        <v>JUN - JUL 2020</v>
      </c>
    </row>
    <row r="192" spans="1:6" x14ac:dyDescent="0.25">
      <c r="A192" s="46">
        <v>44022</v>
      </c>
      <c r="B192" s="47" t="s">
        <v>239</v>
      </c>
      <c r="C192" s="47" t="s">
        <v>238</v>
      </c>
      <c r="D192" s="47">
        <v>2020</v>
      </c>
      <c r="E192" s="47" t="str">
        <f t="shared" si="4"/>
        <v>JULI 2020</v>
      </c>
      <c r="F192" s="47" t="str">
        <f t="shared" si="5"/>
        <v>JUN - JUL 2020</v>
      </c>
    </row>
    <row r="193" spans="1:6" x14ac:dyDescent="0.25">
      <c r="A193" s="46">
        <v>44023</v>
      </c>
      <c r="B193" s="47" t="s">
        <v>239</v>
      </c>
      <c r="C193" s="47" t="s">
        <v>238</v>
      </c>
      <c r="D193" s="47">
        <v>2020</v>
      </c>
      <c r="E193" s="47" t="str">
        <f t="shared" si="4"/>
        <v>JULI 2020</v>
      </c>
      <c r="F193" s="47" t="str">
        <f t="shared" si="5"/>
        <v>JUN - JUL 2020</v>
      </c>
    </row>
    <row r="194" spans="1:6" x14ac:dyDescent="0.25">
      <c r="A194" s="46">
        <v>44024</v>
      </c>
      <c r="B194" s="47" t="s">
        <v>239</v>
      </c>
      <c r="C194" s="47" t="s">
        <v>238</v>
      </c>
      <c r="D194" s="47">
        <v>2020</v>
      </c>
      <c r="E194" s="47" t="str">
        <f t="shared" ref="E194:E257" si="6">B194&amp;" "&amp;D194</f>
        <v>JULI 2020</v>
      </c>
      <c r="F194" s="47" t="str">
        <f t="shared" ref="F194:F257" si="7">C194&amp;" "&amp;D194</f>
        <v>JUN - JUL 2020</v>
      </c>
    </row>
    <row r="195" spans="1:6" x14ac:dyDescent="0.25">
      <c r="A195" s="46">
        <v>44025</v>
      </c>
      <c r="B195" s="47" t="s">
        <v>239</v>
      </c>
      <c r="C195" s="47" t="s">
        <v>238</v>
      </c>
      <c r="D195" s="47">
        <v>2020</v>
      </c>
      <c r="E195" s="47" t="str">
        <f t="shared" si="6"/>
        <v>JULI 2020</v>
      </c>
      <c r="F195" s="47" t="str">
        <f t="shared" si="7"/>
        <v>JUN - JUL 2020</v>
      </c>
    </row>
    <row r="196" spans="1:6" x14ac:dyDescent="0.25">
      <c r="A196" s="46">
        <v>44026</v>
      </c>
      <c r="B196" s="47" t="s">
        <v>239</v>
      </c>
      <c r="C196" s="47" t="s">
        <v>238</v>
      </c>
      <c r="D196" s="47">
        <v>2020</v>
      </c>
      <c r="E196" s="47" t="str">
        <f t="shared" si="6"/>
        <v>JULI 2020</v>
      </c>
      <c r="F196" s="47" t="str">
        <f t="shared" si="7"/>
        <v>JUN - JUL 2020</v>
      </c>
    </row>
    <row r="197" spans="1:6" x14ac:dyDescent="0.25">
      <c r="A197" s="46">
        <v>44027</v>
      </c>
      <c r="B197" s="47" t="s">
        <v>239</v>
      </c>
      <c r="C197" s="47" t="s">
        <v>238</v>
      </c>
      <c r="D197" s="47">
        <v>2020</v>
      </c>
      <c r="E197" s="47" t="str">
        <f t="shared" si="6"/>
        <v>JULI 2020</v>
      </c>
      <c r="F197" s="47" t="str">
        <f t="shared" si="7"/>
        <v>JUN - JUL 2020</v>
      </c>
    </row>
    <row r="198" spans="1:6" x14ac:dyDescent="0.25">
      <c r="A198" s="46">
        <v>44028</v>
      </c>
      <c r="B198" s="47" t="s">
        <v>239</v>
      </c>
      <c r="C198" s="47" t="s">
        <v>238</v>
      </c>
      <c r="D198" s="47">
        <v>2020</v>
      </c>
      <c r="E198" s="47" t="str">
        <f t="shared" si="6"/>
        <v>JULI 2020</v>
      </c>
      <c r="F198" s="47" t="str">
        <f t="shared" si="7"/>
        <v>JUN - JUL 2020</v>
      </c>
    </row>
    <row r="199" spans="1:6" x14ac:dyDescent="0.25">
      <c r="A199" s="46">
        <v>44029</v>
      </c>
      <c r="B199" s="47" t="s">
        <v>239</v>
      </c>
      <c r="C199" s="47" t="s">
        <v>238</v>
      </c>
      <c r="D199" s="47">
        <v>2020</v>
      </c>
      <c r="E199" s="47" t="str">
        <f t="shared" si="6"/>
        <v>JULI 2020</v>
      </c>
      <c r="F199" s="47" t="str">
        <f t="shared" si="7"/>
        <v>JUN - JUL 2020</v>
      </c>
    </row>
    <row r="200" spans="1:6" x14ac:dyDescent="0.25">
      <c r="A200" s="46">
        <v>44030</v>
      </c>
      <c r="B200" s="47" t="s">
        <v>239</v>
      </c>
      <c r="C200" s="47" t="s">
        <v>238</v>
      </c>
      <c r="D200" s="47">
        <v>2020</v>
      </c>
      <c r="E200" s="47" t="str">
        <f t="shared" si="6"/>
        <v>JULI 2020</v>
      </c>
      <c r="F200" s="47" t="str">
        <f t="shared" si="7"/>
        <v>JUN - JUL 2020</v>
      </c>
    </row>
    <row r="201" spans="1:6" x14ac:dyDescent="0.25">
      <c r="A201" s="46">
        <v>44031</v>
      </c>
      <c r="B201" s="47" t="s">
        <v>239</v>
      </c>
      <c r="C201" s="47" t="s">
        <v>238</v>
      </c>
      <c r="D201" s="47">
        <v>2020</v>
      </c>
      <c r="E201" s="47" t="str">
        <f t="shared" si="6"/>
        <v>JULI 2020</v>
      </c>
      <c r="F201" s="47" t="str">
        <f t="shared" si="7"/>
        <v>JUN - JUL 2020</v>
      </c>
    </row>
    <row r="202" spans="1:6" x14ac:dyDescent="0.25">
      <c r="A202" s="46">
        <v>44032</v>
      </c>
      <c r="B202" s="47" t="s">
        <v>239</v>
      </c>
      <c r="C202" s="47" t="s">
        <v>238</v>
      </c>
      <c r="D202" s="47">
        <v>2020</v>
      </c>
      <c r="E202" s="47" t="str">
        <f t="shared" si="6"/>
        <v>JULI 2020</v>
      </c>
      <c r="F202" s="47" t="str">
        <f t="shared" si="7"/>
        <v>JUN - JUL 2020</v>
      </c>
    </row>
    <row r="203" spans="1:6" x14ac:dyDescent="0.25">
      <c r="A203" s="46">
        <v>44033</v>
      </c>
      <c r="B203" s="47" t="s">
        <v>239</v>
      </c>
      <c r="C203" s="47" t="s">
        <v>240</v>
      </c>
      <c r="D203" s="47">
        <v>2020</v>
      </c>
      <c r="E203" s="47" t="str">
        <f t="shared" si="6"/>
        <v>JULI 2020</v>
      </c>
      <c r="F203" s="47" t="str">
        <f t="shared" si="7"/>
        <v>JUL - AGUST 2020</v>
      </c>
    </row>
    <row r="204" spans="1:6" x14ac:dyDescent="0.25">
      <c r="A204" s="46">
        <v>44034</v>
      </c>
      <c r="B204" s="47" t="s">
        <v>239</v>
      </c>
      <c r="C204" s="47" t="s">
        <v>240</v>
      </c>
      <c r="D204" s="47">
        <v>2020</v>
      </c>
      <c r="E204" s="47" t="str">
        <f t="shared" si="6"/>
        <v>JULI 2020</v>
      </c>
      <c r="F204" s="47" t="str">
        <f t="shared" si="7"/>
        <v>JUL - AGUST 2020</v>
      </c>
    </row>
    <row r="205" spans="1:6" x14ac:dyDescent="0.25">
      <c r="A205" s="46">
        <v>44035</v>
      </c>
      <c r="B205" s="47" t="s">
        <v>239</v>
      </c>
      <c r="C205" s="47" t="s">
        <v>240</v>
      </c>
      <c r="D205" s="47">
        <v>2020</v>
      </c>
      <c r="E205" s="47" t="str">
        <f t="shared" si="6"/>
        <v>JULI 2020</v>
      </c>
      <c r="F205" s="47" t="str">
        <f t="shared" si="7"/>
        <v>JUL - AGUST 2020</v>
      </c>
    </row>
    <row r="206" spans="1:6" x14ac:dyDescent="0.25">
      <c r="A206" s="46">
        <v>44036</v>
      </c>
      <c r="B206" s="47" t="s">
        <v>239</v>
      </c>
      <c r="C206" s="47" t="s">
        <v>240</v>
      </c>
      <c r="D206" s="47">
        <v>2020</v>
      </c>
      <c r="E206" s="47" t="str">
        <f t="shared" si="6"/>
        <v>JULI 2020</v>
      </c>
      <c r="F206" s="47" t="str">
        <f t="shared" si="7"/>
        <v>JUL - AGUST 2020</v>
      </c>
    </row>
    <row r="207" spans="1:6" x14ac:dyDescent="0.25">
      <c r="A207" s="46">
        <v>44037</v>
      </c>
      <c r="B207" s="47" t="s">
        <v>239</v>
      </c>
      <c r="C207" s="47" t="s">
        <v>240</v>
      </c>
      <c r="D207" s="47">
        <v>2020</v>
      </c>
      <c r="E207" s="47" t="str">
        <f t="shared" si="6"/>
        <v>JULI 2020</v>
      </c>
      <c r="F207" s="47" t="str">
        <f t="shared" si="7"/>
        <v>JUL - AGUST 2020</v>
      </c>
    </row>
    <row r="208" spans="1:6" x14ac:dyDescent="0.25">
      <c r="A208" s="46">
        <v>44038</v>
      </c>
      <c r="B208" s="47" t="s">
        <v>239</v>
      </c>
      <c r="C208" s="47" t="s">
        <v>240</v>
      </c>
      <c r="D208" s="47">
        <v>2020</v>
      </c>
      <c r="E208" s="47" t="str">
        <f t="shared" si="6"/>
        <v>JULI 2020</v>
      </c>
      <c r="F208" s="47" t="str">
        <f t="shared" si="7"/>
        <v>JUL - AGUST 2020</v>
      </c>
    </row>
    <row r="209" spans="1:6" x14ac:dyDescent="0.25">
      <c r="A209" s="46">
        <v>44039</v>
      </c>
      <c r="B209" s="47" t="s">
        <v>239</v>
      </c>
      <c r="C209" s="47" t="s">
        <v>240</v>
      </c>
      <c r="D209" s="47">
        <v>2020</v>
      </c>
      <c r="E209" s="47" t="str">
        <f t="shared" si="6"/>
        <v>JULI 2020</v>
      </c>
      <c r="F209" s="47" t="str">
        <f t="shared" si="7"/>
        <v>JUL - AGUST 2020</v>
      </c>
    </row>
    <row r="210" spans="1:6" x14ac:dyDescent="0.25">
      <c r="A210" s="46">
        <v>44040</v>
      </c>
      <c r="B210" s="47" t="s">
        <v>239</v>
      </c>
      <c r="C210" s="47" t="s">
        <v>240</v>
      </c>
      <c r="D210" s="47">
        <v>2020</v>
      </c>
      <c r="E210" s="47" t="str">
        <f t="shared" si="6"/>
        <v>JULI 2020</v>
      </c>
      <c r="F210" s="47" t="str">
        <f t="shared" si="7"/>
        <v>JUL - AGUST 2020</v>
      </c>
    </row>
    <row r="211" spans="1:6" x14ac:dyDescent="0.25">
      <c r="A211" s="46">
        <v>44041</v>
      </c>
      <c r="B211" s="47" t="s">
        <v>239</v>
      </c>
      <c r="C211" s="47" t="s">
        <v>240</v>
      </c>
      <c r="D211" s="47">
        <v>2020</v>
      </c>
      <c r="E211" s="47" t="str">
        <f t="shared" si="6"/>
        <v>JULI 2020</v>
      </c>
      <c r="F211" s="47" t="str">
        <f t="shared" si="7"/>
        <v>JUL - AGUST 2020</v>
      </c>
    </row>
    <row r="212" spans="1:6" x14ac:dyDescent="0.25">
      <c r="A212" s="46">
        <v>44042</v>
      </c>
      <c r="B212" s="47" t="s">
        <v>239</v>
      </c>
      <c r="C212" s="47" t="s">
        <v>240</v>
      </c>
      <c r="D212" s="47">
        <v>2020</v>
      </c>
      <c r="E212" s="47" t="str">
        <f t="shared" si="6"/>
        <v>JULI 2020</v>
      </c>
      <c r="F212" s="47" t="str">
        <f t="shared" si="7"/>
        <v>JUL - AGUST 2020</v>
      </c>
    </row>
    <row r="213" spans="1:6" x14ac:dyDescent="0.25">
      <c r="A213" s="46">
        <v>44043</v>
      </c>
      <c r="B213" s="47" t="s">
        <v>239</v>
      </c>
      <c r="C213" s="47" t="s">
        <v>240</v>
      </c>
      <c r="D213" s="47">
        <v>2020</v>
      </c>
      <c r="E213" s="47" t="str">
        <f t="shared" si="6"/>
        <v>JULI 2020</v>
      </c>
      <c r="F213" s="47" t="str">
        <f t="shared" si="7"/>
        <v>JUL - AGUST 2020</v>
      </c>
    </row>
    <row r="214" spans="1:6" x14ac:dyDescent="0.25">
      <c r="A214" s="46">
        <v>44044</v>
      </c>
      <c r="B214" s="47" t="s">
        <v>241</v>
      </c>
      <c r="C214" s="47" t="s">
        <v>240</v>
      </c>
      <c r="D214" s="47">
        <v>2020</v>
      </c>
      <c r="E214" s="47" t="str">
        <f t="shared" si="6"/>
        <v>AGUSTUS 2020</v>
      </c>
      <c r="F214" s="47" t="str">
        <f t="shared" si="7"/>
        <v>JUL - AGUST 2020</v>
      </c>
    </row>
    <row r="215" spans="1:6" x14ac:dyDescent="0.25">
      <c r="A215" s="46">
        <v>44045</v>
      </c>
      <c r="B215" s="47" t="s">
        <v>241</v>
      </c>
      <c r="C215" s="47" t="s">
        <v>240</v>
      </c>
      <c r="D215" s="47">
        <v>2020</v>
      </c>
      <c r="E215" s="47" t="str">
        <f t="shared" si="6"/>
        <v>AGUSTUS 2020</v>
      </c>
      <c r="F215" s="47" t="str">
        <f t="shared" si="7"/>
        <v>JUL - AGUST 2020</v>
      </c>
    </row>
    <row r="216" spans="1:6" x14ac:dyDescent="0.25">
      <c r="A216" s="46">
        <v>44046</v>
      </c>
      <c r="B216" s="47" t="s">
        <v>241</v>
      </c>
      <c r="C216" s="47" t="s">
        <v>240</v>
      </c>
      <c r="D216" s="47">
        <v>2020</v>
      </c>
      <c r="E216" s="47" t="str">
        <f t="shared" si="6"/>
        <v>AGUSTUS 2020</v>
      </c>
      <c r="F216" s="47" t="str">
        <f t="shared" si="7"/>
        <v>JUL - AGUST 2020</v>
      </c>
    </row>
    <row r="217" spans="1:6" x14ac:dyDescent="0.25">
      <c r="A217" s="46">
        <v>44047</v>
      </c>
      <c r="B217" s="47" t="s">
        <v>241</v>
      </c>
      <c r="C217" s="47" t="s">
        <v>240</v>
      </c>
      <c r="D217" s="47">
        <v>2020</v>
      </c>
      <c r="E217" s="47" t="str">
        <f t="shared" si="6"/>
        <v>AGUSTUS 2020</v>
      </c>
      <c r="F217" s="47" t="str">
        <f t="shared" si="7"/>
        <v>JUL - AGUST 2020</v>
      </c>
    </row>
    <row r="218" spans="1:6" x14ac:dyDescent="0.25">
      <c r="A218" s="46">
        <v>44048</v>
      </c>
      <c r="B218" s="47" t="s">
        <v>241</v>
      </c>
      <c r="C218" s="47" t="s">
        <v>240</v>
      </c>
      <c r="D218" s="47">
        <v>2020</v>
      </c>
      <c r="E218" s="47" t="str">
        <f t="shared" si="6"/>
        <v>AGUSTUS 2020</v>
      </c>
      <c r="F218" s="47" t="str">
        <f t="shared" si="7"/>
        <v>JUL - AGUST 2020</v>
      </c>
    </row>
    <row r="219" spans="1:6" x14ac:dyDescent="0.25">
      <c r="A219" s="46">
        <v>44049</v>
      </c>
      <c r="B219" s="47" t="s">
        <v>241</v>
      </c>
      <c r="C219" s="47" t="s">
        <v>240</v>
      </c>
      <c r="D219" s="47">
        <v>2020</v>
      </c>
      <c r="E219" s="47" t="str">
        <f t="shared" si="6"/>
        <v>AGUSTUS 2020</v>
      </c>
      <c r="F219" s="47" t="str">
        <f t="shared" si="7"/>
        <v>JUL - AGUST 2020</v>
      </c>
    </row>
    <row r="220" spans="1:6" x14ac:dyDescent="0.25">
      <c r="A220" s="46">
        <v>44050</v>
      </c>
      <c r="B220" s="47" t="s">
        <v>241</v>
      </c>
      <c r="C220" s="47" t="s">
        <v>240</v>
      </c>
      <c r="D220" s="47">
        <v>2020</v>
      </c>
      <c r="E220" s="47" t="str">
        <f t="shared" si="6"/>
        <v>AGUSTUS 2020</v>
      </c>
      <c r="F220" s="47" t="str">
        <f t="shared" si="7"/>
        <v>JUL - AGUST 2020</v>
      </c>
    </row>
    <row r="221" spans="1:6" x14ac:dyDescent="0.25">
      <c r="A221" s="46">
        <v>44051</v>
      </c>
      <c r="B221" s="47" t="s">
        <v>241</v>
      </c>
      <c r="C221" s="47" t="s">
        <v>240</v>
      </c>
      <c r="D221" s="47">
        <v>2020</v>
      </c>
      <c r="E221" s="47" t="str">
        <f t="shared" si="6"/>
        <v>AGUSTUS 2020</v>
      </c>
      <c r="F221" s="47" t="str">
        <f t="shared" si="7"/>
        <v>JUL - AGUST 2020</v>
      </c>
    </row>
    <row r="222" spans="1:6" x14ac:dyDescent="0.25">
      <c r="A222" s="46">
        <v>44052</v>
      </c>
      <c r="B222" s="47" t="s">
        <v>241</v>
      </c>
      <c r="C222" s="47" t="s">
        <v>240</v>
      </c>
      <c r="D222" s="47">
        <v>2020</v>
      </c>
      <c r="E222" s="47" t="str">
        <f t="shared" si="6"/>
        <v>AGUSTUS 2020</v>
      </c>
      <c r="F222" s="47" t="str">
        <f t="shared" si="7"/>
        <v>JUL - AGUST 2020</v>
      </c>
    </row>
    <row r="223" spans="1:6" x14ac:dyDescent="0.25">
      <c r="A223" s="46">
        <v>44053</v>
      </c>
      <c r="B223" s="47" t="s">
        <v>241</v>
      </c>
      <c r="C223" s="47" t="s">
        <v>240</v>
      </c>
      <c r="D223" s="47">
        <v>2020</v>
      </c>
      <c r="E223" s="47" t="str">
        <f t="shared" si="6"/>
        <v>AGUSTUS 2020</v>
      </c>
      <c r="F223" s="47" t="str">
        <f t="shared" si="7"/>
        <v>JUL - AGUST 2020</v>
      </c>
    </row>
    <row r="224" spans="1:6" x14ac:dyDescent="0.25">
      <c r="A224" s="46">
        <v>44054</v>
      </c>
      <c r="B224" s="47" t="s">
        <v>241</v>
      </c>
      <c r="C224" s="47" t="s">
        <v>240</v>
      </c>
      <c r="D224" s="47">
        <v>2020</v>
      </c>
      <c r="E224" s="47" t="str">
        <f t="shared" si="6"/>
        <v>AGUSTUS 2020</v>
      </c>
      <c r="F224" s="47" t="str">
        <f t="shared" si="7"/>
        <v>JUL - AGUST 2020</v>
      </c>
    </row>
    <row r="225" spans="1:6" x14ac:dyDescent="0.25">
      <c r="A225" s="46">
        <v>44055</v>
      </c>
      <c r="B225" s="47" t="s">
        <v>241</v>
      </c>
      <c r="C225" s="47" t="s">
        <v>240</v>
      </c>
      <c r="D225" s="47">
        <v>2020</v>
      </c>
      <c r="E225" s="47" t="str">
        <f t="shared" si="6"/>
        <v>AGUSTUS 2020</v>
      </c>
      <c r="F225" s="47" t="str">
        <f t="shared" si="7"/>
        <v>JUL - AGUST 2020</v>
      </c>
    </row>
    <row r="226" spans="1:6" x14ac:dyDescent="0.25">
      <c r="A226" s="46">
        <v>44056</v>
      </c>
      <c r="B226" s="47" t="s">
        <v>241</v>
      </c>
      <c r="C226" s="47" t="s">
        <v>240</v>
      </c>
      <c r="D226" s="47">
        <v>2020</v>
      </c>
      <c r="E226" s="47" t="str">
        <f t="shared" si="6"/>
        <v>AGUSTUS 2020</v>
      </c>
      <c r="F226" s="47" t="str">
        <f t="shared" si="7"/>
        <v>JUL - AGUST 2020</v>
      </c>
    </row>
    <row r="227" spans="1:6" x14ac:dyDescent="0.25">
      <c r="A227" s="46">
        <v>44057</v>
      </c>
      <c r="B227" s="47" t="s">
        <v>241</v>
      </c>
      <c r="C227" s="47" t="s">
        <v>240</v>
      </c>
      <c r="D227" s="47">
        <v>2020</v>
      </c>
      <c r="E227" s="47" t="str">
        <f t="shared" si="6"/>
        <v>AGUSTUS 2020</v>
      </c>
      <c r="F227" s="47" t="str">
        <f t="shared" si="7"/>
        <v>JUL - AGUST 2020</v>
      </c>
    </row>
    <row r="228" spans="1:6" x14ac:dyDescent="0.25">
      <c r="A228" s="46">
        <v>44058</v>
      </c>
      <c r="B228" s="47" t="s">
        <v>241</v>
      </c>
      <c r="C228" s="47" t="s">
        <v>240</v>
      </c>
      <c r="D228" s="47">
        <v>2020</v>
      </c>
      <c r="E228" s="47" t="str">
        <f t="shared" si="6"/>
        <v>AGUSTUS 2020</v>
      </c>
      <c r="F228" s="47" t="str">
        <f t="shared" si="7"/>
        <v>JUL - AGUST 2020</v>
      </c>
    </row>
    <row r="229" spans="1:6" x14ac:dyDescent="0.25">
      <c r="A229" s="46">
        <v>44059</v>
      </c>
      <c r="B229" s="47" t="s">
        <v>241</v>
      </c>
      <c r="C229" s="47" t="s">
        <v>240</v>
      </c>
      <c r="D229" s="47">
        <v>2020</v>
      </c>
      <c r="E229" s="47" t="str">
        <f t="shared" si="6"/>
        <v>AGUSTUS 2020</v>
      </c>
      <c r="F229" s="47" t="str">
        <f t="shared" si="7"/>
        <v>JUL - AGUST 2020</v>
      </c>
    </row>
    <row r="230" spans="1:6" x14ac:dyDescent="0.25">
      <c r="A230" s="46">
        <v>44060</v>
      </c>
      <c r="B230" s="47" t="s">
        <v>241</v>
      </c>
      <c r="C230" s="47" t="s">
        <v>240</v>
      </c>
      <c r="D230" s="47">
        <v>2020</v>
      </c>
      <c r="E230" s="47" t="str">
        <f t="shared" si="6"/>
        <v>AGUSTUS 2020</v>
      </c>
      <c r="F230" s="47" t="str">
        <f t="shared" si="7"/>
        <v>JUL - AGUST 2020</v>
      </c>
    </row>
    <row r="231" spans="1:6" x14ac:dyDescent="0.25">
      <c r="A231" s="46">
        <v>44061</v>
      </c>
      <c r="B231" s="47" t="s">
        <v>241</v>
      </c>
      <c r="C231" s="47" t="s">
        <v>240</v>
      </c>
      <c r="D231" s="47">
        <v>2020</v>
      </c>
      <c r="E231" s="47" t="str">
        <f t="shared" si="6"/>
        <v>AGUSTUS 2020</v>
      </c>
      <c r="F231" s="47" t="str">
        <f t="shared" si="7"/>
        <v>JUL - AGUST 2020</v>
      </c>
    </row>
    <row r="232" spans="1:6" x14ac:dyDescent="0.25">
      <c r="A232" s="46">
        <v>44062</v>
      </c>
      <c r="B232" s="47" t="s">
        <v>241</v>
      </c>
      <c r="C232" s="47" t="s">
        <v>240</v>
      </c>
      <c r="D232" s="47">
        <v>2020</v>
      </c>
      <c r="E232" s="47" t="str">
        <f t="shared" si="6"/>
        <v>AGUSTUS 2020</v>
      </c>
      <c r="F232" s="47" t="str">
        <f t="shared" si="7"/>
        <v>JUL - AGUST 2020</v>
      </c>
    </row>
    <row r="233" spans="1:6" x14ac:dyDescent="0.25">
      <c r="A233" s="46">
        <v>44063</v>
      </c>
      <c r="B233" s="47" t="s">
        <v>241</v>
      </c>
      <c r="C233" s="47" t="s">
        <v>240</v>
      </c>
      <c r="D233" s="47">
        <v>2020</v>
      </c>
      <c r="E233" s="47" t="str">
        <f t="shared" si="6"/>
        <v>AGUSTUS 2020</v>
      </c>
      <c r="F233" s="47" t="str">
        <f t="shared" si="7"/>
        <v>JUL - AGUST 2020</v>
      </c>
    </row>
    <row r="234" spans="1:6" x14ac:dyDescent="0.25">
      <c r="A234" s="46">
        <v>44064</v>
      </c>
      <c r="B234" s="47" t="s">
        <v>241</v>
      </c>
      <c r="C234" s="47" t="s">
        <v>242</v>
      </c>
      <c r="D234" s="47">
        <v>2020</v>
      </c>
      <c r="E234" s="47" t="str">
        <f t="shared" si="6"/>
        <v>AGUSTUS 2020</v>
      </c>
      <c r="F234" s="47" t="str">
        <f t="shared" si="7"/>
        <v>AGUST - SEPT 2020</v>
      </c>
    </row>
    <row r="235" spans="1:6" x14ac:dyDescent="0.25">
      <c r="A235" s="46">
        <v>44065</v>
      </c>
      <c r="B235" s="47" t="s">
        <v>241</v>
      </c>
      <c r="C235" s="47" t="s">
        <v>242</v>
      </c>
      <c r="D235" s="47">
        <v>2020</v>
      </c>
      <c r="E235" s="47" t="str">
        <f t="shared" si="6"/>
        <v>AGUSTUS 2020</v>
      </c>
      <c r="F235" s="47" t="str">
        <f t="shared" si="7"/>
        <v>AGUST - SEPT 2020</v>
      </c>
    </row>
    <row r="236" spans="1:6" x14ac:dyDescent="0.25">
      <c r="A236" s="46">
        <v>44066</v>
      </c>
      <c r="B236" s="47" t="s">
        <v>241</v>
      </c>
      <c r="C236" s="47" t="s">
        <v>242</v>
      </c>
      <c r="D236" s="47">
        <v>2020</v>
      </c>
      <c r="E236" s="47" t="str">
        <f t="shared" si="6"/>
        <v>AGUSTUS 2020</v>
      </c>
      <c r="F236" s="47" t="str">
        <f t="shared" si="7"/>
        <v>AGUST - SEPT 2020</v>
      </c>
    </row>
    <row r="237" spans="1:6" x14ac:dyDescent="0.25">
      <c r="A237" s="46">
        <v>44067</v>
      </c>
      <c r="B237" s="47" t="s">
        <v>241</v>
      </c>
      <c r="C237" s="47" t="s">
        <v>242</v>
      </c>
      <c r="D237" s="47">
        <v>2020</v>
      </c>
      <c r="E237" s="47" t="str">
        <f t="shared" si="6"/>
        <v>AGUSTUS 2020</v>
      </c>
      <c r="F237" s="47" t="str">
        <f t="shared" si="7"/>
        <v>AGUST - SEPT 2020</v>
      </c>
    </row>
    <row r="238" spans="1:6" x14ac:dyDescent="0.25">
      <c r="A238" s="46">
        <v>44068</v>
      </c>
      <c r="B238" s="47" t="s">
        <v>241</v>
      </c>
      <c r="C238" s="47" t="s">
        <v>242</v>
      </c>
      <c r="D238" s="47">
        <v>2020</v>
      </c>
      <c r="E238" s="47" t="str">
        <f t="shared" si="6"/>
        <v>AGUSTUS 2020</v>
      </c>
      <c r="F238" s="47" t="str">
        <f t="shared" si="7"/>
        <v>AGUST - SEPT 2020</v>
      </c>
    </row>
    <row r="239" spans="1:6" x14ac:dyDescent="0.25">
      <c r="A239" s="46">
        <v>44069</v>
      </c>
      <c r="B239" s="47" t="s">
        <v>241</v>
      </c>
      <c r="C239" s="47" t="s">
        <v>242</v>
      </c>
      <c r="D239" s="47">
        <v>2020</v>
      </c>
      <c r="E239" s="47" t="str">
        <f t="shared" si="6"/>
        <v>AGUSTUS 2020</v>
      </c>
      <c r="F239" s="47" t="str">
        <f t="shared" si="7"/>
        <v>AGUST - SEPT 2020</v>
      </c>
    </row>
    <row r="240" spans="1:6" x14ac:dyDescent="0.25">
      <c r="A240" s="46">
        <v>44070</v>
      </c>
      <c r="B240" s="47" t="s">
        <v>241</v>
      </c>
      <c r="C240" s="47" t="s">
        <v>242</v>
      </c>
      <c r="D240" s="47">
        <v>2020</v>
      </c>
      <c r="E240" s="47" t="str">
        <f t="shared" si="6"/>
        <v>AGUSTUS 2020</v>
      </c>
      <c r="F240" s="47" t="str">
        <f t="shared" si="7"/>
        <v>AGUST - SEPT 2020</v>
      </c>
    </row>
    <row r="241" spans="1:6" x14ac:dyDescent="0.25">
      <c r="A241" s="46">
        <v>44071</v>
      </c>
      <c r="B241" s="47" t="s">
        <v>241</v>
      </c>
      <c r="C241" s="47" t="s">
        <v>242</v>
      </c>
      <c r="D241" s="47">
        <v>2020</v>
      </c>
      <c r="E241" s="47" t="str">
        <f t="shared" si="6"/>
        <v>AGUSTUS 2020</v>
      </c>
      <c r="F241" s="47" t="str">
        <f t="shared" si="7"/>
        <v>AGUST - SEPT 2020</v>
      </c>
    </row>
    <row r="242" spans="1:6" x14ac:dyDescent="0.25">
      <c r="A242" s="46">
        <v>44072</v>
      </c>
      <c r="B242" s="47" t="s">
        <v>241</v>
      </c>
      <c r="C242" s="47" t="s">
        <v>242</v>
      </c>
      <c r="D242" s="47">
        <v>2020</v>
      </c>
      <c r="E242" s="47" t="str">
        <f t="shared" si="6"/>
        <v>AGUSTUS 2020</v>
      </c>
      <c r="F242" s="47" t="str">
        <f t="shared" si="7"/>
        <v>AGUST - SEPT 2020</v>
      </c>
    </row>
    <row r="243" spans="1:6" x14ac:dyDescent="0.25">
      <c r="A243" s="46">
        <v>44073</v>
      </c>
      <c r="B243" s="47" t="s">
        <v>241</v>
      </c>
      <c r="C243" s="47" t="s">
        <v>242</v>
      </c>
      <c r="D243" s="47">
        <v>2020</v>
      </c>
      <c r="E243" s="47" t="str">
        <f t="shared" si="6"/>
        <v>AGUSTUS 2020</v>
      </c>
      <c r="F243" s="47" t="str">
        <f t="shared" si="7"/>
        <v>AGUST - SEPT 2020</v>
      </c>
    </row>
    <row r="244" spans="1:6" x14ac:dyDescent="0.25">
      <c r="A244" s="46">
        <v>44074</v>
      </c>
      <c r="B244" s="47" t="s">
        <v>241</v>
      </c>
      <c r="C244" s="47" t="s">
        <v>242</v>
      </c>
      <c r="D244" s="47">
        <v>2020</v>
      </c>
      <c r="E244" s="47" t="str">
        <f t="shared" si="6"/>
        <v>AGUSTUS 2020</v>
      </c>
      <c r="F244" s="47" t="str">
        <f t="shared" si="7"/>
        <v>AGUST - SEPT 2020</v>
      </c>
    </row>
    <row r="245" spans="1:6" x14ac:dyDescent="0.25">
      <c r="A245" s="46">
        <v>44075</v>
      </c>
      <c r="B245" s="47" t="s">
        <v>243</v>
      </c>
      <c r="C245" s="47" t="s">
        <v>242</v>
      </c>
      <c r="D245" s="47">
        <v>2020</v>
      </c>
      <c r="E245" s="47" t="str">
        <f t="shared" si="6"/>
        <v>SEPTEMBER 2020</v>
      </c>
      <c r="F245" s="47" t="str">
        <f t="shared" si="7"/>
        <v>AGUST - SEPT 2020</v>
      </c>
    </row>
    <row r="246" spans="1:6" x14ac:dyDescent="0.25">
      <c r="A246" s="46">
        <v>44076</v>
      </c>
      <c r="B246" s="47" t="s">
        <v>243</v>
      </c>
      <c r="C246" s="47" t="s">
        <v>242</v>
      </c>
      <c r="D246" s="47">
        <v>2020</v>
      </c>
      <c r="E246" s="47" t="str">
        <f t="shared" si="6"/>
        <v>SEPTEMBER 2020</v>
      </c>
      <c r="F246" s="47" t="str">
        <f t="shared" si="7"/>
        <v>AGUST - SEPT 2020</v>
      </c>
    </row>
    <row r="247" spans="1:6" x14ac:dyDescent="0.25">
      <c r="A247" s="46">
        <v>44077</v>
      </c>
      <c r="B247" s="47" t="s">
        <v>243</v>
      </c>
      <c r="C247" s="47" t="s">
        <v>242</v>
      </c>
      <c r="D247" s="47">
        <v>2020</v>
      </c>
      <c r="E247" s="47" t="str">
        <f t="shared" si="6"/>
        <v>SEPTEMBER 2020</v>
      </c>
      <c r="F247" s="47" t="str">
        <f t="shared" si="7"/>
        <v>AGUST - SEPT 2020</v>
      </c>
    </row>
    <row r="248" spans="1:6" x14ac:dyDescent="0.25">
      <c r="A248" s="46">
        <v>44078</v>
      </c>
      <c r="B248" s="47" t="s">
        <v>243</v>
      </c>
      <c r="C248" s="47" t="s">
        <v>242</v>
      </c>
      <c r="D248" s="47">
        <v>2020</v>
      </c>
      <c r="E248" s="47" t="str">
        <f t="shared" si="6"/>
        <v>SEPTEMBER 2020</v>
      </c>
      <c r="F248" s="47" t="str">
        <f t="shared" si="7"/>
        <v>AGUST - SEPT 2020</v>
      </c>
    </row>
    <row r="249" spans="1:6" x14ac:dyDescent="0.25">
      <c r="A249" s="46">
        <v>44079</v>
      </c>
      <c r="B249" s="47" t="s">
        <v>243</v>
      </c>
      <c r="C249" s="47" t="s">
        <v>242</v>
      </c>
      <c r="D249" s="47">
        <v>2020</v>
      </c>
      <c r="E249" s="47" t="str">
        <f t="shared" si="6"/>
        <v>SEPTEMBER 2020</v>
      </c>
      <c r="F249" s="47" t="str">
        <f t="shared" si="7"/>
        <v>AGUST - SEPT 2020</v>
      </c>
    </row>
    <row r="250" spans="1:6" x14ac:dyDescent="0.25">
      <c r="A250" s="46">
        <v>44080</v>
      </c>
      <c r="B250" s="47" t="s">
        <v>243</v>
      </c>
      <c r="C250" s="47" t="s">
        <v>242</v>
      </c>
      <c r="D250" s="47">
        <v>2020</v>
      </c>
      <c r="E250" s="47" t="str">
        <f t="shared" si="6"/>
        <v>SEPTEMBER 2020</v>
      </c>
      <c r="F250" s="47" t="str">
        <f t="shared" si="7"/>
        <v>AGUST - SEPT 2020</v>
      </c>
    </row>
    <row r="251" spans="1:6" x14ac:dyDescent="0.25">
      <c r="A251" s="46">
        <v>44081</v>
      </c>
      <c r="B251" s="47" t="s">
        <v>243</v>
      </c>
      <c r="C251" s="47" t="s">
        <v>242</v>
      </c>
      <c r="D251" s="47">
        <v>2020</v>
      </c>
      <c r="E251" s="47" t="str">
        <f t="shared" si="6"/>
        <v>SEPTEMBER 2020</v>
      </c>
      <c r="F251" s="47" t="str">
        <f t="shared" si="7"/>
        <v>AGUST - SEPT 2020</v>
      </c>
    </row>
    <row r="252" spans="1:6" x14ac:dyDescent="0.25">
      <c r="A252" s="46">
        <v>44082</v>
      </c>
      <c r="B252" s="47" t="s">
        <v>243</v>
      </c>
      <c r="C252" s="47" t="s">
        <v>242</v>
      </c>
      <c r="D252" s="47">
        <v>2020</v>
      </c>
      <c r="E252" s="47" t="str">
        <f t="shared" si="6"/>
        <v>SEPTEMBER 2020</v>
      </c>
      <c r="F252" s="47" t="str">
        <f t="shared" si="7"/>
        <v>AGUST - SEPT 2020</v>
      </c>
    </row>
    <row r="253" spans="1:6" x14ac:dyDescent="0.25">
      <c r="A253" s="46">
        <v>44083</v>
      </c>
      <c r="B253" s="47" t="s">
        <v>243</v>
      </c>
      <c r="C253" s="47" t="s">
        <v>242</v>
      </c>
      <c r="D253" s="47">
        <v>2020</v>
      </c>
      <c r="E253" s="47" t="str">
        <f t="shared" si="6"/>
        <v>SEPTEMBER 2020</v>
      </c>
      <c r="F253" s="47" t="str">
        <f t="shared" si="7"/>
        <v>AGUST - SEPT 2020</v>
      </c>
    </row>
    <row r="254" spans="1:6" x14ac:dyDescent="0.25">
      <c r="A254" s="46">
        <v>44084</v>
      </c>
      <c r="B254" s="47" t="s">
        <v>243</v>
      </c>
      <c r="C254" s="47" t="s">
        <v>242</v>
      </c>
      <c r="D254" s="47">
        <v>2020</v>
      </c>
      <c r="E254" s="47" t="str">
        <f t="shared" si="6"/>
        <v>SEPTEMBER 2020</v>
      </c>
      <c r="F254" s="47" t="str">
        <f t="shared" si="7"/>
        <v>AGUST - SEPT 2020</v>
      </c>
    </row>
    <row r="255" spans="1:6" x14ac:dyDescent="0.25">
      <c r="A255" s="46">
        <v>44085</v>
      </c>
      <c r="B255" s="47" t="s">
        <v>243</v>
      </c>
      <c r="C255" s="47" t="s">
        <v>242</v>
      </c>
      <c r="D255" s="47">
        <v>2020</v>
      </c>
      <c r="E255" s="47" t="str">
        <f t="shared" si="6"/>
        <v>SEPTEMBER 2020</v>
      </c>
      <c r="F255" s="47" t="str">
        <f t="shared" si="7"/>
        <v>AGUST - SEPT 2020</v>
      </c>
    </row>
    <row r="256" spans="1:6" x14ac:dyDescent="0.25">
      <c r="A256" s="46">
        <v>44086</v>
      </c>
      <c r="B256" s="47" t="s">
        <v>243</v>
      </c>
      <c r="C256" s="47" t="s">
        <v>242</v>
      </c>
      <c r="D256" s="47">
        <v>2020</v>
      </c>
      <c r="E256" s="47" t="str">
        <f t="shared" si="6"/>
        <v>SEPTEMBER 2020</v>
      </c>
      <c r="F256" s="47" t="str">
        <f t="shared" si="7"/>
        <v>AGUST - SEPT 2020</v>
      </c>
    </row>
    <row r="257" spans="1:6" x14ac:dyDescent="0.25">
      <c r="A257" s="46">
        <v>44087</v>
      </c>
      <c r="B257" s="47" t="s">
        <v>243</v>
      </c>
      <c r="C257" s="47" t="s">
        <v>242</v>
      </c>
      <c r="D257" s="47">
        <v>2020</v>
      </c>
      <c r="E257" s="47" t="str">
        <f t="shared" si="6"/>
        <v>SEPTEMBER 2020</v>
      </c>
      <c r="F257" s="47" t="str">
        <f t="shared" si="7"/>
        <v>AGUST - SEPT 2020</v>
      </c>
    </row>
    <row r="258" spans="1:6" x14ac:dyDescent="0.25">
      <c r="A258" s="46">
        <v>44088</v>
      </c>
      <c r="B258" s="47" t="s">
        <v>243</v>
      </c>
      <c r="C258" s="47" t="s">
        <v>242</v>
      </c>
      <c r="D258" s="47">
        <v>2020</v>
      </c>
      <c r="E258" s="47" t="str">
        <f t="shared" ref="E258:E321" si="8">B258&amp;" "&amp;D258</f>
        <v>SEPTEMBER 2020</v>
      </c>
      <c r="F258" s="47" t="str">
        <f t="shared" ref="F258:F321" si="9">C258&amp;" "&amp;D258</f>
        <v>AGUST - SEPT 2020</v>
      </c>
    </row>
    <row r="259" spans="1:6" x14ac:dyDescent="0.25">
      <c r="A259" s="46">
        <v>44089</v>
      </c>
      <c r="B259" s="47" t="s">
        <v>243</v>
      </c>
      <c r="C259" s="47" t="s">
        <v>242</v>
      </c>
      <c r="D259" s="47">
        <v>2020</v>
      </c>
      <c r="E259" s="47" t="str">
        <f t="shared" si="8"/>
        <v>SEPTEMBER 2020</v>
      </c>
      <c r="F259" s="47" t="str">
        <f t="shared" si="9"/>
        <v>AGUST - SEPT 2020</v>
      </c>
    </row>
    <row r="260" spans="1:6" x14ac:dyDescent="0.25">
      <c r="A260" s="46">
        <v>44090</v>
      </c>
      <c r="B260" s="47" t="s">
        <v>243</v>
      </c>
      <c r="C260" s="47" t="s">
        <v>242</v>
      </c>
      <c r="D260" s="47">
        <v>2020</v>
      </c>
      <c r="E260" s="47" t="str">
        <f t="shared" si="8"/>
        <v>SEPTEMBER 2020</v>
      </c>
      <c r="F260" s="47" t="str">
        <f t="shared" si="9"/>
        <v>AGUST - SEPT 2020</v>
      </c>
    </row>
    <row r="261" spans="1:6" x14ac:dyDescent="0.25">
      <c r="A261" s="46">
        <v>44091</v>
      </c>
      <c r="B261" s="47" t="s">
        <v>243</v>
      </c>
      <c r="C261" s="47" t="s">
        <v>242</v>
      </c>
      <c r="D261" s="47">
        <v>2020</v>
      </c>
      <c r="E261" s="47" t="str">
        <f t="shared" si="8"/>
        <v>SEPTEMBER 2020</v>
      </c>
      <c r="F261" s="47" t="str">
        <f t="shared" si="9"/>
        <v>AGUST - SEPT 2020</v>
      </c>
    </row>
    <row r="262" spans="1:6" x14ac:dyDescent="0.25">
      <c r="A262" s="46">
        <v>44092</v>
      </c>
      <c r="B262" s="47" t="s">
        <v>243</v>
      </c>
      <c r="C262" s="47" t="s">
        <v>242</v>
      </c>
      <c r="D262" s="47">
        <v>2020</v>
      </c>
      <c r="E262" s="47" t="str">
        <f t="shared" si="8"/>
        <v>SEPTEMBER 2020</v>
      </c>
      <c r="F262" s="47" t="str">
        <f t="shared" si="9"/>
        <v>AGUST - SEPT 2020</v>
      </c>
    </row>
    <row r="263" spans="1:6" x14ac:dyDescent="0.25">
      <c r="A263" s="46">
        <v>44093</v>
      </c>
      <c r="B263" s="47" t="s">
        <v>243</v>
      </c>
      <c r="C263" s="47" t="s">
        <v>242</v>
      </c>
      <c r="D263" s="47">
        <v>2020</v>
      </c>
      <c r="E263" s="47" t="str">
        <f t="shared" si="8"/>
        <v>SEPTEMBER 2020</v>
      </c>
      <c r="F263" s="47" t="str">
        <f t="shared" si="9"/>
        <v>AGUST - SEPT 2020</v>
      </c>
    </row>
    <row r="264" spans="1:6" x14ac:dyDescent="0.25">
      <c r="A264" s="46">
        <v>44094</v>
      </c>
      <c r="B264" s="47" t="s">
        <v>243</v>
      </c>
      <c r="C264" s="47" t="s">
        <v>242</v>
      </c>
      <c r="D264" s="47">
        <v>2020</v>
      </c>
      <c r="E264" s="47" t="str">
        <f t="shared" si="8"/>
        <v>SEPTEMBER 2020</v>
      </c>
      <c r="F264" s="47" t="str">
        <f t="shared" si="9"/>
        <v>AGUST - SEPT 2020</v>
      </c>
    </row>
    <row r="265" spans="1:6" x14ac:dyDescent="0.25">
      <c r="A265" s="46">
        <v>44095</v>
      </c>
      <c r="B265" s="47" t="s">
        <v>243</v>
      </c>
      <c r="C265" s="47" t="s">
        <v>244</v>
      </c>
      <c r="D265" s="47">
        <v>2020</v>
      </c>
      <c r="E265" s="47" t="str">
        <f t="shared" si="8"/>
        <v>SEPTEMBER 2020</v>
      </c>
      <c r="F265" s="47" t="str">
        <f t="shared" si="9"/>
        <v>SEPT - OKT 2020</v>
      </c>
    </row>
    <row r="266" spans="1:6" x14ac:dyDescent="0.25">
      <c r="A266" s="46">
        <v>44096</v>
      </c>
      <c r="B266" s="47" t="s">
        <v>243</v>
      </c>
      <c r="C266" s="47" t="s">
        <v>244</v>
      </c>
      <c r="D266" s="47">
        <v>2020</v>
      </c>
      <c r="E266" s="47" t="str">
        <f t="shared" si="8"/>
        <v>SEPTEMBER 2020</v>
      </c>
      <c r="F266" s="47" t="str">
        <f t="shared" si="9"/>
        <v>SEPT - OKT 2020</v>
      </c>
    </row>
    <row r="267" spans="1:6" x14ac:dyDescent="0.25">
      <c r="A267" s="46">
        <v>44097</v>
      </c>
      <c r="B267" s="47" t="s">
        <v>243</v>
      </c>
      <c r="C267" s="47" t="s">
        <v>244</v>
      </c>
      <c r="D267" s="47">
        <v>2020</v>
      </c>
      <c r="E267" s="47" t="str">
        <f t="shared" si="8"/>
        <v>SEPTEMBER 2020</v>
      </c>
      <c r="F267" s="47" t="str">
        <f t="shared" si="9"/>
        <v>SEPT - OKT 2020</v>
      </c>
    </row>
    <row r="268" spans="1:6" x14ac:dyDescent="0.25">
      <c r="A268" s="46">
        <v>44098</v>
      </c>
      <c r="B268" s="47" t="s">
        <v>243</v>
      </c>
      <c r="C268" s="47" t="s">
        <v>244</v>
      </c>
      <c r="D268" s="47">
        <v>2020</v>
      </c>
      <c r="E268" s="47" t="str">
        <f t="shared" si="8"/>
        <v>SEPTEMBER 2020</v>
      </c>
      <c r="F268" s="47" t="str">
        <f t="shared" si="9"/>
        <v>SEPT - OKT 2020</v>
      </c>
    </row>
    <row r="269" spans="1:6" x14ac:dyDescent="0.25">
      <c r="A269" s="46">
        <v>44099</v>
      </c>
      <c r="B269" s="47" t="s">
        <v>243</v>
      </c>
      <c r="C269" s="47" t="s">
        <v>244</v>
      </c>
      <c r="D269" s="47">
        <v>2020</v>
      </c>
      <c r="E269" s="47" t="str">
        <f t="shared" si="8"/>
        <v>SEPTEMBER 2020</v>
      </c>
      <c r="F269" s="47" t="str">
        <f t="shared" si="9"/>
        <v>SEPT - OKT 2020</v>
      </c>
    </row>
    <row r="270" spans="1:6" x14ac:dyDescent="0.25">
      <c r="A270" s="46">
        <v>44100</v>
      </c>
      <c r="B270" s="47" t="s">
        <v>243</v>
      </c>
      <c r="C270" s="47" t="s">
        <v>244</v>
      </c>
      <c r="D270" s="47">
        <v>2020</v>
      </c>
      <c r="E270" s="47" t="str">
        <f t="shared" si="8"/>
        <v>SEPTEMBER 2020</v>
      </c>
      <c r="F270" s="47" t="str">
        <f t="shared" si="9"/>
        <v>SEPT - OKT 2020</v>
      </c>
    </row>
    <row r="271" spans="1:6" x14ac:dyDescent="0.25">
      <c r="A271" s="46">
        <v>44101</v>
      </c>
      <c r="B271" s="47" t="s">
        <v>243</v>
      </c>
      <c r="C271" s="47" t="s">
        <v>244</v>
      </c>
      <c r="D271" s="47">
        <v>2020</v>
      </c>
      <c r="E271" s="47" t="str">
        <f t="shared" si="8"/>
        <v>SEPTEMBER 2020</v>
      </c>
      <c r="F271" s="47" t="str">
        <f t="shared" si="9"/>
        <v>SEPT - OKT 2020</v>
      </c>
    </row>
    <row r="272" spans="1:6" x14ac:dyDescent="0.25">
      <c r="A272" s="46">
        <v>44102</v>
      </c>
      <c r="B272" s="47" t="s">
        <v>243</v>
      </c>
      <c r="C272" s="47" t="s">
        <v>244</v>
      </c>
      <c r="D272" s="47">
        <v>2020</v>
      </c>
      <c r="E272" s="47" t="str">
        <f t="shared" si="8"/>
        <v>SEPTEMBER 2020</v>
      </c>
      <c r="F272" s="47" t="str">
        <f t="shared" si="9"/>
        <v>SEPT - OKT 2020</v>
      </c>
    </row>
    <row r="273" spans="1:6" x14ac:dyDescent="0.25">
      <c r="A273" s="46">
        <v>44103</v>
      </c>
      <c r="B273" s="47" t="s">
        <v>243</v>
      </c>
      <c r="C273" s="47" t="s">
        <v>244</v>
      </c>
      <c r="D273" s="47">
        <v>2020</v>
      </c>
      <c r="E273" s="47" t="str">
        <f t="shared" si="8"/>
        <v>SEPTEMBER 2020</v>
      </c>
      <c r="F273" s="47" t="str">
        <f t="shared" si="9"/>
        <v>SEPT - OKT 2020</v>
      </c>
    </row>
    <row r="274" spans="1:6" x14ac:dyDescent="0.25">
      <c r="A274" s="46">
        <v>44104</v>
      </c>
      <c r="B274" s="47" t="s">
        <v>243</v>
      </c>
      <c r="C274" s="47" t="s">
        <v>244</v>
      </c>
      <c r="D274" s="47">
        <v>2020</v>
      </c>
      <c r="E274" s="47" t="str">
        <f t="shared" si="8"/>
        <v>SEPTEMBER 2020</v>
      </c>
      <c r="F274" s="47" t="str">
        <f t="shared" si="9"/>
        <v>SEPT - OKT 2020</v>
      </c>
    </row>
    <row r="275" spans="1:6" x14ac:dyDescent="0.25">
      <c r="A275" s="46">
        <v>44105</v>
      </c>
      <c r="B275" s="47" t="s">
        <v>245</v>
      </c>
      <c r="C275" s="47" t="s">
        <v>244</v>
      </c>
      <c r="D275" s="47">
        <v>2020</v>
      </c>
      <c r="E275" s="47" t="str">
        <f t="shared" si="8"/>
        <v>OKTOBER 2020</v>
      </c>
      <c r="F275" s="47" t="str">
        <f t="shared" si="9"/>
        <v>SEPT - OKT 2020</v>
      </c>
    </row>
    <row r="276" spans="1:6" x14ac:dyDescent="0.25">
      <c r="A276" s="46">
        <v>44106</v>
      </c>
      <c r="B276" s="47" t="s">
        <v>245</v>
      </c>
      <c r="C276" s="47" t="s">
        <v>244</v>
      </c>
      <c r="D276" s="47">
        <v>2020</v>
      </c>
      <c r="E276" s="47" t="str">
        <f t="shared" si="8"/>
        <v>OKTOBER 2020</v>
      </c>
      <c r="F276" s="47" t="str">
        <f t="shared" si="9"/>
        <v>SEPT - OKT 2020</v>
      </c>
    </row>
    <row r="277" spans="1:6" x14ac:dyDescent="0.25">
      <c r="A277" s="46">
        <v>44107</v>
      </c>
      <c r="B277" s="47" t="s">
        <v>245</v>
      </c>
      <c r="C277" s="47" t="s">
        <v>244</v>
      </c>
      <c r="D277" s="47">
        <v>2020</v>
      </c>
      <c r="E277" s="47" t="str">
        <f t="shared" si="8"/>
        <v>OKTOBER 2020</v>
      </c>
      <c r="F277" s="47" t="str">
        <f t="shared" si="9"/>
        <v>SEPT - OKT 2020</v>
      </c>
    </row>
    <row r="278" spans="1:6" x14ac:dyDescent="0.25">
      <c r="A278" s="46">
        <v>44108</v>
      </c>
      <c r="B278" s="47" t="s">
        <v>245</v>
      </c>
      <c r="C278" s="47" t="s">
        <v>244</v>
      </c>
      <c r="D278" s="47">
        <v>2020</v>
      </c>
      <c r="E278" s="47" t="str">
        <f t="shared" si="8"/>
        <v>OKTOBER 2020</v>
      </c>
      <c r="F278" s="47" t="str">
        <f t="shared" si="9"/>
        <v>SEPT - OKT 2020</v>
      </c>
    </row>
    <row r="279" spans="1:6" x14ac:dyDescent="0.25">
      <c r="A279" s="46">
        <v>44109</v>
      </c>
      <c r="B279" s="47" t="s">
        <v>245</v>
      </c>
      <c r="C279" s="47" t="s">
        <v>244</v>
      </c>
      <c r="D279" s="47">
        <v>2020</v>
      </c>
      <c r="E279" s="47" t="str">
        <f t="shared" si="8"/>
        <v>OKTOBER 2020</v>
      </c>
      <c r="F279" s="47" t="str">
        <f t="shared" si="9"/>
        <v>SEPT - OKT 2020</v>
      </c>
    </row>
    <row r="280" spans="1:6" x14ac:dyDescent="0.25">
      <c r="A280" s="46">
        <v>44110</v>
      </c>
      <c r="B280" s="47" t="s">
        <v>245</v>
      </c>
      <c r="C280" s="47" t="s">
        <v>244</v>
      </c>
      <c r="D280" s="47">
        <v>2020</v>
      </c>
      <c r="E280" s="47" t="str">
        <f t="shared" si="8"/>
        <v>OKTOBER 2020</v>
      </c>
      <c r="F280" s="47" t="str">
        <f t="shared" si="9"/>
        <v>SEPT - OKT 2020</v>
      </c>
    </row>
    <row r="281" spans="1:6" x14ac:dyDescent="0.25">
      <c r="A281" s="46">
        <v>44111</v>
      </c>
      <c r="B281" s="47" t="s">
        <v>245</v>
      </c>
      <c r="C281" s="47" t="s">
        <v>244</v>
      </c>
      <c r="D281" s="47">
        <v>2020</v>
      </c>
      <c r="E281" s="47" t="str">
        <f t="shared" si="8"/>
        <v>OKTOBER 2020</v>
      </c>
      <c r="F281" s="47" t="str">
        <f t="shared" si="9"/>
        <v>SEPT - OKT 2020</v>
      </c>
    </row>
    <row r="282" spans="1:6" x14ac:dyDescent="0.25">
      <c r="A282" s="46">
        <v>44112</v>
      </c>
      <c r="B282" s="47" t="s">
        <v>245</v>
      </c>
      <c r="C282" s="47" t="s">
        <v>244</v>
      </c>
      <c r="D282" s="47">
        <v>2020</v>
      </c>
      <c r="E282" s="47" t="str">
        <f t="shared" si="8"/>
        <v>OKTOBER 2020</v>
      </c>
      <c r="F282" s="47" t="str">
        <f t="shared" si="9"/>
        <v>SEPT - OKT 2020</v>
      </c>
    </row>
    <row r="283" spans="1:6" x14ac:dyDescent="0.25">
      <c r="A283" s="46">
        <v>44113</v>
      </c>
      <c r="B283" s="47" t="s">
        <v>245</v>
      </c>
      <c r="C283" s="47" t="s">
        <v>244</v>
      </c>
      <c r="D283" s="47">
        <v>2020</v>
      </c>
      <c r="E283" s="47" t="str">
        <f t="shared" si="8"/>
        <v>OKTOBER 2020</v>
      </c>
      <c r="F283" s="47" t="str">
        <f t="shared" si="9"/>
        <v>SEPT - OKT 2020</v>
      </c>
    </row>
    <row r="284" spans="1:6" x14ac:dyDescent="0.25">
      <c r="A284" s="46">
        <v>44114</v>
      </c>
      <c r="B284" s="47" t="s">
        <v>245</v>
      </c>
      <c r="C284" s="47" t="s">
        <v>244</v>
      </c>
      <c r="D284" s="47">
        <v>2020</v>
      </c>
      <c r="E284" s="47" t="str">
        <f t="shared" si="8"/>
        <v>OKTOBER 2020</v>
      </c>
      <c r="F284" s="47" t="str">
        <f t="shared" si="9"/>
        <v>SEPT - OKT 2020</v>
      </c>
    </row>
    <row r="285" spans="1:6" x14ac:dyDescent="0.25">
      <c r="A285" s="46">
        <v>44115</v>
      </c>
      <c r="B285" s="47" t="s">
        <v>245</v>
      </c>
      <c r="C285" s="47" t="s">
        <v>244</v>
      </c>
      <c r="D285" s="47">
        <v>2020</v>
      </c>
      <c r="E285" s="47" t="str">
        <f t="shared" si="8"/>
        <v>OKTOBER 2020</v>
      </c>
      <c r="F285" s="47" t="str">
        <f t="shared" si="9"/>
        <v>SEPT - OKT 2020</v>
      </c>
    </row>
    <row r="286" spans="1:6" x14ac:dyDescent="0.25">
      <c r="A286" s="46">
        <v>44116</v>
      </c>
      <c r="B286" s="47" t="s">
        <v>245</v>
      </c>
      <c r="C286" s="47" t="s">
        <v>244</v>
      </c>
      <c r="D286" s="47">
        <v>2020</v>
      </c>
      <c r="E286" s="47" t="str">
        <f t="shared" si="8"/>
        <v>OKTOBER 2020</v>
      </c>
      <c r="F286" s="47" t="str">
        <f t="shared" si="9"/>
        <v>SEPT - OKT 2020</v>
      </c>
    </row>
    <row r="287" spans="1:6" x14ac:dyDescent="0.25">
      <c r="A287" s="46">
        <v>44117</v>
      </c>
      <c r="B287" s="47" t="s">
        <v>245</v>
      </c>
      <c r="C287" s="47" t="s">
        <v>244</v>
      </c>
      <c r="D287" s="47">
        <v>2020</v>
      </c>
      <c r="E287" s="47" t="str">
        <f t="shared" si="8"/>
        <v>OKTOBER 2020</v>
      </c>
      <c r="F287" s="47" t="str">
        <f t="shared" si="9"/>
        <v>SEPT - OKT 2020</v>
      </c>
    </row>
    <row r="288" spans="1:6" x14ac:dyDescent="0.25">
      <c r="A288" s="46">
        <v>44118</v>
      </c>
      <c r="B288" s="47" t="s">
        <v>245</v>
      </c>
      <c r="C288" s="47" t="s">
        <v>244</v>
      </c>
      <c r="D288" s="47">
        <v>2020</v>
      </c>
      <c r="E288" s="47" t="str">
        <f t="shared" si="8"/>
        <v>OKTOBER 2020</v>
      </c>
      <c r="F288" s="47" t="str">
        <f t="shared" si="9"/>
        <v>SEPT - OKT 2020</v>
      </c>
    </row>
    <row r="289" spans="1:6" x14ac:dyDescent="0.25">
      <c r="A289" s="46">
        <v>44119</v>
      </c>
      <c r="B289" s="47" t="s">
        <v>245</v>
      </c>
      <c r="C289" s="47" t="s">
        <v>244</v>
      </c>
      <c r="D289" s="47">
        <v>2020</v>
      </c>
      <c r="E289" s="47" t="str">
        <f t="shared" si="8"/>
        <v>OKTOBER 2020</v>
      </c>
      <c r="F289" s="47" t="str">
        <f t="shared" si="9"/>
        <v>SEPT - OKT 2020</v>
      </c>
    </row>
    <row r="290" spans="1:6" x14ac:dyDescent="0.25">
      <c r="A290" s="46">
        <v>44120</v>
      </c>
      <c r="B290" s="47" t="s">
        <v>245</v>
      </c>
      <c r="C290" s="47" t="s">
        <v>244</v>
      </c>
      <c r="D290" s="47">
        <v>2020</v>
      </c>
      <c r="E290" s="47" t="str">
        <f t="shared" si="8"/>
        <v>OKTOBER 2020</v>
      </c>
      <c r="F290" s="47" t="str">
        <f t="shared" si="9"/>
        <v>SEPT - OKT 2020</v>
      </c>
    </row>
    <row r="291" spans="1:6" x14ac:dyDescent="0.25">
      <c r="A291" s="46">
        <v>44121</v>
      </c>
      <c r="B291" s="47" t="s">
        <v>245</v>
      </c>
      <c r="C291" s="47" t="s">
        <v>244</v>
      </c>
      <c r="D291" s="47">
        <v>2020</v>
      </c>
      <c r="E291" s="47" t="str">
        <f t="shared" si="8"/>
        <v>OKTOBER 2020</v>
      </c>
      <c r="F291" s="47" t="str">
        <f t="shared" si="9"/>
        <v>SEPT - OKT 2020</v>
      </c>
    </row>
    <row r="292" spans="1:6" x14ac:dyDescent="0.25">
      <c r="A292" s="46">
        <v>44122</v>
      </c>
      <c r="B292" s="47" t="s">
        <v>245</v>
      </c>
      <c r="C292" s="47" t="s">
        <v>244</v>
      </c>
      <c r="D292" s="47">
        <v>2020</v>
      </c>
      <c r="E292" s="47" t="str">
        <f t="shared" si="8"/>
        <v>OKTOBER 2020</v>
      </c>
      <c r="F292" s="47" t="str">
        <f t="shared" si="9"/>
        <v>SEPT - OKT 2020</v>
      </c>
    </row>
    <row r="293" spans="1:6" x14ac:dyDescent="0.25">
      <c r="A293" s="46">
        <v>44123</v>
      </c>
      <c r="B293" s="47" t="s">
        <v>245</v>
      </c>
      <c r="C293" s="47" t="s">
        <v>244</v>
      </c>
      <c r="D293" s="47">
        <v>2020</v>
      </c>
      <c r="E293" s="47" t="str">
        <f t="shared" si="8"/>
        <v>OKTOBER 2020</v>
      </c>
      <c r="F293" s="47" t="str">
        <f t="shared" si="9"/>
        <v>SEPT - OKT 2020</v>
      </c>
    </row>
    <row r="294" spans="1:6" x14ac:dyDescent="0.25">
      <c r="A294" s="46">
        <v>44124</v>
      </c>
      <c r="B294" s="47" t="s">
        <v>245</v>
      </c>
      <c r="C294" s="47" t="s">
        <v>244</v>
      </c>
      <c r="D294" s="47">
        <v>2020</v>
      </c>
      <c r="E294" s="47" t="str">
        <f t="shared" si="8"/>
        <v>OKTOBER 2020</v>
      </c>
      <c r="F294" s="47" t="str">
        <f t="shared" si="9"/>
        <v>SEPT - OKT 2020</v>
      </c>
    </row>
    <row r="295" spans="1:6" x14ac:dyDescent="0.25">
      <c r="A295" s="46">
        <v>44125</v>
      </c>
      <c r="B295" s="47" t="s">
        <v>245</v>
      </c>
      <c r="C295" s="47" t="s">
        <v>246</v>
      </c>
      <c r="D295" s="47">
        <v>2020</v>
      </c>
      <c r="E295" s="47" t="str">
        <f t="shared" si="8"/>
        <v>OKTOBER 2020</v>
      </c>
      <c r="F295" s="47" t="str">
        <f t="shared" si="9"/>
        <v>OKT - NOP 2020</v>
      </c>
    </row>
    <row r="296" spans="1:6" x14ac:dyDescent="0.25">
      <c r="A296" s="46">
        <v>44126</v>
      </c>
      <c r="B296" s="47" t="s">
        <v>245</v>
      </c>
      <c r="C296" s="47" t="s">
        <v>246</v>
      </c>
      <c r="D296" s="47">
        <v>2020</v>
      </c>
      <c r="E296" s="47" t="str">
        <f t="shared" si="8"/>
        <v>OKTOBER 2020</v>
      </c>
      <c r="F296" s="47" t="str">
        <f t="shared" si="9"/>
        <v>OKT - NOP 2020</v>
      </c>
    </row>
    <row r="297" spans="1:6" x14ac:dyDescent="0.25">
      <c r="A297" s="46">
        <v>44127</v>
      </c>
      <c r="B297" s="47" t="s">
        <v>245</v>
      </c>
      <c r="C297" s="47" t="s">
        <v>246</v>
      </c>
      <c r="D297" s="47">
        <v>2020</v>
      </c>
      <c r="E297" s="47" t="str">
        <f t="shared" si="8"/>
        <v>OKTOBER 2020</v>
      </c>
      <c r="F297" s="47" t="str">
        <f t="shared" si="9"/>
        <v>OKT - NOP 2020</v>
      </c>
    </row>
    <row r="298" spans="1:6" x14ac:dyDescent="0.25">
      <c r="A298" s="46">
        <v>44128</v>
      </c>
      <c r="B298" s="47" t="s">
        <v>245</v>
      </c>
      <c r="C298" s="47" t="s">
        <v>246</v>
      </c>
      <c r="D298" s="47">
        <v>2020</v>
      </c>
      <c r="E298" s="47" t="str">
        <f t="shared" si="8"/>
        <v>OKTOBER 2020</v>
      </c>
      <c r="F298" s="47" t="str">
        <f t="shared" si="9"/>
        <v>OKT - NOP 2020</v>
      </c>
    </row>
    <row r="299" spans="1:6" x14ac:dyDescent="0.25">
      <c r="A299" s="46">
        <v>44129</v>
      </c>
      <c r="B299" s="47" t="s">
        <v>245</v>
      </c>
      <c r="C299" s="47" t="s">
        <v>246</v>
      </c>
      <c r="D299" s="47">
        <v>2020</v>
      </c>
      <c r="E299" s="47" t="str">
        <f t="shared" si="8"/>
        <v>OKTOBER 2020</v>
      </c>
      <c r="F299" s="47" t="str">
        <f t="shared" si="9"/>
        <v>OKT - NOP 2020</v>
      </c>
    </row>
    <row r="300" spans="1:6" x14ac:dyDescent="0.25">
      <c r="A300" s="46">
        <v>44130</v>
      </c>
      <c r="B300" s="47" t="s">
        <v>245</v>
      </c>
      <c r="C300" s="47" t="s">
        <v>246</v>
      </c>
      <c r="D300" s="47">
        <v>2020</v>
      </c>
      <c r="E300" s="47" t="str">
        <f t="shared" si="8"/>
        <v>OKTOBER 2020</v>
      </c>
      <c r="F300" s="47" t="str">
        <f t="shared" si="9"/>
        <v>OKT - NOP 2020</v>
      </c>
    </row>
    <row r="301" spans="1:6" x14ac:dyDescent="0.25">
      <c r="A301" s="46">
        <v>44131</v>
      </c>
      <c r="B301" s="47" t="s">
        <v>245</v>
      </c>
      <c r="C301" s="47" t="s">
        <v>246</v>
      </c>
      <c r="D301" s="47">
        <v>2020</v>
      </c>
      <c r="E301" s="47" t="str">
        <f t="shared" si="8"/>
        <v>OKTOBER 2020</v>
      </c>
      <c r="F301" s="47" t="str">
        <f t="shared" si="9"/>
        <v>OKT - NOP 2020</v>
      </c>
    </row>
    <row r="302" spans="1:6" x14ac:dyDescent="0.25">
      <c r="A302" s="46">
        <v>44132</v>
      </c>
      <c r="B302" s="47" t="s">
        <v>245</v>
      </c>
      <c r="C302" s="47" t="s">
        <v>246</v>
      </c>
      <c r="D302" s="47">
        <v>2020</v>
      </c>
      <c r="E302" s="47" t="str">
        <f t="shared" si="8"/>
        <v>OKTOBER 2020</v>
      </c>
      <c r="F302" s="47" t="str">
        <f t="shared" si="9"/>
        <v>OKT - NOP 2020</v>
      </c>
    </row>
    <row r="303" spans="1:6" x14ac:dyDescent="0.25">
      <c r="A303" s="46">
        <v>44133</v>
      </c>
      <c r="B303" s="47" t="s">
        <v>245</v>
      </c>
      <c r="C303" s="47" t="s">
        <v>246</v>
      </c>
      <c r="D303" s="47">
        <v>2020</v>
      </c>
      <c r="E303" s="47" t="str">
        <f t="shared" si="8"/>
        <v>OKTOBER 2020</v>
      </c>
      <c r="F303" s="47" t="str">
        <f t="shared" si="9"/>
        <v>OKT - NOP 2020</v>
      </c>
    </row>
    <row r="304" spans="1:6" x14ac:dyDescent="0.25">
      <c r="A304" s="46">
        <v>44134</v>
      </c>
      <c r="B304" s="47" t="s">
        <v>245</v>
      </c>
      <c r="C304" s="47" t="s">
        <v>246</v>
      </c>
      <c r="D304" s="47">
        <v>2020</v>
      </c>
      <c r="E304" s="47" t="str">
        <f t="shared" si="8"/>
        <v>OKTOBER 2020</v>
      </c>
      <c r="F304" s="47" t="str">
        <f t="shared" si="9"/>
        <v>OKT - NOP 2020</v>
      </c>
    </row>
    <row r="305" spans="1:6" x14ac:dyDescent="0.25">
      <c r="A305" s="46">
        <v>44135</v>
      </c>
      <c r="B305" s="47" t="s">
        <v>245</v>
      </c>
      <c r="C305" s="47" t="s">
        <v>246</v>
      </c>
      <c r="D305" s="47">
        <v>2020</v>
      </c>
      <c r="E305" s="47" t="str">
        <f t="shared" si="8"/>
        <v>OKTOBER 2020</v>
      </c>
      <c r="F305" s="47" t="str">
        <f t="shared" si="9"/>
        <v>OKT - NOP 2020</v>
      </c>
    </row>
    <row r="306" spans="1:6" x14ac:dyDescent="0.25">
      <c r="A306" s="46">
        <v>44136</v>
      </c>
      <c r="B306" s="47" t="s">
        <v>247</v>
      </c>
      <c r="C306" s="47" t="s">
        <v>246</v>
      </c>
      <c r="D306" s="47">
        <v>2020</v>
      </c>
      <c r="E306" s="47" t="str">
        <f t="shared" si="8"/>
        <v>NOPEMBER 2020</v>
      </c>
      <c r="F306" s="47" t="str">
        <f t="shared" si="9"/>
        <v>OKT - NOP 2020</v>
      </c>
    </row>
    <row r="307" spans="1:6" x14ac:dyDescent="0.25">
      <c r="A307" s="46">
        <v>44137</v>
      </c>
      <c r="B307" s="47" t="s">
        <v>247</v>
      </c>
      <c r="C307" s="47" t="s">
        <v>246</v>
      </c>
      <c r="D307" s="47">
        <v>2020</v>
      </c>
      <c r="E307" s="47" t="str">
        <f t="shared" si="8"/>
        <v>NOPEMBER 2020</v>
      </c>
      <c r="F307" s="47" t="str">
        <f t="shared" si="9"/>
        <v>OKT - NOP 2020</v>
      </c>
    </row>
    <row r="308" spans="1:6" x14ac:dyDescent="0.25">
      <c r="A308" s="46">
        <v>44138</v>
      </c>
      <c r="B308" s="47" t="s">
        <v>247</v>
      </c>
      <c r="C308" s="47" t="s">
        <v>246</v>
      </c>
      <c r="D308" s="47">
        <v>2020</v>
      </c>
      <c r="E308" s="47" t="str">
        <f t="shared" si="8"/>
        <v>NOPEMBER 2020</v>
      </c>
      <c r="F308" s="47" t="str">
        <f t="shared" si="9"/>
        <v>OKT - NOP 2020</v>
      </c>
    </row>
    <row r="309" spans="1:6" x14ac:dyDescent="0.25">
      <c r="A309" s="46">
        <v>44139</v>
      </c>
      <c r="B309" s="47" t="s">
        <v>247</v>
      </c>
      <c r="C309" s="47" t="s">
        <v>246</v>
      </c>
      <c r="D309" s="47">
        <v>2020</v>
      </c>
      <c r="E309" s="47" t="str">
        <f t="shared" si="8"/>
        <v>NOPEMBER 2020</v>
      </c>
      <c r="F309" s="47" t="str">
        <f t="shared" si="9"/>
        <v>OKT - NOP 2020</v>
      </c>
    </row>
    <row r="310" spans="1:6" x14ac:dyDescent="0.25">
      <c r="A310" s="46">
        <v>44140</v>
      </c>
      <c r="B310" s="47" t="s">
        <v>247</v>
      </c>
      <c r="C310" s="47" t="s">
        <v>246</v>
      </c>
      <c r="D310" s="47">
        <v>2020</v>
      </c>
      <c r="E310" s="47" t="str">
        <f t="shared" si="8"/>
        <v>NOPEMBER 2020</v>
      </c>
      <c r="F310" s="47" t="str">
        <f t="shared" si="9"/>
        <v>OKT - NOP 2020</v>
      </c>
    </row>
    <row r="311" spans="1:6" x14ac:dyDescent="0.25">
      <c r="A311" s="46">
        <v>44141</v>
      </c>
      <c r="B311" s="47" t="s">
        <v>247</v>
      </c>
      <c r="C311" s="47" t="s">
        <v>246</v>
      </c>
      <c r="D311" s="47">
        <v>2020</v>
      </c>
      <c r="E311" s="47" t="str">
        <f t="shared" si="8"/>
        <v>NOPEMBER 2020</v>
      </c>
      <c r="F311" s="47" t="str">
        <f t="shared" si="9"/>
        <v>OKT - NOP 2020</v>
      </c>
    </row>
    <row r="312" spans="1:6" x14ac:dyDescent="0.25">
      <c r="A312" s="46">
        <v>44142</v>
      </c>
      <c r="B312" s="47" t="s">
        <v>247</v>
      </c>
      <c r="C312" s="47" t="s">
        <v>246</v>
      </c>
      <c r="D312" s="47">
        <v>2020</v>
      </c>
      <c r="E312" s="47" t="str">
        <f t="shared" si="8"/>
        <v>NOPEMBER 2020</v>
      </c>
      <c r="F312" s="47" t="str">
        <f t="shared" si="9"/>
        <v>OKT - NOP 2020</v>
      </c>
    </row>
    <row r="313" spans="1:6" x14ac:dyDescent="0.25">
      <c r="A313" s="46">
        <v>44143</v>
      </c>
      <c r="B313" s="47" t="s">
        <v>247</v>
      </c>
      <c r="C313" s="47" t="s">
        <v>246</v>
      </c>
      <c r="D313" s="47">
        <v>2020</v>
      </c>
      <c r="E313" s="47" t="str">
        <f t="shared" si="8"/>
        <v>NOPEMBER 2020</v>
      </c>
      <c r="F313" s="47" t="str">
        <f t="shared" si="9"/>
        <v>OKT - NOP 2020</v>
      </c>
    </row>
    <row r="314" spans="1:6" x14ac:dyDescent="0.25">
      <c r="A314" s="46">
        <v>44144</v>
      </c>
      <c r="B314" s="47" t="s">
        <v>247</v>
      </c>
      <c r="C314" s="47" t="s">
        <v>246</v>
      </c>
      <c r="D314" s="47">
        <v>2020</v>
      </c>
      <c r="E314" s="47" t="str">
        <f t="shared" si="8"/>
        <v>NOPEMBER 2020</v>
      </c>
      <c r="F314" s="47" t="str">
        <f t="shared" si="9"/>
        <v>OKT - NOP 2020</v>
      </c>
    </row>
    <row r="315" spans="1:6" x14ac:dyDescent="0.25">
      <c r="A315" s="46">
        <v>44145</v>
      </c>
      <c r="B315" s="47" t="s">
        <v>247</v>
      </c>
      <c r="C315" s="47" t="s">
        <v>246</v>
      </c>
      <c r="D315" s="47">
        <v>2020</v>
      </c>
      <c r="E315" s="47" t="str">
        <f t="shared" si="8"/>
        <v>NOPEMBER 2020</v>
      </c>
      <c r="F315" s="47" t="str">
        <f t="shared" si="9"/>
        <v>OKT - NOP 2020</v>
      </c>
    </row>
    <row r="316" spans="1:6" x14ac:dyDescent="0.25">
      <c r="A316" s="46">
        <v>44146</v>
      </c>
      <c r="B316" s="47" t="s">
        <v>247</v>
      </c>
      <c r="C316" s="47" t="s">
        <v>246</v>
      </c>
      <c r="D316" s="47">
        <v>2020</v>
      </c>
      <c r="E316" s="47" t="str">
        <f t="shared" si="8"/>
        <v>NOPEMBER 2020</v>
      </c>
      <c r="F316" s="47" t="str">
        <f t="shared" si="9"/>
        <v>OKT - NOP 2020</v>
      </c>
    </row>
    <row r="317" spans="1:6" x14ac:dyDescent="0.25">
      <c r="A317" s="46">
        <v>44147</v>
      </c>
      <c r="B317" s="47" t="s">
        <v>247</v>
      </c>
      <c r="C317" s="47" t="s">
        <v>246</v>
      </c>
      <c r="D317" s="47">
        <v>2020</v>
      </c>
      <c r="E317" s="47" t="str">
        <f t="shared" si="8"/>
        <v>NOPEMBER 2020</v>
      </c>
      <c r="F317" s="47" t="str">
        <f t="shared" si="9"/>
        <v>OKT - NOP 2020</v>
      </c>
    </row>
    <row r="318" spans="1:6" x14ac:dyDescent="0.25">
      <c r="A318" s="46">
        <v>44148</v>
      </c>
      <c r="B318" s="47" t="s">
        <v>247</v>
      </c>
      <c r="C318" s="47" t="s">
        <v>246</v>
      </c>
      <c r="D318" s="47">
        <v>2020</v>
      </c>
      <c r="E318" s="47" t="str">
        <f t="shared" si="8"/>
        <v>NOPEMBER 2020</v>
      </c>
      <c r="F318" s="47" t="str">
        <f t="shared" si="9"/>
        <v>OKT - NOP 2020</v>
      </c>
    </row>
    <row r="319" spans="1:6" x14ac:dyDescent="0.25">
      <c r="A319" s="46">
        <v>44149</v>
      </c>
      <c r="B319" s="47" t="s">
        <v>247</v>
      </c>
      <c r="C319" s="47" t="s">
        <v>246</v>
      </c>
      <c r="D319" s="47">
        <v>2020</v>
      </c>
      <c r="E319" s="47" t="str">
        <f t="shared" si="8"/>
        <v>NOPEMBER 2020</v>
      </c>
      <c r="F319" s="47" t="str">
        <f t="shared" si="9"/>
        <v>OKT - NOP 2020</v>
      </c>
    </row>
    <row r="320" spans="1:6" x14ac:dyDescent="0.25">
      <c r="A320" s="46">
        <v>44150</v>
      </c>
      <c r="B320" s="47" t="s">
        <v>247</v>
      </c>
      <c r="C320" s="47" t="s">
        <v>246</v>
      </c>
      <c r="D320" s="47">
        <v>2020</v>
      </c>
      <c r="E320" s="47" t="str">
        <f t="shared" si="8"/>
        <v>NOPEMBER 2020</v>
      </c>
      <c r="F320" s="47" t="str">
        <f t="shared" si="9"/>
        <v>OKT - NOP 2020</v>
      </c>
    </row>
    <row r="321" spans="1:6" x14ac:dyDescent="0.25">
      <c r="A321" s="46">
        <v>44151</v>
      </c>
      <c r="B321" s="47" t="s">
        <v>247</v>
      </c>
      <c r="C321" s="47" t="s">
        <v>246</v>
      </c>
      <c r="D321" s="47">
        <v>2020</v>
      </c>
      <c r="E321" s="47" t="str">
        <f t="shared" si="8"/>
        <v>NOPEMBER 2020</v>
      </c>
      <c r="F321" s="47" t="str">
        <f t="shared" si="9"/>
        <v>OKT - NOP 2020</v>
      </c>
    </row>
    <row r="322" spans="1:6" x14ac:dyDescent="0.25">
      <c r="A322" s="46">
        <v>44152</v>
      </c>
      <c r="B322" s="47" t="s">
        <v>247</v>
      </c>
      <c r="C322" s="47" t="s">
        <v>246</v>
      </c>
      <c r="D322" s="47">
        <v>2020</v>
      </c>
      <c r="E322" s="47" t="str">
        <f t="shared" ref="E322:E366" si="10">B322&amp;" "&amp;D322</f>
        <v>NOPEMBER 2020</v>
      </c>
      <c r="F322" s="47" t="str">
        <f t="shared" ref="F322:F366" si="11">C322&amp;" "&amp;D322</f>
        <v>OKT - NOP 2020</v>
      </c>
    </row>
    <row r="323" spans="1:6" x14ac:dyDescent="0.25">
      <c r="A323" s="46">
        <v>44153</v>
      </c>
      <c r="B323" s="47" t="s">
        <v>247</v>
      </c>
      <c r="C323" s="47" t="s">
        <v>246</v>
      </c>
      <c r="D323" s="47">
        <v>2020</v>
      </c>
      <c r="E323" s="47" t="str">
        <f t="shared" si="10"/>
        <v>NOPEMBER 2020</v>
      </c>
      <c r="F323" s="47" t="str">
        <f t="shared" si="11"/>
        <v>OKT - NOP 2020</v>
      </c>
    </row>
    <row r="324" spans="1:6" x14ac:dyDescent="0.25">
      <c r="A324" s="46">
        <v>44154</v>
      </c>
      <c r="B324" s="47" t="s">
        <v>247</v>
      </c>
      <c r="C324" s="47" t="s">
        <v>246</v>
      </c>
      <c r="D324" s="47">
        <v>2020</v>
      </c>
      <c r="E324" s="47" t="str">
        <f t="shared" si="10"/>
        <v>NOPEMBER 2020</v>
      </c>
      <c r="F324" s="47" t="str">
        <f t="shared" si="11"/>
        <v>OKT - NOP 2020</v>
      </c>
    </row>
    <row r="325" spans="1:6" x14ac:dyDescent="0.25">
      <c r="A325" s="46">
        <v>44155</v>
      </c>
      <c r="B325" s="47" t="s">
        <v>247</v>
      </c>
      <c r="C325" s="47" t="s">
        <v>246</v>
      </c>
      <c r="D325" s="47">
        <v>2020</v>
      </c>
      <c r="E325" s="47" t="str">
        <f t="shared" si="10"/>
        <v>NOPEMBER 2020</v>
      </c>
      <c r="F325" s="47" t="str">
        <f t="shared" si="11"/>
        <v>OKT - NOP 2020</v>
      </c>
    </row>
    <row r="326" spans="1:6" x14ac:dyDescent="0.25">
      <c r="A326" s="46">
        <v>44156</v>
      </c>
      <c r="B326" s="47" t="s">
        <v>247</v>
      </c>
      <c r="C326" s="47" t="s">
        <v>248</v>
      </c>
      <c r="D326" s="47">
        <v>2020</v>
      </c>
      <c r="E326" s="47" t="str">
        <f t="shared" si="10"/>
        <v>NOPEMBER 2020</v>
      </c>
      <c r="F326" s="47" t="str">
        <f t="shared" si="11"/>
        <v>NOP - DES 2020</v>
      </c>
    </row>
    <row r="327" spans="1:6" x14ac:dyDescent="0.25">
      <c r="A327" s="46">
        <v>44157</v>
      </c>
      <c r="B327" s="47" t="s">
        <v>247</v>
      </c>
      <c r="C327" s="47" t="s">
        <v>248</v>
      </c>
      <c r="D327" s="47">
        <v>2020</v>
      </c>
      <c r="E327" s="47" t="str">
        <f t="shared" si="10"/>
        <v>NOPEMBER 2020</v>
      </c>
      <c r="F327" s="47" t="str">
        <f t="shared" si="11"/>
        <v>NOP - DES 2020</v>
      </c>
    </row>
    <row r="328" spans="1:6" x14ac:dyDescent="0.25">
      <c r="A328" s="46">
        <v>44158</v>
      </c>
      <c r="B328" s="47" t="s">
        <v>247</v>
      </c>
      <c r="C328" s="47" t="s">
        <v>248</v>
      </c>
      <c r="D328" s="47">
        <v>2020</v>
      </c>
      <c r="E328" s="47" t="str">
        <f t="shared" si="10"/>
        <v>NOPEMBER 2020</v>
      </c>
      <c r="F328" s="47" t="str">
        <f t="shared" si="11"/>
        <v>NOP - DES 2020</v>
      </c>
    </row>
    <row r="329" spans="1:6" x14ac:dyDescent="0.25">
      <c r="A329" s="46">
        <v>44159</v>
      </c>
      <c r="B329" s="47" t="s">
        <v>247</v>
      </c>
      <c r="C329" s="47" t="s">
        <v>248</v>
      </c>
      <c r="D329" s="47">
        <v>2020</v>
      </c>
      <c r="E329" s="47" t="str">
        <f t="shared" si="10"/>
        <v>NOPEMBER 2020</v>
      </c>
      <c r="F329" s="47" t="str">
        <f t="shared" si="11"/>
        <v>NOP - DES 2020</v>
      </c>
    </row>
    <row r="330" spans="1:6" x14ac:dyDescent="0.25">
      <c r="A330" s="46">
        <v>44160</v>
      </c>
      <c r="B330" s="47" t="s">
        <v>247</v>
      </c>
      <c r="C330" s="47" t="s">
        <v>248</v>
      </c>
      <c r="D330" s="47">
        <v>2020</v>
      </c>
      <c r="E330" s="47" t="str">
        <f t="shared" si="10"/>
        <v>NOPEMBER 2020</v>
      </c>
      <c r="F330" s="47" t="str">
        <f t="shared" si="11"/>
        <v>NOP - DES 2020</v>
      </c>
    </row>
    <row r="331" spans="1:6" x14ac:dyDescent="0.25">
      <c r="A331" s="46">
        <v>44161</v>
      </c>
      <c r="B331" s="47" t="s">
        <v>247</v>
      </c>
      <c r="C331" s="47" t="s">
        <v>248</v>
      </c>
      <c r="D331" s="47">
        <v>2020</v>
      </c>
      <c r="E331" s="47" t="str">
        <f t="shared" si="10"/>
        <v>NOPEMBER 2020</v>
      </c>
      <c r="F331" s="47" t="str">
        <f t="shared" si="11"/>
        <v>NOP - DES 2020</v>
      </c>
    </row>
    <row r="332" spans="1:6" x14ac:dyDescent="0.25">
      <c r="A332" s="46">
        <v>44162</v>
      </c>
      <c r="B332" s="47" t="s">
        <v>247</v>
      </c>
      <c r="C332" s="47" t="s">
        <v>248</v>
      </c>
      <c r="D332" s="47">
        <v>2020</v>
      </c>
      <c r="E332" s="47" t="str">
        <f t="shared" si="10"/>
        <v>NOPEMBER 2020</v>
      </c>
      <c r="F332" s="47" t="str">
        <f t="shared" si="11"/>
        <v>NOP - DES 2020</v>
      </c>
    </row>
    <row r="333" spans="1:6" x14ac:dyDescent="0.25">
      <c r="A333" s="46">
        <v>44163</v>
      </c>
      <c r="B333" s="47" t="s">
        <v>247</v>
      </c>
      <c r="C333" s="47" t="s">
        <v>248</v>
      </c>
      <c r="D333" s="47">
        <v>2020</v>
      </c>
      <c r="E333" s="47" t="str">
        <f t="shared" si="10"/>
        <v>NOPEMBER 2020</v>
      </c>
      <c r="F333" s="47" t="str">
        <f t="shared" si="11"/>
        <v>NOP - DES 2020</v>
      </c>
    </row>
    <row r="334" spans="1:6" x14ac:dyDescent="0.25">
      <c r="A334" s="46">
        <v>44164</v>
      </c>
      <c r="B334" s="47" t="s">
        <v>247</v>
      </c>
      <c r="C334" s="47" t="s">
        <v>248</v>
      </c>
      <c r="D334" s="47">
        <v>2020</v>
      </c>
      <c r="E334" s="47" t="str">
        <f t="shared" si="10"/>
        <v>NOPEMBER 2020</v>
      </c>
      <c r="F334" s="47" t="str">
        <f t="shared" si="11"/>
        <v>NOP - DES 2020</v>
      </c>
    </row>
    <row r="335" spans="1:6" x14ac:dyDescent="0.25">
      <c r="A335" s="46">
        <v>44165</v>
      </c>
      <c r="B335" s="47" t="s">
        <v>247</v>
      </c>
      <c r="C335" s="47" t="s">
        <v>248</v>
      </c>
      <c r="D335" s="47">
        <v>2020</v>
      </c>
      <c r="E335" s="47" t="str">
        <f t="shared" si="10"/>
        <v>NOPEMBER 2020</v>
      </c>
      <c r="F335" s="47" t="str">
        <f t="shared" si="11"/>
        <v>NOP - DES 2020</v>
      </c>
    </row>
    <row r="336" spans="1:6" x14ac:dyDescent="0.25">
      <c r="A336" s="46">
        <v>44166</v>
      </c>
      <c r="B336" s="47" t="s">
        <v>249</v>
      </c>
      <c r="C336" s="47" t="s">
        <v>248</v>
      </c>
      <c r="D336" s="47">
        <v>2020</v>
      </c>
      <c r="E336" s="47" t="str">
        <f t="shared" si="10"/>
        <v>DESEMBER 2020</v>
      </c>
      <c r="F336" s="47" t="str">
        <f t="shared" si="11"/>
        <v>NOP - DES 2020</v>
      </c>
    </row>
    <row r="337" spans="1:6" x14ac:dyDescent="0.25">
      <c r="A337" s="46">
        <v>44167</v>
      </c>
      <c r="B337" s="47" t="s">
        <v>249</v>
      </c>
      <c r="C337" s="47" t="s">
        <v>248</v>
      </c>
      <c r="D337" s="47">
        <v>2020</v>
      </c>
      <c r="E337" s="47" t="str">
        <f t="shared" si="10"/>
        <v>DESEMBER 2020</v>
      </c>
      <c r="F337" s="47" t="str">
        <f t="shared" si="11"/>
        <v>NOP - DES 2020</v>
      </c>
    </row>
    <row r="338" spans="1:6" x14ac:dyDescent="0.25">
      <c r="A338" s="46">
        <v>44168</v>
      </c>
      <c r="B338" s="47" t="s">
        <v>249</v>
      </c>
      <c r="C338" s="47" t="s">
        <v>248</v>
      </c>
      <c r="D338" s="47">
        <v>2020</v>
      </c>
      <c r="E338" s="47" t="str">
        <f t="shared" si="10"/>
        <v>DESEMBER 2020</v>
      </c>
      <c r="F338" s="47" t="str">
        <f t="shared" si="11"/>
        <v>NOP - DES 2020</v>
      </c>
    </row>
    <row r="339" spans="1:6" x14ac:dyDescent="0.25">
      <c r="A339" s="46">
        <v>44169</v>
      </c>
      <c r="B339" s="47" t="s">
        <v>249</v>
      </c>
      <c r="C339" s="47" t="s">
        <v>248</v>
      </c>
      <c r="D339" s="47">
        <v>2020</v>
      </c>
      <c r="E339" s="47" t="str">
        <f t="shared" si="10"/>
        <v>DESEMBER 2020</v>
      </c>
      <c r="F339" s="47" t="str">
        <f t="shared" si="11"/>
        <v>NOP - DES 2020</v>
      </c>
    </row>
    <row r="340" spans="1:6" x14ac:dyDescent="0.25">
      <c r="A340" s="46">
        <v>44170</v>
      </c>
      <c r="B340" s="47" t="s">
        <v>249</v>
      </c>
      <c r="C340" s="47" t="s">
        <v>248</v>
      </c>
      <c r="D340" s="47">
        <v>2020</v>
      </c>
      <c r="E340" s="47" t="str">
        <f t="shared" si="10"/>
        <v>DESEMBER 2020</v>
      </c>
      <c r="F340" s="47" t="str">
        <f t="shared" si="11"/>
        <v>NOP - DES 2020</v>
      </c>
    </row>
    <row r="341" spans="1:6" x14ac:dyDescent="0.25">
      <c r="A341" s="46">
        <v>44171</v>
      </c>
      <c r="B341" s="47" t="s">
        <v>249</v>
      </c>
      <c r="C341" s="47" t="s">
        <v>248</v>
      </c>
      <c r="D341" s="47">
        <v>2020</v>
      </c>
      <c r="E341" s="47" t="str">
        <f t="shared" si="10"/>
        <v>DESEMBER 2020</v>
      </c>
      <c r="F341" s="47" t="str">
        <f t="shared" si="11"/>
        <v>NOP - DES 2020</v>
      </c>
    </row>
    <row r="342" spans="1:6" x14ac:dyDescent="0.25">
      <c r="A342" s="46">
        <v>44172</v>
      </c>
      <c r="B342" s="47" t="s">
        <v>249</v>
      </c>
      <c r="C342" s="47" t="s">
        <v>248</v>
      </c>
      <c r="D342" s="47">
        <v>2020</v>
      </c>
      <c r="E342" s="47" t="str">
        <f t="shared" si="10"/>
        <v>DESEMBER 2020</v>
      </c>
      <c r="F342" s="47" t="str">
        <f t="shared" si="11"/>
        <v>NOP - DES 2020</v>
      </c>
    </row>
    <row r="343" spans="1:6" x14ac:dyDescent="0.25">
      <c r="A343" s="46">
        <v>44173</v>
      </c>
      <c r="B343" s="47" t="s">
        <v>249</v>
      </c>
      <c r="C343" s="47" t="s">
        <v>248</v>
      </c>
      <c r="D343" s="47">
        <v>2020</v>
      </c>
      <c r="E343" s="47" t="str">
        <f t="shared" si="10"/>
        <v>DESEMBER 2020</v>
      </c>
      <c r="F343" s="47" t="str">
        <f t="shared" si="11"/>
        <v>NOP - DES 2020</v>
      </c>
    </row>
    <row r="344" spans="1:6" x14ac:dyDescent="0.25">
      <c r="A344" s="46">
        <v>44174</v>
      </c>
      <c r="B344" s="47" t="s">
        <v>249</v>
      </c>
      <c r="C344" s="47" t="s">
        <v>248</v>
      </c>
      <c r="D344" s="47">
        <v>2020</v>
      </c>
      <c r="E344" s="47" t="str">
        <f t="shared" si="10"/>
        <v>DESEMBER 2020</v>
      </c>
      <c r="F344" s="47" t="str">
        <f t="shared" si="11"/>
        <v>NOP - DES 2020</v>
      </c>
    </row>
    <row r="345" spans="1:6" x14ac:dyDescent="0.25">
      <c r="A345" s="46">
        <v>44175</v>
      </c>
      <c r="B345" s="47" t="s">
        <v>249</v>
      </c>
      <c r="C345" s="47" t="s">
        <v>248</v>
      </c>
      <c r="D345" s="47">
        <v>2020</v>
      </c>
      <c r="E345" s="47" t="str">
        <f t="shared" si="10"/>
        <v>DESEMBER 2020</v>
      </c>
      <c r="F345" s="47" t="str">
        <f t="shared" si="11"/>
        <v>NOP - DES 2020</v>
      </c>
    </row>
    <row r="346" spans="1:6" x14ac:dyDescent="0.25">
      <c r="A346" s="46">
        <v>44176</v>
      </c>
      <c r="B346" s="47" t="s">
        <v>249</v>
      </c>
      <c r="C346" s="47" t="s">
        <v>248</v>
      </c>
      <c r="D346" s="47">
        <v>2020</v>
      </c>
      <c r="E346" s="47" t="str">
        <f t="shared" si="10"/>
        <v>DESEMBER 2020</v>
      </c>
      <c r="F346" s="47" t="str">
        <f t="shared" si="11"/>
        <v>NOP - DES 2020</v>
      </c>
    </row>
    <row r="347" spans="1:6" x14ac:dyDescent="0.25">
      <c r="A347" s="46">
        <v>44177</v>
      </c>
      <c r="B347" s="47" t="s">
        <v>249</v>
      </c>
      <c r="C347" s="47" t="s">
        <v>248</v>
      </c>
      <c r="D347" s="47">
        <v>2020</v>
      </c>
      <c r="E347" s="47" t="str">
        <f t="shared" si="10"/>
        <v>DESEMBER 2020</v>
      </c>
      <c r="F347" s="47" t="str">
        <f t="shared" si="11"/>
        <v>NOP - DES 2020</v>
      </c>
    </row>
    <row r="348" spans="1:6" x14ac:dyDescent="0.25">
      <c r="A348" s="46">
        <v>44178</v>
      </c>
      <c r="B348" s="47" t="s">
        <v>249</v>
      </c>
      <c r="C348" s="47" t="s">
        <v>248</v>
      </c>
      <c r="D348" s="47">
        <v>2020</v>
      </c>
      <c r="E348" s="47" t="str">
        <f t="shared" si="10"/>
        <v>DESEMBER 2020</v>
      </c>
      <c r="F348" s="47" t="str">
        <f t="shared" si="11"/>
        <v>NOP - DES 2020</v>
      </c>
    </row>
    <row r="349" spans="1:6" x14ac:dyDescent="0.25">
      <c r="A349" s="46">
        <v>44179</v>
      </c>
      <c r="B349" s="47" t="s">
        <v>249</v>
      </c>
      <c r="C349" s="47" t="s">
        <v>248</v>
      </c>
      <c r="D349" s="47">
        <v>2020</v>
      </c>
      <c r="E349" s="47" t="str">
        <f t="shared" si="10"/>
        <v>DESEMBER 2020</v>
      </c>
      <c r="F349" s="47" t="str">
        <f t="shared" si="11"/>
        <v>NOP - DES 2020</v>
      </c>
    </row>
    <row r="350" spans="1:6" x14ac:dyDescent="0.25">
      <c r="A350" s="46">
        <v>44180</v>
      </c>
      <c r="B350" s="47" t="s">
        <v>249</v>
      </c>
      <c r="C350" s="47" t="s">
        <v>248</v>
      </c>
      <c r="D350" s="47">
        <v>2020</v>
      </c>
      <c r="E350" s="47" t="str">
        <f t="shared" si="10"/>
        <v>DESEMBER 2020</v>
      </c>
      <c r="F350" s="47" t="str">
        <f t="shared" si="11"/>
        <v>NOP - DES 2020</v>
      </c>
    </row>
    <row r="351" spans="1:6" x14ac:dyDescent="0.25">
      <c r="A351" s="46">
        <v>44181</v>
      </c>
      <c r="B351" s="47" t="s">
        <v>249</v>
      </c>
      <c r="C351" s="47" t="s">
        <v>248</v>
      </c>
      <c r="D351" s="47">
        <v>2020</v>
      </c>
      <c r="E351" s="47" t="str">
        <f t="shared" si="10"/>
        <v>DESEMBER 2020</v>
      </c>
      <c r="F351" s="47" t="str">
        <f t="shared" si="11"/>
        <v>NOP - DES 2020</v>
      </c>
    </row>
    <row r="352" spans="1:6" x14ac:dyDescent="0.25">
      <c r="A352" s="46">
        <v>44182</v>
      </c>
      <c r="B352" s="47" t="s">
        <v>249</v>
      </c>
      <c r="C352" s="47" t="s">
        <v>248</v>
      </c>
      <c r="D352" s="47">
        <v>2020</v>
      </c>
      <c r="E352" s="47" t="str">
        <f t="shared" si="10"/>
        <v>DESEMBER 2020</v>
      </c>
      <c r="F352" s="47" t="str">
        <f t="shared" si="11"/>
        <v>NOP - DES 2020</v>
      </c>
    </row>
    <row r="353" spans="1:6" x14ac:dyDescent="0.25">
      <c r="A353" s="46">
        <v>44183</v>
      </c>
      <c r="B353" s="47" t="s">
        <v>249</v>
      </c>
      <c r="C353" s="47" t="s">
        <v>248</v>
      </c>
      <c r="D353" s="47">
        <v>2020</v>
      </c>
      <c r="E353" s="47" t="str">
        <f t="shared" si="10"/>
        <v>DESEMBER 2020</v>
      </c>
      <c r="F353" s="47" t="str">
        <f t="shared" si="11"/>
        <v>NOP - DES 2020</v>
      </c>
    </row>
    <row r="354" spans="1:6" x14ac:dyDescent="0.25">
      <c r="A354" s="46">
        <v>44184</v>
      </c>
      <c r="B354" s="47" t="s">
        <v>249</v>
      </c>
      <c r="C354" s="47" t="s">
        <v>248</v>
      </c>
      <c r="D354" s="47">
        <v>2020</v>
      </c>
      <c r="E354" s="47" t="str">
        <f t="shared" si="10"/>
        <v>DESEMBER 2020</v>
      </c>
      <c r="F354" s="47" t="str">
        <f t="shared" si="11"/>
        <v>NOP - DES 2020</v>
      </c>
    </row>
    <row r="355" spans="1:6" x14ac:dyDescent="0.25">
      <c r="A355" s="46">
        <v>44185</v>
      </c>
      <c r="B355" s="47" t="s">
        <v>249</v>
      </c>
      <c r="C355" s="47" t="s">
        <v>248</v>
      </c>
      <c r="D355" s="47">
        <v>2020</v>
      </c>
      <c r="E355" s="47" t="str">
        <f t="shared" si="10"/>
        <v>DESEMBER 2020</v>
      </c>
      <c r="F355" s="47" t="str">
        <f t="shared" si="11"/>
        <v>NOP - DES 2020</v>
      </c>
    </row>
    <row r="356" spans="1:6" x14ac:dyDescent="0.25">
      <c r="A356" s="46">
        <v>44186</v>
      </c>
      <c r="B356" s="47" t="s">
        <v>249</v>
      </c>
      <c r="C356" s="47" t="s">
        <v>227</v>
      </c>
      <c r="D356" s="47">
        <v>2021</v>
      </c>
      <c r="E356" s="47" t="str">
        <f t="shared" si="10"/>
        <v>DESEMBER 2021</v>
      </c>
      <c r="F356" s="47" t="str">
        <f t="shared" si="11"/>
        <v>DES - JAN 2021</v>
      </c>
    </row>
    <row r="357" spans="1:6" x14ac:dyDescent="0.25">
      <c r="A357" s="46">
        <v>44187</v>
      </c>
      <c r="B357" s="47" t="s">
        <v>249</v>
      </c>
      <c r="C357" s="47" t="s">
        <v>227</v>
      </c>
      <c r="D357" s="47">
        <v>2021</v>
      </c>
      <c r="E357" s="47" t="str">
        <f t="shared" si="10"/>
        <v>DESEMBER 2021</v>
      </c>
      <c r="F357" s="47" t="str">
        <f t="shared" si="11"/>
        <v>DES - JAN 2021</v>
      </c>
    </row>
    <row r="358" spans="1:6" x14ac:dyDescent="0.25">
      <c r="A358" s="46">
        <v>44188</v>
      </c>
      <c r="B358" s="47" t="s">
        <v>249</v>
      </c>
      <c r="C358" s="47" t="s">
        <v>227</v>
      </c>
      <c r="D358" s="47">
        <v>2021</v>
      </c>
      <c r="E358" s="47" t="str">
        <f t="shared" si="10"/>
        <v>DESEMBER 2021</v>
      </c>
      <c r="F358" s="47" t="str">
        <f t="shared" si="11"/>
        <v>DES - JAN 2021</v>
      </c>
    </row>
    <row r="359" spans="1:6" x14ac:dyDescent="0.25">
      <c r="A359" s="46">
        <v>44189</v>
      </c>
      <c r="B359" s="47" t="s">
        <v>249</v>
      </c>
      <c r="C359" s="47" t="s">
        <v>227</v>
      </c>
      <c r="D359" s="47">
        <v>2021</v>
      </c>
      <c r="E359" s="47" t="str">
        <f t="shared" si="10"/>
        <v>DESEMBER 2021</v>
      </c>
      <c r="F359" s="47" t="str">
        <f t="shared" si="11"/>
        <v>DES - JAN 2021</v>
      </c>
    </row>
    <row r="360" spans="1:6" x14ac:dyDescent="0.25">
      <c r="A360" s="46">
        <v>44190</v>
      </c>
      <c r="B360" s="47" t="s">
        <v>249</v>
      </c>
      <c r="C360" s="47" t="s">
        <v>227</v>
      </c>
      <c r="D360" s="47">
        <v>2021</v>
      </c>
      <c r="E360" s="47" t="str">
        <f t="shared" si="10"/>
        <v>DESEMBER 2021</v>
      </c>
      <c r="F360" s="47" t="str">
        <f t="shared" si="11"/>
        <v>DES - JAN 2021</v>
      </c>
    </row>
    <row r="361" spans="1:6" x14ac:dyDescent="0.25">
      <c r="A361" s="46">
        <v>44191</v>
      </c>
      <c r="B361" s="47" t="s">
        <v>249</v>
      </c>
      <c r="C361" s="47" t="s">
        <v>227</v>
      </c>
      <c r="D361" s="47">
        <v>2021</v>
      </c>
      <c r="E361" s="47" t="str">
        <f t="shared" si="10"/>
        <v>DESEMBER 2021</v>
      </c>
      <c r="F361" s="47" t="str">
        <f t="shared" si="11"/>
        <v>DES - JAN 2021</v>
      </c>
    </row>
    <row r="362" spans="1:6" x14ac:dyDescent="0.25">
      <c r="A362" s="46">
        <v>44192</v>
      </c>
      <c r="B362" s="47" t="s">
        <v>249</v>
      </c>
      <c r="C362" s="47" t="s">
        <v>227</v>
      </c>
      <c r="D362" s="47">
        <v>2021</v>
      </c>
      <c r="E362" s="47" t="str">
        <f t="shared" si="10"/>
        <v>DESEMBER 2021</v>
      </c>
      <c r="F362" s="47" t="str">
        <f t="shared" si="11"/>
        <v>DES - JAN 2021</v>
      </c>
    </row>
    <row r="363" spans="1:6" x14ac:dyDescent="0.25">
      <c r="A363" s="46">
        <v>44193</v>
      </c>
      <c r="B363" s="47" t="s">
        <v>249</v>
      </c>
      <c r="C363" s="47" t="s">
        <v>227</v>
      </c>
      <c r="D363" s="47">
        <v>2021</v>
      </c>
      <c r="E363" s="47" t="str">
        <f t="shared" si="10"/>
        <v>DESEMBER 2021</v>
      </c>
      <c r="F363" s="47" t="str">
        <f t="shared" si="11"/>
        <v>DES - JAN 2021</v>
      </c>
    </row>
    <row r="364" spans="1:6" x14ac:dyDescent="0.25">
      <c r="A364" s="46">
        <v>44194</v>
      </c>
      <c r="B364" s="47" t="s">
        <v>249</v>
      </c>
      <c r="C364" s="47" t="s">
        <v>227</v>
      </c>
      <c r="D364" s="47">
        <v>2021</v>
      </c>
      <c r="E364" s="47" t="str">
        <f t="shared" si="10"/>
        <v>DESEMBER 2021</v>
      </c>
      <c r="F364" s="47" t="str">
        <f t="shared" si="11"/>
        <v>DES - JAN 2021</v>
      </c>
    </row>
    <row r="365" spans="1:6" x14ac:dyDescent="0.25">
      <c r="A365" s="46">
        <v>44195</v>
      </c>
      <c r="B365" s="47" t="s">
        <v>249</v>
      </c>
      <c r="C365" s="47" t="s">
        <v>227</v>
      </c>
      <c r="D365" s="47">
        <v>2021</v>
      </c>
      <c r="E365" s="47" t="str">
        <f t="shared" si="10"/>
        <v>DESEMBER 2021</v>
      </c>
      <c r="F365" s="47" t="str">
        <f t="shared" si="11"/>
        <v>DES - JAN 2021</v>
      </c>
    </row>
    <row r="366" spans="1:6" x14ac:dyDescent="0.25">
      <c r="A366" s="46">
        <v>44196</v>
      </c>
      <c r="B366" s="47" t="s">
        <v>249</v>
      </c>
      <c r="C366" s="47" t="s">
        <v>227</v>
      </c>
      <c r="D366" s="47">
        <v>2021</v>
      </c>
      <c r="E366" s="47" t="str">
        <f t="shared" si="10"/>
        <v>DESEMBER 2021</v>
      </c>
      <c r="F366" s="47" t="str">
        <f t="shared" si="11"/>
        <v>DES - JAN 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5"/>
  <sheetViews>
    <sheetView workbookViewId="0">
      <selection activeCell="G17" sqref="G17"/>
    </sheetView>
  </sheetViews>
  <sheetFormatPr defaultRowHeight="15" x14ac:dyDescent="0.25"/>
  <cols>
    <col min="1" max="1" width="4.7109375" style="48" customWidth="1"/>
    <col min="2" max="2" width="14.28515625" style="48" customWidth="1"/>
    <col min="3" max="3" width="17.7109375" style="48" customWidth="1"/>
    <col min="4" max="5" width="5.140625" style="48" customWidth="1"/>
    <col min="6" max="6" width="13.28515625" style="48" customWidth="1"/>
    <col min="7" max="7" width="18.85546875" style="48" customWidth="1"/>
    <col min="8" max="16384" width="9.140625" style="48"/>
  </cols>
  <sheetData>
    <row r="1" spans="1:7" x14ac:dyDescent="0.25">
      <c r="A1" s="49" t="s">
        <v>250</v>
      </c>
      <c r="E1" s="49" t="s">
        <v>251</v>
      </c>
    </row>
    <row r="2" spans="1:7" x14ac:dyDescent="0.25">
      <c r="A2" s="50" t="s">
        <v>147</v>
      </c>
      <c r="B2" s="50" t="s">
        <v>172</v>
      </c>
      <c r="C2" s="50" t="s">
        <v>252</v>
      </c>
      <c r="E2" s="50" t="s">
        <v>147</v>
      </c>
      <c r="F2" s="50" t="s">
        <v>2</v>
      </c>
      <c r="G2" s="50" t="s">
        <v>252</v>
      </c>
    </row>
    <row r="3" spans="1:7" x14ac:dyDescent="0.25">
      <c r="A3" s="48">
        <v>1</v>
      </c>
      <c r="B3" s="48" t="s">
        <v>146</v>
      </c>
      <c r="C3" s="48" t="s">
        <v>253</v>
      </c>
      <c r="E3" s="48">
        <v>1</v>
      </c>
      <c r="F3" s="48" t="s">
        <v>19</v>
      </c>
      <c r="G3" s="48" t="s">
        <v>254</v>
      </c>
    </row>
    <row r="4" spans="1:7" x14ac:dyDescent="0.25">
      <c r="A4" s="48">
        <v>2</v>
      </c>
      <c r="B4" s="48" t="s">
        <v>144</v>
      </c>
      <c r="C4" s="48" t="s">
        <v>255</v>
      </c>
      <c r="E4" s="48">
        <v>2</v>
      </c>
      <c r="F4" s="48" t="s">
        <v>87</v>
      </c>
      <c r="G4" s="48" t="s">
        <v>256</v>
      </c>
    </row>
    <row r="5" spans="1:7" x14ac:dyDescent="0.25">
      <c r="A5" s="48">
        <v>3</v>
      </c>
      <c r="B5" s="48" t="s">
        <v>145</v>
      </c>
      <c r="C5" s="48" t="s">
        <v>257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30"/>
  <sheetViews>
    <sheetView workbookViewId="0">
      <selection activeCell="E17" sqref="E17"/>
    </sheetView>
  </sheetViews>
  <sheetFormatPr defaultRowHeight="15" x14ac:dyDescent="0.25"/>
  <cols>
    <col min="1" max="1" width="4.42578125" customWidth="1"/>
    <col min="3" max="3" width="12.7109375" customWidth="1"/>
    <col min="4" max="4" width="8.7109375" customWidth="1"/>
    <col min="5" max="5" width="10.28515625" customWidth="1"/>
  </cols>
  <sheetData>
    <row r="1" spans="1:5" x14ac:dyDescent="0.25">
      <c r="A1" t="s">
        <v>147</v>
      </c>
      <c r="B1" t="s">
        <v>149</v>
      </c>
      <c r="C1" t="s">
        <v>150</v>
      </c>
      <c r="D1" t="s">
        <v>151</v>
      </c>
    </row>
    <row r="2" spans="1:5" x14ac:dyDescent="0.25">
      <c r="A2">
        <v>1</v>
      </c>
      <c r="B2" t="s">
        <v>142</v>
      </c>
      <c r="C2" t="s">
        <v>144</v>
      </c>
      <c r="D2" t="s">
        <v>183</v>
      </c>
      <c r="E2" t="s">
        <v>166</v>
      </c>
    </row>
    <row r="3" spans="1:5" x14ac:dyDescent="0.25">
      <c r="A3">
        <v>2</v>
      </c>
      <c r="B3" t="s">
        <v>143</v>
      </c>
      <c r="C3" t="s">
        <v>144</v>
      </c>
      <c r="D3" t="s">
        <v>183</v>
      </c>
      <c r="E3" t="s">
        <v>166</v>
      </c>
    </row>
    <row r="4" spans="1:5" x14ac:dyDescent="0.25">
      <c r="A4">
        <v>3</v>
      </c>
      <c r="B4" t="s">
        <v>25</v>
      </c>
      <c r="C4" t="s">
        <v>144</v>
      </c>
      <c r="D4" t="s">
        <v>183</v>
      </c>
      <c r="E4" t="s">
        <v>166</v>
      </c>
    </row>
    <row r="5" spans="1:5" x14ac:dyDescent="0.25">
      <c r="A5">
        <v>4</v>
      </c>
      <c r="B5" t="s">
        <v>30</v>
      </c>
      <c r="C5" t="s">
        <v>144</v>
      </c>
      <c r="D5" t="s">
        <v>183</v>
      </c>
      <c r="E5" t="s">
        <v>166</v>
      </c>
    </row>
    <row r="6" spans="1:5" x14ac:dyDescent="0.25">
      <c r="A6">
        <v>5</v>
      </c>
      <c r="B6" t="s">
        <v>126</v>
      </c>
      <c r="C6" t="s">
        <v>144</v>
      </c>
      <c r="D6" t="s">
        <v>183</v>
      </c>
      <c r="E6" t="s">
        <v>166</v>
      </c>
    </row>
    <row r="7" spans="1:5" x14ac:dyDescent="0.25">
      <c r="A7">
        <v>6</v>
      </c>
      <c r="B7" t="s">
        <v>33</v>
      </c>
      <c r="C7" t="s">
        <v>144</v>
      </c>
      <c r="D7" t="s">
        <v>183</v>
      </c>
      <c r="E7" t="s">
        <v>166</v>
      </c>
    </row>
    <row r="8" spans="1:5" x14ac:dyDescent="0.25">
      <c r="A8">
        <v>7</v>
      </c>
      <c r="B8" t="s">
        <v>107</v>
      </c>
      <c r="C8" t="s">
        <v>144</v>
      </c>
      <c r="D8" t="s">
        <v>183</v>
      </c>
      <c r="E8" t="s">
        <v>166</v>
      </c>
    </row>
    <row r="9" spans="1:5" x14ac:dyDescent="0.25">
      <c r="A9">
        <v>8</v>
      </c>
      <c r="B9" t="s">
        <v>35</v>
      </c>
      <c r="C9" t="s">
        <v>144</v>
      </c>
      <c r="D9" t="s">
        <v>183</v>
      </c>
      <c r="E9" t="s">
        <v>166</v>
      </c>
    </row>
    <row r="10" spans="1:5" x14ac:dyDescent="0.25">
      <c r="A10">
        <v>9</v>
      </c>
      <c r="B10" t="s">
        <v>36</v>
      </c>
      <c r="C10" t="s">
        <v>144</v>
      </c>
      <c r="D10" t="s">
        <v>183</v>
      </c>
      <c r="E10" t="s">
        <v>166</v>
      </c>
    </row>
    <row r="11" spans="1:5" x14ac:dyDescent="0.25">
      <c r="A11">
        <v>10</v>
      </c>
      <c r="B11" t="s">
        <v>41</v>
      </c>
      <c r="C11" t="s">
        <v>145</v>
      </c>
      <c r="D11" t="s">
        <v>183</v>
      </c>
      <c r="E11" t="s">
        <v>166</v>
      </c>
    </row>
    <row r="12" spans="1:5" x14ac:dyDescent="0.25">
      <c r="A12">
        <v>11</v>
      </c>
      <c r="B12" t="s">
        <v>48</v>
      </c>
      <c r="C12" t="s">
        <v>145</v>
      </c>
      <c r="D12" t="s">
        <v>183</v>
      </c>
      <c r="E12" t="s">
        <v>166</v>
      </c>
    </row>
    <row r="13" spans="1:5" x14ac:dyDescent="0.25">
      <c r="A13">
        <v>12</v>
      </c>
      <c r="B13" t="s">
        <v>140</v>
      </c>
      <c r="C13" t="s">
        <v>145</v>
      </c>
      <c r="D13" t="s">
        <v>183</v>
      </c>
      <c r="E13" t="s">
        <v>166</v>
      </c>
    </row>
    <row r="14" spans="1:5" x14ac:dyDescent="0.25">
      <c r="A14">
        <v>13</v>
      </c>
      <c r="B14" t="s">
        <v>57</v>
      </c>
      <c r="C14" t="s">
        <v>145</v>
      </c>
      <c r="D14" t="s">
        <v>183</v>
      </c>
      <c r="E14" t="s">
        <v>166</v>
      </c>
    </row>
    <row r="15" spans="1:5" x14ac:dyDescent="0.25">
      <c r="A15">
        <v>14</v>
      </c>
      <c r="B15" t="s">
        <v>141</v>
      </c>
      <c r="C15" t="s">
        <v>145</v>
      </c>
      <c r="D15" t="s">
        <v>183</v>
      </c>
      <c r="E15" t="s">
        <v>166</v>
      </c>
    </row>
    <row r="16" spans="1:5" x14ac:dyDescent="0.25">
      <c r="A16">
        <v>15</v>
      </c>
      <c r="B16" t="s">
        <v>60</v>
      </c>
      <c r="C16" t="s">
        <v>145</v>
      </c>
      <c r="D16" t="s">
        <v>183</v>
      </c>
      <c r="E16" t="s">
        <v>166</v>
      </c>
    </row>
    <row r="17" spans="1:5" x14ac:dyDescent="0.25">
      <c r="A17">
        <v>16</v>
      </c>
      <c r="B17" t="s">
        <v>62</v>
      </c>
      <c r="C17" t="s">
        <v>146</v>
      </c>
      <c r="D17" t="s">
        <v>268</v>
      </c>
      <c r="E17" t="s">
        <v>167</v>
      </c>
    </row>
    <row r="18" spans="1:5" x14ac:dyDescent="0.25">
      <c r="A18">
        <v>17</v>
      </c>
      <c r="B18" t="s">
        <v>67</v>
      </c>
      <c r="C18" t="s">
        <v>146</v>
      </c>
      <c r="D18" t="s">
        <v>268</v>
      </c>
      <c r="E18" t="s">
        <v>167</v>
      </c>
    </row>
    <row r="19" spans="1:5" x14ac:dyDescent="0.25">
      <c r="A19">
        <v>18</v>
      </c>
      <c r="B19" t="s">
        <v>69</v>
      </c>
      <c r="C19" t="s">
        <v>146</v>
      </c>
      <c r="D19" t="s">
        <v>268</v>
      </c>
      <c r="E19" t="s">
        <v>167</v>
      </c>
    </row>
    <row r="20" spans="1:5" x14ac:dyDescent="0.25">
      <c r="A20">
        <v>19</v>
      </c>
      <c r="B20" t="s">
        <v>71</v>
      </c>
      <c r="C20" t="s">
        <v>146</v>
      </c>
      <c r="D20" t="s">
        <v>268</v>
      </c>
      <c r="E20" t="s">
        <v>167</v>
      </c>
    </row>
    <row r="21" spans="1:5" x14ac:dyDescent="0.25">
      <c r="A21">
        <v>20</v>
      </c>
      <c r="B21" t="s">
        <v>73</v>
      </c>
      <c r="C21" t="s">
        <v>146</v>
      </c>
      <c r="D21" t="s">
        <v>24</v>
      </c>
      <c r="E21" t="s">
        <v>167</v>
      </c>
    </row>
    <row r="22" spans="1:5" x14ac:dyDescent="0.25">
      <c r="A22">
        <v>21</v>
      </c>
      <c r="B22" t="s">
        <v>129</v>
      </c>
      <c r="C22" t="s">
        <v>146</v>
      </c>
      <c r="D22" t="s">
        <v>24</v>
      </c>
      <c r="E22" t="s">
        <v>167</v>
      </c>
    </row>
    <row r="23" spans="1:5" x14ac:dyDescent="0.25">
      <c r="A23">
        <v>22</v>
      </c>
      <c r="B23" t="s">
        <v>75</v>
      </c>
      <c r="C23" t="s">
        <v>146</v>
      </c>
      <c r="D23" t="s">
        <v>24</v>
      </c>
      <c r="E23" t="s">
        <v>167</v>
      </c>
    </row>
    <row r="24" spans="1:5" x14ac:dyDescent="0.25">
      <c r="A24">
        <v>23</v>
      </c>
      <c r="B24" t="s">
        <v>77</v>
      </c>
      <c r="C24" t="s">
        <v>146</v>
      </c>
      <c r="D24" t="s">
        <v>24</v>
      </c>
      <c r="E24" t="s">
        <v>167</v>
      </c>
    </row>
    <row r="25" spans="1:5" x14ac:dyDescent="0.25">
      <c r="A25">
        <v>24</v>
      </c>
      <c r="B25" t="s">
        <v>78</v>
      </c>
      <c r="C25" t="s">
        <v>146</v>
      </c>
      <c r="D25" t="s">
        <v>24</v>
      </c>
      <c r="E25" t="s">
        <v>167</v>
      </c>
    </row>
    <row r="26" spans="1:5" x14ac:dyDescent="0.25">
      <c r="A26">
        <v>25</v>
      </c>
      <c r="B26" t="s">
        <v>79</v>
      </c>
      <c r="C26" t="s">
        <v>145</v>
      </c>
      <c r="D26" t="s">
        <v>24</v>
      </c>
      <c r="E26" t="s">
        <v>166</v>
      </c>
    </row>
    <row r="27" spans="1:5" x14ac:dyDescent="0.25">
      <c r="A27">
        <v>26</v>
      </c>
      <c r="B27" t="s">
        <v>80</v>
      </c>
      <c r="C27" t="s">
        <v>145</v>
      </c>
      <c r="D27" t="s">
        <v>24</v>
      </c>
      <c r="E27" t="s">
        <v>166</v>
      </c>
    </row>
    <row r="28" spans="1:5" x14ac:dyDescent="0.25">
      <c r="A28">
        <v>27</v>
      </c>
      <c r="B28" t="s">
        <v>82</v>
      </c>
      <c r="C28" t="s">
        <v>145</v>
      </c>
      <c r="D28" t="s">
        <v>24</v>
      </c>
      <c r="E28" t="s">
        <v>166</v>
      </c>
    </row>
    <row r="29" spans="1:5" x14ac:dyDescent="0.25">
      <c r="A29">
        <v>28</v>
      </c>
      <c r="B29" t="s">
        <v>83</v>
      </c>
      <c r="C29" t="s">
        <v>145</v>
      </c>
      <c r="D29" t="s">
        <v>24</v>
      </c>
      <c r="E29" t="s">
        <v>166</v>
      </c>
    </row>
    <row r="30" spans="1:5" x14ac:dyDescent="0.25">
      <c r="A30">
        <v>29</v>
      </c>
      <c r="B30" t="s">
        <v>85</v>
      </c>
      <c r="C30" t="s">
        <v>145</v>
      </c>
      <c r="D30" t="s">
        <v>24</v>
      </c>
      <c r="E30" t="s">
        <v>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45"/>
  <sheetViews>
    <sheetView topLeftCell="A4" workbookViewId="0">
      <selection activeCell="C25" sqref="C25:D45"/>
    </sheetView>
  </sheetViews>
  <sheetFormatPr defaultRowHeight="15" x14ac:dyDescent="0.25"/>
  <cols>
    <col min="1" max="1" width="7.140625" customWidth="1"/>
    <col min="2" max="2" width="12" style="158" customWidth="1"/>
    <col min="3" max="3" width="12.7109375" customWidth="1"/>
    <col min="4" max="4" width="12.28515625" customWidth="1"/>
    <col min="5" max="5" width="20" style="158" customWidth="1"/>
    <col min="6" max="6" width="14.5703125" style="157" customWidth="1"/>
  </cols>
  <sheetData>
    <row r="1" spans="1:6" x14ac:dyDescent="0.25">
      <c r="A1" s="160" t="s">
        <v>394</v>
      </c>
    </row>
    <row r="2" spans="1:6" ht="21" customHeight="1" x14ac:dyDescent="0.25">
      <c r="A2" s="60" t="s">
        <v>274</v>
      </c>
      <c r="B2" s="161" t="s">
        <v>224</v>
      </c>
      <c r="C2" s="60" t="s">
        <v>384</v>
      </c>
      <c r="D2" s="60" t="s">
        <v>383</v>
      </c>
      <c r="E2" s="161" t="s">
        <v>393</v>
      </c>
      <c r="F2" s="162" t="s">
        <v>272</v>
      </c>
    </row>
    <row r="3" spans="1:6" x14ac:dyDescent="0.25">
      <c r="A3">
        <v>1</v>
      </c>
      <c r="B3" s="159" t="s">
        <v>386</v>
      </c>
      <c r="C3" t="s">
        <v>159</v>
      </c>
      <c r="D3" t="s">
        <v>385</v>
      </c>
      <c r="E3" s="158" t="str">
        <f t="shared" ref="E3:E11" si="0">B3&amp;C3&amp;D3</f>
        <v>1 &gt; 4Utara10 Roda</v>
      </c>
      <c r="F3" s="157">
        <v>25000</v>
      </c>
    </row>
    <row r="4" spans="1:6" x14ac:dyDescent="0.25">
      <c r="A4">
        <v>2</v>
      </c>
      <c r="B4" s="158" t="s">
        <v>387</v>
      </c>
      <c r="C4" t="s">
        <v>159</v>
      </c>
      <c r="D4" t="s">
        <v>385</v>
      </c>
      <c r="E4" s="158" t="str">
        <f t="shared" si="0"/>
        <v>&gt; 5Utara10 Roda</v>
      </c>
      <c r="F4" s="157">
        <v>27650</v>
      </c>
    </row>
    <row r="5" spans="1:6" x14ac:dyDescent="0.25">
      <c r="A5">
        <v>3</v>
      </c>
      <c r="B5" s="158" t="s">
        <v>388</v>
      </c>
      <c r="C5" t="s">
        <v>159</v>
      </c>
      <c r="D5" t="s">
        <v>385</v>
      </c>
      <c r="E5" s="158" t="str">
        <f t="shared" si="0"/>
        <v>&gt; 6Utara10 Roda</v>
      </c>
      <c r="F5" s="157">
        <v>30800</v>
      </c>
    </row>
    <row r="6" spans="1:6" x14ac:dyDescent="0.25">
      <c r="A6">
        <v>4</v>
      </c>
      <c r="B6" s="158" t="s">
        <v>389</v>
      </c>
      <c r="C6" t="s">
        <v>159</v>
      </c>
      <c r="D6" t="s">
        <v>385</v>
      </c>
      <c r="E6" s="158" t="str">
        <f t="shared" si="0"/>
        <v>7 &gt;Utara10 Roda</v>
      </c>
      <c r="F6" s="157">
        <v>37750</v>
      </c>
    </row>
    <row r="7" spans="1:6" x14ac:dyDescent="0.25">
      <c r="A7">
        <v>5</v>
      </c>
      <c r="B7" s="159" t="s">
        <v>390</v>
      </c>
      <c r="C7" t="s">
        <v>160</v>
      </c>
      <c r="D7" t="s">
        <v>385</v>
      </c>
      <c r="E7" s="158" t="str">
        <f t="shared" si="0"/>
        <v>1 &gt; 3Selatan10 Roda</v>
      </c>
      <c r="F7" s="157">
        <v>30000</v>
      </c>
    </row>
    <row r="8" spans="1:6" x14ac:dyDescent="0.25">
      <c r="A8">
        <v>6</v>
      </c>
      <c r="B8" s="158" t="s">
        <v>391</v>
      </c>
      <c r="C8" t="s">
        <v>160</v>
      </c>
      <c r="D8" t="s">
        <v>385</v>
      </c>
      <c r="E8" s="158" t="str">
        <f t="shared" si="0"/>
        <v>&gt; 4Selatan10 Roda</v>
      </c>
      <c r="F8" s="157">
        <v>35000</v>
      </c>
    </row>
    <row r="9" spans="1:6" x14ac:dyDescent="0.25">
      <c r="A9">
        <v>7</v>
      </c>
      <c r="B9" s="158" t="s">
        <v>387</v>
      </c>
      <c r="C9" t="s">
        <v>160</v>
      </c>
      <c r="D9" t="s">
        <v>385</v>
      </c>
      <c r="E9" s="158" t="str">
        <f t="shared" si="0"/>
        <v>&gt; 5Selatan10 Roda</v>
      </c>
      <c r="F9" s="157">
        <v>39100</v>
      </c>
    </row>
    <row r="10" spans="1:6" x14ac:dyDescent="0.25">
      <c r="A10">
        <v>8</v>
      </c>
      <c r="B10" s="411" t="s">
        <v>517</v>
      </c>
      <c r="C10" s="412" t="s">
        <v>159</v>
      </c>
      <c r="D10" s="412" t="s">
        <v>385</v>
      </c>
      <c r="E10" s="411" t="str">
        <f t="shared" si="0"/>
        <v>OT1&gt;3Utara10 Roda</v>
      </c>
      <c r="F10" s="413">
        <v>30800</v>
      </c>
    </row>
    <row r="11" spans="1:6" x14ac:dyDescent="0.25">
      <c r="A11">
        <v>9</v>
      </c>
      <c r="B11" s="411" t="s">
        <v>518</v>
      </c>
      <c r="C11" s="412" t="s">
        <v>159</v>
      </c>
      <c r="D11" s="412" t="s">
        <v>385</v>
      </c>
      <c r="E11" s="411" t="str">
        <f t="shared" si="0"/>
        <v>OT&gt;3Utara10 Roda</v>
      </c>
      <c r="F11" s="413">
        <v>37750</v>
      </c>
    </row>
    <row r="13" spans="1:6" x14ac:dyDescent="0.25">
      <c r="A13">
        <v>1</v>
      </c>
      <c r="B13" s="159" t="s">
        <v>386</v>
      </c>
      <c r="C13" t="s">
        <v>159</v>
      </c>
      <c r="D13" t="s">
        <v>392</v>
      </c>
      <c r="E13" s="158" t="str">
        <f t="shared" ref="E13:E21" si="1">B13&amp;C13&amp;D13</f>
        <v>1 &gt; 4Utara12 Roda</v>
      </c>
      <c r="F13" s="157">
        <v>27500</v>
      </c>
    </row>
    <row r="14" spans="1:6" x14ac:dyDescent="0.25">
      <c r="A14">
        <v>2</v>
      </c>
      <c r="B14" s="158" t="s">
        <v>387</v>
      </c>
      <c r="C14" t="s">
        <v>159</v>
      </c>
      <c r="D14" t="s">
        <v>392</v>
      </c>
      <c r="E14" s="158" t="str">
        <f t="shared" si="1"/>
        <v>&gt; 5Utara12 Roda</v>
      </c>
      <c r="F14" s="157">
        <v>31200</v>
      </c>
    </row>
    <row r="15" spans="1:6" x14ac:dyDescent="0.25">
      <c r="A15">
        <v>3</v>
      </c>
      <c r="B15" s="158" t="s">
        <v>388</v>
      </c>
      <c r="C15" t="s">
        <v>159</v>
      </c>
      <c r="D15" t="s">
        <v>392</v>
      </c>
      <c r="E15" s="158" t="str">
        <f t="shared" si="1"/>
        <v>&gt; 6Utara12 Roda</v>
      </c>
      <c r="F15" s="157">
        <v>34450</v>
      </c>
    </row>
    <row r="16" spans="1:6" x14ac:dyDescent="0.25">
      <c r="A16">
        <v>4</v>
      </c>
      <c r="B16" s="158" t="s">
        <v>389</v>
      </c>
      <c r="C16" t="s">
        <v>159</v>
      </c>
      <c r="D16" t="s">
        <v>392</v>
      </c>
      <c r="E16" s="158" t="str">
        <f t="shared" si="1"/>
        <v>7 &gt;Utara12 Roda</v>
      </c>
      <c r="F16" s="157">
        <v>42000</v>
      </c>
    </row>
    <row r="17" spans="1:6" x14ac:dyDescent="0.25">
      <c r="A17">
        <v>5</v>
      </c>
      <c r="B17" s="159" t="s">
        <v>390</v>
      </c>
      <c r="C17" t="s">
        <v>160</v>
      </c>
      <c r="D17" t="s">
        <v>392</v>
      </c>
      <c r="E17" s="158" t="str">
        <f t="shared" si="1"/>
        <v>1 &gt; 3Selatan12 Roda</v>
      </c>
      <c r="F17" s="157">
        <v>38000</v>
      </c>
    </row>
    <row r="18" spans="1:6" x14ac:dyDescent="0.25">
      <c r="A18">
        <v>6</v>
      </c>
      <c r="B18" s="158" t="s">
        <v>391</v>
      </c>
      <c r="C18" t="s">
        <v>160</v>
      </c>
      <c r="D18" t="s">
        <v>392</v>
      </c>
      <c r="E18" s="158" t="str">
        <f t="shared" si="1"/>
        <v>&gt; 4Selatan12 Roda</v>
      </c>
      <c r="F18" s="157">
        <v>45000</v>
      </c>
    </row>
    <row r="19" spans="1:6" x14ac:dyDescent="0.25">
      <c r="A19">
        <v>7</v>
      </c>
      <c r="B19" s="158" t="s">
        <v>387</v>
      </c>
      <c r="C19" t="s">
        <v>160</v>
      </c>
      <c r="D19" t="s">
        <v>392</v>
      </c>
      <c r="E19" s="158" t="str">
        <f t="shared" si="1"/>
        <v>&gt; 5Selatan12 Roda</v>
      </c>
      <c r="F19" s="157">
        <v>48500</v>
      </c>
    </row>
    <row r="20" spans="1:6" x14ac:dyDescent="0.25">
      <c r="A20">
        <v>8</v>
      </c>
      <c r="B20" s="411" t="s">
        <v>517</v>
      </c>
      <c r="C20" s="412" t="s">
        <v>159</v>
      </c>
      <c r="D20" s="412" t="s">
        <v>392</v>
      </c>
      <c r="E20" s="411" t="str">
        <f t="shared" si="1"/>
        <v>OT1&gt;3Utara12 Roda</v>
      </c>
      <c r="F20" s="413">
        <v>34450</v>
      </c>
    </row>
    <row r="21" spans="1:6" x14ac:dyDescent="0.25">
      <c r="A21">
        <v>9</v>
      </c>
      <c r="B21" s="411" t="s">
        <v>518</v>
      </c>
      <c r="C21" s="412" t="s">
        <v>159</v>
      </c>
      <c r="D21" s="412" t="s">
        <v>392</v>
      </c>
      <c r="E21" s="411" t="str">
        <f t="shared" si="1"/>
        <v>OT&gt;3Utara12 Roda</v>
      </c>
      <c r="F21" s="413">
        <v>42000</v>
      </c>
    </row>
    <row r="23" spans="1:6" x14ac:dyDescent="0.25">
      <c r="A23" s="160" t="s">
        <v>396</v>
      </c>
    </row>
    <row r="24" spans="1:6" x14ac:dyDescent="0.25">
      <c r="A24" s="60" t="s">
        <v>274</v>
      </c>
      <c r="B24" s="163" t="s">
        <v>384</v>
      </c>
      <c r="C24" s="56" t="s">
        <v>393</v>
      </c>
      <c r="D24" s="56" t="s">
        <v>395</v>
      </c>
    </row>
    <row r="25" spans="1:6" x14ac:dyDescent="0.25">
      <c r="A25">
        <v>1</v>
      </c>
      <c r="B25" s="159" t="s">
        <v>159</v>
      </c>
      <c r="C25" s="159" t="str">
        <f>A25&amp;B25</f>
        <v>1Utara</v>
      </c>
      <c r="D25" s="159" t="s">
        <v>386</v>
      </c>
      <c r="E25" s="159"/>
      <c r="F25" s="159"/>
    </row>
    <row r="26" spans="1:6" x14ac:dyDescent="0.25">
      <c r="A26">
        <v>2</v>
      </c>
      <c r="B26" s="159" t="s">
        <v>159</v>
      </c>
      <c r="C26" s="159" t="str">
        <f t="shared" ref="C26:C44" si="2">A26&amp;B26</f>
        <v>2Utara</v>
      </c>
      <c r="D26" s="159" t="s">
        <v>386</v>
      </c>
      <c r="E26" s="159"/>
      <c r="F26" s="159"/>
    </row>
    <row r="27" spans="1:6" x14ac:dyDescent="0.25">
      <c r="A27">
        <v>3</v>
      </c>
      <c r="B27" s="159" t="s">
        <v>159</v>
      </c>
      <c r="C27" s="159" t="str">
        <f t="shared" si="2"/>
        <v>3Utara</v>
      </c>
      <c r="D27" s="159" t="s">
        <v>386</v>
      </c>
      <c r="E27" s="159"/>
      <c r="F27" s="159"/>
    </row>
    <row r="28" spans="1:6" x14ac:dyDescent="0.25">
      <c r="A28">
        <v>4</v>
      </c>
      <c r="B28" s="159" t="s">
        <v>159</v>
      </c>
      <c r="C28" s="159" t="str">
        <f t="shared" si="2"/>
        <v>4Utara</v>
      </c>
      <c r="D28" s="159" t="s">
        <v>386</v>
      </c>
      <c r="E28" s="159"/>
      <c r="F28" s="159"/>
    </row>
    <row r="29" spans="1:6" x14ac:dyDescent="0.25">
      <c r="A29">
        <v>5</v>
      </c>
      <c r="B29" s="159" t="s">
        <v>159</v>
      </c>
      <c r="C29" s="159" t="str">
        <f t="shared" si="2"/>
        <v>5Utara</v>
      </c>
      <c r="D29" s="158" t="s">
        <v>387</v>
      </c>
      <c r="E29" s="159"/>
      <c r="F29" s="158"/>
    </row>
    <row r="30" spans="1:6" x14ac:dyDescent="0.25">
      <c r="A30">
        <v>6</v>
      </c>
      <c r="B30" s="159" t="s">
        <v>159</v>
      </c>
      <c r="C30" s="159" t="str">
        <f t="shared" si="2"/>
        <v>6Utara</v>
      </c>
      <c r="D30" s="158" t="s">
        <v>388</v>
      </c>
      <c r="E30" s="159"/>
      <c r="F30" s="158"/>
    </row>
    <row r="31" spans="1:6" x14ac:dyDescent="0.25">
      <c r="A31">
        <v>7</v>
      </c>
      <c r="B31" s="159" t="s">
        <v>159</v>
      </c>
      <c r="C31" s="159" t="str">
        <f t="shared" si="2"/>
        <v>7Utara</v>
      </c>
      <c r="D31" s="158" t="s">
        <v>389</v>
      </c>
      <c r="E31" s="159"/>
      <c r="F31" s="158"/>
    </row>
    <row r="32" spans="1:6" x14ac:dyDescent="0.25">
      <c r="A32">
        <v>8</v>
      </c>
      <c r="B32" s="159" t="s">
        <v>159</v>
      </c>
      <c r="C32" s="159" t="str">
        <f t="shared" si="2"/>
        <v>8Utara</v>
      </c>
      <c r="D32" s="158" t="s">
        <v>389</v>
      </c>
      <c r="E32" s="159"/>
      <c r="F32" s="158"/>
    </row>
    <row r="33" spans="1:6" x14ac:dyDescent="0.25">
      <c r="A33">
        <v>9</v>
      </c>
      <c r="B33" s="159" t="s">
        <v>159</v>
      </c>
      <c r="C33" s="159" t="str">
        <f t="shared" si="2"/>
        <v>9Utara</v>
      </c>
      <c r="D33" s="158" t="s">
        <v>389</v>
      </c>
      <c r="E33" s="159"/>
      <c r="F33" s="158"/>
    </row>
    <row r="34" spans="1:6" x14ac:dyDescent="0.25">
      <c r="A34">
        <v>10</v>
      </c>
      <c r="B34" s="159" t="s">
        <v>159</v>
      </c>
      <c r="C34" s="159" t="str">
        <f t="shared" si="2"/>
        <v>10Utara</v>
      </c>
      <c r="D34" s="158" t="s">
        <v>389</v>
      </c>
      <c r="E34" s="159"/>
      <c r="F34" s="158"/>
    </row>
    <row r="35" spans="1:6" x14ac:dyDescent="0.25">
      <c r="A35">
        <v>1</v>
      </c>
      <c r="B35" s="158" t="s">
        <v>160</v>
      </c>
      <c r="C35" s="159" t="str">
        <f t="shared" si="2"/>
        <v>1Selatan</v>
      </c>
      <c r="D35" s="159" t="s">
        <v>390</v>
      </c>
      <c r="E35" s="159"/>
      <c r="F35" s="159"/>
    </row>
    <row r="36" spans="1:6" x14ac:dyDescent="0.25">
      <c r="A36">
        <v>2</v>
      </c>
      <c r="B36" s="158" t="s">
        <v>160</v>
      </c>
      <c r="C36" s="159" t="str">
        <f t="shared" si="2"/>
        <v>2Selatan</v>
      </c>
      <c r="D36" s="159" t="s">
        <v>390</v>
      </c>
      <c r="E36" s="159"/>
      <c r="F36" s="159"/>
    </row>
    <row r="37" spans="1:6" x14ac:dyDescent="0.25">
      <c r="A37">
        <v>3</v>
      </c>
      <c r="B37" s="158" t="s">
        <v>160</v>
      </c>
      <c r="C37" s="159" t="str">
        <f t="shared" si="2"/>
        <v>3Selatan</v>
      </c>
      <c r="D37" s="159" t="s">
        <v>390</v>
      </c>
      <c r="E37" s="159"/>
      <c r="F37" s="159"/>
    </row>
    <row r="38" spans="1:6" x14ac:dyDescent="0.25">
      <c r="A38">
        <v>4</v>
      </c>
      <c r="B38" s="158" t="s">
        <v>160</v>
      </c>
      <c r="C38" s="159" t="str">
        <f t="shared" si="2"/>
        <v>4Selatan</v>
      </c>
      <c r="D38" s="158" t="s">
        <v>391</v>
      </c>
      <c r="E38" s="159"/>
      <c r="F38" s="158"/>
    </row>
    <row r="39" spans="1:6" x14ac:dyDescent="0.25">
      <c r="A39">
        <v>5</v>
      </c>
      <c r="B39" s="158" t="s">
        <v>160</v>
      </c>
      <c r="C39" s="159" t="str">
        <f t="shared" si="2"/>
        <v>5Selatan</v>
      </c>
      <c r="D39" s="158" t="s">
        <v>387</v>
      </c>
      <c r="E39" s="159"/>
      <c r="F39" s="158"/>
    </row>
    <row r="40" spans="1:6" x14ac:dyDescent="0.25">
      <c r="A40">
        <v>6</v>
      </c>
      <c r="B40" s="158" t="s">
        <v>160</v>
      </c>
      <c r="C40" s="159" t="str">
        <f t="shared" si="2"/>
        <v>6Selatan</v>
      </c>
      <c r="D40" s="158" t="s">
        <v>387</v>
      </c>
      <c r="E40" s="159"/>
      <c r="F40" s="158"/>
    </row>
    <row r="41" spans="1:6" x14ac:dyDescent="0.25">
      <c r="A41">
        <v>7</v>
      </c>
      <c r="B41" s="158" t="s">
        <v>160</v>
      </c>
      <c r="C41" s="159" t="str">
        <f t="shared" si="2"/>
        <v>7Selatan</v>
      </c>
      <c r="D41" s="158" t="s">
        <v>387</v>
      </c>
      <c r="E41" s="159"/>
      <c r="F41" s="158"/>
    </row>
    <row r="42" spans="1:6" x14ac:dyDescent="0.25">
      <c r="A42">
        <v>8</v>
      </c>
      <c r="B42" s="158" t="s">
        <v>160</v>
      </c>
      <c r="C42" s="159" t="str">
        <f t="shared" si="2"/>
        <v>8Selatan</v>
      </c>
      <c r="D42" s="158" t="s">
        <v>387</v>
      </c>
      <c r="E42" s="159"/>
      <c r="F42" s="158"/>
    </row>
    <row r="43" spans="1:6" x14ac:dyDescent="0.25">
      <c r="A43">
        <v>1</v>
      </c>
      <c r="B43" s="159" t="s">
        <v>159</v>
      </c>
      <c r="C43" s="159" t="str">
        <f>"OT"&amp;A43&amp;B43</f>
        <v>OT1Utara</v>
      </c>
      <c r="D43" s="158" t="s">
        <v>517</v>
      </c>
    </row>
    <row r="44" spans="1:6" x14ac:dyDescent="0.25">
      <c r="A44">
        <v>2</v>
      </c>
      <c r="B44" s="159" t="s">
        <v>159</v>
      </c>
      <c r="C44" s="159" t="str">
        <f>"OT"&amp;A44&amp;B44</f>
        <v>OT2Utara</v>
      </c>
      <c r="D44" s="158" t="s">
        <v>517</v>
      </c>
    </row>
    <row r="45" spans="1:6" x14ac:dyDescent="0.25">
      <c r="A45">
        <v>3</v>
      </c>
      <c r="B45" s="159" t="s">
        <v>159</v>
      </c>
      <c r="C45" s="159" t="str">
        <f>"OT"&amp;A45&amp;B45</f>
        <v>OT3Utara</v>
      </c>
      <c r="D45" s="158" t="s">
        <v>518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F39" sqref="F39"/>
    </sheetView>
  </sheetViews>
  <sheetFormatPr defaultRowHeight="15" x14ac:dyDescent="0.25"/>
  <cols>
    <col min="1" max="1" width="10.5703125" customWidth="1"/>
    <col min="2" max="2" width="7.85546875" customWidth="1"/>
    <col min="4" max="4" width="9.28515625" customWidth="1"/>
  </cols>
  <sheetData>
    <row r="1" spans="1:2" x14ac:dyDescent="0.25">
      <c r="A1" s="56" t="s">
        <v>270</v>
      </c>
      <c r="B1" s="56" t="s">
        <v>269</v>
      </c>
    </row>
    <row r="2" spans="1:2" x14ac:dyDescent="0.25">
      <c r="A2" t="s">
        <v>159</v>
      </c>
      <c r="B2">
        <v>27</v>
      </c>
    </row>
    <row r="3" spans="1:2" x14ac:dyDescent="0.25">
      <c r="A3" t="s">
        <v>160</v>
      </c>
      <c r="B3">
        <v>40</v>
      </c>
    </row>
    <row r="5" spans="1:2" x14ac:dyDescent="0.25">
      <c r="A5" s="56" t="s">
        <v>271</v>
      </c>
      <c r="B5" s="56" t="s">
        <v>272</v>
      </c>
    </row>
    <row r="6" spans="1:2" x14ac:dyDescent="0.25">
      <c r="A6" s="57" t="s">
        <v>146</v>
      </c>
      <c r="B6">
        <v>722</v>
      </c>
    </row>
    <row r="7" spans="1:2" x14ac:dyDescent="0.25">
      <c r="A7" s="57" t="s">
        <v>144</v>
      </c>
      <c r="B7">
        <v>751</v>
      </c>
    </row>
    <row r="8" spans="1:2" x14ac:dyDescent="0.25">
      <c r="A8" s="57" t="s">
        <v>145</v>
      </c>
      <c r="B8">
        <v>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23"/>
  <sheetViews>
    <sheetView showGridLines="0" workbookViewId="0">
      <pane ySplit="3" topLeftCell="A4" activePane="bottomLeft" state="frozen"/>
      <selection pane="bottomLeft" activeCell="D19" sqref="D19"/>
    </sheetView>
  </sheetViews>
  <sheetFormatPr defaultRowHeight="15" x14ac:dyDescent="0.25"/>
  <cols>
    <col min="1" max="1" width="5.28515625" customWidth="1"/>
    <col min="2" max="2" width="17.140625" style="243" customWidth="1"/>
    <col min="3" max="3" width="13.140625" style="243" customWidth="1"/>
    <col min="4" max="4" width="26.140625" style="158" customWidth="1"/>
    <col min="5" max="5" width="17.140625" style="158" customWidth="1"/>
    <col min="6" max="6" width="9.5703125" style="58" customWidth="1"/>
  </cols>
  <sheetData>
    <row r="1" spans="1:6" x14ac:dyDescent="0.25">
      <c r="A1" s="160" t="s">
        <v>491</v>
      </c>
    </row>
    <row r="2" spans="1:6" ht="12.75" customHeight="1" x14ac:dyDescent="0.25"/>
    <row r="3" spans="1:6" ht="22.5" customHeight="1" x14ac:dyDescent="0.25">
      <c r="A3" s="251" t="s">
        <v>274</v>
      </c>
      <c r="B3" s="252" t="s">
        <v>492</v>
      </c>
      <c r="C3" s="252" t="s">
        <v>223</v>
      </c>
      <c r="D3" s="253" t="s">
        <v>493</v>
      </c>
      <c r="E3" s="253" t="s">
        <v>393</v>
      </c>
      <c r="F3" s="254" t="s">
        <v>495</v>
      </c>
    </row>
    <row r="4" spans="1:6" x14ac:dyDescent="0.25">
      <c r="A4" s="247">
        <v>1</v>
      </c>
      <c r="B4" s="248">
        <v>41270</v>
      </c>
      <c r="C4" s="248" t="s">
        <v>161</v>
      </c>
      <c r="D4" s="249" t="s">
        <v>494</v>
      </c>
      <c r="E4" s="249" t="str">
        <f>B4&amp;C4</f>
        <v>41270Day</v>
      </c>
      <c r="F4" s="250">
        <v>1</v>
      </c>
    </row>
    <row r="5" spans="1:6" x14ac:dyDescent="0.25">
      <c r="A5" s="244">
        <v>2</v>
      </c>
      <c r="B5" s="245">
        <v>41270</v>
      </c>
      <c r="C5" s="245" t="s">
        <v>162</v>
      </c>
      <c r="D5" s="246" t="s">
        <v>494</v>
      </c>
      <c r="E5" s="246" t="str">
        <f t="shared" ref="E5:E11" si="0">B5&amp;C5</f>
        <v>41270Night</v>
      </c>
      <c r="F5" s="250">
        <f t="shared" ref="F5:F11" si="1">IF(B5,1,0)</f>
        <v>1</v>
      </c>
    </row>
    <row r="6" spans="1:6" x14ac:dyDescent="0.25">
      <c r="A6" s="244">
        <v>3</v>
      </c>
      <c r="B6" s="245">
        <v>44199</v>
      </c>
      <c r="C6" s="245" t="s">
        <v>161</v>
      </c>
      <c r="D6" s="246" t="s">
        <v>494</v>
      </c>
      <c r="E6" s="246" t="str">
        <f t="shared" si="0"/>
        <v>44199Day</v>
      </c>
      <c r="F6" s="250">
        <f t="shared" si="1"/>
        <v>1</v>
      </c>
    </row>
    <row r="7" spans="1:6" x14ac:dyDescent="0.25">
      <c r="A7" s="244">
        <v>4</v>
      </c>
      <c r="B7" s="245">
        <v>44199</v>
      </c>
      <c r="C7" s="245" t="s">
        <v>162</v>
      </c>
      <c r="D7" s="246" t="s">
        <v>494</v>
      </c>
      <c r="E7" s="246" t="str">
        <f t="shared" si="0"/>
        <v>44199Night</v>
      </c>
      <c r="F7" s="250">
        <f t="shared" si="1"/>
        <v>1</v>
      </c>
    </row>
    <row r="8" spans="1:6" x14ac:dyDescent="0.25">
      <c r="A8" s="244">
        <v>5</v>
      </c>
      <c r="B8" s="245">
        <v>44206</v>
      </c>
      <c r="C8" s="245" t="s">
        <v>161</v>
      </c>
      <c r="D8" s="246" t="s">
        <v>494</v>
      </c>
      <c r="E8" s="246" t="str">
        <f t="shared" si="0"/>
        <v>44206Day</v>
      </c>
      <c r="F8" s="250">
        <f t="shared" si="1"/>
        <v>1</v>
      </c>
    </row>
    <row r="9" spans="1:6" x14ac:dyDescent="0.25">
      <c r="A9" s="244">
        <v>6</v>
      </c>
      <c r="B9" s="245">
        <v>44206</v>
      </c>
      <c r="C9" s="245" t="s">
        <v>162</v>
      </c>
      <c r="D9" s="246" t="s">
        <v>494</v>
      </c>
      <c r="E9" s="246" t="str">
        <f t="shared" si="0"/>
        <v>44206Night</v>
      </c>
      <c r="F9" s="250">
        <f t="shared" si="1"/>
        <v>1</v>
      </c>
    </row>
    <row r="10" spans="1:6" x14ac:dyDescent="0.25">
      <c r="A10" s="244">
        <v>7</v>
      </c>
      <c r="B10" s="245">
        <v>44213</v>
      </c>
      <c r="C10" s="245" t="s">
        <v>161</v>
      </c>
      <c r="D10" s="246" t="s">
        <v>494</v>
      </c>
      <c r="E10" s="246" t="str">
        <f t="shared" si="0"/>
        <v>44213Day</v>
      </c>
      <c r="F10" s="250">
        <f t="shared" si="1"/>
        <v>1</v>
      </c>
    </row>
    <row r="11" spans="1:6" x14ac:dyDescent="0.25">
      <c r="A11" s="244">
        <v>8</v>
      </c>
      <c r="B11" s="245">
        <v>44213</v>
      </c>
      <c r="C11" s="245" t="s">
        <v>162</v>
      </c>
      <c r="D11" s="246" t="s">
        <v>494</v>
      </c>
      <c r="E11" s="246" t="str">
        <f t="shared" si="0"/>
        <v>44213Night</v>
      </c>
      <c r="F11" s="250">
        <f t="shared" si="1"/>
        <v>1</v>
      </c>
    </row>
    <row r="12" spans="1:6" x14ac:dyDescent="0.25">
      <c r="A12" s="244">
        <v>9</v>
      </c>
      <c r="B12" s="245">
        <v>44197</v>
      </c>
      <c r="C12" s="245" t="s">
        <v>161</v>
      </c>
      <c r="D12" s="246" t="s">
        <v>496</v>
      </c>
      <c r="E12" s="246" t="str">
        <f t="shared" ref="E12:E15" si="2">B12&amp;C12</f>
        <v>44197Day</v>
      </c>
      <c r="F12" s="250">
        <f t="shared" ref="F12:F15" si="3">IF(B12,1,0)</f>
        <v>1</v>
      </c>
    </row>
    <row r="13" spans="1:6" x14ac:dyDescent="0.25">
      <c r="A13" s="244">
        <v>10</v>
      </c>
      <c r="B13" s="245">
        <v>44197</v>
      </c>
      <c r="C13" s="245" t="s">
        <v>162</v>
      </c>
      <c r="D13" s="246" t="s">
        <v>496</v>
      </c>
      <c r="E13" s="246" t="str">
        <f t="shared" si="2"/>
        <v>44197Night</v>
      </c>
      <c r="F13" s="250">
        <f t="shared" si="3"/>
        <v>1</v>
      </c>
    </row>
    <row r="14" spans="1:6" x14ac:dyDescent="0.25">
      <c r="A14" s="244">
        <v>11</v>
      </c>
      <c r="B14" s="245">
        <v>44190</v>
      </c>
      <c r="C14" s="245" t="s">
        <v>161</v>
      </c>
      <c r="D14" s="246" t="s">
        <v>497</v>
      </c>
      <c r="E14" s="246" t="str">
        <f t="shared" si="2"/>
        <v>44190Day</v>
      </c>
      <c r="F14" s="250">
        <f t="shared" si="3"/>
        <v>1</v>
      </c>
    </row>
    <row r="15" spans="1:6" x14ac:dyDescent="0.25">
      <c r="A15" s="244">
        <v>12</v>
      </c>
      <c r="B15" s="245">
        <v>44190</v>
      </c>
      <c r="C15" s="245" t="s">
        <v>162</v>
      </c>
      <c r="D15" s="246" t="s">
        <v>497</v>
      </c>
      <c r="E15" s="246" t="str">
        <f t="shared" si="2"/>
        <v>44190Night</v>
      </c>
      <c r="F15" s="250">
        <f t="shared" si="3"/>
        <v>1</v>
      </c>
    </row>
    <row r="16" spans="1:6" x14ac:dyDescent="0.25">
      <c r="A16" s="244">
        <v>13</v>
      </c>
      <c r="B16" s="245"/>
      <c r="C16" s="245"/>
      <c r="D16" s="246"/>
      <c r="E16" s="246"/>
      <c r="F16" s="250"/>
    </row>
    <row r="17" spans="1:6" x14ac:dyDescent="0.25">
      <c r="A17" s="244">
        <v>14</v>
      </c>
      <c r="B17" s="245"/>
      <c r="C17" s="245"/>
      <c r="D17" s="246"/>
      <c r="E17" s="246" t="str">
        <f t="shared" ref="E17:E23" si="4">B17&amp;C17</f>
        <v/>
      </c>
      <c r="F17" s="250"/>
    </row>
    <row r="18" spans="1:6" x14ac:dyDescent="0.25">
      <c r="A18" s="244">
        <v>15</v>
      </c>
      <c r="B18" s="245"/>
      <c r="C18" s="245"/>
      <c r="D18" s="246"/>
      <c r="E18" s="246" t="str">
        <f t="shared" si="4"/>
        <v/>
      </c>
      <c r="F18" s="250"/>
    </row>
    <row r="19" spans="1:6" x14ac:dyDescent="0.25">
      <c r="A19" s="244">
        <v>16</v>
      </c>
      <c r="B19" s="245"/>
      <c r="C19" s="245"/>
      <c r="D19" s="246"/>
      <c r="E19" s="246" t="str">
        <f t="shared" si="4"/>
        <v/>
      </c>
      <c r="F19" s="250"/>
    </row>
    <row r="20" spans="1:6" x14ac:dyDescent="0.25">
      <c r="A20" s="244">
        <v>17</v>
      </c>
      <c r="B20" s="245"/>
      <c r="C20" s="245"/>
      <c r="D20" s="246"/>
      <c r="E20" s="246" t="str">
        <f t="shared" si="4"/>
        <v/>
      </c>
      <c r="F20" s="250"/>
    </row>
    <row r="21" spans="1:6" x14ac:dyDescent="0.25">
      <c r="A21" s="244">
        <v>18</v>
      </c>
      <c r="B21" s="245"/>
      <c r="C21" s="245"/>
      <c r="D21" s="246"/>
      <c r="E21" s="246" t="str">
        <f t="shared" si="4"/>
        <v/>
      </c>
      <c r="F21" s="250"/>
    </row>
    <row r="22" spans="1:6" x14ac:dyDescent="0.25">
      <c r="A22" s="244">
        <v>19</v>
      </c>
      <c r="B22" s="245"/>
      <c r="C22" s="245"/>
      <c r="D22" s="246"/>
      <c r="E22" s="246" t="str">
        <f t="shared" si="4"/>
        <v/>
      </c>
      <c r="F22" s="250"/>
    </row>
    <row r="23" spans="1:6" x14ac:dyDescent="0.25">
      <c r="A23" s="244">
        <v>20</v>
      </c>
      <c r="B23" s="245"/>
      <c r="C23" s="245"/>
      <c r="D23" s="246"/>
      <c r="E23" s="246" t="str">
        <f t="shared" si="4"/>
        <v/>
      </c>
      <c r="F23" s="250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db_gnr!$F$3:$F$4</xm:f>
          </x14:formula1>
          <xm:sqref>C4:C1048576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P5662"/>
  <sheetViews>
    <sheetView tabSelected="1" zoomScale="90" zoomScaleNormal="90" workbookViewId="0">
      <pane ySplit="9" topLeftCell="A10" activePane="bottomLeft" state="frozen"/>
      <selection pane="bottomLeft" activeCell="S33" sqref="S33"/>
    </sheetView>
  </sheetViews>
  <sheetFormatPr defaultRowHeight="13.5" x14ac:dyDescent="0.3"/>
  <cols>
    <col min="1" max="1" width="4" style="5" customWidth="1"/>
    <col min="2" max="2" width="7" style="5" customWidth="1"/>
    <col min="3" max="3" width="11.7109375" style="31" customWidth="1"/>
    <col min="4" max="4" width="7.7109375" style="8" customWidth="1"/>
    <col min="5" max="5" width="10.85546875" style="31" customWidth="1"/>
    <col min="6" max="6" width="9.5703125" style="8" customWidth="1"/>
    <col min="7" max="7" width="9.140625" style="5" customWidth="1"/>
    <col min="8" max="8" width="4.5703125" style="5" customWidth="1"/>
    <col min="9" max="9" width="7.7109375" style="5" customWidth="1"/>
    <col min="10" max="10" width="6.28515625" style="5" customWidth="1"/>
    <col min="11" max="11" width="12" style="5" customWidth="1"/>
    <col min="12" max="12" width="11.7109375" style="5" customWidth="1"/>
    <col min="13" max="13" width="7.7109375" style="5" customWidth="1"/>
    <col min="14" max="14" width="10" style="5" customWidth="1"/>
    <col min="15" max="15" width="10.140625" style="6" customWidth="1"/>
    <col min="16" max="16" width="9.5703125" style="7" customWidth="1"/>
    <col min="17" max="17" width="4" style="7" customWidth="1"/>
    <col min="18" max="18" width="4.42578125" style="9" customWidth="1"/>
    <col min="19" max="21" width="9.140625" style="9"/>
    <col min="22" max="22" width="10.140625" style="9" customWidth="1"/>
    <col min="23" max="23" width="8.5703125" style="9" customWidth="1"/>
    <col min="24" max="24" width="5.7109375" style="9" customWidth="1"/>
    <col min="25" max="25" width="9.85546875" style="9" customWidth="1"/>
    <col min="26" max="26" width="9.140625" style="8"/>
    <col min="27" max="27" width="7.7109375" style="8" customWidth="1"/>
    <col min="28" max="28" width="14" style="5" customWidth="1"/>
    <col min="29" max="29" width="23.42578125" style="5" customWidth="1"/>
    <col min="30" max="30" width="5.28515625" style="5" customWidth="1"/>
    <col min="31" max="31" width="6" style="5" customWidth="1"/>
    <col min="32" max="32" width="13.140625" style="5" customWidth="1"/>
    <col min="33" max="37" width="9.140625" style="5"/>
    <col min="38" max="38" width="10.140625" style="5" customWidth="1"/>
    <col min="39" max="39" width="12.7109375" style="5" customWidth="1"/>
    <col min="40" max="16384" width="9.140625" style="5"/>
  </cols>
  <sheetData>
    <row r="1" spans="1:42" x14ac:dyDescent="0.3">
      <c r="A1" s="1" t="s">
        <v>153</v>
      </c>
      <c r="B1" s="2"/>
      <c r="C1" s="11">
        <v>44186</v>
      </c>
      <c r="D1" s="3" t="s">
        <v>155</v>
      </c>
      <c r="E1" s="11">
        <v>44216</v>
      </c>
      <c r="F1" s="4"/>
      <c r="O1" s="64">
        <v>1</v>
      </c>
    </row>
    <row r="2" spans="1:42" x14ac:dyDescent="0.3">
      <c r="A2" s="10" t="s">
        <v>156</v>
      </c>
      <c r="B2" s="10"/>
      <c r="C2" s="11"/>
      <c r="D2" s="333">
        <f>MAX(C:C)</f>
        <v>44216</v>
      </c>
      <c r="E2" s="333"/>
    </row>
    <row r="3" spans="1:42" x14ac:dyDescent="0.3">
      <c r="A3" s="10" t="s">
        <v>157</v>
      </c>
      <c r="B3" s="10"/>
      <c r="C3" s="34"/>
      <c r="D3" s="12">
        <f>D2-C1+1</f>
        <v>31</v>
      </c>
      <c r="E3" s="35" t="s">
        <v>158</v>
      </c>
    </row>
    <row r="4" spans="1:42" x14ac:dyDescent="0.3">
      <c r="A4" s="10" t="s">
        <v>219</v>
      </c>
      <c r="B4" s="10"/>
      <c r="C4" s="36"/>
      <c r="D4" s="45">
        <f>D3*2</f>
        <v>62</v>
      </c>
      <c r="E4" s="36" t="s">
        <v>220</v>
      </c>
    </row>
    <row r="5" spans="1:42" x14ac:dyDescent="0.3">
      <c r="A5" s="10" t="s">
        <v>221</v>
      </c>
      <c r="B5" s="10"/>
      <c r="C5" s="36"/>
      <c r="D5" s="45">
        <v>4</v>
      </c>
      <c r="E5" s="36" t="s">
        <v>220</v>
      </c>
    </row>
    <row r="6" spans="1:42" x14ac:dyDescent="0.3">
      <c r="A6" s="10" t="s">
        <v>222</v>
      </c>
      <c r="B6" s="10"/>
      <c r="C6" s="36"/>
      <c r="D6" s="45">
        <f>D4-D5</f>
        <v>58</v>
      </c>
      <c r="E6" s="36" t="s">
        <v>220</v>
      </c>
    </row>
    <row r="7" spans="1:42" x14ac:dyDescent="0.3">
      <c r="A7" s="10"/>
      <c r="B7" s="10"/>
      <c r="C7" s="34"/>
      <c r="D7" s="12"/>
      <c r="E7" s="35"/>
    </row>
    <row r="8" spans="1:42" ht="38.25" x14ac:dyDescent="0.3">
      <c r="A8" s="13" t="s">
        <v>0</v>
      </c>
      <c r="B8" s="14" t="s">
        <v>19</v>
      </c>
      <c r="C8" s="15" t="s">
        <v>1</v>
      </c>
      <c r="D8" s="13" t="s">
        <v>2</v>
      </c>
      <c r="E8" s="15" t="s">
        <v>3</v>
      </c>
      <c r="F8" s="13" t="s">
        <v>4</v>
      </c>
      <c r="G8" s="13" t="s">
        <v>5</v>
      </c>
      <c r="H8" s="13" t="s">
        <v>6</v>
      </c>
      <c r="I8" s="13" t="s">
        <v>7</v>
      </c>
      <c r="J8" s="13" t="s">
        <v>8</v>
      </c>
      <c r="K8" s="13" t="s">
        <v>9</v>
      </c>
      <c r="L8" s="16" t="s">
        <v>152</v>
      </c>
      <c r="M8" s="16" t="s">
        <v>148</v>
      </c>
      <c r="N8" s="16" t="s">
        <v>168</v>
      </c>
      <c r="O8" s="17" t="s">
        <v>10</v>
      </c>
      <c r="P8" s="18" t="s">
        <v>11</v>
      </c>
      <c r="Q8" s="18" t="s">
        <v>519</v>
      </c>
      <c r="R8" s="19" t="s">
        <v>521</v>
      </c>
      <c r="S8" s="19" t="s">
        <v>12</v>
      </c>
      <c r="T8" s="19" t="s">
        <v>13</v>
      </c>
      <c r="U8" s="54" t="s">
        <v>14</v>
      </c>
      <c r="V8" s="54" t="s">
        <v>273</v>
      </c>
      <c r="W8" s="54" t="s">
        <v>395</v>
      </c>
      <c r="X8" s="54"/>
      <c r="Y8" s="54" t="s">
        <v>520</v>
      </c>
      <c r="Z8" s="13" t="s">
        <v>15</v>
      </c>
      <c r="AA8" s="20" t="s">
        <v>16</v>
      </c>
      <c r="AB8" s="21" t="s">
        <v>17</v>
      </c>
      <c r="AC8" s="13" t="s">
        <v>18</v>
      </c>
      <c r="AD8" s="72" t="s">
        <v>171</v>
      </c>
    </row>
    <row r="9" spans="1:42" x14ac:dyDescent="0.3">
      <c r="A9" s="22"/>
      <c r="B9" s="23"/>
      <c r="C9" s="24"/>
      <c r="D9" s="22"/>
      <c r="E9" s="24"/>
      <c r="F9" s="22"/>
      <c r="G9" s="22"/>
      <c r="H9" s="22"/>
      <c r="I9" s="22"/>
      <c r="J9" s="22"/>
      <c r="K9" s="22"/>
      <c r="L9" s="25"/>
      <c r="M9" s="25"/>
      <c r="N9" s="25"/>
      <c r="O9" s="26"/>
      <c r="P9" s="27"/>
      <c r="Q9" s="27"/>
      <c r="R9" s="28"/>
      <c r="S9" s="28"/>
      <c r="T9" s="28"/>
      <c r="U9" s="55"/>
      <c r="V9" s="55"/>
      <c r="W9" s="55"/>
      <c r="X9" s="55"/>
      <c r="Y9" s="55"/>
      <c r="Z9" s="22"/>
      <c r="AA9" s="29"/>
      <c r="AB9" s="30"/>
      <c r="AC9" s="22"/>
      <c r="AD9" s="73"/>
      <c r="AF9" s="5">
        <v>1</v>
      </c>
      <c r="AG9" s="5">
        <v>2</v>
      </c>
      <c r="AH9" s="5">
        <v>3</v>
      </c>
      <c r="AI9" s="5">
        <v>4</v>
      </c>
      <c r="AJ9" s="5">
        <v>5</v>
      </c>
      <c r="AK9" s="5">
        <v>6</v>
      </c>
      <c r="AL9" s="5">
        <v>7</v>
      </c>
      <c r="AM9" s="5">
        <v>8</v>
      </c>
      <c r="AN9" s="5">
        <v>9</v>
      </c>
      <c r="AO9" s="5">
        <v>10</v>
      </c>
      <c r="AP9" s="5">
        <v>11</v>
      </c>
    </row>
    <row r="10" spans="1:42" x14ac:dyDescent="0.3">
      <c r="A10" s="33">
        <v>1</v>
      </c>
      <c r="B10" s="33"/>
      <c r="C10" s="70">
        <v>44186</v>
      </c>
      <c r="D10" s="71" t="s">
        <v>19</v>
      </c>
      <c r="E10" s="70">
        <v>44186</v>
      </c>
      <c r="F10" s="71">
        <v>5150088</v>
      </c>
      <c r="G10" s="33" t="s">
        <v>20</v>
      </c>
      <c r="H10" s="33" t="s">
        <v>50</v>
      </c>
      <c r="I10" s="33" t="s">
        <v>76</v>
      </c>
      <c r="J10" s="33" t="s">
        <v>52</v>
      </c>
      <c r="K10" s="63" t="s">
        <v>126</v>
      </c>
      <c r="L10" s="32" t="str">
        <f t="shared" ref="L10:L73" si="0">IFERROR(VLOOKUP(K10,db_unit,2,FALSE),"")</f>
        <v>CGE370</v>
      </c>
      <c r="M10" s="32" t="str">
        <f t="shared" ref="M10:M73" si="1">IFERROR(VLOOKUP(K10,db_unit,3,FALSE),"")</f>
        <v>BMJ II</v>
      </c>
      <c r="N10" s="32" t="str">
        <f t="shared" ref="N10:N73" si="2">IFERROR(VLOOKUP(K10,db_unit,4,FALSE),"")</f>
        <v>12 RODA</v>
      </c>
      <c r="O10" s="64">
        <v>0.32746527777777779</v>
      </c>
      <c r="P10" s="65">
        <v>0.32746527777777779</v>
      </c>
      <c r="Q10" s="65"/>
      <c r="R10" s="66">
        <v>1</v>
      </c>
      <c r="S10" s="66">
        <v>45700</v>
      </c>
      <c r="T10" s="66">
        <v>17020</v>
      </c>
      <c r="U10" s="67">
        <f>(S10-T10)/1000</f>
        <v>28.68</v>
      </c>
      <c r="V10" s="66">
        <f t="shared" ref="V10:V73" si="3">IFERROR(VLOOKUP(L10,harga,2,FALSE),"")*U10*IFERROR(VLOOKUP(G10,jarak,2,FALSE),"")</f>
        <v>581544.36</v>
      </c>
      <c r="W10" s="66" t="str">
        <f t="shared" ref="W10:W73" si="4">IFERROR(VLOOKUP(AL10,Code,2,FALSE),"")</f>
        <v>1 &gt; 4</v>
      </c>
      <c r="X10" s="66">
        <f>A10+SUMIFS(Presensi!F:F,Presensi!E:E,'Entry Data'!AP10)</f>
        <v>1</v>
      </c>
      <c r="Y10" s="66">
        <f>IFERROR(INDEX('Retasi Pricing'!F:F,MATCH('Entry Data'!AM10,'Retasi Pricing'!E:E,0))*X10,"")</f>
        <v>27500</v>
      </c>
      <c r="Z10" s="62" t="s">
        <v>26</v>
      </c>
      <c r="AA10" s="62" t="s">
        <v>27</v>
      </c>
      <c r="AB10" s="32" t="s">
        <v>175</v>
      </c>
      <c r="AC10" s="32" t="s">
        <v>371</v>
      </c>
      <c r="AD10" s="32" t="str">
        <f t="shared" ref="AD10:AD73" si="5">IFERROR(VLOOKUP(AC10,driver,13,FALSE),"")</f>
        <v/>
      </c>
      <c r="AF10" s="5" t="str">
        <f t="shared" ref="AF10:AF73" si="6">AC10&amp;C10</f>
        <v>Miftahul Amin44186</v>
      </c>
      <c r="AG10" s="5" t="str">
        <f t="shared" ref="AG10:AG73" si="7">K10&amp;C10&amp;G10&amp;D10</f>
        <v>BMJ 04244186UTARADAY</v>
      </c>
      <c r="AH10" s="5" t="str">
        <f t="shared" ref="AH10:AH73" si="8">AC10&amp;C10&amp;G10&amp;D10</f>
        <v>Miftahul Amin44186UTARADAY</v>
      </c>
      <c r="AI10" s="5" t="str">
        <f t="shared" ref="AI10:AI73" si="9">K10&amp;C10&amp;D10</f>
        <v>BMJ 04244186DAY</v>
      </c>
      <c r="AJ10" s="5" t="str">
        <f t="shared" ref="AJ10:AJ73" si="10">AC10&amp;C10&amp;D10</f>
        <v>Miftahul Amin44186DAY</v>
      </c>
      <c r="AK10" s="5" t="str">
        <f t="shared" ref="AK10:AK73" si="11">AC10&amp;M10</f>
        <v>Miftahul AminBMJ II</v>
      </c>
      <c r="AL10" s="5" t="str">
        <f>Q10&amp;R10&amp;G10</f>
        <v>1UTARA</v>
      </c>
      <c r="AM10" s="5" t="str">
        <f>W10&amp;G10&amp;N10</f>
        <v>1 &gt; 4UTARA12 RODA</v>
      </c>
      <c r="AN10" s="5" t="str">
        <f>AC10&amp;M10&amp;W10&amp;G10&amp;N10</f>
        <v>Miftahul AminBMJ II1 &gt; 4UTARA12 RODA</v>
      </c>
      <c r="AO10" s="5" t="str">
        <f>AC10&amp;W10&amp;G10&amp;N10</f>
        <v>Miftahul Amin1 &gt; 4UTARA12 RODA</v>
      </c>
      <c r="AP10" s="5" t="str">
        <f>C10&amp;D10</f>
        <v>44186DAY</v>
      </c>
    </row>
    <row r="11" spans="1:42" x14ac:dyDescent="0.3">
      <c r="A11" s="33">
        <v>1</v>
      </c>
      <c r="B11" s="33"/>
      <c r="C11" s="70">
        <v>44186</v>
      </c>
      <c r="D11" s="71" t="s">
        <v>19</v>
      </c>
      <c r="E11" s="70">
        <v>44186</v>
      </c>
      <c r="F11" s="71">
        <v>5150164</v>
      </c>
      <c r="G11" s="33" t="s">
        <v>20</v>
      </c>
      <c r="H11" s="33" t="s">
        <v>21</v>
      </c>
      <c r="I11" s="33" t="s">
        <v>45</v>
      </c>
      <c r="J11" s="33" t="s">
        <v>46</v>
      </c>
      <c r="K11" s="63" t="s">
        <v>126</v>
      </c>
      <c r="L11" s="32" t="str">
        <f t="shared" si="0"/>
        <v>CGE370</v>
      </c>
      <c r="M11" s="32" t="str">
        <f t="shared" si="1"/>
        <v>BMJ II</v>
      </c>
      <c r="N11" s="32" t="str">
        <f t="shared" si="2"/>
        <v>12 RODA</v>
      </c>
      <c r="O11" s="64">
        <v>0.38130787037037034</v>
      </c>
      <c r="P11" s="65">
        <v>0.38130787037037034</v>
      </c>
      <c r="Q11" s="65"/>
      <c r="R11" s="66">
        <v>2</v>
      </c>
      <c r="S11" s="66">
        <v>45220</v>
      </c>
      <c r="T11" s="66">
        <v>17020</v>
      </c>
      <c r="U11" s="67">
        <f t="shared" ref="U11:U74" si="12">(S11-T11)/1000</f>
        <v>28.2</v>
      </c>
      <c r="V11" s="66">
        <f t="shared" si="3"/>
        <v>571811.4</v>
      </c>
      <c r="W11" s="66" t="str">
        <f t="shared" si="4"/>
        <v>1 &gt; 4</v>
      </c>
      <c r="X11" s="66">
        <f>A11+SUMIFS(Presensi!F:F,Presensi!E:E,'Entry Data'!AP11)</f>
        <v>1</v>
      </c>
      <c r="Y11" s="66">
        <f>IFERROR(INDEX('Retasi Pricing'!F:F,MATCH('Entry Data'!AM11,'Retasi Pricing'!E:E,0))*X11,"")</f>
        <v>27500</v>
      </c>
      <c r="Z11" s="62" t="s">
        <v>26</v>
      </c>
      <c r="AA11" s="62" t="s">
        <v>27</v>
      </c>
      <c r="AB11" s="32" t="s">
        <v>47</v>
      </c>
      <c r="AC11" s="32" t="s">
        <v>371</v>
      </c>
      <c r="AD11" s="32" t="str">
        <f t="shared" si="5"/>
        <v/>
      </c>
      <c r="AF11" s="5" t="str">
        <f t="shared" si="6"/>
        <v>Miftahul Amin44186</v>
      </c>
      <c r="AG11" s="5" t="str">
        <f t="shared" si="7"/>
        <v>BMJ 04244186UTARADAY</v>
      </c>
      <c r="AH11" s="5" t="str">
        <f t="shared" si="8"/>
        <v>Miftahul Amin44186UTARADAY</v>
      </c>
      <c r="AI11" s="5" t="str">
        <f t="shared" si="9"/>
        <v>BMJ 04244186DAY</v>
      </c>
      <c r="AJ11" s="5" t="str">
        <f t="shared" si="10"/>
        <v>Miftahul Amin44186DAY</v>
      </c>
      <c r="AK11" s="5" t="str">
        <f t="shared" si="11"/>
        <v>Miftahul AminBMJ II</v>
      </c>
      <c r="AL11" s="5" t="str">
        <f t="shared" ref="AL11:AL74" si="13">Q11&amp;R11&amp;G11</f>
        <v>2UTARA</v>
      </c>
      <c r="AM11" s="5" t="str">
        <f t="shared" ref="AM11:AM74" si="14">W11&amp;G11&amp;N11</f>
        <v>1 &gt; 4UTARA12 RODA</v>
      </c>
      <c r="AN11" s="5" t="str">
        <f t="shared" ref="AN11:AN74" si="15">AC11&amp;M11&amp;W11&amp;G11&amp;N11</f>
        <v>Miftahul AminBMJ II1 &gt; 4UTARA12 RODA</v>
      </c>
      <c r="AO11" s="5" t="str">
        <f t="shared" ref="AO11:AO74" si="16">AC11&amp;W11&amp;G11&amp;N11</f>
        <v>Miftahul Amin1 &gt; 4UTARA12 RODA</v>
      </c>
      <c r="AP11" s="5" t="str">
        <f t="shared" ref="AP11:AP74" si="17">C11&amp;D11</f>
        <v>44186DAY</v>
      </c>
    </row>
    <row r="12" spans="1:42" x14ac:dyDescent="0.3">
      <c r="A12" s="33">
        <v>1</v>
      </c>
      <c r="B12" s="33"/>
      <c r="C12" s="70">
        <v>44186</v>
      </c>
      <c r="D12" s="71" t="s">
        <v>19</v>
      </c>
      <c r="E12" s="70">
        <v>44186</v>
      </c>
      <c r="F12" s="71">
        <v>5150242</v>
      </c>
      <c r="G12" s="33" t="s">
        <v>20</v>
      </c>
      <c r="H12" s="33" t="s">
        <v>21</v>
      </c>
      <c r="I12" s="33" t="s">
        <v>45</v>
      </c>
      <c r="J12" s="33" t="s">
        <v>46</v>
      </c>
      <c r="K12" s="63" t="s">
        <v>126</v>
      </c>
      <c r="L12" s="32" t="str">
        <f t="shared" si="0"/>
        <v>CGE370</v>
      </c>
      <c r="M12" s="32" t="str">
        <f t="shared" si="1"/>
        <v>BMJ II</v>
      </c>
      <c r="N12" s="32" t="str">
        <f t="shared" si="2"/>
        <v>12 RODA</v>
      </c>
      <c r="O12" s="64">
        <v>0.43752314814814813</v>
      </c>
      <c r="P12" s="65">
        <v>0.43752314814814813</v>
      </c>
      <c r="Q12" s="65"/>
      <c r="R12" s="66">
        <v>3</v>
      </c>
      <c r="S12" s="66">
        <v>43560</v>
      </c>
      <c r="T12" s="66">
        <v>17020</v>
      </c>
      <c r="U12" s="67">
        <f t="shared" si="12"/>
        <v>26.54</v>
      </c>
      <c r="V12" s="66">
        <f t="shared" si="3"/>
        <v>538151.58000000007</v>
      </c>
      <c r="W12" s="66" t="str">
        <f t="shared" si="4"/>
        <v>1 &gt; 4</v>
      </c>
      <c r="X12" s="66">
        <f>A12+SUMIFS(Presensi!F:F,Presensi!E:E,'Entry Data'!AP12)</f>
        <v>1</v>
      </c>
      <c r="Y12" s="66">
        <f>IFERROR(INDEX('Retasi Pricing'!F:F,MATCH('Entry Data'!AM12,'Retasi Pricing'!E:E,0))*X12,"")</f>
        <v>27500</v>
      </c>
      <c r="Z12" s="62" t="s">
        <v>26</v>
      </c>
      <c r="AA12" s="62" t="s">
        <v>27</v>
      </c>
      <c r="AB12" s="32" t="s">
        <v>175</v>
      </c>
      <c r="AC12" s="32" t="s">
        <v>371</v>
      </c>
      <c r="AD12" s="32" t="str">
        <f t="shared" si="5"/>
        <v/>
      </c>
      <c r="AF12" s="5" t="str">
        <f t="shared" si="6"/>
        <v>Miftahul Amin44186</v>
      </c>
      <c r="AG12" s="5" t="str">
        <f t="shared" si="7"/>
        <v>BMJ 04244186UTARADAY</v>
      </c>
      <c r="AH12" s="5" t="str">
        <f t="shared" si="8"/>
        <v>Miftahul Amin44186UTARADAY</v>
      </c>
      <c r="AI12" s="5" t="str">
        <f t="shared" si="9"/>
        <v>BMJ 04244186DAY</v>
      </c>
      <c r="AJ12" s="5" t="str">
        <f t="shared" si="10"/>
        <v>Miftahul Amin44186DAY</v>
      </c>
      <c r="AK12" s="5" t="str">
        <f t="shared" si="11"/>
        <v>Miftahul AminBMJ II</v>
      </c>
      <c r="AL12" s="5" t="str">
        <f t="shared" si="13"/>
        <v>3UTARA</v>
      </c>
      <c r="AM12" s="5" t="str">
        <f t="shared" si="14"/>
        <v>1 &gt; 4UTARA12 RODA</v>
      </c>
      <c r="AN12" s="5" t="str">
        <f t="shared" si="15"/>
        <v>Miftahul AminBMJ II1 &gt; 4UTARA12 RODA</v>
      </c>
      <c r="AO12" s="5" t="str">
        <f t="shared" si="16"/>
        <v>Miftahul Amin1 &gt; 4UTARA12 RODA</v>
      </c>
      <c r="AP12" s="5" t="str">
        <f t="shared" si="17"/>
        <v>44186DAY</v>
      </c>
    </row>
    <row r="13" spans="1:42" x14ac:dyDescent="0.3">
      <c r="A13" s="33">
        <v>1</v>
      </c>
      <c r="B13" s="33"/>
      <c r="C13" s="70">
        <v>44186</v>
      </c>
      <c r="D13" s="71" t="s">
        <v>19</v>
      </c>
      <c r="E13" s="70">
        <v>44186</v>
      </c>
      <c r="F13" s="71">
        <v>5150320</v>
      </c>
      <c r="G13" s="33" t="s">
        <v>20</v>
      </c>
      <c r="H13" s="33" t="s">
        <v>21</v>
      </c>
      <c r="I13" s="33" t="s">
        <v>45</v>
      </c>
      <c r="J13" s="33" t="s">
        <v>46</v>
      </c>
      <c r="K13" s="63" t="s">
        <v>126</v>
      </c>
      <c r="L13" s="32" t="str">
        <f t="shared" si="0"/>
        <v>CGE370</v>
      </c>
      <c r="M13" s="32" t="str">
        <f t="shared" si="1"/>
        <v>BMJ II</v>
      </c>
      <c r="N13" s="32" t="str">
        <f t="shared" si="2"/>
        <v>12 RODA</v>
      </c>
      <c r="O13" s="64">
        <v>0.49069444444444449</v>
      </c>
      <c r="P13" s="65">
        <v>0.49069444444444449</v>
      </c>
      <c r="Q13" s="65"/>
      <c r="R13" s="66">
        <v>4</v>
      </c>
      <c r="S13" s="66">
        <v>45280</v>
      </c>
      <c r="T13" s="66">
        <v>17020</v>
      </c>
      <c r="U13" s="67">
        <f t="shared" si="12"/>
        <v>28.26</v>
      </c>
      <c r="V13" s="66">
        <f t="shared" si="3"/>
        <v>573028.02</v>
      </c>
      <c r="W13" s="66" t="str">
        <f t="shared" si="4"/>
        <v>1 &gt; 4</v>
      </c>
      <c r="X13" s="66">
        <f>A13+SUMIFS(Presensi!F:F,Presensi!E:E,'Entry Data'!AP13)</f>
        <v>1</v>
      </c>
      <c r="Y13" s="66">
        <f>IFERROR(INDEX('Retasi Pricing'!F:F,MATCH('Entry Data'!AM13,'Retasi Pricing'!E:E,0))*X13,"")</f>
        <v>27500</v>
      </c>
      <c r="Z13" s="62" t="s">
        <v>26</v>
      </c>
      <c r="AA13" s="62" t="s">
        <v>27</v>
      </c>
      <c r="AB13" s="32" t="s">
        <v>175</v>
      </c>
      <c r="AC13" s="32" t="s">
        <v>371</v>
      </c>
      <c r="AD13" s="32" t="str">
        <f t="shared" si="5"/>
        <v/>
      </c>
      <c r="AF13" s="5" t="str">
        <f t="shared" si="6"/>
        <v>Miftahul Amin44186</v>
      </c>
      <c r="AG13" s="5" t="str">
        <f t="shared" si="7"/>
        <v>BMJ 04244186UTARADAY</v>
      </c>
      <c r="AH13" s="5" t="str">
        <f t="shared" si="8"/>
        <v>Miftahul Amin44186UTARADAY</v>
      </c>
      <c r="AI13" s="5" t="str">
        <f t="shared" si="9"/>
        <v>BMJ 04244186DAY</v>
      </c>
      <c r="AJ13" s="5" t="str">
        <f t="shared" si="10"/>
        <v>Miftahul Amin44186DAY</v>
      </c>
      <c r="AK13" s="5" t="str">
        <f t="shared" si="11"/>
        <v>Miftahul AminBMJ II</v>
      </c>
      <c r="AL13" s="5" t="str">
        <f t="shared" si="13"/>
        <v>4UTARA</v>
      </c>
      <c r="AM13" s="5" t="str">
        <f t="shared" si="14"/>
        <v>1 &gt; 4UTARA12 RODA</v>
      </c>
      <c r="AN13" s="5" t="str">
        <f t="shared" si="15"/>
        <v>Miftahul AminBMJ II1 &gt; 4UTARA12 RODA</v>
      </c>
      <c r="AO13" s="5" t="str">
        <f t="shared" si="16"/>
        <v>Miftahul Amin1 &gt; 4UTARA12 RODA</v>
      </c>
      <c r="AP13" s="5" t="str">
        <f t="shared" si="17"/>
        <v>44186DAY</v>
      </c>
    </row>
    <row r="14" spans="1:42" x14ac:dyDescent="0.3">
      <c r="A14" s="33">
        <v>1</v>
      </c>
      <c r="B14" s="33"/>
      <c r="C14" s="70">
        <v>44186</v>
      </c>
      <c r="D14" s="71" t="s">
        <v>19</v>
      </c>
      <c r="E14" s="70">
        <v>44186</v>
      </c>
      <c r="F14" s="71">
        <v>5150391</v>
      </c>
      <c r="G14" s="33" t="s">
        <v>20</v>
      </c>
      <c r="H14" s="33" t="s">
        <v>21</v>
      </c>
      <c r="I14" s="33" t="s">
        <v>45</v>
      </c>
      <c r="J14" s="33" t="s">
        <v>46</v>
      </c>
      <c r="K14" s="63" t="s">
        <v>126</v>
      </c>
      <c r="L14" s="32" t="str">
        <f t="shared" si="0"/>
        <v>CGE370</v>
      </c>
      <c r="M14" s="32" t="str">
        <f t="shared" si="1"/>
        <v>BMJ II</v>
      </c>
      <c r="N14" s="32" t="str">
        <f t="shared" si="2"/>
        <v>12 RODA</v>
      </c>
      <c r="O14" s="64">
        <v>0.55152777777777773</v>
      </c>
      <c r="P14" s="65">
        <v>0.55152777777777773</v>
      </c>
      <c r="Q14" s="65"/>
      <c r="R14" s="66">
        <v>5</v>
      </c>
      <c r="S14" s="66">
        <v>44120</v>
      </c>
      <c r="T14" s="66">
        <v>17020</v>
      </c>
      <c r="U14" s="67">
        <f t="shared" si="12"/>
        <v>27.1</v>
      </c>
      <c r="V14" s="66">
        <f t="shared" si="3"/>
        <v>549506.70000000007</v>
      </c>
      <c r="W14" s="66" t="str">
        <f t="shared" si="4"/>
        <v>&gt; 5</v>
      </c>
      <c r="X14" s="66">
        <f>A14+SUMIFS(Presensi!F:F,Presensi!E:E,'Entry Data'!AP14)</f>
        <v>1</v>
      </c>
      <c r="Y14" s="66">
        <f>IFERROR(INDEX('Retasi Pricing'!F:F,MATCH('Entry Data'!AM14,'Retasi Pricing'!E:E,0))*X14,"")</f>
        <v>31200</v>
      </c>
      <c r="Z14" s="62" t="s">
        <v>26</v>
      </c>
      <c r="AA14" s="62" t="s">
        <v>27</v>
      </c>
      <c r="AB14" s="32" t="s">
        <v>175</v>
      </c>
      <c r="AC14" s="32" t="s">
        <v>371</v>
      </c>
      <c r="AD14" s="32" t="str">
        <f t="shared" si="5"/>
        <v/>
      </c>
      <c r="AF14" s="5" t="str">
        <f t="shared" si="6"/>
        <v>Miftahul Amin44186</v>
      </c>
      <c r="AG14" s="5" t="str">
        <f t="shared" si="7"/>
        <v>BMJ 04244186UTARADAY</v>
      </c>
      <c r="AH14" s="5" t="str">
        <f t="shared" si="8"/>
        <v>Miftahul Amin44186UTARADAY</v>
      </c>
      <c r="AI14" s="5" t="str">
        <f t="shared" si="9"/>
        <v>BMJ 04244186DAY</v>
      </c>
      <c r="AJ14" s="5" t="str">
        <f t="shared" si="10"/>
        <v>Miftahul Amin44186DAY</v>
      </c>
      <c r="AK14" s="5" t="str">
        <f t="shared" si="11"/>
        <v>Miftahul AminBMJ II</v>
      </c>
      <c r="AL14" s="5" t="str">
        <f t="shared" si="13"/>
        <v>5UTARA</v>
      </c>
      <c r="AM14" s="5" t="str">
        <f t="shared" si="14"/>
        <v>&gt; 5UTARA12 RODA</v>
      </c>
      <c r="AN14" s="5" t="str">
        <f t="shared" si="15"/>
        <v>Miftahul AminBMJ II&gt; 5UTARA12 RODA</v>
      </c>
      <c r="AO14" s="5" t="str">
        <f t="shared" si="16"/>
        <v>Miftahul Amin&gt; 5UTARA12 RODA</v>
      </c>
      <c r="AP14" s="5" t="str">
        <f t="shared" si="17"/>
        <v>44186DAY</v>
      </c>
    </row>
    <row r="15" spans="1:42" x14ac:dyDescent="0.3">
      <c r="A15" s="33">
        <v>1</v>
      </c>
      <c r="B15" s="33"/>
      <c r="C15" s="70">
        <v>44186</v>
      </c>
      <c r="D15" s="71" t="s">
        <v>19</v>
      </c>
      <c r="E15" s="70">
        <v>44186</v>
      </c>
      <c r="F15" s="71">
        <v>5150462</v>
      </c>
      <c r="G15" s="33" t="s">
        <v>20</v>
      </c>
      <c r="H15" s="33" t="s">
        <v>21</v>
      </c>
      <c r="I15" s="33" t="s">
        <v>45</v>
      </c>
      <c r="J15" s="33" t="s">
        <v>46</v>
      </c>
      <c r="K15" s="63" t="s">
        <v>126</v>
      </c>
      <c r="L15" s="32" t="str">
        <f t="shared" si="0"/>
        <v>CGE370</v>
      </c>
      <c r="M15" s="32" t="str">
        <f t="shared" si="1"/>
        <v>BMJ II</v>
      </c>
      <c r="N15" s="32" t="str">
        <f t="shared" si="2"/>
        <v>12 RODA</v>
      </c>
      <c r="O15" s="64">
        <v>0.60689814814814813</v>
      </c>
      <c r="P15" s="65">
        <v>0.60689814814814813</v>
      </c>
      <c r="Q15" s="65"/>
      <c r="R15" s="66">
        <v>6</v>
      </c>
      <c r="S15" s="66">
        <v>45200</v>
      </c>
      <c r="T15" s="66">
        <v>17020</v>
      </c>
      <c r="U15" s="67">
        <f t="shared" si="12"/>
        <v>28.18</v>
      </c>
      <c r="V15" s="66">
        <f t="shared" si="3"/>
        <v>571405.86</v>
      </c>
      <c r="W15" s="66" t="str">
        <f t="shared" si="4"/>
        <v>&gt; 6</v>
      </c>
      <c r="X15" s="66">
        <f>A15+SUMIFS(Presensi!F:F,Presensi!E:E,'Entry Data'!AP15)</f>
        <v>1</v>
      </c>
      <c r="Y15" s="66">
        <f>IFERROR(INDEX('Retasi Pricing'!F:F,MATCH('Entry Data'!AM15,'Retasi Pricing'!E:E,0))*X15,"")</f>
        <v>34450</v>
      </c>
      <c r="Z15" s="62" t="s">
        <v>26</v>
      </c>
      <c r="AA15" s="62" t="s">
        <v>27</v>
      </c>
      <c r="AB15" s="32" t="s">
        <v>175</v>
      </c>
      <c r="AC15" s="32" t="s">
        <v>371</v>
      </c>
      <c r="AD15" s="32" t="str">
        <f t="shared" si="5"/>
        <v/>
      </c>
      <c r="AF15" s="5" t="str">
        <f t="shared" si="6"/>
        <v>Miftahul Amin44186</v>
      </c>
      <c r="AG15" s="5" t="str">
        <f t="shared" si="7"/>
        <v>BMJ 04244186UTARADAY</v>
      </c>
      <c r="AH15" s="5" t="str">
        <f t="shared" si="8"/>
        <v>Miftahul Amin44186UTARADAY</v>
      </c>
      <c r="AI15" s="5" t="str">
        <f t="shared" si="9"/>
        <v>BMJ 04244186DAY</v>
      </c>
      <c r="AJ15" s="5" t="str">
        <f t="shared" si="10"/>
        <v>Miftahul Amin44186DAY</v>
      </c>
      <c r="AK15" s="5" t="str">
        <f t="shared" si="11"/>
        <v>Miftahul AminBMJ II</v>
      </c>
      <c r="AL15" s="5" t="str">
        <f t="shared" si="13"/>
        <v>6UTARA</v>
      </c>
      <c r="AM15" s="5" t="str">
        <f t="shared" si="14"/>
        <v>&gt; 6UTARA12 RODA</v>
      </c>
      <c r="AN15" s="5" t="str">
        <f t="shared" si="15"/>
        <v>Miftahul AminBMJ II&gt; 6UTARA12 RODA</v>
      </c>
      <c r="AO15" s="5" t="str">
        <f t="shared" si="16"/>
        <v>Miftahul Amin&gt; 6UTARA12 RODA</v>
      </c>
      <c r="AP15" s="5" t="str">
        <f t="shared" si="17"/>
        <v>44186DAY</v>
      </c>
    </row>
    <row r="16" spans="1:42" x14ac:dyDescent="0.3">
      <c r="A16" s="33">
        <v>1</v>
      </c>
      <c r="B16" s="33"/>
      <c r="C16" s="70">
        <v>44186</v>
      </c>
      <c r="D16" s="71" t="s">
        <v>19</v>
      </c>
      <c r="E16" s="70">
        <v>44186</v>
      </c>
      <c r="F16" s="71">
        <v>5150546</v>
      </c>
      <c r="G16" s="33" t="s">
        <v>20</v>
      </c>
      <c r="H16" s="33" t="s">
        <v>21</v>
      </c>
      <c r="I16" s="33" t="s">
        <v>45</v>
      </c>
      <c r="J16" s="33" t="s">
        <v>46</v>
      </c>
      <c r="K16" s="63" t="s">
        <v>126</v>
      </c>
      <c r="L16" s="32" t="str">
        <f t="shared" si="0"/>
        <v>CGE370</v>
      </c>
      <c r="M16" s="32" t="str">
        <f t="shared" si="1"/>
        <v>BMJ II</v>
      </c>
      <c r="N16" s="32" t="str">
        <f t="shared" si="2"/>
        <v>12 RODA</v>
      </c>
      <c r="O16" s="64">
        <v>0.66392361111111109</v>
      </c>
      <c r="P16" s="65">
        <v>0.66392361111111109</v>
      </c>
      <c r="Q16" s="65"/>
      <c r="R16" s="66">
        <v>7</v>
      </c>
      <c r="S16" s="66">
        <v>44680</v>
      </c>
      <c r="T16" s="66">
        <v>17020</v>
      </c>
      <c r="U16" s="67">
        <f t="shared" si="12"/>
        <v>27.66</v>
      </c>
      <c r="V16" s="66">
        <f t="shared" si="3"/>
        <v>560861.81999999995</v>
      </c>
      <c r="W16" s="66" t="str">
        <f t="shared" si="4"/>
        <v>7 &gt;</v>
      </c>
      <c r="X16" s="66">
        <f>A16+SUMIFS(Presensi!F:F,Presensi!E:E,'Entry Data'!AP16)</f>
        <v>1</v>
      </c>
      <c r="Y16" s="66">
        <f>IFERROR(INDEX('Retasi Pricing'!F:F,MATCH('Entry Data'!AM16,'Retasi Pricing'!E:E,0))*X16,"")</f>
        <v>42000</v>
      </c>
      <c r="Z16" s="62" t="s">
        <v>26</v>
      </c>
      <c r="AA16" s="62" t="s">
        <v>27</v>
      </c>
      <c r="AB16" s="32" t="s">
        <v>175</v>
      </c>
      <c r="AC16" s="32" t="s">
        <v>371</v>
      </c>
      <c r="AD16" s="32" t="str">
        <f t="shared" si="5"/>
        <v/>
      </c>
      <c r="AF16" s="5" t="str">
        <f t="shared" si="6"/>
        <v>Miftahul Amin44186</v>
      </c>
      <c r="AG16" s="5" t="str">
        <f t="shared" si="7"/>
        <v>BMJ 04244186UTARADAY</v>
      </c>
      <c r="AH16" s="5" t="str">
        <f t="shared" si="8"/>
        <v>Miftahul Amin44186UTARADAY</v>
      </c>
      <c r="AI16" s="5" t="str">
        <f t="shared" si="9"/>
        <v>BMJ 04244186DAY</v>
      </c>
      <c r="AJ16" s="5" t="str">
        <f t="shared" si="10"/>
        <v>Miftahul Amin44186DAY</v>
      </c>
      <c r="AK16" s="5" t="str">
        <f t="shared" si="11"/>
        <v>Miftahul AminBMJ II</v>
      </c>
      <c r="AL16" s="5" t="str">
        <f t="shared" si="13"/>
        <v>7UTARA</v>
      </c>
      <c r="AM16" s="5" t="str">
        <f t="shared" si="14"/>
        <v>7 &gt;UTARA12 RODA</v>
      </c>
      <c r="AN16" s="5" t="str">
        <f t="shared" si="15"/>
        <v>Miftahul AminBMJ II7 &gt;UTARA12 RODA</v>
      </c>
      <c r="AO16" s="5" t="str">
        <f t="shared" si="16"/>
        <v>Miftahul Amin7 &gt;UTARA12 RODA</v>
      </c>
      <c r="AP16" s="5" t="str">
        <f t="shared" si="17"/>
        <v>44186DAY</v>
      </c>
    </row>
    <row r="17" spans="1:42" x14ac:dyDescent="0.3">
      <c r="A17" s="33">
        <v>1</v>
      </c>
      <c r="B17" s="33"/>
      <c r="C17" s="70">
        <v>44186</v>
      </c>
      <c r="D17" s="71" t="s">
        <v>19</v>
      </c>
      <c r="E17" s="70">
        <v>44186</v>
      </c>
      <c r="F17" s="71">
        <v>5150648</v>
      </c>
      <c r="G17" s="33" t="s">
        <v>20</v>
      </c>
      <c r="H17" s="33" t="s">
        <v>21</v>
      </c>
      <c r="I17" s="33" t="s">
        <v>45</v>
      </c>
      <c r="J17" s="33" t="s">
        <v>46</v>
      </c>
      <c r="K17" s="63" t="s">
        <v>126</v>
      </c>
      <c r="L17" s="32" t="str">
        <f t="shared" si="0"/>
        <v>CGE370</v>
      </c>
      <c r="M17" s="32" t="str">
        <f t="shared" si="1"/>
        <v>BMJ II</v>
      </c>
      <c r="N17" s="32" t="str">
        <f t="shared" si="2"/>
        <v>12 RODA</v>
      </c>
      <c r="O17" s="64">
        <v>0.75290509259259253</v>
      </c>
      <c r="P17" s="65">
        <v>0.75290509259259253</v>
      </c>
      <c r="Q17" s="65"/>
      <c r="R17" s="66">
        <v>8</v>
      </c>
      <c r="S17" s="66">
        <v>46620</v>
      </c>
      <c r="T17" s="66">
        <v>17020</v>
      </c>
      <c r="U17" s="67">
        <f t="shared" si="12"/>
        <v>29.6</v>
      </c>
      <c r="V17" s="66">
        <f t="shared" si="3"/>
        <v>600199.20000000007</v>
      </c>
      <c r="W17" s="66" t="str">
        <f t="shared" si="4"/>
        <v>7 &gt;</v>
      </c>
      <c r="X17" s="66">
        <f>A17+SUMIFS(Presensi!F:F,Presensi!E:E,'Entry Data'!AP17)</f>
        <v>1</v>
      </c>
      <c r="Y17" s="66">
        <f>IFERROR(INDEX('Retasi Pricing'!F:F,MATCH('Entry Data'!AM17,'Retasi Pricing'!E:E,0))*X17,"")</f>
        <v>42000</v>
      </c>
      <c r="Z17" s="62" t="s">
        <v>26</v>
      </c>
      <c r="AA17" s="62" t="s">
        <v>27</v>
      </c>
      <c r="AB17" s="32" t="s">
        <v>175</v>
      </c>
      <c r="AC17" s="32" t="s">
        <v>371</v>
      </c>
      <c r="AD17" s="32" t="str">
        <f t="shared" si="5"/>
        <v/>
      </c>
      <c r="AF17" s="5" t="str">
        <f t="shared" si="6"/>
        <v>Miftahul Amin44186</v>
      </c>
      <c r="AG17" s="5" t="str">
        <f t="shared" si="7"/>
        <v>BMJ 04244186UTARADAY</v>
      </c>
      <c r="AH17" s="5" t="str">
        <f t="shared" si="8"/>
        <v>Miftahul Amin44186UTARADAY</v>
      </c>
      <c r="AI17" s="5" t="str">
        <f t="shared" si="9"/>
        <v>BMJ 04244186DAY</v>
      </c>
      <c r="AJ17" s="5" t="str">
        <f t="shared" si="10"/>
        <v>Miftahul Amin44186DAY</v>
      </c>
      <c r="AK17" s="5" t="str">
        <f t="shared" si="11"/>
        <v>Miftahul AminBMJ II</v>
      </c>
      <c r="AL17" s="5" t="str">
        <f t="shared" si="13"/>
        <v>8UTARA</v>
      </c>
      <c r="AM17" s="5" t="str">
        <f t="shared" si="14"/>
        <v>7 &gt;UTARA12 RODA</v>
      </c>
      <c r="AN17" s="5" t="str">
        <f t="shared" si="15"/>
        <v>Miftahul AminBMJ II7 &gt;UTARA12 RODA</v>
      </c>
      <c r="AO17" s="5" t="str">
        <f t="shared" si="16"/>
        <v>Miftahul Amin7 &gt;UTARA12 RODA</v>
      </c>
      <c r="AP17" s="5" t="str">
        <f t="shared" si="17"/>
        <v>44186DAY</v>
      </c>
    </row>
    <row r="18" spans="1:42" x14ac:dyDescent="0.3">
      <c r="A18" s="33">
        <v>1</v>
      </c>
      <c r="B18" s="33"/>
      <c r="C18" s="70">
        <v>44186</v>
      </c>
      <c r="D18" s="71" t="s">
        <v>19</v>
      </c>
      <c r="E18" s="70">
        <v>44186</v>
      </c>
      <c r="F18" s="71">
        <v>5150103</v>
      </c>
      <c r="G18" s="33" t="s">
        <v>20</v>
      </c>
      <c r="H18" s="33" t="s">
        <v>21</v>
      </c>
      <c r="I18" s="33" t="s">
        <v>45</v>
      </c>
      <c r="J18" s="33" t="s">
        <v>46</v>
      </c>
      <c r="K18" s="63" t="s">
        <v>33</v>
      </c>
      <c r="L18" s="32" t="str">
        <f t="shared" si="0"/>
        <v>CGE370</v>
      </c>
      <c r="M18" s="32" t="str">
        <f t="shared" si="1"/>
        <v>BMJ II</v>
      </c>
      <c r="N18" s="32" t="str">
        <f t="shared" si="2"/>
        <v>12 RODA</v>
      </c>
      <c r="O18" s="64">
        <v>0.33907407407407408</v>
      </c>
      <c r="P18" s="65">
        <v>0.33907407407407408</v>
      </c>
      <c r="Q18" s="65"/>
      <c r="R18" s="66">
        <v>1</v>
      </c>
      <c r="S18" s="66">
        <v>44320</v>
      </c>
      <c r="T18" s="66">
        <v>17140</v>
      </c>
      <c r="U18" s="67">
        <f t="shared" si="12"/>
        <v>27.18</v>
      </c>
      <c r="V18" s="66">
        <f t="shared" si="3"/>
        <v>551128.86</v>
      </c>
      <c r="W18" s="66" t="str">
        <f t="shared" si="4"/>
        <v>1 &gt; 4</v>
      </c>
      <c r="X18" s="66">
        <f>A18+SUMIFS(Presensi!F:F,Presensi!E:E,'Entry Data'!AP18)</f>
        <v>1</v>
      </c>
      <c r="Y18" s="66">
        <f>IFERROR(INDEX('Retasi Pricing'!F:F,MATCH('Entry Data'!AM18,'Retasi Pricing'!E:E,0))*X18,"")</f>
        <v>27500</v>
      </c>
      <c r="Z18" s="62" t="s">
        <v>26</v>
      </c>
      <c r="AA18" s="62" t="s">
        <v>27</v>
      </c>
      <c r="AB18" s="32" t="s">
        <v>175</v>
      </c>
      <c r="AC18" s="32" t="s">
        <v>177</v>
      </c>
      <c r="AD18" s="32" t="str">
        <f t="shared" si="5"/>
        <v/>
      </c>
      <c r="AF18" s="5" t="str">
        <f t="shared" si="6"/>
        <v>herman as44186</v>
      </c>
      <c r="AG18" s="5" t="str">
        <f t="shared" si="7"/>
        <v>BMJ 04344186UTARADAY</v>
      </c>
      <c r="AH18" s="5" t="str">
        <f t="shared" si="8"/>
        <v>herman as44186UTARADAY</v>
      </c>
      <c r="AI18" s="5" t="str">
        <f t="shared" si="9"/>
        <v>BMJ 04344186DAY</v>
      </c>
      <c r="AJ18" s="5" t="str">
        <f t="shared" si="10"/>
        <v>herman as44186DAY</v>
      </c>
      <c r="AK18" s="5" t="str">
        <f t="shared" si="11"/>
        <v>herman asBMJ II</v>
      </c>
      <c r="AL18" s="5" t="str">
        <f t="shared" si="13"/>
        <v>1UTARA</v>
      </c>
      <c r="AM18" s="5" t="str">
        <f t="shared" si="14"/>
        <v>1 &gt; 4UTARA12 RODA</v>
      </c>
      <c r="AN18" s="5" t="str">
        <f t="shared" si="15"/>
        <v>herman asBMJ II1 &gt; 4UTARA12 RODA</v>
      </c>
      <c r="AO18" s="5" t="str">
        <f t="shared" si="16"/>
        <v>herman as1 &gt; 4UTARA12 RODA</v>
      </c>
      <c r="AP18" s="5" t="str">
        <f t="shared" si="17"/>
        <v>44186DAY</v>
      </c>
    </row>
    <row r="19" spans="1:42" x14ac:dyDescent="0.3">
      <c r="A19" s="33">
        <v>1</v>
      </c>
      <c r="B19" s="33"/>
      <c r="C19" s="70">
        <v>44186</v>
      </c>
      <c r="D19" s="71" t="s">
        <v>19</v>
      </c>
      <c r="E19" s="70">
        <v>44186</v>
      </c>
      <c r="F19" s="71">
        <v>5150185</v>
      </c>
      <c r="G19" s="33" t="s">
        <v>20</v>
      </c>
      <c r="H19" s="33" t="s">
        <v>21</v>
      </c>
      <c r="I19" s="33" t="s">
        <v>45</v>
      </c>
      <c r="J19" s="33" t="s">
        <v>46</v>
      </c>
      <c r="K19" s="63" t="s">
        <v>33</v>
      </c>
      <c r="L19" s="32" t="str">
        <f t="shared" si="0"/>
        <v>CGE370</v>
      </c>
      <c r="M19" s="32" t="str">
        <f t="shared" si="1"/>
        <v>BMJ II</v>
      </c>
      <c r="N19" s="32" t="str">
        <f t="shared" si="2"/>
        <v>12 RODA</v>
      </c>
      <c r="O19" s="64">
        <v>0.39682870370370371</v>
      </c>
      <c r="P19" s="65">
        <v>0.39682870370370371</v>
      </c>
      <c r="Q19" s="65"/>
      <c r="R19" s="66">
        <v>2</v>
      </c>
      <c r="S19" s="66">
        <v>45960</v>
      </c>
      <c r="T19" s="66">
        <v>17140</v>
      </c>
      <c r="U19" s="67">
        <f t="shared" si="12"/>
        <v>28.82</v>
      </c>
      <c r="V19" s="66">
        <f t="shared" si="3"/>
        <v>584383.14</v>
      </c>
      <c r="W19" s="66" t="str">
        <f t="shared" si="4"/>
        <v>1 &gt; 4</v>
      </c>
      <c r="X19" s="66">
        <f>A19+SUMIFS(Presensi!F:F,Presensi!E:E,'Entry Data'!AP19)</f>
        <v>1</v>
      </c>
      <c r="Y19" s="66">
        <f>IFERROR(INDEX('Retasi Pricing'!F:F,MATCH('Entry Data'!AM19,'Retasi Pricing'!E:E,0))*X19,"")</f>
        <v>27500</v>
      </c>
      <c r="Z19" s="62" t="s">
        <v>26</v>
      </c>
      <c r="AA19" s="62" t="s">
        <v>27</v>
      </c>
      <c r="AB19" s="32" t="s">
        <v>175</v>
      </c>
      <c r="AC19" s="32" t="s">
        <v>177</v>
      </c>
      <c r="AD19" s="32" t="str">
        <f t="shared" si="5"/>
        <v/>
      </c>
      <c r="AF19" s="5" t="str">
        <f t="shared" si="6"/>
        <v>herman as44186</v>
      </c>
      <c r="AG19" s="5" t="str">
        <f t="shared" si="7"/>
        <v>BMJ 04344186UTARADAY</v>
      </c>
      <c r="AH19" s="5" t="str">
        <f t="shared" si="8"/>
        <v>herman as44186UTARADAY</v>
      </c>
      <c r="AI19" s="5" t="str">
        <f t="shared" si="9"/>
        <v>BMJ 04344186DAY</v>
      </c>
      <c r="AJ19" s="5" t="str">
        <f t="shared" si="10"/>
        <v>herman as44186DAY</v>
      </c>
      <c r="AK19" s="5" t="str">
        <f t="shared" si="11"/>
        <v>herman asBMJ II</v>
      </c>
      <c r="AL19" s="5" t="str">
        <f t="shared" si="13"/>
        <v>2UTARA</v>
      </c>
      <c r="AM19" s="5" t="str">
        <f t="shared" si="14"/>
        <v>1 &gt; 4UTARA12 RODA</v>
      </c>
      <c r="AN19" s="5" t="str">
        <f t="shared" si="15"/>
        <v>herman asBMJ II1 &gt; 4UTARA12 RODA</v>
      </c>
      <c r="AO19" s="5" t="str">
        <f t="shared" si="16"/>
        <v>herman as1 &gt; 4UTARA12 RODA</v>
      </c>
      <c r="AP19" s="5" t="str">
        <f t="shared" si="17"/>
        <v>44186DAY</v>
      </c>
    </row>
    <row r="20" spans="1:42" x14ac:dyDescent="0.3">
      <c r="A20" s="33">
        <v>1</v>
      </c>
      <c r="B20" s="33"/>
      <c r="C20" s="70">
        <v>44186</v>
      </c>
      <c r="D20" s="71" t="s">
        <v>19</v>
      </c>
      <c r="E20" s="70">
        <v>44186</v>
      </c>
      <c r="F20" s="71">
        <v>5150263</v>
      </c>
      <c r="G20" s="33" t="s">
        <v>20</v>
      </c>
      <c r="H20" s="33" t="s">
        <v>21</v>
      </c>
      <c r="I20" s="33" t="s">
        <v>45</v>
      </c>
      <c r="J20" s="33" t="s">
        <v>46</v>
      </c>
      <c r="K20" s="63" t="s">
        <v>33</v>
      </c>
      <c r="L20" s="32" t="str">
        <f t="shared" si="0"/>
        <v>CGE370</v>
      </c>
      <c r="M20" s="32" t="str">
        <f t="shared" si="1"/>
        <v>BMJ II</v>
      </c>
      <c r="N20" s="32" t="str">
        <f t="shared" si="2"/>
        <v>12 RODA</v>
      </c>
      <c r="O20" s="64">
        <v>0.4510763888888889</v>
      </c>
      <c r="P20" s="65">
        <v>0.4510763888888889</v>
      </c>
      <c r="Q20" s="65"/>
      <c r="R20" s="66">
        <v>3</v>
      </c>
      <c r="S20" s="66">
        <v>44540</v>
      </c>
      <c r="T20" s="66">
        <v>17140</v>
      </c>
      <c r="U20" s="67">
        <f t="shared" si="12"/>
        <v>27.4</v>
      </c>
      <c r="V20" s="66">
        <f t="shared" si="3"/>
        <v>555589.79999999993</v>
      </c>
      <c r="W20" s="66" t="str">
        <f t="shared" si="4"/>
        <v>1 &gt; 4</v>
      </c>
      <c r="X20" s="66">
        <f>A20+SUMIFS(Presensi!F:F,Presensi!E:E,'Entry Data'!AP20)</f>
        <v>1</v>
      </c>
      <c r="Y20" s="66">
        <f>IFERROR(INDEX('Retasi Pricing'!F:F,MATCH('Entry Data'!AM20,'Retasi Pricing'!E:E,0))*X20,"")</f>
        <v>27500</v>
      </c>
      <c r="Z20" s="62" t="s">
        <v>26</v>
      </c>
      <c r="AA20" s="62" t="s">
        <v>27</v>
      </c>
      <c r="AB20" s="32" t="s">
        <v>47</v>
      </c>
      <c r="AC20" s="32" t="s">
        <v>177</v>
      </c>
      <c r="AD20" s="32" t="str">
        <f t="shared" si="5"/>
        <v/>
      </c>
      <c r="AF20" s="5" t="str">
        <f t="shared" si="6"/>
        <v>herman as44186</v>
      </c>
      <c r="AG20" s="5" t="str">
        <f t="shared" si="7"/>
        <v>BMJ 04344186UTARADAY</v>
      </c>
      <c r="AH20" s="5" t="str">
        <f t="shared" si="8"/>
        <v>herman as44186UTARADAY</v>
      </c>
      <c r="AI20" s="5" t="str">
        <f t="shared" si="9"/>
        <v>BMJ 04344186DAY</v>
      </c>
      <c r="AJ20" s="5" t="str">
        <f t="shared" si="10"/>
        <v>herman as44186DAY</v>
      </c>
      <c r="AK20" s="5" t="str">
        <f t="shared" si="11"/>
        <v>herman asBMJ II</v>
      </c>
      <c r="AL20" s="5" t="str">
        <f t="shared" si="13"/>
        <v>3UTARA</v>
      </c>
      <c r="AM20" s="5" t="str">
        <f t="shared" si="14"/>
        <v>1 &gt; 4UTARA12 RODA</v>
      </c>
      <c r="AN20" s="5" t="str">
        <f t="shared" si="15"/>
        <v>herman asBMJ II1 &gt; 4UTARA12 RODA</v>
      </c>
      <c r="AO20" s="5" t="str">
        <f t="shared" si="16"/>
        <v>herman as1 &gt; 4UTARA12 RODA</v>
      </c>
      <c r="AP20" s="5" t="str">
        <f t="shared" si="17"/>
        <v>44186DAY</v>
      </c>
    </row>
    <row r="21" spans="1:42" x14ac:dyDescent="0.3">
      <c r="A21" s="33">
        <v>1</v>
      </c>
      <c r="B21" s="33"/>
      <c r="C21" s="70">
        <v>44186</v>
      </c>
      <c r="D21" s="71" t="s">
        <v>19</v>
      </c>
      <c r="E21" s="70">
        <v>44186</v>
      </c>
      <c r="F21" s="71">
        <v>5150345</v>
      </c>
      <c r="G21" s="33" t="s">
        <v>20</v>
      </c>
      <c r="H21" s="33" t="s">
        <v>21</v>
      </c>
      <c r="I21" s="33" t="s">
        <v>45</v>
      </c>
      <c r="J21" s="33" t="s">
        <v>46</v>
      </c>
      <c r="K21" s="63" t="s">
        <v>33</v>
      </c>
      <c r="L21" s="32" t="str">
        <f t="shared" si="0"/>
        <v>CGE370</v>
      </c>
      <c r="M21" s="32" t="str">
        <f t="shared" si="1"/>
        <v>BMJ II</v>
      </c>
      <c r="N21" s="32" t="str">
        <f t="shared" si="2"/>
        <v>12 RODA</v>
      </c>
      <c r="O21" s="64">
        <v>0.50840277777777776</v>
      </c>
      <c r="P21" s="65">
        <v>0.50840277777777776</v>
      </c>
      <c r="Q21" s="65"/>
      <c r="R21" s="66">
        <v>4</v>
      </c>
      <c r="S21" s="66">
        <v>44760</v>
      </c>
      <c r="T21" s="66">
        <v>17140</v>
      </c>
      <c r="U21" s="67">
        <f t="shared" si="12"/>
        <v>27.62</v>
      </c>
      <c r="V21" s="66">
        <f t="shared" si="3"/>
        <v>560050.74</v>
      </c>
      <c r="W21" s="66" t="str">
        <f t="shared" si="4"/>
        <v>1 &gt; 4</v>
      </c>
      <c r="X21" s="66">
        <f>A21+SUMIFS(Presensi!F:F,Presensi!E:E,'Entry Data'!AP21)</f>
        <v>1</v>
      </c>
      <c r="Y21" s="66">
        <f>IFERROR(INDEX('Retasi Pricing'!F:F,MATCH('Entry Data'!AM21,'Retasi Pricing'!E:E,0))*X21,"")</f>
        <v>27500</v>
      </c>
      <c r="Z21" s="62" t="s">
        <v>26</v>
      </c>
      <c r="AA21" s="62" t="s">
        <v>27</v>
      </c>
      <c r="AB21" s="32" t="s">
        <v>47</v>
      </c>
      <c r="AC21" s="32" t="s">
        <v>177</v>
      </c>
      <c r="AD21" s="32" t="str">
        <f t="shared" si="5"/>
        <v/>
      </c>
      <c r="AF21" s="5" t="str">
        <f t="shared" si="6"/>
        <v>herman as44186</v>
      </c>
      <c r="AG21" s="5" t="str">
        <f t="shared" si="7"/>
        <v>BMJ 04344186UTARADAY</v>
      </c>
      <c r="AH21" s="5" t="str">
        <f t="shared" si="8"/>
        <v>herman as44186UTARADAY</v>
      </c>
      <c r="AI21" s="5" t="str">
        <f t="shared" si="9"/>
        <v>BMJ 04344186DAY</v>
      </c>
      <c r="AJ21" s="5" t="str">
        <f t="shared" si="10"/>
        <v>herman as44186DAY</v>
      </c>
      <c r="AK21" s="5" t="str">
        <f t="shared" si="11"/>
        <v>herman asBMJ II</v>
      </c>
      <c r="AL21" s="5" t="str">
        <f t="shared" si="13"/>
        <v>4UTARA</v>
      </c>
      <c r="AM21" s="5" t="str">
        <f t="shared" si="14"/>
        <v>1 &gt; 4UTARA12 RODA</v>
      </c>
      <c r="AN21" s="5" t="str">
        <f t="shared" si="15"/>
        <v>herman asBMJ II1 &gt; 4UTARA12 RODA</v>
      </c>
      <c r="AO21" s="5" t="str">
        <f t="shared" si="16"/>
        <v>herman as1 &gt; 4UTARA12 RODA</v>
      </c>
      <c r="AP21" s="5" t="str">
        <f t="shared" si="17"/>
        <v>44186DAY</v>
      </c>
    </row>
    <row r="22" spans="1:42" x14ac:dyDescent="0.3">
      <c r="A22" s="33">
        <v>1</v>
      </c>
      <c r="B22" s="33"/>
      <c r="C22" s="70">
        <v>44186</v>
      </c>
      <c r="D22" s="71" t="s">
        <v>19</v>
      </c>
      <c r="E22" s="70">
        <v>44186</v>
      </c>
      <c r="F22" s="71">
        <v>5150414</v>
      </c>
      <c r="G22" s="33" t="s">
        <v>20</v>
      </c>
      <c r="H22" s="33" t="s">
        <v>21</v>
      </c>
      <c r="I22" s="33" t="s">
        <v>45</v>
      </c>
      <c r="J22" s="33" t="s">
        <v>46</v>
      </c>
      <c r="K22" s="63" t="s">
        <v>33</v>
      </c>
      <c r="L22" s="32" t="str">
        <f t="shared" si="0"/>
        <v>CGE370</v>
      </c>
      <c r="M22" s="32" t="str">
        <f t="shared" si="1"/>
        <v>BMJ II</v>
      </c>
      <c r="N22" s="32" t="str">
        <f t="shared" si="2"/>
        <v>12 RODA</v>
      </c>
      <c r="O22" s="64">
        <v>0.57146990740740744</v>
      </c>
      <c r="P22" s="65">
        <v>0.57146990740740744</v>
      </c>
      <c r="Q22" s="65"/>
      <c r="R22" s="66">
        <v>5</v>
      </c>
      <c r="S22" s="66">
        <v>43900</v>
      </c>
      <c r="T22" s="66">
        <v>17140</v>
      </c>
      <c r="U22" s="67">
        <f t="shared" si="12"/>
        <v>26.76</v>
      </c>
      <c r="V22" s="66">
        <f t="shared" si="3"/>
        <v>542612.52</v>
      </c>
      <c r="W22" s="66" t="str">
        <f t="shared" si="4"/>
        <v>&gt; 5</v>
      </c>
      <c r="X22" s="66">
        <f>A22+SUMIFS(Presensi!F:F,Presensi!E:E,'Entry Data'!AP22)</f>
        <v>1</v>
      </c>
      <c r="Y22" s="66">
        <f>IFERROR(INDEX('Retasi Pricing'!F:F,MATCH('Entry Data'!AM22,'Retasi Pricing'!E:E,0))*X22,"")</f>
        <v>31200</v>
      </c>
      <c r="Z22" s="62" t="s">
        <v>26</v>
      </c>
      <c r="AA22" s="62" t="s">
        <v>27</v>
      </c>
      <c r="AB22" s="32" t="s">
        <v>175</v>
      </c>
      <c r="AC22" s="32" t="s">
        <v>177</v>
      </c>
      <c r="AD22" s="32" t="str">
        <f t="shared" si="5"/>
        <v/>
      </c>
      <c r="AF22" s="5" t="str">
        <f t="shared" si="6"/>
        <v>herman as44186</v>
      </c>
      <c r="AG22" s="5" t="str">
        <f t="shared" si="7"/>
        <v>BMJ 04344186UTARADAY</v>
      </c>
      <c r="AH22" s="5" t="str">
        <f t="shared" si="8"/>
        <v>herman as44186UTARADAY</v>
      </c>
      <c r="AI22" s="5" t="str">
        <f t="shared" si="9"/>
        <v>BMJ 04344186DAY</v>
      </c>
      <c r="AJ22" s="5" t="str">
        <f t="shared" si="10"/>
        <v>herman as44186DAY</v>
      </c>
      <c r="AK22" s="5" t="str">
        <f t="shared" si="11"/>
        <v>herman asBMJ II</v>
      </c>
      <c r="AL22" s="5" t="str">
        <f t="shared" si="13"/>
        <v>5UTARA</v>
      </c>
      <c r="AM22" s="5" t="str">
        <f t="shared" si="14"/>
        <v>&gt; 5UTARA12 RODA</v>
      </c>
      <c r="AN22" s="5" t="str">
        <f t="shared" si="15"/>
        <v>herman asBMJ II&gt; 5UTARA12 RODA</v>
      </c>
      <c r="AO22" s="5" t="str">
        <f t="shared" si="16"/>
        <v>herman as&gt; 5UTARA12 RODA</v>
      </c>
      <c r="AP22" s="5" t="str">
        <f t="shared" si="17"/>
        <v>44186DAY</v>
      </c>
    </row>
    <row r="23" spans="1:42" x14ac:dyDescent="0.3">
      <c r="A23" s="33">
        <v>1</v>
      </c>
      <c r="B23" s="33"/>
      <c r="C23" s="70">
        <v>44186</v>
      </c>
      <c r="D23" s="71" t="s">
        <v>19</v>
      </c>
      <c r="E23" s="70">
        <v>44186</v>
      </c>
      <c r="F23" s="71">
        <v>5150506</v>
      </c>
      <c r="G23" s="33" t="s">
        <v>20</v>
      </c>
      <c r="H23" s="33" t="s">
        <v>21</v>
      </c>
      <c r="I23" s="33" t="s">
        <v>45</v>
      </c>
      <c r="J23" s="33" t="s">
        <v>46</v>
      </c>
      <c r="K23" s="63" t="s">
        <v>33</v>
      </c>
      <c r="L23" s="32" t="str">
        <f t="shared" si="0"/>
        <v>CGE370</v>
      </c>
      <c r="M23" s="32" t="str">
        <f t="shared" si="1"/>
        <v>BMJ II</v>
      </c>
      <c r="N23" s="32" t="str">
        <f t="shared" si="2"/>
        <v>12 RODA</v>
      </c>
      <c r="O23" s="64">
        <v>0.63888888888888895</v>
      </c>
      <c r="P23" s="65">
        <v>0.63888888888888895</v>
      </c>
      <c r="Q23" s="65"/>
      <c r="R23" s="66">
        <v>6</v>
      </c>
      <c r="S23" s="66">
        <v>45020</v>
      </c>
      <c r="T23" s="66">
        <v>17140</v>
      </c>
      <c r="U23" s="67">
        <f t="shared" si="12"/>
        <v>27.88</v>
      </c>
      <c r="V23" s="66">
        <f t="shared" si="3"/>
        <v>565322.76</v>
      </c>
      <c r="W23" s="66" t="str">
        <f t="shared" si="4"/>
        <v>&gt; 6</v>
      </c>
      <c r="X23" s="66">
        <f>A23+SUMIFS(Presensi!F:F,Presensi!E:E,'Entry Data'!AP23)</f>
        <v>1</v>
      </c>
      <c r="Y23" s="66">
        <f>IFERROR(INDEX('Retasi Pricing'!F:F,MATCH('Entry Data'!AM23,'Retasi Pricing'!E:E,0))*X23,"")</f>
        <v>34450</v>
      </c>
      <c r="Z23" s="62" t="s">
        <v>26</v>
      </c>
      <c r="AA23" s="62" t="s">
        <v>27</v>
      </c>
      <c r="AB23" s="32" t="s">
        <v>47</v>
      </c>
      <c r="AC23" s="32" t="s">
        <v>177</v>
      </c>
      <c r="AD23" s="32" t="str">
        <f t="shared" si="5"/>
        <v/>
      </c>
      <c r="AF23" s="5" t="str">
        <f t="shared" si="6"/>
        <v>herman as44186</v>
      </c>
      <c r="AG23" s="5" t="str">
        <f t="shared" si="7"/>
        <v>BMJ 04344186UTARADAY</v>
      </c>
      <c r="AH23" s="5" t="str">
        <f t="shared" si="8"/>
        <v>herman as44186UTARADAY</v>
      </c>
      <c r="AI23" s="5" t="str">
        <f t="shared" si="9"/>
        <v>BMJ 04344186DAY</v>
      </c>
      <c r="AJ23" s="5" t="str">
        <f t="shared" si="10"/>
        <v>herman as44186DAY</v>
      </c>
      <c r="AK23" s="5" t="str">
        <f t="shared" si="11"/>
        <v>herman asBMJ II</v>
      </c>
      <c r="AL23" s="5" t="str">
        <f t="shared" si="13"/>
        <v>6UTARA</v>
      </c>
      <c r="AM23" s="5" t="str">
        <f t="shared" si="14"/>
        <v>&gt; 6UTARA12 RODA</v>
      </c>
      <c r="AN23" s="5" t="str">
        <f t="shared" si="15"/>
        <v>herman asBMJ II&gt; 6UTARA12 RODA</v>
      </c>
      <c r="AO23" s="5" t="str">
        <f t="shared" si="16"/>
        <v>herman as&gt; 6UTARA12 RODA</v>
      </c>
      <c r="AP23" s="5" t="str">
        <f t="shared" si="17"/>
        <v>44186DAY</v>
      </c>
    </row>
    <row r="24" spans="1:42" x14ac:dyDescent="0.3">
      <c r="A24" s="33">
        <v>1</v>
      </c>
      <c r="B24" s="33"/>
      <c r="C24" s="70">
        <v>44186</v>
      </c>
      <c r="D24" s="71" t="s">
        <v>19</v>
      </c>
      <c r="E24" s="70">
        <v>44186</v>
      </c>
      <c r="F24" s="71">
        <v>5150581</v>
      </c>
      <c r="G24" s="33" t="s">
        <v>20</v>
      </c>
      <c r="H24" s="33" t="s">
        <v>50</v>
      </c>
      <c r="I24" s="33" t="s">
        <v>51</v>
      </c>
      <c r="J24" s="33" t="s">
        <v>53</v>
      </c>
      <c r="K24" s="63" t="s">
        <v>33</v>
      </c>
      <c r="L24" s="32" t="str">
        <f t="shared" si="0"/>
        <v>CGE370</v>
      </c>
      <c r="M24" s="32" t="str">
        <f t="shared" si="1"/>
        <v>BMJ II</v>
      </c>
      <c r="N24" s="32" t="str">
        <f t="shared" si="2"/>
        <v>12 RODA</v>
      </c>
      <c r="O24" s="64">
        <v>0.69468750000000001</v>
      </c>
      <c r="P24" s="65">
        <v>0.69468750000000001</v>
      </c>
      <c r="Q24" s="65"/>
      <c r="R24" s="66">
        <v>7</v>
      </c>
      <c r="S24" s="66">
        <v>44080</v>
      </c>
      <c r="T24" s="66">
        <v>17140</v>
      </c>
      <c r="U24" s="67">
        <f t="shared" si="12"/>
        <v>26.94</v>
      </c>
      <c r="V24" s="66">
        <f t="shared" si="3"/>
        <v>546262.38000000012</v>
      </c>
      <c r="W24" s="66" t="str">
        <f t="shared" si="4"/>
        <v>7 &gt;</v>
      </c>
      <c r="X24" s="66">
        <f>A24+SUMIFS(Presensi!F:F,Presensi!E:E,'Entry Data'!AP24)</f>
        <v>1</v>
      </c>
      <c r="Y24" s="66">
        <f>IFERROR(INDEX('Retasi Pricing'!F:F,MATCH('Entry Data'!AM24,'Retasi Pricing'!E:E,0))*X24,"")</f>
        <v>42000</v>
      </c>
      <c r="Z24" s="62" t="s">
        <v>26</v>
      </c>
      <c r="AA24" s="62" t="s">
        <v>27</v>
      </c>
      <c r="AB24" s="32" t="s">
        <v>175</v>
      </c>
      <c r="AC24" s="32" t="s">
        <v>177</v>
      </c>
      <c r="AD24" s="32" t="str">
        <f t="shared" si="5"/>
        <v/>
      </c>
      <c r="AF24" s="5" t="str">
        <f t="shared" si="6"/>
        <v>herman as44186</v>
      </c>
      <c r="AG24" s="5" t="str">
        <f t="shared" si="7"/>
        <v>BMJ 04344186UTARADAY</v>
      </c>
      <c r="AH24" s="5" t="str">
        <f t="shared" si="8"/>
        <v>herman as44186UTARADAY</v>
      </c>
      <c r="AI24" s="5" t="str">
        <f t="shared" si="9"/>
        <v>BMJ 04344186DAY</v>
      </c>
      <c r="AJ24" s="5" t="str">
        <f t="shared" si="10"/>
        <v>herman as44186DAY</v>
      </c>
      <c r="AK24" s="5" t="str">
        <f t="shared" si="11"/>
        <v>herman asBMJ II</v>
      </c>
      <c r="AL24" s="5" t="str">
        <f t="shared" si="13"/>
        <v>7UTARA</v>
      </c>
      <c r="AM24" s="5" t="str">
        <f t="shared" si="14"/>
        <v>7 &gt;UTARA12 RODA</v>
      </c>
      <c r="AN24" s="5" t="str">
        <f t="shared" si="15"/>
        <v>herman asBMJ II7 &gt;UTARA12 RODA</v>
      </c>
      <c r="AO24" s="5" t="str">
        <f t="shared" si="16"/>
        <v>herman as7 &gt;UTARA12 RODA</v>
      </c>
      <c r="AP24" s="5" t="str">
        <f t="shared" si="17"/>
        <v>44186DAY</v>
      </c>
    </row>
    <row r="25" spans="1:42" x14ac:dyDescent="0.3">
      <c r="A25" s="33">
        <v>1</v>
      </c>
      <c r="B25" s="33"/>
      <c r="C25" s="70">
        <v>44186</v>
      </c>
      <c r="D25" s="71" t="s">
        <v>19</v>
      </c>
      <c r="E25" s="70">
        <v>44186</v>
      </c>
      <c r="F25" s="71">
        <v>5150655</v>
      </c>
      <c r="G25" s="33" t="s">
        <v>20</v>
      </c>
      <c r="H25" s="33" t="s">
        <v>21</v>
      </c>
      <c r="I25" s="33" t="s">
        <v>45</v>
      </c>
      <c r="J25" s="33" t="s">
        <v>46</v>
      </c>
      <c r="K25" s="63" t="s">
        <v>33</v>
      </c>
      <c r="L25" s="32" t="str">
        <f t="shared" si="0"/>
        <v>CGE370</v>
      </c>
      <c r="M25" s="32" t="str">
        <f t="shared" si="1"/>
        <v>BMJ II</v>
      </c>
      <c r="N25" s="32" t="str">
        <f t="shared" si="2"/>
        <v>12 RODA</v>
      </c>
      <c r="O25" s="64">
        <v>0.76106481481481481</v>
      </c>
      <c r="P25" s="65">
        <v>0.76106481481481481</v>
      </c>
      <c r="Q25" s="65"/>
      <c r="R25" s="66">
        <v>10</v>
      </c>
      <c r="S25" s="66">
        <v>46120</v>
      </c>
      <c r="T25" s="66">
        <v>17140</v>
      </c>
      <c r="U25" s="67">
        <f t="shared" si="12"/>
        <v>28.98</v>
      </c>
      <c r="V25" s="66">
        <f t="shared" si="3"/>
        <v>587627.46</v>
      </c>
      <c r="W25" s="66" t="str">
        <f t="shared" si="4"/>
        <v>7 &gt;</v>
      </c>
      <c r="X25" s="66">
        <f>A25+SUMIFS(Presensi!F:F,Presensi!E:E,'Entry Data'!AP25)</f>
        <v>1</v>
      </c>
      <c r="Y25" s="66">
        <f>IFERROR(INDEX('Retasi Pricing'!F:F,MATCH('Entry Data'!AM25,'Retasi Pricing'!E:E,0))*X25,"")</f>
        <v>42000</v>
      </c>
      <c r="Z25" s="62" t="s">
        <v>26</v>
      </c>
      <c r="AA25" s="62" t="s">
        <v>27</v>
      </c>
      <c r="AB25" s="32" t="s">
        <v>175</v>
      </c>
      <c r="AC25" s="32" t="s">
        <v>177</v>
      </c>
      <c r="AD25" s="32" t="str">
        <f t="shared" si="5"/>
        <v/>
      </c>
      <c r="AF25" s="5" t="str">
        <f t="shared" si="6"/>
        <v>herman as44186</v>
      </c>
      <c r="AG25" s="5" t="str">
        <f t="shared" si="7"/>
        <v>BMJ 04344186UTARADAY</v>
      </c>
      <c r="AH25" s="5" t="str">
        <f t="shared" si="8"/>
        <v>herman as44186UTARADAY</v>
      </c>
      <c r="AI25" s="5" t="str">
        <f t="shared" si="9"/>
        <v>BMJ 04344186DAY</v>
      </c>
      <c r="AJ25" s="5" t="str">
        <f t="shared" si="10"/>
        <v>herman as44186DAY</v>
      </c>
      <c r="AK25" s="5" t="str">
        <f t="shared" si="11"/>
        <v>herman asBMJ II</v>
      </c>
      <c r="AL25" s="5" t="str">
        <f t="shared" si="13"/>
        <v>10UTARA</v>
      </c>
      <c r="AM25" s="5" t="str">
        <f t="shared" si="14"/>
        <v>7 &gt;UTARA12 RODA</v>
      </c>
      <c r="AN25" s="5" t="str">
        <f t="shared" si="15"/>
        <v>herman asBMJ II7 &gt;UTARA12 RODA</v>
      </c>
      <c r="AO25" s="5" t="str">
        <f t="shared" si="16"/>
        <v>herman as7 &gt;UTARA12 RODA</v>
      </c>
      <c r="AP25" s="5" t="str">
        <f t="shared" si="17"/>
        <v>44186DAY</v>
      </c>
    </row>
    <row r="26" spans="1:42" x14ac:dyDescent="0.3">
      <c r="A26" s="33">
        <v>1</v>
      </c>
      <c r="B26" s="33"/>
      <c r="C26" s="70">
        <v>44186</v>
      </c>
      <c r="D26" s="71" t="s">
        <v>19</v>
      </c>
      <c r="E26" s="70">
        <v>44186</v>
      </c>
      <c r="F26" s="71">
        <v>5150118</v>
      </c>
      <c r="G26" s="33" t="s">
        <v>20</v>
      </c>
      <c r="H26" s="33" t="s">
        <v>21</v>
      </c>
      <c r="I26" s="33" t="s">
        <v>45</v>
      </c>
      <c r="J26" s="33" t="s">
        <v>46</v>
      </c>
      <c r="K26" s="63" t="s">
        <v>107</v>
      </c>
      <c r="L26" s="32" t="str">
        <f t="shared" si="0"/>
        <v>CGE370</v>
      </c>
      <c r="M26" s="32" t="str">
        <f t="shared" si="1"/>
        <v>BMJ II</v>
      </c>
      <c r="N26" s="32" t="str">
        <f t="shared" si="2"/>
        <v>12 RODA</v>
      </c>
      <c r="O26" s="64">
        <v>0.34745370370370371</v>
      </c>
      <c r="P26" s="65">
        <v>0.34745370370370371</v>
      </c>
      <c r="Q26" s="65"/>
      <c r="R26" s="66">
        <v>1</v>
      </c>
      <c r="S26" s="66">
        <v>46620</v>
      </c>
      <c r="T26" s="66">
        <v>17200</v>
      </c>
      <c r="U26" s="67">
        <f t="shared" si="12"/>
        <v>29.42</v>
      </c>
      <c r="V26" s="66">
        <f t="shared" si="3"/>
        <v>596549.34000000008</v>
      </c>
      <c r="W26" s="66" t="str">
        <f t="shared" si="4"/>
        <v>1 &gt; 4</v>
      </c>
      <c r="X26" s="66">
        <f>A26+SUMIFS(Presensi!F:F,Presensi!E:E,'Entry Data'!AP26)</f>
        <v>1</v>
      </c>
      <c r="Y26" s="66">
        <f>IFERROR(INDEX('Retasi Pricing'!F:F,MATCH('Entry Data'!AM26,'Retasi Pricing'!E:E,0))*X26,"")</f>
        <v>27500</v>
      </c>
      <c r="Z26" s="62" t="s">
        <v>26</v>
      </c>
      <c r="AA26" s="62" t="s">
        <v>27</v>
      </c>
      <c r="AB26" s="32" t="s">
        <v>175</v>
      </c>
      <c r="AC26" s="32" t="s">
        <v>266</v>
      </c>
      <c r="AD26" s="32" t="str">
        <f t="shared" si="5"/>
        <v/>
      </c>
      <c r="AF26" s="5" t="str">
        <f t="shared" si="6"/>
        <v>Zulkifli Haribu44186</v>
      </c>
      <c r="AG26" s="5" t="str">
        <f t="shared" si="7"/>
        <v>BMJ 04444186UTARADAY</v>
      </c>
      <c r="AH26" s="5" t="str">
        <f t="shared" si="8"/>
        <v>Zulkifli Haribu44186UTARADAY</v>
      </c>
      <c r="AI26" s="5" t="str">
        <f t="shared" si="9"/>
        <v>BMJ 04444186DAY</v>
      </c>
      <c r="AJ26" s="5" t="str">
        <f t="shared" si="10"/>
        <v>Zulkifli Haribu44186DAY</v>
      </c>
      <c r="AK26" s="5" t="str">
        <f t="shared" si="11"/>
        <v>Zulkifli HaribuBMJ II</v>
      </c>
      <c r="AL26" s="5" t="str">
        <f t="shared" si="13"/>
        <v>1UTARA</v>
      </c>
      <c r="AM26" s="5" t="str">
        <f t="shared" si="14"/>
        <v>1 &gt; 4UTARA12 RODA</v>
      </c>
      <c r="AN26" s="5" t="str">
        <f t="shared" si="15"/>
        <v>Zulkifli HaribuBMJ II1 &gt; 4UTARA12 RODA</v>
      </c>
      <c r="AO26" s="5" t="str">
        <f t="shared" si="16"/>
        <v>Zulkifli Haribu1 &gt; 4UTARA12 RODA</v>
      </c>
      <c r="AP26" s="5" t="str">
        <f t="shared" si="17"/>
        <v>44186DAY</v>
      </c>
    </row>
    <row r="27" spans="1:42" x14ac:dyDescent="0.3">
      <c r="A27" s="33">
        <v>1</v>
      </c>
      <c r="B27" s="33"/>
      <c r="C27" s="70">
        <v>44186</v>
      </c>
      <c r="D27" s="71" t="s">
        <v>19</v>
      </c>
      <c r="E27" s="70">
        <v>44186</v>
      </c>
      <c r="F27" s="71">
        <v>5150547</v>
      </c>
      <c r="G27" s="33" t="s">
        <v>20</v>
      </c>
      <c r="H27" s="33" t="s">
        <v>21</v>
      </c>
      <c r="I27" s="33" t="s">
        <v>45</v>
      </c>
      <c r="J27" s="33" t="s">
        <v>46</v>
      </c>
      <c r="K27" s="63" t="s">
        <v>107</v>
      </c>
      <c r="L27" s="32" t="str">
        <f t="shared" si="0"/>
        <v>CGE370</v>
      </c>
      <c r="M27" s="32" t="str">
        <f t="shared" si="1"/>
        <v>BMJ II</v>
      </c>
      <c r="N27" s="32" t="str">
        <f t="shared" si="2"/>
        <v>12 RODA</v>
      </c>
      <c r="O27" s="64">
        <v>0.66424768518518518</v>
      </c>
      <c r="P27" s="65">
        <v>0.66424768518518518</v>
      </c>
      <c r="Q27" s="65"/>
      <c r="R27" s="66">
        <v>4</v>
      </c>
      <c r="S27" s="66">
        <v>43980</v>
      </c>
      <c r="T27" s="66">
        <v>17200</v>
      </c>
      <c r="U27" s="67">
        <f t="shared" si="12"/>
        <v>26.78</v>
      </c>
      <c r="V27" s="66">
        <f t="shared" si="3"/>
        <v>543018.06000000006</v>
      </c>
      <c r="W27" s="66" t="str">
        <f t="shared" si="4"/>
        <v>1 &gt; 4</v>
      </c>
      <c r="X27" s="66">
        <f>A27+SUMIFS(Presensi!F:F,Presensi!E:E,'Entry Data'!AP27)</f>
        <v>1</v>
      </c>
      <c r="Y27" s="66">
        <f>IFERROR(INDEX('Retasi Pricing'!F:F,MATCH('Entry Data'!AM27,'Retasi Pricing'!E:E,0))*X27,"")</f>
        <v>27500</v>
      </c>
      <c r="Z27" s="62" t="s">
        <v>26</v>
      </c>
      <c r="AA27" s="62" t="s">
        <v>27</v>
      </c>
      <c r="AB27" s="32" t="s">
        <v>47</v>
      </c>
      <c r="AC27" s="32" t="s">
        <v>191</v>
      </c>
      <c r="AD27" s="32" t="str">
        <f t="shared" si="5"/>
        <v/>
      </c>
      <c r="AF27" s="5" t="str">
        <f t="shared" si="6"/>
        <v>ahmad asfuri44186</v>
      </c>
      <c r="AG27" s="5" t="str">
        <f t="shared" si="7"/>
        <v>BMJ 04444186UTARADAY</v>
      </c>
      <c r="AH27" s="5" t="str">
        <f t="shared" si="8"/>
        <v>ahmad asfuri44186UTARADAY</v>
      </c>
      <c r="AI27" s="5" t="str">
        <f t="shared" si="9"/>
        <v>BMJ 04444186DAY</v>
      </c>
      <c r="AJ27" s="5" t="str">
        <f t="shared" si="10"/>
        <v>ahmad asfuri44186DAY</v>
      </c>
      <c r="AK27" s="5" t="str">
        <f t="shared" si="11"/>
        <v>ahmad asfuriBMJ II</v>
      </c>
      <c r="AL27" s="5" t="str">
        <f t="shared" si="13"/>
        <v>4UTARA</v>
      </c>
      <c r="AM27" s="5" t="str">
        <f t="shared" si="14"/>
        <v>1 &gt; 4UTARA12 RODA</v>
      </c>
      <c r="AN27" s="5" t="str">
        <f t="shared" si="15"/>
        <v>ahmad asfuriBMJ II1 &gt; 4UTARA12 RODA</v>
      </c>
      <c r="AO27" s="5" t="str">
        <f t="shared" si="16"/>
        <v>ahmad asfuri1 &gt; 4UTARA12 RODA</v>
      </c>
      <c r="AP27" s="5" t="str">
        <f t="shared" si="17"/>
        <v>44186DAY</v>
      </c>
    </row>
    <row r="28" spans="1:42" x14ac:dyDescent="0.3">
      <c r="A28" s="33">
        <v>1</v>
      </c>
      <c r="B28" s="33"/>
      <c r="C28" s="70">
        <v>44186</v>
      </c>
      <c r="D28" s="71" t="s">
        <v>19</v>
      </c>
      <c r="E28" s="70">
        <v>44186</v>
      </c>
      <c r="F28" s="71">
        <v>5150623</v>
      </c>
      <c r="G28" s="33" t="s">
        <v>20</v>
      </c>
      <c r="H28" s="33" t="s">
        <v>21</v>
      </c>
      <c r="I28" s="33" t="s">
        <v>45</v>
      </c>
      <c r="J28" s="33" t="s">
        <v>46</v>
      </c>
      <c r="K28" s="63" t="s">
        <v>107</v>
      </c>
      <c r="L28" s="32" t="str">
        <f t="shared" si="0"/>
        <v>CGE370</v>
      </c>
      <c r="M28" s="32" t="str">
        <f t="shared" si="1"/>
        <v>BMJ II</v>
      </c>
      <c r="N28" s="32" t="str">
        <f t="shared" si="2"/>
        <v>12 RODA</v>
      </c>
      <c r="O28" s="64">
        <v>0.73151620370370374</v>
      </c>
      <c r="P28" s="65">
        <v>0.73151620370370374</v>
      </c>
      <c r="Q28" s="65"/>
      <c r="R28" s="66">
        <v>5</v>
      </c>
      <c r="S28" s="66">
        <v>44200</v>
      </c>
      <c r="T28" s="66">
        <v>17200</v>
      </c>
      <c r="U28" s="67">
        <f t="shared" si="12"/>
        <v>27</v>
      </c>
      <c r="V28" s="66">
        <f t="shared" si="3"/>
        <v>547479</v>
      </c>
      <c r="W28" s="66" t="str">
        <f t="shared" si="4"/>
        <v>&gt; 5</v>
      </c>
      <c r="X28" s="66">
        <f>A28+SUMIFS(Presensi!F:F,Presensi!E:E,'Entry Data'!AP28)</f>
        <v>1</v>
      </c>
      <c r="Y28" s="66">
        <f>IFERROR(INDEX('Retasi Pricing'!F:F,MATCH('Entry Data'!AM28,'Retasi Pricing'!E:E,0))*X28,"")</f>
        <v>31200</v>
      </c>
      <c r="Z28" s="62" t="s">
        <v>26</v>
      </c>
      <c r="AA28" s="62" t="s">
        <v>27</v>
      </c>
      <c r="AB28" s="32" t="s">
        <v>175</v>
      </c>
      <c r="AC28" s="32" t="s">
        <v>191</v>
      </c>
      <c r="AD28" s="32" t="str">
        <f t="shared" si="5"/>
        <v/>
      </c>
      <c r="AF28" s="5" t="str">
        <f t="shared" si="6"/>
        <v>ahmad asfuri44186</v>
      </c>
      <c r="AG28" s="5" t="str">
        <f t="shared" si="7"/>
        <v>BMJ 04444186UTARADAY</v>
      </c>
      <c r="AH28" s="5" t="str">
        <f t="shared" si="8"/>
        <v>ahmad asfuri44186UTARADAY</v>
      </c>
      <c r="AI28" s="5" t="str">
        <f t="shared" si="9"/>
        <v>BMJ 04444186DAY</v>
      </c>
      <c r="AJ28" s="5" t="str">
        <f t="shared" si="10"/>
        <v>ahmad asfuri44186DAY</v>
      </c>
      <c r="AK28" s="5" t="str">
        <f t="shared" si="11"/>
        <v>ahmad asfuriBMJ II</v>
      </c>
      <c r="AL28" s="5" t="str">
        <f t="shared" si="13"/>
        <v>5UTARA</v>
      </c>
      <c r="AM28" s="5" t="str">
        <f t="shared" si="14"/>
        <v>&gt; 5UTARA12 RODA</v>
      </c>
      <c r="AN28" s="5" t="str">
        <f t="shared" si="15"/>
        <v>ahmad asfuriBMJ II&gt; 5UTARA12 RODA</v>
      </c>
      <c r="AO28" s="5" t="str">
        <f t="shared" si="16"/>
        <v>ahmad asfuri&gt; 5UTARA12 RODA</v>
      </c>
      <c r="AP28" s="5" t="str">
        <f t="shared" si="17"/>
        <v>44186DAY</v>
      </c>
    </row>
    <row r="29" spans="1:42" x14ac:dyDescent="0.3">
      <c r="A29" s="33">
        <v>1</v>
      </c>
      <c r="B29" s="33"/>
      <c r="C29" s="70">
        <v>44186</v>
      </c>
      <c r="D29" s="71" t="s">
        <v>19</v>
      </c>
      <c r="E29" s="70">
        <v>44186</v>
      </c>
      <c r="F29" s="71">
        <v>5150470</v>
      </c>
      <c r="G29" s="33" t="s">
        <v>20</v>
      </c>
      <c r="H29" s="33" t="s">
        <v>21</v>
      </c>
      <c r="I29" s="33" t="s">
        <v>170</v>
      </c>
      <c r="J29" s="33" t="s">
        <v>23</v>
      </c>
      <c r="K29" s="63" t="s">
        <v>35</v>
      </c>
      <c r="L29" s="32" t="str">
        <f t="shared" si="0"/>
        <v>CGE370</v>
      </c>
      <c r="M29" s="32" t="str">
        <f t="shared" si="1"/>
        <v>BMJ II</v>
      </c>
      <c r="N29" s="32" t="str">
        <f t="shared" si="2"/>
        <v>12 RODA</v>
      </c>
      <c r="O29" s="64">
        <v>0.61296296296296293</v>
      </c>
      <c r="P29" s="65">
        <v>0.61296296296296293</v>
      </c>
      <c r="Q29" s="65"/>
      <c r="R29" s="66">
        <v>4</v>
      </c>
      <c r="S29" s="66">
        <v>45940</v>
      </c>
      <c r="T29" s="66">
        <v>17000</v>
      </c>
      <c r="U29" s="67">
        <f t="shared" si="12"/>
        <v>28.94</v>
      </c>
      <c r="V29" s="66">
        <f t="shared" si="3"/>
        <v>586816.38000000012</v>
      </c>
      <c r="W29" s="66" t="str">
        <f t="shared" si="4"/>
        <v>1 &gt; 4</v>
      </c>
      <c r="X29" s="66">
        <f>A29+SUMIFS(Presensi!F:F,Presensi!E:E,'Entry Data'!AP29)</f>
        <v>1</v>
      </c>
      <c r="Y29" s="66">
        <f>IFERROR(INDEX('Retasi Pricing'!F:F,MATCH('Entry Data'!AM29,'Retasi Pricing'!E:E,0))*X29,"")</f>
        <v>27500</v>
      </c>
      <c r="Z29" s="62" t="s">
        <v>26</v>
      </c>
      <c r="AA29" s="62" t="s">
        <v>27</v>
      </c>
      <c r="AB29" s="32" t="s">
        <v>47</v>
      </c>
      <c r="AC29" s="32" t="s">
        <v>218</v>
      </c>
      <c r="AD29" s="32" t="str">
        <f t="shared" si="5"/>
        <v/>
      </c>
      <c r="AF29" s="5" t="str">
        <f t="shared" si="6"/>
        <v>putut junaedi44186</v>
      </c>
      <c r="AG29" s="5" t="str">
        <f t="shared" si="7"/>
        <v>BMJ 04544186UTARADAY</v>
      </c>
      <c r="AH29" s="5" t="str">
        <f t="shared" si="8"/>
        <v>putut junaedi44186UTARADAY</v>
      </c>
      <c r="AI29" s="5" t="str">
        <f t="shared" si="9"/>
        <v>BMJ 04544186DAY</v>
      </c>
      <c r="AJ29" s="5" t="str">
        <f t="shared" si="10"/>
        <v>putut junaedi44186DAY</v>
      </c>
      <c r="AK29" s="5" t="str">
        <f t="shared" si="11"/>
        <v>putut junaediBMJ II</v>
      </c>
      <c r="AL29" s="5" t="str">
        <f t="shared" si="13"/>
        <v>4UTARA</v>
      </c>
      <c r="AM29" s="5" t="str">
        <f t="shared" si="14"/>
        <v>1 &gt; 4UTARA12 RODA</v>
      </c>
      <c r="AN29" s="5" t="str">
        <f t="shared" si="15"/>
        <v>putut junaediBMJ II1 &gt; 4UTARA12 RODA</v>
      </c>
      <c r="AO29" s="5" t="str">
        <f t="shared" si="16"/>
        <v>putut junaedi1 &gt; 4UTARA12 RODA</v>
      </c>
      <c r="AP29" s="5" t="str">
        <f t="shared" si="17"/>
        <v>44186DAY</v>
      </c>
    </row>
    <row r="30" spans="1:42" x14ac:dyDescent="0.3">
      <c r="A30" s="33">
        <v>1</v>
      </c>
      <c r="B30" s="33"/>
      <c r="C30" s="70">
        <v>44186</v>
      </c>
      <c r="D30" s="71" t="s">
        <v>19</v>
      </c>
      <c r="E30" s="70">
        <v>44186</v>
      </c>
      <c r="F30" s="71">
        <v>5150550</v>
      </c>
      <c r="G30" s="33" t="s">
        <v>20</v>
      </c>
      <c r="H30" s="33" t="s">
        <v>21</v>
      </c>
      <c r="I30" s="33" t="s">
        <v>170</v>
      </c>
      <c r="J30" s="33" t="s">
        <v>23</v>
      </c>
      <c r="K30" s="63" t="s">
        <v>35</v>
      </c>
      <c r="L30" s="32" t="str">
        <f t="shared" si="0"/>
        <v>CGE370</v>
      </c>
      <c r="M30" s="32" t="str">
        <f t="shared" si="1"/>
        <v>BMJ II</v>
      </c>
      <c r="N30" s="32" t="str">
        <f t="shared" si="2"/>
        <v>12 RODA</v>
      </c>
      <c r="O30" s="64">
        <v>0.6678587962962963</v>
      </c>
      <c r="P30" s="65">
        <v>0.6678587962962963</v>
      </c>
      <c r="Q30" s="65"/>
      <c r="R30" s="66">
        <v>5</v>
      </c>
      <c r="S30" s="66">
        <v>44660</v>
      </c>
      <c r="T30" s="66">
        <v>17000</v>
      </c>
      <c r="U30" s="67">
        <f t="shared" si="12"/>
        <v>27.66</v>
      </c>
      <c r="V30" s="66">
        <f t="shared" si="3"/>
        <v>560861.81999999995</v>
      </c>
      <c r="W30" s="66" t="str">
        <f t="shared" si="4"/>
        <v>&gt; 5</v>
      </c>
      <c r="X30" s="66">
        <f>A30+SUMIFS(Presensi!F:F,Presensi!E:E,'Entry Data'!AP30)</f>
        <v>1</v>
      </c>
      <c r="Y30" s="66">
        <f>IFERROR(INDEX('Retasi Pricing'!F:F,MATCH('Entry Data'!AM30,'Retasi Pricing'!E:E,0))*X30,"")</f>
        <v>31200</v>
      </c>
      <c r="Z30" s="62" t="s">
        <v>26</v>
      </c>
      <c r="AA30" s="62" t="s">
        <v>27</v>
      </c>
      <c r="AB30" s="32" t="s">
        <v>175</v>
      </c>
      <c r="AC30" s="32" t="s">
        <v>218</v>
      </c>
      <c r="AD30" s="32" t="str">
        <f t="shared" si="5"/>
        <v/>
      </c>
      <c r="AF30" s="5" t="str">
        <f t="shared" si="6"/>
        <v>putut junaedi44186</v>
      </c>
      <c r="AG30" s="5" t="str">
        <f t="shared" si="7"/>
        <v>BMJ 04544186UTARADAY</v>
      </c>
      <c r="AH30" s="5" t="str">
        <f t="shared" si="8"/>
        <v>putut junaedi44186UTARADAY</v>
      </c>
      <c r="AI30" s="5" t="str">
        <f t="shared" si="9"/>
        <v>BMJ 04544186DAY</v>
      </c>
      <c r="AJ30" s="5" t="str">
        <f t="shared" si="10"/>
        <v>putut junaedi44186DAY</v>
      </c>
      <c r="AK30" s="5" t="str">
        <f t="shared" si="11"/>
        <v>putut junaediBMJ II</v>
      </c>
      <c r="AL30" s="5" t="str">
        <f t="shared" si="13"/>
        <v>5UTARA</v>
      </c>
      <c r="AM30" s="5" t="str">
        <f t="shared" si="14"/>
        <v>&gt; 5UTARA12 RODA</v>
      </c>
      <c r="AN30" s="5" t="str">
        <f t="shared" si="15"/>
        <v>putut junaediBMJ II&gt; 5UTARA12 RODA</v>
      </c>
      <c r="AO30" s="5" t="str">
        <f t="shared" si="16"/>
        <v>putut junaedi&gt; 5UTARA12 RODA</v>
      </c>
      <c r="AP30" s="5" t="str">
        <f t="shared" si="17"/>
        <v>44186DAY</v>
      </c>
    </row>
    <row r="31" spans="1:42" x14ac:dyDescent="0.3">
      <c r="A31" s="33">
        <v>1</v>
      </c>
      <c r="B31" s="33"/>
      <c r="C31" s="70">
        <v>44186</v>
      </c>
      <c r="D31" s="71" t="s">
        <v>19</v>
      </c>
      <c r="E31" s="70">
        <v>44186</v>
      </c>
      <c r="F31" s="71">
        <v>5150643</v>
      </c>
      <c r="G31" s="33" t="s">
        <v>20</v>
      </c>
      <c r="H31" s="33" t="s">
        <v>50</v>
      </c>
      <c r="I31" s="33" t="s">
        <v>170</v>
      </c>
      <c r="J31" s="33" t="s">
        <v>23</v>
      </c>
      <c r="K31" s="63" t="s">
        <v>35</v>
      </c>
      <c r="L31" s="32" t="str">
        <f t="shared" si="0"/>
        <v>CGE370</v>
      </c>
      <c r="M31" s="32" t="str">
        <f t="shared" si="1"/>
        <v>BMJ II</v>
      </c>
      <c r="N31" s="32" t="str">
        <f t="shared" si="2"/>
        <v>12 RODA</v>
      </c>
      <c r="O31" s="64">
        <v>0.75040509259259258</v>
      </c>
      <c r="P31" s="65">
        <v>0.75040509259259258</v>
      </c>
      <c r="Q31" s="65"/>
      <c r="R31" s="66">
        <v>6</v>
      </c>
      <c r="S31" s="66">
        <v>47060</v>
      </c>
      <c r="T31" s="66">
        <v>17000</v>
      </c>
      <c r="U31" s="67">
        <f t="shared" si="12"/>
        <v>30.06</v>
      </c>
      <c r="V31" s="66">
        <f t="shared" si="3"/>
        <v>609526.61999999988</v>
      </c>
      <c r="W31" s="66" t="str">
        <f t="shared" si="4"/>
        <v>&gt; 6</v>
      </c>
      <c r="X31" s="66">
        <f>A31+SUMIFS(Presensi!F:F,Presensi!E:E,'Entry Data'!AP31)</f>
        <v>1</v>
      </c>
      <c r="Y31" s="66">
        <f>IFERROR(INDEX('Retasi Pricing'!F:F,MATCH('Entry Data'!AM31,'Retasi Pricing'!E:E,0))*X31,"")</f>
        <v>34450</v>
      </c>
      <c r="Z31" s="62" t="s">
        <v>26</v>
      </c>
      <c r="AA31" s="62" t="s">
        <v>27</v>
      </c>
      <c r="AB31" s="32" t="s">
        <v>47</v>
      </c>
      <c r="AC31" s="32" t="s">
        <v>218</v>
      </c>
      <c r="AD31" s="32" t="str">
        <f t="shared" si="5"/>
        <v/>
      </c>
      <c r="AF31" s="5" t="str">
        <f t="shared" si="6"/>
        <v>putut junaedi44186</v>
      </c>
      <c r="AG31" s="5" t="str">
        <f t="shared" si="7"/>
        <v>BMJ 04544186UTARADAY</v>
      </c>
      <c r="AH31" s="5" t="str">
        <f t="shared" si="8"/>
        <v>putut junaedi44186UTARADAY</v>
      </c>
      <c r="AI31" s="5" t="str">
        <f t="shared" si="9"/>
        <v>BMJ 04544186DAY</v>
      </c>
      <c r="AJ31" s="5" t="str">
        <f t="shared" si="10"/>
        <v>putut junaedi44186DAY</v>
      </c>
      <c r="AK31" s="5" t="str">
        <f t="shared" si="11"/>
        <v>putut junaediBMJ II</v>
      </c>
      <c r="AL31" s="5" t="str">
        <f t="shared" si="13"/>
        <v>6UTARA</v>
      </c>
      <c r="AM31" s="5" t="str">
        <f t="shared" si="14"/>
        <v>&gt; 6UTARA12 RODA</v>
      </c>
      <c r="AN31" s="5" t="str">
        <f t="shared" si="15"/>
        <v>putut junaediBMJ II&gt; 6UTARA12 RODA</v>
      </c>
      <c r="AO31" s="5" t="str">
        <f t="shared" si="16"/>
        <v>putut junaedi&gt; 6UTARA12 RODA</v>
      </c>
      <c r="AP31" s="5" t="str">
        <f t="shared" si="17"/>
        <v>44186DAY</v>
      </c>
    </row>
    <row r="32" spans="1:42" x14ac:dyDescent="0.3">
      <c r="A32" s="33">
        <v>1</v>
      </c>
      <c r="B32" s="33"/>
      <c r="C32" s="70">
        <v>44186</v>
      </c>
      <c r="D32" s="71" t="s">
        <v>19</v>
      </c>
      <c r="E32" s="70">
        <v>44186</v>
      </c>
      <c r="F32" s="71">
        <v>5150155</v>
      </c>
      <c r="G32" s="33" t="s">
        <v>20</v>
      </c>
      <c r="H32" s="33" t="s">
        <v>21</v>
      </c>
      <c r="I32" s="33" t="s">
        <v>45</v>
      </c>
      <c r="J32" s="33" t="s">
        <v>46</v>
      </c>
      <c r="K32" s="63" t="s">
        <v>36</v>
      </c>
      <c r="L32" s="32" t="str">
        <f t="shared" si="0"/>
        <v>CGE370</v>
      </c>
      <c r="M32" s="32" t="str">
        <f t="shared" si="1"/>
        <v>BMJ II</v>
      </c>
      <c r="N32" s="32" t="str">
        <f t="shared" si="2"/>
        <v>12 RODA</v>
      </c>
      <c r="O32" s="64">
        <v>0.37663194444444442</v>
      </c>
      <c r="P32" s="65">
        <v>0.37663194444444442</v>
      </c>
      <c r="Q32" s="65" t="s">
        <v>519</v>
      </c>
      <c r="R32" s="66">
        <v>1</v>
      </c>
      <c r="S32" s="66">
        <v>45660</v>
      </c>
      <c r="T32" s="66">
        <v>16480</v>
      </c>
      <c r="U32" s="67">
        <f t="shared" si="12"/>
        <v>29.18</v>
      </c>
      <c r="V32" s="66">
        <f t="shared" si="3"/>
        <v>591682.86</v>
      </c>
      <c r="W32" s="66" t="str">
        <f t="shared" si="4"/>
        <v>OT1&gt;3</v>
      </c>
      <c r="X32" s="66">
        <f>A32+SUMIFS(Presensi!F:F,Presensi!E:E,'Entry Data'!AP32)</f>
        <v>1</v>
      </c>
      <c r="Y32" s="66">
        <f>IFERROR(INDEX('Retasi Pricing'!F:F,MATCH('Entry Data'!AM32,'Retasi Pricing'!E:E,0))*X32,"")</f>
        <v>34450</v>
      </c>
      <c r="Z32" s="62" t="s">
        <v>26</v>
      </c>
      <c r="AA32" s="62" t="s">
        <v>27</v>
      </c>
      <c r="AB32" s="32" t="s">
        <v>175</v>
      </c>
      <c r="AC32" s="32" t="s">
        <v>196</v>
      </c>
      <c r="AD32" s="32" t="str">
        <f t="shared" si="5"/>
        <v/>
      </c>
      <c r="AF32" s="5" t="str">
        <f t="shared" si="6"/>
        <v>suwarno44186</v>
      </c>
      <c r="AG32" s="5" t="str">
        <f t="shared" si="7"/>
        <v>BMJ 04644186UTARADAY</v>
      </c>
      <c r="AH32" s="5" t="str">
        <f t="shared" si="8"/>
        <v>suwarno44186UTARADAY</v>
      </c>
      <c r="AI32" s="5" t="str">
        <f t="shared" si="9"/>
        <v>BMJ 04644186DAY</v>
      </c>
      <c r="AJ32" s="5" t="str">
        <f t="shared" si="10"/>
        <v>suwarno44186DAY</v>
      </c>
      <c r="AK32" s="5" t="str">
        <f t="shared" si="11"/>
        <v>suwarnoBMJ II</v>
      </c>
      <c r="AL32" s="5" t="str">
        <f t="shared" si="13"/>
        <v>OT1UTARA</v>
      </c>
      <c r="AM32" s="5" t="str">
        <f t="shared" si="14"/>
        <v>OT1&gt;3UTARA12 RODA</v>
      </c>
      <c r="AN32" s="5" t="str">
        <f t="shared" si="15"/>
        <v>suwarnoBMJ IIOT1&gt;3UTARA12 RODA</v>
      </c>
      <c r="AO32" s="5" t="str">
        <f t="shared" si="16"/>
        <v>suwarnoOT1&gt;3UTARA12 RODA</v>
      </c>
      <c r="AP32" s="5" t="str">
        <f t="shared" si="17"/>
        <v>44186DAY</v>
      </c>
    </row>
    <row r="33" spans="1:42" x14ac:dyDescent="0.3">
      <c r="A33" s="33">
        <v>1</v>
      </c>
      <c r="B33" s="33"/>
      <c r="C33" s="70">
        <v>44186</v>
      </c>
      <c r="D33" s="71" t="s">
        <v>19</v>
      </c>
      <c r="E33" s="70">
        <v>44186</v>
      </c>
      <c r="F33" s="71">
        <v>5150237</v>
      </c>
      <c r="G33" s="33" t="s">
        <v>20</v>
      </c>
      <c r="H33" s="33" t="s">
        <v>21</v>
      </c>
      <c r="I33" s="33" t="s">
        <v>123</v>
      </c>
      <c r="J33" s="33" t="s">
        <v>46</v>
      </c>
      <c r="K33" s="63" t="s">
        <v>36</v>
      </c>
      <c r="L33" s="32" t="str">
        <f t="shared" si="0"/>
        <v>CGE370</v>
      </c>
      <c r="M33" s="32" t="str">
        <f t="shared" si="1"/>
        <v>BMJ II</v>
      </c>
      <c r="N33" s="32" t="str">
        <f t="shared" si="2"/>
        <v>12 RODA</v>
      </c>
      <c r="O33" s="64">
        <v>0.43386574074074075</v>
      </c>
      <c r="P33" s="65">
        <v>0.43386574074074075</v>
      </c>
      <c r="Q33" s="65" t="s">
        <v>519</v>
      </c>
      <c r="R33" s="66">
        <v>2</v>
      </c>
      <c r="S33" s="66">
        <v>44640</v>
      </c>
      <c r="T33" s="66">
        <v>16480</v>
      </c>
      <c r="U33" s="67">
        <f t="shared" si="12"/>
        <v>28.16</v>
      </c>
      <c r="V33" s="66">
        <f t="shared" si="3"/>
        <v>571000.31999999995</v>
      </c>
      <c r="W33" s="66" t="str">
        <f t="shared" si="4"/>
        <v>OT1&gt;3</v>
      </c>
      <c r="X33" s="66">
        <f>A33+SUMIFS(Presensi!F:F,Presensi!E:E,'Entry Data'!AP33)</f>
        <v>1</v>
      </c>
      <c r="Y33" s="66">
        <f>IFERROR(INDEX('Retasi Pricing'!F:F,MATCH('Entry Data'!AM33,'Retasi Pricing'!E:E,0))*X33,"")</f>
        <v>34450</v>
      </c>
      <c r="Z33" s="62" t="s">
        <v>26</v>
      </c>
      <c r="AA33" s="62" t="s">
        <v>27</v>
      </c>
      <c r="AB33" s="32" t="s">
        <v>47</v>
      </c>
      <c r="AC33" s="32" t="s">
        <v>196</v>
      </c>
      <c r="AD33" s="32" t="str">
        <f t="shared" si="5"/>
        <v/>
      </c>
      <c r="AF33" s="5" t="str">
        <f t="shared" si="6"/>
        <v>suwarno44186</v>
      </c>
      <c r="AG33" s="5" t="str">
        <f t="shared" si="7"/>
        <v>BMJ 04644186UTARADAY</v>
      </c>
      <c r="AH33" s="5" t="str">
        <f t="shared" si="8"/>
        <v>suwarno44186UTARADAY</v>
      </c>
      <c r="AI33" s="5" t="str">
        <f t="shared" si="9"/>
        <v>BMJ 04644186DAY</v>
      </c>
      <c r="AJ33" s="5" t="str">
        <f t="shared" si="10"/>
        <v>suwarno44186DAY</v>
      </c>
      <c r="AK33" s="5" t="str">
        <f t="shared" si="11"/>
        <v>suwarnoBMJ II</v>
      </c>
      <c r="AL33" s="5" t="str">
        <f t="shared" si="13"/>
        <v>OT2UTARA</v>
      </c>
      <c r="AM33" s="5" t="str">
        <f t="shared" si="14"/>
        <v>OT1&gt;3UTARA12 RODA</v>
      </c>
      <c r="AN33" s="5" t="str">
        <f t="shared" si="15"/>
        <v>suwarnoBMJ IIOT1&gt;3UTARA12 RODA</v>
      </c>
      <c r="AO33" s="5" t="str">
        <f t="shared" si="16"/>
        <v>suwarnoOT1&gt;3UTARA12 RODA</v>
      </c>
      <c r="AP33" s="5" t="str">
        <f t="shared" si="17"/>
        <v>44186DAY</v>
      </c>
    </row>
    <row r="34" spans="1:42" x14ac:dyDescent="0.3">
      <c r="A34" s="33">
        <v>1</v>
      </c>
      <c r="B34" s="33"/>
      <c r="C34" s="70">
        <v>44186</v>
      </c>
      <c r="D34" s="71" t="s">
        <v>19</v>
      </c>
      <c r="E34" s="70">
        <v>44186</v>
      </c>
      <c r="F34" s="71">
        <v>5150151</v>
      </c>
      <c r="G34" s="33" t="s">
        <v>20</v>
      </c>
      <c r="H34" s="33" t="s">
        <v>21</v>
      </c>
      <c r="I34" s="33" t="s">
        <v>45</v>
      </c>
      <c r="J34" s="33" t="s">
        <v>46</v>
      </c>
      <c r="K34" s="63" t="s">
        <v>41</v>
      </c>
      <c r="L34" s="32" t="str">
        <f t="shared" si="0"/>
        <v>AXOR4843</v>
      </c>
      <c r="M34" s="32" t="str">
        <f t="shared" si="1"/>
        <v>BMJ II</v>
      </c>
      <c r="N34" s="32" t="str">
        <f t="shared" si="2"/>
        <v>12 RODA</v>
      </c>
      <c r="O34" s="64">
        <v>0.37357638888888894</v>
      </c>
      <c r="P34" s="65">
        <v>0.37357638888888894</v>
      </c>
      <c r="Q34" s="65"/>
      <c r="R34" s="66">
        <v>1</v>
      </c>
      <c r="S34" s="66">
        <v>50860</v>
      </c>
      <c r="T34" s="66">
        <v>19460</v>
      </c>
      <c r="U34" s="67">
        <f t="shared" si="12"/>
        <v>31.4</v>
      </c>
      <c r="V34" s="66">
        <f t="shared" si="3"/>
        <v>636697.79999999993</v>
      </c>
      <c r="W34" s="66" t="str">
        <f t="shared" si="4"/>
        <v>1 &gt; 4</v>
      </c>
      <c r="X34" s="66">
        <f>A34+SUMIFS(Presensi!F:F,Presensi!E:E,'Entry Data'!AP34)</f>
        <v>1</v>
      </c>
      <c r="Y34" s="66">
        <f>IFERROR(INDEX('Retasi Pricing'!F:F,MATCH('Entry Data'!AM34,'Retasi Pricing'!E:E,0))*X34,"")</f>
        <v>27500</v>
      </c>
      <c r="Z34" s="62" t="s">
        <v>26</v>
      </c>
      <c r="AA34" s="62" t="s">
        <v>27</v>
      </c>
      <c r="AB34" s="32" t="s">
        <v>175</v>
      </c>
      <c r="AC34" s="32" t="s">
        <v>189</v>
      </c>
      <c r="AD34" s="32" t="str">
        <f t="shared" si="5"/>
        <v/>
      </c>
      <c r="AF34" s="5" t="str">
        <f t="shared" si="6"/>
        <v>bustam44186</v>
      </c>
      <c r="AG34" s="5" t="str">
        <f t="shared" si="7"/>
        <v>BMJ 04744186UTARADAY</v>
      </c>
      <c r="AH34" s="5" t="str">
        <f t="shared" si="8"/>
        <v>bustam44186UTARADAY</v>
      </c>
      <c r="AI34" s="5" t="str">
        <f t="shared" si="9"/>
        <v>BMJ 04744186DAY</v>
      </c>
      <c r="AJ34" s="5" t="str">
        <f t="shared" si="10"/>
        <v>bustam44186DAY</v>
      </c>
      <c r="AK34" s="5" t="str">
        <f t="shared" si="11"/>
        <v>bustamBMJ II</v>
      </c>
      <c r="AL34" s="5" t="str">
        <f t="shared" si="13"/>
        <v>1UTARA</v>
      </c>
      <c r="AM34" s="5" t="str">
        <f t="shared" si="14"/>
        <v>1 &gt; 4UTARA12 RODA</v>
      </c>
      <c r="AN34" s="5" t="str">
        <f t="shared" si="15"/>
        <v>bustamBMJ II1 &gt; 4UTARA12 RODA</v>
      </c>
      <c r="AO34" s="5" t="str">
        <f t="shared" si="16"/>
        <v>bustam1 &gt; 4UTARA12 RODA</v>
      </c>
      <c r="AP34" s="5" t="str">
        <f t="shared" si="17"/>
        <v>44186DAY</v>
      </c>
    </row>
    <row r="35" spans="1:42" x14ac:dyDescent="0.3">
      <c r="A35" s="33">
        <v>1</v>
      </c>
      <c r="B35" s="33"/>
      <c r="C35" s="70">
        <v>44186</v>
      </c>
      <c r="D35" s="71" t="s">
        <v>19</v>
      </c>
      <c r="E35" s="70">
        <v>44186</v>
      </c>
      <c r="F35" s="71">
        <v>5150232</v>
      </c>
      <c r="G35" s="33" t="s">
        <v>20</v>
      </c>
      <c r="H35" s="33" t="s">
        <v>21</v>
      </c>
      <c r="I35" s="33" t="s">
        <v>45</v>
      </c>
      <c r="J35" s="33" t="s">
        <v>46</v>
      </c>
      <c r="K35" s="63" t="s">
        <v>41</v>
      </c>
      <c r="L35" s="32" t="str">
        <f t="shared" si="0"/>
        <v>AXOR4843</v>
      </c>
      <c r="M35" s="32" t="str">
        <f t="shared" si="1"/>
        <v>BMJ II</v>
      </c>
      <c r="N35" s="32" t="str">
        <f t="shared" si="2"/>
        <v>12 RODA</v>
      </c>
      <c r="O35" s="64">
        <v>0.43155092592592598</v>
      </c>
      <c r="P35" s="65">
        <v>0.43155092592592598</v>
      </c>
      <c r="Q35" s="65"/>
      <c r="R35" s="66">
        <v>2</v>
      </c>
      <c r="S35" s="66">
        <v>48920</v>
      </c>
      <c r="T35" s="66">
        <v>19460</v>
      </c>
      <c r="U35" s="67">
        <f t="shared" si="12"/>
        <v>29.46</v>
      </c>
      <c r="V35" s="66">
        <f t="shared" si="3"/>
        <v>597360.41999999993</v>
      </c>
      <c r="W35" s="66" t="str">
        <f t="shared" si="4"/>
        <v>1 &gt; 4</v>
      </c>
      <c r="X35" s="66">
        <f>A35+SUMIFS(Presensi!F:F,Presensi!E:E,'Entry Data'!AP35)</f>
        <v>1</v>
      </c>
      <c r="Y35" s="66">
        <f>IFERROR(INDEX('Retasi Pricing'!F:F,MATCH('Entry Data'!AM35,'Retasi Pricing'!E:E,0))*X35,"")</f>
        <v>27500</v>
      </c>
      <c r="Z35" s="62" t="s">
        <v>26</v>
      </c>
      <c r="AA35" s="62" t="s">
        <v>27</v>
      </c>
      <c r="AB35" s="32" t="s">
        <v>28</v>
      </c>
      <c r="AC35" s="32" t="s">
        <v>189</v>
      </c>
      <c r="AD35" s="32" t="str">
        <f t="shared" si="5"/>
        <v/>
      </c>
      <c r="AF35" s="5" t="str">
        <f t="shared" si="6"/>
        <v>bustam44186</v>
      </c>
      <c r="AG35" s="5" t="str">
        <f t="shared" si="7"/>
        <v>BMJ 04744186UTARADAY</v>
      </c>
      <c r="AH35" s="5" t="str">
        <f t="shared" si="8"/>
        <v>bustam44186UTARADAY</v>
      </c>
      <c r="AI35" s="5" t="str">
        <f t="shared" si="9"/>
        <v>BMJ 04744186DAY</v>
      </c>
      <c r="AJ35" s="5" t="str">
        <f t="shared" si="10"/>
        <v>bustam44186DAY</v>
      </c>
      <c r="AK35" s="5" t="str">
        <f t="shared" si="11"/>
        <v>bustamBMJ II</v>
      </c>
      <c r="AL35" s="5" t="str">
        <f t="shared" si="13"/>
        <v>2UTARA</v>
      </c>
      <c r="AM35" s="5" t="str">
        <f t="shared" si="14"/>
        <v>1 &gt; 4UTARA12 RODA</v>
      </c>
      <c r="AN35" s="5" t="str">
        <f t="shared" si="15"/>
        <v>bustamBMJ II1 &gt; 4UTARA12 RODA</v>
      </c>
      <c r="AO35" s="5" t="str">
        <f t="shared" si="16"/>
        <v>bustam1 &gt; 4UTARA12 RODA</v>
      </c>
      <c r="AP35" s="5" t="str">
        <f t="shared" si="17"/>
        <v>44186DAY</v>
      </c>
    </row>
    <row r="36" spans="1:42" x14ac:dyDescent="0.3">
      <c r="A36" s="33">
        <v>1</v>
      </c>
      <c r="B36" s="33"/>
      <c r="C36" s="70">
        <v>44186</v>
      </c>
      <c r="D36" s="71" t="s">
        <v>19</v>
      </c>
      <c r="E36" s="70">
        <v>44186</v>
      </c>
      <c r="F36" s="71">
        <v>5150315</v>
      </c>
      <c r="G36" s="33" t="s">
        <v>20</v>
      </c>
      <c r="H36" s="33" t="s">
        <v>21</v>
      </c>
      <c r="I36" s="33" t="s">
        <v>123</v>
      </c>
      <c r="J36" s="33" t="s">
        <v>46</v>
      </c>
      <c r="K36" s="63" t="s">
        <v>41</v>
      </c>
      <c r="L36" s="32" t="str">
        <f t="shared" si="0"/>
        <v>AXOR4843</v>
      </c>
      <c r="M36" s="32" t="str">
        <f t="shared" si="1"/>
        <v>BMJ II</v>
      </c>
      <c r="N36" s="32" t="str">
        <f t="shared" si="2"/>
        <v>12 RODA</v>
      </c>
      <c r="O36" s="64">
        <v>0.48915509259259254</v>
      </c>
      <c r="P36" s="65">
        <v>0.48915509259259254</v>
      </c>
      <c r="Q36" s="65" t="s">
        <v>519</v>
      </c>
      <c r="R36" s="66">
        <v>3</v>
      </c>
      <c r="S36" s="66">
        <v>50960</v>
      </c>
      <c r="T36" s="66">
        <v>19460</v>
      </c>
      <c r="U36" s="67">
        <f t="shared" si="12"/>
        <v>31.5</v>
      </c>
      <c r="V36" s="66">
        <f t="shared" si="3"/>
        <v>638725.5</v>
      </c>
      <c r="W36" s="66" t="str">
        <f t="shared" si="4"/>
        <v>OT&gt;3</v>
      </c>
      <c r="X36" s="66">
        <f>A36+SUMIFS(Presensi!F:F,Presensi!E:E,'Entry Data'!AP36)</f>
        <v>1</v>
      </c>
      <c r="Y36" s="66">
        <f>IFERROR(INDEX('Retasi Pricing'!F:F,MATCH('Entry Data'!AM36,'Retasi Pricing'!E:E,0))*X36,"")</f>
        <v>42000</v>
      </c>
      <c r="Z36" s="62" t="s">
        <v>26</v>
      </c>
      <c r="AA36" s="62" t="s">
        <v>27</v>
      </c>
      <c r="AB36" s="32" t="s">
        <v>175</v>
      </c>
      <c r="AC36" s="32" t="s">
        <v>189</v>
      </c>
      <c r="AD36" s="32" t="str">
        <f t="shared" si="5"/>
        <v/>
      </c>
      <c r="AF36" s="5" t="str">
        <f t="shared" si="6"/>
        <v>bustam44186</v>
      </c>
      <c r="AG36" s="5" t="str">
        <f t="shared" si="7"/>
        <v>BMJ 04744186UTARADAY</v>
      </c>
      <c r="AH36" s="5" t="str">
        <f t="shared" si="8"/>
        <v>bustam44186UTARADAY</v>
      </c>
      <c r="AI36" s="5" t="str">
        <f t="shared" si="9"/>
        <v>BMJ 04744186DAY</v>
      </c>
      <c r="AJ36" s="5" t="str">
        <f t="shared" si="10"/>
        <v>bustam44186DAY</v>
      </c>
      <c r="AK36" s="5" t="str">
        <f t="shared" si="11"/>
        <v>bustamBMJ II</v>
      </c>
      <c r="AL36" s="5" t="str">
        <f t="shared" si="13"/>
        <v>OT3UTARA</v>
      </c>
      <c r="AM36" s="5" t="str">
        <f t="shared" si="14"/>
        <v>OT&gt;3UTARA12 RODA</v>
      </c>
      <c r="AN36" s="5" t="str">
        <f t="shared" si="15"/>
        <v>bustamBMJ IIOT&gt;3UTARA12 RODA</v>
      </c>
      <c r="AO36" s="5" t="str">
        <f t="shared" si="16"/>
        <v>bustamOT&gt;3UTARA12 RODA</v>
      </c>
      <c r="AP36" s="5" t="str">
        <f t="shared" si="17"/>
        <v>44186DAY</v>
      </c>
    </row>
    <row r="37" spans="1:42" x14ac:dyDescent="0.3">
      <c r="A37" s="33">
        <v>1</v>
      </c>
      <c r="B37" s="33"/>
      <c r="C37" s="70">
        <v>44186</v>
      </c>
      <c r="D37" s="71" t="s">
        <v>19</v>
      </c>
      <c r="E37" s="70">
        <v>44186</v>
      </c>
      <c r="F37" s="71">
        <v>5150433</v>
      </c>
      <c r="G37" s="33" t="s">
        <v>20</v>
      </c>
      <c r="H37" s="33" t="s">
        <v>50</v>
      </c>
      <c r="I37" s="33" t="s">
        <v>170</v>
      </c>
      <c r="J37" s="33" t="s">
        <v>23</v>
      </c>
      <c r="K37" s="63" t="s">
        <v>41</v>
      </c>
      <c r="L37" s="32" t="str">
        <f t="shared" si="0"/>
        <v>AXOR4843</v>
      </c>
      <c r="M37" s="32" t="str">
        <f t="shared" si="1"/>
        <v>BMJ II</v>
      </c>
      <c r="N37" s="32" t="str">
        <f t="shared" si="2"/>
        <v>12 RODA</v>
      </c>
      <c r="O37" s="64">
        <v>0.58376157407407414</v>
      </c>
      <c r="P37" s="65">
        <v>0.58376157407407414</v>
      </c>
      <c r="Q37" s="65"/>
      <c r="R37" s="66">
        <v>4</v>
      </c>
      <c r="S37" s="66">
        <v>52160</v>
      </c>
      <c r="T37" s="66">
        <v>19460</v>
      </c>
      <c r="U37" s="67">
        <f t="shared" si="12"/>
        <v>32.700000000000003</v>
      </c>
      <c r="V37" s="66">
        <f t="shared" si="3"/>
        <v>663057.9</v>
      </c>
      <c r="W37" s="66" t="str">
        <f t="shared" si="4"/>
        <v>1 &gt; 4</v>
      </c>
      <c r="X37" s="66">
        <f>A37+SUMIFS(Presensi!F:F,Presensi!E:E,'Entry Data'!AP37)</f>
        <v>1</v>
      </c>
      <c r="Y37" s="66">
        <f>IFERROR(INDEX('Retasi Pricing'!F:F,MATCH('Entry Data'!AM37,'Retasi Pricing'!E:E,0))*X37,"")</f>
        <v>27500</v>
      </c>
      <c r="Z37" s="62" t="s">
        <v>26</v>
      </c>
      <c r="AA37" s="62" t="s">
        <v>27</v>
      </c>
      <c r="AB37" s="32" t="s">
        <v>28</v>
      </c>
      <c r="AC37" s="32" t="s">
        <v>189</v>
      </c>
      <c r="AD37" s="32" t="str">
        <f t="shared" si="5"/>
        <v/>
      </c>
      <c r="AF37" s="5" t="str">
        <f t="shared" si="6"/>
        <v>bustam44186</v>
      </c>
      <c r="AG37" s="5" t="str">
        <f t="shared" si="7"/>
        <v>BMJ 04744186UTARADAY</v>
      </c>
      <c r="AH37" s="5" t="str">
        <f t="shared" si="8"/>
        <v>bustam44186UTARADAY</v>
      </c>
      <c r="AI37" s="5" t="str">
        <f t="shared" si="9"/>
        <v>BMJ 04744186DAY</v>
      </c>
      <c r="AJ37" s="5" t="str">
        <f t="shared" si="10"/>
        <v>bustam44186DAY</v>
      </c>
      <c r="AK37" s="5" t="str">
        <f t="shared" si="11"/>
        <v>bustamBMJ II</v>
      </c>
      <c r="AL37" s="5" t="str">
        <f t="shared" si="13"/>
        <v>4UTARA</v>
      </c>
      <c r="AM37" s="5" t="str">
        <f t="shared" si="14"/>
        <v>1 &gt; 4UTARA12 RODA</v>
      </c>
      <c r="AN37" s="5" t="str">
        <f t="shared" si="15"/>
        <v>bustamBMJ II1 &gt; 4UTARA12 RODA</v>
      </c>
      <c r="AO37" s="5" t="str">
        <f t="shared" si="16"/>
        <v>bustam1 &gt; 4UTARA12 RODA</v>
      </c>
      <c r="AP37" s="5" t="str">
        <f t="shared" si="17"/>
        <v>44186DAY</v>
      </c>
    </row>
    <row r="38" spans="1:42" x14ac:dyDescent="0.3">
      <c r="A38" s="33">
        <v>1</v>
      </c>
      <c r="B38" s="33"/>
      <c r="C38" s="70">
        <v>44186</v>
      </c>
      <c r="D38" s="71" t="s">
        <v>19</v>
      </c>
      <c r="E38" s="70">
        <v>44186</v>
      </c>
      <c r="F38" s="71">
        <v>5150531</v>
      </c>
      <c r="G38" s="33" t="s">
        <v>20</v>
      </c>
      <c r="H38" s="33" t="s">
        <v>21</v>
      </c>
      <c r="I38" s="33" t="s">
        <v>45</v>
      </c>
      <c r="J38" s="33" t="s">
        <v>46</v>
      </c>
      <c r="K38" s="63" t="s">
        <v>41</v>
      </c>
      <c r="L38" s="32" t="str">
        <f t="shared" si="0"/>
        <v>AXOR4843</v>
      </c>
      <c r="M38" s="32" t="str">
        <f t="shared" si="1"/>
        <v>BMJ II</v>
      </c>
      <c r="N38" s="32" t="str">
        <f t="shared" si="2"/>
        <v>12 RODA</v>
      </c>
      <c r="O38" s="64">
        <v>0.65552083333333333</v>
      </c>
      <c r="P38" s="65">
        <v>0.65552083333333333</v>
      </c>
      <c r="Q38" s="65"/>
      <c r="R38" s="66">
        <v>5</v>
      </c>
      <c r="S38" s="66">
        <v>50800</v>
      </c>
      <c r="T38" s="66">
        <v>19460</v>
      </c>
      <c r="U38" s="67">
        <f t="shared" si="12"/>
        <v>31.34</v>
      </c>
      <c r="V38" s="66">
        <f t="shared" si="3"/>
        <v>635481.18000000005</v>
      </c>
      <c r="W38" s="66" t="str">
        <f t="shared" si="4"/>
        <v>&gt; 5</v>
      </c>
      <c r="X38" s="66">
        <f>A38+SUMIFS(Presensi!F:F,Presensi!E:E,'Entry Data'!AP38)</f>
        <v>1</v>
      </c>
      <c r="Y38" s="66">
        <f>IFERROR(INDEX('Retasi Pricing'!F:F,MATCH('Entry Data'!AM38,'Retasi Pricing'!E:E,0))*X38,"")</f>
        <v>31200</v>
      </c>
      <c r="Z38" s="62" t="s">
        <v>26</v>
      </c>
      <c r="AA38" s="62" t="s">
        <v>27</v>
      </c>
      <c r="AB38" s="32" t="s">
        <v>47</v>
      </c>
      <c r="AC38" s="32" t="s">
        <v>189</v>
      </c>
      <c r="AD38" s="32" t="str">
        <f t="shared" si="5"/>
        <v/>
      </c>
      <c r="AF38" s="5" t="str">
        <f t="shared" si="6"/>
        <v>bustam44186</v>
      </c>
      <c r="AG38" s="5" t="str">
        <f t="shared" si="7"/>
        <v>BMJ 04744186UTARADAY</v>
      </c>
      <c r="AH38" s="5" t="str">
        <f t="shared" si="8"/>
        <v>bustam44186UTARADAY</v>
      </c>
      <c r="AI38" s="5" t="str">
        <f t="shared" si="9"/>
        <v>BMJ 04744186DAY</v>
      </c>
      <c r="AJ38" s="5" t="str">
        <f t="shared" si="10"/>
        <v>bustam44186DAY</v>
      </c>
      <c r="AK38" s="5" t="str">
        <f t="shared" si="11"/>
        <v>bustamBMJ II</v>
      </c>
      <c r="AL38" s="5" t="str">
        <f t="shared" si="13"/>
        <v>5UTARA</v>
      </c>
      <c r="AM38" s="5" t="str">
        <f t="shared" si="14"/>
        <v>&gt; 5UTARA12 RODA</v>
      </c>
      <c r="AN38" s="5" t="str">
        <f t="shared" si="15"/>
        <v>bustamBMJ II&gt; 5UTARA12 RODA</v>
      </c>
      <c r="AO38" s="5" t="str">
        <f t="shared" si="16"/>
        <v>bustam&gt; 5UTARA12 RODA</v>
      </c>
      <c r="AP38" s="5" t="str">
        <f t="shared" si="17"/>
        <v>44186DAY</v>
      </c>
    </row>
    <row r="39" spans="1:42" x14ac:dyDescent="0.3">
      <c r="A39" s="33">
        <v>1</v>
      </c>
      <c r="B39" s="33"/>
      <c r="C39" s="70">
        <v>44186</v>
      </c>
      <c r="D39" s="71" t="s">
        <v>19</v>
      </c>
      <c r="E39" s="70">
        <v>44186</v>
      </c>
      <c r="F39" s="71">
        <v>5150625</v>
      </c>
      <c r="G39" s="33" t="s">
        <v>20</v>
      </c>
      <c r="H39" s="33" t="s">
        <v>21</v>
      </c>
      <c r="I39" s="33" t="s">
        <v>45</v>
      </c>
      <c r="J39" s="33" t="s">
        <v>46</v>
      </c>
      <c r="K39" s="63" t="s">
        <v>41</v>
      </c>
      <c r="L39" s="32" t="str">
        <f t="shared" si="0"/>
        <v>AXOR4843</v>
      </c>
      <c r="M39" s="32" t="str">
        <f t="shared" si="1"/>
        <v>BMJ II</v>
      </c>
      <c r="N39" s="32" t="str">
        <f t="shared" si="2"/>
        <v>12 RODA</v>
      </c>
      <c r="O39" s="64">
        <v>0.73211805555555554</v>
      </c>
      <c r="P39" s="65">
        <v>0.73211805555555554</v>
      </c>
      <c r="Q39" s="65"/>
      <c r="R39" s="66">
        <v>6</v>
      </c>
      <c r="S39" s="66">
        <v>50280</v>
      </c>
      <c r="T39" s="66">
        <v>19460</v>
      </c>
      <c r="U39" s="67">
        <f t="shared" si="12"/>
        <v>30.82</v>
      </c>
      <c r="V39" s="66">
        <f t="shared" si="3"/>
        <v>624937.14</v>
      </c>
      <c r="W39" s="66" t="str">
        <f t="shared" si="4"/>
        <v>&gt; 6</v>
      </c>
      <c r="X39" s="66">
        <f>A39+SUMIFS(Presensi!F:F,Presensi!E:E,'Entry Data'!AP39)</f>
        <v>1</v>
      </c>
      <c r="Y39" s="66">
        <f>IFERROR(INDEX('Retasi Pricing'!F:F,MATCH('Entry Data'!AM39,'Retasi Pricing'!E:E,0))*X39,"")</f>
        <v>34450</v>
      </c>
      <c r="Z39" s="62" t="s">
        <v>26</v>
      </c>
      <c r="AA39" s="62" t="s">
        <v>27</v>
      </c>
      <c r="AB39" s="32" t="s">
        <v>47</v>
      </c>
      <c r="AC39" s="32" t="s">
        <v>189</v>
      </c>
      <c r="AD39" s="32" t="str">
        <f t="shared" si="5"/>
        <v/>
      </c>
      <c r="AF39" s="5" t="str">
        <f t="shared" si="6"/>
        <v>bustam44186</v>
      </c>
      <c r="AG39" s="5" t="str">
        <f t="shared" si="7"/>
        <v>BMJ 04744186UTARADAY</v>
      </c>
      <c r="AH39" s="5" t="str">
        <f t="shared" si="8"/>
        <v>bustam44186UTARADAY</v>
      </c>
      <c r="AI39" s="5" t="str">
        <f t="shared" si="9"/>
        <v>BMJ 04744186DAY</v>
      </c>
      <c r="AJ39" s="5" t="str">
        <f t="shared" si="10"/>
        <v>bustam44186DAY</v>
      </c>
      <c r="AK39" s="5" t="str">
        <f t="shared" si="11"/>
        <v>bustamBMJ II</v>
      </c>
      <c r="AL39" s="5" t="str">
        <f t="shared" si="13"/>
        <v>6UTARA</v>
      </c>
      <c r="AM39" s="5" t="str">
        <f t="shared" si="14"/>
        <v>&gt; 6UTARA12 RODA</v>
      </c>
      <c r="AN39" s="5" t="str">
        <f t="shared" si="15"/>
        <v>bustamBMJ II&gt; 6UTARA12 RODA</v>
      </c>
      <c r="AO39" s="5" t="str">
        <f t="shared" si="16"/>
        <v>bustam&gt; 6UTARA12 RODA</v>
      </c>
      <c r="AP39" s="5" t="str">
        <f t="shared" si="17"/>
        <v>44186DAY</v>
      </c>
    </row>
    <row r="40" spans="1:42" x14ac:dyDescent="0.3">
      <c r="A40" s="33">
        <v>1</v>
      </c>
      <c r="B40" s="33"/>
      <c r="C40" s="70">
        <v>44186</v>
      </c>
      <c r="D40" s="71" t="s">
        <v>19</v>
      </c>
      <c r="E40" s="70">
        <v>44186</v>
      </c>
      <c r="F40" s="71">
        <v>5150184</v>
      </c>
      <c r="G40" s="33" t="s">
        <v>38</v>
      </c>
      <c r="H40" s="33" t="s">
        <v>109</v>
      </c>
      <c r="I40" s="33" t="s">
        <v>103</v>
      </c>
      <c r="J40" s="33" t="s">
        <v>110</v>
      </c>
      <c r="K40" s="63" t="s">
        <v>48</v>
      </c>
      <c r="L40" s="32" t="str">
        <f t="shared" si="0"/>
        <v>AXOR4843</v>
      </c>
      <c r="M40" s="32" t="str">
        <f t="shared" si="1"/>
        <v>BMJ II</v>
      </c>
      <c r="N40" s="32" t="str">
        <f t="shared" si="2"/>
        <v>12 RODA</v>
      </c>
      <c r="O40" s="64">
        <v>0.39527777777777778</v>
      </c>
      <c r="P40" s="65">
        <v>0.39527777777777778</v>
      </c>
      <c r="Q40" s="65"/>
      <c r="R40" s="66">
        <v>1</v>
      </c>
      <c r="S40" s="66">
        <v>53420</v>
      </c>
      <c r="T40" s="66">
        <v>19680</v>
      </c>
      <c r="U40" s="67">
        <f t="shared" si="12"/>
        <v>33.74</v>
      </c>
      <c r="V40" s="66">
        <f t="shared" si="3"/>
        <v>1013549.6000000001</v>
      </c>
      <c r="W40" s="66" t="str">
        <f t="shared" si="4"/>
        <v>1 &gt; 3</v>
      </c>
      <c r="X40" s="66">
        <f>A40+SUMIFS(Presensi!F:F,Presensi!E:E,'Entry Data'!AP40)</f>
        <v>1</v>
      </c>
      <c r="Y40" s="66">
        <f>IFERROR(INDEX('Retasi Pricing'!F:F,MATCH('Entry Data'!AM40,'Retasi Pricing'!E:E,0))*X40,"")</f>
        <v>38000</v>
      </c>
      <c r="Z40" s="62" t="s">
        <v>26</v>
      </c>
      <c r="AA40" s="62" t="s">
        <v>27</v>
      </c>
      <c r="AB40" s="32" t="s">
        <v>175</v>
      </c>
      <c r="AC40" s="32" t="s">
        <v>204</v>
      </c>
      <c r="AD40" s="32" t="str">
        <f t="shared" si="5"/>
        <v/>
      </c>
      <c r="AF40" s="5" t="str">
        <f t="shared" si="6"/>
        <v>abdul majid44186</v>
      </c>
      <c r="AG40" s="5" t="str">
        <f t="shared" si="7"/>
        <v>BMJ 04844186SELATANDAY</v>
      </c>
      <c r="AH40" s="5" t="str">
        <f t="shared" si="8"/>
        <v>abdul majid44186SELATANDAY</v>
      </c>
      <c r="AI40" s="5" t="str">
        <f t="shared" si="9"/>
        <v>BMJ 04844186DAY</v>
      </c>
      <c r="AJ40" s="5" t="str">
        <f t="shared" si="10"/>
        <v>abdul majid44186DAY</v>
      </c>
      <c r="AK40" s="5" t="str">
        <f t="shared" si="11"/>
        <v>abdul majidBMJ II</v>
      </c>
      <c r="AL40" s="5" t="str">
        <f t="shared" si="13"/>
        <v>1SELATAN</v>
      </c>
      <c r="AM40" s="5" t="str">
        <f t="shared" si="14"/>
        <v>1 &gt; 3SELATAN12 RODA</v>
      </c>
      <c r="AN40" s="5" t="str">
        <f t="shared" si="15"/>
        <v>abdul majidBMJ II1 &gt; 3SELATAN12 RODA</v>
      </c>
      <c r="AO40" s="5" t="str">
        <f t="shared" si="16"/>
        <v>abdul majid1 &gt; 3SELATAN12 RODA</v>
      </c>
      <c r="AP40" s="5" t="str">
        <f t="shared" si="17"/>
        <v>44186DAY</v>
      </c>
    </row>
    <row r="41" spans="1:42" x14ac:dyDescent="0.3">
      <c r="A41" s="33">
        <v>1</v>
      </c>
      <c r="B41" s="33"/>
      <c r="C41" s="70">
        <v>44186</v>
      </c>
      <c r="D41" s="71" t="s">
        <v>19</v>
      </c>
      <c r="E41" s="70">
        <v>44186</v>
      </c>
      <c r="F41" s="71">
        <v>5150318</v>
      </c>
      <c r="G41" s="33" t="s">
        <v>38</v>
      </c>
      <c r="H41" s="33" t="s">
        <v>109</v>
      </c>
      <c r="I41" s="33" t="s">
        <v>103</v>
      </c>
      <c r="J41" s="33" t="s">
        <v>110</v>
      </c>
      <c r="K41" s="63" t="s">
        <v>48</v>
      </c>
      <c r="L41" s="32" t="str">
        <f t="shared" si="0"/>
        <v>AXOR4843</v>
      </c>
      <c r="M41" s="32" t="str">
        <f t="shared" si="1"/>
        <v>BMJ II</v>
      </c>
      <c r="N41" s="32" t="str">
        <f t="shared" si="2"/>
        <v>12 RODA</v>
      </c>
      <c r="O41" s="64">
        <v>0.49015046296296294</v>
      </c>
      <c r="P41" s="65">
        <v>0.49015046296296294</v>
      </c>
      <c r="Q41" s="65"/>
      <c r="R41" s="66">
        <v>2</v>
      </c>
      <c r="S41" s="66">
        <v>53200</v>
      </c>
      <c r="T41" s="66">
        <v>19680</v>
      </c>
      <c r="U41" s="67">
        <f t="shared" si="12"/>
        <v>33.520000000000003</v>
      </c>
      <c r="V41" s="66">
        <f t="shared" si="3"/>
        <v>1006940.8000000002</v>
      </c>
      <c r="W41" s="66" t="str">
        <f t="shared" si="4"/>
        <v>1 &gt; 3</v>
      </c>
      <c r="X41" s="66">
        <f>A41+SUMIFS(Presensi!F:F,Presensi!E:E,'Entry Data'!AP41)</f>
        <v>1</v>
      </c>
      <c r="Y41" s="66">
        <f>IFERROR(INDEX('Retasi Pricing'!F:F,MATCH('Entry Data'!AM41,'Retasi Pricing'!E:E,0))*X41,"")</f>
        <v>38000</v>
      </c>
      <c r="Z41" s="62" t="s">
        <v>26</v>
      </c>
      <c r="AA41" s="62" t="s">
        <v>27</v>
      </c>
      <c r="AB41" s="32" t="s">
        <v>47</v>
      </c>
      <c r="AC41" s="32" t="s">
        <v>204</v>
      </c>
      <c r="AD41" s="32" t="str">
        <f t="shared" si="5"/>
        <v/>
      </c>
      <c r="AF41" s="5" t="str">
        <f t="shared" si="6"/>
        <v>abdul majid44186</v>
      </c>
      <c r="AG41" s="5" t="str">
        <f t="shared" si="7"/>
        <v>BMJ 04844186SELATANDAY</v>
      </c>
      <c r="AH41" s="5" t="str">
        <f t="shared" si="8"/>
        <v>abdul majid44186SELATANDAY</v>
      </c>
      <c r="AI41" s="5" t="str">
        <f t="shared" si="9"/>
        <v>BMJ 04844186DAY</v>
      </c>
      <c r="AJ41" s="5" t="str">
        <f t="shared" si="10"/>
        <v>abdul majid44186DAY</v>
      </c>
      <c r="AK41" s="5" t="str">
        <f t="shared" si="11"/>
        <v>abdul majidBMJ II</v>
      </c>
      <c r="AL41" s="5" t="str">
        <f t="shared" si="13"/>
        <v>2SELATAN</v>
      </c>
      <c r="AM41" s="5" t="str">
        <f t="shared" si="14"/>
        <v>1 &gt; 3SELATAN12 RODA</v>
      </c>
      <c r="AN41" s="5" t="str">
        <f t="shared" si="15"/>
        <v>abdul majidBMJ II1 &gt; 3SELATAN12 RODA</v>
      </c>
      <c r="AO41" s="5" t="str">
        <f t="shared" si="16"/>
        <v>abdul majid1 &gt; 3SELATAN12 RODA</v>
      </c>
      <c r="AP41" s="5" t="str">
        <f t="shared" si="17"/>
        <v>44186DAY</v>
      </c>
    </row>
    <row r="42" spans="1:42" x14ac:dyDescent="0.3">
      <c r="A42" s="33">
        <v>1</v>
      </c>
      <c r="B42" s="33"/>
      <c r="C42" s="70">
        <v>44186</v>
      </c>
      <c r="D42" s="71" t="s">
        <v>19</v>
      </c>
      <c r="E42" s="70">
        <v>44186</v>
      </c>
      <c r="F42" s="71">
        <v>5150469</v>
      </c>
      <c r="G42" s="33" t="s">
        <v>38</v>
      </c>
      <c r="H42" s="33" t="s">
        <v>127</v>
      </c>
      <c r="I42" s="33" t="s">
        <v>174</v>
      </c>
      <c r="J42" s="33" t="s">
        <v>40</v>
      </c>
      <c r="K42" s="63" t="s">
        <v>48</v>
      </c>
      <c r="L42" s="32" t="str">
        <f t="shared" si="0"/>
        <v>AXOR4843</v>
      </c>
      <c r="M42" s="32" t="str">
        <f t="shared" si="1"/>
        <v>BMJ II</v>
      </c>
      <c r="N42" s="32" t="str">
        <f t="shared" si="2"/>
        <v>12 RODA</v>
      </c>
      <c r="O42" s="64">
        <v>0.61105324074074074</v>
      </c>
      <c r="P42" s="65">
        <v>0.61105324074074074</v>
      </c>
      <c r="Q42" s="65"/>
      <c r="R42" s="66">
        <v>3</v>
      </c>
      <c r="S42" s="66">
        <v>52660</v>
      </c>
      <c r="T42" s="66">
        <v>19680</v>
      </c>
      <c r="U42" s="67">
        <f t="shared" si="12"/>
        <v>32.979999999999997</v>
      </c>
      <c r="V42" s="66">
        <f t="shared" si="3"/>
        <v>990719.19999999984</v>
      </c>
      <c r="W42" s="66" t="str">
        <f t="shared" si="4"/>
        <v>1 &gt; 3</v>
      </c>
      <c r="X42" s="66">
        <f>A42+SUMIFS(Presensi!F:F,Presensi!E:E,'Entry Data'!AP42)</f>
        <v>1</v>
      </c>
      <c r="Y42" s="66">
        <f>IFERROR(INDEX('Retasi Pricing'!F:F,MATCH('Entry Data'!AM42,'Retasi Pricing'!E:E,0))*X42,"")</f>
        <v>38000</v>
      </c>
      <c r="Z42" s="62" t="s">
        <v>26</v>
      </c>
      <c r="AA42" s="62" t="s">
        <v>27</v>
      </c>
      <c r="AB42" s="32" t="s">
        <v>47</v>
      </c>
      <c r="AC42" s="32" t="s">
        <v>204</v>
      </c>
      <c r="AD42" s="32" t="str">
        <f t="shared" si="5"/>
        <v/>
      </c>
      <c r="AF42" s="5" t="str">
        <f t="shared" si="6"/>
        <v>abdul majid44186</v>
      </c>
      <c r="AG42" s="5" t="str">
        <f t="shared" si="7"/>
        <v>BMJ 04844186SELATANDAY</v>
      </c>
      <c r="AH42" s="5" t="str">
        <f t="shared" si="8"/>
        <v>abdul majid44186SELATANDAY</v>
      </c>
      <c r="AI42" s="5" t="str">
        <f t="shared" si="9"/>
        <v>BMJ 04844186DAY</v>
      </c>
      <c r="AJ42" s="5" t="str">
        <f t="shared" si="10"/>
        <v>abdul majid44186DAY</v>
      </c>
      <c r="AK42" s="5" t="str">
        <f t="shared" si="11"/>
        <v>abdul majidBMJ II</v>
      </c>
      <c r="AL42" s="5" t="str">
        <f t="shared" si="13"/>
        <v>3SELATAN</v>
      </c>
      <c r="AM42" s="5" t="str">
        <f t="shared" si="14"/>
        <v>1 &gt; 3SELATAN12 RODA</v>
      </c>
      <c r="AN42" s="5" t="str">
        <f t="shared" si="15"/>
        <v>abdul majidBMJ II1 &gt; 3SELATAN12 RODA</v>
      </c>
      <c r="AO42" s="5" t="str">
        <f t="shared" si="16"/>
        <v>abdul majid1 &gt; 3SELATAN12 RODA</v>
      </c>
      <c r="AP42" s="5" t="str">
        <f t="shared" si="17"/>
        <v>44186DAY</v>
      </c>
    </row>
    <row r="43" spans="1:42" x14ac:dyDescent="0.3">
      <c r="A43" s="33">
        <v>1</v>
      </c>
      <c r="B43" s="33"/>
      <c r="C43" s="70">
        <v>44186</v>
      </c>
      <c r="D43" s="71" t="s">
        <v>19</v>
      </c>
      <c r="E43" s="70">
        <v>44186</v>
      </c>
      <c r="F43" s="71">
        <v>5150592</v>
      </c>
      <c r="G43" s="33" t="s">
        <v>38</v>
      </c>
      <c r="H43" s="33" t="s">
        <v>127</v>
      </c>
      <c r="I43" s="33" t="s">
        <v>174</v>
      </c>
      <c r="J43" s="33" t="s">
        <v>40</v>
      </c>
      <c r="K43" s="63" t="s">
        <v>48</v>
      </c>
      <c r="L43" s="32" t="str">
        <f t="shared" si="0"/>
        <v>AXOR4843</v>
      </c>
      <c r="M43" s="32" t="str">
        <f t="shared" si="1"/>
        <v>BMJ II</v>
      </c>
      <c r="N43" s="32" t="str">
        <f t="shared" si="2"/>
        <v>12 RODA</v>
      </c>
      <c r="O43" s="64">
        <v>0.70412037037037034</v>
      </c>
      <c r="P43" s="65">
        <v>0.70412037037037034</v>
      </c>
      <c r="Q43" s="65"/>
      <c r="R43" s="66">
        <v>4</v>
      </c>
      <c r="S43" s="66">
        <v>52140</v>
      </c>
      <c r="T43" s="66">
        <v>19680</v>
      </c>
      <c r="U43" s="67">
        <f t="shared" si="12"/>
        <v>32.46</v>
      </c>
      <c r="V43" s="66">
        <f t="shared" si="3"/>
        <v>975098.39999999991</v>
      </c>
      <c r="W43" s="66" t="str">
        <f t="shared" si="4"/>
        <v>&gt; 4</v>
      </c>
      <c r="X43" s="66">
        <f>A43+SUMIFS(Presensi!F:F,Presensi!E:E,'Entry Data'!AP43)</f>
        <v>1</v>
      </c>
      <c r="Y43" s="66">
        <f>IFERROR(INDEX('Retasi Pricing'!F:F,MATCH('Entry Data'!AM43,'Retasi Pricing'!E:E,0))*X43,"")</f>
        <v>45000</v>
      </c>
      <c r="Z43" s="62" t="s">
        <v>26</v>
      </c>
      <c r="AA43" s="62" t="s">
        <v>27</v>
      </c>
      <c r="AB43" s="32" t="s">
        <v>47</v>
      </c>
      <c r="AC43" s="32" t="s">
        <v>204</v>
      </c>
      <c r="AD43" s="32" t="str">
        <f t="shared" si="5"/>
        <v/>
      </c>
      <c r="AF43" s="5" t="str">
        <f t="shared" si="6"/>
        <v>abdul majid44186</v>
      </c>
      <c r="AG43" s="5" t="str">
        <f t="shared" si="7"/>
        <v>BMJ 04844186SELATANDAY</v>
      </c>
      <c r="AH43" s="5" t="str">
        <f t="shared" si="8"/>
        <v>abdul majid44186SELATANDAY</v>
      </c>
      <c r="AI43" s="5" t="str">
        <f t="shared" si="9"/>
        <v>BMJ 04844186DAY</v>
      </c>
      <c r="AJ43" s="5" t="str">
        <f t="shared" si="10"/>
        <v>abdul majid44186DAY</v>
      </c>
      <c r="AK43" s="5" t="str">
        <f t="shared" si="11"/>
        <v>abdul majidBMJ II</v>
      </c>
      <c r="AL43" s="5" t="str">
        <f t="shared" si="13"/>
        <v>4SELATAN</v>
      </c>
      <c r="AM43" s="5" t="str">
        <f t="shared" si="14"/>
        <v>&gt; 4SELATAN12 RODA</v>
      </c>
      <c r="AN43" s="5" t="str">
        <f t="shared" si="15"/>
        <v>abdul majidBMJ II&gt; 4SELATAN12 RODA</v>
      </c>
      <c r="AO43" s="5" t="str">
        <f t="shared" si="16"/>
        <v>abdul majid&gt; 4SELATAN12 RODA</v>
      </c>
      <c r="AP43" s="5" t="str">
        <f t="shared" si="17"/>
        <v>44186DAY</v>
      </c>
    </row>
    <row r="44" spans="1:42" x14ac:dyDescent="0.3">
      <c r="A44" s="33">
        <v>1</v>
      </c>
      <c r="B44" s="33"/>
      <c r="C44" s="70">
        <v>44186</v>
      </c>
      <c r="D44" s="71" t="s">
        <v>19</v>
      </c>
      <c r="E44" s="70">
        <v>44186</v>
      </c>
      <c r="F44" s="71">
        <v>5150654</v>
      </c>
      <c r="G44" s="33" t="s">
        <v>20</v>
      </c>
      <c r="H44" s="33" t="s">
        <v>21</v>
      </c>
      <c r="I44" s="33" t="s">
        <v>123</v>
      </c>
      <c r="J44" s="33" t="s">
        <v>23</v>
      </c>
      <c r="K44" s="63" t="s">
        <v>48</v>
      </c>
      <c r="L44" s="32" t="str">
        <f t="shared" si="0"/>
        <v>AXOR4843</v>
      </c>
      <c r="M44" s="32" t="str">
        <f t="shared" si="1"/>
        <v>BMJ II</v>
      </c>
      <c r="N44" s="32" t="str">
        <f t="shared" si="2"/>
        <v>12 RODA</v>
      </c>
      <c r="O44" s="64">
        <v>0.75784722222222223</v>
      </c>
      <c r="P44" s="65">
        <v>0.75784722222222223</v>
      </c>
      <c r="Q44" s="65"/>
      <c r="R44" s="66">
        <v>5</v>
      </c>
      <c r="S44" s="66">
        <v>49520</v>
      </c>
      <c r="T44" s="66">
        <v>19680</v>
      </c>
      <c r="U44" s="67">
        <f t="shared" si="12"/>
        <v>29.84</v>
      </c>
      <c r="V44" s="66">
        <f t="shared" si="3"/>
        <v>605065.68000000005</v>
      </c>
      <c r="W44" s="66" t="str">
        <f t="shared" si="4"/>
        <v>&gt; 5</v>
      </c>
      <c r="X44" s="66">
        <f>A44+SUMIFS(Presensi!F:F,Presensi!E:E,'Entry Data'!AP44)</f>
        <v>1</v>
      </c>
      <c r="Y44" s="66">
        <f>IFERROR(INDEX('Retasi Pricing'!F:F,MATCH('Entry Data'!AM44,'Retasi Pricing'!E:E,0))*X44,"")</f>
        <v>31200</v>
      </c>
      <c r="Z44" s="62" t="s">
        <v>26</v>
      </c>
      <c r="AA44" s="62" t="s">
        <v>27</v>
      </c>
      <c r="AB44" s="32" t="s">
        <v>47</v>
      </c>
      <c r="AC44" s="32" t="s">
        <v>204</v>
      </c>
      <c r="AD44" s="32" t="str">
        <f t="shared" si="5"/>
        <v/>
      </c>
      <c r="AF44" s="5" t="str">
        <f t="shared" si="6"/>
        <v>abdul majid44186</v>
      </c>
      <c r="AG44" s="5" t="str">
        <f t="shared" si="7"/>
        <v>BMJ 04844186UTARADAY</v>
      </c>
      <c r="AH44" s="5" t="str">
        <f t="shared" si="8"/>
        <v>abdul majid44186UTARADAY</v>
      </c>
      <c r="AI44" s="5" t="str">
        <f t="shared" si="9"/>
        <v>BMJ 04844186DAY</v>
      </c>
      <c r="AJ44" s="5" t="str">
        <f t="shared" si="10"/>
        <v>abdul majid44186DAY</v>
      </c>
      <c r="AK44" s="5" t="str">
        <f t="shared" si="11"/>
        <v>abdul majidBMJ II</v>
      </c>
      <c r="AL44" s="5" t="str">
        <f t="shared" si="13"/>
        <v>5UTARA</v>
      </c>
      <c r="AM44" s="5" t="str">
        <f t="shared" si="14"/>
        <v>&gt; 5UTARA12 RODA</v>
      </c>
      <c r="AN44" s="5" t="str">
        <f t="shared" si="15"/>
        <v>abdul majidBMJ II&gt; 5UTARA12 RODA</v>
      </c>
      <c r="AO44" s="5" t="str">
        <f t="shared" si="16"/>
        <v>abdul majid&gt; 5UTARA12 RODA</v>
      </c>
      <c r="AP44" s="5" t="str">
        <f t="shared" si="17"/>
        <v>44186DAY</v>
      </c>
    </row>
    <row r="45" spans="1:42" x14ac:dyDescent="0.3">
      <c r="A45" s="33">
        <v>1</v>
      </c>
      <c r="B45" s="33"/>
      <c r="C45" s="70">
        <v>44186</v>
      </c>
      <c r="D45" s="71" t="s">
        <v>19</v>
      </c>
      <c r="E45" s="70">
        <v>44186</v>
      </c>
      <c r="F45" s="71">
        <v>5150181</v>
      </c>
      <c r="G45" s="33" t="s">
        <v>38</v>
      </c>
      <c r="H45" s="33" t="s">
        <v>127</v>
      </c>
      <c r="I45" s="33" t="s">
        <v>174</v>
      </c>
      <c r="J45" s="33" t="s">
        <v>40</v>
      </c>
      <c r="K45" s="63" t="s">
        <v>57</v>
      </c>
      <c r="L45" s="32" t="str">
        <f t="shared" si="0"/>
        <v>AXOR4843</v>
      </c>
      <c r="M45" s="32" t="str">
        <f t="shared" si="1"/>
        <v>BMJ II</v>
      </c>
      <c r="N45" s="32" t="str">
        <f t="shared" si="2"/>
        <v>12 RODA</v>
      </c>
      <c r="O45" s="64">
        <v>0.39265046296296297</v>
      </c>
      <c r="P45" s="65">
        <v>0.39265046296296297</v>
      </c>
      <c r="Q45" s="65"/>
      <c r="R45" s="66">
        <v>1</v>
      </c>
      <c r="S45" s="66">
        <v>55940</v>
      </c>
      <c r="T45" s="66">
        <v>19920</v>
      </c>
      <c r="U45" s="67">
        <f t="shared" si="12"/>
        <v>36.020000000000003</v>
      </c>
      <c r="V45" s="66">
        <f t="shared" si="3"/>
        <v>1082040.8000000003</v>
      </c>
      <c r="W45" s="66" t="str">
        <f t="shared" si="4"/>
        <v>1 &gt; 3</v>
      </c>
      <c r="X45" s="66">
        <f>A45+SUMIFS(Presensi!F:F,Presensi!E:E,'Entry Data'!AP45)</f>
        <v>1</v>
      </c>
      <c r="Y45" s="66">
        <f>IFERROR(INDEX('Retasi Pricing'!F:F,MATCH('Entry Data'!AM45,'Retasi Pricing'!E:E,0))*X45,"")</f>
        <v>38000</v>
      </c>
      <c r="Z45" s="62" t="s">
        <v>26</v>
      </c>
      <c r="AA45" s="62" t="s">
        <v>27</v>
      </c>
      <c r="AB45" s="32" t="s">
        <v>47</v>
      </c>
      <c r="AC45" s="32" t="s">
        <v>192</v>
      </c>
      <c r="AD45" s="32" t="str">
        <f t="shared" si="5"/>
        <v/>
      </c>
      <c r="AF45" s="5" t="str">
        <f t="shared" si="6"/>
        <v>awaluddin44186</v>
      </c>
      <c r="AG45" s="5" t="str">
        <f t="shared" si="7"/>
        <v>BMJ 05044186SELATANDAY</v>
      </c>
      <c r="AH45" s="5" t="str">
        <f t="shared" si="8"/>
        <v>awaluddin44186SELATANDAY</v>
      </c>
      <c r="AI45" s="5" t="str">
        <f t="shared" si="9"/>
        <v>BMJ 05044186DAY</v>
      </c>
      <c r="AJ45" s="5" t="str">
        <f t="shared" si="10"/>
        <v>awaluddin44186DAY</v>
      </c>
      <c r="AK45" s="5" t="str">
        <f t="shared" si="11"/>
        <v>awaluddinBMJ II</v>
      </c>
      <c r="AL45" s="5" t="str">
        <f t="shared" si="13"/>
        <v>1SELATAN</v>
      </c>
      <c r="AM45" s="5" t="str">
        <f t="shared" si="14"/>
        <v>1 &gt; 3SELATAN12 RODA</v>
      </c>
      <c r="AN45" s="5" t="str">
        <f t="shared" si="15"/>
        <v>awaluddinBMJ II1 &gt; 3SELATAN12 RODA</v>
      </c>
      <c r="AO45" s="5" t="str">
        <f t="shared" si="16"/>
        <v>awaluddin1 &gt; 3SELATAN12 RODA</v>
      </c>
      <c r="AP45" s="5" t="str">
        <f t="shared" si="17"/>
        <v>44186DAY</v>
      </c>
    </row>
    <row r="46" spans="1:42" x14ac:dyDescent="0.3">
      <c r="A46" s="33">
        <v>1</v>
      </c>
      <c r="B46" s="33"/>
      <c r="C46" s="70">
        <v>44186</v>
      </c>
      <c r="D46" s="71" t="s">
        <v>19</v>
      </c>
      <c r="E46" s="70">
        <v>44186</v>
      </c>
      <c r="F46" s="71">
        <v>5150309</v>
      </c>
      <c r="G46" s="33" t="s">
        <v>38</v>
      </c>
      <c r="H46" s="33" t="s">
        <v>127</v>
      </c>
      <c r="I46" s="33" t="s">
        <v>174</v>
      </c>
      <c r="J46" s="33" t="s">
        <v>40</v>
      </c>
      <c r="K46" s="63" t="s">
        <v>57</v>
      </c>
      <c r="L46" s="32" t="str">
        <f t="shared" si="0"/>
        <v>AXOR4843</v>
      </c>
      <c r="M46" s="32" t="str">
        <f t="shared" si="1"/>
        <v>BMJ II</v>
      </c>
      <c r="N46" s="32" t="str">
        <f t="shared" si="2"/>
        <v>12 RODA</v>
      </c>
      <c r="O46" s="64">
        <v>0.48607638888888888</v>
      </c>
      <c r="P46" s="65">
        <v>0.48607638888888888</v>
      </c>
      <c r="Q46" s="65"/>
      <c r="R46" s="66">
        <v>2</v>
      </c>
      <c r="S46" s="66">
        <v>52300</v>
      </c>
      <c r="T46" s="66">
        <v>19920</v>
      </c>
      <c r="U46" s="67">
        <f t="shared" si="12"/>
        <v>32.380000000000003</v>
      </c>
      <c r="V46" s="66">
        <f t="shared" si="3"/>
        <v>972695.20000000007</v>
      </c>
      <c r="W46" s="66" t="str">
        <f t="shared" si="4"/>
        <v>1 &gt; 3</v>
      </c>
      <c r="X46" s="66">
        <f>A46+SUMIFS(Presensi!F:F,Presensi!E:E,'Entry Data'!AP46)</f>
        <v>1</v>
      </c>
      <c r="Y46" s="66">
        <f>IFERROR(INDEX('Retasi Pricing'!F:F,MATCH('Entry Data'!AM46,'Retasi Pricing'!E:E,0))*X46,"")</f>
        <v>38000</v>
      </c>
      <c r="Z46" s="62" t="s">
        <v>26</v>
      </c>
      <c r="AA46" s="62" t="s">
        <v>27</v>
      </c>
      <c r="AB46" s="32" t="s">
        <v>175</v>
      </c>
      <c r="AC46" s="32" t="s">
        <v>192</v>
      </c>
      <c r="AD46" s="32" t="str">
        <f t="shared" si="5"/>
        <v/>
      </c>
      <c r="AF46" s="5" t="str">
        <f t="shared" si="6"/>
        <v>awaluddin44186</v>
      </c>
      <c r="AG46" s="5" t="str">
        <f t="shared" si="7"/>
        <v>BMJ 05044186SELATANDAY</v>
      </c>
      <c r="AH46" s="5" t="str">
        <f t="shared" si="8"/>
        <v>awaluddin44186SELATANDAY</v>
      </c>
      <c r="AI46" s="5" t="str">
        <f t="shared" si="9"/>
        <v>BMJ 05044186DAY</v>
      </c>
      <c r="AJ46" s="5" t="str">
        <f t="shared" si="10"/>
        <v>awaluddin44186DAY</v>
      </c>
      <c r="AK46" s="5" t="str">
        <f t="shared" si="11"/>
        <v>awaluddinBMJ II</v>
      </c>
      <c r="AL46" s="5" t="str">
        <f t="shared" si="13"/>
        <v>2SELATAN</v>
      </c>
      <c r="AM46" s="5" t="str">
        <f t="shared" si="14"/>
        <v>1 &gt; 3SELATAN12 RODA</v>
      </c>
      <c r="AN46" s="5" t="str">
        <f t="shared" si="15"/>
        <v>awaluddinBMJ II1 &gt; 3SELATAN12 RODA</v>
      </c>
      <c r="AO46" s="5" t="str">
        <f t="shared" si="16"/>
        <v>awaluddin1 &gt; 3SELATAN12 RODA</v>
      </c>
      <c r="AP46" s="5" t="str">
        <f t="shared" si="17"/>
        <v>44186DAY</v>
      </c>
    </row>
    <row r="47" spans="1:42" x14ac:dyDescent="0.3">
      <c r="A47" s="33">
        <v>1</v>
      </c>
      <c r="B47" s="33"/>
      <c r="C47" s="70">
        <v>44186</v>
      </c>
      <c r="D47" s="71" t="s">
        <v>19</v>
      </c>
      <c r="E47" s="70">
        <v>44186</v>
      </c>
      <c r="F47" s="71">
        <v>5150424</v>
      </c>
      <c r="G47" s="33" t="s">
        <v>38</v>
      </c>
      <c r="H47" s="33" t="s">
        <v>127</v>
      </c>
      <c r="I47" s="33" t="s">
        <v>174</v>
      </c>
      <c r="J47" s="33" t="s">
        <v>40</v>
      </c>
      <c r="K47" s="63" t="s">
        <v>57</v>
      </c>
      <c r="L47" s="32" t="str">
        <f t="shared" si="0"/>
        <v>AXOR4843</v>
      </c>
      <c r="M47" s="32" t="str">
        <f t="shared" si="1"/>
        <v>BMJ II</v>
      </c>
      <c r="N47" s="32" t="str">
        <f t="shared" si="2"/>
        <v>12 RODA</v>
      </c>
      <c r="O47" s="64">
        <v>0.57767361111111104</v>
      </c>
      <c r="P47" s="65">
        <v>0.57767361111111104</v>
      </c>
      <c r="Q47" s="65"/>
      <c r="R47" s="66">
        <v>3</v>
      </c>
      <c r="S47" s="66">
        <v>53300</v>
      </c>
      <c r="T47" s="66">
        <v>19920</v>
      </c>
      <c r="U47" s="67">
        <f t="shared" si="12"/>
        <v>33.380000000000003</v>
      </c>
      <c r="V47" s="66">
        <f t="shared" si="3"/>
        <v>1002735.2000000001</v>
      </c>
      <c r="W47" s="66" t="str">
        <f t="shared" si="4"/>
        <v>1 &gt; 3</v>
      </c>
      <c r="X47" s="66">
        <f>A47+SUMIFS(Presensi!F:F,Presensi!E:E,'Entry Data'!AP47)</f>
        <v>1</v>
      </c>
      <c r="Y47" s="66">
        <f>IFERROR(INDEX('Retasi Pricing'!F:F,MATCH('Entry Data'!AM47,'Retasi Pricing'!E:E,0))*X47,"")</f>
        <v>38000</v>
      </c>
      <c r="Z47" s="62" t="s">
        <v>26</v>
      </c>
      <c r="AA47" s="62" t="s">
        <v>27</v>
      </c>
      <c r="AB47" s="32" t="s">
        <v>47</v>
      </c>
      <c r="AC47" s="32" t="s">
        <v>192</v>
      </c>
      <c r="AD47" s="32" t="str">
        <f t="shared" si="5"/>
        <v/>
      </c>
      <c r="AF47" s="5" t="str">
        <f t="shared" si="6"/>
        <v>awaluddin44186</v>
      </c>
      <c r="AG47" s="5" t="str">
        <f t="shared" si="7"/>
        <v>BMJ 05044186SELATANDAY</v>
      </c>
      <c r="AH47" s="5" t="str">
        <f t="shared" si="8"/>
        <v>awaluddin44186SELATANDAY</v>
      </c>
      <c r="AI47" s="5" t="str">
        <f t="shared" si="9"/>
        <v>BMJ 05044186DAY</v>
      </c>
      <c r="AJ47" s="5" t="str">
        <f t="shared" si="10"/>
        <v>awaluddin44186DAY</v>
      </c>
      <c r="AK47" s="5" t="str">
        <f t="shared" si="11"/>
        <v>awaluddinBMJ II</v>
      </c>
      <c r="AL47" s="5" t="str">
        <f t="shared" si="13"/>
        <v>3SELATAN</v>
      </c>
      <c r="AM47" s="5" t="str">
        <f t="shared" si="14"/>
        <v>1 &gt; 3SELATAN12 RODA</v>
      </c>
      <c r="AN47" s="5" t="str">
        <f t="shared" si="15"/>
        <v>awaluddinBMJ II1 &gt; 3SELATAN12 RODA</v>
      </c>
      <c r="AO47" s="5" t="str">
        <f t="shared" si="16"/>
        <v>awaluddin1 &gt; 3SELATAN12 RODA</v>
      </c>
      <c r="AP47" s="5" t="str">
        <f t="shared" si="17"/>
        <v>44186DAY</v>
      </c>
    </row>
    <row r="48" spans="1:42" x14ac:dyDescent="0.3">
      <c r="A48" s="33">
        <v>1</v>
      </c>
      <c r="B48" s="33"/>
      <c r="C48" s="70">
        <v>44186</v>
      </c>
      <c r="D48" s="71" t="s">
        <v>19</v>
      </c>
      <c r="E48" s="70">
        <v>44186</v>
      </c>
      <c r="F48" s="71">
        <v>5150537</v>
      </c>
      <c r="G48" s="33" t="s">
        <v>38</v>
      </c>
      <c r="H48" s="33" t="s">
        <v>127</v>
      </c>
      <c r="I48" s="33" t="s">
        <v>174</v>
      </c>
      <c r="J48" s="33" t="s">
        <v>40</v>
      </c>
      <c r="K48" s="63" t="s">
        <v>57</v>
      </c>
      <c r="L48" s="32" t="str">
        <f t="shared" si="0"/>
        <v>AXOR4843</v>
      </c>
      <c r="M48" s="32" t="str">
        <f t="shared" si="1"/>
        <v>BMJ II</v>
      </c>
      <c r="N48" s="32" t="str">
        <f t="shared" si="2"/>
        <v>12 RODA</v>
      </c>
      <c r="O48" s="64">
        <v>0.65910879629629626</v>
      </c>
      <c r="P48" s="65">
        <v>0.65910879629629626</v>
      </c>
      <c r="Q48" s="65"/>
      <c r="R48" s="66">
        <v>4</v>
      </c>
      <c r="S48" s="66">
        <v>52420</v>
      </c>
      <c r="T48" s="66">
        <v>19920</v>
      </c>
      <c r="U48" s="67">
        <f t="shared" si="12"/>
        <v>32.5</v>
      </c>
      <c r="V48" s="66">
        <f t="shared" si="3"/>
        <v>976300</v>
      </c>
      <c r="W48" s="66" t="str">
        <f t="shared" si="4"/>
        <v>&gt; 4</v>
      </c>
      <c r="X48" s="66">
        <f>A48+SUMIFS(Presensi!F:F,Presensi!E:E,'Entry Data'!AP48)</f>
        <v>1</v>
      </c>
      <c r="Y48" s="66">
        <f>IFERROR(INDEX('Retasi Pricing'!F:F,MATCH('Entry Data'!AM48,'Retasi Pricing'!E:E,0))*X48,"")</f>
        <v>45000</v>
      </c>
      <c r="Z48" s="62" t="s">
        <v>26</v>
      </c>
      <c r="AA48" s="62" t="s">
        <v>27</v>
      </c>
      <c r="AB48" s="32" t="s">
        <v>175</v>
      </c>
      <c r="AC48" s="32" t="s">
        <v>192</v>
      </c>
      <c r="AD48" s="32" t="str">
        <f t="shared" si="5"/>
        <v/>
      </c>
      <c r="AF48" s="5" t="str">
        <f t="shared" si="6"/>
        <v>awaluddin44186</v>
      </c>
      <c r="AG48" s="5" t="str">
        <f t="shared" si="7"/>
        <v>BMJ 05044186SELATANDAY</v>
      </c>
      <c r="AH48" s="5" t="str">
        <f t="shared" si="8"/>
        <v>awaluddin44186SELATANDAY</v>
      </c>
      <c r="AI48" s="5" t="str">
        <f t="shared" si="9"/>
        <v>BMJ 05044186DAY</v>
      </c>
      <c r="AJ48" s="5" t="str">
        <f t="shared" si="10"/>
        <v>awaluddin44186DAY</v>
      </c>
      <c r="AK48" s="5" t="str">
        <f t="shared" si="11"/>
        <v>awaluddinBMJ II</v>
      </c>
      <c r="AL48" s="5" t="str">
        <f t="shared" si="13"/>
        <v>4SELATAN</v>
      </c>
      <c r="AM48" s="5" t="str">
        <f t="shared" si="14"/>
        <v>&gt; 4SELATAN12 RODA</v>
      </c>
      <c r="AN48" s="5" t="str">
        <f t="shared" si="15"/>
        <v>awaluddinBMJ II&gt; 4SELATAN12 RODA</v>
      </c>
      <c r="AO48" s="5" t="str">
        <f t="shared" si="16"/>
        <v>awaluddin&gt; 4SELATAN12 RODA</v>
      </c>
      <c r="AP48" s="5" t="str">
        <f t="shared" si="17"/>
        <v>44186DAY</v>
      </c>
    </row>
    <row r="49" spans="1:42" x14ac:dyDescent="0.3">
      <c r="A49" s="33">
        <v>1</v>
      </c>
      <c r="B49" s="33"/>
      <c r="C49" s="70">
        <v>44186</v>
      </c>
      <c r="D49" s="71" t="s">
        <v>19</v>
      </c>
      <c r="E49" s="70">
        <v>44186</v>
      </c>
      <c r="F49" s="71">
        <v>5150662</v>
      </c>
      <c r="G49" s="33" t="s">
        <v>38</v>
      </c>
      <c r="H49" s="33" t="s">
        <v>102</v>
      </c>
      <c r="I49" s="33" t="s">
        <v>120</v>
      </c>
      <c r="J49" s="33" t="s">
        <v>115</v>
      </c>
      <c r="K49" s="63" t="s">
        <v>57</v>
      </c>
      <c r="L49" s="32" t="str">
        <f t="shared" si="0"/>
        <v>AXOR4843</v>
      </c>
      <c r="M49" s="32" t="str">
        <f t="shared" si="1"/>
        <v>BMJ II</v>
      </c>
      <c r="N49" s="32" t="str">
        <f t="shared" si="2"/>
        <v>12 RODA</v>
      </c>
      <c r="O49" s="64">
        <v>0.77503472222222225</v>
      </c>
      <c r="P49" s="65">
        <v>0.77503472222222225</v>
      </c>
      <c r="Q49" s="65"/>
      <c r="R49" s="66">
        <v>5</v>
      </c>
      <c r="S49" s="66">
        <v>53720</v>
      </c>
      <c r="T49" s="66">
        <v>19920</v>
      </c>
      <c r="U49" s="67">
        <f t="shared" si="12"/>
        <v>33.799999999999997</v>
      </c>
      <c r="V49" s="66">
        <f t="shared" si="3"/>
        <v>1015352</v>
      </c>
      <c r="W49" s="66" t="str">
        <f t="shared" si="4"/>
        <v>&gt; 5</v>
      </c>
      <c r="X49" s="66">
        <f>A49+SUMIFS(Presensi!F:F,Presensi!E:E,'Entry Data'!AP49)</f>
        <v>1</v>
      </c>
      <c r="Y49" s="66">
        <f>IFERROR(INDEX('Retasi Pricing'!F:F,MATCH('Entry Data'!AM49,'Retasi Pricing'!E:E,0))*X49,"")</f>
        <v>48500</v>
      </c>
      <c r="Z49" s="62" t="s">
        <v>26</v>
      </c>
      <c r="AA49" s="62" t="s">
        <v>27</v>
      </c>
      <c r="AB49" s="32" t="s">
        <v>47</v>
      </c>
      <c r="AC49" s="32" t="s">
        <v>192</v>
      </c>
      <c r="AD49" s="32" t="str">
        <f t="shared" si="5"/>
        <v/>
      </c>
      <c r="AF49" s="5" t="str">
        <f t="shared" si="6"/>
        <v>awaluddin44186</v>
      </c>
      <c r="AG49" s="5" t="str">
        <f t="shared" si="7"/>
        <v>BMJ 05044186SELATANDAY</v>
      </c>
      <c r="AH49" s="5" t="str">
        <f t="shared" si="8"/>
        <v>awaluddin44186SELATANDAY</v>
      </c>
      <c r="AI49" s="5" t="str">
        <f t="shared" si="9"/>
        <v>BMJ 05044186DAY</v>
      </c>
      <c r="AJ49" s="5" t="str">
        <f t="shared" si="10"/>
        <v>awaluddin44186DAY</v>
      </c>
      <c r="AK49" s="5" t="str">
        <f t="shared" si="11"/>
        <v>awaluddinBMJ II</v>
      </c>
      <c r="AL49" s="5" t="str">
        <f t="shared" si="13"/>
        <v>5SELATAN</v>
      </c>
      <c r="AM49" s="5" t="str">
        <f t="shared" si="14"/>
        <v>&gt; 5SELATAN12 RODA</v>
      </c>
      <c r="AN49" s="5" t="str">
        <f t="shared" si="15"/>
        <v>awaluddinBMJ II&gt; 5SELATAN12 RODA</v>
      </c>
      <c r="AO49" s="5" t="str">
        <f t="shared" si="16"/>
        <v>awaluddin&gt; 5SELATAN12 RODA</v>
      </c>
      <c r="AP49" s="5" t="str">
        <f t="shared" si="17"/>
        <v>44186DAY</v>
      </c>
    </row>
    <row r="50" spans="1:42" x14ac:dyDescent="0.3">
      <c r="A50" s="33">
        <v>1</v>
      </c>
      <c r="B50" s="33"/>
      <c r="C50" s="70">
        <v>44186</v>
      </c>
      <c r="D50" s="71" t="s">
        <v>19</v>
      </c>
      <c r="E50" s="70">
        <v>44186</v>
      </c>
      <c r="F50" s="71">
        <v>5150296</v>
      </c>
      <c r="G50" s="33" t="s">
        <v>38</v>
      </c>
      <c r="H50" s="33" t="s">
        <v>127</v>
      </c>
      <c r="I50" s="33" t="s">
        <v>174</v>
      </c>
      <c r="J50" s="33" t="s">
        <v>110</v>
      </c>
      <c r="K50" s="63" t="s">
        <v>60</v>
      </c>
      <c r="L50" s="32" t="str">
        <f t="shared" si="0"/>
        <v>AXOR4843</v>
      </c>
      <c r="M50" s="32" t="str">
        <f t="shared" si="1"/>
        <v>BMJ II</v>
      </c>
      <c r="N50" s="32" t="str">
        <f t="shared" si="2"/>
        <v>12 RODA</v>
      </c>
      <c r="O50" s="64">
        <v>0.47532407407407407</v>
      </c>
      <c r="P50" s="65">
        <v>0.47532407407407407</v>
      </c>
      <c r="Q50" s="65"/>
      <c r="R50" s="66">
        <v>1</v>
      </c>
      <c r="S50" s="66">
        <v>51660</v>
      </c>
      <c r="T50" s="66">
        <v>20000</v>
      </c>
      <c r="U50" s="67">
        <f t="shared" si="12"/>
        <v>31.66</v>
      </c>
      <c r="V50" s="66">
        <f t="shared" si="3"/>
        <v>951066.4</v>
      </c>
      <c r="W50" s="66" t="str">
        <f t="shared" si="4"/>
        <v>1 &gt; 3</v>
      </c>
      <c r="X50" s="66">
        <f>A50+SUMIFS(Presensi!F:F,Presensi!E:E,'Entry Data'!AP50)</f>
        <v>1</v>
      </c>
      <c r="Y50" s="66">
        <f>IFERROR(INDEX('Retasi Pricing'!F:F,MATCH('Entry Data'!AM50,'Retasi Pricing'!E:E,0))*X50,"")</f>
        <v>38000</v>
      </c>
      <c r="Z50" s="62" t="s">
        <v>26</v>
      </c>
      <c r="AA50" s="62" t="s">
        <v>27</v>
      </c>
      <c r="AB50" s="32" t="s">
        <v>175</v>
      </c>
      <c r="AC50" s="32" t="s">
        <v>122</v>
      </c>
      <c r="AD50" s="32" t="str">
        <f t="shared" si="5"/>
        <v/>
      </c>
      <c r="AF50" s="5" t="str">
        <f t="shared" si="6"/>
        <v>ico rianto44186</v>
      </c>
      <c r="AG50" s="5" t="str">
        <f t="shared" si="7"/>
        <v>BMJ 05244186SELATANDAY</v>
      </c>
      <c r="AH50" s="5" t="str">
        <f t="shared" si="8"/>
        <v>ico rianto44186SELATANDAY</v>
      </c>
      <c r="AI50" s="5" t="str">
        <f t="shared" si="9"/>
        <v>BMJ 05244186DAY</v>
      </c>
      <c r="AJ50" s="5" t="str">
        <f t="shared" si="10"/>
        <v>ico rianto44186DAY</v>
      </c>
      <c r="AK50" s="5" t="str">
        <f t="shared" si="11"/>
        <v>ico riantoBMJ II</v>
      </c>
      <c r="AL50" s="5" t="str">
        <f t="shared" si="13"/>
        <v>1SELATAN</v>
      </c>
      <c r="AM50" s="5" t="str">
        <f t="shared" si="14"/>
        <v>1 &gt; 3SELATAN12 RODA</v>
      </c>
      <c r="AN50" s="5" t="str">
        <f t="shared" si="15"/>
        <v>ico riantoBMJ II1 &gt; 3SELATAN12 RODA</v>
      </c>
      <c r="AO50" s="5" t="str">
        <f t="shared" si="16"/>
        <v>ico rianto1 &gt; 3SELATAN12 RODA</v>
      </c>
      <c r="AP50" s="5" t="str">
        <f t="shared" si="17"/>
        <v>44186DAY</v>
      </c>
    </row>
    <row r="51" spans="1:42" x14ac:dyDescent="0.3">
      <c r="A51" s="33">
        <v>1</v>
      </c>
      <c r="B51" s="33"/>
      <c r="C51" s="70">
        <v>44186</v>
      </c>
      <c r="D51" s="71" t="s">
        <v>19</v>
      </c>
      <c r="E51" s="70">
        <v>44186</v>
      </c>
      <c r="F51" s="71">
        <v>5150406</v>
      </c>
      <c r="G51" s="33" t="s">
        <v>38</v>
      </c>
      <c r="H51" s="33" t="s">
        <v>109</v>
      </c>
      <c r="I51" s="33" t="s">
        <v>103</v>
      </c>
      <c r="J51" s="33" t="s">
        <v>110</v>
      </c>
      <c r="K51" s="63" t="s">
        <v>60</v>
      </c>
      <c r="L51" s="32" t="str">
        <f t="shared" si="0"/>
        <v>AXOR4843</v>
      </c>
      <c r="M51" s="32" t="str">
        <f t="shared" si="1"/>
        <v>BMJ II</v>
      </c>
      <c r="N51" s="32" t="str">
        <f t="shared" si="2"/>
        <v>12 RODA</v>
      </c>
      <c r="O51" s="64">
        <v>0.56744212962962959</v>
      </c>
      <c r="P51" s="65">
        <v>0.56744212962962959</v>
      </c>
      <c r="Q51" s="65"/>
      <c r="R51" s="66">
        <v>2</v>
      </c>
      <c r="S51" s="66">
        <v>53880</v>
      </c>
      <c r="T51" s="66">
        <v>20000</v>
      </c>
      <c r="U51" s="67">
        <f t="shared" si="12"/>
        <v>33.880000000000003</v>
      </c>
      <c r="V51" s="66">
        <f t="shared" si="3"/>
        <v>1017755.2000000001</v>
      </c>
      <c r="W51" s="66" t="str">
        <f t="shared" si="4"/>
        <v>1 &gt; 3</v>
      </c>
      <c r="X51" s="66">
        <f>A51+SUMIFS(Presensi!F:F,Presensi!E:E,'Entry Data'!AP51)</f>
        <v>1</v>
      </c>
      <c r="Y51" s="66">
        <f>IFERROR(INDEX('Retasi Pricing'!F:F,MATCH('Entry Data'!AM51,'Retasi Pricing'!E:E,0))*X51,"")</f>
        <v>38000</v>
      </c>
      <c r="Z51" s="62" t="s">
        <v>26</v>
      </c>
      <c r="AA51" s="62" t="s">
        <v>27</v>
      </c>
      <c r="AB51" s="32" t="s">
        <v>175</v>
      </c>
      <c r="AC51" s="32" t="s">
        <v>122</v>
      </c>
      <c r="AD51" s="32" t="str">
        <f t="shared" si="5"/>
        <v/>
      </c>
      <c r="AF51" s="5" t="str">
        <f t="shared" si="6"/>
        <v>ico rianto44186</v>
      </c>
      <c r="AG51" s="5" t="str">
        <f t="shared" si="7"/>
        <v>BMJ 05244186SELATANDAY</v>
      </c>
      <c r="AH51" s="5" t="str">
        <f t="shared" si="8"/>
        <v>ico rianto44186SELATANDAY</v>
      </c>
      <c r="AI51" s="5" t="str">
        <f t="shared" si="9"/>
        <v>BMJ 05244186DAY</v>
      </c>
      <c r="AJ51" s="5" t="str">
        <f t="shared" si="10"/>
        <v>ico rianto44186DAY</v>
      </c>
      <c r="AK51" s="5" t="str">
        <f t="shared" si="11"/>
        <v>ico riantoBMJ II</v>
      </c>
      <c r="AL51" s="5" t="str">
        <f t="shared" si="13"/>
        <v>2SELATAN</v>
      </c>
      <c r="AM51" s="5" t="str">
        <f t="shared" si="14"/>
        <v>1 &gt; 3SELATAN12 RODA</v>
      </c>
      <c r="AN51" s="5" t="str">
        <f t="shared" si="15"/>
        <v>ico riantoBMJ II1 &gt; 3SELATAN12 RODA</v>
      </c>
      <c r="AO51" s="5" t="str">
        <f t="shared" si="16"/>
        <v>ico rianto1 &gt; 3SELATAN12 RODA</v>
      </c>
      <c r="AP51" s="5" t="str">
        <f t="shared" si="17"/>
        <v>44186DAY</v>
      </c>
    </row>
    <row r="52" spans="1:42" x14ac:dyDescent="0.3">
      <c r="A52" s="33">
        <v>1</v>
      </c>
      <c r="B52" s="33"/>
      <c r="C52" s="70">
        <v>44186</v>
      </c>
      <c r="D52" s="71" t="s">
        <v>19</v>
      </c>
      <c r="E52" s="70">
        <v>44186</v>
      </c>
      <c r="F52" s="71">
        <v>5150517</v>
      </c>
      <c r="G52" s="33" t="s">
        <v>38</v>
      </c>
      <c r="H52" s="33" t="s">
        <v>127</v>
      </c>
      <c r="I52" s="33" t="s">
        <v>174</v>
      </c>
      <c r="J52" s="33" t="s">
        <v>40</v>
      </c>
      <c r="K52" s="63" t="s">
        <v>60</v>
      </c>
      <c r="L52" s="32" t="str">
        <f t="shared" si="0"/>
        <v>AXOR4843</v>
      </c>
      <c r="M52" s="32" t="str">
        <f t="shared" si="1"/>
        <v>BMJ II</v>
      </c>
      <c r="N52" s="32" t="str">
        <f t="shared" si="2"/>
        <v>12 RODA</v>
      </c>
      <c r="O52" s="64">
        <v>0.64511574074074074</v>
      </c>
      <c r="P52" s="65">
        <v>0.64511574074074074</v>
      </c>
      <c r="Q52" s="65"/>
      <c r="R52" s="66">
        <v>3</v>
      </c>
      <c r="S52" s="66">
        <v>53040</v>
      </c>
      <c r="T52" s="66">
        <v>20000</v>
      </c>
      <c r="U52" s="67">
        <f t="shared" si="12"/>
        <v>33.04</v>
      </c>
      <c r="V52" s="66">
        <f t="shared" si="3"/>
        <v>992521.60000000009</v>
      </c>
      <c r="W52" s="66" t="str">
        <f t="shared" si="4"/>
        <v>1 &gt; 3</v>
      </c>
      <c r="X52" s="66">
        <f>A52+SUMIFS(Presensi!F:F,Presensi!E:E,'Entry Data'!AP52)</f>
        <v>1</v>
      </c>
      <c r="Y52" s="66">
        <f>IFERROR(INDEX('Retasi Pricing'!F:F,MATCH('Entry Data'!AM52,'Retasi Pricing'!E:E,0))*X52,"")</f>
        <v>38000</v>
      </c>
      <c r="Z52" s="62" t="s">
        <v>26</v>
      </c>
      <c r="AA52" s="62" t="s">
        <v>27</v>
      </c>
      <c r="AB52" s="32" t="s">
        <v>47</v>
      </c>
      <c r="AC52" s="32" t="s">
        <v>122</v>
      </c>
      <c r="AD52" s="32" t="str">
        <f t="shared" si="5"/>
        <v/>
      </c>
      <c r="AF52" s="5" t="str">
        <f t="shared" si="6"/>
        <v>ico rianto44186</v>
      </c>
      <c r="AG52" s="5" t="str">
        <f t="shared" si="7"/>
        <v>BMJ 05244186SELATANDAY</v>
      </c>
      <c r="AH52" s="5" t="str">
        <f t="shared" si="8"/>
        <v>ico rianto44186SELATANDAY</v>
      </c>
      <c r="AI52" s="5" t="str">
        <f t="shared" si="9"/>
        <v>BMJ 05244186DAY</v>
      </c>
      <c r="AJ52" s="5" t="str">
        <f t="shared" si="10"/>
        <v>ico rianto44186DAY</v>
      </c>
      <c r="AK52" s="5" t="str">
        <f t="shared" si="11"/>
        <v>ico riantoBMJ II</v>
      </c>
      <c r="AL52" s="5" t="str">
        <f t="shared" si="13"/>
        <v>3SELATAN</v>
      </c>
      <c r="AM52" s="5" t="str">
        <f t="shared" si="14"/>
        <v>1 &gt; 3SELATAN12 RODA</v>
      </c>
      <c r="AN52" s="5" t="str">
        <f t="shared" si="15"/>
        <v>ico riantoBMJ II1 &gt; 3SELATAN12 RODA</v>
      </c>
      <c r="AO52" s="5" t="str">
        <f t="shared" si="16"/>
        <v>ico rianto1 &gt; 3SELATAN12 RODA</v>
      </c>
      <c r="AP52" s="5" t="str">
        <f t="shared" si="17"/>
        <v>44186DAY</v>
      </c>
    </row>
    <row r="53" spans="1:42" x14ac:dyDescent="0.3">
      <c r="A53" s="33">
        <v>1</v>
      </c>
      <c r="B53" s="33"/>
      <c r="C53" s="70">
        <v>44186</v>
      </c>
      <c r="D53" s="71" t="s">
        <v>19</v>
      </c>
      <c r="E53" s="70">
        <v>44186</v>
      </c>
      <c r="F53" s="71">
        <v>5150646</v>
      </c>
      <c r="G53" s="33" t="s">
        <v>38</v>
      </c>
      <c r="H53" s="33" t="s">
        <v>109</v>
      </c>
      <c r="I53" s="33" t="s">
        <v>103</v>
      </c>
      <c r="J53" s="33" t="s">
        <v>110</v>
      </c>
      <c r="K53" s="63" t="s">
        <v>60</v>
      </c>
      <c r="L53" s="32" t="str">
        <f t="shared" si="0"/>
        <v>AXOR4843</v>
      </c>
      <c r="M53" s="32" t="str">
        <f t="shared" si="1"/>
        <v>BMJ II</v>
      </c>
      <c r="N53" s="32" t="str">
        <f t="shared" si="2"/>
        <v>12 RODA</v>
      </c>
      <c r="O53" s="64">
        <v>0.75217592592592597</v>
      </c>
      <c r="P53" s="65">
        <v>0.75217592592592597</v>
      </c>
      <c r="Q53" s="65"/>
      <c r="R53" s="66">
        <v>4</v>
      </c>
      <c r="S53" s="66">
        <v>56960</v>
      </c>
      <c r="T53" s="66">
        <v>20000</v>
      </c>
      <c r="U53" s="67">
        <f t="shared" si="12"/>
        <v>36.96</v>
      </c>
      <c r="V53" s="66">
        <f t="shared" si="3"/>
        <v>1110278.3999999999</v>
      </c>
      <c r="W53" s="66" t="str">
        <f t="shared" si="4"/>
        <v>&gt; 4</v>
      </c>
      <c r="X53" s="66">
        <f>A53+SUMIFS(Presensi!F:F,Presensi!E:E,'Entry Data'!AP53)</f>
        <v>1</v>
      </c>
      <c r="Y53" s="66">
        <f>IFERROR(INDEX('Retasi Pricing'!F:F,MATCH('Entry Data'!AM53,'Retasi Pricing'!E:E,0))*X53,"")</f>
        <v>45000</v>
      </c>
      <c r="Z53" s="62" t="s">
        <v>26</v>
      </c>
      <c r="AA53" s="62" t="s">
        <v>27</v>
      </c>
      <c r="AB53" s="32" t="s">
        <v>175</v>
      </c>
      <c r="AC53" s="32" t="s">
        <v>122</v>
      </c>
      <c r="AD53" s="32" t="str">
        <f t="shared" si="5"/>
        <v/>
      </c>
      <c r="AF53" s="5" t="str">
        <f t="shared" si="6"/>
        <v>ico rianto44186</v>
      </c>
      <c r="AG53" s="5" t="str">
        <f t="shared" si="7"/>
        <v>BMJ 05244186SELATANDAY</v>
      </c>
      <c r="AH53" s="5" t="str">
        <f t="shared" si="8"/>
        <v>ico rianto44186SELATANDAY</v>
      </c>
      <c r="AI53" s="5" t="str">
        <f t="shared" si="9"/>
        <v>BMJ 05244186DAY</v>
      </c>
      <c r="AJ53" s="5" t="str">
        <f t="shared" si="10"/>
        <v>ico rianto44186DAY</v>
      </c>
      <c r="AK53" s="5" t="str">
        <f t="shared" si="11"/>
        <v>ico riantoBMJ II</v>
      </c>
      <c r="AL53" s="5" t="str">
        <f t="shared" si="13"/>
        <v>4SELATAN</v>
      </c>
      <c r="AM53" s="5" t="str">
        <f t="shared" si="14"/>
        <v>&gt; 4SELATAN12 RODA</v>
      </c>
      <c r="AN53" s="5" t="str">
        <f t="shared" si="15"/>
        <v>ico riantoBMJ II&gt; 4SELATAN12 RODA</v>
      </c>
      <c r="AO53" s="5" t="str">
        <f t="shared" si="16"/>
        <v>ico rianto&gt; 4SELATAN12 RODA</v>
      </c>
      <c r="AP53" s="5" t="str">
        <f t="shared" si="17"/>
        <v>44186DAY</v>
      </c>
    </row>
    <row r="54" spans="1:42" x14ac:dyDescent="0.3">
      <c r="A54" s="33">
        <v>1</v>
      </c>
      <c r="B54" s="33"/>
      <c r="C54" s="70">
        <v>44186</v>
      </c>
      <c r="D54" s="71" t="s">
        <v>19</v>
      </c>
      <c r="E54" s="70">
        <v>44186</v>
      </c>
      <c r="F54" s="71">
        <v>5150097</v>
      </c>
      <c r="G54" s="33" t="s">
        <v>20</v>
      </c>
      <c r="H54" s="33" t="s">
        <v>21</v>
      </c>
      <c r="I54" s="33" t="s">
        <v>76</v>
      </c>
      <c r="J54" s="33" t="s">
        <v>23</v>
      </c>
      <c r="K54" s="63" t="s">
        <v>62</v>
      </c>
      <c r="L54" s="32" t="str">
        <f t="shared" si="0"/>
        <v>FM260JD</v>
      </c>
      <c r="M54" s="32" t="str">
        <f t="shared" si="1"/>
        <v>BMJ III</v>
      </c>
      <c r="N54" s="32" t="str">
        <f t="shared" si="2"/>
        <v>10 RODA</v>
      </c>
      <c r="O54" s="64">
        <v>0.33586805555555554</v>
      </c>
      <c r="P54" s="65">
        <v>0.33586805555555554</v>
      </c>
      <c r="Q54" s="65"/>
      <c r="R54" s="66">
        <v>1</v>
      </c>
      <c r="S54" s="66">
        <v>38920</v>
      </c>
      <c r="T54" s="66">
        <v>14620</v>
      </c>
      <c r="U54" s="67">
        <f t="shared" si="12"/>
        <v>24.3</v>
      </c>
      <c r="V54" s="66">
        <f t="shared" si="3"/>
        <v>473704.20000000007</v>
      </c>
      <c r="W54" s="66" t="str">
        <f t="shared" si="4"/>
        <v>1 &gt; 4</v>
      </c>
      <c r="X54" s="66">
        <f>A54+SUMIFS(Presensi!F:F,Presensi!E:E,'Entry Data'!AP54)</f>
        <v>1</v>
      </c>
      <c r="Y54" s="66">
        <f>IFERROR(INDEX('Retasi Pricing'!F:F,MATCH('Entry Data'!AM54,'Retasi Pricing'!E:E,0))*X54,"")</f>
        <v>25000</v>
      </c>
      <c r="Z54" s="62" t="s">
        <v>26</v>
      </c>
      <c r="AA54" s="62" t="s">
        <v>27</v>
      </c>
      <c r="AB54" s="32" t="s">
        <v>175</v>
      </c>
      <c r="AC54" s="32" t="s">
        <v>280</v>
      </c>
      <c r="AD54" s="32" t="str">
        <f t="shared" si="5"/>
        <v/>
      </c>
      <c r="AF54" s="5" t="str">
        <f t="shared" si="6"/>
        <v>ARWAN TOBAN44186</v>
      </c>
      <c r="AG54" s="5" t="str">
        <f t="shared" si="7"/>
        <v>BMJ 05344186UTARADAY</v>
      </c>
      <c r="AH54" s="5" t="str">
        <f t="shared" si="8"/>
        <v>ARWAN TOBAN44186UTARADAY</v>
      </c>
      <c r="AI54" s="5" t="str">
        <f t="shared" si="9"/>
        <v>BMJ 05344186DAY</v>
      </c>
      <c r="AJ54" s="5" t="str">
        <f t="shared" si="10"/>
        <v>ARWAN TOBAN44186DAY</v>
      </c>
      <c r="AK54" s="5" t="str">
        <f t="shared" si="11"/>
        <v>ARWAN TOBANBMJ III</v>
      </c>
      <c r="AL54" s="5" t="str">
        <f t="shared" si="13"/>
        <v>1UTARA</v>
      </c>
      <c r="AM54" s="5" t="str">
        <f t="shared" si="14"/>
        <v>1 &gt; 4UTARA10 RODA</v>
      </c>
      <c r="AN54" s="5" t="str">
        <f t="shared" si="15"/>
        <v>ARWAN TOBANBMJ III1 &gt; 4UTARA10 RODA</v>
      </c>
      <c r="AO54" s="5" t="str">
        <f t="shared" si="16"/>
        <v>ARWAN TOBAN1 &gt; 4UTARA10 RODA</v>
      </c>
      <c r="AP54" s="5" t="str">
        <f t="shared" si="17"/>
        <v>44186DAY</v>
      </c>
    </row>
    <row r="55" spans="1:42" x14ac:dyDescent="0.3">
      <c r="A55" s="33">
        <v>1</v>
      </c>
      <c r="B55" s="33"/>
      <c r="C55" s="70">
        <v>44186</v>
      </c>
      <c r="D55" s="71" t="s">
        <v>19</v>
      </c>
      <c r="E55" s="70">
        <v>44186</v>
      </c>
      <c r="F55" s="71">
        <v>5150176</v>
      </c>
      <c r="G55" s="33" t="s">
        <v>20</v>
      </c>
      <c r="H55" s="33" t="s">
        <v>21</v>
      </c>
      <c r="I55" s="33" t="s">
        <v>76</v>
      </c>
      <c r="J55" s="33" t="s">
        <v>23</v>
      </c>
      <c r="K55" s="63" t="s">
        <v>62</v>
      </c>
      <c r="L55" s="32" t="str">
        <f t="shared" si="0"/>
        <v>FM260JD</v>
      </c>
      <c r="M55" s="32" t="str">
        <f t="shared" si="1"/>
        <v>BMJ III</v>
      </c>
      <c r="N55" s="32" t="str">
        <f t="shared" si="2"/>
        <v>10 RODA</v>
      </c>
      <c r="O55" s="64">
        <v>0.39047453703703705</v>
      </c>
      <c r="P55" s="65">
        <v>0.39047453703703705</v>
      </c>
      <c r="Q55" s="65"/>
      <c r="R55" s="66">
        <v>2</v>
      </c>
      <c r="S55" s="66">
        <v>39500</v>
      </c>
      <c r="T55" s="66">
        <v>14620</v>
      </c>
      <c r="U55" s="67">
        <f t="shared" si="12"/>
        <v>24.88</v>
      </c>
      <c r="V55" s="66">
        <f t="shared" si="3"/>
        <v>485010.72000000003</v>
      </c>
      <c r="W55" s="66" t="str">
        <f t="shared" si="4"/>
        <v>1 &gt; 4</v>
      </c>
      <c r="X55" s="66">
        <f>A55+SUMIFS(Presensi!F:F,Presensi!E:E,'Entry Data'!AP55)</f>
        <v>1</v>
      </c>
      <c r="Y55" s="66">
        <f>IFERROR(INDEX('Retasi Pricing'!F:F,MATCH('Entry Data'!AM55,'Retasi Pricing'!E:E,0))*X55,"")</f>
        <v>25000</v>
      </c>
      <c r="Z55" s="62" t="s">
        <v>26</v>
      </c>
      <c r="AA55" s="62" t="s">
        <v>27</v>
      </c>
      <c r="AB55" s="32" t="s">
        <v>175</v>
      </c>
      <c r="AC55" s="32" t="s">
        <v>280</v>
      </c>
      <c r="AD55" s="32" t="str">
        <f t="shared" si="5"/>
        <v/>
      </c>
      <c r="AF55" s="5" t="str">
        <f t="shared" si="6"/>
        <v>ARWAN TOBAN44186</v>
      </c>
      <c r="AG55" s="5" t="str">
        <f t="shared" si="7"/>
        <v>BMJ 05344186UTARADAY</v>
      </c>
      <c r="AH55" s="5" t="str">
        <f t="shared" si="8"/>
        <v>ARWAN TOBAN44186UTARADAY</v>
      </c>
      <c r="AI55" s="5" t="str">
        <f t="shared" si="9"/>
        <v>BMJ 05344186DAY</v>
      </c>
      <c r="AJ55" s="5" t="str">
        <f t="shared" si="10"/>
        <v>ARWAN TOBAN44186DAY</v>
      </c>
      <c r="AK55" s="5" t="str">
        <f t="shared" si="11"/>
        <v>ARWAN TOBANBMJ III</v>
      </c>
      <c r="AL55" s="5" t="str">
        <f t="shared" si="13"/>
        <v>2UTARA</v>
      </c>
      <c r="AM55" s="5" t="str">
        <f t="shared" si="14"/>
        <v>1 &gt; 4UTARA10 RODA</v>
      </c>
      <c r="AN55" s="5" t="str">
        <f t="shared" si="15"/>
        <v>ARWAN TOBANBMJ III1 &gt; 4UTARA10 RODA</v>
      </c>
      <c r="AO55" s="5" t="str">
        <f t="shared" si="16"/>
        <v>ARWAN TOBAN1 &gt; 4UTARA10 RODA</v>
      </c>
      <c r="AP55" s="5" t="str">
        <f t="shared" si="17"/>
        <v>44186DAY</v>
      </c>
    </row>
    <row r="56" spans="1:42" x14ac:dyDescent="0.3">
      <c r="A56" s="33">
        <v>1</v>
      </c>
      <c r="B56" s="33"/>
      <c r="C56" s="70">
        <v>44186</v>
      </c>
      <c r="D56" s="71" t="s">
        <v>19</v>
      </c>
      <c r="E56" s="70">
        <v>44186</v>
      </c>
      <c r="F56" s="71">
        <v>5150255</v>
      </c>
      <c r="G56" s="33" t="s">
        <v>20</v>
      </c>
      <c r="H56" s="33" t="s">
        <v>21</v>
      </c>
      <c r="I56" s="33" t="s">
        <v>76</v>
      </c>
      <c r="J56" s="33" t="s">
        <v>23</v>
      </c>
      <c r="K56" s="63" t="s">
        <v>62</v>
      </c>
      <c r="L56" s="32" t="str">
        <f t="shared" si="0"/>
        <v>FM260JD</v>
      </c>
      <c r="M56" s="32" t="str">
        <f t="shared" si="1"/>
        <v>BMJ III</v>
      </c>
      <c r="N56" s="32" t="str">
        <f t="shared" si="2"/>
        <v>10 RODA</v>
      </c>
      <c r="O56" s="64">
        <v>0.44547453703703704</v>
      </c>
      <c r="P56" s="65">
        <v>0.44547453703703704</v>
      </c>
      <c r="Q56" s="65"/>
      <c r="R56" s="66">
        <v>3</v>
      </c>
      <c r="S56" s="66">
        <v>38620</v>
      </c>
      <c r="T56" s="66">
        <v>14620</v>
      </c>
      <c r="U56" s="67">
        <f t="shared" si="12"/>
        <v>24</v>
      </c>
      <c r="V56" s="66">
        <f t="shared" si="3"/>
        <v>467856</v>
      </c>
      <c r="W56" s="66" t="str">
        <f t="shared" si="4"/>
        <v>1 &gt; 4</v>
      </c>
      <c r="X56" s="66">
        <f>A56+SUMIFS(Presensi!F:F,Presensi!E:E,'Entry Data'!AP56)</f>
        <v>1</v>
      </c>
      <c r="Y56" s="66">
        <f>IFERROR(INDEX('Retasi Pricing'!F:F,MATCH('Entry Data'!AM56,'Retasi Pricing'!E:E,0))*X56,"")</f>
        <v>25000</v>
      </c>
      <c r="Z56" s="62" t="s">
        <v>26</v>
      </c>
      <c r="AA56" s="62" t="s">
        <v>27</v>
      </c>
      <c r="AB56" s="32" t="s">
        <v>47</v>
      </c>
      <c r="AC56" s="32" t="s">
        <v>280</v>
      </c>
      <c r="AD56" s="32" t="str">
        <f t="shared" si="5"/>
        <v/>
      </c>
      <c r="AF56" s="5" t="str">
        <f t="shared" si="6"/>
        <v>ARWAN TOBAN44186</v>
      </c>
      <c r="AG56" s="5" t="str">
        <f t="shared" si="7"/>
        <v>BMJ 05344186UTARADAY</v>
      </c>
      <c r="AH56" s="5" t="str">
        <f t="shared" si="8"/>
        <v>ARWAN TOBAN44186UTARADAY</v>
      </c>
      <c r="AI56" s="5" t="str">
        <f t="shared" si="9"/>
        <v>BMJ 05344186DAY</v>
      </c>
      <c r="AJ56" s="5" t="str">
        <f t="shared" si="10"/>
        <v>ARWAN TOBAN44186DAY</v>
      </c>
      <c r="AK56" s="5" t="str">
        <f t="shared" si="11"/>
        <v>ARWAN TOBANBMJ III</v>
      </c>
      <c r="AL56" s="5" t="str">
        <f t="shared" si="13"/>
        <v>3UTARA</v>
      </c>
      <c r="AM56" s="5" t="str">
        <f t="shared" si="14"/>
        <v>1 &gt; 4UTARA10 RODA</v>
      </c>
      <c r="AN56" s="5" t="str">
        <f t="shared" si="15"/>
        <v>ARWAN TOBANBMJ III1 &gt; 4UTARA10 RODA</v>
      </c>
      <c r="AO56" s="5" t="str">
        <f t="shared" si="16"/>
        <v>ARWAN TOBAN1 &gt; 4UTARA10 RODA</v>
      </c>
      <c r="AP56" s="5" t="str">
        <f t="shared" si="17"/>
        <v>44186DAY</v>
      </c>
    </row>
    <row r="57" spans="1:42" x14ac:dyDescent="0.3">
      <c r="A57" s="33">
        <v>1</v>
      </c>
      <c r="B57" s="33"/>
      <c r="C57" s="70">
        <v>44186</v>
      </c>
      <c r="D57" s="71" t="s">
        <v>19</v>
      </c>
      <c r="E57" s="70">
        <v>44186</v>
      </c>
      <c r="F57" s="71">
        <v>5150329</v>
      </c>
      <c r="G57" s="33" t="s">
        <v>20</v>
      </c>
      <c r="H57" s="33" t="s">
        <v>50</v>
      </c>
      <c r="I57" s="33" t="s">
        <v>76</v>
      </c>
      <c r="J57" s="33" t="s">
        <v>52</v>
      </c>
      <c r="K57" s="63" t="s">
        <v>62</v>
      </c>
      <c r="L57" s="32" t="str">
        <f t="shared" si="0"/>
        <v>FM260JD</v>
      </c>
      <c r="M57" s="32" t="str">
        <f t="shared" si="1"/>
        <v>BMJ III</v>
      </c>
      <c r="N57" s="32" t="str">
        <f t="shared" si="2"/>
        <v>10 RODA</v>
      </c>
      <c r="O57" s="64">
        <v>0.49905092592592593</v>
      </c>
      <c r="P57" s="65">
        <v>0.49905092592592593</v>
      </c>
      <c r="Q57" s="65"/>
      <c r="R57" s="66">
        <v>4</v>
      </c>
      <c r="S57" s="66">
        <v>39100</v>
      </c>
      <c r="T57" s="66">
        <v>14620</v>
      </c>
      <c r="U57" s="67">
        <f t="shared" si="12"/>
        <v>24.48</v>
      </c>
      <c r="V57" s="66">
        <f t="shared" si="3"/>
        <v>477213.12000000005</v>
      </c>
      <c r="W57" s="66" t="str">
        <f t="shared" si="4"/>
        <v>1 &gt; 4</v>
      </c>
      <c r="X57" s="66">
        <f>A57+SUMIFS(Presensi!F:F,Presensi!E:E,'Entry Data'!AP57)</f>
        <v>1</v>
      </c>
      <c r="Y57" s="66">
        <f>IFERROR(INDEX('Retasi Pricing'!F:F,MATCH('Entry Data'!AM57,'Retasi Pricing'!E:E,0))*X57,"")</f>
        <v>25000</v>
      </c>
      <c r="Z57" s="62" t="s">
        <v>26</v>
      </c>
      <c r="AA57" s="62" t="s">
        <v>27</v>
      </c>
      <c r="AB57" s="32" t="s">
        <v>175</v>
      </c>
      <c r="AC57" s="32" t="s">
        <v>280</v>
      </c>
      <c r="AD57" s="32" t="str">
        <f t="shared" si="5"/>
        <v/>
      </c>
      <c r="AF57" s="5" t="str">
        <f t="shared" si="6"/>
        <v>ARWAN TOBAN44186</v>
      </c>
      <c r="AG57" s="5" t="str">
        <f t="shared" si="7"/>
        <v>BMJ 05344186UTARADAY</v>
      </c>
      <c r="AH57" s="5" t="str">
        <f t="shared" si="8"/>
        <v>ARWAN TOBAN44186UTARADAY</v>
      </c>
      <c r="AI57" s="5" t="str">
        <f t="shared" si="9"/>
        <v>BMJ 05344186DAY</v>
      </c>
      <c r="AJ57" s="5" t="str">
        <f t="shared" si="10"/>
        <v>ARWAN TOBAN44186DAY</v>
      </c>
      <c r="AK57" s="5" t="str">
        <f t="shared" si="11"/>
        <v>ARWAN TOBANBMJ III</v>
      </c>
      <c r="AL57" s="5" t="str">
        <f t="shared" si="13"/>
        <v>4UTARA</v>
      </c>
      <c r="AM57" s="5" t="str">
        <f t="shared" si="14"/>
        <v>1 &gt; 4UTARA10 RODA</v>
      </c>
      <c r="AN57" s="5" t="str">
        <f t="shared" si="15"/>
        <v>ARWAN TOBANBMJ III1 &gt; 4UTARA10 RODA</v>
      </c>
      <c r="AO57" s="5" t="str">
        <f t="shared" si="16"/>
        <v>ARWAN TOBAN1 &gt; 4UTARA10 RODA</v>
      </c>
      <c r="AP57" s="5" t="str">
        <f t="shared" si="17"/>
        <v>44186DAY</v>
      </c>
    </row>
    <row r="58" spans="1:42" x14ac:dyDescent="0.3">
      <c r="A58" s="33">
        <v>1</v>
      </c>
      <c r="B58" s="33"/>
      <c r="C58" s="70">
        <v>44186</v>
      </c>
      <c r="D58" s="71" t="s">
        <v>19</v>
      </c>
      <c r="E58" s="70">
        <v>44186</v>
      </c>
      <c r="F58" s="71">
        <v>5150465</v>
      </c>
      <c r="G58" s="33" t="s">
        <v>20</v>
      </c>
      <c r="H58" s="33" t="s">
        <v>50</v>
      </c>
      <c r="I58" s="33" t="s">
        <v>76</v>
      </c>
      <c r="J58" s="33" t="s">
        <v>52</v>
      </c>
      <c r="K58" s="63" t="s">
        <v>62</v>
      </c>
      <c r="L58" s="32" t="str">
        <f t="shared" si="0"/>
        <v>FM260JD</v>
      </c>
      <c r="M58" s="32" t="str">
        <f t="shared" si="1"/>
        <v>BMJ III</v>
      </c>
      <c r="N58" s="32" t="str">
        <f t="shared" si="2"/>
        <v>10 RODA</v>
      </c>
      <c r="O58" s="64">
        <v>0.60968750000000005</v>
      </c>
      <c r="P58" s="65">
        <v>0.60968750000000005</v>
      </c>
      <c r="Q58" s="65"/>
      <c r="R58" s="66">
        <v>5</v>
      </c>
      <c r="S58" s="66">
        <v>38500</v>
      </c>
      <c r="T58" s="66">
        <v>14620</v>
      </c>
      <c r="U58" s="67">
        <f t="shared" si="12"/>
        <v>23.88</v>
      </c>
      <c r="V58" s="66">
        <f t="shared" si="3"/>
        <v>465516.72000000003</v>
      </c>
      <c r="W58" s="66" t="str">
        <f t="shared" si="4"/>
        <v>&gt; 5</v>
      </c>
      <c r="X58" s="66">
        <f>A58+SUMIFS(Presensi!F:F,Presensi!E:E,'Entry Data'!AP58)</f>
        <v>1</v>
      </c>
      <c r="Y58" s="66">
        <f>IFERROR(INDEX('Retasi Pricing'!F:F,MATCH('Entry Data'!AM58,'Retasi Pricing'!E:E,0))*X58,"")</f>
        <v>27650</v>
      </c>
      <c r="Z58" s="62" t="s">
        <v>26</v>
      </c>
      <c r="AA58" s="62" t="s">
        <v>27</v>
      </c>
      <c r="AB58" s="32" t="s">
        <v>175</v>
      </c>
      <c r="AC58" s="32" t="s">
        <v>280</v>
      </c>
      <c r="AD58" s="32" t="str">
        <f t="shared" si="5"/>
        <v/>
      </c>
      <c r="AF58" s="5" t="str">
        <f t="shared" si="6"/>
        <v>ARWAN TOBAN44186</v>
      </c>
      <c r="AG58" s="5" t="str">
        <f t="shared" si="7"/>
        <v>BMJ 05344186UTARADAY</v>
      </c>
      <c r="AH58" s="5" t="str">
        <f t="shared" si="8"/>
        <v>ARWAN TOBAN44186UTARADAY</v>
      </c>
      <c r="AI58" s="5" t="str">
        <f t="shared" si="9"/>
        <v>BMJ 05344186DAY</v>
      </c>
      <c r="AJ58" s="5" t="str">
        <f t="shared" si="10"/>
        <v>ARWAN TOBAN44186DAY</v>
      </c>
      <c r="AK58" s="5" t="str">
        <f t="shared" si="11"/>
        <v>ARWAN TOBANBMJ III</v>
      </c>
      <c r="AL58" s="5" t="str">
        <f t="shared" si="13"/>
        <v>5UTARA</v>
      </c>
      <c r="AM58" s="5" t="str">
        <f t="shared" si="14"/>
        <v>&gt; 5UTARA10 RODA</v>
      </c>
      <c r="AN58" s="5" t="str">
        <f t="shared" si="15"/>
        <v>ARWAN TOBANBMJ III&gt; 5UTARA10 RODA</v>
      </c>
      <c r="AO58" s="5" t="str">
        <f t="shared" si="16"/>
        <v>ARWAN TOBAN&gt; 5UTARA10 RODA</v>
      </c>
      <c r="AP58" s="5" t="str">
        <f t="shared" si="17"/>
        <v>44186DAY</v>
      </c>
    </row>
    <row r="59" spans="1:42" x14ac:dyDescent="0.3">
      <c r="A59" s="33">
        <v>1</v>
      </c>
      <c r="B59" s="33"/>
      <c r="C59" s="70">
        <v>44186</v>
      </c>
      <c r="D59" s="71" t="s">
        <v>19</v>
      </c>
      <c r="E59" s="70">
        <v>44186</v>
      </c>
      <c r="F59" s="71">
        <v>5150559</v>
      </c>
      <c r="G59" s="33" t="s">
        <v>20</v>
      </c>
      <c r="H59" s="33" t="s">
        <v>21</v>
      </c>
      <c r="I59" s="33" t="s">
        <v>76</v>
      </c>
      <c r="J59" s="33" t="s">
        <v>23</v>
      </c>
      <c r="K59" s="63" t="s">
        <v>62</v>
      </c>
      <c r="L59" s="32" t="str">
        <f t="shared" si="0"/>
        <v>FM260JD</v>
      </c>
      <c r="M59" s="32" t="str">
        <f t="shared" si="1"/>
        <v>BMJ III</v>
      </c>
      <c r="N59" s="32" t="str">
        <f t="shared" si="2"/>
        <v>10 RODA</v>
      </c>
      <c r="O59" s="64">
        <v>0.67493055555555559</v>
      </c>
      <c r="P59" s="65">
        <v>0.67493055555555559</v>
      </c>
      <c r="Q59" s="65"/>
      <c r="R59" s="66">
        <v>6</v>
      </c>
      <c r="S59" s="66">
        <v>39100</v>
      </c>
      <c r="T59" s="66">
        <v>14620</v>
      </c>
      <c r="U59" s="67">
        <f t="shared" si="12"/>
        <v>24.48</v>
      </c>
      <c r="V59" s="66">
        <f t="shared" si="3"/>
        <v>477213.12000000005</v>
      </c>
      <c r="W59" s="66" t="str">
        <f t="shared" si="4"/>
        <v>&gt; 6</v>
      </c>
      <c r="X59" s="66">
        <f>A59+SUMIFS(Presensi!F:F,Presensi!E:E,'Entry Data'!AP59)</f>
        <v>1</v>
      </c>
      <c r="Y59" s="66">
        <f>IFERROR(INDEX('Retasi Pricing'!F:F,MATCH('Entry Data'!AM59,'Retasi Pricing'!E:E,0))*X59,"")</f>
        <v>30800</v>
      </c>
      <c r="Z59" s="62" t="s">
        <v>26</v>
      </c>
      <c r="AA59" s="62" t="s">
        <v>27</v>
      </c>
      <c r="AB59" s="32" t="s">
        <v>47</v>
      </c>
      <c r="AC59" s="32" t="s">
        <v>280</v>
      </c>
      <c r="AD59" s="32" t="str">
        <f t="shared" si="5"/>
        <v/>
      </c>
      <c r="AF59" s="5" t="str">
        <f t="shared" si="6"/>
        <v>ARWAN TOBAN44186</v>
      </c>
      <c r="AG59" s="5" t="str">
        <f t="shared" si="7"/>
        <v>BMJ 05344186UTARADAY</v>
      </c>
      <c r="AH59" s="5" t="str">
        <f t="shared" si="8"/>
        <v>ARWAN TOBAN44186UTARADAY</v>
      </c>
      <c r="AI59" s="5" t="str">
        <f t="shared" si="9"/>
        <v>BMJ 05344186DAY</v>
      </c>
      <c r="AJ59" s="5" t="str">
        <f t="shared" si="10"/>
        <v>ARWAN TOBAN44186DAY</v>
      </c>
      <c r="AK59" s="5" t="str">
        <f t="shared" si="11"/>
        <v>ARWAN TOBANBMJ III</v>
      </c>
      <c r="AL59" s="5" t="str">
        <f t="shared" si="13"/>
        <v>6UTARA</v>
      </c>
      <c r="AM59" s="5" t="str">
        <f t="shared" si="14"/>
        <v>&gt; 6UTARA10 RODA</v>
      </c>
      <c r="AN59" s="5" t="str">
        <f t="shared" si="15"/>
        <v>ARWAN TOBANBMJ III&gt; 6UTARA10 RODA</v>
      </c>
      <c r="AO59" s="5" t="str">
        <f t="shared" si="16"/>
        <v>ARWAN TOBAN&gt; 6UTARA10 RODA</v>
      </c>
      <c r="AP59" s="5" t="str">
        <f t="shared" si="17"/>
        <v>44186DAY</v>
      </c>
    </row>
    <row r="60" spans="1:42" x14ac:dyDescent="0.3">
      <c r="A60" s="33">
        <v>1</v>
      </c>
      <c r="B60" s="33"/>
      <c r="C60" s="70">
        <v>44186</v>
      </c>
      <c r="D60" s="71" t="s">
        <v>19</v>
      </c>
      <c r="E60" s="70">
        <v>44186</v>
      </c>
      <c r="F60" s="71">
        <v>5150617</v>
      </c>
      <c r="G60" s="33" t="s">
        <v>20</v>
      </c>
      <c r="H60" s="33" t="s">
        <v>50</v>
      </c>
      <c r="I60" s="33" t="s">
        <v>76</v>
      </c>
      <c r="J60" s="33" t="s">
        <v>52</v>
      </c>
      <c r="K60" s="63" t="s">
        <v>62</v>
      </c>
      <c r="L60" s="32" t="str">
        <f t="shared" si="0"/>
        <v>FM260JD</v>
      </c>
      <c r="M60" s="32" t="str">
        <f t="shared" si="1"/>
        <v>BMJ III</v>
      </c>
      <c r="N60" s="32" t="str">
        <f t="shared" si="2"/>
        <v>10 RODA</v>
      </c>
      <c r="O60" s="64">
        <v>0.72725694444444444</v>
      </c>
      <c r="P60" s="65">
        <v>0.72725694444444444</v>
      </c>
      <c r="Q60" s="65"/>
      <c r="R60" s="66">
        <v>7</v>
      </c>
      <c r="S60" s="66">
        <v>40280</v>
      </c>
      <c r="T60" s="66">
        <v>14620</v>
      </c>
      <c r="U60" s="67">
        <f t="shared" si="12"/>
        <v>25.66</v>
      </c>
      <c r="V60" s="66">
        <f t="shared" si="3"/>
        <v>500216.04000000004</v>
      </c>
      <c r="W60" s="66" t="str">
        <f t="shared" si="4"/>
        <v>7 &gt;</v>
      </c>
      <c r="X60" s="66">
        <f>A60+SUMIFS(Presensi!F:F,Presensi!E:E,'Entry Data'!AP60)</f>
        <v>1</v>
      </c>
      <c r="Y60" s="66">
        <f>IFERROR(INDEX('Retasi Pricing'!F:F,MATCH('Entry Data'!AM60,'Retasi Pricing'!E:E,0))*X60,"")</f>
        <v>37750</v>
      </c>
      <c r="Z60" s="62" t="s">
        <v>26</v>
      </c>
      <c r="AA60" s="62" t="s">
        <v>27</v>
      </c>
      <c r="AB60" s="32" t="s">
        <v>47</v>
      </c>
      <c r="AC60" s="32" t="s">
        <v>280</v>
      </c>
      <c r="AD60" s="32" t="str">
        <f t="shared" si="5"/>
        <v/>
      </c>
      <c r="AF60" s="5" t="str">
        <f t="shared" si="6"/>
        <v>ARWAN TOBAN44186</v>
      </c>
      <c r="AG60" s="5" t="str">
        <f t="shared" si="7"/>
        <v>BMJ 05344186UTARADAY</v>
      </c>
      <c r="AH60" s="5" t="str">
        <f t="shared" si="8"/>
        <v>ARWAN TOBAN44186UTARADAY</v>
      </c>
      <c r="AI60" s="5" t="str">
        <f t="shared" si="9"/>
        <v>BMJ 05344186DAY</v>
      </c>
      <c r="AJ60" s="5" t="str">
        <f t="shared" si="10"/>
        <v>ARWAN TOBAN44186DAY</v>
      </c>
      <c r="AK60" s="5" t="str">
        <f t="shared" si="11"/>
        <v>ARWAN TOBANBMJ III</v>
      </c>
      <c r="AL60" s="5" t="str">
        <f t="shared" si="13"/>
        <v>7UTARA</v>
      </c>
      <c r="AM60" s="5" t="str">
        <f t="shared" si="14"/>
        <v>7 &gt;UTARA10 RODA</v>
      </c>
      <c r="AN60" s="5" t="str">
        <f t="shared" si="15"/>
        <v>ARWAN TOBANBMJ III7 &gt;UTARA10 RODA</v>
      </c>
      <c r="AO60" s="5" t="str">
        <f t="shared" si="16"/>
        <v>ARWAN TOBAN7 &gt;UTARA10 RODA</v>
      </c>
      <c r="AP60" s="5" t="str">
        <f t="shared" si="17"/>
        <v>44186DAY</v>
      </c>
    </row>
    <row r="61" spans="1:42" x14ac:dyDescent="0.3">
      <c r="A61" s="33">
        <v>1</v>
      </c>
      <c r="B61" s="33"/>
      <c r="C61" s="70">
        <v>44186</v>
      </c>
      <c r="D61" s="71" t="s">
        <v>19</v>
      </c>
      <c r="E61" s="70">
        <v>44186</v>
      </c>
      <c r="F61" s="71">
        <v>5150122</v>
      </c>
      <c r="G61" s="33" t="s">
        <v>20</v>
      </c>
      <c r="H61" s="33" t="s">
        <v>21</v>
      </c>
      <c r="I61" s="33" t="s">
        <v>76</v>
      </c>
      <c r="J61" s="33" t="s">
        <v>23</v>
      </c>
      <c r="K61" s="63" t="s">
        <v>67</v>
      </c>
      <c r="L61" s="32" t="str">
        <f t="shared" si="0"/>
        <v>FM260JD</v>
      </c>
      <c r="M61" s="32" t="str">
        <f t="shared" si="1"/>
        <v>BMJ III</v>
      </c>
      <c r="N61" s="32" t="str">
        <f t="shared" si="2"/>
        <v>10 RODA</v>
      </c>
      <c r="O61" s="64">
        <v>0.35017361111111112</v>
      </c>
      <c r="P61" s="65">
        <v>0.35017361111111112</v>
      </c>
      <c r="Q61" s="65"/>
      <c r="R61" s="66">
        <v>1</v>
      </c>
      <c r="S61" s="66">
        <v>39360</v>
      </c>
      <c r="T61" s="66">
        <v>14780</v>
      </c>
      <c r="U61" s="67">
        <f t="shared" si="12"/>
        <v>24.58</v>
      </c>
      <c r="V61" s="66">
        <f t="shared" si="3"/>
        <v>479162.51999999996</v>
      </c>
      <c r="W61" s="66" t="str">
        <f t="shared" si="4"/>
        <v>1 &gt; 4</v>
      </c>
      <c r="X61" s="66">
        <f>A61+SUMIFS(Presensi!F:F,Presensi!E:E,'Entry Data'!AP61)</f>
        <v>1</v>
      </c>
      <c r="Y61" s="66">
        <f>IFERROR(INDEX('Retasi Pricing'!F:F,MATCH('Entry Data'!AM61,'Retasi Pricing'!E:E,0))*X61,"")</f>
        <v>25000</v>
      </c>
      <c r="Z61" s="62" t="s">
        <v>26</v>
      </c>
      <c r="AA61" s="62" t="s">
        <v>27</v>
      </c>
      <c r="AB61" s="32" t="s">
        <v>47</v>
      </c>
      <c r="AC61" s="32" t="s">
        <v>210</v>
      </c>
      <c r="AD61" s="32" t="str">
        <f t="shared" si="5"/>
        <v/>
      </c>
      <c r="AF61" s="5" t="str">
        <f t="shared" si="6"/>
        <v>m.taha44186</v>
      </c>
      <c r="AG61" s="5" t="str">
        <f t="shared" si="7"/>
        <v>BMJ 05444186UTARADAY</v>
      </c>
      <c r="AH61" s="5" t="str">
        <f t="shared" si="8"/>
        <v>m.taha44186UTARADAY</v>
      </c>
      <c r="AI61" s="5" t="str">
        <f t="shared" si="9"/>
        <v>BMJ 05444186DAY</v>
      </c>
      <c r="AJ61" s="5" t="str">
        <f t="shared" si="10"/>
        <v>m.taha44186DAY</v>
      </c>
      <c r="AK61" s="5" t="str">
        <f t="shared" si="11"/>
        <v>m.tahaBMJ III</v>
      </c>
      <c r="AL61" s="5" t="str">
        <f t="shared" si="13"/>
        <v>1UTARA</v>
      </c>
      <c r="AM61" s="5" t="str">
        <f t="shared" si="14"/>
        <v>1 &gt; 4UTARA10 RODA</v>
      </c>
      <c r="AN61" s="5" t="str">
        <f t="shared" si="15"/>
        <v>m.tahaBMJ III1 &gt; 4UTARA10 RODA</v>
      </c>
      <c r="AO61" s="5" t="str">
        <f t="shared" si="16"/>
        <v>m.taha1 &gt; 4UTARA10 RODA</v>
      </c>
      <c r="AP61" s="5" t="str">
        <f t="shared" si="17"/>
        <v>44186DAY</v>
      </c>
    </row>
    <row r="62" spans="1:42" x14ac:dyDescent="0.3">
      <c r="A62" s="33">
        <v>1</v>
      </c>
      <c r="B62" s="33"/>
      <c r="C62" s="70">
        <v>44186</v>
      </c>
      <c r="D62" s="71" t="s">
        <v>19</v>
      </c>
      <c r="E62" s="70">
        <v>44186</v>
      </c>
      <c r="F62" s="71">
        <v>5150211</v>
      </c>
      <c r="G62" s="33" t="s">
        <v>20</v>
      </c>
      <c r="H62" s="33" t="s">
        <v>21</v>
      </c>
      <c r="I62" s="33" t="s">
        <v>76</v>
      </c>
      <c r="J62" s="33" t="s">
        <v>23</v>
      </c>
      <c r="K62" s="63" t="s">
        <v>67</v>
      </c>
      <c r="L62" s="32" t="str">
        <f t="shared" si="0"/>
        <v>FM260JD</v>
      </c>
      <c r="M62" s="32" t="str">
        <f t="shared" si="1"/>
        <v>BMJ III</v>
      </c>
      <c r="N62" s="32" t="str">
        <f t="shared" si="2"/>
        <v>10 RODA</v>
      </c>
      <c r="O62" s="64">
        <v>0.41238425925925926</v>
      </c>
      <c r="P62" s="65">
        <v>0.41238425925925926</v>
      </c>
      <c r="Q62" s="65"/>
      <c r="R62" s="66">
        <v>2</v>
      </c>
      <c r="S62" s="66">
        <v>40300</v>
      </c>
      <c r="T62" s="66">
        <v>14780</v>
      </c>
      <c r="U62" s="67">
        <f t="shared" si="12"/>
        <v>25.52</v>
      </c>
      <c r="V62" s="66">
        <f t="shared" si="3"/>
        <v>497486.87999999995</v>
      </c>
      <c r="W62" s="66" t="str">
        <f t="shared" si="4"/>
        <v>1 &gt; 4</v>
      </c>
      <c r="X62" s="66">
        <f>A62+SUMIFS(Presensi!F:F,Presensi!E:E,'Entry Data'!AP62)</f>
        <v>1</v>
      </c>
      <c r="Y62" s="66">
        <f>IFERROR(INDEX('Retasi Pricing'!F:F,MATCH('Entry Data'!AM62,'Retasi Pricing'!E:E,0))*X62,"")</f>
        <v>25000</v>
      </c>
      <c r="Z62" s="62" t="s">
        <v>26</v>
      </c>
      <c r="AA62" s="62" t="s">
        <v>27</v>
      </c>
      <c r="AB62" s="32" t="s">
        <v>175</v>
      </c>
      <c r="AC62" s="32" t="s">
        <v>210</v>
      </c>
      <c r="AD62" s="32" t="str">
        <f t="shared" si="5"/>
        <v/>
      </c>
      <c r="AF62" s="5" t="str">
        <f t="shared" si="6"/>
        <v>m.taha44186</v>
      </c>
      <c r="AG62" s="5" t="str">
        <f t="shared" si="7"/>
        <v>BMJ 05444186UTARADAY</v>
      </c>
      <c r="AH62" s="5" t="str">
        <f t="shared" si="8"/>
        <v>m.taha44186UTARADAY</v>
      </c>
      <c r="AI62" s="5" t="str">
        <f t="shared" si="9"/>
        <v>BMJ 05444186DAY</v>
      </c>
      <c r="AJ62" s="5" t="str">
        <f t="shared" si="10"/>
        <v>m.taha44186DAY</v>
      </c>
      <c r="AK62" s="5" t="str">
        <f t="shared" si="11"/>
        <v>m.tahaBMJ III</v>
      </c>
      <c r="AL62" s="5" t="str">
        <f t="shared" si="13"/>
        <v>2UTARA</v>
      </c>
      <c r="AM62" s="5" t="str">
        <f t="shared" si="14"/>
        <v>1 &gt; 4UTARA10 RODA</v>
      </c>
      <c r="AN62" s="5" t="str">
        <f t="shared" si="15"/>
        <v>m.tahaBMJ III1 &gt; 4UTARA10 RODA</v>
      </c>
      <c r="AO62" s="5" t="str">
        <f t="shared" si="16"/>
        <v>m.taha1 &gt; 4UTARA10 RODA</v>
      </c>
      <c r="AP62" s="5" t="str">
        <f t="shared" si="17"/>
        <v>44186DAY</v>
      </c>
    </row>
    <row r="63" spans="1:42" x14ac:dyDescent="0.3">
      <c r="A63" s="33">
        <v>1</v>
      </c>
      <c r="B63" s="33"/>
      <c r="C63" s="70">
        <v>44186</v>
      </c>
      <c r="D63" s="71" t="s">
        <v>19</v>
      </c>
      <c r="E63" s="70">
        <v>44186</v>
      </c>
      <c r="F63" s="71">
        <v>5150293</v>
      </c>
      <c r="G63" s="33" t="s">
        <v>20</v>
      </c>
      <c r="H63" s="33" t="s">
        <v>21</v>
      </c>
      <c r="I63" s="33" t="s">
        <v>76</v>
      </c>
      <c r="J63" s="33" t="s">
        <v>23</v>
      </c>
      <c r="K63" s="63" t="s">
        <v>67</v>
      </c>
      <c r="L63" s="32" t="str">
        <f t="shared" si="0"/>
        <v>FM260JD</v>
      </c>
      <c r="M63" s="32" t="str">
        <f t="shared" si="1"/>
        <v>BMJ III</v>
      </c>
      <c r="N63" s="32" t="str">
        <f t="shared" si="2"/>
        <v>10 RODA</v>
      </c>
      <c r="O63" s="64">
        <v>0.47046296296296292</v>
      </c>
      <c r="P63" s="65">
        <v>0.47046296296296292</v>
      </c>
      <c r="Q63" s="65"/>
      <c r="R63" s="66">
        <v>3</v>
      </c>
      <c r="S63" s="66">
        <v>39420</v>
      </c>
      <c r="T63" s="66">
        <v>14780</v>
      </c>
      <c r="U63" s="67">
        <f t="shared" si="12"/>
        <v>24.64</v>
      </c>
      <c r="V63" s="66">
        <f t="shared" si="3"/>
        <v>480332.16000000003</v>
      </c>
      <c r="W63" s="66" t="str">
        <f t="shared" si="4"/>
        <v>1 &gt; 4</v>
      </c>
      <c r="X63" s="66">
        <f>A63+SUMIFS(Presensi!F:F,Presensi!E:E,'Entry Data'!AP63)</f>
        <v>1</v>
      </c>
      <c r="Y63" s="66">
        <f>IFERROR(INDEX('Retasi Pricing'!F:F,MATCH('Entry Data'!AM63,'Retasi Pricing'!E:E,0))*X63,"")</f>
        <v>25000</v>
      </c>
      <c r="Z63" s="62" t="s">
        <v>26</v>
      </c>
      <c r="AA63" s="62" t="s">
        <v>27</v>
      </c>
      <c r="AB63" s="32" t="s">
        <v>59</v>
      </c>
      <c r="AC63" s="32" t="s">
        <v>210</v>
      </c>
      <c r="AD63" s="32" t="str">
        <f t="shared" si="5"/>
        <v/>
      </c>
      <c r="AF63" s="5" t="str">
        <f t="shared" si="6"/>
        <v>m.taha44186</v>
      </c>
      <c r="AG63" s="5" t="str">
        <f t="shared" si="7"/>
        <v>BMJ 05444186UTARADAY</v>
      </c>
      <c r="AH63" s="5" t="str">
        <f t="shared" si="8"/>
        <v>m.taha44186UTARADAY</v>
      </c>
      <c r="AI63" s="5" t="str">
        <f t="shared" si="9"/>
        <v>BMJ 05444186DAY</v>
      </c>
      <c r="AJ63" s="5" t="str">
        <f t="shared" si="10"/>
        <v>m.taha44186DAY</v>
      </c>
      <c r="AK63" s="5" t="str">
        <f t="shared" si="11"/>
        <v>m.tahaBMJ III</v>
      </c>
      <c r="AL63" s="5" t="str">
        <f t="shared" si="13"/>
        <v>3UTARA</v>
      </c>
      <c r="AM63" s="5" t="str">
        <f t="shared" si="14"/>
        <v>1 &gt; 4UTARA10 RODA</v>
      </c>
      <c r="AN63" s="5" t="str">
        <f t="shared" si="15"/>
        <v>m.tahaBMJ III1 &gt; 4UTARA10 RODA</v>
      </c>
      <c r="AO63" s="5" t="str">
        <f t="shared" si="16"/>
        <v>m.taha1 &gt; 4UTARA10 RODA</v>
      </c>
      <c r="AP63" s="5" t="str">
        <f t="shared" si="17"/>
        <v>44186DAY</v>
      </c>
    </row>
    <row r="64" spans="1:42" x14ac:dyDescent="0.3">
      <c r="A64" s="33">
        <v>1</v>
      </c>
      <c r="B64" s="33"/>
      <c r="C64" s="70">
        <v>44186</v>
      </c>
      <c r="D64" s="71" t="s">
        <v>19</v>
      </c>
      <c r="E64" s="70">
        <v>44186</v>
      </c>
      <c r="F64" s="71">
        <v>5150371</v>
      </c>
      <c r="G64" s="33" t="s">
        <v>20</v>
      </c>
      <c r="H64" s="33" t="s">
        <v>21</v>
      </c>
      <c r="I64" s="33" t="s">
        <v>45</v>
      </c>
      <c r="J64" s="33" t="s">
        <v>46</v>
      </c>
      <c r="K64" s="63" t="s">
        <v>67</v>
      </c>
      <c r="L64" s="32" t="str">
        <f t="shared" si="0"/>
        <v>FM260JD</v>
      </c>
      <c r="M64" s="32" t="str">
        <f t="shared" si="1"/>
        <v>BMJ III</v>
      </c>
      <c r="N64" s="32" t="str">
        <f t="shared" si="2"/>
        <v>10 RODA</v>
      </c>
      <c r="O64" s="64">
        <v>0.52981481481481485</v>
      </c>
      <c r="P64" s="65">
        <v>0.52981481481481485</v>
      </c>
      <c r="Q64" s="65"/>
      <c r="R64" s="66">
        <v>4</v>
      </c>
      <c r="S64" s="66">
        <v>37920</v>
      </c>
      <c r="T64" s="66">
        <v>14780</v>
      </c>
      <c r="U64" s="67">
        <f t="shared" si="12"/>
        <v>23.14</v>
      </c>
      <c r="V64" s="66">
        <f t="shared" si="3"/>
        <v>451091.16000000003</v>
      </c>
      <c r="W64" s="66" t="str">
        <f t="shared" si="4"/>
        <v>1 &gt; 4</v>
      </c>
      <c r="X64" s="66">
        <f>A64+SUMIFS(Presensi!F:F,Presensi!E:E,'Entry Data'!AP64)</f>
        <v>1</v>
      </c>
      <c r="Y64" s="66">
        <f>IFERROR(INDEX('Retasi Pricing'!F:F,MATCH('Entry Data'!AM64,'Retasi Pricing'!E:E,0))*X64,"")</f>
        <v>25000</v>
      </c>
      <c r="Z64" s="62" t="s">
        <v>26</v>
      </c>
      <c r="AA64" s="62" t="s">
        <v>27</v>
      </c>
      <c r="AB64" s="32" t="s">
        <v>175</v>
      </c>
      <c r="AC64" s="32" t="s">
        <v>210</v>
      </c>
      <c r="AD64" s="32" t="str">
        <f t="shared" si="5"/>
        <v/>
      </c>
      <c r="AF64" s="5" t="str">
        <f t="shared" si="6"/>
        <v>m.taha44186</v>
      </c>
      <c r="AG64" s="5" t="str">
        <f t="shared" si="7"/>
        <v>BMJ 05444186UTARADAY</v>
      </c>
      <c r="AH64" s="5" t="str">
        <f t="shared" si="8"/>
        <v>m.taha44186UTARADAY</v>
      </c>
      <c r="AI64" s="5" t="str">
        <f t="shared" si="9"/>
        <v>BMJ 05444186DAY</v>
      </c>
      <c r="AJ64" s="5" t="str">
        <f t="shared" si="10"/>
        <v>m.taha44186DAY</v>
      </c>
      <c r="AK64" s="5" t="str">
        <f t="shared" si="11"/>
        <v>m.tahaBMJ III</v>
      </c>
      <c r="AL64" s="5" t="str">
        <f t="shared" si="13"/>
        <v>4UTARA</v>
      </c>
      <c r="AM64" s="5" t="str">
        <f t="shared" si="14"/>
        <v>1 &gt; 4UTARA10 RODA</v>
      </c>
      <c r="AN64" s="5" t="str">
        <f t="shared" si="15"/>
        <v>m.tahaBMJ III1 &gt; 4UTARA10 RODA</v>
      </c>
      <c r="AO64" s="5" t="str">
        <f t="shared" si="16"/>
        <v>m.taha1 &gt; 4UTARA10 RODA</v>
      </c>
      <c r="AP64" s="5" t="str">
        <f t="shared" si="17"/>
        <v>44186DAY</v>
      </c>
    </row>
    <row r="65" spans="1:42" x14ac:dyDescent="0.3">
      <c r="A65" s="33">
        <v>1</v>
      </c>
      <c r="B65" s="33"/>
      <c r="C65" s="70">
        <v>44186</v>
      </c>
      <c r="D65" s="71" t="s">
        <v>19</v>
      </c>
      <c r="E65" s="70">
        <v>44186</v>
      </c>
      <c r="F65" s="71">
        <v>5150454</v>
      </c>
      <c r="G65" s="33" t="s">
        <v>20</v>
      </c>
      <c r="H65" s="33" t="s">
        <v>21</v>
      </c>
      <c r="I65" s="33" t="s">
        <v>76</v>
      </c>
      <c r="J65" s="33" t="s">
        <v>23</v>
      </c>
      <c r="K65" s="63" t="s">
        <v>67</v>
      </c>
      <c r="L65" s="32" t="str">
        <f t="shared" si="0"/>
        <v>FM260JD</v>
      </c>
      <c r="M65" s="32" t="str">
        <f t="shared" si="1"/>
        <v>BMJ III</v>
      </c>
      <c r="N65" s="32" t="str">
        <f t="shared" si="2"/>
        <v>10 RODA</v>
      </c>
      <c r="O65" s="64">
        <v>0.60193287037037035</v>
      </c>
      <c r="P65" s="65">
        <v>0.60193287037037035</v>
      </c>
      <c r="Q65" s="65"/>
      <c r="R65" s="66">
        <v>5</v>
      </c>
      <c r="S65" s="66">
        <v>39100</v>
      </c>
      <c r="T65" s="66">
        <v>14780</v>
      </c>
      <c r="U65" s="67">
        <f t="shared" si="12"/>
        <v>24.32</v>
      </c>
      <c r="V65" s="66">
        <f t="shared" si="3"/>
        <v>474094.08000000002</v>
      </c>
      <c r="W65" s="66" t="str">
        <f t="shared" si="4"/>
        <v>&gt; 5</v>
      </c>
      <c r="X65" s="66">
        <f>A65+SUMIFS(Presensi!F:F,Presensi!E:E,'Entry Data'!AP65)</f>
        <v>1</v>
      </c>
      <c r="Y65" s="66">
        <f>IFERROR(INDEX('Retasi Pricing'!F:F,MATCH('Entry Data'!AM65,'Retasi Pricing'!E:E,0))*X65,"")</f>
        <v>27650</v>
      </c>
      <c r="Z65" s="62" t="s">
        <v>26</v>
      </c>
      <c r="AA65" s="62" t="s">
        <v>27</v>
      </c>
      <c r="AB65" s="32" t="s">
        <v>175</v>
      </c>
      <c r="AC65" s="32" t="s">
        <v>210</v>
      </c>
      <c r="AD65" s="32" t="str">
        <f t="shared" si="5"/>
        <v/>
      </c>
      <c r="AF65" s="5" t="str">
        <f t="shared" si="6"/>
        <v>m.taha44186</v>
      </c>
      <c r="AG65" s="5" t="str">
        <f t="shared" si="7"/>
        <v>BMJ 05444186UTARADAY</v>
      </c>
      <c r="AH65" s="5" t="str">
        <f t="shared" si="8"/>
        <v>m.taha44186UTARADAY</v>
      </c>
      <c r="AI65" s="5" t="str">
        <f t="shared" si="9"/>
        <v>BMJ 05444186DAY</v>
      </c>
      <c r="AJ65" s="5" t="str">
        <f t="shared" si="10"/>
        <v>m.taha44186DAY</v>
      </c>
      <c r="AK65" s="5" t="str">
        <f t="shared" si="11"/>
        <v>m.tahaBMJ III</v>
      </c>
      <c r="AL65" s="5" t="str">
        <f t="shared" si="13"/>
        <v>5UTARA</v>
      </c>
      <c r="AM65" s="5" t="str">
        <f t="shared" si="14"/>
        <v>&gt; 5UTARA10 RODA</v>
      </c>
      <c r="AN65" s="5" t="str">
        <f t="shared" si="15"/>
        <v>m.tahaBMJ III&gt; 5UTARA10 RODA</v>
      </c>
      <c r="AO65" s="5" t="str">
        <f t="shared" si="16"/>
        <v>m.taha&gt; 5UTARA10 RODA</v>
      </c>
      <c r="AP65" s="5" t="str">
        <f t="shared" si="17"/>
        <v>44186DAY</v>
      </c>
    </row>
    <row r="66" spans="1:42" x14ac:dyDescent="0.3">
      <c r="A66" s="33">
        <v>1</v>
      </c>
      <c r="B66" s="33"/>
      <c r="C66" s="70">
        <v>44186</v>
      </c>
      <c r="D66" s="71" t="s">
        <v>19</v>
      </c>
      <c r="E66" s="70">
        <v>44186</v>
      </c>
      <c r="F66" s="71">
        <v>5150534</v>
      </c>
      <c r="G66" s="33" t="s">
        <v>20</v>
      </c>
      <c r="H66" s="33" t="s">
        <v>21</v>
      </c>
      <c r="I66" s="33" t="s">
        <v>76</v>
      </c>
      <c r="J66" s="33" t="s">
        <v>23</v>
      </c>
      <c r="K66" s="63" t="s">
        <v>67</v>
      </c>
      <c r="L66" s="32" t="str">
        <f t="shared" si="0"/>
        <v>FM260JD</v>
      </c>
      <c r="M66" s="32" t="str">
        <f t="shared" si="1"/>
        <v>BMJ III</v>
      </c>
      <c r="N66" s="32" t="str">
        <f t="shared" si="2"/>
        <v>10 RODA</v>
      </c>
      <c r="O66" s="64">
        <v>0.65664351851851854</v>
      </c>
      <c r="P66" s="65">
        <v>0.65664351851851854</v>
      </c>
      <c r="Q66" s="65"/>
      <c r="R66" s="66">
        <v>6</v>
      </c>
      <c r="S66" s="66">
        <v>39060</v>
      </c>
      <c r="T66" s="66">
        <v>14780</v>
      </c>
      <c r="U66" s="67">
        <f t="shared" si="12"/>
        <v>24.28</v>
      </c>
      <c r="V66" s="66">
        <f t="shared" si="3"/>
        <v>473314.32</v>
      </c>
      <c r="W66" s="66" t="str">
        <f t="shared" si="4"/>
        <v>&gt; 6</v>
      </c>
      <c r="X66" s="66">
        <f>A66+SUMIFS(Presensi!F:F,Presensi!E:E,'Entry Data'!AP66)</f>
        <v>1</v>
      </c>
      <c r="Y66" s="66">
        <f>IFERROR(INDEX('Retasi Pricing'!F:F,MATCH('Entry Data'!AM66,'Retasi Pricing'!E:E,0))*X66,"")</f>
        <v>30800</v>
      </c>
      <c r="Z66" s="62" t="s">
        <v>26</v>
      </c>
      <c r="AA66" s="62" t="s">
        <v>27</v>
      </c>
      <c r="AB66" s="32" t="s">
        <v>55</v>
      </c>
      <c r="AC66" s="32" t="s">
        <v>210</v>
      </c>
      <c r="AD66" s="32" t="str">
        <f t="shared" si="5"/>
        <v/>
      </c>
      <c r="AF66" s="5" t="str">
        <f t="shared" si="6"/>
        <v>m.taha44186</v>
      </c>
      <c r="AG66" s="5" t="str">
        <f t="shared" si="7"/>
        <v>BMJ 05444186UTARADAY</v>
      </c>
      <c r="AH66" s="5" t="str">
        <f t="shared" si="8"/>
        <v>m.taha44186UTARADAY</v>
      </c>
      <c r="AI66" s="5" t="str">
        <f t="shared" si="9"/>
        <v>BMJ 05444186DAY</v>
      </c>
      <c r="AJ66" s="5" t="str">
        <f t="shared" si="10"/>
        <v>m.taha44186DAY</v>
      </c>
      <c r="AK66" s="5" t="str">
        <f t="shared" si="11"/>
        <v>m.tahaBMJ III</v>
      </c>
      <c r="AL66" s="5" t="str">
        <f t="shared" si="13"/>
        <v>6UTARA</v>
      </c>
      <c r="AM66" s="5" t="str">
        <f t="shared" si="14"/>
        <v>&gt; 6UTARA10 RODA</v>
      </c>
      <c r="AN66" s="5" t="str">
        <f t="shared" si="15"/>
        <v>m.tahaBMJ III&gt; 6UTARA10 RODA</v>
      </c>
      <c r="AO66" s="5" t="str">
        <f t="shared" si="16"/>
        <v>m.taha&gt; 6UTARA10 RODA</v>
      </c>
      <c r="AP66" s="5" t="str">
        <f t="shared" si="17"/>
        <v>44186DAY</v>
      </c>
    </row>
    <row r="67" spans="1:42" x14ac:dyDescent="0.3">
      <c r="A67" s="33">
        <v>1</v>
      </c>
      <c r="B67" s="33"/>
      <c r="C67" s="70">
        <v>44186</v>
      </c>
      <c r="D67" s="71" t="s">
        <v>19</v>
      </c>
      <c r="E67" s="70">
        <v>44186</v>
      </c>
      <c r="F67" s="71">
        <v>5150111</v>
      </c>
      <c r="G67" s="33" t="s">
        <v>20</v>
      </c>
      <c r="H67" s="33" t="s">
        <v>21</v>
      </c>
      <c r="I67" s="33" t="s">
        <v>76</v>
      </c>
      <c r="J67" s="33" t="s">
        <v>23</v>
      </c>
      <c r="K67" s="63" t="s">
        <v>69</v>
      </c>
      <c r="L67" s="32" t="str">
        <f t="shared" si="0"/>
        <v>FM260JD</v>
      </c>
      <c r="M67" s="32" t="str">
        <f t="shared" si="1"/>
        <v>BMJ III</v>
      </c>
      <c r="N67" s="32" t="str">
        <f t="shared" si="2"/>
        <v>10 RODA</v>
      </c>
      <c r="O67" s="64">
        <v>0.34359953703703705</v>
      </c>
      <c r="P67" s="65">
        <v>0.34359953703703705</v>
      </c>
      <c r="Q67" s="65"/>
      <c r="R67" s="66">
        <v>1</v>
      </c>
      <c r="S67" s="66">
        <v>38420</v>
      </c>
      <c r="T67" s="66">
        <v>14640</v>
      </c>
      <c r="U67" s="67">
        <f t="shared" si="12"/>
        <v>23.78</v>
      </c>
      <c r="V67" s="66">
        <f t="shared" si="3"/>
        <v>463567.32</v>
      </c>
      <c r="W67" s="66" t="str">
        <f t="shared" si="4"/>
        <v>1 &gt; 4</v>
      </c>
      <c r="X67" s="66">
        <f>A67+SUMIFS(Presensi!F:F,Presensi!E:E,'Entry Data'!AP67)</f>
        <v>1</v>
      </c>
      <c r="Y67" s="66">
        <f>IFERROR(INDEX('Retasi Pricing'!F:F,MATCH('Entry Data'!AM67,'Retasi Pricing'!E:E,0))*X67,"")</f>
        <v>25000</v>
      </c>
      <c r="Z67" s="62" t="s">
        <v>26</v>
      </c>
      <c r="AA67" s="62" t="s">
        <v>27</v>
      </c>
      <c r="AB67" s="32" t="s">
        <v>175</v>
      </c>
      <c r="AC67" s="32" t="s">
        <v>206</v>
      </c>
      <c r="AD67" s="32" t="str">
        <f t="shared" si="5"/>
        <v/>
      </c>
      <c r="AF67" s="5" t="str">
        <f t="shared" si="6"/>
        <v>sulvadlan44186</v>
      </c>
      <c r="AG67" s="5" t="str">
        <f t="shared" si="7"/>
        <v>BMJ 05544186UTARADAY</v>
      </c>
      <c r="AH67" s="5" t="str">
        <f t="shared" si="8"/>
        <v>sulvadlan44186UTARADAY</v>
      </c>
      <c r="AI67" s="5" t="str">
        <f t="shared" si="9"/>
        <v>BMJ 05544186DAY</v>
      </c>
      <c r="AJ67" s="5" t="str">
        <f t="shared" si="10"/>
        <v>sulvadlan44186DAY</v>
      </c>
      <c r="AK67" s="5" t="str">
        <f t="shared" si="11"/>
        <v>sulvadlanBMJ III</v>
      </c>
      <c r="AL67" s="5" t="str">
        <f t="shared" si="13"/>
        <v>1UTARA</v>
      </c>
      <c r="AM67" s="5" t="str">
        <f t="shared" si="14"/>
        <v>1 &gt; 4UTARA10 RODA</v>
      </c>
      <c r="AN67" s="5" t="str">
        <f t="shared" si="15"/>
        <v>sulvadlanBMJ III1 &gt; 4UTARA10 RODA</v>
      </c>
      <c r="AO67" s="5" t="str">
        <f t="shared" si="16"/>
        <v>sulvadlan1 &gt; 4UTARA10 RODA</v>
      </c>
      <c r="AP67" s="5" t="str">
        <f t="shared" si="17"/>
        <v>44186DAY</v>
      </c>
    </row>
    <row r="68" spans="1:42" x14ac:dyDescent="0.3">
      <c r="A68" s="33">
        <v>1</v>
      </c>
      <c r="B68" s="33"/>
      <c r="C68" s="70">
        <v>44186</v>
      </c>
      <c r="D68" s="71" t="s">
        <v>19</v>
      </c>
      <c r="E68" s="70">
        <v>44186</v>
      </c>
      <c r="F68" s="71">
        <v>5150196</v>
      </c>
      <c r="G68" s="33" t="s">
        <v>20</v>
      </c>
      <c r="H68" s="33" t="s">
        <v>21</v>
      </c>
      <c r="I68" s="33" t="s">
        <v>76</v>
      </c>
      <c r="J68" s="33" t="s">
        <v>23</v>
      </c>
      <c r="K68" s="63" t="s">
        <v>69</v>
      </c>
      <c r="L68" s="32" t="str">
        <f t="shared" si="0"/>
        <v>FM260JD</v>
      </c>
      <c r="M68" s="32" t="str">
        <f t="shared" si="1"/>
        <v>BMJ III</v>
      </c>
      <c r="N68" s="32" t="str">
        <f t="shared" si="2"/>
        <v>10 RODA</v>
      </c>
      <c r="O68" s="64">
        <v>0.40228009259259262</v>
      </c>
      <c r="P68" s="65">
        <v>0.40228009259259262</v>
      </c>
      <c r="Q68" s="65"/>
      <c r="R68" s="66">
        <v>2</v>
      </c>
      <c r="S68" s="66">
        <v>39840</v>
      </c>
      <c r="T68" s="66">
        <v>14640</v>
      </c>
      <c r="U68" s="67">
        <f t="shared" si="12"/>
        <v>25.2</v>
      </c>
      <c r="V68" s="66">
        <f t="shared" si="3"/>
        <v>491248.79999999993</v>
      </c>
      <c r="W68" s="66" t="str">
        <f t="shared" si="4"/>
        <v>1 &gt; 4</v>
      </c>
      <c r="X68" s="66">
        <f>A68+SUMIFS(Presensi!F:F,Presensi!E:E,'Entry Data'!AP68)</f>
        <v>1</v>
      </c>
      <c r="Y68" s="66">
        <f>IFERROR(INDEX('Retasi Pricing'!F:F,MATCH('Entry Data'!AM68,'Retasi Pricing'!E:E,0))*X68,"")</f>
        <v>25000</v>
      </c>
      <c r="Z68" s="62" t="s">
        <v>26</v>
      </c>
      <c r="AA68" s="62" t="s">
        <v>27</v>
      </c>
      <c r="AB68" s="32" t="s">
        <v>175</v>
      </c>
      <c r="AC68" s="32" t="s">
        <v>206</v>
      </c>
      <c r="AD68" s="32" t="str">
        <f t="shared" si="5"/>
        <v/>
      </c>
      <c r="AF68" s="5" t="str">
        <f t="shared" si="6"/>
        <v>sulvadlan44186</v>
      </c>
      <c r="AG68" s="5" t="str">
        <f t="shared" si="7"/>
        <v>BMJ 05544186UTARADAY</v>
      </c>
      <c r="AH68" s="5" t="str">
        <f t="shared" si="8"/>
        <v>sulvadlan44186UTARADAY</v>
      </c>
      <c r="AI68" s="5" t="str">
        <f t="shared" si="9"/>
        <v>BMJ 05544186DAY</v>
      </c>
      <c r="AJ68" s="5" t="str">
        <f t="shared" si="10"/>
        <v>sulvadlan44186DAY</v>
      </c>
      <c r="AK68" s="5" t="str">
        <f t="shared" si="11"/>
        <v>sulvadlanBMJ III</v>
      </c>
      <c r="AL68" s="5" t="str">
        <f t="shared" si="13"/>
        <v>2UTARA</v>
      </c>
      <c r="AM68" s="5" t="str">
        <f t="shared" si="14"/>
        <v>1 &gt; 4UTARA10 RODA</v>
      </c>
      <c r="AN68" s="5" t="str">
        <f t="shared" si="15"/>
        <v>sulvadlanBMJ III1 &gt; 4UTARA10 RODA</v>
      </c>
      <c r="AO68" s="5" t="str">
        <f t="shared" si="16"/>
        <v>sulvadlan1 &gt; 4UTARA10 RODA</v>
      </c>
      <c r="AP68" s="5" t="str">
        <f t="shared" si="17"/>
        <v>44186DAY</v>
      </c>
    </row>
    <row r="69" spans="1:42" x14ac:dyDescent="0.3">
      <c r="A69" s="33">
        <v>1</v>
      </c>
      <c r="B69" s="33"/>
      <c r="C69" s="70">
        <v>44186</v>
      </c>
      <c r="D69" s="71" t="s">
        <v>19</v>
      </c>
      <c r="E69" s="70">
        <v>44186</v>
      </c>
      <c r="F69" s="71">
        <v>5150284</v>
      </c>
      <c r="G69" s="33" t="s">
        <v>20</v>
      </c>
      <c r="H69" s="33" t="s">
        <v>50</v>
      </c>
      <c r="I69" s="33" t="s">
        <v>76</v>
      </c>
      <c r="J69" s="33" t="s">
        <v>52</v>
      </c>
      <c r="K69" s="63" t="s">
        <v>69</v>
      </c>
      <c r="L69" s="32" t="str">
        <f t="shared" si="0"/>
        <v>FM260JD</v>
      </c>
      <c r="M69" s="32" t="str">
        <f t="shared" si="1"/>
        <v>BMJ III</v>
      </c>
      <c r="N69" s="32" t="str">
        <f t="shared" si="2"/>
        <v>10 RODA</v>
      </c>
      <c r="O69" s="64">
        <v>0.46378472222222222</v>
      </c>
      <c r="P69" s="65">
        <v>0.46378472222222222</v>
      </c>
      <c r="Q69" s="65"/>
      <c r="R69" s="66">
        <v>3</v>
      </c>
      <c r="S69" s="66">
        <v>39120</v>
      </c>
      <c r="T69" s="66">
        <v>14640</v>
      </c>
      <c r="U69" s="67">
        <f t="shared" si="12"/>
        <v>24.48</v>
      </c>
      <c r="V69" s="66">
        <f t="shared" si="3"/>
        <v>477213.12000000005</v>
      </c>
      <c r="W69" s="66" t="str">
        <f t="shared" si="4"/>
        <v>1 &gt; 4</v>
      </c>
      <c r="X69" s="66">
        <f>A69+SUMIFS(Presensi!F:F,Presensi!E:E,'Entry Data'!AP69)</f>
        <v>1</v>
      </c>
      <c r="Y69" s="66">
        <f>IFERROR(INDEX('Retasi Pricing'!F:F,MATCH('Entry Data'!AM69,'Retasi Pricing'!E:E,0))*X69,"")</f>
        <v>25000</v>
      </c>
      <c r="Z69" s="62" t="s">
        <v>26</v>
      </c>
      <c r="AA69" s="62" t="s">
        <v>27</v>
      </c>
      <c r="AB69" s="32" t="s">
        <v>47</v>
      </c>
      <c r="AC69" s="32" t="s">
        <v>206</v>
      </c>
      <c r="AD69" s="32" t="str">
        <f t="shared" si="5"/>
        <v/>
      </c>
      <c r="AF69" s="5" t="str">
        <f t="shared" si="6"/>
        <v>sulvadlan44186</v>
      </c>
      <c r="AG69" s="5" t="str">
        <f t="shared" si="7"/>
        <v>BMJ 05544186UTARADAY</v>
      </c>
      <c r="AH69" s="5" t="str">
        <f t="shared" si="8"/>
        <v>sulvadlan44186UTARADAY</v>
      </c>
      <c r="AI69" s="5" t="str">
        <f t="shared" si="9"/>
        <v>BMJ 05544186DAY</v>
      </c>
      <c r="AJ69" s="5" t="str">
        <f t="shared" si="10"/>
        <v>sulvadlan44186DAY</v>
      </c>
      <c r="AK69" s="5" t="str">
        <f t="shared" si="11"/>
        <v>sulvadlanBMJ III</v>
      </c>
      <c r="AL69" s="5" t="str">
        <f t="shared" si="13"/>
        <v>3UTARA</v>
      </c>
      <c r="AM69" s="5" t="str">
        <f t="shared" si="14"/>
        <v>1 &gt; 4UTARA10 RODA</v>
      </c>
      <c r="AN69" s="5" t="str">
        <f t="shared" si="15"/>
        <v>sulvadlanBMJ III1 &gt; 4UTARA10 RODA</v>
      </c>
      <c r="AO69" s="5" t="str">
        <f t="shared" si="16"/>
        <v>sulvadlan1 &gt; 4UTARA10 RODA</v>
      </c>
      <c r="AP69" s="5" t="str">
        <f t="shared" si="17"/>
        <v>44186DAY</v>
      </c>
    </row>
    <row r="70" spans="1:42" x14ac:dyDescent="0.3">
      <c r="A70" s="33">
        <v>1</v>
      </c>
      <c r="B70" s="33"/>
      <c r="C70" s="70">
        <v>44186</v>
      </c>
      <c r="D70" s="71" t="s">
        <v>19</v>
      </c>
      <c r="E70" s="70">
        <v>44186</v>
      </c>
      <c r="F70" s="71">
        <v>5150364</v>
      </c>
      <c r="G70" s="33" t="s">
        <v>20</v>
      </c>
      <c r="H70" s="33" t="s">
        <v>50</v>
      </c>
      <c r="I70" s="33" t="s">
        <v>76</v>
      </c>
      <c r="J70" s="33" t="s">
        <v>52</v>
      </c>
      <c r="K70" s="63" t="s">
        <v>69</v>
      </c>
      <c r="L70" s="32" t="str">
        <f t="shared" si="0"/>
        <v>FM260JD</v>
      </c>
      <c r="M70" s="32" t="str">
        <f t="shared" si="1"/>
        <v>BMJ III</v>
      </c>
      <c r="N70" s="32" t="str">
        <f t="shared" si="2"/>
        <v>10 RODA</v>
      </c>
      <c r="O70" s="64">
        <v>0.52495370370370364</v>
      </c>
      <c r="P70" s="65">
        <v>0.52495370370370364</v>
      </c>
      <c r="Q70" s="65"/>
      <c r="R70" s="66">
        <v>4</v>
      </c>
      <c r="S70" s="66">
        <v>39600</v>
      </c>
      <c r="T70" s="66">
        <v>14640</v>
      </c>
      <c r="U70" s="67">
        <f t="shared" si="12"/>
        <v>24.96</v>
      </c>
      <c r="V70" s="66">
        <f t="shared" si="3"/>
        <v>486570.23999999999</v>
      </c>
      <c r="W70" s="66" t="str">
        <f t="shared" si="4"/>
        <v>1 &gt; 4</v>
      </c>
      <c r="X70" s="66">
        <f>A70+SUMIFS(Presensi!F:F,Presensi!E:E,'Entry Data'!AP70)</f>
        <v>1</v>
      </c>
      <c r="Y70" s="66">
        <f>IFERROR(INDEX('Retasi Pricing'!F:F,MATCH('Entry Data'!AM70,'Retasi Pricing'!E:E,0))*X70,"")</f>
        <v>25000</v>
      </c>
      <c r="Z70" s="62" t="s">
        <v>26</v>
      </c>
      <c r="AA70" s="62" t="s">
        <v>27</v>
      </c>
      <c r="AB70" s="32" t="s">
        <v>47</v>
      </c>
      <c r="AC70" s="32" t="s">
        <v>206</v>
      </c>
      <c r="AD70" s="32" t="str">
        <f t="shared" si="5"/>
        <v/>
      </c>
      <c r="AF70" s="5" t="str">
        <f t="shared" si="6"/>
        <v>sulvadlan44186</v>
      </c>
      <c r="AG70" s="5" t="str">
        <f t="shared" si="7"/>
        <v>BMJ 05544186UTARADAY</v>
      </c>
      <c r="AH70" s="5" t="str">
        <f t="shared" si="8"/>
        <v>sulvadlan44186UTARADAY</v>
      </c>
      <c r="AI70" s="5" t="str">
        <f t="shared" si="9"/>
        <v>BMJ 05544186DAY</v>
      </c>
      <c r="AJ70" s="5" t="str">
        <f t="shared" si="10"/>
        <v>sulvadlan44186DAY</v>
      </c>
      <c r="AK70" s="5" t="str">
        <f t="shared" si="11"/>
        <v>sulvadlanBMJ III</v>
      </c>
      <c r="AL70" s="5" t="str">
        <f t="shared" si="13"/>
        <v>4UTARA</v>
      </c>
      <c r="AM70" s="5" t="str">
        <f t="shared" si="14"/>
        <v>1 &gt; 4UTARA10 RODA</v>
      </c>
      <c r="AN70" s="5" t="str">
        <f t="shared" si="15"/>
        <v>sulvadlanBMJ III1 &gt; 4UTARA10 RODA</v>
      </c>
      <c r="AO70" s="5" t="str">
        <f t="shared" si="16"/>
        <v>sulvadlan1 &gt; 4UTARA10 RODA</v>
      </c>
      <c r="AP70" s="5" t="str">
        <f t="shared" si="17"/>
        <v>44186DAY</v>
      </c>
    </row>
    <row r="71" spans="1:42" x14ac:dyDescent="0.3">
      <c r="A71" s="33">
        <v>1</v>
      </c>
      <c r="B71" s="33"/>
      <c r="C71" s="70">
        <v>44186</v>
      </c>
      <c r="D71" s="71" t="s">
        <v>19</v>
      </c>
      <c r="E71" s="70">
        <v>44186</v>
      </c>
      <c r="F71" s="71">
        <v>5150430</v>
      </c>
      <c r="G71" s="33" t="s">
        <v>20</v>
      </c>
      <c r="H71" s="33" t="s">
        <v>21</v>
      </c>
      <c r="I71" s="33" t="s">
        <v>76</v>
      </c>
      <c r="J71" s="33" t="s">
        <v>23</v>
      </c>
      <c r="K71" s="63" t="s">
        <v>69</v>
      </c>
      <c r="L71" s="32" t="str">
        <f t="shared" si="0"/>
        <v>FM260JD</v>
      </c>
      <c r="M71" s="32" t="str">
        <f t="shared" si="1"/>
        <v>BMJ III</v>
      </c>
      <c r="N71" s="32" t="str">
        <f t="shared" si="2"/>
        <v>10 RODA</v>
      </c>
      <c r="O71" s="64">
        <v>0.58133101851851854</v>
      </c>
      <c r="P71" s="65">
        <v>0.58133101851851854</v>
      </c>
      <c r="Q71" s="65"/>
      <c r="R71" s="66">
        <v>5</v>
      </c>
      <c r="S71" s="66">
        <v>39320</v>
      </c>
      <c r="T71" s="66">
        <v>14640</v>
      </c>
      <c r="U71" s="67">
        <f t="shared" si="12"/>
        <v>24.68</v>
      </c>
      <c r="V71" s="66">
        <f t="shared" si="3"/>
        <v>481111.92</v>
      </c>
      <c r="W71" s="66" t="str">
        <f t="shared" si="4"/>
        <v>&gt; 5</v>
      </c>
      <c r="X71" s="66">
        <f>A71+SUMIFS(Presensi!F:F,Presensi!E:E,'Entry Data'!AP71)</f>
        <v>1</v>
      </c>
      <c r="Y71" s="66">
        <f>IFERROR(INDEX('Retasi Pricing'!F:F,MATCH('Entry Data'!AM71,'Retasi Pricing'!E:E,0))*X71,"")</f>
        <v>27650</v>
      </c>
      <c r="Z71" s="62" t="s">
        <v>26</v>
      </c>
      <c r="AA71" s="62" t="s">
        <v>27</v>
      </c>
      <c r="AB71" s="32" t="s">
        <v>175</v>
      </c>
      <c r="AC71" s="32" t="s">
        <v>206</v>
      </c>
      <c r="AD71" s="32" t="str">
        <f t="shared" si="5"/>
        <v/>
      </c>
      <c r="AF71" s="5" t="str">
        <f t="shared" si="6"/>
        <v>sulvadlan44186</v>
      </c>
      <c r="AG71" s="5" t="str">
        <f t="shared" si="7"/>
        <v>BMJ 05544186UTARADAY</v>
      </c>
      <c r="AH71" s="5" t="str">
        <f t="shared" si="8"/>
        <v>sulvadlan44186UTARADAY</v>
      </c>
      <c r="AI71" s="5" t="str">
        <f t="shared" si="9"/>
        <v>BMJ 05544186DAY</v>
      </c>
      <c r="AJ71" s="5" t="str">
        <f t="shared" si="10"/>
        <v>sulvadlan44186DAY</v>
      </c>
      <c r="AK71" s="5" t="str">
        <f t="shared" si="11"/>
        <v>sulvadlanBMJ III</v>
      </c>
      <c r="AL71" s="5" t="str">
        <f t="shared" si="13"/>
        <v>5UTARA</v>
      </c>
      <c r="AM71" s="5" t="str">
        <f t="shared" si="14"/>
        <v>&gt; 5UTARA10 RODA</v>
      </c>
      <c r="AN71" s="5" t="str">
        <f t="shared" si="15"/>
        <v>sulvadlanBMJ III&gt; 5UTARA10 RODA</v>
      </c>
      <c r="AO71" s="5" t="str">
        <f t="shared" si="16"/>
        <v>sulvadlan&gt; 5UTARA10 RODA</v>
      </c>
      <c r="AP71" s="5" t="str">
        <f t="shared" si="17"/>
        <v>44186DAY</v>
      </c>
    </row>
    <row r="72" spans="1:42" x14ac:dyDescent="0.3">
      <c r="A72" s="33">
        <v>1</v>
      </c>
      <c r="B72" s="33"/>
      <c r="C72" s="70">
        <v>44186</v>
      </c>
      <c r="D72" s="71" t="s">
        <v>19</v>
      </c>
      <c r="E72" s="70">
        <v>44186</v>
      </c>
      <c r="F72" s="71">
        <v>5150507</v>
      </c>
      <c r="G72" s="33" t="s">
        <v>20</v>
      </c>
      <c r="H72" s="33" t="s">
        <v>169</v>
      </c>
      <c r="I72" s="33" t="s">
        <v>185</v>
      </c>
      <c r="J72" s="33" t="s">
        <v>52</v>
      </c>
      <c r="K72" s="63" t="s">
        <v>69</v>
      </c>
      <c r="L72" s="32" t="str">
        <f t="shared" si="0"/>
        <v>FM260JD</v>
      </c>
      <c r="M72" s="32" t="str">
        <f t="shared" si="1"/>
        <v>BMJ III</v>
      </c>
      <c r="N72" s="32" t="str">
        <f t="shared" si="2"/>
        <v>10 RODA</v>
      </c>
      <c r="O72" s="64">
        <v>0.63935185185185184</v>
      </c>
      <c r="P72" s="65">
        <v>0.63935185185185184</v>
      </c>
      <c r="Q72" s="65"/>
      <c r="R72" s="66">
        <v>6</v>
      </c>
      <c r="S72" s="66">
        <v>39220</v>
      </c>
      <c r="T72" s="66">
        <v>14640</v>
      </c>
      <c r="U72" s="67">
        <f t="shared" si="12"/>
        <v>24.58</v>
      </c>
      <c r="V72" s="66">
        <f t="shared" si="3"/>
        <v>479162.51999999996</v>
      </c>
      <c r="W72" s="66" t="str">
        <f t="shared" si="4"/>
        <v>&gt; 6</v>
      </c>
      <c r="X72" s="66">
        <f>A72+SUMIFS(Presensi!F:F,Presensi!E:E,'Entry Data'!AP72)</f>
        <v>1</v>
      </c>
      <c r="Y72" s="66">
        <f>IFERROR(INDEX('Retasi Pricing'!F:F,MATCH('Entry Data'!AM72,'Retasi Pricing'!E:E,0))*X72,"")</f>
        <v>30800</v>
      </c>
      <c r="Z72" s="62" t="s">
        <v>26</v>
      </c>
      <c r="AA72" s="62" t="s">
        <v>27</v>
      </c>
      <c r="AB72" s="32" t="s">
        <v>47</v>
      </c>
      <c r="AC72" s="32" t="s">
        <v>206</v>
      </c>
      <c r="AD72" s="32" t="str">
        <f t="shared" si="5"/>
        <v/>
      </c>
      <c r="AF72" s="5" t="str">
        <f t="shared" si="6"/>
        <v>sulvadlan44186</v>
      </c>
      <c r="AG72" s="5" t="str">
        <f t="shared" si="7"/>
        <v>BMJ 05544186UTARADAY</v>
      </c>
      <c r="AH72" s="5" t="str">
        <f t="shared" si="8"/>
        <v>sulvadlan44186UTARADAY</v>
      </c>
      <c r="AI72" s="5" t="str">
        <f t="shared" si="9"/>
        <v>BMJ 05544186DAY</v>
      </c>
      <c r="AJ72" s="5" t="str">
        <f t="shared" si="10"/>
        <v>sulvadlan44186DAY</v>
      </c>
      <c r="AK72" s="5" t="str">
        <f t="shared" si="11"/>
        <v>sulvadlanBMJ III</v>
      </c>
      <c r="AL72" s="5" t="str">
        <f t="shared" si="13"/>
        <v>6UTARA</v>
      </c>
      <c r="AM72" s="5" t="str">
        <f t="shared" si="14"/>
        <v>&gt; 6UTARA10 RODA</v>
      </c>
      <c r="AN72" s="5" t="str">
        <f t="shared" si="15"/>
        <v>sulvadlanBMJ III&gt; 6UTARA10 RODA</v>
      </c>
      <c r="AO72" s="5" t="str">
        <f t="shared" si="16"/>
        <v>sulvadlan&gt; 6UTARA10 RODA</v>
      </c>
      <c r="AP72" s="5" t="str">
        <f t="shared" si="17"/>
        <v>44186DAY</v>
      </c>
    </row>
    <row r="73" spans="1:42" x14ac:dyDescent="0.3">
      <c r="A73" s="33">
        <v>1</v>
      </c>
      <c r="B73" s="33"/>
      <c r="C73" s="70">
        <v>44186</v>
      </c>
      <c r="D73" s="71" t="s">
        <v>19</v>
      </c>
      <c r="E73" s="70">
        <v>44186</v>
      </c>
      <c r="F73" s="71">
        <v>5150596</v>
      </c>
      <c r="G73" s="33" t="s">
        <v>20</v>
      </c>
      <c r="H73" s="33" t="s">
        <v>50</v>
      </c>
      <c r="I73" s="33" t="s">
        <v>76</v>
      </c>
      <c r="J73" s="33" t="s">
        <v>52</v>
      </c>
      <c r="K73" s="63" t="s">
        <v>69</v>
      </c>
      <c r="L73" s="32" t="str">
        <f t="shared" si="0"/>
        <v>FM260JD</v>
      </c>
      <c r="M73" s="32" t="str">
        <f t="shared" si="1"/>
        <v>BMJ III</v>
      </c>
      <c r="N73" s="32" t="str">
        <f t="shared" si="2"/>
        <v>10 RODA</v>
      </c>
      <c r="O73" s="64">
        <v>0.70873842592592595</v>
      </c>
      <c r="P73" s="65">
        <v>0.70873842592592595</v>
      </c>
      <c r="Q73" s="65"/>
      <c r="R73" s="66">
        <v>7</v>
      </c>
      <c r="S73" s="66">
        <v>40940</v>
      </c>
      <c r="T73" s="66">
        <v>14640</v>
      </c>
      <c r="U73" s="67">
        <f t="shared" si="12"/>
        <v>26.3</v>
      </c>
      <c r="V73" s="66">
        <f t="shared" si="3"/>
        <v>512692.20000000007</v>
      </c>
      <c r="W73" s="66" t="str">
        <f t="shared" si="4"/>
        <v>7 &gt;</v>
      </c>
      <c r="X73" s="66">
        <f>A73+SUMIFS(Presensi!F:F,Presensi!E:E,'Entry Data'!AP73)</f>
        <v>1</v>
      </c>
      <c r="Y73" s="66">
        <f>IFERROR(INDEX('Retasi Pricing'!F:F,MATCH('Entry Data'!AM73,'Retasi Pricing'!E:E,0))*X73,"")</f>
        <v>37750</v>
      </c>
      <c r="Z73" s="62" t="s">
        <v>26</v>
      </c>
      <c r="AA73" s="62" t="s">
        <v>27</v>
      </c>
      <c r="AB73" s="32" t="s">
        <v>175</v>
      </c>
      <c r="AC73" s="32" t="s">
        <v>206</v>
      </c>
      <c r="AD73" s="32" t="str">
        <f t="shared" si="5"/>
        <v/>
      </c>
      <c r="AF73" s="5" t="str">
        <f t="shared" si="6"/>
        <v>sulvadlan44186</v>
      </c>
      <c r="AG73" s="5" t="str">
        <f t="shared" si="7"/>
        <v>BMJ 05544186UTARADAY</v>
      </c>
      <c r="AH73" s="5" t="str">
        <f t="shared" si="8"/>
        <v>sulvadlan44186UTARADAY</v>
      </c>
      <c r="AI73" s="5" t="str">
        <f t="shared" si="9"/>
        <v>BMJ 05544186DAY</v>
      </c>
      <c r="AJ73" s="5" t="str">
        <f t="shared" si="10"/>
        <v>sulvadlan44186DAY</v>
      </c>
      <c r="AK73" s="5" t="str">
        <f t="shared" si="11"/>
        <v>sulvadlanBMJ III</v>
      </c>
      <c r="AL73" s="5" t="str">
        <f t="shared" si="13"/>
        <v>7UTARA</v>
      </c>
      <c r="AM73" s="5" t="str">
        <f t="shared" si="14"/>
        <v>7 &gt;UTARA10 RODA</v>
      </c>
      <c r="AN73" s="5" t="str">
        <f t="shared" si="15"/>
        <v>sulvadlanBMJ III7 &gt;UTARA10 RODA</v>
      </c>
      <c r="AO73" s="5" t="str">
        <f t="shared" si="16"/>
        <v>sulvadlan7 &gt;UTARA10 RODA</v>
      </c>
      <c r="AP73" s="5" t="str">
        <f t="shared" si="17"/>
        <v>44186DAY</v>
      </c>
    </row>
    <row r="74" spans="1:42" x14ac:dyDescent="0.3">
      <c r="A74" s="33">
        <v>1</v>
      </c>
      <c r="B74" s="33"/>
      <c r="C74" s="70">
        <v>44186</v>
      </c>
      <c r="D74" s="71" t="s">
        <v>19</v>
      </c>
      <c r="E74" s="70">
        <v>44186</v>
      </c>
      <c r="F74" s="71">
        <v>5150147</v>
      </c>
      <c r="G74" s="33" t="s">
        <v>20</v>
      </c>
      <c r="H74" s="33" t="s">
        <v>50</v>
      </c>
      <c r="I74" s="33" t="s">
        <v>76</v>
      </c>
      <c r="J74" s="33" t="s">
        <v>52</v>
      </c>
      <c r="K74" s="63" t="s">
        <v>73</v>
      </c>
      <c r="L74" s="32" t="str">
        <f t="shared" ref="L74:L137" si="18">IFERROR(VLOOKUP(K74,db_unit,2,FALSE),"")</f>
        <v>FM260JD</v>
      </c>
      <c r="M74" s="32" t="str">
        <f t="shared" ref="M74:M137" si="19">IFERROR(VLOOKUP(K74,db_unit,3,FALSE),"")</f>
        <v>BMJ</v>
      </c>
      <c r="N74" s="32" t="str">
        <f t="shared" ref="N74:N137" si="20">IFERROR(VLOOKUP(K74,db_unit,4,FALSE),"")</f>
        <v>10 RODA</v>
      </c>
      <c r="O74" s="64">
        <v>0.37209490740740742</v>
      </c>
      <c r="P74" s="65">
        <v>0.37209490740740742</v>
      </c>
      <c r="Q74" s="65"/>
      <c r="R74" s="66">
        <v>1</v>
      </c>
      <c r="S74" s="66">
        <v>39700</v>
      </c>
      <c r="T74" s="66">
        <v>14660</v>
      </c>
      <c r="U74" s="67">
        <f t="shared" si="12"/>
        <v>25.04</v>
      </c>
      <c r="V74" s="66">
        <f t="shared" ref="V74:V137" si="21">IFERROR(VLOOKUP(L74,harga,2,FALSE),"")*U74*IFERROR(VLOOKUP(G74,jarak,2,FALSE),"")</f>
        <v>488129.76</v>
      </c>
      <c r="W74" s="66" t="str">
        <f t="shared" ref="W74:W137" si="22">IFERROR(VLOOKUP(AL74,Code,2,FALSE),"")</f>
        <v>1 &gt; 4</v>
      </c>
      <c r="X74" s="66">
        <f>A74+SUMIFS(Presensi!F:F,Presensi!E:E,'Entry Data'!AP74)</f>
        <v>1</v>
      </c>
      <c r="Y74" s="66">
        <f>IFERROR(INDEX('Retasi Pricing'!F:F,MATCH('Entry Data'!AM74,'Retasi Pricing'!E:E,0))*X74,"")</f>
        <v>25000</v>
      </c>
      <c r="Z74" s="62" t="s">
        <v>26</v>
      </c>
      <c r="AA74" s="62" t="s">
        <v>27</v>
      </c>
      <c r="AB74" s="32" t="s">
        <v>175</v>
      </c>
      <c r="AC74" s="32" t="s">
        <v>218</v>
      </c>
      <c r="AD74" s="32" t="str">
        <f t="shared" ref="AD74:AD137" si="23">IFERROR(VLOOKUP(AC74,driver,13,FALSE),"")</f>
        <v/>
      </c>
      <c r="AF74" s="5" t="str">
        <f t="shared" ref="AF74:AF137" si="24">AC74&amp;C74</f>
        <v>putut junaedi44186</v>
      </c>
      <c r="AG74" s="5" t="str">
        <f t="shared" ref="AG74:AG137" si="25">K74&amp;C74&amp;G74&amp;D74</f>
        <v>BMJ 06544186UTARADAY</v>
      </c>
      <c r="AH74" s="5" t="str">
        <f t="shared" ref="AH74:AH137" si="26">AC74&amp;C74&amp;G74&amp;D74</f>
        <v>putut junaedi44186UTARADAY</v>
      </c>
      <c r="AI74" s="5" t="str">
        <f t="shared" ref="AI74:AI137" si="27">K74&amp;C74&amp;D74</f>
        <v>BMJ 06544186DAY</v>
      </c>
      <c r="AJ74" s="5" t="str">
        <f t="shared" ref="AJ74:AJ137" si="28">AC74&amp;C74&amp;D74</f>
        <v>putut junaedi44186DAY</v>
      </c>
      <c r="AK74" s="5" t="str">
        <f t="shared" ref="AK74:AK137" si="29">AC74&amp;M74</f>
        <v>putut junaediBMJ</v>
      </c>
      <c r="AL74" s="5" t="str">
        <f t="shared" si="13"/>
        <v>1UTARA</v>
      </c>
      <c r="AM74" s="5" t="str">
        <f t="shared" si="14"/>
        <v>1 &gt; 4UTARA10 RODA</v>
      </c>
      <c r="AN74" s="5" t="str">
        <f t="shared" si="15"/>
        <v>putut junaediBMJ1 &gt; 4UTARA10 RODA</v>
      </c>
      <c r="AO74" s="5" t="str">
        <f t="shared" si="16"/>
        <v>putut junaedi1 &gt; 4UTARA10 RODA</v>
      </c>
      <c r="AP74" s="5" t="str">
        <f t="shared" si="17"/>
        <v>44186DAY</v>
      </c>
    </row>
    <row r="75" spans="1:42" x14ac:dyDescent="0.3">
      <c r="A75" s="33">
        <v>1</v>
      </c>
      <c r="B75" s="33"/>
      <c r="C75" s="70">
        <v>44186</v>
      </c>
      <c r="D75" s="71" t="s">
        <v>19</v>
      </c>
      <c r="E75" s="70">
        <v>44186</v>
      </c>
      <c r="F75" s="71">
        <v>5150230</v>
      </c>
      <c r="G75" s="33" t="s">
        <v>20</v>
      </c>
      <c r="H75" s="33" t="s">
        <v>50</v>
      </c>
      <c r="I75" s="33" t="s">
        <v>170</v>
      </c>
      <c r="J75" s="33" t="s">
        <v>23</v>
      </c>
      <c r="K75" s="63" t="s">
        <v>73</v>
      </c>
      <c r="L75" s="32" t="str">
        <f t="shared" si="18"/>
        <v>FM260JD</v>
      </c>
      <c r="M75" s="32" t="str">
        <f t="shared" si="19"/>
        <v>BMJ</v>
      </c>
      <c r="N75" s="32" t="str">
        <f t="shared" si="20"/>
        <v>10 RODA</v>
      </c>
      <c r="O75" s="64">
        <v>0.43077546296296299</v>
      </c>
      <c r="P75" s="65">
        <v>0.43077546296296299</v>
      </c>
      <c r="Q75" s="65"/>
      <c r="R75" s="66">
        <v>2</v>
      </c>
      <c r="S75" s="66">
        <v>39780</v>
      </c>
      <c r="T75" s="66">
        <v>14660</v>
      </c>
      <c r="U75" s="67">
        <f t="shared" ref="U75:U138" si="30">(S75-T75)/1000</f>
        <v>25.12</v>
      </c>
      <c r="V75" s="66">
        <f t="shared" si="21"/>
        <v>489689.27999999997</v>
      </c>
      <c r="W75" s="66" t="str">
        <f t="shared" si="22"/>
        <v>1 &gt; 4</v>
      </c>
      <c r="X75" s="66">
        <f>A75+SUMIFS(Presensi!F:F,Presensi!E:E,'Entry Data'!AP75)</f>
        <v>1</v>
      </c>
      <c r="Y75" s="66">
        <f>IFERROR(INDEX('Retasi Pricing'!F:F,MATCH('Entry Data'!AM75,'Retasi Pricing'!E:E,0))*X75,"")</f>
        <v>25000</v>
      </c>
      <c r="Z75" s="62" t="s">
        <v>26</v>
      </c>
      <c r="AA75" s="62" t="s">
        <v>27</v>
      </c>
      <c r="AB75" s="32" t="s">
        <v>175</v>
      </c>
      <c r="AC75" s="32" t="s">
        <v>218</v>
      </c>
      <c r="AD75" s="32" t="str">
        <f t="shared" si="23"/>
        <v/>
      </c>
      <c r="AF75" s="5" t="str">
        <f t="shared" si="24"/>
        <v>putut junaedi44186</v>
      </c>
      <c r="AG75" s="5" t="str">
        <f t="shared" si="25"/>
        <v>BMJ 06544186UTARADAY</v>
      </c>
      <c r="AH75" s="5" t="str">
        <f t="shared" si="26"/>
        <v>putut junaedi44186UTARADAY</v>
      </c>
      <c r="AI75" s="5" t="str">
        <f t="shared" si="27"/>
        <v>BMJ 06544186DAY</v>
      </c>
      <c r="AJ75" s="5" t="str">
        <f t="shared" si="28"/>
        <v>putut junaedi44186DAY</v>
      </c>
      <c r="AK75" s="5" t="str">
        <f t="shared" si="29"/>
        <v>putut junaediBMJ</v>
      </c>
      <c r="AL75" s="5" t="str">
        <f t="shared" ref="AL75:AL138" si="31">Q75&amp;R75&amp;G75</f>
        <v>2UTARA</v>
      </c>
      <c r="AM75" s="5" t="str">
        <f t="shared" ref="AM75:AM138" si="32">W75&amp;G75&amp;N75</f>
        <v>1 &gt; 4UTARA10 RODA</v>
      </c>
      <c r="AN75" s="5" t="str">
        <f t="shared" ref="AN75:AN138" si="33">AC75&amp;M75&amp;W75&amp;G75&amp;N75</f>
        <v>putut junaediBMJ1 &gt; 4UTARA10 RODA</v>
      </c>
      <c r="AO75" s="5" t="str">
        <f t="shared" ref="AO75:AO138" si="34">AC75&amp;W75&amp;G75&amp;N75</f>
        <v>putut junaedi1 &gt; 4UTARA10 RODA</v>
      </c>
      <c r="AP75" s="5" t="str">
        <f t="shared" ref="AP75:AP138" si="35">C75&amp;D75</f>
        <v>44186DAY</v>
      </c>
    </row>
    <row r="76" spans="1:42" x14ac:dyDescent="0.3">
      <c r="A76" s="33">
        <v>1</v>
      </c>
      <c r="B76" s="33"/>
      <c r="C76" s="70">
        <v>44186</v>
      </c>
      <c r="D76" s="71" t="s">
        <v>19</v>
      </c>
      <c r="E76" s="70">
        <v>44186</v>
      </c>
      <c r="F76" s="71">
        <v>5150307</v>
      </c>
      <c r="G76" s="33" t="s">
        <v>20</v>
      </c>
      <c r="H76" s="33" t="s">
        <v>50</v>
      </c>
      <c r="I76" s="33" t="s">
        <v>76</v>
      </c>
      <c r="J76" s="33" t="s">
        <v>52</v>
      </c>
      <c r="K76" s="63" t="s">
        <v>73</v>
      </c>
      <c r="L76" s="32" t="str">
        <f t="shared" si="18"/>
        <v>FM260JD</v>
      </c>
      <c r="M76" s="32" t="str">
        <f t="shared" si="19"/>
        <v>BMJ</v>
      </c>
      <c r="N76" s="32" t="str">
        <f t="shared" si="20"/>
        <v>10 RODA</v>
      </c>
      <c r="O76" s="64">
        <v>0.48545138888888889</v>
      </c>
      <c r="P76" s="65">
        <v>0.48545138888888889</v>
      </c>
      <c r="Q76" s="65"/>
      <c r="R76" s="66">
        <v>3</v>
      </c>
      <c r="S76" s="66">
        <v>39360</v>
      </c>
      <c r="T76" s="66">
        <v>14660</v>
      </c>
      <c r="U76" s="67">
        <f t="shared" si="30"/>
        <v>24.7</v>
      </c>
      <c r="V76" s="66">
        <f t="shared" si="21"/>
        <v>481501.79999999993</v>
      </c>
      <c r="W76" s="66" t="str">
        <f t="shared" si="22"/>
        <v>1 &gt; 4</v>
      </c>
      <c r="X76" s="66">
        <f>A76+SUMIFS(Presensi!F:F,Presensi!E:E,'Entry Data'!AP76)</f>
        <v>1</v>
      </c>
      <c r="Y76" s="66">
        <f>IFERROR(INDEX('Retasi Pricing'!F:F,MATCH('Entry Data'!AM76,'Retasi Pricing'!E:E,0))*X76,"")</f>
        <v>25000</v>
      </c>
      <c r="Z76" s="62" t="s">
        <v>26</v>
      </c>
      <c r="AA76" s="62" t="s">
        <v>27</v>
      </c>
      <c r="AB76" s="32" t="s">
        <v>47</v>
      </c>
      <c r="AC76" s="32" t="s">
        <v>218</v>
      </c>
      <c r="AD76" s="32" t="str">
        <f t="shared" si="23"/>
        <v/>
      </c>
      <c r="AF76" s="5" t="str">
        <f t="shared" si="24"/>
        <v>putut junaedi44186</v>
      </c>
      <c r="AG76" s="5" t="str">
        <f t="shared" si="25"/>
        <v>BMJ 06544186UTARADAY</v>
      </c>
      <c r="AH76" s="5" t="str">
        <f t="shared" si="26"/>
        <v>putut junaedi44186UTARADAY</v>
      </c>
      <c r="AI76" s="5" t="str">
        <f t="shared" si="27"/>
        <v>BMJ 06544186DAY</v>
      </c>
      <c r="AJ76" s="5" t="str">
        <f t="shared" si="28"/>
        <v>putut junaedi44186DAY</v>
      </c>
      <c r="AK76" s="5" t="str">
        <f t="shared" si="29"/>
        <v>putut junaediBMJ</v>
      </c>
      <c r="AL76" s="5" t="str">
        <f t="shared" si="31"/>
        <v>3UTARA</v>
      </c>
      <c r="AM76" s="5" t="str">
        <f t="shared" si="32"/>
        <v>1 &gt; 4UTARA10 RODA</v>
      </c>
      <c r="AN76" s="5" t="str">
        <f t="shared" si="33"/>
        <v>putut junaediBMJ1 &gt; 4UTARA10 RODA</v>
      </c>
      <c r="AO76" s="5" t="str">
        <f t="shared" si="34"/>
        <v>putut junaedi1 &gt; 4UTARA10 RODA</v>
      </c>
      <c r="AP76" s="5" t="str">
        <f t="shared" si="35"/>
        <v>44186DAY</v>
      </c>
    </row>
    <row r="77" spans="1:42" x14ac:dyDescent="0.3">
      <c r="A77" s="33">
        <v>1</v>
      </c>
      <c r="B77" s="33"/>
      <c r="C77" s="70">
        <v>44186</v>
      </c>
      <c r="D77" s="71" t="s">
        <v>19</v>
      </c>
      <c r="E77" s="70">
        <v>44186</v>
      </c>
      <c r="F77" s="71">
        <v>5150487</v>
      </c>
      <c r="G77" s="33" t="s">
        <v>20</v>
      </c>
      <c r="H77" s="33" t="s">
        <v>21</v>
      </c>
      <c r="I77" s="33" t="s">
        <v>76</v>
      </c>
      <c r="J77" s="33" t="s">
        <v>23</v>
      </c>
      <c r="K77" s="63" t="s">
        <v>73</v>
      </c>
      <c r="L77" s="32" t="str">
        <f t="shared" si="18"/>
        <v>FM260JD</v>
      </c>
      <c r="M77" s="32" t="str">
        <f t="shared" si="19"/>
        <v>BMJ</v>
      </c>
      <c r="N77" s="32" t="str">
        <f t="shared" si="20"/>
        <v>10 RODA</v>
      </c>
      <c r="O77" s="64">
        <v>0.62513888888888891</v>
      </c>
      <c r="P77" s="65">
        <v>0.62513888888888891</v>
      </c>
      <c r="Q77" s="65"/>
      <c r="R77" s="66">
        <v>5</v>
      </c>
      <c r="S77" s="66">
        <v>39400</v>
      </c>
      <c r="T77" s="66">
        <v>14660</v>
      </c>
      <c r="U77" s="67">
        <f t="shared" si="30"/>
        <v>24.74</v>
      </c>
      <c r="V77" s="66">
        <f t="shared" si="21"/>
        <v>482281.55999999994</v>
      </c>
      <c r="W77" s="66" t="str">
        <f t="shared" si="22"/>
        <v>&gt; 5</v>
      </c>
      <c r="X77" s="66">
        <f>A77+SUMIFS(Presensi!F:F,Presensi!E:E,'Entry Data'!AP77)</f>
        <v>1</v>
      </c>
      <c r="Y77" s="66">
        <f>IFERROR(INDEX('Retasi Pricing'!F:F,MATCH('Entry Data'!AM77,'Retasi Pricing'!E:E,0))*X77,"")</f>
        <v>27650</v>
      </c>
      <c r="Z77" s="62" t="s">
        <v>26</v>
      </c>
      <c r="AA77" s="62" t="s">
        <v>27</v>
      </c>
      <c r="AB77" s="32" t="s">
        <v>175</v>
      </c>
      <c r="AC77" s="32" t="s">
        <v>264</v>
      </c>
      <c r="AD77" s="32" t="str">
        <f t="shared" si="23"/>
        <v/>
      </c>
      <c r="AF77" s="5" t="str">
        <f t="shared" si="24"/>
        <v>Redho Dwi Agonta44186</v>
      </c>
      <c r="AG77" s="5" t="str">
        <f t="shared" si="25"/>
        <v>BMJ 06544186UTARADAY</v>
      </c>
      <c r="AH77" s="5" t="str">
        <f t="shared" si="26"/>
        <v>Redho Dwi Agonta44186UTARADAY</v>
      </c>
      <c r="AI77" s="5" t="str">
        <f t="shared" si="27"/>
        <v>BMJ 06544186DAY</v>
      </c>
      <c r="AJ77" s="5" t="str">
        <f t="shared" si="28"/>
        <v>Redho Dwi Agonta44186DAY</v>
      </c>
      <c r="AK77" s="5" t="str">
        <f t="shared" si="29"/>
        <v>Redho Dwi AgontaBMJ</v>
      </c>
      <c r="AL77" s="5" t="str">
        <f t="shared" si="31"/>
        <v>5UTARA</v>
      </c>
      <c r="AM77" s="5" t="str">
        <f t="shared" si="32"/>
        <v>&gt; 5UTARA10 RODA</v>
      </c>
      <c r="AN77" s="5" t="str">
        <f t="shared" si="33"/>
        <v>Redho Dwi AgontaBMJ&gt; 5UTARA10 RODA</v>
      </c>
      <c r="AO77" s="5" t="str">
        <f t="shared" si="34"/>
        <v>Redho Dwi Agonta&gt; 5UTARA10 RODA</v>
      </c>
      <c r="AP77" s="5" t="str">
        <f t="shared" si="35"/>
        <v>44186DAY</v>
      </c>
    </row>
    <row r="78" spans="1:42" x14ac:dyDescent="0.3">
      <c r="A78" s="33">
        <v>1</v>
      </c>
      <c r="B78" s="33"/>
      <c r="C78" s="70">
        <v>44186</v>
      </c>
      <c r="D78" s="71" t="s">
        <v>19</v>
      </c>
      <c r="E78" s="70">
        <v>44186</v>
      </c>
      <c r="F78" s="71">
        <v>5150566</v>
      </c>
      <c r="G78" s="33" t="s">
        <v>20</v>
      </c>
      <c r="H78" s="33" t="s">
        <v>21</v>
      </c>
      <c r="I78" s="33" t="s">
        <v>76</v>
      </c>
      <c r="J78" s="33" t="s">
        <v>23</v>
      </c>
      <c r="K78" s="63" t="s">
        <v>73</v>
      </c>
      <c r="L78" s="32" t="str">
        <f t="shared" si="18"/>
        <v>FM260JD</v>
      </c>
      <c r="M78" s="32" t="str">
        <f t="shared" si="19"/>
        <v>BMJ</v>
      </c>
      <c r="N78" s="32" t="str">
        <f t="shared" si="20"/>
        <v>10 RODA</v>
      </c>
      <c r="O78" s="64">
        <v>0.68347222222222215</v>
      </c>
      <c r="P78" s="65">
        <v>0.68347222222222215</v>
      </c>
      <c r="Q78" s="65"/>
      <c r="R78" s="66">
        <v>6</v>
      </c>
      <c r="S78" s="66">
        <v>40320</v>
      </c>
      <c r="T78" s="66">
        <v>14660</v>
      </c>
      <c r="U78" s="67">
        <f t="shared" si="30"/>
        <v>25.66</v>
      </c>
      <c r="V78" s="66">
        <f t="shared" si="21"/>
        <v>500216.04000000004</v>
      </c>
      <c r="W78" s="66" t="str">
        <f t="shared" si="22"/>
        <v>&gt; 6</v>
      </c>
      <c r="X78" s="66">
        <f>A78+SUMIFS(Presensi!F:F,Presensi!E:E,'Entry Data'!AP78)</f>
        <v>1</v>
      </c>
      <c r="Y78" s="66">
        <f>IFERROR(INDEX('Retasi Pricing'!F:F,MATCH('Entry Data'!AM78,'Retasi Pricing'!E:E,0))*X78,"")</f>
        <v>30800</v>
      </c>
      <c r="Z78" s="62" t="s">
        <v>26</v>
      </c>
      <c r="AA78" s="62" t="s">
        <v>27</v>
      </c>
      <c r="AB78" s="32" t="s">
        <v>175</v>
      </c>
      <c r="AC78" s="32" t="s">
        <v>264</v>
      </c>
      <c r="AD78" s="32" t="str">
        <f t="shared" si="23"/>
        <v/>
      </c>
      <c r="AF78" s="5" t="str">
        <f t="shared" si="24"/>
        <v>Redho Dwi Agonta44186</v>
      </c>
      <c r="AG78" s="5" t="str">
        <f t="shared" si="25"/>
        <v>BMJ 06544186UTARADAY</v>
      </c>
      <c r="AH78" s="5" t="str">
        <f t="shared" si="26"/>
        <v>Redho Dwi Agonta44186UTARADAY</v>
      </c>
      <c r="AI78" s="5" t="str">
        <f t="shared" si="27"/>
        <v>BMJ 06544186DAY</v>
      </c>
      <c r="AJ78" s="5" t="str">
        <f t="shared" si="28"/>
        <v>Redho Dwi Agonta44186DAY</v>
      </c>
      <c r="AK78" s="5" t="str">
        <f t="shared" si="29"/>
        <v>Redho Dwi AgontaBMJ</v>
      </c>
      <c r="AL78" s="5" t="str">
        <f t="shared" si="31"/>
        <v>6UTARA</v>
      </c>
      <c r="AM78" s="5" t="str">
        <f t="shared" si="32"/>
        <v>&gt; 6UTARA10 RODA</v>
      </c>
      <c r="AN78" s="5" t="str">
        <f t="shared" si="33"/>
        <v>Redho Dwi AgontaBMJ&gt; 6UTARA10 RODA</v>
      </c>
      <c r="AO78" s="5" t="str">
        <f t="shared" si="34"/>
        <v>Redho Dwi Agonta&gt; 6UTARA10 RODA</v>
      </c>
      <c r="AP78" s="5" t="str">
        <f t="shared" si="35"/>
        <v>44186DAY</v>
      </c>
    </row>
    <row r="79" spans="1:42" x14ac:dyDescent="0.3">
      <c r="A79" s="33">
        <v>1</v>
      </c>
      <c r="B79" s="33"/>
      <c r="C79" s="70">
        <v>44186</v>
      </c>
      <c r="D79" s="71" t="s">
        <v>19</v>
      </c>
      <c r="E79" s="70">
        <v>44186</v>
      </c>
      <c r="F79" s="71">
        <v>5150639</v>
      </c>
      <c r="G79" s="33" t="s">
        <v>20</v>
      </c>
      <c r="H79" s="33" t="s">
        <v>21</v>
      </c>
      <c r="I79" s="33" t="s">
        <v>76</v>
      </c>
      <c r="J79" s="33" t="s">
        <v>23</v>
      </c>
      <c r="K79" s="63" t="s">
        <v>73</v>
      </c>
      <c r="L79" s="32" t="str">
        <f t="shared" si="18"/>
        <v>FM260JD</v>
      </c>
      <c r="M79" s="32" t="str">
        <f t="shared" si="19"/>
        <v>BMJ</v>
      </c>
      <c r="N79" s="32" t="str">
        <f t="shared" si="20"/>
        <v>10 RODA</v>
      </c>
      <c r="O79" s="64">
        <v>0.74222222222222223</v>
      </c>
      <c r="P79" s="65">
        <v>0.74222222222222223</v>
      </c>
      <c r="Q79" s="65"/>
      <c r="R79" s="66">
        <v>7</v>
      </c>
      <c r="S79" s="66">
        <v>39980</v>
      </c>
      <c r="T79" s="66">
        <v>14660</v>
      </c>
      <c r="U79" s="67">
        <f t="shared" si="30"/>
        <v>25.32</v>
      </c>
      <c r="V79" s="66">
        <f t="shared" si="21"/>
        <v>493588.08</v>
      </c>
      <c r="W79" s="66" t="str">
        <f t="shared" si="22"/>
        <v>7 &gt;</v>
      </c>
      <c r="X79" s="66">
        <f>A79+SUMIFS(Presensi!F:F,Presensi!E:E,'Entry Data'!AP79)</f>
        <v>1</v>
      </c>
      <c r="Y79" s="66">
        <f>IFERROR(INDEX('Retasi Pricing'!F:F,MATCH('Entry Data'!AM79,'Retasi Pricing'!E:E,0))*X79,"")</f>
        <v>37750</v>
      </c>
      <c r="Z79" s="62" t="s">
        <v>26</v>
      </c>
      <c r="AA79" s="62" t="s">
        <v>27</v>
      </c>
      <c r="AB79" s="32" t="s">
        <v>175</v>
      </c>
      <c r="AC79" s="32" t="s">
        <v>264</v>
      </c>
      <c r="AD79" s="32" t="str">
        <f t="shared" si="23"/>
        <v/>
      </c>
      <c r="AF79" s="5" t="str">
        <f t="shared" si="24"/>
        <v>Redho Dwi Agonta44186</v>
      </c>
      <c r="AG79" s="5" t="str">
        <f t="shared" si="25"/>
        <v>BMJ 06544186UTARADAY</v>
      </c>
      <c r="AH79" s="5" t="str">
        <f t="shared" si="26"/>
        <v>Redho Dwi Agonta44186UTARADAY</v>
      </c>
      <c r="AI79" s="5" t="str">
        <f t="shared" si="27"/>
        <v>BMJ 06544186DAY</v>
      </c>
      <c r="AJ79" s="5" t="str">
        <f t="shared" si="28"/>
        <v>Redho Dwi Agonta44186DAY</v>
      </c>
      <c r="AK79" s="5" t="str">
        <f t="shared" si="29"/>
        <v>Redho Dwi AgontaBMJ</v>
      </c>
      <c r="AL79" s="5" t="str">
        <f t="shared" si="31"/>
        <v>7UTARA</v>
      </c>
      <c r="AM79" s="5" t="str">
        <f t="shared" si="32"/>
        <v>7 &gt;UTARA10 RODA</v>
      </c>
      <c r="AN79" s="5" t="str">
        <f t="shared" si="33"/>
        <v>Redho Dwi AgontaBMJ7 &gt;UTARA10 RODA</v>
      </c>
      <c r="AO79" s="5" t="str">
        <f t="shared" si="34"/>
        <v>Redho Dwi Agonta7 &gt;UTARA10 RODA</v>
      </c>
      <c r="AP79" s="5" t="str">
        <f t="shared" si="35"/>
        <v>44186DAY</v>
      </c>
    </row>
    <row r="80" spans="1:42" x14ac:dyDescent="0.3">
      <c r="A80" s="33">
        <v>1</v>
      </c>
      <c r="B80" s="33"/>
      <c r="C80" s="70">
        <v>44186</v>
      </c>
      <c r="D80" s="71" t="s">
        <v>19</v>
      </c>
      <c r="E80" s="70">
        <v>44186</v>
      </c>
      <c r="F80" s="71">
        <v>5150175</v>
      </c>
      <c r="G80" s="33" t="s">
        <v>20</v>
      </c>
      <c r="H80" s="33" t="s">
        <v>50</v>
      </c>
      <c r="I80" s="33" t="s">
        <v>76</v>
      </c>
      <c r="J80" s="33" t="s">
        <v>52</v>
      </c>
      <c r="K80" s="63" t="s">
        <v>75</v>
      </c>
      <c r="L80" s="32" t="str">
        <f t="shared" si="18"/>
        <v>FM260JD</v>
      </c>
      <c r="M80" s="32" t="str">
        <f t="shared" si="19"/>
        <v>BMJ</v>
      </c>
      <c r="N80" s="32" t="str">
        <f t="shared" si="20"/>
        <v>10 RODA</v>
      </c>
      <c r="O80" s="64">
        <v>0.39015046296296302</v>
      </c>
      <c r="P80" s="65">
        <v>0.39015046296296302</v>
      </c>
      <c r="Q80" s="65"/>
      <c r="R80" s="66">
        <v>1</v>
      </c>
      <c r="S80" s="66">
        <v>39980</v>
      </c>
      <c r="T80" s="66">
        <v>14820</v>
      </c>
      <c r="U80" s="67">
        <f t="shared" si="30"/>
        <v>25.16</v>
      </c>
      <c r="V80" s="66">
        <f t="shared" si="21"/>
        <v>490469.04000000004</v>
      </c>
      <c r="W80" s="66" t="str">
        <f t="shared" si="22"/>
        <v>1 &gt; 4</v>
      </c>
      <c r="X80" s="66">
        <f>A80+SUMIFS(Presensi!F:F,Presensi!E:E,'Entry Data'!AP80)</f>
        <v>1</v>
      </c>
      <c r="Y80" s="66">
        <f>IFERROR(INDEX('Retasi Pricing'!F:F,MATCH('Entry Data'!AM80,'Retasi Pricing'!E:E,0))*X80,"")</f>
        <v>25000</v>
      </c>
      <c r="Z80" s="62" t="s">
        <v>26</v>
      </c>
      <c r="AA80" s="62" t="s">
        <v>27</v>
      </c>
      <c r="AB80" s="32" t="s">
        <v>175</v>
      </c>
      <c r="AC80" s="32" t="s">
        <v>191</v>
      </c>
      <c r="AD80" s="32" t="str">
        <f t="shared" si="23"/>
        <v/>
      </c>
      <c r="AF80" s="5" t="str">
        <f t="shared" si="24"/>
        <v>ahmad asfuri44186</v>
      </c>
      <c r="AG80" s="5" t="str">
        <f t="shared" si="25"/>
        <v>BMJ 06744186UTARADAY</v>
      </c>
      <c r="AH80" s="5" t="str">
        <f t="shared" si="26"/>
        <v>ahmad asfuri44186UTARADAY</v>
      </c>
      <c r="AI80" s="5" t="str">
        <f t="shared" si="27"/>
        <v>BMJ 06744186DAY</v>
      </c>
      <c r="AJ80" s="5" t="str">
        <f t="shared" si="28"/>
        <v>ahmad asfuri44186DAY</v>
      </c>
      <c r="AK80" s="5" t="str">
        <f t="shared" si="29"/>
        <v>ahmad asfuriBMJ</v>
      </c>
      <c r="AL80" s="5" t="str">
        <f t="shared" si="31"/>
        <v>1UTARA</v>
      </c>
      <c r="AM80" s="5" t="str">
        <f t="shared" si="32"/>
        <v>1 &gt; 4UTARA10 RODA</v>
      </c>
      <c r="AN80" s="5" t="str">
        <f t="shared" si="33"/>
        <v>ahmad asfuriBMJ1 &gt; 4UTARA10 RODA</v>
      </c>
      <c r="AO80" s="5" t="str">
        <f t="shared" si="34"/>
        <v>ahmad asfuri1 &gt; 4UTARA10 RODA</v>
      </c>
      <c r="AP80" s="5" t="str">
        <f t="shared" si="35"/>
        <v>44186DAY</v>
      </c>
    </row>
    <row r="81" spans="1:42" x14ac:dyDescent="0.3">
      <c r="A81" s="33">
        <v>1</v>
      </c>
      <c r="B81" s="33"/>
      <c r="C81" s="70">
        <v>44186</v>
      </c>
      <c r="D81" s="71" t="s">
        <v>19</v>
      </c>
      <c r="E81" s="70">
        <v>44186</v>
      </c>
      <c r="F81" s="71">
        <v>5150267</v>
      </c>
      <c r="G81" s="33" t="s">
        <v>20</v>
      </c>
      <c r="H81" s="33" t="s">
        <v>21</v>
      </c>
      <c r="I81" s="33" t="s">
        <v>76</v>
      </c>
      <c r="J81" s="33" t="s">
        <v>23</v>
      </c>
      <c r="K81" s="63" t="s">
        <v>75</v>
      </c>
      <c r="L81" s="32" t="str">
        <f t="shared" si="18"/>
        <v>FM260JD</v>
      </c>
      <c r="M81" s="32" t="str">
        <f t="shared" si="19"/>
        <v>BMJ</v>
      </c>
      <c r="N81" s="32" t="str">
        <f t="shared" si="20"/>
        <v>10 RODA</v>
      </c>
      <c r="O81" s="64">
        <v>0.45498842592592598</v>
      </c>
      <c r="P81" s="65">
        <v>0.45498842592592598</v>
      </c>
      <c r="Q81" s="65"/>
      <c r="R81" s="66">
        <v>2</v>
      </c>
      <c r="S81" s="66">
        <v>40300</v>
      </c>
      <c r="T81" s="66">
        <v>14820</v>
      </c>
      <c r="U81" s="67">
        <f t="shared" si="30"/>
        <v>25.48</v>
      </c>
      <c r="V81" s="66">
        <f t="shared" si="21"/>
        <v>496707.12000000005</v>
      </c>
      <c r="W81" s="66" t="str">
        <f t="shared" si="22"/>
        <v>1 &gt; 4</v>
      </c>
      <c r="X81" s="66">
        <f>A81+SUMIFS(Presensi!F:F,Presensi!E:E,'Entry Data'!AP81)</f>
        <v>1</v>
      </c>
      <c r="Y81" s="66">
        <f>IFERROR(INDEX('Retasi Pricing'!F:F,MATCH('Entry Data'!AM81,'Retasi Pricing'!E:E,0))*X81,"")</f>
        <v>25000</v>
      </c>
      <c r="Z81" s="62" t="s">
        <v>26</v>
      </c>
      <c r="AA81" s="62" t="s">
        <v>27</v>
      </c>
      <c r="AB81" s="32" t="s">
        <v>175</v>
      </c>
      <c r="AC81" s="32" t="s">
        <v>191</v>
      </c>
      <c r="AD81" s="32" t="str">
        <f t="shared" si="23"/>
        <v/>
      </c>
      <c r="AF81" s="5" t="str">
        <f t="shared" si="24"/>
        <v>ahmad asfuri44186</v>
      </c>
      <c r="AG81" s="5" t="str">
        <f t="shared" si="25"/>
        <v>BMJ 06744186UTARADAY</v>
      </c>
      <c r="AH81" s="5" t="str">
        <f t="shared" si="26"/>
        <v>ahmad asfuri44186UTARADAY</v>
      </c>
      <c r="AI81" s="5" t="str">
        <f t="shared" si="27"/>
        <v>BMJ 06744186DAY</v>
      </c>
      <c r="AJ81" s="5" t="str">
        <f t="shared" si="28"/>
        <v>ahmad asfuri44186DAY</v>
      </c>
      <c r="AK81" s="5" t="str">
        <f t="shared" si="29"/>
        <v>ahmad asfuriBMJ</v>
      </c>
      <c r="AL81" s="5" t="str">
        <f t="shared" si="31"/>
        <v>2UTARA</v>
      </c>
      <c r="AM81" s="5" t="str">
        <f t="shared" si="32"/>
        <v>1 &gt; 4UTARA10 RODA</v>
      </c>
      <c r="AN81" s="5" t="str">
        <f t="shared" si="33"/>
        <v>ahmad asfuriBMJ1 &gt; 4UTARA10 RODA</v>
      </c>
      <c r="AO81" s="5" t="str">
        <f t="shared" si="34"/>
        <v>ahmad asfuri1 &gt; 4UTARA10 RODA</v>
      </c>
      <c r="AP81" s="5" t="str">
        <f t="shared" si="35"/>
        <v>44186DAY</v>
      </c>
    </row>
    <row r="82" spans="1:42" x14ac:dyDescent="0.3">
      <c r="A82" s="33">
        <v>1</v>
      </c>
      <c r="B82" s="33"/>
      <c r="C82" s="70">
        <v>44186</v>
      </c>
      <c r="D82" s="71" t="s">
        <v>19</v>
      </c>
      <c r="E82" s="70">
        <v>44186</v>
      </c>
      <c r="F82" s="71">
        <v>5150369</v>
      </c>
      <c r="G82" s="33" t="s">
        <v>20</v>
      </c>
      <c r="H82" s="33" t="s">
        <v>21</v>
      </c>
      <c r="I82" s="33" t="s">
        <v>45</v>
      </c>
      <c r="J82" s="33" t="s">
        <v>46</v>
      </c>
      <c r="K82" s="63" t="s">
        <v>75</v>
      </c>
      <c r="L82" s="32" t="str">
        <f t="shared" si="18"/>
        <v>FM260JD</v>
      </c>
      <c r="M82" s="32" t="str">
        <f t="shared" si="19"/>
        <v>BMJ</v>
      </c>
      <c r="N82" s="32" t="str">
        <f t="shared" si="20"/>
        <v>10 RODA</v>
      </c>
      <c r="O82" s="64">
        <v>0.52655092592592589</v>
      </c>
      <c r="P82" s="65">
        <v>0.52655092592592589</v>
      </c>
      <c r="Q82" s="65"/>
      <c r="R82" s="66">
        <v>3</v>
      </c>
      <c r="S82" s="66">
        <v>38720</v>
      </c>
      <c r="T82" s="66">
        <v>14820</v>
      </c>
      <c r="U82" s="67">
        <f t="shared" si="30"/>
        <v>23.9</v>
      </c>
      <c r="V82" s="66">
        <f t="shared" si="21"/>
        <v>465906.6</v>
      </c>
      <c r="W82" s="66" t="str">
        <f t="shared" si="22"/>
        <v>1 &gt; 4</v>
      </c>
      <c r="X82" s="66">
        <f>A82+SUMIFS(Presensi!F:F,Presensi!E:E,'Entry Data'!AP82)</f>
        <v>1</v>
      </c>
      <c r="Y82" s="66">
        <f>IFERROR(INDEX('Retasi Pricing'!F:F,MATCH('Entry Data'!AM82,'Retasi Pricing'!E:E,0))*X82,"")</f>
        <v>25000</v>
      </c>
      <c r="Z82" s="62" t="s">
        <v>26</v>
      </c>
      <c r="AA82" s="62" t="s">
        <v>27</v>
      </c>
      <c r="AB82" s="32" t="s">
        <v>175</v>
      </c>
      <c r="AC82" s="32" t="s">
        <v>191</v>
      </c>
      <c r="AD82" s="32" t="str">
        <f t="shared" si="23"/>
        <v/>
      </c>
      <c r="AF82" s="5" t="str">
        <f t="shared" si="24"/>
        <v>ahmad asfuri44186</v>
      </c>
      <c r="AG82" s="5" t="str">
        <f t="shared" si="25"/>
        <v>BMJ 06744186UTARADAY</v>
      </c>
      <c r="AH82" s="5" t="str">
        <f t="shared" si="26"/>
        <v>ahmad asfuri44186UTARADAY</v>
      </c>
      <c r="AI82" s="5" t="str">
        <f t="shared" si="27"/>
        <v>BMJ 06744186DAY</v>
      </c>
      <c r="AJ82" s="5" t="str">
        <f t="shared" si="28"/>
        <v>ahmad asfuri44186DAY</v>
      </c>
      <c r="AK82" s="5" t="str">
        <f t="shared" si="29"/>
        <v>ahmad asfuriBMJ</v>
      </c>
      <c r="AL82" s="5" t="str">
        <f t="shared" si="31"/>
        <v>3UTARA</v>
      </c>
      <c r="AM82" s="5" t="str">
        <f t="shared" si="32"/>
        <v>1 &gt; 4UTARA10 RODA</v>
      </c>
      <c r="AN82" s="5" t="str">
        <f t="shared" si="33"/>
        <v>ahmad asfuriBMJ1 &gt; 4UTARA10 RODA</v>
      </c>
      <c r="AO82" s="5" t="str">
        <f t="shared" si="34"/>
        <v>ahmad asfuri1 &gt; 4UTARA10 RODA</v>
      </c>
      <c r="AP82" s="5" t="str">
        <f t="shared" si="35"/>
        <v>44186DAY</v>
      </c>
    </row>
    <row r="83" spans="1:42" x14ac:dyDescent="0.3">
      <c r="A83" s="33">
        <v>1</v>
      </c>
      <c r="B83" s="33"/>
      <c r="C83" s="70">
        <v>44186</v>
      </c>
      <c r="D83" s="71" t="s">
        <v>19</v>
      </c>
      <c r="E83" s="70">
        <v>44186</v>
      </c>
      <c r="F83" s="71">
        <v>5150136</v>
      </c>
      <c r="G83" s="33" t="s">
        <v>20</v>
      </c>
      <c r="H83" s="33" t="s">
        <v>50</v>
      </c>
      <c r="I83" s="33" t="s">
        <v>76</v>
      </c>
      <c r="J83" s="33" t="s">
        <v>52</v>
      </c>
      <c r="K83" s="63" t="s">
        <v>77</v>
      </c>
      <c r="L83" s="32" t="str">
        <f t="shared" si="18"/>
        <v>FM260JD</v>
      </c>
      <c r="M83" s="32" t="str">
        <f t="shared" si="19"/>
        <v>BMJ</v>
      </c>
      <c r="N83" s="32" t="str">
        <f t="shared" si="20"/>
        <v>10 RODA</v>
      </c>
      <c r="O83" s="64">
        <v>0.36005787037037035</v>
      </c>
      <c r="P83" s="65">
        <v>0.36005787037037035</v>
      </c>
      <c r="Q83" s="65"/>
      <c r="R83" s="66">
        <v>1</v>
      </c>
      <c r="S83" s="66">
        <v>40760</v>
      </c>
      <c r="T83" s="66">
        <v>14740</v>
      </c>
      <c r="U83" s="67">
        <f t="shared" si="30"/>
        <v>26.02</v>
      </c>
      <c r="V83" s="66">
        <f t="shared" si="21"/>
        <v>507233.87999999995</v>
      </c>
      <c r="W83" s="66" t="str">
        <f t="shared" si="22"/>
        <v>1 &gt; 4</v>
      </c>
      <c r="X83" s="66">
        <f>A83+SUMIFS(Presensi!F:F,Presensi!E:E,'Entry Data'!AP83)</f>
        <v>1</v>
      </c>
      <c r="Y83" s="66">
        <f>IFERROR(INDEX('Retasi Pricing'!F:F,MATCH('Entry Data'!AM83,'Retasi Pricing'!E:E,0))*X83,"")</f>
        <v>25000</v>
      </c>
      <c r="Z83" s="62" t="s">
        <v>26</v>
      </c>
      <c r="AA83" s="62" t="s">
        <v>27</v>
      </c>
      <c r="AB83" s="32" t="s">
        <v>175</v>
      </c>
      <c r="AC83" s="32" t="s">
        <v>267</v>
      </c>
      <c r="AD83" s="32" t="str">
        <f t="shared" si="23"/>
        <v/>
      </c>
      <c r="AF83" s="5" t="str">
        <f t="shared" si="24"/>
        <v>Slamet Haryanto44186</v>
      </c>
      <c r="AG83" s="5" t="str">
        <f t="shared" si="25"/>
        <v>BMJ 06844186UTARADAY</v>
      </c>
      <c r="AH83" s="5" t="str">
        <f t="shared" si="26"/>
        <v>Slamet Haryanto44186UTARADAY</v>
      </c>
      <c r="AI83" s="5" t="str">
        <f t="shared" si="27"/>
        <v>BMJ 06844186DAY</v>
      </c>
      <c r="AJ83" s="5" t="str">
        <f t="shared" si="28"/>
        <v>Slamet Haryanto44186DAY</v>
      </c>
      <c r="AK83" s="5" t="str">
        <f t="shared" si="29"/>
        <v>Slamet HaryantoBMJ</v>
      </c>
      <c r="AL83" s="5" t="str">
        <f t="shared" si="31"/>
        <v>1UTARA</v>
      </c>
      <c r="AM83" s="5" t="str">
        <f t="shared" si="32"/>
        <v>1 &gt; 4UTARA10 RODA</v>
      </c>
      <c r="AN83" s="5" t="str">
        <f t="shared" si="33"/>
        <v>Slamet HaryantoBMJ1 &gt; 4UTARA10 RODA</v>
      </c>
      <c r="AO83" s="5" t="str">
        <f t="shared" si="34"/>
        <v>Slamet Haryanto1 &gt; 4UTARA10 RODA</v>
      </c>
      <c r="AP83" s="5" t="str">
        <f t="shared" si="35"/>
        <v>44186DAY</v>
      </c>
    </row>
    <row r="84" spans="1:42" x14ac:dyDescent="0.3">
      <c r="A84" s="33">
        <v>1</v>
      </c>
      <c r="B84" s="33"/>
      <c r="C84" s="70">
        <v>44186</v>
      </c>
      <c r="D84" s="71" t="s">
        <v>19</v>
      </c>
      <c r="E84" s="70">
        <v>44186</v>
      </c>
      <c r="F84" s="71">
        <v>5150221</v>
      </c>
      <c r="G84" s="33" t="s">
        <v>20</v>
      </c>
      <c r="H84" s="33" t="s">
        <v>21</v>
      </c>
      <c r="I84" s="33" t="s">
        <v>76</v>
      </c>
      <c r="J84" s="33" t="s">
        <v>23</v>
      </c>
      <c r="K84" s="63" t="s">
        <v>77</v>
      </c>
      <c r="L84" s="32" t="str">
        <f t="shared" si="18"/>
        <v>FM260JD</v>
      </c>
      <c r="M84" s="32" t="str">
        <f t="shared" si="19"/>
        <v>BMJ</v>
      </c>
      <c r="N84" s="32" t="str">
        <f t="shared" si="20"/>
        <v>10 RODA</v>
      </c>
      <c r="O84" s="64">
        <v>0.42351851851851857</v>
      </c>
      <c r="P84" s="65">
        <v>0.42351851851851857</v>
      </c>
      <c r="Q84" s="65"/>
      <c r="R84" s="66">
        <v>2</v>
      </c>
      <c r="S84" s="66">
        <v>41240</v>
      </c>
      <c r="T84" s="66">
        <v>14740</v>
      </c>
      <c r="U84" s="67">
        <f t="shared" si="30"/>
        <v>26.5</v>
      </c>
      <c r="V84" s="66">
        <f t="shared" si="21"/>
        <v>516591</v>
      </c>
      <c r="W84" s="66" t="str">
        <f t="shared" si="22"/>
        <v>1 &gt; 4</v>
      </c>
      <c r="X84" s="66">
        <f>A84+SUMIFS(Presensi!F:F,Presensi!E:E,'Entry Data'!AP84)</f>
        <v>1</v>
      </c>
      <c r="Y84" s="66">
        <f>IFERROR(INDEX('Retasi Pricing'!F:F,MATCH('Entry Data'!AM84,'Retasi Pricing'!E:E,0))*X84,"")</f>
        <v>25000</v>
      </c>
      <c r="Z84" s="62" t="s">
        <v>26</v>
      </c>
      <c r="AA84" s="62" t="s">
        <v>27</v>
      </c>
      <c r="AB84" s="32" t="s">
        <v>47</v>
      </c>
      <c r="AC84" s="32" t="s">
        <v>267</v>
      </c>
      <c r="AD84" s="32" t="str">
        <f t="shared" si="23"/>
        <v/>
      </c>
      <c r="AF84" s="5" t="str">
        <f t="shared" si="24"/>
        <v>Slamet Haryanto44186</v>
      </c>
      <c r="AG84" s="5" t="str">
        <f t="shared" si="25"/>
        <v>BMJ 06844186UTARADAY</v>
      </c>
      <c r="AH84" s="5" t="str">
        <f t="shared" si="26"/>
        <v>Slamet Haryanto44186UTARADAY</v>
      </c>
      <c r="AI84" s="5" t="str">
        <f t="shared" si="27"/>
        <v>BMJ 06844186DAY</v>
      </c>
      <c r="AJ84" s="5" t="str">
        <f t="shared" si="28"/>
        <v>Slamet Haryanto44186DAY</v>
      </c>
      <c r="AK84" s="5" t="str">
        <f t="shared" si="29"/>
        <v>Slamet HaryantoBMJ</v>
      </c>
      <c r="AL84" s="5" t="str">
        <f t="shared" si="31"/>
        <v>2UTARA</v>
      </c>
      <c r="AM84" s="5" t="str">
        <f t="shared" si="32"/>
        <v>1 &gt; 4UTARA10 RODA</v>
      </c>
      <c r="AN84" s="5" t="str">
        <f t="shared" si="33"/>
        <v>Slamet HaryantoBMJ1 &gt; 4UTARA10 RODA</v>
      </c>
      <c r="AO84" s="5" t="str">
        <f t="shared" si="34"/>
        <v>Slamet Haryanto1 &gt; 4UTARA10 RODA</v>
      </c>
      <c r="AP84" s="5" t="str">
        <f t="shared" si="35"/>
        <v>44186DAY</v>
      </c>
    </row>
    <row r="85" spans="1:42" x14ac:dyDescent="0.3">
      <c r="A85" s="33">
        <v>1</v>
      </c>
      <c r="B85" s="33"/>
      <c r="C85" s="70">
        <v>44186</v>
      </c>
      <c r="D85" s="71" t="s">
        <v>19</v>
      </c>
      <c r="E85" s="70">
        <v>44186</v>
      </c>
      <c r="F85" s="71">
        <v>5150300</v>
      </c>
      <c r="G85" s="33" t="s">
        <v>20</v>
      </c>
      <c r="H85" s="33" t="s">
        <v>50</v>
      </c>
      <c r="I85" s="33" t="s">
        <v>76</v>
      </c>
      <c r="J85" s="33" t="s">
        <v>52</v>
      </c>
      <c r="K85" s="63" t="s">
        <v>77</v>
      </c>
      <c r="L85" s="32" t="str">
        <f t="shared" si="18"/>
        <v>FM260JD</v>
      </c>
      <c r="M85" s="32" t="str">
        <f t="shared" si="19"/>
        <v>BMJ</v>
      </c>
      <c r="N85" s="32" t="str">
        <f t="shared" si="20"/>
        <v>10 RODA</v>
      </c>
      <c r="O85" s="64">
        <v>0.47863425925925923</v>
      </c>
      <c r="P85" s="65">
        <v>0.47863425925925923</v>
      </c>
      <c r="Q85" s="65"/>
      <c r="R85" s="66">
        <v>3</v>
      </c>
      <c r="S85" s="66">
        <v>40440</v>
      </c>
      <c r="T85" s="66">
        <v>14740</v>
      </c>
      <c r="U85" s="67">
        <f t="shared" si="30"/>
        <v>25.7</v>
      </c>
      <c r="V85" s="66">
        <f t="shared" si="21"/>
        <v>500995.79999999993</v>
      </c>
      <c r="W85" s="66" t="str">
        <f t="shared" si="22"/>
        <v>1 &gt; 4</v>
      </c>
      <c r="X85" s="66">
        <f>A85+SUMIFS(Presensi!F:F,Presensi!E:E,'Entry Data'!AP85)</f>
        <v>1</v>
      </c>
      <c r="Y85" s="66">
        <f>IFERROR(INDEX('Retasi Pricing'!F:F,MATCH('Entry Data'!AM85,'Retasi Pricing'!E:E,0))*X85,"")</f>
        <v>25000</v>
      </c>
      <c r="Z85" s="62" t="s">
        <v>26</v>
      </c>
      <c r="AA85" s="62" t="s">
        <v>27</v>
      </c>
      <c r="AB85" s="32" t="s">
        <v>47</v>
      </c>
      <c r="AC85" s="32" t="s">
        <v>267</v>
      </c>
      <c r="AD85" s="32" t="str">
        <f t="shared" si="23"/>
        <v/>
      </c>
      <c r="AF85" s="5" t="str">
        <f t="shared" si="24"/>
        <v>Slamet Haryanto44186</v>
      </c>
      <c r="AG85" s="5" t="str">
        <f t="shared" si="25"/>
        <v>BMJ 06844186UTARADAY</v>
      </c>
      <c r="AH85" s="5" t="str">
        <f t="shared" si="26"/>
        <v>Slamet Haryanto44186UTARADAY</v>
      </c>
      <c r="AI85" s="5" t="str">
        <f t="shared" si="27"/>
        <v>BMJ 06844186DAY</v>
      </c>
      <c r="AJ85" s="5" t="str">
        <f t="shared" si="28"/>
        <v>Slamet Haryanto44186DAY</v>
      </c>
      <c r="AK85" s="5" t="str">
        <f t="shared" si="29"/>
        <v>Slamet HaryantoBMJ</v>
      </c>
      <c r="AL85" s="5" t="str">
        <f t="shared" si="31"/>
        <v>3UTARA</v>
      </c>
      <c r="AM85" s="5" t="str">
        <f t="shared" si="32"/>
        <v>1 &gt; 4UTARA10 RODA</v>
      </c>
      <c r="AN85" s="5" t="str">
        <f t="shared" si="33"/>
        <v>Slamet HaryantoBMJ1 &gt; 4UTARA10 RODA</v>
      </c>
      <c r="AO85" s="5" t="str">
        <f t="shared" si="34"/>
        <v>Slamet Haryanto1 &gt; 4UTARA10 RODA</v>
      </c>
      <c r="AP85" s="5" t="str">
        <f t="shared" si="35"/>
        <v>44186DAY</v>
      </c>
    </row>
    <row r="86" spans="1:42" x14ac:dyDescent="0.3">
      <c r="A86" s="33">
        <v>1</v>
      </c>
      <c r="B86" s="33"/>
      <c r="C86" s="70">
        <v>44186</v>
      </c>
      <c r="D86" s="71" t="s">
        <v>19</v>
      </c>
      <c r="E86" s="70">
        <v>44186</v>
      </c>
      <c r="F86" s="71">
        <v>5150388</v>
      </c>
      <c r="G86" s="33" t="s">
        <v>20</v>
      </c>
      <c r="H86" s="33" t="s">
        <v>21</v>
      </c>
      <c r="I86" s="33" t="s">
        <v>45</v>
      </c>
      <c r="J86" s="33" t="s">
        <v>46</v>
      </c>
      <c r="K86" s="63" t="s">
        <v>77</v>
      </c>
      <c r="L86" s="32" t="str">
        <f t="shared" si="18"/>
        <v>FM260JD</v>
      </c>
      <c r="M86" s="32" t="str">
        <f t="shared" si="19"/>
        <v>BMJ</v>
      </c>
      <c r="N86" s="32" t="str">
        <f t="shared" si="20"/>
        <v>10 RODA</v>
      </c>
      <c r="O86" s="64">
        <v>0.54804398148148148</v>
      </c>
      <c r="P86" s="65">
        <v>0.54804398148148148</v>
      </c>
      <c r="Q86" s="65"/>
      <c r="R86" s="66">
        <v>4</v>
      </c>
      <c r="S86" s="66">
        <v>39480</v>
      </c>
      <c r="T86" s="66">
        <v>14740</v>
      </c>
      <c r="U86" s="67">
        <f t="shared" si="30"/>
        <v>24.74</v>
      </c>
      <c r="V86" s="66">
        <f t="shared" si="21"/>
        <v>482281.55999999994</v>
      </c>
      <c r="W86" s="66" t="str">
        <f t="shared" si="22"/>
        <v>1 &gt; 4</v>
      </c>
      <c r="X86" s="66">
        <f>A86+SUMIFS(Presensi!F:F,Presensi!E:E,'Entry Data'!AP86)</f>
        <v>1</v>
      </c>
      <c r="Y86" s="66">
        <f>IFERROR(INDEX('Retasi Pricing'!F:F,MATCH('Entry Data'!AM86,'Retasi Pricing'!E:E,0))*X86,"")</f>
        <v>25000</v>
      </c>
      <c r="Z86" s="62" t="s">
        <v>26</v>
      </c>
      <c r="AA86" s="62" t="s">
        <v>27</v>
      </c>
      <c r="AB86" s="32" t="s">
        <v>47</v>
      </c>
      <c r="AC86" s="32" t="s">
        <v>267</v>
      </c>
      <c r="AD86" s="32" t="str">
        <f t="shared" si="23"/>
        <v/>
      </c>
      <c r="AF86" s="5" t="str">
        <f t="shared" si="24"/>
        <v>Slamet Haryanto44186</v>
      </c>
      <c r="AG86" s="5" t="str">
        <f t="shared" si="25"/>
        <v>BMJ 06844186UTARADAY</v>
      </c>
      <c r="AH86" s="5" t="str">
        <f t="shared" si="26"/>
        <v>Slamet Haryanto44186UTARADAY</v>
      </c>
      <c r="AI86" s="5" t="str">
        <f t="shared" si="27"/>
        <v>BMJ 06844186DAY</v>
      </c>
      <c r="AJ86" s="5" t="str">
        <f t="shared" si="28"/>
        <v>Slamet Haryanto44186DAY</v>
      </c>
      <c r="AK86" s="5" t="str">
        <f t="shared" si="29"/>
        <v>Slamet HaryantoBMJ</v>
      </c>
      <c r="AL86" s="5" t="str">
        <f t="shared" si="31"/>
        <v>4UTARA</v>
      </c>
      <c r="AM86" s="5" t="str">
        <f t="shared" si="32"/>
        <v>1 &gt; 4UTARA10 RODA</v>
      </c>
      <c r="AN86" s="5" t="str">
        <f t="shared" si="33"/>
        <v>Slamet HaryantoBMJ1 &gt; 4UTARA10 RODA</v>
      </c>
      <c r="AO86" s="5" t="str">
        <f t="shared" si="34"/>
        <v>Slamet Haryanto1 &gt; 4UTARA10 RODA</v>
      </c>
      <c r="AP86" s="5" t="str">
        <f t="shared" si="35"/>
        <v>44186DAY</v>
      </c>
    </row>
    <row r="87" spans="1:42" x14ac:dyDescent="0.3">
      <c r="A87" s="33">
        <v>1</v>
      </c>
      <c r="B87" s="33"/>
      <c r="C87" s="70">
        <v>44186</v>
      </c>
      <c r="D87" s="71" t="s">
        <v>19</v>
      </c>
      <c r="E87" s="70">
        <v>44186</v>
      </c>
      <c r="F87" s="71">
        <v>5150459</v>
      </c>
      <c r="G87" s="33" t="s">
        <v>20</v>
      </c>
      <c r="H87" s="33" t="s">
        <v>50</v>
      </c>
      <c r="I87" s="33" t="s">
        <v>76</v>
      </c>
      <c r="J87" s="33" t="s">
        <v>52</v>
      </c>
      <c r="K87" s="63" t="s">
        <v>77</v>
      </c>
      <c r="L87" s="32" t="str">
        <f t="shared" si="18"/>
        <v>FM260JD</v>
      </c>
      <c r="M87" s="32" t="str">
        <f t="shared" si="19"/>
        <v>BMJ</v>
      </c>
      <c r="N87" s="32" t="str">
        <f t="shared" si="20"/>
        <v>10 RODA</v>
      </c>
      <c r="O87" s="64">
        <v>0.60324074074074074</v>
      </c>
      <c r="P87" s="65">
        <v>0.60324074074074074</v>
      </c>
      <c r="Q87" s="65"/>
      <c r="R87" s="66">
        <v>5</v>
      </c>
      <c r="S87" s="66">
        <v>39420</v>
      </c>
      <c r="T87" s="66">
        <v>14740</v>
      </c>
      <c r="U87" s="67">
        <f t="shared" si="30"/>
        <v>24.68</v>
      </c>
      <c r="V87" s="66">
        <f t="shared" si="21"/>
        <v>481111.92</v>
      </c>
      <c r="W87" s="66" t="str">
        <f t="shared" si="22"/>
        <v>&gt; 5</v>
      </c>
      <c r="X87" s="66">
        <f>A87+SUMIFS(Presensi!F:F,Presensi!E:E,'Entry Data'!AP87)</f>
        <v>1</v>
      </c>
      <c r="Y87" s="66">
        <f>IFERROR(INDEX('Retasi Pricing'!F:F,MATCH('Entry Data'!AM87,'Retasi Pricing'!E:E,0))*X87,"")</f>
        <v>27650</v>
      </c>
      <c r="Z87" s="62" t="s">
        <v>26</v>
      </c>
      <c r="AA87" s="62" t="s">
        <v>27</v>
      </c>
      <c r="AB87" s="32" t="s">
        <v>175</v>
      </c>
      <c r="AC87" s="32" t="s">
        <v>267</v>
      </c>
      <c r="AD87" s="32" t="str">
        <f t="shared" si="23"/>
        <v/>
      </c>
      <c r="AF87" s="5" t="str">
        <f t="shared" si="24"/>
        <v>Slamet Haryanto44186</v>
      </c>
      <c r="AG87" s="5" t="str">
        <f t="shared" si="25"/>
        <v>BMJ 06844186UTARADAY</v>
      </c>
      <c r="AH87" s="5" t="str">
        <f t="shared" si="26"/>
        <v>Slamet Haryanto44186UTARADAY</v>
      </c>
      <c r="AI87" s="5" t="str">
        <f t="shared" si="27"/>
        <v>BMJ 06844186DAY</v>
      </c>
      <c r="AJ87" s="5" t="str">
        <f t="shared" si="28"/>
        <v>Slamet Haryanto44186DAY</v>
      </c>
      <c r="AK87" s="5" t="str">
        <f t="shared" si="29"/>
        <v>Slamet HaryantoBMJ</v>
      </c>
      <c r="AL87" s="5" t="str">
        <f t="shared" si="31"/>
        <v>5UTARA</v>
      </c>
      <c r="AM87" s="5" t="str">
        <f t="shared" si="32"/>
        <v>&gt; 5UTARA10 RODA</v>
      </c>
      <c r="AN87" s="5" t="str">
        <f t="shared" si="33"/>
        <v>Slamet HaryantoBMJ&gt; 5UTARA10 RODA</v>
      </c>
      <c r="AO87" s="5" t="str">
        <f t="shared" si="34"/>
        <v>Slamet Haryanto&gt; 5UTARA10 RODA</v>
      </c>
      <c r="AP87" s="5" t="str">
        <f t="shared" si="35"/>
        <v>44186DAY</v>
      </c>
    </row>
    <row r="88" spans="1:42" x14ac:dyDescent="0.3">
      <c r="A88" s="33">
        <v>1</v>
      </c>
      <c r="B88" s="33"/>
      <c r="C88" s="70">
        <v>44186</v>
      </c>
      <c r="D88" s="71" t="s">
        <v>19</v>
      </c>
      <c r="E88" s="70">
        <v>44186</v>
      </c>
      <c r="F88" s="71">
        <v>5150549</v>
      </c>
      <c r="G88" s="33" t="s">
        <v>20</v>
      </c>
      <c r="H88" s="33" t="s">
        <v>50</v>
      </c>
      <c r="I88" s="33" t="s">
        <v>76</v>
      </c>
      <c r="J88" s="33" t="s">
        <v>52</v>
      </c>
      <c r="K88" s="63" t="s">
        <v>77</v>
      </c>
      <c r="L88" s="32" t="str">
        <f t="shared" si="18"/>
        <v>FM260JD</v>
      </c>
      <c r="M88" s="32" t="str">
        <f t="shared" si="19"/>
        <v>BMJ</v>
      </c>
      <c r="N88" s="32" t="str">
        <f t="shared" si="20"/>
        <v>10 RODA</v>
      </c>
      <c r="O88" s="64">
        <v>0.66626157407407405</v>
      </c>
      <c r="P88" s="65">
        <v>0.66626157407407405</v>
      </c>
      <c r="Q88" s="65"/>
      <c r="R88" s="66">
        <v>6</v>
      </c>
      <c r="S88" s="66">
        <v>40120</v>
      </c>
      <c r="T88" s="66">
        <v>14740</v>
      </c>
      <c r="U88" s="67">
        <f t="shared" si="30"/>
        <v>25.38</v>
      </c>
      <c r="V88" s="66">
        <f t="shared" si="21"/>
        <v>494757.72000000003</v>
      </c>
      <c r="W88" s="66" t="str">
        <f t="shared" si="22"/>
        <v>&gt; 6</v>
      </c>
      <c r="X88" s="66">
        <f>A88+SUMIFS(Presensi!F:F,Presensi!E:E,'Entry Data'!AP88)</f>
        <v>1</v>
      </c>
      <c r="Y88" s="66">
        <f>IFERROR(INDEX('Retasi Pricing'!F:F,MATCH('Entry Data'!AM88,'Retasi Pricing'!E:E,0))*X88,"")</f>
        <v>30800</v>
      </c>
      <c r="Z88" s="62" t="s">
        <v>26</v>
      </c>
      <c r="AA88" s="62" t="s">
        <v>27</v>
      </c>
      <c r="AB88" s="32" t="s">
        <v>47</v>
      </c>
      <c r="AC88" s="32" t="s">
        <v>267</v>
      </c>
      <c r="AD88" s="32" t="str">
        <f t="shared" si="23"/>
        <v/>
      </c>
      <c r="AF88" s="5" t="str">
        <f t="shared" si="24"/>
        <v>Slamet Haryanto44186</v>
      </c>
      <c r="AG88" s="5" t="str">
        <f t="shared" si="25"/>
        <v>BMJ 06844186UTARADAY</v>
      </c>
      <c r="AH88" s="5" t="str">
        <f t="shared" si="26"/>
        <v>Slamet Haryanto44186UTARADAY</v>
      </c>
      <c r="AI88" s="5" t="str">
        <f t="shared" si="27"/>
        <v>BMJ 06844186DAY</v>
      </c>
      <c r="AJ88" s="5" t="str">
        <f t="shared" si="28"/>
        <v>Slamet Haryanto44186DAY</v>
      </c>
      <c r="AK88" s="5" t="str">
        <f t="shared" si="29"/>
        <v>Slamet HaryantoBMJ</v>
      </c>
      <c r="AL88" s="5" t="str">
        <f t="shared" si="31"/>
        <v>6UTARA</v>
      </c>
      <c r="AM88" s="5" t="str">
        <f t="shared" si="32"/>
        <v>&gt; 6UTARA10 RODA</v>
      </c>
      <c r="AN88" s="5" t="str">
        <f t="shared" si="33"/>
        <v>Slamet HaryantoBMJ&gt; 6UTARA10 RODA</v>
      </c>
      <c r="AO88" s="5" t="str">
        <f t="shared" si="34"/>
        <v>Slamet Haryanto&gt; 6UTARA10 RODA</v>
      </c>
      <c r="AP88" s="5" t="str">
        <f t="shared" si="35"/>
        <v>44186DAY</v>
      </c>
    </row>
    <row r="89" spans="1:42" x14ac:dyDescent="0.3">
      <c r="A89" s="33">
        <v>1</v>
      </c>
      <c r="B89" s="33"/>
      <c r="C89" s="70">
        <v>44186</v>
      </c>
      <c r="D89" s="71" t="s">
        <v>19</v>
      </c>
      <c r="E89" s="70">
        <v>44186</v>
      </c>
      <c r="F89" s="71">
        <v>5150610</v>
      </c>
      <c r="G89" s="33" t="s">
        <v>20</v>
      </c>
      <c r="H89" s="33" t="s">
        <v>50</v>
      </c>
      <c r="I89" s="33" t="s">
        <v>76</v>
      </c>
      <c r="J89" s="33" t="s">
        <v>52</v>
      </c>
      <c r="K89" s="63" t="s">
        <v>77</v>
      </c>
      <c r="L89" s="32" t="str">
        <f t="shared" si="18"/>
        <v>FM260JD</v>
      </c>
      <c r="M89" s="32" t="str">
        <f t="shared" si="19"/>
        <v>BMJ</v>
      </c>
      <c r="N89" s="32" t="str">
        <f t="shared" si="20"/>
        <v>10 RODA</v>
      </c>
      <c r="O89" s="64">
        <v>0.7230671296296296</v>
      </c>
      <c r="P89" s="65">
        <v>0.7230671296296296</v>
      </c>
      <c r="Q89" s="65"/>
      <c r="R89" s="66">
        <v>7</v>
      </c>
      <c r="S89" s="66">
        <v>42760</v>
      </c>
      <c r="T89" s="66">
        <v>14600</v>
      </c>
      <c r="U89" s="67">
        <f t="shared" si="30"/>
        <v>28.16</v>
      </c>
      <c r="V89" s="66">
        <f t="shared" si="21"/>
        <v>548951.04000000004</v>
      </c>
      <c r="W89" s="66" t="str">
        <f t="shared" si="22"/>
        <v>7 &gt;</v>
      </c>
      <c r="X89" s="66">
        <f>A89+SUMIFS(Presensi!F:F,Presensi!E:E,'Entry Data'!AP89)</f>
        <v>1</v>
      </c>
      <c r="Y89" s="66">
        <f>IFERROR(INDEX('Retasi Pricing'!F:F,MATCH('Entry Data'!AM89,'Retasi Pricing'!E:E,0))*X89,"")</f>
        <v>37750</v>
      </c>
      <c r="Z89" s="62" t="s">
        <v>26</v>
      </c>
      <c r="AA89" s="62" t="s">
        <v>27</v>
      </c>
      <c r="AB89" s="32" t="s">
        <v>175</v>
      </c>
      <c r="AC89" s="32" t="s">
        <v>267</v>
      </c>
      <c r="AD89" s="32" t="str">
        <f t="shared" si="23"/>
        <v/>
      </c>
      <c r="AF89" s="5" t="str">
        <f t="shared" si="24"/>
        <v>Slamet Haryanto44186</v>
      </c>
      <c r="AG89" s="5" t="str">
        <f t="shared" si="25"/>
        <v>BMJ 06844186UTARADAY</v>
      </c>
      <c r="AH89" s="5" t="str">
        <f t="shared" si="26"/>
        <v>Slamet Haryanto44186UTARADAY</v>
      </c>
      <c r="AI89" s="5" t="str">
        <f t="shared" si="27"/>
        <v>BMJ 06844186DAY</v>
      </c>
      <c r="AJ89" s="5" t="str">
        <f t="shared" si="28"/>
        <v>Slamet Haryanto44186DAY</v>
      </c>
      <c r="AK89" s="5" t="str">
        <f t="shared" si="29"/>
        <v>Slamet HaryantoBMJ</v>
      </c>
      <c r="AL89" s="5" t="str">
        <f t="shared" si="31"/>
        <v>7UTARA</v>
      </c>
      <c r="AM89" s="5" t="str">
        <f t="shared" si="32"/>
        <v>7 &gt;UTARA10 RODA</v>
      </c>
      <c r="AN89" s="5" t="str">
        <f t="shared" si="33"/>
        <v>Slamet HaryantoBMJ7 &gt;UTARA10 RODA</v>
      </c>
      <c r="AO89" s="5" t="str">
        <f t="shared" si="34"/>
        <v>Slamet Haryanto7 &gt;UTARA10 RODA</v>
      </c>
      <c r="AP89" s="5" t="str">
        <f t="shared" si="35"/>
        <v>44186DAY</v>
      </c>
    </row>
    <row r="90" spans="1:42" x14ac:dyDescent="0.3">
      <c r="A90" s="33">
        <v>1</v>
      </c>
      <c r="B90" s="33"/>
      <c r="C90" s="70">
        <v>44186</v>
      </c>
      <c r="D90" s="71" t="s">
        <v>19</v>
      </c>
      <c r="E90" s="70">
        <v>44186</v>
      </c>
      <c r="F90" s="71">
        <v>5150142</v>
      </c>
      <c r="G90" s="33" t="s">
        <v>20</v>
      </c>
      <c r="H90" s="33" t="s">
        <v>50</v>
      </c>
      <c r="I90" s="33" t="s">
        <v>76</v>
      </c>
      <c r="J90" s="33" t="s">
        <v>52</v>
      </c>
      <c r="K90" s="63" t="s">
        <v>78</v>
      </c>
      <c r="L90" s="32" t="str">
        <f t="shared" si="18"/>
        <v>FM260JD</v>
      </c>
      <c r="M90" s="32" t="str">
        <f t="shared" si="19"/>
        <v>BMJ</v>
      </c>
      <c r="N90" s="32" t="str">
        <f t="shared" si="20"/>
        <v>10 RODA</v>
      </c>
      <c r="O90" s="64">
        <v>0.36478009259259259</v>
      </c>
      <c r="P90" s="65">
        <v>0.36478009259259259</v>
      </c>
      <c r="Q90" s="65"/>
      <c r="R90" s="66">
        <v>1</v>
      </c>
      <c r="S90" s="66">
        <v>39400</v>
      </c>
      <c r="T90" s="66">
        <v>14600</v>
      </c>
      <c r="U90" s="67">
        <f t="shared" si="30"/>
        <v>24.8</v>
      </c>
      <c r="V90" s="66">
        <f t="shared" si="21"/>
        <v>483451.20000000007</v>
      </c>
      <c r="W90" s="66" t="str">
        <f t="shared" si="22"/>
        <v>1 &gt; 4</v>
      </c>
      <c r="X90" s="66">
        <f>A90+SUMIFS(Presensi!F:F,Presensi!E:E,'Entry Data'!AP90)</f>
        <v>1</v>
      </c>
      <c r="Y90" s="66">
        <f>IFERROR(INDEX('Retasi Pricing'!F:F,MATCH('Entry Data'!AM90,'Retasi Pricing'!E:E,0))*X90,"")</f>
        <v>25000</v>
      </c>
      <c r="Z90" s="62" t="s">
        <v>26</v>
      </c>
      <c r="AA90" s="62" t="s">
        <v>27</v>
      </c>
      <c r="AB90" s="32" t="s">
        <v>47</v>
      </c>
      <c r="AC90" s="32" t="s">
        <v>264</v>
      </c>
      <c r="AD90" s="32" t="str">
        <f t="shared" si="23"/>
        <v/>
      </c>
      <c r="AF90" s="5" t="str">
        <f t="shared" si="24"/>
        <v>Redho Dwi Agonta44186</v>
      </c>
      <c r="AG90" s="5" t="str">
        <f t="shared" si="25"/>
        <v>BMJ 06944186UTARADAY</v>
      </c>
      <c r="AH90" s="5" t="str">
        <f t="shared" si="26"/>
        <v>Redho Dwi Agonta44186UTARADAY</v>
      </c>
      <c r="AI90" s="5" t="str">
        <f t="shared" si="27"/>
        <v>BMJ 06944186DAY</v>
      </c>
      <c r="AJ90" s="5" t="str">
        <f t="shared" si="28"/>
        <v>Redho Dwi Agonta44186DAY</v>
      </c>
      <c r="AK90" s="5" t="str">
        <f t="shared" si="29"/>
        <v>Redho Dwi AgontaBMJ</v>
      </c>
      <c r="AL90" s="5" t="str">
        <f t="shared" si="31"/>
        <v>1UTARA</v>
      </c>
      <c r="AM90" s="5" t="str">
        <f t="shared" si="32"/>
        <v>1 &gt; 4UTARA10 RODA</v>
      </c>
      <c r="AN90" s="5" t="str">
        <f t="shared" si="33"/>
        <v>Redho Dwi AgontaBMJ1 &gt; 4UTARA10 RODA</v>
      </c>
      <c r="AO90" s="5" t="str">
        <f t="shared" si="34"/>
        <v>Redho Dwi Agonta1 &gt; 4UTARA10 RODA</v>
      </c>
      <c r="AP90" s="5" t="str">
        <f t="shared" si="35"/>
        <v>44186DAY</v>
      </c>
    </row>
    <row r="91" spans="1:42" x14ac:dyDescent="0.3">
      <c r="A91" s="33">
        <v>1</v>
      </c>
      <c r="B91" s="33"/>
      <c r="C91" s="70">
        <v>44186</v>
      </c>
      <c r="D91" s="71" t="s">
        <v>19</v>
      </c>
      <c r="E91" s="70">
        <v>44186</v>
      </c>
      <c r="F91" s="71">
        <v>5150229</v>
      </c>
      <c r="G91" s="33" t="s">
        <v>20</v>
      </c>
      <c r="H91" s="33" t="s">
        <v>21</v>
      </c>
      <c r="I91" s="33" t="s">
        <v>76</v>
      </c>
      <c r="J91" s="33" t="s">
        <v>23</v>
      </c>
      <c r="K91" s="63" t="s">
        <v>78</v>
      </c>
      <c r="L91" s="32" t="str">
        <f t="shared" si="18"/>
        <v>FM260JD</v>
      </c>
      <c r="M91" s="32" t="str">
        <f t="shared" si="19"/>
        <v>BMJ</v>
      </c>
      <c r="N91" s="32" t="str">
        <f t="shared" si="20"/>
        <v>10 RODA</v>
      </c>
      <c r="O91" s="64">
        <v>0.4289351851851852</v>
      </c>
      <c r="P91" s="65">
        <v>0.4289351851851852</v>
      </c>
      <c r="Q91" s="65"/>
      <c r="R91" s="66">
        <v>2</v>
      </c>
      <c r="S91" s="66">
        <v>40100</v>
      </c>
      <c r="T91" s="66">
        <v>14600</v>
      </c>
      <c r="U91" s="67">
        <f t="shared" si="30"/>
        <v>25.5</v>
      </c>
      <c r="V91" s="66">
        <f t="shared" si="21"/>
        <v>497097</v>
      </c>
      <c r="W91" s="66" t="str">
        <f t="shared" si="22"/>
        <v>1 &gt; 4</v>
      </c>
      <c r="X91" s="66">
        <f>A91+SUMIFS(Presensi!F:F,Presensi!E:E,'Entry Data'!AP91)</f>
        <v>1</v>
      </c>
      <c r="Y91" s="66">
        <f>IFERROR(INDEX('Retasi Pricing'!F:F,MATCH('Entry Data'!AM91,'Retasi Pricing'!E:E,0))*X91,"")</f>
        <v>25000</v>
      </c>
      <c r="Z91" s="62" t="s">
        <v>26</v>
      </c>
      <c r="AA91" s="62" t="s">
        <v>27</v>
      </c>
      <c r="AB91" s="32" t="s">
        <v>175</v>
      </c>
      <c r="AC91" s="32" t="s">
        <v>264</v>
      </c>
      <c r="AD91" s="32" t="str">
        <f t="shared" si="23"/>
        <v/>
      </c>
      <c r="AF91" s="5" t="str">
        <f t="shared" si="24"/>
        <v>Redho Dwi Agonta44186</v>
      </c>
      <c r="AG91" s="5" t="str">
        <f t="shared" si="25"/>
        <v>BMJ 06944186UTARADAY</v>
      </c>
      <c r="AH91" s="5" t="str">
        <f t="shared" si="26"/>
        <v>Redho Dwi Agonta44186UTARADAY</v>
      </c>
      <c r="AI91" s="5" t="str">
        <f t="shared" si="27"/>
        <v>BMJ 06944186DAY</v>
      </c>
      <c r="AJ91" s="5" t="str">
        <f t="shared" si="28"/>
        <v>Redho Dwi Agonta44186DAY</v>
      </c>
      <c r="AK91" s="5" t="str">
        <f t="shared" si="29"/>
        <v>Redho Dwi AgontaBMJ</v>
      </c>
      <c r="AL91" s="5" t="str">
        <f t="shared" si="31"/>
        <v>2UTARA</v>
      </c>
      <c r="AM91" s="5" t="str">
        <f t="shared" si="32"/>
        <v>1 &gt; 4UTARA10 RODA</v>
      </c>
      <c r="AN91" s="5" t="str">
        <f t="shared" si="33"/>
        <v>Redho Dwi AgontaBMJ1 &gt; 4UTARA10 RODA</v>
      </c>
      <c r="AO91" s="5" t="str">
        <f t="shared" si="34"/>
        <v>Redho Dwi Agonta1 &gt; 4UTARA10 RODA</v>
      </c>
      <c r="AP91" s="5" t="str">
        <f t="shared" si="35"/>
        <v>44186DAY</v>
      </c>
    </row>
    <row r="92" spans="1:42" x14ac:dyDescent="0.3">
      <c r="A92" s="33">
        <v>1</v>
      </c>
      <c r="B92" s="33"/>
      <c r="C92" s="70">
        <v>44186</v>
      </c>
      <c r="D92" s="71" t="s">
        <v>19</v>
      </c>
      <c r="E92" s="70">
        <v>44186</v>
      </c>
      <c r="F92" s="71">
        <v>5150313</v>
      </c>
      <c r="G92" s="33" t="s">
        <v>20</v>
      </c>
      <c r="H92" s="33" t="s">
        <v>21</v>
      </c>
      <c r="I92" s="33" t="s">
        <v>76</v>
      </c>
      <c r="J92" s="33" t="s">
        <v>23</v>
      </c>
      <c r="K92" s="63" t="s">
        <v>78</v>
      </c>
      <c r="L92" s="32" t="str">
        <f t="shared" si="18"/>
        <v>FM260JD</v>
      </c>
      <c r="M92" s="32" t="str">
        <f t="shared" si="19"/>
        <v>BMJ</v>
      </c>
      <c r="N92" s="32" t="str">
        <f t="shared" si="20"/>
        <v>10 RODA</v>
      </c>
      <c r="O92" s="64">
        <v>0.48766203703703703</v>
      </c>
      <c r="P92" s="65">
        <v>0.48766203703703703</v>
      </c>
      <c r="Q92" s="65"/>
      <c r="R92" s="66">
        <v>3</v>
      </c>
      <c r="S92" s="66">
        <v>40720</v>
      </c>
      <c r="T92" s="66">
        <v>14600</v>
      </c>
      <c r="U92" s="67">
        <f t="shared" si="30"/>
        <v>26.12</v>
      </c>
      <c r="V92" s="66">
        <f t="shared" si="21"/>
        <v>509183.27999999997</v>
      </c>
      <c r="W92" s="66" t="str">
        <f t="shared" si="22"/>
        <v>1 &gt; 4</v>
      </c>
      <c r="X92" s="66">
        <f>A92+SUMIFS(Presensi!F:F,Presensi!E:E,'Entry Data'!AP92)</f>
        <v>1</v>
      </c>
      <c r="Y92" s="66">
        <f>IFERROR(INDEX('Retasi Pricing'!F:F,MATCH('Entry Data'!AM92,'Retasi Pricing'!E:E,0))*X92,"")</f>
        <v>25000</v>
      </c>
      <c r="Z92" s="62" t="s">
        <v>26</v>
      </c>
      <c r="AA92" s="62" t="s">
        <v>27</v>
      </c>
      <c r="AB92" s="32" t="s">
        <v>47</v>
      </c>
      <c r="AC92" s="32" t="s">
        <v>264</v>
      </c>
      <c r="AD92" s="32" t="str">
        <f t="shared" si="23"/>
        <v/>
      </c>
      <c r="AF92" s="5" t="str">
        <f t="shared" si="24"/>
        <v>Redho Dwi Agonta44186</v>
      </c>
      <c r="AG92" s="5" t="str">
        <f t="shared" si="25"/>
        <v>BMJ 06944186UTARADAY</v>
      </c>
      <c r="AH92" s="5" t="str">
        <f t="shared" si="26"/>
        <v>Redho Dwi Agonta44186UTARADAY</v>
      </c>
      <c r="AI92" s="5" t="str">
        <f t="shared" si="27"/>
        <v>BMJ 06944186DAY</v>
      </c>
      <c r="AJ92" s="5" t="str">
        <f t="shared" si="28"/>
        <v>Redho Dwi Agonta44186DAY</v>
      </c>
      <c r="AK92" s="5" t="str">
        <f t="shared" si="29"/>
        <v>Redho Dwi AgontaBMJ</v>
      </c>
      <c r="AL92" s="5" t="str">
        <f t="shared" si="31"/>
        <v>3UTARA</v>
      </c>
      <c r="AM92" s="5" t="str">
        <f t="shared" si="32"/>
        <v>1 &gt; 4UTARA10 RODA</v>
      </c>
      <c r="AN92" s="5" t="str">
        <f t="shared" si="33"/>
        <v>Redho Dwi AgontaBMJ1 &gt; 4UTARA10 RODA</v>
      </c>
      <c r="AO92" s="5" t="str">
        <f t="shared" si="34"/>
        <v>Redho Dwi Agonta1 &gt; 4UTARA10 RODA</v>
      </c>
      <c r="AP92" s="5" t="str">
        <f t="shared" si="35"/>
        <v>44186DAY</v>
      </c>
    </row>
    <row r="93" spans="1:42" x14ac:dyDescent="0.3">
      <c r="A93" s="33">
        <v>1</v>
      </c>
      <c r="B93" s="33"/>
      <c r="C93" s="70">
        <v>44186</v>
      </c>
      <c r="D93" s="71" t="s">
        <v>19</v>
      </c>
      <c r="E93" s="70">
        <v>44186</v>
      </c>
      <c r="F93" s="71">
        <v>5150383</v>
      </c>
      <c r="G93" s="33" t="s">
        <v>20</v>
      </c>
      <c r="H93" s="33" t="s">
        <v>21</v>
      </c>
      <c r="I93" s="33" t="s">
        <v>45</v>
      </c>
      <c r="J93" s="33" t="s">
        <v>46</v>
      </c>
      <c r="K93" s="63" t="s">
        <v>78</v>
      </c>
      <c r="L93" s="32" t="str">
        <f t="shared" si="18"/>
        <v>FM260JD</v>
      </c>
      <c r="M93" s="32" t="str">
        <f t="shared" si="19"/>
        <v>BMJ</v>
      </c>
      <c r="N93" s="32" t="str">
        <f t="shared" si="20"/>
        <v>10 RODA</v>
      </c>
      <c r="O93" s="64">
        <v>0.54518518518518522</v>
      </c>
      <c r="P93" s="65">
        <v>0.54518518518518522</v>
      </c>
      <c r="Q93" s="65"/>
      <c r="R93" s="66">
        <v>4</v>
      </c>
      <c r="S93" s="66">
        <v>38820</v>
      </c>
      <c r="T93" s="66">
        <v>14600</v>
      </c>
      <c r="U93" s="67">
        <f t="shared" si="30"/>
        <v>24.22</v>
      </c>
      <c r="V93" s="66">
        <f t="shared" si="21"/>
        <v>472144.68</v>
      </c>
      <c r="W93" s="66" t="str">
        <f t="shared" si="22"/>
        <v>1 &gt; 4</v>
      </c>
      <c r="X93" s="66">
        <f>A93+SUMIFS(Presensi!F:F,Presensi!E:E,'Entry Data'!AP93)</f>
        <v>1</v>
      </c>
      <c r="Y93" s="66">
        <f>IFERROR(INDEX('Retasi Pricing'!F:F,MATCH('Entry Data'!AM93,'Retasi Pricing'!E:E,0))*X93,"")</f>
        <v>25000</v>
      </c>
      <c r="Z93" s="62" t="s">
        <v>26</v>
      </c>
      <c r="AA93" s="62" t="s">
        <v>27</v>
      </c>
      <c r="AB93" s="32" t="s">
        <v>175</v>
      </c>
      <c r="AC93" s="32" t="s">
        <v>264</v>
      </c>
      <c r="AD93" s="32" t="str">
        <f t="shared" si="23"/>
        <v/>
      </c>
      <c r="AF93" s="5" t="str">
        <f t="shared" si="24"/>
        <v>Redho Dwi Agonta44186</v>
      </c>
      <c r="AG93" s="5" t="str">
        <f t="shared" si="25"/>
        <v>BMJ 06944186UTARADAY</v>
      </c>
      <c r="AH93" s="5" t="str">
        <f t="shared" si="26"/>
        <v>Redho Dwi Agonta44186UTARADAY</v>
      </c>
      <c r="AI93" s="5" t="str">
        <f t="shared" si="27"/>
        <v>BMJ 06944186DAY</v>
      </c>
      <c r="AJ93" s="5" t="str">
        <f t="shared" si="28"/>
        <v>Redho Dwi Agonta44186DAY</v>
      </c>
      <c r="AK93" s="5" t="str">
        <f t="shared" si="29"/>
        <v>Redho Dwi AgontaBMJ</v>
      </c>
      <c r="AL93" s="5" t="str">
        <f t="shared" si="31"/>
        <v>4UTARA</v>
      </c>
      <c r="AM93" s="5" t="str">
        <f t="shared" si="32"/>
        <v>1 &gt; 4UTARA10 RODA</v>
      </c>
      <c r="AN93" s="5" t="str">
        <f t="shared" si="33"/>
        <v>Redho Dwi AgontaBMJ1 &gt; 4UTARA10 RODA</v>
      </c>
      <c r="AO93" s="5" t="str">
        <f t="shared" si="34"/>
        <v>Redho Dwi Agonta1 &gt; 4UTARA10 RODA</v>
      </c>
      <c r="AP93" s="5" t="str">
        <f t="shared" si="35"/>
        <v>44186DAY</v>
      </c>
    </row>
    <row r="94" spans="1:42" x14ac:dyDescent="0.3">
      <c r="A94" s="33">
        <v>1</v>
      </c>
      <c r="B94" s="33"/>
      <c r="C94" s="70">
        <v>44186</v>
      </c>
      <c r="D94" s="71" t="s">
        <v>19</v>
      </c>
      <c r="E94" s="70">
        <v>44186</v>
      </c>
      <c r="F94" s="71">
        <v>5150280</v>
      </c>
      <c r="G94" s="33" t="s">
        <v>20</v>
      </c>
      <c r="H94" s="33" t="s">
        <v>21</v>
      </c>
      <c r="I94" s="33" t="s">
        <v>45</v>
      </c>
      <c r="J94" s="33" t="s">
        <v>46</v>
      </c>
      <c r="K94" s="63" t="s">
        <v>79</v>
      </c>
      <c r="L94" s="32" t="str">
        <f t="shared" si="18"/>
        <v>AXOR4843</v>
      </c>
      <c r="M94" s="32" t="str">
        <f t="shared" si="19"/>
        <v>BMJ</v>
      </c>
      <c r="N94" s="32" t="str">
        <f t="shared" si="20"/>
        <v>12 RODA</v>
      </c>
      <c r="O94" s="64">
        <v>0.46111111111111108</v>
      </c>
      <c r="P94" s="65">
        <v>0.46111111111111108</v>
      </c>
      <c r="Q94" s="65"/>
      <c r="R94" s="66">
        <v>2</v>
      </c>
      <c r="S94" s="66">
        <v>52340</v>
      </c>
      <c r="T94" s="66">
        <v>19860</v>
      </c>
      <c r="U94" s="67">
        <f t="shared" si="30"/>
        <v>32.479999999999997</v>
      </c>
      <c r="V94" s="66">
        <f t="shared" si="21"/>
        <v>658596.95999999985</v>
      </c>
      <c r="W94" s="66" t="str">
        <f t="shared" si="22"/>
        <v>1 &gt; 4</v>
      </c>
      <c r="X94" s="66">
        <f>A94+SUMIFS(Presensi!F:F,Presensi!E:E,'Entry Data'!AP94)</f>
        <v>1</v>
      </c>
      <c r="Y94" s="66">
        <f>IFERROR(INDEX('Retasi Pricing'!F:F,MATCH('Entry Data'!AM94,'Retasi Pricing'!E:E,0))*X94,"")</f>
        <v>27500</v>
      </c>
      <c r="Z94" s="62" t="s">
        <v>26</v>
      </c>
      <c r="AA94" s="62" t="s">
        <v>27</v>
      </c>
      <c r="AB94" s="32" t="s">
        <v>47</v>
      </c>
      <c r="AC94" s="32" t="s">
        <v>266</v>
      </c>
      <c r="AD94" s="32" t="str">
        <f t="shared" si="23"/>
        <v/>
      </c>
      <c r="AF94" s="5" t="str">
        <f t="shared" si="24"/>
        <v>Zulkifli Haribu44186</v>
      </c>
      <c r="AG94" s="5" t="str">
        <f t="shared" si="25"/>
        <v>BMJ 07044186UTARADAY</v>
      </c>
      <c r="AH94" s="5" t="str">
        <f t="shared" si="26"/>
        <v>Zulkifli Haribu44186UTARADAY</v>
      </c>
      <c r="AI94" s="5" t="str">
        <f t="shared" si="27"/>
        <v>BMJ 07044186DAY</v>
      </c>
      <c r="AJ94" s="5" t="str">
        <f t="shared" si="28"/>
        <v>Zulkifli Haribu44186DAY</v>
      </c>
      <c r="AK94" s="5" t="str">
        <f t="shared" si="29"/>
        <v>Zulkifli HaribuBMJ</v>
      </c>
      <c r="AL94" s="5" t="str">
        <f t="shared" si="31"/>
        <v>2UTARA</v>
      </c>
      <c r="AM94" s="5" t="str">
        <f t="shared" si="32"/>
        <v>1 &gt; 4UTARA12 RODA</v>
      </c>
      <c r="AN94" s="5" t="str">
        <f t="shared" si="33"/>
        <v>Zulkifli HaribuBMJ1 &gt; 4UTARA12 RODA</v>
      </c>
      <c r="AO94" s="5" t="str">
        <f t="shared" si="34"/>
        <v>Zulkifli Haribu1 &gt; 4UTARA12 RODA</v>
      </c>
      <c r="AP94" s="5" t="str">
        <f t="shared" si="35"/>
        <v>44186DAY</v>
      </c>
    </row>
    <row r="95" spans="1:42" x14ac:dyDescent="0.3">
      <c r="A95" s="33">
        <v>1</v>
      </c>
      <c r="B95" s="33"/>
      <c r="C95" s="70">
        <v>44186</v>
      </c>
      <c r="D95" s="71" t="s">
        <v>19</v>
      </c>
      <c r="E95" s="70">
        <v>44186</v>
      </c>
      <c r="F95" s="71">
        <v>5150370</v>
      </c>
      <c r="G95" s="33" t="s">
        <v>20</v>
      </c>
      <c r="H95" s="33" t="s">
        <v>21</v>
      </c>
      <c r="I95" s="33" t="s">
        <v>45</v>
      </c>
      <c r="J95" s="33" t="s">
        <v>46</v>
      </c>
      <c r="K95" s="63" t="s">
        <v>79</v>
      </c>
      <c r="L95" s="32" t="str">
        <f t="shared" si="18"/>
        <v>AXOR4843</v>
      </c>
      <c r="M95" s="32" t="str">
        <f t="shared" si="19"/>
        <v>BMJ</v>
      </c>
      <c r="N95" s="32" t="str">
        <f t="shared" si="20"/>
        <v>12 RODA</v>
      </c>
      <c r="O95" s="64">
        <v>0.52807870370370369</v>
      </c>
      <c r="P95" s="65">
        <v>0.52807870370370369</v>
      </c>
      <c r="Q95" s="65"/>
      <c r="R95" s="66">
        <v>3</v>
      </c>
      <c r="S95" s="66">
        <v>50840</v>
      </c>
      <c r="T95" s="66">
        <v>19860</v>
      </c>
      <c r="U95" s="67">
        <f t="shared" si="30"/>
        <v>30.98</v>
      </c>
      <c r="V95" s="66">
        <f t="shared" si="21"/>
        <v>628181.46</v>
      </c>
      <c r="W95" s="66" t="str">
        <f t="shared" si="22"/>
        <v>1 &gt; 4</v>
      </c>
      <c r="X95" s="66">
        <f>A95+SUMIFS(Presensi!F:F,Presensi!E:E,'Entry Data'!AP95)</f>
        <v>1</v>
      </c>
      <c r="Y95" s="66">
        <f>IFERROR(INDEX('Retasi Pricing'!F:F,MATCH('Entry Data'!AM95,'Retasi Pricing'!E:E,0))*X95,"")</f>
        <v>27500</v>
      </c>
      <c r="Z95" s="62" t="s">
        <v>26</v>
      </c>
      <c r="AA95" s="62" t="s">
        <v>27</v>
      </c>
      <c r="AB95" s="32" t="s">
        <v>175</v>
      </c>
      <c r="AC95" s="32" t="s">
        <v>266</v>
      </c>
      <c r="AD95" s="32" t="str">
        <f t="shared" si="23"/>
        <v/>
      </c>
      <c r="AF95" s="5" t="str">
        <f t="shared" si="24"/>
        <v>Zulkifli Haribu44186</v>
      </c>
      <c r="AG95" s="5" t="str">
        <f t="shared" si="25"/>
        <v>BMJ 07044186UTARADAY</v>
      </c>
      <c r="AH95" s="5" t="str">
        <f t="shared" si="26"/>
        <v>Zulkifli Haribu44186UTARADAY</v>
      </c>
      <c r="AI95" s="5" t="str">
        <f t="shared" si="27"/>
        <v>BMJ 07044186DAY</v>
      </c>
      <c r="AJ95" s="5" t="str">
        <f t="shared" si="28"/>
        <v>Zulkifli Haribu44186DAY</v>
      </c>
      <c r="AK95" s="5" t="str">
        <f t="shared" si="29"/>
        <v>Zulkifli HaribuBMJ</v>
      </c>
      <c r="AL95" s="5" t="str">
        <f t="shared" si="31"/>
        <v>3UTARA</v>
      </c>
      <c r="AM95" s="5" t="str">
        <f t="shared" si="32"/>
        <v>1 &gt; 4UTARA12 RODA</v>
      </c>
      <c r="AN95" s="5" t="str">
        <f t="shared" si="33"/>
        <v>Zulkifli HaribuBMJ1 &gt; 4UTARA12 RODA</v>
      </c>
      <c r="AO95" s="5" t="str">
        <f t="shared" si="34"/>
        <v>Zulkifli Haribu1 &gt; 4UTARA12 RODA</v>
      </c>
      <c r="AP95" s="5" t="str">
        <f t="shared" si="35"/>
        <v>44186DAY</v>
      </c>
    </row>
    <row r="96" spans="1:42" x14ac:dyDescent="0.3">
      <c r="A96" s="33">
        <v>1</v>
      </c>
      <c r="B96" s="33"/>
      <c r="C96" s="70">
        <v>44186</v>
      </c>
      <c r="D96" s="71" t="s">
        <v>19</v>
      </c>
      <c r="E96" s="70">
        <v>44186</v>
      </c>
      <c r="F96" s="71">
        <v>5150436</v>
      </c>
      <c r="G96" s="33" t="s">
        <v>20</v>
      </c>
      <c r="H96" s="33" t="s">
        <v>21</v>
      </c>
      <c r="I96" s="33" t="s">
        <v>45</v>
      </c>
      <c r="J96" s="33" t="s">
        <v>46</v>
      </c>
      <c r="K96" s="63" t="s">
        <v>79</v>
      </c>
      <c r="L96" s="32" t="str">
        <f t="shared" si="18"/>
        <v>AXOR4843</v>
      </c>
      <c r="M96" s="32" t="str">
        <f t="shared" si="19"/>
        <v>BMJ</v>
      </c>
      <c r="N96" s="32" t="str">
        <f t="shared" si="20"/>
        <v>12 RODA</v>
      </c>
      <c r="O96" s="64">
        <v>0.58494212962962966</v>
      </c>
      <c r="P96" s="65">
        <v>0.58494212962962966</v>
      </c>
      <c r="Q96" s="65"/>
      <c r="R96" s="66">
        <v>4</v>
      </c>
      <c r="S96" s="66">
        <v>51620</v>
      </c>
      <c r="T96" s="66">
        <v>19860</v>
      </c>
      <c r="U96" s="67">
        <f t="shared" si="30"/>
        <v>31.76</v>
      </c>
      <c r="V96" s="66">
        <f t="shared" si="21"/>
        <v>643997.52</v>
      </c>
      <c r="W96" s="66" t="str">
        <f t="shared" si="22"/>
        <v>1 &gt; 4</v>
      </c>
      <c r="X96" s="66">
        <f>A96+SUMIFS(Presensi!F:F,Presensi!E:E,'Entry Data'!AP96)</f>
        <v>1</v>
      </c>
      <c r="Y96" s="66">
        <f>IFERROR(INDEX('Retasi Pricing'!F:F,MATCH('Entry Data'!AM96,'Retasi Pricing'!E:E,0))*X96,"")</f>
        <v>27500</v>
      </c>
      <c r="Z96" s="62" t="s">
        <v>26</v>
      </c>
      <c r="AA96" s="62" t="s">
        <v>27</v>
      </c>
      <c r="AB96" s="32" t="s">
        <v>175</v>
      </c>
      <c r="AC96" s="32" t="s">
        <v>266</v>
      </c>
      <c r="AD96" s="32" t="str">
        <f t="shared" si="23"/>
        <v/>
      </c>
      <c r="AF96" s="5" t="str">
        <f t="shared" si="24"/>
        <v>Zulkifli Haribu44186</v>
      </c>
      <c r="AG96" s="5" t="str">
        <f t="shared" si="25"/>
        <v>BMJ 07044186UTARADAY</v>
      </c>
      <c r="AH96" s="5" t="str">
        <f t="shared" si="26"/>
        <v>Zulkifli Haribu44186UTARADAY</v>
      </c>
      <c r="AI96" s="5" t="str">
        <f t="shared" si="27"/>
        <v>BMJ 07044186DAY</v>
      </c>
      <c r="AJ96" s="5" t="str">
        <f t="shared" si="28"/>
        <v>Zulkifli Haribu44186DAY</v>
      </c>
      <c r="AK96" s="5" t="str">
        <f t="shared" si="29"/>
        <v>Zulkifli HaribuBMJ</v>
      </c>
      <c r="AL96" s="5" t="str">
        <f t="shared" si="31"/>
        <v>4UTARA</v>
      </c>
      <c r="AM96" s="5" t="str">
        <f t="shared" si="32"/>
        <v>1 &gt; 4UTARA12 RODA</v>
      </c>
      <c r="AN96" s="5" t="str">
        <f t="shared" si="33"/>
        <v>Zulkifli HaribuBMJ1 &gt; 4UTARA12 RODA</v>
      </c>
      <c r="AO96" s="5" t="str">
        <f t="shared" si="34"/>
        <v>Zulkifli Haribu1 &gt; 4UTARA12 RODA</v>
      </c>
      <c r="AP96" s="5" t="str">
        <f t="shared" si="35"/>
        <v>44186DAY</v>
      </c>
    </row>
    <row r="97" spans="1:42" x14ac:dyDescent="0.3">
      <c r="A97" s="33">
        <v>1</v>
      </c>
      <c r="B97" s="33"/>
      <c r="C97" s="70">
        <v>44186</v>
      </c>
      <c r="D97" s="71" t="s">
        <v>19</v>
      </c>
      <c r="E97" s="70">
        <v>44186</v>
      </c>
      <c r="F97" s="71">
        <v>5150524</v>
      </c>
      <c r="G97" s="33" t="s">
        <v>20</v>
      </c>
      <c r="H97" s="33" t="s">
        <v>21</v>
      </c>
      <c r="I97" s="33" t="s">
        <v>45</v>
      </c>
      <c r="J97" s="33" t="s">
        <v>46</v>
      </c>
      <c r="K97" s="63" t="s">
        <v>79</v>
      </c>
      <c r="L97" s="32" t="str">
        <f t="shared" si="18"/>
        <v>AXOR4843</v>
      </c>
      <c r="M97" s="32" t="str">
        <f t="shared" si="19"/>
        <v>BMJ</v>
      </c>
      <c r="N97" s="32" t="str">
        <f t="shared" si="20"/>
        <v>12 RODA</v>
      </c>
      <c r="O97" s="64">
        <v>0.65121527777777777</v>
      </c>
      <c r="P97" s="65">
        <v>0.65121527777777777</v>
      </c>
      <c r="Q97" s="65"/>
      <c r="R97" s="66">
        <v>5</v>
      </c>
      <c r="S97" s="66">
        <v>50420</v>
      </c>
      <c r="T97" s="66">
        <v>19860</v>
      </c>
      <c r="U97" s="67">
        <f t="shared" si="30"/>
        <v>30.56</v>
      </c>
      <c r="V97" s="66">
        <f t="shared" si="21"/>
        <v>619665.11999999988</v>
      </c>
      <c r="W97" s="66" t="str">
        <f t="shared" si="22"/>
        <v>&gt; 5</v>
      </c>
      <c r="X97" s="66">
        <f>A97+SUMIFS(Presensi!F:F,Presensi!E:E,'Entry Data'!AP97)</f>
        <v>1</v>
      </c>
      <c r="Y97" s="66">
        <f>IFERROR(INDEX('Retasi Pricing'!F:F,MATCH('Entry Data'!AM97,'Retasi Pricing'!E:E,0))*X97,"")</f>
        <v>31200</v>
      </c>
      <c r="Z97" s="62" t="s">
        <v>26</v>
      </c>
      <c r="AA97" s="62" t="s">
        <v>27</v>
      </c>
      <c r="AB97" s="32" t="s">
        <v>175</v>
      </c>
      <c r="AC97" s="32" t="s">
        <v>266</v>
      </c>
      <c r="AD97" s="32" t="str">
        <f t="shared" si="23"/>
        <v/>
      </c>
      <c r="AF97" s="5" t="str">
        <f t="shared" si="24"/>
        <v>Zulkifli Haribu44186</v>
      </c>
      <c r="AG97" s="5" t="str">
        <f t="shared" si="25"/>
        <v>BMJ 07044186UTARADAY</v>
      </c>
      <c r="AH97" s="5" t="str">
        <f t="shared" si="26"/>
        <v>Zulkifli Haribu44186UTARADAY</v>
      </c>
      <c r="AI97" s="5" t="str">
        <f t="shared" si="27"/>
        <v>BMJ 07044186DAY</v>
      </c>
      <c r="AJ97" s="5" t="str">
        <f t="shared" si="28"/>
        <v>Zulkifli Haribu44186DAY</v>
      </c>
      <c r="AK97" s="5" t="str">
        <f t="shared" si="29"/>
        <v>Zulkifli HaribuBMJ</v>
      </c>
      <c r="AL97" s="5" t="str">
        <f t="shared" si="31"/>
        <v>5UTARA</v>
      </c>
      <c r="AM97" s="5" t="str">
        <f t="shared" si="32"/>
        <v>&gt; 5UTARA12 RODA</v>
      </c>
      <c r="AN97" s="5" t="str">
        <f t="shared" si="33"/>
        <v>Zulkifli HaribuBMJ&gt; 5UTARA12 RODA</v>
      </c>
      <c r="AO97" s="5" t="str">
        <f t="shared" si="34"/>
        <v>Zulkifli Haribu&gt; 5UTARA12 RODA</v>
      </c>
      <c r="AP97" s="5" t="str">
        <f t="shared" si="35"/>
        <v>44186DAY</v>
      </c>
    </row>
    <row r="98" spans="1:42" x14ac:dyDescent="0.3">
      <c r="A98" s="33">
        <v>1</v>
      </c>
      <c r="B98" s="33"/>
      <c r="C98" s="70">
        <v>44186</v>
      </c>
      <c r="D98" s="71" t="s">
        <v>19</v>
      </c>
      <c r="E98" s="70">
        <v>44186</v>
      </c>
      <c r="F98" s="71">
        <v>5150624</v>
      </c>
      <c r="G98" s="33" t="s">
        <v>20</v>
      </c>
      <c r="H98" s="33" t="s">
        <v>21</v>
      </c>
      <c r="I98" s="33" t="s">
        <v>45</v>
      </c>
      <c r="J98" s="33" t="s">
        <v>46</v>
      </c>
      <c r="K98" s="63" t="s">
        <v>79</v>
      </c>
      <c r="L98" s="32" t="str">
        <f t="shared" si="18"/>
        <v>AXOR4843</v>
      </c>
      <c r="M98" s="32" t="str">
        <f t="shared" si="19"/>
        <v>BMJ</v>
      </c>
      <c r="N98" s="32" t="str">
        <f t="shared" si="20"/>
        <v>12 RODA</v>
      </c>
      <c r="O98" s="64">
        <v>0.73180555555555549</v>
      </c>
      <c r="P98" s="65">
        <v>0.73180555555555549</v>
      </c>
      <c r="Q98" s="65"/>
      <c r="R98" s="66">
        <v>6</v>
      </c>
      <c r="S98" s="66">
        <v>49140</v>
      </c>
      <c r="T98" s="66">
        <v>19860</v>
      </c>
      <c r="U98" s="67">
        <f t="shared" si="30"/>
        <v>29.28</v>
      </c>
      <c r="V98" s="66">
        <f t="shared" si="21"/>
        <v>593710.56000000006</v>
      </c>
      <c r="W98" s="66" t="str">
        <f t="shared" si="22"/>
        <v>&gt; 6</v>
      </c>
      <c r="X98" s="66">
        <f>A98+SUMIFS(Presensi!F:F,Presensi!E:E,'Entry Data'!AP98)</f>
        <v>1</v>
      </c>
      <c r="Y98" s="66">
        <f>IFERROR(INDEX('Retasi Pricing'!F:F,MATCH('Entry Data'!AM98,'Retasi Pricing'!E:E,0))*X98,"")</f>
        <v>34450</v>
      </c>
      <c r="Z98" s="62" t="s">
        <v>26</v>
      </c>
      <c r="AA98" s="62" t="s">
        <v>27</v>
      </c>
      <c r="AB98" s="32" t="s">
        <v>47</v>
      </c>
      <c r="AC98" s="32" t="s">
        <v>266</v>
      </c>
      <c r="AD98" s="32" t="str">
        <f t="shared" si="23"/>
        <v/>
      </c>
      <c r="AF98" s="5" t="str">
        <f t="shared" si="24"/>
        <v>Zulkifli Haribu44186</v>
      </c>
      <c r="AG98" s="5" t="str">
        <f t="shared" si="25"/>
        <v>BMJ 07044186UTARADAY</v>
      </c>
      <c r="AH98" s="5" t="str">
        <f t="shared" si="26"/>
        <v>Zulkifli Haribu44186UTARADAY</v>
      </c>
      <c r="AI98" s="5" t="str">
        <f t="shared" si="27"/>
        <v>BMJ 07044186DAY</v>
      </c>
      <c r="AJ98" s="5" t="str">
        <f t="shared" si="28"/>
        <v>Zulkifli Haribu44186DAY</v>
      </c>
      <c r="AK98" s="5" t="str">
        <f t="shared" si="29"/>
        <v>Zulkifli HaribuBMJ</v>
      </c>
      <c r="AL98" s="5" t="str">
        <f t="shared" si="31"/>
        <v>6UTARA</v>
      </c>
      <c r="AM98" s="5" t="str">
        <f t="shared" si="32"/>
        <v>&gt; 6UTARA12 RODA</v>
      </c>
      <c r="AN98" s="5" t="str">
        <f t="shared" si="33"/>
        <v>Zulkifli HaribuBMJ&gt; 6UTARA12 RODA</v>
      </c>
      <c r="AO98" s="5" t="str">
        <f t="shared" si="34"/>
        <v>Zulkifli Haribu&gt; 6UTARA12 RODA</v>
      </c>
      <c r="AP98" s="5" t="str">
        <f t="shared" si="35"/>
        <v>44186DAY</v>
      </c>
    </row>
    <row r="99" spans="1:42" x14ac:dyDescent="0.3">
      <c r="A99" s="33">
        <v>1</v>
      </c>
      <c r="B99" s="33"/>
      <c r="C99" s="70">
        <v>44186</v>
      </c>
      <c r="D99" s="71" t="s">
        <v>19</v>
      </c>
      <c r="E99" s="70">
        <v>44186</v>
      </c>
      <c r="F99" s="71">
        <v>5150408</v>
      </c>
      <c r="G99" s="33" t="s">
        <v>20</v>
      </c>
      <c r="H99" s="33" t="s">
        <v>21</v>
      </c>
      <c r="I99" s="33" t="s">
        <v>170</v>
      </c>
      <c r="J99" s="33" t="s">
        <v>23</v>
      </c>
      <c r="K99" s="63" t="s">
        <v>80</v>
      </c>
      <c r="L99" s="32" t="str">
        <f t="shared" si="18"/>
        <v>AXOR4843</v>
      </c>
      <c r="M99" s="32" t="str">
        <f t="shared" si="19"/>
        <v>BMJ</v>
      </c>
      <c r="N99" s="32" t="str">
        <f t="shared" si="20"/>
        <v>12 RODA</v>
      </c>
      <c r="O99" s="64">
        <v>0.56842592592592589</v>
      </c>
      <c r="P99" s="65">
        <v>0.56842592592592589</v>
      </c>
      <c r="Q99" s="65"/>
      <c r="R99" s="66">
        <v>1</v>
      </c>
      <c r="S99" s="66">
        <v>52520</v>
      </c>
      <c r="T99" s="66">
        <v>19940</v>
      </c>
      <c r="U99" s="67">
        <f t="shared" si="30"/>
        <v>32.58</v>
      </c>
      <c r="V99" s="66">
        <f t="shared" si="21"/>
        <v>660624.65999999992</v>
      </c>
      <c r="W99" s="66" t="str">
        <f t="shared" si="22"/>
        <v>1 &gt; 4</v>
      </c>
      <c r="X99" s="66">
        <f>A99+SUMIFS(Presensi!F:F,Presensi!E:E,'Entry Data'!AP99)</f>
        <v>1</v>
      </c>
      <c r="Y99" s="66">
        <f>IFERROR(INDEX('Retasi Pricing'!F:F,MATCH('Entry Data'!AM99,'Retasi Pricing'!E:E,0))*X99,"")</f>
        <v>27500</v>
      </c>
      <c r="Z99" s="62" t="s">
        <v>26</v>
      </c>
      <c r="AA99" s="62" t="s">
        <v>27</v>
      </c>
      <c r="AB99" s="32" t="s">
        <v>175</v>
      </c>
      <c r="AC99" s="32" t="s">
        <v>193</v>
      </c>
      <c r="AD99" s="32" t="str">
        <f t="shared" si="23"/>
        <v/>
      </c>
      <c r="AF99" s="5" t="str">
        <f t="shared" si="24"/>
        <v>budiyono44186</v>
      </c>
      <c r="AG99" s="5" t="str">
        <f t="shared" si="25"/>
        <v>BMJ 07144186UTARADAY</v>
      </c>
      <c r="AH99" s="5" t="str">
        <f t="shared" si="26"/>
        <v>budiyono44186UTARADAY</v>
      </c>
      <c r="AI99" s="5" t="str">
        <f t="shared" si="27"/>
        <v>BMJ 07144186DAY</v>
      </c>
      <c r="AJ99" s="5" t="str">
        <f t="shared" si="28"/>
        <v>budiyono44186DAY</v>
      </c>
      <c r="AK99" s="5" t="str">
        <f t="shared" si="29"/>
        <v>budiyonoBMJ</v>
      </c>
      <c r="AL99" s="5" t="str">
        <f t="shared" si="31"/>
        <v>1UTARA</v>
      </c>
      <c r="AM99" s="5" t="str">
        <f t="shared" si="32"/>
        <v>1 &gt; 4UTARA12 RODA</v>
      </c>
      <c r="AN99" s="5" t="str">
        <f t="shared" si="33"/>
        <v>budiyonoBMJ1 &gt; 4UTARA12 RODA</v>
      </c>
      <c r="AO99" s="5" t="str">
        <f t="shared" si="34"/>
        <v>budiyono1 &gt; 4UTARA12 RODA</v>
      </c>
      <c r="AP99" s="5" t="str">
        <f t="shared" si="35"/>
        <v>44186DAY</v>
      </c>
    </row>
    <row r="100" spans="1:42" x14ac:dyDescent="0.3">
      <c r="A100" s="33">
        <v>1</v>
      </c>
      <c r="B100" s="33"/>
      <c r="C100" s="70">
        <v>44186</v>
      </c>
      <c r="D100" s="71" t="s">
        <v>19</v>
      </c>
      <c r="E100" s="70">
        <v>44186</v>
      </c>
      <c r="F100" s="71">
        <v>5150508</v>
      </c>
      <c r="G100" s="33" t="s">
        <v>20</v>
      </c>
      <c r="H100" s="33" t="s">
        <v>50</v>
      </c>
      <c r="I100" s="33" t="s">
        <v>170</v>
      </c>
      <c r="J100" s="33" t="s">
        <v>23</v>
      </c>
      <c r="K100" s="63" t="s">
        <v>80</v>
      </c>
      <c r="L100" s="32" t="str">
        <f t="shared" si="18"/>
        <v>AXOR4843</v>
      </c>
      <c r="M100" s="32" t="str">
        <f t="shared" si="19"/>
        <v>BMJ</v>
      </c>
      <c r="N100" s="32" t="str">
        <f t="shared" si="20"/>
        <v>12 RODA</v>
      </c>
      <c r="O100" s="64">
        <v>0.63966435185185189</v>
      </c>
      <c r="P100" s="65">
        <v>0.63966435185185189</v>
      </c>
      <c r="Q100" s="65"/>
      <c r="R100" s="66">
        <v>2</v>
      </c>
      <c r="S100" s="66">
        <v>51200</v>
      </c>
      <c r="T100" s="66">
        <v>19940</v>
      </c>
      <c r="U100" s="67">
        <f t="shared" si="30"/>
        <v>31.26</v>
      </c>
      <c r="V100" s="66">
        <f t="shared" si="21"/>
        <v>633859.02</v>
      </c>
      <c r="W100" s="66" t="str">
        <f t="shared" si="22"/>
        <v>1 &gt; 4</v>
      </c>
      <c r="X100" s="66">
        <f>A100+SUMIFS(Presensi!F:F,Presensi!E:E,'Entry Data'!AP100)</f>
        <v>1</v>
      </c>
      <c r="Y100" s="66">
        <f>IFERROR(INDEX('Retasi Pricing'!F:F,MATCH('Entry Data'!AM100,'Retasi Pricing'!E:E,0))*X100,"")</f>
        <v>27500</v>
      </c>
      <c r="Z100" s="62" t="s">
        <v>26</v>
      </c>
      <c r="AA100" s="62" t="s">
        <v>27</v>
      </c>
      <c r="AB100" s="32" t="s">
        <v>175</v>
      </c>
      <c r="AC100" s="32" t="s">
        <v>193</v>
      </c>
      <c r="AD100" s="32" t="str">
        <f t="shared" si="23"/>
        <v/>
      </c>
      <c r="AF100" s="5" t="str">
        <f t="shared" si="24"/>
        <v>budiyono44186</v>
      </c>
      <c r="AG100" s="5" t="str">
        <f t="shared" si="25"/>
        <v>BMJ 07144186UTARADAY</v>
      </c>
      <c r="AH100" s="5" t="str">
        <f t="shared" si="26"/>
        <v>budiyono44186UTARADAY</v>
      </c>
      <c r="AI100" s="5" t="str">
        <f t="shared" si="27"/>
        <v>BMJ 07144186DAY</v>
      </c>
      <c r="AJ100" s="5" t="str">
        <f t="shared" si="28"/>
        <v>budiyono44186DAY</v>
      </c>
      <c r="AK100" s="5" t="str">
        <f t="shared" si="29"/>
        <v>budiyonoBMJ</v>
      </c>
      <c r="AL100" s="5" t="str">
        <f t="shared" si="31"/>
        <v>2UTARA</v>
      </c>
      <c r="AM100" s="5" t="str">
        <f t="shared" si="32"/>
        <v>1 &gt; 4UTARA12 RODA</v>
      </c>
      <c r="AN100" s="5" t="str">
        <f t="shared" si="33"/>
        <v>budiyonoBMJ1 &gt; 4UTARA12 RODA</v>
      </c>
      <c r="AO100" s="5" t="str">
        <f t="shared" si="34"/>
        <v>budiyono1 &gt; 4UTARA12 RODA</v>
      </c>
      <c r="AP100" s="5" t="str">
        <f t="shared" si="35"/>
        <v>44186DAY</v>
      </c>
    </row>
    <row r="101" spans="1:42" x14ac:dyDescent="0.3">
      <c r="A101" s="33">
        <v>1</v>
      </c>
      <c r="B101" s="33"/>
      <c r="C101" s="70">
        <v>44186</v>
      </c>
      <c r="D101" s="71" t="s">
        <v>19</v>
      </c>
      <c r="E101" s="70">
        <v>44186</v>
      </c>
      <c r="F101" s="71">
        <v>5150628</v>
      </c>
      <c r="G101" s="33" t="s">
        <v>38</v>
      </c>
      <c r="H101" s="33" t="s">
        <v>109</v>
      </c>
      <c r="I101" s="33" t="s">
        <v>103</v>
      </c>
      <c r="J101" s="33" t="s">
        <v>110</v>
      </c>
      <c r="K101" s="63" t="s">
        <v>80</v>
      </c>
      <c r="L101" s="32" t="str">
        <f t="shared" si="18"/>
        <v>AXOR4843</v>
      </c>
      <c r="M101" s="32" t="str">
        <f t="shared" si="19"/>
        <v>BMJ</v>
      </c>
      <c r="N101" s="32" t="str">
        <f t="shared" si="20"/>
        <v>12 RODA</v>
      </c>
      <c r="O101" s="64">
        <v>0.73524305555555547</v>
      </c>
      <c r="P101" s="65">
        <v>0.73524305555555547</v>
      </c>
      <c r="Q101" s="65"/>
      <c r="R101" s="66">
        <v>3</v>
      </c>
      <c r="S101" s="66">
        <v>54580</v>
      </c>
      <c r="T101" s="66">
        <v>19940</v>
      </c>
      <c r="U101" s="67">
        <f t="shared" si="30"/>
        <v>34.64</v>
      </c>
      <c r="V101" s="66">
        <f t="shared" si="21"/>
        <v>1040585.6</v>
      </c>
      <c r="W101" s="66" t="str">
        <f t="shared" si="22"/>
        <v>1 &gt; 3</v>
      </c>
      <c r="X101" s="66">
        <f>A101+SUMIFS(Presensi!F:F,Presensi!E:E,'Entry Data'!AP101)</f>
        <v>1</v>
      </c>
      <c r="Y101" s="66">
        <f>IFERROR(INDEX('Retasi Pricing'!F:F,MATCH('Entry Data'!AM101,'Retasi Pricing'!E:E,0))*X101,"")</f>
        <v>38000</v>
      </c>
      <c r="Z101" s="62" t="s">
        <v>26</v>
      </c>
      <c r="AA101" s="62" t="s">
        <v>27</v>
      </c>
      <c r="AB101" s="32" t="s">
        <v>175</v>
      </c>
      <c r="AC101" s="32" t="s">
        <v>193</v>
      </c>
      <c r="AD101" s="32" t="str">
        <f t="shared" si="23"/>
        <v/>
      </c>
      <c r="AF101" s="5" t="str">
        <f t="shared" si="24"/>
        <v>budiyono44186</v>
      </c>
      <c r="AG101" s="5" t="str">
        <f t="shared" si="25"/>
        <v>BMJ 07144186SELATANDAY</v>
      </c>
      <c r="AH101" s="5" t="str">
        <f t="shared" si="26"/>
        <v>budiyono44186SELATANDAY</v>
      </c>
      <c r="AI101" s="5" t="str">
        <f t="shared" si="27"/>
        <v>BMJ 07144186DAY</v>
      </c>
      <c r="AJ101" s="5" t="str">
        <f t="shared" si="28"/>
        <v>budiyono44186DAY</v>
      </c>
      <c r="AK101" s="5" t="str">
        <f t="shared" si="29"/>
        <v>budiyonoBMJ</v>
      </c>
      <c r="AL101" s="5" t="str">
        <f t="shared" si="31"/>
        <v>3SELATAN</v>
      </c>
      <c r="AM101" s="5" t="str">
        <f t="shared" si="32"/>
        <v>1 &gt; 3SELATAN12 RODA</v>
      </c>
      <c r="AN101" s="5" t="str">
        <f t="shared" si="33"/>
        <v>budiyonoBMJ1 &gt; 3SELATAN12 RODA</v>
      </c>
      <c r="AO101" s="5" t="str">
        <f t="shared" si="34"/>
        <v>budiyono1 &gt; 3SELATAN12 RODA</v>
      </c>
      <c r="AP101" s="5" t="str">
        <f t="shared" si="35"/>
        <v>44186DAY</v>
      </c>
    </row>
    <row r="102" spans="1:42" x14ac:dyDescent="0.3">
      <c r="A102" s="33">
        <v>1</v>
      </c>
      <c r="B102" s="33"/>
      <c r="C102" s="70">
        <v>44186</v>
      </c>
      <c r="D102" s="71" t="s">
        <v>19</v>
      </c>
      <c r="E102" s="70">
        <v>44186</v>
      </c>
      <c r="F102" s="71">
        <v>5150366</v>
      </c>
      <c r="G102" s="33" t="s">
        <v>20</v>
      </c>
      <c r="H102" s="33" t="s">
        <v>50</v>
      </c>
      <c r="I102" s="33" t="s">
        <v>170</v>
      </c>
      <c r="J102" s="33" t="s">
        <v>23</v>
      </c>
      <c r="K102" s="63" t="s">
        <v>82</v>
      </c>
      <c r="L102" s="32" t="str">
        <f t="shared" si="18"/>
        <v>AXOR4843</v>
      </c>
      <c r="M102" s="32" t="str">
        <f t="shared" si="19"/>
        <v>BMJ</v>
      </c>
      <c r="N102" s="32" t="str">
        <f t="shared" si="20"/>
        <v>12 RODA</v>
      </c>
      <c r="O102" s="64">
        <v>0.5254050925925926</v>
      </c>
      <c r="P102" s="65">
        <v>0.5254050925925926</v>
      </c>
      <c r="Q102" s="65"/>
      <c r="R102" s="66">
        <v>3</v>
      </c>
      <c r="S102" s="66">
        <v>49760</v>
      </c>
      <c r="T102" s="66">
        <v>19480</v>
      </c>
      <c r="U102" s="67">
        <f t="shared" si="30"/>
        <v>30.28</v>
      </c>
      <c r="V102" s="66">
        <f t="shared" si="21"/>
        <v>613987.56000000006</v>
      </c>
      <c r="W102" s="66" t="str">
        <f t="shared" si="22"/>
        <v>1 &gt; 4</v>
      </c>
      <c r="X102" s="66">
        <f>A102+SUMIFS(Presensi!F:F,Presensi!E:E,'Entry Data'!AP102)</f>
        <v>1</v>
      </c>
      <c r="Y102" s="66">
        <f>IFERROR(INDEX('Retasi Pricing'!F:F,MATCH('Entry Data'!AM102,'Retasi Pricing'!E:E,0))*X102,"")</f>
        <v>27500</v>
      </c>
      <c r="Z102" s="62" t="s">
        <v>26</v>
      </c>
      <c r="AA102" s="62" t="s">
        <v>27</v>
      </c>
      <c r="AB102" s="32" t="s">
        <v>175</v>
      </c>
      <c r="AC102" s="32" t="s">
        <v>196</v>
      </c>
      <c r="AD102" s="32" t="str">
        <f t="shared" si="23"/>
        <v/>
      </c>
      <c r="AF102" s="5" t="str">
        <f t="shared" si="24"/>
        <v>suwarno44186</v>
      </c>
      <c r="AG102" s="5" t="str">
        <f t="shared" si="25"/>
        <v>BMJ 07244186UTARADAY</v>
      </c>
      <c r="AH102" s="5" t="str">
        <f t="shared" si="26"/>
        <v>suwarno44186UTARADAY</v>
      </c>
      <c r="AI102" s="5" t="str">
        <f t="shared" si="27"/>
        <v>BMJ 07244186DAY</v>
      </c>
      <c r="AJ102" s="5" t="str">
        <f t="shared" si="28"/>
        <v>suwarno44186DAY</v>
      </c>
      <c r="AK102" s="5" t="str">
        <f t="shared" si="29"/>
        <v>suwarnoBMJ</v>
      </c>
      <c r="AL102" s="5" t="str">
        <f t="shared" si="31"/>
        <v>3UTARA</v>
      </c>
      <c r="AM102" s="5" t="str">
        <f t="shared" si="32"/>
        <v>1 &gt; 4UTARA12 RODA</v>
      </c>
      <c r="AN102" s="5" t="str">
        <f t="shared" si="33"/>
        <v>suwarnoBMJ1 &gt; 4UTARA12 RODA</v>
      </c>
      <c r="AO102" s="5" t="str">
        <f t="shared" si="34"/>
        <v>suwarno1 &gt; 4UTARA12 RODA</v>
      </c>
      <c r="AP102" s="5" t="str">
        <f t="shared" si="35"/>
        <v>44186DAY</v>
      </c>
    </row>
    <row r="103" spans="1:42" x14ac:dyDescent="0.3">
      <c r="A103" s="33">
        <v>1</v>
      </c>
      <c r="B103" s="33"/>
      <c r="C103" s="70">
        <v>44186</v>
      </c>
      <c r="D103" s="71" t="s">
        <v>19</v>
      </c>
      <c r="E103" s="70">
        <v>44186</v>
      </c>
      <c r="F103" s="71">
        <v>5150398</v>
      </c>
      <c r="G103" s="33" t="s">
        <v>20</v>
      </c>
      <c r="H103" s="33" t="s">
        <v>21</v>
      </c>
      <c r="I103" s="33" t="s">
        <v>45</v>
      </c>
      <c r="J103" s="33" t="s">
        <v>46</v>
      </c>
      <c r="K103" s="63" t="s">
        <v>82</v>
      </c>
      <c r="L103" s="32" t="str">
        <f t="shared" si="18"/>
        <v>AXOR4843</v>
      </c>
      <c r="M103" s="32" t="str">
        <f t="shared" si="19"/>
        <v>BMJ</v>
      </c>
      <c r="N103" s="32" t="str">
        <f t="shared" si="20"/>
        <v>12 RODA</v>
      </c>
      <c r="O103" s="64">
        <v>0.55810185185185179</v>
      </c>
      <c r="P103" s="65">
        <v>0.55810185185185179</v>
      </c>
      <c r="Q103" s="65"/>
      <c r="R103" s="66">
        <v>4</v>
      </c>
      <c r="S103" s="66">
        <v>50560</v>
      </c>
      <c r="T103" s="66">
        <v>19480</v>
      </c>
      <c r="U103" s="67">
        <f t="shared" si="30"/>
        <v>31.08</v>
      </c>
      <c r="V103" s="66">
        <f t="shared" si="21"/>
        <v>630209.15999999992</v>
      </c>
      <c r="W103" s="66" t="str">
        <f t="shared" si="22"/>
        <v>1 &gt; 4</v>
      </c>
      <c r="X103" s="66">
        <f>A103+SUMIFS(Presensi!F:F,Presensi!E:E,'Entry Data'!AP103)</f>
        <v>1</v>
      </c>
      <c r="Y103" s="66">
        <f>IFERROR(INDEX('Retasi Pricing'!F:F,MATCH('Entry Data'!AM103,'Retasi Pricing'!E:E,0))*X103,"")</f>
        <v>27500</v>
      </c>
      <c r="Z103" s="62" t="s">
        <v>26</v>
      </c>
      <c r="AA103" s="62" t="s">
        <v>27</v>
      </c>
      <c r="AB103" s="32" t="s">
        <v>175</v>
      </c>
      <c r="AC103" s="32" t="s">
        <v>196</v>
      </c>
      <c r="AD103" s="32" t="str">
        <f t="shared" si="23"/>
        <v/>
      </c>
      <c r="AF103" s="5" t="str">
        <f t="shared" si="24"/>
        <v>suwarno44186</v>
      </c>
      <c r="AG103" s="5" t="str">
        <f t="shared" si="25"/>
        <v>BMJ 07244186UTARADAY</v>
      </c>
      <c r="AH103" s="5" t="str">
        <f t="shared" si="26"/>
        <v>suwarno44186UTARADAY</v>
      </c>
      <c r="AI103" s="5" t="str">
        <f t="shared" si="27"/>
        <v>BMJ 07244186DAY</v>
      </c>
      <c r="AJ103" s="5" t="str">
        <f t="shared" si="28"/>
        <v>suwarno44186DAY</v>
      </c>
      <c r="AK103" s="5" t="str">
        <f t="shared" si="29"/>
        <v>suwarnoBMJ</v>
      </c>
      <c r="AL103" s="5" t="str">
        <f t="shared" si="31"/>
        <v>4UTARA</v>
      </c>
      <c r="AM103" s="5" t="str">
        <f t="shared" si="32"/>
        <v>1 &gt; 4UTARA12 RODA</v>
      </c>
      <c r="AN103" s="5" t="str">
        <f t="shared" si="33"/>
        <v>suwarnoBMJ1 &gt; 4UTARA12 RODA</v>
      </c>
      <c r="AO103" s="5" t="str">
        <f t="shared" si="34"/>
        <v>suwarno1 &gt; 4UTARA12 RODA</v>
      </c>
      <c r="AP103" s="5" t="str">
        <f t="shared" si="35"/>
        <v>44186DAY</v>
      </c>
    </row>
    <row r="104" spans="1:42" x14ac:dyDescent="0.3">
      <c r="A104" s="33">
        <v>1</v>
      </c>
      <c r="B104" s="33"/>
      <c r="C104" s="70">
        <v>44186</v>
      </c>
      <c r="D104" s="71" t="s">
        <v>19</v>
      </c>
      <c r="E104" s="70">
        <v>44186</v>
      </c>
      <c r="F104" s="71">
        <v>5150473</v>
      </c>
      <c r="G104" s="33" t="s">
        <v>20</v>
      </c>
      <c r="H104" s="33" t="s">
        <v>50</v>
      </c>
      <c r="I104" s="33" t="s">
        <v>170</v>
      </c>
      <c r="J104" s="33" t="s">
        <v>23</v>
      </c>
      <c r="K104" s="63" t="s">
        <v>82</v>
      </c>
      <c r="L104" s="32" t="str">
        <f t="shared" si="18"/>
        <v>AXOR4843</v>
      </c>
      <c r="M104" s="32" t="str">
        <f t="shared" si="19"/>
        <v>BMJ</v>
      </c>
      <c r="N104" s="32" t="str">
        <f t="shared" si="20"/>
        <v>12 RODA</v>
      </c>
      <c r="O104" s="64">
        <v>0.61421296296296302</v>
      </c>
      <c r="P104" s="65">
        <v>0.61421296296296302</v>
      </c>
      <c r="Q104" s="65"/>
      <c r="R104" s="66">
        <v>5</v>
      </c>
      <c r="S104" s="66">
        <v>51660</v>
      </c>
      <c r="T104" s="66">
        <v>19480</v>
      </c>
      <c r="U104" s="67">
        <f t="shared" si="30"/>
        <v>32.18</v>
      </c>
      <c r="V104" s="66">
        <f t="shared" si="21"/>
        <v>652513.86</v>
      </c>
      <c r="W104" s="66" t="str">
        <f t="shared" si="22"/>
        <v>&gt; 5</v>
      </c>
      <c r="X104" s="66">
        <f>A104+SUMIFS(Presensi!F:F,Presensi!E:E,'Entry Data'!AP104)</f>
        <v>1</v>
      </c>
      <c r="Y104" s="66">
        <f>IFERROR(INDEX('Retasi Pricing'!F:F,MATCH('Entry Data'!AM104,'Retasi Pricing'!E:E,0))*X104,"")</f>
        <v>31200</v>
      </c>
      <c r="Z104" s="62" t="s">
        <v>26</v>
      </c>
      <c r="AA104" s="62" t="s">
        <v>27</v>
      </c>
      <c r="AB104" s="32" t="s">
        <v>47</v>
      </c>
      <c r="AC104" s="32" t="s">
        <v>196</v>
      </c>
      <c r="AD104" s="32" t="str">
        <f t="shared" si="23"/>
        <v/>
      </c>
      <c r="AF104" s="5" t="str">
        <f t="shared" si="24"/>
        <v>suwarno44186</v>
      </c>
      <c r="AG104" s="5" t="str">
        <f t="shared" si="25"/>
        <v>BMJ 07244186UTARADAY</v>
      </c>
      <c r="AH104" s="5" t="str">
        <f t="shared" si="26"/>
        <v>suwarno44186UTARADAY</v>
      </c>
      <c r="AI104" s="5" t="str">
        <f t="shared" si="27"/>
        <v>BMJ 07244186DAY</v>
      </c>
      <c r="AJ104" s="5" t="str">
        <f t="shared" si="28"/>
        <v>suwarno44186DAY</v>
      </c>
      <c r="AK104" s="5" t="str">
        <f t="shared" si="29"/>
        <v>suwarnoBMJ</v>
      </c>
      <c r="AL104" s="5" t="str">
        <f t="shared" si="31"/>
        <v>5UTARA</v>
      </c>
      <c r="AM104" s="5" t="str">
        <f t="shared" si="32"/>
        <v>&gt; 5UTARA12 RODA</v>
      </c>
      <c r="AN104" s="5" t="str">
        <f t="shared" si="33"/>
        <v>suwarnoBMJ&gt; 5UTARA12 RODA</v>
      </c>
      <c r="AO104" s="5" t="str">
        <f t="shared" si="34"/>
        <v>suwarno&gt; 5UTARA12 RODA</v>
      </c>
      <c r="AP104" s="5" t="str">
        <f t="shared" si="35"/>
        <v>44186DAY</v>
      </c>
    </row>
    <row r="105" spans="1:42" x14ac:dyDescent="0.3">
      <c r="A105" s="33">
        <v>1</v>
      </c>
      <c r="B105" s="33"/>
      <c r="C105" s="70">
        <v>44186</v>
      </c>
      <c r="D105" s="71" t="s">
        <v>19</v>
      </c>
      <c r="E105" s="70">
        <v>44186</v>
      </c>
      <c r="F105" s="71">
        <v>5150552</v>
      </c>
      <c r="G105" s="33" t="s">
        <v>20</v>
      </c>
      <c r="H105" s="33" t="s">
        <v>21</v>
      </c>
      <c r="I105" s="33" t="s">
        <v>45</v>
      </c>
      <c r="J105" s="33" t="s">
        <v>46</v>
      </c>
      <c r="K105" s="63" t="s">
        <v>82</v>
      </c>
      <c r="L105" s="32" t="str">
        <f t="shared" si="18"/>
        <v>AXOR4843</v>
      </c>
      <c r="M105" s="32" t="str">
        <f t="shared" si="19"/>
        <v>BMJ</v>
      </c>
      <c r="N105" s="32" t="str">
        <f t="shared" si="20"/>
        <v>12 RODA</v>
      </c>
      <c r="O105" s="64">
        <v>0.6684606481481481</v>
      </c>
      <c r="P105" s="65">
        <v>0.6684606481481481</v>
      </c>
      <c r="Q105" s="65"/>
      <c r="R105" s="66">
        <v>6</v>
      </c>
      <c r="S105" s="66">
        <v>50100</v>
      </c>
      <c r="T105" s="66">
        <v>19480</v>
      </c>
      <c r="U105" s="67">
        <f t="shared" si="30"/>
        <v>30.62</v>
      </c>
      <c r="V105" s="66">
        <f t="shared" si="21"/>
        <v>620881.74</v>
      </c>
      <c r="W105" s="66" t="str">
        <f t="shared" si="22"/>
        <v>&gt; 6</v>
      </c>
      <c r="X105" s="66">
        <f>A105+SUMIFS(Presensi!F:F,Presensi!E:E,'Entry Data'!AP105)</f>
        <v>1</v>
      </c>
      <c r="Y105" s="66">
        <f>IFERROR(INDEX('Retasi Pricing'!F:F,MATCH('Entry Data'!AM105,'Retasi Pricing'!E:E,0))*X105,"")</f>
        <v>34450</v>
      </c>
      <c r="Z105" s="62" t="s">
        <v>26</v>
      </c>
      <c r="AA105" s="62" t="s">
        <v>27</v>
      </c>
      <c r="AB105" s="32" t="s">
        <v>175</v>
      </c>
      <c r="AC105" s="32" t="s">
        <v>196</v>
      </c>
      <c r="AD105" s="32" t="str">
        <f t="shared" si="23"/>
        <v/>
      </c>
      <c r="AF105" s="5" t="str">
        <f t="shared" si="24"/>
        <v>suwarno44186</v>
      </c>
      <c r="AG105" s="5" t="str">
        <f t="shared" si="25"/>
        <v>BMJ 07244186UTARADAY</v>
      </c>
      <c r="AH105" s="5" t="str">
        <f t="shared" si="26"/>
        <v>suwarno44186UTARADAY</v>
      </c>
      <c r="AI105" s="5" t="str">
        <f t="shared" si="27"/>
        <v>BMJ 07244186DAY</v>
      </c>
      <c r="AJ105" s="5" t="str">
        <f t="shared" si="28"/>
        <v>suwarno44186DAY</v>
      </c>
      <c r="AK105" s="5" t="str">
        <f t="shared" si="29"/>
        <v>suwarnoBMJ</v>
      </c>
      <c r="AL105" s="5" t="str">
        <f t="shared" si="31"/>
        <v>6UTARA</v>
      </c>
      <c r="AM105" s="5" t="str">
        <f t="shared" si="32"/>
        <v>&gt; 6UTARA12 RODA</v>
      </c>
      <c r="AN105" s="5" t="str">
        <f t="shared" si="33"/>
        <v>suwarnoBMJ&gt; 6UTARA12 RODA</v>
      </c>
      <c r="AO105" s="5" t="str">
        <f t="shared" si="34"/>
        <v>suwarno&gt; 6UTARA12 RODA</v>
      </c>
      <c r="AP105" s="5" t="str">
        <f t="shared" si="35"/>
        <v>44186DAY</v>
      </c>
    </row>
    <row r="106" spans="1:42" x14ac:dyDescent="0.3">
      <c r="A106" s="33">
        <v>1</v>
      </c>
      <c r="B106" s="33"/>
      <c r="C106" s="70">
        <v>44186</v>
      </c>
      <c r="D106" s="71" t="s">
        <v>19</v>
      </c>
      <c r="E106" s="70">
        <v>44186</v>
      </c>
      <c r="F106" s="71">
        <v>5150630</v>
      </c>
      <c r="G106" s="33" t="s">
        <v>20</v>
      </c>
      <c r="H106" s="33" t="s">
        <v>50</v>
      </c>
      <c r="I106" s="33" t="s">
        <v>51</v>
      </c>
      <c r="J106" s="33" t="s">
        <v>53</v>
      </c>
      <c r="K106" s="63" t="s">
        <v>82</v>
      </c>
      <c r="L106" s="32" t="str">
        <f t="shared" si="18"/>
        <v>AXOR4843</v>
      </c>
      <c r="M106" s="32" t="str">
        <f t="shared" si="19"/>
        <v>BMJ</v>
      </c>
      <c r="N106" s="32" t="str">
        <f t="shared" si="20"/>
        <v>12 RODA</v>
      </c>
      <c r="O106" s="64">
        <v>0.73635416666666664</v>
      </c>
      <c r="P106" s="65">
        <v>0.73635416666666664</v>
      </c>
      <c r="Q106" s="65"/>
      <c r="R106" s="66">
        <v>7</v>
      </c>
      <c r="S106" s="66">
        <v>52460</v>
      </c>
      <c r="T106" s="66">
        <v>19480</v>
      </c>
      <c r="U106" s="67">
        <f t="shared" si="30"/>
        <v>32.979999999999997</v>
      </c>
      <c r="V106" s="66">
        <f t="shared" si="21"/>
        <v>668735.45999999985</v>
      </c>
      <c r="W106" s="66" t="str">
        <f t="shared" si="22"/>
        <v>7 &gt;</v>
      </c>
      <c r="X106" s="66">
        <f>A106+SUMIFS(Presensi!F:F,Presensi!E:E,'Entry Data'!AP106)</f>
        <v>1</v>
      </c>
      <c r="Y106" s="66">
        <f>IFERROR(INDEX('Retasi Pricing'!F:F,MATCH('Entry Data'!AM106,'Retasi Pricing'!E:E,0))*X106,"")</f>
        <v>42000</v>
      </c>
      <c r="Z106" s="62" t="s">
        <v>26</v>
      </c>
      <c r="AA106" s="62" t="s">
        <v>27</v>
      </c>
      <c r="AB106" s="32" t="s">
        <v>175</v>
      </c>
      <c r="AC106" s="32" t="s">
        <v>196</v>
      </c>
      <c r="AD106" s="32" t="str">
        <f t="shared" si="23"/>
        <v/>
      </c>
      <c r="AF106" s="5" t="str">
        <f t="shared" si="24"/>
        <v>suwarno44186</v>
      </c>
      <c r="AG106" s="5" t="str">
        <f t="shared" si="25"/>
        <v>BMJ 07244186UTARADAY</v>
      </c>
      <c r="AH106" s="5" t="str">
        <f t="shared" si="26"/>
        <v>suwarno44186UTARADAY</v>
      </c>
      <c r="AI106" s="5" t="str">
        <f t="shared" si="27"/>
        <v>BMJ 07244186DAY</v>
      </c>
      <c r="AJ106" s="5" t="str">
        <f t="shared" si="28"/>
        <v>suwarno44186DAY</v>
      </c>
      <c r="AK106" s="5" t="str">
        <f t="shared" si="29"/>
        <v>suwarnoBMJ</v>
      </c>
      <c r="AL106" s="5" t="str">
        <f t="shared" si="31"/>
        <v>7UTARA</v>
      </c>
      <c r="AM106" s="5" t="str">
        <f t="shared" si="32"/>
        <v>7 &gt;UTARA12 RODA</v>
      </c>
      <c r="AN106" s="5" t="str">
        <f t="shared" si="33"/>
        <v>suwarnoBMJ7 &gt;UTARA12 RODA</v>
      </c>
      <c r="AO106" s="5" t="str">
        <f t="shared" si="34"/>
        <v>suwarno7 &gt;UTARA12 RODA</v>
      </c>
      <c r="AP106" s="5" t="str">
        <f t="shared" si="35"/>
        <v>44186DAY</v>
      </c>
    </row>
    <row r="107" spans="1:42" x14ac:dyDescent="0.3">
      <c r="A107" s="33">
        <v>1</v>
      </c>
      <c r="B107" s="33"/>
      <c r="C107" s="70">
        <v>44186</v>
      </c>
      <c r="D107" s="71" t="s">
        <v>19</v>
      </c>
      <c r="E107" s="70">
        <v>44186</v>
      </c>
      <c r="F107" s="71">
        <v>5150172</v>
      </c>
      <c r="G107" s="33" t="s">
        <v>38</v>
      </c>
      <c r="H107" s="33" t="s">
        <v>109</v>
      </c>
      <c r="I107" s="33" t="s">
        <v>103</v>
      </c>
      <c r="J107" s="33" t="s">
        <v>110</v>
      </c>
      <c r="K107" s="63" t="s">
        <v>83</v>
      </c>
      <c r="L107" s="32" t="str">
        <f t="shared" si="18"/>
        <v>AXOR4843</v>
      </c>
      <c r="M107" s="32" t="str">
        <f t="shared" si="19"/>
        <v>BMJ</v>
      </c>
      <c r="N107" s="32" t="str">
        <f t="shared" si="20"/>
        <v>12 RODA</v>
      </c>
      <c r="O107" s="64">
        <v>0.3883449074074074</v>
      </c>
      <c r="P107" s="65">
        <v>0.3883449074074074</v>
      </c>
      <c r="Q107" s="65"/>
      <c r="R107" s="66">
        <v>1</v>
      </c>
      <c r="S107" s="66">
        <v>53260</v>
      </c>
      <c r="T107" s="66">
        <v>20060</v>
      </c>
      <c r="U107" s="67">
        <f t="shared" si="30"/>
        <v>33.200000000000003</v>
      </c>
      <c r="V107" s="66">
        <f t="shared" si="21"/>
        <v>997328</v>
      </c>
      <c r="W107" s="66" t="str">
        <f t="shared" si="22"/>
        <v>1 &gt; 3</v>
      </c>
      <c r="X107" s="66">
        <f>A107+SUMIFS(Presensi!F:F,Presensi!E:E,'Entry Data'!AP107)</f>
        <v>1</v>
      </c>
      <c r="Y107" s="66">
        <f>IFERROR(INDEX('Retasi Pricing'!F:F,MATCH('Entry Data'!AM107,'Retasi Pricing'!E:E,0))*X107,"")</f>
        <v>38000</v>
      </c>
      <c r="Z107" s="62" t="s">
        <v>26</v>
      </c>
      <c r="AA107" s="62" t="s">
        <v>27</v>
      </c>
      <c r="AB107" s="32" t="s">
        <v>47</v>
      </c>
      <c r="AC107" s="32" t="s">
        <v>373</v>
      </c>
      <c r="AD107" s="32" t="str">
        <f t="shared" si="23"/>
        <v/>
      </c>
      <c r="AF107" s="5" t="str">
        <f t="shared" si="24"/>
        <v>muchammad44186</v>
      </c>
      <c r="AG107" s="5" t="str">
        <f t="shared" si="25"/>
        <v>BMJ 07344186SELATANDAY</v>
      </c>
      <c r="AH107" s="5" t="str">
        <f t="shared" si="26"/>
        <v>muchammad44186SELATANDAY</v>
      </c>
      <c r="AI107" s="5" t="str">
        <f t="shared" si="27"/>
        <v>BMJ 07344186DAY</v>
      </c>
      <c r="AJ107" s="5" t="str">
        <f t="shared" si="28"/>
        <v>muchammad44186DAY</v>
      </c>
      <c r="AK107" s="5" t="str">
        <f t="shared" si="29"/>
        <v>muchammadBMJ</v>
      </c>
      <c r="AL107" s="5" t="str">
        <f t="shared" si="31"/>
        <v>1SELATAN</v>
      </c>
      <c r="AM107" s="5" t="str">
        <f t="shared" si="32"/>
        <v>1 &gt; 3SELATAN12 RODA</v>
      </c>
      <c r="AN107" s="5" t="str">
        <f t="shared" si="33"/>
        <v>muchammadBMJ1 &gt; 3SELATAN12 RODA</v>
      </c>
      <c r="AO107" s="5" t="str">
        <f t="shared" si="34"/>
        <v>muchammad1 &gt; 3SELATAN12 RODA</v>
      </c>
      <c r="AP107" s="5" t="str">
        <f t="shared" si="35"/>
        <v>44186DAY</v>
      </c>
    </row>
    <row r="108" spans="1:42" x14ac:dyDescent="0.3">
      <c r="A108" s="33">
        <v>1</v>
      </c>
      <c r="B108" s="33"/>
      <c r="C108" s="70">
        <v>44186</v>
      </c>
      <c r="D108" s="71" t="s">
        <v>19</v>
      </c>
      <c r="E108" s="70">
        <v>44186</v>
      </c>
      <c r="F108" s="71">
        <v>5150310</v>
      </c>
      <c r="G108" s="33" t="s">
        <v>38</v>
      </c>
      <c r="H108" s="33" t="s">
        <v>127</v>
      </c>
      <c r="I108" s="33" t="s">
        <v>174</v>
      </c>
      <c r="J108" s="33" t="s">
        <v>40</v>
      </c>
      <c r="K108" s="63" t="s">
        <v>83</v>
      </c>
      <c r="L108" s="32" t="str">
        <f t="shared" si="18"/>
        <v>AXOR4843</v>
      </c>
      <c r="M108" s="32" t="str">
        <f t="shared" si="19"/>
        <v>BMJ</v>
      </c>
      <c r="N108" s="32" t="str">
        <f t="shared" si="20"/>
        <v>12 RODA</v>
      </c>
      <c r="O108" s="64">
        <v>0.48637731481481478</v>
      </c>
      <c r="P108" s="65">
        <v>0.48637731481481478</v>
      </c>
      <c r="Q108" s="65"/>
      <c r="R108" s="66">
        <v>2</v>
      </c>
      <c r="S108" s="66">
        <v>52680</v>
      </c>
      <c r="T108" s="66">
        <v>20060</v>
      </c>
      <c r="U108" s="67">
        <f t="shared" si="30"/>
        <v>32.619999999999997</v>
      </c>
      <c r="V108" s="66">
        <f t="shared" si="21"/>
        <v>979904.79999999993</v>
      </c>
      <c r="W108" s="66" t="str">
        <f t="shared" si="22"/>
        <v>1 &gt; 3</v>
      </c>
      <c r="X108" s="66">
        <f>A108+SUMIFS(Presensi!F:F,Presensi!E:E,'Entry Data'!AP108)</f>
        <v>1</v>
      </c>
      <c r="Y108" s="66">
        <f>IFERROR(INDEX('Retasi Pricing'!F:F,MATCH('Entry Data'!AM108,'Retasi Pricing'!E:E,0))*X108,"")</f>
        <v>38000</v>
      </c>
      <c r="Z108" s="62" t="s">
        <v>26</v>
      </c>
      <c r="AA108" s="62" t="s">
        <v>27</v>
      </c>
      <c r="AB108" s="32" t="s">
        <v>47</v>
      </c>
      <c r="AC108" s="32" t="s">
        <v>373</v>
      </c>
      <c r="AD108" s="32" t="str">
        <f t="shared" si="23"/>
        <v/>
      </c>
      <c r="AF108" s="5" t="str">
        <f t="shared" si="24"/>
        <v>muchammad44186</v>
      </c>
      <c r="AG108" s="5" t="str">
        <f t="shared" si="25"/>
        <v>BMJ 07344186SELATANDAY</v>
      </c>
      <c r="AH108" s="5" t="str">
        <f t="shared" si="26"/>
        <v>muchammad44186SELATANDAY</v>
      </c>
      <c r="AI108" s="5" t="str">
        <f t="shared" si="27"/>
        <v>BMJ 07344186DAY</v>
      </c>
      <c r="AJ108" s="5" t="str">
        <f t="shared" si="28"/>
        <v>muchammad44186DAY</v>
      </c>
      <c r="AK108" s="5" t="str">
        <f t="shared" si="29"/>
        <v>muchammadBMJ</v>
      </c>
      <c r="AL108" s="5" t="str">
        <f t="shared" si="31"/>
        <v>2SELATAN</v>
      </c>
      <c r="AM108" s="5" t="str">
        <f t="shared" si="32"/>
        <v>1 &gt; 3SELATAN12 RODA</v>
      </c>
      <c r="AN108" s="5" t="str">
        <f t="shared" si="33"/>
        <v>muchammadBMJ1 &gt; 3SELATAN12 RODA</v>
      </c>
      <c r="AO108" s="5" t="str">
        <f t="shared" si="34"/>
        <v>muchammad1 &gt; 3SELATAN12 RODA</v>
      </c>
      <c r="AP108" s="5" t="str">
        <f t="shared" si="35"/>
        <v>44186DAY</v>
      </c>
    </row>
    <row r="109" spans="1:42" x14ac:dyDescent="0.3">
      <c r="A109" s="33">
        <v>1</v>
      </c>
      <c r="B109" s="33"/>
      <c r="C109" s="70">
        <v>44186</v>
      </c>
      <c r="D109" s="71" t="s">
        <v>19</v>
      </c>
      <c r="E109" s="70">
        <v>44186</v>
      </c>
      <c r="F109" s="71">
        <v>5150422</v>
      </c>
      <c r="G109" s="33" t="s">
        <v>38</v>
      </c>
      <c r="H109" s="33" t="s">
        <v>109</v>
      </c>
      <c r="I109" s="33" t="s">
        <v>103</v>
      </c>
      <c r="J109" s="33" t="s">
        <v>110</v>
      </c>
      <c r="K109" s="63" t="s">
        <v>83</v>
      </c>
      <c r="L109" s="32" t="str">
        <f t="shared" si="18"/>
        <v>AXOR4843</v>
      </c>
      <c r="M109" s="32" t="str">
        <f t="shared" si="19"/>
        <v>BMJ</v>
      </c>
      <c r="N109" s="32" t="str">
        <f t="shared" si="20"/>
        <v>12 RODA</v>
      </c>
      <c r="O109" s="64">
        <v>0.57693287037037033</v>
      </c>
      <c r="P109" s="65">
        <v>0.57693287037037033</v>
      </c>
      <c r="Q109" s="65"/>
      <c r="R109" s="66">
        <v>3</v>
      </c>
      <c r="S109" s="66">
        <v>53860</v>
      </c>
      <c r="T109" s="66">
        <v>20060</v>
      </c>
      <c r="U109" s="67">
        <f t="shared" si="30"/>
        <v>33.799999999999997</v>
      </c>
      <c r="V109" s="66">
        <f t="shared" si="21"/>
        <v>1015352</v>
      </c>
      <c r="W109" s="66" t="str">
        <f t="shared" si="22"/>
        <v>1 &gt; 3</v>
      </c>
      <c r="X109" s="66">
        <f>A109+SUMIFS(Presensi!F:F,Presensi!E:E,'Entry Data'!AP109)</f>
        <v>1</v>
      </c>
      <c r="Y109" s="66">
        <f>IFERROR(INDEX('Retasi Pricing'!F:F,MATCH('Entry Data'!AM109,'Retasi Pricing'!E:E,0))*X109,"")</f>
        <v>38000</v>
      </c>
      <c r="Z109" s="62" t="s">
        <v>26</v>
      </c>
      <c r="AA109" s="62" t="s">
        <v>27</v>
      </c>
      <c r="AB109" s="32" t="s">
        <v>175</v>
      </c>
      <c r="AC109" s="32" t="s">
        <v>373</v>
      </c>
      <c r="AD109" s="32" t="str">
        <f t="shared" si="23"/>
        <v/>
      </c>
      <c r="AF109" s="5" t="str">
        <f t="shared" si="24"/>
        <v>muchammad44186</v>
      </c>
      <c r="AG109" s="5" t="str">
        <f t="shared" si="25"/>
        <v>BMJ 07344186SELATANDAY</v>
      </c>
      <c r="AH109" s="5" t="str">
        <f t="shared" si="26"/>
        <v>muchammad44186SELATANDAY</v>
      </c>
      <c r="AI109" s="5" t="str">
        <f t="shared" si="27"/>
        <v>BMJ 07344186DAY</v>
      </c>
      <c r="AJ109" s="5" t="str">
        <f t="shared" si="28"/>
        <v>muchammad44186DAY</v>
      </c>
      <c r="AK109" s="5" t="str">
        <f t="shared" si="29"/>
        <v>muchammadBMJ</v>
      </c>
      <c r="AL109" s="5" t="str">
        <f t="shared" si="31"/>
        <v>3SELATAN</v>
      </c>
      <c r="AM109" s="5" t="str">
        <f t="shared" si="32"/>
        <v>1 &gt; 3SELATAN12 RODA</v>
      </c>
      <c r="AN109" s="5" t="str">
        <f t="shared" si="33"/>
        <v>muchammadBMJ1 &gt; 3SELATAN12 RODA</v>
      </c>
      <c r="AO109" s="5" t="str">
        <f t="shared" si="34"/>
        <v>muchammad1 &gt; 3SELATAN12 RODA</v>
      </c>
      <c r="AP109" s="5" t="str">
        <f t="shared" si="35"/>
        <v>44186DAY</v>
      </c>
    </row>
    <row r="110" spans="1:42" x14ac:dyDescent="0.3">
      <c r="A110" s="33">
        <v>1</v>
      </c>
      <c r="B110" s="33"/>
      <c r="C110" s="70">
        <v>44186</v>
      </c>
      <c r="D110" s="71" t="s">
        <v>19</v>
      </c>
      <c r="E110" s="70">
        <v>44186</v>
      </c>
      <c r="F110" s="71">
        <v>5150533</v>
      </c>
      <c r="G110" s="33" t="s">
        <v>38</v>
      </c>
      <c r="H110" s="33" t="s">
        <v>109</v>
      </c>
      <c r="I110" s="33" t="s">
        <v>103</v>
      </c>
      <c r="J110" s="33" t="s">
        <v>110</v>
      </c>
      <c r="K110" s="63" t="s">
        <v>83</v>
      </c>
      <c r="L110" s="32" t="str">
        <f t="shared" si="18"/>
        <v>AXOR4843</v>
      </c>
      <c r="M110" s="32" t="str">
        <f t="shared" si="19"/>
        <v>BMJ</v>
      </c>
      <c r="N110" s="32" t="str">
        <f t="shared" si="20"/>
        <v>12 RODA</v>
      </c>
      <c r="O110" s="64">
        <v>0.65609953703703705</v>
      </c>
      <c r="P110" s="65">
        <v>0.65609953703703705</v>
      </c>
      <c r="Q110" s="65"/>
      <c r="R110" s="66">
        <v>4</v>
      </c>
      <c r="S110" s="66">
        <v>60300</v>
      </c>
      <c r="T110" s="66">
        <v>20060</v>
      </c>
      <c r="U110" s="67">
        <f t="shared" si="30"/>
        <v>40.24</v>
      </c>
      <c r="V110" s="66">
        <f t="shared" si="21"/>
        <v>1208809.6000000001</v>
      </c>
      <c r="W110" s="66" t="str">
        <f t="shared" si="22"/>
        <v>&gt; 4</v>
      </c>
      <c r="X110" s="66">
        <f>A110+SUMIFS(Presensi!F:F,Presensi!E:E,'Entry Data'!AP110)</f>
        <v>1</v>
      </c>
      <c r="Y110" s="66">
        <f>IFERROR(INDEX('Retasi Pricing'!F:F,MATCH('Entry Data'!AM110,'Retasi Pricing'!E:E,0))*X110,"")</f>
        <v>45000</v>
      </c>
      <c r="Z110" s="62" t="s">
        <v>26</v>
      </c>
      <c r="AA110" s="62" t="s">
        <v>27</v>
      </c>
      <c r="AB110" s="32" t="s">
        <v>175</v>
      </c>
      <c r="AC110" s="32" t="s">
        <v>373</v>
      </c>
      <c r="AD110" s="32" t="str">
        <f t="shared" si="23"/>
        <v/>
      </c>
      <c r="AF110" s="5" t="str">
        <f t="shared" si="24"/>
        <v>muchammad44186</v>
      </c>
      <c r="AG110" s="5" t="str">
        <f t="shared" si="25"/>
        <v>BMJ 07344186SELATANDAY</v>
      </c>
      <c r="AH110" s="5" t="str">
        <f t="shared" si="26"/>
        <v>muchammad44186SELATANDAY</v>
      </c>
      <c r="AI110" s="5" t="str">
        <f t="shared" si="27"/>
        <v>BMJ 07344186DAY</v>
      </c>
      <c r="AJ110" s="5" t="str">
        <f t="shared" si="28"/>
        <v>muchammad44186DAY</v>
      </c>
      <c r="AK110" s="5" t="str">
        <f t="shared" si="29"/>
        <v>muchammadBMJ</v>
      </c>
      <c r="AL110" s="5" t="str">
        <f t="shared" si="31"/>
        <v>4SELATAN</v>
      </c>
      <c r="AM110" s="5" t="str">
        <f t="shared" si="32"/>
        <v>&gt; 4SELATAN12 RODA</v>
      </c>
      <c r="AN110" s="5" t="str">
        <f t="shared" si="33"/>
        <v>muchammadBMJ&gt; 4SELATAN12 RODA</v>
      </c>
      <c r="AO110" s="5" t="str">
        <f t="shared" si="34"/>
        <v>muchammad&gt; 4SELATAN12 RODA</v>
      </c>
      <c r="AP110" s="5" t="str">
        <f t="shared" si="35"/>
        <v>44186DAY</v>
      </c>
    </row>
    <row r="111" spans="1:42" x14ac:dyDescent="0.3">
      <c r="A111" s="33">
        <v>1</v>
      </c>
      <c r="B111" s="33"/>
      <c r="C111" s="70">
        <v>44186</v>
      </c>
      <c r="D111" s="71" t="s">
        <v>19</v>
      </c>
      <c r="E111" s="70">
        <v>44186</v>
      </c>
      <c r="F111" s="71">
        <v>5150661</v>
      </c>
      <c r="G111" s="33" t="s">
        <v>38</v>
      </c>
      <c r="H111" s="33" t="s">
        <v>102</v>
      </c>
      <c r="I111" s="33" t="s">
        <v>120</v>
      </c>
      <c r="J111" s="33" t="s">
        <v>115</v>
      </c>
      <c r="K111" s="63" t="s">
        <v>83</v>
      </c>
      <c r="L111" s="32" t="str">
        <f t="shared" si="18"/>
        <v>AXOR4843</v>
      </c>
      <c r="M111" s="32" t="str">
        <f t="shared" si="19"/>
        <v>BMJ</v>
      </c>
      <c r="N111" s="32" t="str">
        <f t="shared" si="20"/>
        <v>12 RODA</v>
      </c>
      <c r="O111" s="64">
        <v>0.77184027777777775</v>
      </c>
      <c r="P111" s="65">
        <v>0.77184027777777775</v>
      </c>
      <c r="Q111" s="65"/>
      <c r="R111" s="66">
        <v>5</v>
      </c>
      <c r="S111" s="66">
        <v>55520</v>
      </c>
      <c r="T111" s="66">
        <v>20060</v>
      </c>
      <c r="U111" s="67">
        <f t="shared" si="30"/>
        <v>35.46</v>
      </c>
      <c r="V111" s="66">
        <f t="shared" si="21"/>
        <v>1065218.3999999999</v>
      </c>
      <c r="W111" s="66" t="str">
        <f t="shared" si="22"/>
        <v>&gt; 5</v>
      </c>
      <c r="X111" s="66">
        <f>A111+SUMIFS(Presensi!F:F,Presensi!E:E,'Entry Data'!AP111)</f>
        <v>1</v>
      </c>
      <c r="Y111" s="66">
        <f>IFERROR(INDEX('Retasi Pricing'!F:F,MATCH('Entry Data'!AM111,'Retasi Pricing'!E:E,0))*X111,"")</f>
        <v>48500</v>
      </c>
      <c r="Z111" s="62" t="s">
        <v>26</v>
      </c>
      <c r="AA111" s="62" t="s">
        <v>27</v>
      </c>
      <c r="AB111" s="32" t="s">
        <v>47</v>
      </c>
      <c r="AC111" s="32" t="s">
        <v>373</v>
      </c>
      <c r="AD111" s="32" t="str">
        <f t="shared" si="23"/>
        <v/>
      </c>
      <c r="AF111" s="5" t="str">
        <f t="shared" si="24"/>
        <v>muchammad44186</v>
      </c>
      <c r="AG111" s="5" t="str">
        <f t="shared" si="25"/>
        <v>BMJ 07344186SELATANDAY</v>
      </c>
      <c r="AH111" s="5" t="str">
        <f t="shared" si="26"/>
        <v>muchammad44186SELATANDAY</v>
      </c>
      <c r="AI111" s="5" t="str">
        <f t="shared" si="27"/>
        <v>BMJ 07344186DAY</v>
      </c>
      <c r="AJ111" s="5" t="str">
        <f t="shared" si="28"/>
        <v>muchammad44186DAY</v>
      </c>
      <c r="AK111" s="5" t="str">
        <f t="shared" si="29"/>
        <v>muchammadBMJ</v>
      </c>
      <c r="AL111" s="5" t="str">
        <f t="shared" si="31"/>
        <v>5SELATAN</v>
      </c>
      <c r="AM111" s="5" t="str">
        <f t="shared" si="32"/>
        <v>&gt; 5SELATAN12 RODA</v>
      </c>
      <c r="AN111" s="5" t="str">
        <f t="shared" si="33"/>
        <v>muchammadBMJ&gt; 5SELATAN12 RODA</v>
      </c>
      <c r="AO111" s="5" t="str">
        <f t="shared" si="34"/>
        <v>muchammad&gt; 5SELATAN12 RODA</v>
      </c>
      <c r="AP111" s="5" t="str">
        <f t="shared" si="35"/>
        <v>44186DAY</v>
      </c>
    </row>
    <row r="112" spans="1:42" x14ac:dyDescent="0.3">
      <c r="A112" s="33">
        <v>1</v>
      </c>
      <c r="B112" s="33"/>
      <c r="C112" s="70">
        <v>44186</v>
      </c>
      <c r="D112" s="71" t="s">
        <v>19</v>
      </c>
      <c r="E112" s="70">
        <v>44186</v>
      </c>
      <c r="F112" s="71">
        <v>5150216</v>
      </c>
      <c r="G112" s="33" t="s">
        <v>38</v>
      </c>
      <c r="H112" s="33" t="s">
        <v>127</v>
      </c>
      <c r="I112" s="33" t="s">
        <v>174</v>
      </c>
      <c r="J112" s="33" t="s">
        <v>40</v>
      </c>
      <c r="K112" s="63" t="s">
        <v>85</v>
      </c>
      <c r="L112" s="32" t="str">
        <f t="shared" si="18"/>
        <v>AXOR4843</v>
      </c>
      <c r="M112" s="32" t="str">
        <f t="shared" si="19"/>
        <v>BMJ</v>
      </c>
      <c r="N112" s="32" t="str">
        <f t="shared" si="20"/>
        <v>12 RODA</v>
      </c>
      <c r="O112" s="64">
        <v>0.41900462962962964</v>
      </c>
      <c r="P112" s="65">
        <v>0.41900462962962964</v>
      </c>
      <c r="Q112" s="65"/>
      <c r="R112" s="66">
        <v>1</v>
      </c>
      <c r="S112" s="66">
        <v>53340</v>
      </c>
      <c r="T112" s="66">
        <v>19800</v>
      </c>
      <c r="U112" s="67">
        <f t="shared" si="30"/>
        <v>33.54</v>
      </c>
      <c r="V112" s="66">
        <f t="shared" si="21"/>
        <v>1007541.6000000001</v>
      </c>
      <c r="W112" s="66" t="str">
        <f t="shared" si="22"/>
        <v>1 &gt; 3</v>
      </c>
      <c r="X112" s="66">
        <f>A112+SUMIFS(Presensi!F:F,Presensi!E:E,'Entry Data'!AP112)</f>
        <v>1</v>
      </c>
      <c r="Y112" s="66">
        <f>IFERROR(INDEX('Retasi Pricing'!F:F,MATCH('Entry Data'!AM112,'Retasi Pricing'!E:E,0))*X112,"")</f>
        <v>38000</v>
      </c>
      <c r="Z112" s="62" t="s">
        <v>26</v>
      </c>
      <c r="AA112" s="62" t="s">
        <v>27</v>
      </c>
      <c r="AB112" s="32" t="s">
        <v>47</v>
      </c>
      <c r="AC112" s="32" t="s">
        <v>212</v>
      </c>
      <c r="AD112" s="32" t="str">
        <f t="shared" si="23"/>
        <v/>
      </c>
      <c r="AF112" s="5" t="str">
        <f t="shared" si="24"/>
        <v>reso sungkowo44186</v>
      </c>
      <c r="AG112" s="5" t="str">
        <f t="shared" si="25"/>
        <v>BMJ 07444186SELATANDAY</v>
      </c>
      <c r="AH112" s="5" t="str">
        <f t="shared" si="26"/>
        <v>reso sungkowo44186SELATANDAY</v>
      </c>
      <c r="AI112" s="5" t="str">
        <f t="shared" si="27"/>
        <v>BMJ 07444186DAY</v>
      </c>
      <c r="AJ112" s="5" t="str">
        <f t="shared" si="28"/>
        <v>reso sungkowo44186DAY</v>
      </c>
      <c r="AK112" s="5" t="str">
        <f t="shared" si="29"/>
        <v>reso sungkowoBMJ</v>
      </c>
      <c r="AL112" s="5" t="str">
        <f t="shared" si="31"/>
        <v>1SELATAN</v>
      </c>
      <c r="AM112" s="5" t="str">
        <f t="shared" si="32"/>
        <v>1 &gt; 3SELATAN12 RODA</v>
      </c>
      <c r="AN112" s="5" t="str">
        <f t="shared" si="33"/>
        <v>reso sungkowoBMJ1 &gt; 3SELATAN12 RODA</v>
      </c>
      <c r="AO112" s="5" t="str">
        <f t="shared" si="34"/>
        <v>reso sungkowo1 &gt; 3SELATAN12 RODA</v>
      </c>
      <c r="AP112" s="5" t="str">
        <f t="shared" si="35"/>
        <v>44186DAY</v>
      </c>
    </row>
    <row r="113" spans="1:42" x14ac:dyDescent="0.3">
      <c r="A113" s="33">
        <v>1</v>
      </c>
      <c r="B113" s="33"/>
      <c r="C113" s="70">
        <v>44186</v>
      </c>
      <c r="D113" s="71" t="s">
        <v>19</v>
      </c>
      <c r="E113" s="70">
        <v>44186</v>
      </c>
      <c r="F113" s="71">
        <v>5150333</v>
      </c>
      <c r="G113" s="33" t="s">
        <v>38</v>
      </c>
      <c r="H113" s="33" t="s">
        <v>127</v>
      </c>
      <c r="I113" s="33" t="s">
        <v>174</v>
      </c>
      <c r="J113" s="33" t="s">
        <v>40</v>
      </c>
      <c r="K113" s="63" t="s">
        <v>85</v>
      </c>
      <c r="L113" s="32" t="str">
        <f t="shared" si="18"/>
        <v>AXOR4843</v>
      </c>
      <c r="M113" s="32" t="str">
        <f t="shared" si="19"/>
        <v>BMJ</v>
      </c>
      <c r="N113" s="32" t="str">
        <f t="shared" si="20"/>
        <v>12 RODA</v>
      </c>
      <c r="O113" s="64">
        <v>0.50107638888888884</v>
      </c>
      <c r="P113" s="65">
        <v>0.50107638888888884</v>
      </c>
      <c r="Q113" s="65"/>
      <c r="R113" s="66">
        <v>2</v>
      </c>
      <c r="S113" s="66">
        <v>51860</v>
      </c>
      <c r="T113" s="66">
        <v>19800</v>
      </c>
      <c r="U113" s="67">
        <f t="shared" si="30"/>
        <v>32.06</v>
      </c>
      <c r="V113" s="66">
        <f t="shared" si="21"/>
        <v>963082.4</v>
      </c>
      <c r="W113" s="66" t="str">
        <f t="shared" si="22"/>
        <v>1 &gt; 3</v>
      </c>
      <c r="X113" s="66">
        <f>A113+SUMIFS(Presensi!F:F,Presensi!E:E,'Entry Data'!AP113)</f>
        <v>1</v>
      </c>
      <c r="Y113" s="66">
        <f>IFERROR(INDEX('Retasi Pricing'!F:F,MATCH('Entry Data'!AM113,'Retasi Pricing'!E:E,0))*X113,"")</f>
        <v>38000</v>
      </c>
      <c r="Z113" s="62" t="s">
        <v>26</v>
      </c>
      <c r="AA113" s="62" t="s">
        <v>27</v>
      </c>
      <c r="AB113" s="32" t="s">
        <v>175</v>
      </c>
      <c r="AC113" s="32" t="s">
        <v>212</v>
      </c>
      <c r="AD113" s="32" t="str">
        <f t="shared" si="23"/>
        <v/>
      </c>
      <c r="AF113" s="5" t="str">
        <f t="shared" si="24"/>
        <v>reso sungkowo44186</v>
      </c>
      <c r="AG113" s="5" t="str">
        <f t="shared" si="25"/>
        <v>BMJ 07444186SELATANDAY</v>
      </c>
      <c r="AH113" s="5" t="str">
        <f t="shared" si="26"/>
        <v>reso sungkowo44186SELATANDAY</v>
      </c>
      <c r="AI113" s="5" t="str">
        <f t="shared" si="27"/>
        <v>BMJ 07444186DAY</v>
      </c>
      <c r="AJ113" s="5" t="str">
        <f t="shared" si="28"/>
        <v>reso sungkowo44186DAY</v>
      </c>
      <c r="AK113" s="5" t="str">
        <f t="shared" si="29"/>
        <v>reso sungkowoBMJ</v>
      </c>
      <c r="AL113" s="5" t="str">
        <f t="shared" si="31"/>
        <v>2SELATAN</v>
      </c>
      <c r="AM113" s="5" t="str">
        <f t="shared" si="32"/>
        <v>1 &gt; 3SELATAN12 RODA</v>
      </c>
      <c r="AN113" s="5" t="str">
        <f t="shared" si="33"/>
        <v>reso sungkowoBMJ1 &gt; 3SELATAN12 RODA</v>
      </c>
      <c r="AO113" s="5" t="str">
        <f t="shared" si="34"/>
        <v>reso sungkowo1 &gt; 3SELATAN12 RODA</v>
      </c>
      <c r="AP113" s="5" t="str">
        <f t="shared" si="35"/>
        <v>44186DAY</v>
      </c>
    </row>
    <row r="114" spans="1:42" x14ac:dyDescent="0.3">
      <c r="A114" s="33">
        <v>1</v>
      </c>
      <c r="B114" s="33"/>
      <c r="C114" s="70">
        <v>44186</v>
      </c>
      <c r="D114" s="71" t="s">
        <v>19</v>
      </c>
      <c r="E114" s="70">
        <v>44186</v>
      </c>
      <c r="F114" s="71">
        <v>5150438</v>
      </c>
      <c r="G114" s="33" t="s">
        <v>38</v>
      </c>
      <c r="H114" s="33" t="s">
        <v>102</v>
      </c>
      <c r="I114" s="33" t="s">
        <v>120</v>
      </c>
      <c r="J114" s="33" t="s">
        <v>115</v>
      </c>
      <c r="K114" s="63" t="s">
        <v>85</v>
      </c>
      <c r="L114" s="32" t="str">
        <f t="shared" si="18"/>
        <v>AXOR4843</v>
      </c>
      <c r="M114" s="32" t="str">
        <f t="shared" si="19"/>
        <v>BMJ</v>
      </c>
      <c r="N114" s="32" t="str">
        <f t="shared" si="20"/>
        <v>12 RODA</v>
      </c>
      <c r="O114" s="64">
        <v>0.58548611111111104</v>
      </c>
      <c r="P114" s="65">
        <v>0.58548611111111104</v>
      </c>
      <c r="Q114" s="65"/>
      <c r="R114" s="66">
        <v>3</v>
      </c>
      <c r="S114" s="66">
        <v>54260</v>
      </c>
      <c r="T114" s="66">
        <v>19800</v>
      </c>
      <c r="U114" s="67">
        <f t="shared" si="30"/>
        <v>34.46</v>
      </c>
      <c r="V114" s="66">
        <f t="shared" si="21"/>
        <v>1035178.3999999999</v>
      </c>
      <c r="W114" s="66" t="str">
        <f t="shared" si="22"/>
        <v>1 &gt; 3</v>
      </c>
      <c r="X114" s="66">
        <f>A114+SUMIFS(Presensi!F:F,Presensi!E:E,'Entry Data'!AP114)</f>
        <v>1</v>
      </c>
      <c r="Y114" s="66">
        <f>IFERROR(INDEX('Retasi Pricing'!F:F,MATCH('Entry Data'!AM114,'Retasi Pricing'!E:E,0))*X114,"")</f>
        <v>38000</v>
      </c>
      <c r="Z114" s="62" t="s">
        <v>26</v>
      </c>
      <c r="AA114" s="62" t="s">
        <v>27</v>
      </c>
      <c r="AB114" s="32" t="s">
        <v>47</v>
      </c>
      <c r="AC114" s="32" t="s">
        <v>212</v>
      </c>
      <c r="AD114" s="32" t="str">
        <f t="shared" si="23"/>
        <v/>
      </c>
      <c r="AF114" s="5" t="str">
        <f t="shared" si="24"/>
        <v>reso sungkowo44186</v>
      </c>
      <c r="AG114" s="5" t="str">
        <f t="shared" si="25"/>
        <v>BMJ 07444186SELATANDAY</v>
      </c>
      <c r="AH114" s="5" t="str">
        <f t="shared" si="26"/>
        <v>reso sungkowo44186SELATANDAY</v>
      </c>
      <c r="AI114" s="5" t="str">
        <f t="shared" si="27"/>
        <v>BMJ 07444186DAY</v>
      </c>
      <c r="AJ114" s="5" t="str">
        <f t="shared" si="28"/>
        <v>reso sungkowo44186DAY</v>
      </c>
      <c r="AK114" s="5" t="str">
        <f t="shared" si="29"/>
        <v>reso sungkowoBMJ</v>
      </c>
      <c r="AL114" s="5" t="str">
        <f t="shared" si="31"/>
        <v>3SELATAN</v>
      </c>
      <c r="AM114" s="5" t="str">
        <f t="shared" si="32"/>
        <v>1 &gt; 3SELATAN12 RODA</v>
      </c>
      <c r="AN114" s="5" t="str">
        <f t="shared" si="33"/>
        <v>reso sungkowoBMJ1 &gt; 3SELATAN12 RODA</v>
      </c>
      <c r="AO114" s="5" t="str">
        <f t="shared" si="34"/>
        <v>reso sungkowo1 &gt; 3SELATAN12 RODA</v>
      </c>
      <c r="AP114" s="5" t="str">
        <f t="shared" si="35"/>
        <v>44186DAY</v>
      </c>
    </row>
    <row r="115" spans="1:42" x14ac:dyDescent="0.3">
      <c r="A115" s="33">
        <v>1</v>
      </c>
      <c r="B115" s="33"/>
      <c r="C115" s="70">
        <v>44186</v>
      </c>
      <c r="D115" s="71" t="s">
        <v>19</v>
      </c>
      <c r="E115" s="70">
        <v>44186</v>
      </c>
      <c r="F115" s="71">
        <v>5150542</v>
      </c>
      <c r="G115" s="33" t="s">
        <v>38</v>
      </c>
      <c r="H115" s="33" t="s">
        <v>127</v>
      </c>
      <c r="I115" s="33" t="s">
        <v>174</v>
      </c>
      <c r="J115" s="33" t="s">
        <v>110</v>
      </c>
      <c r="K115" s="63" t="s">
        <v>85</v>
      </c>
      <c r="L115" s="32" t="str">
        <f t="shared" si="18"/>
        <v>AXOR4843</v>
      </c>
      <c r="M115" s="32" t="str">
        <f t="shared" si="19"/>
        <v>BMJ</v>
      </c>
      <c r="N115" s="32" t="str">
        <f t="shared" si="20"/>
        <v>12 RODA</v>
      </c>
      <c r="O115" s="64">
        <v>0.66137731481481488</v>
      </c>
      <c r="P115" s="65">
        <v>0.66137731481481488</v>
      </c>
      <c r="Q115" s="65"/>
      <c r="R115" s="66">
        <v>4</v>
      </c>
      <c r="S115" s="66">
        <v>53420</v>
      </c>
      <c r="T115" s="66">
        <v>19800</v>
      </c>
      <c r="U115" s="67">
        <f t="shared" si="30"/>
        <v>33.619999999999997</v>
      </c>
      <c r="V115" s="66">
        <f t="shared" si="21"/>
        <v>1009944.7999999999</v>
      </c>
      <c r="W115" s="66" t="str">
        <f t="shared" si="22"/>
        <v>&gt; 4</v>
      </c>
      <c r="X115" s="66">
        <f>A115+SUMIFS(Presensi!F:F,Presensi!E:E,'Entry Data'!AP115)</f>
        <v>1</v>
      </c>
      <c r="Y115" s="66">
        <f>IFERROR(INDEX('Retasi Pricing'!F:F,MATCH('Entry Data'!AM115,'Retasi Pricing'!E:E,0))*X115,"")</f>
        <v>45000</v>
      </c>
      <c r="Z115" s="62" t="s">
        <v>26</v>
      </c>
      <c r="AA115" s="62" t="s">
        <v>27</v>
      </c>
      <c r="AB115" s="32" t="s">
        <v>175</v>
      </c>
      <c r="AC115" s="32" t="s">
        <v>212</v>
      </c>
      <c r="AD115" s="32" t="str">
        <f t="shared" si="23"/>
        <v/>
      </c>
      <c r="AF115" s="5" t="str">
        <f t="shared" si="24"/>
        <v>reso sungkowo44186</v>
      </c>
      <c r="AG115" s="5" t="str">
        <f t="shared" si="25"/>
        <v>BMJ 07444186SELATANDAY</v>
      </c>
      <c r="AH115" s="5" t="str">
        <f t="shared" si="26"/>
        <v>reso sungkowo44186SELATANDAY</v>
      </c>
      <c r="AI115" s="5" t="str">
        <f t="shared" si="27"/>
        <v>BMJ 07444186DAY</v>
      </c>
      <c r="AJ115" s="5" t="str">
        <f t="shared" si="28"/>
        <v>reso sungkowo44186DAY</v>
      </c>
      <c r="AK115" s="5" t="str">
        <f t="shared" si="29"/>
        <v>reso sungkowoBMJ</v>
      </c>
      <c r="AL115" s="5" t="str">
        <f t="shared" si="31"/>
        <v>4SELATAN</v>
      </c>
      <c r="AM115" s="5" t="str">
        <f t="shared" si="32"/>
        <v>&gt; 4SELATAN12 RODA</v>
      </c>
      <c r="AN115" s="5" t="str">
        <f t="shared" si="33"/>
        <v>reso sungkowoBMJ&gt; 4SELATAN12 RODA</v>
      </c>
      <c r="AO115" s="5" t="str">
        <f t="shared" si="34"/>
        <v>reso sungkowo&gt; 4SELATAN12 RODA</v>
      </c>
      <c r="AP115" s="5" t="str">
        <f t="shared" si="35"/>
        <v>44186DAY</v>
      </c>
    </row>
    <row r="116" spans="1:42" x14ac:dyDescent="0.3">
      <c r="A116" s="33">
        <v>1</v>
      </c>
      <c r="B116" s="33"/>
      <c r="C116" s="70">
        <v>44186</v>
      </c>
      <c r="D116" s="71" t="s">
        <v>19</v>
      </c>
      <c r="E116" s="70">
        <v>44186</v>
      </c>
      <c r="F116" s="71">
        <v>5150659</v>
      </c>
      <c r="G116" s="33" t="s">
        <v>38</v>
      </c>
      <c r="H116" s="33" t="s">
        <v>102</v>
      </c>
      <c r="I116" s="33" t="s">
        <v>120</v>
      </c>
      <c r="J116" s="33" t="s">
        <v>115</v>
      </c>
      <c r="K116" s="63" t="s">
        <v>85</v>
      </c>
      <c r="L116" s="32" t="str">
        <f t="shared" si="18"/>
        <v>AXOR4843</v>
      </c>
      <c r="M116" s="32" t="str">
        <f t="shared" si="19"/>
        <v>BMJ</v>
      </c>
      <c r="N116" s="32" t="str">
        <f t="shared" si="20"/>
        <v>12 RODA</v>
      </c>
      <c r="O116" s="64">
        <v>0.76725694444444448</v>
      </c>
      <c r="P116" s="65">
        <v>0.76725694444444448</v>
      </c>
      <c r="Q116" s="65"/>
      <c r="R116" s="66">
        <v>5</v>
      </c>
      <c r="S116" s="66">
        <v>55400</v>
      </c>
      <c r="T116" s="66">
        <v>19800</v>
      </c>
      <c r="U116" s="67">
        <f t="shared" si="30"/>
        <v>35.6</v>
      </c>
      <c r="V116" s="66">
        <f t="shared" si="21"/>
        <v>1069424</v>
      </c>
      <c r="W116" s="66" t="str">
        <f t="shared" si="22"/>
        <v>&gt; 5</v>
      </c>
      <c r="X116" s="66">
        <f>A116+SUMIFS(Presensi!F:F,Presensi!E:E,'Entry Data'!AP116)</f>
        <v>1</v>
      </c>
      <c r="Y116" s="66">
        <f>IFERROR(INDEX('Retasi Pricing'!F:F,MATCH('Entry Data'!AM116,'Retasi Pricing'!E:E,0))*X116,"")</f>
        <v>48500</v>
      </c>
      <c r="Z116" s="62" t="s">
        <v>26</v>
      </c>
      <c r="AA116" s="62" t="s">
        <v>27</v>
      </c>
      <c r="AB116" s="32" t="s">
        <v>175</v>
      </c>
      <c r="AC116" s="32" t="s">
        <v>212</v>
      </c>
      <c r="AD116" s="32" t="str">
        <f t="shared" si="23"/>
        <v/>
      </c>
      <c r="AF116" s="5" t="str">
        <f t="shared" si="24"/>
        <v>reso sungkowo44186</v>
      </c>
      <c r="AG116" s="5" t="str">
        <f t="shared" si="25"/>
        <v>BMJ 07444186SELATANDAY</v>
      </c>
      <c r="AH116" s="5" t="str">
        <f t="shared" si="26"/>
        <v>reso sungkowo44186SELATANDAY</v>
      </c>
      <c r="AI116" s="5" t="str">
        <f t="shared" si="27"/>
        <v>BMJ 07444186DAY</v>
      </c>
      <c r="AJ116" s="5" t="str">
        <f t="shared" si="28"/>
        <v>reso sungkowo44186DAY</v>
      </c>
      <c r="AK116" s="5" t="str">
        <f t="shared" si="29"/>
        <v>reso sungkowoBMJ</v>
      </c>
      <c r="AL116" s="5" t="str">
        <f t="shared" si="31"/>
        <v>5SELATAN</v>
      </c>
      <c r="AM116" s="5" t="str">
        <f t="shared" si="32"/>
        <v>&gt; 5SELATAN12 RODA</v>
      </c>
      <c r="AN116" s="5" t="str">
        <f t="shared" si="33"/>
        <v>reso sungkowoBMJ&gt; 5SELATAN12 RODA</v>
      </c>
      <c r="AO116" s="5" t="str">
        <f t="shared" si="34"/>
        <v>reso sungkowo&gt; 5SELATAN12 RODA</v>
      </c>
      <c r="AP116" s="5" t="str">
        <f t="shared" si="35"/>
        <v>44186DAY</v>
      </c>
    </row>
    <row r="117" spans="1:42" x14ac:dyDescent="0.3">
      <c r="A117" s="33">
        <v>1</v>
      </c>
      <c r="B117" s="33"/>
      <c r="C117" s="70">
        <v>44186</v>
      </c>
      <c r="D117" s="71" t="s">
        <v>87</v>
      </c>
      <c r="E117" s="70">
        <v>44187</v>
      </c>
      <c r="F117" s="71">
        <v>5150920</v>
      </c>
      <c r="G117" s="33" t="s">
        <v>20</v>
      </c>
      <c r="H117" s="33" t="s">
        <v>21</v>
      </c>
      <c r="I117" s="33" t="s">
        <v>123</v>
      </c>
      <c r="J117" s="33" t="s">
        <v>46</v>
      </c>
      <c r="K117" s="63" t="s">
        <v>126</v>
      </c>
      <c r="L117" s="32" t="str">
        <f t="shared" si="18"/>
        <v>CGE370</v>
      </c>
      <c r="M117" s="32" t="str">
        <f t="shared" si="19"/>
        <v>BMJ II</v>
      </c>
      <c r="N117" s="32" t="str">
        <f t="shared" si="20"/>
        <v>12 RODA</v>
      </c>
      <c r="O117" s="64">
        <v>1.1574074074074073E-5</v>
      </c>
      <c r="P117" s="65">
        <v>1.1574074074074073E-5</v>
      </c>
      <c r="Q117" s="65"/>
      <c r="R117" s="66">
        <v>1</v>
      </c>
      <c r="S117" s="66">
        <v>47120</v>
      </c>
      <c r="T117" s="66">
        <v>17220</v>
      </c>
      <c r="U117" s="67">
        <f t="shared" si="30"/>
        <v>29.9</v>
      </c>
      <c r="V117" s="66">
        <f t="shared" si="21"/>
        <v>606282.29999999993</v>
      </c>
      <c r="W117" s="66" t="str">
        <f t="shared" si="22"/>
        <v>1 &gt; 4</v>
      </c>
      <c r="X117" s="66">
        <f>A117+SUMIFS(Presensi!F:F,Presensi!E:E,'Entry Data'!AP117)</f>
        <v>1</v>
      </c>
      <c r="Y117" s="66">
        <f>IFERROR(INDEX('Retasi Pricing'!F:F,MATCH('Entry Data'!AM117,'Retasi Pricing'!E:E,0))*X117,"")</f>
        <v>27500</v>
      </c>
      <c r="Z117" s="62" t="s">
        <v>26</v>
      </c>
      <c r="AA117" s="62" t="s">
        <v>27</v>
      </c>
      <c r="AB117" s="32" t="s">
        <v>47</v>
      </c>
      <c r="AC117" s="32" t="s">
        <v>209</v>
      </c>
      <c r="AD117" s="32" t="str">
        <f t="shared" si="23"/>
        <v/>
      </c>
      <c r="AF117" s="5" t="str">
        <f t="shared" si="24"/>
        <v>ahmad supawi44186</v>
      </c>
      <c r="AG117" s="5" t="str">
        <f t="shared" si="25"/>
        <v>BMJ 04244186UTARANIGHT</v>
      </c>
      <c r="AH117" s="5" t="str">
        <f t="shared" si="26"/>
        <v>ahmad supawi44186UTARANIGHT</v>
      </c>
      <c r="AI117" s="5" t="str">
        <f t="shared" si="27"/>
        <v>BMJ 04244186NIGHT</v>
      </c>
      <c r="AJ117" s="5" t="str">
        <f t="shared" si="28"/>
        <v>ahmad supawi44186NIGHT</v>
      </c>
      <c r="AK117" s="5" t="str">
        <f t="shared" si="29"/>
        <v>ahmad supawiBMJ II</v>
      </c>
      <c r="AL117" s="5" t="str">
        <f t="shared" si="31"/>
        <v>1UTARA</v>
      </c>
      <c r="AM117" s="5" t="str">
        <f t="shared" si="32"/>
        <v>1 &gt; 4UTARA12 RODA</v>
      </c>
      <c r="AN117" s="5" t="str">
        <f t="shared" si="33"/>
        <v>ahmad supawiBMJ II1 &gt; 4UTARA12 RODA</v>
      </c>
      <c r="AO117" s="5" t="str">
        <f t="shared" si="34"/>
        <v>ahmad supawi1 &gt; 4UTARA12 RODA</v>
      </c>
      <c r="AP117" s="5" t="str">
        <f t="shared" si="35"/>
        <v>44186NIGHT</v>
      </c>
    </row>
    <row r="118" spans="1:42" x14ac:dyDescent="0.3">
      <c r="A118" s="33">
        <v>1</v>
      </c>
      <c r="B118" s="33"/>
      <c r="C118" s="70">
        <v>44186</v>
      </c>
      <c r="D118" s="71" t="s">
        <v>87</v>
      </c>
      <c r="E118" s="70">
        <v>44187</v>
      </c>
      <c r="F118" s="71">
        <v>5150966</v>
      </c>
      <c r="G118" s="33" t="s">
        <v>20</v>
      </c>
      <c r="H118" s="33" t="s">
        <v>21</v>
      </c>
      <c r="I118" s="33" t="s">
        <v>45</v>
      </c>
      <c r="J118" s="33" t="s">
        <v>46</v>
      </c>
      <c r="K118" s="63" t="s">
        <v>33</v>
      </c>
      <c r="L118" s="32" t="str">
        <f t="shared" si="18"/>
        <v>CGE370</v>
      </c>
      <c r="M118" s="32" t="str">
        <f t="shared" si="19"/>
        <v>BMJ II</v>
      </c>
      <c r="N118" s="32" t="str">
        <f t="shared" si="20"/>
        <v>12 RODA</v>
      </c>
      <c r="O118" s="64">
        <v>3.7164351851851851E-2</v>
      </c>
      <c r="P118" s="65">
        <v>3.7164351851851851E-2</v>
      </c>
      <c r="Q118" s="65"/>
      <c r="R118" s="66">
        <v>4</v>
      </c>
      <c r="S118" s="66">
        <v>44580</v>
      </c>
      <c r="T118" s="66">
        <v>17280</v>
      </c>
      <c r="U118" s="67">
        <f t="shared" si="30"/>
        <v>27.3</v>
      </c>
      <c r="V118" s="66">
        <f t="shared" si="21"/>
        <v>553562.1</v>
      </c>
      <c r="W118" s="66" t="str">
        <f t="shared" si="22"/>
        <v>1 &gt; 4</v>
      </c>
      <c r="X118" s="66">
        <f>A118+SUMIFS(Presensi!F:F,Presensi!E:E,'Entry Data'!AP118)</f>
        <v>1</v>
      </c>
      <c r="Y118" s="66">
        <f>IFERROR(INDEX('Retasi Pricing'!F:F,MATCH('Entry Data'!AM118,'Retasi Pricing'!E:E,0))*X118,"")</f>
        <v>27500</v>
      </c>
      <c r="Z118" s="62" t="s">
        <v>26</v>
      </c>
      <c r="AA118" s="62" t="s">
        <v>27</v>
      </c>
      <c r="AB118" s="32" t="s">
        <v>175</v>
      </c>
      <c r="AC118" s="32" t="s">
        <v>208</v>
      </c>
      <c r="AD118" s="32" t="str">
        <f t="shared" si="23"/>
        <v/>
      </c>
      <c r="AF118" s="5" t="str">
        <f t="shared" si="24"/>
        <v>mulyadi44186</v>
      </c>
      <c r="AG118" s="5" t="str">
        <f t="shared" si="25"/>
        <v>BMJ 04344186UTARANIGHT</v>
      </c>
      <c r="AH118" s="5" t="str">
        <f t="shared" si="26"/>
        <v>mulyadi44186UTARANIGHT</v>
      </c>
      <c r="AI118" s="5" t="str">
        <f t="shared" si="27"/>
        <v>BMJ 04344186NIGHT</v>
      </c>
      <c r="AJ118" s="5" t="str">
        <f t="shared" si="28"/>
        <v>mulyadi44186NIGHT</v>
      </c>
      <c r="AK118" s="5" t="str">
        <f t="shared" si="29"/>
        <v>mulyadiBMJ II</v>
      </c>
      <c r="AL118" s="5" t="str">
        <f t="shared" si="31"/>
        <v>4UTARA</v>
      </c>
      <c r="AM118" s="5" t="str">
        <f t="shared" si="32"/>
        <v>1 &gt; 4UTARA12 RODA</v>
      </c>
      <c r="AN118" s="5" t="str">
        <f t="shared" si="33"/>
        <v>mulyadiBMJ II1 &gt; 4UTARA12 RODA</v>
      </c>
      <c r="AO118" s="5" t="str">
        <f t="shared" si="34"/>
        <v>mulyadi1 &gt; 4UTARA12 RODA</v>
      </c>
      <c r="AP118" s="5" t="str">
        <f t="shared" si="35"/>
        <v>44186NIGHT</v>
      </c>
    </row>
    <row r="119" spans="1:42" x14ac:dyDescent="0.3">
      <c r="A119" s="33">
        <v>1</v>
      </c>
      <c r="B119" s="33"/>
      <c r="C119" s="70">
        <v>44186</v>
      </c>
      <c r="D119" s="71" t="s">
        <v>87</v>
      </c>
      <c r="E119" s="70">
        <v>44187</v>
      </c>
      <c r="F119" s="71">
        <v>5151025</v>
      </c>
      <c r="G119" s="33" t="s">
        <v>20</v>
      </c>
      <c r="H119" s="33" t="s">
        <v>21</v>
      </c>
      <c r="I119" s="33" t="s">
        <v>45</v>
      </c>
      <c r="J119" s="33" t="s">
        <v>46</v>
      </c>
      <c r="K119" s="63" t="s">
        <v>33</v>
      </c>
      <c r="L119" s="32" t="str">
        <f t="shared" si="18"/>
        <v>CGE370</v>
      </c>
      <c r="M119" s="32" t="str">
        <f t="shared" si="19"/>
        <v>BMJ II</v>
      </c>
      <c r="N119" s="32" t="str">
        <f t="shared" si="20"/>
        <v>12 RODA</v>
      </c>
      <c r="O119" s="64">
        <v>9.4004629629629632E-2</v>
      </c>
      <c r="P119" s="65">
        <v>9.4004629629629632E-2</v>
      </c>
      <c r="Q119" s="65"/>
      <c r="R119" s="66">
        <v>5</v>
      </c>
      <c r="S119" s="66">
        <v>45380</v>
      </c>
      <c r="T119" s="66">
        <v>17280</v>
      </c>
      <c r="U119" s="67">
        <f t="shared" si="30"/>
        <v>28.1</v>
      </c>
      <c r="V119" s="66">
        <f t="shared" si="21"/>
        <v>569783.70000000007</v>
      </c>
      <c r="W119" s="66" t="str">
        <f t="shared" si="22"/>
        <v>&gt; 5</v>
      </c>
      <c r="X119" s="66">
        <f>A119+SUMIFS(Presensi!F:F,Presensi!E:E,'Entry Data'!AP119)</f>
        <v>1</v>
      </c>
      <c r="Y119" s="66">
        <f>IFERROR(INDEX('Retasi Pricing'!F:F,MATCH('Entry Data'!AM119,'Retasi Pricing'!E:E,0))*X119,"")</f>
        <v>31200</v>
      </c>
      <c r="Z119" s="62" t="s">
        <v>26</v>
      </c>
      <c r="AA119" s="62" t="s">
        <v>27</v>
      </c>
      <c r="AB119" s="32" t="s">
        <v>47</v>
      </c>
      <c r="AC119" s="32" t="s">
        <v>208</v>
      </c>
      <c r="AD119" s="32" t="str">
        <f t="shared" si="23"/>
        <v/>
      </c>
      <c r="AF119" s="5" t="str">
        <f t="shared" si="24"/>
        <v>mulyadi44186</v>
      </c>
      <c r="AG119" s="5" t="str">
        <f t="shared" si="25"/>
        <v>BMJ 04344186UTARANIGHT</v>
      </c>
      <c r="AH119" s="5" t="str">
        <f t="shared" si="26"/>
        <v>mulyadi44186UTARANIGHT</v>
      </c>
      <c r="AI119" s="5" t="str">
        <f t="shared" si="27"/>
        <v>BMJ 04344186NIGHT</v>
      </c>
      <c r="AJ119" s="5" t="str">
        <f t="shared" si="28"/>
        <v>mulyadi44186NIGHT</v>
      </c>
      <c r="AK119" s="5" t="str">
        <f t="shared" si="29"/>
        <v>mulyadiBMJ II</v>
      </c>
      <c r="AL119" s="5" t="str">
        <f t="shared" si="31"/>
        <v>5UTARA</v>
      </c>
      <c r="AM119" s="5" t="str">
        <f t="shared" si="32"/>
        <v>&gt; 5UTARA12 RODA</v>
      </c>
      <c r="AN119" s="5" t="str">
        <f t="shared" si="33"/>
        <v>mulyadiBMJ II&gt; 5UTARA12 RODA</v>
      </c>
      <c r="AO119" s="5" t="str">
        <f t="shared" si="34"/>
        <v>mulyadi&gt; 5UTARA12 RODA</v>
      </c>
      <c r="AP119" s="5" t="str">
        <f t="shared" si="35"/>
        <v>44186NIGHT</v>
      </c>
    </row>
    <row r="120" spans="1:42" x14ac:dyDescent="0.3">
      <c r="A120" s="33">
        <v>1</v>
      </c>
      <c r="B120" s="33"/>
      <c r="C120" s="70">
        <v>44186</v>
      </c>
      <c r="D120" s="71" t="s">
        <v>87</v>
      </c>
      <c r="E120" s="70">
        <v>44187</v>
      </c>
      <c r="F120" s="71">
        <v>5151101</v>
      </c>
      <c r="G120" s="33" t="s">
        <v>20</v>
      </c>
      <c r="H120" s="33" t="s">
        <v>21</v>
      </c>
      <c r="I120" s="33" t="s">
        <v>45</v>
      </c>
      <c r="J120" s="33" t="s">
        <v>46</v>
      </c>
      <c r="K120" s="63" t="s">
        <v>33</v>
      </c>
      <c r="L120" s="32" t="str">
        <f t="shared" si="18"/>
        <v>CGE370</v>
      </c>
      <c r="M120" s="32" t="str">
        <f t="shared" si="19"/>
        <v>BMJ II</v>
      </c>
      <c r="N120" s="32" t="str">
        <f t="shared" si="20"/>
        <v>12 RODA</v>
      </c>
      <c r="O120" s="64">
        <v>0.1632986111111111</v>
      </c>
      <c r="P120" s="65">
        <v>0.1632986111111111</v>
      </c>
      <c r="Q120" s="65"/>
      <c r="R120" s="66">
        <v>6</v>
      </c>
      <c r="S120" s="66">
        <v>46100</v>
      </c>
      <c r="T120" s="66">
        <v>17280</v>
      </c>
      <c r="U120" s="67">
        <f t="shared" si="30"/>
        <v>28.82</v>
      </c>
      <c r="V120" s="66">
        <f t="shared" si="21"/>
        <v>584383.14</v>
      </c>
      <c r="W120" s="66" t="str">
        <f t="shared" si="22"/>
        <v>&gt; 6</v>
      </c>
      <c r="X120" s="66">
        <f>A120+SUMIFS(Presensi!F:F,Presensi!E:E,'Entry Data'!AP120)</f>
        <v>1</v>
      </c>
      <c r="Y120" s="66">
        <f>IFERROR(INDEX('Retasi Pricing'!F:F,MATCH('Entry Data'!AM120,'Retasi Pricing'!E:E,0))*X120,"")</f>
        <v>34450</v>
      </c>
      <c r="Z120" s="62" t="s">
        <v>26</v>
      </c>
      <c r="AA120" s="62" t="s">
        <v>27</v>
      </c>
      <c r="AB120" s="32" t="s">
        <v>175</v>
      </c>
      <c r="AC120" s="32" t="s">
        <v>208</v>
      </c>
      <c r="AD120" s="32" t="str">
        <f t="shared" si="23"/>
        <v/>
      </c>
      <c r="AF120" s="5" t="str">
        <f t="shared" si="24"/>
        <v>mulyadi44186</v>
      </c>
      <c r="AG120" s="5" t="str">
        <f t="shared" si="25"/>
        <v>BMJ 04344186UTARANIGHT</v>
      </c>
      <c r="AH120" s="5" t="str">
        <f t="shared" si="26"/>
        <v>mulyadi44186UTARANIGHT</v>
      </c>
      <c r="AI120" s="5" t="str">
        <f t="shared" si="27"/>
        <v>BMJ 04344186NIGHT</v>
      </c>
      <c r="AJ120" s="5" t="str">
        <f t="shared" si="28"/>
        <v>mulyadi44186NIGHT</v>
      </c>
      <c r="AK120" s="5" t="str">
        <f t="shared" si="29"/>
        <v>mulyadiBMJ II</v>
      </c>
      <c r="AL120" s="5" t="str">
        <f t="shared" si="31"/>
        <v>6UTARA</v>
      </c>
      <c r="AM120" s="5" t="str">
        <f t="shared" si="32"/>
        <v>&gt; 6UTARA12 RODA</v>
      </c>
      <c r="AN120" s="5" t="str">
        <f t="shared" si="33"/>
        <v>mulyadiBMJ II&gt; 6UTARA12 RODA</v>
      </c>
      <c r="AO120" s="5" t="str">
        <f t="shared" si="34"/>
        <v>mulyadi&gt; 6UTARA12 RODA</v>
      </c>
      <c r="AP120" s="5" t="str">
        <f t="shared" si="35"/>
        <v>44186NIGHT</v>
      </c>
    </row>
    <row r="121" spans="1:42" x14ac:dyDescent="0.3">
      <c r="A121" s="33">
        <v>1</v>
      </c>
      <c r="B121" s="33"/>
      <c r="C121" s="70">
        <v>44186</v>
      </c>
      <c r="D121" s="71" t="s">
        <v>87</v>
      </c>
      <c r="E121" s="70">
        <v>44187</v>
      </c>
      <c r="F121" s="71">
        <v>5151194</v>
      </c>
      <c r="G121" s="33" t="s">
        <v>20</v>
      </c>
      <c r="H121" s="33" t="s">
        <v>21</v>
      </c>
      <c r="I121" s="33" t="s">
        <v>51</v>
      </c>
      <c r="J121" s="33" t="s">
        <v>46</v>
      </c>
      <c r="K121" s="63" t="s">
        <v>33</v>
      </c>
      <c r="L121" s="32" t="str">
        <f t="shared" si="18"/>
        <v>CGE370</v>
      </c>
      <c r="M121" s="32" t="str">
        <f t="shared" si="19"/>
        <v>BMJ II</v>
      </c>
      <c r="N121" s="32" t="str">
        <f t="shared" si="20"/>
        <v>12 RODA</v>
      </c>
      <c r="O121" s="64">
        <v>0.27061342592592591</v>
      </c>
      <c r="P121" s="65">
        <v>0.27061342592592591</v>
      </c>
      <c r="Q121" s="65"/>
      <c r="R121" s="66">
        <v>7</v>
      </c>
      <c r="S121" s="66">
        <v>47120</v>
      </c>
      <c r="T121" s="66">
        <v>17280</v>
      </c>
      <c r="U121" s="67">
        <f t="shared" si="30"/>
        <v>29.84</v>
      </c>
      <c r="V121" s="66">
        <f t="shared" si="21"/>
        <v>605065.68000000005</v>
      </c>
      <c r="W121" s="66" t="str">
        <f t="shared" si="22"/>
        <v>7 &gt;</v>
      </c>
      <c r="X121" s="66">
        <f>A121+SUMIFS(Presensi!F:F,Presensi!E:E,'Entry Data'!AP121)</f>
        <v>1</v>
      </c>
      <c r="Y121" s="66">
        <f>IFERROR(INDEX('Retasi Pricing'!F:F,MATCH('Entry Data'!AM121,'Retasi Pricing'!E:E,0))*X121,"")</f>
        <v>42000</v>
      </c>
      <c r="Z121" s="62" t="s">
        <v>26</v>
      </c>
      <c r="AA121" s="62" t="s">
        <v>27</v>
      </c>
      <c r="AB121" s="32" t="s">
        <v>175</v>
      </c>
      <c r="AC121" s="32" t="s">
        <v>208</v>
      </c>
      <c r="AD121" s="32" t="str">
        <f t="shared" si="23"/>
        <v/>
      </c>
      <c r="AF121" s="5" t="str">
        <f t="shared" si="24"/>
        <v>mulyadi44186</v>
      </c>
      <c r="AG121" s="5" t="str">
        <f t="shared" si="25"/>
        <v>BMJ 04344186UTARANIGHT</v>
      </c>
      <c r="AH121" s="5" t="str">
        <f t="shared" si="26"/>
        <v>mulyadi44186UTARANIGHT</v>
      </c>
      <c r="AI121" s="5" t="str">
        <f t="shared" si="27"/>
        <v>BMJ 04344186NIGHT</v>
      </c>
      <c r="AJ121" s="5" t="str">
        <f t="shared" si="28"/>
        <v>mulyadi44186NIGHT</v>
      </c>
      <c r="AK121" s="5" t="str">
        <f t="shared" si="29"/>
        <v>mulyadiBMJ II</v>
      </c>
      <c r="AL121" s="5" t="str">
        <f t="shared" si="31"/>
        <v>7UTARA</v>
      </c>
      <c r="AM121" s="5" t="str">
        <f t="shared" si="32"/>
        <v>7 &gt;UTARA12 RODA</v>
      </c>
      <c r="AN121" s="5" t="str">
        <f t="shared" si="33"/>
        <v>mulyadiBMJ II7 &gt;UTARA12 RODA</v>
      </c>
      <c r="AO121" s="5" t="str">
        <f t="shared" si="34"/>
        <v>mulyadi7 &gt;UTARA12 RODA</v>
      </c>
      <c r="AP121" s="5" t="str">
        <f t="shared" si="35"/>
        <v>44186NIGHT</v>
      </c>
    </row>
    <row r="122" spans="1:42" x14ac:dyDescent="0.3">
      <c r="A122" s="33">
        <v>1</v>
      </c>
      <c r="B122" s="33"/>
      <c r="C122" s="70">
        <v>44186</v>
      </c>
      <c r="D122" s="71" t="s">
        <v>87</v>
      </c>
      <c r="E122" s="70">
        <v>44186</v>
      </c>
      <c r="F122" s="71">
        <v>5150716</v>
      </c>
      <c r="G122" s="33" t="s">
        <v>20</v>
      </c>
      <c r="H122" s="33" t="s">
        <v>21</v>
      </c>
      <c r="I122" s="33" t="s">
        <v>51</v>
      </c>
      <c r="J122" s="33" t="s">
        <v>46</v>
      </c>
      <c r="K122" s="63" t="s">
        <v>33</v>
      </c>
      <c r="L122" s="32" t="str">
        <f t="shared" si="18"/>
        <v>CGE370</v>
      </c>
      <c r="M122" s="32" t="str">
        <f t="shared" si="19"/>
        <v>BMJ II</v>
      </c>
      <c r="N122" s="32" t="str">
        <f t="shared" si="20"/>
        <v>12 RODA</v>
      </c>
      <c r="O122" s="64">
        <v>0.84361111111111109</v>
      </c>
      <c r="P122" s="65">
        <v>0.84361111111111109</v>
      </c>
      <c r="Q122" s="65"/>
      <c r="R122" s="66">
        <v>1</v>
      </c>
      <c r="S122" s="66">
        <v>46920</v>
      </c>
      <c r="T122" s="66">
        <v>17280</v>
      </c>
      <c r="U122" s="67">
        <f t="shared" si="30"/>
        <v>29.64</v>
      </c>
      <c r="V122" s="66">
        <f t="shared" si="21"/>
        <v>601010.28</v>
      </c>
      <c r="W122" s="66" t="str">
        <f t="shared" si="22"/>
        <v>1 &gt; 4</v>
      </c>
      <c r="X122" s="66">
        <f>A122+SUMIFS(Presensi!F:F,Presensi!E:E,'Entry Data'!AP122)</f>
        <v>1</v>
      </c>
      <c r="Y122" s="66">
        <f>IFERROR(INDEX('Retasi Pricing'!F:F,MATCH('Entry Data'!AM122,'Retasi Pricing'!E:E,0))*X122,"")</f>
        <v>27500</v>
      </c>
      <c r="Z122" s="62" t="s">
        <v>26</v>
      </c>
      <c r="AA122" s="62" t="s">
        <v>27</v>
      </c>
      <c r="AB122" s="32" t="s">
        <v>175</v>
      </c>
      <c r="AC122" s="32" t="s">
        <v>208</v>
      </c>
      <c r="AD122" s="32" t="str">
        <f t="shared" si="23"/>
        <v/>
      </c>
      <c r="AF122" s="5" t="str">
        <f t="shared" si="24"/>
        <v>mulyadi44186</v>
      </c>
      <c r="AG122" s="5" t="str">
        <f t="shared" si="25"/>
        <v>BMJ 04344186UTARANIGHT</v>
      </c>
      <c r="AH122" s="5" t="str">
        <f t="shared" si="26"/>
        <v>mulyadi44186UTARANIGHT</v>
      </c>
      <c r="AI122" s="5" t="str">
        <f t="shared" si="27"/>
        <v>BMJ 04344186NIGHT</v>
      </c>
      <c r="AJ122" s="5" t="str">
        <f t="shared" si="28"/>
        <v>mulyadi44186NIGHT</v>
      </c>
      <c r="AK122" s="5" t="str">
        <f t="shared" si="29"/>
        <v>mulyadiBMJ II</v>
      </c>
      <c r="AL122" s="5" t="str">
        <f t="shared" si="31"/>
        <v>1UTARA</v>
      </c>
      <c r="AM122" s="5" t="str">
        <f t="shared" si="32"/>
        <v>1 &gt; 4UTARA12 RODA</v>
      </c>
      <c r="AN122" s="5" t="str">
        <f t="shared" si="33"/>
        <v>mulyadiBMJ II1 &gt; 4UTARA12 RODA</v>
      </c>
      <c r="AO122" s="5" t="str">
        <f t="shared" si="34"/>
        <v>mulyadi1 &gt; 4UTARA12 RODA</v>
      </c>
      <c r="AP122" s="5" t="str">
        <f t="shared" si="35"/>
        <v>44186NIGHT</v>
      </c>
    </row>
    <row r="123" spans="1:42" x14ac:dyDescent="0.3">
      <c r="A123" s="33">
        <v>1</v>
      </c>
      <c r="B123" s="33"/>
      <c r="C123" s="70">
        <v>44186</v>
      </c>
      <c r="D123" s="71" t="s">
        <v>87</v>
      </c>
      <c r="E123" s="70">
        <v>44186</v>
      </c>
      <c r="F123" s="71">
        <v>5150797</v>
      </c>
      <c r="G123" s="33" t="s">
        <v>20</v>
      </c>
      <c r="H123" s="33" t="s">
        <v>21</v>
      </c>
      <c r="I123" s="33" t="s">
        <v>51</v>
      </c>
      <c r="J123" s="33" t="s">
        <v>46</v>
      </c>
      <c r="K123" s="63" t="s">
        <v>33</v>
      </c>
      <c r="L123" s="32" t="str">
        <f t="shared" si="18"/>
        <v>CGE370</v>
      </c>
      <c r="M123" s="32" t="str">
        <f t="shared" si="19"/>
        <v>BMJ II</v>
      </c>
      <c r="N123" s="32" t="str">
        <f t="shared" si="20"/>
        <v>12 RODA</v>
      </c>
      <c r="O123" s="64">
        <v>0.90814814814814815</v>
      </c>
      <c r="P123" s="65">
        <v>0.90814814814814815</v>
      </c>
      <c r="Q123" s="65"/>
      <c r="R123" s="66">
        <v>2</v>
      </c>
      <c r="S123" s="66">
        <v>44800</v>
      </c>
      <c r="T123" s="66">
        <v>17280</v>
      </c>
      <c r="U123" s="67">
        <f t="shared" si="30"/>
        <v>27.52</v>
      </c>
      <c r="V123" s="66">
        <f t="shared" si="21"/>
        <v>558023.04</v>
      </c>
      <c r="W123" s="66" t="str">
        <f t="shared" si="22"/>
        <v>1 &gt; 4</v>
      </c>
      <c r="X123" s="66">
        <f>A123+SUMIFS(Presensi!F:F,Presensi!E:E,'Entry Data'!AP123)</f>
        <v>1</v>
      </c>
      <c r="Y123" s="66">
        <f>IFERROR(INDEX('Retasi Pricing'!F:F,MATCH('Entry Data'!AM123,'Retasi Pricing'!E:E,0))*X123,"")</f>
        <v>27500</v>
      </c>
      <c r="Z123" s="62" t="s">
        <v>26</v>
      </c>
      <c r="AA123" s="62" t="s">
        <v>27</v>
      </c>
      <c r="AB123" s="32" t="s">
        <v>175</v>
      </c>
      <c r="AC123" s="32" t="s">
        <v>208</v>
      </c>
      <c r="AD123" s="32" t="str">
        <f t="shared" si="23"/>
        <v/>
      </c>
      <c r="AF123" s="5" t="str">
        <f t="shared" si="24"/>
        <v>mulyadi44186</v>
      </c>
      <c r="AG123" s="5" t="str">
        <f t="shared" si="25"/>
        <v>BMJ 04344186UTARANIGHT</v>
      </c>
      <c r="AH123" s="5" t="str">
        <f t="shared" si="26"/>
        <v>mulyadi44186UTARANIGHT</v>
      </c>
      <c r="AI123" s="5" t="str">
        <f t="shared" si="27"/>
        <v>BMJ 04344186NIGHT</v>
      </c>
      <c r="AJ123" s="5" t="str">
        <f t="shared" si="28"/>
        <v>mulyadi44186NIGHT</v>
      </c>
      <c r="AK123" s="5" t="str">
        <f t="shared" si="29"/>
        <v>mulyadiBMJ II</v>
      </c>
      <c r="AL123" s="5" t="str">
        <f t="shared" si="31"/>
        <v>2UTARA</v>
      </c>
      <c r="AM123" s="5" t="str">
        <f t="shared" si="32"/>
        <v>1 &gt; 4UTARA12 RODA</v>
      </c>
      <c r="AN123" s="5" t="str">
        <f t="shared" si="33"/>
        <v>mulyadiBMJ II1 &gt; 4UTARA12 RODA</v>
      </c>
      <c r="AO123" s="5" t="str">
        <f t="shared" si="34"/>
        <v>mulyadi1 &gt; 4UTARA12 RODA</v>
      </c>
      <c r="AP123" s="5" t="str">
        <f t="shared" si="35"/>
        <v>44186NIGHT</v>
      </c>
    </row>
    <row r="124" spans="1:42" x14ac:dyDescent="0.3">
      <c r="A124" s="33">
        <v>1</v>
      </c>
      <c r="B124" s="33"/>
      <c r="C124" s="70">
        <v>44186</v>
      </c>
      <c r="D124" s="71" t="s">
        <v>87</v>
      </c>
      <c r="E124" s="70">
        <v>44186</v>
      </c>
      <c r="F124" s="71">
        <v>5150884</v>
      </c>
      <c r="G124" s="33" t="s">
        <v>20</v>
      </c>
      <c r="H124" s="33" t="s">
        <v>21</v>
      </c>
      <c r="I124" s="33" t="s">
        <v>51</v>
      </c>
      <c r="J124" s="33" t="s">
        <v>46</v>
      </c>
      <c r="K124" s="63" t="s">
        <v>33</v>
      </c>
      <c r="L124" s="32" t="str">
        <f t="shared" si="18"/>
        <v>CGE370</v>
      </c>
      <c r="M124" s="32" t="str">
        <f t="shared" si="19"/>
        <v>BMJ II</v>
      </c>
      <c r="N124" s="32" t="str">
        <f t="shared" si="20"/>
        <v>12 RODA</v>
      </c>
      <c r="O124" s="64">
        <v>0.96778935185185189</v>
      </c>
      <c r="P124" s="65">
        <v>0.96778935185185189</v>
      </c>
      <c r="Q124" s="65"/>
      <c r="R124" s="66">
        <v>3</v>
      </c>
      <c r="S124" s="66">
        <v>46980</v>
      </c>
      <c r="T124" s="66">
        <v>17280</v>
      </c>
      <c r="U124" s="67">
        <f t="shared" si="30"/>
        <v>29.7</v>
      </c>
      <c r="V124" s="66">
        <f t="shared" si="21"/>
        <v>602226.9</v>
      </c>
      <c r="W124" s="66" t="str">
        <f t="shared" si="22"/>
        <v>1 &gt; 4</v>
      </c>
      <c r="X124" s="66">
        <f>A124+SUMIFS(Presensi!F:F,Presensi!E:E,'Entry Data'!AP124)</f>
        <v>1</v>
      </c>
      <c r="Y124" s="66">
        <f>IFERROR(INDEX('Retasi Pricing'!F:F,MATCH('Entry Data'!AM124,'Retasi Pricing'!E:E,0))*X124,"")</f>
        <v>27500</v>
      </c>
      <c r="Z124" s="62" t="s">
        <v>26</v>
      </c>
      <c r="AA124" s="62" t="s">
        <v>27</v>
      </c>
      <c r="AB124" s="32" t="s">
        <v>47</v>
      </c>
      <c r="AC124" s="32" t="s">
        <v>208</v>
      </c>
      <c r="AD124" s="32" t="str">
        <f t="shared" si="23"/>
        <v/>
      </c>
      <c r="AF124" s="5" t="str">
        <f t="shared" si="24"/>
        <v>mulyadi44186</v>
      </c>
      <c r="AG124" s="5" t="str">
        <f t="shared" si="25"/>
        <v>BMJ 04344186UTARANIGHT</v>
      </c>
      <c r="AH124" s="5" t="str">
        <f t="shared" si="26"/>
        <v>mulyadi44186UTARANIGHT</v>
      </c>
      <c r="AI124" s="5" t="str">
        <f t="shared" si="27"/>
        <v>BMJ 04344186NIGHT</v>
      </c>
      <c r="AJ124" s="5" t="str">
        <f t="shared" si="28"/>
        <v>mulyadi44186NIGHT</v>
      </c>
      <c r="AK124" s="5" t="str">
        <f t="shared" si="29"/>
        <v>mulyadiBMJ II</v>
      </c>
      <c r="AL124" s="5" t="str">
        <f t="shared" si="31"/>
        <v>3UTARA</v>
      </c>
      <c r="AM124" s="5" t="str">
        <f t="shared" si="32"/>
        <v>1 &gt; 4UTARA12 RODA</v>
      </c>
      <c r="AN124" s="5" t="str">
        <f t="shared" si="33"/>
        <v>mulyadiBMJ II1 &gt; 4UTARA12 RODA</v>
      </c>
      <c r="AO124" s="5" t="str">
        <f t="shared" si="34"/>
        <v>mulyadi1 &gt; 4UTARA12 RODA</v>
      </c>
      <c r="AP124" s="5" t="str">
        <f t="shared" si="35"/>
        <v>44186NIGHT</v>
      </c>
    </row>
    <row r="125" spans="1:42" x14ac:dyDescent="0.3">
      <c r="A125" s="33">
        <v>1</v>
      </c>
      <c r="B125" s="33"/>
      <c r="C125" s="70">
        <v>44186</v>
      </c>
      <c r="D125" s="71" t="s">
        <v>87</v>
      </c>
      <c r="E125" s="70">
        <v>44187</v>
      </c>
      <c r="F125" s="71">
        <v>5150944</v>
      </c>
      <c r="G125" s="33" t="s">
        <v>20</v>
      </c>
      <c r="H125" s="33" t="s">
        <v>21</v>
      </c>
      <c r="I125" s="33" t="s">
        <v>45</v>
      </c>
      <c r="J125" s="33" t="s">
        <v>46</v>
      </c>
      <c r="K125" s="63" t="s">
        <v>107</v>
      </c>
      <c r="L125" s="32" t="str">
        <f t="shared" si="18"/>
        <v>CGE370</v>
      </c>
      <c r="M125" s="32" t="str">
        <f t="shared" si="19"/>
        <v>BMJ II</v>
      </c>
      <c r="N125" s="32" t="str">
        <f t="shared" si="20"/>
        <v>12 RODA</v>
      </c>
      <c r="O125" s="64">
        <v>1.8969907407407408E-2</v>
      </c>
      <c r="P125" s="65">
        <v>1.8969907407407408E-2</v>
      </c>
      <c r="Q125" s="65"/>
      <c r="R125" s="66">
        <v>3</v>
      </c>
      <c r="S125" s="66">
        <v>45100</v>
      </c>
      <c r="T125" s="66">
        <v>17000</v>
      </c>
      <c r="U125" s="67">
        <f t="shared" si="30"/>
        <v>28.1</v>
      </c>
      <c r="V125" s="66">
        <f t="shared" si="21"/>
        <v>569783.70000000007</v>
      </c>
      <c r="W125" s="66" t="str">
        <f t="shared" si="22"/>
        <v>1 &gt; 4</v>
      </c>
      <c r="X125" s="66">
        <f>A125+SUMIFS(Presensi!F:F,Presensi!E:E,'Entry Data'!AP125)</f>
        <v>1</v>
      </c>
      <c r="Y125" s="66">
        <f>IFERROR(INDEX('Retasi Pricing'!F:F,MATCH('Entry Data'!AM125,'Retasi Pricing'!E:E,0))*X125,"")</f>
        <v>27500</v>
      </c>
      <c r="Z125" s="62" t="s">
        <v>26</v>
      </c>
      <c r="AA125" s="62" t="s">
        <v>27</v>
      </c>
      <c r="AB125" s="32" t="s">
        <v>175</v>
      </c>
      <c r="AC125" s="32" t="s">
        <v>198</v>
      </c>
      <c r="AD125" s="32" t="str">
        <f t="shared" si="23"/>
        <v/>
      </c>
      <c r="AF125" s="5" t="str">
        <f t="shared" si="24"/>
        <v>mustamin44186</v>
      </c>
      <c r="AG125" s="5" t="str">
        <f t="shared" si="25"/>
        <v>BMJ 04444186UTARANIGHT</v>
      </c>
      <c r="AH125" s="5" t="str">
        <f t="shared" si="26"/>
        <v>mustamin44186UTARANIGHT</v>
      </c>
      <c r="AI125" s="5" t="str">
        <f t="shared" si="27"/>
        <v>BMJ 04444186NIGHT</v>
      </c>
      <c r="AJ125" s="5" t="str">
        <f t="shared" si="28"/>
        <v>mustamin44186NIGHT</v>
      </c>
      <c r="AK125" s="5" t="str">
        <f t="shared" si="29"/>
        <v>mustaminBMJ II</v>
      </c>
      <c r="AL125" s="5" t="str">
        <f t="shared" si="31"/>
        <v>3UTARA</v>
      </c>
      <c r="AM125" s="5" t="str">
        <f t="shared" si="32"/>
        <v>1 &gt; 4UTARA12 RODA</v>
      </c>
      <c r="AN125" s="5" t="str">
        <f t="shared" si="33"/>
        <v>mustaminBMJ II1 &gt; 4UTARA12 RODA</v>
      </c>
      <c r="AO125" s="5" t="str">
        <f t="shared" si="34"/>
        <v>mustamin1 &gt; 4UTARA12 RODA</v>
      </c>
      <c r="AP125" s="5" t="str">
        <f t="shared" si="35"/>
        <v>44186NIGHT</v>
      </c>
    </row>
    <row r="126" spans="1:42" x14ac:dyDescent="0.3">
      <c r="A126" s="33">
        <v>1</v>
      </c>
      <c r="B126" s="33"/>
      <c r="C126" s="70">
        <v>44186</v>
      </c>
      <c r="D126" s="71" t="s">
        <v>87</v>
      </c>
      <c r="E126" s="70">
        <v>44187</v>
      </c>
      <c r="F126" s="71">
        <v>5151076</v>
      </c>
      <c r="G126" s="33" t="s">
        <v>20</v>
      </c>
      <c r="H126" s="33" t="s">
        <v>21</v>
      </c>
      <c r="I126" s="33" t="s">
        <v>45</v>
      </c>
      <c r="J126" s="33" t="s">
        <v>46</v>
      </c>
      <c r="K126" s="63" t="s">
        <v>107</v>
      </c>
      <c r="L126" s="32" t="str">
        <f t="shared" si="18"/>
        <v>CGE370</v>
      </c>
      <c r="M126" s="32" t="str">
        <f t="shared" si="19"/>
        <v>BMJ II</v>
      </c>
      <c r="N126" s="32" t="str">
        <f t="shared" si="20"/>
        <v>12 RODA</v>
      </c>
      <c r="O126" s="64">
        <v>0.14644675925925926</v>
      </c>
      <c r="P126" s="65">
        <v>0.14644675925925926</v>
      </c>
      <c r="Q126" s="65"/>
      <c r="R126" s="66">
        <v>4</v>
      </c>
      <c r="S126" s="66">
        <v>44280</v>
      </c>
      <c r="T126" s="66">
        <v>17000</v>
      </c>
      <c r="U126" s="67">
        <f t="shared" si="30"/>
        <v>27.28</v>
      </c>
      <c r="V126" s="66">
        <f t="shared" si="21"/>
        <v>553156.56000000006</v>
      </c>
      <c r="W126" s="66" t="str">
        <f t="shared" si="22"/>
        <v>1 &gt; 4</v>
      </c>
      <c r="X126" s="66">
        <f>A126+SUMIFS(Presensi!F:F,Presensi!E:E,'Entry Data'!AP126)</f>
        <v>1</v>
      </c>
      <c r="Y126" s="66">
        <f>IFERROR(INDEX('Retasi Pricing'!F:F,MATCH('Entry Data'!AM126,'Retasi Pricing'!E:E,0))*X126,"")</f>
        <v>27500</v>
      </c>
      <c r="Z126" s="62" t="s">
        <v>26</v>
      </c>
      <c r="AA126" s="62" t="s">
        <v>27</v>
      </c>
      <c r="AB126" s="32" t="s">
        <v>47</v>
      </c>
      <c r="AC126" s="32" t="s">
        <v>198</v>
      </c>
      <c r="AD126" s="32" t="str">
        <f t="shared" si="23"/>
        <v/>
      </c>
      <c r="AF126" s="5" t="str">
        <f t="shared" si="24"/>
        <v>mustamin44186</v>
      </c>
      <c r="AG126" s="5" t="str">
        <f t="shared" si="25"/>
        <v>BMJ 04444186UTARANIGHT</v>
      </c>
      <c r="AH126" s="5" t="str">
        <f t="shared" si="26"/>
        <v>mustamin44186UTARANIGHT</v>
      </c>
      <c r="AI126" s="5" t="str">
        <f t="shared" si="27"/>
        <v>BMJ 04444186NIGHT</v>
      </c>
      <c r="AJ126" s="5" t="str">
        <f t="shared" si="28"/>
        <v>mustamin44186NIGHT</v>
      </c>
      <c r="AK126" s="5" t="str">
        <f t="shared" si="29"/>
        <v>mustaminBMJ II</v>
      </c>
      <c r="AL126" s="5" t="str">
        <f t="shared" si="31"/>
        <v>4UTARA</v>
      </c>
      <c r="AM126" s="5" t="str">
        <f t="shared" si="32"/>
        <v>1 &gt; 4UTARA12 RODA</v>
      </c>
      <c r="AN126" s="5" t="str">
        <f t="shared" si="33"/>
        <v>mustaminBMJ II1 &gt; 4UTARA12 RODA</v>
      </c>
      <c r="AO126" s="5" t="str">
        <f t="shared" si="34"/>
        <v>mustamin1 &gt; 4UTARA12 RODA</v>
      </c>
      <c r="AP126" s="5" t="str">
        <f t="shared" si="35"/>
        <v>44186NIGHT</v>
      </c>
    </row>
    <row r="127" spans="1:42" x14ac:dyDescent="0.3">
      <c r="A127" s="33">
        <v>1</v>
      </c>
      <c r="B127" s="33"/>
      <c r="C127" s="70">
        <v>44186</v>
      </c>
      <c r="D127" s="71" t="s">
        <v>87</v>
      </c>
      <c r="E127" s="70">
        <v>44187</v>
      </c>
      <c r="F127" s="71">
        <v>5151168</v>
      </c>
      <c r="G127" s="33" t="s">
        <v>20</v>
      </c>
      <c r="H127" s="33" t="s">
        <v>21</v>
      </c>
      <c r="I127" s="33" t="s">
        <v>45</v>
      </c>
      <c r="J127" s="33" t="s">
        <v>46</v>
      </c>
      <c r="K127" s="63" t="s">
        <v>107</v>
      </c>
      <c r="L127" s="32" t="str">
        <f t="shared" si="18"/>
        <v>CGE370</v>
      </c>
      <c r="M127" s="32" t="str">
        <f t="shared" si="19"/>
        <v>BMJ II</v>
      </c>
      <c r="N127" s="32" t="str">
        <f t="shared" si="20"/>
        <v>12 RODA</v>
      </c>
      <c r="O127" s="64">
        <v>0.22318287037037035</v>
      </c>
      <c r="P127" s="65">
        <v>0.22318287037037035</v>
      </c>
      <c r="Q127" s="65"/>
      <c r="R127" s="66">
        <v>5</v>
      </c>
      <c r="S127" s="66">
        <v>46800</v>
      </c>
      <c r="T127" s="66">
        <v>17000</v>
      </c>
      <c r="U127" s="67">
        <f t="shared" si="30"/>
        <v>29.8</v>
      </c>
      <c r="V127" s="66">
        <f t="shared" si="21"/>
        <v>604254.6</v>
      </c>
      <c r="W127" s="66" t="str">
        <f t="shared" si="22"/>
        <v>&gt; 5</v>
      </c>
      <c r="X127" s="66">
        <f>A127+SUMIFS(Presensi!F:F,Presensi!E:E,'Entry Data'!AP127)</f>
        <v>1</v>
      </c>
      <c r="Y127" s="66">
        <f>IFERROR(INDEX('Retasi Pricing'!F:F,MATCH('Entry Data'!AM127,'Retasi Pricing'!E:E,0))*X127,"")</f>
        <v>31200</v>
      </c>
      <c r="Z127" s="62" t="s">
        <v>26</v>
      </c>
      <c r="AA127" s="62" t="s">
        <v>27</v>
      </c>
      <c r="AB127" s="32" t="s">
        <v>175</v>
      </c>
      <c r="AC127" s="32" t="s">
        <v>198</v>
      </c>
      <c r="AD127" s="32" t="str">
        <f t="shared" si="23"/>
        <v/>
      </c>
      <c r="AF127" s="5" t="str">
        <f t="shared" si="24"/>
        <v>mustamin44186</v>
      </c>
      <c r="AG127" s="5" t="str">
        <f t="shared" si="25"/>
        <v>BMJ 04444186UTARANIGHT</v>
      </c>
      <c r="AH127" s="5" t="str">
        <f t="shared" si="26"/>
        <v>mustamin44186UTARANIGHT</v>
      </c>
      <c r="AI127" s="5" t="str">
        <f t="shared" si="27"/>
        <v>BMJ 04444186NIGHT</v>
      </c>
      <c r="AJ127" s="5" t="str">
        <f t="shared" si="28"/>
        <v>mustamin44186NIGHT</v>
      </c>
      <c r="AK127" s="5" t="str">
        <f t="shared" si="29"/>
        <v>mustaminBMJ II</v>
      </c>
      <c r="AL127" s="5" t="str">
        <f t="shared" si="31"/>
        <v>5UTARA</v>
      </c>
      <c r="AM127" s="5" t="str">
        <f t="shared" si="32"/>
        <v>&gt; 5UTARA12 RODA</v>
      </c>
      <c r="AN127" s="5" t="str">
        <f t="shared" si="33"/>
        <v>mustaminBMJ II&gt; 5UTARA12 RODA</v>
      </c>
      <c r="AO127" s="5" t="str">
        <f t="shared" si="34"/>
        <v>mustamin&gt; 5UTARA12 RODA</v>
      </c>
      <c r="AP127" s="5" t="str">
        <f t="shared" si="35"/>
        <v>44186NIGHT</v>
      </c>
    </row>
    <row r="128" spans="1:42" x14ac:dyDescent="0.3">
      <c r="A128" s="33">
        <v>1</v>
      </c>
      <c r="B128" s="33"/>
      <c r="C128" s="70">
        <v>44186</v>
      </c>
      <c r="D128" s="71" t="s">
        <v>87</v>
      </c>
      <c r="E128" s="70">
        <v>44186</v>
      </c>
      <c r="F128" s="71">
        <v>5150737</v>
      </c>
      <c r="G128" s="33" t="s">
        <v>20</v>
      </c>
      <c r="H128" s="33" t="s">
        <v>21</v>
      </c>
      <c r="I128" s="33" t="s">
        <v>51</v>
      </c>
      <c r="J128" s="33" t="s">
        <v>46</v>
      </c>
      <c r="K128" s="63" t="s">
        <v>107</v>
      </c>
      <c r="L128" s="32" t="str">
        <f t="shared" si="18"/>
        <v>CGE370</v>
      </c>
      <c r="M128" s="32" t="str">
        <f t="shared" si="19"/>
        <v>BMJ II</v>
      </c>
      <c r="N128" s="32" t="str">
        <f t="shared" si="20"/>
        <v>12 RODA</v>
      </c>
      <c r="O128" s="64">
        <v>0.85743055555555558</v>
      </c>
      <c r="P128" s="65">
        <v>0.85743055555555558</v>
      </c>
      <c r="Q128" s="65"/>
      <c r="R128" s="66">
        <v>1</v>
      </c>
      <c r="S128" s="66">
        <v>45180</v>
      </c>
      <c r="T128" s="66">
        <v>17000</v>
      </c>
      <c r="U128" s="67">
        <f t="shared" si="30"/>
        <v>28.18</v>
      </c>
      <c r="V128" s="66">
        <f t="shared" si="21"/>
        <v>571405.86</v>
      </c>
      <c r="W128" s="66" t="str">
        <f t="shared" si="22"/>
        <v>1 &gt; 4</v>
      </c>
      <c r="X128" s="66">
        <f>A128+SUMIFS(Presensi!F:F,Presensi!E:E,'Entry Data'!AP128)</f>
        <v>1</v>
      </c>
      <c r="Y128" s="66">
        <f>IFERROR(INDEX('Retasi Pricing'!F:F,MATCH('Entry Data'!AM128,'Retasi Pricing'!E:E,0))*X128,"")</f>
        <v>27500</v>
      </c>
      <c r="Z128" s="62" t="s">
        <v>26</v>
      </c>
      <c r="AA128" s="62" t="s">
        <v>27</v>
      </c>
      <c r="AB128" s="32" t="s">
        <v>55</v>
      </c>
      <c r="AC128" s="32" t="s">
        <v>198</v>
      </c>
      <c r="AD128" s="32" t="str">
        <f t="shared" si="23"/>
        <v/>
      </c>
      <c r="AF128" s="5" t="str">
        <f t="shared" si="24"/>
        <v>mustamin44186</v>
      </c>
      <c r="AG128" s="5" t="str">
        <f t="shared" si="25"/>
        <v>BMJ 04444186UTARANIGHT</v>
      </c>
      <c r="AH128" s="5" t="str">
        <f t="shared" si="26"/>
        <v>mustamin44186UTARANIGHT</v>
      </c>
      <c r="AI128" s="5" t="str">
        <f t="shared" si="27"/>
        <v>BMJ 04444186NIGHT</v>
      </c>
      <c r="AJ128" s="5" t="str">
        <f t="shared" si="28"/>
        <v>mustamin44186NIGHT</v>
      </c>
      <c r="AK128" s="5" t="str">
        <f t="shared" si="29"/>
        <v>mustaminBMJ II</v>
      </c>
      <c r="AL128" s="5" t="str">
        <f t="shared" si="31"/>
        <v>1UTARA</v>
      </c>
      <c r="AM128" s="5" t="str">
        <f t="shared" si="32"/>
        <v>1 &gt; 4UTARA12 RODA</v>
      </c>
      <c r="AN128" s="5" t="str">
        <f t="shared" si="33"/>
        <v>mustaminBMJ II1 &gt; 4UTARA12 RODA</v>
      </c>
      <c r="AO128" s="5" t="str">
        <f t="shared" si="34"/>
        <v>mustamin1 &gt; 4UTARA12 RODA</v>
      </c>
      <c r="AP128" s="5" t="str">
        <f t="shared" si="35"/>
        <v>44186NIGHT</v>
      </c>
    </row>
    <row r="129" spans="1:42" x14ac:dyDescent="0.3">
      <c r="A129" s="33">
        <v>1</v>
      </c>
      <c r="B129" s="33"/>
      <c r="C129" s="70">
        <v>44186</v>
      </c>
      <c r="D129" s="71" t="s">
        <v>87</v>
      </c>
      <c r="E129" s="70">
        <v>44186</v>
      </c>
      <c r="F129" s="71">
        <v>5150819</v>
      </c>
      <c r="G129" s="33" t="s">
        <v>20</v>
      </c>
      <c r="H129" s="33" t="s">
        <v>21</v>
      </c>
      <c r="I129" s="33" t="s">
        <v>51</v>
      </c>
      <c r="J129" s="33" t="s">
        <v>46</v>
      </c>
      <c r="K129" s="63" t="s">
        <v>107</v>
      </c>
      <c r="L129" s="32" t="str">
        <f t="shared" si="18"/>
        <v>CGE370</v>
      </c>
      <c r="M129" s="32" t="str">
        <f t="shared" si="19"/>
        <v>BMJ II</v>
      </c>
      <c r="N129" s="32" t="str">
        <f t="shared" si="20"/>
        <v>12 RODA</v>
      </c>
      <c r="O129" s="64">
        <v>0.92364583333333339</v>
      </c>
      <c r="P129" s="65">
        <v>0.92364583333333339</v>
      </c>
      <c r="Q129" s="65"/>
      <c r="R129" s="66">
        <v>2</v>
      </c>
      <c r="S129" s="66">
        <v>44080</v>
      </c>
      <c r="T129" s="66">
        <v>17000</v>
      </c>
      <c r="U129" s="67">
        <f t="shared" si="30"/>
        <v>27.08</v>
      </c>
      <c r="V129" s="66">
        <f t="shared" si="21"/>
        <v>549101.15999999992</v>
      </c>
      <c r="W129" s="66" t="str">
        <f t="shared" si="22"/>
        <v>1 &gt; 4</v>
      </c>
      <c r="X129" s="66">
        <f>A129+SUMIFS(Presensi!F:F,Presensi!E:E,'Entry Data'!AP129)</f>
        <v>1</v>
      </c>
      <c r="Y129" s="66">
        <f>IFERROR(INDEX('Retasi Pricing'!F:F,MATCH('Entry Data'!AM129,'Retasi Pricing'!E:E,0))*X129,"")</f>
        <v>27500</v>
      </c>
      <c r="Z129" s="62" t="s">
        <v>26</v>
      </c>
      <c r="AA129" s="62" t="s">
        <v>27</v>
      </c>
      <c r="AB129" s="32" t="s">
        <v>175</v>
      </c>
      <c r="AC129" s="32" t="s">
        <v>198</v>
      </c>
      <c r="AD129" s="32" t="str">
        <f t="shared" si="23"/>
        <v/>
      </c>
      <c r="AF129" s="5" t="str">
        <f t="shared" si="24"/>
        <v>mustamin44186</v>
      </c>
      <c r="AG129" s="5" t="str">
        <f t="shared" si="25"/>
        <v>BMJ 04444186UTARANIGHT</v>
      </c>
      <c r="AH129" s="5" t="str">
        <f t="shared" si="26"/>
        <v>mustamin44186UTARANIGHT</v>
      </c>
      <c r="AI129" s="5" t="str">
        <f t="shared" si="27"/>
        <v>BMJ 04444186NIGHT</v>
      </c>
      <c r="AJ129" s="5" t="str">
        <f t="shared" si="28"/>
        <v>mustamin44186NIGHT</v>
      </c>
      <c r="AK129" s="5" t="str">
        <f t="shared" si="29"/>
        <v>mustaminBMJ II</v>
      </c>
      <c r="AL129" s="5" t="str">
        <f t="shared" si="31"/>
        <v>2UTARA</v>
      </c>
      <c r="AM129" s="5" t="str">
        <f t="shared" si="32"/>
        <v>1 &gt; 4UTARA12 RODA</v>
      </c>
      <c r="AN129" s="5" t="str">
        <f t="shared" si="33"/>
        <v>mustaminBMJ II1 &gt; 4UTARA12 RODA</v>
      </c>
      <c r="AO129" s="5" t="str">
        <f t="shared" si="34"/>
        <v>mustamin1 &gt; 4UTARA12 RODA</v>
      </c>
      <c r="AP129" s="5" t="str">
        <f t="shared" si="35"/>
        <v>44186NIGHT</v>
      </c>
    </row>
    <row r="130" spans="1:42" x14ac:dyDescent="0.3">
      <c r="A130" s="33">
        <v>1</v>
      </c>
      <c r="B130" s="33"/>
      <c r="C130" s="70">
        <v>44186</v>
      </c>
      <c r="D130" s="71" t="s">
        <v>87</v>
      </c>
      <c r="E130" s="70">
        <v>44187</v>
      </c>
      <c r="F130" s="71">
        <v>5150986</v>
      </c>
      <c r="G130" s="33" t="s">
        <v>20</v>
      </c>
      <c r="H130" s="33" t="s">
        <v>21</v>
      </c>
      <c r="I130" s="33" t="s">
        <v>45</v>
      </c>
      <c r="J130" s="33" t="s">
        <v>46</v>
      </c>
      <c r="K130" s="63" t="s">
        <v>35</v>
      </c>
      <c r="L130" s="32" t="str">
        <f t="shared" si="18"/>
        <v>CGE370</v>
      </c>
      <c r="M130" s="32" t="str">
        <f t="shared" si="19"/>
        <v>BMJ II</v>
      </c>
      <c r="N130" s="32" t="str">
        <f t="shared" si="20"/>
        <v>12 RODA</v>
      </c>
      <c r="O130" s="64">
        <v>6.5856481481481488E-2</v>
      </c>
      <c r="P130" s="65">
        <v>6.5856481481481488E-2</v>
      </c>
      <c r="Q130" s="65"/>
      <c r="R130" s="66">
        <v>2</v>
      </c>
      <c r="S130" s="66">
        <v>44020</v>
      </c>
      <c r="T130" s="66">
        <v>17040</v>
      </c>
      <c r="U130" s="67">
        <f t="shared" si="30"/>
        <v>26.98</v>
      </c>
      <c r="V130" s="66">
        <f t="shared" si="21"/>
        <v>547073.46</v>
      </c>
      <c r="W130" s="66" t="str">
        <f t="shared" si="22"/>
        <v>1 &gt; 4</v>
      </c>
      <c r="X130" s="66">
        <f>A130+SUMIFS(Presensi!F:F,Presensi!E:E,'Entry Data'!AP130)</f>
        <v>1</v>
      </c>
      <c r="Y130" s="66">
        <f>IFERROR(INDEX('Retasi Pricing'!F:F,MATCH('Entry Data'!AM130,'Retasi Pricing'!E:E,0))*X130,"")</f>
        <v>27500</v>
      </c>
      <c r="Z130" s="62" t="s">
        <v>26</v>
      </c>
      <c r="AA130" s="62" t="s">
        <v>27</v>
      </c>
      <c r="AB130" s="32" t="s">
        <v>175</v>
      </c>
      <c r="AC130" s="32" t="s">
        <v>106</v>
      </c>
      <c r="AD130" s="32" t="str">
        <f t="shared" si="23"/>
        <v/>
      </c>
      <c r="AF130" s="5" t="str">
        <f t="shared" si="24"/>
        <v>muhlis44186</v>
      </c>
      <c r="AG130" s="5" t="str">
        <f t="shared" si="25"/>
        <v>BMJ 04544186UTARANIGHT</v>
      </c>
      <c r="AH130" s="5" t="str">
        <f t="shared" si="26"/>
        <v>muhlis44186UTARANIGHT</v>
      </c>
      <c r="AI130" s="5" t="str">
        <f t="shared" si="27"/>
        <v>BMJ 04544186NIGHT</v>
      </c>
      <c r="AJ130" s="5" t="str">
        <f t="shared" si="28"/>
        <v>muhlis44186NIGHT</v>
      </c>
      <c r="AK130" s="5" t="str">
        <f t="shared" si="29"/>
        <v>muhlisBMJ II</v>
      </c>
      <c r="AL130" s="5" t="str">
        <f t="shared" si="31"/>
        <v>2UTARA</v>
      </c>
      <c r="AM130" s="5" t="str">
        <f t="shared" si="32"/>
        <v>1 &gt; 4UTARA12 RODA</v>
      </c>
      <c r="AN130" s="5" t="str">
        <f t="shared" si="33"/>
        <v>muhlisBMJ II1 &gt; 4UTARA12 RODA</v>
      </c>
      <c r="AO130" s="5" t="str">
        <f t="shared" si="34"/>
        <v>muhlis1 &gt; 4UTARA12 RODA</v>
      </c>
      <c r="AP130" s="5" t="str">
        <f t="shared" si="35"/>
        <v>44186NIGHT</v>
      </c>
    </row>
    <row r="131" spans="1:42" x14ac:dyDescent="0.3">
      <c r="A131" s="33">
        <v>1</v>
      </c>
      <c r="B131" s="33"/>
      <c r="C131" s="70">
        <v>44186</v>
      </c>
      <c r="D131" s="71" t="s">
        <v>87</v>
      </c>
      <c r="E131" s="70">
        <v>44186</v>
      </c>
      <c r="F131" s="71">
        <v>5150899</v>
      </c>
      <c r="G131" s="33" t="s">
        <v>20</v>
      </c>
      <c r="H131" s="33" t="s">
        <v>21</v>
      </c>
      <c r="I131" s="33" t="s">
        <v>51</v>
      </c>
      <c r="J131" s="33" t="s">
        <v>46</v>
      </c>
      <c r="K131" s="63" t="s">
        <v>35</v>
      </c>
      <c r="L131" s="32" t="str">
        <f t="shared" si="18"/>
        <v>CGE370</v>
      </c>
      <c r="M131" s="32" t="str">
        <f t="shared" si="19"/>
        <v>BMJ II</v>
      </c>
      <c r="N131" s="32" t="str">
        <f t="shared" si="20"/>
        <v>12 RODA</v>
      </c>
      <c r="O131" s="64">
        <v>0.9819675925925927</v>
      </c>
      <c r="P131" s="65">
        <v>0.9819675925925927</v>
      </c>
      <c r="Q131" s="65"/>
      <c r="R131" s="66">
        <v>1</v>
      </c>
      <c r="S131" s="66">
        <v>45960</v>
      </c>
      <c r="T131" s="66">
        <v>17040</v>
      </c>
      <c r="U131" s="67">
        <f t="shared" si="30"/>
        <v>28.92</v>
      </c>
      <c r="V131" s="66">
        <f t="shared" si="21"/>
        <v>586410.84000000008</v>
      </c>
      <c r="W131" s="66" t="str">
        <f t="shared" si="22"/>
        <v>1 &gt; 4</v>
      </c>
      <c r="X131" s="66">
        <f>A131+SUMIFS(Presensi!F:F,Presensi!E:E,'Entry Data'!AP131)</f>
        <v>1</v>
      </c>
      <c r="Y131" s="66">
        <f>IFERROR(INDEX('Retasi Pricing'!F:F,MATCH('Entry Data'!AM131,'Retasi Pricing'!E:E,0))*X131,"")</f>
        <v>27500</v>
      </c>
      <c r="Z131" s="62" t="s">
        <v>26</v>
      </c>
      <c r="AA131" s="62" t="s">
        <v>27</v>
      </c>
      <c r="AB131" s="32" t="s">
        <v>175</v>
      </c>
      <c r="AC131" s="32" t="s">
        <v>106</v>
      </c>
      <c r="AD131" s="32" t="str">
        <f t="shared" si="23"/>
        <v/>
      </c>
      <c r="AF131" s="5" t="str">
        <f t="shared" si="24"/>
        <v>muhlis44186</v>
      </c>
      <c r="AG131" s="5" t="str">
        <f t="shared" si="25"/>
        <v>BMJ 04544186UTARANIGHT</v>
      </c>
      <c r="AH131" s="5" t="str">
        <f t="shared" si="26"/>
        <v>muhlis44186UTARANIGHT</v>
      </c>
      <c r="AI131" s="5" t="str">
        <f t="shared" si="27"/>
        <v>BMJ 04544186NIGHT</v>
      </c>
      <c r="AJ131" s="5" t="str">
        <f t="shared" si="28"/>
        <v>muhlis44186NIGHT</v>
      </c>
      <c r="AK131" s="5" t="str">
        <f t="shared" si="29"/>
        <v>muhlisBMJ II</v>
      </c>
      <c r="AL131" s="5" t="str">
        <f t="shared" si="31"/>
        <v>1UTARA</v>
      </c>
      <c r="AM131" s="5" t="str">
        <f t="shared" si="32"/>
        <v>1 &gt; 4UTARA12 RODA</v>
      </c>
      <c r="AN131" s="5" t="str">
        <f t="shared" si="33"/>
        <v>muhlisBMJ II1 &gt; 4UTARA12 RODA</v>
      </c>
      <c r="AO131" s="5" t="str">
        <f t="shared" si="34"/>
        <v>muhlis1 &gt; 4UTARA12 RODA</v>
      </c>
      <c r="AP131" s="5" t="str">
        <f t="shared" si="35"/>
        <v>44186NIGHT</v>
      </c>
    </row>
    <row r="132" spans="1:42" x14ac:dyDescent="0.3">
      <c r="A132" s="33">
        <v>1</v>
      </c>
      <c r="B132" s="33"/>
      <c r="C132" s="70">
        <v>44186</v>
      </c>
      <c r="D132" s="71" t="s">
        <v>87</v>
      </c>
      <c r="E132" s="70">
        <v>44187</v>
      </c>
      <c r="F132" s="71">
        <v>5150937</v>
      </c>
      <c r="G132" s="33" t="s">
        <v>20</v>
      </c>
      <c r="H132" s="33" t="s">
        <v>21</v>
      </c>
      <c r="I132" s="33" t="s">
        <v>45</v>
      </c>
      <c r="J132" s="33" t="s">
        <v>46</v>
      </c>
      <c r="K132" s="63" t="s">
        <v>36</v>
      </c>
      <c r="L132" s="32" t="str">
        <f t="shared" si="18"/>
        <v>CGE370</v>
      </c>
      <c r="M132" s="32" t="str">
        <f t="shared" si="19"/>
        <v>BMJ II</v>
      </c>
      <c r="N132" s="32" t="str">
        <f t="shared" si="20"/>
        <v>12 RODA</v>
      </c>
      <c r="O132" s="64">
        <v>1.4143518518518519E-2</v>
      </c>
      <c r="P132" s="65">
        <v>1.4143518518518519E-2</v>
      </c>
      <c r="Q132" s="65"/>
      <c r="R132" s="66">
        <v>3</v>
      </c>
      <c r="S132" s="66">
        <v>45600</v>
      </c>
      <c r="T132" s="66">
        <v>17000</v>
      </c>
      <c r="U132" s="67">
        <f t="shared" si="30"/>
        <v>28.6</v>
      </c>
      <c r="V132" s="66">
        <f t="shared" si="21"/>
        <v>579922.20000000007</v>
      </c>
      <c r="W132" s="66" t="str">
        <f t="shared" si="22"/>
        <v>1 &gt; 4</v>
      </c>
      <c r="X132" s="66">
        <f>A132+SUMIFS(Presensi!F:F,Presensi!E:E,'Entry Data'!AP132)</f>
        <v>1</v>
      </c>
      <c r="Y132" s="66">
        <f>IFERROR(INDEX('Retasi Pricing'!F:F,MATCH('Entry Data'!AM132,'Retasi Pricing'!E:E,0))*X132,"")</f>
        <v>27500</v>
      </c>
      <c r="Z132" s="62" t="s">
        <v>26</v>
      </c>
      <c r="AA132" s="62" t="s">
        <v>27</v>
      </c>
      <c r="AB132" s="32" t="s">
        <v>47</v>
      </c>
      <c r="AC132" s="32" t="s">
        <v>202</v>
      </c>
      <c r="AD132" s="32" t="str">
        <f t="shared" si="23"/>
        <v/>
      </c>
      <c r="AF132" s="5" t="str">
        <f t="shared" si="24"/>
        <v>alusdi44186</v>
      </c>
      <c r="AG132" s="5" t="str">
        <f t="shared" si="25"/>
        <v>BMJ 04644186UTARANIGHT</v>
      </c>
      <c r="AH132" s="5" t="str">
        <f t="shared" si="26"/>
        <v>alusdi44186UTARANIGHT</v>
      </c>
      <c r="AI132" s="5" t="str">
        <f t="shared" si="27"/>
        <v>BMJ 04644186NIGHT</v>
      </c>
      <c r="AJ132" s="5" t="str">
        <f t="shared" si="28"/>
        <v>alusdi44186NIGHT</v>
      </c>
      <c r="AK132" s="5" t="str">
        <f t="shared" si="29"/>
        <v>alusdiBMJ II</v>
      </c>
      <c r="AL132" s="5" t="str">
        <f t="shared" si="31"/>
        <v>3UTARA</v>
      </c>
      <c r="AM132" s="5" t="str">
        <f t="shared" si="32"/>
        <v>1 &gt; 4UTARA12 RODA</v>
      </c>
      <c r="AN132" s="5" t="str">
        <f t="shared" si="33"/>
        <v>alusdiBMJ II1 &gt; 4UTARA12 RODA</v>
      </c>
      <c r="AO132" s="5" t="str">
        <f t="shared" si="34"/>
        <v>alusdi1 &gt; 4UTARA12 RODA</v>
      </c>
      <c r="AP132" s="5" t="str">
        <f t="shared" si="35"/>
        <v>44186NIGHT</v>
      </c>
    </row>
    <row r="133" spans="1:42" x14ac:dyDescent="0.3">
      <c r="A133" s="33">
        <v>1</v>
      </c>
      <c r="B133" s="33"/>
      <c r="C133" s="70">
        <v>44186</v>
      </c>
      <c r="D133" s="71" t="s">
        <v>87</v>
      </c>
      <c r="E133" s="70">
        <v>44187</v>
      </c>
      <c r="F133" s="71">
        <v>5151003</v>
      </c>
      <c r="G133" s="33" t="s">
        <v>20</v>
      </c>
      <c r="H133" s="33" t="s">
        <v>21</v>
      </c>
      <c r="I133" s="33" t="s">
        <v>51</v>
      </c>
      <c r="J133" s="33" t="s">
        <v>46</v>
      </c>
      <c r="K133" s="63" t="s">
        <v>36</v>
      </c>
      <c r="L133" s="32" t="str">
        <f t="shared" si="18"/>
        <v>CGE370</v>
      </c>
      <c r="M133" s="32" t="str">
        <f t="shared" si="19"/>
        <v>BMJ II</v>
      </c>
      <c r="N133" s="32" t="str">
        <f t="shared" si="20"/>
        <v>12 RODA</v>
      </c>
      <c r="O133" s="64">
        <v>8.0254629629629634E-2</v>
      </c>
      <c r="P133" s="65">
        <v>8.0254629629629634E-2</v>
      </c>
      <c r="Q133" s="65"/>
      <c r="R133" s="66">
        <v>4</v>
      </c>
      <c r="S133" s="66">
        <v>44580</v>
      </c>
      <c r="T133" s="66">
        <v>17000</v>
      </c>
      <c r="U133" s="67">
        <f t="shared" si="30"/>
        <v>27.58</v>
      </c>
      <c r="V133" s="66">
        <f t="shared" si="21"/>
        <v>559239.65999999992</v>
      </c>
      <c r="W133" s="66" t="str">
        <f t="shared" si="22"/>
        <v>1 &gt; 4</v>
      </c>
      <c r="X133" s="66">
        <f>A133+SUMIFS(Presensi!F:F,Presensi!E:E,'Entry Data'!AP133)</f>
        <v>1</v>
      </c>
      <c r="Y133" s="66">
        <f>IFERROR(INDEX('Retasi Pricing'!F:F,MATCH('Entry Data'!AM133,'Retasi Pricing'!E:E,0))*X133,"")</f>
        <v>27500</v>
      </c>
      <c r="Z133" s="62" t="s">
        <v>26</v>
      </c>
      <c r="AA133" s="62" t="s">
        <v>27</v>
      </c>
      <c r="AB133" s="32" t="s">
        <v>175</v>
      </c>
      <c r="AC133" s="32" t="s">
        <v>202</v>
      </c>
      <c r="AD133" s="32" t="str">
        <f t="shared" si="23"/>
        <v/>
      </c>
      <c r="AF133" s="5" t="str">
        <f t="shared" si="24"/>
        <v>alusdi44186</v>
      </c>
      <c r="AG133" s="5" t="str">
        <f t="shared" si="25"/>
        <v>BMJ 04644186UTARANIGHT</v>
      </c>
      <c r="AH133" s="5" t="str">
        <f t="shared" si="26"/>
        <v>alusdi44186UTARANIGHT</v>
      </c>
      <c r="AI133" s="5" t="str">
        <f t="shared" si="27"/>
        <v>BMJ 04644186NIGHT</v>
      </c>
      <c r="AJ133" s="5" t="str">
        <f t="shared" si="28"/>
        <v>alusdi44186NIGHT</v>
      </c>
      <c r="AK133" s="5" t="str">
        <f t="shared" si="29"/>
        <v>alusdiBMJ II</v>
      </c>
      <c r="AL133" s="5" t="str">
        <f t="shared" si="31"/>
        <v>4UTARA</v>
      </c>
      <c r="AM133" s="5" t="str">
        <f t="shared" si="32"/>
        <v>1 &gt; 4UTARA12 RODA</v>
      </c>
      <c r="AN133" s="5" t="str">
        <f t="shared" si="33"/>
        <v>alusdiBMJ II1 &gt; 4UTARA12 RODA</v>
      </c>
      <c r="AO133" s="5" t="str">
        <f t="shared" si="34"/>
        <v>alusdi1 &gt; 4UTARA12 RODA</v>
      </c>
      <c r="AP133" s="5" t="str">
        <f t="shared" si="35"/>
        <v>44186NIGHT</v>
      </c>
    </row>
    <row r="134" spans="1:42" x14ac:dyDescent="0.3">
      <c r="A134" s="33">
        <v>1</v>
      </c>
      <c r="B134" s="33"/>
      <c r="C134" s="70">
        <v>44186</v>
      </c>
      <c r="D134" s="71" t="s">
        <v>87</v>
      </c>
      <c r="E134" s="70">
        <v>44187</v>
      </c>
      <c r="F134" s="71">
        <v>5151067</v>
      </c>
      <c r="G134" s="33" t="s">
        <v>20</v>
      </c>
      <c r="H134" s="33" t="s">
        <v>21</v>
      </c>
      <c r="I134" s="33" t="s">
        <v>123</v>
      </c>
      <c r="J134" s="33" t="s">
        <v>46</v>
      </c>
      <c r="K134" s="63" t="s">
        <v>36</v>
      </c>
      <c r="L134" s="32" t="str">
        <f t="shared" si="18"/>
        <v>CGE370</v>
      </c>
      <c r="M134" s="32" t="str">
        <f t="shared" si="19"/>
        <v>BMJ II</v>
      </c>
      <c r="N134" s="32" t="str">
        <f t="shared" si="20"/>
        <v>12 RODA</v>
      </c>
      <c r="O134" s="64">
        <v>0.141875</v>
      </c>
      <c r="P134" s="65">
        <v>0.141875</v>
      </c>
      <c r="Q134" s="65"/>
      <c r="R134" s="66">
        <v>5</v>
      </c>
      <c r="S134" s="66">
        <v>46800</v>
      </c>
      <c r="T134" s="66">
        <v>17000</v>
      </c>
      <c r="U134" s="67">
        <f t="shared" si="30"/>
        <v>29.8</v>
      </c>
      <c r="V134" s="66">
        <f t="shared" si="21"/>
        <v>604254.6</v>
      </c>
      <c r="W134" s="66" t="str">
        <f t="shared" si="22"/>
        <v>&gt; 5</v>
      </c>
      <c r="X134" s="66">
        <f>A134+SUMIFS(Presensi!F:F,Presensi!E:E,'Entry Data'!AP134)</f>
        <v>1</v>
      </c>
      <c r="Y134" s="66">
        <f>IFERROR(INDEX('Retasi Pricing'!F:F,MATCH('Entry Data'!AM134,'Retasi Pricing'!E:E,0))*X134,"")</f>
        <v>31200</v>
      </c>
      <c r="Z134" s="62" t="s">
        <v>26</v>
      </c>
      <c r="AA134" s="62" t="s">
        <v>27</v>
      </c>
      <c r="AB134" s="32" t="s">
        <v>47</v>
      </c>
      <c r="AC134" s="32" t="s">
        <v>202</v>
      </c>
      <c r="AD134" s="32" t="str">
        <f t="shared" si="23"/>
        <v/>
      </c>
      <c r="AF134" s="5" t="str">
        <f t="shared" si="24"/>
        <v>alusdi44186</v>
      </c>
      <c r="AG134" s="5" t="str">
        <f t="shared" si="25"/>
        <v>BMJ 04644186UTARANIGHT</v>
      </c>
      <c r="AH134" s="5" t="str">
        <f t="shared" si="26"/>
        <v>alusdi44186UTARANIGHT</v>
      </c>
      <c r="AI134" s="5" t="str">
        <f t="shared" si="27"/>
        <v>BMJ 04644186NIGHT</v>
      </c>
      <c r="AJ134" s="5" t="str">
        <f t="shared" si="28"/>
        <v>alusdi44186NIGHT</v>
      </c>
      <c r="AK134" s="5" t="str">
        <f t="shared" si="29"/>
        <v>alusdiBMJ II</v>
      </c>
      <c r="AL134" s="5" t="str">
        <f t="shared" si="31"/>
        <v>5UTARA</v>
      </c>
      <c r="AM134" s="5" t="str">
        <f t="shared" si="32"/>
        <v>&gt; 5UTARA12 RODA</v>
      </c>
      <c r="AN134" s="5" t="str">
        <f t="shared" si="33"/>
        <v>alusdiBMJ II&gt; 5UTARA12 RODA</v>
      </c>
      <c r="AO134" s="5" t="str">
        <f t="shared" si="34"/>
        <v>alusdi&gt; 5UTARA12 RODA</v>
      </c>
      <c r="AP134" s="5" t="str">
        <f t="shared" si="35"/>
        <v>44186NIGHT</v>
      </c>
    </row>
    <row r="135" spans="1:42" x14ac:dyDescent="0.3">
      <c r="A135" s="33">
        <v>1</v>
      </c>
      <c r="B135" s="33"/>
      <c r="C135" s="70">
        <v>44186</v>
      </c>
      <c r="D135" s="71" t="s">
        <v>87</v>
      </c>
      <c r="E135" s="70">
        <v>44187</v>
      </c>
      <c r="F135" s="71">
        <v>5151141</v>
      </c>
      <c r="G135" s="33" t="s">
        <v>20</v>
      </c>
      <c r="H135" s="33" t="s">
        <v>21</v>
      </c>
      <c r="I135" s="33" t="s">
        <v>51</v>
      </c>
      <c r="J135" s="33" t="s">
        <v>46</v>
      </c>
      <c r="K135" s="63" t="s">
        <v>36</v>
      </c>
      <c r="L135" s="32" t="str">
        <f t="shared" si="18"/>
        <v>CGE370</v>
      </c>
      <c r="M135" s="32" t="str">
        <f t="shared" si="19"/>
        <v>BMJ II</v>
      </c>
      <c r="N135" s="32" t="str">
        <f t="shared" si="20"/>
        <v>12 RODA</v>
      </c>
      <c r="O135" s="64">
        <v>0.206875</v>
      </c>
      <c r="P135" s="65">
        <v>0.206875</v>
      </c>
      <c r="Q135" s="65"/>
      <c r="R135" s="66">
        <v>6</v>
      </c>
      <c r="S135" s="66">
        <v>45200</v>
      </c>
      <c r="T135" s="66">
        <v>17000</v>
      </c>
      <c r="U135" s="67">
        <f t="shared" si="30"/>
        <v>28.2</v>
      </c>
      <c r="V135" s="66">
        <f t="shared" si="21"/>
        <v>571811.4</v>
      </c>
      <c r="W135" s="66" t="str">
        <f t="shared" si="22"/>
        <v>&gt; 6</v>
      </c>
      <c r="X135" s="66">
        <f>A135+SUMIFS(Presensi!F:F,Presensi!E:E,'Entry Data'!AP135)</f>
        <v>1</v>
      </c>
      <c r="Y135" s="66">
        <f>IFERROR(INDEX('Retasi Pricing'!F:F,MATCH('Entry Data'!AM135,'Retasi Pricing'!E:E,0))*X135,"")</f>
        <v>34450</v>
      </c>
      <c r="Z135" s="62" t="s">
        <v>26</v>
      </c>
      <c r="AA135" s="62" t="s">
        <v>27</v>
      </c>
      <c r="AB135" s="32" t="s">
        <v>175</v>
      </c>
      <c r="AC135" s="32" t="s">
        <v>202</v>
      </c>
      <c r="AD135" s="32" t="str">
        <f t="shared" si="23"/>
        <v/>
      </c>
      <c r="AF135" s="5" t="str">
        <f t="shared" si="24"/>
        <v>alusdi44186</v>
      </c>
      <c r="AG135" s="5" t="str">
        <f t="shared" si="25"/>
        <v>BMJ 04644186UTARANIGHT</v>
      </c>
      <c r="AH135" s="5" t="str">
        <f t="shared" si="26"/>
        <v>alusdi44186UTARANIGHT</v>
      </c>
      <c r="AI135" s="5" t="str">
        <f t="shared" si="27"/>
        <v>BMJ 04644186NIGHT</v>
      </c>
      <c r="AJ135" s="5" t="str">
        <f t="shared" si="28"/>
        <v>alusdi44186NIGHT</v>
      </c>
      <c r="AK135" s="5" t="str">
        <f t="shared" si="29"/>
        <v>alusdiBMJ II</v>
      </c>
      <c r="AL135" s="5" t="str">
        <f t="shared" si="31"/>
        <v>6UTARA</v>
      </c>
      <c r="AM135" s="5" t="str">
        <f t="shared" si="32"/>
        <v>&gt; 6UTARA12 RODA</v>
      </c>
      <c r="AN135" s="5" t="str">
        <f t="shared" si="33"/>
        <v>alusdiBMJ II&gt; 6UTARA12 RODA</v>
      </c>
      <c r="AO135" s="5" t="str">
        <f t="shared" si="34"/>
        <v>alusdi&gt; 6UTARA12 RODA</v>
      </c>
      <c r="AP135" s="5" t="str">
        <f t="shared" si="35"/>
        <v>44186NIGHT</v>
      </c>
    </row>
    <row r="136" spans="1:42" x14ac:dyDescent="0.3">
      <c r="A136" s="33">
        <v>1</v>
      </c>
      <c r="B136" s="33"/>
      <c r="C136" s="70">
        <v>44186</v>
      </c>
      <c r="D136" s="71" t="s">
        <v>87</v>
      </c>
      <c r="E136" s="70">
        <v>44186</v>
      </c>
      <c r="F136" s="71">
        <v>5150767</v>
      </c>
      <c r="G136" s="33" t="s">
        <v>20</v>
      </c>
      <c r="H136" s="33" t="s">
        <v>21</v>
      </c>
      <c r="I136" s="33" t="s">
        <v>51</v>
      </c>
      <c r="J136" s="33" t="s">
        <v>46</v>
      </c>
      <c r="K136" s="63" t="s">
        <v>36</v>
      </c>
      <c r="L136" s="32" t="str">
        <f t="shared" si="18"/>
        <v>CGE370</v>
      </c>
      <c r="M136" s="32" t="str">
        <f t="shared" si="19"/>
        <v>BMJ II</v>
      </c>
      <c r="N136" s="32" t="str">
        <f t="shared" si="20"/>
        <v>12 RODA</v>
      </c>
      <c r="O136" s="64">
        <v>0.87780092592592596</v>
      </c>
      <c r="P136" s="65">
        <v>0.87780092592592596</v>
      </c>
      <c r="Q136" s="65"/>
      <c r="R136" s="66">
        <v>1</v>
      </c>
      <c r="S136" s="66">
        <v>46140</v>
      </c>
      <c r="T136" s="66">
        <v>17000</v>
      </c>
      <c r="U136" s="67">
        <f t="shared" si="30"/>
        <v>29.14</v>
      </c>
      <c r="V136" s="66">
        <f t="shared" si="21"/>
        <v>590871.78</v>
      </c>
      <c r="W136" s="66" t="str">
        <f t="shared" si="22"/>
        <v>1 &gt; 4</v>
      </c>
      <c r="X136" s="66">
        <f>A136+SUMIFS(Presensi!F:F,Presensi!E:E,'Entry Data'!AP136)</f>
        <v>1</v>
      </c>
      <c r="Y136" s="66">
        <f>IFERROR(INDEX('Retasi Pricing'!F:F,MATCH('Entry Data'!AM136,'Retasi Pricing'!E:E,0))*X136,"")</f>
        <v>27500</v>
      </c>
      <c r="Z136" s="62" t="s">
        <v>26</v>
      </c>
      <c r="AA136" s="62" t="s">
        <v>27</v>
      </c>
      <c r="AB136" s="32" t="s">
        <v>47</v>
      </c>
      <c r="AC136" s="32" t="s">
        <v>202</v>
      </c>
      <c r="AD136" s="32" t="str">
        <f t="shared" si="23"/>
        <v/>
      </c>
      <c r="AF136" s="5" t="str">
        <f t="shared" si="24"/>
        <v>alusdi44186</v>
      </c>
      <c r="AG136" s="5" t="str">
        <f t="shared" si="25"/>
        <v>BMJ 04644186UTARANIGHT</v>
      </c>
      <c r="AH136" s="5" t="str">
        <f t="shared" si="26"/>
        <v>alusdi44186UTARANIGHT</v>
      </c>
      <c r="AI136" s="5" t="str">
        <f t="shared" si="27"/>
        <v>BMJ 04644186NIGHT</v>
      </c>
      <c r="AJ136" s="5" t="str">
        <f t="shared" si="28"/>
        <v>alusdi44186NIGHT</v>
      </c>
      <c r="AK136" s="5" t="str">
        <f t="shared" si="29"/>
        <v>alusdiBMJ II</v>
      </c>
      <c r="AL136" s="5" t="str">
        <f t="shared" si="31"/>
        <v>1UTARA</v>
      </c>
      <c r="AM136" s="5" t="str">
        <f t="shared" si="32"/>
        <v>1 &gt; 4UTARA12 RODA</v>
      </c>
      <c r="AN136" s="5" t="str">
        <f t="shared" si="33"/>
        <v>alusdiBMJ II1 &gt; 4UTARA12 RODA</v>
      </c>
      <c r="AO136" s="5" t="str">
        <f t="shared" si="34"/>
        <v>alusdi1 &gt; 4UTARA12 RODA</v>
      </c>
      <c r="AP136" s="5" t="str">
        <f t="shared" si="35"/>
        <v>44186NIGHT</v>
      </c>
    </row>
    <row r="137" spans="1:42" x14ac:dyDescent="0.3">
      <c r="A137" s="33">
        <v>1</v>
      </c>
      <c r="B137" s="33"/>
      <c r="C137" s="70">
        <v>44186</v>
      </c>
      <c r="D137" s="71" t="s">
        <v>87</v>
      </c>
      <c r="E137" s="70">
        <v>44186</v>
      </c>
      <c r="F137" s="71">
        <v>5150853</v>
      </c>
      <c r="G137" s="33" t="s">
        <v>20</v>
      </c>
      <c r="H137" s="33" t="s">
        <v>21</v>
      </c>
      <c r="I137" s="33" t="s">
        <v>51</v>
      </c>
      <c r="J137" s="33" t="s">
        <v>46</v>
      </c>
      <c r="K137" s="63" t="s">
        <v>36</v>
      </c>
      <c r="L137" s="32" t="str">
        <f t="shared" si="18"/>
        <v>CGE370</v>
      </c>
      <c r="M137" s="32" t="str">
        <f t="shared" si="19"/>
        <v>BMJ II</v>
      </c>
      <c r="N137" s="32" t="str">
        <f t="shared" si="20"/>
        <v>12 RODA</v>
      </c>
      <c r="O137" s="64">
        <v>0.94650462962962967</v>
      </c>
      <c r="P137" s="65">
        <v>0.94650462962962967</v>
      </c>
      <c r="Q137" s="65"/>
      <c r="R137" s="66">
        <v>2</v>
      </c>
      <c r="S137" s="66">
        <v>42520</v>
      </c>
      <c r="T137" s="66">
        <v>17000</v>
      </c>
      <c r="U137" s="67">
        <f t="shared" si="30"/>
        <v>25.52</v>
      </c>
      <c r="V137" s="66">
        <f t="shared" si="21"/>
        <v>517469.04000000004</v>
      </c>
      <c r="W137" s="66" t="str">
        <f t="shared" si="22"/>
        <v>1 &gt; 4</v>
      </c>
      <c r="X137" s="66">
        <f>A137+SUMIFS(Presensi!F:F,Presensi!E:E,'Entry Data'!AP137)</f>
        <v>1</v>
      </c>
      <c r="Y137" s="66">
        <f>IFERROR(INDEX('Retasi Pricing'!F:F,MATCH('Entry Data'!AM137,'Retasi Pricing'!E:E,0))*X137,"")</f>
        <v>27500</v>
      </c>
      <c r="Z137" s="62" t="s">
        <v>26</v>
      </c>
      <c r="AA137" s="62" t="s">
        <v>27</v>
      </c>
      <c r="AB137" s="32" t="s">
        <v>112</v>
      </c>
      <c r="AC137" s="32" t="s">
        <v>202</v>
      </c>
      <c r="AD137" s="32" t="str">
        <f t="shared" si="23"/>
        <v/>
      </c>
      <c r="AF137" s="5" t="str">
        <f t="shared" si="24"/>
        <v>alusdi44186</v>
      </c>
      <c r="AG137" s="5" t="str">
        <f t="shared" si="25"/>
        <v>BMJ 04644186UTARANIGHT</v>
      </c>
      <c r="AH137" s="5" t="str">
        <f t="shared" si="26"/>
        <v>alusdi44186UTARANIGHT</v>
      </c>
      <c r="AI137" s="5" t="str">
        <f t="shared" si="27"/>
        <v>BMJ 04644186NIGHT</v>
      </c>
      <c r="AJ137" s="5" t="str">
        <f t="shared" si="28"/>
        <v>alusdi44186NIGHT</v>
      </c>
      <c r="AK137" s="5" t="str">
        <f t="shared" si="29"/>
        <v>alusdiBMJ II</v>
      </c>
      <c r="AL137" s="5" t="str">
        <f t="shared" si="31"/>
        <v>2UTARA</v>
      </c>
      <c r="AM137" s="5" t="str">
        <f t="shared" si="32"/>
        <v>1 &gt; 4UTARA12 RODA</v>
      </c>
      <c r="AN137" s="5" t="str">
        <f t="shared" si="33"/>
        <v>alusdiBMJ II1 &gt; 4UTARA12 RODA</v>
      </c>
      <c r="AO137" s="5" t="str">
        <f t="shared" si="34"/>
        <v>alusdi1 &gt; 4UTARA12 RODA</v>
      </c>
      <c r="AP137" s="5" t="str">
        <f t="shared" si="35"/>
        <v>44186NIGHT</v>
      </c>
    </row>
    <row r="138" spans="1:42" x14ac:dyDescent="0.3">
      <c r="A138" s="33">
        <v>1</v>
      </c>
      <c r="B138" s="33"/>
      <c r="C138" s="70">
        <v>44186</v>
      </c>
      <c r="D138" s="71" t="s">
        <v>87</v>
      </c>
      <c r="E138" s="70">
        <v>44187</v>
      </c>
      <c r="F138" s="71">
        <v>5151174</v>
      </c>
      <c r="G138" s="33" t="s">
        <v>38</v>
      </c>
      <c r="H138" s="33" t="s">
        <v>127</v>
      </c>
      <c r="I138" s="33" t="s">
        <v>174</v>
      </c>
      <c r="J138" s="33" t="s">
        <v>110</v>
      </c>
      <c r="K138" s="63" t="s">
        <v>41</v>
      </c>
      <c r="L138" s="32" t="str">
        <f t="shared" ref="L138:L171" si="36">IFERROR(VLOOKUP(K138,db_unit,2,FALSE),"")</f>
        <v>AXOR4843</v>
      </c>
      <c r="M138" s="32" t="str">
        <f t="shared" ref="M138:M171" si="37">IFERROR(VLOOKUP(K138,db_unit,3,FALSE),"")</f>
        <v>BMJ II</v>
      </c>
      <c r="N138" s="32" t="str">
        <f t="shared" ref="N138:N171" si="38">IFERROR(VLOOKUP(K138,db_unit,4,FALSE),"")</f>
        <v>12 RODA</v>
      </c>
      <c r="O138" s="64">
        <v>0.23208333333333334</v>
      </c>
      <c r="P138" s="65">
        <v>0.23208333333333334</v>
      </c>
      <c r="Q138" s="65"/>
      <c r="R138" s="66">
        <v>4</v>
      </c>
      <c r="S138" s="66">
        <v>52800</v>
      </c>
      <c r="T138" s="66">
        <v>19860</v>
      </c>
      <c r="U138" s="67">
        <f t="shared" si="30"/>
        <v>32.94</v>
      </c>
      <c r="V138" s="66">
        <f t="shared" ref="V138:V201" si="39">IFERROR(VLOOKUP(L138,harga,2,FALSE),"")*U138*IFERROR(VLOOKUP(G138,jarak,2,FALSE),"")</f>
        <v>989517.6</v>
      </c>
      <c r="W138" s="66" t="str">
        <f t="shared" ref="W138:W201" si="40">IFERROR(VLOOKUP(AL138,Code,2,FALSE),"")</f>
        <v>&gt; 4</v>
      </c>
      <c r="X138" s="66">
        <f>A138+SUMIFS(Presensi!F:F,Presensi!E:E,'Entry Data'!AP138)</f>
        <v>1</v>
      </c>
      <c r="Y138" s="66">
        <f>IFERROR(INDEX('Retasi Pricing'!F:F,MATCH('Entry Data'!AM138,'Retasi Pricing'!E:E,0))*X138,"")</f>
        <v>45000</v>
      </c>
      <c r="Z138" s="62" t="s">
        <v>26</v>
      </c>
      <c r="AA138" s="62" t="s">
        <v>27</v>
      </c>
      <c r="AB138" s="32" t="s">
        <v>175</v>
      </c>
      <c r="AC138" s="32" t="s">
        <v>124</v>
      </c>
      <c r="AD138" s="32" t="str">
        <f t="shared" ref="AD138:AD201" si="41">IFERROR(VLOOKUP(AC138,driver,13,FALSE),"")</f>
        <v/>
      </c>
      <c r="AF138" s="5" t="str">
        <f t="shared" ref="AF138:AF201" si="42">AC138&amp;C138</f>
        <v>rahman44186</v>
      </c>
      <c r="AG138" s="5" t="str">
        <f t="shared" ref="AG138:AG201" si="43">K138&amp;C138&amp;G138&amp;D138</f>
        <v>BMJ 04744186SELATANNIGHT</v>
      </c>
      <c r="AH138" s="5" t="str">
        <f t="shared" ref="AH138:AH201" si="44">AC138&amp;C138&amp;G138&amp;D138</f>
        <v>rahman44186SELATANNIGHT</v>
      </c>
      <c r="AI138" s="5" t="str">
        <f t="shared" ref="AI138:AI201" si="45">K138&amp;C138&amp;D138</f>
        <v>BMJ 04744186NIGHT</v>
      </c>
      <c r="AJ138" s="5" t="str">
        <f t="shared" ref="AJ138:AJ201" si="46">AC138&amp;C138&amp;D138</f>
        <v>rahman44186NIGHT</v>
      </c>
      <c r="AK138" s="5" t="str">
        <f t="shared" ref="AK138:AK201" si="47">AC138&amp;M138</f>
        <v>rahmanBMJ II</v>
      </c>
      <c r="AL138" s="5" t="str">
        <f t="shared" si="31"/>
        <v>4SELATAN</v>
      </c>
      <c r="AM138" s="5" t="str">
        <f t="shared" si="32"/>
        <v>&gt; 4SELATAN12 RODA</v>
      </c>
      <c r="AN138" s="5" t="str">
        <f t="shared" si="33"/>
        <v>rahmanBMJ II&gt; 4SELATAN12 RODA</v>
      </c>
      <c r="AO138" s="5" t="str">
        <f t="shared" si="34"/>
        <v>rahman&gt; 4SELATAN12 RODA</v>
      </c>
      <c r="AP138" s="5" t="str">
        <f t="shared" si="35"/>
        <v>44186NIGHT</v>
      </c>
    </row>
    <row r="139" spans="1:42" x14ac:dyDescent="0.3">
      <c r="A139" s="33">
        <v>1</v>
      </c>
      <c r="B139" s="33"/>
      <c r="C139" s="70">
        <v>44186</v>
      </c>
      <c r="D139" s="71" t="s">
        <v>87</v>
      </c>
      <c r="E139" s="70">
        <v>44186</v>
      </c>
      <c r="F139" s="71">
        <v>5150708</v>
      </c>
      <c r="G139" s="33" t="s">
        <v>20</v>
      </c>
      <c r="H139" s="33" t="s">
        <v>21</v>
      </c>
      <c r="I139" s="33" t="s">
        <v>51</v>
      </c>
      <c r="J139" s="33" t="s">
        <v>46</v>
      </c>
      <c r="K139" s="63" t="s">
        <v>41</v>
      </c>
      <c r="L139" s="32" t="str">
        <f t="shared" si="36"/>
        <v>AXOR4843</v>
      </c>
      <c r="M139" s="32" t="str">
        <f t="shared" si="37"/>
        <v>BMJ II</v>
      </c>
      <c r="N139" s="32" t="str">
        <f t="shared" si="38"/>
        <v>12 RODA</v>
      </c>
      <c r="O139" s="64">
        <v>0.83677083333333335</v>
      </c>
      <c r="P139" s="65">
        <v>0.83677083333333335</v>
      </c>
      <c r="Q139" s="65"/>
      <c r="R139" s="66">
        <v>1</v>
      </c>
      <c r="S139" s="66">
        <v>50860</v>
      </c>
      <c r="T139" s="66">
        <v>19860</v>
      </c>
      <c r="U139" s="67">
        <f t="shared" ref="U139:U202" si="48">(S139-T139)/1000</f>
        <v>31</v>
      </c>
      <c r="V139" s="66">
        <f t="shared" si="39"/>
        <v>628587</v>
      </c>
      <c r="W139" s="66" t="str">
        <f t="shared" si="40"/>
        <v>1 &gt; 4</v>
      </c>
      <c r="X139" s="66">
        <f>A139+SUMIFS(Presensi!F:F,Presensi!E:E,'Entry Data'!AP139)</f>
        <v>1</v>
      </c>
      <c r="Y139" s="66">
        <f>IFERROR(INDEX('Retasi Pricing'!F:F,MATCH('Entry Data'!AM139,'Retasi Pricing'!E:E,0))*X139,"")</f>
        <v>27500</v>
      </c>
      <c r="Z139" s="62" t="s">
        <v>26</v>
      </c>
      <c r="AA139" s="62" t="s">
        <v>27</v>
      </c>
      <c r="AB139" s="32" t="s">
        <v>175</v>
      </c>
      <c r="AC139" s="32" t="s">
        <v>124</v>
      </c>
      <c r="AD139" s="32" t="str">
        <f t="shared" si="41"/>
        <v/>
      </c>
      <c r="AF139" s="5" t="str">
        <f t="shared" si="42"/>
        <v>rahman44186</v>
      </c>
      <c r="AG139" s="5" t="str">
        <f t="shared" si="43"/>
        <v>BMJ 04744186UTARANIGHT</v>
      </c>
      <c r="AH139" s="5" t="str">
        <f t="shared" si="44"/>
        <v>rahman44186UTARANIGHT</v>
      </c>
      <c r="AI139" s="5" t="str">
        <f t="shared" si="45"/>
        <v>BMJ 04744186NIGHT</v>
      </c>
      <c r="AJ139" s="5" t="str">
        <f t="shared" si="46"/>
        <v>rahman44186NIGHT</v>
      </c>
      <c r="AK139" s="5" t="str">
        <f t="shared" si="47"/>
        <v>rahmanBMJ II</v>
      </c>
      <c r="AL139" s="5" t="str">
        <f t="shared" ref="AL139:AL202" si="49">Q139&amp;R139&amp;G139</f>
        <v>1UTARA</v>
      </c>
      <c r="AM139" s="5" t="str">
        <f t="shared" ref="AM139:AM202" si="50">W139&amp;G139&amp;N139</f>
        <v>1 &gt; 4UTARA12 RODA</v>
      </c>
      <c r="AN139" s="5" t="str">
        <f t="shared" ref="AN139:AN202" si="51">AC139&amp;M139&amp;W139&amp;G139&amp;N139</f>
        <v>rahmanBMJ II1 &gt; 4UTARA12 RODA</v>
      </c>
      <c r="AO139" s="5" t="str">
        <f t="shared" ref="AO139:AO202" si="52">AC139&amp;W139&amp;G139&amp;N139</f>
        <v>rahman1 &gt; 4UTARA12 RODA</v>
      </c>
      <c r="AP139" s="5" t="str">
        <f t="shared" ref="AP139:AP202" si="53">C139&amp;D139</f>
        <v>44186NIGHT</v>
      </c>
    </row>
    <row r="140" spans="1:42" x14ac:dyDescent="0.3">
      <c r="A140" s="33">
        <v>1</v>
      </c>
      <c r="B140" s="33"/>
      <c r="C140" s="70">
        <v>44186</v>
      </c>
      <c r="D140" s="71" t="s">
        <v>87</v>
      </c>
      <c r="E140" s="70">
        <v>44186</v>
      </c>
      <c r="F140" s="71">
        <v>5150796</v>
      </c>
      <c r="G140" s="33" t="s">
        <v>20</v>
      </c>
      <c r="H140" s="33" t="s">
        <v>21</v>
      </c>
      <c r="I140" s="33" t="s">
        <v>51</v>
      </c>
      <c r="J140" s="33" t="s">
        <v>46</v>
      </c>
      <c r="K140" s="63" t="s">
        <v>41</v>
      </c>
      <c r="L140" s="32" t="str">
        <f t="shared" si="36"/>
        <v>AXOR4843</v>
      </c>
      <c r="M140" s="32" t="str">
        <f t="shared" si="37"/>
        <v>BMJ II</v>
      </c>
      <c r="N140" s="32" t="str">
        <f t="shared" si="38"/>
        <v>12 RODA</v>
      </c>
      <c r="O140" s="64">
        <v>0.90776620370370376</v>
      </c>
      <c r="P140" s="65">
        <v>0.90776620370370376</v>
      </c>
      <c r="Q140" s="65"/>
      <c r="R140" s="66">
        <v>2</v>
      </c>
      <c r="S140" s="66">
        <v>52300</v>
      </c>
      <c r="T140" s="66">
        <v>19860</v>
      </c>
      <c r="U140" s="67">
        <f t="shared" si="48"/>
        <v>32.44</v>
      </c>
      <c r="V140" s="66">
        <f t="shared" si="39"/>
        <v>657785.88</v>
      </c>
      <c r="W140" s="66" t="str">
        <f t="shared" si="40"/>
        <v>1 &gt; 4</v>
      </c>
      <c r="X140" s="66">
        <f>A140+SUMIFS(Presensi!F:F,Presensi!E:E,'Entry Data'!AP140)</f>
        <v>1</v>
      </c>
      <c r="Y140" s="66">
        <f>IFERROR(INDEX('Retasi Pricing'!F:F,MATCH('Entry Data'!AM140,'Retasi Pricing'!E:E,0))*X140,"")</f>
        <v>27500</v>
      </c>
      <c r="Z140" s="62" t="s">
        <v>26</v>
      </c>
      <c r="AA140" s="62" t="s">
        <v>27</v>
      </c>
      <c r="AB140" s="32" t="s">
        <v>47</v>
      </c>
      <c r="AC140" s="32" t="s">
        <v>124</v>
      </c>
      <c r="AD140" s="32" t="str">
        <f t="shared" si="41"/>
        <v/>
      </c>
      <c r="AF140" s="5" t="str">
        <f t="shared" si="42"/>
        <v>rahman44186</v>
      </c>
      <c r="AG140" s="5" t="str">
        <f t="shared" si="43"/>
        <v>BMJ 04744186UTARANIGHT</v>
      </c>
      <c r="AH140" s="5" t="str">
        <f t="shared" si="44"/>
        <v>rahman44186UTARANIGHT</v>
      </c>
      <c r="AI140" s="5" t="str">
        <f t="shared" si="45"/>
        <v>BMJ 04744186NIGHT</v>
      </c>
      <c r="AJ140" s="5" t="str">
        <f t="shared" si="46"/>
        <v>rahman44186NIGHT</v>
      </c>
      <c r="AK140" s="5" t="str">
        <f t="shared" si="47"/>
        <v>rahmanBMJ II</v>
      </c>
      <c r="AL140" s="5" t="str">
        <f t="shared" si="49"/>
        <v>2UTARA</v>
      </c>
      <c r="AM140" s="5" t="str">
        <f t="shared" si="50"/>
        <v>1 &gt; 4UTARA12 RODA</v>
      </c>
      <c r="AN140" s="5" t="str">
        <f t="shared" si="51"/>
        <v>rahmanBMJ II1 &gt; 4UTARA12 RODA</v>
      </c>
      <c r="AO140" s="5" t="str">
        <f t="shared" si="52"/>
        <v>rahman1 &gt; 4UTARA12 RODA</v>
      </c>
      <c r="AP140" s="5" t="str">
        <f t="shared" si="53"/>
        <v>44186NIGHT</v>
      </c>
    </row>
    <row r="141" spans="1:42" x14ac:dyDescent="0.3">
      <c r="A141" s="33">
        <v>1</v>
      </c>
      <c r="B141" s="33"/>
      <c r="C141" s="70">
        <v>44186</v>
      </c>
      <c r="D141" s="71" t="s">
        <v>87</v>
      </c>
      <c r="E141" s="70">
        <v>44186</v>
      </c>
      <c r="F141" s="71">
        <v>5150911</v>
      </c>
      <c r="G141" s="33" t="s">
        <v>20</v>
      </c>
      <c r="H141" s="33" t="s">
        <v>21</v>
      </c>
      <c r="I141" s="33" t="s">
        <v>51</v>
      </c>
      <c r="J141" s="33" t="s">
        <v>46</v>
      </c>
      <c r="K141" s="63" t="s">
        <v>41</v>
      </c>
      <c r="L141" s="32" t="str">
        <f t="shared" si="36"/>
        <v>AXOR4843</v>
      </c>
      <c r="M141" s="32" t="str">
        <f t="shared" si="37"/>
        <v>BMJ II</v>
      </c>
      <c r="N141" s="32" t="str">
        <f t="shared" si="38"/>
        <v>12 RODA</v>
      </c>
      <c r="O141" s="64">
        <v>0.99047453703703703</v>
      </c>
      <c r="P141" s="65">
        <v>0.99047453703703703</v>
      </c>
      <c r="Q141" s="65"/>
      <c r="R141" s="66">
        <v>3</v>
      </c>
      <c r="S141" s="66">
        <v>52020</v>
      </c>
      <c r="T141" s="66">
        <v>19860</v>
      </c>
      <c r="U141" s="67">
        <f t="shared" si="48"/>
        <v>32.159999999999997</v>
      </c>
      <c r="V141" s="66">
        <f t="shared" si="39"/>
        <v>652108.31999999995</v>
      </c>
      <c r="W141" s="66" t="str">
        <f t="shared" si="40"/>
        <v>1 &gt; 4</v>
      </c>
      <c r="X141" s="66">
        <f>A141+SUMIFS(Presensi!F:F,Presensi!E:E,'Entry Data'!AP141)</f>
        <v>1</v>
      </c>
      <c r="Y141" s="66">
        <f>IFERROR(INDEX('Retasi Pricing'!F:F,MATCH('Entry Data'!AM141,'Retasi Pricing'!E:E,0))*X141,"")</f>
        <v>27500</v>
      </c>
      <c r="Z141" s="62" t="s">
        <v>26</v>
      </c>
      <c r="AA141" s="62" t="s">
        <v>27</v>
      </c>
      <c r="AB141" s="32" t="s">
        <v>112</v>
      </c>
      <c r="AC141" s="32" t="s">
        <v>124</v>
      </c>
      <c r="AD141" s="32" t="str">
        <f t="shared" si="41"/>
        <v/>
      </c>
      <c r="AF141" s="5" t="str">
        <f t="shared" si="42"/>
        <v>rahman44186</v>
      </c>
      <c r="AG141" s="5" t="str">
        <f t="shared" si="43"/>
        <v>BMJ 04744186UTARANIGHT</v>
      </c>
      <c r="AH141" s="5" t="str">
        <f t="shared" si="44"/>
        <v>rahman44186UTARANIGHT</v>
      </c>
      <c r="AI141" s="5" t="str">
        <f t="shared" si="45"/>
        <v>BMJ 04744186NIGHT</v>
      </c>
      <c r="AJ141" s="5" t="str">
        <f t="shared" si="46"/>
        <v>rahman44186NIGHT</v>
      </c>
      <c r="AK141" s="5" t="str">
        <f t="shared" si="47"/>
        <v>rahmanBMJ II</v>
      </c>
      <c r="AL141" s="5" t="str">
        <f t="shared" si="49"/>
        <v>3UTARA</v>
      </c>
      <c r="AM141" s="5" t="str">
        <f t="shared" si="50"/>
        <v>1 &gt; 4UTARA12 RODA</v>
      </c>
      <c r="AN141" s="5" t="str">
        <f t="shared" si="51"/>
        <v>rahmanBMJ II1 &gt; 4UTARA12 RODA</v>
      </c>
      <c r="AO141" s="5" t="str">
        <f t="shared" si="52"/>
        <v>rahman1 &gt; 4UTARA12 RODA</v>
      </c>
      <c r="AP141" s="5" t="str">
        <f t="shared" si="53"/>
        <v>44186NIGHT</v>
      </c>
    </row>
    <row r="142" spans="1:42" x14ac:dyDescent="0.3">
      <c r="A142" s="33">
        <v>1</v>
      </c>
      <c r="B142" s="33"/>
      <c r="C142" s="70">
        <v>44186</v>
      </c>
      <c r="D142" s="71" t="s">
        <v>87</v>
      </c>
      <c r="E142" s="70">
        <v>44187</v>
      </c>
      <c r="F142" s="71">
        <v>5150945</v>
      </c>
      <c r="G142" s="33" t="s">
        <v>20</v>
      </c>
      <c r="H142" s="33" t="s">
        <v>21</v>
      </c>
      <c r="I142" s="33" t="s">
        <v>123</v>
      </c>
      <c r="J142" s="33" t="s">
        <v>46</v>
      </c>
      <c r="K142" s="63" t="s">
        <v>48</v>
      </c>
      <c r="L142" s="32" t="str">
        <f t="shared" si="36"/>
        <v>AXOR4843</v>
      </c>
      <c r="M142" s="32" t="str">
        <f t="shared" si="37"/>
        <v>BMJ II</v>
      </c>
      <c r="N142" s="32" t="str">
        <f t="shared" si="38"/>
        <v>12 RODA</v>
      </c>
      <c r="O142" s="64">
        <v>2.0671296296296295E-2</v>
      </c>
      <c r="P142" s="65">
        <v>2.0671296296296295E-2</v>
      </c>
      <c r="Q142" s="65"/>
      <c r="R142" s="66">
        <v>3</v>
      </c>
      <c r="S142" s="66">
        <v>48060</v>
      </c>
      <c r="T142" s="66">
        <v>19820</v>
      </c>
      <c r="U142" s="67">
        <f t="shared" si="48"/>
        <v>28.24</v>
      </c>
      <c r="V142" s="66">
        <f t="shared" si="39"/>
        <v>572622.48</v>
      </c>
      <c r="W142" s="66" t="str">
        <f t="shared" si="40"/>
        <v>1 &gt; 4</v>
      </c>
      <c r="X142" s="66">
        <f>A142+SUMIFS(Presensi!F:F,Presensi!E:E,'Entry Data'!AP142)</f>
        <v>1</v>
      </c>
      <c r="Y142" s="66">
        <f>IFERROR(INDEX('Retasi Pricing'!F:F,MATCH('Entry Data'!AM142,'Retasi Pricing'!E:E,0))*X142,"")</f>
        <v>27500</v>
      </c>
      <c r="Z142" s="62" t="s">
        <v>26</v>
      </c>
      <c r="AA142" s="62" t="s">
        <v>27</v>
      </c>
      <c r="AB142" s="32" t="s">
        <v>47</v>
      </c>
      <c r="AC142" s="32" t="s">
        <v>211</v>
      </c>
      <c r="AD142" s="32" t="str">
        <f t="shared" si="41"/>
        <v/>
      </c>
      <c r="AF142" s="5" t="str">
        <f t="shared" si="42"/>
        <v>yudianto44186</v>
      </c>
      <c r="AG142" s="5" t="str">
        <f t="shared" si="43"/>
        <v>BMJ 04844186UTARANIGHT</v>
      </c>
      <c r="AH142" s="5" t="str">
        <f t="shared" si="44"/>
        <v>yudianto44186UTARANIGHT</v>
      </c>
      <c r="AI142" s="5" t="str">
        <f t="shared" si="45"/>
        <v>BMJ 04844186NIGHT</v>
      </c>
      <c r="AJ142" s="5" t="str">
        <f t="shared" si="46"/>
        <v>yudianto44186NIGHT</v>
      </c>
      <c r="AK142" s="5" t="str">
        <f t="shared" si="47"/>
        <v>yudiantoBMJ II</v>
      </c>
      <c r="AL142" s="5" t="str">
        <f t="shared" si="49"/>
        <v>3UTARA</v>
      </c>
      <c r="AM142" s="5" t="str">
        <f t="shared" si="50"/>
        <v>1 &gt; 4UTARA12 RODA</v>
      </c>
      <c r="AN142" s="5" t="str">
        <f t="shared" si="51"/>
        <v>yudiantoBMJ II1 &gt; 4UTARA12 RODA</v>
      </c>
      <c r="AO142" s="5" t="str">
        <f t="shared" si="52"/>
        <v>yudianto1 &gt; 4UTARA12 RODA</v>
      </c>
      <c r="AP142" s="5" t="str">
        <f t="shared" si="53"/>
        <v>44186NIGHT</v>
      </c>
    </row>
    <row r="143" spans="1:42" x14ac:dyDescent="0.3">
      <c r="A143" s="33">
        <v>1</v>
      </c>
      <c r="B143" s="33"/>
      <c r="C143" s="70">
        <v>44186</v>
      </c>
      <c r="D143" s="71" t="s">
        <v>87</v>
      </c>
      <c r="E143" s="70">
        <v>44187</v>
      </c>
      <c r="F143" s="71">
        <v>5151007</v>
      </c>
      <c r="G143" s="33" t="s">
        <v>20</v>
      </c>
      <c r="H143" s="33" t="s">
        <v>21</v>
      </c>
      <c r="I143" s="33" t="s">
        <v>123</v>
      </c>
      <c r="J143" s="33" t="s">
        <v>46</v>
      </c>
      <c r="K143" s="63" t="s">
        <v>48</v>
      </c>
      <c r="L143" s="32" t="str">
        <f t="shared" si="36"/>
        <v>AXOR4843</v>
      </c>
      <c r="M143" s="32" t="str">
        <f t="shared" si="37"/>
        <v>BMJ II</v>
      </c>
      <c r="N143" s="32" t="str">
        <f t="shared" si="38"/>
        <v>12 RODA</v>
      </c>
      <c r="O143" s="64">
        <v>8.2245370370370371E-2</v>
      </c>
      <c r="P143" s="65">
        <v>8.2245370370370371E-2</v>
      </c>
      <c r="Q143" s="65"/>
      <c r="R143" s="66">
        <v>4</v>
      </c>
      <c r="S143" s="66">
        <v>53140</v>
      </c>
      <c r="T143" s="66">
        <v>19820</v>
      </c>
      <c r="U143" s="67">
        <f t="shared" si="48"/>
        <v>33.32</v>
      </c>
      <c r="V143" s="66">
        <f t="shared" si="39"/>
        <v>675629.64</v>
      </c>
      <c r="W143" s="66" t="str">
        <f t="shared" si="40"/>
        <v>1 &gt; 4</v>
      </c>
      <c r="X143" s="66">
        <f>A143+SUMIFS(Presensi!F:F,Presensi!E:E,'Entry Data'!AP143)</f>
        <v>1</v>
      </c>
      <c r="Y143" s="66">
        <f>IFERROR(INDEX('Retasi Pricing'!F:F,MATCH('Entry Data'!AM143,'Retasi Pricing'!E:E,0))*X143,"")</f>
        <v>27500</v>
      </c>
      <c r="Z143" s="62" t="s">
        <v>26</v>
      </c>
      <c r="AA143" s="62" t="s">
        <v>27</v>
      </c>
      <c r="AB143" s="32" t="s">
        <v>47</v>
      </c>
      <c r="AC143" s="32" t="s">
        <v>211</v>
      </c>
      <c r="AD143" s="32" t="str">
        <f t="shared" si="41"/>
        <v/>
      </c>
      <c r="AF143" s="5" t="str">
        <f t="shared" si="42"/>
        <v>yudianto44186</v>
      </c>
      <c r="AG143" s="5" t="str">
        <f t="shared" si="43"/>
        <v>BMJ 04844186UTARANIGHT</v>
      </c>
      <c r="AH143" s="5" t="str">
        <f t="shared" si="44"/>
        <v>yudianto44186UTARANIGHT</v>
      </c>
      <c r="AI143" s="5" t="str">
        <f t="shared" si="45"/>
        <v>BMJ 04844186NIGHT</v>
      </c>
      <c r="AJ143" s="5" t="str">
        <f t="shared" si="46"/>
        <v>yudianto44186NIGHT</v>
      </c>
      <c r="AK143" s="5" t="str">
        <f t="shared" si="47"/>
        <v>yudiantoBMJ II</v>
      </c>
      <c r="AL143" s="5" t="str">
        <f t="shared" si="49"/>
        <v>4UTARA</v>
      </c>
      <c r="AM143" s="5" t="str">
        <f t="shared" si="50"/>
        <v>1 &gt; 4UTARA12 RODA</v>
      </c>
      <c r="AN143" s="5" t="str">
        <f t="shared" si="51"/>
        <v>yudiantoBMJ II1 &gt; 4UTARA12 RODA</v>
      </c>
      <c r="AO143" s="5" t="str">
        <f t="shared" si="52"/>
        <v>yudianto1 &gt; 4UTARA12 RODA</v>
      </c>
      <c r="AP143" s="5" t="str">
        <f t="shared" si="53"/>
        <v>44186NIGHT</v>
      </c>
    </row>
    <row r="144" spans="1:42" x14ac:dyDescent="0.3">
      <c r="A144" s="33">
        <v>1</v>
      </c>
      <c r="B144" s="33"/>
      <c r="C144" s="70">
        <v>44186</v>
      </c>
      <c r="D144" s="71" t="s">
        <v>87</v>
      </c>
      <c r="E144" s="70">
        <v>44187</v>
      </c>
      <c r="F144" s="71">
        <v>5151064</v>
      </c>
      <c r="G144" s="33" t="s">
        <v>20</v>
      </c>
      <c r="H144" s="33" t="s">
        <v>21</v>
      </c>
      <c r="I144" s="33" t="s">
        <v>45</v>
      </c>
      <c r="J144" s="33" t="s">
        <v>46</v>
      </c>
      <c r="K144" s="63" t="s">
        <v>48</v>
      </c>
      <c r="L144" s="32" t="str">
        <f t="shared" si="36"/>
        <v>AXOR4843</v>
      </c>
      <c r="M144" s="32" t="str">
        <f t="shared" si="37"/>
        <v>BMJ II</v>
      </c>
      <c r="N144" s="32" t="str">
        <f t="shared" si="38"/>
        <v>12 RODA</v>
      </c>
      <c r="O144" s="64">
        <v>0.1396064814814815</v>
      </c>
      <c r="P144" s="65">
        <v>0.1396064814814815</v>
      </c>
      <c r="Q144" s="65"/>
      <c r="R144" s="66">
        <v>5</v>
      </c>
      <c r="S144" s="66">
        <v>51560</v>
      </c>
      <c r="T144" s="66">
        <v>19820</v>
      </c>
      <c r="U144" s="67">
        <f t="shared" si="48"/>
        <v>31.74</v>
      </c>
      <c r="V144" s="66">
        <f t="shared" si="39"/>
        <v>643591.98</v>
      </c>
      <c r="W144" s="66" t="str">
        <f t="shared" si="40"/>
        <v>&gt; 5</v>
      </c>
      <c r="X144" s="66">
        <f>A144+SUMIFS(Presensi!F:F,Presensi!E:E,'Entry Data'!AP144)</f>
        <v>1</v>
      </c>
      <c r="Y144" s="66">
        <f>IFERROR(INDEX('Retasi Pricing'!F:F,MATCH('Entry Data'!AM144,'Retasi Pricing'!E:E,0))*X144,"")</f>
        <v>31200</v>
      </c>
      <c r="Z144" s="62" t="s">
        <v>26</v>
      </c>
      <c r="AA144" s="62" t="s">
        <v>27</v>
      </c>
      <c r="AB144" s="32" t="s">
        <v>175</v>
      </c>
      <c r="AC144" s="32" t="s">
        <v>211</v>
      </c>
      <c r="AD144" s="32" t="str">
        <f t="shared" si="41"/>
        <v/>
      </c>
      <c r="AF144" s="5" t="str">
        <f t="shared" si="42"/>
        <v>yudianto44186</v>
      </c>
      <c r="AG144" s="5" t="str">
        <f t="shared" si="43"/>
        <v>BMJ 04844186UTARANIGHT</v>
      </c>
      <c r="AH144" s="5" t="str">
        <f t="shared" si="44"/>
        <v>yudianto44186UTARANIGHT</v>
      </c>
      <c r="AI144" s="5" t="str">
        <f t="shared" si="45"/>
        <v>BMJ 04844186NIGHT</v>
      </c>
      <c r="AJ144" s="5" t="str">
        <f t="shared" si="46"/>
        <v>yudianto44186NIGHT</v>
      </c>
      <c r="AK144" s="5" t="str">
        <f t="shared" si="47"/>
        <v>yudiantoBMJ II</v>
      </c>
      <c r="AL144" s="5" t="str">
        <f t="shared" si="49"/>
        <v>5UTARA</v>
      </c>
      <c r="AM144" s="5" t="str">
        <f t="shared" si="50"/>
        <v>&gt; 5UTARA12 RODA</v>
      </c>
      <c r="AN144" s="5" t="str">
        <f t="shared" si="51"/>
        <v>yudiantoBMJ II&gt; 5UTARA12 RODA</v>
      </c>
      <c r="AO144" s="5" t="str">
        <f t="shared" si="52"/>
        <v>yudianto&gt; 5UTARA12 RODA</v>
      </c>
      <c r="AP144" s="5" t="str">
        <f t="shared" si="53"/>
        <v>44186NIGHT</v>
      </c>
    </row>
    <row r="145" spans="1:42" x14ac:dyDescent="0.3">
      <c r="A145" s="33">
        <v>1</v>
      </c>
      <c r="B145" s="33"/>
      <c r="C145" s="70">
        <v>44186</v>
      </c>
      <c r="D145" s="71" t="s">
        <v>87</v>
      </c>
      <c r="E145" s="70">
        <v>44187</v>
      </c>
      <c r="F145" s="71">
        <v>5151165</v>
      </c>
      <c r="G145" s="33" t="s">
        <v>20</v>
      </c>
      <c r="H145" s="33" t="s">
        <v>21</v>
      </c>
      <c r="I145" s="33" t="s">
        <v>51</v>
      </c>
      <c r="J145" s="33" t="s">
        <v>46</v>
      </c>
      <c r="K145" s="63" t="s">
        <v>48</v>
      </c>
      <c r="L145" s="32" t="str">
        <f t="shared" si="36"/>
        <v>AXOR4843</v>
      </c>
      <c r="M145" s="32" t="str">
        <f t="shared" si="37"/>
        <v>BMJ II</v>
      </c>
      <c r="N145" s="32" t="str">
        <f t="shared" si="38"/>
        <v>12 RODA</v>
      </c>
      <c r="O145" s="64">
        <v>0.22167824074074075</v>
      </c>
      <c r="P145" s="65">
        <v>0.22167824074074075</v>
      </c>
      <c r="Q145" s="65"/>
      <c r="R145" s="66">
        <v>6</v>
      </c>
      <c r="S145" s="66">
        <v>52300</v>
      </c>
      <c r="T145" s="66">
        <v>19820</v>
      </c>
      <c r="U145" s="67">
        <f t="shared" si="48"/>
        <v>32.479999999999997</v>
      </c>
      <c r="V145" s="66">
        <f t="shared" si="39"/>
        <v>658596.95999999985</v>
      </c>
      <c r="W145" s="66" t="str">
        <f t="shared" si="40"/>
        <v>&gt; 6</v>
      </c>
      <c r="X145" s="66">
        <f>A145+SUMIFS(Presensi!F:F,Presensi!E:E,'Entry Data'!AP145)</f>
        <v>1</v>
      </c>
      <c r="Y145" s="66">
        <f>IFERROR(INDEX('Retasi Pricing'!F:F,MATCH('Entry Data'!AM145,'Retasi Pricing'!E:E,0))*X145,"")</f>
        <v>34450</v>
      </c>
      <c r="Z145" s="62" t="s">
        <v>26</v>
      </c>
      <c r="AA145" s="62" t="s">
        <v>27</v>
      </c>
      <c r="AB145" s="32" t="s">
        <v>175</v>
      </c>
      <c r="AC145" s="32" t="s">
        <v>211</v>
      </c>
      <c r="AD145" s="32" t="str">
        <f t="shared" si="41"/>
        <v/>
      </c>
      <c r="AF145" s="5" t="str">
        <f t="shared" si="42"/>
        <v>yudianto44186</v>
      </c>
      <c r="AG145" s="5" t="str">
        <f t="shared" si="43"/>
        <v>BMJ 04844186UTARANIGHT</v>
      </c>
      <c r="AH145" s="5" t="str">
        <f t="shared" si="44"/>
        <v>yudianto44186UTARANIGHT</v>
      </c>
      <c r="AI145" s="5" t="str">
        <f t="shared" si="45"/>
        <v>BMJ 04844186NIGHT</v>
      </c>
      <c r="AJ145" s="5" t="str">
        <f t="shared" si="46"/>
        <v>yudianto44186NIGHT</v>
      </c>
      <c r="AK145" s="5" t="str">
        <f t="shared" si="47"/>
        <v>yudiantoBMJ II</v>
      </c>
      <c r="AL145" s="5" t="str">
        <f t="shared" si="49"/>
        <v>6UTARA</v>
      </c>
      <c r="AM145" s="5" t="str">
        <f t="shared" si="50"/>
        <v>&gt; 6UTARA12 RODA</v>
      </c>
      <c r="AN145" s="5" t="str">
        <f t="shared" si="51"/>
        <v>yudiantoBMJ II&gt; 6UTARA12 RODA</v>
      </c>
      <c r="AO145" s="5" t="str">
        <f t="shared" si="52"/>
        <v>yudianto&gt; 6UTARA12 RODA</v>
      </c>
      <c r="AP145" s="5" t="str">
        <f t="shared" si="53"/>
        <v>44186NIGHT</v>
      </c>
    </row>
    <row r="146" spans="1:42" x14ac:dyDescent="0.3">
      <c r="A146" s="33">
        <v>1</v>
      </c>
      <c r="B146" s="33"/>
      <c r="C146" s="70">
        <v>44186</v>
      </c>
      <c r="D146" s="71" t="s">
        <v>87</v>
      </c>
      <c r="E146" s="70">
        <v>44186</v>
      </c>
      <c r="F146" s="71">
        <v>5150747</v>
      </c>
      <c r="G146" s="33" t="s">
        <v>20</v>
      </c>
      <c r="H146" s="33" t="s">
        <v>21</v>
      </c>
      <c r="I146" s="33" t="s">
        <v>51</v>
      </c>
      <c r="J146" s="33" t="s">
        <v>46</v>
      </c>
      <c r="K146" s="63" t="s">
        <v>48</v>
      </c>
      <c r="L146" s="32" t="str">
        <f t="shared" si="36"/>
        <v>AXOR4843</v>
      </c>
      <c r="M146" s="32" t="str">
        <f t="shared" si="37"/>
        <v>BMJ II</v>
      </c>
      <c r="N146" s="32" t="str">
        <f t="shared" si="38"/>
        <v>12 RODA</v>
      </c>
      <c r="O146" s="64">
        <v>0.8624074074074074</v>
      </c>
      <c r="P146" s="65">
        <v>0.8624074074074074</v>
      </c>
      <c r="Q146" s="65"/>
      <c r="R146" s="66">
        <v>1</v>
      </c>
      <c r="S146" s="66">
        <v>50640</v>
      </c>
      <c r="T146" s="66">
        <v>19820</v>
      </c>
      <c r="U146" s="67">
        <f t="shared" si="48"/>
        <v>30.82</v>
      </c>
      <c r="V146" s="66">
        <f t="shared" si="39"/>
        <v>624937.14</v>
      </c>
      <c r="W146" s="66" t="str">
        <f t="shared" si="40"/>
        <v>1 &gt; 4</v>
      </c>
      <c r="X146" s="66">
        <f>A146+SUMIFS(Presensi!F:F,Presensi!E:E,'Entry Data'!AP146)</f>
        <v>1</v>
      </c>
      <c r="Y146" s="66">
        <f>IFERROR(INDEX('Retasi Pricing'!F:F,MATCH('Entry Data'!AM146,'Retasi Pricing'!E:E,0))*X146,"")</f>
        <v>27500</v>
      </c>
      <c r="Z146" s="62" t="s">
        <v>26</v>
      </c>
      <c r="AA146" s="62" t="s">
        <v>27</v>
      </c>
      <c r="AB146" s="32" t="s">
        <v>175</v>
      </c>
      <c r="AC146" s="32" t="s">
        <v>211</v>
      </c>
      <c r="AD146" s="32" t="str">
        <f t="shared" si="41"/>
        <v/>
      </c>
      <c r="AF146" s="5" t="str">
        <f t="shared" si="42"/>
        <v>yudianto44186</v>
      </c>
      <c r="AG146" s="5" t="str">
        <f t="shared" si="43"/>
        <v>BMJ 04844186UTARANIGHT</v>
      </c>
      <c r="AH146" s="5" t="str">
        <f t="shared" si="44"/>
        <v>yudianto44186UTARANIGHT</v>
      </c>
      <c r="AI146" s="5" t="str">
        <f t="shared" si="45"/>
        <v>BMJ 04844186NIGHT</v>
      </c>
      <c r="AJ146" s="5" t="str">
        <f t="shared" si="46"/>
        <v>yudianto44186NIGHT</v>
      </c>
      <c r="AK146" s="5" t="str">
        <f t="shared" si="47"/>
        <v>yudiantoBMJ II</v>
      </c>
      <c r="AL146" s="5" t="str">
        <f t="shared" si="49"/>
        <v>1UTARA</v>
      </c>
      <c r="AM146" s="5" t="str">
        <f t="shared" si="50"/>
        <v>1 &gt; 4UTARA12 RODA</v>
      </c>
      <c r="AN146" s="5" t="str">
        <f t="shared" si="51"/>
        <v>yudiantoBMJ II1 &gt; 4UTARA12 RODA</v>
      </c>
      <c r="AO146" s="5" t="str">
        <f t="shared" si="52"/>
        <v>yudianto1 &gt; 4UTARA12 RODA</v>
      </c>
      <c r="AP146" s="5" t="str">
        <f t="shared" si="53"/>
        <v>44186NIGHT</v>
      </c>
    </row>
    <row r="147" spans="1:42" x14ac:dyDescent="0.3">
      <c r="A147" s="33">
        <v>1</v>
      </c>
      <c r="B147" s="33"/>
      <c r="C147" s="70">
        <v>44186</v>
      </c>
      <c r="D147" s="71" t="s">
        <v>87</v>
      </c>
      <c r="E147" s="70">
        <v>44186</v>
      </c>
      <c r="F147" s="71">
        <v>5150850</v>
      </c>
      <c r="G147" s="33" t="s">
        <v>20</v>
      </c>
      <c r="H147" s="33" t="s">
        <v>21</v>
      </c>
      <c r="I147" s="33" t="s">
        <v>51</v>
      </c>
      <c r="J147" s="33" t="s">
        <v>46</v>
      </c>
      <c r="K147" s="63" t="s">
        <v>48</v>
      </c>
      <c r="L147" s="32" t="str">
        <f t="shared" si="36"/>
        <v>AXOR4843</v>
      </c>
      <c r="M147" s="32" t="str">
        <f t="shared" si="37"/>
        <v>BMJ II</v>
      </c>
      <c r="N147" s="32" t="str">
        <f t="shared" si="38"/>
        <v>12 RODA</v>
      </c>
      <c r="O147" s="64">
        <v>0.9442476851851852</v>
      </c>
      <c r="P147" s="65">
        <v>0.9442476851851852</v>
      </c>
      <c r="Q147" s="65"/>
      <c r="R147" s="66">
        <v>2</v>
      </c>
      <c r="S147" s="66">
        <v>51480</v>
      </c>
      <c r="T147" s="66">
        <v>19820</v>
      </c>
      <c r="U147" s="67">
        <f t="shared" si="48"/>
        <v>31.66</v>
      </c>
      <c r="V147" s="66">
        <f t="shared" si="39"/>
        <v>641969.81999999995</v>
      </c>
      <c r="W147" s="66" t="str">
        <f t="shared" si="40"/>
        <v>1 &gt; 4</v>
      </c>
      <c r="X147" s="66">
        <f>A147+SUMIFS(Presensi!F:F,Presensi!E:E,'Entry Data'!AP147)</f>
        <v>1</v>
      </c>
      <c r="Y147" s="66">
        <f>IFERROR(INDEX('Retasi Pricing'!F:F,MATCH('Entry Data'!AM147,'Retasi Pricing'!E:E,0))*X147,"")</f>
        <v>27500</v>
      </c>
      <c r="Z147" s="62" t="s">
        <v>26</v>
      </c>
      <c r="AA147" s="62" t="s">
        <v>27</v>
      </c>
      <c r="AB147" s="32" t="s">
        <v>175</v>
      </c>
      <c r="AC147" s="32" t="s">
        <v>211</v>
      </c>
      <c r="AD147" s="32" t="str">
        <f t="shared" si="41"/>
        <v/>
      </c>
      <c r="AF147" s="5" t="str">
        <f t="shared" si="42"/>
        <v>yudianto44186</v>
      </c>
      <c r="AG147" s="5" t="str">
        <f t="shared" si="43"/>
        <v>BMJ 04844186UTARANIGHT</v>
      </c>
      <c r="AH147" s="5" t="str">
        <f t="shared" si="44"/>
        <v>yudianto44186UTARANIGHT</v>
      </c>
      <c r="AI147" s="5" t="str">
        <f t="shared" si="45"/>
        <v>BMJ 04844186NIGHT</v>
      </c>
      <c r="AJ147" s="5" t="str">
        <f t="shared" si="46"/>
        <v>yudianto44186NIGHT</v>
      </c>
      <c r="AK147" s="5" t="str">
        <f t="shared" si="47"/>
        <v>yudiantoBMJ II</v>
      </c>
      <c r="AL147" s="5" t="str">
        <f t="shared" si="49"/>
        <v>2UTARA</v>
      </c>
      <c r="AM147" s="5" t="str">
        <f t="shared" si="50"/>
        <v>1 &gt; 4UTARA12 RODA</v>
      </c>
      <c r="AN147" s="5" t="str">
        <f t="shared" si="51"/>
        <v>yudiantoBMJ II1 &gt; 4UTARA12 RODA</v>
      </c>
      <c r="AO147" s="5" t="str">
        <f t="shared" si="52"/>
        <v>yudianto1 &gt; 4UTARA12 RODA</v>
      </c>
      <c r="AP147" s="5" t="str">
        <f t="shared" si="53"/>
        <v>44186NIGHT</v>
      </c>
    </row>
    <row r="148" spans="1:42" x14ac:dyDescent="0.3">
      <c r="A148" s="33">
        <v>1</v>
      </c>
      <c r="B148" s="33"/>
      <c r="C148" s="70">
        <v>44186</v>
      </c>
      <c r="D148" s="71" t="s">
        <v>87</v>
      </c>
      <c r="E148" s="70">
        <v>44187</v>
      </c>
      <c r="F148" s="71">
        <v>5150962</v>
      </c>
      <c r="G148" s="33" t="s">
        <v>38</v>
      </c>
      <c r="H148" s="33" t="s">
        <v>127</v>
      </c>
      <c r="I148" s="33" t="s">
        <v>174</v>
      </c>
      <c r="J148" s="33" t="s">
        <v>110</v>
      </c>
      <c r="K148" s="63" t="s">
        <v>57</v>
      </c>
      <c r="L148" s="32" t="str">
        <f t="shared" si="36"/>
        <v>AXOR4843</v>
      </c>
      <c r="M148" s="32" t="str">
        <f t="shared" si="37"/>
        <v>BMJ II</v>
      </c>
      <c r="N148" s="32" t="str">
        <f t="shared" si="38"/>
        <v>12 RODA</v>
      </c>
      <c r="O148" s="64">
        <v>3.2696759259259259E-2</v>
      </c>
      <c r="P148" s="65">
        <v>3.2696759259259259E-2</v>
      </c>
      <c r="Q148" s="65"/>
      <c r="R148" s="66">
        <v>3</v>
      </c>
      <c r="S148" s="66">
        <v>52820</v>
      </c>
      <c r="T148" s="66">
        <v>20120</v>
      </c>
      <c r="U148" s="67">
        <f t="shared" si="48"/>
        <v>32.700000000000003</v>
      </c>
      <c r="V148" s="66">
        <f t="shared" si="39"/>
        <v>982308</v>
      </c>
      <c r="W148" s="66" t="str">
        <f t="shared" si="40"/>
        <v>1 &gt; 3</v>
      </c>
      <c r="X148" s="66">
        <f>A148+SUMIFS(Presensi!F:F,Presensi!E:E,'Entry Data'!AP148)</f>
        <v>1</v>
      </c>
      <c r="Y148" s="66">
        <f>IFERROR(INDEX('Retasi Pricing'!F:F,MATCH('Entry Data'!AM148,'Retasi Pricing'!E:E,0))*X148,"")</f>
        <v>38000</v>
      </c>
      <c r="Z148" s="62" t="s">
        <v>26</v>
      </c>
      <c r="AA148" s="62" t="s">
        <v>27</v>
      </c>
      <c r="AB148" s="32" t="s">
        <v>47</v>
      </c>
      <c r="AC148" s="32" t="s">
        <v>217</v>
      </c>
      <c r="AD148" s="32" t="str">
        <f t="shared" si="41"/>
        <v/>
      </c>
      <c r="AF148" s="5" t="str">
        <f t="shared" si="42"/>
        <v>agus suwantono44186</v>
      </c>
      <c r="AG148" s="5" t="str">
        <f t="shared" si="43"/>
        <v>BMJ 05044186SELATANNIGHT</v>
      </c>
      <c r="AH148" s="5" t="str">
        <f t="shared" si="44"/>
        <v>agus suwantono44186SELATANNIGHT</v>
      </c>
      <c r="AI148" s="5" t="str">
        <f t="shared" si="45"/>
        <v>BMJ 05044186NIGHT</v>
      </c>
      <c r="AJ148" s="5" t="str">
        <f t="shared" si="46"/>
        <v>agus suwantono44186NIGHT</v>
      </c>
      <c r="AK148" s="5" t="str">
        <f t="shared" si="47"/>
        <v>agus suwantonoBMJ II</v>
      </c>
      <c r="AL148" s="5" t="str">
        <f t="shared" si="49"/>
        <v>3SELATAN</v>
      </c>
      <c r="AM148" s="5" t="str">
        <f t="shared" si="50"/>
        <v>1 &gt; 3SELATAN12 RODA</v>
      </c>
      <c r="AN148" s="5" t="str">
        <f t="shared" si="51"/>
        <v>agus suwantonoBMJ II1 &gt; 3SELATAN12 RODA</v>
      </c>
      <c r="AO148" s="5" t="str">
        <f t="shared" si="52"/>
        <v>agus suwantono1 &gt; 3SELATAN12 RODA</v>
      </c>
      <c r="AP148" s="5" t="str">
        <f t="shared" si="53"/>
        <v>44186NIGHT</v>
      </c>
    </row>
    <row r="149" spans="1:42" x14ac:dyDescent="0.3">
      <c r="A149" s="33">
        <v>1</v>
      </c>
      <c r="B149" s="33"/>
      <c r="C149" s="70">
        <v>44186</v>
      </c>
      <c r="D149" s="71" t="s">
        <v>87</v>
      </c>
      <c r="E149" s="70">
        <v>44187</v>
      </c>
      <c r="F149" s="71">
        <v>5151043</v>
      </c>
      <c r="G149" s="33" t="s">
        <v>38</v>
      </c>
      <c r="H149" s="33" t="s">
        <v>127</v>
      </c>
      <c r="I149" s="33" t="s">
        <v>174</v>
      </c>
      <c r="J149" s="33" t="s">
        <v>110</v>
      </c>
      <c r="K149" s="63" t="s">
        <v>57</v>
      </c>
      <c r="L149" s="32" t="str">
        <f t="shared" si="36"/>
        <v>AXOR4843</v>
      </c>
      <c r="M149" s="32" t="str">
        <f t="shared" si="37"/>
        <v>BMJ II</v>
      </c>
      <c r="N149" s="32" t="str">
        <f t="shared" si="38"/>
        <v>12 RODA</v>
      </c>
      <c r="O149" s="64">
        <v>0.11278935185185185</v>
      </c>
      <c r="P149" s="65">
        <v>0.11278935185185185</v>
      </c>
      <c r="Q149" s="65"/>
      <c r="R149" s="66">
        <v>4</v>
      </c>
      <c r="S149" s="66">
        <v>53500</v>
      </c>
      <c r="T149" s="66">
        <v>20120</v>
      </c>
      <c r="U149" s="67">
        <f t="shared" si="48"/>
        <v>33.380000000000003</v>
      </c>
      <c r="V149" s="66">
        <f t="shared" si="39"/>
        <v>1002735.2000000001</v>
      </c>
      <c r="W149" s="66" t="str">
        <f t="shared" si="40"/>
        <v>&gt; 4</v>
      </c>
      <c r="X149" s="66">
        <f>A149+SUMIFS(Presensi!F:F,Presensi!E:E,'Entry Data'!AP149)</f>
        <v>1</v>
      </c>
      <c r="Y149" s="66">
        <f>IFERROR(INDEX('Retasi Pricing'!F:F,MATCH('Entry Data'!AM149,'Retasi Pricing'!E:E,0))*X149,"")</f>
        <v>45000</v>
      </c>
      <c r="Z149" s="62" t="s">
        <v>26</v>
      </c>
      <c r="AA149" s="62" t="s">
        <v>27</v>
      </c>
      <c r="AB149" s="32" t="s">
        <v>47</v>
      </c>
      <c r="AC149" s="32" t="s">
        <v>217</v>
      </c>
      <c r="AD149" s="32" t="str">
        <f t="shared" si="41"/>
        <v/>
      </c>
      <c r="AF149" s="5" t="str">
        <f t="shared" si="42"/>
        <v>agus suwantono44186</v>
      </c>
      <c r="AG149" s="5" t="str">
        <f t="shared" si="43"/>
        <v>BMJ 05044186SELATANNIGHT</v>
      </c>
      <c r="AH149" s="5" t="str">
        <f t="shared" si="44"/>
        <v>agus suwantono44186SELATANNIGHT</v>
      </c>
      <c r="AI149" s="5" t="str">
        <f t="shared" si="45"/>
        <v>BMJ 05044186NIGHT</v>
      </c>
      <c r="AJ149" s="5" t="str">
        <f t="shared" si="46"/>
        <v>agus suwantono44186NIGHT</v>
      </c>
      <c r="AK149" s="5" t="str">
        <f t="shared" si="47"/>
        <v>agus suwantonoBMJ II</v>
      </c>
      <c r="AL149" s="5" t="str">
        <f t="shared" si="49"/>
        <v>4SELATAN</v>
      </c>
      <c r="AM149" s="5" t="str">
        <f t="shared" si="50"/>
        <v>&gt; 4SELATAN12 RODA</v>
      </c>
      <c r="AN149" s="5" t="str">
        <f t="shared" si="51"/>
        <v>agus suwantonoBMJ II&gt; 4SELATAN12 RODA</v>
      </c>
      <c r="AO149" s="5" t="str">
        <f t="shared" si="52"/>
        <v>agus suwantono&gt; 4SELATAN12 RODA</v>
      </c>
      <c r="AP149" s="5" t="str">
        <f t="shared" si="53"/>
        <v>44186NIGHT</v>
      </c>
    </row>
    <row r="150" spans="1:42" x14ac:dyDescent="0.3">
      <c r="A150" s="33">
        <v>1</v>
      </c>
      <c r="B150" s="33"/>
      <c r="C150" s="70">
        <v>44186</v>
      </c>
      <c r="D150" s="71" t="s">
        <v>87</v>
      </c>
      <c r="E150" s="70">
        <v>44187</v>
      </c>
      <c r="F150" s="71">
        <v>5151138</v>
      </c>
      <c r="G150" s="33" t="s">
        <v>20</v>
      </c>
      <c r="H150" s="33" t="s">
        <v>21</v>
      </c>
      <c r="I150" s="33" t="s">
        <v>51</v>
      </c>
      <c r="J150" s="33" t="s">
        <v>46</v>
      </c>
      <c r="K150" s="63" t="s">
        <v>57</v>
      </c>
      <c r="L150" s="32" t="str">
        <f t="shared" si="36"/>
        <v>AXOR4843</v>
      </c>
      <c r="M150" s="32" t="str">
        <f t="shared" si="37"/>
        <v>BMJ II</v>
      </c>
      <c r="N150" s="32" t="str">
        <f t="shared" si="38"/>
        <v>12 RODA</v>
      </c>
      <c r="O150" s="64">
        <v>0.20327546296296295</v>
      </c>
      <c r="P150" s="65">
        <v>0.20327546296296295</v>
      </c>
      <c r="Q150" s="65"/>
      <c r="R150" s="66">
        <v>5</v>
      </c>
      <c r="S150" s="66">
        <v>52140</v>
      </c>
      <c r="T150" s="66">
        <v>20120</v>
      </c>
      <c r="U150" s="67">
        <f t="shared" si="48"/>
        <v>32.020000000000003</v>
      </c>
      <c r="V150" s="66">
        <f t="shared" si="39"/>
        <v>649269.54000000015</v>
      </c>
      <c r="W150" s="66" t="str">
        <f t="shared" si="40"/>
        <v>&gt; 5</v>
      </c>
      <c r="X150" s="66">
        <f>A150+SUMIFS(Presensi!F:F,Presensi!E:E,'Entry Data'!AP150)</f>
        <v>1</v>
      </c>
      <c r="Y150" s="66">
        <f>IFERROR(INDEX('Retasi Pricing'!F:F,MATCH('Entry Data'!AM150,'Retasi Pricing'!E:E,0))*X150,"")</f>
        <v>31200</v>
      </c>
      <c r="Z150" s="62" t="s">
        <v>26</v>
      </c>
      <c r="AA150" s="62" t="s">
        <v>27</v>
      </c>
      <c r="AB150" s="32" t="s">
        <v>47</v>
      </c>
      <c r="AC150" s="32" t="s">
        <v>217</v>
      </c>
      <c r="AD150" s="32" t="str">
        <f t="shared" si="41"/>
        <v/>
      </c>
      <c r="AF150" s="5" t="str">
        <f t="shared" si="42"/>
        <v>agus suwantono44186</v>
      </c>
      <c r="AG150" s="5" t="str">
        <f t="shared" si="43"/>
        <v>BMJ 05044186UTARANIGHT</v>
      </c>
      <c r="AH150" s="5" t="str">
        <f t="shared" si="44"/>
        <v>agus suwantono44186UTARANIGHT</v>
      </c>
      <c r="AI150" s="5" t="str">
        <f t="shared" si="45"/>
        <v>BMJ 05044186NIGHT</v>
      </c>
      <c r="AJ150" s="5" t="str">
        <f t="shared" si="46"/>
        <v>agus suwantono44186NIGHT</v>
      </c>
      <c r="AK150" s="5" t="str">
        <f t="shared" si="47"/>
        <v>agus suwantonoBMJ II</v>
      </c>
      <c r="AL150" s="5" t="str">
        <f t="shared" si="49"/>
        <v>5UTARA</v>
      </c>
      <c r="AM150" s="5" t="str">
        <f t="shared" si="50"/>
        <v>&gt; 5UTARA12 RODA</v>
      </c>
      <c r="AN150" s="5" t="str">
        <f t="shared" si="51"/>
        <v>agus suwantonoBMJ II&gt; 5UTARA12 RODA</v>
      </c>
      <c r="AO150" s="5" t="str">
        <f t="shared" si="52"/>
        <v>agus suwantono&gt; 5UTARA12 RODA</v>
      </c>
      <c r="AP150" s="5" t="str">
        <f t="shared" si="53"/>
        <v>44186NIGHT</v>
      </c>
    </row>
    <row r="151" spans="1:42" x14ac:dyDescent="0.3">
      <c r="A151" s="33">
        <v>1</v>
      </c>
      <c r="B151" s="33"/>
      <c r="C151" s="70">
        <v>44186</v>
      </c>
      <c r="D151" s="71" t="s">
        <v>87</v>
      </c>
      <c r="E151" s="70">
        <v>44186</v>
      </c>
      <c r="F151" s="71">
        <v>5150732</v>
      </c>
      <c r="G151" s="33" t="s">
        <v>20</v>
      </c>
      <c r="H151" s="33" t="s">
        <v>21</v>
      </c>
      <c r="I151" s="33" t="s">
        <v>51</v>
      </c>
      <c r="J151" s="33" t="s">
        <v>46</v>
      </c>
      <c r="K151" s="63" t="s">
        <v>57</v>
      </c>
      <c r="L151" s="32" t="str">
        <f t="shared" si="36"/>
        <v>AXOR4843</v>
      </c>
      <c r="M151" s="32" t="str">
        <f t="shared" si="37"/>
        <v>BMJ II</v>
      </c>
      <c r="N151" s="32" t="str">
        <f t="shared" si="38"/>
        <v>12 RODA</v>
      </c>
      <c r="O151" s="64">
        <v>0.85495370370370372</v>
      </c>
      <c r="P151" s="65">
        <v>0.85495370370370372</v>
      </c>
      <c r="Q151" s="65"/>
      <c r="R151" s="66">
        <v>1</v>
      </c>
      <c r="S151" s="66">
        <v>49860</v>
      </c>
      <c r="T151" s="66">
        <v>20120</v>
      </c>
      <c r="U151" s="67">
        <f t="shared" si="48"/>
        <v>29.74</v>
      </c>
      <c r="V151" s="66">
        <f t="shared" si="39"/>
        <v>603037.98</v>
      </c>
      <c r="W151" s="66" t="str">
        <f t="shared" si="40"/>
        <v>1 &gt; 4</v>
      </c>
      <c r="X151" s="66">
        <f>A151+SUMIFS(Presensi!F:F,Presensi!E:E,'Entry Data'!AP151)</f>
        <v>1</v>
      </c>
      <c r="Y151" s="66">
        <f>IFERROR(INDEX('Retasi Pricing'!F:F,MATCH('Entry Data'!AM151,'Retasi Pricing'!E:E,0))*X151,"")</f>
        <v>27500</v>
      </c>
      <c r="Z151" s="62" t="s">
        <v>26</v>
      </c>
      <c r="AA151" s="62" t="s">
        <v>27</v>
      </c>
      <c r="AB151" s="32" t="s">
        <v>47</v>
      </c>
      <c r="AC151" s="32" t="s">
        <v>217</v>
      </c>
      <c r="AD151" s="32" t="str">
        <f t="shared" si="41"/>
        <v/>
      </c>
      <c r="AF151" s="5" t="str">
        <f t="shared" si="42"/>
        <v>agus suwantono44186</v>
      </c>
      <c r="AG151" s="5" t="str">
        <f t="shared" si="43"/>
        <v>BMJ 05044186UTARANIGHT</v>
      </c>
      <c r="AH151" s="5" t="str">
        <f t="shared" si="44"/>
        <v>agus suwantono44186UTARANIGHT</v>
      </c>
      <c r="AI151" s="5" t="str">
        <f t="shared" si="45"/>
        <v>BMJ 05044186NIGHT</v>
      </c>
      <c r="AJ151" s="5" t="str">
        <f t="shared" si="46"/>
        <v>agus suwantono44186NIGHT</v>
      </c>
      <c r="AK151" s="5" t="str">
        <f t="shared" si="47"/>
        <v>agus suwantonoBMJ II</v>
      </c>
      <c r="AL151" s="5" t="str">
        <f t="shared" si="49"/>
        <v>1UTARA</v>
      </c>
      <c r="AM151" s="5" t="str">
        <f t="shared" si="50"/>
        <v>1 &gt; 4UTARA12 RODA</v>
      </c>
      <c r="AN151" s="5" t="str">
        <f t="shared" si="51"/>
        <v>agus suwantonoBMJ II1 &gt; 4UTARA12 RODA</v>
      </c>
      <c r="AO151" s="5" t="str">
        <f t="shared" si="52"/>
        <v>agus suwantono1 &gt; 4UTARA12 RODA</v>
      </c>
      <c r="AP151" s="5" t="str">
        <f t="shared" si="53"/>
        <v>44186NIGHT</v>
      </c>
    </row>
    <row r="152" spans="1:42" x14ac:dyDescent="0.3">
      <c r="A152" s="33">
        <v>1</v>
      </c>
      <c r="B152" s="33"/>
      <c r="C152" s="70">
        <v>44186</v>
      </c>
      <c r="D152" s="71" t="s">
        <v>87</v>
      </c>
      <c r="E152" s="70">
        <v>44186</v>
      </c>
      <c r="F152" s="71">
        <v>5150855</v>
      </c>
      <c r="G152" s="33" t="s">
        <v>38</v>
      </c>
      <c r="H152" s="33" t="s">
        <v>127</v>
      </c>
      <c r="I152" s="33" t="s">
        <v>174</v>
      </c>
      <c r="J152" s="33" t="s">
        <v>110</v>
      </c>
      <c r="K152" s="63" t="s">
        <v>57</v>
      </c>
      <c r="L152" s="32" t="str">
        <f t="shared" si="36"/>
        <v>AXOR4843</v>
      </c>
      <c r="M152" s="32" t="str">
        <f t="shared" si="37"/>
        <v>BMJ II</v>
      </c>
      <c r="N152" s="32" t="str">
        <f t="shared" si="38"/>
        <v>12 RODA</v>
      </c>
      <c r="O152" s="64">
        <v>0.94723379629629623</v>
      </c>
      <c r="P152" s="65">
        <v>0.94723379629629623</v>
      </c>
      <c r="Q152" s="65"/>
      <c r="R152" s="66">
        <v>2</v>
      </c>
      <c r="S152" s="66">
        <v>51320</v>
      </c>
      <c r="T152" s="66">
        <v>20120</v>
      </c>
      <c r="U152" s="67">
        <f t="shared" si="48"/>
        <v>31.2</v>
      </c>
      <c r="V152" s="66">
        <f t="shared" si="39"/>
        <v>937248</v>
      </c>
      <c r="W152" s="66" t="str">
        <f t="shared" si="40"/>
        <v>1 &gt; 3</v>
      </c>
      <c r="X152" s="66">
        <f>A152+SUMIFS(Presensi!F:F,Presensi!E:E,'Entry Data'!AP152)</f>
        <v>1</v>
      </c>
      <c r="Y152" s="66">
        <f>IFERROR(INDEX('Retasi Pricing'!F:F,MATCH('Entry Data'!AM152,'Retasi Pricing'!E:E,0))*X152,"")</f>
        <v>38000</v>
      </c>
      <c r="Z152" s="62" t="s">
        <v>26</v>
      </c>
      <c r="AA152" s="62" t="s">
        <v>27</v>
      </c>
      <c r="AB152" s="32" t="s">
        <v>28</v>
      </c>
      <c r="AC152" s="32" t="s">
        <v>217</v>
      </c>
      <c r="AD152" s="32" t="str">
        <f t="shared" si="41"/>
        <v/>
      </c>
      <c r="AF152" s="5" t="str">
        <f t="shared" si="42"/>
        <v>agus suwantono44186</v>
      </c>
      <c r="AG152" s="5" t="str">
        <f t="shared" si="43"/>
        <v>BMJ 05044186SELATANNIGHT</v>
      </c>
      <c r="AH152" s="5" t="str">
        <f t="shared" si="44"/>
        <v>agus suwantono44186SELATANNIGHT</v>
      </c>
      <c r="AI152" s="5" t="str">
        <f t="shared" si="45"/>
        <v>BMJ 05044186NIGHT</v>
      </c>
      <c r="AJ152" s="5" t="str">
        <f t="shared" si="46"/>
        <v>agus suwantono44186NIGHT</v>
      </c>
      <c r="AK152" s="5" t="str">
        <f t="shared" si="47"/>
        <v>agus suwantonoBMJ II</v>
      </c>
      <c r="AL152" s="5" t="str">
        <f t="shared" si="49"/>
        <v>2SELATAN</v>
      </c>
      <c r="AM152" s="5" t="str">
        <f t="shared" si="50"/>
        <v>1 &gt; 3SELATAN12 RODA</v>
      </c>
      <c r="AN152" s="5" t="str">
        <f t="shared" si="51"/>
        <v>agus suwantonoBMJ II1 &gt; 3SELATAN12 RODA</v>
      </c>
      <c r="AO152" s="5" t="str">
        <f t="shared" si="52"/>
        <v>agus suwantono1 &gt; 3SELATAN12 RODA</v>
      </c>
      <c r="AP152" s="5" t="str">
        <f t="shared" si="53"/>
        <v>44186NIGHT</v>
      </c>
    </row>
    <row r="153" spans="1:42" x14ac:dyDescent="0.3">
      <c r="A153" s="33">
        <v>1</v>
      </c>
      <c r="B153" s="33"/>
      <c r="C153" s="70">
        <v>44186</v>
      </c>
      <c r="D153" s="71" t="s">
        <v>87</v>
      </c>
      <c r="E153" s="70">
        <v>44187</v>
      </c>
      <c r="F153" s="71">
        <v>5150985</v>
      </c>
      <c r="G153" s="33" t="s">
        <v>20</v>
      </c>
      <c r="H153" s="33" t="s">
        <v>21</v>
      </c>
      <c r="I153" s="33" t="s">
        <v>76</v>
      </c>
      <c r="J153" s="33" t="s">
        <v>23</v>
      </c>
      <c r="K153" s="63" t="s">
        <v>60</v>
      </c>
      <c r="L153" s="32" t="str">
        <f t="shared" si="36"/>
        <v>AXOR4843</v>
      </c>
      <c r="M153" s="32" t="str">
        <f t="shared" si="37"/>
        <v>BMJ II</v>
      </c>
      <c r="N153" s="32" t="str">
        <f t="shared" si="38"/>
        <v>12 RODA</v>
      </c>
      <c r="O153" s="64">
        <v>6.4189814814814811E-2</v>
      </c>
      <c r="P153" s="65">
        <v>6.4189814814814811E-2</v>
      </c>
      <c r="Q153" s="65"/>
      <c r="R153" s="66">
        <v>4</v>
      </c>
      <c r="S153" s="66">
        <v>54680</v>
      </c>
      <c r="T153" s="66">
        <v>20120</v>
      </c>
      <c r="U153" s="67">
        <f t="shared" si="48"/>
        <v>34.56</v>
      </c>
      <c r="V153" s="66">
        <f t="shared" si="39"/>
        <v>700773.12</v>
      </c>
      <c r="W153" s="66" t="str">
        <f t="shared" si="40"/>
        <v>1 &gt; 4</v>
      </c>
      <c r="X153" s="66">
        <f>A153+SUMIFS(Presensi!F:F,Presensi!E:E,'Entry Data'!AP153)</f>
        <v>1</v>
      </c>
      <c r="Y153" s="66">
        <f>IFERROR(INDEX('Retasi Pricing'!F:F,MATCH('Entry Data'!AM153,'Retasi Pricing'!E:E,0))*X153,"")</f>
        <v>27500</v>
      </c>
      <c r="Z153" s="62" t="s">
        <v>26</v>
      </c>
      <c r="AA153" s="62" t="s">
        <v>27</v>
      </c>
      <c r="AB153" s="32" t="s">
        <v>112</v>
      </c>
      <c r="AC153" s="32" t="s">
        <v>201</v>
      </c>
      <c r="AD153" s="32" t="str">
        <f t="shared" si="41"/>
        <v/>
      </c>
      <c r="AF153" s="5" t="str">
        <f t="shared" si="42"/>
        <v>arman44186</v>
      </c>
      <c r="AG153" s="5" t="str">
        <f t="shared" si="43"/>
        <v>BMJ 05244186UTARANIGHT</v>
      </c>
      <c r="AH153" s="5" t="str">
        <f t="shared" si="44"/>
        <v>arman44186UTARANIGHT</v>
      </c>
      <c r="AI153" s="5" t="str">
        <f t="shared" si="45"/>
        <v>BMJ 05244186NIGHT</v>
      </c>
      <c r="AJ153" s="5" t="str">
        <f t="shared" si="46"/>
        <v>arman44186NIGHT</v>
      </c>
      <c r="AK153" s="5" t="str">
        <f t="shared" si="47"/>
        <v>armanBMJ II</v>
      </c>
      <c r="AL153" s="5" t="str">
        <f t="shared" si="49"/>
        <v>4UTARA</v>
      </c>
      <c r="AM153" s="5" t="str">
        <f t="shared" si="50"/>
        <v>1 &gt; 4UTARA12 RODA</v>
      </c>
      <c r="AN153" s="5" t="str">
        <f t="shared" si="51"/>
        <v>armanBMJ II1 &gt; 4UTARA12 RODA</v>
      </c>
      <c r="AO153" s="5" t="str">
        <f t="shared" si="52"/>
        <v>arman1 &gt; 4UTARA12 RODA</v>
      </c>
      <c r="AP153" s="5" t="str">
        <f t="shared" si="53"/>
        <v>44186NIGHT</v>
      </c>
    </row>
    <row r="154" spans="1:42" x14ac:dyDescent="0.3">
      <c r="A154" s="33">
        <v>1</v>
      </c>
      <c r="B154" s="33"/>
      <c r="C154" s="70">
        <v>44186</v>
      </c>
      <c r="D154" s="71" t="s">
        <v>87</v>
      </c>
      <c r="E154" s="70">
        <v>44187</v>
      </c>
      <c r="F154" s="71">
        <v>5151057</v>
      </c>
      <c r="G154" s="33" t="s">
        <v>20</v>
      </c>
      <c r="H154" s="33" t="s">
        <v>50</v>
      </c>
      <c r="I154" s="33" t="s">
        <v>22</v>
      </c>
      <c r="J154" s="33" t="s">
        <v>52</v>
      </c>
      <c r="K154" s="63" t="s">
        <v>60</v>
      </c>
      <c r="L154" s="32" t="str">
        <f t="shared" si="36"/>
        <v>AXOR4843</v>
      </c>
      <c r="M154" s="32" t="str">
        <f t="shared" si="37"/>
        <v>BMJ II</v>
      </c>
      <c r="N154" s="32" t="str">
        <f t="shared" si="38"/>
        <v>12 RODA</v>
      </c>
      <c r="O154" s="64">
        <v>0.12677083333333333</v>
      </c>
      <c r="P154" s="65">
        <v>0.12677083333333333</v>
      </c>
      <c r="Q154" s="65"/>
      <c r="R154" s="66">
        <v>5</v>
      </c>
      <c r="S154" s="66">
        <v>53240</v>
      </c>
      <c r="T154" s="66">
        <v>20120</v>
      </c>
      <c r="U154" s="67">
        <f t="shared" si="48"/>
        <v>33.119999999999997</v>
      </c>
      <c r="V154" s="66">
        <f t="shared" si="39"/>
        <v>671574.24</v>
      </c>
      <c r="W154" s="66" t="str">
        <f t="shared" si="40"/>
        <v>&gt; 5</v>
      </c>
      <c r="X154" s="66">
        <f>A154+SUMIFS(Presensi!F:F,Presensi!E:E,'Entry Data'!AP154)</f>
        <v>1</v>
      </c>
      <c r="Y154" s="66">
        <f>IFERROR(INDEX('Retasi Pricing'!F:F,MATCH('Entry Data'!AM154,'Retasi Pricing'!E:E,0))*X154,"")</f>
        <v>31200</v>
      </c>
      <c r="Z154" s="62" t="s">
        <v>26</v>
      </c>
      <c r="AA154" s="62" t="s">
        <v>27</v>
      </c>
      <c r="AB154" s="32" t="s">
        <v>55</v>
      </c>
      <c r="AC154" s="32" t="s">
        <v>201</v>
      </c>
      <c r="AD154" s="32" t="str">
        <f t="shared" si="41"/>
        <v/>
      </c>
      <c r="AF154" s="5" t="str">
        <f t="shared" si="42"/>
        <v>arman44186</v>
      </c>
      <c r="AG154" s="5" t="str">
        <f t="shared" si="43"/>
        <v>BMJ 05244186UTARANIGHT</v>
      </c>
      <c r="AH154" s="5" t="str">
        <f t="shared" si="44"/>
        <v>arman44186UTARANIGHT</v>
      </c>
      <c r="AI154" s="5" t="str">
        <f t="shared" si="45"/>
        <v>BMJ 05244186NIGHT</v>
      </c>
      <c r="AJ154" s="5" t="str">
        <f t="shared" si="46"/>
        <v>arman44186NIGHT</v>
      </c>
      <c r="AK154" s="5" t="str">
        <f t="shared" si="47"/>
        <v>armanBMJ II</v>
      </c>
      <c r="AL154" s="5" t="str">
        <f t="shared" si="49"/>
        <v>5UTARA</v>
      </c>
      <c r="AM154" s="5" t="str">
        <f t="shared" si="50"/>
        <v>&gt; 5UTARA12 RODA</v>
      </c>
      <c r="AN154" s="5" t="str">
        <f t="shared" si="51"/>
        <v>armanBMJ II&gt; 5UTARA12 RODA</v>
      </c>
      <c r="AO154" s="5" t="str">
        <f t="shared" si="52"/>
        <v>arman&gt; 5UTARA12 RODA</v>
      </c>
      <c r="AP154" s="5" t="str">
        <f t="shared" si="53"/>
        <v>44186NIGHT</v>
      </c>
    </row>
    <row r="155" spans="1:42" x14ac:dyDescent="0.3">
      <c r="A155" s="33">
        <v>1</v>
      </c>
      <c r="B155" s="33"/>
      <c r="C155" s="70">
        <v>44186</v>
      </c>
      <c r="D155" s="71" t="s">
        <v>87</v>
      </c>
      <c r="E155" s="70">
        <v>44187</v>
      </c>
      <c r="F155" s="71">
        <v>5151144</v>
      </c>
      <c r="G155" s="33" t="s">
        <v>20</v>
      </c>
      <c r="H155" s="33" t="s">
        <v>21</v>
      </c>
      <c r="I155" s="33" t="s">
        <v>51</v>
      </c>
      <c r="J155" s="33" t="s">
        <v>46</v>
      </c>
      <c r="K155" s="63" t="s">
        <v>60</v>
      </c>
      <c r="L155" s="32" t="str">
        <f t="shared" si="36"/>
        <v>AXOR4843</v>
      </c>
      <c r="M155" s="32" t="str">
        <f t="shared" si="37"/>
        <v>BMJ II</v>
      </c>
      <c r="N155" s="32" t="str">
        <f t="shared" si="38"/>
        <v>12 RODA</v>
      </c>
      <c r="O155" s="64">
        <v>0.20814814814814817</v>
      </c>
      <c r="P155" s="65">
        <v>0.20814814814814817</v>
      </c>
      <c r="Q155" s="65"/>
      <c r="R155" s="66">
        <v>6</v>
      </c>
      <c r="S155" s="66">
        <v>53000</v>
      </c>
      <c r="T155" s="66">
        <v>20120</v>
      </c>
      <c r="U155" s="67">
        <f t="shared" si="48"/>
        <v>32.880000000000003</v>
      </c>
      <c r="V155" s="66">
        <f t="shared" si="39"/>
        <v>666707.76</v>
      </c>
      <c r="W155" s="66" t="str">
        <f t="shared" si="40"/>
        <v>&gt; 6</v>
      </c>
      <c r="X155" s="66">
        <f>A155+SUMIFS(Presensi!F:F,Presensi!E:E,'Entry Data'!AP155)</f>
        <v>1</v>
      </c>
      <c r="Y155" s="66">
        <f>IFERROR(INDEX('Retasi Pricing'!F:F,MATCH('Entry Data'!AM155,'Retasi Pricing'!E:E,0))*X155,"")</f>
        <v>34450</v>
      </c>
      <c r="Z155" s="62" t="s">
        <v>26</v>
      </c>
      <c r="AA155" s="62" t="s">
        <v>27</v>
      </c>
      <c r="AB155" s="32" t="s">
        <v>66</v>
      </c>
      <c r="AC155" s="32" t="s">
        <v>201</v>
      </c>
      <c r="AD155" s="32" t="str">
        <f t="shared" si="41"/>
        <v/>
      </c>
      <c r="AF155" s="5" t="str">
        <f t="shared" si="42"/>
        <v>arman44186</v>
      </c>
      <c r="AG155" s="5" t="str">
        <f t="shared" si="43"/>
        <v>BMJ 05244186UTARANIGHT</v>
      </c>
      <c r="AH155" s="5" t="str">
        <f t="shared" si="44"/>
        <v>arman44186UTARANIGHT</v>
      </c>
      <c r="AI155" s="5" t="str">
        <f t="shared" si="45"/>
        <v>BMJ 05244186NIGHT</v>
      </c>
      <c r="AJ155" s="5" t="str">
        <f t="shared" si="46"/>
        <v>arman44186NIGHT</v>
      </c>
      <c r="AK155" s="5" t="str">
        <f t="shared" si="47"/>
        <v>armanBMJ II</v>
      </c>
      <c r="AL155" s="5" t="str">
        <f t="shared" si="49"/>
        <v>6UTARA</v>
      </c>
      <c r="AM155" s="5" t="str">
        <f t="shared" si="50"/>
        <v>&gt; 6UTARA12 RODA</v>
      </c>
      <c r="AN155" s="5" t="str">
        <f t="shared" si="51"/>
        <v>armanBMJ II&gt; 6UTARA12 RODA</v>
      </c>
      <c r="AO155" s="5" t="str">
        <f t="shared" si="52"/>
        <v>arman&gt; 6UTARA12 RODA</v>
      </c>
      <c r="AP155" s="5" t="str">
        <f t="shared" si="53"/>
        <v>44186NIGHT</v>
      </c>
    </row>
    <row r="156" spans="1:42" x14ac:dyDescent="0.3">
      <c r="A156" s="33">
        <v>1</v>
      </c>
      <c r="B156" s="33"/>
      <c r="C156" s="70">
        <v>44186</v>
      </c>
      <c r="D156" s="71" t="s">
        <v>87</v>
      </c>
      <c r="E156" s="70">
        <v>44186</v>
      </c>
      <c r="F156" s="71">
        <v>5150755</v>
      </c>
      <c r="G156" s="33" t="s">
        <v>20</v>
      </c>
      <c r="H156" s="33" t="s">
        <v>21</v>
      </c>
      <c r="I156" s="33" t="s">
        <v>51</v>
      </c>
      <c r="J156" s="33" t="s">
        <v>46</v>
      </c>
      <c r="K156" s="63" t="s">
        <v>60</v>
      </c>
      <c r="L156" s="32" t="str">
        <f t="shared" si="36"/>
        <v>AXOR4843</v>
      </c>
      <c r="M156" s="32" t="str">
        <f t="shared" si="37"/>
        <v>BMJ II</v>
      </c>
      <c r="N156" s="32" t="str">
        <f t="shared" si="38"/>
        <v>12 RODA</v>
      </c>
      <c r="O156" s="64">
        <v>0.86928240740740748</v>
      </c>
      <c r="P156" s="65">
        <v>0.86928240740740748</v>
      </c>
      <c r="Q156" s="65"/>
      <c r="R156" s="66">
        <v>1</v>
      </c>
      <c r="S156" s="66">
        <v>51180</v>
      </c>
      <c r="T156" s="66">
        <v>20120</v>
      </c>
      <c r="U156" s="67">
        <f t="shared" si="48"/>
        <v>31.06</v>
      </c>
      <c r="V156" s="66">
        <f t="shared" si="39"/>
        <v>629803.61999999988</v>
      </c>
      <c r="W156" s="66" t="str">
        <f t="shared" si="40"/>
        <v>1 &gt; 4</v>
      </c>
      <c r="X156" s="66">
        <f>A156+SUMIFS(Presensi!F:F,Presensi!E:E,'Entry Data'!AP156)</f>
        <v>1</v>
      </c>
      <c r="Y156" s="66">
        <f>IFERROR(INDEX('Retasi Pricing'!F:F,MATCH('Entry Data'!AM156,'Retasi Pricing'!E:E,0))*X156,"")</f>
        <v>27500</v>
      </c>
      <c r="Z156" s="62" t="s">
        <v>26</v>
      </c>
      <c r="AA156" s="62" t="s">
        <v>27</v>
      </c>
      <c r="AB156" s="32" t="s">
        <v>54</v>
      </c>
      <c r="AC156" s="32" t="s">
        <v>201</v>
      </c>
      <c r="AD156" s="32" t="str">
        <f t="shared" si="41"/>
        <v/>
      </c>
      <c r="AF156" s="5" t="str">
        <f t="shared" si="42"/>
        <v>arman44186</v>
      </c>
      <c r="AG156" s="5" t="str">
        <f t="shared" si="43"/>
        <v>BMJ 05244186UTARANIGHT</v>
      </c>
      <c r="AH156" s="5" t="str">
        <f t="shared" si="44"/>
        <v>arman44186UTARANIGHT</v>
      </c>
      <c r="AI156" s="5" t="str">
        <f t="shared" si="45"/>
        <v>BMJ 05244186NIGHT</v>
      </c>
      <c r="AJ156" s="5" t="str">
        <f t="shared" si="46"/>
        <v>arman44186NIGHT</v>
      </c>
      <c r="AK156" s="5" t="str">
        <f t="shared" si="47"/>
        <v>armanBMJ II</v>
      </c>
      <c r="AL156" s="5" t="str">
        <f t="shared" si="49"/>
        <v>1UTARA</v>
      </c>
      <c r="AM156" s="5" t="str">
        <f t="shared" si="50"/>
        <v>1 &gt; 4UTARA12 RODA</v>
      </c>
      <c r="AN156" s="5" t="str">
        <f t="shared" si="51"/>
        <v>armanBMJ II1 &gt; 4UTARA12 RODA</v>
      </c>
      <c r="AO156" s="5" t="str">
        <f t="shared" si="52"/>
        <v>arman1 &gt; 4UTARA12 RODA</v>
      </c>
      <c r="AP156" s="5" t="str">
        <f t="shared" si="53"/>
        <v>44186NIGHT</v>
      </c>
    </row>
    <row r="157" spans="1:42" x14ac:dyDescent="0.3">
      <c r="A157" s="33">
        <v>1</v>
      </c>
      <c r="B157" s="33"/>
      <c r="C157" s="70">
        <v>44186</v>
      </c>
      <c r="D157" s="71" t="s">
        <v>87</v>
      </c>
      <c r="E157" s="70">
        <v>44186</v>
      </c>
      <c r="F157" s="71">
        <v>5150829</v>
      </c>
      <c r="G157" s="33" t="s">
        <v>20</v>
      </c>
      <c r="H157" s="33" t="s">
        <v>21</v>
      </c>
      <c r="I157" s="33" t="s">
        <v>51</v>
      </c>
      <c r="J157" s="33" t="s">
        <v>46</v>
      </c>
      <c r="K157" s="63" t="s">
        <v>60</v>
      </c>
      <c r="L157" s="32" t="str">
        <f t="shared" si="36"/>
        <v>AXOR4843</v>
      </c>
      <c r="M157" s="32" t="str">
        <f t="shared" si="37"/>
        <v>BMJ II</v>
      </c>
      <c r="N157" s="32" t="str">
        <f t="shared" si="38"/>
        <v>12 RODA</v>
      </c>
      <c r="O157" s="64">
        <v>0.93173611111111121</v>
      </c>
      <c r="P157" s="65">
        <v>0.93173611111111121</v>
      </c>
      <c r="Q157" s="65"/>
      <c r="R157" s="66">
        <v>2</v>
      </c>
      <c r="S157" s="66">
        <v>50920</v>
      </c>
      <c r="T157" s="66">
        <v>20120</v>
      </c>
      <c r="U157" s="67">
        <f t="shared" si="48"/>
        <v>30.8</v>
      </c>
      <c r="V157" s="66">
        <f t="shared" si="39"/>
        <v>624531.6</v>
      </c>
      <c r="W157" s="66" t="str">
        <f t="shared" si="40"/>
        <v>1 &gt; 4</v>
      </c>
      <c r="X157" s="66">
        <f>A157+SUMIFS(Presensi!F:F,Presensi!E:E,'Entry Data'!AP157)</f>
        <v>1</v>
      </c>
      <c r="Y157" s="66">
        <f>IFERROR(INDEX('Retasi Pricing'!F:F,MATCH('Entry Data'!AM157,'Retasi Pricing'!E:E,0))*X157,"")</f>
        <v>27500</v>
      </c>
      <c r="Z157" s="62" t="s">
        <v>26</v>
      </c>
      <c r="AA157" s="62" t="s">
        <v>27</v>
      </c>
      <c r="AB157" s="32" t="s">
        <v>47</v>
      </c>
      <c r="AC157" s="32" t="s">
        <v>201</v>
      </c>
      <c r="AD157" s="32" t="str">
        <f t="shared" si="41"/>
        <v/>
      </c>
      <c r="AF157" s="5" t="str">
        <f t="shared" si="42"/>
        <v>arman44186</v>
      </c>
      <c r="AG157" s="5" t="str">
        <f t="shared" si="43"/>
        <v>BMJ 05244186UTARANIGHT</v>
      </c>
      <c r="AH157" s="5" t="str">
        <f t="shared" si="44"/>
        <v>arman44186UTARANIGHT</v>
      </c>
      <c r="AI157" s="5" t="str">
        <f t="shared" si="45"/>
        <v>BMJ 05244186NIGHT</v>
      </c>
      <c r="AJ157" s="5" t="str">
        <f t="shared" si="46"/>
        <v>arman44186NIGHT</v>
      </c>
      <c r="AK157" s="5" t="str">
        <f t="shared" si="47"/>
        <v>armanBMJ II</v>
      </c>
      <c r="AL157" s="5" t="str">
        <f t="shared" si="49"/>
        <v>2UTARA</v>
      </c>
      <c r="AM157" s="5" t="str">
        <f t="shared" si="50"/>
        <v>1 &gt; 4UTARA12 RODA</v>
      </c>
      <c r="AN157" s="5" t="str">
        <f t="shared" si="51"/>
        <v>armanBMJ II1 &gt; 4UTARA12 RODA</v>
      </c>
      <c r="AO157" s="5" t="str">
        <f t="shared" si="52"/>
        <v>arman1 &gt; 4UTARA12 RODA</v>
      </c>
      <c r="AP157" s="5" t="str">
        <f t="shared" si="53"/>
        <v>44186NIGHT</v>
      </c>
    </row>
    <row r="158" spans="1:42" x14ac:dyDescent="0.3">
      <c r="A158" s="33">
        <v>1</v>
      </c>
      <c r="B158" s="33"/>
      <c r="C158" s="70">
        <v>44186</v>
      </c>
      <c r="D158" s="71" t="s">
        <v>87</v>
      </c>
      <c r="E158" s="70">
        <v>44186</v>
      </c>
      <c r="F158" s="71">
        <v>5150916</v>
      </c>
      <c r="G158" s="33" t="s">
        <v>20</v>
      </c>
      <c r="H158" s="33" t="s">
        <v>21</v>
      </c>
      <c r="I158" s="33" t="s">
        <v>51</v>
      </c>
      <c r="J158" s="33" t="s">
        <v>46</v>
      </c>
      <c r="K158" s="63" t="s">
        <v>60</v>
      </c>
      <c r="L158" s="32" t="str">
        <f t="shared" si="36"/>
        <v>AXOR4843</v>
      </c>
      <c r="M158" s="32" t="str">
        <f t="shared" si="37"/>
        <v>BMJ II</v>
      </c>
      <c r="N158" s="32" t="str">
        <f t="shared" si="38"/>
        <v>12 RODA</v>
      </c>
      <c r="O158" s="64">
        <v>0.99849537037037039</v>
      </c>
      <c r="P158" s="65">
        <v>0.99849537037037039</v>
      </c>
      <c r="Q158" s="65"/>
      <c r="R158" s="66">
        <v>3</v>
      </c>
      <c r="S158" s="66">
        <v>49980</v>
      </c>
      <c r="T158" s="66">
        <v>20120</v>
      </c>
      <c r="U158" s="67">
        <f t="shared" si="48"/>
        <v>29.86</v>
      </c>
      <c r="V158" s="66">
        <f t="shared" si="39"/>
        <v>605471.22</v>
      </c>
      <c r="W158" s="66" t="str">
        <f t="shared" si="40"/>
        <v>1 &gt; 4</v>
      </c>
      <c r="X158" s="66">
        <f>A158+SUMIFS(Presensi!F:F,Presensi!E:E,'Entry Data'!AP158)</f>
        <v>1</v>
      </c>
      <c r="Y158" s="66">
        <f>IFERROR(INDEX('Retasi Pricing'!F:F,MATCH('Entry Data'!AM158,'Retasi Pricing'!E:E,0))*X158,"")</f>
        <v>27500</v>
      </c>
      <c r="Z158" s="62" t="s">
        <v>26</v>
      </c>
      <c r="AA158" s="62" t="s">
        <v>27</v>
      </c>
      <c r="AB158" s="32" t="s">
        <v>112</v>
      </c>
      <c r="AC158" s="32" t="s">
        <v>201</v>
      </c>
      <c r="AD158" s="32" t="str">
        <f t="shared" si="41"/>
        <v/>
      </c>
      <c r="AF158" s="5" t="str">
        <f t="shared" si="42"/>
        <v>arman44186</v>
      </c>
      <c r="AG158" s="5" t="str">
        <f t="shared" si="43"/>
        <v>BMJ 05244186UTARANIGHT</v>
      </c>
      <c r="AH158" s="5" t="str">
        <f t="shared" si="44"/>
        <v>arman44186UTARANIGHT</v>
      </c>
      <c r="AI158" s="5" t="str">
        <f t="shared" si="45"/>
        <v>BMJ 05244186NIGHT</v>
      </c>
      <c r="AJ158" s="5" t="str">
        <f t="shared" si="46"/>
        <v>arman44186NIGHT</v>
      </c>
      <c r="AK158" s="5" t="str">
        <f t="shared" si="47"/>
        <v>armanBMJ II</v>
      </c>
      <c r="AL158" s="5" t="str">
        <f t="shared" si="49"/>
        <v>3UTARA</v>
      </c>
      <c r="AM158" s="5" t="str">
        <f t="shared" si="50"/>
        <v>1 &gt; 4UTARA12 RODA</v>
      </c>
      <c r="AN158" s="5" t="str">
        <f t="shared" si="51"/>
        <v>armanBMJ II1 &gt; 4UTARA12 RODA</v>
      </c>
      <c r="AO158" s="5" t="str">
        <f t="shared" si="52"/>
        <v>arman1 &gt; 4UTARA12 RODA</v>
      </c>
      <c r="AP158" s="5" t="str">
        <f t="shared" si="53"/>
        <v>44186NIGHT</v>
      </c>
    </row>
    <row r="159" spans="1:42" x14ac:dyDescent="0.3">
      <c r="A159" s="33">
        <v>1</v>
      </c>
      <c r="B159" s="33"/>
      <c r="C159" s="70">
        <v>44186</v>
      </c>
      <c r="D159" s="71" t="s">
        <v>87</v>
      </c>
      <c r="E159" s="70">
        <v>44187</v>
      </c>
      <c r="F159" s="71">
        <v>5150958</v>
      </c>
      <c r="G159" s="33" t="s">
        <v>20</v>
      </c>
      <c r="H159" s="33" t="s">
        <v>21</v>
      </c>
      <c r="I159" s="33" t="s">
        <v>76</v>
      </c>
      <c r="J159" s="33" t="s">
        <v>23</v>
      </c>
      <c r="K159" s="63" t="s">
        <v>62</v>
      </c>
      <c r="L159" s="32" t="str">
        <f t="shared" si="36"/>
        <v>FM260JD</v>
      </c>
      <c r="M159" s="32" t="str">
        <f t="shared" si="37"/>
        <v>BMJ III</v>
      </c>
      <c r="N159" s="32" t="str">
        <f t="shared" si="38"/>
        <v>10 RODA</v>
      </c>
      <c r="O159" s="64">
        <v>2.78125E-2</v>
      </c>
      <c r="P159" s="65">
        <v>2.78125E-2</v>
      </c>
      <c r="Q159" s="65"/>
      <c r="R159" s="66">
        <v>4</v>
      </c>
      <c r="S159" s="66">
        <v>40420</v>
      </c>
      <c r="T159" s="66">
        <v>14880</v>
      </c>
      <c r="U159" s="67">
        <f t="shared" si="48"/>
        <v>25.54</v>
      </c>
      <c r="V159" s="66">
        <f t="shared" si="39"/>
        <v>497876.76</v>
      </c>
      <c r="W159" s="66" t="str">
        <f t="shared" si="40"/>
        <v>1 &gt; 4</v>
      </c>
      <c r="X159" s="66">
        <f>A159+SUMIFS(Presensi!F:F,Presensi!E:E,'Entry Data'!AP159)</f>
        <v>1</v>
      </c>
      <c r="Y159" s="66">
        <f>IFERROR(INDEX('Retasi Pricing'!F:F,MATCH('Entry Data'!AM159,'Retasi Pricing'!E:E,0))*X159,"")</f>
        <v>25000</v>
      </c>
      <c r="Z159" s="62" t="s">
        <v>26</v>
      </c>
      <c r="AA159" s="62" t="s">
        <v>27</v>
      </c>
      <c r="AB159" s="32" t="s">
        <v>175</v>
      </c>
      <c r="AC159" s="32" t="s">
        <v>128</v>
      </c>
      <c r="AD159" s="32" t="str">
        <f t="shared" si="41"/>
        <v/>
      </c>
      <c r="AF159" s="5" t="str">
        <f t="shared" si="42"/>
        <v>jafar44186</v>
      </c>
      <c r="AG159" s="5" t="str">
        <f t="shared" si="43"/>
        <v>BMJ 05344186UTARANIGHT</v>
      </c>
      <c r="AH159" s="5" t="str">
        <f t="shared" si="44"/>
        <v>jafar44186UTARANIGHT</v>
      </c>
      <c r="AI159" s="5" t="str">
        <f t="shared" si="45"/>
        <v>BMJ 05344186NIGHT</v>
      </c>
      <c r="AJ159" s="5" t="str">
        <f t="shared" si="46"/>
        <v>jafar44186NIGHT</v>
      </c>
      <c r="AK159" s="5" t="str">
        <f t="shared" si="47"/>
        <v>jafarBMJ III</v>
      </c>
      <c r="AL159" s="5" t="str">
        <f t="shared" si="49"/>
        <v>4UTARA</v>
      </c>
      <c r="AM159" s="5" t="str">
        <f t="shared" si="50"/>
        <v>1 &gt; 4UTARA10 RODA</v>
      </c>
      <c r="AN159" s="5" t="str">
        <f t="shared" si="51"/>
        <v>jafarBMJ III1 &gt; 4UTARA10 RODA</v>
      </c>
      <c r="AO159" s="5" t="str">
        <f t="shared" si="52"/>
        <v>jafar1 &gt; 4UTARA10 RODA</v>
      </c>
      <c r="AP159" s="5" t="str">
        <f t="shared" si="53"/>
        <v>44186NIGHT</v>
      </c>
    </row>
    <row r="160" spans="1:42" x14ac:dyDescent="0.3">
      <c r="A160" s="33">
        <v>1</v>
      </c>
      <c r="B160" s="33"/>
      <c r="C160" s="70">
        <v>44186</v>
      </c>
      <c r="D160" s="71" t="s">
        <v>87</v>
      </c>
      <c r="E160" s="70">
        <v>44187</v>
      </c>
      <c r="F160" s="71">
        <v>5151087</v>
      </c>
      <c r="G160" s="33" t="s">
        <v>20</v>
      </c>
      <c r="H160" s="33" t="s">
        <v>21</v>
      </c>
      <c r="I160" s="33" t="s">
        <v>76</v>
      </c>
      <c r="J160" s="33" t="s">
        <v>23</v>
      </c>
      <c r="K160" s="63" t="s">
        <v>62</v>
      </c>
      <c r="L160" s="32" t="str">
        <f t="shared" si="36"/>
        <v>FM260JD</v>
      </c>
      <c r="M160" s="32" t="str">
        <f t="shared" si="37"/>
        <v>BMJ III</v>
      </c>
      <c r="N160" s="32" t="str">
        <f t="shared" si="38"/>
        <v>10 RODA</v>
      </c>
      <c r="O160" s="64">
        <v>0.15625</v>
      </c>
      <c r="P160" s="65">
        <v>0.15625</v>
      </c>
      <c r="Q160" s="65"/>
      <c r="R160" s="66">
        <v>5</v>
      </c>
      <c r="S160" s="66">
        <v>40820</v>
      </c>
      <c r="T160" s="66">
        <v>14880</v>
      </c>
      <c r="U160" s="67">
        <f t="shared" si="48"/>
        <v>25.94</v>
      </c>
      <c r="V160" s="66">
        <f t="shared" si="39"/>
        <v>505674.36</v>
      </c>
      <c r="W160" s="66" t="str">
        <f t="shared" si="40"/>
        <v>&gt; 5</v>
      </c>
      <c r="X160" s="66">
        <f>A160+SUMIFS(Presensi!F:F,Presensi!E:E,'Entry Data'!AP160)</f>
        <v>1</v>
      </c>
      <c r="Y160" s="66">
        <f>IFERROR(INDEX('Retasi Pricing'!F:F,MATCH('Entry Data'!AM160,'Retasi Pricing'!E:E,0))*X160,"")</f>
        <v>27650</v>
      </c>
      <c r="Z160" s="62" t="s">
        <v>26</v>
      </c>
      <c r="AA160" s="62" t="s">
        <v>27</v>
      </c>
      <c r="AB160" s="32" t="s">
        <v>175</v>
      </c>
      <c r="AC160" s="32" t="s">
        <v>128</v>
      </c>
      <c r="AD160" s="32" t="str">
        <f t="shared" si="41"/>
        <v/>
      </c>
      <c r="AF160" s="5" t="str">
        <f t="shared" si="42"/>
        <v>jafar44186</v>
      </c>
      <c r="AG160" s="5" t="str">
        <f t="shared" si="43"/>
        <v>BMJ 05344186UTARANIGHT</v>
      </c>
      <c r="AH160" s="5" t="str">
        <f t="shared" si="44"/>
        <v>jafar44186UTARANIGHT</v>
      </c>
      <c r="AI160" s="5" t="str">
        <f t="shared" si="45"/>
        <v>BMJ 05344186NIGHT</v>
      </c>
      <c r="AJ160" s="5" t="str">
        <f t="shared" si="46"/>
        <v>jafar44186NIGHT</v>
      </c>
      <c r="AK160" s="5" t="str">
        <f t="shared" si="47"/>
        <v>jafarBMJ III</v>
      </c>
      <c r="AL160" s="5" t="str">
        <f t="shared" si="49"/>
        <v>5UTARA</v>
      </c>
      <c r="AM160" s="5" t="str">
        <f t="shared" si="50"/>
        <v>&gt; 5UTARA10 RODA</v>
      </c>
      <c r="AN160" s="5" t="str">
        <f t="shared" si="51"/>
        <v>jafarBMJ III&gt; 5UTARA10 RODA</v>
      </c>
      <c r="AO160" s="5" t="str">
        <f t="shared" si="52"/>
        <v>jafar&gt; 5UTARA10 RODA</v>
      </c>
      <c r="AP160" s="5" t="str">
        <f t="shared" si="53"/>
        <v>44186NIGHT</v>
      </c>
    </row>
    <row r="161" spans="1:42" x14ac:dyDescent="0.3">
      <c r="A161" s="33">
        <v>1</v>
      </c>
      <c r="B161" s="33"/>
      <c r="C161" s="70">
        <v>44186</v>
      </c>
      <c r="D161" s="71" t="s">
        <v>87</v>
      </c>
      <c r="E161" s="70">
        <v>44187</v>
      </c>
      <c r="F161" s="71">
        <v>5151177</v>
      </c>
      <c r="G161" s="33" t="s">
        <v>20</v>
      </c>
      <c r="H161" s="33" t="s">
        <v>21</v>
      </c>
      <c r="I161" s="33" t="s">
        <v>51</v>
      </c>
      <c r="J161" s="33" t="s">
        <v>46</v>
      </c>
      <c r="K161" s="63" t="s">
        <v>62</v>
      </c>
      <c r="L161" s="32" t="str">
        <f t="shared" si="36"/>
        <v>FM260JD</v>
      </c>
      <c r="M161" s="32" t="str">
        <f t="shared" si="37"/>
        <v>BMJ III</v>
      </c>
      <c r="N161" s="32" t="str">
        <f t="shared" si="38"/>
        <v>10 RODA</v>
      </c>
      <c r="O161" s="64">
        <v>0.23424768518518521</v>
      </c>
      <c r="P161" s="65">
        <v>0.23424768518518521</v>
      </c>
      <c r="Q161" s="65"/>
      <c r="R161" s="66">
        <v>6</v>
      </c>
      <c r="S161" s="66">
        <v>40160</v>
      </c>
      <c r="T161" s="66">
        <v>14880</v>
      </c>
      <c r="U161" s="67">
        <f t="shared" si="48"/>
        <v>25.28</v>
      </c>
      <c r="V161" s="66">
        <f t="shared" si="39"/>
        <v>492808.32</v>
      </c>
      <c r="W161" s="66" t="str">
        <f t="shared" si="40"/>
        <v>&gt; 6</v>
      </c>
      <c r="X161" s="66">
        <f>A161+SUMIFS(Presensi!F:F,Presensi!E:E,'Entry Data'!AP161)</f>
        <v>1</v>
      </c>
      <c r="Y161" s="66">
        <f>IFERROR(INDEX('Retasi Pricing'!F:F,MATCH('Entry Data'!AM161,'Retasi Pricing'!E:E,0))*X161,"")</f>
        <v>30800</v>
      </c>
      <c r="Z161" s="62" t="s">
        <v>26</v>
      </c>
      <c r="AA161" s="62" t="s">
        <v>27</v>
      </c>
      <c r="AB161" s="32" t="s">
        <v>47</v>
      </c>
      <c r="AC161" s="32" t="s">
        <v>128</v>
      </c>
      <c r="AD161" s="32" t="str">
        <f t="shared" si="41"/>
        <v/>
      </c>
      <c r="AF161" s="5" t="str">
        <f t="shared" si="42"/>
        <v>jafar44186</v>
      </c>
      <c r="AG161" s="5" t="str">
        <f t="shared" si="43"/>
        <v>BMJ 05344186UTARANIGHT</v>
      </c>
      <c r="AH161" s="5" t="str">
        <f t="shared" si="44"/>
        <v>jafar44186UTARANIGHT</v>
      </c>
      <c r="AI161" s="5" t="str">
        <f t="shared" si="45"/>
        <v>BMJ 05344186NIGHT</v>
      </c>
      <c r="AJ161" s="5" t="str">
        <f t="shared" si="46"/>
        <v>jafar44186NIGHT</v>
      </c>
      <c r="AK161" s="5" t="str">
        <f t="shared" si="47"/>
        <v>jafarBMJ III</v>
      </c>
      <c r="AL161" s="5" t="str">
        <f t="shared" si="49"/>
        <v>6UTARA</v>
      </c>
      <c r="AM161" s="5" t="str">
        <f t="shared" si="50"/>
        <v>&gt; 6UTARA10 RODA</v>
      </c>
      <c r="AN161" s="5" t="str">
        <f t="shared" si="51"/>
        <v>jafarBMJ III&gt; 6UTARA10 RODA</v>
      </c>
      <c r="AO161" s="5" t="str">
        <f t="shared" si="52"/>
        <v>jafar&gt; 6UTARA10 RODA</v>
      </c>
      <c r="AP161" s="5" t="str">
        <f t="shared" si="53"/>
        <v>44186NIGHT</v>
      </c>
    </row>
    <row r="162" spans="1:42" x14ac:dyDescent="0.3">
      <c r="A162" s="33">
        <v>1</v>
      </c>
      <c r="B162" s="33"/>
      <c r="C162" s="70">
        <v>44186</v>
      </c>
      <c r="D162" s="71" t="s">
        <v>87</v>
      </c>
      <c r="E162" s="70">
        <v>44186</v>
      </c>
      <c r="F162" s="71">
        <v>5150727</v>
      </c>
      <c r="G162" s="33" t="s">
        <v>20</v>
      </c>
      <c r="H162" s="33" t="s">
        <v>21</v>
      </c>
      <c r="I162" s="33" t="s">
        <v>45</v>
      </c>
      <c r="J162" s="33" t="s">
        <v>46</v>
      </c>
      <c r="K162" s="63" t="s">
        <v>62</v>
      </c>
      <c r="L162" s="32" t="str">
        <f t="shared" si="36"/>
        <v>FM260JD</v>
      </c>
      <c r="M162" s="32" t="str">
        <f t="shared" si="37"/>
        <v>BMJ III</v>
      </c>
      <c r="N162" s="32" t="str">
        <f t="shared" si="38"/>
        <v>10 RODA</v>
      </c>
      <c r="O162" s="64">
        <v>0.85318287037037033</v>
      </c>
      <c r="P162" s="65">
        <v>0.85318287037037033</v>
      </c>
      <c r="Q162" s="65"/>
      <c r="R162" s="66">
        <v>1</v>
      </c>
      <c r="S162" s="66">
        <v>39580</v>
      </c>
      <c r="T162" s="66">
        <v>14880</v>
      </c>
      <c r="U162" s="67">
        <f t="shared" si="48"/>
        <v>24.7</v>
      </c>
      <c r="V162" s="66">
        <f t="shared" si="39"/>
        <v>481501.79999999993</v>
      </c>
      <c r="W162" s="66" t="str">
        <f t="shared" si="40"/>
        <v>1 &gt; 4</v>
      </c>
      <c r="X162" s="66">
        <f>A162+SUMIFS(Presensi!F:F,Presensi!E:E,'Entry Data'!AP162)</f>
        <v>1</v>
      </c>
      <c r="Y162" s="66">
        <f>IFERROR(INDEX('Retasi Pricing'!F:F,MATCH('Entry Data'!AM162,'Retasi Pricing'!E:E,0))*X162,"")</f>
        <v>25000</v>
      </c>
      <c r="Z162" s="62" t="s">
        <v>26</v>
      </c>
      <c r="AA162" s="62" t="s">
        <v>27</v>
      </c>
      <c r="AB162" s="32" t="s">
        <v>175</v>
      </c>
      <c r="AC162" s="32" t="s">
        <v>128</v>
      </c>
      <c r="AD162" s="32" t="str">
        <f t="shared" si="41"/>
        <v/>
      </c>
      <c r="AF162" s="5" t="str">
        <f t="shared" si="42"/>
        <v>jafar44186</v>
      </c>
      <c r="AG162" s="5" t="str">
        <f t="shared" si="43"/>
        <v>BMJ 05344186UTARANIGHT</v>
      </c>
      <c r="AH162" s="5" t="str">
        <f t="shared" si="44"/>
        <v>jafar44186UTARANIGHT</v>
      </c>
      <c r="AI162" s="5" t="str">
        <f t="shared" si="45"/>
        <v>BMJ 05344186NIGHT</v>
      </c>
      <c r="AJ162" s="5" t="str">
        <f t="shared" si="46"/>
        <v>jafar44186NIGHT</v>
      </c>
      <c r="AK162" s="5" t="str">
        <f t="shared" si="47"/>
        <v>jafarBMJ III</v>
      </c>
      <c r="AL162" s="5" t="str">
        <f t="shared" si="49"/>
        <v>1UTARA</v>
      </c>
      <c r="AM162" s="5" t="str">
        <f t="shared" si="50"/>
        <v>1 &gt; 4UTARA10 RODA</v>
      </c>
      <c r="AN162" s="5" t="str">
        <f t="shared" si="51"/>
        <v>jafarBMJ III1 &gt; 4UTARA10 RODA</v>
      </c>
      <c r="AO162" s="5" t="str">
        <f t="shared" si="52"/>
        <v>jafar1 &gt; 4UTARA10 RODA</v>
      </c>
      <c r="AP162" s="5" t="str">
        <f t="shared" si="53"/>
        <v>44186NIGHT</v>
      </c>
    </row>
    <row r="163" spans="1:42" x14ac:dyDescent="0.3">
      <c r="A163" s="33">
        <v>1</v>
      </c>
      <c r="B163" s="33"/>
      <c r="C163" s="70">
        <v>44186</v>
      </c>
      <c r="D163" s="71" t="s">
        <v>87</v>
      </c>
      <c r="E163" s="70">
        <v>44186</v>
      </c>
      <c r="F163" s="71">
        <v>5150822</v>
      </c>
      <c r="G163" s="33" t="s">
        <v>20</v>
      </c>
      <c r="H163" s="33" t="s">
        <v>21</v>
      </c>
      <c r="I163" s="33" t="s">
        <v>51</v>
      </c>
      <c r="J163" s="33" t="s">
        <v>46</v>
      </c>
      <c r="K163" s="63" t="s">
        <v>62</v>
      </c>
      <c r="L163" s="32" t="str">
        <f t="shared" si="36"/>
        <v>FM260JD</v>
      </c>
      <c r="M163" s="32" t="str">
        <f t="shared" si="37"/>
        <v>BMJ III</v>
      </c>
      <c r="N163" s="32" t="str">
        <f t="shared" si="38"/>
        <v>10 RODA</v>
      </c>
      <c r="O163" s="64">
        <v>0.92596064814814805</v>
      </c>
      <c r="P163" s="65">
        <v>0.92596064814814805</v>
      </c>
      <c r="Q163" s="65"/>
      <c r="R163" s="66">
        <v>2</v>
      </c>
      <c r="S163" s="66">
        <v>39680</v>
      </c>
      <c r="T163" s="66">
        <v>14880</v>
      </c>
      <c r="U163" s="67">
        <f t="shared" si="48"/>
        <v>24.8</v>
      </c>
      <c r="V163" s="66">
        <f t="shared" si="39"/>
        <v>483451.20000000007</v>
      </c>
      <c r="W163" s="66" t="str">
        <f t="shared" si="40"/>
        <v>1 &gt; 4</v>
      </c>
      <c r="X163" s="66">
        <f>A163+SUMIFS(Presensi!F:F,Presensi!E:E,'Entry Data'!AP163)</f>
        <v>1</v>
      </c>
      <c r="Y163" s="66">
        <f>IFERROR(INDEX('Retasi Pricing'!F:F,MATCH('Entry Data'!AM163,'Retasi Pricing'!E:E,0))*X163,"")</f>
        <v>25000</v>
      </c>
      <c r="Z163" s="62" t="s">
        <v>26</v>
      </c>
      <c r="AA163" s="62" t="s">
        <v>27</v>
      </c>
      <c r="AB163" s="32" t="s">
        <v>28</v>
      </c>
      <c r="AC163" s="32" t="s">
        <v>128</v>
      </c>
      <c r="AD163" s="32" t="str">
        <f t="shared" si="41"/>
        <v/>
      </c>
      <c r="AF163" s="5" t="str">
        <f t="shared" si="42"/>
        <v>jafar44186</v>
      </c>
      <c r="AG163" s="5" t="str">
        <f t="shared" si="43"/>
        <v>BMJ 05344186UTARANIGHT</v>
      </c>
      <c r="AH163" s="5" t="str">
        <f t="shared" si="44"/>
        <v>jafar44186UTARANIGHT</v>
      </c>
      <c r="AI163" s="5" t="str">
        <f t="shared" si="45"/>
        <v>BMJ 05344186NIGHT</v>
      </c>
      <c r="AJ163" s="5" t="str">
        <f t="shared" si="46"/>
        <v>jafar44186NIGHT</v>
      </c>
      <c r="AK163" s="5" t="str">
        <f t="shared" si="47"/>
        <v>jafarBMJ III</v>
      </c>
      <c r="AL163" s="5" t="str">
        <f t="shared" si="49"/>
        <v>2UTARA</v>
      </c>
      <c r="AM163" s="5" t="str">
        <f t="shared" si="50"/>
        <v>1 &gt; 4UTARA10 RODA</v>
      </c>
      <c r="AN163" s="5" t="str">
        <f t="shared" si="51"/>
        <v>jafarBMJ III1 &gt; 4UTARA10 RODA</v>
      </c>
      <c r="AO163" s="5" t="str">
        <f t="shared" si="52"/>
        <v>jafar1 &gt; 4UTARA10 RODA</v>
      </c>
      <c r="AP163" s="5" t="str">
        <f t="shared" si="53"/>
        <v>44186NIGHT</v>
      </c>
    </row>
    <row r="164" spans="1:42" x14ac:dyDescent="0.3">
      <c r="A164" s="33">
        <v>1</v>
      </c>
      <c r="B164" s="33"/>
      <c r="C164" s="70">
        <v>44186</v>
      </c>
      <c r="D164" s="71" t="s">
        <v>87</v>
      </c>
      <c r="E164" s="70">
        <v>44186</v>
      </c>
      <c r="F164" s="71">
        <v>5150893</v>
      </c>
      <c r="G164" s="33" t="s">
        <v>20</v>
      </c>
      <c r="H164" s="33" t="s">
        <v>21</v>
      </c>
      <c r="I164" s="33" t="s">
        <v>76</v>
      </c>
      <c r="J164" s="33" t="s">
        <v>23</v>
      </c>
      <c r="K164" s="63" t="s">
        <v>62</v>
      </c>
      <c r="L164" s="32" t="str">
        <f t="shared" si="36"/>
        <v>FM260JD</v>
      </c>
      <c r="M164" s="32" t="str">
        <f t="shared" si="37"/>
        <v>BMJ III</v>
      </c>
      <c r="N164" s="32" t="str">
        <f t="shared" si="38"/>
        <v>10 RODA</v>
      </c>
      <c r="O164" s="64">
        <v>0.97804398148148142</v>
      </c>
      <c r="P164" s="65">
        <v>0.97804398148148142</v>
      </c>
      <c r="Q164" s="65"/>
      <c r="R164" s="66">
        <v>3</v>
      </c>
      <c r="S164" s="66">
        <v>39800</v>
      </c>
      <c r="T164" s="66">
        <v>14880</v>
      </c>
      <c r="U164" s="67">
        <f t="shared" si="48"/>
        <v>24.92</v>
      </c>
      <c r="V164" s="66">
        <f t="shared" si="39"/>
        <v>485790.48000000004</v>
      </c>
      <c r="W164" s="66" t="str">
        <f t="shared" si="40"/>
        <v>1 &gt; 4</v>
      </c>
      <c r="X164" s="66">
        <f>A164+SUMIFS(Presensi!F:F,Presensi!E:E,'Entry Data'!AP164)</f>
        <v>1</v>
      </c>
      <c r="Y164" s="66">
        <f>IFERROR(INDEX('Retasi Pricing'!F:F,MATCH('Entry Data'!AM164,'Retasi Pricing'!E:E,0))*X164,"")</f>
        <v>25000</v>
      </c>
      <c r="Z164" s="62" t="s">
        <v>26</v>
      </c>
      <c r="AA164" s="62" t="s">
        <v>27</v>
      </c>
      <c r="AB164" s="32" t="s">
        <v>55</v>
      </c>
      <c r="AC164" s="32" t="s">
        <v>128</v>
      </c>
      <c r="AD164" s="32" t="str">
        <f t="shared" si="41"/>
        <v/>
      </c>
      <c r="AF164" s="5" t="str">
        <f t="shared" si="42"/>
        <v>jafar44186</v>
      </c>
      <c r="AG164" s="5" t="str">
        <f t="shared" si="43"/>
        <v>BMJ 05344186UTARANIGHT</v>
      </c>
      <c r="AH164" s="5" t="str">
        <f t="shared" si="44"/>
        <v>jafar44186UTARANIGHT</v>
      </c>
      <c r="AI164" s="5" t="str">
        <f t="shared" si="45"/>
        <v>BMJ 05344186NIGHT</v>
      </c>
      <c r="AJ164" s="5" t="str">
        <f t="shared" si="46"/>
        <v>jafar44186NIGHT</v>
      </c>
      <c r="AK164" s="5" t="str">
        <f t="shared" si="47"/>
        <v>jafarBMJ III</v>
      </c>
      <c r="AL164" s="5" t="str">
        <f t="shared" si="49"/>
        <v>3UTARA</v>
      </c>
      <c r="AM164" s="5" t="str">
        <f t="shared" si="50"/>
        <v>1 &gt; 4UTARA10 RODA</v>
      </c>
      <c r="AN164" s="5" t="str">
        <f t="shared" si="51"/>
        <v>jafarBMJ III1 &gt; 4UTARA10 RODA</v>
      </c>
      <c r="AO164" s="5" t="str">
        <f t="shared" si="52"/>
        <v>jafar1 &gt; 4UTARA10 RODA</v>
      </c>
      <c r="AP164" s="5" t="str">
        <f t="shared" si="53"/>
        <v>44186NIGHT</v>
      </c>
    </row>
    <row r="165" spans="1:42" x14ac:dyDescent="0.3">
      <c r="A165" s="33">
        <v>1</v>
      </c>
      <c r="B165" s="33"/>
      <c r="C165" s="70">
        <v>44186</v>
      </c>
      <c r="D165" s="71" t="s">
        <v>87</v>
      </c>
      <c r="E165" s="70">
        <v>44187</v>
      </c>
      <c r="F165" s="71">
        <v>5150956</v>
      </c>
      <c r="G165" s="33" t="s">
        <v>20</v>
      </c>
      <c r="H165" s="33" t="s">
        <v>50</v>
      </c>
      <c r="I165" s="33" t="s">
        <v>76</v>
      </c>
      <c r="J165" s="33" t="s">
        <v>52</v>
      </c>
      <c r="K165" s="63" t="s">
        <v>67</v>
      </c>
      <c r="L165" s="32" t="str">
        <f t="shared" si="36"/>
        <v>FM260JD</v>
      </c>
      <c r="M165" s="32" t="str">
        <f t="shared" si="37"/>
        <v>BMJ III</v>
      </c>
      <c r="N165" s="32" t="str">
        <f t="shared" si="38"/>
        <v>10 RODA</v>
      </c>
      <c r="O165" s="64">
        <v>2.6087962962962966E-2</v>
      </c>
      <c r="P165" s="65">
        <v>2.6087962962962966E-2</v>
      </c>
      <c r="Q165" s="65"/>
      <c r="R165" s="66">
        <v>4</v>
      </c>
      <c r="S165" s="66">
        <v>41260</v>
      </c>
      <c r="T165" s="66">
        <v>15180</v>
      </c>
      <c r="U165" s="67">
        <f t="shared" si="48"/>
        <v>26.08</v>
      </c>
      <c r="V165" s="66">
        <f t="shared" si="39"/>
        <v>508403.51999999996</v>
      </c>
      <c r="W165" s="66" t="str">
        <f t="shared" si="40"/>
        <v>1 &gt; 4</v>
      </c>
      <c r="X165" s="66">
        <f>A165+SUMIFS(Presensi!F:F,Presensi!E:E,'Entry Data'!AP165)</f>
        <v>1</v>
      </c>
      <c r="Y165" s="66">
        <f>IFERROR(INDEX('Retasi Pricing'!F:F,MATCH('Entry Data'!AM165,'Retasi Pricing'!E:E,0))*X165,"")</f>
        <v>25000</v>
      </c>
      <c r="Z165" s="62" t="s">
        <v>26</v>
      </c>
      <c r="AA165" s="62" t="s">
        <v>27</v>
      </c>
      <c r="AB165" s="32" t="s">
        <v>66</v>
      </c>
      <c r="AC165" s="32" t="s">
        <v>188</v>
      </c>
      <c r="AD165" s="32" t="str">
        <f t="shared" si="41"/>
        <v/>
      </c>
      <c r="AF165" s="5" t="str">
        <f t="shared" si="42"/>
        <v>setianto44186</v>
      </c>
      <c r="AG165" s="5" t="str">
        <f t="shared" si="43"/>
        <v>BMJ 05444186UTARANIGHT</v>
      </c>
      <c r="AH165" s="5" t="str">
        <f t="shared" si="44"/>
        <v>setianto44186UTARANIGHT</v>
      </c>
      <c r="AI165" s="5" t="str">
        <f t="shared" si="45"/>
        <v>BMJ 05444186NIGHT</v>
      </c>
      <c r="AJ165" s="5" t="str">
        <f t="shared" si="46"/>
        <v>setianto44186NIGHT</v>
      </c>
      <c r="AK165" s="5" t="str">
        <f t="shared" si="47"/>
        <v>setiantoBMJ III</v>
      </c>
      <c r="AL165" s="5" t="str">
        <f t="shared" si="49"/>
        <v>4UTARA</v>
      </c>
      <c r="AM165" s="5" t="str">
        <f t="shared" si="50"/>
        <v>1 &gt; 4UTARA10 RODA</v>
      </c>
      <c r="AN165" s="5" t="str">
        <f t="shared" si="51"/>
        <v>setiantoBMJ III1 &gt; 4UTARA10 RODA</v>
      </c>
      <c r="AO165" s="5" t="str">
        <f t="shared" si="52"/>
        <v>setianto1 &gt; 4UTARA10 RODA</v>
      </c>
      <c r="AP165" s="5" t="str">
        <f t="shared" si="53"/>
        <v>44186NIGHT</v>
      </c>
    </row>
    <row r="166" spans="1:42" x14ac:dyDescent="0.3">
      <c r="A166" s="33">
        <v>1</v>
      </c>
      <c r="B166" s="33"/>
      <c r="C166" s="70">
        <v>44186</v>
      </c>
      <c r="D166" s="71" t="s">
        <v>87</v>
      </c>
      <c r="E166" s="70">
        <v>44187</v>
      </c>
      <c r="F166" s="71">
        <v>5151009</v>
      </c>
      <c r="G166" s="33" t="s">
        <v>20</v>
      </c>
      <c r="H166" s="33" t="s">
        <v>21</v>
      </c>
      <c r="I166" s="33" t="s">
        <v>76</v>
      </c>
      <c r="J166" s="33" t="s">
        <v>23</v>
      </c>
      <c r="K166" s="63" t="s">
        <v>67</v>
      </c>
      <c r="L166" s="32" t="str">
        <f t="shared" si="36"/>
        <v>FM260JD</v>
      </c>
      <c r="M166" s="32" t="str">
        <f t="shared" si="37"/>
        <v>BMJ III</v>
      </c>
      <c r="N166" s="32" t="str">
        <f t="shared" si="38"/>
        <v>10 RODA</v>
      </c>
      <c r="O166" s="64">
        <v>8.3159722222222218E-2</v>
      </c>
      <c r="P166" s="65">
        <v>8.3159722222222218E-2</v>
      </c>
      <c r="Q166" s="65"/>
      <c r="R166" s="66">
        <v>5</v>
      </c>
      <c r="S166" s="66">
        <v>40300</v>
      </c>
      <c r="T166" s="66">
        <v>15180</v>
      </c>
      <c r="U166" s="67">
        <f t="shared" si="48"/>
        <v>25.12</v>
      </c>
      <c r="V166" s="66">
        <f t="shared" si="39"/>
        <v>489689.27999999997</v>
      </c>
      <c r="W166" s="66" t="str">
        <f t="shared" si="40"/>
        <v>&gt; 5</v>
      </c>
      <c r="X166" s="66">
        <f>A166+SUMIFS(Presensi!F:F,Presensi!E:E,'Entry Data'!AP166)</f>
        <v>1</v>
      </c>
      <c r="Y166" s="66">
        <f>IFERROR(INDEX('Retasi Pricing'!F:F,MATCH('Entry Data'!AM166,'Retasi Pricing'!E:E,0))*X166,"")</f>
        <v>27650</v>
      </c>
      <c r="Z166" s="62" t="s">
        <v>26</v>
      </c>
      <c r="AA166" s="62" t="s">
        <v>27</v>
      </c>
      <c r="AB166" s="32" t="s">
        <v>55</v>
      </c>
      <c r="AC166" s="32" t="s">
        <v>188</v>
      </c>
      <c r="AD166" s="32" t="str">
        <f t="shared" si="41"/>
        <v/>
      </c>
      <c r="AF166" s="5" t="str">
        <f t="shared" si="42"/>
        <v>setianto44186</v>
      </c>
      <c r="AG166" s="5" t="str">
        <f t="shared" si="43"/>
        <v>BMJ 05444186UTARANIGHT</v>
      </c>
      <c r="AH166" s="5" t="str">
        <f t="shared" si="44"/>
        <v>setianto44186UTARANIGHT</v>
      </c>
      <c r="AI166" s="5" t="str">
        <f t="shared" si="45"/>
        <v>BMJ 05444186NIGHT</v>
      </c>
      <c r="AJ166" s="5" t="str">
        <f t="shared" si="46"/>
        <v>setianto44186NIGHT</v>
      </c>
      <c r="AK166" s="5" t="str">
        <f t="shared" si="47"/>
        <v>setiantoBMJ III</v>
      </c>
      <c r="AL166" s="5" t="str">
        <f t="shared" si="49"/>
        <v>5UTARA</v>
      </c>
      <c r="AM166" s="5" t="str">
        <f t="shared" si="50"/>
        <v>&gt; 5UTARA10 RODA</v>
      </c>
      <c r="AN166" s="5" t="str">
        <f t="shared" si="51"/>
        <v>setiantoBMJ III&gt; 5UTARA10 RODA</v>
      </c>
      <c r="AO166" s="5" t="str">
        <f t="shared" si="52"/>
        <v>setianto&gt; 5UTARA10 RODA</v>
      </c>
      <c r="AP166" s="5" t="str">
        <f t="shared" si="53"/>
        <v>44186NIGHT</v>
      </c>
    </row>
    <row r="167" spans="1:42" x14ac:dyDescent="0.3">
      <c r="A167" s="33">
        <v>1</v>
      </c>
      <c r="B167" s="33"/>
      <c r="C167" s="70">
        <v>44186</v>
      </c>
      <c r="D167" s="71" t="s">
        <v>87</v>
      </c>
      <c r="E167" s="70">
        <v>44187</v>
      </c>
      <c r="F167" s="71">
        <v>5151061</v>
      </c>
      <c r="G167" s="33" t="s">
        <v>20</v>
      </c>
      <c r="H167" s="33" t="s">
        <v>21</v>
      </c>
      <c r="I167" s="33" t="s">
        <v>76</v>
      </c>
      <c r="J167" s="33" t="s">
        <v>23</v>
      </c>
      <c r="K167" s="63" t="s">
        <v>67</v>
      </c>
      <c r="L167" s="32" t="str">
        <f t="shared" si="36"/>
        <v>FM260JD</v>
      </c>
      <c r="M167" s="32" t="str">
        <f t="shared" si="37"/>
        <v>BMJ III</v>
      </c>
      <c r="N167" s="32" t="str">
        <f t="shared" si="38"/>
        <v>10 RODA</v>
      </c>
      <c r="O167" s="64">
        <v>0.13594907407407408</v>
      </c>
      <c r="P167" s="65">
        <v>0.13594907407407408</v>
      </c>
      <c r="Q167" s="65"/>
      <c r="R167" s="66">
        <v>6</v>
      </c>
      <c r="S167" s="66">
        <v>39940</v>
      </c>
      <c r="T167" s="66">
        <v>15180</v>
      </c>
      <c r="U167" s="67">
        <f t="shared" si="48"/>
        <v>24.76</v>
      </c>
      <c r="V167" s="66">
        <f t="shared" si="39"/>
        <v>482671.44000000006</v>
      </c>
      <c r="W167" s="66" t="str">
        <f t="shared" si="40"/>
        <v>&gt; 6</v>
      </c>
      <c r="X167" s="66">
        <f>A167+SUMIFS(Presensi!F:F,Presensi!E:E,'Entry Data'!AP167)</f>
        <v>1</v>
      </c>
      <c r="Y167" s="66">
        <f>IFERROR(INDEX('Retasi Pricing'!F:F,MATCH('Entry Data'!AM167,'Retasi Pricing'!E:E,0))*X167,"")</f>
        <v>30800</v>
      </c>
      <c r="Z167" s="62" t="s">
        <v>26</v>
      </c>
      <c r="AA167" s="62" t="s">
        <v>27</v>
      </c>
      <c r="AB167" s="32" t="s">
        <v>55</v>
      </c>
      <c r="AC167" s="32" t="s">
        <v>188</v>
      </c>
      <c r="AD167" s="32" t="str">
        <f t="shared" si="41"/>
        <v/>
      </c>
      <c r="AF167" s="5" t="str">
        <f t="shared" si="42"/>
        <v>setianto44186</v>
      </c>
      <c r="AG167" s="5" t="str">
        <f t="shared" si="43"/>
        <v>BMJ 05444186UTARANIGHT</v>
      </c>
      <c r="AH167" s="5" t="str">
        <f t="shared" si="44"/>
        <v>setianto44186UTARANIGHT</v>
      </c>
      <c r="AI167" s="5" t="str">
        <f t="shared" si="45"/>
        <v>BMJ 05444186NIGHT</v>
      </c>
      <c r="AJ167" s="5" t="str">
        <f t="shared" si="46"/>
        <v>setianto44186NIGHT</v>
      </c>
      <c r="AK167" s="5" t="str">
        <f t="shared" si="47"/>
        <v>setiantoBMJ III</v>
      </c>
      <c r="AL167" s="5" t="str">
        <f t="shared" si="49"/>
        <v>6UTARA</v>
      </c>
      <c r="AM167" s="5" t="str">
        <f t="shared" si="50"/>
        <v>&gt; 6UTARA10 RODA</v>
      </c>
      <c r="AN167" s="5" t="str">
        <f t="shared" si="51"/>
        <v>setiantoBMJ III&gt; 6UTARA10 RODA</v>
      </c>
      <c r="AO167" s="5" t="str">
        <f t="shared" si="52"/>
        <v>setianto&gt; 6UTARA10 RODA</v>
      </c>
      <c r="AP167" s="5" t="str">
        <f t="shared" si="53"/>
        <v>44186NIGHT</v>
      </c>
    </row>
    <row r="168" spans="1:42" x14ac:dyDescent="0.3">
      <c r="A168" s="33">
        <v>1</v>
      </c>
      <c r="B168" s="33"/>
      <c r="C168" s="70">
        <v>44186</v>
      </c>
      <c r="D168" s="71" t="s">
        <v>87</v>
      </c>
      <c r="E168" s="70">
        <v>44187</v>
      </c>
      <c r="F168" s="71">
        <v>5151136</v>
      </c>
      <c r="G168" s="33" t="s">
        <v>20</v>
      </c>
      <c r="H168" s="33" t="s">
        <v>21</v>
      </c>
      <c r="I168" s="33" t="s">
        <v>45</v>
      </c>
      <c r="J168" s="33" t="s">
        <v>46</v>
      </c>
      <c r="K168" s="63" t="s">
        <v>67</v>
      </c>
      <c r="L168" s="32" t="str">
        <f t="shared" si="36"/>
        <v>FM260JD</v>
      </c>
      <c r="M168" s="32" t="str">
        <f t="shared" si="37"/>
        <v>BMJ III</v>
      </c>
      <c r="N168" s="32" t="str">
        <f t="shared" si="38"/>
        <v>10 RODA</v>
      </c>
      <c r="O168" s="64">
        <v>0.20243055555555556</v>
      </c>
      <c r="P168" s="65">
        <v>0.20243055555555556</v>
      </c>
      <c r="Q168" s="65"/>
      <c r="R168" s="66">
        <v>7</v>
      </c>
      <c r="S168" s="66">
        <v>39040</v>
      </c>
      <c r="T168" s="66">
        <v>15180</v>
      </c>
      <c r="U168" s="67">
        <f t="shared" si="48"/>
        <v>23.86</v>
      </c>
      <c r="V168" s="66">
        <f t="shared" si="39"/>
        <v>465126.83999999997</v>
      </c>
      <c r="W168" s="66" t="str">
        <f t="shared" si="40"/>
        <v>7 &gt;</v>
      </c>
      <c r="X168" s="66">
        <f>A168+SUMIFS(Presensi!F:F,Presensi!E:E,'Entry Data'!AP168)</f>
        <v>1</v>
      </c>
      <c r="Y168" s="66">
        <f>IFERROR(INDEX('Retasi Pricing'!F:F,MATCH('Entry Data'!AM168,'Retasi Pricing'!E:E,0))*X168,"")</f>
        <v>37750</v>
      </c>
      <c r="Z168" s="62" t="s">
        <v>26</v>
      </c>
      <c r="AA168" s="62" t="s">
        <v>27</v>
      </c>
      <c r="AB168" s="32" t="s">
        <v>56</v>
      </c>
      <c r="AC168" s="32" t="s">
        <v>188</v>
      </c>
      <c r="AD168" s="32" t="str">
        <f t="shared" si="41"/>
        <v/>
      </c>
      <c r="AF168" s="5" t="str">
        <f t="shared" si="42"/>
        <v>setianto44186</v>
      </c>
      <c r="AG168" s="5" t="str">
        <f t="shared" si="43"/>
        <v>BMJ 05444186UTARANIGHT</v>
      </c>
      <c r="AH168" s="5" t="str">
        <f t="shared" si="44"/>
        <v>setianto44186UTARANIGHT</v>
      </c>
      <c r="AI168" s="5" t="str">
        <f t="shared" si="45"/>
        <v>BMJ 05444186NIGHT</v>
      </c>
      <c r="AJ168" s="5" t="str">
        <f t="shared" si="46"/>
        <v>setianto44186NIGHT</v>
      </c>
      <c r="AK168" s="5" t="str">
        <f t="shared" si="47"/>
        <v>setiantoBMJ III</v>
      </c>
      <c r="AL168" s="5" t="str">
        <f t="shared" si="49"/>
        <v>7UTARA</v>
      </c>
      <c r="AM168" s="5" t="str">
        <f t="shared" si="50"/>
        <v>7 &gt;UTARA10 RODA</v>
      </c>
      <c r="AN168" s="5" t="str">
        <f t="shared" si="51"/>
        <v>setiantoBMJ III7 &gt;UTARA10 RODA</v>
      </c>
      <c r="AO168" s="5" t="str">
        <f t="shared" si="52"/>
        <v>setianto7 &gt;UTARA10 RODA</v>
      </c>
      <c r="AP168" s="5" t="str">
        <f t="shared" si="53"/>
        <v>44186NIGHT</v>
      </c>
    </row>
    <row r="169" spans="1:42" x14ac:dyDescent="0.3">
      <c r="A169" s="33">
        <v>1</v>
      </c>
      <c r="B169" s="33"/>
      <c r="C169" s="70">
        <v>44186</v>
      </c>
      <c r="D169" s="71" t="s">
        <v>87</v>
      </c>
      <c r="E169" s="70">
        <v>44186</v>
      </c>
      <c r="F169" s="71">
        <v>5150723</v>
      </c>
      <c r="G169" s="33" t="s">
        <v>20</v>
      </c>
      <c r="H169" s="33" t="s">
        <v>21</v>
      </c>
      <c r="I169" s="33" t="s">
        <v>45</v>
      </c>
      <c r="J169" s="33" t="s">
        <v>46</v>
      </c>
      <c r="K169" s="63" t="s">
        <v>67</v>
      </c>
      <c r="L169" s="32" t="str">
        <f t="shared" si="36"/>
        <v>FM260JD</v>
      </c>
      <c r="M169" s="32" t="str">
        <f t="shared" si="37"/>
        <v>BMJ III</v>
      </c>
      <c r="N169" s="32" t="str">
        <f t="shared" si="38"/>
        <v>10 RODA</v>
      </c>
      <c r="O169" s="64">
        <v>0.84791666666666676</v>
      </c>
      <c r="P169" s="65">
        <v>0.84791666666666676</v>
      </c>
      <c r="Q169" s="65"/>
      <c r="R169" s="66">
        <v>1</v>
      </c>
      <c r="S169" s="66">
        <v>39360</v>
      </c>
      <c r="T169" s="66">
        <v>15180</v>
      </c>
      <c r="U169" s="67">
        <f t="shared" si="48"/>
        <v>24.18</v>
      </c>
      <c r="V169" s="66">
        <f t="shared" si="39"/>
        <v>471364.92</v>
      </c>
      <c r="W169" s="66" t="str">
        <f t="shared" si="40"/>
        <v>1 &gt; 4</v>
      </c>
      <c r="X169" s="66">
        <f>A169+SUMIFS(Presensi!F:F,Presensi!E:E,'Entry Data'!AP169)</f>
        <v>1</v>
      </c>
      <c r="Y169" s="66">
        <f>IFERROR(INDEX('Retasi Pricing'!F:F,MATCH('Entry Data'!AM169,'Retasi Pricing'!E:E,0))*X169,"")</f>
        <v>25000</v>
      </c>
      <c r="Z169" s="62" t="s">
        <v>26</v>
      </c>
      <c r="AA169" s="62" t="s">
        <v>27</v>
      </c>
      <c r="AB169" s="32" t="s">
        <v>59</v>
      </c>
      <c r="AC169" s="32" t="s">
        <v>188</v>
      </c>
      <c r="AD169" s="32" t="str">
        <f t="shared" si="41"/>
        <v/>
      </c>
      <c r="AF169" s="5" t="str">
        <f t="shared" si="42"/>
        <v>setianto44186</v>
      </c>
      <c r="AG169" s="5" t="str">
        <f t="shared" si="43"/>
        <v>BMJ 05444186UTARANIGHT</v>
      </c>
      <c r="AH169" s="5" t="str">
        <f t="shared" si="44"/>
        <v>setianto44186UTARANIGHT</v>
      </c>
      <c r="AI169" s="5" t="str">
        <f t="shared" si="45"/>
        <v>BMJ 05444186NIGHT</v>
      </c>
      <c r="AJ169" s="5" t="str">
        <f t="shared" si="46"/>
        <v>setianto44186NIGHT</v>
      </c>
      <c r="AK169" s="5" t="str">
        <f t="shared" si="47"/>
        <v>setiantoBMJ III</v>
      </c>
      <c r="AL169" s="5" t="str">
        <f t="shared" si="49"/>
        <v>1UTARA</v>
      </c>
      <c r="AM169" s="5" t="str">
        <f t="shared" si="50"/>
        <v>1 &gt; 4UTARA10 RODA</v>
      </c>
      <c r="AN169" s="5" t="str">
        <f t="shared" si="51"/>
        <v>setiantoBMJ III1 &gt; 4UTARA10 RODA</v>
      </c>
      <c r="AO169" s="5" t="str">
        <f t="shared" si="52"/>
        <v>setianto1 &gt; 4UTARA10 RODA</v>
      </c>
      <c r="AP169" s="5" t="str">
        <f t="shared" si="53"/>
        <v>44186NIGHT</v>
      </c>
    </row>
    <row r="170" spans="1:42" x14ac:dyDescent="0.3">
      <c r="A170" s="33">
        <v>1</v>
      </c>
      <c r="B170" s="33"/>
      <c r="C170" s="70">
        <v>44186</v>
      </c>
      <c r="D170" s="71" t="s">
        <v>87</v>
      </c>
      <c r="E170" s="70">
        <v>44186</v>
      </c>
      <c r="F170" s="71">
        <v>5150802</v>
      </c>
      <c r="G170" s="33" t="s">
        <v>20</v>
      </c>
      <c r="H170" s="33" t="s">
        <v>21</v>
      </c>
      <c r="I170" s="33" t="s">
        <v>51</v>
      </c>
      <c r="J170" s="33" t="s">
        <v>46</v>
      </c>
      <c r="K170" s="63" t="s">
        <v>67</v>
      </c>
      <c r="L170" s="32" t="str">
        <f t="shared" si="36"/>
        <v>FM260JD</v>
      </c>
      <c r="M170" s="32" t="str">
        <f t="shared" si="37"/>
        <v>BMJ III</v>
      </c>
      <c r="N170" s="32" t="str">
        <f t="shared" si="38"/>
        <v>10 RODA</v>
      </c>
      <c r="O170" s="64">
        <v>0.91043981481481484</v>
      </c>
      <c r="P170" s="65">
        <v>0.91043981481481484</v>
      </c>
      <c r="Q170" s="65"/>
      <c r="R170" s="66">
        <v>2</v>
      </c>
      <c r="S170" s="66">
        <v>39900</v>
      </c>
      <c r="T170" s="66">
        <v>15180</v>
      </c>
      <c r="U170" s="67">
        <f t="shared" si="48"/>
        <v>24.72</v>
      </c>
      <c r="V170" s="66">
        <f t="shared" si="39"/>
        <v>481891.68</v>
      </c>
      <c r="W170" s="66" t="str">
        <f t="shared" si="40"/>
        <v>1 &gt; 4</v>
      </c>
      <c r="X170" s="66">
        <f>A170+SUMIFS(Presensi!F:F,Presensi!E:E,'Entry Data'!AP170)</f>
        <v>1</v>
      </c>
      <c r="Y170" s="66">
        <f>IFERROR(INDEX('Retasi Pricing'!F:F,MATCH('Entry Data'!AM170,'Retasi Pricing'!E:E,0))*X170,"")</f>
        <v>25000</v>
      </c>
      <c r="Z170" s="62" t="s">
        <v>26</v>
      </c>
      <c r="AA170" s="62" t="s">
        <v>27</v>
      </c>
      <c r="AB170" s="32" t="s">
        <v>59</v>
      </c>
      <c r="AC170" s="32" t="s">
        <v>188</v>
      </c>
      <c r="AD170" s="32" t="str">
        <f t="shared" si="41"/>
        <v/>
      </c>
      <c r="AF170" s="5" t="str">
        <f t="shared" si="42"/>
        <v>setianto44186</v>
      </c>
      <c r="AG170" s="5" t="str">
        <f t="shared" si="43"/>
        <v>BMJ 05444186UTARANIGHT</v>
      </c>
      <c r="AH170" s="5" t="str">
        <f t="shared" si="44"/>
        <v>setianto44186UTARANIGHT</v>
      </c>
      <c r="AI170" s="5" t="str">
        <f t="shared" si="45"/>
        <v>BMJ 05444186NIGHT</v>
      </c>
      <c r="AJ170" s="5" t="str">
        <f t="shared" si="46"/>
        <v>setianto44186NIGHT</v>
      </c>
      <c r="AK170" s="5" t="str">
        <f t="shared" si="47"/>
        <v>setiantoBMJ III</v>
      </c>
      <c r="AL170" s="5" t="str">
        <f t="shared" si="49"/>
        <v>2UTARA</v>
      </c>
      <c r="AM170" s="5" t="str">
        <f t="shared" si="50"/>
        <v>1 &gt; 4UTARA10 RODA</v>
      </c>
      <c r="AN170" s="5" t="str">
        <f t="shared" si="51"/>
        <v>setiantoBMJ III1 &gt; 4UTARA10 RODA</v>
      </c>
      <c r="AO170" s="5" t="str">
        <f t="shared" si="52"/>
        <v>setianto1 &gt; 4UTARA10 RODA</v>
      </c>
      <c r="AP170" s="5" t="str">
        <f t="shared" si="53"/>
        <v>44186NIGHT</v>
      </c>
    </row>
    <row r="171" spans="1:42" x14ac:dyDescent="0.3">
      <c r="A171" s="33">
        <v>1</v>
      </c>
      <c r="B171" s="33"/>
      <c r="C171" s="70">
        <v>44186</v>
      </c>
      <c r="D171" s="71" t="s">
        <v>87</v>
      </c>
      <c r="E171" s="70">
        <v>44186</v>
      </c>
      <c r="F171" s="71">
        <v>5150887</v>
      </c>
      <c r="G171" s="33" t="s">
        <v>20</v>
      </c>
      <c r="H171" s="33" t="s">
        <v>21</v>
      </c>
      <c r="I171" s="33" t="s">
        <v>76</v>
      </c>
      <c r="J171" s="33" t="s">
        <v>23</v>
      </c>
      <c r="K171" s="63" t="s">
        <v>67</v>
      </c>
      <c r="L171" s="32" t="str">
        <f t="shared" si="36"/>
        <v>FM260JD</v>
      </c>
      <c r="M171" s="32" t="str">
        <f t="shared" si="37"/>
        <v>BMJ III</v>
      </c>
      <c r="N171" s="32" t="str">
        <f t="shared" si="38"/>
        <v>10 RODA</v>
      </c>
      <c r="O171" s="64">
        <v>0.97295138888888888</v>
      </c>
      <c r="P171" s="65">
        <v>0.97295138888888888</v>
      </c>
      <c r="Q171" s="65"/>
      <c r="R171" s="66">
        <v>3</v>
      </c>
      <c r="S171" s="66">
        <v>39920</v>
      </c>
      <c r="T171" s="66">
        <v>15180</v>
      </c>
      <c r="U171" s="67">
        <f t="shared" si="48"/>
        <v>24.74</v>
      </c>
      <c r="V171" s="66">
        <f t="shared" si="39"/>
        <v>482281.55999999994</v>
      </c>
      <c r="W171" s="66" t="str">
        <f t="shared" si="40"/>
        <v>1 &gt; 4</v>
      </c>
      <c r="X171" s="66">
        <f>A171+SUMIFS(Presensi!F:F,Presensi!E:E,'Entry Data'!AP171)</f>
        <v>1</v>
      </c>
      <c r="Y171" s="66">
        <f>IFERROR(INDEX('Retasi Pricing'!F:F,MATCH('Entry Data'!AM171,'Retasi Pricing'!E:E,0))*X171,"")</f>
        <v>25000</v>
      </c>
      <c r="Z171" s="62" t="s">
        <v>26</v>
      </c>
      <c r="AA171" s="62" t="s">
        <v>27</v>
      </c>
      <c r="AB171" s="32" t="s">
        <v>31</v>
      </c>
      <c r="AC171" s="32" t="s">
        <v>188</v>
      </c>
      <c r="AD171" s="32" t="str">
        <f t="shared" si="41"/>
        <v/>
      </c>
      <c r="AF171" s="5" t="str">
        <f t="shared" si="42"/>
        <v>setianto44186</v>
      </c>
      <c r="AG171" s="5" t="str">
        <f t="shared" si="43"/>
        <v>BMJ 05444186UTARANIGHT</v>
      </c>
      <c r="AH171" s="5" t="str">
        <f t="shared" si="44"/>
        <v>setianto44186UTARANIGHT</v>
      </c>
      <c r="AI171" s="5" t="str">
        <f t="shared" si="45"/>
        <v>BMJ 05444186NIGHT</v>
      </c>
      <c r="AJ171" s="5" t="str">
        <f t="shared" si="46"/>
        <v>setianto44186NIGHT</v>
      </c>
      <c r="AK171" s="5" t="str">
        <f t="shared" si="47"/>
        <v>setiantoBMJ III</v>
      </c>
      <c r="AL171" s="5" t="str">
        <f t="shared" si="49"/>
        <v>3UTARA</v>
      </c>
      <c r="AM171" s="5" t="str">
        <f t="shared" si="50"/>
        <v>1 &gt; 4UTARA10 RODA</v>
      </c>
      <c r="AN171" s="5" t="str">
        <f t="shared" si="51"/>
        <v>setiantoBMJ III1 &gt; 4UTARA10 RODA</v>
      </c>
      <c r="AO171" s="5" t="str">
        <f t="shared" si="52"/>
        <v>setianto1 &gt; 4UTARA10 RODA</v>
      </c>
      <c r="AP171" s="5" t="str">
        <f t="shared" si="53"/>
        <v>44186NIGHT</v>
      </c>
    </row>
    <row r="172" spans="1:42" x14ac:dyDescent="0.3">
      <c r="A172" s="33">
        <v>1</v>
      </c>
      <c r="B172" s="33"/>
      <c r="C172" s="70">
        <v>44186</v>
      </c>
      <c r="D172" s="71" t="s">
        <v>87</v>
      </c>
      <c r="E172" s="70">
        <v>44186</v>
      </c>
      <c r="F172" s="71">
        <v>5150698</v>
      </c>
      <c r="G172" s="33" t="s">
        <v>20</v>
      </c>
      <c r="H172" s="33" t="s">
        <v>21</v>
      </c>
      <c r="I172" s="33" t="s">
        <v>51</v>
      </c>
      <c r="J172" s="33" t="s">
        <v>46</v>
      </c>
      <c r="K172" s="63" t="s">
        <v>69</v>
      </c>
      <c r="L172" s="32" t="str">
        <f t="shared" ref="L172:L235" si="54">IFERROR(VLOOKUP(K172,db_unit,2,FALSE),"")</f>
        <v>FM260JD</v>
      </c>
      <c r="M172" s="32" t="str">
        <f t="shared" ref="M172:M235" si="55">IFERROR(VLOOKUP(K172,db_unit,3,FALSE),"")</f>
        <v>BMJ III</v>
      </c>
      <c r="N172" s="32" t="str">
        <f t="shared" ref="N172:N235" si="56">IFERROR(VLOOKUP(K172,db_unit,4,FALSE),"")</f>
        <v>10 RODA</v>
      </c>
      <c r="O172" s="64">
        <v>0.82810185185185192</v>
      </c>
      <c r="P172" s="65">
        <v>0.82810185185185192</v>
      </c>
      <c r="Q172" s="65"/>
      <c r="R172" s="66">
        <v>1</v>
      </c>
      <c r="S172" s="66">
        <v>38900</v>
      </c>
      <c r="T172" s="66">
        <v>14940</v>
      </c>
      <c r="U172" s="67">
        <f t="shared" si="48"/>
        <v>23.96</v>
      </c>
      <c r="V172" s="66">
        <f t="shared" si="39"/>
        <v>467076.24</v>
      </c>
      <c r="W172" s="66" t="str">
        <f t="shared" si="40"/>
        <v>1 &gt; 4</v>
      </c>
      <c r="X172" s="66">
        <f>A172+SUMIFS(Presensi!F:F,Presensi!E:E,'Entry Data'!AP172)</f>
        <v>1</v>
      </c>
      <c r="Y172" s="66">
        <f>IFERROR(INDEX('Retasi Pricing'!F:F,MATCH('Entry Data'!AM172,'Retasi Pricing'!E:E,0))*X172,"")</f>
        <v>25000</v>
      </c>
      <c r="Z172" s="62" t="s">
        <v>26</v>
      </c>
      <c r="AA172" s="62" t="s">
        <v>27</v>
      </c>
      <c r="AB172" s="32" t="s">
        <v>28</v>
      </c>
      <c r="AC172" s="32" t="s">
        <v>176</v>
      </c>
      <c r="AD172" s="32" t="str">
        <f t="shared" si="41"/>
        <v/>
      </c>
      <c r="AF172" s="5" t="str">
        <f t="shared" si="42"/>
        <v>haeruddin44186</v>
      </c>
      <c r="AG172" s="5" t="str">
        <f t="shared" si="43"/>
        <v>BMJ 05544186UTARANIGHT</v>
      </c>
      <c r="AH172" s="5" t="str">
        <f t="shared" si="44"/>
        <v>haeruddin44186UTARANIGHT</v>
      </c>
      <c r="AI172" s="5" t="str">
        <f t="shared" si="45"/>
        <v>BMJ 05544186NIGHT</v>
      </c>
      <c r="AJ172" s="5" t="str">
        <f t="shared" si="46"/>
        <v>haeruddin44186NIGHT</v>
      </c>
      <c r="AK172" s="5" t="str">
        <f t="shared" si="47"/>
        <v>haeruddinBMJ III</v>
      </c>
      <c r="AL172" s="5" t="str">
        <f t="shared" si="49"/>
        <v>1UTARA</v>
      </c>
      <c r="AM172" s="5" t="str">
        <f t="shared" si="50"/>
        <v>1 &gt; 4UTARA10 RODA</v>
      </c>
      <c r="AN172" s="5" t="str">
        <f t="shared" si="51"/>
        <v>haeruddinBMJ III1 &gt; 4UTARA10 RODA</v>
      </c>
      <c r="AO172" s="5" t="str">
        <f t="shared" si="52"/>
        <v>haeruddin1 &gt; 4UTARA10 RODA</v>
      </c>
      <c r="AP172" s="5" t="str">
        <f t="shared" si="53"/>
        <v>44186NIGHT</v>
      </c>
    </row>
    <row r="173" spans="1:42" x14ac:dyDescent="0.3">
      <c r="A173" s="33">
        <v>1</v>
      </c>
      <c r="B173" s="33"/>
      <c r="C173" s="70">
        <v>44186</v>
      </c>
      <c r="D173" s="71" t="s">
        <v>87</v>
      </c>
      <c r="E173" s="70">
        <v>44186</v>
      </c>
      <c r="F173" s="71">
        <v>5150793</v>
      </c>
      <c r="G173" s="33" t="s">
        <v>20</v>
      </c>
      <c r="H173" s="33" t="s">
        <v>21</v>
      </c>
      <c r="I173" s="33" t="s">
        <v>51</v>
      </c>
      <c r="J173" s="33" t="s">
        <v>46</v>
      </c>
      <c r="K173" s="63" t="s">
        <v>69</v>
      </c>
      <c r="L173" s="32" t="str">
        <f t="shared" si="54"/>
        <v>FM260JD</v>
      </c>
      <c r="M173" s="32" t="str">
        <f t="shared" si="55"/>
        <v>BMJ III</v>
      </c>
      <c r="N173" s="32" t="str">
        <f t="shared" si="56"/>
        <v>10 RODA</v>
      </c>
      <c r="O173" s="64">
        <v>0.90567129629629628</v>
      </c>
      <c r="P173" s="65">
        <v>0.90567129629629628</v>
      </c>
      <c r="Q173" s="65"/>
      <c r="R173" s="66">
        <v>2</v>
      </c>
      <c r="S173" s="66">
        <v>40260</v>
      </c>
      <c r="T173" s="66">
        <v>14940</v>
      </c>
      <c r="U173" s="67">
        <f t="shared" si="48"/>
        <v>25.32</v>
      </c>
      <c r="V173" s="66">
        <f t="shared" si="39"/>
        <v>493588.08</v>
      </c>
      <c r="W173" s="66" t="str">
        <f t="shared" si="40"/>
        <v>1 &gt; 4</v>
      </c>
      <c r="X173" s="66">
        <f>A173+SUMIFS(Presensi!F:F,Presensi!E:E,'Entry Data'!AP173)</f>
        <v>1</v>
      </c>
      <c r="Y173" s="66">
        <f>IFERROR(INDEX('Retasi Pricing'!F:F,MATCH('Entry Data'!AM173,'Retasi Pricing'!E:E,0))*X173,"")</f>
        <v>25000</v>
      </c>
      <c r="Z173" s="62" t="s">
        <v>26</v>
      </c>
      <c r="AA173" s="62" t="s">
        <v>27</v>
      </c>
      <c r="AB173" s="32" t="s">
        <v>59</v>
      </c>
      <c r="AC173" s="32" t="s">
        <v>176</v>
      </c>
      <c r="AD173" s="32" t="str">
        <f t="shared" si="41"/>
        <v/>
      </c>
      <c r="AF173" s="5" t="str">
        <f t="shared" si="42"/>
        <v>haeruddin44186</v>
      </c>
      <c r="AG173" s="5" t="str">
        <f t="shared" si="43"/>
        <v>BMJ 05544186UTARANIGHT</v>
      </c>
      <c r="AH173" s="5" t="str">
        <f t="shared" si="44"/>
        <v>haeruddin44186UTARANIGHT</v>
      </c>
      <c r="AI173" s="5" t="str">
        <f t="shared" si="45"/>
        <v>BMJ 05544186NIGHT</v>
      </c>
      <c r="AJ173" s="5" t="str">
        <f t="shared" si="46"/>
        <v>haeruddin44186NIGHT</v>
      </c>
      <c r="AK173" s="5" t="str">
        <f t="shared" si="47"/>
        <v>haeruddinBMJ III</v>
      </c>
      <c r="AL173" s="5" t="str">
        <f t="shared" si="49"/>
        <v>2UTARA</v>
      </c>
      <c r="AM173" s="5" t="str">
        <f t="shared" si="50"/>
        <v>1 &gt; 4UTARA10 RODA</v>
      </c>
      <c r="AN173" s="5" t="str">
        <f t="shared" si="51"/>
        <v>haeruddinBMJ III1 &gt; 4UTARA10 RODA</v>
      </c>
      <c r="AO173" s="5" t="str">
        <f t="shared" si="52"/>
        <v>haeruddin1 &gt; 4UTARA10 RODA</v>
      </c>
      <c r="AP173" s="5" t="str">
        <f t="shared" si="53"/>
        <v>44186NIGHT</v>
      </c>
    </row>
    <row r="174" spans="1:42" x14ac:dyDescent="0.3">
      <c r="A174" s="33">
        <v>1</v>
      </c>
      <c r="B174" s="33"/>
      <c r="C174" s="70">
        <v>44186</v>
      </c>
      <c r="D174" s="71" t="s">
        <v>87</v>
      </c>
      <c r="E174" s="70">
        <v>44186</v>
      </c>
      <c r="F174" s="71">
        <v>5150894</v>
      </c>
      <c r="G174" s="33" t="s">
        <v>20</v>
      </c>
      <c r="H174" s="33" t="s">
        <v>21</v>
      </c>
      <c r="I174" s="33" t="s">
        <v>51</v>
      </c>
      <c r="J174" s="33" t="s">
        <v>46</v>
      </c>
      <c r="K174" s="63" t="s">
        <v>69</v>
      </c>
      <c r="L174" s="32" t="str">
        <f t="shared" si="54"/>
        <v>FM260JD</v>
      </c>
      <c r="M174" s="32" t="str">
        <f t="shared" si="55"/>
        <v>BMJ III</v>
      </c>
      <c r="N174" s="32" t="str">
        <f t="shared" si="56"/>
        <v>10 RODA</v>
      </c>
      <c r="O174" s="64">
        <v>0.97853009259259249</v>
      </c>
      <c r="P174" s="65">
        <v>0.97853009259259249</v>
      </c>
      <c r="Q174" s="65"/>
      <c r="R174" s="66">
        <v>3</v>
      </c>
      <c r="S174" s="66">
        <v>39360</v>
      </c>
      <c r="T174" s="66">
        <v>14940</v>
      </c>
      <c r="U174" s="67">
        <f t="shared" si="48"/>
        <v>24.42</v>
      </c>
      <c r="V174" s="66">
        <f t="shared" si="39"/>
        <v>476043.48000000004</v>
      </c>
      <c r="W174" s="66" t="str">
        <f t="shared" si="40"/>
        <v>1 &gt; 4</v>
      </c>
      <c r="X174" s="66">
        <f>A174+SUMIFS(Presensi!F:F,Presensi!E:E,'Entry Data'!AP174)</f>
        <v>1</v>
      </c>
      <c r="Y174" s="66">
        <f>IFERROR(INDEX('Retasi Pricing'!F:F,MATCH('Entry Data'!AM174,'Retasi Pricing'!E:E,0))*X174,"")</f>
        <v>25000</v>
      </c>
      <c r="Z174" s="62" t="s">
        <v>26</v>
      </c>
      <c r="AA174" s="62" t="s">
        <v>27</v>
      </c>
      <c r="AB174" s="32" t="s">
        <v>66</v>
      </c>
      <c r="AC174" s="32" t="s">
        <v>176</v>
      </c>
      <c r="AD174" s="32" t="str">
        <f t="shared" si="41"/>
        <v/>
      </c>
      <c r="AF174" s="5" t="str">
        <f t="shared" si="42"/>
        <v>haeruddin44186</v>
      </c>
      <c r="AG174" s="5" t="str">
        <f t="shared" si="43"/>
        <v>BMJ 05544186UTARANIGHT</v>
      </c>
      <c r="AH174" s="5" t="str">
        <f t="shared" si="44"/>
        <v>haeruddin44186UTARANIGHT</v>
      </c>
      <c r="AI174" s="5" t="str">
        <f t="shared" si="45"/>
        <v>BMJ 05544186NIGHT</v>
      </c>
      <c r="AJ174" s="5" t="str">
        <f t="shared" si="46"/>
        <v>haeruddin44186NIGHT</v>
      </c>
      <c r="AK174" s="5" t="str">
        <f t="shared" si="47"/>
        <v>haeruddinBMJ III</v>
      </c>
      <c r="AL174" s="5" t="str">
        <f t="shared" si="49"/>
        <v>3UTARA</v>
      </c>
      <c r="AM174" s="5" t="str">
        <f t="shared" si="50"/>
        <v>1 &gt; 4UTARA10 RODA</v>
      </c>
      <c r="AN174" s="5" t="str">
        <f t="shared" si="51"/>
        <v>haeruddinBMJ III1 &gt; 4UTARA10 RODA</v>
      </c>
      <c r="AO174" s="5" t="str">
        <f t="shared" si="52"/>
        <v>haeruddin1 &gt; 4UTARA10 RODA</v>
      </c>
      <c r="AP174" s="5" t="str">
        <f t="shared" si="53"/>
        <v>44186NIGHT</v>
      </c>
    </row>
    <row r="175" spans="1:42" x14ac:dyDescent="0.3">
      <c r="A175" s="33">
        <v>1</v>
      </c>
      <c r="B175" s="33"/>
      <c r="C175" s="70">
        <v>44186</v>
      </c>
      <c r="D175" s="71" t="s">
        <v>87</v>
      </c>
      <c r="E175" s="70">
        <v>44187</v>
      </c>
      <c r="F175" s="71">
        <v>5151015</v>
      </c>
      <c r="G175" s="33" t="s">
        <v>20</v>
      </c>
      <c r="H175" s="33" t="s">
        <v>21</v>
      </c>
      <c r="I175" s="33" t="s">
        <v>76</v>
      </c>
      <c r="J175" s="33" t="s">
        <v>23</v>
      </c>
      <c r="K175" s="63" t="s">
        <v>71</v>
      </c>
      <c r="L175" s="32" t="str">
        <f t="shared" si="54"/>
        <v>FM260JD</v>
      </c>
      <c r="M175" s="32" t="str">
        <f t="shared" si="55"/>
        <v>BMJ III</v>
      </c>
      <c r="N175" s="32" t="str">
        <f t="shared" si="56"/>
        <v>10 RODA</v>
      </c>
      <c r="O175" s="64">
        <v>8.6620370370370361E-2</v>
      </c>
      <c r="P175" s="65">
        <v>8.6620370370370361E-2</v>
      </c>
      <c r="Q175" s="65"/>
      <c r="R175" s="66">
        <v>3</v>
      </c>
      <c r="S175" s="66">
        <v>40660</v>
      </c>
      <c r="T175" s="66">
        <v>14880</v>
      </c>
      <c r="U175" s="67">
        <f t="shared" si="48"/>
        <v>25.78</v>
      </c>
      <c r="V175" s="66">
        <f t="shared" si="39"/>
        <v>502555.32</v>
      </c>
      <c r="W175" s="66" t="str">
        <f t="shared" si="40"/>
        <v>1 &gt; 4</v>
      </c>
      <c r="X175" s="66">
        <f>A175+SUMIFS(Presensi!F:F,Presensi!E:E,'Entry Data'!AP175)</f>
        <v>1</v>
      </c>
      <c r="Y175" s="66">
        <f>IFERROR(INDEX('Retasi Pricing'!F:F,MATCH('Entry Data'!AM175,'Retasi Pricing'!E:E,0))*X175,"")</f>
        <v>25000</v>
      </c>
      <c r="Z175" s="62" t="s">
        <v>26</v>
      </c>
      <c r="AA175" s="62" t="s">
        <v>27</v>
      </c>
      <c r="AB175" s="32" t="s">
        <v>56</v>
      </c>
      <c r="AC175" s="32" t="s">
        <v>216</v>
      </c>
      <c r="AD175" s="32" t="str">
        <f t="shared" si="41"/>
        <v/>
      </c>
      <c r="AF175" s="5" t="str">
        <f t="shared" si="42"/>
        <v>ruslan44186</v>
      </c>
      <c r="AG175" s="5" t="str">
        <f t="shared" si="43"/>
        <v>BMJ 05644186UTARANIGHT</v>
      </c>
      <c r="AH175" s="5" t="str">
        <f t="shared" si="44"/>
        <v>ruslan44186UTARANIGHT</v>
      </c>
      <c r="AI175" s="5" t="str">
        <f t="shared" si="45"/>
        <v>BMJ 05644186NIGHT</v>
      </c>
      <c r="AJ175" s="5" t="str">
        <f t="shared" si="46"/>
        <v>ruslan44186NIGHT</v>
      </c>
      <c r="AK175" s="5" t="str">
        <f t="shared" si="47"/>
        <v>ruslanBMJ III</v>
      </c>
      <c r="AL175" s="5" t="str">
        <f t="shared" si="49"/>
        <v>3UTARA</v>
      </c>
      <c r="AM175" s="5" t="str">
        <f t="shared" si="50"/>
        <v>1 &gt; 4UTARA10 RODA</v>
      </c>
      <c r="AN175" s="5" t="str">
        <f t="shared" si="51"/>
        <v>ruslanBMJ III1 &gt; 4UTARA10 RODA</v>
      </c>
      <c r="AO175" s="5" t="str">
        <f t="shared" si="52"/>
        <v>ruslan1 &gt; 4UTARA10 RODA</v>
      </c>
      <c r="AP175" s="5" t="str">
        <f t="shared" si="53"/>
        <v>44186NIGHT</v>
      </c>
    </row>
    <row r="176" spans="1:42" x14ac:dyDescent="0.3">
      <c r="A176" s="33">
        <v>1</v>
      </c>
      <c r="B176" s="33"/>
      <c r="C176" s="70">
        <v>44186</v>
      </c>
      <c r="D176" s="71" t="s">
        <v>87</v>
      </c>
      <c r="E176" s="70">
        <v>44187</v>
      </c>
      <c r="F176" s="71">
        <v>5151074</v>
      </c>
      <c r="G176" s="33" t="s">
        <v>20</v>
      </c>
      <c r="H176" s="33" t="s">
        <v>21</v>
      </c>
      <c r="I176" s="33" t="s">
        <v>76</v>
      </c>
      <c r="J176" s="33" t="s">
        <v>23</v>
      </c>
      <c r="K176" s="63" t="s">
        <v>71</v>
      </c>
      <c r="L176" s="32" t="str">
        <f t="shared" si="54"/>
        <v>FM260JD</v>
      </c>
      <c r="M176" s="32" t="str">
        <f t="shared" si="55"/>
        <v>BMJ III</v>
      </c>
      <c r="N176" s="32" t="str">
        <f t="shared" si="56"/>
        <v>10 RODA</v>
      </c>
      <c r="O176" s="64">
        <v>0.14575231481481482</v>
      </c>
      <c r="P176" s="65">
        <v>0.14575231481481482</v>
      </c>
      <c r="Q176" s="65"/>
      <c r="R176" s="66">
        <v>4</v>
      </c>
      <c r="S176" s="66">
        <v>40360</v>
      </c>
      <c r="T176" s="66">
        <v>14880</v>
      </c>
      <c r="U176" s="67">
        <f t="shared" si="48"/>
        <v>25.48</v>
      </c>
      <c r="V176" s="66">
        <f t="shared" si="39"/>
        <v>496707.12000000005</v>
      </c>
      <c r="W176" s="66" t="str">
        <f t="shared" si="40"/>
        <v>1 &gt; 4</v>
      </c>
      <c r="X176" s="66">
        <f>A176+SUMIFS(Presensi!F:F,Presensi!E:E,'Entry Data'!AP176)</f>
        <v>1</v>
      </c>
      <c r="Y176" s="66">
        <f>IFERROR(INDEX('Retasi Pricing'!F:F,MATCH('Entry Data'!AM176,'Retasi Pricing'!E:E,0))*X176,"")</f>
        <v>25000</v>
      </c>
      <c r="Z176" s="62" t="s">
        <v>26</v>
      </c>
      <c r="AA176" s="62" t="s">
        <v>27</v>
      </c>
      <c r="AB176" s="32" t="s">
        <v>47</v>
      </c>
      <c r="AC176" s="32" t="s">
        <v>216</v>
      </c>
      <c r="AD176" s="32" t="str">
        <f t="shared" si="41"/>
        <v/>
      </c>
      <c r="AF176" s="5" t="str">
        <f t="shared" si="42"/>
        <v>ruslan44186</v>
      </c>
      <c r="AG176" s="5" t="str">
        <f t="shared" si="43"/>
        <v>BMJ 05644186UTARANIGHT</v>
      </c>
      <c r="AH176" s="5" t="str">
        <f t="shared" si="44"/>
        <v>ruslan44186UTARANIGHT</v>
      </c>
      <c r="AI176" s="5" t="str">
        <f t="shared" si="45"/>
        <v>BMJ 05644186NIGHT</v>
      </c>
      <c r="AJ176" s="5" t="str">
        <f t="shared" si="46"/>
        <v>ruslan44186NIGHT</v>
      </c>
      <c r="AK176" s="5" t="str">
        <f t="shared" si="47"/>
        <v>ruslanBMJ III</v>
      </c>
      <c r="AL176" s="5" t="str">
        <f t="shared" si="49"/>
        <v>4UTARA</v>
      </c>
      <c r="AM176" s="5" t="str">
        <f t="shared" si="50"/>
        <v>1 &gt; 4UTARA10 RODA</v>
      </c>
      <c r="AN176" s="5" t="str">
        <f t="shared" si="51"/>
        <v>ruslanBMJ III1 &gt; 4UTARA10 RODA</v>
      </c>
      <c r="AO176" s="5" t="str">
        <f t="shared" si="52"/>
        <v>ruslan1 &gt; 4UTARA10 RODA</v>
      </c>
      <c r="AP176" s="5" t="str">
        <f t="shared" si="53"/>
        <v>44186NIGHT</v>
      </c>
    </row>
    <row r="177" spans="1:42" x14ac:dyDescent="0.3">
      <c r="A177" s="33">
        <v>1</v>
      </c>
      <c r="B177" s="33"/>
      <c r="C177" s="70">
        <v>44186</v>
      </c>
      <c r="D177" s="71" t="s">
        <v>87</v>
      </c>
      <c r="E177" s="70">
        <v>44187</v>
      </c>
      <c r="F177" s="71">
        <v>5151148</v>
      </c>
      <c r="G177" s="33" t="s">
        <v>20</v>
      </c>
      <c r="H177" s="33" t="s">
        <v>21</v>
      </c>
      <c r="I177" s="33" t="s">
        <v>51</v>
      </c>
      <c r="J177" s="33" t="s">
        <v>46</v>
      </c>
      <c r="K177" s="63" t="s">
        <v>71</v>
      </c>
      <c r="L177" s="32" t="str">
        <f t="shared" si="54"/>
        <v>FM260JD</v>
      </c>
      <c r="M177" s="32" t="str">
        <f t="shared" si="55"/>
        <v>BMJ III</v>
      </c>
      <c r="N177" s="32" t="str">
        <f t="shared" si="56"/>
        <v>10 RODA</v>
      </c>
      <c r="O177" s="64">
        <v>0.21126157407407409</v>
      </c>
      <c r="P177" s="65">
        <v>0.21126157407407409</v>
      </c>
      <c r="Q177" s="65"/>
      <c r="R177" s="66">
        <v>5</v>
      </c>
      <c r="S177" s="66">
        <v>37940</v>
      </c>
      <c r="T177" s="66">
        <v>14880</v>
      </c>
      <c r="U177" s="67">
        <f t="shared" si="48"/>
        <v>23.06</v>
      </c>
      <c r="V177" s="66">
        <f t="shared" si="39"/>
        <v>449531.64</v>
      </c>
      <c r="W177" s="66" t="str">
        <f t="shared" si="40"/>
        <v>&gt; 5</v>
      </c>
      <c r="X177" s="66">
        <f>A177+SUMIFS(Presensi!F:F,Presensi!E:E,'Entry Data'!AP177)</f>
        <v>1</v>
      </c>
      <c r="Y177" s="66">
        <f>IFERROR(INDEX('Retasi Pricing'!F:F,MATCH('Entry Data'!AM177,'Retasi Pricing'!E:E,0))*X177,"")</f>
        <v>27650</v>
      </c>
      <c r="Z177" s="62" t="s">
        <v>26</v>
      </c>
      <c r="AA177" s="62" t="s">
        <v>27</v>
      </c>
      <c r="AB177" s="32" t="s">
        <v>66</v>
      </c>
      <c r="AC177" s="32" t="s">
        <v>216</v>
      </c>
      <c r="AD177" s="32" t="str">
        <f t="shared" si="41"/>
        <v/>
      </c>
      <c r="AF177" s="5" t="str">
        <f t="shared" si="42"/>
        <v>ruslan44186</v>
      </c>
      <c r="AG177" s="5" t="str">
        <f t="shared" si="43"/>
        <v>BMJ 05644186UTARANIGHT</v>
      </c>
      <c r="AH177" s="5" t="str">
        <f t="shared" si="44"/>
        <v>ruslan44186UTARANIGHT</v>
      </c>
      <c r="AI177" s="5" t="str">
        <f t="shared" si="45"/>
        <v>BMJ 05644186NIGHT</v>
      </c>
      <c r="AJ177" s="5" t="str">
        <f t="shared" si="46"/>
        <v>ruslan44186NIGHT</v>
      </c>
      <c r="AK177" s="5" t="str">
        <f t="shared" si="47"/>
        <v>ruslanBMJ III</v>
      </c>
      <c r="AL177" s="5" t="str">
        <f t="shared" si="49"/>
        <v>5UTARA</v>
      </c>
      <c r="AM177" s="5" t="str">
        <f t="shared" si="50"/>
        <v>&gt; 5UTARA10 RODA</v>
      </c>
      <c r="AN177" s="5" t="str">
        <f t="shared" si="51"/>
        <v>ruslanBMJ III&gt; 5UTARA10 RODA</v>
      </c>
      <c r="AO177" s="5" t="str">
        <f t="shared" si="52"/>
        <v>ruslan&gt; 5UTARA10 RODA</v>
      </c>
      <c r="AP177" s="5" t="str">
        <f t="shared" si="53"/>
        <v>44186NIGHT</v>
      </c>
    </row>
    <row r="178" spans="1:42" x14ac:dyDescent="0.3">
      <c r="A178" s="33">
        <v>1</v>
      </c>
      <c r="B178" s="33"/>
      <c r="C178" s="70">
        <v>44186</v>
      </c>
      <c r="D178" s="71" t="s">
        <v>87</v>
      </c>
      <c r="E178" s="70">
        <v>44186</v>
      </c>
      <c r="F178" s="71">
        <v>5150714</v>
      </c>
      <c r="G178" s="33" t="s">
        <v>20</v>
      </c>
      <c r="H178" s="33" t="s">
        <v>21</v>
      </c>
      <c r="I178" s="33" t="s">
        <v>51</v>
      </c>
      <c r="J178" s="33" t="s">
        <v>46</v>
      </c>
      <c r="K178" s="63" t="s">
        <v>71</v>
      </c>
      <c r="L178" s="32" t="str">
        <f t="shared" si="54"/>
        <v>FM260JD</v>
      </c>
      <c r="M178" s="32" t="str">
        <f t="shared" si="55"/>
        <v>BMJ III</v>
      </c>
      <c r="N178" s="32" t="str">
        <f t="shared" si="56"/>
        <v>10 RODA</v>
      </c>
      <c r="O178" s="64">
        <v>0.84217592592592594</v>
      </c>
      <c r="P178" s="65">
        <v>0.84217592592592594</v>
      </c>
      <c r="Q178" s="65"/>
      <c r="R178" s="66">
        <v>1</v>
      </c>
      <c r="S178" s="66">
        <v>39780</v>
      </c>
      <c r="T178" s="66">
        <v>14880</v>
      </c>
      <c r="U178" s="67">
        <f t="shared" si="48"/>
        <v>24.9</v>
      </c>
      <c r="V178" s="66">
        <f t="shared" si="39"/>
        <v>485400.6</v>
      </c>
      <c r="W178" s="66" t="str">
        <f t="shared" si="40"/>
        <v>1 &gt; 4</v>
      </c>
      <c r="X178" s="66">
        <f>A178+SUMIFS(Presensi!F:F,Presensi!E:E,'Entry Data'!AP178)</f>
        <v>1</v>
      </c>
      <c r="Y178" s="66">
        <f>IFERROR(INDEX('Retasi Pricing'!F:F,MATCH('Entry Data'!AM178,'Retasi Pricing'!E:E,0))*X178,"")</f>
        <v>25000</v>
      </c>
      <c r="Z178" s="62" t="s">
        <v>26</v>
      </c>
      <c r="AA178" s="62" t="s">
        <v>27</v>
      </c>
      <c r="AB178" s="32" t="s">
        <v>54</v>
      </c>
      <c r="AC178" s="32" t="s">
        <v>216</v>
      </c>
      <c r="AD178" s="32" t="str">
        <f t="shared" si="41"/>
        <v/>
      </c>
      <c r="AF178" s="5" t="str">
        <f t="shared" si="42"/>
        <v>ruslan44186</v>
      </c>
      <c r="AG178" s="5" t="str">
        <f t="shared" si="43"/>
        <v>BMJ 05644186UTARANIGHT</v>
      </c>
      <c r="AH178" s="5" t="str">
        <f t="shared" si="44"/>
        <v>ruslan44186UTARANIGHT</v>
      </c>
      <c r="AI178" s="5" t="str">
        <f t="shared" si="45"/>
        <v>BMJ 05644186NIGHT</v>
      </c>
      <c r="AJ178" s="5" t="str">
        <f t="shared" si="46"/>
        <v>ruslan44186NIGHT</v>
      </c>
      <c r="AK178" s="5" t="str">
        <f t="shared" si="47"/>
        <v>ruslanBMJ III</v>
      </c>
      <c r="AL178" s="5" t="str">
        <f t="shared" si="49"/>
        <v>1UTARA</v>
      </c>
      <c r="AM178" s="5" t="str">
        <f t="shared" si="50"/>
        <v>1 &gt; 4UTARA10 RODA</v>
      </c>
      <c r="AN178" s="5" t="str">
        <f t="shared" si="51"/>
        <v>ruslanBMJ III1 &gt; 4UTARA10 RODA</v>
      </c>
      <c r="AO178" s="5" t="str">
        <f t="shared" si="52"/>
        <v>ruslan1 &gt; 4UTARA10 RODA</v>
      </c>
      <c r="AP178" s="5" t="str">
        <f t="shared" si="53"/>
        <v>44186NIGHT</v>
      </c>
    </row>
    <row r="179" spans="1:42" x14ac:dyDescent="0.3">
      <c r="A179" s="33">
        <v>1</v>
      </c>
      <c r="B179" s="33"/>
      <c r="C179" s="70">
        <v>44186</v>
      </c>
      <c r="D179" s="71" t="s">
        <v>87</v>
      </c>
      <c r="E179" s="70">
        <v>44186</v>
      </c>
      <c r="F179" s="71">
        <v>5150901</v>
      </c>
      <c r="G179" s="33" t="s">
        <v>20</v>
      </c>
      <c r="H179" s="33" t="s">
        <v>21</v>
      </c>
      <c r="I179" s="33" t="s">
        <v>51</v>
      </c>
      <c r="J179" s="33" t="s">
        <v>46</v>
      </c>
      <c r="K179" s="63" t="s">
        <v>71</v>
      </c>
      <c r="L179" s="32" t="str">
        <f t="shared" si="54"/>
        <v>FM260JD</v>
      </c>
      <c r="M179" s="32" t="str">
        <f t="shared" si="55"/>
        <v>BMJ III</v>
      </c>
      <c r="N179" s="32" t="str">
        <f t="shared" si="56"/>
        <v>10 RODA</v>
      </c>
      <c r="O179" s="64">
        <v>0.98313657407407407</v>
      </c>
      <c r="P179" s="65">
        <v>0.98313657407407407</v>
      </c>
      <c r="Q179" s="65"/>
      <c r="R179" s="66">
        <v>2</v>
      </c>
      <c r="S179" s="66">
        <v>37340</v>
      </c>
      <c r="T179" s="66">
        <v>14880</v>
      </c>
      <c r="U179" s="67">
        <f t="shared" si="48"/>
        <v>22.46</v>
      </c>
      <c r="V179" s="66">
        <f t="shared" si="39"/>
        <v>437835.24000000005</v>
      </c>
      <c r="W179" s="66" t="str">
        <f t="shared" si="40"/>
        <v>1 &gt; 4</v>
      </c>
      <c r="X179" s="66">
        <f>A179+SUMIFS(Presensi!F:F,Presensi!E:E,'Entry Data'!AP179)</f>
        <v>1</v>
      </c>
      <c r="Y179" s="66">
        <f>IFERROR(INDEX('Retasi Pricing'!F:F,MATCH('Entry Data'!AM179,'Retasi Pricing'!E:E,0))*X179,"")</f>
        <v>25000</v>
      </c>
      <c r="Z179" s="62" t="s">
        <v>26</v>
      </c>
      <c r="AA179" s="62" t="s">
        <v>27</v>
      </c>
      <c r="AB179" s="32" t="s">
        <v>59</v>
      </c>
      <c r="AC179" s="32" t="s">
        <v>216</v>
      </c>
      <c r="AD179" s="32" t="str">
        <f t="shared" si="41"/>
        <v/>
      </c>
      <c r="AF179" s="5" t="str">
        <f t="shared" si="42"/>
        <v>ruslan44186</v>
      </c>
      <c r="AG179" s="5" t="str">
        <f t="shared" si="43"/>
        <v>BMJ 05644186UTARANIGHT</v>
      </c>
      <c r="AH179" s="5" t="str">
        <f t="shared" si="44"/>
        <v>ruslan44186UTARANIGHT</v>
      </c>
      <c r="AI179" s="5" t="str">
        <f t="shared" si="45"/>
        <v>BMJ 05644186NIGHT</v>
      </c>
      <c r="AJ179" s="5" t="str">
        <f t="shared" si="46"/>
        <v>ruslan44186NIGHT</v>
      </c>
      <c r="AK179" s="5" t="str">
        <f t="shared" si="47"/>
        <v>ruslanBMJ III</v>
      </c>
      <c r="AL179" s="5" t="str">
        <f t="shared" si="49"/>
        <v>2UTARA</v>
      </c>
      <c r="AM179" s="5" t="str">
        <f t="shared" si="50"/>
        <v>1 &gt; 4UTARA10 RODA</v>
      </c>
      <c r="AN179" s="5" t="str">
        <f t="shared" si="51"/>
        <v>ruslanBMJ III1 &gt; 4UTARA10 RODA</v>
      </c>
      <c r="AO179" s="5" t="str">
        <f t="shared" si="52"/>
        <v>ruslan1 &gt; 4UTARA10 RODA</v>
      </c>
      <c r="AP179" s="5" t="str">
        <f t="shared" si="53"/>
        <v>44186NIGHT</v>
      </c>
    </row>
    <row r="180" spans="1:42" x14ac:dyDescent="0.3">
      <c r="A180" s="33">
        <v>1</v>
      </c>
      <c r="B180" s="33"/>
      <c r="C180" s="70">
        <v>44186</v>
      </c>
      <c r="D180" s="71" t="s">
        <v>87</v>
      </c>
      <c r="E180" s="70">
        <v>44187</v>
      </c>
      <c r="F180" s="71">
        <v>5150931</v>
      </c>
      <c r="G180" s="33" t="s">
        <v>20</v>
      </c>
      <c r="H180" s="33" t="s">
        <v>50</v>
      </c>
      <c r="I180" s="33" t="s">
        <v>76</v>
      </c>
      <c r="J180" s="33" t="s">
        <v>52</v>
      </c>
      <c r="K180" s="63" t="s">
        <v>73</v>
      </c>
      <c r="L180" s="32" t="str">
        <f t="shared" si="54"/>
        <v>FM260JD</v>
      </c>
      <c r="M180" s="32" t="str">
        <f t="shared" si="55"/>
        <v>BMJ</v>
      </c>
      <c r="N180" s="32" t="str">
        <f t="shared" si="56"/>
        <v>10 RODA</v>
      </c>
      <c r="O180" s="64">
        <v>9.5370370370370366E-3</v>
      </c>
      <c r="P180" s="65">
        <v>9.5370370370370366E-3</v>
      </c>
      <c r="Q180" s="65"/>
      <c r="R180" s="66">
        <v>3</v>
      </c>
      <c r="S180" s="66">
        <v>41180</v>
      </c>
      <c r="T180" s="66">
        <v>14780</v>
      </c>
      <c r="U180" s="67">
        <f t="shared" si="48"/>
        <v>26.4</v>
      </c>
      <c r="V180" s="66">
        <f t="shared" si="39"/>
        <v>514641.6</v>
      </c>
      <c r="W180" s="66" t="str">
        <f t="shared" si="40"/>
        <v>1 &gt; 4</v>
      </c>
      <c r="X180" s="66">
        <f>A180+SUMIFS(Presensi!F:F,Presensi!E:E,'Entry Data'!AP180)</f>
        <v>1</v>
      </c>
      <c r="Y180" s="66">
        <f>IFERROR(INDEX('Retasi Pricing'!F:F,MATCH('Entry Data'!AM180,'Retasi Pricing'!E:E,0))*X180,"")</f>
        <v>25000</v>
      </c>
      <c r="Z180" s="62" t="s">
        <v>26</v>
      </c>
      <c r="AA180" s="62" t="s">
        <v>27</v>
      </c>
      <c r="AB180" s="32" t="s">
        <v>54</v>
      </c>
      <c r="AC180" s="32" t="s">
        <v>376</v>
      </c>
      <c r="AD180" s="32" t="str">
        <f t="shared" si="41"/>
        <v/>
      </c>
      <c r="AF180" s="5" t="str">
        <f t="shared" si="42"/>
        <v>ahmad saputra44186</v>
      </c>
      <c r="AG180" s="5" t="str">
        <f t="shared" si="43"/>
        <v>BMJ 06544186UTARANIGHT</v>
      </c>
      <c r="AH180" s="5" t="str">
        <f t="shared" si="44"/>
        <v>ahmad saputra44186UTARANIGHT</v>
      </c>
      <c r="AI180" s="5" t="str">
        <f t="shared" si="45"/>
        <v>BMJ 06544186NIGHT</v>
      </c>
      <c r="AJ180" s="5" t="str">
        <f t="shared" si="46"/>
        <v>ahmad saputra44186NIGHT</v>
      </c>
      <c r="AK180" s="5" t="str">
        <f t="shared" si="47"/>
        <v>ahmad saputraBMJ</v>
      </c>
      <c r="AL180" s="5" t="str">
        <f t="shared" si="49"/>
        <v>3UTARA</v>
      </c>
      <c r="AM180" s="5" t="str">
        <f t="shared" si="50"/>
        <v>1 &gt; 4UTARA10 RODA</v>
      </c>
      <c r="AN180" s="5" t="str">
        <f t="shared" si="51"/>
        <v>ahmad saputraBMJ1 &gt; 4UTARA10 RODA</v>
      </c>
      <c r="AO180" s="5" t="str">
        <f t="shared" si="52"/>
        <v>ahmad saputra1 &gt; 4UTARA10 RODA</v>
      </c>
      <c r="AP180" s="5" t="str">
        <f t="shared" si="53"/>
        <v>44186NIGHT</v>
      </c>
    </row>
    <row r="181" spans="1:42" x14ac:dyDescent="0.3">
      <c r="A181" s="33">
        <v>1</v>
      </c>
      <c r="B181" s="33"/>
      <c r="C181" s="70">
        <v>44186</v>
      </c>
      <c r="D181" s="71" t="s">
        <v>87</v>
      </c>
      <c r="E181" s="70">
        <v>44187</v>
      </c>
      <c r="F181" s="71">
        <v>5151002</v>
      </c>
      <c r="G181" s="33" t="s">
        <v>20</v>
      </c>
      <c r="H181" s="33" t="s">
        <v>21</v>
      </c>
      <c r="I181" s="33" t="s">
        <v>76</v>
      </c>
      <c r="J181" s="33" t="s">
        <v>23</v>
      </c>
      <c r="K181" s="63" t="s">
        <v>73</v>
      </c>
      <c r="L181" s="32" t="str">
        <f t="shared" si="54"/>
        <v>FM260JD</v>
      </c>
      <c r="M181" s="32" t="str">
        <f t="shared" si="55"/>
        <v>BMJ</v>
      </c>
      <c r="N181" s="32" t="str">
        <f t="shared" si="56"/>
        <v>10 RODA</v>
      </c>
      <c r="O181" s="64">
        <v>7.8622685185185184E-2</v>
      </c>
      <c r="P181" s="65">
        <v>7.8622685185185184E-2</v>
      </c>
      <c r="Q181" s="65"/>
      <c r="R181" s="66">
        <v>4</v>
      </c>
      <c r="S181" s="66">
        <v>40940</v>
      </c>
      <c r="T181" s="66">
        <v>14780</v>
      </c>
      <c r="U181" s="67">
        <f t="shared" si="48"/>
        <v>26.16</v>
      </c>
      <c r="V181" s="66">
        <f t="shared" si="39"/>
        <v>509963.04000000004</v>
      </c>
      <c r="W181" s="66" t="str">
        <f t="shared" si="40"/>
        <v>1 &gt; 4</v>
      </c>
      <c r="X181" s="66">
        <f>A181+SUMIFS(Presensi!F:F,Presensi!E:E,'Entry Data'!AP181)</f>
        <v>1</v>
      </c>
      <c r="Y181" s="66">
        <f>IFERROR(INDEX('Retasi Pricing'!F:F,MATCH('Entry Data'!AM181,'Retasi Pricing'!E:E,0))*X181,"")</f>
        <v>25000</v>
      </c>
      <c r="Z181" s="62" t="s">
        <v>26</v>
      </c>
      <c r="AA181" s="62" t="s">
        <v>27</v>
      </c>
      <c r="AB181" s="32" t="s">
        <v>55</v>
      </c>
      <c r="AC181" s="32" t="s">
        <v>376</v>
      </c>
      <c r="AD181" s="32" t="str">
        <f t="shared" si="41"/>
        <v/>
      </c>
      <c r="AF181" s="5" t="str">
        <f t="shared" si="42"/>
        <v>ahmad saputra44186</v>
      </c>
      <c r="AG181" s="5" t="str">
        <f t="shared" si="43"/>
        <v>BMJ 06544186UTARANIGHT</v>
      </c>
      <c r="AH181" s="5" t="str">
        <f t="shared" si="44"/>
        <v>ahmad saputra44186UTARANIGHT</v>
      </c>
      <c r="AI181" s="5" t="str">
        <f t="shared" si="45"/>
        <v>BMJ 06544186NIGHT</v>
      </c>
      <c r="AJ181" s="5" t="str">
        <f t="shared" si="46"/>
        <v>ahmad saputra44186NIGHT</v>
      </c>
      <c r="AK181" s="5" t="str">
        <f t="shared" si="47"/>
        <v>ahmad saputraBMJ</v>
      </c>
      <c r="AL181" s="5" t="str">
        <f t="shared" si="49"/>
        <v>4UTARA</v>
      </c>
      <c r="AM181" s="5" t="str">
        <f t="shared" si="50"/>
        <v>1 &gt; 4UTARA10 RODA</v>
      </c>
      <c r="AN181" s="5" t="str">
        <f t="shared" si="51"/>
        <v>ahmad saputraBMJ1 &gt; 4UTARA10 RODA</v>
      </c>
      <c r="AO181" s="5" t="str">
        <f t="shared" si="52"/>
        <v>ahmad saputra1 &gt; 4UTARA10 RODA</v>
      </c>
      <c r="AP181" s="5" t="str">
        <f t="shared" si="53"/>
        <v>44186NIGHT</v>
      </c>
    </row>
    <row r="182" spans="1:42" x14ac:dyDescent="0.3">
      <c r="A182" s="33">
        <v>1</v>
      </c>
      <c r="B182" s="33"/>
      <c r="C182" s="70">
        <v>44186</v>
      </c>
      <c r="D182" s="71" t="s">
        <v>87</v>
      </c>
      <c r="E182" s="70">
        <v>44187</v>
      </c>
      <c r="F182" s="71">
        <v>5151068</v>
      </c>
      <c r="G182" s="33" t="s">
        <v>20</v>
      </c>
      <c r="H182" s="33" t="s">
        <v>21</v>
      </c>
      <c r="I182" s="33" t="s">
        <v>76</v>
      </c>
      <c r="J182" s="33" t="s">
        <v>23</v>
      </c>
      <c r="K182" s="63" t="s">
        <v>73</v>
      </c>
      <c r="L182" s="32" t="str">
        <f t="shared" si="54"/>
        <v>FM260JD</v>
      </c>
      <c r="M182" s="32" t="str">
        <f t="shared" si="55"/>
        <v>BMJ</v>
      </c>
      <c r="N182" s="32" t="str">
        <f t="shared" si="56"/>
        <v>10 RODA</v>
      </c>
      <c r="O182" s="64">
        <v>0.14223379629629629</v>
      </c>
      <c r="P182" s="65">
        <v>0.14223379629629629</v>
      </c>
      <c r="Q182" s="65"/>
      <c r="R182" s="66">
        <v>5</v>
      </c>
      <c r="S182" s="66">
        <v>40340</v>
      </c>
      <c r="T182" s="66">
        <v>14780</v>
      </c>
      <c r="U182" s="67">
        <f t="shared" si="48"/>
        <v>25.56</v>
      </c>
      <c r="V182" s="66">
        <f t="shared" si="39"/>
        <v>498266.64</v>
      </c>
      <c r="W182" s="66" t="str">
        <f t="shared" si="40"/>
        <v>&gt; 5</v>
      </c>
      <c r="X182" s="66">
        <f>A182+SUMIFS(Presensi!F:F,Presensi!E:E,'Entry Data'!AP182)</f>
        <v>1</v>
      </c>
      <c r="Y182" s="66">
        <f>IFERROR(INDEX('Retasi Pricing'!F:F,MATCH('Entry Data'!AM182,'Retasi Pricing'!E:E,0))*X182,"")</f>
        <v>27650</v>
      </c>
      <c r="Z182" s="62" t="s">
        <v>26</v>
      </c>
      <c r="AA182" s="62" t="s">
        <v>27</v>
      </c>
      <c r="AB182" s="32" t="s">
        <v>28</v>
      </c>
      <c r="AC182" s="32" t="s">
        <v>376</v>
      </c>
      <c r="AD182" s="32" t="str">
        <f t="shared" si="41"/>
        <v/>
      </c>
      <c r="AF182" s="5" t="str">
        <f t="shared" si="42"/>
        <v>ahmad saputra44186</v>
      </c>
      <c r="AG182" s="5" t="str">
        <f t="shared" si="43"/>
        <v>BMJ 06544186UTARANIGHT</v>
      </c>
      <c r="AH182" s="5" t="str">
        <f t="shared" si="44"/>
        <v>ahmad saputra44186UTARANIGHT</v>
      </c>
      <c r="AI182" s="5" t="str">
        <f t="shared" si="45"/>
        <v>BMJ 06544186NIGHT</v>
      </c>
      <c r="AJ182" s="5" t="str">
        <f t="shared" si="46"/>
        <v>ahmad saputra44186NIGHT</v>
      </c>
      <c r="AK182" s="5" t="str">
        <f t="shared" si="47"/>
        <v>ahmad saputraBMJ</v>
      </c>
      <c r="AL182" s="5" t="str">
        <f t="shared" si="49"/>
        <v>5UTARA</v>
      </c>
      <c r="AM182" s="5" t="str">
        <f t="shared" si="50"/>
        <v>&gt; 5UTARA10 RODA</v>
      </c>
      <c r="AN182" s="5" t="str">
        <f t="shared" si="51"/>
        <v>ahmad saputraBMJ&gt; 5UTARA10 RODA</v>
      </c>
      <c r="AO182" s="5" t="str">
        <f t="shared" si="52"/>
        <v>ahmad saputra&gt; 5UTARA10 RODA</v>
      </c>
      <c r="AP182" s="5" t="str">
        <f t="shared" si="53"/>
        <v>44186NIGHT</v>
      </c>
    </row>
    <row r="183" spans="1:42" x14ac:dyDescent="0.3">
      <c r="A183" s="33">
        <v>1</v>
      </c>
      <c r="B183" s="33"/>
      <c r="C183" s="70">
        <v>44186</v>
      </c>
      <c r="D183" s="71" t="s">
        <v>87</v>
      </c>
      <c r="E183" s="70">
        <v>44187</v>
      </c>
      <c r="F183" s="71">
        <v>5151192</v>
      </c>
      <c r="G183" s="33" t="s">
        <v>20</v>
      </c>
      <c r="H183" s="33" t="s">
        <v>21</v>
      </c>
      <c r="I183" s="33" t="s">
        <v>51</v>
      </c>
      <c r="J183" s="33" t="s">
        <v>46</v>
      </c>
      <c r="K183" s="63" t="s">
        <v>73</v>
      </c>
      <c r="L183" s="32" t="str">
        <f t="shared" si="54"/>
        <v>FM260JD</v>
      </c>
      <c r="M183" s="32" t="str">
        <f t="shared" si="55"/>
        <v>BMJ</v>
      </c>
      <c r="N183" s="32" t="str">
        <f t="shared" si="56"/>
        <v>10 RODA</v>
      </c>
      <c r="O183" s="64">
        <v>0.26520833333333332</v>
      </c>
      <c r="P183" s="65">
        <v>0.26520833333333332</v>
      </c>
      <c r="Q183" s="65"/>
      <c r="R183" s="66">
        <v>6</v>
      </c>
      <c r="S183" s="66">
        <v>40000</v>
      </c>
      <c r="T183" s="66">
        <v>14780</v>
      </c>
      <c r="U183" s="67">
        <f t="shared" si="48"/>
        <v>25.22</v>
      </c>
      <c r="V183" s="66">
        <f t="shared" si="39"/>
        <v>491638.68</v>
      </c>
      <c r="W183" s="66" t="str">
        <f t="shared" si="40"/>
        <v>&gt; 6</v>
      </c>
      <c r="X183" s="66">
        <f>A183+SUMIFS(Presensi!F:F,Presensi!E:E,'Entry Data'!AP183)</f>
        <v>1</v>
      </c>
      <c r="Y183" s="66">
        <f>IFERROR(INDEX('Retasi Pricing'!F:F,MATCH('Entry Data'!AM183,'Retasi Pricing'!E:E,0))*X183,"")</f>
        <v>30800</v>
      </c>
      <c r="Z183" s="62" t="s">
        <v>26</v>
      </c>
      <c r="AA183" s="62" t="s">
        <v>27</v>
      </c>
      <c r="AB183" s="32" t="s">
        <v>56</v>
      </c>
      <c r="AC183" s="32" t="s">
        <v>376</v>
      </c>
      <c r="AD183" s="32" t="str">
        <f t="shared" si="41"/>
        <v/>
      </c>
      <c r="AF183" s="5" t="str">
        <f t="shared" si="42"/>
        <v>ahmad saputra44186</v>
      </c>
      <c r="AG183" s="5" t="str">
        <f t="shared" si="43"/>
        <v>BMJ 06544186UTARANIGHT</v>
      </c>
      <c r="AH183" s="5" t="str">
        <f t="shared" si="44"/>
        <v>ahmad saputra44186UTARANIGHT</v>
      </c>
      <c r="AI183" s="5" t="str">
        <f t="shared" si="45"/>
        <v>BMJ 06544186NIGHT</v>
      </c>
      <c r="AJ183" s="5" t="str">
        <f t="shared" si="46"/>
        <v>ahmad saputra44186NIGHT</v>
      </c>
      <c r="AK183" s="5" t="str">
        <f t="shared" si="47"/>
        <v>ahmad saputraBMJ</v>
      </c>
      <c r="AL183" s="5" t="str">
        <f t="shared" si="49"/>
        <v>6UTARA</v>
      </c>
      <c r="AM183" s="5" t="str">
        <f t="shared" si="50"/>
        <v>&gt; 6UTARA10 RODA</v>
      </c>
      <c r="AN183" s="5" t="str">
        <f t="shared" si="51"/>
        <v>ahmad saputraBMJ&gt; 6UTARA10 RODA</v>
      </c>
      <c r="AO183" s="5" t="str">
        <f t="shared" si="52"/>
        <v>ahmad saputra&gt; 6UTARA10 RODA</v>
      </c>
      <c r="AP183" s="5" t="str">
        <f t="shared" si="53"/>
        <v>44186NIGHT</v>
      </c>
    </row>
    <row r="184" spans="1:42" x14ac:dyDescent="0.3">
      <c r="A184" s="33">
        <v>1</v>
      </c>
      <c r="B184" s="33"/>
      <c r="C184" s="70">
        <v>44186</v>
      </c>
      <c r="D184" s="71" t="s">
        <v>87</v>
      </c>
      <c r="E184" s="70">
        <v>44186</v>
      </c>
      <c r="F184" s="71">
        <v>5150754</v>
      </c>
      <c r="G184" s="33" t="s">
        <v>20</v>
      </c>
      <c r="H184" s="33" t="s">
        <v>21</v>
      </c>
      <c r="I184" s="33" t="s">
        <v>51</v>
      </c>
      <c r="J184" s="33" t="s">
        <v>46</v>
      </c>
      <c r="K184" s="63" t="s">
        <v>73</v>
      </c>
      <c r="L184" s="32" t="str">
        <f t="shared" si="54"/>
        <v>FM260JD</v>
      </c>
      <c r="M184" s="32" t="str">
        <f t="shared" si="55"/>
        <v>BMJ</v>
      </c>
      <c r="N184" s="32" t="str">
        <f t="shared" si="56"/>
        <v>10 RODA</v>
      </c>
      <c r="O184" s="64">
        <v>0.8678703703703704</v>
      </c>
      <c r="P184" s="65">
        <v>0.8678703703703704</v>
      </c>
      <c r="Q184" s="65"/>
      <c r="R184" s="66">
        <v>1</v>
      </c>
      <c r="S184" s="66">
        <v>38780</v>
      </c>
      <c r="T184" s="66">
        <v>14780</v>
      </c>
      <c r="U184" s="67">
        <f t="shared" si="48"/>
        <v>24</v>
      </c>
      <c r="V184" s="66">
        <f t="shared" si="39"/>
        <v>467856</v>
      </c>
      <c r="W184" s="66" t="str">
        <f t="shared" si="40"/>
        <v>1 &gt; 4</v>
      </c>
      <c r="X184" s="66">
        <f>A184+SUMIFS(Presensi!F:F,Presensi!E:E,'Entry Data'!AP184)</f>
        <v>1</v>
      </c>
      <c r="Y184" s="66">
        <f>IFERROR(INDEX('Retasi Pricing'!F:F,MATCH('Entry Data'!AM184,'Retasi Pricing'!E:E,0))*X184,"")</f>
        <v>25000</v>
      </c>
      <c r="Z184" s="62" t="s">
        <v>26</v>
      </c>
      <c r="AA184" s="62" t="s">
        <v>27</v>
      </c>
      <c r="AB184" s="32" t="s">
        <v>56</v>
      </c>
      <c r="AC184" s="32" t="s">
        <v>376</v>
      </c>
      <c r="AD184" s="32" t="str">
        <f t="shared" si="41"/>
        <v/>
      </c>
      <c r="AF184" s="5" t="str">
        <f t="shared" si="42"/>
        <v>ahmad saputra44186</v>
      </c>
      <c r="AG184" s="5" t="str">
        <f t="shared" si="43"/>
        <v>BMJ 06544186UTARANIGHT</v>
      </c>
      <c r="AH184" s="5" t="str">
        <f t="shared" si="44"/>
        <v>ahmad saputra44186UTARANIGHT</v>
      </c>
      <c r="AI184" s="5" t="str">
        <f t="shared" si="45"/>
        <v>BMJ 06544186NIGHT</v>
      </c>
      <c r="AJ184" s="5" t="str">
        <f t="shared" si="46"/>
        <v>ahmad saputra44186NIGHT</v>
      </c>
      <c r="AK184" s="5" t="str">
        <f t="shared" si="47"/>
        <v>ahmad saputraBMJ</v>
      </c>
      <c r="AL184" s="5" t="str">
        <f t="shared" si="49"/>
        <v>1UTARA</v>
      </c>
      <c r="AM184" s="5" t="str">
        <f t="shared" si="50"/>
        <v>1 &gt; 4UTARA10 RODA</v>
      </c>
      <c r="AN184" s="5" t="str">
        <f t="shared" si="51"/>
        <v>ahmad saputraBMJ1 &gt; 4UTARA10 RODA</v>
      </c>
      <c r="AO184" s="5" t="str">
        <f t="shared" si="52"/>
        <v>ahmad saputra1 &gt; 4UTARA10 RODA</v>
      </c>
      <c r="AP184" s="5" t="str">
        <f t="shared" si="53"/>
        <v>44186NIGHT</v>
      </c>
    </row>
    <row r="185" spans="1:42" x14ac:dyDescent="0.3">
      <c r="A185" s="33">
        <v>1</v>
      </c>
      <c r="B185" s="33"/>
      <c r="C185" s="70">
        <v>44186</v>
      </c>
      <c r="D185" s="71" t="s">
        <v>87</v>
      </c>
      <c r="E185" s="70">
        <v>44186</v>
      </c>
      <c r="F185" s="71">
        <v>5150852</v>
      </c>
      <c r="G185" s="33" t="s">
        <v>20</v>
      </c>
      <c r="H185" s="33" t="s">
        <v>21</v>
      </c>
      <c r="I185" s="33" t="s">
        <v>51</v>
      </c>
      <c r="J185" s="33" t="s">
        <v>46</v>
      </c>
      <c r="K185" s="63" t="s">
        <v>73</v>
      </c>
      <c r="L185" s="32" t="str">
        <f t="shared" si="54"/>
        <v>FM260JD</v>
      </c>
      <c r="M185" s="32" t="str">
        <f t="shared" si="55"/>
        <v>BMJ</v>
      </c>
      <c r="N185" s="32" t="str">
        <f t="shared" si="56"/>
        <v>10 RODA</v>
      </c>
      <c r="O185" s="64">
        <v>0.94601851851851848</v>
      </c>
      <c r="P185" s="65">
        <v>0.94601851851851848</v>
      </c>
      <c r="Q185" s="65"/>
      <c r="R185" s="66">
        <v>2</v>
      </c>
      <c r="S185" s="66">
        <v>40820</v>
      </c>
      <c r="T185" s="66">
        <v>14780</v>
      </c>
      <c r="U185" s="67">
        <f t="shared" si="48"/>
        <v>26.04</v>
      </c>
      <c r="V185" s="66">
        <f t="shared" si="39"/>
        <v>507623.76</v>
      </c>
      <c r="W185" s="66" t="str">
        <f t="shared" si="40"/>
        <v>1 &gt; 4</v>
      </c>
      <c r="X185" s="66">
        <f>A185+SUMIFS(Presensi!F:F,Presensi!E:E,'Entry Data'!AP185)</f>
        <v>1</v>
      </c>
      <c r="Y185" s="66">
        <f>IFERROR(INDEX('Retasi Pricing'!F:F,MATCH('Entry Data'!AM185,'Retasi Pricing'!E:E,0))*X185,"")</f>
        <v>25000</v>
      </c>
      <c r="Z185" s="62" t="s">
        <v>26</v>
      </c>
      <c r="AA185" s="62" t="s">
        <v>27</v>
      </c>
      <c r="AB185" s="32" t="s">
        <v>31</v>
      </c>
      <c r="AC185" s="32" t="s">
        <v>376</v>
      </c>
      <c r="AD185" s="32" t="str">
        <f t="shared" si="41"/>
        <v/>
      </c>
      <c r="AF185" s="5" t="str">
        <f t="shared" si="42"/>
        <v>ahmad saputra44186</v>
      </c>
      <c r="AG185" s="5" t="str">
        <f t="shared" si="43"/>
        <v>BMJ 06544186UTARANIGHT</v>
      </c>
      <c r="AH185" s="5" t="str">
        <f t="shared" si="44"/>
        <v>ahmad saputra44186UTARANIGHT</v>
      </c>
      <c r="AI185" s="5" t="str">
        <f t="shared" si="45"/>
        <v>BMJ 06544186NIGHT</v>
      </c>
      <c r="AJ185" s="5" t="str">
        <f t="shared" si="46"/>
        <v>ahmad saputra44186NIGHT</v>
      </c>
      <c r="AK185" s="5" t="str">
        <f t="shared" si="47"/>
        <v>ahmad saputraBMJ</v>
      </c>
      <c r="AL185" s="5" t="str">
        <f t="shared" si="49"/>
        <v>2UTARA</v>
      </c>
      <c r="AM185" s="5" t="str">
        <f t="shared" si="50"/>
        <v>1 &gt; 4UTARA10 RODA</v>
      </c>
      <c r="AN185" s="5" t="str">
        <f t="shared" si="51"/>
        <v>ahmad saputraBMJ1 &gt; 4UTARA10 RODA</v>
      </c>
      <c r="AO185" s="5" t="str">
        <f t="shared" si="52"/>
        <v>ahmad saputra1 &gt; 4UTARA10 RODA</v>
      </c>
      <c r="AP185" s="5" t="str">
        <f t="shared" si="53"/>
        <v>44186NIGHT</v>
      </c>
    </row>
    <row r="186" spans="1:42" x14ac:dyDescent="0.3">
      <c r="A186" s="33">
        <v>1</v>
      </c>
      <c r="B186" s="33"/>
      <c r="C186" s="70">
        <v>44186</v>
      </c>
      <c r="D186" s="71" t="s">
        <v>87</v>
      </c>
      <c r="E186" s="70">
        <v>44187</v>
      </c>
      <c r="F186" s="71">
        <v>5150952</v>
      </c>
      <c r="G186" s="33" t="s">
        <v>20</v>
      </c>
      <c r="H186" s="33" t="s">
        <v>21</v>
      </c>
      <c r="I186" s="33" t="s">
        <v>76</v>
      </c>
      <c r="J186" s="33" t="s">
        <v>23</v>
      </c>
      <c r="K186" s="63" t="s">
        <v>77</v>
      </c>
      <c r="L186" s="32" t="str">
        <f t="shared" si="54"/>
        <v>FM260JD</v>
      </c>
      <c r="M186" s="32" t="str">
        <f t="shared" si="55"/>
        <v>BMJ</v>
      </c>
      <c r="N186" s="32" t="str">
        <f t="shared" si="56"/>
        <v>10 RODA</v>
      </c>
      <c r="O186" s="64">
        <v>2.4699074074074078E-2</v>
      </c>
      <c r="P186" s="65">
        <v>2.4699074074074078E-2</v>
      </c>
      <c r="Q186" s="65"/>
      <c r="R186" s="66">
        <v>3</v>
      </c>
      <c r="S186" s="66">
        <v>40460</v>
      </c>
      <c r="T186" s="66">
        <v>14820</v>
      </c>
      <c r="U186" s="67">
        <f t="shared" si="48"/>
        <v>25.64</v>
      </c>
      <c r="V186" s="66">
        <f t="shared" si="39"/>
        <v>499826.16000000003</v>
      </c>
      <c r="W186" s="66" t="str">
        <f t="shared" si="40"/>
        <v>1 &gt; 4</v>
      </c>
      <c r="X186" s="66">
        <f>A186+SUMIFS(Presensi!F:F,Presensi!E:E,'Entry Data'!AP186)</f>
        <v>1</v>
      </c>
      <c r="Y186" s="66">
        <f>IFERROR(INDEX('Retasi Pricing'!F:F,MATCH('Entry Data'!AM186,'Retasi Pricing'!E:E,0))*X186,"")</f>
        <v>25000</v>
      </c>
      <c r="Z186" s="62" t="s">
        <v>26</v>
      </c>
      <c r="AA186" s="62" t="s">
        <v>27</v>
      </c>
      <c r="AB186" s="32" t="s">
        <v>66</v>
      </c>
      <c r="AC186" s="32" t="s">
        <v>179</v>
      </c>
      <c r="AD186" s="32" t="str">
        <f t="shared" si="41"/>
        <v/>
      </c>
      <c r="AF186" s="5" t="str">
        <f t="shared" si="42"/>
        <v>imbran husain44186</v>
      </c>
      <c r="AG186" s="5" t="str">
        <f t="shared" si="43"/>
        <v>BMJ 06844186UTARANIGHT</v>
      </c>
      <c r="AH186" s="5" t="str">
        <f t="shared" si="44"/>
        <v>imbran husain44186UTARANIGHT</v>
      </c>
      <c r="AI186" s="5" t="str">
        <f t="shared" si="45"/>
        <v>BMJ 06844186NIGHT</v>
      </c>
      <c r="AJ186" s="5" t="str">
        <f t="shared" si="46"/>
        <v>imbran husain44186NIGHT</v>
      </c>
      <c r="AK186" s="5" t="str">
        <f t="shared" si="47"/>
        <v>imbran husainBMJ</v>
      </c>
      <c r="AL186" s="5" t="str">
        <f t="shared" si="49"/>
        <v>3UTARA</v>
      </c>
      <c r="AM186" s="5" t="str">
        <f t="shared" si="50"/>
        <v>1 &gt; 4UTARA10 RODA</v>
      </c>
      <c r="AN186" s="5" t="str">
        <f t="shared" si="51"/>
        <v>imbran husainBMJ1 &gt; 4UTARA10 RODA</v>
      </c>
      <c r="AO186" s="5" t="str">
        <f t="shared" si="52"/>
        <v>imbran husain1 &gt; 4UTARA10 RODA</v>
      </c>
      <c r="AP186" s="5" t="str">
        <f t="shared" si="53"/>
        <v>44186NIGHT</v>
      </c>
    </row>
    <row r="187" spans="1:42" x14ac:dyDescent="0.3">
      <c r="A187" s="33">
        <v>1</v>
      </c>
      <c r="B187" s="33"/>
      <c r="C187" s="70">
        <v>44186</v>
      </c>
      <c r="D187" s="71" t="s">
        <v>87</v>
      </c>
      <c r="E187" s="70">
        <v>44187</v>
      </c>
      <c r="F187" s="71">
        <v>5151032</v>
      </c>
      <c r="G187" s="33" t="s">
        <v>20</v>
      </c>
      <c r="H187" s="33" t="s">
        <v>50</v>
      </c>
      <c r="I187" s="33" t="s">
        <v>22</v>
      </c>
      <c r="J187" s="33" t="s">
        <v>52</v>
      </c>
      <c r="K187" s="63" t="s">
        <v>77</v>
      </c>
      <c r="L187" s="32" t="str">
        <f t="shared" si="54"/>
        <v>FM260JD</v>
      </c>
      <c r="M187" s="32" t="str">
        <f t="shared" si="55"/>
        <v>BMJ</v>
      </c>
      <c r="N187" s="32" t="str">
        <f t="shared" si="56"/>
        <v>10 RODA</v>
      </c>
      <c r="O187" s="64">
        <v>0.10155092592592592</v>
      </c>
      <c r="P187" s="65">
        <v>0.10155092592592592</v>
      </c>
      <c r="Q187" s="65"/>
      <c r="R187" s="66">
        <v>4</v>
      </c>
      <c r="S187" s="66">
        <v>39100</v>
      </c>
      <c r="T187" s="66">
        <v>14820</v>
      </c>
      <c r="U187" s="67">
        <f t="shared" si="48"/>
        <v>24.28</v>
      </c>
      <c r="V187" s="66">
        <f t="shared" si="39"/>
        <v>473314.32</v>
      </c>
      <c r="W187" s="66" t="str">
        <f t="shared" si="40"/>
        <v>1 &gt; 4</v>
      </c>
      <c r="X187" s="66">
        <f>A187+SUMIFS(Presensi!F:F,Presensi!E:E,'Entry Data'!AP187)</f>
        <v>1</v>
      </c>
      <c r="Y187" s="66">
        <f>IFERROR(INDEX('Retasi Pricing'!F:F,MATCH('Entry Data'!AM187,'Retasi Pricing'!E:E,0))*X187,"")</f>
        <v>25000</v>
      </c>
      <c r="Z187" s="62" t="s">
        <v>26</v>
      </c>
      <c r="AA187" s="62" t="s">
        <v>27</v>
      </c>
      <c r="AB187" s="32" t="s">
        <v>31</v>
      </c>
      <c r="AC187" s="32" t="s">
        <v>179</v>
      </c>
      <c r="AD187" s="32" t="str">
        <f t="shared" si="41"/>
        <v/>
      </c>
      <c r="AF187" s="5" t="str">
        <f t="shared" si="42"/>
        <v>imbran husain44186</v>
      </c>
      <c r="AG187" s="5" t="str">
        <f t="shared" si="43"/>
        <v>BMJ 06844186UTARANIGHT</v>
      </c>
      <c r="AH187" s="5" t="str">
        <f t="shared" si="44"/>
        <v>imbran husain44186UTARANIGHT</v>
      </c>
      <c r="AI187" s="5" t="str">
        <f t="shared" si="45"/>
        <v>BMJ 06844186NIGHT</v>
      </c>
      <c r="AJ187" s="5" t="str">
        <f t="shared" si="46"/>
        <v>imbran husain44186NIGHT</v>
      </c>
      <c r="AK187" s="5" t="str">
        <f t="shared" si="47"/>
        <v>imbran husainBMJ</v>
      </c>
      <c r="AL187" s="5" t="str">
        <f t="shared" si="49"/>
        <v>4UTARA</v>
      </c>
      <c r="AM187" s="5" t="str">
        <f t="shared" si="50"/>
        <v>1 &gt; 4UTARA10 RODA</v>
      </c>
      <c r="AN187" s="5" t="str">
        <f t="shared" si="51"/>
        <v>imbran husainBMJ1 &gt; 4UTARA10 RODA</v>
      </c>
      <c r="AO187" s="5" t="str">
        <f t="shared" si="52"/>
        <v>imbran husain1 &gt; 4UTARA10 RODA</v>
      </c>
      <c r="AP187" s="5" t="str">
        <f t="shared" si="53"/>
        <v>44186NIGHT</v>
      </c>
    </row>
    <row r="188" spans="1:42" x14ac:dyDescent="0.3">
      <c r="A188" s="33">
        <v>1</v>
      </c>
      <c r="B188" s="33"/>
      <c r="C188" s="70">
        <v>44186</v>
      </c>
      <c r="D188" s="71" t="s">
        <v>87</v>
      </c>
      <c r="E188" s="70">
        <v>44187</v>
      </c>
      <c r="F188" s="71">
        <v>5151088</v>
      </c>
      <c r="G188" s="33" t="s">
        <v>20</v>
      </c>
      <c r="H188" s="33" t="s">
        <v>21</v>
      </c>
      <c r="I188" s="33" t="s">
        <v>76</v>
      </c>
      <c r="J188" s="33" t="s">
        <v>23</v>
      </c>
      <c r="K188" s="63" t="s">
        <v>77</v>
      </c>
      <c r="L188" s="32" t="str">
        <f t="shared" si="54"/>
        <v>FM260JD</v>
      </c>
      <c r="M188" s="32" t="str">
        <f t="shared" si="55"/>
        <v>BMJ</v>
      </c>
      <c r="N188" s="32" t="str">
        <f t="shared" si="56"/>
        <v>10 RODA</v>
      </c>
      <c r="O188" s="64">
        <v>0.15663194444444445</v>
      </c>
      <c r="P188" s="65">
        <v>0.15663194444444445</v>
      </c>
      <c r="Q188" s="65"/>
      <c r="R188" s="66">
        <v>5</v>
      </c>
      <c r="S188" s="66">
        <v>40900</v>
      </c>
      <c r="T188" s="66">
        <v>14820</v>
      </c>
      <c r="U188" s="67">
        <f t="shared" si="48"/>
        <v>26.08</v>
      </c>
      <c r="V188" s="66">
        <f t="shared" si="39"/>
        <v>508403.51999999996</v>
      </c>
      <c r="W188" s="66" t="str">
        <f t="shared" si="40"/>
        <v>&gt; 5</v>
      </c>
      <c r="X188" s="66">
        <f>A188+SUMIFS(Presensi!F:F,Presensi!E:E,'Entry Data'!AP188)</f>
        <v>1</v>
      </c>
      <c r="Y188" s="66">
        <f>IFERROR(INDEX('Retasi Pricing'!F:F,MATCH('Entry Data'!AM188,'Retasi Pricing'!E:E,0))*X188,"")</f>
        <v>27650</v>
      </c>
      <c r="Z188" s="62" t="s">
        <v>26</v>
      </c>
      <c r="AA188" s="62" t="s">
        <v>27</v>
      </c>
      <c r="AB188" s="32" t="s">
        <v>31</v>
      </c>
      <c r="AC188" s="32" t="s">
        <v>179</v>
      </c>
      <c r="AD188" s="32" t="str">
        <f t="shared" si="41"/>
        <v/>
      </c>
      <c r="AF188" s="5" t="str">
        <f t="shared" si="42"/>
        <v>imbran husain44186</v>
      </c>
      <c r="AG188" s="5" t="str">
        <f t="shared" si="43"/>
        <v>BMJ 06844186UTARANIGHT</v>
      </c>
      <c r="AH188" s="5" t="str">
        <f t="shared" si="44"/>
        <v>imbran husain44186UTARANIGHT</v>
      </c>
      <c r="AI188" s="5" t="str">
        <f t="shared" si="45"/>
        <v>BMJ 06844186NIGHT</v>
      </c>
      <c r="AJ188" s="5" t="str">
        <f t="shared" si="46"/>
        <v>imbran husain44186NIGHT</v>
      </c>
      <c r="AK188" s="5" t="str">
        <f t="shared" si="47"/>
        <v>imbran husainBMJ</v>
      </c>
      <c r="AL188" s="5" t="str">
        <f t="shared" si="49"/>
        <v>5UTARA</v>
      </c>
      <c r="AM188" s="5" t="str">
        <f t="shared" si="50"/>
        <v>&gt; 5UTARA10 RODA</v>
      </c>
      <c r="AN188" s="5" t="str">
        <f t="shared" si="51"/>
        <v>imbran husainBMJ&gt; 5UTARA10 RODA</v>
      </c>
      <c r="AO188" s="5" t="str">
        <f t="shared" si="52"/>
        <v>imbran husain&gt; 5UTARA10 RODA</v>
      </c>
      <c r="AP188" s="5" t="str">
        <f t="shared" si="53"/>
        <v>44186NIGHT</v>
      </c>
    </row>
    <row r="189" spans="1:42" x14ac:dyDescent="0.3">
      <c r="A189" s="33">
        <v>1</v>
      </c>
      <c r="B189" s="33"/>
      <c r="C189" s="70">
        <v>44186</v>
      </c>
      <c r="D189" s="71" t="s">
        <v>87</v>
      </c>
      <c r="E189" s="70">
        <v>44186</v>
      </c>
      <c r="F189" s="71">
        <v>5150805</v>
      </c>
      <c r="G189" s="33" t="s">
        <v>20</v>
      </c>
      <c r="H189" s="33" t="s">
        <v>21</v>
      </c>
      <c r="I189" s="33" t="s">
        <v>45</v>
      </c>
      <c r="J189" s="33" t="s">
        <v>46</v>
      </c>
      <c r="K189" s="63" t="s">
        <v>77</v>
      </c>
      <c r="L189" s="32" t="str">
        <f t="shared" si="54"/>
        <v>FM260JD</v>
      </c>
      <c r="M189" s="32" t="str">
        <f t="shared" si="55"/>
        <v>BMJ</v>
      </c>
      <c r="N189" s="32" t="str">
        <f t="shared" si="56"/>
        <v>10 RODA</v>
      </c>
      <c r="O189" s="64">
        <v>0.91180555555555554</v>
      </c>
      <c r="P189" s="65">
        <v>0.91180555555555554</v>
      </c>
      <c r="Q189" s="65"/>
      <c r="R189" s="66">
        <v>1</v>
      </c>
      <c r="S189" s="66">
        <v>39060</v>
      </c>
      <c r="T189" s="66">
        <v>14820</v>
      </c>
      <c r="U189" s="67">
        <f t="shared" si="48"/>
        <v>24.24</v>
      </c>
      <c r="V189" s="66">
        <f t="shared" si="39"/>
        <v>472534.55999999994</v>
      </c>
      <c r="W189" s="66" t="str">
        <f t="shared" si="40"/>
        <v>1 &gt; 4</v>
      </c>
      <c r="X189" s="66">
        <f>A189+SUMIFS(Presensi!F:F,Presensi!E:E,'Entry Data'!AP189)</f>
        <v>1</v>
      </c>
      <c r="Y189" s="66">
        <f>IFERROR(INDEX('Retasi Pricing'!F:F,MATCH('Entry Data'!AM189,'Retasi Pricing'!E:E,0))*X189,"")</f>
        <v>25000</v>
      </c>
      <c r="Z189" s="62" t="s">
        <v>26</v>
      </c>
      <c r="AA189" s="62" t="s">
        <v>27</v>
      </c>
      <c r="AB189" s="32" t="s">
        <v>59</v>
      </c>
      <c r="AC189" s="32" t="s">
        <v>179</v>
      </c>
      <c r="AD189" s="32" t="str">
        <f t="shared" si="41"/>
        <v/>
      </c>
      <c r="AF189" s="5" t="str">
        <f t="shared" si="42"/>
        <v>imbran husain44186</v>
      </c>
      <c r="AG189" s="5" t="str">
        <f t="shared" si="43"/>
        <v>BMJ 06844186UTARANIGHT</v>
      </c>
      <c r="AH189" s="5" t="str">
        <f t="shared" si="44"/>
        <v>imbran husain44186UTARANIGHT</v>
      </c>
      <c r="AI189" s="5" t="str">
        <f t="shared" si="45"/>
        <v>BMJ 06844186NIGHT</v>
      </c>
      <c r="AJ189" s="5" t="str">
        <f t="shared" si="46"/>
        <v>imbran husain44186NIGHT</v>
      </c>
      <c r="AK189" s="5" t="str">
        <f t="shared" si="47"/>
        <v>imbran husainBMJ</v>
      </c>
      <c r="AL189" s="5" t="str">
        <f t="shared" si="49"/>
        <v>1UTARA</v>
      </c>
      <c r="AM189" s="5" t="str">
        <f t="shared" si="50"/>
        <v>1 &gt; 4UTARA10 RODA</v>
      </c>
      <c r="AN189" s="5" t="str">
        <f t="shared" si="51"/>
        <v>imbran husainBMJ1 &gt; 4UTARA10 RODA</v>
      </c>
      <c r="AO189" s="5" t="str">
        <f t="shared" si="52"/>
        <v>imbran husain1 &gt; 4UTARA10 RODA</v>
      </c>
      <c r="AP189" s="5" t="str">
        <f t="shared" si="53"/>
        <v>44186NIGHT</v>
      </c>
    </row>
    <row r="190" spans="1:42" x14ac:dyDescent="0.3">
      <c r="A190" s="33">
        <v>1</v>
      </c>
      <c r="B190" s="33"/>
      <c r="C190" s="70">
        <v>44186</v>
      </c>
      <c r="D190" s="71" t="s">
        <v>87</v>
      </c>
      <c r="E190" s="70">
        <v>44186</v>
      </c>
      <c r="F190" s="71">
        <v>5150886</v>
      </c>
      <c r="G190" s="33" t="s">
        <v>20</v>
      </c>
      <c r="H190" s="33" t="s">
        <v>21</v>
      </c>
      <c r="I190" s="33" t="s">
        <v>123</v>
      </c>
      <c r="J190" s="33" t="s">
        <v>46</v>
      </c>
      <c r="K190" s="63" t="s">
        <v>77</v>
      </c>
      <c r="L190" s="32" t="str">
        <f t="shared" si="54"/>
        <v>FM260JD</v>
      </c>
      <c r="M190" s="32" t="str">
        <f t="shared" si="55"/>
        <v>BMJ</v>
      </c>
      <c r="N190" s="32" t="str">
        <f t="shared" si="56"/>
        <v>10 RODA</v>
      </c>
      <c r="O190" s="64">
        <v>0.97245370370370365</v>
      </c>
      <c r="P190" s="65">
        <v>0.97245370370370365</v>
      </c>
      <c r="Q190" s="65"/>
      <c r="R190" s="66">
        <v>2</v>
      </c>
      <c r="S190" s="66">
        <v>41200</v>
      </c>
      <c r="T190" s="66">
        <v>14820</v>
      </c>
      <c r="U190" s="67">
        <f t="shared" si="48"/>
        <v>26.38</v>
      </c>
      <c r="V190" s="66">
        <f t="shared" si="39"/>
        <v>514251.72000000003</v>
      </c>
      <c r="W190" s="66" t="str">
        <f t="shared" si="40"/>
        <v>1 &gt; 4</v>
      </c>
      <c r="X190" s="66">
        <f>A190+SUMIFS(Presensi!F:F,Presensi!E:E,'Entry Data'!AP190)</f>
        <v>1</v>
      </c>
      <c r="Y190" s="66">
        <f>IFERROR(INDEX('Retasi Pricing'!F:F,MATCH('Entry Data'!AM190,'Retasi Pricing'!E:E,0))*X190,"")</f>
        <v>25000</v>
      </c>
      <c r="Z190" s="62" t="s">
        <v>26</v>
      </c>
      <c r="AA190" s="62" t="s">
        <v>27</v>
      </c>
      <c r="AB190" s="32" t="s">
        <v>47</v>
      </c>
      <c r="AC190" s="32" t="s">
        <v>179</v>
      </c>
      <c r="AD190" s="32" t="str">
        <f t="shared" si="41"/>
        <v/>
      </c>
      <c r="AF190" s="5" t="str">
        <f t="shared" si="42"/>
        <v>imbran husain44186</v>
      </c>
      <c r="AG190" s="5" t="str">
        <f t="shared" si="43"/>
        <v>BMJ 06844186UTARANIGHT</v>
      </c>
      <c r="AH190" s="5" t="str">
        <f t="shared" si="44"/>
        <v>imbran husain44186UTARANIGHT</v>
      </c>
      <c r="AI190" s="5" t="str">
        <f t="shared" si="45"/>
        <v>BMJ 06844186NIGHT</v>
      </c>
      <c r="AJ190" s="5" t="str">
        <f t="shared" si="46"/>
        <v>imbran husain44186NIGHT</v>
      </c>
      <c r="AK190" s="5" t="str">
        <f t="shared" si="47"/>
        <v>imbran husainBMJ</v>
      </c>
      <c r="AL190" s="5" t="str">
        <f t="shared" si="49"/>
        <v>2UTARA</v>
      </c>
      <c r="AM190" s="5" t="str">
        <f t="shared" si="50"/>
        <v>1 &gt; 4UTARA10 RODA</v>
      </c>
      <c r="AN190" s="5" t="str">
        <f t="shared" si="51"/>
        <v>imbran husainBMJ1 &gt; 4UTARA10 RODA</v>
      </c>
      <c r="AO190" s="5" t="str">
        <f t="shared" si="52"/>
        <v>imbran husain1 &gt; 4UTARA10 RODA</v>
      </c>
      <c r="AP190" s="5" t="str">
        <f t="shared" si="53"/>
        <v>44186NIGHT</v>
      </c>
    </row>
    <row r="191" spans="1:42" x14ac:dyDescent="0.3">
      <c r="A191" s="33">
        <v>1</v>
      </c>
      <c r="B191" s="33"/>
      <c r="C191" s="70">
        <v>44186</v>
      </c>
      <c r="D191" s="71" t="s">
        <v>87</v>
      </c>
      <c r="E191" s="70">
        <v>44187</v>
      </c>
      <c r="F191" s="71">
        <v>5150974</v>
      </c>
      <c r="G191" s="33" t="s">
        <v>20</v>
      </c>
      <c r="H191" s="33" t="s">
        <v>21</v>
      </c>
      <c r="I191" s="33" t="s">
        <v>76</v>
      </c>
      <c r="J191" s="33" t="s">
        <v>23</v>
      </c>
      <c r="K191" s="63" t="s">
        <v>78</v>
      </c>
      <c r="L191" s="32" t="str">
        <f t="shared" si="54"/>
        <v>FM260JD</v>
      </c>
      <c r="M191" s="32" t="str">
        <f t="shared" si="55"/>
        <v>BMJ</v>
      </c>
      <c r="N191" s="32" t="str">
        <f t="shared" si="56"/>
        <v>10 RODA</v>
      </c>
      <c r="O191" s="64">
        <v>5.2233796296296299E-2</v>
      </c>
      <c r="P191" s="65">
        <v>5.2233796296296299E-2</v>
      </c>
      <c r="Q191" s="65"/>
      <c r="R191" s="66">
        <v>4</v>
      </c>
      <c r="S191" s="66">
        <v>41300</v>
      </c>
      <c r="T191" s="66">
        <v>14940</v>
      </c>
      <c r="U191" s="67">
        <f t="shared" si="48"/>
        <v>26.36</v>
      </c>
      <c r="V191" s="66">
        <f t="shared" si="39"/>
        <v>513861.83999999997</v>
      </c>
      <c r="W191" s="66" t="str">
        <f t="shared" si="40"/>
        <v>1 &gt; 4</v>
      </c>
      <c r="X191" s="66">
        <f>A191+SUMIFS(Presensi!F:F,Presensi!E:E,'Entry Data'!AP191)</f>
        <v>1</v>
      </c>
      <c r="Y191" s="66">
        <f>IFERROR(INDEX('Retasi Pricing'!F:F,MATCH('Entry Data'!AM191,'Retasi Pricing'!E:E,0))*X191,"")</f>
        <v>25000</v>
      </c>
      <c r="Z191" s="62" t="s">
        <v>26</v>
      </c>
      <c r="AA191" s="62" t="s">
        <v>27</v>
      </c>
      <c r="AB191" s="32" t="s">
        <v>112</v>
      </c>
      <c r="AC191" s="32" t="s">
        <v>207</v>
      </c>
      <c r="AD191" s="32" t="str">
        <f t="shared" si="41"/>
        <v/>
      </c>
      <c r="AF191" s="5" t="str">
        <f t="shared" si="42"/>
        <v>umar abadi44186</v>
      </c>
      <c r="AG191" s="5" t="str">
        <f t="shared" si="43"/>
        <v>BMJ 06944186UTARANIGHT</v>
      </c>
      <c r="AH191" s="5" t="str">
        <f t="shared" si="44"/>
        <v>umar abadi44186UTARANIGHT</v>
      </c>
      <c r="AI191" s="5" t="str">
        <f t="shared" si="45"/>
        <v>BMJ 06944186NIGHT</v>
      </c>
      <c r="AJ191" s="5" t="str">
        <f t="shared" si="46"/>
        <v>umar abadi44186NIGHT</v>
      </c>
      <c r="AK191" s="5" t="str">
        <f t="shared" si="47"/>
        <v>umar abadiBMJ</v>
      </c>
      <c r="AL191" s="5" t="str">
        <f t="shared" si="49"/>
        <v>4UTARA</v>
      </c>
      <c r="AM191" s="5" t="str">
        <f t="shared" si="50"/>
        <v>1 &gt; 4UTARA10 RODA</v>
      </c>
      <c r="AN191" s="5" t="str">
        <f t="shared" si="51"/>
        <v>umar abadiBMJ1 &gt; 4UTARA10 RODA</v>
      </c>
      <c r="AO191" s="5" t="str">
        <f t="shared" si="52"/>
        <v>umar abadi1 &gt; 4UTARA10 RODA</v>
      </c>
      <c r="AP191" s="5" t="str">
        <f t="shared" si="53"/>
        <v>44186NIGHT</v>
      </c>
    </row>
    <row r="192" spans="1:42" x14ac:dyDescent="0.3">
      <c r="A192" s="33">
        <v>1</v>
      </c>
      <c r="B192" s="33"/>
      <c r="C192" s="70">
        <v>44186</v>
      </c>
      <c r="D192" s="71" t="s">
        <v>87</v>
      </c>
      <c r="E192" s="70">
        <v>44187</v>
      </c>
      <c r="F192" s="71">
        <v>5151052</v>
      </c>
      <c r="G192" s="33" t="s">
        <v>20</v>
      </c>
      <c r="H192" s="33" t="s">
        <v>50</v>
      </c>
      <c r="I192" s="33" t="s">
        <v>22</v>
      </c>
      <c r="J192" s="33" t="s">
        <v>52</v>
      </c>
      <c r="K192" s="63" t="s">
        <v>78</v>
      </c>
      <c r="L192" s="32" t="str">
        <f t="shared" si="54"/>
        <v>FM260JD</v>
      </c>
      <c r="M192" s="32" t="str">
        <f t="shared" si="55"/>
        <v>BMJ</v>
      </c>
      <c r="N192" s="32" t="str">
        <f t="shared" si="56"/>
        <v>10 RODA</v>
      </c>
      <c r="O192" s="64">
        <v>0.11631944444444443</v>
      </c>
      <c r="P192" s="65">
        <v>0.11631944444444443</v>
      </c>
      <c r="Q192" s="65"/>
      <c r="R192" s="66">
        <v>5</v>
      </c>
      <c r="S192" s="66">
        <v>41080</v>
      </c>
      <c r="T192" s="66">
        <v>14940</v>
      </c>
      <c r="U192" s="67">
        <f t="shared" si="48"/>
        <v>26.14</v>
      </c>
      <c r="V192" s="66">
        <f t="shared" si="39"/>
        <v>509573.16000000003</v>
      </c>
      <c r="W192" s="66" t="str">
        <f t="shared" si="40"/>
        <v>&gt; 5</v>
      </c>
      <c r="X192" s="66">
        <f>A192+SUMIFS(Presensi!F:F,Presensi!E:E,'Entry Data'!AP192)</f>
        <v>1</v>
      </c>
      <c r="Y192" s="66">
        <f>IFERROR(INDEX('Retasi Pricing'!F:F,MATCH('Entry Data'!AM192,'Retasi Pricing'!E:E,0))*X192,"")</f>
        <v>27650</v>
      </c>
      <c r="Z192" s="62" t="s">
        <v>26</v>
      </c>
      <c r="AA192" s="62" t="s">
        <v>27</v>
      </c>
      <c r="AB192" s="32" t="s">
        <v>42</v>
      </c>
      <c r="AC192" s="32" t="s">
        <v>207</v>
      </c>
      <c r="AD192" s="32" t="str">
        <f t="shared" si="41"/>
        <v/>
      </c>
      <c r="AF192" s="5" t="str">
        <f t="shared" si="42"/>
        <v>umar abadi44186</v>
      </c>
      <c r="AG192" s="5" t="str">
        <f t="shared" si="43"/>
        <v>BMJ 06944186UTARANIGHT</v>
      </c>
      <c r="AH192" s="5" t="str">
        <f t="shared" si="44"/>
        <v>umar abadi44186UTARANIGHT</v>
      </c>
      <c r="AI192" s="5" t="str">
        <f t="shared" si="45"/>
        <v>BMJ 06944186NIGHT</v>
      </c>
      <c r="AJ192" s="5" t="str">
        <f t="shared" si="46"/>
        <v>umar abadi44186NIGHT</v>
      </c>
      <c r="AK192" s="5" t="str">
        <f t="shared" si="47"/>
        <v>umar abadiBMJ</v>
      </c>
      <c r="AL192" s="5" t="str">
        <f t="shared" si="49"/>
        <v>5UTARA</v>
      </c>
      <c r="AM192" s="5" t="str">
        <f t="shared" si="50"/>
        <v>&gt; 5UTARA10 RODA</v>
      </c>
      <c r="AN192" s="5" t="str">
        <f t="shared" si="51"/>
        <v>umar abadiBMJ&gt; 5UTARA10 RODA</v>
      </c>
      <c r="AO192" s="5" t="str">
        <f t="shared" si="52"/>
        <v>umar abadi&gt; 5UTARA10 RODA</v>
      </c>
      <c r="AP192" s="5" t="str">
        <f t="shared" si="53"/>
        <v>44186NIGHT</v>
      </c>
    </row>
    <row r="193" spans="1:42" x14ac:dyDescent="0.3">
      <c r="A193" s="33">
        <v>1</v>
      </c>
      <c r="B193" s="33"/>
      <c r="C193" s="70">
        <v>44186</v>
      </c>
      <c r="D193" s="71" t="s">
        <v>87</v>
      </c>
      <c r="E193" s="70">
        <v>44187</v>
      </c>
      <c r="F193" s="71">
        <v>5151123</v>
      </c>
      <c r="G193" s="33" t="s">
        <v>20</v>
      </c>
      <c r="H193" s="33" t="s">
        <v>50</v>
      </c>
      <c r="I193" s="33" t="s">
        <v>22</v>
      </c>
      <c r="J193" s="33" t="s">
        <v>52</v>
      </c>
      <c r="K193" s="63" t="s">
        <v>78</v>
      </c>
      <c r="L193" s="32" t="str">
        <f t="shared" si="54"/>
        <v>FM260JD</v>
      </c>
      <c r="M193" s="32" t="str">
        <f t="shared" si="55"/>
        <v>BMJ</v>
      </c>
      <c r="N193" s="32" t="str">
        <f t="shared" si="56"/>
        <v>10 RODA</v>
      </c>
      <c r="O193" s="64">
        <v>0.18670138888888888</v>
      </c>
      <c r="P193" s="65">
        <v>0.18670138888888888</v>
      </c>
      <c r="Q193" s="65"/>
      <c r="R193" s="66">
        <v>6</v>
      </c>
      <c r="S193" s="66">
        <v>39560</v>
      </c>
      <c r="T193" s="66">
        <v>14940</v>
      </c>
      <c r="U193" s="67">
        <f t="shared" si="48"/>
        <v>24.62</v>
      </c>
      <c r="V193" s="66">
        <f t="shared" si="39"/>
        <v>479942.27999999997</v>
      </c>
      <c r="W193" s="66" t="str">
        <f t="shared" si="40"/>
        <v>&gt; 6</v>
      </c>
      <c r="X193" s="66">
        <f>A193+SUMIFS(Presensi!F:F,Presensi!E:E,'Entry Data'!AP193)</f>
        <v>1</v>
      </c>
      <c r="Y193" s="66">
        <f>IFERROR(INDEX('Retasi Pricing'!F:F,MATCH('Entry Data'!AM193,'Retasi Pricing'!E:E,0))*X193,"")</f>
        <v>30800</v>
      </c>
      <c r="Z193" s="62" t="s">
        <v>26</v>
      </c>
      <c r="AA193" s="62" t="s">
        <v>27</v>
      </c>
      <c r="AB193" s="32" t="s">
        <v>42</v>
      </c>
      <c r="AC193" s="32" t="s">
        <v>207</v>
      </c>
      <c r="AD193" s="32" t="str">
        <f t="shared" si="41"/>
        <v/>
      </c>
      <c r="AF193" s="5" t="str">
        <f t="shared" si="42"/>
        <v>umar abadi44186</v>
      </c>
      <c r="AG193" s="5" t="str">
        <f t="shared" si="43"/>
        <v>BMJ 06944186UTARANIGHT</v>
      </c>
      <c r="AH193" s="5" t="str">
        <f t="shared" si="44"/>
        <v>umar abadi44186UTARANIGHT</v>
      </c>
      <c r="AI193" s="5" t="str">
        <f t="shared" si="45"/>
        <v>BMJ 06944186NIGHT</v>
      </c>
      <c r="AJ193" s="5" t="str">
        <f t="shared" si="46"/>
        <v>umar abadi44186NIGHT</v>
      </c>
      <c r="AK193" s="5" t="str">
        <f t="shared" si="47"/>
        <v>umar abadiBMJ</v>
      </c>
      <c r="AL193" s="5" t="str">
        <f t="shared" si="49"/>
        <v>6UTARA</v>
      </c>
      <c r="AM193" s="5" t="str">
        <f t="shared" si="50"/>
        <v>&gt; 6UTARA10 RODA</v>
      </c>
      <c r="AN193" s="5" t="str">
        <f t="shared" si="51"/>
        <v>umar abadiBMJ&gt; 6UTARA10 RODA</v>
      </c>
      <c r="AO193" s="5" t="str">
        <f t="shared" si="52"/>
        <v>umar abadi&gt; 6UTARA10 RODA</v>
      </c>
      <c r="AP193" s="5" t="str">
        <f t="shared" si="53"/>
        <v>44186NIGHT</v>
      </c>
    </row>
    <row r="194" spans="1:42" x14ac:dyDescent="0.3">
      <c r="A194" s="33">
        <v>1</v>
      </c>
      <c r="B194" s="33"/>
      <c r="C194" s="70">
        <v>44186</v>
      </c>
      <c r="D194" s="71" t="s">
        <v>87</v>
      </c>
      <c r="E194" s="70">
        <v>44186</v>
      </c>
      <c r="F194" s="71">
        <v>5150730</v>
      </c>
      <c r="G194" s="33" t="s">
        <v>20</v>
      </c>
      <c r="H194" s="33" t="s">
        <v>21</v>
      </c>
      <c r="I194" s="33" t="s">
        <v>51</v>
      </c>
      <c r="J194" s="33" t="s">
        <v>46</v>
      </c>
      <c r="K194" s="63" t="s">
        <v>78</v>
      </c>
      <c r="L194" s="32" t="str">
        <f t="shared" si="54"/>
        <v>FM260JD</v>
      </c>
      <c r="M194" s="32" t="str">
        <f t="shared" si="55"/>
        <v>BMJ</v>
      </c>
      <c r="N194" s="32" t="str">
        <f t="shared" si="56"/>
        <v>10 RODA</v>
      </c>
      <c r="O194" s="64">
        <v>0.85423611111111108</v>
      </c>
      <c r="P194" s="65">
        <v>0.85423611111111108</v>
      </c>
      <c r="Q194" s="65"/>
      <c r="R194" s="66">
        <v>1</v>
      </c>
      <c r="S194" s="66">
        <v>39340</v>
      </c>
      <c r="T194" s="66">
        <v>14940</v>
      </c>
      <c r="U194" s="67">
        <f t="shared" si="48"/>
        <v>24.4</v>
      </c>
      <c r="V194" s="66">
        <f t="shared" si="39"/>
        <v>475653.6</v>
      </c>
      <c r="W194" s="66" t="str">
        <f t="shared" si="40"/>
        <v>1 &gt; 4</v>
      </c>
      <c r="X194" s="66">
        <f>A194+SUMIFS(Presensi!F:F,Presensi!E:E,'Entry Data'!AP194)</f>
        <v>1</v>
      </c>
      <c r="Y194" s="66">
        <f>IFERROR(INDEX('Retasi Pricing'!F:F,MATCH('Entry Data'!AM194,'Retasi Pricing'!E:E,0))*X194,"")</f>
        <v>25000</v>
      </c>
      <c r="Z194" s="62" t="s">
        <v>26</v>
      </c>
      <c r="AA194" s="62" t="s">
        <v>27</v>
      </c>
      <c r="AB194" s="32" t="s">
        <v>44</v>
      </c>
      <c r="AC194" s="32" t="s">
        <v>207</v>
      </c>
      <c r="AD194" s="32" t="str">
        <f t="shared" si="41"/>
        <v/>
      </c>
      <c r="AF194" s="5" t="str">
        <f t="shared" si="42"/>
        <v>umar abadi44186</v>
      </c>
      <c r="AG194" s="5" t="str">
        <f t="shared" si="43"/>
        <v>BMJ 06944186UTARANIGHT</v>
      </c>
      <c r="AH194" s="5" t="str">
        <f t="shared" si="44"/>
        <v>umar abadi44186UTARANIGHT</v>
      </c>
      <c r="AI194" s="5" t="str">
        <f t="shared" si="45"/>
        <v>BMJ 06944186NIGHT</v>
      </c>
      <c r="AJ194" s="5" t="str">
        <f t="shared" si="46"/>
        <v>umar abadi44186NIGHT</v>
      </c>
      <c r="AK194" s="5" t="str">
        <f t="shared" si="47"/>
        <v>umar abadiBMJ</v>
      </c>
      <c r="AL194" s="5" t="str">
        <f t="shared" si="49"/>
        <v>1UTARA</v>
      </c>
      <c r="AM194" s="5" t="str">
        <f t="shared" si="50"/>
        <v>1 &gt; 4UTARA10 RODA</v>
      </c>
      <c r="AN194" s="5" t="str">
        <f t="shared" si="51"/>
        <v>umar abadiBMJ1 &gt; 4UTARA10 RODA</v>
      </c>
      <c r="AO194" s="5" t="str">
        <f t="shared" si="52"/>
        <v>umar abadi1 &gt; 4UTARA10 RODA</v>
      </c>
      <c r="AP194" s="5" t="str">
        <f t="shared" si="53"/>
        <v>44186NIGHT</v>
      </c>
    </row>
    <row r="195" spans="1:42" x14ac:dyDescent="0.3">
      <c r="A195" s="33">
        <v>1</v>
      </c>
      <c r="B195" s="33"/>
      <c r="C195" s="70">
        <v>44186</v>
      </c>
      <c r="D195" s="71" t="s">
        <v>87</v>
      </c>
      <c r="E195" s="70">
        <v>44186</v>
      </c>
      <c r="F195" s="71">
        <v>5150808</v>
      </c>
      <c r="G195" s="33" t="s">
        <v>20</v>
      </c>
      <c r="H195" s="33" t="s">
        <v>21</v>
      </c>
      <c r="I195" s="33" t="s">
        <v>51</v>
      </c>
      <c r="J195" s="33" t="s">
        <v>46</v>
      </c>
      <c r="K195" s="63" t="s">
        <v>78</v>
      </c>
      <c r="L195" s="32" t="str">
        <f t="shared" si="54"/>
        <v>FM260JD</v>
      </c>
      <c r="M195" s="32" t="str">
        <f t="shared" si="55"/>
        <v>BMJ</v>
      </c>
      <c r="N195" s="32" t="str">
        <f t="shared" si="56"/>
        <v>10 RODA</v>
      </c>
      <c r="O195" s="64">
        <v>0.9159722222222223</v>
      </c>
      <c r="P195" s="65">
        <v>0.9159722222222223</v>
      </c>
      <c r="Q195" s="65"/>
      <c r="R195" s="66">
        <v>2</v>
      </c>
      <c r="S195" s="66">
        <v>39300</v>
      </c>
      <c r="T195" s="66">
        <v>14940</v>
      </c>
      <c r="U195" s="67">
        <f t="shared" si="48"/>
        <v>24.36</v>
      </c>
      <c r="V195" s="66">
        <f t="shared" si="39"/>
        <v>474873.83999999997</v>
      </c>
      <c r="W195" s="66" t="str">
        <f t="shared" si="40"/>
        <v>1 &gt; 4</v>
      </c>
      <c r="X195" s="66">
        <f>A195+SUMIFS(Presensi!F:F,Presensi!E:E,'Entry Data'!AP195)</f>
        <v>1</v>
      </c>
      <c r="Y195" s="66">
        <f>IFERROR(INDEX('Retasi Pricing'!F:F,MATCH('Entry Data'!AM195,'Retasi Pricing'!E:E,0))*X195,"")</f>
        <v>25000</v>
      </c>
      <c r="Z195" s="62" t="s">
        <v>26</v>
      </c>
      <c r="AA195" s="62" t="s">
        <v>27</v>
      </c>
      <c r="AB195" s="32" t="s">
        <v>55</v>
      </c>
      <c r="AC195" s="32" t="s">
        <v>207</v>
      </c>
      <c r="AD195" s="32" t="str">
        <f t="shared" si="41"/>
        <v/>
      </c>
      <c r="AF195" s="5" t="str">
        <f t="shared" si="42"/>
        <v>umar abadi44186</v>
      </c>
      <c r="AG195" s="5" t="str">
        <f t="shared" si="43"/>
        <v>BMJ 06944186UTARANIGHT</v>
      </c>
      <c r="AH195" s="5" t="str">
        <f t="shared" si="44"/>
        <v>umar abadi44186UTARANIGHT</v>
      </c>
      <c r="AI195" s="5" t="str">
        <f t="shared" si="45"/>
        <v>BMJ 06944186NIGHT</v>
      </c>
      <c r="AJ195" s="5" t="str">
        <f t="shared" si="46"/>
        <v>umar abadi44186NIGHT</v>
      </c>
      <c r="AK195" s="5" t="str">
        <f t="shared" si="47"/>
        <v>umar abadiBMJ</v>
      </c>
      <c r="AL195" s="5" t="str">
        <f t="shared" si="49"/>
        <v>2UTARA</v>
      </c>
      <c r="AM195" s="5" t="str">
        <f t="shared" si="50"/>
        <v>1 &gt; 4UTARA10 RODA</v>
      </c>
      <c r="AN195" s="5" t="str">
        <f t="shared" si="51"/>
        <v>umar abadiBMJ1 &gt; 4UTARA10 RODA</v>
      </c>
      <c r="AO195" s="5" t="str">
        <f t="shared" si="52"/>
        <v>umar abadi1 &gt; 4UTARA10 RODA</v>
      </c>
      <c r="AP195" s="5" t="str">
        <f t="shared" si="53"/>
        <v>44186NIGHT</v>
      </c>
    </row>
    <row r="196" spans="1:42" x14ac:dyDescent="0.3">
      <c r="A196" s="33">
        <v>1</v>
      </c>
      <c r="B196" s="33"/>
      <c r="C196" s="70">
        <v>44186</v>
      </c>
      <c r="D196" s="71" t="s">
        <v>87</v>
      </c>
      <c r="E196" s="70">
        <v>44186</v>
      </c>
      <c r="F196" s="71">
        <v>5150906</v>
      </c>
      <c r="G196" s="33" t="s">
        <v>20</v>
      </c>
      <c r="H196" s="33" t="s">
        <v>21</v>
      </c>
      <c r="I196" s="33" t="s">
        <v>51</v>
      </c>
      <c r="J196" s="33" t="s">
        <v>46</v>
      </c>
      <c r="K196" s="63" t="s">
        <v>78</v>
      </c>
      <c r="L196" s="32" t="str">
        <f t="shared" si="54"/>
        <v>FM260JD</v>
      </c>
      <c r="M196" s="32" t="str">
        <f t="shared" si="55"/>
        <v>BMJ</v>
      </c>
      <c r="N196" s="32" t="str">
        <f t="shared" si="56"/>
        <v>10 RODA</v>
      </c>
      <c r="O196" s="64">
        <v>0.98508101851851848</v>
      </c>
      <c r="P196" s="65">
        <v>0.98508101851851848</v>
      </c>
      <c r="Q196" s="65"/>
      <c r="R196" s="66">
        <v>3</v>
      </c>
      <c r="S196" s="66">
        <v>40300</v>
      </c>
      <c r="T196" s="66">
        <v>14940</v>
      </c>
      <c r="U196" s="67">
        <f t="shared" si="48"/>
        <v>25.36</v>
      </c>
      <c r="V196" s="66">
        <f t="shared" si="39"/>
        <v>494367.83999999997</v>
      </c>
      <c r="W196" s="66" t="str">
        <f t="shared" si="40"/>
        <v>1 &gt; 4</v>
      </c>
      <c r="X196" s="66">
        <f>A196+SUMIFS(Presensi!F:F,Presensi!E:E,'Entry Data'!AP196)</f>
        <v>1</v>
      </c>
      <c r="Y196" s="66">
        <f>IFERROR(INDEX('Retasi Pricing'!F:F,MATCH('Entry Data'!AM196,'Retasi Pricing'!E:E,0))*X196,"")</f>
        <v>25000</v>
      </c>
      <c r="Z196" s="62" t="s">
        <v>26</v>
      </c>
      <c r="AA196" s="62" t="s">
        <v>27</v>
      </c>
      <c r="AB196" s="32" t="s">
        <v>55</v>
      </c>
      <c r="AC196" s="32" t="s">
        <v>207</v>
      </c>
      <c r="AD196" s="32" t="str">
        <f t="shared" si="41"/>
        <v/>
      </c>
      <c r="AF196" s="5" t="str">
        <f t="shared" si="42"/>
        <v>umar abadi44186</v>
      </c>
      <c r="AG196" s="5" t="str">
        <f t="shared" si="43"/>
        <v>BMJ 06944186UTARANIGHT</v>
      </c>
      <c r="AH196" s="5" t="str">
        <f t="shared" si="44"/>
        <v>umar abadi44186UTARANIGHT</v>
      </c>
      <c r="AI196" s="5" t="str">
        <f t="shared" si="45"/>
        <v>BMJ 06944186NIGHT</v>
      </c>
      <c r="AJ196" s="5" t="str">
        <f t="shared" si="46"/>
        <v>umar abadi44186NIGHT</v>
      </c>
      <c r="AK196" s="5" t="str">
        <f t="shared" si="47"/>
        <v>umar abadiBMJ</v>
      </c>
      <c r="AL196" s="5" t="str">
        <f t="shared" si="49"/>
        <v>3UTARA</v>
      </c>
      <c r="AM196" s="5" t="str">
        <f t="shared" si="50"/>
        <v>1 &gt; 4UTARA10 RODA</v>
      </c>
      <c r="AN196" s="5" t="str">
        <f t="shared" si="51"/>
        <v>umar abadiBMJ1 &gt; 4UTARA10 RODA</v>
      </c>
      <c r="AO196" s="5" t="str">
        <f t="shared" si="52"/>
        <v>umar abadi1 &gt; 4UTARA10 RODA</v>
      </c>
      <c r="AP196" s="5" t="str">
        <f t="shared" si="53"/>
        <v>44186NIGHT</v>
      </c>
    </row>
    <row r="197" spans="1:42" x14ac:dyDescent="0.3">
      <c r="A197" s="33">
        <v>1</v>
      </c>
      <c r="B197" s="33"/>
      <c r="C197" s="70">
        <v>44186</v>
      </c>
      <c r="D197" s="71" t="s">
        <v>87</v>
      </c>
      <c r="E197" s="70">
        <v>44187</v>
      </c>
      <c r="F197" s="71">
        <v>5150999</v>
      </c>
      <c r="G197" s="33" t="s">
        <v>38</v>
      </c>
      <c r="H197" s="33" t="s">
        <v>127</v>
      </c>
      <c r="I197" s="33" t="s">
        <v>174</v>
      </c>
      <c r="J197" s="33" t="s">
        <v>110</v>
      </c>
      <c r="K197" s="63" t="s">
        <v>79</v>
      </c>
      <c r="L197" s="32" t="str">
        <f t="shared" si="54"/>
        <v>AXOR4843</v>
      </c>
      <c r="M197" s="32" t="str">
        <f t="shared" si="55"/>
        <v>BMJ</v>
      </c>
      <c r="N197" s="32" t="str">
        <f t="shared" si="56"/>
        <v>12 RODA</v>
      </c>
      <c r="O197" s="64">
        <v>7.7638888888888882E-2</v>
      </c>
      <c r="P197" s="65">
        <v>7.7638888888888882E-2</v>
      </c>
      <c r="Q197" s="65"/>
      <c r="R197" s="66">
        <v>3</v>
      </c>
      <c r="S197" s="66">
        <v>56160</v>
      </c>
      <c r="T197" s="66">
        <v>20240</v>
      </c>
      <c r="U197" s="67">
        <f t="shared" si="48"/>
        <v>35.92</v>
      </c>
      <c r="V197" s="66">
        <f t="shared" si="39"/>
        <v>1079036.8</v>
      </c>
      <c r="W197" s="66" t="str">
        <f t="shared" si="40"/>
        <v>1 &gt; 3</v>
      </c>
      <c r="X197" s="66">
        <f>A197+SUMIFS(Presensi!F:F,Presensi!E:E,'Entry Data'!AP197)</f>
        <v>1</v>
      </c>
      <c r="Y197" s="66">
        <f>IFERROR(INDEX('Retasi Pricing'!F:F,MATCH('Entry Data'!AM197,'Retasi Pricing'!E:E,0))*X197,"")</f>
        <v>38000</v>
      </c>
      <c r="Z197" s="62" t="s">
        <v>26</v>
      </c>
      <c r="AA197" s="62" t="s">
        <v>27</v>
      </c>
      <c r="AB197" s="32" t="s">
        <v>112</v>
      </c>
      <c r="AC197" s="32" t="s">
        <v>203</v>
      </c>
      <c r="AD197" s="32" t="str">
        <f t="shared" si="41"/>
        <v/>
      </c>
      <c r="AF197" s="5" t="str">
        <f t="shared" si="42"/>
        <v>saipul bahri44186</v>
      </c>
      <c r="AG197" s="5" t="str">
        <f t="shared" si="43"/>
        <v>BMJ 07044186SELATANNIGHT</v>
      </c>
      <c r="AH197" s="5" t="str">
        <f t="shared" si="44"/>
        <v>saipul bahri44186SELATANNIGHT</v>
      </c>
      <c r="AI197" s="5" t="str">
        <f t="shared" si="45"/>
        <v>BMJ 07044186NIGHT</v>
      </c>
      <c r="AJ197" s="5" t="str">
        <f t="shared" si="46"/>
        <v>saipul bahri44186NIGHT</v>
      </c>
      <c r="AK197" s="5" t="str">
        <f t="shared" si="47"/>
        <v>saipul bahriBMJ</v>
      </c>
      <c r="AL197" s="5" t="str">
        <f t="shared" si="49"/>
        <v>3SELATAN</v>
      </c>
      <c r="AM197" s="5" t="str">
        <f t="shared" si="50"/>
        <v>1 &gt; 3SELATAN12 RODA</v>
      </c>
      <c r="AN197" s="5" t="str">
        <f t="shared" si="51"/>
        <v>saipul bahriBMJ1 &gt; 3SELATAN12 RODA</v>
      </c>
      <c r="AO197" s="5" t="str">
        <f t="shared" si="52"/>
        <v>saipul bahri1 &gt; 3SELATAN12 RODA</v>
      </c>
      <c r="AP197" s="5" t="str">
        <f t="shared" si="53"/>
        <v>44186NIGHT</v>
      </c>
    </row>
    <row r="198" spans="1:42" x14ac:dyDescent="0.3">
      <c r="A198" s="33">
        <v>1</v>
      </c>
      <c r="B198" s="33"/>
      <c r="C198" s="70">
        <v>44186</v>
      </c>
      <c r="D198" s="71" t="s">
        <v>87</v>
      </c>
      <c r="E198" s="70">
        <v>44187</v>
      </c>
      <c r="F198" s="71">
        <v>5151091</v>
      </c>
      <c r="G198" s="33" t="s">
        <v>38</v>
      </c>
      <c r="H198" s="33" t="s">
        <v>127</v>
      </c>
      <c r="I198" s="33" t="s">
        <v>174</v>
      </c>
      <c r="J198" s="33" t="s">
        <v>110</v>
      </c>
      <c r="K198" s="63" t="s">
        <v>79</v>
      </c>
      <c r="L198" s="32" t="str">
        <f t="shared" si="54"/>
        <v>AXOR4843</v>
      </c>
      <c r="M198" s="32" t="str">
        <f t="shared" si="55"/>
        <v>BMJ</v>
      </c>
      <c r="N198" s="32" t="str">
        <f t="shared" si="56"/>
        <v>12 RODA</v>
      </c>
      <c r="O198" s="64">
        <v>0.15770833333333334</v>
      </c>
      <c r="P198" s="65">
        <v>0.15770833333333334</v>
      </c>
      <c r="Q198" s="65"/>
      <c r="R198" s="66">
        <v>4</v>
      </c>
      <c r="S198" s="66">
        <v>52080</v>
      </c>
      <c r="T198" s="66">
        <v>20240</v>
      </c>
      <c r="U198" s="67">
        <f t="shared" si="48"/>
        <v>31.84</v>
      </c>
      <c r="V198" s="66">
        <f t="shared" si="39"/>
        <v>956473.6</v>
      </c>
      <c r="W198" s="66" t="str">
        <f t="shared" si="40"/>
        <v>&gt; 4</v>
      </c>
      <c r="X198" s="66">
        <f>A198+SUMIFS(Presensi!F:F,Presensi!E:E,'Entry Data'!AP198)</f>
        <v>1</v>
      </c>
      <c r="Y198" s="66">
        <f>IFERROR(INDEX('Retasi Pricing'!F:F,MATCH('Entry Data'!AM198,'Retasi Pricing'!E:E,0))*X198,"")</f>
        <v>45000</v>
      </c>
      <c r="Z198" s="62" t="s">
        <v>26</v>
      </c>
      <c r="AA198" s="62" t="s">
        <v>27</v>
      </c>
      <c r="AB198" s="32" t="s">
        <v>55</v>
      </c>
      <c r="AC198" s="32" t="s">
        <v>203</v>
      </c>
      <c r="AD198" s="32" t="str">
        <f t="shared" si="41"/>
        <v/>
      </c>
      <c r="AF198" s="5" t="str">
        <f t="shared" si="42"/>
        <v>saipul bahri44186</v>
      </c>
      <c r="AG198" s="5" t="str">
        <f t="shared" si="43"/>
        <v>BMJ 07044186SELATANNIGHT</v>
      </c>
      <c r="AH198" s="5" t="str">
        <f t="shared" si="44"/>
        <v>saipul bahri44186SELATANNIGHT</v>
      </c>
      <c r="AI198" s="5" t="str">
        <f t="shared" si="45"/>
        <v>BMJ 07044186NIGHT</v>
      </c>
      <c r="AJ198" s="5" t="str">
        <f t="shared" si="46"/>
        <v>saipul bahri44186NIGHT</v>
      </c>
      <c r="AK198" s="5" t="str">
        <f t="shared" si="47"/>
        <v>saipul bahriBMJ</v>
      </c>
      <c r="AL198" s="5" t="str">
        <f t="shared" si="49"/>
        <v>4SELATAN</v>
      </c>
      <c r="AM198" s="5" t="str">
        <f t="shared" si="50"/>
        <v>&gt; 4SELATAN12 RODA</v>
      </c>
      <c r="AN198" s="5" t="str">
        <f t="shared" si="51"/>
        <v>saipul bahriBMJ&gt; 4SELATAN12 RODA</v>
      </c>
      <c r="AO198" s="5" t="str">
        <f t="shared" si="52"/>
        <v>saipul bahri&gt; 4SELATAN12 RODA</v>
      </c>
      <c r="AP198" s="5" t="str">
        <f t="shared" si="53"/>
        <v>44186NIGHT</v>
      </c>
    </row>
    <row r="199" spans="1:42" x14ac:dyDescent="0.3">
      <c r="A199" s="33">
        <v>1</v>
      </c>
      <c r="B199" s="33"/>
      <c r="C199" s="70">
        <v>44186</v>
      </c>
      <c r="D199" s="71" t="s">
        <v>87</v>
      </c>
      <c r="E199" s="70">
        <v>44187</v>
      </c>
      <c r="F199" s="71">
        <v>5151167</v>
      </c>
      <c r="G199" s="33" t="s">
        <v>20</v>
      </c>
      <c r="H199" s="33" t="s">
        <v>21</v>
      </c>
      <c r="I199" s="33" t="s">
        <v>45</v>
      </c>
      <c r="J199" s="33" t="s">
        <v>46</v>
      </c>
      <c r="K199" s="63" t="s">
        <v>79</v>
      </c>
      <c r="L199" s="32" t="str">
        <f t="shared" si="54"/>
        <v>AXOR4843</v>
      </c>
      <c r="M199" s="32" t="str">
        <f t="shared" si="55"/>
        <v>BMJ</v>
      </c>
      <c r="N199" s="32" t="str">
        <f t="shared" si="56"/>
        <v>12 RODA</v>
      </c>
      <c r="O199" s="64">
        <v>0.22236111111111112</v>
      </c>
      <c r="P199" s="65">
        <v>0.22236111111111112</v>
      </c>
      <c r="Q199" s="65"/>
      <c r="R199" s="66">
        <v>5</v>
      </c>
      <c r="S199" s="66">
        <v>49940</v>
      </c>
      <c r="T199" s="66">
        <v>20240</v>
      </c>
      <c r="U199" s="67">
        <f t="shared" si="48"/>
        <v>29.7</v>
      </c>
      <c r="V199" s="66">
        <f t="shared" si="39"/>
        <v>602226.9</v>
      </c>
      <c r="W199" s="66" t="str">
        <f t="shared" si="40"/>
        <v>&gt; 5</v>
      </c>
      <c r="X199" s="66">
        <f>A199+SUMIFS(Presensi!F:F,Presensi!E:E,'Entry Data'!AP199)</f>
        <v>1</v>
      </c>
      <c r="Y199" s="66">
        <f>IFERROR(INDEX('Retasi Pricing'!F:F,MATCH('Entry Data'!AM199,'Retasi Pricing'!E:E,0))*X199,"")</f>
        <v>31200</v>
      </c>
      <c r="Z199" s="62" t="s">
        <v>26</v>
      </c>
      <c r="AA199" s="62" t="s">
        <v>27</v>
      </c>
      <c r="AB199" s="32" t="s">
        <v>56</v>
      </c>
      <c r="AC199" s="32" t="s">
        <v>203</v>
      </c>
      <c r="AD199" s="32" t="str">
        <f t="shared" si="41"/>
        <v/>
      </c>
      <c r="AF199" s="5" t="str">
        <f t="shared" si="42"/>
        <v>saipul bahri44186</v>
      </c>
      <c r="AG199" s="5" t="str">
        <f t="shared" si="43"/>
        <v>BMJ 07044186UTARANIGHT</v>
      </c>
      <c r="AH199" s="5" t="str">
        <f t="shared" si="44"/>
        <v>saipul bahri44186UTARANIGHT</v>
      </c>
      <c r="AI199" s="5" t="str">
        <f t="shared" si="45"/>
        <v>BMJ 07044186NIGHT</v>
      </c>
      <c r="AJ199" s="5" t="str">
        <f t="shared" si="46"/>
        <v>saipul bahri44186NIGHT</v>
      </c>
      <c r="AK199" s="5" t="str">
        <f t="shared" si="47"/>
        <v>saipul bahriBMJ</v>
      </c>
      <c r="AL199" s="5" t="str">
        <f t="shared" si="49"/>
        <v>5UTARA</v>
      </c>
      <c r="AM199" s="5" t="str">
        <f t="shared" si="50"/>
        <v>&gt; 5UTARA12 RODA</v>
      </c>
      <c r="AN199" s="5" t="str">
        <f t="shared" si="51"/>
        <v>saipul bahriBMJ&gt; 5UTARA12 RODA</v>
      </c>
      <c r="AO199" s="5" t="str">
        <f t="shared" si="52"/>
        <v>saipul bahri&gt; 5UTARA12 RODA</v>
      </c>
      <c r="AP199" s="5" t="str">
        <f t="shared" si="53"/>
        <v>44186NIGHT</v>
      </c>
    </row>
    <row r="200" spans="1:42" x14ac:dyDescent="0.3">
      <c r="A200" s="33">
        <v>1</v>
      </c>
      <c r="B200" s="33"/>
      <c r="C200" s="70">
        <v>44186</v>
      </c>
      <c r="D200" s="71" t="s">
        <v>87</v>
      </c>
      <c r="E200" s="70">
        <v>44186</v>
      </c>
      <c r="F200" s="71">
        <v>5150726</v>
      </c>
      <c r="G200" s="33" t="s">
        <v>20</v>
      </c>
      <c r="H200" s="33" t="s">
        <v>21</v>
      </c>
      <c r="I200" s="33" t="s">
        <v>45</v>
      </c>
      <c r="J200" s="33" t="s">
        <v>46</v>
      </c>
      <c r="K200" s="63" t="s">
        <v>79</v>
      </c>
      <c r="L200" s="32" t="str">
        <f t="shared" si="54"/>
        <v>AXOR4843</v>
      </c>
      <c r="M200" s="32" t="str">
        <f t="shared" si="55"/>
        <v>BMJ</v>
      </c>
      <c r="N200" s="32" t="str">
        <f t="shared" si="56"/>
        <v>12 RODA</v>
      </c>
      <c r="O200" s="64">
        <v>0.84976851851851853</v>
      </c>
      <c r="P200" s="65">
        <v>0.84976851851851853</v>
      </c>
      <c r="Q200" s="65"/>
      <c r="R200" s="66">
        <v>1</v>
      </c>
      <c r="S200" s="66">
        <v>48840</v>
      </c>
      <c r="T200" s="66">
        <v>20240</v>
      </c>
      <c r="U200" s="67">
        <f t="shared" si="48"/>
        <v>28.6</v>
      </c>
      <c r="V200" s="66">
        <f t="shared" si="39"/>
        <v>579922.20000000007</v>
      </c>
      <c r="W200" s="66" t="str">
        <f t="shared" si="40"/>
        <v>1 &gt; 4</v>
      </c>
      <c r="X200" s="66">
        <f>A200+SUMIFS(Presensi!F:F,Presensi!E:E,'Entry Data'!AP200)</f>
        <v>1</v>
      </c>
      <c r="Y200" s="66">
        <f>IFERROR(INDEX('Retasi Pricing'!F:F,MATCH('Entry Data'!AM200,'Retasi Pricing'!E:E,0))*X200,"")</f>
        <v>27500</v>
      </c>
      <c r="Z200" s="62" t="s">
        <v>26</v>
      </c>
      <c r="AA200" s="62" t="s">
        <v>27</v>
      </c>
      <c r="AB200" s="32" t="s">
        <v>47</v>
      </c>
      <c r="AC200" s="32" t="s">
        <v>203</v>
      </c>
      <c r="AD200" s="32" t="str">
        <f t="shared" si="41"/>
        <v/>
      </c>
      <c r="AF200" s="5" t="str">
        <f t="shared" si="42"/>
        <v>saipul bahri44186</v>
      </c>
      <c r="AG200" s="5" t="str">
        <f t="shared" si="43"/>
        <v>BMJ 07044186UTARANIGHT</v>
      </c>
      <c r="AH200" s="5" t="str">
        <f t="shared" si="44"/>
        <v>saipul bahri44186UTARANIGHT</v>
      </c>
      <c r="AI200" s="5" t="str">
        <f t="shared" si="45"/>
        <v>BMJ 07044186NIGHT</v>
      </c>
      <c r="AJ200" s="5" t="str">
        <f t="shared" si="46"/>
        <v>saipul bahri44186NIGHT</v>
      </c>
      <c r="AK200" s="5" t="str">
        <f t="shared" si="47"/>
        <v>saipul bahriBMJ</v>
      </c>
      <c r="AL200" s="5" t="str">
        <f t="shared" si="49"/>
        <v>1UTARA</v>
      </c>
      <c r="AM200" s="5" t="str">
        <f t="shared" si="50"/>
        <v>1 &gt; 4UTARA12 RODA</v>
      </c>
      <c r="AN200" s="5" t="str">
        <f t="shared" si="51"/>
        <v>saipul bahriBMJ1 &gt; 4UTARA12 RODA</v>
      </c>
      <c r="AO200" s="5" t="str">
        <f t="shared" si="52"/>
        <v>saipul bahri1 &gt; 4UTARA12 RODA</v>
      </c>
      <c r="AP200" s="5" t="str">
        <f t="shared" si="53"/>
        <v>44186NIGHT</v>
      </c>
    </row>
    <row r="201" spans="1:42" x14ac:dyDescent="0.3">
      <c r="A201" s="33">
        <v>1</v>
      </c>
      <c r="B201" s="33"/>
      <c r="C201" s="70">
        <v>44186</v>
      </c>
      <c r="D201" s="71" t="s">
        <v>87</v>
      </c>
      <c r="E201" s="70">
        <v>44186</v>
      </c>
      <c r="F201" s="71">
        <v>5150848</v>
      </c>
      <c r="G201" s="33" t="s">
        <v>38</v>
      </c>
      <c r="H201" s="33" t="s">
        <v>127</v>
      </c>
      <c r="I201" s="33" t="s">
        <v>174</v>
      </c>
      <c r="J201" s="33" t="s">
        <v>40</v>
      </c>
      <c r="K201" s="63" t="s">
        <v>79</v>
      </c>
      <c r="L201" s="32" t="str">
        <f t="shared" si="54"/>
        <v>AXOR4843</v>
      </c>
      <c r="M201" s="32" t="str">
        <f t="shared" si="55"/>
        <v>BMJ</v>
      </c>
      <c r="N201" s="32" t="str">
        <f t="shared" si="56"/>
        <v>12 RODA</v>
      </c>
      <c r="O201" s="64">
        <v>0.94094907407407413</v>
      </c>
      <c r="P201" s="65">
        <v>0.94094907407407413</v>
      </c>
      <c r="Q201" s="65"/>
      <c r="R201" s="66">
        <v>2</v>
      </c>
      <c r="S201" s="66">
        <v>54100</v>
      </c>
      <c r="T201" s="66">
        <v>20240</v>
      </c>
      <c r="U201" s="67">
        <f t="shared" si="48"/>
        <v>33.86</v>
      </c>
      <c r="V201" s="66">
        <f t="shared" si="39"/>
        <v>1017154.4</v>
      </c>
      <c r="W201" s="66" t="str">
        <f t="shared" si="40"/>
        <v>1 &gt; 3</v>
      </c>
      <c r="X201" s="66">
        <f>A201+SUMIFS(Presensi!F:F,Presensi!E:E,'Entry Data'!AP201)</f>
        <v>1</v>
      </c>
      <c r="Y201" s="66">
        <f>IFERROR(INDEX('Retasi Pricing'!F:F,MATCH('Entry Data'!AM201,'Retasi Pricing'!E:E,0))*X201,"")</f>
        <v>38000</v>
      </c>
      <c r="Z201" s="62" t="s">
        <v>26</v>
      </c>
      <c r="AA201" s="62" t="s">
        <v>27</v>
      </c>
      <c r="AB201" s="32" t="s">
        <v>47</v>
      </c>
      <c r="AC201" s="32" t="s">
        <v>203</v>
      </c>
      <c r="AD201" s="32" t="str">
        <f t="shared" si="41"/>
        <v/>
      </c>
      <c r="AF201" s="5" t="str">
        <f t="shared" si="42"/>
        <v>saipul bahri44186</v>
      </c>
      <c r="AG201" s="5" t="str">
        <f t="shared" si="43"/>
        <v>BMJ 07044186SELATANNIGHT</v>
      </c>
      <c r="AH201" s="5" t="str">
        <f t="shared" si="44"/>
        <v>saipul bahri44186SELATANNIGHT</v>
      </c>
      <c r="AI201" s="5" t="str">
        <f t="shared" si="45"/>
        <v>BMJ 07044186NIGHT</v>
      </c>
      <c r="AJ201" s="5" t="str">
        <f t="shared" si="46"/>
        <v>saipul bahri44186NIGHT</v>
      </c>
      <c r="AK201" s="5" t="str">
        <f t="shared" si="47"/>
        <v>saipul bahriBMJ</v>
      </c>
      <c r="AL201" s="5" t="str">
        <f t="shared" si="49"/>
        <v>2SELATAN</v>
      </c>
      <c r="AM201" s="5" t="str">
        <f t="shared" si="50"/>
        <v>1 &gt; 3SELATAN12 RODA</v>
      </c>
      <c r="AN201" s="5" t="str">
        <f t="shared" si="51"/>
        <v>saipul bahriBMJ1 &gt; 3SELATAN12 RODA</v>
      </c>
      <c r="AO201" s="5" t="str">
        <f t="shared" si="52"/>
        <v>saipul bahri1 &gt; 3SELATAN12 RODA</v>
      </c>
      <c r="AP201" s="5" t="str">
        <f t="shared" si="53"/>
        <v>44186NIGHT</v>
      </c>
    </row>
    <row r="202" spans="1:42" x14ac:dyDescent="0.3">
      <c r="A202" s="33">
        <v>1</v>
      </c>
      <c r="B202" s="33"/>
      <c r="C202" s="70">
        <v>44186</v>
      </c>
      <c r="D202" s="71" t="s">
        <v>87</v>
      </c>
      <c r="E202" s="70">
        <v>44187</v>
      </c>
      <c r="F202" s="71">
        <v>5151048</v>
      </c>
      <c r="G202" s="33" t="s">
        <v>20</v>
      </c>
      <c r="H202" s="33" t="s">
        <v>21</v>
      </c>
      <c r="I202" s="33" t="s">
        <v>51</v>
      </c>
      <c r="J202" s="33" t="s">
        <v>46</v>
      </c>
      <c r="K202" s="63" t="s">
        <v>80</v>
      </c>
      <c r="L202" s="32" t="str">
        <f t="shared" si="54"/>
        <v>AXOR4843</v>
      </c>
      <c r="M202" s="32" t="str">
        <f t="shared" si="55"/>
        <v>BMJ</v>
      </c>
      <c r="N202" s="32" t="str">
        <f t="shared" si="56"/>
        <v>12 RODA</v>
      </c>
      <c r="O202" s="64">
        <v>0.11476851851851851</v>
      </c>
      <c r="P202" s="65">
        <v>0.11476851851851851</v>
      </c>
      <c r="Q202" s="65"/>
      <c r="R202" s="66">
        <v>4</v>
      </c>
      <c r="S202" s="66">
        <v>50040</v>
      </c>
      <c r="T202" s="66">
        <v>20120</v>
      </c>
      <c r="U202" s="67">
        <f t="shared" si="48"/>
        <v>29.92</v>
      </c>
      <c r="V202" s="66">
        <f t="shared" ref="V202:V265" si="57">IFERROR(VLOOKUP(L202,harga,2,FALSE),"")*U202*IFERROR(VLOOKUP(G202,jarak,2,FALSE),"")</f>
        <v>606687.84000000008</v>
      </c>
      <c r="W202" s="66" t="str">
        <f t="shared" ref="W202:W265" si="58">IFERROR(VLOOKUP(AL202,Code,2,FALSE),"")</f>
        <v>1 &gt; 4</v>
      </c>
      <c r="X202" s="66">
        <f>A202+SUMIFS(Presensi!F:F,Presensi!E:E,'Entry Data'!AP202)</f>
        <v>1</v>
      </c>
      <c r="Y202" s="66">
        <f>IFERROR(INDEX('Retasi Pricing'!F:F,MATCH('Entry Data'!AM202,'Retasi Pricing'!E:E,0))*X202,"")</f>
        <v>27500</v>
      </c>
      <c r="Z202" s="62" t="s">
        <v>26</v>
      </c>
      <c r="AA202" s="62" t="s">
        <v>27</v>
      </c>
      <c r="AB202" s="32" t="s">
        <v>47</v>
      </c>
      <c r="AC202" s="32" t="s">
        <v>197</v>
      </c>
      <c r="AD202" s="32" t="str">
        <f t="shared" ref="AD202:AD265" si="59">IFERROR(VLOOKUP(AC202,driver,13,FALSE),"")</f>
        <v/>
      </c>
      <c r="AF202" s="5" t="str">
        <f t="shared" ref="AF202:AF265" si="60">AC202&amp;C202</f>
        <v>melkias44186</v>
      </c>
      <c r="AG202" s="5" t="str">
        <f t="shared" ref="AG202:AG265" si="61">K202&amp;C202&amp;G202&amp;D202</f>
        <v>BMJ 07144186UTARANIGHT</v>
      </c>
      <c r="AH202" s="5" t="str">
        <f t="shared" ref="AH202:AH265" si="62">AC202&amp;C202&amp;G202&amp;D202</f>
        <v>melkias44186UTARANIGHT</v>
      </c>
      <c r="AI202" s="5" t="str">
        <f t="shared" ref="AI202:AI265" si="63">K202&amp;C202&amp;D202</f>
        <v>BMJ 07144186NIGHT</v>
      </c>
      <c r="AJ202" s="5" t="str">
        <f t="shared" ref="AJ202:AJ265" si="64">AC202&amp;C202&amp;D202</f>
        <v>melkias44186NIGHT</v>
      </c>
      <c r="AK202" s="5" t="str">
        <f t="shared" ref="AK202:AK265" si="65">AC202&amp;M202</f>
        <v>melkiasBMJ</v>
      </c>
      <c r="AL202" s="5" t="str">
        <f t="shared" si="49"/>
        <v>4UTARA</v>
      </c>
      <c r="AM202" s="5" t="str">
        <f t="shared" si="50"/>
        <v>1 &gt; 4UTARA12 RODA</v>
      </c>
      <c r="AN202" s="5" t="str">
        <f t="shared" si="51"/>
        <v>melkiasBMJ1 &gt; 4UTARA12 RODA</v>
      </c>
      <c r="AO202" s="5" t="str">
        <f t="shared" si="52"/>
        <v>melkias1 &gt; 4UTARA12 RODA</v>
      </c>
      <c r="AP202" s="5" t="str">
        <f t="shared" si="53"/>
        <v>44186NIGHT</v>
      </c>
    </row>
    <row r="203" spans="1:42" x14ac:dyDescent="0.3">
      <c r="A203" s="33">
        <v>1</v>
      </c>
      <c r="B203" s="33"/>
      <c r="C203" s="70">
        <v>44186</v>
      </c>
      <c r="D203" s="71" t="s">
        <v>87</v>
      </c>
      <c r="E203" s="70">
        <v>44187</v>
      </c>
      <c r="F203" s="71">
        <v>5151132</v>
      </c>
      <c r="G203" s="33" t="s">
        <v>20</v>
      </c>
      <c r="H203" s="33" t="s">
        <v>21</v>
      </c>
      <c r="I203" s="33" t="s">
        <v>45</v>
      </c>
      <c r="J203" s="33" t="s">
        <v>46</v>
      </c>
      <c r="K203" s="63" t="s">
        <v>80</v>
      </c>
      <c r="L203" s="32" t="str">
        <f t="shared" si="54"/>
        <v>AXOR4843</v>
      </c>
      <c r="M203" s="32" t="str">
        <f t="shared" si="55"/>
        <v>BMJ</v>
      </c>
      <c r="N203" s="32" t="str">
        <f t="shared" si="56"/>
        <v>12 RODA</v>
      </c>
      <c r="O203" s="64">
        <v>0.19480324074074074</v>
      </c>
      <c r="P203" s="65">
        <v>0.19480324074074074</v>
      </c>
      <c r="Q203" s="65"/>
      <c r="R203" s="66">
        <v>5</v>
      </c>
      <c r="S203" s="66">
        <v>49460</v>
      </c>
      <c r="T203" s="66">
        <v>20120</v>
      </c>
      <c r="U203" s="67">
        <f t="shared" ref="U203:U266" si="66">(S203-T203)/1000</f>
        <v>29.34</v>
      </c>
      <c r="V203" s="66">
        <f t="shared" si="57"/>
        <v>594927.18000000005</v>
      </c>
      <c r="W203" s="66" t="str">
        <f t="shared" si="58"/>
        <v>&gt; 5</v>
      </c>
      <c r="X203" s="66">
        <f>A203+SUMIFS(Presensi!F:F,Presensi!E:E,'Entry Data'!AP203)</f>
        <v>1</v>
      </c>
      <c r="Y203" s="66">
        <f>IFERROR(INDEX('Retasi Pricing'!F:F,MATCH('Entry Data'!AM203,'Retasi Pricing'!E:E,0))*X203,"")</f>
        <v>31200</v>
      </c>
      <c r="Z203" s="62" t="s">
        <v>26</v>
      </c>
      <c r="AA203" s="62" t="s">
        <v>27</v>
      </c>
      <c r="AB203" s="32" t="s">
        <v>28</v>
      </c>
      <c r="AC203" s="32" t="s">
        <v>197</v>
      </c>
      <c r="AD203" s="32" t="str">
        <f t="shared" si="59"/>
        <v/>
      </c>
      <c r="AF203" s="5" t="str">
        <f t="shared" si="60"/>
        <v>melkias44186</v>
      </c>
      <c r="AG203" s="5" t="str">
        <f t="shared" si="61"/>
        <v>BMJ 07144186UTARANIGHT</v>
      </c>
      <c r="AH203" s="5" t="str">
        <f t="shared" si="62"/>
        <v>melkias44186UTARANIGHT</v>
      </c>
      <c r="AI203" s="5" t="str">
        <f t="shared" si="63"/>
        <v>BMJ 07144186NIGHT</v>
      </c>
      <c r="AJ203" s="5" t="str">
        <f t="shared" si="64"/>
        <v>melkias44186NIGHT</v>
      </c>
      <c r="AK203" s="5" t="str">
        <f t="shared" si="65"/>
        <v>melkiasBMJ</v>
      </c>
      <c r="AL203" s="5" t="str">
        <f t="shared" ref="AL203:AL266" si="67">Q203&amp;R203&amp;G203</f>
        <v>5UTARA</v>
      </c>
      <c r="AM203" s="5" t="str">
        <f t="shared" ref="AM203:AM266" si="68">W203&amp;G203&amp;N203</f>
        <v>&gt; 5UTARA12 RODA</v>
      </c>
      <c r="AN203" s="5" t="str">
        <f t="shared" ref="AN203:AN266" si="69">AC203&amp;M203&amp;W203&amp;G203&amp;N203</f>
        <v>melkiasBMJ&gt; 5UTARA12 RODA</v>
      </c>
      <c r="AO203" s="5" t="str">
        <f t="shared" ref="AO203:AO266" si="70">AC203&amp;W203&amp;G203&amp;N203</f>
        <v>melkias&gt; 5UTARA12 RODA</v>
      </c>
      <c r="AP203" s="5" t="str">
        <f t="shared" ref="AP203:AP266" si="71">C203&amp;D203</f>
        <v>44186NIGHT</v>
      </c>
    </row>
    <row r="204" spans="1:42" x14ac:dyDescent="0.3">
      <c r="A204" s="33">
        <v>1</v>
      </c>
      <c r="B204" s="33"/>
      <c r="C204" s="70">
        <v>44186</v>
      </c>
      <c r="D204" s="71" t="s">
        <v>87</v>
      </c>
      <c r="E204" s="70">
        <v>44187</v>
      </c>
      <c r="F204" s="71">
        <v>5151195</v>
      </c>
      <c r="G204" s="33" t="s">
        <v>20</v>
      </c>
      <c r="H204" s="33" t="s">
        <v>21</v>
      </c>
      <c r="I204" s="33" t="s">
        <v>51</v>
      </c>
      <c r="J204" s="33" t="s">
        <v>46</v>
      </c>
      <c r="K204" s="63" t="s">
        <v>80</v>
      </c>
      <c r="L204" s="32" t="str">
        <f t="shared" si="54"/>
        <v>AXOR4843</v>
      </c>
      <c r="M204" s="32" t="str">
        <f t="shared" si="55"/>
        <v>BMJ</v>
      </c>
      <c r="N204" s="32" t="str">
        <f t="shared" si="56"/>
        <v>12 RODA</v>
      </c>
      <c r="O204" s="64">
        <v>0.27209490740740744</v>
      </c>
      <c r="P204" s="65">
        <v>0.27209490740740744</v>
      </c>
      <c r="Q204" s="65"/>
      <c r="R204" s="66">
        <v>6</v>
      </c>
      <c r="S204" s="66">
        <v>49720</v>
      </c>
      <c r="T204" s="66">
        <v>20120</v>
      </c>
      <c r="U204" s="67">
        <f t="shared" si="66"/>
        <v>29.6</v>
      </c>
      <c r="V204" s="66">
        <f t="shared" si="57"/>
        <v>600199.20000000007</v>
      </c>
      <c r="W204" s="66" t="str">
        <f t="shared" si="58"/>
        <v>&gt; 6</v>
      </c>
      <c r="X204" s="66">
        <f>A204+SUMIFS(Presensi!F:F,Presensi!E:E,'Entry Data'!AP204)</f>
        <v>1</v>
      </c>
      <c r="Y204" s="66">
        <f>IFERROR(INDEX('Retasi Pricing'!F:F,MATCH('Entry Data'!AM204,'Retasi Pricing'!E:E,0))*X204,"")</f>
        <v>34450</v>
      </c>
      <c r="Z204" s="62" t="s">
        <v>26</v>
      </c>
      <c r="AA204" s="62" t="s">
        <v>27</v>
      </c>
      <c r="AB204" s="32" t="s">
        <v>47</v>
      </c>
      <c r="AC204" s="32" t="s">
        <v>197</v>
      </c>
      <c r="AD204" s="32" t="str">
        <f t="shared" si="59"/>
        <v/>
      </c>
      <c r="AF204" s="5" t="str">
        <f t="shared" si="60"/>
        <v>melkias44186</v>
      </c>
      <c r="AG204" s="5" t="str">
        <f t="shared" si="61"/>
        <v>BMJ 07144186UTARANIGHT</v>
      </c>
      <c r="AH204" s="5" t="str">
        <f t="shared" si="62"/>
        <v>melkias44186UTARANIGHT</v>
      </c>
      <c r="AI204" s="5" t="str">
        <f t="shared" si="63"/>
        <v>BMJ 07144186NIGHT</v>
      </c>
      <c r="AJ204" s="5" t="str">
        <f t="shared" si="64"/>
        <v>melkias44186NIGHT</v>
      </c>
      <c r="AK204" s="5" t="str">
        <f t="shared" si="65"/>
        <v>melkiasBMJ</v>
      </c>
      <c r="AL204" s="5" t="str">
        <f t="shared" si="67"/>
        <v>6UTARA</v>
      </c>
      <c r="AM204" s="5" t="str">
        <f t="shared" si="68"/>
        <v>&gt; 6UTARA12 RODA</v>
      </c>
      <c r="AN204" s="5" t="str">
        <f t="shared" si="69"/>
        <v>melkiasBMJ&gt; 6UTARA12 RODA</v>
      </c>
      <c r="AO204" s="5" t="str">
        <f t="shared" si="70"/>
        <v>melkias&gt; 6UTARA12 RODA</v>
      </c>
      <c r="AP204" s="5" t="str">
        <f t="shared" si="71"/>
        <v>44186NIGHT</v>
      </c>
    </row>
    <row r="205" spans="1:42" x14ac:dyDescent="0.3">
      <c r="A205" s="33">
        <v>1</v>
      </c>
      <c r="B205" s="33"/>
      <c r="C205" s="70">
        <v>44186</v>
      </c>
      <c r="D205" s="71" t="s">
        <v>87</v>
      </c>
      <c r="E205" s="70">
        <v>44186</v>
      </c>
      <c r="F205" s="71">
        <v>5150745</v>
      </c>
      <c r="G205" s="33" t="s">
        <v>20</v>
      </c>
      <c r="H205" s="33" t="s">
        <v>21</v>
      </c>
      <c r="I205" s="33" t="s">
        <v>45</v>
      </c>
      <c r="J205" s="33" t="s">
        <v>46</v>
      </c>
      <c r="K205" s="63" t="s">
        <v>80</v>
      </c>
      <c r="L205" s="32" t="str">
        <f t="shared" si="54"/>
        <v>AXOR4843</v>
      </c>
      <c r="M205" s="32" t="str">
        <f t="shared" si="55"/>
        <v>BMJ</v>
      </c>
      <c r="N205" s="32" t="str">
        <f t="shared" si="56"/>
        <v>12 RODA</v>
      </c>
      <c r="O205" s="64">
        <v>0.86017361111111112</v>
      </c>
      <c r="P205" s="65">
        <v>0.86017361111111112</v>
      </c>
      <c r="Q205" s="65"/>
      <c r="R205" s="66">
        <v>1</v>
      </c>
      <c r="S205" s="66">
        <v>52080</v>
      </c>
      <c r="T205" s="66">
        <v>20120</v>
      </c>
      <c r="U205" s="67">
        <f t="shared" si="66"/>
        <v>31.96</v>
      </c>
      <c r="V205" s="66">
        <f t="shared" si="57"/>
        <v>648052.91999999993</v>
      </c>
      <c r="W205" s="66" t="str">
        <f t="shared" si="58"/>
        <v>1 &gt; 4</v>
      </c>
      <c r="X205" s="66">
        <f>A205+SUMIFS(Presensi!F:F,Presensi!E:E,'Entry Data'!AP205)</f>
        <v>1</v>
      </c>
      <c r="Y205" s="66">
        <f>IFERROR(INDEX('Retasi Pricing'!F:F,MATCH('Entry Data'!AM205,'Retasi Pricing'!E:E,0))*X205,"")</f>
        <v>27500</v>
      </c>
      <c r="Z205" s="62" t="s">
        <v>26</v>
      </c>
      <c r="AA205" s="62" t="s">
        <v>27</v>
      </c>
      <c r="AB205" s="32" t="s">
        <v>54</v>
      </c>
      <c r="AC205" s="32" t="s">
        <v>197</v>
      </c>
      <c r="AD205" s="32" t="str">
        <f t="shared" si="59"/>
        <v/>
      </c>
      <c r="AF205" s="5" t="str">
        <f t="shared" si="60"/>
        <v>melkias44186</v>
      </c>
      <c r="AG205" s="5" t="str">
        <f t="shared" si="61"/>
        <v>BMJ 07144186UTARANIGHT</v>
      </c>
      <c r="AH205" s="5" t="str">
        <f t="shared" si="62"/>
        <v>melkias44186UTARANIGHT</v>
      </c>
      <c r="AI205" s="5" t="str">
        <f t="shared" si="63"/>
        <v>BMJ 07144186NIGHT</v>
      </c>
      <c r="AJ205" s="5" t="str">
        <f t="shared" si="64"/>
        <v>melkias44186NIGHT</v>
      </c>
      <c r="AK205" s="5" t="str">
        <f t="shared" si="65"/>
        <v>melkiasBMJ</v>
      </c>
      <c r="AL205" s="5" t="str">
        <f t="shared" si="67"/>
        <v>1UTARA</v>
      </c>
      <c r="AM205" s="5" t="str">
        <f t="shared" si="68"/>
        <v>1 &gt; 4UTARA12 RODA</v>
      </c>
      <c r="AN205" s="5" t="str">
        <f t="shared" si="69"/>
        <v>melkiasBMJ1 &gt; 4UTARA12 RODA</v>
      </c>
      <c r="AO205" s="5" t="str">
        <f t="shared" si="70"/>
        <v>melkias1 &gt; 4UTARA12 RODA</v>
      </c>
      <c r="AP205" s="5" t="str">
        <f t="shared" si="71"/>
        <v>44186NIGHT</v>
      </c>
    </row>
    <row r="206" spans="1:42" x14ac:dyDescent="0.3">
      <c r="A206" s="33">
        <v>1</v>
      </c>
      <c r="B206" s="33"/>
      <c r="C206" s="70">
        <v>44186</v>
      </c>
      <c r="D206" s="71" t="s">
        <v>87</v>
      </c>
      <c r="E206" s="70">
        <v>44186</v>
      </c>
      <c r="F206" s="71">
        <v>5150815</v>
      </c>
      <c r="G206" s="33" t="s">
        <v>20</v>
      </c>
      <c r="H206" s="33" t="s">
        <v>21</v>
      </c>
      <c r="I206" s="33" t="s">
        <v>45</v>
      </c>
      <c r="J206" s="33" t="s">
        <v>46</v>
      </c>
      <c r="K206" s="63" t="s">
        <v>80</v>
      </c>
      <c r="L206" s="32" t="str">
        <f t="shared" si="54"/>
        <v>AXOR4843</v>
      </c>
      <c r="M206" s="32" t="str">
        <f t="shared" si="55"/>
        <v>BMJ</v>
      </c>
      <c r="N206" s="32" t="str">
        <f t="shared" si="56"/>
        <v>12 RODA</v>
      </c>
      <c r="O206" s="64">
        <v>0.92067129629629629</v>
      </c>
      <c r="P206" s="65">
        <v>0.92067129629629629</v>
      </c>
      <c r="Q206" s="65"/>
      <c r="R206" s="66">
        <v>2</v>
      </c>
      <c r="S206" s="66">
        <v>50040</v>
      </c>
      <c r="T206" s="66">
        <v>20120</v>
      </c>
      <c r="U206" s="67">
        <f t="shared" si="66"/>
        <v>29.92</v>
      </c>
      <c r="V206" s="66">
        <f t="shared" si="57"/>
        <v>606687.84000000008</v>
      </c>
      <c r="W206" s="66" t="str">
        <f t="shared" si="58"/>
        <v>1 &gt; 4</v>
      </c>
      <c r="X206" s="66">
        <f>A206+SUMIFS(Presensi!F:F,Presensi!E:E,'Entry Data'!AP206)</f>
        <v>1</v>
      </c>
      <c r="Y206" s="66">
        <f>IFERROR(INDEX('Retasi Pricing'!F:F,MATCH('Entry Data'!AM206,'Retasi Pricing'!E:E,0))*X206,"")</f>
        <v>27500</v>
      </c>
      <c r="Z206" s="62" t="s">
        <v>26</v>
      </c>
      <c r="AA206" s="62" t="s">
        <v>27</v>
      </c>
      <c r="AB206" s="32" t="s">
        <v>31</v>
      </c>
      <c r="AC206" s="32" t="s">
        <v>197</v>
      </c>
      <c r="AD206" s="32" t="str">
        <f t="shared" si="59"/>
        <v/>
      </c>
      <c r="AF206" s="5" t="str">
        <f t="shared" si="60"/>
        <v>melkias44186</v>
      </c>
      <c r="AG206" s="5" t="str">
        <f t="shared" si="61"/>
        <v>BMJ 07144186UTARANIGHT</v>
      </c>
      <c r="AH206" s="5" t="str">
        <f t="shared" si="62"/>
        <v>melkias44186UTARANIGHT</v>
      </c>
      <c r="AI206" s="5" t="str">
        <f t="shared" si="63"/>
        <v>BMJ 07144186NIGHT</v>
      </c>
      <c r="AJ206" s="5" t="str">
        <f t="shared" si="64"/>
        <v>melkias44186NIGHT</v>
      </c>
      <c r="AK206" s="5" t="str">
        <f t="shared" si="65"/>
        <v>melkiasBMJ</v>
      </c>
      <c r="AL206" s="5" t="str">
        <f t="shared" si="67"/>
        <v>2UTARA</v>
      </c>
      <c r="AM206" s="5" t="str">
        <f t="shared" si="68"/>
        <v>1 &gt; 4UTARA12 RODA</v>
      </c>
      <c r="AN206" s="5" t="str">
        <f t="shared" si="69"/>
        <v>melkiasBMJ1 &gt; 4UTARA12 RODA</v>
      </c>
      <c r="AO206" s="5" t="str">
        <f t="shared" si="70"/>
        <v>melkias1 &gt; 4UTARA12 RODA</v>
      </c>
      <c r="AP206" s="5" t="str">
        <f t="shared" si="71"/>
        <v>44186NIGHT</v>
      </c>
    </row>
    <row r="207" spans="1:42" x14ac:dyDescent="0.3">
      <c r="A207" s="33">
        <v>1</v>
      </c>
      <c r="B207" s="33"/>
      <c r="C207" s="70">
        <v>44186</v>
      </c>
      <c r="D207" s="71" t="s">
        <v>87</v>
      </c>
      <c r="E207" s="70">
        <v>44186</v>
      </c>
      <c r="F207" s="71">
        <v>5150913</v>
      </c>
      <c r="G207" s="33" t="s">
        <v>20</v>
      </c>
      <c r="H207" s="33" t="s">
        <v>21</v>
      </c>
      <c r="I207" s="33" t="s">
        <v>45</v>
      </c>
      <c r="J207" s="33" t="s">
        <v>46</v>
      </c>
      <c r="K207" s="63" t="s">
        <v>80</v>
      </c>
      <c r="L207" s="32" t="str">
        <f t="shared" si="54"/>
        <v>AXOR4843</v>
      </c>
      <c r="M207" s="32" t="str">
        <f t="shared" si="55"/>
        <v>BMJ</v>
      </c>
      <c r="N207" s="32" t="str">
        <f t="shared" si="56"/>
        <v>12 RODA</v>
      </c>
      <c r="O207" s="64">
        <v>0.99298611111111112</v>
      </c>
      <c r="P207" s="65">
        <v>0.99298611111111112</v>
      </c>
      <c r="Q207" s="65"/>
      <c r="R207" s="66">
        <v>3</v>
      </c>
      <c r="S207" s="66">
        <v>52620</v>
      </c>
      <c r="T207" s="66">
        <v>20120</v>
      </c>
      <c r="U207" s="67">
        <f t="shared" si="66"/>
        <v>32.5</v>
      </c>
      <c r="V207" s="66">
        <f t="shared" si="57"/>
        <v>659002.5</v>
      </c>
      <c r="W207" s="66" t="str">
        <f t="shared" si="58"/>
        <v>1 &gt; 4</v>
      </c>
      <c r="X207" s="66">
        <f>A207+SUMIFS(Presensi!F:F,Presensi!E:E,'Entry Data'!AP207)</f>
        <v>1</v>
      </c>
      <c r="Y207" s="66">
        <f>IFERROR(INDEX('Retasi Pricing'!F:F,MATCH('Entry Data'!AM207,'Retasi Pricing'!E:E,0))*X207,"")</f>
        <v>27500</v>
      </c>
      <c r="Z207" s="62" t="s">
        <v>26</v>
      </c>
      <c r="AA207" s="62" t="s">
        <v>27</v>
      </c>
      <c r="AB207" s="32" t="s">
        <v>31</v>
      </c>
      <c r="AC207" s="32" t="s">
        <v>197</v>
      </c>
      <c r="AD207" s="32" t="str">
        <f t="shared" si="59"/>
        <v/>
      </c>
      <c r="AF207" s="5" t="str">
        <f t="shared" si="60"/>
        <v>melkias44186</v>
      </c>
      <c r="AG207" s="5" t="str">
        <f t="shared" si="61"/>
        <v>BMJ 07144186UTARANIGHT</v>
      </c>
      <c r="AH207" s="5" t="str">
        <f t="shared" si="62"/>
        <v>melkias44186UTARANIGHT</v>
      </c>
      <c r="AI207" s="5" t="str">
        <f t="shared" si="63"/>
        <v>BMJ 07144186NIGHT</v>
      </c>
      <c r="AJ207" s="5" t="str">
        <f t="shared" si="64"/>
        <v>melkias44186NIGHT</v>
      </c>
      <c r="AK207" s="5" t="str">
        <f t="shared" si="65"/>
        <v>melkiasBMJ</v>
      </c>
      <c r="AL207" s="5" t="str">
        <f t="shared" si="67"/>
        <v>3UTARA</v>
      </c>
      <c r="AM207" s="5" t="str">
        <f t="shared" si="68"/>
        <v>1 &gt; 4UTARA12 RODA</v>
      </c>
      <c r="AN207" s="5" t="str">
        <f t="shared" si="69"/>
        <v>melkiasBMJ1 &gt; 4UTARA12 RODA</v>
      </c>
      <c r="AO207" s="5" t="str">
        <f t="shared" si="70"/>
        <v>melkias1 &gt; 4UTARA12 RODA</v>
      </c>
      <c r="AP207" s="5" t="str">
        <f t="shared" si="71"/>
        <v>44186NIGHT</v>
      </c>
    </row>
    <row r="208" spans="1:42" x14ac:dyDescent="0.3">
      <c r="A208" s="33">
        <v>1</v>
      </c>
      <c r="B208" s="33"/>
      <c r="C208" s="70">
        <v>44186</v>
      </c>
      <c r="D208" s="71" t="s">
        <v>87</v>
      </c>
      <c r="E208" s="70">
        <v>44187</v>
      </c>
      <c r="F208" s="71">
        <v>5150959</v>
      </c>
      <c r="G208" s="33" t="s">
        <v>20</v>
      </c>
      <c r="H208" s="33" t="s">
        <v>21</v>
      </c>
      <c r="I208" s="33" t="s">
        <v>45</v>
      </c>
      <c r="J208" s="33" t="s">
        <v>46</v>
      </c>
      <c r="K208" s="63" t="s">
        <v>82</v>
      </c>
      <c r="L208" s="32" t="str">
        <f t="shared" si="54"/>
        <v>AXOR4843</v>
      </c>
      <c r="M208" s="32" t="str">
        <f t="shared" si="55"/>
        <v>BMJ</v>
      </c>
      <c r="N208" s="32" t="str">
        <f t="shared" si="56"/>
        <v>12 RODA</v>
      </c>
      <c r="O208" s="64">
        <v>2.8391203703703707E-2</v>
      </c>
      <c r="P208" s="65">
        <v>2.8391203703703707E-2</v>
      </c>
      <c r="Q208" s="65"/>
      <c r="R208" s="66">
        <v>4</v>
      </c>
      <c r="S208" s="66">
        <v>51740</v>
      </c>
      <c r="T208" s="66">
        <v>19880</v>
      </c>
      <c r="U208" s="67">
        <f t="shared" si="66"/>
        <v>31.86</v>
      </c>
      <c r="V208" s="66">
        <f t="shared" si="57"/>
        <v>646025.22</v>
      </c>
      <c r="W208" s="66" t="str">
        <f t="shared" si="58"/>
        <v>1 &gt; 4</v>
      </c>
      <c r="X208" s="66">
        <f>A208+SUMIFS(Presensi!F:F,Presensi!E:E,'Entry Data'!AP208)</f>
        <v>1</v>
      </c>
      <c r="Y208" s="66">
        <f>IFERROR(INDEX('Retasi Pricing'!F:F,MATCH('Entry Data'!AM208,'Retasi Pricing'!E:E,0))*X208,"")</f>
        <v>27500</v>
      </c>
      <c r="Z208" s="62" t="s">
        <v>26</v>
      </c>
      <c r="AA208" s="62" t="s">
        <v>27</v>
      </c>
      <c r="AB208" s="32" t="s">
        <v>31</v>
      </c>
      <c r="AC208" s="32" t="s">
        <v>213</v>
      </c>
      <c r="AD208" s="32" t="str">
        <f t="shared" si="59"/>
        <v/>
      </c>
      <c r="AF208" s="5" t="str">
        <f t="shared" si="60"/>
        <v>alrandi44186</v>
      </c>
      <c r="AG208" s="5" t="str">
        <f t="shared" si="61"/>
        <v>BMJ 07244186UTARANIGHT</v>
      </c>
      <c r="AH208" s="5" t="str">
        <f t="shared" si="62"/>
        <v>alrandi44186UTARANIGHT</v>
      </c>
      <c r="AI208" s="5" t="str">
        <f t="shared" si="63"/>
        <v>BMJ 07244186NIGHT</v>
      </c>
      <c r="AJ208" s="5" t="str">
        <f t="shared" si="64"/>
        <v>alrandi44186NIGHT</v>
      </c>
      <c r="AK208" s="5" t="str">
        <f t="shared" si="65"/>
        <v>alrandiBMJ</v>
      </c>
      <c r="AL208" s="5" t="str">
        <f t="shared" si="67"/>
        <v>4UTARA</v>
      </c>
      <c r="AM208" s="5" t="str">
        <f t="shared" si="68"/>
        <v>1 &gt; 4UTARA12 RODA</v>
      </c>
      <c r="AN208" s="5" t="str">
        <f t="shared" si="69"/>
        <v>alrandiBMJ1 &gt; 4UTARA12 RODA</v>
      </c>
      <c r="AO208" s="5" t="str">
        <f t="shared" si="70"/>
        <v>alrandi1 &gt; 4UTARA12 RODA</v>
      </c>
      <c r="AP208" s="5" t="str">
        <f t="shared" si="71"/>
        <v>44186NIGHT</v>
      </c>
    </row>
    <row r="209" spans="1:42" x14ac:dyDescent="0.3">
      <c r="A209" s="33">
        <v>1</v>
      </c>
      <c r="B209" s="33"/>
      <c r="C209" s="70">
        <v>44186</v>
      </c>
      <c r="D209" s="71" t="s">
        <v>87</v>
      </c>
      <c r="E209" s="70">
        <v>44187</v>
      </c>
      <c r="F209" s="71">
        <v>5151082</v>
      </c>
      <c r="G209" s="33" t="s">
        <v>20</v>
      </c>
      <c r="H209" s="33" t="s">
        <v>21</v>
      </c>
      <c r="I209" s="33" t="s">
        <v>123</v>
      </c>
      <c r="J209" s="33" t="s">
        <v>46</v>
      </c>
      <c r="K209" s="63" t="s">
        <v>82</v>
      </c>
      <c r="L209" s="32" t="str">
        <f t="shared" si="54"/>
        <v>AXOR4843</v>
      </c>
      <c r="M209" s="32" t="str">
        <f t="shared" si="55"/>
        <v>BMJ</v>
      </c>
      <c r="N209" s="32" t="str">
        <f t="shared" si="56"/>
        <v>12 RODA</v>
      </c>
      <c r="O209" s="64">
        <v>0.15232638888888889</v>
      </c>
      <c r="P209" s="65">
        <v>0.15232638888888889</v>
      </c>
      <c r="Q209" s="65"/>
      <c r="R209" s="66">
        <v>5</v>
      </c>
      <c r="S209" s="66">
        <v>51080</v>
      </c>
      <c r="T209" s="66">
        <v>19880</v>
      </c>
      <c r="U209" s="67">
        <f t="shared" si="66"/>
        <v>31.2</v>
      </c>
      <c r="V209" s="66">
        <f t="shared" si="57"/>
        <v>632642.4</v>
      </c>
      <c r="W209" s="66" t="str">
        <f t="shared" si="58"/>
        <v>&gt; 5</v>
      </c>
      <c r="X209" s="66">
        <f>A209+SUMIFS(Presensi!F:F,Presensi!E:E,'Entry Data'!AP209)</f>
        <v>1</v>
      </c>
      <c r="Y209" s="66">
        <f>IFERROR(INDEX('Retasi Pricing'!F:F,MATCH('Entry Data'!AM209,'Retasi Pricing'!E:E,0))*X209,"")</f>
        <v>31200</v>
      </c>
      <c r="Z209" s="62" t="s">
        <v>26</v>
      </c>
      <c r="AA209" s="62" t="s">
        <v>27</v>
      </c>
      <c r="AB209" s="32" t="s">
        <v>31</v>
      </c>
      <c r="AC209" s="32" t="s">
        <v>213</v>
      </c>
      <c r="AD209" s="32" t="str">
        <f t="shared" si="59"/>
        <v/>
      </c>
      <c r="AF209" s="5" t="str">
        <f t="shared" si="60"/>
        <v>alrandi44186</v>
      </c>
      <c r="AG209" s="5" t="str">
        <f t="shared" si="61"/>
        <v>BMJ 07244186UTARANIGHT</v>
      </c>
      <c r="AH209" s="5" t="str">
        <f t="shared" si="62"/>
        <v>alrandi44186UTARANIGHT</v>
      </c>
      <c r="AI209" s="5" t="str">
        <f t="shared" si="63"/>
        <v>BMJ 07244186NIGHT</v>
      </c>
      <c r="AJ209" s="5" t="str">
        <f t="shared" si="64"/>
        <v>alrandi44186NIGHT</v>
      </c>
      <c r="AK209" s="5" t="str">
        <f t="shared" si="65"/>
        <v>alrandiBMJ</v>
      </c>
      <c r="AL209" s="5" t="str">
        <f t="shared" si="67"/>
        <v>5UTARA</v>
      </c>
      <c r="AM209" s="5" t="str">
        <f t="shared" si="68"/>
        <v>&gt; 5UTARA12 RODA</v>
      </c>
      <c r="AN209" s="5" t="str">
        <f t="shared" si="69"/>
        <v>alrandiBMJ&gt; 5UTARA12 RODA</v>
      </c>
      <c r="AO209" s="5" t="str">
        <f t="shared" si="70"/>
        <v>alrandi&gt; 5UTARA12 RODA</v>
      </c>
      <c r="AP209" s="5" t="str">
        <f t="shared" si="71"/>
        <v>44186NIGHT</v>
      </c>
    </row>
    <row r="210" spans="1:42" x14ac:dyDescent="0.3">
      <c r="A210" s="33">
        <v>1</v>
      </c>
      <c r="B210" s="33"/>
      <c r="C210" s="70">
        <v>44186</v>
      </c>
      <c r="D210" s="71" t="s">
        <v>87</v>
      </c>
      <c r="E210" s="70">
        <v>44187</v>
      </c>
      <c r="F210" s="71">
        <v>5151160</v>
      </c>
      <c r="G210" s="33" t="s">
        <v>20</v>
      </c>
      <c r="H210" s="33" t="s">
        <v>21</v>
      </c>
      <c r="I210" s="33" t="s">
        <v>45</v>
      </c>
      <c r="J210" s="33" t="s">
        <v>46</v>
      </c>
      <c r="K210" s="63" t="s">
        <v>82</v>
      </c>
      <c r="L210" s="32" t="str">
        <f t="shared" si="54"/>
        <v>AXOR4843</v>
      </c>
      <c r="M210" s="32" t="str">
        <f t="shared" si="55"/>
        <v>BMJ</v>
      </c>
      <c r="N210" s="32" t="str">
        <f t="shared" si="56"/>
        <v>12 RODA</v>
      </c>
      <c r="O210" s="64">
        <v>0.21710648148148148</v>
      </c>
      <c r="P210" s="65">
        <v>0.21710648148148148</v>
      </c>
      <c r="Q210" s="65"/>
      <c r="R210" s="66">
        <v>6</v>
      </c>
      <c r="S210" s="66">
        <v>50260</v>
      </c>
      <c r="T210" s="66">
        <v>19880</v>
      </c>
      <c r="U210" s="67">
        <f t="shared" si="66"/>
        <v>30.38</v>
      </c>
      <c r="V210" s="66">
        <f t="shared" si="57"/>
        <v>616015.26</v>
      </c>
      <c r="W210" s="66" t="str">
        <f t="shared" si="58"/>
        <v>&gt; 6</v>
      </c>
      <c r="X210" s="66">
        <f>A210+SUMIFS(Presensi!F:F,Presensi!E:E,'Entry Data'!AP210)</f>
        <v>1</v>
      </c>
      <c r="Y210" s="66">
        <f>IFERROR(INDEX('Retasi Pricing'!F:F,MATCH('Entry Data'!AM210,'Retasi Pricing'!E:E,0))*X210,"")</f>
        <v>34450</v>
      </c>
      <c r="Z210" s="62" t="s">
        <v>26</v>
      </c>
      <c r="AA210" s="62" t="s">
        <v>27</v>
      </c>
      <c r="AB210" s="32" t="s">
        <v>31</v>
      </c>
      <c r="AC210" s="32" t="s">
        <v>213</v>
      </c>
      <c r="AD210" s="32" t="str">
        <f t="shared" si="59"/>
        <v/>
      </c>
      <c r="AF210" s="5" t="str">
        <f t="shared" si="60"/>
        <v>alrandi44186</v>
      </c>
      <c r="AG210" s="5" t="str">
        <f t="shared" si="61"/>
        <v>BMJ 07244186UTARANIGHT</v>
      </c>
      <c r="AH210" s="5" t="str">
        <f t="shared" si="62"/>
        <v>alrandi44186UTARANIGHT</v>
      </c>
      <c r="AI210" s="5" t="str">
        <f t="shared" si="63"/>
        <v>BMJ 07244186NIGHT</v>
      </c>
      <c r="AJ210" s="5" t="str">
        <f t="shared" si="64"/>
        <v>alrandi44186NIGHT</v>
      </c>
      <c r="AK210" s="5" t="str">
        <f t="shared" si="65"/>
        <v>alrandiBMJ</v>
      </c>
      <c r="AL210" s="5" t="str">
        <f t="shared" si="67"/>
        <v>6UTARA</v>
      </c>
      <c r="AM210" s="5" t="str">
        <f t="shared" si="68"/>
        <v>&gt; 6UTARA12 RODA</v>
      </c>
      <c r="AN210" s="5" t="str">
        <f t="shared" si="69"/>
        <v>alrandiBMJ&gt; 6UTARA12 RODA</v>
      </c>
      <c r="AO210" s="5" t="str">
        <f t="shared" si="70"/>
        <v>alrandi&gt; 6UTARA12 RODA</v>
      </c>
      <c r="AP210" s="5" t="str">
        <f t="shared" si="71"/>
        <v>44186NIGHT</v>
      </c>
    </row>
    <row r="211" spans="1:42" x14ac:dyDescent="0.3">
      <c r="A211" s="33">
        <v>1</v>
      </c>
      <c r="B211" s="33"/>
      <c r="C211" s="70">
        <v>44186</v>
      </c>
      <c r="D211" s="71" t="s">
        <v>87</v>
      </c>
      <c r="E211" s="70">
        <v>44186</v>
      </c>
      <c r="F211" s="71">
        <v>5150724</v>
      </c>
      <c r="G211" s="33" t="s">
        <v>20</v>
      </c>
      <c r="H211" s="33" t="s">
        <v>21</v>
      </c>
      <c r="I211" s="33" t="s">
        <v>51</v>
      </c>
      <c r="J211" s="33" t="s">
        <v>46</v>
      </c>
      <c r="K211" s="63" t="s">
        <v>82</v>
      </c>
      <c r="L211" s="32" t="str">
        <f t="shared" si="54"/>
        <v>AXOR4843</v>
      </c>
      <c r="M211" s="32" t="str">
        <f t="shared" si="55"/>
        <v>BMJ</v>
      </c>
      <c r="N211" s="32" t="str">
        <f t="shared" si="56"/>
        <v>12 RODA</v>
      </c>
      <c r="O211" s="64">
        <v>0.84824074074074074</v>
      </c>
      <c r="P211" s="65">
        <v>0.84824074074074074</v>
      </c>
      <c r="Q211" s="65"/>
      <c r="R211" s="66">
        <v>1</v>
      </c>
      <c r="S211" s="66">
        <v>51520</v>
      </c>
      <c r="T211" s="66">
        <v>19880</v>
      </c>
      <c r="U211" s="67">
        <f t="shared" si="66"/>
        <v>31.64</v>
      </c>
      <c r="V211" s="66">
        <f t="shared" si="57"/>
        <v>641564.28</v>
      </c>
      <c r="W211" s="66" t="str">
        <f t="shared" si="58"/>
        <v>1 &gt; 4</v>
      </c>
      <c r="X211" s="66">
        <f>A211+SUMIFS(Presensi!F:F,Presensi!E:E,'Entry Data'!AP211)</f>
        <v>1</v>
      </c>
      <c r="Y211" s="66">
        <f>IFERROR(INDEX('Retasi Pricing'!F:F,MATCH('Entry Data'!AM211,'Retasi Pricing'!E:E,0))*X211,"")</f>
        <v>27500</v>
      </c>
      <c r="Z211" s="62" t="s">
        <v>26</v>
      </c>
      <c r="AA211" s="62" t="s">
        <v>27</v>
      </c>
      <c r="AB211" s="32" t="s">
        <v>54</v>
      </c>
      <c r="AC211" s="32" t="s">
        <v>213</v>
      </c>
      <c r="AD211" s="32" t="str">
        <f t="shared" si="59"/>
        <v/>
      </c>
      <c r="AF211" s="5" t="str">
        <f t="shared" si="60"/>
        <v>alrandi44186</v>
      </c>
      <c r="AG211" s="5" t="str">
        <f t="shared" si="61"/>
        <v>BMJ 07244186UTARANIGHT</v>
      </c>
      <c r="AH211" s="5" t="str">
        <f t="shared" si="62"/>
        <v>alrandi44186UTARANIGHT</v>
      </c>
      <c r="AI211" s="5" t="str">
        <f t="shared" si="63"/>
        <v>BMJ 07244186NIGHT</v>
      </c>
      <c r="AJ211" s="5" t="str">
        <f t="shared" si="64"/>
        <v>alrandi44186NIGHT</v>
      </c>
      <c r="AK211" s="5" t="str">
        <f t="shared" si="65"/>
        <v>alrandiBMJ</v>
      </c>
      <c r="AL211" s="5" t="str">
        <f t="shared" si="67"/>
        <v>1UTARA</v>
      </c>
      <c r="AM211" s="5" t="str">
        <f t="shared" si="68"/>
        <v>1 &gt; 4UTARA12 RODA</v>
      </c>
      <c r="AN211" s="5" t="str">
        <f t="shared" si="69"/>
        <v>alrandiBMJ1 &gt; 4UTARA12 RODA</v>
      </c>
      <c r="AO211" s="5" t="str">
        <f t="shared" si="70"/>
        <v>alrandi1 &gt; 4UTARA12 RODA</v>
      </c>
      <c r="AP211" s="5" t="str">
        <f t="shared" si="71"/>
        <v>44186NIGHT</v>
      </c>
    </row>
    <row r="212" spans="1:42" x14ac:dyDescent="0.3">
      <c r="A212" s="33">
        <v>1</v>
      </c>
      <c r="B212" s="33"/>
      <c r="C212" s="70">
        <v>44186</v>
      </c>
      <c r="D212" s="71" t="s">
        <v>87</v>
      </c>
      <c r="E212" s="70">
        <v>44186</v>
      </c>
      <c r="F212" s="71">
        <v>5150795</v>
      </c>
      <c r="G212" s="33" t="s">
        <v>20</v>
      </c>
      <c r="H212" s="33" t="s">
        <v>21</v>
      </c>
      <c r="I212" s="33" t="s">
        <v>51</v>
      </c>
      <c r="J212" s="33" t="s">
        <v>46</v>
      </c>
      <c r="K212" s="63" t="s">
        <v>82</v>
      </c>
      <c r="L212" s="32" t="str">
        <f t="shared" si="54"/>
        <v>AXOR4843</v>
      </c>
      <c r="M212" s="32" t="str">
        <f t="shared" si="55"/>
        <v>BMJ</v>
      </c>
      <c r="N212" s="32" t="str">
        <f t="shared" si="56"/>
        <v>12 RODA</v>
      </c>
      <c r="O212" s="64">
        <v>0.90649305555555559</v>
      </c>
      <c r="P212" s="65">
        <v>0.90649305555555559</v>
      </c>
      <c r="Q212" s="65"/>
      <c r="R212" s="66">
        <v>2</v>
      </c>
      <c r="S212" s="66">
        <v>49660</v>
      </c>
      <c r="T212" s="66">
        <v>19880</v>
      </c>
      <c r="U212" s="67">
        <f t="shared" si="66"/>
        <v>29.78</v>
      </c>
      <c r="V212" s="66">
        <f t="shared" si="57"/>
        <v>603849.06000000006</v>
      </c>
      <c r="W212" s="66" t="str">
        <f t="shared" si="58"/>
        <v>1 &gt; 4</v>
      </c>
      <c r="X212" s="66">
        <f>A212+SUMIFS(Presensi!F:F,Presensi!E:E,'Entry Data'!AP212)</f>
        <v>1</v>
      </c>
      <c r="Y212" s="66">
        <f>IFERROR(INDEX('Retasi Pricing'!F:F,MATCH('Entry Data'!AM212,'Retasi Pricing'!E:E,0))*X212,"")</f>
        <v>27500</v>
      </c>
      <c r="Z212" s="62" t="s">
        <v>26</v>
      </c>
      <c r="AA212" s="62" t="s">
        <v>27</v>
      </c>
      <c r="AB212" s="32" t="s">
        <v>31</v>
      </c>
      <c r="AC212" s="32" t="s">
        <v>213</v>
      </c>
      <c r="AD212" s="32" t="str">
        <f t="shared" si="59"/>
        <v/>
      </c>
      <c r="AF212" s="5" t="str">
        <f t="shared" si="60"/>
        <v>alrandi44186</v>
      </c>
      <c r="AG212" s="5" t="str">
        <f t="shared" si="61"/>
        <v>BMJ 07244186UTARANIGHT</v>
      </c>
      <c r="AH212" s="5" t="str">
        <f t="shared" si="62"/>
        <v>alrandi44186UTARANIGHT</v>
      </c>
      <c r="AI212" s="5" t="str">
        <f t="shared" si="63"/>
        <v>BMJ 07244186NIGHT</v>
      </c>
      <c r="AJ212" s="5" t="str">
        <f t="shared" si="64"/>
        <v>alrandi44186NIGHT</v>
      </c>
      <c r="AK212" s="5" t="str">
        <f t="shared" si="65"/>
        <v>alrandiBMJ</v>
      </c>
      <c r="AL212" s="5" t="str">
        <f t="shared" si="67"/>
        <v>2UTARA</v>
      </c>
      <c r="AM212" s="5" t="str">
        <f t="shared" si="68"/>
        <v>1 &gt; 4UTARA12 RODA</v>
      </c>
      <c r="AN212" s="5" t="str">
        <f t="shared" si="69"/>
        <v>alrandiBMJ1 &gt; 4UTARA12 RODA</v>
      </c>
      <c r="AO212" s="5" t="str">
        <f t="shared" si="70"/>
        <v>alrandi1 &gt; 4UTARA12 RODA</v>
      </c>
      <c r="AP212" s="5" t="str">
        <f t="shared" si="71"/>
        <v>44186NIGHT</v>
      </c>
    </row>
    <row r="213" spans="1:42" x14ac:dyDescent="0.3">
      <c r="A213" s="33">
        <v>1</v>
      </c>
      <c r="B213" s="33"/>
      <c r="C213" s="70">
        <v>44186</v>
      </c>
      <c r="D213" s="71" t="s">
        <v>87</v>
      </c>
      <c r="E213" s="70">
        <v>44186</v>
      </c>
      <c r="F213" s="71">
        <v>5150881</v>
      </c>
      <c r="G213" s="33" t="s">
        <v>20</v>
      </c>
      <c r="H213" s="33" t="s">
        <v>21</v>
      </c>
      <c r="I213" s="33" t="s">
        <v>51</v>
      </c>
      <c r="J213" s="33" t="s">
        <v>46</v>
      </c>
      <c r="K213" s="63" t="s">
        <v>82</v>
      </c>
      <c r="L213" s="32" t="str">
        <f t="shared" si="54"/>
        <v>AXOR4843</v>
      </c>
      <c r="M213" s="32" t="str">
        <f t="shared" si="55"/>
        <v>BMJ</v>
      </c>
      <c r="N213" s="32" t="str">
        <f t="shared" si="56"/>
        <v>12 RODA</v>
      </c>
      <c r="O213" s="64">
        <v>0.96674768518518517</v>
      </c>
      <c r="P213" s="65">
        <v>0.96674768518518517</v>
      </c>
      <c r="Q213" s="65"/>
      <c r="R213" s="66">
        <v>3</v>
      </c>
      <c r="S213" s="66">
        <v>51640</v>
      </c>
      <c r="T213" s="66">
        <v>19880</v>
      </c>
      <c r="U213" s="67">
        <f t="shared" si="66"/>
        <v>31.76</v>
      </c>
      <c r="V213" s="66">
        <f t="shared" si="57"/>
        <v>643997.52</v>
      </c>
      <c r="W213" s="66" t="str">
        <f t="shared" si="58"/>
        <v>1 &gt; 4</v>
      </c>
      <c r="X213" s="66">
        <f>A213+SUMIFS(Presensi!F:F,Presensi!E:E,'Entry Data'!AP213)</f>
        <v>1</v>
      </c>
      <c r="Y213" s="66">
        <f>IFERROR(INDEX('Retasi Pricing'!F:F,MATCH('Entry Data'!AM213,'Retasi Pricing'!E:E,0))*X213,"")</f>
        <v>27500</v>
      </c>
      <c r="Z213" s="62" t="s">
        <v>26</v>
      </c>
      <c r="AA213" s="62" t="s">
        <v>27</v>
      </c>
      <c r="AB213" s="32" t="s">
        <v>31</v>
      </c>
      <c r="AC213" s="32" t="s">
        <v>213</v>
      </c>
      <c r="AD213" s="32" t="str">
        <f t="shared" si="59"/>
        <v/>
      </c>
      <c r="AF213" s="5" t="str">
        <f t="shared" si="60"/>
        <v>alrandi44186</v>
      </c>
      <c r="AG213" s="5" t="str">
        <f t="shared" si="61"/>
        <v>BMJ 07244186UTARANIGHT</v>
      </c>
      <c r="AH213" s="5" t="str">
        <f t="shared" si="62"/>
        <v>alrandi44186UTARANIGHT</v>
      </c>
      <c r="AI213" s="5" t="str">
        <f t="shared" si="63"/>
        <v>BMJ 07244186NIGHT</v>
      </c>
      <c r="AJ213" s="5" t="str">
        <f t="shared" si="64"/>
        <v>alrandi44186NIGHT</v>
      </c>
      <c r="AK213" s="5" t="str">
        <f t="shared" si="65"/>
        <v>alrandiBMJ</v>
      </c>
      <c r="AL213" s="5" t="str">
        <f t="shared" si="67"/>
        <v>3UTARA</v>
      </c>
      <c r="AM213" s="5" t="str">
        <f t="shared" si="68"/>
        <v>1 &gt; 4UTARA12 RODA</v>
      </c>
      <c r="AN213" s="5" t="str">
        <f t="shared" si="69"/>
        <v>alrandiBMJ1 &gt; 4UTARA12 RODA</v>
      </c>
      <c r="AO213" s="5" t="str">
        <f t="shared" si="70"/>
        <v>alrandi1 &gt; 4UTARA12 RODA</v>
      </c>
      <c r="AP213" s="5" t="str">
        <f t="shared" si="71"/>
        <v>44186NIGHT</v>
      </c>
    </row>
    <row r="214" spans="1:42" x14ac:dyDescent="0.3">
      <c r="A214" s="33">
        <v>1</v>
      </c>
      <c r="B214" s="33"/>
      <c r="C214" s="70">
        <v>44186</v>
      </c>
      <c r="D214" s="71" t="s">
        <v>87</v>
      </c>
      <c r="E214" s="70">
        <v>44187</v>
      </c>
      <c r="F214" s="71">
        <v>5150932</v>
      </c>
      <c r="G214" s="33" t="s">
        <v>20</v>
      </c>
      <c r="H214" s="33" t="s">
        <v>21</v>
      </c>
      <c r="I214" s="33" t="s">
        <v>123</v>
      </c>
      <c r="J214" s="33" t="s">
        <v>46</v>
      </c>
      <c r="K214" s="63" t="s">
        <v>83</v>
      </c>
      <c r="L214" s="32" t="str">
        <f t="shared" si="54"/>
        <v>AXOR4843</v>
      </c>
      <c r="M214" s="32" t="str">
        <f t="shared" si="55"/>
        <v>BMJ</v>
      </c>
      <c r="N214" s="32" t="str">
        <f t="shared" si="56"/>
        <v>12 RODA</v>
      </c>
      <c r="O214" s="64">
        <v>9.9652777777777778E-3</v>
      </c>
      <c r="P214" s="65">
        <v>9.9652777777777778E-3</v>
      </c>
      <c r="Q214" s="65"/>
      <c r="R214" s="66">
        <v>3</v>
      </c>
      <c r="S214" s="66">
        <v>51980</v>
      </c>
      <c r="T214" s="66">
        <v>20240</v>
      </c>
      <c r="U214" s="67">
        <f t="shared" si="66"/>
        <v>31.74</v>
      </c>
      <c r="V214" s="66">
        <f t="shared" si="57"/>
        <v>643591.98</v>
      </c>
      <c r="W214" s="66" t="str">
        <f t="shared" si="58"/>
        <v>1 &gt; 4</v>
      </c>
      <c r="X214" s="66">
        <f>A214+SUMIFS(Presensi!F:F,Presensi!E:E,'Entry Data'!AP214)</f>
        <v>1</v>
      </c>
      <c r="Y214" s="66">
        <f>IFERROR(INDEX('Retasi Pricing'!F:F,MATCH('Entry Data'!AM214,'Retasi Pricing'!E:E,0))*X214,"")</f>
        <v>27500</v>
      </c>
      <c r="Z214" s="62" t="s">
        <v>26</v>
      </c>
      <c r="AA214" s="62" t="s">
        <v>27</v>
      </c>
      <c r="AB214" s="32" t="s">
        <v>31</v>
      </c>
      <c r="AC214" s="32" t="s">
        <v>214</v>
      </c>
      <c r="AD214" s="32" t="str">
        <f t="shared" si="59"/>
        <v/>
      </c>
      <c r="AF214" s="5" t="str">
        <f t="shared" si="60"/>
        <v>pelani44186</v>
      </c>
      <c r="AG214" s="5" t="str">
        <f t="shared" si="61"/>
        <v>BMJ 07344186UTARANIGHT</v>
      </c>
      <c r="AH214" s="5" t="str">
        <f t="shared" si="62"/>
        <v>pelani44186UTARANIGHT</v>
      </c>
      <c r="AI214" s="5" t="str">
        <f t="shared" si="63"/>
        <v>BMJ 07344186NIGHT</v>
      </c>
      <c r="AJ214" s="5" t="str">
        <f t="shared" si="64"/>
        <v>pelani44186NIGHT</v>
      </c>
      <c r="AK214" s="5" t="str">
        <f t="shared" si="65"/>
        <v>pelaniBMJ</v>
      </c>
      <c r="AL214" s="5" t="str">
        <f t="shared" si="67"/>
        <v>3UTARA</v>
      </c>
      <c r="AM214" s="5" t="str">
        <f t="shared" si="68"/>
        <v>1 &gt; 4UTARA12 RODA</v>
      </c>
      <c r="AN214" s="5" t="str">
        <f t="shared" si="69"/>
        <v>pelaniBMJ1 &gt; 4UTARA12 RODA</v>
      </c>
      <c r="AO214" s="5" t="str">
        <f t="shared" si="70"/>
        <v>pelani1 &gt; 4UTARA12 RODA</v>
      </c>
      <c r="AP214" s="5" t="str">
        <f t="shared" si="71"/>
        <v>44186NIGHT</v>
      </c>
    </row>
    <row r="215" spans="1:42" x14ac:dyDescent="0.3">
      <c r="A215" s="33">
        <v>1</v>
      </c>
      <c r="B215" s="33"/>
      <c r="C215" s="70">
        <v>44186</v>
      </c>
      <c r="D215" s="71" t="s">
        <v>87</v>
      </c>
      <c r="E215" s="70">
        <v>44187</v>
      </c>
      <c r="F215" s="71">
        <v>5150991</v>
      </c>
      <c r="G215" s="33" t="s">
        <v>20</v>
      </c>
      <c r="H215" s="33" t="s">
        <v>21</v>
      </c>
      <c r="I215" s="33" t="s">
        <v>76</v>
      </c>
      <c r="J215" s="33" t="s">
        <v>23</v>
      </c>
      <c r="K215" s="63" t="s">
        <v>83</v>
      </c>
      <c r="L215" s="32" t="str">
        <f t="shared" si="54"/>
        <v>AXOR4843</v>
      </c>
      <c r="M215" s="32" t="str">
        <f t="shared" si="55"/>
        <v>BMJ</v>
      </c>
      <c r="N215" s="32" t="str">
        <f t="shared" si="56"/>
        <v>12 RODA</v>
      </c>
      <c r="O215" s="64">
        <v>7.0289351851851853E-2</v>
      </c>
      <c r="P215" s="65">
        <v>7.0289351851851853E-2</v>
      </c>
      <c r="Q215" s="65"/>
      <c r="R215" s="66">
        <v>4</v>
      </c>
      <c r="S215" s="66">
        <v>51800</v>
      </c>
      <c r="T215" s="66">
        <v>20240</v>
      </c>
      <c r="U215" s="67">
        <f t="shared" si="66"/>
        <v>31.56</v>
      </c>
      <c r="V215" s="66">
        <f t="shared" si="57"/>
        <v>639942.11999999988</v>
      </c>
      <c r="W215" s="66" t="str">
        <f t="shared" si="58"/>
        <v>1 &gt; 4</v>
      </c>
      <c r="X215" s="66">
        <f>A215+SUMIFS(Presensi!F:F,Presensi!E:E,'Entry Data'!AP215)</f>
        <v>1</v>
      </c>
      <c r="Y215" s="66">
        <f>IFERROR(INDEX('Retasi Pricing'!F:F,MATCH('Entry Data'!AM215,'Retasi Pricing'!E:E,0))*X215,"")</f>
        <v>27500</v>
      </c>
      <c r="Z215" s="62" t="s">
        <v>26</v>
      </c>
      <c r="AA215" s="62" t="s">
        <v>27</v>
      </c>
      <c r="AB215" s="32" t="s">
        <v>31</v>
      </c>
      <c r="AC215" s="32" t="s">
        <v>214</v>
      </c>
      <c r="AD215" s="32" t="str">
        <f t="shared" si="59"/>
        <v/>
      </c>
      <c r="AF215" s="5" t="str">
        <f t="shared" si="60"/>
        <v>pelani44186</v>
      </c>
      <c r="AG215" s="5" t="str">
        <f t="shared" si="61"/>
        <v>BMJ 07344186UTARANIGHT</v>
      </c>
      <c r="AH215" s="5" t="str">
        <f t="shared" si="62"/>
        <v>pelani44186UTARANIGHT</v>
      </c>
      <c r="AI215" s="5" t="str">
        <f t="shared" si="63"/>
        <v>BMJ 07344186NIGHT</v>
      </c>
      <c r="AJ215" s="5" t="str">
        <f t="shared" si="64"/>
        <v>pelani44186NIGHT</v>
      </c>
      <c r="AK215" s="5" t="str">
        <f t="shared" si="65"/>
        <v>pelaniBMJ</v>
      </c>
      <c r="AL215" s="5" t="str">
        <f t="shared" si="67"/>
        <v>4UTARA</v>
      </c>
      <c r="AM215" s="5" t="str">
        <f t="shared" si="68"/>
        <v>1 &gt; 4UTARA12 RODA</v>
      </c>
      <c r="AN215" s="5" t="str">
        <f t="shared" si="69"/>
        <v>pelaniBMJ1 &gt; 4UTARA12 RODA</v>
      </c>
      <c r="AO215" s="5" t="str">
        <f t="shared" si="70"/>
        <v>pelani1 &gt; 4UTARA12 RODA</v>
      </c>
      <c r="AP215" s="5" t="str">
        <f t="shared" si="71"/>
        <v>44186NIGHT</v>
      </c>
    </row>
    <row r="216" spans="1:42" x14ac:dyDescent="0.3">
      <c r="A216" s="33">
        <v>1</v>
      </c>
      <c r="B216" s="33"/>
      <c r="C216" s="70">
        <v>44186</v>
      </c>
      <c r="D216" s="71" t="s">
        <v>87</v>
      </c>
      <c r="E216" s="70">
        <v>44187</v>
      </c>
      <c r="F216" s="71">
        <v>5151124</v>
      </c>
      <c r="G216" s="33" t="s">
        <v>20</v>
      </c>
      <c r="H216" s="33" t="s">
        <v>21</v>
      </c>
      <c r="I216" s="33" t="s">
        <v>51</v>
      </c>
      <c r="J216" s="33" t="s">
        <v>46</v>
      </c>
      <c r="K216" s="63" t="s">
        <v>83</v>
      </c>
      <c r="L216" s="32" t="str">
        <f t="shared" si="54"/>
        <v>AXOR4843</v>
      </c>
      <c r="M216" s="32" t="str">
        <f t="shared" si="55"/>
        <v>BMJ</v>
      </c>
      <c r="N216" s="32" t="str">
        <f t="shared" si="56"/>
        <v>12 RODA</v>
      </c>
      <c r="O216" s="64">
        <v>0.18733796296296298</v>
      </c>
      <c r="P216" s="65">
        <v>0.18733796296296298</v>
      </c>
      <c r="Q216" s="65"/>
      <c r="R216" s="66">
        <v>5</v>
      </c>
      <c r="S216" s="66">
        <v>50840</v>
      </c>
      <c r="T216" s="66">
        <v>20240</v>
      </c>
      <c r="U216" s="67">
        <f t="shared" si="66"/>
        <v>30.6</v>
      </c>
      <c r="V216" s="66">
        <f t="shared" si="57"/>
        <v>620476.20000000007</v>
      </c>
      <c r="W216" s="66" t="str">
        <f t="shared" si="58"/>
        <v>&gt; 5</v>
      </c>
      <c r="X216" s="66">
        <f>A216+SUMIFS(Presensi!F:F,Presensi!E:E,'Entry Data'!AP216)</f>
        <v>1</v>
      </c>
      <c r="Y216" s="66">
        <f>IFERROR(INDEX('Retasi Pricing'!F:F,MATCH('Entry Data'!AM216,'Retasi Pricing'!E:E,0))*X216,"")</f>
        <v>31200</v>
      </c>
      <c r="Z216" s="62" t="s">
        <v>26</v>
      </c>
      <c r="AA216" s="62" t="s">
        <v>27</v>
      </c>
      <c r="AB216" s="32" t="s">
        <v>175</v>
      </c>
      <c r="AC216" s="32" t="s">
        <v>214</v>
      </c>
      <c r="AD216" s="32" t="str">
        <f t="shared" si="59"/>
        <v/>
      </c>
      <c r="AF216" s="5" t="str">
        <f t="shared" si="60"/>
        <v>pelani44186</v>
      </c>
      <c r="AG216" s="5" t="str">
        <f t="shared" si="61"/>
        <v>BMJ 07344186UTARANIGHT</v>
      </c>
      <c r="AH216" s="5" t="str">
        <f t="shared" si="62"/>
        <v>pelani44186UTARANIGHT</v>
      </c>
      <c r="AI216" s="5" t="str">
        <f t="shared" si="63"/>
        <v>BMJ 07344186NIGHT</v>
      </c>
      <c r="AJ216" s="5" t="str">
        <f t="shared" si="64"/>
        <v>pelani44186NIGHT</v>
      </c>
      <c r="AK216" s="5" t="str">
        <f t="shared" si="65"/>
        <v>pelaniBMJ</v>
      </c>
      <c r="AL216" s="5" t="str">
        <f t="shared" si="67"/>
        <v>5UTARA</v>
      </c>
      <c r="AM216" s="5" t="str">
        <f t="shared" si="68"/>
        <v>&gt; 5UTARA12 RODA</v>
      </c>
      <c r="AN216" s="5" t="str">
        <f t="shared" si="69"/>
        <v>pelaniBMJ&gt; 5UTARA12 RODA</v>
      </c>
      <c r="AO216" s="5" t="str">
        <f t="shared" si="70"/>
        <v>pelani&gt; 5UTARA12 RODA</v>
      </c>
      <c r="AP216" s="5" t="str">
        <f t="shared" si="71"/>
        <v>44186NIGHT</v>
      </c>
    </row>
    <row r="217" spans="1:42" x14ac:dyDescent="0.3">
      <c r="A217" s="33">
        <v>1</v>
      </c>
      <c r="B217" s="33"/>
      <c r="C217" s="70">
        <v>44186</v>
      </c>
      <c r="D217" s="71" t="s">
        <v>87</v>
      </c>
      <c r="E217" s="70">
        <v>44186</v>
      </c>
      <c r="F217" s="71">
        <v>5150742</v>
      </c>
      <c r="G217" s="33" t="s">
        <v>20</v>
      </c>
      <c r="H217" s="33" t="s">
        <v>21</v>
      </c>
      <c r="I217" s="33" t="s">
        <v>51</v>
      </c>
      <c r="J217" s="33" t="s">
        <v>46</v>
      </c>
      <c r="K217" s="63" t="s">
        <v>83</v>
      </c>
      <c r="L217" s="32" t="str">
        <f t="shared" si="54"/>
        <v>AXOR4843</v>
      </c>
      <c r="M217" s="32" t="str">
        <f t="shared" si="55"/>
        <v>BMJ</v>
      </c>
      <c r="N217" s="32" t="str">
        <f t="shared" si="56"/>
        <v>12 RODA</v>
      </c>
      <c r="O217" s="64">
        <v>0.85929398148148151</v>
      </c>
      <c r="P217" s="65">
        <v>0.85929398148148151</v>
      </c>
      <c r="Q217" s="65"/>
      <c r="R217" s="66">
        <v>1</v>
      </c>
      <c r="S217" s="66">
        <v>51740</v>
      </c>
      <c r="T217" s="66">
        <v>20240</v>
      </c>
      <c r="U217" s="67">
        <f t="shared" si="66"/>
        <v>31.5</v>
      </c>
      <c r="V217" s="66">
        <f t="shared" si="57"/>
        <v>638725.5</v>
      </c>
      <c r="W217" s="66" t="str">
        <f t="shared" si="58"/>
        <v>1 &gt; 4</v>
      </c>
      <c r="X217" s="66">
        <f>A217+SUMIFS(Presensi!F:F,Presensi!E:E,'Entry Data'!AP217)</f>
        <v>1</v>
      </c>
      <c r="Y217" s="66">
        <f>IFERROR(INDEX('Retasi Pricing'!F:F,MATCH('Entry Data'!AM217,'Retasi Pricing'!E:E,0))*X217,"")</f>
        <v>27500</v>
      </c>
      <c r="Z217" s="62" t="s">
        <v>26</v>
      </c>
      <c r="AA217" s="62" t="s">
        <v>27</v>
      </c>
      <c r="AB217" s="32" t="s">
        <v>47</v>
      </c>
      <c r="AC217" s="32" t="s">
        <v>214</v>
      </c>
      <c r="AD217" s="32" t="str">
        <f t="shared" si="59"/>
        <v/>
      </c>
      <c r="AF217" s="5" t="str">
        <f t="shared" si="60"/>
        <v>pelani44186</v>
      </c>
      <c r="AG217" s="5" t="str">
        <f t="shared" si="61"/>
        <v>BMJ 07344186UTARANIGHT</v>
      </c>
      <c r="AH217" s="5" t="str">
        <f t="shared" si="62"/>
        <v>pelani44186UTARANIGHT</v>
      </c>
      <c r="AI217" s="5" t="str">
        <f t="shared" si="63"/>
        <v>BMJ 07344186NIGHT</v>
      </c>
      <c r="AJ217" s="5" t="str">
        <f t="shared" si="64"/>
        <v>pelani44186NIGHT</v>
      </c>
      <c r="AK217" s="5" t="str">
        <f t="shared" si="65"/>
        <v>pelaniBMJ</v>
      </c>
      <c r="AL217" s="5" t="str">
        <f t="shared" si="67"/>
        <v>1UTARA</v>
      </c>
      <c r="AM217" s="5" t="str">
        <f t="shared" si="68"/>
        <v>1 &gt; 4UTARA12 RODA</v>
      </c>
      <c r="AN217" s="5" t="str">
        <f t="shared" si="69"/>
        <v>pelaniBMJ1 &gt; 4UTARA12 RODA</v>
      </c>
      <c r="AO217" s="5" t="str">
        <f t="shared" si="70"/>
        <v>pelani1 &gt; 4UTARA12 RODA</v>
      </c>
      <c r="AP217" s="5" t="str">
        <f t="shared" si="71"/>
        <v>44186NIGHT</v>
      </c>
    </row>
    <row r="218" spans="1:42" x14ac:dyDescent="0.3">
      <c r="A218" s="33">
        <v>1</v>
      </c>
      <c r="B218" s="33"/>
      <c r="C218" s="70">
        <v>44186</v>
      </c>
      <c r="D218" s="71" t="s">
        <v>87</v>
      </c>
      <c r="E218" s="70">
        <v>44186</v>
      </c>
      <c r="F218" s="71">
        <v>5150841</v>
      </c>
      <c r="G218" s="33" t="s">
        <v>20</v>
      </c>
      <c r="H218" s="33" t="s">
        <v>21</v>
      </c>
      <c r="I218" s="33" t="s">
        <v>51</v>
      </c>
      <c r="J218" s="33" t="s">
        <v>46</v>
      </c>
      <c r="K218" s="63" t="s">
        <v>83</v>
      </c>
      <c r="L218" s="32" t="str">
        <f t="shared" si="54"/>
        <v>AXOR4843</v>
      </c>
      <c r="M218" s="32" t="str">
        <f t="shared" si="55"/>
        <v>BMJ</v>
      </c>
      <c r="N218" s="32" t="str">
        <f t="shared" si="56"/>
        <v>12 RODA</v>
      </c>
      <c r="O218" s="64">
        <v>0.93768518518518518</v>
      </c>
      <c r="P218" s="65">
        <v>0.93768518518518518</v>
      </c>
      <c r="Q218" s="65"/>
      <c r="R218" s="66">
        <v>2</v>
      </c>
      <c r="S218" s="66">
        <v>52520</v>
      </c>
      <c r="T218" s="66">
        <v>20240</v>
      </c>
      <c r="U218" s="67">
        <f t="shared" si="66"/>
        <v>32.28</v>
      </c>
      <c r="V218" s="66">
        <f t="shared" si="57"/>
        <v>654541.56000000006</v>
      </c>
      <c r="W218" s="66" t="str">
        <f t="shared" si="58"/>
        <v>1 &gt; 4</v>
      </c>
      <c r="X218" s="66">
        <f>A218+SUMIFS(Presensi!F:F,Presensi!E:E,'Entry Data'!AP218)</f>
        <v>1</v>
      </c>
      <c r="Y218" s="66">
        <f>IFERROR(INDEX('Retasi Pricing'!F:F,MATCH('Entry Data'!AM218,'Retasi Pricing'!E:E,0))*X218,"")</f>
        <v>27500</v>
      </c>
      <c r="Z218" s="62" t="s">
        <v>26</v>
      </c>
      <c r="AA218" s="62" t="s">
        <v>27</v>
      </c>
      <c r="AB218" s="32" t="s">
        <v>175</v>
      </c>
      <c r="AC218" s="32" t="s">
        <v>214</v>
      </c>
      <c r="AD218" s="32" t="str">
        <f t="shared" si="59"/>
        <v/>
      </c>
      <c r="AF218" s="5" t="str">
        <f t="shared" si="60"/>
        <v>pelani44186</v>
      </c>
      <c r="AG218" s="5" t="str">
        <f t="shared" si="61"/>
        <v>BMJ 07344186UTARANIGHT</v>
      </c>
      <c r="AH218" s="5" t="str">
        <f t="shared" si="62"/>
        <v>pelani44186UTARANIGHT</v>
      </c>
      <c r="AI218" s="5" t="str">
        <f t="shared" si="63"/>
        <v>BMJ 07344186NIGHT</v>
      </c>
      <c r="AJ218" s="5" t="str">
        <f t="shared" si="64"/>
        <v>pelani44186NIGHT</v>
      </c>
      <c r="AK218" s="5" t="str">
        <f t="shared" si="65"/>
        <v>pelaniBMJ</v>
      </c>
      <c r="AL218" s="5" t="str">
        <f t="shared" si="67"/>
        <v>2UTARA</v>
      </c>
      <c r="AM218" s="5" t="str">
        <f t="shared" si="68"/>
        <v>1 &gt; 4UTARA12 RODA</v>
      </c>
      <c r="AN218" s="5" t="str">
        <f t="shared" si="69"/>
        <v>pelaniBMJ1 &gt; 4UTARA12 RODA</v>
      </c>
      <c r="AO218" s="5" t="str">
        <f t="shared" si="70"/>
        <v>pelani1 &gt; 4UTARA12 RODA</v>
      </c>
      <c r="AP218" s="5" t="str">
        <f t="shared" si="71"/>
        <v>44186NIGHT</v>
      </c>
    </row>
    <row r="219" spans="1:42" x14ac:dyDescent="0.3">
      <c r="A219" s="33">
        <v>1</v>
      </c>
      <c r="B219" s="33"/>
      <c r="C219" s="70">
        <v>44186</v>
      </c>
      <c r="D219" s="71" t="s">
        <v>87</v>
      </c>
      <c r="E219" s="70">
        <v>44187</v>
      </c>
      <c r="F219" s="71">
        <v>5150968</v>
      </c>
      <c r="G219" s="33" t="s">
        <v>38</v>
      </c>
      <c r="H219" s="33" t="s">
        <v>127</v>
      </c>
      <c r="I219" s="33" t="s">
        <v>174</v>
      </c>
      <c r="J219" s="33" t="s">
        <v>110</v>
      </c>
      <c r="K219" s="63" t="s">
        <v>85</v>
      </c>
      <c r="L219" s="32" t="str">
        <f t="shared" si="54"/>
        <v>AXOR4843</v>
      </c>
      <c r="M219" s="32" t="str">
        <f t="shared" si="55"/>
        <v>BMJ</v>
      </c>
      <c r="N219" s="32" t="str">
        <f t="shared" si="56"/>
        <v>12 RODA</v>
      </c>
      <c r="O219" s="64">
        <v>4.0439814814814817E-2</v>
      </c>
      <c r="P219" s="65">
        <v>4.0439814814814817E-2</v>
      </c>
      <c r="Q219" s="65"/>
      <c r="R219" s="66">
        <v>3</v>
      </c>
      <c r="S219" s="66">
        <v>53640</v>
      </c>
      <c r="T219" s="66">
        <v>19820</v>
      </c>
      <c r="U219" s="67">
        <f t="shared" si="66"/>
        <v>33.82</v>
      </c>
      <c r="V219" s="66">
        <f t="shared" si="57"/>
        <v>1015952.8</v>
      </c>
      <c r="W219" s="66" t="str">
        <f t="shared" si="58"/>
        <v>1 &gt; 3</v>
      </c>
      <c r="X219" s="66">
        <f>A219+SUMIFS(Presensi!F:F,Presensi!E:E,'Entry Data'!AP219)</f>
        <v>1</v>
      </c>
      <c r="Y219" s="66">
        <f>IFERROR(INDEX('Retasi Pricing'!F:F,MATCH('Entry Data'!AM219,'Retasi Pricing'!E:E,0))*X219,"")</f>
        <v>38000</v>
      </c>
      <c r="Z219" s="62" t="s">
        <v>26</v>
      </c>
      <c r="AA219" s="62" t="s">
        <v>27</v>
      </c>
      <c r="AB219" s="32" t="s">
        <v>47</v>
      </c>
      <c r="AC219" s="32" t="s">
        <v>281</v>
      </c>
      <c r="AD219" s="32" t="str">
        <f t="shared" si="59"/>
        <v/>
      </c>
      <c r="AF219" s="5" t="str">
        <f t="shared" si="60"/>
        <v>m.sainuddin kasim44186</v>
      </c>
      <c r="AG219" s="5" t="str">
        <f t="shared" si="61"/>
        <v>BMJ 07444186SELATANNIGHT</v>
      </c>
      <c r="AH219" s="5" t="str">
        <f t="shared" si="62"/>
        <v>m.sainuddin kasim44186SELATANNIGHT</v>
      </c>
      <c r="AI219" s="5" t="str">
        <f t="shared" si="63"/>
        <v>BMJ 07444186NIGHT</v>
      </c>
      <c r="AJ219" s="5" t="str">
        <f t="shared" si="64"/>
        <v>m.sainuddin kasim44186NIGHT</v>
      </c>
      <c r="AK219" s="5" t="str">
        <f t="shared" si="65"/>
        <v>m.sainuddin kasimBMJ</v>
      </c>
      <c r="AL219" s="5" t="str">
        <f t="shared" si="67"/>
        <v>3SELATAN</v>
      </c>
      <c r="AM219" s="5" t="str">
        <f t="shared" si="68"/>
        <v>1 &gt; 3SELATAN12 RODA</v>
      </c>
      <c r="AN219" s="5" t="str">
        <f t="shared" si="69"/>
        <v>m.sainuddin kasimBMJ1 &gt; 3SELATAN12 RODA</v>
      </c>
      <c r="AO219" s="5" t="str">
        <f t="shared" si="70"/>
        <v>m.sainuddin kasim1 &gt; 3SELATAN12 RODA</v>
      </c>
      <c r="AP219" s="5" t="str">
        <f t="shared" si="71"/>
        <v>44186NIGHT</v>
      </c>
    </row>
    <row r="220" spans="1:42" x14ac:dyDescent="0.3">
      <c r="A220" s="33">
        <v>1</v>
      </c>
      <c r="B220" s="33"/>
      <c r="C220" s="70">
        <v>44186</v>
      </c>
      <c r="D220" s="71" t="s">
        <v>87</v>
      </c>
      <c r="E220" s="70">
        <v>44187</v>
      </c>
      <c r="F220" s="71">
        <v>5151045</v>
      </c>
      <c r="G220" s="33" t="s">
        <v>38</v>
      </c>
      <c r="H220" s="33" t="s">
        <v>127</v>
      </c>
      <c r="I220" s="33" t="s">
        <v>174</v>
      </c>
      <c r="J220" s="33" t="s">
        <v>110</v>
      </c>
      <c r="K220" s="63" t="s">
        <v>85</v>
      </c>
      <c r="L220" s="32" t="str">
        <f t="shared" si="54"/>
        <v>AXOR4843</v>
      </c>
      <c r="M220" s="32" t="str">
        <f t="shared" si="55"/>
        <v>BMJ</v>
      </c>
      <c r="N220" s="32" t="str">
        <f t="shared" si="56"/>
        <v>12 RODA</v>
      </c>
      <c r="O220" s="64">
        <v>0.11370370370370371</v>
      </c>
      <c r="P220" s="65">
        <v>0.11370370370370371</v>
      </c>
      <c r="Q220" s="65"/>
      <c r="R220" s="66">
        <v>4</v>
      </c>
      <c r="S220" s="66">
        <v>53460</v>
      </c>
      <c r="T220" s="66">
        <v>19820</v>
      </c>
      <c r="U220" s="67">
        <f t="shared" si="66"/>
        <v>33.64</v>
      </c>
      <c r="V220" s="66">
        <f t="shared" si="57"/>
        <v>1010545.6</v>
      </c>
      <c r="W220" s="66" t="str">
        <f t="shared" si="58"/>
        <v>&gt; 4</v>
      </c>
      <c r="X220" s="66">
        <f>A220+SUMIFS(Presensi!F:F,Presensi!E:E,'Entry Data'!AP220)</f>
        <v>1</v>
      </c>
      <c r="Y220" s="66">
        <f>IFERROR(INDEX('Retasi Pricing'!F:F,MATCH('Entry Data'!AM220,'Retasi Pricing'!E:E,0))*X220,"")</f>
        <v>45000</v>
      </c>
      <c r="Z220" s="62" t="s">
        <v>26</v>
      </c>
      <c r="AA220" s="62" t="s">
        <v>27</v>
      </c>
      <c r="AB220" s="32" t="s">
        <v>175</v>
      </c>
      <c r="AC220" s="32" t="s">
        <v>281</v>
      </c>
      <c r="AD220" s="32" t="str">
        <f t="shared" si="59"/>
        <v/>
      </c>
      <c r="AF220" s="5" t="str">
        <f t="shared" si="60"/>
        <v>m.sainuddin kasim44186</v>
      </c>
      <c r="AG220" s="5" t="str">
        <f t="shared" si="61"/>
        <v>BMJ 07444186SELATANNIGHT</v>
      </c>
      <c r="AH220" s="5" t="str">
        <f t="shared" si="62"/>
        <v>m.sainuddin kasim44186SELATANNIGHT</v>
      </c>
      <c r="AI220" s="5" t="str">
        <f t="shared" si="63"/>
        <v>BMJ 07444186NIGHT</v>
      </c>
      <c r="AJ220" s="5" t="str">
        <f t="shared" si="64"/>
        <v>m.sainuddin kasim44186NIGHT</v>
      </c>
      <c r="AK220" s="5" t="str">
        <f t="shared" si="65"/>
        <v>m.sainuddin kasimBMJ</v>
      </c>
      <c r="AL220" s="5" t="str">
        <f t="shared" si="67"/>
        <v>4SELATAN</v>
      </c>
      <c r="AM220" s="5" t="str">
        <f t="shared" si="68"/>
        <v>&gt; 4SELATAN12 RODA</v>
      </c>
      <c r="AN220" s="5" t="str">
        <f t="shared" si="69"/>
        <v>m.sainuddin kasimBMJ&gt; 4SELATAN12 RODA</v>
      </c>
      <c r="AO220" s="5" t="str">
        <f t="shared" si="70"/>
        <v>m.sainuddin kasim&gt; 4SELATAN12 RODA</v>
      </c>
      <c r="AP220" s="5" t="str">
        <f t="shared" si="71"/>
        <v>44186NIGHT</v>
      </c>
    </row>
    <row r="221" spans="1:42" x14ac:dyDescent="0.3">
      <c r="A221" s="33">
        <v>1</v>
      </c>
      <c r="B221" s="33"/>
      <c r="C221" s="70">
        <v>44186</v>
      </c>
      <c r="D221" s="71" t="s">
        <v>87</v>
      </c>
      <c r="E221" s="70">
        <v>44187</v>
      </c>
      <c r="F221" s="71">
        <v>5151166</v>
      </c>
      <c r="G221" s="33" t="s">
        <v>20</v>
      </c>
      <c r="H221" s="33" t="s">
        <v>21</v>
      </c>
      <c r="I221" s="33" t="s">
        <v>51</v>
      </c>
      <c r="J221" s="33" t="s">
        <v>46</v>
      </c>
      <c r="K221" s="63" t="s">
        <v>85</v>
      </c>
      <c r="L221" s="32" t="str">
        <f t="shared" si="54"/>
        <v>AXOR4843</v>
      </c>
      <c r="M221" s="32" t="str">
        <f t="shared" si="55"/>
        <v>BMJ</v>
      </c>
      <c r="N221" s="32" t="str">
        <f t="shared" si="56"/>
        <v>12 RODA</v>
      </c>
      <c r="O221" s="64">
        <v>0.22202546296296297</v>
      </c>
      <c r="P221" s="65">
        <v>0.22202546296296297</v>
      </c>
      <c r="Q221" s="65"/>
      <c r="R221" s="66">
        <v>5</v>
      </c>
      <c r="S221" s="66">
        <v>51540</v>
      </c>
      <c r="T221" s="66">
        <v>19820</v>
      </c>
      <c r="U221" s="67">
        <f t="shared" si="66"/>
        <v>31.72</v>
      </c>
      <c r="V221" s="66">
        <f t="shared" si="57"/>
        <v>643186.43999999994</v>
      </c>
      <c r="W221" s="66" t="str">
        <f t="shared" si="58"/>
        <v>&gt; 5</v>
      </c>
      <c r="X221" s="66">
        <f>A221+SUMIFS(Presensi!F:F,Presensi!E:E,'Entry Data'!AP221)</f>
        <v>1</v>
      </c>
      <c r="Y221" s="66">
        <f>IFERROR(INDEX('Retasi Pricing'!F:F,MATCH('Entry Data'!AM221,'Retasi Pricing'!E:E,0))*X221,"")</f>
        <v>31200</v>
      </c>
      <c r="Z221" s="62" t="s">
        <v>26</v>
      </c>
      <c r="AA221" s="62" t="s">
        <v>27</v>
      </c>
      <c r="AB221" s="32" t="s">
        <v>54</v>
      </c>
      <c r="AC221" s="32" t="s">
        <v>281</v>
      </c>
      <c r="AD221" s="32" t="str">
        <f t="shared" si="59"/>
        <v/>
      </c>
      <c r="AF221" s="5" t="str">
        <f t="shared" si="60"/>
        <v>m.sainuddin kasim44186</v>
      </c>
      <c r="AG221" s="5" t="str">
        <f t="shared" si="61"/>
        <v>BMJ 07444186UTARANIGHT</v>
      </c>
      <c r="AH221" s="5" t="str">
        <f t="shared" si="62"/>
        <v>m.sainuddin kasim44186UTARANIGHT</v>
      </c>
      <c r="AI221" s="5" t="str">
        <f t="shared" si="63"/>
        <v>BMJ 07444186NIGHT</v>
      </c>
      <c r="AJ221" s="5" t="str">
        <f t="shared" si="64"/>
        <v>m.sainuddin kasim44186NIGHT</v>
      </c>
      <c r="AK221" s="5" t="str">
        <f t="shared" si="65"/>
        <v>m.sainuddin kasimBMJ</v>
      </c>
      <c r="AL221" s="5" t="str">
        <f t="shared" si="67"/>
        <v>5UTARA</v>
      </c>
      <c r="AM221" s="5" t="str">
        <f t="shared" si="68"/>
        <v>&gt; 5UTARA12 RODA</v>
      </c>
      <c r="AN221" s="5" t="str">
        <f t="shared" si="69"/>
        <v>m.sainuddin kasimBMJ&gt; 5UTARA12 RODA</v>
      </c>
      <c r="AO221" s="5" t="str">
        <f t="shared" si="70"/>
        <v>m.sainuddin kasim&gt; 5UTARA12 RODA</v>
      </c>
      <c r="AP221" s="5" t="str">
        <f t="shared" si="71"/>
        <v>44186NIGHT</v>
      </c>
    </row>
    <row r="222" spans="1:42" x14ac:dyDescent="0.3">
      <c r="A222" s="33">
        <v>1</v>
      </c>
      <c r="B222" s="33"/>
      <c r="C222" s="70">
        <v>44186</v>
      </c>
      <c r="D222" s="71" t="s">
        <v>87</v>
      </c>
      <c r="E222" s="70">
        <v>44186</v>
      </c>
      <c r="F222" s="71">
        <v>5150776</v>
      </c>
      <c r="G222" s="33" t="s">
        <v>38</v>
      </c>
      <c r="H222" s="33" t="s">
        <v>127</v>
      </c>
      <c r="I222" s="33" t="s">
        <v>174</v>
      </c>
      <c r="J222" s="33" t="s">
        <v>110</v>
      </c>
      <c r="K222" s="63" t="s">
        <v>85</v>
      </c>
      <c r="L222" s="32" t="str">
        <f t="shared" si="54"/>
        <v>AXOR4843</v>
      </c>
      <c r="M222" s="32" t="str">
        <f t="shared" si="55"/>
        <v>BMJ</v>
      </c>
      <c r="N222" s="32" t="str">
        <f t="shared" si="56"/>
        <v>12 RODA</v>
      </c>
      <c r="O222" s="64">
        <v>0.88725694444444436</v>
      </c>
      <c r="P222" s="65">
        <v>0.88725694444444436</v>
      </c>
      <c r="Q222" s="65"/>
      <c r="R222" s="66">
        <v>1</v>
      </c>
      <c r="S222" s="66">
        <v>52220</v>
      </c>
      <c r="T222" s="66">
        <v>19820</v>
      </c>
      <c r="U222" s="67">
        <f t="shared" si="66"/>
        <v>32.4</v>
      </c>
      <c r="V222" s="66">
        <f t="shared" si="57"/>
        <v>973295.99999999988</v>
      </c>
      <c r="W222" s="66" t="str">
        <f t="shared" si="58"/>
        <v>1 &gt; 3</v>
      </c>
      <c r="X222" s="66">
        <f>A222+SUMIFS(Presensi!F:F,Presensi!E:E,'Entry Data'!AP222)</f>
        <v>1</v>
      </c>
      <c r="Y222" s="66">
        <f>IFERROR(INDEX('Retasi Pricing'!F:F,MATCH('Entry Data'!AM222,'Retasi Pricing'!E:E,0))*X222,"")</f>
        <v>38000</v>
      </c>
      <c r="Z222" s="62" t="s">
        <v>26</v>
      </c>
      <c r="AA222" s="62" t="s">
        <v>27</v>
      </c>
      <c r="AB222" s="32" t="s">
        <v>66</v>
      </c>
      <c r="AC222" s="32" t="s">
        <v>281</v>
      </c>
      <c r="AD222" s="32" t="str">
        <f t="shared" si="59"/>
        <v/>
      </c>
      <c r="AF222" s="5" t="str">
        <f t="shared" si="60"/>
        <v>m.sainuddin kasim44186</v>
      </c>
      <c r="AG222" s="5" t="str">
        <f t="shared" si="61"/>
        <v>BMJ 07444186SELATANNIGHT</v>
      </c>
      <c r="AH222" s="5" t="str">
        <f t="shared" si="62"/>
        <v>m.sainuddin kasim44186SELATANNIGHT</v>
      </c>
      <c r="AI222" s="5" t="str">
        <f t="shared" si="63"/>
        <v>BMJ 07444186NIGHT</v>
      </c>
      <c r="AJ222" s="5" t="str">
        <f t="shared" si="64"/>
        <v>m.sainuddin kasim44186NIGHT</v>
      </c>
      <c r="AK222" s="5" t="str">
        <f t="shared" si="65"/>
        <v>m.sainuddin kasimBMJ</v>
      </c>
      <c r="AL222" s="5" t="str">
        <f t="shared" si="67"/>
        <v>1SELATAN</v>
      </c>
      <c r="AM222" s="5" t="str">
        <f t="shared" si="68"/>
        <v>1 &gt; 3SELATAN12 RODA</v>
      </c>
      <c r="AN222" s="5" t="str">
        <f t="shared" si="69"/>
        <v>m.sainuddin kasimBMJ1 &gt; 3SELATAN12 RODA</v>
      </c>
      <c r="AO222" s="5" t="str">
        <f t="shared" si="70"/>
        <v>m.sainuddin kasim1 &gt; 3SELATAN12 RODA</v>
      </c>
      <c r="AP222" s="5" t="str">
        <f t="shared" si="71"/>
        <v>44186NIGHT</v>
      </c>
    </row>
    <row r="223" spans="1:42" x14ac:dyDescent="0.3">
      <c r="A223" s="33">
        <v>1</v>
      </c>
      <c r="B223" s="33"/>
      <c r="C223" s="70">
        <v>44186</v>
      </c>
      <c r="D223" s="71" t="s">
        <v>87</v>
      </c>
      <c r="E223" s="70">
        <v>44186</v>
      </c>
      <c r="F223" s="71">
        <v>5150883</v>
      </c>
      <c r="G223" s="33" t="s">
        <v>38</v>
      </c>
      <c r="H223" s="33" t="s">
        <v>127</v>
      </c>
      <c r="I223" s="33" t="s">
        <v>174</v>
      </c>
      <c r="J223" s="33" t="s">
        <v>110</v>
      </c>
      <c r="K223" s="63" t="s">
        <v>85</v>
      </c>
      <c r="L223" s="32" t="str">
        <f t="shared" si="54"/>
        <v>AXOR4843</v>
      </c>
      <c r="M223" s="32" t="str">
        <f t="shared" si="55"/>
        <v>BMJ</v>
      </c>
      <c r="N223" s="32" t="str">
        <f t="shared" si="56"/>
        <v>12 RODA</v>
      </c>
      <c r="O223" s="64">
        <v>0.96740740740740738</v>
      </c>
      <c r="P223" s="65">
        <v>0.96740740740740738</v>
      </c>
      <c r="Q223" s="65"/>
      <c r="R223" s="66">
        <v>2</v>
      </c>
      <c r="S223" s="66">
        <v>53380</v>
      </c>
      <c r="T223" s="66">
        <v>19820</v>
      </c>
      <c r="U223" s="67">
        <f t="shared" si="66"/>
        <v>33.56</v>
      </c>
      <c r="V223" s="66">
        <f t="shared" si="57"/>
        <v>1008142.4</v>
      </c>
      <c r="W223" s="66" t="str">
        <f t="shared" si="58"/>
        <v>1 &gt; 3</v>
      </c>
      <c r="X223" s="66">
        <f>A223+SUMIFS(Presensi!F:F,Presensi!E:E,'Entry Data'!AP223)</f>
        <v>1</v>
      </c>
      <c r="Y223" s="66">
        <f>IFERROR(INDEX('Retasi Pricing'!F:F,MATCH('Entry Data'!AM223,'Retasi Pricing'!E:E,0))*X223,"")</f>
        <v>38000</v>
      </c>
      <c r="Z223" s="62" t="s">
        <v>26</v>
      </c>
      <c r="AA223" s="62" t="s">
        <v>27</v>
      </c>
      <c r="AB223" s="32" t="s">
        <v>56</v>
      </c>
      <c r="AC223" s="32" t="s">
        <v>281</v>
      </c>
      <c r="AD223" s="32" t="str">
        <f t="shared" si="59"/>
        <v/>
      </c>
      <c r="AF223" s="5" t="str">
        <f t="shared" si="60"/>
        <v>m.sainuddin kasim44186</v>
      </c>
      <c r="AG223" s="5" t="str">
        <f t="shared" si="61"/>
        <v>BMJ 07444186SELATANNIGHT</v>
      </c>
      <c r="AH223" s="5" t="str">
        <f t="shared" si="62"/>
        <v>m.sainuddin kasim44186SELATANNIGHT</v>
      </c>
      <c r="AI223" s="5" t="str">
        <f t="shared" si="63"/>
        <v>BMJ 07444186NIGHT</v>
      </c>
      <c r="AJ223" s="5" t="str">
        <f t="shared" si="64"/>
        <v>m.sainuddin kasim44186NIGHT</v>
      </c>
      <c r="AK223" s="5" t="str">
        <f t="shared" si="65"/>
        <v>m.sainuddin kasimBMJ</v>
      </c>
      <c r="AL223" s="5" t="str">
        <f t="shared" si="67"/>
        <v>2SELATAN</v>
      </c>
      <c r="AM223" s="5" t="str">
        <f t="shared" si="68"/>
        <v>1 &gt; 3SELATAN12 RODA</v>
      </c>
      <c r="AN223" s="5" t="str">
        <f t="shared" si="69"/>
        <v>m.sainuddin kasimBMJ1 &gt; 3SELATAN12 RODA</v>
      </c>
      <c r="AO223" s="5" t="str">
        <f t="shared" si="70"/>
        <v>m.sainuddin kasim1 &gt; 3SELATAN12 RODA</v>
      </c>
      <c r="AP223" s="5" t="str">
        <f t="shared" si="71"/>
        <v>44186NIGHT</v>
      </c>
    </row>
    <row r="224" spans="1:42" x14ac:dyDescent="0.3">
      <c r="A224" s="33">
        <v>1</v>
      </c>
      <c r="B224" s="33"/>
      <c r="C224" s="70">
        <v>44187</v>
      </c>
      <c r="D224" s="71" t="s">
        <v>19</v>
      </c>
      <c r="E224" s="70">
        <v>44187.343055555553</v>
      </c>
      <c r="F224" s="71">
        <v>5151257</v>
      </c>
      <c r="G224" s="33" t="s">
        <v>20</v>
      </c>
      <c r="H224" s="33" t="s">
        <v>186</v>
      </c>
      <c r="I224" s="33" t="s">
        <v>51</v>
      </c>
      <c r="J224" s="33" t="s">
        <v>46</v>
      </c>
      <c r="K224" s="63" t="s">
        <v>126</v>
      </c>
      <c r="L224" s="32" t="str">
        <f t="shared" si="54"/>
        <v>CGE370</v>
      </c>
      <c r="M224" s="32" t="str">
        <f t="shared" si="55"/>
        <v>BMJ II</v>
      </c>
      <c r="N224" s="32" t="str">
        <f t="shared" si="56"/>
        <v>12 RODA</v>
      </c>
      <c r="O224" s="64">
        <v>44187.343668981484</v>
      </c>
      <c r="P224" s="65">
        <v>44187.343668981484</v>
      </c>
      <c r="Q224" s="65"/>
      <c r="R224" s="66">
        <v>1</v>
      </c>
      <c r="S224" s="66">
        <v>45260</v>
      </c>
      <c r="T224" s="66">
        <v>17320</v>
      </c>
      <c r="U224" s="67">
        <f t="shared" si="66"/>
        <v>27.94</v>
      </c>
      <c r="V224" s="66">
        <f t="shared" si="57"/>
        <v>566539.38000000012</v>
      </c>
      <c r="W224" s="66" t="str">
        <f t="shared" si="58"/>
        <v>1 &gt; 4</v>
      </c>
      <c r="X224" s="66">
        <f>A224+SUMIFS(Presensi!F:F,Presensi!E:E,'Entry Data'!AP224)</f>
        <v>1</v>
      </c>
      <c r="Y224" s="66">
        <f>IFERROR(INDEX('Retasi Pricing'!F:F,MATCH('Entry Data'!AM224,'Retasi Pricing'!E:E,0))*X224,"")</f>
        <v>27500</v>
      </c>
      <c r="Z224" s="62" t="s">
        <v>26</v>
      </c>
      <c r="AA224" s="62" t="s">
        <v>27</v>
      </c>
      <c r="AB224" s="32" t="s">
        <v>54</v>
      </c>
      <c r="AC224" s="32" t="s">
        <v>371</v>
      </c>
      <c r="AD224" s="32" t="str">
        <f t="shared" si="59"/>
        <v/>
      </c>
      <c r="AF224" s="5" t="str">
        <f t="shared" si="60"/>
        <v>Miftahul Amin44187</v>
      </c>
      <c r="AG224" s="5" t="str">
        <f t="shared" si="61"/>
        <v>BMJ 04244187UTARADAY</v>
      </c>
      <c r="AH224" s="5" t="str">
        <f t="shared" si="62"/>
        <v>Miftahul Amin44187UTARADAY</v>
      </c>
      <c r="AI224" s="5" t="str">
        <f t="shared" si="63"/>
        <v>BMJ 04244187DAY</v>
      </c>
      <c r="AJ224" s="5" t="str">
        <f t="shared" si="64"/>
        <v>Miftahul Amin44187DAY</v>
      </c>
      <c r="AK224" s="5" t="str">
        <f t="shared" si="65"/>
        <v>Miftahul AminBMJ II</v>
      </c>
      <c r="AL224" s="5" t="str">
        <f t="shared" si="67"/>
        <v>1UTARA</v>
      </c>
      <c r="AM224" s="5" t="str">
        <f t="shared" si="68"/>
        <v>1 &gt; 4UTARA12 RODA</v>
      </c>
      <c r="AN224" s="5" t="str">
        <f t="shared" si="69"/>
        <v>Miftahul AminBMJ II1 &gt; 4UTARA12 RODA</v>
      </c>
      <c r="AO224" s="5" t="str">
        <f t="shared" si="70"/>
        <v>Miftahul Amin1 &gt; 4UTARA12 RODA</v>
      </c>
      <c r="AP224" s="5" t="str">
        <f t="shared" si="71"/>
        <v>44187DAY</v>
      </c>
    </row>
    <row r="225" spans="1:42" x14ac:dyDescent="0.3">
      <c r="A225" s="33">
        <v>1</v>
      </c>
      <c r="B225" s="33"/>
      <c r="C225" s="70">
        <v>44187</v>
      </c>
      <c r="D225" s="71" t="s">
        <v>19</v>
      </c>
      <c r="E225" s="70">
        <v>44187.397916666669</v>
      </c>
      <c r="F225" s="71">
        <v>5151338</v>
      </c>
      <c r="G225" s="33" t="s">
        <v>20</v>
      </c>
      <c r="H225" s="33" t="s">
        <v>186</v>
      </c>
      <c r="I225" s="33" t="s">
        <v>51</v>
      </c>
      <c r="J225" s="33" t="s">
        <v>46</v>
      </c>
      <c r="K225" s="63" t="s">
        <v>126</v>
      </c>
      <c r="L225" s="32" t="str">
        <f t="shared" si="54"/>
        <v>CGE370</v>
      </c>
      <c r="M225" s="32" t="str">
        <f t="shared" si="55"/>
        <v>BMJ II</v>
      </c>
      <c r="N225" s="32" t="str">
        <f t="shared" si="56"/>
        <v>12 RODA</v>
      </c>
      <c r="O225" s="64">
        <v>44187.398368055554</v>
      </c>
      <c r="P225" s="65">
        <v>44187.398368055554</v>
      </c>
      <c r="Q225" s="65"/>
      <c r="R225" s="66">
        <v>2</v>
      </c>
      <c r="S225" s="66">
        <v>47480</v>
      </c>
      <c r="T225" s="66">
        <v>17320</v>
      </c>
      <c r="U225" s="67">
        <f t="shared" si="66"/>
        <v>30.16</v>
      </c>
      <c r="V225" s="66">
        <f t="shared" si="57"/>
        <v>611554.31999999995</v>
      </c>
      <c r="W225" s="66" t="str">
        <f t="shared" si="58"/>
        <v>1 &gt; 4</v>
      </c>
      <c r="X225" s="66">
        <f>A225+SUMIFS(Presensi!F:F,Presensi!E:E,'Entry Data'!AP225)</f>
        <v>1</v>
      </c>
      <c r="Y225" s="66">
        <f>IFERROR(INDEX('Retasi Pricing'!F:F,MATCH('Entry Data'!AM225,'Retasi Pricing'!E:E,0))*X225,"")</f>
        <v>27500</v>
      </c>
      <c r="Z225" s="62" t="s">
        <v>26</v>
      </c>
      <c r="AA225" s="62" t="s">
        <v>27</v>
      </c>
      <c r="AB225" s="32" t="s">
        <v>31</v>
      </c>
      <c r="AC225" s="32" t="s">
        <v>371</v>
      </c>
      <c r="AD225" s="32" t="str">
        <f t="shared" si="59"/>
        <v/>
      </c>
      <c r="AF225" s="5" t="str">
        <f t="shared" si="60"/>
        <v>Miftahul Amin44187</v>
      </c>
      <c r="AG225" s="5" t="str">
        <f t="shared" si="61"/>
        <v>BMJ 04244187UTARADAY</v>
      </c>
      <c r="AH225" s="5" t="str">
        <f t="shared" si="62"/>
        <v>Miftahul Amin44187UTARADAY</v>
      </c>
      <c r="AI225" s="5" t="str">
        <f t="shared" si="63"/>
        <v>BMJ 04244187DAY</v>
      </c>
      <c r="AJ225" s="5" t="str">
        <f t="shared" si="64"/>
        <v>Miftahul Amin44187DAY</v>
      </c>
      <c r="AK225" s="5" t="str">
        <f t="shared" si="65"/>
        <v>Miftahul AminBMJ II</v>
      </c>
      <c r="AL225" s="5" t="str">
        <f t="shared" si="67"/>
        <v>2UTARA</v>
      </c>
      <c r="AM225" s="5" t="str">
        <f t="shared" si="68"/>
        <v>1 &gt; 4UTARA12 RODA</v>
      </c>
      <c r="AN225" s="5" t="str">
        <f t="shared" si="69"/>
        <v>Miftahul AminBMJ II1 &gt; 4UTARA12 RODA</v>
      </c>
      <c r="AO225" s="5" t="str">
        <f t="shared" si="70"/>
        <v>Miftahul Amin1 &gt; 4UTARA12 RODA</v>
      </c>
      <c r="AP225" s="5" t="str">
        <f t="shared" si="71"/>
        <v>44187DAY</v>
      </c>
    </row>
    <row r="226" spans="1:42" x14ac:dyDescent="0.3">
      <c r="A226" s="33">
        <v>1</v>
      </c>
      <c r="B226" s="33"/>
      <c r="C226" s="70">
        <v>44187</v>
      </c>
      <c r="D226" s="71" t="s">
        <v>19</v>
      </c>
      <c r="E226" s="70">
        <v>44187.506944444445</v>
      </c>
      <c r="F226" s="71">
        <v>5151502</v>
      </c>
      <c r="G226" s="33" t="s">
        <v>20</v>
      </c>
      <c r="H226" s="33" t="s">
        <v>21</v>
      </c>
      <c r="I226" s="33" t="s">
        <v>51</v>
      </c>
      <c r="J226" s="33" t="s">
        <v>46</v>
      </c>
      <c r="K226" s="63" t="s">
        <v>126</v>
      </c>
      <c r="L226" s="32" t="str">
        <f t="shared" si="54"/>
        <v>CGE370</v>
      </c>
      <c r="M226" s="32" t="str">
        <f t="shared" si="55"/>
        <v>BMJ II</v>
      </c>
      <c r="N226" s="32" t="str">
        <f t="shared" si="56"/>
        <v>12 RODA</v>
      </c>
      <c r="O226" s="64">
        <v>44187.507384259261</v>
      </c>
      <c r="P226" s="65">
        <v>44187.507384259261</v>
      </c>
      <c r="Q226" s="65"/>
      <c r="R226" s="66">
        <v>3</v>
      </c>
      <c r="S226" s="66">
        <v>45200</v>
      </c>
      <c r="T226" s="66">
        <v>17320</v>
      </c>
      <c r="U226" s="67">
        <f t="shared" si="66"/>
        <v>27.88</v>
      </c>
      <c r="V226" s="66">
        <f t="shared" si="57"/>
        <v>565322.76</v>
      </c>
      <c r="W226" s="66" t="str">
        <f t="shared" si="58"/>
        <v>1 &gt; 4</v>
      </c>
      <c r="X226" s="66">
        <f>A226+SUMIFS(Presensi!F:F,Presensi!E:E,'Entry Data'!AP226)</f>
        <v>1</v>
      </c>
      <c r="Y226" s="66">
        <f>IFERROR(INDEX('Retasi Pricing'!F:F,MATCH('Entry Data'!AM226,'Retasi Pricing'!E:E,0))*X226,"")</f>
        <v>27500</v>
      </c>
      <c r="Z226" s="62" t="s">
        <v>26</v>
      </c>
      <c r="AA226" s="62" t="s">
        <v>27</v>
      </c>
      <c r="AB226" s="32" t="s">
        <v>31</v>
      </c>
      <c r="AC226" s="32" t="s">
        <v>371</v>
      </c>
      <c r="AD226" s="32" t="str">
        <f t="shared" si="59"/>
        <v/>
      </c>
      <c r="AF226" s="5" t="str">
        <f t="shared" si="60"/>
        <v>Miftahul Amin44187</v>
      </c>
      <c r="AG226" s="5" t="str">
        <f t="shared" si="61"/>
        <v>BMJ 04244187UTARADAY</v>
      </c>
      <c r="AH226" s="5" t="str">
        <f t="shared" si="62"/>
        <v>Miftahul Amin44187UTARADAY</v>
      </c>
      <c r="AI226" s="5" t="str">
        <f t="shared" si="63"/>
        <v>BMJ 04244187DAY</v>
      </c>
      <c r="AJ226" s="5" t="str">
        <f t="shared" si="64"/>
        <v>Miftahul Amin44187DAY</v>
      </c>
      <c r="AK226" s="5" t="str">
        <f t="shared" si="65"/>
        <v>Miftahul AminBMJ II</v>
      </c>
      <c r="AL226" s="5" t="str">
        <f t="shared" si="67"/>
        <v>3UTARA</v>
      </c>
      <c r="AM226" s="5" t="str">
        <f t="shared" si="68"/>
        <v>1 &gt; 4UTARA12 RODA</v>
      </c>
      <c r="AN226" s="5" t="str">
        <f t="shared" si="69"/>
        <v>Miftahul AminBMJ II1 &gt; 4UTARA12 RODA</v>
      </c>
      <c r="AO226" s="5" t="str">
        <f t="shared" si="70"/>
        <v>Miftahul Amin1 &gt; 4UTARA12 RODA</v>
      </c>
      <c r="AP226" s="5" t="str">
        <f t="shared" si="71"/>
        <v>44187DAY</v>
      </c>
    </row>
    <row r="227" spans="1:42" x14ac:dyDescent="0.3">
      <c r="A227" s="33">
        <v>1</v>
      </c>
      <c r="B227" s="33"/>
      <c r="C227" s="70">
        <v>44187</v>
      </c>
      <c r="D227" s="71" t="s">
        <v>19</v>
      </c>
      <c r="E227" s="70">
        <v>44187.588194444441</v>
      </c>
      <c r="F227" s="71">
        <v>5151599</v>
      </c>
      <c r="G227" s="33" t="s">
        <v>20</v>
      </c>
      <c r="H227" s="33" t="s">
        <v>21</v>
      </c>
      <c r="I227" s="33" t="s">
        <v>45</v>
      </c>
      <c r="J227" s="33" t="s">
        <v>46</v>
      </c>
      <c r="K227" s="63" t="s">
        <v>126</v>
      </c>
      <c r="L227" s="32" t="str">
        <f t="shared" si="54"/>
        <v>CGE370</v>
      </c>
      <c r="M227" s="32" t="str">
        <f t="shared" si="55"/>
        <v>BMJ II</v>
      </c>
      <c r="N227" s="32" t="str">
        <f t="shared" si="56"/>
        <v>12 RODA</v>
      </c>
      <c r="O227" s="64">
        <v>44187.588564814818</v>
      </c>
      <c r="P227" s="65">
        <v>44187.588564814818</v>
      </c>
      <c r="Q227" s="65"/>
      <c r="R227" s="66">
        <v>4</v>
      </c>
      <c r="S227" s="66">
        <v>44660</v>
      </c>
      <c r="T227" s="66">
        <v>17320</v>
      </c>
      <c r="U227" s="67">
        <f t="shared" si="66"/>
        <v>27.34</v>
      </c>
      <c r="V227" s="66">
        <f t="shared" si="57"/>
        <v>554373.18000000005</v>
      </c>
      <c r="W227" s="66" t="str">
        <f t="shared" si="58"/>
        <v>1 &gt; 4</v>
      </c>
      <c r="X227" s="66">
        <f>A227+SUMIFS(Presensi!F:F,Presensi!E:E,'Entry Data'!AP227)</f>
        <v>1</v>
      </c>
      <c r="Y227" s="66">
        <f>IFERROR(INDEX('Retasi Pricing'!F:F,MATCH('Entry Data'!AM227,'Retasi Pricing'!E:E,0))*X227,"")</f>
        <v>27500</v>
      </c>
      <c r="Z227" s="62" t="s">
        <v>26</v>
      </c>
      <c r="AA227" s="62" t="s">
        <v>27</v>
      </c>
      <c r="AB227" s="32" t="s">
        <v>59</v>
      </c>
      <c r="AC227" s="32" t="s">
        <v>371</v>
      </c>
      <c r="AD227" s="32" t="str">
        <f t="shared" si="59"/>
        <v/>
      </c>
      <c r="AF227" s="5" t="str">
        <f t="shared" si="60"/>
        <v>Miftahul Amin44187</v>
      </c>
      <c r="AG227" s="5" t="str">
        <f t="shared" si="61"/>
        <v>BMJ 04244187UTARADAY</v>
      </c>
      <c r="AH227" s="5" t="str">
        <f t="shared" si="62"/>
        <v>Miftahul Amin44187UTARADAY</v>
      </c>
      <c r="AI227" s="5" t="str">
        <f t="shared" si="63"/>
        <v>BMJ 04244187DAY</v>
      </c>
      <c r="AJ227" s="5" t="str">
        <f t="shared" si="64"/>
        <v>Miftahul Amin44187DAY</v>
      </c>
      <c r="AK227" s="5" t="str">
        <f t="shared" si="65"/>
        <v>Miftahul AminBMJ II</v>
      </c>
      <c r="AL227" s="5" t="str">
        <f t="shared" si="67"/>
        <v>4UTARA</v>
      </c>
      <c r="AM227" s="5" t="str">
        <f t="shared" si="68"/>
        <v>1 &gt; 4UTARA12 RODA</v>
      </c>
      <c r="AN227" s="5" t="str">
        <f t="shared" si="69"/>
        <v>Miftahul AminBMJ II1 &gt; 4UTARA12 RODA</v>
      </c>
      <c r="AO227" s="5" t="str">
        <f t="shared" si="70"/>
        <v>Miftahul Amin1 &gt; 4UTARA12 RODA</v>
      </c>
      <c r="AP227" s="5" t="str">
        <f t="shared" si="71"/>
        <v>44187DAY</v>
      </c>
    </row>
    <row r="228" spans="1:42" x14ac:dyDescent="0.3">
      <c r="A228" s="33">
        <v>1</v>
      </c>
      <c r="B228" s="33"/>
      <c r="C228" s="70">
        <v>44187</v>
      </c>
      <c r="D228" s="71" t="s">
        <v>19</v>
      </c>
      <c r="E228" s="70">
        <v>44187.643750000003</v>
      </c>
      <c r="F228" s="71">
        <v>5151685</v>
      </c>
      <c r="G228" s="33" t="s">
        <v>20</v>
      </c>
      <c r="H228" s="33" t="s">
        <v>21</v>
      </c>
      <c r="I228" s="33" t="s">
        <v>45</v>
      </c>
      <c r="J228" s="33" t="s">
        <v>46</v>
      </c>
      <c r="K228" s="63" t="s">
        <v>126</v>
      </c>
      <c r="L228" s="32" t="str">
        <f t="shared" si="54"/>
        <v>CGE370</v>
      </c>
      <c r="M228" s="32" t="str">
        <f t="shared" si="55"/>
        <v>BMJ II</v>
      </c>
      <c r="N228" s="32" t="str">
        <f t="shared" si="56"/>
        <v>12 RODA</v>
      </c>
      <c r="O228" s="64">
        <v>44187.644560185188</v>
      </c>
      <c r="P228" s="65">
        <v>44187.644560185188</v>
      </c>
      <c r="Q228" s="65"/>
      <c r="R228" s="66">
        <v>5</v>
      </c>
      <c r="S228" s="66">
        <v>45900</v>
      </c>
      <c r="T228" s="66">
        <v>17320</v>
      </c>
      <c r="U228" s="67">
        <f t="shared" si="66"/>
        <v>28.58</v>
      </c>
      <c r="V228" s="66">
        <f t="shared" si="57"/>
        <v>579516.65999999992</v>
      </c>
      <c r="W228" s="66" t="str">
        <f t="shared" si="58"/>
        <v>&gt; 5</v>
      </c>
      <c r="X228" s="66">
        <f>A228+SUMIFS(Presensi!F:F,Presensi!E:E,'Entry Data'!AP228)</f>
        <v>1</v>
      </c>
      <c r="Y228" s="66">
        <f>IFERROR(INDEX('Retasi Pricing'!F:F,MATCH('Entry Data'!AM228,'Retasi Pricing'!E:E,0))*X228,"")</f>
        <v>31200</v>
      </c>
      <c r="Z228" s="62" t="s">
        <v>26</v>
      </c>
      <c r="AA228" s="62" t="s">
        <v>27</v>
      </c>
      <c r="AB228" s="32" t="s">
        <v>59</v>
      </c>
      <c r="AC228" s="32" t="s">
        <v>371</v>
      </c>
      <c r="AD228" s="32" t="str">
        <f t="shared" si="59"/>
        <v/>
      </c>
      <c r="AF228" s="5" t="str">
        <f t="shared" si="60"/>
        <v>Miftahul Amin44187</v>
      </c>
      <c r="AG228" s="5" t="str">
        <f t="shared" si="61"/>
        <v>BMJ 04244187UTARADAY</v>
      </c>
      <c r="AH228" s="5" t="str">
        <f t="shared" si="62"/>
        <v>Miftahul Amin44187UTARADAY</v>
      </c>
      <c r="AI228" s="5" t="str">
        <f t="shared" si="63"/>
        <v>BMJ 04244187DAY</v>
      </c>
      <c r="AJ228" s="5" t="str">
        <f t="shared" si="64"/>
        <v>Miftahul Amin44187DAY</v>
      </c>
      <c r="AK228" s="5" t="str">
        <f t="shared" si="65"/>
        <v>Miftahul AminBMJ II</v>
      </c>
      <c r="AL228" s="5" t="str">
        <f t="shared" si="67"/>
        <v>5UTARA</v>
      </c>
      <c r="AM228" s="5" t="str">
        <f t="shared" si="68"/>
        <v>&gt; 5UTARA12 RODA</v>
      </c>
      <c r="AN228" s="5" t="str">
        <f t="shared" si="69"/>
        <v>Miftahul AminBMJ II&gt; 5UTARA12 RODA</v>
      </c>
      <c r="AO228" s="5" t="str">
        <f t="shared" si="70"/>
        <v>Miftahul Amin&gt; 5UTARA12 RODA</v>
      </c>
      <c r="AP228" s="5" t="str">
        <f t="shared" si="71"/>
        <v>44187DAY</v>
      </c>
    </row>
    <row r="229" spans="1:42" x14ac:dyDescent="0.3">
      <c r="A229" s="33">
        <v>1</v>
      </c>
      <c r="B229" s="33"/>
      <c r="C229" s="70">
        <v>44187</v>
      </c>
      <c r="D229" s="71" t="s">
        <v>19</v>
      </c>
      <c r="E229" s="70">
        <v>44187.706944444442</v>
      </c>
      <c r="F229" s="71">
        <v>5151773</v>
      </c>
      <c r="G229" s="33" t="s">
        <v>20</v>
      </c>
      <c r="H229" s="33" t="s">
        <v>21</v>
      </c>
      <c r="I229" s="33" t="s">
        <v>45</v>
      </c>
      <c r="J229" s="33" t="s">
        <v>46</v>
      </c>
      <c r="K229" s="63" t="s">
        <v>126</v>
      </c>
      <c r="L229" s="32" t="str">
        <f t="shared" si="54"/>
        <v>CGE370</v>
      </c>
      <c r="M229" s="32" t="str">
        <f t="shared" si="55"/>
        <v>BMJ II</v>
      </c>
      <c r="N229" s="32" t="str">
        <f t="shared" si="56"/>
        <v>12 RODA</v>
      </c>
      <c r="O229" s="64">
        <v>44187.707418981481</v>
      </c>
      <c r="P229" s="65">
        <v>44187.707418981481</v>
      </c>
      <c r="Q229" s="65"/>
      <c r="R229" s="66">
        <v>6</v>
      </c>
      <c r="S229" s="66">
        <v>44140</v>
      </c>
      <c r="T229" s="66">
        <v>17320</v>
      </c>
      <c r="U229" s="67">
        <f t="shared" si="66"/>
        <v>26.82</v>
      </c>
      <c r="V229" s="66">
        <f t="shared" si="57"/>
        <v>543829.14</v>
      </c>
      <c r="W229" s="66" t="str">
        <f t="shared" si="58"/>
        <v>&gt; 6</v>
      </c>
      <c r="X229" s="66">
        <f>A229+SUMIFS(Presensi!F:F,Presensi!E:E,'Entry Data'!AP229)</f>
        <v>1</v>
      </c>
      <c r="Y229" s="66">
        <f>IFERROR(INDEX('Retasi Pricing'!F:F,MATCH('Entry Data'!AM229,'Retasi Pricing'!E:E,0))*X229,"")</f>
        <v>34450</v>
      </c>
      <c r="Z229" s="62" t="s">
        <v>26</v>
      </c>
      <c r="AA229" s="62" t="s">
        <v>27</v>
      </c>
      <c r="AB229" s="32" t="s">
        <v>59</v>
      </c>
      <c r="AC229" s="32" t="s">
        <v>371</v>
      </c>
      <c r="AD229" s="32" t="str">
        <f t="shared" si="59"/>
        <v/>
      </c>
      <c r="AF229" s="5" t="str">
        <f t="shared" si="60"/>
        <v>Miftahul Amin44187</v>
      </c>
      <c r="AG229" s="5" t="str">
        <f t="shared" si="61"/>
        <v>BMJ 04244187UTARADAY</v>
      </c>
      <c r="AH229" s="5" t="str">
        <f t="shared" si="62"/>
        <v>Miftahul Amin44187UTARADAY</v>
      </c>
      <c r="AI229" s="5" t="str">
        <f t="shared" si="63"/>
        <v>BMJ 04244187DAY</v>
      </c>
      <c r="AJ229" s="5" t="str">
        <f t="shared" si="64"/>
        <v>Miftahul Amin44187DAY</v>
      </c>
      <c r="AK229" s="5" t="str">
        <f t="shared" si="65"/>
        <v>Miftahul AminBMJ II</v>
      </c>
      <c r="AL229" s="5" t="str">
        <f t="shared" si="67"/>
        <v>6UTARA</v>
      </c>
      <c r="AM229" s="5" t="str">
        <f t="shared" si="68"/>
        <v>&gt; 6UTARA12 RODA</v>
      </c>
      <c r="AN229" s="5" t="str">
        <f t="shared" si="69"/>
        <v>Miftahul AminBMJ II&gt; 6UTARA12 RODA</v>
      </c>
      <c r="AO229" s="5" t="str">
        <f t="shared" si="70"/>
        <v>Miftahul Amin&gt; 6UTARA12 RODA</v>
      </c>
      <c r="AP229" s="5" t="str">
        <f t="shared" si="71"/>
        <v>44187DAY</v>
      </c>
    </row>
    <row r="230" spans="1:42" x14ac:dyDescent="0.3">
      <c r="A230" s="33">
        <v>1</v>
      </c>
      <c r="B230" s="33"/>
      <c r="C230" s="70">
        <v>44187</v>
      </c>
      <c r="D230" s="71" t="s">
        <v>19</v>
      </c>
      <c r="E230" s="70">
        <v>44187.357638888891</v>
      </c>
      <c r="F230" s="71">
        <v>5151276</v>
      </c>
      <c r="G230" s="33" t="s">
        <v>20</v>
      </c>
      <c r="H230" s="33" t="s">
        <v>21</v>
      </c>
      <c r="I230" s="33" t="s">
        <v>51</v>
      </c>
      <c r="J230" s="33" t="s">
        <v>46</v>
      </c>
      <c r="K230" s="63" t="s">
        <v>33</v>
      </c>
      <c r="L230" s="32" t="str">
        <f t="shared" si="54"/>
        <v>CGE370</v>
      </c>
      <c r="M230" s="32" t="str">
        <f t="shared" si="55"/>
        <v>BMJ II</v>
      </c>
      <c r="N230" s="32" t="str">
        <f t="shared" si="56"/>
        <v>12 RODA</v>
      </c>
      <c r="O230" s="64">
        <v>44187.358194444445</v>
      </c>
      <c r="P230" s="65">
        <v>44187.358194444445</v>
      </c>
      <c r="Q230" s="65"/>
      <c r="R230" s="66">
        <v>1</v>
      </c>
      <c r="S230" s="66">
        <v>46740</v>
      </c>
      <c r="T230" s="66">
        <v>17440</v>
      </c>
      <c r="U230" s="67">
        <f t="shared" si="66"/>
        <v>29.3</v>
      </c>
      <c r="V230" s="66">
        <f t="shared" si="57"/>
        <v>594116.1</v>
      </c>
      <c r="W230" s="66" t="str">
        <f t="shared" si="58"/>
        <v>1 &gt; 4</v>
      </c>
      <c r="X230" s="66">
        <f>A230+SUMIFS(Presensi!F:F,Presensi!E:E,'Entry Data'!AP230)</f>
        <v>1</v>
      </c>
      <c r="Y230" s="66">
        <f>IFERROR(INDEX('Retasi Pricing'!F:F,MATCH('Entry Data'!AM230,'Retasi Pricing'!E:E,0))*X230,"")</f>
        <v>27500</v>
      </c>
      <c r="Z230" s="62" t="s">
        <v>26</v>
      </c>
      <c r="AA230" s="62" t="s">
        <v>27</v>
      </c>
      <c r="AB230" s="32" t="s">
        <v>59</v>
      </c>
      <c r="AC230" s="32" t="s">
        <v>215</v>
      </c>
      <c r="AD230" s="32" t="str">
        <f t="shared" si="59"/>
        <v/>
      </c>
      <c r="AF230" s="5" t="str">
        <f t="shared" si="60"/>
        <v>roni irfansyah44187</v>
      </c>
      <c r="AG230" s="5" t="str">
        <f t="shared" si="61"/>
        <v>BMJ 04344187UTARADAY</v>
      </c>
      <c r="AH230" s="5" t="str">
        <f t="shared" si="62"/>
        <v>roni irfansyah44187UTARADAY</v>
      </c>
      <c r="AI230" s="5" t="str">
        <f t="shared" si="63"/>
        <v>BMJ 04344187DAY</v>
      </c>
      <c r="AJ230" s="5" t="str">
        <f t="shared" si="64"/>
        <v>roni irfansyah44187DAY</v>
      </c>
      <c r="AK230" s="5" t="str">
        <f t="shared" si="65"/>
        <v>roni irfansyahBMJ II</v>
      </c>
      <c r="AL230" s="5" t="str">
        <f t="shared" si="67"/>
        <v>1UTARA</v>
      </c>
      <c r="AM230" s="5" t="str">
        <f t="shared" si="68"/>
        <v>1 &gt; 4UTARA12 RODA</v>
      </c>
      <c r="AN230" s="5" t="str">
        <f t="shared" si="69"/>
        <v>roni irfansyahBMJ II1 &gt; 4UTARA12 RODA</v>
      </c>
      <c r="AO230" s="5" t="str">
        <f t="shared" si="70"/>
        <v>roni irfansyah1 &gt; 4UTARA12 RODA</v>
      </c>
      <c r="AP230" s="5" t="str">
        <f t="shared" si="71"/>
        <v>44187DAY</v>
      </c>
    </row>
    <row r="231" spans="1:42" x14ac:dyDescent="0.3">
      <c r="A231" s="33">
        <v>1</v>
      </c>
      <c r="B231" s="33"/>
      <c r="C231" s="70">
        <v>44187</v>
      </c>
      <c r="D231" s="71" t="s">
        <v>19</v>
      </c>
      <c r="E231" s="70">
        <v>44187.413888888892</v>
      </c>
      <c r="F231" s="71">
        <v>5151363</v>
      </c>
      <c r="G231" s="33" t="s">
        <v>20</v>
      </c>
      <c r="H231" s="33" t="s">
        <v>21</v>
      </c>
      <c r="I231" s="33" t="s">
        <v>45</v>
      </c>
      <c r="J231" s="33" t="s">
        <v>46</v>
      </c>
      <c r="K231" s="63" t="s">
        <v>33</v>
      </c>
      <c r="L231" s="32" t="str">
        <f t="shared" si="54"/>
        <v>CGE370</v>
      </c>
      <c r="M231" s="32" t="str">
        <f t="shared" si="55"/>
        <v>BMJ II</v>
      </c>
      <c r="N231" s="32" t="str">
        <f t="shared" si="56"/>
        <v>12 RODA</v>
      </c>
      <c r="O231" s="64">
        <v>44187.414305555554</v>
      </c>
      <c r="P231" s="65">
        <v>44187.414305555554</v>
      </c>
      <c r="Q231" s="65"/>
      <c r="R231" s="66">
        <v>2</v>
      </c>
      <c r="S231" s="66">
        <v>46120</v>
      </c>
      <c r="T231" s="66">
        <v>17440</v>
      </c>
      <c r="U231" s="67">
        <f t="shared" si="66"/>
        <v>28.68</v>
      </c>
      <c r="V231" s="66">
        <f t="shared" si="57"/>
        <v>581544.36</v>
      </c>
      <c r="W231" s="66" t="str">
        <f t="shared" si="58"/>
        <v>1 &gt; 4</v>
      </c>
      <c r="X231" s="66">
        <f>A231+SUMIFS(Presensi!F:F,Presensi!E:E,'Entry Data'!AP231)</f>
        <v>1</v>
      </c>
      <c r="Y231" s="66">
        <f>IFERROR(INDEX('Retasi Pricing'!F:F,MATCH('Entry Data'!AM231,'Retasi Pricing'!E:E,0))*X231,"")</f>
        <v>27500</v>
      </c>
      <c r="Z231" s="62" t="s">
        <v>26</v>
      </c>
      <c r="AA231" s="62" t="s">
        <v>27</v>
      </c>
      <c r="AB231" s="32" t="s">
        <v>59</v>
      </c>
      <c r="AC231" s="32" t="s">
        <v>215</v>
      </c>
      <c r="AD231" s="32" t="str">
        <f t="shared" si="59"/>
        <v/>
      </c>
      <c r="AF231" s="5" t="str">
        <f t="shared" si="60"/>
        <v>roni irfansyah44187</v>
      </c>
      <c r="AG231" s="5" t="str">
        <f t="shared" si="61"/>
        <v>BMJ 04344187UTARADAY</v>
      </c>
      <c r="AH231" s="5" t="str">
        <f t="shared" si="62"/>
        <v>roni irfansyah44187UTARADAY</v>
      </c>
      <c r="AI231" s="5" t="str">
        <f t="shared" si="63"/>
        <v>BMJ 04344187DAY</v>
      </c>
      <c r="AJ231" s="5" t="str">
        <f t="shared" si="64"/>
        <v>roni irfansyah44187DAY</v>
      </c>
      <c r="AK231" s="5" t="str">
        <f t="shared" si="65"/>
        <v>roni irfansyahBMJ II</v>
      </c>
      <c r="AL231" s="5" t="str">
        <f t="shared" si="67"/>
        <v>2UTARA</v>
      </c>
      <c r="AM231" s="5" t="str">
        <f t="shared" si="68"/>
        <v>1 &gt; 4UTARA12 RODA</v>
      </c>
      <c r="AN231" s="5" t="str">
        <f t="shared" si="69"/>
        <v>roni irfansyahBMJ II1 &gt; 4UTARA12 RODA</v>
      </c>
      <c r="AO231" s="5" t="str">
        <f t="shared" si="70"/>
        <v>roni irfansyah1 &gt; 4UTARA12 RODA</v>
      </c>
      <c r="AP231" s="5" t="str">
        <f t="shared" si="71"/>
        <v>44187DAY</v>
      </c>
    </row>
    <row r="232" spans="1:42" x14ac:dyDescent="0.3">
      <c r="A232" s="33">
        <v>1</v>
      </c>
      <c r="B232" s="33"/>
      <c r="C232" s="70">
        <v>44187</v>
      </c>
      <c r="D232" s="71" t="s">
        <v>19</v>
      </c>
      <c r="E232" s="70">
        <v>44187.46875</v>
      </c>
      <c r="F232" s="71">
        <v>5151448</v>
      </c>
      <c r="G232" s="33" t="s">
        <v>20</v>
      </c>
      <c r="H232" s="33" t="s">
        <v>21</v>
      </c>
      <c r="I232" s="33" t="s">
        <v>45</v>
      </c>
      <c r="J232" s="33" t="s">
        <v>46</v>
      </c>
      <c r="K232" s="63" t="s">
        <v>33</v>
      </c>
      <c r="L232" s="32" t="str">
        <f t="shared" si="54"/>
        <v>CGE370</v>
      </c>
      <c r="M232" s="32" t="str">
        <f t="shared" si="55"/>
        <v>BMJ II</v>
      </c>
      <c r="N232" s="32" t="str">
        <f t="shared" si="56"/>
        <v>12 RODA</v>
      </c>
      <c r="O232" s="64">
        <v>44187.469178240739</v>
      </c>
      <c r="P232" s="65">
        <v>44187.469178240739</v>
      </c>
      <c r="Q232" s="65"/>
      <c r="R232" s="66">
        <v>3</v>
      </c>
      <c r="S232" s="66">
        <v>44800</v>
      </c>
      <c r="T232" s="66">
        <v>17440</v>
      </c>
      <c r="U232" s="67">
        <f t="shared" si="66"/>
        <v>27.36</v>
      </c>
      <c r="V232" s="66">
        <f t="shared" si="57"/>
        <v>554778.72</v>
      </c>
      <c r="W232" s="66" t="str">
        <f t="shared" si="58"/>
        <v>1 &gt; 4</v>
      </c>
      <c r="X232" s="66">
        <f>A232+SUMIFS(Presensi!F:F,Presensi!E:E,'Entry Data'!AP232)</f>
        <v>1</v>
      </c>
      <c r="Y232" s="66">
        <f>IFERROR(INDEX('Retasi Pricing'!F:F,MATCH('Entry Data'!AM232,'Retasi Pricing'!E:E,0))*X232,"")</f>
        <v>27500</v>
      </c>
      <c r="Z232" s="62" t="s">
        <v>26</v>
      </c>
      <c r="AA232" s="62" t="s">
        <v>27</v>
      </c>
      <c r="AB232" s="32" t="s">
        <v>54</v>
      </c>
      <c r="AC232" s="32" t="s">
        <v>215</v>
      </c>
      <c r="AD232" s="32" t="str">
        <f t="shared" si="59"/>
        <v/>
      </c>
      <c r="AF232" s="5" t="str">
        <f t="shared" si="60"/>
        <v>roni irfansyah44187</v>
      </c>
      <c r="AG232" s="5" t="str">
        <f t="shared" si="61"/>
        <v>BMJ 04344187UTARADAY</v>
      </c>
      <c r="AH232" s="5" t="str">
        <f t="shared" si="62"/>
        <v>roni irfansyah44187UTARADAY</v>
      </c>
      <c r="AI232" s="5" t="str">
        <f t="shared" si="63"/>
        <v>BMJ 04344187DAY</v>
      </c>
      <c r="AJ232" s="5" t="str">
        <f t="shared" si="64"/>
        <v>roni irfansyah44187DAY</v>
      </c>
      <c r="AK232" s="5" t="str">
        <f t="shared" si="65"/>
        <v>roni irfansyahBMJ II</v>
      </c>
      <c r="AL232" s="5" t="str">
        <f t="shared" si="67"/>
        <v>3UTARA</v>
      </c>
      <c r="AM232" s="5" t="str">
        <f t="shared" si="68"/>
        <v>1 &gt; 4UTARA12 RODA</v>
      </c>
      <c r="AN232" s="5" t="str">
        <f t="shared" si="69"/>
        <v>roni irfansyahBMJ II1 &gt; 4UTARA12 RODA</v>
      </c>
      <c r="AO232" s="5" t="str">
        <f t="shared" si="70"/>
        <v>roni irfansyah1 &gt; 4UTARA12 RODA</v>
      </c>
      <c r="AP232" s="5" t="str">
        <f t="shared" si="71"/>
        <v>44187DAY</v>
      </c>
    </row>
    <row r="233" spans="1:42" x14ac:dyDescent="0.3">
      <c r="A233" s="33">
        <v>1</v>
      </c>
      <c r="B233" s="33"/>
      <c r="C233" s="70">
        <v>44187</v>
      </c>
      <c r="D233" s="71" t="s">
        <v>19</v>
      </c>
      <c r="E233" s="70">
        <v>44187.522916666669</v>
      </c>
      <c r="F233" s="71">
        <v>5151526</v>
      </c>
      <c r="G233" s="33" t="s">
        <v>20</v>
      </c>
      <c r="H233" s="33" t="s">
        <v>21</v>
      </c>
      <c r="I233" s="33" t="s">
        <v>45</v>
      </c>
      <c r="J233" s="33" t="s">
        <v>46</v>
      </c>
      <c r="K233" s="63" t="s">
        <v>33</v>
      </c>
      <c r="L233" s="32" t="str">
        <f t="shared" si="54"/>
        <v>CGE370</v>
      </c>
      <c r="M233" s="32" t="str">
        <f t="shared" si="55"/>
        <v>BMJ II</v>
      </c>
      <c r="N233" s="32" t="str">
        <f t="shared" si="56"/>
        <v>12 RODA</v>
      </c>
      <c r="O233" s="64">
        <v>44187.523136574076</v>
      </c>
      <c r="P233" s="65">
        <v>44187.523136574076</v>
      </c>
      <c r="Q233" s="65"/>
      <c r="R233" s="66">
        <v>4</v>
      </c>
      <c r="S233" s="66">
        <v>44500</v>
      </c>
      <c r="T233" s="66">
        <v>17440</v>
      </c>
      <c r="U233" s="67">
        <f t="shared" si="66"/>
        <v>27.06</v>
      </c>
      <c r="V233" s="66">
        <f t="shared" si="57"/>
        <v>548695.61999999988</v>
      </c>
      <c r="W233" s="66" t="str">
        <f t="shared" si="58"/>
        <v>1 &gt; 4</v>
      </c>
      <c r="X233" s="66">
        <f>A233+SUMIFS(Presensi!F:F,Presensi!E:E,'Entry Data'!AP233)</f>
        <v>1</v>
      </c>
      <c r="Y233" s="66">
        <f>IFERROR(INDEX('Retasi Pricing'!F:F,MATCH('Entry Data'!AM233,'Retasi Pricing'!E:E,0))*X233,"")</f>
        <v>27500</v>
      </c>
      <c r="Z233" s="62" t="s">
        <v>26</v>
      </c>
      <c r="AA233" s="62" t="s">
        <v>27</v>
      </c>
      <c r="AB233" s="32" t="s">
        <v>66</v>
      </c>
      <c r="AC233" s="32" t="s">
        <v>215</v>
      </c>
      <c r="AD233" s="32" t="str">
        <f t="shared" si="59"/>
        <v/>
      </c>
      <c r="AF233" s="5" t="str">
        <f t="shared" si="60"/>
        <v>roni irfansyah44187</v>
      </c>
      <c r="AG233" s="5" t="str">
        <f t="shared" si="61"/>
        <v>BMJ 04344187UTARADAY</v>
      </c>
      <c r="AH233" s="5" t="str">
        <f t="shared" si="62"/>
        <v>roni irfansyah44187UTARADAY</v>
      </c>
      <c r="AI233" s="5" t="str">
        <f t="shared" si="63"/>
        <v>BMJ 04344187DAY</v>
      </c>
      <c r="AJ233" s="5" t="str">
        <f t="shared" si="64"/>
        <v>roni irfansyah44187DAY</v>
      </c>
      <c r="AK233" s="5" t="str">
        <f t="shared" si="65"/>
        <v>roni irfansyahBMJ II</v>
      </c>
      <c r="AL233" s="5" t="str">
        <f t="shared" si="67"/>
        <v>4UTARA</v>
      </c>
      <c r="AM233" s="5" t="str">
        <f t="shared" si="68"/>
        <v>1 &gt; 4UTARA12 RODA</v>
      </c>
      <c r="AN233" s="5" t="str">
        <f t="shared" si="69"/>
        <v>roni irfansyahBMJ II1 &gt; 4UTARA12 RODA</v>
      </c>
      <c r="AO233" s="5" t="str">
        <f t="shared" si="70"/>
        <v>roni irfansyah1 &gt; 4UTARA12 RODA</v>
      </c>
      <c r="AP233" s="5" t="str">
        <f t="shared" si="71"/>
        <v>44187DAY</v>
      </c>
    </row>
    <row r="234" spans="1:42" x14ac:dyDescent="0.3">
      <c r="A234" s="33">
        <v>1</v>
      </c>
      <c r="B234" s="33"/>
      <c r="C234" s="70">
        <v>44187</v>
      </c>
      <c r="D234" s="71" t="s">
        <v>19</v>
      </c>
      <c r="E234" s="70">
        <v>44187.595833333333</v>
      </c>
      <c r="F234" s="71">
        <v>5151613</v>
      </c>
      <c r="G234" s="33" t="s">
        <v>20</v>
      </c>
      <c r="H234" s="33" t="s">
        <v>21</v>
      </c>
      <c r="I234" s="33" t="s">
        <v>45</v>
      </c>
      <c r="J234" s="33" t="s">
        <v>46</v>
      </c>
      <c r="K234" s="63" t="s">
        <v>33</v>
      </c>
      <c r="L234" s="32" t="str">
        <f t="shared" si="54"/>
        <v>CGE370</v>
      </c>
      <c r="M234" s="32" t="str">
        <f t="shared" si="55"/>
        <v>BMJ II</v>
      </c>
      <c r="N234" s="32" t="str">
        <f t="shared" si="56"/>
        <v>12 RODA</v>
      </c>
      <c r="O234" s="64">
        <v>44187.59611111111</v>
      </c>
      <c r="P234" s="65">
        <v>44187.59611111111</v>
      </c>
      <c r="Q234" s="65"/>
      <c r="R234" s="66">
        <v>5</v>
      </c>
      <c r="S234" s="66">
        <v>43660</v>
      </c>
      <c r="T234" s="66">
        <v>17440</v>
      </c>
      <c r="U234" s="67">
        <f t="shared" si="66"/>
        <v>26.22</v>
      </c>
      <c r="V234" s="66">
        <f t="shared" si="57"/>
        <v>531662.93999999994</v>
      </c>
      <c r="W234" s="66" t="str">
        <f t="shared" si="58"/>
        <v>&gt; 5</v>
      </c>
      <c r="X234" s="66">
        <f>A234+SUMIFS(Presensi!F:F,Presensi!E:E,'Entry Data'!AP234)</f>
        <v>1</v>
      </c>
      <c r="Y234" s="66">
        <f>IFERROR(INDEX('Retasi Pricing'!F:F,MATCH('Entry Data'!AM234,'Retasi Pricing'!E:E,0))*X234,"")</f>
        <v>31200</v>
      </c>
      <c r="Z234" s="62" t="s">
        <v>26</v>
      </c>
      <c r="AA234" s="62" t="s">
        <v>27</v>
      </c>
      <c r="AB234" s="32" t="s">
        <v>112</v>
      </c>
      <c r="AC234" s="32" t="s">
        <v>215</v>
      </c>
      <c r="AD234" s="32" t="str">
        <f t="shared" si="59"/>
        <v/>
      </c>
      <c r="AF234" s="5" t="str">
        <f t="shared" si="60"/>
        <v>roni irfansyah44187</v>
      </c>
      <c r="AG234" s="5" t="str">
        <f t="shared" si="61"/>
        <v>BMJ 04344187UTARADAY</v>
      </c>
      <c r="AH234" s="5" t="str">
        <f t="shared" si="62"/>
        <v>roni irfansyah44187UTARADAY</v>
      </c>
      <c r="AI234" s="5" t="str">
        <f t="shared" si="63"/>
        <v>BMJ 04344187DAY</v>
      </c>
      <c r="AJ234" s="5" t="str">
        <f t="shared" si="64"/>
        <v>roni irfansyah44187DAY</v>
      </c>
      <c r="AK234" s="5" t="str">
        <f t="shared" si="65"/>
        <v>roni irfansyahBMJ II</v>
      </c>
      <c r="AL234" s="5" t="str">
        <f t="shared" si="67"/>
        <v>5UTARA</v>
      </c>
      <c r="AM234" s="5" t="str">
        <f t="shared" si="68"/>
        <v>&gt; 5UTARA12 RODA</v>
      </c>
      <c r="AN234" s="5" t="str">
        <f t="shared" si="69"/>
        <v>roni irfansyahBMJ II&gt; 5UTARA12 RODA</v>
      </c>
      <c r="AO234" s="5" t="str">
        <f t="shared" si="70"/>
        <v>roni irfansyah&gt; 5UTARA12 RODA</v>
      </c>
      <c r="AP234" s="5" t="str">
        <f t="shared" si="71"/>
        <v>44187DAY</v>
      </c>
    </row>
    <row r="235" spans="1:42" x14ac:dyDescent="0.3">
      <c r="A235" s="33">
        <v>1</v>
      </c>
      <c r="B235" s="33"/>
      <c r="C235" s="70">
        <v>44187</v>
      </c>
      <c r="D235" s="71" t="s">
        <v>19</v>
      </c>
      <c r="E235" s="70">
        <v>44187.661805555559</v>
      </c>
      <c r="F235" s="71">
        <v>5151712</v>
      </c>
      <c r="G235" s="33" t="s">
        <v>20</v>
      </c>
      <c r="H235" s="33" t="s">
        <v>21</v>
      </c>
      <c r="I235" s="33" t="s">
        <v>45</v>
      </c>
      <c r="J235" s="33" t="s">
        <v>46</v>
      </c>
      <c r="K235" s="63" t="s">
        <v>33</v>
      </c>
      <c r="L235" s="32" t="str">
        <f t="shared" si="54"/>
        <v>CGE370</v>
      </c>
      <c r="M235" s="32" t="str">
        <f t="shared" si="55"/>
        <v>BMJ II</v>
      </c>
      <c r="N235" s="32" t="str">
        <f t="shared" si="56"/>
        <v>12 RODA</v>
      </c>
      <c r="O235" s="64">
        <v>44187.662523148145</v>
      </c>
      <c r="P235" s="65">
        <v>44187.662523148145</v>
      </c>
      <c r="Q235" s="65"/>
      <c r="R235" s="66">
        <v>6</v>
      </c>
      <c r="S235" s="66">
        <v>45180</v>
      </c>
      <c r="T235" s="66">
        <v>17440</v>
      </c>
      <c r="U235" s="67">
        <f t="shared" si="66"/>
        <v>27.74</v>
      </c>
      <c r="V235" s="66">
        <f t="shared" si="57"/>
        <v>562483.98</v>
      </c>
      <c r="W235" s="66" t="str">
        <f t="shared" si="58"/>
        <v>&gt; 6</v>
      </c>
      <c r="X235" s="66">
        <f>A235+SUMIFS(Presensi!F:F,Presensi!E:E,'Entry Data'!AP235)</f>
        <v>1</v>
      </c>
      <c r="Y235" s="66">
        <f>IFERROR(INDEX('Retasi Pricing'!F:F,MATCH('Entry Data'!AM235,'Retasi Pricing'!E:E,0))*X235,"")</f>
        <v>34450</v>
      </c>
      <c r="Z235" s="62" t="s">
        <v>26</v>
      </c>
      <c r="AA235" s="62" t="s">
        <v>27</v>
      </c>
      <c r="AB235" s="32" t="s">
        <v>66</v>
      </c>
      <c r="AC235" s="32" t="s">
        <v>215</v>
      </c>
      <c r="AD235" s="32" t="str">
        <f t="shared" si="59"/>
        <v/>
      </c>
      <c r="AF235" s="5" t="str">
        <f t="shared" si="60"/>
        <v>roni irfansyah44187</v>
      </c>
      <c r="AG235" s="5" t="str">
        <f t="shared" si="61"/>
        <v>BMJ 04344187UTARADAY</v>
      </c>
      <c r="AH235" s="5" t="str">
        <f t="shared" si="62"/>
        <v>roni irfansyah44187UTARADAY</v>
      </c>
      <c r="AI235" s="5" t="str">
        <f t="shared" si="63"/>
        <v>BMJ 04344187DAY</v>
      </c>
      <c r="AJ235" s="5" t="str">
        <f t="shared" si="64"/>
        <v>roni irfansyah44187DAY</v>
      </c>
      <c r="AK235" s="5" t="str">
        <f t="shared" si="65"/>
        <v>roni irfansyahBMJ II</v>
      </c>
      <c r="AL235" s="5" t="str">
        <f t="shared" si="67"/>
        <v>6UTARA</v>
      </c>
      <c r="AM235" s="5" t="str">
        <f t="shared" si="68"/>
        <v>&gt; 6UTARA12 RODA</v>
      </c>
      <c r="AN235" s="5" t="str">
        <f t="shared" si="69"/>
        <v>roni irfansyahBMJ II&gt; 6UTARA12 RODA</v>
      </c>
      <c r="AO235" s="5" t="str">
        <f t="shared" si="70"/>
        <v>roni irfansyah&gt; 6UTARA12 RODA</v>
      </c>
      <c r="AP235" s="5" t="str">
        <f t="shared" si="71"/>
        <v>44187DAY</v>
      </c>
    </row>
    <row r="236" spans="1:42" x14ac:dyDescent="0.3">
      <c r="A236" s="33">
        <v>1</v>
      </c>
      <c r="B236" s="33"/>
      <c r="C236" s="70">
        <v>44187</v>
      </c>
      <c r="D236" s="71" t="s">
        <v>19</v>
      </c>
      <c r="E236" s="70">
        <v>44187.734722222223</v>
      </c>
      <c r="F236" s="71">
        <v>5151814</v>
      </c>
      <c r="G236" s="33" t="s">
        <v>20</v>
      </c>
      <c r="H236" s="33" t="s">
        <v>21</v>
      </c>
      <c r="I236" s="33" t="s">
        <v>45</v>
      </c>
      <c r="J236" s="33" t="s">
        <v>46</v>
      </c>
      <c r="K236" s="63" t="s">
        <v>33</v>
      </c>
      <c r="L236" s="32" t="str">
        <f t="shared" ref="L236:L299" si="72">IFERROR(VLOOKUP(K236,db_unit,2,FALSE),"")</f>
        <v>CGE370</v>
      </c>
      <c r="M236" s="32" t="str">
        <f t="shared" ref="M236:M299" si="73">IFERROR(VLOOKUP(K236,db_unit,3,FALSE),"")</f>
        <v>BMJ II</v>
      </c>
      <c r="N236" s="32" t="str">
        <f t="shared" ref="N236:N299" si="74">IFERROR(VLOOKUP(K236,db_unit,4,FALSE),"")</f>
        <v>12 RODA</v>
      </c>
      <c r="O236" s="64">
        <v>44187.735266203701</v>
      </c>
      <c r="P236" s="65">
        <v>44187.735266203701</v>
      </c>
      <c r="Q236" s="65"/>
      <c r="R236" s="66">
        <v>7</v>
      </c>
      <c r="S236" s="66">
        <v>45720</v>
      </c>
      <c r="T236" s="66">
        <v>17440</v>
      </c>
      <c r="U236" s="67">
        <f t="shared" si="66"/>
        <v>28.28</v>
      </c>
      <c r="V236" s="66">
        <f t="shared" si="57"/>
        <v>573433.56000000006</v>
      </c>
      <c r="W236" s="66" t="str">
        <f t="shared" si="58"/>
        <v>7 &gt;</v>
      </c>
      <c r="X236" s="66">
        <f>A236+SUMIFS(Presensi!F:F,Presensi!E:E,'Entry Data'!AP236)</f>
        <v>1</v>
      </c>
      <c r="Y236" s="66">
        <f>IFERROR(INDEX('Retasi Pricing'!F:F,MATCH('Entry Data'!AM236,'Retasi Pricing'!E:E,0))*X236,"")</f>
        <v>42000</v>
      </c>
      <c r="Z236" s="62" t="s">
        <v>26</v>
      </c>
      <c r="AA236" s="62" t="s">
        <v>27</v>
      </c>
      <c r="AB236" s="32" t="s">
        <v>28</v>
      </c>
      <c r="AC236" s="32" t="s">
        <v>215</v>
      </c>
      <c r="AD236" s="32" t="str">
        <f t="shared" si="59"/>
        <v/>
      </c>
      <c r="AF236" s="5" t="str">
        <f t="shared" si="60"/>
        <v>roni irfansyah44187</v>
      </c>
      <c r="AG236" s="5" t="str">
        <f t="shared" si="61"/>
        <v>BMJ 04344187UTARADAY</v>
      </c>
      <c r="AH236" s="5" t="str">
        <f t="shared" si="62"/>
        <v>roni irfansyah44187UTARADAY</v>
      </c>
      <c r="AI236" s="5" t="str">
        <f t="shared" si="63"/>
        <v>BMJ 04344187DAY</v>
      </c>
      <c r="AJ236" s="5" t="str">
        <f t="shared" si="64"/>
        <v>roni irfansyah44187DAY</v>
      </c>
      <c r="AK236" s="5" t="str">
        <f t="shared" si="65"/>
        <v>roni irfansyahBMJ II</v>
      </c>
      <c r="AL236" s="5" t="str">
        <f t="shared" si="67"/>
        <v>7UTARA</v>
      </c>
      <c r="AM236" s="5" t="str">
        <f t="shared" si="68"/>
        <v>7 &gt;UTARA12 RODA</v>
      </c>
      <c r="AN236" s="5" t="str">
        <f t="shared" si="69"/>
        <v>roni irfansyahBMJ II7 &gt;UTARA12 RODA</v>
      </c>
      <c r="AO236" s="5" t="str">
        <f t="shared" si="70"/>
        <v>roni irfansyah7 &gt;UTARA12 RODA</v>
      </c>
      <c r="AP236" s="5" t="str">
        <f t="shared" si="71"/>
        <v>44187DAY</v>
      </c>
    </row>
    <row r="237" spans="1:42" x14ac:dyDescent="0.3">
      <c r="A237" s="33">
        <v>1</v>
      </c>
      <c r="B237" s="33"/>
      <c r="C237" s="70">
        <v>44187</v>
      </c>
      <c r="D237" s="71" t="s">
        <v>19</v>
      </c>
      <c r="E237" s="70">
        <v>44187.373611111114</v>
      </c>
      <c r="F237" s="71">
        <v>5151301</v>
      </c>
      <c r="G237" s="33" t="s">
        <v>20</v>
      </c>
      <c r="H237" s="33" t="s">
        <v>21</v>
      </c>
      <c r="I237" s="33" t="s">
        <v>51</v>
      </c>
      <c r="J237" s="33" t="s">
        <v>46</v>
      </c>
      <c r="K237" s="63" t="s">
        <v>107</v>
      </c>
      <c r="L237" s="32" t="str">
        <f t="shared" si="72"/>
        <v>CGE370</v>
      </c>
      <c r="M237" s="32" t="str">
        <f t="shared" si="73"/>
        <v>BMJ II</v>
      </c>
      <c r="N237" s="32" t="str">
        <f t="shared" si="74"/>
        <v>12 RODA</v>
      </c>
      <c r="O237" s="64">
        <v>44187.374432870369</v>
      </c>
      <c r="P237" s="65">
        <v>44187.374432870369</v>
      </c>
      <c r="Q237" s="65"/>
      <c r="R237" s="66">
        <v>1</v>
      </c>
      <c r="S237" s="66">
        <v>44640</v>
      </c>
      <c r="T237" s="66">
        <v>17000</v>
      </c>
      <c r="U237" s="67">
        <f t="shared" si="66"/>
        <v>27.64</v>
      </c>
      <c r="V237" s="66">
        <f t="shared" si="57"/>
        <v>560456.28</v>
      </c>
      <c r="W237" s="66" t="str">
        <f t="shared" si="58"/>
        <v>1 &gt; 4</v>
      </c>
      <c r="X237" s="66">
        <f>A237+SUMIFS(Presensi!F:F,Presensi!E:E,'Entry Data'!AP237)</f>
        <v>1</v>
      </c>
      <c r="Y237" s="66">
        <f>IFERROR(INDEX('Retasi Pricing'!F:F,MATCH('Entry Data'!AM237,'Retasi Pricing'!E:E,0))*X237,"")</f>
        <v>27500</v>
      </c>
      <c r="Z237" s="62" t="s">
        <v>26</v>
      </c>
      <c r="AA237" s="62" t="s">
        <v>27</v>
      </c>
      <c r="AB237" s="32" t="s">
        <v>175</v>
      </c>
      <c r="AC237" s="32" t="s">
        <v>192</v>
      </c>
      <c r="AD237" s="32" t="str">
        <f t="shared" si="59"/>
        <v/>
      </c>
      <c r="AF237" s="5" t="str">
        <f t="shared" si="60"/>
        <v>awaluddin44187</v>
      </c>
      <c r="AG237" s="5" t="str">
        <f t="shared" si="61"/>
        <v>BMJ 04444187UTARADAY</v>
      </c>
      <c r="AH237" s="5" t="str">
        <f t="shared" si="62"/>
        <v>awaluddin44187UTARADAY</v>
      </c>
      <c r="AI237" s="5" t="str">
        <f t="shared" si="63"/>
        <v>BMJ 04444187DAY</v>
      </c>
      <c r="AJ237" s="5" t="str">
        <f t="shared" si="64"/>
        <v>awaluddin44187DAY</v>
      </c>
      <c r="AK237" s="5" t="str">
        <f t="shared" si="65"/>
        <v>awaluddinBMJ II</v>
      </c>
      <c r="AL237" s="5" t="str">
        <f t="shared" si="67"/>
        <v>1UTARA</v>
      </c>
      <c r="AM237" s="5" t="str">
        <f t="shared" si="68"/>
        <v>1 &gt; 4UTARA12 RODA</v>
      </c>
      <c r="AN237" s="5" t="str">
        <f t="shared" si="69"/>
        <v>awaluddinBMJ II1 &gt; 4UTARA12 RODA</v>
      </c>
      <c r="AO237" s="5" t="str">
        <f t="shared" si="70"/>
        <v>awaluddin1 &gt; 4UTARA12 RODA</v>
      </c>
      <c r="AP237" s="5" t="str">
        <f t="shared" si="71"/>
        <v>44187DAY</v>
      </c>
    </row>
    <row r="238" spans="1:42" x14ac:dyDescent="0.3">
      <c r="A238" s="33">
        <v>1</v>
      </c>
      <c r="B238" s="33"/>
      <c r="C238" s="70">
        <v>44187</v>
      </c>
      <c r="D238" s="71" t="s">
        <v>19</v>
      </c>
      <c r="E238" s="70">
        <v>44187.453472222223</v>
      </c>
      <c r="F238" s="71">
        <v>5151420</v>
      </c>
      <c r="G238" s="33" t="s">
        <v>20</v>
      </c>
      <c r="H238" s="33" t="s">
        <v>21</v>
      </c>
      <c r="I238" s="33" t="s">
        <v>45</v>
      </c>
      <c r="J238" s="33" t="s">
        <v>46</v>
      </c>
      <c r="K238" s="63" t="s">
        <v>107</v>
      </c>
      <c r="L238" s="32" t="str">
        <f t="shared" si="72"/>
        <v>CGE370</v>
      </c>
      <c r="M238" s="32" t="str">
        <f t="shared" si="73"/>
        <v>BMJ II</v>
      </c>
      <c r="N238" s="32" t="str">
        <f t="shared" si="74"/>
        <v>12 RODA</v>
      </c>
      <c r="O238" s="64">
        <v>44187.453657407408</v>
      </c>
      <c r="P238" s="65">
        <v>44187.453657407408</v>
      </c>
      <c r="Q238" s="65"/>
      <c r="R238" s="66">
        <v>2</v>
      </c>
      <c r="S238" s="66">
        <v>46780</v>
      </c>
      <c r="T238" s="66">
        <v>17000</v>
      </c>
      <c r="U238" s="67">
        <f t="shared" si="66"/>
        <v>29.78</v>
      </c>
      <c r="V238" s="66">
        <f t="shared" si="57"/>
        <v>603849.06000000006</v>
      </c>
      <c r="W238" s="66" t="str">
        <f t="shared" si="58"/>
        <v>1 &gt; 4</v>
      </c>
      <c r="X238" s="66">
        <f>A238+SUMIFS(Presensi!F:F,Presensi!E:E,'Entry Data'!AP238)</f>
        <v>1</v>
      </c>
      <c r="Y238" s="66">
        <f>IFERROR(INDEX('Retasi Pricing'!F:F,MATCH('Entry Data'!AM238,'Retasi Pricing'!E:E,0))*X238,"")</f>
        <v>27500</v>
      </c>
      <c r="Z238" s="62" t="s">
        <v>26</v>
      </c>
      <c r="AA238" s="62" t="s">
        <v>27</v>
      </c>
      <c r="AB238" s="32" t="s">
        <v>47</v>
      </c>
      <c r="AC238" s="32" t="s">
        <v>192</v>
      </c>
      <c r="AD238" s="32" t="str">
        <f t="shared" si="59"/>
        <v/>
      </c>
      <c r="AF238" s="5" t="str">
        <f t="shared" si="60"/>
        <v>awaluddin44187</v>
      </c>
      <c r="AG238" s="5" t="str">
        <f t="shared" si="61"/>
        <v>BMJ 04444187UTARADAY</v>
      </c>
      <c r="AH238" s="5" t="str">
        <f t="shared" si="62"/>
        <v>awaluddin44187UTARADAY</v>
      </c>
      <c r="AI238" s="5" t="str">
        <f t="shared" si="63"/>
        <v>BMJ 04444187DAY</v>
      </c>
      <c r="AJ238" s="5" t="str">
        <f t="shared" si="64"/>
        <v>awaluddin44187DAY</v>
      </c>
      <c r="AK238" s="5" t="str">
        <f t="shared" si="65"/>
        <v>awaluddinBMJ II</v>
      </c>
      <c r="AL238" s="5" t="str">
        <f t="shared" si="67"/>
        <v>2UTARA</v>
      </c>
      <c r="AM238" s="5" t="str">
        <f t="shared" si="68"/>
        <v>1 &gt; 4UTARA12 RODA</v>
      </c>
      <c r="AN238" s="5" t="str">
        <f t="shared" si="69"/>
        <v>awaluddinBMJ II1 &gt; 4UTARA12 RODA</v>
      </c>
      <c r="AO238" s="5" t="str">
        <f t="shared" si="70"/>
        <v>awaluddin1 &gt; 4UTARA12 RODA</v>
      </c>
      <c r="AP238" s="5" t="str">
        <f t="shared" si="71"/>
        <v>44187DAY</v>
      </c>
    </row>
    <row r="239" spans="1:42" x14ac:dyDescent="0.3">
      <c r="A239" s="33">
        <v>1</v>
      </c>
      <c r="B239" s="33"/>
      <c r="C239" s="70">
        <v>44187</v>
      </c>
      <c r="D239" s="71" t="s">
        <v>19</v>
      </c>
      <c r="E239" s="70">
        <v>44187.518055555556</v>
      </c>
      <c r="F239" s="71">
        <v>5151517</v>
      </c>
      <c r="G239" s="33" t="s">
        <v>20</v>
      </c>
      <c r="H239" s="33" t="s">
        <v>21</v>
      </c>
      <c r="I239" s="33" t="s">
        <v>45</v>
      </c>
      <c r="J239" s="33" t="s">
        <v>46</v>
      </c>
      <c r="K239" s="63" t="s">
        <v>107</v>
      </c>
      <c r="L239" s="32" t="str">
        <f t="shared" si="72"/>
        <v>CGE370</v>
      </c>
      <c r="M239" s="32" t="str">
        <f t="shared" si="73"/>
        <v>BMJ II</v>
      </c>
      <c r="N239" s="32" t="str">
        <f t="shared" si="74"/>
        <v>12 RODA</v>
      </c>
      <c r="O239" s="64">
        <v>44187.519571759258</v>
      </c>
      <c r="P239" s="65">
        <v>44187.519571759258</v>
      </c>
      <c r="Q239" s="65"/>
      <c r="R239" s="66">
        <v>1</v>
      </c>
      <c r="S239" s="66">
        <v>45700</v>
      </c>
      <c r="T239" s="66">
        <v>17000</v>
      </c>
      <c r="U239" s="67">
        <f t="shared" si="66"/>
        <v>28.7</v>
      </c>
      <c r="V239" s="66">
        <f t="shared" si="57"/>
        <v>581949.9</v>
      </c>
      <c r="W239" s="66" t="str">
        <f t="shared" si="58"/>
        <v>1 &gt; 4</v>
      </c>
      <c r="X239" s="66">
        <f>A239+SUMIFS(Presensi!F:F,Presensi!E:E,'Entry Data'!AP239)</f>
        <v>1</v>
      </c>
      <c r="Y239" s="66">
        <f>IFERROR(INDEX('Retasi Pricing'!F:F,MATCH('Entry Data'!AM239,'Retasi Pricing'!E:E,0))*X239,"")</f>
        <v>27500</v>
      </c>
      <c r="Z239" s="62" t="s">
        <v>26</v>
      </c>
      <c r="AA239" s="62" t="s">
        <v>27</v>
      </c>
      <c r="AB239" s="32" t="s">
        <v>42</v>
      </c>
      <c r="AC239" s="32" t="s">
        <v>199</v>
      </c>
      <c r="AD239" s="32" t="str">
        <f t="shared" si="59"/>
        <v/>
      </c>
      <c r="AF239" s="5" t="str">
        <f t="shared" si="60"/>
        <v>kosmas dn44187</v>
      </c>
      <c r="AG239" s="5" t="str">
        <f t="shared" si="61"/>
        <v>BMJ 04444187UTARADAY</v>
      </c>
      <c r="AH239" s="5" t="str">
        <f t="shared" si="62"/>
        <v>kosmas dn44187UTARADAY</v>
      </c>
      <c r="AI239" s="5" t="str">
        <f t="shared" si="63"/>
        <v>BMJ 04444187DAY</v>
      </c>
      <c r="AJ239" s="5" t="str">
        <f t="shared" si="64"/>
        <v>kosmas dn44187DAY</v>
      </c>
      <c r="AK239" s="5" t="str">
        <f t="shared" si="65"/>
        <v>kosmas dnBMJ II</v>
      </c>
      <c r="AL239" s="5" t="str">
        <f t="shared" si="67"/>
        <v>1UTARA</v>
      </c>
      <c r="AM239" s="5" t="str">
        <f t="shared" si="68"/>
        <v>1 &gt; 4UTARA12 RODA</v>
      </c>
      <c r="AN239" s="5" t="str">
        <f t="shared" si="69"/>
        <v>kosmas dnBMJ II1 &gt; 4UTARA12 RODA</v>
      </c>
      <c r="AO239" s="5" t="str">
        <f t="shared" si="70"/>
        <v>kosmas dn1 &gt; 4UTARA12 RODA</v>
      </c>
      <c r="AP239" s="5" t="str">
        <f t="shared" si="71"/>
        <v>44187DAY</v>
      </c>
    </row>
    <row r="240" spans="1:42" x14ac:dyDescent="0.3">
      <c r="A240" s="33">
        <v>1</v>
      </c>
      <c r="B240" s="33"/>
      <c r="C240" s="70">
        <v>44187</v>
      </c>
      <c r="D240" s="71" t="s">
        <v>19</v>
      </c>
      <c r="E240" s="70">
        <v>44187.578472222223</v>
      </c>
      <c r="F240" s="71">
        <v>5151587</v>
      </c>
      <c r="G240" s="33" t="s">
        <v>20</v>
      </c>
      <c r="H240" s="33" t="s">
        <v>21</v>
      </c>
      <c r="I240" s="33" t="s">
        <v>45</v>
      </c>
      <c r="J240" s="33" t="s">
        <v>46</v>
      </c>
      <c r="K240" s="63" t="s">
        <v>107</v>
      </c>
      <c r="L240" s="32" t="str">
        <f t="shared" si="72"/>
        <v>CGE370</v>
      </c>
      <c r="M240" s="32" t="str">
        <f t="shared" si="73"/>
        <v>BMJ II</v>
      </c>
      <c r="N240" s="32" t="str">
        <f t="shared" si="74"/>
        <v>12 RODA</v>
      </c>
      <c r="O240" s="64">
        <v>44187.579525462963</v>
      </c>
      <c r="P240" s="65">
        <v>44187.579525462963</v>
      </c>
      <c r="Q240" s="65"/>
      <c r="R240" s="66">
        <v>2</v>
      </c>
      <c r="S240" s="66">
        <v>46000</v>
      </c>
      <c r="T240" s="66">
        <v>17000</v>
      </c>
      <c r="U240" s="67">
        <f t="shared" si="66"/>
        <v>29</v>
      </c>
      <c r="V240" s="66">
        <f t="shared" si="57"/>
        <v>588033</v>
      </c>
      <c r="W240" s="66" t="str">
        <f t="shared" si="58"/>
        <v>1 &gt; 4</v>
      </c>
      <c r="X240" s="66">
        <f>A240+SUMIFS(Presensi!F:F,Presensi!E:E,'Entry Data'!AP240)</f>
        <v>1</v>
      </c>
      <c r="Y240" s="66">
        <f>IFERROR(INDEX('Retasi Pricing'!F:F,MATCH('Entry Data'!AM240,'Retasi Pricing'!E:E,0))*X240,"")</f>
        <v>27500</v>
      </c>
      <c r="Z240" s="62" t="s">
        <v>26</v>
      </c>
      <c r="AA240" s="62" t="s">
        <v>27</v>
      </c>
      <c r="AB240" s="32" t="s">
        <v>42</v>
      </c>
      <c r="AC240" s="32" t="s">
        <v>199</v>
      </c>
      <c r="AD240" s="32" t="str">
        <f t="shared" si="59"/>
        <v/>
      </c>
      <c r="AF240" s="5" t="str">
        <f t="shared" si="60"/>
        <v>kosmas dn44187</v>
      </c>
      <c r="AG240" s="5" t="str">
        <f t="shared" si="61"/>
        <v>BMJ 04444187UTARADAY</v>
      </c>
      <c r="AH240" s="5" t="str">
        <f t="shared" si="62"/>
        <v>kosmas dn44187UTARADAY</v>
      </c>
      <c r="AI240" s="5" t="str">
        <f t="shared" si="63"/>
        <v>BMJ 04444187DAY</v>
      </c>
      <c r="AJ240" s="5" t="str">
        <f t="shared" si="64"/>
        <v>kosmas dn44187DAY</v>
      </c>
      <c r="AK240" s="5" t="str">
        <f t="shared" si="65"/>
        <v>kosmas dnBMJ II</v>
      </c>
      <c r="AL240" s="5" t="str">
        <f t="shared" si="67"/>
        <v>2UTARA</v>
      </c>
      <c r="AM240" s="5" t="str">
        <f t="shared" si="68"/>
        <v>1 &gt; 4UTARA12 RODA</v>
      </c>
      <c r="AN240" s="5" t="str">
        <f t="shared" si="69"/>
        <v>kosmas dnBMJ II1 &gt; 4UTARA12 RODA</v>
      </c>
      <c r="AO240" s="5" t="str">
        <f t="shared" si="70"/>
        <v>kosmas dn1 &gt; 4UTARA12 RODA</v>
      </c>
      <c r="AP240" s="5" t="str">
        <f t="shared" si="71"/>
        <v>44187DAY</v>
      </c>
    </row>
    <row r="241" spans="1:42" x14ac:dyDescent="0.3">
      <c r="A241" s="33">
        <v>1</v>
      </c>
      <c r="B241" s="33"/>
      <c r="C241" s="70">
        <v>44187</v>
      </c>
      <c r="D241" s="71" t="s">
        <v>19</v>
      </c>
      <c r="E241" s="70">
        <v>44187.640277777777</v>
      </c>
      <c r="F241" s="71">
        <v>5151678</v>
      </c>
      <c r="G241" s="33" t="s">
        <v>20</v>
      </c>
      <c r="H241" s="33" t="s">
        <v>50</v>
      </c>
      <c r="I241" s="33" t="s">
        <v>51</v>
      </c>
      <c r="J241" s="33" t="s">
        <v>53</v>
      </c>
      <c r="K241" s="63" t="s">
        <v>107</v>
      </c>
      <c r="L241" s="32" t="str">
        <f t="shared" si="72"/>
        <v>CGE370</v>
      </c>
      <c r="M241" s="32" t="str">
        <f t="shared" si="73"/>
        <v>BMJ II</v>
      </c>
      <c r="N241" s="32" t="str">
        <f t="shared" si="74"/>
        <v>12 RODA</v>
      </c>
      <c r="O241" s="64">
        <v>44187.6408912037</v>
      </c>
      <c r="P241" s="65">
        <v>44187.6408912037</v>
      </c>
      <c r="Q241" s="65"/>
      <c r="R241" s="66">
        <v>3</v>
      </c>
      <c r="S241" s="66">
        <v>48540</v>
      </c>
      <c r="T241" s="66">
        <v>17000</v>
      </c>
      <c r="U241" s="67">
        <f t="shared" si="66"/>
        <v>31.54</v>
      </c>
      <c r="V241" s="66">
        <f t="shared" si="57"/>
        <v>639536.58000000007</v>
      </c>
      <c r="W241" s="66" t="str">
        <f t="shared" si="58"/>
        <v>1 &gt; 4</v>
      </c>
      <c r="X241" s="66">
        <f>A241+SUMIFS(Presensi!F:F,Presensi!E:E,'Entry Data'!AP241)</f>
        <v>1</v>
      </c>
      <c r="Y241" s="66">
        <f>IFERROR(INDEX('Retasi Pricing'!F:F,MATCH('Entry Data'!AM241,'Retasi Pricing'!E:E,0))*X241,"")</f>
        <v>27500</v>
      </c>
      <c r="Z241" s="62" t="s">
        <v>26</v>
      </c>
      <c r="AA241" s="62" t="s">
        <v>27</v>
      </c>
      <c r="AB241" s="32" t="s">
        <v>44</v>
      </c>
      <c r="AC241" s="32" t="s">
        <v>199</v>
      </c>
      <c r="AD241" s="32" t="str">
        <f t="shared" si="59"/>
        <v/>
      </c>
      <c r="AF241" s="5" t="str">
        <f t="shared" si="60"/>
        <v>kosmas dn44187</v>
      </c>
      <c r="AG241" s="5" t="str">
        <f t="shared" si="61"/>
        <v>BMJ 04444187UTARADAY</v>
      </c>
      <c r="AH241" s="5" t="str">
        <f t="shared" si="62"/>
        <v>kosmas dn44187UTARADAY</v>
      </c>
      <c r="AI241" s="5" t="str">
        <f t="shared" si="63"/>
        <v>BMJ 04444187DAY</v>
      </c>
      <c r="AJ241" s="5" t="str">
        <f t="shared" si="64"/>
        <v>kosmas dn44187DAY</v>
      </c>
      <c r="AK241" s="5" t="str">
        <f t="shared" si="65"/>
        <v>kosmas dnBMJ II</v>
      </c>
      <c r="AL241" s="5" t="str">
        <f t="shared" si="67"/>
        <v>3UTARA</v>
      </c>
      <c r="AM241" s="5" t="str">
        <f t="shared" si="68"/>
        <v>1 &gt; 4UTARA12 RODA</v>
      </c>
      <c r="AN241" s="5" t="str">
        <f t="shared" si="69"/>
        <v>kosmas dnBMJ II1 &gt; 4UTARA12 RODA</v>
      </c>
      <c r="AO241" s="5" t="str">
        <f t="shared" si="70"/>
        <v>kosmas dn1 &gt; 4UTARA12 RODA</v>
      </c>
      <c r="AP241" s="5" t="str">
        <f t="shared" si="71"/>
        <v>44187DAY</v>
      </c>
    </row>
    <row r="242" spans="1:42" x14ac:dyDescent="0.3">
      <c r="A242" s="33">
        <v>1</v>
      </c>
      <c r="B242" s="33"/>
      <c r="C242" s="70">
        <v>44187</v>
      </c>
      <c r="D242" s="71" t="s">
        <v>19</v>
      </c>
      <c r="E242" s="70">
        <v>44187.734027777777</v>
      </c>
      <c r="F242" s="71">
        <v>5151811</v>
      </c>
      <c r="G242" s="33" t="s">
        <v>20</v>
      </c>
      <c r="H242" s="33" t="s">
        <v>50</v>
      </c>
      <c r="I242" s="33" t="s">
        <v>51</v>
      </c>
      <c r="J242" s="33" t="s">
        <v>53</v>
      </c>
      <c r="K242" s="63" t="s">
        <v>107</v>
      </c>
      <c r="L242" s="32" t="str">
        <f t="shared" si="72"/>
        <v>CGE370</v>
      </c>
      <c r="M242" s="32" t="str">
        <f t="shared" si="73"/>
        <v>BMJ II</v>
      </c>
      <c r="N242" s="32" t="str">
        <f t="shared" si="74"/>
        <v>12 RODA</v>
      </c>
      <c r="O242" s="64">
        <v>44187.734490740739</v>
      </c>
      <c r="P242" s="65">
        <v>44187.734490740739</v>
      </c>
      <c r="Q242" s="65"/>
      <c r="R242" s="66">
        <v>4</v>
      </c>
      <c r="S242" s="66">
        <v>46620</v>
      </c>
      <c r="T242" s="66">
        <v>17000</v>
      </c>
      <c r="U242" s="67">
        <f t="shared" si="66"/>
        <v>29.62</v>
      </c>
      <c r="V242" s="66">
        <f t="shared" si="57"/>
        <v>600604.74</v>
      </c>
      <c r="W242" s="66" t="str">
        <f t="shared" si="58"/>
        <v>1 &gt; 4</v>
      </c>
      <c r="X242" s="66">
        <f>A242+SUMIFS(Presensi!F:F,Presensi!E:E,'Entry Data'!AP242)</f>
        <v>1</v>
      </c>
      <c r="Y242" s="66">
        <f>IFERROR(INDEX('Retasi Pricing'!F:F,MATCH('Entry Data'!AM242,'Retasi Pricing'!E:E,0))*X242,"")</f>
        <v>27500</v>
      </c>
      <c r="Z242" s="62" t="s">
        <v>26</v>
      </c>
      <c r="AA242" s="62" t="s">
        <v>27</v>
      </c>
      <c r="AB242" s="32" t="s">
        <v>44</v>
      </c>
      <c r="AC242" s="32" t="s">
        <v>199</v>
      </c>
      <c r="AD242" s="32" t="str">
        <f t="shared" si="59"/>
        <v/>
      </c>
      <c r="AF242" s="5" t="str">
        <f t="shared" si="60"/>
        <v>kosmas dn44187</v>
      </c>
      <c r="AG242" s="5" t="str">
        <f t="shared" si="61"/>
        <v>BMJ 04444187UTARADAY</v>
      </c>
      <c r="AH242" s="5" t="str">
        <f t="shared" si="62"/>
        <v>kosmas dn44187UTARADAY</v>
      </c>
      <c r="AI242" s="5" t="str">
        <f t="shared" si="63"/>
        <v>BMJ 04444187DAY</v>
      </c>
      <c r="AJ242" s="5" t="str">
        <f t="shared" si="64"/>
        <v>kosmas dn44187DAY</v>
      </c>
      <c r="AK242" s="5" t="str">
        <f t="shared" si="65"/>
        <v>kosmas dnBMJ II</v>
      </c>
      <c r="AL242" s="5" t="str">
        <f t="shared" si="67"/>
        <v>4UTARA</v>
      </c>
      <c r="AM242" s="5" t="str">
        <f t="shared" si="68"/>
        <v>1 &gt; 4UTARA12 RODA</v>
      </c>
      <c r="AN242" s="5" t="str">
        <f t="shared" si="69"/>
        <v>kosmas dnBMJ II1 &gt; 4UTARA12 RODA</v>
      </c>
      <c r="AO242" s="5" t="str">
        <f t="shared" si="70"/>
        <v>kosmas dn1 &gt; 4UTARA12 RODA</v>
      </c>
      <c r="AP242" s="5" t="str">
        <f t="shared" si="71"/>
        <v>44187DAY</v>
      </c>
    </row>
    <row r="243" spans="1:42" x14ac:dyDescent="0.3">
      <c r="A243" s="33">
        <v>1</v>
      </c>
      <c r="B243" s="33"/>
      <c r="C243" s="70">
        <v>44187</v>
      </c>
      <c r="D243" s="71" t="s">
        <v>19</v>
      </c>
      <c r="E243" s="70">
        <v>44187.463888888888</v>
      </c>
      <c r="F243" s="71">
        <v>5151439</v>
      </c>
      <c r="G243" s="33" t="s">
        <v>20</v>
      </c>
      <c r="H243" s="33" t="s">
        <v>21</v>
      </c>
      <c r="I243" s="33" t="s">
        <v>45</v>
      </c>
      <c r="J243" s="33" t="s">
        <v>46</v>
      </c>
      <c r="K243" s="63" t="s">
        <v>35</v>
      </c>
      <c r="L243" s="32" t="str">
        <f t="shared" si="72"/>
        <v>CGE370</v>
      </c>
      <c r="M243" s="32" t="str">
        <f t="shared" si="73"/>
        <v>BMJ II</v>
      </c>
      <c r="N243" s="32" t="str">
        <f t="shared" si="74"/>
        <v>12 RODA</v>
      </c>
      <c r="O243" s="64">
        <v>44187.464421296296</v>
      </c>
      <c r="P243" s="65">
        <v>44187.464421296296</v>
      </c>
      <c r="Q243" s="65"/>
      <c r="R243" s="66">
        <v>1</v>
      </c>
      <c r="S243" s="66">
        <v>46720</v>
      </c>
      <c r="T243" s="66">
        <v>17020</v>
      </c>
      <c r="U243" s="67">
        <f t="shared" si="66"/>
        <v>29.7</v>
      </c>
      <c r="V243" s="66">
        <f t="shared" si="57"/>
        <v>602226.9</v>
      </c>
      <c r="W243" s="66" t="str">
        <f t="shared" si="58"/>
        <v>1 &gt; 4</v>
      </c>
      <c r="X243" s="66">
        <f>A243+SUMIFS(Presensi!F:F,Presensi!E:E,'Entry Data'!AP243)</f>
        <v>1</v>
      </c>
      <c r="Y243" s="66">
        <f>IFERROR(INDEX('Retasi Pricing'!F:F,MATCH('Entry Data'!AM243,'Retasi Pricing'!E:E,0))*X243,"")</f>
        <v>27500</v>
      </c>
      <c r="Z243" s="62" t="s">
        <v>26</v>
      </c>
      <c r="AA243" s="62" t="s">
        <v>27</v>
      </c>
      <c r="AB243" s="32" t="s">
        <v>42</v>
      </c>
      <c r="AC243" s="32" t="s">
        <v>373</v>
      </c>
      <c r="AD243" s="32" t="str">
        <f t="shared" si="59"/>
        <v/>
      </c>
      <c r="AF243" s="5" t="str">
        <f t="shared" si="60"/>
        <v>muchammad44187</v>
      </c>
      <c r="AG243" s="5" t="str">
        <f t="shared" si="61"/>
        <v>BMJ 04544187UTARADAY</v>
      </c>
      <c r="AH243" s="5" t="str">
        <f t="shared" si="62"/>
        <v>muchammad44187UTARADAY</v>
      </c>
      <c r="AI243" s="5" t="str">
        <f t="shared" si="63"/>
        <v>BMJ 04544187DAY</v>
      </c>
      <c r="AJ243" s="5" t="str">
        <f t="shared" si="64"/>
        <v>muchammad44187DAY</v>
      </c>
      <c r="AK243" s="5" t="str">
        <f t="shared" si="65"/>
        <v>muchammadBMJ II</v>
      </c>
      <c r="AL243" s="5" t="str">
        <f t="shared" si="67"/>
        <v>1UTARA</v>
      </c>
      <c r="AM243" s="5" t="str">
        <f t="shared" si="68"/>
        <v>1 &gt; 4UTARA12 RODA</v>
      </c>
      <c r="AN243" s="5" t="str">
        <f t="shared" si="69"/>
        <v>muchammadBMJ II1 &gt; 4UTARA12 RODA</v>
      </c>
      <c r="AO243" s="5" t="str">
        <f t="shared" si="70"/>
        <v>muchammad1 &gt; 4UTARA12 RODA</v>
      </c>
      <c r="AP243" s="5" t="str">
        <f t="shared" si="71"/>
        <v>44187DAY</v>
      </c>
    </row>
    <row r="244" spans="1:42" x14ac:dyDescent="0.3">
      <c r="A244" s="33">
        <v>1</v>
      </c>
      <c r="B244" s="33"/>
      <c r="C244" s="70">
        <v>44187</v>
      </c>
      <c r="D244" s="71" t="s">
        <v>19</v>
      </c>
      <c r="E244" s="70">
        <v>44187.522916666669</v>
      </c>
      <c r="F244" s="71">
        <v>5151527</v>
      </c>
      <c r="G244" s="33" t="s">
        <v>20</v>
      </c>
      <c r="H244" s="33" t="s">
        <v>50</v>
      </c>
      <c r="I244" s="33" t="s">
        <v>51</v>
      </c>
      <c r="J244" s="33" t="s">
        <v>53</v>
      </c>
      <c r="K244" s="63" t="s">
        <v>35</v>
      </c>
      <c r="L244" s="32" t="str">
        <f t="shared" si="72"/>
        <v>CGE370</v>
      </c>
      <c r="M244" s="32" t="str">
        <f t="shared" si="73"/>
        <v>BMJ II</v>
      </c>
      <c r="N244" s="32" t="str">
        <f t="shared" si="74"/>
        <v>12 RODA</v>
      </c>
      <c r="O244" s="64">
        <v>44187.523414351854</v>
      </c>
      <c r="P244" s="65">
        <v>44187.523414351854</v>
      </c>
      <c r="Q244" s="65"/>
      <c r="R244" s="66">
        <v>2</v>
      </c>
      <c r="S244" s="66">
        <v>45820</v>
      </c>
      <c r="T244" s="66">
        <v>17020</v>
      </c>
      <c r="U244" s="67">
        <f t="shared" si="66"/>
        <v>28.8</v>
      </c>
      <c r="V244" s="66">
        <f t="shared" si="57"/>
        <v>583977.6</v>
      </c>
      <c r="W244" s="66" t="str">
        <f t="shared" si="58"/>
        <v>1 &gt; 4</v>
      </c>
      <c r="X244" s="66">
        <f>A244+SUMIFS(Presensi!F:F,Presensi!E:E,'Entry Data'!AP244)</f>
        <v>1</v>
      </c>
      <c r="Y244" s="66">
        <f>IFERROR(INDEX('Retasi Pricing'!F:F,MATCH('Entry Data'!AM244,'Retasi Pricing'!E:E,0))*X244,"")</f>
        <v>27500</v>
      </c>
      <c r="Z244" s="62" t="s">
        <v>26</v>
      </c>
      <c r="AA244" s="62" t="s">
        <v>27</v>
      </c>
      <c r="AB244" s="32" t="s">
        <v>59</v>
      </c>
      <c r="AC244" s="32" t="s">
        <v>373</v>
      </c>
      <c r="AD244" s="32" t="str">
        <f t="shared" si="59"/>
        <v/>
      </c>
      <c r="AF244" s="5" t="str">
        <f t="shared" si="60"/>
        <v>muchammad44187</v>
      </c>
      <c r="AG244" s="5" t="str">
        <f t="shared" si="61"/>
        <v>BMJ 04544187UTARADAY</v>
      </c>
      <c r="AH244" s="5" t="str">
        <f t="shared" si="62"/>
        <v>muchammad44187UTARADAY</v>
      </c>
      <c r="AI244" s="5" t="str">
        <f t="shared" si="63"/>
        <v>BMJ 04544187DAY</v>
      </c>
      <c r="AJ244" s="5" t="str">
        <f t="shared" si="64"/>
        <v>muchammad44187DAY</v>
      </c>
      <c r="AK244" s="5" t="str">
        <f t="shared" si="65"/>
        <v>muchammadBMJ II</v>
      </c>
      <c r="AL244" s="5" t="str">
        <f t="shared" si="67"/>
        <v>2UTARA</v>
      </c>
      <c r="AM244" s="5" t="str">
        <f t="shared" si="68"/>
        <v>1 &gt; 4UTARA12 RODA</v>
      </c>
      <c r="AN244" s="5" t="str">
        <f t="shared" si="69"/>
        <v>muchammadBMJ II1 &gt; 4UTARA12 RODA</v>
      </c>
      <c r="AO244" s="5" t="str">
        <f t="shared" si="70"/>
        <v>muchammad1 &gt; 4UTARA12 RODA</v>
      </c>
      <c r="AP244" s="5" t="str">
        <f t="shared" si="71"/>
        <v>44187DAY</v>
      </c>
    </row>
    <row r="245" spans="1:42" x14ac:dyDescent="0.3">
      <c r="A245" s="33">
        <v>1</v>
      </c>
      <c r="B245" s="33"/>
      <c r="C245" s="70">
        <v>44187</v>
      </c>
      <c r="D245" s="71" t="s">
        <v>19</v>
      </c>
      <c r="E245" s="70">
        <v>44187.613194444442</v>
      </c>
      <c r="F245" s="71">
        <v>5151638</v>
      </c>
      <c r="G245" s="33" t="s">
        <v>20</v>
      </c>
      <c r="H245" s="33" t="s">
        <v>50</v>
      </c>
      <c r="I245" s="33" t="s">
        <v>51</v>
      </c>
      <c r="J245" s="33" t="s">
        <v>53</v>
      </c>
      <c r="K245" s="63" t="s">
        <v>35</v>
      </c>
      <c r="L245" s="32" t="str">
        <f t="shared" si="72"/>
        <v>CGE370</v>
      </c>
      <c r="M245" s="32" t="str">
        <f t="shared" si="73"/>
        <v>BMJ II</v>
      </c>
      <c r="N245" s="32" t="str">
        <f t="shared" si="74"/>
        <v>12 RODA</v>
      </c>
      <c r="O245" s="64">
        <v>44187.613854166666</v>
      </c>
      <c r="P245" s="65">
        <v>44187.613854166666</v>
      </c>
      <c r="Q245" s="65"/>
      <c r="R245" s="66">
        <v>3</v>
      </c>
      <c r="S245" s="66">
        <v>44640</v>
      </c>
      <c r="T245" s="66">
        <v>17020</v>
      </c>
      <c r="U245" s="67">
        <f t="shared" si="66"/>
        <v>27.62</v>
      </c>
      <c r="V245" s="66">
        <f t="shared" si="57"/>
        <v>560050.74</v>
      </c>
      <c r="W245" s="66" t="str">
        <f t="shared" si="58"/>
        <v>1 &gt; 4</v>
      </c>
      <c r="X245" s="66">
        <f>A245+SUMIFS(Presensi!F:F,Presensi!E:E,'Entry Data'!AP245)</f>
        <v>1</v>
      </c>
      <c r="Y245" s="66">
        <f>IFERROR(INDEX('Retasi Pricing'!F:F,MATCH('Entry Data'!AM245,'Retasi Pricing'!E:E,0))*X245,"")</f>
        <v>27500</v>
      </c>
      <c r="Z245" s="62" t="s">
        <v>26</v>
      </c>
      <c r="AA245" s="62" t="s">
        <v>27</v>
      </c>
      <c r="AB245" s="32" t="s">
        <v>42</v>
      </c>
      <c r="AC245" s="32" t="s">
        <v>373</v>
      </c>
      <c r="AD245" s="32" t="str">
        <f t="shared" si="59"/>
        <v/>
      </c>
      <c r="AF245" s="5" t="str">
        <f t="shared" si="60"/>
        <v>muchammad44187</v>
      </c>
      <c r="AG245" s="5" t="str">
        <f t="shared" si="61"/>
        <v>BMJ 04544187UTARADAY</v>
      </c>
      <c r="AH245" s="5" t="str">
        <f t="shared" si="62"/>
        <v>muchammad44187UTARADAY</v>
      </c>
      <c r="AI245" s="5" t="str">
        <f t="shared" si="63"/>
        <v>BMJ 04544187DAY</v>
      </c>
      <c r="AJ245" s="5" t="str">
        <f t="shared" si="64"/>
        <v>muchammad44187DAY</v>
      </c>
      <c r="AK245" s="5" t="str">
        <f t="shared" si="65"/>
        <v>muchammadBMJ II</v>
      </c>
      <c r="AL245" s="5" t="str">
        <f t="shared" si="67"/>
        <v>3UTARA</v>
      </c>
      <c r="AM245" s="5" t="str">
        <f t="shared" si="68"/>
        <v>1 &gt; 4UTARA12 RODA</v>
      </c>
      <c r="AN245" s="5" t="str">
        <f t="shared" si="69"/>
        <v>muchammadBMJ II1 &gt; 4UTARA12 RODA</v>
      </c>
      <c r="AO245" s="5" t="str">
        <f t="shared" si="70"/>
        <v>muchammad1 &gt; 4UTARA12 RODA</v>
      </c>
      <c r="AP245" s="5" t="str">
        <f t="shared" si="71"/>
        <v>44187DAY</v>
      </c>
    </row>
    <row r="246" spans="1:42" x14ac:dyDescent="0.3">
      <c r="A246" s="33">
        <v>1</v>
      </c>
      <c r="B246" s="33"/>
      <c r="C246" s="70">
        <v>44187</v>
      </c>
      <c r="D246" s="71" t="s">
        <v>19</v>
      </c>
      <c r="E246" s="70">
        <v>44187.677777777775</v>
      </c>
      <c r="F246" s="71">
        <v>5151731</v>
      </c>
      <c r="G246" s="33" t="s">
        <v>20</v>
      </c>
      <c r="H246" s="33" t="s">
        <v>50</v>
      </c>
      <c r="I246" s="33" t="s">
        <v>51</v>
      </c>
      <c r="J246" s="33" t="s">
        <v>53</v>
      </c>
      <c r="K246" s="63" t="s">
        <v>35</v>
      </c>
      <c r="L246" s="32" t="str">
        <f t="shared" si="72"/>
        <v>CGE370</v>
      </c>
      <c r="M246" s="32" t="str">
        <f t="shared" si="73"/>
        <v>BMJ II</v>
      </c>
      <c r="N246" s="32" t="str">
        <f t="shared" si="74"/>
        <v>12 RODA</v>
      </c>
      <c r="O246" s="64">
        <v>44187.678113425929</v>
      </c>
      <c r="P246" s="65">
        <v>44187.678113425929</v>
      </c>
      <c r="Q246" s="65"/>
      <c r="R246" s="66">
        <v>4</v>
      </c>
      <c r="S246" s="66">
        <v>45300</v>
      </c>
      <c r="T246" s="66">
        <v>17020</v>
      </c>
      <c r="U246" s="67">
        <f t="shared" si="66"/>
        <v>28.28</v>
      </c>
      <c r="V246" s="66">
        <f t="shared" si="57"/>
        <v>573433.56000000006</v>
      </c>
      <c r="W246" s="66" t="str">
        <f t="shared" si="58"/>
        <v>1 &gt; 4</v>
      </c>
      <c r="X246" s="66">
        <f>A246+SUMIFS(Presensi!F:F,Presensi!E:E,'Entry Data'!AP246)</f>
        <v>1</v>
      </c>
      <c r="Y246" s="66">
        <f>IFERROR(INDEX('Retasi Pricing'!F:F,MATCH('Entry Data'!AM246,'Retasi Pricing'!E:E,0))*X246,"")</f>
        <v>27500</v>
      </c>
      <c r="Z246" s="62" t="s">
        <v>26</v>
      </c>
      <c r="AA246" s="62" t="s">
        <v>27</v>
      </c>
      <c r="AB246" s="32" t="s">
        <v>44</v>
      </c>
      <c r="AC246" s="32" t="s">
        <v>373</v>
      </c>
      <c r="AD246" s="32" t="str">
        <f t="shared" si="59"/>
        <v/>
      </c>
      <c r="AF246" s="5" t="str">
        <f t="shared" si="60"/>
        <v>muchammad44187</v>
      </c>
      <c r="AG246" s="5" t="str">
        <f t="shared" si="61"/>
        <v>BMJ 04544187UTARADAY</v>
      </c>
      <c r="AH246" s="5" t="str">
        <f t="shared" si="62"/>
        <v>muchammad44187UTARADAY</v>
      </c>
      <c r="AI246" s="5" t="str">
        <f t="shared" si="63"/>
        <v>BMJ 04544187DAY</v>
      </c>
      <c r="AJ246" s="5" t="str">
        <f t="shared" si="64"/>
        <v>muchammad44187DAY</v>
      </c>
      <c r="AK246" s="5" t="str">
        <f t="shared" si="65"/>
        <v>muchammadBMJ II</v>
      </c>
      <c r="AL246" s="5" t="str">
        <f t="shared" si="67"/>
        <v>4UTARA</v>
      </c>
      <c r="AM246" s="5" t="str">
        <f t="shared" si="68"/>
        <v>1 &gt; 4UTARA12 RODA</v>
      </c>
      <c r="AN246" s="5" t="str">
        <f t="shared" si="69"/>
        <v>muchammadBMJ II1 &gt; 4UTARA12 RODA</v>
      </c>
      <c r="AO246" s="5" t="str">
        <f t="shared" si="70"/>
        <v>muchammad1 &gt; 4UTARA12 RODA</v>
      </c>
      <c r="AP246" s="5" t="str">
        <f t="shared" si="71"/>
        <v>44187DAY</v>
      </c>
    </row>
    <row r="247" spans="1:42" x14ac:dyDescent="0.3">
      <c r="A247" s="33">
        <v>1</v>
      </c>
      <c r="B247" s="33"/>
      <c r="C247" s="70">
        <v>44187</v>
      </c>
      <c r="D247" s="71" t="s">
        <v>19</v>
      </c>
      <c r="E247" s="70">
        <v>44187.734027777777</v>
      </c>
      <c r="F247" s="71">
        <v>5151812</v>
      </c>
      <c r="G247" s="33" t="s">
        <v>20</v>
      </c>
      <c r="H247" s="33" t="s">
        <v>50</v>
      </c>
      <c r="I247" s="33" t="s">
        <v>51</v>
      </c>
      <c r="J247" s="33" t="s">
        <v>53</v>
      </c>
      <c r="K247" s="63" t="s">
        <v>35</v>
      </c>
      <c r="L247" s="32" t="str">
        <f t="shared" si="72"/>
        <v>CGE370</v>
      </c>
      <c r="M247" s="32" t="str">
        <f t="shared" si="73"/>
        <v>BMJ II</v>
      </c>
      <c r="N247" s="32" t="str">
        <f t="shared" si="74"/>
        <v>12 RODA</v>
      </c>
      <c r="O247" s="64">
        <v>44187.734791666669</v>
      </c>
      <c r="P247" s="65">
        <v>44187.734791666669</v>
      </c>
      <c r="Q247" s="65"/>
      <c r="R247" s="66">
        <v>5</v>
      </c>
      <c r="S247" s="66">
        <v>46780</v>
      </c>
      <c r="T247" s="66">
        <v>17020</v>
      </c>
      <c r="U247" s="67">
        <f t="shared" si="66"/>
        <v>29.76</v>
      </c>
      <c r="V247" s="66">
        <f t="shared" si="57"/>
        <v>603443.52</v>
      </c>
      <c r="W247" s="66" t="str">
        <f t="shared" si="58"/>
        <v>&gt; 5</v>
      </c>
      <c r="X247" s="66">
        <f>A247+SUMIFS(Presensi!F:F,Presensi!E:E,'Entry Data'!AP247)</f>
        <v>1</v>
      </c>
      <c r="Y247" s="66">
        <f>IFERROR(INDEX('Retasi Pricing'!F:F,MATCH('Entry Data'!AM247,'Retasi Pricing'!E:E,0))*X247,"")</f>
        <v>31200</v>
      </c>
      <c r="Z247" s="62" t="s">
        <v>26</v>
      </c>
      <c r="AA247" s="62" t="s">
        <v>27</v>
      </c>
      <c r="AB247" s="32" t="s">
        <v>42</v>
      </c>
      <c r="AC247" s="32" t="s">
        <v>373</v>
      </c>
      <c r="AD247" s="32" t="str">
        <f t="shared" si="59"/>
        <v/>
      </c>
      <c r="AF247" s="5" t="str">
        <f t="shared" si="60"/>
        <v>muchammad44187</v>
      </c>
      <c r="AG247" s="5" t="str">
        <f t="shared" si="61"/>
        <v>BMJ 04544187UTARADAY</v>
      </c>
      <c r="AH247" s="5" t="str">
        <f t="shared" si="62"/>
        <v>muchammad44187UTARADAY</v>
      </c>
      <c r="AI247" s="5" t="str">
        <f t="shared" si="63"/>
        <v>BMJ 04544187DAY</v>
      </c>
      <c r="AJ247" s="5" t="str">
        <f t="shared" si="64"/>
        <v>muchammad44187DAY</v>
      </c>
      <c r="AK247" s="5" t="str">
        <f t="shared" si="65"/>
        <v>muchammadBMJ II</v>
      </c>
      <c r="AL247" s="5" t="str">
        <f t="shared" si="67"/>
        <v>5UTARA</v>
      </c>
      <c r="AM247" s="5" t="str">
        <f t="shared" si="68"/>
        <v>&gt; 5UTARA12 RODA</v>
      </c>
      <c r="AN247" s="5" t="str">
        <f t="shared" si="69"/>
        <v>muchammadBMJ II&gt; 5UTARA12 RODA</v>
      </c>
      <c r="AO247" s="5" t="str">
        <f t="shared" si="70"/>
        <v>muchammad&gt; 5UTARA12 RODA</v>
      </c>
      <c r="AP247" s="5" t="str">
        <f t="shared" si="71"/>
        <v>44187DAY</v>
      </c>
    </row>
    <row r="248" spans="1:42" x14ac:dyDescent="0.3">
      <c r="A248" s="33">
        <v>1</v>
      </c>
      <c r="B248" s="33"/>
      <c r="C248" s="70">
        <v>44187</v>
      </c>
      <c r="D248" s="71" t="s">
        <v>19</v>
      </c>
      <c r="E248" s="70">
        <v>44187.525000000001</v>
      </c>
      <c r="F248" s="71">
        <v>5151531</v>
      </c>
      <c r="G248" s="33" t="s">
        <v>20</v>
      </c>
      <c r="H248" s="33" t="s">
        <v>50</v>
      </c>
      <c r="I248" s="33" t="s">
        <v>51</v>
      </c>
      <c r="J248" s="33" t="s">
        <v>53</v>
      </c>
      <c r="K248" s="63" t="s">
        <v>36</v>
      </c>
      <c r="L248" s="32" t="str">
        <f t="shared" si="72"/>
        <v>CGE370</v>
      </c>
      <c r="M248" s="32" t="str">
        <f t="shared" si="73"/>
        <v>BMJ II</v>
      </c>
      <c r="N248" s="32" t="str">
        <f t="shared" si="74"/>
        <v>12 RODA</v>
      </c>
      <c r="O248" s="64">
        <v>44187.525914351849</v>
      </c>
      <c r="P248" s="65">
        <v>44187.525914351849</v>
      </c>
      <c r="Q248" s="65"/>
      <c r="R248" s="66">
        <v>3</v>
      </c>
      <c r="S248" s="66">
        <v>45620</v>
      </c>
      <c r="T248" s="66">
        <v>17000</v>
      </c>
      <c r="U248" s="67">
        <f t="shared" si="66"/>
        <v>28.62</v>
      </c>
      <c r="V248" s="66">
        <f t="shared" si="57"/>
        <v>580327.74</v>
      </c>
      <c r="W248" s="66" t="str">
        <f t="shared" si="58"/>
        <v>1 &gt; 4</v>
      </c>
      <c r="X248" s="66">
        <f>A248+SUMIFS(Presensi!F:F,Presensi!E:E,'Entry Data'!AP248)</f>
        <v>1</v>
      </c>
      <c r="Y248" s="66">
        <f>IFERROR(INDEX('Retasi Pricing'!F:F,MATCH('Entry Data'!AM248,'Retasi Pricing'!E:E,0))*X248,"")</f>
        <v>27500</v>
      </c>
      <c r="Z248" s="62" t="s">
        <v>26</v>
      </c>
      <c r="AA248" s="62" t="s">
        <v>27</v>
      </c>
      <c r="AB248" s="32" t="s">
        <v>42</v>
      </c>
      <c r="AC248" s="32" t="s">
        <v>192</v>
      </c>
      <c r="AD248" s="32" t="str">
        <f t="shared" si="59"/>
        <v/>
      </c>
      <c r="AF248" s="5" t="str">
        <f t="shared" si="60"/>
        <v>awaluddin44187</v>
      </c>
      <c r="AG248" s="5" t="str">
        <f t="shared" si="61"/>
        <v>BMJ 04644187UTARADAY</v>
      </c>
      <c r="AH248" s="5" t="str">
        <f t="shared" si="62"/>
        <v>awaluddin44187UTARADAY</v>
      </c>
      <c r="AI248" s="5" t="str">
        <f t="shared" si="63"/>
        <v>BMJ 04644187DAY</v>
      </c>
      <c r="AJ248" s="5" t="str">
        <f t="shared" si="64"/>
        <v>awaluddin44187DAY</v>
      </c>
      <c r="AK248" s="5" t="str">
        <f t="shared" si="65"/>
        <v>awaluddinBMJ II</v>
      </c>
      <c r="AL248" s="5" t="str">
        <f t="shared" si="67"/>
        <v>3UTARA</v>
      </c>
      <c r="AM248" s="5" t="str">
        <f t="shared" si="68"/>
        <v>1 &gt; 4UTARA12 RODA</v>
      </c>
      <c r="AN248" s="5" t="str">
        <f t="shared" si="69"/>
        <v>awaluddinBMJ II1 &gt; 4UTARA12 RODA</v>
      </c>
      <c r="AO248" s="5" t="str">
        <f t="shared" si="70"/>
        <v>awaluddin1 &gt; 4UTARA12 RODA</v>
      </c>
      <c r="AP248" s="5" t="str">
        <f t="shared" si="71"/>
        <v>44187DAY</v>
      </c>
    </row>
    <row r="249" spans="1:42" x14ac:dyDescent="0.3">
      <c r="A249" s="33">
        <v>1</v>
      </c>
      <c r="B249" s="33"/>
      <c r="C249" s="70">
        <v>44187</v>
      </c>
      <c r="D249" s="71" t="s">
        <v>19</v>
      </c>
      <c r="E249" s="70">
        <v>44187.611111111109</v>
      </c>
      <c r="F249" s="71">
        <v>5151635</v>
      </c>
      <c r="G249" s="33" t="s">
        <v>20</v>
      </c>
      <c r="H249" s="33" t="s">
        <v>50</v>
      </c>
      <c r="I249" s="33" t="s">
        <v>51</v>
      </c>
      <c r="J249" s="33" t="s">
        <v>53</v>
      </c>
      <c r="K249" s="63" t="s">
        <v>36</v>
      </c>
      <c r="L249" s="32" t="str">
        <f t="shared" si="72"/>
        <v>CGE370</v>
      </c>
      <c r="M249" s="32" t="str">
        <f t="shared" si="73"/>
        <v>BMJ II</v>
      </c>
      <c r="N249" s="32" t="str">
        <f t="shared" si="74"/>
        <v>12 RODA</v>
      </c>
      <c r="O249" s="64">
        <v>44187.611932870372</v>
      </c>
      <c r="P249" s="65">
        <v>44187.611932870372</v>
      </c>
      <c r="Q249" s="65"/>
      <c r="R249" s="66">
        <v>4</v>
      </c>
      <c r="S249" s="66">
        <v>44020</v>
      </c>
      <c r="T249" s="66">
        <v>17000</v>
      </c>
      <c r="U249" s="67">
        <f t="shared" si="66"/>
        <v>27.02</v>
      </c>
      <c r="V249" s="66">
        <f t="shared" si="57"/>
        <v>547884.54</v>
      </c>
      <c r="W249" s="66" t="str">
        <f t="shared" si="58"/>
        <v>1 &gt; 4</v>
      </c>
      <c r="X249" s="66">
        <f>A249+SUMIFS(Presensi!F:F,Presensi!E:E,'Entry Data'!AP249)</f>
        <v>1</v>
      </c>
      <c r="Y249" s="66">
        <f>IFERROR(INDEX('Retasi Pricing'!F:F,MATCH('Entry Data'!AM249,'Retasi Pricing'!E:E,0))*X249,"")</f>
        <v>27500</v>
      </c>
      <c r="Z249" s="62" t="s">
        <v>26</v>
      </c>
      <c r="AA249" s="62" t="s">
        <v>27</v>
      </c>
      <c r="AB249" s="32" t="s">
        <v>28</v>
      </c>
      <c r="AC249" s="32" t="s">
        <v>192</v>
      </c>
      <c r="AD249" s="32" t="str">
        <f t="shared" si="59"/>
        <v/>
      </c>
      <c r="AF249" s="5" t="str">
        <f t="shared" si="60"/>
        <v>awaluddin44187</v>
      </c>
      <c r="AG249" s="5" t="str">
        <f t="shared" si="61"/>
        <v>BMJ 04644187UTARADAY</v>
      </c>
      <c r="AH249" s="5" t="str">
        <f t="shared" si="62"/>
        <v>awaluddin44187UTARADAY</v>
      </c>
      <c r="AI249" s="5" t="str">
        <f t="shared" si="63"/>
        <v>BMJ 04644187DAY</v>
      </c>
      <c r="AJ249" s="5" t="str">
        <f t="shared" si="64"/>
        <v>awaluddin44187DAY</v>
      </c>
      <c r="AK249" s="5" t="str">
        <f t="shared" si="65"/>
        <v>awaluddinBMJ II</v>
      </c>
      <c r="AL249" s="5" t="str">
        <f t="shared" si="67"/>
        <v>4UTARA</v>
      </c>
      <c r="AM249" s="5" t="str">
        <f t="shared" si="68"/>
        <v>1 &gt; 4UTARA12 RODA</v>
      </c>
      <c r="AN249" s="5" t="str">
        <f t="shared" si="69"/>
        <v>awaluddinBMJ II1 &gt; 4UTARA12 RODA</v>
      </c>
      <c r="AO249" s="5" t="str">
        <f t="shared" si="70"/>
        <v>awaluddin1 &gt; 4UTARA12 RODA</v>
      </c>
      <c r="AP249" s="5" t="str">
        <f t="shared" si="71"/>
        <v>44187DAY</v>
      </c>
    </row>
    <row r="250" spans="1:42" x14ac:dyDescent="0.3">
      <c r="A250" s="33">
        <v>1</v>
      </c>
      <c r="B250" s="33"/>
      <c r="C250" s="70">
        <v>44187</v>
      </c>
      <c r="D250" s="71" t="s">
        <v>19</v>
      </c>
      <c r="E250" s="70">
        <v>44187.681250000001</v>
      </c>
      <c r="F250" s="71">
        <v>5151739</v>
      </c>
      <c r="G250" s="33" t="s">
        <v>20</v>
      </c>
      <c r="H250" s="33" t="s">
        <v>50</v>
      </c>
      <c r="I250" s="33" t="s">
        <v>51</v>
      </c>
      <c r="J250" s="33" t="s">
        <v>53</v>
      </c>
      <c r="K250" s="63" t="s">
        <v>36</v>
      </c>
      <c r="L250" s="32" t="str">
        <f t="shared" si="72"/>
        <v>CGE370</v>
      </c>
      <c r="M250" s="32" t="str">
        <f t="shared" si="73"/>
        <v>BMJ II</v>
      </c>
      <c r="N250" s="32" t="str">
        <f t="shared" si="74"/>
        <v>12 RODA</v>
      </c>
      <c r="O250" s="64">
        <v>44187.682256944441</v>
      </c>
      <c r="P250" s="65">
        <v>44187.682256944441</v>
      </c>
      <c r="Q250" s="65"/>
      <c r="R250" s="66">
        <v>5</v>
      </c>
      <c r="S250" s="66">
        <v>45720</v>
      </c>
      <c r="T250" s="66">
        <v>17000</v>
      </c>
      <c r="U250" s="67">
        <f t="shared" si="66"/>
        <v>28.72</v>
      </c>
      <c r="V250" s="66">
        <f t="shared" si="57"/>
        <v>582355.43999999994</v>
      </c>
      <c r="W250" s="66" t="str">
        <f t="shared" si="58"/>
        <v>&gt; 5</v>
      </c>
      <c r="X250" s="66">
        <f>A250+SUMIFS(Presensi!F:F,Presensi!E:E,'Entry Data'!AP250)</f>
        <v>1</v>
      </c>
      <c r="Y250" s="66">
        <f>IFERROR(INDEX('Retasi Pricing'!F:F,MATCH('Entry Data'!AM250,'Retasi Pricing'!E:E,0))*X250,"")</f>
        <v>31200</v>
      </c>
      <c r="Z250" s="62" t="s">
        <v>26</v>
      </c>
      <c r="AA250" s="62" t="s">
        <v>27</v>
      </c>
      <c r="AB250" s="32" t="s">
        <v>44</v>
      </c>
      <c r="AC250" s="32" t="s">
        <v>192</v>
      </c>
      <c r="AD250" s="32" t="str">
        <f t="shared" si="59"/>
        <v/>
      </c>
      <c r="AF250" s="5" t="str">
        <f t="shared" si="60"/>
        <v>awaluddin44187</v>
      </c>
      <c r="AG250" s="5" t="str">
        <f t="shared" si="61"/>
        <v>BMJ 04644187UTARADAY</v>
      </c>
      <c r="AH250" s="5" t="str">
        <f t="shared" si="62"/>
        <v>awaluddin44187UTARADAY</v>
      </c>
      <c r="AI250" s="5" t="str">
        <f t="shared" si="63"/>
        <v>BMJ 04644187DAY</v>
      </c>
      <c r="AJ250" s="5" t="str">
        <f t="shared" si="64"/>
        <v>awaluddin44187DAY</v>
      </c>
      <c r="AK250" s="5" t="str">
        <f t="shared" si="65"/>
        <v>awaluddinBMJ II</v>
      </c>
      <c r="AL250" s="5" t="str">
        <f t="shared" si="67"/>
        <v>5UTARA</v>
      </c>
      <c r="AM250" s="5" t="str">
        <f t="shared" si="68"/>
        <v>&gt; 5UTARA12 RODA</v>
      </c>
      <c r="AN250" s="5" t="str">
        <f t="shared" si="69"/>
        <v>awaluddinBMJ II&gt; 5UTARA12 RODA</v>
      </c>
      <c r="AO250" s="5" t="str">
        <f t="shared" si="70"/>
        <v>awaluddin&gt; 5UTARA12 RODA</v>
      </c>
      <c r="AP250" s="5" t="str">
        <f t="shared" si="71"/>
        <v>44187DAY</v>
      </c>
    </row>
    <row r="251" spans="1:42" x14ac:dyDescent="0.3">
      <c r="A251" s="33">
        <v>1</v>
      </c>
      <c r="B251" s="33"/>
      <c r="C251" s="70">
        <v>44187</v>
      </c>
      <c r="D251" s="71" t="s">
        <v>19</v>
      </c>
      <c r="E251" s="70">
        <v>44187.741666666669</v>
      </c>
      <c r="F251" s="71">
        <v>5151823</v>
      </c>
      <c r="G251" s="33" t="s">
        <v>20</v>
      </c>
      <c r="H251" s="33" t="s">
        <v>50</v>
      </c>
      <c r="I251" s="33" t="s">
        <v>51</v>
      </c>
      <c r="J251" s="33" t="s">
        <v>53</v>
      </c>
      <c r="K251" s="63" t="s">
        <v>36</v>
      </c>
      <c r="L251" s="32" t="str">
        <f t="shared" si="72"/>
        <v>CGE370</v>
      </c>
      <c r="M251" s="32" t="str">
        <f t="shared" si="73"/>
        <v>BMJ II</v>
      </c>
      <c r="N251" s="32" t="str">
        <f t="shared" si="74"/>
        <v>12 RODA</v>
      </c>
      <c r="O251" s="64">
        <v>44187.741979166669</v>
      </c>
      <c r="P251" s="65">
        <v>44187.741979166669</v>
      </c>
      <c r="Q251" s="65"/>
      <c r="R251" s="66">
        <v>6</v>
      </c>
      <c r="S251" s="66">
        <v>46820</v>
      </c>
      <c r="T251" s="66">
        <v>17000</v>
      </c>
      <c r="U251" s="67">
        <f t="shared" si="66"/>
        <v>29.82</v>
      </c>
      <c r="V251" s="66">
        <f t="shared" si="57"/>
        <v>604660.14</v>
      </c>
      <c r="W251" s="66" t="str">
        <f t="shared" si="58"/>
        <v>&gt; 6</v>
      </c>
      <c r="X251" s="66">
        <f>A251+SUMIFS(Presensi!F:F,Presensi!E:E,'Entry Data'!AP251)</f>
        <v>1</v>
      </c>
      <c r="Y251" s="66">
        <f>IFERROR(INDEX('Retasi Pricing'!F:F,MATCH('Entry Data'!AM251,'Retasi Pricing'!E:E,0))*X251,"")</f>
        <v>34450</v>
      </c>
      <c r="Z251" s="62" t="s">
        <v>26</v>
      </c>
      <c r="AA251" s="62" t="s">
        <v>27</v>
      </c>
      <c r="AB251" s="32" t="s">
        <v>44</v>
      </c>
      <c r="AC251" s="32" t="s">
        <v>192</v>
      </c>
      <c r="AD251" s="32" t="str">
        <f t="shared" si="59"/>
        <v/>
      </c>
      <c r="AF251" s="5" t="str">
        <f t="shared" si="60"/>
        <v>awaluddin44187</v>
      </c>
      <c r="AG251" s="5" t="str">
        <f t="shared" si="61"/>
        <v>BMJ 04644187UTARADAY</v>
      </c>
      <c r="AH251" s="5" t="str">
        <f t="shared" si="62"/>
        <v>awaluddin44187UTARADAY</v>
      </c>
      <c r="AI251" s="5" t="str">
        <f t="shared" si="63"/>
        <v>BMJ 04644187DAY</v>
      </c>
      <c r="AJ251" s="5" t="str">
        <f t="shared" si="64"/>
        <v>awaluddin44187DAY</v>
      </c>
      <c r="AK251" s="5" t="str">
        <f t="shared" si="65"/>
        <v>awaluddinBMJ II</v>
      </c>
      <c r="AL251" s="5" t="str">
        <f t="shared" si="67"/>
        <v>6UTARA</v>
      </c>
      <c r="AM251" s="5" t="str">
        <f t="shared" si="68"/>
        <v>&gt; 6UTARA12 RODA</v>
      </c>
      <c r="AN251" s="5" t="str">
        <f t="shared" si="69"/>
        <v>awaluddinBMJ II&gt; 6UTARA12 RODA</v>
      </c>
      <c r="AO251" s="5" t="str">
        <f t="shared" si="70"/>
        <v>awaluddin&gt; 6UTARA12 RODA</v>
      </c>
      <c r="AP251" s="5" t="str">
        <f t="shared" si="71"/>
        <v>44187DAY</v>
      </c>
    </row>
    <row r="252" spans="1:42" x14ac:dyDescent="0.3">
      <c r="A252" s="33">
        <v>1</v>
      </c>
      <c r="B252" s="33"/>
      <c r="C252" s="70">
        <v>44187</v>
      </c>
      <c r="D252" s="71" t="s">
        <v>19</v>
      </c>
      <c r="E252" s="70">
        <v>44187.385416666664</v>
      </c>
      <c r="F252" s="71">
        <v>5151318</v>
      </c>
      <c r="G252" s="33" t="s">
        <v>38</v>
      </c>
      <c r="H252" s="33" t="s">
        <v>127</v>
      </c>
      <c r="I252" s="33" t="s">
        <v>174</v>
      </c>
      <c r="J252" s="33" t="s">
        <v>110</v>
      </c>
      <c r="K252" s="63" t="s">
        <v>41</v>
      </c>
      <c r="L252" s="32" t="str">
        <f t="shared" si="72"/>
        <v>AXOR4843</v>
      </c>
      <c r="M252" s="32" t="str">
        <f t="shared" si="73"/>
        <v>BMJ II</v>
      </c>
      <c r="N252" s="32" t="str">
        <f t="shared" si="74"/>
        <v>12 RODA</v>
      </c>
      <c r="O252" s="64">
        <v>44187.385706018518</v>
      </c>
      <c r="P252" s="65">
        <v>44187.385706018518</v>
      </c>
      <c r="Q252" s="65"/>
      <c r="R252" s="66">
        <v>1</v>
      </c>
      <c r="S252" s="66">
        <v>53740</v>
      </c>
      <c r="T252" s="66">
        <v>19900</v>
      </c>
      <c r="U252" s="67">
        <f t="shared" si="66"/>
        <v>33.840000000000003</v>
      </c>
      <c r="V252" s="66">
        <f t="shared" si="57"/>
        <v>1016553.6000000001</v>
      </c>
      <c r="W252" s="66" t="str">
        <f t="shared" si="58"/>
        <v>1 &gt; 3</v>
      </c>
      <c r="X252" s="66">
        <f>A252+SUMIFS(Presensi!F:F,Presensi!E:E,'Entry Data'!AP252)</f>
        <v>1</v>
      </c>
      <c r="Y252" s="66">
        <f>IFERROR(INDEX('Retasi Pricing'!F:F,MATCH('Entry Data'!AM252,'Retasi Pricing'!E:E,0))*X252,"")</f>
        <v>38000</v>
      </c>
      <c r="Z252" s="62" t="s">
        <v>26</v>
      </c>
      <c r="AA252" s="62" t="s">
        <v>27</v>
      </c>
      <c r="AB252" s="32" t="s">
        <v>42</v>
      </c>
      <c r="AC252" s="32" t="s">
        <v>368</v>
      </c>
      <c r="AD252" s="32" t="str">
        <f t="shared" si="59"/>
        <v/>
      </c>
      <c r="AF252" s="5" t="str">
        <f t="shared" si="60"/>
        <v>Romanus Roja44187</v>
      </c>
      <c r="AG252" s="5" t="str">
        <f t="shared" si="61"/>
        <v>BMJ 04744187SELATANDAY</v>
      </c>
      <c r="AH252" s="5" t="str">
        <f t="shared" si="62"/>
        <v>Romanus Roja44187SELATANDAY</v>
      </c>
      <c r="AI252" s="5" t="str">
        <f t="shared" si="63"/>
        <v>BMJ 04744187DAY</v>
      </c>
      <c r="AJ252" s="5" t="str">
        <f t="shared" si="64"/>
        <v>Romanus Roja44187DAY</v>
      </c>
      <c r="AK252" s="5" t="str">
        <f t="shared" si="65"/>
        <v>Romanus RojaBMJ II</v>
      </c>
      <c r="AL252" s="5" t="str">
        <f t="shared" si="67"/>
        <v>1SELATAN</v>
      </c>
      <c r="AM252" s="5" t="str">
        <f t="shared" si="68"/>
        <v>1 &gt; 3SELATAN12 RODA</v>
      </c>
      <c r="AN252" s="5" t="str">
        <f t="shared" si="69"/>
        <v>Romanus RojaBMJ II1 &gt; 3SELATAN12 RODA</v>
      </c>
      <c r="AO252" s="5" t="str">
        <f t="shared" si="70"/>
        <v>Romanus Roja1 &gt; 3SELATAN12 RODA</v>
      </c>
      <c r="AP252" s="5" t="str">
        <f t="shared" si="71"/>
        <v>44187DAY</v>
      </c>
    </row>
    <row r="253" spans="1:42" x14ac:dyDescent="0.3">
      <c r="A253" s="33">
        <v>1</v>
      </c>
      <c r="B253" s="33"/>
      <c r="C253" s="70">
        <v>44187</v>
      </c>
      <c r="D253" s="71" t="s">
        <v>19</v>
      </c>
      <c r="E253" s="70">
        <v>44187.440972222219</v>
      </c>
      <c r="F253" s="71">
        <v>5151408</v>
      </c>
      <c r="G253" s="33" t="s">
        <v>20</v>
      </c>
      <c r="H253" s="33" t="s">
        <v>21</v>
      </c>
      <c r="I253" s="33" t="s">
        <v>45</v>
      </c>
      <c r="J253" s="33" t="s">
        <v>46</v>
      </c>
      <c r="K253" s="63" t="s">
        <v>41</v>
      </c>
      <c r="L253" s="32" t="str">
        <f t="shared" si="72"/>
        <v>AXOR4843</v>
      </c>
      <c r="M253" s="32" t="str">
        <f t="shared" si="73"/>
        <v>BMJ II</v>
      </c>
      <c r="N253" s="32" t="str">
        <f t="shared" si="74"/>
        <v>12 RODA</v>
      </c>
      <c r="O253" s="64">
        <v>44187.441666666666</v>
      </c>
      <c r="P253" s="65">
        <v>44187.441666666666</v>
      </c>
      <c r="Q253" s="65"/>
      <c r="R253" s="66">
        <v>2</v>
      </c>
      <c r="S253" s="66">
        <v>50620</v>
      </c>
      <c r="T253" s="66">
        <v>19900</v>
      </c>
      <c r="U253" s="67">
        <f t="shared" si="66"/>
        <v>30.72</v>
      </c>
      <c r="V253" s="66">
        <f t="shared" si="57"/>
        <v>622909.43999999994</v>
      </c>
      <c r="W253" s="66" t="str">
        <f t="shared" si="58"/>
        <v>1 &gt; 4</v>
      </c>
      <c r="X253" s="66">
        <f>A253+SUMIFS(Presensi!F:F,Presensi!E:E,'Entry Data'!AP253)</f>
        <v>1</v>
      </c>
      <c r="Y253" s="66">
        <f>IFERROR(INDEX('Retasi Pricing'!F:F,MATCH('Entry Data'!AM253,'Retasi Pricing'!E:E,0))*X253,"")</f>
        <v>27500</v>
      </c>
      <c r="Z253" s="62" t="s">
        <v>26</v>
      </c>
      <c r="AA253" s="62" t="s">
        <v>27</v>
      </c>
      <c r="AB253" s="32" t="s">
        <v>42</v>
      </c>
      <c r="AC253" s="32" t="s">
        <v>368</v>
      </c>
      <c r="AD253" s="32" t="str">
        <f t="shared" si="59"/>
        <v/>
      </c>
      <c r="AF253" s="5" t="str">
        <f t="shared" si="60"/>
        <v>Romanus Roja44187</v>
      </c>
      <c r="AG253" s="5" t="str">
        <f t="shared" si="61"/>
        <v>BMJ 04744187UTARADAY</v>
      </c>
      <c r="AH253" s="5" t="str">
        <f t="shared" si="62"/>
        <v>Romanus Roja44187UTARADAY</v>
      </c>
      <c r="AI253" s="5" t="str">
        <f t="shared" si="63"/>
        <v>BMJ 04744187DAY</v>
      </c>
      <c r="AJ253" s="5" t="str">
        <f t="shared" si="64"/>
        <v>Romanus Roja44187DAY</v>
      </c>
      <c r="AK253" s="5" t="str">
        <f t="shared" si="65"/>
        <v>Romanus RojaBMJ II</v>
      </c>
      <c r="AL253" s="5" t="str">
        <f t="shared" si="67"/>
        <v>2UTARA</v>
      </c>
      <c r="AM253" s="5" t="str">
        <f t="shared" si="68"/>
        <v>1 &gt; 4UTARA12 RODA</v>
      </c>
      <c r="AN253" s="5" t="str">
        <f t="shared" si="69"/>
        <v>Romanus RojaBMJ II1 &gt; 4UTARA12 RODA</v>
      </c>
      <c r="AO253" s="5" t="str">
        <f t="shared" si="70"/>
        <v>Romanus Roja1 &gt; 4UTARA12 RODA</v>
      </c>
      <c r="AP253" s="5" t="str">
        <f t="shared" si="71"/>
        <v>44187DAY</v>
      </c>
    </row>
    <row r="254" spans="1:42" x14ac:dyDescent="0.3">
      <c r="A254" s="33">
        <v>1</v>
      </c>
      <c r="B254" s="33"/>
      <c r="C254" s="70">
        <v>44187</v>
      </c>
      <c r="D254" s="71" t="s">
        <v>19</v>
      </c>
      <c r="E254" s="70">
        <v>44187.515972222223</v>
      </c>
      <c r="F254" s="71">
        <v>5151513</v>
      </c>
      <c r="G254" s="33" t="s">
        <v>38</v>
      </c>
      <c r="H254" s="33" t="s">
        <v>127</v>
      </c>
      <c r="I254" s="33" t="s">
        <v>174</v>
      </c>
      <c r="J254" s="33" t="s">
        <v>110</v>
      </c>
      <c r="K254" s="63" t="s">
        <v>41</v>
      </c>
      <c r="L254" s="32" t="str">
        <f t="shared" si="72"/>
        <v>AXOR4843</v>
      </c>
      <c r="M254" s="32" t="str">
        <f t="shared" si="73"/>
        <v>BMJ II</v>
      </c>
      <c r="N254" s="32" t="str">
        <f t="shared" si="74"/>
        <v>12 RODA</v>
      </c>
      <c r="O254" s="64">
        <v>44187.516597222224</v>
      </c>
      <c r="P254" s="65">
        <v>44187.516597222224</v>
      </c>
      <c r="Q254" s="65"/>
      <c r="R254" s="66">
        <v>3</v>
      </c>
      <c r="S254" s="66">
        <v>54260</v>
      </c>
      <c r="T254" s="66">
        <v>19900</v>
      </c>
      <c r="U254" s="67">
        <f t="shared" si="66"/>
        <v>34.36</v>
      </c>
      <c r="V254" s="66">
        <f t="shared" si="57"/>
        <v>1032174.4</v>
      </c>
      <c r="W254" s="66" t="str">
        <f t="shared" si="58"/>
        <v>1 &gt; 3</v>
      </c>
      <c r="X254" s="66">
        <f>A254+SUMIFS(Presensi!F:F,Presensi!E:E,'Entry Data'!AP254)</f>
        <v>1</v>
      </c>
      <c r="Y254" s="66">
        <f>IFERROR(INDEX('Retasi Pricing'!F:F,MATCH('Entry Data'!AM254,'Retasi Pricing'!E:E,0))*X254,"")</f>
        <v>38000</v>
      </c>
      <c r="Z254" s="62" t="s">
        <v>26</v>
      </c>
      <c r="AA254" s="62" t="s">
        <v>27</v>
      </c>
      <c r="AB254" s="32" t="s">
        <v>54</v>
      </c>
      <c r="AC254" s="32" t="s">
        <v>368</v>
      </c>
      <c r="AD254" s="32" t="str">
        <f t="shared" si="59"/>
        <v/>
      </c>
      <c r="AF254" s="5" t="str">
        <f t="shared" si="60"/>
        <v>Romanus Roja44187</v>
      </c>
      <c r="AG254" s="5" t="str">
        <f t="shared" si="61"/>
        <v>BMJ 04744187SELATANDAY</v>
      </c>
      <c r="AH254" s="5" t="str">
        <f t="shared" si="62"/>
        <v>Romanus Roja44187SELATANDAY</v>
      </c>
      <c r="AI254" s="5" t="str">
        <f t="shared" si="63"/>
        <v>BMJ 04744187DAY</v>
      </c>
      <c r="AJ254" s="5" t="str">
        <f t="shared" si="64"/>
        <v>Romanus Roja44187DAY</v>
      </c>
      <c r="AK254" s="5" t="str">
        <f t="shared" si="65"/>
        <v>Romanus RojaBMJ II</v>
      </c>
      <c r="AL254" s="5" t="str">
        <f t="shared" si="67"/>
        <v>3SELATAN</v>
      </c>
      <c r="AM254" s="5" t="str">
        <f t="shared" si="68"/>
        <v>1 &gt; 3SELATAN12 RODA</v>
      </c>
      <c r="AN254" s="5" t="str">
        <f t="shared" si="69"/>
        <v>Romanus RojaBMJ II1 &gt; 3SELATAN12 RODA</v>
      </c>
      <c r="AO254" s="5" t="str">
        <f t="shared" si="70"/>
        <v>Romanus Roja1 &gt; 3SELATAN12 RODA</v>
      </c>
      <c r="AP254" s="5" t="str">
        <f t="shared" si="71"/>
        <v>44187DAY</v>
      </c>
    </row>
    <row r="255" spans="1:42" x14ac:dyDescent="0.3">
      <c r="A255" s="33">
        <v>1</v>
      </c>
      <c r="B255" s="33"/>
      <c r="C255" s="70">
        <v>44187</v>
      </c>
      <c r="D255" s="71" t="s">
        <v>19</v>
      </c>
      <c r="E255" s="70">
        <v>44187.6</v>
      </c>
      <c r="F255" s="71">
        <v>5151619</v>
      </c>
      <c r="G255" s="33" t="s">
        <v>38</v>
      </c>
      <c r="H255" s="33" t="s">
        <v>127</v>
      </c>
      <c r="I255" s="33" t="s">
        <v>174</v>
      </c>
      <c r="J255" s="33" t="s">
        <v>110</v>
      </c>
      <c r="K255" s="63" t="s">
        <v>41</v>
      </c>
      <c r="L255" s="32" t="str">
        <f t="shared" si="72"/>
        <v>AXOR4843</v>
      </c>
      <c r="M255" s="32" t="str">
        <f t="shared" si="73"/>
        <v>BMJ II</v>
      </c>
      <c r="N255" s="32" t="str">
        <f t="shared" si="74"/>
        <v>12 RODA</v>
      </c>
      <c r="O255" s="64">
        <v>44187.600405092591</v>
      </c>
      <c r="P255" s="65">
        <v>44187.600405092591</v>
      </c>
      <c r="Q255" s="65"/>
      <c r="R255" s="66">
        <v>4</v>
      </c>
      <c r="S255" s="66">
        <v>54960</v>
      </c>
      <c r="T255" s="66">
        <v>19900</v>
      </c>
      <c r="U255" s="67">
        <f t="shared" si="66"/>
        <v>35.06</v>
      </c>
      <c r="V255" s="66">
        <f t="shared" si="57"/>
        <v>1053202.4000000001</v>
      </c>
      <c r="W255" s="66" t="str">
        <f t="shared" si="58"/>
        <v>&gt; 4</v>
      </c>
      <c r="X255" s="66">
        <f>A255+SUMIFS(Presensi!F:F,Presensi!E:E,'Entry Data'!AP255)</f>
        <v>1</v>
      </c>
      <c r="Y255" s="66">
        <f>IFERROR(INDEX('Retasi Pricing'!F:F,MATCH('Entry Data'!AM255,'Retasi Pricing'!E:E,0))*X255,"")</f>
        <v>45000</v>
      </c>
      <c r="Z255" s="62" t="s">
        <v>26</v>
      </c>
      <c r="AA255" s="62" t="s">
        <v>27</v>
      </c>
      <c r="AB255" s="32" t="s">
        <v>44</v>
      </c>
      <c r="AC255" s="32" t="s">
        <v>368</v>
      </c>
      <c r="AD255" s="32" t="str">
        <f t="shared" si="59"/>
        <v/>
      </c>
      <c r="AF255" s="5" t="str">
        <f t="shared" si="60"/>
        <v>Romanus Roja44187</v>
      </c>
      <c r="AG255" s="5" t="str">
        <f t="shared" si="61"/>
        <v>BMJ 04744187SELATANDAY</v>
      </c>
      <c r="AH255" s="5" t="str">
        <f t="shared" si="62"/>
        <v>Romanus Roja44187SELATANDAY</v>
      </c>
      <c r="AI255" s="5" t="str">
        <f t="shared" si="63"/>
        <v>BMJ 04744187DAY</v>
      </c>
      <c r="AJ255" s="5" t="str">
        <f t="shared" si="64"/>
        <v>Romanus Roja44187DAY</v>
      </c>
      <c r="AK255" s="5" t="str">
        <f t="shared" si="65"/>
        <v>Romanus RojaBMJ II</v>
      </c>
      <c r="AL255" s="5" t="str">
        <f t="shared" si="67"/>
        <v>4SELATAN</v>
      </c>
      <c r="AM255" s="5" t="str">
        <f t="shared" si="68"/>
        <v>&gt; 4SELATAN12 RODA</v>
      </c>
      <c r="AN255" s="5" t="str">
        <f t="shared" si="69"/>
        <v>Romanus RojaBMJ II&gt; 4SELATAN12 RODA</v>
      </c>
      <c r="AO255" s="5" t="str">
        <f t="shared" si="70"/>
        <v>Romanus Roja&gt; 4SELATAN12 RODA</v>
      </c>
      <c r="AP255" s="5" t="str">
        <f t="shared" si="71"/>
        <v>44187DAY</v>
      </c>
    </row>
    <row r="256" spans="1:42" x14ac:dyDescent="0.3">
      <c r="A256" s="33">
        <v>1</v>
      </c>
      <c r="B256" s="33"/>
      <c r="C256" s="70">
        <v>44187</v>
      </c>
      <c r="D256" s="71" t="s">
        <v>19</v>
      </c>
      <c r="E256" s="70">
        <v>44187.677777777775</v>
      </c>
      <c r="F256" s="71">
        <v>5151732</v>
      </c>
      <c r="G256" s="33" t="s">
        <v>38</v>
      </c>
      <c r="H256" s="33" t="s">
        <v>127</v>
      </c>
      <c r="I256" s="33" t="s">
        <v>174</v>
      </c>
      <c r="J256" s="33" t="s">
        <v>110</v>
      </c>
      <c r="K256" s="63" t="s">
        <v>41</v>
      </c>
      <c r="L256" s="32" t="str">
        <f t="shared" si="72"/>
        <v>AXOR4843</v>
      </c>
      <c r="M256" s="32" t="str">
        <f t="shared" si="73"/>
        <v>BMJ II</v>
      </c>
      <c r="N256" s="32" t="str">
        <f t="shared" si="74"/>
        <v>12 RODA</v>
      </c>
      <c r="O256" s="64">
        <v>44187.67832175926</v>
      </c>
      <c r="P256" s="65">
        <v>44187.67832175926</v>
      </c>
      <c r="Q256" s="65"/>
      <c r="R256" s="66">
        <v>5</v>
      </c>
      <c r="S256" s="66">
        <v>54160</v>
      </c>
      <c r="T256" s="66">
        <v>19900</v>
      </c>
      <c r="U256" s="67">
        <f t="shared" si="66"/>
        <v>34.26</v>
      </c>
      <c r="V256" s="66">
        <f t="shared" si="57"/>
        <v>1029170.3999999999</v>
      </c>
      <c r="W256" s="66" t="str">
        <f t="shared" si="58"/>
        <v>&gt; 5</v>
      </c>
      <c r="X256" s="66">
        <f>A256+SUMIFS(Presensi!F:F,Presensi!E:E,'Entry Data'!AP256)</f>
        <v>1</v>
      </c>
      <c r="Y256" s="66">
        <f>IFERROR(INDEX('Retasi Pricing'!F:F,MATCH('Entry Data'!AM256,'Retasi Pricing'!E:E,0))*X256,"")</f>
        <v>48500</v>
      </c>
      <c r="Z256" s="62" t="s">
        <v>26</v>
      </c>
      <c r="AA256" s="62" t="s">
        <v>27</v>
      </c>
      <c r="AB256" s="32" t="s">
        <v>42</v>
      </c>
      <c r="AC256" s="32" t="s">
        <v>368</v>
      </c>
      <c r="AD256" s="32" t="str">
        <f t="shared" si="59"/>
        <v/>
      </c>
      <c r="AF256" s="5" t="str">
        <f t="shared" si="60"/>
        <v>Romanus Roja44187</v>
      </c>
      <c r="AG256" s="5" t="str">
        <f t="shared" si="61"/>
        <v>BMJ 04744187SELATANDAY</v>
      </c>
      <c r="AH256" s="5" t="str">
        <f t="shared" si="62"/>
        <v>Romanus Roja44187SELATANDAY</v>
      </c>
      <c r="AI256" s="5" t="str">
        <f t="shared" si="63"/>
        <v>BMJ 04744187DAY</v>
      </c>
      <c r="AJ256" s="5" t="str">
        <f t="shared" si="64"/>
        <v>Romanus Roja44187DAY</v>
      </c>
      <c r="AK256" s="5" t="str">
        <f t="shared" si="65"/>
        <v>Romanus RojaBMJ II</v>
      </c>
      <c r="AL256" s="5" t="str">
        <f t="shared" si="67"/>
        <v>5SELATAN</v>
      </c>
      <c r="AM256" s="5" t="str">
        <f t="shared" si="68"/>
        <v>&gt; 5SELATAN12 RODA</v>
      </c>
      <c r="AN256" s="5" t="str">
        <f t="shared" si="69"/>
        <v>Romanus RojaBMJ II&gt; 5SELATAN12 RODA</v>
      </c>
      <c r="AO256" s="5" t="str">
        <f t="shared" si="70"/>
        <v>Romanus Roja&gt; 5SELATAN12 RODA</v>
      </c>
      <c r="AP256" s="5" t="str">
        <f t="shared" si="71"/>
        <v>44187DAY</v>
      </c>
    </row>
    <row r="257" spans="1:42" x14ac:dyDescent="0.3">
      <c r="A257" s="33">
        <v>1</v>
      </c>
      <c r="B257" s="33"/>
      <c r="C257" s="70">
        <v>44187</v>
      </c>
      <c r="D257" s="71" t="s">
        <v>19</v>
      </c>
      <c r="E257" s="70">
        <v>44187.746527777781</v>
      </c>
      <c r="F257" s="71">
        <v>5151827</v>
      </c>
      <c r="G257" s="33" t="s">
        <v>20</v>
      </c>
      <c r="H257" s="33" t="s">
        <v>21</v>
      </c>
      <c r="I257" s="33" t="s">
        <v>45</v>
      </c>
      <c r="J257" s="33" t="s">
        <v>46</v>
      </c>
      <c r="K257" s="63" t="s">
        <v>41</v>
      </c>
      <c r="L257" s="32" t="str">
        <f t="shared" si="72"/>
        <v>AXOR4843</v>
      </c>
      <c r="M257" s="32" t="str">
        <f t="shared" si="73"/>
        <v>BMJ II</v>
      </c>
      <c r="N257" s="32" t="str">
        <f t="shared" si="74"/>
        <v>12 RODA</v>
      </c>
      <c r="O257" s="64">
        <v>44187.747349537036</v>
      </c>
      <c r="P257" s="65">
        <v>44187.747349537036</v>
      </c>
      <c r="Q257" s="65"/>
      <c r="R257" s="66">
        <v>6</v>
      </c>
      <c r="S257" s="66">
        <v>51000</v>
      </c>
      <c r="T257" s="66">
        <v>19900</v>
      </c>
      <c r="U257" s="67">
        <f t="shared" si="66"/>
        <v>31.1</v>
      </c>
      <c r="V257" s="66">
        <f t="shared" si="57"/>
        <v>630614.70000000007</v>
      </c>
      <c r="W257" s="66" t="str">
        <f t="shared" si="58"/>
        <v>&gt; 6</v>
      </c>
      <c r="X257" s="66">
        <f>A257+SUMIFS(Presensi!F:F,Presensi!E:E,'Entry Data'!AP257)</f>
        <v>1</v>
      </c>
      <c r="Y257" s="66">
        <f>IFERROR(INDEX('Retasi Pricing'!F:F,MATCH('Entry Data'!AM257,'Retasi Pricing'!E:E,0))*X257,"")</f>
        <v>34450</v>
      </c>
      <c r="Z257" s="62" t="s">
        <v>26</v>
      </c>
      <c r="AA257" s="62" t="s">
        <v>27</v>
      </c>
      <c r="AB257" s="32" t="s">
        <v>42</v>
      </c>
      <c r="AC257" s="32" t="s">
        <v>368</v>
      </c>
      <c r="AD257" s="32" t="str">
        <f t="shared" si="59"/>
        <v/>
      </c>
      <c r="AF257" s="5" t="str">
        <f t="shared" si="60"/>
        <v>Romanus Roja44187</v>
      </c>
      <c r="AG257" s="5" t="str">
        <f t="shared" si="61"/>
        <v>BMJ 04744187UTARADAY</v>
      </c>
      <c r="AH257" s="5" t="str">
        <f t="shared" si="62"/>
        <v>Romanus Roja44187UTARADAY</v>
      </c>
      <c r="AI257" s="5" t="str">
        <f t="shared" si="63"/>
        <v>BMJ 04744187DAY</v>
      </c>
      <c r="AJ257" s="5" t="str">
        <f t="shared" si="64"/>
        <v>Romanus Roja44187DAY</v>
      </c>
      <c r="AK257" s="5" t="str">
        <f t="shared" si="65"/>
        <v>Romanus RojaBMJ II</v>
      </c>
      <c r="AL257" s="5" t="str">
        <f t="shared" si="67"/>
        <v>6UTARA</v>
      </c>
      <c r="AM257" s="5" t="str">
        <f t="shared" si="68"/>
        <v>&gt; 6UTARA12 RODA</v>
      </c>
      <c r="AN257" s="5" t="str">
        <f t="shared" si="69"/>
        <v>Romanus RojaBMJ II&gt; 6UTARA12 RODA</v>
      </c>
      <c r="AO257" s="5" t="str">
        <f t="shared" si="70"/>
        <v>Romanus Roja&gt; 6UTARA12 RODA</v>
      </c>
      <c r="AP257" s="5" t="str">
        <f t="shared" si="71"/>
        <v>44187DAY</v>
      </c>
    </row>
    <row r="258" spans="1:42" x14ac:dyDescent="0.3">
      <c r="A258" s="33">
        <v>1</v>
      </c>
      <c r="B258" s="33"/>
      <c r="C258" s="70">
        <v>44187</v>
      </c>
      <c r="D258" s="71" t="s">
        <v>19</v>
      </c>
      <c r="E258" s="70">
        <v>44187.390277777777</v>
      </c>
      <c r="F258" s="71">
        <v>5151324</v>
      </c>
      <c r="G258" s="33" t="s">
        <v>38</v>
      </c>
      <c r="H258" s="33" t="s">
        <v>127</v>
      </c>
      <c r="I258" s="33" t="s">
        <v>174</v>
      </c>
      <c r="J258" s="33" t="s">
        <v>110</v>
      </c>
      <c r="K258" s="63" t="s">
        <v>48</v>
      </c>
      <c r="L258" s="32" t="str">
        <f t="shared" si="72"/>
        <v>AXOR4843</v>
      </c>
      <c r="M258" s="32" t="str">
        <f t="shared" si="73"/>
        <v>BMJ II</v>
      </c>
      <c r="N258" s="32" t="str">
        <f t="shared" si="74"/>
        <v>12 RODA</v>
      </c>
      <c r="O258" s="64">
        <v>44187.39135416667</v>
      </c>
      <c r="P258" s="65">
        <v>44187.39135416667</v>
      </c>
      <c r="Q258" s="65"/>
      <c r="R258" s="66">
        <v>1</v>
      </c>
      <c r="S258" s="66">
        <v>53060</v>
      </c>
      <c r="T258" s="66">
        <v>20040</v>
      </c>
      <c r="U258" s="67">
        <f t="shared" si="66"/>
        <v>33.020000000000003</v>
      </c>
      <c r="V258" s="66">
        <f t="shared" si="57"/>
        <v>991920.80000000016</v>
      </c>
      <c r="W258" s="66" t="str">
        <f t="shared" si="58"/>
        <v>1 &gt; 3</v>
      </c>
      <c r="X258" s="66">
        <f>A258+SUMIFS(Presensi!F:F,Presensi!E:E,'Entry Data'!AP258)</f>
        <v>1</v>
      </c>
      <c r="Y258" s="66">
        <f>IFERROR(INDEX('Retasi Pricing'!F:F,MATCH('Entry Data'!AM258,'Retasi Pricing'!E:E,0))*X258,"")</f>
        <v>38000</v>
      </c>
      <c r="Z258" s="62" t="s">
        <v>26</v>
      </c>
      <c r="AA258" s="62" t="s">
        <v>27</v>
      </c>
      <c r="AB258" s="32" t="s">
        <v>42</v>
      </c>
      <c r="AC258" s="32" t="s">
        <v>204</v>
      </c>
      <c r="AD258" s="32" t="str">
        <f t="shared" si="59"/>
        <v/>
      </c>
      <c r="AF258" s="5" t="str">
        <f t="shared" si="60"/>
        <v>abdul majid44187</v>
      </c>
      <c r="AG258" s="5" t="str">
        <f t="shared" si="61"/>
        <v>BMJ 04844187SELATANDAY</v>
      </c>
      <c r="AH258" s="5" t="str">
        <f t="shared" si="62"/>
        <v>abdul majid44187SELATANDAY</v>
      </c>
      <c r="AI258" s="5" t="str">
        <f t="shared" si="63"/>
        <v>BMJ 04844187DAY</v>
      </c>
      <c r="AJ258" s="5" t="str">
        <f t="shared" si="64"/>
        <v>abdul majid44187DAY</v>
      </c>
      <c r="AK258" s="5" t="str">
        <f t="shared" si="65"/>
        <v>abdul majidBMJ II</v>
      </c>
      <c r="AL258" s="5" t="str">
        <f t="shared" si="67"/>
        <v>1SELATAN</v>
      </c>
      <c r="AM258" s="5" t="str">
        <f t="shared" si="68"/>
        <v>1 &gt; 3SELATAN12 RODA</v>
      </c>
      <c r="AN258" s="5" t="str">
        <f t="shared" si="69"/>
        <v>abdul majidBMJ II1 &gt; 3SELATAN12 RODA</v>
      </c>
      <c r="AO258" s="5" t="str">
        <f t="shared" si="70"/>
        <v>abdul majid1 &gt; 3SELATAN12 RODA</v>
      </c>
      <c r="AP258" s="5" t="str">
        <f t="shared" si="71"/>
        <v>44187DAY</v>
      </c>
    </row>
    <row r="259" spans="1:42" x14ac:dyDescent="0.3">
      <c r="A259" s="33">
        <v>1</v>
      </c>
      <c r="B259" s="33"/>
      <c r="C259" s="70">
        <v>44187</v>
      </c>
      <c r="D259" s="71" t="s">
        <v>19</v>
      </c>
      <c r="E259" s="70">
        <v>44187.474999999999</v>
      </c>
      <c r="F259" s="71">
        <v>5151456</v>
      </c>
      <c r="G259" s="33" t="s">
        <v>38</v>
      </c>
      <c r="H259" s="33" t="s">
        <v>127</v>
      </c>
      <c r="I259" s="33" t="s">
        <v>174</v>
      </c>
      <c r="J259" s="33" t="s">
        <v>110</v>
      </c>
      <c r="K259" s="63" t="s">
        <v>48</v>
      </c>
      <c r="L259" s="32" t="str">
        <f t="shared" si="72"/>
        <v>AXOR4843</v>
      </c>
      <c r="M259" s="32" t="str">
        <f t="shared" si="73"/>
        <v>BMJ II</v>
      </c>
      <c r="N259" s="32" t="str">
        <f t="shared" si="74"/>
        <v>12 RODA</v>
      </c>
      <c r="O259" s="64">
        <v>44187.475578703707</v>
      </c>
      <c r="P259" s="65">
        <v>44187.475578703707</v>
      </c>
      <c r="Q259" s="65"/>
      <c r="R259" s="66">
        <v>2</v>
      </c>
      <c r="S259" s="66">
        <v>54780</v>
      </c>
      <c r="T259" s="66">
        <v>20040</v>
      </c>
      <c r="U259" s="67">
        <f t="shared" si="66"/>
        <v>34.74</v>
      </c>
      <c r="V259" s="66">
        <f t="shared" si="57"/>
        <v>1043589.6000000001</v>
      </c>
      <c r="W259" s="66" t="str">
        <f t="shared" si="58"/>
        <v>1 &gt; 3</v>
      </c>
      <c r="X259" s="66">
        <f>A259+SUMIFS(Presensi!F:F,Presensi!E:E,'Entry Data'!AP259)</f>
        <v>1</v>
      </c>
      <c r="Y259" s="66">
        <f>IFERROR(INDEX('Retasi Pricing'!F:F,MATCH('Entry Data'!AM259,'Retasi Pricing'!E:E,0))*X259,"")</f>
        <v>38000</v>
      </c>
      <c r="Z259" s="62" t="s">
        <v>26</v>
      </c>
      <c r="AA259" s="62" t="s">
        <v>27</v>
      </c>
      <c r="AB259" s="32" t="s">
        <v>55</v>
      </c>
      <c r="AC259" s="32" t="s">
        <v>204</v>
      </c>
      <c r="AD259" s="32" t="str">
        <f t="shared" si="59"/>
        <v/>
      </c>
      <c r="AF259" s="5" t="str">
        <f t="shared" si="60"/>
        <v>abdul majid44187</v>
      </c>
      <c r="AG259" s="5" t="str">
        <f t="shared" si="61"/>
        <v>BMJ 04844187SELATANDAY</v>
      </c>
      <c r="AH259" s="5" t="str">
        <f t="shared" si="62"/>
        <v>abdul majid44187SELATANDAY</v>
      </c>
      <c r="AI259" s="5" t="str">
        <f t="shared" si="63"/>
        <v>BMJ 04844187DAY</v>
      </c>
      <c r="AJ259" s="5" t="str">
        <f t="shared" si="64"/>
        <v>abdul majid44187DAY</v>
      </c>
      <c r="AK259" s="5" t="str">
        <f t="shared" si="65"/>
        <v>abdul majidBMJ II</v>
      </c>
      <c r="AL259" s="5" t="str">
        <f t="shared" si="67"/>
        <v>2SELATAN</v>
      </c>
      <c r="AM259" s="5" t="str">
        <f t="shared" si="68"/>
        <v>1 &gt; 3SELATAN12 RODA</v>
      </c>
      <c r="AN259" s="5" t="str">
        <f t="shared" si="69"/>
        <v>abdul majidBMJ II1 &gt; 3SELATAN12 RODA</v>
      </c>
      <c r="AO259" s="5" t="str">
        <f t="shared" si="70"/>
        <v>abdul majid1 &gt; 3SELATAN12 RODA</v>
      </c>
      <c r="AP259" s="5" t="str">
        <f t="shared" si="71"/>
        <v>44187DAY</v>
      </c>
    </row>
    <row r="260" spans="1:42" x14ac:dyDescent="0.3">
      <c r="A260" s="33">
        <v>1</v>
      </c>
      <c r="B260" s="33"/>
      <c r="C260" s="70">
        <v>44187</v>
      </c>
      <c r="D260" s="71" t="s">
        <v>19</v>
      </c>
      <c r="E260" s="70">
        <v>44187.606249999997</v>
      </c>
      <c r="F260" s="71">
        <v>5151630</v>
      </c>
      <c r="G260" s="33" t="s">
        <v>38</v>
      </c>
      <c r="H260" s="33" t="s">
        <v>127</v>
      </c>
      <c r="I260" s="33" t="s">
        <v>174</v>
      </c>
      <c r="J260" s="33" t="s">
        <v>110</v>
      </c>
      <c r="K260" s="63" t="s">
        <v>48</v>
      </c>
      <c r="L260" s="32" t="str">
        <f t="shared" si="72"/>
        <v>AXOR4843</v>
      </c>
      <c r="M260" s="32" t="str">
        <f t="shared" si="73"/>
        <v>BMJ II</v>
      </c>
      <c r="N260" s="32" t="str">
        <f t="shared" si="74"/>
        <v>12 RODA</v>
      </c>
      <c r="O260" s="64">
        <v>44187.607199074075</v>
      </c>
      <c r="P260" s="65">
        <v>44187.607199074075</v>
      </c>
      <c r="Q260" s="65"/>
      <c r="R260" s="66">
        <v>3</v>
      </c>
      <c r="S260" s="66">
        <v>54220</v>
      </c>
      <c r="T260" s="66">
        <v>20040</v>
      </c>
      <c r="U260" s="67">
        <f t="shared" si="66"/>
        <v>34.18</v>
      </c>
      <c r="V260" s="66">
        <f t="shared" si="57"/>
        <v>1026767.2</v>
      </c>
      <c r="W260" s="66" t="str">
        <f t="shared" si="58"/>
        <v>1 &gt; 3</v>
      </c>
      <c r="X260" s="66">
        <f>A260+SUMIFS(Presensi!F:F,Presensi!E:E,'Entry Data'!AP260)</f>
        <v>1</v>
      </c>
      <c r="Y260" s="66">
        <f>IFERROR(INDEX('Retasi Pricing'!F:F,MATCH('Entry Data'!AM260,'Retasi Pricing'!E:E,0))*X260,"")</f>
        <v>38000</v>
      </c>
      <c r="Z260" s="62" t="s">
        <v>26</v>
      </c>
      <c r="AA260" s="62" t="s">
        <v>27</v>
      </c>
      <c r="AB260" s="32" t="s">
        <v>56</v>
      </c>
      <c r="AC260" s="32" t="s">
        <v>204</v>
      </c>
      <c r="AD260" s="32" t="str">
        <f t="shared" si="59"/>
        <v/>
      </c>
      <c r="AF260" s="5" t="str">
        <f t="shared" si="60"/>
        <v>abdul majid44187</v>
      </c>
      <c r="AG260" s="5" t="str">
        <f t="shared" si="61"/>
        <v>BMJ 04844187SELATANDAY</v>
      </c>
      <c r="AH260" s="5" t="str">
        <f t="shared" si="62"/>
        <v>abdul majid44187SELATANDAY</v>
      </c>
      <c r="AI260" s="5" t="str">
        <f t="shared" si="63"/>
        <v>BMJ 04844187DAY</v>
      </c>
      <c r="AJ260" s="5" t="str">
        <f t="shared" si="64"/>
        <v>abdul majid44187DAY</v>
      </c>
      <c r="AK260" s="5" t="str">
        <f t="shared" si="65"/>
        <v>abdul majidBMJ II</v>
      </c>
      <c r="AL260" s="5" t="str">
        <f t="shared" si="67"/>
        <v>3SELATAN</v>
      </c>
      <c r="AM260" s="5" t="str">
        <f t="shared" si="68"/>
        <v>1 &gt; 3SELATAN12 RODA</v>
      </c>
      <c r="AN260" s="5" t="str">
        <f t="shared" si="69"/>
        <v>abdul majidBMJ II1 &gt; 3SELATAN12 RODA</v>
      </c>
      <c r="AO260" s="5" t="str">
        <f t="shared" si="70"/>
        <v>abdul majid1 &gt; 3SELATAN12 RODA</v>
      </c>
      <c r="AP260" s="5" t="str">
        <f t="shared" si="71"/>
        <v>44187DAY</v>
      </c>
    </row>
    <row r="261" spans="1:42" x14ac:dyDescent="0.3">
      <c r="A261" s="33">
        <v>1</v>
      </c>
      <c r="B261" s="33"/>
      <c r="C261" s="70">
        <v>44187</v>
      </c>
      <c r="D261" s="71" t="s">
        <v>19</v>
      </c>
      <c r="E261" s="70">
        <v>44187.706250000003</v>
      </c>
      <c r="F261" s="71">
        <v>5151772</v>
      </c>
      <c r="G261" s="33" t="s">
        <v>38</v>
      </c>
      <c r="H261" s="33" t="s">
        <v>109</v>
      </c>
      <c r="I261" s="33" t="s">
        <v>173</v>
      </c>
      <c r="J261" s="33" t="s">
        <v>110</v>
      </c>
      <c r="K261" s="63" t="s">
        <v>48</v>
      </c>
      <c r="L261" s="32" t="str">
        <f t="shared" si="72"/>
        <v>AXOR4843</v>
      </c>
      <c r="M261" s="32" t="str">
        <f t="shared" si="73"/>
        <v>BMJ II</v>
      </c>
      <c r="N261" s="32" t="str">
        <f t="shared" si="74"/>
        <v>12 RODA</v>
      </c>
      <c r="O261" s="64">
        <v>44187.707060185188</v>
      </c>
      <c r="P261" s="65">
        <v>44187.707060185188</v>
      </c>
      <c r="Q261" s="65"/>
      <c r="R261" s="66">
        <v>4</v>
      </c>
      <c r="S261" s="66">
        <v>53460</v>
      </c>
      <c r="T261" s="66">
        <v>20040</v>
      </c>
      <c r="U261" s="67">
        <f t="shared" si="66"/>
        <v>33.42</v>
      </c>
      <c r="V261" s="66">
        <f t="shared" si="57"/>
        <v>1003936.8</v>
      </c>
      <c r="W261" s="66" t="str">
        <f t="shared" si="58"/>
        <v>&gt; 4</v>
      </c>
      <c r="X261" s="66">
        <f>A261+SUMIFS(Presensi!F:F,Presensi!E:E,'Entry Data'!AP261)</f>
        <v>1</v>
      </c>
      <c r="Y261" s="66">
        <f>IFERROR(INDEX('Retasi Pricing'!F:F,MATCH('Entry Data'!AM261,'Retasi Pricing'!E:E,0))*X261,"")</f>
        <v>45000</v>
      </c>
      <c r="Z261" s="62" t="s">
        <v>26</v>
      </c>
      <c r="AA261" s="62" t="s">
        <v>27</v>
      </c>
      <c r="AB261" s="32" t="s">
        <v>130</v>
      </c>
      <c r="AC261" s="32" t="s">
        <v>204</v>
      </c>
      <c r="AD261" s="32" t="str">
        <f t="shared" si="59"/>
        <v/>
      </c>
      <c r="AF261" s="5" t="str">
        <f t="shared" si="60"/>
        <v>abdul majid44187</v>
      </c>
      <c r="AG261" s="5" t="str">
        <f t="shared" si="61"/>
        <v>BMJ 04844187SELATANDAY</v>
      </c>
      <c r="AH261" s="5" t="str">
        <f t="shared" si="62"/>
        <v>abdul majid44187SELATANDAY</v>
      </c>
      <c r="AI261" s="5" t="str">
        <f t="shared" si="63"/>
        <v>BMJ 04844187DAY</v>
      </c>
      <c r="AJ261" s="5" t="str">
        <f t="shared" si="64"/>
        <v>abdul majid44187DAY</v>
      </c>
      <c r="AK261" s="5" t="str">
        <f t="shared" si="65"/>
        <v>abdul majidBMJ II</v>
      </c>
      <c r="AL261" s="5" t="str">
        <f t="shared" si="67"/>
        <v>4SELATAN</v>
      </c>
      <c r="AM261" s="5" t="str">
        <f t="shared" si="68"/>
        <v>&gt; 4SELATAN12 RODA</v>
      </c>
      <c r="AN261" s="5" t="str">
        <f t="shared" si="69"/>
        <v>abdul majidBMJ II&gt; 4SELATAN12 RODA</v>
      </c>
      <c r="AO261" s="5" t="str">
        <f t="shared" si="70"/>
        <v>abdul majid&gt; 4SELATAN12 RODA</v>
      </c>
      <c r="AP261" s="5" t="str">
        <f t="shared" si="71"/>
        <v>44187DAY</v>
      </c>
    </row>
    <row r="262" spans="1:42" x14ac:dyDescent="0.3">
      <c r="A262" s="33">
        <v>1</v>
      </c>
      <c r="B262" s="33"/>
      <c r="C262" s="70">
        <v>44187</v>
      </c>
      <c r="D262" s="71" t="s">
        <v>19</v>
      </c>
      <c r="E262" s="70">
        <v>44187.348611111112</v>
      </c>
      <c r="F262" s="71">
        <v>5151265</v>
      </c>
      <c r="G262" s="33" t="s">
        <v>20</v>
      </c>
      <c r="H262" s="33" t="s">
        <v>186</v>
      </c>
      <c r="I262" s="33" t="s">
        <v>51</v>
      </c>
      <c r="J262" s="33" t="s">
        <v>46</v>
      </c>
      <c r="K262" s="63" t="s">
        <v>57</v>
      </c>
      <c r="L262" s="32" t="str">
        <f t="shared" si="72"/>
        <v>AXOR4843</v>
      </c>
      <c r="M262" s="32" t="str">
        <f t="shared" si="73"/>
        <v>BMJ II</v>
      </c>
      <c r="N262" s="32" t="str">
        <f t="shared" si="74"/>
        <v>12 RODA</v>
      </c>
      <c r="O262" s="64">
        <v>44187.34888888889</v>
      </c>
      <c r="P262" s="65">
        <v>44187.34888888889</v>
      </c>
      <c r="Q262" s="65"/>
      <c r="R262" s="66">
        <v>1</v>
      </c>
      <c r="S262" s="66">
        <v>51780</v>
      </c>
      <c r="T262" s="66">
        <v>20060</v>
      </c>
      <c r="U262" s="67">
        <f t="shared" si="66"/>
        <v>31.72</v>
      </c>
      <c r="V262" s="66">
        <f t="shared" si="57"/>
        <v>643186.43999999994</v>
      </c>
      <c r="W262" s="66" t="str">
        <f t="shared" si="58"/>
        <v>1 &gt; 4</v>
      </c>
      <c r="X262" s="66">
        <f>A262+SUMIFS(Presensi!F:F,Presensi!E:E,'Entry Data'!AP262)</f>
        <v>1</v>
      </c>
      <c r="Y262" s="66">
        <f>IFERROR(INDEX('Retasi Pricing'!F:F,MATCH('Entry Data'!AM262,'Retasi Pricing'!E:E,0))*X262,"")</f>
        <v>27500</v>
      </c>
      <c r="Z262" s="62" t="s">
        <v>26</v>
      </c>
      <c r="AA262" s="62" t="s">
        <v>27</v>
      </c>
      <c r="AB262" s="32" t="s">
        <v>130</v>
      </c>
      <c r="AC262" s="32" t="s">
        <v>205</v>
      </c>
      <c r="AD262" s="32" t="str">
        <f t="shared" si="59"/>
        <v/>
      </c>
      <c r="AF262" s="5" t="str">
        <f t="shared" si="60"/>
        <v>m.mulyo44187</v>
      </c>
      <c r="AG262" s="5" t="str">
        <f t="shared" si="61"/>
        <v>BMJ 05044187UTARADAY</v>
      </c>
      <c r="AH262" s="5" t="str">
        <f t="shared" si="62"/>
        <v>m.mulyo44187UTARADAY</v>
      </c>
      <c r="AI262" s="5" t="str">
        <f t="shared" si="63"/>
        <v>BMJ 05044187DAY</v>
      </c>
      <c r="AJ262" s="5" t="str">
        <f t="shared" si="64"/>
        <v>m.mulyo44187DAY</v>
      </c>
      <c r="AK262" s="5" t="str">
        <f t="shared" si="65"/>
        <v>m.mulyoBMJ II</v>
      </c>
      <c r="AL262" s="5" t="str">
        <f t="shared" si="67"/>
        <v>1UTARA</v>
      </c>
      <c r="AM262" s="5" t="str">
        <f t="shared" si="68"/>
        <v>1 &gt; 4UTARA12 RODA</v>
      </c>
      <c r="AN262" s="5" t="str">
        <f t="shared" si="69"/>
        <v>m.mulyoBMJ II1 &gt; 4UTARA12 RODA</v>
      </c>
      <c r="AO262" s="5" t="str">
        <f t="shared" si="70"/>
        <v>m.mulyo1 &gt; 4UTARA12 RODA</v>
      </c>
      <c r="AP262" s="5" t="str">
        <f t="shared" si="71"/>
        <v>44187DAY</v>
      </c>
    </row>
    <row r="263" spans="1:42" x14ac:dyDescent="0.3">
      <c r="A263" s="33">
        <v>1</v>
      </c>
      <c r="B263" s="33"/>
      <c r="C263" s="70">
        <v>44187</v>
      </c>
      <c r="D263" s="71" t="s">
        <v>19</v>
      </c>
      <c r="E263" s="70">
        <v>44187.409722222219</v>
      </c>
      <c r="F263" s="71">
        <v>5151355</v>
      </c>
      <c r="G263" s="33" t="s">
        <v>20</v>
      </c>
      <c r="H263" s="33" t="s">
        <v>21</v>
      </c>
      <c r="I263" s="33" t="s">
        <v>51</v>
      </c>
      <c r="J263" s="33" t="s">
        <v>46</v>
      </c>
      <c r="K263" s="63" t="s">
        <v>57</v>
      </c>
      <c r="L263" s="32" t="str">
        <f t="shared" si="72"/>
        <v>AXOR4843</v>
      </c>
      <c r="M263" s="32" t="str">
        <f t="shared" si="73"/>
        <v>BMJ II</v>
      </c>
      <c r="N263" s="32" t="str">
        <f t="shared" si="74"/>
        <v>12 RODA</v>
      </c>
      <c r="O263" s="64">
        <v>44187.410162037035</v>
      </c>
      <c r="P263" s="65">
        <v>44187.410162037035</v>
      </c>
      <c r="Q263" s="65"/>
      <c r="R263" s="66">
        <v>2</v>
      </c>
      <c r="S263" s="66">
        <v>49320</v>
      </c>
      <c r="T263" s="66">
        <v>20060</v>
      </c>
      <c r="U263" s="67">
        <f t="shared" si="66"/>
        <v>29.26</v>
      </c>
      <c r="V263" s="66">
        <f t="shared" si="57"/>
        <v>593305.02</v>
      </c>
      <c r="W263" s="66" t="str">
        <f t="shared" si="58"/>
        <v>1 &gt; 4</v>
      </c>
      <c r="X263" s="66">
        <f>A263+SUMIFS(Presensi!F:F,Presensi!E:E,'Entry Data'!AP263)</f>
        <v>1</v>
      </c>
      <c r="Y263" s="66">
        <f>IFERROR(INDEX('Retasi Pricing'!F:F,MATCH('Entry Data'!AM263,'Retasi Pricing'!E:E,0))*X263,"")</f>
        <v>27500</v>
      </c>
      <c r="Z263" s="62" t="s">
        <v>26</v>
      </c>
      <c r="AA263" s="62" t="s">
        <v>27</v>
      </c>
      <c r="AB263" s="32" t="s">
        <v>47</v>
      </c>
      <c r="AC263" s="32" t="s">
        <v>205</v>
      </c>
      <c r="AD263" s="32" t="str">
        <f t="shared" si="59"/>
        <v/>
      </c>
      <c r="AF263" s="5" t="str">
        <f t="shared" si="60"/>
        <v>m.mulyo44187</v>
      </c>
      <c r="AG263" s="5" t="str">
        <f t="shared" si="61"/>
        <v>BMJ 05044187UTARADAY</v>
      </c>
      <c r="AH263" s="5" t="str">
        <f t="shared" si="62"/>
        <v>m.mulyo44187UTARADAY</v>
      </c>
      <c r="AI263" s="5" t="str">
        <f t="shared" si="63"/>
        <v>BMJ 05044187DAY</v>
      </c>
      <c r="AJ263" s="5" t="str">
        <f t="shared" si="64"/>
        <v>m.mulyo44187DAY</v>
      </c>
      <c r="AK263" s="5" t="str">
        <f t="shared" si="65"/>
        <v>m.mulyoBMJ II</v>
      </c>
      <c r="AL263" s="5" t="str">
        <f t="shared" si="67"/>
        <v>2UTARA</v>
      </c>
      <c r="AM263" s="5" t="str">
        <f t="shared" si="68"/>
        <v>1 &gt; 4UTARA12 RODA</v>
      </c>
      <c r="AN263" s="5" t="str">
        <f t="shared" si="69"/>
        <v>m.mulyoBMJ II1 &gt; 4UTARA12 RODA</v>
      </c>
      <c r="AO263" s="5" t="str">
        <f t="shared" si="70"/>
        <v>m.mulyo1 &gt; 4UTARA12 RODA</v>
      </c>
      <c r="AP263" s="5" t="str">
        <f t="shared" si="71"/>
        <v>44187DAY</v>
      </c>
    </row>
    <row r="264" spans="1:42" x14ac:dyDescent="0.3">
      <c r="A264" s="33">
        <v>1</v>
      </c>
      <c r="B264" s="33"/>
      <c r="C264" s="70">
        <v>44187</v>
      </c>
      <c r="D264" s="71" t="s">
        <v>19</v>
      </c>
      <c r="E264" s="70">
        <v>44187.484722222223</v>
      </c>
      <c r="F264" s="71">
        <v>5151471</v>
      </c>
      <c r="G264" s="33" t="s">
        <v>38</v>
      </c>
      <c r="H264" s="33" t="s">
        <v>127</v>
      </c>
      <c r="I264" s="33" t="s">
        <v>174</v>
      </c>
      <c r="J264" s="33" t="s">
        <v>110</v>
      </c>
      <c r="K264" s="63" t="s">
        <v>57</v>
      </c>
      <c r="L264" s="32" t="str">
        <f t="shared" si="72"/>
        <v>AXOR4843</v>
      </c>
      <c r="M264" s="32" t="str">
        <f t="shared" si="73"/>
        <v>BMJ II</v>
      </c>
      <c r="N264" s="32" t="str">
        <f t="shared" si="74"/>
        <v>12 RODA</v>
      </c>
      <c r="O264" s="64">
        <v>44187.485532407409</v>
      </c>
      <c r="P264" s="65">
        <v>44187.485532407409</v>
      </c>
      <c r="Q264" s="65"/>
      <c r="R264" s="66">
        <v>3</v>
      </c>
      <c r="S264" s="66">
        <v>53860</v>
      </c>
      <c r="T264" s="66">
        <v>20060</v>
      </c>
      <c r="U264" s="67">
        <f t="shared" si="66"/>
        <v>33.799999999999997</v>
      </c>
      <c r="V264" s="66">
        <f t="shared" si="57"/>
        <v>1015352</v>
      </c>
      <c r="W264" s="66" t="str">
        <f t="shared" si="58"/>
        <v>1 &gt; 3</v>
      </c>
      <c r="X264" s="66">
        <f>A264+SUMIFS(Presensi!F:F,Presensi!E:E,'Entry Data'!AP264)</f>
        <v>1</v>
      </c>
      <c r="Y264" s="66">
        <f>IFERROR(INDEX('Retasi Pricing'!F:F,MATCH('Entry Data'!AM264,'Retasi Pricing'!E:E,0))*X264,"")</f>
        <v>38000</v>
      </c>
      <c r="Z264" s="62" t="s">
        <v>26</v>
      </c>
      <c r="AA264" s="62" t="s">
        <v>27</v>
      </c>
      <c r="AB264" s="32" t="s">
        <v>130</v>
      </c>
      <c r="AC264" s="32" t="s">
        <v>205</v>
      </c>
      <c r="AD264" s="32" t="str">
        <f t="shared" si="59"/>
        <v/>
      </c>
      <c r="AF264" s="5" t="str">
        <f t="shared" si="60"/>
        <v>m.mulyo44187</v>
      </c>
      <c r="AG264" s="5" t="str">
        <f t="shared" si="61"/>
        <v>BMJ 05044187SELATANDAY</v>
      </c>
      <c r="AH264" s="5" t="str">
        <f t="shared" si="62"/>
        <v>m.mulyo44187SELATANDAY</v>
      </c>
      <c r="AI264" s="5" t="str">
        <f t="shared" si="63"/>
        <v>BMJ 05044187DAY</v>
      </c>
      <c r="AJ264" s="5" t="str">
        <f t="shared" si="64"/>
        <v>m.mulyo44187DAY</v>
      </c>
      <c r="AK264" s="5" t="str">
        <f t="shared" si="65"/>
        <v>m.mulyoBMJ II</v>
      </c>
      <c r="AL264" s="5" t="str">
        <f t="shared" si="67"/>
        <v>3SELATAN</v>
      </c>
      <c r="AM264" s="5" t="str">
        <f t="shared" si="68"/>
        <v>1 &gt; 3SELATAN12 RODA</v>
      </c>
      <c r="AN264" s="5" t="str">
        <f t="shared" si="69"/>
        <v>m.mulyoBMJ II1 &gt; 3SELATAN12 RODA</v>
      </c>
      <c r="AO264" s="5" t="str">
        <f t="shared" si="70"/>
        <v>m.mulyo1 &gt; 3SELATAN12 RODA</v>
      </c>
      <c r="AP264" s="5" t="str">
        <f t="shared" si="71"/>
        <v>44187DAY</v>
      </c>
    </row>
    <row r="265" spans="1:42" x14ac:dyDescent="0.3">
      <c r="A265" s="33">
        <v>1</v>
      </c>
      <c r="B265" s="33"/>
      <c r="C265" s="70">
        <v>44187</v>
      </c>
      <c r="D265" s="71" t="s">
        <v>19</v>
      </c>
      <c r="E265" s="70">
        <v>44187.65</v>
      </c>
      <c r="F265" s="71">
        <v>5151696</v>
      </c>
      <c r="G265" s="33" t="s">
        <v>38</v>
      </c>
      <c r="H265" s="33" t="s">
        <v>127</v>
      </c>
      <c r="I265" s="33" t="s">
        <v>174</v>
      </c>
      <c r="J265" s="33" t="s">
        <v>110</v>
      </c>
      <c r="K265" s="63" t="s">
        <v>57</v>
      </c>
      <c r="L265" s="32" t="str">
        <f t="shared" si="72"/>
        <v>AXOR4843</v>
      </c>
      <c r="M265" s="32" t="str">
        <f t="shared" si="73"/>
        <v>BMJ II</v>
      </c>
      <c r="N265" s="32" t="str">
        <f t="shared" si="74"/>
        <v>12 RODA</v>
      </c>
      <c r="O265" s="64">
        <v>44187.650590277779</v>
      </c>
      <c r="P265" s="65">
        <v>44187.650590277779</v>
      </c>
      <c r="Q265" s="65"/>
      <c r="R265" s="66">
        <v>4</v>
      </c>
      <c r="S265" s="66">
        <v>53900</v>
      </c>
      <c r="T265" s="66">
        <v>20060</v>
      </c>
      <c r="U265" s="67">
        <f t="shared" si="66"/>
        <v>33.840000000000003</v>
      </c>
      <c r="V265" s="66">
        <f t="shared" si="57"/>
        <v>1016553.6000000001</v>
      </c>
      <c r="W265" s="66" t="str">
        <f t="shared" si="58"/>
        <v>&gt; 4</v>
      </c>
      <c r="X265" s="66">
        <f>A265+SUMIFS(Presensi!F:F,Presensi!E:E,'Entry Data'!AP265)</f>
        <v>1</v>
      </c>
      <c r="Y265" s="66">
        <f>IFERROR(INDEX('Retasi Pricing'!F:F,MATCH('Entry Data'!AM265,'Retasi Pricing'!E:E,0))*X265,"")</f>
        <v>45000</v>
      </c>
      <c r="Z265" s="62" t="s">
        <v>26</v>
      </c>
      <c r="AA265" s="62" t="s">
        <v>27</v>
      </c>
      <c r="AB265" s="32" t="s">
        <v>175</v>
      </c>
      <c r="AC265" s="32" t="s">
        <v>205</v>
      </c>
      <c r="AD265" s="32" t="str">
        <f t="shared" si="59"/>
        <v/>
      </c>
      <c r="AF265" s="5" t="str">
        <f t="shared" si="60"/>
        <v>m.mulyo44187</v>
      </c>
      <c r="AG265" s="5" t="str">
        <f t="shared" si="61"/>
        <v>BMJ 05044187SELATANDAY</v>
      </c>
      <c r="AH265" s="5" t="str">
        <f t="shared" si="62"/>
        <v>m.mulyo44187SELATANDAY</v>
      </c>
      <c r="AI265" s="5" t="str">
        <f t="shared" si="63"/>
        <v>BMJ 05044187DAY</v>
      </c>
      <c r="AJ265" s="5" t="str">
        <f t="shared" si="64"/>
        <v>m.mulyo44187DAY</v>
      </c>
      <c r="AK265" s="5" t="str">
        <f t="shared" si="65"/>
        <v>m.mulyoBMJ II</v>
      </c>
      <c r="AL265" s="5" t="str">
        <f t="shared" si="67"/>
        <v>4SELATAN</v>
      </c>
      <c r="AM265" s="5" t="str">
        <f t="shared" si="68"/>
        <v>&gt; 4SELATAN12 RODA</v>
      </c>
      <c r="AN265" s="5" t="str">
        <f t="shared" si="69"/>
        <v>m.mulyoBMJ II&gt; 4SELATAN12 RODA</v>
      </c>
      <c r="AO265" s="5" t="str">
        <f t="shared" si="70"/>
        <v>m.mulyo&gt; 4SELATAN12 RODA</v>
      </c>
      <c r="AP265" s="5" t="str">
        <f t="shared" si="71"/>
        <v>44187DAY</v>
      </c>
    </row>
    <row r="266" spans="1:42" x14ac:dyDescent="0.3">
      <c r="A266" s="33">
        <v>1</v>
      </c>
      <c r="B266" s="33"/>
      <c r="C266" s="70">
        <v>44187</v>
      </c>
      <c r="D266" s="71" t="s">
        <v>19</v>
      </c>
      <c r="E266" s="70">
        <v>44187.754861111112</v>
      </c>
      <c r="F266" s="71">
        <v>5151835</v>
      </c>
      <c r="G266" s="33" t="s">
        <v>38</v>
      </c>
      <c r="H266" s="33" t="s">
        <v>109</v>
      </c>
      <c r="I266" s="33" t="s">
        <v>173</v>
      </c>
      <c r="J266" s="33" t="s">
        <v>110</v>
      </c>
      <c r="K266" s="63" t="s">
        <v>57</v>
      </c>
      <c r="L266" s="32" t="str">
        <f t="shared" si="72"/>
        <v>AXOR4843</v>
      </c>
      <c r="M266" s="32" t="str">
        <f t="shared" si="73"/>
        <v>BMJ II</v>
      </c>
      <c r="N266" s="32" t="str">
        <f t="shared" si="74"/>
        <v>12 RODA</v>
      </c>
      <c r="O266" s="64">
        <v>44187.755694444444</v>
      </c>
      <c r="P266" s="65">
        <v>44187.755694444444</v>
      </c>
      <c r="Q266" s="65"/>
      <c r="R266" s="66">
        <v>5</v>
      </c>
      <c r="S266" s="66">
        <v>54060</v>
      </c>
      <c r="T266" s="66">
        <v>20060</v>
      </c>
      <c r="U266" s="67">
        <f t="shared" si="66"/>
        <v>34</v>
      </c>
      <c r="V266" s="66">
        <f t="shared" ref="V266:V329" si="75">IFERROR(VLOOKUP(L266,harga,2,FALSE),"")*U266*IFERROR(VLOOKUP(G266,jarak,2,FALSE),"")</f>
        <v>1021360</v>
      </c>
      <c r="W266" s="66" t="str">
        <f t="shared" ref="W266:W329" si="76">IFERROR(VLOOKUP(AL266,Code,2,FALSE),"")</f>
        <v>&gt; 5</v>
      </c>
      <c r="X266" s="66">
        <f>A266+SUMIFS(Presensi!F:F,Presensi!E:E,'Entry Data'!AP266)</f>
        <v>1</v>
      </c>
      <c r="Y266" s="66">
        <f>IFERROR(INDEX('Retasi Pricing'!F:F,MATCH('Entry Data'!AM266,'Retasi Pricing'!E:E,0))*X266,"")</f>
        <v>48500</v>
      </c>
      <c r="Z266" s="62" t="s">
        <v>26</v>
      </c>
      <c r="AA266" s="62" t="s">
        <v>27</v>
      </c>
      <c r="AB266" s="32" t="s">
        <v>130</v>
      </c>
      <c r="AC266" s="32" t="s">
        <v>205</v>
      </c>
      <c r="AD266" s="32" t="str">
        <f t="shared" ref="AD266:AD329" si="77">IFERROR(VLOOKUP(AC266,driver,13,FALSE),"")</f>
        <v/>
      </c>
      <c r="AF266" s="5" t="str">
        <f t="shared" ref="AF266:AF329" si="78">AC266&amp;C266</f>
        <v>m.mulyo44187</v>
      </c>
      <c r="AG266" s="5" t="str">
        <f t="shared" ref="AG266:AG329" si="79">K266&amp;C266&amp;G266&amp;D266</f>
        <v>BMJ 05044187SELATANDAY</v>
      </c>
      <c r="AH266" s="5" t="str">
        <f t="shared" ref="AH266:AH329" si="80">AC266&amp;C266&amp;G266&amp;D266</f>
        <v>m.mulyo44187SELATANDAY</v>
      </c>
      <c r="AI266" s="5" t="str">
        <f t="shared" ref="AI266:AI329" si="81">K266&amp;C266&amp;D266</f>
        <v>BMJ 05044187DAY</v>
      </c>
      <c r="AJ266" s="5" t="str">
        <f t="shared" ref="AJ266:AJ329" si="82">AC266&amp;C266&amp;D266</f>
        <v>m.mulyo44187DAY</v>
      </c>
      <c r="AK266" s="5" t="str">
        <f t="shared" ref="AK266:AK329" si="83">AC266&amp;M266</f>
        <v>m.mulyoBMJ II</v>
      </c>
      <c r="AL266" s="5" t="str">
        <f t="shared" si="67"/>
        <v>5SELATAN</v>
      </c>
      <c r="AM266" s="5" t="str">
        <f t="shared" si="68"/>
        <v>&gt; 5SELATAN12 RODA</v>
      </c>
      <c r="AN266" s="5" t="str">
        <f t="shared" si="69"/>
        <v>m.mulyoBMJ II&gt; 5SELATAN12 RODA</v>
      </c>
      <c r="AO266" s="5" t="str">
        <f t="shared" si="70"/>
        <v>m.mulyo&gt; 5SELATAN12 RODA</v>
      </c>
      <c r="AP266" s="5" t="str">
        <f t="shared" si="71"/>
        <v>44187DAY</v>
      </c>
    </row>
    <row r="267" spans="1:42" x14ac:dyDescent="0.3">
      <c r="A267" s="33">
        <v>1</v>
      </c>
      <c r="B267" s="33"/>
      <c r="C267" s="70">
        <v>44187</v>
      </c>
      <c r="D267" s="71" t="s">
        <v>19</v>
      </c>
      <c r="E267" s="70">
        <v>44187.282638888886</v>
      </c>
      <c r="F267" s="71">
        <v>5151197</v>
      </c>
      <c r="G267" s="33" t="s">
        <v>20</v>
      </c>
      <c r="H267" s="33" t="s">
        <v>21</v>
      </c>
      <c r="I267" s="33" t="s">
        <v>51</v>
      </c>
      <c r="J267" s="33" t="s">
        <v>46</v>
      </c>
      <c r="K267" s="63" t="s">
        <v>60</v>
      </c>
      <c r="L267" s="32" t="str">
        <f t="shared" si="72"/>
        <v>AXOR4843</v>
      </c>
      <c r="M267" s="32" t="str">
        <f t="shared" si="73"/>
        <v>BMJ II</v>
      </c>
      <c r="N267" s="32" t="str">
        <f t="shared" si="74"/>
        <v>12 RODA</v>
      </c>
      <c r="O267" s="64">
        <v>44187.283668981479</v>
      </c>
      <c r="P267" s="65">
        <v>44187.283668981479</v>
      </c>
      <c r="Q267" s="65"/>
      <c r="R267" s="66">
        <v>7</v>
      </c>
      <c r="S267" s="66">
        <v>50340</v>
      </c>
      <c r="T267" s="66">
        <v>20120</v>
      </c>
      <c r="U267" s="67">
        <f t="shared" ref="U267:U330" si="84">(S267-T267)/1000</f>
        <v>30.22</v>
      </c>
      <c r="V267" s="66">
        <f t="shared" si="75"/>
        <v>612770.93999999994</v>
      </c>
      <c r="W267" s="66" t="str">
        <f t="shared" si="76"/>
        <v>7 &gt;</v>
      </c>
      <c r="X267" s="66">
        <f>A267+SUMIFS(Presensi!F:F,Presensi!E:E,'Entry Data'!AP267)</f>
        <v>1</v>
      </c>
      <c r="Y267" s="66">
        <f>IFERROR(INDEX('Retasi Pricing'!F:F,MATCH('Entry Data'!AM267,'Retasi Pricing'!E:E,0))*X267,"")</f>
        <v>42000</v>
      </c>
      <c r="Z267" s="62" t="s">
        <v>26</v>
      </c>
      <c r="AA267" s="62" t="s">
        <v>27</v>
      </c>
      <c r="AB267" s="32" t="s">
        <v>31</v>
      </c>
      <c r="AC267" s="32" t="s">
        <v>201</v>
      </c>
      <c r="AD267" s="32" t="str">
        <f t="shared" si="77"/>
        <v/>
      </c>
      <c r="AF267" s="5" t="str">
        <f t="shared" si="78"/>
        <v>arman44187</v>
      </c>
      <c r="AG267" s="5" t="str">
        <f t="shared" si="79"/>
        <v>BMJ 05244187UTARADAY</v>
      </c>
      <c r="AH267" s="5" t="str">
        <f t="shared" si="80"/>
        <v>arman44187UTARADAY</v>
      </c>
      <c r="AI267" s="5" t="str">
        <f t="shared" si="81"/>
        <v>BMJ 05244187DAY</v>
      </c>
      <c r="AJ267" s="5" t="str">
        <f t="shared" si="82"/>
        <v>arman44187DAY</v>
      </c>
      <c r="AK267" s="5" t="str">
        <f t="shared" si="83"/>
        <v>armanBMJ II</v>
      </c>
      <c r="AL267" s="5" t="str">
        <f t="shared" ref="AL267:AL330" si="85">Q267&amp;R267&amp;G267</f>
        <v>7UTARA</v>
      </c>
      <c r="AM267" s="5" t="str">
        <f t="shared" ref="AM267:AM330" si="86">W267&amp;G267&amp;N267</f>
        <v>7 &gt;UTARA12 RODA</v>
      </c>
      <c r="AN267" s="5" t="str">
        <f t="shared" ref="AN267:AN330" si="87">AC267&amp;M267&amp;W267&amp;G267&amp;N267</f>
        <v>armanBMJ II7 &gt;UTARA12 RODA</v>
      </c>
      <c r="AO267" s="5" t="str">
        <f t="shared" ref="AO267:AO330" si="88">AC267&amp;W267&amp;G267&amp;N267</f>
        <v>arman7 &gt;UTARA12 RODA</v>
      </c>
      <c r="AP267" s="5" t="str">
        <f t="shared" ref="AP267:AP330" si="89">C267&amp;D267</f>
        <v>44187DAY</v>
      </c>
    </row>
    <row r="268" spans="1:42" x14ac:dyDescent="0.3">
      <c r="A268" s="33">
        <v>1</v>
      </c>
      <c r="B268" s="33"/>
      <c r="C268" s="70">
        <v>44187</v>
      </c>
      <c r="D268" s="71" t="s">
        <v>19</v>
      </c>
      <c r="E268" s="70">
        <v>44187.368750000001</v>
      </c>
      <c r="F268" s="71">
        <v>5151290</v>
      </c>
      <c r="G268" s="33" t="s">
        <v>20</v>
      </c>
      <c r="H268" s="33" t="s">
        <v>21</v>
      </c>
      <c r="I268" s="33" t="s">
        <v>45</v>
      </c>
      <c r="J268" s="33" t="s">
        <v>46</v>
      </c>
      <c r="K268" s="63" t="s">
        <v>60</v>
      </c>
      <c r="L268" s="32" t="str">
        <f t="shared" si="72"/>
        <v>AXOR4843</v>
      </c>
      <c r="M268" s="32" t="str">
        <f t="shared" si="73"/>
        <v>BMJ II</v>
      </c>
      <c r="N268" s="32" t="str">
        <f t="shared" si="74"/>
        <v>12 RODA</v>
      </c>
      <c r="O268" s="64">
        <v>44187.369490740741</v>
      </c>
      <c r="P268" s="65">
        <v>44187.369490740741</v>
      </c>
      <c r="Q268" s="65"/>
      <c r="R268" s="66">
        <v>1</v>
      </c>
      <c r="S268" s="66">
        <v>52120</v>
      </c>
      <c r="T268" s="66">
        <v>20200</v>
      </c>
      <c r="U268" s="67">
        <f t="shared" si="84"/>
        <v>31.92</v>
      </c>
      <c r="V268" s="66">
        <f t="shared" si="75"/>
        <v>647241.84000000008</v>
      </c>
      <c r="W268" s="66" t="str">
        <f t="shared" si="76"/>
        <v>1 &gt; 4</v>
      </c>
      <c r="X268" s="66">
        <f>A268+SUMIFS(Presensi!F:F,Presensi!E:E,'Entry Data'!AP268)</f>
        <v>1</v>
      </c>
      <c r="Y268" s="66">
        <f>IFERROR(INDEX('Retasi Pricing'!F:F,MATCH('Entry Data'!AM268,'Retasi Pricing'!E:E,0))*X268,"")</f>
        <v>27500</v>
      </c>
      <c r="Z268" s="62" t="s">
        <v>26</v>
      </c>
      <c r="AA268" s="62" t="s">
        <v>27</v>
      </c>
      <c r="AB268" s="32" t="s">
        <v>130</v>
      </c>
      <c r="AC268" s="32" t="s">
        <v>122</v>
      </c>
      <c r="AD268" s="32" t="str">
        <f t="shared" si="77"/>
        <v/>
      </c>
      <c r="AF268" s="5" t="str">
        <f t="shared" si="78"/>
        <v>ico rianto44187</v>
      </c>
      <c r="AG268" s="5" t="str">
        <f t="shared" si="79"/>
        <v>BMJ 05244187UTARADAY</v>
      </c>
      <c r="AH268" s="5" t="str">
        <f t="shared" si="80"/>
        <v>ico rianto44187UTARADAY</v>
      </c>
      <c r="AI268" s="5" t="str">
        <f t="shared" si="81"/>
        <v>BMJ 05244187DAY</v>
      </c>
      <c r="AJ268" s="5" t="str">
        <f t="shared" si="82"/>
        <v>ico rianto44187DAY</v>
      </c>
      <c r="AK268" s="5" t="str">
        <f t="shared" si="83"/>
        <v>ico riantoBMJ II</v>
      </c>
      <c r="AL268" s="5" t="str">
        <f t="shared" si="85"/>
        <v>1UTARA</v>
      </c>
      <c r="AM268" s="5" t="str">
        <f t="shared" si="86"/>
        <v>1 &gt; 4UTARA12 RODA</v>
      </c>
      <c r="AN268" s="5" t="str">
        <f t="shared" si="87"/>
        <v>ico riantoBMJ II1 &gt; 4UTARA12 RODA</v>
      </c>
      <c r="AO268" s="5" t="str">
        <f t="shared" si="88"/>
        <v>ico rianto1 &gt; 4UTARA12 RODA</v>
      </c>
      <c r="AP268" s="5" t="str">
        <f t="shared" si="89"/>
        <v>44187DAY</v>
      </c>
    </row>
    <row r="269" spans="1:42" x14ac:dyDescent="0.3">
      <c r="A269" s="33">
        <v>1</v>
      </c>
      <c r="B269" s="33"/>
      <c r="C269" s="70">
        <v>44187</v>
      </c>
      <c r="D269" s="71" t="s">
        <v>19</v>
      </c>
      <c r="E269" s="70">
        <v>44187.425000000003</v>
      </c>
      <c r="F269" s="71">
        <v>5151380</v>
      </c>
      <c r="G269" s="33" t="s">
        <v>20</v>
      </c>
      <c r="H269" s="33" t="s">
        <v>21</v>
      </c>
      <c r="I269" s="33" t="s">
        <v>51</v>
      </c>
      <c r="J269" s="33" t="s">
        <v>46</v>
      </c>
      <c r="K269" s="63" t="s">
        <v>60</v>
      </c>
      <c r="L269" s="32" t="str">
        <f t="shared" si="72"/>
        <v>AXOR4843</v>
      </c>
      <c r="M269" s="32" t="str">
        <f t="shared" si="73"/>
        <v>BMJ II</v>
      </c>
      <c r="N269" s="32" t="str">
        <f t="shared" si="74"/>
        <v>12 RODA</v>
      </c>
      <c r="O269" s="64">
        <v>44187.42564814815</v>
      </c>
      <c r="P269" s="65">
        <v>44187.42564814815</v>
      </c>
      <c r="Q269" s="65"/>
      <c r="R269" s="66">
        <v>2</v>
      </c>
      <c r="S269" s="66">
        <v>51780</v>
      </c>
      <c r="T269" s="66">
        <v>20200</v>
      </c>
      <c r="U269" s="67">
        <f t="shared" si="84"/>
        <v>31.58</v>
      </c>
      <c r="V269" s="66">
        <f t="shared" si="75"/>
        <v>640347.65999999992</v>
      </c>
      <c r="W269" s="66" t="str">
        <f t="shared" si="76"/>
        <v>1 &gt; 4</v>
      </c>
      <c r="X269" s="66">
        <f>A269+SUMIFS(Presensi!F:F,Presensi!E:E,'Entry Data'!AP269)</f>
        <v>1</v>
      </c>
      <c r="Y269" s="66">
        <f>IFERROR(INDEX('Retasi Pricing'!F:F,MATCH('Entry Data'!AM269,'Retasi Pricing'!E:E,0))*X269,"")</f>
        <v>27500</v>
      </c>
      <c r="Z269" s="62" t="s">
        <v>26</v>
      </c>
      <c r="AA269" s="62" t="s">
        <v>27</v>
      </c>
      <c r="AB269" s="32" t="s">
        <v>130</v>
      </c>
      <c r="AC269" s="32" t="s">
        <v>122</v>
      </c>
      <c r="AD269" s="32" t="str">
        <f t="shared" si="77"/>
        <v/>
      </c>
      <c r="AF269" s="5" t="str">
        <f t="shared" si="78"/>
        <v>ico rianto44187</v>
      </c>
      <c r="AG269" s="5" t="str">
        <f t="shared" si="79"/>
        <v>BMJ 05244187UTARADAY</v>
      </c>
      <c r="AH269" s="5" t="str">
        <f t="shared" si="80"/>
        <v>ico rianto44187UTARADAY</v>
      </c>
      <c r="AI269" s="5" t="str">
        <f t="shared" si="81"/>
        <v>BMJ 05244187DAY</v>
      </c>
      <c r="AJ269" s="5" t="str">
        <f t="shared" si="82"/>
        <v>ico rianto44187DAY</v>
      </c>
      <c r="AK269" s="5" t="str">
        <f t="shared" si="83"/>
        <v>ico riantoBMJ II</v>
      </c>
      <c r="AL269" s="5" t="str">
        <f t="shared" si="85"/>
        <v>2UTARA</v>
      </c>
      <c r="AM269" s="5" t="str">
        <f t="shared" si="86"/>
        <v>1 &gt; 4UTARA12 RODA</v>
      </c>
      <c r="AN269" s="5" t="str">
        <f t="shared" si="87"/>
        <v>ico riantoBMJ II1 &gt; 4UTARA12 RODA</v>
      </c>
      <c r="AO269" s="5" t="str">
        <f t="shared" si="88"/>
        <v>ico rianto1 &gt; 4UTARA12 RODA</v>
      </c>
      <c r="AP269" s="5" t="str">
        <f t="shared" si="89"/>
        <v>44187DAY</v>
      </c>
    </row>
    <row r="270" spans="1:42" x14ac:dyDescent="0.3">
      <c r="A270" s="33">
        <v>1</v>
      </c>
      <c r="B270" s="33"/>
      <c r="C270" s="70">
        <v>44187</v>
      </c>
      <c r="D270" s="71" t="s">
        <v>19</v>
      </c>
      <c r="E270" s="70">
        <v>44187.511111111111</v>
      </c>
      <c r="F270" s="71">
        <v>5151506</v>
      </c>
      <c r="G270" s="33" t="s">
        <v>20</v>
      </c>
      <c r="H270" s="33" t="s">
        <v>21</v>
      </c>
      <c r="I270" s="33" t="s">
        <v>45</v>
      </c>
      <c r="J270" s="33" t="s">
        <v>46</v>
      </c>
      <c r="K270" s="63" t="s">
        <v>60</v>
      </c>
      <c r="L270" s="32" t="str">
        <f t="shared" si="72"/>
        <v>AXOR4843</v>
      </c>
      <c r="M270" s="32" t="str">
        <f t="shared" si="73"/>
        <v>BMJ II</v>
      </c>
      <c r="N270" s="32" t="str">
        <f t="shared" si="74"/>
        <v>12 RODA</v>
      </c>
      <c r="O270" s="64">
        <v>44187.511574074073</v>
      </c>
      <c r="P270" s="65">
        <v>44187.511574074073</v>
      </c>
      <c r="Q270" s="65"/>
      <c r="R270" s="66">
        <v>3</v>
      </c>
      <c r="S270" s="66">
        <v>51280</v>
      </c>
      <c r="T270" s="66">
        <v>20200</v>
      </c>
      <c r="U270" s="67">
        <f t="shared" si="84"/>
        <v>31.08</v>
      </c>
      <c r="V270" s="66">
        <f t="shared" si="75"/>
        <v>630209.15999999992</v>
      </c>
      <c r="W270" s="66" t="str">
        <f t="shared" si="76"/>
        <v>1 &gt; 4</v>
      </c>
      <c r="X270" s="66">
        <f>A270+SUMIFS(Presensi!F:F,Presensi!E:E,'Entry Data'!AP270)</f>
        <v>1</v>
      </c>
      <c r="Y270" s="66">
        <f>IFERROR(INDEX('Retasi Pricing'!F:F,MATCH('Entry Data'!AM270,'Retasi Pricing'!E:E,0))*X270,"")</f>
        <v>27500</v>
      </c>
      <c r="Z270" s="62" t="s">
        <v>26</v>
      </c>
      <c r="AA270" s="62" t="s">
        <v>27</v>
      </c>
      <c r="AB270" s="32" t="s">
        <v>130</v>
      </c>
      <c r="AC270" s="32" t="s">
        <v>122</v>
      </c>
      <c r="AD270" s="32" t="str">
        <f t="shared" si="77"/>
        <v/>
      </c>
      <c r="AF270" s="5" t="str">
        <f t="shared" si="78"/>
        <v>ico rianto44187</v>
      </c>
      <c r="AG270" s="5" t="str">
        <f t="shared" si="79"/>
        <v>BMJ 05244187UTARADAY</v>
      </c>
      <c r="AH270" s="5" t="str">
        <f t="shared" si="80"/>
        <v>ico rianto44187UTARADAY</v>
      </c>
      <c r="AI270" s="5" t="str">
        <f t="shared" si="81"/>
        <v>BMJ 05244187DAY</v>
      </c>
      <c r="AJ270" s="5" t="str">
        <f t="shared" si="82"/>
        <v>ico rianto44187DAY</v>
      </c>
      <c r="AK270" s="5" t="str">
        <f t="shared" si="83"/>
        <v>ico riantoBMJ II</v>
      </c>
      <c r="AL270" s="5" t="str">
        <f t="shared" si="85"/>
        <v>3UTARA</v>
      </c>
      <c r="AM270" s="5" t="str">
        <f t="shared" si="86"/>
        <v>1 &gt; 4UTARA12 RODA</v>
      </c>
      <c r="AN270" s="5" t="str">
        <f t="shared" si="87"/>
        <v>ico riantoBMJ II1 &gt; 4UTARA12 RODA</v>
      </c>
      <c r="AO270" s="5" t="str">
        <f t="shared" si="88"/>
        <v>ico rianto1 &gt; 4UTARA12 RODA</v>
      </c>
      <c r="AP270" s="5" t="str">
        <f t="shared" si="89"/>
        <v>44187DAY</v>
      </c>
    </row>
    <row r="271" spans="1:42" x14ac:dyDescent="0.3">
      <c r="A271" s="33">
        <v>1</v>
      </c>
      <c r="B271" s="33"/>
      <c r="C271" s="70">
        <v>44187</v>
      </c>
      <c r="D271" s="71" t="s">
        <v>19</v>
      </c>
      <c r="E271" s="70">
        <v>44187.605555555558</v>
      </c>
      <c r="F271" s="71">
        <v>5151627</v>
      </c>
      <c r="G271" s="33" t="s">
        <v>20</v>
      </c>
      <c r="H271" s="33" t="s">
        <v>50</v>
      </c>
      <c r="I271" s="33" t="s">
        <v>51</v>
      </c>
      <c r="J271" s="33" t="s">
        <v>53</v>
      </c>
      <c r="K271" s="63" t="s">
        <v>60</v>
      </c>
      <c r="L271" s="32" t="str">
        <f t="shared" si="72"/>
        <v>AXOR4843</v>
      </c>
      <c r="M271" s="32" t="str">
        <f t="shared" si="73"/>
        <v>BMJ II</v>
      </c>
      <c r="N271" s="32" t="str">
        <f t="shared" si="74"/>
        <v>12 RODA</v>
      </c>
      <c r="O271" s="64">
        <v>44187.605740740742</v>
      </c>
      <c r="P271" s="65">
        <v>44187.605740740742</v>
      </c>
      <c r="Q271" s="65"/>
      <c r="R271" s="66">
        <v>4</v>
      </c>
      <c r="S271" s="66">
        <v>50600</v>
      </c>
      <c r="T271" s="66">
        <v>20200</v>
      </c>
      <c r="U271" s="67">
        <f t="shared" si="84"/>
        <v>30.4</v>
      </c>
      <c r="V271" s="66">
        <f t="shared" si="75"/>
        <v>616420.79999999993</v>
      </c>
      <c r="W271" s="66" t="str">
        <f t="shared" si="76"/>
        <v>1 &gt; 4</v>
      </c>
      <c r="X271" s="66">
        <f>A271+SUMIFS(Presensi!F:F,Presensi!E:E,'Entry Data'!AP271)</f>
        <v>1</v>
      </c>
      <c r="Y271" s="66">
        <f>IFERROR(INDEX('Retasi Pricing'!F:F,MATCH('Entry Data'!AM271,'Retasi Pricing'!E:E,0))*X271,"")</f>
        <v>27500</v>
      </c>
      <c r="Z271" s="62" t="s">
        <v>26</v>
      </c>
      <c r="AA271" s="62" t="s">
        <v>27</v>
      </c>
      <c r="AB271" s="32" t="s">
        <v>130</v>
      </c>
      <c r="AC271" s="32" t="s">
        <v>122</v>
      </c>
      <c r="AD271" s="32" t="str">
        <f t="shared" si="77"/>
        <v/>
      </c>
      <c r="AF271" s="5" t="str">
        <f t="shared" si="78"/>
        <v>ico rianto44187</v>
      </c>
      <c r="AG271" s="5" t="str">
        <f t="shared" si="79"/>
        <v>BMJ 05244187UTARADAY</v>
      </c>
      <c r="AH271" s="5" t="str">
        <f t="shared" si="80"/>
        <v>ico rianto44187UTARADAY</v>
      </c>
      <c r="AI271" s="5" t="str">
        <f t="shared" si="81"/>
        <v>BMJ 05244187DAY</v>
      </c>
      <c r="AJ271" s="5" t="str">
        <f t="shared" si="82"/>
        <v>ico rianto44187DAY</v>
      </c>
      <c r="AK271" s="5" t="str">
        <f t="shared" si="83"/>
        <v>ico riantoBMJ II</v>
      </c>
      <c r="AL271" s="5" t="str">
        <f t="shared" si="85"/>
        <v>4UTARA</v>
      </c>
      <c r="AM271" s="5" t="str">
        <f t="shared" si="86"/>
        <v>1 &gt; 4UTARA12 RODA</v>
      </c>
      <c r="AN271" s="5" t="str">
        <f t="shared" si="87"/>
        <v>ico riantoBMJ II1 &gt; 4UTARA12 RODA</v>
      </c>
      <c r="AO271" s="5" t="str">
        <f t="shared" si="88"/>
        <v>ico rianto1 &gt; 4UTARA12 RODA</v>
      </c>
      <c r="AP271" s="5" t="str">
        <f t="shared" si="89"/>
        <v>44187DAY</v>
      </c>
    </row>
    <row r="272" spans="1:42" x14ac:dyDescent="0.3">
      <c r="A272" s="33">
        <v>1</v>
      </c>
      <c r="B272" s="33"/>
      <c r="C272" s="70">
        <v>44187</v>
      </c>
      <c r="D272" s="71" t="s">
        <v>19</v>
      </c>
      <c r="E272" s="70">
        <v>44187.665277777778</v>
      </c>
      <c r="F272" s="71">
        <v>5151717</v>
      </c>
      <c r="G272" s="33" t="s">
        <v>20</v>
      </c>
      <c r="H272" s="33" t="s">
        <v>50</v>
      </c>
      <c r="I272" s="33" t="s">
        <v>51</v>
      </c>
      <c r="J272" s="33" t="s">
        <v>53</v>
      </c>
      <c r="K272" s="63" t="s">
        <v>60</v>
      </c>
      <c r="L272" s="32" t="str">
        <f t="shared" si="72"/>
        <v>AXOR4843</v>
      </c>
      <c r="M272" s="32" t="str">
        <f t="shared" si="73"/>
        <v>BMJ II</v>
      </c>
      <c r="N272" s="32" t="str">
        <f t="shared" si="74"/>
        <v>12 RODA</v>
      </c>
      <c r="O272" s="64">
        <v>44187.66611111111</v>
      </c>
      <c r="P272" s="65">
        <v>44187.66611111111</v>
      </c>
      <c r="Q272" s="65"/>
      <c r="R272" s="66">
        <v>5</v>
      </c>
      <c r="S272" s="66">
        <v>49980</v>
      </c>
      <c r="T272" s="66">
        <v>20200</v>
      </c>
      <c r="U272" s="67">
        <f t="shared" si="84"/>
        <v>29.78</v>
      </c>
      <c r="V272" s="66">
        <f t="shared" si="75"/>
        <v>603849.06000000006</v>
      </c>
      <c r="W272" s="66" t="str">
        <f t="shared" si="76"/>
        <v>&gt; 5</v>
      </c>
      <c r="X272" s="66">
        <f>A272+SUMIFS(Presensi!F:F,Presensi!E:E,'Entry Data'!AP272)</f>
        <v>1</v>
      </c>
      <c r="Y272" s="66">
        <f>IFERROR(INDEX('Retasi Pricing'!F:F,MATCH('Entry Data'!AM272,'Retasi Pricing'!E:E,0))*X272,"")</f>
        <v>31200</v>
      </c>
      <c r="Z272" s="62" t="s">
        <v>26</v>
      </c>
      <c r="AA272" s="62" t="s">
        <v>27</v>
      </c>
      <c r="AB272" s="32" t="s">
        <v>47</v>
      </c>
      <c r="AC272" s="32" t="s">
        <v>122</v>
      </c>
      <c r="AD272" s="32" t="str">
        <f t="shared" si="77"/>
        <v/>
      </c>
      <c r="AF272" s="5" t="str">
        <f t="shared" si="78"/>
        <v>ico rianto44187</v>
      </c>
      <c r="AG272" s="5" t="str">
        <f t="shared" si="79"/>
        <v>BMJ 05244187UTARADAY</v>
      </c>
      <c r="AH272" s="5" t="str">
        <f t="shared" si="80"/>
        <v>ico rianto44187UTARADAY</v>
      </c>
      <c r="AI272" s="5" t="str">
        <f t="shared" si="81"/>
        <v>BMJ 05244187DAY</v>
      </c>
      <c r="AJ272" s="5" t="str">
        <f t="shared" si="82"/>
        <v>ico rianto44187DAY</v>
      </c>
      <c r="AK272" s="5" t="str">
        <f t="shared" si="83"/>
        <v>ico riantoBMJ II</v>
      </c>
      <c r="AL272" s="5" t="str">
        <f t="shared" si="85"/>
        <v>5UTARA</v>
      </c>
      <c r="AM272" s="5" t="str">
        <f t="shared" si="86"/>
        <v>&gt; 5UTARA12 RODA</v>
      </c>
      <c r="AN272" s="5" t="str">
        <f t="shared" si="87"/>
        <v>ico riantoBMJ II&gt; 5UTARA12 RODA</v>
      </c>
      <c r="AO272" s="5" t="str">
        <f t="shared" si="88"/>
        <v>ico rianto&gt; 5UTARA12 RODA</v>
      </c>
      <c r="AP272" s="5" t="str">
        <f t="shared" si="89"/>
        <v>44187DAY</v>
      </c>
    </row>
    <row r="273" spans="1:42" x14ac:dyDescent="0.3">
      <c r="A273" s="33">
        <v>1</v>
      </c>
      <c r="B273" s="33"/>
      <c r="C273" s="70">
        <v>44187</v>
      </c>
      <c r="D273" s="71" t="s">
        <v>19</v>
      </c>
      <c r="E273" s="70">
        <v>44187.725694444445</v>
      </c>
      <c r="F273" s="71">
        <v>5151797</v>
      </c>
      <c r="G273" s="33" t="s">
        <v>20</v>
      </c>
      <c r="H273" s="33" t="s">
        <v>50</v>
      </c>
      <c r="I273" s="33" t="s">
        <v>51</v>
      </c>
      <c r="J273" s="33" t="s">
        <v>53</v>
      </c>
      <c r="K273" s="63" t="s">
        <v>60</v>
      </c>
      <c r="L273" s="32" t="str">
        <f t="shared" si="72"/>
        <v>AXOR4843</v>
      </c>
      <c r="M273" s="32" t="str">
        <f t="shared" si="73"/>
        <v>BMJ II</v>
      </c>
      <c r="N273" s="32" t="str">
        <f t="shared" si="74"/>
        <v>12 RODA</v>
      </c>
      <c r="O273" s="64">
        <v>44187.726261574076</v>
      </c>
      <c r="P273" s="65">
        <v>44187.726261574076</v>
      </c>
      <c r="Q273" s="65"/>
      <c r="R273" s="66">
        <v>6</v>
      </c>
      <c r="S273" s="66">
        <v>54060</v>
      </c>
      <c r="T273" s="66">
        <v>20200</v>
      </c>
      <c r="U273" s="67">
        <f t="shared" si="84"/>
        <v>33.86</v>
      </c>
      <c r="V273" s="66">
        <f t="shared" si="75"/>
        <v>686579.22</v>
      </c>
      <c r="W273" s="66" t="str">
        <f t="shared" si="76"/>
        <v>&gt; 6</v>
      </c>
      <c r="X273" s="66">
        <f>A273+SUMIFS(Presensi!F:F,Presensi!E:E,'Entry Data'!AP273)</f>
        <v>1</v>
      </c>
      <c r="Y273" s="66">
        <f>IFERROR(INDEX('Retasi Pricing'!F:F,MATCH('Entry Data'!AM273,'Retasi Pricing'!E:E,0))*X273,"")</f>
        <v>34450</v>
      </c>
      <c r="Z273" s="62" t="s">
        <v>26</v>
      </c>
      <c r="AA273" s="62" t="s">
        <v>27</v>
      </c>
      <c r="AB273" s="32" t="s">
        <v>175</v>
      </c>
      <c r="AC273" s="32" t="s">
        <v>122</v>
      </c>
      <c r="AD273" s="32" t="str">
        <f t="shared" si="77"/>
        <v/>
      </c>
      <c r="AF273" s="5" t="str">
        <f t="shared" si="78"/>
        <v>ico rianto44187</v>
      </c>
      <c r="AG273" s="5" t="str">
        <f t="shared" si="79"/>
        <v>BMJ 05244187UTARADAY</v>
      </c>
      <c r="AH273" s="5" t="str">
        <f t="shared" si="80"/>
        <v>ico rianto44187UTARADAY</v>
      </c>
      <c r="AI273" s="5" t="str">
        <f t="shared" si="81"/>
        <v>BMJ 05244187DAY</v>
      </c>
      <c r="AJ273" s="5" t="str">
        <f t="shared" si="82"/>
        <v>ico rianto44187DAY</v>
      </c>
      <c r="AK273" s="5" t="str">
        <f t="shared" si="83"/>
        <v>ico riantoBMJ II</v>
      </c>
      <c r="AL273" s="5" t="str">
        <f t="shared" si="85"/>
        <v>6UTARA</v>
      </c>
      <c r="AM273" s="5" t="str">
        <f t="shared" si="86"/>
        <v>&gt; 6UTARA12 RODA</v>
      </c>
      <c r="AN273" s="5" t="str">
        <f t="shared" si="87"/>
        <v>ico riantoBMJ II&gt; 6UTARA12 RODA</v>
      </c>
      <c r="AO273" s="5" t="str">
        <f t="shared" si="88"/>
        <v>ico rianto&gt; 6UTARA12 RODA</v>
      </c>
      <c r="AP273" s="5" t="str">
        <f t="shared" si="89"/>
        <v>44187DAY</v>
      </c>
    </row>
    <row r="274" spans="1:42" x14ac:dyDescent="0.3">
      <c r="A274" s="33">
        <v>1</v>
      </c>
      <c r="B274" s="33"/>
      <c r="C274" s="70">
        <v>44187</v>
      </c>
      <c r="D274" s="71" t="s">
        <v>19</v>
      </c>
      <c r="E274" s="70">
        <v>44187.351388888892</v>
      </c>
      <c r="F274" s="71">
        <v>5151269</v>
      </c>
      <c r="G274" s="33" t="s">
        <v>20</v>
      </c>
      <c r="H274" s="33" t="s">
        <v>21</v>
      </c>
      <c r="I274" s="33" t="s">
        <v>45</v>
      </c>
      <c r="J274" s="33" t="s">
        <v>46</v>
      </c>
      <c r="K274" s="63" t="s">
        <v>62</v>
      </c>
      <c r="L274" s="32" t="str">
        <f t="shared" si="72"/>
        <v>FM260JD</v>
      </c>
      <c r="M274" s="32" t="str">
        <f t="shared" si="73"/>
        <v>BMJ III</v>
      </c>
      <c r="N274" s="32" t="str">
        <f t="shared" si="74"/>
        <v>10 RODA</v>
      </c>
      <c r="O274" s="64">
        <v>44187.351898148147</v>
      </c>
      <c r="P274" s="65">
        <v>44187.351898148147</v>
      </c>
      <c r="Q274" s="65"/>
      <c r="R274" s="66">
        <v>1</v>
      </c>
      <c r="S274" s="66">
        <v>37080</v>
      </c>
      <c r="T274" s="66">
        <v>14840</v>
      </c>
      <c r="U274" s="67">
        <f t="shared" si="84"/>
        <v>22.24</v>
      </c>
      <c r="V274" s="66">
        <f t="shared" si="75"/>
        <v>433546.55999999994</v>
      </c>
      <c r="W274" s="66" t="str">
        <f t="shared" si="76"/>
        <v>1 &gt; 4</v>
      </c>
      <c r="X274" s="66">
        <f>A274+SUMIFS(Presensi!F:F,Presensi!E:E,'Entry Data'!AP274)</f>
        <v>1</v>
      </c>
      <c r="Y274" s="66">
        <f>IFERROR(INDEX('Retasi Pricing'!F:F,MATCH('Entry Data'!AM274,'Retasi Pricing'!E:E,0))*X274,"")</f>
        <v>25000</v>
      </c>
      <c r="Z274" s="62" t="s">
        <v>26</v>
      </c>
      <c r="AA274" s="62" t="s">
        <v>27</v>
      </c>
      <c r="AB274" s="32" t="s">
        <v>54</v>
      </c>
      <c r="AC274" s="32" t="s">
        <v>206</v>
      </c>
      <c r="AD274" s="32" t="str">
        <f t="shared" si="77"/>
        <v/>
      </c>
      <c r="AF274" s="5" t="str">
        <f t="shared" si="78"/>
        <v>sulvadlan44187</v>
      </c>
      <c r="AG274" s="5" t="str">
        <f t="shared" si="79"/>
        <v>BMJ 05344187UTARADAY</v>
      </c>
      <c r="AH274" s="5" t="str">
        <f t="shared" si="80"/>
        <v>sulvadlan44187UTARADAY</v>
      </c>
      <c r="AI274" s="5" t="str">
        <f t="shared" si="81"/>
        <v>BMJ 05344187DAY</v>
      </c>
      <c r="AJ274" s="5" t="str">
        <f t="shared" si="82"/>
        <v>sulvadlan44187DAY</v>
      </c>
      <c r="AK274" s="5" t="str">
        <f t="shared" si="83"/>
        <v>sulvadlanBMJ III</v>
      </c>
      <c r="AL274" s="5" t="str">
        <f t="shared" si="85"/>
        <v>1UTARA</v>
      </c>
      <c r="AM274" s="5" t="str">
        <f t="shared" si="86"/>
        <v>1 &gt; 4UTARA10 RODA</v>
      </c>
      <c r="AN274" s="5" t="str">
        <f t="shared" si="87"/>
        <v>sulvadlanBMJ III1 &gt; 4UTARA10 RODA</v>
      </c>
      <c r="AO274" s="5" t="str">
        <f t="shared" si="88"/>
        <v>sulvadlan1 &gt; 4UTARA10 RODA</v>
      </c>
      <c r="AP274" s="5" t="str">
        <f t="shared" si="89"/>
        <v>44187DAY</v>
      </c>
    </row>
    <row r="275" spans="1:42" x14ac:dyDescent="0.3">
      <c r="A275" s="33">
        <v>1</v>
      </c>
      <c r="B275" s="33"/>
      <c r="C275" s="70">
        <v>44187</v>
      </c>
      <c r="D275" s="71" t="s">
        <v>19</v>
      </c>
      <c r="E275" s="70">
        <v>44187.429861111108</v>
      </c>
      <c r="F275" s="71">
        <v>5151390</v>
      </c>
      <c r="G275" s="33" t="s">
        <v>20</v>
      </c>
      <c r="H275" s="33" t="s">
        <v>21</v>
      </c>
      <c r="I275" s="33" t="s">
        <v>51</v>
      </c>
      <c r="J275" s="33" t="s">
        <v>46</v>
      </c>
      <c r="K275" s="63" t="s">
        <v>62</v>
      </c>
      <c r="L275" s="32" t="str">
        <f t="shared" si="72"/>
        <v>FM260JD</v>
      </c>
      <c r="M275" s="32" t="str">
        <f t="shared" si="73"/>
        <v>BMJ III</v>
      </c>
      <c r="N275" s="32" t="str">
        <f t="shared" si="74"/>
        <v>10 RODA</v>
      </c>
      <c r="O275" s="64">
        <v>44187.430543981478</v>
      </c>
      <c r="P275" s="65">
        <v>44187.430543981478</v>
      </c>
      <c r="Q275" s="65"/>
      <c r="R275" s="66">
        <v>2</v>
      </c>
      <c r="S275" s="66">
        <v>37240</v>
      </c>
      <c r="T275" s="66">
        <v>14840</v>
      </c>
      <c r="U275" s="67">
        <f t="shared" si="84"/>
        <v>22.4</v>
      </c>
      <c r="V275" s="66">
        <f t="shared" si="75"/>
        <v>436665.59999999998</v>
      </c>
      <c r="W275" s="66" t="str">
        <f t="shared" si="76"/>
        <v>1 &gt; 4</v>
      </c>
      <c r="X275" s="66">
        <f>A275+SUMIFS(Presensi!F:F,Presensi!E:E,'Entry Data'!AP275)</f>
        <v>1</v>
      </c>
      <c r="Y275" s="66">
        <f>IFERROR(INDEX('Retasi Pricing'!F:F,MATCH('Entry Data'!AM275,'Retasi Pricing'!E:E,0))*X275,"")</f>
        <v>25000</v>
      </c>
      <c r="Z275" s="62" t="s">
        <v>26</v>
      </c>
      <c r="AA275" s="62" t="s">
        <v>27</v>
      </c>
      <c r="AB275" s="32" t="s">
        <v>175</v>
      </c>
      <c r="AC275" s="32" t="s">
        <v>206</v>
      </c>
      <c r="AD275" s="32" t="str">
        <f t="shared" si="77"/>
        <v/>
      </c>
      <c r="AF275" s="5" t="str">
        <f t="shared" si="78"/>
        <v>sulvadlan44187</v>
      </c>
      <c r="AG275" s="5" t="str">
        <f t="shared" si="79"/>
        <v>BMJ 05344187UTARADAY</v>
      </c>
      <c r="AH275" s="5" t="str">
        <f t="shared" si="80"/>
        <v>sulvadlan44187UTARADAY</v>
      </c>
      <c r="AI275" s="5" t="str">
        <f t="shared" si="81"/>
        <v>BMJ 05344187DAY</v>
      </c>
      <c r="AJ275" s="5" t="str">
        <f t="shared" si="82"/>
        <v>sulvadlan44187DAY</v>
      </c>
      <c r="AK275" s="5" t="str">
        <f t="shared" si="83"/>
        <v>sulvadlanBMJ III</v>
      </c>
      <c r="AL275" s="5" t="str">
        <f t="shared" si="85"/>
        <v>2UTARA</v>
      </c>
      <c r="AM275" s="5" t="str">
        <f t="shared" si="86"/>
        <v>1 &gt; 4UTARA10 RODA</v>
      </c>
      <c r="AN275" s="5" t="str">
        <f t="shared" si="87"/>
        <v>sulvadlanBMJ III1 &gt; 4UTARA10 RODA</v>
      </c>
      <c r="AO275" s="5" t="str">
        <f t="shared" si="88"/>
        <v>sulvadlan1 &gt; 4UTARA10 RODA</v>
      </c>
      <c r="AP275" s="5" t="str">
        <f t="shared" si="89"/>
        <v>44187DAY</v>
      </c>
    </row>
    <row r="276" spans="1:42" x14ac:dyDescent="0.3">
      <c r="A276" s="33">
        <v>1</v>
      </c>
      <c r="B276" s="33"/>
      <c r="C276" s="70">
        <v>44187</v>
      </c>
      <c r="D276" s="71" t="s">
        <v>19</v>
      </c>
      <c r="E276" s="70">
        <v>44187.488194444442</v>
      </c>
      <c r="F276" s="71">
        <v>5151476</v>
      </c>
      <c r="G276" s="33" t="s">
        <v>20</v>
      </c>
      <c r="H276" s="33" t="s">
        <v>21</v>
      </c>
      <c r="I276" s="33" t="s">
        <v>45</v>
      </c>
      <c r="J276" s="33" t="s">
        <v>46</v>
      </c>
      <c r="K276" s="63" t="s">
        <v>62</v>
      </c>
      <c r="L276" s="32" t="str">
        <f t="shared" si="72"/>
        <v>FM260JD</v>
      </c>
      <c r="M276" s="32" t="str">
        <f t="shared" si="73"/>
        <v>BMJ III</v>
      </c>
      <c r="N276" s="32" t="str">
        <f t="shared" si="74"/>
        <v>10 RODA</v>
      </c>
      <c r="O276" s="64">
        <v>44187.490590277775</v>
      </c>
      <c r="P276" s="65">
        <v>44187.490590277775</v>
      </c>
      <c r="Q276" s="65"/>
      <c r="R276" s="66">
        <v>3</v>
      </c>
      <c r="S276" s="66">
        <v>39400</v>
      </c>
      <c r="T276" s="66">
        <v>14840</v>
      </c>
      <c r="U276" s="67">
        <f t="shared" si="84"/>
        <v>24.56</v>
      </c>
      <c r="V276" s="66">
        <f t="shared" si="75"/>
        <v>478772.64</v>
      </c>
      <c r="W276" s="66" t="str">
        <f t="shared" si="76"/>
        <v>1 &gt; 4</v>
      </c>
      <c r="X276" s="66">
        <f>A276+SUMIFS(Presensi!F:F,Presensi!E:E,'Entry Data'!AP276)</f>
        <v>1</v>
      </c>
      <c r="Y276" s="66">
        <f>IFERROR(INDEX('Retasi Pricing'!F:F,MATCH('Entry Data'!AM276,'Retasi Pricing'!E:E,0))*X276,"")</f>
        <v>25000</v>
      </c>
      <c r="Z276" s="62" t="s">
        <v>26</v>
      </c>
      <c r="AA276" s="62" t="s">
        <v>27</v>
      </c>
      <c r="AB276" s="32" t="s">
        <v>47</v>
      </c>
      <c r="AC276" s="32" t="s">
        <v>206</v>
      </c>
      <c r="AD276" s="32" t="str">
        <f t="shared" si="77"/>
        <v/>
      </c>
      <c r="AF276" s="5" t="str">
        <f t="shared" si="78"/>
        <v>sulvadlan44187</v>
      </c>
      <c r="AG276" s="5" t="str">
        <f t="shared" si="79"/>
        <v>BMJ 05344187UTARADAY</v>
      </c>
      <c r="AH276" s="5" t="str">
        <f t="shared" si="80"/>
        <v>sulvadlan44187UTARADAY</v>
      </c>
      <c r="AI276" s="5" t="str">
        <f t="shared" si="81"/>
        <v>BMJ 05344187DAY</v>
      </c>
      <c r="AJ276" s="5" t="str">
        <f t="shared" si="82"/>
        <v>sulvadlan44187DAY</v>
      </c>
      <c r="AK276" s="5" t="str">
        <f t="shared" si="83"/>
        <v>sulvadlanBMJ III</v>
      </c>
      <c r="AL276" s="5" t="str">
        <f t="shared" si="85"/>
        <v>3UTARA</v>
      </c>
      <c r="AM276" s="5" t="str">
        <f t="shared" si="86"/>
        <v>1 &gt; 4UTARA10 RODA</v>
      </c>
      <c r="AN276" s="5" t="str">
        <f t="shared" si="87"/>
        <v>sulvadlanBMJ III1 &gt; 4UTARA10 RODA</v>
      </c>
      <c r="AO276" s="5" t="str">
        <f t="shared" si="88"/>
        <v>sulvadlan1 &gt; 4UTARA10 RODA</v>
      </c>
      <c r="AP276" s="5" t="str">
        <f t="shared" si="89"/>
        <v>44187DAY</v>
      </c>
    </row>
    <row r="277" spans="1:42" x14ac:dyDescent="0.3">
      <c r="A277" s="33">
        <v>1</v>
      </c>
      <c r="B277" s="33"/>
      <c r="C277" s="70">
        <v>44187</v>
      </c>
      <c r="D277" s="71" t="s">
        <v>19</v>
      </c>
      <c r="E277" s="70">
        <v>44187.642361111109</v>
      </c>
      <c r="F277" s="71">
        <v>5151681</v>
      </c>
      <c r="G277" s="33" t="s">
        <v>20</v>
      </c>
      <c r="H277" s="33" t="s">
        <v>21</v>
      </c>
      <c r="I277" s="33" t="s">
        <v>76</v>
      </c>
      <c r="J277" s="33" t="s">
        <v>23</v>
      </c>
      <c r="K277" s="63" t="s">
        <v>62</v>
      </c>
      <c r="L277" s="32" t="str">
        <f t="shared" si="72"/>
        <v>FM260JD</v>
      </c>
      <c r="M277" s="32" t="str">
        <f t="shared" si="73"/>
        <v>BMJ III</v>
      </c>
      <c r="N277" s="32" t="str">
        <f t="shared" si="74"/>
        <v>10 RODA</v>
      </c>
      <c r="O277" s="64">
        <v>44187.642789351848</v>
      </c>
      <c r="P277" s="65">
        <v>44187.642789351848</v>
      </c>
      <c r="Q277" s="65"/>
      <c r="R277" s="66">
        <v>4</v>
      </c>
      <c r="S277" s="66">
        <v>39060</v>
      </c>
      <c r="T277" s="66">
        <v>14840</v>
      </c>
      <c r="U277" s="67">
        <f t="shared" si="84"/>
        <v>24.22</v>
      </c>
      <c r="V277" s="66">
        <f t="shared" si="75"/>
        <v>472144.68</v>
      </c>
      <c r="W277" s="66" t="str">
        <f t="shared" si="76"/>
        <v>1 &gt; 4</v>
      </c>
      <c r="X277" s="66">
        <f>A277+SUMIFS(Presensi!F:F,Presensi!E:E,'Entry Data'!AP277)</f>
        <v>1</v>
      </c>
      <c r="Y277" s="66">
        <f>IFERROR(INDEX('Retasi Pricing'!F:F,MATCH('Entry Data'!AM277,'Retasi Pricing'!E:E,0))*X277,"")</f>
        <v>25000</v>
      </c>
      <c r="Z277" s="62" t="s">
        <v>26</v>
      </c>
      <c r="AA277" s="62" t="s">
        <v>27</v>
      </c>
      <c r="AB277" s="32" t="s">
        <v>175</v>
      </c>
      <c r="AC277" s="32" t="s">
        <v>206</v>
      </c>
      <c r="AD277" s="32" t="str">
        <f t="shared" si="77"/>
        <v/>
      </c>
      <c r="AF277" s="5" t="str">
        <f t="shared" si="78"/>
        <v>sulvadlan44187</v>
      </c>
      <c r="AG277" s="5" t="str">
        <f t="shared" si="79"/>
        <v>BMJ 05344187UTARADAY</v>
      </c>
      <c r="AH277" s="5" t="str">
        <f t="shared" si="80"/>
        <v>sulvadlan44187UTARADAY</v>
      </c>
      <c r="AI277" s="5" t="str">
        <f t="shared" si="81"/>
        <v>BMJ 05344187DAY</v>
      </c>
      <c r="AJ277" s="5" t="str">
        <f t="shared" si="82"/>
        <v>sulvadlan44187DAY</v>
      </c>
      <c r="AK277" s="5" t="str">
        <f t="shared" si="83"/>
        <v>sulvadlanBMJ III</v>
      </c>
      <c r="AL277" s="5" t="str">
        <f t="shared" si="85"/>
        <v>4UTARA</v>
      </c>
      <c r="AM277" s="5" t="str">
        <f t="shared" si="86"/>
        <v>1 &gt; 4UTARA10 RODA</v>
      </c>
      <c r="AN277" s="5" t="str">
        <f t="shared" si="87"/>
        <v>sulvadlanBMJ III1 &gt; 4UTARA10 RODA</v>
      </c>
      <c r="AO277" s="5" t="str">
        <f t="shared" si="88"/>
        <v>sulvadlan1 &gt; 4UTARA10 RODA</v>
      </c>
      <c r="AP277" s="5" t="str">
        <f t="shared" si="89"/>
        <v>44187DAY</v>
      </c>
    </row>
    <row r="278" spans="1:42" x14ac:dyDescent="0.3">
      <c r="A278" s="33">
        <v>1</v>
      </c>
      <c r="B278" s="33"/>
      <c r="C278" s="70">
        <v>44187</v>
      </c>
      <c r="D278" s="71" t="s">
        <v>19</v>
      </c>
      <c r="E278" s="70">
        <v>44187.726388888892</v>
      </c>
      <c r="F278" s="71">
        <v>5151799</v>
      </c>
      <c r="G278" s="33" t="s">
        <v>20</v>
      </c>
      <c r="H278" s="33" t="s">
        <v>21</v>
      </c>
      <c r="I278" s="33" t="s">
        <v>76</v>
      </c>
      <c r="J278" s="33" t="s">
        <v>23</v>
      </c>
      <c r="K278" s="63" t="s">
        <v>62</v>
      </c>
      <c r="L278" s="32" t="str">
        <f t="shared" si="72"/>
        <v>FM260JD</v>
      </c>
      <c r="M278" s="32" t="str">
        <f t="shared" si="73"/>
        <v>BMJ III</v>
      </c>
      <c r="N278" s="32" t="str">
        <f t="shared" si="74"/>
        <v>10 RODA</v>
      </c>
      <c r="O278" s="64">
        <v>44187.727384259262</v>
      </c>
      <c r="P278" s="65">
        <v>44187.727384259262</v>
      </c>
      <c r="Q278" s="65"/>
      <c r="R278" s="66">
        <v>5</v>
      </c>
      <c r="S278" s="66">
        <v>41560</v>
      </c>
      <c r="T278" s="66">
        <v>14840</v>
      </c>
      <c r="U278" s="67">
        <f t="shared" si="84"/>
        <v>26.72</v>
      </c>
      <c r="V278" s="66">
        <f t="shared" si="75"/>
        <v>520879.68</v>
      </c>
      <c r="W278" s="66" t="str">
        <f t="shared" si="76"/>
        <v>&gt; 5</v>
      </c>
      <c r="X278" s="66">
        <f>A278+SUMIFS(Presensi!F:F,Presensi!E:E,'Entry Data'!AP278)</f>
        <v>1</v>
      </c>
      <c r="Y278" s="66">
        <f>IFERROR(INDEX('Retasi Pricing'!F:F,MATCH('Entry Data'!AM278,'Retasi Pricing'!E:E,0))*X278,"")</f>
        <v>27650</v>
      </c>
      <c r="Z278" s="62" t="s">
        <v>26</v>
      </c>
      <c r="AA278" s="62" t="s">
        <v>27</v>
      </c>
      <c r="AB278" s="32" t="s">
        <v>130</v>
      </c>
      <c r="AC278" s="32" t="s">
        <v>206</v>
      </c>
      <c r="AD278" s="32" t="str">
        <f t="shared" si="77"/>
        <v/>
      </c>
      <c r="AF278" s="5" t="str">
        <f t="shared" si="78"/>
        <v>sulvadlan44187</v>
      </c>
      <c r="AG278" s="5" t="str">
        <f t="shared" si="79"/>
        <v>BMJ 05344187UTARADAY</v>
      </c>
      <c r="AH278" s="5" t="str">
        <f t="shared" si="80"/>
        <v>sulvadlan44187UTARADAY</v>
      </c>
      <c r="AI278" s="5" t="str">
        <f t="shared" si="81"/>
        <v>BMJ 05344187DAY</v>
      </c>
      <c r="AJ278" s="5" t="str">
        <f t="shared" si="82"/>
        <v>sulvadlan44187DAY</v>
      </c>
      <c r="AK278" s="5" t="str">
        <f t="shared" si="83"/>
        <v>sulvadlanBMJ III</v>
      </c>
      <c r="AL278" s="5" t="str">
        <f t="shared" si="85"/>
        <v>5UTARA</v>
      </c>
      <c r="AM278" s="5" t="str">
        <f t="shared" si="86"/>
        <v>&gt; 5UTARA10 RODA</v>
      </c>
      <c r="AN278" s="5" t="str">
        <f t="shared" si="87"/>
        <v>sulvadlanBMJ III&gt; 5UTARA10 RODA</v>
      </c>
      <c r="AO278" s="5" t="str">
        <f t="shared" si="88"/>
        <v>sulvadlan&gt; 5UTARA10 RODA</v>
      </c>
      <c r="AP278" s="5" t="str">
        <f t="shared" si="89"/>
        <v>44187DAY</v>
      </c>
    </row>
    <row r="279" spans="1:42" x14ac:dyDescent="0.3">
      <c r="A279" s="33">
        <v>1</v>
      </c>
      <c r="B279" s="33"/>
      <c r="C279" s="70">
        <v>44187</v>
      </c>
      <c r="D279" s="71" t="s">
        <v>19</v>
      </c>
      <c r="E279" s="70">
        <v>44187.347916666666</v>
      </c>
      <c r="F279" s="71">
        <v>5151264</v>
      </c>
      <c r="G279" s="33" t="s">
        <v>20</v>
      </c>
      <c r="H279" s="33" t="s">
        <v>21</v>
      </c>
      <c r="I279" s="33" t="s">
        <v>51</v>
      </c>
      <c r="J279" s="33" t="s">
        <v>46</v>
      </c>
      <c r="K279" s="63" t="s">
        <v>67</v>
      </c>
      <c r="L279" s="32" t="str">
        <f t="shared" si="72"/>
        <v>FM260JD</v>
      </c>
      <c r="M279" s="32" t="str">
        <f t="shared" si="73"/>
        <v>BMJ III</v>
      </c>
      <c r="N279" s="32" t="str">
        <f t="shared" si="74"/>
        <v>10 RODA</v>
      </c>
      <c r="O279" s="64">
        <v>44187.348622685182</v>
      </c>
      <c r="P279" s="65">
        <v>44187.348622685182</v>
      </c>
      <c r="Q279" s="65"/>
      <c r="R279" s="66">
        <v>1</v>
      </c>
      <c r="S279" s="66">
        <v>38840</v>
      </c>
      <c r="T279" s="66">
        <v>15080</v>
      </c>
      <c r="U279" s="67">
        <f t="shared" si="84"/>
        <v>23.76</v>
      </c>
      <c r="V279" s="66">
        <f t="shared" si="75"/>
        <v>463177.44000000006</v>
      </c>
      <c r="W279" s="66" t="str">
        <f t="shared" si="76"/>
        <v>1 &gt; 4</v>
      </c>
      <c r="X279" s="66">
        <f>A279+SUMIFS(Presensi!F:F,Presensi!E:E,'Entry Data'!AP279)</f>
        <v>1</v>
      </c>
      <c r="Y279" s="66">
        <f>IFERROR(INDEX('Retasi Pricing'!F:F,MATCH('Entry Data'!AM279,'Retasi Pricing'!E:E,0))*X279,"")</f>
        <v>25000</v>
      </c>
      <c r="Z279" s="62" t="s">
        <v>26</v>
      </c>
      <c r="AA279" s="62" t="s">
        <v>27</v>
      </c>
      <c r="AB279" s="32" t="s">
        <v>175</v>
      </c>
      <c r="AC279" s="32" t="s">
        <v>210</v>
      </c>
      <c r="AD279" s="32" t="str">
        <f t="shared" si="77"/>
        <v/>
      </c>
      <c r="AF279" s="5" t="str">
        <f t="shared" si="78"/>
        <v>m.taha44187</v>
      </c>
      <c r="AG279" s="5" t="str">
        <f t="shared" si="79"/>
        <v>BMJ 05444187UTARADAY</v>
      </c>
      <c r="AH279" s="5" t="str">
        <f t="shared" si="80"/>
        <v>m.taha44187UTARADAY</v>
      </c>
      <c r="AI279" s="5" t="str">
        <f t="shared" si="81"/>
        <v>BMJ 05444187DAY</v>
      </c>
      <c r="AJ279" s="5" t="str">
        <f t="shared" si="82"/>
        <v>m.taha44187DAY</v>
      </c>
      <c r="AK279" s="5" t="str">
        <f t="shared" si="83"/>
        <v>m.tahaBMJ III</v>
      </c>
      <c r="AL279" s="5" t="str">
        <f t="shared" si="85"/>
        <v>1UTARA</v>
      </c>
      <c r="AM279" s="5" t="str">
        <f t="shared" si="86"/>
        <v>1 &gt; 4UTARA10 RODA</v>
      </c>
      <c r="AN279" s="5" t="str">
        <f t="shared" si="87"/>
        <v>m.tahaBMJ III1 &gt; 4UTARA10 RODA</v>
      </c>
      <c r="AO279" s="5" t="str">
        <f t="shared" si="88"/>
        <v>m.taha1 &gt; 4UTARA10 RODA</v>
      </c>
      <c r="AP279" s="5" t="str">
        <f t="shared" si="89"/>
        <v>44187DAY</v>
      </c>
    </row>
    <row r="280" spans="1:42" x14ac:dyDescent="0.3">
      <c r="A280" s="33">
        <v>1</v>
      </c>
      <c r="B280" s="33"/>
      <c r="C280" s="70">
        <v>44187</v>
      </c>
      <c r="D280" s="71" t="s">
        <v>19</v>
      </c>
      <c r="E280" s="70">
        <v>44187.406944444447</v>
      </c>
      <c r="F280" s="71">
        <v>5151350</v>
      </c>
      <c r="G280" s="33" t="s">
        <v>20</v>
      </c>
      <c r="H280" s="33" t="s">
        <v>21</v>
      </c>
      <c r="I280" s="33" t="s">
        <v>51</v>
      </c>
      <c r="J280" s="33" t="s">
        <v>46</v>
      </c>
      <c r="K280" s="63" t="s">
        <v>67</v>
      </c>
      <c r="L280" s="32" t="str">
        <f t="shared" si="72"/>
        <v>FM260JD</v>
      </c>
      <c r="M280" s="32" t="str">
        <f t="shared" si="73"/>
        <v>BMJ III</v>
      </c>
      <c r="N280" s="32" t="str">
        <f t="shared" si="74"/>
        <v>10 RODA</v>
      </c>
      <c r="O280" s="64">
        <v>44187.407800925925</v>
      </c>
      <c r="P280" s="65">
        <v>44187.407800925925</v>
      </c>
      <c r="Q280" s="65"/>
      <c r="R280" s="66">
        <v>2</v>
      </c>
      <c r="S280" s="66">
        <v>39460</v>
      </c>
      <c r="T280" s="66">
        <v>15080</v>
      </c>
      <c r="U280" s="67">
        <f t="shared" si="84"/>
        <v>24.38</v>
      </c>
      <c r="V280" s="66">
        <f t="shared" si="75"/>
        <v>475263.72000000003</v>
      </c>
      <c r="W280" s="66" t="str">
        <f t="shared" si="76"/>
        <v>1 &gt; 4</v>
      </c>
      <c r="X280" s="66">
        <f>A280+SUMIFS(Presensi!F:F,Presensi!E:E,'Entry Data'!AP280)</f>
        <v>1</v>
      </c>
      <c r="Y280" s="66">
        <f>IFERROR(INDEX('Retasi Pricing'!F:F,MATCH('Entry Data'!AM280,'Retasi Pricing'!E:E,0))*X280,"")</f>
        <v>25000</v>
      </c>
      <c r="Z280" s="62" t="s">
        <v>26</v>
      </c>
      <c r="AA280" s="62" t="s">
        <v>27</v>
      </c>
      <c r="AB280" s="32" t="s">
        <v>175</v>
      </c>
      <c r="AC280" s="32" t="s">
        <v>210</v>
      </c>
      <c r="AD280" s="32" t="str">
        <f t="shared" si="77"/>
        <v/>
      </c>
      <c r="AF280" s="5" t="str">
        <f t="shared" si="78"/>
        <v>m.taha44187</v>
      </c>
      <c r="AG280" s="5" t="str">
        <f t="shared" si="79"/>
        <v>BMJ 05444187UTARADAY</v>
      </c>
      <c r="AH280" s="5" t="str">
        <f t="shared" si="80"/>
        <v>m.taha44187UTARADAY</v>
      </c>
      <c r="AI280" s="5" t="str">
        <f t="shared" si="81"/>
        <v>BMJ 05444187DAY</v>
      </c>
      <c r="AJ280" s="5" t="str">
        <f t="shared" si="82"/>
        <v>m.taha44187DAY</v>
      </c>
      <c r="AK280" s="5" t="str">
        <f t="shared" si="83"/>
        <v>m.tahaBMJ III</v>
      </c>
      <c r="AL280" s="5" t="str">
        <f t="shared" si="85"/>
        <v>2UTARA</v>
      </c>
      <c r="AM280" s="5" t="str">
        <f t="shared" si="86"/>
        <v>1 &gt; 4UTARA10 RODA</v>
      </c>
      <c r="AN280" s="5" t="str">
        <f t="shared" si="87"/>
        <v>m.tahaBMJ III1 &gt; 4UTARA10 RODA</v>
      </c>
      <c r="AO280" s="5" t="str">
        <f t="shared" si="88"/>
        <v>m.taha1 &gt; 4UTARA10 RODA</v>
      </c>
      <c r="AP280" s="5" t="str">
        <f t="shared" si="89"/>
        <v>44187DAY</v>
      </c>
    </row>
    <row r="281" spans="1:42" x14ac:dyDescent="0.3">
      <c r="A281" s="33">
        <v>1</v>
      </c>
      <c r="B281" s="33"/>
      <c r="C281" s="70">
        <v>44187</v>
      </c>
      <c r="D281" s="71" t="s">
        <v>19</v>
      </c>
      <c r="E281" s="70">
        <v>44187.461111111108</v>
      </c>
      <c r="F281" s="71">
        <v>5151432</v>
      </c>
      <c r="G281" s="33" t="s">
        <v>20</v>
      </c>
      <c r="H281" s="33" t="s">
        <v>21</v>
      </c>
      <c r="I281" s="33" t="s">
        <v>51</v>
      </c>
      <c r="J281" s="33" t="s">
        <v>46</v>
      </c>
      <c r="K281" s="63" t="s">
        <v>67</v>
      </c>
      <c r="L281" s="32" t="str">
        <f t="shared" si="72"/>
        <v>FM260JD</v>
      </c>
      <c r="M281" s="32" t="str">
        <f t="shared" si="73"/>
        <v>BMJ III</v>
      </c>
      <c r="N281" s="32" t="str">
        <f t="shared" si="74"/>
        <v>10 RODA</v>
      </c>
      <c r="O281" s="64">
        <v>44187.461377314816</v>
      </c>
      <c r="P281" s="65">
        <v>44187.461377314816</v>
      </c>
      <c r="Q281" s="65"/>
      <c r="R281" s="66">
        <v>3</v>
      </c>
      <c r="S281" s="66">
        <v>39420</v>
      </c>
      <c r="T281" s="66">
        <v>15080</v>
      </c>
      <c r="U281" s="67">
        <f t="shared" si="84"/>
        <v>24.34</v>
      </c>
      <c r="V281" s="66">
        <f t="shared" si="75"/>
        <v>474483.95999999996</v>
      </c>
      <c r="W281" s="66" t="str">
        <f t="shared" si="76"/>
        <v>1 &gt; 4</v>
      </c>
      <c r="X281" s="66">
        <f>A281+SUMIFS(Presensi!F:F,Presensi!E:E,'Entry Data'!AP281)</f>
        <v>1</v>
      </c>
      <c r="Y281" s="66">
        <f>IFERROR(INDEX('Retasi Pricing'!F:F,MATCH('Entry Data'!AM281,'Retasi Pricing'!E:E,0))*X281,"")</f>
        <v>25000</v>
      </c>
      <c r="Z281" s="62" t="s">
        <v>26</v>
      </c>
      <c r="AA281" s="62" t="s">
        <v>27</v>
      </c>
      <c r="AB281" s="32" t="s">
        <v>55</v>
      </c>
      <c r="AC281" s="32" t="s">
        <v>210</v>
      </c>
      <c r="AD281" s="32" t="str">
        <f t="shared" si="77"/>
        <v/>
      </c>
      <c r="AF281" s="5" t="str">
        <f t="shared" si="78"/>
        <v>m.taha44187</v>
      </c>
      <c r="AG281" s="5" t="str">
        <f t="shared" si="79"/>
        <v>BMJ 05444187UTARADAY</v>
      </c>
      <c r="AH281" s="5" t="str">
        <f t="shared" si="80"/>
        <v>m.taha44187UTARADAY</v>
      </c>
      <c r="AI281" s="5" t="str">
        <f t="shared" si="81"/>
        <v>BMJ 05444187DAY</v>
      </c>
      <c r="AJ281" s="5" t="str">
        <f t="shared" si="82"/>
        <v>m.taha44187DAY</v>
      </c>
      <c r="AK281" s="5" t="str">
        <f t="shared" si="83"/>
        <v>m.tahaBMJ III</v>
      </c>
      <c r="AL281" s="5" t="str">
        <f t="shared" si="85"/>
        <v>3UTARA</v>
      </c>
      <c r="AM281" s="5" t="str">
        <f t="shared" si="86"/>
        <v>1 &gt; 4UTARA10 RODA</v>
      </c>
      <c r="AN281" s="5" t="str">
        <f t="shared" si="87"/>
        <v>m.tahaBMJ III1 &gt; 4UTARA10 RODA</v>
      </c>
      <c r="AO281" s="5" t="str">
        <f t="shared" si="88"/>
        <v>m.taha1 &gt; 4UTARA10 RODA</v>
      </c>
      <c r="AP281" s="5" t="str">
        <f t="shared" si="89"/>
        <v>44187DAY</v>
      </c>
    </row>
    <row r="282" spans="1:42" x14ac:dyDescent="0.3">
      <c r="A282" s="33">
        <v>1</v>
      </c>
      <c r="B282" s="33"/>
      <c r="C282" s="70">
        <v>44187</v>
      </c>
      <c r="D282" s="71" t="s">
        <v>19</v>
      </c>
      <c r="E282" s="70">
        <v>44187.518055555556</v>
      </c>
      <c r="F282" s="71">
        <v>5151516</v>
      </c>
      <c r="G282" s="33" t="s">
        <v>20</v>
      </c>
      <c r="H282" s="33" t="s">
        <v>50</v>
      </c>
      <c r="I282" s="33" t="s">
        <v>51</v>
      </c>
      <c r="J282" s="33" t="s">
        <v>53</v>
      </c>
      <c r="K282" s="63" t="s">
        <v>67</v>
      </c>
      <c r="L282" s="32" t="str">
        <f t="shared" si="72"/>
        <v>FM260JD</v>
      </c>
      <c r="M282" s="32" t="str">
        <f t="shared" si="73"/>
        <v>BMJ III</v>
      </c>
      <c r="N282" s="32" t="str">
        <f t="shared" si="74"/>
        <v>10 RODA</v>
      </c>
      <c r="O282" s="64">
        <v>44187.518391203703</v>
      </c>
      <c r="P282" s="65">
        <v>44187.518391203703</v>
      </c>
      <c r="Q282" s="65"/>
      <c r="R282" s="66">
        <v>4</v>
      </c>
      <c r="S282" s="66">
        <v>40740</v>
      </c>
      <c r="T282" s="66">
        <v>15080</v>
      </c>
      <c r="U282" s="67">
        <f t="shared" si="84"/>
        <v>25.66</v>
      </c>
      <c r="V282" s="66">
        <f t="shared" si="75"/>
        <v>500216.04000000004</v>
      </c>
      <c r="W282" s="66" t="str">
        <f t="shared" si="76"/>
        <v>1 &gt; 4</v>
      </c>
      <c r="X282" s="66">
        <f>A282+SUMIFS(Presensi!F:F,Presensi!E:E,'Entry Data'!AP282)</f>
        <v>1</v>
      </c>
      <c r="Y282" s="66">
        <f>IFERROR(INDEX('Retasi Pricing'!F:F,MATCH('Entry Data'!AM282,'Retasi Pricing'!E:E,0))*X282,"")</f>
        <v>25000</v>
      </c>
      <c r="Z282" s="62" t="s">
        <v>26</v>
      </c>
      <c r="AA282" s="62" t="s">
        <v>27</v>
      </c>
      <c r="AB282" s="32" t="s">
        <v>47</v>
      </c>
      <c r="AC282" s="32" t="s">
        <v>210</v>
      </c>
      <c r="AD282" s="32" t="str">
        <f t="shared" si="77"/>
        <v/>
      </c>
      <c r="AF282" s="5" t="str">
        <f t="shared" si="78"/>
        <v>m.taha44187</v>
      </c>
      <c r="AG282" s="5" t="str">
        <f t="shared" si="79"/>
        <v>BMJ 05444187UTARADAY</v>
      </c>
      <c r="AH282" s="5" t="str">
        <f t="shared" si="80"/>
        <v>m.taha44187UTARADAY</v>
      </c>
      <c r="AI282" s="5" t="str">
        <f t="shared" si="81"/>
        <v>BMJ 05444187DAY</v>
      </c>
      <c r="AJ282" s="5" t="str">
        <f t="shared" si="82"/>
        <v>m.taha44187DAY</v>
      </c>
      <c r="AK282" s="5" t="str">
        <f t="shared" si="83"/>
        <v>m.tahaBMJ III</v>
      </c>
      <c r="AL282" s="5" t="str">
        <f t="shared" si="85"/>
        <v>4UTARA</v>
      </c>
      <c r="AM282" s="5" t="str">
        <f t="shared" si="86"/>
        <v>1 &gt; 4UTARA10 RODA</v>
      </c>
      <c r="AN282" s="5" t="str">
        <f t="shared" si="87"/>
        <v>m.tahaBMJ III1 &gt; 4UTARA10 RODA</v>
      </c>
      <c r="AO282" s="5" t="str">
        <f t="shared" si="88"/>
        <v>m.taha1 &gt; 4UTARA10 RODA</v>
      </c>
      <c r="AP282" s="5" t="str">
        <f t="shared" si="89"/>
        <v>44187DAY</v>
      </c>
    </row>
    <row r="283" spans="1:42" x14ac:dyDescent="0.3">
      <c r="A283" s="33">
        <v>1</v>
      </c>
      <c r="B283" s="33"/>
      <c r="C283" s="70">
        <v>44187</v>
      </c>
      <c r="D283" s="71" t="s">
        <v>19</v>
      </c>
      <c r="E283" s="70">
        <v>44187.583333333336</v>
      </c>
      <c r="F283" s="71">
        <v>5151592</v>
      </c>
      <c r="G283" s="33" t="s">
        <v>20</v>
      </c>
      <c r="H283" s="33" t="s">
        <v>21</v>
      </c>
      <c r="I283" s="33" t="s">
        <v>76</v>
      </c>
      <c r="J283" s="33" t="s">
        <v>23</v>
      </c>
      <c r="K283" s="63" t="s">
        <v>67</v>
      </c>
      <c r="L283" s="32" t="str">
        <f t="shared" si="72"/>
        <v>FM260JD</v>
      </c>
      <c r="M283" s="32" t="str">
        <f t="shared" si="73"/>
        <v>BMJ III</v>
      </c>
      <c r="N283" s="32" t="str">
        <f t="shared" si="74"/>
        <v>10 RODA</v>
      </c>
      <c r="O283" s="64">
        <v>44187.583634259259</v>
      </c>
      <c r="P283" s="65">
        <v>44187.583634259259</v>
      </c>
      <c r="Q283" s="65"/>
      <c r="R283" s="66">
        <v>5</v>
      </c>
      <c r="S283" s="66">
        <v>39180</v>
      </c>
      <c r="T283" s="66">
        <v>15080</v>
      </c>
      <c r="U283" s="67">
        <f t="shared" si="84"/>
        <v>24.1</v>
      </c>
      <c r="V283" s="66">
        <f t="shared" si="75"/>
        <v>469805.4</v>
      </c>
      <c r="W283" s="66" t="str">
        <f t="shared" si="76"/>
        <v>&gt; 5</v>
      </c>
      <c r="X283" s="66">
        <f>A283+SUMIFS(Presensi!F:F,Presensi!E:E,'Entry Data'!AP283)</f>
        <v>1</v>
      </c>
      <c r="Y283" s="66">
        <f>IFERROR(INDEX('Retasi Pricing'!F:F,MATCH('Entry Data'!AM283,'Retasi Pricing'!E:E,0))*X283,"")</f>
        <v>27650</v>
      </c>
      <c r="Z283" s="62" t="s">
        <v>26</v>
      </c>
      <c r="AA283" s="62" t="s">
        <v>27</v>
      </c>
      <c r="AB283" s="32" t="s">
        <v>130</v>
      </c>
      <c r="AC283" s="32" t="s">
        <v>210</v>
      </c>
      <c r="AD283" s="32" t="str">
        <f t="shared" si="77"/>
        <v/>
      </c>
      <c r="AF283" s="5" t="str">
        <f t="shared" si="78"/>
        <v>m.taha44187</v>
      </c>
      <c r="AG283" s="5" t="str">
        <f t="shared" si="79"/>
        <v>BMJ 05444187UTARADAY</v>
      </c>
      <c r="AH283" s="5" t="str">
        <f t="shared" si="80"/>
        <v>m.taha44187UTARADAY</v>
      </c>
      <c r="AI283" s="5" t="str">
        <f t="shared" si="81"/>
        <v>BMJ 05444187DAY</v>
      </c>
      <c r="AJ283" s="5" t="str">
        <f t="shared" si="82"/>
        <v>m.taha44187DAY</v>
      </c>
      <c r="AK283" s="5" t="str">
        <f t="shared" si="83"/>
        <v>m.tahaBMJ III</v>
      </c>
      <c r="AL283" s="5" t="str">
        <f t="shared" si="85"/>
        <v>5UTARA</v>
      </c>
      <c r="AM283" s="5" t="str">
        <f t="shared" si="86"/>
        <v>&gt; 5UTARA10 RODA</v>
      </c>
      <c r="AN283" s="5" t="str">
        <f t="shared" si="87"/>
        <v>m.tahaBMJ III&gt; 5UTARA10 RODA</v>
      </c>
      <c r="AO283" s="5" t="str">
        <f t="shared" si="88"/>
        <v>m.taha&gt; 5UTARA10 RODA</v>
      </c>
      <c r="AP283" s="5" t="str">
        <f t="shared" si="89"/>
        <v>44187DAY</v>
      </c>
    </row>
    <row r="284" spans="1:42" x14ac:dyDescent="0.3">
      <c r="A284" s="33">
        <v>1</v>
      </c>
      <c r="B284" s="33"/>
      <c r="C284" s="70">
        <v>44187</v>
      </c>
      <c r="D284" s="71" t="s">
        <v>19</v>
      </c>
      <c r="E284" s="70">
        <v>44187.634722222225</v>
      </c>
      <c r="F284" s="71">
        <v>5151669</v>
      </c>
      <c r="G284" s="33" t="s">
        <v>20</v>
      </c>
      <c r="H284" s="33" t="s">
        <v>21</v>
      </c>
      <c r="I284" s="33" t="s">
        <v>76</v>
      </c>
      <c r="J284" s="33" t="s">
        <v>23</v>
      </c>
      <c r="K284" s="63" t="s">
        <v>67</v>
      </c>
      <c r="L284" s="32" t="str">
        <f t="shared" si="72"/>
        <v>FM260JD</v>
      </c>
      <c r="M284" s="32" t="str">
        <f t="shared" si="73"/>
        <v>BMJ III</v>
      </c>
      <c r="N284" s="32" t="str">
        <f t="shared" si="74"/>
        <v>10 RODA</v>
      </c>
      <c r="O284" s="64">
        <v>44187.636493055557</v>
      </c>
      <c r="P284" s="65">
        <v>44187.636493055557</v>
      </c>
      <c r="Q284" s="65"/>
      <c r="R284" s="66">
        <v>6</v>
      </c>
      <c r="S284" s="66">
        <v>39240</v>
      </c>
      <c r="T284" s="66">
        <v>15080</v>
      </c>
      <c r="U284" s="67">
        <f t="shared" si="84"/>
        <v>24.16</v>
      </c>
      <c r="V284" s="66">
        <f t="shared" si="75"/>
        <v>470975.04000000004</v>
      </c>
      <c r="W284" s="66" t="str">
        <f t="shared" si="76"/>
        <v>&gt; 6</v>
      </c>
      <c r="X284" s="66">
        <f>A284+SUMIFS(Presensi!F:F,Presensi!E:E,'Entry Data'!AP284)</f>
        <v>1</v>
      </c>
      <c r="Y284" s="66">
        <f>IFERROR(INDEX('Retasi Pricing'!F:F,MATCH('Entry Data'!AM284,'Retasi Pricing'!E:E,0))*X284,"")</f>
        <v>30800</v>
      </c>
      <c r="Z284" s="62" t="s">
        <v>26</v>
      </c>
      <c r="AA284" s="62" t="s">
        <v>27</v>
      </c>
      <c r="AB284" s="32" t="s">
        <v>66</v>
      </c>
      <c r="AC284" s="32" t="s">
        <v>210</v>
      </c>
      <c r="AD284" s="32" t="str">
        <f t="shared" si="77"/>
        <v/>
      </c>
      <c r="AF284" s="5" t="str">
        <f t="shared" si="78"/>
        <v>m.taha44187</v>
      </c>
      <c r="AG284" s="5" t="str">
        <f t="shared" si="79"/>
        <v>BMJ 05444187UTARADAY</v>
      </c>
      <c r="AH284" s="5" t="str">
        <f t="shared" si="80"/>
        <v>m.taha44187UTARADAY</v>
      </c>
      <c r="AI284" s="5" t="str">
        <f t="shared" si="81"/>
        <v>BMJ 05444187DAY</v>
      </c>
      <c r="AJ284" s="5" t="str">
        <f t="shared" si="82"/>
        <v>m.taha44187DAY</v>
      </c>
      <c r="AK284" s="5" t="str">
        <f t="shared" si="83"/>
        <v>m.tahaBMJ III</v>
      </c>
      <c r="AL284" s="5" t="str">
        <f t="shared" si="85"/>
        <v>6UTARA</v>
      </c>
      <c r="AM284" s="5" t="str">
        <f t="shared" si="86"/>
        <v>&gt; 6UTARA10 RODA</v>
      </c>
      <c r="AN284" s="5" t="str">
        <f t="shared" si="87"/>
        <v>m.tahaBMJ III&gt; 6UTARA10 RODA</v>
      </c>
      <c r="AO284" s="5" t="str">
        <f t="shared" si="88"/>
        <v>m.taha&gt; 6UTARA10 RODA</v>
      </c>
      <c r="AP284" s="5" t="str">
        <f t="shared" si="89"/>
        <v>44187DAY</v>
      </c>
    </row>
    <row r="285" spans="1:42" x14ac:dyDescent="0.3">
      <c r="A285" s="33">
        <v>1</v>
      </c>
      <c r="B285" s="33"/>
      <c r="C285" s="70">
        <v>44187</v>
      </c>
      <c r="D285" s="71" t="s">
        <v>19</v>
      </c>
      <c r="E285" s="70">
        <v>44187.705555555556</v>
      </c>
      <c r="F285" s="71">
        <v>5151770</v>
      </c>
      <c r="G285" s="33" t="s">
        <v>20</v>
      </c>
      <c r="H285" s="33" t="s">
        <v>21</v>
      </c>
      <c r="I285" s="33" t="s">
        <v>76</v>
      </c>
      <c r="J285" s="33" t="s">
        <v>23</v>
      </c>
      <c r="K285" s="63" t="s">
        <v>67</v>
      </c>
      <c r="L285" s="32" t="str">
        <f t="shared" si="72"/>
        <v>FM260JD</v>
      </c>
      <c r="M285" s="32" t="str">
        <f t="shared" si="73"/>
        <v>BMJ III</v>
      </c>
      <c r="N285" s="32" t="str">
        <f t="shared" si="74"/>
        <v>10 RODA</v>
      </c>
      <c r="O285" s="64">
        <v>44187.706342592595</v>
      </c>
      <c r="P285" s="65">
        <v>44187.706342592595</v>
      </c>
      <c r="Q285" s="65"/>
      <c r="R285" s="66">
        <v>7</v>
      </c>
      <c r="S285" s="66">
        <v>40520</v>
      </c>
      <c r="T285" s="66">
        <v>15080</v>
      </c>
      <c r="U285" s="67">
        <f t="shared" si="84"/>
        <v>25.44</v>
      </c>
      <c r="V285" s="66">
        <f t="shared" si="75"/>
        <v>495927.36</v>
      </c>
      <c r="W285" s="66" t="str">
        <f t="shared" si="76"/>
        <v>7 &gt;</v>
      </c>
      <c r="X285" s="66">
        <f>A285+SUMIFS(Presensi!F:F,Presensi!E:E,'Entry Data'!AP285)</f>
        <v>1</v>
      </c>
      <c r="Y285" s="66">
        <f>IFERROR(INDEX('Retasi Pricing'!F:F,MATCH('Entry Data'!AM285,'Retasi Pricing'!E:E,0))*X285,"")</f>
        <v>37750</v>
      </c>
      <c r="Z285" s="62" t="s">
        <v>26</v>
      </c>
      <c r="AA285" s="62" t="s">
        <v>27</v>
      </c>
      <c r="AB285" s="32" t="s">
        <v>175</v>
      </c>
      <c r="AC285" s="32" t="s">
        <v>210</v>
      </c>
      <c r="AD285" s="32" t="str">
        <f t="shared" si="77"/>
        <v/>
      </c>
      <c r="AF285" s="5" t="str">
        <f t="shared" si="78"/>
        <v>m.taha44187</v>
      </c>
      <c r="AG285" s="5" t="str">
        <f t="shared" si="79"/>
        <v>BMJ 05444187UTARADAY</v>
      </c>
      <c r="AH285" s="5" t="str">
        <f t="shared" si="80"/>
        <v>m.taha44187UTARADAY</v>
      </c>
      <c r="AI285" s="5" t="str">
        <f t="shared" si="81"/>
        <v>BMJ 05444187DAY</v>
      </c>
      <c r="AJ285" s="5" t="str">
        <f t="shared" si="82"/>
        <v>m.taha44187DAY</v>
      </c>
      <c r="AK285" s="5" t="str">
        <f t="shared" si="83"/>
        <v>m.tahaBMJ III</v>
      </c>
      <c r="AL285" s="5" t="str">
        <f t="shared" si="85"/>
        <v>7UTARA</v>
      </c>
      <c r="AM285" s="5" t="str">
        <f t="shared" si="86"/>
        <v>7 &gt;UTARA10 RODA</v>
      </c>
      <c r="AN285" s="5" t="str">
        <f t="shared" si="87"/>
        <v>m.tahaBMJ III7 &gt;UTARA10 RODA</v>
      </c>
      <c r="AO285" s="5" t="str">
        <f t="shared" si="88"/>
        <v>m.taha7 &gt;UTARA10 RODA</v>
      </c>
      <c r="AP285" s="5" t="str">
        <f t="shared" si="89"/>
        <v>44187DAY</v>
      </c>
    </row>
    <row r="286" spans="1:42" x14ac:dyDescent="0.3">
      <c r="A286" s="33">
        <v>1</v>
      </c>
      <c r="B286" s="33"/>
      <c r="C286" s="70">
        <v>44187</v>
      </c>
      <c r="D286" s="71" t="s">
        <v>19</v>
      </c>
      <c r="E286" s="70">
        <v>44187.430555555555</v>
      </c>
      <c r="F286" s="71">
        <v>5151392</v>
      </c>
      <c r="G286" s="33" t="s">
        <v>20</v>
      </c>
      <c r="H286" s="33" t="s">
        <v>21</v>
      </c>
      <c r="I286" s="33" t="s">
        <v>45</v>
      </c>
      <c r="J286" s="33" t="s">
        <v>46</v>
      </c>
      <c r="K286" s="63" t="s">
        <v>69</v>
      </c>
      <c r="L286" s="32" t="str">
        <f t="shared" si="72"/>
        <v>FM260JD</v>
      </c>
      <c r="M286" s="32" t="str">
        <f t="shared" si="73"/>
        <v>BMJ III</v>
      </c>
      <c r="N286" s="32" t="str">
        <f t="shared" si="74"/>
        <v>10 RODA</v>
      </c>
      <c r="O286" s="64">
        <v>44187.431388888886</v>
      </c>
      <c r="P286" s="65">
        <v>44187.431388888886</v>
      </c>
      <c r="Q286" s="65"/>
      <c r="R286" s="66">
        <v>2</v>
      </c>
      <c r="S286" s="66">
        <v>38420</v>
      </c>
      <c r="T286" s="66">
        <v>14780</v>
      </c>
      <c r="U286" s="67">
        <f t="shared" si="84"/>
        <v>23.64</v>
      </c>
      <c r="V286" s="66">
        <f t="shared" si="75"/>
        <v>460838.16000000003</v>
      </c>
      <c r="W286" s="66" t="str">
        <f t="shared" si="76"/>
        <v>1 &gt; 4</v>
      </c>
      <c r="X286" s="66">
        <f>A286+SUMIFS(Presensi!F:F,Presensi!E:E,'Entry Data'!AP286)</f>
        <v>1</v>
      </c>
      <c r="Y286" s="66">
        <f>IFERROR(INDEX('Retasi Pricing'!F:F,MATCH('Entry Data'!AM286,'Retasi Pricing'!E:E,0))*X286,"")</f>
        <v>25000</v>
      </c>
      <c r="Z286" s="62" t="s">
        <v>26</v>
      </c>
      <c r="AA286" s="62" t="s">
        <v>27</v>
      </c>
      <c r="AB286" s="32" t="s">
        <v>175</v>
      </c>
      <c r="AC286" s="32" t="s">
        <v>178</v>
      </c>
      <c r="AD286" s="32" t="str">
        <f t="shared" si="77"/>
        <v/>
      </c>
      <c r="AF286" s="5" t="str">
        <f t="shared" si="78"/>
        <v>abrar44187</v>
      </c>
      <c r="AG286" s="5" t="str">
        <f t="shared" si="79"/>
        <v>BMJ 05544187UTARADAY</v>
      </c>
      <c r="AH286" s="5" t="str">
        <f t="shared" si="80"/>
        <v>abrar44187UTARADAY</v>
      </c>
      <c r="AI286" s="5" t="str">
        <f t="shared" si="81"/>
        <v>BMJ 05544187DAY</v>
      </c>
      <c r="AJ286" s="5" t="str">
        <f t="shared" si="82"/>
        <v>abrar44187DAY</v>
      </c>
      <c r="AK286" s="5" t="str">
        <f t="shared" si="83"/>
        <v>abrarBMJ III</v>
      </c>
      <c r="AL286" s="5" t="str">
        <f t="shared" si="85"/>
        <v>2UTARA</v>
      </c>
      <c r="AM286" s="5" t="str">
        <f t="shared" si="86"/>
        <v>1 &gt; 4UTARA10 RODA</v>
      </c>
      <c r="AN286" s="5" t="str">
        <f t="shared" si="87"/>
        <v>abrarBMJ III1 &gt; 4UTARA10 RODA</v>
      </c>
      <c r="AO286" s="5" t="str">
        <f t="shared" si="88"/>
        <v>abrar1 &gt; 4UTARA10 RODA</v>
      </c>
      <c r="AP286" s="5" t="str">
        <f t="shared" si="89"/>
        <v>44187DAY</v>
      </c>
    </row>
    <row r="287" spans="1:42" x14ac:dyDescent="0.3">
      <c r="A287" s="33">
        <v>1</v>
      </c>
      <c r="B287" s="33"/>
      <c r="C287" s="70">
        <v>44187</v>
      </c>
      <c r="D287" s="71" t="s">
        <v>19</v>
      </c>
      <c r="E287" s="70">
        <v>44187.493055555555</v>
      </c>
      <c r="F287" s="71">
        <v>5151480</v>
      </c>
      <c r="G287" s="33" t="s">
        <v>20</v>
      </c>
      <c r="H287" s="33" t="s">
        <v>21</v>
      </c>
      <c r="I287" s="33" t="s">
        <v>45</v>
      </c>
      <c r="J287" s="33" t="s">
        <v>46</v>
      </c>
      <c r="K287" s="63" t="s">
        <v>69</v>
      </c>
      <c r="L287" s="32" t="str">
        <f t="shared" si="72"/>
        <v>FM260JD</v>
      </c>
      <c r="M287" s="32" t="str">
        <f t="shared" si="73"/>
        <v>BMJ III</v>
      </c>
      <c r="N287" s="32" t="str">
        <f t="shared" si="74"/>
        <v>10 RODA</v>
      </c>
      <c r="O287" s="64">
        <v>44187.493773148148</v>
      </c>
      <c r="P287" s="65">
        <v>44187.493773148148</v>
      </c>
      <c r="Q287" s="65"/>
      <c r="R287" s="66">
        <v>3</v>
      </c>
      <c r="S287" s="66">
        <v>38340</v>
      </c>
      <c r="T287" s="66">
        <v>14780</v>
      </c>
      <c r="U287" s="67">
        <f t="shared" si="84"/>
        <v>23.56</v>
      </c>
      <c r="V287" s="66">
        <f t="shared" si="75"/>
        <v>459278.64</v>
      </c>
      <c r="W287" s="66" t="str">
        <f t="shared" si="76"/>
        <v>1 &gt; 4</v>
      </c>
      <c r="X287" s="66">
        <f>A287+SUMIFS(Presensi!F:F,Presensi!E:E,'Entry Data'!AP287)</f>
        <v>1</v>
      </c>
      <c r="Y287" s="66">
        <f>IFERROR(INDEX('Retasi Pricing'!F:F,MATCH('Entry Data'!AM287,'Retasi Pricing'!E:E,0))*X287,"")</f>
        <v>25000</v>
      </c>
      <c r="Z287" s="62" t="s">
        <v>26</v>
      </c>
      <c r="AA287" s="62" t="s">
        <v>27</v>
      </c>
      <c r="AB287" s="32" t="s">
        <v>54</v>
      </c>
      <c r="AC287" s="32" t="s">
        <v>178</v>
      </c>
      <c r="AD287" s="32" t="str">
        <f t="shared" si="77"/>
        <v/>
      </c>
      <c r="AF287" s="5" t="str">
        <f t="shared" si="78"/>
        <v>abrar44187</v>
      </c>
      <c r="AG287" s="5" t="str">
        <f t="shared" si="79"/>
        <v>BMJ 05544187UTARADAY</v>
      </c>
      <c r="AH287" s="5" t="str">
        <f t="shared" si="80"/>
        <v>abrar44187UTARADAY</v>
      </c>
      <c r="AI287" s="5" t="str">
        <f t="shared" si="81"/>
        <v>BMJ 05544187DAY</v>
      </c>
      <c r="AJ287" s="5" t="str">
        <f t="shared" si="82"/>
        <v>abrar44187DAY</v>
      </c>
      <c r="AK287" s="5" t="str">
        <f t="shared" si="83"/>
        <v>abrarBMJ III</v>
      </c>
      <c r="AL287" s="5" t="str">
        <f t="shared" si="85"/>
        <v>3UTARA</v>
      </c>
      <c r="AM287" s="5" t="str">
        <f t="shared" si="86"/>
        <v>1 &gt; 4UTARA10 RODA</v>
      </c>
      <c r="AN287" s="5" t="str">
        <f t="shared" si="87"/>
        <v>abrarBMJ III1 &gt; 4UTARA10 RODA</v>
      </c>
      <c r="AO287" s="5" t="str">
        <f t="shared" si="88"/>
        <v>abrar1 &gt; 4UTARA10 RODA</v>
      </c>
      <c r="AP287" s="5" t="str">
        <f t="shared" si="89"/>
        <v>44187DAY</v>
      </c>
    </row>
    <row r="288" spans="1:42" x14ac:dyDescent="0.3">
      <c r="A288" s="33">
        <v>1</v>
      </c>
      <c r="B288" s="33"/>
      <c r="C288" s="70">
        <v>44187</v>
      </c>
      <c r="D288" s="71" t="s">
        <v>19</v>
      </c>
      <c r="E288" s="70">
        <v>44187.543749999997</v>
      </c>
      <c r="F288" s="71">
        <v>5151549</v>
      </c>
      <c r="G288" s="33" t="s">
        <v>20</v>
      </c>
      <c r="H288" s="33" t="s">
        <v>21</v>
      </c>
      <c r="I288" s="33" t="s">
        <v>76</v>
      </c>
      <c r="J288" s="33" t="s">
        <v>23</v>
      </c>
      <c r="K288" s="63" t="s">
        <v>69</v>
      </c>
      <c r="L288" s="32" t="str">
        <f t="shared" si="72"/>
        <v>FM260JD</v>
      </c>
      <c r="M288" s="32" t="str">
        <f t="shared" si="73"/>
        <v>BMJ III</v>
      </c>
      <c r="N288" s="32" t="str">
        <f t="shared" si="74"/>
        <v>10 RODA</v>
      </c>
      <c r="O288" s="64">
        <v>44187.544247685182</v>
      </c>
      <c r="P288" s="65">
        <v>44187.544247685182</v>
      </c>
      <c r="Q288" s="65"/>
      <c r="R288" s="66">
        <v>4</v>
      </c>
      <c r="S288" s="66">
        <v>39720</v>
      </c>
      <c r="T288" s="66">
        <v>14780</v>
      </c>
      <c r="U288" s="67">
        <f t="shared" si="84"/>
        <v>24.94</v>
      </c>
      <c r="V288" s="66">
        <f t="shared" si="75"/>
        <v>486180.36</v>
      </c>
      <c r="W288" s="66" t="str">
        <f t="shared" si="76"/>
        <v>1 &gt; 4</v>
      </c>
      <c r="X288" s="66">
        <f>A288+SUMIFS(Presensi!F:F,Presensi!E:E,'Entry Data'!AP288)</f>
        <v>1</v>
      </c>
      <c r="Y288" s="66">
        <f>IFERROR(INDEX('Retasi Pricing'!F:F,MATCH('Entry Data'!AM288,'Retasi Pricing'!E:E,0))*X288,"")</f>
        <v>25000</v>
      </c>
      <c r="Z288" s="62" t="s">
        <v>26</v>
      </c>
      <c r="AA288" s="62" t="s">
        <v>27</v>
      </c>
      <c r="AB288" s="32" t="s">
        <v>54</v>
      </c>
      <c r="AC288" s="32" t="s">
        <v>178</v>
      </c>
      <c r="AD288" s="32" t="str">
        <f t="shared" si="77"/>
        <v/>
      </c>
      <c r="AF288" s="5" t="str">
        <f t="shared" si="78"/>
        <v>abrar44187</v>
      </c>
      <c r="AG288" s="5" t="str">
        <f t="shared" si="79"/>
        <v>BMJ 05544187UTARADAY</v>
      </c>
      <c r="AH288" s="5" t="str">
        <f t="shared" si="80"/>
        <v>abrar44187UTARADAY</v>
      </c>
      <c r="AI288" s="5" t="str">
        <f t="shared" si="81"/>
        <v>BMJ 05544187DAY</v>
      </c>
      <c r="AJ288" s="5" t="str">
        <f t="shared" si="82"/>
        <v>abrar44187DAY</v>
      </c>
      <c r="AK288" s="5" t="str">
        <f t="shared" si="83"/>
        <v>abrarBMJ III</v>
      </c>
      <c r="AL288" s="5" t="str">
        <f t="shared" si="85"/>
        <v>4UTARA</v>
      </c>
      <c r="AM288" s="5" t="str">
        <f t="shared" si="86"/>
        <v>1 &gt; 4UTARA10 RODA</v>
      </c>
      <c r="AN288" s="5" t="str">
        <f t="shared" si="87"/>
        <v>abrarBMJ III1 &gt; 4UTARA10 RODA</v>
      </c>
      <c r="AO288" s="5" t="str">
        <f t="shared" si="88"/>
        <v>abrar1 &gt; 4UTARA10 RODA</v>
      </c>
      <c r="AP288" s="5" t="str">
        <f t="shared" si="89"/>
        <v>44187DAY</v>
      </c>
    </row>
    <row r="289" spans="1:42" x14ac:dyDescent="0.3">
      <c r="A289" s="33">
        <v>1</v>
      </c>
      <c r="B289" s="33"/>
      <c r="C289" s="70">
        <v>44187</v>
      </c>
      <c r="D289" s="71" t="s">
        <v>19</v>
      </c>
      <c r="E289" s="70">
        <v>44187.604861111111</v>
      </c>
      <c r="F289" s="71">
        <v>5151626</v>
      </c>
      <c r="G289" s="33" t="s">
        <v>20</v>
      </c>
      <c r="H289" s="33" t="s">
        <v>21</v>
      </c>
      <c r="I289" s="33" t="s">
        <v>76</v>
      </c>
      <c r="J289" s="33" t="s">
        <v>23</v>
      </c>
      <c r="K289" s="63" t="s">
        <v>69</v>
      </c>
      <c r="L289" s="32" t="str">
        <f t="shared" si="72"/>
        <v>FM260JD</v>
      </c>
      <c r="M289" s="32" t="str">
        <f t="shared" si="73"/>
        <v>BMJ III</v>
      </c>
      <c r="N289" s="32" t="str">
        <f t="shared" si="74"/>
        <v>10 RODA</v>
      </c>
      <c r="O289" s="64">
        <v>44187.605532407404</v>
      </c>
      <c r="P289" s="65">
        <v>44187.605532407404</v>
      </c>
      <c r="Q289" s="65"/>
      <c r="R289" s="66">
        <v>5</v>
      </c>
      <c r="S289" s="66">
        <v>38460</v>
      </c>
      <c r="T289" s="66">
        <v>14780</v>
      </c>
      <c r="U289" s="67">
        <f t="shared" si="84"/>
        <v>23.68</v>
      </c>
      <c r="V289" s="66">
        <f t="shared" si="75"/>
        <v>461617.91999999998</v>
      </c>
      <c r="W289" s="66" t="str">
        <f t="shared" si="76"/>
        <v>&gt; 5</v>
      </c>
      <c r="X289" s="66">
        <f>A289+SUMIFS(Presensi!F:F,Presensi!E:E,'Entry Data'!AP289)</f>
        <v>1</v>
      </c>
      <c r="Y289" s="66">
        <f>IFERROR(INDEX('Retasi Pricing'!F:F,MATCH('Entry Data'!AM289,'Retasi Pricing'!E:E,0))*X289,"")</f>
        <v>27650</v>
      </c>
      <c r="Z289" s="62" t="s">
        <v>26</v>
      </c>
      <c r="AA289" s="62" t="s">
        <v>27</v>
      </c>
      <c r="AB289" s="32" t="s">
        <v>175</v>
      </c>
      <c r="AC289" s="32" t="s">
        <v>178</v>
      </c>
      <c r="AD289" s="32" t="str">
        <f t="shared" si="77"/>
        <v/>
      </c>
      <c r="AF289" s="5" t="str">
        <f t="shared" si="78"/>
        <v>abrar44187</v>
      </c>
      <c r="AG289" s="5" t="str">
        <f t="shared" si="79"/>
        <v>BMJ 05544187UTARADAY</v>
      </c>
      <c r="AH289" s="5" t="str">
        <f t="shared" si="80"/>
        <v>abrar44187UTARADAY</v>
      </c>
      <c r="AI289" s="5" t="str">
        <f t="shared" si="81"/>
        <v>BMJ 05544187DAY</v>
      </c>
      <c r="AJ289" s="5" t="str">
        <f t="shared" si="82"/>
        <v>abrar44187DAY</v>
      </c>
      <c r="AK289" s="5" t="str">
        <f t="shared" si="83"/>
        <v>abrarBMJ III</v>
      </c>
      <c r="AL289" s="5" t="str">
        <f t="shared" si="85"/>
        <v>5UTARA</v>
      </c>
      <c r="AM289" s="5" t="str">
        <f t="shared" si="86"/>
        <v>&gt; 5UTARA10 RODA</v>
      </c>
      <c r="AN289" s="5" t="str">
        <f t="shared" si="87"/>
        <v>abrarBMJ III&gt; 5UTARA10 RODA</v>
      </c>
      <c r="AO289" s="5" t="str">
        <f t="shared" si="88"/>
        <v>abrar&gt; 5UTARA10 RODA</v>
      </c>
      <c r="AP289" s="5" t="str">
        <f t="shared" si="89"/>
        <v>44187DAY</v>
      </c>
    </row>
    <row r="290" spans="1:42" x14ac:dyDescent="0.3">
      <c r="A290" s="33">
        <v>1</v>
      </c>
      <c r="B290" s="33"/>
      <c r="C290" s="70">
        <v>44187</v>
      </c>
      <c r="D290" s="71" t="s">
        <v>19</v>
      </c>
      <c r="E290" s="70">
        <v>44187.73333333333</v>
      </c>
      <c r="F290" s="71">
        <v>5151809</v>
      </c>
      <c r="G290" s="33" t="s">
        <v>20</v>
      </c>
      <c r="H290" s="33" t="s">
        <v>21</v>
      </c>
      <c r="I290" s="33" t="s">
        <v>76</v>
      </c>
      <c r="J290" s="33" t="s">
        <v>23</v>
      </c>
      <c r="K290" s="63" t="s">
        <v>69</v>
      </c>
      <c r="L290" s="32" t="str">
        <f t="shared" si="72"/>
        <v>FM260JD</v>
      </c>
      <c r="M290" s="32" t="str">
        <f t="shared" si="73"/>
        <v>BMJ III</v>
      </c>
      <c r="N290" s="32" t="str">
        <f t="shared" si="74"/>
        <v>10 RODA</v>
      </c>
      <c r="O290" s="64">
        <v>44187.73400462963</v>
      </c>
      <c r="P290" s="65">
        <v>44187.73400462963</v>
      </c>
      <c r="Q290" s="65"/>
      <c r="R290" s="66">
        <v>6</v>
      </c>
      <c r="S290" s="66">
        <v>39540</v>
      </c>
      <c r="T290" s="66">
        <v>14780</v>
      </c>
      <c r="U290" s="67">
        <f t="shared" si="84"/>
        <v>24.76</v>
      </c>
      <c r="V290" s="66">
        <f t="shared" si="75"/>
        <v>482671.44000000006</v>
      </c>
      <c r="W290" s="66" t="str">
        <f t="shared" si="76"/>
        <v>&gt; 6</v>
      </c>
      <c r="X290" s="66">
        <f>A290+SUMIFS(Presensi!F:F,Presensi!E:E,'Entry Data'!AP290)</f>
        <v>1</v>
      </c>
      <c r="Y290" s="66">
        <f>IFERROR(INDEX('Retasi Pricing'!F:F,MATCH('Entry Data'!AM290,'Retasi Pricing'!E:E,0))*X290,"")</f>
        <v>30800</v>
      </c>
      <c r="Z290" s="62" t="s">
        <v>26</v>
      </c>
      <c r="AA290" s="62" t="s">
        <v>27</v>
      </c>
      <c r="AB290" s="32" t="s">
        <v>130</v>
      </c>
      <c r="AC290" s="32" t="s">
        <v>178</v>
      </c>
      <c r="AD290" s="32" t="str">
        <f t="shared" si="77"/>
        <v/>
      </c>
      <c r="AF290" s="5" t="str">
        <f t="shared" si="78"/>
        <v>abrar44187</v>
      </c>
      <c r="AG290" s="5" t="str">
        <f t="shared" si="79"/>
        <v>BMJ 05544187UTARADAY</v>
      </c>
      <c r="AH290" s="5" t="str">
        <f t="shared" si="80"/>
        <v>abrar44187UTARADAY</v>
      </c>
      <c r="AI290" s="5" t="str">
        <f t="shared" si="81"/>
        <v>BMJ 05544187DAY</v>
      </c>
      <c r="AJ290" s="5" t="str">
        <f t="shared" si="82"/>
        <v>abrar44187DAY</v>
      </c>
      <c r="AK290" s="5" t="str">
        <f t="shared" si="83"/>
        <v>abrarBMJ III</v>
      </c>
      <c r="AL290" s="5" t="str">
        <f t="shared" si="85"/>
        <v>6UTARA</v>
      </c>
      <c r="AM290" s="5" t="str">
        <f t="shared" si="86"/>
        <v>&gt; 6UTARA10 RODA</v>
      </c>
      <c r="AN290" s="5" t="str">
        <f t="shared" si="87"/>
        <v>abrarBMJ III&gt; 6UTARA10 RODA</v>
      </c>
      <c r="AO290" s="5" t="str">
        <f t="shared" si="88"/>
        <v>abrar&gt; 6UTARA10 RODA</v>
      </c>
      <c r="AP290" s="5" t="str">
        <f t="shared" si="89"/>
        <v>44187DAY</v>
      </c>
    </row>
    <row r="291" spans="1:42" x14ac:dyDescent="0.3">
      <c r="A291" s="33">
        <v>1</v>
      </c>
      <c r="B291" s="33"/>
      <c r="C291" s="70">
        <v>44187</v>
      </c>
      <c r="D291" s="71" t="s">
        <v>19</v>
      </c>
      <c r="E291" s="70">
        <v>44187.35833333333</v>
      </c>
      <c r="F291" s="71">
        <v>5151278</v>
      </c>
      <c r="G291" s="33" t="s">
        <v>20</v>
      </c>
      <c r="H291" s="33" t="s">
        <v>21</v>
      </c>
      <c r="I291" s="33" t="s">
        <v>51</v>
      </c>
      <c r="J291" s="33" t="s">
        <v>46</v>
      </c>
      <c r="K291" s="63" t="s">
        <v>71</v>
      </c>
      <c r="L291" s="32" t="str">
        <f t="shared" si="72"/>
        <v>FM260JD</v>
      </c>
      <c r="M291" s="32" t="str">
        <f t="shared" si="73"/>
        <v>BMJ III</v>
      </c>
      <c r="N291" s="32" t="str">
        <f t="shared" si="74"/>
        <v>10 RODA</v>
      </c>
      <c r="O291" s="64">
        <v>44187.358784722222</v>
      </c>
      <c r="P291" s="65">
        <v>44187.358784722222</v>
      </c>
      <c r="Q291" s="65"/>
      <c r="R291" s="66">
        <v>1</v>
      </c>
      <c r="S291" s="66">
        <v>38940</v>
      </c>
      <c r="T291" s="66">
        <v>14840</v>
      </c>
      <c r="U291" s="67">
        <f t="shared" si="84"/>
        <v>24.1</v>
      </c>
      <c r="V291" s="66">
        <f t="shared" si="75"/>
        <v>469805.4</v>
      </c>
      <c r="W291" s="66" t="str">
        <f t="shared" si="76"/>
        <v>1 &gt; 4</v>
      </c>
      <c r="X291" s="66">
        <f>A291+SUMIFS(Presensi!F:F,Presensi!E:E,'Entry Data'!AP291)</f>
        <v>1</v>
      </c>
      <c r="Y291" s="66">
        <f>IFERROR(INDEX('Retasi Pricing'!F:F,MATCH('Entry Data'!AM291,'Retasi Pricing'!E:E,0))*X291,"")</f>
        <v>25000</v>
      </c>
      <c r="Z291" s="62" t="s">
        <v>26</v>
      </c>
      <c r="AA291" s="62" t="s">
        <v>27</v>
      </c>
      <c r="AB291" s="32" t="s">
        <v>130</v>
      </c>
      <c r="AC291" s="32" t="s">
        <v>178</v>
      </c>
      <c r="AD291" s="32" t="str">
        <f t="shared" si="77"/>
        <v/>
      </c>
      <c r="AF291" s="5" t="str">
        <f t="shared" si="78"/>
        <v>abrar44187</v>
      </c>
      <c r="AG291" s="5" t="str">
        <f t="shared" si="79"/>
        <v>BMJ 05644187UTARADAY</v>
      </c>
      <c r="AH291" s="5" t="str">
        <f t="shared" si="80"/>
        <v>abrar44187UTARADAY</v>
      </c>
      <c r="AI291" s="5" t="str">
        <f t="shared" si="81"/>
        <v>BMJ 05644187DAY</v>
      </c>
      <c r="AJ291" s="5" t="str">
        <f t="shared" si="82"/>
        <v>abrar44187DAY</v>
      </c>
      <c r="AK291" s="5" t="str">
        <f t="shared" si="83"/>
        <v>abrarBMJ III</v>
      </c>
      <c r="AL291" s="5" t="str">
        <f t="shared" si="85"/>
        <v>1UTARA</v>
      </c>
      <c r="AM291" s="5" t="str">
        <f t="shared" si="86"/>
        <v>1 &gt; 4UTARA10 RODA</v>
      </c>
      <c r="AN291" s="5" t="str">
        <f t="shared" si="87"/>
        <v>abrarBMJ III1 &gt; 4UTARA10 RODA</v>
      </c>
      <c r="AO291" s="5" t="str">
        <f t="shared" si="88"/>
        <v>abrar1 &gt; 4UTARA10 RODA</v>
      </c>
      <c r="AP291" s="5" t="str">
        <f t="shared" si="89"/>
        <v>44187DAY</v>
      </c>
    </row>
    <row r="292" spans="1:42" x14ac:dyDescent="0.3">
      <c r="A292" s="33">
        <v>1</v>
      </c>
      <c r="B292" s="33"/>
      <c r="C292" s="70">
        <v>44187</v>
      </c>
      <c r="D292" s="71" t="s">
        <v>19</v>
      </c>
      <c r="E292" s="70">
        <v>44187.429861111108</v>
      </c>
      <c r="F292" s="71">
        <v>5151389</v>
      </c>
      <c r="G292" s="33" t="s">
        <v>20</v>
      </c>
      <c r="H292" s="33" t="s">
        <v>21</v>
      </c>
      <c r="I292" s="33" t="s">
        <v>45</v>
      </c>
      <c r="J292" s="33" t="s">
        <v>46</v>
      </c>
      <c r="K292" s="63" t="s">
        <v>71</v>
      </c>
      <c r="L292" s="32" t="str">
        <f t="shared" si="72"/>
        <v>FM260JD</v>
      </c>
      <c r="M292" s="32" t="str">
        <f t="shared" si="73"/>
        <v>BMJ III</v>
      </c>
      <c r="N292" s="32" t="str">
        <f t="shared" si="74"/>
        <v>10 RODA</v>
      </c>
      <c r="O292" s="64">
        <v>44187.430185185185</v>
      </c>
      <c r="P292" s="65">
        <v>44187.430185185185</v>
      </c>
      <c r="Q292" s="65"/>
      <c r="R292" s="66">
        <v>1</v>
      </c>
      <c r="S292" s="66">
        <v>39220</v>
      </c>
      <c r="T292" s="66">
        <v>14840</v>
      </c>
      <c r="U292" s="67">
        <f t="shared" si="84"/>
        <v>24.38</v>
      </c>
      <c r="V292" s="66">
        <f t="shared" si="75"/>
        <v>475263.72000000003</v>
      </c>
      <c r="W292" s="66" t="str">
        <f t="shared" si="76"/>
        <v>1 &gt; 4</v>
      </c>
      <c r="X292" s="66">
        <f>A292+SUMIFS(Presensi!F:F,Presensi!E:E,'Entry Data'!AP292)</f>
        <v>1</v>
      </c>
      <c r="Y292" s="66">
        <f>IFERROR(INDEX('Retasi Pricing'!F:F,MATCH('Entry Data'!AM292,'Retasi Pricing'!E:E,0))*X292,"")</f>
        <v>25000</v>
      </c>
      <c r="Z292" s="62" t="s">
        <v>26</v>
      </c>
      <c r="AA292" s="62" t="s">
        <v>27</v>
      </c>
      <c r="AB292" s="32" t="s">
        <v>130</v>
      </c>
      <c r="AC292" s="32" t="s">
        <v>267</v>
      </c>
      <c r="AD292" s="32" t="str">
        <f t="shared" si="77"/>
        <v/>
      </c>
      <c r="AF292" s="5" t="str">
        <f t="shared" si="78"/>
        <v>Slamet Haryanto44187</v>
      </c>
      <c r="AG292" s="5" t="str">
        <f t="shared" si="79"/>
        <v>BMJ 05644187UTARADAY</v>
      </c>
      <c r="AH292" s="5" t="str">
        <f t="shared" si="80"/>
        <v>Slamet Haryanto44187UTARADAY</v>
      </c>
      <c r="AI292" s="5" t="str">
        <f t="shared" si="81"/>
        <v>BMJ 05644187DAY</v>
      </c>
      <c r="AJ292" s="5" t="str">
        <f t="shared" si="82"/>
        <v>Slamet Haryanto44187DAY</v>
      </c>
      <c r="AK292" s="5" t="str">
        <f t="shared" si="83"/>
        <v>Slamet HaryantoBMJ III</v>
      </c>
      <c r="AL292" s="5" t="str">
        <f t="shared" si="85"/>
        <v>1UTARA</v>
      </c>
      <c r="AM292" s="5" t="str">
        <f t="shared" si="86"/>
        <v>1 &gt; 4UTARA10 RODA</v>
      </c>
      <c r="AN292" s="5" t="str">
        <f t="shared" si="87"/>
        <v>Slamet HaryantoBMJ III1 &gt; 4UTARA10 RODA</v>
      </c>
      <c r="AO292" s="5" t="str">
        <f t="shared" si="88"/>
        <v>Slamet Haryanto1 &gt; 4UTARA10 RODA</v>
      </c>
      <c r="AP292" s="5" t="str">
        <f t="shared" si="89"/>
        <v>44187DAY</v>
      </c>
    </row>
    <row r="293" spans="1:42" x14ac:dyDescent="0.3">
      <c r="A293" s="33">
        <v>1</v>
      </c>
      <c r="B293" s="33"/>
      <c r="C293" s="70">
        <v>44187</v>
      </c>
      <c r="D293" s="71" t="s">
        <v>19</v>
      </c>
      <c r="E293" s="70">
        <v>44187.481944444444</v>
      </c>
      <c r="F293" s="71">
        <v>5151467</v>
      </c>
      <c r="G293" s="33" t="s">
        <v>20</v>
      </c>
      <c r="H293" s="33" t="s">
        <v>21</v>
      </c>
      <c r="I293" s="33" t="s">
        <v>45</v>
      </c>
      <c r="J293" s="33" t="s">
        <v>46</v>
      </c>
      <c r="K293" s="63" t="s">
        <v>71</v>
      </c>
      <c r="L293" s="32" t="str">
        <f t="shared" si="72"/>
        <v>FM260JD</v>
      </c>
      <c r="M293" s="32" t="str">
        <f t="shared" si="73"/>
        <v>BMJ III</v>
      </c>
      <c r="N293" s="32" t="str">
        <f t="shared" si="74"/>
        <v>10 RODA</v>
      </c>
      <c r="O293" s="64">
        <v>44187.484270833331</v>
      </c>
      <c r="P293" s="65">
        <v>44187.484270833331</v>
      </c>
      <c r="Q293" s="65"/>
      <c r="R293" s="66">
        <v>2</v>
      </c>
      <c r="S293" s="66">
        <v>38160</v>
      </c>
      <c r="T293" s="66">
        <v>14840</v>
      </c>
      <c r="U293" s="67">
        <f t="shared" si="84"/>
        <v>23.32</v>
      </c>
      <c r="V293" s="66">
        <f t="shared" si="75"/>
        <v>454600.08</v>
      </c>
      <c r="W293" s="66" t="str">
        <f t="shared" si="76"/>
        <v>1 &gt; 4</v>
      </c>
      <c r="X293" s="66">
        <f>A293+SUMIFS(Presensi!F:F,Presensi!E:E,'Entry Data'!AP293)</f>
        <v>1</v>
      </c>
      <c r="Y293" s="66">
        <f>IFERROR(INDEX('Retasi Pricing'!F:F,MATCH('Entry Data'!AM293,'Retasi Pricing'!E:E,0))*X293,"")</f>
        <v>25000</v>
      </c>
      <c r="Z293" s="62" t="s">
        <v>26</v>
      </c>
      <c r="AA293" s="62" t="s">
        <v>27</v>
      </c>
      <c r="AB293" s="32" t="s">
        <v>66</v>
      </c>
      <c r="AC293" s="32" t="s">
        <v>267</v>
      </c>
      <c r="AD293" s="32" t="str">
        <f t="shared" si="77"/>
        <v/>
      </c>
      <c r="AF293" s="5" t="str">
        <f t="shared" si="78"/>
        <v>Slamet Haryanto44187</v>
      </c>
      <c r="AG293" s="5" t="str">
        <f t="shared" si="79"/>
        <v>BMJ 05644187UTARADAY</v>
      </c>
      <c r="AH293" s="5" t="str">
        <f t="shared" si="80"/>
        <v>Slamet Haryanto44187UTARADAY</v>
      </c>
      <c r="AI293" s="5" t="str">
        <f t="shared" si="81"/>
        <v>BMJ 05644187DAY</v>
      </c>
      <c r="AJ293" s="5" t="str">
        <f t="shared" si="82"/>
        <v>Slamet Haryanto44187DAY</v>
      </c>
      <c r="AK293" s="5" t="str">
        <f t="shared" si="83"/>
        <v>Slamet HaryantoBMJ III</v>
      </c>
      <c r="AL293" s="5" t="str">
        <f t="shared" si="85"/>
        <v>2UTARA</v>
      </c>
      <c r="AM293" s="5" t="str">
        <f t="shared" si="86"/>
        <v>1 &gt; 4UTARA10 RODA</v>
      </c>
      <c r="AN293" s="5" t="str">
        <f t="shared" si="87"/>
        <v>Slamet HaryantoBMJ III1 &gt; 4UTARA10 RODA</v>
      </c>
      <c r="AO293" s="5" t="str">
        <f t="shared" si="88"/>
        <v>Slamet Haryanto1 &gt; 4UTARA10 RODA</v>
      </c>
      <c r="AP293" s="5" t="str">
        <f t="shared" si="89"/>
        <v>44187DAY</v>
      </c>
    </row>
    <row r="294" spans="1:42" x14ac:dyDescent="0.3">
      <c r="A294" s="33">
        <v>1</v>
      </c>
      <c r="B294" s="33"/>
      <c r="C294" s="70">
        <v>44187</v>
      </c>
      <c r="D294" s="71" t="s">
        <v>19</v>
      </c>
      <c r="E294" s="70">
        <v>44187.556250000001</v>
      </c>
      <c r="F294" s="71">
        <v>5151559</v>
      </c>
      <c r="G294" s="33" t="s">
        <v>20</v>
      </c>
      <c r="H294" s="33" t="s">
        <v>21</v>
      </c>
      <c r="I294" s="33" t="s">
        <v>76</v>
      </c>
      <c r="J294" s="33" t="s">
        <v>23</v>
      </c>
      <c r="K294" s="63" t="s">
        <v>71</v>
      </c>
      <c r="L294" s="32" t="str">
        <f t="shared" si="72"/>
        <v>FM260JD</v>
      </c>
      <c r="M294" s="32" t="str">
        <f t="shared" si="73"/>
        <v>BMJ III</v>
      </c>
      <c r="N294" s="32" t="str">
        <f t="shared" si="74"/>
        <v>10 RODA</v>
      </c>
      <c r="O294" s="64">
        <v>44187.556828703702</v>
      </c>
      <c r="P294" s="65">
        <v>44187.556828703702</v>
      </c>
      <c r="Q294" s="65"/>
      <c r="R294" s="66">
        <v>3</v>
      </c>
      <c r="S294" s="66">
        <v>40400</v>
      </c>
      <c r="T294" s="66">
        <v>14840</v>
      </c>
      <c r="U294" s="67">
        <f t="shared" si="84"/>
        <v>25.56</v>
      </c>
      <c r="V294" s="66">
        <f t="shared" si="75"/>
        <v>498266.64</v>
      </c>
      <c r="W294" s="66" t="str">
        <f t="shared" si="76"/>
        <v>1 &gt; 4</v>
      </c>
      <c r="X294" s="66">
        <f>A294+SUMIFS(Presensi!F:F,Presensi!E:E,'Entry Data'!AP294)</f>
        <v>1</v>
      </c>
      <c r="Y294" s="66">
        <f>IFERROR(INDEX('Retasi Pricing'!F:F,MATCH('Entry Data'!AM294,'Retasi Pricing'!E:E,0))*X294,"")</f>
        <v>25000</v>
      </c>
      <c r="Z294" s="62" t="s">
        <v>26</v>
      </c>
      <c r="AA294" s="62" t="s">
        <v>27</v>
      </c>
      <c r="AB294" s="32" t="s">
        <v>175</v>
      </c>
      <c r="AC294" s="32" t="s">
        <v>267</v>
      </c>
      <c r="AD294" s="32" t="str">
        <f t="shared" si="77"/>
        <v/>
      </c>
      <c r="AF294" s="5" t="str">
        <f t="shared" si="78"/>
        <v>Slamet Haryanto44187</v>
      </c>
      <c r="AG294" s="5" t="str">
        <f t="shared" si="79"/>
        <v>BMJ 05644187UTARADAY</v>
      </c>
      <c r="AH294" s="5" t="str">
        <f t="shared" si="80"/>
        <v>Slamet Haryanto44187UTARADAY</v>
      </c>
      <c r="AI294" s="5" t="str">
        <f t="shared" si="81"/>
        <v>BMJ 05644187DAY</v>
      </c>
      <c r="AJ294" s="5" t="str">
        <f t="shared" si="82"/>
        <v>Slamet Haryanto44187DAY</v>
      </c>
      <c r="AK294" s="5" t="str">
        <f t="shared" si="83"/>
        <v>Slamet HaryantoBMJ III</v>
      </c>
      <c r="AL294" s="5" t="str">
        <f t="shared" si="85"/>
        <v>3UTARA</v>
      </c>
      <c r="AM294" s="5" t="str">
        <f t="shared" si="86"/>
        <v>1 &gt; 4UTARA10 RODA</v>
      </c>
      <c r="AN294" s="5" t="str">
        <f t="shared" si="87"/>
        <v>Slamet HaryantoBMJ III1 &gt; 4UTARA10 RODA</v>
      </c>
      <c r="AO294" s="5" t="str">
        <f t="shared" si="88"/>
        <v>Slamet Haryanto1 &gt; 4UTARA10 RODA</v>
      </c>
      <c r="AP294" s="5" t="str">
        <f t="shared" si="89"/>
        <v>44187DAY</v>
      </c>
    </row>
    <row r="295" spans="1:42" x14ac:dyDescent="0.3">
      <c r="A295" s="33">
        <v>1</v>
      </c>
      <c r="B295" s="33"/>
      <c r="C295" s="70">
        <v>44187</v>
      </c>
      <c r="D295" s="71" t="s">
        <v>19</v>
      </c>
      <c r="E295" s="70">
        <v>44187.611111111109</v>
      </c>
      <c r="F295" s="71">
        <v>5151634</v>
      </c>
      <c r="G295" s="33" t="s">
        <v>20</v>
      </c>
      <c r="H295" s="33" t="s">
        <v>21</v>
      </c>
      <c r="I295" s="33" t="s">
        <v>76</v>
      </c>
      <c r="J295" s="33" t="s">
        <v>23</v>
      </c>
      <c r="K295" s="63" t="s">
        <v>71</v>
      </c>
      <c r="L295" s="32" t="str">
        <f t="shared" si="72"/>
        <v>FM260JD</v>
      </c>
      <c r="M295" s="32" t="str">
        <f t="shared" si="73"/>
        <v>BMJ III</v>
      </c>
      <c r="N295" s="32" t="str">
        <f t="shared" si="74"/>
        <v>10 RODA</v>
      </c>
      <c r="O295" s="64">
        <v>44187.611597222225</v>
      </c>
      <c r="P295" s="65">
        <v>44187.611597222225</v>
      </c>
      <c r="Q295" s="65"/>
      <c r="R295" s="66">
        <v>4</v>
      </c>
      <c r="S295" s="66">
        <v>38280</v>
      </c>
      <c r="T295" s="66">
        <v>14840</v>
      </c>
      <c r="U295" s="67">
        <f t="shared" si="84"/>
        <v>23.44</v>
      </c>
      <c r="V295" s="66">
        <f t="shared" si="75"/>
        <v>456939.36</v>
      </c>
      <c r="W295" s="66" t="str">
        <f t="shared" si="76"/>
        <v>1 &gt; 4</v>
      </c>
      <c r="X295" s="66">
        <f>A295+SUMIFS(Presensi!F:F,Presensi!E:E,'Entry Data'!AP295)</f>
        <v>1</v>
      </c>
      <c r="Y295" s="66">
        <f>IFERROR(INDEX('Retasi Pricing'!F:F,MATCH('Entry Data'!AM295,'Retasi Pricing'!E:E,0))*X295,"")</f>
        <v>25000</v>
      </c>
      <c r="Z295" s="62" t="s">
        <v>26</v>
      </c>
      <c r="AA295" s="62" t="s">
        <v>27</v>
      </c>
      <c r="AB295" s="32" t="s">
        <v>47</v>
      </c>
      <c r="AC295" s="32" t="s">
        <v>267</v>
      </c>
      <c r="AD295" s="32" t="str">
        <f t="shared" si="77"/>
        <v/>
      </c>
      <c r="AF295" s="5" t="str">
        <f t="shared" si="78"/>
        <v>Slamet Haryanto44187</v>
      </c>
      <c r="AG295" s="5" t="str">
        <f t="shared" si="79"/>
        <v>BMJ 05644187UTARADAY</v>
      </c>
      <c r="AH295" s="5" t="str">
        <f t="shared" si="80"/>
        <v>Slamet Haryanto44187UTARADAY</v>
      </c>
      <c r="AI295" s="5" t="str">
        <f t="shared" si="81"/>
        <v>BMJ 05644187DAY</v>
      </c>
      <c r="AJ295" s="5" t="str">
        <f t="shared" si="82"/>
        <v>Slamet Haryanto44187DAY</v>
      </c>
      <c r="AK295" s="5" t="str">
        <f t="shared" si="83"/>
        <v>Slamet HaryantoBMJ III</v>
      </c>
      <c r="AL295" s="5" t="str">
        <f t="shared" si="85"/>
        <v>4UTARA</v>
      </c>
      <c r="AM295" s="5" t="str">
        <f t="shared" si="86"/>
        <v>1 &gt; 4UTARA10 RODA</v>
      </c>
      <c r="AN295" s="5" t="str">
        <f t="shared" si="87"/>
        <v>Slamet HaryantoBMJ III1 &gt; 4UTARA10 RODA</v>
      </c>
      <c r="AO295" s="5" t="str">
        <f t="shared" si="88"/>
        <v>Slamet Haryanto1 &gt; 4UTARA10 RODA</v>
      </c>
      <c r="AP295" s="5" t="str">
        <f t="shared" si="89"/>
        <v>44187DAY</v>
      </c>
    </row>
    <row r="296" spans="1:42" x14ac:dyDescent="0.3">
      <c r="A296" s="33">
        <v>1</v>
      </c>
      <c r="B296" s="33"/>
      <c r="C296" s="70">
        <v>44187</v>
      </c>
      <c r="D296" s="71" t="s">
        <v>19</v>
      </c>
      <c r="E296" s="70">
        <v>44187.665277777778</v>
      </c>
      <c r="F296" s="71">
        <v>5151716</v>
      </c>
      <c r="G296" s="33" t="s">
        <v>20</v>
      </c>
      <c r="H296" s="33" t="s">
        <v>21</v>
      </c>
      <c r="I296" s="33" t="s">
        <v>76</v>
      </c>
      <c r="J296" s="33" t="s">
        <v>23</v>
      </c>
      <c r="K296" s="63" t="s">
        <v>71</v>
      </c>
      <c r="L296" s="32" t="str">
        <f t="shared" si="72"/>
        <v>FM260JD</v>
      </c>
      <c r="M296" s="32" t="str">
        <f t="shared" si="73"/>
        <v>BMJ III</v>
      </c>
      <c r="N296" s="32" t="str">
        <f t="shared" si="74"/>
        <v>10 RODA</v>
      </c>
      <c r="O296" s="64">
        <v>44187.665868055556</v>
      </c>
      <c r="P296" s="65">
        <v>44187.665868055556</v>
      </c>
      <c r="Q296" s="65"/>
      <c r="R296" s="66">
        <v>5</v>
      </c>
      <c r="S296" s="66">
        <v>39440</v>
      </c>
      <c r="T296" s="66">
        <v>14840</v>
      </c>
      <c r="U296" s="67">
        <f t="shared" si="84"/>
        <v>24.6</v>
      </c>
      <c r="V296" s="66">
        <f t="shared" si="75"/>
        <v>479552.4</v>
      </c>
      <c r="W296" s="66" t="str">
        <f t="shared" si="76"/>
        <v>&gt; 5</v>
      </c>
      <c r="X296" s="66">
        <f>A296+SUMIFS(Presensi!F:F,Presensi!E:E,'Entry Data'!AP296)</f>
        <v>1</v>
      </c>
      <c r="Y296" s="66">
        <f>IFERROR(INDEX('Retasi Pricing'!F:F,MATCH('Entry Data'!AM296,'Retasi Pricing'!E:E,0))*X296,"")</f>
        <v>27650</v>
      </c>
      <c r="Z296" s="62" t="s">
        <v>26</v>
      </c>
      <c r="AA296" s="62" t="s">
        <v>27</v>
      </c>
      <c r="AB296" s="32" t="s">
        <v>175</v>
      </c>
      <c r="AC296" s="32" t="s">
        <v>267</v>
      </c>
      <c r="AD296" s="32" t="str">
        <f t="shared" si="77"/>
        <v/>
      </c>
      <c r="AF296" s="5" t="str">
        <f t="shared" si="78"/>
        <v>Slamet Haryanto44187</v>
      </c>
      <c r="AG296" s="5" t="str">
        <f t="shared" si="79"/>
        <v>BMJ 05644187UTARADAY</v>
      </c>
      <c r="AH296" s="5" t="str">
        <f t="shared" si="80"/>
        <v>Slamet Haryanto44187UTARADAY</v>
      </c>
      <c r="AI296" s="5" t="str">
        <f t="shared" si="81"/>
        <v>BMJ 05644187DAY</v>
      </c>
      <c r="AJ296" s="5" t="str">
        <f t="shared" si="82"/>
        <v>Slamet Haryanto44187DAY</v>
      </c>
      <c r="AK296" s="5" t="str">
        <f t="shared" si="83"/>
        <v>Slamet HaryantoBMJ III</v>
      </c>
      <c r="AL296" s="5" t="str">
        <f t="shared" si="85"/>
        <v>5UTARA</v>
      </c>
      <c r="AM296" s="5" t="str">
        <f t="shared" si="86"/>
        <v>&gt; 5UTARA10 RODA</v>
      </c>
      <c r="AN296" s="5" t="str">
        <f t="shared" si="87"/>
        <v>Slamet HaryantoBMJ III&gt; 5UTARA10 RODA</v>
      </c>
      <c r="AO296" s="5" t="str">
        <f t="shared" si="88"/>
        <v>Slamet Haryanto&gt; 5UTARA10 RODA</v>
      </c>
      <c r="AP296" s="5" t="str">
        <f t="shared" si="89"/>
        <v>44187DAY</v>
      </c>
    </row>
    <row r="297" spans="1:42" x14ac:dyDescent="0.3">
      <c r="A297" s="33">
        <v>1</v>
      </c>
      <c r="B297" s="33"/>
      <c r="C297" s="70">
        <v>44187</v>
      </c>
      <c r="D297" s="71" t="s">
        <v>19</v>
      </c>
      <c r="E297" s="70">
        <v>44187.731944444444</v>
      </c>
      <c r="F297" s="71">
        <v>5151805</v>
      </c>
      <c r="G297" s="33" t="s">
        <v>20</v>
      </c>
      <c r="H297" s="33" t="s">
        <v>21</v>
      </c>
      <c r="I297" s="33" t="s">
        <v>76</v>
      </c>
      <c r="J297" s="33" t="s">
        <v>23</v>
      </c>
      <c r="K297" s="63" t="s">
        <v>71</v>
      </c>
      <c r="L297" s="32" t="str">
        <f t="shared" si="72"/>
        <v>FM260JD</v>
      </c>
      <c r="M297" s="32" t="str">
        <f t="shared" si="73"/>
        <v>BMJ III</v>
      </c>
      <c r="N297" s="32" t="str">
        <f t="shared" si="74"/>
        <v>10 RODA</v>
      </c>
      <c r="O297" s="64">
        <v>44187.73269675926</v>
      </c>
      <c r="P297" s="65">
        <v>44187.73269675926</v>
      </c>
      <c r="Q297" s="65"/>
      <c r="R297" s="66">
        <v>6</v>
      </c>
      <c r="S297" s="66">
        <v>39100</v>
      </c>
      <c r="T297" s="66">
        <v>14840</v>
      </c>
      <c r="U297" s="67">
        <f t="shared" si="84"/>
        <v>24.26</v>
      </c>
      <c r="V297" s="66">
        <f t="shared" si="75"/>
        <v>472924.44000000006</v>
      </c>
      <c r="W297" s="66" t="str">
        <f t="shared" si="76"/>
        <v>&gt; 6</v>
      </c>
      <c r="X297" s="66">
        <f>A297+SUMIFS(Presensi!F:F,Presensi!E:E,'Entry Data'!AP297)</f>
        <v>1</v>
      </c>
      <c r="Y297" s="66">
        <f>IFERROR(INDEX('Retasi Pricing'!F:F,MATCH('Entry Data'!AM297,'Retasi Pricing'!E:E,0))*X297,"")</f>
        <v>30800</v>
      </c>
      <c r="Z297" s="62" t="s">
        <v>26</v>
      </c>
      <c r="AA297" s="62" t="s">
        <v>27</v>
      </c>
      <c r="AB297" s="32" t="s">
        <v>175</v>
      </c>
      <c r="AC297" s="32" t="s">
        <v>267</v>
      </c>
      <c r="AD297" s="32" t="str">
        <f t="shared" si="77"/>
        <v/>
      </c>
      <c r="AF297" s="5" t="str">
        <f t="shared" si="78"/>
        <v>Slamet Haryanto44187</v>
      </c>
      <c r="AG297" s="5" t="str">
        <f t="shared" si="79"/>
        <v>BMJ 05644187UTARADAY</v>
      </c>
      <c r="AH297" s="5" t="str">
        <f t="shared" si="80"/>
        <v>Slamet Haryanto44187UTARADAY</v>
      </c>
      <c r="AI297" s="5" t="str">
        <f t="shared" si="81"/>
        <v>BMJ 05644187DAY</v>
      </c>
      <c r="AJ297" s="5" t="str">
        <f t="shared" si="82"/>
        <v>Slamet Haryanto44187DAY</v>
      </c>
      <c r="AK297" s="5" t="str">
        <f t="shared" si="83"/>
        <v>Slamet HaryantoBMJ III</v>
      </c>
      <c r="AL297" s="5" t="str">
        <f t="shared" si="85"/>
        <v>6UTARA</v>
      </c>
      <c r="AM297" s="5" t="str">
        <f t="shared" si="86"/>
        <v>&gt; 6UTARA10 RODA</v>
      </c>
      <c r="AN297" s="5" t="str">
        <f t="shared" si="87"/>
        <v>Slamet HaryantoBMJ III&gt; 6UTARA10 RODA</v>
      </c>
      <c r="AO297" s="5" t="str">
        <f t="shared" si="88"/>
        <v>Slamet Haryanto&gt; 6UTARA10 RODA</v>
      </c>
      <c r="AP297" s="5" t="str">
        <f t="shared" si="89"/>
        <v>44187DAY</v>
      </c>
    </row>
    <row r="298" spans="1:42" x14ac:dyDescent="0.3">
      <c r="A298" s="33">
        <v>1</v>
      </c>
      <c r="B298" s="33"/>
      <c r="C298" s="70">
        <v>44187</v>
      </c>
      <c r="D298" s="71" t="s">
        <v>19</v>
      </c>
      <c r="E298" s="70">
        <v>44187.369444444441</v>
      </c>
      <c r="F298" s="71">
        <v>5151291</v>
      </c>
      <c r="G298" s="33" t="s">
        <v>20</v>
      </c>
      <c r="H298" s="33" t="s">
        <v>21</v>
      </c>
      <c r="I298" s="33" t="s">
        <v>51</v>
      </c>
      <c r="J298" s="33" t="s">
        <v>46</v>
      </c>
      <c r="K298" s="63" t="s">
        <v>73</v>
      </c>
      <c r="L298" s="32" t="str">
        <f t="shared" si="72"/>
        <v>FM260JD</v>
      </c>
      <c r="M298" s="32" t="str">
        <f t="shared" si="73"/>
        <v>BMJ</v>
      </c>
      <c r="N298" s="32" t="str">
        <f t="shared" si="74"/>
        <v>10 RODA</v>
      </c>
      <c r="O298" s="64">
        <v>44187.370347222219</v>
      </c>
      <c r="P298" s="65">
        <v>44187.370347222219</v>
      </c>
      <c r="Q298" s="65"/>
      <c r="R298" s="66">
        <v>1</v>
      </c>
      <c r="S298" s="66">
        <v>36700</v>
      </c>
      <c r="T298" s="66">
        <v>14680</v>
      </c>
      <c r="U298" s="67">
        <f t="shared" si="84"/>
        <v>22.02</v>
      </c>
      <c r="V298" s="66">
        <f t="shared" si="75"/>
        <v>429257.88</v>
      </c>
      <c r="W298" s="66" t="str">
        <f t="shared" si="76"/>
        <v>1 &gt; 4</v>
      </c>
      <c r="X298" s="66">
        <f>A298+SUMIFS(Presensi!F:F,Presensi!E:E,'Entry Data'!AP298)</f>
        <v>1</v>
      </c>
      <c r="Y298" s="66">
        <f>IFERROR(INDEX('Retasi Pricing'!F:F,MATCH('Entry Data'!AM298,'Retasi Pricing'!E:E,0))*X298,"")</f>
        <v>25000</v>
      </c>
      <c r="Z298" s="62" t="s">
        <v>26</v>
      </c>
      <c r="AA298" s="62" t="s">
        <v>27</v>
      </c>
      <c r="AB298" s="32" t="s">
        <v>175</v>
      </c>
      <c r="AC298" s="32" t="s">
        <v>218</v>
      </c>
      <c r="AD298" s="32" t="str">
        <f t="shared" si="77"/>
        <v/>
      </c>
      <c r="AF298" s="5" t="str">
        <f t="shared" si="78"/>
        <v>putut junaedi44187</v>
      </c>
      <c r="AG298" s="5" t="str">
        <f t="shared" si="79"/>
        <v>BMJ 06544187UTARADAY</v>
      </c>
      <c r="AH298" s="5" t="str">
        <f t="shared" si="80"/>
        <v>putut junaedi44187UTARADAY</v>
      </c>
      <c r="AI298" s="5" t="str">
        <f t="shared" si="81"/>
        <v>BMJ 06544187DAY</v>
      </c>
      <c r="AJ298" s="5" t="str">
        <f t="shared" si="82"/>
        <v>putut junaedi44187DAY</v>
      </c>
      <c r="AK298" s="5" t="str">
        <f t="shared" si="83"/>
        <v>putut junaediBMJ</v>
      </c>
      <c r="AL298" s="5" t="str">
        <f t="shared" si="85"/>
        <v>1UTARA</v>
      </c>
      <c r="AM298" s="5" t="str">
        <f t="shared" si="86"/>
        <v>1 &gt; 4UTARA10 RODA</v>
      </c>
      <c r="AN298" s="5" t="str">
        <f t="shared" si="87"/>
        <v>putut junaediBMJ1 &gt; 4UTARA10 RODA</v>
      </c>
      <c r="AO298" s="5" t="str">
        <f t="shared" si="88"/>
        <v>putut junaedi1 &gt; 4UTARA10 RODA</v>
      </c>
      <c r="AP298" s="5" t="str">
        <f t="shared" si="89"/>
        <v>44187DAY</v>
      </c>
    </row>
    <row r="299" spans="1:42" x14ac:dyDescent="0.3">
      <c r="A299" s="33">
        <v>1</v>
      </c>
      <c r="B299" s="33"/>
      <c r="C299" s="70">
        <v>44187</v>
      </c>
      <c r="D299" s="71" t="s">
        <v>19</v>
      </c>
      <c r="E299" s="70">
        <v>44187.424305555556</v>
      </c>
      <c r="F299" s="71">
        <v>5151378</v>
      </c>
      <c r="G299" s="33" t="s">
        <v>20</v>
      </c>
      <c r="H299" s="33" t="s">
        <v>21</v>
      </c>
      <c r="I299" s="33" t="s">
        <v>51</v>
      </c>
      <c r="J299" s="33" t="s">
        <v>46</v>
      </c>
      <c r="K299" s="63" t="s">
        <v>73</v>
      </c>
      <c r="L299" s="32" t="str">
        <f t="shared" si="72"/>
        <v>FM260JD</v>
      </c>
      <c r="M299" s="32" t="str">
        <f t="shared" si="73"/>
        <v>BMJ</v>
      </c>
      <c r="N299" s="32" t="str">
        <f t="shared" si="74"/>
        <v>10 RODA</v>
      </c>
      <c r="O299" s="64">
        <v>44187.424953703703</v>
      </c>
      <c r="P299" s="65">
        <v>44187.424953703703</v>
      </c>
      <c r="Q299" s="65"/>
      <c r="R299" s="66">
        <v>2</v>
      </c>
      <c r="S299" s="66">
        <v>37360</v>
      </c>
      <c r="T299" s="66">
        <v>14680</v>
      </c>
      <c r="U299" s="67">
        <f t="shared" si="84"/>
        <v>22.68</v>
      </c>
      <c r="V299" s="66">
        <f t="shared" si="75"/>
        <v>442123.92</v>
      </c>
      <c r="W299" s="66" t="str">
        <f t="shared" si="76"/>
        <v>1 &gt; 4</v>
      </c>
      <c r="X299" s="66">
        <f>A299+SUMIFS(Presensi!F:F,Presensi!E:E,'Entry Data'!AP299)</f>
        <v>1</v>
      </c>
      <c r="Y299" s="66">
        <f>IFERROR(INDEX('Retasi Pricing'!F:F,MATCH('Entry Data'!AM299,'Retasi Pricing'!E:E,0))*X299,"")</f>
        <v>25000</v>
      </c>
      <c r="Z299" s="62" t="s">
        <v>26</v>
      </c>
      <c r="AA299" s="62" t="s">
        <v>27</v>
      </c>
      <c r="AB299" s="32" t="s">
        <v>47</v>
      </c>
      <c r="AC299" s="32" t="s">
        <v>218</v>
      </c>
      <c r="AD299" s="32" t="str">
        <f t="shared" si="77"/>
        <v/>
      </c>
      <c r="AF299" s="5" t="str">
        <f t="shared" si="78"/>
        <v>putut junaedi44187</v>
      </c>
      <c r="AG299" s="5" t="str">
        <f t="shared" si="79"/>
        <v>BMJ 06544187UTARADAY</v>
      </c>
      <c r="AH299" s="5" t="str">
        <f t="shared" si="80"/>
        <v>putut junaedi44187UTARADAY</v>
      </c>
      <c r="AI299" s="5" t="str">
        <f t="shared" si="81"/>
        <v>BMJ 06544187DAY</v>
      </c>
      <c r="AJ299" s="5" t="str">
        <f t="shared" si="82"/>
        <v>putut junaedi44187DAY</v>
      </c>
      <c r="AK299" s="5" t="str">
        <f t="shared" si="83"/>
        <v>putut junaediBMJ</v>
      </c>
      <c r="AL299" s="5" t="str">
        <f t="shared" si="85"/>
        <v>2UTARA</v>
      </c>
      <c r="AM299" s="5" t="str">
        <f t="shared" si="86"/>
        <v>1 &gt; 4UTARA10 RODA</v>
      </c>
      <c r="AN299" s="5" t="str">
        <f t="shared" si="87"/>
        <v>putut junaediBMJ1 &gt; 4UTARA10 RODA</v>
      </c>
      <c r="AO299" s="5" t="str">
        <f t="shared" si="88"/>
        <v>putut junaedi1 &gt; 4UTARA10 RODA</v>
      </c>
      <c r="AP299" s="5" t="str">
        <f t="shared" si="89"/>
        <v>44187DAY</v>
      </c>
    </row>
    <row r="300" spans="1:42" x14ac:dyDescent="0.3">
      <c r="A300" s="33">
        <v>1</v>
      </c>
      <c r="B300" s="33"/>
      <c r="C300" s="70">
        <v>44187</v>
      </c>
      <c r="D300" s="71" t="s">
        <v>19</v>
      </c>
      <c r="E300" s="70">
        <v>44187.665277777778</v>
      </c>
      <c r="F300" s="71">
        <v>5151715</v>
      </c>
      <c r="G300" s="33" t="s">
        <v>20</v>
      </c>
      <c r="H300" s="33" t="s">
        <v>21</v>
      </c>
      <c r="I300" s="33" t="s">
        <v>76</v>
      </c>
      <c r="J300" s="33" t="s">
        <v>23</v>
      </c>
      <c r="K300" s="63" t="s">
        <v>73</v>
      </c>
      <c r="L300" s="32" t="str">
        <f t="shared" ref="L300:L363" si="90">IFERROR(VLOOKUP(K300,db_unit,2,FALSE),"")</f>
        <v>FM260JD</v>
      </c>
      <c r="M300" s="32" t="str">
        <f t="shared" ref="M300:M363" si="91">IFERROR(VLOOKUP(K300,db_unit,3,FALSE),"")</f>
        <v>BMJ</v>
      </c>
      <c r="N300" s="32" t="str">
        <f t="shared" ref="N300:N363" si="92">IFERROR(VLOOKUP(K300,db_unit,4,FALSE),"")</f>
        <v>10 RODA</v>
      </c>
      <c r="O300" s="64">
        <v>44187.665567129632</v>
      </c>
      <c r="P300" s="65">
        <v>44187.665567129632</v>
      </c>
      <c r="Q300" s="65"/>
      <c r="R300" s="66">
        <v>3</v>
      </c>
      <c r="S300" s="66">
        <v>39540</v>
      </c>
      <c r="T300" s="66">
        <v>14680</v>
      </c>
      <c r="U300" s="67">
        <f t="shared" si="84"/>
        <v>24.86</v>
      </c>
      <c r="V300" s="66">
        <f t="shared" si="75"/>
        <v>484620.83999999997</v>
      </c>
      <c r="W300" s="66" t="str">
        <f t="shared" si="76"/>
        <v>1 &gt; 4</v>
      </c>
      <c r="X300" s="66">
        <f>A300+SUMIFS(Presensi!F:F,Presensi!E:E,'Entry Data'!AP300)</f>
        <v>1</v>
      </c>
      <c r="Y300" s="66">
        <f>IFERROR(INDEX('Retasi Pricing'!F:F,MATCH('Entry Data'!AM300,'Retasi Pricing'!E:E,0))*X300,"")</f>
        <v>25000</v>
      </c>
      <c r="Z300" s="62" t="s">
        <v>26</v>
      </c>
      <c r="AA300" s="62" t="s">
        <v>27</v>
      </c>
      <c r="AB300" s="32" t="s">
        <v>47</v>
      </c>
      <c r="AC300" s="32" t="s">
        <v>218</v>
      </c>
      <c r="AD300" s="32" t="str">
        <f t="shared" si="77"/>
        <v/>
      </c>
      <c r="AF300" s="5" t="str">
        <f t="shared" si="78"/>
        <v>putut junaedi44187</v>
      </c>
      <c r="AG300" s="5" t="str">
        <f t="shared" si="79"/>
        <v>BMJ 06544187UTARADAY</v>
      </c>
      <c r="AH300" s="5" t="str">
        <f t="shared" si="80"/>
        <v>putut junaedi44187UTARADAY</v>
      </c>
      <c r="AI300" s="5" t="str">
        <f t="shared" si="81"/>
        <v>BMJ 06544187DAY</v>
      </c>
      <c r="AJ300" s="5" t="str">
        <f t="shared" si="82"/>
        <v>putut junaedi44187DAY</v>
      </c>
      <c r="AK300" s="5" t="str">
        <f t="shared" si="83"/>
        <v>putut junaediBMJ</v>
      </c>
      <c r="AL300" s="5" t="str">
        <f t="shared" si="85"/>
        <v>3UTARA</v>
      </c>
      <c r="AM300" s="5" t="str">
        <f t="shared" si="86"/>
        <v>1 &gt; 4UTARA10 RODA</v>
      </c>
      <c r="AN300" s="5" t="str">
        <f t="shared" si="87"/>
        <v>putut junaediBMJ1 &gt; 4UTARA10 RODA</v>
      </c>
      <c r="AO300" s="5" t="str">
        <f t="shared" si="88"/>
        <v>putut junaedi1 &gt; 4UTARA10 RODA</v>
      </c>
      <c r="AP300" s="5" t="str">
        <f t="shared" si="89"/>
        <v>44187DAY</v>
      </c>
    </row>
    <row r="301" spans="1:42" x14ac:dyDescent="0.3">
      <c r="A301" s="33">
        <v>1</v>
      </c>
      <c r="B301" s="33"/>
      <c r="C301" s="70">
        <v>44187</v>
      </c>
      <c r="D301" s="71" t="s">
        <v>19</v>
      </c>
      <c r="E301" s="70">
        <v>44187.746527777781</v>
      </c>
      <c r="F301" s="71">
        <v>5151826</v>
      </c>
      <c r="G301" s="33" t="s">
        <v>20</v>
      </c>
      <c r="H301" s="33" t="s">
        <v>21</v>
      </c>
      <c r="I301" s="33" t="s">
        <v>76</v>
      </c>
      <c r="J301" s="33" t="s">
        <v>23</v>
      </c>
      <c r="K301" s="63" t="s">
        <v>73</v>
      </c>
      <c r="L301" s="32" t="str">
        <f t="shared" si="90"/>
        <v>FM260JD</v>
      </c>
      <c r="M301" s="32" t="str">
        <f t="shared" si="91"/>
        <v>BMJ</v>
      </c>
      <c r="N301" s="32" t="str">
        <f t="shared" si="92"/>
        <v>10 RODA</v>
      </c>
      <c r="O301" s="64">
        <v>44187.747141203705</v>
      </c>
      <c r="P301" s="65">
        <v>44187.747141203705</v>
      </c>
      <c r="Q301" s="65"/>
      <c r="R301" s="66">
        <v>4</v>
      </c>
      <c r="S301" s="66">
        <v>40980</v>
      </c>
      <c r="T301" s="66">
        <v>14680</v>
      </c>
      <c r="U301" s="67">
        <f t="shared" si="84"/>
        <v>26.3</v>
      </c>
      <c r="V301" s="66">
        <f t="shared" si="75"/>
        <v>512692.20000000007</v>
      </c>
      <c r="W301" s="66" t="str">
        <f t="shared" si="76"/>
        <v>1 &gt; 4</v>
      </c>
      <c r="X301" s="66">
        <f>A301+SUMIFS(Presensi!F:F,Presensi!E:E,'Entry Data'!AP301)</f>
        <v>1</v>
      </c>
      <c r="Y301" s="66">
        <f>IFERROR(INDEX('Retasi Pricing'!F:F,MATCH('Entry Data'!AM301,'Retasi Pricing'!E:E,0))*X301,"")</f>
        <v>25000</v>
      </c>
      <c r="Z301" s="62" t="s">
        <v>26</v>
      </c>
      <c r="AA301" s="62" t="s">
        <v>27</v>
      </c>
      <c r="AB301" s="32" t="s">
        <v>175</v>
      </c>
      <c r="AC301" s="32" t="s">
        <v>218</v>
      </c>
      <c r="AD301" s="32" t="str">
        <f t="shared" si="77"/>
        <v/>
      </c>
      <c r="AF301" s="5" t="str">
        <f t="shared" si="78"/>
        <v>putut junaedi44187</v>
      </c>
      <c r="AG301" s="5" t="str">
        <f t="shared" si="79"/>
        <v>BMJ 06544187UTARADAY</v>
      </c>
      <c r="AH301" s="5" t="str">
        <f t="shared" si="80"/>
        <v>putut junaedi44187UTARADAY</v>
      </c>
      <c r="AI301" s="5" t="str">
        <f t="shared" si="81"/>
        <v>BMJ 06544187DAY</v>
      </c>
      <c r="AJ301" s="5" t="str">
        <f t="shared" si="82"/>
        <v>putut junaedi44187DAY</v>
      </c>
      <c r="AK301" s="5" t="str">
        <f t="shared" si="83"/>
        <v>putut junaediBMJ</v>
      </c>
      <c r="AL301" s="5" t="str">
        <f t="shared" si="85"/>
        <v>4UTARA</v>
      </c>
      <c r="AM301" s="5" t="str">
        <f t="shared" si="86"/>
        <v>1 &gt; 4UTARA10 RODA</v>
      </c>
      <c r="AN301" s="5" t="str">
        <f t="shared" si="87"/>
        <v>putut junaediBMJ1 &gt; 4UTARA10 RODA</v>
      </c>
      <c r="AO301" s="5" t="str">
        <f t="shared" si="88"/>
        <v>putut junaedi1 &gt; 4UTARA10 RODA</v>
      </c>
      <c r="AP301" s="5" t="str">
        <f t="shared" si="89"/>
        <v>44187DAY</v>
      </c>
    </row>
    <row r="302" spans="1:42" x14ac:dyDescent="0.3">
      <c r="A302" s="33">
        <v>1</v>
      </c>
      <c r="B302" s="33"/>
      <c r="C302" s="70">
        <v>44187</v>
      </c>
      <c r="D302" s="71" t="s">
        <v>19</v>
      </c>
      <c r="E302" s="70">
        <v>44187.626388888886</v>
      </c>
      <c r="F302" s="71">
        <v>5151659</v>
      </c>
      <c r="G302" s="33" t="s">
        <v>20</v>
      </c>
      <c r="H302" s="33" t="s">
        <v>21</v>
      </c>
      <c r="I302" s="33" t="s">
        <v>76</v>
      </c>
      <c r="J302" s="33" t="s">
        <v>23</v>
      </c>
      <c r="K302" s="63" t="s">
        <v>75</v>
      </c>
      <c r="L302" s="32" t="str">
        <f t="shared" si="90"/>
        <v>FM260JD</v>
      </c>
      <c r="M302" s="32" t="str">
        <f t="shared" si="91"/>
        <v>BMJ</v>
      </c>
      <c r="N302" s="32" t="str">
        <f t="shared" si="92"/>
        <v>10 RODA</v>
      </c>
      <c r="O302" s="64">
        <v>44187.626828703702</v>
      </c>
      <c r="P302" s="65">
        <v>44187.626828703702</v>
      </c>
      <c r="Q302" s="65"/>
      <c r="R302" s="66">
        <v>1</v>
      </c>
      <c r="S302" s="66">
        <v>41820</v>
      </c>
      <c r="T302" s="66">
        <v>14820</v>
      </c>
      <c r="U302" s="67">
        <f t="shared" si="84"/>
        <v>27</v>
      </c>
      <c r="V302" s="66">
        <f t="shared" si="75"/>
        <v>526338</v>
      </c>
      <c r="W302" s="66" t="str">
        <f t="shared" si="76"/>
        <v>1 &gt; 4</v>
      </c>
      <c r="X302" s="66">
        <f>A302+SUMIFS(Presensi!F:F,Presensi!E:E,'Entry Data'!AP302)</f>
        <v>1</v>
      </c>
      <c r="Y302" s="66">
        <f>IFERROR(INDEX('Retasi Pricing'!F:F,MATCH('Entry Data'!AM302,'Retasi Pricing'!E:E,0))*X302,"")</f>
        <v>25000</v>
      </c>
      <c r="Z302" s="62" t="s">
        <v>26</v>
      </c>
      <c r="AA302" s="62" t="s">
        <v>27</v>
      </c>
      <c r="AB302" s="32" t="s">
        <v>130</v>
      </c>
      <c r="AC302" s="32" t="s">
        <v>191</v>
      </c>
      <c r="AD302" s="32" t="str">
        <f t="shared" si="77"/>
        <v/>
      </c>
      <c r="AF302" s="5" t="str">
        <f t="shared" si="78"/>
        <v>ahmad asfuri44187</v>
      </c>
      <c r="AG302" s="5" t="str">
        <f t="shared" si="79"/>
        <v>BMJ 06744187UTARADAY</v>
      </c>
      <c r="AH302" s="5" t="str">
        <f t="shared" si="80"/>
        <v>ahmad asfuri44187UTARADAY</v>
      </c>
      <c r="AI302" s="5" t="str">
        <f t="shared" si="81"/>
        <v>BMJ 06744187DAY</v>
      </c>
      <c r="AJ302" s="5" t="str">
        <f t="shared" si="82"/>
        <v>ahmad asfuri44187DAY</v>
      </c>
      <c r="AK302" s="5" t="str">
        <f t="shared" si="83"/>
        <v>ahmad asfuriBMJ</v>
      </c>
      <c r="AL302" s="5" t="str">
        <f t="shared" si="85"/>
        <v>1UTARA</v>
      </c>
      <c r="AM302" s="5" t="str">
        <f t="shared" si="86"/>
        <v>1 &gt; 4UTARA10 RODA</v>
      </c>
      <c r="AN302" s="5" t="str">
        <f t="shared" si="87"/>
        <v>ahmad asfuriBMJ1 &gt; 4UTARA10 RODA</v>
      </c>
      <c r="AO302" s="5" t="str">
        <f t="shared" si="88"/>
        <v>ahmad asfuri1 &gt; 4UTARA10 RODA</v>
      </c>
      <c r="AP302" s="5" t="str">
        <f t="shared" si="89"/>
        <v>44187DAY</v>
      </c>
    </row>
    <row r="303" spans="1:42" x14ac:dyDescent="0.3">
      <c r="A303" s="33">
        <v>1</v>
      </c>
      <c r="B303" s="33"/>
      <c r="C303" s="70">
        <v>44187</v>
      </c>
      <c r="D303" s="71" t="s">
        <v>19</v>
      </c>
      <c r="E303" s="70">
        <v>44187.681250000001</v>
      </c>
      <c r="F303" s="71">
        <v>5151738</v>
      </c>
      <c r="G303" s="33" t="s">
        <v>20</v>
      </c>
      <c r="H303" s="33" t="s">
        <v>21</v>
      </c>
      <c r="I303" s="33" t="s">
        <v>76</v>
      </c>
      <c r="J303" s="33" t="s">
        <v>23</v>
      </c>
      <c r="K303" s="63" t="s">
        <v>75</v>
      </c>
      <c r="L303" s="32" t="str">
        <f t="shared" si="90"/>
        <v>FM260JD</v>
      </c>
      <c r="M303" s="32" t="str">
        <f t="shared" si="91"/>
        <v>BMJ</v>
      </c>
      <c r="N303" s="32" t="str">
        <f t="shared" si="92"/>
        <v>10 RODA</v>
      </c>
      <c r="O303" s="64">
        <v>44187.681493055556</v>
      </c>
      <c r="P303" s="65">
        <v>44187.681493055556</v>
      </c>
      <c r="Q303" s="65"/>
      <c r="R303" s="66">
        <v>2</v>
      </c>
      <c r="S303" s="66">
        <v>40400</v>
      </c>
      <c r="T303" s="66">
        <v>14820</v>
      </c>
      <c r="U303" s="67">
        <f t="shared" si="84"/>
        <v>25.58</v>
      </c>
      <c r="V303" s="66">
        <f t="shared" si="75"/>
        <v>498656.51999999996</v>
      </c>
      <c r="W303" s="66" t="str">
        <f t="shared" si="76"/>
        <v>1 &gt; 4</v>
      </c>
      <c r="X303" s="66">
        <f>A303+SUMIFS(Presensi!F:F,Presensi!E:E,'Entry Data'!AP303)</f>
        <v>1</v>
      </c>
      <c r="Y303" s="66">
        <f>IFERROR(INDEX('Retasi Pricing'!F:F,MATCH('Entry Data'!AM303,'Retasi Pricing'!E:E,0))*X303,"")</f>
        <v>25000</v>
      </c>
      <c r="Z303" s="62" t="s">
        <v>26</v>
      </c>
      <c r="AA303" s="62" t="s">
        <v>27</v>
      </c>
      <c r="AB303" s="32" t="s">
        <v>130</v>
      </c>
      <c r="AC303" s="32" t="s">
        <v>191</v>
      </c>
      <c r="AD303" s="32" t="str">
        <f t="shared" si="77"/>
        <v/>
      </c>
      <c r="AF303" s="5" t="str">
        <f t="shared" si="78"/>
        <v>ahmad asfuri44187</v>
      </c>
      <c r="AG303" s="5" t="str">
        <f t="shared" si="79"/>
        <v>BMJ 06744187UTARADAY</v>
      </c>
      <c r="AH303" s="5" t="str">
        <f t="shared" si="80"/>
        <v>ahmad asfuri44187UTARADAY</v>
      </c>
      <c r="AI303" s="5" t="str">
        <f t="shared" si="81"/>
        <v>BMJ 06744187DAY</v>
      </c>
      <c r="AJ303" s="5" t="str">
        <f t="shared" si="82"/>
        <v>ahmad asfuri44187DAY</v>
      </c>
      <c r="AK303" s="5" t="str">
        <f t="shared" si="83"/>
        <v>ahmad asfuriBMJ</v>
      </c>
      <c r="AL303" s="5" t="str">
        <f t="shared" si="85"/>
        <v>2UTARA</v>
      </c>
      <c r="AM303" s="5" t="str">
        <f t="shared" si="86"/>
        <v>1 &gt; 4UTARA10 RODA</v>
      </c>
      <c r="AN303" s="5" t="str">
        <f t="shared" si="87"/>
        <v>ahmad asfuriBMJ1 &gt; 4UTARA10 RODA</v>
      </c>
      <c r="AO303" s="5" t="str">
        <f t="shared" si="88"/>
        <v>ahmad asfuri1 &gt; 4UTARA10 RODA</v>
      </c>
      <c r="AP303" s="5" t="str">
        <f t="shared" si="89"/>
        <v>44187DAY</v>
      </c>
    </row>
    <row r="304" spans="1:42" x14ac:dyDescent="0.3">
      <c r="A304" s="33">
        <v>1</v>
      </c>
      <c r="B304" s="33"/>
      <c r="C304" s="70">
        <v>44187</v>
      </c>
      <c r="D304" s="71" t="s">
        <v>19</v>
      </c>
      <c r="E304" s="70">
        <v>44187.738888888889</v>
      </c>
      <c r="F304" s="71">
        <v>5151819</v>
      </c>
      <c r="G304" s="33" t="s">
        <v>20</v>
      </c>
      <c r="H304" s="33" t="s">
        <v>21</v>
      </c>
      <c r="I304" s="33" t="s">
        <v>76</v>
      </c>
      <c r="J304" s="33" t="s">
        <v>23</v>
      </c>
      <c r="K304" s="63" t="s">
        <v>75</v>
      </c>
      <c r="L304" s="32" t="str">
        <f t="shared" si="90"/>
        <v>FM260JD</v>
      </c>
      <c r="M304" s="32" t="str">
        <f t="shared" si="91"/>
        <v>BMJ</v>
      </c>
      <c r="N304" s="32" t="str">
        <f t="shared" si="92"/>
        <v>10 RODA</v>
      </c>
      <c r="O304" s="64">
        <v>44187.73909722222</v>
      </c>
      <c r="P304" s="65">
        <v>44187.73909722222</v>
      </c>
      <c r="Q304" s="65"/>
      <c r="R304" s="66">
        <v>3</v>
      </c>
      <c r="S304" s="66">
        <v>38560</v>
      </c>
      <c r="T304" s="66">
        <v>14820</v>
      </c>
      <c r="U304" s="67">
        <f t="shared" si="84"/>
        <v>23.74</v>
      </c>
      <c r="V304" s="66">
        <f t="shared" si="75"/>
        <v>462787.55999999994</v>
      </c>
      <c r="W304" s="66" t="str">
        <f t="shared" si="76"/>
        <v>1 &gt; 4</v>
      </c>
      <c r="X304" s="66">
        <f>A304+SUMIFS(Presensi!F:F,Presensi!E:E,'Entry Data'!AP304)</f>
        <v>1</v>
      </c>
      <c r="Y304" s="66">
        <f>IFERROR(INDEX('Retasi Pricing'!F:F,MATCH('Entry Data'!AM304,'Retasi Pricing'!E:E,0))*X304,"")</f>
        <v>25000</v>
      </c>
      <c r="Z304" s="62" t="s">
        <v>26</v>
      </c>
      <c r="AA304" s="62" t="s">
        <v>27</v>
      </c>
      <c r="AB304" s="32" t="s">
        <v>130</v>
      </c>
      <c r="AC304" s="32" t="s">
        <v>191</v>
      </c>
      <c r="AD304" s="32" t="str">
        <f t="shared" si="77"/>
        <v/>
      </c>
      <c r="AF304" s="5" t="str">
        <f t="shared" si="78"/>
        <v>ahmad asfuri44187</v>
      </c>
      <c r="AG304" s="5" t="str">
        <f t="shared" si="79"/>
        <v>BMJ 06744187UTARADAY</v>
      </c>
      <c r="AH304" s="5" t="str">
        <f t="shared" si="80"/>
        <v>ahmad asfuri44187UTARADAY</v>
      </c>
      <c r="AI304" s="5" t="str">
        <f t="shared" si="81"/>
        <v>BMJ 06744187DAY</v>
      </c>
      <c r="AJ304" s="5" t="str">
        <f t="shared" si="82"/>
        <v>ahmad asfuri44187DAY</v>
      </c>
      <c r="AK304" s="5" t="str">
        <f t="shared" si="83"/>
        <v>ahmad asfuriBMJ</v>
      </c>
      <c r="AL304" s="5" t="str">
        <f t="shared" si="85"/>
        <v>3UTARA</v>
      </c>
      <c r="AM304" s="5" t="str">
        <f t="shared" si="86"/>
        <v>1 &gt; 4UTARA10 RODA</v>
      </c>
      <c r="AN304" s="5" t="str">
        <f t="shared" si="87"/>
        <v>ahmad asfuriBMJ1 &gt; 4UTARA10 RODA</v>
      </c>
      <c r="AO304" s="5" t="str">
        <f t="shared" si="88"/>
        <v>ahmad asfuri1 &gt; 4UTARA10 RODA</v>
      </c>
      <c r="AP304" s="5" t="str">
        <f t="shared" si="89"/>
        <v>44187DAY</v>
      </c>
    </row>
    <row r="305" spans="1:42" x14ac:dyDescent="0.3">
      <c r="A305" s="33">
        <v>1</v>
      </c>
      <c r="B305" s="33"/>
      <c r="C305" s="70">
        <v>44187</v>
      </c>
      <c r="D305" s="71" t="s">
        <v>19</v>
      </c>
      <c r="E305" s="70">
        <v>44187.28125</v>
      </c>
      <c r="F305" s="71">
        <v>5151196</v>
      </c>
      <c r="G305" s="33" t="s">
        <v>20</v>
      </c>
      <c r="H305" s="33" t="s">
        <v>21</v>
      </c>
      <c r="I305" s="33" t="s">
        <v>51</v>
      </c>
      <c r="J305" s="33" t="s">
        <v>46</v>
      </c>
      <c r="K305" s="63" t="s">
        <v>77</v>
      </c>
      <c r="L305" s="32" t="str">
        <f t="shared" si="90"/>
        <v>FM260JD</v>
      </c>
      <c r="M305" s="32" t="str">
        <f t="shared" si="91"/>
        <v>BMJ</v>
      </c>
      <c r="N305" s="32" t="str">
        <f t="shared" si="92"/>
        <v>10 RODA</v>
      </c>
      <c r="O305" s="64">
        <v>44187.282141203701</v>
      </c>
      <c r="P305" s="65">
        <v>44187.282141203701</v>
      </c>
      <c r="Q305" s="65"/>
      <c r="R305" s="66">
        <v>8</v>
      </c>
      <c r="S305" s="66">
        <v>38720</v>
      </c>
      <c r="T305" s="66">
        <v>14820</v>
      </c>
      <c r="U305" s="67">
        <f t="shared" si="84"/>
        <v>23.9</v>
      </c>
      <c r="V305" s="66">
        <f t="shared" si="75"/>
        <v>465906.6</v>
      </c>
      <c r="W305" s="66" t="str">
        <f t="shared" si="76"/>
        <v>7 &gt;</v>
      </c>
      <c r="X305" s="66">
        <f>A305+SUMIFS(Presensi!F:F,Presensi!E:E,'Entry Data'!AP305)</f>
        <v>1</v>
      </c>
      <c r="Y305" s="66">
        <f>IFERROR(INDEX('Retasi Pricing'!F:F,MATCH('Entry Data'!AM305,'Retasi Pricing'!E:E,0))*X305,"")</f>
        <v>37750</v>
      </c>
      <c r="Z305" s="62" t="s">
        <v>26</v>
      </c>
      <c r="AA305" s="62" t="s">
        <v>27</v>
      </c>
      <c r="AB305" s="32" t="s">
        <v>47</v>
      </c>
      <c r="AC305" s="32" t="s">
        <v>179</v>
      </c>
      <c r="AD305" s="32" t="str">
        <f t="shared" si="77"/>
        <v/>
      </c>
      <c r="AF305" s="5" t="str">
        <f t="shared" si="78"/>
        <v>imbran husain44187</v>
      </c>
      <c r="AG305" s="5" t="str">
        <f t="shared" si="79"/>
        <v>BMJ 06844187UTARADAY</v>
      </c>
      <c r="AH305" s="5" t="str">
        <f t="shared" si="80"/>
        <v>imbran husain44187UTARADAY</v>
      </c>
      <c r="AI305" s="5" t="str">
        <f t="shared" si="81"/>
        <v>BMJ 06844187DAY</v>
      </c>
      <c r="AJ305" s="5" t="str">
        <f t="shared" si="82"/>
        <v>imbran husain44187DAY</v>
      </c>
      <c r="AK305" s="5" t="str">
        <f t="shared" si="83"/>
        <v>imbran husainBMJ</v>
      </c>
      <c r="AL305" s="5" t="str">
        <f t="shared" si="85"/>
        <v>8UTARA</v>
      </c>
      <c r="AM305" s="5" t="str">
        <f t="shared" si="86"/>
        <v>7 &gt;UTARA10 RODA</v>
      </c>
      <c r="AN305" s="5" t="str">
        <f t="shared" si="87"/>
        <v>imbran husainBMJ7 &gt;UTARA10 RODA</v>
      </c>
      <c r="AO305" s="5" t="str">
        <f t="shared" si="88"/>
        <v>imbran husain7 &gt;UTARA10 RODA</v>
      </c>
      <c r="AP305" s="5" t="str">
        <f t="shared" si="89"/>
        <v>44187DAY</v>
      </c>
    </row>
    <row r="306" spans="1:42" x14ac:dyDescent="0.3">
      <c r="A306" s="33">
        <v>1</v>
      </c>
      <c r="B306" s="33"/>
      <c r="C306" s="70">
        <v>44187</v>
      </c>
      <c r="D306" s="71" t="s">
        <v>19</v>
      </c>
      <c r="E306" s="70">
        <v>44187.35</v>
      </c>
      <c r="F306" s="71">
        <v>5151266</v>
      </c>
      <c r="G306" s="33" t="s">
        <v>20</v>
      </c>
      <c r="H306" s="33" t="s">
        <v>21</v>
      </c>
      <c r="I306" s="33" t="s">
        <v>45</v>
      </c>
      <c r="J306" s="33" t="s">
        <v>46</v>
      </c>
      <c r="K306" s="63" t="s">
        <v>77</v>
      </c>
      <c r="L306" s="32" t="str">
        <f t="shared" si="90"/>
        <v>FM260JD</v>
      </c>
      <c r="M306" s="32" t="str">
        <f t="shared" si="91"/>
        <v>BMJ</v>
      </c>
      <c r="N306" s="32" t="str">
        <f t="shared" si="92"/>
        <v>10 RODA</v>
      </c>
      <c r="O306" s="64">
        <v>44187.350775462961</v>
      </c>
      <c r="P306" s="65">
        <v>44187.350775462961</v>
      </c>
      <c r="Q306" s="65"/>
      <c r="R306" s="66">
        <v>1</v>
      </c>
      <c r="S306" s="66">
        <v>40620</v>
      </c>
      <c r="T306" s="66">
        <v>14920</v>
      </c>
      <c r="U306" s="67">
        <f t="shared" si="84"/>
        <v>25.7</v>
      </c>
      <c r="V306" s="66">
        <f t="shared" si="75"/>
        <v>500995.79999999993</v>
      </c>
      <c r="W306" s="66" t="str">
        <f t="shared" si="76"/>
        <v>1 &gt; 4</v>
      </c>
      <c r="X306" s="66">
        <f>A306+SUMIFS(Presensi!F:F,Presensi!E:E,'Entry Data'!AP306)</f>
        <v>1</v>
      </c>
      <c r="Y306" s="66">
        <f>IFERROR(INDEX('Retasi Pricing'!F:F,MATCH('Entry Data'!AM306,'Retasi Pricing'!E:E,0))*X306,"")</f>
        <v>25000</v>
      </c>
      <c r="Z306" s="62" t="s">
        <v>26</v>
      </c>
      <c r="AA306" s="62" t="s">
        <v>27</v>
      </c>
      <c r="AB306" s="32" t="s">
        <v>47</v>
      </c>
      <c r="AC306" s="32" t="s">
        <v>195</v>
      </c>
      <c r="AD306" s="32" t="str">
        <f t="shared" si="77"/>
        <v/>
      </c>
      <c r="AF306" s="5" t="str">
        <f t="shared" si="78"/>
        <v>m.andri44187</v>
      </c>
      <c r="AG306" s="5" t="str">
        <f t="shared" si="79"/>
        <v>BMJ 06844187UTARADAY</v>
      </c>
      <c r="AH306" s="5" t="str">
        <f t="shared" si="80"/>
        <v>m.andri44187UTARADAY</v>
      </c>
      <c r="AI306" s="5" t="str">
        <f t="shared" si="81"/>
        <v>BMJ 06844187DAY</v>
      </c>
      <c r="AJ306" s="5" t="str">
        <f t="shared" si="82"/>
        <v>m.andri44187DAY</v>
      </c>
      <c r="AK306" s="5" t="str">
        <f t="shared" si="83"/>
        <v>m.andriBMJ</v>
      </c>
      <c r="AL306" s="5" t="str">
        <f t="shared" si="85"/>
        <v>1UTARA</v>
      </c>
      <c r="AM306" s="5" t="str">
        <f t="shared" si="86"/>
        <v>1 &gt; 4UTARA10 RODA</v>
      </c>
      <c r="AN306" s="5" t="str">
        <f t="shared" si="87"/>
        <v>m.andriBMJ1 &gt; 4UTARA10 RODA</v>
      </c>
      <c r="AO306" s="5" t="str">
        <f t="shared" si="88"/>
        <v>m.andri1 &gt; 4UTARA10 RODA</v>
      </c>
      <c r="AP306" s="5" t="str">
        <f t="shared" si="89"/>
        <v>44187DAY</v>
      </c>
    </row>
    <row r="307" spans="1:42" x14ac:dyDescent="0.3">
      <c r="A307" s="33">
        <v>1</v>
      </c>
      <c r="B307" s="33"/>
      <c r="C307" s="70">
        <v>44187</v>
      </c>
      <c r="D307" s="71" t="s">
        <v>19</v>
      </c>
      <c r="E307" s="70">
        <v>44187.407638888886</v>
      </c>
      <c r="F307" s="71">
        <v>5151352</v>
      </c>
      <c r="G307" s="33" t="s">
        <v>20</v>
      </c>
      <c r="H307" s="33" t="s">
        <v>21</v>
      </c>
      <c r="I307" s="33" t="s">
        <v>51</v>
      </c>
      <c r="J307" s="33" t="s">
        <v>46</v>
      </c>
      <c r="K307" s="63" t="s">
        <v>77</v>
      </c>
      <c r="L307" s="32" t="str">
        <f t="shared" si="90"/>
        <v>FM260JD</v>
      </c>
      <c r="M307" s="32" t="str">
        <f t="shared" si="91"/>
        <v>BMJ</v>
      </c>
      <c r="N307" s="32" t="str">
        <f t="shared" si="92"/>
        <v>10 RODA</v>
      </c>
      <c r="O307" s="64">
        <v>44187.408310185187</v>
      </c>
      <c r="P307" s="65">
        <v>44187.408310185187</v>
      </c>
      <c r="Q307" s="65"/>
      <c r="R307" s="66">
        <v>2</v>
      </c>
      <c r="S307" s="66">
        <v>40180</v>
      </c>
      <c r="T307" s="66">
        <v>14920</v>
      </c>
      <c r="U307" s="67">
        <f t="shared" si="84"/>
        <v>25.26</v>
      </c>
      <c r="V307" s="66">
        <f t="shared" si="75"/>
        <v>492418.44000000006</v>
      </c>
      <c r="W307" s="66" t="str">
        <f t="shared" si="76"/>
        <v>1 &gt; 4</v>
      </c>
      <c r="X307" s="66">
        <f>A307+SUMIFS(Presensi!F:F,Presensi!E:E,'Entry Data'!AP307)</f>
        <v>1</v>
      </c>
      <c r="Y307" s="66">
        <f>IFERROR(INDEX('Retasi Pricing'!F:F,MATCH('Entry Data'!AM307,'Retasi Pricing'!E:E,0))*X307,"")</f>
        <v>25000</v>
      </c>
      <c r="Z307" s="62" t="s">
        <v>26</v>
      </c>
      <c r="AA307" s="62" t="s">
        <v>27</v>
      </c>
      <c r="AB307" s="32" t="s">
        <v>130</v>
      </c>
      <c r="AC307" s="32" t="s">
        <v>195</v>
      </c>
      <c r="AD307" s="32" t="str">
        <f t="shared" si="77"/>
        <v/>
      </c>
      <c r="AF307" s="5" t="str">
        <f t="shared" si="78"/>
        <v>m.andri44187</v>
      </c>
      <c r="AG307" s="5" t="str">
        <f t="shared" si="79"/>
        <v>BMJ 06844187UTARADAY</v>
      </c>
      <c r="AH307" s="5" t="str">
        <f t="shared" si="80"/>
        <v>m.andri44187UTARADAY</v>
      </c>
      <c r="AI307" s="5" t="str">
        <f t="shared" si="81"/>
        <v>BMJ 06844187DAY</v>
      </c>
      <c r="AJ307" s="5" t="str">
        <f t="shared" si="82"/>
        <v>m.andri44187DAY</v>
      </c>
      <c r="AK307" s="5" t="str">
        <f t="shared" si="83"/>
        <v>m.andriBMJ</v>
      </c>
      <c r="AL307" s="5" t="str">
        <f t="shared" si="85"/>
        <v>2UTARA</v>
      </c>
      <c r="AM307" s="5" t="str">
        <f t="shared" si="86"/>
        <v>1 &gt; 4UTARA10 RODA</v>
      </c>
      <c r="AN307" s="5" t="str">
        <f t="shared" si="87"/>
        <v>m.andriBMJ1 &gt; 4UTARA10 RODA</v>
      </c>
      <c r="AO307" s="5" t="str">
        <f t="shared" si="88"/>
        <v>m.andri1 &gt; 4UTARA10 RODA</v>
      </c>
      <c r="AP307" s="5" t="str">
        <f t="shared" si="89"/>
        <v>44187DAY</v>
      </c>
    </row>
    <row r="308" spans="1:42" x14ac:dyDescent="0.3">
      <c r="A308" s="33">
        <v>1</v>
      </c>
      <c r="B308" s="33"/>
      <c r="C308" s="70">
        <v>44187</v>
      </c>
      <c r="D308" s="71" t="s">
        <v>19</v>
      </c>
      <c r="E308" s="70">
        <v>44187.459027777775</v>
      </c>
      <c r="F308" s="71">
        <v>5151429</v>
      </c>
      <c r="G308" s="33" t="s">
        <v>20</v>
      </c>
      <c r="H308" s="33" t="s">
        <v>21</v>
      </c>
      <c r="I308" s="33" t="s">
        <v>45</v>
      </c>
      <c r="J308" s="33" t="s">
        <v>46</v>
      </c>
      <c r="K308" s="63" t="s">
        <v>77</v>
      </c>
      <c r="L308" s="32" t="str">
        <f t="shared" si="90"/>
        <v>FM260JD</v>
      </c>
      <c r="M308" s="32" t="str">
        <f t="shared" si="91"/>
        <v>BMJ</v>
      </c>
      <c r="N308" s="32" t="str">
        <f t="shared" si="92"/>
        <v>10 RODA</v>
      </c>
      <c r="O308" s="64">
        <v>44187.459837962961</v>
      </c>
      <c r="P308" s="65">
        <v>44187.459837962961</v>
      </c>
      <c r="Q308" s="65"/>
      <c r="R308" s="66">
        <v>3</v>
      </c>
      <c r="S308" s="66">
        <v>40620</v>
      </c>
      <c r="T308" s="66">
        <v>14920</v>
      </c>
      <c r="U308" s="67">
        <f t="shared" si="84"/>
        <v>25.7</v>
      </c>
      <c r="V308" s="66">
        <f t="shared" si="75"/>
        <v>500995.79999999993</v>
      </c>
      <c r="W308" s="66" t="str">
        <f t="shared" si="76"/>
        <v>1 &gt; 4</v>
      </c>
      <c r="X308" s="66">
        <f>A308+SUMIFS(Presensi!F:F,Presensi!E:E,'Entry Data'!AP308)</f>
        <v>1</v>
      </c>
      <c r="Y308" s="66">
        <f>IFERROR(INDEX('Retasi Pricing'!F:F,MATCH('Entry Data'!AM308,'Retasi Pricing'!E:E,0))*X308,"")</f>
        <v>25000</v>
      </c>
      <c r="Z308" s="62" t="s">
        <v>26</v>
      </c>
      <c r="AA308" s="62" t="s">
        <v>27</v>
      </c>
      <c r="AB308" s="32" t="s">
        <v>130</v>
      </c>
      <c r="AC308" s="32" t="s">
        <v>195</v>
      </c>
      <c r="AD308" s="32" t="str">
        <f t="shared" si="77"/>
        <v/>
      </c>
      <c r="AF308" s="5" t="str">
        <f t="shared" si="78"/>
        <v>m.andri44187</v>
      </c>
      <c r="AG308" s="5" t="str">
        <f t="shared" si="79"/>
        <v>BMJ 06844187UTARADAY</v>
      </c>
      <c r="AH308" s="5" t="str">
        <f t="shared" si="80"/>
        <v>m.andri44187UTARADAY</v>
      </c>
      <c r="AI308" s="5" t="str">
        <f t="shared" si="81"/>
        <v>BMJ 06844187DAY</v>
      </c>
      <c r="AJ308" s="5" t="str">
        <f t="shared" si="82"/>
        <v>m.andri44187DAY</v>
      </c>
      <c r="AK308" s="5" t="str">
        <f t="shared" si="83"/>
        <v>m.andriBMJ</v>
      </c>
      <c r="AL308" s="5" t="str">
        <f t="shared" si="85"/>
        <v>3UTARA</v>
      </c>
      <c r="AM308" s="5" t="str">
        <f t="shared" si="86"/>
        <v>1 &gt; 4UTARA10 RODA</v>
      </c>
      <c r="AN308" s="5" t="str">
        <f t="shared" si="87"/>
        <v>m.andriBMJ1 &gt; 4UTARA10 RODA</v>
      </c>
      <c r="AO308" s="5" t="str">
        <f t="shared" si="88"/>
        <v>m.andri1 &gt; 4UTARA10 RODA</v>
      </c>
      <c r="AP308" s="5" t="str">
        <f t="shared" si="89"/>
        <v>44187DAY</v>
      </c>
    </row>
    <row r="309" spans="1:42" x14ac:dyDescent="0.3">
      <c r="A309" s="33">
        <v>1</v>
      </c>
      <c r="B309" s="33"/>
      <c r="C309" s="70">
        <v>44187</v>
      </c>
      <c r="D309" s="71" t="s">
        <v>19</v>
      </c>
      <c r="E309" s="70">
        <v>44187.520833333336</v>
      </c>
      <c r="F309" s="71">
        <v>5151522</v>
      </c>
      <c r="G309" s="33" t="s">
        <v>20</v>
      </c>
      <c r="H309" s="33" t="s">
        <v>21</v>
      </c>
      <c r="I309" s="33" t="s">
        <v>76</v>
      </c>
      <c r="J309" s="33" t="s">
        <v>23</v>
      </c>
      <c r="K309" s="63" t="s">
        <v>77</v>
      </c>
      <c r="L309" s="32" t="str">
        <f t="shared" si="90"/>
        <v>FM260JD</v>
      </c>
      <c r="M309" s="32" t="str">
        <f t="shared" si="91"/>
        <v>BMJ</v>
      </c>
      <c r="N309" s="32" t="str">
        <f t="shared" si="92"/>
        <v>10 RODA</v>
      </c>
      <c r="O309" s="64">
        <v>44187.521134259259</v>
      </c>
      <c r="P309" s="65">
        <v>44187.521134259259</v>
      </c>
      <c r="Q309" s="65"/>
      <c r="R309" s="66">
        <v>4</v>
      </c>
      <c r="S309" s="66">
        <v>40020</v>
      </c>
      <c r="T309" s="66">
        <v>14920</v>
      </c>
      <c r="U309" s="67">
        <f t="shared" si="84"/>
        <v>25.1</v>
      </c>
      <c r="V309" s="66">
        <f t="shared" si="75"/>
        <v>489299.4</v>
      </c>
      <c r="W309" s="66" t="str">
        <f t="shared" si="76"/>
        <v>1 &gt; 4</v>
      </c>
      <c r="X309" s="66">
        <f>A309+SUMIFS(Presensi!F:F,Presensi!E:E,'Entry Data'!AP309)</f>
        <v>1</v>
      </c>
      <c r="Y309" s="66">
        <f>IFERROR(INDEX('Retasi Pricing'!F:F,MATCH('Entry Data'!AM309,'Retasi Pricing'!E:E,0))*X309,"")</f>
        <v>25000</v>
      </c>
      <c r="Z309" s="62" t="s">
        <v>26</v>
      </c>
      <c r="AA309" s="62" t="s">
        <v>27</v>
      </c>
      <c r="AB309" s="32" t="s">
        <v>130</v>
      </c>
      <c r="AC309" s="32" t="s">
        <v>195</v>
      </c>
      <c r="AD309" s="32" t="str">
        <f t="shared" si="77"/>
        <v/>
      </c>
      <c r="AF309" s="5" t="str">
        <f t="shared" si="78"/>
        <v>m.andri44187</v>
      </c>
      <c r="AG309" s="5" t="str">
        <f t="shared" si="79"/>
        <v>BMJ 06844187UTARADAY</v>
      </c>
      <c r="AH309" s="5" t="str">
        <f t="shared" si="80"/>
        <v>m.andri44187UTARADAY</v>
      </c>
      <c r="AI309" s="5" t="str">
        <f t="shared" si="81"/>
        <v>BMJ 06844187DAY</v>
      </c>
      <c r="AJ309" s="5" t="str">
        <f t="shared" si="82"/>
        <v>m.andri44187DAY</v>
      </c>
      <c r="AK309" s="5" t="str">
        <f t="shared" si="83"/>
        <v>m.andriBMJ</v>
      </c>
      <c r="AL309" s="5" t="str">
        <f t="shared" si="85"/>
        <v>4UTARA</v>
      </c>
      <c r="AM309" s="5" t="str">
        <f t="shared" si="86"/>
        <v>1 &gt; 4UTARA10 RODA</v>
      </c>
      <c r="AN309" s="5" t="str">
        <f t="shared" si="87"/>
        <v>m.andriBMJ1 &gt; 4UTARA10 RODA</v>
      </c>
      <c r="AO309" s="5" t="str">
        <f t="shared" si="88"/>
        <v>m.andri1 &gt; 4UTARA10 RODA</v>
      </c>
      <c r="AP309" s="5" t="str">
        <f t="shared" si="89"/>
        <v>44187DAY</v>
      </c>
    </row>
    <row r="310" spans="1:42" x14ac:dyDescent="0.3">
      <c r="A310" s="33">
        <v>1</v>
      </c>
      <c r="B310" s="33"/>
      <c r="C310" s="70">
        <v>44187</v>
      </c>
      <c r="D310" s="71" t="s">
        <v>19</v>
      </c>
      <c r="E310" s="70">
        <v>44187.584722222222</v>
      </c>
      <c r="F310" s="71">
        <v>5151594</v>
      </c>
      <c r="G310" s="33" t="s">
        <v>20</v>
      </c>
      <c r="H310" s="33" t="s">
        <v>21</v>
      </c>
      <c r="I310" s="33" t="s">
        <v>76</v>
      </c>
      <c r="J310" s="33" t="s">
        <v>23</v>
      </c>
      <c r="K310" s="63" t="s">
        <v>77</v>
      </c>
      <c r="L310" s="32" t="str">
        <f t="shared" si="90"/>
        <v>FM260JD</v>
      </c>
      <c r="M310" s="32" t="str">
        <f t="shared" si="91"/>
        <v>BMJ</v>
      </c>
      <c r="N310" s="32" t="str">
        <f t="shared" si="92"/>
        <v>10 RODA</v>
      </c>
      <c r="O310" s="64">
        <v>44187.585231481484</v>
      </c>
      <c r="P310" s="65">
        <v>44187.585231481484</v>
      </c>
      <c r="Q310" s="65"/>
      <c r="R310" s="66">
        <v>5</v>
      </c>
      <c r="S310" s="66">
        <v>40740</v>
      </c>
      <c r="T310" s="66">
        <v>14920</v>
      </c>
      <c r="U310" s="67">
        <f t="shared" si="84"/>
        <v>25.82</v>
      </c>
      <c r="V310" s="66">
        <f t="shared" si="75"/>
        <v>503335.08</v>
      </c>
      <c r="W310" s="66" t="str">
        <f t="shared" si="76"/>
        <v>&gt; 5</v>
      </c>
      <c r="X310" s="66">
        <f>A310+SUMIFS(Presensi!F:F,Presensi!E:E,'Entry Data'!AP310)</f>
        <v>1</v>
      </c>
      <c r="Y310" s="66">
        <f>IFERROR(INDEX('Retasi Pricing'!F:F,MATCH('Entry Data'!AM310,'Retasi Pricing'!E:E,0))*X310,"")</f>
        <v>27650</v>
      </c>
      <c r="Z310" s="62" t="s">
        <v>26</v>
      </c>
      <c r="AA310" s="62" t="s">
        <v>27</v>
      </c>
      <c r="AB310" s="32" t="s">
        <v>175</v>
      </c>
      <c r="AC310" s="32" t="s">
        <v>195</v>
      </c>
      <c r="AD310" s="32" t="str">
        <f t="shared" si="77"/>
        <v/>
      </c>
      <c r="AF310" s="5" t="str">
        <f t="shared" si="78"/>
        <v>m.andri44187</v>
      </c>
      <c r="AG310" s="5" t="str">
        <f t="shared" si="79"/>
        <v>BMJ 06844187UTARADAY</v>
      </c>
      <c r="AH310" s="5" t="str">
        <f t="shared" si="80"/>
        <v>m.andri44187UTARADAY</v>
      </c>
      <c r="AI310" s="5" t="str">
        <f t="shared" si="81"/>
        <v>BMJ 06844187DAY</v>
      </c>
      <c r="AJ310" s="5" t="str">
        <f t="shared" si="82"/>
        <v>m.andri44187DAY</v>
      </c>
      <c r="AK310" s="5" t="str">
        <f t="shared" si="83"/>
        <v>m.andriBMJ</v>
      </c>
      <c r="AL310" s="5" t="str">
        <f t="shared" si="85"/>
        <v>5UTARA</v>
      </c>
      <c r="AM310" s="5" t="str">
        <f t="shared" si="86"/>
        <v>&gt; 5UTARA10 RODA</v>
      </c>
      <c r="AN310" s="5" t="str">
        <f t="shared" si="87"/>
        <v>m.andriBMJ&gt; 5UTARA10 RODA</v>
      </c>
      <c r="AO310" s="5" t="str">
        <f t="shared" si="88"/>
        <v>m.andri&gt; 5UTARA10 RODA</v>
      </c>
      <c r="AP310" s="5" t="str">
        <f t="shared" si="89"/>
        <v>44187DAY</v>
      </c>
    </row>
    <row r="311" spans="1:42" x14ac:dyDescent="0.3">
      <c r="A311" s="33">
        <v>1</v>
      </c>
      <c r="B311" s="33"/>
      <c r="C311" s="70">
        <v>44187</v>
      </c>
      <c r="D311" s="71" t="s">
        <v>19</v>
      </c>
      <c r="E311" s="70">
        <v>44187.638888888891</v>
      </c>
      <c r="F311" s="71">
        <v>5151674</v>
      </c>
      <c r="G311" s="33" t="s">
        <v>20</v>
      </c>
      <c r="H311" s="33" t="s">
        <v>21</v>
      </c>
      <c r="I311" s="33" t="s">
        <v>76</v>
      </c>
      <c r="J311" s="33" t="s">
        <v>23</v>
      </c>
      <c r="K311" s="63" t="s">
        <v>77</v>
      </c>
      <c r="L311" s="32" t="str">
        <f t="shared" si="90"/>
        <v>FM260JD</v>
      </c>
      <c r="M311" s="32" t="str">
        <f t="shared" si="91"/>
        <v>BMJ</v>
      </c>
      <c r="N311" s="32" t="str">
        <f t="shared" si="92"/>
        <v>10 RODA</v>
      </c>
      <c r="O311" s="64">
        <v>44187.639618055553</v>
      </c>
      <c r="P311" s="65">
        <v>44187.639618055553</v>
      </c>
      <c r="Q311" s="65"/>
      <c r="R311" s="66">
        <v>6</v>
      </c>
      <c r="S311" s="66">
        <v>39480</v>
      </c>
      <c r="T311" s="66">
        <v>14920</v>
      </c>
      <c r="U311" s="67">
        <f t="shared" si="84"/>
        <v>24.56</v>
      </c>
      <c r="V311" s="66">
        <f t="shared" si="75"/>
        <v>478772.64</v>
      </c>
      <c r="W311" s="66" t="str">
        <f t="shared" si="76"/>
        <v>&gt; 6</v>
      </c>
      <c r="X311" s="66">
        <f>A311+SUMIFS(Presensi!F:F,Presensi!E:E,'Entry Data'!AP311)</f>
        <v>1</v>
      </c>
      <c r="Y311" s="66">
        <f>IFERROR(INDEX('Retasi Pricing'!F:F,MATCH('Entry Data'!AM311,'Retasi Pricing'!E:E,0))*X311,"")</f>
        <v>30800</v>
      </c>
      <c r="Z311" s="62" t="s">
        <v>26</v>
      </c>
      <c r="AA311" s="62" t="s">
        <v>27</v>
      </c>
      <c r="AB311" s="32" t="s">
        <v>55</v>
      </c>
      <c r="AC311" s="32" t="s">
        <v>195</v>
      </c>
      <c r="AD311" s="32" t="str">
        <f t="shared" si="77"/>
        <v/>
      </c>
      <c r="AF311" s="5" t="str">
        <f t="shared" si="78"/>
        <v>m.andri44187</v>
      </c>
      <c r="AG311" s="5" t="str">
        <f t="shared" si="79"/>
        <v>BMJ 06844187UTARADAY</v>
      </c>
      <c r="AH311" s="5" t="str">
        <f t="shared" si="80"/>
        <v>m.andri44187UTARADAY</v>
      </c>
      <c r="AI311" s="5" t="str">
        <f t="shared" si="81"/>
        <v>BMJ 06844187DAY</v>
      </c>
      <c r="AJ311" s="5" t="str">
        <f t="shared" si="82"/>
        <v>m.andri44187DAY</v>
      </c>
      <c r="AK311" s="5" t="str">
        <f t="shared" si="83"/>
        <v>m.andriBMJ</v>
      </c>
      <c r="AL311" s="5" t="str">
        <f t="shared" si="85"/>
        <v>6UTARA</v>
      </c>
      <c r="AM311" s="5" t="str">
        <f t="shared" si="86"/>
        <v>&gt; 6UTARA10 RODA</v>
      </c>
      <c r="AN311" s="5" t="str">
        <f t="shared" si="87"/>
        <v>m.andriBMJ&gt; 6UTARA10 RODA</v>
      </c>
      <c r="AO311" s="5" t="str">
        <f t="shared" si="88"/>
        <v>m.andri&gt; 6UTARA10 RODA</v>
      </c>
      <c r="AP311" s="5" t="str">
        <f t="shared" si="89"/>
        <v>44187DAY</v>
      </c>
    </row>
    <row r="312" spans="1:42" x14ac:dyDescent="0.3">
      <c r="A312" s="33">
        <v>1</v>
      </c>
      <c r="B312" s="33"/>
      <c r="C312" s="70">
        <v>44187</v>
      </c>
      <c r="D312" s="71" t="s">
        <v>19</v>
      </c>
      <c r="E312" s="70">
        <v>44187.734027777777</v>
      </c>
      <c r="F312" s="71">
        <v>5151810</v>
      </c>
      <c r="G312" s="33" t="s">
        <v>20</v>
      </c>
      <c r="H312" s="33" t="s">
        <v>21</v>
      </c>
      <c r="I312" s="33" t="s">
        <v>76</v>
      </c>
      <c r="J312" s="33" t="s">
        <v>23</v>
      </c>
      <c r="K312" s="63" t="s">
        <v>77</v>
      </c>
      <c r="L312" s="32" t="str">
        <f t="shared" si="90"/>
        <v>FM260JD</v>
      </c>
      <c r="M312" s="32" t="str">
        <f t="shared" si="91"/>
        <v>BMJ</v>
      </c>
      <c r="N312" s="32" t="str">
        <f t="shared" si="92"/>
        <v>10 RODA</v>
      </c>
      <c r="O312" s="64">
        <v>44187.734236111108</v>
      </c>
      <c r="P312" s="65">
        <v>44187.734236111108</v>
      </c>
      <c r="Q312" s="65"/>
      <c r="R312" s="66">
        <v>7</v>
      </c>
      <c r="S312" s="66">
        <v>39880</v>
      </c>
      <c r="T312" s="66">
        <v>14920</v>
      </c>
      <c r="U312" s="67">
        <f t="shared" si="84"/>
        <v>24.96</v>
      </c>
      <c r="V312" s="66">
        <f t="shared" si="75"/>
        <v>486570.23999999999</v>
      </c>
      <c r="W312" s="66" t="str">
        <f t="shared" si="76"/>
        <v>7 &gt;</v>
      </c>
      <c r="X312" s="66">
        <f>A312+SUMIFS(Presensi!F:F,Presensi!E:E,'Entry Data'!AP312)</f>
        <v>1</v>
      </c>
      <c r="Y312" s="66">
        <f>IFERROR(INDEX('Retasi Pricing'!F:F,MATCH('Entry Data'!AM312,'Retasi Pricing'!E:E,0))*X312,"")</f>
        <v>37750</v>
      </c>
      <c r="Z312" s="62" t="s">
        <v>26</v>
      </c>
      <c r="AA312" s="62" t="s">
        <v>27</v>
      </c>
      <c r="AB312" s="32" t="s">
        <v>56</v>
      </c>
      <c r="AC312" s="32" t="s">
        <v>195</v>
      </c>
      <c r="AD312" s="32" t="str">
        <f t="shared" si="77"/>
        <v/>
      </c>
      <c r="AF312" s="5" t="str">
        <f t="shared" si="78"/>
        <v>m.andri44187</v>
      </c>
      <c r="AG312" s="5" t="str">
        <f t="shared" si="79"/>
        <v>BMJ 06844187UTARADAY</v>
      </c>
      <c r="AH312" s="5" t="str">
        <f t="shared" si="80"/>
        <v>m.andri44187UTARADAY</v>
      </c>
      <c r="AI312" s="5" t="str">
        <f t="shared" si="81"/>
        <v>BMJ 06844187DAY</v>
      </c>
      <c r="AJ312" s="5" t="str">
        <f t="shared" si="82"/>
        <v>m.andri44187DAY</v>
      </c>
      <c r="AK312" s="5" t="str">
        <f t="shared" si="83"/>
        <v>m.andriBMJ</v>
      </c>
      <c r="AL312" s="5" t="str">
        <f t="shared" si="85"/>
        <v>7UTARA</v>
      </c>
      <c r="AM312" s="5" t="str">
        <f t="shared" si="86"/>
        <v>7 &gt;UTARA10 RODA</v>
      </c>
      <c r="AN312" s="5" t="str">
        <f t="shared" si="87"/>
        <v>m.andriBMJ7 &gt;UTARA10 RODA</v>
      </c>
      <c r="AO312" s="5" t="str">
        <f t="shared" si="88"/>
        <v>m.andri7 &gt;UTARA10 RODA</v>
      </c>
      <c r="AP312" s="5" t="str">
        <f t="shared" si="89"/>
        <v>44187DAY</v>
      </c>
    </row>
    <row r="313" spans="1:42" x14ac:dyDescent="0.3">
      <c r="A313" s="33">
        <v>1</v>
      </c>
      <c r="B313" s="33"/>
      <c r="C313" s="70">
        <v>44187</v>
      </c>
      <c r="D313" s="71" t="s">
        <v>19</v>
      </c>
      <c r="E313" s="70">
        <v>44187.354861111111</v>
      </c>
      <c r="F313" s="71">
        <v>5151273</v>
      </c>
      <c r="G313" s="33" t="s">
        <v>20</v>
      </c>
      <c r="H313" s="33" t="s">
        <v>21</v>
      </c>
      <c r="I313" s="33" t="s">
        <v>45</v>
      </c>
      <c r="J313" s="33" t="s">
        <v>46</v>
      </c>
      <c r="K313" s="63" t="s">
        <v>78</v>
      </c>
      <c r="L313" s="32" t="str">
        <f t="shared" si="90"/>
        <v>FM260JD</v>
      </c>
      <c r="M313" s="32" t="str">
        <f t="shared" si="91"/>
        <v>BMJ</v>
      </c>
      <c r="N313" s="32" t="str">
        <f t="shared" si="92"/>
        <v>10 RODA</v>
      </c>
      <c r="O313" s="64">
        <v>44187.355462962965</v>
      </c>
      <c r="P313" s="65">
        <v>44187.355462962965</v>
      </c>
      <c r="Q313" s="65"/>
      <c r="R313" s="66">
        <v>1</v>
      </c>
      <c r="S313" s="66">
        <v>38240</v>
      </c>
      <c r="T313" s="66">
        <v>14780</v>
      </c>
      <c r="U313" s="67">
        <f t="shared" si="84"/>
        <v>23.46</v>
      </c>
      <c r="V313" s="66">
        <f t="shared" si="75"/>
        <v>457329.24</v>
      </c>
      <c r="W313" s="66" t="str">
        <f t="shared" si="76"/>
        <v>1 &gt; 4</v>
      </c>
      <c r="X313" s="66">
        <f>A313+SUMIFS(Presensi!F:F,Presensi!E:E,'Entry Data'!AP313)</f>
        <v>1</v>
      </c>
      <c r="Y313" s="66">
        <f>IFERROR(INDEX('Retasi Pricing'!F:F,MATCH('Entry Data'!AM313,'Retasi Pricing'!E:E,0))*X313,"")</f>
        <v>25000</v>
      </c>
      <c r="Z313" s="62" t="s">
        <v>26</v>
      </c>
      <c r="AA313" s="62" t="s">
        <v>27</v>
      </c>
      <c r="AB313" s="32" t="s">
        <v>175</v>
      </c>
      <c r="AC313" s="32" t="s">
        <v>264</v>
      </c>
      <c r="AD313" s="32" t="str">
        <f t="shared" si="77"/>
        <v/>
      </c>
      <c r="AF313" s="5" t="str">
        <f t="shared" si="78"/>
        <v>Redho Dwi Agonta44187</v>
      </c>
      <c r="AG313" s="5" t="str">
        <f t="shared" si="79"/>
        <v>BMJ 06944187UTARADAY</v>
      </c>
      <c r="AH313" s="5" t="str">
        <f t="shared" si="80"/>
        <v>Redho Dwi Agonta44187UTARADAY</v>
      </c>
      <c r="AI313" s="5" t="str">
        <f t="shared" si="81"/>
        <v>BMJ 06944187DAY</v>
      </c>
      <c r="AJ313" s="5" t="str">
        <f t="shared" si="82"/>
        <v>Redho Dwi Agonta44187DAY</v>
      </c>
      <c r="AK313" s="5" t="str">
        <f t="shared" si="83"/>
        <v>Redho Dwi AgontaBMJ</v>
      </c>
      <c r="AL313" s="5" t="str">
        <f t="shared" si="85"/>
        <v>1UTARA</v>
      </c>
      <c r="AM313" s="5" t="str">
        <f t="shared" si="86"/>
        <v>1 &gt; 4UTARA10 RODA</v>
      </c>
      <c r="AN313" s="5" t="str">
        <f t="shared" si="87"/>
        <v>Redho Dwi AgontaBMJ1 &gt; 4UTARA10 RODA</v>
      </c>
      <c r="AO313" s="5" t="str">
        <f t="shared" si="88"/>
        <v>Redho Dwi Agonta1 &gt; 4UTARA10 RODA</v>
      </c>
      <c r="AP313" s="5" t="str">
        <f t="shared" si="89"/>
        <v>44187DAY</v>
      </c>
    </row>
    <row r="314" spans="1:42" x14ac:dyDescent="0.3">
      <c r="A314" s="33">
        <v>1</v>
      </c>
      <c r="B314" s="33"/>
      <c r="C314" s="70">
        <v>44187</v>
      </c>
      <c r="D314" s="71" t="s">
        <v>19</v>
      </c>
      <c r="E314" s="70">
        <v>44187.420138888891</v>
      </c>
      <c r="F314" s="71">
        <v>5151373</v>
      </c>
      <c r="G314" s="33" t="s">
        <v>20</v>
      </c>
      <c r="H314" s="33" t="s">
        <v>21</v>
      </c>
      <c r="I314" s="33" t="s">
        <v>45</v>
      </c>
      <c r="J314" s="33" t="s">
        <v>46</v>
      </c>
      <c r="K314" s="63" t="s">
        <v>78</v>
      </c>
      <c r="L314" s="32" t="str">
        <f t="shared" si="90"/>
        <v>FM260JD</v>
      </c>
      <c r="M314" s="32" t="str">
        <f t="shared" si="91"/>
        <v>BMJ</v>
      </c>
      <c r="N314" s="32" t="str">
        <f t="shared" si="92"/>
        <v>10 RODA</v>
      </c>
      <c r="O314" s="64">
        <v>44187.420636574076</v>
      </c>
      <c r="P314" s="65">
        <v>44187.420636574076</v>
      </c>
      <c r="Q314" s="65"/>
      <c r="R314" s="66">
        <v>2</v>
      </c>
      <c r="S314" s="66">
        <v>39060</v>
      </c>
      <c r="T314" s="66">
        <v>14780</v>
      </c>
      <c r="U314" s="67">
        <f t="shared" si="84"/>
        <v>24.28</v>
      </c>
      <c r="V314" s="66">
        <f t="shared" si="75"/>
        <v>473314.32</v>
      </c>
      <c r="W314" s="66" t="str">
        <f t="shared" si="76"/>
        <v>1 &gt; 4</v>
      </c>
      <c r="X314" s="66">
        <f>A314+SUMIFS(Presensi!F:F,Presensi!E:E,'Entry Data'!AP314)</f>
        <v>1</v>
      </c>
      <c r="Y314" s="66">
        <f>IFERROR(INDEX('Retasi Pricing'!F:F,MATCH('Entry Data'!AM314,'Retasi Pricing'!E:E,0))*X314,"")</f>
        <v>25000</v>
      </c>
      <c r="Z314" s="62" t="s">
        <v>26</v>
      </c>
      <c r="AA314" s="62" t="s">
        <v>27</v>
      </c>
      <c r="AB314" s="32" t="s">
        <v>47</v>
      </c>
      <c r="AC314" s="32" t="s">
        <v>264</v>
      </c>
      <c r="AD314" s="32" t="str">
        <f t="shared" si="77"/>
        <v/>
      </c>
      <c r="AF314" s="5" t="str">
        <f t="shared" si="78"/>
        <v>Redho Dwi Agonta44187</v>
      </c>
      <c r="AG314" s="5" t="str">
        <f t="shared" si="79"/>
        <v>BMJ 06944187UTARADAY</v>
      </c>
      <c r="AH314" s="5" t="str">
        <f t="shared" si="80"/>
        <v>Redho Dwi Agonta44187UTARADAY</v>
      </c>
      <c r="AI314" s="5" t="str">
        <f t="shared" si="81"/>
        <v>BMJ 06944187DAY</v>
      </c>
      <c r="AJ314" s="5" t="str">
        <f t="shared" si="82"/>
        <v>Redho Dwi Agonta44187DAY</v>
      </c>
      <c r="AK314" s="5" t="str">
        <f t="shared" si="83"/>
        <v>Redho Dwi AgontaBMJ</v>
      </c>
      <c r="AL314" s="5" t="str">
        <f t="shared" si="85"/>
        <v>2UTARA</v>
      </c>
      <c r="AM314" s="5" t="str">
        <f t="shared" si="86"/>
        <v>1 &gt; 4UTARA10 RODA</v>
      </c>
      <c r="AN314" s="5" t="str">
        <f t="shared" si="87"/>
        <v>Redho Dwi AgontaBMJ1 &gt; 4UTARA10 RODA</v>
      </c>
      <c r="AO314" s="5" t="str">
        <f t="shared" si="88"/>
        <v>Redho Dwi Agonta1 &gt; 4UTARA10 RODA</v>
      </c>
      <c r="AP314" s="5" t="str">
        <f t="shared" si="89"/>
        <v>44187DAY</v>
      </c>
    </row>
    <row r="315" spans="1:42" x14ac:dyDescent="0.3">
      <c r="A315" s="33">
        <v>1</v>
      </c>
      <c r="B315" s="33"/>
      <c r="C315" s="70">
        <v>44187</v>
      </c>
      <c r="D315" s="71" t="s">
        <v>19</v>
      </c>
      <c r="E315" s="70">
        <v>44187.476388888892</v>
      </c>
      <c r="F315" s="71">
        <v>5151460</v>
      </c>
      <c r="G315" s="33" t="s">
        <v>20</v>
      </c>
      <c r="H315" s="33" t="s">
        <v>21</v>
      </c>
      <c r="I315" s="33" t="s">
        <v>45</v>
      </c>
      <c r="J315" s="33" t="s">
        <v>46</v>
      </c>
      <c r="K315" s="63" t="s">
        <v>78</v>
      </c>
      <c r="L315" s="32" t="str">
        <f t="shared" si="90"/>
        <v>FM260JD</v>
      </c>
      <c r="M315" s="32" t="str">
        <f t="shared" si="91"/>
        <v>BMJ</v>
      </c>
      <c r="N315" s="32" t="str">
        <f t="shared" si="92"/>
        <v>10 RODA</v>
      </c>
      <c r="O315" s="64">
        <v>44187.47997685185</v>
      </c>
      <c r="P315" s="65">
        <v>44187.47997685185</v>
      </c>
      <c r="Q315" s="65"/>
      <c r="R315" s="66">
        <v>3</v>
      </c>
      <c r="S315" s="66">
        <v>38980</v>
      </c>
      <c r="T315" s="66">
        <v>14780</v>
      </c>
      <c r="U315" s="67">
        <f t="shared" si="84"/>
        <v>24.2</v>
      </c>
      <c r="V315" s="66">
        <f t="shared" si="75"/>
        <v>471754.79999999993</v>
      </c>
      <c r="W315" s="66" t="str">
        <f t="shared" si="76"/>
        <v>1 &gt; 4</v>
      </c>
      <c r="X315" s="66">
        <f>A315+SUMIFS(Presensi!F:F,Presensi!E:E,'Entry Data'!AP315)</f>
        <v>1</v>
      </c>
      <c r="Y315" s="66">
        <f>IFERROR(INDEX('Retasi Pricing'!F:F,MATCH('Entry Data'!AM315,'Retasi Pricing'!E:E,0))*X315,"")</f>
        <v>25000</v>
      </c>
      <c r="Z315" s="62" t="s">
        <v>26</v>
      </c>
      <c r="AA315" s="62" t="s">
        <v>27</v>
      </c>
      <c r="AB315" s="32" t="s">
        <v>175</v>
      </c>
      <c r="AC315" s="32" t="s">
        <v>264</v>
      </c>
      <c r="AD315" s="32" t="str">
        <f t="shared" si="77"/>
        <v/>
      </c>
      <c r="AF315" s="5" t="str">
        <f t="shared" si="78"/>
        <v>Redho Dwi Agonta44187</v>
      </c>
      <c r="AG315" s="5" t="str">
        <f t="shared" si="79"/>
        <v>BMJ 06944187UTARADAY</v>
      </c>
      <c r="AH315" s="5" t="str">
        <f t="shared" si="80"/>
        <v>Redho Dwi Agonta44187UTARADAY</v>
      </c>
      <c r="AI315" s="5" t="str">
        <f t="shared" si="81"/>
        <v>BMJ 06944187DAY</v>
      </c>
      <c r="AJ315" s="5" t="str">
        <f t="shared" si="82"/>
        <v>Redho Dwi Agonta44187DAY</v>
      </c>
      <c r="AK315" s="5" t="str">
        <f t="shared" si="83"/>
        <v>Redho Dwi AgontaBMJ</v>
      </c>
      <c r="AL315" s="5" t="str">
        <f t="shared" si="85"/>
        <v>3UTARA</v>
      </c>
      <c r="AM315" s="5" t="str">
        <f t="shared" si="86"/>
        <v>1 &gt; 4UTARA10 RODA</v>
      </c>
      <c r="AN315" s="5" t="str">
        <f t="shared" si="87"/>
        <v>Redho Dwi AgontaBMJ1 &gt; 4UTARA10 RODA</v>
      </c>
      <c r="AO315" s="5" t="str">
        <f t="shared" si="88"/>
        <v>Redho Dwi Agonta1 &gt; 4UTARA10 RODA</v>
      </c>
      <c r="AP315" s="5" t="str">
        <f t="shared" si="89"/>
        <v>44187DAY</v>
      </c>
    </row>
    <row r="316" spans="1:42" x14ac:dyDescent="0.3">
      <c r="A316" s="33">
        <v>1</v>
      </c>
      <c r="B316" s="33"/>
      <c r="C316" s="70">
        <v>44187</v>
      </c>
      <c r="D316" s="71" t="s">
        <v>19</v>
      </c>
      <c r="E316" s="70">
        <v>44187.530555555553</v>
      </c>
      <c r="F316" s="71">
        <v>5151536</v>
      </c>
      <c r="G316" s="33" t="s">
        <v>20</v>
      </c>
      <c r="H316" s="33" t="s">
        <v>21</v>
      </c>
      <c r="I316" s="33" t="s">
        <v>76</v>
      </c>
      <c r="J316" s="33" t="s">
        <v>23</v>
      </c>
      <c r="K316" s="63" t="s">
        <v>78</v>
      </c>
      <c r="L316" s="32" t="str">
        <f t="shared" si="90"/>
        <v>FM260JD</v>
      </c>
      <c r="M316" s="32" t="str">
        <f t="shared" si="91"/>
        <v>BMJ</v>
      </c>
      <c r="N316" s="32" t="str">
        <f t="shared" si="92"/>
        <v>10 RODA</v>
      </c>
      <c r="O316" s="64">
        <v>44187.534918981481</v>
      </c>
      <c r="P316" s="65">
        <v>44187.534918981481</v>
      </c>
      <c r="Q316" s="65"/>
      <c r="R316" s="66">
        <v>4</v>
      </c>
      <c r="S316" s="66">
        <v>40820</v>
      </c>
      <c r="T316" s="66">
        <v>14780</v>
      </c>
      <c r="U316" s="67">
        <f t="shared" si="84"/>
        <v>26.04</v>
      </c>
      <c r="V316" s="66">
        <f t="shared" si="75"/>
        <v>507623.76</v>
      </c>
      <c r="W316" s="66" t="str">
        <f t="shared" si="76"/>
        <v>1 &gt; 4</v>
      </c>
      <c r="X316" s="66">
        <f>A316+SUMIFS(Presensi!F:F,Presensi!E:E,'Entry Data'!AP316)</f>
        <v>1</v>
      </c>
      <c r="Y316" s="66">
        <f>IFERROR(INDEX('Retasi Pricing'!F:F,MATCH('Entry Data'!AM316,'Retasi Pricing'!E:E,0))*X316,"")</f>
        <v>25000</v>
      </c>
      <c r="Z316" s="62" t="s">
        <v>26</v>
      </c>
      <c r="AA316" s="62" t="s">
        <v>27</v>
      </c>
      <c r="AB316" s="32" t="s">
        <v>175</v>
      </c>
      <c r="AC316" s="32" t="s">
        <v>264</v>
      </c>
      <c r="AD316" s="32" t="str">
        <f t="shared" si="77"/>
        <v/>
      </c>
      <c r="AF316" s="5" t="str">
        <f t="shared" si="78"/>
        <v>Redho Dwi Agonta44187</v>
      </c>
      <c r="AG316" s="5" t="str">
        <f t="shared" si="79"/>
        <v>BMJ 06944187UTARADAY</v>
      </c>
      <c r="AH316" s="5" t="str">
        <f t="shared" si="80"/>
        <v>Redho Dwi Agonta44187UTARADAY</v>
      </c>
      <c r="AI316" s="5" t="str">
        <f t="shared" si="81"/>
        <v>BMJ 06944187DAY</v>
      </c>
      <c r="AJ316" s="5" t="str">
        <f t="shared" si="82"/>
        <v>Redho Dwi Agonta44187DAY</v>
      </c>
      <c r="AK316" s="5" t="str">
        <f t="shared" si="83"/>
        <v>Redho Dwi AgontaBMJ</v>
      </c>
      <c r="AL316" s="5" t="str">
        <f t="shared" si="85"/>
        <v>4UTARA</v>
      </c>
      <c r="AM316" s="5" t="str">
        <f t="shared" si="86"/>
        <v>1 &gt; 4UTARA10 RODA</v>
      </c>
      <c r="AN316" s="5" t="str">
        <f t="shared" si="87"/>
        <v>Redho Dwi AgontaBMJ1 &gt; 4UTARA10 RODA</v>
      </c>
      <c r="AO316" s="5" t="str">
        <f t="shared" si="88"/>
        <v>Redho Dwi Agonta1 &gt; 4UTARA10 RODA</v>
      </c>
      <c r="AP316" s="5" t="str">
        <f t="shared" si="89"/>
        <v>44187DAY</v>
      </c>
    </row>
    <row r="317" spans="1:42" x14ac:dyDescent="0.3">
      <c r="A317" s="33">
        <v>1</v>
      </c>
      <c r="B317" s="33"/>
      <c r="C317" s="70">
        <v>44187</v>
      </c>
      <c r="D317" s="71" t="s">
        <v>19</v>
      </c>
      <c r="E317" s="70">
        <v>44187.606249999997</v>
      </c>
      <c r="F317" s="71">
        <v>5151629</v>
      </c>
      <c r="G317" s="33" t="s">
        <v>20</v>
      </c>
      <c r="H317" s="33" t="s">
        <v>21</v>
      </c>
      <c r="I317" s="33" t="s">
        <v>76</v>
      </c>
      <c r="J317" s="33" t="s">
        <v>23</v>
      </c>
      <c r="K317" s="63" t="s">
        <v>78</v>
      </c>
      <c r="L317" s="32" t="str">
        <f t="shared" si="90"/>
        <v>FM260JD</v>
      </c>
      <c r="M317" s="32" t="str">
        <f t="shared" si="91"/>
        <v>BMJ</v>
      </c>
      <c r="N317" s="32" t="str">
        <f t="shared" si="92"/>
        <v>10 RODA</v>
      </c>
      <c r="O317" s="64">
        <v>44187.606377314813</v>
      </c>
      <c r="P317" s="65">
        <v>44187.606377314813</v>
      </c>
      <c r="Q317" s="65"/>
      <c r="R317" s="66">
        <v>5</v>
      </c>
      <c r="S317" s="66">
        <v>39700</v>
      </c>
      <c r="T317" s="66">
        <v>14780</v>
      </c>
      <c r="U317" s="67">
        <f t="shared" si="84"/>
        <v>24.92</v>
      </c>
      <c r="V317" s="66">
        <f t="shared" si="75"/>
        <v>485790.48000000004</v>
      </c>
      <c r="W317" s="66" t="str">
        <f t="shared" si="76"/>
        <v>&gt; 5</v>
      </c>
      <c r="X317" s="66">
        <f>A317+SUMIFS(Presensi!F:F,Presensi!E:E,'Entry Data'!AP317)</f>
        <v>1</v>
      </c>
      <c r="Y317" s="66">
        <f>IFERROR(INDEX('Retasi Pricing'!F:F,MATCH('Entry Data'!AM317,'Retasi Pricing'!E:E,0))*X317,"")</f>
        <v>27650</v>
      </c>
      <c r="Z317" s="62" t="s">
        <v>26</v>
      </c>
      <c r="AA317" s="62" t="s">
        <v>27</v>
      </c>
      <c r="AB317" s="32" t="s">
        <v>47</v>
      </c>
      <c r="AC317" s="32" t="s">
        <v>264</v>
      </c>
      <c r="AD317" s="32" t="str">
        <f t="shared" si="77"/>
        <v/>
      </c>
      <c r="AF317" s="5" t="str">
        <f t="shared" si="78"/>
        <v>Redho Dwi Agonta44187</v>
      </c>
      <c r="AG317" s="5" t="str">
        <f t="shared" si="79"/>
        <v>BMJ 06944187UTARADAY</v>
      </c>
      <c r="AH317" s="5" t="str">
        <f t="shared" si="80"/>
        <v>Redho Dwi Agonta44187UTARADAY</v>
      </c>
      <c r="AI317" s="5" t="str">
        <f t="shared" si="81"/>
        <v>BMJ 06944187DAY</v>
      </c>
      <c r="AJ317" s="5" t="str">
        <f t="shared" si="82"/>
        <v>Redho Dwi Agonta44187DAY</v>
      </c>
      <c r="AK317" s="5" t="str">
        <f t="shared" si="83"/>
        <v>Redho Dwi AgontaBMJ</v>
      </c>
      <c r="AL317" s="5" t="str">
        <f t="shared" si="85"/>
        <v>5UTARA</v>
      </c>
      <c r="AM317" s="5" t="str">
        <f t="shared" si="86"/>
        <v>&gt; 5UTARA10 RODA</v>
      </c>
      <c r="AN317" s="5" t="str">
        <f t="shared" si="87"/>
        <v>Redho Dwi AgontaBMJ&gt; 5UTARA10 RODA</v>
      </c>
      <c r="AO317" s="5" t="str">
        <f t="shared" si="88"/>
        <v>Redho Dwi Agonta&gt; 5UTARA10 RODA</v>
      </c>
      <c r="AP317" s="5" t="str">
        <f t="shared" si="89"/>
        <v>44187DAY</v>
      </c>
    </row>
    <row r="318" spans="1:42" x14ac:dyDescent="0.3">
      <c r="A318" s="33">
        <v>1</v>
      </c>
      <c r="B318" s="33"/>
      <c r="C318" s="70">
        <v>44187</v>
      </c>
      <c r="D318" s="71" t="s">
        <v>19</v>
      </c>
      <c r="E318" s="70">
        <v>44187.662499999999</v>
      </c>
      <c r="F318" s="71">
        <v>5151714</v>
      </c>
      <c r="G318" s="33" t="s">
        <v>20</v>
      </c>
      <c r="H318" s="33" t="s">
        <v>21</v>
      </c>
      <c r="I318" s="33" t="s">
        <v>76</v>
      </c>
      <c r="J318" s="33" t="s">
        <v>23</v>
      </c>
      <c r="K318" s="63" t="s">
        <v>78</v>
      </c>
      <c r="L318" s="32" t="str">
        <f t="shared" si="90"/>
        <v>FM260JD</v>
      </c>
      <c r="M318" s="32" t="str">
        <f t="shared" si="91"/>
        <v>BMJ</v>
      </c>
      <c r="N318" s="32" t="str">
        <f t="shared" si="92"/>
        <v>10 RODA</v>
      </c>
      <c r="O318" s="64">
        <v>44187.663113425922</v>
      </c>
      <c r="P318" s="65">
        <v>44187.663113425922</v>
      </c>
      <c r="Q318" s="65"/>
      <c r="R318" s="66">
        <v>6</v>
      </c>
      <c r="S318" s="66">
        <v>41340</v>
      </c>
      <c r="T318" s="66">
        <v>14780</v>
      </c>
      <c r="U318" s="67">
        <f t="shared" si="84"/>
        <v>26.56</v>
      </c>
      <c r="V318" s="66">
        <f t="shared" si="75"/>
        <v>517760.64</v>
      </c>
      <c r="W318" s="66" t="str">
        <f t="shared" si="76"/>
        <v>&gt; 6</v>
      </c>
      <c r="X318" s="66">
        <f>A318+SUMIFS(Presensi!F:F,Presensi!E:E,'Entry Data'!AP318)</f>
        <v>1</v>
      </c>
      <c r="Y318" s="66">
        <f>IFERROR(INDEX('Retasi Pricing'!F:F,MATCH('Entry Data'!AM318,'Retasi Pricing'!E:E,0))*X318,"")</f>
        <v>30800</v>
      </c>
      <c r="Z318" s="62" t="s">
        <v>26</v>
      </c>
      <c r="AA318" s="62" t="s">
        <v>27</v>
      </c>
      <c r="AB318" s="32" t="s">
        <v>66</v>
      </c>
      <c r="AC318" s="32" t="s">
        <v>264</v>
      </c>
      <c r="AD318" s="32" t="str">
        <f t="shared" si="77"/>
        <v/>
      </c>
      <c r="AF318" s="5" t="str">
        <f t="shared" si="78"/>
        <v>Redho Dwi Agonta44187</v>
      </c>
      <c r="AG318" s="5" t="str">
        <f t="shared" si="79"/>
        <v>BMJ 06944187UTARADAY</v>
      </c>
      <c r="AH318" s="5" t="str">
        <f t="shared" si="80"/>
        <v>Redho Dwi Agonta44187UTARADAY</v>
      </c>
      <c r="AI318" s="5" t="str">
        <f t="shared" si="81"/>
        <v>BMJ 06944187DAY</v>
      </c>
      <c r="AJ318" s="5" t="str">
        <f t="shared" si="82"/>
        <v>Redho Dwi Agonta44187DAY</v>
      </c>
      <c r="AK318" s="5" t="str">
        <f t="shared" si="83"/>
        <v>Redho Dwi AgontaBMJ</v>
      </c>
      <c r="AL318" s="5" t="str">
        <f t="shared" si="85"/>
        <v>6UTARA</v>
      </c>
      <c r="AM318" s="5" t="str">
        <f t="shared" si="86"/>
        <v>&gt; 6UTARA10 RODA</v>
      </c>
      <c r="AN318" s="5" t="str">
        <f t="shared" si="87"/>
        <v>Redho Dwi AgontaBMJ&gt; 6UTARA10 RODA</v>
      </c>
      <c r="AO318" s="5" t="str">
        <f t="shared" si="88"/>
        <v>Redho Dwi Agonta&gt; 6UTARA10 RODA</v>
      </c>
      <c r="AP318" s="5" t="str">
        <f t="shared" si="89"/>
        <v>44187DAY</v>
      </c>
    </row>
    <row r="319" spans="1:42" x14ac:dyDescent="0.3">
      <c r="A319" s="33">
        <v>1</v>
      </c>
      <c r="B319" s="33"/>
      <c r="C319" s="70">
        <v>44187</v>
      </c>
      <c r="D319" s="71" t="s">
        <v>19</v>
      </c>
      <c r="E319" s="70">
        <v>44187.730555555558</v>
      </c>
      <c r="F319" s="71">
        <v>5151803</v>
      </c>
      <c r="G319" s="33" t="s">
        <v>20</v>
      </c>
      <c r="H319" s="33" t="s">
        <v>21</v>
      </c>
      <c r="I319" s="33" t="s">
        <v>76</v>
      </c>
      <c r="J319" s="33" t="s">
        <v>23</v>
      </c>
      <c r="K319" s="63" t="s">
        <v>78</v>
      </c>
      <c r="L319" s="32" t="str">
        <f t="shared" si="90"/>
        <v>FM260JD</v>
      </c>
      <c r="M319" s="32" t="str">
        <f t="shared" si="91"/>
        <v>BMJ</v>
      </c>
      <c r="N319" s="32" t="str">
        <f t="shared" si="92"/>
        <v>10 RODA</v>
      </c>
      <c r="O319" s="64">
        <v>44187.730856481481</v>
      </c>
      <c r="P319" s="65">
        <v>44187.730856481481</v>
      </c>
      <c r="Q319" s="65"/>
      <c r="R319" s="66">
        <v>7</v>
      </c>
      <c r="S319" s="66">
        <v>42300</v>
      </c>
      <c r="T319" s="66">
        <v>14780</v>
      </c>
      <c r="U319" s="67">
        <f t="shared" si="84"/>
        <v>27.52</v>
      </c>
      <c r="V319" s="66">
        <f t="shared" si="75"/>
        <v>536474.88</v>
      </c>
      <c r="W319" s="66" t="str">
        <f t="shared" si="76"/>
        <v>7 &gt;</v>
      </c>
      <c r="X319" s="66">
        <f>A319+SUMIFS(Presensi!F:F,Presensi!E:E,'Entry Data'!AP319)</f>
        <v>1</v>
      </c>
      <c r="Y319" s="66">
        <f>IFERROR(INDEX('Retasi Pricing'!F:F,MATCH('Entry Data'!AM319,'Retasi Pricing'!E:E,0))*X319,"")</f>
        <v>37750</v>
      </c>
      <c r="Z319" s="62" t="s">
        <v>26</v>
      </c>
      <c r="AA319" s="62" t="s">
        <v>27</v>
      </c>
      <c r="AB319" s="32" t="s">
        <v>130</v>
      </c>
      <c r="AC319" s="32" t="s">
        <v>264</v>
      </c>
      <c r="AD319" s="32" t="str">
        <f t="shared" si="77"/>
        <v/>
      </c>
      <c r="AF319" s="5" t="str">
        <f t="shared" si="78"/>
        <v>Redho Dwi Agonta44187</v>
      </c>
      <c r="AG319" s="5" t="str">
        <f t="shared" si="79"/>
        <v>BMJ 06944187UTARADAY</v>
      </c>
      <c r="AH319" s="5" t="str">
        <f t="shared" si="80"/>
        <v>Redho Dwi Agonta44187UTARADAY</v>
      </c>
      <c r="AI319" s="5" t="str">
        <f t="shared" si="81"/>
        <v>BMJ 06944187DAY</v>
      </c>
      <c r="AJ319" s="5" t="str">
        <f t="shared" si="82"/>
        <v>Redho Dwi Agonta44187DAY</v>
      </c>
      <c r="AK319" s="5" t="str">
        <f t="shared" si="83"/>
        <v>Redho Dwi AgontaBMJ</v>
      </c>
      <c r="AL319" s="5" t="str">
        <f t="shared" si="85"/>
        <v>7UTARA</v>
      </c>
      <c r="AM319" s="5" t="str">
        <f t="shared" si="86"/>
        <v>7 &gt;UTARA10 RODA</v>
      </c>
      <c r="AN319" s="5" t="str">
        <f t="shared" si="87"/>
        <v>Redho Dwi AgontaBMJ7 &gt;UTARA10 RODA</v>
      </c>
      <c r="AO319" s="5" t="str">
        <f t="shared" si="88"/>
        <v>Redho Dwi Agonta7 &gt;UTARA10 RODA</v>
      </c>
      <c r="AP319" s="5" t="str">
        <f t="shared" si="89"/>
        <v>44187DAY</v>
      </c>
    </row>
    <row r="320" spans="1:42" x14ac:dyDescent="0.3">
      <c r="A320" s="33">
        <v>1</v>
      </c>
      <c r="B320" s="33"/>
      <c r="C320" s="70">
        <v>44187</v>
      </c>
      <c r="D320" s="71" t="s">
        <v>19</v>
      </c>
      <c r="E320" s="70">
        <v>44187.355555555558</v>
      </c>
      <c r="F320" s="71">
        <v>5151274</v>
      </c>
      <c r="G320" s="33" t="s">
        <v>20</v>
      </c>
      <c r="H320" s="33" t="s">
        <v>21</v>
      </c>
      <c r="I320" s="33" t="s">
        <v>51</v>
      </c>
      <c r="J320" s="33" t="s">
        <v>46</v>
      </c>
      <c r="K320" s="63" t="s">
        <v>79</v>
      </c>
      <c r="L320" s="32" t="str">
        <f t="shared" si="90"/>
        <v>AXOR4843</v>
      </c>
      <c r="M320" s="32" t="str">
        <f t="shared" si="91"/>
        <v>BMJ</v>
      </c>
      <c r="N320" s="32" t="str">
        <f t="shared" si="92"/>
        <v>12 RODA</v>
      </c>
      <c r="O320" s="64">
        <v>44187.355879629627</v>
      </c>
      <c r="P320" s="65">
        <v>44187.355879629627</v>
      </c>
      <c r="Q320" s="65"/>
      <c r="R320" s="66">
        <v>1</v>
      </c>
      <c r="S320" s="66">
        <v>50800</v>
      </c>
      <c r="T320" s="66">
        <v>20100</v>
      </c>
      <c r="U320" s="67">
        <f t="shared" si="84"/>
        <v>30.7</v>
      </c>
      <c r="V320" s="66">
        <f t="shared" si="75"/>
        <v>622503.9</v>
      </c>
      <c r="W320" s="66" t="str">
        <f t="shared" si="76"/>
        <v>1 &gt; 4</v>
      </c>
      <c r="X320" s="66">
        <f>A320+SUMIFS(Presensi!F:F,Presensi!E:E,'Entry Data'!AP320)</f>
        <v>1</v>
      </c>
      <c r="Y320" s="66">
        <f>IFERROR(INDEX('Retasi Pricing'!F:F,MATCH('Entry Data'!AM320,'Retasi Pricing'!E:E,0))*X320,"")</f>
        <v>27500</v>
      </c>
      <c r="Z320" s="62" t="s">
        <v>26</v>
      </c>
      <c r="AA320" s="62" t="s">
        <v>27</v>
      </c>
      <c r="AB320" s="32" t="s">
        <v>66</v>
      </c>
      <c r="AC320" s="32" t="s">
        <v>266</v>
      </c>
      <c r="AD320" s="32" t="str">
        <f t="shared" si="77"/>
        <v/>
      </c>
      <c r="AF320" s="5" t="str">
        <f t="shared" si="78"/>
        <v>Zulkifli Haribu44187</v>
      </c>
      <c r="AG320" s="5" t="str">
        <f t="shared" si="79"/>
        <v>BMJ 07044187UTARADAY</v>
      </c>
      <c r="AH320" s="5" t="str">
        <f t="shared" si="80"/>
        <v>Zulkifli Haribu44187UTARADAY</v>
      </c>
      <c r="AI320" s="5" t="str">
        <f t="shared" si="81"/>
        <v>BMJ 07044187DAY</v>
      </c>
      <c r="AJ320" s="5" t="str">
        <f t="shared" si="82"/>
        <v>Zulkifli Haribu44187DAY</v>
      </c>
      <c r="AK320" s="5" t="str">
        <f t="shared" si="83"/>
        <v>Zulkifli HaribuBMJ</v>
      </c>
      <c r="AL320" s="5" t="str">
        <f t="shared" si="85"/>
        <v>1UTARA</v>
      </c>
      <c r="AM320" s="5" t="str">
        <f t="shared" si="86"/>
        <v>1 &gt; 4UTARA12 RODA</v>
      </c>
      <c r="AN320" s="5" t="str">
        <f t="shared" si="87"/>
        <v>Zulkifli HaribuBMJ1 &gt; 4UTARA12 RODA</v>
      </c>
      <c r="AO320" s="5" t="str">
        <f t="shared" si="88"/>
        <v>Zulkifli Haribu1 &gt; 4UTARA12 RODA</v>
      </c>
      <c r="AP320" s="5" t="str">
        <f t="shared" si="89"/>
        <v>44187DAY</v>
      </c>
    </row>
    <row r="321" spans="1:42" x14ac:dyDescent="0.3">
      <c r="A321" s="33">
        <v>1</v>
      </c>
      <c r="B321" s="33"/>
      <c r="C321" s="70">
        <v>44187</v>
      </c>
      <c r="D321" s="71" t="s">
        <v>19</v>
      </c>
      <c r="E321" s="70">
        <v>44187.436111111114</v>
      </c>
      <c r="F321" s="71">
        <v>5151399</v>
      </c>
      <c r="G321" s="33" t="s">
        <v>38</v>
      </c>
      <c r="H321" s="33" t="s">
        <v>127</v>
      </c>
      <c r="I321" s="33" t="s">
        <v>174</v>
      </c>
      <c r="J321" s="33" t="s">
        <v>110</v>
      </c>
      <c r="K321" s="63" t="s">
        <v>79</v>
      </c>
      <c r="L321" s="32" t="str">
        <f t="shared" si="90"/>
        <v>AXOR4843</v>
      </c>
      <c r="M321" s="32" t="str">
        <f t="shared" si="91"/>
        <v>BMJ</v>
      </c>
      <c r="N321" s="32" t="str">
        <f t="shared" si="92"/>
        <v>12 RODA</v>
      </c>
      <c r="O321" s="64">
        <v>44187.436886574076</v>
      </c>
      <c r="P321" s="65">
        <v>44187.436886574076</v>
      </c>
      <c r="Q321" s="65"/>
      <c r="R321" s="66">
        <v>2</v>
      </c>
      <c r="S321" s="66">
        <v>54280</v>
      </c>
      <c r="T321" s="66">
        <v>20100</v>
      </c>
      <c r="U321" s="67">
        <f t="shared" si="84"/>
        <v>34.18</v>
      </c>
      <c r="V321" s="66">
        <f t="shared" si="75"/>
        <v>1026767.2</v>
      </c>
      <c r="W321" s="66" t="str">
        <f t="shared" si="76"/>
        <v>1 &gt; 3</v>
      </c>
      <c r="X321" s="66">
        <f>A321+SUMIFS(Presensi!F:F,Presensi!E:E,'Entry Data'!AP321)</f>
        <v>1</v>
      </c>
      <c r="Y321" s="66">
        <f>IFERROR(INDEX('Retasi Pricing'!F:F,MATCH('Entry Data'!AM321,'Retasi Pricing'!E:E,0))*X321,"")</f>
        <v>38000</v>
      </c>
      <c r="Z321" s="62" t="s">
        <v>26</v>
      </c>
      <c r="AA321" s="62" t="s">
        <v>27</v>
      </c>
      <c r="AB321" s="32" t="s">
        <v>47</v>
      </c>
      <c r="AC321" s="32" t="s">
        <v>266</v>
      </c>
      <c r="AD321" s="32" t="str">
        <f t="shared" si="77"/>
        <v/>
      </c>
      <c r="AF321" s="5" t="str">
        <f t="shared" si="78"/>
        <v>Zulkifli Haribu44187</v>
      </c>
      <c r="AG321" s="5" t="str">
        <f t="shared" si="79"/>
        <v>BMJ 07044187SELATANDAY</v>
      </c>
      <c r="AH321" s="5" t="str">
        <f t="shared" si="80"/>
        <v>Zulkifli Haribu44187SELATANDAY</v>
      </c>
      <c r="AI321" s="5" t="str">
        <f t="shared" si="81"/>
        <v>BMJ 07044187DAY</v>
      </c>
      <c r="AJ321" s="5" t="str">
        <f t="shared" si="82"/>
        <v>Zulkifli Haribu44187DAY</v>
      </c>
      <c r="AK321" s="5" t="str">
        <f t="shared" si="83"/>
        <v>Zulkifli HaribuBMJ</v>
      </c>
      <c r="AL321" s="5" t="str">
        <f t="shared" si="85"/>
        <v>2SELATAN</v>
      </c>
      <c r="AM321" s="5" t="str">
        <f t="shared" si="86"/>
        <v>1 &gt; 3SELATAN12 RODA</v>
      </c>
      <c r="AN321" s="5" t="str">
        <f t="shared" si="87"/>
        <v>Zulkifli HaribuBMJ1 &gt; 3SELATAN12 RODA</v>
      </c>
      <c r="AO321" s="5" t="str">
        <f t="shared" si="88"/>
        <v>Zulkifli Haribu1 &gt; 3SELATAN12 RODA</v>
      </c>
      <c r="AP321" s="5" t="str">
        <f t="shared" si="89"/>
        <v>44187DAY</v>
      </c>
    </row>
    <row r="322" spans="1:42" x14ac:dyDescent="0.3">
      <c r="A322" s="33">
        <v>1</v>
      </c>
      <c r="B322" s="33"/>
      <c r="C322" s="70">
        <v>44187</v>
      </c>
      <c r="D322" s="71" t="s">
        <v>19</v>
      </c>
      <c r="E322" s="70">
        <v>44187.51458333333</v>
      </c>
      <c r="F322" s="71">
        <v>5151509</v>
      </c>
      <c r="G322" s="33" t="s">
        <v>38</v>
      </c>
      <c r="H322" s="33" t="s">
        <v>127</v>
      </c>
      <c r="I322" s="33" t="s">
        <v>174</v>
      </c>
      <c r="J322" s="33" t="s">
        <v>110</v>
      </c>
      <c r="K322" s="63" t="s">
        <v>79</v>
      </c>
      <c r="L322" s="32" t="str">
        <f t="shared" si="90"/>
        <v>AXOR4843</v>
      </c>
      <c r="M322" s="32" t="str">
        <f t="shared" si="91"/>
        <v>BMJ</v>
      </c>
      <c r="N322" s="32" t="str">
        <f t="shared" si="92"/>
        <v>12 RODA</v>
      </c>
      <c r="O322" s="64">
        <v>44187.515567129631</v>
      </c>
      <c r="P322" s="65">
        <v>44187.515567129631</v>
      </c>
      <c r="Q322" s="65"/>
      <c r="R322" s="66">
        <v>3</v>
      </c>
      <c r="S322" s="66">
        <v>54080</v>
      </c>
      <c r="T322" s="66">
        <v>20100</v>
      </c>
      <c r="U322" s="67">
        <f t="shared" si="84"/>
        <v>33.979999999999997</v>
      </c>
      <c r="V322" s="66">
        <f t="shared" si="75"/>
        <v>1020759.1999999998</v>
      </c>
      <c r="W322" s="66" t="str">
        <f t="shared" si="76"/>
        <v>1 &gt; 3</v>
      </c>
      <c r="X322" s="66">
        <f>A322+SUMIFS(Presensi!F:F,Presensi!E:E,'Entry Data'!AP322)</f>
        <v>1</v>
      </c>
      <c r="Y322" s="66">
        <f>IFERROR(INDEX('Retasi Pricing'!F:F,MATCH('Entry Data'!AM322,'Retasi Pricing'!E:E,0))*X322,"")</f>
        <v>38000</v>
      </c>
      <c r="Z322" s="62" t="s">
        <v>26</v>
      </c>
      <c r="AA322" s="62" t="s">
        <v>27</v>
      </c>
      <c r="AB322" s="32" t="s">
        <v>175</v>
      </c>
      <c r="AC322" s="32" t="s">
        <v>266</v>
      </c>
      <c r="AD322" s="32" t="str">
        <f t="shared" si="77"/>
        <v/>
      </c>
      <c r="AF322" s="5" t="str">
        <f t="shared" si="78"/>
        <v>Zulkifli Haribu44187</v>
      </c>
      <c r="AG322" s="5" t="str">
        <f t="shared" si="79"/>
        <v>BMJ 07044187SELATANDAY</v>
      </c>
      <c r="AH322" s="5" t="str">
        <f t="shared" si="80"/>
        <v>Zulkifli Haribu44187SELATANDAY</v>
      </c>
      <c r="AI322" s="5" t="str">
        <f t="shared" si="81"/>
        <v>BMJ 07044187DAY</v>
      </c>
      <c r="AJ322" s="5" t="str">
        <f t="shared" si="82"/>
        <v>Zulkifli Haribu44187DAY</v>
      </c>
      <c r="AK322" s="5" t="str">
        <f t="shared" si="83"/>
        <v>Zulkifli HaribuBMJ</v>
      </c>
      <c r="AL322" s="5" t="str">
        <f t="shared" si="85"/>
        <v>3SELATAN</v>
      </c>
      <c r="AM322" s="5" t="str">
        <f t="shared" si="86"/>
        <v>1 &gt; 3SELATAN12 RODA</v>
      </c>
      <c r="AN322" s="5" t="str">
        <f t="shared" si="87"/>
        <v>Zulkifli HaribuBMJ1 &gt; 3SELATAN12 RODA</v>
      </c>
      <c r="AO322" s="5" t="str">
        <f t="shared" si="88"/>
        <v>Zulkifli Haribu1 &gt; 3SELATAN12 RODA</v>
      </c>
      <c r="AP322" s="5" t="str">
        <f t="shared" si="89"/>
        <v>44187DAY</v>
      </c>
    </row>
    <row r="323" spans="1:42" x14ac:dyDescent="0.3">
      <c r="A323" s="33">
        <v>1</v>
      </c>
      <c r="B323" s="33"/>
      <c r="C323" s="70">
        <v>44187</v>
      </c>
      <c r="D323" s="71" t="s">
        <v>19</v>
      </c>
      <c r="E323" s="70">
        <v>44187.616666666669</v>
      </c>
      <c r="F323" s="71">
        <v>5151643</v>
      </c>
      <c r="G323" s="33" t="s">
        <v>38</v>
      </c>
      <c r="H323" s="33" t="s">
        <v>127</v>
      </c>
      <c r="I323" s="33" t="s">
        <v>174</v>
      </c>
      <c r="J323" s="33" t="s">
        <v>110</v>
      </c>
      <c r="K323" s="63" t="s">
        <v>79</v>
      </c>
      <c r="L323" s="32" t="str">
        <f t="shared" si="90"/>
        <v>AXOR4843</v>
      </c>
      <c r="M323" s="32" t="str">
        <f t="shared" si="91"/>
        <v>BMJ</v>
      </c>
      <c r="N323" s="32" t="str">
        <f t="shared" si="92"/>
        <v>12 RODA</v>
      </c>
      <c r="O323" s="64">
        <v>44187.618796296294</v>
      </c>
      <c r="P323" s="65">
        <v>44187.618796296294</v>
      </c>
      <c r="Q323" s="65"/>
      <c r="R323" s="66">
        <v>4</v>
      </c>
      <c r="S323" s="66">
        <v>53640</v>
      </c>
      <c r="T323" s="66">
        <v>20100</v>
      </c>
      <c r="U323" s="67">
        <f t="shared" si="84"/>
        <v>33.54</v>
      </c>
      <c r="V323" s="66">
        <f t="shared" si="75"/>
        <v>1007541.6000000001</v>
      </c>
      <c r="W323" s="66" t="str">
        <f t="shared" si="76"/>
        <v>&gt; 4</v>
      </c>
      <c r="X323" s="66">
        <f>A323+SUMIFS(Presensi!F:F,Presensi!E:E,'Entry Data'!AP323)</f>
        <v>1</v>
      </c>
      <c r="Y323" s="66">
        <f>IFERROR(INDEX('Retasi Pricing'!F:F,MATCH('Entry Data'!AM323,'Retasi Pricing'!E:E,0))*X323,"")</f>
        <v>45000</v>
      </c>
      <c r="Z323" s="62" t="s">
        <v>26</v>
      </c>
      <c r="AA323" s="62" t="s">
        <v>27</v>
      </c>
      <c r="AB323" s="32" t="s">
        <v>175</v>
      </c>
      <c r="AC323" s="32" t="s">
        <v>266</v>
      </c>
      <c r="AD323" s="32" t="str">
        <f t="shared" si="77"/>
        <v/>
      </c>
      <c r="AF323" s="5" t="str">
        <f t="shared" si="78"/>
        <v>Zulkifli Haribu44187</v>
      </c>
      <c r="AG323" s="5" t="str">
        <f t="shared" si="79"/>
        <v>BMJ 07044187SELATANDAY</v>
      </c>
      <c r="AH323" s="5" t="str">
        <f t="shared" si="80"/>
        <v>Zulkifli Haribu44187SELATANDAY</v>
      </c>
      <c r="AI323" s="5" t="str">
        <f t="shared" si="81"/>
        <v>BMJ 07044187DAY</v>
      </c>
      <c r="AJ323" s="5" t="str">
        <f t="shared" si="82"/>
        <v>Zulkifli Haribu44187DAY</v>
      </c>
      <c r="AK323" s="5" t="str">
        <f t="shared" si="83"/>
        <v>Zulkifli HaribuBMJ</v>
      </c>
      <c r="AL323" s="5" t="str">
        <f t="shared" si="85"/>
        <v>4SELATAN</v>
      </c>
      <c r="AM323" s="5" t="str">
        <f t="shared" si="86"/>
        <v>&gt; 4SELATAN12 RODA</v>
      </c>
      <c r="AN323" s="5" t="str">
        <f t="shared" si="87"/>
        <v>Zulkifli HaribuBMJ&gt; 4SELATAN12 RODA</v>
      </c>
      <c r="AO323" s="5" t="str">
        <f t="shared" si="88"/>
        <v>Zulkifli Haribu&gt; 4SELATAN12 RODA</v>
      </c>
      <c r="AP323" s="5" t="str">
        <f t="shared" si="89"/>
        <v>44187DAY</v>
      </c>
    </row>
    <row r="324" spans="1:42" x14ac:dyDescent="0.3">
      <c r="A324" s="33">
        <v>1</v>
      </c>
      <c r="B324" s="33"/>
      <c r="C324" s="70">
        <v>44187</v>
      </c>
      <c r="D324" s="71" t="s">
        <v>19</v>
      </c>
      <c r="E324" s="70">
        <v>44187.732638888891</v>
      </c>
      <c r="F324" s="71">
        <v>5151806</v>
      </c>
      <c r="G324" s="33" t="s">
        <v>38</v>
      </c>
      <c r="H324" s="33" t="s">
        <v>127</v>
      </c>
      <c r="I324" s="33" t="s">
        <v>174</v>
      </c>
      <c r="J324" s="33" t="s">
        <v>110</v>
      </c>
      <c r="K324" s="63" t="s">
        <v>79</v>
      </c>
      <c r="L324" s="32" t="str">
        <f t="shared" si="90"/>
        <v>AXOR4843</v>
      </c>
      <c r="M324" s="32" t="str">
        <f t="shared" si="91"/>
        <v>BMJ</v>
      </c>
      <c r="N324" s="32" t="str">
        <f t="shared" si="92"/>
        <v>12 RODA</v>
      </c>
      <c r="O324" s="64">
        <v>44187.732951388891</v>
      </c>
      <c r="P324" s="65">
        <v>44187.732951388891</v>
      </c>
      <c r="Q324" s="65"/>
      <c r="R324" s="66">
        <v>5</v>
      </c>
      <c r="S324" s="66">
        <v>55100</v>
      </c>
      <c r="T324" s="66">
        <v>20100</v>
      </c>
      <c r="U324" s="67">
        <f t="shared" si="84"/>
        <v>35</v>
      </c>
      <c r="V324" s="66">
        <f t="shared" si="75"/>
        <v>1051400</v>
      </c>
      <c r="W324" s="66" t="str">
        <f t="shared" si="76"/>
        <v>&gt; 5</v>
      </c>
      <c r="X324" s="66">
        <f>A324+SUMIFS(Presensi!F:F,Presensi!E:E,'Entry Data'!AP324)</f>
        <v>1</v>
      </c>
      <c r="Y324" s="66">
        <f>IFERROR(INDEX('Retasi Pricing'!F:F,MATCH('Entry Data'!AM324,'Retasi Pricing'!E:E,0))*X324,"")</f>
        <v>48500</v>
      </c>
      <c r="Z324" s="62" t="s">
        <v>26</v>
      </c>
      <c r="AA324" s="62" t="s">
        <v>27</v>
      </c>
      <c r="AB324" s="32" t="s">
        <v>112</v>
      </c>
      <c r="AC324" s="32" t="s">
        <v>266</v>
      </c>
      <c r="AD324" s="32" t="str">
        <f t="shared" si="77"/>
        <v/>
      </c>
      <c r="AF324" s="5" t="str">
        <f t="shared" si="78"/>
        <v>Zulkifli Haribu44187</v>
      </c>
      <c r="AG324" s="5" t="str">
        <f t="shared" si="79"/>
        <v>BMJ 07044187SELATANDAY</v>
      </c>
      <c r="AH324" s="5" t="str">
        <f t="shared" si="80"/>
        <v>Zulkifli Haribu44187SELATANDAY</v>
      </c>
      <c r="AI324" s="5" t="str">
        <f t="shared" si="81"/>
        <v>BMJ 07044187DAY</v>
      </c>
      <c r="AJ324" s="5" t="str">
        <f t="shared" si="82"/>
        <v>Zulkifli Haribu44187DAY</v>
      </c>
      <c r="AK324" s="5" t="str">
        <f t="shared" si="83"/>
        <v>Zulkifli HaribuBMJ</v>
      </c>
      <c r="AL324" s="5" t="str">
        <f t="shared" si="85"/>
        <v>5SELATAN</v>
      </c>
      <c r="AM324" s="5" t="str">
        <f t="shared" si="86"/>
        <v>&gt; 5SELATAN12 RODA</v>
      </c>
      <c r="AN324" s="5" t="str">
        <f t="shared" si="87"/>
        <v>Zulkifli HaribuBMJ&gt; 5SELATAN12 RODA</v>
      </c>
      <c r="AO324" s="5" t="str">
        <f t="shared" si="88"/>
        <v>Zulkifli Haribu&gt; 5SELATAN12 RODA</v>
      </c>
      <c r="AP324" s="5" t="str">
        <f t="shared" si="89"/>
        <v>44187DAY</v>
      </c>
    </row>
    <row r="325" spans="1:42" x14ac:dyDescent="0.3">
      <c r="A325" s="33">
        <v>1</v>
      </c>
      <c r="B325" s="33"/>
      <c r="C325" s="70">
        <v>44187</v>
      </c>
      <c r="D325" s="71" t="s">
        <v>19</v>
      </c>
      <c r="E325" s="70">
        <v>44187.377083333333</v>
      </c>
      <c r="F325" s="71">
        <v>5151307</v>
      </c>
      <c r="G325" s="33" t="s">
        <v>20</v>
      </c>
      <c r="H325" s="33" t="s">
        <v>21</v>
      </c>
      <c r="I325" s="33" t="s">
        <v>45</v>
      </c>
      <c r="J325" s="33" t="s">
        <v>46</v>
      </c>
      <c r="K325" s="63" t="s">
        <v>80</v>
      </c>
      <c r="L325" s="32" t="str">
        <f t="shared" si="90"/>
        <v>AXOR4843</v>
      </c>
      <c r="M325" s="32" t="str">
        <f t="shared" si="91"/>
        <v>BMJ</v>
      </c>
      <c r="N325" s="32" t="str">
        <f t="shared" si="92"/>
        <v>12 RODA</v>
      </c>
      <c r="O325" s="64">
        <v>44187.377500000002</v>
      </c>
      <c r="P325" s="65">
        <v>44187.377500000002</v>
      </c>
      <c r="Q325" s="65"/>
      <c r="R325" s="66">
        <v>1</v>
      </c>
      <c r="S325" s="66">
        <v>49080</v>
      </c>
      <c r="T325" s="66">
        <v>20040</v>
      </c>
      <c r="U325" s="67">
        <f t="shared" si="84"/>
        <v>29.04</v>
      </c>
      <c r="V325" s="66">
        <f t="shared" si="75"/>
        <v>588844.08000000007</v>
      </c>
      <c r="W325" s="66" t="str">
        <f t="shared" si="76"/>
        <v>1 &gt; 4</v>
      </c>
      <c r="X325" s="66">
        <f>A325+SUMIFS(Presensi!F:F,Presensi!E:E,'Entry Data'!AP325)</f>
        <v>1</v>
      </c>
      <c r="Y325" s="66">
        <f>IFERROR(INDEX('Retasi Pricing'!F:F,MATCH('Entry Data'!AM325,'Retasi Pricing'!E:E,0))*X325,"")</f>
        <v>27500</v>
      </c>
      <c r="Z325" s="62" t="s">
        <v>26</v>
      </c>
      <c r="AA325" s="62" t="s">
        <v>27</v>
      </c>
      <c r="AB325" s="32" t="s">
        <v>47</v>
      </c>
      <c r="AC325" s="32" t="s">
        <v>193</v>
      </c>
      <c r="AD325" s="32" t="str">
        <f t="shared" si="77"/>
        <v/>
      </c>
      <c r="AF325" s="5" t="str">
        <f t="shared" si="78"/>
        <v>budiyono44187</v>
      </c>
      <c r="AG325" s="5" t="str">
        <f t="shared" si="79"/>
        <v>BMJ 07144187UTARADAY</v>
      </c>
      <c r="AH325" s="5" t="str">
        <f t="shared" si="80"/>
        <v>budiyono44187UTARADAY</v>
      </c>
      <c r="AI325" s="5" t="str">
        <f t="shared" si="81"/>
        <v>BMJ 07144187DAY</v>
      </c>
      <c r="AJ325" s="5" t="str">
        <f t="shared" si="82"/>
        <v>budiyono44187DAY</v>
      </c>
      <c r="AK325" s="5" t="str">
        <f t="shared" si="83"/>
        <v>budiyonoBMJ</v>
      </c>
      <c r="AL325" s="5" t="str">
        <f t="shared" si="85"/>
        <v>1UTARA</v>
      </c>
      <c r="AM325" s="5" t="str">
        <f t="shared" si="86"/>
        <v>1 &gt; 4UTARA12 RODA</v>
      </c>
      <c r="AN325" s="5" t="str">
        <f t="shared" si="87"/>
        <v>budiyonoBMJ1 &gt; 4UTARA12 RODA</v>
      </c>
      <c r="AO325" s="5" t="str">
        <f t="shared" si="88"/>
        <v>budiyono1 &gt; 4UTARA12 RODA</v>
      </c>
      <c r="AP325" s="5" t="str">
        <f t="shared" si="89"/>
        <v>44187DAY</v>
      </c>
    </row>
    <row r="326" spans="1:42" x14ac:dyDescent="0.3">
      <c r="A326" s="33">
        <v>1</v>
      </c>
      <c r="B326" s="33"/>
      <c r="C326" s="70">
        <v>44187</v>
      </c>
      <c r="D326" s="71" t="s">
        <v>19</v>
      </c>
      <c r="E326" s="70">
        <v>44187.449305555558</v>
      </c>
      <c r="F326" s="71">
        <v>5151416</v>
      </c>
      <c r="G326" s="33" t="s">
        <v>38</v>
      </c>
      <c r="H326" s="33" t="s">
        <v>127</v>
      </c>
      <c r="I326" s="33" t="s">
        <v>174</v>
      </c>
      <c r="J326" s="33" t="s">
        <v>110</v>
      </c>
      <c r="K326" s="63" t="s">
        <v>80</v>
      </c>
      <c r="L326" s="32" t="str">
        <f t="shared" si="90"/>
        <v>AXOR4843</v>
      </c>
      <c r="M326" s="32" t="str">
        <f t="shared" si="91"/>
        <v>BMJ</v>
      </c>
      <c r="N326" s="32" t="str">
        <f t="shared" si="92"/>
        <v>12 RODA</v>
      </c>
      <c r="O326" s="64">
        <v>44187.449675925927</v>
      </c>
      <c r="P326" s="65">
        <v>44187.449675925927</v>
      </c>
      <c r="Q326" s="65"/>
      <c r="R326" s="66">
        <v>2</v>
      </c>
      <c r="S326" s="66">
        <v>53900</v>
      </c>
      <c r="T326" s="66">
        <v>20040</v>
      </c>
      <c r="U326" s="67">
        <f t="shared" si="84"/>
        <v>33.86</v>
      </c>
      <c r="V326" s="66">
        <f t="shared" si="75"/>
        <v>1017154.4</v>
      </c>
      <c r="W326" s="66" t="str">
        <f t="shared" si="76"/>
        <v>1 &gt; 3</v>
      </c>
      <c r="X326" s="66">
        <f>A326+SUMIFS(Presensi!F:F,Presensi!E:E,'Entry Data'!AP326)</f>
        <v>1</v>
      </c>
      <c r="Y326" s="66">
        <f>IFERROR(INDEX('Retasi Pricing'!F:F,MATCH('Entry Data'!AM326,'Retasi Pricing'!E:E,0))*X326,"")</f>
        <v>38000</v>
      </c>
      <c r="Z326" s="62" t="s">
        <v>26</v>
      </c>
      <c r="AA326" s="62" t="s">
        <v>27</v>
      </c>
      <c r="AB326" s="32" t="s">
        <v>47</v>
      </c>
      <c r="AC326" s="32" t="s">
        <v>193</v>
      </c>
      <c r="AD326" s="32" t="str">
        <f t="shared" si="77"/>
        <v/>
      </c>
      <c r="AF326" s="5" t="str">
        <f t="shared" si="78"/>
        <v>budiyono44187</v>
      </c>
      <c r="AG326" s="5" t="str">
        <f t="shared" si="79"/>
        <v>BMJ 07144187SELATANDAY</v>
      </c>
      <c r="AH326" s="5" t="str">
        <f t="shared" si="80"/>
        <v>budiyono44187SELATANDAY</v>
      </c>
      <c r="AI326" s="5" t="str">
        <f t="shared" si="81"/>
        <v>BMJ 07144187DAY</v>
      </c>
      <c r="AJ326" s="5" t="str">
        <f t="shared" si="82"/>
        <v>budiyono44187DAY</v>
      </c>
      <c r="AK326" s="5" t="str">
        <f t="shared" si="83"/>
        <v>budiyonoBMJ</v>
      </c>
      <c r="AL326" s="5" t="str">
        <f t="shared" si="85"/>
        <v>2SELATAN</v>
      </c>
      <c r="AM326" s="5" t="str">
        <f t="shared" si="86"/>
        <v>1 &gt; 3SELATAN12 RODA</v>
      </c>
      <c r="AN326" s="5" t="str">
        <f t="shared" si="87"/>
        <v>budiyonoBMJ1 &gt; 3SELATAN12 RODA</v>
      </c>
      <c r="AO326" s="5" t="str">
        <f t="shared" si="88"/>
        <v>budiyono1 &gt; 3SELATAN12 RODA</v>
      </c>
      <c r="AP326" s="5" t="str">
        <f t="shared" si="89"/>
        <v>44187DAY</v>
      </c>
    </row>
    <row r="327" spans="1:42" x14ac:dyDescent="0.3">
      <c r="A327" s="33">
        <v>1</v>
      </c>
      <c r="B327" s="33"/>
      <c r="C327" s="70">
        <v>44187</v>
      </c>
      <c r="D327" s="71" t="s">
        <v>19</v>
      </c>
      <c r="E327" s="70">
        <v>44187.523611111108</v>
      </c>
      <c r="F327" s="71">
        <v>5151529</v>
      </c>
      <c r="G327" s="33" t="s">
        <v>38</v>
      </c>
      <c r="H327" s="33" t="s">
        <v>127</v>
      </c>
      <c r="I327" s="33" t="s">
        <v>174</v>
      </c>
      <c r="J327" s="33" t="s">
        <v>110</v>
      </c>
      <c r="K327" s="63" t="s">
        <v>80</v>
      </c>
      <c r="L327" s="32" t="str">
        <f t="shared" si="90"/>
        <v>AXOR4843</v>
      </c>
      <c r="M327" s="32" t="str">
        <f t="shared" si="91"/>
        <v>BMJ</v>
      </c>
      <c r="N327" s="32" t="str">
        <f t="shared" si="92"/>
        <v>12 RODA</v>
      </c>
      <c r="O327" s="64">
        <v>44187.524375000001</v>
      </c>
      <c r="P327" s="65">
        <v>44187.524375000001</v>
      </c>
      <c r="Q327" s="65"/>
      <c r="R327" s="66">
        <v>3</v>
      </c>
      <c r="S327" s="66">
        <v>53760</v>
      </c>
      <c r="T327" s="66">
        <v>20040</v>
      </c>
      <c r="U327" s="67">
        <f t="shared" si="84"/>
        <v>33.72</v>
      </c>
      <c r="V327" s="66">
        <f t="shared" si="75"/>
        <v>1012948.7999999999</v>
      </c>
      <c r="W327" s="66" t="str">
        <f t="shared" si="76"/>
        <v>1 &gt; 3</v>
      </c>
      <c r="X327" s="66">
        <f>A327+SUMIFS(Presensi!F:F,Presensi!E:E,'Entry Data'!AP327)</f>
        <v>1</v>
      </c>
      <c r="Y327" s="66">
        <f>IFERROR(INDEX('Retasi Pricing'!F:F,MATCH('Entry Data'!AM327,'Retasi Pricing'!E:E,0))*X327,"")</f>
        <v>38000</v>
      </c>
      <c r="Z327" s="62" t="s">
        <v>26</v>
      </c>
      <c r="AA327" s="62" t="s">
        <v>27</v>
      </c>
      <c r="AB327" s="32" t="s">
        <v>130</v>
      </c>
      <c r="AC327" s="32" t="s">
        <v>193</v>
      </c>
      <c r="AD327" s="32" t="str">
        <f t="shared" si="77"/>
        <v/>
      </c>
      <c r="AF327" s="5" t="str">
        <f t="shared" si="78"/>
        <v>budiyono44187</v>
      </c>
      <c r="AG327" s="5" t="str">
        <f t="shared" si="79"/>
        <v>BMJ 07144187SELATANDAY</v>
      </c>
      <c r="AH327" s="5" t="str">
        <f t="shared" si="80"/>
        <v>budiyono44187SELATANDAY</v>
      </c>
      <c r="AI327" s="5" t="str">
        <f t="shared" si="81"/>
        <v>BMJ 07144187DAY</v>
      </c>
      <c r="AJ327" s="5" t="str">
        <f t="shared" si="82"/>
        <v>budiyono44187DAY</v>
      </c>
      <c r="AK327" s="5" t="str">
        <f t="shared" si="83"/>
        <v>budiyonoBMJ</v>
      </c>
      <c r="AL327" s="5" t="str">
        <f t="shared" si="85"/>
        <v>3SELATAN</v>
      </c>
      <c r="AM327" s="5" t="str">
        <f t="shared" si="86"/>
        <v>1 &gt; 3SELATAN12 RODA</v>
      </c>
      <c r="AN327" s="5" t="str">
        <f t="shared" si="87"/>
        <v>budiyonoBMJ1 &gt; 3SELATAN12 RODA</v>
      </c>
      <c r="AO327" s="5" t="str">
        <f t="shared" si="88"/>
        <v>budiyono1 &gt; 3SELATAN12 RODA</v>
      </c>
      <c r="AP327" s="5" t="str">
        <f t="shared" si="89"/>
        <v>44187DAY</v>
      </c>
    </row>
    <row r="328" spans="1:42" x14ac:dyDescent="0.3">
      <c r="A328" s="33">
        <v>1</v>
      </c>
      <c r="B328" s="33"/>
      <c r="C328" s="70">
        <v>44187</v>
      </c>
      <c r="D328" s="71" t="s">
        <v>19</v>
      </c>
      <c r="E328" s="70">
        <v>44187.595833333333</v>
      </c>
      <c r="F328" s="71">
        <v>5151614</v>
      </c>
      <c r="G328" s="33" t="s">
        <v>38</v>
      </c>
      <c r="H328" s="33" t="s">
        <v>127</v>
      </c>
      <c r="I328" s="33" t="s">
        <v>174</v>
      </c>
      <c r="J328" s="33" t="s">
        <v>110</v>
      </c>
      <c r="K328" s="68" t="s">
        <v>80</v>
      </c>
      <c r="L328" s="32" t="str">
        <f t="shared" si="90"/>
        <v>AXOR4843</v>
      </c>
      <c r="M328" s="32" t="str">
        <f t="shared" si="91"/>
        <v>BMJ</v>
      </c>
      <c r="N328" s="32" t="str">
        <f t="shared" si="92"/>
        <v>12 RODA</v>
      </c>
      <c r="O328" s="64">
        <v>44187.59642361111</v>
      </c>
      <c r="P328" s="65">
        <v>44187.59642361111</v>
      </c>
      <c r="Q328" s="65"/>
      <c r="R328" s="66">
        <v>4</v>
      </c>
      <c r="S328" s="66">
        <v>54240</v>
      </c>
      <c r="T328" s="66">
        <v>20040</v>
      </c>
      <c r="U328" s="67">
        <f t="shared" si="84"/>
        <v>34.200000000000003</v>
      </c>
      <c r="V328" s="66">
        <f t="shared" si="75"/>
        <v>1027368</v>
      </c>
      <c r="W328" s="66" t="str">
        <f t="shared" si="76"/>
        <v>&gt; 4</v>
      </c>
      <c r="X328" s="66">
        <f>A328+SUMIFS(Presensi!F:F,Presensi!E:E,'Entry Data'!AP328)</f>
        <v>1</v>
      </c>
      <c r="Y328" s="66">
        <f>IFERROR(INDEX('Retasi Pricing'!F:F,MATCH('Entry Data'!AM328,'Retasi Pricing'!E:E,0))*X328,"")</f>
        <v>45000</v>
      </c>
      <c r="Z328" s="62" t="s">
        <v>26</v>
      </c>
      <c r="AA328" s="62" t="s">
        <v>27</v>
      </c>
      <c r="AB328" s="32" t="s">
        <v>66</v>
      </c>
      <c r="AC328" s="32" t="s">
        <v>193</v>
      </c>
      <c r="AD328" s="32" t="str">
        <f t="shared" si="77"/>
        <v/>
      </c>
      <c r="AF328" s="5" t="str">
        <f t="shared" si="78"/>
        <v>budiyono44187</v>
      </c>
      <c r="AG328" s="5" t="str">
        <f t="shared" si="79"/>
        <v>BMJ 07144187SELATANDAY</v>
      </c>
      <c r="AH328" s="5" t="str">
        <f t="shared" si="80"/>
        <v>budiyono44187SELATANDAY</v>
      </c>
      <c r="AI328" s="5" t="str">
        <f t="shared" si="81"/>
        <v>BMJ 07144187DAY</v>
      </c>
      <c r="AJ328" s="5" t="str">
        <f t="shared" si="82"/>
        <v>budiyono44187DAY</v>
      </c>
      <c r="AK328" s="5" t="str">
        <f t="shared" si="83"/>
        <v>budiyonoBMJ</v>
      </c>
      <c r="AL328" s="5" t="str">
        <f t="shared" si="85"/>
        <v>4SELATAN</v>
      </c>
      <c r="AM328" s="5" t="str">
        <f t="shared" si="86"/>
        <v>&gt; 4SELATAN12 RODA</v>
      </c>
      <c r="AN328" s="5" t="str">
        <f t="shared" si="87"/>
        <v>budiyonoBMJ&gt; 4SELATAN12 RODA</v>
      </c>
      <c r="AO328" s="5" t="str">
        <f t="shared" si="88"/>
        <v>budiyono&gt; 4SELATAN12 RODA</v>
      </c>
      <c r="AP328" s="5" t="str">
        <f t="shared" si="89"/>
        <v>44187DAY</v>
      </c>
    </row>
    <row r="329" spans="1:42" x14ac:dyDescent="0.3">
      <c r="A329" s="33">
        <v>1</v>
      </c>
      <c r="B329" s="33"/>
      <c r="C329" s="70">
        <v>44187</v>
      </c>
      <c r="D329" s="71" t="s">
        <v>19</v>
      </c>
      <c r="E329" s="70">
        <v>44187.70416666667</v>
      </c>
      <c r="F329" s="71">
        <v>5151769</v>
      </c>
      <c r="G329" s="33" t="s">
        <v>38</v>
      </c>
      <c r="H329" s="33" t="s">
        <v>109</v>
      </c>
      <c r="I329" s="33" t="s">
        <v>173</v>
      </c>
      <c r="J329" s="33" t="s">
        <v>110</v>
      </c>
      <c r="K329" s="68" t="s">
        <v>80</v>
      </c>
      <c r="L329" s="32" t="str">
        <f t="shared" si="90"/>
        <v>AXOR4843</v>
      </c>
      <c r="M329" s="32" t="str">
        <f t="shared" si="91"/>
        <v>BMJ</v>
      </c>
      <c r="N329" s="32" t="str">
        <f t="shared" si="92"/>
        <v>12 RODA</v>
      </c>
      <c r="O329" s="64">
        <v>44187.705949074072</v>
      </c>
      <c r="P329" s="65">
        <v>44187.705949074072</v>
      </c>
      <c r="Q329" s="65"/>
      <c r="R329" s="66">
        <v>5</v>
      </c>
      <c r="S329" s="66">
        <v>53740</v>
      </c>
      <c r="T329" s="66">
        <v>20040</v>
      </c>
      <c r="U329" s="67">
        <f t="shared" si="84"/>
        <v>33.700000000000003</v>
      </c>
      <c r="V329" s="66">
        <f t="shared" si="75"/>
        <v>1012348</v>
      </c>
      <c r="W329" s="66" t="str">
        <f t="shared" si="76"/>
        <v>&gt; 5</v>
      </c>
      <c r="X329" s="66">
        <f>A329+SUMIFS(Presensi!F:F,Presensi!E:E,'Entry Data'!AP329)</f>
        <v>1</v>
      </c>
      <c r="Y329" s="66">
        <f>IFERROR(INDEX('Retasi Pricing'!F:F,MATCH('Entry Data'!AM329,'Retasi Pricing'!E:E,0))*X329,"")</f>
        <v>48500</v>
      </c>
      <c r="Z329" s="62" t="s">
        <v>26</v>
      </c>
      <c r="AA329" s="62" t="s">
        <v>27</v>
      </c>
      <c r="AB329" s="32" t="s">
        <v>47</v>
      </c>
      <c r="AC329" s="32" t="s">
        <v>193</v>
      </c>
      <c r="AD329" s="32" t="str">
        <f t="shared" si="77"/>
        <v/>
      </c>
      <c r="AF329" s="5" t="str">
        <f t="shared" si="78"/>
        <v>budiyono44187</v>
      </c>
      <c r="AG329" s="5" t="str">
        <f t="shared" si="79"/>
        <v>BMJ 07144187SELATANDAY</v>
      </c>
      <c r="AH329" s="5" t="str">
        <f t="shared" si="80"/>
        <v>budiyono44187SELATANDAY</v>
      </c>
      <c r="AI329" s="5" t="str">
        <f t="shared" si="81"/>
        <v>BMJ 07144187DAY</v>
      </c>
      <c r="AJ329" s="5" t="str">
        <f t="shared" si="82"/>
        <v>budiyono44187DAY</v>
      </c>
      <c r="AK329" s="5" t="str">
        <f t="shared" si="83"/>
        <v>budiyonoBMJ</v>
      </c>
      <c r="AL329" s="5" t="str">
        <f t="shared" si="85"/>
        <v>5SELATAN</v>
      </c>
      <c r="AM329" s="5" t="str">
        <f t="shared" si="86"/>
        <v>&gt; 5SELATAN12 RODA</v>
      </c>
      <c r="AN329" s="5" t="str">
        <f t="shared" si="87"/>
        <v>budiyonoBMJ&gt; 5SELATAN12 RODA</v>
      </c>
      <c r="AO329" s="5" t="str">
        <f t="shared" si="88"/>
        <v>budiyono&gt; 5SELATAN12 RODA</v>
      </c>
      <c r="AP329" s="5" t="str">
        <f t="shared" si="89"/>
        <v>44187DAY</v>
      </c>
    </row>
    <row r="330" spans="1:42" x14ac:dyDescent="0.3">
      <c r="A330" s="33">
        <v>1</v>
      </c>
      <c r="B330" s="33"/>
      <c r="C330" s="70">
        <v>44187</v>
      </c>
      <c r="D330" s="71" t="s">
        <v>19</v>
      </c>
      <c r="E330" s="70">
        <v>44187.390972222223</v>
      </c>
      <c r="F330" s="71">
        <v>5151325</v>
      </c>
      <c r="G330" s="33" t="s">
        <v>20</v>
      </c>
      <c r="H330" s="33" t="s">
        <v>21</v>
      </c>
      <c r="I330" s="33" t="s">
        <v>51</v>
      </c>
      <c r="J330" s="33" t="s">
        <v>46</v>
      </c>
      <c r="K330" s="68" t="s">
        <v>82</v>
      </c>
      <c r="L330" s="32" t="str">
        <f t="shared" si="90"/>
        <v>AXOR4843</v>
      </c>
      <c r="M330" s="32" t="str">
        <f t="shared" si="91"/>
        <v>BMJ</v>
      </c>
      <c r="N330" s="32" t="str">
        <f t="shared" si="92"/>
        <v>12 RODA</v>
      </c>
      <c r="O330" s="64">
        <v>44187.391701388886</v>
      </c>
      <c r="P330" s="65">
        <v>44187.391701388886</v>
      </c>
      <c r="Q330" s="65"/>
      <c r="R330" s="66">
        <v>1</v>
      </c>
      <c r="S330" s="66">
        <v>52360</v>
      </c>
      <c r="T330" s="66">
        <v>19660</v>
      </c>
      <c r="U330" s="67">
        <f t="shared" si="84"/>
        <v>32.700000000000003</v>
      </c>
      <c r="V330" s="66">
        <f t="shared" ref="V330:V393" si="93">IFERROR(VLOOKUP(L330,harga,2,FALSE),"")*U330*IFERROR(VLOOKUP(G330,jarak,2,FALSE),"")</f>
        <v>663057.9</v>
      </c>
      <c r="W330" s="66" t="str">
        <f t="shared" ref="W330:W393" si="94">IFERROR(VLOOKUP(AL330,Code,2,FALSE),"")</f>
        <v>1 &gt; 4</v>
      </c>
      <c r="X330" s="66">
        <f>A330+SUMIFS(Presensi!F:F,Presensi!E:E,'Entry Data'!AP330)</f>
        <v>1</v>
      </c>
      <c r="Y330" s="66">
        <f>IFERROR(INDEX('Retasi Pricing'!F:F,MATCH('Entry Data'!AM330,'Retasi Pricing'!E:E,0))*X330,"")</f>
        <v>27500</v>
      </c>
      <c r="Z330" s="62" t="s">
        <v>26</v>
      </c>
      <c r="AA330" s="62" t="s">
        <v>27</v>
      </c>
      <c r="AB330" s="32" t="s">
        <v>47</v>
      </c>
      <c r="AC330" s="32" t="s">
        <v>196</v>
      </c>
      <c r="AD330" s="32" t="str">
        <f t="shared" ref="AD330:AD393" si="95">IFERROR(VLOOKUP(AC330,driver,13,FALSE),"")</f>
        <v/>
      </c>
      <c r="AF330" s="5" t="str">
        <f t="shared" ref="AF330:AF393" si="96">AC330&amp;C330</f>
        <v>suwarno44187</v>
      </c>
      <c r="AG330" s="5" t="str">
        <f t="shared" ref="AG330:AG393" si="97">K330&amp;C330&amp;G330&amp;D330</f>
        <v>BMJ 07244187UTARADAY</v>
      </c>
      <c r="AH330" s="5" t="str">
        <f t="shared" ref="AH330:AH393" si="98">AC330&amp;C330&amp;G330&amp;D330</f>
        <v>suwarno44187UTARADAY</v>
      </c>
      <c r="AI330" s="5" t="str">
        <f t="shared" ref="AI330:AI393" si="99">K330&amp;C330&amp;D330</f>
        <v>BMJ 07244187DAY</v>
      </c>
      <c r="AJ330" s="5" t="str">
        <f t="shared" ref="AJ330:AJ393" si="100">AC330&amp;C330&amp;D330</f>
        <v>suwarno44187DAY</v>
      </c>
      <c r="AK330" s="5" t="str">
        <f t="shared" ref="AK330:AK393" si="101">AC330&amp;M330</f>
        <v>suwarnoBMJ</v>
      </c>
      <c r="AL330" s="5" t="str">
        <f t="shared" si="85"/>
        <v>1UTARA</v>
      </c>
      <c r="AM330" s="5" t="str">
        <f t="shared" si="86"/>
        <v>1 &gt; 4UTARA12 RODA</v>
      </c>
      <c r="AN330" s="5" t="str">
        <f t="shared" si="87"/>
        <v>suwarnoBMJ1 &gt; 4UTARA12 RODA</v>
      </c>
      <c r="AO330" s="5" t="str">
        <f t="shared" si="88"/>
        <v>suwarno1 &gt; 4UTARA12 RODA</v>
      </c>
      <c r="AP330" s="5" t="str">
        <f t="shared" si="89"/>
        <v>44187DAY</v>
      </c>
    </row>
    <row r="331" spans="1:42" x14ac:dyDescent="0.3">
      <c r="A331" s="33">
        <v>1</v>
      </c>
      <c r="B331" s="33"/>
      <c r="C331" s="70">
        <v>44187</v>
      </c>
      <c r="D331" s="71" t="s">
        <v>19</v>
      </c>
      <c r="E331" s="70">
        <v>44187.444444444445</v>
      </c>
      <c r="F331" s="71">
        <v>5151412</v>
      </c>
      <c r="G331" s="33" t="s">
        <v>20</v>
      </c>
      <c r="H331" s="33" t="s">
        <v>21</v>
      </c>
      <c r="I331" s="33" t="s">
        <v>45</v>
      </c>
      <c r="J331" s="33" t="s">
        <v>46</v>
      </c>
      <c r="K331" s="68" t="s">
        <v>82</v>
      </c>
      <c r="L331" s="32" t="str">
        <f t="shared" si="90"/>
        <v>AXOR4843</v>
      </c>
      <c r="M331" s="32" t="str">
        <f t="shared" si="91"/>
        <v>BMJ</v>
      </c>
      <c r="N331" s="32" t="str">
        <f t="shared" si="92"/>
        <v>12 RODA</v>
      </c>
      <c r="O331" s="64">
        <v>44187.445104166669</v>
      </c>
      <c r="P331" s="65">
        <v>44187.445104166669</v>
      </c>
      <c r="Q331" s="65"/>
      <c r="R331" s="66">
        <v>2</v>
      </c>
      <c r="S331" s="66">
        <v>51940</v>
      </c>
      <c r="T331" s="66">
        <v>19660</v>
      </c>
      <c r="U331" s="67">
        <f t="shared" ref="U331:U394" si="102">(S331-T331)/1000</f>
        <v>32.28</v>
      </c>
      <c r="V331" s="66">
        <f t="shared" si="93"/>
        <v>654541.56000000006</v>
      </c>
      <c r="W331" s="66" t="str">
        <f t="shared" si="94"/>
        <v>1 &gt; 4</v>
      </c>
      <c r="X331" s="66">
        <f>A331+SUMIFS(Presensi!F:F,Presensi!E:E,'Entry Data'!AP331)</f>
        <v>1</v>
      </c>
      <c r="Y331" s="66">
        <f>IFERROR(INDEX('Retasi Pricing'!F:F,MATCH('Entry Data'!AM331,'Retasi Pricing'!E:E,0))*X331,"")</f>
        <v>27500</v>
      </c>
      <c r="Z331" s="62" t="s">
        <v>26</v>
      </c>
      <c r="AA331" s="62" t="s">
        <v>27</v>
      </c>
      <c r="AB331" s="32" t="s">
        <v>55</v>
      </c>
      <c r="AC331" s="32" t="s">
        <v>196</v>
      </c>
      <c r="AD331" s="32" t="str">
        <f t="shared" si="95"/>
        <v/>
      </c>
      <c r="AF331" s="5" t="str">
        <f t="shared" si="96"/>
        <v>suwarno44187</v>
      </c>
      <c r="AG331" s="5" t="str">
        <f t="shared" si="97"/>
        <v>BMJ 07244187UTARADAY</v>
      </c>
      <c r="AH331" s="5" t="str">
        <f t="shared" si="98"/>
        <v>suwarno44187UTARADAY</v>
      </c>
      <c r="AI331" s="5" t="str">
        <f t="shared" si="99"/>
        <v>BMJ 07244187DAY</v>
      </c>
      <c r="AJ331" s="5" t="str">
        <f t="shared" si="100"/>
        <v>suwarno44187DAY</v>
      </c>
      <c r="AK331" s="5" t="str">
        <f t="shared" si="101"/>
        <v>suwarnoBMJ</v>
      </c>
      <c r="AL331" s="5" t="str">
        <f t="shared" ref="AL331:AL394" si="103">Q331&amp;R331&amp;G331</f>
        <v>2UTARA</v>
      </c>
      <c r="AM331" s="5" t="str">
        <f t="shared" ref="AM331:AM394" si="104">W331&amp;G331&amp;N331</f>
        <v>1 &gt; 4UTARA12 RODA</v>
      </c>
      <c r="AN331" s="5" t="str">
        <f t="shared" ref="AN331:AN394" si="105">AC331&amp;M331&amp;W331&amp;G331&amp;N331</f>
        <v>suwarnoBMJ1 &gt; 4UTARA12 RODA</v>
      </c>
      <c r="AO331" s="5" t="str">
        <f t="shared" ref="AO331:AO394" si="106">AC331&amp;W331&amp;G331&amp;N331</f>
        <v>suwarno1 &gt; 4UTARA12 RODA</v>
      </c>
      <c r="AP331" s="5" t="str">
        <f t="shared" ref="AP331:AP394" si="107">C331&amp;D331</f>
        <v>44187DAY</v>
      </c>
    </row>
    <row r="332" spans="1:42" x14ac:dyDescent="0.3">
      <c r="A332" s="33">
        <v>1</v>
      </c>
      <c r="B332" s="33"/>
      <c r="C332" s="70">
        <v>44187</v>
      </c>
      <c r="D332" s="71" t="s">
        <v>19</v>
      </c>
      <c r="E332" s="70">
        <v>44187.498611111114</v>
      </c>
      <c r="F332" s="71">
        <v>5151490</v>
      </c>
      <c r="G332" s="33" t="s">
        <v>20</v>
      </c>
      <c r="H332" s="33" t="s">
        <v>186</v>
      </c>
      <c r="I332" s="33" t="s">
        <v>51</v>
      </c>
      <c r="J332" s="33" t="s">
        <v>46</v>
      </c>
      <c r="K332" s="68" t="s">
        <v>82</v>
      </c>
      <c r="L332" s="32" t="str">
        <f t="shared" si="90"/>
        <v>AXOR4843</v>
      </c>
      <c r="M332" s="32" t="str">
        <f t="shared" si="91"/>
        <v>BMJ</v>
      </c>
      <c r="N332" s="32" t="str">
        <f t="shared" si="92"/>
        <v>12 RODA</v>
      </c>
      <c r="O332" s="64">
        <v>44187.498761574076</v>
      </c>
      <c r="P332" s="65">
        <v>44187.498761574076</v>
      </c>
      <c r="Q332" s="65"/>
      <c r="R332" s="66">
        <v>3</v>
      </c>
      <c r="S332" s="66">
        <v>50700</v>
      </c>
      <c r="T332" s="66">
        <v>19660</v>
      </c>
      <c r="U332" s="67">
        <f t="shared" si="102"/>
        <v>31.04</v>
      </c>
      <c r="V332" s="66">
        <f t="shared" si="93"/>
        <v>629398.08000000007</v>
      </c>
      <c r="W332" s="66" t="str">
        <f t="shared" si="94"/>
        <v>1 &gt; 4</v>
      </c>
      <c r="X332" s="66">
        <f>A332+SUMIFS(Presensi!F:F,Presensi!E:E,'Entry Data'!AP332)</f>
        <v>1</v>
      </c>
      <c r="Y332" s="66">
        <f>IFERROR(INDEX('Retasi Pricing'!F:F,MATCH('Entry Data'!AM332,'Retasi Pricing'!E:E,0))*X332,"")</f>
        <v>27500</v>
      </c>
      <c r="Z332" s="62" t="s">
        <v>26</v>
      </c>
      <c r="AA332" s="62" t="s">
        <v>27</v>
      </c>
      <c r="AB332" s="32" t="s">
        <v>47</v>
      </c>
      <c r="AC332" s="32" t="s">
        <v>196</v>
      </c>
      <c r="AD332" s="32" t="str">
        <f t="shared" si="95"/>
        <v/>
      </c>
      <c r="AF332" s="5" t="str">
        <f t="shared" si="96"/>
        <v>suwarno44187</v>
      </c>
      <c r="AG332" s="5" t="str">
        <f t="shared" si="97"/>
        <v>BMJ 07244187UTARADAY</v>
      </c>
      <c r="AH332" s="5" t="str">
        <f t="shared" si="98"/>
        <v>suwarno44187UTARADAY</v>
      </c>
      <c r="AI332" s="5" t="str">
        <f t="shared" si="99"/>
        <v>BMJ 07244187DAY</v>
      </c>
      <c r="AJ332" s="5" t="str">
        <f t="shared" si="100"/>
        <v>suwarno44187DAY</v>
      </c>
      <c r="AK332" s="5" t="str">
        <f t="shared" si="101"/>
        <v>suwarnoBMJ</v>
      </c>
      <c r="AL332" s="5" t="str">
        <f t="shared" si="103"/>
        <v>3UTARA</v>
      </c>
      <c r="AM332" s="5" t="str">
        <f t="shared" si="104"/>
        <v>1 &gt; 4UTARA12 RODA</v>
      </c>
      <c r="AN332" s="5" t="str">
        <f t="shared" si="105"/>
        <v>suwarnoBMJ1 &gt; 4UTARA12 RODA</v>
      </c>
      <c r="AO332" s="5" t="str">
        <f t="shared" si="106"/>
        <v>suwarno1 &gt; 4UTARA12 RODA</v>
      </c>
      <c r="AP332" s="5" t="str">
        <f t="shared" si="107"/>
        <v>44187DAY</v>
      </c>
    </row>
    <row r="333" spans="1:42" x14ac:dyDescent="0.3">
      <c r="A333" s="33">
        <v>1</v>
      </c>
      <c r="B333" s="33"/>
      <c r="C333" s="70">
        <v>44187</v>
      </c>
      <c r="D333" s="71" t="s">
        <v>19</v>
      </c>
      <c r="E333" s="70">
        <v>44187.553472222222</v>
      </c>
      <c r="F333" s="71">
        <v>5151557</v>
      </c>
      <c r="G333" s="33" t="s">
        <v>20</v>
      </c>
      <c r="H333" s="33" t="s">
        <v>21</v>
      </c>
      <c r="I333" s="33" t="s">
        <v>45</v>
      </c>
      <c r="J333" s="33" t="s">
        <v>46</v>
      </c>
      <c r="K333" s="68" t="s">
        <v>82</v>
      </c>
      <c r="L333" s="32" t="str">
        <f t="shared" si="90"/>
        <v>AXOR4843</v>
      </c>
      <c r="M333" s="32" t="str">
        <f t="shared" si="91"/>
        <v>BMJ</v>
      </c>
      <c r="N333" s="32" t="str">
        <f t="shared" si="92"/>
        <v>12 RODA</v>
      </c>
      <c r="O333" s="64">
        <v>44187.554212962961</v>
      </c>
      <c r="P333" s="65">
        <v>44187.554212962961</v>
      </c>
      <c r="Q333" s="65"/>
      <c r="R333" s="66">
        <v>4</v>
      </c>
      <c r="S333" s="66">
        <v>50880</v>
      </c>
      <c r="T333" s="66">
        <v>19660</v>
      </c>
      <c r="U333" s="67">
        <f t="shared" si="102"/>
        <v>31.22</v>
      </c>
      <c r="V333" s="66">
        <f t="shared" si="93"/>
        <v>633047.93999999994</v>
      </c>
      <c r="W333" s="66" t="str">
        <f t="shared" si="94"/>
        <v>1 &gt; 4</v>
      </c>
      <c r="X333" s="66">
        <f>A333+SUMIFS(Presensi!F:F,Presensi!E:E,'Entry Data'!AP333)</f>
        <v>1</v>
      </c>
      <c r="Y333" s="66">
        <f>IFERROR(INDEX('Retasi Pricing'!F:F,MATCH('Entry Data'!AM333,'Retasi Pricing'!E:E,0))*X333,"")</f>
        <v>27500</v>
      </c>
      <c r="Z333" s="62" t="s">
        <v>26</v>
      </c>
      <c r="AA333" s="62" t="s">
        <v>27</v>
      </c>
      <c r="AB333" s="32" t="s">
        <v>47</v>
      </c>
      <c r="AC333" s="32" t="s">
        <v>196</v>
      </c>
      <c r="AD333" s="32" t="str">
        <f t="shared" si="95"/>
        <v/>
      </c>
      <c r="AF333" s="5" t="str">
        <f t="shared" si="96"/>
        <v>suwarno44187</v>
      </c>
      <c r="AG333" s="5" t="str">
        <f t="shared" si="97"/>
        <v>BMJ 07244187UTARADAY</v>
      </c>
      <c r="AH333" s="5" t="str">
        <f t="shared" si="98"/>
        <v>suwarno44187UTARADAY</v>
      </c>
      <c r="AI333" s="5" t="str">
        <f t="shared" si="99"/>
        <v>BMJ 07244187DAY</v>
      </c>
      <c r="AJ333" s="5" t="str">
        <f t="shared" si="100"/>
        <v>suwarno44187DAY</v>
      </c>
      <c r="AK333" s="5" t="str">
        <f t="shared" si="101"/>
        <v>suwarnoBMJ</v>
      </c>
      <c r="AL333" s="5" t="str">
        <f t="shared" si="103"/>
        <v>4UTARA</v>
      </c>
      <c r="AM333" s="5" t="str">
        <f t="shared" si="104"/>
        <v>1 &gt; 4UTARA12 RODA</v>
      </c>
      <c r="AN333" s="5" t="str">
        <f t="shared" si="105"/>
        <v>suwarnoBMJ1 &gt; 4UTARA12 RODA</v>
      </c>
      <c r="AO333" s="5" t="str">
        <f t="shared" si="106"/>
        <v>suwarno1 &gt; 4UTARA12 RODA</v>
      </c>
      <c r="AP333" s="5" t="str">
        <f t="shared" si="107"/>
        <v>44187DAY</v>
      </c>
    </row>
    <row r="334" spans="1:42" x14ac:dyDescent="0.3">
      <c r="A334" s="33">
        <v>1</v>
      </c>
      <c r="B334" s="33"/>
      <c r="C334" s="70">
        <v>44187</v>
      </c>
      <c r="D334" s="71" t="s">
        <v>19</v>
      </c>
      <c r="E334" s="70">
        <v>44187.636111111111</v>
      </c>
      <c r="F334" s="71">
        <v>5151670</v>
      </c>
      <c r="G334" s="33" t="s">
        <v>20</v>
      </c>
      <c r="H334" s="33" t="s">
        <v>50</v>
      </c>
      <c r="I334" s="33" t="s">
        <v>51</v>
      </c>
      <c r="J334" s="33" t="s">
        <v>53</v>
      </c>
      <c r="K334" s="68" t="s">
        <v>82</v>
      </c>
      <c r="L334" s="32" t="str">
        <f t="shared" si="90"/>
        <v>AXOR4843</v>
      </c>
      <c r="M334" s="32" t="str">
        <f t="shared" si="91"/>
        <v>BMJ</v>
      </c>
      <c r="N334" s="32" t="str">
        <f t="shared" si="92"/>
        <v>12 RODA</v>
      </c>
      <c r="O334" s="64">
        <v>44187.636666666665</v>
      </c>
      <c r="P334" s="65">
        <v>44187.636666666665</v>
      </c>
      <c r="Q334" s="65"/>
      <c r="R334" s="66">
        <v>5</v>
      </c>
      <c r="S334" s="66">
        <v>51680</v>
      </c>
      <c r="T334" s="66">
        <v>19660</v>
      </c>
      <c r="U334" s="67">
        <f t="shared" si="102"/>
        <v>32.020000000000003</v>
      </c>
      <c r="V334" s="66">
        <f t="shared" si="93"/>
        <v>649269.54000000015</v>
      </c>
      <c r="W334" s="66" t="str">
        <f t="shared" si="94"/>
        <v>&gt; 5</v>
      </c>
      <c r="X334" s="66">
        <f>A334+SUMIFS(Presensi!F:F,Presensi!E:E,'Entry Data'!AP334)</f>
        <v>1</v>
      </c>
      <c r="Y334" s="66">
        <f>IFERROR(INDEX('Retasi Pricing'!F:F,MATCH('Entry Data'!AM334,'Retasi Pricing'!E:E,0))*X334,"")</f>
        <v>31200</v>
      </c>
      <c r="Z334" s="62" t="s">
        <v>26</v>
      </c>
      <c r="AA334" s="62" t="s">
        <v>27</v>
      </c>
      <c r="AB334" s="32" t="s">
        <v>66</v>
      </c>
      <c r="AC334" s="32" t="s">
        <v>196</v>
      </c>
      <c r="AD334" s="32" t="str">
        <f t="shared" si="95"/>
        <v/>
      </c>
      <c r="AF334" s="5" t="str">
        <f t="shared" si="96"/>
        <v>suwarno44187</v>
      </c>
      <c r="AG334" s="5" t="str">
        <f t="shared" si="97"/>
        <v>BMJ 07244187UTARADAY</v>
      </c>
      <c r="AH334" s="5" t="str">
        <f t="shared" si="98"/>
        <v>suwarno44187UTARADAY</v>
      </c>
      <c r="AI334" s="5" t="str">
        <f t="shared" si="99"/>
        <v>BMJ 07244187DAY</v>
      </c>
      <c r="AJ334" s="5" t="str">
        <f t="shared" si="100"/>
        <v>suwarno44187DAY</v>
      </c>
      <c r="AK334" s="5" t="str">
        <f t="shared" si="101"/>
        <v>suwarnoBMJ</v>
      </c>
      <c r="AL334" s="5" t="str">
        <f t="shared" si="103"/>
        <v>5UTARA</v>
      </c>
      <c r="AM334" s="5" t="str">
        <f t="shared" si="104"/>
        <v>&gt; 5UTARA12 RODA</v>
      </c>
      <c r="AN334" s="5" t="str">
        <f t="shared" si="105"/>
        <v>suwarnoBMJ&gt; 5UTARA12 RODA</v>
      </c>
      <c r="AO334" s="5" t="str">
        <f t="shared" si="106"/>
        <v>suwarno&gt; 5UTARA12 RODA</v>
      </c>
      <c r="AP334" s="5" t="str">
        <f t="shared" si="107"/>
        <v>44187DAY</v>
      </c>
    </row>
    <row r="335" spans="1:42" x14ac:dyDescent="0.3">
      <c r="A335" s="33">
        <v>1</v>
      </c>
      <c r="B335" s="33"/>
      <c r="C335" s="70">
        <v>44187</v>
      </c>
      <c r="D335" s="71" t="s">
        <v>19</v>
      </c>
      <c r="E335" s="70">
        <v>44187.691666666666</v>
      </c>
      <c r="F335" s="71">
        <v>5151752</v>
      </c>
      <c r="G335" s="33" t="s">
        <v>20</v>
      </c>
      <c r="H335" s="33" t="s">
        <v>50</v>
      </c>
      <c r="I335" s="33" t="s">
        <v>51</v>
      </c>
      <c r="J335" s="33" t="s">
        <v>53</v>
      </c>
      <c r="K335" s="68" t="s">
        <v>82</v>
      </c>
      <c r="L335" s="32" t="str">
        <f t="shared" si="90"/>
        <v>AXOR4843</v>
      </c>
      <c r="M335" s="32" t="str">
        <f t="shared" si="91"/>
        <v>BMJ</v>
      </c>
      <c r="N335" s="32" t="str">
        <f t="shared" si="92"/>
        <v>12 RODA</v>
      </c>
      <c r="O335" s="64">
        <v>44187.692187499997</v>
      </c>
      <c r="P335" s="65">
        <v>44187.692187499997</v>
      </c>
      <c r="Q335" s="65"/>
      <c r="R335" s="66">
        <v>6</v>
      </c>
      <c r="S335" s="66">
        <v>49380</v>
      </c>
      <c r="T335" s="66">
        <v>19660</v>
      </c>
      <c r="U335" s="67">
        <f t="shared" si="102"/>
        <v>29.72</v>
      </c>
      <c r="V335" s="66">
        <f t="shared" si="93"/>
        <v>602632.43999999994</v>
      </c>
      <c r="W335" s="66" t="str">
        <f t="shared" si="94"/>
        <v>&gt; 6</v>
      </c>
      <c r="X335" s="66">
        <f>A335+SUMIFS(Presensi!F:F,Presensi!E:E,'Entry Data'!AP335)</f>
        <v>1</v>
      </c>
      <c r="Y335" s="66">
        <f>IFERROR(INDEX('Retasi Pricing'!F:F,MATCH('Entry Data'!AM335,'Retasi Pricing'!E:E,0))*X335,"")</f>
        <v>34450</v>
      </c>
      <c r="Z335" s="62" t="s">
        <v>26</v>
      </c>
      <c r="AA335" s="62" t="s">
        <v>27</v>
      </c>
      <c r="AB335" s="32" t="s">
        <v>66</v>
      </c>
      <c r="AC335" s="32" t="s">
        <v>196</v>
      </c>
      <c r="AD335" s="32" t="str">
        <f t="shared" si="95"/>
        <v/>
      </c>
      <c r="AF335" s="5" t="str">
        <f t="shared" si="96"/>
        <v>suwarno44187</v>
      </c>
      <c r="AG335" s="5" t="str">
        <f t="shared" si="97"/>
        <v>BMJ 07244187UTARADAY</v>
      </c>
      <c r="AH335" s="5" t="str">
        <f t="shared" si="98"/>
        <v>suwarno44187UTARADAY</v>
      </c>
      <c r="AI335" s="5" t="str">
        <f t="shared" si="99"/>
        <v>BMJ 07244187DAY</v>
      </c>
      <c r="AJ335" s="5" t="str">
        <f t="shared" si="100"/>
        <v>suwarno44187DAY</v>
      </c>
      <c r="AK335" s="5" t="str">
        <f t="shared" si="101"/>
        <v>suwarnoBMJ</v>
      </c>
      <c r="AL335" s="5" t="str">
        <f t="shared" si="103"/>
        <v>6UTARA</v>
      </c>
      <c r="AM335" s="5" t="str">
        <f t="shared" si="104"/>
        <v>&gt; 6UTARA12 RODA</v>
      </c>
      <c r="AN335" s="5" t="str">
        <f t="shared" si="105"/>
        <v>suwarnoBMJ&gt; 6UTARA12 RODA</v>
      </c>
      <c r="AO335" s="5" t="str">
        <f t="shared" si="106"/>
        <v>suwarno&gt; 6UTARA12 RODA</v>
      </c>
      <c r="AP335" s="5" t="str">
        <f t="shared" si="107"/>
        <v>44187DAY</v>
      </c>
    </row>
    <row r="336" spans="1:42" x14ac:dyDescent="0.3">
      <c r="A336" s="33">
        <v>1</v>
      </c>
      <c r="B336" s="33"/>
      <c r="C336" s="70">
        <v>44187</v>
      </c>
      <c r="D336" s="71" t="s">
        <v>19</v>
      </c>
      <c r="E336" s="70">
        <v>44187.750694444447</v>
      </c>
      <c r="F336" s="71">
        <v>5151830</v>
      </c>
      <c r="G336" s="33" t="s">
        <v>20</v>
      </c>
      <c r="H336" s="33" t="s">
        <v>50</v>
      </c>
      <c r="I336" s="33" t="s">
        <v>51</v>
      </c>
      <c r="J336" s="33" t="s">
        <v>53</v>
      </c>
      <c r="K336" s="68" t="s">
        <v>82</v>
      </c>
      <c r="L336" s="32" t="str">
        <f t="shared" si="90"/>
        <v>AXOR4843</v>
      </c>
      <c r="M336" s="32" t="str">
        <f t="shared" si="91"/>
        <v>BMJ</v>
      </c>
      <c r="N336" s="32" t="str">
        <f t="shared" si="92"/>
        <v>12 RODA</v>
      </c>
      <c r="O336" s="64">
        <v>44187.750844907408</v>
      </c>
      <c r="P336" s="65">
        <v>44187.750844907408</v>
      </c>
      <c r="Q336" s="65"/>
      <c r="R336" s="66">
        <v>7</v>
      </c>
      <c r="S336" s="66">
        <v>53420</v>
      </c>
      <c r="T336" s="66">
        <v>19660</v>
      </c>
      <c r="U336" s="67">
        <f t="shared" si="102"/>
        <v>33.76</v>
      </c>
      <c r="V336" s="66">
        <f t="shared" si="93"/>
        <v>684551.5199999999</v>
      </c>
      <c r="W336" s="66" t="str">
        <f t="shared" si="94"/>
        <v>7 &gt;</v>
      </c>
      <c r="X336" s="66">
        <f>A336+SUMIFS(Presensi!F:F,Presensi!E:E,'Entry Data'!AP336)</f>
        <v>1</v>
      </c>
      <c r="Y336" s="66">
        <f>IFERROR(INDEX('Retasi Pricing'!F:F,MATCH('Entry Data'!AM336,'Retasi Pricing'!E:E,0))*X336,"")</f>
        <v>42000</v>
      </c>
      <c r="Z336" s="62" t="s">
        <v>26</v>
      </c>
      <c r="AA336" s="62" t="s">
        <v>27</v>
      </c>
      <c r="AB336" s="32" t="s">
        <v>47</v>
      </c>
      <c r="AC336" s="32" t="s">
        <v>196</v>
      </c>
      <c r="AD336" s="32" t="str">
        <f t="shared" si="95"/>
        <v/>
      </c>
      <c r="AF336" s="5" t="str">
        <f t="shared" si="96"/>
        <v>suwarno44187</v>
      </c>
      <c r="AG336" s="5" t="str">
        <f t="shared" si="97"/>
        <v>BMJ 07244187UTARADAY</v>
      </c>
      <c r="AH336" s="5" t="str">
        <f t="shared" si="98"/>
        <v>suwarno44187UTARADAY</v>
      </c>
      <c r="AI336" s="5" t="str">
        <f t="shared" si="99"/>
        <v>BMJ 07244187DAY</v>
      </c>
      <c r="AJ336" s="5" t="str">
        <f t="shared" si="100"/>
        <v>suwarno44187DAY</v>
      </c>
      <c r="AK336" s="5" t="str">
        <f t="shared" si="101"/>
        <v>suwarnoBMJ</v>
      </c>
      <c r="AL336" s="5" t="str">
        <f t="shared" si="103"/>
        <v>7UTARA</v>
      </c>
      <c r="AM336" s="5" t="str">
        <f t="shared" si="104"/>
        <v>7 &gt;UTARA12 RODA</v>
      </c>
      <c r="AN336" s="5" t="str">
        <f t="shared" si="105"/>
        <v>suwarnoBMJ7 &gt;UTARA12 RODA</v>
      </c>
      <c r="AO336" s="5" t="str">
        <f t="shared" si="106"/>
        <v>suwarno7 &gt;UTARA12 RODA</v>
      </c>
      <c r="AP336" s="5" t="str">
        <f t="shared" si="107"/>
        <v>44187DAY</v>
      </c>
    </row>
    <row r="337" spans="1:42" x14ac:dyDescent="0.3">
      <c r="A337" s="33">
        <v>1</v>
      </c>
      <c r="B337" s="33"/>
      <c r="C337" s="70">
        <v>44187</v>
      </c>
      <c r="D337" s="71" t="s">
        <v>19</v>
      </c>
      <c r="E337" s="70">
        <v>44187.37777777778</v>
      </c>
      <c r="F337" s="71">
        <v>5151309</v>
      </c>
      <c r="G337" s="33" t="s">
        <v>20</v>
      </c>
      <c r="H337" s="33" t="s">
        <v>21</v>
      </c>
      <c r="I337" s="33" t="s">
        <v>45</v>
      </c>
      <c r="J337" s="33" t="s">
        <v>46</v>
      </c>
      <c r="K337" s="68" t="s">
        <v>85</v>
      </c>
      <c r="L337" s="32" t="str">
        <f t="shared" si="90"/>
        <v>AXOR4843</v>
      </c>
      <c r="M337" s="32" t="str">
        <f t="shared" si="91"/>
        <v>BMJ</v>
      </c>
      <c r="N337" s="32" t="str">
        <f t="shared" si="92"/>
        <v>12 RODA</v>
      </c>
      <c r="O337" s="64">
        <v>44187.378287037034</v>
      </c>
      <c r="P337" s="65">
        <v>44187.378287037034</v>
      </c>
      <c r="Q337" s="65"/>
      <c r="R337" s="66">
        <v>1</v>
      </c>
      <c r="S337" s="66">
        <v>51800</v>
      </c>
      <c r="T337" s="66">
        <v>19840</v>
      </c>
      <c r="U337" s="67">
        <f t="shared" si="102"/>
        <v>31.96</v>
      </c>
      <c r="V337" s="66">
        <f t="shared" si="93"/>
        <v>648052.91999999993</v>
      </c>
      <c r="W337" s="66" t="str">
        <f t="shared" si="94"/>
        <v>1 &gt; 4</v>
      </c>
      <c r="X337" s="66">
        <f>A337+SUMIFS(Presensi!F:F,Presensi!E:E,'Entry Data'!AP337)</f>
        <v>1</v>
      </c>
      <c r="Y337" s="66">
        <f>IFERROR(INDEX('Retasi Pricing'!F:F,MATCH('Entry Data'!AM337,'Retasi Pricing'!E:E,0))*X337,"")</f>
        <v>27500</v>
      </c>
      <c r="Z337" s="62" t="s">
        <v>26</v>
      </c>
      <c r="AA337" s="62" t="s">
        <v>27</v>
      </c>
      <c r="AB337" s="32" t="s">
        <v>175</v>
      </c>
      <c r="AC337" s="32" t="s">
        <v>212</v>
      </c>
      <c r="AD337" s="32" t="str">
        <f t="shared" si="95"/>
        <v/>
      </c>
      <c r="AF337" s="5" t="str">
        <f t="shared" si="96"/>
        <v>reso sungkowo44187</v>
      </c>
      <c r="AG337" s="5" t="str">
        <f t="shared" si="97"/>
        <v>BMJ 07444187UTARADAY</v>
      </c>
      <c r="AH337" s="5" t="str">
        <f t="shared" si="98"/>
        <v>reso sungkowo44187UTARADAY</v>
      </c>
      <c r="AI337" s="5" t="str">
        <f t="shared" si="99"/>
        <v>BMJ 07444187DAY</v>
      </c>
      <c r="AJ337" s="5" t="str">
        <f t="shared" si="100"/>
        <v>reso sungkowo44187DAY</v>
      </c>
      <c r="AK337" s="5" t="str">
        <f t="shared" si="101"/>
        <v>reso sungkowoBMJ</v>
      </c>
      <c r="AL337" s="5" t="str">
        <f t="shared" si="103"/>
        <v>1UTARA</v>
      </c>
      <c r="AM337" s="5" t="str">
        <f t="shared" si="104"/>
        <v>1 &gt; 4UTARA12 RODA</v>
      </c>
      <c r="AN337" s="5" t="str">
        <f t="shared" si="105"/>
        <v>reso sungkowoBMJ1 &gt; 4UTARA12 RODA</v>
      </c>
      <c r="AO337" s="5" t="str">
        <f t="shared" si="106"/>
        <v>reso sungkowo1 &gt; 4UTARA12 RODA</v>
      </c>
      <c r="AP337" s="5" t="str">
        <f t="shared" si="107"/>
        <v>44187DAY</v>
      </c>
    </row>
    <row r="338" spans="1:42" x14ac:dyDescent="0.3">
      <c r="A338" s="33">
        <v>1</v>
      </c>
      <c r="B338" s="33"/>
      <c r="C338" s="70">
        <v>44187</v>
      </c>
      <c r="D338" s="71" t="s">
        <v>19</v>
      </c>
      <c r="E338" s="70">
        <v>44187.430555555555</v>
      </c>
      <c r="F338" s="71">
        <v>5151391</v>
      </c>
      <c r="G338" s="33" t="s">
        <v>20</v>
      </c>
      <c r="H338" s="33" t="s">
        <v>186</v>
      </c>
      <c r="I338" s="33" t="s">
        <v>51</v>
      </c>
      <c r="J338" s="33" t="s">
        <v>46</v>
      </c>
      <c r="K338" s="68" t="s">
        <v>85</v>
      </c>
      <c r="L338" s="32" t="str">
        <f t="shared" si="90"/>
        <v>AXOR4843</v>
      </c>
      <c r="M338" s="32" t="str">
        <f t="shared" si="91"/>
        <v>BMJ</v>
      </c>
      <c r="N338" s="32" t="str">
        <f t="shared" si="92"/>
        <v>12 RODA</v>
      </c>
      <c r="O338" s="64">
        <v>44187.430833333332</v>
      </c>
      <c r="P338" s="65">
        <v>44187.430833333332</v>
      </c>
      <c r="Q338" s="65"/>
      <c r="R338" s="66">
        <v>2</v>
      </c>
      <c r="S338" s="66">
        <v>51300</v>
      </c>
      <c r="T338" s="66">
        <v>19840</v>
      </c>
      <c r="U338" s="67">
        <f t="shared" si="102"/>
        <v>31.46</v>
      </c>
      <c r="V338" s="66">
        <f t="shared" si="93"/>
        <v>637914.41999999993</v>
      </c>
      <c r="W338" s="66" t="str">
        <f t="shared" si="94"/>
        <v>1 &gt; 4</v>
      </c>
      <c r="X338" s="66">
        <f>A338+SUMIFS(Presensi!F:F,Presensi!E:E,'Entry Data'!AP338)</f>
        <v>1</v>
      </c>
      <c r="Y338" s="66">
        <f>IFERROR(INDEX('Retasi Pricing'!F:F,MATCH('Entry Data'!AM338,'Retasi Pricing'!E:E,0))*X338,"")</f>
        <v>27500</v>
      </c>
      <c r="Z338" s="62" t="s">
        <v>26</v>
      </c>
      <c r="AA338" s="62" t="s">
        <v>27</v>
      </c>
      <c r="AB338" s="32" t="s">
        <v>175</v>
      </c>
      <c r="AC338" s="32" t="s">
        <v>212</v>
      </c>
      <c r="AD338" s="32" t="str">
        <f t="shared" si="95"/>
        <v/>
      </c>
      <c r="AF338" s="5" t="str">
        <f t="shared" si="96"/>
        <v>reso sungkowo44187</v>
      </c>
      <c r="AG338" s="5" t="str">
        <f t="shared" si="97"/>
        <v>BMJ 07444187UTARADAY</v>
      </c>
      <c r="AH338" s="5" t="str">
        <f t="shared" si="98"/>
        <v>reso sungkowo44187UTARADAY</v>
      </c>
      <c r="AI338" s="5" t="str">
        <f t="shared" si="99"/>
        <v>BMJ 07444187DAY</v>
      </c>
      <c r="AJ338" s="5" t="str">
        <f t="shared" si="100"/>
        <v>reso sungkowo44187DAY</v>
      </c>
      <c r="AK338" s="5" t="str">
        <f t="shared" si="101"/>
        <v>reso sungkowoBMJ</v>
      </c>
      <c r="AL338" s="5" t="str">
        <f t="shared" si="103"/>
        <v>2UTARA</v>
      </c>
      <c r="AM338" s="5" t="str">
        <f t="shared" si="104"/>
        <v>1 &gt; 4UTARA12 RODA</v>
      </c>
      <c r="AN338" s="5" t="str">
        <f t="shared" si="105"/>
        <v>reso sungkowoBMJ1 &gt; 4UTARA12 RODA</v>
      </c>
      <c r="AO338" s="5" t="str">
        <f t="shared" si="106"/>
        <v>reso sungkowo1 &gt; 4UTARA12 RODA</v>
      </c>
      <c r="AP338" s="5" t="str">
        <f t="shared" si="107"/>
        <v>44187DAY</v>
      </c>
    </row>
    <row r="339" spans="1:42" x14ac:dyDescent="0.3">
      <c r="A339" s="33">
        <v>1</v>
      </c>
      <c r="B339" s="33"/>
      <c r="C339" s="70">
        <v>44187</v>
      </c>
      <c r="D339" s="71" t="s">
        <v>19</v>
      </c>
      <c r="E339" s="70">
        <v>44187.484027777777</v>
      </c>
      <c r="F339" s="71">
        <v>5151469</v>
      </c>
      <c r="G339" s="33" t="s">
        <v>20</v>
      </c>
      <c r="H339" s="33" t="s">
        <v>21</v>
      </c>
      <c r="I339" s="33" t="s">
        <v>45</v>
      </c>
      <c r="J339" s="33" t="s">
        <v>46</v>
      </c>
      <c r="K339" s="68" t="s">
        <v>85</v>
      </c>
      <c r="L339" s="32" t="str">
        <f t="shared" si="90"/>
        <v>AXOR4843</v>
      </c>
      <c r="M339" s="32" t="str">
        <f t="shared" si="91"/>
        <v>BMJ</v>
      </c>
      <c r="N339" s="32" t="str">
        <f t="shared" si="92"/>
        <v>12 RODA</v>
      </c>
      <c r="O339" s="64">
        <v>44187.484768518516</v>
      </c>
      <c r="P339" s="65">
        <v>44187.484768518516</v>
      </c>
      <c r="Q339" s="65"/>
      <c r="R339" s="66">
        <v>3</v>
      </c>
      <c r="S339" s="66">
        <v>50160</v>
      </c>
      <c r="T339" s="66">
        <v>19840</v>
      </c>
      <c r="U339" s="67">
        <f t="shared" si="102"/>
        <v>30.32</v>
      </c>
      <c r="V339" s="66">
        <f t="shared" si="93"/>
        <v>614798.64</v>
      </c>
      <c r="W339" s="66" t="str">
        <f t="shared" si="94"/>
        <v>1 &gt; 4</v>
      </c>
      <c r="X339" s="66">
        <f>A339+SUMIFS(Presensi!F:F,Presensi!E:E,'Entry Data'!AP339)</f>
        <v>1</v>
      </c>
      <c r="Y339" s="66">
        <f>IFERROR(INDEX('Retasi Pricing'!F:F,MATCH('Entry Data'!AM339,'Retasi Pricing'!E:E,0))*X339,"")</f>
        <v>27500</v>
      </c>
      <c r="Z339" s="62" t="s">
        <v>26</v>
      </c>
      <c r="AA339" s="62" t="s">
        <v>27</v>
      </c>
      <c r="AB339" s="32" t="s">
        <v>47</v>
      </c>
      <c r="AC339" s="32" t="s">
        <v>212</v>
      </c>
      <c r="AD339" s="32" t="str">
        <f t="shared" si="95"/>
        <v/>
      </c>
      <c r="AF339" s="5" t="str">
        <f t="shared" si="96"/>
        <v>reso sungkowo44187</v>
      </c>
      <c r="AG339" s="5" t="str">
        <f t="shared" si="97"/>
        <v>BMJ 07444187UTARADAY</v>
      </c>
      <c r="AH339" s="5" t="str">
        <f t="shared" si="98"/>
        <v>reso sungkowo44187UTARADAY</v>
      </c>
      <c r="AI339" s="5" t="str">
        <f t="shared" si="99"/>
        <v>BMJ 07444187DAY</v>
      </c>
      <c r="AJ339" s="5" t="str">
        <f t="shared" si="100"/>
        <v>reso sungkowo44187DAY</v>
      </c>
      <c r="AK339" s="5" t="str">
        <f t="shared" si="101"/>
        <v>reso sungkowoBMJ</v>
      </c>
      <c r="AL339" s="5" t="str">
        <f t="shared" si="103"/>
        <v>3UTARA</v>
      </c>
      <c r="AM339" s="5" t="str">
        <f t="shared" si="104"/>
        <v>1 &gt; 4UTARA12 RODA</v>
      </c>
      <c r="AN339" s="5" t="str">
        <f t="shared" si="105"/>
        <v>reso sungkowoBMJ1 &gt; 4UTARA12 RODA</v>
      </c>
      <c r="AO339" s="5" t="str">
        <f t="shared" si="106"/>
        <v>reso sungkowo1 &gt; 4UTARA12 RODA</v>
      </c>
      <c r="AP339" s="5" t="str">
        <f t="shared" si="107"/>
        <v>44187DAY</v>
      </c>
    </row>
    <row r="340" spans="1:42" x14ac:dyDescent="0.3">
      <c r="A340" s="33">
        <v>1</v>
      </c>
      <c r="B340" s="33"/>
      <c r="C340" s="70">
        <v>44187</v>
      </c>
      <c r="D340" s="71" t="s">
        <v>19</v>
      </c>
      <c r="E340" s="70">
        <v>44187.538888888892</v>
      </c>
      <c r="F340" s="71">
        <v>5151546</v>
      </c>
      <c r="G340" s="33" t="s">
        <v>20</v>
      </c>
      <c r="H340" s="33" t="s">
        <v>50</v>
      </c>
      <c r="I340" s="33" t="s">
        <v>51</v>
      </c>
      <c r="J340" s="33" t="s">
        <v>53</v>
      </c>
      <c r="K340" s="68" t="s">
        <v>85</v>
      </c>
      <c r="L340" s="32" t="str">
        <f t="shared" si="90"/>
        <v>AXOR4843</v>
      </c>
      <c r="M340" s="32" t="str">
        <f t="shared" si="91"/>
        <v>BMJ</v>
      </c>
      <c r="N340" s="32" t="str">
        <f t="shared" si="92"/>
        <v>12 RODA</v>
      </c>
      <c r="O340" s="64">
        <v>44187.539537037039</v>
      </c>
      <c r="P340" s="65">
        <v>44187.539537037039</v>
      </c>
      <c r="Q340" s="65"/>
      <c r="R340" s="66">
        <v>4</v>
      </c>
      <c r="S340" s="66">
        <v>51660</v>
      </c>
      <c r="T340" s="66">
        <v>19840</v>
      </c>
      <c r="U340" s="67">
        <f t="shared" si="102"/>
        <v>31.82</v>
      </c>
      <c r="V340" s="66">
        <f t="shared" si="93"/>
        <v>645214.14</v>
      </c>
      <c r="W340" s="66" t="str">
        <f t="shared" si="94"/>
        <v>1 &gt; 4</v>
      </c>
      <c r="X340" s="66">
        <f>A340+SUMIFS(Presensi!F:F,Presensi!E:E,'Entry Data'!AP340)</f>
        <v>1</v>
      </c>
      <c r="Y340" s="66">
        <f>IFERROR(INDEX('Retasi Pricing'!F:F,MATCH('Entry Data'!AM340,'Retasi Pricing'!E:E,0))*X340,"")</f>
        <v>27500</v>
      </c>
      <c r="Z340" s="62" t="s">
        <v>26</v>
      </c>
      <c r="AA340" s="62" t="s">
        <v>27</v>
      </c>
      <c r="AB340" s="32" t="s">
        <v>47</v>
      </c>
      <c r="AC340" s="32" t="s">
        <v>212</v>
      </c>
      <c r="AD340" s="32" t="str">
        <f t="shared" si="95"/>
        <v/>
      </c>
      <c r="AF340" s="5" t="str">
        <f t="shared" si="96"/>
        <v>reso sungkowo44187</v>
      </c>
      <c r="AG340" s="5" t="str">
        <f t="shared" si="97"/>
        <v>BMJ 07444187UTARADAY</v>
      </c>
      <c r="AH340" s="5" t="str">
        <f t="shared" si="98"/>
        <v>reso sungkowo44187UTARADAY</v>
      </c>
      <c r="AI340" s="5" t="str">
        <f t="shared" si="99"/>
        <v>BMJ 07444187DAY</v>
      </c>
      <c r="AJ340" s="5" t="str">
        <f t="shared" si="100"/>
        <v>reso sungkowo44187DAY</v>
      </c>
      <c r="AK340" s="5" t="str">
        <f t="shared" si="101"/>
        <v>reso sungkowoBMJ</v>
      </c>
      <c r="AL340" s="5" t="str">
        <f t="shared" si="103"/>
        <v>4UTARA</v>
      </c>
      <c r="AM340" s="5" t="str">
        <f t="shared" si="104"/>
        <v>1 &gt; 4UTARA12 RODA</v>
      </c>
      <c r="AN340" s="5" t="str">
        <f t="shared" si="105"/>
        <v>reso sungkowoBMJ1 &gt; 4UTARA12 RODA</v>
      </c>
      <c r="AO340" s="5" t="str">
        <f t="shared" si="106"/>
        <v>reso sungkowo1 &gt; 4UTARA12 RODA</v>
      </c>
      <c r="AP340" s="5" t="str">
        <f t="shared" si="107"/>
        <v>44187DAY</v>
      </c>
    </row>
    <row r="341" spans="1:42" x14ac:dyDescent="0.3">
      <c r="A341" s="33">
        <v>1</v>
      </c>
      <c r="B341" s="33"/>
      <c r="C341" s="70">
        <v>44187</v>
      </c>
      <c r="D341" s="71" t="s">
        <v>19</v>
      </c>
      <c r="E341" s="70">
        <v>44187.597916666666</v>
      </c>
      <c r="F341" s="71">
        <v>5151618</v>
      </c>
      <c r="G341" s="33" t="s">
        <v>20</v>
      </c>
      <c r="H341" s="33" t="s">
        <v>50</v>
      </c>
      <c r="I341" s="33" t="s">
        <v>51</v>
      </c>
      <c r="J341" s="33" t="s">
        <v>53</v>
      </c>
      <c r="K341" s="68" t="s">
        <v>85</v>
      </c>
      <c r="L341" s="32" t="str">
        <f t="shared" si="90"/>
        <v>AXOR4843</v>
      </c>
      <c r="M341" s="32" t="str">
        <f t="shared" si="91"/>
        <v>BMJ</v>
      </c>
      <c r="N341" s="32" t="str">
        <f t="shared" si="92"/>
        <v>12 RODA</v>
      </c>
      <c r="O341" s="64">
        <v>44187.598194444443</v>
      </c>
      <c r="P341" s="65">
        <v>44187.598194444443</v>
      </c>
      <c r="Q341" s="65"/>
      <c r="R341" s="66">
        <v>5</v>
      </c>
      <c r="S341" s="66">
        <v>51940</v>
      </c>
      <c r="T341" s="66">
        <v>19840</v>
      </c>
      <c r="U341" s="67">
        <f t="shared" si="102"/>
        <v>32.1</v>
      </c>
      <c r="V341" s="66">
        <f t="shared" si="93"/>
        <v>650891.70000000007</v>
      </c>
      <c r="W341" s="66" t="str">
        <f t="shared" si="94"/>
        <v>&gt; 5</v>
      </c>
      <c r="X341" s="66">
        <f>A341+SUMIFS(Presensi!F:F,Presensi!E:E,'Entry Data'!AP341)</f>
        <v>1</v>
      </c>
      <c r="Y341" s="66">
        <f>IFERROR(INDEX('Retasi Pricing'!F:F,MATCH('Entry Data'!AM341,'Retasi Pricing'!E:E,0))*X341,"")</f>
        <v>31200</v>
      </c>
      <c r="Z341" s="62" t="s">
        <v>26</v>
      </c>
      <c r="AA341" s="62" t="s">
        <v>27</v>
      </c>
      <c r="AB341" s="32" t="s">
        <v>130</v>
      </c>
      <c r="AC341" s="32" t="s">
        <v>212</v>
      </c>
      <c r="AD341" s="32" t="str">
        <f t="shared" si="95"/>
        <v/>
      </c>
      <c r="AF341" s="5" t="str">
        <f t="shared" si="96"/>
        <v>reso sungkowo44187</v>
      </c>
      <c r="AG341" s="5" t="str">
        <f t="shared" si="97"/>
        <v>BMJ 07444187UTARADAY</v>
      </c>
      <c r="AH341" s="5" t="str">
        <f t="shared" si="98"/>
        <v>reso sungkowo44187UTARADAY</v>
      </c>
      <c r="AI341" s="5" t="str">
        <f t="shared" si="99"/>
        <v>BMJ 07444187DAY</v>
      </c>
      <c r="AJ341" s="5" t="str">
        <f t="shared" si="100"/>
        <v>reso sungkowo44187DAY</v>
      </c>
      <c r="AK341" s="5" t="str">
        <f t="shared" si="101"/>
        <v>reso sungkowoBMJ</v>
      </c>
      <c r="AL341" s="5" t="str">
        <f t="shared" si="103"/>
        <v>5UTARA</v>
      </c>
      <c r="AM341" s="5" t="str">
        <f t="shared" si="104"/>
        <v>&gt; 5UTARA12 RODA</v>
      </c>
      <c r="AN341" s="5" t="str">
        <f t="shared" si="105"/>
        <v>reso sungkowoBMJ&gt; 5UTARA12 RODA</v>
      </c>
      <c r="AO341" s="5" t="str">
        <f t="shared" si="106"/>
        <v>reso sungkowo&gt; 5UTARA12 RODA</v>
      </c>
      <c r="AP341" s="5" t="str">
        <f t="shared" si="107"/>
        <v>44187DAY</v>
      </c>
    </row>
    <row r="342" spans="1:42" x14ac:dyDescent="0.3">
      <c r="A342" s="33">
        <v>1</v>
      </c>
      <c r="B342" s="33"/>
      <c r="C342" s="70">
        <v>44187</v>
      </c>
      <c r="D342" s="71" t="s">
        <v>19</v>
      </c>
      <c r="E342" s="70">
        <v>44187.651388888888</v>
      </c>
      <c r="F342" s="71">
        <v>5151701</v>
      </c>
      <c r="G342" s="33" t="s">
        <v>20</v>
      </c>
      <c r="H342" s="33" t="s">
        <v>50</v>
      </c>
      <c r="I342" s="33" t="s">
        <v>51</v>
      </c>
      <c r="J342" s="33" t="s">
        <v>53</v>
      </c>
      <c r="K342" s="68" t="s">
        <v>85</v>
      </c>
      <c r="L342" s="32" t="str">
        <f t="shared" si="90"/>
        <v>AXOR4843</v>
      </c>
      <c r="M342" s="32" t="str">
        <f t="shared" si="91"/>
        <v>BMJ</v>
      </c>
      <c r="N342" s="32" t="str">
        <f t="shared" si="92"/>
        <v>12 RODA</v>
      </c>
      <c r="O342" s="64">
        <v>44187.652777777781</v>
      </c>
      <c r="P342" s="65">
        <v>44187.652777777781</v>
      </c>
      <c r="Q342" s="65"/>
      <c r="R342" s="66">
        <v>6</v>
      </c>
      <c r="S342" s="66">
        <v>50960</v>
      </c>
      <c r="T342" s="66">
        <v>19840</v>
      </c>
      <c r="U342" s="67">
        <f t="shared" si="102"/>
        <v>31.12</v>
      </c>
      <c r="V342" s="66">
        <f t="shared" si="93"/>
        <v>631020.24</v>
      </c>
      <c r="W342" s="66" t="str">
        <f t="shared" si="94"/>
        <v>&gt; 6</v>
      </c>
      <c r="X342" s="66">
        <f>A342+SUMIFS(Presensi!F:F,Presensi!E:E,'Entry Data'!AP342)</f>
        <v>1</v>
      </c>
      <c r="Y342" s="66">
        <f>IFERROR(INDEX('Retasi Pricing'!F:F,MATCH('Entry Data'!AM342,'Retasi Pricing'!E:E,0))*X342,"")</f>
        <v>34450</v>
      </c>
      <c r="Z342" s="62" t="s">
        <v>26</v>
      </c>
      <c r="AA342" s="62" t="s">
        <v>27</v>
      </c>
      <c r="AB342" s="32" t="s">
        <v>130</v>
      </c>
      <c r="AC342" s="32" t="s">
        <v>212</v>
      </c>
      <c r="AD342" s="32" t="str">
        <f t="shared" si="95"/>
        <v/>
      </c>
      <c r="AF342" s="5" t="str">
        <f t="shared" si="96"/>
        <v>reso sungkowo44187</v>
      </c>
      <c r="AG342" s="5" t="str">
        <f t="shared" si="97"/>
        <v>BMJ 07444187UTARADAY</v>
      </c>
      <c r="AH342" s="5" t="str">
        <f t="shared" si="98"/>
        <v>reso sungkowo44187UTARADAY</v>
      </c>
      <c r="AI342" s="5" t="str">
        <f t="shared" si="99"/>
        <v>BMJ 07444187DAY</v>
      </c>
      <c r="AJ342" s="5" t="str">
        <f t="shared" si="100"/>
        <v>reso sungkowo44187DAY</v>
      </c>
      <c r="AK342" s="5" t="str">
        <f t="shared" si="101"/>
        <v>reso sungkowoBMJ</v>
      </c>
      <c r="AL342" s="5" t="str">
        <f t="shared" si="103"/>
        <v>6UTARA</v>
      </c>
      <c r="AM342" s="5" t="str">
        <f t="shared" si="104"/>
        <v>&gt; 6UTARA12 RODA</v>
      </c>
      <c r="AN342" s="5" t="str">
        <f t="shared" si="105"/>
        <v>reso sungkowoBMJ&gt; 6UTARA12 RODA</v>
      </c>
      <c r="AO342" s="5" t="str">
        <f t="shared" si="106"/>
        <v>reso sungkowo&gt; 6UTARA12 RODA</v>
      </c>
      <c r="AP342" s="5" t="str">
        <f t="shared" si="107"/>
        <v>44187DAY</v>
      </c>
    </row>
    <row r="343" spans="1:42" x14ac:dyDescent="0.3">
      <c r="A343" s="33">
        <v>1</v>
      </c>
      <c r="B343" s="33"/>
      <c r="C343" s="70">
        <v>44187</v>
      </c>
      <c r="D343" s="71" t="s">
        <v>19</v>
      </c>
      <c r="E343" s="70">
        <v>44187.706944444442</v>
      </c>
      <c r="F343" s="71">
        <v>5151774</v>
      </c>
      <c r="G343" s="33" t="s">
        <v>20</v>
      </c>
      <c r="H343" s="33" t="s">
        <v>50</v>
      </c>
      <c r="I343" s="33" t="s">
        <v>51</v>
      </c>
      <c r="J343" s="33" t="s">
        <v>53</v>
      </c>
      <c r="K343" s="68" t="s">
        <v>85</v>
      </c>
      <c r="L343" s="32" t="str">
        <f t="shared" si="90"/>
        <v>AXOR4843</v>
      </c>
      <c r="M343" s="32" t="str">
        <f t="shared" si="91"/>
        <v>BMJ</v>
      </c>
      <c r="N343" s="32" t="str">
        <f t="shared" si="92"/>
        <v>12 RODA</v>
      </c>
      <c r="O343" s="64">
        <v>44187.707673611112</v>
      </c>
      <c r="P343" s="65">
        <v>44187.707673611112</v>
      </c>
      <c r="Q343" s="65"/>
      <c r="R343" s="66">
        <v>7</v>
      </c>
      <c r="S343" s="66">
        <v>52980</v>
      </c>
      <c r="T343" s="66">
        <v>19840</v>
      </c>
      <c r="U343" s="67">
        <f t="shared" si="102"/>
        <v>33.14</v>
      </c>
      <c r="V343" s="66">
        <f t="shared" si="93"/>
        <v>671979.78</v>
      </c>
      <c r="W343" s="66" t="str">
        <f t="shared" si="94"/>
        <v>7 &gt;</v>
      </c>
      <c r="X343" s="66">
        <f>A343+SUMIFS(Presensi!F:F,Presensi!E:E,'Entry Data'!AP343)</f>
        <v>1</v>
      </c>
      <c r="Y343" s="66">
        <f>IFERROR(INDEX('Retasi Pricing'!F:F,MATCH('Entry Data'!AM343,'Retasi Pricing'!E:E,0))*X343,"")</f>
        <v>42000</v>
      </c>
      <c r="Z343" s="62" t="s">
        <v>26</v>
      </c>
      <c r="AA343" s="62" t="s">
        <v>27</v>
      </c>
      <c r="AB343" s="32" t="s">
        <v>59</v>
      </c>
      <c r="AC343" s="32" t="s">
        <v>212</v>
      </c>
      <c r="AD343" s="32" t="str">
        <f t="shared" si="95"/>
        <v/>
      </c>
      <c r="AF343" s="5" t="str">
        <f t="shared" si="96"/>
        <v>reso sungkowo44187</v>
      </c>
      <c r="AG343" s="5" t="str">
        <f t="shared" si="97"/>
        <v>BMJ 07444187UTARADAY</v>
      </c>
      <c r="AH343" s="5" t="str">
        <f t="shared" si="98"/>
        <v>reso sungkowo44187UTARADAY</v>
      </c>
      <c r="AI343" s="5" t="str">
        <f t="shared" si="99"/>
        <v>BMJ 07444187DAY</v>
      </c>
      <c r="AJ343" s="5" t="str">
        <f t="shared" si="100"/>
        <v>reso sungkowo44187DAY</v>
      </c>
      <c r="AK343" s="5" t="str">
        <f t="shared" si="101"/>
        <v>reso sungkowoBMJ</v>
      </c>
      <c r="AL343" s="5" t="str">
        <f t="shared" si="103"/>
        <v>7UTARA</v>
      </c>
      <c r="AM343" s="5" t="str">
        <f t="shared" si="104"/>
        <v>7 &gt;UTARA12 RODA</v>
      </c>
      <c r="AN343" s="5" t="str">
        <f t="shared" si="105"/>
        <v>reso sungkowoBMJ7 &gt;UTARA12 RODA</v>
      </c>
      <c r="AO343" s="5" t="str">
        <f t="shared" si="106"/>
        <v>reso sungkowo7 &gt;UTARA12 RODA</v>
      </c>
      <c r="AP343" s="5" t="str">
        <f t="shared" si="107"/>
        <v>44187DAY</v>
      </c>
    </row>
    <row r="344" spans="1:42" x14ac:dyDescent="0.3">
      <c r="A344" s="33">
        <v>1</v>
      </c>
      <c r="B344" s="33"/>
      <c r="C344" s="70">
        <v>44187</v>
      </c>
      <c r="D344" s="71" t="s">
        <v>87</v>
      </c>
      <c r="E344" s="70">
        <v>44188</v>
      </c>
      <c r="F344" s="71">
        <v>5152128</v>
      </c>
      <c r="G344" s="33" t="s">
        <v>20</v>
      </c>
      <c r="H344" s="33" t="s">
        <v>21</v>
      </c>
      <c r="I344" s="33" t="s">
        <v>45</v>
      </c>
      <c r="J344" s="33" t="s">
        <v>46</v>
      </c>
      <c r="K344" s="68" t="s">
        <v>33</v>
      </c>
      <c r="L344" s="32" t="str">
        <f t="shared" si="90"/>
        <v>CGE370</v>
      </c>
      <c r="M344" s="32" t="str">
        <f t="shared" si="91"/>
        <v>BMJ II</v>
      </c>
      <c r="N344" s="32" t="str">
        <f t="shared" si="92"/>
        <v>12 RODA</v>
      </c>
      <c r="O344" s="64">
        <v>2.9050925925925928E-3</v>
      </c>
      <c r="P344" s="65">
        <v>2.9050925925925928E-3</v>
      </c>
      <c r="Q344" s="65"/>
      <c r="R344" s="66">
        <v>4</v>
      </c>
      <c r="S344" s="66">
        <v>44860</v>
      </c>
      <c r="T344" s="66">
        <v>17400</v>
      </c>
      <c r="U344" s="67">
        <f t="shared" si="102"/>
        <v>27.46</v>
      </c>
      <c r="V344" s="66">
        <f t="shared" si="93"/>
        <v>556806.41999999993</v>
      </c>
      <c r="W344" s="66" t="str">
        <f t="shared" si="94"/>
        <v>1 &gt; 4</v>
      </c>
      <c r="X344" s="66">
        <f>A344+SUMIFS(Presensi!F:F,Presensi!E:E,'Entry Data'!AP344)</f>
        <v>1</v>
      </c>
      <c r="Y344" s="66">
        <f>IFERROR(INDEX('Retasi Pricing'!F:F,MATCH('Entry Data'!AM344,'Retasi Pricing'!E:E,0))*X344,"")</f>
        <v>27500</v>
      </c>
      <c r="Z344" s="62" t="s">
        <v>26</v>
      </c>
      <c r="AA344" s="62" t="s">
        <v>27</v>
      </c>
      <c r="AB344" s="32" t="s">
        <v>47</v>
      </c>
      <c r="AC344" s="32" t="s">
        <v>208</v>
      </c>
      <c r="AD344" s="32" t="str">
        <f t="shared" si="95"/>
        <v/>
      </c>
      <c r="AF344" s="5" t="str">
        <f t="shared" si="96"/>
        <v>mulyadi44187</v>
      </c>
      <c r="AG344" s="5" t="str">
        <f t="shared" si="97"/>
        <v>BMJ 04344187UTARANIGHT</v>
      </c>
      <c r="AH344" s="5" t="str">
        <f t="shared" si="98"/>
        <v>mulyadi44187UTARANIGHT</v>
      </c>
      <c r="AI344" s="5" t="str">
        <f t="shared" si="99"/>
        <v>BMJ 04344187NIGHT</v>
      </c>
      <c r="AJ344" s="5" t="str">
        <f t="shared" si="100"/>
        <v>mulyadi44187NIGHT</v>
      </c>
      <c r="AK344" s="5" t="str">
        <f t="shared" si="101"/>
        <v>mulyadiBMJ II</v>
      </c>
      <c r="AL344" s="5" t="str">
        <f t="shared" si="103"/>
        <v>4UTARA</v>
      </c>
      <c r="AM344" s="5" t="str">
        <f t="shared" si="104"/>
        <v>1 &gt; 4UTARA12 RODA</v>
      </c>
      <c r="AN344" s="5" t="str">
        <f t="shared" si="105"/>
        <v>mulyadiBMJ II1 &gt; 4UTARA12 RODA</v>
      </c>
      <c r="AO344" s="5" t="str">
        <f t="shared" si="106"/>
        <v>mulyadi1 &gt; 4UTARA12 RODA</v>
      </c>
      <c r="AP344" s="5" t="str">
        <f t="shared" si="107"/>
        <v>44187NIGHT</v>
      </c>
    </row>
    <row r="345" spans="1:42" x14ac:dyDescent="0.3">
      <c r="A345" s="33">
        <v>1</v>
      </c>
      <c r="B345" s="33"/>
      <c r="C345" s="70">
        <v>44187</v>
      </c>
      <c r="D345" s="71" t="s">
        <v>87</v>
      </c>
      <c r="E345" s="70">
        <v>44188</v>
      </c>
      <c r="F345" s="71">
        <v>5152225</v>
      </c>
      <c r="G345" s="33" t="s">
        <v>20</v>
      </c>
      <c r="H345" s="33" t="s">
        <v>21</v>
      </c>
      <c r="I345" s="33" t="s">
        <v>45</v>
      </c>
      <c r="J345" s="33" t="s">
        <v>46</v>
      </c>
      <c r="K345" s="68" t="s">
        <v>33</v>
      </c>
      <c r="L345" s="32" t="str">
        <f t="shared" si="90"/>
        <v>CGE370</v>
      </c>
      <c r="M345" s="32" t="str">
        <f t="shared" si="91"/>
        <v>BMJ II</v>
      </c>
      <c r="N345" s="32" t="str">
        <f t="shared" si="92"/>
        <v>12 RODA</v>
      </c>
      <c r="O345" s="64">
        <v>7.6759259259259263E-2</v>
      </c>
      <c r="P345" s="65">
        <v>7.6759259259259263E-2</v>
      </c>
      <c r="Q345" s="65"/>
      <c r="R345" s="66">
        <v>5</v>
      </c>
      <c r="S345" s="66">
        <v>46120</v>
      </c>
      <c r="T345" s="66">
        <v>17400</v>
      </c>
      <c r="U345" s="67">
        <f t="shared" si="102"/>
        <v>28.72</v>
      </c>
      <c r="V345" s="66">
        <f t="shared" si="93"/>
        <v>582355.43999999994</v>
      </c>
      <c r="W345" s="66" t="str">
        <f t="shared" si="94"/>
        <v>&gt; 5</v>
      </c>
      <c r="X345" s="66">
        <f>A345+SUMIFS(Presensi!F:F,Presensi!E:E,'Entry Data'!AP345)</f>
        <v>1</v>
      </c>
      <c r="Y345" s="66">
        <f>IFERROR(INDEX('Retasi Pricing'!F:F,MATCH('Entry Data'!AM345,'Retasi Pricing'!E:E,0))*X345,"")</f>
        <v>31200</v>
      </c>
      <c r="Z345" s="62" t="s">
        <v>26</v>
      </c>
      <c r="AA345" s="62" t="s">
        <v>27</v>
      </c>
      <c r="AB345" s="32" t="s">
        <v>175</v>
      </c>
      <c r="AC345" s="32" t="s">
        <v>208</v>
      </c>
      <c r="AD345" s="32" t="str">
        <f t="shared" si="95"/>
        <v/>
      </c>
      <c r="AF345" s="5" t="str">
        <f t="shared" si="96"/>
        <v>mulyadi44187</v>
      </c>
      <c r="AG345" s="5" t="str">
        <f t="shared" si="97"/>
        <v>BMJ 04344187UTARANIGHT</v>
      </c>
      <c r="AH345" s="5" t="str">
        <f t="shared" si="98"/>
        <v>mulyadi44187UTARANIGHT</v>
      </c>
      <c r="AI345" s="5" t="str">
        <f t="shared" si="99"/>
        <v>BMJ 04344187NIGHT</v>
      </c>
      <c r="AJ345" s="5" t="str">
        <f t="shared" si="100"/>
        <v>mulyadi44187NIGHT</v>
      </c>
      <c r="AK345" s="5" t="str">
        <f t="shared" si="101"/>
        <v>mulyadiBMJ II</v>
      </c>
      <c r="AL345" s="5" t="str">
        <f t="shared" si="103"/>
        <v>5UTARA</v>
      </c>
      <c r="AM345" s="5" t="str">
        <f t="shared" si="104"/>
        <v>&gt; 5UTARA12 RODA</v>
      </c>
      <c r="AN345" s="5" t="str">
        <f t="shared" si="105"/>
        <v>mulyadiBMJ II&gt; 5UTARA12 RODA</v>
      </c>
      <c r="AO345" s="5" t="str">
        <f t="shared" si="106"/>
        <v>mulyadi&gt; 5UTARA12 RODA</v>
      </c>
      <c r="AP345" s="5" t="str">
        <f t="shared" si="107"/>
        <v>44187NIGHT</v>
      </c>
    </row>
    <row r="346" spans="1:42" x14ac:dyDescent="0.3">
      <c r="A346" s="33">
        <v>1</v>
      </c>
      <c r="B346" s="33"/>
      <c r="C346" s="70">
        <v>44187</v>
      </c>
      <c r="D346" s="71" t="s">
        <v>87</v>
      </c>
      <c r="E346" s="70">
        <v>44188</v>
      </c>
      <c r="F346" s="71">
        <v>5152306</v>
      </c>
      <c r="G346" s="33" t="s">
        <v>20</v>
      </c>
      <c r="H346" s="33" t="s">
        <v>50</v>
      </c>
      <c r="I346" s="33" t="s">
        <v>51</v>
      </c>
      <c r="J346" s="33" t="s">
        <v>53</v>
      </c>
      <c r="K346" s="68" t="s">
        <v>33</v>
      </c>
      <c r="L346" s="32" t="str">
        <f t="shared" si="90"/>
        <v>CGE370</v>
      </c>
      <c r="M346" s="32" t="str">
        <f t="shared" si="91"/>
        <v>BMJ II</v>
      </c>
      <c r="N346" s="32" t="str">
        <f t="shared" si="92"/>
        <v>12 RODA</v>
      </c>
      <c r="O346" s="64">
        <v>0.1380787037037037</v>
      </c>
      <c r="P346" s="65">
        <v>0.1380787037037037</v>
      </c>
      <c r="Q346" s="65"/>
      <c r="R346" s="66">
        <v>6</v>
      </c>
      <c r="S346" s="66">
        <v>44020</v>
      </c>
      <c r="T346" s="66">
        <v>17400</v>
      </c>
      <c r="U346" s="67">
        <f t="shared" si="102"/>
        <v>26.62</v>
      </c>
      <c r="V346" s="66">
        <f t="shared" si="93"/>
        <v>539773.74</v>
      </c>
      <c r="W346" s="66" t="str">
        <f t="shared" si="94"/>
        <v>&gt; 6</v>
      </c>
      <c r="X346" s="66">
        <f>A346+SUMIFS(Presensi!F:F,Presensi!E:E,'Entry Data'!AP346)</f>
        <v>1</v>
      </c>
      <c r="Y346" s="66">
        <f>IFERROR(INDEX('Retasi Pricing'!F:F,MATCH('Entry Data'!AM346,'Retasi Pricing'!E:E,0))*X346,"")</f>
        <v>34450</v>
      </c>
      <c r="Z346" s="62" t="s">
        <v>26</v>
      </c>
      <c r="AA346" s="62" t="s">
        <v>27</v>
      </c>
      <c r="AB346" s="32" t="s">
        <v>112</v>
      </c>
      <c r="AC346" s="32" t="s">
        <v>208</v>
      </c>
      <c r="AD346" s="32" t="str">
        <f t="shared" si="95"/>
        <v/>
      </c>
      <c r="AF346" s="5" t="str">
        <f t="shared" si="96"/>
        <v>mulyadi44187</v>
      </c>
      <c r="AG346" s="5" t="str">
        <f t="shared" si="97"/>
        <v>BMJ 04344187UTARANIGHT</v>
      </c>
      <c r="AH346" s="5" t="str">
        <f t="shared" si="98"/>
        <v>mulyadi44187UTARANIGHT</v>
      </c>
      <c r="AI346" s="5" t="str">
        <f t="shared" si="99"/>
        <v>BMJ 04344187NIGHT</v>
      </c>
      <c r="AJ346" s="5" t="str">
        <f t="shared" si="100"/>
        <v>mulyadi44187NIGHT</v>
      </c>
      <c r="AK346" s="5" t="str">
        <f t="shared" si="101"/>
        <v>mulyadiBMJ II</v>
      </c>
      <c r="AL346" s="5" t="str">
        <f t="shared" si="103"/>
        <v>6UTARA</v>
      </c>
      <c r="AM346" s="5" t="str">
        <f t="shared" si="104"/>
        <v>&gt; 6UTARA12 RODA</v>
      </c>
      <c r="AN346" s="5" t="str">
        <f t="shared" si="105"/>
        <v>mulyadiBMJ II&gt; 6UTARA12 RODA</v>
      </c>
      <c r="AO346" s="5" t="str">
        <f t="shared" si="106"/>
        <v>mulyadi&gt; 6UTARA12 RODA</v>
      </c>
      <c r="AP346" s="5" t="str">
        <f t="shared" si="107"/>
        <v>44187NIGHT</v>
      </c>
    </row>
    <row r="347" spans="1:42" x14ac:dyDescent="0.3">
      <c r="A347" s="33">
        <v>1</v>
      </c>
      <c r="B347" s="33"/>
      <c r="C347" s="70">
        <v>44187</v>
      </c>
      <c r="D347" s="71" t="s">
        <v>87</v>
      </c>
      <c r="E347" s="70">
        <v>44188</v>
      </c>
      <c r="F347" s="71">
        <v>5152378</v>
      </c>
      <c r="G347" s="33" t="s">
        <v>20</v>
      </c>
      <c r="H347" s="33" t="s">
        <v>21</v>
      </c>
      <c r="I347" s="33" t="s">
        <v>51</v>
      </c>
      <c r="J347" s="33" t="s">
        <v>46</v>
      </c>
      <c r="K347" s="68" t="s">
        <v>33</v>
      </c>
      <c r="L347" s="32" t="str">
        <f t="shared" si="90"/>
        <v>CGE370</v>
      </c>
      <c r="M347" s="32" t="str">
        <f t="shared" si="91"/>
        <v>BMJ II</v>
      </c>
      <c r="N347" s="32" t="str">
        <f t="shared" si="92"/>
        <v>12 RODA</v>
      </c>
      <c r="O347" s="64">
        <v>0.20091435185185183</v>
      </c>
      <c r="P347" s="65">
        <v>0.20091435185185183</v>
      </c>
      <c r="Q347" s="65"/>
      <c r="R347" s="66">
        <v>7</v>
      </c>
      <c r="S347" s="66">
        <v>45700</v>
      </c>
      <c r="T347" s="66">
        <v>17400</v>
      </c>
      <c r="U347" s="67">
        <f t="shared" si="102"/>
        <v>28.3</v>
      </c>
      <c r="V347" s="66">
        <f t="shared" si="93"/>
        <v>573839.1</v>
      </c>
      <c r="W347" s="66" t="str">
        <f t="shared" si="94"/>
        <v>7 &gt;</v>
      </c>
      <c r="X347" s="66">
        <f>A347+SUMIFS(Presensi!F:F,Presensi!E:E,'Entry Data'!AP347)</f>
        <v>1</v>
      </c>
      <c r="Y347" s="66">
        <f>IFERROR(INDEX('Retasi Pricing'!F:F,MATCH('Entry Data'!AM347,'Retasi Pricing'!E:E,0))*X347,"")</f>
        <v>42000</v>
      </c>
      <c r="Z347" s="62" t="s">
        <v>26</v>
      </c>
      <c r="AA347" s="62" t="s">
        <v>27</v>
      </c>
      <c r="AB347" s="32" t="s">
        <v>175</v>
      </c>
      <c r="AC347" s="32" t="s">
        <v>208</v>
      </c>
      <c r="AD347" s="32" t="str">
        <f t="shared" si="95"/>
        <v/>
      </c>
      <c r="AF347" s="5" t="str">
        <f t="shared" si="96"/>
        <v>mulyadi44187</v>
      </c>
      <c r="AG347" s="5" t="str">
        <f t="shared" si="97"/>
        <v>BMJ 04344187UTARANIGHT</v>
      </c>
      <c r="AH347" s="5" t="str">
        <f t="shared" si="98"/>
        <v>mulyadi44187UTARANIGHT</v>
      </c>
      <c r="AI347" s="5" t="str">
        <f t="shared" si="99"/>
        <v>BMJ 04344187NIGHT</v>
      </c>
      <c r="AJ347" s="5" t="str">
        <f t="shared" si="100"/>
        <v>mulyadi44187NIGHT</v>
      </c>
      <c r="AK347" s="5" t="str">
        <f t="shared" si="101"/>
        <v>mulyadiBMJ II</v>
      </c>
      <c r="AL347" s="5" t="str">
        <f t="shared" si="103"/>
        <v>7UTARA</v>
      </c>
      <c r="AM347" s="5" t="str">
        <f t="shared" si="104"/>
        <v>7 &gt;UTARA12 RODA</v>
      </c>
      <c r="AN347" s="5" t="str">
        <f t="shared" si="105"/>
        <v>mulyadiBMJ II7 &gt;UTARA12 RODA</v>
      </c>
      <c r="AO347" s="5" t="str">
        <f t="shared" si="106"/>
        <v>mulyadi7 &gt;UTARA12 RODA</v>
      </c>
      <c r="AP347" s="5" t="str">
        <f t="shared" si="107"/>
        <v>44187NIGHT</v>
      </c>
    </row>
    <row r="348" spans="1:42" x14ac:dyDescent="0.3">
      <c r="A348" s="33">
        <v>1</v>
      </c>
      <c r="B348" s="33"/>
      <c r="C348" s="70">
        <v>44187</v>
      </c>
      <c r="D348" s="71" t="s">
        <v>87</v>
      </c>
      <c r="E348" s="70">
        <v>44187</v>
      </c>
      <c r="F348" s="71">
        <v>5151870</v>
      </c>
      <c r="G348" s="33" t="s">
        <v>20</v>
      </c>
      <c r="H348" s="33" t="s">
        <v>21</v>
      </c>
      <c r="I348" s="33" t="s">
        <v>76</v>
      </c>
      <c r="J348" s="33" t="s">
        <v>23</v>
      </c>
      <c r="K348" s="68" t="s">
        <v>33</v>
      </c>
      <c r="L348" s="32" t="str">
        <f t="shared" si="90"/>
        <v>CGE370</v>
      </c>
      <c r="M348" s="32" t="str">
        <f t="shared" si="91"/>
        <v>BMJ II</v>
      </c>
      <c r="N348" s="32" t="str">
        <f t="shared" si="92"/>
        <v>12 RODA</v>
      </c>
      <c r="O348" s="64">
        <v>0.8209143518518518</v>
      </c>
      <c r="P348" s="65">
        <v>0.8209143518518518</v>
      </c>
      <c r="Q348" s="65"/>
      <c r="R348" s="66">
        <v>1</v>
      </c>
      <c r="S348" s="66">
        <v>46860</v>
      </c>
      <c r="T348" s="66">
        <v>17400</v>
      </c>
      <c r="U348" s="67">
        <f t="shared" si="102"/>
        <v>29.46</v>
      </c>
      <c r="V348" s="66">
        <f t="shared" si="93"/>
        <v>597360.41999999993</v>
      </c>
      <c r="W348" s="66" t="str">
        <f t="shared" si="94"/>
        <v>1 &gt; 4</v>
      </c>
      <c r="X348" s="66">
        <f>A348+SUMIFS(Presensi!F:F,Presensi!E:E,'Entry Data'!AP348)</f>
        <v>1</v>
      </c>
      <c r="Y348" s="66">
        <f>IFERROR(INDEX('Retasi Pricing'!F:F,MATCH('Entry Data'!AM348,'Retasi Pricing'!E:E,0))*X348,"")</f>
        <v>27500</v>
      </c>
      <c r="Z348" s="62" t="s">
        <v>26</v>
      </c>
      <c r="AA348" s="62" t="s">
        <v>27</v>
      </c>
      <c r="AB348" s="32" t="s">
        <v>130</v>
      </c>
      <c r="AC348" s="32" t="s">
        <v>208</v>
      </c>
      <c r="AD348" s="32" t="str">
        <f t="shared" si="95"/>
        <v/>
      </c>
      <c r="AF348" s="5" t="str">
        <f t="shared" si="96"/>
        <v>mulyadi44187</v>
      </c>
      <c r="AG348" s="5" t="str">
        <f t="shared" si="97"/>
        <v>BMJ 04344187UTARANIGHT</v>
      </c>
      <c r="AH348" s="5" t="str">
        <f t="shared" si="98"/>
        <v>mulyadi44187UTARANIGHT</v>
      </c>
      <c r="AI348" s="5" t="str">
        <f t="shared" si="99"/>
        <v>BMJ 04344187NIGHT</v>
      </c>
      <c r="AJ348" s="5" t="str">
        <f t="shared" si="100"/>
        <v>mulyadi44187NIGHT</v>
      </c>
      <c r="AK348" s="5" t="str">
        <f t="shared" si="101"/>
        <v>mulyadiBMJ II</v>
      </c>
      <c r="AL348" s="5" t="str">
        <f t="shared" si="103"/>
        <v>1UTARA</v>
      </c>
      <c r="AM348" s="5" t="str">
        <f t="shared" si="104"/>
        <v>1 &gt; 4UTARA12 RODA</v>
      </c>
      <c r="AN348" s="5" t="str">
        <f t="shared" si="105"/>
        <v>mulyadiBMJ II1 &gt; 4UTARA12 RODA</v>
      </c>
      <c r="AO348" s="5" t="str">
        <f t="shared" si="106"/>
        <v>mulyadi1 &gt; 4UTARA12 RODA</v>
      </c>
      <c r="AP348" s="5" t="str">
        <f t="shared" si="107"/>
        <v>44187NIGHT</v>
      </c>
    </row>
    <row r="349" spans="1:42" x14ac:dyDescent="0.3">
      <c r="A349" s="33">
        <v>1</v>
      </c>
      <c r="B349" s="33"/>
      <c r="C349" s="70">
        <v>44187</v>
      </c>
      <c r="D349" s="71" t="s">
        <v>87</v>
      </c>
      <c r="E349" s="70">
        <v>44187</v>
      </c>
      <c r="F349" s="71">
        <v>5151956</v>
      </c>
      <c r="G349" s="33" t="s">
        <v>20</v>
      </c>
      <c r="H349" s="33" t="s">
        <v>21</v>
      </c>
      <c r="I349" s="33" t="s">
        <v>45</v>
      </c>
      <c r="J349" s="33" t="s">
        <v>46</v>
      </c>
      <c r="K349" s="68" t="s">
        <v>33</v>
      </c>
      <c r="L349" s="32" t="str">
        <f t="shared" si="90"/>
        <v>CGE370</v>
      </c>
      <c r="M349" s="32" t="str">
        <f t="shared" si="91"/>
        <v>BMJ II</v>
      </c>
      <c r="N349" s="32" t="str">
        <f t="shared" si="92"/>
        <v>12 RODA</v>
      </c>
      <c r="O349" s="64">
        <v>0.88537037037037036</v>
      </c>
      <c r="P349" s="65">
        <v>0.88537037037037036</v>
      </c>
      <c r="Q349" s="65"/>
      <c r="R349" s="66">
        <v>2</v>
      </c>
      <c r="S349" s="66">
        <v>43160</v>
      </c>
      <c r="T349" s="66">
        <v>17400</v>
      </c>
      <c r="U349" s="67">
        <f t="shared" si="102"/>
        <v>25.76</v>
      </c>
      <c r="V349" s="66">
        <f t="shared" si="93"/>
        <v>522335.52000000008</v>
      </c>
      <c r="W349" s="66" t="str">
        <f t="shared" si="94"/>
        <v>1 &gt; 4</v>
      </c>
      <c r="X349" s="66">
        <f>A349+SUMIFS(Presensi!F:F,Presensi!E:E,'Entry Data'!AP349)</f>
        <v>1</v>
      </c>
      <c r="Y349" s="66">
        <f>IFERROR(INDEX('Retasi Pricing'!F:F,MATCH('Entry Data'!AM349,'Retasi Pricing'!E:E,0))*X349,"")</f>
        <v>27500</v>
      </c>
      <c r="Z349" s="62" t="s">
        <v>26</v>
      </c>
      <c r="AA349" s="62" t="s">
        <v>27</v>
      </c>
      <c r="AB349" s="32" t="s">
        <v>112</v>
      </c>
      <c r="AC349" s="32" t="s">
        <v>208</v>
      </c>
      <c r="AD349" s="32" t="str">
        <f t="shared" si="95"/>
        <v/>
      </c>
      <c r="AF349" s="5" t="str">
        <f t="shared" si="96"/>
        <v>mulyadi44187</v>
      </c>
      <c r="AG349" s="5" t="str">
        <f t="shared" si="97"/>
        <v>BMJ 04344187UTARANIGHT</v>
      </c>
      <c r="AH349" s="5" t="str">
        <f t="shared" si="98"/>
        <v>mulyadi44187UTARANIGHT</v>
      </c>
      <c r="AI349" s="5" t="str">
        <f t="shared" si="99"/>
        <v>BMJ 04344187NIGHT</v>
      </c>
      <c r="AJ349" s="5" t="str">
        <f t="shared" si="100"/>
        <v>mulyadi44187NIGHT</v>
      </c>
      <c r="AK349" s="5" t="str">
        <f t="shared" si="101"/>
        <v>mulyadiBMJ II</v>
      </c>
      <c r="AL349" s="5" t="str">
        <f t="shared" si="103"/>
        <v>2UTARA</v>
      </c>
      <c r="AM349" s="5" t="str">
        <f t="shared" si="104"/>
        <v>1 &gt; 4UTARA12 RODA</v>
      </c>
      <c r="AN349" s="5" t="str">
        <f t="shared" si="105"/>
        <v>mulyadiBMJ II1 &gt; 4UTARA12 RODA</v>
      </c>
      <c r="AO349" s="5" t="str">
        <f t="shared" si="106"/>
        <v>mulyadi1 &gt; 4UTARA12 RODA</v>
      </c>
      <c r="AP349" s="5" t="str">
        <f t="shared" si="107"/>
        <v>44187NIGHT</v>
      </c>
    </row>
    <row r="350" spans="1:42" x14ac:dyDescent="0.3">
      <c r="A350" s="33">
        <v>1</v>
      </c>
      <c r="B350" s="33"/>
      <c r="C350" s="70">
        <v>44187</v>
      </c>
      <c r="D350" s="71" t="s">
        <v>87</v>
      </c>
      <c r="E350" s="70">
        <v>44187</v>
      </c>
      <c r="F350" s="71">
        <v>5152038</v>
      </c>
      <c r="G350" s="33" t="s">
        <v>20</v>
      </c>
      <c r="H350" s="33" t="s">
        <v>21</v>
      </c>
      <c r="I350" s="33" t="s">
        <v>45</v>
      </c>
      <c r="J350" s="33" t="s">
        <v>46</v>
      </c>
      <c r="K350" s="68" t="s">
        <v>33</v>
      </c>
      <c r="L350" s="32" t="str">
        <f t="shared" si="90"/>
        <v>CGE370</v>
      </c>
      <c r="M350" s="32" t="str">
        <f t="shared" si="91"/>
        <v>BMJ II</v>
      </c>
      <c r="N350" s="32" t="str">
        <f t="shared" si="92"/>
        <v>12 RODA</v>
      </c>
      <c r="O350" s="64">
        <v>0.94728009259259249</v>
      </c>
      <c r="P350" s="65">
        <v>0.94728009259259249</v>
      </c>
      <c r="Q350" s="65"/>
      <c r="R350" s="66">
        <v>3</v>
      </c>
      <c r="S350" s="66">
        <v>45840</v>
      </c>
      <c r="T350" s="66">
        <v>17400</v>
      </c>
      <c r="U350" s="67">
        <f t="shared" si="102"/>
        <v>28.44</v>
      </c>
      <c r="V350" s="66">
        <f t="shared" si="93"/>
        <v>576677.88000000012</v>
      </c>
      <c r="W350" s="66" t="str">
        <f t="shared" si="94"/>
        <v>1 &gt; 4</v>
      </c>
      <c r="X350" s="66">
        <f>A350+SUMIFS(Presensi!F:F,Presensi!E:E,'Entry Data'!AP350)</f>
        <v>1</v>
      </c>
      <c r="Y350" s="66">
        <f>IFERROR(INDEX('Retasi Pricing'!F:F,MATCH('Entry Data'!AM350,'Retasi Pricing'!E:E,0))*X350,"")</f>
        <v>27500</v>
      </c>
      <c r="Z350" s="62" t="s">
        <v>26</v>
      </c>
      <c r="AA350" s="62" t="s">
        <v>27</v>
      </c>
      <c r="AB350" s="32" t="s">
        <v>130</v>
      </c>
      <c r="AC350" s="32" t="s">
        <v>208</v>
      </c>
      <c r="AD350" s="32" t="str">
        <f t="shared" si="95"/>
        <v/>
      </c>
      <c r="AF350" s="5" t="str">
        <f t="shared" si="96"/>
        <v>mulyadi44187</v>
      </c>
      <c r="AG350" s="5" t="str">
        <f t="shared" si="97"/>
        <v>BMJ 04344187UTARANIGHT</v>
      </c>
      <c r="AH350" s="5" t="str">
        <f t="shared" si="98"/>
        <v>mulyadi44187UTARANIGHT</v>
      </c>
      <c r="AI350" s="5" t="str">
        <f t="shared" si="99"/>
        <v>BMJ 04344187NIGHT</v>
      </c>
      <c r="AJ350" s="5" t="str">
        <f t="shared" si="100"/>
        <v>mulyadi44187NIGHT</v>
      </c>
      <c r="AK350" s="5" t="str">
        <f t="shared" si="101"/>
        <v>mulyadiBMJ II</v>
      </c>
      <c r="AL350" s="5" t="str">
        <f t="shared" si="103"/>
        <v>3UTARA</v>
      </c>
      <c r="AM350" s="5" t="str">
        <f t="shared" si="104"/>
        <v>1 &gt; 4UTARA12 RODA</v>
      </c>
      <c r="AN350" s="5" t="str">
        <f t="shared" si="105"/>
        <v>mulyadiBMJ II1 &gt; 4UTARA12 RODA</v>
      </c>
      <c r="AO350" s="5" t="str">
        <f t="shared" si="106"/>
        <v>mulyadi1 &gt; 4UTARA12 RODA</v>
      </c>
      <c r="AP350" s="5" t="str">
        <f t="shared" si="107"/>
        <v>44187NIGHT</v>
      </c>
    </row>
    <row r="351" spans="1:42" x14ac:dyDescent="0.3">
      <c r="A351" s="33">
        <v>1</v>
      </c>
      <c r="B351" s="33"/>
      <c r="C351" s="70">
        <v>44187</v>
      </c>
      <c r="D351" s="71" t="s">
        <v>87</v>
      </c>
      <c r="E351" s="70">
        <v>44188</v>
      </c>
      <c r="F351" s="71">
        <v>5152129</v>
      </c>
      <c r="G351" s="33" t="s">
        <v>20</v>
      </c>
      <c r="H351" s="33" t="s">
        <v>21</v>
      </c>
      <c r="I351" s="33" t="s">
        <v>45</v>
      </c>
      <c r="J351" s="33" t="s">
        <v>46</v>
      </c>
      <c r="K351" s="68" t="s">
        <v>107</v>
      </c>
      <c r="L351" s="32" t="str">
        <f t="shared" si="90"/>
        <v>CGE370</v>
      </c>
      <c r="M351" s="32" t="str">
        <f t="shared" si="91"/>
        <v>BMJ II</v>
      </c>
      <c r="N351" s="32" t="str">
        <f t="shared" si="92"/>
        <v>12 RODA</v>
      </c>
      <c r="O351" s="64">
        <v>3.2523148148148151E-3</v>
      </c>
      <c r="P351" s="65">
        <v>3.2523148148148151E-3</v>
      </c>
      <c r="Q351" s="65"/>
      <c r="R351" s="66">
        <v>3</v>
      </c>
      <c r="S351" s="66">
        <v>44960</v>
      </c>
      <c r="T351" s="66">
        <v>16960</v>
      </c>
      <c r="U351" s="67">
        <f t="shared" si="102"/>
        <v>28</v>
      </c>
      <c r="V351" s="66">
        <f t="shared" si="93"/>
        <v>567756</v>
      </c>
      <c r="W351" s="66" t="str">
        <f t="shared" si="94"/>
        <v>1 &gt; 4</v>
      </c>
      <c r="X351" s="66">
        <f>A351+SUMIFS(Presensi!F:F,Presensi!E:E,'Entry Data'!AP351)</f>
        <v>1</v>
      </c>
      <c r="Y351" s="66">
        <f>IFERROR(INDEX('Retasi Pricing'!F:F,MATCH('Entry Data'!AM351,'Retasi Pricing'!E:E,0))*X351,"")</f>
        <v>27500</v>
      </c>
      <c r="Z351" s="62" t="s">
        <v>26</v>
      </c>
      <c r="AA351" s="62" t="s">
        <v>27</v>
      </c>
      <c r="AB351" s="32" t="s">
        <v>175</v>
      </c>
      <c r="AC351" s="32" t="s">
        <v>198</v>
      </c>
      <c r="AD351" s="32" t="str">
        <f t="shared" si="95"/>
        <v/>
      </c>
      <c r="AF351" s="5" t="str">
        <f t="shared" si="96"/>
        <v>mustamin44187</v>
      </c>
      <c r="AG351" s="5" t="str">
        <f t="shared" si="97"/>
        <v>BMJ 04444187UTARANIGHT</v>
      </c>
      <c r="AH351" s="5" t="str">
        <f t="shared" si="98"/>
        <v>mustamin44187UTARANIGHT</v>
      </c>
      <c r="AI351" s="5" t="str">
        <f t="shared" si="99"/>
        <v>BMJ 04444187NIGHT</v>
      </c>
      <c r="AJ351" s="5" t="str">
        <f t="shared" si="100"/>
        <v>mustamin44187NIGHT</v>
      </c>
      <c r="AK351" s="5" t="str">
        <f t="shared" si="101"/>
        <v>mustaminBMJ II</v>
      </c>
      <c r="AL351" s="5" t="str">
        <f t="shared" si="103"/>
        <v>3UTARA</v>
      </c>
      <c r="AM351" s="5" t="str">
        <f t="shared" si="104"/>
        <v>1 &gt; 4UTARA12 RODA</v>
      </c>
      <c r="AN351" s="5" t="str">
        <f t="shared" si="105"/>
        <v>mustaminBMJ II1 &gt; 4UTARA12 RODA</v>
      </c>
      <c r="AO351" s="5" t="str">
        <f t="shared" si="106"/>
        <v>mustamin1 &gt; 4UTARA12 RODA</v>
      </c>
      <c r="AP351" s="5" t="str">
        <f t="shared" si="107"/>
        <v>44187NIGHT</v>
      </c>
    </row>
    <row r="352" spans="1:42" x14ac:dyDescent="0.3">
      <c r="A352" s="33">
        <v>1</v>
      </c>
      <c r="B352" s="33"/>
      <c r="C352" s="70">
        <v>44187</v>
      </c>
      <c r="D352" s="71" t="s">
        <v>87</v>
      </c>
      <c r="E352" s="70">
        <v>44188</v>
      </c>
      <c r="F352" s="71">
        <v>5152216</v>
      </c>
      <c r="G352" s="33" t="s">
        <v>20</v>
      </c>
      <c r="H352" s="33" t="s">
        <v>21</v>
      </c>
      <c r="I352" s="33" t="s">
        <v>45</v>
      </c>
      <c r="J352" s="33" t="s">
        <v>46</v>
      </c>
      <c r="K352" s="68" t="s">
        <v>107</v>
      </c>
      <c r="L352" s="32" t="str">
        <f t="shared" si="90"/>
        <v>CGE370</v>
      </c>
      <c r="M352" s="32" t="str">
        <f t="shared" si="91"/>
        <v>BMJ II</v>
      </c>
      <c r="N352" s="32" t="str">
        <f t="shared" si="92"/>
        <v>12 RODA</v>
      </c>
      <c r="O352" s="64">
        <v>7.1226851851851861E-2</v>
      </c>
      <c r="P352" s="65">
        <v>7.1226851851851861E-2</v>
      </c>
      <c r="Q352" s="65"/>
      <c r="R352" s="66">
        <v>4</v>
      </c>
      <c r="S352" s="66">
        <v>45540</v>
      </c>
      <c r="T352" s="66">
        <v>16960</v>
      </c>
      <c r="U352" s="67">
        <f t="shared" si="102"/>
        <v>28.58</v>
      </c>
      <c r="V352" s="66">
        <f t="shared" si="93"/>
        <v>579516.65999999992</v>
      </c>
      <c r="W352" s="66" t="str">
        <f t="shared" si="94"/>
        <v>1 &gt; 4</v>
      </c>
      <c r="X352" s="66">
        <f>A352+SUMIFS(Presensi!F:F,Presensi!E:E,'Entry Data'!AP352)</f>
        <v>1</v>
      </c>
      <c r="Y352" s="66">
        <f>IFERROR(INDEX('Retasi Pricing'!F:F,MATCH('Entry Data'!AM352,'Retasi Pricing'!E:E,0))*X352,"")</f>
        <v>27500</v>
      </c>
      <c r="Z352" s="62" t="s">
        <v>26</v>
      </c>
      <c r="AA352" s="62" t="s">
        <v>27</v>
      </c>
      <c r="AB352" s="32" t="s">
        <v>28</v>
      </c>
      <c r="AC352" s="32" t="s">
        <v>198</v>
      </c>
      <c r="AD352" s="32" t="str">
        <f t="shared" si="95"/>
        <v/>
      </c>
      <c r="AF352" s="5" t="str">
        <f t="shared" si="96"/>
        <v>mustamin44187</v>
      </c>
      <c r="AG352" s="5" t="str">
        <f t="shared" si="97"/>
        <v>BMJ 04444187UTARANIGHT</v>
      </c>
      <c r="AH352" s="5" t="str">
        <f t="shared" si="98"/>
        <v>mustamin44187UTARANIGHT</v>
      </c>
      <c r="AI352" s="5" t="str">
        <f t="shared" si="99"/>
        <v>BMJ 04444187NIGHT</v>
      </c>
      <c r="AJ352" s="5" t="str">
        <f t="shared" si="100"/>
        <v>mustamin44187NIGHT</v>
      </c>
      <c r="AK352" s="5" t="str">
        <f t="shared" si="101"/>
        <v>mustaminBMJ II</v>
      </c>
      <c r="AL352" s="5" t="str">
        <f t="shared" si="103"/>
        <v>4UTARA</v>
      </c>
      <c r="AM352" s="5" t="str">
        <f t="shared" si="104"/>
        <v>1 &gt; 4UTARA12 RODA</v>
      </c>
      <c r="AN352" s="5" t="str">
        <f t="shared" si="105"/>
        <v>mustaminBMJ II1 &gt; 4UTARA12 RODA</v>
      </c>
      <c r="AO352" s="5" t="str">
        <f t="shared" si="106"/>
        <v>mustamin1 &gt; 4UTARA12 RODA</v>
      </c>
      <c r="AP352" s="5" t="str">
        <f t="shared" si="107"/>
        <v>44187NIGHT</v>
      </c>
    </row>
    <row r="353" spans="1:42" x14ac:dyDescent="0.3">
      <c r="A353" s="33">
        <v>1</v>
      </c>
      <c r="B353" s="33"/>
      <c r="C353" s="70">
        <v>44187</v>
      </c>
      <c r="D353" s="71" t="s">
        <v>87</v>
      </c>
      <c r="E353" s="70">
        <v>44188</v>
      </c>
      <c r="F353" s="71">
        <v>5152304</v>
      </c>
      <c r="G353" s="33" t="s">
        <v>20</v>
      </c>
      <c r="H353" s="33" t="s">
        <v>50</v>
      </c>
      <c r="I353" s="33" t="s">
        <v>51</v>
      </c>
      <c r="J353" s="33" t="s">
        <v>53</v>
      </c>
      <c r="K353" s="68" t="s">
        <v>107</v>
      </c>
      <c r="L353" s="32" t="str">
        <f t="shared" si="90"/>
        <v>CGE370</v>
      </c>
      <c r="M353" s="32" t="str">
        <f t="shared" si="91"/>
        <v>BMJ II</v>
      </c>
      <c r="N353" s="32" t="str">
        <f t="shared" si="92"/>
        <v>12 RODA</v>
      </c>
      <c r="O353" s="64">
        <v>0.13609953703703703</v>
      </c>
      <c r="P353" s="65">
        <v>0.13609953703703703</v>
      </c>
      <c r="Q353" s="65"/>
      <c r="R353" s="66">
        <v>5</v>
      </c>
      <c r="S353" s="66">
        <v>45840</v>
      </c>
      <c r="T353" s="66">
        <v>16960</v>
      </c>
      <c r="U353" s="67">
        <f t="shared" si="102"/>
        <v>28.88</v>
      </c>
      <c r="V353" s="66">
        <f t="shared" si="93"/>
        <v>585599.76</v>
      </c>
      <c r="W353" s="66" t="str">
        <f t="shared" si="94"/>
        <v>&gt; 5</v>
      </c>
      <c r="X353" s="66">
        <f>A353+SUMIFS(Presensi!F:F,Presensi!E:E,'Entry Data'!AP353)</f>
        <v>1</v>
      </c>
      <c r="Y353" s="66">
        <f>IFERROR(INDEX('Retasi Pricing'!F:F,MATCH('Entry Data'!AM353,'Retasi Pricing'!E:E,0))*X353,"")</f>
        <v>31200</v>
      </c>
      <c r="Z353" s="62" t="s">
        <v>26</v>
      </c>
      <c r="AA353" s="62" t="s">
        <v>27</v>
      </c>
      <c r="AB353" s="32" t="s">
        <v>47</v>
      </c>
      <c r="AC353" s="32" t="s">
        <v>198</v>
      </c>
      <c r="AD353" s="32" t="str">
        <f t="shared" si="95"/>
        <v/>
      </c>
      <c r="AF353" s="5" t="str">
        <f t="shared" si="96"/>
        <v>mustamin44187</v>
      </c>
      <c r="AG353" s="5" t="str">
        <f t="shared" si="97"/>
        <v>BMJ 04444187UTARANIGHT</v>
      </c>
      <c r="AH353" s="5" t="str">
        <f t="shared" si="98"/>
        <v>mustamin44187UTARANIGHT</v>
      </c>
      <c r="AI353" s="5" t="str">
        <f t="shared" si="99"/>
        <v>BMJ 04444187NIGHT</v>
      </c>
      <c r="AJ353" s="5" t="str">
        <f t="shared" si="100"/>
        <v>mustamin44187NIGHT</v>
      </c>
      <c r="AK353" s="5" t="str">
        <f t="shared" si="101"/>
        <v>mustaminBMJ II</v>
      </c>
      <c r="AL353" s="5" t="str">
        <f t="shared" si="103"/>
        <v>5UTARA</v>
      </c>
      <c r="AM353" s="5" t="str">
        <f t="shared" si="104"/>
        <v>&gt; 5UTARA12 RODA</v>
      </c>
      <c r="AN353" s="5" t="str">
        <f t="shared" si="105"/>
        <v>mustaminBMJ II&gt; 5UTARA12 RODA</v>
      </c>
      <c r="AO353" s="5" t="str">
        <f t="shared" si="106"/>
        <v>mustamin&gt; 5UTARA12 RODA</v>
      </c>
      <c r="AP353" s="5" t="str">
        <f t="shared" si="107"/>
        <v>44187NIGHT</v>
      </c>
    </row>
    <row r="354" spans="1:42" x14ac:dyDescent="0.3">
      <c r="A354" s="33">
        <v>1</v>
      </c>
      <c r="B354" s="33"/>
      <c r="C354" s="70">
        <v>44187</v>
      </c>
      <c r="D354" s="71" t="s">
        <v>87</v>
      </c>
      <c r="E354" s="70">
        <v>44187</v>
      </c>
      <c r="F354" s="71">
        <v>5151933</v>
      </c>
      <c r="G354" s="33" t="s">
        <v>20</v>
      </c>
      <c r="H354" s="33" t="s">
        <v>21</v>
      </c>
      <c r="I354" s="33" t="s">
        <v>45</v>
      </c>
      <c r="J354" s="33" t="s">
        <v>46</v>
      </c>
      <c r="K354" s="68" t="s">
        <v>107</v>
      </c>
      <c r="L354" s="32" t="str">
        <f t="shared" si="90"/>
        <v>CGE370</v>
      </c>
      <c r="M354" s="32" t="str">
        <f t="shared" si="91"/>
        <v>BMJ II</v>
      </c>
      <c r="N354" s="32" t="str">
        <f t="shared" si="92"/>
        <v>12 RODA</v>
      </c>
      <c r="O354" s="64">
        <v>0.86978009259259259</v>
      </c>
      <c r="P354" s="65">
        <v>0.86978009259259259</v>
      </c>
      <c r="Q354" s="65"/>
      <c r="R354" s="66">
        <v>1</v>
      </c>
      <c r="S354" s="66">
        <v>46060</v>
      </c>
      <c r="T354" s="66">
        <v>16960</v>
      </c>
      <c r="U354" s="67">
        <f t="shared" si="102"/>
        <v>29.1</v>
      </c>
      <c r="V354" s="66">
        <f t="shared" si="93"/>
        <v>590060.70000000007</v>
      </c>
      <c r="W354" s="66" t="str">
        <f t="shared" si="94"/>
        <v>1 &gt; 4</v>
      </c>
      <c r="X354" s="66">
        <f>A354+SUMIFS(Presensi!F:F,Presensi!E:E,'Entry Data'!AP354)</f>
        <v>1</v>
      </c>
      <c r="Y354" s="66">
        <f>IFERROR(INDEX('Retasi Pricing'!F:F,MATCH('Entry Data'!AM354,'Retasi Pricing'!E:E,0))*X354,"")</f>
        <v>27500</v>
      </c>
      <c r="Z354" s="62" t="s">
        <v>26</v>
      </c>
      <c r="AA354" s="62" t="s">
        <v>27</v>
      </c>
      <c r="AB354" s="32" t="s">
        <v>175</v>
      </c>
      <c r="AC354" s="32" t="s">
        <v>198</v>
      </c>
      <c r="AD354" s="32" t="str">
        <f t="shared" si="95"/>
        <v/>
      </c>
      <c r="AF354" s="5" t="str">
        <f t="shared" si="96"/>
        <v>mustamin44187</v>
      </c>
      <c r="AG354" s="5" t="str">
        <f t="shared" si="97"/>
        <v>BMJ 04444187UTARANIGHT</v>
      </c>
      <c r="AH354" s="5" t="str">
        <f t="shared" si="98"/>
        <v>mustamin44187UTARANIGHT</v>
      </c>
      <c r="AI354" s="5" t="str">
        <f t="shared" si="99"/>
        <v>BMJ 04444187NIGHT</v>
      </c>
      <c r="AJ354" s="5" t="str">
        <f t="shared" si="100"/>
        <v>mustamin44187NIGHT</v>
      </c>
      <c r="AK354" s="5" t="str">
        <f t="shared" si="101"/>
        <v>mustaminBMJ II</v>
      </c>
      <c r="AL354" s="5" t="str">
        <f t="shared" si="103"/>
        <v>1UTARA</v>
      </c>
      <c r="AM354" s="5" t="str">
        <f t="shared" si="104"/>
        <v>1 &gt; 4UTARA12 RODA</v>
      </c>
      <c r="AN354" s="5" t="str">
        <f t="shared" si="105"/>
        <v>mustaminBMJ II1 &gt; 4UTARA12 RODA</v>
      </c>
      <c r="AO354" s="5" t="str">
        <f t="shared" si="106"/>
        <v>mustamin1 &gt; 4UTARA12 RODA</v>
      </c>
      <c r="AP354" s="5" t="str">
        <f t="shared" si="107"/>
        <v>44187NIGHT</v>
      </c>
    </row>
    <row r="355" spans="1:42" x14ac:dyDescent="0.3">
      <c r="A355" s="33">
        <v>1</v>
      </c>
      <c r="B355" s="33"/>
      <c r="C355" s="70">
        <v>44187</v>
      </c>
      <c r="D355" s="71" t="s">
        <v>87</v>
      </c>
      <c r="E355" s="70">
        <v>44187</v>
      </c>
      <c r="F355" s="71">
        <v>5152040</v>
      </c>
      <c r="G355" s="33" t="s">
        <v>20</v>
      </c>
      <c r="H355" s="33" t="s">
        <v>21</v>
      </c>
      <c r="I355" s="33" t="s">
        <v>45</v>
      </c>
      <c r="J355" s="33" t="s">
        <v>46</v>
      </c>
      <c r="K355" s="63" t="s">
        <v>107</v>
      </c>
      <c r="L355" s="32" t="str">
        <f t="shared" si="90"/>
        <v>CGE370</v>
      </c>
      <c r="M355" s="32" t="str">
        <f t="shared" si="91"/>
        <v>BMJ II</v>
      </c>
      <c r="N355" s="32" t="str">
        <f t="shared" si="92"/>
        <v>12 RODA</v>
      </c>
      <c r="O355" s="64">
        <v>0.94789351851851855</v>
      </c>
      <c r="P355" s="65">
        <v>0.94789351851851855</v>
      </c>
      <c r="Q355" s="65"/>
      <c r="R355" s="66">
        <v>2</v>
      </c>
      <c r="S355" s="66">
        <v>43940</v>
      </c>
      <c r="T355" s="66">
        <v>16960</v>
      </c>
      <c r="U355" s="67">
        <f t="shared" si="102"/>
        <v>26.98</v>
      </c>
      <c r="V355" s="66">
        <f t="shared" si="93"/>
        <v>547073.46</v>
      </c>
      <c r="W355" s="66" t="str">
        <f t="shared" si="94"/>
        <v>1 &gt; 4</v>
      </c>
      <c r="X355" s="66">
        <f>A355+SUMIFS(Presensi!F:F,Presensi!E:E,'Entry Data'!AP355)</f>
        <v>1</v>
      </c>
      <c r="Y355" s="66">
        <f>IFERROR(INDEX('Retasi Pricing'!F:F,MATCH('Entry Data'!AM355,'Retasi Pricing'!E:E,0))*X355,"")</f>
        <v>27500</v>
      </c>
      <c r="Z355" s="62" t="s">
        <v>26</v>
      </c>
      <c r="AA355" s="62" t="s">
        <v>27</v>
      </c>
      <c r="AB355" s="32" t="s">
        <v>31</v>
      </c>
      <c r="AC355" s="32" t="s">
        <v>198</v>
      </c>
      <c r="AD355" s="32" t="str">
        <f t="shared" si="95"/>
        <v/>
      </c>
      <c r="AF355" s="5" t="str">
        <f t="shared" si="96"/>
        <v>mustamin44187</v>
      </c>
      <c r="AG355" s="5" t="str">
        <f t="shared" si="97"/>
        <v>BMJ 04444187UTARANIGHT</v>
      </c>
      <c r="AH355" s="5" t="str">
        <f t="shared" si="98"/>
        <v>mustamin44187UTARANIGHT</v>
      </c>
      <c r="AI355" s="5" t="str">
        <f t="shared" si="99"/>
        <v>BMJ 04444187NIGHT</v>
      </c>
      <c r="AJ355" s="5" t="str">
        <f t="shared" si="100"/>
        <v>mustamin44187NIGHT</v>
      </c>
      <c r="AK355" s="5" t="str">
        <f t="shared" si="101"/>
        <v>mustaminBMJ II</v>
      </c>
      <c r="AL355" s="5" t="str">
        <f t="shared" si="103"/>
        <v>2UTARA</v>
      </c>
      <c r="AM355" s="5" t="str">
        <f t="shared" si="104"/>
        <v>1 &gt; 4UTARA12 RODA</v>
      </c>
      <c r="AN355" s="5" t="str">
        <f t="shared" si="105"/>
        <v>mustaminBMJ II1 &gt; 4UTARA12 RODA</v>
      </c>
      <c r="AO355" s="5" t="str">
        <f t="shared" si="106"/>
        <v>mustamin1 &gt; 4UTARA12 RODA</v>
      </c>
      <c r="AP355" s="5" t="str">
        <f t="shared" si="107"/>
        <v>44187NIGHT</v>
      </c>
    </row>
    <row r="356" spans="1:42" x14ac:dyDescent="0.3">
      <c r="A356" s="33">
        <v>1</v>
      </c>
      <c r="B356" s="33"/>
      <c r="C356" s="70">
        <v>44187</v>
      </c>
      <c r="D356" s="71" t="s">
        <v>87</v>
      </c>
      <c r="E356" s="70">
        <v>44188</v>
      </c>
      <c r="F356" s="71">
        <v>5152187</v>
      </c>
      <c r="G356" s="33" t="s">
        <v>20</v>
      </c>
      <c r="H356" s="33" t="s">
        <v>21</v>
      </c>
      <c r="I356" s="33" t="s">
        <v>45</v>
      </c>
      <c r="J356" s="33" t="s">
        <v>46</v>
      </c>
      <c r="K356" s="63" t="s">
        <v>35</v>
      </c>
      <c r="L356" s="32" t="str">
        <f t="shared" si="90"/>
        <v>CGE370</v>
      </c>
      <c r="M356" s="32" t="str">
        <f t="shared" si="91"/>
        <v>BMJ II</v>
      </c>
      <c r="N356" s="32" t="str">
        <f t="shared" si="92"/>
        <v>12 RODA</v>
      </c>
      <c r="O356" s="64">
        <v>4.9953703703703702E-2</v>
      </c>
      <c r="P356" s="65">
        <v>4.9953703703703702E-2</v>
      </c>
      <c r="Q356" s="65"/>
      <c r="R356" s="66">
        <v>4</v>
      </c>
      <c r="S356" s="66">
        <v>44520</v>
      </c>
      <c r="T356" s="66">
        <v>17040</v>
      </c>
      <c r="U356" s="67">
        <f t="shared" si="102"/>
        <v>27.48</v>
      </c>
      <c r="V356" s="66">
        <f t="shared" si="93"/>
        <v>557211.96</v>
      </c>
      <c r="W356" s="66" t="str">
        <f t="shared" si="94"/>
        <v>1 &gt; 4</v>
      </c>
      <c r="X356" s="66">
        <f>A356+SUMIFS(Presensi!F:F,Presensi!E:E,'Entry Data'!AP356)</f>
        <v>1</v>
      </c>
      <c r="Y356" s="66">
        <f>IFERROR(INDEX('Retasi Pricing'!F:F,MATCH('Entry Data'!AM356,'Retasi Pricing'!E:E,0))*X356,"")</f>
        <v>27500</v>
      </c>
      <c r="Z356" s="62" t="s">
        <v>26</v>
      </c>
      <c r="AA356" s="62" t="s">
        <v>27</v>
      </c>
      <c r="AB356" s="32" t="s">
        <v>130</v>
      </c>
      <c r="AC356" s="32" t="s">
        <v>106</v>
      </c>
      <c r="AD356" s="32" t="str">
        <f t="shared" si="95"/>
        <v/>
      </c>
      <c r="AF356" s="5" t="str">
        <f t="shared" si="96"/>
        <v>muhlis44187</v>
      </c>
      <c r="AG356" s="5" t="str">
        <f t="shared" si="97"/>
        <v>BMJ 04544187UTARANIGHT</v>
      </c>
      <c r="AH356" s="5" t="str">
        <f t="shared" si="98"/>
        <v>muhlis44187UTARANIGHT</v>
      </c>
      <c r="AI356" s="5" t="str">
        <f t="shared" si="99"/>
        <v>BMJ 04544187NIGHT</v>
      </c>
      <c r="AJ356" s="5" t="str">
        <f t="shared" si="100"/>
        <v>muhlis44187NIGHT</v>
      </c>
      <c r="AK356" s="5" t="str">
        <f t="shared" si="101"/>
        <v>muhlisBMJ II</v>
      </c>
      <c r="AL356" s="5" t="str">
        <f t="shared" si="103"/>
        <v>4UTARA</v>
      </c>
      <c r="AM356" s="5" t="str">
        <f t="shared" si="104"/>
        <v>1 &gt; 4UTARA12 RODA</v>
      </c>
      <c r="AN356" s="5" t="str">
        <f t="shared" si="105"/>
        <v>muhlisBMJ II1 &gt; 4UTARA12 RODA</v>
      </c>
      <c r="AO356" s="5" t="str">
        <f t="shared" si="106"/>
        <v>muhlis1 &gt; 4UTARA12 RODA</v>
      </c>
      <c r="AP356" s="5" t="str">
        <f t="shared" si="107"/>
        <v>44187NIGHT</v>
      </c>
    </row>
    <row r="357" spans="1:42" x14ac:dyDescent="0.3">
      <c r="A357" s="33">
        <v>1</v>
      </c>
      <c r="B357" s="33"/>
      <c r="C357" s="70">
        <v>44187</v>
      </c>
      <c r="D357" s="71" t="s">
        <v>87</v>
      </c>
      <c r="E357" s="70">
        <v>44188</v>
      </c>
      <c r="F357" s="71">
        <v>5152264</v>
      </c>
      <c r="G357" s="33" t="s">
        <v>20</v>
      </c>
      <c r="H357" s="33" t="s">
        <v>21</v>
      </c>
      <c r="I357" s="33" t="s">
        <v>45</v>
      </c>
      <c r="J357" s="33" t="s">
        <v>46</v>
      </c>
      <c r="K357" s="63" t="s">
        <v>35</v>
      </c>
      <c r="L357" s="32" t="str">
        <f t="shared" si="90"/>
        <v>CGE370</v>
      </c>
      <c r="M357" s="32" t="str">
        <f t="shared" si="91"/>
        <v>BMJ II</v>
      </c>
      <c r="N357" s="32" t="str">
        <f t="shared" si="92"/>
        <v>12 RODA</v>
      </c>
      <c r="O357" s="64">
        <v>0.10601851851851851</v>
      </c>
      <c r="P357" s="65">
        <v>0.10601851851851851</v>
      </c>
      <c r="Q357" s="65"/>
      <c r="R357" s="66">
        <v>5</v>
      </c>
      <c r="S357" s="66">
        <v>45040</v>
      </c>
      <c r="T357" s="66">
        <v>17040</v>
      </c>
      <c r="U357" s="67">
        <f t="shared" si="102"/>
        <v>28</v>
      </c>
      <c r="V357" s="66">
        <f t="shared" si="93"/>
        <v>567756</v>
      </c>
      <c r="W357" s="66" t="str">
        <f t="shared" si="94"/>
        <v>&gt; 5</v>
      </c>
      <c r="X357" s="66">
        <f>A357+SUMIFS(Presensi!F:F,Presensi!E:E,'Entry Data'!AP357)</f>
        <v>1</v>
      </c>
      <c r="Y357" s="66">
        <f>IFERROR(INDEX('Retasi Pricing'!F:F,MATCH('Entry Data'!AM357,'Retasi Pricing'!E:E,0))*X357,"")</f>
        <v>31200</v>
      </c>
      <c r="Z357" s="62" t="s">
        <v>26</v>
      </c>
      <c r="AA357" s="62" t="s">
        <v>27</v>
      </c>
      <c r="AB357" s="32" t="s">
        <v>47</v>
      </c>
      <c r="AC357" s="32" t="s">
        <v>106</v>
      </c>
      <c r="AD357" s="32" t="str">
        <f t="shared" si="95"/>
        <v/>
      </c>
      <c r="AF357" s="5" t="str">
        <f t="shared" si="96"/>
        <v>muhlis44187</v>
      </c>
      <c r="AG357" s="5" t="str">
        <f t="shared" si="97"/>
        <v>BMJ 04544187UTARANIGHT</v>
      </c>
      <c r="AH357" s="5" t="str">
        <f t="shared" si="98"/>
        <v>muhlis44187UTARANIGHT</v>
      </c>
      <c r="AI357" s="5" t="str">
        <f t="shared" si="99"/>
        <v>BMJ 04544187NIGHT</v>
      </c>
      <c r="AJ357" s="5" t="str">
        <f t="shared" si="100"/>
        <v>muhlis44187NIGHT</v>
      </c>
      <c r="AK357" s="5" t="str">
        <f t="shared" si="101"/>
        <v>muhlisBMJ II</v>
      </c>
      <c r="AL357" s="5" t="str">
        <f t="shared" si="103"/>
        <v>5UTARA</v>
      </c>
      <c r="AM357" s="5" t="str">
        <f t="shared" si="104"/>
        <v>&gt; 5UTARA12 RODA</v>
      </c>
      <c r="AN357" s="5" t="str">
        <f t="shared" si="105"/>
        <v>muhlisBMJ II&gt; 5UTARA12 RODA</v>
      </c>
      <c r="AO357" s="5" t="str">
        <f t="shared" si="106"/>
        <v>muhlis&gt; 5UTARA12 RODA</v>
      </c>
      <c r="AP357" s="5" t="str">
        <f t="shared" si="107"/>
        <v>44187NIGHT</v>
      </c>
    </row>
    <row r="358" spans="1:42" x14ac:dyDescent="0.3">
      <c r="A358" s="33">
        <v>1</v>
      </c>
      <c r="B358" s="33"/>
      <c r="C358" s="70">
        <v>44187</v>
      </c>
      <c r="D358" s="71" t="s">
        <v>87</v>
      </c>
      <c r="E358" s="70">
        <v>44187</v>
      </c>
      <c r="F358" s="71">
        <v>5151926</v>
      </c>
      <c r="G358" s="33" t="s">
        <v>20</v>
      </c>
      <c r="H358" s="33" t="s">
        <v>21</v>
      </c>
      <c r="I358" s="33" t="s">
        <v>45</v>
      </c>
      <c r="J358" s="33" t="s">
        <v>46</v>
      </c>
      <c r="K358" s="63" t="s">
        <v>35</v>
      </c>
      <c r="L358" s="32" t="str">
        <f t="shared" si="90"/>
        <v>CGE370</v>
      </c>
      <c r="M358" s="32" t="str">
        <f t="shared" si="91"/>
        <v>BMJ II</v>
      </c>
      <c r="N358" s="32" t="str">
        <f t="shared" si="92"/>
        <v>12 RODA</v>
      </c>
      <c r="O358" s="64">
        <v>0.86349537037037039</v>
      </c>
      <c r="P358" s="65">
        <v>0.86349537037037039</v>
      </c>
      <c r="Q358" s="65"/>
      <c r="R358" s="66">
        <v>1</v>
      </c>
      <c r="S358" s="66">
        <v>47080</v>
      </c>
      <c r="T358" s="66">
        <v>17040</v>
      </c>
      <c r="U358" s="67">
        <f t="shared" si="102"/>
        <v>30.04</v>
      </c>
      <c r="V358" s="66">
        <f t="shared" si="93"/>
        <v>609121.08000000007</v>
      </c>
      <c r="W358" s="66" t="str">
        <f t="shared" si="94"/>
        <v>1 &gt; 4</v>
      </c>
      <c r="X358" s="66">
        <f>A358+SUMIFS(Presensi!F:F,Presensi!E:E,'Entry Data'!AP358)</f>
        <v>1</v>
      </c>
      <c r="Y358" s="66">
        <f>IFERROR(INDEX('Retasi Pricing'!F:F,MATCH('Entry Data'!AM358,'Retasi Pricing'!E:E,0))*X358,"")</f>
        <v>27500</v>
      </c>
      <c r="Z358" s="62" t="s">
        <v>26</v>
      </c>
      <c r="AA358" s="62" t="s">
        <v>27</v>
      </c>
      <c r="AB358" s="32" t="s">
        <v>31</v>
      </c>
      <c r="AC358" s="32" t="s">
        <v>106</v>
      </c>
      <c r="AD358" s="32" t="str">
        <f t="shared" si="95"/>
        <v/>
      </c>
      <c r="AF358" s="5" t="str">
        <f t="shared" si="96"/>
        <v>muhlis44187</v>
      </c>
      <c r="AG358" s="5" t="str">
        <f t="shared" si="97"/>
        <v>BMJ 04544187UTARANIGHT</v>
      </c>
      <c r="AH358" s="5" t="str">
        <f t="shared" si="98"/>
        <v>muhlis44187UTARANIGHT</v>
      </c>
      <c r="AI358" s="5" t="str">
        <f t="shared" si="99"/>
        <v>BMJ 04544187NIGHT</v>
      </c>
      <c r="AJ358" s="5" t="str">
        <f t="shared" si="100"/>
        <v>muhlis44187NIGHT</v>
      </c>
      <c r="AK358" s="5" t="str">
        <f t="shared" si="101"/>
        <v>muhlisBMJ II</v>
      </c>
      <c r="AL358" s="5" t="str">
        <f t="shared" si="103"/>
        <v>1UTARA</v>
      </c>
      <c r="AM358" s="5" t="str">
        <f t="shared" si="104"/>
        <v>1 &gt; 4UTARA12 RODA</v>
      </c>
      <c r="AN358" s="5" t="str">
        <f t="shared" si="105"/>
        <v>muhlisBMJ II1 &gt; 4UTARA12 RODA</v>
      </c>
      <c r="AO358" s="5" t="str">
        <f t="shared" si="106"/>
        <v>muhlis1 &gt; 4UTARA12 RODA</v>
      </c>
      <c r="AP358" s="5" t="str">
        <f t="shared" si="107"/>
        <v>44187NIGHT</v>
      </c>
    </row>
    <row r="359" spans="1:42" x14ac:dyDescent="0.3">
      <c r="A359" s="33">
        <v>1</v>
      </c>
      <c r="B359" s="33"/>
      <c r="C359" s="70">
        <v>44187</v>
      </c>
      <c r="D359" s="71" t="s">
        <v>87</v>
      </c>
      <c r="E359" s="70">
        <v>44187</v>
      </c>
      <c r="F359" s="71">
        <v>5152011</v>
      </c>
      <c r="G359" s="33" t="s">
        <v>20</v>
      </c>
      <c r="H359" s="33" t="s">
        <v>21</v>
      </c>
      <c r="I359" s="33" t="s">
        <v>45</v>
      </c>
      <c r="J359" s="33" t="s">
        <v>46</v>
      </c>
      <c r="K359" s="63" t="s">
        <v>35</v>
      </c>
      <c r="L359" s="32" t="str">
        <f t="shared" si="90"/>
        <v>CGE370</v>
      </c>
      <c r="M359" s="32" t="str">
        <f t="shared" si="91"/>
        <v>BMJ II</v>
      </c>
      <c r="N359" s="32" t="str">
        <f t="shared" si="92"/>
        <v>12 RODA</v>
      </c>
      <c r="O359" s="64">
        <v>0.9226967592592592</v>
      </c>
      <c r="P359" s="65">
        <v>0.9226967592592592</v>
      </c>
      <c r="Q359" s="65"/>
      <c r="R359" s="66">
        <v>2</v>
      </c>
      <c r="S359" s="66">
        <v>46140</v>
      </c>
      <c r="T359" s="66">
        <v>17040</v>
      </c>
      <c r="U359" s="67">
        <f t="shared" si="102"/>
        <v>29.1</v>
      </c>
      <c r="V359" s="66">
        <f t="shared" si="93"/>
        <v>590060.70000000007</v>
      </c>
      <c r="W359" s="66" t="str">
        <f t="shared" si="94"/>
        <v>1 &gt; 4</v>
      </c>
      <c r="X359" s="66">
        <f>A359+SUMIFS(Presensi!F:F,Presensi!E:E,'Entry Data'!AP359)</f>
        <v>1</v>
      </c>
      <c r="Y359" s="66">
        <f>IFERROR(INDEX('Retasi Pricing'!F:F,MATCH('Entry Data'!AM359,'Retasi Pricing'!E:E,0))*X359,"")</f>
        <v>27500</v>
      </c>
      <c r="Z359" s="62" t="s">
        <v>26</v>
      </c>
      <c r="AA359" s="62" t="s">
        <v>27</v>
      </c>
      <c r="AB359" s="32" t="s">
        <v>47</v>
      </c>
      <c r="AC359" s="32" t="s">
        <v>106</v>
      </c>
      <c r="AD359" s="32" t="str">
        <f t="shared" si="95"/>
        <v/>
      </c>
      <c r="AF359" s="5" t="str">
        <f t="shared" si="96"/>
        <v>muhlis44187</v>
      </c>
      <c r="AG359" s="5" t="str">
        <f t="shared" si="97"/>
        <v>BMJ 04544187UTARANIGHT</v>
      </c>
      <c r="AH359" s="5" t="str">
        <f t="shared" si="98"/>
        <v>muhlis44187UTARANIGHT</v>
      </c>
      <c r="AI359" s="5" t="str">
        <f t="shared" si="99"/>
        <v>BMJ 04544187NIGHT</v>
      </c>
      <c r="AJ359" s="5" t="str">
        <f t="shared" si="100"/>
        <v>muhlis44187NIGHT</v>
      </c>
      <c r="AK359" s="5" t="str">
        <f t="shared" si="101"/>
        <v>muhlisBMJ II</v>
      </c>
      <c r="AL359" s="5" t="str">
        <f t="shared" si="103"/>
        <v>2UTARA</v>
      </c>
      <c r="AM359" s="5" t="str">
        <f t="shared" si="104"/>
        <v>1 &gt; 4UTARA12 RODA</v>
      </c>
      <c r="AN359" s="5" t="str">
        <f t="shared" si="105"/>
        <v>muhlisBMJ II1 &gt; 4UTARA12 RODA</v>
      </c>
      <c r="AO359" s="5" t="str">
        <f t="shared" si="106"/>
        <v>muhlis1 &gt; 4UTARA12 RODA</v>
      </c>
      <c r="AP359" s="5" t="str">
        <f t="shared" si="107"/>
        <v>44187NIGHT</v>
      </c>
    </row>
    <row r="360" spans="1:42" x14ac:dyDescent="0.3">
      <c r="A360" s="33">
        <v>1</v>
      </c>
      <c r="B360" s="33"/>
      <c r="C360" s="70">
        <v>44187</v>
      </c>
      <c r="D360" s="71" t="s">
        <v>87</v>
      </c>
      <c r="E360" s="70">
        <v>44187</v>
      </c>
      <c r="F360" s="71">
        <v>5152102</v>
      </c>
      <c r="G360" s="33" t="s">
        <v>20</v>
      </c>
      <c r="H360" s="33" t="s">
        <v>21</v>
      </c>
      <c r="I360" s="33" t="s">
        <v>45</v>
      </c>
      <c r="J360" s="33" t="s">
        <v>46</v>
      </c>
      <c r="K360" s="63" t="s">
        <v>35</v>
      </c>
      <c r="L360" s="32" t="str">
        <f t="shared" si="90"/>
        <v>CGE370</v>
      </c>
      <c r="M360" s="32" t="str">
        <f t="shared" si="91"/>
        <v>BMJ II</v>
      </c>
      <c r="N360" s="32" t="str">
        <f t="shared" si="92"/>
        <v>12 RODA</v>
      </c>
      <c r="O360" s="64">
        <v>0.98307870370370365</v>
      </c>
      <c r="P360" s="65">
        <v>0.98307870370370365</v>
      </c>
      <c r="Q360" s="65"/>
      <c r="R360" s="66">
        <v>3</v>
      </c>
      <c r="S360" s="66">
        <v>44500</v>
      </c>
      <c r="T360" s="66">
        <v>17040</v>
      </c>
      <c r="U360" s="67">
        <f t="shared" si="102"/>
        <v>27.46</v>
      </c>
      <c r="V360" s="66">
        <f t="shared" si="93"/>
        <v>556806.41999999993</v>
      </c>
      <c r="W360" s="66" t="str">
        <f t="shared" si="94"/>
        <v>1 &gt; 4</v>
      </c>
      <c r="X360" s="66">
        <f>A360+SUMIFS(Presensi!F:F,Presensi!E:E,'Entry Data'!AP360)</f>
        <v>1</v>
      </c>
      <c r="Y360" s="66">
        <f>IFERROR(INDEX('Retasi Pricing'!F:F,MATCH('Entry Data'!AM360,'Retasi Pricing'!E:E,0))*X360,"")</f>
        <v>27500</v>
      </c>
      <c r="Z360" s="62" t="s">
        <v>26</v>
      </c>
      <c r="AA360" s="62" t="s">
        <v>27</v>
      </c>
      <c r="AB360" s="32" t="s">
        <v>130</v>
      </c>
      <c r="AC360" s="32" t="s">
        <v>106</v>
      </c>
      <c r="AD360" s="32" t="str">
        <f t="shared" si="95"/>
        <v/>
      </c>
      <c r="AF360" s="5" t="str">
        <f t="shared" si="96"/>
        <v>muhlis44187</v>
      </c>
      <c r="AG360" s="5" t="str">
        <f t="shared" si="97"/>
        <v>BMJ 04544187UTARANIGHT</v>
      </c>
      <c r="AH360" s="5" t="str">
        <f t="shared" si="98"/>
        <v>muhlis44187UTARANIGHT</v>
      </c>
      <c r="AI360" s="5" t="str">
        <f t="shared" si="99"/>
        <v>BMJ 04544187NIGHT</v>
      </c>
      <c r="AJ360" s="5" t="str">
        <f t="shared" si="100"/>
        <v>muhlis44187NIGHT</v>
      </c>
      <c r="AK360" s="5" t="str">
        <f t="shared" si="101"/>
        <v>muhlisBMJ II</v>
      </c>
      <c r="AL360" s="5" t="str">
        <f t="shared" si="103"/>
        <v>3UTARA</v>
      </c>
      <c r="AM360" s="5" t="str">
        <f t="shared" si="104"/>
        <v>1 &gt; 4UTARA12 RODA</v>
      </c>
      <c r="AN360" s="5" t="str">
        <f t="shared" si="105"/>
        <v>muhlisBMJ II1 &gt; 4UTARA12 RODA</v>
      </c>
      <c r="AO360" s="5" t="str">
        <f t="shared" si="106"/>
        <v>muhlis1 &gt; 4UTARA12 RODA</v>
      </c>
      <c r="AP360" s="5" t="str">
        <f t="shared" si="107"/>
        <v>44187NIGHT</v>
      </c>
    </row>
    <row r="361" spans="1:42" x14ac:dyDescent="0.3">
      <c r="A361" s="33">
        <v>1</v>
      </c>
      <c r="B361" s="33"/>
      <c r="C361" s="70">
        <v>44187</v>
      </c>
      <c r="D361" s="71" t="s">
        <v>87</v>
      </c>
      <c r="E361" s="70">
        <v>44188</v>
      </c>
      <c r="F361" s="71">
        <v>5152130</v>
      </c>
      <c r="G361" s="33" t="s">
        <v>20</v>
      </c>
      <c r="H361" s="33" t="s">
        <v>169</v>
      </c>
      <c r="I361" s="33" t="s">
        <v>65</v>
      </c>
      <c r="J361" s="33" t="s">
        <v>52</v>
      </c>
      <c r="K361" s="63" t="s">
        <v>36</v>
      </c>
      <c r="L361" s="32" t="str">
        <f t="shared" si="90"/>
        <v>CGE370</v>
      </c>
      <c r="M361" s="32" t="str">
        <f t="shared" si="91"/>
        <v>BMJ II</v>
      </c>
      <c r="N361" s="32" t="str">
        <f t="shared" si="92"/>
        <v>12 RODA</v>
      </c>
      <c r="O361" s="64">
        <v>3.5416666666666665E-3</v>
      </c>
      <c r="P361" s="65">
        <v>3.5416666666666665E-3</v>
      </c>
      <c r="Q361" s="65"/>
      <c r="R361" s="66">
        <v>3</v>
      </c>
      <c r="S361" s="66">
        <v>47300</v>
      </c>
      <c r="T361" s="66">
        <v>16660</v>
      </c>
      <c r="U361" s="67">
        <f t="shared" si="102"/>
        <v>30.64</v>
      </c>
      <c r="V361" s="66">
        <f t="shared" si="93"/>
        <v>621287.28</v>
      </c>
      <c r="W361" s="66" t="str">
        <f t="shared" si="94"/>
        <v>1 &gt; 4</v>
      </c>
      <c r="X361" s="66">
        <f>A361+SUMIFS(Presensi!F:F,Presensi!E:E,'Entry Data'!AP361)</f>
        <v>1</v>
      </c>
      <c r="Y361" s="66">
        <f>IFERROR(INDEX('Retasi Pricing'!F:F,MATCH('Entry Data'!AM361,'Retasi Pricing'!E:E,0))*X361,"")</f>
        <v>27500</v>
      </c>
      <c r="Z361" s="62" t="s">
        <v>26</v>
      </c>
      <c r="AA361" s="62" t="s">
        <v>27</v>
      </c>
      <c r="AB361" s="32" t="s">
        <v>54</v>
      </c>
      <c r="AC361" s="32" t="s">
        <v>207</v>
      </c>
      <c r="AD361" s="32" t="str">
        <f t="shared" si="95"/>
        <v/>
      </c>
      <c r="AF361" s="5" t="str">
        <f t="shared" si="96"/>
        <v>umar abadi44187</v>
      </c>
      <c r="AG361" s="5" t="str">
        <f t="shared" si="97"/>
        <v>BMJ 04644187UTARANIGHT</v>
      </c>
      <c r="AH361" s="5" t="str">
        <f t="shared" si="98"/>
        <v>umar abadi44187UTARANIGHT</v>
      </c>
      <c r="AI361" s="5" t="str">
        <f t="shared" si="99"/>
        <v>BMJ 04644187NIGHT</v>
      </c>
      <c r="AJ361" s="5" t="str">
        <f t="shared" si="100"/>
        <v>umar abadi44187NIGHT</v>
      </c>
      <c r="AK361" s="5" t="str">
        <f t="shared" si="101"/>
        <v>umar abadiBMJ II</v>
      </c>
      <c r="AL361" s="5" t="str">
        <f t="shared" si="103"/>
        <v>3UTARA</v>
      </c>
      <c r="AM361" s="5" t="str">
        <f t="shared" si="104"/>
        <v>1 &gt; 4UTARA12 RODA</v>
      </c>
      <c r="AN361" s="5" t="str">
        <f t="shared" si="105"/>
        <v>umar abadiBMJ II1 &gt; 4UTARA12 RODA</v>
      </c>
      <c r="AO361" s="5" t="str">
        <f t="shared" si="106"/>
        <v>umar abadi1 &gt; 4UTARA12 RODA</v>
      </c>
      <c r="AP361" s="5" t="str">
        <f t="shared" si="107"/>
        <v>44187NIGHT</v>
      </c>
    </row>
    <row r="362" spans="1:42" x14ac:dyDescent="0.3">
      <c r="A362" s="33">
        <v>1</v>
      </c>
      <c r="B362" s="33"/>
      <c r="C362" s="70">
        <v>44187</v>
      </c>
      <c r="D362" s="71" t="s">
        <v>87</v>
      </c>
      <c r="E362" s="70">
        <v>44188</v>
      </c>
      <c r="F362" s="71">
        <v>5152209</v>
      </c>
      <c r="G362" s="33" t="s">
        <v>20</v>
      </c>
      <c r="H362" s="33" t="s">
        <v>169</v>
      </c>
      <c r="I362" s="33" t="s">
        <v>65</v>
      </c>
      <c r="J362" s="33" t="s">
        <v>52</v>
      </c>
      <c r="K362" s="63" t="s">
        <v>36</v>
      </c>
      <c r="L362" s="32" t="str">
        <f t="shared" si="90"/>
        <v>CGE370</v>
      </c>
      <c r="M362" s="32" t="str">
        <f t="shared" si="91"/>
        <v>BMJ II</v>
      </c>
      <c r="N362" s="32" t="str">
        <f t="shared" si="92"/>
        <v>12 RODA</v>
      </c>
      <c r="O362" s="64">
        <v>6.6377314814814806E-2</v>
      </c>
      <c r="P362" s="65">
        <v>6.6377314814814806E-2</v>
      </c>
      <c r="Q362" s="65"/>
      <c r="R362" s="66">
        <v>4</v>
      </c>
      <c r="S362" s="66">
        <v>45440</v>
      </c>
      <c r="T362" s="66">
        <v>16660</v>
      </c>
      <c r="U362" s="67">
        <f t="shared" si="102"/>
        <v>28.78</v>
      </c>
      <c r="V362" s="66">
        <f t="shared" si="93"/>
        <v>583572.06000000006</v>
      </c>
      <c r="W362" s="66" t="str">
        <f t="shared" si="94"/>
        <v>1 &gt; 4</v>
      </c>
      <c r="X362" s="66">
        <f>A362+SUMIFS(Presensi!F:F,Presensi!E:E,'Entry Data'!AP362)</f>
        <v>1</v>
      </c>
      <c r="Y362" s="66">
        <f>IFERROR(INDEX('Retasi Pricing'!F:F,MATCH('Entry Data'!AM362,'Retasi Pricing'!E:E,0))*X362,"")</f>
        <v>27500</v>
      </c>
      <c r="Z362" s="62" t="s">
        <v>26</v>
      </c>
      <c r="AA362" s="62" t="s">
        <v>27</v>
      </c>
      <c r="AB362" s="32" t="s">
        <v>175</v>
      </c>
      <c r="AC362" s="32" t="s">
        <v>207</v>
      </c>
      <c r="AD362" s="32" t="str">
        <f t="shared" si="95"/>
        <v/>
      </c>
      <c r="AF362" s="5" t="str">
        <f t="shared" si="96"/>
        <v>umar abadi44187</v>
      </c>
      <c r="AG362" s="5" t="str">
        <f t="shared" si="97"/>
        <v>BMJ 04644187UTARANIGHT</v>
      </c>
      <c r="AH362" s="5" t="str">
        <f t="shared" si="98"/>
        <v>umar abadi44187UTARANIGHT</v>
      </c>
      <c r="AI362" s="5" t="str">
        <f t="shared" si="99"/>
        <v>BMJ 04644187NIGHT</v>
      </c>
      <c r="AJ362" s="5" t="str">
        <f t="shared" si="100"/>
        <v>umar abadi44187NIGHT</v>
      </c>
      <c r="AK362" s="5" t="str">
        <f t="shared" si="101"/>
        <v>umar abadiBMJ II</v>
      </c>
      <c r="AL362" s="5" t="str">
        <f t="shared" si="103"/>
        <v>4UTARA</v>
      </c>
      <c r="AM362" s="5" t="str">
        <f t="shared" si="104"/>
        <v>1 &gt; 4UTARA12 RODA</v>
      </c>
      <c r="AN362" s="5" t="str">
        <f t="shared" si="105"/>
        <v>umar abadiBMJ II1 &gt; 4UTARA12 RODA</v>
      </c>
      <c r="AO362" s="5" t="str">
        <f t="shared" si="106"/>
        <v>umar abadi1 &gt; 4UTARA12 RODA</v>
      </c>
      <c r="AP362" s="5" t="str">
        <f t="shared" si="107"/>
        <v>44187NIGHT</v>
      </c>
    </row>
    <row r="363" spans="1:42" x14ac:dyDescent="0.3">
      <c r="A363" s="33">
        <v>1</v>
      </c>
      <c r="B363" s="33"/>
      <c r="C363" s="70">
        <v>44187</v>
      </c>
      <c r="D363" s="71" t="s">
        <v>87</v>
      </c>
      <c r="E363" s="70">
        <v>44188</v>
      </c>
      <c r="F363" s="71">
        <v>5152305</v>
      </c>
      <c r="G363" s="33" t="s">
        <v>20</v>
      </c>
      <c r="H363" s="33" t="s">
        <v>21</v>
      </c>
      <c r="I363" s="33" t="s">
        <v>45</v>
      </c>
      <c r="J363" s="33" t="s">
        <v>46</v>
      </c>
      <c r="K363" s="63" t="s">
        <v>36</v>
      </c>
      <c r="L363" s="32" t="str">
        <f t="shared" si="90"/>
        <v>CGE370</v>
      </c>
      <c r="M363" s="32" t="str">
        <f t="shared" si="91"/>
        <v>BMJ II</v>
      </c>
      <c r="N363" s="32" t="str">
        <f t="shared" si="92"/>
        <v>12 RODA</v>
      </c>
      <c r="O363" s="64">
        <v>0.13640046296296296</v>
      </c>
      <c r="P363" s="65">
        <v>0.13640046296296296</v>
      </c>
      <c r="Q363" s="65"/>
      <c r="R363" s="66">
        <v>5</v>
      </c>
      <c r="S363" s="66">
        <v>47740</v>
      </c>
      <c r="T363" s="66">
        <v>16660</v>
      </c>
      <c r="U363" s="67">
        <f t="shared" si="102"/>
        <v>31.08</v>
      </c>
      <c r="V363" s="66">
        <f t="shared" si="93"/>
        <v>630209.15999999992</v>
      </c>
      <c r="W363" s="66" t="str">
        <f t="shared" si="94"/>
        <v>&gt; 5</v>
      </c>
      <c r="X363" s="66">
        <f>A363+SUMIFS(Presensi!F:F,Presensi!E:E,'Entry Data'!AP363)</f>
        <v>1</v>
      </c>
      <c r="Y363" s="66">
        <f>IFERROR(INDEX('Retasi Pricing'!F:F,MATCH('Entry Data'!AM363,'Retasi Pricing'!E:E,0))*X363,"")</f>
        <v>31200</v>
      </c>
      <c r="Z363" s="62" t="s">
        <v>26</v>
      </c>
      <c r="AA363" s="62" t="s">
        <v>27</v>
      </c>
      <c r="AB363" s="32" t="s">
        <v>47</v>
      </c>
      <c r="AC363" s="32" t="s">
        <v>207</v>
      </c>
      <c r="AD363" s="32" t="str">
        <f t="shared" si="95"/>
        <v/>
      </c>
      <c r="AF363" s="5" t="str">
        <f t="shared" si="96"/>
        <v>umar abadi44187</v>
      </c>
      <c r="AG363" s="5" t="str">
        <f t="shared" si="97"/>
        <v>BMJ 04644187UTARANIGHT</v>
      </c>
      <c r="AH363" s="5" t="str">
        <f t="shared" si="98"/>
        <v>umar abadi44187UTARANIGHT</v>
      </c>
      <c r="AI363" s="5" t="str">
        <f t="shared" si="99"/>
        <v>BMJ 04644187NIGHT</v>
      </c>
      <c r="AJ363" s="5" t="str">
        <f t="shared" si="100"/>
        <v>umar abadi44187NIGHT</v>
      </c>
      <c r="AK363" s="5" t="str">
        <f t="shared" si="101"/>
        <v>umar abadiBMJ II</v>
      </c>
      <c r="AL363" s="5" t="str">
        <f t="shared" si="103"/>
        <v>5UTARA</v>
      </c>
      <c r="AM363" s="5" t="str">
        <f t="shared" si="104"/>
        <v>&gt; 5UTARA12 RODA</v>
      </c>
      <c r="AN363" s="5" t="str">
        <f t="shared" si="105"/>
        <v>umar abadiBMJ II&gt; 5UTARA12 RODA</v>
      </c>
      <c r="AO363" s="5" t="str">
        <f t="shared" si="106"/>
        <v>umar abadi&gt; 5UTARA12 RODA</v>
      </c>
      <c r="AP363" s="5" t="str">
        <f t="shared" si="107"/>
        <v>44187NIGHT</v>
      </c>
    </row>
    <row r="364" spans="1:42" x14ac:dyDescent="0.3">
      <c r="A364" s="33">
        <v>1</v>
      </c>
      <c r="B364" s="33"/>
      <c r="C364" s="70">
        <v>44187</v>
      </c>
      <c r="D364" s="71" t="s">
        <v>87</v>
      </c>
      <c r="E364" s="70">
        <v>44188</v>
      </c>
      <c r="F364" s="71">
        <v>5152407</v>
      </c>
      <c r="G364" s="33" t="s">
        <v>20</v>
      </c>
      <c r="H364" s="33" t="s">
        <v>21</v>
      </c>
      <c r="I364" s="33" t="s">
        <v>51</v>
      </c>
      <c r="J364" s="33" t="s">
        <v>46</v>
      </c>
      <c r="K364" s="63" t="s">
        <v>36</v>
      </c>
      <c r="L364" s="32" t="str">
        <f t="shared" ref="L364:L427" si="108">IFERROR(VLOOKUP(K364,db_unit,2,FALSE),"")</f>
        <v>CGE370</v>
      </c>
      <c r="M364" s="32" t="str">
        <f t="shared" ref="M364:M427" si="109">IFERROR(VLOOKUP(K364,db_unit,3,FALSE),"")</f>
        <v>BMJ II</v>
      </c>
      <c r="N364" s="32" t="str">
        <f t="shared" ref="N364:N427" si="110">IFERROR(VLOOKUP(K364,db_unit,4,FALSE),"")</f>
        <v>12 RODA</v>
      </c>
      <c r="O364" s="64">
        <v>0.22238425925925928</v>
      </c>
      <c r="P364" s="65">
        <v>0.22238425925925928</v>
      </c>
      <c r="Q364" s="65"/>
      <c r="R364" s="66">
        <v>6</v>
      </c>
      <c r="S364" s="66">
        <v>45460</v>
      </c>
      <c r="T364" s="66">
        <v>16660</v>
      </c>
      <c r="U364" s="67">
        <f t="shared" si="102"/>
        <v>28.8</v>
      </c>
      <c r="V364" s="66">
        <f t="shared" si="93"/>
        <v>583977.6</v>
      </c>
      <c r="W364" s="66" t="str">
        <f t="shared" si="94"/>
        <v>&gt; 6</v>
      </c>
      <c r="X364" s="66">
        <f>A364+SUMIFS(Presensi!F:F,Presensi!E:E,'Entry Data'!AP364)</f>
        <v>1</v>
      </c>
      <c r="Y364" s="66">
        <f>IFERROR(INDEX('Retasi Pricing'!F:F,MATCH('Entry Data'!AM364,'Retasi Pricing'!E:E,0))*X364,"")</f>
        <v>34450</v>
      </c>
      <c r="Z364" s="62" t="s">
        <v>26</v>
      </c>
      <c r="AA364" s="62" t="s">
        <v>27</v>
      </c>
      <c r="AB364" s="32" t="s">
        <v>130</v>
      </c>
      <c r="AC364" s="32" t="s">
        <v>207</v>
      </c>
      <c r="AD364" s="32" t="str">
        <f t="shared" si="95"/>
        <v/>
      </c>
      <c r="AF364" s="5" t="str">
        <f t="shared" si="96"/>
        <v>umar abadi44187</v>
      </c>
      <c r="AG364" s="5" t="str">
        <f t="shared" si="97"/>
        <v>BMJ 04644187UTARANIGHT</v>
      </c>
      <c r="AH364" s="5" t="str">
        <f t="shared" si="98"/>
        <v>umar abadi44187UTARANIGHT</v>
      </c>
      <c r="AI364" s="5" t="str">
        <f t="shared" si="99"/>
        <v>BMJ 04644187NIGHT</v>
      </c>
      <c r="AJ364" s="5" t="str">
        <f t="shared" si="100"/>
        <v>umar abadi44187NIGHT</v>
      </c>
      <c r="AK364" s="5" t="str">
        <f t="shared" si="101"/>
        <v>umar abadiBMJ II</v>
      </c>
      <c r="AL364" s="5" t="str">
        <f t="shared" si="103"/>
        <v>6UTARA</v>
      </c>
      <c r="AM364" s="5" t="str">
        <f t="shared" si="104"/>
        <v>&gt; 6UTARA12 RODA</v>
      </c>
      <c r="AN364" s="5" t="str">
        <f t="shared" si="105"/>
        <v>umar abadiBMJ II&gt; 6UTARA12 RODA</v>
      </c>
      <c r="AO364" s="5" t="str">
        <f t="shared" si="106"/>
        <v>umar abadi&gt; 6UTARA12 RODA</v>
      </c>
      <c r="AP364" s="5" t="str">
        <f t="shared" si="107"/>
        <v>44187NIGHT</v>
      </c>
    </row>
    <row r="365" spans="1:42" x14ac:dyDescent="0.3">
      <c r="A365" s="33">
        <v>1</v>
      </c>
      <c r="B365" s="33"/>
      <c r="C365" s="70">
        <v>44187</v>
      </c>
      <c r="D365" s="71" t="s">
        <v>87</v>
      </c>
      <c r="E365" s="70">
        <v>44187</v>
      </c>
      <c r="F365" s="71">
        <v>5151947</v>
      </c>
      <c r="G365" s="33" t="s">
        <v>20</v>
      </c>
      <c r="H365" s="33" t="s">
        <v>169</v>
      </c>
      <c r="I365" s="33" t="s">
        <v>65</v>
      </c>
      <c r="J365" s="33" t="s">
        <v>52</v>
      </c>
      <c r="K365" s="63" t="s">
        <v>36</v>
      </c>
      <c r="L365" s="32" t="str">
        <f t="shared" si="108"/>
        <v>CGE370</v>
      </c>
      <c r="M365" s="32" t="str">
        <f t="shared" si="109"/>
        <v>BMJ II</v>
      </c>
      <c r="N365" s="32" t="str">
        <f t="shared" si="110"/>
        <v>12 RODA</v>
      </c>
      <c r="O365" s="64">
        <v>0.88003472222222223</v>
      </c>
      <c r="P365" s="65">
        <v>0.88003472222222223</v>
      </c>
      <c r="Q365" s="65"/>
      <c r="R365" s="66">
        <v>1</v>
      </c>
      <c r="S365" s="66">
        <v>46760</v>
      </c>
      <c r="T365" s="66">
        <v>16660</v>
      </c>
      <c r="U365" s="67">
        <f t="shared" si="102"/>
        <v>30.1</v>
      </c>
      <c r="V365" s="66">
        <f t="shared" si="93"/>
        <v>610337.70000000007</v>
      </c>
      <c r="W365" s="66" t="str">
        <f t="shared" si="94"/>
        <v>1 &gt; 4</v>
      </c>
      <c r="X365" s="66">
        <f>A365+SUMIFS(Presensi!F:F,Presensi!E:E,'Entry Data'!AP365)</f>
        <v>1</v>
      </c>
      <c r="Y365" s="66">
        <f>IFERROR(INDEX('Retasi Pricing'!F:F,MATCH('Entry Data'!AM365,'Retasi Pricing'!E:E,0))*X365,"")</f>
        <v>27500</v>
      </c>
      <c r="Z365" s="62" t="s">
        <v>26</v>
      </c>
      <c r="AA365" s="62" t="s">
        <v>27</v>
      </c>
      <c r="AB365" s="32" t="s">
        <v>54</v>
      </c>
      <c r="AC365" s="32" t="s">
        <v>207</v>
      </c>
      <c r="AD365" s="32" t="str">
        <f t="shared" si="95"/>
        <v/>
      </c>
      <c r="AF365" s="5" t="str">
        <f t="shared" si="96"/>
        <v>umar abadi44187</v>
      </c>
      <c r="AG365" s="5" t="str">
        <f t="shared" si="97"/>
        <v>BMJ 04644187UTARANIGHT</v>
      </c>
      <c r="AH365" s="5" t="str">
        <f t="shared" si="98"/>
        <v>umar abadi44187UTARANIGHT</v>
      </c>
      <c r="AI365" s="5" t="str">
        <f t="shared" si="99"/>
        <v>BMJ 04644187NIGHT</v>
      </c>
      <c r="AJ365" s="5" t="str">
        <f t="shared" si="100"/>
        <v>umar abadi44187NIGHT</v>
      </c>
      <c r="AK365" s="5" t="str">
        <f t="shared" si="101"/>
        <v>umar abadiBMJ II</v>
      </c>
      <c r="AL365" s="5" t="str">
        <f t="shared" si="103"/>
        <v>1UTARA</v>
      </c>
      <c r="AM365" s="5" t="str">
        <f t="shared" si="104"/>
        <v>1 &gt; 4UTARA12 RODA</v>
      </c>
      <c r="AN365" s="5" t="str">
        <f t="shared" si="105"/>
        <v>umar abadiBMJ II1 &gt; 4UTARA12 RODA</v>
      </c>
      <c r="AO365" s="5" t="str">
        <f t="shared" si="106"/>
        <v>umar abadi1 &gt; 4UTARA12 RODA</v>
      </c>
      <c r="AP365" s="5" t="str">
        <f t="shared" si="107"/>
        <v>44187NIGHT</v>
      </c>
    </row>
    <row r="366" spans="1:42" x14ac:dyDescent="0.3">
      <c r="A366" s="33">
        <v>1</v>
      </c>
      <c r="B366" s="33"/>
      <c r="C366" s="70">
        <v>44187</v>
      </c>
      <c r="D366" s="71" t="s">
        <v>87</v>
      </c>
      <c r="E366" s="70">
        <v>44187</v>
      </c>
      <c r="F366" s="71">
        <v>5152039</v>
      </c>
      <c r="G366" s="33" t="s">
        <v>20</v>
      </c>
      <c r="H366" s="33" t="s">
        <v>169</v>
      </c>
      <c r="I366" s="33" t="s">
        <v>65</v>
      </c>
      <c r="J366" s="33" t="s">
        <v>52</v>
      </c>
      <c r="K366" s="63" t="s">
        <v>36</v>
      </c>
      <c r="L366" s="32" t="str">
        <f t="shared" si="108"/>
        <v>CGE370</v>
      </c>
      <c r="M366" s="32" t="str">
        <f t="shared" si="109"/>
        <v>BMJ II</v>
      </c>
      <c r="N366" s="32" t="str">
        <f t="shared" si="110"/>
        <v>12 RODA</v>
      </c>
      <c r="O366" s="64">
        <v>0.94760416666666669</v>
      </c>
      <c r="P366" s="65">
        <v>0.94760416666666669</v>
      </c>
      <c r="Q366" s="65"/>
      <c r="R366" s="66">
        <v>2</v>
      </c>
      <c r="S366" s="66">
        <v>48400</v>
      </c>
      <c r="T366" s="66">
        <v>16660</v>
      </c>
      <c r="U366" s="67">
        <f t="shared" si="102"/>
        <v>31.74</v>
      </c>
      <c r="V366" s="66">
        <f t="shared" si="93"/>
        <v>643591.98</v>
      </c>
      <c r="W366" s="66" t="str">
        <f t="shared" si="94"/>
        <v>1 &gt; 4</v>
      </c>
      <c r="X366" s="66">
        <f>A366+SUMIFS(Presensi!F:F,Presensi!E:E,'Entry Data'!AP366)</f>
        <v>1</v>
      </c>
      <c r="Y366" s="66">
        <f>IFERROR(INDEX('Retasi Pricing'!F:F,MATCH('Entry Data'!AM366,'Retasi Pricing'!E:E,0))*X366,"")</f>
        <v>27500</v>
      </c>
      <c r="Z366" s="62" t="s">
        <v>26</v>
      </c>
      <c r="AA366" s="62" t="s">
        <v>27</v>
      </c>
      <c r="AB366" s="32" t="s">
        <v>175</v>
      </c>
      <c r="AC366" s="32" t="s">
        <v>207</v>
      </c>
      <c r="AD366" s="32" t="str">
        <f t="shared" si="95"/>
        <v/>
      </c>
      <c r="AF366" s="5" t="str">
        <f t="shared" si="96"/>
        <v>umar abadi44187</v>
      </c>
      <c r="AG366" s="5" t="str">
        <f t="shared" si="97"/>
        <v>BMJ 04644187UTARANIGHT</v>
      </c>
      <c r="AH366" s="5" t="str">
        <f t="shared" si="98"/>
        <v>umar abadi44187UTARANIGHT</v>
      </c>
      <c r="AI366" s="5" t="str">
        <f t="shared" si="99"/>
        <v>BMJ 04644187NIGHT</v>
      </c>
      <c r="AJ366" s="5" t="str">
        <f t="shared" si="100"/>
        <v>umar abadi44187NIGHT</v>
      </c>
      <c r="AK366" s="5" t="str">
        <f t="shared" si="101"/>
        <v>umar abadiBMJ II</v>
      </c>
      <c r="AL366" s="5" t="str">
        <f t="shared" si="103"/>
        <v>2UTARA</v>
      </c>
      <c r="AM366" s="5" t="str">
        <f t="shared" si="104"/>
        <v>1 &gt; 4UTARA12 RODA</v>
      </c>
      <c r="AN366" s="5" t="str">
        <f t="shared" si="105"/>
        <v>umar abadiBMJ II1 &gt; 4UTARA12 RODA</v>
      </c>
      <c r="AO366" s="5" t="str">
        <f t="shared" si="106"/>
        <v>umar abadi1 &gt; 4UTARA12 RODA</v>
      </c>
      <c r="AP366" s="5" t="str">
        <f t="shared" si="107"/>
        <v>44187NIGHT</v>
      </c>
    </row>
    <row r="367" spans="1:42" x14ac:dyDescent="0.3">
      <c r="A367" s="33">
        <v>1</v>
      </c>
      <c r="B367" s="33"/>
      <c r="C367" s="70">
        <v>44187</v>
      </c>
      <c r="D367" s="71" t="s">
        <v>87</v>
      </c>
      <c r="E367" s="70">
        <v>44188</v>
      </c>
      <c r="F367" s="71">
        <v>5152208</v>
      </c>
      <c r="G367" s="33" t="s">
        <v>20</v>
      </c>
      <c r="H367" s="33" t="s">
        <v>50</v>
      </c>
      <c r="I367" s="33" t="s">
        <v>51</v>
      </c>
      <c r="J367" s="33" t="s">
        <v>53</v>
      </c>
      <c r="K367" s="63" t="s">
        <v>41</v>
      </c>
      <c r="L367" s="32" t="str">
        <f t="shared" si="108"/>
        <v>AXOR4843</v>
      </c>
      <c r="M367" s="32" t="str">
        <f t="shared" si="109"/>
        <v>BMJ II</v>
      </c>
      <c r="N367" s="32" t="str">
        <f t="shared" si="110"/>
        <v>12 RODA</v>
      </c>
      <c r="O367" s="64">
        <v>6.598379629629629E-2</v>
      </c>
      <c r="P367" s="65">
        <v>6.598379629629629E-2</v>
      </c>
      <c r="Q367" s="65"/>
      <c r="R367" s="66">
        <v>4</v>
      </c>
      <c r="S367" s="66">
        <v>51160</v>
      </c>
      <c r="T367" s="66">
        <v>19720</v>
      </c>
      <c r="U367" s="67">
        <f t="shared" si="102"/>
        <v>31.44</v>
      </c>
      <c r="V367" s="66">
        <f t="shared" si="93"/>
        <v>637508.88000000012</v>
      </c>
      <c r="W367" s="66" t="str">
        <f t="shared" si="94"/>
        <v>1 &gt; 4</v>
      </c>
      <c r="X367" s="66">
        <f>A367+SUMIFS(Presensi!F:F,Presensi!E:E,'Entry Data'!AP367)</f>
        <v>1</v>
      </c>
      <c r="Y367" s="66">
        <f>IFERROR(INDEX('Retasi Pricing'!F:F,MATCH('Entry Data'!AM367,'Retasi Pricing'!E:E,0))*X367,"")</f>
        <v>27500</v>
      </c>
      <c r="Z367" s="62" t="s">
        <v>26</v>
      </c>
      <c r="AA367" s="62" t="s">
        <v>27</v>
      </c>
      <c r="AB367" s="32" t="s">
        <v>47</v>
      </c>
      <c r="AC367" s="32" t="s">
        <v>201</v>
      </c>
      <c r="AD367" s="32" t="str">
        <f t="shared" si="95"/>
        <v/>
      </c>
      <c r="AF367" s="5" t="str">
        <f t="shared" si="96"/>
        <v>arman44187</v>
      </c>
      <c r="AG367" s="5" t="str">
        <f t="shared" si="97"/>
        <v>BMJ 04744187UTARANIGHT</v>
      </c>
      <c r="AH367" s="5" t="str">
        <f t="shared" si="98"/>
        <v>arman44187UTARANIGHT</v>
      </c>
      <c r="AI367" s="5" t="str">
        <f t="shared" si="99"/>
        <v>BMJ 04744187NIGHT</v>
      </c>
      <c r="AJ367" s="5" t="str">
        <f t="shared" si="100"/>
        <v>arman44187NIGHT</v>
      </c>
      <c r="AK367" s="5" t="str">
        <f t="shared" si="101"/>
        <v>armanBMJ II</v>
      </c>
      <c r="AL367" s="5" t="str">
        <f t="shared" si="103"/>
        <v>4UTARA</v>
      </c>
      <c r="AM367" s="5" t="str">
        <f t="shared" si="104"/>
        <v>1 &gt; 4UTARA12 RODA</v>
      </c>
      <c r="AN367" s="5" t="str">
        <f t="shared" si="105"/>
        <v>armanBMJ II1 &gt; 4UTARA12 RODA</v>
      </c>
      <c r="AO367" s="5" t="str">
        <f t="shared" si="106"/>
        <v>arman1 &gt; 4UTARA12 RODA</v>
      </c>
      <c r="AP367" s="5" t="str">
        <f t="shared" si="107"/>
        <v>44187NIGHT</v>
      </c>
    </row>
    <row r="368" spans="1:42" x14ac:dyDescent="0.3">
      <c r="A368" s="33">
        <v>1</v>
      </c>
      <c r="B368" s="33"/>
      <c r="C368" s="70">
        <v>44187</v>
      </c>
      <c r="D368" s="71" t="s">
        <v>87</v>
      </c>
      <c r="E368" s="70">
        <v>44188</v>
      </c>
      <c r="F368" s="71">
        <v>5152291</v>
      </c>
      <c r="G368" s="33" t="s">
        <v>20</v>
      </c>
      <c r="H368" s="33" t="s">
        <v>50</v>
      </c>
      <c r="I368" s="33" t="s">
        <v>51</v>
      </c>
      <c r="J368" s="33" t="s">
        <v>52</v>
      </c>
      <c r="K368" s="63" t="s">
        <v>41</v>
      </c>
      <c r="L368" s="32" t="str">
        <f t="shared" si="108"/>
        <v>AXOR4843</v>
      </c>
      <c r="M368" s="32" t="str">
        <f t="shared" si="109"/>
        <v>BMJ II</v>
      </c>
      <c r="N368" s="32" t="str">
        <f t="shared" si="110"/>
        <v>12 RODA</v>
      </c>
      <c r="O368" s="64">
        <v>0.12828703703703703</v>
      </c>
      <c r="P368" s="65">
        <v>0.12828703703703703</v>
      </c>
      <c r="Q368" s="65"/>
      <c r="R368" s="66">
        <v>5</v>
      </c>
      <c r="S368" s="66">
        <v>50880</v>
      </c>
      <c r="T368" s="66">
        <v>19720</v>
      </c>
      <c r="U368" s="67">
        <f t="shared" si="102"/>
        <v>31.16</v>
      </c>
      <c r="V368" s="66">
        <f t="shared" si="93"/>
        <v>631831.31999999995</v>
      </c>
      <c r="W368" s="66" t="str">
        <f t="shared" si="94"/>
        <v>&gt; 5</v>
      </c>
      <c r="X368" s="66">
        <f>A368+SUMIFS(Presensi!F:F,Presensi!E:E,'Entry Data'!AP368)</f>
        <v>1</v>
      </c>
      <c r="Y368" s="66">
        <f>IFERROR(INDEX('Retasi Pricing'!F:F,MATCH('Entry Data'!AM368,'Retasi Pricing'!E:E,0))*X368,"")</f>
        <v>31200</v>
      </c>
      <c r="Z368" s="62" t="s">
        <v>26</v>
      </c>
      <c r="AA368" s="62" t="s">
        <v>27</v>
      </c>
      <c r="AB368" s="32" t="s">
        <v>175</v>
      </c>
      <c r="AC368" s="32" t="s">
        <v>201</v>
      </c>
      <c r="AD368" s="32" t="str">
        <f t="shared" si="95"/>
        <v/>
      </c>
      <c r="AF368" s="5" t="str">
        <f t="shared" si="96"/>
        <v>arman44187</v>
      </c>
      <c r="AG368" s="5" t="str">
        <f t="shared" si="97"/>
        <v>BMJ 04744187UTARANIGHT</v>
      </c>
      <c r="AH368" s="5" t="str">
        <f t="shared" si="98"/>
        <v>arman44187UTARANIGHT</v>
      </c>
      <c r="AI368" s="5" t="str">
        <f t="shared" si="99"/>
        <v>BMJ 04744187NIGHT</v>
      </c>
      <c r="AJ368" s="5" t="str">
        <f t="shared" si="100"/>
        <v>arman44187NIGHT</v>
      </c>
      <c r="AK368" s="5" t="str">
        <f t="shared" si="101"/>
        <v>armanBMJ II</v>
      </c>
      <c r="AL368" s="5" t="str">
        <f t="shared" si="103"/>
        <v>5UTARA</v>
      </c>
      <c r="AM368" s="5" t="str">
        <f t="shared" si="104"/>
        <v>&gt; 5UTARA12 RODA</v>
      </c>
      <c r="AN368" s="5" t="str">
        <f t="shared" si="105"/>
        <v>armanBMJ II&gt; 5UTARA12 RODA</v>
      </c>
      <c r="AO368" s="5" t="str">
        <f t="shared" si="106"/>
        <v>arman&gt; 5UTARA12 RODA</v>
      </c>
      <c r="AP368" s="5" t="str">
        <f t="shared" si="107"/>
        <v>44187NIGHT</v>
      </c>
    </row>
    <row r="369" spans="1:42" x14ac:dyDescent="0.3">
      <c r="A369" s="33">
        <v>1</v>
      </c>
      <c r="B369" s="33"/>
      <c r="C369" s="70">
        <v>44187</v>
      </c>
      <c r="D369" s="71" t="s">
        <v>87</v>
      </c>
      <c r="E369" s="70">
        <v>44188</v>
      </c>
      <c r="F369" s="71">
        <v>5152379</v>
      </c>
      <c r="G369" s="33" t="s">
        <v>20</v>
      </c>
      <c r="H369" s="33" t="s">
        <v>21</v>
      </c>
      <c r="I369" s="33" t="s">
        <v>45</v>
      </c>
      <c r="J369" s="33" t="s">
        <v>46</v>
      </c>
      <c r="K369" s="63" t="s">
        <v>41</v>
      </c>
      <c r="L369" s="32" t="str">
        <f t="shared" si="108"/>
        <v>AXOR4843</v>
      </c>
      <c r="M369" s="32" t="str">
        <f t="shared" si="109"/>
        <v>BMJ II</v>
      </c>
      <c r="N369" s="32" t="str">
        <f t="shared" si="110"/>
        <v>12 RODA</v>
      </c>
      <c r="O369" s="64">
        <v>0.20145833333333332</v>
      </c>
      <c r="P369" s="65">
        <v>0.20145833333333332</v>
      </c>
      <c r="Q369" s="65"/>
      <c r="R369" s="66">
        <v>6</v>
      </c>
      <c r="S369" s="66">
        <v>49860</v>
      </c>
      <c r="T369" s="66">
        <v>19720</v>
      </c>
      <c r="U369" s="67">
        <f t="shared" si="102"/>
        <v>30.14</v>
      </c>
      <c r="V369" s="66">
        <f t="shared" si="93"/>
        <v>611148.78</v>
      </c>
      <c r="W369" s="66" t="str">
        <f t="shared" si="94"/>
        <v>&gt; 6</v>
      </c>
      <c r="X369" s="66">
        <f>A369+SUMIFS(Presensi!F:F,Presensi!E:E,'Entry Data'!AP369)</f>
        <v>1</v>
      </c>
      <c r="Y369" s="66">
        <f>IFERROR(INDEX('Retasi Pricing'!F:F,MATCH('Entry Data'!AM369,'Retasi Pricing'!E:E,0))*X369,"")</f>
        <v>34450</v>
      </c>
      <c r="Z369" s="62" t="s">
        <v>26</v>
      </c>
      <c r="AA369" s="62" t="s">
        <v>27</v>
      </c>
      <c r="AB369" s="32" t="s">
        <v>47</v>
      </c>
      <c r="AC369" s="32" t="s">
        <v>201</v>
      </c>
      <c r="AD369" s="32" t="str">
        <f t="shared" si="95"/>
        <v/>
      </c>
      <c r="AF369" s="5" t="str">
        <f t="shared" si="96"/>
        <v>arman44187</v>
      </c>
      <c r="AG369" s="5" t="str">
        <f t="shared" si="97"/>
        <v>BMJ 04744187UTARANIGHT</v>
      </c>
      <c r="AH369" s="5" t="str">
        <f t="shared" si="98"/>
        <v>arman44187UTARANIGHT</v>
      </c>
      <c r="AI369" s="5" t="str">
        <f t="shared" si="99"/>
        <v>BMJ 04744187NIGHT</v>
      </c>
      <c r="AJ369" s="5" t="str">
        <f t="shared" si="100"/>
        <v>arman44187NIGHT</v>
      </c>
      <c r="AK369" s="5" t="str">
        <f t="shared" si="101"/>
        <v>armanBMJ II</v>
      </c>
      <c r="AL369" s="5" t="str">
        <f t="shared" si="103"/>
        <v>6UTARA</v>
      </c>
      <c r="AM369" s="5" t="str">
        <f t="shared" si="104"/>
        <v>&gt; 6UTARA12 RODA</v>
      </c>
      <c r="AN369" s="5" t="str">
        <f t="shared" si="105"/>
        <v>armanBMJ II&gt; 6UTARA12 RODA</v>
      </c>
      <c r="AO369" s="5" t="str">
        <f t="shared" si="106"/>
        <v>arman&gt; 6UTARA12 RODA</v>
      </c>
      <c r="AP369" s="5" t="str">
        <f t="shared" si="107"/>
        <v>44187NIGHT</v>
      </c>
    </row>
    <row r="370" spans="1:42" x14ac:dyDescent="0.3">
      <c r="A370" s="33">
        <v>1</v>
      </c>
      <c r="B370" s="33"/>
      <c r="C370" s="70">
        <v>44187</v>
      </c>
      <c r="D370" s="71" t="s">
        <v>87</v>
      </c>
      <c r="E370" s="70">
        <v>44188</v>
      </c>
      <c r="F370" s="71">
        <v>5152441</v>
      </c>
      <c r="G370" s="33" t="s">
        <v>20</v>
      </c>
      <c r="H370" s="33" t="s">
        <v>21</v>
      </c>
      <c r="I370" s="33" t="s">
        <v>45</v>
      </c>
      <c r="J370" s="33" t="s">
        <v>46</v>
      </c>
      <c r="K370" s="63" t="s">
        <v>41</v>
      </c>
      <c r="L370" s="32" t="str">
        <f t="shared" si="108"/>
        <v>AXOR4843</v>
      </c>
      <c r="M370" s="32" t="str">
        <f t="shared" si="109"/>
        <v>BMJ II</v>
      </c>
      <c r="N370" s="32" t="str">
        <f t="shared" si="110"/>
        <v>12 RODA</v>
      </c>
      <c r="O370" s="64">
        <v>0.26168981481481485</v>
      </c>
      <c r="P370" s="65">
        <v>0.26168981481481485</v>
      </c>
      <c r="Q370" s="65"/>
      <c r="R370" s="66">
        <v>1</v>
      </c>
      <c r="S370" s="66">
        <v>50780</v>
      </c>
      <c r="T370" s="66">
        <v>19720</v>
      </c>
      <c r="U370" s="67">
        <f t="shared" si="102"/>
        <v>31.06</v>
      </c>
      <c r="V370" s="66">
        <f t="shared" si="93"/>
        <v>629803.61999999988</v>
      </c>
      <c r="W370" s="66" t="str">
        <f t="shared" si="94"/>
        <v>1 &gt; 4</v>
      </c>
      <c r="X370" s="66">
        <f>A370+SUMIFS(Presensi!F:F,Presensi!E:E,'Entry Data'!AP370)</f>
        <v>1</v>
      </c>
      <c r="Y370" s="66">
        <f>IFERROR(INDEX('Retasi Pricing'!F:F,MATCH('Entry Data'!AM370,'Retasi Pricing'!E:E,0))*X370,"")</f>
        <v>27500</v>
      </c>
      <c r="Z370" s="62" t="s">
        <v>26</v>
      </c>
      <c r="AA370" s="62" t="s">
        <v>27</v>
      </c>
      <c r="AB370" s="32" t="s">
        <v>175</v>
      </c>
      <c r="AC370" s="32" t="s">
        <v>201</v>
      </c>
      <c r="AD370" s="32" t="str">
        <f t="shared" si="95"/>
        <v/>
      </c>
      <c r="AF370" s="5" t="str">
        <f t="shared" si="96"/>
        <v>arman44187</v>
      </c>
      <c r="AG370" s="5" t="str">
        <f t="shared" si="97"/>
        <v>BMJ 04744187UTARANIGHT</v>
      </c>
      <c r="AH370" s="5" t="str">
        <f t="shared" si="98"/>
        <v>arman44187UTARANIGHT</v>
      </c>
      <c r="AI370" s="5" t="str">
        <f t="shared" si="99"/>
        <v>BMJ 04744187NIGHT</v>
      </c>
      <c r="AJ370" s="5" t="str">
        <f t="shared" si="100"/>
        <v>arman44187NIGHT</v>
      </c>
      <c r="AK370" s="5" t="str">
        <f t="shared" si="101"/>
        <v>armanBMJ II</v>
      </c>
      <c r="AL370" s="5" t="str">
        <f t="shared" si="103"/>
        <v>1UTARA</v>
      </c>
      <c r="AM370" s="5" t="str">
        <f t="shared" si="104"/>
        <v>1 &gt; 4UTARA12 RODA</v>
      </c>
      <c r="AN370" s="5" t="str">
        <f t="shared" si="105"/>
        <v>armanBMJ II1 &gt; 4UTARA12 RODA</v>
      </c>
      <c r="AO370" s="5" t="str">
        <f t="shared" si="106"/>
        <v>arman1 &gt; 4UTARA12 RODA</v>
      </c>
      <c r="AP370" s="5" t="str">
        <f t="shared" si="107"/>
        <v>44187NIGHT</v>
      </c>
    </row>
    <row r="371" spans="1:42" x14ac:dyDescent="0.3">
      <c r="A371" s="33">
        <v>1</v>
      </c>
      <c r="B371" s="33"/>
      <c r="C371" s="70">
        <v>44187</v>
      </c>
      <c r="D371" s="71" t="s">
        <v>87</v>
      </c>
      <c r="E371" s="70">
        <v>44187</v>
      </c>
      <c r="F371" s="71">
        <v>5151932</v>
      </c>
      <c r="G371" s="33" t="s">
        <v>20</v>
      </c>
      <c r="H371" s="33" t="s">
        <v>50</v>
      </c>
      <c r="I371" s="33" t="s">
        <v>51</v>
      </c>
      <c r="J371" s="33" t="s">
        <v>53</v>
      </c>
      <c r="K371" s="63" t="s">
        <v>41</v>
      </c>
      <c r="L371" s="32" t="str">
        <f t="shared" si="108"/>
        <v>AXOR4843</v>
      </c>
      <c r="M371" s="32" t="str">
        <f t="shared" si="109"/>
        <v>BMJ II</v>
      </c>
      <c r="N371" s="32" t="str">
        <f t="shared" si="110"/>
        <v>12 RODA</v>
      </c>
      <c r="O371" s="64">
        <v>0.86934027777777778</v>
      </c>
      <c r="P371" s="65">
        <v>0.86934027777777778</v>
      </c>
      <c r="Q371" s="65"/>
      <c r="R371" s="66">
        <v>1</v>
      </c>
      <c r="S371" s="66">
        <v>49500</v>
      </c>
      <c r="T371" s="66">
        <v>19720</v>
      </c>
      <c r="U371" s="67">
        <f t="shared" si="102"/>
        <v>29.78</v>
      </c>
      <c r="V371" s="66">
        <f t="shared" si="93"/>
        <v>603849.06000000006</v>
      </c>
      <c r="W371" s="66" t="str">
        <f t="shared" si="94"/>
        <v>1 &gt; 4</v>
      </c>
      <c r="X371" s="66">
        <f>A371+SUMIFS(Presensi!F:F,Presensi!E:E,'Entry Data'!AP371)</f>
        <v>1</v>
      </c>
      <c r="Y371" s="66">
        <f>IFERROR(INDEX('Retasi Pricing'!F:F,MATCH('Entry Data'!AM371,'Retasi Pricing'!E:E,0))*X371,"")</f>
        <v>27500</v>
      </c>
      <c r="Z371" s="62" t="s">
        <v>26</v>
      </c>
      <c r="AA371" s="62" t="s">
        <v>27</v>
      </c>
      <c r="AB371" s="32" t="s">
        <v>55</v>
      </c>
      <c r="AC371" s="32" t="s">
        <v>201</v>
      </c>
      <c r="AD371" s="32" t="str">
        <f t="shared" si="95"/>
        <v/>
      </c>
      <c r="AF371" s="5" t="str">
        <f t="shared" si="96"/>
        <v>arman44187</v>
      </c>
      <c r="AG371" s="5" t="str">
        <f t="shared" si="97"/>
        <v>BMJ 04744187UTARANIGHT</v>
      </c>
      <c r="AH371" s="5" t="str">
        <f t="shared" si="98"/>
        <v>arman44187UTARANIGHT</v>
      </c>
      <c r="AI371" s="5" t="str">
        <f t="shared" si="99"/>
        <v>BMJ 04744187NIGHT</v>
      </c>
      <c r="AJ371" s="5" t="str">
        <f t="shared" si="100"/>
        <v>arman44187NIGHT</v>
      </c>
      <c r="AK371" s="5" t="str">
        <f t="shared" si="101"/>
        <v>armanBMJ II</v>
      </c>
      <c r="AL371" s="5" t="str">
        <f t="shared" si="103"/>
        <v>1UTARA</v>
      </c>
      <c r="AM371" s="5" t="str">
        <f t="shared" si="104"/>
        <v>1 &gt; 4UTARA12 RODA</v>
      </c>
      <c r="AN371" s="5" t="str">
        <f t="shared" si="105"/>
        <v>armanBMJ II1 &gt; 4UTARA12 RODA</v>
      </c>
      <c r="AO371" s="5" t="str">
        <f t="shared" si="106"/>
        <v>arman1 &gt; 4UTARA12 RODA</v>
      </c>
      <c r="AP371" s="5" t="str">
        <f t="shared" si="107"/>
        <v>44187NIGHT</v>
      </c>
    </row>
    <row r="372" spans="1:42" x14ac:dyDescent="0.3">
      <c r="A372" s="33">
        <v>1</v>
      </c>
      <c r="B372" s="33"/>
      <c r="C372" s="70">
        <v>44187</v>
      </c>
      <c r="D372" s="71" t="s">
        <v>87</v>
      </c>
      <c r="E372" s="70">
        <v>44187</v>
      </c>
      <c r="F372" s="71">
        <v>5152023</v>
      </c>
      <c r="G372" s="33" t="s">
        <v>20</v>
      </c>
      <c r="H372" s="33" t="s">
        <v>21</v>
      </c>
      <c r="I372" s="33" t="s">
        <v>45</v>
      </c>
      <c r="J372" s="33" t="s">
        <v>46</v>
      </c>
      <c r="K372" s="63" t="s">
        <v>41</v>
      </c>
      <c r="L372" s="32" t="str">
        <f t="shared" si="108"/>
        <v>AXOR4843</v>
      </c>
      <c r="M372" s="32" t="str">
        <f t="shared" si="109"/>
        <v>BMJ II</v>
      </c>
      <c r="N372" s="32" t="str">
        <f t="shared" si="110"/>
        <v>12 RODA</v>
      </c>
      <c r="O372" s="64">
        <v>0.93366898148148147</v>
      </c>
      <c r="P372" s="65">
        <v>0.93366898148148147</v>
      </c>
      <c r="Q372" s="65"/>
      <c r="R372" s="66">
        <v>2</v>
      </c>
      <c r="S372" s="66">
        <v>52060</v>
      </c>
      <c r="T372" s="66">
        <v>19720</v>
      </c>
      <c r="U372" s="67">
        <f t="shared" si="102"/>
        <v>32.340000000000003</v>
      </c>
      <c r="V372" s="66">
        <f t="shared" si="93"/>
        <v>655758.18000000005</v>
      </c>
      <c r="W372" s="66" t="str">
        <f t="shared" si="94"/>
        <v>1 &gt; 4</v>
      </c>
      <c r="X372" s="66">
        <f>A372+SUMIFS(Presensi!F:F,Presensi!E:E,'Entry Data'!AP372)</f>
        <v>1</v>
      </c>
      <c r="Y372" s="66">
        <f>IFERROR(INDEX('Retasi Pricing'!F:F,MATCH('Entry Data'!AM372,'Retasi Pricing'!E:E,0))*X372,"")</f>
        <v>27500</v>
      </c>
      <c r="Z372" s="62" t="s">
        <v>26</v>
      </c>
      <c r="AA372" s="62" t="s">
        <v>27</v>
      </c>
      <c r="AB372" s="32" t="s">
        <v>130</v>
      </c>
      <c r="AC372" s="32" t="s">
        <v>201</v>
      </c>
      <c r="AD372" s="32" t="str">
        <f t="shared" si="95"/>
        <v/>
      </c>
      <c r="AF372" s="5" t="str">
        <f t="shared" si="96"/>
        <v>arman44187</v>
      </c>
      <c r="AG372" s="5" t="str">
        <f t="shared" si="97"/>
        <v>BMJ 04744187UTARANIGHT</v>
      </c>
      <c r="AH372" s="5" t="str">
        <f t="shared" si="98"/>
        <v>arman44187UTARANIGHT</v>
      </c>
      <c r="AI372" s="5" t="str">
        <f t="shared" si="99"/>
        <v>BMJ 04744187NIGHT</v>
      </c>
      <c r="AJ372" s="5" t="str">
        <f t="shared" si="100"/>
        <v>arman44187NIGHT</v>
      </c>
      <c r="AK372" s="5" t="str">
        <f t="shared" si="101"/>
        <v>armanBMJ II</v>
      </c>
      <c r="AL372" s="5" t="str">
        <f t="shared" si="103"/>
        <v>2UTARA</v>
      </c>
      <c r="AM372" s="5" t="str">
        <f t="shared" si="104"/>
        <v>1 &gt; 4UTARA12 RODA</v>
      </c>
      <c r="AN372" s="5" t="str">
        <f t="shared" si="105"/>
        <v>armanBMJ II1 &gt; 4UTARA12 RODA</v>
      </c>
      <c r="AO372" s="5" t="str">
        <f t="shared" si="106"/>
        <v>arman1 &gt; 4UTARA12 RODA</v>
      </c>
      <c r="AP372" s="5" t="str">
        <f t="shared" si="107"/>
        <v>44187NIGHT</v>
      </c>
    </row>
    <row r="373" spans="1:42" x14ac:dyDescent="0.3">
      <c r="A373" s="33">
        <v>1</v>
      </c>
      <c r="B373" s="33"/>
      <c r="C373" s="70">
        <v>44187</v>
      </c>
      <c r="D373" s="71" t="s">
        <v>87</v>
      </c>
      <c r="E373" s="70">
        <v>44187</v>
      </c>
      <c r="F373" s="71">
        <v>5152112</v>
      </c>
      <c r="G373" s="33" t="s">
        <v>20</v>
      </c>
      <c r="H373" s="33" t="s">
        <v>21</v>
      </c>
      <c r="I373" s="33" t="s">
        <v>45</v>
      </c>
      <c r="J373" s="33" t="s">
        <v>46</v>
      </c>
      <c r="K373" s="63" t="s">
        <v>41</v>
      </c>
      <c r="L373" s="32" t="str">
        <f t="shared" si="108"/>
        <v>AXOR4843</v>
      </c>
      <c r="M373" s="32" t="str">
        <f t="shared" si="109"/>
        <v>BMJ II</v>
      </c>
      <c r="N373" s="32" t="str">
        <f t="shared" si="110"/>
        <v>12 RODA</v>
      </c>
      <c r="O373" s="64">
        <v>0.99346064814814816</v>
      </c>
      <c r="P373" s="65">
        <v>0.99346064814814816</v>
      </c>
      <c r="Q373" s="65"/>
      <c r="R373" s="66">
        <v>3</v>
      </c>
      <c r="S373" s="66">
        <v>52680</v>
      </c>
      <c r="T373" s="66">
        <v>19720</v>
      </c>
      <c r="U373" s="67">
        <f t="shared" si="102"/>
        <v>32.96</v>
      </c>
      <c r="V373" s="66">
        <f t="shared" si="93"/>
        <v>668329.91999999993</v>
      </c>
      <c r="W373" s="66" t="str">
        <f t="shared" si="94"/>
        <v>1 &gt; 4</v>
      </c>
      <c r="X373" s="66">
        <f>A373+SUMIFS(Presensi!F:F,Presensi!E:E,'Entry Data'!AP373)</f>
        <v>1</v>
      </c>
      <c r="Y373" s="66">
        <f>IFERROR(INDEX('Retasi Pricing'!F:F,MATCH('Entry Data'!AM373,'Retasi Pricing'!E:E,0))*X373,"")</f>
        <v>27500</v>
      </c>
      <c r="Z373" s="62" t="s">
        <v>26</v>
      </c>
      <c r="AA373" s="62" t="s">
        <v>27</v>
      </c>
      <c r="AB373" s="32" t="s">
        <v>47</v>
      </c>
      <c r="AC373" s="32" t="s">
        <v>201</v>
      </c>
      <c r="AD373" s="32" t="str">
        <f t="shared" si="95"/>
        <v/>
      </c>
      <c r="AF373" s="5" t="str">
        <f t="shared" si="96"/>
        <v>arman44187</v>
      </c>
      <c r="AG373" s="5" t="str">
        <f t="shared" si="97"/>
        <v>BMJ 04744187UTARANIGHT</v>
      </c>
      <c r="AH373" s="5" t="str">
        <f t="shared" si="98"/>
        <v>arman44187UTARANIGHT</v>
      </c>
      <c r="AI373" s="5" t="str">
        <f t="shared" si="99"/>
        <v>BMJ 04744187NIGHT</v>
      </c>
      <c r="AJ373" s="5" t="str">
        <f t="shared" si="100"/>
        <v>arman44187NIGHT</v>
      </c>
      <c r="AK373" s="5" t="str">
        <f t="shared" si="101"/>
        <v>armanBMJ II</v>
      </c>
      <c r="AL373" s="5" t="str">
        <f t="shared" si="103"/>
        <v>3UTARA</v>
      </c>
      <c r="AM373" s="5" t="str">
        <f t="shared" si="104"/>
        <v>1 &gt; 4UTARA12 RODA</v>
      </c>
      <c r="AN373" s="5" t="str">
        <f t="shared" si="105"/>
        <v>armanBMJ II1 &gt; 4UTARA12 RODA</v>
      </c>
      <c r="AO373" s="5" t="str">
        <f t="shared" si="106"/>
        <v>arman1 &gt; 4UTARA12 RODA</v>
      </c>
      <c r="AP373" s="5" t="str">
        <f t="shared" si="107"/>
        <v>44187NIGHT</v>
      </c>
    </row>
    <row r="374" spans="1:42" x14ac:dyDescent="0.3">
      <c r="A374" s="33">
        <v>1</v>
      </c>
      <c r="B374" s="33"/>
      <c r="C374" s="70">
        <v>44187</v>
      </c>
      <c r="D374" s="71" t="s">
        <v>87</v>
      </c>
      <c r="E374" s="70">
        <v>44188</v>
      </c>
      <c r="F374" s="71">
        <v>5152223</v>
      </c>
      <c r="G374" s="33" t="s">
        <v>38</v>
      </c>
      <c r="H374" s="33" t="s">
        <v>102</v>
      </c>
      <c r="I374" s="33" t="s">
        <v>114</v>
      </c>
      <c r="J374" s="33" t="s">
        <v>115</v>
      </c>
      <c r="K374" s="63" t="s">
        <v>48</v>
      </c>
      <c r="L374" s="32" t="str">
        <f t="shared" si="108"/>
        <v>AXOR4843</v>
      </c>
      <c r="M374" s="32" t="str">
        <f t="shared" si="109"/>
        <v>BMJ II</v>
      </c>
      <c r="N374" s="32" t="str">
        <f t="shared" si="110"/>
        <v>12 RODA</v>
      </c>
      <c r="O374" s="64">
        <v>7.5821759259259255E-2</v>
      </c>
      <c r="P374" s="65">
        <v>7.5821759259259255E-2</v>
      </c>
      <c r="Q374" s="65"/>
      <c r="R374" s="66">
        <v>2</v>
      </c>
      <c r="S374" s="66">
        <v>55260</v>
      </c>
      <c r="T374" s="66">
        <v>20040</v>
      </c>
      <c r="U374" s="67">
        <f t="shared" si="102"/>
        <v>35.22</v>
      </c>
      <c r="V374" s="66">
        <f t="shared" si="93"/>
        <v>1058008.7999999998</v>
      </c>
      <c r="W374" s="66" t="str">
        <f t="shared" si="94"/>
        <v>1 &gt; 3</v>
      </c>
      <c r="X374" s="66">
        <f>A374+SUMIFS(Presensi!F:F,Presensi!E:E,'Entry Data'!AP374)</f>
        <v>1</v>
      </c>
      <c r="Y374" s="66">
        <f>IFERROR(INDEX('Retasi Pricing'!F:F,MATCH('Entry Data'!AM374,'Retasi Pricing'!E:E,0))*X374,"")</f>
        <v>38000</v>
      </c>
      <c r="Z374" s="62" t="s">
        <v>26</v>
      </c>
      <c r="AA374" s="62" t="s">
        <v>27</v>
      </c>
      <c r="AB374" s="32" t="s">
        <v>47</v>
      </c>
      <c r="AC374" s="32" t="s">
        <v>211</v>
      </c>
      <c r="AD374" s="32" t="str">
        <f t="shared" si="95"/>
        <v/>
      </c>
      <c r="AF374" s="5" t="str">
        <f t="shared" si="96"/>
        <v>yudianto44187</v>
      </c>
      <c r="AG374" s="5" t="str">
        <f t="shared" si="97"/>
        <v>BMJ 04844187SELATANNIGHT</v>
      </c>
      <c r="AH374" s="5" t="str">
        <f t="shared" si="98"/>
        <v>yudianto44187SELATANNIGHT</v>
      </c>
      <c r="AI374" s="5" t="str">
        <f t="shared" si="99"/>
        <v>BMJ 04844187NIGHT</v>
      </c>
      <c r="AJ374" s="5" t="str">
        <f t="shared" si="100"/>
        <v>yudianto44187NIGHT</v>
      </c>
      <c r="AK374" s="5" t="str">
        <f t="shared" si="101"/>
        <v>yudiantoBMJ II</v>
      </c>
      <c r="AL374" s="5" t="str">
        <f t="shared" si="103"/>
        <v>2SELATAN</v>
      </c>
      <c r="AM374" s="5" t="str">
        <f t="shared" si="104"/>
        <v>1 &gt; 3SELATAN12 RODA</v>
      </c>
      <c r="AN374" s="5" t="str">
        <f t="shared" si="105"/>
        <v>yudiantoBMJ II1 &gt; 3SELATAN12 RODA</v>
      </c>
      <c r="AO374" s="5" t="str">
        <f t="shared" si="106"/>
        <v>yudianto1 &gt; 3SELATAN12 RODA</v>
      </c>
      <c r="AP374" s="5" t="str">
        <f t="shared" si="107"/>
        <v>44187NIGHT</v>
      </c>
    </row>
    <row r="375" spans="1:42" x14ac:dyDescent="0.3">
      <c r="A375" s="33">
        <v>1</v>
      </c>
      <c r="B375" s="33"/>
      <c r="C375" s="70">
        <v>44187</v>
      </c>
      <c r="D375" s="71" t="s">
        <v>87</v>
      </c>
      <c r="E375" s="70">
        <v>44188</v>
      </c>
      <c r="F375" s="71">
        <v>5152332</v>
      </c>
      <c r="G375" s="33" t="s">
        <v>38</v>
      </c>
      <c r="H375" s="33" t="s">
        <v>127</v>
      </c>
      <c r="I375" s="33" t="s">
        <v>174</v>
      </c>
      <c r="J375" s="33" t="s">
        <v>40</v>
      </c>
      <c r="K375" s="63" t="s">
        <v>48</v>
      </c>
      <c r="L375" s="32" t="str">
        <f t="shared" si="108"/>
        <v>AXOR4843</v>
      </c>
      <c r="M375" s="32" t="str">
        <f t="shared" si="109"/>
        <v>BMJ II</v>
      </c>
      <c r="N375" s="32" t="str">
        <f t="shared" si="110"/>
        <v>12 RODA</v>
      </c>
      <c r="O375" s="64">
        <v>0.15458333333333332</v>
      </c>
      <c r="P375" s="65">
        <v>0.15458333333333332</v>
      </c>
      <c r="Q375" s="65"/>
      <c r="R375" s="66">
        <v>3</v>
      </c>
      <c r="S375" s="66">
        <v>51640</v>
      </c>
      <c r="T375" s="66">
        <v>20040</v>
      </c>
      <c r="U375" s="67">
        <f t="shared" si="102"/>
        <v>31.6</v>
      </c>
      <c r="V375" s="66">
        <f t="shared" si="93"/>
        <v>949264.00000000012</v>
      </c>
      <c r="W375" s="66" t="str">
        <f t="shared" si="94"/>
        <v>1 &gt; 3</v>
      </c>
      <c r="X375" s="66">
        <f>A375+SUMIFS(Presensi!F:F,Presensi!E:E,'Entry Data'!AP375)</f>
        <v>1</v>
      </c>
      <c r="Y375" s="66">
        <f>IFERROR(INDEX('Retasi Pricing'!F:F,MATCH('Entry Data'!AM375,'Retasi Pricing'!E:E,0))*X375,"")</f>
        <v>38000</v>
      </c>
      <c r="Z375" s="62" t="s">
        <v>26</v>
      </c>
      <c r="AA375" s="62" t="s">
        <v>27</v>
      </c>
      <c r="AB375" s="32" t="s">
        <v>66</v>
      </c>
      <c r="AC375" s="32" t="s">
        <v>211</v>
      </c>
      <c r="AD375" s="32" t="str">
        <f t="shared" si="95"/>
        <v/>
      </c>
      <c r="AF375" s="5" t="str">
        <f t="shared" si="96"/>
        <v>yudianto44187</v>
      </c>
      <c r="AG375" s="5" t="str">
        <f t="shared" si="97"/>
        <v>BMJ 04844187SELATANNIGHT</v>
      </c>
      <c r="AH375" s="5" t="str">
        <f t="shared" si="98"/>
        <v>yudianto44187SELATANNIGHT</v>
      </c>
      <c r="AI375" s="5" t="str">
        <f t="shared" si="99"/>
        <v>BMJ 04844187NIGHT</v>
      </c>
      <c r="AJ375" s="5" t="str">
        <f t="shared" si="100"/>
        <v>yudianto44187NIGHT</v>
      </c>
      <c r="AK375" s="5" t="str">
        <f t="shared" si="101"/>
        <v>yudiantoBMJ II</v>
      </c>
      <c r="AL375" s="5" t="str">
        <f t="shared" si="103"/>
        <v>3SELATAN</v>
      </c>
      <c r="AM375" s="5" t="str">
        <f t="shared" si="104"/>
        <v>1 &gt; 3SELATAN12 RODA</v>
      </c>
      <c r="AN375" s="5" t="str">
        <f t="shared" si="105"/>
        <v>yudiantoBMJ II1 &gt; 3SELATAN12 RODA</v>
      </c>
      <c r="AO375" s="5" t="str">
        <f t="shared" si="106"/>
        <v>yudianto1 &gt; 3SELATAN12 RODA</v>
      </c>
      <c r="AP375" s="5" t="str">
        <f t="shared" si="107"/>
        <v>44187NIGHT</v>
      </c>
    </row>
    <row r="376" spans="1:42" x14ac:dyDescent="0.3">
      <c r="A376" s="33">
        <v>1</v>
      </c>
      <c r="B376" s="33"/>
      <c r="C376" s="70">
        <v>44187</v>
      </c>
      <c r="D376" s="71" t="s">
        <v>87</v>
      </c>
      <c r="E376" s="70">
        <v>44188</v>
      </c>
      <c r="F376" s="71">
        <v>5152437</v>
      </c>
      <c r="G376" s="33" t="s">
        <v>38</v>
      </c>
      <c r="H376" s="33" t="s">
        <v>127</v>
      </c>
      <c r="I376" s="33" t="s">
        <v>174</v>
      </c>
      <c r="J376" s="33" t="s">
        <v>40</v>
      </c>
      <c r="K376" s="63" t="s">
        <v>48</v>
      </c>
      <c r="L376" s="32" t="str">
        <f t="shared" si="108"/>
        <v>AXOR4843</v>
      </c>
      <c r="M376" s="32" t="str">
        <f t="shared" si="109"/>
        <v>BMJ II</v>
      </c>
      <c r="N376" s="32" t="str">
        <f t="shared" si="110"/>
        <v>12 RODA</v>
      </c>
      <c r="O376" s="64">
        <v>0.25788194444444446</v>
      </c>
      <c r="P376" s="65">
        <v>0.25788194444444446</v>
      </c>
      <c r="Q376" s="65"/>
      <c r="R376" s="66">
        <v>4</v>
      </c>
      <c r="S376" s="66">
        <v>53240</v>
      </c>
      <c r="T376" s="66">
        <v>20040</v>
      </c>
      <c r="U376" s="67">
        <f t="shared" si="102"/>
        <v>33.200000000000003</v>
      </c>
      <c r="V376" s="66">
        <f t="shared" si="93"/>
        <v>997328</v>
      </c>
      <c r="W376" s="66" t="str">
        <f t="shared" si="94"/>
        <v>&gt; 4</v>
      </c>
      <c r="X376" s="66">
        <f>A376+SUMIFS(Presensi!F:F,Presensi!E:E,'Entry Data'!AP376)</f>
        <v>1</v>
      </c>
      <c r="Y376" s="66">
        <f>IFERROR(INDEX('Retasi Pricing'!F:F,MATCH('Entry Data'!AM376,'Retasi Pricing'!E:E,0))*X376,"")</f>
        <v>45000</v>
      </c>
      <c r="Z376" s="62" t="s">
        <v>26</v>
      </c>
      <c r="AA376" s="62" t="s">
        <v>27</v>
      </c>
      <c r="AB376" s="32" t="s">
        <v>47</v>
      </c>
      <c r="AC376" s="32" t="s">
        <v>211</v>
      </c>
      <c r="AD376" s="32" t="str">
        <f t="shared" si="95"/>
        <v/>
      </c>
      <c r="AF376" s="5" t="str">
        <f t="shared" si="96"/>
        <v>yudianto44187</v>
      </c>
      <c r="AG376" s="5" t="str">
        <f t="shared" si="97"/>
        <v>BMJ 04844187SELATANNIGHT</v>
      </c>
      <c r="AH376" s="5" t="str">
        <f t="shared" si="98"/>
        <v>yudianto44187SELATANNIGHT</v>
      </c>
      <c r="AI376" s="5" t="str">
        <f t="shared" si="99"/>
        <v>BMJ 04844187NIGHT</v>
      </c>
      <c r="AJ376" s="5" t="str">
        <f t="shared" si="100"/>
        <v>yudianto44187NIGHT</v>
      </c>
      <c r="AK376" s="5" t="str">
        <f t="shared" si="101"/>
        <v>yudiantoBMJ II</v>
      </c>
      <c r="AL376" s="5" t="str">
        <f t="shared" si="103"/>
        <v>4SELATAN</v>
      </c>
      <c r="AM376" s="5" t="str">
        <f t="shared" si="104"/>
        <v>&gt; 4SELATAN12 RODA</v>
      </c>
      <c r="AN376" s="5" t="str">
        <f t="shared" si="105"/>
        <v>yudiantoBMJ II&gt; 4SELATAN12 RODA</v>
      </c>
      <c r="AO376" s="5" t="str">
        <f t="shared" si="106"/>
        <v>yudianto&gt; 4SELATAN12 RODA</v>
      </c>
      <c r="AP376" s="5" t="str">
        <f t="shared" si="107"/>
        <v>44187NIGHT</v>
      </c>
    </row>
    <row r="377" spans="1:42" x14ac:dyDescent="0.3">
      <c r="A377" s="33">
        <v>1</v>
      </c>
      <c r="B377" s="33"/>
      <c r="C377" s="70">
        <v>44187</v>
      </c>
      <c r="D377" s="71" t="s">
        <v>87</v>
      </c>
      <c r="E377" s="70">
        <v>44187</v>
      </c>
      <c r="F377" s="71">
        <v>5152034</v>
      </c>
      <c r="G377" s="33" t="s">
        <v>38</v>
      </c>
      <c r="H377" s="33" t="s">
        <v>102</v>
      </c>
      <c r="I377" s="33" t="s">
        <v>114</v>
      </c>
      <c r="J377" s="33" t="s">
        <v>115</v>
      </c>
      <c r="K377" s="63" t="s">
        <v>48</v>
      </c>
      <c r="L377" s="32" t="str">
        <f t="shared" si="108"/>
        <v>AXOR4843</v>
      </c>
      <c r="M377" s="32" t="str">
        <f t="shared" si="109"/>
        <v>BMJ II</v>
      </c>
      <c r="N377" s="32" t="str">
        <f t="shared" si="110"/>
        <v>12 RODA</v>
      </c>
      <c r="O377" s="64">
        <v>0.94502314814814825</v>
      </c>
      <c r="P377" s="65">
        <v>0.94502314814814825</v>
      </c>
      <c r="Q377" s="65"/>
      <c r="R377" s="66">
        <v>1</v>
      </c>
      <c r="S377" s="66">
        <v>53680</v>
      </c>
      <c r="T377" s="66">
        <v>20040</v>
      </c>
      <c r="U377" s="67">
        <f t="shared" si="102"/>
        <v>33.64</v>
      </c>
      <c r="V377" s="66">
        <f t="shared" si="93"/>
        <v>1010545.6</v>
      </c>
      <c r="W377" s="66" t="str">
        <f t="shared" si="94"/>
        <v>1 &gt; 3</v>
      </c>
      <c r="X377" s="66">
        <f>A377+SUMIFS(Presensi!F:F,Presensi!E:E,'Entry Data'!AP377)</f>
        <v>1</v>
      </c>
      <c r="Y377" s="66">
        <f>IFERROR(INDEX('Retasi Pricing'!F:F,MATCH('Entry Data'!AM377,'Retasi Pricing'!E:E,0))*X377,"")</f>
        <v>38000</v>
      </c>
      <c r="Z377" s="62" t="s">
        <v>26</v>
      </c>
      <c r="AA377" s="62" t="s">
        <v>27</v>
      </c>
      <c r="AB377" s="32" t="s">
        <v>47</v>
      </c>
      <c r="AC377" s="32" t="s">
        <v>211</v>
      </c>
      <c r="AD377" s="32" t="str">
        <f t="shared" si="95"/>
        <v/>
      </c>
      <c r="AF377" s="5" t="str">
        <f t="shared" si="96"/>
        <v>yudianto44187</v>
      </c>
      <c r="AG377" s="5" t="str">
        <f t="shared" si="97"/>
        <v>BMJ 04844187SELATANNIGHT</v>
      </c>
      <c r="AH377" s="5" t="str">
        <f t="shared" si="98"/>
        <v>yudianto44187SELATANNIGHT</v>
      </c>
      <c r="AI377" s="5" t="str">
        <f t="shared" si="99"/>
        <v>BMJ 04844187NIGHT</v>
      </c>
      <c r="AJ377" s="5" t="str">
        <f t="shared" si="100"/>
        <v>yudianto44187NIGHT</v>
      </c>
      <c r="AK377" s="5" t="str">
        <f t="shared" si="101"/>
        <v>yudiantoBMJ II</v>
      </c>
      <c r="AL377" s="5" t="str">
        <f t="shared" si="103"/>
        <v>1SELATAN</v>
      </c>
      <c r="AM377" s="5" t="str">
        <f t="shared" si="104"/>
        <v>1 &gt; 3SELATAN12 RODA</v>
      </c>
      <c r="AN377" s="5" t="str">
        <f t="shared" si="105"/>
        <v>yudiantoBMJ II1 &gt; 3SELATAN12 RODA</v>
      </c>
      <c r="AO377" s="5" t="str">
        <f t="shared" si="106"/>
        <v>yudianto1 &gt; 3SELATAN12 RODA</v>
      </c>
      <c r="AP377" s="5" t="str">
        <f t="shared" si="107"/>
        <v>44187NIGHT</v>
      </c>
    </row>
    <row r="378" spans="1:42" x14ac:dyDescent="0.3">
      <c r="A378" s="33">
        <v>1</v>
      </c>
      <c r="B378" s="33"/>
      <c r="C378" s="70">
        <v>44187</v>
      </c>
      <c r="D378" s="71" t="s">
        <v>87</v>
      </c>
      <c r="E378" s="70">
        <v>44188</v>
      </c>
      <c r="F378" s="71">
        <v>5152198</v>
      </c>
      <c r="G378" s="33" t="s">
        <v>20</v>
      </c>
      <c r="H378" s="33" t="s">
        <v>50</v>
      </c>
      <c r="I378" s="33" t="s">
        <v>51</v>
      </c>
      <c r="J378" s="33" t="s">
        <v>53</v>
      </c>
      <c r="K378" s="63" t="s">
        <v>57</v>
      </c>
      <c r="L378" s="32" t="str">
        <f t="shared" si="108"/>
        <v>AXOR4843</v>
      </c>
      <c r="M378" s="32" t="str">
        <f t="shared" si="109"/>
        <v>BMJ II</v>
      </c>
      <c r="N378" s="32" t="str">
        <f t="shared" si="110"/>
        <v>12 RODA</v>
      </c>
      <c r="O378" s="64">
        <v>6.0497685185185189E-2</v>
      </c>
      <c r="P378" s="65">
        <v>6.0497685185185189E-2</v>
      </c>
      <c r="Q378" s="65"/>
      <c r="R378" s="66">
        <v>3</v>
      </c>
      <c r="S378" s="66">
        <v>51640</v>
      </c>
      <c r="T378" s="66">
        <v>19740</v>
      </c>
      <c r="U378" s="67">
        <f t="shared" si="102"/>
        <v>31.9</v>
      </c>
      <c r="V378" s="66">
        <f t="shared" si="93"/>
        <v>646836.29999999993</v>
      </c>
      <c r="W378" s="66" t="str">
        <f t="shared" si="94"/>
        <v>1 &gt; 4</v>
      </c>
      <c r="X378" s="66">
        <f>A378+SUMIFS(Presensi!F:F,Presensi!E:E,'Entry Data'!AP378)</f>
        <v>1</v>
      </c>
      <c r="Y378" s="66">
        <f>IFERROR(INDEX('Retasi Pricing'!F:F,MATCH('Entry Data'!AM378,'Retasi Pricing'!E:E,0))*X378,"")</f>
        <v>27500</v>
      </c>
      <c r="Z378" s="62" t="s">
        <v>26</v>
      </c>
      <c r="AA378" s="62" t="s">
        <v>27</v>
      </c>
      <c r="AB378" s="32" t="s">
        <v>175</v>
      </c>
      <c r="AC378" s="32" t="s">
        <v>217</v>
      </c>
      <c r="AD378" s="32" t="str">
        <f t="shared" si="95"/>
        <v/>
      </c>
      <c r="AF378" s="5" t="str">
        <f t="shared" si="96"/>
        <v>agus suwantono44187</v>
      </c>
      <c r="AG378" s="5" t="str">
        <f t="shared" si="97"/>
        <v>BMJ 05044187UTARANIGHT</v>
      </c>
      <c r="AH378" s="5" t="str">
        <f t="shared" si="98"/>
        <v>agus suwantono44187UTARANIGHT</v>
      </c>
      <c r="AI378" s="5" t="str">
        <f t="shared" si="99"/>
        <v>BMJ 05044187NIGHT</v>
      </c>
      <c r="AJ378" s="5" t="str">
        <f t="shared" si="100"/>
        <v>agus suwantono44187NIGHT</v>
      </c>
      <c r="AK378" s="5" t="str">
        <f t="shared" si="101"/>
        <v>agus suwantonoBMJ II</v>
      </c>
      <c r="AL378" s="5" t="str">
        <f t="shared" si="103"/>
        <v>3UTARA</v>
      </c>
      <c r="AM378" s="5" t="str">
        <f t="shared" si="104"/>
        <v>1 &gt; 4UTARA12 RODA</v>
      </c>
      <c r="AN378" s="5" t="str">
        <f t="shared" si="105"/>
        <v>agus suwantonoBMJ II1 &gt; 4UTARA12 RODA</v>
      </c>
      <c r="AO378" s="5" t="str">
        <f t="shared" si="106"/>
        <v>agus suwantono1 &gt; 4UTARA12 RODA</v>
      </c>
      <c r="AP378" s="5" t="str">
        <f t="shared" si="107"/>
        <v>44187NIGHT</v>
      </c>
    </row>
    <row r="379" spans="1:42" x14ac:dyDescent="0.3">
      <c r="A379" s="33">
        <v>1</v>
      </c>
      <c r="B379" s="33"/>
      <c r="C379" s="70">
        <v>44187</v>
      </c>
      <c r="D379" s="71" t="s">
        <v>87</v>
      </c>
      <c r="E379" s="70">
        <v>44188</v>
      </c>
      <c r="F379" s="71">
        <v>5152281</v>
      </c>
      <c r="G379" s="33" t="s">
        <v>20</v>
      </c>
      <c r="H379" s="33" t="s">
        <v>50</v>
      </c>
      <c r="I379" s="33" t="s">
        <v>51</v>
      </c>
      <c r="J379" s="33" t="s">
        <v>53</v>
      </c>
      <c r="K379" s="63" t="s">
        <v>57</v>
      </c>
      <c r="L379" s="32" t="str">
        <f t="shared" si="108"/>
        <v>AXOR4843</v>
      </c>
      <c r="M379" s="32" t="str">
        <f t="shared" si="109"/>
        <v>BMJ II</v>
      </c>
      <c r="N379" s="32" t="str">
        <f t="shared" si="110"/>
        <v>12 RODA</v>
      </c>
      <c r="O379" s="64">
        <v>0.12050925925925926</v>
      </c>
      <c r="P379" s="65">
        <v>0.12050925925925926</v>
      </c>
      <c r="Q379" s="65"/>
      <c r="R379" s="66">
        <v>4</v>
      </c>
      <c r="S379" s="66">
        <v>53760</v>
      </c>
      <c r="T379" s="66">
        <v>19740</v>
      </c>
      <c r="U379" s="67">
        <f t="shared" si="102"/>
        <v>34.020000000000003</v>
      </c>
      <c r="V379" s="66">
        <f t="shared" si="93"/>
        <v>689823.54000000015</v>
      </c>
      <c r="W379" s="66" t="str">
        <f t="shared" si="94"/>
        <v>1 &gt; 4</v>
      </c>
      <c r="X379" s="66">
        <f>A379+SUMIFS(Presensi!F:F,Presensi!E:E,'Entry Data'!AP379)</f>
        <v>1</v>
      </c>
      <c r="Y379" s="66">
        <f>IFERROR(INDEX('Retasi Pricing'!F:F,MATCH('Entry Data'!AM379,'Retasi Pricing'!E:E,0))*X379,"")</f>
        <v>27500</v>
      </c>
      <c r="Z379" s="62" t="s">
        <v>26</v>
      </c>
      <c r="AA379" s="62" t="s">
        <v>27</v>
      </c>
      <c r="AB379" s="32" t="s">
        <v>28</v>
      </c>
      <c r="AC379" s="32" t="s">
        <v>217</v>
      </c>
      <c r="AD379" s="32" t="str">
        <f t="shared" si="95"/>
        <v/>
      </c>
      <c r="AF379" s="5" t="str">
        <f t="shared" si="96"/>
        <v>agus suwantono44187</v>
      </c>
      <c r="AG379" s="5" t="str">
        <f t="shared" si="97"/>
        <v>BMJ 05044187UTARANIGHT</v>
      </c>
      <c r="AH379" s="5" t="str">
        <f t="shared" si="98"/>
        <v>agus suwantono44187UTARANIGHT</v>
      </c>
      <c r="AI379" s="5" t="str">
        <f t="shared" si="99"/>
        <v>BMJ 05044187NIGHT</v>
      </c>
      <c r="AJ379" s="5" t="str">
        <f t="shared" si="100"/>
        <v>agus suwantono44187NIGHT</v>
      </c>
      <c r="AK379" s="5" t="str">
        <f t="shared" si="101"/>
        <v>agus suwantonoBMJ II</v>
      </c>
      <c r="AL379" s="5" t="str">
        <f t="shared" si="103"/>
        <v>4UTARA</v>
      </c>
      <c r="AM379" s="5" t="str">
        <f t="shared" si="104"/>
        <v>1 &gt; 4UTARA12 RODA</v>
      </c>
      <c r="AN379" s="5" t="str">
        <f t="shared" si="105"/>
        <v>agus suwantonoBMJ II1 &gt; 4UTARA12 RODA</v>
      </c>
      <c r="AO379" s="5" t="str">
        <f t="shared" si="106"/>
        <v>agus suwantono1 &gt; 4UTARA12 RODA</v>
      </c>
      <c r="AP379" s="5" t="str">
        <f t="shared" si="107"/>
        <v>44187NIGHT</v>
      </c>
    </row>
    <row r="380" spans="1:42" x14ac:dyDescent="0.3">
      <c r="A380" s="33">
        <v>1</v>
      </c>
      <c r="B380" s="33"/>
      <c r="C380" s="70">
        <v>44187</v>
      </c>
      <c r="D380" s="71" t="s">
        <v>87</v>
      </c>
      <c r="E380" s="70">
        <v>44188</v>
      </c>
      <c r="F380" s="71">
        <v>5152356</v>
      </c>
      <c r="G380" s="33" t="s">
        <v>20</v>
      </c>
      <c r="H380" s="33" t="s">
        <v>50</v>
      </c>
      <c r="I380" s="33" t="s">
        <v>51</v>
      </c>
      <c r="J380" s="33" t="s">
        <v>53</v>
      </c>
      <c r="K380" s="63" t="s">
        <v>57</v>
      </c>
      <c r="L380" s="32" t="str">
        <f t="shared" si="108"/>
        <v>AXOR4843</v>
      </c>
      <c r="M380" s="32" t="str">
        <f t="shared" si="109"/>
        <v>BMJ II</v>
      </c>
      <c r="N380" s="32" t="str">
        <f t="shared" si="110"/>
        <v>12 RODA</v>
      </c>
      <c r="O380" s="64">
        <v>0.1774189814814815</v>
      </c>
      <c r="P380" s="65">
        <v>0.1774189814814815</v>
      </c>
      <c r="Q380" s="65"/>
      <c r="R380" s="66">
        <v>5</v>
      </c>
      <c r="S380" s="66">
        <v>51940</v>
      </c>
      <c r="T380" s="66">
        <v>19740</v>
      </c>
      <c r="U380" s="67">
        <f t="shared" si="102"/>
        <v>32.200000000000003</v>
      </c>
      <c r="V380" s="66">
        <f t="shared" si="93"/>
        <v>652919.4</v>
      </c>
      <c r="W380" s="66" t="str">
        <f t="shared" si="94"/>
        <v>&gt; 5</v>
      </c>
      <c r="X380" s="66">
        <f>A380+SUMIFS(Presensi!F:F,Presensi!E:E,'Entry Data'!AP380)</f>
        <v>1</v>
      </c>
      <c r="Y380" s="66">
        <f>IFERROR(INDEX('Retasi Pricing'!F:F,MATCH('Entry Data'!AM380,'Retasi Pricing'!E:E,0))*X380,"")</f>
        <v>31200</v>
      </c>
      <c r="Z380" s="62" t="s">
        <v>26</v>
      </c>
      <c r="AA380" s="62" t="s">
        <v>27</v>
      </c>
      <c r="AB380" s="32" t="s">
        <v>175</v>
      </c>
      <c r="AC380" s="32" t="s">
        <v>217</v>
      </c>
      <c r="AD380" s="32" t="str">
        <f t="shared" si="95"/>
        <v/>
      </c>
      <c r="AF380" s="5" t="str">
        <f t="shared" si="96"/>
        <v>agus suwantono44187</v>
      </c>
      <c r="AG380" s="5" t="str">
        <f t="shared" si="97"/>
        <v>BMJ 05044187UTARANIGHT</v>
      </c>
      <c r="AH380" s="5" t="str">
        <f t="shared" si="98"/>
        <v>agus suwantono44187UTARANIGHT</v>
      </c>
      <c r="AI380" s="5" t="str">
        <f t="shared" si="99"/>
        <v>BMJ 05044187NIGHT</v>
      </c>
      <c r="AJ380" s="5" t="str">
        <f t="shared" si="100"/>
        <v>agus suwantono44187NIGHT</v>
      </c>
      <c r="AK380" s="5" t="str">
        <f t="shared" si="101"/>
        <v>agus suwantonoBMJ II</v>
      </c>
      <c r="AL380" s="5" t="str">
        <f t="shared" si="103"/>
        <v>5UTARA</v>
      </c>
      <c r="AM380" s="5" t="str">
        <f t="shared" si="104"/>
        <v>&gt; 5UTARA12 RODA</v>
      </c>
      <c r="AN380" s="5" t="str">
        <f t="shared" si="105"/>
        <v>agus suwantonoBMJ II&gt; 5UTARA12 RODA</v>
      </c>
      <c r="AO380" s="5" t="str">
        <f t="shared" si="106"/>
        <v>agus suwantono&gt; 5UTARA12 RODA</v>
      </c>
      <c r="AP380" s="5" t="str">
        <f t="shared" si="107"/>
        <v>44187NIGHT</v>
      </c>
    </row>
    <row r="381" spans="1:42" x14ac:dyDescent="0.3">
      <c r="A381" s="33">
        <v>1</v>
      </c>
      <c r="B381" s="33"/>
      <c r="C381" s="70">
        <v>44187</v>
      </c>
      <c r="D381" s="71" t="s">
        <v>87</v>
      </c>
      <c r="E381" s="70">
        <v>44188</v>
      </c>
      <c r="F381" s="71">
        <v>5152431</v>
      </c>
      <c r="G381" s="33" t="s">
        <v>20</v>
      </c>
      <c r="H381" s="33" t="s">
        <v>21</v>
      </c>
      <c r="I381" s="33" t="s">
        <v>51</v>
      </c>
      <c r="J381" s="33" t="s">
        <v>46</v>
      </c>
      <c r="K381" s="63" t="s">
        <v>57</v>
      </c>
      <c r="L381" s="32" t="str">
        <f t="shared" si="108"/>
        <v>AXOR4843</v>
      </c>
      <c r="M381" s="32" t="str">
        <f t="shared" si="109"/>
        <v>BMJ II</v>
      </c>
      <c r="N381" s="32" t="str">
        <f t="shared" si="110"/>
        <v>12 RODA</v>
      </c>
      <c r="O381" s="64">
        <v>0.25400462962962961</v>
      </c>
      <c r="P381" s="65">
        <v>0.25400462962962961</v>
      </c>
      <c r="Q381" s="65"/>
      <c r="R381" s="66">
        <v>6</v>
      </c>
      <c r="S381" s="66">
        <v>51340</v>
      </c>
      <c r="T381" s="66">
        <v>19740</v>
      </c>
      <c r="U381" s="67">
        <f t="shared" si="102"/>
        <v>31.6</v>
      </c>
      <c r="V381" s="66">
        <f t="shared" si="93"/>
        <v>640753.20000000007</v>
      </c>
      <c r="W381" s="66" t="str">
        <f t="shared" si="94"/>
        <v>&gt; 6</v>
      </c>
      <c r="X381" s="66">
        <f>A381+SUMIFS(Presensi!F:F,Presensi!E:E,'Entry Data'!AP381)</f>
        <v>1</v>
      </c>
      <c r="Y381" s="66">
        <f>IFERROR(INDEX('Retasi Pricing'!F:F,MATCH('Entry Data'!AM381,'Retasi Pricing'!E:E,0))*X381,"")</f>
        <v>34450</v>
      </c>
      <c r="Z381" s="62" t="s">
        <v>26</v>
      </c>
      <c r="AA381" s="62" t="s">
        <v>27</v>
      </c>
      <c r="AB381" s="32" t="s">
        <v>130</v>
      </c>
      <c r="AC381" s="32" t="s">
        <v>217</v>
      </c>
      <c r="AD381" s="32" t="str">
        <f t="shared" si="95"/>
        <v/>
      </c>
      <c r="AF381" s="5" t="str">
        <f t="shared" si="96"/>
        <v>agus suwantono44187</v>
      </c>
      <c r="AG381" s="5" t="str">
        <f t="shared" si="97"/>
        <v>BMJ 05044187UTARANIGHT</v>
      </c>
      <c r="AH381" s="5" t="str">
        <f t="shared" si="98"/>
        <v>agus suwantono44187UTARANIGHT</v>
      </c>
      <c r="AI381" s="5" t="str">
        <f t="shared" si="99"/>
        <v>BMJ 05044187NIGHT</v>
      </c>
      <c r="AJ381" s="5" t="str">
        <f t="shared" si="100"/>
        <v>agus suwantono44187NIGHT</v>
      </c>
      <c r="AK381" s="5" t="str">
        <f t="shared" si="101"/>
        <v>agus suwantonoBMJ II</v>
      </c>
      <c r="AL381" s="5" t="str">
        <f t="shared" si="103"/>
        <v>6UTARA</v>
      </c>
      <c r="AM381" s="5" t="str">
        <f t="shared" si="104"/>
        <v>&gt; 6UTARA12 RODA</v>
      </c>
      <c r="AN381" s="5" t="str">
        <f t="shared" si="105"/>
        <v>agus suwantonoBMJ II&gt; 6UTARA12 RODA</v>
      </c>
      <c r="AO381" s="5" t="str">
        <f t="shared" si="106"/>
        <v>agus suwantono&gt; 6UTARA12 RODA</v>
      </c>
      <c r="AP381" s="5" t="str">
        <f t="shared" si="107"/>
        <v>44187NIGHT</v>
      </c>
    </row>
    <row r="382" spans="1:42" x14ac:dyDescent="0.3">
      <c r="A382" s="33">
        <v>1</v>
      </c>
      <c r="B382" s="33"/>
      <c r="C382" s="70">
        <v>44187</v>
      </c>
      <c r="D382" s="71" t="s">
        <v>87</v>
      </c>
      <c r="E382" s="70">
        <v>44187</v>
      </c>
      <c r="F382" s="71">
        <v>5151912</v>
      </c>
      <c r="G382" s="33" t="s">
        <v>20</v>
      </c>
      <c r="H382" s="33" t="s">
        <v>21</v>
      </c>
      <c r="I382" s="33" t="s">
        <v>45</v>
      </c>
      <c r="J382" s="33" t="s">
        <v>46</v>
      </c>
      <c r="K382" s="63" t="s">
        <v>57</v>
      </c>
      <c r="L382" s="32" t="str">
        <f t="shared" si="108"/>
        <v>AXOR4843</v>
      </c>
      <c r="M382" s="32" t="str">
        <f t="shared" si="109"/>
        <v>BMJ II</v>
      </c>
      <c r="N382" s="32" t="str">
        <f t="shared" si="110"/>
        <v>12 RODA</v>
      </c>
      <c r="O382" s="64">
        <v>0.85581018518518526</v>
      </c>
      <c r="P382" s="65">
        <v>0.85581018518518526</v>
      </c>
      <c r="Q382" s="65"/>
      <c r="R382" s="66">
        <v>1</v>
      </c>
      <c r="S382" s="66">
        <v>49500</v>
      </c>
      <c r="T382" s="66">
        <v>19740</v>
      </c>
      <c r="U382" s="67">
        <f t="shared" si="102"/>
        <v>29.76</v>
      </c>
      <c r="V382" s="66">
        <f t="shared" si="93"/>
        <v>603443.52</v>
      </c>
      <c r="W382" s="66" t="str">
        <f t="shared" si="94"/>
        <v>1 &gt; 4</v>
      </c>
      <c r="X382" s="66">
        <f>A382+SUMIFS(Presensi!F:F,Presensi!E:E,'Entry Data'!AP382)</f>
        <v>1</v>
      </c>
      <c r="Y382" s="66">
        <f>IFERROR(INDEX('Retasi Pricing'!F:F,MATCH('Entry Data'!AM382,'Retasi Pricing'!E:E,0))*X382,"")</f>
        <v>27500</v>
      </c>
      <c r="Z382" s="62" t="s">
        <v>26</v>
      </c>
      <c r="AA382" s="62" t="s">
        <v>27</v>
      </c>
      <c r="AB382" s="32" t="s">
        <v>130</v>
      </c>
      <c r="AC382" s="32" t="s">
        <v>217</v>
      </c>
      <c r="AD382" s="32" t="str">
        <f t="shared" si="95"/>
        <v/>
      </c>
      <c r="AF382" s="5" t="str">
        <f t="shared" si="96"/>
        <v>agus suwantono44187</v>
      </c>
      <c r="AG382" s="5" t="str">
        <f t="shared" si="97"/>
        <v>BMJ 05044187UTARANIGHT</v>
      </c>
      <c r="AH382" s="5" t="str">
        <f t="shared" si="98"/>
        <v>agus suwantono44187UTARANIGHT</v>
      </c>
      <c r="AI382" s="5" t="str">
        <f t="shared" si="99"/>
        <v>BMJ 05044187NIGHT</v>
      </c>
      <c r="AJ382" s="5" t="str">
        <f t="shared" si="100"/>
        <v>agus suwantono44187NIGHT</v>
      </c>
      <c r="AK382" s="5" t="str">
        <f t="shared" si="101"/>
        <v>agus suwantonoBMJ II</v>
      </c>
      <c r="AL382" s="5" t="str">
        <f t="shared" si="103"/>
        <v>1UTARA</v>
      </c>
      <c r="AM382" s="5" t="str">
        <f t="shared" si="104"/>
        <v>1 &gt; 4UTARA12 RODA</v>
      </c>
      <c r="AN382" s="5" t="str">
        <f t="shared" si="105"/>
        <v>agus suwantonoBMJ II1 &gt; 4UTARA12 RODA</v>
      </c>
      <c r="AO382" s="5" t="str">
        <f t="shared" si="106"/>
        <v>agus suwantono1 &gt; 4UTARA12 RODA</v>
      </c>
      <c r="AP382" s="5" t="str">
        <f t="shared" si="107"/>
        <v>44187NIGHT</v>
      </c>
    </row>
    <row r="383" spans="1:42" x14ac:dyDescent="0.3">
      <c r="A383" s="33">
        <v>1</v>
      </c>
      <c r="B383" s="33"/>
      <c r="C383" s="70">
        <v>44187</v>
      </c>
      <c r="D383" s="71" t="s">
        <v>87</v>
      </c>
      <c r="E383" s="70">
        <v>44187</v>
      </c>
      <c r="F383" s="71">
        <v>5152091</v>
      </c>
      <c r="G383" s="33" t="s">
        <v>20</v>
      </c>
      <c r="H383" s="33" t="s">
        <v>50</v>
      </c>
      <c r="I383" s="33" t="s">
        <v>51</v>
      </c>
      <c r="J383" s="33" t="s">
        <v>53</v>
      </c>
      <c r="K383" s="63" t="s">
        <v>57</v>
      </c>
      <c r="L383" s="32" t="str">
        <f t="shared" si="108"/>
        <v>AXOR4843</v>
      </c>
      <c r="M383" s="32" t="str">
        <f t="shared" si="109"/>
        <v>BMJ II</v>
      </c>
      <c r="N383" s="32" t="str">
        <f t="shared" si="110"/>
        <v>12 RODA</v>
      </c>
      <c r="O383" s="64">
        <v>0.97660879629629627</v>
      </c>
      <c r="P383" s="65">
        <v>0.97660879629629627</v>
      </c>
      <c r="Q383" s="65"/>
      <c r="R383" s="66">
        <v>2</v>
      </c>
      <c r="S383" s="66">
        <v>51140</v>
      </c>
      <c r="T383" s="66">
        <v>19740</v>
      </c>
      <c r="U383" s="67">
        <f t="shared" si="102"/>
        <v>31.4</v>
      </c>
      <c r="V383" s="66">
        <f t="shared" si="93"/>
        <v>636697.79999999993</v>
      </c>
      <c r="W383" s="66" t="str">
        <f t="shared" si="94"/>
        <v>1 &gt; 4</v>
      </c>
      <c r="X383" s="66">
        <f>A383+SUMIFS(Presensi!F:F,Presensi!E:E,'Entry Data'!AP383)</f>
        <v>1</v>
      </c>
      <c r="Y383" s="66">
        <f>IFERROR(INDEX('Retasi Pricing'!F:F,MATCH('Entry Data'!AM383,'Retasi Pricing'!E:E,0))*X383,"")</f>
        <v>27500</v>
      </c>
      <c r="Z383" s="62" t="s">
        <v>26</v>
      </c>
      <c r="AA383" s="62" t="s">
        <v>27</v>
      </c>
      <c r="AB383" s="32" t="s">
        <v>175</v>
      </c>
      <c r="AC383" s="32" t="s">
        <v>217</v>
      </c>
      <c r="AD383" s="32" t="str">
        <f t="shared" si="95"/>
        <v/>
      </c>
      <c r="AF383" s="5" t="str">
        <f t="shared" si="96"/>
        <v>agus suwantono44187</v>
      </c>
      <c r="AG383" s="5" t="str">
        <f t="shared" si="97"/>
        <v>BMJ 05044187UTARANIGHT</v>
      </c>
      <c r="AH383" s="5" t="str">
        <f t="shared" si="98"/>
        <v>agus suwantono44187UTARANIGHT</v>
      </c>
      <c r="AI383" s="5" t="str">
        <f t="shared" si="99"/>
        <v>BMJ 05044187NIGHT</v>
      </c>
      <c r="AJ383" s="5" t="str">
        <f t="shared" si="100"/>
        <v>agus suwantono44187NIGHT</v>
      </c>
      <c r="AK383" s="5" t="str">
        <f t="shared" si="101"/>
        <v>agus suwantonoBMJ II</v>
      </c>
      <c r="AL383" s="5" t="str">
        <f t="shared" si="103"/>
        <v>2UTARA</v>
      </c>
      <c r="AM383" s="5" t="str">
        <f t="shared" si="104"/>
        <v>1 &gt; 4UTARA12 RODA</v>
      </c>
      <c r="AN383" s="5" t="str">
        <f t="shared" si="105"/>
        <v>agus suwantonoBMJ II1 &gt; 4UTARA12 RODA</v>
      </c>
      <c r="AO383" s="5" t="str">
        <f t="shared" si="106"/>
        <v>agus suwantono1 &gt; 4UTARA12 RODA</v>
      </c>
      <c r="AP383" s="5" t="str">
        <f t="shared" si="107"/>
        <v>44187NIGHT</v>
      </c>
    </row>
    <row r="384" spans="1:42" x14ac:dyDescent="0.3">
      <c r="A384" s="33">
        <v>1</v>
      </c>
      <c r="B384" s="33"/>
      <c r="C384" s="70">
        <v>44187</v>
      </c>
      <c r="D384" s="71" t="s">
        <v>87</v>
      </c>
      <c r="E384" s="70">
        <v>44188</v>
      </c>
      <c r="F384" s="71">
        <v>5152178</v>
      </c>
      <c r="G384" s="33" t="s">
        <v>38</v>
      </c>
      <c r="H384" s="33" t="s">
        <v>127</v>
      </c>
      <c r="I384" s="33" t="s">
        <v>174</v>
      </c>
      <c r="J384" s="33" t="s">
        <v>115</v>
      </c>
      <c r="K384" s="63" t="s">
        <v>60</v>
      </c>
      <c r="L384" s="32" t="str">
        <f t="shared" si="108"/>
        <v>AXOR4843</v>
      </c>
      <c r="M384" s="32" t="str">
        <f t="shared" si="109"/>
        <v>BMJ II</v>
      </c>
      <c r="N384" s="32" t="str">
        <f t="shared" si="110"/>
        <v>12 RODA</v>
      </c>
      <c r="O384" s="64">
        <v>4.1296296296296296E-2</v>
      </c>
      <c r="P384" s="65">
        <v>4.1296296296296296E-2</v>
      </c>
      <c r="Q384" s="65"/>
      <c r="R384" s="66">
        <v>3</v>
      </c>
      <c r="S384" s="66">
        <v>51540</v>
      </c>
      <c r="T384" s="66">
        <v>19880</v>
      </c>
      <c r="U384" s="67">
        <f t="shared" si="102"/>
        <v>31.66</v>
      </c>
      <c r="V384" s="66">
        <f t="shared" si="93"/>
        <v>951066.4</v>
      </c>
      <c r="W384" s="66" t="str">
        <f t="shared" si="94"/>
        <v>1 &gt; 3</v>
      </c>
      <c r="X384" s="66">
        <f>A384+SUMIFS(Presensi!F:F,Presensi!E:E,'Entry Data'!AP384)</f>
        <v>1</v>
      </c>
      <c r="Y384" s="66">
        <f>IFERROR(INDEX('Retasi Pricing'!F:F,MATCH('Entry Data'!AM384,'Retasi Pricing'!E:E,0))*X384,"")</f>
        <v>38000</v>
      </c>
      <c r="Z384" s="62" t="s">
        <v>26</v>
      </c>
      <c r="AA384" s="62" t="s">
        <v>27</v>
      </c>
      <c r="AB384" s="32" t="s">
        <v>175</v>
      </c>
      <c r="AC384" s="32" t="s">
        <v>209</v>
      </c>
      <c r="AD384" s="32" t="str">
        <f t="shared" si="95"/>
        <v/>
      </c>
      <c r="AF384" s="5" t="str">
        <f t="shared" si="96"/>
        <v>ahmad supawi44187</v>
      </c>
      <c r="AG384" s="5" t="str">
        <f t="shared" si="97"/>
        <v>BMJ 05244187SELATANNIGHT</v>
      </c>
      <c r="AH384" s="5" t="str">
        <f t="shared" si="98"/>
        <v>ahmad supawi44187SELATANNIGHT</v>
      </c>
      <c r="AI384" s="5" t="str">
        <f t="shared" si="99"/>
        <v>BMJ 05244187NIGHT</v>
      </c>
      <c r="AJ384" s="5" t="str">
        <f t="shared" si="100"/>
        <v>ahmad supawi44187NIGHT</v>
      </c>
      <c r="AK384" s="5" t="str">
        <f t="shared" si="101"/>
        <v>ahmad supawiBMJ II</v>
      </c>
      <c r="AL384" s="5" t="str">
        <f t="shared" si="103"/>
        <v>3SELATAN</v>
      </c>
      <c r="AM384" s="5" t="str">
        <f t="shared" si="104"/>
        <v>1 &gt; 3SELATAN12 RODA</v>
      </c>
      <c r="AN384" s="5" t="str">
        <f t="shared" si="105"/>
        <v>ahmad supawiBMJ II1 &gt; 3SELATAN12 RODA</v>
      </c>
      <c r="AO384" s="5" t="str">
        <f t="shared" si="106"/>
        <v>ahmad supawi1 &gt; 3SELATAN12 RODA</v>
      </c>
      <c r="AP384" s="5" t="str">
        <f t="shared" si="107"/>
        <v>44187NIGHT</v>
      </c>
    </row>
    <row r="385" spans="1:42" x14ac:dyDescent="0.3">
      <c r="A385" s="33">
        <v>1</v>
      </c>
      <c r="B385" s="33"/>
      <c r="C385" s="70">
        <v>44187</v>
      </c>
      <c r="D385" s="71" t="s">
        <v>87</v>
      </c>
      <c r="E385" s="70">
        <v>44188</v>
      </c>
      <c r="F385" s="71">
        <v>5152294</v>
      </c>
      <c r="G385" s="33" t="s">
        <v>38</v>
      </c>
      <c r="H385" s="33" t="s">
        <v>127</v>
      </c>
      <c r="I385" s="33" t="s">
        <v>174</v>
      </c>
      <c r="J385" s="33" t="s">
        <v>115</v>
      </c>
      <c r="K385" s="63" t="s">
        <v>60</v>
      </c>
      <c r="L385" s="32" t="str">
        <f t="shared" si="108"/>
        <v>AXOR4843</v>
      </c>
      <c r="M385" s="32" t="str">
        <f t="shared" si="109"/>
        <v>BMJ II</v>
      </c>
      <c r="N385" s="32" t="str">
        <f t="shared" si="110"/>
        <v>12 RODA</v>
      </c>
      <c r="O385" s="64">
        <v>0.12924768518518517</v>
      </c>
      <c r="P385" s="65">
        <v>0.12924768518518517</v>
      </c>
      <c r="Q385" s="65"/>
      <c r="R385" s="66">
        <v>4</v>
      </c>
      <c r="S385" s="66">
        <v>52880</v>
      </c>
      <c r="T385" s="66">
        <v>19880</v>
      </c>
      <c r="U385" s="67">
        <f t="shared" si="102"/>
        <v>33</v>
      </c>
      <c r="V385" s="66">
        <f t="shared" si="93"/>
        <v>991320</v>
      </c>
      <c r="W385" s="66" t="str">
        <f t="shared" si="94"/>
        <v>&gt; 4</v>
      </c>
      <c r="X385" s="66">
        <f>A385+SUMIFS(Presensi!F:F,Presensi!E:E,'Entry Data'!AP385)</f>
        <v>1</v>
      </c>
      <c r="Y385" s="66">
        <f>IFERROR(INDEX('Retasi Pricing'!F:F,MATCH('Entry Data'!AM385,'Retasi Pricing'!E:E,0))*X385,"")</f>
        <v>45000</v>
      </c>
      <c r="Z385" s="62" t="s">
        <v>26</v>
      </c>
      <c r="AA385" s="62" t="s">
        <v>27</v>
      </c>
      <c r="AB385" s="32" t="s">
        <v>130</v>
      </c>
      <c r="AC385" s="32" t="s">
        <v>209</v>
      </c>
      <c r="AD385" s="32" t="str">
        <f t="shared" si="95"/>
        <v/>
      </c>
      <c r="AF385" s="5" t="str">
        <f t="shared" si="96"/>
        <v>ahmad supawi44187</v>
      </c>
      <c r="AG385" s="5" t="str">
        <f t="shared" si="97"/>
        <v>BMJ 05244187SELATANNIGHT</v>
      </c>
      <c r="AH385" s="5" t="str">
        <f t="shared" si="98"/>
        <v>ahmad supawi44187SELATANNIGHT</v>
      </c>
      <c r="AI385" s="5" t="str">
        <f t="shared" si="99"/>
        <v>BMJ 05244187NIGHT</v>
      </c>
      <c r="AJ385" s="5" t="str">
        <f t="shared" si="100"/>
        <v>ahmad supawi44187NIGHT</v>
      </c>
      <c r="AK385" s="5" t="str">
        <f t="shared" si="101"/>
        <v>ahmad supawiBMJ II</v>
      </c>
      <c r="AL385" s="5" t="str">
        <f t="shared" si="103"/>
        <v>4SELATAN</v>
      </c>
      <c r="AM385" s="5" t="str">
        <f t="shared" si="104"/>
        <v>&gt; 4SELATAN12 RODA</v>
      </c>
      <c r="AN385" s="5" t="str">
        <f t="shared" si="105"/>
        <v>ahmad supawiBMJ II&gt; 4SELATAN12 RODA</v>
      </c>
      <c r="AO385" s="5" t="str">
        <f t="shared" si="106"/>
        <v>ahmad supawi&gt; 4SELATAN12 RODA</v>
      </c>
      <c r="AP385" s="5" t="str">
        <f t="shared" si="107"/>
        <v>44187NIGHT</v>
      </c>
    </row>
    <row r="386" spans="1:42" x14ac:dyDescent="0.3">
      <c r="A386" s="33">
        <v>1</v>
      </c>
      <c r="B386" s="33"/>
      <c r="C386" s="70">
        <v>44187</v>
      </c>
      <c r="D386" s="71" t="s">
        <v>87</v>
      </c>
      <c r="E386" s="70">
        <v>44188</v>
      </c>
      <c r="F386" s="71">
        <v>5152394</v>
      </c>
      <c r="G386" s="33" t="s">
        <v>38</v>
      </c>
      <c r="H386" s="33" t="s">
        <v>127</v>
      </c>
      <c r="I386" s="33" t="s">
        <v>174</v>
      </c>
      <c r="J386" s="33" t="s">
        <v>40</v>
      </c>
      <c r="K386" s="63" t="s">
        <v>60</v>
      </c>
      <c r="L386" s="32" t="str">
        <f t="shared" si="108"/>
        <v>AXOR4843</v>
      </c>
      <c r="M386" s="32" t="str">
        <f t="shared" si="109"/>
        <v>BMJ II</v>
      </c>
      <c r="N386" s="32" t="str">
        <f t="shared" si="110"/>
        <v>12 RODA</v>
      </c>
      <c r="O386" s="64">
        <v>0.21160879629629628</v>
      </c>
      <c r="P386" s="65">
        <v>0.21160879629629628</v>
      </c>
      <c r="Q386" s="65"/>
      <c r="R386" s="66">
        <v>5</v>
      </c>
      <c r="S386" s="66">
        <v>51600</v>
      </c>
      <c r="T386" s="66">
        <v>19880</v>
      </c>
      <c r="U386" s="67">
        <f t="shared" si="102"/>
        <v>31.72</v>
      </c>
      <c r="V386" s="66">
        <f t="shared" si="93"/>
        <v>952868.79999999993</v>
      </c>
      <c r="W386" s="66" t="str">
        <f t="shared" si="94"/>
        <v>&gt; 5</v>
      </c>
      <c r="X386" s="66">
        <f>A386+SUMIFS(Presensi!F:F,Presensi!E:E,'Entry Data'!AP386)</f>
        <v>1</v>
      </c>
      <c r="Y386" s="66">
        <f>IFERROR(INDEX('Retasi Pricing'!F:F,MATCH('Entry Data'!AM386,'Retasi Pricing'!E:E,0))*X386,"")</f>
        <v>48500</v>
      </c>
      <c r="Z386" s="62" t="s">
        <v>26</v>
      </c>
      <c r="AA386" s="62" t="s">
        <v>27</v>
      </c>
      <c r="AB386" s="32" t="s">
        <v>56</v>
      </c>
      <c r="AC386" s="32" t="s">
        <v>209</v>
      </c>
      <c r="AD386" s="32" t="str">
        <f t="shared" si="95"/>
        <v/>
      </c>
      <c r="AF386" s="5" t="str">
        <f t="shared" si="96"/>
        <v>ahmad supawi44187</v>
      </c>
      <c r="AG386" s="5" t="str">
        <f t="shared" si="97"/>
        <v>BMJ 05244187SELATANNIGHT</v>
      </c>
      <c r="AH386" s="5" t="str">
        <f t="shared" si="98"/>
        <v>ahmad supawi44187SELATANNIGHT</v>
      </c>
      <c r="AI386" s="5" t="str">
        <f t="shared" si="99"/>
        <v>BMJ 05244187NIGHT</v>
      </c>
      <c r="AJ386" s="5" t="str">
        <f t="shared" si="100"/>
        <v>ahmad supawi44187NIGHT</v>
      </c>
      <c r="AK386" s="5" t="str">
        <f t="shared" si="101"/>
        <v>ahmad supawiBMJ II</v>
      </c>
      <c r="AL386" s="5" t="str">
        <f t="shared" si="103"/>
        <v>5SELATAN</v>
      </c>
      <c r="AM386" s="5" t="str">
        <f t="shared" si="104"/>
        <v>&gt; 5SELATAN12 RODA</v>
      </c>
      <c r="AN386" s="5" t="str">
        <f t="shared" si="105"/>
        <v>ahmad supawiBMJ II&gt; 5SELATAN12 RODA</v>
      </c>
      <c r="AO386" s="5" t="str">
        <f t="shared" si="106"/>
        <v>ahmad supawi&gt; 5SELATAN12 RODA</v>
      </c>
      <c r="AP386" s="5" t="str">
        <f t="shared" si="107"/>
        <v>44187NIGHT</v>
      </c>
    </row>
    <row r="387" spans="1:42" x14ac:dyDescent="0.3">
      <c r="A387" s="33">
        <v>1</v>
      </c>
      <c r="B387" s="33"/>
      <c r="C387" s="70">
        <v>44187</v>
      </c>
      <c r="D387" s="71" t="s">
        <v>87</v>
      </c>
      <c r="E387" s="70">
        <v>44187</v>
      </c>
      <c r="F387" s="71">
        <v>5151907</v>
      </c>
      <c r="G387" s="33" t="s">
        <v>20</v>
      </c>
      <c r="H387" s="33" t="s">
        <v>21</v>
      </c>
      <c r="I387" s="33" t="s">
        <v>45</v>
      </c>
      <c r="J387" s="33" t="s">
        <v>46</v>
      </c>
      <c r="K387" s="63" t="s">
        <v>60</v>
      </c>
      <c r="L387" s="32" t="str">
        <f t="shared" si="108"/>
        <v>AXOR4843</v>
      </c>
      <c r="M387" s="32" t="str">
        <f t="shared" si="109"/>
        <v>BMJ II</v>
      </c>
      <c r="N387" s="32" t="str">
        <f t="shared" si="110"/>
        <v>12 RODA</v>
      </c>
      <c r="O387" s="64">
        <v>0.85250000000000004</v>
      </c>
      <c r="P387" s="65">
        <v>0.85250000000000004</v>
      </c>
      <c r="Q387" s="65"/>
      <c r="R387" s="66">
        <v>1</v>
      </c>
      <c r="S387" s="66">
        <v>49420</v>
      </c>
      <c r="T387" s="66">
        <v>19880</v>
      </c>
      <c r="U387" s="67">
        <f t="shared" si="102"/>
        <v>29.54</v>
      </c>
      <c r="V387" s="66">
        <f t="shared" si="93"/>
        <v>598982.58000000007</v>
      </c>
      <c r="W387" s="66" t="str">
        <f t="shared" si="94"/>
        <v>1 &gt; 4</v>
      </c>
      <c r="X387" s="66">
        <f>A387+SUMIFS(Presensi!F:F,Presensi!E:E,'Entry Data'!AP387)</f>
        <v>1</v>
      </c>
      <c r="Y387" s="66">
        <f>IFERROR(INDEX('Retasi Pricing'!F:F,MATCH('Entry Data'!AM387,'Retasi Pricing'!E:E,0))*X387,"")</f>
        <v>27500</v>
      </c>
      <c r="Z387" s="62" t="s">
        <v>26</v>
      </c>
      <c r="AA387" s="62" t="s">
        <v>27</v>
      </c>
      <c r="AB387" s="32" t="s">
        <v>47</v>
      </c>
      <c r="AC387" s="32" t="s">
        <v>209</v>
      </c>
      <c r="AD387" s="32" t="str">
        <f t="shared" si="95"/>
        <v/>
      </c>
      <c r="AF387" s="5" t="str">
        <f t="shared" si="96"/>
        <v>ahmad supawi44187</v>
      </c>
      <c r="AG387" s="5" t="str">
        <f t="shared" si="97"/>
        <v>BMJ 05244187UTARANIGHT</v>
      </c>
      <c r="AH387" s="5" t="str">
        <f t="shared" si="98"/>
        <v>ahmad supawi44187UTARANIGHT</v>
      </c>
      <c r="AI387" s="5" t="str">
        <f t="shared" si="99"/>
        <v>BMJ 05244187NIGHT</v>
      </c>
      <c r="AJ387" s="5" t="str">
        <f t="shared" si="100"/>
        <v>ahmad supawi44187NIGHT</v>
      </c>
      <c r="AK387" s="5" t="str">
        <f t="shared" si="101"/>
        <v>ahmad supawiBMJ II</v>
      </c>
      <c r="AL387" s="5" t="str">
        <f t="shared" si="103"/>
        <v>1UTARA</v>
      </c>
      <c r="AM387" s="5" t="str">
        <f t="shared" si="104"/>
        <v>1 &gt; 4UTARA12 RODA</v>
      </c>
      <c r="AN387" s="5" t="str">
        <f t="shared" si="105"/>
        <v>ahmad supawiBMJ II1 &gt; 4UTARA12 RODA</v>
      </c>
      <c r="AO387" s="5" t="str">
        <f t="shared" si="106"/>
        <v>ahmad supawi1 &gt; 4UTARA12 RODA</v>
      </c>
      <c r="AP387" s="5" t="str">
        <f t="shared" si="107"/>
        <v>44187NIGHT</v>
      </c>
    </row>
    <row r="388" spans="1:42" x14ac:dyDescent="0.3">
      <c r="A388" s="33">
        <v>1</v>
      </c>
      <c r="B388" s="33"/>
      <c r="C388" s="70">
        <v>44187</v>
      </c>
      <c r="D388" s="71" t="s">
        <v>87</v>
      </c>
      <c r="E388" s="70">
        <v>44187</v>
      </c>
      <c r="F388" s="71">
        <v>5152055</v>
      </c>
      <c r="G388" s="33" t="s">
        <v>38</v>
      </c>
      <c r="H388" s="33" t="s">
        <v>102</v>
      </c>
      <c r="I388" s="33" t="s">
        <v>114</v>
      </c>
      <c r="J388" s="33" t="s">
        <v>115</v>
      </c>
      <c r="K388" s="63" t="s">
        <v>60</v>
      </c>
      <c r="L388" s="32" t="str">
        <f t="shared" si="108"/>
        <v>AXOR4843</v>
      </c>
      <c r="M388" s="32" t="str">
        <f t="shared" si="109"/>
        <v>BMJ II</v>
      </c>
      <c r="N388" s="32" t="str">
        <f t="shared" si="110"/>
        <v>12 RODA</v>
      </c>
      <c r="O388" s="64">
        <v>0.95702546296296298</v>
      </c>
      <c r="P388" s="65">
        <v>0.95702546296296298</v>
      </c>
      <c r="Q388" s="65"/>
      <c r="R388" s="66">
        <v>2</v>
      </c>
      <c r="S388" s="66">
        <v>53160</v>
      </c>
      <c r="T388" s="66">
        <v>19880</v>
      </c>
      <c r="U388" s="67">
        <f t="shared" si="102"/>
        <v>33.28</v>
      </c>
      <c r="V388" s="66">
        <f t="shared" si="93"/>
        <v>999731.20000000007</v>
      </c>
      <c r="W388" s="66" t="str">
        <f t="shared" si="94"/>
        <v>1 &gt; 3</v>
      </c>
      <c r="X388" s="66">
        <f>A388+SUMIFS(Presensi!F:F,Presensi!E:E,'Entry Data'!AP388)</f>
        <v>1</v>
      </c>
      <c r="Y388" s="66">
        <f>IFERROR(INDEX('Retasi Pricing'!F:F,MATCH('Entry Data'!AM388,'Retasi Pricing'!E:E,0))*X388,"")</f>
        <v>38000</v>
      </c>
      <c r="Z388" s="62" t="s">
        <v>26</v>
      </c>
      <c r="AA388" s="62" t="s">
        <v>27</v>
      </c>
      <c r="AB388" s="32" t="s">
        <v>175</v>
      </c>
      <c r="AC388" s="32" t="s">
        <v>209</v>
      </c>
      <c r="AD388" s="32" t="str">
        <f t="shared" si="95"/>
        <v/>
      </c>
      <c r="AF388" s="5" t="str">
        <f t="shared" si="96"/>
        <v>ahmad supawi44187</v>
      </c>
      <c r="AG388" s="5" t="str">
        <f t="shared" si="97"/>
        <v>BMJ 05244187SELATANNIGHT</v>
      </c>
      <c r="AH388" s="5" t="str">
        <f t="shared" si="98"/>
        <v>ahmad supawi44187SELATANNIGHT</v>
      </c>
      <c r="AI388" s="5" t="str">
        <f t="shared" si="99"/>
        <v>BMJ 05244187NIGHT</v>
      </c>
      <c r="AJ388" s="5" t="str">
        <f t="shared" si="100"/>
        <v>ahmad supawi44187NIGHT</v>
      </c>
      <c r="AK388" s="5" t="str">
        <f t="shared" si="101"/>
        <v>ahmad supawiBMJ II</v>
      </c>
      <c r="AL388" s="5" t="str">
        <f t="shared" si="103"/>
        <v>2SELATAN</v>
      </c>
      <c r="AM388" s="5" t="str">
        <f t="shared" si="104"/>
        <v>1 &gt; 3SELATAN12 RODA</v>
      </c>
      <c r="AN388" s="5" t="str">
        <f t="shared" si="105"/>
        <v>ahmad supawiBMJ II1 &gt; 3SELATAN12 RODA</v>
      </c>
      <c r="AO388" s="5" t="str">
        <f t="shared" si="106"/>
        <v>ahmad supawi1 &gt; 3SELATAN12 RODA</v>
      </c>
      <c r="AP388" s="5" t="str">
        <f t="shared" si="107"/>
        <v>44187NIGHT</v>
      </c>
    </row>
    <row r="389" spans="1:42" x14ac:dyDescent="0.3">
      <c r="A389" s="33">
        <v>1</v>
      </c>
      <c r="B389" s="33"/>
      <c r="C389" s="70">
        <v>44187</v>
      </c>
      <c r="D389" s="71" t="s">
        <v>87</v>
      </c>
      <c r="E389" s="70">
        <v>44188</v>
      </c>
      <c r="F389" s="71">
        <v>5152183</v>
      </c>
      <c r="G389" s="33" t="s">
        <v>20</v>
      </c>
      <c r="H389" s="33" t="s">
        <v>21</v>
      </c>
      <c r="I389" s="33" t="s">
        <v>76</v>
      </c>
      <c r="J389" s="33" t="s">
        <v>23</v>
      </c>
      <c r="K389" s="63" t="s">
        <v>62</v>
      </c>
      <c r="L389" s="32" t="str">
        <f t="shared" si="108"/>
        <v>FM260JD</v>
      </c>
      <c r="M389" s="32" t="str">
        <f t="shared" si="109"/>
        <v>BMJ III</v>
      </c>
      <c r="N389" s="32" t="str">
        <f t="shared" si="110"/>
        <v>10 RODA</v>
      </c>
      <c r="O389" s="64">
        <v>4.520833333333333E-2</v>
      </c>
      <c r="P389" s="65">
        <v>4.520833333333333E-2</v>
      </c>
      <c r="Q389" s="65"/>
      <c r="R389" s="66">
        <v>4</v>
      </c>
      <c r="S389" s="66">
        <v>39460</v>
      </c>
      <c r="T389" s="66">
        <v>14880</v>
      </c>
      <c r="U389" s="67">
        <f t="shared" si="102"/>
        <v>24.58</v>
      </c>
      <c r="V389" s="66">
        <f t="shared" si="93"/>
        <v>479162.51999999996</v>
      </c>
      <c r="W389" s="66" t="str">
        <f t="shared" si="94"/>
        <v>1 &gt; 4</v>
      </c>
      <c r="X389" s="66">
        <f>A389+SUMIFS(Presensi!F:F,Presensi!E:E,'Entry Data'!AP389)</f>
        <v>1</v>
      </c>
      <c r="Y389" s="66">
        <f>IFERROR(INDEX('Retasi Pricing'!F:F,MATCH('Entry Data'!AM389,'Retasi Pricing'!E:E,0))*X389,"")</f>
        <v>25000</v>
      </c>
      <c r="Z389" s="62" t="s">
        <v>26</v>
      </c>
      <c r="AA389" s="62" t="s">
        <v>27</v>
      </c>
      <c r="AB389" s="32" t="s">
        <v>28</v>
      </c>
      <c r="AC389" s="32" t="s">
        <v>128</v>
      </c>
      <c r="AD389" s="32" t="str">
        <f t="shared" si="95"/>
        <v/>
      </c>
      <c r="AF389" s="5" t="str">
        <f t="shared" si="96"/>
        <v>jafar44187</v>
      </c>
      <c r="AG389" s="5" t="str">
        <f t="shared" si="97"/>
        <v>BMJ 05344187UTARANIGHT</v>
      </c>
      <c r="AH389" s="5" t="str">
        <f t="shared" si="98"/>
        <v>jafar44187UTARANIGHT</v>
      </c>
      <c r="AI389" s="5" t="str">
        <f t="shared" si="99"/>
        <v>BMJ 05344187NIGHT</v>
      </c>
      <c r="AJ389" s="5" t="str">
        <f t="shared" si="100"/>
        <v>jafar44187NIGHT</v>
      </c>
      <c r="AK389" s="5" t="str">
        <f t="shared" si="101"/>
        <v>jafarBMJ III</v>
      </c>
      <c r="AL389" s="5" t="str">
        <f t="shared" si="103"/>
        <v>4UTARA</v>
      </c>
      <c r="AM389" s="5" t="str">
        <f t="shared" si="104"/>
        <v>1 &gt; 4UTARA10 RODA</v>
      </c>
      <c r="AN389" s="5" t="str">
        <f t="shared" si="105"/>
        <v>jafarBMJ III1 &gt; 4UTARA10 RODA</v>
      </c>
      <c r="AO389" s="5" t="str">
        <f t="shared" si="106"/>
        <v>jafar1 &gt; 4UTARA10 RODA</v>
      </c>
      <c r="AP389" s="5" t="str">
        <f t="shared" si="107"/>
        <v>44187NIGHT</v>
      </c>
    </row>
    <row r="390" spans="1:42" x14ac:dyDescent="0.3">
      <c r="A390" s="33">
        <v>1</v>
      </c>
      <c r="B390" s="33"/>
      <c r="C390" s="70">
        <v>44187</v>
      </c>
      <c r="D390" s="71" t="s">
        <v>87</v>
      </c>
      <c r="E390" s="70">
        <v>44188</v>
      </c>
      <c r="F390" s="71">
        <v>5152251</v>
      </c>
      <c r="G390" s="33" t="s">
        <v>20</v>
      </c>
      <c r="H390" s="33" t="s">
        <v>21</v>
      </c>
      <c r="I390" s="33" t="s">
        <v>76</v>
      </c>
      <c r="J390" s="33" t="s">
        <v>23</v>
      </c>
      <c r="K390" s="63" t="s">
        <v>62</v>
      </c>
      <c r="L390" s="32" t="str">
        <f t="shared" si="108"/>
        <v>FM260JD</v>
      </c>
      <c r="M390" s="32" t="str">
        <f t="shared" si="109"/>
        <v>BMJ III</v>
      </c>
      <c r="N390" s="32" t="str">
        <f t="shared" si="110"/>
        <v>10 RODA</v>
      </c>
      <c r="O390" s="64">
        <v>9.5335648148148155E-2</v>
      </c>
      <c r="P390" s="65">
        <v>9.5335648148148155E-2</v>
      </c>
      <c r="Q390" s="65"/>
      <c r="R390" s="66">
        <v>5</v>
      </c>
      <c r="S390" s="66">
        <v>39920</v>
      </c>
      <c r="T390" s="66">
        <v>14880</v>
      </c>
      <c r="U390" s="67">
        <f t="shared" si="102"/>
        <v>25.04</v>
      </c>
      <c r="V390" s="66">
        <f t="shared" si="93"/>
        <v>488129.76</v>
      </c>
      <c r="W390" s="66" t="str">
        <f t="shared" si="94"/>
        <v>&gt; 5</v>
      </c>
      <c r="X390" s="66">
        <f>A390+SUMIFS(Presensi!F:F,Presensi!E:E,'Entry Data'!AP390)</f>
        <v>1</v>
      </c>
      <c r="Y390" s="66">
        <f>IFERROR(INDEX('Retasi Pricing'!F:F,MATCH('Entry Data'!AM390,'Retasi Pricing'!E:E,0))*X390,"")</f>
        <v>27650</v>
      </c>
      <c r="Z390" s="62" t="s">
        <v>26</v>
      </c>
      <c r="AA390" s="62" t="s">
        <v>27</v>
      </c>
      <c r="AB390" s="32" t="s">
        <v>66</v>
      </c>
      <c r="AC390" s="32" t="s">
        <v>128</v>
      </c>
      <c r="AD390" s="32" t="str">
        <f t="shared" si="95"/>
        <v/>
      </c>
      <c r="AF390" s="5" t="str">
        <f t="shared" si="96"/>
        <v>jafar44187</v>
      </c>
      <c r="AG390" s="5" t="str">
        <f t="shared" si="97"/>
        <v>BMJ 05344187UTARANIGHT</v>
      </c>
      <c r="AH390" s="5" t="str">
        <f t="shared" si="98"/>
        <v>jafar44187UTARANIGHT</v>
      </c>
      <c r="AI390" s="5" t="str">
        <f t="shared" si="99"/>
        <v>BMJ 05344187NIGHT</v>
      </c>
      <c r="AJ390" s="5" t="str">
        <f t="shared" si="100"/>
        <v>jafar44187NIGHT</v>
      </c>
      <c r="AK390" s="5" t="str">
        <f t="shared" si="101"/>
        <v>jafarBMJ III</v>
      </c>
      <c r="AL390" s="5" t="str">
        <f t="shared" si="103"/>
        <v>5UTARA</v>
      </c>
      <c r="AM390" s="5" t="str">
        <f t="shared" si="104"/>
        <v>&gt; 5UTARA10 RODA</v>
      </c>
      <c r="AN390" s="5" t="str">
        <f t="shared" si="105"/>
        <v>jafarBMJ III&gt; 5UTARA10 RODA</v>
      </c>
      <c r="AO390" s="5" t="str">
        <f t="shared" si="106"/>
        <v>jafar&gt; 5UTARA10 RODA</v>
      </c>
      <c r="AP390" s="5" t="str">
        <f t="shared" si="107"/>
        <v>44187NIGHT</v>
      </c>
    </row>
    <row r="391" spans="1:42" x14ac:dyDescent="0.3">
      <c r="A391" s="33">
        <v>1</v>
      </c>
      <c r="B391" s="33"/>
      <c r="C391" s="70">
        <v>44187</v>
      </c>
      <c r="D391" s="71" t="s">
        <v>87</v>
      </c>
      <c r="E391" s="70">
        <v>44188</v>
      </c>
      <c r="F391" s="71">
        <v>5152336</v>
      </c>
      <c r="G391" s="33" t="s">
        <v>20</v>
      </c>
      <c r="H391" s="33" t="s">
        <v>21</v>
      </c>
      <c r="I391" s="33" t="s">
        <v>76</v>
      </c>
      <c r="J391" s="33" t="s">
        <v>23</v>
      </c>
      <c r="K391" s="63" t="s">
        <v>62</v>
      </c>
      <c r="L391" s="32" t="str">
        <f t="shared" si="108"/>
        <v>FM260JD</v>
      </c>
      <c r="M391" s="32" t="str">
        <f t="shared" si="109"/>
        <v>BMJ III</v>
      </c>
      <c r="N391" s="32" t="str">
        <f t="shared" si="110"/>
        <v>10 RODA</v>
      </c>
      <c r="O391" s="64">
        <v>0.15644675925925924</v>
      </c>
      <c r="P391" s="65">
        <v>0.15644675925925924</v>
      </c>
      <c r="Q391" s="65"/>
      <c r="R391" s="66">
        <v>6</v>
      </c>
      <c r="S391" s="66">
        <v>38940</v>
      </c>
      <c r="T391" s="66">
        <v>14880</v>
      </c>
      <c r="U391" s="67">
        <f t="shared" si="102"/>
        <v>24.06</v>
      </c>
      <c r="V391" s="66">
        <f t="shared" si="93"/>
        <v>469025.64</v>
      </c>
      <c r="W391" s="66" t="str">
        <f t="shared" si="94"/>
        <v>&gt; 6</v>
      </c>
      <c r="X391" s="66">
        <f>A391+SUMIFS(Presensi!F:F,Presensi!E:E,'Entry Data'!AP391)</f>
        <v>1</v>
      </c>
      <c r="Y391" s="66">
        <f>IFERROR(INDEX('Retasi Pricing'!F:F,MATCH('Entry Data'!AM391,'Retasi Pricing'!E:E,0))*X391,"")</f>
        <v>30800</v>
      </c>
      <c r="Z391" s="62" t="s">
        <v>26</v>
      </c>
      <c r="AA391" s="62" t="s">
        <v>27</v>
      </c>
      <c r="AB391" s="32" t="s">
        <v>130</v>
      </c>
      <c r="AC391" s="32" t="s">
        <v>128</v>
      </c>
      <c r="AD391" s="32" t="str">
        <f t="shared" si="95"/>
        <v/>
      </c>
      <c r="AF391" s="5" t="str">
        <f t="shared" si="96"/>
        <v>jafar44187</v>
      </c>
      <c r="AG391" s="5" t="str">
        <f t="shared" si="97"/>
        <v>BMJ 05344187UTARANIGHT</v>
      </c>
      <c r="AH391" s="5" t="str">
        <f t="shared" si="98"/>
        <v>jafar44187UTARANIGHT</v>
      </c>
      <c r="AI391" s="5" t="str">
        <f t="shared" si="99"/>
        <v>BMJ 05344187NIGHT</v>
      </c>
      <c r="AJ391" s="5" t="str">
        <f t="shared" si="100"/>
        <v>jafar44187NIGHT</v>
      </c>
      <c r="AK391" s="5" t="str">
        <f t="shared" si="101"/>
        <v>jafarBMJ III</v>
      </c>
      <c r="AL391" s="5" t="str">
        <f t="shared" si="103"/>
        <v>6UTARA</v>
      </c>
      <c r="AM391" s="5" t="str">
        <f t="shared" si="104"/>
        <v>&gt; 6UTARA10 RODA</v>
      </c>
      <c r="AN391" s="5" t="str">
        <f t="shared" si="105"/>
        <v>jafarBMJ III&gt; 6UTARA10 RODA</v>
      </c>
      <c r="AO391" s="5" t="str">
        <f t="shared" si="106"/>
        <v>jafar&gt; 6UTARA10 RODA</v>
      </c>
      <c r="AP391" s="5" t="str">
        <f t="shared" si="107"/>
        <v>44187NIGHT</v>
      </c>
    </row>
    <row r="392" spans="1:42" x14ac:dyDescent="0.3">
      <c r="A392" s="33">
        <v>1</v>
      </c>
      <c r="B392" s="33"/>
      <c r="C392" s="70">
        <v>44187</v>
      </c>
      <c r="D392" s="71" t="s">
        <v>87</v>
      </c>
      <c r="E392" s="70">
        <v>44187</v>
      </c>
      <c r="F392" s="71">
        <v>5151884</v>
      </c>
      <c r="G392" s="33" t="s">
        <v>20</v>
      </c>
      <c r="H392" s="33" t="s">
        <v>21</v>
      </c>
      <c r="I392" s="33" t="s">
        <v>76</v>
      </c>
      <c r="J392" s="33" t="s">
        <v>23</v>
      </c>
      <c r="K392" s="63" t="s">
        <v>62</v>
      </c>
      <c r="L392" s="32" t="str">
        <f t="shared" si="108"/>
        <v>FM260JD</v>
      </c>
      <c r="M392" s="32" t="str">
        <f t="shared" si="109"/>
        <v>BMJ III</v>
      </c>
      <c r="N392" s="32" t="str">
        <f t="shared" si="110"/>
        <v>10 RODA</v>
      </c>
      <c r="O392" s="64">
        <v>0.83501157407407411</v>
      </c>
      <c r="P392" s="65">
        <v>0.83501157407407411</v>
      </c>
      <c r="Q392" s="65"/>
      <c r="R392" s="66">
        <v>1</v>
      </c>
      <c r="S392" s="66">
        <v>38780</v>
      </c>
      <c r="T392" s="66">
        <v>14880</v>
      </c>
      <c r="U392" s="67">
        <f t="shared" si="102"/>
        <v>23.9</v>
      </c>
      <c r="V392" s="66">
        <f t="shared" si="93"/>
        <v>465906.6</v>
      </c>
      <c r="W392" s="66" t="str">
        <f t="shared" si="94"/>
        <v>1 &gt; 4</v>
      </c>
      <c r="X392" s="66">
        <f>A392+SUMIFS(Presensi!F:F,Presensi!E:E,'Entry Data'!AP392)</f>
        <v>1</v>
      </c>
      <c r="Y392" s="66">
        <f>IFERROR(INDEX('Retasi Pricing'!F:F,MATCH('Entry Data'!AM392,'Retasi Pricing'!E:E,0))*X392,"")</f>
        <v>25000</v>
      </c>
      <c r="Z392" s="62" t="s">
        <v>26</v>
      </c>
      <c r="AA392" s="62" t="s">
        <v>27</v>
      </c>
      <c r="AB392" s="32" t="s">
        <v>175</v>
      </c>
      <c r="AC392" s="32" t="s">
        <v>128</v>
      </c>
      <c r="AD392" s="32" t="str">
        <f t="shared" si="95"/>
        <v/>
      </c>
      <c r="AF392" s="5" t="str">
        <f t="shared" si="96"/>
        <v>jafar44187</v>
      </c>
      <c r="AG392" s="5" t="str">
        <f t="shared" si="97"/>
        <v>BMJ 05344187UTARANIGHT</v>
      </c>
      <c r="AH392" s="5" t="str">
        <f t="shared" si="98"/>
        <v>jafar44187UTARANIGHT</v>
      </c>
      <c r="AI392" s="5" t="str">
        <f t="shared" si="99"/>
        <v>BMJ 05344187NIGHT</v>
      </c>
      <c r="AJ392" s="5" t="str">
        <f t="shared" si="100"/>
        <v>jafar44187NIGHT</v>
      </c>
      <c r="AK392" s="5" t="str">
        <f t="shared" si="101"/>
        <v>jafarBMJ III</v>
      </c>
      <c r="AL392" s="5" t="str">
        <f t="shared" si="103"/>
        <v>1UTARA</v>
      </c>
      <c r="AM392" s="5" t="str">
        <f t="shared" si="104"/>
        <v>1 &gt; 4UTARA10 RODA</v>
      </c>
      <c r="AN392" s="5" t="str">
        <f t="shared" si="105"/>
        <v>jafarBMJ III1 &gt; 4UTARA10 RODA</v>
      </c>
      <c r="AO392" s="5" t="str">
        <f t="shared" si="106"/>
        <v>jafar1 &gt; 4UTARA10 RODA</v>
      </c>
      <c r="AP392" s="5" t="str">
        <f t="shared" si="107"/>
        <v>44187NIGHT</v>
      </c>
    </row>
    <row r="393" spans="1:42" x14ac:dyDescent="0.3">
      <c r="A393" s="33">
        <v>1</v>
      </c>
      <c r="B393" s="33"/>
      <c r="C393" s="70">
        <v>44187</v>
      </c>
      <c r="D393" s="71" t="s">
        <v>87</v>
      </c>
      <c r="E393" s="70">
        <v>44187</v>
      </c>
      <c r="F393" s="71">
        <v>5152000</v>
      </c>
      <c r="G393" s="33" t="s">
        <v>20</v>
      </c>
      <c r="H393" s="33" t="s">
        <v>21</v>
      </c>
      <c r="I393" s="33" t="s">
        <v>76</v>
      </c>
      <c r="J393" s="33" t="s">
        <v>23</v>
      </c>
      <c r="K393" s="63" t="s">
        <v>62</v>
      </c>
      <c r="L393" s="32" t="str">
        <f t="shared" si="108"/>
        <v>FM260JD</v>
      </c>
      <c r="M393" s="32" t="str">
        <f t="shared" si="109"/>
        <v>BMJ III</v>
      </c>
      <c r="N393" s="32" t="str">
        <f t="shared" si="110"/>
        <v>10 RODA</v>
      </c>
      <c r="O393" s="64">
        <v>0.91584490740740743</v>
      </c>
      <c r="P393" s="65">
        <v>0.91584490740740743</v>
      </c>
      <c r="Q393" s="65"/>
      <c r="R393" s="66">
        <v>2</v>
      </c>
      <c r="S393" s="66">
        <v>38260</v>
      </c>
      <c r="T393" s="66">
        <v>14880</v>
      </c>
      <c r="U393" s="67">
        <f t="shared" si="102"/>
        <v>23.38</v>
      </c>
      <c r="V393" s="66">
        <f t="shared" si="93"/>
        <v>455769.72000000003</v>
      </c>
      <c r="W393" s="66" t="str">
        <f t="shared" si="94"/>
        <v>1 &gt; 4</v>
      </c>
      <c r="X393" s="66">
        <f>A393+SUMIFS(Presensi!F:F,Presensi!E:E,'Entry Data'!AP393)</f>
        <v>1</v>
      </c>
      <c r="Y393" s="66">
        <f>IFERROR(INDEX('Retasi Pricing'!F:F,MATCH('Entry Data'!AM393,'Retasi Pricing'!E:E,0))*X393,"")</f>
        <v>25000</v>
      </c>
      <c r="Z393" s="62" t="s">
        <v>26</v>
      </c>
      <c r="AA393" s="62" t="s">
        <v>27</v>
      </c>
      <c r="AB393" s="32" t="s">
        <v>175</v>
      </c>
      <c r="AC393" s="32" t="s">
        <v>128</v>
      </c>
      <c r="AD393" s="32" t="str">
        <f t="shared" si="95"/>
        <v/>
      </c>
      <c r="AF393" s="5" t="str">
        <f t="shared" si="96"/>
        <v>jafar44187</v>
      </c>
      <c r="AG393" s="5" t="str">
        <f t="shared" si="97"/>
        <v>BMJ 05344187UTARANIGHT</v>
      </c>
      <c r="AH393" s="5" t="str">
        <f t="shared" si="98"/>
        <v>jafar44187UTARANIGHT</v>
      </c>
      <c r="AI393" s="5" t="str">
        <f t="shared" si="99"/>
        <v>BMJ 05344187NIGHT</v>
      </c>
      <c r="AJ393" s="5" t="str">
        <f t="shared" si="100"/>
        <v>jafar44187NIGHT</v>
      </c>
      <c r="AK393" s="5" t="str">
        <f t="shared" si="101"/>
        <v>jafarBMJ III</v>
      </c>
      <c r="AL393" s="5" t="str">
        <f t="shared" si="103"/>
        <v>2UTARA</v>
      </c>
      <c r="AM393" s="5" t="str">
        <f t="shared" si="104"/>
        <v>1 &gt; 4UTARA10 RODA</v>
      </c>
      <c r="AN393" s="5" t="str">
        <f t="shared" si="105"/>
        <v>jafarBMJ III1 &gt; 4UTARA10 RODA</v>
      </c>
      <c r="AO393" s="5" t="str">
        <f t="shared" si="106"/>
        <v>jafar1 &gt; 4UTARA10 RODA</v>
      </c>
      <c r="AP393" s="5" t="str">
        <f t="shared" si="107"/>
        <v>44187NIGHT</v>
      </c>
    </row>
    <row r="394" spans="1:42" x14ac:dyDescent="0.3">
      <c r="A394" s="33">
        <v>1</v>
      </c>
      <c r="B394" s="33"/>
      <c r="C394" s="70">
        <v>44187</v>
      </c>
      <c r="D394" s="71" t="s">
        <v>87</v>
      </c>
      <c r="E394" s="70">
        <v>44187</v>
      </c>
      <c r="F394" s="71">
        <v>5152088</v>
      </c>
      <c r="G394" s="33" t="s">
        <v>20</v>
      </c>
      <c r="H394" s="33" t="s">
        <v>21</v>
      </c>
      <c r="I394" s="33" t="s">
        <v>76</v>
      </c>
      <c r="J394" s="33" t="s">
        <v>23</v>
      </c>
      <c r="K394" s="63" t="s">
        <v>62</v>
      </c>
      <c r="L394" s="32" t="str">
        <f t="shared" si="108"/>
        <v>FM260JD</v>
      </c>
      <c r="M394" s="32" t="str">
        <f t="shared" si="109"/>
        <v>BMJ III</v>
      </c>
      <c r="N394" s="32" t="str">
        <f t="shared" si="110"/>
        <v>10 RODA</v>
      </c>
      <c r="O394" s="64">
        <v>0.97504629629629624</v>
      </c>
      <c r="P394" s="65">
        <v>0.97504629629629624</v>
      </c>
      <c r="Q394" s="65"/>
      <c r="R394" s="66">
        <v>3</v>
      </c>
      <c r="S394" s="66">
        <v>40400</v>
      </c>
      <c r="T394" s="66">
        <v>14880</v>
      </c>
      <c r="U394" s="67">
        <f t="shared" si="102"/>
        <v>25.52</v>
      </c>
      <c r="V394" s="66">
        <f t="shared" ref="V394:V457" si="111">IFERROR(VLOOKUP(L394,harga,2,FALSE),"")*U394*IFERROR(VLOOKUP(G394,jarak,2,FALSE),"")</f>
        <v>497486.87999999995</v>
      </c>
      <c r="W394" s="66" t="str">
        <f t="shared" ref="W394:W457" si="112">IFERROR(VLOOKUP(AL394,Code,2,FALSE),"")</f>
        <v>1 &gt; 4</v>
      </c>
      <c r="X394" s="66">
        <f>A394+SUMIFS(Presensi!F:F,Presensi!E:E,'Entry Data'!AP394)</f>
        <v>1</v>
      </c>
      <c r="Y394" s="66">
        <f>IFERROR(INDEX('Retasi Pricing'!F:F,MATCH('Entry Data'!AM394,'Retasi Pricing'!E:E,0))*X394,"")</f>
        <v>25000</v>
      </c>
      <c r="Z394" s="62" t="s">
        <v>26</v>
      </c>
      <c r="AA394" s="62" t="s">
        <v>27</v>
      </c>
      <c r="AB394" s="32" t="s">
        <v>130</v>
      </c>
      <c r="AC394" s="32" t="s">
        <v>128</v>
      </c>
      <c r="AD394" s="32" t="str">
        <f t="shared" ref="AD394:AD457" si="113">IFERROR(VLOOKUP(AC394,driver,13,FALSE),"")</f>
        <v/>
      </c>
      <c r="AF394" s="5" t="str">
        <f t="shared" ref="AF394:AF457" si="114">AC394&amp;C394</f>
        <v>jafar44187</v>
      </c>
      <c r="AG394" s="5" t="str">
        <f t="shared" ref="AG394:AG457" si="115">K394&amp;C394&amp;G394&amp;D394</f>
        <v>BMJ 05344187UTARANIGHT</v>
      </c>
      <c r="AH394" s="5" t="str">
        <f t="shared" ref="AH394:AH457" si="116">AC394&amp;C394&amp;G394&amp;D394</f>
        <v>jafar44187UTARANIGHT</v>
      </c>
      <c r="AI394" s="5" t="str">
        <f t="shared" ref="AI394:AI457" si="117">K394&amp;C394&amp;D394</f>
        <v>BMJ 05344187NIGHT</v>
      </c>
      <c r="AJ394" s="5" t="str">
        <f t="shared" ref="AJ394:AJ457" si="118">AC394&amp;C394&amp;D394</f>
        <v>jafar44187NIGHT</v>
      </c>
      <c r="AK394" s="5" t="str">
        <f t="shared" ref="AK394:AK457" si="119">AC394&amp;M394</f>
        <v>jafarBMJ III</v>
      </c>
      <c r="AL394" s="5" t="str">
        <f t="shared" si="103"/>
        <v>3UTARA</v>
      </c>
      <c r="AM394" s="5" t="str">
        <f t="shared" si="104"/>
        <v>1 &gt; 4UTARA10 RODA</v>
      </c>
      <c r="AN394" s="5" t="str">
        <f t="shared" si="105"/>
        <v>jafarBMJ III1 &gt; 4UTARA10 RODA</v>
      </c>
      <c r="AO394" s="5" t="str">
        <f t="shared" si="106"/>
        <v>jafar1 &gt; 4UTARA10 RODA</v>
      </c>
      <c r="AP394" s="5" t="str">
        <f t="shared" si="107"/>
        <v>44187NIGHT</v>
      </c>
    </row>
    <row r="395" spans="1:42" x14ac:dyDescent="0.3">
      <c r="A395" s="33">
        <v>1</v>
      </c>
      <c r="B395" s="33"/>
      <c r="C395" s="70">
        <v>44187</v>
      </c>
      <c r="D395" s="71" t="s">
        <v>87</v>
      </c>
      <c r="E395" s="70">
        <v>44188</v>
      </c>
      <c r="F395" s="71">
        <v>5152157</v>
      </c>
      <c r="G395" s="33" t="s">
        <v>20</v>
      </c>
      <c r="H395" s="33" t="s">
        <v>21</v>
      </c>
      <c r="I395" s="33" t="s">
        <v>76</v>
      </c>
      <c r="J395" s="33" t="s">
        <v>23</v>
      </c>
      <c r="K395" s="63" t="s">
        <v>67</v>
      </c>
      <c r="L395" s="32" t="str">
        <f t="shared" si="108"/>
        <v>FM260JD</v>
      </c>
      <c r="M395" s="32" t="str">
        <f t="shared" si="109"/>
        <v>BMJ III</v>
      </c>
      <c r="N395" s="32" t="str">
        <f t="shared" si="110"/>
        <v>10 RODA</v>
      </c>
      <c r="O395" s="64">
        <v>2.4606481481481479E-2</v>
      </c>
      <c r="P395" s="65">
        <v>2.4606481481481479E-2</v>
      </c>
      <c r="Q395" s="65"/>
      <c r="R395" s="66">
        <v>4</v>
      </c>
      <c r="S395" s="66">
        <v>39060</v>
      </c>
      <c r="T395" s="66">
        <v>14880</v>
      </c>
      <c r="U395" s="67">
        <f t="shared" ref="U395:U458" si="120">(S395-T395)/1000</f>
        <v>24.18</v>
      </c>
      <c r="V395" s="66">
        <f t="shared" si="111"/>
        <v>471364.92</v>
      </c>
      <c r="W395" s="66" t="str">
        <f t="shared" si="112"/>
        <v>1 &gt; 4</v>
      </c>
      <c r="X395" s="66">
        <f>A395+SUMIFS(Presensi!F:F,Presensi!E:E,'Entry Data'!AP395)</f>
        <v>1</v>
      </c>
      <c r="Y395" s="66">
        <f>IFERROR(INDEX('Retasi Pricing'!F:F,MATCH('Entry Data'!AM395,'Retasi Pricing'!E:E,0))*X395,"")</f>
        <v>25000</v>
      </c>
      <c r="Z395" s="62" t="s">
        <v>26</v>
      </c>
      <c r="AA395" s="62" t="s">
        <v>27</v>
      </c>
      <c r="AB395" s="32" t="s">
        <v>175</v>
      </c>
      <c r="AC395" s="32" t="s">
        <v>188</v>
      </c>
      <c r="AD395" s="32" t="str">
        <f t="shared" si="113"/>
        <v/>
      </c>
      <c r="AF395" s="5" t="str">
        <f t="shared" si="114"/>
        <v>setianto44187</v>
      </c>
      <c r="AG395" s="5" t="str">
        <f t="shared" si="115"/>
        <v>BMJ 05444187UTARANIGHT</v>
      </c>
      <c r="AH395" s="5" t="str">
        <f t="shared" si="116"/>
        <v>setianto44187UTARANIGHT</v>
      </c>
      <c r="AI395" s="5" t="str">
        <f t="shared" si="117"/>
        <v>BMJ 05444187NIGHT</v>
      </c>
      <c r="AJ395" s="5" t="str">
        <f t="shared" si="118"/>
        <v>setianto44187NIGHT</v>
      </c>
      <c r="AK395" s="5" t="str">
        <f t="shared" si="119"/>
        <v>setiantoBMJ III</v>
      </c>
      <c r="AL395" s="5" t="str">
        <f t="shared" ref="AL395:AL458" si="121">Q395&amp;R395&amp;G395</f>
        <v>4UTARA</v>
      </c>
      <c r="AM395" s="5" t="str">
        <f t="shared" ref="AM395:AM458" si="122">W395&amp;G395&amp;N395</f>
        <v>1 &gt; 4UTARA10 RODA</v>
      </c>
      <c r="AN395" s="5" t="str">
        <f t="shared" ref="AN395:AN458" si="123">AC395&amp;M395&amp;W395&amp;G395&amp;N395</f>
        <v>setiantoBMJ III1 &gt; 4UTARA10 RODA</v>
      </c>
      <c r="AO395" s="5" t="str">
        <f t="shared" ref="AO395:AO458" si="124">AC395&amp;W395&amp;G395&amp;N395</f>
        <v>setianto1 &gt; 4UTARA10 RODA</v>
      </c>
      <c r="AP395" s="5" t="str">
        <f t="shared" ref="AP395:AP458" si="125">C395&amp;D395</f>
        <v>44187NIGHT</v>
      </c>
    </row>
    <row r="396" spans="1:42" x14ac:dyDescent="0.3">
      <c r="A396" s="33">
        <v>1</v>
      </c>
      <c r="B396" s="33"/>
      <c r="C396" s="70">
        <v>44187</v>
      </c>
      <c r="D396" s="71" t="s">
        <v>87</v>
      </c>
      <c r="E396" s="70">
        <v>44188</v>
      </c>
      <c r="F396" s="71">
        <v>5152224</v>
      </c>
      <c r="G396" s="33" t="s">
        <v>20</v>
      </c>
      <c r="H396" s="33" t="s">
        <v>21</v>
      </c>
      <c r="I396" s="33" t="s">
        <v>76</v>
      </c>
      <c r="J396" s="33" t="s">
        <v>23</v>
      </c>
      <c r="K396" s="63" t="s">
        <v>67</v>
      </c>
      <c r="L396" s="32" t="str">
        <f t="shared" si="108"/>
        <v>FM260JD</v>
      </c>
      <c r="M396" s="32" t="str">
        <f t="shared" si="109"/>
        <v>BMJ III</v>
      </c>
      <c r="N396" s="32" t="str">
        <f t="shared" si="110"/>
        <v>10 RODA</v>
      </c>
      <c r="O396" s="64">
        <v>7.633101851851852E-2</v>
      </c>
      <c r="P396" s="65">
        <v>7.633101851851852E-2</v>
      </c>
      <c r="Q396" s="65"/>
      <c r="R396" s="66">
        <v>5</v>
      </c>
      <c r="S396" s="66">
        <v>39940</v>
      </c>
      <c r="T396" s="66">
        <v>14880</v>
      </c>
      <c r="U396" s="67">
        <f t="shared" si="120"/>
        <v>25.06</v>
      </c>
      <c r="V396" s="66">
        <f t="shared" si="111"/>
        <v>488519.64</v>
      </c>
      <c r="W396" s="66" t="str">
        <f t="shared" si="112"/>
        <v>&gt; 5</v>
      </c>
      <c r="X396" s="66">
        <f>A396+SUMIFS(Presensi!F:F,Presensi!E:E,'Entry Data'!AP396)</f>
        <v>1</v>
      </c>
      <c r="Y396" s="66">
        <f>IFERROR(INDEX('Retasi Pricing'!F:F,MATCH('Entry Data'!AM396,'Retasi Pricing'!E:E,0))*X396,"")</f>
        <v>27650</v>
      </c>
      <c r="Z396" s="62" t="s">
        <v>26</v>
      </c>
      <c r="AA396" s="62" t="s">
        <v>27</v>
      </c>
      <c r="AB396" s="32" t="s">
        <v>112</v>
      </c>
      <c r="AC396" s="32" t="s">
        <v>188</v>
      </c>
      <c r="AD396" s="32" t="str">
        <f t="shared" si="113"/>
        <v/>
      </c>
      <c r="AF396" s="5" t="str">
        <f t="shared" si="114"/>
        <v>setianto44187</v>
      </c>
      <c r="AG396" s="5" t="str">
        <f t="shared" si="115"/>
        <v>BMJ 05444187UTARANIGHT</v>
      </c>
      <c r="AH396" s="5" t="str">
        <f t="shared" si="116"/>
        <v>setianto44187UTARANIGHT</v>
      </c>
      <c r="AI396" s="5" t="str">
        <f t="shared" si="117"/>
        <v>BMJ 05444187NIGHT</v>
      </c>
      <c r="AJ396" s="5" t="str">
        <f t="shared" si="118"/>
        <v>setianto44187NIGHT</v>
      </c>
      <c r="AK396" s="5" t="str">
        <f t="shared" si="119"/>
        <v>setiantoBMJ III</v>
      </c>
      <c r="AL396" s="5" t="str">
        <f t="shared" si="121"/>
        <v>5UTARA</v>
      </c>
      <c r="AM396" s="5" t="str">
        <f t="shared" si="122"/>
        <v>&gt; 5UTARA10 RODA</v>
      </c>
      <c r="AN396" s="5" t="str">
        <f t="shared" si="123"/>
        <v>setiantoBMJ III&gt; 5UTARA10 RODA</v>
      </c>
      <c r="AO396" s="5" t="str">
        <f t="shared" si="124"/>
        <v>setianto&gt; 5UTARA10 RODA</v>
      </c>
      <c r="AP396" s="5" t="str">
        <f t="shared" si="125"/>
        <v>44187NIGHT</v>
      </c>
    </row>
    <row r="397" spans="1:42" x14ac:dyDescent="0.3">
      <c r="A397" s="33">
        <v>1</v>
      </c>
      <c r="B397" s="33"/>
      <c r="C397" s="70">
        <v>44187</v>
      </c>
      <c r="D397" s="71" t="s">
        <v>87</v>
      </c>
      <c r="E397" s="70">
        <v>44188</v>
      </c>
      <c r="F397" s="71">
        <v>5152309</v>
      </c>
      <c r="G397" s="33" t="s">
        <v>20</v>
      </c>
      <c r="H397" s="33" t="s">
        <v>21</v>
      </c>
      <c r="I397" s="33" t="s">
        <v>76</v>
      </c>
      <c r="J397" s="33" t="s">
        <v>23</v>
      </c>
      <c r="K397" s="63" t="s">
        <v>67</v>
      </c>
      <c r="L397" s="32" t="str">
        <f t="shared" si="108"/>
        <v>FM260JD</v>
      </c>
      <c r="M397" s="32" t="str">
        <f t="shared" si="109"/>
        <v>BMJ III</v>
      </c>
      <c r="N397" s="32" t="str">
        <f t="shared" si="110"/>
        <v>10 RODA</v>
      </c>
      <c r="O397" s="64">
        <v>0.13898148148148148</v>
      </c>
      <c r="P397" s="65">
        <v>0.13898148148148148</v>
      </c>
      <c r="Q397" s="65"/>
      <c r="R397" s="66">
        <v>6</v>
      </c>
      <c r="S397" s="66">
        <v>38980</v>
      </c>
      <c r="T397" s="66">
        <v>14880</v>
      </c>
      <c r="U397" s="67">
        <f t="shared" si="120"/>
        <v>24.1</v>
      </c>
      <c r="V397" s="66">
        <f t="shared" si="111"/>
        <v>469805.4</v>
      </c>
      <c r="W397" s="66" t="str">
        <f t="shared" si="112"/>
        <v>&gt; 6</v>
      </c>
      <c r="X397" s="66">
        <f>A397+SUMIFS(Presensi!F:F,Presensi!E:E,'Entry Data'!AP397)</f>
        <v>1</v>
      </c>
      <c r="Y397" s="66">
        <f>IFERROR(INDEX('Retasi Pricing'!F:F,MATCH('Entry Data'!AM397,'Retasi Pricing'!E:E,0))*X397,"")</f>
        <v>30800</v>
      </c>
      <c r="Z397" s="62" t="s">
        <v>26</v>
      </c>
      <c r="AA397" s="62" t="s">
        <v>27</v>
      </c>
      <c r="AB397" s="32" t="s">
        <v>130</v>
      </c>
      <c r="AC397" s="32" t="s">
        <v>188</v>
      </c>
      <c r="AD397" s="32" t="str">
        <f t="shared" si="113"/>
        <v/>
      </c>
      <c r="AF397" s="5" t="str">
        <f t="shared" si="114"/>
        <v>setianto44187</v>
      </c>
      <c r="AG397" s="5" t="str">
        <f t="shared" si="115"/>
        <v>BMJ 05444187UTARANIGHT</v>
      </c>
      <c r="AH397" s="5" t="str">
        <f t="shared" si="116"/>
        <v>setianto44187UTARANIGHT</v>
      </c>
      <c r="AI397" s="5" t="str">
        <f t="shared" si="117"/>
        <v>BMJ 05444187NIGHT</v>
      </c>
      <c r="AJ397" s="5" t="str">
        <f t="shared" si="118"/>
        <v>setianto44187NIGHT</v>
      </c>
      <c r="AK397" s="5" t="str">
        <f t="shared" si="119"/>
        <v>setiantoBMJ III</v>
      </c>
      <c r="AL397" s="5" t="str">
        <f t="shared" si="121"/>
        <v>6UTARA</v>
      </c>
      <c r="AM397" s="5" t="str">
        <f t="shared" si="122"/>
        <v>&gt; 6UTARA10 RODA</v>
      </c>
      <c r="AN397" s="5" t="str">
        <f t="shared" si="123"/>
        <v>setiantoBMJ III&gt; 6UTARA10 RODA</v>
      </c>
      <c r="AO397" s="5" t="str">
        <f t="shared" si="124"/>
        <v>setianto&gt; 6UTARA10 RODA</v>
      </c>
      <c r="AP397" s="5" t="str">
        <f t="shared" si="125"/>
        <v>44187NIGHT</v>
      </c>
    </row>
    <row r="398" spans="1:42" x14ac:dyDescent="0.3">
      <c r="A398" s="33">
        <v>1</v>
      </c>
      <c r="B398" s="33"/>
      <c r="C398" s="70">
        <v>44187</v>
      </c>
      <c r="D398" s="71" t="s">
        <v>87</v>
      </c>
      <c r="E398" s="70">
        <v>44188</v>
      </c>
      <c r="F398" s="71">
        <v>5152382</v>
      </c>
      <c r="G398" s="33" t="s">
        <v>20</v>
      </c>
      <c r="H398" s="33" t="s">
        <v>21</v>
      </c>
      <c r="I398" s="33" t="s">
        <v>76</v>
      </c>
      <c r="J398" s="33" t="s">
        <v>23</v>
      </c>
      <c r="K398" s="63" t="s">
        <v>67</v>
      </c>
      <c r="L398" s="32" t="str">
        <f t="shared" si="108"/>
        <v>FM260JD</v>
      </c>
      <c r="M398" s="32" t="str">
        <f t="shared" si="109"/>
        <v>BMJ III</v>
      </c>
      <c r="N398" s="32" t="str">
        <f t="shared" si="110"/>
        <v>10 RODA</v>
      </c>
      <c r="O398" s="64">
        <v>0.20325231481481479</v>
      </c>
      <c r="P398" s="65">
        <v>0.20325231481481479</v>
      </c>
      <c r="Q398" s="65"/>
      <c r="R398" s="66">
        <v>7</v>
      </c>
      <c r="S398" s="66">
        <v>38940</v>
      </c>
      <c r="T398" s="66">
        <v>14880</v>
      </c>
      <c r="U398" s="67">
        <f t="shared" si="120"/>
        <v>24.06</v>
      </c>
      <c r="V398" s="66">
        <f t="shared" si="111"/>
        <v>469025.64</v>
      </c>
      <c r="W398" s="66" t="str">
        <f t="shared" si="112"/>
        <v>7 &gt;</v>
      </c>
      <c r="X398" s="66">
        <f>A398+SUMIFS(Presensi!F:F,Presensi!E:E,'Entry Data'!AP398)</f>
        <v>1</v>
      </c>
      <c r="Y398" s="66">
        <f>IFERROR(INDEX('Retasi Pricing'!F:F,MATCH('Entry Data'!AM398,'Retasi Pricing'!E:E,0))*X398,"")</f>
        <v>37750</v>
      </c>
      <c r="Z398" s="62" t="s">
        <v>26</v>
      </c>
      <c r="AA398" s="62" t="s">
        <v>27</v>
      </c>
      <c r="AB398" s="32" t="s">
        <v>47</v>
      </c>
      <c r="AC398" s="32" t="s">
        <v>188</v>
      </c>
      <c r="AD398" s="32" t="str">
        <f t="shared" si="113"/>
        <v/>
      </c>
      <c r="AF398" s="5" t="str">
        <f t="shared" si="114"/>
        <v>setianto44187</v>
      </c>
      <c r="AG398" s="5" t="str">
        <f t="shared" si="115"/>
        <v>BMJ 05444187UTARANIGHT</v>
      </c>
      <c r="AH398" s="5" t="str">
        <f t="shared" si="116"/>
        <v>setianto44187UTARANIGHT</v>
      </c>
      <c r="AI398" s="5" t="str">
        <f t="shared" si="117"/>
        <v>BMJ 05444187NIGHT</v>
      </c>
      <c r="AJ398" s="5" t="str">
        <f t="shared" si="118"/>
        <v>setianto44187NIGHT</v>
      </c>
      <c r="AK398" s="5" t="str">
        <f t="shared" si="119"/>
        <v>setiantoBMJ III</v>
      </c>
      <c r="AL398" s="5" t="str">
        <f t="shared" si="121"/>
        <v>7UTARA</v>
      </c>
      <c r="AM398" s="5" t="str">
        <f t="shared" si="122"/>
        <v>7 &gt;UTARA10 RODA</v>
      </c>
      <c r="AN398" s="5" t="str">
        <f t="shared" si="123"/>
        <v>setiantoBMJ III7 &gt;UTARA10 RODA</v>
      </c>
      <c r="AO398" s="5" t="str">
        <f t="shared" si="124"/>
        <v>setianto7 &gt;UTARA10 RODA</v>
      </c>
      <c r="AP398" s="5" t="str">
        <f t="shared" si="125"/>
        <v>44187NIGHT</v>
      </c>
    </row>
    <row r="399" spans="1:42" x14ac:dyDescent="0.3">
      <c r="A399" s="33">
        <v>1</v>
      </c>
      <c r="B399" s="33"/>
      <c r="C399" s="70">
        <v>44187</v>
      </c>
      <c r="D399" s="71" t="s">
        <v>87</v>
      </c>
      <c r="E399" s="70">
        <v>44187</v>
      </c>
      <c r="F399" s="71">
        <v>5151897</v>
      </c>
      <c r="G399" s="33" t="s">
        <v>20</v>
      </c>
      <c r="H399" s="33" t="s">
        <v>21</v>
      </c>
      <c r="I399" s="33" t="s">
        <v>76</v>
      </c>
      <c r="J399" s="33" t="s">
        <v>23</v>
      </c>
      <c r="K399" s="63" t="s">
        <v>67</v>
      </c>
      <c r="L399" s="32" t="str">
        <f t="shared" si="108"/>
        <v>FM260JD</v>
      </c>
      <c r="M399" s="32" t="str">
        <f t="shared" si="109"/>
        <v>BMJ III</v>
      </c>
      <c r="N399" s="32" t="str">
        <f t="shared" si="110"/>
        <v>10 RODA</v>
      </c>
      <c r="O399" s="64">
        <v>0.84436342592592595</v>
      </c>
      <c r="P399" s="65">
        <v>0.84436342592592595</v>
      </c>
      <c r="Q399" s="65"/>
      <c r="R399" s="66">
        <v>1</v>
      </c>
      <c r="S399" s="66">
        <v>39480</v>
      </c>
      <c r="T399" s="66">
        <v>14880</v>
      </c>
      <c r="U399" s="67">
        <f t="shared" si="120"/>
        <v>24.6</v>
      </c>
      <c r="V399" s="66">
        <f t="shared" si="111"/>
        <v>479552.4</v>
      </c>
      <c r="W399" s="66" t="str">
        <f t="shared" si="112"/>
        <v>1 &gt; 4</v>
      </c>
      <c r="X399" s="66">
        <f>A399+SUMIFS(Presensi!F:F,Presensi!E:E,'Entry Data'!AP399)</f>
        <v>1</v>
      </c>
      <c r="Y399" s="66">
        <f>IFERROR(INDEX('Retasi Pricing'!F:F,MATCH('Entry Data'!AM399,'Retasi Pricing'!E:E,0))*X399,"")</f>
        <v>25000</v>
      </c>
      <c r="Z399" s="62" t="s">
        <v>26</v>
      </c>
      <c r="AA399" s="62" t="s">
        <v>27</v>
      </c>
      <c r="AB399" s="32" t="s">
        <v>130</v>
      </c>
      <c r="AC399" s="32" t="s">
        <v>188</v>
      </c>
      <c r="AD399" s="32" t="str">
        <f t="shared" si="113"/>
        <v/>
      </c>
      <c r="AF399" s="5" t="str">
        <f t="shared" si="114"/>
        <v>setianto44187</v>
      </c>
      <c r="AG399" s="5" t="str">
        <f t="shared" si="115"/>
        <v>BMJ 05444187UTARANIGHT</v>
      </c>
      <c r="AH399" s="5" t="str">
        <f t="shared" si="116"/>
        <v>setianto44187UTARANIGHT</v>
      </c>
      <c r="AI399" s="5" t="str">
        <f t="shared" si="117"/>
        <v>BMJ 05444187NIGHT</v>
      </c>
      <c r="AJ399" s="5" t="str">
        <f t="shared" si="118"/>
        <v>setianto44187NIGHT</v>
      </c>
      <c r="AK399" s="5" t="str">
        <f t="shared" si="119"/>
        <v>setiantoBMJ III</v>
      </c>
      <c r="AL399" s="5" t="str">
        <f t="shared" si="121"/>
        <v>1UTARA</v>
      </c>
      <c r="AM399" s="5" t="str">
        <f t="shared" si="122"/>
        <v>1 &gt; 4UTARA10 RODA</v>
      </c>
      <c r="AN399" s="5" t="str">
        <f t="shared" si="123"/>
        <v>setiantoBMJ III1 &gt; 4UTARA10 RODA</v>
      </c>
      <c r="AO399" s="5" t="str">
        <f t="shared" si="124"/>
        <v>setianto1 &gt; 4UTARA10 RODA</v>
      </c>
      <c r="AP399" s="5" t="str">
        <f t="shared" si="125"/>
        <v>44187NIGHT</v>
      </c>
    </row>
    <row r="400" spans="1:42" x14ac:dyDescent="0.3">
      <c r="A400" s="33">
        <v>1</v>
      </c>
      <c r="B400" s="33"/>
      <c r="C400" s="70">
        <v>44187</v>
      </c>
      <c r="D400" s="71" t="s">
        <v>87</v>
      </c>
      <c r="E400" s="70">
        <v>44187</v>
      </c>
      <c r="F400" s="71">
        <v>5151978</v>
      </c>
      <c r="G400" s="33" t="s">
        <v>20</v>
      </c>
      <c r="H400" s="33" t="s">
        <v>21</v>
      </c>
      <c r="I400" s="33" t="s">
        <v>76</v>
      </c>
      <c r="J400" s="33" t="s">
        <v>23</v>
      </c>
      <c r="K400" s="63" t="s">
        <v>67</v>
      </c>
      <c r="L400" s="32" t="str">
        <f t="shared" si="108"/>
        <v>FM260JD</v>
      </c>
      <c r="M400" s="32" t="str">
        <f t="shared" si="109"/>
        <v>BMJ III</v>
      </c>
      <c r="N400" s="32" t="str">
        <f t="shared" si="110"/>
        <v>10 RODA</v>
      </c>
      <c r="O400" s="64">
        <v>0.89951388888888895</v>
      </c>
      <c r="P400" s="65">
        <v>0.89951388888888895</v>
      </c>
      <c r="Q400" s="65"/>
      <c r="R400" s="66">
        <v>2</v>
      </c>
      <c r="S400" s="66">
        <v>38480</v>
      </c>
      <c r="T400" s="66">
        <v>14880</v>
      </c>
      <c r="U400" s="67">
        <f t="shared" si="120"/>
        <v>23.6</v>
      </c>
      <c r="V400" s="66">
        <f t="shared" si="111"/>
        <v>460058.4</v>
      </c>
      <c r="W400" s="66" t="str">
        <f t="shared" si="112"/>
        <v>1 &gt; 4</v>
      </c>
      <c r="X400" s="66">
        <f>A400+SUMIFS(Presensi!F:F,Presensi!E:E,'Entry Data'!AP400)</f>
        <v>1</v>
      </c>
      <c r="Y400" s="66">
        <f>IFERROR(INDEX('Retasi Pricing'!F:F,MATCH('Entry Data'!AM400,'Retasi Pricing'!E:E,0))*X400,"")</f>
        <v>25000</v>
      </c>
      <c r="Z400" s="62" t="s">
        <v>26</v>
      </c>
      <c r="AA400" s="62" t="s">
        <v>27</v>
      </c>
      <c r="AB400" s="32" t="s">
        <v>175</v>
      </c>
      <c r="AC400" s="32" t="s">
        <v>188</v>
      </c>
      <c r="AD400" s="32" t="str">
        <f t="shared" si="113"/>
        <v/>
      </c>
      <c r="AF400" s="5" t="str">
        <f t="shared" si="114"/>
        <v>setianto44187</v>
      </c>
      <c r="AG400" s="5" t="str">
        <f t="shared" si="115"/>
        <v>BMJ 05444187UTARANIGHT</v>
      </c>
      <c r="AH400" s="5" t="str">
        <f t="shared" si="116"/>
        <v>setianto44187UTARANIGHT</v>
      </c>
      <c r="AI400" s="5" t="str">
        <f t="shared" si="117"/>
        <v>BMJ 05444187NIGHT</v>
      </c>
      <c r="AJ400" s="5" t="str">
        <f t="shared" si="118"/>
        <v>setianto44187NIGHT</v>
      </c>
      <c r="AK400" s="5" t="str">
        <f t="shared" si="119"/>
        <v>setiantoBMJ III</v>
      </c>
      <c r="AL400" s="5" t="str">
        <f t="shared" si="121"/>
        <v>2UTARA</v>
      </c>
      <c r="AM400" s="5" t="str">
        <f t="shared" si="122"/>
        <v>1 &gt; 4UTARA10 RODA</v>
      </c>
      <c r="AN400" s="5" t="str">
        <f t="shared" si="123"/>
        <v>setiantoBMJ III1 &gt; 4UTARA10 RODA</v>
      </c>
      <c r="AO400" s="5" t="str">
        <f t="shared" si="124"/>
        <v>setianto1 &gt; 4UTARA10 RODA</v>
      </c>
      <c r="AP400" s="5" t="str">
        <f t="shared" si="125"/>
        <v>44187NIGHT</v>
      </c>
    </row>
    <row r="401" spans="1:42" x14ac:dyDescent="0.3">
      <c r="A401" s="33">
        <v>1</v>
      </c>
      <c r="B401" s="33"/>
      <c r="C401" s="70">
        <v>44187</v>
      </c>
      <c r="D401" s="71" t="s">
        <v>87</v>
      </c>
      <c r="E401" s="70">
        <v>44187</v>
      </c>
      <c r="F401" s="71">
        <v>5152073</v>
      </c>
      <c r="G401" s="33" t="s">
        <v>20</v>
      </c>
      <c r="H401" s="33" t="s">
        <v>21</v>
      </c>
      <c r="I401" s="33" t="s">
        <v>76</v>
      </c>
      <c r="J401" s="33" t="s">
        <v>23</v>
      </c>
      <c r="K401" s="63" t="s">
        <v>67</v>
      </c>
      <c r="L401" s="32" t="str">
        <f t="shared" si="108"/>
        <v>FM260JD</v>
      </c>
      <c r="M401" s="32" t="str">
        <f t="shared" si="109"/>
        <v>BMJ III</v>
      </c>
      <c r="N401" s="32" t="str">
        <f t="shared" si="110"/>
        <v>10 RODA</v>
      </c>
      <c r="O401" s="64">
        <v>0.96392361111111102</v>
      </c>
      <c r="P401" s="65">
        <v>0.96392361111111102</v>
      </c>
      <c r="Q401" s="65"/>
      <c r="R401" s="66">
        <v>3</v>
      </c>
      <c r="S401" s="66">
        <v>39000</v>
      </c>
      <c r="T401" s="66">
        <v>14880</v>
      </c>
      <c r="U401" s="67">
        <f t="shared" si="120"/>
        <v>24.12</v>
      </c>
      <c r="V401" s="66">
        <f t="shared" si="111"/>
        <v>470195.27999999997</v>
      </c>
      <c r="W401" s="66" t="str">
        <f t="shared" si="112"/>
        <v>1 &gt; 4</v>
      </c>
      <c r="X401" s="66">
        <f>A401+SUMIFS(Presensi!F:F,Presensi!E:E,'Entry Data'!AP401)</f>
        <v>1</v>
      </c>
      <c r="Y401" s="66">
        <f>IFERROR(INDEX('Retasi Pricing'!F:F,MATCH('Entry Data'!AM401,'Retasi Pricing'!E:E,0))*X401,"")</f>
        <v>25000</v>
      </c>
      <c r="Z401" s="62" t="s">
        <v>26</v>
      </c>
      <c r="AA401" s="62" t="s">
        <v>27</v>
      </c>
      <c r="AB401" s="32" t="s">
        <v>130</v>
      </c>
      <c r="AC401" s="32" t="s">
        <v>188</v>
      </c>
      <c r="AD401" s="32" t="str">
        <f t="shared" si="113"/>
        <v/>
      </c>
      <c r="AF401" s="5" t="str">
        <f t="shared" si="114"/>
        <v>setianto44187</v>
      </c>
      <c r="AG401" s="5" t="str">
        <f t="shared" si="115"/>
        <v>BMJ 05444187UTARANIGHT</v>
      </c>
      <c r="AH401" s="5" t="str">
        <f t="shared" si="116"/>
        <v>setianto44187UTARANIGHT</v>
      </c>
      <c r="AI401" s="5" t="str">
        <f t="shared" si="117"/>
        <v>BMJ 05444187NIGHT</v>
      </c>
      <c r="AJ401" s="5" t="str">
        <f t="shared" si="118"/>
        <v>setianto44187NIGHT</v>
      </c>
      <c r="AK401" s="5" t="str">
        <f t="shared" si="119"/>
        <v>setiantoBMJ III</v>
      </c>
      <c r="AL401" s="5" t="str">
        <f t="shared" si="121"/>
        <v>3UTARA</v>
      </c>
      <c r="AM401" s="5" t="str">
        <f t="shared" si="122"/>
        <v>1 &gt; 4UTARA10 RODA</v>
      </c>
      <c r="AN401" s="5" t="str">
        <f t="shared" si="123"/>
        <v>setiantoBMJ III1 &gt; 4UTARA10 RODA</v>
      </c>
      <c r="AO401" s="5" t="str">
        <f t="shared" si="124"/>
        <v>setianto1 &gt; 4UTARA10 RODA</v>
      </c>
      <c r="AP401" s="5" t="str">
        <f t="shared" si="125"/>
        <v>44187NIGHT</v>
      </c>
    </row>
    <row r="402" spans="1:42" x14ac:dyDescent="0.3">
      <c r="A402" s="33">
        <v>1</v>
      </c>
      <c r="B402" s="33"/>
      <c r="C402" s="70">
        <v>44187</v>
      </c>
      <c r="D402" s="71" t="s">
        <v>87</v>
      </c>
      <c r="E402" s="70">
        <v>44188</v>
      </c>
      <c r="F402" s="71">
        <v>5152158</v>
      </c>
      <c r="G402" s="33" t="s">
        <v>20</v>
      </c>
      <c r="H402" s="33" t="s">
        <v>21</v>
      </c>
      <c r="I402" s="33" t="s">
        <v>76</v>
      </c>
      <c r="J402" s="33" t="s">
        <v>23</v>
      </c>
      <c r="K402" s="63" t="s">
        <v>71</v>
      </c>
      <c r="L402" s="32" t="str">
        <f t="shared" si="108"/>
        <v>FM260JD</v>
      </c>
      <c r="M402" s="32" t="str">
        <f t="shared" si="109"/>
        <v>BMJ III</v>
      </c>
      <c r="N402" s="32" t="str">
        <f t="shared" si="110"/>
        <v>10 RODA</v>
      </c>
      <c r="O402" s="64">
        <v>2.49537037037037E-2</v>
      </c>
      <c r="P402" s="65">
        <v>2.49537037037037E-2</v>
      </c>
      <c r="Q402" s="65"/>
      <c r="R402" s="66">
        <v>4</v>
      </c>
      <c r="S402" s="66">
        <v>38900</v>
      </c>
      <c r="T402" s="66">
        <v>14800</v>
      </c>
      <c r="U402" s="67">
        <f t="shared" si="120"/>
        <v>24.1</v>
      </c>
      <c r="V402" s="66">
        <f t="shared" si="111"/>
        <v>469805.4</v>
      </c>
      <c r="W402" s="66" t="str">
        <f t="shared" si="112"/>
        <v>1 &gt; 4</v>
      </c>
      <c r="X402" s="66">
        <f>A402+SUMIFS(Presensi!F:F,Presensi!E:E,'Entry Data'!AP402)</f>
        <v>1</v>
      </c>
      <c r="Y402" s="66">
        <f>IFERROR(INDEX('Retasi Pricing'!F:F,MATCH('Entry Data'!AM402,'Retasi Pricing'!E:E,0))*X402,"")</f>
        <v>25000</v>
      </c>
      <c r="Z402" s="62" t="s">
        <v>26</v>
      </c>
      <c r="AA402" s="62" t="s">
        <v>27</v>
      </c>
      <c r="AB402" s="32" t="s">
        <v>175</v>
      </c>
      <c r="AC402" s="32" t="s">
        <v>216</v>
      </c>
      <c r="AD402" s="32" t="str">
        <f t="shared" si="113"/>
        <v/>
      </c>
      <c r="AF402" s="5" t="str">
        <f t="shared" si="114"/>
        <v>ruslan44187</v>
      </c>
      <c r="AG402" s="5" t="str">
        <f t="shared" si="115"/>
        <v>BMJ 05644187UTARANIGHT</v>
      </c>
      <c r="AH402" s="5" t="str">
        <f t="shared" si="116"/>
        <v>ruslan44187UTARANIGHT</v>
      </c>
      <c r="AI402" s="5" t="str">
        <f t="shared" si="117"/>
        <v>BMJ 05644187NIGHT</v>
      </c>
      <c r="AJ402" s="5" t="str">
        <f t="shared" si="118"/>
        <v>ruslan44187NIGHT</v>
      </c>
      <c r="AK402" s="5" t="str">
        <f t="shared" si="119"/>
        <v>ruslanBMJ III</v>
      </c>
      <c r="AL402" s="5" t="str">
        <f t="shared" si="121"/>
        <v>4UTARA</v>
      </c>
      <c r="AM402" s="5" t="str">
        <f t="shared" si="122"/>
        <v>1 &gt; 4UTARA10 RODA</v>
      </c>
      <c r="AN402" s="5" t="str">
        <f t="shared" si="123"/>
        <v>ruslanBMJ III1 &gt; 4UTARA10 RODA</v>
      </c>
      <c r="AO402" s="5" t="str">
        <f t="shared" si="124"/>
        <v>ruslan1 &gt; 4UTARA10 RODA</v>
      </c>
      <c r="AP402" s="5" t="str">
        <f t="shared" si="125"/>
        <v>44187NIGHT</v>
      </c>
    </row>
    <row r="403" spans="1:42" x14ac:dyDescent="0.3">
      <c r="A403" s="33">
        <v>1</v>
      </c>
      <c r="B403" s="33"/>
      <c r="C403" s="70">
        <v>44187</v>
      </c>
      <c r="D403" s="71" t="s">
        <v>87</v>
      </c>
      <c r="E403" s="70">
        <v>44188</v>
      </c>
      <c r="F403" s="71">
        <v>5152229</v>
      </c>
      <c r="G403" s="33" t="s">
        <v>20</v>
      </c>
      <c r="H403" s="33" t="s">
        <v>21</v>
      </c>
      <c r="I403" s="33" t="s">
        <v>76</v>
      </c>
      <c r="J403" s="33" t="s">
        <v>23</v>
      </c>
      <c r="K403" s="63" t="s">
        <v>71</v>
      </c>
      <c r="L403" s="32" t="str">
        <f t="shared" si="108"/>
        <v>FM260JD</v>
      </c>
      <c r="M403" s="32" t="str">
        <f t="shared" si="109"/>
        <v>BMJ III</v>
      </c>
      <c r="N403" s="32" t="str">
        <f t="shared" si="110"/>
        <v>10 RODA</v>
      </c>
      <c r="O403" s="64">
        <v>7.8287037037037044E-2</v>
      </c>
      <c r="P403" s="65">
        <v>7.8287037037037044E-2</v>
      </c>
      <c r="Q403" s="65"/>
      <c r="R403" s="66">
        <v>5</v>
      </c>
      <c r="S403" s="66">
        <v>38180</v>
      </c>
      <c r="T403" s="66">
        <v>14800</v>
      </c>
      <c r="U403" s="67">
        <f t="shared" si="120"/>
        <v>23.38</v>
      </c>
      <c r="V403" s="66">
        <f t="shared" si="111"/>
        <v>455769.72000000003</v>
      </c>
      <c r="W403" s="66" t="str">
        <f t="shared" si="112"/>
        <v>&gt; 5</v>
      </c>
      <c r="X403" s="66">
        <f>A403+SUMIFS(Presensi!F:F,Presensi!E:E,'Entry Data'!AP403)</f>
        <v>1</v>
      </c>
      <c r="Y403" s="66">
        <f>IFERROR(INDEX('Retasi Pricing'!F:F,MATCH('Entry Data'!AM403,'Retasi Pricing'!E:E,0))*X403,"")</f>
        <v>27650</v>
      </c>
      <c r="Z403" s="62" t="s">
        <v>26</v>
      </c>
      <c r="AA403" s="62" t="s">
        <v>27</v>
      </c>
      <c r="AB403" s="32" t="s">
        <v>175</v>
      </c>
      <c r="AC403" s="32" t="s">
        <v>216</v>
      </c>
      <c r="AD403" s="32" t="str">
        <f t="shared" si="113"/>
        <v/>
      </c>
      <c r="AF403" s="5" t="str">
        <f t="shared" si="114"/>
        <v>ruslan44187</v>
      </c>
      <c r="AG403" s="5" t="str">
        <f t="shared" si="115"/>
        <v>BMJ 05644187UTARANIGHT</v>
      </c>
      <c r="AH403" s="5" t="str">
        <f t="shared" si="116"/>
        <v>ruslan44187UTARANIGHT</v>
      </c>
      <c r="AI403" s="5" t="str">
        <f t="shared" si="117"/>
        <v>BMJ 05644187NIGHT</v>
      </c>
      <c r="AJ403" s="5" t="str">
        <f t="shared" si="118"/>
        <v>ruslan44187NIGHT</v>
      </c>
      <c r="AK403" s="5" t="str">
        <f t="shared" si="119"/>
        <v>ruslanBMJ III</v>
      </c>
      <c r="AL403" s="5" t="str">
        <f t="shared" si="121"/>
        <v>5UTARA</v>
      </c>
      <c r="AM403" s="5" t="str">
        <f t="shared" si="122"/>
        <v>&gt; 5UTARA10 RODA</v>
      </c>
      <c r="AN403" s="5" t="str">
        <f t="shared" si="123"/>
        <v>ruslanBMJ III&gt; 5UTARA10 RODA</v>
      </c>
      <c r="AO403" s="5" t="str">
        <f t="shared" si="124"/>
        <v>ruslan&gt; 5UTARA10 RODA</v>
      </c>
      <c r="AP403" s="5" t="str">
        <f t="shared" si="125"/>
        <v>44187NIGHT</v>
      </c>
    </row>
    <row r="404" spans="1:42" x14ac:dyDescent="0.3">
      <c r="A404" s="33">
        <v>1</v>
      </c>
      <c r="B404" s="33"/>
      <c r="C404" s="70">
        <v>44187</v>
      </c>
      <c r="D404" s="71" t="s">
        <v>87</v>
      </c>
      <c r="E404" s="70">
        <v>44188</v>
      </c>
      <c r="F404" s="71">
        <v>5152320</v>
      </c>
      <c r="G404" s="33" t="s">
        <v>20</v>
      </c>
      <c r="H404" s="33" t="s">
        <v>21</v>
      </c>
      <c r="I404" s="33" t="s">
        <v>76</v>
      </c>
      <c r="J404" s="33" t="s">
        <v>23</v>
      </c>
      <c r="K404" s="63" t="s">
        <v>71</v>
      </c>
      <c r="L404" s="32" t="str">
        <f t="shared" si="108"/>
        <v>FM260JD</v>
      </c>
      <c r="M404" s="32" t="str">
        <f t="shared" si="109"/>
        <v>BMJ III</v>
      </c>
      <c r="N404" s="32" t="str">
        <f t="shared" si="110"/>
        <v>10 RODA</v>
      </c>
      <c r="O404" s="64">
        <v>0.14501157407407408</v>
      </c>
      <c r="P404" s="65">
        <v>0.14501157407407408</v>
      </c>
      <c r="Q404" s="65"/>
      <c r="R404" s="66">
        <v>6</v>
      </c>
      <c r="S404" s="66">
        <v>38460</v>
      </c>
      <c r="T404" s="66">
        <v>14800</v>
      </c>
      <c r="U404" s="67">
        <f t="shared" si="120"/>
        <v>23.66</v>
      </c>
      <c r="V404" s="66">
        <f t="shared" si="111"/>
        <v>461228.04000000004</v>
      </c>
      <c r="W404" s="66" t="str">
        <f t="shared" si="112"/>
        <v>&gt; 6</v>
      </c>
      <c r="X404" s="66">
        <f>A404+SUMIFS(Presensi!F:F,Presensi!E:E,'Entry Data'!AP404)</f>
        <v>1</v>
      </c>
      <c r="Y404" s="66">
        <f>IFERROR(INDEX('Retasi Pricing'!F:F,MATCH('Entry Data'!AM404,'Retasi Pricing'!E:E,0))*X404,"")</f>
        <v>30800</v>
      </c>
      <c r="Z404" s="62" t="s">
        <v>26</v>
      </c>
      <c r="AA404" s="62" t="s">
        <v>27</v>
      </c>
      <c r="AB404" s="32" t="s">
        <v>47</v>
      </c>
      <c r="AC404" s="32" t="s">
        <v>216</v>
      </c>
      <c r="AD404" s="32" t="str">
        <f t="shared" si="113"/>
        <v/>
      </c>
      <c r="AF404" s="5" t="str">
        <f t="shared" si="114"/>
        <v>ruslan44187</v>
      </c>
      <c r="AG404" s="5" t="str">
        <f t="shared" si="115"/>
        <v>BMJ 05644187UTARANIGHT</v>
      </c>
      <c r="AH404" s="5" t="str">
        <f t="shared" si="116"/>
        <v>ruslan44187UTARANIGHT</v>
      </c>
      <c r="AI404" s="5" t="str">
        <f t="shared" si="117"/>
        <v>BMJ 05644187NIGHT</v>
      </c>
      <c r="AJ404" s="5" t="str">
        <f t="shared" si="118"/>
        <v>ruslan44187NIGHT</v>
      </c>
      <c r="AK404" s="5" t="str">
        <f t="shared" si="119"/>
        <v>ruslanBMJ III</v>
      </c>
      <c r="AL404" s="5" t="str">
        <f t="shared" si="121"/>
        <v>6UTARA</v>
      </c>
      <c r="AM404" s="5" t="str">
        <f t="shared" si="122"/>
        <v>&gt; 6UTARA10 RODA</v>
      </c>
      <c r="AN404" s="5" t="str">
        <f t="shared" si="123"/>
        <v>ruslanBMJ III&gt; 6UTARA10 RODA</v>
      </c>
      <c r="AO404" s="5" t="str">
        <f t="shared" si="124"/>
        <v>ruslan&gt; 6UTARA10 RODA</v>
      </c>
      <c r="AP404" s="5" t="str">
        <f t="shared" si="125"/>
        <v>44187NIGHT</v>
      </c>
    </row>
    <row r="405" spans="1:42" x14ac:dyDescent="0.3">
      <c r="A405" s="33">
        <v>1</v>
      </c>
      <c r="B405" s="33"/>
      <c r="C405" s="70">
        <v>44187</v>
      </c>
      <c r="D405" s="71" t="s">
        <v>87</v>
      </c>
      <c r="E405" s="70">
        <v>44188</v>
      </c>
      <c r="F405" s="71">
        <v>5152390</v>
      </c>
      <c r="G405" s="33" t="s">
        <v>20</v>
      </c>
      <c r="H405" s="33" t="s">
        <v>21</v>
      </c>
      <c r="I405" s="33" t="s">
        <v>76</v>
      </c>
      <c r="J405" s="33" t="s">
        <v>23</v>
      </c>
      <c r="K405" s="63" t="s">
        <v>71</v>
      </c>
      <c r="L405" s="32" t="str">
        <f t="shared" si="108"/>
        <v>FM260JD</v>
      </c>
      <c r="M405" s="32" t="str">
        <f t="shared" si="109"/>
        <v>BMJ III</v>
      </c>
      <c r="N405" s="32" t="str">
        <f t="shared" si="110"/>
        <v>10 RODA</v>
      </c>
      <c r="O405" s="64">
        <v>0.20982638888888891</v>
      </c>
      <c r="P405" s="65">
        <v>0.20982638888888891</v>
      </c>
      <c r="Q405" s="65"/>
      <c r="R405" s="66">
        <v>7</v>
      </c>
      <c r="S405" s="66">
        <v>39760</v>
      </c>
      <c r="T405" s="66">
        <v>14800</v>
      </c>
      <c r="U405" s="67">
        <f t="shared" si="120"/>
        <v>24.96</v>
      </c>
      <c r="V405" s="66">
        <f t="shared" si="111"/>
        <v>486570.23999999999</v>
      </c>
      <c r="W405" s="66" t="str">
        <f t="shared" si="112"/>
        <v>7 &gt;</v>
      </c>
      <c r="X405" s="66">
        <f>A405+SUMIFS(Presensi!F:F,Presensi!E:E,'Entry Data'!AP405)</f>
        <v>1</v>
      </c>
      <c r="Y405" s="66">
        <f>IFERROR(INDEX('Retasi Pricing'!F:F,MATCH('Entry Data'!AM405,'Retasi Pricing'!E:E,0))*X405,"")</f>
        <v>37750</v>
      </c>
      <c r="Z405" s="62" t="s">
        <v>26</v>
      </c>
      <c r="AA405" s="62" t="s">
        <v>27</v>
      </c>
      <c r="AB405" s="32" t="s">
        <v>130</v>
      </c>
      <c r="AC405" s="32" t="s">
        <v>216</v>
      </c>
      <c r="AD405" s="32" t="str">
        <f t="shared" si="113"/>
        <v/>
      </c>
      <c r="AF405" s="5" t="str">
        <f t="shared" si="114"/>
        <v>ruslan44187</v>
      </c>
      <c r="AG405" s="5" t="str">
        <f t="shared" si="115"/>
        <v>BMJ 05644187UTARANIGHT</v>
      </c>
      <c r="AH405" s="5" t="str">
        <f t="shared" si="116"/>
        <v>ruslan44187UTARANIGHT</v>
      </c>
      <c r="AI405" s="5" t="str">
        <f t="shared" si="117"/>
        <v>BMJ 05644187NIGHT</v>
      </c>
      <c r="AJ405" s="5" t="str">
        <f t="shared" si="118"/>
        <v>ruslan44187NIGHT</v>
      </c>
      <c r="AK405" s="5" t="str">
        <f t="shared" si="119"/>
        <v>ruslanBMJ III</v>
      </c>
      <c r="AL405" s="5" t="str">
        <f t="shared" si="121"/>
        <v>7UTARA</v>
      </c>
      <c r="AM405" s="5" t="str">
        <f t="shared" si="122"/>
        <v>7 &gt;UTARA10 RODA</v>
      </c>
      <c r="AN405" s="5" t="str">
        <f t="shared" si="123"/>
        <v>ruslanBMJ III7 &gt;UTARA10 RODA</v>
      </c>
      <c r="AO405" s="5" t="str">
        <f t="shared" si="124"/>
        <v>ruslan7 &gt;UTARA10 RODA</v>
      </c>
      <c r="AP405" s="5" t="str">
        <f t="shared" si="125"/>
        <v>44187NIGHT</v>
      </c>
    </row>
    <row r="406" spans="1:42" x14ac:dyDescent="0.3">
      <c r="A406" s="33">
        <v>1</v>
      </c>
      <c r="B406" s="33"/>
      <c r="C406" s="70">
        <v>44187</v>
      </c>
      <c r="D406" s="71" t="s">
        <v>87</v>
      </c>
      <c r="E406" s="70">
        <v>44187</v>
      </c>
      <c r="F406" s="71">
        <v>5151911</v>
      </c>
      <c r="G406" s="33" t="s">
        <v>20</v>
      </c>
      <c r="H406" s="33" t="s">
        <v>169</v>
      </c>
      <c r="I406" s="33" t="s">
        <v>65</v>
      </c>
      <c r="J406" s="33" t="s">
        <v>52</v>
      </c>
      <c r="K406" s="63" t="s">
        <v>71</v>
      </c>
      <c r="L406" s="32" t="str">
        <f t="shared" si="108"/>
        <v>FM260JD</v>
      </c>
      <c r="M406" s="32" t="str">
        <f t="shared" si="109"/>
        <v>BMJ III</v>
      </c>
      <c r="N406" s="32" t="str">
        <f t="shared" si="110"/>
        <v>10 RODA</v>
      </c>
      <c r="O406" s="64">
        <v>0.85547453703703702</v>
      </c>
      <c r="P406" s="65">
        <v>0.85547453703703702</v>
      </c>
      <c r="Q406" s="65"/>
      <c r="R406" s="66">
        <v>1</v>
      </c>
      <c r="S406" s="66">
        <v>39220</v>
      </c>
      <c r="T406" s="66">
        <v>14800</v>
      </c>
      <c r="U406" s="67">
        <f t="shared" si="120"/>
        <v>24.42</v>
      </c>
      <c r="V406" s="66">
        <f t="shared" si="111"/>
        <v>476043.48000000004</v>
      </c>
      <c r="W406" s="66" t="str">
        <f t="shared" si="112"/>
        <v>1 &gt; 4</v>
      </c>
      <c r="X406" s="66">
        <f>A406+SUMIFS(Presensi!F:F,Presensi!E:E,'Entry Data'!AP406)</f>
        <v>1</v>
      </c>
      <c r="Y406" s="66">
        <f>IFERROR(INDEX('Retasi Pricing'!F:F,MATCH('Entry Data'!AM406,'Retasi Pricing'!E:E,0))*X406,"")</f>
        <v>25000</v>
      </c>
      <c r="Z406" s="62" t="s">
        <v>26</v>
      </c>
      <c r="AA406" s="62" t="s">
        <v>27</v>
      </c>
      <c r="AB406" s="32" t="s">
        <v>47</v>
      </c>
      <c r="AC406" s="32" t="s">
        <v>216</v>
      </c>
      <c r="AD406" s="32" t="str">
        <f t="shared" si="113"/>
        <v/>
      </c>
      <c r="AF406" s="5" t="str">
        <f t="shared" si="114"/>
        <v>ruslan44187</v>
      </c>
      <c r="AG406" s="5" t="str">
        <f t="shared" si="115"/>
        <v>BMJ 05644187UTARANIGHT</v>
      </c>
      <c r="AH406" s="5" t="str">
        <f t="shared" si="116"/>
        <v>ruslan44187UTARANIGHT</v>
      </c>
      <c r="AI406" s="5" t="str">
        <f t="shared" si="117"/>
        <v>BMJ 05644187NIGHT</v>
      </c>
      <c r="AJ406" s="5" t="str">
        <f t="shared" si="118"/>
        <v>ruslan44187NIGHT</v>
      </c>
      <c r="AK406" s="5" t="str">
        <f t="shared" si="119"/>
        <v>ruslanBMJ III</v>
      </c>
      <c r="AL406" s="5" t="str">
        <f t="shared" si="121"/>
        <v>1UTARA</v>
      </c>
      <c r="AM406" s="5" t="str">
        <f t="shared" si="122"/>
        <v>1 &gt; 4UTARA10 RODA</v>
      </c>
      <c r="AN406" s="5" t="str">
        <f t="shared" si="123"/>
        <v>ruslanBMJ III1 &gt; 4UTARA10 RODA</v>
      </c>
      <c r="AO406" s="5" t="str">
        <f t="shared" si="124"/>
        <v>ruslan1 &gt; 4UTARA10 RODA</v>
      </c>
      <c r="AP406" s="5" t="str">
        <f t="shared" si="125"/>
        <v>44187NIGHT</v>
      </c>
    </row>
    <row r="407" spans="1:42" x14ac:dyDescent="0.3">
      <c r="A407" s="33">
        <v>1</v>
      </c>
      <c r="B407" s="33"/>
      <c r="C407" s="70">
        <v>44187</v>
      </c>
      <c r="D407" s="71" t="s">
        <v>87</v>
      </c>
      <c r="E407" s="70">
        <v>44187</v>
      </c>
      <c r="F407" s="71">
        <v>5151993</v>
      </c>
      <c r="G407" s="33" t="s">
        <v>20</v>
      </c>
      <c r="H407" s="33" t="s">
        <v>21</v>
      </c>
      <c r="I407" s="33" t="s">
        <v>76</v>
      </c>
      <c r="J407" s="33" t="s">
        <v>23</v>
      </c>
      <c r="K407" s="63" t="s">
        <v>71</v>
      </c>
      <c r="L407" s="32" t="str">
        <f t="shared" si="108"/>
        <v>FM260JD</v>
      </c>
      <c r="M407" s="32" t="str">
        <f t="shared" si="109"/>
        <v>BMJ III</v>
      </c>
      <c r="N407" s="32" t="str">
        <f t="shared" si="110"/>
        <v>10 RODA</v>
      </c>
      <c r="O407" s="64">
        <v>0.9118518518518518</v>
      </c>
      <c r="P407" s="65">
        <v>0.9118518518518518</v>
      </c>
      <c r="Q407" s="65"/>
      <c r="R407" s="66">
        <v>2</v>
      </c>
      <c r="S407" s="66">
        <v>38760</v>
      </c>
      <c r="T407" s="66">
        <v>14800</v>
      </c>
      <c r="U407" s="67">
        <f t="shared" si="120"/>
        <v>23.96</v>
      </c>
      <c r="V407" s="66">
        <f t="shared" si="111"/>
        <v>467076.24</v>
      </c>
      <c r="W407" s="66" t="str">
        <f t="shared" si="112"/>
        <v>1 &gt; 4</v>
      </c>
      <c r="X407" s="66">
        <f>A407+SUMIFS(Presensi!F:F,Presensi!E:E,'Entry Data'!AP407)</f>
        <v>1</v>
      </c>
      <c r="Y407" s="66">
        <f>IFERROR(INDEX('Retasi Pricing'!F:F,MATCH('Entry Data'!AM407,'Retasi Pricing'!E:E,0))*X407,"")</f>
        <v>25000</v>
      </c>
      <c r="Z407" s="62" t="s">
        <v>26</v>
      </c>
      <c r="AA407" s="62" t="s">
        <v>27</v>
      </c>
      <c r="AB407" s="32" t="s">
        <v>112</v>
      </c>
      <c r="AC407" s="32" t="s">
        <v>216</v>
      </c>
      <c r="AD407" s="32" t="str">
        <f t="shared" si="113"/>
        <v/>
      </c>
      <c r="AF407" s="5" t="str">
        <f t="shared" si="114"/>
        <v>ruslan44187</v>
      </c>
      <c r="AG407" s="5" t="str">
        <f t="shared" si="115"/>
        <v>BMJ 05644187UTARANIGHT</v>
      </c>
      <c r="AH407" s="5" t="str">
        <f t="shared" si="116"/>
        <v>ruslan44187UTARANIGHT</v>
      </c>
      <c r="AI407" s="5" t="str">
        <f t="shared" si="117"/>
        <v>BMJ 05644187NIGHT</v>
      </c>
      <c r="AJ407" s="5" t="str">
        <f t="shared" si="118"/>
        <v>ruslan44187NIGHT</v>
      </c>
      <c r="AK407" s="5" t="str">
        <f t="shared" si="119"/>
        <v>ruslanBMJ III</v>
      </c>
      <c r="AL407" s="5" t="str">
        <f t="shared" si="121"/>
        <v>2UTARA</v>
      </c>
      <c r="AM407" s="5" t="str">
        <f t="shared" si="122"/>
        <v>1 &gt; 4UTARA10 RODA</v>
      </c>
      <c r="AN407" s="5" t="str">
        <f t="shared" si="123"/>
        <v>ruslanBMJ III1 &gt; 4UTARA10 RODA</v>
      </c>
      <c r="AO407" s="5" t="str">
        <f t="shared" si="124"/>
        <v>ruslan1 &gt; 4UTARA10 RODA</v>
      </c>
      <c r="AP407" s="5" t="str">
        <f t="shared" si="125"/>
        <v>44187NIGHT</v>
      </c>
    </row>
    <row r="408" spans="1:42" x14ac:dyDescent="0.3">
      <c r="A408" s="33">
        <v>1</v>
      </c>
      <c r="B408" s="33"/>
      <c r="C408" s="70">
        <v>44187</v>
      </c>
      <c r="D408" s="71" t="s">
        <v>87</v>
      </c>
      <c r="E408" s="70">
        <v>44187</v>
      </c>
      <c r="F408" s="71">
        <v>5152082</v>
      </c>
      <c r="G408" s="33" t="s">
        <v>20</v>
      </c>
      <c r="H408" s="33" t="s">
        <v>21</v>
      </c>
      <c r="I408" s="33" t="s">
        <v>76</v>
      </c>
      <c r="J408" s="33" t="s">
        <v>23</v>
      </c>
      <c r="K408" s="63" t="s">
        <v>71</v>
      </c>
      <c r="L408" s="32" t="str">
        <f t="shared" si="108"/>
        <v>FM260JD</v>
      </c>
      <c r="M408" s="32" t="str">
        <f t="shared" si="109"/>
        <v>BMJ III</v>
      </c>
      <c r="N408" s="32" t="str">
        <f t="shared" si="110"/>
        <v>10 RODA</v>
      </c>
      <c r="O408" s="64">
        <v>0.97219907407407413</v>
      </c>
      <c r="P408" s="65">
        <v>0.97219907407407413</v>
      </c>
      <c r="Q408" s="65"/>
      <c r="R408" s="66">
        <v>3</v>
      </c>
      <c r="S408" s="66">
        <v>38660</v>
      </c>
      <c r="T408" s="66">
        <v>14800</v>
      </c>
      <c r="U408" s="67">
        <f t="shared" si="120"/>
        <v>23.86</v>
      </c>
      <c r="V408" s="66">
        <f t="shared" si="111"/>
        <v>465126.83999999997</v>
      </c>
      <c r="W408" s="66" t="str">
        <f t="shared" si="112"/>
        <v>1 &gt; 4</v>
      </c>
      <c r="X408" s="66">
        <f>A408+SUMIFS(Presensi!F:F,Presensi!E:E,'Entry Data'!AP408)</f>
        <v>1</v>
      </c>
      <c r="Y408" s="66">
        <f>IFERROR(INDEX('Retasi Pricing'!F:F,MATCH('Entry Data'!AM408,'Retasi Pricing'!E:E,0))*X408,"")</f>
        <v>25000</v>
      </c>
      <c r="Z408" s="62" t="s">
        <v>26</v>
      </c>
      <c r="AA408" s="62" t="s">
        <v>27</v>
      </c>
      <c r="AB408" s="32" t="s">
        <v>66</v>
      </c>
      <c r="AC408" s="32" t="s">
        <v>216</v>
      </c>
      <c r="AD408" s="32" t="str">
        <f t="shared" si="113"/>
        <v/>
      </c>
      <c r="AF408" s="5" t="str">
        <f t="shared" si="114"/>
        <v>ruslan44187</v>
      </c>
      <c r="AG408" s="5" t="str">
        <f t="shared" si="115"/>
        <v>BMJ 05644187UTARANIGHT</v>
      </c>
      <c r="AH408" s="5" t="str">
        <f t="shared" si="116"/>
        <v>ruslan44187UTARANIGHT</v>
      </c>
      <c r="AI408" s="5" t="str">
        <f t="shared" si="117"/>
        <v>BMJ 05644187NIGHT</v>
      </c>
      <c r="AJ408" s="5" t="str">
        <f t="shared" si="118"/>
        <v>ruslan44187NIGHT</v>
      </c>
      <c r="AK408" s="5" t="str">
        <f t="shared" si="119"/>
        <v>ruslanBMJ III</v>
      </c>
      <c r="AL408" s="5" t="str">
        <f t="shared" si="121"/>
        <v>3UTARA</v>
      </c>
      <c r="AM408" s="5" t="str">
        <f t="shared" si="122"/>
        <v>1 &gt; 4UTARA10 RODA</v>
      </c>
      <c r="AN408" s="5" t="str">
        <f t="shared" si="123"/>
        <v>ruslanBMJ III1 &gt; 4UTARA10 RODA</v>
      </c>
      <c r="AO408" s="5" t="str">
        <f t="shared" si="124"/>
        <v>ruslan1 &gt; 4UTARA10 RODA</v>
      </c>
      <c r="AP408" s="5" t="str">
        <f t="shared" si="125"/>
        <v>44187NIGHT</v>
      </c>
    </row>
    <row r="409" spans="1:42" x14ac:dyDescent="0.3">
      <c r="A409" s="33">
        <v>1</v>
      </c>
      <c r="B409" s="33"/>
      <c r="C409" s="70">
        <v>44187</v>
      </c>
      <c r="D409" s="71" t="s">
        <v>87</v>
      </c>
      <c r="E409" s="70">
        <v>44188</v>
      </c>
      <c r="F409" s="71">
        <v>5152201</v>
      </c>
      <c r="G409" s="33" t="s">
        <v>20</v>
      </c>
      <c r="H409" s="33" t="s">
        <v>21</v>
      </c>
      <c r="I409" s="33" t="s">
        <v>76</v>
      </c>
      <c r="J409" s="33" t="s">
        <v>23</v>
      </c>
      <c r="K409" s="63" t="s">
        <v>73</v>
      </c>
      <c r="L409" s="32" t="str">
        <f t="shared" si="108"/>
        <v>FM260JD</v>
      </c>
      <c r="M409" s="32" t="str">
        <f t="shared" si="109"/>
        <v>BMJ</v>
      </c>
      <c r="N409" s="32" t="str">
        <f t="shared" si="110"/>
        <v>10 RODA</v>
      </c>
      <c r="O409" s="64">
        <v>6.2129629629629625E-2</v>
      </c>
      <c r="P409" s="65">
        <v>6.2129629629629625E-2</v>
      </c>
      <c r="Q409" s="65"/>
      <c r="R409" s="66">
        <v>4</v>
      </c>
      <c r="S409" s="66">
        <v>38520</v>
      </c>
      <c r="T409" s="66">
        <v>14660</v>
      </c>
      <c r="U409" s="67">
        <f t="shared" si="120"/>
        <v>23.86</v>
      </c>
      <c r="V409" s="66">
        <f t="shared" si="111"/>
        <v>465126.83999999997</v>
      </c>
      <c r="W409" s="66" t="str">
        <f t="shared" si="112"/>
        <v>1 &gt; 4</v>
      </c>
      <c r="X409" s="66">
        <f>A409+SUMIFS(Presensi!F:F,Presensi!E:E,'Entry Data'!AP409)</f>
        <v>1</v>
      </c>
      <c r="Y409" s="66">
        <f>IFERROR(INDEX('Retasi Pricing'!F:F,MATCH('Entry Data'!AM409,'Retasi Pricing'!E:E,0))*X409,"")</f>
        <v>25000</v>
      </c>
      <c r="Z409" s="62" t="s">
        <v>26</v>
      </c>
      <c r="AA409" s="62" t="s">
        <v>27</v>
      </c>
      <c r="AB409" s="32" t="s">
        <v>66</v>
      </c>
      <c r="AC409" s="32" t="s">
        <v>376</v>
      </c>
      <c r="AD409" s="32" t="str">
        <f t="shared" si="113"/>
        <v/>
      </c>
      <c r="AF409" s="5" t="str">
        <f t="shared" si="114"/>
        <v>ahmad saputra44187</v>
      </c>
      <c r="AG409" s="5" t="str">
        <f t="shared" si="115"/>
        <v>BMJ 06544187UTARANIGHT</v>
      </c>
      <c r="AH409" s="5" t="str">
        <f t="shared" si="116"/>
        <v>ahmad saputra44187UTARANIGHT</v>
      </c>
      <c r="AI409" s="5" t="str">
        <f t="shared" si="117"/>
        <v>BMJ 06544187NIGHT</v>
      </c>
      <c r="AJ409" s="5" t="str">
        <f t="shared" si="118"/>
        <v>ahmad saputra44187NIGHT</v>
      </c>
      <c r="AK409" s="5" t="str">
        <f t="shared" si="119"/>
        <v>ahmad saputraBMJ</v>
      </c>
      <c r="AL409" s="5" t="str">
        <f t="shared" si="121"/>
        <v>4UTARA</v>
      </c>
      <c r="AM409" s="5" t="str">
        <f t="shared" si="122"/>
        <v>1 &gt; 4UTARA10 RODA</v>
      </c>
      <c r="AN409" s="5" t="str">
        <f t="shared" si="123"/>
        <v>ahmad saputraBMJ1 &gt; 4UTARA10 RODA</v>
      </c>
      <c r="AO409" s="5" t="str">
        <f t="shared" si="124"/>
        <v>ahmad saputra1 &gt; 4UTARA10 RODA</v>
      </c>
      <c r="AP409" s="5" t="str">
        <f t="shared" si="125"/>
        <v>44187NIGHT</v>
      </c>
    </row>
    <row r="410" spans="1:42" x14ac:dyDescent="0.3">
      <c r="A410" s="33">
        <v>1</v>
      </c>
      <c r="B410" s="33"/>
      <c r="C410" s="70">
        <v>44187</v>
      </c>
      <c r="D410" s="71" t="s">
        <v>87</v>
      </c>
      <c r="E410" s="70">
        <v>44188</v>
      </c>
      <c r="F410" s="71">
        <v>5152277</v>
      </c>
      <c r="G410" s="33" t="s">
        <v>20</v>
      </c>
      <c r="H410" s="33" t="s">
        <v>21</v>
      </c>
      <c r="I410" s="33" t="s">
        <v>76</v>
      </c>
      <c r="J410" s="33" t="s">
        <v>23</v>
      </c>
      <c r="K410" s="63" t="s">
        <v>73</v>
      </c>
      <c r="L410" s="32" t="str">
        <f t="shared" si="108"/>
        <v>FM260JD</v>
      </c>
      <c r="M410" s="32" t="str">
        <f t="shared" si="109"/>
        <v>BMJ</v>
      </c>
      <c r="N410" s="32" t="str">
        <f t="shared" si="110"/>
        <v>10 RODA</v>
      </c>
      <c r="O410" s="64">
        <v>0.11752314814814814</v>
      </c>
      <c r="P410" s="65">
        <v>0.11752314814814814</v>
      </c>
      <c r="Q410" s="65"/>
      <c r="R410" s="66">
        <v>5</v>
      </c>
      <c r="S410" s="66">
        <v>39240</v>
      </c>
      <c r="T410" s="66">
        <v>14660</v>
      </c>
      <c r="U410" s="67">
        <f t="shared" si="120"/>
        <v>24.58</v>
      </c>
      <c r="V410" s="66">
        <f t="shared" si="111"/>
        <v>479162.51999999996</v>
      </c>
      <c r="W410" s="66" t="str">
        <f t="shared" si="112"/>
        <v>&gt; 5</v>
      </c>
      <c r="X410" s="66">
        <f>A410+SUMIFS(Presensi!F:F,Presensi!E:E,'Entry Data'!AP410)</f>
        <v>1</v>
      </c>
      <c r="Y410" s="66">
        <f>IFERROR(INDEX('Retasi Pricing'!F:F,MATCH('Entry Data'!AM410,'Retasi Pricing'!E:E,0))*X410,"")</f>
        <v>27650</v>
      </c>
      <c r="Z410" s="62" t="s">
        <v>26</v>
      </c>
      <c r="AA410" s="62" t="s">
        <v>27</v>
      </c>
      <c r="AB410" s="32" t="s">
        <v>28</v>
      </c>
      <c r="AC410" s="32" t="s">
        <v>376</v>
      </c>
      <c r="AD410" s="32" t="str">
        <f t="shared" si="113"/>
        <v/>
      </c>
      <c r="AF410" s="5" t="str">
        <f t="shared" si="114"/>
        <v>ahmad saputra44187</v>
      </c>
      <c r="AG410" s="5" t="str">
        <f t="shared" si="115"/>
        <v>BMJ 06544187UTARANIGHT</v>
      </c>
      <c r="AH410" s="5" t="str">
        <f t="shared" si="116"/>
        <v>ahmad saputra44187UTARANIGHT</v>
      </c>
      <c r="AI410" s="5" t="str">
        <f t="shared" si="117"/>
        <v>BMJ 06544187NIGHT</v>
      </c>
      <c r="AJ410" s="5" t="str">
        <f t="shared" si="118"/>
        <v>ahmad saputra44187NIGHT</v>
      </c>
      <c r="AK410" s="5" t="str">
        <f t="shared" si="119"/>
        <v>ahmad saputraBMJ</v>
      </c>
      <c r="AL410" s="5" t="str">
        <f t="shared" si="121"/>
        <v>5UTARA</v>
      </c>
      <c r="AM410" s="5" t="str">
        <f t="shared" si="122"/>
        <v>&gt; 5UTARA10 RODA</v>
      </c>
      <c r="AN410" s="5" t="str">
        <f t="shared" si="123"/>
        <v>ahmad saputraBMJ&gt; 5UTARA10 RODA</v>
      </c>
      <c r="AO410" s="5" t="str">
        <f t="shared" si="124"/>
        <v>ahmad saputra&gt; 5UTARA10 RODA</v>
      </c>
      <c r="AP410" s="5" t="str">
        <f t="shared" si="125"/>
        <v>44187NIGHT</v>
      </c>
    </row>
    <row r="411" spans="1:42" x14ac:dyDescent="0.3">
      <c r="A411" s="33">
        <v>1</v>
      </c>
      <c r="B411" s="33"/>
      <c r="C411" s="70">
        <v>44187</v>
      </c>
      <c r="D411" s="71" t="s">
        <v>87</v>
      </c>
      <c r="E411" s="70">
        <v>44188</v>
      </c>
      <c r="F411" s="71">
        <v>5152416</v>
      </c>
      <c r="G411" s="33" t="s">
        <v>20</v>
      </c>
      <c r="H411" s="33" t="s">
        <v>21</v>
      </c>
      <c r="I411" s="33" t="s">
        <v>76</v>
      </c>
      <c r="J411" s="33" t="s">
        <v>23</v>
      </c>
      <c r="K411" s="63" t="s">
        <v>73</v>
      </c>
      <c r="L411" s="32" t="str">
        <f t="shared" si="108"/>
        <v>FM260JD</v>
      </c>
      <c r="M411" s="32" t="str">
        <f t="shared" si="109"/>
        <v>BMJ</v>
      </c>
      <c r="N411" s="32" t="str">
        <f t="shared" si="110"/>
        <v>10 RODA</v>
      </c>
      <c r="O411" s="64">
        <v>0.22967592592592592</v>
      </c>
      <c r="P411" s="65">
        <v>0.22967592592592592</v>
      </c>
      <c r="Q411" s="65"/>
      <c r="R411" s="66">
        <v>6</v>
      </c>
      <c r="S411" s="66">
        <v>39920</v>
      </c>
      <c r="T411" s="66">
        <v>14660</v>
      </c>
      <c r="U411" s="67">
        <f t="shared" si="120"/>
        <v>25.26</v>
      </c>
      <c r="V411" s="66">
        <f t="shared" si="111"/>
        <v>492418.44000000006</v>
      </c>
      <c r="W411" s="66" t="str">
        <f t="shared" si="112"/>
        <v>&gt; 6</v>
      </c>
      <c r="X411" s="66">
        <f>A411+SUMIFS(Presensi!F:F,Presensi!E:E,'Entry Data'!AP411)</f>
        <v>1</v>
      </c>
      <c r="Y411" s="66">
        <f>IFERROR(INDEX('Retasi Pricing'!F:F,MATCH('Entry Data'!AM411,'Retasi Pricing'!E:E,0))*X411,"")</f>
        <v>30800</v>
      </c>
      <c r="Z411" s="62" t="s">
        <v>26</v>
      </c>
      <c r="AA411" s="62" t="s">
        <v>27</v>
      </c>
      <c r="AB411" s="32" t="s">
        <v>28</v>
      </c>
      <c r="AC411" s="32" t="s">
        <v>376</v>
      </c>
      <c r="AD411" s="32" t="str">
        <f t="shared" si="113"/>
        <v/>
      </c>
      <c r="AF411" s="5" t="str">
        <f t="shared" si="114"/>
        <v>ahmad saputra44187</v>
      </c>
      <c r="AG411" s="5" t="str">
        <f t="shared" si="115"/>
        <v>BMJ 06544187UTARANIGHT</v>
      </c>
      <c r="AH411" s="5" t="str">
        <f t="shared" si="116"/>
        <v>ahmad saputra44187UTARANIGHT</v>
      </c>
      <c r="AI411" s="5" t="str">
        <f t="shared" si="117"/>
        <v>BMJ 06544187NIGHT</v>
      </c>
      <c r="AJ411" s="5" t="str">
        <f t="shared" si="118"/>
        <v>ahmad saputra44187NIGHT</v>
      </c>
      <c r="AK411" s="5" t="str">
        <f t="shared" si="119"/>
        <v>ahmad saputraBMJ</v>
      </c>
      <c r="AL411" s="5" t="str">
        <f t="shared" si="121"/>
        <v>6UTARA</v>
      </c>
      <c r="AM411" s="5" t="str">
        <f t="shared" si="122"/>
        <v>&gt; 6UTARA10 RODA</v>
      </c>
      <c r="AN411" s="5" t="str">
        <f t="shared" si="123"/>
        <v>ahmad saputraBMJ&gt; 6UTARA10 RODA</v>
      </c>
      <c r="AO411" s="5" t="str">
        <f t="shared" si="124"/>
        <v>ahmad saputra&gt; 6UTARA10 RODA</v>
      </c>
      <c r="AP411" s="5" t="str">
        <f t="shared" si="125"/>
        <v>44187NIGHT</v>
      </c>
    </row>
    <row r="412" spans="1:42" x14ac:dyDescent="0.3">
      <c r="A412" s="33">
        <v>1</v>
      </c>
      <c r="B412" s="33"/>
      <c r="C412" s="70">
        <v>44187</v>
      </c>
      <c r="D412" s="71" t="s">
        <v>87</v>
      </c>
      <c r="E412" s="70">
        <v>44187</v>
      </c>
      <c r="F412" s="71">
        <v>5151934</v>
      </c>
      <c r="G412" s="33" t="s">
        <v>20</v>
      </c>
      <c r="H412" s="33" t="s">
        <v>169</v>
      </c>
      <c r="I412" s="33" t="s">
        <v>65</v>
      </c>
      <c r="J412" s="33" t="s">
        <v>52</v>
      </c>
      <c r="K412" s="63" t="s">
        <v>73</v>
      </c>
      <c r="L412" s="32" t="str">
        <f t="shared" si="108"/>
        <v>FM260JD</v>
      </c>
      <c r="M412" s="32" t="str">
        <f t="shared" si="109"/>
        <v>BMJ</v>
      </c>
      <c r="N412" s="32" t="str">
        <f t="shared" si="110"/>
        <v>10 RODA</v>
      </c>
      <c r="O412" s="64">
        <v>0.87008101851851849</v>
      </c>
      <c r="P412" s="65">
        <v>0.87008101851851849</v>
      </c>
      <c r="Q412" s="65"/>
      <c r="R412" s="66">
        <v>1</v>
      </c>
      <c r="S412" s="66">
        <v>42520</v>
      </c>
      <c r="T412" s="66">
        <v>14660</v>
      </c>
      <c r="U412" s="67">
        <f t="shared" si="120"/>
        <v>27.86</v>
      </c>
      <c r="V412" s="66">
        <f t="shared" si="111"/>
        <v>543102.84</v>
      </c>
      <c r="W412" s="66" t="str">
        <f t="shared" si="112"/>
        <v>1 &gt; 4</v>
      </c>
      <c r="X412" s="66">
        <f>A412+SUMIFS(Presensi!F:F,Presensi!E:E,'Entry Data'!AP412)</f>
        <v>1</v>
      </c>
      <c r="Y412" s="66">
        <f>IFERROR(INDEX('Retasi Pricing'!F:F,MATCH('Entry Data'!AM412,'Retasi Pricing'!E:E,0))*X412,"")</f>
        <v>25000</v>
      </c>
      <c r="Z412" s="62" t="s">
        <v>26</v>
      </c>
      <c r="AA412" s="62" t="s">
        <v>27</v>
      </c>
      <c r="AB412" s="32" t="s">
        <v>66</v>
      </c>
      <c r="AC412" s="32" t="s">
        <v>376</v>
      </c>
      <c r="AD412" s="32" t="str">
        <f t="shared" si="113"/>
        <v/>
      </c>
      <c r="AF412" s="5" t="str">
        <f t="shared" si="114"/>
        <v>ahmad saputra44187</v>
      </c>
      <c r="AG412" s="5" t="str">
        <f t="shared" si="115"/>
        <v>BMJ 06544187UTARANIGHT</v>
      </c>
      <c r="AH412" s="5" t="str">
        <f t="shared" si="116"/>
        <v>ahmad saputra44187UTARANIGHT</v>
      </c>
      <c r="AI412" s="5" t="str">
        <f t="shared" si="117"/>
        <v>BMJ 06544187NIGHT</v>
      </c>
      <c r="AJ412" s="5" t="str">
        <f t="shared" si="118"/>
        <v>ahmad saputra44187NIGHT</v>
      </c>
      <c r="AK412" s="5" t="str">
        <f t="shared" si="119"/>
        <v>ahmad saputraBMJ</v>
      </c>
      <c r="AL412" s="5" t="str">
        <f t="shared" si="121"/>
        <v>1UTARA</v>
      </c>
      <c r="AM412" s="5" t="str">
        <f t="shared" si="122"/>
        <v>1 &gt; 4UTARA10 RODA</v>
      </c>
      <c r="AN412" s="5" t="str">
        <f t="shared" si="123"/>
        <v>ahmad saputraBMJ1 &gt; 4UTARA10 RODA</v>
      </c>
      <c r="AO412" s="5" t="str">
        <f t="shared" si="124"/>
        <v>ahmad saputra1 &gt; 4UTARA10 RODA</v>
      </c>
      <c r="AP412" s="5" t="str">
        <f t="shared" si="125"/>
        <v>44187NIGHT</v>
      </c>
    </row>
    <row r="413" spans="1:42" x14ac:dyDescent="0.3">
      <c r="A413" s="33">
        <v>1</v>
      </c>
      <c r="B413" s="33"/>
      <c r="C413" s="70">
        <v>44187</v>
      </c>
      <c r="D413" s="71" t="s">
        <v>87</v>
      </c>
      <c r="E413" s="70">
        <v>44187</v>
      </c>
      <c r="F413" s="71">
        <v>5152025</v>
      </c>
      <c r="G413" s="33" t="s">
        <v>20</v>
      </c>
      <c r="H413" s="33" t="s">
        <v>169</v>
      </c>
      <c r="I413" s="33" t="s">
        <v>65</v>
      </c>
      <c r="J413" s="33" t="s">
        <v>52</v>
      </c>
      <c r="K413" s="63" t="s">
        <v>73</v>
      </c>
      <c r="L413" s="32" t="str">
        <f t="shared" si="108"/>
        <v>FM260JD</v>
      </c>
      <c r="M413" s="32" t="str">
        <f t="shared" si="109"/>
        <v>BMJ</v>
      </c>
      <c r="N413" s="32" t="str">
        <f t="shared" si="110"/>
        <v>10 RODA</v>
      </c>
      <c r="O413" s="64">
        <v>0.93603009259259251</v>
      </c>
      <c r="P413" s="65">
        <v>0.93603009259259251</v>
      </c>
      <c r="Q413" s="65"/>
      <c r="R413" s="66">
        <v>2</v>
      </c>
      <c r="S413" s="66">
        <v>39520</v>
      </c>
      <c r="T413" s="66">
        <v>14660</v>
      </c>
      <c r="U413" s="67">
        <f t="shared" si="120"/>
        <v>24.86</v>
      </c>
      <c r="V413" s="66">
        <f t="shared" si="111"/>
        <v>484620.83999999997</v>
      </c>
      <c r="W413" s="66" t="str">
        <f t="shared" si="112"/>
        <v>1 &gt; 4</v>
      </c>
      <c r="X413" s="66">
        <f>A413+SUMIFS(Presensi!F:F,Presensi!E:E,'Entry Data'!AP413)</f>
        <v>1</v>
      </c>
      <c r="Y413" s="66">
        <f>IFERROR(INDEX('Retasi Pricing'!F:F,MATCH('Entry Data'!AM413,'Retasi Pricing'!E:E,0))*X413,"")</f>
        <v>25000</v>
      </c>
      <c r="Z413" s="62" t="s">
        <v>26</v>
      </c>
      <c r="AA413" s="62" t="s">
        <v>27</v>
      </c>
      <c r="AB413" s="32" t="s">
        <v>56</v>
      </c>
      <c r="AC413" s="32" t="s">
        <v>376</v>
      </c>
      <c r="AD413" s="32" t="str">
        <f t="shared" si="113"/>
        <v/>
      </c>
      <c r="AF413" s="5" t="str">
        <f t="shared" si="114"/>
        <v>ahmad saputra44187</v>
      </c>
      <c r="AG413" s="5" t="str">
        <f t="shared" si="115"/>
        <v>BMJ 06544187UTARANIGHT</v>
      </c>
      <c r="AH413" s="5" t="str">
        <f t="shared" si="116"/>
        <v>ahmad saputra44187UTARANIGHT</v>
      </c>
      <c r="AI413" s="5" t="str">
        <f t="shared" si="117"/>
        <v>BMJ 06544187NIGHT</v>
      </c>
      <c r="AJ413" s="5" t="str">
        <f t="shared" si="118"/>
        <v>ahmad saputra44187NIGHT</v>
      </c>
      <c r="AK413" s="5" t="str">
        <f t="shared" si="119"/>
        <v>ahmad saputraBMJ</v>
      </c>
      <c r="AL413" s="5" t="str">
        <f t="shared" si="121"/>
        <v>2UTARA</v>
      </c>
      <c r="AM413" s="5" t="str">
        <f t="shared" si="122"/>
        <v>1 &gt; 4UTARA10 RODA</v>
      </c>
      <c r="AN413" s="5" t="str">
        <f t="shared" si="123"/>
        <v>ahmad saputraBMJ1 &gt; 4UTARA10 RODA</v>
      </c>
      <c r="AO413" s="5" t="str">
        <f t="shared" si="124"/>
        <v>ahmad saputra1 &gt; 4UTARA10 RODA</v>
      </c>
      <c r="AP413" s="5" t="str">
        <f t="shared" si="125"/>
        <v>44187NIGHT</v>
      </c>
    </row>
    <row r="414" spans="1:42" x14ac:dyDescent="0.3">
      <c r="A414" s="33">
        <v>1</v>
      </c>
      <c r="B414" s="33"/>
      <c r="C414" s="70">
        <v>44187</v>
      </c>
      <c r="D414" s="71" t="s">
        <v>87</v>
      </c>
      <c r="E414" s="70">
        <v>44187</v>
      </c>
      <c r="F414" s="71">
        <v>5152123</v>
      </c>
      <c r="G414" s="33" t="s">
        <v>20</v>
      </c>
      <c r="H414" s="33" t="s">
        <v>21</v>
      </c>
      <c r="I414" s="33" t="s">
        <v>76</v>
      </c>
      <c r="J414" s="33" t="s">
        <v>23</v>
      </c>
      <c r="K414" s="63" t="s">
        <v>73</v>
      </c>
      <c r="L414" s="32" t="str">
        <f t="shared" si="108"/>
        <v>FM260JD</v>
      </c>
      <c r="M414" s="32" t="str">
        <f t="shared" si="109"/>
        <v>BMJ</v>
      </c>
      <c r="N414" s="32" t="str">
        <f t="shared" si="110"/>
        <v>10 RODA</v>
      </c>
      <c r="O414" s="64">
        <v>0.99997685185185192</v>
      </c>
      <c r="P414" s="65">
        <v>0.99997685185185192</v>
      </c>
      <c r="Q414" s="65"/>
      <c r="R414" s="66">
        <v>3</v>
      </c>
      <c r="S414" s="66">
        <v>39400</v>
      </c>
      <c r="T414" s="66">
        <v>14660</v>
      </c>
      <c r="U414" s="67">
        <f t="shared" si="120"/>
        <v>24.74</v>
      </c>
      <c r="V414" s="66">
        <f t="shared" si="111"/>
        <v>482281.55999999994</v>
      </c>
      <c r="W414" s="66" t="str">
        <f t="shared" si="112"/>
        <v>1 &gt; 4</v>
      </c>
      <c r="X414" s="66">
        <f>A414+SUMIFS(Presensi!F:F,Presensi!E:E,'Entry Data'!AP414)</f>
        <v>1</v>
      </c>
      <c r="Y414" s="66">
        <f>IFERROR(INDEX('Retasi Pricing'!F:F,MATCH('Entry Data'!AM414,'Retasi Pricing'!E:E,0))*X414,"")</f>
        <v>25000</v>
      </c>
      <c r="Z414" s="62" t="s">
        <v>26</v>
      </c>
      <c r="AA414" s="62" t="s">
        <v>27</v>
      </c>
      <c r="AB414" s="32" t="s">
        <v>55</v>
      </c>
      <c r="AC414" s="32" t="s">
        <v>376</v>
      </c>
      <c r="AD414" s="32" t="str">
        <f t="shared" si="113"/>
        <v/>
      </c>
      <c r="AF414" s="5" t="str">
        <f t="shared" si="114"/>
        <v>ahmad saputra44187</v>
      </c>
      <c r="AG414" s="5" t="str">
        <f t="shared" si="115"/>
        <v>BMJ 06544187UTARANIGHT</v>
      </c>
      <c r="AH414" s="5" t="str">
        <f t="shared" si="116"/>
        <v>ahmad saputra44187UTARANIGHT</v>
      </c>
      <c r="AI414" s="5" t="str">
        <f t="shared" si="117"/>
        <v>BMJ 06544187NIGHT</v>
      </c>
      <c r="AJ414" s="5" t="str">
        <f t="shared" si="118"/>
        <v>ahmad saputra44187NIGHT</v>
      </c>
      <c r="AK414" s="5" t="str">
        <f t="shared" si="119"/>
        <v>ahmad saputraBMJ</v>
      </c>
      <c r="AL414" s="5" t="str">
        <f t="shared" si="121"/>
        <v>3UTARA</v>
      </c>
      <c r="AM414" s="5" t="str">
        <f t="shared" si="122"/>
        <v>1 &gt; 4UTARA10 RODA</v>
      </c>
      <c r="AN414" s="5" t="str">
        <f t="shared" si="123"/>
        <v>ahmad saputraBMJ1 &gt; 4UTARA10 RODA</v>
      </c>
      <c r="AO414" s="5" t="str">
        <f t="shared" si="124"/>
        <v>ahmad saputra1 &gt; 4UTARA10 RODA</v>
      </c>
      <c r="AP414" s="5" t="str">
        <f t="shared" si="125"/>
        <v>44187NIGHT</v>
      </c>
    </row>
    <row r="415" spans="1:42" x14ac:dyDescent="0.3">
      <c r="A415" s="33">
        <v>1</v>
      </c>
      <c r="B415" s="33"/>
      <c r="C415" s="70">
        <v>44187</v>
      </c>
      <c r="D415" s="71" t="s">
        <v>87</v>
      </c>
      <c r="E415" s="70">
        <v>44188</v>
      </c>
      <c r="F415" s="71">
        <v>5152134</v>
      </c>
      <c r="G415" s="33" t="s">
        <v>20</v>
      </c>
      <c r="H415" s="33" t="s">
        <v>21</v>
      </c>
      <c r="I415" s="33" t="s">
        <v>76</v>
      </c>
      <c r="J415" s="33" t="s">
        <v>23</v>
      </c>
      <c r="K415" s="63" t="s">
        <v>75</v>
      </c>
      <c r="L415" s="32" t="str">
        <f t="shared" si="108"/>
        <v>FM260JD</v>
      </c>
      <c r="M415" s="32" t="str">
        <f t="shared" si="109"/>
        <v>BMJ</v>
      </c>
      <c r="N415" s="32" t="str">
        <f t="shared" si="110"/>
        <v>10 RODA</v>
      </c>
      <c r="O415" s="64">
        <v>5.1736111111111115E-3</v>
      </c>
      <c r="P415" s="65">
        <v>5.1736111111111115E-3</v>
      </c>
      <c r="Q415" s="65"/>
      <c r="R415" s="66">
        <v>3</v>
      </c>
      <c r="S415" s="66">
        <v>38360</v>
      </c>
      <c r="T415" s="66">
        <v>14840</v>
      </c>
      <c r="U415" s="67">
        <f t="shared" si="120"/>
        <v>23.52</v>
      </c>
      <c r="V415" s="66">
        <f t="shared" si="111"/>
        <v>458498.87999999995</v>
      </c>
      <c r="W415" s="66" t="str">
        <f t="shared" si="112"/>
        <v>1 &gt; 4</v>
      </c>
      <c r="X415" s="66">
        <f>A415+SUMIFS(Presensi!F:F,Presensi!E:E,'Entry Data'!AP415)</f>
        <v>1</v>
      </c>
      <c r="Y415" s="66">
        <f>IFERROR(INDEX('Retasi Pricing'!F:F,MATCH('Entry Data'!AM415,'Retasi Pricing'!E:E,0))*X415,"")</f>
        <v>25000</v>
      </c>
      <c r="Z415" s="62" t="s">
        <v>26</v>
      </c>
      <c r="AA415" s="62" t="s">
        <v>27</v>
      </c>
      <c r="AB415" s="32" t="s">
        <v>66</v>
      </c>
      <c r="AC415" s="32" t="s">
        <v>202</v>
      </c>
      <c r="AD415" s="32" t="str">
        <f t="shared" si="113"/>
        <v/>
      </c>
      <c r="AF415" s="5" t="str">
        <f t="shared" si="114"/>
        <v>alusdi44187</v>
      </c>
      <c r="AG415" s="5" t="str">
        <f t="shared" si="115"/>
        <v>BMJ 06744187UTARANIGHT</v>
      </c>
      <c r="AH415" s="5" t="str">
        <f t="shared" si="116"/>
        <v>alusdi44187UTARANIGHT</v>
      </c>
      <c r="AI415" s="5" t="str">
        <f t="shared" si="117"/>
        <v>BMJ 06744187NIGHT</v>
      </c>
      <c r="AJ415" s="5" t="str">
        <f t="shared" si="118"/>
        <v>alusdi44187NIGHT</v>
      </c>
      <c r="AK415" s="5" t="str">
        <f t="shared" si="119"/>
        <v>alusdiBMJ</v>
      </c>
      <c r="AL415" s="5" t="str">
        <f t="shared" si="121"/>
        <v>3UTARA</v>
      </c>
      <c r="AM415" s="5" t="str">
        <f t="shared" si="122"/>
        <v>1 &gt; 4UTARA10 RODA</v>
      </c>
      <c r="AN415" s="5" t="str">
        <f t="shared" si="123"/>
        <v>alusdiBMJ1 &gt; 4UTARA10 RODA</v>
      </c>
      <c r="AO415" s="5" t="str">
        <f t="shared" si="124"/>
        <v>alusdi1 &gt; 4UTARA10 RODA</v>
      </c>
      <c r="AP415" s="5" t="str">
        <f t="shared" si="125"/>
        <v>44187NIGHT</v>
      </c>
    </row>
    <row r="416" spans="1:42" x14ac:dyDescent="0.3">
      <c r="A416" s="33">
        <v>1</v>
      </c>
      <c r="B416" s="33"/>
      <c r="C416" s="70">
        <v>44187</v>
      </c>
      <c r="D416" s="71" t="s">
        <v>87</v>
      </c>
      <c r="E416" s="70">
        <v>44188</v>
      </c>
      <c r="F416" s="71">
        <v>5152214</v>
      </c>
      <c r="G416" s="33" t="s">
        <v>20</v>
      </c>
      <c r="H416" s="33" t="s">
        <v>21</v>
      </c>
      <c r="I416" s="33" t="s">
        <v>76</v>
      </c>
      <c r="J416" s="33" t="s">
        <v>23</v>
      </c>
      <c r="K416" s="63" t="s">
        <v>75</v>
      </c>
      <c r="L416" s="32" t="str">
        <f t="shared" si="108"/>
        <v>FM260JD</v>
      </c>
      <c r="M416" s="32" t="str">
        <f t="shared" si="109"/>
        <v>BMJ</v>
      </c>
      <c r="N416" s="32" t="str">
        <f t="shared" si="110"/>
        <v>10 RODA</v>
      </c>
      <c r="O416" s="64">
        <v>7.0613425925925913E-2</v>
      </c>
      <c r="P416" s="65">
        <v>7.0613425925925913E-2</v>
      </c>
      <c r="Q416" s="65"/>
      <c r="R416" s="66">
        <v>4</v>
      </c>
      <c r="S416" s="66">
        <v>40240</v>
      </c>
      <c r="T416" s="66">
        <v>14840</v>
      </c>
      <c r="U416" s="67">
        <f t="shared" si="120"/>
        <v>25.4</v>
      </c>
      <c r="V416" s="66">
        <f t="shared" si="111"/>
        <v>495147.6</v>
      </c>
      <c r="W416" s="66" t="str">
        <f t="shared" si="112"/>
        <v>1 &gt; 4</v>
      </c>
      <c r="X416" s="66">
        <f>A416+SUMIFS(Presensi!F:F,Presensi!E:E,'Entry Data'!AP416)</f>
        <v>1</v>
      </c>
      <c r="Y416" s="66">
        <f>IFERROR(INDEX('Retasi Pricing'!F:F,MATCH('Entry Data'!AM416,'Retasi Pricing'!E:E,0))*X416,"")</f>
        <v>25000</v>
      </c>
      <c r="Z416" s="62" t="s">
        <v>26</v>
      </c>
      <c r="AA416" s="62" t="s">
        <v>27</v>
      </c>
      <c r="AB416" s="32" t="s">
        <v>175</v>
      </c>
      <c r="AC416" s="32" t="s">
        <v>202</v>
      </c>
      <c r="AD416" s="32" t="str">
        <f t="shared" si="113"/>
        <v/>
      </c>
      <c r="AF416" s="5" t="str">
        <f t="shared" si="114"/>
        <v>alusdi44187</v>
      </c>
      <c r="AG416" s="5" t="str">
        <f t="shared" si="115"/>
        <v>BMJ 06744187UTARANIGHT</v>
      </c>
      <c r="AH416" s="5" t="str">
        <f t="shared" si="116"/>
        <v>alusdi44187UTARANIGHT</v>
      </c>
      <c r="AI416" s="5" t="str">
        <f t="shared" si="117"/>
        <v>BMJ 06744187NIGHT</v>
      </c>
      <c r="AJ416" s="5" t="str">
        <f t="shared" si="118"/>
        <v>alusdi44187NIGHT</v>
      </c>
      <c r="AK416" s="5" t="str">
        <f t="shared" si="119"/>
        <v>alusdiBMJ</v>
      </c>
      <c r="AL416" s="5" t="str">
        <f t="shared" si="121"/>
        <v>4UTARA</v>
      </c>
      <c r="AM416" s="5" t="str">
        <f t="shared" si="122"/>
        <v>1 &gt; 4UTARA10 RODA</v>
      </c>
      <c r="AN416" s="5" t="str">
        <f t="shared" si="123"/>
        <v>alusdiBMJ1 &gt; 4UTARA10 RODA</v>
      </c>
      <c r="AO416" s="5" t="str">
        <f t="shared" si="124"/>
        <v>alusdi1 &gt; 4UTARA10 RODA</v>
      </c>
      <c r="AP416" s="5" t="str">
        <f t="shared" si="125"/>
        <v>44187NIGHT</v>
      </c>
    </row>
    <row r="417" spans="1:42" x14ac:dyDescent="0.3">
      <c r="A417" s="33">
        <v>1</v>
      </c>
      <c r="B417" s="33"/>
      <c r="C417" s="70">
        <v>44187</v>
      </c>
      <c r="D417" s="71" t="s">
        <v>87</v>
      </c>
      <c r="E417" s="70">
        <v>44188</v>
      </c>
      <c r="F417" s="71">
        <v>5152310</v>
      </c>
      <c r="G417" s="33" t="s">
        <v>20</v>
      </c>
      <c r="H417" s="33" t="s">
        <v>21</v>
      </c>
      <c r="I417" s="33" t="s">
        <v>76</v>
      </c>
      <c r="J417" s="33" t="s">
        <v>23</v>
      </c>
      <c r="K417" s="63" t="s">
        <v>75</v>
      </c>
      <c r="L417" s="32" t="str">
        <f t="shared" si="108"/>
        <v>FM260JD</v>
      </c>
      <c r="M417" s="32" t="str">
        <f t="shared" si="109"/>
        <v>BMJ</v>
      </c>
      <c r="N417" s="32" t="str">
        <f t="shared" si="110"/>
        <v>10 RODA</v>
      </c>
      <c r="O417" s="64">
        <v>0.13934027777777777</v>
      </c>
      <c r="P417" s="65">
        <v>0.13934027777777777</v>
      </c>
      <c r="Q417" s="65"/>
      <c r="R417" s="66">
        <v>5</v>
      </c>
      <c r="S417" s="66">
        <v>39320</v>
      </c>
      <c r="T417" s="66">
        <v>14840</v>
      </c>
      <c r="U417" s="67">
        <f t="shared" si="120"/>
        <v>24.48</v>
      </c>
      <c r="V417" s="66">
        <f t="shared" si="111"/>
        <v>477213.12000000005</v>
      </c>
      <c r="W417" s="66" t="str">
        <f t="shared" si="112"/>
        <v>&gt; 5</v>
      </c>
      <c r="X417" s="66">
        <f>A417+SUMIFS(Presensi!F:F,Presensi!E:E,'Entry Data'!AP417)</f>
        <v>1</v>
      </c>
      <c r="Y417" s="66">
        <f>IFERROR(INDEX('Retasi Pricing'!F:F,MATCH('Entry Data'!AM417,'Retasi Pricing'!E:E,0))*X417,"")</f>
        <v>27650</v>
      </c>
      <c r="Z417" s="62" t="s">
        <v>26</v>
      </c>
      <c r="AA417" s="62" t="s">
        <v>27</v>
      </c>
      <c r="AB417" s="32" t="s">
        <v>56</v>
      </c>
      <c r="AC417" s="32" t="s">
        <v>202</v>
      </c>
      <c r="AD417" s="32" t="str">
        <f t="shared" si="113"/>
        <v/>
      </c>
      <c r="AF417" s="5" t="str">
        <f t="shared" si="114"/>
        <v>alusdi44187</v>
      </c>
      <c r="AG417" s="5" t="str">
        <f t="shared" si="115"/>
        <v>BMJ 06744187UTARANIGHT</v>
      </c>
      <c r="AH417" s="5" t="str">
        <f t="shared" si="116"/>
        <v>alusdi44187UTARANIGHT</v>
      </c>
      <c r="AI417" s="5" t="str">
        <f t="shared" si="117"/>
        <v>BMJ 06744187NIGHT</v>
      </c>
      <c r="AJ417" s="5" t="str">
        <f t="shared" si="118"/>
        <v>alusdi44187NIGHT</v>
      </c>
      <c r="AK417" s="5" t="str">
        <f t="shared" si="119"/>
        <v>alusdiBMJ</v>
      </c>
      <c r="AL417" s="5" t="str">
        <f t="shared" si="121"/>
        <v>5UTARA</v>
      </c>
      <c r="AM417" s="5" t="str">
        <f t="shared" si="122"/>
        <v>&gt; 5UTARA10 RODA</v>
      </c>
      <c r="AN417" s="5" t="str">
        <f t="shared" si="123"/>
        <v>alusdiBMJ&gt; 5UTARA10 RODA</v>
      </c>
      <c r="AO417" s="5" t="str">
        <f t="shared" si="124"/>
        <v>alusdi&gt; 5UTARA10 RODA</v>
      </c>
      <c r="AP417" s="5" t="str">
        <f t="shared" si="125"/>
        <v>44187NIGHT</v>
      </c>
    </row>
    <row r="418" spans="1:42" x14ac:dyDescent="0.3">
      <c r="A418" s="33">
        <v>1</v>
      </c>
      <c r="B418" s="33"/>
      <c r="C418" s="70">
        <v>44187</v>
      </c>
      <c r="D418" s="71" t="s">
        <v>87</v>
      </c>
      <c r="E418" s="70">
        <v>44188</v>
      </c>
      <c r="F418" s="71">
        <v>5152374</v>
      </c>
      <c r="G418" s="33" t="s">
        <v>20</v>
      </c>
      <c r="H418" s="33" t="s">
        <v>21</v>
      </c>
      <c r="I418" s="33" t="s">
        <v>76</v>
      </c>
      <c r="J418" s="33" t="s">
        <v>23</v>
      </c>
      <c r="K418" s="63" t="s">
        <v>75</v>
      </c>
      <c r="L418" s="32" t="str">
        <f t="shared" si="108"/>
        <v>FM260JD</v>
      </c>
      <c r="M418" s="32" t="str">
        <f t="shared" si="109"/>
        <v>BMJ</v>
      </c>
      <c r="N418" s="32" t="str">
        <f t="shared" si="110"/>
        <v>10 RODA</v>
      </c>
      <c r="O418" s="64">
        <v>0.19646990740740741</v>
      </c>
      <c r="P418" s="65">
        <v>0.19646990740740741</v>
      </c>
      <c r="Q418" s="65"/>
      <c r="R418" s="66">
        <v>6</v>
      </c>
      <c r="S418" s="66">
        <v>39680</v>
      </c>
      <c r="T418" s="66">
        <v>14840</v>
      </c>
      <c r="U418" s="67">
        <f t="shared" si="120"/>
        <v>24.84</v>
      </c>
      <c r="V418" s="66">
        <f t="shared" si="111"/>
        <v>484230.95999999996</v>
      </c>
      <c r="W418" s="66" t="str">
        <f t="shared" si="112"/>
        <v>&gt; 6</v>
      </c>
      <c r="X418" s="66">
        <f>A418+SUMIFS(Presensi!F:F,Presensi!E:E,'Entry Data'!AP418)</f>
        <v>1</v>
      </c>
      <c r="Y418" s="66">
        <f>IFERROR(INDEX('Retasi Pricing'!F:F,MATCH('Entry Data'!AM418,'Retasi Pricing'!E:E,0))*X418,"")</f>
        <v>30800</v>
      </c>
      <c r="Z418" s="62" t="s">
        <v>26</v>
      </c>
      <c r="AA418" s="62" t="s">
        <v>27</v>
      </c>
      <c r="AB418" s="32" t="s">
        <v>175</v>
      </c>
      <c r="AC418" s="32" t="s">
        <v>202</v>
      </c>
      <c r="AD418" s="32" t="str">
        <f t="shared" si="113"/>
        <v/>
      </c>
      <c r="AF418" s="5" t="str">
        <f t="shared" si="114"/>
        <v>alusdi44187</v>
      </c>
      <c r="AG418" s="5" t="str">
        <f t="shared" si="115"/>
        <v>BMJ 06744187UTARANIGHT</v>
      </c>
      <c r="AH418" s="5" t="str">
        <f t="shared" si="116"/>
        <v>alusdi44187UTARANIGHT</v>
      </c>
      <c r="AI418" s="5" t="str">
        <f t="shared" si="117"/>
        <v>BMJ 06744187NIGHT</v>
      </c>
      <c r="AJ418" s="5" t="str">
        <f t="shared" si="118"/>
        <v>alusdi44187NIGHT</v>
      </c>
      <c r="AK418" s="5" t="str">
        <f t="shared" si="119"/>
        <v>alusdiBMJ</v>
      </c>
      <c r="AL418" s="5" t="str">
        <f t="shared" si="121"/>
        <v>6UTARA</v>
      </c>
      <c r="AM418" s="5" t="str">
        <f t="shared" si="122"/>
        <v>&gt; 6UTARA10 RODA</v>
      </c>
      <c r="AN418" s="5" t="str">
        <f t="shared" si="123"/>
        <v>alusdiBMJ&gt; 6UTARA10 RODA</v>
      </c>
      <c r="AO418" s="5" t="str">
        <f t="shared" si="124"/>
        <v>alusdi&gt; 6UTARA10 RODA</v>
      </c>
      <c r="AP418" s="5" t="str">
        <f t="shared" si="125"/>
        <v>44187NIGHT</v>
      </c>
    </row>
    <row r="419" spans="1:42" x14ac:dyDescent="0.3">
      <c r="A419" s="33">
        <v>1</v>
      </c>
      <c r="B419" s="33"/>
      <c r="C419" s="70">
        <v>44187</v>
      </c>
      <c r="D419" s="71" t="s">
        <v>87</v>
      </c>
      <c r="E419" s="70">
        <v>44188</v>
      </c>
      <c r="F419" s="71">
        <v>5152432</v>
      </c>
      <c r="G419" s="33" t="s">
        <v>20</v>
      </c>
      <c r="H419" s="33" t="s">
        <v>21</v>
      </c>
      <c r="I419" s="33" t="s">
        <v>76</v>
      </c>
      <c r="J419" s="33" t="s">
        <v>23</v>
      </c>
      <c r="K419" s="63" t="s">
        <v>75</v>
      </c>
      <c r="L419" s="32" t="str">
        <f t="shared" si="108"/>
        <v>FM260JD</v>
      </c>
      <c r="M419" s="32" t="str">
        <f t="shared" si="109"/>
        <v>BMJ</v>
      </c>
      <c r="N419" s="32" t="str">
        <f t="shared" si="110"/>
        <v>10 RODA</v>
      </c>
      <c r="O419" s="64">
        <v>0.25456018518518519</v>
      </c>
      <c r="P419" s="65">
        <v>0.25456018518518519</v>
      </c>
      <c r="Q419" s="65"/>
      <c r="R419" s="66">
        <v>7</v>
      </c>
      <c r="S419" s="66">
        <v>39740</v>
      </c>
      <c r="T419" s="66">
        <v>14840</v>
      </c>
      <c r="U419" s="67">
        <f t="shared" si="120"/>
        <v>24.9</v>
      </c>
      <c r="V419" s="66">
        <f t="shared" si="111"/>
        <v>485400.6</v>
      </c>
      <c r="W419" s="66" t="str">
        <f t="shared" si="112"/>
        <v>7 &gt;</v>
      </c>
      <c r="X419" s="66">
        <f>A419+SUMIFS(Presensi!F:F,Presensi!E:E,'Entry Data'!AP419)</f>
        <v>1</v>
      </c>
      <c r="Y419" s="66">
        <f>IFERROR(INDEX('Retasi Pricing'!F:F,MATCH('Entry Data'!AM419,'Retasi Pricing'!E:E,0))*X419,"")</f>
        <v>37750</v>
      </c>
      <c r="Z419" s="62" t="s">
        <v>26</v>
      </c>
      <c r="AA419" s="62" t="s">
        <v>27</v>
      </c>
      <c r="AB419" s="32" t="s">
        <v>175</v>
      </c>
      <c r="AC419" s="32" t="s">
        <v>202</v>
      </c>
      <c r="AD419" s="32" t="str">
        <f t="shared" si="113"/>
        <v/>
      </c>
      <c r="AF419" s="5" t="str">
        <f t="shared" si="114"/>
        <v>alusdi44187</v>
      </c>
      <c r="AG419" s="5" t="str">
        <f t="shared" si="115"/>
        <v>BMJ 06744187UTARANIGHT</v>
      </c>
      <c r="AH419" s="5" t="str">
        <f t="shared" si="116"/>
        <v>alusdi44187UTARANIGHT</v>
      </c>
      <c r="AI419" s="5" t="str">
        <f t="shared" si="117"/>
        <v>BMJ 06744187NIGHT</v>
      </c>
      <c r="AJ419" s="5" t="str">
        <f t="shared" si="118"/>
        <v>alusdi44187NIGHT</v>
      </c>
      <c r="AK419" s="5" t="str">
        <f t="shared" si="119"/>
        <v>alusdiBMJ</v>
      </c>
      <c r="AL419" s="5" t="str">
        <f t="shared" si="121"/>
        <v>7UTARA</v>
      </c>
      <c r="AM419" s="5" t="str">
        <f t="shared" si="122"/>
        <v>7 &gt;UTARA10 RODA</v>
      </c>
      <c r="AN419" s="5" t="str">
        <f t="shared" si="123"/>
        <v>alusdiBMJ7 &gt;UTARA10 RODA</v>
      </c>
      <c r="AO419" s="5" t="str">
        <f t="shared" si="124"/>
        <v>alusdi7 &gt;UTARA10 RODA</v>
      </c>
      <c r="AP419" s="5" t="str">
        <f t="shared" si="125"/>
        <v>44187NIGHT</v>
      </c>
    </row>
    <row r="420" spans="1:42" x14ac:dyDescent="0.3">
      <c r="A420" s="33">
        <v>1</v>
      </c>
      <c r="B420" s="33"/>
      <c r="C420" s="70">
        <v>44187</v>
      </c>
      <c r="D420" s="71" t="s">
        <v>87</v>
      </c>
      <c r="E420" s="70">
        <v>44187</v>
      </c>
      <c r="F420" s="71">
        <v>5151939</v>
      </c>
      <c r="G420" s="33" t="s">
        <v>20</v>
      </c>
      <c r="H420" s="33" t="s">
        <v>169</v>
      </c>
      <c r="I420" s="33" t="s">
        <v>65</v>
      </c>
      <c r="J420" s="33" t="s">
        <v>52</v>
      </c>
      <c r="K420" s="63" t="s">
        <v>75</v>
      </c>
      <c r="L420" s="32" t="str">
        <f t="shared" si="108"/>
        <v>FM260JD</v>
      </c>
      <c r="M420" s="32" t="str">
        <f t="shared" si="109"/>
        <v>BMJ</v>
      </c>
      <c r="N420" s="32" t="str">
        <f t="shared" si="110"/>
        <v>10 RODA</v>
      </c>
      <c r="O420" s="64">
        <v>0.87380787037037033</v>
      </c>
      <c r="P420" s="65">
        <v>0.87380787037037033</v>
      </c>
      <c r="Q420" s="65"/>
      <c r="R420" s="66">
        <v>1</v>
      </c>
      <c r="S420" s="66">
        <v>40800</v>
      </c>
      <c r="T420" s="66">
        <v>14840</v>
      </c>
      <c r="U420" s="67">
        <f t="shared" si="120"/>
        <v>25.96</v>
      </c>
      <c r="V420" s="66">
        <f t="shared" si="111"/>
        <v>506064.24</v>
      </c>
      <c r="W420" s="66" t="str">
        <f t="shared" si="112"/>
        <v>1 &gt; 4</v>
      </c>
      <c r="X420" s="66">
        <f>A420+SUMIFS(Presensi!F:F,Presensi!E:E,'Entry Data'!AP420)</f>
        <v>1</v>
      </c>
      <c r="Y420" s="66">
        <f>IFERROR(INDEX('Retasi Pricing'!F:F,MATCH('Entry Data'!AM420,'Retasi Pricing'!E:E,0))*X420,"")</f>
        <v>25000</v>
      </c>
      <c r="Z420" s="62" t="s">
        <v>26</v>
      </c>
      <c r="AA420" s="62" t="s">
        <v>27</v>
      </c>
      <c r="AB420" s="32" t="s">
        <v>59</v>
      </c>
      <c r="AC420" s="32" t="s">
        <v>202</v>
      </c>
      <c r="AD420" s="32" t="str">
        <f t="shared" si="113"/>
        <v/>
      </c>
      <c r="AF420" s="5" t="str">
        <f t="shared" si="114"/>
        <v>alusdi44187</v>
      </c>
      <c r="AG420" s="5" t="str">
        <f t="shared" si="115"/>
        <v>BMJ 06744187UTARANIGHT</v>
      </c>
      <c r="AH420" s="5" t="str">
        <f t="shared" si="116"/>
        <v>alusdi44187UTARANIGHT</v>
      </c>
      <c r="AI420" s="5" t="str">
        <f t="shared" si="117"/>
        <v>BMJ 06744187NIGHT</v>
      </c>
      <c r="AJ420" s="5" t="str">
        <f t="shared" si="118"/>
        <v>alusdi44187NIGHT</v>
      </c>
      <c r="AK420" s="5" t="str">
        <f t="shared" si="119"/>
        <v>alusdiBMJ</v>
      </c>
      <c r="AL420" s="5" t="str">
        <f t="shared" si="121"/>
        <v>1UTARA</v>
      </c>
      <c r="AM420" s="5" t="str">
        <f t="shared" si="122"/>
        <v>1 &gt; 4UTARA10 RODA</v>
      </c>
      <c r="AN420" s="5" t="str">
        <f t="shared" si="123"/>
        <v>alusdiBMJ1 &gt; 4UTARA10 RODA</v>
      </c>
      <c r="AO420" s="5" t="str">
        <f t="shared" si="124"/>
        <v>alusdi1 &gt; 4UTARA10 RODA</v>
      </c>
      <c r="AP420" s="5" t="str">
        <f t="shared" si="125"/>
        <v>44187NIGHT</v>
      </c>
    </row>
    <row r="421" spans="1:42" x14ac:dyDescent="0.3">
      <c r="A421" s="33">
        <v>1</v>
      </c>
      <c r="B421" s="33"/>
      <c r="C421" s="70">
        <v>44187</v>
      </c>
      <c r="D421" s="71" t="s">
        <v>87</v>
      </c>
      <c r="E421" s="70">
        <v>44187</v>
      </c>
      <c r="F421" s="71">
        <v>5152029</v>
      </c>
      <c r="G421" s="33" t="s">
        <v>20</v>
      </c>
      <c r="H421" s="33" t="s">
        <v>169</v>
      </c>
      <c r="I421" s="33" t="s">
        <v>65</v>
      </c>
      <c r="J421" s="33" t="s">
        <v>52</v>
      </c>
      <c r="K421" s="63" t="s">
        <v>75</v>
      </c>
      <c r="L421" s="32" t="str">
        <f t="shared" si="108"/>
        <v>FM260JD</v>
      </c>
      <c r="M421" s="32" t="str">
        <f t="shared" si="109"/>
        <v>BMJ</v>
      </c>
      <c r="N421" s="32" t="str">
        <f t="shared" si="110"/>
        <v>10 RODA</v>
      </c>
      <c r="O421" s="64">
        <v>0.94035879629629626</v>
      </c>
      <c r="P421" s="65">
        <v>0.94035879629629626</v>
      </c>
      <c r="Q421" s="65"/>
      <c r="R421" s="66">
        <v>2</v>
      </c>
      <c r="S421" s="66">
        <v>39380</v>
      </c>
      <c r="T421" s="66">
        <v>14840</v>
      </c>
      <c r="U421" s="67">
        <f t="shared" si="120"/>
        <v>24.54</v>
      </c>
      <c r="V421" s="66">
        <f t="shared" si="111"/>
        <v>478382.76</v>
      </c>
      <c r="W421" s="66" t="str">
        <f t="shared" si="112"/>
        <v>1 &gt; 4</v>
      </c>
      <c r="X421" s="66">
        <f>A421+SUMIFS(Presensi!F:F,Presensi!E:E,'Entry Data'!AP421)</f>
        <v>1</v>
      </c>
      <c r="Y421" s="66">
        <f>IFERROR(INDEX('Retasi Pricing'!F:F,MATCH('Entry Data'!AM421,'Retasi Pricing'!E:E,0))*X421,"")</f>
        <v>25000</v>
      </c>
      <c r="Z421" s="62" t="s">
        <v>26</v>
      </c>
      <c r="AA421" s="62" t="s">
        <v>27</v>
      </c>
      <c r="AB421" s="32" t="s">
        <v>59</v>
      </c>
      <c r="AC421" s="32" t="s">
        <v>202</v>
      </c>
      <c r="AD421" s="32" t="str">
        <f t="shared" si="113"/>
        <v/>
      </c>
      <c r="AF421" s="5" t="str">
        <f t="shared" si="114"/>
        <v>alusdi44187</v>
      </c>
      <c r="AG421" s="5" t="str">
        <f t="shared" si="115"/>
        <v>BMJ 06744187UTARANIGHT</v>
      </c>
      <c r="AH421" s="5" t="str">
        <f t="shared" si="116"/>
        <v>alusdi44187UTARANIGHT</v>
      </c>
      <c r="AI421" s="5" t="str">
        <f t="shared" si="117"/>
        <v>BMJ 06744187NIGHT</v>
      </c>
      <c r="AJ421" s="5" t="str">
        <f t="shared" si="118"/>
        <v>alusdi44187NIGHT</v>
      </c>
      <c r="AK421" s="5" t="str">
        <f t="shared" si="119"/>
        <v>alusdiBMJ</v>
      </c>
      <c r="AL421" s="5" t="str">
        <f t="shared" si="121"/>
        <v>2UTARA</v>
      </c>
      <c r="AM421" s="5" t="str">
        <f t="shared" si="122"/>
        <v>1 &gt; 4UTARA10 RODA</v>
      </c>
      <c r="AN421" s="5" t="str">
        <f t="shared" si="123"/>
        <v>alusdiBMJ1 &gt; 4UTARA10 RODA</v>
      </c>
      <c r="AO421" s="5" t="str">
        <f t="shared" si="124"/>
        <v>alusdi1 &gt; 4UTARA10 RODA</v>
      </c>
      <c r="AP421" s="5" t="str">
        <f t="shared" si="125"/>
        <v>44187NIGHT</v>
      </c>
    </row>
    <row r="422" spans="1:42" x14ac:dyDescent="0.3">
      <c r="A422" s="33">
        <v>1</v>
      </c>
      <c r="B422" s="33"/>
      <c r="C422" s="70">
        <v>44187</v>
      </c>
      <c r="D422" s="71" t="s">
        <v>87</v>
      </c>
      <c r="E422" s="70">
        <v>44188</v>
      </c>
      <c r="F422" s="71">
        <v>5152139</v>
      </c>
      <c r="G422" s="33" t="s">
        <v>20</v>
      </c>
      <c r="H422" s="33" t="s">
        <v>21</v>
      </c>
      <c r="I422" s="33" t="s">
        <v>76</v>
      </c>
      <c r="J422" s="33" t="s">
        <v>23</v>
      </c>
      <c r="K422" s="63" t="s">
        <v>77</v>
      </c>
      <c r="L422" s="32" t="str">
        <f t="shared" si="108"/>
        <v>FM260JD</v>
      </c>
      <c r="M422" s="32" t="str">
        <f t="shared" si="109"/>
        <v>BMJ</v>
      </c>
      <c r="N422" s="32" t="str">
        <f t="shared" si="110"/>
        <v>10 RODA</v>
      </c>
      <c r="O422" s="64">
        <v>1.0335648148148148E-2</v>
      </c>
      <c r="P422" s="65">
        <v>1.0335648148148148E-2</v>
      </c>
      <c r="Q422" s="65"/>
      <c r="R422" s="66">
        <v>4</v>
      </c>
      <c r="S422" s="66">
        <v>39060</v>
      </c>
      <c r="T422" s="66">
        <v>14860</v>
      </c>
      <c r="U422" s="67">
        <f t="shared" si="120"/>
        <v>24.2</v>
      </c>
      <c r="V422" s="66">
        <f t="shared" si="111"/>
        <v>471754.79999999993</v>
      </c>
      <c r="W422" s="66" t="str">
        <f t="shared" si="112"/>
        <v>1 &gt; 4</v>
      </c>
      <c r="X422" s="66">
        <f>A422+SUMIFS(Presensi!F:F,Presensi!E:E,'Entry Data'!AP422)</f>
        <v>1</v>
      </c>
      <c r="Y422" s="66">
        <f>IFERROR(INDEX('Retasi Pricing'!F:F,MATCH('Entry Data'!AM422,'Retasi Pricing'!E:E,0))*X422,"")</f>
        <v>25000</v>
      </c>
      <c r="Z422" s="62" t="s">
        <v>26</v>
      </c>
      <c r="AA422" s="62" t="s">
        <v>27</v>
      </c>
      <c r="AB422" s="32" t="s">
        <v>56</v>
      </c>
      <c r="AC422" s="32" t="s">
        <v>179</v>
      </c>
      <c r="AD422" s="32" t="str">
        <f t="shared" si="113"/>
        <v/>
      </c>
      <c r="AF422" s="5" t="str">
        <f t="shared" si="114"/>
        <v>imbran husain44187</v>
      </c>
      <c r="AG422" s="5" t="str">
        <f t="shared" si="115"/>
        <v>BMJ 06844187UTARANIGHT</v>
      </c>
      <c r="AH422" s="5" t="str">
        <f t="shared" si="116"/>
        <v>imbran husain44187UTARANIGHT</v>
      </c>
      <c r="AI422" s="5" t="str">
        <f t="shared" si="117"/>
        <v>BMJ 06844187NIGHT</v>
      </c>
      <c r="AJ422" s="5" t="str">
        <f t="shared" si="118"/>
        <v>imbran husain44187NIGHT</v>
      </c>
      <c r="AK422" s="5" t="str">
        <f t="shared" si="119"/>
        <v>imbran husainBMJ</v>
      </c>
      <c r="AL422" s="5" t="str">
        <f t="shared" si="121"/>
        <v>4UTARA</v>
      </c>
      <c r="AM422" s="5" t="str">
        <f t="shared" si="122"/>
        <v>1 &gt; 4UTARA10 RODA</v>
      </c>
      <c r="AN422" s="5" t="str">
        <f t="shared" si="123"/>
        <v>imbran husainBMJ1 &gt; 4UTARA10 RODA</v>
      </c>
      <c r="AO422" s="5" t="str">
        <f t="shared" si="124"/>
        <v>imbran husain1 &gt; 4UTARA10 RODA</v>
      </c>
      <c r="AP422" s="5" t="str">
        <f t="shared" si="125"/>
        <v>44187NIGHT</v>
      </c>
    </row>
    <row r="423" spans="1:42" x14ac:dyDescent="0.3">
      <c r="A423" s="33">
        <v>1</v>
      </c>
      <c r="B423" s="33"/>
      <c r="C423" s="70">
        <v>44187</v>
      </c>
      <c r="D423" s="71" t="s">
        <v>87</v>
      </c>
      <c r="E423" s="70">
        <v>44188</v>
      </c>
      <c r="F423" s="71">
        <v>5152205</v>
      </c>
      <c r="G423" s="33" t="s">
        <v>20</v>
      </c>
      <c r="H423" s="33" t="s">
        <v>21</v>
      </c>
      <c r="I423" s="33" t="s">
        <v>76</v>
      </c>
      <c r="J423" s="33" t="s">
        <v>23</v>
      </c>
      <c r="K423" s="63" t="s">
        <v>77</v>
      </c>
      <c r="L423" s="32" t="str">
        <f t="shared" si="108"/>
        <v>FM260JD</v>
      </c>
      <c r="M423" s="32" t="str">
        <f t="shared" si="109"/>
        <v>BMJ</v>
      </c>
      <c r="N423" s="32" t="str">
        <f t="shared" si="110"/>
        <v>10 RODA</v>
      </c>
      <c r="O423" s="64">
        <v>6.430555555555556E-2</v>
      </c>
      <c r="P423" s="65">
        <v>6.430555555555556E-2</v>
      </c>
      <c r="Q423" s="65"/>
      <c r="R423" s="66">
        <v>5</v>
      </c>
      <c r="S423" s="66">
        <v>40400</v>
      </c>
      <c r="T423" s="66">
        <v>14860</v>
      </c>
      <c r="U423" s="67">
        <f t="shared" si="120"/>
        <v>25.54</v>
      </c>
      <c r="V423" s="66">
        <f t="shared" si="111"/>
        <v>497876.76</v>
      </c>
      <c r="W423" s="66" t="str">
        <f t="shared" si="112"/>
        <v>&gt; 5</v>
      </c>
      <c r="X423" s="66">
        <f>A423+SUMIFS(Presensi!F:F,Presensi!E:E,'Entry Data'!AP423)</f>
        <v>1</v>
      </c>
      <c r="Y423" s="66">
        <f>IFERROR(INDEX('Retasi Pricing'!F:F,MATCH('Entry Data'!AM423,'Retasi Pricing'!E:E,0))*X423,"")</f>
        <v>27650</v>
      </c>
      <c r="Z423" s="62" t="s">
        <v>26</v>
      </c>
      <c r="AA423" s="62" t="s">
        <v>27</v>
      </c>
      <c r="AB423" s="32" t="s">
        <v>54</v>
      </c>
      <c r="AC423" s="32" t="s">
        <v>179</v>
      </c>
      <c r="AD423" s="32" t="str">
        <f t="shared" si="113"/>
        <v/>
      </c>
      <c r="AF423" s="5" t="str">
        <f t="shared" si="114"/>
        <v>imbran husain44187</v>
      </c>
      <c r="AG423" s="5" t="str">
        <f t="shared" si="115"/>
        <v>BMJ 06844187UTARANIGHT</v>
      </c>
      <c r="AH423" s="5" t="str">
        <f t="shared" si="116"/>
        <v>imbran husain44187UTARANIGHT</v>
      </c>
      <c r="AI423" s="5" t="str">
        <f t="shared" si="117"/>
        <v>BMJ 06844187NIGHT</v>
      </c>
      <c r="AJ423" s="5" t="str">
        <f t="shared" si="118"/>
        <v>imbran husain44187NIGHT</v>
      </c>
      <c r="AK423" s="5" t="str">
        <f t="shared" si="119"/>
        <v>imbran husainBMJ</v>
      </c>
      <c r="AL423" s="5" t="str">
        <f t="shared" si="121"/>
        <v>5UTARA</v>
      </c>
      <c r="AM423" s="5" t="str">
        <f t="shared" si="122"/>
        <v>&gt; 5UTARA10 RODA</v>
      </c>
      <c r="AN423" s="5" t="str">
        <f t="shared" si="123"/>
        <v>imbran husainBMJ&gt; 5UTARA10 RODA</v>
      </c>
      <c r="AO423" s="5" t="str">
        <f t="shared" si="124"/>
        <v>imbran husain&gt; 5UTARA10 RODA</v>
      </c>
      <c r="AP423" s="5" t="str">
        <f t="shared" si="125"/>
        <v>44187NIGHT</v>
      </c>
    </row>
    <row r="424" spans="1:42" x14ac:dyDescent="0.3">
      <c r="A424" s="33">
        <v>1</v>
      </c>
      <c r="B424" s="33"/>
      <c r="C424" s="70">
        <v>44187</v>
      </c>
      <c r="D424" s="71" t="s">
        <v>87</v>
      </c>
      <c r="E424" s="70">
        <v>44188</v>
      </c>
      <c r="F424" s="71">
        <v>5152285</v>
      </c>
      <c r="G424" s="33" t="s">
        <v>20</v>
      </c>
      <c r="H424" s="33" t="s">
        <v>21</v>
      </c>
      <c r="I424" s="33" t="s">
        <v>76</v>
      </c>
      <c r="J424" s="33" t="s">
        <v>23</v>
      </c>
      <c r="K424" s="63" t="s">
        <v>77</v>
      </c>
      <c r="L424" s="32" t="str">
        <f t="shared" si="108"/>
        <v>FM260JD</v>
      </c>
      <c r="M424" s="32" t="str">
        <f t="shared" si="109"/>
        <v>BMJ</v>
      </c>
      <c r="N424" s="32" t="str">
        <f t="shared" si="110"/>
        <v>10 RODA</v>
      </c>
      <c r="O424" s="64">
        <v>0.12322916666666667</v>
      </c>
      <c r="P424" s="65">
        <v>0.12322916666666667</v>
      </c>
      <c r="Q424" s="65"/>
      <c r="R424" s="66">
        <v>6</v>
      </c>
      <c r="S424" s="66">
        <v>37840</v>
      </c>
      <c r="T424" s="66">
        <v>14860</v>
      </c>
      <c r="U424" s="67">
        <f t="shared" si="120"/>
        <v>22.98</v>
      </c>
      <c r="V424" s="66">
        <f t="shared" si="111"/>
        <v>447972.12000000005</v>
      </c>
      <c r="W424" s="66" t="str">
        <f t="shared" si="112"/>
        <v>&gt; 6</v>
      </c>
      <c r="X424" s="66">
        <f>A424+SUMIFS(Presensi!F:F,Presensi!E:E,'Entry Data'!AP424)</f>
        <v>1</v>
      </c>
      <c r="Y424" s="66">
        <f>IFERROR(INDEX('Retasi Pricing'!F:F,MATCH('Entry Data'!AM424,'Retasi Pricing'!E:E,0))*X424,"")</f>
        <v>30800</v>
      </c>
      <c r="Z424" s="62" t="s">
        <v>26</v>
      </c>
      <c r="AA424" s="62" t="s">
        <v>27</v>
      </c>
      <c r="AB424" s="32" t="s">
        <v>59</v>
      </c>
      <c r="AC424" s="32" t="s">
        <v>179</v>
      </c>
      <c r="AD424" s="32" t="str">
        <f t="shared" si="113"/>
        <v/>
      </c>
      <c r="AF424" s="5" t="str">
        <f t="shared" si="114"/>
        <v>imbran husain44187</v>
      </c>
      <c r="AG424" s="5" t="str">
        <f t="shared" si="115"/>
        <v>BMJ 06844187UTARANIGHT</v>
      </c>
      <c r="AH424" s="5" t="str">
        <f t="shared" si="116"/>
        <v>imbran husain44187UTARANIGHT</v>
      </c>
      <c r="AI424" s="5" t="str">
        <f t="shared" si="117"/>
        <v>BMJ 06844187NIGHT</v>
      </c>
      <c r="AJ424" s="5" t="str">
        <f t="shared" si="118"/>
        <v>imbran husain44187NIGHT</v>
      </c>
      <c r="AK424" s="5" t="str">
        <f t="shared" si="119"/>
        <v>imbran husainBMJ</v>
      </c>
      <c r="AL424" s="5" t="str">
        <f t="shared" si="121"/>
        <v>6UTARA</v>
      </c>
      <c r="AM424" s="5" t="str">
        <f t="shared" si="122"/>
        <v>&gt; 6UTARA10 RODA</v>
      </c>
      <c r="AN424" s="5" t="str">
        <f t="shared" si="123"/>
        <v>imbran husainBMJ&gt; 6UTARA10 RODA</v>
      </c>
      <c r="AO424" s="5" t="str">
        <f t="shared" si="124"/>
        <v>imbran husain&gt; 6UTARA10 RODA</v>
      </c>
      <c r="AP424" s="5" t="str">
        <f t="shared" si="125"/>
        <v>44187NIGHT</v>
      </c>
    </row>
    <row r="425" spans="1:42" x14ac:dyDescent="0.3">
      <c r="A425" s="33">
        <v>1</v>
      </c>
      <c r="B425" s="33"/>
      <c r="C425" s="70">
        <v>44187</v>
      </c>
      <c r="D425" s="71" t="s">
        <v>87</v>
      </c>
      <c r="E425" s="70">
        <v>44188</v>
      </c>
      <c r="F425" s="71">
        <v>5152359</v>
      </c>
      <c r="G425" s="33" t="s">
        <v>20</v>
      </c>
      <c r="H425" s="33" t="s">
        <v>21</v>
      </c>
      <c r="I425" s="33" t="s">
        <v>76</v>
      </c>
      <c r="J425" s="33" t="s">
        <v>23</v>
      </c>
      <c r="K425" s="63" t="s">
        <v>77</v>
      </c>
      <c r="L425" s="32" t="str">
        <f t="shared" si="108"/>
        <v>FM260JD</v>
      </c>
      <c r="M425" s="32" t="str">
        <f t="shared" si="109"/>
        <v>BMJ</v>
      </c>
      <c r="N425" s="32" t="str">
        <f t="shared" si="110"/>
        <v>10 RODA</v>
      </c>
      <c r="O425" s="64">
        <v>0.18011574074074074</v>
      </c>
      <c r="P425" s="65">
        <v>0.18011574074074074</v>
      </c>
      <c r="Q425" s="65"/>
      <c r="R425" s="66">
        <v>7</v>
      </c>
      <c r="S425" s="66">
        <v>39920</v>
      </c>
      <c r="T425" s="66">
        <v>14860</v>
      </c>
      <c r="U425" s="67">
        <f t="shared" si="120"/>
        <v>25.06</v>
      </c>
      <c r="V425" s="66">
        <f t="shared" si="111"/>
        <v>488519.64</v>
      </c>
      <c r="W425" s="66" t="str">
        <f t="shared" si="112"/>
        <v>7 &gt;</v>
      </c>
      <c r="X425" s="66">
        <f>A425+SUMIFS(Presensi!F:F,Presensi!E:E,'Entry Data'!AP425)</f>
        <v>1</v>
      </c>
      <c r="Y425" s="66">
        <f>IFERROR(INDEX('Retasi Pricing'!F:F,MATCH('Entry Data'!AM425,'Retasi Pricing'!E:E,0))*X425,"")</f>
        <v>37750</v>
      </c>
      <c r="Z425" s="62" t="s">
        <v>26</v>
      </c>
      <c r="AA425" s="62" t="s">
        <v>27</v>
      </c>
      <c r="AB425" s="32" t="s">
        <v>54</v>
      </c>
      <c r="AC425" s="32" t="s">
        <v>179</v>
      </c>
      <c r="AD425" s="32" t="str">
        <f t="shared" si="113"/>
        <v/>
      </c>
      <c r="AF425" s="5" t="str">
        <f t="shared" si="114"/>
        <v>imbran husain44187</v>
      </c>
      <c r="AG425" s="5" t="str">
        <f t="shared" si="115"/>
        <v>BMJ 06844187UTARANIGHT</v>
      </c>
      <c r="AH425" s="5" t="str">
        <f t="shared" si="116"/>
        <v>imbran husain44187UTARANIGHT</v>
      </c>
      <c r="AI425" s="5" t="str">
        <f t="shared" si="117"/>
        <v>BMJ 06844187NIGHT</v>
      </c>
      <c r="AJ425" s="5" t="str">
        <f t="shared" si="118"/>
        <v>imbran husain44187NIGHT</v>
      </c>
      <c r="AK425" s="5" t="str">
        <f t="shared" si="119"/>
        <v>imbran husainBMJ</v>
      </c>
      <c r="AL425" s="5" t="str">
        <f t="shared" si="121"/>
        <v>7UTARA</v>
      </c>
      <c r="AM425" s="5" t="str">
        <f t="shared" si="122"/>
        <v>7 &gt;UTARA10 RODA</v>
      </c>
      <c r="AN425" s="5" t="str">
        <f t="shared" si="123"/>
        <v>imbran husainBMJ7 &gt;UTARA10 RODA</v>
      </c>
      <c r="AO425" s="5" t="str">
        <f t="shared" si="124"/>
        <v>imbran husain7 &gt;UTARA10 RODA</v>
      </c>
      <c r="AP425" s="5" t="str">
        <f t="shared" si="125"/>
        <v>44187NIGHT</v>
      </c>
    </row>
    <row r="426" spans="1:42" x14ac:dyDescent="0.3">
      <c r="A426" s="33">
        <v>1</v>
      </c>
      <c r="B426" s="33"/>
      <c r="C426" s="70">
        <v>44187</v>
      </c>
      <c r="D426" s="71" t="s">
        <v>87</v>
      </c>
      <c r="E426" s="70">
        <v>44187</v>
      </c>
      <c r="F426" s="71">
        <v>5151880</v>
      </c>
      <c r="G426" s="33" t="s">
        <v>20</v>
      </c>
      <c r="H426" s="33" t="s">
        <v>21</v>
      </c>
      <c r="I426" s="33" t="s">
        <v>76</v>
      </c>
      <c r="J426" s="33" t="s">
        <v>23</v>
      </c>
      <c r="K426" s="63" t="s">
        <v>77</v>
      </c>
      <c r="L426" s="32" t="str">
        <f t="shared" si="108"/>
        <v>FM260JD</v>
      </c>
      <c r="M426" s="32" t="str">
        <f t="shared" si="109"/>
        <v>BMJ</v>
      </c>
      <c r="N426" s="32" t="str">
        <f t="shared" si="110"/>
        <v>10 RODA</v>
      </c>
      <c r="O426" s="64">
        <v>0.82806712962962958</v>
      </c>
      <c r="P426" s="65">
        <v>0.82806712962962958</v>
      </c>
      <c r="Q426" s="65"/>
      <c r="R426" s="66">
        <v>1</v>
      </c>
      <c r="S426" s="66">
        <v>41700</v>
      </c>
      <c r="T426" s="66">
        <v>14860</v>
      </c>
      <c r="U426" s="67">
        <f t="shared" si="120"/>
        <v>26.84</v>
      </c>
      <c r="V426" s="66">
        <f t="shared" si="111"/>
        <v>523218.95999999996</v>
      </c>
      <c r="W426" s="66" t="str">
        <f t="shared" si="112"/>
        <v>1 &gt; 4</v>
      </c>
      <c r="X426" s="66">
        <f>A426+SUMIFS(Presensi!F:F,Presensi!E:E,'Entry Data'!AP426)</f>
        <v>1</v>
      </c>
      <c r="Y426" s="66">
        <f>IFERROR(INDEX('Retasi Pricing'!F:F,MATCH('Entry Data'!AM426,'Retasi Pricing'!E:E,0))*X426,"")</f>
        <v>25000</v>
      </c>
      <c r="Z426" s="62" t="s">
        <v>26</v>
      </c>
      <c r="AA426" s="62" t="s">
        <v>27</v>
      </c>
      <c r="AB426" s="32" t="s">
        <v>66</v>
      </c>
      <c r="AC426" s="32" t="s">
        <v>179</v>
      </c>
      <c r="AD426" s="32" t="str">
        <f t="shared" si="113"/>
        <v/>
      </c>
      <c r="AF426" s="5" t="str">
        <f t="shared" si="114"/>
        <v>imbran husain44187</v>
      </c>
      <c r="AG426" s="5" t="str">
        <f t="shared" si="115"/>
        <v>BMJ 06844187UTARANIGHT</v>
      </c>
      <c r="AH426" s="5" t="str">
        <f t="shared" si="116"/>
        <v>imbran husain44187UTARANIGHT</v>
      </c>
      <c r="AI426" s="5" t="str">
        <f t="shared" si="117"/>
        <v>BMJ 06844187NIGHT</v>
      </c>
      <c r="AJ426" s="5" t="str">
        <f t="shared" si="118"/>
        <v>imbran husain44187NIGHT</v>
      </c>
      <c r="AK426" s="5" t="str">
        <f t="shared" si="119"/>
        <v>imbran husainBMJ</v>
      </c>
      <c r="AL426" s="5" t="str">
        <f t="shared" si="121"/>
        <v>1UTARA</v>
      </c>
      <c r="AM426" s="5" t="str">
        <f t="shared" si="122"/>
        <v>1 &gt; 4UTARA10 RODA</v>
      </c>
      <c r="AN426" s="5" t="str">
        <f t="shared" si="123"/>
        <v>imbran husainBMJ1 &gt; 4UTARA10 RODA</v>
      </c>
      <c r="AO426" s="5" t="str">
        <f t="shared" si="124"/>
        <v>imbran husain1 &gt; 4UTARA10 RODA</v>
      </c>
      <c r="AP426" s="5" t="str">
        <f t="shared" si="125"/>
        <v>44187NIGHT</v>
      </c>
    </row>
    <row r="427" spans="1:42" x14ac:dyDescent="0.3">
      <c r="A427" s="33">
        <v>1</v>
      </c>
      <c r="B427" s="33"/>
      <c r="C427" s="70">
        <v>44187</v>
      </c>
      <c r="D427" s="71" t="s">
        <v>87</v>
      </c>
      <c r="E427" s="70">
        <v>44187</v>
      </c>
      <c r="F427" s="71">
        <v>5151960</v>
      </c>
      <c r="G427" s="33" t="s">
        <v>20</v>
      </c>
      <c r="H427" s="33" t="s">
        <v>169</v>
      </c>
      <c r="I427" s="33" t="s">
        <v>65</v>
      </c>
      <c r="J427" s="33" t="s">
        <v>52</v>
      </c>
      <c r="K427" s="63" t="s">
        <v>77</v>
      </c>
      <c r="L427" s="32" t="str">
        <f t="shared" si="108"/>
        <v>FM260JD</v>
      </c>
      <c r="M427" s="32" t="str">
        <f t="shared" si="109"/>
        <v>BMJ</v>
      </c>
      <c r="N427" s="32" t="str">
        <f t="shared" si="110"/>
        <v>10 RODA</v>
      </c>
      <c r="O427" s="64">
        <v>0.88778935185185182</v>
      </c>
      <c r="P427" s="65">
        <v>0.88778935185185182</v>
      </c>
      <c r="Q427" s="65"/>
      <c r="R427" s="66">
        <v>2</v>
      </c>
      <c r="S427" s="66">
        <v>39900</v>
      </c>
      <c r="T427" s="66">
        <v>14860</v>
      </c>
      <c r="U427" s="67">
        <f t="shared" si="120"/>
        <v>25.04</v>
      </c>
      <c r="V427" s="66">
        <f t="shared" si="111"/>
        <v>488129.76</v>
      </c>
      <c r="W427" s="66" t="str">
        <f t="shared" si="112"/>
        <v>1 &gt; 4</v>
      </c>
      <c r="X427" s="66">
        <f>A427+SUMIFS(Presensi!F:F,Presensi!E:E,'Entry Data'!AP427)</f>
        <v>1</v>
      </c>
      <c r="Y427" s="66">
        <f>IFERROR(INDEX('Retasi Pricing'!F:F,MATCH('Entry Data'!AM427,'Retasi Pricing'!E:E,0))*X427,"")</f>
        <v>25000</v>
      </c>
      <c r="Z427" s="62" t="s">
        <v>26</v>
      </c>
      <c r="AA427" s="62" t="s">
        <v>27</v>
      </c>
      <c r="AB427" s="32" t="s">
        <v>66</v>
      </c>
      <c r="AC427" s="32" t="s">
        <v>179</v>
      </c>
      <c r="AD427" s="32" t="str">
        <f t="shared" si="113"/>
        <v/>
      </c>
      <c r="AF427" s="5" t="str">
        <f t="shared" si="114"/>
        <v>imbran husain44187</v>
      </c>
      <c r="AG427" s="5" t="str">
        <f t="shared" si="115"/>
        <v>BMJ 06844187UTARANIGHT</v>
      </c>
      <c r="AH427" s="5" t="str">
        <f t="shared" si="116"/>
        <v>imbran husain44187UTARANIGHT</v>
      </c>
      <c r="AI427" s="5" t="str">
        <f t="shared" si="117"/>
        <v>BMJ 06844187NIGHT</v>
      </c>
      <c r="AJ427" s="5" t="str">
        <f t="shared" si="118"/>
        <v>imbran husain44187NIGHT</v>
      </c>
      <c r="AK427" s="5" t="str">
        <f t="shared" si="119"/>
        <v>imbran husainBMJ</v>
      </c>
      <c r="AL427" s="5" t="str">
        <f t="shared" si="121"/>
        <v>2UTARA</v>
      </c>
      <c r="AM427" s="5" t="str">
        <f t="shared" si="122"/>
        <v>1 &gt; 4UTARA10 RODA</v>
      </c>
      <c r="AN427" s="5" t="str">
        <f t="shared" si="123"/>
        <v>imbran husainBMJ1 &gt; 4UTARA10 RODA</v>
      </c>
      <c r="AO427" s="5" t="str">
        <f t="shared" si="124"/>
        <v>imbran husain1 &gt; 4UTARA10 RODA</v>
      </c>
      <c r="AP427" s="5" t="str">
        <f t="shared" si="125"/>
        <v>44187NIGHT</v>
      </c>
    </row>
    <row r="428" spans="1:42" x14ac:dyDescent="0.3">
      <c r="A428" s="33">
        <v>1</v>
      </c>
      <c r="B428" s="33"/>
      <c r="C428" s="70">
        <v>44187</v>
      </c>
      <c r="D428" s="71" t="s">
        <v>87</v>
      </c>
      <c r="E428" s="70">
        <v>44187</v>
      </c>
      <c r="F428" s="71">
        <v>5152048</v>
      </c>
      <c r="G428" s="33" t="s">
        <v>20</v>
      </c>
      <c r="H428" s="33" t="s">
        <v>21</v>
      </c>
      <c r="I428" s="33" t="s">
        <v>76</v>
      </c>
      <c r="J428" s="33" t="s">
        <v>23</v>
      </c>
      <c r="K428" s="63" t="s">
        <v>77</v>
      </c>
      <c r="L428" s="32" t="str">
        <f t="shared" ref="L428:L491" si="126">IFERROR(VLOOKUP(K428,db_unit,2,FALSE),"")</f>
        <v>FM260JD</v>
      </c>
      <c r="M428" s="32" t="str">
        <f t="shared" ref="M428:M491" si="127">IFERROR(VLOOKUP(K428,db_unit,3,FALSE),"")</f>
        <v>BMJ</v>
      </c>
      <c r="N428" s="32" t="str">
        <f t="shared" ref="N428:N491" si="128">IFERROR(VLOOKUP(K428,db_unit,4,FALSE),"")</f>
        <v>10 RODA</v>
      </c>
      <c r="O428" s="64">
        <v>0.95171296296296293</v>
      </c>
      <c r="P428" s="65">
        <v>0.95171296296296293</v>
      </c>
      <c r="Q428" s="65"/>
      <c r="R428" s="66">
        <v>3</v>
      </c>
      <c r="S428" s="66">
        <v>40560</v>
      </c>
      <c r="T428" s="66">
        <v>14860</v>
      </c>
      <c r="U428" s="67">
        <f t="shared" si="120"/>
        <v>25.7</v>
      </c>
      <c r="V428" s="66">
        <f t="shared" si="111"/>
        <v>500995.79999999993</v>
      </c>
      <c r="W428" s="66" t="str">
        <f t="shared" si="112"/>
        <v>1 &gt; 4</v>
      </c>
      <c r="X428" s="66">
        <f>A428+SUMIFS(Presensi!F:F,Presensi!E:E,'Entry Data'!AP428)</f>
        <v>1</v>
      </c>
      <c r="Y428" s="66">
        <f>IFERROR(INDEX('Retasi Pricing'!F:F,MATCH('Entry Data'!AM428,'Retasi Pricing'!E:E,0))*X428,"")</f>
        <v>25000</v>
      </c>
      <c r="Z428" s="62" t="s">
        <v>26</v>
      </c>
      <c r="AA428" s="62" t="s">
        <v>27</v>
      </c>
      <c r="AB428" s="32" t="s">
        <v>55</v>
      </c>
      <c r="AC428" s="32" t="s">
        <v>179</v>
      </c>
      <c r="AD428" s="32" t="str">
        <f t="shared" si="113"/>
        <v/>
      </c>
      <c r="AF428" s="5" t="str">
        <f t="shared" si="114"/>
        <v>imbran husain44187</v>
      </c>
      <c r="AG428" s="5" t="str">
        <f t="shared" si="115"/>
        <v>BMJ 06844187UTARANIGHT</v>
      </c>
      <c r="AH428" s="5" t="str">
        <f t="shared" si="116"/>
        <v>imbran husain44187UTARANIGHT</v>
      </c>
      <c r="AI428" s="5" t="str">
        <f t="shared" si="117"/>
        <v>BMJ 06844187NIGHT</v>
      </c>
      <c r="AJ428" s="5" t="str">
        <f t="shared" si="118"/>
        <v>imbran husain44187NIGHT</v>
      </c>
      <c r="AK428" s="5" t="str">
        <f t="shared" si="119"/>
        <v>imbran husainBMJ</v>
      </c>
      <c r="AL428" s="5" t="str">
        <f t="shared" si="121"/>
        <v>3UTARA</v>
      </c>
      <c r="AM428" s="5" t="str">
        <f t="shared" si="122"/>
        <v>1 &gt; 4UTARA10 RODA</v>
      </c>
      <c r="AN428" s="5" t="str">
        <f t="shared" si="123"/>
        <v>imbran husainBMJ1 &gt; 4UTARA10 RODA</v>
      </c>
      <c r="AO428" s="5" t="str">
        <f t="shared" si="124"/>
        <v>imbran husain1 &gt; 4UTARA10 RODA</v>
      </c>
      <c r="AP428" s="5" t="str">
        <f t="shared" si="125"/>
        <v>44187NIGHT</v>
      </c>
    </row>
    <row r="429" spans="1:42" x14ac:dyDescent="0.3">
      <c r="A429" s="33">
        <v>1</v>
      </c>
      <c r="B429" s="33"/>
      <c r="C429" s="70">
        <v>44187</v>
      </c>
      <c r="D429" s="71" t="s">
        <v>87</v>
      </c>
      <c r="E429" s="70">
        <v>44187</v>
      </c>
      <c r="F429" s="71">
        <v>5151924</v>
      </c>
      <c r="G429" s="33" t="s">
        <v>20</v>
      </c>
      <c r="H429" s="33" t="s">
        <v>169</v>
      </c>
      <c r="I429" s="33" t="s">
        <v>65</v>
      </c>
      <c r="J429" s="33" t="s">
        <v>52</v>
      </c>
      <c r="K429" s="63" t="s">
        <v>78</v>
      </c>
      <c r="L429" s="32" t="str">
        <f t="shared" si="126"/>
        <v>FM260JD</v>
      </c>
      <c r="M429" s="32" t="str">
        <f t="shared" si="127"/>
        <v>BMJ</v>
      </c>
      <c r="N429" s="32" t="str">
        <f t="shared" si="128"/>
        <v>10 RODA</v>
      </c>
      <c r="O429" s="64">
        <v>0.86217592592592596</v>
      </c>
      <c r="P429" s="65">
        <v>0.86217592592592596</v>
      </c>
      <c r="Q429" s="65"/>
      <c r="R429" s="66">
        <v>1</v>
      </c>
      <c r="S429" s="66">
        <v>40680</v>
      </c>
      <c r="T429" s="66">
        <v>14640</v>
      </c>
      <c r="U429" s="67">
        <f t="shared" si="120"/>
        <v>26.04</v>
      </c>
      <c r="V429" s="66">
        <f t="shared" si="111"/>
        <v>507623.76</v>
      </c>
      <c r="W429" s="66" t="str">
        <f t="shared" si="112"/>
        <v>1 &gt; 4</v>
      </c>
      <c r="X429" s="66">
        <f>A429+SUMIFS(Presensi!F:F,Presensi!E:E,'Entry Data'!AP429)</f>
        <v>1</v>
      </c>
      <c r="Y429" s="66">
        <f>IFERROR(INDEX('Retasi Pricing'!F:F,MATCH('Entry Data'!AM429,'Retasi Pricing'!E:E,0))*X429,"")</f>
        <v>25000</v>
      </c>
      <c r="Z429" s="62" t="s">
        <v>26</v>
      </c>
      <c r="AA429" s="62" t="s">
        <v>27</v>
      </c>
      <c r="AB429" s="32" t="s">
        <v>59</v>
      </c>
      <c r="AC429" s="32" t="s">
        <v>377</v>
      </c>
      <c r="AD429" s="32" t="str">
        <f t="shared" si="113"/>
        <v/>
      </c>
      <c r="AF429" s="5" t="str">
        <f t="shared" si="114"/>
        <v>Nurzaenal Abidin44187</v>
      </c>
      <c r="AG429" s="5" t="str">
        <f t="shared" si="115"/>
        <v>BMJ 06944187UTARANIGHT</v>
      </c>
      <c r="AH429" s="5" t="str">
        <f t="shared" si="116"/>
        <v>Nurzaenal Abidin44187UTARANIGHT</v>
      </c>
      <c r="AI429" s="5" t="str">
        <f t="shared" si="117"/>
        <v>BMJ 06944187NIGHT</v>
      </c>
      <c r="AJ429" s="5" t="str">
        <f t="shared" si="118"/>
        <v>Nurzaenal Abidin44187NIGHT</v>
      </c>
      <c r="AK429" s="5" t="str">
        <f t="shared" si="119"/>
        <v>Nurzaenal AbidinBMJ</v>
      </c>
      <c r="AL429" s="5" t="str">
        <f t="shared" si="121"/>
        <v>1UTARA</v>
      </c>
      <c r="AM429" s="5" t="str">
        <f t="shared" si="122"/>
        <v>1 &gt; 4UTARA10 RODA</v>
      </c>
      <c r="AN429" s="5" t="str">
        <f t="shared" si="123"/>
        <v>Nurzaenal AbidinBMJ1 &gt; 4UTARA10 RODA</v>
      </c>
      <c r="AO429" s="5" t="str">
        <f t="shared" si="124"/>
        <v>Nurzaenal Abidin1 &gt; 4UTARA10 RODA</v>
      </c>
      <c r="AP429" s="5" t="str">
        <f t="shared" si="125"/>
        <v>44187NIGHT</v>
      </c>
    </row>
    <row r="430" spans="1:42" x14ac:dyDescent="0.3">
      <c r="A430" s="33">
        <v>1</v>
      </c>
      <c r="B430" s="33"/>
      <c r="C430" s="70">
        <v>44187</v>
      </c>
      <c r="D430" s="71" t="s">
        <v>87</v>
      </c>
      <c r="E430" s="70">
        <v>44188</v>
      </c>
      <c r="F430" s="71">
        <v>5152213</v>
      </c>
      <c r="G430" s="33" t="s">
        <v>20</v>
      </c>
      <c r="H430" s="33" t="s">
        <v>50</v>
      </c>
      <c r="I430" s="33" t="s">
        <v>51</v>
      </c>
      <c r="J430" s="33" t="s">
        <v>53</v>
      </c>
      <c r="K430" s="63" t="s">
        <v>79</v>
      </c>
      <c r="L430" s="32" t="str">
        <f t="shared" si="126"/>
        <v>AXOR4843</v>
      </c>
      <c r="M430" s="32" t="str">
        <f t="shared" si="127"/>
        <v>BMJ</v>
      </c>
      <c r="N430" s="32" t="str">
        <f t="shared" si="128"/>
        <v>12 RODA</v>
      </c>
      <c r="O430" s="64">
        <v>7.0219907407407411E-2</v>
      </c>
      <c r="P430" s="65">
        <v>7.0219907407407411E-2</v>
      </c>
      <c r="Q430" s="65"/>
      <c r="R430" s="66">
        <v>4</v>
      </c>
      <c r="S430" s="66">
        <v>49580</v>
      </c>
      <c r="T430" s="66">
        <v>19940</v>
      </c>
      <c r="U430" s="67">
        <f t="shared" si="120"/>
        <v>29.64</v>
      </c>
      <c r="V430" s="66">
        <f t="shared" si="111"/>
        <v>601010.28</v>
      </c>
      <c r="W430" s="66" t="str">
        <f t="shared" si="112"/>
        <v>1 &gt; 4</v>
      </c>
      <c r="X430" s="66">
        <f>A430+SUMIFS(Presensi!F:F,Presensi!E:E,'Entry Data'!AP430)</f>
        <v>1</v>
      </c>
      <c r="Y430" s="66">
        <f>IFERROR(INDEX('Retasi Pricing'!F:F,MATCH('Entry Data'!AM430,'Retasi Pricing'!E:E,0))*X430,"")</f>
        <v>27500</v>
      </c>
      <c r="Z430" s="62" t="s">
        <v>26</v>
      </c>
      <c r="AA430" s="62" t="s">
        <v>27</v>
      </c>
      <c r="AB430" s="32" t="s">
        <v>55</v>
      </c>
      <c r="AC430" s="32" t="s">
        <v>203</v>
      </c>
      <c r="AD430" s="32" t="str">
        <f t="shared" si="113"/>
        <v/>
      </c>
      <c r="AF430" s="5" t="str">
        <f t="shared" si="114"/>
        <v>saipul bahri44187</v>
      </c>
      <c r="AG430" s="5" t="str">
        <f t="shared" si="115"/>
        <v>BMJ 07044187UTARANIGHT</v>
      </c>
      <c r="AH430" s="5" t="str">
        <f t="shared" si="116"/>
        <v>saipul bahri44187UTARANIGHT</v>
      </c>
      <c r="AI430" s="5" t="str">
        <f t="shared" si="117"/>
        <v>BMJ 07044187NIGHT</v>
      </c>
      <c r="AJ430" s="5" t="str">
        <f t="shared" si="118"/>
        <v>saipul bahri44187NIGHT</v>
      </c>
      <c r="AK430" s="5" t="str">
        <f t="shared" si="119"/>
        <v>saipul bahriBMJ</v>
      </c>
      <c r="AL430" s="5" t="str">
        <f t="shared" si="121"/>
        <v>4UTARA</v>
      </c>
      <c r="AM430" s="5" t="str">
        <f t="shared" si="122"/>
        <v>1 &gt; 4UTARA12 RODA</v>
      </c>
      <c r="AN430" s="5" t="str">
        <f t="shared" si="123"/>
        <v>saipul bahriBMJ1 &gt; 4UTARA12 RODA</v>
      </c>
      <c r="AO430" s="5" t="str">
        <f t="shared" si="124"/>
        <v>saipul bahri1 &gt; 4UTARA12 RODA</v>
      </c>
      <c r="AP430" s="5" t="str">
        <f t="shared" si="125"/>
        <v>44187NIGHT</v>
      </c>
    </row>
    <row r="431" spans="1:42" x14ac:dyDescent="0.3">
      <c r="A431" s="33">
        <v>1</v>
      </c>
      <c r="B431" s="33"/>
      <c r="C431" s="70">
        <v>44187</v>
      </c>
      <c r="D431" s="71" t="s">
        <v>87</v>
      </c>
      <c r="E431" s="70">
        <v>44188</v>
      </c>
      <c r="F431" s="71">
        <v>5152296</v>
      </c>
      <c r="G431" s="33" t="s">
        <v>20</v>
      </c>
      <c r="H431" s="33" t="s">
        <v>50</v>
      </c>
      <c r="I431" s="33" t="s">
        <v>51</v>
      </c>
      <c r="J431" s="33" t="s">
        <v>53</v>
      </c>
      <c r="K431" s="63" t="s">
        <v>79</v>
      </c>
      <c r="L431" s="32" t="str">
        <f t="shared" si="126"/>
        <v>AXOR4843</v>
      </c>
      <c r="M431" s="32" t="str">
        <f t="shared" si="127"/>
        <v>BMJ</v>
      </c>
      <c r="N431" s="32" t="str">
        <f t="shared" si="128"/>
        <v>12 RODA</v>
      </c>
      <c r="O431" s="64">
        <v>0.12989583333333335</v>
      </c>
      <c r="P431" s="65">
        <v>0.12989583333333335</v>
      </c>
      <c r="Q431" s="65"/>
      <c r="R431" s="66">
        <v>5</v>
      </c>
      <c r="S431" s="66">
        <v>50360</v>
      </c>
      <c r="T431" s="66">
        <v>19940</v>
      </c>
      <c r="U431" s="67">
        <f t="shared" si="120"/>
        <v>30.42</v>
      </c>
      <c r="V431" s="66">
        <f t="shared" si="111"/>
        <v>616826.34000000008</v>
      </c>
      <c r="W431" s="66" t="str">
        <f t="shared" si="112"/>
        <v>&gt; 5</v>
      </c>
      <c r="X431" s="66">
        <f>A431+SUMIFS(Presensi!F:F,Presensi!E:E,'Entry Data'!AP431)</f>
        <v>1</v>
      </c>
      <c r="Y431" s="66">
        <f>IFERROR(INDEX('Retasi Pricing'!F:F,MATCH('Entry Data'!AM431,'Retasi Pricing'!E:E,0))*X431,"")</f>
        <v>31200</v>
      </c>
      <c r="Z431" s="62" t="s">
        <v>26</v>
      </c>
      <c r="AA431" s="62" t="s">
        <v>27</v>
      </c>
      <c r="AB431" s="32" t="s">
        <v>55</v>
      </c>
      <c r="AC431" s="32" t="s">
        <v>203</v>
      </c>
      <c r="AD431" s="32" t="str">
        <f t="shared" si="113"/>
        <v/>
      </c>
      <c r="AF431" s="5" t="str">
        <f t="shared" si="114"/>
        <v>saipul bahri44187</v>
      </c>
      <c r="AG431" s="5" t="str">
        <f t="shared" si="115"/>
        <v>BMJ 07044187UTARANIGHT</v>
      </c>
      <c r="AH431" s="5" t="str">
        <f t="shared" si="116"/>
        <v>saipul bahri44187UTARANIGHT</v>
      </c>
      <c r="AI431" s="5" t="str">
        <f t="shared" si="117"/>
        <v>BMJ 07044187NIGHT</v>
      </c>
      <c r="AJ431" s="5" t="str">
        <f t="shared" si="118"/>
        <v>saipul bahri44187NIGHT</v>
      </c>
      <c r="AK431" s="5" t="str">
        <f t="shared" si="119"/>
        <v>saipul bahriBMJ</v>
      </c>
      <c r="AL431" s="5" t="str">
        <f t="shared" si="121"/>
        <v>5UTARA</v>
      </c>
      <c r="AM431" s="5" t="str">
        <f t="shared" si="122"/>
        <v>&gt; 5UTARA12 RODA</v>
      </c>
      <c r="AN431" s="5" t="str">
        <f t="shared" si="123"/>
        <v>saipul bahriBMJ&gt; 5UTARA12 RODA</v>
      </c>
      <c r="AO431" s="5" t="str">
        <f t="shared" si="124"/>
        <v>saipul bahri&gt; 5UTARA12 RODA</v>
      </c>
      <c r="AP431" s="5" t="str">
        <f t="shared" si="125"/>
        <v>44187NIGHT</v>
      </c>
    </row>
    <row r="432" spans="1:42" x14ac:dyDescent="0.3">
      <c r="A432" s="33">
        <v>1</v>
      </c>
      <c r="B432" s="33"/>
      <c r="C432" s="70">
        <v>44187</v>
      </c>
      <c r="D432" s="71" t="s">
        <v>87</v>
      </c>
      <c r="E432" s="70">
        <v>44188</v>
      </c>
      <c r="F432" s="71">
        <v>5152429</v>
      </c>
      <c r="G432" s="33" t="s">
        <v>20</v>
      </c>
      <c r="H432" s="33" t="s">
        <v>50</v>
      </c>
      <c r="I432" s="33" t="s">
        <v>51</v>
      </c>
      <c r="J432" s="33" t="s">
        <v>53</v>
      </c>
      <c r="K432" s="63" t="s">
        <v>79</v>
      </c>
      <c r="L432" s="32" t="str">
        <f t="shared" si="126"/>
        <v>AXOR4843</v>
      </c>
      <c r="M432" s="32" t="str">
        <f t="shared" si="127"/>
        <v>BMJ</v>
      </c>
      <c r="N432" s="32" t="str">
        <f t="shared" si="128"/>
        <v>12 RODA</v>
      </c>
      <c r="O432" s="64">
        <v>0.25112268518518516</v>
      </c>
      <c r="P432" s="65">
        <v>0.25112268518518516</v>
      </c>
      <c r="Q432" s="65"/>
      <c r="R432" s="66">
        <v>6</v>
      </c>
      <c r="S432" s="66">
        <v>51380</v>
      </c>
      <c r="T432" s="66">
        <v>19940</v>
      </c>
      <c r="U432" s="67">
        <f t="shared" si="120"/>
        <v>31.44</v>
      </c>
      <c r="V432" s="66">
        <f t="shared" si="111"/>
        <v>637508.88000000012</v>
      </c>
      <c r="W432" s="66" t="str">
        <f t="shared" si="112"/>
        <v>&gt; 6</v>
      </c>
      <c r="X432" s="66">
        <f>A432+SUMIFS(Presensi!F:F,Presensi!E:E,'Entry Data'!AP432)</f>
        <v>1</v>
      </c>
      <c r="Y432" s="66">
        <f>IFERROR(INDEX('Retasi Pricing'!F:F,MATCH('Entry Data'!AM432,'Retasi Pricing'!E:E,0))*X432,"")</f>
        <v>34450</v>
      </c>
      <c r="Z432" s="62" t="s">
        <v>26</v>
      </c>
      <c r="AA432" s="62" t="s">
        <v>27</v>
      </c>
      <c r="AB432" s="32" t="s">
        <v>66</v>
      </c>
      <c r="AC432" s="32" t="s">
        <v>203</v>
      </c>
      <c r="AD432" s="32" t="str">
        <f t="shared" si="113"/>
        <v/>
      </c>
      <c r="AF432" s="5" t="str">
        <f t="shared" si="114"/>
        <v>saipul bahri44187</v>
      </c>
      <c r="AG432" s="5" t="str">
        <f t="shared" si="115"/>
        <v>BMJ 07044187UTARANIGHT</v>
      </c>
      <c r="AH432" s="5" t="str">
        <f t="shared" si="116"/>
        <v>saipul bahri44187UTARANIGHT</v>
      </c>
      <c r="AI432" s="5" t="str">
        <f t="shared" si="117"/>
        <v>BMJ 07044187NIGHT</v>
      </c>
      <c r="AJ432" s="5" t="str">
        <f t="shared" si="118"/>
        <v>saipul bahri44187NIGHT</v>
      </c>
      <c r="AK432" s="5" t="str">
        <f t="shared" si="119"/>
        <v>saipul bahriBMJ</v>
      </c>
      <c r="AL432" s="5" t="str">
        <f t="shared" si="121"/>
        <v>6UTARA</v>
      </c>
      <c r="AM432" s="5" t="str">
        <f t="shared" si="122"/>
        <v>&gt; 6UTARA12 RODA</v>
      </c>
      <c r="AN432" s="5" t="str">
        <f t="shared" si="123"/>
        <v>saipul bahriBMJ&gt; 6UTARA12 RODA</v>
      </c>
      <c r="AO432" s="5" t="str">
        <f t="shared" si="124"/>
        <v>saipul bahri&gt; 6UTARA12 RODA</v>
      </c>
      <c r="AP432" s="5" t="str">
        <f t="shared" si="125"/>
        <v>44187NIGHT</v>
      </c>
    </row>
    <row r="433" spans="1:42" x14ac:dyDescent="0.3">
      <c r="A433" s="33">
        <v>1</v>
      </c>
      <c r="B433" s="33"/>
      <c r="C433" s="70">
        <v>44187</v>
      </c>
      <c r="D433" s="71" t="s">
        <v>87</v>
      </c>
      <c r="E433" s="70">
        <v>44187</v>
      </c>
      <c r="F433" s="71">
        <v>5151925</v>
      </c>
      <c r="G433" s="33" t="s">
        <v>20</v>
      </c>
      <c r="H433" s="33" t="s">
        <v>50</v>
      </c>
      <c r="I433" s="33" t="s">
        <v>51</v>
      </c>
      <c r="J433" s="33" t="s">
        <v>53</v>
      </c>
      <c r="K433" s="63" t="s">
        <v>79</v>
      </c>
      <c r="L433" s="32" t="str">
        <f t="shared" si="126"/>
        <v>AXOR4843</v>
      </c>
      <c r="M433" s="32" t="str">
        <f t="shared" si="127"/>
        <v>BMJ</v>
      </c>
      <c r="N433" s="32" t="str">
        <f t="shared" si="128"/>
        <v>12 RODA</v>
      </c>
      <c r="O433" s="64">
        <v>0.86253472222222216</v>
      </c>
      <c r="P433" s="65">
        <v>0.86253472222222216</v>
      </c>
      <c r="Q433" s="65"/>
      <c r="R433" s="66">
        <v>1</v>
      </c>
      <c r="S433" s="66">
        <v>54300</v>
      </c>
      <c r="T433" s="66">
        <v>19940</v>
      </c>
      <c r="U433" s="67">
        <f t="shared" si="120"/>
        <v>34.36</v>
      </c>
      <c r="V433" s="66">
        <f t="shared" si="111"/>
        <v>696717.72</v>
      </c>
      <c r="W433" s="66" t="str">
        <f t="shared" si="112"/>
        <v>1 &gt; 4</v>
      </c>
      <c r="X433" s="66">
        <f>A433+SUMIFS(Presensi!F:F,Presensi!E:E,'Entry Data'!AP433)</f>
        <v>1</v>
      </c>
      <c r="Y433" s="66">
        <f>IFERROR(INDEX('Retasi Pricing'!F:F,MATCH('Entry Data'!AM433,'Retasi Pricing'!E:E,0))*X433,"")</f>
        <v>27500</v>
      </c>
      <c r="Z433" s="62" t="s">
        <v>26</v>
      </c>
      <c r="AA433" s="62" t="s">
        <v>27</v>
      </c>
      <c r="AB433" s="32" t="s">
        <v>31</v>
      </c>
      <c r="AC433" s="32" t="s">
        <v>203</v>
      </c>
      <c r="AD433" s="32" t="str">
        <f t="shared" si="113"/>
        <v/>
      </c>
      <c r="AF433" s="5" t="str">
        <f t="shared" si="114"/>
        <v>saipul bahri44187</v>
      </c>
      <c r="AG433" s="5" t="str">
        <f t="shared" si="115"/>
        <v>BMJ 07044187UTARANIGHT</v>
      </c>
      <c r="AH433" s="5" t="str">
        <f t="shared" si="116"/>
        <v>saipul bahri44187UTARANIGHT</v>
      </c>
      <c r="AI433" s="5" t="str">
        <f t="shared" si="117"/>
        <v>BMJ 07044187NIGHT</v>
      </c>
      <c r="AJ433" s="5" t="str">
        <f t="shared" si="118"/>
        <v>saipul bahri44187NIGHT</v>
      </c>
      <c r="AK433" s="5" t="str">
        <f t="shared" si="119"/>
        <v>saipul bahriBMJ</v>
      </c>
      <c r="AL433" s="5" t="str">
        <f t="shared" si="121"/>
        <v>1UTARA</v>
      </c>
      <c r="AM433" s="5" t="str">
        <f t="shared" si="122"/>
        <v>1 &gt; 4UTARA12 RODA</v>
      </c>
      <c r="AN433" s="5" t="str">
        <f t="shared" si="123"/>
        <v>saipul bahriBMJ1 &gt; 4UTARA12 RODA</v>
      </c>
      <c r="AO433" s="5" t="str">
        <f t="shared" si="124"/>
        <v>saipul bahri1 &gt; 4UTARA12 RODA</v>
      </c>
      <c r="AP433" s="5" t="str">
        <f t="shared" si="125"/>
        <v>44187NIGHT</v>
      </c>
    </row>
    <row r="434" spans="1:42" x14ac:dyDescent="0.3">
      <c r="A434" s="33">
        <v>1</v>
      </c>
      <c r="B434" s="33"/>
      <c r="C434" s="70">
        <v>44187</v>
      </c>
      <c r="D434" s="71" t="s">
        <v>87</v>
      </c>
      <c r="E434" s="70">
        <v>44187</v>
      </c>
      <c r="F434" s="71">
        <v>5152003</v>
      </c>
      <c r="G434" s="33" t="s">
        <v>20</v>
      </c>
      <c r="H434" s="33" t="s">
        <v>50</v>
      </c>
      <c r="I434" s="33" t="s">
        <v>51</v>
      </c>
      <c r="J434" s="33" t="s">
        <v>53</v>
      </c>
      <c r="K434" s="63" t="s">
        <v>79</v>
      </c>
      <c r="L434" s="32" t="str">
        <f t="shared" si="126"/>
        <v>AXOR4843</v>
      </c>
      <c r="M434" s="32" t="str">
        <f t="shared" si="127"/>
        <v>BMJ</v>
      </c>
      <c r="N434" s="32" t="str">
        <f t="shared" si="128"/>
        <v>12 RODA</v>
      </c>
      <c r="O434" s="64">
        <v>0.91702546296296295</v>
      </c>
      <c r="P434" s="65">
        <v>0.91702546296296295</v>
      </c>
      <c r="Q434" s="65"/>
      <c r="R434" s="66">
        <v>2</v>
      </c>
      <c r="S434" s="66">
        <v>50720</v>
      </c>
      <c r="T434" s="66">
        <v>19940</v>
      </c>
      <c r="U434" s="67">
        <f t="shared" si="120"/>
        <v>30.78</v>
      </c>
      <c r="V434" s="66">
        <f t="shared" si="111"/>
        <v>624126.06000000006</v>
      </c>
      <c r="W434" s="66" t="str">
        <f t="shared" si="112"/>
        <v>1 &gt; 4</v>
      </c>
      <c r="X434" s="66">
        <f>A434+SUMIFS(Presensi!F:F,Presensi!E:E,'Entry Data'!AP434)</f>
        <v>1</v>
      </c>
      <c r="Y434" s="66">
        <f>IFERROR(INDEX('Retasi Pricing'!F:F,MATCH('Entry Data'!AM434,'Retasi Pricing'!E:E,0))*X434,"")</f>
        <v>27500</v>
      </c>
      <c r="Z434" s="62" t="s">
        <v>26</v>
      </c>
      <c r="AA434" s="62" t="s">
        <v>27</v>
      </c>
      <c r="AB434" s="32" t="s">
        <v>59</v>
      </c>
      <c r="AC434" s="32" t="s">
        <v>203</v>
      </c>
      <c r="AD434" s="32" t="str">
        <f t="shared" si="113"/>
        <v/>
      </c>
      <c r="AF434" s="5" t="str">
        <f t="shared" si="114"/>
        <v>saipul bahri44187</v>
      </c>
      <c r="AG434" s="5" t="str">
        <f t="shared" si="115"/>
        <v>BMJ 07044187UTARANIGHT</v>
      </c>
      <c r="AH434" s="5" t="str">
        <f t="shared" si="116"/>
        <v>saipul bahri44187UTARANIGHT</v>
      </c>
      <c r="AI434" s="5" t="str">
        <f t="shared" si="117"/>
        <v>BMJ 07044187NIGHT</v>
      </c>
      <c r="AJ434" s="5" t="str">
        <f t="shared" si="118"/>
        <v>saipul bahri44187NIGHT</v>
      </c>
      <c r="AK434" s="5" t="str">
        <f t="shared" si="119"/>
        <v>saipul bahriBMJ</v>
      </c>
      <c r="AL434" s="5" t="str">
        <f t="shared" si="121"/>
        <v>2UTARA</v>
      </c>
      <c r="AM434" s="5" t="str">
        <f t="shared" si="122"/>
        <v>1 &gt; 4UTARA12 RODA</v>
      </c>
      <c r="AN434" s="5" t="str">
        <f t="shared" si="123"/>
        <v>saipul bahriBMJ1 &gt; 4UTARA12 RODA</v>
      </c>
      <c r="AO434" s="5" t="str">
        <f t="shared" si="124"/>
        <v>saipul bahri1 &gt; 4UTARA12 RODA</v>
      </c>
      <c r="AP434" s="5" t="str">
        <f t="shared" si="125"/>
        <v>44187NIGHT</v>
      </c>
    </row>
    <row r="435" spans="1:42" x14ac:dyDescent="0.3">
      <c r="A435" s="33">
        <v>1</v>
      </c>
      <c r="B435" s="33"/>
      <c r="C435" s="70">
        <v>44187</v>
      </c>
      <c r="D435" s="71" t="s">
        <v>87</v>
      </c>
      <c r="E435" s="70">
        <v>44187</v>
      </c>
      <c r="F435" s="71">
        <v>5152097</v>
      </c>
      <c r="G435" s="33" t="s">
        <v>20</v>
      </c>
      <c r="H435" s="33" t="s">
        <v>50</v>
      </c>
      <c r="I435" s="33" t="s">
        <v>51</v>
      </c>
      <c r="J435" s="33" t="s">
        <v>53</v>
      </c>
      <c r="K435" s="63" t="s">
        <v>79</v>
      </c>
      <c r="L435" s="32" t="str">
        <f t="shared" si="126"/>
        <v>AXOR4843</v>
      </c>
      <c r="M435" s="32" t="str">
        <f t="shared" si="127"/>
        <v>BMJ</v>
      </c>
      <c r="N435" s="32" t="str">
        <f t="shared" si="128"/>
        <v>12 RODA</v>
      </c>
      <c r="O435" s="64">
        <v>0.98068287037037039</v>
      </c>
      <c r="P435" s="65">
        <v>0.98068287037037039</v>
      </c>
      <c r="Q435" s="65"/>
      <c r="R435" s="66">
        <v>3</v>
      </c>
      <c r="S435" s="66">
        <v>50800</v>
      </c>
      <c r="T435" s="66">
        <v>19940</v>
      </c>
      <c r="U435" s="67">
        <f t="shared" si="120"/>
        <v>30.86</v>
      </c>
      <c r="V435" s="66">
        <f t="shared" si="111"/>
        <v>625748.22</v>
      </c>
      <c r="W435" s="66" t="str">
        <f t="shared" si="112"/>
        <v>1 &gt; 4</v>
      </c>
      <c r="X435" s="66">
        <f>A435+SUMIFS(Presensi!F:F,Presensi!E:E,'Entry Data'!AP435)</f>
        <v>1</v>
      </c>
      <c r="Y435" s="66">
        <f>IFERROR(INDEX('Retasi Pricing'!F:F,MATCH('Entry Data'!AM435,'Retasi Pricing'!E:E,0))*X435,"")</f>
        <v>27500</v>
      </c>
      <c r="Z435" s="62" t="s">
        <v>26</v>
      </c>
      <c r="AA435" s="62" t="s">
        <v>27</v>
      </c>
      <c r="AB435" s="32" t="s">
        <v>59</v>
      </c>
      <c r="AC435" s="32" t="s">
        <v>203</v>
      </c>
      <c r="AD435" s="32" t="str">
        <f t="shared" si="113"/>
        <v/>
      </c>
      <c r="AF435" s="5" t="str">
        <f t="shared" si="114"/>
        <v>saipul bahri44187</v>
      </c>
      <c r="AG435" s="5" t="str">
        <f t="shared" si="115"/>
        <v>BMJ 07044187UTARANIGHT</v>
      </c>
      <c r="AH435" s="5" t="str">
        <f t="shared" si="116"/>
        <v>saipul bahri44187UTARANIGHT</v>
      </c>
      <c r="AI435" s="5" t="str">
        <f t="shared" si="117"/>
        <v>BMJ 07044187NIGHT</v>
      </c>
      <c r="AJ435" s="5" t="str">
        <f t="shared" si="118"/>
        <v>saipul bahri44187NIGHT</v>
      </c>
      <c r="AK435" s="5" t="str">
        <f t="shared" si="119"/>
        <v>saipul bahriBMJ</v>
      </c>
      <c r="AL435" s="5" t="str">
        <f t="shared" si="121"/>
        <v>3UTARA</v>
      </c>
      <c r="AM435" s="5" t="str">
        <f t="shared" si="122"/>
        <v>1 &gt; 4UTARA12 RODA</v>
      </c>
      <c r="AN435" s="5" t="str">
        <f t="shared" si="123"/>
        <v>saipul bahriBMJ1 &gt; 4UTARA12 RODA</v>
      </c>
      <c r="AO435" s="5" t="str">
        <f t="shared" si="124"/>
        <v>saipul bahri1 &gt; 4UTARA12 RODA</v>
      </c>
      <c r="AP435" s="5" t="str">
        <f t="shared" si="125"/>
        <v>44187NIGHT</v>
      </c>
    </row>
    <row r="436" spans="1:42" x14ac:dyDescent="0.3">
      <c r="A436" s="33">
        <v>1</v>
      </c>
      <c r="B436" s="33"/>
      <c r="C436" s="70">
        <v>44187</v>
      </c>
      <c r="D436" s="71" t="s">
        <v>87</v>
      </c>
      <c r="E436" s="70">
        <v>44188</v>
      </c>
      <c r="F436" s="71">
        <v>5152162</v>
      </c>
      <c r="G436" s="33" t="s">
        <v>38</v>
      </c>
      <c r="H436" s="33" t="s">
        <v>102</v>
      </c>
      <c r="I436" s="33" t="s">
        <v>114</v>
      </c>
      <c r="J436" s="33" t="s">
        <v>115</v>
      </c>
      <c r="K436" s="63" t="s">
        <v>80</v>
      </c>
      <c r="L436" s="32" t="str">
        <f t="shared" si="126"/>
        <v>AXOR4843</v>
      </c>
      <c r="M436" s="32" t="str">
        <f t="shared" si="127"/>
        <v>BMJ</v>
      </c>
      <c r="N436" s="32" t="str">
        <f t="shared" si="128"/>
        <v>12 RODA</v>
      </c>
      <c r="O436" s="64">
        <v>2.7256944444444445E-2</v>
      </c>
      <c r="P436" s="65">
        <v>2.7256944444444445E-2</v>
      </c>
      <c r="Q436" s="65"/>
      <c r="R436" s="66">
        <v>3</v>
      </c>
      <c r="S436" s="66">
        <v>56040</v>
      </c>
      <c r="T436" s="66">
        <v>19900</v>
      </c>
      <c r="U436" s="67">
        <f t="shared" si="120"/>
        <v>36.14</v>
      </c>
      <c r="V436" s="66">
        <f t="shared" si="111"/>
        <v>1085645.6000000001</v>
      </c>
      <c r="W436" s="66" t="str">
        <f t="shared" si="112"/>
        <v>1 &gt; 3</v>
      </c>
      <c r="X436" s="66">
        <f>A436+SUMIFS(Presensi!F:F,Presensi!E:E,'Entry Data'!AP436)</f>
        <v>1</v>
      </c>
      <c r="Y436" s="66">
        <f>IFERROR(INDEX('Retasi Pricing'!F:F,MATCH('Entry Data'!AM436,'Retasi Pricing'!E:E,0))*X436,"")</f>
        <v>38000</v>
      </c>
      <c r="Z436" s="62" t="s">
        <v>26</v>
      </c>
      <c r="AA436" s="62" t="s">
        <v>27</v>
      </c>
      <c r="AB436" s="32" t="s">
        <v>55</v>
      </c>
      <c r="AC436" s="32" t="s">
        <v>197</v>
      </c>
      <c r="AD436" s="32" t="str">
        <f t="shared" si="113"/>
        <v/>
      </c>
      <c r="AF436" s="5" t="str">
        <f t="shared" si="114"/>
        <v>melkias44187</v>
      </c>
      <c r="AG436" s="5" t="str">
        <f t="shared" si="115"/>
        <v>BMJ 07144187SELATANNIGHT</v>
      </c>
      <c r="AH436" s="5" t="str">
        <f t="shared" si="116"/>
        <v>melkias44187SELATANNIGHT</v>
      </c>
      <c r="AI436" s="5" t="str">
        <f t="shared" si="117"/>
        <v>BMJ 07144187NIGHT</v>
      </c>
      <c r="AJ436" s="5" t="str">
        <f t="shared" si="118"/>
        <v>melkias44187NIGHT</v>
      </c>
      <c r="AK436" s="5" t="str">
        <f t="shared" si="119"/>
        <v>melkiasBMJ</v>
      </c>
      <c r="AL436" s="5" t="str">
        <f t="shared" si="121"/>
        <v>3SELATAN</v>
      </c>
      <c r="AM436" s="5" t="str">
        <f t="shared" si="122"/>
        <v>1 &gt; 3SELATAN12 RODA</v>
      </c>
      <c r="AN436" s="5" t="str">
        <f t="shared" si="123"/>
        <v>melkiasBMJ1 &gt; 3SELATAN12 RODA</v>
      </c>
      <c r="AO436" s="5" t="str">
        <f t="shared" si="124"/>
        <v>melkias1 &gt; 3SELATAN12 RODA</v>
      </c>
      <c r="AP436" s="5" t="str">
        <f t="shared" si="125"/>
        <v>44187NIGHT</v>
      </c>
    </row>
    <row r="437" spans="1:42" x14ac:dyDescent="0.3">
      <c r="A437" s="33">
        <v>1</v>
      </c>
      <c r="B437" s="33"/>
      <c r="C437" s="70">
        <v>44187</v>
      </c>
      <c r="D437" s="71" t="s">
        <v>87</v>
      </c>
      <c r="E437" s="70">
        <v>44188</v>
      </c>
      <c r="F437" s="71">
        <v>5152366</v>
      </c>
      <c r="G437" s="33" t="s">
        <v>38</v>
      </c>
      <c r="H437" s="33" t="s">
        <v>102</v>
      </c>
      <c r="I437" s="33" t="s">
        <v>114</v>
      </c>
      <c r="J437" s="33" t="s">
        <v>115</v>
      </c>
      <c r="K437" s="63" t="s">
        <v>80</v>
      </c>
      <c r="L437" s="32" t="str">
        <f t="shared" si="126"/>
        <v>AXOR4843</v>
      </c>
      <c r="M437" s="32" t="str">
        <f t="shared" si="127"/>
        <v>BMJ</v>
      </c>
      <c r="N437" s="32" t="str">
        <f t="shared" si="128"/>
        <v>12 RODA</v>
      </c>
      <c r="O437" s="64">
        <v>0.18643518518518518</v>
      </c>
      <c r="P437" s="65">
        <v>0.18643518518518518</v>
      </c>
      <c r="Q437" s="65"/>
      <c r="R437" s="66">
        <v>4</v>
      </c>
      <c r="S437" s="66">
        <v>55820</v>
      </c>
      <c r="T437" s="66">
        <v>19900</v>
      </c>
      <c r="U437" s="67">
        <f t="shared" si="120"/>
        <v>35.92</v>
      </c>
      <c r="V437" s="66">
        <f t="shared" si="111"/>
        <v>1079036.8</v>
      </c>
      <c r="W437" s="66" t="str">
        <f t="shared" si="112"/>
        <v>&gt; 4</v>
      </c>
      <c r="X437" s="66">
        <f>A437+SUMIFS(Presensi!F:F,Presensi!E:E,'Entry Data'!AP437)</f>
        <v>1</v>
      </c>
      <c r="Y437" s="66">
        <f>IFERROR(INDEX('Retasi Pricing'!F:F,MATCH('Entry Data'!AM437,'Retasi Pricing'!E:E,0))*X437,"")</f>
        <v>45000</v>
      </c>
      <c r="Z437" s="62" t="s">
        <v>26</v>
      </c>
      <c r="AA437" s="62" t="s">
        <v>27</v>
      </c>
      <c r="AB437" s="32" t="s">
        <v>28</v>
      </c>
      <c r="AC437" s="32" t="s">
        <v>197</v>
      </c>
      <c r="AD437" s="32" t="str">
        <f t="shared" si="113"/>
        <v/>
      </c>
      <c r="AF437" s="5" t="str">
        <f t="shared" si="114"/>
        <v>melkias44187</v>
      </c>
      <c r="AG437" s="5" t="str">
        <f t="shared" si="115"/>
        <v>BMJ 07144187SELATANNIGHT</v>
      </c>
      <c r="AH437" s="5" t="str">
        <f t="shared" si="116"/>
        <v>melkias44187SELATANNIGHT</v>
      </c>
      <c r="AI437" s="5" t="str">
        <f t="shared" si="117"/>
        <v>BMJ 07144187NIGHT</v>
      </c>
      <c r="AJ437" s="5" t="str">
        <f t="shared" si="118"/>
        <v>melkias44187NIGHT</v>
      </c>
      <c r="AK437" s="5" t="str">
        <f t="shared" si="119"/>
        <v>melkiasBMJ</v>
      </c>
      <c r="AL437" s="5" t="str">
        <f t="shared" si="121"/>
        <v>4SELATAN</v>
      </c>
      <c r="AM437" s="5" t="str">
        <f t="shared" si="122"/>
        <v>&gt; 4SELATAN12 RODA</v>
      </c>
      <c r="AN437" s="5" t="str">
        <f t="shared" si="123"/>
        <v>melkiasBMJ&gt; 4SELATAN12 RODA</v>
      </c>
      <c r="AO437" s="5" t="str">
        <f t="shared" si="124"/>
        <v>melkias&gt; 4SELATAN12 RODA</v>
      </c>
      <c r="AP437" s="5" t="str">
        <f t="shared" si="125"/>
        <v>44187NIGHT</v>
      </c>
    </row>
    <row r="438" spans="1:42" x14ac:dyDescent="0.3">
      <c r="A438" s="33">
        <v>1</v>
      </c>
      <c r="B438" s="33"/>
      <c r="C438" s="70">
        <v>44187</v>
      </c>
      <c r="D438" s="71" t="s">
        <v>87</v>
      </c>
      <c r="E438" s="70">
        <v>44188</v>
      </c>
      <c r="F438" s="71">
        <v>5152430</v>
      </c>
      <c r="G438" s="33" t="s">
        <v>20</v>
      </c>
      <c r="H438" s="33" t="s">
        <v>21</v>
      </c>
      <c r="I438" s="33" t="s">
        <v>51</v>
      </c>
      <c r="J438" s="33" t="s">
        <v>46</v>
      </c>
      <c r="K438" s="63" t="s">
        <v>80</v>
      </c>
      <c r="L438" s="32" t="str">
        <f t="shared" si="126"/>
        <v>AXOR4843</v>
      </c>
      <c r="M438" s="32" t="str">
        <f t="shared" si="127"/>
        <v>BMJ</v>
      </c>
      <c r="N438" s="32" t="str">
        <f t="shared" si="128"/>
        <v>12 RODA</v>
      </c>
      <c r="O438" s="64">
        <v>0.25288194444444445</v>
      </c>
      <c r="P438" s="65">
        <v>0.25288194444444445</v>
      </c>
      <c r="Q438" s="65"/>
      <c r="R438" s="66">
        <v>5</v>
      </c>
      <c r="S438" s="66">
        <v>51120</v>
      </c>
      <c r="T438" s="66">
        <v>19900</v>
      </c>
      <c r="U438" s="67">
        <f t="shared" si="120"/>
        <v>31.22</v>
      </c>
      <c r="V438" s="66">
        <f t="shared" si="111"/>
        <v>633047.93999999994</v>
      </c>
      <c r="W438" s="66" t="str">
        <f t="shared" si="112"/>
        <v>&gt; 5</v>
      </c>
      <c r="X438" s="66">
        <f>A438+SUMIFS(Presensi!F:F,Presensi!E:E,'Entry Data'!AP438)</f>
        <v>1</v>
      </c>
      <c r="Y438" s="66">
        <f>IFERROR(INDEX('Retasi Pricing'!F:F,MATCH('Entry Data'!AM438,'Retasi Pricing'!E:E,0))*X438,"")</f>
        <v>31200</v>
      </c>
      <c r="Z438" s="62" t="s">
        <v>26</v>
      </c>
      <c r="AA438" s="62" t="s">
        <v>27</v>
      </c>
      <c r="AB438" s="32" t="s">
        <v>31</v>
      </c>
      <c r="AC438" s="32" t="s">
        <v>197</v>
      </c>
      <c r="AD438" s="32" t="str">
        <f t="shared" si="113"/>
        <v/>
      </c>
      <c r="AF438" s="5" t="str">
        <f t="shared" si="114"/>
        <v>melkias44187</v>
      </c>
      <c r="AG438" s="5" t="str">
        <f t="shared" si="115"/>
        <v>BMJ 07144187UTARANIGHT</v>
      </c>
      <c r="AH438" s="5" t="str">
        <f t="shared" si="116"/>
        <v>melkias44187UTARANIGHT</v>
      </c>
      <c r="AI438" s="5" t="str">
        <f t="shared" si="117"/>
        <v>BMJ 07144187NIGHT</v>
      </c>
      <c r="AJ438" s="5" t="str">
        <f t="shared" si="118"/>
        <v>melkias44187NIGHT</v>
      </c>
      <c r="AK438" s="5" t="str">
        <f t="shared" si="119"/>
        <v>melkiasBMJ</v>
      </c>
      <c r="AL438" s="5" t="str">
        <f t="shared" si="121"/>
        <v>5UTARA</v>
      </c>
      <c r="AM438" s="5" t="str">
        <f t="shared" si="122"/>
        <v>&gt; 5UTARA12 RODA</v>
      </c>
      <c r="AN438" s="5" t="str">
        <f t="shared" si="123"/>
        <v>melkiasBMJ&gt; 5UTARA12 RODA</v>
      </c>
      <c r="AO438" s="5" t="str">
        <f t="shared" si="124"/>
        <v>melkias&gt; 5UTARA12 RODA</v>
      </c>
      <c r="AP438" s="5" t="str">
        <f t="shared" si="125"/>
        <v>44187NIGHT</v>
      </c>
    </row>
    <row r="439" spans="1:42" x14ac:dyDescent="0.3">
      <c r="A439" s="33">
        <v>1</v>
      </c>
      <c r="B439" s="33"/>
      <c r="C439" s="70">
        <v>44187</v>
      </c>
      <c r="D439" s="71" t="s">
        <v>87</v>
      </c>
      <c r="E439" s="70">
        <v>44187</v>
      </c>
      <c r="F439" s="71">
        <v>5151916</v>
      </c>
      <c r="G439" s="33" t="s">
        <v>20</v>
      </c>
      <c r="H439" s="33" t="s">
        <v>50</v>
      </c>
      <c r="I439" s="33" t="s">
        <v>51</v>
      </c>
      <c r="J439" s="33" t="s">
        <v>53</v>
      </c>
      <c r="K439" s="63" t="s">
        <v>80</v>
      </c>
      <c r="L439" s="32" t="str">
        <f t="shared" si="126"/>
        <v>AXOR4843</v>
      </c>
      <c r="M439" s="32" t="str">
        <f t="shared" si="127"/>
        <v>BMJ</v>
      </c>
      <c r="N439" s="32" t="str">
        <f t="shared" si="128"/>
        <v>12 RODA</v>
      </c>
      <c r="O439" s="64">
        <v>0.85791666666666666</v>
      </c>
      <c r="P439" s="65">
        <v>0.85791666666666666</v>
      </c>
      <c r="Q439" s="65"/>
      <c r="R439" s="66">
        <v>1</v>
      </c>
      <c r="S439" s="66">
        <v>51560</v>
      </c>
      <c r="T439" s="66">
        <v>19900</v>
      </c>
      <c r="U439" s="67">
        <f t="shared" si="120"/>
        <v>31.66</v>
      </c>
      <c r="V439" s="66">
        <f t="shared" si="111"/>
        <v>641969.81999999995</v>
      </c>
      <c r="W439" s="66" t="str">
        <f t="shared" si="112"/>
        <v>1 &gt; 4</v>
      </c>
      <c r="X439" s="66">
        <f>A439+SUMIFS(Presensi!F:F,Presensi!E:E,'Entry Data'!AP439)</f>
        <v>1</v>
      </c>
      <c r="Y439" s="66">
        <f>IFERROR(INDEX('Retasi Pricing'!F:F,MATCH('Entry Data'!AM439,'Retasi Pricing'!E:E,0))*X439,"")</f>
        <v>27500</v>
      </c>
      <c r="Z439" s="62" t="s">
        <v>26</v>
      </c>
      <c r="AA439" s="62" t="s">
        <v>27</v>
      </c>
      <c r="AB439" s="32" t="s">
        <v>54</v>
      </c>
      <c r="AC439" s="32" t="s">
        <v>197</v>
      </c>
      <c r="AD439" s="32" t="str">
        <f t="shared" si="113"/>
        <v/>
      </c>
      <c r="AF439" s="5" t="str">
        <f t="shared" si="114"/>
        <v>melkias44187</v>
      </c>
      <c r="AG439" s="5" t="str">
        <f t="shared" si="115"/>
        <v>BMJ 07144187UTARANIGHT</v>
      </c>
      <c r="AH439" s="5" t="str">
        <f t="shared" si="116"/>
        <v>melkias44187UTARANIGHT</v>
      </c>
      <c r="AI439" s="5" t="str">
        <f t="shared" si="117"/>
        <v>BMJ 07144187NIGHT</v>
      </c>
      <c r="AJ439" s="5" t="str">
        <f t="shared" si="118"/>
        <v>melkias44187NIGHT</v>
      </c>
      <c r="AK439" s="5" t="str">
        <f t="shared" si="119"/>
        <v>melkiasBMJ</v>
      </c>
      <c r="AL439" s="5" t="str">
        <f t="shared" si="121"/>
        <v>1UTARA</v>
      </c>
      <c r="AM439" s="5" t="str">
        <f t="shared" si="122"/>
        <v>1 &gt; 4UTARA12 RODA</v>
      </c>
      <c r="AN439" s="5" t="str">
        <f t="shared" si="123"/>
        <v>melkiasBMJ1 &gt; 4UTARA12 RODA</v>
      </c>
      <c r="AO439" s="5" t="str">
        <f t="shared" si="124"/>
        <v>melkias1 &gt; 4UTARA12 RODA</v>
      </c>
      <c r="AP439" s="5" t="str">
        <f t="shared" si="125"/>
        <v>44187NIGHT</v>
      </c>
    </row>
    <row r="440" spans="1:42" x14ac:dyDescent="0.3">
      <c r="A440" s="33">
        <v>1</v>
      </c>
      <c r="B440" s="33"/>
      <c r="C440" s="70">
        <v>44187</v>
      </c>
      <c r="D440" s="71" t="s">
        <v>87</v>
      </c>
      <c r="E440" s="70">
        <v>44187</v>
      </c>
      <c r="F440" s="71">
        <v>5152035</v>
      </c>
      <c r="G440" s="33" t="s">
        <v>38</v>
      </c>
      <c r="H440" s="33" t="s">
        <v>109</v>
      </c>
      <c r="I440" s="33" t="s">
        <v>173</v>
      </c>
      <c r="J440" s="33" t="s">
        <v>110</v>
      </c>
      <c r="K440" s="63" t="s">
        <v>80</v>
      </c>
      <c r="L440" s="32" t="str">
        <f t="shared" si="126"/>
        <v>AXOR4843</v>
      </c>
      <c r="M440" s="32" t="str">
        <f t="shared" si="127"/>
        <v>BMJ</v>
      </c>
      <c r="N440" s="32" t="str">
        <f t="shared" si="128"/>
        <v>12 RODA</v>
      </c>
      <c r="O440" s="64">
        <v>0.94570601851851854</v>
      </c>
      <c r="P440" s="65">
        <v>0.94570601851851854</v>
      </c>
      <c r="Q440" s="65"/>
      <c r="R440" s="66">
        <v>2</v>
      </c>
      <c r="S440" s="66">
        <v>52860</v>
      </c>
      <c r="T440" s="66">
        <v>19900</v>
      </c>
      <c r="U440" s="67">
        <f t="shared" si="120"/>
        <v>32.96</v>
      </c>
      <c r="V440" s="66">
        <f t="shared" si="111"/>
        <v>990118.39999999991</v>
      </c>
      <c r="W440" s="66" t="str">
        <f t="shared" si="112"/>
        <v>1 &gt; 3</v>
      </c>
      <c r="X440" s="66">
        <f>A440+SUMIFS(Presensi!F:F,Presensi!E:E,'Entry Data'!AP440)</f>
        <v>1</v>
      </c>
      <c r="Y440" s="66">
        <f>IFERROR(INDEX('Retasi Pricing'!F:F,MATCH('Entry Data'!AM440,'Retasi Pricing'!E:E,0))*X440,"")</f>
        <v>38000</v>
      </c>
      <c r="Z440" s="62" t="s">
        <v>26</v>
      </c>
      <c r="AA440" s="62" t="s">
        <v>27</v>
      </c>
      <c r="AB440" s="32" t="s">
        <v>66</v>
      </c>
      <c r="AC440" s="32" t="s">
        <v>197</v>
      </c>
      <c r="AD440" s="32" t="str">
        <f t="shared" si="113"/>
        <v/>
      </c>
      <c r="AF440" s="5" t="str">
        <f t="shared" si="114"/>
        <v>melkias44187</v>
      </c>
      <c r="AG440" s="5" t="str">
        <f t="shared" si="115"/>
        <v>BMJ 07144187SELATANNIGHT</v>
      </c>
      <c r="AH440" s="5" t="str">
        <f t="shared" si="116"/>
        <v>melkias44187SELATANNIGHT</v>
      </c>
      <c r="AI440" s="5" t="str">
        <f t="shared" si="117"/>
        <v>BMJ 07144187NIGHT</v>
      </c>
      <c r="AJ440" s="5" t="str">
        <f t="shared" si="118"/>
        <v>melkias44187NIGHT</v>
      </c>
      <c r="AK440" s="5" t="str">
        <f t="shared" si="119"/>
        <v>melkiasBMJ</v>
      </c>
      <c r="AL440" s="5" t="str">
        <f t="shared" si="121"/>
        <v>2SELATAN</v>
      </c>
      <c r="AM440" s="5" t="str">
        <f t="shared" si="122"/>
        <v>1 &gt; 3SELATAN12 RODA</v>
      </c>
      <c r="AN440" s="5" t="str">
        <f t="shared" si="123"/>
        <v>melkiasBMJ1 &gt; 3SELATAN12 RODA</v>
      </c>
      <c r="AO440" s="5" t="str">
        <f t="shared" si="124"/>
        <v>melkias1 &gt; 3SELATAN12 RODA</v>
      </c>
      <c r="AP440" s="5" t="str">
        <f t="shared" si="125"/>
        <v>44187NIGHT</v>
      </c>
    </row>
    <row r="441" spans="1:42" x14ac:dyDescent="0.3">
      <c r="A441" s="33">
        <v>1</v>
      </c>
      <c r="B441" s="33"/>
      <c r="C441" s="70">
        <v>44187</v>
      </c>
      <c r="D441" s="71" t="s">
        <v>87</v>
      </c>
      <c r="E441" s="70">
        <v>44188</v>
      </c>
      <c r="F441" s="71">
        <v>5152176</v>
      </c>
      <c r="G441" s="33" t="s">
        <v>38</v>
      </c>
      <c r="H441" s="33" t="s">
        <v>102</v>
      </c>
      <c r="I441" s="33" t="s">
        <v>114</v>
      </c>
      <c r="J441" s="33" t="s">
        <v>115</v>
      </c>
      <c r="K441" s="63" t="s">
        <v>82</v>
      </c>
      <c r="L441" s="32" t="str">
        <f t="shared" si="126"/>
        <v>AXOR4843</v>
      </c>
      <c r="M441" s="32" t="str">
        <f t="shared" si="127"/>
        <v>BMJ</v>
      </c>
      <c r="N441" s="32" t="str">
        <f t="shared" si="128"/>
        <v>12 RODA</v>
      </c>
      <c r="O441" s="64">
        <v>3.9814814814814817E-2</v>
      </c>
      <c r="P441" s="65">
        <v>3.9814814814814817E-2</v>
      </c>
      <c r="Q441" s="65"/>
      <c r="R441" s="66">
        <v>3</v>
      </c>
      <c r="S441" s="66">
        <v>54520</v>
      </c>
      <c r="T441" s="66">
        <v>19720</v>
      </c>
      <c r="U441" s="67">
        <f t="shared" si="120"/>
        <v>34.799999999999997</v>
      </c>
      <c r="V441" s="66">
        <f t="shared" si="111"/>
        <v>1045392</v>
      </c>
      <c r="W441" s="66" t="str">
        <f t="shared" si="112"/>
        <v>1 &gt; 3</v>
      </c>
      <c r="X441" s="66">
        <f>A441+SUMIFS(Presensi!F:F,Presensi!E:E,'Entry Data'!AP441)</f>
        <v>1</v>
      </c>
      <c r="Y441" s="66">
        <f>IFERROR(INDEX('Retasi Pricing'!F:F,MATCH('Entry Data'!AM441,'Retasi Pricing'!E:E,0))*X441,"")</f>
        <v>38000</v>
      </c>
      <c r="Z441" s="62" t="s">
        <v>26</v>
      </c>
      <c r="AA441" s="62" t="s">
        <v>27</v>
      </c>
      <c r="AB441" s="32" t="s">
        <v>66</v>
      </c>
      <c r="AC441" s="32" t="s">
        <v>213</v>
      </c>
      <c r="AD441" s="32" t="str">
        <f t="shared" si="113"/>
        <v/>
      </c>
      <c r="AF441" s="5" t="str">
        <f t="shared" si="114"/>
        <v>alrandi44187</v>
      </c>
      <c r="AG441" s="5" t="str">
        <f t="shared" si="115"/>
        <v>BMJ 07244187SELATANNIGHT</v>
      </c>
      <c r="AH441" s="5" t="str">
        <f t="shared" si="116"/>
        <v>alrandi44187SELATANNIGHT</v>
      </c>
      <c r="AI441" s="5" t="str">
        <f t="shared" si="117"/>
        <v>BMJ 07244187NIGHT</v>
      </c>
      <c r="AJ441" s="5" t="str">
        <f t="shared" si="118"/>
        <v>alrandi44187NIGHT</v>
      </c>
      <c r="AK441" s="5" t="str">
        <f t="shared" si="119"/>
        <v>alrandiBMJ</v>
      </c>
      <c r="AL441" s="5" t="str">
        <f t="shared" si="121"/>
        <v>3SELATAN</v>
      </c>
      <c r="AM441" s="5" t="str">
        <f t="shared" si="122"/>
        <v>1 &gt; 3SELATAN12 RODA</v>
      </c>
      <c r="AN441" s="5" t="str">
        <f t="shared" si="123"/>
        <v>alrandiBMJ1 &gt; 3SELATAN12 RODA</v>
      </c>
      <c r="AO441" s="5" t="str">
        <f t="shared" si="124"/>
        <v>alrandi1 &gt; 3SELATAN12 RODA</v>
      </c>
      <c r="AP441" s="5" t="str">
        <f t="shared" si="125"/>
        <v>44187NIGHT</v>
      </c>
    </row>
    <row r="442" spans="1:42" x14ac:dyDescent="0.3">
      <c r="A442" s="33">
        <v>1</v>
      </c>
      <c r="B442" s="33"/>
      <c r="C442" s="70">
        <v>44187</v>
      </c>
      <c r="D442" s="71" t="s">
        <v>87</v>
      </c>
      <c r="E442" s="70">
        <v>44188</v>
      </c>
      <c r="F442" s="71">
        <v>5152275</v>
      </c>
      <c r="G442" s="33" t="s">
        <v>38</v>
      </c>
      <c r="H442" s="33" t="s">
        <v>127</v>
      </c>
      <c r="I442" s="33" t="s">
        <v>174</v>
      </c>
      <c r="J442" s="33" t="s">
        <v>115</v>
      </c>
      <c r="K442" s="63" t="s">
        <v>82</v>
      </c>
      <c r="L442" s="32" t="str">
        <f t="shared" si="126"/>
        <v>AXOR4843</v>
      </c>
      <c r="M442" s="32" t="str">
        <f t="shared" si="127"/>
        <v>BMJ</v>
      </c>
      <c r="N442" s="32" t="str">
        <f t="shared" si="128"/>
        <v>12 RODA</v>
      </c>
      <c r="O442" s="64">
        <v>0.11623842592592593</v>
      </c>
      <c r="P442" s="65">
        <v>0.11623842592592593</v>
      </c>
      <c r="Q442" s="65"/>
      <c r="R442" s="66">
        <v>4</v>
      </c>
      <c r="S442" s="66">
        <v>51780</v>
      </c>
      <c r="T442" s="66">
        <v>19720</v>
      </c>
      <c r="U442" s="67">
        <f t="shared" si="120"/>
        <v>32.06</v>
      </c>
      <c r="V442" s="66">
        <f t="shared" si="111"/>
        <v>963082.4</v>
      </c>
      <c r="W442" s="66" t="str">
        <f t="shared" si="112"/>
        <v>&gt; 4</v>
      </c>
      <c r="X442" s="66">
        <f>A442+SUMIFS(Presensi!F:F,Presensi!E:E,'Entry Data'!AP442)</f>
        <v>1</v>
      </c>
      <c r="Y442" s="66">
        <f>IFERROR(INDEX('Retasi Pricing'!F:F,MATCH('Entry Data'!AM442,'Retasi Pricing'!E:E,0))*X442,"")</f>
        <v>45000</v>
      </c>
      <c r="Z442" s="62" t="s">
        <v>26</v>
      </c>
      <c r="AA442" s="62" t="s">
        <v>27</v>
      </c>
      <c r="AB442" s="32" t="s">
        <v>28</v>
      </c>
      <c r="AC442" s="32" t="s">
        <v>213</v>
      </c>
      <c r="AD442" s="32" t="str">
        <f t="shared" si="113"/>
        <v/>
      </c>
      <c r="AF442" s="5" t="str">
        <f t="shared" si="114"/>
        <v>alrandi44187</v>
      </c>
      <c r="AG442" s="5" t="str">
        <f t="shared" si="115"/>
        <v>BMJ 07244187SELATANNIGHT</v>
      </c>
      <c r="AH442" s="5" t="str">
        <f t="shared" si="116"/>
        <v>alrandi44187SELATANNIGHT</v>
      </c>
      <c r="AI442" s="5" t="str">
        <f t="shared" si="117"/>
        <v>BMJ 07244187NIGHT</v>
      </c>
      <c r="AJ442" s="5" t="str">
        <f t="shared" si="118"/>
        <v>alrandi44187NIGHT</v>
      </c>
      <c r="AK442" s="5" t="str">
        <f t="shared" si="119"/>
        <v>alrandiBMJ</v>
      </c>
      <c r="AL442" s="5" t="str">
        <f t="shared" si="121"/>
        <v>4SELATAN</v>
      </c>
      <c r="AM442" s="5" t="str">
        <f t="shared" si="122"/>
        <v>&gt; 4SELATAN12 RODA</v>
      </c>
      <c r="AN442" s="5" t="str">
        <f t="shared" si="123"/>
        <v>alrandiBMJ&gt; 4SELATAN12 RODA</v>
      </c>
      <c r="AO442" s="5" t="str">
        <f t="shared" si="124"/>
        <v>alrandi&gt; 4SELATAN12 RODA</v>
      </c>
      <c r="AP442" s="5" t="str">
        <f t="shared" si="125"/>
        <v>44187NIGHT</v>
      </c>
    </row>
    <row r="443" spans="1:42" x14ac:dyDescent="0.3">
      <c r="A443" s="33">
        <v>1</v>
      </c>
      <c r="B443" s="33"/>
      <c r="C443" s="70">
        <v>44187</v>
      </c>
      <c r="D443" s="71" t="s">
        <v>87</v>
      </c>
      <c r="E443" s="70">
        <v>44188</v>
      </c>
      <c r="F443" s="71">
        <v>5152400</v>
      </c>
      <c r="G443" s="33" t="s">
        <v>38</v>
      </c>
      <c r="H443" s="33" t="s">
        <v>127</v>
      </c>
      <c r="I443" s="33" t="s">
        <v>174</v>
      </c>
      <c r="J443" s="33" t="s">
        <v>40</v>
      </c>
      <c r="K443" s="63" t="s">
        <v>82</v>
      </c>
      <c r="L443" s="32" t="str">
        <f t="shared" si="126"/>
        <v>AXOR4843</v>
      </c>
      <c r="M443" s="32" t="str">
        <f t="shared" si="127"/>
        <v>BMJ</v>
      </c>
      <c r="N443" s="32" t="str">
        <f t="shared" si="128"/>
        <v>12 RODA</v>
      </c>
      <c r="O443" s="64">
        <v>0.21524305555555556</v>
      </c>
      <c r="P443" s="65">
        <v>0.21524305555555556</v>
      </c>
      <c r="Q443" s="65"/>
      <c r="R443" s="66">
        <v>5</v>
      </c>
      <c r="S443" s="66">
        <v>51220</v>
      </c>
      <c r="T443" s="66">
        <v>19720</v>
      </c>
      <c r="U443" s="67">
        <f t="shared" si="120"/>
        <v>31.5</v>
      </c>
      <c r="V443" s="66">
        <f t="shared" si="111"/>
        <v>946260</v>
      </c>
      <c r="W443" s="66" t="str">
        <f t="shared" si="112"/>
        <v>&gt; 5</v>
      </c>
      <c r="X443" s="66">
        <f>A443+SUMIFS(Presensi!F:F,Presensi!E:E,'Entry Data'!AP443)</f>
        <v>1</v>
      </c>
      <c r="Y443" s="66">
        <f>IFERROR(INDEX('Retasi Pricing'!F:F,MATCH('Entry Data'!AM443,'Retasi Pricing'!E:E,0))*X443,"")</f>
        <v>48500</v>
      </c>
      <c r="Z443" s="62" t="s">
        <v>26</v>
      </c>
      <c r="AA443" s="62" t="s">
        <v>27</v>
      </c>
      <c r="AB443" s="32" t="s">
        <v>31</v>
      </c>
      <c r="AC443" s="32" t="s">
        <v>213</v>
      </c>
      <c r="AD443" s="32" t="str">
        <f t="shared" si="113"/>
        <v/>
      </c>
      <c r="AF443" s="5" t="str">
        <f t="shared" si="114"/>
        <v>alrandi44187</v>
      </c>
      <c r="AG443" s="5" t="str">
        <f t="shared" si="115"/>
        <v>BMJ 07244187SELATANNIGHT</v>
      </c>
      <c r="AH443" s="5" t="str">
        <f t="shared" si="116"/>
        <v>alrandi44187SELATANNIGHT</v>
      </c>
      <c r="AI443" s="5" t="str">
        <f t="shared" si="117"/>
        <v>BMJ 07244187NIGHT</v>
      </c>
      <c r="AJ443" s="5" t="str">
        <f t="shared" si="118"/>
        <v>alrandi44187NIGHT</v>
      </c>
      <c r="AK443" s="5" t="str">
        <f t="shared" si="119"/>
        <v>alrandiBMJ</v>
      </c>
      <c r="AL443" s="5" t="str">
        <f t="shared" si="121"/>
        <v>5SELATAN</v>
      </c>
      <c r="AM443" s="5" t="str">
        <f t="shared" si="122"/>
        <v>&gt; 5SELATAN12 RODA</v>
      </c>
      <c r="AN443" s="5" t="str">
        <f t="shared" si="123"/>
        <v>alrandiBMJ&gt; 5SELATAN12 RODA</v>
      </c>
      <c r="AO443" s="5" t="str">
        <f t="shared" si="124"/>
        <v>alrandi&gt; 5SELATAN12 RODA</v>
      </c>
      <c r="AP443" s="5" t="str">
        <f t="shared" si="125"/>
        <v>44187NIGHT</v>
      </c>
    </row>
    <row r="444" spans="1:42" x14ac:dyDescent="0.3">
      <c r="A444" s="33">
        <v>1</v>
      </c>
      <c r="B444" s="33"/>
      <c r="C444" s="70">
        <v>44187</v>
      </c>
      <c r="D444" s="71" t="s">
        <v>87</v>
      </c>
      <c r="E444" s="70">
        <v>44187</v>
      </c>
      <c r="F444" s="71">
        <v>5151927</v>
      </c>
      <c r="G444" s="33" t="s">
        <v>38</v>
      </c>
      <c r="H444" s="33" t="s">
        <v>127</v>
      </c>
      <c r="I444" s="33" t="s">
        <v>174</v>
      </c>
      <c r="J444" s="33" t="s">
        <v>110</v>
      </c>
      <c r="K444" s="63" t="s">
        <v>82</v>
      </c>
      <c r="L444" s="32" t="str">
        <f t="shared" si="126"/>
        <v>AXOR4843</v>
      </c>
      <c r="M444" s="32" t="str">
        <f t="shared" si="127"/>
        <v>BMJ</v>
      </c>
      <c r="N444" s="32" t="str">
        <f t="shared" si="128"/>
        <v>12 RODA</v>
      </c>
      <c r="O444" s="64">
        <v>0.86550925925925926</v>
      </c>
      <c r="P444" s="65">
        <v>0.86550925925925926</v>
      </c>
      <c r="Q444" s="65"/>
      <c r="R444" s="66">
        <v>1</v>
      </c>
      <c r="S444" s="66">
        <v>51520</v>
      </c>
      <c r="T444" s="66">
        <v>19720</v>
      </c>
      <c r="U444" s="67">
        <f t="shared" si="120"/>
        <v>31.8</v>
      </c>
      <c r="V444" s="66">
        <f t="shared" si="111"/>
        <v>955272</v>
      </c>
      <c r="W444" s="66" t="str">
        <f t="shared" si="112"/>
        <v>1 &gt; 3</v>
      </c>
      <c r="X444" s="66">
        <f>A444+SUMIFS(Presensi!F:F,Presensi!E:E,'Entry Data'!AP444)</f>
        <v>1</v>
      </c>
      <c r="Y444" s="66">
        <f>IFERROR(INDEX('Retasi Pricing'!F:F,MATCH('Entry Data'!AM444,'Retasi Pricing'!E:E,0))*X444,"")</f>
        <v>38000</v>
      </c>
      <c r="Z444" s="62" t="s">
        <v>26</v>
      </c>
      <c r="AA444" s="62" t="s">
        <v>27</v>
      </c>
      <c r="AB444" s="32" t="s">
        <v>31</v>
      </c>
      <c r="AC444" s="32" t="s">
        <v>213</v>
      </c>
      <c r="AD444" s="32" t="str">
        <f t="shared" si="113"/>
        <v/>
      </c>
      <c r="AF444" s="5" t="str">
        <f t="shared" si="114"/>
        <v>alrandi44187</v>
      </c>
      <c r="AG444" s="5" t="str">
        <f t="shared" si="115"/>
        <v>BMJ 07244187SELATANNIGHT</v>
      </c>
      <c r="AH444" s="5" t="str">
        <f t="shared" si="116"/>
        <v>alrandi44187SELATANNIGHT</v>
      </c>
      <c r="AI444" s="5" t="str">
        <f t="shared" si="117"/>
        <v>BMJ 07244187NIGHT</v>
      </c>
      <c r="AJ444" s="5" t="str">
        <f t="shared" si="118"/>
        <v>alrandi44187NIGHT</v>
      </c>
      <c r="AK444" s="5" t="str">
        <f t="shared" si="119"/>
        <v>alrandiBMJ</v>
      </c>
      <c r="AL444" s="5" t="str">
        <f t="shared" si="121"/>
        <v>1SELATAN</v>
      </c>
      <c r="AM444" s="5" t="str">
        <f t="shared" si="122"/>
        <v>1 &gt; 3SELATAN12 RODA</v>
      </c>
      <c r="AN444" s="5" t="str">
        <f t="shared" si="123"/>
        <v>alrandiBMJ1 &gt; 3SELATAN12 RODA</v>
      </c>
      <c r="AO444" s="5" t="str">
        <f t="shared" si="124"/>
        <v>alrandi1 &gt; 3SELATAN12 RODA</v>
      </c>
      <c r="AP444" s="5" t="str">
        <f t="shared" si="125"/>
        <v>44187NIGHT</v>
      </c>
    </row>
    <row r="445" spans="1:42" x14ac:dyDescent="0.3">
      <c r="A445" s="33">
        <v>1</v>
      </c>
      <c r="B445" s="33"/>
      <c r="C445" s="70">
        <v>44187</v>
      </c>
      <c r="D445" s="71" t="s">
        <v>87</v>
      </c>
      <c r="E445" s="70">
        <v>44187</v>
      </c>
      <c r="F445" s="71">
        <v>5152066</v>
      </c>
      <c r="G445" s="33" t="s">
        <v>38</v>
      </c>
      <c r="H445" s="33" t="s">
        <v>102</v>
      </c>
      <c r="I445" s="33" t="s">
        <v>114</v>
      </c>
      <c r="J445" s="33" t="s">
        <v>115</v>
      </c>
      <c r="K445" s="63" t="s">
        <v>82</v>
      </c>
      <c r="L445" s="32" t="str">
        <f t="shared" si="126"/>
        <v>AXOR4843</v>
      </c>
      <c r="M445" s="32" t="str">
        <f t="shared" si="127"/>
        <v>BMJ</v>
      </c>
      <c r="N445" s="32" t="str">
        <f t="shared" si="128"/>
        <v>12 RODA</v>
      </c>
      <c r="O445" s="64">
        <v>0.96087962962962958</v>
      </c>
      <c r="P445" s="65">
        <v>0.96087962962962958</v>
      </c>
      <c r="Q445" s="65"/>
      <c r="R445" s="66">
        <v>2</v>
      </c>
      <c r="S445" s="66">
        <v>53440</v>
      </c>
      <c r="T445" s="66">
        <v>19720</v>
      </c>
      <c r="U445" s="67">
        <f t="shared" si="120"/>
        <v>33.72</v>
      </c>
      <c r="V445" s="66">
        <f t="shared" si="111"/>
        <v>1012948.7999999999</v>
      </c>
      <c r="W445" s="66" t="str">
        <f t="shared" si="112"/>
        <v>1 &gt; 3</v>
      </c>
      <c r="X445" s="66">
        <f>A445+SUMIFS(Presensi!F:F,Presensi!E:E,'Entry Data'!AP445)</f>
        <v>1</v>
      </c>
      <c r="Y445" s="66">
        <f>IFERROR(INDEX('Retasi Pricing'!F:F,MATCH('Entry Data'!AM445,'Retasi Pricing'!E:E,0))*X445,"")</f>
        <v>38000</v>
      </c>
      <c r="Z445" s="62" t="s">
        <v>26</v>
      </c>
      <c r="AA445" s="62" t="s">
        <v>27</v>
      </c>
      <c r="AB445" s="32" t="s">
        <v>28</v>
      </c>
      <c r="AC445" s="32" t="s">
        <v>213</v>
      </c>
      <c r="AD445" s="32" t="str">
        <f t="shared" si="113"/>
        <v/>
      </c>
      <c r="AF445" s="5" t="str">
        <f t="shared" si="114"/>
        <v>alrandi44187</v>
      </c>
      <c r="AG445" s="5" t="str">
        <f t="shared" si="115"/>
        <v>BMJ 07244187SELATANNIGHT</v>
      </c>
      <c r="AH445" s="5" t="str">
        <f t="shared" si="116"/>
        <v>alrandi44187SELATANNIGHT</v>
      </c>
      <c r="AI445" s="5" t="str">
        <f t="shared" si="117"/>
        <v>BMJ 07244187NIGHT</v>
      </c>
      <c r="AJ445" s="5" t="str">
        <f t="shared" si="118"/>
        <v>alrandi44187NIGHT</v>
      </c>
      <c r="AK445" s="5" t="str">
        <f t="shared" si="119"/>
        <v>alrandiBMJ</v>
      </c>
      <c r="AL445" s="5" t="str">
        <f t="shared" si="121"/>
        <v>2SELATAN</v>
      </c>
      <c r="AM445" s="5" t="str">
        <f t="shared" si="122"/>
        <v>1 &gt; 3SELATAN12 RODA</v>
      </c>
      <c r="AN445" s="5" t="str">
        <f t="shared" si="123"/>
        <v>alrandiBMJ1 &gt; 3SELATAN12 RODA</v>
      </c>
      <c r="AO445" s="5" t="str">
        <f t="shared" si="124"/>
        <v>alrandi1 &gt; 3SELATAN12 RODA</v>
      </c>
      <c r="AP445" s="5" t="str">
        <f t="shared" si="125"/>
        <v>44187NIGHT</v>
      </c>
    </row>
    <row r="446" spans="1:42" x14ac:dyDescent="0.3">
      <c r="A446" s="33">
        <v>1</v>
      </c>
      <c r="B446" s="33"/>
      <c r="C446" s="70">
        <v>44187</v>
      </c>
      <c r="D446" s="71" t="s">
        <v>87</v>
      </c>
      <c r="E446" s="70">
        <v>44188</v>
      </c>
      <c r="F446" s="71">
        <v>5152197</v>
      </c>
      <c r="G446" s="33" t="s">
        <v>38</v>
      </c>
      <c r="H446" s="33" t="s">
        <v>127</v>
      </c>
      <c r="I446" s="33" t="s">
        <v>174</v>
      </c>
      <c r="J446" s="33" t="s">
        <v>115</v>
      </c>
      <c r="K446" s="63" t="s">
        <v>83</v>
      </c>
      <c r="L446" s="32" t="str">
        <f t="shared" si="126"/>
        <v>AXOR4843</v>
      </c>
      <c r="M446" s="32" t="str">
        <f t="shared" si="127"/>
        <v>BMJ</v>
      </c>
      <c r="N446" s="32" t="str">
        <f t="shared" si="128"/>
        <v>12 RODA</v>
      </c>
      <c r="O446" s="64">
        <v>6.0138888888888888E-2</v>
      </c>
      <c r="P446" s="65">
        <v>6.0138888888888888E-2</v>
      </c>
      <c r="Q446" s="65"/>
      <c r="R446" s="66">
        <v>3</v>
      </c>
      <c r="S446" s="66">
        <v>52460</v>
      </c>
      <c r="T446" s="66">
        <v>19900</v>
      </c>
      <c r="U446" s="67">
        <f t="shared" si="120"/>
        <v>32.56</v>
      </c>
      <c r="V446" s="66">
        <f t="shared" si="111"/>
        <v>978102.4</v>
      </c>
      <c r="W446" s="66" t="str">
        <f t="shared" si="112"/>
        <v>1 &gt; 3</v>
      </c>
      <c r="X446" s="66">
        <f>A446+SUMIFS(Presensi!F:F,Presensi!E:E,'Entry Data'!AP446)</f>
        <v>1</v>
      </c>
      <c r="Y446" s="66">
        <f>IFERROR(INDEX('Retasi Pricing'!F:F,MATCH('Entry Data'!AM446,'Retasi Pricing'!E:E,0))*X446,"")</f>
        <v>38000</v>
      </c>
      <c r="Z446" s="62" t="s">
        <v>26</v>
      </c>
      <c r="AA446" s="62" t="s">
        <v>27</v>
      </c>
      <c r="AB446" s="32" t="s">
        <v>31</v>
      </c>
      <c r="AC446" s="32" t="s">
        <v>377</v>
      </c>
      <c r="AD446" s="32" t="str">
        <f t="shared" si="113"/>
        <v/>
      </c>
      <c r="AF446" s="5" t="str">
        <f t="shared" si="114"/>
        <v>Nurzaenal Abidin44187</v>
      </c>
      <c r="AG446" s="5" t="str">
        <f t="shared" si="115"/>
        <v>BMJ 07344187SELATANNIGHT</v>
      </c>
      <c r="AH446" s="5" t="str">
        <f t="shared" si="116"/>
        <v>Nurzaenal Abidin44187SELATANNIGHT</v>
      </c>
      <c r="AI446" s="5" t="str">
        <f t="shared" si="117"/>
        <v>BMJ 07344187NIGHT</v>
      </c>
      <c r="AJ446" s="5" t="str">
        <f t="shared" si="118"/>
        <v>Nurzaenal Abidin44187NIGHT</v>
      </c>
      <c r="AK446" s="5" t="str">
        <f t="shared" si="119"/>
        <v>Nurzaenal AbidinBMJ</v>
      </c>
      <c r="AL446" s="5" t="str">
        <f t="shared" si="121"/>
        <v>3SELATAN</v>
      </c>
      <c r="AM446" s="5" t="str">
        <f t="shared" si="122"/>
        <v>1 &gt; 3SELATAN12 RODA</v>
      </c>
      <c r="AN446" s="5" t="str">
        <f t="shared" si="123"/>
        <v>Nurzaenal AbidinBMJ1 &gt; 3SELATAN12 RODA</v>
      </c>
      <c r="AO446" s="5" t="str">
        <f t="shared" si="124"/>
        <v>Nurzaenal Abidin1 &gt; 3SELATAN12 RODA</v>
      </c>
      <c r="AP446" s="5" t="str">
        <f t="shared" si="125"/>
        <v>44187NIGHT</v>
      </c>
    </row>
    <row r="447" spans="1:42" x14ac:dyDescent="0.3">
      <c r="A447" s="33">
        <v>1</v>
      </c>
      <c r="B447" s="33"/>
      <c r="C447" s="70">
        <v>44187</v>
      </c>
      <c r="D447" s="71" t="s">
        <v>87</v>
      </c>
      <c r="E447" s="70">
        <v>44188</v>
      </c>
      <c r="F447" s="71">
        <v>5152308</v>
      </c>
      <c r="G447" s="33" t="s">
        <v>38</v>
      </c>
      <c r="H447" s="33" t="s">
        <v>127</v>
      </c>
      <c r="I447" s="33" t="s">
        <v>174</v>
      </c>
      <c r="J447" s="33" t="s">
        <v>115</v>
      </c>
      <c r="K447" s="63" t="s">
        <v>83</v>
      </c>
      <c r="L447" s="32" t="str">
        <f t="shared" si="126"/>
        <v>AXOR4843</v>
      </c>
      <c r="M447" s="32" t="str">
        <f t="shared" si="127"/>
        <v>BMJ</v>
      </c>
      <c r="N447" s="32" t="str">
        <f t="shared" si="128"/>
        <v>12 RODA</v>
      </c>
      <c r="O447" s="64">
        <v>0.13872685185185185</v>
      </c>
      <c r="P447" s="65">
        <v>0.13872685185185185</v>
      </c>
      <c r="Q447" s="65"/>
      <c r="R447" s="66">
        <v>4</v>
      </c>
      <c r="S447" s="66">
        <v>53980</v>
      </c>
      <c r="T447" s="66">
        <v>19900</v>
      </c>
      <c r="U447" s="67">
        <f t="shared" si="120"/>
        <v>34.08</v>
      </c>
      <c r="V447" s="66">
        <f t="shared" si="111"/>
        <v>1023763.2</v>
      </c>
      <c r="W447" s="66" t="str">
        <f t="shared" si="112"/>
        <v>&gt; 4</v>
      </c>
      <c r="X447" s="66">
        <f>A447+SUMIFS(Presensi!F:F,Presensi!E:E,'Entry Data'!AP447)</f>
        <v>1</v>
      </c>
      <c r="Y447" s="66">
        <f>IFERROR(INDEX('Retasi Pricing'!F:F,MATCH('Entry Data'!AM447,'Retasi Pricing'!E:E,0))*X447,"")</f>
        <v>45000</v>
      </c>
      <c r="Z447" s="62" t="s">
        <v>26</v>
      </c>
      <c r="AA447" s="62" t="s">
        <v>27</v>
      </c>
      <c r="AB447" s="32" t="s">
        <v>66</v>
      </c>
      <c r="AC447" s="32" t="s">
        <v>377</v>
      </c>
      <c r="AD447" s="32" t="str">
        <f t="shared" si="113"/>
        <v/>
      </c>
      <c r="AF447" s="5" t="str">
        <f t="shared" si="114"/>
        <v>Nurzaenal Abidin44187</v>
      </c>
      <c r="AG447" s="5" t="str">
        <f t="shared" si="115"/>
        <v>BMJ 07344187SELATANNIGHT</v>
      </c>
      <c r="AH447" s="5" t="str">
        <f t="shared" si="116"/>
        <v>Nurzaenal Abidin44187SELATANNIGHT</v>
      </c>
      <c r="AI447" s="5" t="str">
        <f t="shared" si="117"/>
        <v>BMJ 07344187NIGHT</v>
      </c>
      <c r="AJ447" s="5" t="str">
        <f t="shared" si="118"/>
        <v>Nurzaenal Abidin44187NIGHT</v>
      </c>
      <c r="AK447" s="5" t="str">
        <f t="shared" si="119"/>
        <v>Nurzaenal AbidinBMJ</v>
      </c>
      <c r="AL447" s="5" t="str">
        <f t="shared" si="121"/>
        <v>4SELATAN</v>
      </c>
      <c r="AM447" s="5" t="str">
        <f t="shared" si="122"/>
        <v>&gt; 4SELATAN12 RODA</v>
      </c>
      <c r="AN447" s="5" t="str">
        <f t="shared" si="123"/>
        <v>Nurzaenal AbidinBMJ&gt; 4SELATAN12 RODA</v>
      </c>
      <c r="AO447" s="5" t="str">
        <f t="shared" si="124"/>
        <v>Nurzaenal Abidin&gt; 4SELATAN12 RODA</v>
      </c>
      <c r="AP447" s="5" t="str">
        <f t="shared" si="125"/>
        <v>44187NIGHT</v>
      </c>
    </row>
    <row r="448" spans="1:42" x14ac:dyDescent="0.3">
      <c r="A448" s="33">
        <v>1</v>
      </c>
      <c r="B448" s="33"/>
      <c r="C448" s="70">
        <v>44187</v>
      </c>
      <c r="D448" s="71" t="s">
        <v>87</v>
      </c>
      <c r="E448" s="70">
        <v>44188</v>
      </c>
      <c r="F448" s="71">
        <v>5152419</v>
      </c>
      <c r="G448" s="33" t="s">
        <v>38</v>
      </c>
      <c r="H448" s="33" t="s">
        <v>127</v>
      </c>
      <c r="I448" s="33" t="s">
        <v>174</v>
      </c>
      <c r="J448" s="33" t="s">
        <v>40</v>
      </c>
      <c r="K448" s="63" t="s">
        <v>83</v>
      </c>
      <c r="L448" s="32" t="str">
        <f t="shared" si="126"/>
        <v>AXOR4843</v>
      </c>
      <c r="M448" s="32" t="str">
        <f t="shared" si="127"/>
        <v>BMJ</v>
      </c>
      <c r="N448" s="32" t="str">
        <f t="shared" si="128"/>
        <v>12 RODA</v>
      </c>
      <c r="O448" s="64">
        <v>0.23241898148148146</v>
      </c>
      <c r="P448" s="65">
        <v>0.23241898148148146</v>
      </c>
      <c r="Q448" s="65"/>
      <c r="R448" s="66">
        <v>5</v>
      </c>
      <c r="S448" s="66">
        <v>52300</v>
      </c>
      <c r="T448" s="66">
        <v>19900</v>
      </c>
      <c r="U448" s="67">
        <f t="shared" si="120"/>
        <v>32.4</v>
      </c>
      <c r="V448" s="66">
        <f t="shared" si="111"/>
        <v>973295.99999999988</v>
      </c>
      <c r="W448" s="66" t="str">
        <f t="shared" si="112"/>
        <v>&gt; 5</v>
      </c>
      <c r="X448" s="66">
        <f>A448+SUMIFS(Presensi!F:F,Presensi!E:E,'Entry Data'!AP448)</f>
        <v>1</v>
      </c>
      <c r="Y448" s="66">
        <f>IFERROR(INDEX('Retasi Pricing'!F:F,MATCH('Entry Data'!AM448,'Retasi Pricing'!E:E,0))*X448,"")</f>
        <v>48500</v>
      </c>
      <c r="Z448" s="62" t="s">
        <v>26</v>
      </c>
      <c r="AA448" s="62" t="s">
        <v>27</v>
      </c>
      <c r="AB448" s="32" t="s">
        <v>55</v>
      </c>
      <c r="AC448" s="32" t="s">
        <v>377</v>
      </c>
      <c r="AD448" s="32" t="str">
        <f t="shared" si="113"/>
        <v/>
      </c>
      <c r="AF448" s="5" t="str">
        <f t="shared" si="114"/>
        <v>Nurzaenal Abidin44187</v>
      </c>
      <c r="AG448" s="5" t="str">
        <f t="shared" si="115"/>
        <v>BMJ 07344187SELATANNIGHT</v>
      </c>
      <c r="AH448" s="5" t="str">
        <f t="shared" si="116"/>
        <v>Nurzaenal Abidin44187SELATANNIGHT</v>
      </c>
      <c r="AI448" s="5" t="str">
        <f t="shared" si="117"/>
        <v>BMJ 07344187NIGHT</v>
      </c>
      <c r="AJ448" s="5" t="str">
        <f t="shared" si="118"/>
        <v>Nurzaenal Abidin44187NIGHT</v>
      </c>
      <c r="AK448" s="5" t="str">
        <f t="shared" si="119"/>
        <v>Nurzaenal AbidinBMJ</v>
      </c>
      <c r="AL448" s="5" t="str">
        <f t="shared" si="121"/>
        <v>5SELATAN</v>
      </c>
      <c r="AM448" s="5" t="str">
        <f t="shared" si="122"/>
        <v>&gt; 5SELATAN12 RODA</v>
      </c>
      <c r="AN448" s="5" t="str">
        <f t="shared" si="123"/>
        <v>Nurzaenal AbidinBMJ&gt; 5SELATAN12 RODA</v>
      </c>
      <c r="AO448" s="5" t="str">
        <f t="shared" si="124"/>
        <v>Nurzaenal Abidin&gt; 5SELATAN12 RODA</v>
      </c>
      <c r="AP448" s="5" t="str">
        <f t="shared" si="125"/>
        <v>44187NIGHT</v>
      </c>
    </row>
    <row r="449" spans="1:42" x14ac:dyDescent="0.3">
      <c r="A449" s="33">
        <v>1</v>
      </c>
      <c r="B449" s="33"/>
      <c r="C449" s="70">
        <v>44187</v>
      </c>
      <c r="D449" s="71" t="s">
        <v>87</v>
      </c>
      <c r="E449" s="70">
        <v>44187</v>
      </c>
      <c r="F449" s="71">
        <v>5152086</v>
      </c>
      <c r="G449" s="33" t="s">
        <v>38</v>
      </c>
      <c r="H449" s="33" t="s">
        <v>109</v>
      </c>
      <c r="I449" s="33" t="s">
        <v>173</v>
      </c>
      <c r="J449" s="33" t="s">
        <v>110</v>
      </c>
      <c r="K449" s="63" t="s">
        <v>83</v>
      </c>
      <c r="L449" s="32" t="str">
        <f t="shared" si="126"/>
        <v>AXOR4843</v>
      </c>
      <c r="M449" s="32" t="str">
        <f t="shared" si="127"/>
        <v>BMJ</v>
      </c>
      <c r="N449" s="32" t="str">
        <f t="shared" si="128"/>
        <v>12 RODA</v>
      </c>
      <c r="O449" s="64">
        <v>0.97409722222222228</v>
      </c>
      <c r="P449" s="65">
        <v>0.97409722222222228</v>
      </c>
      <c r="Q449" s="65"/>
      <c r="R449" s="66">
        <v>2</v>
      </c>
      <c r="S449" s="66">
        <v>53940</v>
      </c>
      <c r="T449" s="66">
        <v>19900</v>
      </c>
      <c r="U449" s="67">
        <f t="shared" si="120"/>
        <v>34.04</v>
      </c>
      <c r="V449" s="66">
        <f t="shared" si="111"/>
        <v>1022561.6000000001</v>
      </c>
      <c r="W449" s="66" t="str">
        <f t="shared" si="112"/>
        <v>1 &gt; 3</v>
      </c>
      <c r="X449" s="66">
        <f>A449+SUMIFS(Presensi!F:F,Presensi!E:E,'Entry Data'!AP449)</f>
        <v>1</v>
      </c>
      <c r="Y449" s="66">
        <f>IFERROR(INDEX('Retasi Pricing'!F:F,MATCH('Entry Data'!AM449,'Retasi Pricing'!E:E,0))*X449,"")</f>
        <v>38000</v>
      </c>
      <c r="Z449" s="62" t="s">
        <v>26</v>
      </c>
      <c r="AA449" s="62" t="s">
        <v>27</v>
      </c>
      <c r="AB449" s="32" t="s">
        <v>44</v>
      </c>
      <c r="AC449" s="32" t="s">
        <v>377</v>
      </c>
      <c r="AD449" s="32" t="str">
        <f t="shared" si="113"/>
        <v/>
      </c>
      <c r="AF449" s="5" t="str">
        <f t="shared" si="114"/>
        <v>Nurzaenal Abidin44187</v>
      </c>
      <c r="AG449" s="5" t="str">
        <f t="shared" si="115"/>
        <v>BMJ 07344187SELATANNIGHT</v>
      </c>
      <c r="AH449" s="5" t="str">
        <f t="shared" si="116"/>
        <v>Nurzaenal Abidin44187SELATANNIGHT</v>
      </c>
      <c r="AI449" s="5" t="str">
        <f t="shared" si="117"/>
        <v>BMJ 07344187NIGHT</v>
      </c>
      <c r="AJ449" s="5" t="str">
        <f t="shared" si="118"/>
        <v>Nurzaenal Abidin44187NIGHT</v>
      </c>
      <c r="AK449" s="5" t="str">
        <f t="shared" si="119"/>
        <v>Nurzaenal AbidinBMJ</v>
      </c>
      <c r="AL449" s="5" t="str">
        <f t="shared" si="121"/>
        <v>2SELATAN</v>
      </c>
      <c r="AM449" s="5" t="str">
        <f t="shared" si="122"/>
        <v>1 &gt; 3SELATAN12 RODA</v>
      </c>
      <c r="AN449" s="5" t="str">
        <f t="shared" si="123"/>
        <v>Nurzaenal AbidinBMJ1 &gt; 3SELATAN12 RODA</v>
      </c>
      <c r="AO449" s="5" t="str">
        <f t="shared" si="124"/>
        <v>Nurzaenal Abidin1 &gt; 3SELATAN12 RODA</v>
      </c>
      <c r="AP449" s="5" t="str">
        <f t="shared" si="125"/>
        <v>44187NIGHT</v>
      </c>
    </row>
    <row r="450" spans="1:42" x14ac:dyDescent="0.3">
      <c r="A450" s="33">
        <v>1</v>
      </c>
      <c r="B450" s="33"/>
      <c r="C450" s="70">
        <v>44187</v>
      </c>
      <c r="D450" s="71" t="s">
        <v>87</v>
      </c>
      <c r="E450" s="70">
        <v>44188</v>
      </c>
      <c r="F450" s="71">
        <v>5152174</v>
      </c>
      <c r="G450" s="33" t="s">
        <v>20</v>
      </c>
      <c r="H450" s="33" t="s">
        <v>50</v>
      </c>
      <c r="I450" s="33" t="s">
        <v>51</v>
      </c>
      <c r="J450" s="33" t="s">
        <v>53</v>
      </c>
      <c r="K450" s="63" t="s">
        <v>85</v>
      </c>
      <c r="L450" s="32" t="str">
        <f t="shared" si="126"/>
        <v>AXOR4843</v>
      </c>
      <c r="M450" s="32" t="str">
        <f t="shared" si="127"/>
        <v>BMJ</v>
      </c>
      <c r="N450" s="32" t="str">
        <f t="shared" si="128"/>
        <v>12 RODA</v>
      </c>
      <c r="O450" s="64">
        <v>3.7395833333333336E-2</v>
      </c>
      <c r="P450" s="65">
        <v>3.7395833333333336E-2</v>
      </c>
      <c r="Q450" s="65"/>
      <c r="R450" s="66">
        <v>4</v>
      </c>
      <c r="S450" s="66">
        <v>51520</v>
      </c>
      <c r="T450" s="66">
        <v>19820</v>
      </c>
      <c r="U450" s="67">
        <f t="shared" si="120"/>
        <v>31.7</v>
      </c>
      <c r="V450" s="66">
        <f t="shared" si="111"/>
        <v>642780.9</v>
      </c>
      <c r="W450" s="66" t="str">
        <f t="shared" si="112"/>
        <v>1 &gt; 4</v>
      </c>
      <c r="X450" s="66">
        <f>A450+SUMIFS(Presensi!F:F,Presensi!E:E,'Entry Data'!AP450)</f>
        <v>1</v>
      </c>
      <c r="Y450" s="66">
        <f>IFERROR(INDEX('Retasi Pricing'!F:F,MATCH('Entry Data'!AM450,'Retasi Pricing'!E:E,0))*X450,"")</f>
        <v>27500</v>
      </c>
      <c r="Z450" s="62" t="s">
        <v>26</v>
      </c>
      <c r="AA450" s="62" t="s">
        <v>27</v>
      </c>
      <c r="AB450" s="32" t="s">
        <v>55</v>
      </c>
      <c r="AC450" s="32" t="s">
        <v>281</v>
      </c>
      <c r="AD450" s="32" t="str">
        <f t="shared" si="113"/>
        <v/>
      </c>
      <c r="AF450" s="5" t="str">
        <f t="shared" si="114"/>
        <v>m.sainuddin kasim44187</v>
      </c>
      <c r="AG450" s="5" t="str">
        <f t="shared" si="115"/>
        <v>BMJ 07444187UTARANIGHT</v>
      </c>
      <c r="AH450" s="5" t="str">
        <f t="shared" si="116"/>
        <v>m.sainuddin kasim44187UTARANIGHT</v>
      </c>
      <c r="AI450" s="5" t="str">
        <f t="shared" si="117"/>
        <v>BMJ 07444187NIGHT</v>
      </c>
      <c r="AJ450" s="5" t="str">
        <f t="shared" si="118"/>
        <v>m.sainuddin kasim44187NIGHT</v>
      </c>
      <c r="AK450" s="5" t="str">
        <f t="shared" si="119"/>
        <v>m.sainuddin kasimBMJ</v>
      </c>
      <c r="AL450" s="5" t="str">
        <f t="shared" si="121"/>
        <v>4UTARA</v>
      </c>
      <c r="AM450" s="5" t="str">
        <f t="shared" si="122"/>
        <v>1 &gt; 4UTARA12 RODA</v>
      </c>
      <c r="AN450" s="5" t="str">
        <f t="shared" si="123"/>
        <v>m.sainuddin kasimBMJ1 &gt; 4UTARA12 RODA</v>
      </c>
      <c r="AO450" s="5" t="str">
        <f t="shared" si="124"/>
        <v>m.sainuddin kasim1 &gt; 4UTARA12 RODA</v>
      </c>
      <c r="AP450" s="5" t="str">
        <f t="shared" si="125"/>
        <v>44187NIGHT</v>
      </c>
    </row>
    <row r="451" spans="1:42" x14ac:dyDescent="0.3">
      <c r="A451" s="33">
        <v>1</v>
      </c>
      <c r="B451" s="33"/>
      <c r="C451" s="70">
        <v>44187</v>
      </c>
      <c r="D451" s="71" t="s">
        <v>87</v>
      </c>
      <c r="E451" s="70">
        <v>44188</v>
      </c>
      <c r="F451" s="71">
        <v>5152254</v>
      </c>
      <c r="G451" s="33" t="s">
        <v>20</v>
      </c>
      <c r="H451" s="33" t="s">
        <v>50</v>
      </c>
      <c r="I451" s="33" t="s">
        <v>51</v>
      </c>
      <c r="J451" s="33" t="s">
        <v>53</v>
      </c>
      <c r="K451" s="63" t="s">
        <v>85</v>
      </c>
      <c r="L451" s="32" t="str">
        <f t="shared" si="126"/>
        <v>AXOR4843</v>
      </c>
      <c r="M451" s="32" t="str">
        <f t="shared" si="127"/>
        <v>BMJ</v>
      </c>
      <c r="N451" s="32" t="str">
        <f t="shared" si="128"/>
        <v>12 RODA</v>
      </c>
      <c r="O451" s="64">
        <v>9.7256944444444438E-2</v>
      </c>
      <c r="P451" s="65">
        <v>9.7256944444444438E-2</v>
      </c>
      <c r="Q451" s="65"/>
      <c r="R451" s="66">
        <v>5</v>
      </c>
      <c r="S451" s="66">
        <v>51980</v>
      </c>
      <c r="T451" s="66">
        <v>19820</v>
      </c>
      <c r="U451" s="67">
        <f t="shared" si="120"/>
        <v>32.159999999999997</v>
      </c>
      <c r="V451" s="66">
        <f t="shared" si="111"/>
        <v>652108.31999999995</v>
      </c>
      <c r="W451" s="66" t="str">
        <f t="shared" si="112"/>
        <v>&gt; 5</v>
      </c>
      <c r="X451" s="66">
        <f>A451+SUMIFS(Presensi!F:F,Presensi!E:E,'Entry Data'!AP451)</f>
        <v>1</v>
      </c>
      <c r="Y451" s="66">
        <f>IFERROR(INDEX('Retasi Pricing'!F:F,MATCH('Entry Data'!AM451,'Retasi Pricing'!E:E,0))*X451,"")</f>
        <v>31200</v>
      </c>
      <c r="Z451" s="62" t="s">
        <v>26</v>
      </c>
      <c r="AA451" s="62" t="s">
        <v>27</v>
      </c>
      <c r="AB451" s="32" t="s">
        <v>66</v>
      </c>
      <c r="AC451" s="32" t="s">
        <v>281</v>
      </c>
      <c r="AD451" s="32" t="str">
        <f t="shared" si="113"/>
        <v/>
      </c>
      <c r="AF451" s="5" t="str">
        <f t="shared" si="114"/>
        <v>m.sainuddin kasim44187</v>
      </c>
      <c r="AG451" s="5" t="str">
        <f t="shared" si="115"/>
        <v>BMJ 07444187UTARANIGHT</v>
      </c>
      <c r="AH451" s="5" t="str">
        <f t="shared" si="116"/>
        <v>m.sainuddin kasim44187UTARANIGHT</v>
      </c>
      <c r="AI451" s="5" t="str">
        <f t="shared" si="117"/>
        <v>BMJ 07444187NIGHT</v>
      </c>
      <c r="AJ451" s="5" t="str">
        <f t="shared" si="118"/>
        <v>m.sainuddin kasim44187NIGHT</v>
      </c>
      <c r="AK451" s="5" t="str">
        <f t="shared" si="119"/>
        <v>m.sainuddin kasimBMJ</v>
      </c>
      <c r="AL451" s="5" t="str">
        <f t="shared" si="121"/>
        <v>5UTARA</v>
      </c>
      <c r="AM451" s="5" t="str">
        <f t="shared" si="122"/>
        <v>&gt; 5UTARA12 RODA</v>
      </c>
      <c r="AN451" s="5" t="str">
        <f t="shared" si="123"/>
        <v>m.sainuddin kasimBMJ&gt; 5UTARA12 RODA</v>
      </c>
      <c r="AO451" s="5" t="str">
        <f t="shared" si="124"/>
        <v>m.sainuddin kasim&gt; 5UTARA12 RODA</v>
      </c>
      <c r="AP451" s="5" t="str">
        <f t="shared" si="125"/>
        <v>44187NIGHT</v>
      </c>
    </row>
    <row r="452" spans="1:42" x14ac:dyDescent="0.3">
      <c r="A452" s="33">
        <v>1</v>
      </c>
      <c r="B452" s="33"/>
      <c r="C452" s="70">
        <v>44187</v>
      </c>
      <c r="D452" s="71" t="s">
        <v>87</v>
      </c>
      <c r="E452" s="70">
        <v>44188</v>
      </c>
      <c r="F452" s="71">
        <v>5152333</v>
      </c>
      <c r="G452" s="33" t="s">
        <v>20</v>
      </c>
      <c r="H452" s="33" t="s">
        <v>50</v>
      </c>
      <c r="I452" s="33" t="s">
        <v>51</v>
      </c>
      <c r="J452" s="33" t="s">
        <v>53</v>
      </c>
      <c r="K452" s="63" t="s">
        <v>85</v>
      </c>
      <c r="L452" s="32" t="str">
        <f t="shared" si="126"/>
        <v>AXOR4843</v>
      </c>
      <c r="M452" s="32" t="str">
        <f t="shared" si="127"/>
        <v>BMJ</v>
      </c>
      <c r="N452" s="32" t="str">
        <f t="shared" si="128"/>
        <v>12 RODA</v>
      </c>
      <c r="O452" s="64">
        <v>0.15493055555555554</v>
      </c>
      <c r="P452" s="65">
        <v>0.15493055555555554</v>
      </c>
      <c r="Q452" s="65"/>
      <c r="R452" s="66">
        <v>6</v>
      </c>
      <c r="S452" s="66">
        <v>52140</v>
      </c>
      <c r="T452" s="66">
        <v>19820</v>
      </c>
      <c r="U452" s="67">
        <f t="shared" si="120"/>
        <v>32.32</v>
      </c>
      <c r="V452" s="66">
        <f t="shared" si="111"/>
        <v>655352.64</v>
      </c>
      <c r="W452" s="66" t="str">
        <f t="shared" si="112"/>
        <v>&gt; 6</v>
      </c>
      <c r="X452" s="66">
        <f>A452+SUMIFS(Presensi!F:F,Presensi!E:E,'Entry Data'!AP452)</f>
        <v>1</v>
      </c>
      <c r="Y452" s="66">
        <f>IFERROR(INDEX('Retasi Pricing'!F:F,MATCH('Entry Data'!AM452,'Retasi Pricing'!E:E,0))*X452,"")</f>
        <v>34450</v>
      </c>
      <c r="Z452" s="62" t="s">
        <v>26</v>
      </c>
      <c r="AA452" s="62" t="s">
        <v>27</v>
      </c>
      <c r="AB452" s="32" t="s">
        <v>54</v>
      </c>
      <c r="AC452" s="32" t="s">
        <v>281</v>
      </c>
      <c r="AD452" s="32" t="str">
        <f t="shared" si="113"/>
        <v/>
      </c>
      <c r="AF452" s="5" t="str">
        <f t="shared" si="114"/>
        <v>m.sainuddin kasim44187</v>
      </c>
      <c r="AG452" s="5" t="str">
        <f t="shared" si="115"/>
        <v>BMJ 07444187UTARANIGHT</v>
      </c>
      <c r="AH452" s="5" t="str">
        <f t="shared" si="116"/>
        <v>m.sainuddin kasim44187UTARANIGHT</v>
      </c>
      <c r="AI452" s="5" t="str">
        <f t="shared" si="117"/>
        <v>BMJ 07444187NIGHT</v>
      </c>
      <c r="AJ452" s="5" t="str">
        <f t="shared" si="118"/>
        <v>m.sainuddin kasim44187NIGHT</v>
      </c>
      <c r="AK452" s="5" t="str">
        <f t="shared" si="119"/>
        <v>m.sainuddin kasimBMJ</v>
      </c>
      <c r="AL452" s="5" t="str">
        <f t="shared" si="121"/>
        <v>6UTARA</v>
      </c>
      <c r="AM452" s="5" t="str">
        <f t="shared" si="122"/>
        <v>&gt; 6UTARA12 RODA</v>
      </c>
      <c r="AN452" s="5" t="str">
        <f t="shared" si="123"/>
        <v>m.sainuddin kasimBMJ&gt; 6UTARA12 RODA</v>
      </c>
      <c r="AO452" s="5" t="str">
        <f t="shared" si="124"/>
        <v>m.sainuddin kasim&gt; 6UTARA12 RODA</v>
      </c>
      <c r="AP452" s="5" t="str">
        <f t="shared" si="125"/>
        <v>44187NIGHT</v>
      </c>
    </row>
    <row r="453" spans="1:42" x14ac:dyDescent="0.3">
      <c r="A453" s="33">
        <v>1</v>
      </c>
      <c r="B453" s="33"/>
      <c r="C453" s="70">
        <v>44187</v>
      </c>
      <c r="D453" s="71" t="s">
        <v>87</v>
      </c>
      <c r="E453" s="70">
        <v>44188</v>
      </c>
      <c r="F453" s="71">
        <v>5152404</v>
      </c>
      <c r="G453" s="33" t="s">
        <v>20</v>
      </c>
      <c r="H453" s="33" t="s">
        <v>50</v>
      </c>
      <c r="I453" s="33" t="s">
        <v>51</v>
      </c>
      <c r="J453" s="33" t="s">
        <v>53</v>
      </c>
      <c r="K453" s="63" t="s">
        <v>85</v>
      </c>
      <c r="L453" s="32" t="str">
        <f t="shared" si="126"/>
        <v>AXOR4843</v>
      </c>
      <c r="M453" s="32" t="str">
        <f t="shared" si="127"/>
        <v>BMJ</v>
      </c>
      <c r="N453" s="32" t="str">
        <f t="shared" si="128"/>
        <v>12 RODA</v>
      </c>
      <c r="O453" s="64">
        <v>0.22091435185185185</v>
      </c>
      <c r="P453" s="65">
        <v>0.22091435185185185</v>
      </c>
      <c r="Q453" s="65"/>
      <c r="R453" s="66">
        <v>7</v>
      </c>
      <c r="S453" s="66">
        <v>53180</v>
      </c>
      <c r="T453" s="66">
        <v>19820</v>
      </c>
      <c r="U453" s="67">
        <f t="shared" si="120"/>
        <v>33.36</v>
      </c>
      <c r="V453" s="66">
        <f t="shared" si="111"/>
        <v>676440.72</v>
      </c>
      <c r="W453" s="66" t="str">
        <f t="shared" si="112"/>
        <v>7 &gt;</v>
      </c>
      <c r="X453" s="66">
        <f>A453+SUMIFS(Presensi!F:F,Presensi!E:E,'Entry Data'!AP453)</f>
        <v>1</v>
      </c>
      <c r="Y453" s="66">
        <f>IFERROR(INDEX('Retasi Pricing'!F:F,MATCH('Entry Data'!AM453,'Retasi Pricing'!E:E,0))*X453,"")</f>
        <v>42000</v>
      </c>
      <c r="Z453" s="62" t="s">
        <v>26</v>
      </c>
      <c r="AA453" s="62" t="s">
        <v>27</v>
      </c>
      <c r="AB453" s="32" t="s">
        <v>28</v>
      </c>
      <c r="AC453" s="32" t="s">
        <v>281</v>
      </c>
      <c r="AD453" s="32" t="str">
        <f t="shared" si="113"/>
        <v/>
      </c>
      <c r="AF453" s="5" t="str">
        <f t="shared" si="114"/>
        <v>m.sainuddin kasim44187</v>
      </c>
      <c r="AG453" s="5" t="str">
        <f t="shared" si="115"/>
        <v>BMJ 07444187UTARANIGHT</v>
      </c>
      <c r="AH453" s="5" t="str">
        <f t="shared" si="116"/>
        <v>m.sainuddin kasim44187UTARANIGHT</v>
      </c>
      <c r="AI453" s="5" t="str">
        <f t="shared" si="117"/>
        <v>BMJ 07444187NIGHT</v>
      </c>
      <c r="AJ453" s="5" t="str">
        <f t="shared" si="118"/>
        <v>m.sainuddin kasim44187NIGHT</v>
      </c>
      <c r="AK453" s="5" t="str">
        <f t="shared" si="119"/>
        <v>m.sainuddin kasimBMJ</v>
      </c>
      <c r="AL453" s="5" t="str">
        <f t="shared" si="121"/>
        <v>7UTARA</v>
      </c>
      <c r="AM453" s="5" t="str">
        <f t="shared" si="122"/>
        <v>7 &gt;UTARA12 RODA</v>
      </c>
      <c r="AN453" s="5" t="str">
        <f t="shared" si="123"/>
        <v>m.sainuddin kasimBMJ7 &gt;UTARA12 RODA</v>
      </c>
      <c r="AO453" s="5" t="str">
        <f t="shared" si="124"/>
        <v>m.sainuddin kasim7 &gt;UTARA12 RODA</v>
      </c>
      <c r="AP453" s="5" t="str">
        <f t="shared" si="125"/>
        <v>44187NIGHT</v>
      </c>
    </row>
    <row r="454" spans="1:42" x14ac:dyDescent="0.3">
      <c r="A454" s="33">
        <v>1</v>
      </c>
      <c r="B454" s="33"/>
      <c r="C454" s="70">
        <v>44187</v>
      </c>
      <c r="D454" s="71" t="s">
        <v>87</v>
      </c>
      <c r="E454" s="70">
        <v>44187</v>
      </c>
      <c r="F454" s="71">
        <v>5151922</v>
      </c>
      <c r="G454" s="33" t="s">
        <v>20</v>
      </c>
      <c r="H454" s="33" t="s">
        <v>50</v>
      </c>
      <c r="I454" s="33" t="s">
        <v>51</v>
      </c>
      <c r="J454" s="33" t="s">
        <v>53</v>
      </c>
      <c r="K454" s="63" t="s">
        <v>85</v>
      </c>
      <c r="L454" s="32" t="str">
        <f t="shared" si="126"/>
        <v>AXOR4843</v>
      </c>
      <c r="M454" s="32" t="str">
        <f t="shared" si="127"/>
        <v>BMJ</v>
      </c>
      <c r="N454" s="32" t="str">
        <f t="shared" si="128"/>
        <v>12 RODA</v>
      </c>
      <c r="O454" s="64">
        <v>0.86038194444444438</v>
      </c>
      <c r="P454" s="65">
        <v>0.86038194444444438</v>
      </c>
      <c r="Q454" s="65"/>
      <c r="R454" s="66">
        <v>1</v>
      </c>
      <c r="S454" s="66">
        <v>50880</v>
      </c>
      <c r="T454" s="66">
        <v>19820</v>
      </c>
      <c r="U454" s="67">
        <f t="shared" si="120"/>
        <v>31.06</v>
      </c>
      <c r="V454" s="66">
        <f t="shared" si="111"/>
        <v>629803.61999999988</v>
      </c>
      <c r="W454" s="66" t="str">
        <f t="shared" si="112"/>
        <v>1 &gt; 4</v>
      </c>
      <c r="X454" s="66">
        <f>A454+SUMIFS(Presensi!F:F,Presensi!E:E,'Entry Data'!AP454)</f>
        <v>1</v>
      </c>
      <c r="Y454" s="66">
        <f>IFERROR(INDEX('Retasi Pricing'!F:F,MATCH('Entry Data'!AM454,'Retasi Pricing'!E:E,0))*X454,"")</f>
        <v>27500</v>
      </c>
      <c r="Z454" s="62" t="s">
        <v>26</v>
      </c>
      <c r="AA454" s="62" t="s">
        <v>27</v>
      </c>
      <c r="AB454" s="32" t="s">
        <v>55</v>
      </c>
      <c r="AC454" s="32" t="s">
        <v>281</v>
      </c>
      <c r="AD454" s="32" t="str">
        <f t="shared" si="113"/>
        <v/>
      </c>
      <c r="AF454" s="5" t="str">
        <f t="shared" si="114"/>
        <v>m.sainuddin kasim44187</v>
      </c>
      <c r="AG454" s="5" t="str">
        <f t="shared" si="115"/>
        <v>BMJ 07444187UTARANIGHT</v>
      </c>
      <c r="AH454" s="5" t="str">
        <f t="shared" si="116"/>
        <v>m.sainuddin kasim44187UTARANIGHT</v>
      </c>
      <c r="AI454" s="5" t="str">
        <f t="shared" si="117"/>
        <v>BMJ 07444187NIGHT</v>
      </c>
      <c r="AJ454" s="5" t="str">
        <f t="shared" si="118"/>
        <v>m.sainuddin kasim44187NIGHT</v>
      </c>
      <c r="AK454" s="5" t="str">
        <f t="shared" si="119"/>
        <v>m.sainuddin kasimBMJ</v>
      </c>
      <c r="AL454" s="5" t="str">
        <f t="shared" si="121"/>
        <v>1UTARA</v>
      </c>
      <c r="AM454" s="5" t="str">
        <f t="shared" si="122"/>
        <v>1 &gt; 4UTARA12 RODA</v>
      </c>
      <c r="AN454" s="5" t="str">
        <f t="shared" si="123"/>
        <v>m.sainuddin kasimBMJ1 &gt; 4UTARA12 RODA</v>
      </c>
      <c r="AO454" s="5" t="str">
        <f t="shared" si="124"/>
        <v>m.sainuddin kasim1 &gt; 4UTARA12 RODA</v>
      </c>
      <c r="AP454" s="5" t="str">
        <f t="shared" si="125"/>
        <v>44187NIGHT</v>
      </c>
    </row>
    <row r="455" spans="1:42" x14ac:dyDescent="0.3">
      <c r="A455" s="33">
        <v>1</v>
      </c>
      <c r="B455" s="33"/>
      <c r="C455" s="70">
        <v>44187</v>
      </c>
      <c r="D455" s="71" t="s">
        <v>87</v>
      </c>
      <c r="E455" s="70">
        <v>44187</v>
      </c>
      <c r="F455" s="71">
        <v>5152004</v>
      </c>
      <c r="G455" s="33" t="s">
        <v>20</v>
      </c>
      <c r="H455" s="33" t="s">
        <v>50</v>
      </c>
      <c r="I455" s="33" t="s">
        <v>51</v>
      </c>
      <c r="J455" s="33" t="s">
        <v>53</v>
      </c>
      <c r="K455" s="63" t="s">
        <v>85</v>
      </c>
      <c r="L455" s="32" t="str">
        <f t="shared" si="126"/>
        <v>AXOR4843</v>
      </c>
      <c r="M455" s="32" t="str">
        <f t="shared" si="127"/>
        <v>BMJ</v>
      </c>
      <c r="N455" s="32" t="str">
        <f t="shared" si="128"/>
        <v>12 RODA</v>
      </c>
      <c r="O455" s="64">
        <v>0.91732638888888884</v>
      </c>
      <c r="P455" s="65">
        <v>0.91732638888888884</v>
      </c>
      <c r="Q455" s="65"/>
      <c r="R455" s="66">
        <v>2</v>
      </c>
      <c r="S455" s="66">
        <v>52440</v>
      </c>
      <c r="T455" s="66">
        <v>19820</v>
      </c>
      <c r="U455" s="67">
        <f t="shared" si="120"/>
        <v>32.619999999999997</v>
      </c>
      <c r="V455" s="66">
        <f t="shared" si="111"/>
        <v>661435.74</v>
      </c>
      <c r="W455" s="66" t="str">
        <f t="shared" si="112"/>
        <v>1 &gt; 4</v>
      </c>
      <c r="X455" s="66">
        <f>A455+SUMIFS(Presensi!F:F,Presensi!E:E,'Entry Data'!AP455)</f>
        <v>1</v>
      </c>
      <c r="Y455" s="66">
        <f>IFERROR(INDEX('Retasi Pricing'!F:F,MATCH('Entry Data'!AM455,'Retasi Pricing'!E:E,0))*X455,"")</f>
        <v>27500</v>
      </c>
      <c r="Z455" s="62" t="s">
        <v>26</v>
      </c>
      <c r="AA455" s="62" t="s">
        <v>27</v>
      </c>
      <c r="AB455" s="32" t="s">
        <v>31</v>
      </c>
      <c r="AC455" s="32" t="s">
        <v>281</v>
      </c>
      <c r="AD455" s="32" t="str">
        <f t="shared" si="113"/>
        <v/>
      </c>
      <c r="AF455" s="5" t="str">
        <f t="shared" si="114"/>
        <v>m.sainuddin kasim44187</v>
      </c>
      <c r="AG455" s="5" t="str">
        <f t="shared" si="115"/>
        <v>BMJ 07444187UTARANIGHT</v>
      </c>
      <c r="AH455" s="5" t="str">
        <f t="shared" si="116"/>
        <v>m.sainuddin kasim44187UTARANIGHT</v>
      </c>
      <c r="AI455" s="5" t="str">
        <f t="shared" si="117"/>
        <v>BMJ 07444187NIGHT</v>
      </c>
      <c r="AJ455" s="5" t="str">
        <f t="shared" si="118"/>
        <v>m.sainuddin kasim44187NIGHT</v>
      </c>
      <c r="AK455" s="5" t="str">
        <f t="shared" si="119"/>
        <v>m.sainuddin kasimBMJ</v>
      </c>
      <c r="AL455" s="5" t="str">
        <f t="shared" si="121"/>
        <v>2UTARA</v>
      </c>
      <c r="AM455" s="5" t="str">
        <f t="shared" si="122"/>
        <v>1 &gt; 4UTARA12 RODA</v>
      </c>
      <c r="AN455" s="5" t="str">
        <f t="shared" si="123"/>
        <v>m.sainuddin kasimBMJ1 &gt; 4UTARA12 RODA</v>
      </c>
      <c r="AO455" s="5" t="str">
        <f t="shared" si="124"/>
        <v>m.sainuddin kasim1 &gt; 4UTARA12 RODA</v>
      </c>
      <c r="AP455" s="5" t="str">
        <f t="shared" si="125"/>
        <v>44187NIGHT</v>
      </c>
    </row>
    <row r="456" spans="1:42" x14ac:dyDescent="0.3">
      <c r="A456" s="33">
        <v>1</v>
      </c>
      <c r="B456" s="33"/>
      <c r="C456" s="70">
        <v>44187</v>
      </c>
      <c r="D456" s="71" t="s">
        <v>87</v>
      </c>
      <c r="E456" s="70">
        <v>44187</v>
      </c>
      <c r="F456" s="71">
        <v>5152090</v>
      </c>
      <c r="G456" s="33" t="s">
        <v>20</v>
      </c>
      <c r="H456" s="33" t="s">
        <v>50</v>
      </c>
      <c r="I456" s="33" t="s">
        <v>51</v>
      </c>
      <c r="J456" s="33" t="s">
        <v>53</v>
      </c>
      <c r="K456" s="63" t="s">
        <v>85</v>
      </c>
      <c r="L456" s="32" t="str">
        <f t="shared" si="126"/>
        <v>AXOR4843</v>
      </c>
      <c r="M456" s="32" t="str">
        <f t="shared" si="127"/>
        <v>BMJ</v>
      </c>
      <c r="N456" s="32" t="str">
        <f t="shared" si="128"/>
        <v>12 RODA</v>
      </c>
      <c r="O456" s="64">
        <v>0.97571759259259261</v>
      </c>
      <c r="P456" s="65">
        <v>0.97571759259259261</v>
      </c>
      <c r="Q456" s="65"/>
      <c r="R456" s="66">
        <v>3</v>
      </c>
      <c r="S456" s="66">
        <v>52000</v>
      </c>
      <c r="T456" s="66">
        <v>19820</v>
      </c>
      <c r="U456" s="67">
        <f t="shared" si="120"/>
        <v>32.18</v>
      </c>
      <c r="V456" s="66">
        <f t="shared" si="111"/>
        <v>652513.86</v>
      </c>
      <c r="W456" s="66" t="str">
        <f t="shared" si="112"/>
        <v>1 &gt; 4</v>
      </c>
      <c r="X456" s="66">
        <f>A456+SUMIFS(Presensi!F:F,Presensi!E:E,'Entry Data'!AP456)</f>
        <v>1</v>
      </c>
      <c r="Y456" s="66">
        <f>IFERROR(INDEX('Retasi Pricing'!F:F,MATCH('Entry Data'!AM456,'Retasi Pricing'!E:E,0))*X456,"")</f>
        <v>27500</v>
      </c>
      <c r="Z456" s="62" t="s">
        <v>26</v>
      </c>
      <c r="AA456" s="62" t="s">
        <v>27</v>
      </c>
      <c r="AB456" s="32" t="s">
        <v>54</v>
      </c>
      <c r="AC456" s="32" t="s">
        <v>281</v>
      </c>
      <c r="AD456" s="32" t="str">
        <f t="shared" si="113"/>
        <v/>
      </c>
      <c r="AF456" s="5" t="str">
        <f t="shared" si="114"/>
        <v>m.sainuddin kasim44187</v>
      </c>
      <c r="AG456" s="5" t="str">
        <f t="shared" si="115"/>
        <v>BMJ 07444187UTARANIGHT</v>
      </c>
      <c r="AH456" s="5" t="str">
        <f t="shared" si="116"/>
        <v>m.sainuddin kasim44187UTARANIGHT</v>
      </c>
      <c r="AI456" s="5" t="str">
        <f t="shared" si="117"/>
        <v>BMJ 07444187NIGHT</v>
      </c>
      <c r="AJ456" s="5" t="str">
        <f t="shared" si="118"/>
        <v>m.sainuddin kasim44187NIGHT</v>
      </c>
      <c r="AK456" s="5" t="str">
        <f t="shared" si="119"/>
        <v>m.sainuddin kasimBMJ</v>
      </c>
      <c r="AL456" s="5" t="str">
        <f t="shared" si="121"/>
        <v>3UTARA</v>
      </c>
      <c r="AM456" s="5" t="str">
        <f t="shared" si="122"/>
        <v>1 &gt; 4UTARA12 RODA</v>
      </c>
      <c r="AN456" s="5" t="str">
        <f t="shared" si="123"/>
        <v>m.sainuddin kasimBMJ1 &gt; 4UTARA12 RODA</v>
      </c>
      <c r="AO456" s="5" t="str">
        <f t="shared" si="124"/>
        <v>m.sainuddin kasim1 &gt; 4UTARA12 RODA</v>
      </c>
      <c r="AP456" s="5" t="str">
        <f t="shared" si="125"/>
        <v>44187NIGHT</v>
      </c>
    </row>
    <row r="457" spans="1:42" x14ac:dyDescent="0.3">
      <c r="A457" s="33">
        <v>1</v>
      </c>
      <c r="B457" s="33"/>
      <c r="C457" s="70">
        <v>44188</v>
      </c>
      <c r="D457" s="71" t="s">
        <v>19</v>
      </c>
      <c r="E457" s="70">
        <v>44188</v>
      </c>
      <c r="F457" s="71">
        <v>5152505</v>
      </c>
      <c r="G457" s="33" t="s">
        <v>20</v>
      </c>
      <c r="H457" s="33" t="s">
        <v>21</v>
      </c>
      <c r="I457" s="33" t="s">
        <v>45</v>
      </c>
      <c r="J457" s="33" t="s">
        <v>46</v>
      </c>
      <c r="K457" s="63" t="s">
        <v>126</v>
      </c>
      <c r="L457" s="32" t="str">
        <f t="shared" si="126"/>
        <v>CGE370</v>
      </c>
      <c r="M457" s="32" t="str">
        <f t="shared" si="127"/>
        <v>BMJ II</v>
      </c>
      <c r="N457" s="32" t="str">
        <f t="shared" si="128"/>
        <v>12 RODA</v>
      </c>
      <c r="O457" s="64">
        <v>0.35296296296296298</v>
      </c>
      <c r="P457" s="65">
        <v>0.35296296296296298</v>
      </c>
      <c r="Q457" s="65"/>
      <c r="R457" s="66">
        <v>1</v>
      </c>
      <c r="S457" s="66">
        <v>45460</v>
      </c>
      <c r="T457" s="66">
        <v>17060</v>
      </c>
      <c r="U457" s="67">
        <f t="shared" si="120"/>
        <v>28.4</v>
      </c>
      <c r="V457" s="66">
        <f t="shared" si="111"/>
        <v>575866.79999999993</v>
      </c>
      <c r="W457" s="66" t="str">
        <f t="shared" si="112"/>
        <v>1 &gt; 4</v>
      </c>
      <c r="X457" s="66">
        <f>A457+SUMIFS(Presensi!F:F,Presensi!E:E,'Entry Data'!AP457)</f>
        <v>1</v>
      </c>
      <c r="Y457" s="66">
        <f>IFERROR(INDEX('Retasi Pricing'!F:F,MATCH('Entry Data'!AM457,'Retasi Pricing'!E:E,0))*X457,"")</f>
        <v>27500</v>
      </c>
      <c r="Z457" s="62" t="s">
        <v>26</v>
      </c>
      <c r="AA457" s="62" t="s">
        <v>27</v>
      </c>
      <c r="AB457" s="32"/>
      <c r="AC457" s="32" t="s">
        <v>371</v>
      </c>
      <c r="AD457" s="32" t="str">
        <f t="shared" si="113"/>
        <v/>
      </c>
      <c r="AF457" s="5" t="str">
        <f t="shared" si="114"/>
        <v>Miftahul Amin44188</v>
      </c>
      <c r="AG457" s="5" t="str">
        <f t="shared" si="115"/>
        <v>BMJ 04244188UTARADAY</v>
      </c>
      <c r="AH457" s="5" t="str">
        <f t="shared" si="116"/>
        <v>Miftahul Amin44188UTARADAY</v>
      </c>
      <c r="AI457" s="5" t="str">
        <f t="shared" si="117"/>
        <v>BMJ 04244188DAY</v>
      </c>
      <c r="AJ457" s="5" t="str">
        <f t="shared" si="118"/>
        <v>Miftahul Amin44188DAY</v>
      </c>
      <c r="AK457" s="5" t="str">
        <f t="shared" si="119"/>
        <v>Miftahul AminBMJ II</v>
      </c>
      <c r="AL457" s="5" t="str">
        <f t="shared" si="121"/>
        <v>1UTARA</v>
      </c>
      <c r="AM457" s="5" t="str">
        <f t="shared" si="122"/>
        <v>1 &gt; 4UTARA12 RODA</v>
      </c>
      <c r="AN457" s="5" t="str">
        <f t="shared" si="123"/>
        <v>Miftahul AminBMJ II1 &gt; 4UTARA12 RODA</v>
      </c>
      <c r="AO457" s="5" t="str">
        <f t="shared" si="124"/>
        <v>Miftahul Amin1 &gt; 4UTARA12 RODA</v>
      </c>
      <c r="AP457" s="5" t="str">
        <f t="shared" si="125"/>
        <v>44188DAY</v>
      </c>
    </row>
    <row r="458" spans="1:42" x14ac:dyDescent="0.3">
      <c r="A458" s="33">
        <v>1</v>
      </c>
      <c r="B458" s="33"/>
      <c r="C458" s="70">
        <v>44188</v>
      </c>
      <c r="D458" s="71" t="s">
        <v>19</v>
      </c>
      <c r="E458" s="70">
        <v>44188</v>
      </c>
      <c r="F458" s="71">
        <v>5152718</v>
      </c>
      <c r="G458" s="33" t="s">
        <v>20</v>
      </c>
      <c r="H458" s="33" t="s">
        <v>21</v>
      </c>
      <c r="I458" s="33" t="s">
        <v>45</v>
      </c>
      <c r="J458" s="33" t="s">
        <v>46</v>
      </c>
      <c r="K458" s="63" t="s">
        <v>126</v>
      </c>
      <c r="L458" s="32" t="str">
        <f t="shared" si="126"/>
        <v>CGE370</v>
      </c>
      <c r="M458" s="32" t="str">
        <f t="shared" si="127"/>
        <v>BMJ II</v>
      </c>
      <c r="N458" s="32" t="str">
        <f t="shared" si="128"/>
        <v>12 RODA</v>
      </c>
      <c r="O458" s="64">
        <v>0.4964351851851852</v>
      </c>
      <c r="P458" s="65">
        <v>0.4964351851851852</v>
      </c>
      <c r="Q458" s="65"/>
      <c r="R458" s="66">
        <v>2</v>
      </c>
      <c r="S458" s="66">
        <v>45240</v>
      </c>
      <c r="T458" s="66">
        <v>17060</v>
      </c>
      <c r="U458" s="67">
        <f t="shared" si="120"/>
        <v>28.18</v>
      </c>
      <c r="V458" s="66">
        <f t="shared" ref="V458:V521" si="129">IFERROR(VLOOKUP(L458,harga,2,FALSE),"")*U458*IFERROR(VLOOKUP(G458,jarak,2,FALSE),"")</f>
        <v>571405.86</v>
      </c>
      <c r="W458" s="66" t="str">
        <f t="shared" ref="W458:W521" si="130">IFERROR(VLOOKUP(AL458,Code,2,FALSE),"")</f>
        <v>1 &gt; 4</v>
      </c>
      <c r="X458" s="66">
        <f>A458+SUMIFS(Presensi!F:F,Presensi!E:E,'Entry Data'!AP458)</f>
        <v>1</v>
      </c>
      <c r="Y458" s="66">
        <f>IFERROR(INDEX('Retasi Pricing'!F:F,MATCH('Entry Data'!AM458,'Retasi Pricing'!E:E,0))*X458,"")</f>
        <v>27500</v>
      </c>
      <c r="Z458" s="62" t="s">
        <v>26</v>
      </c>
      <c r="AA458" s="62" t="s">
        <v>27</v>
      </c>
      <c r="AB458" s="32"/>
      <c r="AC458" s="32" t="s">
        <v>177</v>
      </c>
      <c r="AD458" s="32" t="str">
        <f t="shared" ref="AD458:AD521" si="131">IFERROR(VLOOKUP(AC458,driver,13,FALSE),"")</f>
        <v/>
      </c>
      <c r="AF458" s="5" t="str">
        <f t="shared" ref="AF458:AF521" si="132">AC458&amp;C458</f>
        <v>herman as44188</v>
      </c>
      <c r="AG458" s="5" t="str">
        <f t="shared" ref="AG458:AG521" si="133">K458&amp;C458&amp;G458&amp;D458</f>
        <v>BMJ 04244188UTARADAY</v>
      </c>
      <c r="AH458" s="5" t="str">
        <f t="shared" ref="AH458:AH521" si="134">AC458&amp;C458&amp;G458&amp;D458</f>
        <v>herman as44188UTARADAY</v>
      </c>
      <c r="AI458" s="5" t="str">
        <f t="shared" ref="AI458:AI521" si="135">K458&amp;C458&amp;D458</f>
        <v>BMJ 04244188DAY</v>
      </c>
      <c r="AJ458" s="5" t="str">
        <f t="shared" ref="AJ458:AJ521" si="136">AC458&amp;C458&amp;D458</f>
        <v>herman as44188DAY</v>
      </c>
      <c r="AK458" s="5" t="str">
        <f t="shared" ref="AK458:AK521" si="137">AC458&amp;M458</f>
        <v>herman asBMJ II</v>
      </c>
      <c r="AL458" s="5" t="str">
        <f t="shared" si="121"/>
        <v>2UTARA</v>
      </c>
      <c r="AM458" s="5" t="str">
        <f t="shared" si="122"/>
        <v>1 &gt; 4UTARA12 RODA</v>
      </c>
      <c r="AN458" s="5" t="str">
        <f t="shared" si="123"/>
        <v>herman asBMJ II1 &gt; 4UTARA12 RODA</v>
      </c>
      <c r="AO458" s="5" t="str">
        <f t="shared" si="124"/>
        <v>herman as1 &gt; 4UTARA12 RODA</v>
      </c>
      <c r="AP458" s="5" t="str">
        <f t="shared" si="125"/>
        <v>44188DAY</v>
      </c>
    </row>
    <row r="459" spans="1:42" x14ac:dyDescent="0.3">
      <c r="A459" s="33">
        <v>1</v>
      </c>
      <c r="B459" s="33"/>
      <c r="C459" s="70">
        <v>44188</v>
      </c>
      <c r="D459" s="71" t="s">
        <v>19</v>
      </c>
      <c r="E459" s="70">
        <v>44188</v>
      </c>
      <c r="F459" s="71">
        <v>5152886</v>
      </c>
      <c r="G459" s="33" t="s">
        <v>20</v>
      </c>
      <c r="H459" s="33" t="s">
        <v>21</v>
      </c>
      <c r="I459" s="33" t="s">
        <v>45</v>
      </c>
      <c r="J459" s="33" t="s">
        <v>46</v>
      </c>
      <c r="K459" s="63" t="s">
        <v>126</v>
      </c>
      <c r="L459" s="32" t="str">
        <f t="shared" si="126"/>
        <v>CGE370</v>
      </c>
      <c r="M459" s="32" t="str">
        <f t="shared" si="127"/>
        <v>BMJ II</v>
      </c>
      <c r="N459" s="32" t="str">
        <f t="shared" si="128"/>
        <v>12 RODA</v>
      </c>
      <c r="O459" s="64">
        <v>0.63503472222222224</v>
      </c>
      <c r="P459" s="65">
        <v>0.63503472222222224</v>
      </c>
      <c r="Q459" s="65"/>
      <c r="R459" s="66">
        <v>3</v>
      </c>
      <c r="S459" s="66">
        <v>46380</v>
      </c>
      <c r="T459" s="66">
        <v>17060</v>
      </c>
      <c r="U459" s="67">
        <f t="shared" ref="U459:U522" si="138">(S459-T459)/1000</f>
        <v>29.32</v>
      </c>
      <c r="V459" s="66">
        <f t="shared" si="129"/>
        <v>594521.64</v>
      </c>
      <c r="W459" s="66" t="str">
        <f t="shared" si="130"/>
        <v>1 &gt; 4</v>
      </c>
      <c r="X459" s="66">
        <f>A459+SUMIFS(Presensi!F:F,Presensi!E:E,'Entry Data'!AP459)</f>
        <v>1</v>
      </c>
      <c r="Y459" s="66">
        <f>IFERROR(INDEX('Retasi Pricing'!F:F,MATCH('Entry Data'!AM459,'Retasi Pricing'!E:E,0))*X459,"")</f>
        <v>27500</v>
      </c>
      <c r="Z459" s="62" t="s">
        <v>26</v>
      </c>
      <c r="AA459" s="62" t="s">
        <v>27</v>
      </c>
      <c r="AB459" s="32"/>
      <c r="AC459" s="32" t="s">
        <v>177</v>
      </c>
      <c r="AD459" s="32" t="str">
        <f t="shared" si="131"/>
        <v/>
      </c>
      <c r="AF459" s="5" t="str">
        <f t="shared" si="132"/>
        <v>herman as44188</v>
      </c>
      <c r="AG459" s="5" t="str">
        <f t="shared" si="133"/>
        <v>BMJ 04244188UTARADAY</v>
      </c>
      <c r="AH459" s="5" t="str">
        <f t="shared" si="134"/>
        <v>herman as44188UTARADAY</v>
      </c>
      <c r="AI459" s="5" t="str">
        <f t="shared" si="135"/>
        <v>BMJ 04244188DAY</v>
      </c>
      <c r="AJ459" s="5" t="str">
        <f t="shared" si="136"/>
        <v>herman as44188DAY</v>
      </c>
      <c r="AK459" s="5" t="str">
        <f t="shared" si="137"/>
        <v>herman asBMJ II</v>
      </c>
      <c r="AL459" s="5" t="str">
        <f t="shared" ref="AL459:AL522" si="139">Q459&amp;R459&amp;G459</f>
        <v>3UTARA</v>
      </c>
      <c r="AM459" s="5" t="str">
        <f t="shared" ref="AM459:AM522" si="140">W459&amp;G459&amp;N459</f>
        <v>1 &gt; 4UTARA12 RODA</v>
      </c>
      <c r="AN459" s="5" t="str">
        <f t="shared" ref="AN459:AN522" si="141">AC459&amp;M459&amp;W459&amp;G459&amp;N459</f>
        <v>herman asBMJ II1 &gt; 4UTARA12 RODA</v>
      </c>
      <c r="AO459" s="5" t="str">
        <f t="shared" ref="AO459:AO522" si="142">AC459&amp;W459&amp;G459&amp;N459</f>
        <v>herman as1 &gt; 4UTARA12 RODA</v>
      </c>
      <c r="AP459" s="5" t="str">
        <f t="shared" ref="AP459:AP522" si="143">C459&amp;D459</f>
        <v>44188DAY</v>
      </c>
    </row>
    <row r="460" spans="1:42" x14ac:dyDescent="0.3">
      <c r="A460" s="33">
        <v>1</v>
      </c>
      <c r="B460" s="33"/>
      <c r="C460" s="70">
        <v>44188</v>
      </c>
      <c r="D460" s="71" t="s">
        <v>19</v>
      </c>
      <c r="E460" s="70">
        <v>44188</v>
      </c>
      <c r="F460" s="71">
        <v>5152548</v>
      </c>
      <c r="G460" s="33" t="s">
        <v>20</v>
      </c>
      <c r="H460" s="33" t="s">
        <v>21</v>
      </c>
      <c r="I460" s="33" t="s">
        <v>45</v>
      </c>
      <c r="J460" s="33" t="s">
        <v>46</v>
      </c>
      <c r="K460" s="63" t="s">
        <v>33</v>
      </c>
      <c r="L460" s="32" t="str">
        <f t="shared" si="126"/>
        <v>CGE370</v>
      </c>
      <c r="M460" s="32" t="str">
        <f t="shared" si="127"/>
        <v>BMJ II</v>
      </c>
      <c r="N460" s="32" t="str">
        <f t="shared" si="128"/>
        <v>12 RODA</v>
      </c>
      <c r="O460" s="64">
        <v>0.3825115740740741</v>
      </c>
      <c r="P460" s="65">
        <v>0.3825115740740741</v>
      </c>
      <c r="Q460" s="65"/>
      <c r="R460" s="66">
        <v>1</v>
      </c>
      <c r="S460" s="66">
        <v>50160</v>
      </c>
      <c r="T460" s="66">
        <v>17400</v>
      </c>
      <c r="U460" s="67">
        <f t="shared" si="138"/>
        <v>32.76</v>
      </c>
      <c r="V460" s="66">
        <f t="shared" si="129"/>
        <v>664274.5199999999</v>
      </c>
      <c r="W460" s="66" t="str">
        <f t="shared" si="130"/>
        <v>1 &gt; 4</v>
      </c>
      <c r="X460" s="66">
        <f>A460+SUMIFS(Presensi!F:F,Presensi!E:E,'Entry Data'!AP460)</f>
        <v>1</v>
      </c>
      <c r="Y460" s="66">
        <f>IFERROR(INDEX('Retasi Pricing'!F:F,MATCH('Entry Data'!AM460,'Retasi Pricing'!E:E,0))*X460,"")</f>
        <v>27500</v>
      </c>
      <c r="Z460" s="62" t="s">
        <v>26</v>
      </c>
      <c r="AA460" s="62" t="s">
        <v>27</v>
      </c>
      <c r="AB460" s="32"/>
      <c r="AC460" s="32" t="s">
        <v>177</v>
      </c>
      <c r="AD460" s="32" t="str">
        <f t="shared" si="131"/>
        <v/>
      </c>
      <c r="AF460" s="5" t="str">
        <f t="shared" si="132"/>
        <v>herman as44188</v>
      </c>
      <c r="AG460" s="5" t="str">
        <f t="shared" si="133"/>
        <v>BMJ 04344188UTARADAY</v>
      </c>
      <c r="AH460" s="5" t="str">
        <f t="shared" si="134"/>
        <v>herman as44188UTARADAY</v>
      </c>
      <c r="AI460" s="5" t="str">
        <f t="shared" si="135"/>
        <v>BMJ 04344188DAY</v>
      </c>
      <c r="AJ460" s="5" t="str">
        <f t="shared" si="136"/>
        <v>herman as44188DAY</v>
      </c>
      <c r="AK460" s="5" t="str">
        <f t="shared" si="137"/>
        <v>herman asBMJ II</v>
      </c>
      <c r="AL460" s="5" t="str">
        <f t="shared" si="139"/>
        <v>1UTARA</v>
      </c>
      <c r="AM460" s="5" t="str">
        <f t="shared" si="140"/>
        <v>1 &gt; 4UTARA12 RODA</v>
      </c>
      <c r="AN460" s="5" t="str">
        <f t="shared" si="141"/>
        <v>herman asBMJ II1 &gt; 4UTARA12 RODA</v>
      </c>
      <c r="AO460" s="5" t="str">
        <f t="shared" si="142"/>
        <v>herman as1 &gt; 4UTARA12 RODA</v>
      </c>
      <c r="AP460" s="5" t="str">
        <f t="shared" si="143"/>
        <v>44188DAY</v>
      </c>
    </row>
    <row r="461" spans="1:42" x14ac:dyDescent="0.3">
      <c r="A461" s="33">
        <v>1</v>
      </c>
      <c r="B461" s="33"/>
      <c r="C461" s="70">
        <v>44188</v>
      </c>
      <c r="D461" s="71" t="s">
        <v>19</v>
      </c>
      <c r="E461" s="70">
        <v>44188</v>
      </c>
      <c r="F461" s="71">
        <v>5152873</v>
      </c>
      <c r="G461" s="33" t="s">
        <v>20</v>
      </c>
      <c r="H461" s="33" t="s">
        <v>21</v>
      </c>
      <c r="I461" s="33" t="s">
        <v>51</v>
      </c>
      <c r="J461" s="33" t="s">
        <v>46</v>
      </c>
      <c r="K461" s="63" t="s">
        <v>33</v>
      </c>
      <c r="L461" s="32" t="str">
        <f t="shared" si="126"/>
        <v>CGE370</v>
      </c>
      <c r="M461" s="32" t="str">
        <f t="shared" si="127"/>
        <v>BMJ II</v>
      </c>
      <c r="N461" s="32" t="str">
        <f t="shared" si="128"/>
        <v>12 RODA</v>
      </c>
      <c r="O461" s="64">
        <v>0.62637731481481485</v>
      </c>
      <c r="P461" s="65">
        <v>0.62637731481481485</v>
      </c>
      <c r="Q461" s="65"/>
      <c r="R461" s="66">
        <v>5</v>
      </c>
      <c r="S461" s="66">
        <v>46020</v>
      </c>
      <c r="T461" s="66">
        <v>17400</v>
      </c>
      <c r="U461" s="67">
        <f t="shared" si="138"/>
        <v>28.62</v>
      </c>
      <c r="V461" s="66">
        <f t="shared" si="129"/>
        <v>580327.74</v>
      </c>
      <c r="W461" s="66" t="str">
        <f t="shared" si="130"/>
        <v>&gt; 5</v>
      </c>
      <c r="X461" s="66">
        <f>A461+SUMIFS(Presensi!F:F,Presensi!E:E,'Entry Data'!AP461)</f>
        <v>1</v>
      </c>
      <c r="Y461" s="66">
        <f>IFERROR(INDEX('Retasi Pricing'!F:F,MATCH('Entry Data'!AM461,'Retasi Pricing'!E:E,0))*X461,"")</f>
        <v>31200</v>
      </c>
      <c r="Z461" s="62" t="s">
        <v>26</v>
      </c>
      <c r="AA461" s="62" t="s">
        <v>27</v>
      </c>
      <c r="AB461" s="32"/>
      <c r="AC461" s="32" t="s">
        <v>218</v>
      </c>
      <c r="AD461" s="32" t="str">
        <f t="shared" si="131"/>
        <v/>
      </c>
      <c r="AF461" s="5" t="str">
        <f t="shared" si="132"/>
        <v>putut junaedi44188</v>
      </c>
      <c r="AG461" s="5" t="str">
        <f t="shared" si="133"/>
        <v>BMJ 04344188UTARADAY</v>
      </c>
      <c r="AH461" s="5" t="str">
        <f t="shared" si="134"/>
        <v>putut junaedi44188UTARADAY</v>
      </c>
      <c r="AI461" s="5" t="str">
        <f t="shared" si="135"/>
        <v>BMJ 04344188DAY</v>
      </c>
      <c r="AJ461" s="5" t="str">
        <f t="shared" si="136"/>
        <v>putut junaedi44188DAY</v>
      </c>
      <c r="AK461" s="5" t="str">
        <f t="shared" si="137"/>
        <v>putut junaediBMJ II</v>
      </c>
      <c r="AL461" s="5" t="str">
        <f t="shared" si="139"/>
        <v>5UTARA</v>
      </c>
      <c r="AM461" s="5" t="str">
        <f t="shared" si="140"/>
        <v>&gt; 5UTARA12 RODA</v>
      </c>
      <c r="AN461" s="5" t="str">
        <f t="shared" si="141"/>
        <v>putut junaediBMJ II&gt; 5UTARA12 RODA</v>
      </c>
      <c r="AO461" s="5" t="str">
        <f t="shared" si="142"/>
        <v>putut junaedi&gt; 5UTARA12 RODA</v>
      </c>
      <c r="AP461" s="5" t="str">
        <f t="shared" si="143"/>
        <v>44188DAY</v>
      </c>
    </row>
    <row r="462" spans="1:42" x14ac:dyDescent="0.3">
      <c r="A462" s="33">
        <v>1</v>
      </c>
      <c r="B462" s="33"/>
      <c r="C462" s="70">
        <v>44188</v>
      </c>
      <c r="D462" s="71" t="s">
        <v>19</v>
      </c>
      <c r="E462" s="70">
        <v>44188</v>
      </c>
      <c r="F462" s="71">
        <v>5152951</v>
      </c>
      <c r="G462" s="33" t="s">
        <v>20</v>
      </c>
      <c r="H462" s="33" t="s">
        <v>21</v>
      </c>
      <c r="I462" s="33" t="s">
        <v>45</v>
      </c>
      <c r="J462" s="33" t="s">
        <v>46</v>
      </c>
      <c r="K462" s="63" t="s">
        <v>33</v>
      </c>
      <c r="L462" s="32" t="str">
        <f t="shared" si="126"/>
        <v>CGE370</v>
      </c>
      <c r="M462" s="32" t="str">
        <f t="shared" si="127"/>
        <v>BMJ II</v>
      </c>
      <c r="N462" s="32" t="str">
        <f t="shared" si="128"/>
        <v>12 RODA</v>
      </c>
      <c r="O462" s="64">
        <v>0.68717592592592591</v>
      </c>
      <c r="P462" s="65">
        <v>0.68717592592592591</v>
      </c>
      <c r="Q462" s="65"/>
      <c r="R462" s="66">
        <v>6</v>
      </c>
      <c r="S462" s="66">
        <v>46620</v>
      </c>
      <c r="T462" s="66">
        <v>17400</v>
      </c>
      <c r="U462" s="67">
        <f t="shared" si="138"/>
        <v>29.22</v>
      </c>
      <c r="V462" s="66">
        <f t="shared" si="129"/>
        <v>592493.93999999994</v>
      </c>
      <c r="W462" s="66" t="str">
        <f t="shared" si="130"/>
        <v>&gt; 6</v>
      </c>
      <c r="X462" s="66">
        <f>A462+SUMIFS(Presensi!F:F,Presensi!E:E,'Entry Data'!AP462)</f>
        <v>1</v>
      </c>
      <c r="Y462" s="66">
        <f>IFERROR(INDEX('Retasi Pricing'!F:F,MATCH('Entry Data'!AM462,'Retasi Pricing'!E:E,0))*X462,"")</f>
        <v>34450</v>
      </c>
      <c r="Z462" s="62" t="s">
        <v>26</v>
      </c>
      <c r="AA462" s="62" t="s">
        <v>27</v>
      </c>
      <c r="AB462" s="32"/>
      <c r="AC462" s="32" t="s">
        <v>218</v>
      </c>
      <c r="AD462" s="32" t="str">
        <f t="shared" si="131"/>
        <v/>
      </c>
      <c r="AF462" s="5" t="str">
        <f t="shared" si="132"/>
        <v>putut junaedi44188</v>
      </c>
      <c r="AG462" s="5" t="str">
        <f t="shared" si="133"/>
        <v>BMJ 04344188UTARADAY</v>
      </c>
      <c r="AH462" s="5" t="str">
        <f t="shared" si="134"/>
        <v>putut junaedi44188UTARADAY</v>
      </c>
      <c r="AI462" s="5" t="str">
        <f t="shared" si="135"/>
        <v>BMJ 04344188DAY</v>
      </c>
      <c r="AJ462" s="5" t="str">
        <f t="shared" si="136"/>
        <v>putut junaedi44188DAY</v>
      </c>
      <c r="AK462" s="5" t="str">
        <f t="shared" si="137"/>
        <v>putut junaediBMJ II</v>
      </c>
      <c r="AL462" s="5" t="str">
        <f t="shared" si="139"/>
        <v>6UTARA</v>
      </c>
      <c r="AM462" s="5" t="str">
        <f t="shared" si="140"/>
        <v>&gt; 6UTARA12 RODA</v>
      </c>
      <c r="AN462" s="5" t="str">
        <f t="shared" si="141"/>
        <v>putut junaediBMJ II&gt; 6UTARA12 RODA</v>
      </c>
      <c r="AO462" s="5" t="str">
        <f t="shared" si="142"/>
        <v>putut junaedi&gt; 6UTARA12 RODA</v>
      </c>
      <c r="AP462" s="5" t="str">
        <f t="shared" si="143"/>
        <v>44188DAY</v>
      </c>
    </row>
    <row r="463" spans="1:42" x14ac:dyDescent="0.3">
      <c r="A463" s="33">
        <v>1</v>
      </c>
      <c r="B463" s="33"/>
      <c r="C463" s="70">
        <v>44188</v>
      </c>
      <c r="D463" s="71" t="s">
        <v>19</v>
      </c>
      <c r="E463" s="70">
        <v>44188</v>
      </c>
      <c r="F463" s="71">
        <v>5153030</v>
      </c>
      <c r="G463" s="33" t="s">
        <v>20</v>
      </c>
      <c r="H463" s="33" t="s">
        <v>21</v>
      </c>
      <c r="I463" s="33" t="s">
        <v>45</v>
      </c>
      <c r="J463" s="33" t="s">
        <v>46</v>
      </c>
      <c r="K463" s="63" t="s">
        <v>33</v>
      </c>
      <c r="L463" s="32" t="str">
        <f t="shared" si="126"/>
        <v>CGE370</v>
      </c>
      <c r="M463" s="32" t="str">
        <f t="shared" si="127"/>
        <v>BMJ II</v>
      </c>
      <c r="N463" s="32" t="str">
        <f t="shared" si="128"/>
        <v>12 RODA</v>
      </c>
      <c r="O463" s="64">
        <v>0.75995370370370363</v>
      </c>
      <c r="P463" s="65">
        <v>0.75995370370370363</v>
      </c>
      <c r="Q463" s="65"/>
      <c r="R463" s="66">
        <v>7</v>
      </c>
      <c r="S463" s="66">
        <v>44860</v>
      </c>
      <c r="T463" s="66">
        <v>17400</v>
      </c>
      <c r="U463" s="67">
        <f t="shared" si="138"/>
        <v>27.46</v>
      </c>
      <c r="V463" s="66">
        <f t="shared" si="129"/>
        <v>556806.41999999993</v>
      </c>
      <c r="W463" s="66" t="str">
        <f t="shared" si="130"/>
        <v>7 &gt;</v>
      </c>
      <c r="X463" s="66">
        <f>A463+SUMIFS(Presensi!F:F,Presensi!E:E,'Entry Data'!AP463)</f>
        <v>1</v>
      </c>
      <c r="Y463" s="66">
        <f>IFERROR(INDEX('Retasi Pricing'!F:F,MATCH('Entry Data'!AM463,'Retasi Pricing'!E:E,0))*X463,"")</f>
        <v>42000</v>
      </c>
      <c r="Z463" s="62" t="s">
        <v>26</v>
      </c>
      <c r="AA463" s="62" t="s">
        <v>27</v>
      </c>
      <c r="AB463" s="32"/>
      <c r="AC463" s="32" t="s">
        <v>218</v>
      </c>
      <c r="AD463" s="32" t="str">
        <f t="shared" si="131"/>
        <v/>
      </c>
      <c r="AF463" s="5" t="str">
        <f t="shared" si="132"/>
        <v>putut junaedi44188</v>
      </c>
      <c r="AG463" s="5" t="str">
        <f t="shared" si="133"/>
        <v>BMJ 04344188UTARADAY</v>
      </c>
      <c r="AH463" s="5" t="str">
        <f t="shared" si="134"/>
        <v>putut junaedi44188UTARADAY</v>
      </c>
      <c r="AI463" s="5" t="str">
        <f t="shared" si="135"/>
        <v>BMJ 04344188DAY</v>
      </c>
      <c r="AJ463" s="5" t="str">
        <f t="shared" si="136"/>
        <v>putut junaedi44188DAY</v>
      </c>
      <c r="AK463" s="5" t="str">
        <f t="shared" si="137"/>
        <v>putut junaediBMJ II</v>
      </c>
      <c r="AL463" s="5" t="str">
        <f t="shared" si="139"/>
        <v>7UTARA</v>
      </c>
      <c r="AM463" s="5" t="str">
        <f t="shared" si="140"/>
        <v>7 &gt;UTARA12 RODA</v>
      </c>
      <c r="AN463" s="5" t="str">
        <f t="shared" si="141"/>
        <v>putut junaediBMJ II7 &gt;UTARA12 RODA</v>
      </c>
      <c r="AO463" s="5" t="str">
        <f t="shared" si="142"/>
        <v>putut junaedi7 &gt;UTARA12 RODA</v>
      </c>
      <c r="AP463" s="5" t="str">
        <f t="shared" si="143"/>
        <v>44188DAY</v>
      </c>
    </row>
    <row r="464" spans="1:42" x14ac:dyDescent="0.3">
      <c r="A464" s="33">
        <v>1</v>
      </c>
      <c r="B464" s="33"/>
      <c r="C464" s="70">
        <v>44188</v>
      </c>
      <c r="D464" s="71" t="s">
        <v>19</v>
      </c>
      <c r="E464" s="70">
        <v>44188</v>
      </c>
      <c r="F464" s="71">
        <v>5152512</v>
      </c>
      <c r="G464" s="33" t="s">
        <v>20</v>
      </c>
      <c r="H464" s="33" t="s">
        <v>50</v>
      </c>
      <c r="I464" s="33" t="s">
        <v>51</v>
      </c>
      <c r="J464" s="33" t="s">
        <v>52</v>
      </c>
      <c r="K464" s="63" t="s">
        <v>107</v>
      </c>
      <c r="L464" s="32" t="str">
        <f t="shared" si="126"/>
        <v>CGE370</v>
      </c>
      <c r="M464" s="32" t="str">
        <f t="shared" si="127"/>
        <v>BMJ II</v>
      </c>
      <c r="N464" s="32" t="str">
        <f t="shared" si="128"/>
        <v>12 RODA</v>
      </c>
      <c r="O464" s="64">
        <v>0.35658564814814814</v>
      </c>
      <c r="P464" s="65">
        <v>0.35658564814814814</v>
      </c>
      <c r="Q464" s="65"/>
      <c r="R464" s="66">
        <v>1</v>
      </c>
      <c r="S464" s="66">
        <v>47260</v>
      </c>
      <c r="T464" s="66">
        <v>16980</v>
      </c>
      <c r="U464" s="67">
        <f t="shared" si="138"/>
        <v>30.28</v>
      </c>
      <c r="V464" s="66">
        <f t="shared" si="129"/>
        <v>613987.56000000006</v>
      </c>
      <c r="W464" s="66" t="str">
        <f t="shared" si="130"/>
        <v>1 &gt; 4</v>
      </c>
      <c r="X464" s="66">
        <f>A464+SUMIFS(Presensi!F:F,Presensi!E:E,'Entry Data'!AP464)</f>
        <v>1</v>
      </c>
      <c r="Y464" s="66">
        <f>IFERROR(INDEX('Retasi Pricing'!F:F,MATCH('Entry Data'!AM464,'Retasi Pricing'!E:E,0))*X464,"")</f>
        <v>27500</v>
      </c>
      <c r="Z464" s="62" t="s">
        <v>26</v>
      </c>
      <c r="AA464" s="62" t="s">
        <v>27</v>
      </c>
      <c r="AB464" s="32"/>
      <c r="AC464" s="32" t="s">
        <v>199</v>
      </c>
      <c r="AD464" s="32" t="str">
        <f t="shared" si="131"/>
        <v/>
      </c>
      <c r="AF464" s="5" t="str">
        <f t="shared" si="132"/>
        <v>kosmas dn44188</v>
      </c>
      <c r="AG464" s="5" t="str">
        <f t="shared" si="133"/>
        <v>BMJ 04444188UTARADAY</v>
      </c>
      <c r="AH464" s="5" t="str">
        <f t="shared" si="134"/>
        <v>kosmas dn44188UTARADAY</v>
      </c>
      <c r="AI464" s="5" t="str">
        <f t="shared" si="135"/>
        <v>BMJ 04444188DAY</v>
      </c>
      <c r="AJ464" s="5" t="str">
        <f t="shared" si="136"/>
        <v>kosmas dn44188DAY</v>
      </c>
      <c r="AK464" s="5" t="str">
        <f t="shared" si="137"/>
        <v>kosmas dnBMJ II</v>
      </c>
      <c r="AL464" s="5" t="str">
        <f t="shared" si="139"/>
        <v>1UTARA</v>
      </c>
      <c r="AM464" s="5" t="str">
        <f t="shared" si="140"/>
        <v>1 &gt; 4UTARA12 RODA</v>
      </c>
      <c r="AN464" s="5" t="str">
        <f t="shared" si="141"/>
        <v>kosmas dnBMJ II1 &gt; 4UTARA12 RODA</v>
      </c>
      <c r="AO464" s="5" t="str">
        <f t="shared" si="142"/>
        <v>kosmas dn1 &gt; 4UTARA12 RODA</v>
      </c>
      <c r="AP464" s="5" t="str">
        <f t="shared" si="143"/>
        <v>44188DAY</v>
      </c>
    </row>
    <row r="465" spans="1:42" x14ac:dyDescent="0.3">
      <c r="A465" s="33">
        <v>1</v>
      </c>
      <c r="B465" s="33"/>
      <c r="C465" s="70">
        <v>44188</v>
      </c>
      <c r="D465" s="71" t="s">
        <v>19</v>
      </c>
      <c r="E465" s="70">
        <v>44188</v>
      </c>
      <c r="F465" s="71">
        <v>5152590</v>
      </c>
      <c r="G465" s="33" t="s">
        <v>20</v>
      </c>
      <c r="H465" s="33" t="s">
        <v>50</v>
      </c>
      <c r="I465" s="33" t="s">
        <v>51</v>
      </c>
      <c r="J465" s="33" t="s">
        <v>53</v>
      </c>
      <c r="K465" s="63" t="s">
        <v>107</v>
      </c>
      <c r="L465" s="32" t="str">
        <f t="shared" si="126"/>
        <v>CGE370</v>
      </c>
      <c r="M465" s="32" t="str">
        <f t="shared" si="127"/>
        <v>BMJ II</v>
      </c>
      <c r="N465" s="32" t="str">
        <f t="shared" si="128"/>
        <v>12 RODA</v>
      </c>
      <c r="O465" s="64">
        <v>0.41259259259259262</v>
      </c>
      <c r="P465" s="65">
        <v>0.41259259259259262</v>
      </c>
      <c r="Q465" s="65"/>
      <c r="R465" s="66">
        <v>2</v>
      </c>
      <c r="S465" s="66">
        <v>45600</v>
      </c>
      <c r="T465" s="66">
        <v>16980</v>
      </c>
      <c r="U465" s="67">
        <f t="shared" si="138"/>
        <v>28.62</v>
      </c>
      <c r="V465" s="66">
        <f t="shared" si="129"/>
        <v>580327.74</v>
      </c>
      <c r="W465" s="66" t="str">
        <f t="shared" si="130"/>
        <v>1 &gt; 4</v>
      </c>
      <c r="X465" s="66">
        <f>A465+SUMIFS(Presensi!F:F,Presensi!E:E,'Entry Data'!AP465)</f>
        <v>1</v>
      </c>
      <c r="Y465" s="66">
        <f>IFERROR(INDEX('Retasi Pricing'!F:F,MATCH('Entry Data'!AM465,'Retasi Pricing'!E:E,0))*X465,"")</f>
        <v>27500</v>
      </c>
      <c r="Z465" s="62" t="s">
        <v>26</v>
      </c>
      <c r="AA465" s="62" t="s">
        <v>27</v>
      </c>
      <c r="AB465" s="32"/>
      <c r="AC465" s="32" t="s">
        <v>199</v>
      </c>
      <c r="AD465" s="32" t="str">
        <f t="shared" si="131"/>
        <v/>
      </c>
      <c r="AF465" s="5" t="str">
        <f t="shared" si="132"/>
        <v>kosmas dn44188</v>
      </c>
      <c r="AG465" s="5" t="str">
        <f t="shared" si="133"/>
        <v>BMJ 04444188UTARADAY</v>
      </c>
      <c r="AH465" s="5" t="str">
        <f t="shared" si="134"/>
        <v>kosmas dn44188UTARADAY</v>
      </c>
      <c r="AI465" s="5" t="str">
        <f t="shared" si="135"/>
        <v>BMJ 04444188DAY</v>
      </c>
      <c r="AJ465" s="5" t="str">
        <f t="shared" si="136"/>
        <v>kosmas dn44188DAY</v>
      </c>
      <c r="AK465" s="5" t="str">
        <f t="shared" si="137"/>
        <v>kosmas dnBMJ II</v>
      </c>
      <c r="AL465" s="5" t="str">
        <f t="shared" si="139"/>
        <v>2UTARA</v>
      </c>
      <c r="AM465" s="5" t="str">
        <f t="shared" si="140"/>
        <v>1 &gt; 4UTARA12 RODA</v>
      </c>
      <c r="AN465" s="5" t="str">
        <f t="shared" si="141"/>
        <v>kosmas dnBMJ II1 &gt; 4UTARA12 RODA</v>
      </c>
      <c r="AO465" s="5" t="str">
        <f t="shared" si="142"/>
        <v>kosmas dn1 &gt; 4UTARA12 RODA</v>
      </c>
      <c r="AP465" s="5" t="str">
        <f t="shared" si="143"/>
        <v>44188DAY</v>
      </c>
    </row>
    <row r="466" spans="1:42" x14ac:dyDescent="0.3">
      <c r="A466" s="33">
        <v>1</v>
      </c>
      <c r="B466" s="33"/>
      <c r="C466" s="70">
        <v>44188</v>
      </c>
      <c r="D466" s="71" t="s">
        <v>19</v>
      </c>
      <c r="E466" s="70">
        <v>44188</v>
      </c>
      <c r="F466" s="71">
        <v>5152682</v>
      </c>
      <c r="G466" s="33" t="s">
        <v>20</v>
      </c>
      <c r="H466" s="33" t="s">
        <v>50</v>
      </c>
      <c r="I466" s="33" t="s">
        <v>51</v>
      </c>
      <c r="J466" s="33" t="s">
        <v>53</v>
      </c>
      <c r="K466" s="63" t="s">
        <v>107</v>
      </c>
      <c r="L466" s="32" t="str">
        <f t="shared" si="126"/>
        <v>CGE370</v>
      </c>
      <c r="M466" s="32" t="str">
        <f t="shared" si="127"/>
        <v>BMJ II</v>
      </c>
      <c r="N466" s="32" t="str">
        <f t="shared" si="128"/>
        <v>12 RODA</v>
      </c>
      <c r="O466" s="64">
        <v>0.47056712962962965</v>
      </c>
      <c r="P466" s="65">
        <v>0.47056712962962965</v>
      </c>
      <c r="Q466" s="65"/>
      <c r="R466" s="66">
        <v>3</v>
      </c>
      <c r="S466" s="66">
        <v>47640</v>
      </c>
      <c r="T466" s="66">
        <v>16980</v>
      </c>
      <c r="U466" s="67">
        <f t="shared" si="138"/>
        <v>30.66</v>
      </c>
      <c r="V466" s="66">
        <f t="shared" si="129"/>
        <v>621692.81999999995</v>
      </c>
      <c r="W466" s="66" t="str">
        <f t="shared" si="130"/>
        <v>1 &gt; 4</v>
      </c>
      <c r="X466" s="66">
        <f>A466+SUMIFS(Presensi!F:F,Presensi!E:E,'Entry Data'!AP466)</f>
        <v>1</v>
      </c>
      <c r="Y466" s="66">
        <f>IFERROR(INDEX('Retasi Pricing'!F:F,MATCH('Entry Data'!AM466,'Retasi Pricing'!E:E,0))*X466,"")</f>
        <v>27500</v>
      </c>
      <c r="Z466" s="62" t="s">
        <v>26</v>
      </c>
      <c r="AA466" s="62" t="s">
        <v>27</v>
      </c>
      <c r="AB466" s="32"/>
      <c r="AC466" s="32" t="s">
        <v>199</v>
      </c>
      <c r="AD466" s="32" t="str">
        <f t="shared" si="131"/>
        <v/>
      </c>
      <c r="AF466" s="5" t="str">
        <f t="shared" si="132"/>
        <v>kosmas dn44188</v>
      </c>
      <c r="AG466" s="5" t="str">
        <f t="shared" si="133"/>
        <v>BMJ 04444188UTARADAY</v>
      </c>
      <c r="AH466" s="5" t="str">
        <f t="shared" si="134"/>
        <v>kosmas dn44188UTARADAY</v>
      </c>
      <c r="AI466" s="5" t="str">
        <f t="shared" si="135"/>
        <v>BMJ 04444188DAY</v>
      </c>
      <c r="AJ466" s="5" t="str">
        <f t="shared" si="136"/>
        <v>kosmas dn44188DAY</v>
      </c>
      <c r="AK466" s="5" t="str">
        <f t="shared" si="137"/>
        <v>kosmas dnBMJ II</v>
      </c>
      <c r="AL466" s="5" t="str">
        <f t="shared" si="139"/>
        <v>3UTARA</v>
      </c>
      <c r="AM466" s="5" t="str">
        <f t="shared" si="140"/>
        <v>1 &gt; 4UTARA12 RODA</v>
      </c>
      <c r="AN466" s="5" t="str">
        <f t="shared" si="141"/>
        <v>kosmas dnBMJ II1 &gt; 4UTARA12 RODA</v>
      </c>
      <c r="AO466" s="5" t="str">
        <f t="shared" si="142"/>
        <v>kosmas dn1 &gt; 4UTARA12 RODA</v>
      </c>
      <c r="AP466" s="5" t="str">
        <f t="shared" si="143"/>
        <v>44188DAY</v>
      </c>
    </row>
    <row r="467" spans="1:42" x14ac:dyDescent="0.3">
      <c r="A467" s="33">
        <v>1</v>
      </c>
      <c r="B467" s="33"/>
      <c r="C467" s="70">
        <v>44188</v>
      </c>
      <c r="D467" s="71" t="s">
        <v>19</v>
      </c>
      <c r="E467" s="70">
        <v>44188</v>
      </c>
      <c r="F467" s="71">
        <v>5152760</v>
      </c>
      <c r="G467" s="33" t="s">
        <v>20</v>
      </c>
      <c r="H467" s="33" t="s">
        <v>50</v>
      </c>
      <c r="I467" s="33" t="s">
        <v>51</v>
      </c>
      <c r="J467" s="33" t="s">
        <v>53</v>
      </c>
      <c r="K467" s="63" t="s">
        <v>107</v>
      </c>
      <c r="L467" s="32" t="str">
        <f t="shared" si="126"/>
        <v>CGE370</v>
      </c>
      <c r="M467" s="32" t="str">
        <f t="shared" si="127"/>
        <v>BMJ II</v>
      </c>
      <c r="N467" s="32" t="str">
        <f t="shared" si="128"/>
        <v>12 RODA</v>
      </c>
      <c r="O467" s="64">
        <v>0.52733796296296298</v>
      </c>
      <c r="P467" s="65">
        <v>0.52733796296296298</v>
      </c>
      <c r="Q467" s="65"/>
      <c r="R467" s="66">
        <v>4</v>
      </c>
      <c r="S467" s="66">
        <v>44860</v>
      </c>
      <c r="T467" s="66">
        <v>16980</v>
      </c>
      <c r="U467" s="67">
        <f t="shared" si="138"/>
        <v>27.88</v>
      </c>
      <c r="V467" s="66">
        <f t="shared" si="129"/>
        <v>565322.76</v>
      </c>
      <c r="W467" s="66" t="str">
        <f t="shared" si="130"/>
        <v>1 &gt; 4</v>
      </c>
      <c r="X467" s="66">
        <f>A467+SUMIFS(Presensi!F:F,Presensi!E:E,'Entry Data'!AP467)</f>
        <v>1</v>
      </c>
      <c r="Y467" s="66">
        <f>IFERROR(INDEX('Retasi Pricing'!F:F,MATCH('Entry Data'!AM467,'Retasi Pricing'!E:E,0))*X467,"")</f>
        <v>27500</v>
      </c>
      <c r="Z467" s="62" t="s">
        <v>26</v>
      </c>
      <c r="AA467" s="62" t="s">
        <v>27</v>
      </c>
      <c r="AB467" s="32"/>
      <c r="AC467" s="32" t="s">
        <v>199</v>
      </c>
      <c r="AD467" s="32" t="str">
        <f t="shared" si="131"/>
        <v/>
      </c>
      <c r="AF467" s="5" t="str">
        <f t="shared" si="132"/>
        <v>kosmas dn44188</v>
      </c>
      <c r="AG467" s="5" t="str">
        <f t="shared" si="133"/>
        <v>BMJ 04444188UTARADAY</v>
      </c>
      <c r="AH467" s="5" t="str">
        <f t="shared" si="134"/>
        <v>kosmas dn44188UTARADAY</v>
      </c>
      <c r="AI467" s="5" t="str">
        <f t="shared" si="135"/>
        <v>BMJ 04444188DAY</v>
      </c>
      <c r="AJ467" s="5" t="str">
        <f t="shared" si="136"/>
        <v>kosmas dn44188DAY</v>
      </c>
      <c r="AK467" s="5" t="str">
        <f t="shared" si="137"/>
        <v>kosmas dnBMJ II</v>
      </c>
      <c r="AL467" s="5" t="str">
        <f t="shared" si="139"/>
        <v>4UTARA</v>
      </c>
      <c r="AM467" s="5" t="str">
        <f t="shared" si="140"/>
        <v>1 &gt; 4UTARA12 RODA</v>
      </c>
      <c r="AN467" s="5" t="str">
        <f t="shared" si="141"/>
        <v>kosmas dnBMJ II1 &gt; 4UTARA12 RODA</v>
      </c>
      <c r="AO467" s="5" t="str">
        <f t="shared" si="142"/>
        <v>kosmas dn1 &gt; 4UTARA12 RODA</v>
      </c>
      <c r="AP467" s="5" t="str">
        <f t="shared" si="143"/>
        <v>44188DAY</v>
      </c>
    </row>
    <row r="468" spans="1:42" x14ac:dyDescent="0.3">
      <c r="A468" s="33">
        <v>1</v>
      </c>
      <c r="B468" s="33"/>
      <c r="C468" s="70">
        <v>44188</v>
      </c>
      <c r="D468" s="71" t="s">
        <v>19</v>
      </c>
      <c r="E468" s="70">
        <v>44188</v>
      </c>
      <c r="F468" s="71">
        <v>5152835</v>
      </c>
      <c r="G468" s="33" t="s">
        <v>20</v>
      </c>
      <c r="H468" s="33" t="s">
        <v>21</v>
      </c>
      <c r="I468" s="33" t="s">
        <v>51</v>
      </c>
      <c r="J468" s="33" t="s">
        <v>46</v>
      </c>
      <c r="K468" s="63" t="s">
        <v>107</v>
      </c>
      <c r="L468" s="32" t="str">
        <f t="shared" si="126"/>
        <v>CGE370</v>
      </c>
      <c r="M468" s="32" t="str">
        <f t="shared" si="127"/>
        <v>BMJ II</v>
      </c>
      <c r="N468" s="32" t="str">
        <f t="shared" si="128"/>
        <v>12 RODA</v>
      </c>
      <c r="O468" s="64">
        <v>0.60115740740740742</v>
      </c>
      <c r="P468" s="65">
        <v>0.60115740740740742</v>
      </c>
      <c r="Q468" s="65"/>
      <c r="R468" s="66">
        <v>5</v>
      </c>
      <c r="S468" s="66">
        <v>45940</v>
      </c>
      <c r="T468" s="66">
        <v>16980</v>
      </c>
      <c r="U468" s="67">
        <f t="shared" si="138"/>
        <v>28.96</v>
      </c>
      <c r="V468" s="66">
        <f t="shared" si="129"/>
        <v>587221.91999999993</v>
      </c>
      <c r="W468" s="66" t="str">
        <f t="shared" si="130"/>
        <v>&gt; 5</v>
      </c>
      <c r="X468" s="66">
        <f>A468+SUMIFS(Presensi!F:F,Presensi!E:E,'Entry Data'!AP468)</f>
        <v>1</v>
      </c>
      <c r="Y468" s="66">
        <f>IFERROR(INDEX('Retasi Pricing'!F:F,MATCH('Entry Data'!AM468,'Retasi Pricing'!E:E,0))*X468,"")</f>
        <v>31200</v>
      </c>
      <c r="Z468" s="62" t="s">
        <v>26</v>
      </c>
      <c r="AA468" s="62" t="s">
        <v>27</v>
      </c>
      <c r="AB468" s="32"/>
      <c r="AC468" s="32" t="s">
        <v>199</v>
      </c>
      <c r="AD468" s="32" t="str">
        <f t="shared" si="131"/>
        <v/>
      </c>
      <c r="AF468" s="5" t="str">
        <f t="shared" si="132"/>
        <v>kosmas dn44188</v>
      </c>
      <c r="AG468" s="5" t="str">
        <f t="shared" si="133"/>
        <v>BMJ 04444188UTARADAY</v>
      </c>
      <c r="AH468" s="5" t="str">
        <f t="shared" si="134"/>
        <v>kosmas dn44188UTARADAY</v>
      </c>
      <c r="AI468" s="5" t="str">
        <f t="shared" si="135"/>
        <v>BMJ 04444188DAY</v>
      </c>
      <c r="AJ468" s="5" t="str">
        <f t="shared" si="136"/>
        <v>kosmas dn44188DAY</v>
      </c>
      <c r="AK468" s="5" t="str">
        <f t="shared" si="137"/>
        <v>kosmas dnBMJ II</v>
      </c>
      <c r="AL468" s="5" t="str">
        <f t="shared" si="139"/>
        <v>5UTARA</v>
      </c>
      <c r="AM468" s="5" t="str">
        <f t="shared" si="140"/>
        <v>&gt; 5UTARA12 RODA</v>
      </c>
      <c r="AN468" s="5" t="str">
        <f t="shared" si="141"/>
        <v>kosmas dnBMJ II&gt; 5UTARA12 RODA</v>
      </c>
      <c r="AO468" s="5" t="str">
        <f t="shared" si="142"/>
        <v>kosmas dn&gt; 5UTARA12 RODA</v>
      </c>
      <c r="AP468" s="5" t="str">
        <f t="shared" si="143"/>
        <v>44188DAY</v>
      </c>
    </row>
    <row r="469" spans="1:42" x14ac:dyDescent="0.3">
      <c r="A469" s="33">
        <v>1</v>
      </c>
      <c r="B469" s="33"/>
      <c r="C469" s="70">
        <v>44188</v>
      </c>
      <c r="D469" s="71" t="s">
        <v>19</v>
      </c>
      <c r="E469" s="70">
        <v>44188</v>
      </c>
      <c r="F469" s="71">
        <v>5152982</v>
      </c>
      <c r="G469" s="33" t="s">
        <v>20</v>
      </c>
      <c r="H469" s="33" t="s">
        <v>50</v>
      </c>
      <c r="I469" s="33" t="s">
        <v>51</v>
      </c>
      <c r="J469" s="33" t="s">
        <v>52</v>
      </c>
      <c r="K469" s="63" t="s">
        <v>107</v>
      </c>
      <c r="L469" s="32" t="str">
        <f t="shared" si="126"/>
        <v>CGE370</v>
      </c>
      <c r="M469" s="32" t="str">
        <f t="shared" si="127"/>
        <v>BMJ II</v>
      </c>
      <c r="N469" s="32" t="str">
        <f t="shared" si="128"/>
        <v>12 RODA</v>
      </c>
      <c r="O469" s="64">
        <v>0.71421296296296299</v>
      </c>
      <c r="P469" s="65">
        <v>0.71421296296296299</v>
      </c>
      <c r="Q469" s="65"/>
      <c r="R469" s="66">
        <v>6</v>
      </c>
      <c r="S469" s="66">
        <v>45300</v>
      </c>
      <c r="T469" s="66">
        <v>16980</v>
      </c>
      <c r="U469" s="67">
        <f t="shared" si="138"/>
        <v>28.32</v>
      </c>
      <c r="V469" s="66">
        <f t="shared" si="129"/>
        <v>574244.64</v>
      </c>
      <c r="W469" s="66" t="str">
        <f t="shared" si="130"/>
        <v>&gt; 6</v>
      </c>
      <c r="X469" s="66">
        <f>A469+SUMIFS(Presensi!F:F,Presensi!E:E,'Entry Data'!AP469)</f>
        <v>1</v>
      </c>
      <c r="Y469" s="66">
        <f>IFERROR(INDEX('Retasi Pricing'!F:F,MATCH('Entry Data'!AM469,'Retasi Pricing'!E:E,0))*X469,"")</f>
        <v>34450</v>
      </c>
      <c r="Z469" s="62" t="s">
        <v>26</v>
      </c>
      <c r="AA469" s="62" t="s">
        <v>27</v>
      </c>
      <c r="AB469" s="32"/>
      <c r="AC469" s="32" t="s">
        <v>199</v>
      </c>
      <c r="AD469" s="32" t="str">
        <f t="shared" si="131"/>
        <v/>
      </c>
      <c r="AF469" s="5" t="str">
        <f t="shared" si="132"/>
        <v>kosmas dn44188</v>
      </c>
      <c r="AG469" s="5" t="str">
        <f t="shared" si="133"/>
        <v>BMJ 04444188UTARADAY</v>
      </c>
      <c r="AH469" s="5" t="str">
        <f t="shared" si="134"/>
        <v>kosmas dn44188UTARADAY</v>
      </c>
      <c r="AI469" s="5" t="str">
        <f t="shared" si="135"/>
        <v>BMJ 04444188DAY</v>
      </c>
      <c r="AJ469" s="5" t="str">
        <f t="shared" si="136"/>
        <v>kosmas dn44188DAY</v>
      </c>
      <c r="AK469" s="5" t="str">
        <f t="shared" si="137"/>
        <v>kosmas dnBMJ II</v>
      </c>
      <c r="AL469" s="5" t="str">
        <f t="shared" si="139"/>
        <v>6UTARA</v>
      </c>
      <c r="AM469" s="5" t="str">
        <f t="shared" si="140"/>
        <v>&gt; 6UTARA12 RODA</v>
      </c>
      <c r="AN469" s="5" t="str">
        <f t="shared" si="141"/>
        <v>kosmas dnBMJ II&gt; 6UTARA12 RODA</v>
      </c>
      <c r="AO469" s="5" t="str">
        <f t="shared" si="142"/>
        <v>kosmas dn&gt; 6UTARA12 RODA</v>
      </c>
      <c r="AP469" s="5" t="str">
        <f t="shared" si="143"/>
        <v>44188DAY</v>
      </c>
    </row>
    <row r="470" spans="1:42" x14ac:dyDescent="0.3">
      <c r="A470" s="33">
        <v>1</v>
      </c>
      <c r="B470" s="33"/>
      <c r="C470" s="70">
        <v>44188</v>
      </c>
      <c r="D470" s="71" t="s">
        <v>19</v>
      </c>
      <c r="E470" s="70">
        <v>44188</v>
      </c>
      <c r="F470" s="71">
        <v>5152660</v>
      </c>
      <c r="G470" s="33" t="s">
        <v>20</v>
      </c>
      <c r="H470" s="33" t="s">
        <v>21</v>
      </c>
      <c r="I470" s="33" t="s">
        <v>45</v>
      </c>
      <c r="J470" s="33" t="s">
        <v>46</v>
      </c>
      <c r="K470" s="63" t="s">
        <v>35</v>
      </c>
      <c r="L470" s="32" t="str">
        <f t="shared" si="126"/>
        <v>CGE370</v>
      </c>
      <c r="M470" s="32" t="str">
        <f t="shared" si="127"/>
        <v>BMJ II</v>
      </c>
      <c r="N470" s="32" t="str">
        <f t="shared" si="128"/>
        <v>12 RODA</v>
      </c>
      <c r="O470" s="64">
        <v>0.45695601851851847</v>
      </c>
      <c r="P470" s="65">
        <v>0.45695601851851847</v>
      </c>
      <c r="Q470" s="65"/>
      <c r="R470" s="66">
        <v>1</v>
      </c>
      <c r="S470" s="66">
        <v>46720</v>
      </c>
      <c r="T470" s="66">
        <v>17040</v>
      </c>
      <c r="U470" s="67">
        <f t="shared" si="138"/>
        <v>29.68</v>
      </c>
      <c r="V470" s="66">
        <f t="shared" si="129"/>
        <v>601821.36</v>
      </c>
      <c r="W470" s="66" t="str">
        <f t="shared" si="130"/>
        <v>1 &gt; 4</v>
      </c>
      <c r="X470" s="66">
        <f>A470+SUMIFS(Presensi!F:F,Presensi!E:E,'Entry Data'!AP470)</f>
        <v>1</v>
      </c>
      <c r="Y470" s="66">
        <f>IFERROR(INDEX('Retasi Pricing'!F:F,MATCH('Entry Data'!AM470,'Retasi Pricing'!E:E,0))*X470,"")</f>
        <v>27500</v>
      </c>
      <c r="Z470" s="62" t="s">
        <v>26</v>
      </c>
      <c r="AA470" s="62" t="s">
        <v>27</v>
      </c>
      <c r="AB470" s="32"/>
      <c r="AC470" s="32" t="s">
        <v>215</v>
      </c>
      <c r="AD470" s="32" t="str">
        <f t="shared" si="131"/>
        <v/>
      </c>
      <c r="AF470" s="5" t="str">
        <f t="shared" si="132"/>
        <v>roni irfansyah44188</v>
      </c>
      <c r="AG470" s="5" t="str">
        <f t="shared" si="133"/>
        <v>BMJ 04544188UTARADAY</v>
      </c>
      <c r="AH470" s="5" t="str">
        <f t="shared" si="134"/>
        <v>roni irfansyah44188UTARADAY</v>
      </c>
      <c r="AI470" s="5" t="str">
        <f t="shared" si="135"/>
        <v>BMJ 04544188DAY</v>
      </c>
      <c r="AJ470" s="5" t="str">
        <f t="shared" si="136"/>
        <v>roni irfansyah44188DAY</v>
      </c>
      <c r="AK470" s="5" t="str">
        <f t="shared" si="137"/>
        <v>roni irfansyahBMJ II</v>
      </c>
      <c r="AL470" s="5" t="str">
        <f t="shared" si="139"/>
        <v>1UTARA</v>
      </c>
      <c r="AM470" s="5" t="str">
        <f t="shared" si="140"/>
        <v>1 &gt; 4UTARA12 RODA</v>
      </c>
      <c r="AN470" s="5" t="str">
        <f t="shared" si="141"/>
        <v>roni irfansyahBMJ II1 &gt; 4UTARA12 RODA</v>
      </c>
      <c r="AO470" s="5" t="str">
        <f t="shared" si="142"/>
        <v>roni irfansyah1 &gt; 4UTARA12 RODA</v>
      </c>
      <c r="AP470" s="5" t="str">
        <f t="shared" si="143"/>
        <v>44188DAY</v>
      </c>
    </row>
    <row r="471" spans="1:42" x14ac:dyDescent="0.3">
      <c r="A471" s="33">
        <v>1</v>
      </c>
      <c r="B471" s="33"/>
      <c r="C471" s="70">
        <v>44188</v>
      </c>
      <c r="D471" s="71" t="s">
        <v>19</v>
      </c>
      <c r="E471" s="70">
        <v>44188</v>
      </c>
      <c r="F471" s="71">
        <v>5152756</v>
      </c>
      <c r="G471" s="33" t="s">
        <v>20</v>
      </c>
      <c r="H471" s="33" t="s">
        <v>50</v>
      </c>
      <c r="I471" s="33" t="s">
        <v>51</v>
      </c>
      <c r="J471" s="33" t="s">
        <v>52</v>
      </c>
      <c r="K471" s="63" t="s">
        <v>35</v>
      </c>
      <c r="L471" s="32" t="str">
        <f t="shared" si="126"/>
        <v>CGE370</v>
      </c>
      <c r="M471" s="32" t="str">
        <f t="shared" si="127"/>
        <v>BMJ II</v>
      </c>
      <c r="N471" s="32" t="str">
        <f t="shared" si="128"/>
        <v>12 RODA</v>
      </c>
      <c r="O471" s="64">
        <v>0.5242013888888889</v>
      </c>
      <c r="P471" s="65">
        <v>0.5242013888888889</v>
      </c>
      <c r="Q471" s="65"/>
      <c r="R471" s="66">
        <v>2</v>
      </c>
      <c r="S471" s="66">
        <v>45660</v>
      </c>
      <c r="T471" s="66">
        <v>17040</v>
      </c>
      <c r="U471" s="67">
        <f t="shared" si="138"/>
        <v>28.62</v>
      </c>
      <c r="V471" s="66">
        <f t="shared" si="129"/>
        <v>580327.74</v>
      </c>
      <c r="W471" s="66" t="str">
        <f t="shared" si="130"/>
        <v>1 &gt; 4</v>
      </c>
      <c r="X471" s="66">
        <f>A471+SUMIFS(Presensi!F:F,Presensi!E:E,'Entry Data'!AP471)</f>
        <v>1</v>
      </c>
      <c r="Y471" s="66">
        <f>IFERROR(INDEX('Retasi Pricing'!F:F,MATCH('Entry Data'!AM471,'Retasi Pricing'!E:E,0))*X471,"")</f>
        <v>27500</v>
      </c>
      <c r="Z471" s="62" t="s">
        <v>26</v>
      </c>
      <c r="AA471" s="62" t="s">
        <v>27</v>
      </c>
      <c r="AB471" s="32"/>
      <c r="AC471" s="32" t="s">
        <v>215</v>
      </c>
      <c r="AD471" s="32" t="str">
        <f t="shared" si="131"/>
        <v/>
      </c>
      <c r="AF471" s="5" t="str">
        <f t="shared" si="132"/>
        <v>roni irfansyah44188</v>
      </c>
      <c r="AG471" s="5" t="str">
        <f t="shared" si="133"/>
        <v>BMJ 04544188UTARADAY</v>
      </c>
      <c r="AH471" s="5" t="str">
        <f t="shared" si="134"/>
        <v>roni irfansyah44188UTARADAY</v>
      </c>
      <c r="AI471" s="5" t="str">
        <f t="shared" si="135"/>
        <v>BMJ 04544188DAY</v>
      </c>
      <c r="AJ471" s="5" t="str">
        <f t="shared" si="136"/>
        <v>roni irfansyah44188DAY</v>
      </c>
      <c r="AK471" s="5" t="str">
        <f t="shared" si="137"/>
        <v>roni irfansyahBMJ II</v>
      </c>
      <c r="AL471" s="5" t="str">
        <f t="shared" si="139"/>
        <v>2UTARA</v>
      </c>
      <c r="AM471" s="5" t="str">
        <f t="shared" si="140"/>
        <v>1 &gt; 4UTARA12 RODA</v>
      </c>
      <c r="AN471" s="5" t="str">
        <f t="shared" si="141"/>
        <v>roni irfansyahBMJ II1 &gt; 4UTARA12 RODA</v>
      </c>
      <c r="AO471" s="5" t="str">
        <f t="shared" si="142"/>
        <v>roni irfansyah1 &gt; 4UTARA12 RODA</v>
      </c>
      <c r="AP471" s="5" t="str">
        <f t="shared" si="143"/>
        <v>44188DAY</v>
      </c>
    </row>
    <row r="472" spans="1:42" x14ac:dyDescent="0.3">
      <c r="A472" s="33">
        <v>1</v>
      </c>
      <c r="B472" s="33"/>
      <c r="C472" s="70">
        <v>44188</v>
      </c>
      <c r="D472" s="71" t="s">
        <v>19</v>
      </c>
      <c r="E472" s="70">
        <v>44188</v>
      </c>
      <c r="F472" s="71">
        <v>5152849</v>
      </c>
      <c r="G472" s="33" t="s">
        <v>20</v>
      </c>
      <c r="H472" s="33" t="s">
        <v>21</v>
      </c>
      <c r="I472" s="33" t="s">
        <v>45</v>
      </c>
      <c r="J472" s="33" t="s">
        <v>46</v>
      </c>
      <c r="K472" s="63" t="s">
        <v>35</v>
      </c>
      <c r="L472" s="32" t="str">
        <f t="shared" si="126"/>
        <v>CGE370</v>
      </c>
      <c r="M472" s="32" t="str">
        <f t="shared" si="127"/>
        <v>BMJ II</v>
      </c>
      <c r="N472" s="32" t="str">
        <f t="shared" si="128"/>
        <v>12 RODA</v>
      </c>
      <c r="O472" s="64">
        <v>0.61048611111111117</v>
      </c>
      <c r="P472" s="65">
        <v>0.61048611111111117</v>
      </c>
      <c r="Q472" s="65"/>
      <c r="R472" s="66">
        <v>3</v>
      </c>
      <c r="S472" s="66">
        <v>46760</v>
      </c>
      <c r="T472" s="66">
        <v>17040</v>
      </c>
      <c r="U472" s="67">
        <f t="shared" si="138"/>
        <v>29.72</v>
      </c>
      <c r="V472" s="66">
        <f t="shared" si="129"/>
        <v>602632.43999999994</v>
      </c>
      <c r="W472" s="66" t="str">
        <f t="shared" si="130"/>
        <v>1 &gt; 4</v>
      </c>
      <c r="X472" s="66">
        <f>A472+SUMIFS(Presensi!F:F,Presensi!E:E,'Entry Data'!AP472)</f>
        <v>1</v>
      </c>
      <c r="Y472" s="66">
        <f>IFERROR(INDEX('Retasi Pricing'!F:F,MATCH('Entry Data'!AM472,'Retasi Pricing'!E:E,0))*X472,"")</f>
        <v>27500</v>
      </c>
      <c r="Z472" s="62" t="s">
        <v>26</v>
      </c>
      <c r="AA472" s="62" t="s">
        <v>27</v>
      </c>
      <c r="AB472" s="32"/>
      <c r="AC472" s="32" t="s">
        <v>215</v>
      </c>
      <c r="AD472" s="32" t="str">
        <f t="shared" si="131"/>
        <v/>
      </c>
      <c r="AF472" s="5" t="str">
        <f t="shared" si="132"/>
        <v>roni irfansyah44188</v>
      </c>
      <c r="AG472" s="5" t="str">
        <f t="shared" si="133"/>
        <v>BMJ 04544188UTARADAY</v>
      </c>
      <c r="AH472" s="5" t="str">
        <f t="shared" si="134"/>
        <v>roni irfansyah44188UTARADAY</v>
      </c>
      <c r="AI472" s="5" t="str">
        <f t="shared" si="135"/>
        <v>BMJ 04544188DAY</v>
      </c>
      <c r="AJ472" s="5" t="str">
        <f t="shared" si="136"/>
        <v>roni irfansyah44188DAY</v>
      </c>
      <c r="AK472" s="5" t="str">
        <f t="shared" si="137"/>
        <v>roni irfansyahBMJ II</v>
      </c>
      <c r="AL472" s="5" t="str">
        <f t="shared" si="139"/>
        <v>3UTARA</v>
      </c>
      <c r="AM472" s="5" t="str">
        <f t="shared" si="140"/>
        <v>1 &gt; 4UTARA12 RODA</v>
      </c>
      <c r="AN472" s="5" t="str">
        <f t="shared" si="141"/>
        <v>roni irfansyahBMJ II1 &gt; 4UTARA12 RODA</v>
      </c>
      <c r="AO472" s="5" t="str">
        <f t="shared" si="142"/>
        <v>roni irfansyah1 &gt; 4UTARA12 RODA</v>
      </c>
      <c r="AP472" s="5" t="str">
        <f t="shared" si="143"/>
        <v>44188DAY</v>
      </c>
    </row>
    <row r="473" spans="1:42" x14ac:dyDescent="0.3">
      <c r="A473" s="33">
        <v>1</v>
      </c>
      <c r="B473" s="33"/>
      <c r="C473" s="70">
        <v>44188</v>
      </c>
      <c r="D473" s="71" t="s">
        <v>19</v>
      </c>
      <c r="E473" s="70">
        <v>44188</v>
      </c>
      <c r="F473" s="71">
        <v>5152929</v>
      </c>
      <c r="G473" s="33" t="s">
        <v>20</v>
      </c>
      <c r="H473" s="33" t="s">
        <v>21</v>
      </c>
      <c r="I473" s="33" t="s">
        <v>51</v>
      </c>
      <c r="J473" s="33" t="s">
        <v>46</v>
      </c>
      <c r="K473" s="63" t="s">
        <v>35</v>
      </c>
      <c r="L473" s="32" t="str">
        <f t="shared" si="126"/>
        <v>CGE370</v>
      </c>
      <c r="M473" s="32" t="str">
        <f t="shared" si="127"/>
        <v>BMJ II</v>
      </c>
      <c r="N473" s="32" t="str">
        <f t="shared" si="128"/>
        <v>12 RODA</v>
      </c>
      <c r="O473" s="64">
        <v>0.66753472222222221</v>
      </c>
      <c r="P473" s="65">
        <v>0.66753472222222221</v>
      </c>
      <c r="Q473" s="65"/>
      <c r="R473" s="66">
        <v>4</v>
      </c>
      <c r="S473" s="66">
        <v>47140</v>
      </c>
      <c r="T473" s="66">
        <v>17040</v>
      </c>
      <c r="U473" s="67">
        <f t="shared" si="138"/>
        <v>30.1</v>
      </c>
      <c r="V473" s="66">
        <f t="shared" si="129"/>
        <v>610337.70000000007</v>
      </c>
      <c r="W473" s="66" t="str">
        <f t="shared" si="130"/>
        <v>1 &gt; 4</v>
      </c>
      <c r="X473" s="66">
        <f>A473+SUMIFS(Presensi!F:F,Presensi!E:E,'Entry Data'!AP473)</f>
        <v>1</v>
      </c>
      <c r="Y473" s="66">
        <f>IFERROR(INDEX('Retasi Pricing'!F:F,MATCH('Entry Data'!AM473,'Retasi Pricing'!E:E,0))*X473,"")</f>
        <v>27500</v>
      </c>
      <c r="Z473" s="62" t="s">
        <v>26</v>
      </c>
      <c r="AA473" s="62" t="s">
        <v>27</v>
      </c>
      <c r="AB473" s="32"/>
      <c r="AC473" s="32" t="s">
        <v>215</v>
      </c>
      <c r="AD473" s="32" t="str">
        <f t="shared" si="131"/>
        <v/>
      </c>
      <c r="AF473" s="5" t="str">
        <f t="shared" si="132"/>
        <v>roni irfansyah44188</v>
      </c>
      <c r="AG473" s="5" t="str">
        <f t="shared" si="133"/>
        <v>BMJ 04544188UTARADAY</v>
      </c>
      <c r="AH473" s="5" t="str">
        <f t="shared" si="134"/>
        <v>roni irfansyah44188UTARADAY</v>
      </c>
      <c r="AI473" s="5" t="str">
        <f t="shared" si="135"/>
        <v>BMJ 04544188DAY</v>
      </c>
      <c r="AJ473" s="5" t="str">
        <f t="shared" si="136"/>
        <v>roni irfansyah44188DAY</v>
      </c>
      <c r="AK473" s="5" t="str">
        <f t="shared" si="137"/>
        <v>roni irfansyahBMJ II</v>
      </c>
      <c r="AL473" s="5" t="str">
        <f t="shared" si="139"/>
        <v>4UTARA</v>
      </c>
      <c r="AM473" s="5" t="str">
        <f t="shared" si="140"/>
        <v>1 &gt; 4UTARA12 RODA</v>
      </c>
      <c r="AN473" s="5" t="str">
        <f t="shared" si="141"/>
        <v>roni irfansyahBMJ II1 &gt; 4UTARA12 RODA</v>
      </c>
      <c r="AO473" s="5" t="str">
        <f t="shared" si="142"/>
        <v>roni irfansyah1 &gt; 4UTARA12 RODA</v>
      </c>
      <c r="AP473" s="5" t="str">
        <f t="shared" si="143"/>
        <v>44188DAY</v>
      </c>
    </row>
    <row r="474" spans="1:42" x14ac:dyDescent="0.3">
      <c r="A474" s="33">
        <v>1</v>
      </c>
      <c r="B474" s="33"/>
      <c r="C474" s="70">
        <v>44188</v>
      </c>
      <c r="D474" s="71" t="s">
        <v>19</v>
      </c>
      <c r="E474" s="70">
        <v>44188</v>
      </c>
      <c r="F474" s="71">
        <v>5153009</v>
      </c>
      <c r="G474" s="33" t="s">
        <v>20</v>
      </c>
      <c r="H474" s="33" t="s">
        <v>21</v>
      </c>
      <c r="I474" s="33" t="s">
        <v>45</v>
      </c>
      <c r="J474" s="33" t="s">
        <v>46</v>
      </c>
      <c r="K474" s="63" t="s">
        <v>35</v>
      </c>
      <c r="L474" s="32" t="str">
        <f t="shared" si="126"/>
        <v>CGE370</v>
      </c>
      <c r="M474" s="32" t="str">
        <f t="shared" si="127"/>
        <v>BMJ II</v>
      </c>
      <c r="N474" s="32" t="str">
        <f t="shared" si="128"/>
        <v>12 RODA</v>
      </c>
      <c r="O474" s="64">
        <v>0.73726851851851849</v>
      </c>
      <c r="P474" s="65">
        <v>0.73726851851851849</v>
      </c>
      <c r="Q474" s="65"/>
      <c r="R474" s="66">
        <v>5</v>
      </c>
      <c r="S474" s="66">
        <v>45560</v>
      </c>
      <c r="T474" s="66">
        <v>17040</v>
      </c>
      <c r="U474" s="67">
        <f t="shared" si="138"/>
        <v>28.52</v>
      </c>
      <c r="V474" s="66">
        <f t="shared" si="129"/>
        <v>578300.04</v>
      </c>
      <c r="W474" s="66" t="str">
        <f t="shared" si="130"/>
        <v>&gt; 5</v>
      </c>
      <c r="X474" s="66">
        <f>A474+SUMIFS(Presensi!F:F,Presensi!E:E,'Entry Data'!AP474)</f>
        <v>1</v>
      </c>
      <c r="Y474" s="66">
        <f>IFERROR(INDEX('Retasi Pricing'!F:F,MATCH('Entry Data'!AM474,'Retasi Pricing'!E:E,0))*X474,"")</f>
        <v>31200</v>
      </c>
      <c r="Z474" s="62" t="s">
        <v>26</v>
      </c>
      <c r="AA474" s="62" t="s">
        <v>27</v>
      </c>
      <c r="AB474" s="32"/>
      <c r="AC474" s="32" t="s">
        <v>215</v>
      </c>
      <c r="AD474" s="32" t="str">
        <f t="shared" si="131"/>
        <v/>
      </c>
      <c r="AF474" s="5" t="str">
        <f t="shared" si="132"/>
        <v>roni irfansyah44188</v>
      </c>
      <c r="AG474" s="5" t="str">
        <f t="shared" si="133"/>
        <v>BMJ 04544188UTARADAY</v>
      </c>
      <c r="AH474" s="5" t="str">
        <f t="shared" si="134"/>
        <v>roni irfansyah44188UTARADAY</v>
      </c>
      <c r="AI474" s="5" t="str">
        <f t="shared" si="135"/>
        <v>BMJ 04544188DAY</v>
      </c>
      <c r="AJ474" s="5" t="str">
        <f t="shared" si="136"/>
        <v>roni irfansyah44188DAY</v>
      </c>
      <c r="AK474" s="5" t="str">
        <f t="shared" si="137"/>
        <v>roni irfansyahBMJ II</v>
      </c>
      <c r="AL474" s="5" t="str">
        <f t="shared" si="139"/>
        <v>5UTARA</v>
      </c>
      <c r="AM474" s="5" t="str">
        <f t="shared" si="140"/>
        <v>&gt; 5UTARA12 RODA</v>
      </c>
      <c r="AN474" s="5" t="str">
        <f t="shared" si="141"/>
        <v>roni irfansyahBMJ II&gt; 5UTARA12 RODA</v>
      </c>
      <c r="AO474" s="5" t="str">
        <f t="shared" si="142"/>
        <v>roni irfansyah&gt; 5UTARA12 RODA</v>
      </c>
      <c r="AP474" s="5" t="str">
        <f t="shared" si="143"/>
        <v>44188DAY</v>
      </c>
    </row>
    <row r="475" spans="1:42" x14ac:dyDescent="0.3">
      <c r="A475" s="33">
        <v>1</v>
      </c>
      <c r="B475" s="33"/>
      <c r="C475" s="70">
        <v>44188</v>
      </c>
      <c r="D475" s="71" t="s">
        <v>19</v>
      </c>
      <c r="E475" s="70">
        <v>44188</v>
      </c>
      <c r="F475" s="71">
        <v>5152507</v>
      </c>
      <c r="G475" s="33" t="s">
        <v>20</v>
      </c>
      <c r="H475" s="33" t="s">
        <v>21</v>
      </c>
      <c r="I475" s="33" t="s">
        <v>45</v>
      </c>
      <c r="J475" s="33" t="s">
        <v>46</v>
      </c>
      <c r="K475" s="63" t="s">
        <v>36</v>
      </c>
      <c r="L475" s="32" t="str">
        <f t="shared" si="126"/>
        <v>CGE370</v>
      </c>
      <c r="M475" s="32" t="str">
        <f t="shared" si="127"/>
        <v>BMJ II</v>
      </c>
      <c r="N475" s="32" t="str">
        <f t="shared" si="128"/>
        <v>12 RODA</v>
      </c>
      <c r="O475" s="64">
        <v>0.35344907407407405</v>
      </c>
      <c r="P475" s="65">
        <v>0.35344907407407405</v>
      </c>
      <c r="Q475" s="65"/>
      <c r="R475" s="66">
        <v>1</v>
      </c>
      <c r="S475" s="66">
        <v>46200</v>
      </c>
      <c r="T475" s="66">
        <v>16740</v>
      </c>
      <c r="U475" s="67">
        <f t="shared" si="138"/>
        <v>29.46</v>
      </c>
      <c r="V475" s="66">
        <f t="shared" si="129"/>
        <v>597360.41999999993</v>
      </c>
      <c r="W475" s="66" t="str">
        <f t="shared" si="130"/>
        <v>1 &gt; 4</v>
      </c>
      <c r="X475" s="66">
        <f>A475+SUMIFS(Presensi!F:F,Presensi!E:E,'Entry Data'!AP475)</f>
        <v>1</v>
      </c>
      <c r="Y475" s="66">
        <f>IFERROR(INDEX('Retasi Pricing'!F:F,MATCH('Entry Data'!AM475,'Retasi Pricing'!E:E,0))*X475,"")</f>
        <v>27500</v>
      </c>
      <c r="Z475" s="62" t="s">
        <v>26</v>
      </c>
      <c r="AA475" s="62" t="s">
        <v>27</v>
      </c>
      <c r="AB475" s="32"/>
      <c r="AC475" s="32" t="s">
        <v>190</v>
      </c>
      <c r="AD475" s="32" t="str">
        <f t="shared" si="131"/>
        <v/>
      </c>
      <c r="AF475" s="5" t="str">
        <f t="shared" si="132"/>
        <v>usman mansyur44188</v>
      </c>
      <c r="AG475" s="5" t="str">
        <f t="shared" si="133"/>
        <v>BMJ 04644188UTARADAY</v>
      </c>
      <c r="AH475" s="5" t="str">
        <f t="shared" si="134"/>
        <v>usman mansyur44188UTARADAY</v>
      </c>
      <c r="AI475" s="5" t="str">
        <f t="shared" si="135"/>
        <v>BMJ 04644188DAY</v>
      </c>
      <c r="AJ475" s="5" t="str">
        <f t="shared" si="136"/>
        <v>usman mansyur44188DAY</v>
      </c>
      <c r="AK475" s="5" t="str">
        <f t="shared" si="137"/>
        <v>usman mansyurBMJ II</v>
      </c>
      <c r="AL475" s="5" t="str">
        <f t="shared" si="139"/>
        <v>1UTARA</v>
      </c>
      <c r="AM475" s="5" t="str">
        <f t="shared" si="140"/>
        <v>1 &gt; 4UTARA12 RODA</v>
      </c>
      <c r="AN475" s="5" t="str">
        <f t="shared" si="141"/>
        <v>usman mansyurBMJ II1 &gt; 4UTARA12 RODA</v>
      </c>
      <c r="AO475" s="5" t="str">
        <f t="shared" si="142"/>
        <v>usman mansyur1 &gt; 4UTARA12 RODA</v>
      </c>
      <c r="AP475" s="5" t="str">
        <f t="shared" si="143"/>
        <v>44188DAY</v>
      </c>
    </row>
    <row r="476" spans="1:42" x14ac:dyDescent="0.3">
      <c r="A476" s="33">
        <v>1</v>
      </c>
      <c r="B476" s="33"/>
      <c r="C476" s="70">
        <v>44188</v>
      </c>
      <c r="D476" s="71" t="s">
        <v>19</v>
      </c>
      <c r="E476" s="70">
        <v>44188</v>
      </c>
      <c r="F476" s="71">
        <v>5152587</v>
      </c>
      <c r="G476" s="33" t="s">
        <v>20</v>
      </c>
      <c r="H476" s="33" t="s">
        <v>21</v>
      </c>
      <c r="I476" s="33" t="s">
        <v>45</v>
      </c>
      <c r="J476" s="33" t="s">
        <v>46</v>
      </c>
      <c r="K476" s="63" t="s">
        <v>36</v>
      </c>
      <c r="L476" s="32" t="str">
        <f t="shared" si="126"/>
        <v>CGE370</v>
      </c>
      <c r="M476" s="32" t="str">
        <f t="shared" si="127"/>
        <v>BMJ II</v>
      </c>
      <c r="N476" s="32" t="str">
        <f t="shared" si="128"/>
        <v>12 RODA</v>
      </c>
      <c r="O476" s="64">
        <v>0.40968749999999998</v>
      </c>
      <c r="P476" s="65">
        <v>0.40968749999999998</v>
      </c>
      <c r="Q476" s="65"/>
      <c r="R476" s="66">
        <v>2</v>
      </c>
      <c r="S476" s="66">
        <v>45560</v>
      </c>
      <c r="T476" s="66">
        <v>16740</v>
      </c>
      <c r="U476" s="67">
        <f t="shared" si="138"/>
        <v>28.82</v>
      </c>
      <c r="V476" s="66">
        <f t="shared" si="129"/>
        <v>584383.14</v>
      </c>
      <c r="W476" s="66" t="str">
        <f t="shared" si="130"/>
        <v>1 &gt; 4</v>
      </c>
      <c r="X476" s="66">
        <f>A476+SUMIFS(Presensi!F:F,Presensi!E:E,'Entry Data'!AP476)</f>
        <v>1</v>
      </c>
      <c r="Y476" s="66">
        <f>IFERROR(INDEX('Retasi Pricing'!F:F,MATCH('Entry Data'!AM476,'Retasi Pricing'!E:E,0))*X476,"")</f>
        <v>27500</v>
      </c>
      <c r="Z476" s="62" t="s">
        <v>26</v>
      </c>
      <c r="AA476" s="62" t="s">
        <v>27</v>
      </c>
      <c r="AB476" s="32"/>
      <c r="AC476" s="32" t="s">
        <v>190</v>
      </c>
      <c r="AD476" s="32" t="str">
        <f t="shared" si="131"/>
        <v/>
      </c>
      <c r="AF476" s="5" t="str">
        <f t="shared" si="132"/>
        <v>usman mansyur44188</v>
      </c>
      <c r="AG476" s="5" t="str">
        <f t="shared" si="133"/>
        <v>BMJ 04644188UTARADAY</v>
      </c>
      <c r="AH476" s="5" t="str">
        <f t="shared" si="134"/>
        <v>usman mansyur44188UTARADAY</v>
      </c>
      <c r="AI476" s="5" t="str">
        <f t="shared" si="135"/>
        <v>BMJ 04644188DAY</v>
      </c>
      <c r="AJ476" s="5" t="str">
        <f t="shared" si="136"/>
        <v>usman mansyur44188DAY</v>
      </c>
      <c r="AK476" s="5" t="str">
        <f t="shared" si="137"/>
        <v>usman mansyurBMJ II</v>
      </c>
      <c r="AL476" s="5" t="str">
        <f t="shared" si="139"/>
        <v>2UTARA</v>
      </c>
      <c r="AM476" s="5" t="str">
        <f t="shared" si="140"/>
        <v>1 &gt; 4UTARA12 RODA</v>
      </c>
      <c r="AN476" s="5" t="str">
        <f t="shared" si="141"/>
        <v>usman mansyurBMJ II1 &gt; 4UTARA12 RODA</v>
      </c>
      <c r="AO476" s="5" t="str">
        <f t="shared" si="142"/>
        <v>usman mansyur1 &gt; 4UTARA12 RODA</v>
      </c>
      <c r="AP476" s="5" t="str">
        <f t="shared" si="143"/>
        <v>44188DAY</v>
      </c>
    </row>
    <row r="477" spans="1:42" x14ac:dyDescent="0.3">
      <c r="A477" s="33">
        <v>1</v>
      </c>
      <c r="B477" s="33"/>
      <c r="C477" s="70">
        <v>44188</v>
      </c>
      <c r="D477" s="71" t="s">
        <v>19</v>
      </c>
      <c r="E477" s="70">
        <v>44188</v>
      </c>
      <c r="F477" s="71">
        <v>5152676</v>
      </c>
      <c r="G477" s="33" t="s">
        <v>20</v>
      </c>
      <c r="H477" s="33" t="s">
        <v>50</v>
      </c>
      <c r="I477" s="33" t="s">
        <v>51</v>
      </c>
      <c r="J477" s="33" t="s">
        <v>53</v>
      </c>
      <c r="K477" s="63" t="s">
        <v>36</v>
      </c>
      <c r="L477" s="32" t="str">
        <f t="shared" si="126"/>
        <v>CGE370</v>
      </c>
      <c r="M477" s="32" t="str">
        <f t="shared" si="127"/>
        <v>BMJ II</v>
      </c>
      <c r="N477" s="32" t="str">
        <f t="shared" si="128"/>
        <v>12 RODA</v>
      </c>
      <c r="O477" s="64">
        <v>0.46592592592592591</v>
      </c>
      <c r="P477" s="65">
        <v>0.46592592592592591</v>
      </c>
      <c r="Q477" s="65"/>
      <c r="R477" s="66">
        <v>3</v>
      </c>
      <c r="S477" s="66">
        <v>45740</v>
      </c>
      <c r="T477" s="66">
        <v>16740</v>
      </c>
      <c r="U477" s="67">
        <f t="shared" si="138"/>
        <v>29</v>
      </c>
      <c r="V477" s="66">
        <f t="shared" si="129"/>
        <v>588033</v>
      </c>
      <c r="W477" s="66" t="str">
        <f t="shared" si="130"/>
        <v>1 &gt; 4</v>
      </c>
      <c r="X477" s="66">
        <f>A477+SUMIFS(Presensi!F:F,Presensi!E:E,'Entry Data'!AP477)</f>
        <v>1</v>
      </c>
      <c r="Y477" s="66">
        <f>IFERROR(INDEX('Retasi Pricing'!F:F,MATCH('Entry Data'!AM477,'Retasi Pricing'!E:E,0))*X477,"")</f>
        <v>27500</v>
      </c>
      <c r="Z477" s="62" t="s">
        <v>26</v>
      </c>
      <c r="AA477" s="62" t="s">
        <v>27</v>
      </c>
      <c r="AB477" s="32"/>
      <c r="AC477" s="32" t="s">
        <v>190</v>
      </c>
      <c r="AD477" s="32" t="str">
        <f t="shared" si="131"/>
        <v/>
      </c>
      <c r="AF477" s="5" t="str">
        <f t="shared" si="132"/>
        <v>usman mansyur44188</v>
      </c>
      <c r="AG477" s="5" t="str">
        <f t="shared" si="133"/>
        <v>BMJ 04644188UTARADAY</v>
      </c>
      <c r="AH477" s="5" t="str">
        <f t="shared" si="134"/>
        <v>usman mansyur44188UTARADAY</v>
      </c>
      <c r="AI477" s="5" t="str">
        <f t="shared" si="135"/>
        <v>BMJ 04644188DAY</v>
      </c>
      <c r="AJ477" s="5" t="str">
        <f t="shared" si="136"/>
        <v>usman mansyur44188DAY</v>
      </c>
      <c r="AK477" s="5" t="str">
        <f t="shared" si="137"/>
        <v>usman mansyurBMJ II</v>
      </c>
      <c r="AL477" s="5" t="str">
        <f t="shared" si="139"/>
        <v>3UTARA</v>
      </c>
      <c r="AM477" s="5" t="str">
        <f t="shared" si="140"/>
        <v>1 &gt; 4UTARA12 RODA</v>
      </c>
      <c r="AN477" s="5" t="str">
        <f t="shared" si="141"/>
        <v>usman mansyurBMJ II1 &gt; 4UTARA12 RODA</v>
      </c>
      <c r="AO477" s="5" t="str">
        <f t="shared" si="142"/>
        <v>usman mansyur1 &gt; 4UTARA12 RODA</v>
      </c>
      <c r="AP477" s="5" t="str">
        <f t="shared" si="143"/>
        <v>44188DAY</v>
      </c>
    </row>
    <row r="478" spans="1:42" x14ac:dyDescent="0.3">
      <c r="A478" s="33">
        <v>1</v>
      </c>
      <c r="B478" s="33"/>
      <c r="C478" s="70">
        <v>44188</v>
      </c>
      <c r="D478" s="71" t="s">
        <v>19</v>
      </c>
      <c r="E478" s="70">
        <v>44188</v>
      </c>
      <c r="F478" s="71">
        <v>5152765</v>
      </c>
      <c r="G478" s="33" t="s">
        <v>20</v>
      </c>
      <c r="H478" s="33" t="s">
        <v>50</v>
      </c>
      <c r="I478" s="33" t="s">
        <v>51</v>
      </c>
      <c r="J478" s="33" t="s">
        <v>53</v>
      </c>
      <c r="K478" s="63" t="s">
        <v>36</v>
      </c>
      <c r="L478" s="32" t="str">
        <f t="shared" si="126"/>
        <v>CGE370</v>
      </c>
      <c r="M478" s="32" t="str">
        <f t="shared" si="127"/>
        <v>BMJ II</v>
      </c>
      <c r="N478" s="32" t="str">
        <f t="shared" si="128"/>
        <v>12 RODA</v>
      </c>
      <c r="O478" s="64">
        <v>0.53482638888888889</v>
      </c>
      <c r="P478" s="65">
        <v>0.53482638888888889</v>
      </c>
      <c r="Q478" s="65"/>
      <c r="R478" s="66">
        <v>4</v>
      </c>
      <c r="S478" s="66">
        <v>45540</v>
      </c>
      <c r="T478" s="66">
        <v>16740</v>
      </c>
      <c r="U478" s="67">
        <f t="shared" si="138"/>
        <v>28.8</v>
      </c>
      <c r="V478" s="66">
        <f t="shared" si="129"/>
        <v>583977.6</v>
      </c>
      <c r="W478" s="66" t="str">
        <f t="shared" si="130"/>
        <v>1 &gt; 4</v>
      </c>
      <c r="X478" s="66">
        <f>A478+SUMIFS(Presensi!F:F,Presensi!E:E,'Entry Data'!AP478)</f>
        <v>1</v>
      </c>
      <c r="Y478" s="66">
        <f>IFERROR(INDEX('Retasi Pricing'!F:F,MATCH('Entry Data'!AM478,'Retasi Pricing'!E:E,0))*X478,"")</f>
        <v>27500</v>
      </c>
      <c r="Z478" s="62" t="s">
        <v>26</v>
      </c>
      <c r="AA478" s="62" t="s">
        <v>27</v>
      </c>
      <c r="AB478" s="32"/>
      <c r="AC478" s="32" t="s">
        <v>190</v>
      </c>
      <c r="AD478" s="32" t="str">
        <f t="shared" si="131"/>
        <v/>
      </c>
      <c r="AF478" s="5" t="str">
        <f t="shared" si="132"/>
        <v>usman mansyur44188</v>
      </c>
      <c r="AG478" s="5" t="str">
        <f t="shared" si="133"/>
        <v>BMJ 04644188UTARADAY</v>
      </c>
      <c r="AH478" s="5" t="str">
        <f t="shared" si="134"/>
        <v>usman mansyur44188UTARADAY</v>
      </c>
      <c r="AI478" s="5" t="str">
        <f t="shared" si="135"/>
        <v>BMJ 04644188DAY</v>
      </c>
      <c r="AJ478" s="5" t="str">
        <f t="shared" si="136"/>
        <v>usman mansyur44188DAY</v>
      </c>
      <c r="AK478" s="5" t="str">
        <f t="shared" si="137"/>
        <v>usman mansyurBMJ II</v>
      </c>
      <c r="AL478" s="5" t="str">
        <f t="shared" si="139"/>
        <v>4UTARA</v>
      </c>
      <c r="AM478" s="5" t="str">
        <f t="shared" si="140"/>
        <v>1 &gt; 4UTARA12 RODA</v>
      </c>
      <c r="AN478" s="5" t="str">
        <f t="shared" si="141"/>
        <v>usman mansyurBMJ II1 &gt; 4UTARA12 RODA</v>
      </c>
      <c r="AO478" s="5" t="str">
        <f t="shared" si="142"/>
        <v>usman mansyur1 &gt; 4UTARA12 RODA</v>
      </c>
      <c r="AP478" s="5" t="str">
        <f t="shared" si="143"/>
        <v>44188DAY</v>
      </c>
    </row>
    <row r="479" spans="1:42" x14ac:dyDescent="0.3">
      <c r="A479" s="33">
        <v>1</v>
      </c>
      <c r="B479" s="33"/>
      <c r="C479" s="70">
        <v>44188</v>
      </c>
      <c r="D479" s="71" t="s">
        <v>19</v>
      </c>
      <c r="E479" s="70">
        <v>44188</v>
      </c>
      <c r="F479" s="71">
        <v>5152832</v>
      </c>
      <c r="G479" s="33" t="s">
        <v>20</v>
      </c>
      <c r="H479" s="33" t="s">
        <v>21</v>
      </c>
      <c r="I479" s="33" t="s">
        <v>51</v>
      </c>
      <c r="J479" s="33" t="s">
        <v>46</v>
      </c>
      <c r="K479" s="63" t="s">
        <v>36</v>
      </c>
      <c r="L479" s="32" t="str">
        <f t="shared" si="126"/>
        <v>CGE370</v>
      </c>
      <c r="M479" s="32" t="str">
        <f t="shared" si="127"/>
        <v>BMJ II</v>
      </c>
      <c r="N479" s="32" t="str">
        <f t="shared" si="128"/>
        <v>12 RODA</v>
      </c>
      <c r="O479" s="64">
        <v>0.59916666666666674</v>
      </c>
      <c r="P479" s="65">
        <v>0.59916666666666674</v>
      </c>
      <c r="Q479" s="65"/>
      <c r="R479" s="66">
        <v>5</v>
      </c>
      <c r="S479" s="66">
        <v>45940</v>
      </c>
      <c r="T479" s="66">
        <v>16740</v>
      </c>
      <c r="U479" s="67">
        <f t="shared" si="138"/>
        <v>29.2</v>
      </c>
      <c r="V479" s="66">
        <f t="shared" si="129"/>
        <v>592088.4</v>
      </c>
      <c r="W479" s="66" t="str">
        <f t="shared" si="130"/>
        <v>&gt; 5</v>
      </c>
      <c r="X479" s="66">
        <f>A479+SUMIFS(Presensi!F:F,Presensi!E:E,'Entry Data'!AP479)</f>
        <v>1</v>
      </c>
      <c r="Y479" s="66">
        <f>IFERROR(INDEX('Retasi Pricing'!F:F,MATCH('Entry Data'!AM479,'Retasi Pricing'!E:E,0))*X479,"")</f>
        <v>31200</v>
      </c>
      <c r="Z479" s="62" t="s">
        <v>26</v>
      </c>
      <c r="AA479" s="62" t="s">
        <v>27</v>
      </c>
      <c r="AB479" s="32"/>
      <c r="AC479" s="32" t="s">
        <v>190</v>
      </c>
      <c r="AD479" s="32" t="str">
        <f t="shared" si="131"/>
        <v/>
      </c>
      <c r="AF479" s="5" t="str">
        <f t="shared" si="132"/>
        <v>usman mansyur44188</v>
      </c>
      <c r="AG479" s="5" t="str">
        <f t="shared" si="133"/>
        <v>BMJ 04644188UTARADAY</v>
      </c>
      <c r="AH479" s="5" t="str">
        <f t="shared" si="134"/>
        <v>usman mansyur44188UTARADAY</v>
      </c>
      <c r="AI479" s="5" t="str">
        <f t="shared" si="135"/>
        <v>BMJ 04644188DAY</v>
      </c>
      <c r="AJ479" s="5" t="str">
        <f t="shared" si="136"/>
        <v>usman mansyur44188DAY</v>
      </c>
      <c r="AK479" s="5" t="str">
        <f t="shared" si="137"/>
        <v>usman mansyurBMJ II</v>
      </c>
      <c r="AL479" s="5" t="str">
        <f t="shared" si="139"/>
        <v>5UTARA</v>
      </c>
      <c r="AM479" s="5" t="str">
        <f t="shared" si="140"/>
        <v>&gt; 5UTARA12 RODA</v>
      </c>
      <c r="AN479" s="5" t="str">
        <f t="shared" si="141"/>
        <v>usman mansyurBMJ II&gt; 5UTARA12 RODA</v>
      </c>
      <c r="AO479" s="5" t="str">
        <f t="shared" si="142"/>
        <v>usman mansyur&gt; 5UTARA12 RODA</v>
      </c>
      <c r="AP479" s="5" t="str">
        <f t="shared" si="143"/>
        <v>44188DAY</v>
      </c>
    </row>
    <row r="480" spans="1:42" x14ac:dyDescent="0.3">
      <c r="A480" s="33">
        <v>1</v>
      </c>
      <c r="B480" s="33"/>
      <c r="C480" s="70">
        <v>44188</v>
      </c>
      <c r="D480" s="71" t="s">
        <v>19</v>
      </c>
      <c r="E480" s="70">
        <v>44188</v>
      </c>
      <c r="F480" s="71">
        <v>5152909</v>
      </c>
      <c r="G480" s="33" t="s">
        <v>20</v>
      </c>
      <c r="H480" s="33" t="s">
        <v>21</v>
      </c>
      <c r="I480" s="33" t="s">
        <v>51</v>
      </c>
      <c r="J480" s="33" t="s">
        <v>46</v>
      </c>
      <c r="K480" s="63" t="s">
        <v>36</v>
      </c>
      <c r="L480" s="32" t="str">
        <f t="shared" si="126"/>
        <v>CGE370</v>
      </c>
      <c r="M480" s="32" t="str">
        <f t="shared" si="127"/>
        <v>BMJ II</v>
      </c>
      <c r="N480" s="32" t="str">
        <f t="shared" si="128"/>
        <v>12 RODA</v>
      </c>
      <c r="O480" s="64">
        <v>0.65085648148148145</v>
      </c>
      <c r="P480" s="65">
        <v>0.65085648148148145</v>
      </c>
      <c r="Q480" s="65"/>
      <c r="R480" s="66">
        <v>6</v>
      </c>
      <c r="S480" s="66">
        <v>46140</v>
      </c>
      <c r="T480" s="66">
        <v>16740</v>
      </c>
      <c r="U480" s="67">
        <f t="shared" si="138"/>
        <v>29.4</v>
      </c>
      <c r="V480" s="66">
        <f t="shared" si="129"/>
        <v>596143.79999999993</v>
      </c>
      <c r="W480" s="66" t="str">
        <f t="shared" si="130"/>
        <v>&gt; 6</v>
      </c>
      <c r="X480" s="66">
        <f>A480+SUMIFS(Presensi!F:F,Presensi!E:E,'Entry Data'!AP480)</f>
        <v>1</v>
      </c>
      <c r="Y480" s="66">
        <f>IFERROR(INDEX('Retasi Pricing'!F:F,MATCH('Entry Data'!AM480,'Retasi Pricing'!E:E,0))*X480,"")</f>
        <v>34450</v>
      </c>
      <c r="Z480" s="62" t="s">
        <v>26</v>
      </c>
      <c r="AA480" s="62" t="s">
        <v>27</v>
      </c>
      <c r="AB480" s="32"/>
      <c r="AC480" s="32" t="s">
        <v>190</v>
      </c>
      <c r="AD480" s="32" t="str">
        <f t="shared" si="131"/>
        <v/>
      </c>
      <c r="AF480" s="5" t="str">
        <f t="shared" si="132"/>
        <v>usman mansyur44188</v>
      </c>
      <c r="AG480" s="5" t="str">
        <f t="shared" si="133"/>
        <v>BMJ 04644188UTARADAY</v>
      </c>
      <c r="AH480" s="5" t="str">
        <f t="shared" si="134"/>
        <v>usman mansyur44188UTARADAY</v>
      </c>
      <c r="AI480" s="5" t="str">
        <f t="shared" si="135"/>
        <v>BMJ 04644188DAY</v>
      </c>
      <c r="AJ480" s="5" t="str">
        <f t="shared" si="136"/>
        <v>usman mansyur44188DAY</v>
      </c>
      <c r="AK480" s="5" t="str">
        <f t="shared" si="137"/>
        <v>usman mansyurBMJ II</v>
      </c>
      <c r="AL480" s="5" t="str">
        <f t="shared" si="139"/>
        <v>6UTARA</v>
      </c>
      <c r="AM480" s="5" t="str">
        <f t="shared" si="140"/>
        <v>&gt; 6UTARA12 RODA</v>
      </c>
      <c r="AN480" s="5" t="str">
        <f t="shared" si="141"/>
        <v>usman mansyurBMJ II&gt; 6UTARA12 RODA</v>
      </c>
      <c r="AO480" s="5" t="str">
        <f t="shared" si="142"/>
        <v>usman mansyur&gt; 6UTARA12 RODA</v>
      </c>
      <c r="AP480" s="5" t="str">
        <f t="shared" si="143"/>
        <v>44188DAY</v>
      </c>
    </row>
    <row r="481" spans="1:42" x14ac:dyDescent="0.3">
      <c r="A481" s="33">
        <v>1</v>
      </c>
      <c r="B481" s="33"/>
      <c r="C481" s="70">
        <v>44188</v>
      </c>
      <c r="D481" s="71" t="s">
        <v>19</v>
      </c>
      <c r="E481" s="70">
        <v>44188</v>
      </c>
      <c r="F481" s="71">
        <v>5152997</v>
      </c>
      <c r="G481" s="33" t="s">
        <v>20</v>
      </c>
      <c r="H481" s="33" t="s">
        <v>21</v>
      </c>
      <c r="I481" s="33" t="s">
        <v>45</v>
      </c>
      <c r="J481" s="33" t="s">
        <v>46</v>
      </c>
      <c r="K481" s="63" t="s">
        <v>36</v>
      </c>
      <c r="L481" s="32" t="str">
        <f t="shared" si="126"/>
        <v>CGE370</v>
      </c>
      <c r="M481" s="32" t="str">
        <f t="shared" si="127"/>
        <v>BMJ II</v>
      </c>
      <c r="N481" s="32" t="str">
        <f t="shared" si="128"/>
        <v>12 RODA</v>
      </c>
      <c r="O481" s="64">
        <v>0.72584490740740737</v>
      </c>
      <c r="P481" s="65">
        <v>0.72584490740740737</v>
      </c>
      <c r="Q481" s="65"/>
      <c r="R481" s="66">
        <v>7</v>
      </c>
      <c r="S481" s="66">
        <v>45300</v>
      </c>
      <c r="T481" s="66">
        <v>16740</v>
      </c>
      <c r="U481" s="67">
        <f t="shared" si="138"/>
        <v>28.56</v>
      </c>
      <c r="V481" s="66">
        <f t="shared" si="129"/>
        <v>579111.11999999988</v>
      </c>
      <c r="W481" s="66" t="str">
        <f t="shared" si="130"/>
        <v>7 &gt;</v>
      </c>
      <c r="X481" s="66">
        <f>A481+SUMIFS(Presensi!F:F,Presensi!E:E,'Entry Data'!AP481)</f>
        <v>1</v>
      </c>
      <c r="Y481" s="66">
        <f>IFERROR(INDEX('Retasi Pricing'!F:F,MATCH('Entry Data'!AM481,'Retasi Pricing'!E:E,0))*X481,"")</f>
        <v>42000</v>
      </c>
      <c r="Z481" s="62" t="s">
        <v>26</v>
      </c>
      <c r="AA481" s="62" t="s">
        <v>27</v>
      </c>
      <c r="AB481" s="32"/>
      <c r="AC481" s="32" t="s">
        <v>190</v>
      </c>
      <c r="AD481" s="32" t="str">
        <f t="shared" si="131"/>
        <v/>
      </c>
      <c r="AF481" s="5" t="str">
        <f t="shared" si="132"/>
        <v>usman mansyur44188</v>
      </c>
      <c r="AG481" s="5" t="str">
        <f t="shared" si="133"/>
        <v>BMJ 04644188UTARADAY</v>
      </c>
      <c r="AH481" s="5" t="str">
        <f t="shared" si="134"/>
        <v>usman mansyur44188UTARADAY</v>
      </c>
      <c r="AI481" s="5" t="str">
        <f t="shared" si="135"/>
        <v>BMJ 04644188DAY</v>
      </c>
      <c r="AJ481" s="5" t="str">
        <f t="shared" si="136"/>
        <v>usman mansyur44188DAY</v>
      </c>
      <c r="AK481" s="5" t="str">
        <f t="shared" si="137"/>
        <v>usman mansyurBMJ II</v>
      </c>
      <c r="AL481" s="5" t="str">
        <f t="shared" si="139"/>
        <v>7UTARA</v>
      </c>
      <c r="AM481" s="5" t="str">
        <f t="shared" si="140"/>
        <v>7 &gt;UTARA12 RODA</v>
      </c>
      <c r="AN481" s="5" t="str">
        <f t="shared" si="141"/>
        <v>usman mansyurBMJ II7 &gt;UTARA12 RODA</v>
      </c>
      <c r="AO481" s="5" t="str">
        <f t="shared" si="142"/>
        <v>usman mansyur7 &gt;UTARA12 RODA</v>
      </c>
      <c r="AP481" s="5" t="str">
        <f t="shared" si="143"/>
        <v>44188DAY</v>
      </c>
    </row>
    <row r="482" spans="1:42" x14ac:dyDescent="0.3">
      <c r="A482" s="33">
        <v>1</v>
      </c>
      <c r="B482" s="33"/>
      <c r="C482" s="70">
        <v>44188</v>
      </c>
      <c r="D482" s="71" t="s">
        <v>19</v>
      </c>
      <c r="E482" s="70">
        <v>44188</v>
      </c>
      <c r="F482" s="71">
        <v>5152511</v>
      </c>
      <c r="G482" s="33" t="s">
        <v>20</v>
      </c>
      <c r="H482" s="33" t="s">
        <v>50</v>
      </c>
      <c r="I482" s="33" t="s">
        <v>51</v>
      </c>
      <c r="J482" s="33" t="s">
        <v>53</v>
      </c>
      <c r="K482" s="63" t="s">
        <v>41</v>
      </c>
      <c r="L482" s="32" t="str">
        <f t="shared" si="126"/>
        <v>AXOR4843</v>
      </c>
      <c r="M482" s="32" t="str">
        <f t="shared" si="127"/>
        <v>BMJ II</v>
      </c>
      <c r="N482" s="32" t="str">
        <f t="shared" si="128"/>
        <v>12 RODA</v>
      </c>
      <c r="O482" s="64">
        <v>0.35537037037037034</v>
      </c>
      <c r="P482" s="65">
        <v>0.35537037037037034</v>
      </c>
      <c r="Q482" s="65"/>
      <c r="R482" s="66">
        <v>1</v>
      </c>
      <c r="S482" s="66">
        <v>53140</v>
      </c>
      <c r="T482" s="66">
        <v>19660</v>
      </c>
      <c r="U482" s="67">
        <f t="shared" si="138"/>
        <v>33.479999999999997</v>
      </c>
      <c r="V482" s="66">
        <f t="shared" si="129"/>
        <v>678873.95999999985</v>
      </c>
      <c r="W482" s="66" t="str">
        <f t="shared" si="130"/>
        <v>1 &gt; 4</v>
      </c>
      <c r="X482" s="66">
        <f>A482+SUMIFS(Presensi!F:F,Presensi!E:E,'Entry Data'!AP482)</f>
        <v>1</v>
      </c>
      <c r="Y482" s="66">
        <f>IFERROR(INDEX('Retasi Pricing'!F:F,MATCH('Entry Data'!AM482,'Retasi Pricing'!E:E,0))*X482,"")</f>
        <v>27500</v>
      </c>
      <c r="Z482" s="62" t="s">
        <v>26</v>
      </c>
      <c r="AA482" s="62" t="s">
        <v>27</v>
      </c>
      <c r="AB482" s="32"/>
      <c r="AC482" s="32" t="s">
        <v>368</v>
      </c>
      <c r="AD482" s="32" t="str">
        <f t="shared" si="131"/>
        <v/>
      </c>
      <c r="AF482" s="5" t="str">
        <f t="shared" si="132"/>
        <v>Romanus Roja44188</v>
      </c>
      <c r="AG482" s="5" t="str">
        <f t="shared" si="133"/>
        <v>BMJ 04744188UTARADAY</v>
      </c>
      <c r="AH482" s="5" t="str">
        <f t="shared" si="134"/>
        <v>Romanus Roja44188UTARADAY</v>
      </c>
      <c r="AI482" s="5" t="str">
        <f t="shared" si="135"/>
        <v>BMJ 04744188DAY</v>
      </c>
      <c r="AJ482" s="5" t="str">
        <f t="shared" si="136"/>
        <v>Romanus Roja44188DAY</v>
      </c>
      <c r="AK482" s="5" t="str">
        <f t="shared" si="137"/>
        <v>Romanus RojaBMJ II</v>
      </c>
      <c r="AL482" s="5" t="str">
        <f t="shared" si="139"/>
        <v>1UTARA</v>
      </c>
      <c r="AM482" s="5" t="str">
        <f t="shared" si="140"/>
        <v>1 &gt; 4UTARA12 RODA</v>
      </c>
      <c r="AN482" s="5" t="str">
        <f t="shared" si="141"/>
        <v>Romanus RojaBMJ II1 &gt; 4UTARA12 RODA</v>
      </c>
      <c r="AO482" s="5" t="str">
        <f t="shared" si="142"/>
        <v>Romanus Roja1 &gt; 4UTARA12 RODA</v>
      </c>
      <c r="AP482" s="5" t="str">
        <f t="shared" si="143"/>
        <v>44188DAY</v>
      </c>
    </row>
    <row r="483" spans="1:42" x14ac:dyDescent="0.3">
      <c r="A483" s="33">
        <v>1</v>
      </c>
      <c r="B483" s="33"/>
      <c r="C483" s="70">
        <v>44188</v>
      </c>
      <c r="D483" s="71" t="s">
        <v>19</v>
      </c>
      <c r="E483" s="70">
        <v>44188</v>
      </c>
      <c r="F483" s="71">
        <v>5152594</v>
      </c>
      <c r="G483" s="33" t="s">
        <v>20</v>
      </c>
      <c r="H483" s="33" t="s">
        <v>21</v>
      </c>
      <c r="I483" s="33" t="s">
        <v>45</v>
      </c>
      <c r="J483" s="33" t="s">
        <v>46</v>
      </c>
      <c r="K483" s="63" t="s">
        <v>41</v>
      </c>
      <c r="L483" s="32" t="str">
        <f t="shared" si="126"/>
        <v>AXOR4843</v>
      </c>
      <c r="M483" s="32" t="str">
        <f t="shared" si="127"/>
        <v>BMJ II</v>
      </c>
      <c r="N483" s="32" t="str">
        <f t="shared" si="128"/>
        <v>12 RODA</v>
      </c>
      <c r="O483" s="64">
        <v>0.41550925925925924</v>
      </c>
      <c r="P483" s="65">
        <v>0.41550925925925924</v>
      </c>
      <c r="Q483" s="65"/>
      <c r="R483" s="66">
        <v>2</v>
      </c>
      <c r="S483" s="66">
        <v>51620</v>
      </c>
      <c r="T483" s="66">
        <v>19660</v>
      </c>
      <c r="U483" s="67">
        <f t="shared" si="138"/>
        <v>31.96</v>
      </c>
      <c r="V483" s="66">
        <f t="shared" si="129"/>
        <v>648052.91999999993</v>
      </c>
      <c r="W483" s="66" t="str">
        <f t="shared" si="130"/>
        <v>1 &gt; 4</v>
      </c>
      <c r="X483" s="66">
        <f>A483+SUMIFS(Presensi!F:F,Presensi!E:E,'Entry Data'!AP483)</f>
        <v>1</v>
      </c>
      <c r="Y483" s="66">
        <f>IFERROR(INDEX('Retasi Pricing'!F:F,MATCH('Entry Data'!AM483,'Retasi Pricing'!E:E,0))*X483,"")</f>
        <v>27500</v>
      </c>
      <c r="Z483" s="62" t="s">
        <v>26</v>
      </c>
      <c r="AA483" s="62" t="s">
        <v>27</v>
      </c>
      <c r="AB483" s="32"/>
      <c r="AC483" s="32" t="s">
        <v>368</v>
      </c>
      <c r="AD483" s="32" t="str">
        <f t="shared" si="131"/>
        <v/>
      </c>
      <c r="AF483" s="5" t="str">
        <f t="shared" si="132"/>
        <v>Romanus Roja44188</v>
      </c>
      <c r="AG483" s="5" t="str">
        <f t="shared" si="133"/>
        <v>BMJ 04744188UTARADAY</v>
      </c>
      <c r="AH483" s="5" t="str">
        <f t="shared" si="134"/>
        <v>Romanus Roja44188UTARADAY</v>
      </c>
      <c r="AI483" s="5" t="str">
        <f t="shared" si="135"/>
        <v>BMJ 04744188DAY</v>
      </c>
      <c r="AJ483" s="5" t="str">
        <f t="shared" si="136"/>
        <v>Romanus Roja44188DAY</v>
      </c>
      <c r="AK483" s="5" t="str">
        <f t="shared" si="137"/>
        <v>Romanus RojaBMJ II</v>
      </c>
      <c r="AL483" s="5" t="str">
        <f t="shared" si="139"/>
        <v>2UTARA</v>
      </c>
      <c r="AM483" s="5" t="str">
        <f t="shared" si="140"/>
        <v>1 &gt; 4UTARA12 RODA</v>
      </c>
      <c r="AN483" s="5" t="str">
        <f t="shared" si="141"/>
        <v>Romanus RojaBMJ II1 &gt; 4UTARA12 RODA</v>
      </c>
      <c r="AO483" s="5" t="str">
        <f t="shared" si="142"/>
        <v>Romanus Roja1 &gt; 4UTARA12 RODA</v>
      </c>
      <c r="AP483" s="5" t="str">
        <f t="shared" si="143"/>
        <v>44188DAY</v>
      </c>
    </row>
    <row r="484" spans="1:42" x14ac:dyDescent="0.3">
      <c r="A484" s="33">
        <v>1</v>
      </c>
      <c r="B484" s="33"/>
      <c r="C484" s="70">
        <v>44188</v>
      </c>
      <c r="D484" s="71" t="s">
        <v>19</v>
      </c>
      <c r="E484" s="70">
        <v>44188</v>
      </c>
      <c r="F484" s="71">
        <v>5152687</v>
      </c>
      <c r="G484" s="33" t="s">
        <v>20</v>
      </c>
      <c r="H484" s="33" t="s">
        <v>50</v>
      </c>
      <c r="I484" s="33" t="s">
        <v>51</v>
      </c>
      <c r="J484" s="33" t="s">
        <v>53</v>
      </c>
      <c r="K484" s="63" t="s">
        <v>41</v>
      </c>
      <c r="L484" s="32" t="str">
        <f t="shared" si="126"/>
        <v>AXOR4843</v>
      </c>
      <c r="M484" s="32" t="str">
        <f t="shared" si="127"/>
        <v>BMJ II</v>
      </c>
      <c r="N484" s="32" t="str">
        <f t="shared" si="128"/>
        <v>12 RODA</v>
      </c>
      <c r="O484" s="64">
        <v>0.47379629629629627</v>
      </c>
      <c r="P484" s="65">
        <v>0.47379629629629627</v>
      </c>
      <c r="Q484" s="65"/>
      <c r="R484" s="66">
        <v>3</v>
      </c>
      <c r="S484" s="66">
        <v>51540</v>
      </c>
      <c r="T484" s="66">
        <v>19660</v>
      </c>
      <c r="U484" s="67">
        <f t="shared" si="138"/>
        <v>31.88</v>
      </c>
      <c r="V484" s="66">
        <f t="shared" si="129"/>
        <v>646430.76</v>
      </c>
      <c r="W484" s="66" t="str">
        <f t="shared" si="130"/>
        <v>1 &gt; 4</v>
      </c>
      <c r="X484" s="66">
        <f>A484+SUMIFS(Presensi!F:F,Presensi!E:E,'Entry Data'!AP484)</f>
        <v>1</v>
      </c>
      <c r="Y484" s="66">
        <f>IFERROR(INDEX('Retasi Pricing'!F:F,MATCH('Entry Data'!AM484,'Retasi Pricing'!E:E,0))*X484,"")</f>
        <v>27500</v>
      </c>
      <c r="Z484" s="62" t="s">
        <v>26</v>
      </c>
      <c r="AA484" s="62" t="s">
        <v>27</v>
      </c>
      <c r="AB484" s="32"/>
      <c r="AC484" s="32" t="s">
        <v>368</v>
      </c>
      <c r="AD484" s="32" t="str">
        <f t="shared" si="131"/>
        <v/>
      </c>
      <c r="AF484" s="5" t="str">
        <f t="shared" si="132"/>
        <v>Romanus Roja44188</v>
      </c>
      <c r="AG484" s="5" t="str">
        <f t="shared" si="133"/>
        <v>BMJ 04744188UTARADAY</v>
      </c>
      <c r="AH484" s="5" t="str">
        <f t="shared" si="134"/>
        <v>Romanus Roja44188UTARADAY</v>
      </c>
      <c r="AI484" s="5" t="str">
        <f t="shared" si="135"/>
        <v>BMJ 04744188DAY</v>
      </c>
      <c r="AJ484" s="5" t="str">
        <f t="shared" si="136"/>
        <v>Romanus Roja44188DAY</v>
      </c>
      <c r="AK484" s="5" t="str">
        <f t="shared" si="137"/>
        <v>Romanus RojaBMJ II</v>
      </c>
      <c r="AL484" s="5" t="str">
        <f t="shared" si="139"/>
        <v>3UTARA</v>
      </c>
      <c r="AM484" s="5" t="str">
        <f t="shared" si="140"/>
        <v>1 &gt; 4UTARA12 RODA</v>
      </c>
      <c r="AN484" s="5" t="str">
        <f t="shared" si="141"/>
        <v>Romanus RojaBMJ II1 &gt; 4UTARA12 RODA</v>
      </c>
      <c r="AO484" s="5" t="str">
        <f t="shared" si="142"/>
        <v>Romanus Roja1 &gt; 4UTARA12 RODA</v>
      </c>
      <c r="AP484" s="5" t="str">
        <f t="shared" si="143"/>
        <v>44188DAY</v>
      </c>
    </row>
    <row r="485" spans="1:42" x14ac:dyDescent="0.3">
      <c r="A485" s="33">
        <v>1</v>
      </c>
      <c r="B485" s="33"/>
      <c r="C485" s="70">
        <v>44188</v>
      </c>
      <c r="D485" s="71" t="s">
        <v>19</v>
      </c>
      <c r="E485" s="70">
        <v>44188</v>
      </c>
      <c r="F485" s="71">
        <v>5152764</v>
      </c>
      <c r="G485" s="33" t="s">
        <v>20</v>
      </c>
      <c r="H485" s="33" t="s">
        <v>50</v>
      </c>
      <c r="I485" s="33" t="s">
        <v>51</v>
      </c>
      <c r="J485" s="33" t="s">
        <v>52</v>
      </c>
      <c r="K485" s="63" t="s">
        <v>41</v>
      </c>
      <c r="L485" s="32" t="str">
        <f t="shared" si="126"/>
        <v>AXOR4843</v>
      </c>
      <c r="M485" s="32" t="str">
        <f t="shared" si="127"/>
        <v>BMJ II</v>
      </c>
      <c r="N485" s="32" t="str">
        <f t="shared" si="128"/>
        <v>12 RODA</v>
      </c>
      <c r="O485" s="64">
        <v>0.53371527777777772</v>
      </c>
      <c r="P485" s="65">
        <v>0.53371527777777772</v>
      </c>
      <c r="Q485" s="65"/>
      <c r="R485" s="66">
        <v>4</v>
      </c>
      <c r="S485" s="66">
        <v>53360</v>
      </c>
      <c r="T485" s="66">
        <v>19660</v>
      </c>
      <c r="U485" s="67">
        <f t="shared" si="138"/>
        <v>33.700000000000003</v>
      </c>
      <c r="V485" s="66">
        <f t="shared" si="129"/>
        <v>683334.9</v>
      </c>
      <c r="W485" s="66" t="str">
        <f t="shared" si="130"/>
        <v>1 &gt; 4</v>
      </c>
      <c r="X485" s="66">
        <f>A485+SUMIFS(Presensi!F:F,Presensi!E:E,'Entry Data'!AP485)</f>
        <v>1</v>
      </c>
      <c r="Y485" s="66">
        <f>IFERROR(INDEX('Retasi Pricing'!F:F,MATCH('Entry Data'!AM485,'Retasi Pricing'!E:E,0))*X485,"")</f>
        <v>27500</v>
      </c>
      <c r="Z485" s="62" t="s">
        <v>26</v>
      </c>
      <c r="AA485" s="62" t="s">
        <v>27</v>
      </c>
      <c r="AB485" s="32"/>
      <c r="AC485" s="32" t="s">
        <v>368</v>
      </c>
      <c r="AD485" s="32" t="str">
        <f t="shared" si="131"/>
        <v/>
      </c>
      <c r="AF485" s="5" t="str">
        <f t="shared" si="132"/>
        <v>Romanus Roja44188</v>
      </c>
      <c r="AG485" s="5" t="str">
        <f t="shared" si="133"/>
        <v>BMJ 04744188UTARADAY</v>
      </c>
      <c r="AH485" s="5" t="str">
        <f t="shared" si="134"/>
        <v>Romanus Roja44188UTARADAY</v>
      </c>
      <c r="AI485" s="5" t="str">
        <f t="shared" si="135"/>
        <v>BMJ 04744188DAY</v>
      </c>
      <c r="AJ485" s="5" t="str">
        <f t="shared" si="136"/>
        <v>Romanus Roja44188DAY</v>
      </c>
      <c r="AK485" s="5" t="str">
        <f t="shared" si="137"/>
        <v>Romanus RojaBMJ II</v>
      </c>
      <c r="AL485" s="5" t="str">
        <f t="shared" si="139"/>
        <v>4UTARA</v>
      </c>
      <c r="AM485" s="5" t="str">
        <f t="shared" si="140"/>
        <v>1 &gt; 4UTARA12 RODA</v>
      </c>
      <c r="AN485" s="5" t="str">
        <f t="shared" si="141"/>
        <v>Romanus RojaBMJ II1 &gt; 4UTARA12 RODA</v>
      </c>
      <c r="AO485" s="5" t="str">
        <f t="shared" si="142"/>
        <v>Romanus Roja1 &gt; 4UTARA12 RODA</v>
      </c>
      <c r="AP485" s="5" t="str">
        <f t="shared" si="143"/>
        <v>44188DAY</v>
      </c>
    </row>
    <row r="486" spans="1:42" x14ac:dyDescent="0.3">
      <c r="A486" s="33">
        <v>1</v>
      </c>
      <c r="B486" s="33"/>
      <c r="C486" s="70">
        <v>44188</v>
      </c>
      <c r="D486" s="71" t="s">
        <v>19</v>
      </c>
      <c r="E486" s="70">
        <v>44188</v>
      </c>
      <c r="F486" s="71">
        <v>5152880</v>
      </c>
      <c r="G486" s="33" t="s">
        <v>20</v>
      </c>
      <c r="H486" s="33" t="s">
        <v>21</v>
      </c>
      <c r="I486" s="33" t="s">
        <v>51</v>
      </c>
      <c r="J486" s="33" t="s">
        <v>46</v>
      </c>
      <c r="K486" s="63" t="s">
        <v>41</v>
      </c>
      <c r="L486" s="32" t="str">
        <f t="shared" si="126"/>
        <v>AXOR4843</v>
      </c>
      <c r="M486" s="32" t="str">
        <f t="shared" si="127"/>
        <v>BMJ II</v>
      </c>
      <c r="N486" s="32" t="str">
        <f t="shared" si="128"/>
        <v>12 RODA</v>
      </c>
      <c r="O486" s="64">
        <v>0.63185185185185189</v>
      </c>
      <c r="P486" s="65">
        <v>0.63185185185185189</v>
      </c>
      <c r="Q486" s="65"/>
      <c r="R486" s="66">
        <v>5</v>
      </c>
      <c r="S486" s="66">
        <v>51180</v>
      </c>
      <c r="T486" s="66">
        <v>19660</v>
      </c>
      <c r="U486" s="67">
        <f t="shared" si="138"/>
        <v>31.52</v>
      </c>
      <c r="V486" s="66">
        <f t="shared" si="129"/>
        <v>639131.04</v>
      </c>
      <c r="W486" s="66" t="str">
        <f t="shared" si="130"/>
        <v>&gt; 5</v>
      </c>
      <c r="X486" s="66">
        <f>A486+SUMIFS(Presensi!F:F,Presensi!E:E,'Entry Data'!AP486)</f>
        <v>1</v>
      </c>
      <c r="Y486" s="66">
        <f>IFERROR(INDEX('Retasi Pricing'!F:F,MATCH('Entry Data'!AM486,'Retasi Pricing'!E:E,0))*X486,"")</f>
        <v>31200</v>
      </c>
      <c r="Z486" s="62" t="s">
        <v>26</v>
      </c>
      <c r="AA486" s="62" t="s">
        <v>27</v>
      </c>
      <c r="AB486" s="32"/>
      <c r="AC486" s="32" t="s">
        <v>368</v>
      </c>
      <c r="AD486" s="32" t="str">
        <f t="shared" si="131"/>
        <v/>
      </c>
      <c r="AF486" s="5" t="str">
        <f t="shared" si="132"/>
        <v>Romanus Roja44188</v>
      </c>
      <c r="AG486" s="5" t="str">
        <f t="shared" si="133"/>
        <v>BMJ 04744188UTARADAY</v>
      </c>
      <c r="AH486" s="5" t="str">
        <f t="shared" si="134"/>
        <v>Romanus Roja44188UTARADAY</v>
      </c>
      <c r="AI486" s="5" t="str">
        <f t="shared" si="135"/>
        <v>BMJ 04744188DAY</v>
      </c>
      <c r="AJ486" s="5" t="str">
        <f t="shared" si="136"/>
        <v>Romanus Roja44188DAY</v>
      </c>
      <c r="AK486" s="5" t="str">
        <f t="shared" si="137"/>
        <v>Romanus RojaBMJ II</v>
      </c>
      <c r="AL486" s="5" t="str">
        <f t="shared" si="139"/>
        <v>5UTARA</v>
      </c>
      <c r="AM486" s="5" t="str">
        <f t="shared" si="140"/>
        <v>&gt; 5UTARA12 RODA</v>
      </c>
      <c r="AN486" s="5" t="str">
        <f t="shared" si="141"/>
        <v>Romanus RojaBMJ II&gt; 5UTARA12 RODA</v>
      </c>
      <c r="AO486" s="5" t="str">
        <f t="shared" si="142"/>
        <v>Romanus Roja&gt; 5UTARA12 RODA</v>
      </c>
      <c r="AP486" s="5" t="str">
        <f t="shared" si="143"/>
        <v>44188DAY</v>
      </c>
    </row>
    <row r="487" spans="1:42" x14ac:dyDescent="0.3">
      <c r="A487" s="33">
        <v>1</v>
      </c>
      <c r="B487" s="33"/>
      <c r="C487" s="70">
        <v>44188</v>
      </c>
      <c r="D487" s="71" t="s">
        <v>19</v>
      </c>
      <c r="E487" s="70">
        <v>44188</v>
      </c>
      <c r="F487" s="71">
        <v>5152556</v>
      </c>
      <c r="G487" s="33" t="s">
        <v>38</v>
      </c>
      <c r="H487" s="33" t="s">
        <v>121</v>
      </c>
      <c r="I487" s="33" t="s">
        <v>174</v>
      </c>
      <c r="J487" s="33" t="s">
        <v>40</v>
      </c>
      <c r="K487" s="63" t="s">
        <v>48</v>
      </c>
      <c r="L487" s="32" t="str">
        <f t="shared" si="126"/>
        <v>AXOR4843</v>
      </c>
      <c r="M487" s="32" t="str">
        <f t="shared" si="127"/>
        <v>BMJ II</v>
      </c>
      <c r="N487" s="32" t="str">
        <f t="shared" si="128"/>
        <v>12 RODA</v>
      </c>
      <c r="O487" s="64">
        <v>0.38554398148148145</v>
      </c>
      <c r="P487" s="65">
        <v>0.38554398148148145</v>
      </c>
      <c r="Q487" s="65"/>
      <c r="R487" s="66">
        <v>1</v>
      </c>
      <c r="S487" s="66">
        <v>54200</v>
      </c>
      <c r="T487" s="66">
        <v>19740</v>
      </c>
      <c r="U487" s="67">
        <f t="shared" si="138"/>
        <v>34.46</v>
      </c>
      <c r="V487" s="66">
        <f t="shared" si="129"/>
        <v>1035178.3999999999</v>
      </c>
      <c r="W487" s="66" t="str">
        <f t="shared" si="130"/>
        <v>1 &gt; 3</v>
      </c>
      <c r="X487" s="66">
        <f>A487+SUMIFS(Presensi!F:F,Presensi!E:E,'Entry Data'!AP487)</f>
        <v>1</v>
      </c>
      <c r="Y487" s="66">
        <f>IFERROR(INDEX('Retasi Pricing'!F:F,MATCH('Entry Data'!AM487,'Retasi Pricing'!E:E,0))*X487,"")</f>
        <v>38000</v>
      </c>
      <c r="Z487" s="62" t="s">
        <v>26</v>
      </c>
      <c r="AA487" s="62" t="s">
        <v>27</v>
      </c>
      <c r="AB487" s="32"/>
      <c r="AC487" s="32" t="s">
        <v>204</v>
      </c>
      <c r="AD487" s="32" t="str">
        <f t="shared" si="131"/>
        <v/>
      </c>
      <c r="AF487" s="5" t="str">
        <f t="shared" si="132"/>
        <v>abdul majid44188</v>
      </c>
      <c r="AG487" s="5" t="str">
        <f t="shared" si="133"/>
        <v>BMJ 04844188SELATANDAY</v>
      </c>
      <c r="AH487" s="5" t="str">
        <f t="shared" si="134"/>
        <v>abdul majid44188SELATANDAY</v>
      </c>
      <c r="AI487" s="5" t="str">
        <f t="shared" si="135"/>
        <v>BMJ 04844188DAY</v>
      </c>
      <c r="AJ487" s="5" t="str">
        <f t="shared" si="136"/>
        <v>abdul majid44188DAY</v>
      </c>
      <c r="AK487" s="5" t="str">
        <f t="shared" si="137"/>
        <v>abdul majidBMJ II</v>
      </c>
      <c r="AL487" s="5" t="str">
        <f t="shared" si="139"/>
        <v>1SELATAN</v>
      </c>
      <c r="AM487" s="5" t="str">
        <f t="shared" si="140"/>
        <v>1 &gt; 3SELATAN12 RODA</v>
      </c>
      <c r="AN487" s="5" t="str">
        <f t="shared" si="141"/>
        <v>abdul majidBMJ II1 &gt; 3SELATAN12 RODA</v>
      </c>
      <c r="AO487" s="5" t="str">
        <f t="shared" si="142"/>
        <v>abdul majid1 &gt; 3SELATAN12 RODA</v>
      </c>
      <c r="AP487" s="5" t="str">
        <f t="shared" si="143"/>
        <v>44188DAY</v>
      </c>
    </row>
    <row r="488" spans="1:42" x14ac:dyDescent="0.3">
      <c r="A488" s="33">
        <v>1</v>
      </c>
      <c r="B488" s="33"/>
      <c r="C488" s="70">
        <v>44188</v>
      </c>
      <c r="D488" s="71" t="s">
        <v>19</v>
      </c>
      <c r="E488" s="70">
        <v>44188</v>
      </c>
      <c r="F488" s="71">
        <v>5152678</v>
      </c>
      <c r="G488" s="33" t="s">
        <v>38</v>
      </c>
      <c r="H488" s="33" t="s">
        <v>127</v>
      </c>
      <c r="I488" s="33" t="s">
        <v>174</v>
      </c>
      <c r="J488" s="33" t="s">
        <v>110</v>
      </c>
      <c r="K488" s="63" t="s">
        <v>48</v>
      </c>
      <c r="L488" s="32" t="str">
        <f t="shared" si="126"/>
        <v>AXOR4843</v>
      </c>
      <c r="M488" s="32" t="str">
        <f t="shared" si="127"/>
        <v>BMJ II</v>
      </c>
      <c r="N488" s="32" t="str">
        <f t="shared" si="128"/>
        <v>12 RODA</v>
      </c>
      <c r="O488" s="64">
        <v>0.46686342592592589</v>
      </c>
      <c r="P488" s="65">
        <v>0.46686342592592589</v>
      </c>
      <c r="Q488" s="65"/>
      <c r="R488" s="66">
        <v>2</v>
      </c>
      <c r="S488" s="66">
        <v>54040</v>
      </c>
      <c r="T488" s="66">
        <v>19740</v>
      </c>
      <c r="U488" s="67">
        <f t="shared" si="138"/>
        <v>34.299999999999997</v>
      </c>
      <c r="V488" s="66">
        <f t="shared" si="129"/>
        <v>1030372</v>
      </c>
      <c r="W488" s="66" t="str">
        <f t="shared" si="130"/>
        <v>1 &gt; 3</v>
      </c>
      <c r="X488" s="66">
        <f>A488+SUMIFS(Presensi!F:F,Presensi!E:E,'Entry Data'!AP488)</f>
        <v>1</v>
      </c>
      <c r="Y488" s="66">
        <f>IFERROR(INDEX('Retasi Pricing'!F:F,MATCH('Entry Data'!AM488,'Retasi Pricing'!E:E,0))*X488,"")</f>
        <v>38000</v>
      </c>
      <c r="Z488" s="62" t="s">
        <v>26</v>
      </c>
      <c r="AA488" s="62" t="s">
        <v>27</v>
      </c>
      <c r="AB488" s="32"/>
      <c r="AC488" s="32" t="s">
        <v>204</v>
      </c>
      <c r="AD488" s="32" t="str">
        <f t="shared" si="131"/>
        <v/>
      </c>
      <c r="AF488" s="5" t="str">
        <f t="shared" si="132"/>
        <v>abdul majid44188</v>
      </c>
      <c r="AG488" s="5" t="str">
        <f t="shared" si="133"/>
        <v>BMJ 04844188SELATANDAY</v>
      </c>
      <c r="AH488" s="5" t="str">
        <f t="shared" si="134"/>
        <v>abdul majid44188SELATANDAY</v>
      </c>
      <c r="AI488" s="5" t="str">
        <f t="shared" si="135"/>
        <v>BMJ 04844188DAY</v>
      </c>
      <c r="AJ488" s="5" t="str">
        <f t="shared" si="136"/>
        <v>abdul majid44188DAY</v>
      </c>
      <c r="AK488" s="5" t="str">
        <f t="shared" si="137"/>
        <v>abdul majidBMJ II</v>
      </c>
      <c r="AL488" s="5" t="str">
        <f t="shared" si="139"/>
        <v>2SELATAN</v>
      </c>
      <c r="AM488" s="5" t="str">
        <f t="shared" si="140"/>
        <v>1 &gt; 3SELATAN12 RODA</v>
      </c>
      <c r="AN488" s="5" t="str">
        <f t="shared" si="141"/>
        <v>abdul majidBMJ II1 &gt; 3SELATAN12 RODA</v>
      </c>
      <c r="AO488" s="5" t="str">
        <f t="shared" si="142"/>
        <v>abdul majid1 &gt; 3SELATAN12 RODA</v>
      </c>
      <c r="AP488" s="5" t="str">
        <f t="shared" si="143"/>
        <v>44188DAY</v>
      </c>
    </row>
    <row r="489" spans="1:42" x14ac:dyDescent="0.3">
      <c r="A489" s="33">
        <v>1</v>
      </c>
      <c r="B489" s="33"/>
      <c r="C489" s="70">
        <v>44188</v>
      </c>
      <c r="D489" s="71" t="s">
        <v>19</v>
      </c>
      <c r="E489" s="70">
        <v>44188</v>
      </c>
      <c r="F489" s="71">
        <v>5152508</v>
      </c>
      <c r="G489" s="33" t="s">
        <v>20</v>
      </c>
      <c r="H489" s="33" t="s">
        <v>50</v>
      </c>
      <c r="I489" s="33" t="s">
        <v>51</v>
      </c>
      <c r="J489" s="33" t="s">
        <v>53</v>
      </c>
      <c r="K489" s="63" t="s">
        <v>57</v>
      </c>
      <c r="L489" s="32" t="str">
        <f t="shared" si="126"/>
        <v>AXOR4843</v>
      </c>
      <c r="M489" s="32" t="str">
        <f t="shared" si="127"/>
        <v>BMJ II</v>
      </c>
      <c r="N489" s="32" t="str">
        <f t="shared" si="128"/>
        <v>12 RODA</v>
      </c>
      <c r="O489" s="64">
        <v>0.35432870370370373</v>
      </c>
      <c r="P489" s="65">
        <v>0.35432870370370373</v>
      </c>
      <c r="Q489" s="65"/>
      <c r="R489" s="66">
        <v>1</v>
      </c>
      <c r="S489" s="66">
        <v>52160</v>
      </c>
      <c r="T489" s="66">
        <v>19800</v>
      </c>
      <c r="U489" s="67">
        <f t="shared" si="138"/>
        <v>32.36</v>
      </c>
      <c r="V489" s="66">
        <f t="shared" si="129"/>
        <v>656163.72</v>
      </c>
      <c r="W489" s="66" t="str">
        <f t="shared" si="130"/>
        <v>1 &gt; 4</v>
      </c>
      <c r="X489" s="66">
        <f>A489+SUMIFS(Presensi!F:F,Presensi!E:E,'Entry Data'!AP489)</f>
        <v>1</v>
      </c>
      <c r="Y489" s="66">
        <f>IFERROR(INDEX('Retasi Pricing'!F:F,MATCH('Entry Data'!AM489,'Retasi Pricing'!E:E,0))*X489,"")</f>
        <v>27500</v>
      </c>
      <c r="Z489" s="62" t="s">
        <v>26</v>
      </c>
      <c r="AA489" s="62" t="s">
        <v>27</v>
      </c>
      <c r="AB489" s="32"/>
      <c r="AC489" s="32" t="s">
        <v>205</v>
      </c>
      <c r="AD489" s="32" t="str">
        <f t="shared" si="131"/>
        <v/>
      </c>
      <c r="AF489" s="5" t="str">
        <f t="shared" si="132"/>
        <v>m.mulyo44188</v>
      </c>
      <c r="AG489" s="5" t="str">
        <f t="shared" si="133"/>
        <v>BMJ 05044188UTARADAY</v>
      </c>
      <c r="AH489" s="5" t="str">
        <f t="shared" si="134"/>
        <v>m.mulyo44188UTARADAY</v>
      </c>
      <c r="AI489" s="5" t="str">
        <f t="shared" si="135"/>
        <v>BMJ 05044188DAY</v>
      </c>
      <c r="AJ489" s="5" t="str">
        <f t="shared" si="136"/>
        <v>m.mulyo44188DAY</v>
      </c>
      <c r="AK489" s="5" t="str">
        <f t="shared" si="137"/>
        <v>m.mulyoBMJ II</v>
      </c>
      <c r="AL489" s="5" t="str">
        <f t="shared" si="139"/>
        <v>1UTARA</v>
      </c>
      <c r="AM489" s="5" t="str">
        <f t="shared" si="140"/>
        <v>1 &gt; 4UTARA12 RODA</v>
      </c>
      <c r="AN489" s="5" t="str">
        <f t="shared" si="141"/>
        <v>m.mulyoBMJ II1 &gt; 4UTARA12 RODA</v>
      </c>
      <c r="AO489" s="5" t="str">
        <f t="shared" si="142"/>
        <v>m.mulyo1 &gt; 4UTARA12 RODA</v>
      </c>
      <c r="AP489" s="5" t="str">
        <f t="shared" si="143"/>
        <v>44188DAY</v>
      </c>
    </row>
    <row r="490" spans="1:42" x14ac:dyDescent="0.3">
      <c r="A490" s="33">
        <v>1</v>
      </c>
      <c r="B490" s="33"/>
      <c r="C490" s="70">
        <v>44188</v>
      </c>
      <c r="D490" s="71" t="s">
        <v>19</v>
      </c>
      <c r="E490" s="70">
        <v>44188</v>
      </c>
      <c r="F490" s="71">
        <v>5152591</v>
      </c>
      <c r="G490" s="33" t="s">
        <v>20</v>
      </c>
      <c r="H490" s="33" t="s">
        <v>50</v>
      </c>
      <c r="I490" s="33" t="s">
        <v>51</v>
      </c>
      <c r="J490" s="33" t="s">
        <v>53</v>
      </c>
      <c r="K490" s="63" t="s">
        <v>57</v>
      </c>
      <c r="L490" s="32" t="str">
        <f t="shared" si="126"/>
        <v>AXOR4843</v>
      </c>
      <c r="M490" s="32" t="str">
        <f t="shared" si="127"/>
        <v>BMJ II</v>
      </c>
      <c r="N490" s="32" t="str">
        <f t="shared" si="128"/>
        <v>12 RODA</v>
      </c>
      <c r="O490" s="64">
        <v>0.41293981481481484</v>
      </c>
      <c r="P490" s="65">
        <v>0.41293981481481484</v>
      </c>
      <c r="Q490" s="65"/>
      <c r="R490" s="66">
        <v>2</v>
      </c>
      <c r="S490" s="66">
        <v>53200</v>
      </c>
      <c r="T490" s="66">
        <v>19800</v>
      </c>
      <c r="U490" s="67">
        <f t="shared" si="138"/>
        <v>33.4</v>
      </c>
      <c r="V490" s="66">
        <f t="shared" si="129"/>
        <v>677251.79999999993</v>
      </c>
      <c r="W490" s="66" t="str">
        <f t="shared" si="130"/>
        <v>1 &gt; 4</v>
      </c>
      <c r="X490" s="66">
        <f>A490+SUMIFS(Presensi!F:F,Presensi!E:E,'Entry Data'!AP490)</f>
        <v>1</v>
      </c>
      <c r="Y490" s="66">
        <f>IFERROR(INDEX('Retasi Pricing'!F:F,MATCH('Entry Data'!AM490,'Retasi Pricing'!E:E,0))*X490,"")</f>
        <v>27500</v>
      </c>
      <c r="Z490" s="62" t="s">
        <v>26</v>
      </c>
      <c r="AA490" s="62" t="s">
        <v>27</v>
      </c>
      <c r="AB490" s="32"/>
      <c r="AC490" s="32" t="s">
        <v>205</v>
      </c>
      <c r="AD490" s="32" t="str">
        <f t="shared" si="131"/>
        <v/>
      </c>
      <c r="AF490" s="5" t="str">
        <f t="shared" si="132"/>
        <v>m.mulyo44188</v>
      </c>
      <c r="AG490" s="5" t="str">
        <f t="shared" si="133"/>
        <v>BMJ 05044188UTARADAY</v>
      </c>
      <c r="AH490" s="5" t="str">
        <f t="shared" si="134"/>
        <v>m.mulyo44188UTARADAY</v>
      </c>
      <c r="AI490" s="5" t="str">
        <f t="shared" si="135"/>
        <v>BMJ 05044188DAY</v>
      </c>
      <c r="AJ490" s="5" t="str">
        <f t="shared" si="136"/>
        <v>m.mulyo44188DAY</v>
      </c>
      <c r="AK490" s="5" t="str">
        <f t="shared" si="137"/>
        <v>m.mulyoBMJ II</v>
      </c>
      <c r="AL490" s="5" t="str">
        <f t="shared" si="139"/>
        <v>2UTARA</v>
      </c>
      <c r="AM490" s="5" t="str">
        <f t="shared" si="140"/>
        <v>1 &gt; 4UTARA12 RODA</v>
      </c>
      <c r="AN490" s="5" t="str">
        <f t="shared" si="141"/>
        <v>m.mulyoBMJ II1 &gt; 4UTARA12 RODA</v>
      </c>
      <c r="AO490" s="5" t="str">
        <f t="shared" si="142"/>
        <v>m.mulyo1 &gt; 4UTARA12 RODA</v>
      </c>
      <c r="AP490" s="5" t="str">
        <f t="shared" si="143"/>
        <v>44188DAY</v>
      </c>
    </row>
    <row r="491" spans="1:42" x14ac:dyDescent="0.3">
      <c r="A491" s="33">
        <v>1</v>
      </c>
      <c r="B491" s="33"/>
      <c r="C491" s="70">
        <v>44188</v>
      </c>
      <c r="D491" s="71" t="s">
        <v>19</v>
      </c>
      <c r="E491" s="70">
        <v>44188</v>
      </c>
      <c r="F491" s="71">
        <v>5152693</v>
      </c>
      <c r="G491" s="33" t="s">
        <v>20</v>
      </c>
      <c r="H491" s="33" t="s">
        <v>50</v>
      </c>
      <c r="I491" s="33" t="s">
        <v>51</v>
      </c>
      <c r="J491" s="33" t="s">
        <v>53</v>
      </c>
      <c r="K491" s="63" t="s">
        <v>57</v>
      </c>
      <c r="L491" s="32" t="str">
        <f t="shared" si="126"/>
        <v>AXOR4843</v>
      </c>
      <c r="M491" s="32" t="str">
        <f t="shared" si="127"/>
        <v>BMJ II</v>
      </c>
      <c r="N491" s="32" t="str">
        <f t="shared" si="128"/>
        <v>12 RODA</v>
      </c>
      <c r="O491" s="64">
        <v>0.47703703703703698</v>
      </c>
      <c r="P491" s="65">
        <v>0.47703703703703698</v>
      </c>
      <c r="Q491" s="65"/>
      <c r="R491" s="66">
        <v>3</v>
      </c>
      <c r="S491" s="66">
        <v>52480</v>
      </c>
      <c r="T491" s="66">
        <v>19800</v>
      </c>
      <c r="U491" s="67">
        <f t="shared" si="138"/>
        <v>32.68</v>
      </c>
      <c r="V491" s="66">
        <f t="shared" si="129"/>
        <v>662652.36</v>
      </c>
      <c r="W491" s="66" t="str">
        <f t="shared" si="130"/>
        <v>1 &gt; 4</v>
      </c>
      <c r="X491" s="66">
        <f>A491+SUMIFS(Presensi!F:F,Presensi!E:E,'Entry Data'!AP491)</f>
        <v>1</v>
      </c>
      <c r="Y491" s="66">
        <f>IFERROR(INDEX('Retasi Pricing'!F:F,MATCH('Entry Data'!AM491,'Retasi Pricing'!E:E,0))*X491,"")</f>
        <v>27500</v>
      </c>
      <c r="Z491" s="62" t="s">
        <v>26</v>
      </c>
      <c r="AA491" s="62" t="s">
        <v>27</v>
      </c>
      <c r="AB491" s="32"/>
      <c r="AC491" s="32" t="s">
        <v>205</v>
      </c>
      <c r="AD491" s="32" t="str">
        <f t="shared" si="131"/>
        <v/>
      </c>
      <c r="AF491" s="5" t="str">
        <f t="shared" si="132"/>
        <v>m.mulyo44188</v>
      </c>
      <c r="AG491" s="5" t="str">
        <f t="shared" si="133"/>
        <v>BMJ 05044188UTARADAY</v>
      </c>
      <c r="AH491" s="5" t="str">
        <f t="shared" si="134"/>
        <v>m.mulyo44188UTARADAY</v>
      </c>
      <c r="AI491" s="5" t="str">
        <f t="shared" si="135"/>
        <v>BMJ 05044188DAY</v>
      </c>
      <c r="AJ491" s="5" t="str">
        <f t="shared" si="136"/>
        <v>m.mulyo44188DAY</v>
      </c>
      <c r="AK491" s="5" t="str">
        <f t="shared" si="137"/>
        <v>m.mulyoBMJ II</v>
      </c>
      <c r="AL491" s="5" t="str">
        <f t="shared" si="139"/>
        <v>3UTARA</v>
      </c>
      <c r="AM491" s="5" t="str">
        <f t="shared" si="140"/>
        <v>1 &gt; 4UTARA12 RODA</v>
      </c>
      <c r="AN491" s="5" t="str">
        <f t="shared" si="141"/>
        <v>m.mulyoBMJ II1 &gt; 4UTARA12 RODA</v>
      </c>
      <c r="AO491" s="5" t="str">
        <f t="shared" si="142"/>
        <v>m.mulyo1 &gt; 4UTARA12 RODA</v>
      </c>
      <c r="AP491" s="5" t="str">
        <f t="shared" si="143"/>
        <v>44188DAY</v>
      </c>
    </row>
    <row r="492" spans="1:42" x14ac:dyDescent="0.3">
      <c r="A492" s="33">
        <v>1</v>
      </c>
      <c r="B492" s="33"/>
      <c r="C492" s="70">
        <v>44188</v>
      </c>
      <c r="D492" s="71" t="s">
        <v>19</v>
      </c>
      <c r="E492" s="70">
        <v>44188</v>
      </c>
      <c r="F492" s="71">
        <v>5152869</v>
      </c>
      <c r="G492" s="33" t="s">
        <v>20</v>
      </c>
      <c r="H492" s="33" t="s">
        <v>21</v>
      </c>
      <c r="I492" s="33" t="s">
        <v>45</v>
      </c>
      <c r="J492" s="33" t="s">
        <v>46</v>
      </c>
      <c r="K492" s="63" t="s">
        <v>57</v>
      </c>
      <c r="L492" s="32" t="str">
        <f t="shared" ref="L492:L555" si="144">IFERROR(VLOOKUP(K492,db_unit,2,FALSE),"")</f>
        <v>AXOR4843</v>
      </c>
      <c r="M492" s="32" t="str">
        <f t="shared" ref="M492:M555" si="145">IFERROR(VLOOKUP(K492,db_unit,3,FALSE),"")</f>
        <v>BMJ II</v>
      </c>
      <c r="N492" s="32" t="str">
        <f t="shared" ref="N492:N555" si="146">IFERROR(VLOOKUP(K492,db_unit,4,FALSE),"")</f>
        <v>12 RODA</v>
      </c>
      <c r="O492" s="64">
        <v>0.62240740740740741</v>
      </c>
      <c r="P492" s="65">
        <v>0.62240740740740741</v>
      </c>
      <c r="Q492" s="65"/>
      <c r="R492" s="66">
        <v>4</v>
      </c>
      <c r="S492" s="66">
        <v>50460</v>
      </c>
      <c r="T492" s="66">
        <v>19800</v>
      </c>
      <c r="U492" s="67">
        <f t="shared" si="138"/>
        <v>30.66</v>
      </c>
      <c r="V492" s="66">
        <f t="shared" si="129"/>
        <v>621692.81999999995</v>
      </c>
      <c r="W492" s="66" t="str">
        <f t="shared" si="130"/>
        <v>1 &gt; 4</v>
      </c>
      <c r="X492" s="66">
        <f>A492+SUMIFS(Presensi!F:F,Presensi!E:E,'Entry Data'!AP492)</f>
        <v>1</v>
      </c>
      <c r="Y492" s="66">
        <f>IFERROR(INDEX('Retasi Pricing'!F:F,MATCH('Entry Data'!AM492,'Retasi Pricing'!E:E,0))*X492,"")</f>
        <v>27500</v>
      </c>
      <c r="Z492" s="62" t="s">
        <v>26</v>
      </c>
      <c r="AA492" s="62" t="s">
        <v>27</v>
      </c>
      <c r="AB492" s="32"/>
      <c r="AC492" s="32" t="s">
        <v>205</v>
      </c>
      <c r="AD492" s="32" t="str">
        <f t="shared" si="131"/>
        <v/>
      </c>
      <c r="AF492" s="5" t="str">
        <f t="shared" si="132"/>
        <v>m.mulyo44188</v>
      </c>
      <c r="AG492" s="5" t="str">
        <f t="shared" si="133"/>
        <v>BMJ 05044188UTARADAY</v>
      </c>
      <c r="AH492" s="5" t="str">
        <f t="shared" si="134"/>
        <v>m.mulyo44188UTARADAY</v>
      </c>
      <c r="AI492" s="5" t="str">
        <f t="shared" si="135"/>
        <v>BMJ 05044188DAY</v>
      </c>
      <c r="AJ492" s="5" t="str">
        <f t="shared" si="136"/>
        <v>m.mulyo44188DAY</v>
      </c>
      <c r="AK492" s="5" t="str">
        <f t="shared" si="137"/>
        <v>m.mulyoBMJ II</v>
      </c>
      <c r="AL492" s="5" t="str">
        <f t="shared" si="139"/>
        <v>4UTARA</v>
      </c>
      <c r="AM492" s="5" t="str">
        <f t="shared" si="140"/>
        <v>1 &gt; 4UTARA12 RODA</v>
      </c>
      <c r="AN492" s="5" t="str">
        <f t="shared" si="141"/>
        <v>m.mulyoBMJ II1 &gt; 4UTARA12 RODA</v>
      </c>
      <c r="AO492" s="5" t="str">
        <f t="shared" si="142"/>
        <v>m.mulyo1 &gt; 4UTARA12 RODA</v>
      </c>
      <c r="AP492" s="5" t="str">
        <f t="shared" si="143"/>
        <v>44188DAY</v>
      </c>
    </row>
    <row r="493" spans="1:42" x14ac:dyDescent="0.3">
      <c r="A493" s="33">
        <v>1</v>
      </c>
      <c r="B493" s="33"/>
      <c r="C493" s="70">
        <v>44188</v>
      </c>
      <c r="D493" s="71" t="s">
        <v>19</v>
      </c>
      <c r="E493" s="70">
        <v>44188</v>
      </c>
      <c r="F493" s="71">
        <v>5152947</v>
      </c>
      <c r="G493" s="33" t="s">
        <v>20</v>
      </c>
      <c r="H493" s="33" t="s">
        <v>21</v>
      </c>
      <c r="I493" s="33" t="s">
        <v>45</v>
      </c>
      <c r="J493" s="33" t="s">
        <v>46</v>
      </c>
      <c r="K493" s="63" t="s">
        <v>57</v>
      </c>
      <c r="L493" s="32" t="str">
        <f t="shared" si="144"/>
        <v>AXOR4843</v>
      </c>
      <c r="M493" s="32" t="str">
        <f t="shared" si="145"/>
        <v>BMJ II</v>
      </c>
      <c r="N493" s="32" t="str">
        <f t="shared" si="146"/>
        <v>12 RODA</v>
      </c>
      <c r="O493" s="64">
        <v>0.68307870370370372</v>
      </c>
      <c r="P493" s="65">
        <v>0.68307870370370372</v>
      </c>
      <c r="Q493" s="65"/>
      <c r="R493" s="66">
        <v>5</v>
      </c>
      <c r="S493" s="66">
        <v>50460</v>
      </c>
      <c r="T493" s="66">
        <v>19800</v>
      </c>
      <c r="U493" s="67">
        <f t="shared" si="138"/>
        <v>30.66</v>
      </c>
      <c r="V493" s="66">
        <f t="shared" si="129"/>
        <v>621692.81999999995</v>
      </c>
      <c r="W493" s="66" t="str">
        <f t="shared" si="130"/>
        <v>&gt; 5</v>
      </c>
      <c r="X493" s="66">
        <f>A493+SUMIFS(Presensi!F:F,Presensi!E:E,'Entry Data'!AP493)</f>
        <v>1</v>
      </c>
      <c r="Y493" s="66">
        <f>IFERROR(INDEX('Retasi Pricing'!F:F,MATCH('Entry Data'!AM493,'Retasi Pricing'!E:E,0))*X493,"")</f>
        <v>31200</v>
      </c>
      <c r="Z493" s="62" t="s">
        <v>26</v>
      </c>
      <c r="AA493" s="62" t="s">
        <v>27</v>
      </c>
      <c r="AB493" s="32"/>
      <c r="AC493" s="32" t="s">
        <v>205</v>
      </c>
      <c r="AD493" s="32" t="str">
        <f t="shared" si="131"/>
        <v/>
      </c>
      <c r="AF493" s="5" t="str">
        <f t="shared" si="132"/>
        <v>m.mulyo44188</v>
      </c>
      <c r="AG493" s="5" t="str">
        <f t="shared" si="133"/>
        <v>BMJ 05044188UTARADAY</v>
      </c>
      <c r="AH493" s="5" t="str">
        <f t="shared" si="134"/>
        <v>m.mulyo44188UTARADAY</v>
      </c>
      <c r="AI493" s="5" t="str">
        <f t="shared" si="135"/>
        <v>BMJ 05044188DAY</v>
      </c>
      <c r="AJ493" s="5" t="str">
        <f t="shared" si="136"/>
        <v>m.mulyo44188DAY</v>
      </c>
      <c r="AK493" s="5" t="str">
        <f t="shared" si="137"/>
        <v>m.mulyoBMJ II</v>
      </c>
      <c r="AL493" s="5" t="str">
        <f t="shared" si="139"/>
        <v>5UTARA</v>
      </c>
      <c r="AM493" s="5" t="str">
        <f t="shared" si="140"/>
        <v>&gt; 5UTARA12 RODA</v>
      </c>
      <c r="AN493" s="5" t="str">
        <f t="shared" si="141"/>
        <v>m.mulyoBMJ II&gt; 5UTARA12 RODA</v>
      </c>
      <c r="AO493" s="5" t="str">
        <f t="shared" si="142"/>
        <v>m.mulyo&gt; 5UTARA12 RODA</v>
      </c>
      <c r="AP493" s="5" t="str">
        <f t="shared" si="143"/>
        <v>44188DAY</v>
      </c>
    </row>
    <row r="494" spans="1:42" x14ac:dyDescent="0.3">
      <c r="A494" s="33">
        <v>1</v>
      </c>
      <c r="B494" s="33"/>
      <c r="C494" s="70">
        <v>44188</v>
      </c>
      <c r="D494" s="71" t="s">
        <v>19</v>
      </c>
      <c r="E494" s="70">
        <v>44188</v>
      </c>
      <c r="F494" s="71">
        <v>5153035</v>
      </c>
      <c r="G494" s="33" t="s">
        <v>20</v>
      </c>
      <c r="H494" s="33" t="s">
        <v>50</v>
      </c>
      <c r="I494" s="33" t="s">
        <v>51</v>
      </c>
      <c r="J494" s="33" t="s">
        <v>53</v>
      </c>
      <c r="K494" s="63" t="s">
        <v>57</v>
      </c>
      <c r="L494" s="32" t="str">
        <f t="shared" si="144"/>
        <v>AXOR4843</v>
      </c>
      <c r="M494" s="32" t="str">
        <f t="shared" si="145"/>
        <v>BMJ II</v>
      </c>
      <c r="N494" s="32" t="str">
        <f t="shared" si="146"/>
        <v>12 RODA</v>
      </c>
      <c r="O494" s="64">
        <v>0.7691203703703704</v>
      </c>
      <c r="P494" s="65">
        <v>0.7691203703703704</v>
      </c>
      <c r="Q494" s="65"/>
      <c r="R494" s="66">
        <v>6</v>
      </c>
      <c r="S494" s="66">
        <v>52240</v>
      </c>
      <c r="T494" s="66">
        <v>19800</v>
      </c>
      <c r="U494" s="67">
        <f t="shared" si="138"/>
        <v>32.44</v>
      </c>
      <c r="V494" s="66">
        <f t="shared" si="129"/>
        <v>657785.88</v>
      </c>
      <c r="W494" s="66" t="str">
        <f t="shared" si="130"/>
        <v>&gt; 6</v>
      </c>
      <c r="X494" s="66">
        <f>A494+SUMIFS(Presensi!F:F,Presensi!E:E,'Entry Data'!AP494)</f>
        <v>1</v>
      </c>
      <c r="Y494" s="66">
        <f>IFERROR(INDEX('Retasi Pricing'!F:F,MATCH('Entry Data'!AM494,'Retasi Pricing'!E:E,0))*X494,"")</f>
        <v>34450</v>
      </c>
      <c r="Z494" s="62" t="s">
        <v>26</v>
      </c>
      <c r="AA494" s="62" t="s">
        <v>27</v>
      </c>
      <c r="AB494" s="32"/>
      <c r="AC494" s="32" t="s">
        <v>205</v>
      </c>
      <c r="AD494" s="32" t="str">
        <f t="shared" si="131"/>
        <v/>
      </c>
      <c r="AF494" s="5" t="str">
        <f t="shared" si="132"/>
        <v>m.mulyo44188</v>
      </c>
      <c r="AG494" s="5" t="str">
        <f t="shared" si="133"/>
        <v>BMJ 05044188UTARADAY</v>
      </c>
      <c r="AH494" s="5" t="str">
        <f t="shared" si="134"/>
        <v>m.mulyo44188UTARADAY</v>
      </c>
      <c r="AI494" s="5" t="str">
        <f t="shared" si="135"/>
        <v>BMJ 05044188DAY</v>
      </c>
      <c r="AJ494" s="5" t="str">
        <f t="shared" si="136"/>
        <v>m.mulyo44188DAY</v>
      </c>
      <c r="AK494" s="5" t="str">
        <f t="shared" si="137"/>
        <v>m.mulyoBMJ II</v>
      </c>
      <c r="AL494" s="5" t="str">
        <f t="shared" si="139"/>
        <v>6UTARA</v>
      </c>
      <c r="AM494" s="5" t="str">
        <f t="shared" si="140"/>
        <v>&gt; 6UTARA12 RODA</v>
      </c>
      <c r="AN494" s="5" t="str">
        <f t="shared" si="141"/>
        <v>m.mulyoBMJ II&gt; 6UTARA12 RODA</v>
      </c>
      <c r="AO494" s="5" t="str">
        <f t="shared" si="142"/>
        <v>m.mulyo&gt; 6UTARA12 RODA</v>
      </c>
      <c r="AP494" s="5" t="str">
        <f t="shared" si="143"/>
        <v>44188DAY</v>
      </c>
    </row>
    <row r="495" spans="1:42" x14ac:dyDescent="0.3">
      <c r="A495" s="33">
        <v>1</v>
      </c>
      <c r="B495" s="33"/>
      <c r="C495" s="70">
        <v>44188</v>
      </c>
      <c r="D495" s="71" t="s">
        <v>19</v>
      </c>
      <c r="E495" s="70">
        <v>44188</v>
      </c>
      <c r="F495" s="71">
        <v>5152478</v>
      </c>
      <c r="G495" s="33" t="s">
        <v>20</v>
      </c>
      <c r="H495" s="33" t="s">
        <v>21</v>
      </c>
      <c r="I495" s="33" t="s">
        <v>76</v>
      </c>
      <c r="J495" s="33" t="s">
        <v>23</v>
      </c>
      <c r="K495" s="63" t="s">
        <v>62</v>
      </c>
      <c r="L495" s="32" t="str">
        <f t="shared" si="144"/>
        <v>FM260JD</v>
      </c>
      <c r="M495" s="32" t="str">
        <f t="shared" si="145"/>
        <v>BMJ III</v>
      </c>
      <c r="N495" s="32" t="str">
        <f t="shared" si="146"/>
        <v>10 RODA</v>
      </c>
      <c r="O495" s="64">
        <v>0.33075231481481482</v>
      </c>
      <c r="P495" s="65">
        <v>0.33075231481481482</v>
      </c>
      <c r="Q495" s="65"/>
      <c r="R495" s="66">
        <v>1</v>
      </c>
      <c r="S495" s="66">
        <v>39520</v>
      </c>
      <c r="T495" s="66">
        <v>14700</v>
      </c>
      <c r="U495" s="67">
        <f t="shared" si="138"/>
        <v>24.82</v>
      </c>
      <c r="V495" s="66">
        <f t="shared" si="129"/>
        <v>483841.08</v>
      </c>
      <c r="W495" s="66" t="str">
        <f t="shared" si="130"/>
        <v>1 &gt; 4</v>
      </c>
      <c r="X495" s="66">
        <f>A495+SUMIFS(Presensi!F:F,Presensi!E:E,'Entry Data'!AP495)</f>
        <v>1</v>
      </c>
      <c r="Y495" s="66">
        <f>IFERROR(INDEX('Retasi Pricing'!F:F,MATCH('Entry Data'!AM495,'Retasi Pricing'!E:E,0))*X495,"")</f>
        <v>25000</v>
      </c>
      <c r="Z495" s="62" t="s">
        <v>26</v>
      </c>
      <c r="AA495" s="62" t="s">
        <v>27</v>
      </c>
      <c r="AB495" s="32"/>
      <c r="AC495" s="32" t="s">
        <v>206</v>
      </c>
      <c r="AD495" s="32" t="str">
        <f t="shared" si="131"/>
        <v/>
      </c>
      <c r="AF495" s="5" t="str">
        <f t="shared" si="132"/>
        <v>sulvadlan44188</v>
      </c>
      <c r="AG495" s="5" t="str">
        <f t="shared" si="133"/>
        <v>BMJ 05344188UTARADAY</v>
      </c>
      <c r="AH495" s="5" t="str">
        <f t="shared" si="134"/>
        <v>sulvadlan44188UTARADAY</v>
      </c>
      <c r="AI495" s="5" t="str">
        <f t="shared" si="135"/>
        <v>BMJ 05344188DAY</v>
      </c>
      <c r="AJ495" s="5" t="str">
        <f t="shared" si="136"/>
        <v>sulvadlan44188DAY</v>
      </c>
      <c r="AK495" s="5" t="str">
        <f t="shared" si="137"/>
        <v>sulvadlanBMJ III</v>
      </c>
      <c r="AL495" s="5" t="str">
        <f t="shared" si="139"/>
        <v>1UTARA</v>
      </c>
      <c r="AM495" s="5" t="str">
        <f t="shared" si="140"/>
        <v>1 &gt; 4UTARA10 RODA</v>
      </c>
      <c r="AN495" s="5" t="str">
        <f t="shared" si="141"/>
        <v>sulvadlanBMJ III1 &gt; 4UTARA10 RODA</v>
      </c>
      <c r="AO495" s="5" t="str">
        <f t="shared" si="142"/>
        <v>sulvadlan1 &gt; 4UTARA10 RODA</v>
      </c>
      <c r="AP495" s="5" t="str">
        <f t="shared" si="143"/>
        <v>44188DAY</v>
      </c>
    </row>
    <row r="496" spans="1:42" x14ac:dyDescent="0.3">
      <c r="A496" s="33">
        <v>1</v>
      </c>
      <c r="B496" s="33"/>
      <c r="C496" s="70">
        <v>44188</v>
      </c>
      <c r="D496" s="71" t="s">
        <v>19</v>
      </c>
      <c r="E496" s="70">
        <v>44188</v>
      </c>
      <c r="F496" s="71">
        <v>5152555</v>
      </c>
      <c r="G496" s="33" t="s">
        <v>20</v>
      </c>
      <c r="H496" s="33" t="s">
        <v>21</v>
      </c>
      <c r="I496" s="33" t="s">
        <v>76</v>
      </c>
      <c r="J496" s="33" t="s">
        <v>23</v>
      </c>
      <c r="K496" s="63" t="s">
        <v>62</v>
      </c>
      <c r="L496" s="32" t="str">
        <f t="shared" si="144"/>
        <v>FM260JD</v>
      </c>
      <c r="M496" s="32" t="str">
        <f t="shared" si="145"/>
        <v>BMJ III</v>
      </c>
      <c r="N496" s="32" t="str">
        <f t="shared" si="146"/>
        <v>10 RODA</v>
      </c>
      <c r="O496" s="64">
        <v>0.38518518518518513</v>
      </c>
      <c r="P496" s="65">
        <v>0.38518518518518513</v>
      </c>
      <c r="Q496" s="65"/>
      <c r="R496" s="66">
        <v>2</v>
      </c>
      <c r="S496" s="66">
        <v>39000</v>
      </c>
      <c r="T496" s="66">
        <v>14700</v>
      </c>
      <c r="U496" s="67">
        <f t="shared" si="138"/>
        <v>24.3</v>
      </c>
      <c r="V496" s="66">
        <f t="shared" si="129"/>
        <v>473704.20000000007</v>
      </c>
      <c r="W496" s="66" t="str">
        <f t="shared" si="130"/>
        <v>1 &gt; 4</v>
      </c>
      <c r="X496" s="66">
        <f>A496+SUMIFS(Presensi!F:F,Presensi!E:E,'Entry Data'!AP496)</f>
        <v>1</v>
      </c>
      <c r="Y496" s="66">
        <f>IFERROR(INDEX('Retasi Pricing'!F:F,MATCH('Entry Data'!AM496,'Retasi Pricing'!E:E,0))*X496,"")</f>
        <v>25000</v>
      </c>
      <c r="Z496" s="62" t="s">
        <v>26</v>
      </c>
      <c r="AA496" s="62" t="s">
        <v>27</v>
      </c>
      <c r="AB496" s="32"/>
      <c r="AC496" s="32" t="s">
        <v>206</v>
      </c>
      <c r="AD496" s="32" t="str">
        <f t="shared" si="131"/>
        <v/>
      </c>
      <c r="AF496" s="5" t="str">
        <f t="shared" si="132"/>
        <v>sulvadlan44188</v>
      </c>
      <c r="AG496" s="5" t="str">
        <f t="shared" si="133"/>
        <v>BMJ 05344188UTARADAY</v>
      </c>
      <c r="AH496" s="5" t="str">
        <f t="shared" si="134"/>
        <v>sulvadlan44188UTARADAY</v>
      </c>
      <c r="AI496" s="5" t="str">
        <f t="shared" si="135"/>
        <v>BMJ 05344188DAY</v>
      </c>
      <c r="AJ496" s="5" t="str">
        <f t="shared" si="136"/>
        <v>sulvadlan44188DAY</v>
      </c>
      <c r="AK496" s="5" t="str">
        <f t="shared" si="137"/>
        <v>sulvadlanBMJ III</v>
      </c>
      <c r="AL496" s="5" t="str">
        <f t="shared" si="139"/>
        <v>2UTARA</v>
      </c>
      <c r="AM496" s="5" t="str">
        <f t="shared" si="140"/>
        <v>1 &gt; 4UTARA10 RODA</v>
      </c>
      <c r="AN496" s="5" t="str">
        <f t="shared" si="141"/>
        <v>sulvadlanBMJ III1 &gt; 4UTARA10 RODA</v>
      </c>
      <c r="AO496" s="5" t="str">
        <f t="shared" si="142"/>
        <v>sulvadlan1 &gt; 4UTARA10 RODA</v>
      </c>
      <c r="AP496" s="5" t="str">
        <f t="shared" si="143"/>
        <v>44188DAY</v>
      </c>
    </row>
    <row r="497" spans="1:42" x14ac:dyDescent="0.3">
      <c r="A497" s="33">
        <v>1</v>
      </c>
      <c r="B497" s="33"/>
      <c r="C497" s="70">
        <v>44188</v>
      </c>
      <c r="D497" s="71" t="s">
        <v>19</v>
      </c>
      <c r="E497" s="70">
        <v>44188</v>
      </c>
      <c r="F497" s="71">
        <v>5152627</v>
      </c>
      <c r="G497" s="33" t="s">
        <v>20</v>
      </c>
      <c r="H497" s="33" t="s">
        <v>21</v>
      </c>
      <c r="I497" s="33" t="s">
        <v>76</v>
      </c>
      <c r="J497" s="33" t="s">
        <v>23</v>
      </c>
      <c r="K497" s="63" t="s">
        <v>62</v>
      </c>
      <c r="L497" s="32" t="str">
        <f t="shared" si="144"/>
        <v>FM260JD</v>
      </c>
      <c r="M497" s="32" t="str">
        <f t="shared" si="145"/>
        <v>BMJ III</v>
      </c>
      <c r="N497" s="32" t="str">
        <f t="shared" si="146"/>
        <v>10 RODA</v>
      </c>
      <c r="O497" s="64">
        <v>0.43892361111111106</v>
      </c>
      <c r="P497" s="65">
        <v>0.43892361111111106</v>
      </c>
      <c r="Q497" s="65"/>
      <c r="R497" s="66">
        <v>3</v>
      </c>
      <c r="S497" s="66">
        <v>39040</v>
      </c>
      <c r="T497" s="66">
        <v>14700</v>
      </c>
      <c r="U497" s="67">
        <f t="shared" si="138"/>
        <v>24.34</v>
      </c>
      <c r="V497" s="66">
        <f t="shared" si="129"/>
        <v>474483.95999999996</v>
      </c>
      <c r="W497" s="66" t="str">
        <f t="shared" si="130"/>
        <v>1 &gt; 4</v>
      </c>
      <c r="X497" s="66">
        <f>A497+SUMIFS(Presensi!F:F,Presensi!E:E,'Entry Data'!AP497)</f>
        <v>1</v>
      </c>
      <c r="Y497" s="66">
        <f>IFERROR(INDEX('Retasi Pricing'!F:F,MATCH('Entry Data'!AM497,'Retasi Pricing'!E:E,0))*X497,"")</f>
        <v>25000</v>
      </c>
      <c r="Z497" s="62" t="s">
        <v>26</v>
      </c>
      <c r="AA497" s="62" t="s">
        <v>27</v>
      </c>
      <c r="AB497" s="32"/>
      <c r="AC497" s="32" t="s">
        <v>206</v>
      </c>
      <c r="AD497" s="32" t="str">
        <f t="shared" si="131"/>
        <v/>
      </c>
      <c r="AF497" s="5" t="str">
        <f t="shared" si="132"/>
        <v>sulvadlan44188</v>
      </c>
      <c r="AG497" s="5" t="str">
        <f t="shared" si="133"/>
        <v>BMJ 05344188UTARADAY</v>
      </c>
      <c r="AH497" s="5" t="str">
        <f t="shared" si="134"/>
        <v>sulvadlan44188UTARADAY</v>
      </c>
      <c r="AI497" s="5" t="str">
        <f t="shared" si="135"/>
        <v>BMJ 05344188DAY</v>
      </c>
      <c r="AJ497" s="5" t="str">
        <f t="shared" si="136"/>
        <v>sulvadlan44188DAY</v>
      </c>
      <c r="AK497" s="5" t="str">
        <f t="shared" si="137"/>
        <v>sulvadlanBMJ III</v>
      </c>
      <c r="AL497" s="5" t="str">
        <f t="shared" si="139"/>
        <v>3UTARA</v>
      </c>
      <c r="AM497" s="5" t="str">
        <f t="shared" si="140"/>
        <v>1 &gt; 4UTARA10 RODA</v>
      </c>
      <c r="AN497" s="5" t="str">
        <f t="shared" si="141"/>
        <v>sulvadlanBMJ III1 &gt; 4UTARA10 RODA</v>
      </c>
      <c r="AO497" s="5" t="str">
        <f t="shared" si="142"/>
        <v>sulvadlan1 &gt; 4UTARA10 RODA</v>
      </c>
      <c r="AP497" s="5" t="str">
        <f t="shared" si="143"/>
        <v>44188DAY</v>
      </c>
    </row>
    <row r="498" spans="1:42" x14ac:dyDescent="0.3">
      <c r="A498" s="33">
        <v>1</v>
      </c>
      <c r="B498" s="33"/>
      <c r="C498" s="70">
        <v>44188</v>
      </c>
      <c r="D498" s="71" t="s">
        <v>19</v>
      </c>
      <c r="E498" s="70">
        <v>44188</v>
      </c>
      <c r="F498" s="71">
        <v>5152736</v>
      </c>
      <c r="G498" s="33" t="s">
        <v>20</v>
      </c>
      <c r="H498" s="33" t="s">
        <v>21</v>
      </c>
      <c r="I498" s="33" t="s">
        <v>76</v>
      </c>
      <c r="J498" s="33" t="s">
        <v>23</v>
      </c>
      <c r="K498" s="63" t="s">
        <v>62</v>
      </c>
      <c r="L498" s="32" t="str">
        <f t="shared" si="144"/>
        <v>FM260JD</v>
      </c>
      <c r="M498" s="32" t="str">
        <f t="shared" si="145"/>
        <v>BMJ III</v>
      </c>
      <c r="N498" s="32" t="str">
        <f t="shared" si="146"/>
        <v>10 RODA</v>
      </c>
      <c r="O498" s="64">
        <v>0.50968749999999996</v>
      </c>
      <c r="P498" s="65">
        <v>0.50968749999999996</v>
      </c>
      <c r="Q498" s="65"/>
      <c r="R498" s="66">
        <v>4</v>
      </c>
      <c r="S498" s="66">
        <v>38620</v>
      </c>
      <c r="T498" s="66">
        <v>14700</v>
      </c>
      <c r="U498" s="67">
        <f t="shared" si="138"/>
        <v>23.92</v>
      </c>
      <c r="V498" s="66">
        <f t="shared" si="129"/>
        <v>466296.48000000004</v>
      </c>
      <c r="W498" s="66" t="str">
        <f t="shared" si="130"/>
        <v>1 &gt; 4</v>
      </c>
      <c r="X498" s="66">
        <f>A498+SUMIFS(Presensi!F:F,Presensi!E:E,'Entry Data'!AP498)</f>
        <v>1</v>
      </c>
      <c r="Y498" s="66">
        <f>IFERROR(INDEX('Retasi Pricing'!F:F,MATCH('Entry Data'!AM498,'Retasi Pricing'!E:E,0))*X498,"")</f>
        <v>25000</v>
      </c>
      <c r="Z498" s="62" t="s">
        <v>26</v>
      </c>
      <c r="AA498" s="62" t="s">
        <v>27</v>
      </c>
      <c r="AB498" s="32"/>
      <c r="AC498" s="32" t="s">
        <v>206</v>
      </c>
      <c r="AD498" s="32" t="str">
        <f t="shared" si="131"/>
        <v/>
      </c>
      <c r="AF498" s="5" t="str">
        <f t="shared" si="132"/>
        <v>sulvadlan44188</v>
      </c>
      <c r="AG498" s="5" t="str">
        <f t="shared" si="133"/>
        <v>BMJ 05344188UTARADAY</v>
      </c>
      <c r="AH498" s="5" t="str">
        <f t="shared" si="134"/>
        <v>sulvadlan44188UTARADAY</v>
      </c>
      <c r="AI498" s="5" t="str">
        <f t="shared" si="135"/>
        <v>BMJ 05344188DAY</v>
      </c>
      <c r="AJ498" s="5" t="str">
        <f t="shared" si="136"/>
        <v>sulvadlan44188DAY</v>
      </c>
      <c r="AK498" s="5" t="str">
        <f t="shared" si="137"/>
        <v>sulvadlanBMJ III</v>
      </c>
      <c r="AL498" s="5" t="str">
        <f t="shared" si="139"/>
        <v>4UTARA</v>
      </c>
      <c r="AM498" s="5" t="str">
        <f t="shared" si="140"/>
        <v>1 &gt; 4UTARA10 RODA</v>
      </c>
      <c r="AN498" s="5" t="str">
        <f t="shared" si="141"/>
        <v>sulvadlanBMJ III1 &gt; 4UTARA10 RODA</v>
      </c>
      <c r="AO498" s="5" t="str">
        <f t="shared" si="142"/>
        <v>sulvadlan1 &gt; 4UTARA10 RODA</v>
      </c>
      <c r="AP498" s="5" t="str">
        <f t="shared" si="143"/>
        <v>44188DAY</v>
      </c>
    </row>
    <row r="499" spans="1:42" x14ac:dyDescent="0.3">
      <c r="A499" s="33">
        <v>1</v>
      </c>
      <c r="B499" s="33"/>
      <c r="C499" s="70">
        <v>44188</v>
      </c>
      <c r="D499" s="71" t="s">
        <v>19</v>
      </c>
      <c r="E499" s="70">
        <v>44188</v>
      </c>
      <c r="F499" s="71">
        <v>5152823</v>
      </c>
      <c r="G499" s="33" t="s">
        <v>20</v>
      </c>
      <c r="H499" s="33" t="s">
        <v>21</v>
      </c>
      <c r="I499" s="33" t="s">
        <v>51</v>
      </c>
      <c r="J499" s="33" t="s">
        <v>46</v>
      </c>
      <c r="K499" s="63" t="s">
        <v>62</v>
      </c>
      <c r="L499" s="32" t="str">
        <f t="shared" si="144"/>
        <v>FM260JD</v>
      </c>
      <c r="M499" s="32" t="str">
        <f t="shared" si="145"/>
        <v>BMJ III</v>
      </c>
      <c r="N499" s="32" t="str">
        <f t="shared" si="146"/>
        <v>10 RODA</v>
      </c>
      <c r="O499" s="64">
        <v>0.59023148148148141</v>
      </c>
      <c r="P499" s="65">
        <v>0.59023148148148141</v>
      </c>
      <c r="Q499" s="65"/>
      <c r="R499" s="66">
        <v>5</v>
      </c>
      <c r="S499" s="66">
        <v>38640</v>
      </c>
      <c r="T499" s="66">
        <v>14700</v>
      </c>
      <c r="U499" s="67">
        <f t="shared" si="138"/>
        <v>23.94</v>
      </c>
      <c r="V499" s="66">
        <f t="shared" si="129"/>
        <v>466686.36</v>
      </c>
      <c r="W499" s="66" t="str">
        <f t="shared" si="130"/>
        <v>&gt; 5</v>
      </c>
      <c r="X499" s="66">
        <f>A499+SUMIFS(Presensi!F:F,Presensi!E:E,'Entry Data'!AP499)</f>
        <v>1</v>
      </c>
      <c r="Y499" s="66">
        <f>IFERROR(INDEX('Retasi Pricing'!F:F,MATCH('Entry Data'!AM499,'Retasi Pricing'!E:E,0))*X499,"")</f>
        <v>27650</v>
      </c>
      <c r="Z499" s="62" t="s">
        <v>26</v>
      </c>
      <c r="AA499" s="62" t="s">
        <v>27</v>
      </c>
      <c r="AB499" s="32"/>
      <c r="AC499" s="32" t="s">
        <v>206</v>
      </c>
      <c r="AD499" s="32" t="str">
        <f t="shared" si="131"/>
        <v/>
      </c>
      <c r="AF499" s="5" t="str">
        <f t="shared" si="132"/>
        <v>sulvadlan44188</v>
      </c>
      <c r="AG499" s="5" t="str">
        <f t="shared" si="133"/>
        <v>BMJ 05344188UTARADAY</v>
      </c>
      <c r="AH499" s="5" t="str">
        <f t="shared" si="134"/>
        <v>sulvadlan44188UTARADAY</v>
      </c>
      <c r="AI499" s="5" t="str">
        <f t="shared" si="135"/>
        <v>BMJ 05344188DAY</v>
      </c>
      <c r="AJ499" s="5" t="str">
        <f t="shared" si="136"/>
        <v>sulvadlan44188DAY</v>
      </c>
      <c r="AK499" s="5" t="str">
        <f t="shared" si="137"/>
        <v>sulvadlanBMJ III</v>
      </c>
      <c r="AL499" s="5" t="str">
        <f t="shared" si="139"/>
        <v>5UTARA</v>
      </c>
      <c r="AM499" s="5" t="str">
        <f t="shared" si="140"/>
        <v>&gt; 5UTARA10 RODA</v>
      </c>
      <c r="AN499" s="5" t="str">
        <f t="shared" si="141"/>
        <v>sulvadlanBMJ III&gt; 5UTARA10 RODA</v>
      </c>
      <c r="AO499" s="5" t="str">
        <f t="shared" si="142"/>
        <v>sulvadlan&gt; 5UTARA10 RODA</v>
      </c>
      <c r="AP499" s="5" t="str">
        <f t="shared" si="143"/>
        <v>44188DAY</v>
      </c>
    </row>
    <row r="500" spans="1:42" x14ac:dyDescent="0.3">
      <c r="A500" s="33">
        <v>1</v>
      </c>
      <c r="B500" s="33"/>
      <c r="C500" s="70">
        <v>44188</v>
      </c>
      <c r="D500" s="71" t="s">
        <v>19</v>
      </c>
      <c r="E500" s="70">
        <v>44188</v>
      </c>
      <c r="F500" s="71">
        <v>5152926</v>
      </c>
      <c r="G500" s="33" t="s">
        <v>20</v>
      </c>
      <c r="H500" s="33" t="s">
        <v>21</v>
      </c>
      <c r="I500" s="33" t="s">
        <v>51</v>
      </c>
      <c r="J500" s="33" t="s">
        <v>46</v>
      </c>
      <c r="K500" s="63" t="s">
        <v>62</v>
      </c>
      <c r="L500" s="32" t="str">
        <f t="shared" si="144"/>
        <v>FM260JD</v>
      </c>
      <c r="M500" s="32" t="str">
        <f t="shared" si="145"/>
        <v>BMJ III</v>
      </c>
      <c r="N500" s="32" t="str">
        <f t="shared" si="146"/>
        <v>10 RODA</v>
      </c>
      <c r="O500" s="64">
        <v>0.66511574074074076</v>
      </c>
      <c r="P500" s="65">
        <v>0.66511574074074076</v>
      </c>
      <c r="Q500" s="65"/>
      <c r="R500" s="66">
        <v>6</v>
      </c>
      <c r="S500" s="66">
        <v>39680</v>
      </c>
      <c r="T500" s="66">
        <v>14700</v>
      </c>
      <c r="U500" s="67">
        <f t="shared" si="138"/>
        <v>24.98</v>
      </c>
      <c r="V500" s="66">
        <f t="shared" si="129"/>
        <v>486960.12000000005</v>
      </c>
      <c r="W500" s="66" t="str">
        <f t="shared" si="130"/>
        <v>&gt; 6</v>
      </c>
      <c r="X500" s="66">
        <f>A500+SUMIFS(Presensi!F:F,Presensi!E:E,'Entry Data'!AP500)</f>
        <v>1</v>
      </c>
      <c r="Y500" s="66">
        <f>IFERROR(INDEX('Retasi Pricing'!F:F,MATCH('Entry Data'!AM500,'Retasi Pricing'!E:E,0))*X500,"")</f>
        <v>30800</v>
      </c>
      <c r="Z500" s="62" t="s">
        <v>26</v>
      </c>
      <c r="AA500" s="62" t="s">
        <v>27</v>
      </c>
      <c r="AB500" s="32"/>
      <c r="AC500" s="32" t="s">
        <v>206</v>
      </c>
      <c r="AD500" s="32" t="str">
        <f t="shared" si="131"/>
        <v/>
      </c>
      <c r="AF500" s="5" t="str">
        <f t="shared" si="132"/>
        <v>sulvadlan44188</v>
      </c>
      <c r="AG500" s="5" t="str">
        <f t="shared" si="133"/>
        <v>BMJ 05344188UTARADAY</v>
      </c>
      <c r="AH500" s="5" t="str">
        <f t="shared" si="134"/>
        <v>sulvadlan44188UTARADAY</v>
      </c>
      <c r="AI500" s="5" t="str">
        <f t="shared" si="135"/>
        <v>BMJ 05344188DAY</v>
      </c>
      <c r="AJ500" s="5" t="str">
        <f t="shared" si="136"/>
        <v>sulvadlan44188DAY</v>
      </c>
      <c r="AK500" s="5" t="str">
        <f t="shared" si="137"/>
        <v>sulvadlanBMJ III</v>
      </c>
      <c r="AL500" s="5" t="str">
        <f t="shared" si="139"/>
        <v>6UTARA</v>
      </c>
      <c r="AM500" s="5" t="str">
        <f t="shared" si="140"/>
        <v>&gt; 6UTARA10 RODA</v>
      </c>
      <c r="AN500" s="5" t="str">
        <f t="shared" si="141"/>
        <v>sulvadlanBMJ III&gt; 6UTARA10 RODA</v>
      </c>
      <c r="AO500" s="5" t="str">
        <f t="shared" si="142"/>
        <v>sulvadlan&gt; 6UTARA10 RODA</v>
      </c>
      <c r="AP500" s="5" t="str">
        <f t="shared" si="143"/>
        <v>44188DAY</v>
      </c>
    </row>
    <row r="501" spans="1:42" x14ac:dyDescent="0.3">
      <c r="A501" s="33">
        <v>1</v>
      </c>
      <c r="B501" s="33"/>
      <c r="C501" s="70">
        <v>44188</v>
      </c>
      <c r="D501" s="71" t="s">
        <v>19</v>
      </c>
      <c r="E501" s="70">
        <v>44188</v>
      </c>
      <c r="F501" s="71">
        <v>5152493</v>
      </c>
      <c r="G501" s="33" t="s">
        <v>20</v>
      </c>
      <c r="H501" s="33" t="s">
        <v>21</v>
      </c>
      <c r="I501" s="33" t="s">
        <v>76</v>
      </c>
      <c r="J501" s="33" t="s">
        <v>23</v>
      </c>
      <c r="K501" s="63" t="s">
        <v>67</v>
      </c>
      <c r="L501" s="32" t="str">
        <f t="shared" si="144"/>
        <v>FM260JD</v>
      </c>
      <c r="M501" s="32" t="str">
        <f t="shared" si="145"/>
        <v>BMJ III</v>
      </c>
      <c r="N501" s="32" t="str">
        <f t="shared" si="146"/>
        <v>10 RODA</v>
      </c>
      <c r="O501" s="64">
        <v>0.33945601851851853</v>
      </c>
      <c r="P501" s="65">
        <v>0.33945601851851853</v>
      </c>
      <c r="Q501" s="65"/>
      <c r="R501" s="66">
        <v>1</v>
      </c>
      <c r="S501" s="66">
        <v>38060</v>
      </c>
      <c r="T501" s="66">
        <v>14900</v>
      </c>
      <c r="U501" s="67">
        <f t="shared" si="138"/>
        <v>23.16</v>
      </c>
      <c r="V501" s="66">
        <f t="shared" si="129"/>
        <v>451481.04000000004</v>
      </c>
      <c r="W501" s="66" t="str">
        <f t="shared" si="130"/>
        <v>1 &gt; 4</v>
      </c>
      <c r="X501" s="66">
        <f>A501+SUMIFS(Presensi!F:F,Presensi!E:E,'Entry Data'!AP501)</f>
        <v>1</v>
      </c>
      <c r="Y501" s="66">
        <f>IFERROR(INDEX('Retasi Pricing'!F:F,MATCH('Entry Data'!AM501,'Retasi Pricing'!E:E,0))*X501,"")</f>
        <v>25000</v>
      </c>
      <c r="Z501" s="62" t="s">
        <v>26</v>
      </c>
      <c r="AA501" s="62" t="s">
        <v>27</v>
      </c>
      <c r="AB501" s="32"/>
      <c r="AC501" s="32" t="s">
        <v>210</v>
      </c>
      <c r="AD501" s="32" t="str">
        <f t="shared" si="131"/>
        <v/>
      </c>
      <c r="AF501" s="5" t="str">
        <f t="shared" si="132"/>
        <v>m.taha44188</v>
      </c>
      <c r="AG501" s="5" t="str">
        <f t="shared" si="133"/>
        <v>BMJ 05444188UTARADAY</v>
      </c>
      <c r="AH501" s="5" t="str">
        <f t="shared" si="134"/>
        <v>m.taha44188UTARADAY</v>
      </c>
      <c r="AI501" s="5" t="str">
        <f t="shared" si="135"/>
        <v>BMJ 05444188DAY</v>
      </c>
      <c r="AJ501" s="5" t="str">
        <f t="shared" si="136"/>
        <v>m.taha44188DAY</v>
      </c>
      <c r="AK501" s="5" t="str">
        <f t="shared" si="137"/>
        <v>m.tahaBMJ III</v>
      </c>
      <c r="AL501" s="5" t="str">
        <f t="shared" si="139"/>
        <v>1UTARA</v>
      </c>
      <c r="AM501" s="5" t="str">
        <f t="shared" si="140"/>
        <v>1 &gt; 4UTARA10 RODA</v>
      </c>
      <c r="AN501" s="5" t="str">
        <f t="shared" si="141"/>
        <v>m.tahaBMJ III1 &gt; 4UTARA10 RODA</v>
      </c>
      <c r="AO501" s="5" t="str">
        <f t="shared" si="142"/>
        <v>m.taha1 &gt; 4UTARA10 RODA</v>
      </c>
      <c r="AP501" s="5" t="str">
        <f t="shared" si="143"/>
        <v>44188DAY</v>
      </c>
    </row>
    <row r="502" spans="1:42" x14ac:dyDescent="0.3">
      <c r="A502" s="33">
        <v>1</v>
      </c>
      <c r="B502" s="33"/>
      <c r="C502" s="70">
        <v>44188</v>
      </c>
      <c r="D502" s="71" t="s">
        <v>19</v>
      </c>
      <c r="E502" s="70">
        <v>44188</v>
      </c>
      <c r="F502" s="71">
        <v>5152572</v>
      </c>
      <c r="G502" s="33" t="s">
        <v>20</v>
      </c>
      <c r="H502" s="33" t="s">
        <v>21</v>
      </c>
      <c r="I502" s="33" t="s">
        <v>76</v>
      </c>
      <c r="J502" s="33" t="s">
        <v>23</v>
      </c>
      <c r="K502" s="63" t="s">
        <v>67</v>
      </c>
      <c r="L502" s="32" t="str">
        <f t="shared" si="144"/>
        <v>FM260JD</v>
      </c>
      <c r="M502" s="32" t="str">
        <f t="shared" si="145"/>
        <v>BMJ III</v>
      </c>
      <c r="N502" s="32" t="str">
        <f t="shared" si="146"/>
        <v>10 RODA</v>
      </c>
      <c r="O502" s="64">
        <v>0.39608796296296295</v>
      </c>
      <c r="P502" s="65">
        <v>0.39608796296296295</v>
      </c>
      <c r="Q502" s="65"/>
      <c r="R502" s="66">
        <v>2</v>
      </c>
      <c r="S502" s="66">
        <v>38480</v>
      </c>
      <c r="T502" s="66">
        <v>14900</v>
      </c>
      <c r="U502" s="67">
        <f t="shared" si="138"/>
        <v>23.58</v>
      </c>
      <c r="V502" s="66">
        <f t="shared" si="129"/>
        <v>459668.51999999996</v>
      </c>
      <c r="W502" s="66" t="str">
        <f t="shared" si="130"/>
        <v>1 &gt; 4</v>
      </c>
      <c r="X502" s="66">
        <f>A502+SUMIFS(Presensi!F:F,Presensi!E:E,'Entry Data'!AP502)</f>
        <v>1</v>
      </c>
      <c r="Y502" s="66">
        <f>IFERROR(INDEX('Retasi Pricing'!F:F,MATCH('Entry Data'!AM502,'Retasi Pricing'!E:E,0))*X502,"")</f>
        <v>25000</v>
      </c>
      <c r="Z502" s="62" t="s">
        <v>26</v>
      </c>
      <c r="AA502" s="62" t="s">
        <v>27</v>
      </c>
      <c r="AB502" s="32"/>
      <c r="AC502" s="32" t="s">
        <v>210</v>
      </c>
      <c r="AD502" s="32" t="str">
        <f t="shared" si="131"/>
        <v/>
      </c>
      <c r="AF502" s="5" t="str">
        <f t="shared" si="132"/>
        <v>m.taha44188</v>
      </c>
      <c r="AG502" s="5" t="str">
        <f t="shared" si="133"/>
        <v>BMJ 05444188UTARADAY</v>
      </c>
      <c r="AH502" s="5" t="str">
        <f t="shared" si="134"/>
        <v>m.taha44188UTARADAY</v>
      </c>
      <c r="AI502" s="5" t="str">
        <f t="shared" si="135"/>
        <v>BMJ 05444188DAY</v>
      </c>
      <c r="AJ502" s="5" t="str">
        <f t="shared" si="136"/>
        <v>m.taha44188DAY</v>
      </c>
      <c r="AK502" s="5" t="str">
        <f t="shared" si="137"/>
        <v>m.tahaBMJ III</v>
      </c>
      <c r="AL502" s="5" t="str">
        <f t="shared" si="139"/>
        <v>2UTARA</v>
      </c>
      <c r="AM502" s="5" t="str">
        <f t="shared" si="140"/>
        <v>1 &gt; 4UTARA10 RODA</v>
      </c>
      <c r="AN502" s="5" t="str">
        <f t="shared" si="141"/>
        <v>m.tahaBMJ III1 &gt; 4UTARA10 RODA</v>
      </c>
      <c r="AO502" s="5" t="str">
        <f t="shared" si="142"/>
        <v>m.taha1 &gt; 4UTARA10 RODA</v>
      </c>
      <c r="AP502" s="5" t="str">
        <f t="shared" si="143"/>
        <v>44188DAY</v>
      </c>
    </row>
    <row r="503" spans="1:42" x14ac:dyDescent="0.3">
      <c r="A503" s="33">
        <v>1</v>
      </c>
      <c r="B503" s="33"/>
      <c r="C503" s="70">
        <v>44188</v>
      </c>
      <c r="D503" s="71" t="s">
        <v>19</v>
      </c>
      <c r="E503" s="70">
        <v>44188</v>
      </c>
      <c r="F503" s="71">
        <v>5152667</v>
      </c>
      <c r="G503" s="33" t="s">
        <v>20</v>
      </c>
      <c r="H503" s="33" t="s">
        <v>21</v>
      </c>
      <c r="I503" s="33" t="s">
        <v>76</v>
      </c>
      <c r="J503" s="33" t="s">
        <v>23</v>
      </c>
      <c r="K503" s="63" t="s">
        <v>67</v>
      </c>
      <c r="L503" s="32" t="str">
        <f t="shared" si="144"/>
        <v>FM260JD</v>
      </c>
      <c r="M503" s="32" t="str">
        <f t="shared" si="145"/>
        <v>BMJ III</v>
      </c>
      <c r="N503" s="32" t="str">
        <f t="shared" si="146"/>
        <v>10 RODA</v>
      </c>
      <c r="O503" s="64">
        <v>0.46149305555555559</v>
      </c>
      <c r="P503" s="65">
        <v>0.46149305555555559</v>
      </c>
      <c r="Q503" s="65"/>
      <c r="R503" s="66">
        <v>3</v>
      </c>
      <c r="S503" s="66">
        <v>39440</v>
      </c>
      <c r="T503" s="66">
        <v>14900</v>
      </c>
      <c r="U503" s="67">
        <f t="shared" si="138"/>
        <v>24.54</v>
      </c>
      <c r="V503" s="66">
        <f t="shared" si="129"/>
        <v>478382.76</v>
      </c>
      <c r="W503" s="66" t="str">
        <f t="shared" si="130"/>
        <v>1 &gt; 4</v>
      </c>
      <c r="X503" s="66">
        <f>A503+SUMIFS(Presensi!F:F,Presensi!E:E,'Entry Data'!AP503)</f>
        <v>1</v>
      </c>
      <c r="Y503" s="66">
        <f>IFERROR(INDEX('Retasi Pricing'!F:F,MATCH('Entry Data'!AM503,'Retasi Pricing'!E:E,0))*X503,"")</f>
        <v>25000</v>
      </c>
      <c r="Z503" s="62" t="s">
        <v>26</v>
      </c>
      <c r="AA503" s="62" t="s">
        <v>27</v>
      </c>
      <c r="AB503" s="32"/>
      <c r="AC503" s="32" t="s">
        <v>210</v>
      </c>
      <c r="AD503" s="32" t="str">
        <f t="shared" si="131"/>
        <v/>
      </c>
      <c r="AF503" s="5" t="str">
        <f t="shared" si="132"/>
        <v>m.taha44188</v>
      </c>
      <c r="AG503" s="5" t="str">
        <f t="shared" si="133"/>
        <v>BMJ 05444188UTARADAY</v>
      </c>
      <c r="AH503" s="5" t="str">
        <f t="shared" si="134"/>
        <v>m.taha44188UTARADAY</v>
      </c>
      <c r="AI503" s="5" t="str">
        <f t="shared" si="135"/>
        <v>BMJ 05444188DAY</v>
      </c>
      <c r="AJ503" s="5" t="str">
        <f t="shared" si="136"/>
        <v>m.taha44188DAY</v>
      </c>
      <c r="AK503" s="5" t="str">
        <f t="shared" si="137"/>
        <v>m.tahaBMJ III</v>
      </c>
      <c r="AL503" s="5" t="str">
        <f t="shared" si="139"/>
        <v>3UTARA</v>
      </c>
      <c r="AM503" s="5" t="str">
        <f t="shared" si="140"/>
        <v>1 &gt; 4UTARA10 RODA</v>
      </c>
      <c r="AN503" s="5" t="str">
        <f t="shared" si="141"/>
        <v>m.tahaBMJ III1 &gt; 4UTARA10 RODA</v>
      </c>
      <c r="AO503" s="5" t="str">
        <f t="shared" si="142"/>
        <v>m.taha1 &gt; 4UTARA10 RODA</v>
      </c>
      <c r="AP503" s="5" t="str">
        <f t="shared" si="143"/>
        <v>44188DAY</v>
      </c>
    </row>
    <row r="504" spans="1:42" x14ac:dyDescent="0.3">
      <c r="A504" s="33">
        <v>1</v>
      </c>
      <c r="B504" s="33"/>
      <c r="C504" s="70">
        <v>44188</v>
      </c>
      <c r="D504" s="71" t="s">
        <v>19</v>
      </c>
      <c r="E504" s="70">
        <v>44188</v>
      </c>
      <c r="F504" s="71">
        <v>5152903</v>
      </c>
      <c r="G504" s="33" t="s">
        <v>20</v>
      </c>
      <c r="H504" s="33" t="s">
        <v>21</v>
      </c>
      <c r="I504" s="33" t="s">
        <v>51</v>
      </c>
      <c r="J504" s="33" t="s">
        <v>46</v>
      </c>
      <c r="K504" s="63" t="s">
        <v>67</v>
      </c>
      <c r="L504" s="32" t="str">
        <f t="shared" si="144"/>
        <v>FM260JD</v>
      </c>
      <c r="M504" s="32" t="str">
        <f t="shared" si="145"/>
        <v>BMJ III</v>
      </c>
      <c r="N504" s="32" t="str">
        <f t="shared" si="146"/>
        <v>10 RODA</v>
      </c>
      <c r="O504" s="64">
        <v>0.64738425925925924</v>
      </c>
      <c r="P504" s="65">
        <v>0.64738425925925924</v>
      </c>
      <c r="Q504" s="65"/>
      <c r="R504" s="66">
        <v>4</v>
      </c>
      <c r="S504" s="66">
        <v>38900</v>
      </c>
      <c r="T504" s="66">
        <v>14900</v>
      </c>
      <c r="U504" s="67">
        <f t="shared" si="138"/>
        <v>24</v>
      </c>
      <c r="V504" s="66">
        <f t="shared" si="129"/>
        <v>467856</v>
      </c>
      <c r="W504" s="66" t="str">
        <f t="shared" si="130"/>
        <v>1 &gt; 4</v>
      </c>
      <c r="X504" s="66">
        <f>A504+SUMIFS(Presensi!F:F,Presensi!E:E,'Entry Data'!AP504)</f>
        <v>1</v>
      </c>
      <c r="Y504" s="66">
        <f>IFERROR(INDEX('Retasi Pricing'!F:F,MATCH('Entry Data'!AM504,'Retasi Pricing'!E:E,0))*X504,"")</f>
        <v>25000</v>
      </c>
      <c r="Z504" s="62" t="s">
        <v>26</v>
      </c>
      <c r="AA504" s="62" t="s">
        <v>27</v>
      </c>
      <c r="AB504" s="32"/>
      <c r="AC504" s="32" t="s">
        <v>210</v>
      </c>
      <c r="AD504" s="32" t="str">
        <f t="shared" si="131"/>
        <v/>
      </c>
      <c r="AF504" s="5" t="str">
        <f t="shared" si="132"/>
        <v>m.taha44188</v>
      </c>
      <c r="AG504" s="5" t="str">
        <f t="shared" si="133"/>
        <v>BMJ 05444188UTARADAY</v>
      </c>
      <c r="AH504" s="5" t="str">
        <f t="shared" si="134"/>
        <v>m.taha44188UTARADAY</v>
      </c>
      <c r="AI504" s="5" t="str">
        <f t="shared" si="135"/>
        <v>BMJ 05444188DAY</v>
      </c>
      <c r="AJ504" s="5" t="str">
        <f t="shared" si="136"/>
        <v>m.taha44188DAY</v>
      </c>
      <c r="AK504" s="5" t="str">
        <f t="shared" si="137"/>
        <v>m.tahaBMJ III</v>
      </c>
      <c r="AL504" s="5" t="str">
        <f t="shared" si="139"/>
        <v>4UTARA</v>
      </c>
      <c r="AM504" s="5" t="str">
        <f t="shared" si="140"/>
        <v>1 &gt; 4UTARA10 RODA</v>
      </c>
      <c r="AN504" s="5" t="str">
        <f t="shared" si="141"/>
        <v>m.tahaBMJ III1 &gt; 4UTARA10 RODA</v>
      </c>
      <c r="AO504" s="5" t="str">
        <f t="shared" si="142"/>
        <v>m.taha1 &gt; 4UTARA10 RODA</v>
      </c>
      <c r="AP504" s="5" t="str">
        <f t="shared" si="143"/>
        <v>44188DAY</v>
      </c>
    </row>
    <row r="505" spans="1:42" x14ac:dyDescent="0.3">
      <c r="A505" s="33">
        <v>1</v>
      </c>
      <c r="B505" s="33"/>
      <c r="C505" s="70">
        <v>44188</v>
      </c>
      <c r="D505" s="71" t="s">
        <v>19</v>
      </c>
      <c r="E505" s="70">
        <v>44188</v>
      </c>
      <c r="F505" s="71">
        <v>5152974</v>
      </c>
      <c r="G505" s="33" t="s">
        <v>20</v>
      </c>
      <c r="H505" s="33" t="s">
        <v>21</v>
      </c>
      <c r="I505" s="33" t="s">
        <v>51</v>
      </c>
      <c r="J505" s="33" t="s">
        <v>46</v>
      </c>
      <c r="K505" s="63" t="s">
        <v>67</v>
      </c>
      <c r="L505" s="32" t="str">
        <f t="shared" si="144"/>
        <v>FM260JD</v>
      </c>
      <c r="M505" s="32" t="str">
        <f t="shared" si="145"/>
        <v>BMJ III</v>
      </c>
      <c r="N505" s="32" t="str">
        <f t="shared" si="146"/>
        <v>10 RODA</v>
      </c>
      <c r="O505" s="64">
        <v>0.70865740740740746</v>
      </c>
      <c r="P505" s="65">
        <v>0.70865740740740746</v>
      </c>
      <c r="Q505" s="65"/>
      <c r="R505" s="66">
        <v>5</v>
      </c>
      <c r="S505" s="66">
        <v>38500</v>
      </c>
      <c r="T505" s="66">
        <v>14900</v>
      </c>
      <c r="U505" s="67">
        <f t="shared" si="138"/>
        <v>23.6</v>
      </c>
      <c r="V505" s="66">
        <f t="shared" si="129"/>
        <v>460058.4</v>
      </c>
      <c r="W505" s="66" t="str">
        <f t="shared" si="130"/>
        <v>&gt; 5</v>
      </c>
      <c r="X505" s="66">
        <f>A505+SUMIFS(Presensi!F:F,Presensi!E:E,'Entry Data'!AP505)</f>
        <v>1</v>
      </c>
      <c r="Y505" s="66">
        <f>IFERROR(INDEX('Retasi Pricing'!F:F,MATCH('Entry Data'!AM505,'Retasi Pricing'!E:E,0))*X505,"")</f>
        <v>27650</v>
      </c>
      <c r="Z505" s="62" t="s">
        <v>26</v>
      </c>
      <c r="AA505" s="62" t="s">
        <v>27</v>
      </c>
      <c r="AB505" s="32"/>
      <c r="AC505" s="32" t="s">
        <v>210</v>
      </c>
      <c r="AD505" s="32" t="str">
        <f t="shared" si="131"/>
        <v/>
      </c>
      <c r="AF505" s="5" t="str">
        <f t="shared" si="132"/>
        <v>m.taha44188</v>
      </c>
      <c r="AG505" s="5" t="str">
        <f t="shared" si="133"/>
        <v>BMJ 05444188UTARADAY</v>
      </c>
      <c r="AH505" s="5" t="str">
        <f t="shared" si="134"/>
        <v>m.taha44188UTARADAY</v>
      </c>
      <c r="AI505" s="5" t="str">
        <f t="shared" si="135"/>
        <v>BMJ 05444188DAY</v>
      </c>
      <c r="AJ505" s="5" t="str">
        <f t="shared" si="136"/>
        <v>m.taha44188DAY</v>
      </c>
      <c r="AK505" s="5" t="str">
        <f t="shared" si="137"/>
        <v>m.tahaBMJ III</v>
      </c>
      <c r="AL505" s="5" t="str">
        <f t="shared" si="139"/>
        <v>5UTARA</v>
      </c>
      <c r="AM505" s="5" t="str">
        <f t="shared" si="140"/>
        <v>&gt; 5UTARA10 RODA</v>
      </c>
      <c r="AN505" s="5" t="str">
        <f t="shared" si="141"/>
        <v>m.tahaBMJ III&gt; 5UTARA10 RODA</v>
      </c>
      <c r="AO505" s="5" t="str">
        <f t="shared" si="142"/>
        <v>m.taha&gt; 5UTARA10 RODA</v>
      </c>
      <c r="AP505" s="5" t="str">
        <f t="shared" si="143"/>
        <v>44188DAY</v>
      </c>
    </row>
    <row r="506" spans="1:42" x14ac:dyDescent="0.3">
      <c r="A506" s="33">
        <v>1</v>
      </c>
      <c r="B506" s="33"/>
      <c r="C506" s="70">
        <v>44188</v>
      </c>
      <c r="D506" s="71" t="s">
        <v>19</v>
      </c>
      <c r="E506" s="70">
        <v>44188</v>
      </c>
      <c r="F506" s="71">
        <v>5152500</v>
      </c>
      <c r="G506" s="33" t="s">
        <v>20</v>
      </c>
      <c r="H506" s="33" t="s">
        <v>21</v>
      </c>
      <c r="I506" s="33" t="s">
        <v>76</v>
      </c>
      <c r="J506" s="33" t="s">
        <v>23</v>
      </c>
      <c r="K506" s="63" t="s">
        <v>69</v>
      </c>
      <c r="L506" s="32" t="str">
        <f t="shared" si="144"/>
        <v>FM260JD</v>
      </c>
      <c r="M506" s="32" t="str">
        <f t="shared" si="145"/>
        <v>BMJ III</v>
      </c>
      <c r="N506" s="32" t="str">
        <f t="shared" si="146"/>
        <v>10 RODA</v>
      </c>
      <c r="O506" s="64">
        <v>0.34653935185185186</v>
      </c>
      <c r="P506" s="65">
        <v>0.34653935185185186</v>
      </c>
      <c r="Q506" s="65"/>
      <c r="R506" s="66">
        <v>1</v>
      </c>
      <c r="S506" s="66">
        <v>38260</v>
      </c>
      <c r="T506" s="66">
        <v>14680</v>
      </c>
      <c r="U506" s="67">
        <f t="shared" si="138"/>
        <v>23.58</v>
      </c>
      <c r="V506" s="66">
        <f t="shared" si="129"/>
        <v>459668.51999999996</v>
      </c>
      <c r="W506" s="66" t="str">
        <f t="shared" si="130"/>
        <v>1 &gt; 4</v>
      </c>
      <c r="X506" s="66">
        <f>A506+SUMIFS(Presensi!F:F,Presensi!E:E,'Entry Data'!AP506)</f>
        <v>1</v>
      </c>
      <c r="Y506" s="66">
        <f>IFERROR(INDEX('Retasi Pricing'!F:F,MATCH('Entry Data'!AM506,'Retasi Pricing'!E:E,0))*X506,"")</f>
        <v>25000</v>
      </c>
      <c r="Z506" s="62" t="s">
        <v>26</v>
      </c>
      <c r="AA506" s="62" t="s">
        <v>27</v>
      </c>
      <c r="AB506" s="32"/>
      <c r="AC506" s="32" t="s">
        <v>178</v>
      </c>
      <c r="AD506" s="32" t="str">
        <f t="shared" si="131"/>
        <v/>
      </c>
      <c r="AF506" s="5" t="str">
        <f t="shared" si="132"/>
        <v>abrar44188</v>
      </c>
      <c r="AG506" s="5" t="str">
        <f t="shared" si="133"/>
        <v>BMJ 05544188UTARADAY</v>
      </c>
      <c r="AH506" s="5" t="str">
        <f t="shared" si="134"/>
        <v>abrar44188UTARADAY</v>
      </c>
      <c r="AI506" s="5" t="str">
        <f t="shared" si="135"/>
        <v>BMJ 05544188DAY</v>
      </c>
      <c r="AJ506" s="5" t="str">
        <f t="shared" si="136"/>
        <v>abrar44188DAY</v>
      </c>
      <c r="AK506" s="5" t="str">
        <f t="shared" si="137"/>
        <v>abrarBMJ III</v>
      </c>
      <c r="AL506" s="5" t="str">
        <f t="shared" si="139"/>
        <v>1UTARA</v>
      </c>
      <c r="AM506" s="5" t="str">
        <f t="shared" si="140"/>
        <v>1 &gt; 4UTARA10 RODA</v>
      </c>
      <c r="AN506" s="5" t="str">
        <f t="shared" si="141"/>
        <v>abrarBMJ III1 &gt; 4UTARA10 RODA</v>
      </c>
      <c r="AO506" s="5" t="str">
        <f t="shared" si="142"/>
        <v>abrar1 &gt; 4UTARA10 RODA</v>
      </c>
      <c r="AP506" s="5" t="str">
        <f t="shared" si="143"/>
        <v>44188DAY</v>
      </c>
    </row>
    <row r="507" spans="1:42" x14ac:dyDescent="0.3">
      <c r="A507" s="33">
        <v>1</v>
      </c>
      <c r="B507" s="33"/>
      <c r="C507" s="70">
        <v>44188</v>
      </c>
      <c r="D507" s="71" t="s">
        <v>19</v>
      </c>
      <c r="E507" s="70">
        <v>44188</v>
      </c>
      <c r="F507" s="71">
        <v>5152580</v>
      </c>
      <c r="G507" s="33" t="s">
        <v>20</v>
      </c>
      <c r="H507" s="33" t="s">
        <v>21</v>
      </c>
      <c r="I507" s="33" t="s">
        <v>76</v>
      </c>
      <c r="J507" s="33" t="s">
        <v>23</v>
      </c>
      <c r="K507" s="63" t="s">
        <v>69</v>
      </c>
      <c r="L507" s="32" t="str">
        <f t="shared" si="144"/>
        <v>FM260JD</v>
      </c>
      <c r="M507" s="32" t="str">
        <f t="shared" si="145"/>
        <v>BMJ III</v>
      </c>
      <c r="N507" s="32" t="str">
        <f t="shared" si="146"/>
        <v>10 RODA</v>
      </c>
      <c r="O507" s="64">
        <v>0.40296296296296297</v>
      </c>
      <c r="P507" s="65">
        <v>0.40296296296296297</v>
      </c>
      <c r="Q507" s="65"/>
      <c r="R507" s="66">
        <v>2</v>
      </c>
      <c r="S507" s="66">
        <v>40200</v>
      </c>
      <c r="T507" s="66">
        <v>14680</v>
      </c>
      <c r="U507" s="67">
        <f t="shared" si="138"/>
        <v>25.52</v>
      </c>
      <c r="V507" s="66">
        <f t="shared" si="129"/>
        <v>497486.87999999995</v>
      </c>
      <c r="W507" s="66" t="str">
        <f t="shared" si="130"/>
        <v>1 &gt; 4</v>
      </c>
      <c r="X507" s="66">
        <f>A507+SUMIFS(Presensi!F:F,Presensi!E:E,'Entry Data'!AP507)</f>
        <v>1</v>
      </c>
      <c r="Y507" s="66">
        <f>IFERROR(INDEX('Retasi Pricing'!F:F,MATCH('Entry Data'!AM507,'Retasi Pricing'!E:E,0))*X507,"")</f>
        <v>25000</v>
      </c>
      <c r="Z507" s="62" t="s">
        <v>26</v>
      </c>
      <c r="AA507" s="62" t="s">
        <v>27</v>
      </c>
      <c r="AB507" s="32"/>
      <c r="AC507" s="32" t="s">
        <v>178</v>
      </c>
      <c r="AD507" s="32" t="str">
        <f t="shared" si="131"/>
        <v/>
      </c>
      <c r="AF507" s="5" t="str">
        <f t="shared" si="132"/>
        <v>abrar44188</v>
      </c>
      <c r="AG507" s="5" t="str">
        <f t="shared" si="133"/>
        <v>BMJ 05544188UTARADAY</v>
      </c>
      <c r="AH507" s="5" t="str">
        <f t="shared" si="134"/>
        <v>abrar44188UTARADAY</v>
      </c>
      <c r="AI507" s="5" t="str">
        <f t="shared" si="135"/>
        <v>BMJ 05544188DAY</v>
      </c>
      <c r="AJ507" s="5" t="str">
        <f t="shared" si="136"/>
        <v>abrar44188DAY</v>
      </c>
      <c r="AK507" s="5" t="str">
        <f t="shared" si="137"/>
        <v>abrarBMJ III</v>
      </c>
      <c r="AL507" s="5" t="str">
        <f t="shared" si="139"/>
        <v>2UTARA</v>
      </c>
      <c r="AM507" s="5" t="str">
        <f t="shared" si="140"/>
        <v>1 &gt; 4UTARA10 RODA</v>
      </c>
      <c r="AN507" s="5" t="str">
        <f t="shared" si="141"/>
        <v>abrarBMJ III1 &gt; 4UTARA10 RODA</v>
      </c>
      <c r="AO507" s="5" t="str">
        <f t="shared" si="142"/>
        <v>abrar1 &gt; 4UTARA10 RODA</v>
      </c>
      <c r="AP507" s="5" t="str">
        <f t="shared" si="143"/>
        <v>44188DAY</v>
      </c>
    </row>
    <row r="508" spans="1:42" x14ac:dyDescent="0.3">
      <c r="A508" s="33">
        <v>1</v>
      </c>
      <c r="B508" s="33"/>
      <c r="C508" s="70">
        <v>44188</v>
      </c>
      <c r="D508" s="71" t="s">
        <v>19</v>
      </c>
      <c r="E508" s="70">
        <v>44188</v>
      </c>
      <c r="F508" s="71">
        <v>5152671</v>
      </c>
      <c r="G508" s="33" t="s">
        <v>20</v>
      </c>
      <c r="H508" s="33" t="s">
        <v>21</v>
      </c>
      <c r="I508" s="33" t="s">
        <v>76</v>
      </c>
      <c r="J508" s="33" t="s">
        <v>23</v>
      </c>
      <c r="K508" s="63" t="s">
        <v>69</v>
      </c>
      <c r="L508" s="32" t="str">
        <f t="shared" si="144"/>
        <v>FM260JD</v>
      </c>
      <c r="M508" s="32" t="str">
        <f t="shared" si="145"/>
        <v>BMJ III</v>
      </c>
      <c r="N508" s="32" t="str">
        <f t="shared" si="146"/>
        <v>10 RODA</v>
      </c>
      <c r="O508" s="64">
        <v>0.46303240740740742</v>
      </c>
      <c r="P508" s="65">
        <v>0.46303240740740742</v>
      </c>
      <c r="Q508" s="65"/>
      <c r="R508" s="66">
        <v>3</v>
      </c>
      <c r="S508" s="66">
        <v>39000</v>
      </c>
      <c r="T508" s="66">
        <v>14680</v>
      </c>
      <c r="U508" s="67">
        <f t="shared" si="138"/>
        <v>24.32</v>
      </c>
      <c r="V508" s="66">
        <f t="shared" si="129"/>
        <v>474094.08000000002</v>
      </c>
      <c r="W508" s="66" t="str">
        <f t="shared" si="130"/>
        <v>1 &gt; 4</v>
      </c>
      <c r="X508" s="66">
        <f>A508+SUMIFS(Presensi!F:F,Presensi!E:E,'Entry Data'!AP508)</f>
        <v>1</v>
      </c>
      <c r="Y508" s="66">
        <f>IFERROR(INDEX('Retasi Pricing'!F:F,MATCH('Entry Data'!AM508,'Retasi Pricing'!E:E,0))*X508,"")</f>
        <v>25000</v>
      </c>
      <c r="Z508" s="62" t="s">
        <v>26</v>
      </c>
      <c r="AA508" s="62" t="s">
        <v>27</v>
      </c>
      <c r="AB508" s="32"/>
      <c r="AC508" s="32" t="s">
        <v>178</v>
      </c>
      <c r="AD508" s="32" t="str">
        <f t="shared" si="131"/>
        <v/>
      </c>
      <c r="AF508" s="5" t="str">
        <f t="shared" si="132"/>
        <v>abrar44188</v>
      </c>
      <c r="AG508" s="5" t="str">
        <f t="shared" si="133"/>
        <v>BMJ 05544188UTARADAY</v>
      </c>
      <c r="AH508" s="5" t="str">
        <f t="shared" si="134"/>
        <v>abrar44188UTARADAY</v>
      </c>
      <c r="AI508" s="5" t="str">
        <f t="shared" si="135"/>
        <v>BMJ 05544188DAY</v>
      </c>
      <c r="AJ508" s="5" t="str">
        <f t="shared" si="136"/>
        <v>abrar44188DAY</v>
      </c>
      <c r="AK508" s="5" t="str">
        <f t="shared" si="137"/>
        <v>abrarBMJ III</v>
      </c>
      <c r="AL508" s="5" t="str">
        <f t="shared" si="139"/>
        <v>3UTARA</v>
      </c>
      <c r="AM508" s="5" t="str">
        <f t="shared" si="140"/>
        <v>1 &gt; 4UTARA10 RODA</v>
      </c>
      <c r="AN508" s="5" t="str">
        <f t="shared" si="141"/>
        <v>abrarBMJ III1 &gt; 4UTARA10 RODA</v>
      </c>
      <c r="AO508" s="5" t="str">
        <f t="shared" si="142"/>
        <v>abrar1 &gt; 4UTARA10 RODA</v>
      </c>
      <c r="AP508" s="5" t="str">
        <f t="shared" si="143"/>
        <v>44188DAY</v>
      </c>
    </row>
    <row r="509" spans="1:42" x14ac:dyDescent="0.3">
      <c r="A509" s="33">
        <v>1</v>
      </c>
      <c r="B509" s="33"/>
      <c r="C509" s="70">
        <v>44188</v>
      </c>
      <c r="D509" s="71" t="s">
        <v>19</v>
      </c>
      <c r="E509" s="70">
        <v>44188</v>
      </c>
      <c r="F509" s="71">
        <v>5152754</v>
      </c>
      <c r="G509" s="33" t="s">
        <v>20</v>
      </c>
      <c r="H509" s="33" t="s">
        <v>21</v>
      </c>
      <c r="I509" s="33" t="s">
        <v>76</v>
      </c>
      <c r="J509" s="33" t="s">
        <v>23</v>
      </c>
      <c r="K509" s="63" t="s">
        <v>69</v>
      </c>
      <c r="L509" s="32" t="str">
        <f t="shared" si="144"/>
        <v>FM260JD</v>
      </c>
      <c r="M509" s="32" t="str">
        <f t="shared" si="145"/>
        <v>BMJ III</v>
      </c>
      <c r="N509" s="32" t="str">
        <f t="shared" si="146"/>
        <v>10 RODA</v>
      </c>
      <c r="O509" s="64">
        <v>0.52375000000000005</v>
      </c>
      <c r="P509" s="65">
        <v>0.52375000000000005</v>
      </c>
      <c r="Q509" s="65"/>
      <c r="R509" s="66">
        <v>4</v>
      </c>
      <c r="S509" s="66">
        <v>39000</v>
      </c>
      <c r="T509" s="66">
        <v>14680</v>
      </c>
      <c r="U509" s="67">
        <f t="shared" si="138"/>
        <v>24.32</v>
      </c>
      <c r="V509" s="66">
        <f t="shared" si="129"/>
        <v>474094.08000000002</v>
      </c>
      <c r="W509" s="66" t="str">
        <f t="shared" si="130"/>
        <v>1 &gt; 4</v>
      </c>
      <c r="X509" s="66">
        <f>A509+SUMIFS(Presensi!F:F,Presensi!E:E,'Entry Data'!AP509)</f>
        <v>1</v>
      </c>
      <c r="Y509" s="66">
        <f>IFERROR(INDEX('Retasi Pricing'!F:F,MATCH('Entry Data'!AM509,'Retasi Pricing'!E:E,0))*X509,"")</f>
        <v>25000</v>
      </c>
      <c r="Z509" s="62" t="s">
        <v>26</v>
      </c>
      <c r="AA509" s="62" t="s">
        <v>27</v>
      </c>
      <c r="AB509" s="32"/>
      <c r="AC509" s="32" t="s">
        <v>178</v>
      </c>
      <c r="AD509" s="32" t="str">
        <f t="shared" si="131"/>
        <v/>
      </c>
      <c r="AF509" s="5" t="str">
        <f t="shared" si="132"/>
        <v>abrar44188</v>
      </c>
      <c r="AG509" s="5" t="str">
        <f t="shared" si="133"/>
        <v>BMJ 05544188UTARADAY</v>
      </c>
      <c r="AH509" s="5" t="str">
        <f t="shared" si="134"/>
        <v>abrar44188UTARADAY</v>
      </c>
      <c r="AI509" s="5" t="str">
        <f t="shared" si="135"/>
        <v>BMJ 05544188DAY</v>
      </c>
      <c r="AJ509" s="5" t="str">
        <f t="shared" si="136"/>
        <v>abrar44188DAY</v>
      </c>
      <c r="AK509" s="5" t="str">
        <f t="shared" si="137"/>
        <v>abrarBMJ III</v>
      </c>
      <c r="AL509" s="5" t="str">
        <f t="shared" si="139"/>
        <v>4UTARA</v>
      </c>
      <c r="AM509" s="5" t="str">
        <f t="shared" si="140"/>
        <v>1 &gt; 4UTARA10 RODA</v>
      </c>
      <c r="AN509" s="5" t="str">
        <f t="shared" si="141"/>
        <v>abrarBMJ III1 &gt; 4UTARA10 RODA</v>
      </c>
      <c r="AO509" s="5" t="str">
        <f t="shared" si="142"/>
        <v>abrar1 &gt; 4UTARA10 RODA</v>
      </c>
      <c r="AP509" s="5" t="str">
        <f t="shared" si="143"/>
        <v>44188DAY</v>
      </c>
    </row>
    <row r="510" spans="1:42" x14ac:dyDescent="0.3">
      <c r="A510" s="33">
        <v>1</v>
      </c>
      <c r="B510" s="33"/>
      <c r="C510" s="70">
        <v>44188</v>
      </c>
      <c r="D510" s="71" t="s">
        <v>19</v>
      </c>
      <c r="E510" s="70">
        <v>44188</v>
      </c>
      <c r="F510" s="71">
        <v>5152852</v>
      </c>
      <c r="G510" s="33" t="s">
        <v>20</v>
      </c>
      <c r="H510" s="33" t="s">
        <v>21</v>
      </c>
      <c r="I510" s="33" t="s">
        <v>51</v>
      </c>
      <c r="J510" s="33" t="s">
        <v>46</v>
      </c>
      <c r="K510" s="63" t="s">
        <v>69</v>
      </c>
      <c r="L510" s="32" t="str">
        <f t="shared" si="144"/>
        <v>FM260JD</v>
      </c>
      <c r="M510" s="32" t="str">
        <f t="shared" si="145"/>
        <v>BMJ III</v>
      </c>
      <c r="N510" s="32" t="str">
        <f t="shared" si="146"/>
        <v>10 RODA</v>
      </c>
      <c r="O510" s="64">
        <v>0.61185185185185187</v>
      </c>
      <c r="P510" s="65">
        <v>0.61185185185185187</v>
      </c>
      <c r="Q510" s="65"/>
      <c r="R510" s="66">
        <v>5</v>
      </c>
      <c r="S510" s="66">
        <v>38080</v>
      </c>
      <c r="T510" s="66">
        <v>14680</v>
      </c>
      <c r="U510" s="67">
        <f t="shared" si="138"/>
        <v>23.4</v>
      </c>
      <c r="V510" s="66">
        <f t="shared" si="129"/>
        <v>456159.6</v>
      </c>
      <c r="W510" s="66" t="str">
        <f t="shared" si="130"/>
        <v>&gt; 5</v>
      </c>
      <c r="X510" s="66">
        <f>A510+SUMIFS(Presensi!F:F,Presensi!E:E,'Entry Data'!AP510)</f>
        <v>1</v>
      </c>
      <c r="Y510" s="66">
        <f>IFERROR(INDEX('Retasi Pricing'!F:F,MATCH('Entry Data'!AM510,'Retasi Pricing'!E:E,0))*X510,"")</f>
        <v>27650</v>
      </c>
      <c r="Z510" s="62" t="s">
        <v>26</v>
      </c>
      <c r="AA510" s="62" t="s">
        <v>27</v>
      </c>
      <c r="AB510" s="32"/>
      <c r="AC510" s="32" t="s">
        <v>178</v>
      </c>
      <c r="AD510" s="32" t="str">
        <f t="shared" si="131"/>
        <v/>
      </c>
      <c r="AF510" s="5" t="str">
        <f t="shared" si="132"/>
        <v>abrar44188</v>
      </c>
      <c r="AG510" s="5" t="str">
        <f t="shared" si="133"/>
        <v>BMJ 05544188UTARADAY</v>
      </c>
      <c r="AH510" s="5" t="str">
        <f t="shared" si="134"/>
        <v>abrar44188UTARADAY</v>
      </c>
      <c r="AI510" s="5" t="str">
        <f t="shared" si="135"/>
        <v>BMJ 05544188DAY</v>
      </c>
      <c r="AJ510" s="5" t="str">
        <f t="shared" si="136"/>
        <v>abrar44188DAY</v>
      </c>
      <c r="AK510" s="5" t="str">
        <f t="shared" si="137"/>
        <v>abrarBMJ III</v>
      </c>
      <c r="AL510" s="5" t="str">
        <f t="shared" si="139"/>
        <v>5UTARA</v>
      </c>
      <c r="AM510" s="5" t="str">
        <f t="shared" si="140"/>
        <v>&gt; 5UTARA10 RODA</v>
      </c>
      <c r="AN510" s="5" t="str">
        <f t="shared" si="141"/>
        <v>abrarBMJ III&gt; 5UTARA10 RODA</v>
      </c>
      <c r="AO510" s="5" t="str">
        <f t="shared" si="142"/>
        <v>abrar&gt; 5UTARA10 RODA</v>
      </c>
      <c r="AP510" s="5" t="str">
        <f t="shared" si="143"/>
        <v>44188DAY</v>
      </c>
    </row>
    <row r="511" spans="1:42" x14ac:dyDescent="0.3">
      <c r="A511" s="33">
        <v>1</v>
      </c>
      <c r="B511" s="33"/>
      <c r="C511" s="70">
        <v>44188</v>
      </c>
      <c r="D511" s="71" t="s">
        <v>19</v>
      </c>
      <c r="E511" s="70">
        <v>44188</v>
      </c>
      <c r="F511" s="71">
        <v>5152939</v>
      </c>
      <c r="G511" s="33" t="s">
        <v>20</v>
      </c>
      <c r="H511" s="33" t="s">
        <v>21</v>
      </c>
      <c r="I511" s="33" t="s">
        <v>45</v>
      </c>
      <c r="J511" s="33" t="s">
        <v>46</v>
      </c>
      <c r="K511" s="63" t="s">
        <v>69</v>
      </c>
      <c r="L511" s="32" t="str">
        <f t="shared" si="144"/>
        <v>FM260JD</v>
      </c>
      <c r="M511" s="32" t="str">
        <f t="shared" si="145"/>
        <v>BMJ III</v>
      </c>
      <c r="N511" s="32" t="str">
        <f t="shared" si="146"/>
        <v>10 RODA</v>
      </c>
      <c r="O511" s="64">
        <v>0.67730324074074078</v>
      </c>
      <c r="P511" s="65">
        <v>0.67730324074074078</v>
      </c>
      <c r="Q511" s="65"/>
      <c r="R511" s="66">
        <v>6</v>
      </c>
      <c r="S511" s="66">
        <v>39020</v>
      </c>
      <c r="T511" s="66">
        <v>14680</v>
      </c>
      <c r="U511" s="67">
        <f t="shared" si="138"/>
        <v>24.34</v>
      </c>
      <c r="V511" s="66">
        <f t="shared" si="129"/>
        <v>474483.95999999996</v>
      </c>
      <c r="W511" s="66" t="str">
        <f t="shared" si="130"/>
        <v>&gt; 6</v>
      </c>
      <c r="X511" s="66">
        <f>A511+SUMIFS(Presensi!F:F,Presensi!E:E,'Entry Data'!AP511)</f>
        <v>1</v>
      </c>
      <c r="Y511" s="66">
        <f>IFERROR(INDEX('Retasi Pricing'!F:F,MATCH('Entry Data'!AM511,'Retasi Pricing'!E:E,0))*X511,"")</f>
        <v>30800</v>
      </c>
      <c r="Z511" s="62" t="s">
        <v>26</v>
      </c>
      <c r="AA511" s="62" t="s">
        <v>27</v>
      </c>
      <c r="AB511" s="32"/>
      <c r="AC511" s="32" t="s">
        <v>178</v>
      </c>
      <c r="AD511" s="32" t="str">
        <f t="shared" si="131"/>
        <v/>
      </c>
      <c r="AF511" s="5" t="str">
        <f t="shared" si="132"/>
        <v>abrar44188</v>
      </c>
      <c r="AG511" s="5" t="str">
        <f t="shared" si="133"/>
        <v>BMJ 05544188UTARADAY</v>
      </c>
      <c r="AH511" s="5" t="str">
        <f t="shared" si="134"/>
        <v>abrar44188UTARADAY</v>
      </c>
      <c r="AI511" s="5" t="str">
        <f t="shared" si="135"/>
        <v>BMJ 05544188DAY</v>
      </c>
      <c r="AJ511" s="5" t="str">
        <f t="shared" si="136"/>
        <v>abrar44188DAY</v>
      </c>
      <c r="AK511" s="5" t="str">
        <f t="shared" si="137"/>
        <v>abrarBMJ III</v>
      </c>
      <c r="AL511" s="5" t="str">
        <f t="shared" si="139"/>
        <v>6UTARA</v>
      </c>
      <c r="AM511" s="5" t="str">
        <f t="shared" si="140"/>
        <v>&gt; 6UTARA10 RODA</v>
      </c>
      <c r="AN511" s="5" t="str">
        <f t="shared" si="141"/>
        <v>abrarBMJ III&gt; 6UTARA10 RODA</v>
      </c>
      <c r="AO511" s="5" t="str">
        <f t="shared" si="142"/>
        <v>abrar&gt; 6UTARA10 RODA</v>
      </c>
      <c r="AP511" s="5" t="str">
        <f t="shared" si="143"/>
        <v>44188DAY</v>
      </c>
    </row>
    <row r="512" spans="1:42" x14ac:dyDescent="0.3">
      <c r="A512" s="33">
        <v>1</v>
      </c>
      <c r="B512" s="33"/>
      <c r="C512" s="70">
        <v>44188</v>
      </c>
      <c r="D512" s="71" t="s">
        <v>19</v>
      </c>
      <c r="E512" s="70">
        <v>44188</v>
      </c>
      <c r="F512" s="71">
        <v>5153002</v>
      </c>
      <c r="G512" s="33" t="s">
        <v>20</v>
      </c>
      <c r="H512" s="33" t="s">
        <v>21</v>
      </c>
      <c r="I512" s="33" t="s">
        <v>76</v>
      </c>
      <c r="J512" s="33" t="s">
        <v>23</v>
      </c>
      <c r="K512" s="63" t="s">
        <v>69</v>
      </c>
      <c r="L512" s="32" t="str">
        <f t="shared" si="144"/>
        <v>FM260JD</v>
      </c>
      <c r="M512" s="32" t="str">
        <f t="shared" si="145"/>
        <v>BMJ III</v>
      </c>
      <c r="N512" s="32" t="str">
        <f t="shared" si="146"/>
        <v>10 RODA</v>
      </c>
      <c r="O512" s="64">
        <v>0.7325462962962962</v>
      </c>
      <c r="P512" s="65">
        <v>0.7325462962962962</v>
      </c>
      <c r="Q512" s="65"/>
      <c r="R512" s="66">
        <v>7</v>
      </c>
      <c r="S512" s="66">
        <v>38280</v>
      </c>
      <c r="T512" s="66">
        <v>14680</v>
      </c>
      <c r="U512" s="67">
        <f t="shared" si="138"/>
        <v>23.6</v>
      </c>
      <c r="V512" s="66">
        <f t="shared" si="129"/>
        <v>460058.4</v>
      </c>
      <c r="W512" s="66" t="str">
        <f t="shared" si="130"/>
        <v>7 &gt;</v>
      </c>
      <c r="X512" s="66">
        <f>A512+SUMIFS(Presensi!F:F,Presensi!E:E,'Entry Data'!AP512)</f>
        <v>1</v>
      </c>
      <c r="Y512" s="66">
        <f>IFERROR(INDEX('Retasi Pricing'!F:F,MATCH('Entry Data'!AM512,'Retasi Pricing'!E:E,0))*X512,"")</f>
        <v>37750</v>
      </c>
      <c r="Z512" s="62" t="s">
        <v>26</v>
      </c>
      <c r="AA512" s="62" t="s">
        <v>27</v>
      </c>
      <c r="AB512" s="32"/>
      <c r="AC512" s="32" t="s">
        <v>178</v>
      </c>
      <c r="AD512" s="32" t="str">
        <f t="shared" si="131"/>
        <v/>
      </c>
      <c r="AF512" s="5" t="str">
        <f t="shared" si="132"/>
        <v>abrar44188</v>
      </c>
      <c r="AG512" s="5" t="str">
        <f t="shared" si="133"/>
        <v>BMJ 05544188UTARADAY</v>
      </c>
      <c r="AH512" s="5" t="str">
        <f t="shared" si="134"/>
        <v>abrar44188UTARADAY</v>
      </c>
      <c r="AI512" s="5" t="str">
        <f t="shared" si="135"/>
        <v>BMJ 05544188DAY</v>
      </c>
      <c r="AJ512" s="5" t="str">
        <f t="shared" si="136"/>
        <v>abrar44188DAY</v>
      </c>
      <c r="AK512" s="5" t="str">
        <f t="shared" si="137"/>
        <v>abrarBMJ III</v>
      </c>
      <c r="AL512" s="5" t="str">
        <f t="shared" si="139"/>
        <v>7UTARA</v>
      </c>
      <c r="AM512" s="5" t="str">
        <f t="shared" si="140"/>
        <v>7 &gt;UTARA10 RODA</v>
      </c>
      <c r="AN512" s="5" t="str">
        <f t="shared" si="141"/>
        <v>abrarBMJ III7 &gt;UTARA10 RODA</v>
      </c>
      <c r="AO512" s="5" t="str">
        <f t="shared" si="142"/>
        <v>abrar7 &gt;UTARA10 RODA</v>
      </c>
      <c r="AP512" s="5" t="str">
        <f t="shared" si="143"/>
        <v>44188DAY</v>
      </c>
    </row>
    <row r="513" spans="1:42" x14ac:dyDescent="0.3">
      <c r="A513" s="33">
        <v>1</v>
      </c>
      <c r="B513" s="33"/>
      <c r="C513" s="70">
        <v>44188</v>
      </c>
      <c r="D513" s="71" t="s">
        <v>19</v>
      </c>
      <c r="E513" s="70">
        <v>44188</v>
      </c>
      <c r="F513" s="71">
        <v>5152487</v>
      </c>
      <c r="G513" s="33" t="s">
        <v>20</v>
      </c>
      <c r="H513" s="33" t="s">
        <v>21</v>
      </c>
      <c r="I513" s="33" t="s">
        <v>76</v>
      </c>
      <c r="J513" s="33" t="s">
        <v>23</v>
      </c>
      <c r="K513" s="63" t="s">
        <v>71</v>
      </c>
      <c r="L513" s="32" t="str">
        <f t="shared" si="144"/>
        <v>FM260JD</v>
      </c>
      <c r="M513" s="32" t="str">
        <f t="shared" si="145"/>
        <v>BMJ III</v>
      </c>
      <c r="N513" s="32" t="str">
        <f t="shared" si="146"/>
        <v>10 RODA</v>
      </c>
      <c r="O513" s="64">
        <v>0.33609953703703704</v>
      </c>
      <c r="P513" s="65">
        <v>0.33609953703703704</v>
      </c>
      <c r="Q513" s="65"/>
      <c r="R513" s="66">
        <v>1</v>
      </c>
      <c r="S513" s="66">
        <v>38380</v>
      </c>
      <c r="T513" s="66">
        <v>14740</v>
      </c>
      <c r="U513" s="67">
        <f t="shared" si="138"/>
        <v>23.64</v>
      </c>
      <c r="V513" s="66">
        <f t="shared" si="129"/>
        <v>460838.16000000003</v>
      </c>
      <c r="W513" s="66" t="str">
        <f t="shared" si="130"/>
        <v>1 &gt; 4</v>
      </c>
      <c r="X513" s="66">
        <f>A513+SUMIFS(Presensi!F:F,Presensi!E:E,'Entry Data'!AP513)</f>
        <v>1</v>
      </c>
      <c r="Y513" s="66">
        <f>IFERROR(INDEX('Retasi Pricing'!F:F,MATCH('Entry Data'!AM513,'Retasi Pricing'!E:E,0))*X513,"")</f>
        <v>25000</v>
      </c>
      <c r="Z513" s="62" t="s">
        <v>26</v>
      </c>
      <c r="AA513" s="62" t="s">
        <v>27</v>
      </c>
      <c r="AB513" s="32"/>
      <c r="AC513" s="32" t="s">
        <v>194</v>
      </c>
      <c r="AD513" s="32" t="str">
        <f t="shared" si="131"/>
        <v/>
      </c>
      <c r="AF513" s="5" t="str">
        <f t="shared" si="132"/>
        <v>abdul karim44188</v>
      </c>
      <c r="AG513" s="5" t="str">
        <f t="shared" si="133"/>
        <v>BMJ 05644188UTARADAY</v>
      </c>
      <c r="AH513" s="5" t="str">
        <f t="shared" si="134"/>
        <v>abdul karim44188UTARADAY</v>
      </c>
      <c r="AI513" s="5" t="str">
        <f t="shared" si="135"/>
        <v>BMJ 05644188DAY</v>
      </c>
      <c r="AJ513" s="5" t="str">
        <f t="shared" si="136"/>
        <v>abdul karim44188DAY</v>
      </c>
      <c r="AK513" s="5" t="str">
        <f t="shared" si="137"/>
        <v>abdul karimBMJ III</v>
      </c>
      <c r="AL513" s="5" t="str">
        <f t="shared" si="139"/>
        <v>1UTARA</v>
      </c>
      <c r="AM513" s="5" t="str">
        <f t="shared" si="140"/>
        <v>1 &gt; 4UTARA10 RODA</v>
      </c>
      <c r="AN513" s="5" t="str">
        <f t="shared" si="141"/>
        <v>abdul karimBMJ III1 &gt; 4UTARA10 RODA</v>
      </c>
      <c r="AO513" s="5" t="str">
        <f t="shared" si="142"/>
        <v>abdul karim1 &gt; 4UTARA10 RODA</v>
      </c>
      <c r="AP513" s="5" t="str">
        <f t="shared" si="143"/>
        <v>44188DAY</v>
      </c>
    </row>
    <row r="514" spans="1:42" x14ac:dyDescent="0.3">
      <c r="A514" s="33">
        <v>1</v>
      </c>
      <c r="B514" s="33"/>
      <c r="C514" s="70">
        <v>44188</v>
      </c>
      <c r="D514" s="71" t="s">
        <v>19</v>
      </c>
      <c r="E514" s="70">
        <v>44188</v>
      </c>
      <c r="F514" s="71">
        <v>5152567</v>
      </c>
      <c r="G514" s="33" t="s">
        <v>20</v>
      </c>
      <c r="H514" s="33" t="s">
        <v>21</v>
      </c>
      <c r="I514" s="33" t="s">
        <v>76</v>
      </c>
      <c r="J514" s="33" t="s">
        <v>23</v>
      </c>
      <c r="K514" s="63" t="s">
        <v>71</v>
      </c>
      <c r="L514" s="32" t="str">
        <f t="shared" si="144"/>
        <v>FM260JD</v>
      </c>
      <c r="M514" s="32" t="str">
        <f t="shared" si="145"/>
        <v>BMJ III</v>
      </c>
      <c r="N514" s="32" t="str">
        <f t="shared" si="146"/>
        <v>10 RODA</v>
      </c>
      <c r="O514" s="64">
        <v>0.39298611111111109</v>
      </c>
      <c r="P514" s="65">
        <v>0.39298611111111109</v>
      </c>
      <c r="Q514" s="65"/>
      <c r="R514" s="66">
        <v>2</v>
      </c>
      <c r="S514" s="66">
        <v>38880</v>
      </c>
      <c r="T514" s="66">
        <v>14740</v>
      </c>
      <c r="U514" s="67">
        <f t="shared" si="138"/>
        <v>24.14</v>
      </c>
      <c r="V514" s="66">
        <f t="shared" si="129"/>
        <v>470585.16000000003</v>
      </c>
      <c r="W514" s="66" t="str">
        <f t="shared" si="130"/>
        <v>1 &gt; 4</v>
      </c>
      <c r="X514" s="66">
        <f>A514+SUMIFS(Presensi!F:F,Presensi!E:E,'Entry Data'!AP514)</f>
        <v>1</v>
      </c>
      <c r="Y514" s="66">
        <f>IFERROR(INDEX('Retasi Pricing'!F:F,MATCH('Entry Data'!AM514,'Retasi Pricing'!E:E,0))*X514,"")</f>
        <v>25000</v>
      </c>
      <c r="Z514" s="62" t="s">
        <v>26</v>
      </c>
      <c r="AA514" s="62" t="s">
        <v>27</v>
      </c>
      <c r="AB514" s="32"/>
      <c r="AC514" s="32" t="s">
        <v>194</v>
      </c>
      <c r="AD514" s="32" t="str">
        <f t="shared" si="131"/>
        <v/>
      </c>
      <c r="AF514" s="5" t="str">
        <f t="shared" si="132"/>
        <v>abdul karim44188</v>
      </c>
      <c r="AG514" s="5" t="str">
        <f t="shared" si="133"/>
        <v>BMJ 05644188UTARADAY</v>
      </c>
      <c r="AH514" s="5" t="str">
        <f t="shared" si="134"/>
        <v>abdul karim44188UTARADAY</v>
      </c>
      <c r="AI514" s="5" t="str">
        <f t="shared" si="135"/>
        <v>BMJ 05644188DAY</v>
      </c>
      <c r="AJ514" s="5" t="str">
        <f t="shared" si="136"/>
        <v>abdul karim44188DAY</v>
      </c>
      <c r="AK514" s="5" t="str">
        <f t="shared" si="137"/>
        <v>abdul karimBMJ III</v>
      </c>
      <c r="AL514" s="5" t="str">
        <f t="shared" si="139"/>
        <v>2UTARA</v>
      </c>
      <c r="AM514" s="5" t="str">
        <f t="shared" si="140"/>
        <v>1 &gt; 4UTARA10 RODA</v>
      </c>
      <c r="AN514" s="5" t="str">
        <f t="shared" si="141"/>
        <v>abdul karimBMJ III1 &gt; 4UTARA10 RODA</v>
      </c>
      <c r="AO514" s="5" t="str">
        <f t="shared" si="142"/>
        <v>abdul karim1 &gt; 4UTARA10 RODA</v>
      </c>
      <c r="AP514" s="5" t="str">
        <f t="shared" si="143"/>
        <v>44188DAY</v>
      </c>
    </row>
    <row r="515" spans="1:42" x14ac:dyDescent="0.3">
      <c r="A515" s="33">
        <v>1</v>
      </c>
      <c r="B515" s="33"/>
      <c r="C515" s="70">
        <v>44188</v>
      </c>
      <c r="D515" s="71" t="s">
        <v>19</v>
      </c>
      <c r="E515" s="70">
        <v>44188</v>
      </c>
      <c r="F515" s="71">
        <v>5152656</v>
      </c>
      <c r="G515" s="33" t="s">
        <v>20</v>
      </c>
      <c r="H515" s="33" t="s">
        <v>21</v>
      </c>
      <c r="I515" s="33" t="s">
        <v>76</v>
      </c>
      <c r="J515" s="33" t="s">
        <v>23</v>
      </c>
      <c r="K515" s="63" t="s">
        <v>71</v>
      </c>
      <c r="L515" s="32" t="str">
        <f t="shared" si="144"/>
        <v>FM260JD</v>
      </c>
      <c r="M515" s="32" t="str">
        <f t="shared" si="145"/>
        <v>BMJ III</v>
      </c>
      <c r="N515" s="32" t="str">
        <f t="shared" si="146"/>
        <v>10 RODA</v>
      </c>
      <c r="O515" s="64">
        <v>0.45269675925925923</v>
      </c>
      <c r="P515" s="65">
        <v>0.45269675925925923</v>
      </c>
      <c r="Q515" s="65"/>
      <c r="R515" s="66">
        <v>3</v>
      </c>
      <c r="S515" s="66">
        <v>38800</v>
      </c>
      <c r="T515" s="66">
        <v>14740</v>
      </c>
      <c r="U515" s="67">
        <f t="shared" si="138"/>
        <v>24.06</v>
      </c>
      <c r="V515" s="66">
        <f t="shared" si="129"/>
        <v>469025.64</v>
      </c>
      <c r="W515" s="66" t="str">
        <f t="shared" si="130"/>
        <v>1 &gt; 4</v>
      </c>
      <c r="X515" s="66">
        <f>A515+SUMIFS(Presensi!F:F,Presensi!E:E,'Entry Data'!AP515)</f>
        <v>1</v>
      </c>
      <c r="Y515" s="66">
        <f>IFERROR(INDEX('Retasi Pricing'!F:F,MATCH('Entry Data'!AM515,'Retasi Pricing'!E:E,0))*X515,"")</f>
        <v>25000</v>
      </c>
      <c r="Z515" s="62" t="s">
        <v>26</v>
      </c>
      <c r="AA515" s="62" t="s">
        <v>27</v>
      </c>
      <c r="AB515" s="32"/>
      <c r="AC515" s="32" t="s">
        <v>194</v>
      </c>
      <c r="AD515" s="32" t="str">
        <f t="shared" si="131"/>
        <v/>
      </c>
      <c r="AF515" s="5" t="str">
        <f t="shared" si="132"/>
        <v>abdul karim44188</v>
      </c>
      <c r="AG515" s="5" t="str">
        <f t="shared" si="133"/>
        <v>BMJ 05644188UTARADAY</v>
      </c>
      <c r="AH515" s="5" t="str">
        <f t="shared" si="134"/>
        <v>abdul karim44188UTARADAY</v>
      </c>
      <c r="AI515" s="5" t="str">
        <f t="shared" si="135"/>
        <v>BMJ 05644188DAY</v>
      </c>
      <c r="AJ515" s="5" t="str">
        <f t="shared" si="136"/>
        <v>abdul karim44188DAY</v>
      </c>
      <c r="AK515" s="5" t="str">
        <f t="shared" si="137"/>
        <v>abdul karimBMJ III</v>
      </c>
      <c r="AL515" s="5" t="str">
        <f t="shared" si="139"/>
        <v>3UTARA</v>
      </c>
      <c r="AM515" s="5" t="str">
        <f t="shared" si="140"/>
        <v>1 &gt; 4UTARA10 RODA</v>
      </c>
      <c r="AN515" s="5" t="str">
        <f t="shared" si="141"/>
        <v>abdul karimBMJ III1 &gt; 4UTARA10 RODA</v>
      </c>
      <c r="AO515" s="5" t="str">
        <f t="shared" si="142"/>
        <v>abdul karim1 &gt; 4UTARA10 RODA</v>
      </c>
      <c r="AP515" s="5" t="str">
        <f t="shared" si="143"/>
        <v>44188DAY</v>
      </c>
    </row>
    <row r="516" spans="1:42" x14ac:dyDescent="0.3">
      <c r="A516" s="33">
        <v>1</v>
      </c>
      <c r="B516" s="33"/>
      <c r="C516" s="70">
        <v>44188</v>
      </c>
      <c r="D516" s="71" t="s">
        <v>19</v>
      </c>
      <c r="E516" s="70">
        <v>44188</v>
      </c>
      <c r="F516" s="71">
        <v>5152733</v>
      </c>
      <c r="G516" s="33" t="s">
        <v>20</v>
      </c>
      <c r="H516" s="33" t="s">
        <v>21</v>
      </c>
      <c r="I516" s="33" t="s">
        <v>76</v>
      </c>
      <c r="J516" s="33" t="s">
        <v>23</v>
      </c>
      <c r="K516" s="63" t="s">
        <v>71</v>
      </c>
      <c r="L516" s="32" t="str">
        <f t="shared" si="144"/>
        <v>FM260JD</v>
      </c>
      <c r="M516" s="32" t="str">
        <f t="shared" si="145"/>
        <v>BMJ III</v>
      </c>
      <c r="N516" s="32" t="str">
        <f t="shared" si="146"/>
        <v>10 RODA</v>
      </c>
      <c r="O516" s="64">
        <v>0.50668981481481479</v>
      </c>
      <c r="P516" s="65">
        <v>0.50668981481481479</v>
      </c>
      <c r="Q516" s="65"/>
      <c r="R516" s="66">
        <v>4</v>
      </c>
      <c r="S516" s="66">
        <v>38160</v>
      </c>
      <c r="T516" s="66">
        <v>14740</v>
      </c>
      <c r="U516" s="67">
        <f t="shared" si="138"/>
        <v>23.42</v>
      </c>
      <c r="V516" s="66">
        <f t="shared" si="129"/>
        <v>456549.48000000004</v>
      </c>
      <c r="W516" s="66" t="str">
        <f t="shared" si="130"/>
        <v>1 &gt; 4</v>
      </c>
      <c r="X516" s="66">
        <f>A516+SUMIFS(Presensi!F:F,Presensi!E:E,'Entry Data'!AP516)</f>
        <v>1</v>
      </c>
      <c r="Y516" s="66">
        <f>IFERROR(INDEX('Retasi Pricing'!F:F,MATCH('Entry Data'!AM516,'Retasi Pricing'!E:E,0))*X516,"")</f>
        <v>25000</v>
      </c>
      <c r="Z516" s="62" t="s">
        <v>26</v>
      </c>
      <c r="AA516" s="62" t="s">
        <v>27</v>
      </c>
      <c r="AB516" s="32"/>
      <c r="AC516" s="32" t="s">
        <v>194</v>
      </c>
      <c r="AD516" s="32" t="str">
        <f t="shared" si="131"/>
        <v/>
      </c>
      <c r="AF516" s="5" t="str">
        <f t="shared" si="132"/>
        <v>abdul karim44188</v>
      </c>
      <c r="AG516" s="5" t="str">
        <f t="shared" si="133"/>
        <v>BMJ 05644188UTARADAY</v>
      </c>
      <c r="AH516" s="5" t="str">
        <f t="shared" si="134"/>
        <v>abdul karim44188UTARADAY</v>
      </c>
      <c r="AI516" s="5" t="str">
        <f t="shared" si="135"/>
        <v>BMJ 05644188DAY</v>
      </c>
      <c r="AJ516" s="5" t="str">
        <f t="shared" si="136"/>
        <v>abdul karim44188DAY</v>
      </c>
      <c r="AK516" s="5" t="str">
        <f t="shared" si="137"/>
        <v>abdul karimBMJ III</v>
      </c>
      <c r="AL516" s="5" t="str">
        <f t="shared" si="139"/>
        <v>4UTARA</v>
      </c>
      <c r="AM516" s="5" t="str">
        <f t="shared" si="140"/>
        <v>1 &gt; 4UTARA10 RODA</v>
      </c>
      <c r="AN516" s="5" t="str">
        <f t="shared" si="141"/>
        <v>abdul karimBMJ III1 &gt; 4UTARA10 RODA</v>
      </c>
      <c r="AO516" s="5" t="str">
        <f t="shared" si="142"/>
        <v>abdul karim1 &gt; 4UTARA10 RODA</v>
      </c>
      <c r="AP516" s="5" t="str">
        <f t="shared" si="143"/>
        <v>44188DAY</v>
      </c>
    </row>
    <row r="517" spans="1:42" x14ac:dyDescent="0.3">
      <c r="A517" s="33">
        <v>1</v>
      </c>
      <c r="B517" s="33"/>
      <c r="C517" s="70">
        <v>44188</v>
      </c>
      <c r="D517" s="71" t="s">
        <v>19</v>
      </c>
      <c r="E517" s="70">
        <v>44188</v>
      </c>
      <c r="F517" s="71">
        <v>5152812</v>
      </c>
      <c r="G517" s="33" t="s">
        <v>20</v>
      </c>
      <c r="H517" s="33" t="s">
        <v>21</v>
      </c>
      <c r="I517" s="33" t="s">
        <v>51</v>
      </c>
      <c r="J517" s="33" t="s">
        <v>46</v>
      </c>
      <c r="K517" s="63" t="s">
        <v>71</v>
      </c>
      <c r="L517" s="32" t="str">
        <f t="shared" si="144"/>
        <v>FM260JD</v>
      </c>
      <c r="M517" s="32" t="str">
        <f t="shared" si="145"/>
        <v>BMJ III</v>
      </c>
      <c r="N517" s="32" t="str">
        <f t="shared" si="146"/>
        <v>10 RODA</v>
      </c>
      <c r="O517" s="64">
        <v>0.58048611111111115</v>
      </c>
      <c r="P517" s="65">
        <v>0.58048611111111115</v>
      </c>
      <c r="Q517" s="65"/>
      <c r="R517" s="66">
        <v>5</v>
      </c>
      <c r="S517" s="66">
        <v>37260</v>
      </c>
      <c r="T517" s="66">
        <v>14740</v>
      </c>
      <c r="U517" s="67">
        <f t="shared" si="138"/>
        <v>22.52</v>
      </c>
      <c r="V517" s="66">
        <f t="shared" si="129"/>
        <v>439004.88</v>
      </c>
      <c r="W517" s="66" t="str">
        <f t="shared" si="130"/>
        <v>&gt; 5</v>
      </c>
      <c r="X517" s="66">
        <f>A517+SUMIFS(Presensi!F:F,Presensi!E:E,'Entry Data'!AP517)</f>
        <v>1</v>
      </c>
      <c r="Y517" s="66">
        <f>IFERROR(INDEX('Retasi Pricing'!F:F,MATCH('Entry Data'!AM517,'Retasi Pricing'!E:E,0))*X517,"")</f>
        <v>27650</v>
      </c>
      <c r="Z517" s="62" t="s">
        <v>26</v>
      </c>
      <c r="AA517" s="62" t="s">
        <v>27</v>
      </c>
      <c r="AB517" s="32"/>
      <c r="AC517" s="32" t="s">
        <v>194</v>
      </c>
      <c r="AD517" s="32" t="str">
        <f t="shared" si="131"/>
        <v/>
      </c>
      <c r="AF517" s="5" t="str">
        <f t="shared" si="132"/>
        <v>abdul karim44188</v>
      </c>
      <c r="AG517" s="5" t="str">
        <f t="shared" si="133"/>
        <v>BMJ 05644188UTARADAY</v>
      </c>
      <c r="AH517" s="5" t="str">
        <f t="shared" si="134"/>
        <v>abdul karim44188UTARADAY</v>
      </c>
      <c r="AI517" s="5" t="str">
        <f t="shared" si="135"/>
        <v>BMJ 05644188DAY</v>
      </c>
      <c r="AJ517" s="5" t="str">
        <f t="shared" si="136"/>
        <v>abdul karim44188DAY</v>
      </c>
      <c r="AK517" s="5" t="str">
        <f t="shared" si="137"/>
        <v>abdul karimBMJ III</v>
      </c>
      <c r="AL517" s="5" t="str">
        <f t="shared" si="139"/>
        <v>5UTARA</v>
      </c>
      <c r="AM517" s="5" t="str">
        <f t="shared" si="140"/>
        <v>&gt; 5UTARA10 RODA</v>
      </c>
      <c r="AN517" s="5" t="str">
        <f t="shared" si="141"/>
        <v>abdul karimBMJ III&gt; 5UTARA10 RODA</v>
      </c>
      <c r="AO517" s="5" t="str">
        <f t="shared" si="142"/>
        <v>abdul karim&gt; 5UTARA10 RODA</v>
      </c>
      <c r="AP517" s="5" t="str">
        <f t="shared" si="143"/>
        <v>44188DAY</v>
      </c>
    </row>
    <row r="518" spans="1:42" x14ac:dyDescent="0.3">
      <c r="A518" s="33">
        <v>1</v>
      </c>
      <c r="B518" s="33"/>
      <c r="C518" s="70">
        <v>44188</v>
      </c>
      <c r="D518" s="71" t="s">
        <v>19</v>
      </c>
      <c r="E518" s="70">
        <v>44188</v>
      </c>
      <c r="F518" s="71">
        <v>5152888</v>
      </c>
      <c r="G518" s="33" t="s">
        <v>20</v>
      </c>
      <c r="H518" s="33" t="s">
        <v>21</v>
      </c>
      <c r="I518" s="33" t="s">
        <v>51</v>
      </c>
      <c r="J518" s="33" t="s">
        <v>46</v>
      </c>
      <c r="K518" s="63" t="s">
        <v>71</v>
      </c>
      <c r="L518" s="32" t="str">
        <f t="shared" si="144"/>
        <v>FM260JD</v>
      </c>
      <c r="M518" s="32" t="str">
        <f t="shared" si="145"/>
        <v>BMJ III</v>
      </c>
      <c r="N518" s="32" t="str">
        <f t="shared" si="146"/>
        <v>10 RODA</v>
      </c>
      <c r="O518" s="64">
        <v>0.635625</v>
      </c>
      <c r="P518" s="65">
        <v>0.635625</v>
      </c>
      <c r="Q518" s="65"/>
      <c r="R518" s="66">
        <v>6</v>
      </c>
      <c r="S518" s="66">
        <v>38860</v>
      </c>
      <c r="T518" s="66">
        <v>14740</v>
      </c>
      <c r="U518" s="67">
        <f t="shared" si="138"/>
        <v>24.12</v>
      </c>
      <c r="V518" s="66">
        <f t="shared" si="129"/>
        <v>470195.27999999997</v>
      </c>
      <c r="W518" s="66" t="str">
        <f t="shared" si="130"/>
        <v>&gt; 6</v>
      </c>
      <c r="X518" s="66">
        <f>A518+SUMIFS(Presensi!F:F,Presensi!E:E,'Entry Data'!AP518)</f>
        <v>1</v>
      </c>
      <c r="Y518" s="66">
        <f>IFERROR(INDEX('Retasi Pricing'!F:F,MATCH('Entry Data'!AM518,'Retasi Pricing'!E:E,0))*X518,"")</f>
        <v>30800</v>
      </c>
      <c r="Z518" s="62" t="s">
        <v>26</v>
      </c>
      <c r="AA518" s="62" t="s">
        <v>27</v>
      </c>
      <c r="AB518" s="32"/>
      <c r="AC518" s="32" t="s">
        <v>194</v>
      </c>
      <c r="AD518" s="32" t="str">
        <f t="shared" si="131"/>
        <v/>
      </c>
      <c r="AF518" s="5" t="str">
        <f t="shared" si="132"/>
        <v>abdul karim44188</v>
      </c>
      <c r="AG518" s="5" t="str">
        <f t="shared" si="133"/>
        <v>BMJ 05644188UTARADAY</v>
      </c>
      <c r="AH518" s="5" t="str">
        <f t="shared" si="134"/>
        <v>abdul karim44188UTARADAY</v>
      </c>
      <c r="AI518" s="5" t="str">
        <f t="shared" si="135"/>
        <v>BMJ 05644188DAY</v>
      </c>
      <c r="AJ518" s="5" t="str">
        <f t="shared" si="136"/>
        <v>abdul karim44188DAY</v>
      </c>
      <c r="AK518" s="5" t="str">
        <f t="shared" si="137"/>
        <v>abdul karimBMJ III</v>
      </c>
      <c r="AL518" s="5" t="str">
        <f t="shared" si="139"/>
        <v>6UTARA</v>
      </c>
      <c r="AM518" s="5" t="str">
        <f t="shared" si="140"/>
        <v>&gt; 6UTARA10 RODA</v>
      </c>
      <c r="AN518" s="5" t="str">
        <f t="shared" si="141"/>
        <v>abdul karimBMJ III&gt; 6UTARA10 RODA</v>
      </c>
      <c r="AO518" s="5" t="str">
        <f t="shared" si="142"/>
        <v>abdul karim&gt; 6UTARA10 RODA</v>
      </c>
      <c r="AP518" s="5" t="str">
        <f t="shared" si="143"/>
        <v>44188DAY</v>
      </c>
    </row>
    <row r="519" spans="1:42" x14ac:dyDescent="0.3">
      <c r="A519" s="33">
        <v>1</v>
      </c>
      <c r="B519" s="33"/>
      <c r="C519" s="70">
        <v>44188</v>
      </c>
      <c r="D519" s="71" t="s">
        <v>19</v>
      </c>
      <c r="E519" s="70">
        <v>44188</v>
      </c>
      <c r="F519" s="71">
        <v>5152985</v>
      </c>
      <c r="G519" s="33" t="s">
        <v>20</v>
      </c>
      <c r="H519" s="33" t="s">
        <v>169</v>
      </c>
      <c r="I519" s="33" t="s">
        <v>65</v>
      </c>
      <c r="J519" s="33" t="s">
        <v>52</v>
      </c>
      <c r="K519" s="63" t="s">
        <v>71</v>
      </c>
      <c r="L519" s="32" t="str">
        <f t="shared" si="144"/>
        <v>FM260JD</v>
      </c>
      <c r="M519" s="32" t="str">
        <f t="shared" si="145"/>
        <v>BMJ III</v>
      </c>
      <c r="N519" s="32" t="str">
        <f t="shared" si="146"/>
        <v>10 RODA</v>
      </c>
      <c r="O519" s="64">
        <v>0.71931712962962957</v>
      </c>
      <c r="P519" s="65">
        <v>0.71931712962962957</v>
      </c>
      <c r="Q519" s="65"/>
      <c r="R519" s="66">
        <v>7</v>
      </c>
      <c r="S519" s="66">
        <v>41580</v>
      </c>
      <c r="T519" s="66">
        <v>14740</v>
      </c>
      <c r="U519" s="67">
        <f t="shared" si="138"/>
        <v>26.84</v>
      </c>
      <c r="V519" s="66">
        <f t="shared" si="129"/>
        <v>523218.95999999996</v>
      </c>
      <c r="W519" s="66" t="str">
        <f t="shared" si="130"/>
        <v>7 &gt;</v>
      </c>
      <c r="X519" s="66">
        <f>A519+SUMIFS(Presensi!F:F,Presensi!E:E,'Entry Data'!AP519)</f>
        <v>1</v>
      </c>
      <c r="Y519" s="66">
        <f>IFERROR(INDEX('Retasi Pricing'!F:F,MATCH('Entry Data'!AM519,'Retasi Pricing'!E:E,0))*X519,"")</f>
        <v>37750</v>
      </c>
      <c r="Z519" s="62" t="s">
        <v>26</v>
      </c>
      <c r="AA519" s="62" t="s">
        <v>27</v>
      </c>
      <c r="AB519" s="32"/>
      <c r="AC519" s="32" t="s">
        <v>194</v>
      </c>
      <c r="AD519" s="32" t="str">
        <f t="shared" si="131"/>
        <v/>
      </c>
      <c r="AF519" s="5" t="str">
        <f t="shared" si="132"/>
        <v>abdul karim44188</v>
      </c>
      <c r="AG519" s="5" t="str">
        <f t="shared" si="133"/>
        <v>BMJ 05644188UTARADAY</v>
      </c>
      <c r="AH519" s="5" t="str">
        <f t="shared" si="134"/>
        <v>abdul karim44188UTARADAY</v>
      </c>
      <c r="AI519" s="5" t="str">
        <f t="shared" si="135"/>
        <v>BMJ 05644188DAY</v>
      </c>
      <c r="AJ519" s="5" t="str">
        <f t="shared" si="136"/>
        <v>abdul karim44188DAY</v>
      </c>
      <c r="AK519" s="5" t="str">
        <f t="shared" si="137"/>
        <v>abdul karimBMJ III</v>
      </c>
      <c r="AL519" s="5" t="str">
        <f t="shared" si="139"/>
        <v>7UTARA</v>
      </c>
      <c r="AM519" s="5" t="str">
        <f t="shared" si="140"/>
        <v>7 &gt;UTARA10 RODA</v>
      </c>
      <c r="AN519" s="5" t="str">
        <f t="shared" si="141"/>
        <v>abdul karimBMJ III7 &gt;UTARA10 RODA</v>
      </c>
      <c r="AO519" s="5" t="str">
        <f t="shared" si="142"/>
        <v>abdul karim7 &gt;UTARA10 RODA</v>
      </c>
      <c r="AP519" s="5" t="str">
        <f t="shared" si="143"/>
        <v>44188DAY</v>
      </c>
    </row>
    <row r="520" spans="1:42" x14ac:dyDescent="0.3">
      <c r="A520" s="33">
        <v>1</v>
      </c>
      <c r="B520" s="33"/>
      <c r="C520" s="70">
        <v>44188</v>
      </c>
      <c r="D520" s="71" t="s">
        <v>19</v>
      </c>
      <c r="E520" s="70">
        <v>44188</v>
      </c>
      <c r="F520" s="71">
        <v>5152496</v>
      </c>
      <c r="G520" s="33" t="s">
        <v>20</v>
      </c>
      <c r="H520" s="33" t="s">
        <v>21</v>
      </c>
      <c r="I520" s="33" t="s">
        <v>76</v>
      </c>
      <c r="J520" s="33" t="s">
        <v>23</v>
      </c>
      <c r="K520" s="63" t="s">
        <v>73</v>
      </c>
      <c r="L520" s="32" t="str">
        <f t="shared" si="144"/>
        <v>FM260JD</v>
      </c>
      <c r="M520" s="32" t="str">
        <f t="shared" si="145"/>
        <v>BMJ</v>
      </c>
      <c r="N520" s="32" t="str">
        <f t="shared" si="146"/>
        <v>10 RODA</v>
      </c>
      <c r="O520" s="64">
        <v>0.34288194444444442</v>
      </c>
      <c r="P520" s="65">
        <v>0.34288194444444442</v>
      </c>
      <c r="Q520" s="65"/>
      <c r="R520" s="66">
        <v>1</v>
      </c>
      <c r="S520" s="66">
        <v>38660</v>
      </c>
      <c r="T520" s="66">
        <v>14600</v>
      </c>
      <c r="U520" s="67">
        <f t="shared" si="138"/>
        <v>24.06</v>
      </c>
      <c r="V520" s="66">
        <f t="shared" si="129"/>
        <v>469025.64</v>
      </c>
      <c r="W520" s="66" t="str">
        <f t="shared" si="130"/>
        <v>1 &gt; 4</v>
      </c>
      <c r="X520" s="66">
        <f>A520+SUMIFS(Presensi!F:F,Presensi!E:E,'Entry Data'!AP520)</f>
        <v>1</v>
      </c>
      <c r="Y520" s="66">
        <f>IFERROR(INDEX('Retasi Pricing'!F:F,MATCH('Entry Data'!AM520,'Retasi Pricing'!E:E,0))*X520,"")</f>
        <v>25000</v>
      </c>
      <c r="Z520" s="62" t="s">
        <v>26</v>
      </c>
      <c r="AA520" s="62" t="s">
        <v>27</v>
      </c>
      <c r="AB520" s="32"/>
      <c r="AC520" s="32" t="s">
        <v>218</v>
      </c>
      <c r="AD520" s="32" t="str">
        <f t="shared" si="131"/>
        <v/>
      </c>
      <c r="AF520" s="5" t="str">
        <f t="shared" si="132"/>
        <v>putut junaedi44188</v>
      </c>
      <c r="AG520" s="5" t="str">
        <f t="shared" si="133"/>
        <v>BMJ 06544188UTARADAY</v>
      </c>
      <c r="AH520" s="5" t="str">
        <f t="shared" si="134"/>
        <v>putut junaedi44188UTARADAY</v>
      </c>
      <c r="AI520" s="5" t="str">
        <f t="shared" si="135"/>
        <v>BMJ 06544188DAY</v>
      </c>
      <c r="AJ520" s="5" t="str">
        <f t="shared" si="136"/>
        <v>putut junaedi44188DAY</v>
      </c>
      <c r="AK520" s="5" t="str">
        <f t="shared" si="137"/>
        <v>putut junaediBMJ</v>
      </c>
      <c r="AL520" s="5" t="str">
        <f t="shared" si="139"/>
        <v>1UTARA</v>
      </c>
      <c r="AM520" s="5" t="str">
        <f t="shared" si="140"/>
        <v>1 &gt; 4UTARA10 RODA</v>
      </c>
      <c r="AN520" s="5" t="str">
        <f t="shared" si="141"/>
        <v>putut junaediBMJ1 &gt; 4UTARA10 RODA</v>
      </c>
      <c r="AO520" s="5" t="str">
        <f t="shared" si="142"/>
        <v>putut junaedi1 &gt; 4UTARA10 RODA</v>
      </c>
      <c r="AP520" s="5" t="str">
        <f t="shared" si="143"/>
        <v>44188DAY</v>
      </c>
    </row>
    <row r="521" spans="1:42" x14ac:dyDescent="0.3">
      <c r="A521" s="33">
        <v>1</v>
      </c>
      <c r="B521" s="33"/>
      <c r="C521" s="70">
        <v>44188</v>
      </c>
      <c r="D521" s="71" t="s">
        <v>19</v>
      </c>
      <c r="E521" s="70">
        <v>44188</v>
      </c>
      <c r="F521" s="71">
        <v>5152577</v>
      </c>
      <c r="G521" s="33" t="s">
        <v>20</v>
      </c>
      <c r="H521" s="33" t="s">
        <v>21</v>
      </c>
      <c r="I521" s="33" t="s">
        <v>76</v>
      </c>
      <c r="J521" s="33" t="s">
        <v>23</v>
      </c>
      <c r="K521" s="63" t="s">
        <v>73</v>
      </c>
      <c r="L521" s="32" t="str">
        <f t="shared" si="144"/>
        <v>FM260JD</v>
      </c>
      <c r="M521" s="32" t="str">
        <f t="shared" si="145"/>
        <v>BMJ</v>
      </c>
      <c r="N521" s="32" t="str">
        <f t="shared" si="146"/>
        <v>10 RODA</v>
      </c>
      <c r="O521" s="64">
        <v>0.40125000000000005</v>
      </c>
      <c r="P521" s="65">
        <v>0.40125000000000005</v>
      </c>
      <c r="Q521" s="65"/>
      <c r="R521" s="66">
        <v>2</v>
      </c>
      <c r="S521" s="66">
        <v>38580</v>
      </c>
      <c r="T521" s="66">
        <v>14600</v>
      </c>
      <c r="U521" s="67">
        <f t="shared" si="138"/>
        <v>23.98</v>
      </c>
      <c r="V521" s="66">
        <f t="shared" si="129"/>
        <v>467466.12000000005</v>
      </c>
      <c r="W521" s="66" t="str">
        <f t="shared" si="130"/>
        <v>1 &gt; 4</v>
      </c>
      <c r="X521" s="66">
        <f>A521+SUMIFS(Presensi!F:F,Presensi!E:E,'Entry Data'!AP521)</f>
        <v>1</v>
      </c>
      <c r="Y521" s="66">
        <f>IFERROR(INDEX('Retasi Pricing'!F:F,MATCH('Entry Data'!AM521,'Retasi Pricing'!E:E,0))*X521,"")</f>
        <v>25000</v>
      </c>
      <c r="Z521" s="62" t="s">
        <v>26</v>
      </c>
      <c r="AA521" s="62" t="s">
        <v>27</v>
      </c>
      <c r="AB521" s="32"/>
      <c r="AC521" s="32" t="s">
        <v>218</v>
      </c>
      <c r="AD521" s="32" t="str">
        <f t="shared" si="131"/>
        <v/>
      </c>
      <c r="AF521" s="5" t="str">
        <f t="shared" si="132"/>
        <v>putut junaedi44188</v>
      </c>
      <c r="AG521" s="5" t="str">
        <f t="shared" si="133"/>
        <v>BMJ 06544188UTARADAY</v>
      </c>
      <c r="AH521" s="5" t="str">
        <f t="shared" si="134"/>
        <v>putut junaedi44188UTARADAY</v>
      </c>
      <c r="AI521" s="5" t="str">
        <f t="shared" si="135"/>
        <v>BMJ 06544188DAY</v>
      </c>
      <c r="AJ521" s="5" t="str">
        <f t="shared" si="136"/>
        <v>putut junaedi44188DAY</v>
      </c>
      <c r="AK521" s="5" t="str">
        <f t="shared" si="137"/>
        <v>putut junaediBMJ</v>
      </c>
      <c r="AL521" s="5" t="str">
        <f t="shared" si="139"/>
        <v>2UTARA</v>
      </c>
      <c r="AM521" s="5" t="str">
        <f t="shared" si="140"/>
        <v>1 &gt; 4UTARA10 RODA</v>
      </c>
      <c r="AN521" s="5" t="str">
        <f t="shared" si="141"/>
        <v>putut junaediBMJ1 &gt; 4UTARA10 RODA</v>
      </c>
      <c r="AO521" s="5" t="str">
        <f t="shared" si="142"/>
        <v>putut junaedi1 &gt; 4UTARA10 RODA</v>
      </c>
      <c r="AP521" s="5" t="str">
        <f t="shared" si="143"/>
        <v>44188DAY</v>
      </c>
    </row>
    <row r="522" spans="1:42" x14ac:dyDescent="0.3">
      <c r="A522" s="33">
        <v>1</v>
      </c>
      <c r="B522" s="33"/>
      <c r="C522" s="70">
        <v>44188</v>
      </c>
      <c r="D522" s="71" t="s">
        <v>19</v>
      </c>
      <c r="E522" s="70">
        <v>44188</v>
      </c>
      <c r="F522" s="71">
        <v>5152665</v>
      </c>
      <c r="G522" s="33" t="s">
        <v>20</v>
      </c>
      <c r="H522" s="33" t="s">
        <v>21</v>
      </c>
      <c r="I522" s="33" t="s">
        <v>76</v>
      </c>
      <c r="J522" s="33" t="s">
        <v>23</v>
      </c>
      <c r="K522" s="63" t="s">
        <v>73</v>
      </c>
      <c r="L522" s="32" t="str">
        <f t="shared" si="144"/>
        <v>FM260JD</v>
      </c>
      <c r="M522" s="32" t="str">
        <f t="shared" si="145"/>
        <v>BMJ</v>
      </c>
      <c r="N522" s="32" t="str">
        <f t="shared" si="146"/>
        <v>10 RODA</v>
      </c>
      <c r="O522" s="64">
        <v>0.45969907407407407</v>
      </c>
      <c r="P522" s="65">
        <v>0.45969907407407407</v>
      </c>
      <c r="Q522" s="65"/>
      <c r="R522" s="66">
        <v>3</v>
      </c>
      <c r="S522" s="66">
        <v>39320</v>
      </c>
      <c r="T522" s="66">
        <v>14600</v>
      </c>
      <c r="U522" s="67">
        <f t="shared" si="138"/>
        <v>24.72</v>
      </c>
      <c r="V522" s="66">
        <f t="shared" ref="V522:V585" si="147">IFERROR(VLOOKUP(L522,harga,2,FALSE),"")*U522*IFERROR(VLOOKUP(G522,jarak,2,FALSE),"")</f>
        <v>481891.68</v>
      </c>
      <c r="W522" s="66" t="str">
        <f t="shared" ref="W522:W585" si="148">IFERROR(VLOOKUP(AL522,Code,2,FALSE),"")</f>
        <v>1 &gt; 4</v>
      </c>
      <c r="X522" s="66">
        <f>A522+SUMIFS(Presensi!F:F,Presensi!E:E,'Entry Data'!AP522)</f>
        <v>1</v>
      </c>
      <c r="Y522" s="66">
        <f>IFERROR(INDEX('Retasi Pricing'!F:F,MATCH('Entry Data'!AM522,'Retasi Pricing'!E:E,0))*X522,"")</f>
        <v>25000</v>
      </c>
      <c r="Z522" s="62" t="s">
        <v>26</v>
      </c>
      <c r="AA522" s="62" t="s">
        <v>27</v>
      </c>
      <c r="AB522" s="32"/>
      <c r="AC522" s="32" t="s">
        <v>218</v>
      </c>
      <c r="AD522" s="32" t="str">
        <f t="shared" ref="AD522:AD585" si="149">IFERROR(VLOOKUP(AC522,driver,13,FALSE),"")</f>
        <v/>
      </c>
      <c r="AF522" s="5" t="str">
        <f t="shared" ref="AF522:AF585" si="150">AC522&amp;C522</f>
        <v>putut junaedi44188</v>
      </c>
      <c r="AG522" s="5" t="str">
        <f t="shared" ref="AG522:AG585" si="151">K522&amp;C522&amp;G522&amp;D522</f>
        <v>BMJ 06544188UTARADAY</v>
      </c>
      <c r="AH522" s="5" t="str">
        <f t="shared" ref="AH522:AH585" si="152">AC522&amp;C522&amp;G522&amp;D522</f>
        <v>putut junaedi44188UTARADAY</v>
      </c>
      <c r="AI522" s="5" t="str">
        <f t="shared" ref="AI522:AI585" si="153">K522&amp;C522&amp;D522</f>
        <v>BMJ 06544188DAY</v>
      </c>
      <c r="AJ522" s="5" t="str">
        <f t="shared" ref="AJ522:AJ585" si="154">AC522&amp;C522&amp;D522</f>
        <v>putut junaedi44188DAY</v>
      </c>
      <c r="AK522" s="5" t="str">
        <f t="shared" ref="AK522:AK585" si="155">AC522&amp;M522</f>
        <v>putut junaediBMJ</v>
      </c>
      <c r="AL522" s="5" t="str">
        <f t="shared" si="139"/>
        <v>3UTARA</v>
      </c>
      <c r="AM522" s="5" t="str">
        <f t="shared" si="140"/>
        <v>1 &gt; 4UTARA10 RODA</v>
      </c>
      <c r="AN522" s="5" t="str">
        <f t="shared" si="141"/>
        <v>putut junaediBMJ1 &gt; 4UTARA10 RODA</v>
      </c>
      <c r="AO522" s="5" t="str">
        <f t="shared" si="142"/>
        <v>putut junaedi1 &gt; 4UTARA10 RODA</v>
      </c>
      <c r="AP522" s="5" t="str">
        <f t="shared" si="143"/>
        <v>44188DAY</v>
      </c>
    </row>
    <row r="523" spans="1:42" x14ac:dyDescent="0.3">
      <c r="A523" s="33">
        <v>1</v>
      </c>
      <c r="B523" s="33"/>
      <c r="C523" s="70">
        <v>44188</v>
      </c>
      <c r="D523" s="71" t="s">
        <v>19</v>
      </c>
      <c r="E523" s="70">
        <v>44188</v>
      </c>
      <c r="F523" s="71">
        <v>5152762</v>
      </c>
      <c r="G523" s="33" t="s">
        <v>20</v>
      </c>
      <c r="H523" s="33" t="s">
        <v>21</v>
      </c>
      <c r="I523" s="33" t="s">
        <v>76</v>
      </c>
      <c r="J523" s="33" t="s">
        <v>23</v>
      </c>
      <c r="K523" s="63" t="s">
        <v>73</v>
      </c>
      <c r="L523" s="32" t="str">
        <f t="shared" si="144"/>
        <v>FM260JD</v>
      </c>
      <c r="M523" s="32" t="str">
        <f t="shared" si="145"/>
        <v>BMJ</v>
      </c>
      <c r="N523" s="32" t="str">
        <f t="shared" si="146"/>
        <v>10 RODA</v>
      </c>
      <c r="O523" s="64">
        <v>0.53153935185185186</v>
      </c>
      <c r="P523" s="65">
        <v>0.53153935185185186</v>
      </c>
      <c r="Q523" s="65"/>
      <c r="R523" s="66">
        <v>4</v>
      </c>
      <c r="S523" s="66">
        <v>39440</v>
      </c>
      <c r="T523" s="66">
        <v>14600</v>
      </c>
      <c r="U523" s="67">
        <f t="shared" ref="U523:U586" si="156">(S523-T523)/1000</f>
        <v>24.84</v>
      </c>
      <c r="V523" s="66">
        <f t="shared" si="147"/>
        <v>484230.95999999996</v>
      </c>
      <c r="W523" s="66" t="str">
        <f t="shared" si="148"/>
        <v>1 &gt; 4</v>
      </c>
      <c r="X523" s="66">
        <f>A523+SUMIFS(Presensi!F:F,Presensi!E:E,'Entry Data'!AP523)</f>
        <v>1</v>
      </c>
      <c r="Y523" s="66">
        <f>IFERROR(INDEX('Retasi Pricing'!F:F,MATCH('Entry Data'!AM523,'Retasi Pricing'!E:E,0))*X523,"")</f>
        <v>25000</v>
      </c>
      <c r="Z523" s="62" t="s">
        <v>26</v>
      </c>
      <c r="AA523" s="62" t="s">
        <v>27</v>
      </c>
      <c r="AB523" s="32"/>
      <c r="AC523" s="32" t="s">
        <v>218</v>
      </c>
      <c r="AD523" s="32" t="str">
        <f t="shared" si="149"/>
        <v/>
      </c>
      <c r="AF523" s="5" t="str">
        <f t="shared" si="150"/>
        <v>putut junaedi44188</v>
      </c>
      <c r="AG523" s="5" t="str">
        <f t="shared" si="151"/>
        <v>BMJ 06544188UTARADAY</v>
      </c>
      <c r="AH523" s="5" t="str">
        <f t="shared" si="152"/>
        <v>putut junaedi44188UTARADAY</v>
      </c>
      <c r="AI523" s="5" t="str">
        <f t="shared" si="153"/>
        <v>BMJ 06544188DAY</v>
      </c>
      <c r="AJ523" s="5" t="str">
        <f t="shared" si="154"/>
        <v>putut junaedi44188DAY</v>
      </c>
      <c r="AK523" s="5" t="str">
        <f t="shared" si="155"/>
        <v>putut junaediBMJ</v>
      </c>
      <c r="AL523" s="5" t="str">
        <f t="shared" ref="AL523:AL586" si="157">Q523&amp;R523&amp;G523</f>
        <v>4UTARA</v>
      </c>
      <c r="AM523" s="5" t="str">
        <f t="shared" ref="AM523:AM586" si="158">W523&amp;G523&amp;N523</f>
        <v>1 &gt; 4UTARA10 RODA</v>
      </c>
      <c r="AN523" s="5" t="str">
        <f t="shared" ref="AN523:AN586" si="159">AC523&amp;M523&amp;W523&amp;G523&amp;N523</f>
        <v>putut junaediBMJ1 &gt; 4UTARA10 RODA</v>
      </c>
      <c r="AO523" s="5" t="str">
        <f t="shared" ref="AO523:AO586" si="160">AC523&amp;W523&amp;G523&amp;N523</f>
        <v>putut junaedi1 &gt; 4UTARA10 RODA</v>
      </c>
      <c r="AP523" s="5" t="str">
        <f t="shared" ref="AP523:AP586" si="161">C523&amp;D523</f>
        <v>44188DAY</v>
      </c>
    </row>
    <row r="524" spans="1:42" x14ac:dyDescent="0.3">
      <c r="A524" s="33">
        <v>1</v>
      </c>
      <c r="B524" s="33"/>
      <c r="C524" s="70">
        <v>44188</v>
      </c>
      <c r="D524" s="71" t="s">
        <v>19</v>
      </c>
      <c r="E524" s="70">
        <v>44188</v>
      </c>
      <c r="F524" s="71">
        <v>5152923</v>
      </c>
      <c r="G524" s="33" t="s">
        <v>20</v>
      </c>
      <c r="H524" s="33" t="s">
        <v>21</v>
      </c>
      <c r="I524" s="33" t="s">
        <v>51</v>
      </c>
      <c r="J524" s="33" t="s">
        <v>46</v>
      </c>
      <c r="K524" s="63" t="s">
        <v>73</v>
      </c>
      <c r="L524" s="32" t="str">
        <f t="shared" si="144"/>
        <v>FM260JD</v>
      </c>
      <c r="M524" s="32" t="str">
        <f t="shared" si="145"/>
        <v>BMJ</v>
      </c>
      <c r="N524" s="32" t="str">
        <f t="shared" si="146"/>
        <v>10 RODA</v>
      </c>
      <c r="O524" s="64">
        <v>0.6627777777777778</v>
      </c>
      <c r="P524" s="65">
        <v>0.6627777777777778</v>
      </c>
      <c r="Q524" s="65"/>
      <c r="R524" s="66">
        <v>3</v>
      </c>
      <c r="S524" s="66">
        <v>37600</v>
      </c>
      <c r="T524" s="66">
        <v>14600</v>
      </c>
      <c r="U524" s="67">
        <f t="shared" si="156"/>
        <v>23</v>
      </c>
      <c r="V524" s="66">
        <f t="shared" si="147"/>
        <v>448362</v>
      </c>
      <c r="W524" s="66" t="str">
        <f t="shared" si="148"/>
        <v>1 &gt; 4</v>
      </c>
      <c r="X524" s="66">
        <f>A524+SUMIFS(Presensi!F:F,Presensi!E:E,'Entry Data'!AP524)</f>
        <v>1</v>
      </c>
      <c r="Y524" s="66">
        <f>IFERROR(INDEX('Retasi Pricing'!F:F,MATCH('Entry Data'!AM524,'Retasi Pricing'!E:E,0))*X524,"")</f>
        <v>25000</v>
      </c>
      <c r="Z524" s="62" t="s">
        <v>26</v>
      </c>
      <c r="AA524" s="62" t="s">
        <v>27</v>
      </c>
      <c r="AB524" s="32"/>
      <c r="AC524" s="32" t="s">
        <v>204</v>
      </c>
      <c r="AD524" s="32" t="str">
        <f t="shared" si="149"/>
        <v/>
      </c>
      <c r="AF524" s="5" t="str">
        <f t="shared" si="150"/>
        <v>abdul majid44188</v>
      </c>
      <c r="AG524" s="5" t="str">
        <f t="shared" si="151"/>
        <v>BMJ 06544188UTARADAY</v>
      </c>
      <c r="AH524" s="5" t="str">
        <f t="shared" si="152"/>
        <v>abdul majid44188UTARADAY</v>
      </c>
      <c r="AI524" s="5" t="str">
        <f t="shared" si="153"/>
        <v>BMJ 06544188DAY</v>
      </c>
      <c r="AJ524" s="5" t="str">
        <f t="shared" si="154"/>
        <v>abdul majid44188DAY</v>
      </c>
      <c r="AK524" s="5" t="str">
        <f t="shared" si="155"/>
        <v>abdul majidBMJ</v>
      </c>
      <c r="AL524" s="5" t="str">
        <f t="shared" si="157"/>
        <v>3UTARA</v>
      </c>
      <c r="AM524" s="5" t="str">
        <f t="shared" si="158"/>
        <v>1 &gt; 4UTARA10 RODA</v>
      </c>
      <c r="AN524" s="5" t="str">
        <f t="shared" si="159"/>
        <v>abdul majidBMJ1 &gt; 4UTARA10 RODA</v>
      </c>
      <c r="AO524" s="5" t="str">
        <f t="shared" si="160"/>
        <v>abdul majid1 &gt; 4UTARA10 RODA</v>
      </c>
      <c r="AP524" s="5" t="str">
        <f t="shared" si="161"/>
        <v>44188DAY</v>
      </c>
    </row>
    <row r="525" spans="1:42" x14ac:dyDescent="0.3">
      <c r="A525" s="33">
        <v>1</v>
      </c>
      <c r="B525" s="33"/>
      <c r="C525" s="70">
        <v>44188</v>
      </c>
      <c r="D525" s="71" t="s">
        <v>19</v>
      </c>
      <c r="E525" s="70">
        <v>44188</v>
      </c>
      <c r="F525" s="71">
        <v>5153019</v>
      </c>
      <c r="G525" s="33" t="s">
        <v>20</v>
      </c>
      <c r="H525" s="33" t="s">
        <v>50</v>
      </c>
      <c r="I525" s="33" t="s">
        <v>51</v>
      </c>
      <c r="J525" s="33" t="s">
        <v>53</v>
      </c>
      <c r="K525" s="63" t="s">
        <v>73</v>
      </c>
      <c r="L525" s="32" t="str">
        <f t="shared" si="144"/>
        <v>FM260JD</v>
      </c>
      <c r="M525" s="32" t="str">
        <f t="shared" si="145"/>
        <v>BMJ</v>
      </c>
      <c r="N525" s="32" t="str">
        <f t="shared" si="146"/>
        <v>10 RODA</v>
      </c>
      <c r="O525" s="64">
        <v>0.74725694444444446</v>
      </c>
      <c r="P525" s="65">
        <v>0.74725694444444446</v>
      </c>
      <c r="Q525" s="65"/>
      <c r="R525" s="66">
        <v>4</v>
      </c>
      <c r="S525" s="66">
        <v>39520</v>
      </c>
      <c r="T525" s="66">
        <v>14600</v>
      </c>
      <c r="U525" s="67">
        <f t="shared" si="156"/>
        <v>24.92</v>
      </c>
      <c r="V525" s="66">
        <f t="shared" si="147"/>
        <v>485790.48000000004</v>
      </c>
      <c r="W525" s="66" t="str">
        <f t="shared" si="148"/>
        <v>1 &gt; 4</v>
      </c>
      <c r="X525" s="66">
        <f>A525+SUMIFS(Presensi!F:F,Presensi!E:E,'Entry Data'!AP525)</f>
        <v>1</v>
      </c>
      <c r="Y525" s="66">
        <f>IFERROR(INDEX('Retasi Pricing'!F:F,MATCH('Entry Data'!AM525,'Retasi Pricing'!E:E,0))*X525,"")</f>
        <v>25000</v>
      </c>
      <c r="Z525" s="62" t="s">
        <v>26</v>
      </c>
      <c r="AA525" s="62" t="s">
        <v>27</v>
      </c>
      <c r="AB525" s="32"/>
      <c r="AC525" s="32" t="s">
        <v>204</v>
      </c>
      <c r="AD525" s="32" t="str">
        <f t="shared" si="149"/>
        <v/>
      </c>
      <c r="AF525" s="5" t="str">
        <f t="shared" si="150"/>
        <v>abdul majid44188</v>
      </c>
      <c r="AG525" s="5" t="str">
        <f t="shared" si="151"/>
        <v>BMJ 06544188UTARADAY</v>
      </c>
      <c r="AH525" s="5" t="str">
        <f t="shared" si="152"/>
        <v>abdul majid44188UTARADAY</v>
      </c>
      <c r="AI525" s="5" t="str">
        <f t="shared" si="153"/>
        <v>BMJ 06544188DAY</v>
      </c>
      <c r="AJ525" s="5" t="str">
        <f t="shared" si="154"/>
        <v>abdul majid44188DAY</v>
      </c>
      <c r="AK525" s="5" t="str">
        <f t="shared" si="155"/>
        <v>abdul majidBMJ</v>
      </c>
      <c r="AL525" s="5" t="str">
        <f t="shared" si="157"/>
        <v>4UTARA</v>
      </c>
      <c r="AM525" s="5" t="str">
        <f t="shared" si="158"/>
        <v>1 &gt; 4UTARA10 RODA</v>
      </c>
      <c r="AN525" s="5" t="str">
        <f t="shared" si="159"/>
        <v>abdul majidBMJ1 &gt; 4UTARA10 RODA</v>
      </c>
      <c r="AO525" s="5" t="str">
        <f t="shared" si="160"/>
        <v>abdul majid1 &gt; 4UTARA10 RODA</v>
      </c>
      <c r="AP525" s="5" t="str">
        <f t="shared" si="161"/>
        <v>44188DAY</v>
      </c>
    </row>
    <row r="526" spans="1:42" x14ac:dyDescent="0.3">
      <c r="A526" s="33">
        <v>1</v>
      </c>
      <c r="B526" s="33"/>
      <c r="C526" s="70">
        <v>44188</v>
      </c>
      <c r="D526" s="71" t="s">
        <v>19</v>
      </c>
      <c r="E526" s="70">
        <v>44188</v>
      </c>
      <c r="F526" s="71">
        <v>5152525</v>
      </c>
      <c r="G526" s="33" t="s">
        <v>20</v>
      </c>
      <c r="H526" s="33" t="s">
        <v>21</v>
      </c>
      <c r="I526" s="33" t="s">
        <v>76</v>
      </c>
      <c r="J526" s="33" t="s">
        <v>23</v>
      </c>
      <c r="K526" s="63" t="s">
        <v>75</v>
      </c>
      <c r="L526" s="32" t="str">
        <f t="shared" si="144"/>
        <v>FM260JD</v>
      </c>
      <c r="M526" s="32" t="str">
        <f t="shared" si="145"/>
        <v>BMJ</v>
      </c>
      <c r="N526" s="32" t="str">
        <f t="shared" si="146"/>
        <v>10 RODA</v>
      </c>
      <c r="O526" s="64">
        <v>0.36482638888888891</v>
      </c>
      <c r="P526" s="65">
        <v>0.36482638888888891</v>
      </c>
      <c r="Q526" s="65"/>
      <c r="R526" s="66">
        <v>1</v>
      </c>
      <c r="S526" s="66">
        <v>41660</v>
      </c>
      <c r="T526" s="66">
        <v>14680</v>
      </c>
      <c r="U526" s="67">
        <f t="shared" si="156"/>
        <v>26.98</v>
      </c>
      <c r="V526" s="66">
        <f t="shared" si="147"/>
        <v>525948.12</v>
      </c>
      <c r="W526" s="66" t="str">
        <f t="shared" si="148"/>
        <v>1 &gt; 4</v>
      </c>
      <c r="X526" s="66">
        <f>A526+SUMIFS(Presensi!F:F,Presensi!E:E,'Entry Data'!AP526)</f>
        <v>1</v>
      </c>
      <c r="Y526" s="66">
        <f>IFERROR(INDEX('Retasi Pricing'!F:F,MATCH('Entry Data'!AM526,'Retasi Pricing'!E:E,0))*X526,"")</f>
        <v>25000</v>
      </c>
      <c r="Z526" s="62" t="s">
        <v>26</v>
      </c>
      <c r="AA526" s="62" t="s">
        <v>27</v>
      </c>
      <c r="AB526" s="32"/>
      <c r="AC526" s="32" t="s">
        <v>264</v>
      </c>
      <c r="AD526" s="32" t="str">
        <f t="shared" si="149"/>
        <v/>
      </c>
      <c r="AF526" s="5" t="str">
        <f t="shared" si="150"/>
        <v>Redho Dwi Agonta44188</v>
      </c>
      <c r="AG526" s="5" t="str">
        <f t="shared" si="151"/>
        <v>BMJ 06744188UTARADAY</v>
      </c>
      <c r="AH526" s="5" t="str">
        <f t="shared" si="152"/>
        <v>Redho Dwi Agonta44188UTARADAY</v>
      </c>
      <c r="AI526" s="5" t="str">
        <f t="shared" si="153"/>
        <v>BMJ 06744188DAY</v>
      </c>
      <c r="AJ526" s="5" t="str">
        <f t="shared" si="154"/>
        <v>Redho Dwi Agonta44188DAY</v>
      </c>
      <c r="AK526" s="5" t="str">
        <f t="shared" si="155"/>
        <v>Redho Dwi AgontaBMJ</v>
      </c>
      <c r="AL526" s="5" t="str">
        <f t="shared" si="157"/>
        <v>1UTARA</v>
      </c>
      <c r="AM526" s="5" t="str">
        <f t="shared" si="158"/>
        <v>1 &gt; 4UTARA10 RODA</v>
      </c>
      <c r="AN526" s="5" t="str">
        <f t="shared" si="159"/>
        <v>Redho Dwi AgontaBMJ1 &gt; 4UTARA10 RODA</v>
      </c>
      <c r="AO526" s="5" t="str">
        <f t="shared" si="160"/>
        <v>Redho Dwi Agonta1 &gt; 4UTARA10 RODA</v>
      </c>
      <c r="AP526" s="5" t="str">
        <f t="shared" si="161"/>
        <v>44188DAY</v>
      </c>
    </row>
    <row r="527" spans="1:42" x14ac:dyDescent="0.3">
      <c r="A527" s="33">
        <v>1</v>
      </c>
      <c r="B527" s="33"/>
      <c r="C527" s="70">
        <v>44188</v>
      </c>
      <c r="D527" s="71" t="s">
        <v>19</v>
      </c>
      <c r="E527" s="70">
        <v>44188</v>
      </c>
      <c r="F527" s="71">
        <v>5152795</v>
      </c>
      <c r="G527" s="33" t="s">
        <v>20</v>
      </c>
      <c r="H527" s="33" t="s">
        <v>21</v>
      </c>
      <c r="I527" s="33" t="s">
        <v>76</v>
      </c>
      <c r="J527" s="33" t="s">
        <v>23</v>
      </c>
      <c r="K527" s="63" t="s">
        <v>75</v>
      </c>
      <c r="L527" s="32" t="str">
        <f t="shared" si="144"/>
        <v>FM260JD</v>
      </c>
      <c r="M527" s="32" t="str">
        <f t="shared" si="145"/>
        <v>BMJ</v>
      </c>
      <c r="N527" s="32" t="str">
        <f t="shared" si="146"/>
        <v>10 RODA</v>
      </c>
      <c r="O527" s="64">
        <v>0.56745370370370374</v>
      </c>
      <c r="P527" s="65">
        <v>0.56745370370370374</v>
      </c>
      <c r="Q527" s="65"/>
      <c r="R527" s="66">
        <v>2</v>
      </c>
      <c r="S527" s="66">
        <v>39380</v>
      </c>
      <c r="T527" s="66">
        <v>14680</v>
      </c>
      <c r="U527" s="67">
        <f t="shared" si="156"/>
        <v>24.7</v>
      </c>
      <c r="V527" s="66">
        <f t="shared" si="147"/>
        <v>481501.79999999993</v>
      </c>
      <c r="W527" s="66" t="str">
        <f t="shared" si="148"/>
        <v>1 &gt; 4</v>
      </c>
      <c r="X527" s="66">
        <f>A527+SUMIFS(Presensi!F:F,Presensi!E:E,'Entry Data'!AP527)</f>
        <v>1</v>
      </c>
      <c r="Y527" s="66">
        <f>IFERROR(INDEX('Retasi Pricing'!F:F,MATCH('Entry Data'!AM527,'Retasi Pricing'!E:E,0))*X527,"")</f>
        <v>25000</v>
      </c>
      <c r="Z527" s="62" t="s">
        <v>26</v>
      </c>
      <c r="AA527" s="62" t="s">
        <v>27</v>
      </c>
      <c r="AB527" s="32"/>
      <c r="AC527" s="32" t="s">
        <v>264</v>
      </c>
      <c r="AD527" s="32" t="str">
        <f t="shared" si="149"/>
        <v/>
      </c>
      <c r="AF527" s="5" t="str">
        <f t="shared" si="150"/>
        <v>Redho Dwi Agonta44188</v>
      </c>
      <c r="AG527" s="5" t="str">
        <f t="shared" si="151"/>
        <v>BMJ 06744188UTARADAY</v>
      </c>
      <c r="AH527" s="5" t="str">
        <f t="shared" si="152"/>
        <v>Redho Dwi Agonta44188UTARADAY</v>
      </c>
      <c r="AI527" s="5" t="str">
        <f t="shared" si="153"/>
        <v>BMJ 06744188DAY</v>
      </c>
      <c r="AJ527" s="5" t="str">
        <f t="shared" si="154"/>
        <v>Redho Dwi Agonta44188DAY</v>
      </c>
      <c r="AK527" s="5" t="str">
        <f t="shared" si="155"/>
        <v>Redho Dwi AgontaBMJ</v>
      </c>
      <c r="AL527" s="5" t="str">
        <f t="shared" si="157"/>
        <v>2UTARA</v>
      </c>
      <c r="AM527" s="5" t="str">
        <f t="shared" si="158"/>
        <v>1 &gt; 4UTARA10 RODA</v>
      </c>
      <c r="AN527" s="5" t="str">
        <f t="shared" si="159"/>
        <v>Redho Dwi AgontaBMJ1 &gt; 4UTARA10 RODA</v>
      </c>
      <c r="AO527" s="5" t="str">
        <f t="shared" si="160"/>
        <v>Redho Dwi Agonta1 &gt; 4UTARA10 RODA</v>
      </c>
      <c r="AP527" s="5" t="str">
        <f t="shared" si="161"/>
        <v>44188DAY</v>
      </c>
    </row>
    <row r="528" spans="1:42" x14ac:dyDescent="0.3">
      <c r="A528" s="33">
        <v>1</v>
      </c>
      <c r="B528" s="33"/>
      <c r="C528" s="70">
        <v>44188</v>
      </c>
      <c r="D528" s="71" t="s">
        <v>19</v>
      </c>
      <c r="E528" s="70">
        <v>44188</v>
      </c>
      <c r="F528" s="71">
        <v>5152941</v>
      </c>
      <c r="G528" s="33" t="s">
        <v>20</v>
      </c>
      <c r="H528" s="33" t="s">
        <v>21</v>
      </c>
      <c r="I528" s="33" t="s">
        <v>45</v>
      </c>
      <c r="J528" s="33" t="s">
        <v>46</v>
      </c>
      <c r="K528" s="63" t="s">
        <v>75</v>
      </c>
      <c r="L528" s="32" t="str">
        <f t="shared" si="144"/>
        <v>FM260JD</v>
      </c>
      <c r="M528" s="32" t="str">
        <f t="shared" si="145"/>
        <v>BMJ</v>
      </c>
      <c r="N528" s="32" t="str">
        <f t="shared" si="146"/>
        <v>10 RODA</v>
      </c>
      <c r="O528" s="64">
        <v>0.67811342592592594</v>
      </c>
      <c r="P528" s="65">
        <v>0.67811342592592594</v>
      </c>
      <c r="Q528" s="65"/>
      <c r="R528" s="66">
        <v>3</v>
      </c>
      <c r="S528" s="66">
        <v>38840</v>
      </c>
      <c r="T528" s="66">
        <v>14680</v>
      </c>
      <c r="U528" s="67">
        <f t="shared" si="156"/>
        <v>24.16</v>
      </c>
      <c r="V528" s="66">
        <f t="shared" si="147"/>
        <v>470975.04000000004</v>
      </c>
      <c r="W528" s="66" t="str">
        <f t="shared" si="148"/>
        <v>1 &gt; 4</v>
      </c>
      <c r="X528" s="66">
        <f>A528+SUMIFS(Presensi!F:F,Presensi!E:E,'Entry Data'!AP528)</f>
        <v>1</v>
      </c>
      <c r="Y528" s="66">
        <f>IFERROR(INDEX('Retasi Pricing'!F:F,MATCH('Entry Data'!AM528,'Retasi Pricing'!E:E,0))*X528,"")</f>
        <v>25000</v>
      </c>
      <c r="Z528" s="62" t="s">
        <v>26</v>
      </c>
      <c r="AA528" s="62" t="s">
        <v>27</v>
      </c>
      <c r="AB528" s="32"/>
      <c r="AC528" s="32" t="s">
        <v>264</v>
      </c>
      <c r="AD528" s="32" t="str">
        <f t="shared" si="149"/>
        <v/>
      </c>
      <c r="AF528" s="5" t="str">
        <f t="shared" si="150"/>
        <v>Redho Dwi Agonta44188</v>
      </c>
      <c r="AG528" s="5" t="str">
        <f t="shared" si="151"/>
        <v>BMJ 06744188UTARADAY</v>
      </c>
      <c r="AH528" s="5" t="str">
        <f t="shared" si="152"/>
        <v>Redho Dwi Agonta44188UTARADAY</v>
      </c>
      <c r="AI528" s="5" t="str">
        <f t="shared" si="153"/>
        <v>BMJ 06744188DAY</v>
      </c>
      <c r="AJ528" s="5" t="str">
        <f t="shared" si="154"/>
        <v>Redho Dwi Agonta44188DAY</v>
      </c>
      <c r="AK528" s="5" t="str">
        <f t="shared" si="155"/>
        <v>Redho Dwi AgontaBMJ</v>
      </c>
      <c r="AL528" s="5" t="str">
        <f t="shared" si="157"/>
        <v>3UTARA</v>
      </c>
      <c r="AM528" s="5" t="str">
        <f t="shared" si="158"/>
        <v>1 &gt; 4UTARA10 RODA</v>
      </c>
      <c r="AN528" s="5" t="str">
        <f t="shared" si="159"/>
        <v>Redho Dwi AgontaBMJ1 &gt; 4UTARA10 RODA</v>
      </c>
      <c r="AO528" s="5" t="str">
        <f t="shared" si="160"/>
        <v>Redho Dwi Agonta1 &gt; 4UTARA10 RODA</v>
      </c>
      <c r="AP528" s="5" t="str">
        <f t="shared" si="161"/>
        <v>44188DAY</v>
      </c>
    </row>
    <row r="529" spans="1:42" x14ac:dyDescent="0.3">
      <c r="A529" s="33">
        <v>1</v>
      </c>
      <c r="B529" s="33"/>
      <c r="C529" s="70">
        <v>44188</v>
      </c>
      <c r="D529" s="71" t="s">
        <v>19</v>
      </c>
      <c r="E529" s="70">
        <v>44188</v>
      </c>
      <c r="F529" s="71">
        <v>5153017</v>
      </c>
      <c r="G529" s="33" t="s">
        <v>20</v>
      </c>
      <c r="H529" s="33" t="s">
        <v>21</v>
      </c>
      <c r="I529" s="33" t="s">
        <v>76</v>
      </c>
      <c r="J529" s="33" t="s">
        <v>23</v>
      </c>
      <c r="K529" s="63" t="s">
        <v>75</v>
      </c>
      <c r="L529" s="32" t="str">
        <f t="shared" si="144"/>
        <v>FM260JD</v>
      </c>
      <c r="M529" s="32" t="str">
        <f t="shared" si="145"/>
        <v>BMJ</v>
      </c>
      <c r="N529" s="32" t="str">
        <f t="shared" si="146"/>
        <v>10 RODA</v>
      </c>
      <c r="O529" s="64">
        <v>0.74495370370370362</v>
      </c>
      <c r="P529" s="65">
        <v>0.74495370370370362</v>
      </c>
      <c r="Q529" s="65"/>
      <c r="R529" s="66">
        <v>4</v>
      </c>
      <c r="S529" s="66">
        <v>39820</v>
      </c>
      <c r="T529" s="66">
        <v>14680</v>
      </c>
      <c r="U529" s="67">
        <f t="shared" si="156"/>
        <v>25.14</v>
      </c>
      <c r="V529" s="66">
        <f t="shared" si="147"/>
        <v>490079.16000000003</v>
      </c>
      <c r="W529" s="66" t="str">
        <f t="shared" si="148"/>
        <v>1 &gt; 4</v>
      </c>
      <c r="X529" s="66">
        <f>A529+SUMIFS(Presensi!F:F,Presensi!E:E,'Entry Data'!AP529)</f>
        <v>1</v>
      </c>
      <c r="Y529" s="66">
        <f>IFERROR(INDEX('Retasi Pricing'!F:F,MATCH('Entry Data'!AM529,'Retasi Pricing'!E:E,0))*X529,"")</f>
        <v>25000</v>
      </c>
      <c r="Z529" s="62" t="s">
        <v>26</v>
      </c>
      <c r="AA529" s="62" t="s">
        <v>27</v>
      </c>
      <c r="AB529" s="32"/>
      <c r="AC529" s="32" t="s">
        <v>264</v>
      </c>
      <c r="AD529" s="32" t="str">
        <f t="shared" si="149"/>
        <v/>
      </c>
      <c r="AF529" s="5" t="str">
        <f t="shared" si="150"/>
        <v>Redho Dwi Agonta44188</v>
      </c>
      <c r="AG529" s="5" t="str">
        <f t="shared" si="151"/>
        <v>BMJ 06744188UTARADAY</v>
      </c>
      <c r="AH529" s="5" t="str">
        <f t="shared" si="152"/>
        <v>Redho Dwi Agonta44188UTARADAY</v>
      </c>
      <c r="AI529" s="5" t="str">
        <f t="shared" si="153"/>
        <v>BMJ 06744188DAY</v>
      </c>
      <c r="AJ529" s="5" t="str">
        <f t="shared" si="154"/>
        <v>Redho Dwi Agonta44188DAY</v>
      </c>
      <c r="AK529" s="5" t="str">
        <f t="shared" si="155"/>
        <v>Redho Dwi AgontaBMJ</v>
      </c>
      <c r="AL529" s="5" t="str">
        <f t="shared" si="157"/>
        <v>4UTARA</v>
      </c>
      <c r="AM529" s="5" t="str">
        <f t="shared" si="158"/>
        <v>1 &gt; 4UTARA10 RODA</v>
      </c>
      <c r="AN529" s="5" t="str">
        <f t="shared" si="159"/>
        <v>Redho Dwi AgontaBMJ1 &gt; 4UTARA10 RODA</v>
      </c>
      <c r="AO529" s="5" t="str">
        <f t="shared" si="160"/>
        <v>Redho Dwi Agonta1 &gt; 4UTARA10 RODA</v>
      </c>
      <c r="AP529" s="5" t="str">
        <f t="shared" si="161"/>
        <v>44188DAY</v>
      </c>
    </row>
    <row r="530" spans="1:42" x14ac:dyDescent="0.3">
      <c r="A530" s="33">
        <v>1</v>
      </c>
      <c r="B530" s="33"/>
      <c r="C530" s="70">
        <v>44188</v>
      </c>
      <c r="D530" s="71" t="s">
        <v>19</v>
      </c>
      <c r="E530" s="70">
        <v>44188</v>
      </c>
      <c r="F530" s="71">
        <v>5152534</v>
      </c>
      <c r="G530" s="33" t="s">
        <v>20</v>
      </c>
      <c r="H530" s="33" t="s">
        <v>21</v>
      </c>
      <c r="I530" s="33" t="s">
        <v>76</v>
      </c>
      <c r="J530" s="33" t="s">
        <v>23</v>
      </c>
      <c r="K530" s="63" t="s">
        <v>77</v>
      </c>
      <c r="L530" s="32" t="str">
        <f t="shared" si="144"/>
        <v>FM260JD</v>
      </c>
      <c r="M530" s="32" t="str">
        <f t="shared" si="145"/>
        <v>BMJ</v>
      </c>
      <c r="N530" s="32" t="str">
        <f t="shared" si="146"/>
        <v>10 RODA</v>
      </c>
      <c r="O530" s="64">
        <v>0.37042824074074071</v>
      </c>
      <c r="P530" s="65">
        <v>0.37042824074074071</v>
      </c>
      <c r="Q530" s="65"/>
      <c r="R530" s="66">
        <v>1</v>
      </c>
      <c r="S530" s="66">
        <v>39740</v>
      </c>
      <c r="T530" s="66">
        <v>14860</v>
      </c>
      <c r="U530" s="67">
        <f t="shared" si="156"/>
        <v>24.88</v>
      </c>
      <c r="V530" s="66">
        <f t="shared" si="147"/>
        <v>485010.72000000003</v>
      </c>
      <c r="W530" s="66" t="str">
        <f t="shared" si="148"/>
        <v>1 &gt; 4</v>
      </c>
      <c r="X530" s="66">
        <f>A530+SUMIFS(Presensi!F:F,Presensi!E:E,'Entry Data'!AP530)</f>
        <v>1</v>
      </c>
      <c r="Y530" s="66">
        <f>IFERROR(INDEX('Retasi Pricing'!F:F,MATCH('Entry Data'!AM530,'Retasi Pricing'!E:E,0))*X530,"")</f>
        <v>25000</v>
      </c>
      <c r="Z530" s="62" t="s">
        <v>26</v>
      </c>
      <c r="AA530" s="62" t="s">
        <v>27</v>
      </c>
      <c r="AB530" s="32"/>
      <c r="AC530" s="32" t="s">
        <v>195</v>
      </c>
      <c r="AD530" s="32" t="str">
        <f t="shared" si="149"/>
        <v/>
      </c>
      <c r="AF530" s="5" t="str">
        <f t="shared" si="150"/>
        <v>m.andri44188</v>
      </c>
      <c r="AG530" s="5" t="str">
        <f t="shared" si="151"/>
        <v>BMJ 06844188UTARADAY</v>
      </c>
      <c r="AH530" s="5" t="str">
        <f t="shared" si="152"/>
        <v>m.andri44188UTARADAY</v>
      </c>
      <c r="AI530" s="5" t="str">
        <f t="shared" si="153"/>
        <v>BMJ 06844188DAY</v>
      </c>
      <c r="AJ530" s="5" t="str">
        <f t="shared" si="154"/>
        <v>m.andri44188DAY</v>
      </c>
      <c r="AK530" s="5" t="str">
        <f t="shared" si="155"/>
        <v>m.andriBMJ</v>
      </c>
      <c r="AL530" s="5" t="str">
        <f t="shared" si="157"/>
        <v>1UTARA</v>
      </c>
      <c r="AM530" s="5" t="str">
        <f t="shared" si="158"/>
        <v>1 &gt; 4UTARA10 RODA</v>
      </c>
      <c r="AN530" s="5" t="str">
        <f t="shared" si="159"/>
        <v>m.andriBMJ1 &gt; 4UTARA10 RODA</v>
      </c>
      <c r="AO530" s="5" t="str">
        <f t="shared" si="160"/>
        <v>m.andri1 &gt; 4UTARA10 RODA</v>
      </c>
      <c r="AP530" s="5" t="str">
        <f t="shared" si="161"/>
        <v>44188DAY</v>
      </c>
    </row>
    <row r="531" spans="1:42" x14ac:dyDescent="0.3">
      <c r="A531" s="33">
        <v>1</v>
      </c>
      <c r="B531" s="33"/>
      <c r="C531" s="70">
        <v>44188</v>
      </c>
      <c r="D531" s="71" t="s">
        <v>19</v>
      </c>
      <c r="E531" s="70">
        <v>44188</v>
      </c>
      <c r="F531" s="71">
        <v>5152610</v>
      </c>
      <c r="G531" s="33" t="s">
        <v>20</v>
      </c>
      <c r="H531" s="33" t="s">
        <v>21</v>
      </c>
      <c r="I531" s="33" t="s">
        <v>76</v>
      </c>
      <c r="J531" s="33" t="s">
        <v>23</v>
      </c>
      <c r="K531" s="63" t="s">
        <v>77</v>
      </c>
      <c r="L531" s="32" t="str">
        <f t="shared" si="144"/>
        <v>FM260JD</v>
      </c>
      <c r="M531" s="32" t="str">
        <f t="shared" si="145"/>
        <v>BMJ</v>
      </c>
      <c r="N531" s="32" t="str">
        <f t="shared" si="146"/>
        <v>10 RODA</v>
      </c>
      <c r="O531" s="64">
        <v>0.42806712962962962</v>
      </c>
      <c r="P531" s="65">
        <v>0.42806712962962962</v>
      </c>
      <c r="Q531" s="65"/>
      <c r="R531" s="66">
        <v>2</v>
      </c>
      <c r="S531" s="66">
        <v>40260</v>
      </c>
      <c r="T531" s="66">
        <v>14860</v>
      </c>
      <c r="U531" s="67">
        <f t="shared" si="156"/>
        <v>25.4</v>
      </c>
      <c r="V531" s="66">
        <f t="shared" si="147"/>
        <v>495147.6</v>
      </c>
      <c r="W531" s="66" t="str">
        <f t="shared" si="148"/>
        <v>1 &gt; 4</v>
      </c>
      <c r="X531" s="66">
        <f>A531+SUMIFS(Presensi!F:F,Presensi!E:E,'Entry Data'!AP531)</f>
        <v>1</v>
      </c>
      <c r="Y531" s="66">
        <f>IFERROR(INDEX('Retasi Pricing'!F:F,MATCH('Entry Data'!AM531,'Retasi Pricing'!E:E,0))*X531,"")</f>
        <v>25000</v>
      </c>
      <c r="Z531" s="62" t="s">
        <v>26</v>
      </c>
      <c r="AA531" s="62" t="s">
        <v>27</v>
      </c>
      <c r="AB531" s="32"/>
      <c r="AC531" s="32" t="s">
        <v>195</v>
      </c>
      <c r="AD531" s="32" t="str">
        <f t="shared" si="149"/>
        <v/>
      </c>
      <c r="AF531" s="5" t="str">
        <f t="shared" si="150"/>
        <v>m.andri44188</v>
      </c>
      <c r="AG531" s="5" t="str">
        <f t="shared" si="151"/>
        <v>BMJ 06844188UTARADAY</v>
      </c>
      <c r="AH531" s="5" t="str">
        <f t="shared" si="152"/>
        <v>m.andri44188UTARADAY</v>
      </c>
      <c r="AI531" s="5" t="str">
        <f t="shared" si="153"/>
        <v>BMJ 06844188DAY</v>
      </c>
      <c r="AJ531" s="5" t="str">
        <f t="shared" si="154"/>
        <v>m.andri44188DAY</v>
      </c>
      <c r="AK531" s="5" t="str">
        <f t="shared" si="155"/>
        <v>m.andriBMJ</v>
      </c>
      <c r="AL531" s="5" t="str">
        <f t="shared" si="157"/>
        <v>2UTARA</v>
      </c>
      <c r="AM531" s="5" t="str">
        <f t="shared" si="158"/>
        <v>1 &gt; 4UTARA10 RODA</v>
      </c>
      <c r="AN531" s="5" t="str">
        <f t="shared" si="159"/>
        <v>m.andriBMJ1 &gt; 4UTARA10 RODA</v>
      </c>
      <c r="AO531" s="5" t="str">
        <f t="shared" si="160"/>
        <v>m.andri1 &gt; 4UTARA10 RODA</v>
      </c>
      <c r="AP531" s="5" t="str">
        <f t="shared" si="161"/>
        <v>44188DAY</v>
      </c>
    </row>
    <row r="532" spans="1:42" x14ac:dyDescent="0.3">
      <c r="A532" s="33">
        <v>1</v>
      </c>
      <c r="B532" s="33"/>
      <c r="C532" s="70">
        <v>44188</v>
      </c>
      <c r="D532" s="71" t="s">
        <v>19</v>
      </c>
      <c r="E532" s="70">
        <v>44188</v>
      </c>
      <c r="F532" s="71">
        <v>5152504</v>
      </c>
      <c r="G532" s="33" t="s">
        <v>20</v>
      </c>
      <c r="H532" s="33" t="s">
        <v>21</v>
      </c>
      <c r="I532" s="33" t="s">
        <v>76</v>
      </c>
      <c r="J532" s="33" t="s">
        <v>23</v>
      </c>
      <c r="K532" s="63" t="s">
        <v>78</v>
      </c>
      <c r="L532" s="32" t="str">
        <f t="shared" si="144"/>
        <v>FM260JD</v>
      </c>
      <c r="M532" s="32" t="str">
        <f t="shared" si="145"/>
        <v>BMJ</v>
      </c>
      <c r="N532" s="32" t="str">
        <f t="shared" si="146"/>
        <v>10 RODA</v>
      </c>
      <c r="O532" s="64">
        <v>0.3526157407407407</v>
      </c>
      <c r="P532" s="65">
        <v>0.3526157407407407</v>
      </c>
      <c r="Q532" s="65"/>
      <c r="R532" s="66">
        <v>1</v>
      </c>
      <c r="S532" s="66">
        <v>39420</v>
      </c>
      <c r="T532" s="66">
        <v>14580</v>
      </c>
      <c r="U532" s="67">
        <f t="shared" si="156"/>
        <v>24.84</v>
      </c>
      <c r="V532" s="66">
        <f t="shared" si="147"/>
        <v>484230.95999999996</v>
      </c>
      <c r="W532" s="66" t="str">
        <f t="shared" si="148"/>
        <v>1 &gt; 4</v>
      </c>
      <c r="X532" s="66">
        <f>A532+SUMIFS(Presensi!F:F,Presensi!E:E,'Entry Data'!AP532)</f>
        <v>1</v>
      </c>
      <c r="Y532" s="66">
        <f>IFERROR(INDEX('Retasi Pricing'!F:F,MATCH('Entry Data'!AM532,'Retasi Pricing'!E:E,0))*X532,"")</f>
        <v>25000</v>
      </c>
      <c r="Z532" s="62" t="s">
        <v>26</v>
      </c>
      <c r="AA532" s="62" t="s">
        <v>27</v>
      </c>
      <c r="AB532" s="32"/>
      <c r="AC532" s="32" t="s">
        <v>267</v>
      </c>
      <c r="AD532" s="32" t="str">
        <f t="shared" si="149"/>
        <v/>
      </c>
      <c r="AF532" s="5" t="str">
        <f t="shared" si="150"/>
        <v>Slamet Haryanto44188</v>
      </c>
      <c r="AG532" s="5" t="str">
        <f t="shared" si="151"/>
        <v>BMJ 06944188UTARADAY</v>
      </c>
      <c r="AH532" s="5" t="str">
        <f t="shared" si="152"/>
        <v>Slamet Haryanto44188UTARADAY</v>
      </c>
      <c r="AI532" s="5" t="str">
        <f t="shared" si="153"/>
        <v>BMJ 06944188DAY</v>
      </c>
      <c r="AJ532" s="5" t="str">
        <f t="shared" si="154"/>
        <v>Slamet Haryanto44188DAY</v>
      </c>
      <c r="AK532" s="5" t="str">
        <f t="shared" si="155"/>
        <v>Slamet HaryantoBMJ</v>
      </c>
      <c r="AL532" s="5" t="str">
        <f t="shared" si="157"/>
        <v>1UTARA</v>
      </c>
      <c r="AM532" s="5" t="str">
        <f t="shared" si="158"/>
        <v>1 &gt; 4UTARA10 RODA</v>
      </c>
      <c r="AN532" s="5" t="str">
        <f t="shared" si="159"/>
        <v>Slamet HaryantoBMJ1 &gt; 4UTARA10 RODA</v>
      </c>
      <c r="AO532" s="5" t="str">
        <f t="shared" si="160"/>
        <v>Slamet Haryanto1 &gt; 4UTARA10 RODA</v>
      </c>
      <c r="AP532" s="5" t="str">
        <f t="shared" si="161"/>
        <v>44188DAY</v>
      </c>
    </row>
    <row r="533" spans="1:42" x14ac:dyDescent="0.3">
      <c r="A533" s="33">
        <v>1</v>
      </c>
      <c r="B533" s="33"/>
      <c r="C533" s="70">
        <v>44188</v>
      </c>
      <c r="D533" s="71" t="s">
        <v>19</v>
      </c>
      <c r="E533" s="70">
        <v>44188</v>
      </c>
      <c r="F533" s="71">
        <v>5152583</v>
      </c>
      <c r="G533" s="33" t="s">
        <v>20</v>
      </c>
      <c r="H533" s="33" t="s">
        <v>21</v>
      </c>
      <c r="I533" s="33" t="s">
        <v>76</v>
      </c>
      <c r="J533" s="33" t="s">
        <v>23</v>
      </c>
      <c r="K533" s="63" t="s">
        <v>78</v>
      </c>
      <c r="L533" s="32" t="str">
        <f t="shared" si="144"/>
        <v>FM260JD</v>
      </c>
      <c r="M533" s="32" t="str">
        <f t="shared" si="145"/>
        <v>BMJ</v>
      </c>
      <c r="N533" s="32" t="str">
        <f t="shared" si="146"/>
        <v>10 RODA</v>
      </c>
      <c r="O533" s="64">
        <v>0.40797453703703707</v>
      </c>
      <c r="P533" s="65">
        <v>0.40797453703703707</v>
      </c>
      <c r="Q533" s="65"/>
      <c r="R533" s="66">
        <v>2</v>
      </c>
      <c r="S533" s="66">
        <v>39120</v>
      </c>
      <c r="T533" s="66">
        <v>14580</v>
      </c>
      <c r="U533" s="67">
        <f t="shared" si="156"/>
        <v>24.54</v>
      </c>
      <c r="V533" s="66">
        <f t="shared" si="147"/>
        <v>478382.76</v>
      </c>
      <c r="W533" s="66" t="str">
        <f t="shared" si="148"/>
        <v>1 &gt; 4</v>
      </c>
      <c r="X533" s="66">
        <f>A533+SUMIFS(Presensi!F:F,Presensi!E:E,'Entry Data'!AP533)</f>
        <v>1</v>
      </c>
      <c r="Y533" s="66">
        <f>IFERROR(INDEX('Retasi Pricing'!F:F,MATCH('Entry Data'!AM533,'Retasi Pricing'!E:E,0))*X533,"")</f>
        <v>25000</v>
      </c>
      <c r="Z533" s="62" t="s">
        <v>26</v>
      </c>
      <c r="AA533" s="62" t="s">
        <v>27</v>
      </c>
      <c r="AB533" s="32"/>
      <c r="AC533" s="32" t="s">
        <v>267</v>
      </c>
      <c r="AD533" s="32" t="str">
        <f t="shared" si="149"/>
        <v/>
      </c>
      <c r="AF533" s="5" t="str">
        <f t="shared" si="150"/>
        <v>Slamet Haryanto44188</v>
      </c>
      <c r="AG533" s="5" t="str">
        <f t="shared" si="151"/>
        <v>BMJ 06944188UTARADAY</v>
      </c>
      <c r="AH533" s="5" t="str">
        <f t="shared" si="152"/>
        <v>Slamet Haryanto44188UTARADAY</v>
      </c>
      <c r="AI533" s="5" t="str">
        <f t="shared" si="153"/>
        <v>BMJ 06944188DAY</v>
      </c>
      <c r="AJ533" s="5" t="str">
        <f t="shared" si="154"/>
        <v>Slamet Haryanto44188DAY</v>
      </c>
      <c r="AK533" s="5" t="str">
        <f t="shared" si="155"/>
        <v>Slamet HaryantoBMJ</v>
      </c>
      <c r="AL533" s="5" t="str">
        <f t="shared" si="157"/>
        <v>2UTARA</v>
      </c>
      <c r="AM533" s="5" t="str">
        <f t="shared" si="158"/>
        <v>1 &gt; 4UTARA10 RODA</v>
      </c>
      <c r="AN533" s="5" t="str">
        <f t="shared" si="159"/>
        <v>Slamet HaryantoBMJ1 &gt; 4UTARA10 RODA</v>
      </c>
      <c r="AO533" s="5" t="str">
        <f t="shared" si="160"/>
        <v>Slamet Haryanto1 &gt; 4UTARA10 RODA</v>
      </c>
      <c r="AP533" s="5" t="str">
        <f t="shared" si="161"/>
        <v>44188DAY</v>
      </c>
    </row>
    <row r="534" spans="1:42" x14ac:dyDescent="0.3">
      <c r="A534" s="33">
        <v>1</v>
      </c>
      <c r="B534" s="33"/>
      <c r="C534" s="70">
        <v>44188</v>
      </c>
      <c r="D534" s="71" t="s">
        <v>19</v>
      </c>
      <c r="E534" s="70">
        <v>44188</v>
      </c>
      <c r="F534" s="71">
        <v>5152683</v>
      </c>
      <c r="G534" s="33" t="s">
        <v>20</v>
      </c>
      <c r="H534" s="33" t="s">
        <v>21</v>
      </c>
      <c r="I534" s="33" t="s">
        <v>76</v>
      </c>
      <c r="J534" s="33" t="s">
        <v>23</v>
      </c>
      <c r="K534" s="63" t="s">
        <v>78</v>
      </c>
      <c r="L534" s="32" t="str">
        <f t="shared" si="144"/>
        <v>FM260JD</v>
      </c>
      <c r="M534" s="32" t="str">
        <f t="shared" si="145"/>
        <v>BMJ</v>
      </c>
      <c r="N534" s="32" t="str">
        <f t="shared" si="146"/>
        <v>10 RODA</v>
      </c>
      <c r="O534" s="64">
        <v>0.47249999999999998</v>
      </c>
      <c r="P534" s="65">
        <v>0.47249999999999998</v>
      </c>
      <c r="Q534" s="65"/>
      <c r="R534" s="66">
        <v>3</v>
      </c>
      <c r="S534" s="66">
        <v>40020</v>
      </c>
      <c r="T534" s="66">
        <v>14580</v>
      </c>
      <c r="U534" s="67">
        <f t="shared" si="156"/>
        <v>25.44</v>
      </c>
      <c r="V534" s="66">
        <f t="shared" si="147"/>
        <v>495927.36</v>
      </c>
      <c r="W534" s="66" t="str">
        <f t="shared" si="148"/>
        <v>1 &gt; 4</v>
      </c>
      <c r="X534" s="66">
        <f>A534+SUMIFS(Presensi!F:F,Presensi!E:E,'Entry Data'!AP534)</f>
        <v>1</v>
      </c>
      <c r="Y534" s="66">
        <f>IFERROR(INDEX('Retasi Pricing'!F:F,MATCH('Entry Data'!AM534,'Retasi Pricing'!E:E,0))*X534,"")</f>
        <v>25000</v>
      </c>
      <c r="Z534" s="62" t="s">
        <v>26</v>
      </c>
      <c r="AA534" s="62" t="s">
        <v>27</v>
      </c>
      <c r="AB534" s="32"/>
      <c r="AC534" s="32" t="s">
        <v>267</v>
      </c>
      <c r="AD534" s="32" t="str">
        <f t="shared" si="149"/>
        <v/>
      </c>
      <c r="AF534" s="5" t="str">
        <f t="shared" si="150"/>
        <v>Slamet Haryanto44188</v>
      </c>
      <c r="AG534" s="5" t="str">
        <f t="shared" si="151"/>
        <v>BMJ 06944188UTARADAY</v>
      </c>
      <c r="AH534" s="5" t="str">
        <f t="shared" si="152"/>
        <v>Slamet Haryanto44188UTARADAY</v>
      </c>
      <c r="AI534" s="5" t="str">
        <f t="shared" si="153"/>
        <v>BMJ 06944188DAY</v>
      </c>
      <c r="AJ534" s="5" t="str">
        <f t="shared" si="154"/>
        <v>Slamet Haryanto44188DAY</v>
      </c>
      <c r="AK534" s="5" t="str">
        <f t="shared" si="155"/>
        <v>Slamet HaryantoBMJ</v>
      </c>
      <c r="AL534" s="5" t="str">
        <f t="shared" si="157"/>
        <v>3UTARA</v>
      </c>
      <c r="AM534" s="5" t="str">
        <f t="shared" si="158"/>
        <v>1 &gt; 4UTARA10 RODA</v>
      </c>
      <c r="AN534" s="5" t="str">
        <f t="shared" si="159"/>
        <v>Slamet HaryantoBMJ1 &gt; 4UTARA10 RODA</v>
      </c>
      <c r="AO534" s="5" t="str">
        <f t="shared" si="160"/>
        <v>Slamet Haryanto1 &gt; 4UTARA10 RODA</v>
      </c>
      <c r="AP534" s="5" t="str">
        <f t="shared" si="161"/>
        <v>44188DAY</v>
      </c>
    </row>
    <row r="535" spans="1:42" x14ac:dyDescent="0.3">
      <c r="A535" s="33">
        <v>1</v>
      </c>
      <c r="B535" s="33"/>
      <c r="C535" s="70">
        <v>44188</v>
      </c>
      <c r="D535" s="71" t="s">
        <v>19</v>
      </c>
      <c r="E535" s="70">
        <v>44188</v>
      </c>
      <c r="F535" s="71">
        <v>5152771</v>
      </c>
      <c r="G535" s="33" t="s">
        <v>20</v>
      </c>
      <c r="H535" s="33" t="s">
        <v>50</v>
      </c>
      <c r="I535" s="33" t="s">
        <v>51</v>
      </c>
      <c r="J535" s="33" t="s">
        <v>53</v>
      </c>
      <c r="K535" s="63" t="s">
        <v>78</v>
      </c>
      <c r="L535" s="32" t="str">
        <f t="shared" si="144"/>
        <v>FM260JD</v>
      </c>
      <c r="M535" s="32" t="str">
        <f t="shared" si="145"/>
        <v>BMJ</v>
      </c>
      <c r="N535" s="32" t="str">
        <f t="shared" si="146"/>
        <v>10 RODA</v>
      </c>
      <c r="O535" s="64">
        <v>0.5489236111111111</v>
      </c>
      <c r="P535" s="65">
        <v>0.5489236111111111</v>
      </c>
      <c r="Q535" s="65"/>
      <c r="R535" s="66">
        <v>4</v>
      </c>
      <c r="S535" s="66">
        <v>39920</v>
      </c>
      <c r="T535" s="66">
        <v>14580</v>
      </c>
      <c r="U535" s="67">
        <f t="shared" si="156"/>
        <v>25.34</v>
      </c>
      <c r="V535" s="66">
        <f t="shared" si="147"/>
        <v>493977.95999999996</v>
      </c>
      <c r="W535" s="66" t="str">
        <f t="shared" si="148"/>
        <v>1 &gt; 4</v>
      </c>
      <c r="X535" s="66">
        <f>A535+SUMIFS(Presensi!F:F,Presensi!E:E,'Entry Data'!AP535)</f>
        <v>1</v>
      </c>
      <c r="Y535" s="66">
        <f>IFERROR(INDEX('Retasi Pricing'!F:F,MATCH('Entry Data'!AM535,'Retasi Pricing'!E:E,0))*X535,"")</f>
        <v>25000</v>
      </c>
      <c r="Z535" s="62" t="s">
        <v>26</v>
      </c>
      <c r="AA535" s="62" t="s">
        <v>27</v>
      </c>
      <c r="AB535" s="32"/>
      <c r="AC535" s="32" t="s">
        <v>267</v>
      </c>
      <c r="AD535" s="32" t="str">
        <f t="shared" si="149"/>
        <v/>
      </c>
      <c r="AF535" s="5" t="str">
        <f t="shared" si="150"/>
        <v>Slamet Haryanto44188</v>
      </c>
      <c r="AG535" s="5" t="str">
        <f t="shared" si="151"/>
        <v>BMJ 06944188UTARADAY</v>
      </c>
      <c r="AH535" s="5" t="str">
        <f t="shared" si="152"/>
        <v>Slamet Haryanto44188UTARADAY</v>
      </c>
      <c r="AI535" s="5" t="str">
        <f t="shared" si="153"/>
        <v>BMJ 06944188DAY</v>
      </c>
      <c r="AJ535" s="5" t="str">
        <f t="shared" si="154"/>
        <v>Slamet Haryanto44188DAY</v>
      </c>
      <c r="AK535" s="5" t="str">
        <f t="shared" si="155"/>
        <v>Slamet HaryantoBMJ</v>
      </c>
      <c r="AL535" s="5" t="str">
        <f t="shared" si="157"/>
        <v>4UTARA</v>
      </c>
      <c r="AM535" s="5" t="str">
        <f t="shared" si="158"/>
        <v>1 &gt; 4UTARA10 RODA</v>
      </c>
      <c r="AN535" s="5" t="str">
        <f t="shared" si="159"/>
        <v>Slamet HaryantoBMJ1 &gt; 4UTARA10 RODA</v>
      </c>
      <c r="AO535" s="5" t="str">
        <f t="shared" si="160"/>
        <v>Slamet Haryanto1 &gt; 4UTARA10 RODA</v>
      </c>
      <c r="AP535" s="5" t="str">
        <f t="shared" si="161"/>
        <v>44188DAY</v>
      </c>
    </row>
    <row r="536" spans="1:42" x14ac:dyDescent="0.3">
      <c r="A536" s="33">
        <v>1</v>
      </c>
      <c r="B536" s="33"/>
      <c r="C536" s="70">
        <v>44188</v>
      </c>
      <c r="D536" s="71" t="s">
        <v>19</v>
      </c>
      <c r="E536" s="70">
        <v>44188</v>
      </c>
      <c r="F536" s="71">
        <v>5152859</v>
      </c>
      <c r="G536" s="33" t="s">
        <v>20</v>
      </c>
      <c r="H536" s="33" t="s">
        <v>21</v>
      </c>
      <c r="I536" s="33" t="s">
        <v>51</v>
      </c>
      <c r="J536" s="33" t="s">
        <v>46</v>
      </c>
      <c r="K536" s="63" t="s">
        <v>78</v>
      </c>
      <c r="L536" s="32" t="str">
        <f t="shared" si="144"/>
        <v>FM260JD</v>
      </c>
      <c r="M536" s="32" t="str">
        <f t="shared" si="145"/>
        <v>BMJ</v>
      </c>
      <c r="N536" s="32" t="str">
        <f t="shared" si="146"/>
        <v>10 RODA</v>
      </c>
      <c r="O536" s="64">
        <v>0.61730324074074072</v>
      </c>
      <c r="P536" s="65">
        <v>0.61730324074074072</v>
      </c>
      <c r="Q536" s="65"/>
      <c r="R536" s="66">
        <v>5</v>
      </c>
      <c r="S536" s="66">
        <v>37320</v>
      </c>
      <c r="T536" s="66">
        <v>14580</v>
      </c>
      <c r="U536" s="67">
        <f t="shared" si="156"/>
        <v>22.74</v>
      </c>
      <c r="V536" s="66">
        <f t="shared" si="147"/>
        <v>443293.55999999994</v>
      </c>
      <c r="W536" s="66" t="str">
        <f t="shared" si="148"/>
        <v>&gt; 5</v>
      </c>
      <c r="X536" s="66">
        <f>A536+SUMIFS(Presensi!F:F,Presensi!E:E,'Entry Data'!AP536)</f>
        <v>1</v>
      </c>
      <c r="Y536" s="66">
        <f>IFERROR(INDEX('Retasi Pricing'!F:F,MATCH('Entry Data'!AM536,'Retasi Pricing'!E:E,0))*X536,"")</f>
        <v>27650</v>
      </c>
      <c r="Z536" s="62" t="s">
        <v>26</v>
      </c>
      <c r="AA536" s="62" t="s">
        <v>27</v>
      </c>
      <c r="AB536" s="32"/>
      <c r="AC536" s="32" t="s">
        <v>267</v>
      </c>
      <c r="AD536" s="32" t="str">
        <f t="shared" si="149"/>
        <v/>
      </c>
      <c r="AF536" s="5" t="str">
        <f t="shared" si="150"/>
        <v>Slamet Haryanto44188</v>
      </c>
      <c r="AG536" s="5" t="str">
        <f t="shared" si="151"/>
        <v>BMJ 06944188UTARADAY</v>
      </c>
      <c r="AH536" s="5" t="str">
        <f t="shared" si="152"/>
        <v>Slamet Haryanto44188UTARADAY</v>
      </c>
      <c r="AI536" s="5" t="str">
        <f t="shared" si="153"/>
        <v>BMJ 06944188DAY</v>
      </c>
      <c r="AJ536" s="5" t="str">
        <f t="shared" si="154"/>
        <v>Slamet Haryanto44188DAY</v>
      </c>
      <c r="AK536" s="5" t="str">
        <f t="shared" si="155"/>
        <v>Slamet HaryantoBMJ</v>
      </c>
      <c r="AL536" s="5" t="str">
        <f t="shared" si="157"/>
        <v>5UTARA</v>
      </c>
      <c r="AM536" s="5" t="str">
        <f t="shared" si="158"/>
        <v>&gt; 5UTARA10 RODA</v>
      </c>
      <c r="AN536" s="5" t="str">
        <f t="shared" si="159"/>
        <v>Slamet HaryantoBMJ&gt; 5UTARA10 RODA</v>
      </c>
      <c r="AO536" s="5" t="str">
        <f t="shared" si="160"/>
        <v>Slamet Haryanto&gt; 5UTARA10 RODA</v>
      </c>
      <c r="AP536" s="5" t="str">
        <f t="shared" si="161"/>
        <v>44188DAY</v>
      </c>
    </row>
    <row r="537" spans="1:42" x14ac:dyDescent="0.3">
      <c r="A537" s="33">
        <v>1</v>
      </c>
      <c r="B537" s="33"/>
      <c r="C537" s="70">
        <v>44188</v>
      </c>
      <c r="D537" s="71" t="s">
        <v>19</v>
      </c>
      <c r="E537" s="70">
        <v>44188</v>
      </c>
      <c r="F537" s="71">
        <v>5152936</v>
      </c>
      <c r="G537" s="33" t="s">
        <v>20</v>
      </c>
      <c r="H537" s="33" t="s">
        <v>21</v>
      </c>
      <c r="I537" s="33" t="s">
        <v>51</v>
      </c>
      <c r="J537" s="33" t="s">
        <v>46</v>
      </c>
      <c r="K537" s="63" t="s">
        <v>78</v>
      </c>
      <c r="L537" s="32" t="str">
        <f t="shared" si="144"/>
        <v>FM260JD</v>
      </c>
      <c r="M537" s="32" t="str">
        <f t="shared" si="145"/>
        <v>BMJ</v>
      </c>
      <c r="N537" s="32" t="str">
        <f t="shared" si="146"/>
        <v>10 RODA</v>
      </c>
      <c r="O537" s="64">
        <v>0.67623842592592587</v>
      </c>
      <c r="P537" s="65">
        <v>0.67623842592592587</v>
      </c>
      <c r="Q537" s="65"/>
      <c r="R537" s="66">
        <v>6</v>
      </c>
      <c r="S537" s="66">
        <v>39620</v>
      </c>
      <c r="T537" s="66">
        <v>14580</v>
      </c>
      <c r="U537" s="67">
        <f t="shared" si="156"/>
        <v>25.04</v>
      </c>
      <c r="V537" s="66">
        <f t="shared" si="147"/>
        <v>488129.76</v>
      </c>
      <c r="W537" s="66" t="str">
        <f t="shared" si="148"/>
        <v>&gt; 6</v>
      </c>
      <c r="X537" s="66">
        <f>A537+SUMIFS(Presensi!F:F,Presensi!E:E,'Entry Data'!AP537)</f>
        <v>1</v>
      </c>
      <c r="Y537" s="66">
        <f>IFERROR(INDEX('Retasi Pricing'!F:F,MATCH('Entry Data'!AM537,'Retasi Pricing'!E:E,0))*X537,"")</f>
        <v>30800</v>
      </c>
      <c r="Z537" s="62" t="s">
        <v>26</v>
      </c>
      <c r="AA537" s="62" t="s">
        <v>27</v>
      </c>
      <c r="AB537" s="32"/>
      <c r="AC537" s="32" t="s">
        <v>267</v>
      </c>
      <c r="AD537" s="32" t="str">
        <f t="shared" si="149"/>
        <v/>
      </c>
      <c r="AF537" s="5" t="str">
        <f t="shared" si="150"/>
        <v>Slamet Haryanto44188</v>
      </c>
      <c r="AG537" s="5" t="str">
        <f t="shared" si="151"/>
        <v>BMJ 06944188UTARADAY</v>
      </c>
      <c r="AH537" s="5" t="str">
        <f t="shared" si="152"/>
        <v>Slamet Haryanto44188UTARADAY</v>
      </c>
      <c r="AI537" s="5" t="str">
        <f t="shared" si="153"/>
        <v>BMJ 06944188DAY</v>
      </c>
      <c r="AJ537" s="5" t="str">
        <f t="shared" si="154"/>
        <v>Slamet Haryanto44188DAY</v>
      </c>
      <c r="AK537" s="5" t="str">
        <f t="shared" si="155"/>
        <v>Slamet HaryantoBMJ</v>
      </c>
      <c r="AL537" s="5" t="str">
        <f t="shared" si="157"/>
        <v>6UTARA</v>
      </c>
      <c r="AM537" s="5" t="str">
        <f t="shared" si="158"/>
        <v>&gt; 6UTARA10 RODA</v>
      </c>
      <c r="AN537" s="5" t="str">
        <f t="shared" si="159"/>
        <v>Slamet HaryantoBMJ&gt; 6UTARA10 RODA</v>
      </c>
      <c r="AO537" s="5" t="str">
        <f t="shared" si="160"/>
        <v>Slamet Haryanto&gt; 6UTARA10 RODA</v>
      </c>
      <c r="AP537" s="5" t="str">
        <f t="shared" si="161"/>
        <v>44188DAY</v>
      </c>
    </row>
    <row r="538" spans="1:42" x14ac:dyDescent="0.3">
      <c r="A538" s="33">
        <v>1</v>
      </c>
      <c r="B538" s="33"/>
      <c r="C538" s="70">
        <v>44188</v>
      </c>
      <c r="D538" s="71" t="s">
        <v>19</v>
      </c>
      <c r="E538" s="70">
        <v>44188</v>
      </c>
      <c r="F538" s="71">
        <v>5153008</v>
      </c>
      <c r="G538" s="33" t="s">
        <v>20</v>
      </c>
      <c r="H538" s="33" t="s">
        <v>21</v>
      </c>
      <c r="I538" s="33" t="s">
        <v>76</v>
      </c>
      <c r="J538" s="33" t="s">
        <v>23</v>
      </c>
      <c r="K538" s="63" t="s">
        <v>78</v>
      </c>
      <c r="L538" s="32" t="str">
        <f t="shared" si="144"/>
        <v>FM260JD</v>
      </c>
      <c r="M538" s="32" t="str">
        <f t="shared" si="145"/>
        <v>BMJ</v>
      </c>
      <c r="N538" s="32" t="str">
        <f t="shared" si="146"/>
        <v>10 RODA</v>
      </c>
      <c r="O538" s="64">
        <v>0.73699074074074078</v>
      </c>
      <c r="P538" s="65">
        <v>0.73699074074074078</v>
      </c>
      <c r="Q538" s="65"/>
      <c r="R538" s="66">
        <v>7</v>
      </c>
      <c r="S538" s="66">
        <v>39200</v>
      </c>
      <c r="T538" s="66">
        <v>14580</v>
      </c>
      <c r="U538" s="67">
        <f t="shared" si="156"/>
        <v>24.62</v>
      </c>
      <c r="V538" s="66">
        <f t="shared" si="147"/>
        <v>479942.27999999997</v>
      </c>
      <c r="W538" s="66" t="str">
        <f t="shared" si="148"/>
        <v>7 &gt;</v>
      </c>
      <c r="X538" s="66">
        <f>A538+SUMIFS(Presensi!F:F,Presensi!E:E,'Entry Data'!AP538)</f>
        <v>1</v>
      </c>
      <c r="Y538" s="66">
        <f>IFERROR(INDEX('Retasi Pricing'!F:F,MATCH('Entry Data'!AM538,'Retasi Pricing'!E:E,0))*X538,"")</f>
        <v>37750</v>
      </c>
      <c r="Z538" s="62" t="s">
        <v>26</v>
      </c>
      <c r="AA538" s="62" t="s">
        <v>27</v>
      </c>
      <c r="AB538" s="32"/>
      <c r="AC538" s="32" t="s">
        <v>267</v>
      </c>
      <c r="AD538" s="32" t="str">
        <f t="shared" si="149"/>
        <v/>
      </c>
      <c r="AF538" s="5" t="str">
        <f t="shared" si="150"/>
        <v>Slamet Haryanto44188</v>
      </c>
      <c r="AG538" s="5" t="str">
        <f t="shared" si="151"/>
        <v>BMJ 06944188UTARADAY</v>
      </c>
      <c r="AH538" s="5" t="str">
        <f t="shared" si="152"/>
        <v>Slamet Haryanto44188UTARADAY</v>
      </c>
      <c r="AI538" s="5" t="str">
        <f t="shared" si="153"/>
        <v>BMJ 06944188DAY</v>
      </c>
      <c r="AJ538" s="5" t="str">
        <f t="shared" si="154"/>
        <v>Slamet Haryanto44188DAY</v>
      </c>
      <c r="AK538" s="5" t="str">
        <f t="shared" si="155"/>
        <v>Slamet HaryantoBMJ</v>
      </c>
      <c r="AL538" s="5" t="str">
        <f t="shared" si="157"/>
        <v>7UTARA</v>
      </c>
      <c r="AM538" s="5" t="str">
        <f t="shared" si="158"/>
        <v>7 &gt;UTARA10 RODA</v>
      </c>
      <c r="AN538" s="5" t="str">
        <f t="shared" si="159"/>
        <v>Slamet HaryantoBMJ7 &gt;UTARA10 RODA</v>
      </c>
      <c r="AO538" s="5" t="str">
        <f t="shared" si="160"/>
        <v>Slamet Haryanto7 &gt;UTARA10 RODA</v>
      </c>
      <c r="AP538" s="5" t="str">
        <f t="shared" si="161"/>
        <v>44188DAY</v>
      </c>
    </row>
    <row r="539" spans="1:42" x14ac:dyDescent="0.3">
      <c r="A539" s="33">
        <v>1</v>
      </c>
      <c r="B539" s="33"/>
      <c r="C539" s="70">
        <v>44188</v>
      </c>
      <c r="D539" s="71" t="s">
        <v>19</v>
      </c>
      <c r="E539" s="70">
        <v>44188</v>
      </c>
      <c r="F539" s="71">
        <v>5152533</v>
      </c>
      <c r="G539" s="33" t="s">
        <v>38</v>
      </c>
      <c r="H539" s="33" t="s">
        <v>127</v>
      </c>
      <c r="I539" s="33" t="s">
        <v>174</v>
      </c>
      <c r="J539" s="33" t="s">
        <v>110</v>
      </c>
      <c r="K539" s="63" t="s">
        <v>79</v>
      </c>
      <c r="L539" s="32" t="str">
        <f t="shared" si="144"/>
        <v>AXOR4843</v>
      </c>
      <c r="M539" s="32" t="str">
        <f t="shared" si="145"/>
        <v>BMJ</v>
      </c>
      <c r="N539" s="32" t="str">
        <f t="shared" si="146"/>
        <v>12 RODA</v>
      </c>
      <c r="O539" s="64">
        <v>0.37002314814814818</v>
      </c>
      <c r="P539" s="65">
        <v>0.37002314814814818</v>
      </c>
      <c r="Q539" s="65"/>
      <c r="R539" s="66">
        <v>1</v>
      </c>
      <c r="S539" s="66">
        <v>53840</v>
      </c>
      <c r="T539" s="66">
        <v>19940</v>
      </c>
      <c r="U539" s="67">
        <f t="shared" si="156"/>
        <v>33.9</v>
      </c>
      <c r="V539" s="66">
        <f t="shared" si="147"/>
        <v>1018355.9999999999</v>
      </c>
      <c r="W539" s="66" t="str">
        <f t="shared" si="148"/>
        <v>1 &gt; 3</v>
      </c>
      <c r="X539" s="66">
        <f>A539+SUMIFS(Presensi!F:F,Presensi!E:E,'Entry Data'!AP539)</f>
        <v>1</v>
      </c>
      <c r="Y539" s="66">
        <f>IFERROR(INDEX('Retasi Pricing'!F:F,MATCH('Entry Data'!AM539,'Retasi Pricing'!E:E,0))*X539,"")</f>
        <v>38000</v>
      </c>
      <c r="Z539" s="62" t="s">
        <v>26</v>
      </c>
      <c r="AA539" s="62" t="s">
        <v>27</v>
      </c>
      <c r="AB539" s="32"/>
      <c r="AC539" s="32" t="s">
        <v>266</v>
      </c>
      <c r="AD539" s="32" t="str">
        <f t="shared" si="149"/>
        <v/>
      </c>
      <c r="AF539" s="5" t="str">
        <f t="shared" si="150"/>
        <v>Zulkifli Haribu44188</v>
      </c>
      <c r="AG539" s="5" t="str">
        <f t="shared" si="151"/>
        <v>BMJ 07044188SELATANDAY</v>
      </c>
      <c r="AH539" s="5" t="str">
        <f t="shared" si="152"/>
        <v>Zulkifli Haribu44188SELATANDAY</v>
      </c>
      <c r="AI539" s="5" t="str">
        <f t="shared" si="153"/>
        <v>BMJ 07044188DAY</v>
      </c>
      <c r="AJ539" s="5" t="str">
        <f t="shared" si="154"/>
        <v>Zulkifli Haribu44188DAY</v>
      </c>
      <c r="AK539" s="5" t="str">
        <f t="shared" si="155"/>
        <v>Zulkifli HaribuBMJ</v>
      </c>
      <c r="AL539" s="5" t="str">
        <f t="shared" si="157"/>
        <v>1SELATAN</v>
      </c>
      <c r="AM539" s="5" t="str">
        <f t="shared" si="158"/>
        <v>1 &gt; 3SELATAN12 RODA</v>
      </c>
      <c r="AN539" s="5" t="str">
        <f t="shared" si="159"/>
        <v>Zulkifli HaribuBMJ1 &gt; 3SELATAN12 RODA</v>
      </c>
      <c r="AO539" s="5" t="str">
        <f t="shared" si="160"/>
        <v>Zulkifli Haribu1 &gt; 3SELATAN12 RODA</v>
      </c>
      <c r="AP539" s="5" t="str">
        <f t="shared" si="161"/>
        <v>44188DAY</v>
      </c>
    </row>
    <row r="540" spans="1:42" x14ac:dyDescent="0.3">
      <c r="A540" s="33">
        <v>1</v>
      </c>
      <c r="B540" s="33"/>
      <c r="C540" s="70">
        <v>44188</v>
      </c>
      <c r="D540" s="71" t="s">
        <v>19</v>
      </c>
      <c r="E540" s="70">
        <v>44188</v>
      </c>
      <c r="F540" s="71">
        <v>5152661</v>
      </c>
      <c r="G540" s="33" t="s">
        <v>38</v>
      </c>
      <c r="H540" s="33" t="s">
        <v>127</v>
      </c>
      <c r="I540" s="33" t="s">
        <v>174</v>
      </c>
      <c r="J540" s="33" t="s">
        <v>110</v>
      </c>
      <c r="K540" s="63" t="s">
        <v>79</v>
      </c>
      <c r="L540" s="32" t="str">
        <f t="shared" si="144"/>
        <v>AXOR4843</v>
      </c>
      <c r="M540" s="32" t="str">
        <f t="shared" si="145"/>
        <v>BMJ</v>
      </c>
      <c r="N540" s="32" t="str">
        <f t="shared" si="146"/>
        <v>12 RODA</v>
      </c>
      <c r="O540" s="64">
        <v>0.45747685185185188</v>
      </c>
      <c r="P540" s="65">
        <v>0.45747685185185188</v>
      </c>
      <c r="Q540" s="65"/>
      <c r="R540" s="66">
        <v>2</v>
      </c>
      <c r="S540" s="66">
        <v>54140</v>
      </c>
      <c r="T540" s="66">
        <v>19940</v>
      </c>
      <c r="U540" s="67">
        <f t="shared" si="156"/>
        <v>34.200000000000003</v>
      </c>
      <c r="V540" s="66">
        <f t="shared" si="147"/>
        <v>1027368</v>
      </c>
      <c r="W540" s="66" t="str">
        <f t="shared" si="148"/>
        <v>1 &gt; 3</v>
      </c>
      <c r="X540" s="66">
        <f>A540+SUMIFS(Presensi!F:F,Presensi!E:E,'Entry Data'!AP540)</f>
        <v>1</v>
      </c>
      <c r="Y540" s="66">
        <f>IFERROR(INDEX('Retasi Pricing'!F:F,MATCH('Entry Data'!AM540,'Retasi Pricing'!E:E,0))*X540,"")</f>
        <v>38000</v>
      </c>
      <c r="Z540" s="62" t="s">
        <v>26</v>
      </c>
      <c r="AA540" s="62" t="s">
        <v>27</v>
      </c>
      <c r="AB540" s="32"/>
      <c r="AC540" s="32" t="s">
        <v>266</v>
      </c>
      <c r="AD540" s="32" t="str">
        <f t="shared" si="149"/>
        <v/>
      </c>
      <c r="AF540" s="5" t="str">
        <f t="shared" si="150"/>
        <v>Zulkifli Haribu44188</v>
      </c>
      <c r="AG540" s="5" t="str">
        <f t="shared" si="151"/>
        <v>BMJ 07044188SELATANDAY</v>
      </c>
      <c r="AH540" s="5" t="str">
        <f t="shared" si="152"/>
        <v>Zulkifli Haribu44188SELATANDAY</v>
      </c>
      <c r="AI540" s="5" t="str">
        <f t="shared" si="153"/>
        <v>BMJ 07044188DAY</v>
      </c>
      <c r="AJ540" s="5" t="str">
        <f t="shared" si="154"/>
        <v>Zulkifli Haribu44188DAY</v>
      </c>
      <c r="AK540" s="5" t="str">
        <f t="shared" si="155"/>
        <v>Zulkifli HaribuBMJ</v>
      </c>
      <c r="AL540" s="5" t="str">
        <f t="shared" si="157"/>
        <v>2SELATAN</v>
      </c>
      <c r="AM540" s="5" t="str">
        <f t="shared" si="158"/>
        <v>1 &gt; 3SELATAN12 RODA</v>
      </c>
      <c r="AN540" s="5" t="str">
        <f t="shared" si="159"/>
        <v>Zulkifli HaribuBMJ1 &gt; 3SELATAN12 RODA</v>
      </c>
      <c r="AO540" s="5" t="str">
        <f t="shared" si="160"/>
        <v>Zulkifli Haribu1 &gt; 3SELATAN12 RODA</v>
      </c>
      <c r="AP540" s="5" t="str">
        <f t="shared" si="161"/>
        <v>44188DAY</v>
      </c>
    </row>
    <row r="541" spans="1:42" x14ac:dyDescent="0.3">
      <c r="A541" s="33">
        <v>1</v>
      </c>
      <c r="B541" s="33"/>
      <c r="C541" s="70">
        <v>44188</v>
      </c>
      <c r="D541" s="71" t="s">
        <v>19</v>
      </c>
      <c r="E541" s="70">
        <v>44188</v>
      </c>
      <c r="F541" s="71">
        <v>5152773</v>
      </c>
      <c r="G541" s="33" t="s">
        <v>38</v>
      </c>
      <c r="H541" s="33" t="s">
        <v>113</v>
      </c>
      <c r="I541" s="33" t="s">
        <v>114</v>
      </c>
      <c r="J541" s="33" t="s">
        <v>115</v>
      </c>
      <c r="K541" s="63" t="s">
        <v>79</v>
      </c>
      <c r="L541" s="32" t="str">
        <f t="shared" si="144"/>
        <v>AXOR4843</v>
      </c>
      <c r="M541" s="32" t="str">
        <f t="shared" si="145"/>
        <v>BMJ</v>
      </c>
      <c r="N541" s="32" t="str">
        <f t="shared" si="146"/>
        <v>12 RODA</v>
      </c>
      <c r="O541" s="64">
        <v>0.54958333333333331</v>
      </c>
      <c r="P541" s="65">
        <v>0.54958333333333331</v>
      </c>
      <c r="Q541" s="65"/>
      <c r="R541" s="66">
        <v>3</v>
      </c>
      <c r="S541" s="66">
        <v>50740</v>
      </c>
      <c r="T541" s="66">
        <v>19940</v>
      </c>
      <c r="U541" s="67">
        <f t="shared" si="156"/>
        <v>30.8</v>
      </c>
      <c r="V541" s="66">
        <f t="shared" si="147"/>
        <v>925232</v>
      </c>
      <c r="W541" s="66" t="str">
        <f t="shared" si="148"/>
        <v>1 &gt; 3</v>
      </c>
      <c r="X541" s="66">
        <f>A541+SUMIFS(Presensi!F:F,Presensi!E:E,'Entry Data'!AP541)</f>
        <v>1</v>
      </c>
      <c r="Y541" s="66">
        <f>IFERROR(INDEX('Retasi Pricing'!F:F,MATCH('Entry Data'!AM541,'Retasi Pricing'!E:E,0))*X541,"")</f>
        <v>38000</v>
      </c>
      <c r="Z541" s="62" t="s">
        <v>26</v>
      </c>
      <c r="AA541" s="62" t="s">
        <v>27</v>
      </c>
      <c r="AB541" s="32"/>
      <c r="AC541" s="32" t="s">
        <v>266</v>
      </c>
      <c r="AD541" s="32" t="str">
        <f t="shared" si="149"/>
        <v/>
      </c>
      <c r="AF541" s="5" t="str">
        <f t="shared" si="150"/>
        <v>Zulkifli Haribu44188</v>
      </c>
      <c r="AG541" s="5" t="str">
        <f t="shared" si="151"/>
        <v>BMJ 07044188SELATANDAY</v>
      </c>
      <c r="AH541" s="5" t="str">
        <f t="shared" si="152"/>
        <v>Zulkifli Haribu44188SELATANDAY</v>
      </c>
      <c r="AI541" s="5" t="str">
        <f t="shared" si="153"/>
        <v>BMJ 07044188DAY</v>
      </c>
      <c r="AJ541" s="5" t="str">
        <f t="shared" si="154"/>
        <v>Zulkifli Haribu44188DAY</v>
      </c>
      <c r="AK541" s="5" t="str">
        <f t="shared" si="155"/>
        <v>Zulkifli HaribuBMJ</v>
      </c>
      <c r="AL541" s="5" t="str">
        <f t="shared" si="157"/>
        <v>3SELATAN</v>
      </c>
      <c r="AM541" s="5" t="str">
        <f t="shared" si="158"/>
        <v>1 &gt; 3SELATAN12 RODA</v>
      </c>
      <c r="AN541" s="5" t="str">
        <f t="shared" si="159"/>
        <v>Zulkifli HaribuBMJ1 &gt; 3SELATAN12 RODA</v>
      </c>
      <c r="AO541" s="5" t="str">
        <f t="shared" si="160"/>
        <v>Zulkifli Haribu1 &gt; 3SELATAN12 RODA</v>
      </c>
      <c r="AP541" s="5" t="str">
        <f t="shared" si="161"/>
        <v>44188DAY</v>
      </c>
    </row>
    <row r="542" spans="1:42" x14ac:dyDescent="0.3">
      <c r="A542" s="33">
        <v>1</v>
      </c>
      <c r="B542" s="33"/>
      <c r="C542" s="70">
        <v>44188</v>
      </c>
      <c r="D542" s="71" t="s">
        <v>19</v>
      </c>
      <c r="E542" s="70">
        <v>44188</v>
      </c>
      <c r="F542" s="71">
        <v>5152906</v>
      </c>
      <c r="G542" s="33" t="s">
        <v>38</v>
      </c>
      <c r="H542" s="33" t="s">
        <v>113</v>
      </c>
      <c r="I542" s="33" t="s">
        <v>114</v>
      </c>
      <c r="J542" s="33" t="s">
        <v>115</v>
      </c>
      <c r="K542" s="63" t="s">
        <v>79</v>
      </c>
      <c r="L542" s="32" t="str">
        <f t="shared" si="144"/>
        <v>AXOR4843</v>
      </c>
      <c r="M542" s="32" t="str">
        <f t="shared" si="145"/>
        <v>BMJ</v>
      </c>
      <c r="N542" s="32" t="str">
        <f t="shared" si="146"/>
        <v>12 RODA</v>
      </c>
      <c r="O542" s="64">
        <v>0.64921296296296294</v>
      </c>
      <c r="P542" s="65">
        <v>0.64921296296296294</v>
      </c>
      <c r="Q542" s="65"/>
      <c r="R542" s="66">
        <v>4</v>
      </c>
      <c r="S542" s="66">
        <v>53380</v>
      </c>
      <c r="T542" s="66">
        <v>19940</v>
      </c>
      <c r="U542" s="67">
        <f t="shared" si="156"/>
        <v>33.44</v>
      </c>
      <c r="V542" s="66">
        <f t="shared" si="147"/>
        <v>1004537.6</v>
      </c>
      <c r="W542" s="66" t="str">
        <f t="shared" si="148"/>
        <v>&gt; 4</v>
      </c>
      <c r="X542" s="66">
        <f>A542+SUMIFS(Presensi!F:F,Presensi!E:E,'Entry Data'!AP542)</f>
        <v>1</v>
      </c>
      <c r="Y542" s="66">
        <f>IFERROR(INDEX('Retasi Pricing'!F:F,MATCH('Entry Data'!AM542,'Retasi Pricing'!E:E,0))*X542,"")</f>
        <v>45000</v>
      </c>
      <c r="Z542" s="62" t="s">
        <v>26</v>
      </c>
      <c r="AA542" s="62" t="s">
        <v>27</v>
      </c>
      <c r="AB542" s="32"/>
      <c r="AC542" s="32" t="s">
        <v>266</v>
      </c>
      <c r="AD542" s="32" t="str">
        <f t="shared" si="149"/>
        <v/>
      </c>
      <c r="AF542" s="5" t="str">
        <f t="shared" si="150"/>
        <v>Zulkifli Haribu44188</v>
      </c>
      <c r="AG542" s="5" t="str">
        <f t="shared" si="151"/>
        <v>BMJ 07044188SELATANDAY</v>
      </c>
      <c r="AH542" s="5" t="str">
        <f t="shared" si="152"/>
        <v>Zulkifli Haribu44188SELATANDAY</v>
      </c>
      <c r="AI542" s="5" t="str">
        <f t="shared" si="153"/>
        <v>BMJ 07044188DAY</v>
      </c>
      <c r="AJ542" s="5" t="str">
        <f t="shared" si="154"/>
        <v>Zulkifli Haribu44188DAY</v>
      </c>
      <c r="AK542" s="5" t="str">
        <f t="shared" si="155"/>
        <v>Zulkifli HaribuBMJ</v>
      </c>
      <c r="AL542" s="5" t="str">
        <f t="shared" si="157"/>
        <v>4SELATAN</v>
      </c>
      <c r="AM542" s="5" t="str">
        <f t="shared" si="158"/>
        <v>&gt; 4SELATAN12 RODA</v>
      </c>
      <c r="AN542" s="5" t="str">
        <f t="shared" si="159"/>
        <v>Zulkifli HaribuBMJ&gt; 4SELATAN12 RODA</v>
      </c>
      <c r="AO542" s="5" t="str">
        <f t="shared" si="160"/>
        <v>Zulkifli Haribu&gt; 4SELATAN12 RODA</v>
      </c>
      <c r="AP542" s="5" t="str">
        <f t="shared" si="161"/>
        <v>44188DAY</v>
      </c>
    </row>
    <row r="543" spans="1:42" x14ac:dyDescent="0.3">
      <c r="A543" s="33">
        <v>1</v>
      </c>
      <c r="B543" s="33"/>
      <c r="C543" s="70">
        <v>44188</v>
      </c>
      <c r="D543" s="71" t="s">
        <v>19</v>
      </c>
      <c r="E543" s="70">
        <v>44188</v>
      </c>
      <c r="F543" s="71">
        <v>5153000</v>
      </c>
      <c r="G543" s="33" t="s">
        <v>20</v>
      </c>
      <c r="H543" s="33" t="s">
        <v>21</v>
      </c>
      <c r="I543" s="33" t="s">
        <v>45</v>
      </c>
      <c r="J543" s="33" t="s">
        <v>46</v>
      </c>
      <c r="K543" s="63" t="s">
        <v>79</v>
      </c>
      <c r="L543" s="32" t="str">
        <f t="shared" si="144"/>
        <v>AXOR4843</v>
      </c>
      <c r="M543" s="32" t="str">
        <f t="shared" si="145"/>
        <v>BMJ</v>
      </c>
      <c r="N543" s="32" t="str">
        <f t="shared" si="146"/>
        <v>12 RODA</v>
      </c>
      <c r="O543" s="64">
        <v>0.73149305555555555</v>
      </c>
      <c r="P543" s="65">
        <v>0.73149305555555555</v>
      </c>
      <c r="Q543" s="65"/>
      <c r="R543" s="66">
        <v>5</v>
      </c>
      <c r="S543" s="66">
        <v>50800</v>
      </c>
      <c r="T543" s="66">
        <v>19940</v>
      </c>
      <c r="U543" s="67">
        <f t="shared" si="156"/>
        <v>30.86</v>
      </c>
      <c r="V543" s="66">
        <f t="shared" si="147"/>
        <v>625748.22</v>
      </c>
      <c r="W543" s="66" t="str">
        <f t="shared" si="148"/>
        <v>&gt; 5</v>
      </c>
      <c r="X543" s="66">
        <f>A543+SUMIFS(Presensi!F:F,Presensi!E:E,'Entry Data'!AP543)</f>
        <v>1</v>
      </c>
      <c r="Y543" s="66">
        <f>IFERROR(INDEX('Retasi Pricing'!F:F,MATCH('Entry Data'!AM543,'Retasi Pricing'!E:E,0))*X543,"")</f>
        <v>31200</v>
      </c>
      <c r="Z543" s="62" t="s">
        <v>26</v>
      </c>
      <c r="AA543" s="62" t="s">
        <v>27</v>
      </c>
      <c r="AB543" s="32"/>
      <c r="AC543" s="32" t="s">
        <v>266</v>
      </c>
      <c r="AD543" s="32" t="str">
        <f t="shared" si="149"/>
        <v/>
      </c>
      <c r="AF543" s="5" t="str">
        <f t="shared" si="150"/>
        <v>Zulkifli Haribu44188</v>
      </c>
      <c r="AG543" s="5" t="str">
        <f t="shared" si="151"/>
        <v>BMJ 07044188UTARADAY</v>
      </c>
      <c r="AH543" s="5" t="str">
        <f t="shared" si="152"/>
        <v>Zulkifli Haribu44188UTARADAY</v>
      </c>
      <c r="AI543" s="5" t="str">
        <f t="shared" si="153"/>
        <v>BMJ 07044188DAY</v>
      </c>
      <c r="AJ543" s="5" t="str">
        <f t="shared" si="154"/>
        <v>Zulkifli Haribu44188DAY</v>
      </c>
      <c r="AK543" s="5" t="str">
        <f t="shared" si="155"/>
        <v>Zulkifli HaribuBMJ</v>
      </c>
      <c r="AL543" s="5" t="str">
        <f t="shared" si="157"/>
        <v>5UTARA</v>
      </c>
      <c r="AM543" s="5" t="str">
        <f t="shared" si="158"/>
        <v>&gt; 5UTARA12 RODA</v>
      </c>
      <c r="AN543" s="5" t="str">
        <f t="shared" si="159"/>
        <v>Zulkifli HaribuBMJ&gt; 5UTARA12 RODA</v>
      </c>
      <c r="AO543" s="5" t="str">
        <f t="shared" si="160"/>
        <v>Zulkifli Haribu&gt; 5UTARA12 RODA</v>
      </c>
      <c r="AP543" s="5" t="str">
        <f t="shared" si="161"/>
        <v>44188DAY</v>
      </c>
    </row>
    <row r="544" spans="1:42" x14ac:dyDescent="0.3">
      <c r="A544" s="33">
        <v>1</v>
      </c>
      <c r="B544" s="33"/>
      <c r="C544" s="70">
        <v>44188</v>
      </c>
      <c r="D544" s="71" t="s">
        <v>19</v>
      </c>
      <c r="E544" s="70">
        <v>44188</v>
      </c>
      <c r="F544" s="71">
        <v>5152550</v>
      </c>
      <c r="G544" s="33" t="s">
        <v>38</v>
      </c>
      <c r="H544" s="33" t="s">
        <v>121</v>
      </c>
      <c r="I544" s="33" t="s">
        <v>174</v>
      </c>
      <c r="J544" s="33" t="s">
        <v>40</v>
      </c>
      <c r="K544" s="63" t="s">
        <v>80</v>
      </c>
      <c r="L544" s="32" t="str">
        <f t="shared" si="144"/>
        <v>AXOR4843</v>
      </c>
      <c r="M544" s="32" t="str">
        <f t="shared" si="145"/>
        <v>BMJ</v>
      </c>
      <c r="N544" s="32" t="str">
        <f t="shared" si="146"/>
        <v>12 RODA</v>
      </c>
      <c r="O544" s="64">
        <v>0.38365740740740745</v>
      </c>
      <c r="P544" s="65">
        <v>0.38365740740740745</v>
      </c>
      <c r="Q544" s="65"/>
      <c r="R544" s="66">
        <v>1</v>
      </c>
      <c r="S544" s="66">
        <v>52540</v>
      </c>
      <c r="T544" s="66">
        <v>19840</v>
      </c>
      <c r="U544" s="67">
        <f t="shared" si="156"/>
        <v>32.700000000000003</v>
      </c>
      <c r="V544" s="66">
        <f t="shared" si="147"/>
        <v>982308</v>
      </c>
      <c r="W544" s="66" t="str">
        <f t="shared" si="148"/>
        <v>1 &gt; 3</v>
      </c>
      <c r="X544" s="66">
        <f>A544+SUMIFS(Presensi!F:F,Presensi!E:E,'Entry Data'!AP544)</f>
        <v>1</v>
      </c>
      <c r="Y544" s="66">
        <f>IFERROR(INDEX('Retasi Pricing'!F:F,MATCH('Entry Data'!AM544,'Retasi Pricing'!E:E,0))*X544,"")</f>
        <v>38000</v>
      </c>
      <c r="Z544" s="62" t="s">
        <v>26</v>
      </c>
      <c r="AA544" s="62" t="s">
        <v>27</v>
      </c>
      <c r="AB544" s="32"/>
      <c r="AC544" s="32" t="s">
        <v>192</v>
      </c>
      <c r="AD544" s="32" t="str">
        <f t="shared" si="149"/>
        <v/>
      </c>
      <c r="AF544" s="5" t="str">
        <f t="shared" si="150"/>
        <v>awaluddin44188</v>
      </c>
      <c r="AG544" s="5" t="str">
        <f t="shared" si="151"/>
        <v>BMJ 07144188SELATANDAY</v>
      </c>
      <c r="AH544" s="5" t="str">
        <f t="shared" si="152"/>
        <v>awaluddin44188SELATANDAY</v>
      </c>
      <c r="AI544" s="5" t="str">
        <f t="shared" si="153"/>
        <v>BMJ 07144188DAY</v>
      </c>
      <c r="AJ544" s="5" t="str">
        <f t="shared" si="154"/>
        <v>awaluddin44188DAY</v>
      </c>
      <c r="AK544" s="5" t="str">
        <f t="shared" si="155"/>
        <v>awaluddinBMJ</v>
      </c>
      <c r="AL544" s="5" t="str">
        <f t="shared" si="157"/>
        <v>1SELATAN</v>
      </c>
      <c r="AM544" s="5" t="str">
        <f t="shared" si="158"/>
        <v>1 &gt; 3SELATAN12 RODA</v>
      </c>
      <c r="AN544" s="5" t="str">
        <f t="shared" si="159"/>
        <v>awaluddinBMJ1 &gt; 3SELATAN12 RODA</v>
      </c>
      <c r="AO544" s="5" t="str">
        <f t="shared" si="160"/>
        <v>awaluddin1 &gt; 3SELATAN12 RODA</v>
      </c>
      <c r="AP544" s="5" t="str">
        <f t="shared" si="161"/>
        <v>44188DAY</v>
      </c>
    </row>
    <row r="545" spans="1:42" x14ac:dyDescent="0.3">
      <c r="A545" s="33">
        <v>1</v>
      </c>
      <c r="B545" s="33"/>
      <c r="C545" s="70">
        <v>44188</v>
      </c>
      <c r="D545" s="71" t="s">
        <v>19</v>
      </c>
      <c r="E545" s="70">
        <v>44188</v>
      </c>
      <c r="F545" s="71">
        <v>5152677</v>
      </c>
      <c r="G545" s="33" t="s">
        <v>38</v>
      </c>
      <c r="H545" s="33" t="s">
        <v>127</v>
      </c>
      <c r="I545" s="33" t="s">
        <v>174</v>
      </c>
      <c r="J545" s="33" t="s">
        <v>110</v>
      </c>
      <c r="K545" s="63" t="s">
        <v>80</v>
      </c>
      <c r="L545" s="32" t="str">
        <f t="shared" si="144"/>
        <v>AXOR4843</v>
      </c>
      <c r="M545" s="32" t="str">
        <f t="shared" si="145"/>
        <v>BMJ</v>
      </c>
      <c r="N545" s="32" t="str">
        <f t="shared" si="146"/>
        <v>12 RODA</v>
      </c>
      <c r="O545" s="64">
        <v>0.46640046296296295</v>
      </c>
      <c r="P545" s="65">
        <v>0.46640046296296295</v>
      </c>
      <c r="Q545" s="65"/>
      <c r="R545" s="66">
        <v>2</v>
      </c>
      <c r="S545" s="66">
        <v>55820</v>
      </c>
      <c r="T545" s="66">
        <v>19840</v>
      </c>
      <c r="U545" s="67">
        <f t="shared" si="156"/>
        <v>35.979999999999997</v>
      </c>
      <c r="V545" s="66">
        <f t="shared" si="147"/>
        <v>1080839.1999999997</v>
      </c>
      <c r="W545" s="66" t="str">
        <f t="shared" si="148"/>
        <v>1 &gt; 3</v>
      </c>
      <c r="X545" s="66">
        <f>A545+SUMIFS(Presensi!F:F,Presensi!E:E,'Entry Data'!AP545)</f>
        <v>1</v>
      </c>
      <c r="Y545" s="66">
        <f>IFERROR(INDEX('Retasi Pricing'!F:F,MATCH('Entry Data'!AM545,'Retasi Pricing'!E:E,0))*X545,"")</f>
        <v>38000</v>
      </c>
      <c r="Z545" s="62" t="s">
        <v>26</v>
      </c>
      <c r="AA545" s="62" t="s">
        <v>27</v>
      </c>
      <c r="AB545" s="32"/>
      <c r="AC545" s="32" t="s">
        <v>192</v>
      </c>
      <c r="AD545" s="32" t="str">
        <f t="shared" si="149"/>
        <v/>
      </c>
      <c r="AF545" s="5" t="str">
        <f t="shared" si="150"/>
        <v>awaluddin44188</v>
      </c>
      <c r="AG545" s="5" t="str">
        <f t="shared" si="151"/>
        <v>BMJ 07144188SELATANDAY</v>
      </c>
      <c r="AH545" s="5" t="str">
        <f t="shared" si="152"/>
        <v>awaluddin44188SELATANDAY</v>
      </c>
      <c r="AI545" s="5" t="str">
        <f t="shared" si="153"/>
        <v>BMJ 07144188DAY</v>
      </c>
      <c r="AJ545" s="5" t="str">
        <f t="shared" si="154"/>
        <v>awaluddin44188DAY</v>
      </c>
      <c r="AK545" s="5" t="str">
        <f t="shared" si="155"/>
        <v>awaluddinBMJ</v>
      </c>
      <c r="AL545" s="5" t="str">
        <f t="shared" si="157"/>
        <v>2SELATAN</v>
      </c>
      <c r="AM545" s="5" t="str">
        <f t="shared" si="158"/>
        <v>1 &gt; 3SELATAN12 RODA</v>
      </c>
      <c r="AN545" s="5" t="str">
        <f t="shared" si="159"/>
        <v>awaluddinBMJ1 &gt; 3SELATAN12 RODA</v>
      </c>
      <c r="AO545" s="5" t="str">
        <f t="shared" si="160"/>
        <v>awaluddin1 &gt; 3SELATAN12 RODA</v>
      </c>
      <c r="AP545" s="5" t="str">
        <f t="shared" si="161"/>
        <v>44188DAY</v>
      </c>
    </row>
    <row r="546" spans="1:42" x14ac:dyDescent="0.3">
      <c r="A546" s="33">
        <v>1</v>
      </c>
      <c r="B546" s="33"/>
      <c r="C546" s="70">
        <v>44188</v>
      </c>
      <c r="D546" s="71" t="s">
        <v>19</v>
      </c>
      <c r="E546" s="70">
        <v>44188</v>
      </c>
      <c r="F546" s="71">
        <v>5152798</v>
      </c>
      <c r="G546" s="33" t="s">
        <v>38</v>
      </c>
      <c r="H546" s="33" t="s">
        <v>113</v>
      </c>
      <c r="I546" s="33" t="s">
        <v>114</v>
      </c>
      <c r="J546" s="33" t="s">
        <v>115</v>
      </c>
      <c r="K546" s="63" t="s">
        <v>80</v>
      </c>
      <c r="L546" s="32" t="str">
        <f t="shared" si="144"/>
        <v>AXOR4843</v>
      </c>
      <c r="M546" s="32" t="str">
        <f t="shared" si="145"/>
        <v>BMJ</v>
      </c>
      <c r="N546" s="32" t="str">
        <f t="shared" si="146"/>
        <v>12 RODA</v>
      </c>
      <c r="O546" s="64">
        <v>0.57179398148148153</v>
      </c>
      <c r="P546" s="65">
        <v>0.57179398148148153</v>
      </c>
      <c r="Q546" s="65"/>
      <c r="R546" s="66">
        <v>3</v>
      </c>
      <c r="S546" s="66">
        <v>52840</v>
      </c>
      <c r="T546" s="66">
        <v>19840</v>
      </c>
      <c r="U546" s="67">
        <f t="shared" si="156"/>
        <v>33</v>
      </c>
      <c r="V546" s="66">
        <f t="shared" si="147"/>
        <v>991320</v>
      </c>
      <c r="W546" s="66" t="str">
        <f t="shared" si="148"/>
        <v>1 &gt; 3</v>
      </c>
      <c r="X546" s="66">
        <f>A546+SUMIFS(Presensi!F:F,Presensi!E:E,'Entry Data'!AP546)</f>
        <v>1</v>
      </c>
      <c r="Y546" s="66">
        <f>IFERROR(INDEX('Retasi Pricing'!F:F,MATCH('Entry Data'!AM546,'Retasi Pricing'!E:E,0))*X546,"")</f>
        <v>38000</v>
      </c>
      <c r="Z546" s="62" t="s">
        <v>26</v>
      </c>
      <c r="AA546" s="62" t="s">
        <v>27</v>
      </c>
      <c r="AB546" s="32"/>
      <c r="AC546" s="32" t="s">
        <v>192</v>
      </c>
      <c r="AD546" s="32" t="str">
        <f t="shared" si="149"/>
        <v/>
      </c>
      <c r="AF546" s="5" t="str">
        <f t="shared" si="150"/>
        <v>awaluddin44188</v>
      </c>
      <c r="AG546" s="5" t="str">
        <f t="shared" si="151"/>
        <v>BMJ 07144188SELATANDAY</v>
      </c>
      <c r="AH546" s="5" t="str">
        <f t="shared" si="152"/>
        <v>awaluddin44188SELATANDAY</v>
      </c>
      <c r="AI546" s="5" t="str">
        <f t="shared" si="153"/>
        <v>BMJ 07144188DAY</v>
      </c>
      <c r="AJ546" s="5" t="str">
        <f t="shared" si="154"/>
        <v>awaluddin44188DAY</v>
      </c>
      <c r="AK546" s="5" t="str">
        <f t="shared" si="155"/>
        <v>awaluddinBMJ</v>
      </c>
      <c r="AL546" s="5" t="str">
        <f t="shared" si="157"/>
        <v>3SELATAN</v>
      </c>
      <c r="AM546" s="5" t="str">
        <f t="shared" si="158"/>
        <v>1 &gt; 3SELATAN12 RODA</v>
      </c>
      <c r="AN546" s="5" t="str">
        <f t="shared" si="159"/>
        <v>awaluddinBMJ1 &gt; 3SELATAN12 RODA</v>
      </c>
      <c r="AO546" s="5" t="str">
        <f t="shared" si="160"/>
        <v>awaluddin1 &gt; 3SELATAN12 RODA</v>
      </c>
      <c r="AP546" s="5" t="str">
        <f t="shared" si="161"/>
        <v>44188DAY</v>
      </c>
    </row>
    <row r="547" spans="1:42" x14ac:dyDescent="0.3">
      <c r="A547" s="33">
        <v>1</v>
      </c>
      <c r="B547" s="33"/>
      <c r="C547" s="70">
        <v>44188</v>
      </c>
      <c r="D547" s="71" t="s">
        <v>19</v>
      </c>
      <c r="E547" s="70">
        <v>44188</v>
      </c>
      <c r="F547" s="71">
        <v>5152921</v>
      </c>
      <c r="G547" s="33" t="s">
        <v>38</v>
      </c>
      <c r="H547" s="33" t="s">
        <v>113</v>
      </c>
      <c r="I547" s="33" t="s">
        <v>114</v>
      </c>
      <c r="J547" s="33" t="s">
        <v>115</v>
      </c>
      <c r="K547" s="63" t="s">
        <v>80</v>
      </c>
      <c r="L547" s="32" t="str">
        <f t="shared" si="144"/>
        <v>AXOR4843</v>
      </c>
      <c r="M547" s="32" t="str">
        <f t="shared" si="145"/>
        <v>BMJ</v>
      </c>
      <c r="N547" s="32" t="str">
        <f t="shared" si="146"/>
        <v>12 RODA</v>
      </c>
      <c r="O547" s="64">
        <v>0.66144675925925933</v>
      </c>
      <c r="P547" s="65">
        <v>0.66144675925925933</v>
      </c>
      <c r="Q547" s="65"/>
      <c r="R547" s="66">
        <v>4</v>
      </c>
      <c r="S547" s="66">
        <v>55900</v>
      </c>
      <c r="T547" s="66">
        <v>19840</v>
      </c>
      <c r="U547" s="67">
        <f t="shared" si="156"/>
        <v>36.06</v>
      </c>
      <c r="V547" s="66">
        <f t="shared" si="147"/>
        <v>1083242.4000000001</v>
      </c>
      <c r="W547" s="66" t="str">
        <f t="shared" si="148"/>
        <v>&gt; 4</v>
      </c>
      <c r="X547" s="66">
        <f>A547+SUMIFS(Presensi!F:F,Presensi!E:E,'Entry Data'!AP547)</f>
        <v>1</v>
      </c>
      <c r="Y547" s="66">
        <f>IFERROR(INDEX('Retasi Pricing'!F:F,MATCH('Entry Data'!AM547,'Retasi Pricing'!E:E,0))*X547,"")</f>
        <v>45000</v>
      </c>
      <c r="Z547" s="62" t="s">
        <v>26</v>
      </c>
      <c r="AA547" s="62" t="s">
        <v>27</v>
      </c>
      <c r="AB547" s="32"/>
      <c r="AC547" s="32" t="s">
        <v>192</v>
      </c>
      <c r="AD547" s="32" t="str">
        <f t="shared" si="149"/>
        <v/>
      </c>
      <c r="AF547" s="5" t="str">
        <f t="shared" si="150"/>
        <v>awaluddin44188</v>
      </c>
      <c r="AG547" s="5" t="str">
        <f t="shared" si="151"/>
        <v>BMJ 07144188SELATANDAY</v>
      </c>
      <c r="AH547" s="5" t="str">
        <f t="shared" si="152"/>
        <v>awaluddin44188SELATANDAY</v>
      </c>
      <c r="AI547" s="5" t="str">
        <f t="shared" si="153"/>
        <v>BMJ 07144188DAY</v>
      </c>
      <c r="AJ547" s="5" t="str">
        <f t="shared" si="154"/>
        <v>awaluddin44188DAY</v>
      </c>
      <c r="AK547" s="5" t="str">
        <f t="shared" si="155"/>
        <v>awaluddinBMJ</v>
      </c>
      <c r="AL547" s="5" t="str">
        <f t="shared" si="157"/>
        <v>4SELATAN</v>
      </c>
      <c r="AM547" s="5" t="str">
        <f t="shared" si="158"/>
        <v>&gt; 4SELATAN12 RODA</v>
      </c>
      <c r="AN547" s="5" t="str">
        <f t="shared" si="159"/>
        <v>awaluddinBMJ&gt; 4SELATAN12 RODA</v>
      </c>
      <c r="AO547" s="5" t="str">
        <f t="shared" si="160"/>
        <v>awaluddin&gt; 4SELATAN12 RODA</v>
      </c>
      <c r="AP547" s="5" t="str">
        <f t="shared" si="161"/>
        <v>44188DAY</v>
      </c>
    </row>
    <row r="548" spans="1:42" x14ac:dyDescent="0.3">
      <c r="A548" s="33">
        <v>1</v>
      </c>
      <c r="B548" s="33"/>
      <c r="C548" s="70">
        <v>44188</v>
      </c>
      <c r="D548" s="71" t="s">
        <v>19</v>
      </c>
      <c r="E548" s="70">
        <v>44188</v>
      </c>
      <c r="F548" s="71">
        <v>5153010</v>
      </c>
      <c r="G548" s="33" t="s">
        <v>20</v>
      </c>
      <c r="H548" s="33" t="s">
        <v>169</v>
      </c>
      <c r="I548" s="33" t="s">
        <v>65</v>
      </c>
      <c r="J548" s="33" t="s">
        <v>52</v>
      </c>
      <c r="K548" s="63" t="s">
        <v>80</v>
      </c>
      <c r="L548" s="32" t="str">
        <f t="shared" si="144"/>
        <v>AXOR4843</v>
      </c>
      <c r="M548" s="32" t="str">
        <f t="shared" si="145"/>
        <v>BMJ</v>
      </c>
      <c r="N548" s="32" t="str">
        <f t="shared" si="146"/>
        <v>12 RODA</v>
      </c>
      <c r="O548" s="64">
        <v>0.73752314814814823</v>
      </c>
      <c r="P548" s="65">
        <v>0.73752314814814823</v>
      </c>
      <c r="Q548" s="65"/>
      <c r="R548" s="66">
        <v>5</v>
      </c>
      <c r="S548" s="66">
        <v>56000</v>
      </c>
      <c r="T548" s="66">
        <v>19840</v>
      </c>
      <c r="U548" s="67">
        <f t="shared" si="156"/>
        <v>36.159999999999997</v>
      </c>
      <c r="V548" s="66">
        <f t="shared" si="147"/>
        <v>733216.32</v>
      </c>
      <c r="W548" s="66" t="str">
        <f t="shared" si="148"/>
        <v>&gt; 5</v>
      </c>
      <c r="X548" s="66">
        <f>A548+SUMIFS(Presensi!F:F,Presensi!E:E,'Entry Data'!AP548)</f>
        <v>1</v>
      </c>
      <c r="Y548" s="66">
        <f>IFERROR(INDEX('Retasi Pricing'!F:F,MATCH('Entry Data'!AM548,'Retasi Pricing'!E:E,0))*X548,"")</f>
        <v>31200</v>
      </c>
      <c r="Z548" s="62" t="s">
        <v>26</v>
      </c>
      <c r="AA548" s="62" t="s">
        <v>27</v>
      </c>
      <c r="AB548" s="32"/>
      <c r="AC548" s="32" t="s">
        <v>192</v>
      </c>
      <c r="AD548" s="32" t="str">
        <f t="shared" si="149"/>
        <v/>
      </c>
      <c r="AF548" s="5" t="str">
        <f t="shared" si="150"/>
        <v>awaluddin44188</v>
      </c>
      <c r="AG548" s="5" t="str">
        <f t="shared" si="151"/>
        <v>BMJ 07144188UTARADAY</v>
      </c>
      <c r="AH548" s="5" t="str">
        <f t="shared" si="152"/>
        <v>awaluddin44188UTARADAY</v>
      </c>
      <c r="AI548" s="5" t="str">
        <f t="shared" si="153"/>
        <v>BMJ 07144188DAY</v>
      </c>
      <c r="AJ548" s="5" t="str">
        <f t="shared" si="154"/>
        <v>awaluddin44188DAY</v>
      </c>
      <c r="AK548" s="5" t="str">
        <f t="shared" si="155"/>
        <v>awaluddinBMJ</v>
      </c>
      <c r="AL548" s="5" t="str">
        <f t="shared" si="157"/>
        <v>5UTARA</v>
      </c>
      <c r="AM548" s="5" t="str">
        <f t="shared" si="158"/>
        <v>&gt; 5UTARA12 RODA</v>
      </c>
      <c r="AN548" s="5" t="str">
        <f t="shared" si="159"/>
        <v>awaluddinBMJ&gt; 5UTARA12 RODA</v>
      </c>
      <c r="AO548" s="5" t="str">
        <f t="shared" si="160"/>
        <v>awaluddin&gt; 5UTARA12 RODA</v>
      </c>
      <c r="AP548" s="5" t="str">
        <f t="shared" si="161"/>
        <v>44188DAY</v>
      </c>
    </row>
    <row r="549" spans="1:42" x14ac:dyDescent="0.3">
      <c r="A549" s="33">
        <v>1</v>
      </c>
      <c r="B549" s="33"/>
      <c r="C549" s="70">
        <v>44188</v>
      </c>
      <c r="D549" s="71" t="s">
        <v>19</v>
      </c>
      <c r="E549" s="70">
        <v>44188</v>
      </c>
      <c r="F549" s="71">
        <v>5152523</v>
      </c>
      <c r="G549" s="33" t="s">
        <v>38</v>
      </c>
      <c r="H549" s="33" t="s">
        <v>121</v>
      </c>
      <c r="I549" s="33" t="s">
        <v>174</v>
      </c>
      <c r="J549" s="33" t="s">
        <v>40</v>
      </c>
      <c r="K549" s="63" t="s">
        <v>82</v>
      </c>
      <c r="L549" s="32" t="str">
        <f t="shared" si="144"/>
        <v>AXOR4843</v>
      </c>
      <c r="M549" s="32" t="str">
        <f t="shared" si="145"/>
        <v>BMJ</v>
      </c>
      <c r="N549" s="32" t="str">
        <f t="shared" si="146"/>
        <v>12 RODA</v>
      </c>
      <c r="O549" s="64">
        <v>0.36276620370370366</v>
      </c>
      <c r="P549" s="65">
        <v>0.36276620370370366</v>
      </c>
      <c r="Q549" s="65"/>
      <c r="R549" s="66">
        <v>1</v>
      </c>
      <c r="S549" s="66">
        <v>54980</v>
      </c>
      <c r="T549" s="66">
        <v>19640</v>
      </c>
      <c r="U549" s="67">
        <f t="shared" si="156"/>
        <v>35.340000000000003</v>
      </c>
      <c r="V549" s="66">
        <f t="shared" si="147"/>
        <v>1061613.6000000001</v>
      </c>
      <c r="W549" s="66" t="str">
        <f t="shared" si="148"/>
        <v>1 &gt; 3</v>
      </c>
      <c r="X549" s="66">
        <f>A549+SUMIFS(Presensi!F:F,Presensi!E:E,'Entry Data'!AP549)</f>
        <v>1</v>
      </c>
      <c r="Y549" s="66">
        <f>IFERROR(INDEX('Retasi Pricing'!F:F,MATCH('Entry Data'!AM549,'Retasi Pricing'!E:E,0))*X549,"")</f>
        <v>38000</v>
      </c>
      <c r="Z549" s="62" t="s">
        <v>26</v>
      </c>
      <c r="AA549" s="62" t="s">
        <v>27</v>
      </c>
      <c r="AB549" s="32"/>
      <c r="AC549" s="32" t="s">
        <v>196</v>
      </c>
      <c r="AD549" s="32" t="str">
        <f t="shared" si="149"/>
        <v/>
      </c>
      <c r="AF549" s="5" t="str">
        <f t="shared" si="150"/>
        <v>suwarno44188</v>
      </c>
      <c r="AG549" s="5" t="str">
        <f t="shared" si="151"/>
        <v>BMJ 07244188SELATANDAY</v>
      </c>
      <c r="AH549" s="5" t="str">
        <f t="shared" si="152"/>
        <v>suwarno44188SELATANDAY</v>
      </c>
      <c r="AI549" s="5" t="str">
        <f t="shared" si="153"/>
        <v>BMJ 07244188DAY</v>
      </c>
      <c r="AJ549" s="5" t="str">
        <f t="shared" si="154"/>
        <v>suwarno44188DAY</v>
      </c>
      <c r="AK549" s="5" t="str">
        <f t="shared" si="155"/>
        <v>suwarnoBMJ</v>
      </c>
      <c r="AL549" s="5" t="str">
        <f t="shared" si="157"/>
        <v>1SELATAN</v>
      </c>
      <c r="AM549" s="5" t="str">
        <f t="shared" si="158"/>
        <v>1 &gt; 3SELATAN12 RODA</v>
      </c>
      <c r="AN549" s="5" t="str">
        <f t="shared" si="159"/>
        <v>suwarnoBMJ1 &gt; 3SELATAN12 RODA</v>
      </c>
      <c r="AO549" s="5" t="str">
        <f t="shared" si="160"/>
        <v>suwarno1 &gt; 3SELATAN12 RODA</v>
      </c>
      <c r="AP549" s="5" t="str">
        <f t="shared" si="161"/>
        <v>44188DAY</v>
      </c>
    </row>
    <row r="550" spans="1:42" x14ac:dyDescent="0.3">
      <c r="A550" s="33">
        <v>1</v>
      </c>
      <c r="B550" s="33"/>
      <c r="C550" s="70">
        <v>44188</v>
      </c>
      <c r="D550" s="71" t="s">
        <v>19</v>
      </c>
      <c r="E550" s="70">
        <v>44188</v>
      </c>
      <c r="F550" s="71">
        <v>5152642</v>
      </c>
      <c r="G550" s="33" t="s">
        <v>38</v>
      </c>
      <c r="H550" s="33" t="s">
        <v>127</v>
      </c>
      <c r="I550" s="33" t="s">
        <v>174</v>
      </c>
      <c r="J550" s="33" t="s">
        <v>110</v>
      </c>
      <c r="K550" s="63" t="s">
        <v>82</v>
      </c>
      <c r="L550" s="32" t="str">
        <f t="shared" si="144"/>
        <v>AXOR4843</v>
      </c>
      <c r="M550" s="32" t="str">
        <f t="shared" si="145"/>
        <v>BMJ</v>
      </c>
      <c r="N550" s="32" t="str">
        <f t="shared" si="146"/>
        <v>12 RODA</v>
      </c>
      <c r="O550" s="64">
        <v>0.44594907407407408</v>
      </c>
      <c r="P550" s="65">
        <v>0.44594907407407408</v>
      </c>
      <c r="Q550" s="65"/>
      <c r="R550" s="66">
        <v>2</v>
      </c>
      <c r="S550" s="66">
        <v>54540</v>
      </c>
      <c r="T550" s="66">
        <v>19640</v>
      </c>
      <c r="U550" s="67">
        <f t="shared" si="156"/>
        <v>34.9</v>
      </c>
      <c r="V550" s="66">
        <f t="shared" si="147"/>
        <v>1048395.9999999999</v>
      </c>
      <c r="W550" s="66" t="str">
        <f t="shared" si="148"/>
        <v>1 &gt; 3</v>
      </c>
      <c r="X550" s="66">
        <f>A550+SUMIFS(Presensi!F:F,Presensi!E:E,'Entry Data'!AP550)</f>
        <v>1</v>
      </c>
      <c r="Y550" s="66">
        <f>IFERROR(INDEX('Retasi Pricing'!F:F,MATCH('Entry Data'!AM550,'Retasi Pricing'!E:E,0))*X550,"")</f>
        <v>38000</v>
      </c>
      <c r="Z550" s="62" t="s">
        <v>26</v>
      </c>
      <c r="AA550" s="62" t="s">
        <v>27</v>
      </c>
      <c r="AB550" s="32"/>
      <c r="AC550" s="32" t="s">
        <v>196</v>
      </c>
      <c r="AD550" s="32" t="str">
        <f t="shared" si="149"/>
        <v/>
      </c>
      <c r="AF550" s="5" t="str">
        <f t="shared" si="150"/>
        <v>suwarno44188</v>
      </c>
      <c r="AG550" s="5" t="str">
        <f t="shared" si="151"/>
        <v>BMJ 07244188SELATANDAY</v>
      </c>
      <c r="AH550" s="5" t="str">
        <f t="shared" si="152"/>
        <v>suwarno44188SELATANDAY</v>
      </c>
      <c r="AI550" s="5" t="str">
        <f t="shared" si="153"/>
        <v>BMJ 07244188DAY</v>
      </c>
      <c r="AJ550" s="5" t="str">
        <f t="shared" si="154"/>
        <v>suwarno44188DAY</v>
      </c>
      <c r="AK550" s="5" t="str">
        <f t="shared" si="155"/>
        <v>suwarnoBMJ</v>
      </c>
      <c r="AL550" s="5" t="str">
        <f t="shared" si="157"/>
        <v>2SELATAN</v>
      </c>
      <c r="AM550" s="5" t="str">
        <f t="shared" si="158"/>
        <v>1 &gt; 3SELATAN12 RODA</v>
      </c>
      <c r="AN550" s="5" t="str">
        <f t="shared" si="159"/>
        <v>suwarnoBMJ1 &gt; 3SELATAN12 RODA</v>
      </c>
      <c r="AO550" s="5" t="str">
        <f t="shared" si="160"/>
        <v>suwarno1 &gt; 3SELATAN12 RODA</v>
      </c>
      <c r="AP550" s="5" t="str">
        <f t="shared" si="161"/>
        <v>44188DAY</v>
      </c>
    </row>
    <row r="551" spans="1:42" x14ac:dyDescent="0.3">
      <c r="A551" s="33">
        <v>1</v>
      </c>
      <c r="B551" s="33"/>
      <c r="C551" s="70">
        <v>44188</v>
      </c>
      <c r="D551" s="71" t="s">
        <v>19</v>
      </c>
      <c r="E551" s="70">
        <v>44188</v>
      </c>
      <c r="F551" s="71">
        <v>5152755</v>
      </c>
      <c r="G551" s="33" t="s">
        <v>38</v>
      </c>
      <c r="H551" s="33" t="s">
        <v>127</v>
      </c>
      <c r="I551" s="33" t="s">
        <v>174</v>
      </c>
      <c r="J551" s="33" t="s">
        <v>110</v>
      </c>
      <c r="K551" s="63" t="s">
        <v>82</v>
      </c>
      <c r="L551" s="32" t="str">
        <f t="shared" si="144"/>
        <v>AXOR4843</v>
      </c>
      <c r="M551" s="32" t="str">
        <f t="shared" si="145"/>
        <v>BMJ</v>
      </c>
      <c r="N551" s="32" t="str">
        <f t="shared" si="146"/>
        <v>12 RODA</v>
      </c>
      <c r="O551" s="64">
        <v>0.52398148148148149</v>
      </c>
      <c r="P551" s="65">
        <v>0.52398148148148149</v>
      </c>
      <c r="Q551" s="65"/>
      <c r="R551" s="66">
        <v>3</v>
      </c>
      <c r="S551" s="66">
        <v>56140</v>
      </c>
      <c r="T551" s="66">
        <v>19640</v>
      </c>
      <c r="U551" s="67">
        <f t="shared" si="156"/>
        <v>36.5</v>
      </c>
      <c r="V551" s="66">
        <f t="shared" si="147"/>
        <v>1096460</v>
      </c>
      <c r="W551" s="66" t="str">
        <f t="shared" si="148"/>
        <v>1 &gt; 3</v>
      </c>
      <c r="X551" s="66">
        <f>A551+SUMIFS(Presensi!F:F,Presensi!E:E,'Entry Data'!AP551)</f>
        <v>1</v>
      </c>
      <c r="Y551" s="66">
        <f>IFERROR(INDEX('Retasi Pricing'!F:F,MATCH('Entry Data'!AM551,'Retasi Pricing'!E:E,0))*X551,"")</f>
        <v>38000</v>
      </c>
      <c r="Z551" s="62" t="s">
        <v>26</v>
      </c>
      <c r="AA551" s="62" t="s">
        <v>27</v>
      </c>
      <c r="AB551" s="32"/>
      <c r="AC551" s="32" t="s">
        <v>196</v>
      </c>
      <c r="AD551" s="32" t="str">
        <f t="shared" si="149"/>
        <v/>
      </c>
      <c r="AF551" s="5" t="str">
        <f t="shared" si="150"/>
        <v>suwarno44188</v>
      </c>
      <c r="AG551" s="5" t="str">
        <f t="shared" si="151"/>
        <v>BMJ 07244188SELATANDAY</v>
      </c>
      <c r="AH551" s="5" t="str">
        <f t="shared" si="152"/>
        <v>suwarno44188SELATANDAY</v>
      </c>
      <c r="AI551" s="5" t="str">
        <f t="shared" si="153"/>
        <v>BMJ 07244188DAY</v>
      </c>
      <c r="AJ551" s="5" t="str">
        <f t="shared" si="154"/>
        <v>suwarno44188DAY</v>
      </c>
      <c r="AK551" s="5" t="str">
        <f t="shared" si="155"/>
        <v>suwarnoBMJ</v>
      </c>
      <c r="AL551" s="5" t="str">
        <f t="shared" si="157"/>
        <v>3SELATAN</v>
      </c>
      <c r="AM551" s="5" t="str">
        <f t="shared" si="158"/>
        <v>1 &gt; 3SELATAN12 RODA</v>
      </c>
      <c r="AN551" s="5" t="str">
        <f t="shared" si="159"/>
        <v>suwarnoBMJ1 &gt; 3SELATAN12 RODA</v>
      </c>
      <c r="AO551" s="5" t="str">
        <f t="shared" si="160"/>
        <v>suwarno1 &gt; 3SELATAN12 RODA</v>
      </c>
      <c r="AP551" s="5" t="str">
        <f t="shared" si="161"/>
        <v>44188DAY</v>
      </c>
    </row>
    <row r="552" spans="1:42" x14ac:dyDescent="0.3">
      <c r="A552" s="33">
        <v>1</v>
      </c>
      <c r="B552" s="33"/>
      <c r="C552" s="70">
        <v>44188</v>
      </c>
      <c r="D552" s="71" t="s">
        <v>19</v>
      </c>
      <c r="E552" s="70">
        <v>44188</v>
      </c>
      <c r="F552" s="71">
        <v>5152837</v>
      </c>
      <c r="G552" s="33" t="s">
        <v>38</v>
      </c>
      <c r="H552" s="33" t="s">
        <v>127</v>
      </c>
      <c r="I552" s="33" t="s">
        <v>174</v>
      </c>
      <c r="J552" s="33" t="s">
        <v>110</v>
      </c>
      <c r="K552" s="63" t="s">
        <v>82</v>
      </c>
      <c r="L552" s="32" t="str">
        <f t="shared" si="144"/>
        <v>AXOR4843</v>
      </c>
      <c r="M552" s="32" t="str">
        <f t="shared" si="145"/>
        <v>BMJ</v>
      </c>
      <c r="N552" s="32" t="str">
        <f t="shared" si="146"/>
        <v>12 RODA</v>
      </c>
      <c r="O552" s="64">
        <v>0.6017245370370371</v>
      </c>
      <c r="P552" s="65">
        <v>0.6017245370370371</v>
      </c>
      <c r="Q552" s="65"/>
      <c r="R552" s="66">
        <v>4</v>
      </c>
      <c r="S552" s="66">
        <v>54640</v>
      </c>
      <c r="T552" s="66">
        <v>19640</v>
      </c>
      <c r="U552" s="67">
        <f t="shared" si="156"/>
        <v>35</v>
      </c>
      <c r="V552" s="66">
        <f t="shared" si="147"/>
        <v>1051400</v>
      </c>
      <c r="W552" s="66" t="str">
        <f t="shared" si="148"/>
        <v>&gt; 4</v>
      </c>
      <c r="X552" s="66">
        <f>A552+SUMIFS(Presensi!F:F,Presensi!E:E,'Entry Data'!AP552)</f>
        <v>1</v>
      </c>
      <c r="Y552" s="66">
        <f>IFERROR(INDEX('Retasi Pricing'!F:F,MATCH('Entry Data'!AM552,'Retasi Pricing'!E:E,0))*X552,"")</f>
        <v>45000</v>
      </c>
      <c r="Z552" s="62" t="s">
        <v>26</v>
      </c>
      <c r="AA552" s="62" t="s">
        <v>27</v>
      </c>
      <c r="AB552" s="32"/>
      <c r="AC552" s="32" t="s">
        <v>196</v>
      </c>
      <c r="AD552" s="32" t="str">
        <f t="shared" si="149"/>
        <v/>
      </c>
      <c r="AF552" s="5" t="str">
        <f t="shared" si="150"/>
        <v>suwarno44188</v>
      </c>
      <c r="AG552" s="5" t="str">
        <f t="shared" si="151"/>
        <v>BMJ 07244188SELATANDAY</v>
      </c>
      <c r="AH552" s="5" t="str">
        <f t="shared" si="152"/>
        <v>suwarno44188SELATANDAY</v>
      </c>
      <c r="AI552" s="5" t="str">
        <f t="shared" si="153"/>
        <v>BMJ 07244188DAY</v>
      </c>
      <c r="AJ552" s="5" t="str">
        <f t="shared" si="154"/>
        <v>suwarno44188DAY</v>
      </c>
      <c r="AK552" s="5" t="str">
        <f t="shared" si="155"/>
        <v>suwarnoBMJ</v>
      </c>
      <c r="AL552" s="5" t="str">
        <f t="shared" si="157"/>
        <v>4SELATAN</v>
      </c>
      <c r="AM552" s="5" t="str">
        <f t="shared" si="158"/>
        <v>&gt; 4SELATAN12 RODA</v>
      </c>
      <c r="AN552" s="5" t="str">
        <f t="shared" si="159"/>
        <v>suwarnoBMJ&gt; 4SELATAN12 RODA</v>
      </c>
      <c r="AO552" s="5" t="str">
        <f t="shared" si="160"/>
        <v>suwarno&gt; 4SELATAN12 RODA</v>
      </c>
      <c r="AP552" s="5" t="str">
        <f t="shared" si="161"/>
        <v>44188DAY</v>
      </c>
    </row>
    <row r="553" spans="1:42" x14ac:dyDescent="0.3">
      <c r="A553" s="33">
        <v>1</v>
      </c>
      <c r="B553" s="33"/>
      <c r="C553" s="70">
        <v>44188</v>
      </c>
      <c r="D553" s="71" t="s">
        <v>19</v>
      </c>
      <c r="E553" s="70">
        <v>44188</v>
      </c>
      <c r="F553" s="71">
        <v>5152975</v>
      </c>
      <c r="G553" s="33" t="s">
        <v>38</v>
      </c>
      <c r="H553" s="33" t="s">
        <v>102</v>
      </c>
      <c r="I553" s="33" t="s">
        <v>103</v>
      </c>
      <c r="J553" s="33" t="s">
        <v>115</v>
      </c>
      <c r="K553" s="63" t="s">
        <v>82</v>
      </c>
      <c r="L553" s="32" t="str">
        <f t="shared" si="144"/>
        <v>AXOR4843</v>
      </c>
      <c r="M553" s="32" t="str">
        <f t="shared" si="145"/>
        <v>BMJ</v>
      </c>
      <c r="N553" s="32" t="str">
        <f t="shared" si="146"/>
        <v>12 RODA</v>
      </c>
      <c r="O553" s="64">
        <v>0.70920138888888884</v>
      </c>
      <c r="P553" s="65">
        <v>0.70920138888888884</v>
      </c>
      <c r="Q553" s="65"/>
      <c r="R553" s="66">
        <v>5</v>
      </c>
      <c r="S553" s="66">
        <v>52960</v>
      </c>
      <c r="T553" s="66">
        <v>19640</v>
      </c>
      <c r="U553" s="67">
        <f t="shared" si="156"/>
        <v>33.32</v>
      </c>
      <c r="V553" s="66">
        <f t="shared" si="147"/>
        <v>1000932.8</v>
      </c>
      <c r="W553" s="66" t="str">
        <f t="shared" si="148"/>
        <v>&gt; 5</v>
      </c>
      <c r="X553" s="66">
        <f>A553+SUMIFS(Presensi!F:F,Presensi!E:E,'Entry Data'!AP553)</f>
        <v>1</v>
      </c>
      <c r="Y553" s="66">
        <f>IFERROR(INDEX('Retasi Pricing'!F:F,MATCH('Entry Data'!AM553,'Retasi Pricing'!E:E,0))*X553,"")</f>
        <v>48500</v>
      </c>
      <c r="Z553" s="62" t="s">
        <v>26</v>
      </c>
      <c r="AA553" s="62" t="s">
        <v>27</v>
      </c>
      <c r="AB553" s="32"/>
      <c r="AC553" s="32" t="s">
        <v>196</v>
      </c>
      <c r="AD553" s="32" t="str">
        <f t="shared" si="149"/>
        <v/>
      </c>
      <c r="AF553" s="5" t="str">
        <f t="shared" si="150"/>
        <v>suwarno44188</v>
      </c>
      <c r="AG553" s="5" t="str">
        <f t="shared" si="151"/>
        <v>BMJ 07244188SELATANDAY</v>
      </c>
      <c r="AH553" s="5" t="str">
        <f t="shared" si="152"/>
        <v>suwarno44188SELATANDAY</v>
      </c>
      <c r="AI553" s="5" t="str">
        <f t="shared" si="153"/>
        <v>BMJ 07244188DAY</v>
      </c>
      <c r="AJ553" s="5" t="str">
        <f t="shared" si="154"/>
        <v>suwarno44188DAY</v>
      </c>
      <c r="AK553" s="5" t="str">
        <f t="shared" si="155"/>
        <v>suwarnoBMJ</v>
      </c>
      <c r="AL553" s="5" t="str">
        <f t="shared" si="157"/>
        <v>5SELATAN</v>
      </c>
      <c r="AM553" s="5" t="str">
        <f t="shared" si="158"/>
        <v>&gt; 5SELATAN12 RODA</v>
      </c>
      <c r="AN553" s="5" t="str">
        <f t="shared" si="159"/>
        <v>suwarnoBMJ&gt; 5SELATAN12 RODA</v>
      </c>
      <c r="AO553" s="5" t="str">
        <f t="shared" si="160"/>
        <v>suwarno&gt; 5SELATAN12 RODA</v>
      </c>
      <c r="AP553" s="5" t="str">
        <f t="shared" si="161"/>
        <v>44188DAY</v>
      </c>
    </row>
    <row r="554" spans="1:42" x14ac:dyDescent="0.3">
      <c r="A554" s="33">
        <v>1</v>
      </c>
      <c r="B554" s="33"/>
      <c r="C554" s="70">
        <v>44188</v>
      </c>
      <c r="D554" s="71" t="s">
        <v>19</v>
      </c>
      <c r="E554" s="70">
        <v>44188</v>
      </c>
      <c r="F554" s="71">
        <v>5152596</v>
      </c>
      <c r="G554" s="33" t="s">
        <v>20</v>
      </c>
      <c r="H554" s="33" t="s">
        <v>50</v>
      </c>
      <c r="I554" s="33" t="s">
        <v>51</v>
      </c>
      <c r="J554" s="33" t="s">
        <v>52</v>
      </c>
      <c r="K554" s="63" t="s">
        <v>83</v>
      </c>
      <c r="L554" s="32" t="str">
        <f t="shared" si="144"/>
        <v>AXOR4843</v>
      </c>
      <c r="M554" s="32" t="str">
        <f t="shared" si="145"/>
        <v>BMJ</v>
      </c>
      <c r="N554" s="32" t="str">
        <f t="shared" si="146"/>
        <v>12 RODA</v>
      </c>
      <c r="O554" s="64">
        <v>0.41613425925925923</v>
      </c>
      <c r="P554" s="65">
        <v>0.41613425925925923</v>
      </c>
      <c r="Q554" s="65"/>
      <c r="R554" s="66">
        <v>1</v>
      </c>
      <c r="S554" s="66">
        <v>52580</v>
      </c>
      <c r="T554" s="66">
        <v>19900</v>
      </c>
      <c r="U554" s="67">
        <f t="shared" si="156"/>
        <v>32.68</v>
      </c>
      <c r="V554" s="66">
        <f t="shared" si="147"/>
        <v>662652.36</v>
      </c>
      <c r="W554" s="66" t="str">
        <f t="shared" si="148"/>
        <v>1 &gt; 4</v>
      </c>
      <c r="X554" s="66">
        <f>A554+SUMIFS(Presensi!F:F,Presensi!E:E,'Entry Data'!AP554)</f>
        <v>1</v>
      </c>
      <c r="Y554" s="66">
        <f>IFERROR(INDEX('Retasi Pricing'!F:F,MATCH('Entry Data'!AM554,'Retasi Pricing'!E:E,0))*X554,"")</f>
        <v>27500</v>
      </c>
      <c r="Z554" s="62" t="s">
        <v>26</v>
      </c>
      <c r="AA554" s="62" t="s">
        <v>27</v>
      </c>
      <c r="AB554" s="32"/>
      <c r="AC554" s="32" t="s">
        <v>373</v>
      </c>
      <c r="AD554" s="32" t="str">
        <f t="shared" si="149"/>
        <v/>
      </c>
      <c r="AF554" s="5" t="str">
        <f t="shared" si="150"/>
        <v>muchammad44188</v>
      </c>
      <c r="AG554" s="5" t="str">
        <f t="shared" si="151"/>
        <v>BMJ 07344188UTARADAY</v>
      </c>
      <c r="AH554" s="5" t="str">
        <f t="shared" si="152"/>
        <v>muchammad44188UTARADAY</v>
      </c>
      <c r="AI554" s="5" t="str">
        <f t="shared" si="153"/>
        <v>BMJ 07344188DAY</v>
      </c>
      <c r="AJ554" s="5" t="str">
        <f t="shared" si="154"/>
        <v>muchammad44188DAY</v>
      </c>
      <c r="AK554" s="5" t="str">
        <f t="shared" si="155"/>
        <v>muchammadBMJ</v>
      </c>
      <c r="AL554" s="5" t="str">
        <f t="shared" si="157"/>
        <v>1UTARA</v>
      </c>
      <c r="AM554" s="5" t="str">
        <f t="shared" si="158"/>
        <v>1 &gt; 4UTARA12 RODA</v>
      </c>
      <c r="AN554" s="5" t="str">
        <f t="shared" si="159"/>
        <v>muchammadBMJ1 &gt; 4UTARA12 RODA</v>
      </c>
      <c r="AO554" s="5" t="str">
        <f t="shared" si="160"/>
        <v>muchammad1 &gt; 4UTARA12 RODA</v>
      </c>
      <c r="AP554" s="5" t="str">
        <f t="shared" si="161"/>
        <v>44188DAY</v>
      </c>
    </row>
    <row r="555" spans="1:42" x14ac:dyDescent="0.3">
      <c r="A555" s="33">
        <v>1</v>
      </c>
      <c r="B555" s="33"/>
      <c r="C555" s="70">
        <v>44188</v>
      </c>
      <c r="D555" s="71" t="s">
        <v>19</v>
      </c>
      <c r="E555" s="70">
        <v>44188</v>
      </c>
      <c r="F555" s="71">
        <v>5152697</v>
      </c>
      <c r="G555" s="33" t="s">
        <v>20</v>
      </c>
      <c r="H555" s="33" t="s">
        <v>50</v>
      </c>
      <c r="I555" s="33" t="s">
        <v>51</v>
      </c>
      <c r="J555" s="33" t="s">
        <v>53</v>
      </c>
      <c r="K555" s="63" t="s">
        <v>83</v>
      </c>
      <c r="L555" s="32" t="str">
        <f t="shared" si="144"/>
        <v>AXOR4843</v>
      </c>
      <c r="M555" s="32" t="str">
        <f t="shared" si="145"/>
        <v>BMJ</v>
      </c>
      <c r="N555" s="32" t="str">
        <f t="shared" si="146"/>
        <v>12 RODA</v>
      </c>
      <c r="O555" s="64">
        <v>0.47937500000000005</v>
      </c>
      <c r="P555" s="65">
        <v>0.47937500000000005</v>
      </c>
      <c r="Q555" s="65"/>
      <c r="R555" s="66">
        <v>2</v>
      </c>
      <c r="S555" s="66">
        <v>51380</v>
      </c>
      <c r="T555" s="66">
        <v>19900</v>
      </c>
      <c r="U555" s="67">
        <f t="shared" si="156"/>
        <v>31.48</v>
      </c>
      <c r="V555" s="66">
        <f t="shared" si="147"/>
        <v>638319.96</v>
      </c>
      <c r="W555" s="66" t="str">
        <f t="shared" si="148"/>
        <v>1 &gt; 4</v>
      </c>
      <c r="X555" s="66">
        <f>A555+SUMIFS(Presensi!F:F,Presensi!E:E,'Entry Data'!AP555)</f>
        <v>1</v>
      </c>
      <c r="Y555" s="66">
        <f>IFERROR(INDEX('Retasi Pricing'!F:F,MATCH('Entry Data'!AM555,'Retasi Pricing'!E:E,0))*X555,"")</f>
        <v>27500</v>
      </c>
      <c r="Z555" s="62" t="s">
        <v>26</v>
      </c>
      <c r="AA555" s="62" t="s">
        <v>27</v>
      </c>
      <c r="AB555" s="32"/>
      <c r="AC555" s="32" t="s">
        <v>373</v>
      </c>
      <c r="AD555" s="32" t="str">
        <f t="shared" si="149"/>
        <v/>
      </c>
      <c r="AF555" s="5" t="str">
        <f t="shared" si="150"/>
        <v>muchammad44188</v>
      </c>
      <c r="AG555" s="5" t="str">
        <f t="shared" si="151"/>
        <v>BMJ 07344188UTARADAY</v>
      </c>
      <c r="AH555" s="5" t="str">
        <f t="shared" si="152"/>
        <v>muchammad44188UTARADAY</v>
      </c>
      <c r="AI555" s="5" t="str">
        <f t="shared" si="153"/>
        <v>BMJ 07344188DAY</v>
      </c>
      <c r="AJ555" s="5" t="str">
        <f t="shared" si="154"/>
        <v>muchammad44188DAY</v>
      </c>
      <c r="AK555" s="5" t="str">
        <f t="shared" si="155"/>
        <v>muchammadBMJ</v>
      </c>
      <c r="AL555" s="5" t="str">
        <f t="shared" si="157"/>
        <v>2UTARA</v>
      </c>
      <c r="AM555" s="5" t="str">
        <f t="shared" si="158"/>
        <v>1 &gt; 4UTARA12 RODA</v>
      </c>
      <c r="AN555" s="5" t="str">
        <f t="shared" si="159"/>
        <v>muchammadBMJ1 &gt; 4UTARA12 RODA</v>
      </c>
      <c r="AO555" s="5" t="str">
        <f t="shared" si="160"/>
        <v>muchammad1 &gt; 4UTARA12 RODA</v>
      </c>
      <c r="AP555" s="5" t="str">
        <f t="shared" si="161"/>
        <v>44188DAY</v>
      </c>
    </row>
    <row r="556" spans="1:42" x14ac:dyDescent="0.3">
      <c r="A556" s="33">
        <v>1</v>
      </c>
      <c r="B556" s="33"/>
      <c r="C556" s="70">
        <v>44188</v>
      </c>
      <c r="D556" s="71" t="s">
        <v>19</v>
      </c>
      <c r="E556" s="70">
        <v>44188</v>
      </c>
      <c r="F556" s="71">
        <v>5152766</v>
      </c>
      <c r="G556" s="33" t="s">
        <v>20</v>
      </c>
      <c r="H556" s="33" t="s">
        <v>50</v>
      </c>
      <c r="I556" s="33" t="s">
        <v>51</v>
      </c>
      <c r="J556" s="33" t="s">
        <v>53</v>
      </c>
      <c r="K556" s="63" t="s">
        <v>83</v>
      </c>
      <c r="L556" s="32" t="str">
        <f t="shared" ref="L556:L619" si="162">IFERROR(VLOOKUP(K556,db_unit,2,FALSE),"")</f>
        <v>AXOR4843</v>
      </c>
      <c r="M556" s="32" t="str">
        <f t="shared" ref="M556:M619" si="163">IFERROR(VLOOKUP(K556,db_unit,3,FALSE),"")</f>
        <v>BMJ</v>
      </c>
      <c r="N556" s="32" t="str">
        <f t="shared" ref="N556:N619" si="164">IFERROR(VLOOKUP(K556,db_unit,4,FALSE),"")</f>
        <v>12 RODA</v>
      </c>
      <c r="O556" s="64">
        <v>0.53793981481481479</v>
      </c>
      <c r="P556" s="65">
        <v>0.53793981481481479</v>
      </c>
      <c r="Q556" s="65"/>
      <c r="R556" s="66">
        <v>3</v>
      </c>
      <c r="S556" s="66">
        <v>51580</v>
      </c>
      <c r="T556" s="66">
        <v>19900</v>
      </c>
      <c r="U556" s="67">
        <f t="shared" si="156"/>
        <v>31.68</v>
      </c>
      <c r="V556" s="66">
        <f t="shared" si="147"/>
        <v>642375.36</v>
      </c>
      <c r="W556" s="66" t="str">
        <f t="shared" si="148"/>
        <v>1 &gt; 4</v>
      </c>
      <c r="X556" s="66">
        <f>A556+SUMIFS(Presensi!F:F,Presensi!E:E,'Entry Data'!AP556)</f>
        <v>1</v>
      </c>
      <c r="Y556" s="66">
        <f>IFERROR(INDEX('Retasi Pricing'!F:F,MATCH('Entry Data'!AM556,'Retasi Pricing'!E:E,0))*X556,"")</f>
        <v>27500</v>
      </c>
      <c r="Z556" s="62" t="s">
        <v>26</v>
      </c>
      <c r="AA556" s="62" t="s">
        <v>27</v>
      </c>
      <c r="AB556" s="32"/>
      <c r="AC556" s="32" t="s">
        <v>373</v>
      </c>
      <c r="AD556" s="32" t="str">
        <f t="shared" si="149"/>
        <v/>
      </c>
      <c r="AF556" s="5" t="str">
        <f t="shared" si="150"/>
        <v>muchammad44188</v>
      </c>
      <c r="AG556" s="5" t="str">
        <f t="shared" si="151"/>
        <v>BMJ 07344188UTARADAY</v>
      </c>
      <c r="AH556" s="5" t="str">
        <f t="shared" si="152"/>
        <v>muchammad44188UTARADAY</v>
      </c>
      <c r="AI556" s="5" t="str">
        <f t="shared" si="153"/>
        <v>BMJ 07344188DAY</v>
      </c>
      <c r="AJ556" s="5" t="str">
        <f t="shared" si="154"/>
        <v>muchammad44188DAY</v>
      </c>
      <c r="AK556" s="5" t="str">
        <f t="shared" si="155"/>
        <v>muchammadBMJ</v>
      </c>
      <c r="AL556" s="5" t="str">
        <f t="shared" si="157"/>
        <v>3UTARA</v>
      </c>
      <c r="AM556" s="5" t="str">
        <f t="shared" si="158"/>
        <v>1 &gt; 4UTARA12 RODA</v>
      </c>
      <c r="AN556" s="5" t="str">
        <f t="shared" si="159"/>
        <v>muchammadBMJ1 &gt; 4UTARA12 RODA</v>
      </c>
      <c r="AO556" s="5" t="str">
        <f t="shared" si="160"/>
        <v>muchammad1 &gt; 4UTARA12 RODA</v>
      </c>
      <c r="AP556" s="5" t="str">
        <f t="shared" si="161"/>
        <v>44188DAY</v>
      </c>
    </row>
    <row r="557" spans="1:42" x14ac:dyDescent="0.3">
      <c r="A557" s="33">
        <v>1</v>
      </c>
      <c r="B557" s="33"/>
      <c r="C557" s="70">
        <v>44188</v>
      </c>
      <c r="D557" s="71" t="s">
        <v>19</v>
      </c>
      <c r="E557" s="70">
        <v>44188</v>
      </c>
      <c r="F557" s="71">
        <v>5152865</v>
      </c>
      <c r="G557" s="33" t="s">
        <v>20</v>
      </c>
      <c r="H557" s="33" t="s">
        <v>21</v>
      </c>
      <c r="I557" s="33" t="s">
        <v>51</v>
      </c>
      <c r="J557" s="33" t="s">
        <v>46</v>
      </c>
      <c r="K557" s="63" t="s">
        <v>83</v>
      </c>
      <c r="L557" s="32" t="str">
        <f t="shared" si="162"/>
        <v>AXOR4843</v>
      </c>
      <c r="M557" s="32" t="str">
        <f t="shared" si="163"/>
        <v>BMJ</v>
      </c>
      <c r="N557" s="32" t="str">
        <f t="shared" si="164"/>
        <v>12 RODA</v>
      </c>
      <c r="O557" s="64">
        <v>0.62053240740740734</v>
      </c>
      <c r="P557" s="65">
        <v>0.62053240740740734</v>
      </c>
      <c r="Q557" s="65"/>
      <c r="R557" s="66">
        <v>4</v>
      </c>
      <c r="S557" s="66">
        <v>49520</v>
      </c>
      <c r="T557" s="66">
        <v>19900</v>
      </c>
      <c r="U557" s="67">
        <f t="shared" si="156"/>
        <v>29.62</v>
      </c>
      <c r="V557" s="66">
        <f t="shared" si="147"/>
        <v>600604.74</v>
      </c>
      <c r="W557" s="66" t="str">
        <f t="shared" si="148"/>
        <v>1 &gt; 4</v>
      </c>
      <c r="X557" s="66">
        <f>A557+SUMIFS(Presensi!F:F,Presensi!E:E,'Entry Data'!AP557)</f>
        <v>1</v>
      </c>
      <c r="Y557" s="66">
        <f>IFERROR(INDEX('Retasi Pricing'!F:F,MATCH('Entry Data'!AM557,'Retasi Pricing'!E:E,0))*X557,"")</f>
        <v>27500</v>
      </c>
      <c r="Z557" s="62" t="s">
        <v>26</v>
      </c>
      <c r="AA557" s="62" t="s">
        <v>27</v>
      </c>
      <c r="AB557" s="32"/>
      <c r="AC557" s="32" t="s">
        <v>373</v>
      </c>
      <c r="AD557" s="32" t="str">
        <f t="shared" si="149"/>
        <v/>
      </c>
      <c r="AF557" s="5" t="str">
        <f t="shared" si="150"/>
        <v>muchammad44188</v>
      </c>
      <c r="AG557" s="5" t="str">
        <f t="shared" si="151"/>
        <v>BMJ 07344188UTARADAY</v>
      </c>
      <c r="AH557" s="5" t="str">
        <f t="shared" si="152"/>
        <v>muchammad44188UTARADAY</v>
      </c>
      <c r="AI557" s="5" t="str">
        <f t="shared" si="153"/>
        <v>BMJ 07344188DAY</v>
      </c>
      <c r="AJ557" s="5" t="str">
        <f t="shared" si="154"/>
        <v>muchammad44188DAY</v>
      </c>
      <c r="AK557" s="5" t="str">
        <f t="shared" si="155"/>
        <v>muchammadBMJ</v>
      </c>
      <c r="AL557" s="5" t="str">
        <f t="shared" si="157"/>
        <v>4UTARA</v>
      </c>
      <c r="AM557" s="5" t="str">
        <f t="shared" si="158"/>
        <v>1 &gt; 4UTARA12 RODA</v>
      </c>
      <c r="AN557" s="5" t="str">
        <f t="shared" si="159"/>
        <v>muchammadBMJ1 &gt; 4UTARA12 RODA</v>
      </c>
      <c r="AO557" s="5" t="str">
        <f t="shared" si="160"/>
        <v>muchammad1 &gt; 4UTARA12 RODA</v>
      </c>
      <c r="AP557" s="5" t="str">
        <f t="shared" si="161"/>
        <v>44188DAY</v>
      </c>
    </row>
    <row r="558" spans="1:42" x14ac:dyDescent="0.3">
      <c r="A558" s="33">
        <v>1</v>
      </c>
      <c r="B558" s="33"/>
      <c r="C558" s="70">
        <v>44188</v>
      </c>
      <c r="D558" s="71" t="s">
        <v>19</v>
      </c>
      <c r="E558" s="70">
        <v>44188</v>
      </c>
      <c r="F558" s="71">
        <v>5152980</v>
      </c>
      <c r="G558" s="33" t="s">
        <v>20</v>
      </c>
      <c r="H558" s="33" t="s">
        <v>50</v>
      </c>
      <c r="I558" s="33" t="s">
        <v>51</v>
      </c>
      <c r="J558" s="33" t="s">
        <v>53</v>
      </c>
      <c r="K558" s="63" t="s">
        <v>83</v>
      </c>
      <c r="L558" s="32" t="str">
        <f t="shared" si="162"/>
        <v>AXOR4843</v>
      </c>
      <c r="M558" s="32" t="str">
        <f t="shared" si="163"/>
        <v>BMJ</v>
      </c>
      <c r="N558" s="32" t="str">
        <f t="shared" si="164"/>
        <v>12 RODA</v>
      </c>
      <c r="O558" s="64">
        <v>0.71225694444444443</v>
      </c>
      <c r="P558" s="65">
        <v>0.71225694444444443</v>
      </c>
      <c r="Q558" s="65"/>
      <c r="R558" s="66">
        <v>5</v>
      </c>
      <c r="S558" s="66">
        <v>52840</v>
      </c>
      <c r="T558" s="66">
        <v>19900</v>
      </c>
      <c r="U558" s="67">
        <f t="shared" si="156"/>
        <v>32.94</v>
      </c>
      <c r="V558" s="66">
        <f t="shared" si="147"/>
        <v>667924.38</v>
      </c>
      <c r="W558" s="66" t="str">
        <f t="shared" si="148"/>
        <v>&gt; 5</v>
      </c>
      <c r="X558" s="66">
        <f>A558+SUMIFS(Presensi!F:F,Presensi!E:E,'Entry Data'!AP558)</f>
        <v>1</v>
      </c>
      <c r="Y558" s="66">
        <f>IFERROR(INDEX('Retasi Pricing'!F:F,MATCH('Entry Data'!AM558,'Retasi Pricing'!E:E,0))*X558,"")</f>
        <v>31200</v>
      </c>
      <c r="Z558" s="62" t="s">
        <v>26</v>
      </c>
      <c r="AA558" s="62" t="s">
        <v>27</v>
      </c>
      <c r="AB558" s="32"/>
      <c r="AC558" s="32" t="s">
        <v>373</v>
      </c>
      <c r="AD558" s="32" t="str">
        <f t="shared" si="149"/>
        <v/>
      </c>
      <c r="AF558" s="5" t="str">
        <f t="shared" si="150"/>
        <v>muchammad44188</v>
      </c>
      <c r="AG558" s="5" t="str">
        <f t="shared" si="151"/>
        <v>BMJ 07344188UTARADAY</v>
      </c>
      <c r="AH558" s="5" t="str">
        <f t="shared" si="152"/>
        <v>muchammad44188UTARADAY</v>
      </c>
      <c r="AI558" s="5" t="str">
        <f t="shared" si="153"/>
        <v>BMJ 07344188DAY</v>
      </c>
      <c r="AJ558" s="5" t="str">
        <f t="shared" si="154"/>
        <v>muchammad44188DAY</v>
      </c>
      <c r="AK558" s="5" t="str">
        <f t="shared" si="155"/>
        <v>muchammadBMJ</v>
      </c>
      <c r="AL558" s="5" t="str">
        <f t="shared" si="157"/>
        <v>5UTARA</v>
      </c>
      <c r="AM558" s="5" t="str">
        <f t="shared" si="158"/>
        <v>&gt; 5UTARA12 RODA</v>
      </c>
      <c r="AN558" s="5" t="str">
        <f t="shared" si="159"/>
        <v>muchammadBMJ&gt; 5UTARA12 RODA</v>
      </c>
      <c r="AO558" s="5" t="str">
        <f t="shared" si="160"/>
        <v>muchammad&gt; 5UTARA12 RODA</v>
      </c>
      <c r="AP558" s="5" t="str">
        <f t="shared" si="161"/>
        <v>44188DAY</v>
      </c>
    </row>
    <row r="559" spans="1:42" x14ac:dyDescent="0.3">
      <c r="A559" s="33">
        <v>1</v>
      </c>
      <c r="B559" s="33"/>
      <c r="C559" s="70">
        <v>44188</v>
      </c>
      <c r="D559" s="71" t="s">
        <v>19</v>
      </c>
      <c r="E559" s="70">
        <v>44188</v>
      </c>
      <c r="F559" s="71">
        <v>5153033</v>
      </c>
      <c r="G559" s="33" t="s">
        <v>20</v>
      </c>
      <c r="H559" s="33" t="s">
        <v>50</v>
      </c>
      <c r="I559" s="33" t="s">
        <v>51</v>
      </c>
      <c r="J559" s="33" t="s">
        <v>53</v>
      </c>
      <c r="K559" s="63" t="s">
        <v>83</v>
      </c>
      <c r="L559" s="32" t="str">
        <f t="shared" si="162"/>
        <v>AXOR4843</v>
      </c>
      <c r="M559" s="32" t="str">
        <f t="shared" si="163"/>
        <v>BMJ</v>
      </c>
      <c r="N559" s="32" t="str">
        <f t="shared" si="164"/>
        <v>12 RODA</v>
      </c>
      <c r="O559" s="64">
        <v>0.76624999999999999</v>
      </c>
      <c r="P559" s="65">
        <v>0.76624999999999999</v>
      </c>
      <c r="Q559" s="65"/>
      <c r="R559" s="66">
        <v>6</v>
      </c>
      <c r="S559" s="66">
        <v>51780</v>
      </c>
      <c r="T559" s="66">
        <v>19900</v>
      </c>
      <c r="U559" s="67">
        <f t="shared" si="156"/>
        <v>31.88</v>
      </c>
      <c r="V559" s="66">
        <f t="shared" si="147"/>
        <v>646430.76</v>
      </c>
      <c r="W559" s="66" t="str">
        <f t="shared" si="148"/>
        <v>&gt; 6</v>
      </c>
      <c r="X559" s="66">
        <f>A559+SUMIFS(Presensi!F:F,Presensi!E:E,'Entry Data'!AP559)</f>
        <v>1</v>
      </c>
      <c r="Y559" s="66">
        <f>IFERROR(INDEX('Retasi Pricing'!F:F,MATCH('Entry Data'!AM559,'Retasi Pricing'!E:E,0))*X559,"")</f>
        <v>34450</v>
      </c>
      <c r="Z559" s="62" t="s">
        <v>26</v>
      </c>
      <c r="AA559" s="62" t="s">
        <v>27</v>
      </c>
      <c r="AB559" s="32"/>
      <c r="AC559" s="32" t="s">
        <v>373</v>
      </c>
      <c r="AD559" s="32" t="str">
        <f t="shared" si="149"/>
        <v/>
      </c>
      <c r="AF559" s="5" t="str">
        <f t="shared" si="150"/>
        <v>muchammad44188</v>
      </c>
      <c r="AG559" s="5" t="str">
        <f t="shared" si="151"/>
        <v>BMJ 07344188UTARADAY</v>
      </c>
      <c r="AH559" s="5" t="str">
        <f t="shared" si="152"/>
        <v>muchammad44188UTARADAY</v>
      </c>
      <c r="AI559" s="5" t="str">
        <f t="shared" si="153"/>
        <v>BMJ 07344188DAY</v>
      </c>
      <c r="AJ559" s="5" t="str">
        <f t="shared" si="154"/>
        <v>muchammad44188DAY</v>
      </c>
      <c r="AK559" s="5" t="str">
        <f t="shared" si="155"/>
        <v>muchammadBMJ</v>
      </c>
      <c r="AL559" s="5" t="str">
        <f t="shared" si="157"/>
        <v>6UTARA</v>
      </c>
      <c r="AM559" s="5" t="str">
        <f t="shared" si="158"/>
        <v>&gt; 6UTARA12 RODA</v>
      </c>
      <c r="AN559" s="5" t="str">
        <f t="shared" si="159"/>
        <v>muchammadBMJ&gt; 6UTARA12 RODA</v>
      </c>
      <c r="AO559" s="5" t="str">
        <f t="shared" si="160"/>
        <v>muchammad&gt; 6UTARA12 RODA</v>
      </c>
      <c r="AP559" s="5" t="str">
        <f t="shared" si="161"/>
        <v>44188DAY</v>
      </c>
    </row>
    <row r="560" spans="1:42" x14ac:dyDescent="0.3">
      <c r="A560" s="33">
        <v>1</v>
      </c>
      <c r="B560" s="33"/>
      <c r="C560" s="70">
        <v>44188</v>
      </c>
      <c r="D560" s="71" t="s">
        <v>19</v>
      </c>
      <c r="E560" s="70">
        <v>44188</v>
      </c>
      <c r="F560" s="71">
        <v>5152531</v>
      </c>
      <c r="G560" s="33" t="s">
        <v>38</v>
      </c>
      <c r="H560" s="33" t="s">
        <v>121</v>
      </c>
      <c r="I560" s="33" t="s">
        <v>174</v>
      </c>
      <c r="J560" s="33" t="s">
        <v>40</v>
      </c>
      <c r="K560" s="63" t="s">
        <v>85</v>
      </c>
      <c r="L560" s="32" t="str">
        <f t="shared" si="162"/>
        <v>AXOR4843</v>
      </c>
      <c r="M560" s="32" t="str">
        <f t="shared" si="163"/>
        <v>BMJ</v>
      </c>
      <c r="N560" s="32" t="str">
        <f t="shared" si="164"/>
        <v>12 RODA</v>
      </c>
      <c r="O560" s="64">
        <v>0.36880787037037038</v>
      </c>
      <c r="P560" s="65">
        <v>0.36880787037037038</v>
      </c>
      <c r="Q560" s="65"/>
      <c r="R560" s="66">
        <v>1</v>
      </c>
      <c r="S560" s="66">
        <v>54040</v>
      </c>
      <c r="T560" s="66">
        <v>19820</v>
      </c>
      <c r="U560" s="67">
        <f t="shared" si="156"/>
        <v>34.22</v>
      </c>
      <c r="V560" s="66">
        <f t="shared" si="147"/>
        <v>1027968.7999999999</v>
      </c>
      <c r="W560" s="66" t="str">
        <f t="shared" si="148"/>
        <v>1 &gt; 3</v>
      </c>
      <c r="X560" s="66">
        <f>A560+SUMIFS(Presensi!F:F,Presensi!E:E,'Entry Data'!AP560)</f>
        <v>1</v>
      </c>
      <c r="Y560" s="66">
        <f>IFERROR(INDEX('Retasi Pricing'!F:F,MATCH('Entry Data'!AM560,'Retasi Pricing'!E:E,0))*X560,"")</f>
        <v>38000</v>
      </c>
      <c r="Z560" s="62" t="s">
        <v>26</v>
      </c>
      <c r="AA560" s="62" t="s">
        <v>27</v>
      </c>
      <c r="AB560" s="32"/>
      <c r="AC560" s="32" t="s">
        <v>212</v>
      </c>
      <c r="AD560" s="32" t="str">
        <f t="shared" si="149"/>
        <v/>
      </c>
      <c r="AF560" s="5" t="str">
        <f t="shared" si="150"/>
        <v>reso sungkowo44188</v>
      </c>
      <c r="AG560" s="5" t="str">
        <f t="shared" si="151"/>
        <v>BMJ 07444188SELATANDAY</v>
      </c>
      <c r="AH560" s="5" t="str">
        <f t="shared" si="152"/>
        <v>reso sungkowo44188SELATANDAY</v>
      </c>
      <c r="AI560" s="5" t="str">
        <f t="shared" si="153"/>
        <v>BMJ 07444188DAY</v>
      </c>
      <c r="AJ560" s="5" t="str">
        <f t="shared" si="154"/>
        <v>reso sungkowo44188DAY</v>
      </c>
      <c r="AK560" s="5" t="str">
        <f t="shared" si="155"/>
        <v>reso sungkowoBMJ</v>
      </c>
      <c r="AL560" s="5" t="str">
        <f t="shared" si="157"/>
        <v>1SELATAN</v>
      </c>
      <c r="AM560" s="5" t="str">
        <f t="shared" si="158"/>
        <v>1 &gt; 3SELATAN12 RODA</v>
      </c>
      <c r="AN560" s="5" t="str">
        <f t="shared" si="159"/>
        <v>reso sungkowoBMJ1 &gt; 3SELATAN12 RODA</v>
      </c>
      <c r="AO560" s="5" t="str">
        <f t="shared" si="160"/>
        <v>reso sungkowo1 &gt; 3SELATAN12 RODA</v>
      </c>
      <c r="AP560" s="5" t="str">
        <f t="shared" si="161"/>
        <v>44188DAY</v>
      </c>
    </row>
    <row r="561" spans="1:42" x14ac:dyDescent="0.3">
      <c r="A561" s="33">
        <v>1</v>
      </c>
      <c r="B561" s="33"/>
      <c r="C561" s="70">
        <v>44188</v>
      </c>
      <c r="D561" s="71" t="s">
        <v>19</v>
      </c>
      <c r="E561" s="70">
        <v>44188</v>
      </c>
      <c r="F561" s="71">
        <v>5152650</v>
      </c>
      <c r="G561" s="33" t="s">
        <v>38</v>
      </c>
      <c r="H561" s="33" t="s">
        <v>127</v>
      </c>
      <c r="I561" s="33" t="s">
        <v>174</v>
      </c>
      <c r="J561" s="33" t="s">
        <v>110</v>
      </c>
      <c r="K561" s="63" t="s">
        <v>85</v>
      </c>
      <c r="L561" s="32" t="str">
        <f t="shared" si="162"/>
        <v>AXOR4843</v>
      </c>
      <c r="M561" s="32" t="str">
        <f t="shared" si="163"/>
        <v>BMJ</v>
      </c>
      <c r="N561" s="32" t="str">
        <f t="shared" si="164"/>
        <v>12 RODA</v>
      </c>
      <c r="O561" s="64">
        <v>0.44994212962962959</v>
      </c>
      <c r="P561" s="65">
        <v>0.44994212962962959</v>
      </c>
      <c r="Q561" s="65"/>
      <c r="R561" s="66">
        <v>2</v>
      </c>
      <c r="S561" s="66">
        <v>53500</v>
      </c>
      <c r="T561" s="66">
        <v>19820</v>
      </c>
      <c r="U561" s="67">
        <f t="shared" si="156"/>
        <v>33.68</v>
      </c>
      <c r="V561" s="66">
        <f t="shared" si="147"/>
        <v>1011747.2</v>
      </c>
      <c r="W561" s="66" t="str">
        <f t="shared" si="148"/>
        <v>1 &gt; 3</v>
      </c>
      <c r="X561" s="66">
        <f>A561+SUMIFS(Presensi!F:F,Presensi!E:E,'Entry Data'!AP561)</f>
        <v>1</v>
      </c>
      <c r="Y561" s="66">
        <f>IFERROR(INDEX('Retasi Pricing'!F:F,MATCH('Entry Data'!AM561,'Retasi Pricing'!E:E,0))*X561,"")</f>
        <v>38000</v>
      </c>
      <c r="Z561" s="62" t="s">
        <v>26</v>
      </c>
      <c r="AA561" s="62" t="s">
        <v>27</v>
      </c>
      <c r="AB561" s="32"/>
      <c r="AC561" s="32" t="s">
        <v>212</v>
      </c>
      <c r="AD561" s="32" t="str">
        <f t="shared" si="149"/>
        <v/>
      </c>
      <c r="AF561" s="5" t="str">
        <f t="shared" si="150"/>
        <v>reso sungkowo44188</v>
      </c>
      <c r="AG561" s="5" t="str">
        <f t="shared" si="151"/>
        <v>BMJ 07444188SELATANDAY</v>
      </c>
      <c r="AH561" s="5" t="str">
        <f t="shared" si="152"/>
        <v>reso sungkowo44188SELATANDAY</v>
      </c>
      <c r="AI561" s="5" t="str">
        <f t="shared" si="153"/>
        <v>BMJ 07444188DAY</v>
      </c>
      <c r="AJ561" s="5" t="str">
        <f t="shared" si="154"/>
        <v>reso sungkowo44188DAY</v>
      </c>
      <c r="AK561" s="5" t="str">
        <f t="shared" si="155"/>
        <v>reso sungkowoBMJ</v>
      </c>
      <c r="AL561" s="5" t="str">
        <f t="shared" si="157"/>
        <v>2SELATAN</v>
      </c>
      <c r="AM561" s="5" t="str">
        <f t="shared" si="158"/>
        <v>1 &gt; 3SELATAN12 RODA</v>
      </c>
      <c r="AN561" s="5" t="str">
        <f t="shared" si="159"/>
        <v>reso sungkowoBMJ1 &gt; 3SELATAN12 RODA</v>
      </c>
      <c r="AO561" s="5" t="str">
        <f t="shared" si="160"/>
        <v>reso sungkowo1 &gt; 3SELATAN12 RODA</v>
      </c>
      <c r="AP561" s="5" t="str">
        <f t="shared" si="161"/>
        <v>44188DAY</v>
      </c>
    </row>
    <row r="562" spans="1:42" x14ac:dyDescent="0.3">
      <c r="A562" s="33">
        <v>1</v>
      </c>
      <c r="B562" s="33"/>
      <c r="C562" s="70">
        <v>44188</v>
      </c>
      <c r="D562" s="71" t="s">
        <v>19</v>
      </c>
      <c r="E562" s="70">
        <v>44188</v>
      </c>
      <c r="F562" s="71">
        <v>5152758</v>
      </c>
      <c r="G562" s="33" t="s">
        <v>38</v>
      </c>
      <c r="H562" s="33" t="s">
        <v>127</v>
      </c>
      <c r="I562" s="33" t="s">
        <v>174</v>
      </c>
      <c r="J562" s="33" t="s">
        <v>110</v>
      </c>
      <c r="K562" s="63" t="s">
        <v>85</v>
      </c>
      <c r="L562" s="32" t="str">
        <f t="shared" si="162"/>
        <v>AXOR4843</v>
      </c>
      <c r="M562" s="32" t="str">
        <f t="shared" si="163"/>
        <v>BMJ</v>
      </c>
      <c r="N562" s="32" t="str">
        <f t="shared" si="164"/>
        <v>12 RODA</v>
      </c>
      <c r="O562" s="64">
        <v>0.52534722222222219</v>
      </c>
      <c r="P562" s="65">
        <v>0.52534722222222219</v>
      </c>
      <c r="Q562" s="65"/>
      <c r="R562" s="66">
        <v>3</v>
      </c>
      <c r="S562" s="66">
        <v>54180</v>
      </c>
      <c r="T562" s="66">
        <v>19820</v>
      </c>
      <c r="U562" s="67">
        <f t="shared" si="156"/>
        <v>34.36</v>
      </c>
      <c r="V562" s="66">
        <f t="shared" si="147"/>
        <v>1032174.4</v>
      </c>
      <c r="W562" s="66" t="str">
        <f t="shared" si="148"/>
        <v>1 &gt; 3</v>
      </c>
      <c r="X562" s="66">
        <f>A562+SUMIFS(Presensi!F:F,Presensi!E:E,'Entry Data'!AP562)</f>
        <v>1</v>
      </c>
      <c r="Y562" s="66">
        <f>IFERROR(INDEX('Retasi Pricing'!F:F,MATCH('Entry Data'!AM562,'Retasi Pricing'!E:E,0))*X562,"")</f>
        <v>38000</v>
      </c>
      <c r="Z562" s="62" t="s">
        <v>26</v>
      </c>
      <c r="AA562" s="62" t="s">
        <v>27</v>
      </c>
      <c r="AB562" s="32"/>
      <c r="AC562" s="32" t="s">
        <v>212</v>
      </c>
      <c r="AD562" s="32" t="str">
        <f t="shared" si="149"/>
        <v/>
      </c>
      <c r="AF562" s="5" t="str">
        <f t="shared" si="150"/>
        <v>reso sungkowo44188</v>
      </c>
      <c r="AG562" s="5" t="str">
        <f t="shared" si="151"/>
        <v>BMJ 07444188SELATANDAY</v>
      </c>
      <c r="AH562" s="5" t="str">
        <f t="shared" si="152"/>
        <v>reso sungkowo44188SELATANDAY</v>
      </c>
      <c r="AI562" s="5" t="str">
        <f t="shared" si="153"/>
        <v>BMJ 07444188DAY</v>
      </c>
      <c r="AJ562" s="5" t="str">
        <f t="shared" si="154"/>
        <v>reso sungkowo44188DAY</v>
      </c>
      <c r="AK562" s="5" t="str">
        <f t="shared" si="155"/>
        <v>reso sungkowoBMJ</v>
      </c>
      <c r="AL562" s="5" t="str">
        <f t="shared" si="157"/>
        <v>3SELATAN</v>
      </c>
      <c r="AM562" s="5" t="str">
        <f t="shared" si="158"/>
        <v>1 &gt; 3SELATAN12 RODA</v>
      </c>
      <c r="AN562" s="5" t="str">
        <f t="shared" si="159"/>
        <v>reso sungkowoBMJ1 &gt; 3SELATAN12 RODA</v>
      </c>
      <c r="AO562" s="5" t="str">
        <f t="shared" si="160"/>
        <v>reso sungkowo1 &gt; 3SELATAN12 RODA</v>
      </c>
      <c r="AP562" s="5" t="str">
        <f t="shared" si="161"/>
        <v>44188DAY</v>
      </c>
    </row>
    <row r="563" spans="1:42" x14ac:dyDescent="0.3">
      <c r="A563" s="33">
        <v>1</v>
      </c>
      <c r="B563" s="33"/>
      <c r="C563" s="70">
        <v>44188</v>
      </c>
      <c r="D563" s="71" t="s">
        <v>19</v>
      </c>
      <c r="E563" s="70">
        <v>44188</v>
      </c>
      <c r="F563" s="71">
        <v>5152838</v>
      </c>
      <c r="G563" s="33" t="s">
        <v>38</v>
      </c>
      <c r="H563" s="33" t="s">
        <v>127</v>
      </c>
      <c r="I563" s="33" t="s">
        <v>174</v>
      </c>
      <c r="J563" s="33" t="s">
        <v>110</v>
      </c>
      <c r="K563" s="63" t="s">
        <v>85</v>
      </c>
      <c r="L563" s="32" t="str">
        <f t="shared" si="162"/>
        <v>AXOR4843</v>
      </c>
      <c r="M563" s="32" t="str">
        <f t="shared" si="163"/>
        <v>BMJ</v>
      </c>
      <c r="N563" s="32" t="str">
        <f t="shared" si="164"/>
        <v>12 RODA</v>
      </c>
      <c r="O563" s="64">
        <v>0.60199074074074077</v>
      </c>
      <c r="P563" s="65">
        <v>0.60199074074074077</v>
      </c>
      <c r="Q563" s="65"/>
      <c r="R563" s="66">
        <v>4</v>
      </c>
      <c r="S563" s="66">
        <v>53920</v>
      </c>
      <c r="T563" s="66">
        <v>19820</v>
      </c>
      <c r="U563" s="67">
        <f t="shared" si="156"/>
        <v>34.1</v>
      </c>
      <c r="V563" s="66">
        <f t="shared" si="147"/>
        <v>1024364.0000000001</v>
      </c>
      <c r="W563" s="66" t="str">
        <f t="shared" si="148"/>
        <v>&gt; 4</v>
      </c>
      <c r="X563" s="66">
        <f>A563+SUMIFS(Presensi!F:F,Presensi!E:E,'Entry Data'!AP563)</f>
        <v>1</v>
      </c>
      <c r="Y563" s="66">
        <f>IFERROR(INDEX('Retasi Pricing'!F:F,MATCH('Entry Data'!AM563,'Retasi Pricing'!E:E,0))*X563,"")</f>
        <v>45000</v>
      </c>
      <c r="Z563" s="62" t="s">
        <v>26</v>
      </c>
      <c r="AA563" s="62" t="s">
        <v>27</v>
      </c>
      <c r="AB563" s="32"/>
      <c r="AC563" s="32" t="s">
        <v>212</v>
      </c>
      <c r="AD563" s="32" t="str">
        <f t="shared" si="149"/>
        <v/>
      </c>
      <c r="AF563" s="5" t="str">
        <f t="shared" si="150"/>
        <v>reso sungkowo44188</v>
      </c>
      <c r="AG563" s="5" t="str">
        <f t="shared" si="151"/>
        <v>BMJ 07444188SELATANDAY</v>
      </c>
      <c r="AH563" s="5" t="str">
        <f t="shared" si="152"/>
        <v>reso sungkowo44188SELATANDAY</v>
      </c>
      <c r="AI563" s="5" t="str">
        <f t="shared" si="153"/>
        <v>BMJ 07444188DAY</v>
      </c>
      <c r="AJ563" s="5" t="str">
        <f t="shared" si="154"/>
        <v>reso sungkowo44188DAY</v>
      </c>
      <c r="AK563" s="5" t="str">
        <f t="shared" si="155"/>
        <v>reso sungkowoBMJ</v>
      </c>
      <c r="AL563" s="5" t="str">
        <f t="shared" si="157"/>
        <v>4SELATAN</v>
      </c>
      <c r="AM563" s="5" t="str">
        <f t="shared" si="158"/>
        <v>&gt; 4SELATAN12 RODA</v>
      </c>
      <c r="AN563" s="5" t="str">
        <f t="shared" si="159"/>
        <v>reso sungkowoBMJ&gt; 4SELATAN12 RODA</v>
      </c>
      <c r="AO563" s="5" t="str">
        <f t="shared" si="160"/>
        <v>reso sungkowo&gt; 4SELATAN12 RODA</v>
      </c>
      <c r="AP563" s="5" t="str">
        <f t="shared" si="161"/>
        <v>44188DAY</v>
      </c>
    </row>
    <row r="564" spans="1:42" x14ac:dyDescent="0.3">
      <c r="A564" s="33">
        <v>1</v>
      </c>
      <c r="B564" s="33"/>
      <c r="C564" s="70">
        <v>44188</v>
      </c>
      <c r="D564" s="71" t="s">
        <v>87</v>
      </c>
      <c r="E564" s="70">
        <v>44188</v>
      </c>
      <c r="F564" s="71">
        <v>5153241</v>
      </c>
      <c r="G564" s="33" t="s">
        <v>20</v>
      </c>
      <c r="H564" s="33" t="s">
        <v>21</v>
      </c>
      <c r="I564" s="33" t="s">
        <v>45</v>
      </c>
      <c r="J564" s="33" t="s">
        <v>46</v>
      </c>
      <c r="K564" s="63" t="s">
        <v>25</v>
      </c>
      <c r="L564" s="32" t="str">
        <f t="shared" si="162"/>
        <v>CGE370</v>
      </c>
      <c r="M564" s="32" t="str">
        <f t="shared" si="163"/>
        <v>BMJ II</v>
      </c>
      <c r="N564" s="32" t="str">
        <f t="shared" si="164"/>
        <v>12 RODA</v>
      </c>
      <c r="O564" s="64">
        <v>0.95143518518518511</v>
      </c>
      <c r="P564" s="65">
        <v>0.95143518518518511</v>
      </c>
      <c r="Q564" s="65"/>
      <c r="R564" s="66">
        <v>1</v>
      </c>
      <c r="S564" s="66">
        <v>46260</v>
      </c>
      <c r="T564" s="66">
        <v>18460</v>
      </c>
      <c r="U564" s="67">
        <f t="shared" si="156"/>
        <v>27.8</v>
      </c>
      <c r="V564" s="66">
        <f t="shared" si="147"/>
        <v>563700.6</v>
      </c>
      <c r="W564" s="66" t="str">
        <f t="shared" si="148"/>
        <v>1 &gt; 4</v>
      </c>
      <c r="X564" s="66">
        <f>A564+SUMIFS(Presensi!F:F,Presensi!E:E,'Entry Data'!AP564)</f>
        <v>1</v>
      </c>
      <c r="Y564" s="66">
        <f>IFERROR(INDEX('Retasi Pricing'!F:F,MATCH('Entry Data'!AM564,'Retasi Pricing'!E:E,0))*X564,"")</f>
        <v>27500</v>
      </c>
      <c r="Z564" s="62" t="s">
        <v>26</v>
      </c>
      <c r="AA564" s="62" t="s">
        <v>27</v>
      </c>
      <c r="AB564" s="32"/>
      <c r="AC564" s="32" t="s">
        <v>211</v>
      </c>
      <c r="AD564" s="32" t="str">
        <f t="shared" si="149"/>
        <v/>
      </c>
      <c r="AF564" s="5" t="str">
        <f t="shared" si="150"/>
        <v>yudianto44188</v>
      </c>
      <c r="AG564" s="5" t="str">
        <f t="shared" si="151"/>
        <v>BMJ 04044188UTARANIGHT</v>
      </c>
      <c r="AH564" s="5" t="str">
        <f t="shared" si="152"/>
        <v>yudianto44188UTARANIGHT</v>
      </c>
      <c r="AI564" s="5" t="str">
        <f t="shared" si="153"/>
        <v>BMJ 04044188NIGHT</v>
      </c>
      <c r="AJ564" s="5" t="str">
        <f t="shared" si="154"/>
        <v>yudianto44188NIGHT</v>
      </c>
      <c r="AK564" s="5" t="str">
        <f t="shared" si="155"/>
        <v>yudiantoBMJ II</v>
      </c>
      <c r="AL564" s="5" t="str">
        <f t="shared" si="157"/>
        <v>1UTARA</v>
      </c>
      <c r="AM564" s="5" t="str">
        <f t="shared" si="158"/>
        <v>1 &gt; 4UTARA12 RODA</v>
      </c>
      <c r="AN564" s="5" t="str">
        <f t="shared" si="159"/>
        <v>yudiantoBMJ II1 &gt; 4UTARA12 RODA</v>
      </c>
      <c r="AO564" s="5" t="str">
        <f t="shared" si="160"/>
        <v>yudianto1 &gt; 4UTARA12 RODA</v>
      </c>
      <c r="AP564" s="5" t="str">
        <f t="shared" si="161"/>
        <v>44188NIGHT</v>
      </c>
    </row>
    <row r="565" spans="1:42" x14ac:dyDescent="0.3">
      <c r="A565" s="33">
        <v>1</v>
      </c>
      <c r="B565" s="33"/>
      <c r="C565" s="70">
        <v>44188</v>
      </c>
      <c r="D565" s="71" t="s">
        <v>87</v>
      </c>
      <c r="E565" s="70">
        <v>44189</v>
      </c>
      <c r="F565" s="71">
        <v>5153393</v>
      </c>
      <c r="G565" s="33" t="s">
        <v>20</v>
      </c>
      <c r="H565" s="33" t="s">
        <v>50</v>
      </c>
      <c r="I565" s="33" t="s">
        <v>51</v>
      </c>
      <c r="J565" s="33" t="s">
        <v>53</v>
      </c>
      <c r="K565" s="63" t="s">
        <v>126</v>
      </c>
      <c r="L565" s="32" t="str">
        <f t="shared" si="162"/>
        <v>CGE370</v>
      </c>
      <c r="M565" s="32" t="str">
        <f t="shared" si="163"/>
        <v>BMJ II</v>
      </c>
      <c r="N565" s="32" t="str">
        <f t="shared" si="164"/>
        <v>12 RODA</v>
      </c>
      <c r="O565" s="64">
        <v>8.009259259259259E-2</v>
      </c>
      <c r="P565" s="65">
        <v>8.009259259259259E-2</v>
      </c>
      <c r="Q565" s="65"/>
      <c r="R565" s="66">
        <v>4</v>
      </c>
      <c r="S565" s="66">
        <v>46700</v>
      </c>
      <c r="T565" s="66">
        <v>17040</v>
      </c>
      <c r="U565" s="67">
        <f t="shared" si="156"/>
        <v>29.66</v>
      </c>
      <c r="V565" s="66">
        <f t="shared" si="147"/>
        <v>601415.81999999995</v>
      </c>
      <c r="W565" s="66" t="str">
        <f t="shared" si="148"/>
        <v>1 &gt; 4</v>
      </c>
      <c r="X565" s="66">
        <f>A565+SUMIFS(Presensi!F:F,Presensi!E:E,'Entry Data'!AP565)</f>
        <v>1</v>
      </c>
      <c r="Y565" s="66">
        <f>IFERROR(INDEX('Retasi Pricing'!F:F,MATCH('Entry Data'!AM565,'Retasi Pricing'!E:E,0))*X565,"")</f>
        <v>27500</v>
      </c>
      <c r="Z565" s="62" t="s">
        <v>26</v>
      </c>
      <c r="AA565" s="62" t="s">
        <v>27</v>
      </c>
      <c r="AB565" s="32"/>
      <c r="AC565" s="32" t="s">
        <v>207</v>
      </c>
      <c r="AD565" s="32" t="str">
        <f t="shared" si="149"/>
        <v/>
      </c>
      <c r="AF565" s="5" t="str">
        <f t="shared" si="150"/>
        <v>umar abadi44188</v>
      </c>
      <c r="AG565" s="5" t="str">
        <f t="shared" si="151"/>
        <v>BMJ 04244188UTARANIGHT</v>
      </c>
      <c r="AH565" s="5" t="str">
        <f t="shared" si="152"/>
        <v>umar abadi44188UTARANIGHT</v>
      </c>
      <c r="AI565" s="5" t="str">
        <f t="shared" si="153"/>
        <v>BMJ 04244188NIGHT</v>
      </c>
      <c r="AJ565" s="5" t="str">
        <f t="shared" si="154"/>
        <v>umar abadi44188NIGHT</v>
      </c>
      <c r="AK565" s="5" t="str">
        <f t="shared" si="155"/>
        <v>umar abadiBMJ II</v>
      </c>
      <c r="AL565" s="5" t="str">
        <f t="shared" si="157"/>
        <v>4UTARA</v>
      </c>
      <c r="AM565" s="5" t="str">
        <f t="shared" si="158"/>
        <v>1 &gt; 4UTARA12 RODA</v>
      </c>
      <c r="AN565" s="5" t="str">
        <f t="shared" si="159"/>
        <v>umar abadiBMJ II1 &gt; 4UTARA12 RODA</v>
      </c>
      <c r="AO565" s="5" t="str">
        <f t="shared" si="160"/>
        <v>umar abadi1 &gt; 4UTARA12 RODA</v>
      </c>
      <c r="AP565" s="5" t="str">
        <f t="shared" si="161"/>
        <v>44188NIGHT</v>
      </c>
    </row>
    <row r="566" spans="1:42" x14ac:dyDescent="0.3">
      <c r="A566" s="33">
        <v>1</v>
      </c>
      <c r="B566" s="33"/>
      <c r="C566" s="70">
        <v>44188</v>
      </c>
      <c r="D566" s="71" t="s">
        <v>87</v>
      </c>
      <c r="E566" s="70">
        <v>44189</v>
      </c>
      <c r="F566" s="71">
        <v>5153500</v>
      </c>
      <c r="G566" s="33" t="s">
        <v>20</v>
      </c>
      <c r="H566" s="33" t="s">
        <v>21</v>
      </c>
      <c r="I566" s="33" t="s">
        <v>51</v>
      </c>
      <c r="J566" s="33" t="s">
        <v>46</v>
      </c>
      <c r="K566" s="63" t="s">
        <v>126</v>
      </c>
      <c r="L566" s="32" t="str">
        <f t="shared" si="162"/>
        <v>CGE370</v>
      </c>
      <c r="M566" s="32" t="str">
        <f t="shared" si="163"/>
        <v>BMJ II</v>
      </c>
      <c r="N566" s="32" t="str">
        <f t="shared" si="164"/>
        <v>12 RODA</v>
      </c>
      <c r="O566" s="64">
        <v>0.1776388888888889</v>
      </c>
      <c r="P566" s="65">
        <v>0.1776388888888889</v>
      </c>
      <c r="Q566" s="65"/>
      <c r="R566" s="66">
        <v>5</v>
      </c>
      <c r="S566" s="66">
        <v>46820</v>
      </c>
      <c r="T566" s="66">
        <v>17040</v>
      </c>
      <c r="U566" s="67">
        <f t="shared" si="156"/>
        <v>29.78</v>
      </c>
      <c r="V566" s="66">
        <f t="shared" si="147"/>
        <v>603849.06000000006</v>
      </c>
      <c r="W566" s="66" t="str">
        <f t="shared" si="148"/>
        <v>&gt; 5</v>
      </c>
      <c r="X566" s="66">
        <f>A566+SUMIFS(Presensi!F:F,Presensi!E:E,'Entry Data'!AP566)</f>
        <v>1</v>
      </c>
      <c r="Y566" s="66">
        <f>IFERROR(INDEX('Retasi Pricing'!F:F,MATCH('Entry Data'!AM566,'Retasi Pricing'!E:E,0))*X566,"")</f>
        <v>31200</v>
      </c>
      <c r="Z566" s="62" t="s">
        <v>26</v>
      </c>
      <c r="AA566" s="62" t="s">
        <v>27</v>
      </c>
      <c r="AB566" s="32"/>
      <c r="AC566" s="32" t="s">
        <v>207</v>
      </c>
      <c r="AD566" s="32" t="str">
        <f t="shared" si="149"/>
        <v/>
      </c>
      <c r="AF566" s="5" t="str">
        <f t="shared" si="150"/>
        <v>umar abadi44188</v>
      </c>
      <c r="AG566" s="5" t="str">
        <f t="shared" si="151"/>
        <v>BMJ 04244188UTARANIGHT</v>
      </c>
      <c r="AH566" s="5" t="str">
        <f t="shared" si="152"/>
        <v>umar abadi44188UTARANIGHT</v>
      </c>
      <c r="AI566" s="5" t="str">
        <f t="shared" si="153"/>
        <v>BMJ 04244188NIGHT</v>
      </c>
      <c r="AJ566" s="5" t="str">
        <f t="shared" si="154"/>
        <v>umar abadi44188NIGHT</v>
      </c>
      <c r="AK566" s="5" t="str">
        <f t="shared" si="155"/>
        <v>umar abadiBMJ II</v>
      </c>
      <c r="AL566" s="5" t="str">
        <f t="shared" si="157"/>
        <v>5UTARA</v>
      </c>
      <c r="AM566" s="5" t="str">
        <f t="shared" si="158"/>
        <v>&gt; 5UTARA12 RODA</v>
      </c>
      <c r="AN566" s="5" t="str">
        <f t="shared" si="159"/>
        <v>umar abadiBMJ II&gt; 5UTARA12 RODA</v>
      </c>
      <c r="AO566" s="5" t="str">
        <f t="shared" si="160"/>
        <v>umar abadi&gt; 5UTARA12 RODA</v>
      </c>
      <c r="AP566" s="5" t="str">
        <f t="shared" si="161"/>
        <v>44188NIGHT</v>
      </c>
    </row>
    <row r="567" spans="1:42" x14ac:dyDescent="0.3">
      <c r="A567" s="33">
        <v>1</v>
      </c>
      <c r="B567" s="33"/>
      <c r="C567" s="70">
        <v>44188</v>
      </c>
      <c r="D567" s="71" t="s">
        <v>87</v>
      </c>
      <c r="E567" s="70">
        <v>44188</v>
      </c>
      <c r="F567" s="71">
        <v>5153127</v>
      </c>
      <c r="G567" s="33" t="s">
        <v>20</v>
      </c>
      <c r="H567" s="33" t="s">
        <v>21</v>
      </c>
      <c r="I567" s="33" t="s">
        <v>51</v>
      </c>
      <c r="J567" s="33" t="s">
        <v>46</v>
      </c>
      <c r="K567" s="63" t="s">
        <v>126</v>
      </c>
      <c r="L567" s="32" t="str">
        <f t="shared" si="162"/>
        <v>CGE370</v>
      </c>
      <c r="M567" s="32" t="str">
        <f t="shared" si="163"/>
        <v>BMJ II</v>
      </c>
      <c r="N567" s="32" t="str">
        <f t="shared" si="164"/>
        <v>12 RODA</v>
      </c>
      <c r="O567" s="64">
        <v>0.8668865740740741</v>
      </c>
      <c r="P567" s="65">
        <v>0.8668865740740741</v>
      </c>
      <c r="Q567" s="65"/>
      <c r="R567" s="66">
        <v>1</v>
      </c>
      <c r="S567" s="66">
        <v>44180</v>
      </c>
      <c r="T567" s="66">
        <v>17040</v>
      </c>
      <c r="U567" s="67">
        <f t="shared" si="156"/>
        <v>27.14</v>
      </c>
      <c r="V567" s="66">
        <f t="shared" si="147"/>
        <v>550317.78</v>
      </c>
      <c r="W567" s="66" t="str">
        <f t="shared" si="148"/>
        <v>1 &gt; 4</v>
      </c>
      <c r="X567" s="66">
        <f>A567+SUMIFS(Presensi!F:F,Presensi!E:E,'Entry Data'!AP567)</f>
        <v>1</v>
      </c>
      <c r="Y567" s="66">
        <f>IFERROR(INDEX('Retasi Pricing'!F:F,MATCH('Entry Data'!AM567,'Retasi Pricing'!E:E,0))*X567,"")</f>
        <v>27500</v>
      </c>
      <c r="Z567" s="62" t="s">
        <v>26</v>
      </c>
      <c r="AA567" s="62" t="s">
        <v>27</v>
      </c>
      <c r="AB567" s="32"/>
      <c r="AC567" s="32" t="s">
        <v>207</v>
      </c>
      <c r="AD567" s="32" t="str">
        <f t="shared" si="149"/>
        <v/>
      </c>
      <c r="AF567" s="5" t="str">
        <f t="shared" si="150"/>
        <v>umar abadi44188</v>
      </c>
      <c r="AG567" s="5" t="str">
        <f t="shared" si="151"/>
        <v>BMJ 04244188UTARANIGHT</v>
      </c>
      <c r="AH567" s="5" t="str">
        <f t="shared" si="152"/>
        <v>umar abadi44188UTARANIGHT</v>
      </c>
      <c r="AI567" s="5" t="str">
        <f t="shared" si="153"/>
        <v>BMJ 04244188NIGHT</v>
      </c>
      <c r="AJ567" s="5" t="str">
        <f t="shared" si="154"/>
        <v>umar abadi44188NIGHT</v>
      </c>
      <c r="AK567" s="5" t="str">
        <f t="shared" si="155"/>
        <v>umar abadiBMJ II</v>
      </c>
      <c r="AL567" s="5" t="str">
        <f t="shared" si="157"/>
        <v>1UTARA</v>
      </c>
      <c r="AM567" s="5" t="str">
        <f t="shared" si="158"/>
        <v>1 &gt; 4UTARA12 RODA</v>
      </c>
      <c r="AN567" s="5" t="str">
        <f t="shared" si="159"/>
        <v>umar abadiBMJ II1 &gt; 4UTARA12 RODA</v>
      </c>
      <c r="AO567" s="5" t="str">
        <f t="shared" si="160"/>
        <v>umar abadi1 &gt; 4UTARA12 RODA</v>
      </c>
      <c r="AP567" s="5" t="str">
        <f t="shared" si="161"/>
        <v>44188NIGHT</v>
      </c>
    </row>
    <row r="568" spans="1:42" x14ac:dyDescent="0.3">
      <c r="A568" s="33">
        <v>1</v>
      </c>
      <c r="B568" s="33"/>
      <c r="C568" s="70">
        <v>44188</v>
      </c>
      <c r="D568" s="71" t="s">
        <v>87</v>
      </c>
      <c r="E568" s="70">
        <v>44188</v>
      </c>
      <c r="F568" s="71">
        <v>5153211</v>
      </c>
      <c r="G568" s="33" t="s">
        <v>20</v>
      </c>
      <c r="H568" s="33" t="s">
        <v>169</v>
      </c>
      <c r="I568" s="33" t="s">
        <v>65</v>
      </c>
      <c r="J568" s="33" t="s">
        <v>52</v>
      </c>
      <c r="K568" s="63" t="s">
        <v>126</v>
      </c>
      <c r="L568" s="32" t="str">
        <f t="shared" si="162"/>
        <v>CGE370</v>
      </c>
      <c r="M568" s="32" t="str">
        <f t="shared" si="163"/>
        <v>BMJ II</v>
      </c>
      <c r="N568" s="32" t="str">
        <f t="shared" si="164"/>
        <v>12 RODA</v>
      </c>
      <c r="O568" s="64">
        <v>0.93344907407407407</v>
      </c>
      <c r="P568" s="65">
        <v>0.93344907407407407</v>
      </c>
      <c r="Q568" s="65"/>
      <c r="R568" s="66">
        <v>2</v>
      </c>
      <c r="S568" s="66">
        <v>48620</v>
      </c>
      <c r="T568" s="66">
        <v>17040</v>
      </c>
      <c r="U568" s="67">
        <f t="shared" si="156"/>
        <v>31.58</v>
      </c>
      <c r="V568" s="66">
        <f t="shared" si="147"/>
        <v>640347.65999999992</v>
      </c>
      <c r="W568" s="66" t="str">
        <f t="shared" si="148"/>
        <v>1 &gt; 4</v>
      </c>
      <c r="X568" s="66">
        <f>A568+SUMIFS(Presensi!F:F,Presensi!E:E,'Entry Data'!AP568)</f>
        <v>1</v>
      </c>
      <c r="Y568" s="66">
        <f>IFERROR(INDEX('Retasi Pricing'!F:F,MATCH('Entry Data'!AM568,'Retasi Pricing'!E:E,0))*X568,"")</f>
        <v>27500</v>
      </c>
      <c r="Z568" s="62" t="s">
        <v>26</v>
      </c>
      <c r="AA568" s="62" t="s">
        <v>27</v>
      </c>
      <c r="AB568" s="32"/>
      <c r="AC568" s="32" t="s">
        <v>207</v>
      </c>
      <c r="AD568" s="32" t="str">
        <f t="shared" si="149"/>
        <v/>
      </c>
      <c r="AF568" s="5" t="str">
        <f t="shared" si="150"/>
        <v>umar abadi44188</v>
      </c>
      <c r="AG568" s="5" t="str">
        <f t="shared" si="151"/>
        <v>BMJ 04244188UTARANIGHT</v>
      </c>
      <c r="AH568" s="5" t="str">
        <f t="shared" si="152"/>
        <v>umar abadi44188UTARANIGHT</v>
      </c>
      <c r="AI568" s="5" t="str">
        <f t="shared" si="153"/>
        <v>BMJ 04244188NIGHT</v>
      </c>
      <c r="AJ568" s="5" t="str">
        <f t="shared" si="154"/>
        <v>umar abadi44188NIGHT</v>
      </c>
      <c r="AK568" s="5" t="str">
        <f t="shared" si="155"/>
        <v>umar abadiBMJ II</v>
      </c>
      <c r="AL568" s="5" t="str">
        <f t="shared" si="157"/>
        <v>2UTARA</v>
      </c>
      <c r="AM568" s="5" t="str">
        <f t="shared" si="158"/>
        <v>1 &gt; 4UTARA12 RODA</v>
      </c>
      <c r="AN568" s="5" t="str">
        <f t="shared" si="159"/>
        <v>umar abadiBMJ II1 &gt; 4UTARA12 RODA</v>
      </c>
      <c r="AO568" s="5" t="str">
        <f t="shared" si="160"/>
        <v>umar abadi1 &gt; 4UTARA12 RODA</v>
      </c>
      <c r="AP568" s="5" t="str">
        <f t="shared" si="161"/>
        <v>44188NIGHT</v>
      </c>
    </row>
    <row r="569" spans="1:42" x14ac:dyDescent="0.3">
      <c r="A569" s="33">
        <v>1</v>
      </c>
      <c r="B569" s="33"/>
      <c r="C569" s="70">
        <v>44188</v>
      </c>
      <c r="D569" s="71" t="s">
        <v>87</v>
      </c>
      <c r="E569" s="70">
        <v>44188</v>
      </c>
      <c r="F569" s="71">
        <v>5153298</v>
      </c>
      <c r="G569" s="33" t="s">
        <v>20</v>
      </c>
      <c r="H569" s="33" t="s">
        <v>21</v>
      </c>
      <c r="I569" s="33" t="s">
        <v>45</v>
      </c>
      <c r="J569" s="33" t="s">
        <v>46</v>
      </c>
      <c r="K569" s="63" t="s">
        <v>126</v>
      </c>
      <c r="L569" s="32" t="str">
        <f t="shared" si="162"/>
        <v>CGE370</v>
      </c>
      <c r="M569" s="32" t="str">
        <f t="shared" si="163"/>
        <v>BMJ II</v>
      </c>
      <c r="N569" s="32" t="str">
        <f t="shared" si="164"/>
        <v>12 RODA</v>
      </c>
      <c r="O569" s="64">
        <v>0.99297453703703698</v>
      </c>
      <c r="P569" s="65">
        <v>0.99297453703703698</v>
      </c>
      <c r="Q569" s="65"/>
      <c r="R569" s="66">
        <v>3</v>
      </c>
      <c r="S569" s="66">
        <v>45780</v>
      </c>
      <c r="T569" s="66">
        <v>17040</v>
      </c>
      <c r="U569" s="67">
        <f t="shared" si="156"/>
        <v>28.74</v>
      </c>
      <c r="V569" s="66">
        <f t="shared" si="147"/>
        <v>582760.98</v>
      </c>
      <c r="W569" s="66" t="str">
        <f t="shared" si="148"/>
        <v>1 &gt; 4</v>
      </c>
      <c r="X569" s="66">
        <f>A569+SUMIFS(Presensi!F:F,Presensi!E:E,'Entry Data'!AP569)</f>
        <v>1</v>
      </c>
      <c r="Y569" s="66">
        <f>IFERROR(INDEX('Retasi Pricing'!F:F,MATCH('Entry Data'!AM569,'Retasi Pricing'!E:E,0))*X569,"")</f>
        <v>27500</v>
      </c>
      <c r="Z569" s="62" t="s">
        <v>26</v>
      </c>
      <c r="AA569" s="62" t="s">
        <v>27</v>
      </c>
      <c r="AB569" s="32"/>
      <c r="AC569" s="32" t="s">
        <v>207</v>
      </c>
      <c r="AD569" s="32" t="str">
        <f t="shared" si="149"/>
        <v/>
      </c>
      <c r="AF569" s="5" t="str">
        <f t="shared" si="150"/>
        <v>umar abadi44188</v>
      </c>
      <c r="AG569" s="5" t="str">
        <f t="shared" si="151"/>
        <v>BMJ 04244188UTARANIGHT</v>
      </c>
      <c r="AH569" s="5" t="str">
        <f t="shared" si="152"/>
        <v>umar abadi44188UTARANIGHT</v>
      </c>
      <c r="AI569" s="5" t="str">
        <f t="shared" si="153"/>
        <v>BMJ 04244188NIGHT</v>
      </c>
      <c r="AJ569" s="5" t="str">
        <f t="shared" si="154"/>
        <v>umar abadi44188NIGHT</v>
      </c>
      <c r="AK569" s="5" t="str">
        <f t="shared" si="155"/>
        <v>umar abadiBMJ II</v>
      </c>
      <c r="AL569" s="5" t="str">
        <f t="shared" si="157"/>
        <v>3UTARA</v>
      </c>
      <c r="AM569" s="5" t="str">
        <f t="shared" si="158"/>
        <v>1 &gt; 4UTARA12 RODA</v>
      </c>
      <c r="AN569" s="5" t="str">
        <f t="shared" si="159"/>
        <v>umar abadiBMJ II1 &gt; 4UTARA12 RODA</v>
      </c>
      <c r="AO569" s="5" t="str">
        <f t="shared" si="160"/>
        <v>umar abadi1 &gt; 4UTARA12 RODA</v>
      </c>
      <c r="AP569" s="5" t="str">
        <f t="shared" si="161"/>
        <v>44188NIGHT</v>
      </c>
    </row>
    <row r="570" spans="1:42" x14ac:dyDescent="0.3">
      <c r="A570" s="33">
        <v>1</v>
      </c>
      <c r="B570" s="33"/>
      <c r="C570" s="70">
        <v>44188</v>
      </c>
      <c r="D570" s="71" t="s">
        <v>87</v>
      </c>
      <c r="E570" s="70">
        <v>44189</v>
      </c>
      <c r="F570" s="71">
        <v>5153310</v>
      </c>
      <c r="G570" s="33" t="s">
        <v>20</v>
      </c>
      <c r="H570" s="33" t="s">
        <v>21</v>
      </c>
      <c r="I570" s="33" t="s">
        <v>45</v>
      </c>
      <c r="J570" s="33" t="s">
        <v>46</v>
      </c>
      <c r="K570" s="63" t="s">
        <v>33</v>
      </c>
      <c r="L570" s="32" t="str">
        <f t="shared" si="162"/>
        <v>CGE370</v>
      </c>
      <c r="M570" s="32" t="str">
        <f t="shared" si="163"/>
        <v>BMJ II</v>
      </c>
      <c r="N570" s="32" t="str">
        <f t="shared" si="164"/>
        <v>12 RODA</v>
      </c>
      <c r="O570" s="64">
        <v>4.0162037037037033E-3</v>
      </c>
      <c r="P570" s="65">
        <v>4.0162037037037033E-3</v>
      </c>
      <c r="Q570" s="65"/>
      <c r="R570" s="66">
        <v>3</v>
      </c>
      <c r="S570" s="66">
        <v>44840</v>
      </c>
      <c r="T570" s="66">
        <v>17220</v>
      </c>
      <c r="U570" s="67">
        <f t="shared" si="156"/>
        <v>27.62</v>
      </c>
      <c r="V570" s="66">
        <f t="shared" si="147"/>
        <v>560050.74</v>
      </c>
      <c r="W570" s="66" t="str">
        <f t="shared" si="148"/>
        <v>1 &gt; 4</v>
      </c>
      <c r="X570" s="66">
        <f>A570+SUMIFS(Presensi!F:F,Presensi!E:E,'Entry Data'!AP570)</f>
        <v>1</v>
      </c>
      <c r="Y570" s="66">
        <f>IFERROR(INDEX('Retasi Pricing'!F:F,MATCH('Entry Data'!AM570,'Retasi Pricing'!E:E,0))*X570,"")</f>
        <v>27500</v>
      </c>
      <c r="Z570" s="62" t="s">
        <v>26</v>
      </c>
      <c r="AA570" s="62" t="s">
        <v>27</v>
      </c>
      <c r="AB570" s="32"/>
      <c r="AC570" s="32" t="s">
        <v>208</v>
      </c>
      <c r="AD570" s="32" t="str">
        <f t="shared" si="149"/>
        <v/>
      </c>
      <c r="AF570" s="5" t="str">
        <f t="shared" si="150"/>
        <v>mulyadi44188</v>
      </c>
      <c r="AG570" s="5" t="str">
        <f t="shared" si="151"/>
        <v>BMJ 04344188UTARANIGHT</v>
      </c>
      <c r="AH570" s="5" t="str">
        <f t="shared" si="152"/>
        <v>mulyadi44188UTARANIGHT</v>
      </c>
      <c r="AI570" s="5" t="str">
        <f t="shared" si="153"/>
        <v>BMJ 04344188NIGHT</v>
      </c>
      <c r="AJ570" s="5" t="str">
        <f t="shared" si="154"/>
        <v>mulyadi44188NIGHT</v>
      </c>
      <c r="AK570" s="5" t="str">
        <f t="shared" si="155"/>
        <v>mulyadiBMJ II</v>
      </c>
      <c r="AL570" s="5" t="str">
        <f t="shared" si="157"/>
        <v>3UTARA</v>
      </c>
      <c r="AM570" s="5" t="str">
        <f t="shared" si="158"/>
        <v>1 &gt; 4UTARA12 RODA</v>
      </c>
      <c r="AN570" s="5" t="str">
        <f t="shared" si="159"/>
        <v>mulyadiBMJ II1 &gt; 4UTARA12 RODA</v>
      </c>
      <c r="AO570" s="5" t="str">
        <f t="shared" si="160"/>
        <v>mulyadi1 &gt; 4UTARA12 RODA</v>
      </c>
      <c r="AP570" s="5" t="str">
        <f t="shared" si="161"/>
        <v>44188NIGHT</v>
      </c>
    </row>
    <row r="571" spans="1:42" x14ac:dyDescent="0.3">
      <c r="A571" s="33">
        <v>1</v>
      </c>
      <c r="B571" s="33"/>
      <c r="C571" s="70">
        <v>44188</v>
      </c>
      <c r="D571" s="71" t="s">
        <v>87</v>
      </c>
      <c r="E571" s="70">
        <v>44189</v>
      </c>
      <c r="F571" s="71">
        <v>5153382</v>
      </c>
      <c r="G571" s="33" t="s">
        <v>20</v>
      </c>
      <c r="H571" s="33" t="s">
        <v>50</v>
      </c>
      <c r="I571" s="33" t="s">
        <v>51</v>
      </c>
      <c r="J571" s="33" t="s">
        <v>53</v>
      </c>
      <c r="K571" s="63" t="s">
        <v>33</v>
      </c>
      <c r="L571" s="32" t="str">
        <f t="shared" si="162"/>
        <v>CGE370</v>
      </c>
      <c r="M571" s="32" t="str">
        <f t="shared" si="163"/>
        <v>BMJ II</v>
      </c>
      <c r="N571" s="32" t="str">
        <f t="shared" si="164"/>
        <v>12 RODA</v>
      </c>
      <c r="O571" s="64">
        <v>7.1944444444444436E-2</v>
      </c>
      <c r="P571" s="65">
        <v>7.1944444444444436E-2</v>
      </c>
      <c r="Q571" s="65"/>
      <c r="R571" s="66">
        <v>4</v>
      </c>
      <c r="S571" s="66">
        <v>45460</v>
      </c>
      <c r="T571" s="66">
        <v>17220</v>
      </c>
      <c r="U571" s="67">
        <f t="shared" si="156"/>
        <v>28.24</v>
      </c>
      <c r="V571" s="66">
        <f t="shared" si="147"/>
        <v>572622.48</v>
      </c>
      <c r="W571" s="66" t="str">
        <f t="shared" si="148"/>
        <v>1 &gt; 4</v>
      </c>
      <c r="X571" s="66">
        <f>A571+SUMIFS(Presensi!F:F,Presensi!E:E,'Entry Data'!AP571)</f>
        <v>1</v>
      </c>
      <c r="Y571" s="66">
        <f>IFERROR(INDEX('Retasi Pricing'!F:F,MATCH('Entry Data'!AM571,'Retasi Pricing'!E:E,0))*X571,"")</f>
        <v>27500</v>
      </c>
      <c r="Z571" s="62" t="s">
        <v>26</v>
      </c>
      <c r="AA571" s="62" t="s">
        <v>27</v>
      </c>
      <c r="AB571" s="32"/>
      <c r="AC571" s="32" t="s">
        <v>208</v>
      </c>
      <c r="AD571" s="32" t="str">
        <f t="shared" si="149"/>
        <v/>
      </c>
      <c r="AF571" s="5" t="str">
        <f t="shared" si="150"/>
        <v>mulyadi44188</v>
      </c>
      <c r="AG571" s="5" t="str">
        <f t="shared" si="151"/>
        <v>BMJ 04344188UTARANIGHT</v>
      </c>
      <c r="AH571" s="5" t="str">
        <f t="shared" si="152"/>
        <v>mulyadi44188UTARANIGHT</v>
      </c>
      <c r="AI571" s="5" t="str">
        <f t="shared" si="153"/>
        <v>BMJ 04344188NIGHT</v>
      </c>
      <c r="AJ571" s="5" t="str">
        <f t="shared" si="154"/>
        <v>mulyadi44188NIGHT</v>
      </c>
      <c r="AK571" s="5" t="str">
        <f t="shared" si="155"/>
        <v>mulyadiBMJ II</v>
      </c>
      <c r="AL571" s="5" t="str">
        <f t="shared" si="157"/>
        <v>4UTARA</v>
      </c>
      <c r="AM571" s="5" t="str">
        <f t="shared" si="158"/>
        <v>1 &gt; 4UTARA12 RODA</v>
      </c>
      <c r="AN571" s="5" t="str">
        <f t="shared" si="159"/>
        <v>mulyadiBMJ II1 &gt; 4UTARA12 RODA</v>
      </c>
      <c r="AO571" s="5" t="str">
        <f t="shared" si="160"/>
        <v>mulyadi1 &gt; 4UTARA12 RODA</v>
      </c>
      <c r="AP571" s="5" t="str">
        <f t="shared" si="161"/>
        <v>44188NIGHT</v>
      </c>
    </row>
    <row r="572" spans="1:42" x14ac:dyDescent="0.3">
      <c r="A572" s="33">
        <v>1</v>
      </c>
      <c r="B572" s="33"/>
      <c r="C572" s="70">
        <v>44188</v>
      </c>
      <c r="D572" s="71" t="s">
        <v>87</v>
      </c>
      <c r="E572" s="70">
        <v>44189</v>
      </c>
      <c r="F572" s="71">
        <v>5153458</v>
      </c>
      <c r="G572" s="33" t="s">
        <v>20</v>
      </c>
      <c r="H572" s="33" t="s">
        <v>21</v>
      </c>
      <c r="I572" s="33" t="s">
        <v>45</v>
      </c>
      <c r="J572" s="33" t="s">
        <v>46</v>
      </c>
      <c r="K572" s="63" t="s">
        <v>33</v>
      </c>
      <c r="L572" s="32" t="str">
        <f t="shared" si="162"/>
        <v>CGE370</v>
      </c>
      <c r="M572" s="32" t="str">
        <f t="shared" si="163"/>
        <v>BMJ II</v>
      </c>
      <c r="N572" s="32" t="str">
        <f t="shared" si="164"/>
        <v>12 RODA</v>
      </c>
      <c r="O572" s="64">
        <v>0.13506944444444444</v>
      </c>
      <c r="P572" s="65">
        <v>0.13506944444444444</v>
      </c>
      <c r="Q572" s="65"/>
      <c r="R572" s="66">
        <v>5</v>
      </c>
      <c r="S572" s="66">
        <v>47360</v>
      </c>
      <c r="T572" s="66">
        <v>17220</v>
      </c>
      <c r="U572" s="67">
        <f t="shared" si="156"/>
        <v>30.14</v>
      </c>
      <c r="V572" s="66">
        <f t="shared" si="147"/>
        <v>611148.78</v>
      </c>
      <c r="W572" s="66" t="str">
        <f t="shared" si="148"/>
        <v>&gt; 5</v>
      </c>
      <c r="X572" s="66">
        <f>A572+SUMIFS(Presensi!F:F,Presensi!E:E,'Entry Data'!AP572)</f>
        <v>1</v>
      </c>
      <c r="Y572" s="66">
        <f>IFERROR(INDEX('Retasi Pricing'!F:F,MATCH('Entry Data'!AM572,'Retasi Pricing'!E:E,0))*X572,"")</f>
        <v>31200</v>
      </c>
      <c r="Z572" s="62" t="s">
        <v>26</v>
      </c>
      <c r="AA572" s="62" t="s">
        <v>27</v>
      </c>
      <c r="AB572" s="32"/>
      <c r="AC572" s="32" t="s">
        <v>208</v>
      </c>
      <c r="AD572" s="32" t="str">
        <f t="shared" si="149"/>
        <v/>
      </c>
      <c r="AF572" s="5" t="str">
        <f t="shared" si="150"/>
        <v>mulyadi44188</v>
      </c>
      <c r="AG572" s="5" t="str">
        <f t="shared" si="151"/>
        <v>BMJ 04344188UTARANIGHT</v>
      </c>
      <c r="AH572" s="5" t="str">
        <f t="shared" si="152"/>
        <v>mulyadi44188UTARANIGHT</v>
      </c>
      <c r="AI572" s="5" t="str">
        <f t="shared" si="153"/>
        <v>BMJ 04344188NIGHT</v>
      </c>
      <c r="AJ572" s="5" t="str">
        <f t="shared" si="154"/>
        <v>mulyadi44188NIGHT</v>
      </c>
      <c r="AK572" s="5" t="str">
        <f t="shared" si="155"/>
        <v>mulyadiBMJ II</v>
      </c>
      <c r="AL572" s="5" t="str">
        <f t="shared" si="157"/>
        <v>5UTARA</v>
      </c>
      <c r="AM572" s="5" t="str">
        <f t="shared" si="158"/>
        <v>&gt; 5UTARA12 RODA</v>
      </c>
      <c r="AN572" s="5" t="str">
        <f t="shared" si="159"/>
        <v>mulyadiBMJ II&gt; 5UTARA12 RODA</v>
      </c>
      <c r="AO572" s="5" t="str">
        <f t="shared" si="160"/>
        <v>mulyadi&gt; 5UTARA12 RODA</v>
      </c>
      <c r="AP572" s="5" t="str">
        <f t="shared" si="161"/>
        <v>44188NIGHT</v>
      </c>
    </row>
    <row r="573" spans="1:42" x14ac:dyDescent="0.3">
      <c r="A573" s="33">
        <v>1</v>
      </c>
      <c r="B573" s="33"/>
      <c r="C573" s="70">
        <v>44188</v>
      </c>
      <c r="D573" s="71" t="s">
        <v>87</v>
      </c>
      <c r="E573" s="70">
        <v>44189</v>
      </c>
      <c r="F573" s="71">
        <v>5153528</v>
      </c>
      <c r="G573" s="33" t="s">
        <v>20</v>
      </c>
      <c r="H573" s="33" t="s">
        <v>21</v>
      </c>
      <c r="I573" s="33" t="s">
        <v>51</v>
      </c>
      <c r="J573" s="33" t="s">
        <v>46</v>
      </c>
      <c r="K573" s="63" t="s">
        <v>33</v>
      </c>
      <c r="L573" s="32" t="str">
        <f t="shared" si="162"/>
        <v>CGE370</v>
      </c>
      <c r="M573" s="32" t="str">
        <f t="shared" si="163"/>
        <v>BMJ II</v>
      </c>
      <c r="N573" s="32" t="str">
        <f t="shared" si="164"/>
        <v>12 RODA</v>
      </c>
      <c r="O573" s="64">
        <v>0.20193287037037036</v>
      </c>
      <c r="P573" s="65">
        <v>0.20193287037037036</v>
      </c>
      <c r="Q573" s="65"/>
      <c r="R573" s="66">
        <v>6</v>
      </c>
      <c r="S573" s="66">
        <v>44780</v>
      </c>
      <c r="T573" s="66">
        <v>17220</v>
      </c>
      <c r="U573" s="67">
        <f t="shared" si="156"/>
        <v>27.56</v>
      </c>
      <c r="V573" s="66">
        <f t="shared" si="147"/>
        <v>558834.11999999988</v>
      </c>
      <c r="W573" s="66" t="str">
        <f t="shared" si="148"/>
        <v>&gt; 6</v>
      </c>
      <c r="X573" s="66">
        <f>A573+SUMIFS(Presensi!F:F,Presensi!E:E,'Entry Data'!AP573)</f>
        <v>1</v>
      </c>
      <c r="Y573" s="66">
        <f>IFERROR(INDEX('Retasi Pricing'!F:F,MATCH('Entry Data'!AM573,'Retasi Pricing'!E:E,0))*X573,"")</f>
        <v>34450</v>
      </c>
      <c r="Z573" s="62" t="s">
        <v>26</v>
      </c>
      <c r="AA573" s="62" t="s">
        <v>27</v>
      </c>
      <c r="AB573" s="32"/>
      <c r="AC573" s="32" t="s">
        <v>208</v>
      </c>
      <c r="AD573" s="32" t="str">
        <f t="shared" si="149"/>
        <v/>
      </c>
      <c r="AF573" s="5" t="str">
        <f t="shared" si="150"/>
        <v>mulyadi44188</v>
      </c>
      <c r="AG573" s="5" t="str">
        <f t="shared" si="151"/>
        <v>BMJ 04344188UTARANIGHT</v>
      </c>
      <c r="AH573" s="5" t="str">
        <f t="shared" si="152"/>
        <v>mulyadi44188UTARANIGHT</v>
      </c>
      <c r="AI573" s="5" t="str">
        <f t="shared" si="153"/>
        <v>BMJ 04344188NIGHT</v>
      </c>
      <c r="AJ573" s="5" t="str">
        <f t="shared" si="154"/>
        <v>mulyadi44188NIGHT</v>
      </c>
      <c r="AK573" s="5" t="str">
        <f t="shared" si="155"/>
        <v>mulyadiBMJ II</v>
      </c>
      <c r="AL573" s="5" t="str">
        <f t="shared" si="157"/>
        <v>6UTARA</v>
      </c>
      <c r="AM573" s="5" t="str">
        <f t="shared" si="158"/>
        <v>&gt; 6UTARA12 RODA</v>
      </c>
      <c r="AN573" s="5" t="str">
        <f t="shared" si="159"/>
        <v>mulyadiBMJ II&gt; 6UTARA12 RODA</v>
      </c>
      <c r="AO573" s="5" t="str">
        <f t="shared" si="160"/>
        <v>mulyadi&gt; 6UTARA12 RODA</v>
      </c>
      <c r="AP573" s="5" t="str">
        <f t="shared" si="161"/>
        <v>44188NIGHT</v>
      </c>
    </row>
    <row r="574" spans="1:42" x14ac:dyDescent="0.3">
      <c r="A574" s="33">
        <v>1</v>
      </c>
      <c r="B574" s="33"/>
      <c r="C574" s="70">
        <v>44188</v>
      </c>
      <c r="D574" s="71" t="s">
        <v>87</v>
      </c>
      <c r="E574" s="70">
        <v>44189</v>
      </c>
      <c r="F574" s="71">
        <v>5153577</v>
      </c>
      <c r="G574" s="33" t="s">
        <v>20</v>
      </c>
      <c r="H574" s="33" t="s">
        <v>21</v>
      </c>
      <c r="I574" s="33" t="s">
        <v>51</v>
      </c>
      <c r="J574" s="33" t="s">
        <v>46</v>
      </c>
      <c r="K574" s="63" t="s">
        <v>33</v>
      </c>
      <c r="L574" s="32" t="str">
        <f t="shared" si="162"/>
        <v>CGE370</v>
      </c>
      <c r="M574" s="32" t="str">
        <f t="shared" si="163"/>
        <v>BMJ II</v>
      </c>
      <c r="N574" s="32" t="str">
        <f t="shared" si="164"/>
        <v>12 RODA</v>
      </c>
      <c r="O574" s="64">
        <v>0.26348379629629631</v>
      </c>
      <c r="P574" s="65">
        <v>0.26348379629629631</v>
      </c>
      <c r="Q574" s="65"/>
      <c r="R574" s="66">
        <v>7</v>
      </c>
      <c r="S574" s="66">
        <v>44400</v>
      </c>
      <c r="T574" s="66">
        <v>17220</v>
      </c>
      <c r="U574" s="67">
        <f t="shared" si="156"/>
        <v>27.18</v>
      </c>
      <c r="V574" s="66">
        <f t="shared" si="147"/>
        <v>551128.86</v>
      </c>
      <c r="W574" s="66" t="str">
        <f t="shared" si="148"/>
        <v>7 &gt;</v>
      </c>
      <c r="X574" s="66">
        <f>A574+SUMIFS(Presensi!F:F,Presensi!E:E,'Entry Data'!AP574)</f>
        <v>1</v>
      </c>
      <c r="Y574" s="66">
        <f>IFERROR(INDEX('Retasi Pricing'!F:F,MATCH('Entry Data'!AM574,'Retasi Pricing'!E:E,0))*X574,"")</f>
        <v>42000</v>
      </c>
      <c r="Z574" s="62" t="s">
        <v>26</v>
      </c>
      <c r="AA574" s="62" t="s">
        <v>27</v>
      </c>
      <c r="AB574" s="32"/>
      <c r="AC574" s="32" t="s">
        <v>208</v>
      </c>
      <c r="AD574" s="32" t="str">
        <f t="shared" si="149"/>
        <v/>
      </c>
      <c r="AF574" s="5" t="str">
        <f t="shared" si="150"/>
        <v>mulyadi44188</v>
      </c>
      <c r="AG574" s="5" t="str">
        <f t="shared" si="151"/>
        <v>BMJ 04344188UTARANIGHT</v>
      </c>
      <c r="AH574" s="5" t="str">
        <f t="shared" si="152"/>
        <v>mulyadi44188UTARANIGHT</v>
      </c>
      <c r="AI574" s="5" t="str">
        <f t="shared" si="153"/>
        <v>BMJ 04344188NIGHT</v>
      </c>
      <c r="AJ574" s="5" t="str">
        <f t="shared" si="154"/>
        <v>mulyadi44188NIGHT</v>
      </c>
      <c r="AK574" s="5" t="str">
        <f t="shared" si="155"/>
        <v>mulyadiBMJ II</v>
      </c>
      <c r="AL574" s="5" t="str">
        <f t="shared" si="157"/>
        <v>7UTARA</v>
      </c>
      <c r="AM574" s="5" t="str">
        <f t="shared" si="158"/>
        <v>7 &gt;UTARA12 RODA</v>
      </c>
      <c r="AN574" s="5" t="str">
        <f t="shared" si="159"/>
        <v>mulyadiBMJ II7 &gt;UTARA12 RODA</v>
      </c>
      <c r="AO574" s="5" t="str">
        <f t="shared" si="160"/>
        <v>mulyadi7 &gt;UTARA12 RODA</v>
      </c>
      <c r="AP574" s="5" t="str">
        <f t="shared" si="161"/>
        <v>44188NIGHT</v>
      </c>
    </row>
    <row r="575" spans="1:42" x14ac:dyDescent="0.3">
      <c r="A575" s="33">
        <v>1</v>
      </c>
      <c r="B575" s="33"/>
      <c r="C575" s="70">
        <v>44188</v>
      </c>
      <c r="D575" s="71" t="s">
        <v>87</v>
      </c>
      <c r="E575" s="70">
        <v>44188</v>
      </c>
      <c r="F575" s="71">
        <v>5153124</v>
      </c>
      <c r="G575" s="33" t="s">
        <v>20</v>
      </c>
      <c r="H575" s="33" t="s">
        <v>21</v>
      </c>
      <c r="I575" s="33" t="s">
        <v>51</v>
      </c>
      <c r="J575" s="33" t="s">
        <v>46</v>
      </c>
      <c r="K575" s="63" t="s">
        <v>33</v>
      </c>
      <c r="L575" s="32" t="str">
        <f t="shared" si="162"/>
        <v>CGE370</v>
      </c>
      <c r="M575" s="32" t="str">
        <f t="shared" si="163"/>
        <v>BMJ II</v>
      </c>
      <c r="N575" s="32" t="str">
        <f t="shared" si="164"/>
        <v>12 RODA</v>
      </c>
      <c r="O575" s="64">
        <v>0.86163194444444446</v>
      </c>
      <c r="P575" s="65">
        <v>0.86163194444444446</v>
      </c>
      <c r="Q575" s="65"/>
      <c r="R575" s="66">
        <v>1</v>
      </c>
      <c r="S575" s="66">
        <v>44100</v>
      </c>
      <c r="T575" s="66">
        <v>17220</v>
      </c>
      <c r="U575" s="67">
        <f t="shared" si="156"/>
        <v>26.88</v>
      </c>
      <c r="V575" s="66">
        <f t="shared" si="147"/>
        <v>545045.76000000001</v>
      </c>
      <c r="W575" s="66" t="str">
        <f t="shared" si="148"/>
        <v>1 &gt; 4</v>
      </c>
      <c r="X575" s="66">
        <f>A575+SUMIFS(Presensi!F:F,Presensi!E:E,'Entry Data'!AP575)</f>
        <v>1</v>
      </c>
      <c r="Y575" s="66">
        <f>IFERROR(INDEX('Retasi Pricing'!F:F,MATCH('Entry Data'!AM575,'Retasi Pricing'!E:E,0))*X575,"")</f>
        <v>27500</v>
      </c>
      <c r="Z575" s="62" t="s">
        <v>26</v>
      </c>
      <c r="AA575" s="62" t="s">
        <v>27</v>
      </c>
      <c r="AB575" s="32"/>
      <c r="AC575" s="32" t="s">
        <v>208</v>
      </c>
      <c r="AD575" s="32" t="str">
        <f t="shared" si="149"/>
        <v/>
      </c>
      <c r="AF575" s="5" t="str">
        <f t="shared" si="150"/>
        <v>mulyadi44188</v>
      </c>
      <c r="AG575" s="5" t="str">
        <f t="shared" si="151"/>
        <v>BMJ 04344188UTARANIGHT</v>
      </c>
      <c r="AH575" s="5" t="str">
        <f t="shared" si="152"/>
        <v>mulyadi44188UTARANIGHT</v>
      </c>
      <c r="AI575" s="5" t="str">
        <f t="shared" si="153"/>
        <v>BMJ 04344188NIGHT</v>
      </c>
      <c r="AJ575" s="5" t="str">
        <f t="shared" si="154"/>
        <v>mulyadi44188NIGHT</v>
      </c>
      <c r="AK575" s="5" t="str">
        <f t="shared" si="155"/>
        <v>mulyadiBMJ II</v>
      </c>
      <c r="AL575" s="5" t="str">
        <f t="shared" si="157"/>
        <v>1UTARA</v>
      </c>
      <c r="AM575" s="5" t="str">
        <f t="shared" si="158"/>
        <v>1 &gt; 4UTARA12 RODA</v>
      </c>
      <c r="AN575" s="5" t="str">
        <f t="shared" si="159"/>
        <v>mulyadiBMJ II1 &gt; 4UTARA12 RODA</v>
      </c>
      <c r="AO575" s="5" t="str">
        <f t="shared" si="160"/>
        <v>mulyadi1 &gt; 4UTARA12 RODA</v>
      </c>
      <c r="AP575" s="5" t="str">
        <f t="shared" si="161"/>
        <v>44188NIGHT</v>
      </c>
    </row>
    <row r="576" spans="1:42" x14ac:dyDescent="0.3">
      <c r="A576" s="33">
        <v>1</v>
      </c>
      <c r="B576" s="33"/>
      <c r="C576" s="70">
        <v>44188</v>
      </c>
      <c r="D576" s="71" t="s">
        <v>87</v>
      </c>
      <c r="E576" s="70">
        <v>44188</v>
      </c>
      <c r="F576" s="71">
        <v>5153209</v>
      </c>
      <c r="G576" s="33" t="s">
        <v>20</v>
      </c>
      <c r="H576" s="33" t="s">
        <v>21</v>
      </c>
      <c r="I576" s="33" t="s">
        <v>45</v>
      </c>
      <c r="J576" s="33" t="s">
        <v>46</v>
      </c>
      <c r="K576" s="63" t="s">
        <v>33</v>
      </c>
      <c r="L576" s="32" t="str">
        <f t="shared" si="162"/>
        <v>CGE370</v>
      </c>
      <c r="M576" s="32" t="str">
        <f t="shared" si="163"/>
        <v>BMJ II</v>
      </c>
      <c r="N576" s="32" t="str">
        <f t="shared" si="164"/>
        <v>12 RODA</v>
      </c>
      <c r="O576" s="64">
        <v>0.93256944444444445</v>
      </c>
      <c r="P576" s="65">
        <v>0.93256944444444445</v>
      </c>
      <c r="Q576" s="65"/>
      <c r="R576" s="66">
        <v>2</v>
      </c>
      <c r="S576" s="66">
        <v>46420</v>
      </c>
      <c r="T576" s="66">
        <v>17220</v>
      </c>
      <c r="U576" s="67">
        <f t="shared" si="156"/>
        <v>29.2</v>
      </c>
      <c r="V576" s="66">
        <f t="shared" si="147"/>
        <v>592088.4</v>
      </c>
      <c r="W576" s="66" t="str">
        <f t="shared" si="148"/>
        <v>1 &gt; 4</v>
      </c>
      <c r="X576" s="66">
        <f>A576+SUMIFS(Presensi!F:F,Presensi!E:E,'Entry Data'!AP576)</f>
        <v>1</v>
      </c>
      <c r="Y576" s="66">
        <f>IFERROR(INDEX('Retasi Pricing'!F:F,MATCH('Entry Data'!AM576,'Retasi Pricing'!E:E,0))*X576,"")</f>
        <v>27500</v>
      </c>
      <c r="Z576" s="62" t="s">
        <v>26</v>
      </c>
      <c r="AA576" s="62" t="s">
        <v>27</v>
      </c>
      <c r="AB576" s="32"/>
      <c r="AC576" s="32" t="s">
        <v>208</v>
      </c>
      <c r="AD576" s="32" t="str">
        <f t="shared" si="149"/>
        <v/>
      </c>
      <c r="AF576" s="5" t="str">
        <f t="shared" si="150"/>
        <v>mulyadi44188</v>
      </c>
      <c r="AG576" s="5" t="str">
        <f t="shared" si="151"/>
        <v>BMJ 04344188UTARANIGHT</v>
      </c>
      <c r="AH576" s="5" t="str">
        <f t="shared" si="152"/>
        <v>mulyadi44188UTARANIGHT</v>
      </c>
      <c r="AI576" s="5" t="str">
        <f t="shared" si="153"/>
        <v>BMJ 04344188NIGHT</v>
      </c>
      <c r="AJ576" s="5" t="str">
        <f t="shared" si="154"/>
        <v>mulyadi44188NIGHT</v>
      </c>
      <c r="AK576" s="5" t="str">
        <f t="shared" si="155"/>
        <v>mulyadiBMJ II</v>
      </c>
      <c r="AL576" s="5" t="str">
        <f t="shared" si="157"/>
        <v>2UTARA</v>
      </c>
      <c r="AM576" s="5" t="str">
        <f t="shared" si="158"/>
        <v>1 &gt; 4UTARA12 RODA</v>
      </c>
      <c r="AN576" s="5" t="str">
        <f t="shared" si="159"/>
        <v>mulyadiBMJ II1 &gt; 4UTARA12 RODA</v>
      </c>
      <c r="AO576" s="5" t="str">
        <f t="shared" si="160"/>
        <v>mulyadi1 &gt; 4UTARA12 RODA</v>
      </c>
      <c r="AP576" s="5" t="str">
        <f t="shared" si="161"/>
        <v>44188NIGHT</v>
      </c>
    </row>
    <row r="577" spans="1:42" x14ac:dyDescent="0.3">
      <c r="A577" s="33">
        <v>1</v>
      </c>
      <c r="B577" s="33"/>
      <c r="C577" s="70">
        <v>44188</v>
      </c>
      <c r="D577" s="71" t="s">
        <v>87</v>
      </c>
      <c r="E577" s="70">
        <v>44189</v>
      </c>
      <c r="F577" s="71">
        <v>5153448</v>
      </c>
      <c r="G577" s="33" t="s">
        <v>20</v>
      </c>
      <c r="H577" s="33" t="s">
        <v>21</v>
      </c>
      <c r="I577" s="33" t="s">
        <v>45</v>
      </c>
      <c r="J577" s="33" t="s">
        <v>46</v>
      </c>
      <c r="K577" s="63" t="s">
        <v>107</v>
      </c>
      <c r="L577" s="32" t="str">
        <f t="shared" si="162"/>
        <v>CGE370</v>
      </c>
      <c r="M577" s="32" t="str">
        <f t="shared" si="163"/>
        <v>BMJ II</v>
      </c>
      <c r="N577" s="32" t="str">
        <f t="shared" si="164"/>
        <v>12 RODA</v>
      </c>
      <c r="O577" s="64">
        <v>0.12648148148148147</v>
      </c>
      <c r="P577" s="65">
        <v>0.12648148148148147</v>
      </c>
      <c r="Q577" s="65"/>
      <c r="R577" s="66">
        <v>3</v>
      </c>
      <c r="S577" s="66">
        <v>47120</v>
      </c>
      <c r="T577" s="66">
        <v>17060</v>
      </c>
      <c r="U577" s="67">
        <f t="shared" si="156"/>
        <v>30.06</v>
      </c>
      <c r="V577" s="66">
        <f t="shared" si="147"/>
        <v>609526.61999999988</v>
      </c>
      <c r="W577" s="66" t="str">
        <f t="shared" si="148"/>
        <v>1 &gt; 4</v>
      </c>
      <c r="X577" s="66">
        <f>A577+SUMIFS(Presensi!F:F,Presensi!E:E,'Entry Data'!AP577)</f>
        <v>1</v>
      </c>
      <c r="Y577" s="66">
        <f>IFERROR(INDEX('Retasi Pricing'!F:F,MATCH('Entry Data'!AM577,'Retasi Pricing'!E:E,0))*X577,"")</f>
        <v>27500</v>
      </c>
      <c r="Z577" s="62" t="s">
        <v>26</v>
      </c>
      <c r="AA577" s="62" t="s">
        <v>27</v>
      </c>
      <c r="AB577" s="32"/>
      <c r="AC577" s="32" t="s">
        <v>198</v>
      </c>
      <c r="AD577" s="32" t="str">
        <f t="shared" si="149"/>
        <v/>
      </c>
      <c r="AF577" s="5" t="str">
        <f t="shared" si="150"/>
        <v>mustamin44188</v>
      </c>
      <c r="AG577" s="5" t="str">
        <f t="shared" si="151"/>
        <v>BMJ 04444188UTARANIGHT</v>
      </c>
      <c r="AH577" s="5" t="str">
        <f t="shared" si="152"/>
        <v>mustamin44188UTARANIGHT</v>
      </c>
      <c r="AI577" s="5" t="str">
        <f t="shared" si="153"/>
        <v>BMJ 04444188NIGHT</v>
      </c>
      <c r="AJ577" s="5" t="str">
        <f t="shared" si="154"/>
        <v>mustamin44188NIGHT</v>
      </c>
      <c r="AK577" s="5" t="str">
        <f t="shared" si="155"/>
        <v>mustaminBMJ II</v>
      </c>
      <c r="AL577" s="5" t="str">
        <f t="shared" si="157"/>
        <v>3UTARA</v>
      </c>
      <c r="AM577" s="5" t="str">
        <f t="shared" si="158"/>
        <v>1 &gt; 4UTARA12 RODA</v>
      </c>
      <c r="AN577" s="5" t="str">
        <f t="shared" si="159"/>
        <v>mustaminBMJ II1 &gt; 4UTARA12 RODA</v>
      </c>
      <c r="AO577" s="5" t="str">
        <f t="shared" si="160"/>
        <v>mustamin1 &gt; 4UTARA12 RODA</v>
      </c>
      <c r="AP577" s="5" t="str">
        <f t="shared" si="161"/>
        <v>44188NIGHT</v>
      </c>
    </row>
    <row r="578" spans="1:42" x14ac:dyDescent="0.3">
      <c r="A578" s="33">
        <v>1</v>
      </c>
      <c r="B578" s="33"/>
      <c r="C578" s="70">
        <v>44188</v>
      </c>
      <c r="D578" s="71" t="s">
        <v>87</v>
      </c>
      <c r="E578" s="70">
        <v>44188</v>
      </c>
      <c r="F578" s="71">
        <v>5153151</v>
      </c>
      <c r="G578" s="33" t="s">
        <v>20</v>
      </c>
      <c r="H578" s="33" t="s">
        <v>21</v>
      </c>
      <c r="I578" s="33" t="s">
        <v>51</v>
      </c>
      <c r="J578" s="33" t="s">
        <v>46</v>
      </c>
      <c r="K578" s="63" t="s">
        <v>107</v>
      </c>
      <c r="L578" s="32" t="str">
        <f t="shared" si="162"/>
        <v>CGE370</v>
      </c>
      <c r="M578" s="32" t="str">
        <f t="shared" si="163"/>
        <v>BMJ II</v>
      </c>
      <c r="N578" s="32" t="str">
        <f t="shared" si="164"/>
        <v>12 RODA</v>
      </c>
      <c r="O578" s="64">
        <v>0.88421296296296292</v>
      </c>
      <c r="P578" s="65">
        <v>0.88421296296296292</v>
      </c>
      <c r="Q578" s="65"/>
      <c r="R578" s="66">
        <v>1</v>
      </c>
      <c r="S578" s="66">
        <v>44980</v>
      </c>
      <c r="T578" s="66">
        <v>17060</v>
      </c>
      <c r="U578" s="67">
        <f t="shared" si="156"/>
        <v>27.92</v>
      </c>
      <c r="V578" s="66">
        <f t="shared" si="147"/>
        <v>566133.84000000008</v>
      </c>
      <c r="W578" s="66" t="str">
        <f t="shared" si="148"/>
        <v>1 &gt; 4</v>
      </c>
      <c r="X578" s="66">
        <f>A578+SUMIFS(Presensi!F:F,Presensi!E:E,'Entry Data'!AP578)</f>
        <v>1</v>
      </c>
      <c r="Y578" s="66">
        <f>IFERROR(INDEX('Retasi Pricing'!F:F,MATCH('Entry Data'!AM578,'Retasi Pricing'!E:E,0))*X578,"")</f>
        <v>27500</v>
      </c>
      <c r="Z578" s="62" t="s">
        <v>26</v>
      </c>
      <c r="AA578" s="62" t="s">
        <v>27</v>
      </c>
      <c r="AB578" s="32"/>
      <c r="AC578" s="32" t="s">
        <v>198</v>
      </c>
      <c r="AD578" s="32" t="str">
        <f t="shared" si="149"/>
        <v/>
      </c>
      <c r="AF578" s="5" t="str">
        <f t="shared" si="150"/>
        <v>mustamin44188</v>
      </c>
      <c r="AG578" s="5" t="str">
        <f t="shared" si="151"/>
        <v>BMJ 04444188UTARANIGHT</v>
      </c>
      <c r="AH578" s="5" t="str">
        <f t="shared" si="152"/>
        <v>mustamin44188UTARANIGHT</v>
      </c>
      <c r="AI578" s="5" t="str">
        <f t="shared" si="153"/>
        <v>BMJ 04444188NIGHT</v>
      </c>
      <c r="AJ578" s="5" t="str">
        <f t="shared" si="154"/>
        <v>mustamin44188NIGHT</v>
      </c>
      <c r="AK578" s="5" t="str">
        <f t="shared" si="155"/>
        <v>mustaminBMJ II</v>
      </c>
      <c r="AL578" s="5" t="str">
        <f t="shared" si="157"/>
        <v>1UTARA</v>
      </c>
      <c r="AM578" s="5" t="str">
        <f t="shared" si="158"/>
        <v>1 &gt; 4UTARA12 RODA</v>
      </c>
      <c r="AN578" s="5" t="str">
        <f t="shared" si="159"/>
        <v>mustaminBMJ II1 &gt; 4UTARA12 RODA</v>
      </c>
      <c r="AO578" s="5" t="str">
        <f t="shared" si="160"/>
        <v>mustamin1 &gt; 4UTARA12 RODA</v>
      </c>
      <c r="AP578" s="5" t="str">
        <f t="shared" si="161"/>
        <v>44188NIGHT</v>
      </c>
    </row>
    <row r="579" spans="1:42" x14ac:dyDescent="0.3">
      <c r="A579" s="33">
        <v>1</v>
      </c>
      <c r="B579" s="33"/>
      <c r="C579" s="70">
        <v>44188</v>
      </c>
      <c r="D579" s="71" t="s">
        <v>87</v>
      </c>
      <c r="E579" s="70">
        <v>44188</v>
      </c>
      <c r="F579" s="71">
        <v>5153269</v>
      </c>
      <c r="G579" s="33" t="s">
        <v>20</v>
      </c>
      <c r="H579" s="33" t="s">
        <v>21</v>
      </c>
      <c r="I579" s="33" t="s">
        <v>45</v>
      </c>
      <c r="J579" s="33" t="s">
        <v>46</v>
      </c>
      <c r="K579" s="63" t="s">
        <v>107</v>
      </c>
      <c r="L579" s="32" t="str">
        <f t="shared" si="162"/>
        <v>CGE370</v>
      </c>
      <c r="M579" s="32" t="str">
        <f t="shared" si="163"/>
        <v>BMJ II</v>
      </c>
      <c r="N579" s="32" t="str">
        <f t="shared" si="164"/>
        <v>12 RODA</v>
      </c>
      <c r="O579" s="64">
        <v>0.97060185185185188</v>
      </c>
      <c r="P579" s="65">
        <v>0.97060185185185188</v>
      </c>
      <c r="Q579" s="65"/>
      <c r="R579" s="66">
        <v>2</v>
      </c>
      <c r="S579" s="66">
        <v>47280</v>
      </c>
      <c r="T579" s="66">
        <v>17060</v>
      </c>
      <c r="U579" s="67">
        <f t="shared" si="156"/>
        <v>30.22</v>
      </c>
      <c r="V579" s="66">
        <f t="shared" si="147"/>
        <v>612770.93999999994</v>
      </c>
      <c r="W579" s="66" t="str">
        <f t="shared" si="148"/>
        <v>1 &gt; 4</v>
      </c>
      <c r="X579" s="66">
        <f>A579+SUMIFS(Presensi!F:F,Presensi!E:E,'Entry Data'!AP579)</f>
        <v>1</v>
      </c>
      <c r="Y579" s="66">
        <f>IFERROR(INDEX('Retasi Pricing'!F:F,MATCH('Entry Data'!AM579,'Retasi Pricing'!E:E,0))*X579,"")</f>
        <v>27500</v>
      </c>
      <c r="Z579" s="62" t="s">
        <v>26</v>
      </c>
      <c r="AA579" s="62" t="s">
        <v>27</v>
      </c>
      <c r="AB579" s="32"/>
      <c r="AC579" s="32" t="s">
        <v>198</v>
      </c>
      <c r="AD579" s="32" t="str">
        <f t="shared" si="149"/>
        <v/>
      </c>
      <c r="AF579" s="5" t="str">
        <f t="shared" si="150"/>
        <v>mustamin44188</v>
      </c>
      <c r="AG579" s="5" t="str">
        <f t="shared" si="151"/>
        <v>BMJ 04444188UTARANIGHT</v>
      </c>
      <c r="AH579" s="5" t="str">
        <f t="shared" si="152"/>
        <v>mustamin44188UTARANIGHT</v>
      </c>
      <c r="AI579" s="5" t="str">
        <f t="shared" si="153"/>
        <v>BMJ 04444188NIGHT</v>
      </c>
      <c r="AJ579" s="5" t="str">
        <f t="shared" si="154"/>
        <v>mustamin44188NIGHT</v>
      </c>
      <c r="AK579" s="5" t="str">
        <f t="shared" si="155"/>
        <v>mustaminBMJ II</v>
      </c>
      <c r="AL579" s="5" t="str">
        <f t="shared" si="157"/>
        <v>2UTARA</v>
      </c>
      <c r="AM579" s="5" t="str">
        <f t="shared" si="158"/>
        <v>1 &gt; 4UTARA12 RODA</v>
      </c>
      <c r="AN579" s="5" t="str">
        <f t="shared" si="159"/>
        <v>mustaminBMJ II1 &gt; 4UTARA12 RODA</v>
      </c>
      <c r="AO579" s="5" t="str">
        <f t="shared" si="160"/>
        <v>mustamin1 &gt; 4UTARA12 RODA</v>
      </c>
      <c r="AP579" s="5" t="str">
        <f t="shared" si="161"/>
        <v>44188NIGHT</v>
      </c>
    </row>
    <row r="580" spans="1:42" x14ac:dyDescent="0.3">
      <c r="A580" s="33">
        <v>1</v>
      </c>
      <c r="B580" s="33"/>
      <c r="C580" s="70">
        <v>44188</v>
      </c>
      <c r="D580" s="71" t="s">
        <v>87</v>
      </c>
      <c r="E580" s="70">
        <v>44189</v>
      </c>
      <c r="F580" s="71">
        <v>5153306</v>
      </c>
      <c r="G580" s="33" t="s">
        <v>20</v>
      </c>
      <c r="H580" s="33" t="s">
        <v>21</v>
      </c>
      <c r="I580" s="33" t="s">
        <v>45</v>
      </c>
      <c r="J580" s="33" t="s">
        <v>46</v>
      </c>
      <c r="K580" s="63" t="s">
        <v>35</v>
      </c>
      <c r="L580" s="32" t="str">
        <f t="shared" si="162"/>
        <v>CGE370</v>
      </c>
      <c r="M580" s="32" t="str">
        <f t="shared" si="163"/>
        <v>BMJ II</v>
      </c>
      <c r="N580" s="32" t="str">
        <f t="shared" si="164"/>
        <v>12 RODA</v>
      </c>
      <c r="O580" s="64">
        <v>2.7777777777777778E-4</v>
      </c>
      <c r="P580" s="65">
        <v>2.7777777777777778E-4</v>
      </c>
      <c r="Q580" s="65"/>
      <c r="R580" s="66">
        <v>3</v>
      </c>
      <c r="S580" s="66">
        <v>45860</v>
      </c>
      <c r="T580" s="66">
        <v>17080</v>
      </c>
      <c r="U580" s="67">
        <f t="shared" si="156"/>
        <v>28.78</v>
      </c>
      <c r="V580" s="66">
        <f t="shared" si="147"/>
        <v>583572.06000000006</v>
      </c>
      <c r="W580" s="66" t="str">
        <f t="shared" si="148"/>
        <v>1 &gt; 4</v>
      </c>
      <c r="X580" s="66">
        <f>A580+SUMIFS(Presensi!F:F,Presensi!E:E,'Entry Data'!AP580)</f>
        <v>1</v>
      </c>
      <c r="Y580" s="66">
        <f>IFERROR(INDEX('Retasi Pricing'!F:F,MATCH('Entry Data'!AM580,'Retasi Pricing'!E:E,0))*X580,"")</f>
        <v>27500</v>
      </c>
      <c r="Z580" s="62" t="s">
        <v>26</v>
      </c>
      <c r="AA580" s="62" t="s">
        <v>27</v>
      </c>
      <c r="AB580" s="32"/>
      <c r="AC580" s="32" t="s">
        <v>106</v>
      </c>
      <c r="AD580" s="32" t="str">
        <f t="shared" si="149"/>
        <v/>
      </c>
      <c r="AF580" s="5" t="str">
        <f t="shared" si="150"/>
        <v>muhlis44188</v>
      </c>
      <c r="AG580" s="5" t="str">
        <f t="shared" si="151"/>
        <v>BMJ 04544188UTARANIGHT</v>
      </c>
      <c r="AH580" s="5" t="str">
        <f t="shared" si="152"/>
        <v>muhlis44188UTARANIGHT</v>
      </c>
      <c r="AI580" s="5" t="str">
        <f t="shared" si="153"/>
        <v>BMJ 04544188NIGHT</v>
      </c>
      <c r="AJ580" s="5" t="str">
        <f t="shared" si="154"/>
        <v>muhlis44188NIGHT</v>
      </c>
      <c r="AK580" s="5" t="str">
        <f t="shared" si="155"/>
        <v>muhlisBMJ II</v>
      </c>
      <c r="AL580" s="5" t="str">
        <f t="shared" si="157"/>
        <v>3UTARA</v>
      </c>
      <c r="AM580" s="5" t="str">
        <f t="shared" si="158"/>
        <v>1 &gt; 4UTARA12 RODA</v>
      </c>
      <c r="AN580" s="5" t="str">
        <f t="shared" si="159"/>
        <v>muhlisBMJ II1 &gt; 4UTARA12 RODA</v>
      </c>
      <c r="AO580" s="5" t="str">
        <f t="shared" si="160"/>
        <v>muhlis1 &gt; 4UTARA12 RODA</v>
      </c>
      <c r="AP580" s="5" t="str">
        <f t="shared" si="161"/>
        <v>44188NIGHT</v>
      </c>
    </row>
    <row r="581" spans="1:42" x14ac:dyDescent="0.3">
      <c r="A581" s="33">
        <v>1</v>
      </c>
      <c r="B581" s="33"/>
      <c r="C581" s="70">
        <v>44188</v>
      </c>
      <c r="D581" s="71" t="s">
        <v>87</v>
      </c>
      <c r="E581" s="70">
        <v>44189</v>
      </c>
      <c r="F581" s="71">
        <v>5153384</v>
      </c>
      <c r="G581" s="33" t="s">
        <v>20</v>
      </c>
      <c r="H581" s="33" t="s">
        <v>21</v>
      </c>
      <c r="I581" s="33" t="s">
        <v>45</v>
      </c>
      <c r="J581" s="33" t="s">
        <v>46</v>
      </c>
      <c r="K581" s="63" t="s">
        <v>35</v>
      </c>
      <c r="L581" s="32" t="str">
        <f t="shared" si="162"/>
        <v>CGE370</v>
      </c>
      <c r="M581" s="32" t="str">
        <f t="shared" si="163"/>
        <v>BMJ II</v>
      </c>
      <c r="N581" s="32" t="str">
        <f t="shared" si="164"/>
        <v>12 RODA</v>
      </c>
      <c r="O581" s="64">
        <v>7.2743055555555561E-2</v>
      </c>
      <c r="P581" s="65">
        <v>7.2743055555555561E-2</v>
      </c>
      <c r="Q581" s="65"/>
      <c r="R581" s="66">
        <v>4</v>
      </c>
      <c r="S581" s="66">
        <v>44380</v>
      </c>
      <c r="T581" s="66">
        <v>17080</v>
      </c>
      <c r="U581" s="67">
        <f t="shared" si="156"/>
        <v>27.3</v>
      </c>
      <c r="V581" s="66">
        <f t="shared" si="147"/>
        <v>553562.1</v>
      </c>
      <c r="W581" s="66" t="str">
        <f t="shared" si="148"/>
        <v>1 &gt; 4</v>
      </c>
      <c r="X581" s="66">
        <f>A581+SUMIFS(Presensi!F:F,Presensi!E:E,'Entry Data'!AP581)</f>
        <v>1</v>
      </c>
      <c r="Y581" s="66">
        <f>IFERROR(INDEX('Retasi Pricing'!F:F,MATCH('Entry Data'!AM581,'Retasi Pricing'!E:E,0))*X581,"")</f>
        <v>27500</v>
      </c>
      <c r="Z581" s="62" t="s">
        <v>26</v>
      </c>
      <c r="AA581" s="62" t="s">
        <v>27</v>
      </c>
      <c r="AB581" s="32"/>
      <c r="AC581" s="32" t="s">
        <v>106</v>
      </c>
      <c r="AD581" s="32" t="str">
        <f t="shared" si="149"/>
        <v/>
      </c>
      <c r="AF581" s="5" t="str">
        <f t="shared" si="150"/>
        <v>muhlis44188</v>
      </c>
      <c r="AG581" s="5" t="str">
        <f t="shared" si="151"/>
        <v>BMJ 04544188UTARANIGHT</v>
      </c>
      <c r="AH581" s="5" t="str">
        <f t="shared" si="152"/>
        <v>muhlis44188UTARANIGHT</v>
      </c>
      <c r="AI581" s="5" t="str">
        <f t="shared" si="153"/>
        <v>BMJ 04544188NIGHT</v>
      </c>
      <c r="AJ581" s="5" t="str">
        <f t="shared" si="154"/>
        <v>muhlis44188NIGHT</v>
      </c>
      <c r="AK581" s="5" t="str">
        <f t="shared" si="155"/>
        <v>muhlisBMJ II</v>
      </c>
      <c r="AL581" s="5" t="str">
        <f t="shared" si="157"/>
        <v>4UTARA</v>
      </c>
      <c r="AM581" s="5" t="str">
        <f t="shared" si="158"/>
        <v>1 &gt; 4UTARA12 RODA</v>
      </c>
      <c r="AN581" s="5" t="str">
        <f t="shared" si="159"/>
        <v>muhlisBMJ II1 &gt; 4UTARA12 RODA</v>
      </c>
      <c r="AO581" s="5" t="str">
        <f t="shared" si="160"/>
        <v>muhlis1 &gt; 4UTARA12 RODA</v>
      </c>
      <c r="AP581" s="5" t="str">
        <f t="shared" si="161"/>
        <v>44188NIGHT</v>
      </c>
    </row>
    <row r="582" spans="1:42" x14ac:dyDescent="0.3">
      <c r="A582" s="33">
        <v>1</v>
      </c>
      <c r="B582" s="33"/>
      <c r="C582" s="70">
        <v>44188</v>
      </c>
      <c r="D582" s="71" t="s">
        <v>87</v>
      </c>
      <c r="E582" s="70">
        <v>44189</v>
      </c>
      <c r="F582" s="71">
        <v>5153471</v>
      </c>
      <c r="G582" s="33" t="s">
        <v>20</v>
      </c>
      <c r="H582" s="33" t="s">
        <v>21</v>
      </c>
      <c r="I582" s="33" t="s">
        <v>45</v>
      </c>
      <c r="J582" s="33" t="s">
        <v>46</v>
      </c>
      <c r="K582" s="63" t="s">
        <v>35</v>
      </c>
      <c r="L582" s="32" t="str">
        <f t="shared" si="162"/>
        <v>CGE370</v>
      </c>
      <c r="M582" s="32" t="str">
        <f t="shared" si="163"/>
        <v>BMJ II</v>
      </c>
      <c r="N582" s="32" t="str">
        <f t="shared" si="164"/>
        <v>12 RODA</v>
      </c>
      <c r="O582" s="64">
        <v>0.14366898148148147</v>
      </c>
      <c r="P582" s="65">
        <v>0.14366898148148147</v>
      </c>
      <c r="Q582" s="65"/>
      <c r="R582" s="66">
        <v>5</v>
      </c>
      <c r="S582" s="66">
        <v>47160</v>
      </c>
      <c r="T582" s="66">
        <v>17080</v>
      </c>
      <c r="U582" s="67">
        <f t="shared" si="156"/>
        <v>30.08</v>
      </c>
      <c r="V582" s="66">
        <f t="shared" si="147"/>
        <v>609932.15999999992</v>
      </c>
      <c r="W582" s="66" t="str">
        <f t="shared" si="148"/>
        <v>&gt; 5</v>
      </c>
      <c r="X582" s="66">
        <f>A582+SUMIFS(Presensi!F:F,Presensi!E:E,'Entry Data'!AP582)</f>
        <v>1</v>
      </c>
      <c r="Y582" s="66">
        <f>IFERROR(INDEX('Retasi Pricing'!F:F,MATCH('Entry Data'!AM582,'Retasi Pricing'!E:E,0))*X582,"")</f>
        <v>31200</v>
      </c>
      <c r="Z582" s="62" t="s">
        <v>26</v>
      </c>
      <c r="AA582" s="62" t="s">
        <v>27</v>
      </c>
      <c r="AB582" s="32"/>
      <c r="AC582" s="32" t="s">
        <v>106</v>
      </c>
      <c r="AD582" s="32" t="str">
        <f t="shared" si="149"/>
        <v/>
      </c>
      <c r="AF582" s="5" t="str">
        <f t="shared" si="150"/>
        <v>muhlis44188</v>
      </c>
      <c r="AG582" s="5" t="str">
        <f t="shared" si="151"/>
        <v>BMJ 04544188UTARANIGHT</v>
      </c>
      <c r="AH582" s="5" t="str">
        <f t="shared" si="152"/>
        <v>muhlis44188UTARANIGHT</v>
      </c>
      <c r="AI582" s="5" t="str">
        <f t="shared" si="153"/>
        <v>BMJ 04544188NIGHT</v>
      </c>
      <c r="AJ582" s="5" t="str">
        <f t="shared" si="154"/>
        <v>muhlis44188NIGHT</v>
      </c>
      <c r="AK582" s="5" t="str">
        <f t="shared" si="155"/>
        <v>muhlisBMJ II</v>
      </c>
      <c r="AL582" s="5" t="str">
        <f t="shared" si="157"/>
        <v>5UTARA</v>
      </c>
      <c r="AM582" s="5" t="str">
        <f t="shared" si="158"/>
        <v>&gt; 5UTARA12 RODA</v>
      </c>
      <c r="AN582" s="5" t="str">
        <f t="shared" si="159"/>
        <v>muhlisBMJ II&gt; 5UTARA12 RODA</v>
      </c>
      <c r="AO582" s="5" t="str">
        <f t="shared" si="160"/>
        <v>muhlis&gt; 5UTARA12 RODA</v>
      </c>
      <c r="AP582" s="5" t="str">
        <f t="shared" si="161"/>
        <v>44188NIGHT</v>
      </c>
    </row>
    <row r="583" spans="1:42" x14ac:dyDescent="0.3">
      <c r="A583" s="33">
        <v>1</v>
      </c>
      <c r="B583" s="33"/>
      <c r="C583" s="70">
        <v>44188</v>
      </c>
      <c r="D583" s="71" t="s">
        <v>87</v>
      </c>
      <c r="E583" s="70">
        <v>44188</v>
      </c>
      <c r="F583" s="71">
        <v>5153138</v>
      </c>
      <c r="G583" s="33" t="s">
        <v>20</v>
      </c>
      <c r="H583" s="33" t="s">
        <v>21</v>
      </c>
      <c r="I583" s="33" t="s">
        <v>51</v>
      </c>
      <c r="J583" s="33" t="s">
        <v>46</v>
      </c>
      <c r="K583" s="63" t="s">
        <v>35</v>
      </c>
      <c r="L583" s="32" t="str">
        <f t="shared" si="162"/>
        <v>CGE370</v>
      </c>
      <c r="M583" s="32" t="str">
        <f t="shared" si="163"/>
        <v>BMJ II</v>
      </c>
      <c r="N583" s="32" t="str">
        <f t="shared" si="164"/>
        <v>12 RODA</v>
      </c>
      <c r="O583" s="64">
        <v>0.8743171296296296</v>
      </c>
      <c r="P583" s="65">
        <v>0.8743171296296296</v>
      </c>
      <c r="Q583" s="65"/>
      <c r="R583" s="66">
        <v>1</v>
      </c>
      <c r="S583" s="66">
        <v>44200</v>
      </c>
      <c r="T583" s="66">
        <v>17080</v>
      </c>
      <c r="U583" s="67">
        <f t="shared" si="156"/>
        <v>27.12</v>
      </c>
      <c r="V583" s="66">
        <f t="shared" si="147"/>
        <v>549912.24</v>
      </c>
      <c r="W583" s="66" t="str">
        <f t="shared" si="148"/>
        <v>1 &gt; 4</v>
      </c>
      <c r="X583" s="66">
        <f>A583+SUMIFS(Presensi!F:F,Presensi!E:E,'Entry Data'!AP583)</f>
        <v>1</v>
      </c>
      <c r="Y583" s="66">
        <f>IFERROR(INDEX('Retasi Pricing'!F:F,MATCH('Entry Data'!AM583,'Retasi Pricing'!E:E,0))*X583,"")</f>
        <v>27500</v>
      </c>
      <c r="Z583" s="62" t="s">
        <v>26</v>
      </c>
      <c r="AA583" s="62" t="s">
        <v>27</v>
      </c>
      <c r="AB583" s="32"/>
      <c r="AC583" s="32" t="s">
        <v>106</v>
      </c>
      <c r="AD583" s="32" t="str">
        <f t="shared" si="149"/>
        <v/>
      </c>
      <c r="AF583" s="5" t="str">
        <f t="shared" si="150"/>
        <v>muhlis44188</v>
      </c>
      <c r="AG583" s="5" t="str">
        <f t="shared" si="151"/>
        <v>BMJ 04544188UTARANIGHT</v>
      </c>
      <c r="AH583" s="5" t="str">
        <f t="shared" si="152"/>
        <v>muhlis44188UTARANIGHT</v>
      </c>
      <c r="AI583" s="5" t="str">
        <f t="shared" si="153"/>
        <v>BMJ 04544188NIGHT</v>
      </c>
      <c r="AJ583" s="5" t="str">
        <f t="shared" si="154"/>
        <v>muhlis44188NIGHT</v>
      </c>
      <c r="AK583" s="5" t="str">
        <f t="shared" si="155"/>
        <v>muhlisBMJ II</v>
      </c>
      <c r="AL583" s="5" t="str">
        <f t="shared" si="157"/>
        <v>1UTARA</v>
      </c>
      <c r="AM583" s="5" t="str">
        <f t="shared" si="158"/>
        <v>1 &gt; 4UTARA12 RODA</v>
      </c>
      <c r="AN583" s="5" t="str">
        <f t="shared" si="159"/>
        <v>muhlisBMJ II1 &gt; 4UTARA12 RODA</v>
      </c>
      <c r="AO583" s="5" t="str">
        <f t="shared" si="160"/>
        <v>muhlis1 &gt; 4UTARA12 RODA</v>
      </c>
      <c r="AP583" s="5" t="str">
        <f t="shared" si="161"/>
        <v>44188NIGHT</v>
      </c>
    </row>
    <row r="584" spans="1:42" x14ac:dyDescent="0.3">
      <c r="A584" s="33">
        <v>1</v>
      </c>
      <c r="B584" s="33"/>
      <c r="C584" s="70">
        <v>44188</v>
      </c>
      <c r="D584" s="71" t="s">
        <v>87</v>
      </c>
      <c r="E584" s="70">
        <v>44188</v>
      </c>
      <c r="F584" s="71">
        <v>5153222</v>
      </c>
      <c r="G584" s="33" t="s">
        <v>20</v>
      </c>
      <c r="H584" s="33" t="s">
        <v>21</v>
      </c>
      <c r="I584" s="33" t="s">
        <v>45</v>
      </c>
      <c r="J584" s="33" t="s">
        <v>46</v>
      </c>
      <c r="K584" s="63" t="s">
        <v>35</v>
      </c>
      <c r="L584" s="32" t="str">
        <f t="shared" si="162"/>
        <v>CGE370</v>
      </c>
      <c r="M584" s="32" t="str">
        <f t="shared" si="163"/>
        <v>BMJ II</v>
      </c>
      <c r="N584" s="32" t="str">
        <f t="shared" si="164"/>
        <v>12 RODA</v>
      </c>
      <c r="O584" s="64">
        <v>0.93928240740740743</v>
      </c>
      <c r="P584" s="65">
        <v>0.93928240740740743</v>
      </c>
      <c r="Q584" s="65"/>
      <c r="R584" s="66">
        <v>2</v>
      </c>
      <c r="S584" s="66">
        <v>45380</v>
      </c>
      <c r="T584" s="66">
        <v>17080</v>
      </c>
      <c r="U584" s="67">
        <f t="shared" si="156"/>
        <v>28.3</v>
      </c>
      <c r="V584" s="66">
        <f t="shared" si="147"/>
        <v>573839.1</v>
      </c>
      <c r="W584" s="66" t="str">
        <f t="shared" si="148"/>
        <v>1 &gt; 4</v>
      </c>
      <c r="X584" s="66">
        <f>A584+SUMIFS(Presensi!F:F,Presensi!E:E,'Entry Data'!AP584)</f>
        <v>1</v>
      </c>
      <c r="Y584" s="66">
        <f>IFERROR(INDEX('Retasi Pricing'!F:F,MATCH('Entry Data'!AM584,'Retasi Pricing'!E:E,0))*X584,"")</f>
        <v>27500</v>
      </c>
      <c r="Z584" s="62" t="s">
        <v>26</v>
      </c>
      <c r="AA584" s="62" t="s">
        <v>27</v>
      </c>
      <c r="AB584" s="32"/>
      <c r="AC584" s="32" t="s">
        <v>106</v>
      </c>
      <c r="AD584" s="32" t="str">
        <f t="shared" si="149"/>
        <v/>
      </c>
      <c r="AF584" s="5" t="str">
        <f t="shared" si="150"/>
        <v>muhlis44188</v>
      </c>
      <c r="AG584" s="5" t="str">
        <f t="shared" si="151"/>
        <v>BMJ 04544188UTARANIGHT</v>
      </c>
      <c r="AH584" s="5" t="str">
        <f t="shared" si="152"/>
        <v>muhlis44188UTARANIGHT</v>
      </c>
      <c r="AI584" s="5" t="str">
        <f t="shared" si="153"/>
        <v>BMJ 04544188NIGHT</v>
      </c>
      <c r="AJ584" s="5" t="str">
        <f t="shared" si="154"/>
        <v>muhlis44188NIGHT</v>
      </c>
      <c r="AK584" s="5" t="str">
        <f t="shared" si="155"/>
        <v>muhlisBMJ II</v>
      </c>
      <c r="AL584" s="5" t="str">
        <f t="shared" si="157"/>
        <v>2UTARA</v>
      </c>
      <c r="AM584" s="5" t="str">
        <f t="shared" si="158"/>
        <v>1 &gt; 4UTARA12 RODA</v>
      </c>
      <c r="AN584" s="5" t="str">
        <f t="shared" si="159"/>
        <v>muhlisBMJ II1 &gt; 4UTARA12 RODA</v>
      </c>
      <c r="AO584" s="5" t="str">
        <f t="shared" si="160"/>
        <v>muhlis1 &gt; 4UTARA12 RODA</v>
      </c>
      <c r="AP584" s="5" t="str">
        <f t="shared" si="161"/>
        <v>44188NIGHT</v>
      </c>
    </row>
    <row r="585" spans="1:42" x14ac:dyDescent="0.3">
      <c r="A585" s="33">
        <v>1</v>
      </c>
      <c r="B585" s="33"/>
      <c r="C585" s="70">
        <v>44188</v>
      </c>
      <c r="D585" s="71" t="s">
        <v>87</v>
      </c>
      <c r="E585" s="70">
        <v>44189</v>
      </c>
      <c r="F585" s="71">
        <v>5153567</v>
      </c>
      <c r="G585" s="33" t="s">
        <v>20</v>
      </c>
      <c r="H585" s="33" t="s">
        <v>21</v>
      </c>
      <c r="I585" s="33" t="s">
        <v>45</v>
      </c>
      <c r="J585" s="33" t="s">
        <v>46</v>
      </c>
      <c r="K585" s="63" t="s">
        <v>41</v>
      </c>
      <c r="L585" s="32" t="str">
        <f t="shared" si="162"/>
        <v>AXOR4843</v>
      </c>
      <c r="M585" s="32" t="str">
        <f t="shared" si="163"/>
        <v>BMJ II</v>
      </c>
      <c r="N585" s="32" t="str">
        <f t="shared" si="164"/>
        <v>12 RODA</v>
      </c>
      <c r="O585" s="64">
        <v>0.24665509259259258</v>
      </c>
      <c r="P585" s="65">
        <v>0.24665509259259258</v>
      </c>
      <c r="Q585" s="65"/>
      <c r="R585" s="66">
        <v>3</v>
      </c>
      <c r="S585" s="66">
        <v>53740</v>
      </c>
      <c r="T585" s="66">
        <v>20140</v>
      </c>
      <c r="U585" s="67">
        <f t="shared" si="156"/>
        <v>33.6</v>
      </c>
      <c r="V585" s="66">
        <f t="shared" si="147"/>
        <v>681307.20000000007</v>
      </c>
      <c r="W585" s="66" t="str">
        <f t="shared" si="148"/>
        <v>1 &gt; 4</v>
      </c>
      <c r="X585" s="66">
        <f>A585+SUMIFS(Presensi!F:F,Presensi!E:E,'Entry Data'!AP585)</f>
        <v>1</v>
      </c>
      <c r="Y585" s="66">
        <f>IFERROR(INDEX('Retasi Pricing'!F:F,MATCH('Entry Data'!AM585,'Retasi Pricing'!E:E,0))*X585,"")</f>
        <v>27500</v>
      </c>
      <c r="Z585" s="62" t="s">
        <v>26</v>
      </c>
      <c r="AA585" s="62" t="s">
        <v>27</v>
      </c>
      <c r="AB585" s="32"/>
      <c r="AC585" s="32" t="s">
        <v>124</v>
      </c>
      <c r="AD585" s="32" t="str">
        <f t="shared" si="149"/>
        <v/>
      </c>
      <c r="AF585" s="5" t="str">
        <f t="shared" si="150"/>
        <v>rahman44188</v>
      </c>
      <c r="AG585" s="5" t="str">
        <f t="shared" si="151"/>
        <v>BMJ 04744188UTARANIGHT</v>
      </c>
      <c r="AH585" s="5" t="str">
        <f t="shared" si="152"/>
        <v>rahman44188UTARANIGHT</v>
      </c>
      <c r="AI585" s="5" t="str">
        <f t="shared" si="153"/>
        <v>BMJ 04744188NIGHT</v>
      </c>
      <c r="AJ585" s="5" t="str">
        <f t="shared" si="154"/>
        <v>rahman44188NIGHT</v>
      </c>
      <c r="AK585" s="5" t="str">
        <f t="shared" si="155"/>
        <v>rahmanBMJ II</v>
      </c>
      <c r="AL585" s="5" t="str">
        <f t="shared" si="157"/>
        <v>3UTARA</v>
      </c>
      <c r="AM585" s="5" t="str">
        <f t="shared" si="158"/>
        <v>1 &gt; 4UTARA12 RODA</v>
      </c>
      <c r="AN585" s="5" t="str">
        <f t="shared" si="159"/>
        <v>rahmanBMJ II1 &gt; 4UTARA12 RODA</v>
      </c>
      <c r="AO585" s="5" t="str">
        <f t="shared" si="160"/>
        <v>rahman1 &gt; 4UTARA12 RODA</v>
      </c>
      <c r="AP585" s="5" t="str">
        <f t="shared" si="161"/>
        <v>44188NIGHT</v>
      </c>
    </row>
    <row r="586" spans="1:42" x14ac:dyDescent="0.3">
      <c r="A586" s="33">
        <v>1</v>
      </c>
      <c r="B586" s="33"/>
      <c r="C586" s="70">
        <v>44188</v>
      </c>
      <c r="D586" s="71" t="s">
        <v>87</v>
      </c>
      <c r="E586" s="70">
        <v>44188</v>
      </c>
      <c r="F586" s="71">
        <v>5153121</v>
      </c>
      <c r="G586" s="33" t="s">
        <v>20</v>
      </c>
      <c r="H586" s="33" t="s">
        <v>21</v>
      </c>
      <c r="I586" s="33" t="s">
        <v>45</v>
      </c>
      <c r="J586" s="33" t="s">
        <v>46</v>
      </c>
      <c r="K586" s="63" t="s">
        <v>41</v>
      </c>
      <c r="L586" s="32" t="str">
        <f t="shared" si="162"/>
        <v>AXOR4843</v>
      </c>
      <c r="M586" s="32" t="str">
        <f t="shared" si="163"/>
        <v>BMJ II</v>
      </c>
      <c r="N586" s="32" t="str">
        <f t="shared" si="164"/>
        <v>12 RODA</v>
      </c>
      <c r="O586" s="64">
        <v>0.86061342592592593</v>
      </c>
      <c r="P586" s="65">
        <v>0.86061342592592593</v>
      </c>
      <c r="Q586" s="65"/>
      <c r="R586" s="66">
        <v>1</v>
      </c>
      <c r="S586" s="66">
        <v>51740</v>
      </c>
      <c r="T586" s="66">
        <v>21840</v>
      </c>
      <c r="U586" s="67">
        <f t="shared" si="156"/>
        <v>29.9</v>
      </c>
      <c r="V586" s="66">
        <f t="shared" ref="V586:V649" si="165">IFERROR(VLOOKUP(L586,harga,2,FALSE),"")*U586*IFERROR(VLOOKUP(G586,jarak,2,FALSE),"")</f>
        <v>606282.29999999993</v>
      </c>
      <c r="W586" s="66" t="str">
        <f t="shared" ref="W586:W649" si="166">IFERROR(VLOOKUP(AL586,Code,2,FALSE),"")</f>
        <v>1 &gt; 4</v>
      </c>
      <c r="X586" s="66">
        <f>A586+SUMIFS(Presensi!F:F,Presensi!E:E,'Entry Data'!AP586)</f>
        <v>1</v>
      </c>
      <c r="Y586" s="66">
        <f>IFERROR(INDEX('Retasi Pricing'!F:F,MATCH('Entry Data'!AM586,'Retasi Pricing'!E:E,0))*X586,"")</f>
        <v>27500</v>
      </c>
      <c r="Z586" s="62" t="s">
        <v>26</v>
      </c>
      <c r="AA586" s="62" t="s">
        <v>27</v>
      </c>
      <c r="AB586" s="32"/>
      <c r="AC586" s="32" t="s">
        <v>124</v>
      </c>
      <c r="AD586" s="32" t="str">
        <f t="shared" ref="AD586:AD649" si="167">IFERROR(VLOOKUP(AC586,driver,13,FALSE),"")</f>
        <v/>
      </c>
      <c r="AF586" s="5" t="str">
        <f t="shared" ref="AF586:AF649" si="168">AC586&amp;C586</f>
        <v>rahman44188</v>
      </c>
      <c r="AG586" s="5" t="str">
        <f t="shared" ref="AG586:AG649" si="169">K586&amp;C586&amp;G586&amp;D586</f>
        <v>BMJ 04744188UTARANIGHT</v>
      </c>
      <c r="AH586" s="5" t="str">
        <f t="shared" ref="AH586:AH649" si="170">AC586&amp;C586&amp;G586&amp;D586</f>
        <v>rahman44188UTARANIGHT</v>
      </c>
      <c r="AI586" s="5" t="str">
        <f t="shared" ref="AI586:AI649" si="171">K586&amp;C586&amp;D586</f>
        <v>BMJ 04744188NIGHT</v>
      </c>
      <c r="AJ586" s="5" t="str">
        <f t="shared" ref="AJ586:AJ649" si="172">AC586&amp;C586&amp;D586</f>
        <v>rahman44188NIGHT</v>
      </c>
      <c r="AK586" s="5" t="str">
        <f t="shared" ref="AK586:AK649" si="173">AC586&amp;M586</f>
        <v>rahmanBMJ II</v>
      </c>
      <c r="AL586" s="5" t="str">
        <f t="shared" si="157"/>
        <v>1UTARA</v>
      </c>
      <c r="AM586" s="5" t="str">
        <f t="shared" si="158"/>
        <v>1 &gt; 4UTARA12 RODA</v>
      </c>
      <c r="AN586" s="5" t="str">
        <f t="shared" si="159"/>
        <v>rahmanBMJ II1 &gt; 4UTARA12 RODA</v>
      </c>
      <c r="AO586" s="5" t="str">
        <f t="shared" si="160"/>
        <v>rahman1 &gt; 4UTARA12 RODA</v>
      </c>
      <c r="AP586" s="5" t="str">
        <f t="shared" si="161"/>
        <v>44188NIGHT</v>
      </c>
    </row>
    <row r="587" spans="1:42" x14ac:dyDescent="0.3">
      <c r="A587" s="33">
        <v>1</v>
      </c>
      <c r="B587" s="33"/>
      <c r="C587" s="70">
        <v>44188</v>
      </c>
      <c r="D587" s="71" t="s">
        <v>87</v>
      </c>
      <c r="E587" s="70">
        <v>44188</v>
      </c>
      <c r="F587" s="71">
        <v>5153208</v>
      </c>
      <c r="G587" s="33" t="s">
        <v>20</v>
      </c>
      <c r="H587" s="33" t="s">
        <v>21</v>
      </c>
      <c r="I587" s="33" t="s">
        <v>45</v>
      </c>
      <c r="J587" s="33" t="s">
        <v>46</v>
      </c>
      <c r="K587" s="63" t="s">
        <v>41</v>
      </c>
      <c r="L587" s="32" t="str">
        <f t="shared" si="162"/>
        <v>AXOR4843</v>
      </c>
      <c r="M587" s="32" t="str">
        <f t="shared" si="163"/>
        <v>BMJ II</v>
      </c>
      <c r="N587" s="32" t="str">
        <f t="shared" si="164"/>
        <v>12 RODA</v>
      </c>
      <c r="O587" s="64">
        <v>0.93200231481481488</v>
      </c>
      <c r="P587" s="65">
        <v>0.93200231481481488</v>
      </c>
      <c r="Q587" s="65"/>
      <c r="R587" s="66">
        <v>2</v>
      </c>
      <c r="S587" s="66">
        <v>53820</v>
      </c>
      <c r="T587" s="66">
        <v>20140</v>
      </c>
      <c r="U587" s="67">
        <f t="shared" ref="U587:U650" si="174">(S587-T587)/1000</f>
        <v>33.68</v>
      </c>
      <c r="V587" s="66">
        <f t="shared" si="165"/>
        <v>682929.36</v>
      </c>
      <c r="W587" s="66" t="str">
        <f t="shared" si="166"/>
        <v>1 &gt; 4</v>
      </c>
      <c r="X587" s="66">
        <f>A587+SUMIFS(Presensi!F:F,Presensi!E:E,'Entry Data'!AP587)</f>
        <v>1</v>
      </c>
      <c r="Y587" s="66">
        <f>IFERROR(INDEX('Retasi Pricing'!F:F,MATCH('Entry Data'!AM587,'Retasi Pricing'!E:E,0))*X587,"")</f>
        <v>27500</v>
      </c>
      <c r="Z587" s="62" t="s">
        <v>26</v>
      </c>
      <c r="AA587" s="62" t="s">
        <v>27</v>
      </c>
      <c r="AB587" s="32"/>
      <c r="AC587" s="32" t="s">
        <v>124</v>
      </c>
      <c r="AD587" s="32" t="str">
        <f t="shared" si="167"/>
        <v/>
      </c>
      <c r="AF587" s="5" t="str">
        <f t="shared" si="168"/>
        <v>rahman44188</v>
      </c>
      <c r="AG587" s="5" t="str">
        <f t="shared" si="169"/>
        <v>BMJ 04744188UTARANIGHT</v>
      </c>
      <c r="AH587" s="5" t="str">
        <f t="shared" si="170"/>
        <v>rahman44188UTARANIGHT</v>
      </c>
      <c r="AI587" s="5" t="str">
        <f t="shared" si="171"/>
        <v>BMJ 04744188NIGHT</v>
      </c>
      <c r="AJ587" s="5" t="str">
        <f t="shared" si="172"/>
        <v>rahman44188NIGHT</v>
      </c>
      <c r="AK587" s="5" t="str">
        <f t="shared" si="173"/>
        <v>rahmanBMJ II</v>
      </c>
      <c r="AL587" s="5" t="str">
        <f t="shared" ref="AL587:AL650" si="175">Q587&amp;R587&amp;G587</f>
        <v>2UTARA</v>
      </c>
      <c r="AM587" s="5" t="str">
        <f t="shared" ref="AM587:AM650" si="176">W587&amp;G587&amp;N587</f>
        <v>1 &gt; 4UTARA12 RODA</v>
      </c>
      <c r="AN587" s="5" t="str">
        <f t="shared" ref="AN587:AN650" si="177">AC587&amp;M587&amp;W587&amp;G587&amp;N587</f>
        <v>rahmanBMJ II1 &gt; 4UTARA12 RODA</v>
      </c>
      <c r="AO587" s="5" t="str">
        <f t="shared" ref="AO587:AO650" si="178">AC587&amp;W587&amp;G587&amp;N587</f>
        <v>rahman1 &gt; 4UTARA12 RODA</v>
      </c>
      <c r="AP587" s="5" t="str">
        <f t="shared" ref="AP587:AP650" si="179">C587&amp;D587</f>
        <v>44188NIGHT</v>
      </c>
    </row>
    <row r="588" spans="1:42" x14ac:dyDescent="0.3">
      <c r="A588" s="33">
        <v>1</v>
      </c>
      <c r="B588" s="33"/>
      <c r="C588" s="70">
        <v>44188</v>
      </c>
      <c r="D588" s="71" t="s">
        <v>87</v>
      </c>
      <c r="E588" s="70">
        <v>44189</v>
      </c>
      <c r="F588" s="71">
        <v>5153374</v>
      </c>
      <c r="G588" s="33" t="s">
        <v>20</v>
      </c>
      <c r="H588" s="33" t="s">
        <v>21</v>
      </c>
      <c r="I588" s="33" t="s">
        <v>45</v>
      </c>
      <c r="J588" s="33" t="s">
        <v>46</v>
      </c>
      <c r="K588" s="63" t="s">
        <v>48</v>
      </c>
      <c r="L588" s="32" t="str">
        <f t="shared" si="162"/>
        <v>AXOR4843</v>
      </c>
      <c r="M588" s="32" t="str">
        <f t="shared" si="163"/>
        <v>BMJ II</v>
      </c>
      <c r="N588" s="32" t="str">
        <f t="shared" si="164"/>
        <v>12 RODA</v>
      </c>
      <c r="O588" s="64">
        <v>6.5474537037037039E-2</v>
      </c>
      <c r="P588" s="65">
        <v>6.5474537037037039E-2</v>
      </c>
      <c r="Q588" s="65"/>
      <c r="R588" s="66">
        <v>2</v>
      </c>
      <c r="S588" s="66">
        <v>49540</v>
      </c>
      <c r="T588" s="66">
        <v>19580</v>
      </c>
      <c r="U588" s="67">
        <f t="shared" si="174"/>
        <v>29.96</v>
      </c>
      <c r="V588" s="66">
        <f t="shared" si="165"/>
        <v>607498.91999999993</v>
      </c>
      <c r="W588" s="66" t="str">
        <f t="shared" si="166"/>
        <v>1 &gt; 4</v>
      </c>
      <c r="X588" s="66">
        <f>A588+SUMIFS(Presensi!F:F,Presensi!E:E,'Entry Data'!AP588)</f>
        <v>1</v>
      </c>
      <c r="Y588" s="66">
        <f>IFERROR(INDEX('Retasi Pricing'!F:F,MATCH('Entry Data'!AM588,'Retasi Pricing'!E:E,0))*X588,"")</f>
        <v>27500</v>
      </c>
      <c r="Z588" s="62" t="s">
        <v>26</v>
      </c>
      <c r="AA588" s="62" t="s">
        <v>27</v>
      </c>
      <c r="AB588" s="32"/>
      <c r="AC588" s="32" t="s">
        <v>211</v>
      </c>
      <c r="AD588" s="32" t="str">
        <f t="shared" si="167"/>
        <v/>
      </c>
      <c r="AF588" s="5" t="str">
        <f t="shared" si="168"/>
        <v>yudianto44188</v>
      </c>
      <c r="AG588" s="5" t="str">
        <f t="shared" si="169"/>
        <v>BMJ 04844188UTARANIGHT</v>
      </c>
      <c r="AH588" s="5" t="str">
        <f t="shared" si="170"/>
        <v>yudianto44188UTARANIGHT</v>
      </c>
      <c r="AI588" s="5" t="str">
        <f t="shared" si="171"/>
        <v>BMJ 04844188NIGHT</v>
      </c>
      <c r="AJ588" s="5" t="str">
        <f t="shared" si="172"/>
        <v>yudianto44188NIGHT</v>
      </c>
      <c r="AK588" s="5" t="str">
        <f t="shared" si="173"/>
        <v>yudiantoBMJ II</v>
      </c>
      <c r="AL588" s="5" t="str">
        <f t="shared" si="175"/>
        <v>2UTARA</v>
      </c>
      <c r="AM588" s="5" t="str">
        <f t="shared" si="176"/>
        <v>1 &gt; 4UTARA12 RODA</v>
      </c>
      <c r="AN588" s="5" t="str">
        <f t="shared" si="177"/>
        <v>yudiantoBMJ II1 &gt; 4UTARA12 RODA</v>
      </c>
      <c r="AO588" s="5" t="str">
        <f t="shared" si="178"/>
        <v>yudianto1 &gt; 4UTARA12 RODA</v>
      </c>
      <c r="AP588" s="5" t="str">
        <f t="shared" si="179"/>
        <v>44188NIGHT</v>
      </c>
    </row>
    <row r="589" spans="1:42" x14ac:dyDescent="0.3">
      <c r="A589" s="33">
        <v>1</v>
      </c>
      <c r="B589" s="33"/>
      <c r="C589" s="70">
        <v>44188</v>
      </c>
      <c r="D589" s="71" t="s">
        <v>87</v>
      </c>
      <c r="E589" s="70">
        <v>44189</v>
      </c>
      <c r="F589" s="71">
        <v>5153447</v>
      </c>
      <c r="G589" s="33" t="s">
        <v>20</v>
      </c>
      <c r="H589" s="33" t="s">
        <v>21</v>
      </c>
      <c r="I589" s="33" t="s">
        <v>45</v>
      </c>
      <c r="J589" s="33" t="s">
        <v>46</v>
      </c>
      <c r="K589" s="63" t="s">
        <v>48</v>
      </c>
      <c r="L589" s="32" t="str">
        <f t="shared" si="162"/>
        <v>AXOR4843</v>
      </c>
      <c r="M589" s="32" t="str">
        <f t="shared" si="163"/>
        <v>BMJ II</v>
      </c>
      <c r="N589" s="32" t="str">
        <f t="shared" si="164"/>
        <v>12 RODA</v>
      </c>
      <c r="O589" s="64">
        <v>0.12453703703703704</v>
      </c>
      <c r="P589" s="65">
        <v>0.12453703703703704</v>
      </c>
      <c r="Q589" s="65"/>
      <c r="R589" s="66">
        <v>3</v>
      </c>
      <c r="S589" s="66">
        <v>50840</v>
      </c>
      <c r="T589" s="66">
        <v>19580</v>
      </c>
      <c r="U589" s="67">
        <f t="shared" si="174"/>
        <v>31.26</v>
      </c>
      <c r="V589" s="66">
        <f t="shared" si="165"/>
        <v>633859.02</v>
      </c>
      <c r="W589" s="66" t="str">
        <f t="shared" si="166"/>
        <v>1 &gt; 4</v>
      </c>
      <c r="X589" s="66">
        <f>A589+SUMIFS(Presensi!F:F,Presensi!E:E,'Entry Data'!AP589)</f>
        <v>1</v>
      </c>
      <c r="Y589" s="66">
        <f>IFERROR(INDEX('Retasi Pricing'!F:F,MATCH('Entry Data'!AM589,'Retasi Pricing'!E:E,0))*X589,"")</f>
        <v>27500</v>
      </c>
      <c r="Z589" s="62" t="s">
        <v>26</v>
      </c>
      <c r="AA589" s="62" t="s">
        <v>27</v>
      </c>
      <c r="AB589" s="32"/>
      <c r="AC589" s="32" t="s">
        <v>211</v>
      </c>
      <c r="AD589" s="32" t="str">
        <f t="shared" si="167"/>
        <v/>
      </c>
      <c r="AF589" s="5" t="str">
        <f t="shared" si="168"/>
        <v>yudianto44188</v>
      </c>
      <c r="AG589" s="5" t="str">
        <f t="shared" si="169"/>
        <v>BMJ 04844188UTARANIGHT</v>
      </c>
      <c r="AH589" s="5" t="str">
        <f t="shared" si="170"/>
        <v>yudianto44188UTARANIGHT</v>
      </c>
      <c r="AI589" s="5" t="str">
        <f t="shared" si="171"/>
        <v>BMJ 04844188NIGHT</v>
      </c>
      <c r="AJ589" s="5" t="str">
        <f t="shared" si="172"/>
        <v>yudianto44188NIGHT</v>
      </c>
      <c r="AK589" s="5" t="str">
        <f t="shared" si="173"/>
        <v>yudiantoBMJ II</v>
      </c>
      <c r="AL589" s="5" t="str">
        <f t="shared" si="175"/>
        <v>3UTARA</v>
      </c>
      <c r="AM589" s="5" t="str">
        <f t="shared" si="176"/>
        <v>1 &gt; 4UTARA12 RODA</v>
      </c>
      <c r="AN589" s="5" t="str">
        <f t="shared" si="177"/>
        <v>yudiantoBMJ II1 &gt; 4UTARA12 RODA</v>
      </c>
      <c r="AO589" s="5" t="str">
        <f t="shared" si="178"/>
        <v>yudianto1 &gt; 4UTARA12 RODA</v>
      </c>
      <c r="AP589" s="5" t="str">
        <f t="shared" si="179"/>
        <v>44188NIGHT</v>
      </c>
    </row>
    <row r="590" spans="1:42" x14ac:dyDescent="0.3">
      <c r="A590" s="33">
        <v>1</v>
      </c>
      <c r="B590" s="33"/>
      <c r="C590" s="70">
        <v>44188</v>
      </c>
      <c r="D590" s="71" t="s">
        <v>87</v>
      </c>
      <c r="E590" s="70">
        <v>44189</v>
      </c>
      <c r="F590" s="71">
        <v>5153521</v>
      </c>
      <c r="G590" s="33" t="s">
        <v>20</v>
      </c>
      <c r="H590" s="33" t="s">
        <v>21</v>
      </c>
      <c r="I590" s="33" t="s">
        <v>51</v>
      </c>
      <c r="J590" s="33" t="s">
        <v>46</v>
      </c>
      <c r="K590" s="63" t="s">
        <v>48</v>
      </c>
      <c r="L590" s="32" t="str">
        <f t="shared" si="162"/>
        <v>AXOR4843</v>
      </c>
      <c r="M590" s="32" t="str">
        <f t="shared" si="163"/>
        <v>BMJ II</v>
      </c>
      <c r="N590" s="32" t="str">
        <f t="shared" si="164"/>
        <v>12 RODA</v>
      </c>
      <c r="O590" s="64">
        <v>0.19483796296296296</v>
      </c>
      <c r="P590" s="65">
        <v>0.19483796296296296</v>
      </c>
      <c r="Q590" s="65"/>
      <c r="R590" s="66">
        <v>4</v>
      </c>
      <c r="S590" s="66">
        <v>49920</v>
      </c>
      <c r="T590" s="66">
        <v>19580</v>
      </c>
      <c r="U590" s="67">
        <f t="shared" si="174"/>
        <v>30.34</v>
      </c>
      <c r="V590" s="66">
        <f t="shared" si="165"/>
        <v>615204.18000000005</v>
      </c>
      <c r="W590" s="66" t="str">
        <f t="shared" si="166"/>
        <v>1 &gt; 4</v>
      </c>
      <c r="X590" s="66">
        <f>A590+SUMIFS(Presensi!F:F,Presensi!E:E,'Entry Data'!AP590)</f>
        <v>1</v>
      </c>
      <c r="Y590" s="66">
        <f>IFERROR(INDEX('Retasi Pricing'!F:F,MATCH('Entry Data'!AM590,'Retasi Pricing'!E:E,0))*X590,"")</f>
        <v>27500</v>
      </c>
      <c r="Z590" s="62" t="s">
        <v>26</v>
      </c>
      <c r="AA590" s="62" t="s">
        <v>27</v>
      </c>
      <c r="AB590" s="32"/>
      <c r="AC590" s="32" t="s">
        <v>211</v>
      </c>
      <c r="AD590" s="32" t="str">
        <f t="shared" si="167"/>
        <v/>
      </c>
      <c r="AF590" s="5" t="str">
        <f t="shared" si="168"/>
        <v>yudianto44188</v>
      </c>
      <c r="AG590" s="5" t="str">
        <f t="shared" si="169"/>
        <v>BMJ 04844188UTARANIGHT</v>
      </c>
      <c r="AH590" s="5" t="str">
        <f t="shared" si="170"/>
        <v>yudianto44188UTARANIGHT</v>
      </c>
      <c r="AI590" s="5" t="str">
        <f t="shared" si="171"/>
        <v>BMJ 04844188NIGHT</v>
      </c>
      <c r="AJ590" s="5" t="str">
        <f t="shared" si="172"/>
        <v>yudianto44188NIGHT</v>
      </c>
      <c r="AK590" s="5" t="str">
        <f t="shared" si="173"/>
        <v>yudiantoBMJ II</v>
      </c>
      <c r="AL590" s="5" t="str">
        <f t="shared" si="175"/>
        <v>4UTARA</v>
      </c>
      <c r="AM590" s="5" t="str">
        <f t="shared" si="176"/>
        <v>1 &gt; 4UTARA12 RODA</v>
      </c>
      <c r="AN590" s="5" t="str">
        <f t="shared" si="177"/>
        <v>yudiantoBMJ II1 &gt; 4UTARA12 RODA</v>
      </c>
      <c r="AO590" s="5" t="str">
        <f t="shared" si="178"/>
        <v>yudianto1 &gt; 4UTARA12 RODA</v>
      </c>
      <c r="AP590" s="5" t="str">
        <f t="shared" si="179"/>
        <v>44188NIGHT</v>
      </c>
    </row>
    <row r="591" spans="1:42" x14ac:dyDescent="0.3">
      <c r="A591" s="33">
        <v>1</v>
      </c>
      <c r="B591" s="33"/>
      <c r="C591" s="70">
        <v>44188</v>
      </c>
      <c r="D591" s="71" t="s">
        <v>87</v>
      </c>
      <c r="E591" s="70">
        <v>44189</v>
      </c>
      <c r="F591" s="71">
        <v>5153388</v>
      </c>
      <c r="G591" s="33" t="s">
        <v>38</v>
      </c>
      <c r="H591" s="33" t="s">
        <v>102</v>
      </c>
      <c r="I591" s="33" t="s">
        <v>103</v>
      </c>
      <c r="J591" s="33" t="s">
        <v>110</v>
      </c>
      <c r="K591" s="63" t="s">
        <v>57</v>
      </c>
      <c r="L591" s="32" t="str">
        <f t="shared" si="162"/>
        <v>AXOR4843</v>
      </c>
      <c r="M591" s="32" t="str">
        <f t="shared" si="163"/>
        <v>BMJ II</v>
      </c>
      <c r="N591" s="32" t="str">
        <f t="shared" si="164"/>
        <v>12 RODA</v>
      </c>
      <c r="O591" s="64">
        <v>7.6666666666666661E-2</v>
      </c>
      <c r="P591" s="65">
        <v>7.6666666666666661E-2</v>
      </c>
      <c r="Q591" s="65"/>
      <c r="R591" s="66">
        <v>3</v>
      </c>
      <c r="S591" s="66">
        <v>51820</v>
      </c>
      <c r="T591" s="66">
        <v>19800</v>
      </c>
      <c r="U591" s="67">
        <f t="shared" si="174"/>
        <v>32.020000000000003</v>
      </c>
      <c r="V591" s="66">
        <f t="shared" si="165"/>
        <v>961880.80000000016</v>
      </c>
      <c r="W591" s="66" t="str">
        <f t="shared" si="166"/>
        <v>1 &gt; 3</v>
      </c>
      <c r="X591" s="66">
        <f>A591+SUMIFS(Presensi!F:F,Presensi!E:E,'Entry Data'!AP591)</f>
        <v>1</v>
      </c>
      <c r="Y591" s="66">
        <f>IFERROR(INDEX('Retasi Pricing'!F:F,MATCH('Entry Data'!AM591,'Retasi Pricing'!E:E,0))*X591,"")</f>
        <v>38000</v>
      </c>
      <c r="Z591" s="62" t="s">
        <v>26</v>
      </c>
      <c r="AA591" s="62" t="s">
        <v>27</v>
      </c>
      <c r="AB591" s="32"/>
      <c r="AC591" s="32" t="s">
        <v>217</v>
      </c>
      <c r="AD591" s="32" t="str">
        <f t="shared" si="167"/>
        <v/>
      </c>
      <c r="AF591" s="5" t="str">
        <f t="shared" si="168"/>
        <v>agus suwantono44188</v>
      </c>
      <c r="AG591" s="5" t="str">
        <f t="shared" si="169"/>
        <v>BMJ 05044188SELATANNIGHT</v>
      </c>
      <c r="AH591" s="5" t="str">
        <f t="shared" si="170"/>
        <v>agus suwantono44188SELATANNIGHT</v>
      </c>
      <c r="AI591" s="5" t="str">
        <f t="shared" si="171"/>
        <v>BMJ 05044188NIGHT</v>
      </c>
      <c r="AJ591" s="5" t="str">
        <f t="shared" si="172"/>
        <v>agus suwantono44188NIGHT</v>
      </c>
      <c r="AK591" s="5" t="str">
        <f t="shared" si="173"/>
        <v>agus suwantonoBMJ II</v>
      </c>
      <c r="AL591" s="5" t="str">
        <f t="shared" si="175"/>
        <v>3SELATAN</v>
      </c>
      <c r="AM591" s="5" t="str">
        <f t="shared" si="176"/>
        <v>1 &gt; 3SELATAN12 RODA</v>
      </c>
      <c r="AN591" s="5" t="str">
        <f t="shared" si="177"/>
        <v>agus suwantonoBMJ II1 &gt; 3SELATAN12 RODA</v>
      </c>
      <c r="AO591" s="5" t="str">
        <f t="shared" si="178"/>
        <v>agus suwantono1 &gt; 3SELATAN12 RODA</v>
      </c>
      <c r="AP591" s="5" t="str">
        <f t="shared" si="179"/>
        <v>44188NIGHT</v>
      </c>
    </row>
    <row r="592" spans="1:42" x14ac:dyDescent="0.3">
      <c r="A592" s="33">
        <v>1</v>
      </c>
      <c r="B592" s="33"/>
      <c r="C592" s="70">
        <v>44188</v>
      </c>
      <c r="D592" s="71" t="s">
        <v>87</v>
      </c>
      <c r="E592" s="70">
        <v>44189</v>
      </c>
      <c r="F592" s="71">
        <v>5153520</v>
      </c>
      <c r="G592" s="33" t="s">
        <v>38</v>
      </c>
      <c r="H592" s="33" t="s">
        <v>102</v>
      </c>
      <c r="I592" s="33" t="s">
        <v>103</v>
      </c>
      <c r="J592" s="33" t="s">
        <v>110</v>
      </c>
      <c r="K592" s="63" t="s">
        <v>57</v>
      </c>
      <c r="L592" s="32" t="str">
        <f t="shared" si="162"/>
        <v>AXOR4843</v>
      </c>
      <c r="M592" s="32" t="str">
        <f t="shared" si="163"/>
        <v>BMJ II</v>
      </c>
      <c r="N592" s="32" t="str">
        <f t="shared" si="164"/>
        <v>12 RODA</v>
      </c>
      <c r="O592" s="64">
        <v>0.19446759259259258</v>
      </c>
      <c r="P592" s="65">
        <v>0.19446759259259258</v>
      </c>
      <c r="Q592" s="65"/>
      <c r="R592" s="66">
        <v>4</v>
      </c>
      <c r="S592" s="66">
        <v>53140</v>
      </c>
      <c r="T592" s="66">
        <v>19800</v>
      </c>
      <c r="U592" s="67">
        <f t="shared" si="174"/>
        <v>33.340000000000003</v>
      </c>
      <c r="V592" s="66">
        <f t="shared" si="165"/>
        <v>1001533.6000000001</v>
      </c>
      <c r="W592" s="66" t="str">
        <f t="shared" si="166"/>
        <v>&gt; 4</v>
      </c>
      <c r="X592" s="66">
        <f>A592+SUMIFS(Presensi!F:F,Presensi!E:E,'Entry Data'!AP592)</f>
        <v>1</v>
      </c>
      <c r="Y592" s="66">
        <f>IFERROR(INDEX('Retasi Pricing'!F:F,MATCH('Entry Data'!AM592,'Retasi Pricing'!E:E,0))*X592,"")</f>
        <v>45000</v>
      </c>
      <c r="Z592" s="62" t="s">
        <v>26</v>
      </c>
      <c r="AA592" s="62" t="s">
        <v>27</v>
      </c>
      <c r="AB592" s="32"/>
      <c r="AC592" s="32" t="s">
        <v>217</v>
      </c>
      <c r="AD592" s="32" t="str">
        <f t="shared" si="167"/>
        <v/>
      </c>
      <c r="AF592" s="5" t="str">
        <f t="shared" si="168"/>
        <v>agus suwantono44188</v>
      </c>
      <c r="AG592" s="5" t="str">
        <f t="shared" si="169"/>
        <v>BMJ 05044188SELATANNIGHT</v>
      </c>
      <c r="AH592" s="5" t="str">
        <f t="shared" si="170"/>
        <v>agus suwantono44188SELATANNIGHT</v>
      </c>
      <c r="AI592" s="5" t="str">
        <f t="shared" si="171"/>
        <v>BMJ 05044188NIGHT</v>
      </c>
      <c r="AJ592" s="5" t="str">
        <f t="shared" si="172"/>
        <v>agus suwantono44188NIGHT</v>
      </c>
      <c r="AK592" s="5" t="str">
        <f t="shared" si="173"/>
        <v>agus suwantonoBMJ II</v>
      </c>
      <c r="AL592" s="5" t="str">
        <f t="shared" si="175"/>
        <v>4SELATAN</v>
      </c>
      <c r="AM592" s="5" t="str">
        <f t="shared" si="176"/>
        <v>&gt; 4SELATAN12 RODA</v>
      </c>
      <c r="AN592" s="5" t="str">
        <f t="shared" si="177"/>
        <v>agus suwantonoBMJ II&gt; 4SELATAN12 RODA</v>
      </c>
      <c r="AO592" s="5" t="str">
        <f t="shared" si="178"/>
        <v>agus suwantono&gt; 4SELATAN12 RODA</v>
      </c>
      <c r="AP592" s="5" t="str">
        <f t="shared" si="179"/>
        <v>44188NIGHT</v>
      </c>
    </row>
    <row r="593" spans="1:42" x14ac:dyDescent="0.3">
      <c r="A593" s="33">
        <v>1</v>
      </c>
      <c r="B593" s="33"/>
      <c r="C593" s="70">
        <v>44188</v>
      </c>
      <c r="D593" s="71" t="s">
        <v>87</v>
      </c>
      <c r="E593" s="70">
        <v>44188</v>
      </c>
      <c r="F593" s="71">
        <v>5153145</v>
      </c>
      <c r="G593" s="33" t="s">
        <v>38</v>
      </c>
      <c r="H593" s="33" t="s">
        <v>102</v>
      </c>
      <c r="I593" s="33" t="s">
        <v>103</v>
      </c>
      <c r="J593" s="33" t="s">
        <v>40</v>
      </c>
      <c r="K593" s="63" t="s">
        <v>57</v>
      </c>
      <c r="L593" s="32" t="str">
        <f t="shared" si="162"/>
        <v>AXOR4843</v>
      </c>
      <c r="M593" s="32" t="str">
        <f t="shared" si="163"/>
        <v>BMJ II</v>
      </c>
      <c r="N593" s="32" t="str">
        <f t="shared" si="164"/>
        <v>12 RODA</v>
      </c>
      <c r="O593" s="64">
        <v>0.88200231481481473</v>
      </c>
      <c r="P593" s="65">
        <v>0.88200231481481473</v>
      </c>
      <c r="Q593" s="65"/>
      <c r="R593" s="66">
        <v>1</v>
      </c>
      <c r="S593" s="66">
        <v>52740</v>
      </c>
      <c r="T593" s="66">
        <v>20140</v>
      </c>
      <c r="U593" s="67">
        <f t="shared" si="174"/>
        <v>32.6</v>
      </c>
      <c r="V593" s="66">
        <f t="shared" si="165"/>
        <v>979304.00000000012</v>
      </c>
      <c r="W593" s="66" t="str">
        <f t="shared" si="166"/>
        <v>1 &gt; 3</v>
      </c>
      <c r="X593" s="66">
        <f>A593+SUMIFS(Presensi!F:F,Presensi!E:E,'Entry Data'!AP593)</f>
        <v>1</v>
      </c>
      <c r="Y593" s="66">
        <f>IFERROR(INDEX('Retasi Pricing'!F:F,MATCH('Entry Data'!AM593,'Retasi Pricing'!E:E,0))*X593,"")</f>
        <v>38000</v>
      </c>
      <c r="Z593" s="62" t="s">
        <v>26</v>
      </c>
      <c r="AA593" s="62" t="s">
        <v>27</v>
      </c>
      <c r="AB593" s="32"/>
      <c r="AC593" s="32" t="s">
        <v>217</v>
      </c>
      <c r="AD593" s="32" t="str">
        <f t="shared" si="167"/>
        <v/>
      </c>
      <c r="AF593" s="5" t="str">
        <f t="shared" si="168"/>
        <v>agus suwantono44188</v>
      </c>
      <c r="AG593" s="5" t="str">
        <f t="shared" si="169"/>
        <v>BMJ 05044188SELATANNIGHT</v>
      </c>
      <c r="AH593" s="5" t="str">
        <f t="shared" si="170"/>
        <v>agus suwantono44188SELATANNIGHT</v>
      </c>
      <c r="AI593" s="5" t="str">
        <f t="shared" si="171"/>
        <v>BMJ 05044188NIGHT</v>
      </c>
      <c r="AJ593" s="5" t="str">
        <f t="shared" si="172"/>
        <v>agus suwantono44188NIGHT</v>
      </c>
      <c r="AK593" s="5" t="str">
        <f t="shared" si="173"/>
        <v>agus suwantonoBMJ II</v>
      </c>
      <c r="AL593" s="5" t="str">
        <f t="shared" si="175"/>
        <v>1SELATAN</v>
      </c>
      <c r="AM593" s="5" t="str">
        <f t="shared" si="176"/>
        <v>1 &gt; 3SELATAN12 RODA</v>
      </c>
      <c r="AN593" s="5" t="str">
        <f t="shared" si="177"/>
        <v>agus suwantonoBMJ II1 &gt; 3SELATAN12 RODA</v>
      </c>
      <c r="AO593" s="5" t="str">
        <f t="shared" si="178"/>
        <v>agus suwantono1 &gt; 3SELATAN12 RODA</v>
      </c>
      <c r="AP593" s="5" t="str">
        <f t="shared" si="179"/>
        <v>44188NIGHT</v>
      </c>
    </row>
    <row r="594" spans="1:42" x14ac:dyDescent="0.3">
      <c r="A594" s="33">
        <v>1</v>
      </c>
      <c r="B594" s="33"/>
      <c r="C594" s="70">
        <v>44188</v>
      </c>
      <c r="D594" s="71" t="s">
        <v>87</v>
      </c>
      <c r="E594" s="70">
        <v>44188</v>
      </c>
      <c r="F594" s="71">
        <v>5153268</v>
      </c>
      <c r="G594" s="33" t="s">
        <v>38</v>
      </c>
      <c r="H594" s="33" t="s">
        <v>102</v>
      </c>
      <c r="I594" s="33" t="s">
        <v>103</v>
      </c>
      <c r="J594" s="33" t="s">
        <v>115</v>
      </c>
      <c r="K594" s="63" t="s">
        <v>57</v>
      </c>
      <c r="L594" s="32" t="str">
        <f t="shared" si="162"/>
        <v>AXOR4843</v>
      </c>
      <c r="M594" s="32" t="str">
        <f t="shared" si="163"/>
        <v>BMJ II</v>
      </c>
      <c r="N594" s="32" t="str">
        <f t="shared" si="164"/>
        <v>12 RODA</v>
      </c>
      <c r="O594" s="64">
        <v>0.97025462962962961</v>
      </c>
      <c r="P594" s="65">
        <v>0.97025462962962961</v>
      </c>
      <c r="Q594" s="65"/>
      <c r="R594" s="66">
        <v>2</v>
      </c>
      <c r="S594" s="66">
        <v>51960</v>
      </c>
      <c r="T594" s="66">
        <v>19800</v>
      </c>
      <c r="U594" s="67">
        <f t="shared" si="174"/>
        <v>32.159999999999997</v>
      </c>
      <c r="V594" s="66">
        <f t="shared" si="165"/>
        <v>966086.39999999991</v>
      </c>
      <c r="W594" s="66" t="str">
        <f t="shared" si="166"/>
        <v>1 &gt; 3</v>
      </c>
      <c r="X594" s="66">
        <f>A594+SUMIFS(Presensi!F:F,Presensi!E:E,'Entry Data'!AP594)</f>
        <v>1</v>
      </c>
      <c r="Y594" s="66">
        <f>IFERROR(INDEX('Retasi Pricing'!F:F,MATCH('Entry Data'!AM594,'Retasi Pricing'!E:E,0))*X594,"")</f>
        <v>38000</v>
      </c>
      <c r="Z594" s="62" t="s">
        <v>26</v>
      </c>
      <c r="AA594" s="62" t="s">
        <v>27</v>
      </c>
      <c r="AB594" s="32"/>
      <c r="AC594" s="32" t="s">
        <v>217</v>
      </c>
      <c r="AD594" s="32" t="str">
        <f t="shared" si="167"/>
        <v/>
      </c>
      <c r="AF594" s="5" t="str">
        <f t="shared" si="168"/>
        <v>agus suwantono44188</v>
      </c>
      <c r="AG594" s="5" t="str">
        <f t="shared" si="169"/>
        <v>BMJ 05044188SELATANNIGHT</v>
      </c>
      <c r="AH594" s="5" t="str">
        <f t="shared" si="170"/>
        <v>agus suwantono44188SELATANNIGHT</v>
      </c>
      <c r="AI594" s="5" t="str">
        <f t="shared" si="171"/>
        <v>BMJ 05044188NIGHT</v>
      </c>
      <c r="AJ594" s="5" t="str">
        <f t="shared" si="172"/>
        <v>agus suwantono44188NIGHT</v>
      </c>
      <c r="AK594" s="5" t="str">
        <f t="shared" si="173"/>
        <v>agus suwantonoBMJ II</v>
      </c>
      <c r="AL594" s="5" t="str">
        <f t="shared" si="175"/>
        <v>2SELATAN</v>
      </c>
      <c r="AM594" s="5" t="str">
        <f t="shared" si="176"/>
        <v>1 &gt; 3SELATAN12 RODA</v>
      </c>
      <c r="AN594" s="5" t="str">
        <f t="shared" si="177"/>
        <v>agus suwantonoBMJ II1 &gt; 3SELATAN12 RODA</v>
      </c>
      <c r="AO594" s="5" t="str">
        <f t="shared" si="178"/>
        <v>agus suwantono1 &gt; 3SELATAN12 RODA</v>
      </c>
      <c r="AP594" s="5" t="str">
        <f t="shared" si="179"/>
        <v>44188NIGHT</v>
      </c>
    </row>
    <row r="595" spans="1:42" x14ac:dyDescent="0.3">
      <c r="A595" s="33">
        <v>1</v>
      </c>
      <c r="B595" s="33"/>
      <c r="C595" s="70">
        <v>44188</v>
      </c>
      <c r="D595" s="71" t="s">
        <v>87</v>
      </c>
      <c r="E595" s="70">
        <v>44189</v>
      </c>
      <c r="F595" s="71">
        <v>5153402</v>
      </c>
      <c r="G595" s="33" t="s">
        <v>38</v>
      </c>
      <c r="H595" s="33" t="s">
        <v>102</v>
      </c>
      <c r="I595" s="33" t="s">
        <v>103</v>
      </c>
      <c r="J595" s="33" t="s">
        <v>115</v>
      </c>
      <c r="K595" s="63" t="s">
        <v>60</v>
      </c>
      <c r="L595" s="32" t="str">
        <f t="shared" si="162"/>
        <v>AXOR4843</v>
      </c>
      <c r="M595" s="32" t="str">
        <f t="shared" si="163"/>
        <v>BMJ II</v>
      </c>
      <c r="N595" s="32" t="str">
        <f t="shared" si="164"/>
        <v>12 RODA</v>
      </c>
      <c r="O595" s="64">
        <v>8.7361111111111112E-2</v>
      </c>
      <c r="P595" s="65">
        <v>8.7361111111111112E-2</v>
      </c>
      <c r="Q595" s="65"/>
      <c r="R595" s="66">
        <v>3</v>
      </c>
      <c r="S595" s="66">
        <v>49220</v>
      </c>
      <c r="T595" s="66">
        <v>19880</v>
      </c>
      <c r="U595" s="67">
        <f t="shared" si="174"/>
        <v>29.34</v>
      </c>
      <c r="V595" s="66">
        <f t="shared" si="165"/>
        <v>881373.6</v>
      </c>
      <c r="W595" s="66" t="str">
        <f t="shared" si="166"/>
        <v>1 &gt; 3</v>
      </c>
      <c r="X595" s="66">
        <f>A595+SUMIFS(Presensi!F:F,Presensi!E:E,'Entry Data'!AP595)</f>
        <v>1</v>
      </c>
      <c r="Y595" s="66">
        <f>IFERROR(INDEX('Retasi Pricing'!F:F,MATCH('Entry Data'!AM595,'Retasi Pricing'!E:E,0))*X595,"")</f>
        <v>38000</v>
      </c>
      <c r="Z595" s="62" t="s">
        <v>26</v>
      </c>
      <c r="AA595" s="62" t="s">
        <v>27</v>
      </c>
      <c r="AB595" s="32"/>
      <c r="AC595" s="32" t="s">
        <v>200</v>
      </c>
      <c r="AD595" s="32" t="str">
        <f t="shared" si="167"/>
        <v/>
      </c>
      <c r="AF595" s="5" t="str">
        <f t="shared" si="168"/>
        <v>teguh sugeng44188</v>
      </c>
      <c r="AG595" s="5" t="str">
        <f t="shared" si="169"/>
        <v>BMJ 05244188SELATANNIGHT</v>
      </c>
      <c r="AH595" s="5" t="str">
        <f t="shared" si="170"/>
        <v>teguh sugeng44188SELATANNIGHT</v>
      </c>
      <c r="AI595" s="5" t="str">
        <f t="shared" si="171"/>
        <v>BMJ 05244188NIGHT</v>
      </c>
      <c r="AJ595" s="5" t="str">
        <f t="shared" si="172"/>
        <v>teguh sugeng44188NIGHT</v>
      </c>
      <c r="AK595" s="5" t="str">
        <f t="shared" si="173"/>
        <v>teguh sugengBMJ II</v>
      </c>
      <c r="AL595" s="5" t="str">
        <f t="shared" si="175"/>
        <v>3SELATAN</v>
      </c>
      <c r="AM595" s="5" t="str">
        <f t="shared" si="176"/>
        <v>1 &gt; 3SELATAN12 RODA</v>
      </c>
      <c r="AN595" s="5" t="str">
        <f t="shared" si="177"/>
        <v>teguh sugengBMJ II1 &gt; 3SELATAN12 RODA</v>
      </c>
      <c r="AO595" s="5" t="str">
        <f t="shared" si="178"/>
        <v>teguh sugeng1 &gt; 3SELATAN12 RODA</v>
      </c>
      <c r="AP595" s="5" t="str">
        <f t="shared" si="179"/>
        <v>44188NIGHT</v>
      </c>
    </row>
    <row r="596" spans="1:42" x14ac:dyDescent="0.3">
      <c r="A596" s="33">
        <v>1</v>
      </c>
      <c r="B596" s="33"/>
      <c r="C596" s="70">
        <v>44188</v>
      </c>
      <c r="D596" s="71" t="s">
        <v>87</v>
      </c>
      <c r="E596" s="70">
        <v>44189</v>
      </c>
      <c r="F596" s="71">
        <v>5153560</v>
      </c>
      <c r="G596" s="33" t="s">
        <v>38</v>
      </c>
      <c r="H596" s="33" t="s">
        <v>102</v>
      </c>
      <c r="I596" s="33" t="s">
        <v>103</v>
      </c>
      <c r="J596" s="33" t="s">
        <v>40</v>
      </c>
      <c r="K596" s="63" t="s">
        <v>60</v>
      </c>
      <c r="L596" s="32" t="str">
        <f t="shared" si="162"/>
        <v>AXOR4843</v>
      </c>
      <c r="M596" s="32" t="str">
        <f t="shared" si="163"/>
        <v>BMJ II</v>
      </c>
      <c r="N596" s="32" t="str">
        <f t="shared" si="164"/>
        <v>12 RODA</v>
      </c>
      <c r="O596" s="64">
        <v>0.23275462962962964</v>
      </c>
      <c r="P596" s="65">
        <v>0.23275462962962964</v>
      </c>
      <c r="Q596" s="65"/>
      <c r="R596" s="66">
        <v>4</v>
      </c>
      <c r="S596" s="66">
        <v>51660</v>
      </c>
      <c r="T596" s="66">
        <v>19880</v>
      </c>
      <c r="U596" s="67">
        <f t="shared" si="174"/>
        <v>31.78</v>
      </c>
      <c r="V596" s="66">
        <f t="shared" si="165"/>
        <v>954671.20000000007</v>
      </c>
      <c r="W596" s="66" t="str">
        <f t="shared" si="166"/>
        <v>&gt; 4</v>
      </c>
      <c r="X596" s="66">
        <f>A596+SUMIFS(Presensi!F:F,Presensi!E:E,'Entry Data'!AP596)</f>
        <v>1</v>
      </c>
      <c r="Y596" s="66">
        <f>IFERROR(INDEX('Retasi Pricing'!F:F,MATCH('Entry Data'!AM596,'Retasi Pricing'!E:E,0))*X596,"")</f>
        <v>45000</v>
      </c>
      <c r="Z596" s="62" t="s">
        <v>26</v>
      </c>
      <c r="AA596" s="62" t="s">
        <v>27</v>
      </c>
      <c r="AB596" s="32"/>
      <c r="AC596" s="32" t="s">
        <v>200</v>
      </c>
      <c r="AD596" s="32" t="str">
        <f t="shared" si="167"/>
        <v/>
      </c>
      <c r="AF596" s="5" t="str">
        <f t="shared" si="168"/>
        <v>teguh sugeng44188</v>
      </c>
      <c r="AG596" s="5" t="str">
        <f t="shared" si="169"/>
        <v>BMJ 05244188SELATANNIGHT</v>
      </c>
      <c r="AH596" s="5" t="str">
        <f t="shared" si="170"/>
        <v>teguh sugeng44188SELATANNIGHT</v>
      </c>
      <c r="AI596" s="5" t="str">
        <f t="shared" si="171"/>
        <v>BMJ 05244188NIGHT</v>
      </c>
      <c r="AJ596" s="5" t="str">
        <f t="shared" si="172"/>
        <v>teguh sugeng44188NIGHT</v>
      </c>
      <c r="AK596" s="5" t="str">
        <f t="shared" si="173"/>
        <v>teguh sugengBMJ II</v>
      </c>
      <c r="AL596" s="5" t="str">
        <f t="shared" si="175"/>
        <v>4SELATAN</v>
      </c>
      <c r="AM596" s="5" t="str">
        <f t="shared" si="176"/>
        <v>&gt; 4SELATAN12 RODA</v>
      </c>
      <c r="AN596" s="5" t="str">
        <f t="shared" si="177"/>
        <v>teguh sugengBMJ II&gt; 4SELATAN12 RODA</v>
      </c>
      <c r="AO596" s="5" t="str">
        <f t="shared" si="178"/>
        <v>teguh sugeng&gt; 4SELATAN12 RODA</v>
      </c>
      <c r="AP596" s="5" t="str">
        <f t="shared" si="179"/>
        <v>44188NIGHT</v>
      </c>
    </row>
    <row r="597" spans="1:42" x14ac:dyDescent="0.3">
      <c r="A597" s="33">
        <v>1</v>
      </c>
      <c r="B597" s="33"/>
      <c r="C597" s="70">
        <v>44188</v>
      </c>
      <c r="D597" s="71" t="s">
        <v>87</v>
      </c>
      <c r="E597" s="70">
        <v>44188</v>
      </c>
      <c r="F597" s="71">
        <v>5153169</v>
      </c>
      <c r="G597" s="33" t="s">
        <v>38</v>
      </c>
      <c r="H597" s="33" t="s">
        <v>102</v>
      </c>
      <c r="I597" s="33" t="s">
        <v>103</v>
      </c>
      <c r="J597" s="33" t="s">
        <v>115</v>
      </c>
      <c r="K597" s="63" t="s">
        <v>60</v>
      </c>
      <c r="L597" s="32" t="str">
        <f t="shared" si="162"/>
        <v>AXOR4843</v>
      </c>
      <c r="M597" s="32" t="str">
        <f t="shared" si="163"/>
        <v>BMJ II</v>
      </c>
      <c r="N597" s="32" t="str">
        <f t="shared" si="164"/>
        <v>12 RODA</v>
      </c>
      <c r="O597" s="64">
        <v>0.90001157407407406</v>
      </c>
      <c r="P597" s="65">
        <v>0.90001157407407406</v>
      </c>
      <c r="Q597" s="65"/>
      <c r="R597" s="66">
        <v>1</v>
      </c>
      <c r="S597" s="66">
        <v>51820</v>
      </c>
      <c r="T597" s="66">
        <v>19880</v>
      </c>
      <c r="U597" s="67">
        <f t="shared" si="174"/>
        <v>31.94</v>
      </c>
      <c r="V597" s="66">
        <f t="shared" si="165"/>
        <v>959477.60000000009</v>
      </c>
      <c r="W597" s="66" t="str">
        <f t="shared" si="166"/>
        <v>1 &gt; 3</v>
      </c>
      <c r="X597" s="66">
        <f>A597+SUMIFS(Presensi!F:F,Presensi!E:E,'Entry Data'!AP597)</f>
        <v>1</v>
      </c>
      <c r="Y597" s="66">
        <f>IFERROR(INDEX('Retasi Pricing'!F:F,MATCH('Entry Data'!AM597,'Retasi Pricing'!E:E,0))*X597,"")</f>
        <v>38000</v>
      </c>
      <c r="Z597" s="62" t="s">
        <v>26</v>
      </c>
      <c r="AA597" s="62" t="s">
        <v>27</v>
      </c>
      <c r="AB597" s="32"/>
      <c r="AC597" s="32" t="s">
        <v>200</v>
      </c>
      <c r="AD597" s="32" t="str">
        <f t="shared" si="167"/>
        <v/>
      </c>
      <c r="AF597" s="5" t="str">
        <f t="shared" si="168"/>
        <v>teguh sugeng44188</v>
      </c>
      <c r="AG597" s="5" t="str">
        <f t="shared" si="169"/>
        <v>BMJ 05244188SELATANNIGHT</v>
      </c>
      <c r="AH597" s="5" t="str">
        <f t="shared" si="170"/>
        <v>teguh sugeng44188SELATANNIGHT</v>
      </c>
      <c r="AI597" s="5" t="str">
        <f t="shared" si="171"/>
        <v>BMJ 05244188NIGHT</v>
      </c>
      <c r="AJ597" s="5" t="str">
        <f t="shared" si="172"/>
        <v>teguh sugeng44188NIGHT</v>
      </c>
      <c r="AK597" s="5" t="str">
        <f t="shared" si="173"/>
        <v>teguh sugengBMJ II</v>
      </c>
      <c r="AL597" s="5" t="str">
        <f t="shared" si="175"/>
        <v>1SELATAN</v>
      </c>
      <c r="AM597" s="5" t="str">
        <f t="shared" si="176"/>
        <v>1 &gt; 3SELATAN12 RODA</v>
      </c>
      <c r="AN597" s="5" t="str">
        <f t="shared" si="177"/>
        <v>teguh sugengBMJ II1 &gt; 3SELATAN12 RODA</v>
      </c>
      <c r="AO597" s="5" t="str">
        <f t="shared" si="178"/>
        <v>teguh sugeng1 &gt; 3SELATAN12 RODA</v>
      </c>
      <c r="AP597" s="5" t="str">
        <f t="shared" si="179"/>
        <v>44188NIGHT</v>
      </c>
    </row>
    <row r="598" spans="1:42" x14ac:dyDescent="0.3">
      <c r="A598" s="33">
        <v>1</v>
      </c>
      <c r="B598" s="33"/>
      <c r="C598" s="70">
        <v>44188</v>
      </c>
      <c r="D598" s="71" t="s">
        <v>87</v>
      </c>
      <c r="E598" s="70">
        <v>44188</v>
      </c>
      <c r="F598" s="71">
        <v>5153304</v>
      </c>
      <c r="G598" s="33" t="s">
        <v>38</v>
      </c>
      <c r="H598" s="33" t="s">
        <v>102</v>
      </c>
      <c r="I598" s="33" t="s">
        <v>103</v>
      </c>
      <c r="J598" s="33" t="s">
        <v>115</v>
      </c>
      <c r="K598" s="63" t="s">
        <v>60</v>
      </c>
      <c r="L598" s="32" t="str">
        <f t="shared" si="162"/>
        <v>AXOR4843</v>
      </c>
      <c r="M598" s="32" t="str">
        <f t="shared" si="163"/>
        <v>BMJ II</v>
      </c>
      <c r="N598" s="32" t="str">
        <f t="shared" si="164"/>
        <v>12 RODA</v>
      </c>
      <c r="O598" s="64">
        <v>0.99886574074074075</v>
      </c>
      <c r="P598" s="65">
        <v>0.99886574074074075</v>
      </c>
      <c r="Q598" s="65"/>
      <c r="R598" s="66">
        <v>2</v>
      </c>
      <c r="S598" s="66">
        <v>52120</v>
      </c>
      <c r="T598" s="66">
        <v>19880</v>
      </c>
      <c r="U598" s="67">
        <f t="shared" si="174"/>
        <v>32.24</v>
      </c>
      <c r="V598" s="66">
        <f t="shared" si="165"/>
        <v>968489.60000000009</v>
      </c>
      <c r="W598" s="66" t="str">
        <f t="shared" si="166"/>
        <v>1 &gt; 3</v>
      </c>
      <c r="X598" s="66">
        <f>A598+SUMIFS(Presensi!F:F,Presensi!E:E,'Entry Data'!AP598)</f>
        <v>1</v>
      </c>
      <c r="Y598" s="66">
        <f>IFERROR(INDEX('Retasi Pricing'!F:F,MATCH('Entry Data'!AM598,'Retasi Pricing'!E:E,0))*X598,"")</f>
        <v>38000</v>
      </c>
      <c r="Z598" s="62" t="s">
        <v>26</v>
      </c>
      <c r="AA598" s="62" t="s">
        <v>27</v>
      </c>
      <c r="AB598" s="32"/>
      <c r="AC598" s="32" t="s">
        <v>200</v>
      </c>
      <c r="AD598" s="32" t="str">
        <f t="shared" si="167"/>
        <v/>
      </c>
      <c r="AF598" s="5" t="str">
        <f t="shared" si="168"/>
        <v>teguh sugeng44188</v>
      </c>
      <c r="AG598" s="5" t="str">
        <f t="shared" si="169"/>
        <v>BMJ 05244188SELATANNIGHT</v>
      </c>
      <c r="AH598" s="5" t="str">
        <f t="shared" si="170"/>
        <v>teguh sugeng44188SELATANNIGHT</v>
      </c>
      <c r="AI598" s="5" t="str">
        <f t="shared" si="171"/>
        <v>BMJ 05244188NIGHT</v>
      </c>
      <c r="AJ598" s="5" t="str">
        <f t="shared" si="172"/>
        <v>teguh sugeng44188NIGHT</v>
      </c>
      <c r="AK598" s="5" t="str">
        <f t="shared" si="173"/>
        <v>teguh sugengBMJ II</v>
      </c>
      <c r="AL598" s="5" t="str">
        <f t="shared" si="175"/>
        <v>2SELATAN</v>
      </c>
      <c r="AM598" s="5" t="str">
        <f t="shared" si="176"/>
        <v>1 &gt; 3SELATAN12 RODA</v>
      </c>
      <c r="AN598" s="5" t="str">
        <f t="shared" si="177"/>
        <v>teguh sugengBMJ II1 &gt; 3SELATAN12 RODA</v>
      </c>
      <c r="AO598" s="5" t="str">
        <f t="shared" si="178"/>
        <v>teguh sugeng1 &gt; 3SELATAN12 RODA</v>
      </c>
      <c r="AP598" s="5" t="str">
        <f t="shared" si="179"/>
        <v>44188NIGHT</v>
      </c>
    </row>
    <row r="599" spans="1:42" x14ac:dyDescent="0.3">
      <c r="A599" s="33">
        <v>1</v>
      </c>
      <c r="B599" s="33"/>
      <c r="C599" s="70">
        <v>44188</v>
      </c>
      <c r="D599" s="71" t="s">
        <v>87</v>
      </c>
      <c r="E599" s="70">
        <v>44189</v>
      </c>
      <c r="F599" s="71">
        <v>5153442</v>
      </c>
      <c r="G599" s="33" t="s">
        <v>20</v>
      </c>
      <c r="H599" s="33" t="s">
        <v>21</v>
      </c>
      <c r="I599" s="33" t="s">
        <v>76</v>
      </c>
      <c r="J599" s="33" t="s">
        <v>23</v>
      </c>
      <c r="K599" s="63" t="s">
        <v>62</v>
      </c>
      <c r="L599" s="32" t="str">
        <f t="shared" si="162"/>
        <v>FM260JD</v>
      </c>
      <c r="M599" s="32" t="str">
        <f t="shared" si="163"/>
        <v>BMJ III</v>
      </c>
      <c r="N599" s="32" t="str">
        <f t="shared" si="164"/>
        <v>10 RODA</v>
      </c>
      <c r="O599" s="64">
        <v>0.12128472222222221</v>
      </c>
      <c r="P599" s="65">
        <v>0.12128472222222221</v>
      </c>
      <c r="Q599" s="65"/>
      <c r="R599" s="66">
        <v>4</v>
      </c>
      <c r="S599" s="66">
        <v>39620</v>
      </c>
      <c r="T599" s="66">
        <v>14760</v>
      </c>
      <c r="U599" s="67">
        <f t="shared" si="174"/>
        <v>24.86</v>
      </c>
      <c r="V599" s="66">
        <f t="shared" si="165"/>
        <v>484620.83999999997</v>
      </c>
      <c r="W599" s="66" t="str">
        <f t="shared" si="166"/>
        <v>1 &gt; 4</v>
      </c>
      <c r="X599" s="66">
        <f>A599+SUMIFS(Presensi!F:F,Presensi!E:E,'Entry Data'!AP599)</f>
        <v>1</v>
      </c>
      <c r="Y599" s="66">
        <f>IFERROR(INDEX('Retasi Pricing'!F:F,MATCH('Entry Data'!AM599,'Retasi Pricing'!E:E,0))*X599,"")</f>
        <v>25000</v>
      </c>
      <c r="Z599" s="62" t="s">
        <v>26</v>
      </c>
      <c r="AA599" s="62" t="s">
        <v>27</v>
      </c>
      <c r="AB599" s="32"/>
      <c r="AC599" s="32" t="s">
        <v>128</v>
      </c>
      <c r="AD599" s="32" t="str">
        <f t="shared" si="167"/>
        <v/>
      </c>
      <c r="AF599" s="5" t="str">
        <f t="shared" si="168"/>
        <v>jafar44188</v>
      </c>
      <c r="AG599" s="5" t="str">
        <f t="shared" si="169"/>
        <v>BMJ 05344188UTARANIGHT</v>
      </c>
      <c r="AH599" s="5" t="str">
        <f t="shared" si="170"/>
        <v>jafar44188UTARANIGHT</v>
      </c>
      <c r="AI599" s="5" t="str">
        <f t="shared" si="171"/>
        <v>BMJ 05344188NIGHT</v>
      </c>
      <c r="AJ599" s="5" t="str">
        <f t="shared" si="172"/>
        <v>jafar44188NIGHT</v>
      </c>
      <c r="AK599" s="5" t="str">
        <f t="shared" si="173"/>
        <v>jafarBMJ III</v>
      </c>
      <c r="AL599" s="5" t="str">
        <f t="shared" si="175"/>
        <v>4UTARA</v>
      </c>
      <c r="AM599" s="5" t="str">
        <f t="shared" si="176"/>
        <v>1 &gt; 4UTARA10 RODA</v>
      </c>
      <c r="AN599" s="5" t="str">
        <f t="shared" si="177"/>
        <v>jafarBMJ III1 &gt; 4UTARA10 RODA</v>
      </c>
      <c r="AO599" s="5" t="str">
        <f t="shared" si="178"/>
        <v>jafar1 &gt; 4UTARA10 RODA</v>
      </c>
      <c r="AP599" s="5" t="str">
        <f t="shared" si="179"/>
        <v>44188NIGHT</v>
      </c>
    </row>
    <row r="600" spans="1:42" x14ac:dyDescent="0.3">
      <c r="A600" s="33">
        <v>1</v>
      </c>
      <c r="B600" s="33"/>
      <c r="C600" s="70">
        <v>44188</v>
      </c>
      <c r="D600" s="71" t="s">
        <v>87</v>
      </c>
      <c r="E600" s="70">
        <v>44189</v>
      </c>
      <c r="F600" s="71">
        <v>5153503</v>
      </c>
      <c r="G600" s="33" t="s">
        <v>20</v>
      </c>
      <c r="H600" s="33" t="s">
        <v>21</v>
      </c>
      <c r="I600" s="33" t="s">
        <v>51</v>
      </c>
      <c r="J600" s="33" t="s">
        <v>46</v>
      </c>
      <c r="K600" s="63" t="s">
        <v>62</v>
      </c>
      <c r="L600" s="32" t="str">
        <f t="shared" si="162"/>
        <v>FM260JD</v>
      </c>
      <c r="M600" s="32" t="str">
        <f t="shared" si="163"/>
        <v>BMJ III</v>
      </c>
      <c r="N600" s="32" t="str">
        <f t="shared" si="164"/>
        <v>10 RODA</v>
      </c>
      <c r="O600" s="64">
        <v>0.18157407407407408</v>
      </c>
      <c r="P600" s="65">
        <v>0.18157407407407408</v>
      </c>
      <c r="Q600" s="65"/>
      <c r="R600" s="66">
        <v>5</v>
      </c>
      <c r="S600" s="66">
        <v>37940</v>
      </c>
      <c r="T600" s="66">
        <v>14760</v>
      </c>
      <c r="U600" s="67">
        <f t="shared" si="174"/>
        <v>23.18</v>
      </c>
      <c r="V600" s="66">
        <f t="shared" si="165"/>
        <v>451870.92</v>
      </c>
      <c r="W600" s="66" t="str">
        <f t="shared" si="166"/>
        <v>&gt; 5</v>
      </c>
      <c r="X600" s="66">
        <f>A600+SUMIFS(Presensi!F:F,Presensi!E:E,'Entry Data'!AP600)</f>
        <v>1</v>
      </c>
      <c r="Y600" s="66">
        <f>IFERROR(INDEX('Retasi Pricing'!F:F,MATCH('Entry Data'!AM600,'Retasi Pricing'!E:E,0))*X600,"")</f>
        <v>27650</v>
      </c>
      <c r="Z600" s="62" t="s">
        <v>26</v>
      </c>
      <c r="AA600" s="62" t="s">
        <v>27</v>
      </c>
      <c r="AB600" s="32"/>
      <c r="AC600" s="32" t="s">
        <v>128</v>
      </c>
      <c r="AD600" s="32" t="str">
        <f t="shared" si="167"/>
        <v/>
      </c>
      <c r="AF600" s="5" t="str">
        <f t="shared" si="168"/>
        <v>jafar44188</v>
      </c>
      <c r="AG600" s="5" t="str">
        <f t="shared" si="169"/>
        <v>BMJ 05344188UTARANIGHT</v>
      </c>
      <c r="AH600" s="5" t="str">
        <f t="shared" si="170"/>
        <v>jafar44188UTARANIGHT</v>
      </c>
      <c r="AI600" s="5" t="str">
        <f t="shared" si="171"/>
        <v>BMJ 05344188NIGHT</v>
      </c>
      <c r="AJ600" s="5" t="str">
        <f t="shared" si="172"/>
        <v>jafar44188NIGHT</v>
      </c>
      <c r="AK600" s="5" t="str">
        <f t="shared" si="173"/>
        <v>jafarBMJ III</v>
      </c>
      <c r="AL600" s="5" t="str">
        <f t="shared" si="175"/>
        <v>5UTARA</v>
      </c>
      <c r="AM600" s="5" t="str">
        <f t="shared" si="176"/>
        <v>&gt; 5UTARA10 RODA</v>
      </c>
      <c r="AN600" s="5" t="str">
        <f t="shared" si="177"/>
        <v>jafarBMJ III&gt; 5UTARA10 RODA</v>
      </c>
      <c r="AO600" s="5" t="str">
        <f t="shared" si="178"/>
        <v>jafar&gt; 5UTARA10 RODA</v>
      </c>
      <c r="AP600" s="5" t="str">
        <f t="shared" si="179"/>
        <v>44188NIGHT</v>
      </c>
    </row>
    <row r="601" spans="1:42" x14ac:dyDescent="0.3">
      <c r="A601" s="33">
        <v>1</v>
      </c>
      <c r="B601" s="33"/>
      <c r="C601" s="70">
        <v>44188</v>
      </c>
      <c r="D601" s="71" t="s">
        <v>87</v>
      </c>
      <c r="E601" s="70">
        <v>44189</v>
      </c>
      <c r="F601" s="71">
        <v>5153575</v>
      </c>
      <c r="G601" s="33" t="s">
        <v>20</v>
      </c>
      <c r="H601" s="33" t="s">
        <v>21</v>
      </c>
      <c r="I601" s="33" t="s">
        <v>51</v>
      </c>
      <c r="J601" s="33" t="s">
        <v>46</v>
      </c>
      <c r="K601" s="63" t="s">
        <v>62</v>
      </c>
      <c r="L601" s="32" t="str">
        <f t="shared" si="162"/>
        <v>FM260JD</v>
      </c>
      <c r="M601" s="32" t="str">
        <f t="shared" si="163"/>
        <v>BMJ III</v>
      </c>
      <c r="N601" s="32" t="str">
        <f t="shared" si="164"/>
        <v>10 RODA</v>
      </c>
      <c r="O601" s="64">
        <v>0.26268518518518519</v>
      </c>
      <c r="P601" s="65">
        <v>0.26268518518518519</v>
      </c>
      <c r="Q601" s="65"/>
      <c r="R601" s="66">
        <v>6</v>
      </c>
      <c r="S601" s="66">
        <v>39180</v>
      </c>
      <c r="T601" s="66">
        <v>14760</v>
      </c>
      <c r="U601" s="67">
        <f t="shared" si="174"/>
        <v>24.42</v>
      </c>
      <c r="V601" s="66">
        <f t="shared" si="165"/>
        <v>476043.48000000004</v>
      </c>
      <c r="W601" s="66" t="str">
        <f t="shared" si="166"/>
        <v>&gt; 6</v>
      </c>
      <c r="X601" s="66">
        <f>A601+SUMIFS(Presensi!F:F,Presensi!E:E,'Entry Data'!AP601)</f>
        <v>1</v>
      </c>
      <c r="Y601" s="66">
        <f>IFERROR(INDEX('Retasi Pricing'!F:F,MATCH('Entry Data'!AM601,'Retasi Pricing'!E:E,0))*X601,"")</f>
        <v>30800</v>
      </c>
      <c r="Z601" s="62" t="s">
        <v>26</v>
      </c>
      <c r="AA601" s="62" t="s">
        <v>27</v>
      </c>
      <c r="AB601" s="32"/>
      <c r="AC601" s="32" t="s">
        <v>128</v>
      </c>
      <c r="AD601" s="32" t="str">
        <f t="shared" si="167"/>
        <v/>
      </c>
      <c r="AF601" s="5" t="str">
        <f t="shared" si="168"/>
        <v>jafar44188</v>
      </c>
      <c r="AG601" s="5" t="str">
        <f t="shared" si="169"/>
        <v>BMJ 05344188UTARANIGHT</v>
      </c>
      <c r="AH601" s="5" t="str">
        <f t="shared" si="170"/>
        <v>jafar44188UTARANIGHT</v>
      </c>
      <c r="AI601" s="5" t="str">
        <f t="shared" si="171"/>
        <v>BMJ 05344188NIGHT</v>
      </c>
      <c r="AJ601" s="5" t="str">
        <f t="shared" si="172"/>
        <v>jafar44188NIGHT</v>
      </c>
      <c r="AK601" s="5" t="str">
        <f t="shared" si="173"/>
        <v>jafarBMJ III</v>
      </c>
      <c r="AL601" s="5" t="str">
        <f t="shared" si="175"/>
        <v>6UTARA</v>
      </c>
      <c r="AM601" s="5" t="str">
        <f t="shared" si="176"/>
        <v>&gt; 6UTARA10 RODA</v>
      </c>
      <c r="AN601" s="5" t="str">
        <f t="shared" si="177"/>
        <v>jafarBMJ III&gt; 6UTARA10 RODA</v>
      </c>
      <c r="AO601" s="5" t="str">
        <f t="shared" si="178"/>
        <v>jafar&gt; 6UTARA10 RODA</v>
      </c>
      <c r="AP601" s="5" t="str">
        <f t="shared" si="179"/>
        <v>44188NIGHT</v>
      </c>
    </row>
    <row r="602" spans="1:42" x14ac:dyDescent="0.3">
      <c r="A602" s="33">
        <v>1</v>
      </c>
      <c r="B602" s="33"/>
      <c r="C602" s="70">
        <v>44188</v>
      </c>
      <c r="D602" s="71" t="s">
        <v>87</v>
      </c>
      <c r="E602" s="70">
        <v>44188</v>
      </c>
      <c r="F602" s="71">
        <v>5153119</v>
      </c>
      <c r="G602" s="33" t="s">
        <v>20</v>
      </c>
      <c r="H602" s="33" t="s">
        <v>21</v>
      </c>
      <c r="I602" s="33" t="s">
        <v>76</v>
      </c>
      <c r="J602" s="33" t="s">
        <v>23</v>
      </c>
      <c r="K602" s="63" t="s">
        <v>62</v>
      </c>
      <c r="L602" s="32" t="str">
        <f t="shared" si="162"/>
        <v>FM260JD</v>
      </c>
      <c r="M602" s="32" t="str">
        <f t="shared" si="163"/>
        <v>BMJ III</v>
      </c>
      <c r="N602" s="32" t="str">
        <f t="shared" si="164"/>
        <v>10 RODA</v>
      </c>
      <c r="O602" s="64">
        <v>0.85902777777777783</v>
      </c>
      <c r="P602" s="65">
        <v>0.85902777777777783</v>
      </c>
      <c r="Q602" s="65"/>
      <c r="R602" s="66">
        <v>1</v>
      </c>
      <c r="S602" s="66">
        <v>39860</v>
      </c>
      <c r="T602" s="66">
        <v>14760</v>
      </c>
      <c r="U602" s="67">
        <f t="shared" si="174"/>
        <v>25.1</v>
      </c>
      <c r="V602" s="66">
        <f t="shared" si="165"/>
        <v>489299.4</v>
      </c>
      <c r="W602" s="66" t="str">
        <f t="shared" si="166"/>
        <v>1 &gt; 4</v>
      </c>
      <c r="X602" s="66">
        <f>A602+SUMIFS(Presensi!F:F,Presensi!E:E,'Entry Data'!AP602)</f>
        <v>1</v>
      </c>
      <c r="Y602" s="66">
        <f>IFERROR(INDEX('Retasi Pricing'!F:F,MATCH('Entry Data'!AM602,'Retasi Pricing'!E:E,0))*X602,"")</f>
        <v>25000</v>
      </c>
      <c r="Z602" s="62" t="s">
        <v>26</v>
      </c>
      <c r="AA602" s="62" t="s">
        <v>27</v>
      </c>
      <c r="AB602" s="32"/>
      <c r="AC602" s="32" t="s">
        <v>128</v>
      </c>
      <c r="AD602" s="32" t="str">
        <f t="shared" si="167"/>
        <v/>
      </c>
      <c r="AF602" s="5" t="str">
        <f t="shared" si="168"/>
        <v>jafar44188</v>
      </c>
      <c r="AG602" s="5" t="str">
        <f t="shared" si="169"/>
        <v>BMJ 05344188UTARANIGHT</v>
      </c>
      <c r="AH602" s="5" t="str">
        <f t="shared" si="170"/>
        <v>jafar44188UTARANIGHT</v>
      </c>
      <c r="AI602" s="5" t="str">
        <f t="shared" si="171"/>
        <v>BMJ 05344188NIGHT</v>
      </c>
      <c r="AJ602" s="5" t="str">
        <f t="shared" si="172"/>
        <v>jafar44188NIGHT</v>
      </c>
      <c r="AK602" s="5" t="str">
        <f t="shared" si="173"/>
        <v>jafarBMJ III</v>
      </c>
      <c r="AL602" s="5" t="str">
        <f t="shared" si="175"/>
        <v>1UTARA</v>
      </c>
      <c r="AM602" s="5" t="str">
        <f t="shared" si="176"/>
        <v>1 &gt; 4UTARA10 RODA</v>
      </c>
      <c r="AN602" s="5" t="str">
        <f t="shared" si="177"/>
        <v>jafarBMJ III1 &gt; 4UTARA10 RODA</v>
      </c>
      <c r="AO602" s="5" t="str">
        <f t="shared" si="178"/>
        <v>jafar1 &gt; 4UTARA10 RODA</v>
      </c>
      <c r="AP602" s="5" t="str">
        <f t="shared" si="179"/>
        <v>44188NIGHT</v>
      </c>
    </row>
    <row r="603" spans="1:42" x14ac:dyDescent="0.3">
      <c r="A603" s="33">
        <v>1</v>
      </c>
      <c r="B603" s="33"/>
      <c r="C603" s="70">
        <v>44188</v>
      </c>
      <c r="D603" s="71" t="s">
        <v>87</v>
      </c>
      <c r="E603" s="70">
        <v>44188</v>
      </c>
      <c r="F603" s="71">
        <v>5153198</v>
      </c>
      <c r="G603" s="33" t="s">
        <v>20</v>
      </c>
      <c r="H603" s="33" t="s">
        <v>21</v>
      </c>
      <c r="I603" s="33" t="s">
        <v>76</v>
      </c>
      <c r="J603" s="33" t="s">
        <v>23</v>
      </c>
      <c r="K603" s="63" t="s">
        <v>62</v>
      </c>
      <c r="L603" s="32" t="str">
        <f t="shared" si="162"/>
        <v>FM260JD</v>
      </c>
      <c r="M603" s="32" t="str">
        <f t="shared" si="163"/>
        <v>BMJ III</v>
      </c>
      <c r="N603" s="32" t="str">
        <f t="shared" si="164"/>
        <v>10 RODA</v>
      </c>
      <c r="O603" s="64">
        <v>0.92268518518518527</v>
      </c>
      <c r="P603" s="65">
        <v>0.92268518518518527</v>
      </c>
      <c r="Q603" s="65"/>
      <c r="R603" s="66">
        <v>2</v>
      </c>
      <c r="S603" s="66">
        <v>39180</v>
      </c>
      <c r="T603" s="66">
        <v>14760</v>
      </c>
      <c r="U603" s="67">
        <f t="shared" si="174"/>
        <v>24.42</v>
      </c>
      <c r="V603" s="66">
        <f t="shared" si="165"/>
        <v>476043.48000000004</v>
      </c>
      <c r="W603" s="66" t="str">
        <f t="shared" si="166"/>
        <v>1 &gt; 4</v>
      </c>
      <c r="X603" s="66">
        <f>A603+SUMIFS(Presensi!F:F,Presensi!E:E,'Entry Data'!AP603)</f>
        <v>1</v>
      </c>
      <c r="Y603" s="66">
        <f>IFERROR(INDEX('Retasi Pricing'!F:F,MATCH('Entry Data'!AM603,'Retasi Pricing'!E:E,0))*X603,"")</f>
        <v>25000</v>
      </c>
      <c r="Z603" s="62" t="s">
        <v>26</v>
      </c>
      <c r="AA603" s="62" t="s">
        <v>27</v>
      </c>
      <c r="AB603" s="32"/>
      <c r="AC603" s="32" t="s">
        <v>128</v>
      </c>
      <c r="AD603" s="32" t="str">
        <f t="shared" si="167"/>
        <v/>
      </c>
      <c r="AF603" s="5" t="str">
        <f t="shared" si="168"/>
        <v>jafar44188</v>
      </c>
      <c r="AG603" s="5" t="str">
        <f t="shared" si="169"/>
        <v>BMJ 05344188UTARANIGHT</v>
      </c>
      <c r="AH603" s="5" t="str">
        <f t="shared" si="170"/>
        <v>jafar44188UTARANIGHT</v>
      </c>
      <c r="AI603" s="5" t="str">
        <f t="shared" si="171"/>
        <v>BMJ 05344188NIGHT</v>
      </c>
      <c r="AJ603" s="5" t="str">
        <f t="shared" si="172"/>
        <v>jafar44188NIGHT</v>
      </c>
      <c r="AK603" s="5" t="str">
        <f t="shared" si="173"/>
        <v>jafarBMJ III</v>
      </c>
      <c r="AL603" s="5" t="str">
        <f t="shared" si="175"/>
        <v>2UTARA</v>
      </c>
      <c r="AM603" s="5" t="str">
        <f t="shared" si="176"/>
        <v>1 &gt; 4UTARA10 RODA</v>
      </c>
      <c r="AN603" s="5" t="str">
        <f t="shared" si="177"/>
        <v>jafarBMJ III1 &gt; 4UTARA10 RODA</v>
      </c>
      <c r="AO603" s="5" t="str">
        <f t="shared" si="178"/>
        <v>jafar1 &gt; 4UTARA10 RODA</v>
      </c>
      <c r="AP603" s="5" t="str">
        <f t="shared" si="179"/>
        <v>44188NIGHT</v>
      </c>
    </row>
    <row r="604" spans="1:42" x14ac:dyDescent="0.3">
      <c r="A604" s="33">
        <v>1</v>
      </c>
      <c r="B604" s="33"/>
      <c r="C604" s="70">
        <v>44188</v>
      </c>
      <c r="D604" s="71" t="s">
        <v>87</v>
      </c>
      <c r="E604" s="70">
        <v>44188</v>
      </c>
      <c r="F604" s="71">
        <v>5153285</v>
      </c>
      <c r="G604" s="33" t="s">
        <v>20</v>
      </c>
      <c r="H604" s="33" t="s">
        <v>21</v>
      </c>
      <c r="I604" s="33" t="s">
        <v>76</v>
      </c>
      <c r="J604" s="33" t="s">
        <v>23</v>
      </c>
      <c r="K604" s="63" t="s">
        <v>62</v>
      </c>
      <c r="L604" s="32" t="str">
        <f t="shared" si="162"/>
        <v>FM260JD</v>
      </c>
      <c r="M604" s="32" t="str">
        <f t="shared" si="163"/>
        <v>BMJ III</v>
      </c>
      <c r="N604" s="32" t="str">
        <f t="shared" si="164"/>
        <v>10 RODA</v>
      </c>
      <c r="O604" s="64">
        <v>0.98130787037037026</v>
      </c>
      <c r="P604" s="65">
        <v>0.98130787037037026</v>
      </c>
      <c r="Q604" s="65"/>
      <c r="R604" s="66">
        <v>3</v>
      </c>
      <c r="S604" s="66">
        <v>39040</v>
      </c>
      <c r="T604" s="66">
        <v>14760</v>
      </c>
      <c r="U604" s="67">
        <f t="shared" si="174"/>
        <v>24.28</v>
      </c>
      <c r="V604" s="66">
        <f t="shared" si="165"/>
        <v>473314.32</v>
      </c>
      <c r="W604" s="66" t="str">
        <f t="shared" si="166"/>
        <v>1 &gt; 4</v>
      </c>
      <c r="X604" s="66">
        <f>A604+SUMIFS(Presensi!F:F,Presensi!E:E,'Entry Data'!AP604)</f>
        <v>1</v>
      </c>
      <c r="Y604" s="66">
        <f>IFERROR(INDEX('Retasi Pricing'!F:F,MATCH('Entry Data'!AM604,'Retasi Pricing'!E:E,0))*X604,"")</f>
        <v>25000</v>
      </c>
      <c r="Z604" s="62" t="s">
        <v>26</v>
      </c>
      <c r="AA604" s="62" t="s">
        <v>27</v>
      </c>
      <c r="AB604" s="32"/>
      <c r="AC604" s="32" t="s">
        <v>128</v>
      </c>
      <c r="AD604" s="32" t="str">
        <f t="shared" si="167"/>
        <v/>
      </c>
      <c r="AF604" s="5" t="str">
        <f t="shared" si="168"/>
        <v>jafar44188</v>
      </c>
      <c r="AG604" s="5" t="str">
        <f t="shared" si="169"/>
        <v>BMJ 05344188UTARANIGHT</v>
      </c>
      <c r="AH604" s="5" t="str">
        <f t="shared" si="170"/>
        <v>jafar44188UTARANIGHT</v>
      </c>
      <c r="AI604" s="5" t="str">
        <f t="shared" si="171"/>
        <v>BMJ 05344188NIGHT</v>
      </c>
      <c r="AJ604" s="5" t="str">
        <f t="shared" si="172"/>
        <v>jafar44188NIGHT</v>
      </c>
      <c r="AK604" s="5" t="str">
        <f t="shared" si="173"/>
        <v>jafarBMJ III</v>
      </c>
      <c r="AL604" s="5" t="str">
        <f t="shared" si="175"/>
        <v>3UTARA</v>
      </c>
      <c r="AM604" s="5" t="str">
        <f t="shared" si="176"/>
        <v>1 &gt; 4UTARA10 RODA</v>
      </c>
      <c r="AN604" s="5" t="str">
        <f t="shared" si="177"/>
        <v>jafarBMJ III1 &gt; 4UTARA10 RODA</v>
      </c>
      <c r="AO604" s="5" t="str">
        <f t="shared" si="178"/>
        <v>jafar1 &gt; 4UTARA10 RODA</v>
      </c>
      <c r="AP604" s="5" t="str">
        <f t="shared" si="179"/>
        <v>44188NIGHT</v>
      </c>
    </row>
    <row r="605" spans="1:42" x14ac:dyDescent="0.3">
      <c r="A605" s="33">
        <v>1</v>
      </c>
      <c r="B605" s="33"/>
      <c r="C605" s="70">
        <v>44188</v>
      </c>
      <c r="D605" s="71" t="s">
        <v>87</v>
      </c>
      <c r="E605" s="70">
        <v>44189</v>
      </c>
      <c r="F605" s="71">
        <v>5153352</v>
      </c>
      <c r="G605" s="33" t="s">
        <v>20</v>
      </c>
      <c r="H605" s="33" t="s">
        <v>21</v>
      </c>
      <c r="I605" s="33" t="s">
        <v>45</v>
      </c>
      <c r="J605" s="33" t="s">
        <v>46</v>
      </c>
      <c r="K605" s="63" t="s">
        <v>67</v>
      </c>
      <c r="L605" s="32" t="str">
        <f t="shared" si="162"/>
        <v>FM260JD</v>
      </c>
      <c r="M605" s="32" t="str">
        <f t="shared" si="163"/>
        <v>BMJ III</v>
      </c>
      <c r="N605" s="32" t="str">
        <f t="shared" si="164"/>
        <v>10 RODA</v>
      </c>
      <c r="O605" s="64">
        <v>4.3449074074074077E-2</v>
      </c>
      <c r="P605" s="65">
        <v>4.3449074074074077E-2</v>
      </c>
      <c r="Q605" s="65"/>
      <c r="R605" s="66">
        <v>4</v>
      </c>
      <c r="S605" s="66">
        <v>37740</v>
      </c>
      <c r="T605" s="66">
        <v>14960</v>
      </c>
      <c r="U605" s="67">
        <f t="shared" si="174"/>
        <v>22.78</v>
      </c>
      <c r="V605" s="66">
        <f t="shared" si="165"/>
        <v>444073.32</v>
      </c>
      <c r="W605" s="66" t="str">
        <f t="shared" si="166"/>
        <v>1 &gt; 4</v>
      </c>
      <c r="X605" s="66">
        <f>A605+SUMIFS(Presensi!F:F,Presensi!E:E,'Entry Data'!AP605)</f>
        <v>1</v>
      </c>
      <c r="Y605" s="66">
        <f>IFERROR(INDEX('Retasi Pricing'!F:F,MATCH('Entry Data'!AM605,'Retasi Pricing'!E:E,0))*X605,"")</f>
        <v>25000</v>
      </c>
      <c r="Z605" s="62" t="s">
        <v>26</v>
      </c>
      <c r="AA605" s="62" t="s">
        <v>27</v>
      </c>
      <c r="AB605" s="32"/>
      <c r="AC605" s="32" t="s">
        <v>188</v>
      </c>
      <c r="AD605" s="32" t="str">
        <f t="shared" si="167"/>
        <v/>
      </c>
      <c r="AF605" s="5" t="str">
        <f t="shared" si="168"/>
        <v>setianto44188</v>
      </c>
      <c r="AG605" s="5" t="str">
        <f t="shared" si="169"/>
        <v>BMJ 05444188UTARANIGHT</v>
      </c>
      <c r="AH605" s="5" t="str">
        <f t="shared" si="170"/>
        <v>setianto44188UTARANIGHT</v>
      </c>
      <c r="AI605" s="5" t="str">
        <f t="shared" si="171"/>
        <v>BMJ 05444188NIGHT</v>
      </c>
      <c r="AJ605" s="5" t="str">
        <f t="shared" si="172"/>
        <v>setianto44188NIGHT</v>
      </c>
      <c r="AK605" s="5" t="str">
        <f t="shared" si="173"/>
        <v>setiantoBMJ III</v>
      </c>
      <c r="AL605" s="5" t="str">
        <f t="shared" si="175"/>
        <v>4UTARA</v>
      </c>
      <c r="AM605" s="5" t="str">
        <f t="shared" si="176"/>
        <v>1 &gt; 4UTARA10 RODA</v>
      </c>
      <c r="AN605" s="5" t="str">
        <f t="shared" si="177"/>
        <v>setiantoBMJ III1 &gt; 4UTARA10 RODA</v>
      </c>
      <c r="AO605" s="5" t="str">
        <f t="shared" si="178"/>
        <v>setianto1 &gt; 4UTARA10 RODA</v>
      </c>
      <c r="AP605" s="5" t="str">
        <f t="shared" si="179"/>
        <v>44188NIGHT</v>
      </c>
    </row>
    <row r="606" spans="1:42" x14ac:dyDescent="0.3">
      <c r="A606" s="33">
        <v>1</v>
      </c>
      <c r="B606" s="33"/>
      <c r="C606" s="70">
        <v>44188</v>
      </c>
      <c r="D606" s="71" t="s">
        <v>87</v>
      </c>
      <c r="E606" s="70">
        <v>44189</v>
      </c>
      <c r="F606" s="71">
        <v>5153422</v>
      </c>
      <c r="G606" s="33" t="s">
        <v>20</v>
      </c>
      <c r="H606" s="33" t="s">
        <v>21</v>
      </c>
      <c r="I606" s="33" t="s">
        <v>76</v>
      </c>
      <c r="J606" s="33" t="s">
        <v>23</v>
      </c>
      <c r="K606" s="63" t="s">
        <v>67</v>
      </c>
      <c r="L606" s="32" t="str">
        <f t="shared" si="162"/>
        <v>FM260JD</v>
      </c>
      <c r="M606" s="32" t="str">
        <f t="shared" si="163"/>
        <v>BMJ III</v>
      </c>
      <c r="N606" s="32" t="str">
        <f t="shared" si="164"/>
        <v>10 RODA</v>
      </c>
      <c r="O606" s="64">
        <v>9.9374999999999991E-2</v>
      </c>
      <c r="P606" s="65">
        <v>9.9374999999999991E-2</v>
      </c>
      <c r="Q606" s="65"/>
      <c r="R606" s="66">
        <v>5</v>
      </c>
      <c r="S606" s="66">
        <v>40140</v>
      </c>
      <c r="T606" s="66">
        <v>14960</v>
      </c>
      <c r="U606" s="67">
        <f t="shared" si="174"/>
        <v>25.18</v>
      </c>
      <c r="V606" s="66">
        <f t="shared" si="165"/>
        <v>490858.92</v>
      </c>
      <c r="W606" s="66" t="str">
        <f t="shared" si="166"/>
        <v>&gt; 5</v>
      </c>
      <c r="X606" s="66">
        <f>A606+SUMIFS(Presensi!F:F,Presensi!E:E,'Entry Data'!AP606)</f>
        <v>1</v>
      </c>
      <c r="Y606" s="66">
        <f>IFERROR(INDEX('Retasi Pricing'!F:F,MATCH('Entry Data'!AM606,'Retasi Pricing'!E:E,0))*X606,"")</f>
        <v>27650</v>
      </c>
      <c r="Z606" s="62" t="s">
        <v>26</v>
      </c>
      <c r="AA606" s="62" t="s">
        <v>27</v>
      </c>
      <c r="AB606" s="32"/>
      <c r="AC606" s="32" t="s">
        <v>188</v>
      </c>
      <c r="AD606" s="32" t="str">
        <f t="shared" si="167"/>
        <v/>
      </c>
      <c r="AF606" s="5" t="str">
        <f t="shared" si="168"/>
        <v>setianto44188</v>
      </c>
      <c r="AG606" s="5" t="str">
        <f t="shared" si="169"/>
        <v>BMJ 05444188UTARANIGHT</v>
      </c>
      <c r="AH606" s="5" t="str">
        <f t="shared" si="170"/>
        <v>setianto44188UTARANIGHT</v>
      </c>
      <c r="AI606" s="5" t="str">
        <f t="shared" si="171"/>
        <v>BMJ 05444188NIGHT</v>
      </c>
      <c r="AJ606" s="5" t="str">
        <f t="shared" si="172"/>
        <v>setianto44188NIGHT</v>
      </c>
      <c r="AK606" s="5" t="str">
        <f t="shared" si="173"/>
        <v>setiantoBMJ III</v>
      </c>
      <c r="AL606" s="5" t="str">
        <f t="shared" si="175"/>
        <v>5UTARA</v>
      </c>
      <c r="AM606" s="5" t="str">
        <f t="shared" si="176"/>
        <v>&gt; 5UTARA10 RODA</v>
      </c>
      <c r="AN606" s="5" t="str">
        <f t="shared" si="177"/>
        <v>setiantoBMJ III&gt; 5UTARA10 RODA</v>
      </c>
      <c r="AO606" s="5" t="str">
        <f t="shared" si="178"/>
        <v>setianto&gt; 5UTARA10 RODA</v>
      </c>
      <c r="AP606" s="5" t="str">
        <f t="shared" si="179"/>
        <v>44188NIGHT</v>
      </c>
    </row>
    <row r="607" spans="1:42" x14ac:dyDescent="0.3">
      <c r="A607" s="33">
        <v>1</v>
      </c>
      <c r="B607" s="33"/>
      <c r="C607" s="70">
        <v>44188</v>
      </c>
      <c r="D607" s="71" t="s">
        <v>87</v>
      </c>
      <c r="E607" s="70">
        <v>44189</v>
      </c>
      <c r="F607" s="71">
        <v>5153495</v>
      </c>
      <c r="G607" s="33" t="s">
        <v>20</v>
      </c>
      <c r="H607" s="33" t="s">
        <v>21</v>
      </c>
      <c r="I607" s="33" t="s">
        <v>76</v>
      </c>
      <c r="J607" s="33" t="s">
        <v>23</v>
      </c>
      <c r="K607" s="63" t="s">
        <v>67</v>
      </c>
      <c r="L607" s="32" t="str">
        <f t="shared" si="162"/>
        <v>FM260JD</v>
      </c>
      <c r="M607" s="32" t="str">
        <f t="shared" si="163"/>
        <v>BMJ III</v>
      </c>
      <c r="N607" s="32" t="str">
        <f t="shared" si="164"/>
        <v>10 RODA</v>
      </c>
      <c r="O607" s="64">
        <v>0.16876157407407408</v>
      </c>
      <c r="P607" s="65">
        <v>0.16876157407407408</v>
      </c>
      <c r="Q607" s="65"/>
      <c r="R607" s="66">
        <v>6</v>
      </c>
      <c r="S607" s="66">
        <v>39700</v>
      </c>
      <c r="T607" s="66">
        <v>14960</v>
      </c>
      <c r="U607" s="67">
        <f t="shared" si="174"/>
        <v>24.74</v>
      </c>
      <c r="V607" s="66">
        <f t="shared" si="165"/>
        <v>482281.55999999994</v>
      </c>
      <c r="W607" s="66" t="str">
        <f t="shared" si="166"/>
        <v>&gt; 6</v>
      </c>
      <c r="X607" s="66">
        <f>A607+SUMIFS(Presensi!F:F,Presensi!E:E,'Entry Data'!AP607)</f>
        <v>1</v>
      </c>
      <c r="Y607" s="66">
        <f>IFERROR(INDEX('Retasi Pricing'!F:F,MATCH('Entry Data'!AM607,'Retasi Pricing'!E:E,0))*X607,"")</f>
        <v>30800</v>
      </c>
      <c r="Z607" s="62" t="s">
        <v>26</v>
      </c>
      <c r="AA607" s="62" t="s">
        <v>27</v>
      </c>
      <c r="AB607" s="32"/>
      <c r="AC607" s="32" t="s">
        <v>188</v>
      </c>
      <c r="AD607" s="32" t="str">
        <f t="shared" si="167"/>
        <v/>
      </c>
      <c r="AF607" s="5" t="str">
        <f t="shared" si="168"/>
        <v>setianto44188</v>
      </c>
      <c r="AG607" s="5" t="str">
        <f t="shared" si="169"/>
        <v>BMJ 05444188UTARANIGHT</v>
      </c>
      <c r="AH607" s="5" t="str">
        <f t="shared" si="170"/>
        <v>setianto44188UTARANIGHT</v>
      </c>
      <c r="AI607" s="5" t="str">
        <f t="shared" si="171"/>
        <v>BMJ 05444188NIGHT</v>
      </c>
      <c r="AJ607" s="5" t="str">
        <f t="shared" si="172"/>
        <v>setianto44188NIGHT</v>
      </c>
      <c r="AK607" s="5" t="str">
        <f t="shared" si="173"/>
        <v>setiantoBMJ III</v>
      </c>
      <c r="AL607" s="5" t="str">
        <f t="shared" si="175"/>
        <v>6UTARA</v>
      </c>
      <c r="AM607" s="5" t="str">
        <f t="shared" si="176"/>
        <v>&gt; 6UTARA10 RODA</v>
      </c>
      <c r="AN607" s="5" t="str">
        <f t="shared" si="177"/>
        <v>setiantoBMJ III&gt; 6UTARA10 RODA</v>
      </c>
      <c r="AO607" s="5" t="str">
        <f t="shared" si="178"/>
        <v>setianto&gt; 6UTARA10 RODA</v>
      </c>
      <c r="AP607" s="5" t="str">
        <f t="shared" si="179"/>
        <v>44188NIGHT</v>
      </c>
    </row>
    <row r="608" spans="1:42" x14ac:dyDescent="0.3">
      <c r="A608" s="33">
        <v>1</v>
      </c>
      <c r="B608" s="33"/>
      <c r="C608" s="70">
        <v>44188</v>
      </c>
      <c r="D608" s="71" t="s">
        <v>87</v>
      </c>
      <c r="E608" s="70">
        <v>44188</v>
      </c>
      <c r="F608" s="71">
        <v>5153109</v>
      </c>
      <c r="G608" s="33" t="s">
        <v>20</v>
      </c>
      <c r="H608" s="33" t="s">
        <v>21</v>
      </c>
      <c r="I608" s="33" t="s">
        <v>76</v>
      </c>
      <c r="J608" s="33" t="s">
        <v>23</v>
      </c>
      <c r="K608" s="63" t="s">
        <v>67</v>
      </c>
      <c r="L608" s="32" t="str">
        <f t="shared" si="162"/>
        <v>FM260JD</v>
      </c>
      <c r="M608" s="32" t="str">
        <f t="shared" si="163"/>
        <v>BMJ III</v>
      </c>
      <c r="N608" s="32" t="str">
        <f t="shared" si="164"/>
        <v>10 RODA</v>
      </c>
      <c r="O608" s="64">
        <v>0.85130787037037037</v>
      </c>
      <c r="P608" s="65">
        <v>0.85130787037037037</v>
      </c>
      <c r="Q608" s="65"/>
      <c r="R608" s="66">
        <v>1</v>
      </c>
      <c r="S608" s="66">
        <v>39580</v>
      </c>
      <c r="T608" s="66">
        <v>14960</v>
      </c>
      <c r="U608" s="67">
        <f t="shared" si="174"/>
        <v>24.62</v>
      </c>
      <c r="V608" s="66">
        <f t="shared" si="165"/>
        <v>479942.27999999997</v>
      </c>
      <c r="W608" s="66" t="str">
        <f t="shared" si="166"/>
        <v>1 &gt; 4</v>
      </c>
      <c r="X608" s="66">
        <f>A608+SUMIFS(Presensi!F:F,Presensi!E:E,'Entry Data'!AP608)</f>
        <v>1</v>
      </c>
      <c r="Y608" s="66">
        <f>IFERROR(INDEX('Retasi Pricing'!F:F,MATCH('Entry Data'!AM608,'Retasi Pricing'!E:E,0))*X608,"")</f>
        <v>25000</v>
      </c>
      <c r="Z608" s="62" t="s">
        <v>26</v>
      </c>
      <c r="AA608" s="62" t="s">
        <v>27</v>
      </c>
      <c r="AB608" s="32"/>
      <c r="AC608" s="32" t="s">
        <v>188</v>
      </c>
      <c r="AD608" s="32" t="str">
        <f t="shared" si="167"/>
        <v/>
      </c>
      <c r="AF608" s="5" t="str">
        <f t="shared" si="168"/>
        <v>setianto44188</v>
      </c>
      <c r="AG608" s="5" t="str">
        <f t="shared" si="169"/>
        <v>BMJ 05444188UTARANIGHT</v>
      </c>
      <c r="AH608" s="5" t="str">
        <f t="shared" si="170"/>
        <v>setianto44188UTARANIGHT</v>
      </c>
      <c r="AI608" s="5" t="str">
        <f t="shared" si="171"/>
        <v>BMJ 05444188NIGHT</v>
      </c>
      <c r="AJ608" s="5" t="str">
        <f t="shared" si="172"/>
        <v>setianto44188NIGHT</v>
      </c>
      <c r="AK608" s="5" t="str">
        <f t="shared" si="173"/>
        <v>setiantoBMJ III</v>
      </c>
      <c r="AL608" s="5" t="str">
        <f t="shared" si="175"/>
        <v>1UTARA</v>
      </c>
      <c r="AM608" s="5" t="str">
        <f t="shared" si="176"/>
        <v>1 &gt; 4UTARA10 RODA</v>
      </c>
      <c r="AN608" s="5" t="str">
        <f t="shared" si="177"/>
        <v>setiantoBMJ III1 &gt; 4UTARA10 RODA</v>
      </c>
      <c r="AO608" s="5" t="str">
        <f t="shared" si="178"/>
        <v>setianto1 &gt; 4UTARA10 RODA</v>
      </c>
      <c r="AP608" s="5" t="str">
        <f t="shared" si="179"/>
        <v>44188NIGHT</v>
      </c>
    </row>
    <row r="609" spans="1:42" x14ac:dyDescent="0.3">
      <c r="A609" s="33">
        <v>1</v>
      </c>
      <c r="B609" s="33"/>
      <c r="C609" s="70">
        <v>44188</v>
      </c>
      <c r="D609" s="71" t="s">
        <v>87</v>
      </c>
      <c r="E609" s="70">
        <v>44188</v>
      </c>
      <c r="F609" s="71">
        <v>5153197</v>
      </c>
      <c r="G609" s="33" t="s">
        <v>20</v>
      </c>
      <c r="H609" s="33" t="s">
        <v>21</v>
      </c>
      <c r="I609" s="33" t="s">
        <v>76</v>
      </c>
      <c r="J609" s="33" t="s">
        <v>23</v>
      </c>
      <c r="K609" s="63" t="s">
        <v>67</v>
      </c>
      <c r="L609" s="32" t="str">
        <f t="shared" si="162"/>
        <v>FM260JD</v>
      </c>
      <c r="M609" s="32" t="str">
        <f t="shared" si="163"/>
        <v>BMJ III</v>
      </c>
      <c r="N609" s="32" t="str">
        <f t="shared" si="164"/>
        <v>10 RODA</v>
      </c>
      <c r="O609" s="64">
        <v>0.92222222222222217</v>
      </c>
      <c r="P609" s="65">
        <v>0.92222222222222217</v>
      </c>
      <c r="Q609" s="65"/>
      <c r="R609" s="66">
        <v>2</v>
      </c>
      <c r="S609" s="66">
        <v>39040</v>
      </c>
      <c r="T609" s="66">
        <v>14960</v>
      </c>
      <c r="U609" s="67">
        <f t="shared" si="174"/>
        <v>24.08</v>
      </c>
      <c r="V609" s="66">
        <f t="shared" si="165"/>
        <v>469415.51999999996</v>
      </c>
      <c r="W609" s="66" t="str">
        <f t="shared" si="166"/>
        <v>1 &gt; 4</v>
      </c>
      <c r="X609" s="66">
        <f>A609+SUMIFS(Presensi!F:F,Presensi!E:E,'Entry Data'!AP609)</f>
        <v>1</v>
      </c>
      <c r="Y609" s="66">
        <f>IFERROR(INDEX('Retasi Pricing'!F:F,MATCH('Entry Data'!AM609,'Retasi Pricing'!E:E,0))*X609,"")</f>
        <v>25000</v>
      </c>
      <c r="Z609" s="62" t="s">
        <v>26</v>
      </c>
      <c r="AA609" s="62" t="s">
        <v>27</v>
      </c>
      <c r="AB609" s="32"/>
      <c r="AC609" s="32" t="s">
        <v>188</v>
      </c>
      <c r="AD609" s="32" t="str">
        <f t="shared" si="167"/>
        <v/>
      </c>
      <c r="AF609" s="5" t="str">
        <f t="shared" si="168"/>
        <v>setianto44188</v>
      </c>
      <c r="AG609" s="5" t="str">
        <f t="shared" si="169"/>
        <v>BMJ 05444188UTARANIGHT</v>
      </c>
      <c r="AH609" s="5" t="str">
        <f t="shared" si="170"/>
        <v>setianto44188UTARANIGHT</v>
      </c>
      <c r="AI609" s="5" t="str">
        <f t="shared" si="171"/>
        <v>BMJ 05444188NIGHT</v>
      </c>
      <c r="AJ609" s="5" t="str">
        <f t="shared" si="172"/>
        <v>setianto44188NIGHT</v>
      </c>
      <c r="AK609" s="5" t="str">
        <f t="shared" si="173"/>
        <v>setiantoBMJ III</v>
      </c>
      <c r="AL609" s="5" t="str">
        <f t="shared" si="175"/>
        <v>2UTARA</v>
      </c>
      <c r="AM609" s="5" t="str">
        <f t="shared" si="176"/>
        <v>1 &gt; 4UTARA10 RODA</v>
      </c>
      <c r="AN609" s="5" t="str">
        <f t="shared" si="177"/>
        <v>setiantoBMJ III1 &gt; 4UTARA10 RODA</v>
      </c>
      <c r="AO609" s="5" t="str">
        <f t="shared" si="178"/>
        <v>setianto1 &gt; 4UTARA10 RODA</v>
      </c>
      <c r="AP609" s="5" t="str">
        <f t="shared" si="179"/>
        <v>44188NIGHT</v>
      </c>
    </row>
    <row r="610" spans="1:42" x14ac:dyDescent="0.3">
      <c r="A610" s="33">
        <v>1</v>
      </c>
      <c r="B610" s="33"/>
      <c r="C610" s="70">
        <v>44188</v>
      </c>
      <c r="D610" s="71" t="s">
        <v>87</v>
      </c>
      <c r="E610" s="70">
        <v>44188</v>
      </c>
      <c r="F610" s="71">
        <v>5153276</v>
      </c>
      <c r="G610" s="33" t="s">
        <v>20</v>
      </c>
      <c r="H610" s="33" t="s">
        <v>21</v>
      </c>
      <c r="I610" s="33" t="s">
        <v>76</v>
      </c>
      <c r="J610" s="33" t="s">
        <v>23</v>
      </c>
      <c r="K610" s="63" t="s">
        <v>67</v>
      </c>
      <c r="L610" s="32" t="str">
        <f t="shared" si="162"/>
        <v>FM260JD</v>
      </c>
      <c r="M610" s="32" t="str">
        <f t="shared" si="163"/>
        <v>BMJ III</v>
      </c>
      <c r="N610" s="32" t="str">
        <f t="shared" si="164"/>
        <v>10 RODA</v>
      </c>
      <c r="O610" s="64">
        <v>0.97537037037037033</v>
      </c>
      <c r="P610" s="65">
        <v>0.97537037037037033</v>
      </c>
      <c r="Q610" s="65"/>
      <c r="R610" s="66">
        <v>3</v>
      </c>
      <c r="S610" s="66">
        <v>40640</v>
      </c>
      <c r="T610" s="66">
        <v>14960</v>
      </c>
      <c r="U610" s="67">
        <f t="shared" si="174"/>
        <v>25.68</v>
      </c>
      <c r="V610" s="66">
        <f t="shared" si="165"/>
        <v>500605.92</v>
      </c>
      <c r="W610" s="66" t="str">
        <f t="shared" si="166"/>
        <v>1 &gt; 4</v>
      </c>
      <c r="X610" s="66">
        <f>A610+SUMIFS(Presensi!F:F,Presensi!E:E,'Entry Data'!AP610)</f>
        <v>1</v>
      </c>
      <c r="Y610" s="66">
        <f>IFERROR(INDEX('Retasi Pricing'!F:F,MATCH('Entry Data'!AM610,'Retasi Pricing'!E:E,0))*X610,"")</f>
        <v>25000</v>
      </c>
      <c r="Z610" s="62" t="s">
        <v>26</v>
      </c>
      <c r="AA610" s="62" t="s">
        <v>27</v>
      </c>
      <c r="AB610" s="32"/>
      <c r="AC610" s="32" t="s">
        <v>188</v>
      </c>
      <c r="AD610" s="32" t="str">
        <f t="shared" si="167"/>
        <v/>
      </c>
      <c r="AF610" s="5" t="str">
        <f t="shared" si="168"/>
        <v>setianto44188</v>
      </c>
      <c r="AG610" s="5" t="str">
        <f t="shared" si="169"/>
        <v>BMJ 05444188UTARANIGHT</v>
      </c>
      <c r="AH610" s="5" t="str">
        <f t="shared" si="170"/>
        <v>setianto44188UTARANIGHT</v>
      </c>
      <c r="AI610" s="5" t="str">
        <f t="shared" si="171"/>
        <v>BMJ 05444188NIGHT</v>
      </c>
      <c r="AJ610" s="5" t="str">
        <f t="shared" si="172"/>
        <v>setianto44188NIGHT</v>
      </c>
      <c r="AK610" s="5" t="str">
        <f t="shared" si="173"/>
        <v>setiantoBMJ III</v>
      </c>
      <c r="AL610" s="5" t="str">
        <f t="shared" si="175"/>
        <v>3UTARA</v>
      </c>
      <c r="AM610" s="5" t="str">
        <f t="shared" si="176"/>
        <v>1 &gt; 4UTARA10 RODA</v>
      </c>
      <c r="AN610" s="5" t="str">
        <f t="shared" si="177"/>
        <v>setiantoBMJ III1 &gt; 4UTARA10 RODA</v>
      </c>
      <c r="AO610" s="5" t="str">
        <f t="shared" si="178"/>
        <v>setianto1 &gt; 4UTARA10 RODA</v>
      </c>
      <c r="AP610" s="5" t="str">
        <f t="shared" si="179"/>
        <v>44188NIGHT</v>
      </c>
    </row>
    <row r="611" spans="1:42" x14ac:dyDescent="0.3">
      <c r="A611" s="33">
        <v>1</v>
      </c>
      <c r="B611" s="33"/>
      <c r="C611" s="70">
        <v>44188</v>
      </c>
      <c r="D611" s="71" t="s">
        <v>87</v>
      </c>
      <c r="E611" s="70">
        <v>44189</v>
      </c>
      <c r="F611" s="71">
        <v>5153329</v>
      </c>
      <c r="G611" s="33" t="s">
        <v>20</v>
      </c>
      <c r="H611" s="33" t="s">
        <v>21</v>
      </c>
      <c r="I611" s="33" t="s">
        <v>76</v>
      </c>
      <c r="J611" s="33" t="s">
        <v>23</v>
      </c>
      <c r="K611" s="63" t="s">
        <v>69</v>
      </c>
      <c r="L611" s="32" t="str">
        <f t="shared" si="162"/>
        <v>FM260JD</v>
      </c>
      <c r="M611" s="32" t="str">
        <f t="shared" si="163"/>
        <v>BMJ III</v>
      </c>
      <c r="N611" s="32" t="str">
        <f t="shared" si="164"/>
        <v>10 RODA</v>
      </c>
      <c r="O611" s="64">
        <v>1.7534722222222222E-2</v>
      </c>
      <c r="P611" s="65">
        <v>1.7534722222222222E-2</v>
      </c>
      <c r="Q611" s="65"/>
      <c r="R611" s="66">
        <v>4</v>
      </c>
      <c r="S611" s="66">
        <v>39960</v>
      </c>
      <c r="T611" s="66">
        <v>14860</v>
      </c>
      <c r="U611" s="67">
        <f t="shared" si="174"/>
        <v>25.1</v>
      </c>
      <c r="V611" s="66">
        <f t="shared" si="165"/>
        <v>489299.4</v>
      </c>
      <c r="W611" s="66" t="str">
        <f t="shared" si="166"/>
        <v>1 &gt; 4</v>
      </c>
      <c r="X611" s="66">
        <f>A611+SUMIFS(Presensi!F:F,Presensi!E:E,'Entry Data'!AP611)</f>
        <v>1</v>
      </c>
      <c r="Y611" s="66">
        <f>IFERROR(INDEX('Retasi Pricing'!F:F,MATCH('Entry Data'!AM611,'Retasi Pricing'!E:E,0))*X611,"")</f>
        <v>25000</v>
      </c>
      <c r="Z611" s="62" t="s">
        <v>26</v>
      </c>
      <c r="AA611" s="62" t="s">
        <v>27</v>
      </c>
      <c r="AB611" s="32"/>
      <c r="AC611" s="32" t="s">
        <v>176</v>
      </c>
      <c r="AD611" s="32" t="str">
        <f t="shared" si="167"/>
        <v/>
      </c>
      <c r="AF611" s="5" t="str">
        <f t="shared" si="168"/>
        <v>haeruddin44188</v>
      </c>
      <c r="AG611" s="5" t="str">
        <f t="shared" si="169"/>
        <v>BMJ 05544188UTARANIGHT</v>
      </c>
      <c r="AH611" s="5" t="str">
        <f t="shared" si="170"/>
        <v>haeruddin44188UTARANIGHT</v>
      </c>
      <c r="AI611" s="5" t="str">
        <f t="shared" si="171"/>
        <v>BMJ 05544188NIGHT</v>
      </c>
      <c r="AJ611" s="5" t="str">
        <f t="shared" si="172"/>
        <v>haeruddin44188NIGHT</v>
      </c>
      <c r="AK611" s="5" t="str">
        <f t="shared" si="173"/>
        <v>haeruddinBMJ III</v>
      </c>
      <c r="AL611" s="5" t="str">
        <f t="shared" si="175"/>
        <v>4UTARA</v>
      </c>
      <c r="AM611" s="5" t="str">
        <f t="shared" si="176"/>
        <v>1 &gt; 4UTARA10 RODA</v>
      </c>
      <c r="AN611" s="5" t="str">
        <f t="shared" si="177"/>
        <v>haeruddinBMJ III1 &gt; 4UTARA10 RODA</v>
      </c>
      <c r="AO611" s="5" t="str">
        <f t="shared" si="178"/>
        <v>haeruddin1 &gt; 4UTARA10 RODA</v>
      </c>
      <c r="AP611" s="5" t="str">
        <f t="shared" si="179"/>
        <v>44188NIGHT</v>
      </c>
    </row>
    <row r="612" spans="1:42" x14ac:dyDescent="0.3">
      <c r="A612" s="33">
        <v>1</v>
      </c>
      <c r="B612" s="33"/>
      <c r="C612" s="70">
        <v>44188</v>
      </c>
      <c r="D612" s="71" t="s">
        <v>87</v>
      </c>
      <c r="E612" s="70">
        <v>44189</v>
      </c>
      <c r="F612" s="71">
        <v>5153421</v>
      </c>
      <c r="G612" s="33" t="s">
        <v>20</v>
      </c>
      <c r="H612" s="33" t="s">
        <v>21</v>
      </c>
      <c r="I612" s="33" t="s">
        <v>76</v>
      </c>
      <c r="J612" s="33" t="s">
        <v>23</v>
      </c>
      <c r="K612" s="63" t="s">
        <v>69</v>
      </c>
      <c r="L612" s="32" t="str">
        <f t="shared" si="162"/>
        <v>FM260JD</v>
      </c>
      <c r="M612" s="32" t="str">
        <f t="shared" si="163"/>
        <v>BMJ III</v>
      </c>
      <c r="N612" s="32" t="str">
        <f t="shared" si="164"/>
        <v>10 RODA</v>
      </c>
      <c r="O612" s="64">
        <v>9.9062499999999998E-2</v>
      </c>
      <c r="P612" s="65">
        <v>9.9062499999999998E-2</v>
      </c>
      <c r="Q612" s="65"/>
      <c r="R612" s="66">
        <v>5</v>
      </c>
      <c r="S612" s="66">
        <v>39440</v>
      </c>
      <c r="T612" s="66">
        <v>14860</v>
      </c>
      <c r="U612" s="67">
        <f t="shared" si="174"/>
        <v>24.58</v>
      </c>
      <c r="V612" s="66">
        <f t="shared" si="165"/>
        <v>479162.51999999996</v>
      </c>
      <c r="W612" s="66" t="str">
        <f t="shared" si="166"/>
        <v>&gt; 5</v>
      </c>
      <c r="X612" s="66">
        <f>A612+SUMIFS(Presensi!F:F,Presensi!E:E,'Entry Data'!AP612)</f>
        <v>1</v>
      </c>
      <c r="Y612" s="66">
        <f>IFERROR(INDEX('Retasi Pricing'!F:F,MATCH('Entry Data'!AM612,'Retasi Pricing'!E:E,0))*X612,"")</f>
        <v>27650</v>
      </c>
      <c r="Z612" s="62" t="s">
        <v>26</v>
      </c>
      <c r="AA612" s="62" t="s">
        <v>27</v>
      </c>
      <c r="AB612" s="32"/>
      <c r="AC612" s="32" t="s">
        <v>176</v>
      </c>
      <c r="AD612" s="32" t="str">
        <f t="shared" si="167"/>
        <v/>
      </c>
      <c r="AF612" s="5" t="str">
        <f t="shared" si="168"/>
        <v>haeruddin44188</v>
      </c>
      <c r="AG612" s="5" t="str">
        <f t="shared" si="169"/>
        <v>BMJ 05544188UTARANIGHT</v>
      </c>
      <c r="AH612" s="5" t="str">
        <f t="shared" si="170"/>
        <v>haeruddin44188UTARANIGHT</v>
      </c>
      <c r="AI612" s="5" t="str">
        <f t="shared" si="171"/>
        <v>BMJ 05544188NIGHT</v>
      </c>
      <c r="AJ612" s="5" t="str">
        <f t="shared" si="172"/>
        <v>haeruddin44188NIGHT</v>
      </c>
      <c r="AK612" s="5" t="str">
        <f t="shared" si="173"/>
        <v>haeruddinBMJ III</v>
      </c>
      <c r="AL612" s="5" t="str">
        <f t="shared" si="175"/>
        <v>5UTARA</v>
      </c>
      <c r="AM612" s="5" t="str">
        <f t="shared" si="176"/>
        <v>&gt; 5UTARA10 RODA</v>
      </c>
      <c r="AN612" s="5" t="str">
        <f t="shared" si="177"/>
        <v>haeruddinBMJ III&gt; 5UTARA10 RODA</v>
      </c>
      <c r="AO612" s="5" t="str">
        <f t="shared" si="178"/>
        <v>haeruddin&gt; 5UTARA10 RODA</v>
      </c>
      <c r="AP612" s="5" t="str">
        <f t="shared" si="179"/>
        <v>44188NIGHT</v>
      </c>
    </row>
    <row r="613" spans="1:42" x14ac:dyDescent="0.3">
      <c r="A613" s="33">
        <v>1</v>
      </c>
      <c r="B613" s="33"/>
      <c r="C613" s="70">
        <v>44188</v>
      </c>
      <c r="D613" s="71" t="s">
        <v>87</v>
      </c>
      <c r="E613" s="70">
        <v>44189</v>
      </c>
      <c r="F613" s="71">
        <v>5153499</v>
      </c>
      <c r="G613" s="33" t="s">
        <v>20</v>
      </c>
      <c r="H613" s="33" t="s">
        <v>21</v>
      </c>
      <c r="I613" s="33" t="s">
        <v>45</v>
      </c>
      <c r="J613" s="33" t="s">
        <v>46</v>
      </c>
      <c r="K613" s="63" t="s">
        <v>69</v>
      </c>
      <c r="L613" s="32" t="str">
        <f t="shared" si="162"/>
        <v>FM260JD</v>
      </c>
      <c r="M613" s="32" t="str">
        <f t="shared" si="163"/>
        <v>BMJ III</v>
      </c>
      <c r="N613" s="32" t="str">
        <f t="shared" si="164"/>
        <v>10 RODA</v>
      </c>
      <c r="O613" s="64">
        <v>0.17391203703703703</v>
      </c>
      <c r="P613" s="65">
        <v>0.17391203703703703</v>
      </c>
      <c r="Q613" s="65"/>
      <c r="R613" s="66">
        <v>6</v>
      </c>
      <c r="S613" s="66">
        <v>39760</v>
      </c>
      <c r="T613" s="66">
        <v>14860</v>
      </c>
      <c r="U613" s="67">
        <f t="shared" si="174"/>
        <v>24.9</v>
      </c>
      <c r="V613" s="66">
        <f t="shared" si="165"/>
        <v>485400.6</v>
      </c>
      <c r="W613" s="66" t="str">
        <f t="shared" si="166"/>
        <v>&gt; 6</v>
      </c>
      <c r="X613" s="66">
        <f>A613+SUMIFS(Presensi!F:F,Presensi!E:E,'Entry Data'!AP613)</f>
        <v>1</v>
      </c>
      <c r="Y613" s="66">
        <f>IFERROR(INDEX('Retasi Pricing'!F:F,MATCH('Entry Data'!AM613,'Retasi Pricing'!E:E,0))*X613,"")</f>
        <v>30800</v>
      </c>
      <c r="Z613" s="62" t="s">
        <v>26</v>
      </c>
      <c r="AA613" s="62" t="s">
        <v>27</v>
      </c>
      <c r="AB613" s="32"/>
      <c r="AC613" s="32" t="s">
        <v>176</v>
      </c>
      <c r="AD613" s="32" t="str">
        <f t="shared" si="167"/>
        <v/>
      </c>
      <c r="AF613" s="5" t="str">
        <f t="shared" si="168"/>
        <v>haeruddin44188</v>
      </c>
      <c r="AG613" s="5" t="str">
        <f t="shared" si="169"/>
        <v>BMJ 05544188UTARANIGHT</v>
      </c>
      <c r="AH613" s="5" t="str">
        <f t="shared" si="170"/>
        <v>haeruddin44188UTARANIGHT</v>
      </c>
      <c r="AI613" s="5" t="str">
        <f t="shared" si="171"/>
        <v>BMJ 05544188NIGHT</v>
      </c>
      <c r="AJ613" s="5" t="str">
        <f t="shared" si="172"/>
        <v>haeruddin44188NIGHT</v>
      </c>
      <c r="AK613" s="5" t="str">
        <f t="shared" si="173"/>
        <v>haeruddinBMJ III</v>
      </c>
      <c r="AL613" s="5" t="str">
        <f t="shared" si="175"/>
        <v>6UTARA</v>
      </c>
      <c r="AM613" s="5" t="str">
        <f t="shared" si="176"/>
        <v>&gt; 6UTARA10 RODA</v>
      </c>
      <c r="AN613" s="5" t="str">
        <f t="shared" si="177"/>
        <v>haeruddinBMJ III&gt; 6UTARA10 RODA</v>
      </c>
      <c r="AO613" s="5" t="str">
        <f t="shared" si="178"/>
        <v>haeruddin&gt; 6UTARA10 RODA</v>
      </c>
      <c r="AP613" s="5" t="str">
        <f t="shared" si="179"/>
        <v>44188NIGHT</v>
      </c>
    </row>
    <row r="614" spans="1:42" x14ac:dyDescent="0.3">
      <c r="A614" s="33">
        <v>1</v>
      </c>
      <c r="B614" s="33"/>
      <c r="C614" s="70">
        <v>44188</v>
      </c>
      <c r="D614" s="71" t="s">
        <v>87</v>
      </c>
      <c r="E614" s="70">
        <v>44188</v>
      </c>
      <c r="F614" s="71">
        <v>5153082</v>
      </c>
      <c r="G614" s="33" t="s">
        <v>20</v>
      </c>
      <c r="H614" s="33" t="s">
        <v>21</v>
      </c>
      <c r="I614" s="33" t="s">
        <v>76</v>
      </c>
      <c r="J614" s="33" t="s">
        <v>23</v>
      </c>
      <c r="K614" s="63" t="s">
        <v>69</v>
      </c>
      <c r="L614" s="32" t="str">
        <f t="shared" si="162"/>
        <v>FM260JD</v>
      </c>
      <c r="M614" s="32" t="str">
        <f t="shared" si="163"/>
        <v>BMJ III</v>
      </c>
      <c r="N614" s="32" t="str">
        <f t="shared" si="164"/>
        <v>10 RODA</v>
      </c>
      <c r="O614" s="64">
        <v>0.83765046296296297</v>
      </c>
      <c r="P614" s="65">
        <v>0.83765046296296297</v>
      </c>
      <c r="Q614" s="65"/>
      <c r="R614" s="66">
        <v>1</v>
      </c>
      <c r="S614" s="66">
        <v>39200</v>
      </c>
      <c r="T614" s="66">
        <v>14860</v>
      </c>
      <c r="U614" s="67">
        <f t="shared" si="174"/>
        <v>24.34</v>
      </c>
      <c r="V614" s="66">
        <f t="shared" si="165"/>
        <v>474483.95999999996</v>
      </c>
      <c r="W614" s="66" t="str">
        <f t="shared" si="166"/>
        <v>1 &gt; 4</v>
      </c>
      <c r="X614" s="66">
        <f>A614+SUMIFS(Presensi!F:F,Presensi!E:E,'Entry Data'!AP614)</f>
        <v>1</v>
      </c>
      <c r="Y614" s="66">
        <f>IFERROR(INDEX('Retasi Pricing'!F:F,MATCH('Entry Data'!AM614,'Retasi Pricing'!E:E,0))*X614,"")</f>
        <v>25000</v>
      </c>
      <c r="Z614" s="62" t="s">
        <v>26</v>
      </c>
      <c r="AA614" s="62" t="s">
        <v>27</v>
      </c>
      <c r="AB614" s="32"/>
      <c r="AC614" s="32" t="s">
        <v>176</v>
      </c>
      <c r="AD614" s="32" t="str">
        <f t="shared" si="167"/>
        <v/>
      </c>
      <c r="AF614" s="5" t="str">
        <f t="shared" si="168"/>
        <v>haeruddin44188</v>
      </c>
      <c r="AG614" s="5" t="str">
        <f t="shared" si="169"/>
        <v>BMJ 05544188UTARANIGHT</v>
      </c>
      <c r="AH614" s="5" t="str">
        <f t="shared" si="170"/>
        <v>haeruddin44188UTARANIGHT</v>
      </c>
      <c r="AI614" s="5" t="str">
        <f t="shared" si="171"/>
        <v>BMJ 05544188NIGHT</v>
      </c>
      <c r="AJ614" s="5" t="str">
        <f t="shared" si="172"/>
        <v>haeruddin44188NIGHT</v>
      </c>
      <c r="AK614" s="5" t="str">
        <f t="shared" si="173"/>
        <v>haeruddinBMJ III</v>
      </c>
      <c r="AL614" s="5" t="str">
        <f t="shared" si="175"/>
        <v>1UTARA</v>
      </c>
      <c r="AM614" s="5" t="str">
        <f t="shared" si="176"/>
        <v>1 &gt; 4UTARA10 RODA</v>
      </c>
      <c r="AN614" s="5" t="str">
        <f t="shared" si="177"/>
        <v>haeruddinBMJ III1 &gt; 4UTARA10 RODA</v>
      </c>
      <c r="AO614" s="5" t="str">
        <f t="shared" si="178"/>
        <v>haeruddin1 &gt; 4UTARA10 RODA</v>
      </c>
      <c r="AP614" s="5" t="str">
        <f t="shared" si="179"/>
        <v>44188NIGHT</v>
      </c>
    </row>
    <row r="615" spans="1:42" x14ac:dyDescent="0.3">
      <c r="A615" s="33">
        <v>1</v>
      </c>
      <c r="B615" s="33"/>
      <c r="C615" s="70">
        <v>44188</v>
      </c>
      <c r="D615" s="71" t="s">
        <v>87</v>
      </c>
      <c r="E615" s="70">
        <v>44188</v>
      </c>
      <c r="F615" s="71">
        <v>5153163</v>
      </c>
      <c r="G615" s="33" t="s">
        <v>20</v>
      </c>
      <c r="H615" s="33" t="s">
        <v>21</v>
      </c>
      <c r="I615" s="33" t="s">
        <v>76</v>
      </c>
      <c r="J615" s="33" t="s">
        <v>23</v>
      </c>
      <c r="K615" s="63" t="s">
        <v>69</v>
      </c>
      <c r="L615" s="32" t="str">
        <f t="shared" si="162"/>
        <v>FM260JD</v>
      </c>
      <c r="M615" s="32" t="str">
        <f t="shared" si="163"/>
        <v>BMJ III</v>
      </c>
      <c r="N615" s="32" t="str">
        <f t="shared" si="164"/>
        <v>10 RODA</v>
      </c>
      <c r="O615" s="64">
        <v>0.89565972222222223</v>
      </c>
      <c r="P615" s="65">
        <v>0.89565972222222223</v>
      </c>
      <c r="Q615" s="65"/>
      <c r="R615" s="66">
        <v>2</v>
      </c>
      <c r="S615" s="66">
        <v>39780</v>
      </c>
      <c r="T615" s="66">
        <v>14860</v>
      </c>
      <c r="U615" s="67">
        <f t="shared" si="174"/>
        <v>24.92</v>
      </c>
      <c r="V615" s="66">
        <f t="shared" si="165"/>
        <v>485790.48000000004</v>
      </c>
      <c r="W615" s="66" t="str">
        <f t="shared" si="166"/>
        <v>1 &gt; 4</v>
      </c>
      <c r="X615" s="66">
        <f>A615+SUMIFS(Presensi!F:F,Presensi!E:E,'Entry Data'!AP615)</f>
        <v>1</v>
      </c>
      <c r="Y615" s="66">
        <f>IFERROR(INDEX('Retasi Pricing'!F:F,MATCH('Entry Data'!AM615,'Retasi Pricing'!E:E,0))*X615,"")</f>
        <v>25000</v>
      </c>
      <c r="Z615" s="62" t="s">
        <v>26</v>
      </c>
      <c r="AA615" s="62" t="s">
        <v>27</v>
      </c>
      <c r="AB615" s="32"/>
      <c r="AC615" s="32" t="s">
        <v>176</v>
      </c>
      <c r="AD615" s="32" t="str">
        <f t="shared" si="167"/>
        <v/>
      </c>
      <c r="AF615" s="5" t="str">
        <f t="shared" si="168"/>
        <v>haeruddin44188</v>
      </c>
      <c r="AG615" s="5" t="str">
        <f t="shared" si="169"/>
        <v>BMJ 05544188UTARANIGHT</v>
      </c>
      <c r="AH615" s="5" t="str">
        <f t="shared" si="170"/>
        <v>haeruddin44188UTARANIGHT</v>
      </c>
      <c r="AI615" s="5" t="str">
        <f t="shared" si="171"/>
        <v>BMJ 05544188NIGHT</v>
      </c>
      <c r="AJ615" s="5" t="str">
        <f t="shared" si="172"/>
        <v>haeruddin44188NIGHT</v>
      </c>
      <c r="AK615" s="5" t="str">
        <f t="shared" si="173"/>
        <v>haeruddinBMJ III</v>
      </c>
      <c r="AL615" s="5" t="str">
        <f t="shared" si="175"/>
        <v>2UTARA</v>
      </c>
      <c r="AM615" s="5" t="str">
        <f t="shared" si="176"/>
        <v>1 &gt; 4UTARA10 RODA</v>
      </c>
      <c r="AN615" s="5" t="str">
        <f t="shared" si="177"/>
        <v>haeruddinBMJ III1 &gt; 4UTARA10 RODA</v>
      </c>
      <c r="AO615" s="5" t="str">
        <f t="shared" si="178"/>
        <v>haeruddin1 &gt; 4UTARA10 RODA</v>
      </c>
      <c r="AP615" s="5" t="str">
        <f t="shared" si="179"/>
        <v>44188NIGHT</v>
      </c>
    </row>
    <row r="616" spans="1:42" x14ac:dyDescent="0.3">
      <c r="A616" s="33">
        <v>1</v>
      </c>
      <c r="B616" s="33"/>
      <c r="C616" s="70">
        <v>44188</v>
      </c>
      <c r="D616" s="71" t="s">
        <v>87</v>
      </c>
      <c r="E616" s="70">
        <v>44188</v>
      </c>
      <c r="F616" s="71">
        <v>5153249</v>
      </c>
      <c r="G616" s="33" t="s">
        <v>20</v>
      </c>
      <c r="H616" s="33" t="s">
        <v>21</v>
      </c>
      <c r="I616" s="33" t="s">
        <v>76</v>
      </c>
      <c r="J616" s="33" t="s">
        <v>23</v>
      </c>
      <c r="K616" s="63" t="s">
        <v>69</v>
      </c>
      <c r="L616" s="32" t="str">
        <f t="shared" si="162"/>
        <v>FM260JD</v>
      </c>
      <c r="M616" s="32" t="str">
        <f t="shared" si="163"/>
        <v>BMJ III</v>
      </c>
      <c r="N616" s="32" t="str">
        <f t="shared" si="164"/>
        <v>10 RODA</v>
      </c>
      <c r="O616" s="64">
        <v>0.95636574074074077</v>
      </c>
      <c r="P616" s="65">
        <v>0.95636574074074077</v>
      </c>
      <c r="Q616" s="65"/>
      <c r="R616" s="66">
        <v>3</v>
      </c>
      <c r="S616" s="66">
        <v>39540</v>
      </c>
      <c r="T616" s="66">
        <v>14860</v>
      </c>
      <c r="U616" s="67">
        <f t="shared" si="174"/>
        <v>24.68</v>
      </c>
      <c r="V616" s="66">
        <f t="shared" si="165"/>
        <v>481111.92</v>
      </c>
      <c r="W616" s="66" t="str">
        <f t="shared" si="166"/>
        <v>1 &gt; 4</v>
      </c>
      <c r="X616" s="66">
        <f>A616+SUMIFS(Presensi!F:F,Presensi!E:E,'Entry Data'!AP616)</f>
        <v>1</v>
      </c>
      <c r="Y616" s="66">
        <f>IFERROR(INDEX('Retasi Pricing'!F:F,MATCH('Entry Data'!AM616,'Retasi Pricing'!E:E,0))*X616,"")</f>
        <v>25000</v>
      </c>
      <c r="Z616" s="62" t="s">
        <v>26</v>
      </c>
      <c r="AA616" s="62" t="s">
        <v>27</v>
      </c>
      <c r="AB616" s="32"/>
      <c r="AC616" s="32" t="s">
        <v>176</v>
      </c>
      <c r="AD616" s="32" t="str">
        <f t="shared" si="167"/>
        <v/>
      </c>
      <c r="AF616" s="5" t="str">
        <f t="shared" si="168"/>
        <v>haeruddin44188</v>
      </c>
      <c r="AG616" s="5" t="str">
        <f t="shared" si="169"/>
        <v>BMJ 05544188UTARANIGHT</v>
      </c>
      <c r="AH616" s="5" t="str">
        <f t="shared" si="170"/>
        <v>haeruddin44188UTARANIGHT</v>
      </c>
      <c r="AI616" s="5" t="str">
        <f t="shared" si="171"/>
        <v>BMJ 05544188NIGHT</v>
      </c>
      <c r="AJ616" s="5" t="str">
        <f t="shared" si="172"/>
        <v>haeruddin44188NIGHT</v>
      </c>
      <c r="AK616" s="5" t="str">
        <f t="shared" si="173"/>
        <v>haeruddinBMJ III</v>
      </c>
      <c r="AL616" s="5" t="str">
        <f t="shared" si="175"/>
        <v>3UTARA</v>
      </c>
      <c r="AM616" s="5" t="str">
        <f t="shared" si="176"/>
        <v>1 &gt; 4UTARA10 RODA</v>
      </c>
      <c r="AN616" s="5" t="str">
        <f t="shared" si="177"/>
        <v>haeruddinBMJ III1 &gt; 4UTARA10 RODA</v>
      </c>
      <c r="AO616" s="5" t="str">
        <f t="shared" si="178"/>
        <v>haeruddin1 &gt; 4UTARA10 RODA</v>
      </c>
      <c r="AP616" s="5" t="str">
        <f t="shared" si="179"/>
        <v>44188NIGHT</v>
      </c>
    </row>
    <row r="617" spans="1:42" x14ac:dyDescent="0.3">
      <c r="A617" s="33">
        <v>1</v>
      </c>
      <c r="B617" s="33"/>
      <c r="C617" s="70">
        <v>44188</v>
      </c>
      <c r="D617" s="71" t="s">
        <v>87</v>
      </c>
      <c r="E617" s="70">
        <v>44189</v>
      </c>
      <c r="F617" s="71">
        <v>5153312</v>
      </c>
      <c r="G617" s="33" t="s">
        <v>20</v>
      </c>
      <c r="H617" s="33" t="s">
        <v>21</v>
      </c>
      <c r="I617" s="33" t="s">
        <v>76</v>
      </c>
      <c r="J617" s="33" t="s">
        <v>23</v>
      </c>
      <c r="K617" s="63" t="s">
        <v>71</v>
      </c>
      <c r="L617" s="32" t="str">
        <f t="shared" si="162"/>
        <v>FM260JD</v>
      </c>
      <c r="M617" s="32" t="str">
        <f t="shared" si="163"/>
        <v>BMJ III</v>
      </c>
      <c r="N617" s="32" t="str">
        <f t="shared" si="164"/>
        <v>10 RODA</v>
      </c>
      <c r="O617" s="64">
        <v>6.4699074074074069E-3</v>
      </c>
      <c r="P617" s="65">
        <v>6.4699074074074069E-3</v>
      </c>
      <c r="Q617" s="65"/>
      <c r="R617" s="66">
        <v>4</v>
      </c>
      <c r="S617" s="66">
        <v>39360</v>
      </c>
      <c r="T617" s="66">
        <v>14780</v>
      </c>
      <c r="U617" s="67">
        <f t="shared" si="174"/>
        <v>24.58</v>
      </c>
      <c r="V617" s="66">
        <f t="shared" si="165"/>
        <v>479162.51999999996</v>
      </c>
      <c r="W617" s="66" t="str">
        <f t="shared" si="166"/>
        <v>1 &gt; 4</v>
      </c>
      <c r="X617" s="66">
        <f>A617+SUMIFS(Presensi!F:F,Presensi!E:E,'Entry Data'!AP617)</f>
        <v>1</v>
      </c>
      <c r="Y617" s="66">
        <f>IFERROR(INDEX('Retasi Pricing'!F:F,MATCH('Entry Data'!AM617,'Retasi Pricing'!E:E,0))*X617,"")</f>
        <v>25000</v>
      </c>
      <c r="Z617" s="62" t="s">
        <v>26</v>
      </c>
      <c r="AA617" s="62" t="s">
        <v>27</v>
      </c>
      <c r="AB617" s="32"/>
      <c r="AC617" s="32" t="s">
        <v>216</v>
      </c>
      <c r="AD617" s="32" t="str">
        <f t="shared" si="167"/>
        <v/>
      </c>
      <c r="AF617" s="5" t="str">
        <f t="shared" si="168"/>
        <v>ruslan44188</v>
      </c>
      <c r="AG617" s="5" t="str">
        <f t="shared" si="169"/>
        <v>BMJ 05644188UTARANIGHT</v>
      </c>
      <c r="AH617" s="5" t="str">
        <f t="shared" si="170"/>
        <v>ruslan44188UTARANIGHT</v>
      </c>
      <c r="AI617" s="5" t="str">
        <f t="shared" si="171"/>
        <v>BMJ 05644188NIGHT</v>
      </c>
      <c r="AJ617" s="5" t="str">
        <f t="shared" si="172"/>
        <v>ruslan44188NIGHT</v>
      </c>
      <c r="AK617" s="5" t="str">
        <f t="shared" si="173"/>
        <v>ruslanBMJ III</v>
      </c>
      <c r="AL617" s="5" t="str">
        <f t="shared" si="175"/>
        <v>4UTARA</v>
      </c>
      <c r="AM617" s="5" t="str">
        <f t="shared" si="176"/>
        <v>1 &gt; 4UTARA10 RODA</v>
      </c>
      <c r="AN617" s="5" t="str">
        <f t="shared" si="177"/>
        <v>ruslanBMJ III1 &gt; 4UTARA10 RODA</v>
      </c>
      <c r="AO617" s="5" t="str">
        <f t="shared" si="178"/>
        <v>ruslan1 &gt; 4UTARA10 RODA</v>
      </c>
      <c r="AP617" s="5" t="str">
        <f t="shared" si="179"/>
        <v>44188NIGHT</v>
      </c>
    </row>
    <row r="618" spans="1:42" x14ac:dyDescent="0.3">
      <c r="A618" s="33">
        <v>1</v>
      </c>
      <c r="B618" s="33"/>
      <c r="C618" s="70">
        <v>44188</v>
      </c>
      <c r="D618" s="71" t="s">
        <v>87</v>
      </c>
      <c r="E618" s="70">
        <v>44189</v>
      </c>
      <c r="F618" s="71">
        <v>5153380</v>
      </c>
      <c r="G618" s="33" t="s">
        <v>20</v>
      </c>
      <c r="H618" s="33" t="s">
        <v>21</v>
      </c>
      <c r="I618" s="33" t="s">
        <v>76</v>
      </c>
      <c r="J618" s="33" t="s">
        <v>23</v>
      </c>
      <c r="K618" s="63" t="s">
        <v>71</v>
      </c>
      <c r="L618" s="32" t="str">
        <f t="shared" si="162"/>
        <v>FM260JD</v>
      </c>
      <c r="M618" s="32" t="str">
        <f t="shared" si="163"/>
        <v>BMJ III</v>
      </c>
      <c r="N618" s="32" t="str">
        <f t="shared" si="164"/>
        <v>10 RODA</v>
      </c>
      <c r="O618" s="64">
        <v>7.1238425925925927E-2</v>
      </c>
      <c r="P618" s="65">
        <v>7.1238425925925927E-2</v>
      </c>
      <c r="Q618" s="65"/>
      <c r="R618" s="66">
        <v>5</v>
      </c>
      <c r="S618" s="66">
        <v>40140</v>
      </c>
      <c r="T618" s="66">
        <v>14780</v>
      </c>
      <c r="U618" s="67">
        <f t="shared" si="174"/>
        <v>25.36</v>
      </c>
      <c r="V618" s="66">
        <f t="shared" si="165"/>
        <v>494367.83999999997</v>
      </c>
      <c r="W618" s="66" t="str">
        <f t="shared" si="166"/>
        <v>&gt; 5</v>
      </c>
      <c r="X618" s="66">
        <f>A618+SUMIFS(Presensi!F:F,Presensi!E:E,'Entry Data'!AP618)</f>
        <v>1</v>
      </c>
      <c r="Y618" s="66">
        <f>IFERROR(INDEX('Retasi Pricing'!F:F,MATCH('Entry Data'!AM618,'Retasi Pricing'!E:E,0))*X618,"")</f>
        <v>27650</v>
      </c>
      <c r="Z618" s="62" t="s">
        <v>26</v>
      </c>
      <c r="AA618" s="62" t="s">
        <v>27</v>
      </c>
      <c r="AB618" s="32"/>
      <c r="AC618" s="32" t="s">
        <v>216</v>
      </c>
      <c r="AD618" s="32" t="str">
        <f t="shared" si="167"/>
        <v/>
      </c>
      <c r="AF618" s="5" t="str">
        <f t="shared" si="168"/>
        <v>ruslan44188</v>
      </c>
      <c r="AG618" s="5" t="str">
        <f t="shared" si="169"/>
        <v>BMJ 05644188UTARANIGHT</v>
      </c>
      <c r="AH618" s="5" t="str">
        <f t="shared" si="170"/>
        <v>ruslan44188UTARANIGHT</v>
      </c>
      <c r="AI618" s="5" t="str">
        <f t="shared" si="171"/>
        <v>BMJ 05644188NIGHT</v>
      </c>
      <c r="AJ618" s="5" t="str">
        <f t="shared" si="172"/>
        <v>ruslan44188NIGHT</v>
      </c>
      <c r="AK618" s="5" t="str">
        <f t="shared" si="173"/>
        <v>ruslanBMJ III</v>
      </c>
      <c r="AL618" s="5" t="str">
        <f t="shared" si="175"/>
        <v>5UTARA</v>
      </c>
      <c r="AM618" s="5" t="str">
        <f t="shared" si="176"/>
        <v>&gt; 5UTARA10 RODA</v>
      </c>
      <c r="AN618" s="5" t="str">
        <f t="shared" si="177"/>
        <v>ruslanBMJ III&gt; 5UTARA10 RODA</v>
      </c>
      <c r="AO618" s="5" t="str">
        <f t="shared" si="178"/>
        <v>ruslan&gt; 5UTARA10 RODA</v>
      </c>
      <c r="AP618" s="5" t="str">
        <f t="shared" si="179"/>
        <v>44188NIGHT</v>
      </c>
    </row>
    <row r="619" spans="1:42" x14ac:dyDescent="0.3">
      <c r="A619" s="33">
        <v>1</v>
      </c>
      <c r="B619" s="33"/>
      <c r="C619" s="70">
        <v>44188</v>
      </c>
      <c r="D619" s="71" t="s">
        <v>87</v>
      </c>
      <c r="E619" s="70">
        <v>44189</v>
      </c>
      <c r="F619" s="71">
        <v>5153451</v>
      </c>
      <c r="G619" s="33" t="s">
        <v>20</v>
      </c>
      <c r="H619" s="33" t="s">
        <v>21</v>
      </c>
      <c r="I619" s="33" t="s">
        <v>76</v>
      </c>
      <c r="J619" s="33" t="s">
        <v>23</v>
      </c>
      <c r="K619" s="63" t="s">
        <v>71</v>
      </c>
      <c r="L619" s="32" t="str">
        <f t="shared" si="162"/>
        <v>FM260JD</v>
      </c>
      <c r="M619" s="32" t="str">
        <f t="shared" si="163"/>
        <v>BMJ III</v>
      </c>
      <c r="N619" s="32" t="str">
        <f t="shared" si="164"/>
        <v>10 RODA</v>
      </c>
      <c r="O619" s="64">
        <v>0.12768518518518518</v>
      </c>
      <c r="P619" s="65">
        <v>0.12768518518518518</v>
      </c>
      <c r="Q619" s="65"/>
      <c r="R619" s="66">
        <v>6</v>
      </c>
      <c r="S619" s="66">
        <v>41580</v>
      </c>
      <c r="T619" s="66">
        <v>14780</v>
      </c>
      <c r="U619" s="67">
        <f t="shared" si="174"/>
        <v>26.8</v>
      </c>
      <c r="V619" s="66">
        <f t="shared" si="165"/>
        <v>522439.20000000007</v>
      </c>
      <c r="W619" s="66" t="str">
        <f t="shared" si="166"/>
        <v>&gt; 6</v>
      </c>
      <c r="X619" s="66">
        <f>A619+SUMIFS(Presensi!F:F,Presensi!E:E,'Entry Data'!AP619)</f>
        <v>1</v>
      </c>
      <c r="Y619" s="66">
        <f>IFERROR(INDEX('Retasi Pricing'!F:F,MATCH('Entry Data'!AM619,'Retasi Pricing'!E:E,0))*X619,"")</f>
        <v>30800</v>
      </c>
      <c r="Z619" s="62" t="s">
        <v>26</v>
      </c>
      <c r="AA619" s="62" t="s">
        <v>27</v>
      </c>
      <c r="AB619" s="32"/>
      <c r="AC619" s="32" t="s">
        <v>216</v>
      </c>
      <c r="AD619" s="32" t="str">
        <f t="shared" si="167"/>
        <v/>
      </c>
      <c r="AF619" s="5" t="str">
        <f t="shared" si="168"/>
        <v>ruslan44188</v>
      </c>
      <c r="AG619" s="5" t="str">
        <f t="shared" si="169"/>
        <v>BMJ 05644188UTARANIGHT</v>
      </c>
      <c r="AH619" s="5" t="str">
        <f t="shared" si="170"/>
        <v>ruslan44188UTARANIGHT</v>
      </c>
      <c r="AI619" s="5" t="str">
        <f t="shared" si="171"/>
        <v>BMJ 05644188NIGHT</v>
      </c>
      <c r="AJ619" s="5" t="str">
        <f t="shared" si="172"/>
        <v>ruslan44188NIGHT</v>
      </c>
      <c r="AK619" s="5" t="str">
        <f t="shared" si="173"/>
        <v>ruslanBMJ III</v>
      </c>
      <c r="AL619" s="5" t="str">
        <f t="shared" si="175"/>
        <v>6UTARA</v>
      </c>
      <c r="AM619" s="5" t="str">
        <f t="shared" si="176"/>
        <v>&gt; 6UTARA10 RODA</v>
      </c>
      <c r="AN619" s="5" t="str">
        <f t="shared" si="177"/>
        <v>ruslanBMJ III&gt; 6UTARA10 RODA</v>
      </c>
      <c r="AO619" s="5" t="str">
        <f t="shared" si="178"/>
        <v>ruslan&gt; 6UTARA10 RODA</v>
      </c>
      <c r="AP619" s="5" t="str">
        <f t="shared" si="179"/>
        <v>44188NIGHT</v>
      </c>
    </row>
    <row r="620" spans="1:42" x14ac:dyDescent="0.3">
      <c r="A620" s="33">
        <v>1</v>
      </c>
      <c r="B620" s="33"/>
      <c r="C620" s="70">
        <v>44188</v>
      </c>
      <c r="D620" s="71" t="s">
        <v>87</v>
      </c>
      <c r="E620" s="70">
        <v>44189</v>
      </c>
      <c r="F620" s="71">
        <v>5153523</v>
      </c>
      <c r="G620" s="33" t="s">
        <v>20</v>
      </c>
      <c r="H620" s="33" t="s">
        <v>21</v>
      </c>
      <c r="I620" s="33" t="s">
        <v>51</v>
      </c>
      <c r="J620" s="33" t="s">
        <v>46</v>
      </c>
      <c r="K620" s="63" t="s">
        <v>71</v>
      </c>
      <c r="L620" s="32" t="str">
        <f t="shared" ref="L620:L683" si="180">IFERROR(VLOOKUP(K620,db_unit,2,FALSE),"")</f>
        <v>FM260JD</v>
      </c>
      <c r="M620" s="32" t="str">
        <f t="shared" ref="M620:M683" si="181">IFERROR(VLOOKUP(K620,db_unit,3,FALSE),"")</f>
        <v>BMJ III</v>
      </c>
      <c r="N620" s="32" t="str">
        <f t="shared" ref="N620:N683" si="182">IFERROR(VLOOKUP(K620,db_unit,4,FALSE),"")</f>
        <v>10 RODA</v>
      </c>
      <c r="O620" s="64">
        <v>0.19569444444444442</v>
      </c>
      <c r="P620" s="65">
        <v>0.19569444444444442</v>
      </c>
      <c r="Q620" s="65"/>
      <c r="R620" s="66">
        <v>7</v>
      </c>
      <c r="S620" s="66">
        <v>38080</v>
      </c>
      <c r="T620" s="66">
        <v>14780</v>
      </c>
      <c r="U620" s="67">
        <f t="shared" si="174"/>
        <v>23.3</v>
      </c>
      <c r="V620" s="66">
        <f t="shared" si="165"/>
        <v>454210.20000000007</v>
      </c>
      <c r="W620" s="66" t="str">
        <f t="shared" si="166"/>
        <v>7 &gt;</v>
      </c>
      <c r="X620" s="66">
        <f>A620+SUMIFS(Presensi!F:F,Presensi!E:E,'Entry Data'!AP620)</f>
        <v>1</v>
      </c>
      <c r="Y620" s="66">
        <f>IFERROR(INDEX('Retasi Pricing'!F:F,MATCH('Entry Data'!AM620,'Retasi Pricing'!E:E,0))*X620,"")</f>
        <v>37750</v>
      </c>
      <c r="Z620" s="62" t="s">
        <v>26</v>
      </c>
      <c r="AA620" s="62" t="s">
        <v>27</v>
      </c>
      <c r="AB620" s="32"/>
      <c r="AC620" s="32" t="s">
        <v>216</v>
      </c>
      <c r="AD620" s="32" t="str">
        <f t="shared" si="167"/>
        <v/>
      </c>
      <c r="AF620" s="5" t="str">
        <f t="shared" si="168"/>
        <v>ruslan44188</v>
      </c>
      <c r="AG620" s="5" t="str">
        <f t="shared" si="169"/>
        <v>BMJ 05644188UTARANIGHT</v>
      </c>
      <c r="AH620" s="5" t="str">
        <f t="shared" si="170"/>
        <v>ruslan44188UTARANIGHT</v>
      </c>
      <c r="AI620" s="5" t="str">
        <f t="shared" si="171"/>
        <v>BMJ 05644188NIGHT</v>
      </c>
      <c r="AJ620" s="5" t="str">
        <f t="shared" si="172"/>
        <v>ruslan44188NIGHT</v>
      </c>
      <c r="AK620" s="5" t="str">
        <f t="shared" si="173"/>
        <v>ruslanBMJ III</v>
      </c>
      <c r="AL620" s="5" t="str">
        <f t="shared" si="175"/>
        <v>7UTARA</v>
      </c>
      <c r="AM620" s="5" t="str">
        <f t="shared" si="176"/>
        <v>7 &gt;UTARA10 RODA</v>
      </c>
      <c r="AN620" s="5" t="str">
        <f t="shared" si="177"/>
        <v>ruslanBMJ III7 &gt;UTARA10 RODA</v>
      </c>
      <c r="AO620" s="5" t="str">
        <f t="shared" si="178"/>
        <v>ruslan7 &gt;UTARA10 RODA</v>
      </c>
      <c r="AP620" s="5" t="str">
        <f t="shared" si="179"/>
        <v>44188NIGHT</v>
      </c>
    </row>
    <row r="621" spans="1:42" x14ac:dyDescent="0.3">
      <c r="A621" s="33">
        <v>1</v>
      </c>
      <c r="B621" s="33"/>
      <c r="C621" s="70">
        <v>44188</v>
      </c>
      <c r="D621" s="71" t="s">
        <v>87</v>
      </c>
      <c r="E621" s="70">
        <v>44188</v>
      </c>
      <c r="F621" s="71">
        <v>5153084</v>
      </c>
      <c r="G621" s="33" t="s">
        <v>20</v>
      </c>
      <c r="H621" s="33" t="s">
        <v>21</v>
      </c>
      <c r="I621" s="33" t="s">
        <v>76</v>
      </c>
      <c r="J621" s="33" t="s">
        <v>23</v>
      </c>
      <c r="K621" s="63" t="s">
        <v>71</v>
      </c>
      <c r="L621" s="32" t="str">
        <f t="shared" si="180"/>
        <v>FM260JD</v>
      </c>
      <c r="M621" s="32" t="str">
        <f t="shared" si="181"/>
        <v>BMJ III</v>
      </c>
      <c r="N621" s="32" t="str">
        <f t="shared" si="182"/>
        <v>10 RODA</v>
      </c>
      <c r="O621" s="64">
        <v>0.83828703703703711</v>
      </c>
      <c r="P621" s="65">
        <v>0.83828703703703711</v>
      </c>
      <c r="Q621" s="65"/>
      <c r="R621" s="66">
        <v>1</v>
      </c>
      <c r="S621" s="66">
        <v>40820</v>
      </c>
      <c r="T621" s="66">
        <v>14780</v>
      </c>
      <c r="U621" s="67">
        <f t="shared" si="174"/>
        <v>26.04</v>
      </c>
      <c r="V621" s="66">
        <f t="shared" si="165"/>
        <v>507623.76</v>
      </c>
      <c r="W621" s="66" t="str">
        <f t="shared" si="166"/>
        <v>1 &gt; 4</v>
      </c>
      <c r="X621" s="66">
        <f>A621+SUMIFS(Presensi!F:F,Presensi!E:E,'Entry Data'!AP621)</f>
        <v>1</v>
      </c>
      <c r="Y621" s="66">
        <f>IFERROR(INDEX('Retasi Pricing'!F:F,MATCH('Entry Data'!AM621,'Retasi Pricing'!E:E,0))*X621,"")</f>
        <v>25000</v>
      </c>
      <c r="Z621" s="62" t="s">
        <v>26</v>
      </c>
      <c r="AA621" s="62" t="s">
        <v>27</v>
      </c>
      <c r="AB621" s="32"/>
      <c r="AC621" s="32" t="s">
        <v>216</v>
      </c>
      <c r="AD621" s="32" t="str">
        <f t="shared" si="167"/>
        <v/>
      </c>
      <c r="AF621" s="5" t="str">
        <f t="shared" si="168"/>
        <v>ruslan44188</v>
      </c>
      <c r="AG621" s="5" t="str">
        <f t="shared" si="169"/>
        <v>BMJ 05644188UTARANIGHT</v>
      </c>
      <c r="AH621" s="5" t="str">
        <f t="shared" si="170"/>
        <v>ruslan44188UTARANIGHT</v>
      </c>
      <c r="AI621" s="5" t="str">
        <f t="shared" si="171"/>
        <v>BMJ 05644188NIGHT</v>
      </c>
      <c r="AJ621" s="5" t="str">
        <f t="shared" si="172"/>
        <v>ruslan44188NIGHT</v>
      </c>
      <c r="AK621" s="5" t="str">
        <f t="shared" si="173"/>
        <v>ruslanBMJ III</v>
      </c>
      <c r="AL621" s="5" t="str">
        <f t="shared" si="175"/>
        <v>1UTARA</v>
      </c>
      <c r="AM621" s="5" t="str">
        <f t="shared" si="176"/>
        <v>1 &gt; 4UTARA10 RODA</v>
      </c>
      <c r="AN621" s="5" t="str">
        <f t="shared" si="177"/>
        <v>ruslanBMJ III1 &gt; 4UTARA10 RODA</v>
      </c>
      <c r="AO621" s="5" t="str">
        <f t="shared" si="178"/>
        <v>ruslan1 &gt; 4UTARA10 RODA</v>
      </c>
      <c r="AP621" s="5" t="str">
        <f t="shared" si="179"/>
        <v>44188NIGHT</v>
      </c>
    </row>
    <row r="622" spans="1:42" x14ac:dyDescent="0.3">
      <c r="A622" s="33">
        <v>1</v>
      </c>
      <c r="B622" s="33"/>
      <c r="C622" s="70">
        <v>44188</v>
      </c>
      <c r="D622" s="71" t="s">
        <v>87</v>
      </c>
      <c r="E622" s="70">
        <v>44188</v>
      </c>
      <c r="F622" s="71">
        <v>5153160</v>
      </c>
      <c r="G622" s="33" t="s">
        <v>20</v>
      </c>
      <c r="H622" s="33" t="s">
        <v>21</v>
      </c>
      <c r="I622" s="33" t="s">
        <v>76</v>
      </c>
      <c r="J622" s="33" t="s">
        <v>23</v>
      </c>
      <c r="K622" s="63" t="s">
        <v>71</v>
      </c>
      <c r="L622" s="32" t="str">
        <f t="shared" si="180"/>
        <v>FM260JD</v>
      </c>
      <c r="M622" s="32" t="str">
        <f t="shared" si="181"/>
        <v>BMJ III</v>
      </c>
      <c r="N622" s="32" t="str">
        <f t="shared" si="182"/>
        <v>10 RODA</v>
      </c>
      <c r="O622" s="64">
        <v>0.89320601851851855</v>
      </c>
      <c r="P622" s="65">
        <v>0.89320601851851855</v>
      </c>
      <c r="Q622" s="65"/>
      <c r="R622" s="66">
        <v>2</v>
      </c>
      <c r="S622" s="66">
        <v>39420</v>
      </c>
      <c r="T622" s="66">
        <v>14780</v>
      </c>
      <c r="U622" s="67">
        <f t="shared" si="174"/>
        <v>24.64</v>
      </c>
      <c r="V622" s="66">
        <f t="shared" si="165"/>
        <v>480332.16000000003</v>
      </c>
      <c r="W622" s="66" t="str">
        <f t="shared" si="166"/>
        <v>1 &gt; 4</v>
      </c>
      <c r="X622" s="66">
        <f>A622+SUMIFS(Presensi!F:F,Presensi!E:E,'Entry Data'!AP622)</f>
        <v>1</v>
      </c>
      <c r="Y622" s="66">
        <f>IFERROR(INDEX('Retasi Pricing'!F:F,MATCH('Entry Data'!AM622,'Retasi Pricing'!E:E,0))*X622,"")</f>
        <v>25000</v>
      </c>
      <c r="Z622" s="62" t="s">
        <v>26</v>
      </c>
      <c r="AA622" s="62" t="s">
        <v>27</v>
      </c>
      <c r="AB622" s="32"/>
      <c r="AC622" s="32" t="s">
        <v>216</v>
      </c>
      <c r="AD622" s="32" t="str">
        <f t="shared" si="167"/>
        <v/>
      </c>
      <c r="AF622" s="5" t="str">
        <f t="shared" si="168"/>
        <v>ruslan44188</v>
      </c>
      <c r="AG622" s="5" t="str">
        <f t="shared" si="169"/>
        <v>BMJ 05644188UTARANIGHT</v>
      </c>
      <c r="AH622" s="5" t="str">
        <f t="shared" si="170"/>
        <v>ruslan44188UTARANIGHT</v>
      </c>
      <c r="AI622" s="5" t="str">
        <f t="shared" si="171"/>
        <v>BMJ 05644188NIGHT</v>
      </c>
      <c r="AJ622" s="5" t="str">
        <f t="shared" si="172"/>
        <v>ruslan44188NIGHT</v>
      </c>
      <c r="AK622" s="5" t="str">
        <f t="shared" si="173"/>
        <v>ruslanBMJ III</v>
      </c>
      <c r="AL622" s="5" t="str">
        <f t="shared" si="175"/>
        <v>2UTARA</v>
      </c>
      <c r="AM622" s="5" t="str">
        <f t="shared" si="176"/>
        <v>1 &gt; 4UTARA10 RODA</v>
      </c>
      <c r="AN622" s="5" t="str">
        <f t="shared" si="177"/>
        <v>ruslanBMJ III1 &gt; 4UTARA10 RODA</v>
      </c>
      <c r="AO622" s="5" t="str">
        <f t="shared" si="178"/>
        <v>ruslan1 &gt; 4UTARA10 RODA</v>
      </c>
      <c r="AP622" s="5" t="str">
        <f t="shared" si="179"/>
        <v>44188NIGHT</v>
      </c>
    </row>
    <row r="623" spans="1:42" x14ac:dyDescent="0.3">
      <c r="A623" s="33">
        <v>1</v>
      </c>
      <c r="B623" s="33"/>
      <c r="C623" s="70">
        <v>44188</v>
      </c>
      <c r="D623" s="71" t="s">
        <v>87</v>
      </c>
      <c r="E623" s="70">
        <v>44188</v>
      </c>
      <c r="F623" s="71">
        <v>5153240</v>
      </c>
      <c r="G623" s="33" t="s">
        <v>20</v>
      </c>
      <c r="H623" s="33" t="s">
        <v>21</v>
      </c>
      <c r="I623" s="33" t="s">
        <v>76</v>
      </c>
      <c r="J623" s="33" t="s">
        <v>23</v>
      </c>
      <c r="K623" s="63" t="s">
        <v>71</v>
      </c>
      <c r="L623" s="32" t="str">
        <f t="shared" si="180"/>
        <v>FM260JD</v>
      </c>
      <c r="M623" s="32" t="str">
        <f t="shared" si="181"/>
        <v>BMJ III</v>
      </c>
      <c r="N623" s="32" t="str">
        <f t="shared" si="182"/>
        <v>10 RODA</v>
      </c>
      <c r="O623" s="64">
        <v>0.95108796296296294</v>
      </c>
      <c r="P623" s="65">
        <v>0.95108796296296294</v>
      </c>
      <c r="Q623" s="65"/>
      <c r="R623" s="66">
        <v>3</v>
      </c>
      <c r="S623" s="66">
        <v>39760</v>
      </c>
      <c r="T623" s="66">
        <v>14780</v>
      </c>
      <c r="U623" s="67">
        <f t="shared" si="174"/>
        <v>24.98</v>
      </c>
      <c r="V623" s="66">
        <f t="shared" si="165"/>
        <v>486960.12000000005</v>
      </c>
      <c r="W623" s="66" t="str">
        <f t="shared" si="166"/>
        <v>1 &gt; 4</v>
      </c>
      <c r="X623" s="66">
        <f>A623+SUMIFS(Presensi!F:F,Presensi!E:E,'Entry Data'!AP623)</f>
        <v>1</v>
      </c>
      <c r="Y623" s="66">
        <f>IFERROR(INDEX('Retasi Pricing'!F:F,MATCH('Entry Data'!AM623,'Retasi Pricing'!E:E,0))*X623,"")</f>
        <v>25000</v>
      </c>
      <c r="Z623" s="62" t="s">
        <v>26</v>
      </c>
      <c r="AA623" s="62" t="s">
        <v>27</v>
      </c>
      <c r="AB623" s="32"/>
      <c r="AC623" s="32" t="s">
        <v>216</v>
      </c>
      <c r="AD623" s="32" t="str">
        <f t="shared" si="167"/>
        <v/>
      </c>
      <c r="AF623" s="5" t="str">
        <f t="shared" si="168"/>
        <v>ruslan44188</v>
      </c>
      <c r="AG623" s="5" t="str">
        <f t="shared" si="169"/>
        <v>BMJ 05644188UTARANIGHT</v>
      </c>
      <c r="AH623" s="5" t="str">
        <f t="shared" si="170"/>
        <v>ruslan44188UTARANIGHT</v>
      </c>
      <c r="AI623" s="5" t="str">
        <f t="shared" si="171"/>
        <v>BMJ 05644188NIGHT</v>
      </c>
      <c r="AJ623" s="5" t="str">
        <f t="shared" si="172"/>
        <v>ruslan44188NIGHT</v>
      </c>
      <c r="AK623" s="5" t="str">
        <f t="shared" si="173"/>
        <v>ruslanBMJ III</v>
      </c>
      <c r="AL623" s="5" t="str">
        <f t="shared" si="175"/>
        <v>3UTARA</v>
      </c>
      <c r="AM623" s="5" t="str">
        <f t="shared" si="176"/>
        <v>1 &gt; 4UTARA10 RODA</v>
      </c>
      <c r="AN623" s="5" t="str">
        <f t="shared" si="177"/>
        <v>ruslanBMJ III1 &gt; 4UTARA10 RODA</v>
      </c>
      <c r="AO623" s="5" t="str">
        <f t="shared" si="178"/>
        <v>ruslan1 &gt; 4UTARA10 RODA</v>
      </c>
      <c r="AP623" s="5" t="str">
        <f t="shared" si="179"/>
        <v>44188NIGHT</v>
      </c>
    </row>
    <row r="624" spans="1:42" x14ac:dyDescent="0.3">
      <c r="A624" s="33">
        <v>1</v>
      </c>
      <c r="B624" s="33"/>
      <c r="C624" s="70">
        <v>44188</v>
      </c>
      <c r="D624" s="71" t="s">
        <v>87</v>
      </c>
      <c r="E624" s="70">
        <v>44189</v>
      </c>
      <c r="F624" s="71">
        <v>5153367</v>
      </c>
      <c r="G624" s="33" t="s">
        <v>20</v>
      </c>
      <c r="H624" s="33" t="s">
        <v>21</v>
      </c>
      <c r="I624" s="33" t="s">
        <v>45</v>
      </c>
      <c r="J624" s="33" t="s">
        <v>46</v>
      </c>
      <c r="K624" s="63" t="s">
        <v>73</v>
      </c>
      <c r="L624" s="32" t="str">
        <f t="shared" si="180"/>
        <v>FM260JD</v>
      </c>
      <c r="M624" s="32" t="str">
        <f t="shared" si="181"/>
        <v>BMJ</v>
      </c>
      <c r="N624" s="32" t="str">
        <f t="shared" si="182"/>
        <v>10 RODA</v>
      </c>
      <c r="O624" s="64">
        <v>5.7372685185185186E-2</v>
      </c>
      <c r="P624" s="65">
        <v>5.7372685185185186E-2</v>
      </c>
      <c r="Q624" s="65"/>
      <c r="R624" s="66">
        <v>4</v>
      </c>
      <c r="S624" s="66">
        <v>39140</v>
      </c>
      <c r="T624" s="66">
        <v>14600</v>
      </c>
      <c r="U624" s="67">
        <f t="shared" si="174"/>
        <v>24.54</v>
      </c>
      <c r="V624" s="66">
        <f t="shared" si="165"/>
        <v>478382.76</v>
      </c>
      <c r="W624" s="66" t="str">
        <f t="shared" si="166"/>
        <v>1 &gt; 4</v>
      </c>
      <c r="X624" s="66">
        <f>A624+SUMIFS(Presensi!F:F,Presensi!E:E,'Entry Data'!AP624)</f>
        <v>1</v>
      </c>
      <c r="Y624" s="66">
        <f>IFERROR(INDEX('Retasi Pricing'!F:F,MATCH('Entry Data'!AM624,'Retasi Pricing'!E:E,0))*X624,"")</f>
        <v>25000</v>
      </c>
      <c r="Z624" s="62" t="s">
        <v>26</v>
      </c>
      <c r="AA624" s="62" t="s">
        <v>27</v>
      </c>
      <c r="AB624" s="32"/>
      <c r="AC624" s="32" t="s">
        <v>376</v>
      </c>
      <c r="AD624" s="32" t="str">
        <f t="shared" si="167"/>
        <v/>
      </c>
      <c r="AF624" s="5" t="str">
        <f t="shared" si="168"/>
        <v>ahmad saputra44188</v>
      </c>
      <c r="AG624" s="5" t="str">
        <f t="shared" si="169"/>
        <v>BMJ 06544188UTARANIGHT</v>
      </c>
      <c r="AH624" s="5" t="str">
        <f t="shared" si="170"/>
        <v>ahmad saputra44188UTARANIGHT</v>
      </c>
      <c r="AI624" s="5" t="str">
        <f t="shared" si="171"/>
        <v>BMJ 06544188NIGHT</v>
      </c>
      <c r="AJ624" s="5" t="str">
        <f t="shared" si="172"/>
        <v>ahmad saputra44188NIGHT</v>
      </c>
      <c r="AK624" s="5" t="str">
        <f t="shared" si="173"/>
        <v>ahmad saputraBMJ</v>
      </c>
      <c r="AL624" s="5" t="str">
        <f t="shared" si="175"/>
        <v>4UTARA</v>
      </c>
      <c r="AM624" s="5" t="str">
        <f t="shared" si="176"/>
        <v>1 &gt; 4UTARA10 RODA</v>
      </c>
      <c r="AN624" s="5" t="str">
        <f t="shared" si="177"/>
        <v>ahmad saputraBMJ1 &gt; 4UTARA10 RODA</v>
      </c>
      <c r="AO624" s="5" t="str">
        <f t="shared" si="178"/>
        <v>ahmad saputra1 &gt; 4UTARA10 RODA</v>
      </c>
      <c r="AP624" s="5" t="str">
        <f t="shared" si="179"/>
        <v>44188NIGHT</v>
      </c>
    </row>
    <row r="625" spans="1:42" x14ac:dyDescent="0.3">
      <c r="A625" s="33">
        <v>1</v>
      </c>
      <c r="B625" s="33"/>
      <c r="C625" s="70">
        <v>44188</v>
      </c>
      <c r="D625" s="71" t="s">
        <v>87</v>
      </c>
      <c r="E625" s="70">
        <v>44189</v>
      </c>
      <c r="F625" s="71">
        <v>5153476</v>
      </c>
      <c r="G625" s="33" t="s">
        <v>20</v>
      </c>
      <c r="H625" s="33" t="s">
        <v>21</v>
      </c>
      <c r="I625" s="33" t="s">
        <v>76</v>
      </c>
      <c r="J625" s="33" t="s">
        <v>23</v>
      </c>
      <c r="K625" s="63" t="s">
        <v>73</v>
      </c>
      <c r="L625" s="32" t="str">
        <f t="shared" si="180"/>
        <v>FM260JD</v>
      </c>
      <c r="M625" s="32" t="str">
        <f t="shared" si="181"/>
        <v>BMJ</v>
      </c>
      <c r="N625" s="32" t="str">
        <f t="shared" si="182"/>
        <v>10 RODA</v>
      </c>
      <c r="O625" s="64">
        <v>0.14814814814814814</v>
      </c>
      <c r="P625" s="65">
        <v>0.14814814814814814</v>
      </c>
      <c r="Q625" s="65"/>
      <c r="R625" s="66">
        <v>5</v>
      </c>
      <c r="S625" s="66">
        <v>40780</v>
      </c>
      <c r="T625" s="66">
        <v>14600</v>
      </c>
      <c r="U625" s="67">
        <f t="shared" si="174"/>
        <v>26.18</v>
      </c>
      <c r="V625" s="66">
        <f t="shared" si="165"/>
        <v>510352.92</v>
      </c>
      <c r="W625" s="66" t="str">
        <f t="shared" si="166"/>
        <v>&gt; 5</v>
      </c>
      <c r="X625" s="66">
        <f>A625+SUMIFS(Presensi!F:F,Presensi!E:E,'Entry Data'!AP625)</f>
        <v>1</v>
      </c>
      <c r="Y625" s="66">
        <f>IFERROR(INDEX('Retasi Pricing'!F:F,MATCH('Entry Data'!AM625,'Retasi Pricing'!E:E,0))*X625,"")</f>
        <v>27650</v>
      </c>
      <c r="Z625" s="62" t="s">
        <v>26</v>
      </c>
      <c r="AA625" s="62" t="s">
        <v>27</v>
      </c>
      <c r="AB625" s="32"/>
      <c r="AC625" s="32" t="s">
        <v>376</v>
      </c>
      <c r="AD625" s="32" t="str">
        <f t="shared" si="167"/>
        <v/>
      </c>
      <c r="AF625" s="5" t="str">
        <f t="shared" si="168"/>
        <v>ahmad saputra44188</v>
      </c>
      <c r="AG625" s="5" t="str">
        <f t="shared" si="169"/>
        <v>BMJ 06544188UTARANIGHT</v>
      </c>
      <c r="AH625" s="5" t="str">
        <f t="shared" si="170"/>
        <v>ahmad saputra44188UTARANIGHT</v>
      </c>
      <c r="AI625" s="5" t="str">
        <f t="shared" si="171"/>
        <v>BMJ 06544188NIGHT</v>
      </c>
      <c r="AJ625" s="5" t="str">
        <f t="shared" si="172"/>
        <v>ahmad saputra44188NIGHT</v>
      </c>
      <c r="AK625" s="5" t="str">
        <f t="shared" si="173"/>
        <v>ahmad saputraBMJ</v>
      </c>
      <c r="AL625" s="5" t="str">
        <f t="shared" si="175"/>
        <v>5UTARA</v>
      </c>
      <c r="AM625" s="5" t="str">
        <f t="shared" si="176"/>
        <v>&gt; 5UTARA10 RODA</v>
      </c>
      <c r="AN625" s="5" t="str">
        <f t="shared" si="177"/>
        <v>ahmad saputraBMJ&gt; 5UTARA10 RODA</v>
      </c>
      <c r="AO625" s="5" t="str">
        <f t="shared" si="178"/>
        <v>ahmad saputra&gt; 5UTARA10 RODA</v>
      </c>
      <c r="AP625" s="5" t="str">
        <f t="shared" si="179"/>
        <v>44188NIGHT</v>
      </c>
    </row>
    <row r="626" spans="1:42" x14ac:dyDescent="0.3">
      <c r="A626" s="33">
        <v>1</v>
      </c>
      <c r="B626" s="33"/>
      <c r="C626" s="70">
        <v>44188</v>
      </c>
      <c r="D626" s="71" t="s">
        <v>87</v>
      </c>
      <c r="E626" s="70">
        <v>44189</v>
      </c>
      <c r="F626" s="71">
        <v>5153566</v>
      </c>
      <c r="G626" s="33" t="s">
        <v>20</v>
      </c>
      <c r="H626" s="33" t="s">
        <v>21</v>
      </c>
      <c r="I626" s="33" t="s">
        <v>51</v>
      </c>
      <c r="J626" s="33" t="s">
        <v>46</v>
      </c>
      <c r="K626" s="63" t="s">
        <v>73</v>
      </c>
      <c r="L626" s="32" t="str">
        <f t="shared" si="180"/>
        <v>FM260JD</v>
      </c>
      <c r="M626" s="32" t="str">
        <f t="shared" si="181"/>
        <v>BMJ</v>
      </c>
      <c r="N626" s="32" t="str">
        <f t="shared" si="182"/>
        <v>10 RODA</v>
      </c>
      <c r="O626" s="64">
        <v>0.23980324074074075</v>
      </c>
      <c r="P626" s="65">
        <v>0.23980324074074075</v>
      </c>
      <c r="Q626" s="65"/>
      <c r="R626" s="66">
        <v>6</v>
      </c>
      <c r="S626" s="66">
        <v>39320</v>
      </c>
      <c r="T626" s="66">
        <v>14600</v>
      </c>
      <c r="U626" s="67">
        <f t="shared" si="174"/>
        <v>24.72</v>
      </c>
      <c r="V626" s="66">
        <f t="shared" si="165"/>
        <v>481891.68</v>
      </c>
      <c r="W626" s="66" t="str">
        <f t="shared" si="166"/>
        <v>&gt; 6</v>
      </c>
      <c r="X626" s="66">
        <f>A626+SUMIFS(Presensi!F:F,Presensi!E:E,'Entry Data'!AP626)</f>
        <v>1</v>
      </c>
      <c r="Y626" s="66">
        <f>IFERROR(INDEX('Retasi Pricing'!F:F,MATCH('Entry Data'!AM626,'Retasi Pricing'!E:E,0))*X626,"")</f>
        <v>30800</v>
      </c>
      <c r="Z626" s="62" t="s">
        <v>26</v>
      </c>
      <c r="AA626" s="62" t="s">
        <v>27</v>
      </c>
      <c r="AB626" s="32"/>
      <c r="AC626" s="32" t="s">
        <v>376</v>
      </c>
      <c r="AD626" s="32" t="str">
        <f t="shared" si="167"/>
        <v/>
      </c>
      <c r="AF626" s="5" t="str">
        <f t="shared" si="168"/>
        <v>ahmad saputra44188</v>
      </c>
      <c r="AG626" s="5" t="str">
        <f t="shared" si="169"/>
        <v>BMJ 06544188UTARANIGHT</v>
      </c>
      <c r="AH626" s="5" t="str">
        <f t="shared" si="170"/>
        <v>ahmad saputra44188UTARANIGHT</v>
      </c>
      <c r="AI626" s="5" t="str">
        <f t="shared" si="171"/>
        <v>BMJ 06544188NIGHT</v>
      </c>
      <c r="AJ626" s="5" t="str">
        <f t="shared" si="172"/>
        <v>ahmad saputra44188NIGHT</v>
      </c>
      <c r="AK626" s="5" t="str">
        <f t="shared" si="173"/>
        <v>ahmad saputraBMJ</v>
      </c>
      <c r="AL626" s="5" t="str">
        <f t="shared" si="175"/>
        <v>6UTARA</v>
      </c>
      <c r="AM626" s="5" t="str">
        <f t="shared" si="176"/>
        <v>&gt; 6UTARA10 RODA</v>
      </c>
      <c r="AN626" s="5" t="str">
        <f t="shared" si="177"/>
        <v>ahmad saputraBMJ&gt; 6UTARA10 RODA</v>
      </c>
      <c r="AO626" s="5" t="str">
        <f t="shared" si="178"/>
        <v>ahmad saputra&gt; 6UTARA10 RODA</v>
      </c>
      <c r="AP626" s="5" t="str">
        <f t="shared" si="179"/>
        <v>44188NIGHT</v>
      </c>
    </row>
    <row r="627" spans="1:42" x14ac:dyDescent="0.3">
      <c r="A627" s="33">
        <v>1</v>
      </c>
      <c r="B627" s="33"/>
      <c r="C627" s="70">
        <v>44188</v>
      </c>
      <c r="D627" s="71" t="s">
        <v>87</v>
      </c>
      <c r="E627" s="70">
        <v>44188</v>
      </c>
      <c r="F627" s="71">
        <v>5153126</v>
      </c>
      <c r="G627" s="33" t="s">
        <v>20</v>
      </c>
      <c r="H627" s="33" t="s">
        <v>21</v>
      </c>
      <c r="I627" s="33" t="s">
        <v>76</v>
      </c>
      <c r="J627" s="33" t="s">
        <v>23</v>
      </c>
      <c r="K627" s="63" t="s">
        <v>73</v>
      </c>
      <c r="L627" s="32" t="str">
        <f t="shared" si="180"/>
        <v>FM260JD</v>
      </c>
      <c r="M627" s="32" t="str">
        <f t="shared" si="181"/>
        <v>BMJ</v>
      </c>
      <c r="N627" s="32" t="str">
        <f t="shared" si="182"/>
        <v>10 RODA</v>
      </c>
      <c r="O627" s="64">
        <v>0.86502314814814818</v>
      </c>
      <c r="P627" s="65">
        <v>0.86502314814814818</v>
      </c>
      <c r="Q627" s="65"/>
      <c r="R627" s="66">
        <v>1</v>
      </c>
      <c r="S627" s="66">
        <v>39320</v>
      </c>
      <c r="T627" s="66">
        <v>14600</v>
      </c>
      <c r="U627" s="67">
        <f t="shared" si="174"/>
        <v>24.72</v>
      </c>
      <c r="V627" s="66">
        <f t="shared" si="165"/>
        <v>481891.68</v>
      </c>
      <c r="W627" s="66" t="str">
        <f t="shared" si="166"/>
        <v>1 &gt; 4</v>
      </c>
      <c r="X627" s="66">
        <f>A627+SUMIFS(Presensi!F:F,Presensi!E:E,'Entry Data'!AP627)</f>
        <v>1</v>
      </c>
      <c r="Y627" s="66">
        <f>IFERROR(INDEX('Retasi Pricing'!F:F,MATCH('Entry Data'!AM627,'Retasi Pricing'!E:E,0))*X627,"")</f>
        <v>25000</v>
      </c>
      <c r="Z627" s="62" t="s">
        <v>26</v>
      </c>
      <c r="AA627" s="62" t="s">
        <v>27</v>
      </c>
      <c r="AB627" s="32"/>
      <c r="AC627" s="32" t="s">
        <v>376</v>
      </c>
      <c r="AD627" s="32" t="str">
        <f t="shared" si="167"/>
        <v/>
      </c>
      <c r="AF627" s="5" t="str">
        <f t="shared" si="168"/>
        <v>ahmad saputra44188</v>
      </c>
      <c r="AG627" s="5" t="str">
        <f t="shared" si="169"/>
        <v>BMJ 06544188UTARANIGHT</v>
      </c>
      <c r="AH627" s="5" t="str">
        <f t="shared" si="170"/>
        <v>ahmad saputra44188UTARANIGHT</v>
      </c>
      <c r="AI627" s="5" t="str">
        <f t="shared" si="171"/>
        <v>BMJ 06544188NIGHT</v>
      </c>
      <c r="AJ627" s="5" t="str">
        <f t="shared" si="172"/>
        <v>ahmad saputra44188NIGHT</v>
      </c>
      <c r="AK627" s="5" t="str">
        <f t="shared" si="173"/>
        <v>ahmad saputraBMJ</v>
      </c>
      <c r="AL627" s="5" t="str">
        <f t="shared" si="175"/>
        <v>1UTARA</v>
      </c>
      <c r="AM627" s="5" t="str">
        <f t="shared" si="176"/>
        <v>1 &gt; 4UTARA10 RODA</v>
      </c>
      <c r="AN627" s="5" t="str">
        <f t="shared" si="177"/>
        <v>ahmad saputraBMJ1 &gt; 4UTARA10 RODA</v>
      </c>
      <c r="AO627" s="5" t="str">
        <f t="shared" si="178"/>
        <v>ahmad saputra1 &gt; 4UTARA10 RODA</v>
      </c>
      <c r="AP627" s="5" t="str">
        <f t="shared" si="179"/>
        <v>44188NIGHT</v>
      </c>
    </row>
    <row r="628" spans="1:42" x14ac:dyDescent="0.3">
      <c r="A628" s="33">
        <v>1</v>
      </c>
      <c r="B628" s="33"/>
      <c r="C628" s="70">
        <v>44188</v>
      </c>
      <c r="D628" s="71" t="s">
        <v>87</v>
      </c>
      <c r="E628" s="70">
        <v>44188</v>
      </c>
      <c r="F628" s="71">
        <v>5153205</v>
      </c>
      <c r="G628" s="33" t="s">
        <v>20</v>
      </c>
      <c r="H628" s="33" t="s">
        <v>21</v>
      </c>
      <c r="I628" s="33" t="s">
        <v>76</v>
      </c>
      <c r="J628" s="33" t="s">
        <v>23</v>
      </c>
      <c r="K628" s="63" t="s">
        <v>73</v>
      </c>
      <c r="L628" s="32" t="str">
        <f t="shared" si="180"/>
        <v>FM260JD</v>
      </c>
      <c r="M628" s="32" t="str">
        <f t="shared" si="181"/>
        <v>BMJ</v>
      </c>
      <c r="N628" s="32" t="str">
        <f t="shared" si="182"/>
        <v>10 RODA</v>
      </c>
      <c r="O628" s="64">
        <v>0.92819444444444443</v>
      </c>
      <c r="P628" s="65">
        <v>0.92819444444444443</v>
      </c>
      <c r="Q628" s="65"/>
      <c r="R628" s="66">
        <v>2</v>
      </c>
      <c r="S628" s="66">
        <v>39840</v>
      </c>
      <c r="T628" s="66">
        <v>14600</v>
      </c>
      <c r="U628" s="67">
        <f t="shared" si="174"/>
        <v>25.24</v>
      </c>
      <c r="V628" s="66">
        <f t="shared" si="165"/>
        <v>492028.55999999994</v>
      </c>
      <c r="W628" s="66" t="str">
        <f t="shared" si="166"/>
        <v>1 &gt; 4</v>
      </c>
      <c r="X628" s="66">
        <f>A628+SUMIFS(Presensi!F:F,Presensi!E:E,'Entry Data'!AP628)</f>
        <v>1</v>
      </c>
      <c r="Y628" s="66">
        <f>IFERROR(INDEX('Retasi Pricing'!F:F,MATCH('Entry Data'!AM628,'Retasi Pricing'!E:E,0))*X628,"")</f>
        <v>25000</v>
      </c>
      <c r="Z628" s="62" t="s">
        <v>26</v>
      </c>
      <c r="AA628" s="62" t="s">
        <v>27</v>
      </c>
      <c r="AB628" s="32"/>
      <c r="AC628" s="32" t="s">
        <v>376</v>
      </c>
      <c r="AD628" s="32" t="str">
        <f t="shared" si="167"/>
        <v/>
      </c>
      <c r="AF628" s="5" t="str">
        <f t="shared" si="168"/>
        <v>ahmad saputra44188</v>
      </c>
      <c r="AG628" s="5" t="str">
        <f t="shared" si="169"/>
        <v>BMJ 06544188UTARANIGHT</v>
      </c>
      <c r="AH628" s="5" t="str">
        <f t="shared" si="170"/>
        <v>ahmad saputra44188UTARANIGHT</v>
      </c>
      <c r="AI628" s="5" t="str">
        <f t="shared" si="171"/>
        <v>BMJ 06544188NIGHT</v>
      </c>
      <c r="AJ628" s="5" t="str">
        <f t="shared" si="172"/>
        <v>ahmad saputra44188NIGHT</v>
      </c>
      <c r="AK628" s="5" t="str">
        <f t="shared" si="173"/>
        <v>ahmad saputraBMJ</v>
      </c>
      <c r="AL628" s="5" t="str">
        <f t="shared" si="175"/>
        <v>2UTARA</v>
      </c>
      <c r="AM628" s="5" t="str">
        <f t="shared" si="176"/>
        <v>1 &gt; 4UTARA10 RODA</v>
      </c>
      <c r="AN628" s="5" t="str">
        <f t="shared" si="177"/>
        <v>ahmad saputraBMJ1 &gt; 4UTARA10 RODA</v>
      </c>
      <c r="AO628" s="5" t="str">
        <f t="shared" si="178"/>
        <v>ahmad saputra1 &gt; 4UTARA10 RODA</v>
      </c>
      <c r="AP628" s="5" t="str">
        <f t="shared" si="179"/>
        <v>44188NIGHT</v>
      </c>
    </row>
    <row r="629" spans="1:42" x14ac:dyDescent="0.3">
      <c r="A629" s="33">
        <v>1</v>
      </c>
      <c r="B629" s="33"/>
      <c r="C629" s="70">
        <v>44188</v>
      </c>
      <c r="D629" s="71" t="s">
        <v>87</v>
      </c>
      <c r="E629" s="70">
        <v>44188</v>
      </c>
      <c r="F629" s="71">
        <v>5153287</v>
      </c>
      <c r="G629" s="33" t="s">
        <v>20</v>
      </c>
      <c r="H629" s="33" t="s">
        <v>21</v>
      </c>
      <c r="I629" s="33" t="s">
        <v>76</v>
      </c>
      <c r="J629" s="33" t="s">
        <v>23</v>
      </c>
      <c r="K629" s="63" t="s">
        <v>73</v>
      </c>
      <c r="L629" s="32" t="str">
        <f t="shared" si="180"/>
        <v>FM260JD</v>
      </c>
      <c r="M629" s="32" t="str">
        <f t="shared" si="181"/>
        <v>BMJ</v>
      </c>
      <c r="N629" s="32" t="str">
        <f t="shared" si="182"/>
        <v>10 RODA</v>
      </c>
      <c r="O629" s="64">
        <v>0.9827893518518519</v>
      </c>
      <c r="P629" s="65">
        <v>0.9827893518518519</v>
      </c>
      <c r="Q629" s="65"/>
      <c r="R629" s="66">
        <v>3</v>
      </c>
      <c r="S629" s="66">
        <v>39560</v>
      </c>
      <c r="T629" s="66">
        <v>14600</v>
      </c>
      <c r="U629" s="67">
        <f t="shared" si="174"/>
        <v>24.96</v>
      </c>
      <c r="V629" s="66">
        <f t="shared" si="165"/>
        <v>486570.23999999999</v>
      </c>
      <c r="W629" s="66" t="str">
        <f t="shared" si="166"/>
        <v>1 &gt; 4</v>
      </c>
      <c r="X629" s="66">
        <f>A629+SUMIFS(Presensi!F:F,Presensi!E:E,'Entry Data'!AP629)</f>
        <v>1</v>
      </c>
      <c r="Y629" s="66">
        <f>IFERROR(INDEX('Retasi Pricing'!F:F,MATCH('Entry Data'!AM629,'Retasi Pricing'!E:E,0))*X629,"")</f>
        <v>25000</v>
      </c>
      <c r="Z629" s="62" t="s">
        <v>26</v>
      </c>
      <c r="AA629" s="62" t="s">
        <v>27</v>
      </c>
      <c r="AB629" s="32"/>
      <c r="AC629" s="32" t="s">
        <v>376</v>
      </c>
      <c r="AD629" s="32" t="str">
        <f t="shared" si="167"/>
        <v/>
      </c>
      <c r="AF629" s="5" t="str">
        <f t="shared" si="168"/>
        <v>ahmad saputra44188</v>
      </c>
      <c r="AG629" s="5" t="str">
        <f t="shared" si="169"/>
        <v>BMJ 06544188UTARANIGHT</v>
      </c>
      <c r="AH629" s="5" t="str">
        <f t="shared" si="170"/>
        <v>ahmad saputra44188UTARANIGHT</v>
      </c>
      <c r="AI629" s="5" t="str">
        <f t="shared" si="171"/>
        <v>BMJ 06544188NIGHT</v>
      </c>
      <c r="AJ629" s="5" t="str">
        <f t="shared" si="172"/>
        <v>ahmad saputra44188NIGHT</v>
      </c>
      <c r="AK629" s="5" t="str">
        <f t="shared" si="173"/>
        <v>ahmad saputraBMJ</v>
      </c>
      <c r="AL629" s="5" t="str">
        <f t="shared" si="175"/>
        <v>3UTARA</v>
      </c>
      <c r="AM629" s="5" t="str">
        <f t="shared" si="176"/>
        <v>1 &gt; 4UTARA10 RODA</v>
      </c>
      <c r="AN629" s="5" t="str">
        <f t="shared" si="177"/>
        <v>ahmad saputraBMJ1 &gt; 4UTARA10 RODA</v>
      </c>
      <c r="AO629" s="5" t="str">
        <f t="shared" si="178"/>
        <v>ahmad saputra1 &gt; 4UTARA10 RODA</v>
      </c>
      <c r="AP629" s="5" t="str">
        <f t="shared" si="179"/>
        <v>44188NIGHT</v>
      </c>
    </row>
    <row r="630" spans="1:42" x14ac:dyDescent="0.3">
      <c r="A630" s="33">
        <v>1</v>
      </c>
      <c r="B630" s="33"/>
      <c r="C630" s="70">
        <v>44188</v>
      </c>
      <c r="D630" s="71" t="s">
        <v>87</v>
      </c>
      <c r="E630" s="70">
        <v>44189</v>
      </c>
      <c r="F630" s="71">
        <v>5153323</v>
      </c>
      <c r="G630" s="33" t="s">
        <v>20</v>
      </c>
      <c r="H630" s="33" t="s">
        <v>21</v>
      </c>
      <c r="I630" s="33" t="s">
        <v>76</v>
      </c>
      <c r="J630" s="33" t="s">
        <v>23</v>
      </c>
      <c r="K630" s="63" t="s">
        <v>75</v>
      </c>
      <c r="L630" s="32" t="str">
        <f t="shared" si="180"/>
        <v>FM260JD</v>
      </c>
      <c r="M630" s="32" t="str">
        <f t="shared" si="181"/>
        <v>BMJ</v>
      </c>
      <c r="N630" s="32" t="str">
        <f t="shared" si="182"/>
        <v>10 RODA</v>
      </c>
      <c r="O630" s="64">
        <v>1.4432870370370372E-2</v>
      </c>
      <c r="P630" s="65">
        <v>1.4432870370370372E-2</v>
      </c>
      <c r="Q630" s="65"/>
      <c r="R630" s="66">
        <v>4</v>
      </c>
      <c r="S630" s="66">
        <v>40020</v>
      </c>
      <c r="T630" s="66">
        <v>14960</v>
      </c>
      <c r="U630" s="67">
        <f t="shared" si="174"/>
        <v>25.06</v>
      </c>
      <c r="V630" s="66">
        <f t="shared" si="165"/>
        <v>488519.64</v>
      </c>
      <c r="W630" s="66" t="str">
        <f t="shared" si="166"/>
        <v>1 &gt; 4</v>
      </c>
      <c r="X630" s="66">
        <f>A630+SUMIFS(Presensi!F:F,Presensi!E:E,'Entry Data'!AP630)</f>
        <v>1</v>
      </c>
      <c r="Y630" s="66">
        <f>IFERROR(INDEX('Retasi Pricing'!F:F,MATCH('Entry Data'!AM630,'Retasi Pricing'!E:E,0))*X630,"")</f>
        <v>25000</v>
      </c>
      <c r="Z630" s="62" t="s">
        <v>26</v>
      </c>
      <c r="AA630" s="62" t="s">
        <v>27</v>
      </c>
      <c r="AB630" s="32"/>
      <c r="AC630" s="32" t="s">
        <v>202</v>
      </c>
      <c r="AD630" s="32" t="str">
        <f t="shared" si="167"/>
        <v/>
      </c>
      <c r="AF630" s="5" t="str">
        <f t="shared" si="168"/>
        <v>alusdi44188</v>
      </c>
      <c r="AG630" s="5" t="str">
        <f t="shared" si="169"/>
        <v>BMJ 06744188UTARANIGHT</v>
      </c>
      <c r="AH630" s="5" t="str">
        <f t="shared" si="170"/>
        <v>alusdi44188UTARANIGHT</v>
      </c>
      <c r="AI630" s="5" t="str">
        <f t="shared" si="171"/>
        <v>BMJ 06744188NIGHT</v>
      </c>
      <c r="AJ630" s="5" t="str">
        <f t="shared" si="172"/>
        <v>alusdi44188NIGHT</v>
      </c>
      <c r="AK630" s="5" t="str">
        <f t="shared" si="173"/>
        <v>alusdiBMJ</v>
      </c>
      <c r="AL630" s="5" t="str">
        <f t="shared" si="175"/>
        <v>4UTARA</v>
      </c>
      <c r="AM630" s="5" t="str">
        <f t="shared" si="176"/>
        <v>1 &gt; 4UTARA10 RODA</v>
      </c>
      <c r="AN630" s="5" t="str">
        <f t="shared" si="177"/>
        <v>alusdiBMJ1 &gt; 4UTARA10 RODA</v>
      </c>
      <c r="AO630" s="5" t="str">
        <f t="shared" si="178"/>
        <v>alusdi1 &gt; 4UTARA10 RODA</v>
      </c>
      <c r="AP630" s="5" t="str">
        <f t="shared" si="179"/>
        <v>44188NIGHT</v>
      </c>
    </row>
    <row r="631" spans="1:42" x14ac:dyDescent="0.3">
      <c r="A631" s="33">
        <v>1</v>
      </c>
      <c r="B631" s="33"/>
      <c r="C631" s="70">
        <v>44188</v>
      </c>
      <c r="D631" s="71" t="s">
        <v>87</v>
      </c>
      <c r="E631" s="70">
        <v>44189</v>
      </c>
      <c r="F631" s="71">
        <v>5153391</v>
      </c>
      <c r="G631" s="33" t="s">
        <v>20</v>
      </c>
      <c r="H631" s="33" t="s">
        <v>21</v>
      </c>
      <c r="I631" s="33" t="s">
        <v>76</v>
      </c>
      <c r="J631" s="33" t="s">
        <v>23</v>
      </c>
      <c r="K631" s="63" t="s">
        <v>75</v>
      </c>
      <c r="L631" s="32" t="str">
        <f t="shared" si="180"/>
        <v>FM260JD</v>
      </c>
      <c r="M631" s="32" t="str">
        <f t="shared" si="181"/>
        <v>BMJ</v>
      </c>
      <c r="N631" s="32" t="str">
        <f t="shared" si="182"/>
        <v>10 RODA</v>
      </c>
      <c r="O631" s="64">
        <v>7.7511574074074066E-2</v>
      </c>
      <c r="P631" s="65">
        <v>7.7511574074074066E-2</v>
      </c>
      <c r="Q631" s="65"/>
      <c r="R631" s="66">
        <v>5</v>
      </c>
      <c r="S631" s="66">
        <v>39960</v>
      </c>
      <c r="T631" s="66">
        <v>14960</v>
      </c>
      <c r="U631" s="67">
        <f t="shared" si="174"/>
        <v>25</v>
      </c>
      <c r="V631" s="66">
        <f t="shared" si="165"/>
        <v>487350</v>
      </c>
      <c r="W631" s="66" t="str">
        <f t="shared" si="166"/>
        <v>&gt; 5</v>
      </c>
      <c r="X631" s="66">
        <f>A631+SUMIFS(Presensi!F:F,Presensi!E:E,'Entry Data'!AP631)</f>
        <v>1</v>
      </c>
      <c r="Y631" s="66">
        <f>IFERROR(INDEX('Retasi Pricing'!F:F,MATCH('Entry Data'!AM631,'Retasi Pricing'!E:E,0))*X631,"")</f>
        <v>27650</v>
      </c>
      <c r="Z631" s="62" t="s">
        <v>26</v>
      </c>
      <c r="AA631" s="62" t="s">
        <v>27</v>
      </c>
      <c r="AB631" s="32"/>
      <c r="AC631" s="32" t="s">
        <v>202</v>
      </c>
      <c r="AD631" s="32" t="str">
        <f t="shared" si="167"/>
        <v/>
      </c>
      <c r="AF631" s="5" t="str">
        <f t="shared" si="168"/>
        <v>alusdi44188</v>
      </c>
      <c r="AG631" s="5" t="str">
        <f t="shared" si="169"/>
        <v>BMJ 06744188UTARANIGHT</v>
      </c>
      <c r="AH631" s="5" t="str">
        <f t="shared" si="170"/>
        <v>alusdi44188UTARANIGHT</v>
      </c>
      <c r="AI631" s="5" t="str">
        <f t="shared" si="171"/>
        <v>BMJ 06744188NIGHT</v>
      </c>
      <c r="AJ631" s="5" t="str">
        <f t="shared" si="172"/>
        <v>alusdi44188NIGHT</v>
      </c>
      <c r="AK631" s="5" t="str">
        <f t="shared" si="173"/>
        <v>alusdiBMJ</v>
      </c>
      <c r="AL631" s="5" t="str">
        <f t="shared" si="175"/>
        <v>5UTARA</v>
      </c>
      <c r="AM631" s="5" t="str">
        <f t="shared" si="176"/>
        <v>&gt; 5UTARA10 RODA</v>
      </c>
      <c r="AN631" s="5" t="str">
        <f t="shared" si="177"/>
        <v>alusdiBMJ&gt; 5UTARA10 RODA</v>
      </c>
      <c r="AO631" s="5" t="str">
        <f t="shared" si="178"/>
        <v>alusdi&gt; 5UTARA10 RODA</v>
      </c>
      <c r="AP631" s="5" t="str">
        <f t="shared" si="179"/>
        <v>44188NIGHT</v>
      </c>
    </row>
    <row r="632" spans="1:42" x14ac:dyDescent="0.3">
      <c r="A632" s="33">
        <v>1</v>
      </c>
      <c r="B632" s="33"/>
      <c r="C632" s="70">
        <v>44188</v>
      </c>
      <c r="D632" s="71" t="s">
        <v>87</v>
      </c>
      <c r="E632" s="70">
        <v>44189</v>
      </c>
      <c r="F632" s="71">
        <v>5153472</v>
      </c>
      <c r="G632" s="33" t="s">
        <v>20</v>
      </c>
      <c r="H632" s="33" t="s">
        <v>21</v>
      </c>
      <c r="I632" s="33" t="s">
        <v>76</v>
      </c>
      <c r="J632" s="33" t="s">
        <v>23</v>
      </c>
      <c r="K632" s="63" t="s">
        <v>75</v>
      </c>
      <c r="L632" s="32" t="str">
        <f t="shared" si="180"/>
        <v>FM260JD</v>
      </c>
      <c r="M632" s="32" t="str">
        <f t="shared" si="181"/>
        <v>BMJ</v>
      </c>
      <c r="N632" s="32" t="str">
        <f t="shared" si="182"/>
        <v>10 RODA</v>
      </c>
      <c r="O632" s="64">
        <v>0.14481481481481481</v>
      </c>
      <c r="P632" s="65">
        <v>0.14481481481481481</v>
      </c>
      <c r="Q632" s="65"/>
      <c r="R632" s="66">
        <v>6</v>
      </c>
      <c r="S632" s="66">
        <v>40020</v>
      </c>
      <c r="T632" s="66">
        <v>14960</v>
      </c>
      <c r="U632" s="67">
        <f t="shared" si="174"/>
        <v>25.06</v>
      </c>
      <c r="V632" s="66">
        <f t="shared" si="165"/>
        <v>488519.64</v>
      </c>
      <c r="W632" s="66" t="str">
        <f t="shared" si="166"/>
        <v>&gt; 6</v>
      </c>
      <c r="X632" s="66">
        <f>A632+SUMIFS(Presensi!F:F,Presensi!E:E,'Entry Data'!AP632)</f>
        <v>1</v>
      </c>
      <c r="Y632" s="66">
        <f>IFERROR(INDEX('Retasi Pricing'!F:F,MATCH('Entry Data'!AM632,'Retasi Pricing'!E:E,0))*X632,"")</f>
        <v>30800</v>
      </c>
      <c r="Z632" s="62" t="s">
        <v>26</v>
      </c>
      <c r="AA632" s="62" t="s">
        <v>27</v>
      </c>
      <c r="AB632" s="32"/>
      <c r="AC632" s="32" t="s">
        <v>202</v>
      </c>
      <c r="AD632" s="32" t="str">
        <f t="shared" si="167"/>
        <v/>
      </c>
      <c r="AF632" s="5" t="str">
        <f t="shared" si="168"/>
        <v>alusdi44188</v>
      </c>
      <c r="AG632" s="5" t="str">
        <f t="shared" si="169"/>
        <v>BMJ 06744188UTARANIGHT</v>
      </c>
      <c r="AH632" s="5" t="str">
        <f t="shared" si="170"/>
        <v>alusdi44188UTARANIGHT</v>
      </c>
      <c r="AI632" s="5" t="str">
        <f t="shared" si="171"/>
        <v>BMJ 06744188NIGHT</v>
      </c>
      <c r="AJ632" s="5" t="str">
        <f t="shared" si="172"/>
        <v>alusdi44188NIGHT</v>
      </c>
      <c r="AK632" s="5" t="str">
        <f t="shared" si="173"/>
        <v>alusdiBMJ</v>
      </c>
      <c r="AL632" s="5" t="str">
        <f t="shared" si="175"/>
        <v>6UTARA</v>
      </c>
      <c r="AM632" s="5" t="str">
        <f t="shared" si="176"/>
        <v>&gt; 6UTARA10 RODA</v>
      </c>
      <c r="AN632" s="5" t="str">
        <f t="shared" si="177"/>
        <v>alusdiBMJ&gt; 6UTARA10 RODA</v>
      </c>
      <c r="AO632" s="5" t="str">
        <f t="shared" si="178"/>
        <v>alusdi&gt; 6UTARA10 RODA</v>
      </c>
      <c r="AP632" s="5" t="str">
        <f t="shared" si="179"/>
        <v>44188NIGHT</v>
      </c>
    </row>
    <row r="633" spans="1:42" x14ac:dyDescent="0.3">
      <c r="A633" s="33">
        <v>1</v>
      </c>
      <c r="B633" s="33"/>
      <c r="C633" s="70">
        <v>44188</v>
      </c>
      <c r="D633" s="71" t="s">
        <v>87</v>
      </c>
      <c r="E633" s="70">
        <v>44189</v>
      </c>
      <c r="F633" s="71">
        <v>5153533</v>
      </c>
      <c r="G633" s="33" t="s">
        <v>20</v>
      </c>
      <c r="H633" s="33" t="s">
        <v>21</v>
      </c>
      <c r="I633" s="33" t="s">
        <v>51</v>
      </c>
      <c r="J633" s="33" t="s">
        <v>46</v>
      </c>
      <c r="K633" s="63" t="s">
        <v>75</v>
      </c>
      <c r="L633" s="32" t="str">
        <f t="shared" si="180"/>
        <v>FM260JD</v>
      </c>
      <c r="M633" s="32" t="str">
        <f t="shared" si="181"/>
        <v>BMJ</v>
      </c>
      <c r="N633" s="32" t="str">
        <f t="shared" si="182"/>
        <v>10 RODA</v>
      </c>
      <c r="O633" s="64">
        <v>0.20457175925925927</v>
      </c>
      <c r="P633" s="65">
        <v>0.20457175925925927</v>
      </c>
      <c r="Q633" s="65"/>
      <c r="R633" s="66">
        <v>7</v>
      </c>
      <c r="S633" s="66">
        <v>41000</v>
      </c>
      <c r="T633" s="66">
        <v>14960</v>
      </c>
      <c r="U633" s="67">
        <f t="shared" si="174"/>
        <v>26.04</v>
      </c>
      <c r="V633" s="66">
        <f t="shared" si="165"/>
        <v>507623.76</v>
      </c>
      <c r="W633" s="66" t="str">
        <f t="shared" si="166"/>
        <v>7 &gt;</v>
      </c>
      <c r="X633" s="66">
        <f>A633+SUMIFS(Presensi!F:F,Presensi!E:E,'Entry Data'!AP633)</f>
        <v>1</v>
      </c>
      <c r="Y633" s="66">
        <f>IFERROR(INDEX('Retasi Pricing'!F:F,MATCH('Entry Data'!AM633,'Retasi Pricing'!E:E,0))*X633,"")</f>
        <v>37750</v>
      </c>
      <c r="Z633" s="62" t="s">
        <v>26</v>
      </c>
      <c r="AA633" s="62" t="s">
        <v>27</v>
      </c>
      <c r="AB633" s="32"/>
      <c r="AC633" s="32" t="s">
        <v>202</v>
      </c>
      <c r="AD633" s="32" t="str">
        <f t="shared" si="167"/>
        <v/>
      </c>
      <c r="AF633" s="5" t="str">
        <f t="shared" si="168"/>
        <v>alusdi44188</v>
      </c>
      <c r="AG633" s="5" t="str">
        <f t="shared" si="169"/>
        <v>BMJ 06744188UTARANIGHT</v>
      </c>
      <c r="AH633" s="5" t="str">
        <f t="shared" si="170"/>
        <v>alusdi44188UTARANIGHT</v>
      </c>
      <c r="AI633" s="5" t="str">
        <f t="shared" si="171"/>
        <v>BMJ 06744188NIGHT</v>
      </c>
      <c r="AJ633" s="5" t="str">
        <f t="shared" si="172"/>
        <v>alusdi44188NIGHT</v>
      </c>
      <c r="AK633" s="5" t="str">
        <f t="shared" si="173"/>
        <v>alusdiBMJ</v>
      </c>
      <c r="AL633" s="5" t="str">
        <f t="shared" si="175"/>
        <v>7UTARA</v>
      </c>
      <c r="AM633" s="5" t="str">
        <f t="shared" si="176"/>
        <v>7 &gt;UTARA10 RODA</v>
      </c>
      <c r="AN633" s="5" t="str">
        <f t="shared" si="177"/>
        <v>alusdiBMJ7 &gt;UTARA10 RODA</v>
      </c>
      <c r="AO633" s="5" t="str">
        <f t="shared" si="178"/>
        <v>alusdi7 &gt;UTARA10 RODA</v>
      </c>
      <c r="AP633" s="5" t="str">
        <f t="shared" si="179"/>
        <v>44188NIGHT</v>
      </c>
    </row>
    <row r="634" spans="1:42" x14ac:dyDescent="0.3">
      <c r="A634" s="33">
        <v>1</v>
      </c>
      <c r="B634" s="33"/>
      <c r="C634" s="70">
        <v>44188</v>
      </c>
      <c r="D634" s="71" t="s">
        <v>87</v>
      </c>
      <c r="E634" s="70">
        <v>44189</v>
      </c>
      <c r="F634" s="71">
        <v>5153574</v>
      </c>
      <c r="G634" s="33" t="s">
        <v>20</v>
      </c>
      <c r="H634" s="33" t="s">
        <v>21</v>
      </c>
      <c r="I634" s="33" t="s">
        <v>51</v>
      </c>
      <c r="J634" s="33" t="s">
        <v>46</v>
      </c>
      <c r="K634" s="63" t="s">
        <v>75</v>
      </c>
      <c r="L634" s="32" t="str">
        <f t="shared" si="180"/>
        <v>FM260JD</v>
      </c>
      <c r="M634" s="32" t="str">
        <f t="shared" si="181"/>
        <v>BMJ</v>
      </c>
      <c r="N634" s="32" t="str">
        <f t="shared" si="182"/>
        <v>10 RODA</v>
      </c>
      <c r="O634" s="64">
        <v>0.26012731481481483</v>
      </c>
      <c r="P634" s="65">
        <v>0.26012731481481483</v>
      </c>
      <c r="Q634" s="65"/>
      <c r="R634" s="66">
        <v>8</v>
      </c>
      <c r="S634" s="66">
        <v>38900</v>
      </c>
      <c r="T634" s="66">
        <v>14960</v>
      </c>
      <c r="U634" s="67">
        <f t="shared" si="174"/>
        <v>23.94</v>
      </c>
      <c r="V634" s="66">
        <f t="shared" si="165"/>
        <v>466686.36</v>
      </c>
      <c r="W634" s="66" t="str">
        <f t="shared" si="166"/>
        <v>7 &gt;</v>
      </c>
      <c r="X634" s="66">
        <f>A634+SUMIFS(Presensi!F:F,Presensi!E:E,'Entry Data'!AP634)</f>
        <v>1</v>
      </c>
      <c r="Y634" s="66">
        <f>IFERROR(INDEX('Retasi Pricing'!F:F,MATCH('Entry Data'!AM634,'Retasi Pricing'!E:E,0))*X634,"")</f>
        <v>37750</v>
      </c>
      <c r="Z634" s="62" t="s">
        <v>26</v>
      </c>
      <c r="AA634" s="62" t="s">
        <v>27</v>
      </c>
      <c r="AB634" s="32"/>
      <c r="AC634" s="32" t="s">
        <v>202</v>
      </c>
      <c r="AD634" s="32" t="str">
        <f t="shared" si="167"/>
        <v/>
      </c>
      <c r="AF634" s="5" t="str">
        <f t="shared" si="168"/>
        <v>alusdi44188</v>
      </c>
      <c r="AG634" s="5" t="str">
        <f t="shared" si="169"/>
        <v>BMJ 06744188UTARANIGHT</v>
      </c>
      <c r="AH634" s="5" t="str">
        <f t="shared" si="170"/>
        <v>alusdi44188UTARANIGHT</v>
      </c>
      <c r="AI634" s="5" t="str">
        <f t="shared" si="171"/>
        <v>BMJ 06744188NIGHT</v>
      </c>
      <c r="AJ634" s="5" t="str">
        <f t="shared" si="172"/>
        <v>alusdi44188NIGHT</v>
      </c>
      <c r="AK634" s="5" t="str">
        <f t="shared" si="173"/>
        <v>alusdiBMJ</v>
      </c>
      <c r="AL634" s="5" t="str">
        <f t="shared" si="175"/>
        <v>8UTARA</v>
      </c>
      <c r="AM634" s="5" t="str">
        <f t="shared" si="176"/>
        <v>7 &gt;UTARA10 RODA</v>
      </c>
      <c r="AN634" s="5" t="str">
        <f t="shared" si="177"/>
        <v>alusdiBMJ7 &gt;UTARA10 RODA</v>
      </c>
      <c r="AO634" s="5" t="str">
        <f t="shared" si="178"/>
        <v>alusdi7 &gt;UTARA10 RODA</v>
      </c>
      <c r="AP634" s="5" t="str">
        <f t="shared" si="179"/>
        <v>44188NIGHT</v>
      </c>
    </row>
    <row r="635" spans="1:42" x14ac:dyDescent="0.3">
      <c r="A635" s="33">
        <v>1</v>
      </c>
      <c r="B635" s="33"/>
      <c r="C635" s="70">
        <v>44188</v>
      </c>
      <c r="D635" s="71" t="s">
        <v>87</v>
      </c>
      <c r="E635" s="70">
        <v>44188</v>
      </c>
      <c r="F635" s="71">
        <v>5153095</v>
      </c>
      <c r="G635" s="33" t="s">
        <v>20</v>
      </c>
      <c r="H635" s="33" t="s">
        <v>21</v>
      </c>
      <c r="I635" s="33" t="s">
        <v>76</v>
      </c>
      <c r="J635" s="33" t="s">
        <v>23</v>
      </c>
      <c r="K635" s="63" t="s">
        <v>75</v>
      </c>
      <c r="L635" s="32" t="str">
        <f t="shared" si="180"/>
        <v>FM260JD</v>
      </c>
      <c r="M635" s="32" t="str">
        <f t="shared" si="181"/>
        <v>BMJ</v>
      </c>
      <c r="N635" s="32" t="str">
        <f t="shared" si="182"/>
        <v>10 RODA</v>
      </c>
      <c r="O635" s="64">
        <v>0.84351851851851845</v>
      </c>
      <c r="P635" s="65">
        <v>0.84351851851851845</v>
      </c>
      <c r="Q635" s="65"/>
      <c r="R635" s="66">
        <v>1</v>
      </c>
      <c r="S635" s="66">
        <v>40740</v>
      </c>
      <c r="T635" s="66">
        <v>14960</v>
      </c>
      <c r="U635" s="67">
        <f t="shared" si="174"/>
        <v>25.78</v>
      </c>
      <c r="V635" s="66">
        <f t="shared" si="165"/>
        <v>502555.32</v>
      </c>
      <c r="W635" s="66" t="str">
        <f t="shared" si="166"/>
        <v>1 &gt; 4</v>
      </c>
      <c r="X635" s="66">
        <f>A635+SUMIFS(Presensi!F:F,Presensi!E:E,'Entry Data'!AP635)</f>
        <v>1</v>
      </c>
      <c r="Y635" s="66">
        <f>IFERROR(INDEX('Retasi Pricing'!F:F,MATCH('Entry Data'!AM635,'Retasi Pricing'!E:E,0))*X635,"")</f>
        <v>25000</v>
      </c>
      <c r="Z635" s="62" t="s">
        <v>26</v>
      </c>
      <c r="AA635" s="62" t="s">
        <v>27</v>
      </c>
      <c r="AB635" s="32"/>
      <c r="AC635" s="32" t="s">
        <v>202</v>
      </c>
      <c r="AD635" s="32" t="str">
        <f t="shared" si="167"/>
        <v/>
      </c>
      <c r="AF635" s="5" t="str">
        <f t="shared" si="168"/>
        <v>alusdi44188</v>
      </c>
      <c r="AG635" s="5" t="str">
        <f t="shared" si="169"/>
        <v>BMJ 06744188UTARANIGHT</v>
      </c>
      <c r="AH635" s="5" t="str">
        <f t="shared" si="170"/>
        <v>alusdi44188UTARANIGHT</v>
      </c>
      <c r="AI635" s="5" t="str">
        <f t="shared" si="171"/>
        <v>BMJ 06744188NIGHT</v>
      </c>
      <c r="AJ635" s="5" t="str">
        <f t="shared" si="172"/>
        <v>alusdi44188NIGHT</v>
      </c>
      <c r="AK635" s="5" t="str">
        <f t="shared" si="173"/>
        <v>alusdiBMJ</v>
      </c>
      <c r="AL635" s="5" t="str">
        <f t="shared" si="175"/>
        <v>1UTARA</v>
      </c>
      <c r="AM635" s="5" t="str">
        <f t="shared" si="176"/>
        <v>1 &gt; 4UTARA10 RODA</v>
      </c>
      <c r="AN635" s="5" t="str">
        <f t="shared" si="177"/>
        <v>alusdiBMJ1 &gt; 4UTARA10 RODA</v>
      </c>
      <c r="AO635" s="5" t="str">
        <f t="shared" si="178"/>
        <v>alusdi1 &gt; 4UTARA10 RODA</v>
      </c>
      <c r="AP635" s="5" t="str">
        <f t="shared" si="179"/>
        <v>44188NIGHT</v>
      </c>
    </row>
    <row r="636" spans="1:42" x14ac:dyDescent="0.3">
      <c r="A636" s="33">
        <v>1</v>
      </c>
      <c r="B636" s="33"/>
      <c r="C636" s="70">
        <v>44188</v>
      </c>
      <c r="D636" s="71" t="s">
        <v>87</v>
      </c>
      <c r="E636" s="70">
        <v>44188</v>
      </c>
      <c r="F636" s="71">
        <v>5153172</v>
      </c>
      <c r="G636" s="33" t="s">
        <v>20</v>
      </c>
      <c r="H636" s="33" t="s">
        <v>21</v>
      </c>
      <c r="I636" s="33" t="s">
        <v>76</v>
      </c>
      <c r="J636" s="33" t="s">
        <v>23</v>
      </c>
      <c r="K636" s="63" t="s">
        <v>75</v>
      </c>
      <c r="L636" s="32" t="str">
        <f t="shared" si="180"/>
        <v>FM260JD</v>
      </c>
      <c r="M636" s="32" t="str">
        <f t="shared" si="181"/>
        <v>BMJ</v>
      </c>
      <c r="N636" s="32" t="str">
        <f t="shared" si="182"/>
        <v>10 RODA</v>
      </c>
      <c r="O636" s="64">
        <v>0.90136574074074083</v>
      </c>
      <c r="P636" s="65">
        <v>0.90136574074074083</v>
      </c>
      <c r="Q636" s="65"/>
      <c r="R636" s="66">
        <v>2</v>
      </c>
      <c r="S636" s="66">
        <v>37540</v>
      </c>
      <c r="T636" s="66">
        <v>14960</v>
      </c>
      <c r="U636" s="67">
        <f t="shared" si="174"/>
        <v>22.58</v>
      </c>
      <c r="V636" s="66">
        <f t="shared" si="165"/>
        <v>440174.51999999996</v>
      </c>
      <c r="W636" s="66" t="str">
        <f t="shared" si="166"/>
        <v>1 &gt; 4</v>
      </c>
      <c r="X636" s="66">
        <f>A636+SUMIFS(Presensi!F:F,Presensi!E:E,'Entry Data'!AP636)</f>
        <v>1</v>
      </c>
      <c r="Y636" s="66">
        <f>IFERROR(INDEX('Retasi Pricing'!F:F,MATCH('Entry Data'!AM636,'Retasi Pricing'!E:E,0))*X636,"")</f>
        <v>25000</v>
      </c>
      <c r="Z636" s="62" t="s">
        <v>26</v>
      </c>
      <c r="AA636" s="62" t="s">
        <v>27</v>
      </c>
      <c r="AB636" s="32"/>
      <c r="AC636" s="32" t="s">
        <v>202</v>
      </c>
      <c r="AD636" s="32" t="str">
        <f t="shared" si="167"/>
        <v/>
      </c>
      <c r="AF636" s="5" t="str">
        <f t="shared" si="168"/>
        <v>alusdi44188</v>
      </c>
      <c r="AG636" s="5" t="str">
        <f t="shared" si="169"/>
        <v>BMJ 06744188UTARANIGHT</v>
      </c>
      <c r="AH636" s="5" t="str">
        <f t="shared" si="170"/>
        <v>alusdi44188UTARANIGHT</v>
      </c>
      <c r="AI636" s="5" t="str">
        <f t="shared" si="171"/>
        <v>BMJ 06744188NIGHT</v>
      </c>
      <c r="AJ636" s="5" t="str">
        <f t="shared" si="172"/>
        <v>alusdi44188NIGHT</v>
      </c>
      <c r="AK636" s="5" t="str">
        <f t="shared" si="173"/>
        <v>alusdiBMJ</v>
      </c>
      <c r="AL636" s="5" t="str">
        <f t="shared" si="175"/>
        <v>2UTARA</v>
      </c>
      <c r="AM636" s="5" t="str">
        <f t="shared" si="176"/>
        <v>1 &gt; 4UTARA10 RODA</v>
      </c>
      <c r="AN636" s="5" t="str">
        <f t="shared" si="177"/>
        <v>alusdiBMJ1 &gt; 4UTARA10 RODA</v>
      </c>
      <c r="AO636" s="5" t="str">
        <f t="shared" si="178"/>
        <v>alusdi1 &gt; 4UTARA10 RODA</v>
      </c>
      <c r="AP636" s="5" t="str">
        <f t="shared" si="179"/>
        <v>44188NIGHT</v>
      </c>
    </row>
    <row r="637" spans="1:42" x14ac:dyDescent="0.3">
      <c r="A637" s="33">
        <v>1</v>
      </c>
      <c r="B637" s="33"/>
      <c r="C637" s="70">
        <v>44188</v>
      </c>
      <c r="D637" s="71" t="s">
        <v>87</v>
      </c>
      <c r="E637" s="70">
        <v>44188</v>
      </c>
      <c r="F637" s="71">
        <v>5153251</v>
      </c>
      <c r="G637" s="33" t="s">
        <v>20</v>
      </c>
      <c r="H637" s="33" t="s">
        <v>21</v>
      </c>
      <c r="I637" s="33" t="s">
        <v>76</v>
      </c>
      <c r="J637" s="33" t="s">
        <v>23</v>
      </c>
      <c r="K637" s="63" t="s">
        <v>75</v>
      </c>
      <c r="L637" s="32" t="str">
        <f t="shared" si="180"/>
        <v>FM260JD</v>
      </c>
      <c r="M637" s="32" t="str">
        <f t="shared" si="181"/>
        <v>BMJ</v>
      </c>
      <c r="N637" s="32" t="str">
        <f t="shared" si="182"/>
        <v>10 RODA</v>
      </c>
      <c r="O637" s="64">
        <v>0.9575231481481481</v>
      </c>
      <c r="P637" s="65">
        <v>0.9575231481481481</v>
      </c>
      <c r="Q637" s="65"/>
      <c r="R637" s="66">
        <v>3</v>
      </c>
      <c r="S637" s="66">
        <v>40740</v>
      </c>
      <c r="T637" s="66">
        <v>14960</v>
      </c>
      <c r="U637" s="67">
        <f t="shared" si="174"/>
        <v>25.78</v>
      </c>
      <c r="V637" s="66">
        <f t="shared" si="165"/>
        <v>502555.32</v>
      </c>
      <c r="W637" s="66" t="str">
        <f t="shared" si="166"/>
        <v>1 &gt; 4</v>
      </c>
      <c r="X637" s="66">
        <f>A637+SUMIFS(Presensi!F:F,Presensi!E:E,'Entry Data'!AP637)</f>
        <v>1</v>
      </c>
      <c r="Y637" s="66">
        <f>IFERROR(INDEX('Retasi Pricing'!F:F,MATCH('Entry Data'!AM637,'Retasi Pricing'!E:E,0))*X637,"")</f>
        <v>25000</v>
      </c>
      <c r="Z637" s="62" t="s">
        <v>26</v>
      </c>
      <c r="AA637" s="62" t="s">
        <v>27</v>
      </c>
      <c r="AB637" s="32"/>
      <c r="AC637" s="32" t="s">
        <v>202</v>
      </c>
      <c r="AD637" s="32" t="str">
        <f t="shared" si="167"/>
        <v/>
      </c>
      <c r="AF637" s="5" t="str">
        <f t="shared" si="168"/>
        <v>alusdi44188</v>
      </c>
      <c r="AG637" s="5" t="str">
        <f t="shared" si="169"/>
        <v>BMJ 06744188UTARANIGHT</v>
      </c>
      <c r="AH637" s="5" t="str">
        <f t="shared" si="170"/>
        <v>alusdi44188UTARANIGHT</v>
      </c>
      <c r="AI637" s="5" t="str">
        <f t="shared" si="171"/>
        <v>BMJ 06744188NIGHT</v>
      </c>
      <c r="AJ637" s="5" t="str">
        <f t="shared" si="172"/>
        <v>alusdi44188NIGHT</v>
      </c>
      <c r="AK637" s="5" t="str">
        <f t="shared" si="173"/>
        <v>alusdiBMJ</v>
      </c>
      <c r="AL637" s="5" t="str">
        <f t="shared" si="175"/>
        <v>3UTARA</v>
      </c>
      <c r="AM637" s="5" t="str">
        <f t="shared" si="176"/>
        <v>1 &gt; 4UTARA10 RODA</v>
      </c>
      <c r="AN637" s="5" t="str">
        <f t="shared" si="177"/>
        <v>alusdiBMJ1 &gt; 4UTARA10 RODA</v>
      </c>
      <c r="AO637" s="5" t="str">
        <f t="shared" si="178"/>
        <v>alusdi1 &gt; 4UTARA10 RODA</v>
      </c>
      <c r="AP637" s="5" t="str">
        <f t="shared" si="179"/>
        <v>44188NIGHT</v>
      </c>
    </row>
    <row r="638" spans="1:42" x14ac:dyDescent="0.3">
      <c r="A638" s="33">
        <v>1</v>
      </c>
      <c r="B638" s="33"/>
      <c r="C638" s="70">
        <v>44188</v>
      </c>
      <c r="D638" s="71" t="s">
        <v>87</v>
      </c>
      <c r="E638" s="70">
        <v>44189</v>
      </c>
      <c r="F638" s="71">
        <v>5153324</v>
      </c>
      <c r="G638" s="33" t="s">
        <v>20</v>
      </c>
      <c r="H638" s="33" t="s">
        <v>21</v>
      </c>
      <c r="I638" s="33" t="s">
        <v>76</v>
      </c>
      <c r="J638" s="33" t="s">
        <v>23</v>
      </c>
      <c r="K638" s="63" t="s">
        <v>77</v>
      </c>
      <c r="L638" s="32" t="str">
        <f t="shared" si="180"/>
        <v>FM260JD</v>
      </c>
      <c r="M638" s="32" t="str">
        <f t="shared" si="181"/>
        <v>BMJ</v>
      </c>
      <c r="N638" s="32" t="str">
        <f t="shared" si="182"/>
        <v>10 RODA</v>
      </c>
      <c r="O638" s="64">
        <v>1.5474537037037038E-2</v>
      </c>
      <c r="P638" s="65">
        <v>1.5474537037037038E-2</v>
      </c>
      <c r="Q638" s="65"/>
      <c r="R638" s="66">
        <v>2</v>
      </c>
      <c r="S638" s="66">
        <v>39380</v>
      </c>
      <c r="T638" s="66">
        <v>14660</v>
      </c>
      <c r="U638" s="67">
        <f t="shared" si="174"/>
        <v>24.72</v>
      </c>
      <c r="V638" s="66">
        <f t="shared" si="165"/>
        <v>481891.68</v>
      </c>
      <c r="W638" s="66" t="str">
        <f t="shared" si="166"/>
        <v>1 &gt; 4</v>
      </c>
      <c r="X638" s="66">
        <f>A638+SUMIFS(Presensi!F:F,Presensi!E:E,'Entry Data'!AP638)</f>
        <v>1</v>
      </c>
      <c r="Y638" s="66">
        <f>IFERROR(INDEX('Retasi Pricing'!F:F,MATCH('Entry Data'!AM638,'Retasi Pricing'!E:E,0))*X638,"")</f>
        <v>25000</v>
      </c>
      <c r="Z638" s="62" t="s">
        <v>26</v>
      </c>
      <c r="AA638" s="62" t="s">
        <v>27</v>
      </c>
      <c r="AB638" s="32"/>
      <c r="AC638" s="32" t="s">
        <v>179</v>
      </c>
      <c r="AD638" s="32" t="str">
        <f t="shared" si="167"/>
        <v/>
      </c>
      <c r="AF638" s="5" t="str">
        <f t="shared" si="168"/>
        <v>imbran husain44188</v>
      </c>
      <c r="AG638" s="5" t="str">
        <f t="shared" si="169"/>
        <v>BMJ 06844188UTARANIGHT</v>
      </c>
      <c r="AH638" s="5" t="str">
        <f t="shared" si="170"/>
        <v>imbran husain44188UTARANIGHT</v>
      </c>
      <c r="AI638" s="5" t="str">
        <f t="shared" si="171"/>
        <v>BMJ 06844188NIGHT</v>
      </c>
      <c r="AJ638" s="5" t="str">
        <f t="shared" si="172"/>
        <v>imbran husain44188NIGHT</v>
      </c>
      <c r="AK638" s="5" t="str">
        <f t="shared" si="173"/>
        <v>imbran husainBMJ</v>
      </c>
      <c r="AL638" s="5" t="str">
        <f t="shared" si="175"/>
        <v>2UTARA</v>
      </c>
      <c r="AM638" s="5" t="str">
        <f t="shared" si="176"/>
        <v>1 &gt; 4UTARA10 RODA</v>
      </c>
      <c r="AN638" s="5" t="str">
        <f t="shared" si="177"/>
        <v>imbran husainBMJ1 &gt; 4UTARA10 RODA</v>
      </c>
      <c r="AO638" s="5" t="str">
        <f t="shared" si="178"/>
        <v>imbran husain1 &gt; 4UTARA10 RODA</v>
      </c>
      <c r="AP638" s="5" t="str">
        <f t="shared" si="179"/>
        <v>44188NIGHT</v>
      </c>
    </row>
    <row r="639" spans="1:42" x14ac:dyDescent="0.3">
      <c r="A639" s="33">
        <v>1</v>
      </c>
      <c r="B639" s="33"/>
      <c r="C639" s="70">
        <v>44188</v>
      </c>
      <c r="D639" s="71" t="s">
        <v>87</v>
      </c>
      <c r="E639" s="70">
        <v>44189</v>
      </c>
      <c r="F639" s="71">
        <v>5153390</v>
      </c>
      <c r="G639" s="33" t="s">
        <v>20</v>
      </c>
      <c r="H639" s="33" t="s">
        <v>21</v>
      </c>
      <c r="I639" s="33" t="s">
        <v>76</v>
      </c>
      <c r="J639" s="33" t="s">
        <v>23</v>
      </c>
      <c r="K639" s="63" t="s">
        <v>77</v>
      </c>
      <c r="L639" s="32" t="str">
        <f t="shared" si="180"/>
        <v>FM260JD</v>
      </c>
      <c r="M639" s="32" t="str">
        <f t="shared" si="181"/>
        <v>BMJ</v>
      </c>
      <c r="N639" s="32" t="str">
        <f t="shared" si="182"/>
        <v>10 RODA</v>
      </c>
      <c r="O639" s="64">
        <v>7.7199074074074073E-2</v>
      </c>
      <c r="P639" s="65">
        <v>7.7199074074074073E-2</v>
      </c>
      <c r="Q639" s="65"/>
      <c r="R639" s="66">
        <v>3</v>
      </c>
      <c r="S639" s="66">
        <v>39980</v>
      </c>
      <c r="T639" s="66">
        <v>14660</v>
      </c>
      <c r="U639" s="67">
        <f t="shared" si="174"/>
        <v>25.32</v>
      </c>
      <c r="V639" s="66">
        <f t="shared" si="165"/>
        <v>493588.08</v>
      </c>
      <c r="W639" s="66" t="str">
        <f t="shared" si="166"/>
        <v>1 &gt; 4</v>
      </c>
      <c r="X639" s="66">
        <f>A639+SUMIFS(Presensi!F:F,Presensi!E:E,'Entry Data'!AP639)</f>
        <v>1</v>
      </c>
      <c r="Y639" s="66">
        <f>IFERROR(INDEX('Retasi Pricing'!F:F,MATCH('Entry Data'!AM639,'Retasi Pricing'!E:E,0))*X639,"")</f>
        <v>25000</v>
      </c>
      <c r="Z639" s="62" t="s">
        <v>26</v>
      </c>
      <c r="AA639" s="62" t="s">
        <v>27</v>
      </c>
      <c r="AB639" s="32"/>
      <c r="AC639" s="32" t="s">
        <v>179</v>
      </c>
      <c r="AD639" s="32" t="str">
        <f t="shared" si="167"/>
        <v/>
      </c>
      <c r="AF639" s="5" t="str">
        <f t="shared" si="168"/>
        <v>imbran husain44188</v>
      </c>
      <c r="AG639" s="5" t="str">
        <f t="shared" si="169"/>
        <v>BMJ 06844188UTARANIGHT</v>
      </c>
      <c r="AH639" s="5" t="str">
        <f t="shared" si="170"/>
        <v>imbran husain44188UTARANIGHT</v>
      </c>
      <c r="AI639" s="5" t="str">
        <f t="shared" si="171"/>
        <v>BMJ 06844188NIGHT</v>
      </c>
      <c r="AJ639" s="5" t="str">
        <f t="shared" si="172"/>
        <v>imbran husain44188NIGHT</v>
      </c>
      <c r="AK639" s="5" t="str">
        <f t="shared" si="173"/>
        <v>imbran husainBMJ</v>
      </c>
      <c r="AL639" s="5" t="str">
        <f t="shared" si="175"/>
        <v>3UTARA</v>
      </c>
      <c r="AM639" s="5" t="str">
        <f t="shared" si="176"/>
        <v>1 &gt; 4UTARA10 RODA</v>
      </c>
      <c r="AN639" s="5" t="str">
        <f t="shared" si="177"/>
        <v>imbran husainBMJ1 &gt; 4UTARA10 RODA</v>
      </c>
      <c r="AO639" s="5" t="str">
        <f t="shared" si="178"/>
        <v>imbran husain1 &gt; 4UTARA10 RODA</v>
      </c>
      <c r="AP639" s="5" t="str">
        <f t="shared" si="179"/>
        <v>44188NIGHT</v>
      </c>
    </row>
    <row r="640" spans="1:42" x14ac:dyDescent="0.3">
      <c r="A640" s="33">
        <v>1</v>
      </c>
      <c r="B640" s="33"/>
      <c r="C640" s="70">
        <v>44188</v>
      </c>
      <c r="D640" s="71" t="s">
        <v>87</v>
      </c>
      <c r="E640" s="70">
        <v>44189</v>
      </c>
      <c r="F640" s="71">
        <v>5153565</v>
      </c>
      <c r="G640" s="33" t="s">
        <v>20</v>
      </c>
      <c r="H640" s="33" t="s">
        <v>21</v>
      </c>
      <c r="I640" s="33" t="s">
        <v>51</v>
      </c>
      <c r="J640" s="33" t="s">
        <v>46</v>
      </c>
      <c r="K640" s="63" t="s">
        <v>77</v>
      </c>
      <c r="L640" s="32" t="str">
        <f t="shared" si="180"/>
        <v>FM260JD</v>
      </c>
      <c r="M640" s="32" t="str">
        <f t="shared" si="181"/>
        <v>BMJ</v>
      </c>
      <c r="N640" s="32" t="str">
        <f t="shared" si="182"/>
        <v>10 RODA</v>
      </c>
      <c r="O640" s="64">
        <v>0.2394212962962963</v>
      </c>
      <c r="P640" s="65">
        <v>0.2394212962962963</v>
      </c>
      <c r="Q640" s="65"/>
      <c r="R640" s="66">
        <v>4</v>
      </c>
      <c r="S640" s="66">
        <v>41620</v>
      </c>
      <c r="T640" s="66">
        <v>14660</v>
      </c>
      <c r="U640" s="67">
        <f t="shared" si="174"/>
        <v>26.96</v>
      </c>
      <c r="V640" s="66">
        <f t="shared" si="165"/>
        <v>525558.24</v>
      </c>
      <c r="W640" s="66" t="str">
        <f t="shared" si="166"/>
        <v>1 &gt; 4</v>
      </c>
      <c r="X640" s="66">
        <f>A640+SUMIFS(Presensi!F:F,Presensi!E:E,'Entry Data'!AP640)</f>
        <v>1</v>
      </c>
      <c r="Y640" s="66">
        <f>IFERROR(INDEX('Retasi Pricing'!F:F,MATCH('Entry Data'!AM640,'Retasi Pricing'!E:E,0))*X640,"")</f>
        <v>25000</v>
      </c>
      <c r="Z640" s="62" t="s">
        <v>26</v>
      </c>
      <c r="AA640" s="62" t="s">
        <v>27</v>
      </c>
      <c r="AB640" s="32"/>
      <c r="AC640" s="32" t="s">
        <v>179</v>
      </c>
      <c r="AD640" s="32" t="str">
        <f t="shared" si="167"/>
        <v/>
      </c>
      <c r="AF640" s="5" t="str">
        <f t="shared" si="168"/>
        <v>imbran husain44188</v>
      </c>
      <c r="AG640" s="5" t="str">
        <f t="shared" si="169"/>
        <v>BMJ 06844188UTARANIGHT</v>
      </c>
      <c r="AH640" s="5" t="str">
        <f t="shared" si="170"/>
        <v>imbran husain44188UTARANIGHT</v>
      </c>
      <c r="AI640" s="5" t="str">
        <f t="shared" si="171"/>
        <v>BMJ 06844188NIGHT</v>
      </c>
      <c r="AJ640" s="5" t="str">
        <f t="shared" si="172"/>
        <v>imbran husain44188NIGHT</v>
      </c>
      <c r="AK640" s="5" t="str">
        <f t="shared" si="173"/>
        <v>imbran husainBMJ</v>
      </c>
      <c r="AL640" s="5" t="str">
        <f t="shared" si="175"/>
        <v>4UTARA</v>
      </c>
      <c r="AM640" s="5" t="str">
        <f t="shared" si="176"/>
        <v>1 &gt; 4UTARA10 RODA</v>
      </c>
      <c r="AN640" s="5" t="str">
        <f t="shared" si="177"/>
        <v>imbran husainBMJ1 &gt; 4UTARA10 RODA</v>
      </c>
      <c r="AO640" s="5" t="str">
        <f t="shared" si="178"/>
        <v>imbran husain1 &gt; 4UTARA10 RODA</v>
      </c>
      <c r="AP640" s="5" t="str">
        <f t="shared" si="179"/>
        <v>44188NIGHT</v>
      </c>
    </row>
    <row r="641" spans="1:42" x14ac:dyDescent="0.3">
      <c r="A641" s="33">
        <v>1</v>
      </c>
      <c r="B641" s="33"/>
      <c r="C641" s="70">
        <v>44188</v>
      </c>
      <c r="D641" s="71" t="s">
        <v>87</v>
      </c>
      <c r="E641" s="70">
        <v>44188</v>
      </c>
      <c r="F641" s="71">
        <v>5153248</v>
      </c>
      <c r="G641" s="33" t="s">
        <v>20</v>
      </c>
      <c r="H641" s="33" t="s">
        <v>21</v>
      </c>
      <c r="I641" s="33" t="s">
        <v>76</v>
      </c>
      <c r="J641" s="33" t="s">
        <v>23</v>
      </c>
      <c r="K641" s="63" t="s">
        <v>77</v>
      </c>
      <c r="L641" s="32" t="str">
        <f t="shared" si="180"/>
        <v>FM260JD</v>
      </c>
      <c r="M641" s="32" t="str">
        <f t="shared" si="181"/>
        <v>BMJ</v>
      </c>
      <c r="N641" s="32" t="str">
        <f t="shared" si="182"/>
        <v>10 RODA</v>
      </c>
      <c r="O641" s="64">
        <v>0.95570601851851855</v>
      </c>
      <c r="P641" s="65">
        <v>0.95570601851851855</v>
      </c>
      <c r="Q641" s="65"/>
      <c r="R641" s="66">
        <v>1</v>
      </c>
      <c r="S641" s="66">
        <v>40020</v>
      </c>
      <c r="T641" s="66">
        <v>14660</v>
      </c>
      <c r="U641" s="67">
        <f t="shared" si="174"/>
        <v>25.36</v>
      </c>
      <c r="V641" s="66">
        <f t="shared" si="165"/>
        <v>494367.83999999997</v>
      </c>
      <c r="W641" s="66" t="str">
        <f t="shared" si="166"/>
        <v>1 &gt; 4</v>
      </c>
      <c r="X641" s="66">
        <f>A641+SUMIFS(Presensi!F:F,Presensi!E:E,'Entry Data'!AP641)</f>
        <v>1</v>
      </c>
      <c r="Y641" s="66">
        <f>IFERROR(INDEX('Retasi Pricing'!F:F,MATCH('Entry Data'!AM641,'Retasi Pricing'!E:E,0))*X641,"")</f>
        <v>25000</v>
      </c>
      <c r="Z641" s="62" t="s">
        <v>26</v>
      </c>
      <c r="AA641" s="62" t="s">
        <v>27</v>
      </c>
      <c r="AB641" s="32"/>
      <c r="AC641" s="32" t="s">
        <v>179</v>
      </c>
      <c r="AD641" s="32" t="str">
        <f t="shared" si="167"/>
        <v/>
      </c>
      <c r="AF641" s="5" t="str">
        <f t="shared" si="168"/>
        <v>imbran husain44188</v>
      </c>
      <c r="AG641" s="5" t="str">
        <f t="shared" si="169"/>
        <v>BMJ 06844188UTARANIGHT</v>
      </c>
      <c r="AH641" s="5" t="str">
        <f t="shared" si="170"/>
        <v>imbran husain44188UTARANIGHT</v>
      </c>
      <c r="AI641" s="5" t="str">
        <f t="shared" si="171"/>
        <v>BMJ 06844188NIGHT</v>
      </c>
      <c r="AJ641" s="5" t="str">
        <f t="shared" si="172"/>
        <v>imbran husain44188NIGHT</v>
      </c>
      <c r="AK641" s="5" t="str">
        <f t="shared" si="173"/>
        <v>imbran husainBMJ</v>
      </c>
      <c r="AL641" s="5" t="str">
        <f t="shared" si="175"/>
        <v>1UTARA</v>
      </c>
      <c r="AM641" s="5" t="str">
        <f t="shared" si="176"/>
        <v>1 &gt; 4UTARA10 RODA</v>
      </c>
      <c r="AN641" s="5" t="str">
        <f t="shared" si="177"/>
        <v>imbran husainBMJ1 &gt; 4UTARA10 RODA</v>
      </c>
      <c r="AO641" s="5" t="str">
        <f t="shared" si="178"/>
        <v>imbran husain1 &gt; 4UTARA10 RODA</v>
      </c>
      <c r="AP641" s="5" t="str">
        <f t="shared" si="179"/>
        <v>44188NIGHT</v>
      </c>
    </row>
    <row r="642" spans="1:42" x14ac:dyDescent="0.3">
      <c r="A642" s="33">
        <v>1</v>
      </c>
      <c r="B642" s="33"/>
      <c r="C642" s="70">
        <v>44188</v>
      </c>
      <c r="D642" s="71" t="s">
        <v>87</v>
      </c>
      <c r="E642" s="70">
        <v>44189</v>
      </c>
      <c r="F642" s="71">
        <v>5153331</v>
      </c>
      <c r="G642" s="33" t="s">
        <v>20</v>
      </c>
      <c r="H642" s="33" t="s">
        <v>21</v>
      </c>
      <c r="I642" s="33" t="s">
        <v>76</v>
      </c>
      <c r="J642" s="33" t="s">
        <v>23</v>
      </c>
      <c r="K642" s="63" t="s">
        <v>78</v>
      </c>
      <c r="L642" s="32" t="str">
        <f t="shared" si="180"/>
        <v>FM260JD</v>
      </c>
      <c r="M642" s="32" t="str">
        <f t="shared" si="181"/>
        <v>BMJ</v>
      </c>
      <c r="N642" s="32" t="str">
        <f t="shared" si="182"/>
        <v>10 RODA</v>
      </c>
      <c r="O642" s="64">
        <v>2.298611111111111E-2</v>
      </c>
      <c r="P642" s="65">
        <v>2.298611111111111E-2</v>
      </c>
      <c r="Q642" s="65"/>
      <c r="R642" s="66">
        <v>3</v>
      </c>
      <c r="S642" s="66">
        <v>40220</v>
      </c>
      <c r="T642" s="66">
        <v>14620</v>
      </c>
      <c r="U642" s="67">
        <f t="shared" si="174"/>
        <v>25.6</v>
      </c>
      <c r="V642" s="66">
        <f t="shared" si="165"/>
        <v>499046.40000000002</v>
      </c>
      <c r="W642" s="66" t="str">
        <f t="shared" si="166"/>
        <v>1 &gt; 4</v>
      </c>
      <c r="X642" s="66">
        <f>A642+SUMIFS(Presensi!F:F,Presensi!E:E,'Entry Data'!AP642)</f>
        <v>1</v>
      </c>
      <c r="Y642" s="66">
        <f>IFERROR(INDEX('Retasi Pricing'!F:F,MATCH('Entry Data'!AM642,'Retasi Pricing'!E:E,0))*X642,"")</f>
        <v>25000</v>
      </c>
      <c r="Z642" s="62" t="s">
        <v>26</v>
      </c>
      <c r="AA642" s="62" t="s">
        <v>27</v>
      </c>
      <c r="AB642" s="32"/>
      <c r="AC642" s="32" t="s">
        <v>377</v>
      </c>
      <c r="AD642" s="32" t="str">
        <f t="shared" si="167"/>
        <v/>
      </c>
      <c r="AF642" s="5" t="str">
        <f t="shared" si="168"/>
        <v>Nurzaenal Abidin44188</v>
      </c>
      <c r="AG642" s="5" t="str">
        <f t="shared" si="169"/>
        <v>BMJ 06944188UTARANIGHT</v>
      </c>
      <c r="AH642" s="5" t="str">
        <f t="shared" si="170"/>
        <v>Nurzaenal Abidin44188UTARANIGHT</v>
      </c>
      <c r="AI642" s="5" t="str">
        <f t="shared" si="171"/>
        <v>BMJ 06944188NIGHT</v>
      </c>
      <c r="AJ642" s="5" t="str">
        <f t="shared" si="172"/>
        <v>Nurzaenal Abidin44188NIGHT</v>
      </c>
      <c r="AK642" s="5" t="str">
        <f t="shared" si="173"/>
        <v>Nurzaenal AbidinBMJ</v>
      </c>
      <c r="AL642" s="5" t="str">
        <f t="shared" si="175"/>
        <v>3UTARA</v>
      </c>
      <c r="AM642" s="5" t="str">
        <f t="shared" si="176"/>
        <v>1 &gt; 4UTARA10 RODA</v>
      </c>
      <c r="AN642" s="5" t="str">
        <f t="shared" si="177"/>
        <v>Nurzaenal AbidinBMJ1 &gt; 4UTARA10 RODA</v>
      </c>
      <c r="AO642" s="5" t="str">
        <f t="shared" si="178"/>
        <v>Nurzaenal Abidin1 &gt; 4UTARA10 RODA</v>
      </c>
      <c r="AP642" s="5" t="str">
        <f t="shared" si="179"/>
        <v>44188NIGHT</v>
      </c>
    </row>
    <row r="643" spans="1:42" x14ac:dyDescent="0.3">
      <c r="A643" s="33">
        <v>1</v>
      </c>
      <c r="B643" s="33"/>
      <c r="C643" s="70">
        <v>44188</v>
      </c>
      <c r="D643" s="71" t="s">
        <v>87</v>
      </c>
      <c r="E643" s="70">
        <v>44189</v>
      </c>
      <c r="F643" s="71">
        <v>5153407</v>
      </c>
      <c r="G643" s="33" t="s">
        <v>20</v>
      </c>
      <c r="H643" s="33" t="s">
        <v>21</v>
      </c>
      <c r="I643" s="33" t="s">
        <v>76</v>
      </c>
      <c r="J643" s="33" t="s">
        <v>23</v>
      </c>
      <c r="K643" s="63" t="s">
        <v>78</v>
      </c>
      <c r="L643" s="32" t="str">
        <f t="shared" si="180"/>
        <v>FM260JD</v>
      </c>
      <c r="M643" s="32" t="str">
        <f t="shared" si="181"/>
        <v>BMJ</v>
      </c>
      <c r="N643" s="32" t="str">
        <f t="shared" si="182"/>
        <v>10 RODA</v>
      </c>
      <c r="O643" s="64">
        <v>9.2453703703703705E-2</v>
      </c>
      <c r="P643" s="65">
        <v>9.2453703703703705E-2</v>
      </c>
      <c r="Q643" s="65"/>
      <c r="R643" s="66">
        <v>4</v>
      </c>
      <c r="S643" s="66">
        <v>40520</v>
      </c>
      <c r="T643" s="66">
        <v>14620</v>
      </c>
      <c r="U643" s="67">
        <f t="shared" si="174"/>
        <v>25.9</v>
      </c>
      <c r="V643" s="66">
        <f t="shared" si="165"/>
        <v>504894.6</v>
      </c>
      <c r="W643" s="66" t="str">
        <f t="shared" si="166"/>
        <v>1 &gt; 4</v>
      </c>
      <c r="X643" s="66">
        <f>A643+SUMIFS(Presensi!F:F,Presensi!E:E,'Entry Data'!AP643)</f>
        <v>1</v>
      </c>
      <c r="Y643" s="66">
        <f>IFERROR(INDEX('Retasi Pricing'!F:F,MATCH('Entry Data'!AM643,'Retasi Pricing'!E:E,0))*X643,"")</f>
        <v>25000</v>
      </c>
      <c r="Z643" s="62" t="s">
        <v>26</v>
      </c>
      <c r="AA643" s="62" t="s">
        <v>27</v>
      </c>
      <c r="AB643" s="32"/>
      <c r="AC643" s="32" t="s">
        <v>377</v>
      </c>
      <c r="AD643" s="32" t="str">
        <f t="shared" si="167"/>
        <v/>
      </c>
      <c r="AF643" s="5" t="str">
        <f t="shared" si="168"/>
        <v>Nurzaenal Abidin44188</v>
      </c>
      <c r="AG643" s="5" t="str">
        <f t="shared" si="169"/>
        <v>BMJ 06944188UTARANIGHT</v>
      </c>
      <c r="AH643" s="5" t="str">
        <f t="shared" si="170"/>
        <v>Nurzaenal Abidin44188UTARANIGHT</v>
      </c>
      <c r="AI643" s="5" t="str">
        <f t="shared" si="171"/>
        <v>BMJ 06944188NIGHT</v>
      </c>
      <c r="AJ643" s="5" t="str">
        <f t="shared" si="172"/>
        <v>Nurzaenal Abidin44188NIGHT</v>
      </c>
      <c r="AK643" s="5" t="str">
        <f t="shared" si="173"/>
        <v>Nurzaenal AbidinBMJ</v>
      </c>
      <c r="AL643" s="5" t="str">
        <f t="shared" si="175"/>
        <v>4UTARA</v>
      </c>
      <c r="AM643" s="5" t="str">
        <f t="shared" si="176"/>
        <v>1 &gt; 4UTARA10 RODA</v>
      </c>
      <c r="AN643" s="5" t="str">
        <f t="shared" si="177"/>
        <v>Nurzaenal AbidinBMJ1 &gt; 4UTARA10 RODA</v>
      </c>
      <c r="AO643" s="5" t="str">
        <f t="shared" si="178"/>
        <v>Nurzaenal Abidin1 &gt; 4UTARA10 RODA</v>
      </c>
      <c r="AP643" s="5" t="str">
        <f t="shared" si="179"/>
        <v>44188NIGHT</v>
      </c>
    </row>
    <row r="644" spans="1:42" x14ac:dyDescent="0.3">
      <c r="A644" s="33">
        <v>1</v>
      </c>
      <c r="B644" s="33"/>
      <c r="C644" s="70">
        <v>44188</v>
      </c>
      <c r="D644" s="71" t="s">
        <v>87</v>
      </c>
      <c r="E644" s="70">
        <v>44188</v>
      </c>
      <c r="F644" s="71">
        <v>5153156</v>
      </c>
      <c r="G644" s="33" t="s">
        <v>20</v>
      </c>
      <c r="H644" s="33" t="s">
        <v>21</v>
      </c>
      <c r="I644" s="33" t="s">
        <v>76</v>
      </c>
      <c r="J644" s="33" t="s">
        <v>23</v>
      </c>
      <c r="K644" s="63" t="s">
        <v>78</v>
      </c>
      <c r="L644" s="32" t="str">
        <f t="shared" si="180"/>
        <v>FM260JD</v>
      </c>
      <c r="M644" s="32" t="str">
        <f t="shared" si="181"/>
        <v>BMJ</v>
      </c>
      <c r="N644" s="32" t="str">
        <f t="shared" si="182"/>
        <v>10 RODA</v>
      </c>
      <c r="O644" s="64">
        <v>0.89065972222222223</v>
      </c>
      <c r="P644" s="65">
        <v>0.89065972222222223</v>
      </c>
      <c r="Q644" s="65"/>
      <c r="R644" s="66">
        <v>1</v>
      </c>
      <c r="S644" s="66">
        <v>38320</v>
      </c>
      <c r="T644" s="66">
        <v>14620</v>
      </c>
      <c r="U644" s="67">
        <f t="shared" si="174"/>
        <v>23.7</v>
      </c>
      <c r="V644" s="66">
        <f t="shared" si="165"/>
        <v>462007.79999999993</v>
      </c>
      <c r="W644" s="66" t="str">
        <f t="shared" si="166"/>
        <v>1 &gt; 4</v>
      </c>
      <c r="X644" s="66">
        <f>A644+SUMIFS(Presensi!F:F,Presensi!E:E,'Entry Data'!AP644)</f>
        <v>1</v>
      </c>
      <c r="Y644" s="66">
        <f>IFERROR(INDEX('Retasi Pricing'!F:F,MATCH('Entry Data'!AM644,'Retasi Pricing'!E:E,0))*X644,"")</f>
        <v>25000</v>
      </c>
      <c r="Z644" s="62" t="s">
        <v>26</v>
      </c>
      <c r="AA644" s="62" t="s">
        <v>27</v>
      </c>
      <c r="AB644" s="32"/>
      <c r="AC644" s="32" t="s">
        <v>377</v>
      </c>
      <c r="AD644" s="32" t="str">
        <f t="shared" si="167"/>
        <v/>
      </c>
      <c r="AF644" s="5" t="str">
        <f t="shared" si="168"/>
        <v>Nurzaenal Abidin44188</v>
      </c>
      <c r="AG644" s="5" t="str">
        <f t="shared" si="169"/>
        <v>BMJ 06944188UTARANIGHT</v>
      </c>
      <c r="AH644" s="5" t="str">
        <f t="shared" si="170"/>
        <v>Nurzaenal Abidin44188UTARANIGHT</v>
      </c>
      <c r="AI644" s="5" t="str">
        <f t="shared" si="171"/>
        <v>BMJ 06944188NIGHT</v>
      </c>
      <c r="AJ644" s="5" t="str">
        <f t="shared" si="172"/>
        <v>Nurzaenal Abidin44188NIGHT</v>
      </c>
      <c r="AK644" s="5" t="str">
        <f t="shared" si="173"/>
        <v>Nurzaenal AbidinBMJ</v>
      </c>
      <c r="AL644" s="5" t="str">
        <f t="shared" si="175"/>
        <v>1UTARA</v>
      </c>
      <c r="AM644" s="5" t="str">
        <f t="shared" si="176"/>
        <v>1 &gt; 4UTARA10 RODA</v>
      </c>
      <c r="AN644" s="5" t="str">
        <f t="shared" si="177"/>
        <v>Nurzaenal AbidinBMJ1 &gt; 4UTARA10 RODA</v>
      </c>
      <c r="AO644" s="5" t="str">
        <f t="shared" si="178"/>
        <v>Nurzaenal Abidin1 &gt; 4UTARA10 RODA</v>
      </c>
      <c r="AP644" s="5" t="str">
        <f t="shared" si="179"/>
        <v>44188NIGHT</v>
      </c>
    </row>
    <row r="645" spans="1:42" x14ac:dyDescent="0.3">
      <c r="A645" s="33">
        <v>1</v>
      </c>
      <c r="B645" s="33"/>
      <c r="C645" s="70">
        <v>44188</v>
      </c>
      <c r="D645" s="71" t="s">
        <v>87</v>
      </c>
      <c r="E645" s="70">
        <v>44188</v>
      </c>
      <c r="F645" s="71">
        <v>5153242</v>
      </c>
      <c r="G645" s="33" t="s">
        <v>20</v>
      </c>
      <c r="H645" s="33" t="s">
        <v>21</v>
      </c>
      <c r="I645" s="33" t="s">
        <v>76</v>
      </c>
      <c r="J645" s="33" t="s">
        <v>23</v>
      </c>
      <c r="K645" s="63" t="s">
        <v>78</v>
      </c>
      <c r="L645" s="32" t="str">
        <f t="shared" si="180"/>
        <v>FM260JD</v>
      </c>
      <c r="M645" s="32" t="str">
        <f t="shared" si="181"/>
        <v>BMJ</v>
      </c>
      <c r="N645" s="32" t="str">
        <f t="shared" si="182"/>
        <v>10 RODA</v>
      </c>
      <c r="O645" s="64">
        <v>0.95188657407407407</v>
      </c>
      <c r="P645" s="65">
        <v>0.95188657407407407</v>
      </c>
      <c r="Q645" s="65"/>
      <c r="R645" s="66">
        <v>2</v>
      </c>
      <c r="S645" s="66">
        <v>40760</v>
      </c>
      <c r="T645" s="66">
        <v>14620</v>
      </c>
      <c r="U645" s="67">
        <f t="shared" si="174"/>
        <v>26.14</v>
      </c>
      <c r="V645" s="66">
        <f t="shared" si="165"/>
        <v>509573.16000000003</v>
      </c>
      <c r="W645" s="66" t="str">
        <f t="shared" si="166"/>
        <v>1 &gt; 4</v>
      </c>
      <c r="X645" s="66">
        <f>A645+SUMIFS(Presensi!F:F,Presensi!E:E,'Entry Data'!AP645)</f>
        <v>1</v>
      </c>
      <c r="Y645" s="66">
        <f>IFERROR(INDEX('Retasi Pricing'!F:F,MATCH('Entry Data'!AM645,'Retasi Pricing'!E:E,0))*X645,"")</f>
        <v>25000</v>
      </c>
      <c r="Z645" s="62" t="s">
        <v>26</v>
      </c>
      <c r="AA645" s="62" t="s">
        <v>27</v>
      </c>
      <c r="AB645" s="32"/>
      <c r="AC645" s="32" t="s">
        <v>377</v>
      </c>
      <c r="AD645" s="32" t="str">
        <f t="shared" si="167"/>
        <v/>
      </c>
      <c r="AF645" s="5" t="str">
        <f t="shared" si="168"/>
        <v>Nurzaenal Abidin44188</v>
      </c>
      <c r="AG645" s="5" t="str">
        <f t="shared" si="169"/>
        <v>BMJ 06944188UTARANIGHT</v>
      </c>
      <c r="AH645" s="5" t="str">
        <f t="shared" si="170"/>
        <v>Nurzaenal Abidin44188UTARANIGHT</v>
      </c>
      <c r="AI645" s="5" t="str">
        <f t="shared" si="171"/>
        <v>BMJ 06944188NIGHT</v>
      </c>
      <c r="AJ645" s="5" t="str">
        <f t="shared" si="172"/>
        <v>Nurzaenal Abidin44188NIGHT</v>
      </c>
      <c r="AK645" s="5" t="str">
        <f t="shared" si="173"/>
        <v>Nurzaenal AbidinBMJ</v>
      </c>
      <c r="AL645" s="5" t="str">
        <f t="shared" si="175"/>
        <v>2UTARA</v>
      </c>
      <c r="AM645" s="5" t="str">
        <f t="shared" si="176"/>
        <v>1 &gt; 4UTARA10 RODA</v>
      </c>
      <c r="AN645" s="5" t="str">
        <f t="shared" si="177"/>
        <v>Nurzaenal AbidinBMJ1 &gt; 4UTARA10 RODA</v>
      </c>
      <c r="AO645" s="5" t="str">
        <f t="shared" si="178"/>
        <v>Nurzaenal Abidin1 &gt; 4UTARA10 RODA</v>
      </c>
      <c r="AP645" s="5" t="str">
        <f t="shared" si="179"/>
        <v>44188NIGHT</v>
      </c>
    </row>
    <row r="646" spans="1:42" x14ac:dyDescent="0.3">
      <c r="A646" s="33">
        <v>1</v>
      </c>
      <c r="B646" s="33"/>
      <c r="C646" s="70">
        <v>44188</v>
      </c>
      <c r="D646" s="71" t="s">
        <v>87</v>
      </c>
      <c r="E646" s="70">
        <v>44189</v>
      </c>
      <c r="F646" s="71">
        <v>5153481</v>
      </c>
      <c r="G646" s="33" t="s">
        <v>38</v>
      </c>
      <c r="H646" s="33" t="s">
        <v>102</v>
      </c>
      <c r="I646" s="33" t="s">
        <v>103</v>
      </c>
      <c r="J646" s="33" t="s">
        <v>110</v>
      </c>
      <c r="K646" s="63" t="s">
        <v>79</v>
      </c>
      <c r="L646" s="32" t="str">
        <f t="shared" si="180"/>
        <v>AXOR4843</v>
      </c>
      <c r="M646" s="32" t="str">
        <f t="shared" si="181"/>
        <v>BMJ</v>
      </c>
      <c r="N646" s="32" t="str">
        <f t="shared" si="182"/>
        <v>12 RODA</v>
      </c>
      <c r="O646" s="64">
        <v>0.15032407407407408</v>
      </c>
      <c r="P646" s="65">
        <v>0.15032407407407408</v>
      </c>
      <c r="Q646" s="65"/>
      <c r="R646" s="66">
        <v>3</v>
      </c>
      <c r="S646" s="66">
        <v>51360</v>
      </c>
      <c r="T646" s="66">
        <v>20160</v>
      </c>
      <c r="U646" s="67">
        <f t="shared" si="174"/>
        <v>31.2</v>
      </c>
      <c r="V646" s="66">
        <f t="shared" si="165"/>
        <v>937248</v>
      </c>
      <c r="W646" s="66" t="str">
        <f t="shared" si="166"/>
        <v>1 &gt; 3</v>
      </c>
      <c r="X646" s="66">
        <f>A646+SUMIFS(Presensi!F:F,Presensi!E:E,'Entry Data'!AP646)</f>
        <v>1</v>
      </c>
      <c r="Y646" s="66">
        <f>IFERROR(INDEX('Retasi Pricing'!F:F,MATCH('Entry Data'!AM646,'Retasi Pricing'!E:E,0))*X646,"")</f>
        <v>38000</v>
      </c>
      <c r="Z646" s="62" t="s">
        <v>26</v>
      </c>
      <c r="AA646" s="62" t="s">
        <v>27</v>
      </c>
      <c r="AB646" s="32"/>
      <c r="AC646" s="32" t="s">
        <v>203</v>
      </c>
      <c r="AD646" s="32" t="str">
        <f t="shared" si="167"/>
        <v/>
      </c>
      <c r="AF646" s="5" t="str">
        <f t="shared" si="168"/>
        <v>saipul bahri44188</v>
      </c>
      <c r="AG646" s="5" t="str">
        <f t="shared" si="169"/>
        <v>BMJ 07044188SELATANNIGHT</v>
      </c>
      <c r="AH646" s="5" t="str">
        <f t="shared" si="170"/>
        <v>saipul bahri44188SELATANNIGHT</v>
      </c>
      <c r="AI646" s="5" t="str">
        <f t="shared" si="171"/>
        <v>BMJ 07044188NIGHT</v>
      </c>
      <c r="AJ646" s="5" t="str">
        <f t="shared" si="172"/>
        <v>saipul bahri44188NIGHT</v>
      </c>
      <c r="AK646" s="5" t="str">
        <f t="shared" si="173"/>
        <v>saipul bahriBMJ</v>
      </c>
      <c r="AL646" s="5" t="str">
        <f t="shared" si="175"/>
        <v>3SELATAN</v>
      </c>
      <c r="AM646" s="5" t="str">
        <f t="shared" si="176"/>
        <v>1 &gt; 3SELATAN12 RODA</v>
      </c>
      <c r="AN646" s="5" t="str">
        <f t="shared" si="177"/>
        <v>saipul bahriBMJ1 &gt; 3SELATAN12 RODA</v>
      </c>
      <c r="AO646" s="5" t="str">
        <f t="shared" si="178"/>
        <v>saipul bahri1 &gt; 3SELATAN12 RODA</v>
      </c>
      <c r="AP646" s="5" t="str">
        <f t="shared" si="179"/>
        <v>44188NIGHT</v>
      </c>
    </row>
    <row r="647" spans="1:42" x14ac:dyDescent="0.3">
      <c r="A647" s="33">
        <v>1</v>
      </c>
      <c r="B647" s="33"/>
      <c r="C647" s="70">
        <v>44188</v>
      </c>
      <c r="D647" s="71" t="s">
        <v>87</v>
      </c>
      <c r="E647" s="70">
        <v>44189</v>
      </c>
      <c r="F647" s="71">
        <v>5153534</v>
      </c>
      <c r="G647" s="33" t="s">
        <v>20</v>
      </c>
      <c r="H647" s="33" t="s">
        <v>21</v>
      </c>
      <c r="I647" s="33" t="s">
        <v>45</v>
      </c>
      <c r="J647" s="33" t="s">
        <v>46</v>
      </c>
      <c r="K647" s="63" t="s">
        <v>79</v>
      </c>
      <c r="L647" s="32" t="str">
        <f t="shared" si="180"/>
        <v>AXOR4843</v>
      </c>
      <c r="M647" s="32" t="str">
        <f t="shared" si="181"/>
        <v>BMJ</v>
      </c>
      <c r="N647" s="32" t="str">
        <f t="shared" si="182"/>
        <v>12 RODA</v>
      </c>
      <c r="O647" s="64">
        <v>0.20488425925925924</v>
      </c>
      <c r="P647" s="65">
        <v>0.20488425925925924</v>
      </c>
      <c r="Q647" s="65"/>
      <c r="R647" s="66">
        <v>4</v>
      </c>
      <c r="S647" s="66">
        <v>50800</v>
      </c>
      <c r="T647" s="66">
        <v>20160</v>
      </c>
      <c r="U647" s="67">
        <f t="shared" si="174"/>
        <v>30.64</v>
      </c>
      <c r="V647" s="66">
        <f t="shared" si="165"/>
        <v>621287.28</v>
      </c>
      <c r="W647" s="66" t="str">
        <f t="shared" si="166"/>
        <v>1 &gt; 4</v>
      </c>
      <c r="X647" s="66">
        <f>A647+SUMIFS(Presensi!F:F,Presensi!E:E,'Entry Data'!AP647)</f>
        <v>1</v>
      </c>
      <c r="Y647" s="66">
        <f>IFERROR(INDEX('Retasi Pricing'!F:F,MATCH('Entry Data'!AM647,'Retasi Pricing'!E:E,0))*X647,"")</f>
        <v>27500</v>
      </c>
      <c r="Z647" s="62" t="s">
        <v>26</v>
      </c>
      <c r="AA647" s="62" t="s">
        <v>27</v>
      </c>
      <c r="AB647" s="32"/>
      <c r="AC647" s="32" t="s">
        <v>203</v>
      </c>
      <c r="AD647" s="32" t="str">
        <f t="shared" si="167"/>
        <v/>
      </c>
      <c r="AF647" s="5" t="str">
        <f t="shared" si="168"/>
        <v>saipul bahri44188</v>
      </c>
      <c r="AG647" s="5" t="str">
        <f t="shared" si="169"/>
        <v>BMJ 07044188UTARANIGHT</v>
      </c>
      <c r="AH647" s="5" t="str">
        <f t="shared" si="170"/>
        <v>saipul bahri44188UTARANIGHT</v>
      </c>
      <c r="AI647" s="5" t="str">
        <f t="shared" si="171"/>
        <v>BMJ 07044188NIGHT</v>
      </c>
      <c r="AJ647" s="5" t="str">
        <f t="shared" si="172"/>
        <v>saipul bahri44188NIGHT</v>
      </c>
      <c r="AK647" s="5" t="str">
        <f t="shared" si="173"/>
        <v>saipul bahriBMJ</v>
      </c>
      <c r="AL647" s="5" t="str">
        <f t="shared" si="175"/>
        <v>4UTARA</v>
      </c>
      <c r="AM647" s="5" t="str">
        <f t="shared" si="176"/>
        <v>1 &gt; 4UTARA12 RODA</v>
      </c>
      <c r="AN647" s="5" t="str">
        <f t="shared" si="177"/>
        <v>saipul bahriBMJ1 &gt; 4UTARA12 RODA</v>
      </c>
      <c r="AO647" s="5" t="str">
        <f t="shared" si="178"/>
        <v>saipul bahri1 &gt; 4UTARA12 RODA</v>
      </c>
      <c r="AP647" s="5" t="str">
        <f t="shared" si="179"/>
        <v>44188NIGHT</v>
      </c>
    </row>
    <row r="648" spans="1:42" x14ac:dyDescent="0.3">
      <c r="A648" s="33">
        <v>1</v>
      </c>
      <c r="B648" s="33"/>
      <c r="C648" s="70">
        <v>44188</v>
      </c>
      <c r="D648" s="71" t="s">
        <v>87</v>
      </c>
      <c r="E648" s="70">
        <v>44188</v>
      </c>
      <c r="F648" s="71">
        <v>5153125</v>
      </c>
      <c r="G648" s="33" t="s">
        <v>38</v>
      </c>
      <c r="H648" s="33" t="s">
        <v>102</v>
      </c>
      <c r="I648" s="33" t="s">
        <v>103</v>
      </c>
      <c r="J648" s="33" t="s">
        <v>40</v>
      </c>
      <c r="K648" s="63" t="s">
        <v>79</v>
      </c>
      <c r="L648" s="32" t="str">
        <f t="shared" si="180"/>
        <v>AXOR4843</v>
      </c>
      <c r="M648" s="32" t="str">
        <f t="shared" si="181"/>
        <v>BMJ</v>
      </c>
      <c r="N648" s="32" t="str">
        <f t="shared" si="182"/>
        <v>12 RODA</v>
      </c>
      <c r="O648" s="64">
        <v>0.86194444444444451</v>
      </c>
      <c r="P648" s="65">
        <v>0.86194444444444451</v>
      </c>
      <c r="Q648" s="65"/>
      <c r="R648" s="66">
        <v>1</v>
      </c>
      <c r="S648" s="66">
        <v>52440</v>
      </c>
      <c r="T648" s="66">
        <v>20160</v>
      </c>
      <c r="U648" s="67">
        <f t="shared" si="174"/>
        <v>32.28</v>
      </c>
      <c r="V648" s="66">
        <f t="shared" si="165"/>
        <v>969691.20000000007</v>
      </c>
      <c r="W648" s="66" t="str">
        <f t="shared" si="166"/>
        <v>1 &gt; 3</v>
      </c>
      <c r="X648" s="66">
        <f>A648+SUMIFS(Presensi!F:F,Presensi!E:E,'Entry Data'!AP648)</f>
        <v>1</v>
      </c>
      <c r="Y648" s="66">
        <f>IFERROR(INDEX('Retasi Pricing'!F:F,MATCH('Entry Data'!AM648,'Retasi Pricing'!E:E,0))*X648,"")</f>
        <v>38000</v>
      </c>
      <c r="Z648" s="62" t="s">
        <v>26</v>
      </c>
      <c r="AA648" s="62" t="s">
        <v>27</v>
      </c>
      <c r="AB648" s="32"/>
      <c r="AC648" s="32" t="s">
        <v>203</v>
      </c>
      <c r="AD648" s="32" t="str">
        <f t="shared" si="167"/>
        <v/>
      </c>
      <c r="AF648" s="5" t="str">
        <f t="shared" si="168"/>
        <v>saipul bahri44188</v>
      </c>
      <c r="AG648" s="5" t="str">
        <f t="shared" si="169"/>
        <v>BMJ 07044188SELATANNIGHT</v>
      </c>
      <c r="AH648" s="5" t="str">
        <f t="shared" si="170"/>
        <v>saipul bahri44188SELATANNIGHT</v>
      </c>
      <c r="AI648" s="5" t="str">
        <f t="shared" si="171"/>
        <v>BMJ 07044188NIGHT</v>
      </c>
      <c r="AJ648" s="5" t="str">
        <f t="shared" si="172"/>
        <v>saipul bahri44188NIGHT</v>
      </c>
      <c r="AK648" s="5" t="str">
        <f t="shared" si="173"/>
        <v>saipul bahriBMJ</v>
      </c>
      <c r="AL648" s="5" t="str">
        <f t="shared" si="175"/>
        <v>1SELATAN</v>
      </c>
      <c r="AM648" s="5" t="str">
        <f t="shared" si="176"/>
        <v>1 &gt; 3SELATAN12 RODA</v>
      </c>
      <c r="AN648" s="5" t="str">
        <f t="shared" si="177"/>
        <v>saipul bahriBMJ1 &gt; 3SELATAN12 RODA</v>
      </c>
      <c r="AO648" s="5" t="str">
        <f t="shared" si="178"/>
        <v>saipul bahri1 &gt; 3SELATAN12 RODA</v>
      </c>
      <c r="AP648" s="5" t="str">
        <f t="shared" si="179"/>
        <v>44188NIGHT</v>
      </c>
    </row>
    <row r="649" spans="1:42" x14ac:dyDescent="0.3">
      <c r="A649" s="33">
        <v>1</v>
      </c>
      <c r="B649" s="33"/>
      <c r="C649" s="70">
        <v>44188</v>
      </c>
      <c r="D649" s="71" t="s">
        <v>87</v>
      </c>
      <c r="E649" s="70">
        <v>44188</v>
      </c>
      <c r="F649" s="71">
        <v>5153244</v>
      </c>
      <c r="G649" s="33" t="s">
        <v>38</v>
      </c>
      <c r="H649" s="33" t="s">
        <v>102</v>
      </c>
      <c r="I649" s="33" t="s">
        <v>103</v>
      </c>
      <c r="J649" s="33" t="s">
        <v>110</v>
      </c>
      <c r="K649" s="63" t="s">
        <v>79</v>
      </c>
      <c r="L649" s="32" t="str">
        <f t="shared" si="180"/>
        <v>AXOR4843</v>
      </c>
      <c r="M649" s="32" t="str">
        <f t="shared" si="181"/>
        <v>BMJ</v>
      </c>
      <c r="N649" s="32" t="str">
        <f t="shared" si="182"/>
        <v>12 RODA</v>
      </c>
      <c r="O649" s="64">
        <v>0.9526041666666667</v>
      </c>
      <c r="P649" s="65">
        <v>0.9526041666666667</v>
      </c>
      <c r="Q649" s="65"/>
      <c r="R649" s="66">
        <v>2</v>
      </c>
      <c r="S649" s="66">
        <v>53040</v>
      </c>
      <c r="T649" s="66">
        <v>20160</v>
      </c>
      <c r="U649" s="67">
        <f t="shared" si="174"/>
        <v>32.880000000000003</v>
      </c>
      <c r="V649" s="66">
        <f t="shared" si="165"/>
        <v>987715.20000000007</v>
      </c>
      <c r="W649" s="66" t="str">
        <f t="shared" si="166"/>
        <v>1 &gt; 3</v>
      </c>
      <c r="X649" s="66">
        <f>A649+SUMIFS(Presensi!F:F,Presensi!E:E,'Entry Data'!AP649)</f>
        <v>1</v>
      </c>
      <c r="Y649" s="66">
        <f>IFERROR(INDEX('Retasi Pricing'!F:F,MATCH('Entry Data'!AM649,'Retasi Pricing'!E:E,0))*X649,"")</f>
        <v>38000</v>
      </c>
      <c r="Z649" s="62" t="s">
        <v>26</v>
      </c>
      <c r="AA649" s="62" t="s">
        <v>27</v>
      </c>
      <c r="AB649" s="32"/>
      <c r="AC649" s="32" t="s">
        <v>203</v>
      </c>
      <c r="AD649" s="32" t="str">
        <f t="shared" si="167"/>
        <v/>
      </c>
      <c r="AF649" s="5" t="str">
        <f t="shared" si="168"/>
        <v>saipul bahri44188</v>
      </c>
      <c r="AG649" s="5" t="str">
        <f t="shared" si="169"/>
        <v>BMJ 07044188SELATANNIGHT</v>
      </c>
      <c r="AH649" s="5" t="str">
        <f t="shared" si="170"/>
        <v>saipul bahri44188SELATANNIGHT</v>
      </c>
      <c r="AI649" s="5" t="str">
        <f t="shared" si="171"/>
        <v>BMJ 07044188NIGHT</v>
      </c>
      <c r="AJ649" s="5" t="str">
        <f t="shared" si="172"/>
        <v>saipul bahri44188NIGHT</v>
      </c>
      <c r="AK649" s="5" t="str">
        <f t="shared" si="173"/>
        <v>saipul bahriBMJ</v>
      </c>
      <c r="AL649" s="5" t="str">
        <f t="shared" si="175"/>
        <v>2SELATAN</v>
      </c>
      <c r="AM649" s="5" t="str">
        <f t="shared" si="176"/>
        <v>1 &gt; 3SELATAN12 RODA</v>
      </c>
      <c r="AN649" s="5" t="str">
        <f t="shared" si="177"/>
        <v>saipul bahriBMJ1 &gt; 3SELATAN12 RODA</v>
      </c>
      <c r="AO649" s="5" t="str">
        <f t="shared" si="178"/>
        <v>saipul bahri1 &gt; 3SELATAN12 RODA</v>
      </c>
      <c r="AP649" s="5" t="str">
        <f t="shared" si="179"/>
        <v>44188NIGHT</v>
      </c>
    </row>
    <row r="650" spans="1:42" x14ac:dyDescent="0.3">
      <c r="A650" s="33">
        <v>1</v>
      </c>
      <c r="B650" s="33"/>
      <c r="C650" s="70">
        <v>44188</v>
      </c>
      <c r="D650" s="71" t="s">
        <v>87</v>
      </c>
      <c r="E650" s="70">
        <v>44189</v>
      </c>
      <c r="F650" s="71">
        <v>5153359</v>
      </c>
      <c r="G650" s="33" t="s">
        <v>20</v>
      </c>
      <c r="H650" s="33" t="s">
        <v>50</v>
      </c>
      <c r="I650" s="33" t="s">
        <v>51</v>
      </c>
      <c r="J650" s="33" t="s">
        <v>52</v>
      </c>
      <c r="K650" s="63" t="s">
        <v>80</v>
      </c>
      <c r="L650" s="32" t="str">
        <f t="shared" si="180"/>
        <v>AXOR4843</v>
      </c>
      <c r="M650" s="32" t="str">
        <f t="shared" si="181"/>
        <v>BMJ</v>
      </c>
      <c r="N650" s="32" t="str">
        <f t="shared" si="182"/>
        <v>12 RODA</v>
      </c>
      <c r="O650" s="64">
        <v>5.1203703703703703E-2</v>
      </c>
      <c r="P650" s="65">
        <v>5.1203703703703703E-2</v>
      </c>
      <c r="Q650" s="65"/>
      <c r="R650" s="66">
        <v>4</v>
      </c>
      <c r="S650" s="66">
        <v>53260</v>
      </c>
      <c r="T650" s="66">
        <v>20100</v>
      </c>
      <c r="U650" s="67">
        <f t="shared" si="174"/>
        <v>33.159999999999997</v>
      </c>
      <c r="V650" s="66">
        <f t="shared" ref="V650:V713" si="183">IFERROR(VLOOKUP(L650,harga,2,FALSE),"")*U650*IFERROR(VLOOKUP(G650,jarak,2,FALSE),"")</f>
        <v>672385.32</v>
      </c>
      <c r="W650" s="66" t="str">
        <f t="shared" ref="W650:W713" si="184">IFERROR(VLOOKUP(AL650,Code,2,FALSE),"")</f>
        <v>1 &gt; 4</v>
      </c>
      <c r="X650" s="66">
        <f>A650+SUMIFS(Presensi!F:F,Presensi!E:E,'Entry Data'!AP650)</f>
        <v>1</v>
      </c>
      <c r="Y650" s="66">
        <f>IFERROR(INDEX('Retasi Pricing'!F:F,MATCH('Entry Data'!AM650,'Retasi Pricing'!E:E,0))*X650,"")</f>
        <v>27500</v>
      </c>
      <c r="Z650" s="62" t="s">
        <v>26</v>
      </c>
      <c r="AA650" s="62" t="s">
        <v>27</v>
      </c>
      <c r="AB650" s="32"/>
      <c r="AC650" s="32" t="s">
        <v>201</v>
      </c>
      <c r="AD650" s="32" t="str">
        <f t="shared" ref="AD650:AD713" si="185">IFERROR(VLOOKUP(AC650,driver,13,FALSE),"")</f>
        <v/>
      </c>
      <c r="AF650" s="5" t="str">
        <f t="shared" ref="AF650:AF713" si="186">AC650&amp;C650</f>
        <v>arman44188</v>
      </c>
      <c r="AG650" s="5" t="str">
        <f t="shared" ref="AG650:AG713" si="187">K650&amp;C650&amp;G650&amp;D650</f>
        <v>BMJ 07144188UTARANIGHT</v>
      </c>
      <c r="AH650" s="5" t="str">
        <f t="shared" ref="AH650:AH713" si="188">AC650&amp;C650&amp;G650&amp;D650</f>
        <v>arman44188UTARANIGHT</v>
      </c>
      <c r="AI650" s="5" t="str">
        <f t="shared" ref="AI650:AI713" si="189">K650&amp;C650&amp;D650</f>
        <v>BMJ 07144188NIGHT</v>
      </c>
      <c r="AJ650" s="5" t="str">
        <f t="shared" ref="AJ650:AJ713" si="190">AC650&amp;C650&amp;D650</f>
        <v>arman44188NIGHT</v>
      </c>
      <c r="AK650" s="5" t="str">
        <f t="shared" ref="AK650:AK713" si="191">AC650&amp;M650</f>
        <v>armanBMJ</v>
      </c>
      <c r="AL650" s="5" t="str">
        <f t="shared" si="175"/>
        <v>4UTARA</v>
      </c>
      <c r="AM650" s="5" t="str">
        <f t="shared" si="176"/>
        <v>1 &gt; 4UTARA12 RODA</v>
      </c>
      <c r="AN650" s="5" t="str">
        <f t="shared" si="177"/>
        <v>armanBMJ1 &gt; 4UTARA12 RODA</v>
      </c>
      <c r="AO650" s="5" t="str">
        <f t="shared" si="178"/>
        <v>arman1 &gt; 4UTARA12 RODA</v>
      </c>
      <c r="AP650" s="5" t="str">
        <f t="shared" si="179"/>
        <v>44188NIGHT</v>
      </c>
    </row>
    <row r="651" spans="1:42" x14ac:dyDescent="0.3">
      <c r="A651" s="33">
        <v>1</v>
      </c>
      <c r="B651" s="33"/>
      <c r="C651" s="70">
        <v>44188</v>
      </c>
      <c r="D651" s="71" t="s">
        <v>87</v>
      </c>
      <c r="E651" s="70">
        <v>44189</v>
      </c>
      <c r="F651" s="71">
        <v>5153434</v>
      </c>
      <c r="G651" s="33" t="s">
        <v>20</v>
      </c>
      <c r="H651" s="33" t="s">
        <v>50</v>
      </c>
      <c r="I651" s="33" t="s">
        <v>51</v>
      </c>
      <c r="J651" s="33" t="s">
        <v>52</v>
      </c>
      <c r="K651" s="63" t="s">
        <v>80</v>
      </c>
      <c r="L651" s="32" t="str">
        <f t="shared" si="180"/>
        <v>AXOR4843</v>
      </c>
      <c r="M651" s="32" t="str">
        <f t="shared" si="181"/>
        <v>BMJ</v>
      </c>
      <c r="N651" s="32" t="str">
        <f t="shared" si="182"/>
        <v>12 RODA</v>
      </c>
      <c r="O651" s="64">
        <v>0.11343750000000001</v>
      </c>
      <c r="P651" s="65">
        <v>0.11343750000000001</v>
      </c>
      <c r="Q651" s="65"/>
      <c r="R651" s="66">
        <v>5</v>
      </c>
      <c r="S651" s="66">
        <v>51920</v>
      </c>
      <c r="T651" s="66">
        <v>20100</v>
      </c>
      <c r="U651" s="67">
        <f t="shared" ref="U651:U714" si="192">(S651-T651)/1000</f>
        <v>31.82</v>
      </c>
      <c r="V651" s="66">
        <f t="shared" si="183"/>
        <v>645214.14</v>
      </c>
      <c r="W651" s="66" t="str">
        <f t="shared" si="184"/>
        <v>&gt; 5</v>
      </c>
      <c r="X651" s="66">
        <f>A651+SUMIFS(Presensi!F:F,Presensi!E:E,'Entry Data'!AP651)</f>
        <v>1</v>
      </c>
      <c r="Y651" s="66">
        <f>IFERROR(INDEX('Retasi Pricing'!F:F,MATCH('Entry Data'!AM651,'Retasi Pricing'!E:E,0))*X651,"")</f>
        <v>31200</v>
      </c>
      <c r="Z651" s="62" t="s">
        <v>26</v>
      </c>
      <c r="AA651" s="62" t="s">
        <v>27</v>
      </c>
      <c r="AB651" s="32"/>
      <c r="AC651" s="32" t="s">
        <v>201</v>
      </c>
      <c r="AD651" s="32" t="str">
        <f t="shared" si="185"/>
        <v/>
      </c>
      <c r="AF651" s="5" t="str">
        <f t="shared" si="186"/>
        <v>arman44188</v>
      </c>
      <c r="AG651" s="5" t="str">
        <f t="shared" si="187"/>
        <v>BMJ 07144188UTARANIGHT</v>
      </c>
      <c r="AH651" s="5" t="str">
        <f t="shared" si="188"/>
        <v>arman44188UTARANIGHT</v>
      </c>
      <c r="AI651" s="5" t="str">
        <f t="shared" si="189"/>
        <v>BMJ 07144188NIGHT</v>
      </c>
      <c r="AJ651" s="5" t="str">
        <f t="shared" si="190"/>
        <v>arman44188NIGHT</v>
      </c>
      <c r="AK651" s="5" t="str">
        <f t="shared" si="191"/>
        <v>armanBMJ</v>
      </c>
      <c r="AL651" s="5" t="str">
        <f t="shared" ref="AL651:AL714" si="193">Q651&amp;R651&amp;G651</f>
        <v>5UTARA</v>
      </c>
      <c r="AM651" s="5" t="str">
        <f t="shared" ref="AM651:AM714" si="194">W651&amp;G651&amp;N651</f>
        <v>&gt; 5UTARA12 RODA</v>
      </c>
      <c r="AN651" s="5" t="str">
        <f t="shared" ref="AN651:AN714" si="195">AC651&amp;M651&amp;W651&amp;G651&amp;N651</f>
        <v>armanBMJ&gt; 5UTARA12 RODA</v>
      </c>
      <c r="AO651" s="5" t="str">
        <f t="shared" ref="AO651:AO714" si="196">AC651&amp;W651&amp;G651&amp;N651</f>
        <v>arman&gt; 5UTARA12 RODA</v>
      </c>
      <c r="AP651" s="5" t="str">
        <f t="shared" ref="AP651:AP714" si="197">C651&amp;D651</f>
        <v>44188NIGHT</v>
      </c>
    </row>
    <row r="652" spans="1:42" x14ac:dyDescent="0.3">
      <c r="A652" s="33">
        <v>1</v>
      </c>
      <c r="B652" s="33"/>
      <c r="C652" s="70">
        <v>44188</v>
      </c>
      <c r="D652" s="71" t="s">
        <v>87</v>
      </c>
      <c r="E652" s="70">
        <v>44189</v>
      </c>
      <c r="F652" s="71">
        <v>5153508</v>
      </c>
      <c r="G652" s="33" t="s">
        <v>20</v>
      </c>
      <c r="H652" s="33" t="s">
        <v>21</v>
      </c>
      <c r="I652" s="33" t="s">
        <v>51</v>
      </c>
      <c r="J652" s="33" t="s">
        <v>46</v>
      </c>
      <c r="K652" s="63" t="s">
        <v>80</v>
      </c>
      <c r="L652" s="32" t="str">
        <f t="shared" si="180"/>
        <v>AXOR4843</v>
      </c>
      <c r="M652" s="32" t="str">
        <f t="shared" si="181"/>
        <v>BMJ</v>
      </c>
      <c r="N652" s="32" t="str">
        <f t="shared" si="182"/>
        <v>12 RODA</v>
      </c>
      <c r="O652" s="64">
        <v>0.18356481481481482</v>
      </c>
      <c r="P652" s="65">
        <v>0.18356481481481482</v>
      </c>
      <c r="Q652" s="65"/>
      <c r="R652" s="66">
        <v>6</v>
      </c>
      <c r="S652" s="66">
        <v>52280</v>
      </c>
      <c r="T652" s="66">
        <v>20100</v>
      </c>
      <c r="U652" s="67">
        <f t="shared" si="192"/>
        <v>32.18</v>
      </c>
      <c r="V652" s="66">
        <f t="shared" si="183"/>
        <v>652513.86</v>
      </c>
      <c r="W652" s="66" t="str">
        <f t="shared" si="184"/>
        <v>&gt; 6</v>
      </c>
      <c r="X652" s="66">
        <f>A652+SUMIFS(Presensi!F:F,Presensi!E:E,'Entry Data'!AP652)</f>
        <v>1</v>
      </c>
      <c r="Y652" s="66">
        <f>IFERROR(INDEX('Retasi Pricing'!F:F,MATCH('Entry Data'!AM652,'Retasi Pricing'!E:E,0))*X652,"")</f>
        <v>34450</v>
      </c>
      <c r="Z652" s="62" t="s">
        <v>26</v>
      </c>
      <c r="AA652" s="62" t="s">
        <v>27</v>
      </c>
      <c r="AB652" s="32"/>
      <c r="AC652" s="32" t="s">
        <v>201</v>
      </c>
      <c r="AD652" s="32" t="str">
        <f t="shared" si="185"/>
        <v/>
      </c>
      <c r="AF652" s="5" t="str">
        <f t="shared" si="186"/>
        <v>arman44188</v>
      </c>
      <c r="AG652" s="5" t="str">
        <f t="shared" si="187"/>
        <v>BMJ 07144188UTARANIGHT</v>
      </c>
      <c r="AH652" s="5" t="str">
        <f t="shared" si="188"/>
        <v>arman44188UTARANIGHT</v>
      </c>
      <c r="AI652" s="5" t="str">
        <f t="shared" si="189"/>
        <v>BMJ 07144188NIGHT</v>
      </c>
      <c r="AJ652" s="5" t="str">
        <f t="shared" si="190"/>
        <v>arman44188NIGHT</v>
      </c>
      <c r="AK652" s="5" t="str">
        <f t="shared" si="191"/>
        <v>armanBMJ</v>
      </c>
      <c r="AL652" s="5" t="str">
        <f t="shared" si="193"/>
        <v>6UTARA</v>
      </c>
      <c r="AM652" s="5" t="str">
        <f t="shared" si="194"/>
        <v>&gt; 6UTARA12 RODA</v>
      </c>
      <c r="AN652" s="5" t="str">
        <f t="shared" si="195"/>
        <v>armanBMJ&gt; 6UTARA12 RODA</v>
      </c>
      <c r="AO652" s="5" t="str">
        <f t="shared" si="196"/>
        <v>arman&gt; 6UTARA12 RODA</v>
      </c>
      <c r="AP652" s="5" t="str">
        <f t="shared" si="197"/>
        <v>44188NIGHT</v>
      </c>
    </row>
    <row r="653" spans="1:42" x14ac:dyDescent="0.3">
      <c r="A653" s="33">
        <v>1</v>
      </c>
      <c r="B653" s="33"/>
      <c r="C653" s="70">
        <v>44188</v>
      </c>
      <c r="D653" s="71" t="s">
        <v>87</v>
      </c>
      <c r="E653" s="70">
        <v>44189</v>
      </c>
      <c r="F653" s="71">
        <v>5153568</v>
      </c>
      <c r="G653" s="33" t="s">
        <v>20</v>
      </c>
      <c r="H653" s="33" t="s">
        <v>21</v>
      </c>
      <c r="I653" s="33" t="s">
        <v>51</v>
      </c>
      <c r="J653" s="33" t="s">
        <v>46</v>
      </c>
      <c r="K653" s="63" t="s">
        <v>80</v>
      </c>
      <c r="L653" s="32" t="str">
        <f t="shared" si="180"/>
        <v>AXOR4843</v>
      </c>
      <c r="M653" s="32" t="str">
        <f t="shared" si="181"/>
        <v>BMJ</v>
      </c>
      <c r="N653" s="32" t="str">
        <f t="shared" si="182"/>
        <v>12 RODA</v>
      </c>
      <c r="O653" s="64">
        <v>0.24699074074074076</v>
      </c>
      <c r="P653" s="65">
        <v>0.24699074074074076</v>
      </c>
      <c r="Q653" s="65"/>
      <c r="R653" s="66">
        <v>7</v>
      </c>
      <c r="S653" s="66">
        <v>53280</v>
      </c>
      <c r="T653" s="66">
        <v>20100</v>
      </c>
      <c r="U653" s="67">
        <f t="shared" si="192"/>
        <v>33.18</v>
      </c>
      <c r="V653" s="66">
        <f t="shared" si="183"/>
        <v>672790.86</v>
      </c>
      <c r="W653" s="66" t="str">
        <f t="shared" si="184"/>
        <v>7 &gt;</v>
      </c>
      <c r="X653" s="66">
        <f>A653+SUMIFS(Presensi!F:F,Presensi!E:E,'Entry Data'!AP653)</f>
        <v>1</v>
      </c>
      <c r="Y653" s="66">
        <f>IFERROR(INDEX('Retasi Pricing'!F:F,MATCH('Entry Data'!AM653,'Retasi Pricing'!E:E,0))*X653,"")</f>
        <v>42000</v>
      </c>
      <c r="Z653" s="62" t="s">
        <v>26</v>
      </c>
      <c r="AA653" s="62" t="s">
        <v>27</v>
      </c>
      <c r="AB653" s="32"/>
      <c r="AC653" s="32" t="s">
        <v>201</v>
      </c>
      <c r="AD653" s="32" t="str">
        <f t="shared" si="185"/>
        <v/>
      </c>
      <c r="AF653" s="5" t="str">
        <f t="shared" si="186"/>
        <v>arman44188</v>
      </c>
      <c r="AG653" s="5" t="str">
        <f t="shared" si="187"/>
        <v>BMJ 07144188UTARANIGHT</v>
      </c>
      <c r="AH653" s="5" t="str">
        <f t="shared" si="188"/>
        <v>arman44188UTARANIGHT</v>
      </c>
      <c r="AI653" s="5" t="str">
        <f t="shared" si="189"/>
        <v>BMJ 07144188NIGHT</v>
      </c>
      <c r="AJ653" s="5" t="str">
        <f t="shared" si="190"/>
        <v>arman44188NIGHT</v>
      </c>
      <c r="AK653" s="5" t="str">
        <f t="shared" si="191"/>
        <v>armanBMJ</v>
      </c>
      <c r="AL653" s="5" t="str">
        <f t="shared" si="193"/>
        <v>7UTARA</v>
      </c>
      <c r="AM653" s="5" t="str">
        <f t="shared" si="194"/>
        <v>7 &gt;UTARA12 RODA</v>
      </c>
      <c r="AN653" s="5" t="str">
        <f t="shared" si="195"/>
        <v>armanBMJ7 &gt;UTARA12 RODA</v>
      </c>
      <c r="AO653" s="5" t="str">
        <f t="shared" si="196"/>
        <v>arman7 &gt;UTARA12 RODA</v>
      </c>
      <c r="AP653" s="5" t="str">
        <f t="shared" si="197"/>
        <v>44188NIGHT</v>
      </c>
    </row>
    <row r="654" spans="1:42" x14ac:dyDescent="0.3">
      <c r="A654" s="33">
        <v>1</v>
      </c>
      <c r="B654" s="33"/>
      <c r="C654" s="70">
        <v>44188</v>
      </c>
      <c r="D654" s="71" t="s">
        <v>87</v>
      </c>
      <c r="E654" s="70">
        <v>44188</v>
      </c>
      <c r="F654" s="71">
        <v>5153129</v>
      </c>
      <c r="G654" s="33" t="s">
        <v>20</v>
      </c>
      <c r="H654" s="33" t="s">
        <v>21</v>
      </c>
      <c r="I654" s="33" t="s">
        <v>45</v>
      </c>
      <c r="J654" s="33" t="s">
        <v>46</v>
      </c>
      <c r="K654" s="63" t="s">
        <v>80</v>
      </c>
      <c r="L654" s="32" t="str">
        <f t="shared" si="180"/>
        <v>AXOR4843</v>
      </c>
      <c r="M654" s="32" t="str">
        <f t="shared" si="181"/>
        <v>BMJ</v>
      </c>
      <c r="N654" s="32" t="str">
        <f t="shared" si="182"/>
        <v>12 RODA</v>
      </c>
      <c r="O654" s="64">
        <v>0.86776620370370372</v>
      </c>
      <c r="P654" s="65">
        <v>0.86776620370370372</v>
      </c>
      <c r="Q654" s="65"/>
      <c r="R654" s="66">
        <v>1</v>
      </c>
      <c r="S654" s="66">
        <v>52280</v>
      </c>
      <c r="T654" s="66">
        <v>20100</v>
      </c>
      <c r="U654" s="67">
        <f t="shared" si="192"/>
        <v>32.18</v>
      </c>
      <c r="V654" s="66">
        <f t="shared" si="183"/>
        <v>652513.86</v>
      </c>
      <c r="W654" s="66" t="str">
        <f t="shared" si="184"/>
        <v>1 &gt; 4</v>
      </c>
      <c r="X654" s="66">
        <f>A654+SUMIFS(Presensi!F:F,Presensi!E:E,'Entry Data'!AP654)</f>
        <v>1</v>
      </c>
      <c r="Y654" s="66">
        <f>IFERROR(INDEX('Retasi Pricing'!F:F,MATCH('Entry Data'!AM654,'Retasi Pricing'!E:E,0))*X654,"")</f>
        <v>27500</v>
      </c>
      <c r="Z654" s="62" t="s">
        <v>26</v>
      </c>
      <c r="AA654" s="62" t="s">
        <v>27</v>
      </c>
      <c r="AB654" s="32"/>
      <c r="AC654" s="32" t="s">
        <v>201</v>
      </c>
      <c r="AD654" s="32" t="str">
        <f t="shared" si="185"/>
        <v/>
      </c>
      <c r="AF654" s="5" t="str">
        <f t="shared" si="186"/>
        <v>arman44188</v>
      </c>
      <c r="AG654" s="5" t="str">
        <f t="shared" si="187"/>
        <v>BMJ 07144188UTARANIGHT</v>
      </c>
      <c r="AH654" s="5" t="str">
        <f t="shared" si="188"/>
        <v>arman44188UTARANIGHT</v>
      </c>
      <c r="AI654" s="5" t="str">
        <f t="shared" si="189"/>
        <v>BMJ 07144188NIGHT</v>
      </c>
      <c r="AJ654" s="5" t="str">
        <f t="shared" si="190"/>
        <v>arman44188NIGHT</v>
      </c>
      <c r="AK654" s="5" t="str">
        <f t="shared" si="191"/>
        <v>armanBMJ</v>
      </c>
      <c r="AL654" s="5" t="str">
        <f t="shared" si="193"/>
        <v>1UTARA</v>
      </c>
      <c r="AM654" s="5" t="str">
        <f t="shared" si="194"/>
        <v>1 &gt; 4UTARA12 RODA</v>
      </c>
      <c r="AN654" s="5" t="str">
        <f t="shared" si="195"/>
        <v>armanBMJ1 &gt; 4UTARA12 RODA</v>
      </c>
      <c r="AO654" s="5" t="str">
        <f t="shared" si="196"/>
        <v>arman1 &gt; 4UTARA12 RODA</v>
      </c>
      <c r="AP654" s="5" t="str">
        <f t="shared" si="197"/>
        <v>44188NIGHT</v>
      </c>
    </row>
    <row r="655" spans="1:42" x14ac:dyDescent="0.3">
      <c r="A655" s="33">
        <v>1</v>
      </c>
      <c r="B655" s="33"/>
      <c r="C655" s="70">
        <v>44188</v>
      </c>
      <c r="D655" s="71" t="s">
        <v>87</v>
      </c>
      <c r="E655" s="70">
        <v>44188</v>
      </c>
      <c r="F655" s="71">
        <v>5153206</v>
      </c>
      <c r="G655" s="33" t="s">
        <v>20</v>
      </c>
      <c r="H655" s="33" t="s">
        <v>50</v>
      </c>
      <c r="I655" s="33" t="s">
        <v>51</v>
      </c>
      <c r="J655" s="33" t="s">
        <v>53</v>
      </c>
      <c r="K655" s="63" t="s">
        <v>80</v>
      </c>
      <c r="L655" s="32" t="str">
        <f t="shared" si="180"/>
        <v>AXOR4843</v>
      </c>
      <c r="M655" s="32" t="str">
        <f t="shared" si="181"/>
        <v>BMJ</v>
      </c>
      <c r="N655" s="32" t="str">
        <f t="shared" si="182"/>
        <v>12 RODA</v>
      </c>
      <c r="O655" s="64">
        <v>0.92920138888888892</v>
      </c>
      <c r="P655" s="65">
        <v>0.92920138888888892</v>
      </c>
      <c r="Q655" s="65"/>
      <c r="R655" s="66">
        <v>2</v>
      </c>
      <c r="S655" s="66">
        <v>54300</v>
      </c>
      <c r="T655" s="66">
        <v>20100</v>
      </c>
      <c r="U655" s="67">
        <f t="shared" si="192"/>
        <v>34.200000000000003</v>
      </c>
      <c r="V655" s="66">
        <f t="shared" si="183"/>
        <v>693473.4</v>
      </c>
      <c r="W655" s="66" t="str">
        <f t="shared" si="184"/>
        <v>1 &gt; 4</v>
      </c>
      <c r="X655" s="66">
        <f>A655+SUMIFS(Presensi!F:F,Presensi!E:E,'Entry Data'!AP655)</f>
        <v>1</v>
      </c>
      <c r="Y655" s="66">
        <f>IFERROR(INDEX('Retasi Pricing'!F:F,MATCH('Entry Data'!AM655,'Retasi Pricing'!E:E,0))*X655,"")</f>
        <v>27500</v>
      </c>
      <c r="Z655" s="62" t="s">
        <v>26</v>
      </c>
      <c r="AA655" s="62" t="s">
        <v>27</v>
      </c>
      <c r="AB655" s="32"/>
      <c r="AC655" s="32" t="s">
        <v>201</v>
      </c>
      <c r="AD655" s="32" t="str">
        <f t="shared" si="185"/>
        <v/>
      </c>
      <c r="AF655" s="5" t="str">
        <f t="shared" si="186"/>
        <v>arman44188</v>
      </c>
      <c r="AG655" s="5" t="str">
        <f t="shared" si="187"/>
        <v>BMJ 07144188UTARANIGHT</v>
      </c>
      <c r="AH655" s="5" t="str">
        <f t="shared" si="188"/>
        <v>arman44188UTARANIGHT</v>
      </c>
      <c r="AI655" s="5" t="str">
        <f t="shared" si="189"/>
        <v>BMJ 07144188NIGHT</v>
      </c>
      <c r="AJ655" s="5" t="str">
        <f t="shared" si="190"/>
        <v>arman44188NIGHT</v>
      </c>
      <c r="AK655" s="5" t="str">
        <f t="shared" si="191"/>
        <v>armanBMJ</v>
      </c>
      <c r="AL655" s="5" t="str">
        <f t="shared" si="193"/>
        <v>2UTARA</v>
      </c>
      <c r="AM655" s="5" t="str">
        <f t="shared" si="194"/>
        <v>1 &gt; 4UTARA12 RODA</v>
      </c>
      <c r="AN655" s="5" t="str">
        <f t="shared" si="195"/>
        <v>armanBMJ1 &gt; 4UTARA12 RODA</v>
      </c>
      <c r="AO655" s="5" t="str">
        <f t="shared" si="196"/>
        <v>arman1 &gt; 4UTARA12 RODA</v>
      </c>
      <c r="AP655" s="5" t="str">
        <f t="shared" si="197"/>
        <v>44188NIGHT</v>
      </c>
    </row>
    <row r="656" spans="1:42" x14ac:dyDescent="0.3">
      <c r="A656" s="33">
        <v>1</v>
      </c>
      <c r="B656" s="33"/>
      <c r="C656" s="70">
        <v>44188</v>
      </c>
      <c r="D656" s="71" t="s">
        <v>87</v>
      </c>
      <c r="E656" s="70">
        <v>44188</v>
      </c>
      <c r="F656" s="71">
        <v>5153295</v>
      </c>
      <c r="G656" s="33" t="s">
        <v>20</v>
      </c>
      <c r="H656" s="33" t="s">
        <v>50</v>
      </c>
      <c r="I656" s="33" t="s">
        <v>51</v>
      </c>
      <c r="J656" s="33" t="s">
        <v>52</v>
      </c>
      <c r="K656" s="63" t="s">
        <v>80</v>
      </c>
      <c r="L656" s="32" t="str">
        <f t="shared" si="180"/>
        <v>AXOR4843</v>
      </c>
      <c r="M656" s="32" t="str">
        <f t="shared" si="181"/>
        <v>BMJ</v>
      </c>
      <c r="N656" s="32" t="str">
        <f t="shared" si="182"/>
        <v>12 RODA</v>
      </c>
      <c r="O656" s="64">
        <v>0.99151620370370364</v>
      </c>
      <c r="P656" s="65">
        <v>0.99151620370370364</v>
      </c>
      <c r="Q656" s="65"/>
      <c r="R656" s="66">
        <v>3</v>
      </c>
      <c r="S656" s="66">
        <v>52620</v>
      </c>
      <c r="T656" s="66">
        <v>20100</v>
      </c>
      <c r="U656" s="67">
        <f t="shared" si="192"/>
        <v>32.520000000000003</v>
      </c>
      <c r="V656" s="66">
        <f t="shared" si="183"/>
        <v>659408.04000000015</v>
      </c>
      <c r="W656" s="66" t="str">
        <f t="shared" si="184"/>
        <v>1 &gt; 4</v>
      </c>
      <c r="X656" s="66">
        <f>A656+SUMIFS(Presensi!F:F,Presensi!E:E,'Entry Data'!AP656)</f>
        <v>1</v>
      </c>
      <c r="Y656" s="66">
        <f>IFERROR(INDEX('Retasi Pricing'!F:F,MATCH('Entry Data'!AM656,'Retasi Pricing'!E:E,0))*X656,"")</f>
        <v>27500</v>
      </c>
      <c r="Z656" s="62" t="s">
        <v>26</v>
      </c>
      <c r="AA656" s="62" t="s">
        <v>27</v>
      </c>
      <c r="AB656" s="32"/>
      <c r="AC656" s="32" t="s">
        <v>201</v>
      </c>
      <c r="AD656" s="32" t="str">
        <f t="shared" si="185"/>
        <v/>
      </c>
      <c r="AF656" s="5" t="str">
        <f t="shared" si="186"/>
        <v>arman44188</v>
      </c>
      <c r="AG656" s="5" t="str">
        <f t="shared" si="187"/>
        <v>BMJ 07144188UTARANIGHT</v>
      </c>
      <c r="AH656" s="5" t="str">
        <f t="shared" si="188"/>
        <v>arman44188UTARANIGHT</v>
      </c>
      <c r="AI656" s="5" t="str">
        <f t="shared" si="189"/>
        <v>BMJ 07144188NIGHT</v>
      </c>
      <c r="AJ656" s="5" t="str">
        <f t="shared" si="190"/>
        <v>arman44188NIGHT</v>
      </c>
      <c r="AK656" s="5" t="str">
        <f t="shared" si="191"/>
        <v>armanBMJ</v>
      </c>
      <c r="AL656" s="5" t="str">
        <f t="shared" si="193"/>
        <v>3UTARA</v>
      </c>
      <c r="AM656" s="5" t="str">
        <f t="shared" si="194"/>
        <v>1 &gt; 4UTARA12 RODA</v>
      </c>
      <c r="AN656" s="5" t="str">
        <f t="shared" si="195"/>
        <v>armanBMJ1 &gt; 4UTARA12 RODA</v>
      </c>
      <c r="AO656" s="5" t="str">
        <f t="shared" si="196"/>
        <v>arman1 &gt; 4UTARA12 RODA</v>
      </c>
      <c r="AP656" s="5" t="str">
        <f t="shared" si="197"/>
        <v>44188NIGHT</v>
      </c>
    </row>
    <row r="657" spans="1:42" x14ac:dyDescent="0.3">
      <c r="A657" s="33">
        <v>1</v>
      </c>
      <c r="B657" s="33"/>
      <c r="C657" s="70">
        <v>44188</v>
      </c>
      <c r="D657" s="71" t="s">
        <v>87</v>
      </c>
      <c r="E657" s="70">
        <v>44189</v>
      </c>
      <c r="F657" s="71">
        <v>5153318</v>
      </c>
      <c r="G657" s="33" t="s">
        <v>20</v>
      </c>
      <c r="H657" s="33" t="s">
        <v>50</v>
      </c>
      <c r="I657" s="33" t="s">
        <v>51</v>
      </c>
      <c r="J657" s="33" t="s">
        <v>53</v>
      </c>
      <c r="K657" s="63" t="s">
        <v>82</v>
      </c>
      <c r="L657" s="32" t="str">
        <f t="shared" si="180"/>
        <v>AXOR4843</v>
      </c>
      <c r="M657" s="32" t="str">
        <f t="shared" si="181"/>
        <v>BMJ</v>
      </c>
      <c r="N657" s="32" t="str">
        <f t="shared" si="182"/>
        <v>12 RODA</v>
      </c>
      <c r="O657" s="64">
        <v>1.0104166666666668E-2</v>
      </c>
      <c r="P657" s="65">
        <v>1.0104166666666668E-2</v>
      </c>
      <c r="Q657" s="65"/>
      <c r="R657" s="66">
        <v>3</v>
      </c>
      <c r="S657" s="66">
        <v>50500</v>
      </c>
      <c r="T657" s="66">
        <v>19880</v>
      </c>
      <c r="U657" s="67">
        <f t="shared" si="192"/>
        <v>30.62</v>
      </c>
      <c r="V657" s="66">
        <f t="shared" si="183"/>
        <v>620881.74</v>
      </c>
      <c r="W657" s="66" t="str">
        <f t="shared" si="184"/>
        <v>1 &gt; 4</v>
      </c>
      <c r="X657" s="66">
        <f>A657+SUMIFS(Presensi!F:F,Presensi!E:E,'Entry Data'!AP657)</f>
        <v>1</v>
      </c>
      <c r="Y657" s="66">
        <f>IFERROR(INDEX('Retasi Pricing'!F:F,MATCH('Entry Data'!AM657,'Retasi Pricing'!E:E,0))*X657,"")</f>
        <v>27500</v>
      </c>
      <c r="Z657" s="62" t="s">
        <v>26</v>
      </c>
      <c r="AA657" s="62" t="s">
        <v>27</v>
      </c>
      <c r="AB657" s="32"/>
      <c r="AC657" s="32" t="s">
        <v>213</v>
      </c>
      <c r="AD657" s="32" t="str">
        <f t="shared" si="185"/>
        <v/>
      </c>
      <c r="AF657" s="5" t="str">
        <f t="shared" si="186"/>
        <v>alrandi44188</v>
      </c>
      <c r="AG657" s="5" t="str">
        <f t="shared" si="187"/>
        <v>BMJ 07244188UTARANIGHT</v>
      </c>
      <c r="AH657" s="5" t="str">
        <f t="shared" si="188"/>
        <v>alrandi44188UTARANIGHT</v>
      </c>
      <c r="AI657" s="5" t="str">
        <f t="shared" si="189"/>
        <v>BMJ 07244188NIGHT</v>
      </c>
      <c r="AJ657" s="5" t="str">
        <f t="shared" si="190"/>
        <v>alrandi44188NIGHT</v>
      </c>
      <c r="AK657" s="5" t="str">
        <f t="shared" si="191"/>
        <v>alrandiBMJ</v>
      </c>
      <c r="AL657" s="5" t="str">
        <f t="shared" si="193"/>
        <v>3UTARA</v>
      </c>
      <c r="AM657" s="5" t="str">
        <f t="shared" si="194"/>
        <v>1 &gt; 4UTARA12 RODA</v>
      </c>
      <c r="AN657" s="5" t="str">
        <f t="shared" si="195"/>
        <v>alrandiBMJ1 &gt; 4UTARA12 RODA</v>
      </c>
      <c r="AO657" s="5" t="str">
        <f t="shared" si="196"/>
        <v>alrandi1 &gt; 4UTARA12 RODA</v>
      </c>
      <c r="AP657" s="5" t="str">
        <f t="shared" si="197"/>
        <v>44188NIGHT</v>
      </c>
    </row>
    <row r="658" spans="1:42" x14ac:dyDescent="0.3">
      <c r="A658" s="33">
        <v>1</v>
      </c>
      <c r="B658" s="33"/>
      <c r="C658" s="70">
        <v>44188</v>
      </c>
      <c r="D658" s="71" t="s">
        <v>87</v>
      </c>
      <c r="E658" s="70">
        <v>44189</v>
      </c>
      <c r="F658" s="71">
        <v>5153459</v>
      </c>
      <c r="G658" s="33" t="s">
        <v>20</v>
      </c>
      <c r="H658" s="33" t="s">
        <v>50</v>
      </c>
      <c r="I658" s="33" t="s">
        <v>51</v>
      </c>
      <c r="J658" s="33" t="s">
        <v>53</v>
      </c>
      <c r="K658" s="63" t="s">
        <v>82</v>
      </c>
      <c r="L658" s="32" t="str">
        <f t="shared" si="180"/>
        <v>AXOR4843</v>
      </c>
      <c r="M658" s="32" t="str">
        <f t="shared" si="181"/>
        <v>BMJ</v>
      </c>
      <c r="N658" s="32" t="str">
        <f t="shared" si="182"/>
        <v>12 RODA</v>
      </c>
      <c r="O658" s="64">
        <v>0.13542824074074075</v>
      </c>
      <c r="P658" s="65">
        <v>0.13542824074074075</v>
      </c>
      <c r="Q658" s="65"/>
      <c r="R658" s="66">
        <v>4</v>
      </c>
      <c r="S658" s="66">
        <v>51480</v>
      </c>
      <c r="T658" s="66">
        <v>19880</v>
      </c>
      <c r="U658" s="67">
        <f t="shared" si="192"/>
        <v>31.6</v>
      </c>
      <c r="V658" s="66">
        <f t="shared" si="183"/>
        <v>640753.20000000007</v>
      </c>
      <c r="W658" s="66" t="str">
        <f t="shared" si="184"/>
        <v>1 &gt; 4</v>
      </c>
      <c r="X658" s="66">
        <f>A658+SUMIFS(Presensi!F:F,Presensi!E:E,'Entry Data'!AP658)</f>
        <v>1</v>
      </c>
      <c r="Y658" s="66">
        <f>IFERROR(INDEX('Retasi Pricing'!F:F,MATCH('Entry Data'!AM658,'Retasi Pricing'!E:E,0))*X658,"")</f>
        <v>27500</v>
      </c>
      <c r="Z658" s="62" t="s">
        <v>26</v>
      </c>
      <c r="AA658" s="62" t="s">
        <v>27</v>
      </c>
      <c r="AB658" s="32"/>
      <c r="AC658" s="32" t="s">
        <v>213</v>
      </c>
      <c r="AD658" s="32" t="str">
        <f t="shared" si="185"/>
        <v/>
      </c>
      <c r="AF658" s="5" t="str">
        <f t="shared" si="186"/>
        <v>alrandi44188</v>
      </c>
      <c r="AG658" s="5" t="str">
        <f t="shared" si="187"/>
        <v>BMJ 07244188UTARANIGHT</v>
      </c>
      <c r="AH658" s="5" t="str">
        <f t="shared" si="188"/>
        <v>alrandi44188UTARANIGHT</v>
      </c>
      <c r="AI658" s="5" t="str">
        <f t="shared" si="189"/>
        <v>BMJ 07244188NIGHT</v>
      </c>
      <c r="AJ658" s="5" t="str">
        <f t="shared" si="190"/>
        <v>alrandi44188NIGHT</v>
      </c>
      <c r="AK658" s="5" t="str">
        <f t="shared" si="191"/>
        <v>alrandiBMJ</v>
      </c>
      <c r="AL658" s="5" t="str">
        <f t="shared" si="193"/>
        <v>4UTARA</v>
      </c>
      <c r="AM658" s="5" t="str">
        <f t="shared" si="194"/>
        <v>1 &gt; 4UTARA12 RODA</v>
      </c>
      <c r="AN658" s="5" t="str">
        <f t="shared" si="195"/>
        <v>alrandiBMJ1 &gt; 4UTARA12 RODA</v>
      </c>
      <c r="AO658" s="5" t="str">
        <f t="shared" si="196"/>
        <v>alrandi1 &gt; 4UTARA12 RODA</v>
      </c>
      <c r="AP658" s="5" t="str">
        <f t="shared" si="197"/>
        <v>44188NIGHT</v>
      </c>
    </row>
    <row r="659" spans="1:42" x14ac:dyDescent="0.3">
      <c r="A659" s="33">
        <v>1</v>
      </c>
      <c r="B659" s="33"/>
      <c r="C659" s="70">
        <v>44188</v>
      </c>
      <c r="D659" s="71" t="s">
        <v>87</v>
      </c>
      <c r="E659" s="70">
        <v>44189</v>
      </c>
      <c r="F659" s="71">
        <v>5153522</v>
      </c>
      <c r="G659" s="33" t="s">
        <v>20</v>
      </c>
      <c r="H659" s="33" t="s">
        <v>21</v>
      </c>
      <c r="I659" s="33" t="s">
        <v>51</v>
      </c>
      <c r="J659" s="33" t="s">
        <v>46</v>
      </c>
      <c r="K659" s="63" t="s">
        <v>82</v>
      </c>
      <c r="L659" s="32" t="str">
        <f t="shared" si="180"/>
        <v>AXOR4843</v>
      </c>
      <c r="M659" s="32" t="str">
        <f t="shared" si="181"/>
        <v>BMJ</v>
      </c>
      <c r="N659" s="32" t="str">
        <f t="shared" si="182"/>
        <v>12 RODA</v>
      </c>
      <c r="O659" s="64">
        <v>0.19523148148148148</v>
      </c>
      <c r="P659" s="65">
        <v>0.19523148148148148</v>
      </c>
      <c r="Q659" s="65"/>
      <c r="R659" s="66">
        <v>5</v>
      </c>
      <c r="S659" s="66">
        <v>52780</v>
      </c>
      <c r="T659" s="66">
        <v>19880</v>
      </c>
      <c r="U659" s="67">
        <f t="shared" si="192"/>
        <v>32.9</v>
      </c>
      <c r="V659" s="66">
        <f t="shared" si="183"/>
        <v>667113.29999999993</v>
      </c>
      <c r="W659" s="66" t="str">
        <f t="shared" si="184"/>
        <v>&gt; 5</v>
      </c>
      <c r="X659" s="66">
        <f>A659+SUMIFS(Presensi!F:F,Presensi!E:E,'Entry Data'!AP659)</f>
        <v>1</v>
      </c>
      <c r="Y659" s="66">
        <f>IFERROR(INDEX('Retasi Pricing'!F:F,MATCH('Entry Data'!AM659,'Retasi Pricing'!E:E,0))*X659,"")</f>
        <v>31200</v>
      </c>
      <c r="Z659" s="62" t="s">
        <v>26</v>
      </c>
      <c r="AA659" s="62" t="s">
        <v>27</v>
      </c>
      <c r="AB659" s="32"/>
      <c r="AC659" s="32" t="s">
        <v>213</v>
      </c>
      <c r="AD659" s="32" t="str">
        <f t="shared" si="185"/>
        <v/>
      </c>
      <c r="AF659" s="5" t="str">
        <f t="shared" si="186"/>
        <v>alrandi44188</v>
      </c>
      <c r="AG659" s="5" t="str">
        <f t="shared" si="187"/>
        <v>BMJ 07244188UTARANIGHT</v>
      </c>
      <c r="AH659" s="5" t="str">
        <f t="shared" si="188"/>
        <v>alrandi44188UTARANIGHT</v>
      </c>
      <c r="AI659" s="5" t="str">
        <f t="shared" si="189"/>
        <v>BMJ 07244188NIGHT</v>
      </c>
      <c r="AJ659" s="5" t="str">
        <f t="shared" si="190"/>
        <v>alrandi44188NIGHT</v>
      </c>
      <c r="AK659" s="5" t="str">
        <f t="shared" si="191"/>
        <v>alrandiBMJ</v>
      </c>
      <c r="AL659" s="5" t="str">
        <f t="shared" si="193"/>
        <v>5UTARA</v>
      </c>
      <c r="AM659" s="5" t="str">
        <f t="shared" si="194"/>
        <v>&gt; 5UTARA12 RODA</v>
      </c>
      <c r="AN659" s="5" t="str">
        <f t="shared" si="195"/>
        <v>alrandiBMJ&gt; 5UTARA12 RODA</v>
      </c>
      <c r="AO659" s="5" t="str">
        <f t="shared" si="196"/>
        <v>alrandi&gt; 5UTARA12 RODA</v>
      </c>
      <c r="AP659" s="5" t="str">
        <f t="shared" si="197"/>
        <v>44188NIGHT</v>
      </c>
    </row>
    <row r="660" spans="1:42" x14ac:dyDescent="0.3">
      <c r="A660" s="33">
        <v>1</v>
      </c>
      <c r="B660" s="33"/>
      <c r="C660" s="70">
        <v>44188</v>
      </c>
      <c r="D660" s="71" t="s">
        <v>87</v>
      </c>
      <c r="E660" s="70">
        <v>44188</v>
      </c>
      <c r="F660" s="71">
        <v>5153161</v>
      </c>
      <c r="G660" s="33" t="s">
        <v>20</v>
      </c>
      <c r="H660" s="33" t="s">
        <v>50</v>
      </c>
      <c r="I660" s="33" t="s">
        <v>51</v>
      </c>
      <c r="J660" s="33" t="s">
        <v>53</v>
      </c>
      <c r="K660" s="63" t="s">
        <v>82</v>
      </c>
      <c r="L660" s="32" t="str">
        <f t="shared" si="180"/>
        <v>AXOR4843</v>
      </c>
      <c r="M660" s="32" t="str">
        <f t="shared" si="181"/>
        <v>BMJ</v>
      </c>
      <c r="N660" s="32" t="str">
        <f t="shared" si="182"/>
        <v>12 RODA</v>
      </c>
      <c r="O660" s="64">
        <v>0.89380787037037035</v>
      </c>
      <c r="P660" s="65">
        <v>0.89380787037037035</v>
      </c>
      <c r="Q660" s="65"/>
      <c r="R660" s="66">
        <v>1</v>
      </c>
      <c r="S660" s="66">
        <v>51620</v>
      </c>
      <c r="T660" s="66">
        <v>19880</v>
      </c>
      <c r="U660" s="67">
        <f t="shared" si="192"/>
        <v>31.74</v>
      </c>
      <c r="V660" s="66">
        <f t="shared" si="183"/>
        <v>643591.98</v>
      </c>
      <c r="W660" s="66" t="str">
        <f t="shared" si="184"/>
        <v>1 &gt; 4</v>
      </c>
      <c r="X660" s="66">
        <f>A660+SUMIFS(Presensi!F:F,Presensi!E:E,'Entry Data'!AP660)</f>
        <v>1</v>
      </c>
      <c r="Y660" s="66">
        <f>IFERROR(INDEX('Retasi Pricing'!F:F,MATCH('Entry Data'!AM660,'Retasi Pricing'!E:E,0))*X660,"")</f>
        <v>27500</v>
      </c>
      <c r="Z660" s="62" t="s">
        <v>26</v>
      </c>
      <c r="AA660" s="62" t="s">
        <v>27</v>
      </c>
      <c r="AB660" s="32"/>
      <c r="AC660" s="32" t="s">
        <v>213</v>
      </c>
      <c r="AD660" s="32" t="str">
        <f t="shared" si="185"/>
        <v/>
      </c>
      <c r="AF660" s="5" t="str">
        <f t="shared" si="186"/>
        <v>alrandi44188</v>
      </c>
      <c r="AG660" s="5" t="str">
        <f t="shared" si="187"/>
        <v>BMJ 07244188UTARANIGHT</v>
      </c>
      <c r="AH660" s="5" t="str">
        <f t="shared" si="188"/>
        <v>alrandi44188UTARANIGHT</v>
      </c>
      <c r="AI660" s="5" t="str">
        <f t="shared" si="189"/>
        <v>BMJ 07244188NIGHT</v>
      </c>
      <c r="AJ660" s="5" t="str">
        <f t="shared" si="190"/>
        <v>alrandi44188NIGHT</v>
      </c>
      <c r="AK660" s="5" t="str">
        <f t="shared" si="191"/>
        <v>alrandiBMJ</v>
      </c>
      <c r="AL660" s="5" t="str">
        <f t="shared" si="193"/>
        <v>1UTARA</v>
      </c>
      <c r="AM660" s="5" t="str">
        <f t="shared" si="194"/>
        <v>1 &gt; 4UTARA12 RODA</v>
      </c>
      <c r="AN660" s="5" t="str">
        <f t="shared" si="195"/>
        <v>alrandiBMJ1 &gt; 4UTARA12 RODA</v>
      </c>
      <c r="AO660" s="5" t="str">
        <f t="shared" si="196"/>
        <v>alrandi1 &gt; 4UTARA12 RODA</v>
      </c>
      <c r="AP660" s="5" t="str">
        <f t="shared" si="197"/>
        <v>44188NIGHT</v>
      </c>
    </row>
    <row r="661" spans="1:42" x14ac:dyDescent="0.3">
      <c r="A661" s="33">
        <v>1</v>
      </c>
      <c r="B661" s="33"/>
      <c r="C661" s="70">
        <v>44188</v>
      </c>
      <c r="D661" s="71" t="s">
        <v>87</v>
      </c>
      <c r="E661" s="70">
        <v>44188</v>
      </c>
      <c r="F661" s="71">
        <v>5153246</v>
      </c>
      <c r="G661" s="33" t="s">
        <v>20</v>
      </c>
      <c r="H661" s="33" t="s">
        <v>50</v>
      </c>
      <c r="I661" s="33" t="s">
        <v>51</v>
      </c>
      <c r="J661" s="33" t="s">
        <v>53</v>
      </c>
      <c r="K661" s="63" t="s">
        <v>82</v>
      </c>
      <c r="L661" s="32" t="str">
        <f t="shared" si="180"/>
        <v>AXOR4843</v>
      </c>
      <c r="M661" s="32" t="str">
        <f t="shared" si="181"/>
        <v>BMJ</v>
      </c>
      <c r="N661" s="32" t="str">
        <f t="shared" si="182"/>
        <v>12 RODA</v>
      </c>
      <c r="O661" s="64">
        <v>0.95373842592592595</v>
      </c>
      <c r="P661" s="65">
        <v>0.95373842592592595</v>
      </c>
      <c r="Q661" s="65"/>
      <c r="R661" s="66">
        <v>2</v>
      </c>
      <c r="S661" s="66">
        <v>48680</v>
      </c>
      <c r="T661" s="66">
        <v>19880</v>
      </c>
      <c r="U661" s="67">
        <f t="shared" si="192"/>
        <v>28.8</v>
      </c>
      <c r="V661" s="66">
        <f t="shared" si="183"/>
        <v>583977.6</v>
      </c>
      <c r="W661" s="66" t="str">
        <f t="shared" si="184"/>
        <v>1 &gt; 4</v>
      </c>
      <c r="X661" s="66">
        <f>A661+SUMIFS(Presensi!F:F,Presensi!E:E,'Entry Data'!AP661)</f>
        <v>1</v>
      </c>
      <c r="Y661" s="66">
        <f>IFERROR(INDEX('Retasi Pricing'!F:F,MATCH('Entry Data'!AM661,'Retasi Pricing'!E:E,0))*X661,"")</f>
        <v>27500</v>
      </c>
      <c r="Z661" s="62" t="s">
        <v>26</v>
      </c>
      <c r="AA661" s="62" t="s">
        <v>27</v>
      </c>
      <c r="AB661" s="32"/>
      <c r="AC661" s="32" t="s">
        <v>213</v>
      </c>
      <c r="AD661" s="32" t="str">
        <f t="shared" si="185"/>
        <v/>
      </c>
      <c r="AF661" s="5" t="str">
        <f t="shared" si="186"/>
        <v>alrandi44188</v>
      </c>
      <c r="AG661" s="5" t="str">
        <f t="shared" si="187"/>
        <v>BMJ 07244188UTARANIGHT</v>
      </c>
      <c r="AH661" s="5" t="str">
        <f t="shared" si="188"/>
        <v>alrandi44188UTARANIGHT</v>
      </c>
      <c r="AI661" s="5" t="str">
        <f t="shared" si="189"/>
        <v>BMJ 07244188NIGHT</v>
      </c>
      <c r="AJ661" s="5" t="str">
        <f t="shared" si="190"/>
        <v>alrandi44188NIGHT</v>
      </c>
      <c r="AK661" s="5" t="str">
        <f t="shared" si="191"/>
        <v>alrandiBMJ</v>
      </c>
      <c r="AL661" s="5" t="str">
        <f t="shared" si="193"/>
        <v>2UTARA</v>
      </c>
      <c r="AM661" s="5" t="str">
        <f t="shared" si="194"/>
        <v>1 &gt; 4UTARA12 RODA</v>
      </c>
      <c r="AN661" s="5" t="str">
        <f t="shared" si="195"/>
        <v>alrandiBMJ1 &gt; 4UTARA12 RODA</v>
      </c>
      <c r="AO661" s="5" t="str">
        <f t="shared" si="196"/>
        <v>alrandi1 &gt; 4UTARA12 RODA</v>
      </c>
      <c r="AP661" s="5" t="str">
        <f t="shared" si="197"/>
        <v>44188NIGHT</v>
      </c>
    </row>
    <row r="662" spans="1:42" x14ac:dyDescent="0.3">
      <c r="A662" s="33">
        <v>1</v>
      </c>
      <c r="B662" s="33"/>
      <c r="C662" s="70">
        <v>44188</v>
      </c>
      <c r="D662" s="71" t="s">
        <v>87</v>
      </c>
      <c r="E662" s="70">
        <v>44189</v>
      </c>
      <c r="F662" s="71">
        <v>5153385</v>
      </c>
      <c r="G662" s="33" t="s">
        <v>20</v>
      </c>
      <c r="H662" s="33" t="s">
        <v>21</v>
      </c>
      <c r="I662" s="33" t="s">
        <v>45</v>
      </c>
      <c r="J662" s="33" t="s">
        <v>46</v>
      </c>
      <c r="K662" s="63" t="s">
        <v>83</v>
      </c>
      <c r="L662" s="32" t="str">
        <f t="shared" si="180"/>
        <v>AXOR4843</v>
      </c>
      <c r="M662" s="32" t="str">
        <f t="shared" si="181"/>
        <v>BMJ</v>
      </c>
      <c r="N662" s="32" t="str">
        <f t="shared" si="182"/>
        <v>12 RODA</v>
      </c>
      <c r="O662" s="64">
        <v>7.4386574074074077E-2</v>
      </c>
      <c r="P662" s="65">
        <v>7.4386574074074077E-2</v>
      </c>
      <c r="Q662" s="65"/>
      <c r="R662" s="66">
        <v>4</v>
      </c>
      <c r="S662" s="66">
        <v>50500</v>
      </c>
      <c r="T662" s="66">
        <v>20060</v>
      </c>
      <c r="U662" s="67">
        <f t="shared" si="192"/>
        <v>30.44</v>
      </c>
      <c r="V662" s="66">
        <f t="shared" si="183"/>
        <v>617231.88000000012</v>
      </c>
      <c r="W662" s="66" t="str">
        <f t="shared" si="184"/>
        <v>1 &gt; 4</v>
      </c>
      <c r="X662" s="66">
        <f>A662+SUMIFS(Presensi!F:F,Presensi!E:E,'Entry Data'!AP662)</f>
        <v>1</v>
      </c>
      <c r="Y662" s="66">
        <f>IFERROR(INDEX('Retasi Pricing'!F:F,MATCH('Entry Data'!AM662,'Retasi Pricing'!E:E,0))*X662,"")</f>
        <v>27500</v>
      </c>
      <c r="Z662" s="62" t="s">
        <v>26</v>
      </c>
      <c r="AA662" s="62" t="s">
        <v>27</v>
      </c>
      <c r="AB662" s="32"/>
      <c r="AC662" s="32" t="s">
        <v>214</v>
      </c>
      <c r="AD662" s="32" t="str">
        <f t="shared" si="185"/>
        <v/>
      </c>
      <c r="AF662" s="5" t="str">
        <f t="shared" si="186"/>
        <v>pelani44188</v>
      </c>
      <c r="AG662" s="5" t="str">
        <f t="shared" si="187"/>
        <v>BMJ 07344188UTARANIGHT</v>
      </c>
      <c r="AH662" s="5" t="str">
        <f t="shared" si="188"/>
        <v>pelani44188UTARANIGHT</v>
      </c>
      <c r="AI662" s="5" t="str">
        <f t="shared" si="189"/>
        <v>BMJ 07344188NIGHT</v>
      </c>
      <c r="AJ662" s="5" t="str">
        <f t="shared" si="190"/>
        <v>pelani44188NIGHT</v>
      </c>
      <c r="AK662" s="5" t="str">
        <f t="shared" si="191"/>
        <v>pelaniBMJ</v>
      </c>
      <c r="AL662" s="5" t="str">
        <f t="shared" si="193"/>
        <v>4UTARA</v>
      </c>
      <c r="AM662" s="5" t="str">
        <f t="shared" si="194"/>
        <v>1 &gt; 4UTARA12 RODA</v>
      </c>
      <c r="AN662" s="5" t="str">
        <f t="shared" si="195"/>
        <v>pelaniBMJ1 &gt; 4UTARA12 RODA</v>
      </c>
      <c r="AO662" s="5" t="str">
        <f t="shared" si="196"/>
        <v>pelani1 &gt; 4UTARA12 RODA</v>
      </c>
      <c r="AP662" s="5" t="str">
        <f t="shared" si="197"/>
        <v>44188NIGHT</v>
      </c>
    </row>
    <row r="663" spans="1:42" x14ac:dyDescent="0.3">
      <c r="A663" s="33">
        <v>1</v>
      </c>
      <c r="B663" s="33"/>
      <c r="C663" s="70">
        <v>44188</v>
      </c>
      <c r="D663" s="71" t="s">
        <v>87</v>
      </c>
      <c r="E663" s="70">
        <v>44189</v>
      </c>
      <c r="F663" s="71">
        <v>5153466</v>
      </c>
      <c r="G663" s="33" t="s">
        <v>20</v>
      </c>
      <c r="H663" s="33" t="s">
        <v>21</v>
      </c>
      <c r="I663" s="33" t="s">
        <v>45</v>
      </c>
      <c r="J663" s="33" t="s">
        <v>46</v>
      </c>
      <c r="K663" s="63" t="s">
        <v>83</v>
      </c>
      <c r="L663" s="32" t="str">
        <f t="shared" si="180"/>
        <v>AXOR4843</v>
      </c>
      <c r="M663" s="32" t="str">
        <f t="shared" si="181"/>
        <v>BMJ</v>
      </c>
      <c r="N663" s="32" t="str">
        <f t="shared" si="182"/>
        <v>12 RODA</v>
      </c>
      <c r="O663" s="64">
        <v>0.14199074074074072</v>
      </c>
      <c r="P663" s="65">
        <v>0.14199074074074072</v>
      </c>
      <c r="Q663" s="65"/>
      <c r="R663" s="66">
        <v>5</v>
      </c>
      <c r="S663" s="66">
        <v>51100</v>
      </c>
      <c r="T663" s="66">
        <v>20060</v>
      </c>
      <c r="U663" s="67">
        <f t="shared" si="192"/>
        <v>31.04</v>
      </c>
      <c r="V663" s="66">
        <f t="shared" si="183"/>
        <v>629398.08000000007</v>
      </c>
      <c r="W663" s="66" t="str">
        <f t="shared" si="184"/>
        <v>&gt; 5</v>
      </c>
      <c r="X663" s="66">
        <f>A663+SUMIFS(Presensi!F:F,Presensi!E:E,'Entry Data'!AP663)</f>
        <v>1</v>
      </c>
      <c r="Y663" s="66">
        <f>IFERROR(INDEX('Retasi Pricing'!F:F,MATCH('Entry Data'!AM663,'Retasi Pricing'!E:E,0))*X663,"")</f>
        <v>31200</v>
      </c>
      <c r="Z663" s="62" t="s">
        <v>26</v>
      </c>
      <c r="AA663" s="62" t="s">
        <v>27</v>
      </c>
      <c r="AB663" s="32"/>
      <c r="AC663" s="32" t="s">
        <v>214</v>
      </c>
      <c r="AD663" s="32" t="str">
        <f t="shared" si="185"/>
        <v/>
      </c>
      <c r="AF663" s="5" t="str">
        <f t="shared" si="186"/>
        <v>pelani44188</v>
      </c>
      <c r="AG663" s="5" t="str">
        <f t="shared" si="187"/>
        <v>BMJ 07344188UTARANIGHT</v>
      </c>
      <c r="AH663" s="5" t="str">
        <f t="shared" si="188"/>
        <v>pelani44188UTARANIGHT</v>
      </c>
      <c r="AI663" s="5" t="str">
        <f t="shared" si="189"/>
        <v>BMJ 07344188NIGHT</v>
      </c>
      <c r="AJ663" s="5" t="str">
        <f t="shared" si="190"/>
        <v>pelani44188NIGHT</v>
      </c>
      <c r="AK663" s="5" t="str">
        <f t="shared" si="191"/>
        <v>pelaniBMJ</v>
      </c>
      <c r="AL663" s="5" t="str">
        <f t="shared" si="193"/>
        <v>5UTARA</v>
      </c>
      <c r="AM663" s="5" t="str">
        <f t="shared" si="194"/>
        <v>&gt; 5UTARA12 RODA</v>
      </c>
      <c r="AN663" s="5" t="str">
        <f t="shared" si="195"/>
        <v>pelaniBMJ&gt; 5UTARA12 RODA</v>
      </c>
      <c r="AO663" s="5" t="str">
        <f t="shared" si="196"/>
        <v>pelani&gt; 5UTARA12 RODA</v>
      </c>
      <c r="AP663" s="5" t="str">
        <f t="shared" si="197"/>
        <v>44188NIGHT</v>
      </c>
    </row>
    <row r="664" spans="1:42" x14ac:dyDescent="0.3">
      <c r="A664" s="33">
        <v>1</v>
      </c>
      <c r="B664" s="33"/>
      <c r="C664" s="70">
        <v>44188</v>
      </c>
      <c r="D664" s="71" t="s">
        <v>87</v>
      </c>
      <c r="E664" s="70">
        <v>44189</v>
      </c>
      <c r="F664" s="71">
        <v>5153527</v>
      </c>
      <c r="G664" s="33" t="s">
        <v>20</v>
      </c>
      <c r="H664" s="33" t="s">
        <v>21</v>
      </c>
      <c r="I664" s="33" t="s">
        <v>51</v>
      </c>
      <c r="J664" s="33" t="s">
        <v>46</v>
      </c>
      <c r="K664" s="63" t="s">
        <v>83</v>
      </c>
      <c r="L664" s="32" t="str">
        <f t="shared" si="180"/>
        <v>AXOR4843</v>
      </c>
      <c r="M664" s="32" t="str">
        <f t="shared" si="181"/>
        <v>BMJ</v>
      </c>
      <c r="N664" s="32" t="str">
        <f t="shared" si="182"/>
        <v>12 RODA</v>
      </c>
      <c r="O664" s="64">
        <v>0.20060185185185186</v>
      </c>
      <c r="P664" s="65">
        <v>0.20060185185185186</v>
      </c>
      <c r="Q664" s="65"/>
      <c r="R664" s="66">
        <v>6</v>
      </c>
      <c r="S664" s="66">
        <v>54820</v>
      </c>
      <c r="T664" s="66">
        <v>20060</v>
      </c>
      <c r="U664" s="67">
        <f t="shared" si="192"/>
        <v>34.76</v>
      </c>
      <c r="V664" s="66">
        <f t="shared" si="183"/>
        <v>704828.5199999999</v>
      </c>
      <c r="W664" s="66" t="str">
        <f t="shared" si="184"/>
        <v>&gt; 6</v>
      </c>
      <c r="X664" s="66">
        <f>A664+SUMIFS(Presensi!F:F,Presensi!E:E,'Entry Data'!AP664)</f>
        <v>1</v>
      </c>
      <c r="Y664" s="66">
        <f>IFERROR(INDEX('Retasi Pricing'!F:F,MATCH('Entry Data'!AM664,'Retasi Pricing'!E:E,0))*X664,"")</f>
        <v>34450</v>
      </c>
      <c r="Z664" s="62" t="s">
        <v>26</v>
      </c>
      <c r="AA664" s="62" t="s">
        <v>27</v>
      </c>
      <c r="AB664" s="32"/>
      <c r="AC664" s="32" t="s">
        <v>214</v>
      </c>
      <c r="AD664" s="32" t="str">
        <f t="shared" si="185"/>
        <v/>
      </c>
      <c r="AF664" s="5" t="str">
        <f t="shared" si="186"/>
        <v>pelani44188</v>
      </c>
      <c r="AG664" s="5" t="str">
        <f t="shared" si="187"/>
        <v>BMJ 07344188UTARANIGHT</v>
      </c>
      <c r="AH664" s="5" t="str">
        <f t="shared" si="188"/>
        <v>pelani44188UTARANIGHT</v>
      </c>
      <c r="AI664" s="5" t="str">
        <f t="shared" si="189"/>
        <v>BMJ 07344188NIGHT</v>
      </c>
      <c r="AJ664" s="5" t="str">
        <f t="shared" si="190"/>
        <v>pelani44188NIGHT</v>
      </c>
      <c r="AK664" s="5" t="str">
        <f t="shared" si="191"/>
        <v>pelaniBMJ</v>
      </c>
      <c r="AL664" s="5" t="str">
        <f t="shared" si="193"/>
        <v>6UTARA</v>
      </c>
      <c r="AM664" s="5" t="str">
        <f t="shared" si="194"/>
        <v>&gt; 6UTARA12 RODA</v>
      </c>
      <c r="AN664" s="5" t="str">
        <f t="shared" si="195"/>
        <v>pelaniBMJ&gt; 6UTARA12 RODA</v>
      </c>
      <c r="AO664" s="5" t="str">
        <f t="shared" si="196"/>
        <v>pelani&gt; 6UTARA12 RODA</v>
      </c>
      <c r="AP664" s="5" t="str">
        <f t="shared" si="197"/>
        <v>44188NIGHT</v>
      </c>
    </row>
    <row r="665" spans="1:42" x14ac:dyDescent="0.3">
      <c r="A665" s="33">
        <v>1</v>
      </c>
      <c r="B665" s="33"/>
      <c r="C665" s="70">
        <v>44188</v>
      </c>
      <c r="D665" s="71" t="s">
        <v>87</v>
      </c>
      <c r="E665" s="70">
        <v>44189</v>
      </c>
      <c r="F665" s="71">
        <v>5153578</v>
      </c>
      <c r="G665" s="33" t="s">
        <v>20</v>
      </c>
      <c r="H665" s="33" t="s">
        <v>21</v>
      </c>
      <c r="I665" s="33" t="s">
        <v>51</v>
      </c>
      <c r="J665" s="33" t="s">
        <v>46</v>
      </c>
      <c r="K665" s="63" t="s">
        <v>83</v>
      </c>
      <c r="L665" s="32" t="str">
        <f t="shared" si="180"/>
        <v>AXOR4843</v>
      </c>
      <c r="M665" s="32" t="str">
        <f t="shared" si="181"/>
        <v>BMJ</v>
      </c>
      <c r="N665" s="32" t="str">
        <f t="shared" si="182"/>
        <v>12 RODA</v>
      </c>
      <c r="O665" s="64">
        <v>0.2644097222222222</v>
      </c>
      <c r="P665" s="65">
        <v>0.2644097222222222</v>
      </c>
      <c r="Q665" s="65"/>
      <c r="R665" s="66">
        <v>7</v>
      </c>
      <c r="S665" s="66">
        <v>52000</v>
      </c>
      <c r="T665" s="66">
        <v>20060</v>
      </c>
      <c r="U665" s="67">
        <f t="shared" si="192"/>
        <v>31.94</v>
      </c>
      <c r="V665" s="66">
        <f t="shared" si="183"/>
        <v>647647.38000000012</v>
      </c>
      <c r="W665" s="66" t="str">
        <f t="shared" si="184"/>
        <v>7 &gt;</v>
      </c>
      <c r="X665" s="66">
        <f>A665+SUMIFS(Presensi!F:F,Presensi!E:E,'Entry Data'!AP665)</f>
        <v>1</v>
      </c>
      <c r="Y665" s="66">
        <f>IFERROR(INDEX('Retasi Pricing'!F:F,MATCH('Entry Data'!AM665,'Retasi Pricing'!E:E,0))*X665,"")</f>
        <v>42000</v>
      </c>
      <c r="Z665" s="62" t="s">
        <v>26</v>
      </c>
      <c r="AA665" s="62" t="s">
        <v>27</v>
      </c>
      <c r="AB665" s="32"/>
      <c r="AC665" s="32" t="s">
        <v>214</v>
      </c>
      <c r="AD665" s="32" t="str">
        <f t="shared" si="185"/>
        <v/>
      </c>
      <c r="AF665" s="5" t="str">
        <f t="shared" si="186"/>
        <v>pelani44188</v>
      </c>
      <c r="AG665" s="5" t="str">
        <f t="shared" si="187"/>
        <v>BMJ 07344188UTARANIGHT</v>
      </c>
      <c r="AH665" s="5" t="str">
        <f t="shared" si="188"/>
        <v>pelani44188UTARANIGHT</v>
      </c>
      <c r="AI665" s="5" t="str">
        <f t="shared" si="189"/>
        <v>BMJ 07344188NIGHT</v>
      </c>
      <c r="AJ665" s="5" t="str">
        <f t="shared" si="190"/>
        <v>pelani44188NIGHT</v>
      </c>
      <c r="AK665" s="5" t="str">
        <f t="shared" si="191"/>
        <v>pelaniBMJ</v>
      </c>
      <c r="AL665" s="5" t="str">
        <f t="shared" si="193"/>
        <v>7UTARA</v>
      </c>
      <c r="AM665" s="5" t="str">
        <f t="shared" si="194"/>
        <v>7 &gt;UTARA12 RODA</v>
      </c>
      <c r="AN665" s="5" t="str">
        <f t="shared" si="195"/>
        <v>pelaniBMJ7 &gt;UTARA12 RODA</v>
      </c>
      <c r="AO665" s="5" t="str">
        <f t="shared" si="196"/>
        <v>pelani7 &gt;UTARA12 RODA</v>
      </c>
      <c r="AP665" s="5" t="str">
        <f t="shared" si="197"/>
        <v>44188NIGHT</v>
      </c>
    </row>
    <row r="666" spans="1:42" x14ac:dyDescent="0.3">
      <c r="A666" s="33">
        <v>1</v>
      </c>
      <c r="B666" s="33"/>
      <c r="C666" s="70">
        <v>44188</v>
      </c>
      <c r="D666" s="71" t="s">
        <v>87</v>
      </c>
      <c r="E666" s="70">
        <v>44188</v>
      </c>
      <c r="F666" s="71">
        <v>5153122</v>
      </c>
      <c r="G666" s="33" t="s">
        <v>20</v>
      </c>
      <c r="H666" s="33" t="s">
        <v>21</v>
      </c>
      <c r="I666" s="33" t="s">
        <v>45</v>
      </c>
      <c r="J666" s="33" t="s">
        <v>46</v>
      </c>
      <c r="K666" s="63" t="s">
        <v>83</v>
      </c>
      <c r="L666" s="32" t="str">
        <f t="shared" si="180"/>
        <v>AXOR4843</v>
      </c>
      <c r="M666" s="32" t="str">
        <f t="shared" si="181"/>
        <v>BMJ</v>
      </c>
      <c r="N666" s="32" t="str">
        <f t="shared" si="182"/>
        <v>12 RODA</v>
      </c>
      <c r="O666" s="64">
        <v>0.86089120370370376</v>
      </c>
      <c r="P666" s="65">
        <v>0.86089120370370376</v>
      </c>
      <c r="Q666" s="65"/>
      <c r="R666" s="66">
        <v>1</v>
      </c>
      <c r="S666" s="66">
        <v>52620</v>
      </c>
      <c r="T666" s="66">
        <v>20060</v>
      </c>
      <c r="U666" s="67">
        <f t="shared" si="192"/>
        <v>32.56</v>
      </c>
      <c r="V666" s="66">
        <f t="shared" si="183"/>
        <v>660219.12</v>
      </c>
      <c r="W666" s="66" t="str">
        <f t="shared" si="184"/>
        <v>1 &gt; 4</v>
      </c>
      <c r="X666" s="66">
        <f>A666+SUMIFS(Presensi!F:F,Presensi!E:E,'Entry Data'!AP666)</f>
        <v>1</v>
      </c>
      <c r="Y666" s="66">
        <f>IFERROR(INDEX('Retasi Pricing'!F:F,MATCH('Entry Data'!AM666,'Retasi Pricing'!E:E,0))*X666,"")</f>
        <v>27500</v>
      </c>
      <c r="Z666" s="62" t="s">
        <v>26</v>
      </c>
      <c r="AA666" s="62" t="s">
        <v>27</v>
      </c>
      <c r="AB666" s="32"/>
      <c r="AC666" s="32" t="s">
        <v>214</v>
      </c>
      <c r="AD666" s="32" t="str">
        <f t="shared" si="185"/>
        <v/>
      </c>
      <c r="AF666" s="5" t="str">
        <f t="shared" si="186"/>
        <v>pelani44188</v>
      </c>
      <c r="AG666" s="5" t="str">
        <f t="shared" si="187"/>
        <v>BMJ 07344188UTARANIGHT</v>
      </c>
      <c r="AH666" s="5" t="str">
        <f t="shared" si="188"/>
        <v>pelani44188UTARANIGHT</v>
      </c>
      <c r="AI666" s="5" t="str">
        <f t="shared" si="189"/>
        <v>BMJ 07344188NIGHT</v>
      </c>
      <c r="AJ666" s="5" t="str">
        <f t="shared" si="190"/>
        <v>pelani44188NIGHT</v>
      </c>
      <c r="AK666" s="5" t="str">
        <f t="shared" si="191"/>
        <v>pelaniBMJ</v>
      </c>
      <c r="AL666" s="5" t="str">
        <f t="shared" si="193"/>
        <v>1UTARA</v>
      </c>
      <c r="AM666" s="5" t="str">
        <f t="shared" si="194"/>
        <v>1 &gt; 4UTARA12 RODA</v>
      </c>
      <c r="AN666" s="5" t="str">
        <f t="shared" si="195"/>
        <v>pelaniBMJ1 &gt; 4UTARA12 RODA</v>
      </c>
      <c r="AO666" s="5" t="str">
        <f t="shared" si="196"/>
        <v>pelani1 &gt; 4UTARA12 RODA</v>
      </c>
      <c r="AP666" s="5" t="str">
        <f t="shared" si="197"/>
        <v>44188NIGHT</v>
      </c>
    </row>
    <row r="667" spans="1:42" x14ac:dyDescent="0.3">
      <c r="A667" s="33">
        <v>1</v>
      </c>
      <c r="B667" s="33"/>
      <c r="C667" s="70">
        <v>44188</v>
      </c>
      <c r="D667" s="71" t="s">
        <v>87</v>
      </c>
      <c r="E667" s="70">
        <v>44188</v>
      </c>
      <c r="F667" s="71">
        <v>5153195</v>
      </c>
      <c r="G667" s="33" t="s">
        <v>20</v>
      </c>
      <c r="H667" s="33" t="s">
        <v>21</v>
      </c>
      <c r="I667" s="33" t="s">
        <v>45</v>
      </c>
      <c r="J667" s="33" t="s">
        <v>46</v>
      </c>
      <c r="K667" s="63" t="s">
        <v>83</v>
      </c>
      <c r="L667" s="32" t="str">
        <f t="shared" si="180"/>
        <v>AXOR4843</v>
      </c>
      <c r="M667" s="32" t="str">
        <f t="shared" si="181"/>
        <v>BMJ</v>
      </c>
      <c r="N667" s="32" t="str">
        <f t="shared" si="182"/>
        <v>12 RODA</v>
      </c>
      <c r="O667" s="64">
        <v>0.92054398148148142</v>
      </c>
      <c r="P667" s="65">
        <v>0.92054398148148142</v>
      </c>
      <c r="Q667" s="65"/>
      <c r="R667" s="66">
        <v>2</v>
      </c>
      <c r="S667" s="66">
        <v>53620</v>
      </c>
      <c r="T667" s="66">
        <v>20060</v>
      </c>
      <c r="U667" s="67">
        <f t="shared" si="192"/>
        <v>33.56</v>
      </c>
      <c r="V667" s="66">
        <f t="shared" si="183"/>
        <v>680496.12</v>
      </c>
      <c r="W667" s="66" t="str">
        <f t="shared" si="184"/>
        <v>1 &gt; 4</v>
      </c>
      <c r="X667" s="66">
        <f>A667+SUMIFS(Presensi!F:F,Presensi!E:E,'Entry Data'!AP667)</f>
        <v>1</v>
      </c>
      <c r="Y667" s="66">
        <f>IFERROR(INDEX('Retasi Pricing'!F:F,MATCH('Entry Data'!AM667,'Retasi Pricing'!E:E,0))*X667,"")</f>
        <v>27500</v>
      </c>
      <c r="Z667" s="62" t="s">
        <v>26</v>
      </c>
      <c r="AA667" s="62" t="s">
        <v>27</v>
      </c>
      <c r="AB667" s="32"/>
      <c r="AC667" s="32" t="s">
        <v>214</v>
      </c>
      <c r="AD667" s="32" t="str">
        <f t="shared" si="185"/>
        <v/>
      </c>
      <c r="AF667" s="5" t="str">
        <f t="shared" si="186"/>
        <v>pelani44188</v>
      </c>
      <c r="AG667" s="5" t="str">
        <f t="shared" si="187"/>
        <v>BMJ 07344188UTARANIGHT</v>
      </c>
      <c r="AH667" s="5" t="str">
        <f t="shared" si="188"/>
        <v>pelani44188UTARANIGHT</v>
      </c>
      <c r="AI667" s="5" t="str">
        <f t="shared" si="189"/>
        <v>BMJ 07344188NIGHT</v>
      </c>
      <c r="AJ667" s="5" t="str">
        <f t="shared" si="190"/>
        <v>pelani44188NIGHT</v>
      </c>
      <c r="AK667" s="5" t="str">
        <f t="shared" si="191"/>
        <v>pelaniBMJ</v>
      </c>
      <c r="AL667" s="5" t="str">
        <f t="shared" si="193"/>
        <v>2UTARA</v>
      </c>
      <c r="AM667" s="5" t="str">
        <f t="shared" si="194"/>
        <v>1 &gt; 4UTARA12 RODA</v>
      </c>
      <c r="AN667" s="5" t="str">
        <f t="shared" si="195"/>
        <v>pelaniBMJ1 &gt; 4UTARA12 RODA</v>
      </c>
      <c r="AO667" s="5" t="str">
        <f t="shared" si="196"/>
        <v>pelani1 &gt; 4UTARA12 RODA</v>
      </c>
      <c r="AP667" s="5" t="str">
        <f t="shared" si="197"/>
        <v>44188NIGHT</v>
      </c>
    </row>
    <row r="668" spans="1:42" x14ac:dyDescent="0.3">
      <c r="A668" s="33">
        <v>1</v>
      </c>
      <c r="B668" s="33"/>
      <c r="C668" s="70">
        <v>44188</v>
      </c>
      <c r="D668" s="71" t="s">
        <v>87</v>
      </c>
      <c r="E668" s="70">
        <v>44188</v>
      </c>
      <c r="F668" s="71">
        <v>5153284</v>
      </c>
      <c r="G668" s="33" t="s">
        <v>20</v>
      </c>
      <c r="H668" s="33" t="s">
        <v>21</v>
      </c>
      <c r="I668" s="33" t="s">
        <v>45</v>
      </c>
      <c r="J668" s="33" t="s">
        <v>46</v>
      </c>
      <c r="K668" s="63" t="s">
        <v>83</v>
      </c>
      <c r="L668" s="32" t="str">
        <f t="shared" si="180"/>
        <v>AXOR4843</v>
      </c>
      <c r="M668" s="32" t="str">
        <f t="shared" si="181"/>
        <v>BMJ</v>
      </c>
      <c r="N668" s="32" t="str">
        <f t="shared" si="182"/>
        <v>12 RODA</v>
      </c>
      <c r="O668" s="64">
        <v>0.98018518518518516</v>
      </c>
      <c r="P668" s="65">
        <v>0.98018518518518516</v>
      </c>
      <c r="Q668" s="65"/>
      <c r="R668" s="66">
        <v>3</v>
      </c>
      <c r="S668" s="66">
        <v>51340</v>
      </c>
      <c r="T668" s="66">
        <v>20060</v>
      </c>
      <c r="U668" s="67">
        <f t="shared" si="192"/>
        <v>31.28</v>
      </c>
      <c r="V668" s="66">
        <f t="shared" si="183"/>
        <v>634264.56000000006</v>
      </c>
      <c r="W668" s="66" t="str">
        <f t="shared" si="184"/>
        <v>1 &gt; 4</v>
      </c>
      <c r="X668" s="66">
        <f>A668+SUMIFS(Presensi!F:F,Presensi!E:E,'Entry Data'!AP668)</f>
        <v>1</v>
      </c>
      <c r="Y668" s="66">
        <f>IFERROR(INDEX('Retasi Pricing'!F:F,MATCH('Entry Data'!AM668,'Retasi Pricing'!E:E,0))*X668,"")</f>
        <v>27500</v>
      </c>
      <c r="Z668" s="62" t="s">
        <v>26</v>
      </c>
      <c r="AA668" s="62" t="s">
        <v>27</v>
      </c>
      <c r="AB668" s="32"/>
      <c r="AC668" s="32" t="s">
        <v>214</v>
      </c>
      <c r="AD668" s="32" t="str">
        <f t="shared" si="185"/>
        <v/>
      </c>
      <c r="AF668" s="5" t="str">
        <f t="shared" si="186"/>
        <v>pelani44188</v>
      </c>
      <c r="AG668" s="5" t="str">
        <f t="shared" si="187"/>
        <v>BMJ 07344188UTARANIGHT</v>
      </c>
      <c r="AH668" s="5" t="str">
        <f t="shared" si="188"/>
        <v>pelani44188UTARANIGHT</v>
      </c>
      <c r="AI668" s="5" t="str">
        <f t="shared" si="189"/>
        <v>BMJ 07344188NIGHT</v>
      </c>
      <c r="AJ668" s="5" t="str">
        <f t="shared" si="190"/>
        <v>pelani44188NIGHT</v>
      </c>
      <c r="AK668" s="5" t="str">
        <f t="shared" si="191"/>
        <v>pelaniBMJ</v>
      </c>
      <c r="AL668" s="5" t="str">
        <f t="shared" si="193"/>
        <v>3UTARA</v>
      </c>
      <c r="AM668" s="5" t="str">
        <f t="shared" si="194"/>
        <v>1 &gt; 4UTARA12 RODA</v>
      </c>
      <c r="AN668" s="5" t="str">
        <f t="shared" si="195"/>
        <v>pelaniBMJ1 &gt; 4UTARA12 RODA</v>
      </c>
      <c r="AO668" s="5" t="str">
        <f t="shared" si="196"/>
        <v>pelani1 &gt; 4UTARA12 RODA</v>
      </c>
      <c r="AP668" s="5" t="str">
        <f t="shared" si="197"/>
        <v>44188NIGHT</v>
      </c>
    </row>
    <row r="669" spans="1:42" x14ac:dyDescent="0.3">
      <c r="A669" s="33">
        <v>1</v>
      </c>
      <c r="B669" s="33"/>
      <c r="C669" s="70">
        <v>44188</v>
      </c>
      <c r="D669" s="71" t="s">
        <v>87</v>
      </c>
      <c r="E669" s="70">
        <v>44189</v>
      </c>
      <c r="F669" s="71">
        <v>5153498</v>
      </c>
      <c r="G669" s="33" t="s">
        <v>38</v>
      </c>
      <c r="H669" s="33" t="s">
        <v>102</v>
      </c>
      <c r="I669" s="33" t="s">
        <v>103</v>
      </c>
      <c r="J669" s="33" t="s">
        <v>115</v>
      </c>
      <c r="K669" s="63" t="s">
        <v>85</v>
      </c>
      <c r="L669" s="32" t="str">
        <f t="shared" si="180"/>
        <v>AXOR4843</v>
      </c>
      <c r="M669" s="32" t="str">
        <f t="shared" si="181"/>
        <v>BMJ</v>
      </c>
      <c r="N669" s="32" t="str">
        <f t="shared" si="182"/>
        <v>12 RODA</v>
      </c>
      <c r="O669" s="64">
        <v>0.1716087962962963</v>
      </c>
      <c r="P669" s="65">
        <v>0.1716087962962963</v>
      </c>
      <c r="Q669" s="65"/>
      <c r="R669" s="66">
        <v>2</v>
      </c>
      <c r="S669" s="66">
        <v>52420</v>
      </c>
      <c r="T669" s="66">
        <v>19820</v>
      </c>
      <c r="U669" s="67">
        <f t="shared" si="192"/>
        <v>32.6</v>
      </c>
      <c r="V669" s="66">
        <f t="shared" si="183"/>
        <v>979304.00000000012</v>
      </c>
      <c r="W669" s="66" t="str">
        <f t="shared" si="184"/>
        <v>1 &gt; 3</v>
      </c>
      <c r="X669" s="66">
        <f>A669+SUMIFS(Presensi!F:F,Presensi!E:E,'Entry Data'!AP669)</f>
        <v>1</v>
      </c>
      <c r="Y669" s="66">
        <f>IFERROR(INDEX('Retasi Pricing'!F:F,MATCH('Entry Data'!AM669,'Retasi Pricing'!E:E,0))*X669,"")</f>
        <v>38000</v>
      </c>
      <c r="Z669" s="62" t="s">
        <v>26</v>
      </c>
      <c r="AA669" s="62" t="s">
        <v>27</v>
      </c>
      <c r="AB669" s="32"/>
      <c r="AC669" s="32" t="s">
        <v>281</v>
      </c>
      <c r="AD669" s="32" t="str">
        <f t="shared" si="185"/>
        <v/>
      </c>
      <c r="AF669" s="5" t="str">
        <f t="shared" si="186"/>
        <v>m.sainuddin kasim44188</v>
      </c>
      <c r="AG669" s="5" t="str">
        <f t="shared" si="187"/>
        <v>BMJ 07444188SELATANNIGHT</v>
      </c>
      <c r="AH669" s="5" t="str">
        <f t="shared" si="188"/>
        <v>m.sainuddin kasim44188SELATANNIGHT</v>
      </c>
      <c r="AI669" s="5" t="str">
        <f t="shared" si="189"/>
        <v>BMJ 07444188NIGHT</v>
      </c>
      <c r="AJ669" s="5" t="str">
        <f t="shared" si="190"/>
        <v>m.sainuddin kasim44188NIGHT</v>
      </c>
      <c r="AK669" s="5" t="str">
        <f t="shared" si="191"/>
        <v>m.sainuddin kasimBMJ</v>
      </c>
      <c r="AL669" s="5" t="str">
        <f t="shared" si="193"/>
        <v>2SELATAN</v>
      </c>
      <c r="AM669" s="5" t="str">
        <f t="shared" si="194"/>
        <v>1 &gt; 3SELATAN12 RODA</v>
      </c>
      <c r="AN669" s="5" t="str">
        <f t="shared" si="195"/>
        <v>m.sainuddin kasimBMJ1 &gt; 3SELATAN12 RODA</v>
      </c>
      <c r="AO669" s="5" t="str">
        <f t="shared" si="196"/>
        <v>m.sainuddin kasim1 &gt; 3SELATAN12 RODA</v>
      </c>
      <c r="AP669" s="5" t="str">
        <f t="shared" si="197"/>
        <v>44188NIGHT</v>
      </c>
    </row>
    <row r="670" spans="1:42" x14ac:dyDescent="0.3">
      <c r="A670" s="33">
        <v>1</v>
      </c>
      <c r="B670" s="33"/>
      <c r="C670" s="70">
        <v>44188</v>
      </c>
      <c r="D670" s="71" t="s">
        <v>87</v>
      </c>
      <c r="E670" s="70">
        <v>44188</v>
      </c>
      <c r="F670" s="71">
        <v>5153258</v>
      </c>
      <c r="G670" s="33" t="s">
        <v>20</v>
      </c>
      <c r="H670" s="33" t="s">
        <v>50</v>
      </c>
      <c r="I670" s="33" t="s">
        <v>51</v>
      </c>
      <c r="J670" s="33" t="s">
        <v>53</v>
      </c>
      <c r="K670" s="63" t="s">
        <v>85</v>
      </c>
      <c r="L670" s="32" t="str">
        <f t="shared" si="180"/>
        <v>AXOR4843</v>
      </c>
      <c r="M670" s="32" t="str">
        <f t="shared" si="181"/>
        <v>BMJ</v>
      </c>
      <c r="N670" s="32" t="str">
        <f t="shared" si="182"/>
        <v>12 RODA</v>
      </c>
      <c r="O670" s="64">
        <v>0.96126157407407409</v>
      </c>
      <c r="P670" s="65">
        <v>0.96126157407407409</v>
      </c>
      <c r="Q670" s="65"/>
      <c r="R670" s="66">
        <v>1</v>
      </c>
      <c r="S670" s="66">
        <v>52740</v>
      </c>
      <c r="T670" s="66">
        <v>19820</v>
      </c>
      <c r="U670" s="67">
        <f t="shared" si="192"/>
        <v>32.92</v>
      </c>
      <c r="V670" s="66">
        <f t="shared" si="183"/>
        <v>667518.84000000008</v>
      </c>
      <c r="W670" s="66" t="str">
        <f t="shared" si="184"/>
        <v>1 &gt; 4</v>
      </c>
      <c r="X670" s="66">
        <f>A670+SUMIFS(Presensi!F:F,Presensi!E:E,'Entry Data'!AP670)</f>
        <v>1</v>
      </c>
      <c r="Y670" s="66">
        <f>IFERROR(INDEX('Retasi Pricing'!F:F,MATCH('Entry Data'!AM670,'Retasi Pricing'!E:E,0))*X670,"")</f>
        <v>27500</v>
      </c>
      <c r="Z670" s="62" t="s">
        <v>26</v>
      </c>
      <c r="AA670" s="62" t="s">
        <v>27</v>
      </c>
      <c r="AB670" s="32"/>
      <c r="AC670" s="32" t="s">
        <v>281</v>
      </c>
      <c r="AD670" s="32" t="str">
        <f t="shared" si="185"/>
        <v/>
      </c>
      <c r="AF670" s="5" t="str">
        <f t="shared" si="186"/>
        <v>m.sainuddin kasim44188</v>
      </c>
      <c r="AG670" s="5" t="str">
        <f t="shared" si="187"/>
        <v>BMJ 07444188UTARANIGHT</v>
      </c>
      <c r="AH670" s="5" t="str">
        <f t="shared" si="188"/>
        <v>m.sainuddin kasim44188UTARANIGHT</v>
      </c>
      <c r="AI670" s="5" t="str">
        <f t="shared" si="189"/>
        <v>BMJ 07444188NIGHT</v>
      </c>
      <c r="AJ670" s="5" t="str">
        <f t="shared" si="190"/>
        <v>m.sainuddin kasim44188NIGHT</v>
      </c>
      <c r="AK670" s="5" t="str">
        <f t="shared" si="191"/>
        <v>m.sainuddin kasimBMJ</v>
      </c>
      <c r="AL670" s="5" t="str">
        <f t="shared" si="193"/>
        <v>1UTARA</v>
      </c>
      <c r="AM670" s="5" t="str">
        <f t="shared" si="194"/>
        <v>1 &gt; 4UTARA12 RODA</v>
      </c>
      <c r="AN670" s="5" t="str">
        <f t="shared" si="195"/>
        <v>m.sainuddin kasimBMJ1 &gt; 4UTARA12 RODA</v>
      </c>
      <c r="AO670" s="5" t="str">
        <f t="shared" si="196"/>
        <v>m.sainuddin kasim1 &gt; 4UTARA12 RODA</v>
      </c>
      <c r="AP670" s="5" t="str">
        <f t="shared" si="197"/>
        <v>44188NIGHT</v>
      </c>
    </row>
    <row r="671" spans="1:42" x14ac:dyDescent="0.3">
      <c r="A671" s="33">
        <v>1</v>
      </c>
      <c r="B671" s="33"/>
      <c r="C671" s="70">
        <v>44189</v>
      </c>
      <c r="D671" s="71" t="s">
        <v>19</v>
      </c>
      <c r="E671" s="70">
        <v>44189.425000000003</v>
      </c>
      <c r="F671" s="71">
        <v>5153731</v>
      </c>
      <c r="G671" s="33" t="s">
        <v>20</v>
      </c>
      <c r="H671" s="33" t="s">
        <v>21</v>
      </c>
      <c r="I671" s="33" t="s">
        <v>51</v>
      </c>
      <c r="J671" s="33" t="s">
        <v>46</v>
      </c>
      <c r="K671" s="63" t="s">
        <v>126</v>
      </c>
      <c r="L671" s="32" t="str">
        <f t="shared" si="180"/>
        <v>CGE370</v>
      </c>
      <c r="M671" s="32" t="str">
        <f t="shared" si="181"/>
        <v>BMJ II</v>
      </c>
      <c r="N671" s="32" t="str">
        <f t="shared" si="182"/>
        <v>12 RODA</v>
      </c>
      <c r="O671" s="64">
        <v>44189.425162037034</v>
      </c>
      <c r="P671" s="65">
        <v>44189.425162037034</v>
      </c>
      <c r="Q671" s="65"/>
      <c r="R671" s="66">
        <v>1</v>
      </c>
      <c r="S671" s="66">
        <v>45860</v>
      </c>
      <c r="T671" s="66">
        <v>17080</v>
      </c>
      <c r="U671" s="67">
        <f t="shared" si="192"/>
        <v>28.78</v>
      </c>
      <c r="V671" s="66">
        <f t="shared" si="183"/>
        <v>583572.06000000006</v>
      </c>
      <c r="W671" s="66" t="str">
        <f t="shared" si="184"/>
        <v>1 &gt; 4</v>
      </c>
      <c r="X671" s="66">
        <f>A671+SUMIFS(Presensi!F:F,Presensi!E:E,'Entry Data'!AP671)</f>
        <v>1</v>
      </c>
      <c r="Y671" s="66">
        <f>IFERROR(INDEX('Retasi Pricing'!F:F,MATCH('Entry Data'!AM671,'Retasi Pricing'!E:E,0))*X671,"")</f>
        <v>27500</v>
      </c>
      <c r="Z671" s="62" t="s">
        <v>26</v>
      </c>
      <c r="AA671" s="62" t="s">
        <v>27</v>
      </c>
      <c r="AB671" s="32"/>
      <c r="AC671" s="32" t="s">
        <v>371</v>
      </c>
      <c r="AD671" s="32" t="str">
        <f t="shared" si="185"/>
        <v/>
      </c>
      <c r="AF671" s="5" t="str">
        <f t="shared" si="186"/>
        <v>Miftahul Amin44189</v>
      </c>
      <c r="AG671" s="5" t="str">
        <f t="shared" si="187"/>
        <v>BMJ 04244189UTARADAY</v>
      </c>
      <c r="AH671" s="5" t="str">
        <f t="shared" si="188"/>
        <v>Miftahul Amin44189UTARADAY</v>
      </c>
      <c r="AI671" s="5" t="str">
        <f t="shared" si="189"/>
        <v>BMJ 04244189DAY</v>
      </c>
      <c r="AJ671" s="5" t="str">
        <f t="shared" si="190"/>
        <v>Miftahul Amin44189DAY</v>
      </c>
      <c r="AK671" s="5" t="str">
        <f t="shared" si="191"/>
        <v>Miftahul AminBMJ II</v>
      </c>
      <c r="AL671" s="5" t="str">
        <f t="shared" si="193"/>
        <v>1UTARA</v>
      </c>
      <c r="AM671" s="5" t="str">
        <f t="shared" si="194"/>
        <v>1 &gt; 4UTARA12 RODA</v>
      </c>
      <c r="AN671" s="5" t="str">
        <f t="shared" si="195"/>
        <v>Miftahul AminBMJ II1 &gt; 4UTARA12 RODA</v>
      </c>
      <c r="AO671" s="5" t="str">
        <f t="shared" si="196"/>
        <v>Miftahul Amin1 &gt; 4UTARA12 RODA</v>
      </c>
      <c r="AP671" s="5" t="str">
        <f t="shared" si="197"/>
        <v>44189DAY</v>
      </c>
    </row>
    <row r="672" spans="1:42" x14ac:dyDescent="0.3">
      <c r="A672" s="33">
        <v>1</v>
      </c>
      <c r="B672" s="33"/>
      <c r="C672" s="70">
        <v>44189</v>
      </c>
      <c r="D672" s="71" t="s">
        <v>19</v>
      </c>
      <c r="E672" s="70">
        <v>44189.474999999999</v>
      </c>
      <c r="F672" s="71">
        <v>5153797</v>
      </c>
      <c r="G672" s="33" t="s">
        <v>20</v>
      </c>
      <c r="H672" s="33" t="s">
        <v>21</v>
      </c>
      <c r="I672" s="33" t="s">
        <v>51</v>
      </c>
      <c r="J672" s="33" t="s">
        <v>46</v>
      </c>
      <c r="K672" s="63" t="s">
        <v>126</v>
      </c>
      <c r="L672" s="32" t="str">
        <f t="shared" si="180"/>
        <v>CGE370</v>
      </c>
      <c r="M672" s="32" t="str">
        <f t="shared" si="181"/>
        <v>BMJ II</v>
      </c>
      <c r="N672" s="32" t="str">
        <f t="shared" si="182"/>
        <v>12 RODA</v>
      </c>
      <c r="O672" s="64">
        <v>44189.475312499999</v>
      </c>
      <c r="P672" s="65">
        <v>44189.475312499999</v>
      </c>
      <c r="Q672" s="65"/>
      <c r="R672" s="66">
        <v>2</v>
      </c>
      <c r="S672" s="66">
        <v>47480</v>
      </c>
      <c r="T672" s="66">
        <v>17040</v>
      </c>
      <c r="U672" s="67">
        <f t="shared" si="192"/>
        <v>30.44</v>
      </c>
      <c r="V672" s="66">
        <f t="shared" si="183"/>
        <v>617231.88000000012</v>
      </c>
      <c r="W672" s="66" t="str">
        <f t="shared" si="184"/>
        <v>1 &gt; 4</v>
      </c>
      <c r="X672" s="66">
        <f>A672+SUMIFS(Presensi!F:F,Presensi!E:E,'Entry Data'!AP672)</f>
        <v>1</v>
      </c>
      <c r="Y672" s="66">
        <f>IFERROR(INDEX('Retasi Pricing'!F:F,MATCH('Entry Data'!AM672,'Retasi Pricing'!E:E,0))*X672,"")</f>
        <v>27500</v>
      </c>
      <c r="Z672" s="62" t="s">
        <v>26</v>
      </c>
      <c r="AA672" s="62" t="s">
        <v>27</v>
      </c>
      <c r="AB672" s="32"/>
      <c r="AC672" s="32" t="s">
        <v>371</v>
      </c>
      <c r="AD672" s="32" t="str">
        <f t="shared" si="185"/>
        <v/>
      </c>
      <c r="AF672" s="5" t="str">
        <f t="shared" si="186"/>
        <v>Miftahul Amin44189</v>
      </c>
      <c r="AG672" s="5" t="str">
        <f t="shared" si="187"/>
        <v>BMJ 04244189UTARADAY</v>
      </c>
      <c r="AH672" s="5" t="str">
        <f t="shared" si="188"/>
        <v>Miftahul Amin44189UTARADAY</v>
      </c>
      <c r="AI672" s="5" t="str">
        <f t="shared" si="189"/>
        <v>BMJ 04244189DAY</v>
      </c>
      <c r="AJ672" s="5" t="str">
        <f t="shared" si="190"/>
        <v>Miftahul Amin44189DAY</v>
      </c>
      <c r="AK672" s="5" t="str">
        <f t="shared" si="191"/>
        <v>Miftahul AminBMJ II</v>
      </c>
      <c r="AL672" s="5" t="str">
        <f t="shared" si="193"/>
        <v>2UTARA</v>
      </c>
      <c r="AM672" s="5" t="str">
        <f t="shared" si="194"/>
        <v>1 &gt; 4UTARA12 RODA</v>
      </c>
      <c r="AN672" s="5" t="str">
        <f t="shared" si="195"/>
        <v>Miftahul AminBMJ II1 &gt; 4UTARA12 RODA</v>
      </c>
      <c r="AO672" s="5" t="str">
        <f t="shared" si="196"/>
        <v>Miftahul Amin1 &gt; 4UTARA12 RODA</v>
      </c>
      <c r="AP672" s="5" t="str">
        <f t="shared" si="197"/>
        <v>44189DAY</v>
      </c>
    </row>
    <row r="673" spans="1:42" x14ac:dyDescent="0.3">
      <c r="A673" s="33">
        <v>1</v>
      </c>
      <c r="B673" s="33"/>
      <c r="C673" s="70">
        <v>44189</v>
      </c>
      <c r="D673" s="71" t="s">
        <v>19</v>
      </c>
      <c r="E673" s="70">
        <v>44189.54583333333</v>
      </c>
      <c r="F673" s="71">
        <v>5153867</v>
      </c>
      <c r="G673" s="33" t="s">
        <v>20</v>
      </c>
      <c r="H673" s="33" t="s">
        <v>21</v>
      </c>
      <c r="I673" s="33" t="s">
        <v>45</v>
      </c>
      <c r="J673" s="33" t="s">
        <v>46</v>
      </c>
      <c r="K673" s="63" t="s">
        <v>126</v>
      </c>
      <c r="L673" s="32" t="str">
        <f t="shared" si="180"/>
        <v>CGE370</v>
      </c>
      <c r="M673" s="32" t="str">
        <f t="shared" si="181"/>
        <v>BMJ II</v>
      </c>
      <c r="N673" s="32" t="str">
        <f t="shared" si="182"/>
        <v>12 RODA</v>
      </c>
      <c r="O673" s="64">
        <v>44189.547280092593</v>
      </c>
      <c r="P673" s="65">
        <v>44189.547280092593</v>
      </c>
      <c r="Q673" s="65"/>
      <c r="R673" s="66">
        <v>3</v>
      </c>
      <c r="S673" s="66">
        <v>45360</v>
      </c>
      <c r="T673" s="66">
        <v>17040</v>
      </c>
      <c r="U673" s="67">
        <f t="shared" si="192"/>
        <v>28.32</v>
      </c>
      <c r="V673" s="66">
        <f t="shared" si="183"/>
        <v>574244.64</v>
      </c>
      <c r="W673" s="66" t="str">
        <f t="shared" si="184"/>
        <v>1 &gt; 4</v>
      </c>
      <c r="X673" s="66">
        <f>A673+SUMIFS(Presensi!F:F,Presensi!E:E,'Entry Data'!AP673)</f>
        <v>1</v>
      </c>
      <c r="Y673" s="66">
        <f>IFERROR(INDEX('Retasi Pricing'!F:F,MATCH('Entry Data'!AM673,'Retasi Pricing'!E:E,0))*X673,"")</f>
        <v>27500</v>
      </c>
      <c r="Z673" s="62" t="s">
        <v>26</v>
      </c>
      <c r="AA673" s="62" t="s">
        <v>27</v>
      </c>
      <c r="AB673" s="32"/>
      <c r="AC673" s="32" t="s">
        <v>371</v>
      </c>
      <c r="AD673" s="32" t="str">
        <f t="shared" si="185"/>
        <v/>
      </c>
      <c r="AF673" s="5" t="str">
        <f t="shared" si="186"/>
        <v>Miftahul Amin44189</v>
      </c>
      <c r="AG673" s="5" t="str">
        <f t="shared" si="187"/>
        <v>BMJ 04244189UTARADAY</v>
      </c>
      <c r="AH673" s="5" t="str">
        <f t="shared" si="188"/>
        <v>Miftahul Amin44189UTARADAY</v>
      </c>
      <c r="AI673" s="5" t="str">
        <f t="shared" si="189"/>
        <v>BMJ 04244189DAY</v>
      </c>
      <c r="AJ673" s="5" t="str">
        <f t="shared" si="190"/>
        <v>Miftahul Amin44189DAY</v>
      </c>
      <c r="AK673" s="5" t="str">
        <f t="shared" si="191"/>
        <v>Miftahul AminBMJ II</v>
      </c>
      <c r="AL673" s="5" t="str">
        <f t="shared" si="193"/>
        <v>3UTARA</v>
      </c>
      <c r="AM673" s="5" t="str">
        <f t="shared" si="194"/>
        <v>1 &gt; 4UTARA12 RODA</v>
      </c>
      <c r="AN673" s="5" t="str">
        <f t="shared" si="195"/>
        <v>Miftahul AminBMJ II1 &gt; 4UTARA12 RODA</v>
      </c>
      <c r="AO673" s="5" t="str">
        <f t="shared" si="196"/>
        <v>Miftahul Amin1 &gt; 4UTARA12 RODA</v>
      </c>
      <c r="AP673" s="5" t="str">
        <f t="shared" si="197"/>
        <v>44189DAY</v>
      </c>
    </row>
    <row r="674" spans="1:42" x14ac:dyDescent="0.3">
      <c r="A674" s="33">
        <v>1</v>
      </c>
      <c r="B674" s="33"/>
      <c r="C674" s="70">
        <v>44189</v>
      </c>
      <c r="D674" s="71" t="s">
        <v>19</v>
      </c>
      <c r="E674" s="70">
        <v>44189.603472222225</v>
      </c>
      <c r="F674" s="71">
        <v>5153921</v>
      </c>
      <c r="G674" s="33" t="s">
        <v>20</v>
      </c>
      <c r="H674" s="33" t="s">
        <v>50</v>
      </c>
      <c r="I674" s="33" t="s">
        <v>51</v>
      </c>
      <c r="J674" s="33" t="s">
        <v>53</v>
      </c>
      <c r="K674" s="63" t="s">
        <v>126</v>
      </c>
      <c r="L674" s="32" t="str">
        <f t="shared" si="180"/>
        <v>CGE370</v>
      </c>
      <c r="M674" s="32" t="str">
        <f t="shared" si="181"/>
        <v>BMJ II</v>
      </c>
      <c r="N674" s="32" t="str">
        <f t="shared" si="182"/>
        <v>12 RODA</v>
      </c>
      <c r="O674" s="64">
        <v>44189.604722222219</v>
      </c>
      <c r="P674" s="65">
        <v>44189.604722222219</v>
      </c>
      <c r="Q674" s="65"/>
      <c r="R674" s="66">
        <v>4</v>
      </c>
      <c r="S674" s="66">
        <v>45780</v>
      </c>
      <c r="T674" s="66">
        <v>17040</v>
      </c>
      <c r="U674" s="67">
        <f t="shared" si="192"/>
        <v>28.74</v>
      </c>
      <c r="V674" s="66">
        <f t="shared" si="183"/>
        <v>582760.98</v>
      </c>
      <c r="W674" s="66" t="str">
        <f t="shared" si="184"/>
        <v>1 &gt; 4</v>
      </c>
      <c r="X674" s="66">
        <f>A674+SUMIFS(Presensi!F:F,Presensi!E:E,'Entry Data'!AP674)</f>
        <v>1</v>
      </c>
      <c r="Y674" s="66">
        <f>IFERROR(INDEX('Retasi Pricing'!F:F,MATCH('Entry Data'!AM674,'Retasi Pricing'!E:E,0))*X674,"")</f>
        <v>27500</v>
      </c>
      <c r="Z674" s="62" t="s">
        <v>26</v>
      </c>
      <c r="AA674" s="62" t="s">
        <v>27</v>
      </c>
      <c r="AB674" s="32"/>
      <c r="AC674" s="32" t="s">
        <v>371</v>
      </c>
      <c r="AD674" s="32" t="str">
        <f t="shared" si="185"/>
        <v/>
      </c>
      <c r="AF674" s="5" t="str">
        <f t="shared" si="186"/>
        <v>Miftahul Amin44189</v>
      </c>
      <c r="AG674" s="5" t="str">
        <f t="shared" si="187"/>
        <v>BMJ 04244189UTARADAY</v>
      </c>
      <c r="AH674" s="5" t="str">
        <f t="shared" si="188"/>
        <v>Miftahul Amin44189UTARADAY</v>
      </c>
      <c r="AI674" s="5" t="str">
        <f t="shared" si="189"/>
        <v>BMJ 04244189DAY</v>
      </c>
      <c r="AJ674" s="5" t="str">
        <f t="shared" si="190"/>
        <v>Miftahul Amin44189DAY</v>
      </c>
      <c r="AK674" s="5" t="str">
        <f t="shared" si="191"/>
        <v>Miftahul AminBMJ II</v>
      </c>
      <c r="AL674" s="5" t="str">
        <f t="shared" si="193"/>
        <v>4UTARA</v>
      </c>
      <c r="AM674" s="5" t="str">
        <f t="shared" si="194"/>
        <v>1 &gt; 4UTARA12 RODA</v>
      </c>
      <c r="AN674" s="5" t="str">
        <f t="shared" si="195"/>
        <v>Miftahul AminBMJ II1 &gt; 4UTARA12 RODA</v>
      </c>
      <c r="AO674" s="5" t="str">
        <f t="shared" si="196"/>
        <v>Miftahul Amin1 &gt; 4UTARA12 RODA</v>
      </c>
      <c r="AP674" s="5" t="str">
        <f t="shared" si="197"/>
        <v>44189DAY</v>
      </c>
    </row>
    <row r="675" spans="1:42" x14ac:dyDescent="0.3">
      <c r="A675" s="33">
        <v>1</v>
      </c>
      <c r="B675" s="33"/>
      <c r="C675" s="70">
        <v>44189</v>
      </c>
      <c r="D675" s="71" t="s">
        <v>19</v>
      </c>
      <c r="E675" s="70">
        <v>44189.697916666664</v>
      </c>
      <c r="F675" s="71">
        <v>5154015</v>
      </c>
      <c r="G675" s="33" t="s">
        <v>20</v>
      </c>
      <c r="H675" s="33" t="s">
        <v>50</v>
      </c>
      <c r="I675" s="33" t="s">
        <v>51</v>
      </c>
      <c r="J675" s="33" t="s">
        <v>52</v>
      </c>
      <c r="K675" s="63" t="s">
        <v>126</v>
      </c>
      <c r="L675" s="32" t="str">
        <f t="shared" si="180"/>
        <v>CGE370</v>
      </c>
      <c r="M675" s="32" t="str">
        <f t="shared" si="181"/>
        <v>BMJ II</v>
      </c>
      <c r="N675" s="32" t="str">
        <f t="shared" si="182"/>
        <v>12 RODA</v>
      </c>
      <c r="O675" s="64">
        <v>44189.69866898148</v>
      </c>
      <c r="P675" s="65">
        <v>44189.69866898148</v>
      </c>
      <c r="Q675" s="65"/>
      <c r="R675" s="66">
        <v>5</v>
      </c>
      <c r="S675" s="66">
        <v>46220</v>
      </c>
      <c r="T675" s="66">
        <v>17040</v>
      </c>
      <c r="U675" s="67">
        <f t="shared" si="192"/>
        <v>29.18</v>
      </c>
      <c r="V675" s="66">
        <f t="shared" si="183"/>
        <v>591682.86</v>
      </c>
      <c r="W675" s="66" t="str">
        <f t="shared" si="184"/>
        <v>&gt; 5</v>
      </c>
      <c r="X675" s="66">
        <f>A675+SUMIFS(Presensi!F:F,Presensi!E:E,'Entry Data'!AP675)</f>
        <v>1</v>
      </c>
      <c r="Y675" s="66">
        <f>IFERROR(INDEX('Retasi Pricing'!F:F,MATCH('Entry Data'!AM675,'Retasi Pricing'!E:E,0))*X675,"")</f>
        <v>31200</v>
      </c>
      <c r="Z675" s="62" t="s">
        <v>26</v>
      </c>
      <c r="AA675" s="62" t="s">
        <v>27</v>
      </c>
      <c r="AB675" s="32"/>
      <c r="AC675" s="32" t="s">
        <v>371</v>
      </c>
      <c r="AD675" s="32" t="str">
        <f t="shared" si="185"/>
        <v/>
      </c>
      <c r="AF675" s="5" t="str">
        <f t="shared" si="186"/>
        <v>Miftahul Amin44189</v>
      </c>
      <c r="AG675" s="5" t="str">
        <f t="shared" si="187"/>
        <v>BMJ 04244189UTARADAY</v>
      </c>
      <c r="AH675" s="5" t="str">
        <f t="shared" si="188"/>
        <v>Miftahul Amin44189UTARADAY</v>
      </c>
      <c r="AI675" s="5" t="str">
        <f t="shared" si="189"/>
        <v>BMJ 04244189DAY</v>
      </c>
      <c r="AJ675" s="5" t="str">
        <f t="shared" si="190"/>
        <v>Miftahul Amin44189DAY</v>
      </c>
      <c r="AK675" s="5" t="str">
        <f t="shared" si="191"/>
        <v>Miftahul AminBMJ II</v>
      </c>
      <c r="AL675" s="5" t="str">
        <f t="shared" si="193"/>
        <v>5UTARA</v>
      </c>
      <c r="AM675" s="5" t="str">
        <f t="shared" si="194"/>
        <v>&gt; 5UTARA12 RODA</v>
      </c>
      <c r="AN675" s="5" t="str">
        <f t="shared" si="195"/>
        <v>Miftahul AminBMJ II&gt; 5UTARA12 RODA</v>
      </c>
      <c r="AO675" s="5" t="str">
        <f t="shared" si="196"/>
        <v>Miftahul Amin&gt; 5UTARA12 RODA</v>
      </c>
      <c r="AP675" s="5" t="str">
        <f t="shared" si="197"/>
        <v>44189DAY</v>
      </c>
    </row>
    <row r="676" spans="1:42" x14ac:dyDescent="0.3">
      <c r="A676" s="33">
        <v>1</v>
      </c>
      <c r="B676" s="33"/>
      <c r="C676" s="70">
        <v>44189</v>
      </c>
      <c r="D676" s="71" t="s">
        <v>19</v>
      </c>
      <c r="E676" s="70">
        <v>44189.755555555559</v>
      </c>
      <c r="F676" s="71">
        <v>5154083</v>
      </c>
      <c r="G676" s="33" t="s">
        <v>20</v>
      </c>
      <c r="H676" s="33" t="s">
        <v>50</v>
      </c>
      <c r="I676" s="33" t="s">
        <v>51</v>
      </c>
      <c r="J676" s="33" t="s">
        <v>53</v>
      </c>
      <c r="K676" s="63" t="s">
        <v>126</v>
      </c>
      <c r="L676" s="32" t="str">
        <f t="shared" si="180"/>
        <v>CGE370</v>
      </c>
      <c r="M676" s="32" t="str">
        <f t="shared" si="181"/>
        <v>BMJ II</v>
      </c>
      <c r="N676" s="32" t="str">
        <f t="shared" si="182"/>
        <v>12 RODA</v>
      </c>
      <c r="O676" s="64">
        <v>44189.756365740737</v>
      </c>
      <c r="P676" s="65">
        <v>44189.756365740737</v>
      </c>
      <c r="Q676" s="65"/>
      <c r="R676" s="66">
        <v>6</v>
      </c>
      <c r="S676" s="66">
        <v>45740</v>
      </c>
      <c r="T676" s="66">
        <v>17040</v>
      </c>
      <c r="U676" s="67">
        <f t="shared" si="192"/>
        <v>28.7</v>
      </c>
      <c r="V676" s="66">
        <f t="shared" si="183"/>
        <v>581949.9</v>
      </c>
      <c r="W676" s="66" t="str">
        <f t="shared" si="184"/>
        <v>&gt; 6</v>
      </c>
      <c r="X676" s="66">
        <f>A676+SUMIFS(Presensi!F:F,Presensi!E:E,'Entry Data'!AP676)</f>
        <v>1</v>
      </c>
      <c r="Y676" s="66">
        <f>IFERROR(INDEX('Retasi Pricing'!F:F,MATCH('Entry Data'!AM676,'Retasi Pricing'!E:E,0))*X676,"")</f>
        <v>34450</v>
      </c>
      <c r="Z676" s="62" t="s">
        <v>26</v>
      </c>
      <c r="AA676" s="62" t="s">
        <v>27</v>
      </c>
      <c r="AB676" s="32"/>
      <c r="AC676" s="32" t="s">
        <v>371</v>
      </c>
      <c r="AD676" s="32" t="str">
        <f t="shared" si="185"/>
        <v/>
      </c>
      <c r="AF676" s="5" t="str">
        <f t="shared" si="186"/>
        <v>Miftahul Amin44189</v>
      </c>
      <c r="AG676" s="5" t="str">
        <f t="shared" si="187"/>
        <v>BMJ 04244189UTARADAY</v>
      </c>
      <c r="AH676" s="5" t="str">
        <f t="shared" si="188"/>
        <v>Miftahul Amin44189UTARADAY</v>
      </c>
      <c r="AI676" s="5" t="str">
        <f t="shared" si="189"/>
        <v>BMJ 04244189DAY</v>
      </c>
      <c r="AJ676" s="5" t="str">
        <f t="shared" si="190"/>
        <v>Miftahul Amin44189DAY</v>
      </c>
      <c r="AK676" s="5" t="str">
        <f t="shared" si="191"/>
        <v>Miftahul AminBMJ II</v>
      </c>
      <c r="AL676" s="5" t="str">
        <f t="shared" si="193"/>
        <v>6UTARA</v>
      </c>
      <c r="AM676" s="5" t="str">
        <f t="shared" si="194"/>
        <v>&gt; 6UTARA12 RODA</v>
      </c>
      <c r="AN676" s="5" t="str">
        <f t="shared" si="195"/>
        <v>Miftahul AminBMJ II&gt; 6UTARA12 RODA</v>
      </c>
      <c r="AO676" s="5" t="str">
        <f t="shared" si="196"/>
        <v>Miftahul Amin&gt; 6UTARA12 RODA</v>
      </c>
      <c r="AP676" s="5" t="str">
        <f t="shared" si="197"/>
        <v>44189DAY</v>
      </c>
    </row>
    <row r="677" spans="1:42" x14ac:dyDescent="0.3">
      <c r="A677" s="33">
        <v>1</v>
      </c>
      <c r="B677" s="33"/>
      <c r="C677" s="70">
        <v>44189</v>
      </c>
      <c r="D677" s="71" t="s">
        <v>19</v>
      </c>
      <c r="E677" s="70">
        <v>44189.53402777778</v>
      </c>
      <c r="F677" s="71">
        <v>5153860</v>
      </c>
      <c r="G677" s="33" t="s">
        <v>20</v>
      </c>
      <c r="H677" s="33" t="s">
        <v>21</v>
      </c>
      <c r="I677" s="33" t="s">
        <v>45</v>
      </c>
      <c r="J677" s="33" t="s">
        <v>46</v>
      </c>
      <c r="K677" s="63" t="s">
        <v>33</v>
      </c>
      <c r="L677" s="32" t="str">
        <f t="shared" si="180"/>
        <v>CGE370</v>
      </c>
      <c r="M677" s="32" t="str">
        <f t="shared" si="181"/>
        <v>BMJ II</v>
      </c>
      <c r="N677" s="32" t="str">
        <f t="shared" si="182"/>
        <v>12 RODA</v>
      </c>
      <c r="O677" s="64">
        <v>44189.534687500003</v>
      </c>
      <c r="P677" s="65">
        <v>44189.534687500003</v>
      </c>
      <c r="Q677" s="65"/>
      <c r="R677" s="66">
        <v>1</v>
      </c>
      <c r="S677" s="66">
        <v>44720</v>
      </c>
      <c r="T677" s="66">
        <v>17220</v>
      </c>
      <c r="U677" s="67">
        <f t="shared" si="192"/>
        <v>27.5</v>
      </c>
      <c r="V677" s="66">
        <f t="shared" si="183"/>
        <v>557617.5</v>
      </c>
      <c r="W677" s="66" t="str">
        <f t="shared" si="184"/>
        <v>1 &gt; 4</v>
      </c>
      <c r="X677" s="66">
        <f>A677+SUMIFS(Presensi!F:F,Presensi!E:E,'Entry Data'!AP677)</f>
        <v>1</v>
      </c>
      <c r="Y677" s="66">
        <f>IFERROR(INDEX('Retasi Pricing'!F:F,MATCH('Entry Data'!AM677,'Retasi Pricing'!E:E,0))*X677,"")</f>
        <v>27500</v>
      </c>
      <c r="Z677" s="62" t="s">
        <v>26</v>
      </c>
      <c r="AA677" s="62" t="s">
        <v>27</v>
      </c>
      <c r="AB677" s="32"/>
      <c r="AC677" s="32" t="s">
        <v>177</v>
      </c>
      <c r="AD677" s="32" t="str">
        <f t="shared" si="185"/>
        <v/>
      </c>
      <c r="AF677" s="5" t="str">
        <f t="shared" si="186"/>
        <v>herman as44189</v>
      </c>
      <c r="AG677" s="5" t="str">
        <f t="shared" si="187"/>
        <v>BMJ 04344189UTARADAY</v>
      </c>
      <c r="AH677" s="5" t="str">
        <f t="shared" si="188"/>
        <v>herman as44189UTARADAY</v>
      </c>
      <c r="AI677" s="5" t="str">
        <f t="shared" si="189"/>
        <v>BMJ 04344189DAY</v>
      </c>
      <c r="AJ677" s="5" t="str">
        <f t="shared" si="190"/>
        <v>herman as44189DAY</v>
      </c>
      <c r="AK677" s="5" t="str">
        <f t="shared" si="191"/>
        <v>herman asBMJ II</v>
      </c>
      <c r="AL677" s="5" t="str">
        <f t="shared" si="193"/>
        <v>1UTARA</v>
      </c>
      <c r="AM677" s="5" t="str">
        <f t="shared" si="194"/>
        <v>1 &gt; 4UTARA12 RODA</v>
      </c>
      <c r="AN677" s="5" t="str">
        <f t="shared" si="195"/>
        <v>herman asBMJ II1 &gt; 4UTARA12 RODA</v>
      </c>
      <c r="AO677" s="5" t="str">
        <f t="shared" si="196"/>
        <v>herman as1 &gt; 4UTARA12 RODA</v>
      </c>
      <c r="AP677" s="5" t="str">
        <f t="shared" si="197"/>
        <v>44189DAY</v>
      </c>
    </row>
    <row r="678" spans="1:42" x14ac:dyDescent="0.3">
      <c r="A678" s="33">
        <v>1</v>
      </c>
      <c r="B678" s="33"/>
      <c r="C678" s="70">
        <v>44189</v>
      </c>
      <c r="D678" s="71" t="s">
        <v>19</v>
      </c>
      <c r="E678" s="70">
        <v>44189.626388888886</v>
      </c>
      <c r="F678" s="71">
        <v>5153952</v>
      </c>
      <c r="G678" s="33" t="s">
        <v>20</v>
      </c>
      <c r="H678" s="33" t="s">
        <v>21</v>
      </c>
      <c r="I678" s="33" t="s">
        <v>45</v>
      </c>
      <c r="J678" s="33" t="s">
        <v>46</v>
      </c>
      <c r="K678" s="63" t="s">
        <v>33</v>
      </c>
      <c r="L678" s="32" t="str">
        <f t="shared" si="180"/>
        <v>CGE370</v>
      </c>
      <c r="M678" s="32" t="str">
        <f t="shared" si="181"/>
        <v>BMJ II</v>
      </c>
      <c r="N678" s="32" t="str">
        <f t="shared" si="182"/>
        <v>12 RODA</v>
      </c>
      <c r="O678" s="64">
        <v>44189.626770833333</v>
      </c>
      <c r="P678" s="65">
        <v>44189.626770833333</v>
      </c>
      <c r="Q678" s="65"/>
      <c r="R678" s="66">
        <v>2</v>
      </c>
      <c r="S678" s="66">
        <v>46800</v>
      </c>
      <c r="T678" s="66">
        <v>17220</v>
      </c>
      <c r="U678" s="67">
        <f t="shared" si="192"/>
        <v>29.58</v>
      </c>
      <c r="V678" s="66">
        <f t="shared" si="183"/>
        <v>599793.65999999992</v>
      </c>
      <c r="W678" s="66" t="str">
        <f t="shared" si="184"/>
        <v>1 &gt; 4</v>
      </c>
      <c r="X678" s="66">
        <f>A678+SUMIFS(Presensi!F:F,Presensi!E:E,'Entry Data'!AP678)</f>
        <v>1</v>
      </c>
      <c r="Y678" s="66">
        <f>IFERROR(INDEX('Retasi Pricing'!F:F,MATCH('Entry Data'!AM678,'Retasi Pricing'!E:E,0))*X678,"")</f>
        <v>27500</v>
      </c>
      <c r="Z678" s="62" t="s">
        <v>26</v>
      </c>
      <c r="AA678" s="62" t="s">
        <v>27</v>
      </c>
      <c r="AB678" s="32"/>
      <c r="AC678" s="32" t="s">
        <v>177</v>
      </c>
      <c r="AD678" s="32" t="str">
        <f t="shared" si="185"/>
        <v/>
      </c>
      <c r="AF678" s="5" t="str">
        <f t="shared" si="186"/>
        <v>herman as44189</v>
      </c>
      <c r="AG678" s="5" t="str">
        <f t="shared" si="187"/>
        <v>BMJ 04344189UTARADAY</v>
      </c>
      <c r="AH678" s="5" t="str">
        <f t="shared" si="188"/>
        <v>herman as44189UTARADAY</v>
      </c>
      <c r="AI678" s="5" t="str">
        <f t="shared" si="189"/>
        <v>BMJ 04344189DAY</v>
      </c>
      <c r="AJ678" s="5" t="str">
        <f t="shared" si="190"/>
        <v>herman as44189DAY</v>
      </c>
      <c r="AK678" s="5" t="str">
        <f t="shared" si="191"/>
        <v>herman asBMJ II</v>
      </c>
      <c r="AL678" s="5" t="str">
        <f t="shared" si="193"/>
        <v>2UTARA</v>
      </c>
      <c r="AM678" s="5" t="str">
        <f t="shared" si="194"/>
        <v>1 &gt; 4UTARA12 RODA</v>
      </c>
      <c r="AN678" s="5" t="str">
        <f t="shared" si="195"/>
        <v>herman asBMJ II1 &gt; 4UTARA12 RODA</v>
      </c>
      <c r="AO678" s="5" t="str">
        <f t="shared" si="196"/>
        <v>herman as1 &gt; 4UTARA12 RODA</v>
      </c>
      <c r="AP678" s="5" t="str">
        <f t="shared" si="197"/>
        <v>44189DAY</v>
      </c>
    </row>
    <row r="679" spans="1:42" x14ac:dyDescent="0.3">
      <c r="A679" s="33">
        <v>1</v>
      </c>
      <c r="B679" s="33"/>
      <c r="C679" s="70">
        <v>44189</v>
      </c>
      <c r="D679" s="71" t="s">
        <v>19</v>
      </c>
      <c r="E679" s="70">
        <v>44189.709722222222</v>
      </c>
      <c r="F679" s="71">
        <v>5154033</v>
      </c>
      <c r="G679" s="33" t="s">
        <v>20</v>
      </c>
      <c r="H679" s="33" t="s">
        <v>21</v>
      </c>
      <c r="I679" s="33" t="s">
        <v>45</v>
      </c>
      <c r="J679" s="33" t="s">
        <v>46</v>
      </c>
      <c r="K679" s="63" t="s">
        <v>33</v>
      </c>
      <c r="L679" s="32" t="str">
        <f t="shared" si="180"/>
        <v>CGE370</v>
      </c>
      <c r="M679" s="32" t="str">
        <f t="shared" si="181"/>
        <v>BMJ II</v>
      </c>
      <c r="N679" s="32" t="str">
        <f t="shared" si="182"/>
        <v>12 RODA</v>
      </c>
      <c r="O679" s="64">
        <v>44189.710717592592</v>
      </c>
      <c r="P679" s="65">
        <v>44189.710717592592</v>
      </c>
      <c r="Q679" s="65"/>
      <c r="R679" s="66">
        <v>3</v>
      </c>
      <c r="S679" s="66">
        <v>44240</v>
      </c>
      <c r="T679" s="66">
        <v>17220</v>
      </c>
      <c r="U679" s="67">
        <f t="shared" si="192"/>
        <v>27.02</v>
      </c>
      <c r="V679" s="66">
        <f t="shared" si="183"/>
        <v>547884.54</v>
      </c>
      <c r="W679" s="66" t="str">
        <f t="shared" si="184"/>
        <v>1 &gt; 4</v>
      </c>
      <c r="X679" s="66">
        <f>A679+SUMIFS(Presensi!F:F,Presensi!E:E,'Entry Data'!AP679)</f>
        <v>1</v>
      </c>
      <c r="Y679" s="66">
        <f>IFERROR(INDEX('Retasi Pricing'!F:F,MATCH('Entry Data'!AM679,'Retasi Pricing'!E:E,0))*X679,"")</f>
        <v>27500</v>
      </c>
      <c r="Z679" s="62" t="s">
        <v>26</v>
      </c>
      <c r="AA679" s="62" t="s">
        <v>27</v>
      </c>
      <c r="AB679" s="32"/>
      <c r="AC679" s="32" t="s">
        <v>177</v>
      </c>
      <c r="AD679" s="32" t="str">
        <f t="shared" si="185"/>
        <v/>
      </c>
      <c r="AF679" s="5" t="str">
        <f t="shared" si="186"/>
        <v>herman as44189</v>
      </c>
      <c r="AG679" s="5" t="str">
        <f t="shared" si="187"/>
        <v>BMJ 04344189UTARADAY</v>
      </c>
      <c r="AH679" s="5" t="str">
        <f t="shared" si="188"/>
        <v>herman as44189UTARADAY</v>
      </c>
      <c r="AI679" s="5" t="str">
        <f t="shared" si="189"/>
        <v>BMJ 04344189DAY</v>
      </c>
      <c r="AJ679" s="5" t="str">
        <f t="shared" si="190"/>
        <v>herman as44189DAY</v>
      </c>
      <c r="AK679" s="5" t="str">
        <f t="shared" si="191"/>
        <v>herman asBMJ II</v>
      </c>
      <c r="AL679" s="5" t="str">
        <f t="shared" si="193"/>
        <v>3UTARA</v>
      </c>
      <c r="AM679" s="5" t="str">
        <f t="shared" si="194"/>
        <v>1 &gt; 4UTARA12 RODA</v>
      </c>
      <c r="AN679" s="5" t="str">
        <f t="shared" si="195"/>
        <v>herman asBMJ II1 &gt; 4UTARA12 RODA</v>
      </c>
      <c r="AO679" s="5" t="str">
        <f t="shared" si="196"/>
        <v>herman as1 &gt; 4UTARA12 RODA</v>
      </c>
      <c r="AP679" s="5" t="str">
        <f t="shared" si="197"/>
        <v>44189DAY</v>
      </c>
    </row>
    <row r="680" spans="1:42" x14ac:dyDescent="0.3">
      <c r="A680" s="33">
        <v>1</v>
      </c>
      <c r="B680" s="33"/>
      <c r="C680" s="70">
        <v>44189</v>
      </c>
      <c r="D680" s="71" t="s">
        <v>19</v>
      </c>
      <c r="E680" s="70">
        <v>44189.765277777777</v>
      </c>
      <c r="F680" s="71">
        <v>5154084</v>
      </c>
      <c r="G680" s="33" t="s">
        <v>20</v>
      </c>
      <c r="H680" s="33" t="s">
        <v>21</v>
      </c>
      <c r="I680" s="33" t="s">
        <v>45</v>
      </c>
      <c r="J680" s="33" t="s">
        <v>46</v>
      </c>
      <c r="K680" s="63" t="s">
        <v>33</v>
      </c>
      <c r="L680" s="32" t="str">
        <f t="shared" si="180"/>
        <v>CGE370</v>
      </c>
      <c r="M680" s="32" t="str">
        <f t="shared" si="181"/>
        <v>BMJ II</v>
      </c>
      <c r="N680" s="32" t="str">
        <f t="shared" si="182"/>
        <v>12 RODA</v>
      </c>
      <c r="O680" s="64">
        <v>44189.765833333331</v>
      </c>
      <c r="P680" s="65">
        <v>44189.765833333331</v>
      </c>
      <c r="Q680" s="65"/>
      <c r="R680" s="66">
        <v>4</v>
      </c>
      <c r="S680" s="66">
        <v>44320</v>
      </c>
      <c r="T680" s="66">
        <v>17220</v>
      </c>
      <c r="U680" s="67">
        <f t="shared" si="192"/>
        <v>27.1</v>
      </c>
      <c r="V680" s="66">
        <f t="shared" si="183"/>
        <v>549506.70000000007</v>
      </c>
      <c r="W680" s="66" t="str">
        <f t="shared" si="184"/>
        <v>1 &gt; 4</v>
      </c>
      <c r="X680" s="66">
        <f>A680+SUMIFS(Presensi!F:F,Presensi!E:E,'Entry Data'!AP680)</f>
        <v>1</v>
      </c>
      <c r="Y680" s="66">
        <f>IFERROR(INDEX('Retasi Pricing'!F:F,MATCH('Entry Data'!AM680,'Retasi Pricing'!E:E,0))*X680,"")</f>
        <v>27500</v>
      </c>
      <c r="Z680" s="62" t="s">
        <v>26</v>
      </c>
      <c r="AA680" s="62" t="s">
        <v>27</v>
      </c>
      <c r="AB680" s="32"/>
      <c r="AC680" s="32" t="s">
        <v>177</v>
      </c>
      <c r="AD680" s="32" t="str">
        <f t="shared" si="185"/>
        <v/>
      </c>
      <c r="AF680" s="5" t="str">
        <f t="shared" si="186"/>
        <v>herman as44189</v>
      </c>
      <c r="AG680" s="5" t="str">
        <f t="shared" si="187"/>
        <v>BMJ 04344189UTARADAY</v>
      </c>
      <c r="AH680" s="5" t="str">
        <f t="shared" si="188"/>
        <v>herman as44189UTARADAY</v>
      </c>
      <c r="AI680" s="5" t="str">
        <f t="shared" si="189"/>
        <v>BMJ 04344189DAY</v>
      </c>
      <c r="AJ680" s="5" t="str">
        <f t="shared" si="190"/>
        <v>herman as44189DAY</v>
      </c>
      <c r="AK680" s="5" t="str">
        <f t="shared" si="191"/>
        <v>herman asBMJ II</v>
      </c>
      <c r="AL680" s="5" t="str">
        <f t="shared" si="193"/>
        <v>4UTARA</v>
      </c>
      <c r="AM680" s="5" t="str">
        <f t="shared" si="194"/>
        <v>1 &gt; 4UTARA12 RODA</v>
      </c>
      <c r="AN680" s="5" t="str">
        <f t="shared" si="195"/>
        <v>herman asBMJ II1 &gt; 4UTARA12 RODA</v>
      </c>
      <c r="AO680" s="5" t="str">
        <f t="shared" si="196"/>
        <v>herman as1 &gt; 4UTARA12 RODA</v>
      </c>
      <c r="AP680" s="5" t="str">
        <f t="shared" si="197"/>
        <v>44189DAY</v>
      </c>
    </row>
    <row r="681" spans="1:42" x14ac:dyDescent="0.3">
      <c r="A681" s="33">
        <v>1</v>
      </c>
      <c r="B681" s="33"/>
      <c r="C681" s="70">
        <v>44189</v>
      </c>
      <c r="D681" s="71" t="s">
        <v>19</v>
      </c>
      <c r="E681" s="70">
        <v>44189.505555555559</v>
      </c>
      <c r="F681" s="71">
        <v>5153833</v>
      </c>
      <c r="G681" s="33" t="s">
        <v>20</v>
      </c>
      <c r="H681" s="33" t="s">
        <v>21</v>
      </c>
      <c r="I681" s="33" t="s">
        <v>51</v>
      </c>
      <c r="J681" s="33" t="s">
        <v>46</v>
      </c>
      <c r="K681" s="63" t="s">
        <v>107</v>
      </c>
      <c r="L681" s="32" t="str">
        <f t="shared" si="180"/>
        <v>CGE370</v>
      </c>
      <c r="M681" s="32" t="str">
        <f t="shared" si="181"/>
        <v>BMJ II</v>
      </c>
      <c r="N681" s="32" t="str">
        <f t="shared" si="182"/>
        <v>12 RODA</v>
      </c>
      <c r="O681" s="64">
        <v>44189.506030092591</v>
      </c>
      <c r="P681" s="65">
        <v>44189.506030092591</v>
      </c>
      <c r="Q681" s="65"/>
      <c r="R681" s="66">
        <v>1</v>
      </c>
      <c r="S681" s="66">
        <v>46240</v>
      </c>
      <c r="T681" s="66">
        <v>16980</v>
      </c>
      <c r="U681" s="67">
        <f t="shared" si="192"/>
        <v>29.26</v>
      </c>
      <c r="V681" s="66">
        <f t="shared" si="183"/>
        <v>593305.02</v>
      </c>
      <c r="W681" s="66" t="str">
        <f t="shared" si="184"/>
        <v>1 &gt; 4</v>
      </c>
      <c r="X681" s="66">
        <f>A681+SUMIFS(Presensi!F:F,Presensi!E:E,'Entry Data'!AP681)</f>
        <v>1</v>
      </c>
      <c r="Y681" s="66">
        <f>IFERROR(INDEX('Retasi Pricing'!F:F,MATCH('Entry Data'!AM681,'Retasi Pricing'!E:E,0))*X681,"")</f>
        <v>27500</v>
      </c>
      <c r="Z681" s="62" t="s">
        <v>26</v>
      </c>
      <c r="AA681" s="62" t="s">
        <v>27</v>
      </c>
      <c r="AB681" s="32"/>
      <c r="AC681" s="32" t="s">
        <v>192</v>
      </c>
      <c r="AD681" s="32" t="str">
        <f t="shared" si="185"/>
        <v/>
      </c>
      <c r="AF681" s="5" t="str">
        <f t="shared" si="186"/>
        <v>awaluddin44189</v>
      </c>
      <c r="AG681" s="5" t="str">
        <f t="shared" si="187"/>
        <v>BMJ 04444189UTARADAY</v>
      </c>
      <c r="AH681" s="5" t="str">
        <f t="shared" si="188"/>
        <v>awaluddin44189UTARADAY</v>
      </c>
      <c r="AI681" s="5" t="str">
        <f t="shared" si="189"/>
        <v>BMJ 04444189DAY</v>
      </c>
      <c r="AJ681" s="5" t="str">
        <f t="shared" si="190"/>
        <v>awaluddin44189DAY</v>
      </c>
      <c r="AK681" s="5" t="str">
        <f t="shared" si="191"/>
        <v>awaluddinBMJ II</v>
      </c>
      <c r="AL681" s="5" t="str">
        <f t="shared" si="193"/>
        <v>1UTARA</v>
      </c>
      <c r="AM681" s="5" t="str">
        <f t="shared" si="194"/>
        <v>1 &gt; 4UTARA12 RODA</v>
      </c>
      <c r="AN681" s="5" t="str">
        <f t="shared" si="195"/>
        <v>awaluddinBMJ II1 &gt; 4UTARA12 RODA</v>
      </c>
      <c r="AO681" s="5" t="str">
        <f t="shared" si="196"/>
        <v>awaluddin1 &gt; 4UTARA12 RODA</v>
      </c>
      <c r="AP681" s="5" t="str">
        <f t="shared" si="197"/>
        <v>44189DAY</v>
      </c>
    </row>
    <row r="682" spans="1:42" x14ac:dyDescent="0.3">
      <c r="A682" s="33">
        <v>1</v>
      </c>
      <c r="B682" s="33"/>
      <c r="C682" s="70">
        <v>44189</v>
      </c>
      <c r="D682" s="71" t="s">
        <v>19</v>
      </c>
      <c r="E682" s="70">
        <v>44189.597916666666</v>
      </c>
      <c r="F682" s="71">
        <v>5153918</v>
      </c>
      <c r="G682" s="33" t="s">
        <v>20</v>
      </c>
      <c r="H682" s="33" t="s">
        <v>21</v>
      </c>
      <c r="I682" s="33" t="s">
        <v>51</v>
      </c>
      <c r="J682" s="33" t="s">
        <v>46</v>
      </c>
      <c r="K682" s="63" t="s">
        <v>107</v>
      </c>
      <c r="L682" s="32" t="str">
        <f t="shared" si="180"/>
        <v>CGE370</v>
      </c>
      <c r="M682" s="32" t="str">
        <f t="shared" si="181"/>
        <v>BMJ II</v>
      </c>
      <c r="N682" s="32" t="str">
        <f t="shared" si="182"/>
        <v>12 RODA</v>
      </c>
      <c r="O682" s="64">
        <v>44189.598333333335</v>
      </c>
      <c r="P682" s="65">
        <v>44189.598333333335</v>
      </c>
      <c r="Q682" s="65"/>
      <c r="R682" s="66">
        <v>2</v>
      </c>
      <c r="S682" s="66">
        <v>45440</v>
      </c>
      <c r="T682" s="66">
        <v>16980</v>
      </c>
      <c r="U682" s="67">
        <f t="shared" si="192"/>
        <v>28.46</v>
      </c>
      <c r="V682" s="66">
        <f t="shared" si="183"/>
        <v>577083.41999999993</v>
      </c>
      <c r="W682" s="66" t="str">
        <f t="shared" si="184"/>
        <v>1 &gt; 4</v>
      </c>
      <c r="X682" s="66">
        <f>A682+SUMIFS(Presensi!F:F,Presensi!E:E,'Entry Data'!AP682)</f>
        <v>1</v>
      </c>
      <c r="Y682" s="66">
        <f>IFERROR(INDEX('Retasi Pricing'!F:F,MATCH('Entry Data'!AM682,'Retasi Pricing'!E:E,0))*X682,"")</f>
        <v>27500</v>
      </c>
      <c r="Z682" s="62" t="s">
        <v>26</v>
      </c>
      <c r="AA682" s="62" t="s">
        <v>27</v>
      </c>
      <c r="AB682" s="32"/>
      <c r="AC682" s="32" t="s">
        <v>192</v>
      </c>
      <c r="AD682" s="32" t="str">
        <f t="shared" si="185"/>
        <v/>
      </c>
      <c r="AF682" s="5" t="str">
        <f t="shared" si="186"/>
        <v>awaluddin44189</v>
      </c>
      <c r="AG682" s="5" t="str">
        <f t="shared" si="187"/>
        <v>BMJ 04444189UTARADAY</v>
      </c>
      <c r="AH682" s="5" t="str">
        <f t="shared" si="188"/>
        <v>awaluddin44189UTARADAY</v>
      </c>
      <c r="AI682" s="5" t="str">
        <f t="shared" si="189"/>
        <v>BMJ 04444189DAY</v>
      </c>
      <c r="AJ682" s="5" t="str">
        <f t="shared" si="190"/>
        <v>awaluddin44189DAY</v>
      </c>
      <c r="AK682" s="5" t="str">
        <f t="shared" si="191"/>
        <v>awaluddinBMJ II</v>
      </c>
      <c r="AL682" s="5" t="str">
        <f t="shared" si="193"/>
        <v>2UTARA</v>
      </c>
      <c r="AM682" s="5" t="str">
        <f t="shared" si="194"/>
        <v>1 &gt; 4UTARA12 RODA</v>
      </c>
      <c r="AN682" s="5" t="str">
        <f t="shared" si="195"/>
        <v>awaluddinBMJ II1 &gt; 4UTARA12 RODA</v>
      </c>
      <c r="AO682" s="5" t="str">
        <f t="shared" si="196"/>
        <v>awaluddin1 &gt; 4UTARA12 RODA</v>
      </c>
      <c r="AP682" s="5" t="str">
        <f t="shared" si="197"/>
        <v>44189DAY</v>
      </c>
    </row>
    <row r="683" spans="1:42" x14ac:dyDescent="0.3">
      <c r="A683" s="33">
        <v>1</v>
      </c>
      <c r="B683" s="33"/>
      <c r="C683" s="70">
        <v>44189</v>
      </c>
      <c r="D683" s="71" t="s">
        <v>19</v>
      </c>
      <c r="E683" s="70">
        <v>44189.665277777778</v>
      </c>
      <c r="F683" s="71">
        <v>10000278</v>
      </c>
      <c r="G683" s="33" t="s">
        <v>20</v>
      </c>
      <c r="H683" s="33" t="s">
        <v>21</v>
      </c>
      <c r="I683" s="33" t="s">
        <v>45</v>
      </c>
      <c r="J683" s="33" t="s">
        <v>46</v>
      </c>
      <c r="K683" s="63" t="s">
        <v>107</v>
      </c>
      <c r="L683" s="32" t="str">
        <f t="shared" si="180"/>
        <v>CGE370</v>
      </c>
      <c r="M683" s="32" t="str">
        <f t="shared" si="181"/>
        <v>BMJ II</v>
      </c>
      <c r="N683" s="32" t="str">
        <f t="shared" si="182"/>
        <v>12 RODA</v>
      </c>
      <c r="O683" s="64">
        <v>44189.666342592594</v>
      </c>
      <c r="P683" s="65">
        <v>44189.666342592594</v>
      </c>
      <c r="Q683" s="65"/>
      <c r="R683" s="66">
        <v>3</v>
      </c>
      <c r="S683" s="66">
        <v>44800</v>
      </c>
      <c r="T683" s="66">
        <v>17250</v>
      </c>
      <c r="U683" s="67">
        <f t="shared" si="192"/>
        <v>27.55</v>
      </c>
      <c r="V683" s="66">
        <f t="shared" si="183"/>
        <v>558631.35</v>
      </c>
      <c r="W683" s="66" t="str">
        <f t="shared" si="184"/>
        <v>1 &gt; 4</v>
      </c>
      <c r="X683" s="66">
        <f>A683+SUMIFS(Presensi!F:F,Presensi!E:E,'Entry Data'!AP683)</f>
        <v>1</v>
      </c>
      <c r="Y683" s="66">
        <f>IFERROR(INDEX('Retasi Pricing'!F:F,MATCH('Entry Data'!AM683,'Retasi Pricing'!E:E,0))*X683,"")</f>
        <v>27500</v>
      </c>
      <c r="Z683" s="62" t="s">
        <v>26</v>
      </c>
      <c r="AA683" s="62" t="s">
        <v>27</v>
      </c>
      <c r="AB683" s="32"/>
      <c r="AC683" s="32" t="s">
        <v>192</v>
      </c>
      <c r="AD683" s="32" t="str">
        <f t="shared" si="185"/>
        <v/>
      </c>
      <c r="AF683" s="5" t="str">
        <f t="shared" si="186"/>
        <v>awaluddin44189</v>
      </c>
      <c r="AG683" s="5" t="str">
        <f t="shared" si="187"/>
        <v>BMJ 04444189UTARADAY</v>
      </c>
      <c r="AH683" s="5" t="str">
        <f t="shared" si="188"/>
        <v>awaluddin44189UTARADAY</v>
      </c>
      <c r="AI683" s="5" t="str">
        <f t="shared" si="189"/>
        <v>BMJ 04444189DAY</v>
      </c>
      <c r="AJ683" s="5" t="str">
        <f t="shared" si="190"/>
        <v>awaluddin44189DAY</v>
      </c>
      <c r="AK683" s="5" t="str">
        <f t="shared" si="191"/>
        <v>awaluddinBMJ II</v>
      </c>
      <c r="AL683" s="5" t="str">
        <f t="shared" si="193"/>
        <v>3UTARA</v>
      </c>
      <c r="AM683" s="5" t="str">
        <f t="shared" si="194"/>
        <v>1 &gt; 4UTARA12 RODA</v>
      </c>
      <c r="AN683" s="5" t="str">
        <f t="shared" si="195"/>
        <v>awaluddinBMJ II1 &gt; 4UTARA12 RODA</v>
      </c>
      <c r="AO683" s="5" t="str">
        <f t="shared" si="196"/>
        <v>awaluddin1 &gt; 4UTARA12 RODA</v>
      </c>
      <c r="AP683" s="5" t="str">
        <f t="shared" si="197"/>
        <v>44189DAY</v>
      </c>
    </row>
    <row r="684" spans="1:42" x14ac:dyDescent="0.3">
      <c r="A684" s="33">
        <v>1</v>
      </c>
      <c r="B684" s="33"/>
      <c r="C684" s="70">
        <v>44189</v>
      </c>
      <c r="D684" s="71" t="s">
        <v>19</v>
      </c>
      <c r="E684" s="70">
        <v>44189.746527777781</v>
      </c>
      <c r="F684" s="71">
        <v>5154079</v>
      </c>
      <c r="G684" s="33" t="s">
        <v>20</v>
      </c>
      <c r="H684" s="33" t="s">
        <v>21</v>
      </c>
      <c r="I684" s="33" t="s">
        <v>45</v>
      </c>
      <c r="J684" s="33" t="s">
        <v>46</v>
      </c>
      <c r="K684" s="63" t="s">
        <v>107</v>
      </c>
      <c r="L684" s="32" t="str">
        <f t="shared" ref="L684:L747" si="198">IFERROR(VLOOKUP(K684,db_unit,2,FALSE),"")</f>
        <v>CGE370</v>
      </c>
      <c r="M684" s="32" t="str">
        <f t="shared" ref="M684:M747" si="199">IFERROR(VLOOKUP(K684,db_unit,3,FALSE),"")</f>
        <v>BMJ II</v>
      </c>
      <c r="N684" s="32" t="str">
        <f t="shared" ref="N684:N747" si="200">IFERROR(VLOOKUP(K684,db_unit,4,FALSE),"")</f>
        <v>12 RODA</v>
      </c>
      <c r="O684" s="64">
        <v>44189.74722222222</v>
      </c>
      <c r="P684" s="65">
        <v>44189.74722222222</v>
      </c>
      <c r="Q684" s="65"/>
      <c r="R684" s="66">
        <v>4</v>
      </c>
      <c r="S684" s="66">
        <v>45120</v>
      </c>
      <c r="T684" s="66">
        <v>16980</v>
      </c>
      <c r="U684" s="67">
        <f t="shared" si="192"/>
        <v>28.14</v>
      </c>
      <c r="V684" s="66">
        <f t="shared" si="183"/>
        <v>570594.78</v>
      </c>
      <c r="W684" s="66" t="str">
        <f t="shared" si="184"/>
        <v>1 &gt; 4</v>
      </c>
      <c r="X684" s="66">
        <f>A684+SUMIFS(Presensi!F:F,Presensi!E:E,'Entry Data'!AP684)</f>
        <v>1</v>
      </c>
      <c r="Y684" s="66">
        <f>IFERROR(INDEX('Retasi Pricing'!F:F,MATCH('Entry Data'!AM684,'Retasi Pricing'!E:E,0))*X684,"")</f>
        <v>27500</v>
      </c>
      <c r="Z684" s="62" t="s">
        <v>26</v>
      </c>
      <c r="AA684" s="62" t="s">
        <v>27</v>
      </c>
      <c r="AB684" s="32"/>
      <c r="AC684" s="32" t="s">
        <v>192</v>
      </c>
      <c r="AD684" s="32" t="str">
        <f t="shared" si="185"/>
        <v/>
      </c>
      <c r="AF684" s="5" t="str">
        <f t="shared" si="186"/>
        <v>awaluddin44189</v>
      </c>
      <c r="AG684" s="5" t="str">
        <f t="shared" si="187"/>
        <v>BMJ 04444189UTARADAY</v>
      </c>
      <c r="AH684" s="5" t="str">
        <f t="shared" si="188"/>
        <v>awaluddin44189UTARADAY</v>
      </c>
      <c r="AI684" s="5" t="str">
        <f t="shared" si="189"/>
        <v>BMJ 04444189DAY</v>
      </c>
      <c r="AJ684" s="5" t="str">
        <f t="shared" si="190"/>
        <v>awaluddin44189DAY</v>
      </c>
      <c r="AK684" s="5" t="str">
        <f t="shared" si="191"/>
        <v>awaluddinBMJ II</v>
      </c>
      <c r="AL684" s="5" t="str">
        <f t="shared" si="193"/>
        <v>4UTARA</v>
      </c>
      <c r="AM684" s="5" t="str">
        <f t="shared" si="194"/>
        <v>1 &gt; 4UTARA12 RODA</v>
      </c>
      <c r="AN684" s="5" t="str">
        <f t="shared" si="195"/>
        <v>awaluddinBMJ II1 &gt; 4UTARA12 RODA</v>
      </c>
      <c r="AO684" s="5" t="str">
        <f t="shared" si="196"/>
        <v>awaluddin1 &gt; 4UTARA12 RODA</v>
      </c>
      <c r="AP684" s="5" t="str">
        <f t="shared" si="197"/>
        <v>44189DAY</v>
      </c>
    </row>
    <row r="685" spans="1:42" x14ac:dyDescent="0.3">
      <c r="A685" s="33">
        <v>1</v>
      </c>
      <c r="B685" s="33"/>
      <c r="C685" s="70">
        <v>44189</v>
      </c>
      <c r="D685" s="71" t="s">
        <v>19</v>
      </c>
      <c r="E685" s="70">
        <v>44189.375694444447</v>
      </c>
      <c r="F685" s="71">
        <v>5153668</v>
      </c>
      <c r="G685" s="33" t="s">
        <v>20</v>
      </c>
      <c r="H685" s="33" t="s">
        <v>21</v>
      </c>
      <c r="I685" s="33" t="s">
        <v>45</v>
      </c>
      <c r="J685" s="33" t="s">
        <v>46</v>
      </c>
      <c r="K685" s="63" t="s">
        <v>35</v>
      </c>
      <c r="L685" s="32" t="str">
        <f t="shared" si="198"/>
        <v>CGE370</v>
      </c>
      <c r="M685" s="32" t="str">
        <f t="shared" si="199"/>
        <v>BMJ II</v>
      </c>
      <c r="N685" s="32" t="str">
        <f t="shared" si="200"/>
        <v>12 RODA</v>
      </c>
      <c r="O685" s="64">
        <v>44189.376215277778</v>
      </c>
      <c r="P685" s="65">
        <v>44189.376215277778</v>
      </c>
      <c r="Q685" s="65"/>
      <c r="R685" s="66">
        <v>1</v>
      </c>
      <c r="S685" s="66">
        <v>45840</v>
      </c>
      <c r="T685" s="66">
        <v>17440</v>
      </c>
      <c r="U685" s="67">
        <f t="shared" si="192"/>
        <v>28.4</v>
      </c>
      <c r="V685" s="66">
        <f t="shared" si="183"/>
        <v>575866.79999999993</v>
      </c>
      <c r="W685" s="66" t="str">
        <f t="shared" si="184"/>
        <v>1 &gt; 4</v>
      </c>
      <c r="X685" s="66">
        <f>A685+SUMIFS(Presensi!F:F,Presensi!E:E,'Entry Data'!AP685)</f>
        <v>1</v>
      </c>
      <c r="Y685" s="66">
        <f>IFERROR(INDEX('Retasi Pricing'!F:F,MATCH('Entry Data'!AM685,'Retasi Pricing'!E:E,0))*X685,"")</f>
        <v>27500</v>
      </c>
      <c r="Z685" s="62" t="s">
        <v>26</v>
      </c>
      <c r="AA685" s="62" t="s">
        <v>27</v>
      </c>
      <c r="AB685" s="32"/>
      <c r="AC685" s="32" t="s">
        <v>215</v>
      </c>
      <c r="AD685" s="32" t="str">
        <f t="shared" si="185"/>
        <v/>
      </c>
      <c r="AF685" s="5" t="str">
        <f t="shared" si="186"/>
        <v>roni irfansyah44189</v>
      </c>
      <c r="AG685" s="5" t="str">
        <f t="shared" si="187"/>
        <v>BMJ 04544189UTARADAY</v>
      </c>
      <c r="AH685" s="5" t="str">
        <f t="shared" si="188"/>
        <v>roni irfansyah44189UTARADAY</v>
      </c>
      <c r="AI685" s="5" t="str">
        <f t="shared" si="189"/>
        <v>BMJ 04544189DAY</v>
      </c>
      <c r="AJ685" s="5" t="str">
        <f t="shared" si="190"/>
        <v>roni irfansyah44189DAY</v>
      </c>
      <c r="AK685" s="5" t="str">
        <f t="shared" si="191"/>
        <v>roni irfansyahBMJ II</v>
      </c>
      <c r="AL685" s="5" t="str">
        <f t="shared" si="193"/>
        <v>1UTARA</v>
      </c>
      <c r="AM685" s="5" t="str">
        <f t="shared" si="194"/>
        <v>1 &gt; 4UTARA12 RODA</v>
      </c>
      <c r="AN685" s="5" t="str">
        <f t="shared" si="195"/>
        <v>roni irfansyahBMJ II1 &gt; 4UTARA12 RODA</v>
      </c>
      <c r="AO685" s="5" t="str">
        <f t="shared" si="196"/>
        <v>roni irfansyah1 &gt; 4UTARA12 RODA</v>
      </c>
      <c r="AP685" s="5" t="str">
        <f t="shared" si="197"/>
        <v>44189DAY</v>
      </c>
    </row>
    <row r="686" spans="1:42" x14ac:dyDescent="0.3">
      <c r="A686" s="33">
        <v>1</v>
      </c>
      <c r="B686" s="33"/>
      <c r="C686" s="70">
        <v>44189</v>
      </c>
      <c r="D686" s="71" t="s">
        <v>19</v>
      </c>
      <c r="E686" s="70">
        <v>44189.429861111108</v>
      </c>
      <c r="F686" s="71">
        <v>5153737</v>
      </c>
      <c r="G686" s="33" t="s">
        <v>20</v>
      </c>
      <c r="H686" s="33" t="s">
        <v>21</v>
      </c>
      <c r="I686" s="33" t="s">
        <v>51</v>
      </c>
      <c r="J686" s="33" t="s">
        <v>46</v>
      </c>
      <c r="K686" s="63" t="s">
        <v>35</v>
      </c>
      <c r="L686" s="32" t="str">
        <f t="shared" si="198"/>
        <v>CGE370</v>
      </c>
      <c r="M686" s="32" t="str">
        <f t="shared" si="199"/>
        <v>BMJ II</v>
      </c>
      <c r="N686" s="32" t="str">
        <f t="shared" si="200"/>
        <v>12 RODA</v>
      </c>
      <c r="O686" s="64">
        <v>44189.430613425924</v>
      </c>
      <c r="P686" s="65">
        <v>44189.430613425924</v>
      </c>
      <c r="Q686" s="65"/>
      <c r="R686" s="66">
        <v>2</v>
      </c>
      <c r="S686" s="66">
        <v>46280</v>
      </c>
      <c r="T686" s="66">
        <v>17440</v>
      </c>
      <c r="U686" s="67">
        <f t="shared" si="192"/>
        <v>28.84</v>
      </c>
      <c r="V686" s="66">
        <f t="shared" si="183"/>
        <v>584788.68000000005</v>
      </c>
      <c r="W686" s="66" t="str">
        <f t="shared" si="184"/>
        <v>1 &gt; 4</v>
      </c>
      <c r="X686" s="66">
        <f>A686+SUMIFS(Presensi!F:F,Presensi!E:E,'Entry Data'!AP686)</f>
        <v>1</v>
      </c>
      <c r="Y686" s="66">
        <f>IFERROR(INDEX('Retasi Pricing'!F:F,MATCH('Entry Data'!AM686,'Retasi Pricing'!E:E,0))*X686,"")</f>
        <v>27500</v>
      </c>
      <c r="Z686" s="62" t="s">
        <v>26</v>
      </c>
      <c r="AA686" s="62" t="s">
        <v>27</v>
      </c>
      <c r="AB686" s="32"/>
      <c r="AC686" s="32" t="s">
        <v>215</v>
      </c>
      <c r="AD686" s="32" t="str">
        <f t="shared" si="185"/>
        <v/>
      </c>
      <c r="AF686" s="5" t="str">
        <f t="shared" si="186"/>
        <v>roni irfansyah44189</v>
      </c>
      <c r="AG686" s="5" t="str">
        <f t="shared" si="187"/>
        <v>BMJ 04544189UTARADAY</v>
      </c>
      <c r="AH686" s="5" t="str">
        <f t="shared" si="188"/>
        <v>roni irfansyah44189UTARADAY</v>
      </c>
      <c r="AI686" s="5" t="str">
        <f t="shared" si="189"/>
        <v>BMJ 04544189DAY</v>
      </c>
      <c r="AJ686" s="5" t="str">
        <f t="shared" si="190"/>
        <v>roni irfansyah44189DAY</v>
      </c>
      <c r="AK686" s="5" t="str">
        <f t="shared" si="191"/>
        <v>roni irfansyahBMJ II</v>
      </c>
      <c r="AL686" s="5" t="str">
        <f t="shared" si="193"/>
        <v>2UTARA</v>
      </c>
      <c r="AM686" s="5" t="str">
        <f t="shared" si="194"/>
        <v>1 &gt; 4UTARA12 RODA</v>
      </c>
      <c r="AN686" s="5" t="str">
        <f t="shared" si="195"/>
        <v>roni irfansyahBMJ II1 &gt; 4UTARA12 RODA</v>
      </c>
      <c r="AO686" s="5" t="str">
        <f t="shared" si="196"/>
        <v>roni irfansyah1 &gt; 4UTARA12 RODA</v>
      </c>
      <c r="AP686" s="5" t="str">
        <f t="shared" si="197"/>
        <v>44189DAY</v>
      </c>
    </row>
    <row r="687" spans="1:42" x14ac:dyDescent="0.3">
      <c r="A687" s="33">
        <v>1</v>
      </c>
      <c r="B687" s="33"/>
      <c r="C687" s="70">
        <v>44189</v>
      </c>
      <c r="D687" s="71" t="s">
        <v>19</v>
      </c>
      <c r="E687" s="70">
        <v>44189.481944444444</v>
      </c>
      <c r="F687" s="71">
        <v>5153805</v>
      </c>
      <c r="G687" s="33" t="s">
        <v>20</v>
      </c>
      <c r="H687" s="33" t="s">
        <v>21</v>
      </c>
      <c r="I687" s="33" t="s">
        <v>277</v>
      </c>
      <c r="J687" s="33" t="s">
        <v>46</v>
      </c>
      <c r="K687" s="63" t="s">
        <v>35</v>
      </c>
      <c r="L687" s="32" t="str">
        <f t="shared" si="198"/>
        <v>CGE370</v>
      </c>
      <c r="M687" s="32" t="str">
        <f t="shared" si="199"/>
        <v>BMJ II</v>
      </c>
      <c r="N687" s="32" t="str">
        <f t="shared" si="200"/>
        <v>12 RODA</v>
      </c>
      <c r="O687" s="64">
        <v>44189.482418981483</v>
      </c>
      <c r="P687" s="65">
        <v>44189.482418981483</v>
      </c>
      <c r="Q687" s="65"/>
      <c r="R687" s="66">
        <v>3</v>
      </c>
      <c r="S687" s="66">
        <v>47000</v>
      </c>
      <c r="T687" s="66">
        <v>17440</v>
      </c>
      <c r="U687" s="67">
        <f t="shared" si="192"/>
        <v>29.56</v>
      </c>
      <c r="V687" s="66">
        <f t="shared" si="183"/>
        <v>599388.11999999988</v>
      </c>
      <c r="W687" s="66" t="str">
        <f t="shared" si="184"/>
        <v>1 &gt; 4</v>
      </c>
      <c r="X687" s="66">
        <f>A687+SUMIFS(Presensi!F:F,Presensi!E:E,'Entry Data'!AP687)</f>
        <v>1</v>
      </c>
      <c r="Y687" s="66">
        <f>IFERROR(INDEX('Retasi Pricing'!F:F,MATCH('Entry Data'!AM687,'Retasi Pricing'!E:E,0))*X687,"")</f>
        <v>27500</v>
      </c>
      <c r="Z687" s="62" t="s">
        <v>26</v>
      </c>
      <c r="AA687" s="62" t="s">
        <v>27</v>
      </c>
      <c r="AB687" s="32"/>
      <c r="AC687" s="32" t="s">
        <v>215</v>
      </c>
      <c r="AD687" s="32" t="str">
        <f t="shared" si="185"/>
        <v/>
      </c>
      <c r="AF687" s="5" t="str">
        <f t="shared" si="186"/>
        <v>roni irfansyah44189</v>
      </c>
      <c r="AG687" s="5" t="str">
        <f t="shared" si="187"/>
        <v>BMJ 04544189UTARADAY</v>
      </c>
      <c r="AH687" s="5" t="str">
        <f t="shared" si="188"/>
        <v>roni irfansyah44189UTARADAY</v>
      </c>
      <c r="AI687" s="5" t="str">
        <f t="shared" si="189"/>
        <v>BMJ 04544189DAY</v>
      </c>
      <c r="AJ687" s="5" t="str">
        <f t="shared" si="190"/>
        <v>roni irfansyah44189DAY</v>
      </c>
      <c r="AK687" s="5" t="str">
        <f t="shared" si="191"/>
        <v>roni irfansyahBMJ II</v>
      </c>
      <c r="AL687" s="5" t="str">
        <f t="shared" si="193"/>
        <v>3UTARA</v>
      </c>
      <c r="AM687" s="5" t="str">
        <f t="shared" si="194"/>
        <v>1 &gt; 4UTARA12 RODA</v>
      </c>
      <c r="AN687" s="5" t="str">
        <f t="shared" si="195"/>
        <v>roni irfansyahBMJ II1 &gt; 4UTARA12 RODA</v>
      </c>
      <c r="AO687" s="5" t="str">
        <f t="shared" si="196"/>
        <v>roni irfansyah1 &gt; 4UTARA12 RODA</v>
      </c>
      <c r="AP687" s="5" t="str">
        <f t="shared" si="197"/>
        <v>44189DAY</v>
      </c>
    </row>
    <row r="688" spans="1:42" x14ac:dyDescent="0.3">
      <c r="A688" s="33">
        <v>1</v>
      </c>
      <c r="B688" s="33"/>
      <c r="C688" s="70">
        <v>44189</v>
      </c>
      <c r="D688" s="71" t="s">
        <v>19</v>
      </c>
      <c r="E688" s="70">
        <v>44189.557638888888</v>
      </c>
      <c r="F688" s="71">
        <v>5153873</v>
      </c>
      <c r="G688" s="33" t="s">
        <v>20</v>
      </c>
      <c r="H688" s="33" t="s">
        <v>21</v>
      </c>
      <c r="I688" s="33" t="s">
        <v>45</v>
      </c>
      <c r="J688" s="33" t="s">
        <v>46</v>
      </c>
      <c r="K688" s="63" t="s">
        <v>35</v>
      </c>
      <c r="L688" s="32" t="str">
        <f t="shared" si="198"/>
        <v>CGE370</v>
      </c>
      <c r="M688" s="32" t="str">
        <f t="shared" si="199"/>
        <v>BMJ II</v>
      </c>
      <c r="N688" s="32" t="str">
        <f t="shared" si="200"/>
        <v>12 RODA</v>
      </c>
      <c r="O688" s="64">
        <v>44189.558379629627</v>
      </c>
      <c r="P688" s="65">
        <v>44189.558379629627</v>
      </c>
      <c r="Q688" s="65"/>
      <c r="R688" s="66">
        <v>4</v>
      </c>
      <c r="S688" s="66">
        <v>46200</v>
      </c>
      <c r="T688" s="66">
        <v>17440</v>
      </c>
      <c r="U688" s="67">
        <f t="shared" si="192"/>
        <v>28.76</v>
      </c>
      <c r="V688" s="66">
        <f t="shared" si="183"/>
        <v>583166.52</v>
      </c>
      <c r="W688" s="66" t="str">
        <f t="shared" si="184"/>
        <v>1 &gt; 4</v>
      </c>
      <c r="X688" s="66">
        <f>A688+SUMIFS(Presensi!F:F,Presensi!E:E,'Entry Data'!AP688)</f>
        <v>1</v>
      </c>
      <c r="Y688" s="66">
        <f>IFERROR(INDEX('Retasi Pricing'!F:F,MATCH('Entry Data'!AM688,'Retasi Pricing'!E:E,0))*X688,"")</f>
        <v>27500</v>
      </c>
      <c r="Z688" s="62" t="s">
        <v>26</v>
      </c>
      <c r="AA688" s="62" t="s">
        <v>27</v>
      </c>
      <c r="AB688" s="32"/>
      <c r="AC688" s="32" t="s">
        <v>215</v>
      </c>
      <c r="AD688" s="32" t="str">
        <f t="shared" si="185"/>
        <v/>
      </c>
      <c r="AF688" s="5" t="str">
        <f t="shared" si="186"/>
        <v>roni irfansyah44189</v>
      </c>
      <c r="AG688" s="5" t="str">
        <f t="shared" si="187"/>
        <v>BMJ 04544189UTARADAY</v>
      </c>
      <c r="AH688" s="5" t="str">
        <f t="shared" si="188"/>
        <v>roni irfansyah44189UTARADAY</v>
      </c>
      <c r="AI688" s="5" t="str">
        <f t="shared" si="189"/>
        <v>BMJ 04544189DAY</v>
      </c>
      <c r="AJ688" s="5" t="str">
        <f t="shared" si="190"/>
        <v>roni irfansyah44189DAY</v>
      </c>
      <c r="AK688" s="5" t="str">
        <f t="shared" si="191"/>
        <v>roni irfansyahBMJ II</v>
      </c>
      <c r="AL688" s="5" t="str">
        <f t="shared" si="193"/>
        <v>4UTARA</v>
      </c>
      <c r="AM688" s="5" t="str">
        <f t="shared" si="194"/>
        <v>1 &gt; 4UTARA12 RODA</v>
      </c>
      <c r="AN688" s="5" t="str">
        <f t="shared" si="195"/>
        <v>roni irfansyahBMJ II1 &gt; 4UTARA12 RODA</v>
      </c>
      <c r="AO688" s="5" t="str">
        <f t="shared" si="196"/>
        <v>roni irfansyah1 &gt; 4UTARA12 RODA</v>
      </c>
      <c r="AP688" s="5" t="str">
        <f t="shared" si="197"/>
        <v>44189DAY</v>
      </c>
    </row>
    <row r="689" spans="1:42" x14ac:dyDescent="0.3">
      <c r="A689" s="33">
        <v>1</v>
      </c>
      <c r="B689" s="33"/>
      <c r="C689" s="70">
        <v>44189</v>
      </c>
      <c r="D689" s="71" t="s">
        <v>19</v>
      </c>
      <c r="E689" s="70">
        <v>44189.613194444442</v>
      </c>
      <c r="F689" s="71">
        <v>5153934</v>
      </c>
      <c r="G689" s="33" t="s">
        <v>20</v>
      </c>
      <c r="H689" s="33" t="s">
        <v>50</v>
      </c>
      <c r="I689" s="33" t="s">
        <v>51</v>
      </c>
      <c r="J689" s="33" t="s">
        <v>52</v>
      </c>
      <c r="K689" s="63" t="s">
        <v>35</v>
      </c>
      <c r="L689" s="32" t="str">
        <f t="shared" si="198"/>
        <v>CGE370</v>
      </c>
      <c r="M689" s="32" t="str">
        <f t="shared" si="199"/>
        <v>BMJ II</v>
      </c>
      <c r="N689" s="32" t="str">
        <f t="shared" si="200"/>
        <v>12 RODA</v>
      </c>
      <c r="O689" s="64">
        <v>44189.613807870373</v>
      </c>
      <c r="P689" s="65">
        <v>44189.613807870373</v>
      </c>
      <c r="Q689" s="65"/>
      <c r="R689" s="66">
        <v>5</v>
      </c>
      <c r="S689" s="66">
        <v>47720</v>
      </c>
      <c r="T689" s="66">
        <v>17440</v>
      </c>
      <c r="U689" s="67">
        <f t="shared" si="192"/>
        <v>30.28</v>
      </c>
      <c r="V689" s="66">
        <f t="shared" si="183"/>
        <v>613987.56000000006</v>
      </c>
      <c r="W689" s="66" t="str">
        <f t="shared" si="184"/>
        <v>&gt; 5</v>
      </c>
      <c r="X689" s="66">
        <f>A689+SUMIFS(Presensi!F:F,Presensi!E:E,'Entry Data'!AP689)</f>
        <v>1</v>
      </c>
      <c r="Y689" s="66">
        <f>IFERROR(INDEX('Retasi Pricing'!F:F,MATCH('Entry Data'!AM689,'Retasi Pricing'!E:E,0))*X689,"")</f>
        <v>31200</v>
      </c>
      <c r="Z689" s="62" t="s">
        <v>26</v>
      </c>
      <c r="AA689" s="62" t="s">
        <v>27</v>
      </c>
      <c r="AB689" s="32"/>
      <c r="AC689" s="32" t="s">
        <v>215</v>
      </c>
      <c r="AD689" s="32" t="str">
        <f t="shared" si="185"/>
        <v/>
      </c>
      <c r="AF689" s="5" t="str">
        <f t="shared" si="186"/>
        <v>roni irfansyah44189</v>
      </c>
      <c r="AG689" s="5" t="str">
        <f t="shared" si="187"/>
        <v>BMJ 04544189UTARADAY</v>
      </c>
      <c r="AH689" s="5" t="str">
        <f t="shared" si="188"/>
        <v>roni irfansyah44189UTARADAY</v>
      </c>
      <c r="AI689" s="5" t="str">
        <f t="shared" si="189"/>
        <v>BMJ 04544189DAY</v>
      </c>
      <c r="AJ689" s="5" t="str">
        <f t="shared" si="190"/>
        <v>roni irfansyah44189DAY</v>
      </c>
      <c r="AK689" s="5" t="str">
        <f t="shared" si="191"/>
        <v>roni irfansyahBMJ II</v>
      </c>
      <c r="AL689" s="5" t="str">
        <f t="shared" si="193"/>
        <v>5UTARA</v>
      </c>
      <c r="AM689" s="5" t="str">
        <f t="shared" si="194"/>
        <v>&gt; 5UTARA12 RODA</v>
      </c>
      <c r="AN689" s="5" t="str">
        <f t="shared" si="195"/>
        <v>roni irfansyahBMJ II&gt; 5UTARA12 RODA</v>
      </c>
      <c r="AO689" s="5" t="str">
        <f t="shared" si="196"/>
        <v>roni irfansyah&gt; 5UTARA12 RODA</v>
      </c>
      <c r="AP689" s="5" t="str">
        <f t="shared" si="197"/>
        <v>44189DAY</v>
      </c>
    </row>
    <row r="690" spans="1:42" x14ac:dyDescent="0.3">
      <c r="A690" s="33">
        <v>1</v>
      </c>
      <c r="B690" s="33"/>
      <c r="C690" s="70">
        <v>44189</v>
      </c>
      <c r="D690" s="71" t="s">
        <v>19</v>
      </c>
      <c r="E690" s="70">
        <v>44189.6875</v>
      </c>
      <c r="F690" s="71">
        <v>5154007</v>
      </c>
      <c r="G690" s="33" t="s">
        <v>20</v>
      </c>
      <c r="H690" s="33" t="s">
        <v>21</v>
      </c>
      <c r="I690" s="33" t="s">
        <v>45</v>
      </c>
      <c r="J690" s="33" t="s">
        <v>46</v>
      </c>
      <c r="K690" s="63" t="s">
        <v>35</v>
      </c>
      <c r="L690" s="32" t="str">
        <f t="shared" si="198"/>
        <v>CGE370</v>
      </c>
      <c r="M690" s="32" t="str">
        <f t="shared" si="199"/>
        <v>BMJ II</v>
      </c>
      <c r="N690" s="32" t="str">
        <f t="shared" si="200"/>
        <v>12 RODA</v>
      </c>
      <c r="O690" s="64">
        <v>44189.688611111109</v>
      </c>
      <c r="P690" s="65">
        <v>44189.688611111109</v>
      </c>
      <c r="Q690" s="65"/>
      <c r="R690" s="66">
        <v>6</v>
      </c>
      <c r="S690" s="66">
        <v>45380</v>
      </c>
      <c r="T690" s="66">
        <v>17440</v>
      </c>
      <c r="U690" s="67">
        <f t="shared" si="192"/>
        <v>27.94</v>
      </c>
      <c r="V690" s="66">
        <f t="shared" si="183"/>
        <v>566539.38000000012</v>
      </c>
      <c r="W690" s="66" t="str">
        <f t="shared" si="184"/>
        <v>&gt; 6</v>
      </c>
      <c r="X690" s="66">
        <f>A690+SUMIFS(Presensi!F:F,Presensi!E:E,'Entry Data'!AP690)</f>
        <v>1</v>
      </c>
      <c r="Y690" s="66">
        <f>IFERROR(INDEX('Retasi Pricing'!F:F,MATCH('Entry Data'!AM690,'Retasi Pricing'!E:E,0))*X690,"")</f>
        <v>34450</v>
      </c>
      <c r="Z690" s="62" t="s">
        <v>26</v>
      </c>
      <c r="AA690" s="62" t="s">
        <v>27</v>
      </c>
      <c r="AB690" s="32"/>
      <c r="AC690" s="32" t="s">
        <v>215</v>
      </c>
      <c r="AD690" s="32" t="str">
        <f t="shared" si="185"/>
        <v/>
      </c>
      <c r="AF690" s="5" t="str">
        <f t="shared" si="186"/>
        <v>roni irfansyah44189</v>
      </c>
      <c r="AG690" s="5" t="str">
        <f t="shared" si="187"/>
        <v>BMJ 04544189UTARADAY</v>
      </c>
      <c r="AH690" s="5" t="str">
        <f t="shared" si="188"/>
        <v>roni irfansyah44189UTARADAY</v>
      </c>
      <c r="AI690" s="5" t="str">
        <f t="shared" si="189"/>
        <v>BMJ 04544189DAY</v>
      </c>
      <c r="AJ690" s="5" t="str">
        <f t="shared" si="190"/>
        <v>roni irfansyah44189DAY</v>
      </c>
      <c r="AK690" s="5" t="str">
        <f t="shared" si="191"/>
        <v>roni irfansyahBMJ II</v>
      </c>
      <c r="AL690" s="5" t="str">
        <f t="shared" si="193"/>
        <v>6UTARA</v>
      </c>
      <c r="AM690" s="5" t="str">
        <f t="shared" si="194"/>
        <v>&gt; 6UTARA12 RODA</v>
      </c>
      <c r="AN690" s="5" t="str">
        <f t="shared" si="195"/>
        <v>roni irfansyahBMJ II&gt; 6UTARA12 RODA</v>
      </c>
      <c r="AO690" s="5" t="str">
        <f t="shared" si="196"/>
        <v>roni irfansyah&gt; 6UTARA12 RODA</v>
      </c>
      <c r="AP690" s="5" t="str">
        <f t="shared" si="197"/>
        <v>44189DAY</v>
      </c>
    </row>
    <row r="691" spans="1:42" x14ac:dyDescent="0.3">
      <c r="A691" s="33">
        <v>1</v>
      </c>
      <c r="B691" s="33"/>
      <c r="C691" s="70">
        <v>44189</v>
      </c>
      <c r="D691" s="71" t="s">
        <v>19</v>
      </c>
      <c r="E691" s="70">
        <v>44189.746527777781</v>
      </c>
      <c r="F691" s="71">
        <v>5154078</v>
      </c>
      <c r="G691" s="33" t="s">
        <v>20</v>
      </c>
      <c r="H691" s="33" t="s">
        <v>50</v>
      </c>
      <c r="I691" s="33" t="s">
        <v>51</v>
      </c>
      <c r="J691" s="33" t="s">
        <v>52</v>
      </c>
      <c r="K691" s="63" t="s">
        <v>35</v>
      </c>
      <c r="L691" s="32" t="str">
        <f t="shared" si="198"/>
        <v>CGE370</v>
      </c>
      <c r="M691" s="32" t="str">
        <f t="shared" si="199"/>
        <v>BMJ II</v>
      </c>
      <c r="N691" s="32" t="str">
        <f t="shared" si="200"/>
        <v>12 RODA</v>
      </c>
      <c r="O691" s="64">
        <v>44189.746932870374</v>
      </c>
      <c r="P691" s="65">
        <v>44189.746932870374</v>
      </c>
      <c r="Q691" s="65"/>
      <c r="R691" s="66">
        <v>7</v>
      </c>
      <c r="S691" s="66">
        <v>47020</v>
      </c>
      <c r="T691" s="66">
        <v>17440</v>
      </c>
      <c r="U691" s="67">
        <f t="shared" si="192"/>
        <v>29.58</v>
      </c>
      <c r="V691" s="66">
        <f t="shared" si="183"/>
        <v>599793.65999999992</v>
      </c>
      <c r="W691" s="66" t="str">
        <f t="shared" si="184"/>
        <v>7 &gt;</v>
      </c>
      <c r="X691" s="66">
        <f>A691+SUMIFS(Presensi!F:F,Presensi!E:E,'Entry Data'!AP691)</f>
        <v>1</v>
      </c>
      <c r="Y691" s="66">
        <f>IFERROR(INDEX('Retasi Pricing'!F:F,MATCH('Entry Data'!AM691,'Retasi Pricing'!E:E,0))*X691,"")</f>
        <v>42000</v>
      </c>
      <c r="Z691" s="62" t="s">
        <v>26</v>
      </c>
      <c r="AA691" s="62" t="s">
        <v>27</v>
      </c>
      <c r="AB691" s="32"/>
      <c r="AC691" s="32" t="s">
        <v>215</v>
      </c>
      <c r="AD691" s="32" t="str">
        <f t="shared" si="185"/>
        <v/>
      </c>
      <c r="AF691" s="5" t="str">
        <f t="shared" si="186"/>
        <v>roni irfansyah44189</v>
      </c>
      <c r="AG691" s="5" t="str">
        <f t="shared" si="187"/>
        <v>BMJ 04544189UTARADAY</v>
      </c>
      <c r="AH691" s="5" t="str">
        <f t="shared" si="188"/>
        <v>roni irfansyah44189UTARADAY</v>
      </c>
      <c r="AI691" s="5" t="str">
        <f t="shared" si="189"/>
        <v>BMJ 04544189DAY</v>
      </c>
      <c r="AJ691" s="5" t="str">
        <f t="shared" si="190"/>
        <v>roni irfansyah44189DAY</v>
      </c>
      <c r="AK691" s="5" t="str">
        <f t="shared" si="191"/>
        <v>roni irfansyahBMJ II</v>
      </c>
      <c r="AL691" s="5" t="str">
        <f t="shared" si="193"/>
        <v>7UTARA</v>
      </c>
      <c r="AM691" s="5" t="str">
        <f t="shared" si="194"/>
        <v>7 &gt;UTARA12 RODA</v>
      </c>
      <c r="AN691" s="5" t="str">
        <f t="shared" si="195"/>
        <v>roni irfansyahBMJ II7 &gt;UTARA12 RODA</v>
      </c>
      <c r="AO691" s="5" t="str">
        <f t="shared" si="196"/>
        <v>roni irfansyah7 &gt;UTARA12 RODA</v>
      </c>
      <c r="AP691" s="5" t="str">
        <f t="shared" si="197"/>
        <v>44189DAY</v>
      </c>
    </row>
    <row r="692" spans="1:42" x14ac:dyDescent="0.3">
      <c r="A692" s="33">
        <v>1</v>
      </c>
      <c r="B692" s="33"/>
      <c r="C692" s="70">
        <v>44189</v>
      </c>
      <c r="D692" s="71" t="s">
        <v>19</v>
      </c>
      <c r="E692" s="70">
        <v>44189.365972222222</v>
      </c>
      <c r="F692" s="71">
        <v>5153654</v>
      </c>
      <c r="G692" s="33" t="s">
        <v>20</v>
      </c>
      <c r="H692" s="33" t="s">
        <v>21</v>
      </c>
      <c r="I692" s="33" t="s">
        <v>51</v>
      </c>
      <c r="J692" s="33" t="s">
        <v>46</v>
      </c>
      <c r="K692" s="63" t="s">
        <v>41</v>
      </c>
      <c r="L692" s="32" t="str">
        <f t="shared" si="198"/>
        <v>AXOR4843</v>
      </c>
      <c r="M692" s="32" t="str">
        <f t="shared" si="199"/>
        <v>BMJ II</v>
      </c>
      <c r="N692" s="32" t="str">
        <f t="shared" si="200"/>
        <v>12 RODA</v>
      </c>
      <c r="O692" s="64">
        <v>44189.366493055553</v>
      </c>
      <c r="P692" s="65">
        <v>44189.366493055553</v>
      </c>
      <c r="Q692" s="65"/>
      <c r="R692" s="66">
        <v>1</v>
      </c>
      <c r="S692" s="66">
        <v>51600</v>
      </c>
      <c r="T692" s="66">
        <v>19780</v>
      </c>
      <c r="U692" s="67">
        <f t="shared" si="192"/>
        <v>31.82</v>
      </c>
      <c r="V692" s="66">
        <f t="shared" si="183"/>
        <v>645214.14</v>
      </c>
      <c r="W692" s="66" t="str">
        <f t="shared" si="184"/>
        <v>1 &gt; 4</v>
      </c>
      <c r="X692" s="66">
        <f>A692+SUMIFS(Presensi!F:F,Presensi!E:E,'Entry Data'!AP692)</f>
        <v>1</v>
      </c>
      <c r="Y692" s="66">
        <f>IFERROR(INDEX('Retasi Pricing'!F:F,MATCH('Entry Data'!AM692,'Retasi Pricing'!E:E,0))*X692,"")</f>
        <v>27500</v>
      </c>
      <c r="Z692" s="62" t="s">
        <v>26</v>
      </c>
      <c r="AA692" s="62" t="s">
        <v>27</v>
      </c>
      <c r="AB692" s="32"/>
      <c r="AC692" s="32" t="s">
        <v>195</v>
      </c>
      <c r="AD692" s="32" t="str">
        <f t="shared" si="185"/>
        <v/>
      </c>
      <c r="AF692" s="5" t="str">
        <f t="shared" si="186"/>
        <v>m.andri44189</v>
      </c>
      <c r="AG692" s="5" t="str">
        <f t="shared" si="187"/>
        <v>BMJ 04744189UTARADAY</v>
      </c>
      <c r="AH692" s="5" t="str">
        <f t="shared" si="188"/>
        <v>m.andri44189UTARADAY</v>
      </c>
      <c r="AI692" s="5" t="str">
        <f t="shared" si="189"/>
        <v>BMJ 04744189DAY</v>
      </c>
      <c r="AJ692" s="5" t="str">
        <f t="shared" si="190"/>
        <v>m.andri44189DAY</v>
      </c>
      <c r="AK692" s="5" t="str">
        <f t="shared" si="191"/>
        <v>m.andriBMJ II</v>
      </c>
      <c r="AL692" s="5" t="str">
        <f t="shared" si="193"/>
        <v>1UTARA</v>
      </c>
      <c r="AM692" s="5" t="str">
        <f t="shared" si="194"/>
        <v>1 &gt; 4UTARA12 RODA</v>
      </c>
      <c r="AN692" s="5" t="str">
        <f t="shared" si="195"/>
        <v>m.andriBMJ II1 &gt; 4UTARA12 RODA</v>
      </c>
      <c r="AO692" s="5" t="str">
        <f t="shared" si="196"/>
        <v>m.andri1 &gt; 4UTARA12 RODA</v>
      </c>
      <c r="AP692" s="5" t="str">
        <f t="shared" si="197"/>
        <v>44189DAY</v>
      </c>
    </row>
    <row r="693" spans="1:42" x14ac:dyDescent="0.3">
      <c r="A693" s="33">
        <v>1</v>
      </c>
      <c r="B693" s="33"/>
      <c r="C693" s="70">
        <v>44189</v>
      </c>
      <c r="D693" s="71" t="s">
        <v>19</v>
      </c>
      <c r="E693" s="70">
        <v>44189.435416666667</v>
      </c>
      <c r="F693" s="71">
        <v>5153746</v>
      </c>
      <c r="G693" s="33" t="s">
        <v>20</v>
      </c>
      <c r="H693" s="33" t="s">
        <v>21</v>
      </c>
      <c r="I693" s="33" t="s">
        <v>51</v>
      </c>
      <c r="J693" s="33" t="s">
        <v>46</v>
      </c>
      <c r="K693" s="63" t="s">
        <v>41</v>
      </c>
      <c r="L693" s="32" t="str">
        <f t="shared" si="198"/>
        <v>AXOR4843</v>
      </c>
      <c r="M693" s="32" t="str">
        <f t="shared" si="199"/>
        <v>BMJ II</v>
      </c>
      <c r="N693" s="32" t="str">
        <f t="shared" si="200"/>
        <v>12 RODA</v>
      </c>
      <c r="O693" s="64">
        <v>44189.435902777775</v>
      </c>
      <c r="P693" s="65">
        <v>44189.435902777775</v>
      </c>
      <c r="Q693" s="65"/>
      <c r="R693" s="66">
        <v>2</v>
      </c>
      <c r="S693" s="66">
        <v>50740</v>
      </c>
      <c r="T693" s="66">
        <v>19780</v>
      </c>
      <c r="U693" s="67">
        <f t="shared" si="192"/>
        <v>30.96</v>
      </c>
      <c r="V693" s="66">
        <f t="shared" si="183"/>
        <v>627775.91999999993</v>
      </c>
      <c r="W693" s="66" t="str">
        <f t="shared" si="184"/>
        <v>1 &gt; 4</v>
      </c>
      <c r="X693" s="66">
        <f>A693+SUMIFS(Presensi!F:F,Presensi!E:E,'Entry Data'!AP693)</f>
        <v>1</v>
      </c>
      <c r="Y693" s="66">
        <f>IFERROR(INDEX('Retasi Pricing'!F:F,MATCH('Entry Data'!AM693,'Retasi Pricing'!E:E,0))*X693,"")</f>
        <v>27500</v>
      </c>
      <c r="Z693" s="62" t="s">
        <v>26</v>
      </c>
      <c r="AA693" s="62" t="s">
        <v>27</v>
      </c>
      <c r="AB693" s="32"/>
      <c r="AC693" s="32" t="s">
        <v>195</v>
      </c>
      <c r="AD693" s="32" t="str">
        <f t="shared" si="185"/>
        <v/>
      </c>
      <c r="AF693" s="5" t="str">
        <f t="shared" si="186"/>
        <v>m.andri44189</v>
      </c>
      <c r="AG693" s="5" t="str">
        <f t="shared" si="187"/>
        <v>BMJ 04744189UTARADAY</v>
      </c>
      <c r="AH693" s="5" t="str">
        <f t="shared" si="188"/>
        <v>m.andri44189UTARADAY</v>
      </c>
      <c r="AI693" s="5" t="str">
        <f t="shared" si="189"/>
        <v>BMJ 04744189DAY</v>
      </c>
      <c r="AJ693" s="5" t="str">
        <f t="shared" si="190"/>
        <v>m.andri44189DAY</v>
      </c>
      <c r="AK693" s="5" t="str">
        <f t="shared" si="191"/>
        <v>m.andriBMJ II</v>
      </c>
      <c r="AL693" s="5" t="str">
        <f t="shared" si="193"/>
        <v>2UTARA</v>
      </c>
      <c r="AM693" s="5" t="str">
        <f t="shared" si="194"/>
        <v>1 &gt; 4UTARA12 RODA</v>
      </c>
      <c r="AN693" s="5" t="str">
        <f t="shared" si="195"/>
        <v>m.andriBMJ II1 &gt; 4UTARA12 RODA</v>
      </c>
      <c r="AO693" s="5" t="str">
        <f t="shared" si="196"/>
        <v>m.andri1 &gt; 4UTARA12 RODA</v>
      </c>
      <c r="AP693" s="5" t="str">
        <f t="shared" si="197"/>
        <v>44189DAY</v>
      </c>
    </row>
    <row r="694" spans="1:42" x14ac:dyDescent="0.3">
      <c r="A694" s="33">
        <v>1</v>
      </c>
      <c r="B694" s="33"/>
      <c r="C694" s="70">
        <v>44189</v>
      </c>
      <c r="D694" s="71" t="s">
        <v>19</v>
      </c>
      <c r="E694" s="70">
        <v>44189.486805555556</v>
      </c>
      <c r="F694" s="71">
        <v>5153810</v>
      </c>
      <c r="G694" s="33" t="s">
        <v>20</v>
      </c>
      <c r="H694" s="33" t="s">
        <v>21</v>
      </c>
      <c r="I694" s="33" t="s">
        <v>51</v>
      </c>
      <c r="J694" s="33" t="s">
        <v>46</v>
      </c>
      <c r="K694" s="63" t="s">
        <v>41</v>
      </c>
      <c r="L694" s="32" t="str">
        <f t="shared" si="198"/>
        <v>AXOR4843</v>
      </c>
      <c r="M694" s="32" t="str">
        <f t="shared" si="199"/>
        <v>BMJ II</v>
      </c>
      <c r="N694" s="32" t="str">
        <f t="shared" si="200"/>
        <v>12 RODA</v>
      </c>
      <c r="O694" s="64">
        <v>44189.486967592595</v>
      </c>
      <c r="P694" s="65">
        <v>44189.486967592595</v>
      </c>
      <c r="Q694" s="65"/>
      <c r="R694" s="66">
        <v>3</v>
      </c>
      <c r="S694" s="66">
        <v>52820</v>
      </c>
      <c r="T694" s="66">
        <v>19780</v>
      </c>
      <c r="U694" s="67">
        <f t="shared" si="192"/>
        <v>33.04</v>
      </c>
      <c r="V694" s="66">
        <f t="shared" si="183"/>
        <v>669952.08000000007</v>
      </c>
      <c r="W694" s="66" t="str">
        <f t="shared" si="184"/>
        <v>1 &gt; 4</v>
      </c>
      <c r="X694" s="66">
        <f>A694+SUMIFS(Presensi!F:F,Presensi!E:E,'Entry Data'!AP694)</f>
        <v>1</v>
      </c>
      <c r="Y694" s="66">
        <f>IFERROR(INDEX('Retasi Pricing'!F:F,MATCH('Entry Data'!AM694,'Retasi Pricing'!E:E,0))*X694,"")</f>
        <v>27500</v>
      </c>
      <c r="Z694" s="62" t="s">
        <v>26</v>
      </c>
      <c r="AA694" s="62" t="s">
        <v>27</v>
      </c>
      <c r="AB694" s="32"/>
      <c r="AC694" s="32" t="s">
        <v>195</v>
      </c>
      <c r="AD694" s="32" t="str">
        <f t="shared" si="185"/>
        <v/>
      </c>
      <c r="AF694" s="5" t="str">
        <f t="shared" si="186"/>
        <v>m.andri44189</v>
      </c>
      <c r="AG694" s="5" t="str">
        <f t="shared" si="187"/>
        <v>BMJ 04744189UTARADAY</v>
      </c>
      <c r="AH694" s="5" t="str">
        <f t="shared" si="188"/>
        <v>m.andri44189UTARADAY</v>
      </c>
      <c r="AI694" s="5" t="str">
        <f t="shared" si="189"/>
        <v>BMJ 04744189DAY</v>
      </c>
      <c r="AJ694" s="5" t="str">
        <f t="shared" si="190"/>
        <v>m.andri44189DAY</v>
      </c>
      <c r="AK694" s="5" t="str">
        <f t="shared" si="191"/>
        <v>m.andriBMJ II</v>
      </c>
      <c r="AL694" s="5" t="str">
        <f t="shared" si="193"/>
        <v>3UTARA</v>
      </c>
      <c r="AM694" s="5" t="str">
        <f t="shared" si="194"/>
        <v>1 &gt; 4UTARA12 RODA</v>
      </c>
      <c r="AN694" s="5" t="str">
        <f t="shared" si="195"/>
        <v>m.andriBMJ II1 &gt; 4UTARA12 RODA</v>
      </c>
      <c r="AO694" s="5" t="str">
        <f t="shared" si="196"/>
        <v>m.andri1 &gt; 4UTARA12 RODA</v>
      </c>
      <c r="AP694" s="5" t="str">
        <f t="shared" si="197"/>
        <v>44189DAY</v>
      </c>
    </row>
    <row r="695" spans="1:42" x14ac:dyDescent="0.3">
      <c r="A695" s="33">
        <v>1</v>
      </c>
      <c r="B695" s="33"/>
      <c r="C695" s="70">
        <v>44189</v>
      </c>
      <c r="D695" s="71" t="s">
        <v>19</v>
      </c>
      <c r="E695" s="70">
        <v>44189.564583333333</v>
      </c>
      <c r="F695" s="71">
        <v>5153880</v>
      </c>
      <c r="G695" s="33" t="s">
        <v>20</v>
      </c>
      <c r="H695" s="33" t="s">
        <v>21</v>
      </c>
      <c r="I695" s="33" t="s">
        <v>45</v>
      </c>
      <c r="J695" s="33" t="s">
        <v>46</v>
      </c>
      <c r="K695" s="63" t="s">
        <v>41</v>
      </c>
      <c r="L695" s="32" t="str">
        <f t="shared" si="198"/>
        <v>AXOR4843</v>
      </c>
      <c r="M695" s="32" t="str">
        <f t="shared" si="199"/>
        <v>BMJ II</v>
      </c>
      <c r="N695" s="32" t="str">
        <f t="shared" si="200"/>
        <v>12 RODA</v>
      </c>
      <c r="O695" s="64">
        <v>44189.564872685187</v>
      </c>
      <c r="P695" s="65">
        <v>44189.564872685187</v>
      </c>
      <c r="Q695" s="65"/>
      <c r="R695" s="66">
        <v>4</v>
      </c>
      <c r="S695" s="66">
        <v>50940</v>
      </c>
      <c r="T695" s="66">
        <v>19780</v>
      </c>
      <c r="U695" s="67">
        <f t="shared" si="192"/>
        <v>31.16</v>
      </c>
      <c r="V695" s="66">
        <f t="shared" si="183"/>
        <v>631831.31999999995</v>
      </c>
      <c r="W695" s="66" t="str">
        <f t="shared" si="184"/>
        <v>1 &gt; 4</v>
      </c>
      <c r="X695" s="66">
        <f>A695+SUMIFS(Presensi!F:F,Presensi!E:E,'Entry Data'!AP695)</f>
        <v>1</v>
      </c>
      <c r="Y695" s="66">
        <f>IFERROR(INDEX('Retasi Pricing'!F:F,MATCH('Entry Data'!AM695,'Retasi Pricing'!E:E,0))*X695,"")</f>
        <v>27500</v>
      </c>
      <c r="Z695" s="62" t="s">
        <v>26</v>
      </c>
      <c r="AA695" s="62" t="s">
        <v>27</v>
      </c>
      <c r="AB695" s="32"/>
      <c r="AC695" s="32" t="s">
        <v>195</v>
      </c>
      <c r="AD695" s="32" t="str">
        <f t="shared" si="185"/>
        <v/>
      </c>
      <c r="AF695" s="5" t="str">
        <f t="shared" si="186"/>
        <v>m.andri44189</v>
      </c>
      <c r="AG695" s="5" t="str">
        <f t="shared" si="187"/>
        <v>BMJ 04744189UTARADAY</v>
      </c>
      <c r="AH695" s="5" t="str">
        <f t="shared" si="188"/>
        <v>m.andri44189UTARADAY</v>
      </c>
      <c r="AI695" s="5" t="str">
        <f t="shared" si="189"/>
        <v>BMJ 04744189DAY</v>
      </c>
      <c r="AJ695" s="5" t="str">
        <f t="shared" si="190"/>
        <v>m.andri44189DAY</v>
      </c>
      <c r="AK695" s="5" t="str">
        <f t="shared" si="191"/>
        <v>m.andriBMJ II</v>
      </c>
      <c r="AL695" s="5" t="str">
        <f t="shared" si="193"/>
        <v>4UTARA</v>
      </c>
      <c r="AM695" s="5" t="str">
        <f t="shared" si="194"/>
        <v>1 &gt; 4UTARA12 RODA</v>
      </c>
      <c r="AN695" s="5" t="str">
        <f t="shared" si="195"/>
        <v>m.andriBMJ II1 &gt; 4UTARA12 RODA</v>
      </c>
      <c r="AO695" s="5" t="str">
        <f t="shared" si="196"/>
        <v>m.andri1 &gt; 4UTARA12 RODA</v>
      </c>
      <c r="AP695" s="5" t="str">
        <f t="shared" si="197"/>
        <v>44189DAY</v>
      </c>
    </row>
    <row r="696" spans="1:42" x14ac:dyDescent="0.3">
      <c r="A696" s="33">
        <v>1</v>
      </c>
      <c r="B696" s="33"/>
      <c r="C696" s="70">
        <v>44189</v>
      </c>
      <c r="D696" s="71" t="s">
        <v>19</v>
      </c>
      <c r="E696" s="70">
        <v>44189.644444444442</v>
      </c>
      <c r="F696" s="71">
        <v>5153974</v>
      </c>
      <c r="G696" s="33" t="s">
        <v>20</v>
      </c>
      <c r="H696" s="33" t="s">
        <v>21</v>
      </c>
      <c r="I696" s="33" t="s">
        <v>45</v>
      </c>
      <c r="J696" s="33" t="s">
        <v>46</v>
      </c>
      <c r="K696" s="63" t="s">
        <v>41</v>
      </c>
      <c r="L696" s="32" t="str">
        <f t="shared" si="198"/>
        <v>AXOR4843</v>
      </c>
      <c r="M696" s="32" t="str">
        <f t="shared" si="199"/>
        <v>BMJ II</v>
      </c>
      <c r="N696" s="32" t="str">
        <f t="shared" si="200"/>
        <v>12 RODA</v>
      </c>
      <c r="O696" s="64">
        <v>44189.644953703704</v>
      </c>
      <c r="P696" s="65">
        <v>44189.644953703704</v>
      </c>
      <c r="Q696" s="65"/>
      <c r="R696" s="66">
        <v>5</v>
      </c>
      <c r="S696" s="66">
        <v>49380</v>
      </c>
      <c r="T696" s="66">
        <v>19780</v>
      </c>
      <c r="U696" s="67">
        <f t="shared" si="192"/>
        <v>29.6</v>
      </c>
      <c r="V696" s="66">
        <f t="shared" si="183"/>
        <v>600199.20000000007</v>
      </c>
      <c r="W696" s="66" t="str">
        <f t="shared" si="184"/>
        <v>&gt; 5</v>
      </c>
      <c r="X696" s="66">
        <f>A696+SUMIFS(Presensi!F:F,Presensi!E:E,'Entry Data'!AP696)</f>
        <v>1</v>
      </c>
      <c r="Y696" s="66">
        <f>IFERROR(INDEX('Retasi Pricing'!F:F,MATCH('Entry Data'!AM696,'Retasi Pricing'!E:E,0))*X696,"")</f>
        <v>31200</v>
      </c>
      <c r="Z696" s="62" t="s">
        <v>26</v>
      </c>
      <c r="AA696" s="62" t="s">
        <v>27</v>
      </c>
      <c r="AB696" s="32"/>
      <c r="AC696" s="32" t="s">
        <v>195</v>
      </c>
      <c r="AD696" s="32" t="str">
        <f t="shared" si="185"/>
        <v/>
      </c>
      <c r="AF696" s="5" t="str">
        <f t="shared" si="186"/>
        <v>m.andri44189</v>
      </c>
      <c r="AG696" s="5" t="str">
        <f t="shared" si="187"/>
        <v>BMJ 04744189UTARADAY</v>
      </c>
      <c r="AH696" s="5" t="str">
        <f t="shared" si="188"/>
        <v>m.andri44189UTARADAY</v>
      </c>
      <c r="AI696" s="5" t="str">
        <f t="shared" si="189"/>
        <v>BMJ 04744189DAY</v>
      </c>
      <c r="AJ696" s="5" t="str">
        <f t="shared" si="190"/>
        <v>m.andri44189DAY</v>
      </c>
      <c r="AK696" s="5" t="str">
        <f t="shared" si="191"/>
        <v>m.andriBMJ II</v>
      </c>
      <c r="AL696" s="5" t="str">
        <f t="shared" si="193"/>
        <v>5UTARA</v>
      </c>
      <c r="AM696" s="5" t="str">
        <f t="shared" si="194"/>
        <v>&gt; 5UTARA12 RODA</v>
      </c>
      <c r="AN696" s="5" t="str">
        <f t="shared" si="195"/>
        <v>m.andriBMJ II&gt; 5UTARA12 RODA</v>
      </c>
      <c r="AO696" s="5" t="str">
        <f t="shared" si="196"/>
        <v>m.andri&gt; 5UTARA12 RODA</v>
      </c>
      <c r="AP696" s="5" t="str">
        <f t="shared" si="197"/>
        <v>44189DAY</v>
      </c>
    </row>
    <row r="697" spans="1:42" x14ac:dyDescent="0.3">
      <c r="A697" s="33">
        <v>1</v>
      </c>
      <c r="B697" s="33"/>
      <c r="C697" s="70">
        <v>44189</v>
      </c>
      <c r="D697" s="71" t="s">
        <v>19</v>
      </c>
      <c r="E697" s="70">
        <v>44189.731249999997</v>
      </c>
      <c r="F697" s="71">
        <v>5154063</v>
      </c>
      <c r="G697" s="33" t="s">
        <v>20</v>
      </c>
      <c r="H697" s="33" t="s">
        <v>21</v>
      </c>
      <c r="I697" s="33" t="s">
        <v>45</v>
      </c>
      <c r="J697" s="33" t="s">
        <v>46</v>
      </c>
      <c r="K697" s="63" t="s">
        <v>41</v>
      </c>
      <c r="L697" s="32" t="str">
        <f t="shared" si="198"/>
        <v>AXOR4843</v>
      </c>
      <c r="M697" s="32" t="str">
        <f t="shared" si="199"/>
        <v>BMJ II</v>
      </c>
      <c r="N697" s="32" t="str">
        <f t="shared" si="200"/>
        <v>12 RODA</v>
      </c>
      <c r="O697" s="64">
        <v>44189.73238425926</v>
      </c>
      <c r="P697" s="65">
        <v>44189.73238425926</v>
      </c>
      <c r="Q697" s="65"/>
      <c r="R697" s="66">
        <v>6</v>
      </c>
      <c r="S697" s="66">
        <v>50720</v>
      </c>
      <c r="T697" s="66">
        <v>19780</v>
      </c>
      <c r="U697" s="67">
        <f t="shared" si="192"/>
        <v>30.94</v>
      </c>
      <c r="V697" s="66">
        <f t="shared" si="183"/>
        <v>627370.38000000012</v>
      </c>
      <c r="W697" s="66" t="str">
        <f t="shared" si="184"/>
        <v>&gt; 6</v>
      </c>
      <c r="X697" s="66">
        <f>A697+SUMIFS(Presensi!F:F,Presensi!E:E,'Entry Data'!AP697)</f>
        <v>1</v>
      </c>
      <c r="Y697" s="66">
        <f>IFERROR(INDEX('Retasi Pricing'!F:F,MATCH('Entry Data'!AM697,'Retasi Pricing'!E:E,0))*X697,"")</f>
        <v>34450</v>
      </c>
      <c r="Z697" s="62" t="s">
        <v>26</v>
      </c>
      <c r="AA697" s="62" t="s">
        <v>27</v>
      </c>
      <c r="AB697" s="32"/>
      <c r="AC697" s="32" t="s">
        <v>195</v>
      </c>
      <c r="AD697" s="32" t="str">
        <f t="shared" si="185"/>
        <v/>
      </c>
      <c r="AF697" s="5" t="str">
        <f t="shared" si="186"/>
        <v>m.andri44189</v>
      </c>
      <c r="AG697" s="5" t="str">
        <f t="shared" si="187"/>
        <v>BMJ 04744189UTARADAY</v>
      </c>
      <c r="AH697" s="5" t="str">
        <f t="shared" si="188"/>
        <v>m.andri44189UTARADAY</v>
      </c>
      <c r="AI697" s="5" t="str">
        <f t="shared" si="189"/>
        <v>BMJ 04744189DAY</v>
      </c>
      <c r="AJ697" s="5" t="str">
        <f t="shared" si="190"/>
        <v>m.andri44189DAY</v>
      </c>
      <c r="AK697" s="5" t="str">
        <f t="shared" si="191"/>
        <v>m.andriBMJ II</v>
      </c>
      <c r="AL697" s="5" t="str">
        <f t="shared" si="193"/>
        <v>6UTARA</v>
      </c>
      <c r="AM697" s="5" t="str">
        <f t="shared" si="194"/>
        <v>&gt; 6UTARA12 RODA</v>
      </c>
      <c r="AN697" s="5" t="str">
        <f t="shared" si="195"/>
        <v>m.andriBMJ II&gt; 6UTARA12 RODA</v>
      </c>
      <c r="AO697" s="5" t="str">
        <f t="shared" si="196"/>
        <v>m.andri&gt; 6UTARA12 RODA</v>
      </c>
      <c r="AP697" s="5" t="str">
        <f t="shared" si="197"/>
        <v>44189DAY</v>
      </c>
    </row>
    <row r="698" spans="1:42" x14ac:dyDescent="0.3">
      <c r="A698" s="33">
        <v>1</v>
      </c>
      <c r="B698" s="33"/>
      <c r="C698" s="70">
        <v>44189</v>
      </c>
      <c r="D698" s="71" t="s">
        <v>19</v>
      </c>
      <c r="E698" s="70">
        <v>44189.364583333336</v>
      </c>
      <c r="F698" s="71">
        <v>5153651</v>
      </c>
      <c r="G698" s="33" t="s">
        <v>20</v>
      </c>
      <c r="H698" s="33" t="s">
        <v>21</v>
      </c>
      <c r="I698" s="33" t="s">
        <v>51</v>
      </c>
      <c r="J698" s="33" t="s">
        <v>46</v>
      </c>
      <c r="K698" s="63" t="s">
        <v>57</v>
      </c>
      <c r="L698" s="32" t="str">
        <f t="shared" si="198"/>
        <v>AXOR4843</v>
      </c>
      <c r="M698" s="32" t="str">
        <f t="shared" si="199"/>
        <v>BMJ II</v>
      </c>
      <c r="N698" s="32" t="str">
        <f t="shared" si="200"/>
        <v>12 RODA</v>
      </c>
      <c r="O698" s="64">
        <v>44189.365081018521</v>
      </c>
      <c r="P698" s="65">
        <v>44189.365081018521</v>
      </c>
      <c r="Q698" s="65"/>
      <c r="R698" s="66">
        <v>1</v>
      </c>
      <c r="S698" s="66">
        <v>52560</v>
      </c>
      <c r="T698" s="66">
        <v>20060</v>
      </c>
      <c r="U698" s="67">
        <f t="shared" si="192"/>
        <v>32.5</v>
      </c>
      <c r="V698" s="66">
        <f t="shared" si="183"/>
        <v>659002.5</v>
      </c>
      <c r="W698" s="66" t="str">
        <f t="shared" si="184"/>
        <v>1 &gt; 4</v>
      </c>
      <c r="X698" s="66">
        <f>A698+SUMIFS(Presensi!F:F,Presensi!E:E,'Entry Data'!AP698)</f>
        <v>1</v>
      </c>
      <c r="Y698" s="66">
        <f>IFERROR(INDEX('Retasi Pricing'!F:F,MATCH('Entry Data'!AM698,'Retasi Pricing'!E:E,0))*X698,"")</f>
        <v>27500</v>
      </c>
      <c r="Z698" s="62" t="s">
        <v>26</v>
      </c>
      <c r="AA698" s="62" t="s">
        <v>27</v>
      </c>
      <c r="AB698" s="32"/>
      <c r="AC698" s="32" t="s">
        <v>205</v>
      </c>
      <c r="AD698" s="32" t="str">
        <f t="shared" si="185"/>
        <v/>
      </c>
      <c r="AF698" s="5" t="str">
        <f t="shared" si="186"/>
        <v>m.mulyo44189</v>
      </c>
      <c r="AG698" s="5" t="str">
        <f t="shared" si="187"/>
        <v>BMJ 05044189UTARADAY</v>
      </c>
      <c r="AH698" s="5" t="str">
        <f t="shared" si="188"/>
        <v>m.mulyo44189UTARADAY</v>
      </c>
      <c r="AI698" s="5" t="str">
        <f t="shared" si="189"/>
        <v>BMJ 05044189DAY</v>
      </c>
      <c r="AJ698" s="5" t="str">
        <f t="shared" si="190"/>
        <v>m.mulyo44189DAY</v>
      </c>
      <c r="AK698" s="5" t="str">
        <f t="shared" si="191"/>
        <v>m.mulyoBMJ II</v>
      </c>
      <c r="AL698" s="5" t="str">
        <f t="shared" si="193"/>
        <v>1UTARA</v>
      </c>
      <c r="AM698" s="5" t="str">
        <f t="shared" si="194"/>
        <v>1 &gt; 4UTARA12 RODA</v>
      </c>
      <c r="AN698" s="5" t="str">
        <f t="shared" si="195"/>
        <v>m.mulyoBMJ II1 &gt; 4UTARA12 RODA</v>
      </c>
      <c r="AO698" s="5" t="str">
        <f t="shared" si="196"/>
        <v>m.mulyo1 &gt; 4UTARA12 RODA</v>
      </c>
      <c r="AP698" s="5" t="str">
        <f t="shared" si="197"/>
        <v>44189DAY</v>
      </c>
    </row>
    <row r="699" spans="1:42" x14ac:dyDescent="0.3">
      <c r="A699" s="33">
        <v>1</v>
      </c>
      <c r="B699" s="33"/>
      <c r="C699" s="70">
        <v>44189</v>
      </c>
      <c r="D699" s="71" t="s">
        <v>19</v>
      </c>
      <c r="E699" s="70">
        <v>44189.423611111109</v>
      </c>
      <c r="F699" s="71">
        <v>5153728</v>
      </c>
      <c r="G699" s="33" t="s">
        <v>20</v>
      </c>
      <c r="H699" s="33" t="s">
        <v>21</v>
      </c>
      <c r="I699" s="33" t="s">
        <v>45</v>
      </c>
      <c r="J699" s="33" t="s">
        <v>46</v>
      </c>
      <c r="K699" s="63" t="s">
        <v>57</v>
      </c>
      <c r="L699" s="32" t="str">
        <f t="shared" si="198"/>
        <v>AXOR4843</v>
      </c>
      <c r="M699" s="32" t="str">
        <f t="shared" si="199"/>
        <v>BMJ II</v>
      </c>
      <c r="N699" s="32" t="str">
        <f t="shared" si="200"/>
        <v>12 RODA</v>
      </c>
      <c r="O699" s="64">
        <v>44189.424259259256</v>
      </c>
      <c r="P699" s="65">
        <v>44189.424259259256</v>
      </c>
      <c r="Q699" s="65"/>
      <c r="R699" s="66">
        <v>2</v>
      </c>
      <c r="S699" s="66">
        <v>52120</v>
      </c>
      <c r="T699" s="66">
        <v>20060</v>
      </c>
      <c r="U699" s="67">
        <f t="shared" si="192"/>
        <v>32.06</v>
      </c>
      <c r="V699" s="66">
        <f t="shared" si="183"/>
        <v>650080.62</v>
      </c>
      <c r="W699" s="66" t="str">
        <f t="shared" si="184"/>
        <v>1 &gt; 4</v>
      </c>
      <c r="X699" s="66">
        <f>A699+SUMIFS(Presensi!F:F,Presensi!E:E,'Entry Data'!AP699)</f>
        <v>1</v>
      </c>
      <c r="Y699" s="66">
        <f>IFERROR(INDEX('Retasi Pricing'!F:F,MATCH('Entry Data'!AM699,'Retasi Pricing'!E:E,0))*X699,"")</f>
        <v>27500</v>
      </c>
      <c r="Z699" s="62" t="s">
        <v>26</v>
      </c>
      <c r="AA699" s="62" t="s">
        <v>27</v>
      </c>
      <c r="AB699" s="32"/>
      <c r="AC699" s="32" t="s">
        <v>205</v>
      </c>
      <c r="AD699" s="32" t="str">
        <f t="shared" si="185"/>
        <v/>
      </c>
      <c r="AF699" s="5" t="str">
        <f t="shared" si="186"/>
        <v>m.mulyo44189</v>
      </c>
      <c r="AG699" s="5" t="str">
        <f t="shared" si="187"/>
        <v>BMJ 05044189UTARADAY</v>
      </c>
      <c r="AH699" s="5" t="str">
        <f t="shared" si="188"/>
        <v>m.mulyo44189UTARADAY</v>
      </c>
      <c r="AI699" s="5" t="str">
        <f t="shared" si="189"/>
        <v>BMJ 05044189DAY</v>
      </c>
      <c r="AJ699" s="5" t="str">
        <f t="shared" si="190"/>
        <v>m.mulyo44189DAY</v>
      </c>
      <c r="AK699" s="5" t="str">
        <f t="shared" si="191"/>
        <v>m.mulyoBMJ II</v>
      </c>
      <c r="AL699" s="5" t="str">
        <f t="shared" si="193"/>
        <v>2UTARA</v>
      </c>
      <c r="AM699" s="5" t="str">
        <f t="shared" si="194"/>
        <v>1 &gt; 4UTARA12 RODA</v>
      </c>
      <c r="AN699" s="5" t="str">
        <f t="shared" si="195"/>
        <v>m.mulyoBMJ II1 &gt; 4UTARA12 RODA</v>
      </c>
      <c r="AO699" s="5" t="str">
        <f t="shared" si="196"/>
        <v>m.mulyo1 &gt; 4UTARA12 RODA</v>
      </c>
      <c r="AP699" s="5" t="str">
        <f t="shared" si="197"/>
        <v>44189DAY</v>
      </c>
    </row>
    <row r="700" spans="1:42" x14ac:dyDescent="0.3">
      <c r="A700" s="33">
        <v>1</v>
      </c>
      <c r="B700" s="33"/>
      <c r="C700" s="70">
        <v>44189</v>
      </c>
      <c r="D700" s="71" t="s">
        <v>19</v>
      </c>
      <c r="E700" s="70">
        <v>44189.481249999997</v>
      </c>
      <c r="F700" s="71">
        <v>5153804</v>
      </c>
      <c r="G700" s="33" t="s">
        <v>20</v>
      </c>
      <c r="H700" s="33" t="s">
        <v>21</v>
      </c>
      <c r="I700" s="33" t="s">
        <v>45</v>
      </c>
      <c r="J700" s="33" t="s">
        <v>46</v>
      </c>
      <c r="K700" s="63" t="s">
        <v>57</v>
      </c>
      <c r="L700" s="32" t="str">
        <f t="shared" si="198"/>
        <v>AXOR4843</v>
      </c>
      <c r="M700" s="32" t="str">
        <f t="shared" si="199"/>
        <v>BMJ II</v>
      </c>
      <c r="N700" s="32" t="str">
        <f t="shared" si="200"/>
        <v>12 RODA</v>
      </c>
      <c r="O700" s="64">
        <v>44189.481944444444</v>
      </c>
      <c r="P700" s="65">
        <v>44189.481944444444</v>
      </c>
      <c r="Q700" s="65"/>
      <c r="R700" s="66">
        <v>3</v>
      </c>
      <c r="S700" s="66">
        <v>52120</v>
      </c>
      <c r="T700" s="66">
        <v>20060</v>
      </c>
      <c r="U700" s="67">
        <f t="shared" si="192"/>
        <v>32.06</v>
      </c>
      <c r="V700" s="66">
        <f t="shared" si="183"/>
        <v>650080.62</v>
      </c>
      <c r="W700" s="66" t="str">
        <f t="shared" si="184"/>
        <v>1 &gt; 4</v>
      </c>
      <c r="X700" s="66">
        <f>A700+SUMIFS(Presensi!F:F,Presensi!E:E,'Entry Data'!AP700)</f>
        <v>1</v>
      </c>
      <c r="Y700" s="66">
        <f>IFERROR(INDEX('Retasi Pricing'!F:F,MATCH('Entry Data'!AM700,'Retasi Pricing'!E:E,0))*X700,"")</f>
        <v>27500</v>
      </c>
      <c r="Z700" s="62" t="s">
        <v>26</v>
      </c>
      <c r="AA700" s="62" t="s">
        <v>27</v>
      </c>
      <c r="AB700" s="32"/>
      <c r="AC700" s="32" t="s">
        <v>205</v>
      </c>
      <c r="AD700" s="32" t="str">
        <f t="shared" si="185"/>
        <v/>
      </c>
      <c r="AF700" s="5" t="str">
        <f t="shared" si="186"/>
        <v>m.mulyo44189</v>
      </c>
      <c r="AG700" s="5" t="str">
        <f t="shared" si="187"/>
        <v>BMJ 05044189UTARADAY</v>
      </c>
      <c r="AH700" s="5" t="str">
        <f t="shared" si="188"/>
        <v>m.mulyo44189UTARADAY</v>
      </c>
      <c r="AI700" s="5" t="str">
        <f t="shared" si="189"/>
        <v>BMJ 05044189DAY</v>
      </c>
      <c r="AJ700" s="5" t="str">
        <f t="shared" si="190"/>
        <v>m.mulyo44189DAY</v>
      </c>
      <c r="AK700" s="5" t="str">
        <f t="shared" si="191"/>
        <v>m.mulyoBMJ II</v>
      </c>
      <c r="AL700" s="5" t="str">
        <f t="shared" si="193"/>
        <v>3UTARA</v>
      </c>
      <c r="AM700" s="5" t="str">
        <f t="shared" si="194"/>
        <v>1 &gt; 4UTARA12 RODA</v>
      </c>
      <c r="AN700" s="5" t="str">
        <f t="shared" si="195"/>
        <v>m.mulyoBMJ II1 &gt; 4UTARA12 RODA</v>
      </c>
      <c r="AO700" s="5" t="str">
        <f t="shared" si="196"/>
        <v>m.mulyo1 &gt; 4UTARA12 RODA</v>
      </c>
      <c r="AP700" s="5" t="str">
        <f t="shared" si="197"/>
        <v>44189DAY</v>
      </c>
    </row>
    <row r="701" spans="1:42" x14ac:dyDescent="0.3">
      <c r="A701" s="33">
        <v>1</v>
      </c>
      <c r="B701" s="33"/>
      <c r="C701" s="70">
        <v>44189</v>
      </c>
      <c r="D701" s="71" t="s">
        <v>19</v>
      </c>
      <c r="E701" s="70">
        <v>44189.568055555559</v>
      </c>
      <c r="F701" s="71">
        <v>5153885</v>
      </c>
      <c r="G701" s="33" t="s">
        <v>20</v>
      </c>
      <c r="H701" s="33" t="s">
        <v>21</v>
      </c>
      <c r="I701" s="33" t="s">
        <v>45</v>
      </c>
      <c r="J701" s="33" t="s">
        <v>46</v>
      </c>
      <c r="K701" s="63" t="s">
        <v>57</v>
      </c>
      <c r="L701" s="32" t="str">
        <f t="shared" si="198"/>
        <v>AXOR4843</v>
      </c>
      <c r="M701" s="32" t="str">
        <f t="shared" si="199"/>
        <v>BMJ II</v>
      </c>
      <c r="N701" s="32" t="str">
        <f t="shared" si="200"/>
        <v>12 RODA</v>
      </c>
      <c r="O701" s="64">
        <v>44189.568749999999</v>
      </c>
      <c r="P701" s="65">
        <v>44189.568749999999</v>
      </c>
      <c r="Q701" s="65"/>
      <c r="R701" s="66">
        <v>4</v>
      </c>
      <c r="S701" s="66">
        <v>50300</v>
      </c>
      <c r="T701" s="66">
        <v>20060</v>
      </c>
      <c r="U701" s="67">
        <f t="shared" si="192"/>
        <v>30.24</v>
      </c>
      <c r="V701" s="66">
        <f t="shared" si="183"/>
        <v>613176.48</v>
      </c>
      <c r="W701" s="66" t="str">
        <f t="shared" si="184"/>
        <v>1 &gt; 4</v>
      </c>
      <c r="X701" s="66">
        <f>A701+SUMIFS(Presensi!F:F,Presensi!E:E,'Entry Data'!AP701)</f>
        <v>1</v>
      </c>
      <c r="Y701" s="66">
        <f>IFERROR(INDEX('Retasi Pricing'!F:F,MATCH('Entry Data'!AM701,'Retasi Pricing'!E:E,0))*X701,"")</f>
        <v>27500</v>
      </c>
      <c r="Z701" s="62" t="s">
        <v>26</v>
      </c>
      <c r="AA701" s="62" t="s">
        <v>27</v>
      </c>
      <c r="AB701" s="32"/>
      <c r="AC701" s="32" t="s">
        <v>205</v>
      </c>
      <c r="AD701" s="32" t="str">
        <f t="shared" si="185"/>
        <v/>
      </c>
      <c r="AF701" s="5" t="str">
        <f t="shared" si="186"/>
        <v>m.mulyo44189</v>
      </c>
      <c r="AG701" s="5" t="str">
        <f t="shared" si="187"/>
        <v>BMJ 05044189UTARADAY</v>
      </c>
      <c r="AH701" s="5" t="str">
        <f t="shared" si="188"/>
        <v>m.mulyo44189UTARADAY</v>
      </c>
      <c r="AI701" s="5" t="str">
        <f t="shared" si="189"/>
        <v>BMJ 05044189DAY</v>
      </c>
      <c r="AJ701" s="5" t="str">
        <f t="shared" si="190"/>
        <v>m.mulyo44189DAY</v>
      </c>
      <c r="AK701" s="5" t="str">
        <f t="shared" si="191"/>
        <v>m.mulyoBMJ II</v>
      </c>
      <c r="AL701" s="5" t="str">
        <f t="shared" si="193"/>
        <v>4UTARA</v>
      </c>
      <c r="AM701" s="5" t="str">
        <f t="shared" si="194"/>
        <v>1 &gt; 4UTARA12 RODA</v>
      </c>
      <c r="AN701" s="5" t="str">
        <f t="shared" si="195"/>
        <v>m.mulyoBMJ II1 &gt; 4UTARA12 RODA</v>
      </c>
      <c r="AO701" s="5" t="str">
        <f t="shared" si="196"/>
        <v>m.mulyo1 &gt; 4UTARA12 RODA</v>
      </c>
      <c r="AP701" s="5" t="str">
        <f t="shared" si="197"/>
        <v>44189DAY</v>
      </c>
    </row>
    <row r="702" spans="1:42" x14ac:dyDescent="0.3">
      <c r="A702" s="33">
        <v>1</v>
      </c>
      <c r="B702" s="33"/>
      <c r="C702" s="70">
        <v>44189</v>
      </c>
      <c r="D702" s="71" t="s">
        <v>19</v>
      </c>
      <c r="E702" s="70">
        <v>44189.660416666666</v>
      </c>
      <c r="F702" s="71">
        <v>5153992</v>
      </c>
      <c r="G702" s="33" t="s">
        <v>20</v>
      </c>
      <c r="H702" s="33" t="s">
        <v>50</v>
      </c>
      <c r="I702" s="33" t="s">
        <v>51</v>
      </c>
      <c r="J702" s="33" t="s">
        <v>53</v>
      </c>
      <c r="K702" s="63" t="s">
        <v>57</v>
      </c>
      <c r="L702" s="32" t="str">
        <f t="shared" si="198"/>
        <v>AXOR4843</v>
      </c>
      <c r="M702" s="32" t="str">
        <f t="shared" si="199"/>
        <v>BMJ II</v>
      </c>
      <c r="N702" s="32" t="str">
        <f t="shared" si="200"/>
        <v>12 RODA</v>
      </c>
      <c r="O702" s="64">
        <v>44189.662372685183</v>
      </c>
      <c r="P702" s="65">
        <v>44189.662372685183</v>
      </c>
      <c r="Q702" s="65"/>
      <c r="R702" s="66">
        <v>5</v>
      </c>
      <c r="S702" s="66">
        <v>51120</v>
      </c>
      <c r="T702" s="66">
        <v>20060</v>
      </c>
      <c r="U702" s="67">
        <f t="shared" si="192"/>
        <v>31.06</v>
      </c>
      <c r="V702" s="66">
        <f t="shared" si="183"/>
        <v>629803.61999999988</v>
      </c>
      <c r="W702" s="66" t="str">
        <f t="shared" si="184"/>
        <v>&gt; 5</v>
      </c>
      <c r="X702" s="66">
        <f>A702+SUMIFS(Presensi!F:F,Presensi!E:E,'Entry Data'!AP702)</f>
        <v>1</v>
      </c>
      <c r="Y702" s="66">
        <f>IFERROR(INDEX('Retasi Pricing'!F:F,MATCH('Entry Data'!AM702,'Retasi Pricing'!E:E,0))*X702,"")</f>
        <v>31200</v>
      </c>
      <c r="Z702" s="62" t="s">
        <v>26</v>
      </c>
      <c r="AA702" s="62" t="s">
        <v>27</v>
      </c>
      <c r="AB702" s="32"/>
      <c r="AC702" s="32" t="s">
        <v>205</v>
      </c>
      <c r="AD702" s="32" t="str">
        <f t="shared" si="185"/>
        <v/>
      </c>
      <c r="AF702" s="5" t="str">
        <f t="shared" si="186"/>
        <v>m.mulyo44189</v>
      </c>
      <c r="AG702" s="5" t="str">
        <f t="shared" si="187"/>
        <v>BMJ 05044189UTARADAY</v>
      </c>
      <c r="AH702" s="5" t="str">
        <f t="shared" si="188"/>
        <v>m.mulyo44189UTARADAY</v>
      </c>
      <c r="AI702" s="5" t="str">
        <f t="shared" si="189"/>
        <v>BMJ 05044189DAY</v>
      </c>
      <c r="AJ702" s="5" t="str">
        <f t="shared" si="190"/>
        <v>m.mulyo44189DAY</v>
      </c>
      <c r="AK702" s="5" t="str">
        <f t="shared" si="191"/>
        <v>m.mulyoBMJ II</v>
      </c>
      <c r="AL702" s="5" t="str">
        <f t="shared" si="193"/>
        <v>5UTARA</v>
      </c>
      <c r="AM702" s="5" t="str">
        <f t="shared" si="194"/>
        <v>&gt; 5UTARA12 RODA</v>
      </c>
      <c r="AN702" s="5" t="str">
        <f t="shared" si="195"/>
        <v>m.mulyoBMJ II&gt; 5UTARA12 RODA</v>
      </c>
      <c r="AO702" s="5" t="str">
        <f t="shared" si="196"/>
        <v>m.mulyo&gt; 5UTARA12 RODA</v>
      </c>
      <c r="AP702" s="5" t="str">
        <f t="shared" si="197"/>
        <v>44189DAY</v>
      </c>
    </row>
    <row r="703" spans="1:42" x14ac:dyDescent="0.3">
      <c r="A703" s="33">
        <v>1</v>
      </c>
      <c r="B703" s="33"/>
      <c r="C703" s="70">
        <v>44189</v>
      </c>
      <c r="D703" s="71" t="s">
        <v>19</v>
      </c>
      <c r="E703" s="70">
        <v>44189.732638888891</v>
      </c>
      <c r="F703" s="71">
        <v>5154066</v>
      </c>
      <c r="G703" s="33" t="s">
        <v>20</v>
      </c>
      <c r="H703" s="33" t="s">
        <v>50</v>
      </c>
      <c r="I703" s="33" t="s">
        <v>51</v>
      </c>
      <c r="J703" s="33" t="s">
        <v>53</v>
      </c>
      <c r="K703" s="63" t="s">
        <v>57</v>
      </c>
      <c r="L703" s="32" t="str">
        <f t="shared" si="198"/>
        <v>AXOR4843</v>
      </c>
      <c r="M703" s="32" t="str">
        <f t="shared" si="199"/>
        <v>BMJ II</v>
      </c>
      <c r="N703" s="32" t="str">
        <f t="shared" si="200"/>
        <v>12 RODA</v>
      </c>
      <c r="O703" s="64">
        <v>44189.733437499999</v>
      </c>
      <c r="P703" s="65">
        <v>44189.733437499999</v>
      </c>
      <c r="Q703" s="65"/>
      <c r="R703" s="66">
        <v>6</v>
      </c>
      <c r="S703" s="66">
        <v>49960</v>
      </c>
      <c r="T703" s="66">
        <v>20060</v>
      </c>
      <c r="U703" s="67">
        <f t="shared" si="192"/>
        <v>29.9</v>
      </c>
      <c r="V703" s="66">
        <f t="shared" si="183"/>
        <v>606282.29999999993</v>
      </c>
      <c r="W703" s="66" t="str">
        <f t="shared" si="184"/>
        <v>&gt; 6</v>
      </c>
      <c r="X703" s="66">
        <f>A703+SUMIFS(Presensi!F:F,Presensi!E:E,'Entry Data'!AP703)</f>
        <v>1</v>
      </c>
      <c r="Y703" s="66">
        <f>IFERROR(INDEX('Retasi Pricing'!F:F,MATCH('Entry Data'!AM703,'Retasi Pricing'!E:E,0))*X703,"")</f>
        <v>34450</v>
      </c>
      <c r="Z703" s="62" t="s">
        <v>26</v>
      </c>
      <c r="AA703" s="62" t="s">
        <v>27</v>
      </c>
      <c r="AB703" s="32"/>
      <c r="AC703" s="32" t="s">
        <v>205</v>
      </c>
      <c r="AD703" s="32" t="str">
        <f t="shared" si="185"/>
        <v/>
      </c>
      <c r="AF703" s="5" t="str">
        <f t="shared" si="186"/>
        <v>m.mulyo44189</v>
      </c>
      <c r="AG703" s="5" t="str">
        <f t="shared" si="187"/>
        <v>BMJ 05044189UTARADAY</v>
      </c>
      <c r="AH703" s="5" t="str">
        <f t="shared" si="188"/>
        <v>m.mulyo44189UTARADAY</v>
      </c>
      <c r="AI703" s="5" t="str">
        <f t="shared" si="189"/>
        <v>BMJ 05044189DAY</v>
      </c>
      <c r="AJ703" s="5" t="str">
        <f t="shared" si="190"/>
        <v>m.mulyo44189DAY</v>
      </c>
      <c r="AK703" s="5" t="str">
        <f t="shared" si="191"/>
        <v>m.mulyoBMJ II</v>
      </c>
      <c r="AL703" s="5" t="str">
        <f t="shared" si="193"/>
        <v>6UTARA</v>
      </c>
      <c r="AM703" s="5" t="str">
        <f t="shared" si="194"/>
        <v>&gt; 6UTARA12 RODA</v>
      </c>
      <c r="AN703" s="5" t="str">
        <f t="shared" si="195"/>
        <v>m.mulyoBMJ II&gt; 6UTARA12 RODA</v>
      </c>
      <c r="AO703" s="5" t="str">
        <f t="shared" si="196"/>
        <v>m.mulyo&gt; 6UTARA12 RODA</v>
      </c>
      <c r="AP703" s="5" t="str">
        <f t="shared" si="197"/>
        <v>44189DAY</v>
      </c>
    </row>
    <row r="704" spans="1:42" x14ac:dyDescent="0.3">
      <c r="A704" s="33">
        <v>1</v>
      </c>
      <c r="B704" s="33"/>
      <c r="C704" s="70">
        <v>44189</v>
      </c>
      <c r="D704" s="71" t="s">
        <v>19</v>
      </c>
      <c r="E704" s="70">
        <v>44189.421527777777</v>
      </c>
      <c r="F704" s="71">
        <v>5153726</v>
      </c>
      <c r="G704" s="33" t="s">
        <v>38</v>
      </c>
      <c r="H704" s="33" t="s">
        <v>102</v>
      </c>
      <c r="I704" s="33" t="s">
        <v>103</v>
      </c>
      <c r="J704" s="33" t="s">
        <v>110</v>
      </c>
      <c r="K704" s="63" t="s">
        <v>60</v>
      </c>
      <c r="L704" s="32" t="str">
        <f t="shared" si="198"/>
        <v>AXOR4843</v>
      </c>
      <c r="M704" s="32" t="str">
        <f t="shared" si="199"/>
        <v>BMJ II</v>
      </c>
      <c r="N704" s="32" t="str">
        <f t="shared" si="200"/>
        <v>12 RODA</v>
      </c>
      <c r="O704" s="64">
        <v>44189.423425925925</v>
      </c>
      <c r="P704" s="65">
        <v>44189.423425925925</v>
      </c>
      <c r="Q704" s="65"/>
      <c r="R704" s="66">
        <v>1</v>
      </c>
      <c r="S704" s="66">
        <v>54600</v>
      </c>
      <c r="T704" s="66">
        <v>20020</v>
      </c>
      <c r="U704" s="67">
        <f t="shared" si="192"/>
        <v>34.58</v>
      </c>
      <c r="V704" s="66">
        <f t="shared" si="183"/>
        <v>1038783.2</v>
      </c>
      <c r="W704" s="66" t="str">
        <f t="shared" si="184"/>
        <v>1 &gt; 3</v>
      </c>
      <c r="X704" s="66">
        <f>A704+SUMIFS(Presensi!F:F,Presensi!E:E,'Entry Data'!AP704)</f>
        <v>1</v>
      </c>
      <c r="Y704" s="66">
        <f>IFERROR(INDEX('Retasi Pricing'!F:F,MATCH('Entry Data'!AM704,'Retasi Pricing'!E:E,0))*X704,"")</f>
        <v>38000</v>
      </c>
      <c r="Z704" s="62" t="s">
        <v>26</v>
      </c>
      <c r="AA704" s="62" t="s">
        <v>27</v>
      </c>
      <c r="AB704" s="32"/>
      <c r="AC704" s="32" t="s">
        <v>122</v>
      </c>
      <c r="AD704" s="32" t="str">
        <f t="shared" si="185"/>
        <v/>
      </c>
      <c r="AF704" s="5" t="str">
        <f t="shared" si="186"/>
        <v>ico rianto44189</v>
      </c>
      <c r="AG704" s="5" t="str">
        <f t="shared" si="187"/>
        <v>BMJ 05244189SELATANDAY</v>
      </c>
      <c r="AH704" s="5" t="str">
        <f t="shared" si="188"/>
        <v>ico rianto44189SELATANDAY</v>
      </c>
      <c r="AI704" s="5" t="str">
        <f t="shared" si="189"/>
        <v>BMJ 05244189DAY</v>
      </c>
      <c r="AJ704" s="5" t="str">
        <f t="shared" si="190"/>
        <v>ico rianto44189DAY</v>
      </c>
      <c r="AK704" s="5" t="str">
        <f t="shared" si="191"/>
        <v>ico riantoBMJ II</v>
      </c>
      <c r="AL704" s="5" t="str">
        <f t="shared" si="193"/>
        <v>1SELATAN</v>
      </c>
      <c r="AM704" s="5" t="str">
        <f t="shared" si="194"/>
        <v>1 &gt; 3SELATAN12 RODA</v>
      </c>
      <c r="AN704" s="5" t="str">
        <f t="shared" si="195"/>
        <v>ico riantoBMJ II1 &gt; 3SELATAN12 RODA</v>
      </c>
      <c r="AO704" s="5" t="str">
        <f t="shared" si="196"/>
        <v>ico rianto1 &gt; 3SELATAN12 RODA</v>
      </c>
      <c r="AP704" s="5" t="str">
        <f t="shared" si="197"/>
        <v>44189DAY</v>
      </c>
    </row>
    <row r="705" spans="1:42" x14ac:dyDescent="0.3">
      <c r="A705" s="33">
        <v>1</v>
      </c>
      <c r="B705" s="33"/>
      <c r="C705" s="70">
        <v>44189</v>
      </c>
      <c r="D705" s="71" t="s">
        <v>19</v>
      </c>
      <c r="E705" s="70">
        <v>44189.513194444444</v>
      </c>
      <c r="F705" s="71">
        <v>5153842</v>
      </c>
      <c r="G705" s="33" t="s">
        <v>38</v>
      </c>
      <c r="H705" s="33" t="s">
        <v>102</v>
      </c>
      <c r="I705" s="33" t="s">
        <v>103</v>
      </c>
      <c r="J705" s="33" t="s">
        <v>40</v>
      </c>
      <c r="K705" s="63" t="s">
        <v>60</v>
      </c>
      <c r="L705" s="32" t="str">
        <f t="shared" si="198"/>
        <v>AXOR4843</v>
      </c>
      <c r="M705" s="32" t="str">
        <f t="shared" si="199"/>
        <v>BMJ II</v>
      </c>
      <c r="N705" s="32" t="str">
        <f t="shared" si="200"/>
        <v>12 RODA</v>
      </c>
      <c r="O705" s="64">
        <v>44189.513645833336</v>
      </c>
      <c r="P705" s="65">
        <v>44189.513645833336</v>
      </c>
      <c r="Q705" s="65"/>
      <c r="R705" s="66">
        <v>2</v>
      </c>
      <c r="S705" s="66">
        <v>53020</v>
      </c>
      <c r="T705" s="66">
        <v>20020</v>
      </c>
      <c r="U705" s="67">
        <f t="shared" si="192"/>
        <v>33</v>
      </c>
      <c r="V705" s="66">
        <f t="shared" si="183"/>
        <v>991320</v>
      </c>
      <c r="W705" s="66" t="str">
        <f t="shared" si="184"/>
        <v>1 &gt; 3</v>
      </c>
      <c r="X705" s="66">
        <f>A705+SUMIFS(Presensi!F:F,Presensi!E:E,'Entry Data'!AP705)</f>
        <v>1</v>
      </c>
      <c r="Y705" s="66">
        <f>IFERROR(INDEX('Retasi Pricing'!F:F,MATCH('Entry Data'!AM705,'Retasi Pricing'!E:E,0))*X705,"")</f>
        <v>38000</v>
      </c>
      <c r="Z705" s="62" t="s">
        <v>26</v>
      </c>
      <c r="AA705" s="62" t="s">
        <v>27</v>
      </c>
      <c r="AB705" s="32"/>
      <c r="AC705" s="32" t="s">
        <v>122</v>
      </c>
      <c r="AD705" s="32" t="str">
        <f t="shared" si="185"/>
        <v/>
      </c>
      <c r="AF705" s="5" t="str">
        <f t="shared" si="186"/>
        <v>ico rianto44189</v>
      </c>
      <c r="AG705" s="5" t="str">
        <f t="shared" si="187"/>
        <v>BMJ 05244189SELATANDAY</v>
      </c>
      <c r="AH705" s="5" t="str">
        <f t="shared" si="188"/>
        <v>ico rianto44189SELATANDAY</v>
      </c>
      <c r="AI705" s="5" t="str">
        <f t="shared" si="189"/>
        <v>BMJ 05244189DAY</v>
      </c>
      <c r="AJ705" s="5" t="str">
        <f t="shared" si="190"/>
        <v>ico rianto44189DAY</v>
      </c>
      <c r="AK705" s="5" t="str">
        <f t="shared" si="191"/>
        <v>ico riantoBMJ II</v>
      </c>
      <c r="AL705" s="5" t="str">
        <f t="shared" si="193"/>
        <v>2SELATAN</v>
      </c>
      <c r="AM705" s="5" t="str">
        <f t="shared" si="194"/>
        <v>1 &gt; 3SELATAN12 RODA</v>
      </c>
      <c r="AN705" s="5" t="str">
        <f t="shared" si="195"/>
        <v>ico riantoBMJ II1 &gt; 3SELATAN12 RODA</v>
      </c>
      <c r="AO705" s="5" t="str">
        <f t="shared" si="196"/>
        <v>ico rianto1 &gt; 3SELATAN12 RODA</v>
      </c>
      <c r="AP705" s="5" t="str">
        <f t="shared" si="197"/>
        <v>44189DAY</v>
      </c>
    </row>
    <row r="706" spans="1:42" x14ac:dyDescent="0.3">
      <c r="A706" s="33">
        <v>1</v>
      </c>
      <c r="B706" s="33"/>
      <c r="C706" s="70">
        <v>44189</v>
      </c>
      <c r="D706" s="71" t="s">
        <v>19</v>
      </c>
      <c r="E706" s="70">
        <v>44189.565972222219</v>
      </c>
      <c r="F706" s="71">
        <v>5153882</v>
      </c>
      <c r="G706" s="33" t="s">
        <v>20</v>
      </c>
      <c r="H706" s="33" t="s">
        <v>50</v>
      </c>
      <c r="I706" s="33" t="s">
        <v>51</v>
      </c>
      <c r="J706" s="33" t="s">
        <v>53</v>
      </c>
      <c r="K706" s="63" t="s">
        <v>60</v>
      </c>
      <c r="L706" s="32" t="str">
        <f t="shared" si="198"/>
        <v>AXOR4843</v>
      </c>
      <c r="M706" s="32" t="str">
        <f t="shared" si="199"/>
        <v>BMJ II</v>
      </c>
      <c r="N706" s="32" t="str">
        <f t="shared" si="200"/>
        <v>12 RODA</v>
      </c>
      <c r="O706" s="64">
        <v>44189.566608796296</v>
      </c>
      <c r="P706" s="65">
        <v>44189.566608796296</v>
      </c>
      <c r="Q706" s="65"/>
      <c r="R706" s="66">
        <v>3</v>
      </c>
      <c r="S706" s="66">
        <v>52240</v>
      </c>
      <c r="T706" s="66">
        <v>20020</v>
      </c>
      <c r="U706" s="67">
        <f t="shared" si="192"/>
        <v>32.22</v>
      </c>
      <c r="V706" s="66">
        <f t="shared" si="183"/>
        <v>653324.93999999994</v>
      </c>
      <c r="W706" s="66" t="str">
        <f t="shared" si="184"/>
        <v>1 &gt; 4</v>
      </c>
      <c r="X706" s="66">
        <f>A706+SUMIFS(Presensi!F:F,Presensi!E:E,'Entry Data'!AP706)</f>
        <v>1</v>
      </c>
      <c r="Y706" s="66">
        <f>IFERROR(INDEX('Retasi Pricing'!F:F,MATCH('Entry Data'!AM706,'Retasi Pricing'!E:E,0))*X706,"")</f>
        <v>27500</v>
      </c>
      <c r="Z706" s="62" t="s">
        <v>26</v>
      </c>
      <c r="AA706" s="62" t="s">
        <v>27</v>
      </c>
      <c r="AB706" s="32"/>
      <c r="AC706" s="32" t="s">
        <v>122</v>
      </c>
      <c r="AD706" s="32" t="str">
        <f t="shared" si="185"/>
        <v/>
      </c>
      <c r="AF706" s="5" t="str">
        <f t="shared" si="186"/>
        <v>ico rianto44189</v>
      </c>
      <c r="AG706" s="5" t="str">
        <f t="shared" si="187"/>
        <v>BMJ 05244189UTARADAY</v>
      </c>
      <c r="AH706" s="5" t="str">
        <f t="shared" si="188"/>
        <v>ico rianto44189UTARADAY</v>
      </c>
      <c r="AI706" s="5" t="str">
        <f t="shared" si="189"/>
        <v>BMJ 05244189DAY</v>
      </c>
      <c r="AJ706" s="5" t="str">
        <f t="shared" si="190"/>
        <v>ico rianto44189DAY</v>
      </c>
      <c r="AK706" s="5" t="str">
        <f t="shared" si="191"/>
        <v>ico riantoBMJ II</v>
      </c>
      <c r="AL706" s="5" t="str">
        <f t="shared" si="193"/>
        <v>3UTARA</v>
      </c>
      <c r="AM706" s="5" t="str">
        <f t="shared" si="194"/>
        <v>1 &gt; 4UTARA12 RODA</v>
      </c>
      <c r="AN706" s="5" t="str">
        <f t="shared" si="195"/>
        <v>ico riantoBMJ II1 &gt; 4UTARA12 RODA</v>
      </c>
      <c r="AO706" s="5" t="str">
        <f t="shared" si="196"/>
        <v>ico rianto1 &gt; 4UTARA12 RODA</v>
      </c>
      <c r="AP706" s="5" t="str">
        <f t="shared" si="197"/>
        <v>44189DAY</v>
      </c>
    </row>
    <row r="707" spans="1:42" x14ac:dyDescent="0.3">
      <c r="A707" s="33">
        <v>1</v>
      </c>
      <c r="B707" s="33"/>
      <c r="C707" s="70">
        <v>44189</v>
      </c>
      <c r="D707" s="71" t="s">
        <v>19</v>
      </c>
      <c r="E707" s="70">
        <v>44189.643055555556</v>
      </c>
      <c r="F707" s="71">
        <v>5153970</v>
      </c>
      <c r="G707" s="33" t="s">
        <v>20</v>
      </c>
      <c r="H707" s="33" t="s">
        <v>50</v>
      </c>
      <c r="I707" s="33" t="s">
        <v>51</v>
      </c>
      <c r="J707" s="33" t="s">
        <v>52</v>
      </c>
      <c r="K707" s="63" t="s">
        <v>60</v>
      </c>
      <c r="L707" s="32" t="str">
        <f t="shared" si="198"/>
        <v>AXOR4843</v>
      </c>
      <c r="M707" s="32" t="str">
        <f t="shared" si="199"/>
        <v>BMJ II</v>
      </c>
      <c r="N707" s="32" t="str">
        <f t="shared" si="200"/>
        <v>12 RODA</v>
      </c>
      <c r="O707" s="64">
        <v>44189.643645833334</v>
      </c>
      <c r="P707" s="65">
        <v>44189.643645833334</v>
      </c>
      <c r="Q707" s="65"/>
      <c r="R707" s="66">
        <v>4</v>
      </c>
      <c r="S707" s="66">
        <v>52500</v>
      </c>
      <c r="T707" s="66">
        <v>20020</v>
      </c>
      <c r="U707" s="67">
        <f t="shared" si="192"/>
        <v>32.479999999999997</v>
      </c>
      <c r="V707" s="66">
        <f t="shared" si="183"/>
        <v>658596.95999999985</v>
      </c>
      <c r="W707" s="66" t="str">
        <f t="shared" si="184"/>
        <v>1 &gt; 4</v>
      </c>
      <c r="X707" s="66">
        <f>A707+SUMIFS(Presensi!F:F,Presensi!E:E,'Entry Data'!AP707)</f>
        <v>1</v>
      </c>
      <c r="Y707" s="66">
        <f>IFERROR(INDEX('Retasi Pricing'!F:F,MATCH('Entry Data'!AM707,'Retasi Pricing'!E:E,0))*X707,"")</f>
        <v>27500</v>
      </c>
      <c r="Z707" s="62" t="s">
        <v>26</v>
      </c>
      <c r="AA707" s="62" t="s">
        <v>27</v>
      </c>
      <c r="AB707" s="32"/>
      <c r="AC707" s="32" t="s">
        <v>122</v>
      </c>
      <c r="AD707" s="32" t="str">
        <f t="shared" si="185"/>
        <v/>
      </c>
      <c r="AF707" s="5" t="str">
        <f t="shared" si="186"/>
        <v>ico rianto44189</v>
      </c>
      <c r="AG707" s="5" t="str">
        <f t="shared" si="187"/>
        <v>BMJ 05244189UTARADAY</v>
      </c>
      <c r="AH707" s="5" t="str">
        <f t="shared" si="188"/>
        <v>ico rianto44189UTARADAY</v>
      </c>
      <c r="AI707" s="5" t="str">
        <f t="shared" si="189"/>
        <v>BMJ 05244189DAY</v>
      </c>
      <c r="AJ707" s="5" t="str">
        <f t="shared" si="190"/>
        <v>ico rianto44189DAY</v>
      </c>
      <c r="AK707" s="5" t="str">
        <f t="shared" si="191"/>
        <v>ico riantoBMJ II</v>
      </c>
      <c r="AL707" s="5" t="str">
        <f t="shared" si="193"/>
        <v>4UTARA</v>
      </c>
      <c r="AM707" s="5" t="str">
        <f t="shared" si="194"/>
        <v>1 &gt; 4UTARA12 RODA</v>
      </c>
      <c r="AN707" s="5" t="str">
        <f t="shared" si="195"/>
        <v>ico riantoBMJ II1 &gt; 4UTARA12 RODA</v>
      </c>
      <c r="AO707" s="5" t="str">
        <f t="shared" si="196"/>
        <v>ico rianto1 &gt; 4UTARA12 RODA</v>
      </c>
      <c r="AP707" s="5" t="str">
        <f t="shared" si="197"/>
        <v>44189DAY</v>
      </c>
    </row>
    <row r="708" spans="1:42" x14ac:dyDescent="0.3">
      <c r="A708" s="33">
        <v>1</v>
      </c>
      <c r="B708" s="33"/>
      <c r="C708" s="70">
        <v>44189</v>
      </c>
      <c r="D708" s="71" t="s">
        <v>19</v>
      </c>
      <c r="E708" s="70">
        <v>44189.726388888892</v>
      </c>
      <c r="F708" s="71">
        <v>5154055</v>
      </c>
      <c r="G708" s="33" t="s">
        <v>38</v>
      </c>
      <c r="H708" s="33" t="s">
        <v>127</v>
      </c>
      <c r="I708" s="33" t="s">
        <v>174</v>
      </c>
      <c r="J708" s="33" t="s">
        <v>110</v>
      </c>
      <c r="K708" s="63" t="s">
        <v>60</v>
      </c>
      <c r="L708" s="32" t="str">
        <f t="shared" si="198"/>
        <v>AXOR4843</v>
      </c>
      <c r="M708" s="32" t="str">
        <f t="shared" si="199"/>
        <v>BMJ II</v>
      </c>
      <c r="N708" s="32" t="str">
        <f t="shared" si="200"/>
        <v>12 RODA</v>
      </c>
      <c r="O708" s="64">
        <v>44189.726956018516</v>
      </c>
      <c r="P708" s="65">
        <v>44189.726956018516</v>
      </c>
      <c r="Q708" s="65"/>
      <c r="R708" s="66">
        <v>5</v>
      </c>
      <c r="S708" s="66">
        <v>56400</v>
      </c>
      <c r="T708" s="66">
        <v>20020</v>
      </c>
      <c r="U708" s="67">
        <f t="shared" si="192"/>
        <v>36.380000000000003</v>
      </c>
      <c r="V708" s="66">
        <f t="shared" si="183"/>
        <v>1092855.2</v>
      </c>
      <c r="W708" s="66" t="str">
        <f t="shared" si="184"/>
        <v>&gt; 5</v>
      </c>
      <c r="X708" s="66">
        <f>A708+SUMIFS(Presensi!F:F,Presensi!E:E,'Entry Data'!AP708)</f>
        <v>1</v>
      </c>
      <c r="Y708" s="66">
        <f>IFERROR(INDEX('Retasi Pricing'!F:F,MATCH('Entry Data'!AM708,'Retasi Pricing'!E:E,0))*X708,"")</f>
        <v>48500</v>
      </c>
      <c r="Z708" s="62" t="s">
        <v>26</v>
      </c>
      <c r="AA708" s="62" t="s">
        <v>27</v>
      </c>
      <c r="AB708" s="32"/>
      <c r="AC708" s="32" t="s">
        <v>122</v>
      </c>
      <c r="AD708" s="32" t="str">
        <f t="shared" si="185"/>
        <v/>
      </c>
      <c r="AF708" s="5" t="str">
        <f t="shared" si="186"/>
        <v>ico rianto44189</v>
      </c>
      <c r="AG708" s="5" t="str">
        <f t="shared" si="187"/>
        <v>BMJ 05244189SELATANDAY</v>
      </c>
      <c r="AH708" s="5" t="str">
        <f t="shared" si="188"/>
        <v>ico rianto44189SELATANDAY</v>
      </c>
      <c r="AI708" s="5" t="str">
        <f t="shared" si="189"/>
        <v>BMJ 05244189DAY</v>
      </c>
      <c r="AJ708" s="5" t="str">
        <f t="shared" si="190"/>
        <v>ico rianto44189DAY</v>
      </c>
      <c r="AK708" s="5" t="str">
        <f t="shared" si="191"/>
        <v>ico riantoBMJ II</v>
      </c>
      <c r="AL708" s="5" t="str">
        <f t="shared" si="193"/>
        <v>5SELATAN</v>
      </c>
      <c r="AM708" s="5" t="str">
        <f t="shared" si="194"/>
        <v>&gt; 5SELATAN12 RODA</v>
      </c>
      <c r="AN708" s="5" t="str">
        <f t="shared" si="195"/>
        <v>ico riantoBMJ II&gt; 5SELATAN12 RODA</v>
      </c>
      <c r="AO708" s="5" t="str">
        <f t="shared" si="196"/>
        <v>ico rianto&gt; 5SELATAN12 RODA</v>
      </c>
      <c r="AP708" s="5" t="str">
        <f t="shared" si="197"/>
        <v>44189DAY</v>
      </c>
    </row>
    <row r="709" spans="1:42" x14ac:dyDescent="0.3">
      <c r="A709" s="33">
        <v>1</v>
      </c>
      <c r="B709" s="33"/>
      <c r="C709" s="70">
        <v>44189</v>
      </c>
      <c r="D709" s="71" t="s">
        <v>19</v>
      </c>
      <c r="E709" s="70">
        <v>44189.374305555553</v>
      </c>
      <c r="F709" s="71">
        <v>5153666</v>
      </c>
      <c r="G709" s="33" t="s">
        <v>20</v>
      </c>
      <c r="H709" s="33" t="s">
        <v>21</v>
      </c>
      <c r="I709" s="33" t="s">
        <v>51</v>
      </c>
      <c r="J709" s="33" t="s">
        <v>46</v>
      </c>
      <c r="K709" s="63" t="s">
        <v>67</v>
      </c>
      <c r="L709" s="32" t="str">
        <f t="shared" si="198"/>
        <v>FM260JD</v>
      </c>
      <c r="M709" s="32" t="str">
        <f t="shared" si="199"/>
        <v>BMJ III</v>
      </c>
      <c r="N709" s="32" t="str">
        <f t="shared" si="200"/>
        <v>10 RODA</v>
      </c>
      <c r="O709" s="64">
        <v>44189.374768518515</v>
      </c>
      <c r="P709" s="65">
        <v>44189.374768518515</v>
      </c>
      <c r="Q709" s="65"/>
      <c r="R709" s="66">
        <v>1</v>
      </c>
      <c r="S709" s="66">
        <v>40580</v>
      </c>
      <c r="T709" s="66">
        <v>14840</v>
      </c>
      <c r="U709" s="67">
        <f t="shared" si="192"/>
        <v>25.74</v>
      </c>
      <c r="V709" s="66">
        <f t="shared" si="183"/>
        <v>501775.55999999994</v>
      </c>
      <c r="W709" s="66" t="str">
        <f t="shared" si="184"/>
        <v>1 &gt; 4</v>
      </c>
      <c r="X709" s="66">
        <f>A709+SUMIFS(Presensi!F:F,Presensi!E:E,'Entry Data'!AP709)</f>
        <v>1</v>
      </c>
      <c r="Y709" s="66">
        <f>IFERROR(INDEX('Retasi Pricing'!F:F,MATCH('Entry Data'!AM709,'Retasi Pricing'!E:E,0))*X709,"")</f>
        <v>25000</v>
      </c>
      <c r="Z709" s="62" t="s">
        <v>26</v>
      </c>
      <c r="AA709" s="62" t="s">
        <v>27</v>
      </c>
      <c r="AB709" s="32"/>
      <c r="AC709" s="32" t="s">
        <v>210</v>
      </c>
      <c r="AD709" s="32" t="str">
        <f t="shared" si="185"/>
        <v/>
      </c>
      <c r="AF709" s="5" t="str">
        <f t="shared" si="186"/>
        <v>m.taha44189</v>
      </c>
      <c r="AG709" s="5" t="str">
        <f t="shared" si="187"/>
        <v>BMJ 05444189UTARADAY</v>
      </c>
      <c r="AH709" s="5" t="str">
        <f t="shared" si="188"/>
        <v>m.taha44189UTARADAY</v>
      </c>
      <c r="AI709" s="5" t="str">
        <f t="shared" si="189"/>
        <v>BMJ 05444189DAY</v>
      </c>
      <c r="AJ709" s="5" t="str">
        <f t="shared" si="190"/>
        <v>m.taha44189DAY</v>
      </c>
      <c r="AK709" s="5" t="str">
        <f t="shared" si="191"/>
        <v>m.tahaBMJ III</v>
      </c>
      <c r="AL709" s="5" t="str">
        <f t="shared" si="193"/>
        <v>1UTARA</v>
      </c>
      <c r="AM709" s="5" t="str">
        <f t="shared" si="194"/>
        <v>1 &gt; 4UTARA10 RODA</v>
      </c>
      <c r="AN709" s="5" t="str">
        <f t="shared" si="195"/>
        <v>m.tahaBMJ III1 &gt; 4UTARA10 RODA</v>
      </c>
      <c r="AO709" s="5" t="str">
        <f t="shared" si="196"/>
        <v>m.taha1 &gt; 4UTARA10 RODA</v>
      </c>
      <c r="AP709" s="5" t="str">
        <f t="shared" si="197"/>
        <v>44189DAY</v>
      </c>
    </row>
    <row r="710" spans="1:42" x14ac:dyDescent="0.3">
      <c r="A710" s="33">
        <v>1</v>
      </c>
      <c r="B710" s="33"/>
      <c r="C710" s="70">
        <v>44189</v>
      </c>
      <c r="D710" s="71" t="s">
        <v>19</v>
      </c>
      <c r="E710" s="70">
        <v>44189.428472222222</v>
      </c>
      <c r="F710" s="71">
        <v>5153735</v>
      </c>
      <c r="G710" s="33" t="s">
        <v>20</v>
      </c>
      <c r="H710" s="33" t="s">
        <v>21</v>
      </c>
      <c r="I710" s="33" t="s">
        <v>51</v>
      </c>
      <c r="J710" s="33" t="s">
        <v>46</v>
      </c>
      <c r="K710" s="63" t="s">
        <v>67</v>
      </c>
      <c r="L710" s="32" t="str">
        <f t="shared" si="198"/>
        <v>FM260JD</v>
      </c>
      <c r="M710" s="32" t="str">
        <f t="shared" si="199"/>
        <v>BMJ III</v>
      </c>
      <c r="N710" s="32" t="str">
        <f t="shared" si="200"/>
        <v>10 RODA</v>
      </c>
      <c r="O710" s="64">
        <v>44189.429131944446</v>
      </c>
      <c r="P710" s="65">
        <v>44189.429131944446</v>
      </c>
      <c r="Q710" s="65"/>
      <c r="R710" s="66">
        <v>2</v>
      </c>
      <c r="S710" s="66">
        <v>40240</v>
      </c>
      <c r="T710" s="66">
        <v>14840</v>
      </c>
      <c r="U710" s="67">
        <f t="shared" si="192"/>
        <v>25.4</v>
      </c>
      <c r="V710" s="66">
        <f t="shared" si="183"/>
        <v>495147.6</v>
      </c>
      <c r="W710" s="66" t="str">
        <f t="shared" si="184"/>
        <v>1 &gt; 4</v>
      </c>
      <c r="X710" s="66">
        <f>A710+SUMIFS(Presensi!F:F,Presensi!E:E,'Entry Data'!AP710)</f>
        <v>1</v>
      </c>
      <c r="Y710" s="66">
        <f>IFERROR(INDEX('Retasi Pricing'!F:F,MATCH('Entry Data'!AM710,'Retasi Pricing'!E:E,0))*X710,"")</f>
        <v>25000</v>
      </c>
      <c r="Z710" s="62" t="s">
        <v>26</v>
      </c>
      <c r="AA710" s="62" t="s">
        <v>27</v>
      </c>
      <c r="AB710" s="32"/>
      <c r="AC710" s="32" t="s">
        <v>210</v>
      </c>
      <c r="AD710" s="32" t="str">
        <f t="shared" si="185"/>
        <v/>
      </c>
      <c r="AF710" s="5" t="str">
        <f t="shared" si="186"/>
        <v>m.taha44189</v>
      </c>
      <c r="AG710" s="5" t="str">
        <f t="shared" si="187"/>
        <v>BMJ 05444189UTARADAY</v>
      </c>
      <c r="AH710" s="5" t="str">
        <f t="shared" si="188"/>
        <v>m.taha44189UTARADAY</v>
      </c>
      <c r="AI710" s="5" t="str">
        <f t="shared" si="189"/>
        <v>BMJ 05444189DAY</v>
      </c>
      <c r="AJ710" s="5" t="str">
        <f t="shared" si="190"/>
        <v>m.taha44189DAY</v>
      </c>
      <c r="AK710" s="5" t="str">
        <f t="shared" si="191"/>
        <v>m.tahaBMJ III</v>
      </c>
      <c r="AL710" s="5" t="str">
        <f t="shared" si="193"/>
        <v>2UTARA</v>
      </c>
      <c r="AM710" s="5" t="str">
        <f t="shared" si="194"/>
        <v>1 &gt; 4UTARA10 RODA</v>
      </c>
      <c r="AN710" s="5" t="str">
        <f t="shared" si="195"/>
        <v>m.tahaBMJ III1 &gt; 4UTARA10 RODA</v>
      </c>
      <c r="AO710" s="5" t="str">
        <f t="shared" si="196"/>
        <v>m.taha1 &gt; 4UTARA10 RODA</v>
      </c>
      <c r="AP710" s="5" t="str">
        <f t="shared" si="197"/>
        <v>44189DAY</v>
      </c>
    </row>
    <row r="711" spans="1:42" x14ac:dyDescent="0.3">
      <c r="A711" s="33">
        <v>1</v>
      </c>
      <c r="B711" s="33"/>
      <c r="C711" s="70">
        <v>44189</v>
      </c>
      <c r="D711" s="71" t="s">
        <v>19</v>
      </c>
      <c r="E711" s="70">
        <v>44189.479861111111</v>
      </c>
      <c r="F711" s="71">
        <v>5153802</v>
      </c>
      <c r="G711" s="33" t="s">
        <v>20</v>
      </c>
      <c r="H711" s="33" t="s">
        <v>21</v>
      </c>
      <c r="I711" s="33" t="s">
        <v>51</v>
      </c>
      <c r="J711" s="33" t="s">
        <v>46</v>
      </c>
      <c r="K711" s="63" t="s">
        <v>67</v>
      </c>
      <c r="L711" s="32" t="str">
        <f t="shared" si="198"/>
        <v>FM260JD</v>
      </c>
      <c r="M711" s="32" t="str">
        <f t="shared" si="199"/>
        <v>BMJ III</v>
      </c>
      <c r="N711" s="32" t="str">
        <f t="shared" si="200"/>
        <v>10 RODA</v>
      </c>
      <c r="O711" s="64">
        <v>44189.480775462966</v>
      </c>
      <c r="P711" s="65">
        <v>44189.480775462966</v>
      </c>
      <c r="Q711" s="65"/>
      <c r="R711" s="66">
        <v>3</v>
      </c>
      <c r="S711" s="66">
        <v>40080</v>
      </c>
      <c r="T711" s="66">
        <v>14840</v>
      </c>
      <c r="U711" s="67">
        <f t="shared" si="192"/>
        <v>25.24</v>
      </c>
      <c r="V711" s="66">
        <f t="shared" si="183"/>
        <v>492028.55999999994</v>
      </c>
      <c r="W711" s="66" t="str">
        <f t="shared" si="184"/>
        <v>1 &gt; 4</v>
      </c>
      <c r="X711" s="66">
        <f>A711+SUMIFS(Presensi!F:F,Presensi!E:E,'Entry Data'!AP711)</f>
        <v>1</v>
      </c>
      <c r="Y711" s="66">
        <f>IFERROR(INDEX('Retasi Pricing'!F:F,MATCH('Entry Data'!AM711,'Retasi Pricing'!E:E,0))*X711,"")</f>
        <v>25000</v>
      </c>
      <c r="Z711" s="62" t="s">
        <v>26</v>
      </c>
      <c r="AA711" s="62" t="s">
        <v>27</v>
      </c>
      <c r="AB711" s="32"/>
      <c r="AC711" s="32" t="s">
        <v>210</v>
      </c>
      <c r="AD711" s="32" t="str">
        <f t="shared" si="185"/>
        <v/>
      </c>
      <c r="AF711" s="5" t="str">
        <f t="shared" si="186"/>
        <v>m.taha44189</v>
      </c>
      <c r="AG711" s="5" t="str">
        <f t="shared" si="187"/>
        <v>BMJ 05444189UTARADAY</v>
      </c>
      <c r="AH711" s="5" t="str">
        <f t="shared" si="188"/>
        <v>m.taha44189UTARADAY</v>
      </c>
      <c r="AI711" s="5" t="str">
        <f t="shared" si="189"/>
        <v>BMJ 05444189DAY</v>
      </c>
      <c r="AJ711" s="5" t="str">
        <f t="shared" si="190"/>
        <v>m.taha44189DAY</v>
      </c>
      <c r="AK711" s="5" t="str">
        <f t="shared" si="191"/>
        <v>m.tahaBMJ III</v>
      </c>
      <c r="AL711" s="5" t="str">
        <f t="shared" si="193"/>
        <v>3UTARA</v>
      </c>
      <c r="AM711" s="5" t="str">
        <f t="shared" si="194"/>
        <v>1 &gt; 4UTARA10 RODA</v>
      </c>
      <c r="AN711" s="5" t="str">
        <f t="shared" si="195"/>
        <v>m.tahaBMJ III1 &gt; 4UTARA10 RODA</v>
      </c>
      <c r="AO711" s="5" t="str">
        <f t="shared" si="196"/>
        <v>m.taha1 &gt; 4UTARA10 RODA</v>
      </c>
      <c r="AP711" s="5" t="str">
        <f t="shared" si="197"/>
        <v>44189DAY</v>
      </c>
    </row>
    <row r="712" spans="1:42" x14ac:dyDescent="0.3">
      <c r="A712" s="33">
        <v>1</v>
      </c>
      <c r="B712" s="33"/>
      <c r="C712" s="70">
        <v>44189</v>
      </c>
      <c r="D712" s="71" t="s">
        <v>19</v>
      </c>
      <c r="E712" s="70">
        <v>44189.582638888889</v>
      </c>
      <c r="F712" s="71">
        <v>5153906</v>
      </c>
      <c r="G712" s="33" t="s">
        <v>20</v>
      </c>
      <c r="H712" s="33" t="s">
        <v>50</v>
      </c>
      <c r="I712" s="33" t="s">
        <v>51</v>
      </c>
      <c r="J712" s="33" t="s">
        <v>52</v>
      </c>
      <c r="K712" s="63" t="s">
        <v>67</v>
      </c>
      <c r="L712" s="32" t="str">
        <f t="shared" si="198"/>
        <v>FM260JD</v>
      </c>
      <c r="M712" s="32" t="str">
        <f t="shared" si="199"/>
        <v>BMJ III</v>
      </c>
      <c r="N712" s="32" t="str">
        <f t="shared" si="200"/>
        <v>10 RODA</v>
      </c>
      <c r="O712" s="64">
        <v>44189.583078703705</v>
      </c>
      <c r="P712" s="65">
        <v>44189.583078703705</v>
      </c>
      <c r="Q712" s="65"/>
      <c r="R712" s="66">
        <v>4</v>
      </c>
      <c r="S712" s="66">
        <v>39260</v>
      </c>
      <c r="T712" s="66">
        <v>14840</v>
      </c>
      <c r="U712" s="67">
        <f t="shared" si="192"/>
        <v>24.42</v>
      </c>
      <c r="V712" s="66">
        <f t="shared" si="183"/>
        <v>476043.48000000004</v>
      </c>
      <c r="W712" s="66" t="str">
        <f t="shared" si="184"/>
        <v>1 &gt; 4</v>
      </c>
      <c r="X712" s="66">
        <f>A712+SUMIFS(Presensi!F:F,Presensi!E:E,'Entry Data'!AP712)</f>
        <v>1</v>
      </c>
      <c r="Y712" s="66">
        <f>IFERROR(INDEX('Retasi Pricing'!F:F,MATCH('Entry Data'!AM712,'Retasi Pricing'!E:E,0))*X712,"")</f>
        <v>25000</v>
      </c>
      <c r="Z712" s="62" t="s">
        <v>26</v>
      </c>
      <c r="AA712" s="62" t="s">
        <v>27</v>
      </c>
      <c r="AB712" s="32"/>
      <c r="AC712" s="32" t="s">
        <v>210</v>
      </c>
      <c r="AD712" s="32" t="str">
        <f t="shared" si="185"/>
        <v/>
      </c>
      <c r="AF712" s="5" t="str">
        <f t="shared" si="186"/>
        <v>m.taha44189</v>
      </c>
      <c r="AG712" s="5" t="str">
        <f t="shared" si="187"/>
        <v>BMJ 05444189UTARADAY</v>
      </c>
      <c r="AH712" s="5" t="str">
        <f t="shared" si="188"/>
        <v>m.taha44189UTARADAY</v>
      </c>
      <c r="AI712" s="5" t="str">
        <f t="shared" si="189"/>
        <v>BMJ 05444189DAY</v>
      </c>
      <c r="AJ712" s="5" t="str">
        <f t="shared" si="190"/>
        <v>m.taha44189DAY</v>
      </c>
      <c r="AK712" s="5" t="str">
        <f t="shared" si="191"/>
        <v>m.tahaBMJ III</v>
      </c>
      <c r="AL712" s="5" t="str">
        <f t="shared" si="193"/>
        <v>4UTARA</v>
      </c>
      <c r="AM712" s="5" t="str">
        <f t="shared" si="194"/>
        <v>1 &gt; 4UTARA10 RODA</v>
      </c>
      <c r="AN712" s="5" t="str">
        <f t="shared" si="195"/>
        <v>m.tahaBMJ III1 &gt; 4UTARA10 RODA</v>
      </c>
      <c r="AO712" s="5" t="str">
        <f t="shared" si="196"/>
        <v>m.taha1 &gt; 4UTARA10 RODA</v>
      </c>
      <c r="AP712" s="5" t="str">
        <f t="shared" si="197"/>
        <v>44189DAY</v>
      </c>
    </row>
    <row r="713" spans="1:42" x14ac:dyDescent="0.3">
      <c r="A713" s="33">
        <v>1</v>
      </c>
      <c r="B713" s="33"/>
      <c r="C713" s="70">
        <v>44189</v>
      </c>
      <c r="D713" s="71" t="s">
        <v>19</v>
      </c>
      <c r="E713" s="70">
        <v>44189.642361111109</v>
      </c>
      <c r="F713" s="71">
        <v>5153969</v>
      </c>
      <c r="G713" s="33" t="s">
        <v>20</v>
      </c>
      <c r="H713" s="33" t="s">
        <v>21</v>
      </c>
      <c r="I713" s="33" t="s">
        <v>76</v>
      </c>
      <c r="J713" s="33" t="s">
        <v>23</v>
      </c>
      <c r="K713" s="63" t="s">
        <v>67</v>
      </c>
      <c r="L713" s="32" t="str">
        <f t="shared" si="198"/>
        <v>FM260JD</v>
      </c>
      <c r="M713" s="32" t="str">
        <f t="shared" si="199"/>
        <v>BMJ III</v>
      </c>
      <c r="N713" s="32" t="str">
        <f t="shared" si="200"/>
        <v>10 RODA</v>
      </c>
      <c r="O713" s="64">
        <v>44189.64335648148</v>
      </c>
      <c r="P713" s="65">
        <v>44189.64335648148</v>
      </c>
      <c r="Q713" s="65"/>
      <c r="R713" s="66">
        <v>5</v>
      </c>
      <c r="S713" s="66">
        <v>37760</v>
      </c>
      <c r="T713" s="66">
        <v>14840</v>
      </c>
      <c r="U713" s="67">
        <f t="shared" si="192"/>
        <v>22.92</v>
      </c>
      <c r="V713" s="66">
        <f t="shared" si="183"/>
        <v>446802.48000000004</v>
      </c>
      <c r="W713" s="66" t="str">
        <f t="shared" si="184"/>
        <v>&gt; 5</v>
      </c>
      <c r="X713" s="66">
        <f>A713+SUMIFS(Presensi!F:F,Presensi!E:E,'Entry Data'!AP713)</f>
        <v>1</v>
      </c>
      <c r="Y713" s="66">
        <f>IFERROR(INDEX('Retasi Pricing'!F:F,MATCH('Entry Data'!AM713,'Retasi Pricing'!E:E,0))*X713,"")</f>
        <v>27650</v>
      </c>
      <c r="Z713" s="62" t="s">
        <v>26</v>
      </c>
      <c r="AA713" s="62" t="s">
        <v>27</v>
      </c>
      <c r="AB713" s="32"/>
      <c r="AC713" s="32" t="s">
        <v>210</v>
      </c>
      <c r="AD713" s="32" t="str">
        <f t="shared" si="185"/>
        <v/>
      </c>
      <c r="AF713" s="5" t="str">
        <f t="shared" si="186"/>
        <v>m.taha44189</v>
      </c>
      <c r="AG713" s="5" t="str">
        <f t="shared" si="187"/>
        <v>BMJ 05444189UTARADAY</v>
      </c>
      <c r="AH713" s="5" t="str">
        <f t="shared" si="188"/>
        <v>m.taha44189UTARADAY</v>
      </c>
      <c r="AI713" s="5" t="str">
        <f t="shared" si="189"/>
        <v>BMJ 05444189DAY</v>
      </c>
      <c r="AJ713" s="5" t="str">
        <f t="shared" si="190"/>
        <v>m.taha44189DAY</v>
      </c>
      <c r="AK713" s="5" t="str">
        <f t="shared" si="191"/>
        <v>m.tahaBMJ III</v>
      </c>
      <c r="AL713" s="5" t="str">
        <f t="shared" si="193"/>
        <v>5UTARA</v>
      </c>
      <c r="AM713" s="5" t="str">
        <f t="shared" si="194"/>
        <v>&gt; 5UTARA10 RODA</v>
      </c>
      <c r="AN713" s="5" t="str">
        <f t="shared" si="195"/>
        <v>m.tahaBMJ III&gt; 5UTARA10 RODA</v>
      </c>
      <c r="AO713" s="5" t="str">
        <f t="shared" si="196"/>
        <v>m.taha&gt; 5UTARA10 RODA</v>
      </c>
      <c r="AP713" s="5" t="str">
        <f t="shared" si="197"/>
        <v>44189DAY</v>
      </c>
    </row>
    <row r="714" spans="1:42" x14ac:dyDescent="0.3">
      <c r="A714" s="33">
        <v>1</v>
      </c>
      <c r="B714" s="33"/>
      <c r="C714" s="70">
        <v>44189</v>
      </c>
      <c r="D714" s="71" t="s">
        <v>19</v>
      </c>
      <c r="E714" s="70">
        <v>44189.698611111111</v>
      </c>
      <c r="F714" s="71">
        <v>5154017</v>
      </c>
      <c r="G714" s="33" t="s">
        <v>20</v>
      </c>
      <c r="H714" s="33" t="s">
        <v>21</v>
      </c>
      <c r="I714" s="33" t="s">
        <v>76</v>
      </c>
      <c r="J714" s="33" t="s">
        <v>23</v>
      </c>
      <c r="K714" s="63" t="s">
        <v>67</v>
      </c>
      <c r="L714" s="32" t="str">
        <f t="shared" si="198"/>
        <v>FM260JD</v>
      </c>
      <c r="M714" s="32" t="str">
        <f t="shared" si="199"/>
        <v>BMJ III</v>
      </c>
      <c r="N714" s="32" t="str">
        <f t="shared" si="200"/>
        <v>10 RODA</v>
      </c>
      <c r="O714" s="64">
        <v>44189.699467592596</v>
      </c>
      <c r="P714" s="65">
        <v>44189.699467592596</v>
      </c>
      <c r="Q714" s="65"/>
      <c r="R714" s="66">
        <v>6</v>
      </c>
      <c r="S714" s="66">
        <v>39600</v>
      </c>
      <c r="T714" s="66">
        <v>14840</v>
      </c>
      <c r="U714" s="67">
        <f t="shared" si="192"/>
        <v>24.76</v>
      </c>
      <c r="V714" s="66">
        <f t="shared" ref="V714:V777" si="201">IFERROR(VLOOKUP(L714,harga,2,FALSE),"")*U714*IFERROR(VLOOKUP(G714,jarak,2,FALSE),"")</f>
        <v>482671.44000000006</v>
      </c>
      <c r="W714" s="66" t="str">
        <f t="shared" ref="W714:W777" si="202">IFERROR(VLOOKUP(AL714,Code,2,FALSE),"")</f>
        <v>&gt; 6</v>
      </c>
      <c r="X714" s="66">
        <f>A714+SUMIFS(Presensi!F:F,Presensi!E:E,'Entry Data'!AP714)</f>
        <v>1</v>
      </c>
      <c r="Y714" s="66">
        <f>IFERROR(INDEX('Retasi Pricing'!F:F,MATCH('Entry Data'!AM714,'Retasi Pricing'!E:E,0))*X714,"")</f>
        <v>30800</v>
      </c>
      <c r="Z714" s="62" t="s">
        <v>26</v>
      </c>
      <c r="AA714" s="62" t="s">
        <v>27</v>
      </c>
      <c r="AB714" s="32"/>
      <c r="AC714" s="32" t="s">
        <v>210</v>
      </c>
      <c r="AD714" s="32" t="str">
        <f t="shared" ref="AD714:AD777" si="203">IFERROR(VLOOKUP(AC714,driver,13,FALSE),"")</f>
        <v/>
      </c>
      <c r="AF714" s="5" t="str">
        <f t="shared" ref="AF714:AF777" si="204">AC714&amp;C714</f>
        <v>m.taha44189</v>
      </c>
      <c r="AG714" s="5" t="str">
        <f t="shared" ref="AG714:AG777" si="205">K714&amp;C714&amp;G714&amp;D714</f>
        <v>BMJ 05444189UTARADAY</v>
      </c>
      <c r="AH714" s="5" t="str">
        <f t="shared" ref="AH714:AH777" si="206">AC714&amp;C714&amp;G714&amp;D714</f>
        <v>m.taha44189UTARADAY</v>
      </c>
      <c r="AI714" s="5" t="str">
        <f t="shared" ref="AI714:AI777" si="207">K714&amp;C714&amp;D714</f>
        <v>BMJ 05444189DAY</v>
      </c>
      <c r="AJ714" s="5" t="str">
        <f t="shared" ref="AJ714:AJ777" si="208">AC714&amp;C714&amp;D714</f>
        <v>m.taha44189DAY</v>
      </c>
      <c r="AK714" s="5" t="str">
        <f t="shared" ref="AK714:AK777" si="209">AC714&amp;M714</f>
        <v>m.tahaBMJ III</v>
      </c>
      <c r="AL714" s="5" t="str">
        <f t="shared" si="193"/>
        <v>6UTARA</v>
      </c>
      <c r="AM714" s="5" t="str">
        <f t="shared" si="194"/>
        <v>&gt; 6UTARA10 RODA</v>
      </c>
      <c r="AN714" s="5" t="str">
        <f t="shared" si="195"/>
        <v>m.tahaBMJ III&gt; 6UTARA10 RODA</v>
      </c>
      <c r="AO714" s="5" t="str">
        <f t="shared" si="196"/>
        <v>m.taha&gt; 6UTARA10 RODA</v>
      </c>
      <c r="AP714" s="5" t="str">
        <f t="shared" si="197"/>
        <v>44189DAY</v>
      </c>
    </row>
    <row r="715" spans="1:42" x14ac:dyDescent="0.3">
      <c r="A715" s="33">
        <v>1</v>
      </c>
      <c r="B715" s="33"/>
      <c r="C715" s="70">
        <v>44189</v>
      </c>
      <c r="D715" s="71" t="s">
        <v>19</v>
      </c>
      <c r="E715" s="70">
        <v>44189.355555555558</v>
      </c>
      <c r="F715" s="71">
        <v>5153645</v>
      </c>
      <c r="G715" s="33" t="s">
        <v>20</v>
      </c>
      <c r="H715" s="33" t="s">
        <v>21</v>
      </c>
      <c r="I715" s="33" t="s">
        <v>51</v>
      </c>
      <c r="J715" s="33" t="s">
        <v>46</v>
      </c>
      <c r="K715" s="63" t="s">
        <v>69</v>
      </c>
      <c r="L715" s="32" t="str">
        <f t="shared" si="198"/>
        <v>FM260JD</v>
      </c>
      <c r="M715" s="32" t="str">
        <f t="shared" si="199"/>
        <v>BMJ III</v>
      </c>
      <c r="N715" s="32" t="str">
        <f t="shared" si="200"/>
        <v>10 RODA</v>
      </c>
      <c r="O715" s="64">
        <v>44189.356909722221</v>
      </c>
      <c r="P715" s="65">
        <v>44189.356909722221</v>
      </c>
      <c r="Q715" s="65"/>
      <c r="R715" s="66">
        <v>1</v>
      </c>
      <c r="S715" s="66">
        <v>39480</v>
      </c>
      <c r="T715" s="66">
        <v>14720</v>
      </c>
      <c r="U715" s="67">
        <f t="shared" ref="U715:U778" si="210">(S715-T715)/1000</f>
        <v>24.76</v>
      </c>
      <c r="V715" s="66">
        <f t="shared" si="201"/>
        <v>482671.44000000006</v>
      </c>
      <c r="W715" s="66" t="str">
        <f t="shared" si="202"/>
        <v>1 &gt; 4</v>
      </c>
      <c r="X715" s="66">
        <f>A715+SUMIFS(Presensi!F:F,Presensi!E:E,'Entry Data'!AP715)</f>
        <v>1</v>
      </c>
      <c r="Y715" s="66">
        <f>IFERROR(INDEX('Retasi Pricing'!F:F,MATCH('Entry Data'!AM715,'Retasi Pricing'!E:E,0))*X715,"")</f>
        <v>25000</v>
      </c>
      <c r="Z715" s="62" t="s">
        <v>26</v>
      </c>
      <c r="AA715" s="62" t="s">
        <v>27</v>
      </c>
      <c r="AB715" s="32"/>
      <c r="AC715" s="32" t="s">
        <v>178</v>
      </c>
      <c r="AD715" s="32" t="str">
        <f t="shared" si="203"/>
        <v/>
      </c>
      <c r="AF715" s="5" t="str">
        <f t="shared" si="204"/>
        <v>abrar44189</v>
      </c>
      <c r="AG715" s="5" t="str">
        <f t="shared" si="205"/>
        <v>BMJ 05544189UTARADAY</v>
      </c>
      <c r="AH715" s="5" t="str">
        <f t="shared" si="206"/>
        <v>abrar44189UTARADAY</v>
      </c>
      <c r="AI715" s="5" t="str">
        <f t="shared" si="207"/>
        <v>BMJ 05544189DAY</v>
      </c>
      <c r="AJ715" s="5" t="str">
        <f t="shared" si="208"/>
        <v>abrar44189DAY</v>
      </c>
      <c r="AK715" s="5" t="str">
        <f t="shared" si="209"/>
        <v>abrarBMJ III</v>
      </c>
      <c r="AL715" s="5" t="str">
        <f t="shared" ref="AL715:AL778" si="211">Q715&amp;R715&amp;G715</f>
        <v>1UTARA</v>
      </c>
      <c r="AM715" s="5" t="str">
        <f t="shared" ref="AM715:AM778" si="212">W715&amp;G715&amp;N715</f>
        <v>1 &gt; 4UTARA10 RODA</v>
      </c>
      <c r="AN715" s="5" t="str">
        <f t="shared" ref="AN715:AN778" si="213">AC715&amp;M715&amp;W715&amp;G715&amp;N715</f>
        <v>abrarBMJ III1 &gt; 4UTARA10 RODA</v>
      </c>
      <c r="AO715" s="5" t="str">
        <f t="shared" ref="AO715:AO778" si="214">AC715&amp;W715&amp;G715&amp;N715</f>
        <v>abrar1 &gt; 4UTARA10 RODA</v>
      </c>
      <c r="AP715" s="5" t="str">
        <f t="shared" ref="AP715:AP778" si="215">C715&amp;D715</f>
        <v>44189DAY</v>
      </c>
    </row>
    <row r="716" spans="1:42" x14ac:dyDescent="0.3">
      <c r="A716" s="33">
        <v>1</v>
      </c>
      <c r="B716" s="33"/>
      <c r="C716" s="70">
        <v>44189</v>
      </c>
      <c r="D716" s="71" t="s">
        <v>19</v>
      </c>
      <c r="E716" s="70">
        <v>44189.515972222223</v>
      </c>
      <c r="F716" s="71">
        <v>5153847</v>
      </c>
      <c r="G716" s="33" t="s">
        <v>20</v>
      </c>
      <c r="H716" s="33" t="s">
        <v>21</v>
      </c>
      <c r="I716" s="33" t="s">
        <v>51</v>
      </c>
      <c r="J716" s="33" t="s">
        <v>46</v>
      </c>
      <c r="K716" s="63" t="s">
        <v>69</v>
      </c>
      <c r="L716" s="32" t="str">
        <f t="shared" si="198"/>
        <v>FM260JD</v>
      </c>
      <c r="M716" s="32" t="str">
        <f t="shared" si="199"/>
        <v>BMJ III</v>
      </c>
      <c r="N716" s="32" t="str">
        <f t="shared" si="200"/>
        <v>10 RODA</v>
      </c>
      <c r="O716" s="64">
        <v>44189.516365740739</v>
      </c>
      <c r="P716" s="65">
        <v>44189.516365740739</v>
      </c>
      <c r="Q716" s="65"/>
      <c r="R716" s="66">
        <v>2</v>
      </c>
      <c r="S716" s="66">
        <v>38220</v>
      </c>
      <c r="T716" s="66">
        <v>14720</v>
      </c>
      <c r="U716" s="67">
        <f t="shared" si="210"/>
        <v>23.5</v>
      </c>
      <c r="V716" s="66">
        <f t="shared" si="201"/>
        <v>458109</v>
      </c>
      <c r="W716" s="66" t="str">
        <f t="shared" si="202"/>
        <v>1 &gt; 4</v>
      </c>
      <c r="X716" s="66">
        <f>A716+SUMIFS(Presensi!F:F,Presensi!E:E,'Entry Data'!AP716)</f>
        <v>1</v>
      </c>
      <c r="Y716" s="66">
        <f>IFERROR(INDEX('Retasi Pricing'!F:F,MATCH('Entry Data'!AM716,'Retasi Pricing'!E:E,0))*X716,"")</f>
        <v>25000</v>
      </c>
      <c r="Z716" s="62" t="s">
        <v>26</v>
      </c>
      <c r="AA716" s="62" t="s">
        <v>27</v>
      </c>
      <c r="AB716" s="32"/>
      <c r="AC716" s="32" t="s">
        <v>178</v>
      </c>
      <c r="AD716" s="32" t="str">
        <f t="shared" si="203"/>
        <v/>
      </c>
      <c r="AF716" s="5" t="str">
        <f t="shared" si="204"/>
        <v>abrar44189</v>
      </c>
      <c r="AG716" s="5" t="str">
        <f t="shared" si="205"/>
        <v>BMJ 05544189UTARADAY</v>
      </c>
      <c r="AH716" s="5" t="str">
        <f t="shared" si="206"/>
        <v>abrar44189UTARADAY</v>
      </c>
      <c r="AI716" s="5" t="str">
        <f t="shared" si="207"/>
        <v>BMJ 05544189DAY</v>
      </c>
      <c r="AJ716" s="5" t="str">
        <f t="shared" si="208"/>
        <v>abrar44189DAY</v>
      </c>
      <c r="AK716" s="5" t="str">
        <f t="shared" si="209"/>
        <v>abrarBMJ III</v>
      </c>
      <c r="AL716" s="5" t="str">
        <f t="shared" si="211"/>
        <v>2UTARA</v>
      </c>
      <c r="AM716" s="5" t="str">
        <f t="shared" si="212"/>
        <v>1 &gt; 4UTARA10 RODA</v>
      </c>
      <c r="AN716" s="5" t="str">
        <f t="shared" si="213"/>
        <v>abrarBMJ III1 &gt; 4UTARA10 RODA</v>
      </c>
      <c r="AO716" s="5" t="str">
        <f t="shared" si="214"/>
        <v>abrar1 &gt; 4UTARA10 RODA</v>
      </c>
      <c r="AP716" s="5" t="str">
        <f t="shared" si="215"/>
        <v>44189DAY</v>
      </c>
    </row>
    <row r="717" spans="1:42" x14ac:dyDescent="0.3">
      <c r="A717" s="33">
        <v>1</v>
      </c>
      <c r="B717" s="33"/>
      <c r="C717" s="70">
        <v>44189</v>
      </c>
      <c r="D717" s="71" t="s">
        <v>19</v>
      </c>
      <c r="E717" s="70">
        <v>44189.713888888888</v>
      </c>
      <c r="F717" s="71">
        <v>5154042</v>
      </c>
      <c r="G717" s="33" t="s">
        <v>20</v>
      </c>
      <c r="H717" s="33" t="s">
        <v>21</v>
      </c>
      <c r="I717" s="33" t="s">
        <v>76</v>
      </c>
      <c r="J717" s="33" t="s">
        <v>23</v>
      </c>
      <c r="K717" s="63" t="s">
        <v>69</v>
      </c>
      <c r="L717" s="32" t="str">
        <f t="shared" si="198"/>
        <v>FM260JD</v>
      </c>
      <c r="M717" s="32" t="str">
        <f t="shared" si="199"/>
        <v>BMJ III</v>
      </c>
      <c r="N717" s="32" t="str">
        <f t="shared" si="200"/>
        <v>10 RODA</v>
      </c>
      <c r="O717" s="64">
        <v>44189.71429398148</v>
      </c>
      <c r="P717" s="65">
        <v>44189.71429398148</v>
      </c>
      <c r="Q717" s="65"/>
      <c r="R717" s="66">
        <v>3</v>
      </c>
      <c r="S717" s="66">
        <v>38260</v>
      </c>
      <c r="T717" s="66">
        <v>14720</v>
      </c>
      <c r="U717" s="67">
        <f t="shared" si="210"/>
        <v>23.54</v>
      </c>
      <c r="V717" s="66">
        <f t="shared" si="201"/>
        <v>458888.76</v>
      </c>
      <c r="W717" s="66" t="str">
        <f t="shared" si="202"/>
        <v>1 &gt; 4</v>
      </c>
      <c r="X717" s="66">
        <f>A717+SUMIFS(Presensi!F:F,Presensi!E:E,'Entry Data'!AP717)</f>
        <v>1</v>
      </c>
      <c r="Y717" s="66">
        <f>IFERROR(INDEX('Retasi Pricing'!F:F,MATCH('Entry Data'!AM717,'Retasi Pricing'!E:E,0))*X717,"")</f>
        <v>25000</v>
      </c>
      <c r="Z717" s="62" t="s">
        <v>26</v>
      </c>
      <c r="AA717" s="62" t="s">
        <v>27</v>
      </c>
      <c r="AB717" s="32"/>
      <c r="AC717" s="32" t="s">
        <v>178</v>
      </c>
      <c r="AD717" s="32" t="str">
        <f t="shared" si="203"/>
        <v/>
      </c>
      <c r="AF717" s="5" t="str">
        <f t="shared" si="204"/>
        <v>abrar44189</v>
      </c>
      <c r="AG717" s="5" t="str">
        <f t="shared" si="205"/>
        <v>BMJ 05544189UTARADAY</v>
      </c>
      <c r="AH717" s="5" t="str">
        <f t="shared" si="206"/>
        <v>abrar44189UTARADAY</v>
      </c>
      <c r="AI717" s="5" t="str">
        <f t="shared" si="207"/>
        <v>BMJ 05544189DAY</v>
      </c>
      <c r="AJ717" s="5" t="str">
        <f t="shared" si="208"/>
        <v>abrar44189DAY</v>
      </c>
      <c r="AK717" s="5" t="str">
        <f t="shared" si="209"/>
        <v>abrarBMJ III</v>
      </c>
      <c r="AL717" s="5" t="str">
        <f t="shared" si="211"/>
        <v>3UTARA</v>
      </c>
      <c r="AM717" s="5" t="str">
        <f t="shared" si="212"/>
        <v>1 &gt; 4UTARA10 RODA</v>
      </c>
      <c r="AN717" s="5" t="str">
        <f t="shared" si="213"/>
        <v>abrarBMJ III1 &gt; 4UTARA10 RODA</v>
      </c>
      <c r="AO717" s="5" t="str">
        <f t="shared" si="214"/>
        <v>abrar1 &gt; 4UTARA10 RODA</v>
      </c>
      <c r="AP717" s="5" t="str">
        <f t="shared" si="215"/>
        <v>44189DAY</v>
      </c>
    </row>
    <row r="718" spans="1:42" x14ac:dyDescent="0.3">
      <c r="A718" s="33">
        <v>1</v>
      </c>
      <c r="B718" s="33"/>
      <c r="C718" s="70">
        <v>44189</v>
      </c>
      <c r="D718" s="71" t="s">
        <v>19</v>
      </c>
      <c r="E718" s="70">
        <v>44189.355555555558</v>
      </c>
      <c r="F718" s="71">
        <v>5153644</v>
      </c>
      <c r="G718" s="33" t="s">
        <v>20</v>
      </c>
      <c r="H718" s="33" t="s">
        <v>186</v>
      </c>
      <c r="I718" s="33" t="s">
        <v>51</v>
      </c>
      <c r="J718" s="33" t="s">
        <v>46</v>
      </c>
      <c r="K718" s="63" t="s">
        <v>71</v>
      </c>
      <c r="L718" s="32" t="str">
        <f t="shared" si="198"/>
        <v>FM260JD</v>
      </c>
      <c r="M718" s="32" t="str">
        <f t="shared" si="199"/>
        <v>BMJ III</v>
      </c>
      <c r="N718" s="32" t="str">
        <f t="shared" si="200"/>
        <v>10 RODA</v>
      </c>
      <c r="O718" s="64">
        <v>44189.356041666666</v>
      </c>
      <c r="P718" s="65">
        <v>44189.356041666666</v>
      </c>
      <c r="Q718" s="65"/>
      <c r="R718" s="66">
        <v>1</v>
      </c>
      <c r="S718" s="66">
        <v>39680</v>
      </c>
      <c r="T718" s="66">
        <v>14800</v>
      </c>
      <c r="U718" s="67">
        <f t="shared" si="210"/>
        <v>24.88</v>
      </c>
      <c r="V718" s="66">
        <f t="shared" si="201"/>
        <v>485010.72000000003</v>
      </c>
      <c r="W718" s="66" t="str">
        <f t="shared" si="202"/>
        <v>1 &gt; 4</v>
      </c>
      <c r="X718" s="66">
        <f>A718+SUMIFS(Presensi!F:F,Presensi!E:E,'Entry Data'!AP718)</f>
        <v>1</v>
      </c>
      <c r="Y718" s="66">
        <f>IFERROR(INDEX('Retasi Pricing'!F:F,MATCH('Entry Data'!AM718,'Retasi Pricing'!E:E,0))*X718,"")</f>
        <v>25000</v>
      </c>
      <c r="Z718" s="62" t="s">
        <v>26</v>
      </c>
      <c r="AA718" s="62" t="s">
        <v>27</v>
      </c>
      <c r="AB718" s="32"/>
      <c r="AC718" s="32" t="s">
        <v>194</v>
      </c>
      <c r="AD718" s="32" t="str">
        <f t="shared" si="203"/>
        <v/>
      </c>
      <c r="AF718" s="5" t="str">
        <f t="shared" si="204"/>
        <v>abdul karim44189</v>
      </c>
      <c r="AG718" s="5" t="str">
        <f t="shared" si="205"/>
        <v>BMJ 05644189UTARADAY</v>
      </c>
      <c r="AH718" s="5" t="str">
        <f t="shared" si="206"/>
        <v>abdul karim44189UTARADAY</v>
      </c>
      <c r="AI718" s="5" t="str">
        <f t="shared" si="207"/>
        <v>BMJ 05644189DAY</v>
      </c>
      <c r="AJ718" s="5" t="str">
        <f t="shared" si="208"/>
        <v>abdul karim44189DAY</v>
      </c>
      <c r="AK718" s="5" t="str">
        <f t="shared" si="209"/>
        <v>abdul karimBMJ III</v>
      </c>
      <c r="AL718" s="5" t="str">
        <f t="shared" si="211"/>
        <v>1UTARA</v>
      </c>
      <c r="AM718" s="5" t="str">
        <f t="shared" si="212"/>
        <v>1 &gt; 4UTARA10 RODA</v>
      </c>
      <c r="AN718" s="5" t="str">
        <f t="shared" si="213"/>
        <v>abdul karimBMJ III1 &gt; 4UTARA10 RODA</v>
      </c>
      <c r="AO718" s="5" t="str">
        <f t="shared" si="214"/>
        <v>abdul karim1 &gt; 4UTARA10 RODA</v>
      </c>
      <c r="AP718" s="5" t="str">
        <f t="shared" si="215"/>
        <v>44189DAY</v>
      </c>
    </row>
    <row r="719" spans="1:42" x14ac:dyDescent="0.3">
      <c r="A719" s="33">
        <v>1</v>
      </c>
      <c r="B719" s="33"/>
      <c r="C719" s="70">
        <v>44189</v>
      </c>
      <c r="D719" s="71" t="s">
        <v>19</v>
      </c>
      <c r="E719" s="70">
        <v>44189.446527777778</v>
      </c>
      <c r="F719" s="71">
        <v>5153759</v>
      </c>
      <c r="G719" s="33" t="s">
        <v>20</v>
      </c>
      <c r="H719" s="33" t="s">
        <v>21</v>
      </c>
      <c r="I719" s="33" t="s">
        <v>51</v>
      </c>
      <c r="J719" s="33" t="s">
        <v>46</v>
      </c>
      <c r="K719" s="63" t="s">
        <v>71</v>
      </c>
      <c r="L719" s="32" t="str">
        <f t="shared" si="198"/>
        <v>FM260JD</v>
      </c>
      <c r="M719" s="32" t="str">
        <f t="shared" si="199"/>
        <v>BMJ III</v>
      </c>
      <c r="N719" s="32" t="str">
        <f t="shared" si="200"/>
        <v>10 RODA</v>
      </c>
      <c r="O719" s="64">
        <v>44189.446828703702</v>
      </c>
      <c r="P719" s="65">
        <v>44189.446828703702</v>
      </c>
      <c r="Q719" s="65"/>
      <c r="R719" s="66">
        <v>2</v>
      </c>
      <c r="S719" s="66">
        <v>39960</v>
      </c>
      <c r="T719" s="66">
        <v>14800</v>
      </c>
      <c r="U719" s="67">
        <f t="shared" si="210"/>
        <v>25.16</v>
      </c>
      <c r="V719" s="66">
        <f t="shared" si="201"/>
        <v>490469.04000000004</v>
      </c>
      <c r="W719" s="66" t="str">
        <f t="shared" si="202"/>
        <v>1 &gt; 4</v>
      </c>
      <c r="X719" s="66">
        <f>A719+SUMIFS(Presensi!F:F,Presensi!E:E,'Entry Data'!AP719)</f>
        <v>1</v>
      </c>
      <c r="Y719" s="66">
        <f>IFERROR(INDEX('Retasi Pricing'!F:F,MATCH('Entry Data'!AM719,'Retasi Pricing'!E:E,0))*X719,"")</f>
        <v>25000</v>
      </c>
      <c r="Z719" s="62" t="s">
        <v>26</v>
      </c>
      <c r="AA719" s="62" t="s">
        <v>27</v>
      </c>
      <c r="AB719" s="32"/>
      <c r="AC719" s="32" t="s">
        <v>194</v>
      </c>
      <c r="AD719" s="32" t="str">
        <f t="shared" si="203"/>
        <v/>
      </c>
      <c r="AF719" s="5" t="str">
        <f t="shared" si="204"/>
        <v>abdul karim44189</v>
      </c>
      <c r="AG719" s="5" t="str">
        <f t="shared" si="205"/>
        <v>BMJ 05644189UTARADAY</v>
      </c>
      <c r="AH719" s="5" t="str">
        <f t="shared" si="206"/>
        <v>abdul karim44189UTARADAY</v>
      </c>
      <c r="AI719" s="5" t="str">
        <f t="shared" si="207"/>
        <v>BMJ 05644189DAY</v>
      </c>
      <c r="AJ719" s="5" t="str">
        <f t="shared" si="208"/>
        <v>abdul karim44189DAY</v>
      </c>
      <c r="AK719" s="5" t="str">
        <f t="shared" si="209"/>
        <v>abdul karimBMJ III</v>
      </c>
      <c r="AL719" s="5" t="str">
        <f t="shared" si="211"/>
        <v>2UTARA</v>
      </c>
      <c r="AM719" s="5" t="str">
        <f t="shared" si="212"/>
        <v>1 &gt; 4UTARA10 RODA</v>
      </c>
      <c r="AN719" s="5" t="str">
        <f t="shared" si="213"/>
        <v>abdul karimBMJ III1 &gt; 4UTARA10 RODA</v>
      </c>
      <c r="AO719" s="5" t="str">
        <f t="shared" si="214"/>
        <v>abdul karim1 &gt; 4UTARA10 RODA</v>
      </c>
      <c r="AP719" s="5" t="str">
        <f t="shared" si="215"/>
        <v>44189DAY</v>
      </c>
    </row>
    <row r="720" spans="1:42" x14ac:dyDescent="0.3">
      <c r="A720" s="33">
        <v>1</v>
      </c>
      <c r="B720" s="33"/>
      <c r="C720" s="70">
        <v>44189</v>
      </c>
      <c r="D720" s="71" t="s">
        <v>19</v>
      </c>
      <c r="E720" s="70">
        <v>44189.515277777777</v>
      </c>
      <c r="F720" s="71">
        <v>5153845</v>
      </c>
      <c r="G720" s="33" t="s">
        <v>20</v>
      </c>
      <c r="H720" s="33" t="s">
        <v>21</v>
      </c>
      <c r="I720" s="33" t="s">
        <v>51</v>
      </c>
      <c r="J720" s="33" t="s">
        <v>46</v>
      </c>
      <c r="K720" s="63" t="s">
        <v>71</v>
      </c>
      <c r="L720" s="32" t="str">
        <f t="shared" si="198"/>
        <v>FM260JD</v>
      </c>
      <c r="M720" s="32" t="str">
        <f t="shared" si="199"/>
        <v>BMJ III</v>
      </c>
      <c r="N720" s="32" t="str">
        <f t="shared" si="200"/>
        <v>10 RODA</v>
      </c>
      <c r="O720" s="64">
        <v>44189.515833333331</v>
      </c>
      <c r="P720" s="65">
        <v>44189.515833333331</v>
      </c>
      <c r="Q720" s="65"/>
      <c r="R720" s="66">
        <v>3</v>
      </c>
      <c r="S720" s="66">
        <v>39260</v>
      </c>
      <c r="T720" s="66">
        <v>14800</v>
      </c>
      <c r="U720" s="67">
        <f t="shared" si="210"/>
        <v>24.46</v>
      </c>
      <c r="V720" s="66">
        <f t="shared" si="201"/>
        <v>476823.24</v>
      </c>
      <c r="W720" s="66" t="str">
        <f t="shared" si="202"/>
        <v>1 &gt; 4</v>
      </c>
      <c r="X720" s="66">
        <f>A720+SUMIFS(Presensi!F:F,Presensi!E:E,'Entry Data'!AP720)</f>
        <v>1</v>
      </c>
      <c r="Y720" s="66">
        <f>IFERROR(INDEX('Retasi Pricing'!F:F,MATCH('Entry Data'!AM720,'Retasi Pricing'!E:E,0))*X720,"")</f>
        <v>25000</v>
      </c>
      <c r="Z720" s="62" t="s">
        <v>26</v>
      </c>
      <c r="AA720" s="62" t="s">
        <v>27</v>
      </c>
      <c r="AB720" s="32"/>
      <c r="AC720" s="32" t="s">
        <v>194</v>
      </c>
      <c r="AD720" s="32" t="str">
        <f t="shared" si="203"/>
        <v/>
      </c>
      <c r="AF720" s="5" t="str">
        <f t="shared" si="204"/>
        <v>abdul karim44189</v>
      </c>
      <c r="AG720" s="5" t="str">
        <f t="shared" si="205"/>
        <v>BMJ 05644189UTARADAY</v>
      </c>
      <c r="AH720" s="5" t="str">
        <f t="shared" si="206"/>
        <v>abdul karim44189UTARADAY</v>
      </c>
      <c r="AI720" s="5" t="str">
        <f t="shared" si="207"/>
        <v>BMJ 05644189DAY</v>
      </c>
      <c r="AJ720" s="5" t="str">
        <f t="shared" si="208"/>
        <v>abdul karim44189DAY</v>
      </c>
      <c r="AK720" s="5" t="str">
        <f t="shared" si="209"/>
        <v>abdul karimBMJ III</v>
      </c>
      <c r="AL720" s="5" t="str">
        <f t="shared" si="211"/>
        <v>3UTARA</v>
      </c>
      <c r="AM720" s="5" t="str">
        <f t="shared" si="212"/>
        <v>1 &gt; 4UTARA10 RODA</v>
      </c>
      <c r="AN720" s="5" t="str">
        <f t="shared" si="213"/>
        <v>abdul karimBMJ III1 &gt; 4UTARA10 RODA</v>
      </c>
      <c r="AO720" s="5" t="str">
        <f t="shared" si="214"/>
        <v>abdul karim1 &gt; 4UTARA10 RODA</v>
      </c>
      <c r="AP720" s="5" t="str">
        <f t="shared" si="215"/>
        <v>44189DAY</v>
      </c>
    </row>
    <row r="721" spans="1:42" x14ac:dyDescent="0.3">
      <c r="A721" s="33">
        <v>1</v>
      </c>
      <c r="B721" s="33"/>
      <c r="C721" s="70">
        <v>44189</v>
      </c>
      <c r="D721" s="71" t="s">
        <v>19</v>
      </c>
      <c r="E721" s="70">
        <v>44189.57916666667</v>
      </c>
      <c r="F721" s="71">
        <v>5153900</v>
      </c>
      <c r="G721" s="33" t="s">
        <v>20</v>
      </c>
      <c r="H721" s="33" t="s">
        <v>21</v>
      </c>
      <c r="I721" s="33" t="s">
        <v>51</v>
      </c>
      <c r="J721" s="33" t="s">
        <v>46</v>
      </c>
      <c r="K721" s="63" t="s">
        <v>71</v>
      </c>
      <c r="L721" s="32" t="str">
        <f t="shared" si="198"/>
        <v>FM260JD</v>
      </c>
      <c r="M721" s="32" t="str">
        <f t="shared" si="199"/>
        <v>BMJ III</v>
      </c>
      <c r="N721" s="32" t="str">
        <f t="shared" si="200"/>
        <v>10 RODA</v>
      </c>
      <c r="O721" s="64">
        <v>44189.57949074074</v>
      </c>
      <c r="P721" s="65">
        <v>44189.57949074074</v>
      </c>
      <c r="Q721" s="65"/>
      <c r="R721" s="66">
        <v>4</v>
      </c>
      <c r="S721" s="66">
        <v>38600</v>
      </c>
      <c r="T721" s="66">
        <v>14800</v>
      </c>
      <c r="U721" s="67">
        <f t="shared" si="210"/>
        <v>23.8</v>
      </c>
      <c r="V721" s="66">
        <f t="shared" si="201"/>
        <v>463957.20000000007</v>
      </c>
      <c r="W721" s="66" t="str">
        <f t="shared" si="202"/>
        <v>1 &gt; 4</v>
      </c>
      <c r="X721" s="66">
        <f>A721+SUMIFS(Presensi!F:F,Presensi!E:E,'Entry Data'!AP721)</f>
        <v>1</v>
      </c>
      <c r="Y721" s="66">
        <f>IFERROR(INDEX('Retasi Pricing'!F:F,MATCH('Entry Data'!AM721,'Retasi Pricing'!E:E,0))*X721,"")</f>
        <v>25000</v>
      </c>
      <c r="Z721" s="62" t="s">
        <v>26</v>
      </c>
      <c r="AA721" s="62" t="s">
        <v>27</v>
      </c>
      <c r="AB721" s="32"/>
      <c r="AC721" s="32" t="s">
        <v>194</v>
      </c>
      <c r="AD721" s="32" t="str">
        <f t="shared" si="203"/>
        <v/>
      </c>
      <c r="AF721" s="5" t="str">
        <f t="shared" si="204"/>
        <v>abdul karim44189</v>
      </c>
      <c r="AG721" s="5" t="str">
        <f t="shared" si="205"/>
        <v>BMJ 05644189UTARADAY</v>
      </c>
      <c r="AH721" s="5" t="str">
        <f t="shared" si="206"/>
        <v>abdul karim44189UTARADAY</v>
      </c>
      <c r="AI721" s="5" t="str">
        <f t="shared" si="207"/>
        <v>BMJ 05644189DAY</v>
      </c>
      <c r="AJ721" s="5" t="str">
        <f t="shared" si="208"/>
        <v>abdul karim44189DAY</v>
      </c>
      <c r="AK721" s="5" t="str">
        <f t="shared" si="209"/>
        <v>abdul karimBMJ III</v>
      </c>
      <c r="AL721" s="5" t="str">
        <f t="shared" si="211"/>
        <v>4UTARA</v>
      </c>
      <c r="AM721" s="5" t="str">
        <f t="shared" si="212"/>
        <v>1 &gt; 4UTARA10 RODA</v>
      </c>
      <c r="AN721" s="5" t="str">
        <f t="shared" si="213"/>
        <v>abdul karimBMJ III1 &gt; 4UTARA10 RODA</v>
      </c>
      <c r="AO721" s="5" t="str">
        <f t="shared" si="214"/>
        <v>abdul karim1 &gt; 4UTARA10 RODA</v>
      </c>
      <c r="AP721" s="5" t="str">
        <f t="shared" si="215"/>
        <v>44189DAY</v>
      </c>
    </row>
    <row r="722" spans="1:42" x14ac:dyDescent="0.3">
      <c r="A722" s="33">
        <v>1</v>
      </c>
      <c r="B722" s="33"/>
      <c r="C722" s="70">
        <v>44189</v>
      </c>
      <c r="D722" s="71" t="s">
        <v>19</v>
      </c>
      <c r="E722" s="70">
        <v>44189.644444444442</v>
      </c>
      <c r="F722" s="71">
        <v>5153975</v>
      </c>
      <c r="G722" s="33" t="s">
        <v>20</v>
      </c>
      <c r="H722" s="33" t="s">
        <v>21</v>
      </c>
      <c r="I722" s="33" t="s">
        <v>76</v>
      </c>
      <c r="J722" s="33" t="s">
        <v>23</v>
      </c>
      <c r="K722" s="63" t="s">
        <v>71</v>
      </c>
      <c r="L722" s="32" t="str">
        <f t="shared" si="198"/>
        <v>FM260JD</v>
      </c>
      <c r="M722" s="32" t="str">
        <f t="shared" si="199"/>
        <v>BMJ III</v>
      </c>
      <c r="N722" s="32" t="str">
        <f t="shared" si="200"/>
        <v>10 RODA</v>
      </c>
      <c r="O722" s="64">
        <v>44189.645196759258</v>
      </c>
      <c r="P722" s="65">
        <v>44189.645196759258</v>
      </c>
      <c r="Q722" s="65"/>
      <c r="R722" s="66">
        <v>5</v>
      </c>
      <c r="S722" s="66">
        <v>37920</v>
      </c>
      <c r="T722" s="66">
        <v>14800</v>
      </c>
      <c r="U722" s="67">
        <f t="shared" si="210"/>
        <v>23.12</v>
      </c>
      <c r="V722" s="66">
        <f t="shared" si="201"/>
        <v>450701.27999999997</v>
      </c>
      <c r="W722" s="66" t="str">
        <f t="shared" si="202"/>
        <v>&gt; 5</v>
      </c>
      <c r="X722" s="66">
        <f>A722+SUMIFS(Presensi!F:F,Presensi!E:E,'Entry Data'!AP722)</f>
        <v>1</v>
      </c>
      <c r="Y722" s="66">
        <f>IFERROR(INDEX('Retasi Pricing'!F:F,MATCH('Entry Data'!AM722,'Retasi Pricing'!E:E,0))*X722,"")</f>
        <v>27650</v>
      </c>
      <c r="Z722" s="62" t="s">
        <v>26</v>
      </c>
      <c r="AA722" s="62" t="s">
        <v>27</v>
      </c>
      <c r="AB722" s="32"/>
      <c r="AC722" s="32" t="s">
        <v>194</v>
      </c>
      <c r="AD722" s="32" t="str">
        <f t="shared" si="203"/>
        <v/>
      </c>
      <c r="AF722" s="5" t="str">
        <f t="shared" si="204"/>
        <v>abdul karim44189</v>
      </c>
      <c r="AG722" s="5" t="str">
        <f t="shared" si="205"/>
        <v>BMJ 05644189UTARADAY</v>
      </c>
      <c r="AH722" s="5" t="str">
        <f t="shared" si="206"/>
        <v>abdul karim44189UTARADAY</v>
      </c>
      <c r="AI722" s="5" t="str">
        <f t="shared" si="207"/>
        <v>BMJ 05644189DAY</v>
      </c>
      <c r="AJ722" s="5" t="str">
        <f t="shared" si="208"/>
        <v>abdul karim44189DAY</v>
      </c>
      <c r="AK722" s="5" t="str">
        <f t="shared" si="209"/>
        <v>abdul karimBMJ III</v>
      </c>
      <c r="AL722" s="5" t="str">
        <f t="shared" si="211"/>
        <v>5UTARA</v>
      </c>
      <c r="AM722" s="5" t="str">
        <f t="shared" si="212"/>
        <v>&gt; 5UTARA10 RODA</v>
      </c>
      <c r="AN722" s="5" t="str">
        <f t="shared" si="213"/>
        <v>abdul karimBMJ III&gt; 5UTARA10 RODA</v>
      </c>
      <c r="AO722" s="5" t="str">
        <f t="shared" si="214"/>
        <v>abdul karim&gt; 5UTARA10 RODA</v>
      </c>
      <c r="AP722" s="5" t="str">
        <f t="shared" si="215"/>
        <v>44189DAY</v>
      </c>
    </row>
    <row r="723" spans="1:42" x14ac:dyDescent="0.3">
      <c r="A723" s="33">
        <v>1</v>
      </c>
      <c r="B723" s="33"/>
      <c r="C723" s="70">
        <v>44189</v>
      </c>
      <c r="D723" s="71" t="s">
        <v>19</v>
      </c>
      <c r="E723" s="70">
        <v>44189.728472222225</v>
      </c>
      <c r="F723" s="71">
        <v>5154059</v>
      </c>
      <c r="G723" s="33" t="s">
        <v>20</v>
      </c>
      <c r="H723" s="33" t="s">
        <v>21</v>
      </c>
      <c r="I723" s="33" t="s">
        <v>76</v>
      </c>
      <c r="J723" s="33" t="s">
        <v>23</v>
      </c>
      <c r="K723" s="63" t="s">
        <v>71</v>
      </c>
      <c r="L723" s="32" t="str">
        <f t="shared" si="198"/>
        <v>FM260JD</v>
      </c>
      <c r="M723" s="32" t="str">
        <f t="shared" si="199"/>
        <v>BMJ III</v>
      </c>
      <c r="N723" s="32" t="str">
        <f t="shared" si="200"/>
        <v>10 RODA</v>
      </c>
      <c r="O723" s="64">
        <v>44189.729247685187</v>
      </c>
      <c r="P723" s="65">
        <v>44189.729247685187</v>
      </c>
      <c r="Q723" s="65"/>
      <c r="R723" s="66">
        <v>6</v>
      </c>
      <c r="S723" s="66">
        <v>39880</v>
      </c>
      <c r="T723" s="66">
        <v>14800</v>
      </c>
      <c r="U723" s="67">
        <f t="shared" si="210"/>
        <v>25.08</v>
      </c>
      <c r="V723" s="66">
        <f t="shared" si="201"/>
        <v>488909.51999999996</v>
      </c>
      <c r="W723" s="66" t="str">
        <f t="shared" si="202"/>
        <v>&gt; 6</v>
      </c>
      <c r="X723" s="66">
        <f>A723+SUMIFS(Presensi!F:F,Presensi!E:E,'Entry Data'!AP723)</f>
        <v>1</v>
      </c>
      <c r="Y723" s="66">
        <f>IFERROR(INDEX('Retasi Pricing'!F:F,MATCH('Entry Data'!AM723,'Retasi Pricing'!E:E,0))*X723,"")</f>
        <v>30800</v>
      </c>
      <c r="Z723" s="62" t="s">
        <v>26</v>
      </c>
      <c r="AA723" s="62" t="s">
        <v>27</v>
      </c>
      <c r="AB723" s="32"/>
      <c r="AC723" s="32" t="s">
        <v>194</v>
      </c>
      <c r="AD723" s="32" t="str">
        <f t="shared" si="203"/>
        <v/>
      </c>
      <c r="AF723" s="5" t="str">
        <f t="shared" si="204"/>
        <v>abdul karim44189</v>
      </c>
      <c r="AG723" s="5" t="str">
        <f t="shared" si="205"/>
        <v>BMJ 05644189UTARADAY</v>
      </c>
      <c r="AH723" s="5" t="str">
        <f t="shared" si="206"/>
        <v>abdul karim44189UTARADAY</v>
      </c>
      <c r="AI723" s="5" t="str">
        <f t="shared" si="207"/>
        <v>BMJ 05644189DAY</v>
      </c>
      <c r="AJ723" s="5" t="str">
        <f t="shared" si="208"/>
        <v>abdul karim44189DAY</v>
      </c>
      <c r="AK723" s="5" t="str">
        <f t="shared" si="209"/>
        <v>abdul karimBMJ III</v>
      </c>
      <c r="AL723" s="5" t="str">
        <f t="shared" si="211"/>
        <v>6UTARA</v>
      </c>
      <c r="AM723" s="5" t="str">
        <f t="shared" si="212"/>
        <v>&gt; 6UTARA10 RODA</v>
      </c>
      <c r="AN723" s="5" t="str">
        <f t="shared" si="213"/>
        <v>abdul karimBMJ III&gt; 6UTARA10 RODA</v>
      </c>
      <c r="AO723" s="5" t="str">
        <f t="shared" si="214"/>
        <v>abdul karim&gt; 6UTARA10 RODA</v>
      </c>
      <c r="AP723" s="5" t="str">
        <f t="shared" si="215"/>
        <v>44189DAY</v>
      </c>
    </row>
    <row r="724" spans="1:42" x14ac:dyDescent="0.3">
      <c r="A724" s="33">
        <v>1</v>
      </c>
      <c r="B724" s="33"/>
      <c r="C724" s="70">
        <v>44189</v>
      </c>
      <c r="D724" s="71" t="s">
        <v>19</v>
      </c>
      <c r="E724" s="70">
        <v>44189.404861111114</v>
      </c>
      <c r="F724" s="71">
        <v>5153705</v>
      </c>
      <c r="G724" s="33" t="s">
        <v>20</v>
      </c>
      <c r="H724" s="33" t="s">
        <v>21</v>
      </c>
      <c r="I724" s="33" t="s">
        <v>45</v>
      </c>
      <c r="J724" s="33" t="s">
        <v>46</v>
      </c>
      <c r="K724" s="63" t="s">
        <v>73</v>
      </c>
      <c r="L724" s="32" t="str">
        <f t="shared" si="198"/>
        <v>FM260JD</v>
      </c>
      <c r="M724" s="32" t="str">
        <f t="shared" si="199"/>
        <v>BMJ</v>
      </c>
      <c r="N724" s="32" t="str">
        <f t="shared" si="200"/>
        <v>10 RODA</v>
      </c>
      <c r="O724" s="64">
        <v>44189.405636574076</v>
      </c>
      <c r="P724" s="65">
        <v>44189.405636574076</v>
      </c>
      <c r="Q724" s="65"/>
      <c r="R724" s="66">
        <v>1</v>
      </c>
      <c r="S724" s="66">
        <v>40940</v>
      </c>
      <c r="T724" s="66">
        <v>14680</v>
      </c>
      <c r="U724" s="67">
        <f t="shared" si="210"/>
        <v>26.26</v>
      </c>
      <c r="V724" s="66">
        <f t="shared" si="201"/>
        <v>511912.44000000006</v>
      </c>
      <c r="W724" s="66" t="str">
        <f t="shared" si="202"/>
        <v>1 &gt; 4</v>
      </c>
      <c r="X724" s="66">
        <f>A724+SUMIFS(Presensi!F:F,Presensi!E:E,'Entry Data'!AP724)</f>
        <v>1</v>
      </c>
      <c r="Y724" s="66">
        <f>IFERROR(INDEX('Retasi Pricing'!F:F,MATCH('Entry Data'!AM724,'Retasi Pricing'!E:E,0))*X724,"")</f>
        <v>25000</v>
      </c>
      <c r="Z724" s="62" t="s">
        <v>26</v>
      </c>
      <c r="AA724" s="62" t="s">
        <v>27</v>
      </c>
      <c r="AB724" s="32"/>
      <c r="AC724" s="32" t="s">
        <v>218</v>
      </c>
      <c r="AD724" s="32" t="str">
        <f t="shared" si="203"/>
        <v/>
      </c>
      <c r="AF724" s="5" t="str">
        <f t="shared" si="204"/>
        <v>putut junaedi44189</v>
      </c>
      <c r="AG724" s="5" t="str">
        <f t="shared" si="205"/>
        <v>BMJ 06544189UTARADAY</v>
      </c>
      <c r="AH724" s="5" t="str">
        <f t="shared" si="206"/>
        <v>putut junaedi44189UTARADAY</v>
      </c>
      <c r="AI724" s="5" t="str">
        <f t="shared" si="207"/>
        <v>BMJ 06544189DAY</v>
      </c>
      <c r="AJ724" s="5" t="str">
        <f t="shared" si="208"/>
        <v>putut junaedi44189DAY</v>
      </c>
      <c r="AK724" s="5" t="str">
        <f t="shared" si="209"/>
        <v>putut junaediBMJ</v>
      </c>
      <c r="AL724" s="5" t="str">
        <f t="shared" si="211"/>
        <v>1UTARA</v>
      </c>
      <c r="AM724" s="5" t="str">
        <f t="shared" si="212"/>
        <v>1 &gt; 4UTARA10 RODA</v>
      </c>
      <c r="AN724" s="5" t="str">
        <f t="shared" si="213"/>
        <v>putut junaediBMJ1 &gt; 4UTARA10 RODA</v>
      </c>
      <c r="AO724" s="5" t="str">
        <f t="shared" si="214"/>
        <v>putut junaedi1 &gt; 4UTARA10 RODA</v>
      </c>
      <c r="AP724" s="5" t="str">
        <f t="shared" si="215"/>
        <v>44189DAY</v>
      </c>
    </row>
    <row r="725" spans="1:42" x14ac:dyDescent="0.3">
      <c r="A725" s="33">
        <v>1</v>
      </c>
      <c r="B725" s="33"/>
      <c r="C725" s="70">
        <v>44189</v>
      </c>
      <c r="D725" s="71" t="s">
        <v>19</v>
      </c>
      <c r="E725" s="70">
        <v>44189.462500000001</v>
      </c>
      <c r="F725" s="71">
        <v>5153782</v>
      </c>
      <c r="G725" s="33" t="s">
        <v>20</v>
      </c>
      <c r="H725" s="33" t="s">
        <v>21</v>
      </c>
      <c r="I725" s="33" t="s">
        <v>51</v>
      </c>
      <c r="J725" s="33" t="s">
        <v>46</v>
      </c>
      <c r="K725" s="63" t="s">
        <v>73</v>
      </c>
      <c r="L725" s="32" t="str">
        <f t="shared" si="198"/>
        <v>FM260JD</v>
      </c>
      <c r="M725" s="32" t="str">
        <f t="shared" si="199"/>
        <v>BMJ</v>
      </c>
      <c r="N725" s="32" t="str">
        <f t="shared" si="200"/>
        <v>10 RODA</v>
      </c>
      <c r="O725" s="64">
        <v>44189.463194444441</v>
      </c>
      <c r="P725" s="65">
        <v>44189.463194444441</v>
      </c>
      <c r="Q725" s="65"/>
      <c r="R725" s="66">
        <v>2</v>
      </c>
      <c r="S725" s="66">
        <v>39540</v>
      </c>
      <c r="T725" s="66">
        <v>14680</v>
      </c>
      <c r="U725" s="67">
        <f t="shared" si="210"/>
        <v>24.86</v>
      </c>
      <c r="V725" s="66">
        <f t="shared" si="201"/>
        <v>484620.83999999997</v>
      </c>
      <c r="W725" s="66" t="str">
        <f t="shared" si="202"/>
        <v>1 &gt; 4</v>
      </c>
      <c r="X725" s="66">
        <f>A725+SUMIFS(Presensi!F:F,Presensi!E:E,'Entry Data'!AP725)</f>
        <v>1</v>
      </c>
      <c r="Y725" s="66">
        <f>IFERROR(INDEX('Retasi Pricing'!F:F,MATCH('Entry Data'!AM725,'Retasi Pricing'!E:E,0))*X725,"")</f>
        <v>25000</v>
      </c>
      <c r="Z725" s="62" t="s">
        <v>26</v>
      </c>
      <c r="AA725" s="62" t="s">
        <v>27</v>
      </c>
      <c r="AB725" s="32"/>
      <c r="AC725" s="32" t="s">
        <v>218</v>
      </c>
      <c r="AD725" s="32" t="str">
        <f t="shared" si="203"/>
        <v/>
      </c>
      <c r="AF725" s="5" t="str">
        <f t="shared" si="204"/>
        <v>putut junaedi44189</v>
      </c>
      <c r="AG725" s="5" t="str">
        <f t="shared" si="205"/>
        <v>BMJ 06544189UTARADAY</v>
      </c>
      <c r="AH725" s="5" t="str">
        <f t="shared" si="206"/>
        <v>putut junaedi44189UTARADAY</v>
      </c>
      <c r="AI725" s="5" t="str">
        <f t="shared" si="207"/>
        <v>BMJ 06544189DAY</v>
      </c>
      <c r="AJ725" s="5" t="str">
        <f t="shared" si="208"/>
        <v>putut junaedi44189DAY</v>
      </c>
      <c r="AK725" s="5" t="str">
        <f t="shared" si="209"/>
        <v>putut junaediBMJ</v>
      </c>
      <c r="AL725" s="5" t="str">
        <f t="shared" si="211"/>
        <v>2UTARA</v>
      </c>
      <c r="AM725" s="5" t="str">
        <f t="shared" si="212"/>
        <v>1 &gt; 4UTARA10 RODA</v>
      </c>
      <c r="AN725" s="5" t="str">
        <f t="shared" si="213"/>
        <v>putut junaediBMJ1 &gt; 4UTARA10 RODA</v>
      </c>
      <c r="AO725" s="5" t="str">
        <f t="shared" si="214"/>
        <v>putut junaedi1 &gt; 4UTARA10 RODA</v>
      </c>
      <c r="AP725" s="5" t="str">
        <f t="shared" si="215"/>
        <v>44189DAY</v>
      </c>
    </row>
    <row r="726" spans="1:42" x14ac:dyDescent="0.3">
      <c r="A726" s="33">
        <v>1</v>
      </c>
      <c r="B726" s="33"/>
      <c r="C726" s="70">
        <v>44189</v>
      </c>
      <c r="D726" s="71" t="s">
        <v>19</v>
      </c>
      <c r="E726" s="70">
        <v>44189.520138888889</v>
      </c>
      <c r="F726" s="71">
        <v>5153849</v>
      </c>
      <c r="G726" s="33" t="s">
        <v>20</v>
      </c>
      <c r="H726" s="33" t="s">
        <v>21</v>
      </c>
      <c r="I726" s="33" t="s">
        <v>51</v>
      </c>
      <c r="J726" s="33" t="s">
        <v>46</v>
      </c>
      <c r="K726" s="63" t="s">
        <v>73</v>
      </c>
      <c r="L726" s="32" t="str">
        <f t="shared" si="198"/>
        <v>FM260JD</v>
      </c>
      <c r="M726" s="32" t="str">
        <f t="shared" si="199"/>
        <v>BMJ</v>
      </c>
      <c r="N726" s="32" t="str">
        <f t="shared" si="200"/>
        <v>10 RODA</v>
      </c>
      <c r="O726" s="64">
        <v>44189.520775462966</v>
      </c>
      <c r="P726" s="65">
        <v>44189.520775462966</v>
      </c>
      <c r="Q726" s="65"/>
      <c r="R726" s="66">
        <v>3</v>
      </c>
      <c r="S726" s="66">
        <v>39320</v>
      </c>
      <c r="T726" s="66">
        <v>14680</v>
      </c>
      <c r="U726" s="67">
        <f t="shared" si="210"/>
        <v>24.64</v>
      </c>
      <c r="V726" s="66">
        <f t="shared" si="201"/>
        <v>480332.16000000003</v>
      </c>
      <c r="W726" s="66" t="str">
        <f t="shared" si="202"/>
        <v>1 &gt; 4</v>
      </c>
      <c r="X726" s="66">
        <f>A726+SUMIFS(Presensi!F:F,Presensi!E:E,'Entry Data'!AP726)</f>
        <v>1</v>
      </c>
      <c r="Y726" s="66">
        <f>IFERROR(INDEX('Retasi Pricing'!F:F,MATCH('Entry Data'!AM726,'Retasi Pricing'!E:E,0))*X726,"")</f>
        <v>25000</v>
      </c>
      <c r="Z726" s="62" t="s">
        <v>26</v>
      </c>
      <c r="AA726" s="62" t="s">
        <v>27</v>
      </c>
      <c r="AB726" s="32"/>
      <c r="AC726" s="32" t="s">
        <v>218</v>
      </c>
      <c r="AD726" s="32" t="str">
        <f t="shared" si="203"/>
        <v/>
      </c>
      <c r="AF726" s="5" t="str">
        <f t="shared" si="204"/>
        <v>putut junaedi44189</v>
      </c>
      <c r="AG726" s="5" t="str">
        <f t="shared" si="205"/>
        <v>BMJ 06544189UTARADAY</v>
      </c>
      <c r="AH726" s="5" t="str">
        <f t="shared" si="206"/>
        <v>putut junaedi44189UTARADAY</v>
      </c>
      <c r="AI726" s="5" t="str">
        <f t="shared" si="207"/>
        <v>BMJ 06544189DAY</v>
      </c>
      <c r="AJ726" s="5" t="str">
        <f t="shared" si="208"/>
        <v>putut junaedi44189DAY</v>
      </c>
      <c r="AK726" s="5" t="str">
        <f t="shared" si="209"/>
        <v>putut junaediBMJ</v>
      </c>
      <c r="AL726" s="5" t="str">
        <f t="shared" si="211"/>
        <v>3UTARA</v>
      </c>
      <c r="AM726" s="5" t="str">
        <f t="shared" si="212"/>
        <v>1 &gt; 4UTARA10 RODA</v>
      </c>
      <c r="AN726" s="5" t="str">
        <f t="shared" si="213"/>
        <v>putut junaediBMJ1 &gt; 4UTARA10 RODA</v>
      </c>
      <c r="AO726" s="5" t="str">
        <f t="shared" si="214"/>
        <v>putut junaedi1 &gt; 4UTARA10 RODA</v>
      </c>
      <c r="AP726" s="5" t="str">
        <f t="shared" si="215"/>
        <v>44189DAY</v>
      </c>
    </row>
    <row r="727" spans="1:42" x14ac:dyDescent="0.3">
      <c r="A727" s="33">
        <v>1</v>
      </c>
      <c r="B727" s="33"/>
      <c r="C727" s="70">
        <v>44189</v>
      </c>
      <c r="D727" s="71" t="s">
        <v>19</v>
      </c>
      <c r="E727" s="70">
        <v>44189.620833333334</v>
      </c>
      <c r="F727" s="71">
        <v>5153944</v>
      </c>
      <c r="G727" s="33" t="s">
        <v>20</v>
      </c>
      <c r="H727" s="33" t="s">
        <v>21</v>
      </c>
      <c r="I727" s="33" t="s">
        <v>76</v>
      </c>
      <c r="J727" s="33" t="s">
        <v>23</v>
      </c>
      <c r="K727" s="63" t="s">
        <v>73</v>
      </c>
      <c r="L727" s="32" t="str">
        <f t="shared" si="198"/>
        <v>FM260JD</v>
      </c>
      <c r="M727" s="32" t="str">
        <f t="shared" si="199"/>
        <v>BMJ</v>
      </c>
      <c r="N727" s="32" t="str">
        <f t="shared" si="200"/>
        <v>10 RODA</v>
      </c>
      <c r="O727" s="64">
        <v>44189.621666666666</v>
      </c>
      <c r="P727" s="65">
        <v>44189.621666666666</v>
      </c>
      <c r="Q727" s="65"/>
      <c r="R727" s="66">
        <v>4</v>
      </c>
      <c r="S727" s="66">
        <v>39580</v>
      </c>
      <c r="T727" s="66">
        <v>14680</v>
      </c>
      <c r="U727" s="67">
        <f t="shared" si="210"/>
        <v>24.9</v>
      </c>
      <c r="V727" s="66">
        <f t="shared" si="201"/>
        <v>485400.6</v>
      </c>
      <c r="W727" s="66" t="str">
        <f t="shared" si="202"/>
        <v>1 &gt; 4</v>
      </c>
      <c r="X727" s="66">
        <f>A727+SUMIFS(Presensi!F:F,Presensi!E:E,'Entry Data'!AP727)</f>
        <v>1</v>
      </c>
      <c r="Y727" s="66">
        <f>IFERROR(INDEX('Retasi Pricing'!F:F,MATCH('Entry Data'!AM727,'Retasi Pricing'!E:E,0))*X727,"")</f>
        <v>25000</v>
      </c>
      <c r="Z727" s="62" t="s">
        <v>26</v>
      </c>
      <c r="AA727" s="62" t="s">
        <v>27</v>
      </c>
      <c r="AB727" s="32"/>
      <c r="AC727" s="32" t="s">
        <v>218</v>
      </c>
      <c r="AD727" s="32" t="str">
        <f t="shared" si="203"/>
        <v/>
      </c>
      <c r="AF727" s="5" t="str">
        <f t="shared" si="204"/>
        <v>putut junaedi44189</v>
      </c>
      <c r="AG727" s="5" t="str">
        <f t="shared" si="205"/>
        <v>BMJ 06544189UTARADAY</v>
      </c>
      <c r="AH727" s="5" t="str">
        <f t="shared" si="206"/>
        <v>putut junaedi44189UTARADAY</v>
      </c>
      <c r="AI727" s="5" t="str">
        <f t="shared" si="207"/>
        <v>BMJ 06544189DAY</v>
      </c>
      <c r="AJ727" s="5" t="str">
        <f t="shared" si="208"/>
        <v>putut junaedi44189DAY</v>
      </c>
      <c r="AK727" s="5" t="str">
        <f t="shared" si="209"/>
        <v>putut junaediBMJ</v>
      </c>
      <c r="AL727" s="5" t="str">
        <f t="shared" si="211"/>
        <v>4UTARA</v>
      </c>
      <c r="AM727" s="5" t="str">
        <f t="shared" si="212"/>
        <v>1 &gt; 4UTARA10 RODA</v>
      </c>
      <c r="AN727" s="5" t="str">
        <f t="shared" si="213"/>
        <v>putut junaediBMJ1 &gt; 4UTARA10 RODA</v>
      </c>
      <c r="AO727" s="5" t="str">
        <f t="shared" si="214"/>
        <v>putut junaedi1 &gt; 4UTARA10 RODA</v>
      </c>
      <c r="AP727" s="5" t="str">
        <f t="shared" si="215"/>
        <v>44189DAY</v>
      </c>
    </row>
    <row r="728" spans="1:42" x14ac:dyDescent="0.3">
      <c r="A728" s="33">
        <v>1</v>
      </c>
      <c r="B728" s="33"/>
      <c r="C728" s="70">
        <v>44189</v>
      </c>
      <c r="D728" s="71" t="s">
        <v>19</v>
      </c>
      <c r="E728" s="70">
        <v>44189.689583333333</v>
      </c>
      <c r="F728" s="71">
        <v>5154008</v>
      </c>
      <c r="G728" s="33" t="s">
        <v>20</v>
      </c>
      <c r="H728" s="33" t="s">
        <v>50</v>
      </c>
      <c r="I728" s="33" t="s">
        <v>51</v>
      </c>
      <c r="J728" s="33" t="s">
        <v>52</v>
      </c>
      <c r="K728" s="63" t="s">
        <v>73</v>
      </c>
      <c r="L728" s="32" t="str">
        <f t="shared" si="198"/>
        <v>FM260JD</v>
      </c>
      <c r="M728" s="32" t="str">
        <f t="shared" si="199"/>
        <v>BMJ</v>
      </c>
      <c r="N728" s="32" t="str">
        <f t="shared" si="200"/>
        <v>10 RODA</v>
      </c>
      <c r="O728" s="64">
        <v>44189.690092592595</v>
      </c>
      <c r="P728" s="65">
        <v>44189.690092592595</v>
      </c>
      <c r="Q728" s="65"/>
      <c r="R728" s="66">
        <v>5</v>
      </c>
      <c r="S728" s="66">
        <v>40820</v>
      </c>
      <c r="T728" s="66">
        <v>14680</v>
      </c>
      <c r="U728" s="67">
        <f t="shared" si="210"/>
        <v>26.14</v>
      </c>
      <c r="V728" s="66">
        <f t="shared" si="201"/>
        <v>509573.16000000003</v>
      </c>
      <c r="W728" s="66" t="str">
        <f t="shared" si="202"/>
        <v>&gt; 5</v>
      </c>
      <c r="X728" s="66">
        <f>A728+SUMIFS(Presensi!F:F,Presensi!E:E,'Entry Data'!AP728)</f>
        <v>1</v>
      </c>
      <c r="Y728" s="66">
        <f>IFERROR(INDEX('Retasi Pricing'!F:F,MATCH('Entry Data'!AM728,'Retasi Pricing'!E:E,0))*X728,"")</f>
        <v>27650</v>
      </c>
      <c r="Z728" s="62" t="s">
        <v>26</v>
      </c>
      <c r="AA728" s="62" t="s">
        <v>27</v>
      </c>
      <c r="AB728" s="32"/>
      <c r="AC728" s="32" t="s">
        <v>218</v>
      </c>
      <c r="AD728" s="32" t="str">
        <f t="shared" si="203"/>
        <v/>
      </c>
      <c r="AF728" s="5" t="str">
        <f t="shared" si="204"/>
        <v>putut junaedi44189</v>
      </c>
      <c r="AG728" s="5" t="str">
        <f t="shared" si="205"/>
        <v>BMJ 06544189UTARADAY</v>
      </c>
      <c r="AH728" s="5" t="str">
        <f t="shared" si="206"/>
        <v>putut junaedi44189UTARADAY</v>
      </c>
      <c r="AI728" s="5" t="str">
        <f t="shared" si="207"/>
        <v>BMJ 06544189DAY</v>
      </c>
      <c r="AJ728" s="5" t="str">
        <f t="shared" si="208"/>
        <v>putut junaedi44189DAY</v>
      </c>
      <c r="AK728" s="5" t="str">
        <f t="shared" si="209"/>
        <v>putut junaediBMJ</v>
      </c>
      <c r="AL728" s="5" t="str">
        <f t="shared" si="211"/>
        <v>5UTARA</v>
      </c>
      <c r="AM728" s="5" t="str">
        <f t="shared" si="212"/>
        <v>&gt; 5UTARA10 RODA</v>
      </c>
      <c r="AN728" s="5" t="str">
        <f t="shared" si="213"/>
        <v>putut junaediBMJ&gt; 5UTARA10 RODA</v>
      </c>
      <c r="AO728" s="5" t="str">
        <f t="shared" si="214"/>
        <v>putut junaedi&gt; 5UTARA10 RODA</v>
      </c>
      <c r="AP728" s="5" t="str">
        <f t="shared" si="215"/>
        <v>44189DAY</v>
      </c>
    </row>
    <row r="729" spans="1:42" x14ac:dyDescent="0.3">
      <c r="A729" s="33">
        <v>1</v>
      </c>
      <c r="B729" s="33"/>
      <c r="C729" s="70">
        <v>44189</v>
      </c>
      <c r="D729" s="71" t="s">
        <v>19</v>
      </c>
      <c r="E729" s="70">
        <v>44189.745833333334</v>
      </c>
      <c r="F729" s="71">
        <v>5154076</v>
      </c>
      <c r="G729" s="33" t="s">
        <v>20</v>
      </c>
      <c r="H729" s="33" t="s">
        <v>21</v>
      </c>
      <c r="I729" s="33" t="s">
        <v>76</v>
      </c>
      <c r="J729" s="33" t="s">
        <v>23</v>
      </c>
      <c r="K729" s="63" t="s">
        <v>73</v>
      </c>
      <c r="L729" s="32" t="str">
        <f t="shared" si="198"/>
        <v>FM260JD</v>
      </c>
      <c r="M729" s="32" t="str">
        <f t="shared" si="199"/>
        <v>BMJ</v>
      </c>
      <c r="N729" s="32" t="str">
        <f t="shared" si="200"/>
        <v>10 RODA</v>
      </c>
      <c r="O729" s="64">
        <v>44189.746365740742</v>
      </c>
      <c r="P729" s="65">
        <v>44189.746365740742</v>
      </c>
      <c r="Q729" s="65"/>
      <c r="R729" s="66">
        <v>6</v>
      </c>
      <c r="S729" s="66">
        <v>40820</v>
      </c>
      <c r="T729" s="66">
        <v>14680</v>
      </c>
      <c r="U729" s="67">
        <f t="shared" si="210"/>
        <v>26.14</v>
      </c>
      <c r="V729" s="66">
        <f t="shared" si="201"/>
        <v>509573.16000000003</v>
      </c>
      <c r="W729" s="66" t="str">
        <f t="shared" si="202"/>
        <v>&gt; 6</v>
      </c>
      <c r="X729" s="66">
        <f>A729+SUMIFS(Presensi!F:F,Presensi!E:E,'Entry Data'!AP729)</f>
        <v>1</v>
      </c>
      <c r="Y729" s="66">
        <f>IFERROR(INDEX('Retasi Pricing'!F:F,MATCH('Entry Data'!AM729,'Retasi Pricing'!E:E,0))*X729,"")</f>
        <v>30800</v>
      </c>
      <c r="Z729" s="62" t="s">
        <v>26</v>
      </c>
      <c r="AA729" s="62" t="s">
        <v>27</v>
      </c>
      <c r="AB729" s="32"/>
      <c r="AC729" s="32" t="s">
        <v>218</v>
      </c>
      <c r="AD729" s="32" t="str">
        <f t="shared" si="203"/>
        <v/>
      </c>
      <c r="AF729" s="5" t="str">
        <f t="shared" si="204"/>
        <v>putut junaedi44189</v>
      </c>
      <c r="AG729" s="5" t="str">
        <f t="shared" si="205"/>
        <v>BMJ 06544189UTARADAY</v>
      </c>
      <c r="AH729" s="5" t="str">
        <f t="shared" si="206"/>
        <v>putut junaedi44189UTARADAY</v>
      </c>
      <c r="AI729" s="5" t="str">
        <f t="shared" si="207"/>
        <v>BMJ 06544189DAY</v>
      </c>
      <c r="AJ729" s="5" t="str">
        <f t="shared" si="208"/>
        <v>putut junaedi44189DAY</v>
      </c>
      <c r="AK729" s="5" t="str">
        <f t="shared" si="209"/>
        <v>putut junaediBMJ</v>
      </c>
      <c r="AL729" s="5" t="str">
        <f t="shared" si="211"/>
        <v>6UTARA</v>
      </c>
      <c r="AM729" s="5" t="str">
        <f t="shared" si="212"/>
        <v>&gt; 6UTARA10 RODA</v>
      </c>
      <c r="AN729" s="5" t="str">
        <f t="shared" si="213"/>
        <v>putut junaediBMJ&gt; 6UTARA10 RODA</v>
      </c>
      <c r="AO729" s="5" t="str">
        <f t="shared" si="214"/>
        <v>putut junaedi&gt; 6UTARA10 RODA</v>
      </c>
      <c r="AP729" s="5" t="str">
        <f t="shared" si="215"/>
        <v>44189DAY</v>
      </c>
    </row>
    <row r="730" spans="1:42" x14ac:dyDescent="0.3">
      <c r="A730" s="33">
        <v>1</v>
      </c>
      <c r="B730" s="33"/>
      <c r="C730" s="70">
        <v>44189</v>
      </c>
      <c r="D730" s="71" t="s">
        <v>19</v>
      </c>
      <c r="E730" s="70">
        <v>44189.37222222222</v>
      </c>
      <c r="F730" s="71">
        <v>5153663</v>
      </c>
      <c r="G730" s="33" t="s">
        <v>20</v>
      </c>
      <c r="H730" s="33" t="s">
        <v>21</v>
      </c>
      <c r="I730" s="33" t="s">
        <v>51</v>
      </c>
      <c r="J730" s="33" t="s">
        <v>46</v>
      </c>
      <c r="K730" s="63" t="s">
        <v>75</v>
      </c>
      <c r="L730" s="32" t="str">
        <f t="shared" si="198"/>
        <v>FM260JD</v>
      </c>
      <c r="M730" s="32" t="str">
        <f t="shared" si="199"/>
        <v>BMJ</v>
      </c>
      <c r="N730" s="32" t="str">
        <f t="shared" si="200"/>
        <v>10 RODA</v>
      </c>
      <c r="O730" s="64">
        <v>44189.373043981483</v>
      </c>
      <c r="P730" s="65">
        <v>44189.373043981483</v>
      </c>
      <c r="Q730" s="65"/>
      <c r="R730" s="66">
        <v>1</v>
      </c>
      <c r="S730" s="66">
        <v>38840</v>
      </c>
      <c r="T730" s="66">
        <v>14960</v>
      </c>
      <c r="U730" s="67">
        <f t="shared" si="210"/>
        <v>23.88</v>
      </c>
      <c r="V730" s="66">
        <f t="shared" si="201"/>
        <v>465516.72000000003</v>
      </c>
      <c r="W730" s="66" t="str">
        <f t="shared" si="202"/>
        <v>1 &gt; 4</v>
      </c>
      <c r="X730" s="66">
        <f>A730+SUMIFS(Presensi!F:F,Presensi!E:E,'Entry Data'!AP730)</f>
        <v>1</v>
      </c>
      <c r="Y730" s="66">
        <f>IFERROR(INDEX('Retasi Pricing'!F:F,MATCH('Entry Data'!AM730,'Retasi Pricing'!E:E,0))*X730,"")</f>
        <v>25000</v>
      </c>
      <c r="Z730" s="62" t="s">
        <v>26</v>
      </c>
      <c r="AA730" s="62" t="s">
        <v>27</v>
      </c>
      <c r="AB730" s="32"/>
      <c r="AC730" s="32" t="s">
        <v>191</v>
      </c>
      <c r="AD730" s="32" t="str">
        <f t="shared" si="203"/>
        <v/>
      </c>
      <c r="AF730" s="5" t="str">
        <f t="shared" si="204"/>
        <v>ahmad asfuri44189</v>
      </c>
      <c r="AG730" s="5" t="str">
        <f t="shared" si="205"/>
        <v>BMJ 06744189UTARADAY</v>
      </c>
      <c r="AH730" s="5" t="str">
        <f t="shared" si="206"/>
        <v>ahmad asfuri44189UTARADAY</v>
      </c>
      <c r="AI730" s="5" t="str">
        <f t="shared" si="207"/>
        <v>BMJ 06744189DAY</v>
      </c>
      <c r="AJ730" s="5" t="str">
        <f t="shared" si="208"/>
        <v>ahmad asfuri44189DAY</v>
      </c>
      <c r="AK730" s="5" t="str">
        <f t="shared" si="209"/>
        <v>ahmad asfuriBMJ</v>
      </c>
      <c r="AL730" s="5" t="str">
        <f t="shared" si="211"/>
        <v>1UTARA</v>
      </c>
      <c r="AM730" s="5" t="str">
        <f t="shared" si="212"/>
        <v>1 &gt; 4UTARA10 RODA</v>
      </c>
      <c r="AN730" s="5" t="str">
        <f t="shared" si="213"/>
        <v>ahmad asfuriBMJ1 &gt; 4UTARA10 RODA</v>
      </c>
      <c r="AO730" s="5" t="str">
        <f t="shared" si="214"/>
        <v>ahmad asfuri1 &gt; 4UTARA10 RODA</v>
      </c>
      <c r="AP730" s="5" t="str">
        <f t="shared" si="215"/>
        <v>44189DAY</v>
      </c>
    </row>
    <row r="731" spans="1:42" x14ac:dyDescent="0.3">
      <c r="A731" s="33">
        <v>1</v>
      </c>
      <c r="B731" s="33"/>
      <c r="C731" s="70">
        <v>44189</v>
      </c>
      <c r="D731" s="71" t="s">
        <v>19</v>
      </c>
      <c r="E731" s="70">
        <v>44189.545138888891</v>
      </c>
      <c r="F731" s="71">
        <v>5153866</v>
      </c>
      <c r="G731" s="33" t="s">
        <v>20</v>
      </c>
      <c r="H731" s="33" t="s">
        <v>21</v>
      </c>
      <c r="I731" s="33" t="s">
        <v>45</v>
      </c>
      <c r="J731" s="33" t="s">
        <v>46</v>
      </c>
      <c r="K731" s="63" t="s">
        <v>75</v>
      </c>
      <c r="L731" s="32" t="str">
        <f t="shared" si="198"/>
        <v>FM260JD</v>
      </c>
      <c r="M731" s="32" t="str">
        <f t="shared" si="199"/>
        <v>BMJ</v>
      </c>
      <c r="N731" s="32" t="str">
        <f t="shared" si="200"/>
        <v>10 RODA</v>
      </c>
      <c r="O731" s="64">
        <v>44189.546099537038</v>
      </c>
      <c r="P731" s="65">
        <v>44189.546099537038</v>
      </c>
      <c r="Q731" s="65"/>
      <c r="R731" s="66">
        <v>2</v>
      </c>
      <c r="S731" s="66">
        <v>39120</v>
      </c>
      <c r="T731" s="66">
        <v>14960</v>
      </c>
      <c r="U731" s="67">
        <f t="shared" si="210"/>
        <v>24.16</v>
      </c>
      <c r="V731" s="66">
        <f t="shared" si="201"/>
        <v>470975.04000000004</v>
      </c>
      <c r="W731" s="66" t="str">
        <f t="shared" si="202"/>
        <v>1 &gt; 4</v>
      </c>
      <c r="X731" s="66">
        <f>A731+SUMIFS(Presensi!F:F,Presensi!E:E,'Entry Data'!AP731)</f>
        <v>1</v>
      </c>
      <c r="Y731" s="66">
        <f>IFERROR(INDEX('Retasi Pricing'!F:F,MATCH('Entry Data'!AM731,'Retasi Pricing'!E:E,0))*X731,"")</f>
        <v>25000</v>
      </c>
      <c r="Z731" s="62" t="s">
        <v>26</v>
      </c>
      <c r="AA731" s="62" t="s">
        <v>27</v>
      </c>
      <c r="AB731" s="32"/>
      <c r="AC731" s="32" t="s">
        <v>191</v>
      </c>
      <c r="AD731" s="32" t="str">
        <f t="shared" si="203"/>
        <v/>
      </c>
      <c r="AF731" s="5" t="str">
        <f t="shared" si="204"/>
        <v>ahmad asfuri44189</v>
      </c>
      <c r="AG731" s="5" t="str">
        <f t="shared" si="205"/>
        <v>BMJ 06744189UTARADAY</v>
      </c>
      <c r="AH731" s="5" t="str">
        <f t="shared" si="206"/>
        <v>ahmad asfuri44189UTARADAY</v>
      </c>
      <c r="AI731" s="5" t="str">
        <f t="shared" si="207"/>
        <v>BMJ 06744189DAY</v>
      </c>
      <c r="AJ731" s="5" t="str">
        <f t="shared" si="208"/>
        <v>ahmad asfuri44189DAY</v>
      </c>
      <c r="AK731" s="5" t="str">
        <f t="shared" si="209"/>
        <v>ahmad asfuriBMJ</v>
      </c>
      <c r="AL731" s="5" t="str">
        <f t="shared" si="211"/>
        <v>2UTARA</v>
      </c>
      <c r="AM731" s="5" t="str">
        <f t="shared" si="212"/>
        <v>1 &gt; 4UTARA10 RODA</v>
      </c>
      <c r="AN731" s="5" t="str">
        <f t="shared" si="213"/>
        <v>ahmad asfuriBMJ1 &gt; 4UTARA10 RODA</v>
      </c>
      <c r="AO731" s="5" t="str">
        <f t="shared" si="214"/>
        <v>ahmad asfuri1 &gt; 4UTARA10 RODA</v>
      </c>
      <c r="AP731" s="5" t="str">
        <f t="shared" si="215"/>
        <v>44189DAY</v>
      </c>
    </row>
    <row r="732" spans="1:42" x14ac:dyDescent="0.3">
      <c r="A732" s="33">
        <v>1</v>
      </c>
      <c r="B732" s="33"/>
      <c r="C732" s="70">
        <v>44189</v>
      </c>
      <c r="D732" s="71" t="s">
        <v>19</v>
      </c>
      <c r="E732" s="70">
        <v>44189.636111111111</v>
      </c>
      <c r="F732" s="71">
        <v>5153963</v>
      </c>
      <c r="G732" s="33" t="s">
        <v>20</v>
      </c>
      <c r="H732" s="33" t="s">
        <v>21</v>
      </c>
      <c r="I732" s="33" t="s">
        <v>76</v>
      </c>
      <c r="J732" s="33" t="s">
        <v>23</v>
      </c>
      <c r="K732" s="63" t="s">
        <v>75</v>
      </c>
      <c r="L732" s="32" t="str">
        <f t="shared" si="198"/>
        <v>FM260JD</v>
      </c>
      <c r="M732" s="32" t="str">
        <f t="shared" si="199"/>
        <v>BMJ</v>
      </c>
      <c r="N732" s="32" t="str">
        <f t="shared" si="200"/>
        <v>10 RODA</v>
      </c>
      <c r="O732" s="64">
        <v>44189.63685185185</v>
      </c>
      <c r="P732" s="65">
        <v>44189.63685185185</v>
      </c>
      <c r="Q732" s="65"/>
      <c r="R732" s="66">
        <v>3</v>
      </c>
      <c r="S732" s="66">
        <v>38960</v>
      </c>
      <c r="T732" s="66">
        <v>14960</v>
      </c>
      <c r="U732" s="67">
        <f t="shared" si="210"/>
        <v>24</v>
      </c>
      <c r="V732" s="66">
        <f t="shared" si="201"/>
        <v>467856</v>
      </c>
      <c r="W732" s="66" t="str">
        <f t="shared" si="202"/>
        <v>1 &gt; 4</v>
      </c>
      <c r="X732" s="66">
        <f>A732+SUMIFS(Presensi!F:F,Presensi!E:E,'Entry Data'!AP732)</f>
        <v>1</v>
      </c>
      <c r="Y732" s="66">
        <f>IFERROR(INDEX('Retasi Pricing'!F:F,MATCH('Entry Data'!AM732,'Retasi Pricing'!E:E,0))*X732,"")</f>
        <v>25000</v>
      </c>
      <c r="Z732" s="62" t="s">
        <v>26</v>
      </c>
      <c r="AA732" s="62" t="s">
        <v>27</v>
      </c>
      <c r="AB732" s="32"/>
      <c r="AC732" s="32" t="s">
        <v>191</v>
      </c>
      <c r="AD732" s="32" t="str">
        <f t="shared" si="203"/>
        <v/>
      </c>
      <c r="AF732" s="5" t="str">
        <f t="shared" si="204"/>
        <v>ahmad asfuri44189</v>
      </c>
      <c r="AG732" s="5" t="str">
        <f t="shared" si="205"/>
        <v>BMJ 06744189UTARADAY</v>
      </c>
      <c r="AH732" s="5" t="str">
        <f t="shared" si="206"/>
        <v>ahmad asfuri44189UTARADAY</v>
      </c>
      <c r="AI732" s="5" t="str">
        <f t="shared" si="207"/>
        <v>BMJ 06744189DAY</v>
      </c>
      <c r="AJ732" s="5" t="str">
        <f t="shared" si="208"/>
        <v>ahmad asfuri44189DAY</v>
      </c>
      <c r="AK732" s="5" t="str">
        <f t="shared" si="209"/>
        <v>ahmad asfuriBMJ</v>
      </c>
      <c r="AL732" s="5" t="str">
        <f t="shared" si="211"/>
        <v>3UTARA</v>
      </c>
      <c r="AM732" s="5" t="str">
        <f t="shared" si="212"/>
        <v>1 &gt; 4UTARA10 RODA</v>
      </c>
      <c r="AN732" s="5" t="str">
        <f t="shared" si="213"/>
        <v>ahmad asfuriBMJ1 &gt; 4UTARA10 RODA</v>
      </c>
      <c r="AO732" s="5" t="str">
        <f t="shared" si="214"/>
        <v>ahmad asfuri1 &gt; 4UTARA10 RODA</v>
      </c>
      <c r="AP732" s="5" t="str">
        <f t="shared" si="215"/>
        <v>44189DAY</v>
      </c>
    </row>
    <row r="733" spans="1:42" x14ac:dyDescent="0.3">
      <c r="A733" s="33">
        <v>1</v>
      </c>
      <c r="B733" s="33"/>
      <c r="C733" s="70">
        <v>44189</v>
      </c>
      <c r="D733" s="71" t="s">
        <v>19</v>
      </c>
      <c r="E733" s="70">
        <v>44189.381944444445</v>
      </c>
      <c r="F733" s="71">
        <v>5153674</v>
      </c>
      <c r="G733" s="33" t="s">
        <v>20</v>
      </c>
      <c r="H733" s="33" t="s">
        <v>21</v>
      </c>
      <c r="I733" s="33" t="s">
        <v>51</v>
      </c>
      <c r="J733" s="33" t="s">
        <v>46</v>
      </c>
      <c r="K733" s="63" t="s">
        <v>77</v>
      </c>
      <c r="L733" s="32" t="str">
        <f t="shared" si="198"/>
        <v>FM260JD</v>
      </c>
      <c r="M733" s="32" t="str">
        <f t="shared" si="199"/>
        <v>BMJ</v>
      </c>
      <c r="N733" s="32" t="str">
        <f t="shared" si="200"/>
        <v>10 RODA</v>
      </c>
      <c r="O733" s="64">
        <v>44189.382939814815</v>
      </c>
      <c r="P733" s="65">
        <v>44189.382939814815</v>
      </c>
      <c r="Q733" s="65"/>
      <c r="R733" s="66">
        <v>1</v>
      </c>
      <c r="S733" s="66">
        <v>40440</v>
      </c>
      <c r="T733" s="66">
        <v>14660</v>
      </c>
      <c r="U733" s="67">
        <f t="shared" si="210"/>
        <v>25.78</v>
      </c>
      <c r="V733" s="66">
        <f t="shared" si="201"/>
        <v>502555.32</v>
      </c>
      <c r="W733" s="66" t="str">
        <f t="shared" si="202"/>
        <v>1 &gt; 4</v>
      </c>
      <c r="X733" s="66">
        <f>A733+SUMIFS(Presensi!F:F,Presensi!E:E,'Entry Data'!AP733)</f>
        <v>1</v>
      </c>
      <c r="Y733" s="66">
        <f>IFERROR(INDEX('Retasi Pricing'!F:F,MATCH('Entry Data'!AM733,'Retasi Pricing'!E:E,0))*X733,"")</f>
        <v>25000</v>
      </c>
      <c r="Z733" s="62" t="s">
        <v>26</v>
      </c>
      <c r="AA733" s="62" t="s">
        <v>27</v>
      </c>
      <c r="AB733" s="32"/>
      <c r="AC733" s="32" t="s">
        <v>267</v>
      </c>
      <c r="AD733" s="32" t="str">
        <f t="shared" si="203"/>
        <v/>
      </c>
      <c r="AF733" s="5" t="str">
        <f t="shared" si="204"/>
        <v>Slamet Haryanto44189</v>
      </c>
      <c r="AG733" s="5" t="str">
        <f t="shared" si="205"/>
        <v>BMJ 06844189UTARADAY</v>
      </c>
      <c r="AH733" s="5" t="str">
        <f t="shared" si="206"/>
        <v>Slamet Haryanto44189UTARADAY</v>
      </c>
      <c r="AI733" s="5" t="str">
        <f t="shared" si="207"/>
        <v>BMJ 06844189DAY</v>
      </c>
      <c r="AJ733" s="5" t="str">
        <f t="shared" si="208"/>
        <v>Slamet Haryanto44189DAY</v>
      </c>
      <c r="AK733" s="5" t="str">
        <f t="shared" si="209"/>
        <v>Slamet HaryantoBMJ</v>
      </c>
      <c r="AL733" s="5" t="str">
        <f t="shared" si="211"/>
        <v>1UTARA</v>
      </c>
      <c r="AM733" s="5" t="str">
        <f t="shared" si="212"/>
        <v>1 &gt; 4UTARA10 RODA</v>
      </c>
      <c r="AN733" s="5" t="str">
        <f t="shared" si="213"/>
        <v>Slamet HaryantoBMJ1 &gt; 4UTARA10 RODA</v>
      </c>
      <c r="AO733" s="5" t="str">
        <f t="shared" si="214"/>
        <v>Slamet Haryanto1 &gt; 4UTARA10 RODA</v>
      </c>
      <c r="AP733" s="5" t="str">
        <f t="shared" si="215"/>
        <v>44189DAY</v>
      </c>
    </row>
    <row r="734" spans="1:42" x14ac:dyDescent="0.3">
      <c r="A734" s="33">
        <v>1</v>
      </c>
      <c r="B734" s="33"/>
      <c r="C734" s="70">
        <v>44189</v>
      </c>
      <c r="D734" s="71" t="s">
        <v>19</v>
      </c>
      <c r="E734" s="70">
        <v>44189.438194444447</v>
      </c>
      <c r="F734" s="71">
        <v>5153749</v>
      </c>
      <c r="G734" s="33" t="s">
        <v>20</v>
      </c>
      <c r="H734" s="33" t="s">
        <v>21</v>
      </c>
      <c r="I734" s="33" t="s">
        <v>51</v>
      </c>
      <c r="J734" s="33" t="s">
        <v>46</v>
      </c>
      <c r="K734" s="63" t="s">
        <v>77</v>
      </c>
      <c r="L734" s="32" t="str">
        <f t="shared" si="198"/>
        <v>FM260JD</v>
      </c>
      <c r="M734" s="32" t="str">
        <f t="shared" si="199"/>
        <v>BMJ</v>
      </c>
      <c r="N734" s="32" t="str">
        <f t="shared" si="200"/>
        <v>10 RODA</v>
      </c>
      <c r="O734" s="64">
        <v>44189.438969907409</v>
      </c>
      <c r="P734" s="65">
        <v>44189.438969907409</v>
      </c>
      <c r="Q734" s="65"/>
      <c r="R734" s="66">
        <v>2</v>
      </c>
      <c r="S734" s="66">
        <v>38940</v>
      </c>
      <c r="T734" s="66">
        <v>14800</v>
      </c>
      <c r="U734" s="67">
        <f t="shared" si="210"/>
        <v>24.14</v>
      </c>
      <c r="V734" s="66">
        <f t="shared" si="201"/>
        <v>470585.16000000003</v>
      </c>
      <c r="W734" s="66" t="str">
        <f t="shared" si="202"/>
        <v>1 &gt; 4</v>
      </c>
      <c r="X734" s="66">
        <f>A734+SUMIFS(Presensi!F:F,Presensi!E:E,'Entry Data'!AP734)</f>
        <v>1</v>
      </c>
      <c r="Y734" s="66">
        <f>IFERROR(INDEX('Retasi Pricing'!F:F,MATCH('Entry Data'!AM734,'Retasi Pricing'!E:E,0))*X734,"")</f>
        <v>25000</v>
      </c>
      <c r="Z734" s="62" t="s">
        <v>26</v>
      </c>
      <c r="AA734" s="62" t="s">
        <v>27</v>
      </c>
      <c r="AB734" s="32"/>
      <c r="AC734" s="32" t="s">
        <v>267</v>
      </c>
      <c r="AD734" s="32" t="str">
        <f t="shared" si="203"/>
        <v/>
      </c>
      <c r="AF734" s="5" t="str">
        <f t="shared" si="204"/>
        <v>Slamet Haryanto44189</v>
      </c>
      <c r="AG734" s="5" t="str">
        <f t="shared" si="205"/>
        <v>BMJ 06844189UTARADAY</v>
      </c>
      <c r="AH734" s="5" t="str">
        <f t="shared" si="206"/>
        <v>Slamet Haryanto44189UTARADAY</v>
      </c>
      <c r="AI734" s="5" t="str">
        <f t="shared" si="207"/>
        <v>BMJ 06844189DAY</v>
      </c>
      <c r="AJ734" s="5" t="str">
        <f t="shared" si="208"/>
        <v>Slamet Haryanto44189DAY</v>
      </c>
      <c r="AK734" s="5" t="str">
        <f t="shared" si="209"/>
        <v>Slamet HaryantoBMJ</v>
      </c>
      <c r="AL734" s="5" t="str">
        <f t="shared" si="211"/>
        <v>2UTARA</v>
      </c>
      <c r="AM734" s="5" t="str">
        <f t="shared" si="212"/>
        <v>1 &gt; 4UTARA10 RODA</v>
      </c>
      <c r="AN734" s="5" t="str">
        <f t="shared" si="213"/>
        <v>Slamet HaryantoBMJ1 &gt; 4UTARA10 RODA</v>
      </c>
      <c r="AO734" s="5" t="str">
        <f t="shared" si="214"/>
        <v>Slamet Haryanto1 &gt; 4UTARA10 RODA</v>
      </c>
      <c r="AP734" s="5" t="str">
        <f t="shared" si="215"/>
        <v>44189DAY</v>
      </c>
    </row>
    <row r="735" spans="1:42" x14ac:dyDescent="0.3">
      <c r="A735" s="33">
        <v>1</v>
      </c>
      <c r="B735" s="33"/>
      <c r="C735" s="70">
        <v>44189</v>
      </c>
      <c r="D735" s="71" t="s">
        <v>19</v>
      </c>
      <c r="E735" s="70">
        <v>44189.418055555558</v>
      </c>
      <c r="F735" s="71">
        <v>5153718</v>
      </c>
      <c r="G735" s="33" t="s">
        <v>20</v>
      </c>
      <c r="H735" s="33" t="s">
        <v>21</v>
      </c>
      <c r="I735" s="33" t="s">
        <v>51</v>
      </c>
      <c r="J735" s="33" t="s">
        <v>46</v>
      </c>
      <c r="K735" s="63" t="s">
        <v>78</v>
      </c>
      <c r="L735" s="32" t="str">
        <f t="shared" si="198"/>
        <v>FM260JD</v>
      </c>
      <c r="M735" s="32" t="str">
        <f t="shared" si="199"/>
        <v>BMJ</v>
      </c>
      <c r="N735" s="32" t="str">
        <f t="shared" si="200"/>
        <v>10 RODA</v>
      </c>
      <c r="O735" s="64">
        <v>44189.418391203704</v>
      </c>
      <c r="P735" s="65">
        <v>44189.418391203704</v>
      </c>
      <c r="Q735" s="65"/>
      <c r="R735" s="66">
        <v>1</v>
      </c>
      <c r="S735" s="66">
        <v>41540</v>
      </c>
      <c r="T735" s="66">
        <v>14680</v>
      </c>
      <c r="U735" s="67">
        <f t="shared" si="210"/>
        <v>26.86</v>
      </c>
      <c r="V735" s="66">
        <f t="shared" si="201"/>
        <v>523608.83999999997</v>
      </c>
      <c r="W735" s="66" t="str">
        <f t="shared" si="202"/>
        <v>1 &gt; 4</v>
      </c>
      <c r="X735" s="66">
        <f>A735+SUMIFS(Presensi!F:F,Presensi!E:E,'Entry Data'!AP735)</f>
        <v>1</v>
      </c>
      <c r="Y735" s="66">
        <f>IFERROR(INDEX('Retasi Pricing'!F:F,MATCH('Entry Data'!AM735,'Retasi Pricing'!E:E,0))*X735,"")</f>
        <v>25000</v>
      </c>
      <c r="Z735" s="62" t="s">
        <v>26</v>
      </c>
      <c r="AA735" s="62" t="s">
        <v>27</v>
      </c>
      <c r="AB735" s="32"/>
      <c r="AC735" s="32" t="s">
        <v>264</v>
      </c>
      <c r="AD735" s="32" t="str">
        <f t="shared" si="203"/>
        <v/>
      </c>
      <c r="AF735" s="5" t="str">
        <f t="shared" si="204"/>
        <v>Redho Dwi Agonta44189</v>
      </c>
      <c r="AG735" s="5" t="str">
        <f t="shared" si="205"/>
        <v>BMJ 06944189UTARADAY</v>
      </c>
      <c r="AH735" s="5" t="str">
        <f t="shared" si="206"/>
        <v>Redho Dwi Agonta44189UTARADAY</v>
      </c>
      <c r="AI735" s="5" t="str">
        <f t="shared" si="207"/>
        <v>BMJ 06944189DAY</v>
      </c>
      <c r="AJ735" s="5" t="str">
        <f t="shared" si="208"/>
        <v>Redho Dwi Agonta44189DAY</v>
      </c>
      <c r="AK735" s="5" t="str">
        <f t="shared" si="209"/>
        <v>Redho Dwi AgontaBMJ</v>
      </c>
      <c r="AL735" s="5" t="str">
        <f t="shared" si="211"/>
        <v>1UTARA</v>
      </c>
      <c r="AM735" s="5" t="str">
        <f t="shared" si="212"/>
        <v>1 &gt; 4UTARA10 RODA</v>
      </c>
      <c r="AN735" s="5" t="str">
        <f t="shared" si="213"/>
        <v>Redho Dwi AgontaBMJ1 &gt; 4UTARA10 RODA</v>
      </c>
      <c r="AO735" s="5" t="str">
        <f t="shared" si="214"/>
        <v>Redho Dwi Agonta1 &gt; 4UTARA10 RODA</v>
      </c>
      <c r="AP735" s="5" t="str">
        <f t="shared" si="215"/>
        <v>44189DAY</v>
      </c>
    </row>
    <row r="736" spans="1:42" x14ac:dyDescent="0.3">
      <c r="A736" s="33">
        <v>1</v>
      </c>
      <c r="B736" s="33"/>
      <c r="C736" s="70">
        <v>44189</v>
      </c>
      <c r="D736" s="71" t="s">
        <v>19</v>
      </c>
      <c r="E736" s="70">
        <v>44189.497916666667</v>
      </c>
      <c r="F736" s="71">
        <v>5153821</v>
      </c>
      <c r="G736" s="33" t="s">
        <v>20</v>
      </c>
      <c r="H736" s="33" t="s">
        <v>21</v>
      </c>
      <c r="I736" s="33" t="s">
        <v>45</v>
      </c>
      <c r="J736" s="33" t="s">
        <v>46</v>
      </c>
      <c r="K736" s="63" t="s">
        <v>78</v>
      </c>
      <c r="L736" s="32" t="str">
        <f t="shared" si="198"/>
        <v>FM260JD</v>
      </c>
      <c r="M736" s="32" t="str">
        <f t="shared" si="199"/>
        <v>BMJ</v>
      </c>
      <c r="N736" s="32" t="str">
        <f t="shared" si="200"/>
        <v>10 RODA</v>
      </c>
      <c r="O736" s="64">
        <v>44189.498564814814</v>
      </c>
      <c r="P736" s="65">
        <v>44189.498564814814</v>
      </c>
      <c r="Q736" s="65"/>
      <c r="R736" s="66">
        <v>2</v>
      </c>
      <c r="S736" s="66">
        <v>40300</v>
      </c>
      <c r="T736" s="66">
        <v>14680</v>
      </c>
      <c r="U736" s="67">
        <f t="shared" si="210"/>
        <v>25.62</v>
      </c>
      <c r="V736" s="66">
        <f t="shared" si="201"/>
        <v>499436.27999999997</v>
      </c>
      <c r="W736" s="66" t="str">
        <f t="shared" si="202"/>
        <v>1 &gt; 4</v>
      </c>
      <c r="X736" s="66">
        <f>A736+SUMIFS(Presensi!F:F,Presensi!E:E,'Entry Data'!AP736)</f>
        <v>1</v>
      </c>
      <c r="Y736" s="66">
        <f>IFERROR(INDEX('Retasi Pricing'!F:F,MATCH('Entry Data'!AM736,'Retasi Pricing'!E:E,0))*X736,"")</f>
        <v>25000</v>
      </c>
      <c r="Z736" s="62" t="s">
        <v>26</v>
      </c>
      <c r="AA736" s="62" t="s">
        <v>27</v>
      </c>
      <c r="AB736" s="32"/>
      <c r="AC736" s="32" t="s">
        <v>264</v>
      </c>
      <c r="AD736" s="32" t="str">
        <f t="shared" si="203"/>
        <v/>
      </c>
      <c r="AF736" s="5" t="str">
        <f t="shared" si="204"/>
        <v>Redho Dwi Agonta44189</v>
      </c>
      <c r="AG736" s="5" t="str">
        <f t="shared" si="205"/>
        <v>BMJ 06944189UTARADAY</v>
      </c>
      <c r="AH736" s="5" t="str">
        <f t="shared" si="206"/>
        <v>Redho Dwi Agonta44189UTARADAY</v>
      </c>
      <c r="AI736" s="5" t="str">
        <f t="shared" si="207"/>
        <v>BMJ 06944189DAY</v>
      </c>
      <c r="AJ736" s="5" t="str">
        <f t="shared" si="208"/>
        <v>Redho Dwi Agonta44189DAY</v>
      </c>
      <c r="AK736" s="5" t="str">
        <f t="shared" si="209"/>
        <v>Redho Dwi AgontaBMJ</v>
      </c>
      <c r="AL736" s="5" t="str">
        <f t="shared" si="211"/>
        <v>2UTARA</v>
      </c>
      <c r="AM736" s="5" t="str">
        <f t="shared" si="212"/>
        <v>1 &gt; 4UTARA10 RODA</v>
      </c>
      <c r="AN736" s="5" t="str">
        <f t="shared" si="213"/>
        <v>Redho Dwi AgontaBMJ1 &gt; 4UTARA10 RODA</v>
      </c>
      <c r="AO736" s="5" t="str">
        <f t="shared" si="214"/>
        <v>Redho Dwi Agonta1 &gt; 4UTARA10 RODA</v>
      </c>
      <c r="AP736" s="5" t="str">
        <f t="shared" si="215"/>
        <v>44189DAY</v>
      </c>
    </row>
    <row r="737" spans="1:42" x14ac:dyDescent="0.3">
      <c r="A737" s="33">
        <v>1</v>
      </c>
      <c r="B737" s="33"/>
      <c r="C737" s="70">
        <v>44189</v>
      </c>
      <c r="D737" s="71" t="s">
        <v>19</v>
      </c>
      <c r="E737" s="70">
        <v>44189.580555555556</v>
      </c>
      <c r="F737" s="71">
        <v>5153902</v>
      </c>
      <c r="G737" s="33" t="s">
        <v>20</v>
      </c>
      <c r="H737" s="33" t="s">
        <v>21</v>
      </c>
      <c r="I737" s="33" t="s">
        <v>51</v>
      </c>
      <c r="J737" s="33" t="s">
        <v>46</v>
      </c>
      <c r="K737" s="63" t="s">
        <v>78</v>
      </c>
      <c r="L737" s="32" t="str">
        <f t="shared" si="198"/>
        <v>FM260JD</v>
      </c>
      <c r="M737" s="32" t="str">
        <f t="shared" si="199"/>
        <v>BMJ</v>
      </c>
      <c r="N737" s="32" t="str">
        <f t="shared" si="200"/>
        <v>10 RODA</v>
      </c>
      <c r="O737" s="64">
        <v>44189.580810185187</v>
      </c>
      <c r="P737" s="65">
        <v>44189.580810185187</v>
      </c>
      <c r="Q737" s="65"/>
      <c r="R737" s="66">
        <v>3</v>
      </c>
      <c r="S737" s="66">
        <v>38960</v>
      </c>
      <c r="T737" s="66">
        <v>14680</v>
      </c>
      <c r="U737" s="67">
        <f t="shared" si="210"/>
        <v>24.28</v>
      </c>
      <c r="V737" s="66">
        <f t="shared" si="201"/>
        <v>473314.32</v>
      </c>
      <c r="W737" s="66" t="str">
        <f t="shared" si="202"/>
        <v>1 &gt; 4</v>
      </c>
      <c r="X737" s="66">
        <f>A737+SUMIFS(Presensi!F:F,Presensi!E:E,'Entry Data'!AP737)</f>
        <v>1</v>
      </c>
      <c r="Y737" s="66">
        <f>IFERROR(INDEX('Retasi Pricing'!F:F,MATCH('Entry Data'!AM737,'Retasi Pricing'!E:E,0))*X737,"")</f>
        <v>25000</v>
      </c>
      <c r="Z737" s="62" t="s">
        <v>26</v>
      </c>
      <c r="AA737" s="62" t="s">
        <v>27</v>
      </c>
      <c r="AB737" s="32"/>
      <c r="AC737" s="32" t="s">
        <v>264</v>
      </c>
      <c r="AD737" s="32" t="str">
        <f t="shared" si="203"/>
        <v/>
      </c>
      <c r="AF737" s="5" t="str">
        <f t="shared" si="204"/>
        <v>Redho Dwi Agonta44189</v>
      </c>
      <c r="AG737" s="5" t="str">
        <f t="shared" si="205"/>
        <v>BMJ 06944189UTARADAY</v>
      </c>
      <c r="AH737" s="5" t="str">
        <f t="shared" si="206"/>
        <v>Redho Dwi Agonta44189UTARADAY</v>
      </c>
      <c r="AI737" s="5" t="str">
        <f t="shared" si="207"/>
        <v>BMJ 06944189DAY</v>
      </c>
      <c r="AJ737" s="5" t="str">
        <f t="shared" si="208"/>
        <v>Redho Dwi Agonta44189DAY</v>
      </c>
      <c r="AK737" s="5" t="str">
        <f t="shared" si="209"/>
        <v>Redho Dwi AgontaBMJ</v>
      </c>
      <c r="AL737" s="5" t="str">
        <f t="shared" si="211"/>
        <v>3UTARA</v>
      </c>
      <c r="AM737" s="5" t="str">
        <f t="shared" si="212"/>
        <v>1 &gt; 4UTARA10 RODA</v>
      </c>
      <c r="AN737" s="5" t="str">
        <f t="shared" si="213"/>
        <v>Redho Dwi AgontaBMJ1 &gt; 4UTARA10 RODA</v>
      </c>
      <c r="AO737" s="5" t="str">
        <f t="shared" si="214"/>
        <v>Redho Dwi Agonta1 &gt; 4UTARA10 RODA</v>
      </c>
      <c r="AP737" s="5" t="str">
        <f t="shared" si="215"/>
        <v>44189DAY</v>
      </c>
    </row>
    <row r="738" spans="1:42" x14ac:dyDescent="0.3">
      <c r="A738" s="33">
        <v>1</v>
      </c>
      <c r="B738" s="33"/>
      <c r="C738" s="70">
        <v>44189</v>
      </c>
      <c r="D738" s="71" t="s">
        <v>19</v>
      </c>
      <c r="E738" s="70">
        <v>44189.63958333333</v>
      </c>
      <c r="F738" s="71">
        <v>5153967</v>
      </c>
      <c r="G738" s="33" t="s">
        <v>20</v>
      </c>
      <c r="H738" s="33" t="s">
        <v>21</v>
      </c>
      <c r="I738" s="33" t="s">
        <v>76</v>
      </c>
      <c r="J738" s="33" t="s">
        <v>23</v>
      </c>
      <c r="K738" s="63" t="s">
        <v>78</v>
      </c>
      <c r="L738" s="32" t="str">
        <f t="shared" si="198"/>
        <v>FM260JD</v>
      </c>
      <c r="M738" s="32" t="str">
        <f t="shared" si="199"/>
        <v>BMJ</v>
      </c>
      <c r="N738" s="32" t="str">
        <f t="shared" si="200"/>
        <v>10 RODA</v>
      </c>
      <c r="O738" s="64">
        <v>44189.640104166669</v>
      </c>
      <c r="P738" s="65">
        <v>44189.640104166669</v>
      </c>
      <c r="Q738" s="65"/>
      <c r="R738" s="66">
        <v>4</v>
      </c>
      <c r="S738" s="66">
        <v>39260</v>
      </c>
      <c r="T738" s="66">
        <v>14680</v>
      </c>
      <c r="U738" s="67">
        <f t="shared" si="210"/>
        <v>24.58</v>
      </c>
      <c r="V738" s="66">
        <f t="shared" si="201"/>
        <v>479162.51999999996</v>
      </c>
      <c r="W738" s="66" t="str">
        <f t="shared" si="202"/>
        <v>1 &gt; 4</v>
      </c>
      <c r="X738" s="66">
        <f>A738+SUMIFS(Presensi!F:F,Presensi!E:E,'Entry Data'!AP738)</f>
        <v>1</v>
      </c>
      <c r="Y738" s="66">
        <f>IFERROR(INDEX('Retasi Pricing'!F:F,MATCH('Entry Data'!AM738,'Retasi Pricing'!E:E,0))*X738,"")</f>
        <v>25000</v>
      </c>
      <c r="Z738" s="62" t="s">
        <v>26</v>
      </c>
      <c r="AA738" s="62" t="s">
        <v>27</v>
      </c>
      <c r="AB738" s="32"/>
      <c r="AC738" s="32" t="s">
        <v>264</v>
      </c>
      <c r="AD738" s="32" t="str">
        <f t="shared" si="203"/>
        <v/>
      </c>
      <c r="AF738" s="5" t="str">
        <f t="shared" si="204"/>
        <v>Redho Dwi Agonta44189</v>
      </c>
      <c r="AG738" s="5" t="str">
        <f t="shared" si="205"/>
        <v>BMJ 06944189UTARADAY</v>
      </c>
      <c r="AH738" s="5" t="str">
        <f t="shared" si="206"/>
        <v>Redho Dwi Agonta44189UTARADAY</v>
      </c>
      <c r="AI738" s="5" t="str">
        <f t="shared" si="207"/>
        <v>BMJ 06944189DAY</v>
      </c>
      <c r="AJ738" s="5" t="str">
        <f t="shared" si="208"/>
        <v>Redho Dwi Agonta44189DAY</v>
      </c>
      <c r="AK738" s="5" t="str">
        <f t="shared" si="209"/>
        <v>Redho Dwi AgontaBMJ</v>
      </c>
      <c r="AL738" s="5" t="str">
        <f t="shared" si="211"/>
        <v>4UTARA</v>
      </c>
      <c r="AM738" s="5" t="str">
        <f t="shared" si="212"/>
        <v>1 &gt; 4UTARA10 RODA</v>
      </c>
      <c r="AN738" s="5" t="str">
        <f t="shared" si="213"/>
        <v>Redho Dwi AgontaBMJ1 &gt; 4UTARA10 RODA</v>
      </c>
      <c r="AO738" s="5" t="str">
        <f t="shared" si="214"/>
        <v>Redho Dwi Agonta1 &gt; 4UTARA10 RODA</v>
      </c>
      <c r="AP738" s="5" t="str">
        <f t="shared" si="215"/>
        <v>44189DAY</v>
      </c>
    </row>
    <row r="739" spans="1:42" x14ac:dyDescent="0.3">
      <c r="A739" s="33">
        <v>1</v>
      </c>
      <c r="B739" s="33"/>
      <c r="C739" s="70">
        <v>44189</v>
      </c>
      <c r="D739" s="71" t="s">
        <v>19</v>
      </c>
      <c r="E739" s="70">
        <v>44189.725694444445</v>
      </c>
      <c r="F739" s="71">
        <v>5154053</v>
      </c>
      <c r="G739" s="33" t="s">
        <v>20</v>
      </c>
      <c r="H739" s="33" t="s">
        <v>21</v>
      </c>
      <c r="I739" s="33" t="s">
        <v>76</v>
      </c>
      <c r="J739" s="33" t="s">
        <v>23</v>
      </c>
      <c r="K739" s="63" t="s">
        <v>78</v>
      </c>
      <c r="L739" s="32" t="str">
        <f t="shared" si="198"/>
        <v>FM260JD</v>
      </c>
      <c r="M739" s="32" t="str">
        <f t="shared" si="199"/>
        <v>BMJ</v>
      </c>
      <c r="N739" s="32" t="str">
        <f t="shared" si="200"/>
        <v>10 RODA</v>
      </c>
      <c r="O739" s="64">
        <v>44189.726226851853</v>
      </c>
      <c r="P739" s="65">
        <v>44189.726226851853</v>
      </c>
      <c r="Q739" s="65"/>
      <c r="R739" s="66">
        <v>5</v>
      </c>
      <c r="S739" s="66">
        <v>40060</v>
      </c>
      <c r="T739" s="66">
        <v>14680</v>
      </c>
      <c r="U739" s="67">
        <f t="shared" si="210"/>
        <v>25.38</v>
      </c>
      <c r="V739" s="66">
        <f t="shared" si="201"/>
        <v>494757.72000000003</v>
      </c>
      <c r="W739" s="66" t="str">
        <f t="shared" si="202"/>
        <v>&gt; 5</v>
      </c>
      <c r="X739" s="66">
        <f>A739+SUMIFS(Presensi!F:F,Presensi!E:E,'Entry Data'!AP739)</f>
        <v>1</v>
      </c>
      <c r="Y739" s="66">
        <f>IFERROR(INDEX('Retasi Pricing'!F:F,MATCH('Entry Data'!AM739,'Retasi Pricing'!E:E,0))*X739,"")</f>
        <v>27650</v>
      </c>
      <c r="Z739" s="62" t="s">
        <v>26</v>
      </c>
      <c r="AA739" s="62" t="s">
        <v>27</v>
      </c>
      <c r="AB739" s="32"/>
      <c r="AC739" s="32" t="s">
        <v>264</v>
      </c>
      <c r="AD739" s="32" t="str">
        <f t="shared" si="203"/>
        <v/>
      </c>
      <c r="AF739" s="5" t="str">
        <f t="shared" si="204"/>
        <v>Redho Dwi Agonta44189</v>
      </c>
      <c r="AG739" s="5" t="str">
        <f t="shared" si="205"/>
        <v>BMJ 06944189UTARADAY</v>
      </c>
      <c r="AH739" s="5" t="str">
        <f t="shared" si="206"/>
        <v>Redho Dwi Agonta44189UTARADAY</v>
      </c>
      <c r="AI739" s="5" t="str">
        <f t="shared" si="207"/>
        <v>BMJ 06944189DAY</v>
      </c>
      <c r="AJ739" s="5" t="str">
        <f t="shared" si="208"/>
        <v>Redho Dwi Agonta44189DAY</v>
      </c>
      <c r="AK739" s="5" t="str">
        <f t="shared" si="209"/>
        <v>Redho Dwi AgontaBMJ</v>
      </c>
      <c r="AL739" s="5" t="str">
        <f t="shared" si="211"/>
        <v>5UTARA</v>
      </c>
      <c r="AM739" s="5" t="str">
        <f t="shared" si="212"/>
        <v>&gt; 5UTARA10 RODA</v>
      </c>
      <c r="AN739" s="5" t="str">
        <f t="shared" si="213"/>
        <v>Redho Dwi AgontaBMJ&gt; 5UTARA10 RODA</v>
      </c>
      <c r="AO739" s="5" t="str">
        <f t="shared" si="214"/>
        <v>Redho Dwi Agonta&gt; 5UTARA10 RODA</v>
      </c>
      <c r="AP739" s="5" t="str">
        <f t="shared" si="215"/>
        <v>44189DAY</v>
      </c>
    </row>
    <row r="740" spans="1:42" x14ac:dyDescent="0.3">
      <c r="A740" s="33">
        <v>1</v>
      </c>
      <c r="B740" s="33"/>
      <c r="C740" s="70">
        <v>44189</v>
      </c>
      <c r="D740" s="71" t="s">
        <v>19</v>
      </c>
      <c r="E740" s="70">
        <v>44189.449305555558</v>
      </c>
      <c r="F740" s="71">
        <v>5153765</v>
      </c>
      <c r="G740" s="33" t="s">
        <v>38</v>
      </c>
      <c r="H740" s="33" t="s">
        <v>102</v>
      </c>
      <c r="I740" s="33" t="s">
        <v>103</v>
      </c>
      <c r="J740" s="33" t="s">
        <v>40</v>
      </c>
      <c r="K740" s="63" t="s">
        <v>79</v>
      </c>
      <c r="L740" s="32" t="str">
        <f t="shared" si="198"/>
        <v>AXOR4843</v>
      </c>
      <c r="M740" s="32" t="str">
        <f t="shared" si="199"/>
        <v>BMJ</v>
      </c>
      <c r="N740" s="32" t="str">
        <f t="shared" si="200"/>
        <v>12 RODA</v>
      </c>
      <c r="O740" s="64">
        <v>44189.44971064815</v>
      </c>
      <c r="P740" s="65">
        <v>44189.44971064815</v>
      </c>
      <c r="Q740" s="65"/>
      <c r="R740" s="66">
        <v>1</v>
      </c>
      <c r="S740" s="66">
        <v>54380</v>
      </c>
      <c r="T740" s="66">
        <v>20100</v>
      </c>
      <c r="U740" s="67">
        <f t="shared" si="210"/>
        <v>34.28</v>
      </c>
      <c r="V740" s="66">
        <f t="shared" si="201"/>
        <v>1029771.2000000001</v>
      </c>
      <c r="W740" s="66" t="str">
        <f t="shared" si="202"/>
        <v>1 &gt; 3</v>
      </c>
      <c r="X740" s="66">
        <f>A740+SUMIFS(Presensi!F:F,Presensi!E:E,'Entry Data'!AP740)</f>
        <v>1</v>
      </c>
      <c r="Y740" s="66">
        <f>IFERROR(INDEX('Retasi Pricing'!F:F,MATCH('Entry Data'!AM740,'Retasi Pricing'!E:E,0))*X740,"")</f>
        <v>38000</v>
      </c>
      <c r="Z740" s="62" t="s">
        <v>26</v>
      </c>
      <c r="AA740" s="62" t="s">
        <v>27</v>
      </c>
      <c r="AB740" s="32"/>
      <c r="AC740" s="32" t="s">
        <v>266</v>
      </c>
      <c r="AD740" s="32" t="str">
        <f t="shared" si="203"/>
        <v/>
      </c>
      <c r="AF740" s="5" t="str">
        <f t="shared" si="204"/>
        <v>Zulkifli Haribu44189</v>
      </c>
      <c r="AG740" s="5" t="str">
        <f t="shared" si="205"/>
        <v>BMJ 07044189SELATANDAY</v>
      </c>
      <c r="AH740" s="5" t="str">
        <f t="shared" si="206"/>
        <v>Zulkifli Haribu44189SELATANDAY</v>
      </c>
      <c r="AI740" s="5" t="str">
        <f t="shared" si="207"/>
        <v>BMJ 07044189DAY</v>
      </c>
      <c r="AJ740" s="5" t="str">
        <f t="shared" si="208"/>
        <v>Zulkifli Haribu44189DAY</v>
      </c>
      <c r="AK740" s="5" t="str">
        <f t="shared" si="209"/>
        <v>Zulkifli HaribuBMJ</v>
      </c>
      <c r="AL740" s="5" t="str">
        <f t="shared" si="211"/>
        <v>1SELATAN</v>
      </c>
      <c r="AM740" s="5" t="str">
        <f t="shared" si="212"/>
        <v>1 &gt; 3SELATAN12 RODA</v>
      </c>
      <c r="AN740" s="5" t="str">
        <f t="shared" si="213"/>
        <v>Zulkifli HaribuBMJ1 &gt; 3SELATAN12 RODA</v>
      </c>
      <c r="AO740" s="5" t="str">
        <f t="shared" si="214"/>
        <v>Zulkifli Haribu1 &gt; 3SELATAN12 RODA</v>
      </c>
      <c r="AP740" s="5" t="str">
        <f t="shared" si="215"/>
        <v>44189DAY</v>
      </c>
    </row>
    <row r="741" spans="1:42" x14ac:dyDescent="0.3">
      <c r="A741" s="33">
        <v>1</v>
      </c>
      <c r="B741" s="33"/>
      <c r="C741" s="70">
        <v>44189</v>
      </c>
      <c r="D741" s="71" t="s">
        <v>19</v>
      </c>
      <c r="E741" s="70">
        <v>44189.539583333331</v>
      </c>
      <c r="F741" s="71">
        <v>5153863</v>
      </c>
      <c r="G741" s="33" t="s">
        <v>38</v>
      </c>
      <c r="H741" s="33" t="s">
        <v>102</v>
      </c>
      <c r="I741" s="33" t="s">
        <v>103</v>
      </c>
      <c r="J741" s="33" t="s">
        <v>110</v>
      </c>
      <c r="K741" s="63" t="s">
        <v>79</v>
      </c>
      <c r="L741" s="32" t="str">
        <f t="shared" si="198"/>
        <v>AXOR4843</v>
      </c>
      <c r="M741" s="32" t="str">
        <f t="shared" si="199"/>
        <v>BMJ</v>
      </c>
      <c r="N741" s="32" t="str">
        <f t="shared" si="200"/>
        <v>12 RODA</v>
      </c>
      <c r="O741" s="64">
        <v>44189.540462962963</v>
      </c>
      <c r="P741" s="65">
        <v>44189.540462962963</v>
      </c>
      <c r="Q741" s="65"/>
      <c r="R741" s="66">
        <v>2</v>
      </c>
      <c r="S741" s="66">
        <v>56580</v>
      </c>
      <c r="T741" s="66">
        <v>20100</v>
      </c>
      <c r="U741" s="67">
        <f t="shared" si="210"/>
        <v>36.479999999999997</v>
      </c>
      <c r="V741" s="66">
        <f t="shared" si="201"/>
        <v>1095859.1999999997</v>
      </c>
      <c r="W741" s="66" t="str">
        <f t="shared" si="202"/>
        <v>1 &gt; 3</v>
      </c>
      <c r="X741" s="66">
        <f>A741+SUMIFS(Presensi!F:F,Presensi!E:E,'Entry Data'!AP741)</f>
        <v>1</v>
      </c>
      <c r="Y741" s="66">
        <f>IFERROR(INDEX('Retasi Pricing'!F:F,MATCH('Entry Data'!AM741,'Retasi Pricing'!E:E,0))*X741,"")</f>
        <v>38000</v>
      </c>
      <c r="Z741" s="62" t="s">
        <v>26</v>
      </c>
      <c r="AA741" s="62" t="s">
        <v>27</v>
      </c>
      <c r="AB741" s="32"/>
      <c r="AC741" s="32" t="s">
        <v>266</v>
      </c>
      <c r="AD741" s="32" t="str">
        <f t="shared" si="203"/>
        <v/>
      </c>
      <c r="AF741" s="5" t="str">
        <f t="shared" si="204"/>
        <v>Zulkifli Haribu44189</v>
      </c>
      <c r="AG741" s="5" t="str">
        <f t="shared" si="205"/>
        <v>BMJ 07044189SELATANDAY</v>
      </c>
      <c r="AH741" s="5" t="str">
        <f t="shared" si="206"/>
        <v>Zulkifli Haribu44189SELATANDAY</v>
      </c>
      <c r="AI741" s="5" t="str">
        <f t="shared" si="207"/>
        <v>BMJ 07044189DAY</v>
      </c>
      <c r="AJ741" s="5" t="str">
        <f t="shared" si="208"/>
        <v>Zulkifli Haribu44189DAY</v>
      </c>
      <c r="AK741" s="5" t="str">
        <f t="shared" si="209"/>
        <v>Zulkifli HaribuBMJ</v>
      </c>
      <c r="AL741" s="5" t="str">
        <f t="shared" si="211"/>
        <v>2SELATAN</v>
      </c>
      <c r="AM741" s="5" t="str">
        <f t="shared" si="212"/>
        <v>1 &gt; 3SELATAN12 RODA</v>
      </c>
      <c r="AN741" s="5" t="str">
        <f t="shared" si="213"/>
        <v>Zulkifli HaribuBMJ1 &gt; 3SELATAN12 RODA</v>
      </c>
      <c r="AO741" s="5" t="str">
        <f t="shared" si="214"/>
        <v>Zulkifli Haribu1 &gt; 3SELATAN12 RODA</v>
      </c>
      <c r="AP741" s="5" t="str">
        <f t="shared" si="215"/>
        <v>44189DAY</v>
      </c>
    </row>
    <row r="742" spans="1:42" x14ac:dyDescent="0.3">
      <c r="A742" s="33">
        <v>1</v>
      </c>
      <c r="B742" s="33"/>
      <c r="C742" s="70">
        <v>44189</v>
      </c>
      <c r="D742" s="71" t="s">
        <v>19</v>
      </c>
      <c r="E742" s="70">
        <v>44189.623611111114</v>
      </c>
      <c r="F742" s="71">
        <v>5153949</v>
      </c>
      <c r="G742" s="33" t="s">
        <v>38</v>
      </c>
      <c r="H742" s="33" t="s">
        <v>102</v>
      </c>
      <c r="I742" s="33" t="s">
        <v>103</v>
      </c>
      <c r="J742" s="33" t="s">
        <v>115</v>
      </c>
      <c r="K742" s="63" t="s">
        <v>79</v>
      </c>
      <c r="L742" s="32" t="str">
        <f t="shared" si="198"/>
        <v>AXOR4843</v>
      </c>
      <c r="M742" s="32" t="str">
        <f t="shared" si="199"/>
        <v>BMJ</v>
      </c>
      <c r="N742" s="32" t="str">
        <f t="shared" si="200"/>
        <v>12 RODA</v>
      </c>
      <c r="O742" s="64">
        <v>44189.624467592592</v>
      </c>
      <c r="P742" s="65">
        <v>44189.624467592592</v>
      </c>
      <c r="Q742" s="65"/>
      <c r="R742" s="66">
        <v>3</v>
      </c>
      <c r="S742" s="66">
        <v>53580</v>
      </c>
      <c r="T742" s="66">
        <v>20100</v>
      </c>
      <c r="U742" s="67">
        <f t="shared" si="210"/>
        <v>33.479999999999997</v>
      </c>
      <c r="V742" s="66">
        <f t="shared" si="201"/>
        <v>1005739.1999999998</v>
      </c>
      <c r="W742" s="66" t="str">
        <f t="shared" si="202"/>
        <v>1 &gt; 3</v>
      </c>
      <c r="X742" s="66">
        <f>A742+SUMIFS(Presensi!F:F,Presensi!E:E,'Entry Data'!AP742)</f>
        <v>1</v>
      </c>
      <c r="Y742" s="66">
        <f>IFERROR(INDEX('Retasi Pricing'!F:F,MATCH('Entry Data'!AM742,'Retasi Pricing'!E:E,0))*X742,"")</f>
        <v>38000</v>
      </c>
      <c r="Z742" s="62" t="s">
        <v>26</v>
      </c>
      <c r="AA742" s="62" t="s">
        <v>27</v>
      </c>
      <c r="AB742" s="32"/>
      <c r="AC742" s="32" t="s">
        <v>266</v>
      </c>
      <c r="AD742" s="32" t="str">
        <f t="shared" si="203"/>
        <v/>
      </c>
      <c r="AF742" s="5" t="str">
        <f t="shared" si="204"/>
        <v>Zulkifli Haribu44189</v>
      </c>
      <c r="AG742" s="5" t="str">
        <f t="shared" si="205"/>
        <v>BMJ 07044189SELATANDAY</v>
      </c>
      <c r="AH742" s="5" t="str">
        <f t="shared" si="206"/>
        <v>Zulkifli Haribu44189SELATANDAY</v>
      </c>
      <c r="AI742" s="5" t="str">
        <f t="shared" si="207"/>
        <v>BMJ 07044189DAY</v>
      </c>
      <c r="AJ742" s="5" t="str">
        <f t="shared" si="208"/>
        <v>Zulkifli Haribu44189DAY</v>
      </c>
      <c r="AK742" s="5" t="str">
        <f t="shared" si="209"/>
        <v>Zulkifli HaribuBMJ</v>
      </c>
      <c r="AL742" s="5" t="str">
        <f t="shared" si="211"/>
        <v>3SELATAN</v>
      </c>
      <c r="AM742" s="5" t="str">
        <f t="shared" si="212"/>
        <v>1 &gt; 3SELATAN12 RODA</v>
      </c>
      <c r="AN742" s="5" t="str">
        <f t="shared" si="213"/>
        <v>Zulkifli HaribuBMJ1 &gt; 3SELATAN12 RODA</v>
      </c>
      <c r="AO742" s="5" t="str">
        <f t="shared" si="214"/>
        <v>Zulkifli Haribu1 &gt; 3SELATAN12 RODA</v>
      </c>
      <c r="AP742" s="5" t="str">
        <f t="shared" si="215"/>
        <v>44189DAY</v>
      </c>
    </row>
    <row r="743" spans="1:42" x14ac:dyDescent="0.3">
      <c r="A743" s="33">
        <v>1</v>
      </c>
      <c r="B743" s="33"/>
      <c r="C743" s="70">
        <v>44189</v>
      </c>
      <c r="D743" s="71" t="s">
        <v>19</v>
      </c>
      <c r="E743" s="70">
        <v>44189.724999999999</v>
      </c>
      <c r="F743" s="71">
        <v>5154050</v>
      </c>
      <c r="G743" s="33" t="s">
        <v>38</v>
      </c>
      <c r="H743" s="33" t="s">
        <v>102</v>
      </c>
      <c r="I743" s="33" t="s">
        <v>103</v>
      </c>
      <c r="J743" s="33" t="s">
        <v>115</v>
      </c>
      <c r="K743" s="63" t="s">
        <v>79</v>
      </c>
      <c r="L743" s="32" t="str">
        <f t="shared" si="198"/>
        <v>AXOR4843</v>
      </c>
      <c r="M743" s="32" t="str">
        <f t="shared" si="199"/>
        <v>BMJ</v>
      </c>
      <c r="N743" s="32" t="str">
        <f t="shared" si="200"/>
        <v>12 RODA</v>
      </c>
      <c r="O743" s="64">
        <v>44189.725219907406</v>
      </c>
      <c r="P743" s="65">
        <v>44189.725219907406</v>
      </c>
      <c r="Q743" s="65"/>
      <c r="R743" s="66">
        <v>4</v>
      </c>
      <c r="S743" s="66">
        <v>55520</v>
      </c>
      <c r="T743" s="66">
        <v>20100</v>
      </c>
      <c r="U743" s="67">
        <f t="shared" si="210"/>
        <v>35.42</v>
      </c>
      <c r="V743" s="66">
        <f t="shared" si="201"/>
        <v>1064016.8</v>
      </c>
      <c r="W743" s="66" t="str">
        <f t="shared" si="202"/>
        <v>&gt; 4</v>
      </c>
      <c r="X743" s="66">
        <f>A743+SUMIFS(Presensi!F:F,Presensi!E:E,'Entry Data'!AP743)</f>
        <v>1</v>
      </c>
      <c r="Y743" s="66">
        <f>IFERROR(INDEX('Retasi Pricing'!F:F,MATCH('Entry Data'!AM743,'Retasi Pricing'!E:E,0))*X743,"")</f>
        <v>45000</v>
      </c>
      <c r="Z743" s="62" t="s">
        <v>26</v>
      </c>
      <c r="AA743" s="62" t="s">
        <v>27</v>
      </c>
      <c r="AB743" s="32"/>
      <c r="AC743" s="32" t="s">
        <v>266</v>
      </c>
      <c r="AD743" s="32" t="str">
        <f t="shared" si="203"/>
        <v/>
      </c>
      <c r="AF743" s="5" t="str">
        <f t="shared" si="204"/>
        <v>Zulkifli Haribu44189</v>
      </c>
      <c r="AG743" s="5" t="str">
        <f t="shared" si="205"/>
        <v>BMJ 07044189SELATANDAY</v>
      </c>
      <c r="AH743" s="5" t="str">
        <f t="shared" si="206"/>
        <v>Zulkifli Haribu44189SELATANDAY</v>
      </c>
      <c r="AI743" s="5" t="str">
        <f t="shared" si="207"/>
        <v>BMJ 07044189DAY</v>
      </c>
      <c r="AJ743" s="5" t="str">
        <f t="shared" si="208"/>
        <v>Zulkifli Haribu44189DAY</v>
      </c>
      <c r="AK743" s="5" t="str">
        <f t="shared" si="209"/>
        <v>Zulkifli HaribuBMJ</v>
      </c>
      <c r="AL743" s="5" t="str">
        <f t="shared" si="211"/>
        <v>4SELATAN</v>
      </c>
      <c r="AM743" s="5" t="str">
        <f t="shared" si="212"/>
        <v>&gt; 4SELATAN12 RODA</v>
      </c>
      <c r="AN743" s="5" t="str">
        <f t="shared" si="213"/>
        <v>Zulkifli HaribuBMJ&gt; 4SELATAN12 RODA</v>
      </c>
      <c r="AO743" s="5" t="str">
        <f t="shared" si="214"/>
        <v>Zulkifli Haribu&gt; 4SELATAN12 RODA</v>
      </c>
      <c r="AP743" s="5" t="str">
        <f t="shared" si="215"/>
        <v>44189DAY</v>
      </c>
    </row>
    <row r="744" spans="1:42" x14ac:dyDescent="0.3">
      <c r="A744" s="33">
        <v>1</v>
      </c>
      <c r="B744" s="33"/>
      <c r="C744" s="70">
        <v>44189</v>
      </c>
      <c r="D744" s="71" t="s">
        <v>19</v>
      </c>
      <c r="E744" s="70">
        <v>44189.498611111114</v>
      </c>
      <c r="F744" s="71">
        <v>5153822</v>
      </c>
      <c r="G744" s="33" t="s">
        <v>20</v>
      </c>
      <c r="H744" s="33" t="s">
        <v>21</v>
      </c>
      <c r="I744" s="33" t="s">
        <v>45</v>
      </c>
      <c r="J744" s="33" t="s">
        <v>46</v>
      </c>
      <c r="K744" s="63" t="s">
        <v>80</v>
      </c>
      <c r="L744" s="32" t="str">
        <f t="shared" si="198"/>
        <v>AXOR4843</v>
      </c>
      <c r="M744" s="32" t="str">
        <f t="shared" si="199"/>
        <v>BMJ</v>
      </c>
      <c r="N744" s="32" t="str">
        <f t="shared" si="200"/>
        <v>12 RODA</v>
      </c>
      <c r="O744" s="64">
        <v>44189.498912037037</v>
      </c>
      <c r="P744" s="65">
        <v>44189.498912037037</v>
      </c>
      <c r="Q744" s="65"/>
      <c r="R744" s="66">
        <v>1</v>
      </c>
      <c r="S744" s="66">
        <v>51720</v>
      </c>
      <c r="T744" s="66">
        <v>20020</v>
      </c>
      <c r="U744" s="67">
        <f t="shared" si="210"/>
        <v>31.7</v>
      </c>
      <c r="V744" s="66">
        <f t="shared" si="201"/>
        <v>642780.9</v>
      </c>
      <c r="W744" s="66" t="str">
        <f t="shared" si="202"/>
        <v>1 &gt; 4</v>
      </c>
      <c r="X744" s="66">
        <f>A744+SUMIFS(Presensi!F:F,Presensi!E:E,'Entry Data'!AP744)</f>
        <v>1</v>
      </c>
      <c r="Y744" s="66">
        <f>IFERROR(INDEX('Retasi Pricing'!F:F,MATCH('Entry Data'!AM744,'Retasi Pricing'!E:E,0))*X744,"")</f>
        <v>27500</v>
      </c>
      <c r="Z744" s="62" t="s">
        <v>26</v>
      </c>
      <c r="AA744" s="62" t="s">
        <v>27</v>
      </c>
      <c r="AB744" s="32"/>
      <c r="AC744" s="32" t="s">
        <v>193</v>
      </c>
      <c r="AD744" s="32" t="str">
        <f t="shared" si="203"/>
        <v/>
      </c>
      <c r="AF744" s="5" t="str">
        <f t="shared" si="204"/>
        <v>budiyono44189</v>
      </c>
      <c r="AG744" s="5" t="str">
        <f t="shared" si="205"/>
        <v>BMJ 07144189UTARADAY</v>
      </c>
      <c r="AH744" s="5" t="str">
        <f t="shared" si="206"/>
        <v>budiyono44189UTARADAY</v>
      </c>
      <c r="AI744" s="5" t="str">
        <f t="shared" si="207"/>
        <v>BMJ 07144189DAY</v>
      </c>
      <c r="AJ744" s="5" t="str">
        <f t="shared" si="208"/>
        <v>budiyono44189DAY</v>
      </c>
      <c r="AK744" s="5" t="str">
        <f t="shared" si="209"/>
        <v>budiyonoBMJ</v>
      </c>
      <c r="AL744" s="5" t="str">
        <f t="shared" si="211"/>
        <v>1UTARA</v>
      </c>
      <c r="AM744" s="5" t="str">
        <f t="shared" si="212"/>
        <v>1 &gt; 4UTARA12 RODA</v>
      </c>
      <c r="AN744" s="5" t="str">
        <f t="shared" si="213"/>
        <v>budiyonoBMJ1 &gt; 4UTARA12 RODA</v>
      </c>
      <c r="AO744" s="5" t="str">
        <f t="shared" si="214"/>
        <v>budiyono1 &gt; 4UTARA12 RODA</v>
      </c>
      <c r="AP744" s="5" t="str">
        <f t="shared" si="215"/>
        <v>44189DAY</v>
      </c>
    </row>
    <row r="745" spans="1:42" x14ac:dyDescent="0.3">
      <c r="A745" s="33">
        <v>1</v>
      </c>
      <c r="B745" s="33"/>
      <c r="C745" s="70">
        <v>44189</v>
      </c>
      <c r="D745" s="71" t="s">
        <v>19</v>
      </c>
      <c r="E745" s="70">
        <v>44189.578472222223</v>
      </c>
      <c r="F745" s="71">
        <v>5153898</v>
      </c>
      <c r="G745" s="33" t="s">
        <v>38</v>
      </c>
      <c r="H745" s="33" t="s">
        <v>102</v>
      </c>
      <c r="I745" s="33" t="s">
        <v>103</v>
      </c>
      <c r="J745" s="33" t="s">
        <v>115</v>
      </c>
      <c r="K745" s="63" t="s">
        <v>80</v>
      </c>
      <c r="L745" s="32" t="str">
        <f t="shared" si="198"/>
        <v>AXOR4843</v>
      </c>
      <c r="M745" s="32" t="str">
        <f t="shared" si="199"/>
        <v>BMJ</v>
      </c>
      <c r="N745" s="32" t="str">
        <f t="shared" si="200"/>
        <v>12 RODA</v>
      </c>
      <c r="O745" s="64">
        <v>44189.578831018516</v>
      </c>
      <c r="P745" s="65">
        <v>44189.578831018516</v>
      </c>
      <c r="Q745" s="65"/>
      <c r="R745" s="66">
        <v>2</v>
      </c>
      <c r="S745" s="66">
        <v>52380</v>
      </c>
      <c r="T745" s="66">
        <v>20020</v>
      </c>
      <c r="U745" s="67">
        <f t="shared" si="210"/>
        <v>32.36</v>
      </c>
      <c r="V745" s="66">
        <f t="shared" si="201"/>
        <v>972094.4</v>
      </c>
      <c r="W745" s="66" t="str">
        <f t="shared" si="202"/>
        <v>1 &gt; 3</v>
      </c>
      <c r="X745" s="66">
        <f>A745+SUMIFS(Presensi!F:F,Presensi!E:E,'Entry Data'!AP745)</f>
        <v>1</v>
      </c>
      <c r="Y745" s="66">
        <f>IFERROR(INDEX('Retasi Pricing'!F:F,MATCH('Entry Data'!AM745,'Retasi Pricing'!E:E,0))*X745,"")</f>
        <v>38000</v>
      </c>
      <c r="Z745" s="62" t="s">
        <v>26</v>
      </c>
      <c r="AA745" s="62" t="s">
        <v>27</v>
      </c>
      <c r="AB745" s="32"/>
      <c r="AC745" s="32" t="s">
        <v>193</v>
      </c>
      <c r="AD745" s="32" t="str">
        <f t="shared" si="203"/>
        <v/>
      </c>
      <c r="AF745" s="5" t="str">
        <f t="shared" si="204"/>
        <v>budiyono44189</v>
      </c>
      <c r="AG745" s="5" t="str">
        <f t="shared" si="205"/>
        <v>BMJ 07144189SELATANDAY</v>
      </c>
      <c r="AH745" s="5" t="str">
        <f t="shared" si="206"/>
        <v>budiyono44189SELATANDAY</v>
      </c>
      <c r="AI745" s="5" t="str">
        <f t="shared" si="207"/>
        <v>BMJ 07144189DAY</v>
      </c>
      <c r="AJ745" s="5" t="str">
        <f t="shared" si="208"/>
        <v>budiyono44189DAY</v>
      </c>
      <c r="AK745" s="5" t="str">
        <f t="shared" si="209"/>
        <v>budiyonoBMJ</v>
      </c>
      <c r="AL745" s="5" t="str">
        <f t="shared" si="211"/>
        <v>2SELATAN</v>
      </c>
      <c r="AM745" s="5" t="str">
        <f t="shared" si="212"/>
        <v>1 &gt; 3SELATAN12 RODA</v>
      </c>
      <c r="AN745" s="5" t="str">
        <f t="shared" si="213"/>
        <v>budiyonoBMJ1 &gt; 3SELATAN12 RODA</v>
      </c>
      <c r="AO745" s="5" t="str">
        <f t="shared" si="214"/>
        <v>budiyono1 &gt; 3SELATAN12 RODA</v>
      </c>
      <c r="AP745" s="5" t="str">
        <f t="shared" si="215"/>
        <v>44189DAY</v>
      </c>
    </row>
    <row r="746" spans="1:42" x14ac:dyDescent="0.3">
      <c r="A746" s="33">
        <v>1</v>
      </c>
      <c r="B746" s="33"/>
      <c r="C746" s="70">
        <v>44189</v>
      </c>
      <c r="D746" s="71" t="s">
        <v>19</v>
      </c>
      <c r="E746" s="70">
        <v>44189.669444444444</v>
      </c>
      <c r="F746" s="71">
        <v>10000283</v>
      </c>
      <c r="G746" s="33" t="s">
        <v>38</v>
      </c>
      <c r="H746" s="33" t="s">
        <v>127</v>
      </c>
      <c r="I746" s="33" t="s">
        <v>174</v>
      </c>
      <c r="J746" s="33" t="s">
        <v>110</v>
      </c>
      <c r="K746" s="63" t="s">
        <v>80</v>
      </c>
      <c r="L746" s="32" t="str">
        <f t="shared" si="198"/>
        <v>AXOR4843</v>
      </c>
      <c r="M746" s="32" t="str">
        <f t="shared" si="199"/>
        <v>BMJ</v>
      </c>
      <c r="N746" s="32" t="str">
        <f t="shared" si="200"/>
        <v>12 RODA</v>
      </c>
      <c r="O746" s="64">
        <v>44189.670034722221</v>
      </c>
      <c r="P746" s="65">
        <v>44189.670034722221</v>
      </c>
      <c r="Q746" s="65"/>
      <c r="R746" s="66">
        <v>3</v>
      </c>
      <c r="S746" s="66">
        <v>57150</v>
      </c>
      <c r="T746" s="66">
        <v>19760</v>
      </c>
      <c r="U746" s="67">
        <f t="shared" si="210"/>
        <v>37.39</v>
      </c>
      <c r="V746" s="66">
        <f t="shared" si="201"/>
        <v>1123195.6000000001</v>
      </c>
      <c r="W746" s="66" t="str">
        <f t="shared" si="202"/>
        <v>1 &gt; 3</v>
      </c>
      <c r="X746" s="66">
        <f>A746+SUMIFS(Presensi!F:F,Presensi!E:E,'Entry Data'!AP746)</f>
        <v>1</v>
      </c>
      <c r="Y746" s="66">
        <f>IFERROR(INDEX('Retasi Pricing'!F:F,MATCH('Entry Data'!AM746,'Retasi Pricing'!E:E,0))*X746,"")</f>
        <v>38000</v>
      </c>
      <c r="Z746" s="62" t="s">
        <v>26</v>
      </c>
      <c r="AA746" s="62" t="s">
        <v>27</v>
      </c>
      <c r="AB746" s="32"/>
      <c r="AC746" s="32" t="s">
        <v>193</v>
      </c>
      <c r="AD746" s="32" t="str">
        <f t="shared" si="203"/>
        <v/>
      </c>
      <c r="AF746" s="5" t="str">
        <f t="shared" si="204"/>
        <v>budiyono44189</v>
      </c>
      <c r="AG746" s="5" t="str">
        <f t="shared" si="205"/>
        <v>BMJ 07144189SELATANDAY</v>
      </c>
      <c r="AH746" s="5" t="str">
        <f t="shared" si="206"/>
        <v>budiyono44189SELATANDAY</v>
      </c>
      <c r="AI746" s="5" t="str">
        <f t="shared" si="207"/>
        <v>BMJ 07144189DAY</v>
      </c>
      <c r="AJ746" s="5" t="str">
        <f t="shared" si="208"/>
        <v>budiyono44189DAY</v>
      </c>
      <c r="AK746" s="5" t="str">
        <f t="shared" si="209"/>
        <v>budiyonoBMJ</v>
      </c>
      <c r="AL746" s="5" t="str">
        <f t="shared" si="211"/>
        <v>3SELATAN</v>
      </c>
      <c r="AM746" s="5" t="str">
        <f t="shared" si="212"/>
        <v>1 &gt; 3SELATAN12 RODA</v>
      </c>
      <c r="AN746" s="5" t="str">
        <f t="shared" si="213"/>
        <v>budiyonoBMJ1 &gt; 3SELATAN12 RODA</v>
      </c>
      <c r="AO746" s="5" t="str">
        <f t="shared" si="214"/>
        <v>budiyono1 &gt; 3SELATAN12 RODA</v>
      </c>
      <c r="AP746" s="5" t="str">
        <f t="shared" si="215"/>
        <v>44189DAY</v>
      </c>
    </row>
    <row r="747" spans="1:42" x14ac:dyDescent="0.3">
      <c r="A747" s="33">
        <v>1</v>
      </c>
      <c r="B747" s="33"/>
      <c r="C747" s="70">
        <v>44189</v>
      </c>
      <c r="D747" s="71" t="s">
        <v>19</v>
      </c>
      <c r="E747" s="70">
        <v>44189.73333333333</v>
      </c>
      <c r="F747" s="71">
        <v>5154067</v>
      </c>
      <c r="G747" s="33" t="s">
        <v>20</v>
      </c>
      <c r="H747" s="33" t="s">
        <v>21</v>
      </c>
      <c r="I747" s="33" t="s">
        <v>76</v>
      </c>
      <c r="J747" s="33" t="s">
        <v>23</v>
      </c>
      <c r="K747" s="63" t="s">
        <v>80</v>
      </c>
      <c r="L747" s="32" t="str">
        <f t="shared" si="198"/>
        <v>AXOR4843</v>
      </c>
      <c r="M747" s="32" t="str">
        <f t="shared" si="199"/>
        <v>BMJ</v>
      </c>
      <c r="N747" s="32" t="str">
        <f t="shared" si="200"/>
        <v>12 RODA</v>
      </c>
      <c r="O747" s="64">
        <v>44189.733819444446</v>
      </c>
      <c r="P747" s="65">
        <v>44189.733819444446</v>
      </c>
      <c r="Q747" s="65"/>
      <c r="R747" s="66">
        <v>4</v>
      </c>
      <c r="S747" s="66">
        <v>49940</v>
      </c>
      <c r="T747" s="66">
        <v>20020</v>
      </c>
      <c r="U747" s="67">
        <f t="shared" si="210"/>
        <v>29.92</v>
      </c>
      <c r="V747" s="66">
        <f t="shared" si="201"/>
        <v>606687.84000000008</v>
      </c>
      <c r="W747" s="66" t="str">
        <f t="shared" si="202"/>
        <v>1 &gt; 4</v>
      </c>
      <c r="X747" s="66">
        <f>A747+SUMIFS(Presensi!F:F,Presensi!E:E,'Entry Data'!AP747)</f>
        <v>1</v>
      </c>
      <c r="Y747" s="66">
        <f>IFERROR(INDEX('Retasi Pricing'!F:F,MATCH('Entry Data'!AM747,'Retasi Pricing'!E:E,0))*X747,"")</f>
        <v>27500</v>
      </c>
      <c r="Z747" s="62" t="s">
        <v>26</v>
      </c>
      <c r="AA747" s="62" t="s">
        <v>27</v>
      </c>
      <c r="AB747" s="32"/>
      <c r="AC747" s="32" t="s">
        <v>193</v>
      </c>
      <c r="AD747" s="32" t="str">
        <f t="shared" si="203"/>
        <v/>
      </c>
      <c r="AF747" s="5" t="str">
        <f t="shared" si="204"/>
        <v>budiyono44189</v>
      </c>
      <c r="AG747" s="5" t="str">
        <f t="shared" si="205"/>
        <v>BMJ 07144189UTARADAY</v>
      </c>
      <c r="AH747" s="5" t="str">
        <f t="shared" si="206"/>
        <v>budiyono44189UTARADAY</v>
      </c>
      <c r="AI747" s="5" t="str">
        <f t="shared" si="207"/>
        <v>BMJ 07144189DAY</v>
      </c>
      <c r="AJ747" s="5" t="str">
        <f t="shared" si="208"/>
        <v>budiyono44189DAY</v>
      </c>
      <c r="AK747" s="5" t="str">
        <f t="shared" si="209"/>
        <v>budiyonoBMJ</v>
      </c>
      <c r="AL747" s="5" t="str">
        <f t="shared" si="211"/>
        <v>4UTARA</v>
      </c>
      <c r="AM747" s="5" t="str">
        <f t="shared" si="212"/>
        <v>1 &gt; 4UTARA12 RODA</v>
      </c>
      <c r="AN747" s="5" t="str">
        <f t="shared" si="213"/>
        <v>budiyonoBMJ1 &gt; 4UTARA12 RODA</v>
      </c>
      <c r="AO747" s="5" t="str">
        <f t="shared" si="214"/>
        <v>budiyono1 &gt; 4UTARA12 RODA</v>
      </c>
      <c r="AP747" s="5" t="str">
        <f t="shared" si="215"/>
        <v>44189DAY</v>
      </c>
    </row>
    <row r="748" spans="1:42" x14ac:dyDescent="0.3">
      <c r="A748" s="33">
        <v>1</v>
      </c>
      <c r="B748" s="33"/>
      <c r="C748" s="70">
        <v>44189</v>
      </c>
      <c r="D748" s="71" t="s">
        <v>19</v>
      </c>
      <c r="E748" s="70">
        <v>44189.420138888891</v>
      </c>
      <c r="F748" s="71">
        <v>5153722</v>
      </c>
      <c r="G748" s="33" t="s">
        <v>38</v>
      </c>
      <c r="H748" s="33" t="s">
        <v>102</v>
      </c>
      <c r="I748" s="33" t="s">
        <v>103</v>
      </c>
      <c r="J748" s="33" t="s">
        <v>40</v>
      </c>
      <c r="K748" s="63" t="s">
        <v>82</v>
      </c>
      <c r="L748" s="32" t="str">
        <f t="shared" ref="L748:L811" si="216">IFERROR(VLOOKUP(K748,db_unit,2,FALSE),"")</f>
        <v>AXOR4843</v>
      </c>
      <c r="M748" s="32" t="str">
        <f t="shared" ref="M748:M811" si="217">IFERROR(VLOOKUP(K748,db_unit,3,FALSE),"")</f>
        <v>BMJ</v>
      </c>
      <c r="N748" s="32" t="str">
        <f t="shared" ref="N748:N811" si="218">IFERROR(VLOOKUP(K748,db_unit,4,FALSE),"")</f>
        <v>12 RODA</v>
      </c>
      <c r="O748" s="64">
        <v>44189.420648148145</v>
      </c>
      <c r="P748" s="65">
        <v>44189.420648148145</v>
      </c>
      <c r="Q748" s="65"/>
      <c r="R748" s="66">
        <v>1</v>
      </c>
      <c r="S748" s="66">
        <v>54040</v>
      </c>
      <c r="T748" s="66">
        <v>20000</v>
      </c>
      <c r="U748" s="67">
        <f t="shared" si="210"/>
        <v>34.04</v>
      </c>
      <c r="V748" s="66">
        <f t="shared" si="201"/>
        <v>1022561.6000000001</v>
      </c>
      <c r="W748" s="66" t="str">
        <f t="shared" si="202"/>
        <v>1 &gt; 3</v>
      </c>
      <c r="X748" s="66">
        <f>A748+SUMIFS(Presensi!F:F,Presensi!E:E,'Entry Data'!AP748)</f>
        <v>1</v>
      </c>
      <c r="Y748" s="66">
        <f>IFERROR(INDEX('Retasi Pricing'!F:F,MATCH('Entry Data'!AM748,'Retasi Pricing'!E:E,0))*X748,"")</f>
        <v>38000</v>
      </c>
      <c r="Z748" s="62" t="s">
        <v>26</v>
      </c>
      <c r="AA748" s="62" t="s">
        <v>27</v>
      </c>
      <c r="AB748" s="32"/>
      <c r="AC748" s="32" t="s">
        <v>196</v>
      </c>
      <c r="AD748" s="32" t="str">
        <f t="shared" si="203"/>
        <v/>
      </c>
      <c r="AF748" s="5" t="str">
        <f t="shared" si="204"/>
        <v>suwarno44189</v>
      </c>
      <c r="AG748" s="5" t="str">
        <f t="shared" si="205"/>
        <v>BMJ 07244189SELATANDAY</v>
      </c>
      <c r="AH748" s="5" t="str">
        <f t="shared" si="206"/>
        <v>suwarno44189SELATANDAY</v>
      </c>
      <c r="AI748" s="5" t="str">
        <f t="shared" si="207"/>
        <v>BMJ 07244189DAY</v>
      </c>
      <c r="AJ748" s="5" t="str">
        <f t="shared" si="208"/>
        <v>suwarno44189DAY</v>
      </c>
      <c r="AK748" s="5" t="str">
        <f t="shared" si="209"/>
        <v>suwarnoBMJ</v>
      </c>
      <c r="AL748" s="5" t="str">
        <f t="shared" si="211"/>
        <v>1SELATAN</v>
      </c>
      <c r="AM748" s="5" t="str">
        <f t="shared" si="212"/>
        <v>1 &gt; 3SELATAN12 RODA</v>
      </c>
      <c r="AN748" s="5" t="str">
        <f t="shared" si="213"/>
        <v>suwarnoBMJ1 &gt; 3SELATAN12 RODA</v>
      </c>
      <c r="AO748" s="5" t="str">
        <f t="shared" si="214"/>
        <v>suwarno1 &gt; 3SELATAN12 RODA</v>
      </c>
      <c r="AP748" s="5" t="str">
        <f t="shared" si="215"/>
        <v>44189DAY</v>
      </c>
    </row>
    <row r="749" spans="1:42" x14ac:dyDescent="0.3">
      <c r="A749" s="33">
        <v>1</v>
      </c>
      <c r="B749" s="33"/>
      <c r="C749" s="70">
        <v>44189</v>
      </c>
      <c r="D749" s="71" t="s">
        <v>19</v>
      </c>
      <c r="E749" s="70">
        <v>44189.5</v>
      </c>
      <c r="F749" s="71">
        <v>5153825</v>
      </c>
      <c r="G749" s="33" t="s">
        <v>38</v>
      </c>
      <c r="H749" s="33" t="s">
        <v>102</v>
      </c>
      <c r="I749" s="33" t="s">
        <v>103</v>
      </c>
      <c r="J749" s="33" t="s">
        <v>40</v>
      </c>
      <c r="K749" s="63" t="s">
        <v>82</v>
      </c>
      <c r="L749" s="32" t="str">
        <f t="shared" si="216"/>
        <v>AXOR4843</v>
      </c>
      <c r="M749" s="32" t="str">
        <f t="shared" si="217"/>
        <v>BMJ</v>
      </c>
      <c r="N749" s="32" t="str">
        <f t="shared" si="218"/>
        <v>12 RODA</v>
      </c>
      <c r="O749" s="64">
        <v>44189.500289351854</v>
      </c>
      <c r="P749" s="65">
        <v>44189.500289351854</v>
      </c>
      <c r="Q749" s="65"/>
      <c r="R749" s="66">
        <v>2</v>
      </c>
      <c r="S749" s="66">
        <v>53380</v>
      </c>
      <c r="T749" s="66">
        <v>20000</v>
      </c>
      <c r="U749" s="67">
        <f t="shared" si="210"/>
        <v>33.380000000000003</v>
      </c>
      <c r="V749" s="66">
        <f t="shared" si="201"/>
        <v>1002735.2000000001</v>
      </c>
      <c r="W749" s="66" t="str">
        <f t="shared" si="202"/>
        <v>1 &gt; 3</v>
      </c>
      <c r="X749" s="66">
        <f>A749+SUMIFS(Presensi!F:F,Presensi!E:E,'Entry Data'!AP749)</f>
        <v>1</v>
      </c>
      <c r="Y749" s="66">
        <f>IFERROR(INDEX('Retasi Pricing'!F:F,MATCH('Entry Data'!AM749,'Retasi Pricing'!E:E,0))*X749,"")</f>
        <v>38000</v>
      </c>
      <c r="Z749" s="62" t="s">
        <v>26</v>
      </c>
      <c r="AA749" s="62" t="s">
        <v>27</v>
      </c>
      <c r="AB749" s="32"/>
      <c r="AC749" s="32" t="s">
        <v>196</v>
      </c>
      <c r="AD749" s="32" t="str">
        <f t="shared" si="203"/>
        <v/>
      </c>
      <c r="AF749" s="5" t="str">
        <f t="shared" si="204"/>
        <v>suwarno44189</v>
      </c>
      <c r="AG749" s="5" t="str">
        <f t="shared" si="205"/>
        <v>BMJ 07244189SELATANDAY</v>
      </c>
      <c r="AH749" s="5" t="str">
        <f t="shared" si="206"/>
        <v>suwarno44189SELATANDAY</v>
      </c>
      <c r="AI749" s="5" t="str">
        <f t="shared" si="207"/>
        <v>BMJ 07244189DAY</v>
      </c>
      <c r="AJ749" s="5" t="str">
        <f t="shared" si="208"/>
        <v>suwarno44189DAY</v>
      </c>
      <c r="AK749" s="5" t="str">
        <f t="shared" si="209"/>
        <v>suwarnoBMJ</v>
      </c>
      <c r="AL749" s="5" t="str">
        <f t="shared" si="211"/>
        <v>2SELATAN</v>
      </c>
      <c r="AM749" s="5" t="str">
        <f t="shared" si="212"/>
        <v>1 &gt; 3SELATAN12 RODA</v>
      </c>
      <c r="AN749" s="5" t="str">
        <f t="shared" si="213"/>
        <v>suwarnoBMJ1 &gt; 3SELATAN12 RODA</v>
      </c>
      <c r="AO749" s="5" t="str">
        <f t="shared" si="214"/>
        <v>suwarno1 &gt; 3SELATAN12 RODA</v>
      </c>
      <c r="AP749" s="5" t="str">
        <f t="shared" si="215"/>
        <v>44189DAY</v>
      </c>
    </row>
    <row r="750" spans="1:42" x14ac:dyDescent="0.3">
      <c r="A750" s="33">
        <v>1</v>
      </c>
      <c r="B750" s="33"/>
      <c r="C750" s="70">
        <v>44189</v>
      </c>
      <c r="D750" s="71" t="s">
        <v>19</v>
      </c>
      <c r="E750" s="70">
        <v>44189.605555555558</v>
      </c>
      <c r="F750" s="71">
        <v>5153924</v>
      </c>
      <c r="G750" s="33" t="s">
        <v>38</v>
      </c>
      <c r="H750" s="33" t="s">
        <v>102</v>
      </c>
      <c r="I750" s="33" t="s">
        <v>103</v>
      </c>
      <c r="J750" s="33" t="s">
        <v>110</v>
      </c>
      <c r="K750" s="63" t="s">
        <v>82</v>
      </c>
      <c r="L750" s="32" t="str">
        <f t="shared" si="216"/>
        <v>AXOR4843</v>
      </c>
      <c r="M750" s="32" t="str">
        <f t="shared" si="217"/>
        <v>BMJ</v>
      </c>
      <c r="N750" s="32" t="str">
        <f t="shared" si="218"/>
        <v>12 RODA</v>
      </c>
      <c r="O750" s="64">
        <v>44189.606134259258</v>
      </c>
      <c r="P750" s="65">
        <v>44189.606134259258</v>
      </c>
      <c r="Q750" s="65"/>
      <c r="R750" s="66">
        <v>3</v>
      </c>
      <c r="S750" s="66">
        <v>55940</v>
      </c>
      <c r="T750" s="66">
        <v>20000</v>
      </c>
      <c r="U750" s="67">
        <f t="shared" si="210"/>
        <v>35.94</v>
      </c>
      <c r="V750" s="66">
        <f t="shared" si="201"/>
        <v>1079637.5999999999</v>
      </c>
      <c r="W750" s="66" t="str">
        <f t="shared" si="202"/>
        <v>1 &gt; 3</v>
      </c>
      <c r="X750" s="66">
        <f>A750+SUMIFS(Presensi!F:F,Presensi!E:E,'Entry Data'!AP750)</f>
        <v>1</v>
      </c>
      <c r="Y750" s="66">
        <f>IFERROR(INDEX('Retasi Pricing'!F:F,MATCH('Entry Data'!AM750,'Retasi Pricing'!E:E,0))*X750,"")</f>
        <v>38000</v>
      </c>
      <c r="Z750" s="62" t="s">
        <v>26</v>
      </c>
      <c r="AA750" s="62" t="s">
        <v>27</v>
      </c>
      <c r="AB750" s="32"/>
      <c r="AC750" s="32" t="s">
        <v>196</v>
      </c>
      <c r="AD750" s="32" t="str">
        <f t="shared" si="203"/>
        <v/>
      </c>
      <c r="AF750" s="5" t="str">
        <f t="shared" si="204"/>
        <v>suwarno44189</v>
      </c>
      <c r="AG750" s="5" t="str">
        <f t="shared" si="205"/>
        <v>BMJ 07244189SELATANDAY</v>
      </c>
      <c r="AH750" s="5" t="str">
        <f t="shared" si="206"/>
        <v>suwarno44189SELATANDAY</v>
      </c>
      <c r="AI750" s="5" t="str">
        <f t="shared" si="207"/>
        <v>BMJ 07244189DAY</v>
      </c>
      <c r="AJ750" s="5" t="str">
        <f t="shared" si="208"/>
        <v>suwarno44189DAY</v>
      </c>
      <c r="AK750" s="5" t="str">
        <f t="shared" si="209"/>
        <v>suwarnoBMJ</v>
      </c>
      <c r="AL750" s="5" t="str">
        <f t="shared" si="211"/>
        <v>3SELATAN</v>
      </c>
      <c r="AM750" s="5" t="str">
        <f t="shared" si="212"/>
        <v>1 &gt; 3SELATAN12 RODA</v>
      </c>
      <c r="AN750" s="5" t="str">
        <f t="shared" si="213"/>
        <v>suwarnoBMJ1 &gt; 3SELATAN12 RODA</v>
      </c>
      <c r="AO750" s="5" t="str">
        <f t="shared" si="214"/>
        <v>suwarno1 &gt; 3SELATAN12 RODA</v>
      </c>
      <c r="AP750" s="5" t="str">
        <f t="shared" si="215"/>
        <v>44189DAY</v>
      </c>
    </row>
    <row r="751" spans="1:42" x14ac:dyDescent="0.3">
      <c r="A751" s="33">
        <v>1</v>
      </c>
      <c r="B751" s="33"/>
      <c r="C751" s="70">
        <v>44189</v>
      </c>
      <c r="D751" s="71" t="s">
        <v>19</v>
      </c>
      <c r="E751" s="70">
        <v>44189.6875</v>
      </c>
      <c r="F751" s="71">
        <v>5154006</v>
      </c>
      <c r="G751" s="33" t="s">
        <v>38</v>
      </c>
      <c r="H751" s="33" t="s">
        <v>127</v>
      </c>
      <c r="I751" s="33" t="s">
        <v>174</v>
      </c>
      <c r="J751" s="33" t="s">
        <v>110</v>
      </c>
      <c r="K751" s="63" t="s">
        <v>82</v>
      </c>
      <c r="L751" s="32" t="str">
        <f t="shared" si="216"/>
        <v>AXOR4843</v>
      </c>
      <c r="M751" s="32" t="str">
        <f t="shared" si="217"/>
        <v>BMJ</v>
      </c>
      <c r="N751" s="32" t="str">
        <f t="shared" si="218"/>
        <v>12 RODA</v>
      </c>
      <c r="O751" s="64">
        <v>44189.688067129631</v>
      </c>
      <c r="P751" s="65">
        <v>44189.688067129631</v>
      </c>
      <c r="Q751" s="65"/>
      <c r="R751" s="66">
        <v>4</v>
      </c>
      <c r="S751" s="66">
        <v>56320</v>
      </c>
      <c r="T751" s="66">
        <v>20000</v>
      </c>
      <c r="U751" s="67">
        <f t="shared" si="210"/>
        <v>36.32</v>
      </c>
      <c r="V751" s="66">
        <f t="shared" si="201"/>
        <v>1091052.8</v>
      </c>
      <c r="W751" s="66" t="str">
        <f t="shared" si="202"/>
        <v>&gt; 4</v>
      </c>
      <c r="X751" s="66">
        <f>A751+SUMIFS(Presensi!F:F,Presensi!E:E,'Entry Data'!AP751)</f>
        <v>1</v>
      </c>
      <c r="Y751" s="66">
        <f>IFERROR(INDEX('Retasi Pricing'!F:F,MATCH('Entry Data'!AM751,'Retasi Pricing'!E:E,0))*X751,"")</f>
        <v>45000</v>
      </c>
      <c r="Z751" s="62" t="s">
        <v>26</v>
      </c>
      <c r="AA751" s="62" t="s">
        <v>27</v>
      </c>
      <c r="AB751" s="32"/>
      <c r="AC751" s="32" t="s">
        <v>196</v>
      </c>
      <c r="AD751" s="32" t="str">
        <f t="shared" si="203"/>
        <v/>
      </c>
      <c r="AF751" s="5" t="str">
        <f t="shared" si="204"/>
        <v>suwarno44189</v>
      </c>
      <c r="AG751" s="5" t="str">
        <f t="shared" si="205"/>
        <v>BMJ 07244189SELATANDAY</v>
      </c>
      <c r="AH751" s="5" t="str">
        <f t="shared" si="206"/>
        <v>suwarno44189SELATANDAY</v>
      </c>
      <c r="AI751" s="5" t="str">
        <f t="shared" si="207"/>
        <v>BMJ 07244189DAY</v>
      </c>
      <c r="AJ751" s="5" t="str">
        <f t="shared" si="208"/>
        <v>suwarno44189DAY</v>
      </c>
      <c r="AK751" s="5" t="str">
        <f t="shared" si="209"/>
        <v>suwarnoBMJ</v>
      </c>
      <c r="AL751" s="5" t="str">
        <f t="shared" si="211"/>
        <v>4SELATAN</v>
      </c>
      <c r="AM751" s="5" t="str">
        <f t="shared" si="212"/>
        <v>&gt; 4SELATAN12 RODA</v>
      </c>
      <c r="AN751" s="5" t="str">
        <f t="shared" si="213"/>
        <v>suwarnoBMJ&gt; 4SELATAN12 RODA</v>
      </c>
      <c r="AO751" s="5" t="str">
        <f t="shared" si="214"/>
        <v>suwarno&gt; 4SELATAN12 RODA</v>
      </c>
      <c r="AP751" s="5" t="str">
        <f t="shared" si="215"/>
        <v>44189DAY</v>
      </c>
    </row>
    <row r="752" spans="1:42" x14ac:dyDescent="0.3">
      <c r="A752" s="33">
        <v>1</v>
      </c>
      <c r="B752" s="33"/>
      <c r="C752" s="70">
        <v>44189</v>
      </c>
      <c r="D752" s="71" t="s">
        <v>19</v>
      </c>
      <c r="E752" s="70">
        <v>44189.748611111114</v>
      </c>
      <c r="F752" s="71">
        <v>5154080</v>
      </c>
      <c r="G752" s="33" t="s">
        <v>20</v>
      </c>
      <c r="H752" s="33" t="s">
        <v>50</v>
      </c>
      <c r="I752" s="33" t="s">
        <v>51</v>
      </c>
      <c r="J752" s="33" t="s">
        <v>52</v>
      </c>
      <c r="K752" s="63" t="s">
        <v>82</v>
      </c>
      <c r="L752" s="32" t="str">
        <f t="shared" si="216"/>
        <v>AXOR4843</v>
      </c>
      <c r="M752" s="32" t="str">
        <f t="shared" si="217"/>
        <v>BMJ</v>
      </c>
      <c r="N752" s="32" t="str">
        <f t="shared" si="218"/>
        <v>12 RODA</v>
      </c>
      <c r="O752" s="64">
        <v>44189.749513888892</v>
      </c>
      <c r="P752" s="65">
        <v>44189.749513888892</v>
      </c>
      <c r="Q752" s="65"/>
      <c r="R752" s="66">
        <v>5</v>
      </c>
      <c r="S752" s="66">
        <v>54840</v>
      </c>
      <c r="T752" s="66">
        <v>20000</v>
      </c>
      <c r="U752" s="67">
        <f t="shared" si="210"/>
        <v>34.840000000000003</v>
      </c>
      <c r="V752" s="66">
        <f t="shared" si="201"/>
        <v>706450.68</v>
      </c>
      <c r="W752" s="66" t="str">
        <f t="shared" si="202"/>
        <v>&gt; 5</v>
      </c>
      <c r="X752" s="66">
        <f>A752+SUMIFS(Presensi!F:F,Presensi!E:E,'Entry Data'!AP752)</f>
        <v>1</v>
      </c>
      <c r="Y752" s="66">
        <f>IFERROR(INDEX('Retasi Pricing'!F:F,MATCH('Entry Data'!AM752,'Retasi Pricing'!E:E,0))*X752,"")</f>
        <v>31200</v>
      </c>
      <c r="Z752" s="62" t="s">
        <v>26</v>
      </c>
      <c r="AA752" s="62" t="s">
        <v>27</v>
      </c>
      <c r="AB752" s="32"/>
      <c r="AC752" s="32" t="s">
        <v>196</v>
      </c>
      <c r="AD752" s="32" t="str">
        <f t="shared" si="203"/>
        <v/>
      </c>
      <c r="AF752" s="5" t="str">
        <f t="shared" si="204"/>
        <v>suwarno44189</v>
      </c>
      <c r="AG752" s="5" t="str">
        <f t="shared" si="205"/>
        <v>BMJ 07244189UTARADAY</v>
      </c>
      <c r="AH752" s="5" t="str">
        <f t="shared" si="206"/>
        <v>suwarno44189UTARADAY</v>
      </c>
      <c r="AI752" s="5" t="str">
        <f t="shared" si="207"/>
        <v>BMJ 07244189DAY</v>
      </c>
      <c r="AJ752" s="5" t="str">
        <f t="shared" si="208"/>
        <v>suwarno44189DAY</v>
      </c>
      <c r="AK752" s="5" t="str">
        <f t="shared" si="209"/>
        <v>suwarnoBMJ</v>
      </c>
      <c r="AL752" s="5" t="str">
        <f t="shared" si="211"/>
        <v>5UTARA</v>
      </c>
      <c r="AM752" s="5" t="str">
        <f t="shared" si="212"/>
        <v>&gt; 5UTARA12 RODA</v>
      </c>
      <c r="AN752" s="5" t="str">
        <f t="shared" si="213"/>
        <v>suwarnoBMJ&gt; 5UTARA12 RODA</v>
      </c>
      <c r="AO752" s="5" t="str">
        <f t="shared" si="214"/>
        <v>suwarno&gt; 5UTARA12 RODA</v>
      </c>
      <c r="AP752" s="5" t="str">
        <f t="shared" si="215"/>
        <v>44189DAY</v>
      </c>
    </row>
    <row r="753" spans="1:42" x14ac:dyDescent="0.3">
      <c r="A753" s="33">
        <v>1</v>
      </c>
      <c r="B753" s="33"/>
      <c r="C753" s="70">
        <v>44189</v>
      </c>
      <c r="D753" s="71" t="s">
        <v>19</v>
      </c>
      <c r="E753" s="70">
        <v>44189.381249999999</v>
      </c>
      <c r="F753" s="71">
        <v>5153672</v>
      </c>
      <c r="G753" s="33" t="s">
        <v>20</v>
      </c>
      <c r="H753" s="33" t="s">
        <v>21</v>
      </c>
      <c r="I753" s="33" t="s">
        <v>51</v>
      </c>
      <c r="J753" s="33" t="s">
        <v>46</v>
      </c>
      <c r="K753" s="63" t="s">
        <v>83</v>
      </c>
      <c r="L753" s="32" t="str">
        <f t="shared" si="216"/>
        <v>AXOR4843</v>
      </c>
      <c r="M753" s="32" t="str">
        <f t="shared" si="217"/>
        <v>BMJ</v>
      </c>
      <c r="N753" s="32" t="str">
        <f t="shared" si="218"/>
        <v>12 RODA</v>
      </c>
      <c r="O753" s="64">
        <v>44189.381689814814</v>
      </c>
      <c r="P753" s="65">
        <v>44189.381689814814</v>
      </c>
      <c r="Q753" s="65"/>
      <c r="R753" s="66">
        <v>1</v>
      </c>
      <c r="S753" s="66">
        <v>51420</v>
      </c>
      <c r="T753" s="66">
        <v>20060</v>
      </c>
      <c r="U753" s="67">
        <f t="shared" si="210"/>
        <v>31.36</v>
      </c>
      <c r="V753" s="66">
        <f t="shared" si="201"/>
        <v>635886.72</v>
      </c>
      <c r="W753" s="66" t="str">
        <f t="shared" si="202"/>
        <v>1 &gt; 4</v>
      </c>
      <c r="X753" s="66">
        <f>A753+SUMIFS(Presensi!F:F,Presensi!E:E,'Entry Data'!AP753)</f>
        <v>1</v>
      </c>
      <c r="Y753" s="66">
        <f>IFERROR(INDEX('Retasi Pricing'!F:F,MATCH('Entry Data'!AM753,'Retasi Pricing'!E:E,0))*X753,"")</f>
        <v>27500</v>
      </c>
      <c r="Z753" s="62" t="s">
        <v>26</v>
      </c>
      <c r="AA753" s="62" t="s">
        <v>27</v>
      </c>
      <c r="AB753" s="32"/>
      <c r="AC753" s="32" t="s">
        <v>373</v>
      </c>
      <c r="AD753" s="32" t="str">
        <f t="shared" si="203"/>
        <v/>
      </c>
      <c r="AF753" s="5" t="str">
        <f t="shared" si="204"/>
        <v>muchammad44189</v>
      </c>
      <c r="AG753" s="5" t="str">
        <f t="shared" si="205"/>
        <v>BMJ 07344189UTARADAY</v>
      </c>
      <c r="AH753" s="5" t="str">
        <f t="shared" si="206"/>
        <v>muchammad44189UTARADAY</v>
      </c>
      <c r="AI753" s="5" t="str">
        <f t="shared" si="207"/>
        <v>BMJ 07344189DAY</v>
      </c>
      <c r="AJ753" s="5" t="str">
        <f t="shared" si="208"/>
        <v>muchammad44189DAY</v>
      </c>
      <c r="AK753" s="5" t="str">
        <f t="shared" si="209"/>
        <v>muchammadBMJ</v>
      </c>
      <c r="AL753" s="5" t="str">
        <f t="shared" si="211"/>
        <v>1UTARA</v>
      </c>
      <c r="AM753" s="5" t="str">
        <f t="shared" si="212"/>
        <v>1 &gt; 4UTARA12 RODA</v>
      </c>
      <c r="AN753" s="5" t="str">
        <f t="shared" si="213"/>
        <v>muchammadBMJ1 &gt; 4UTARA12 RODA</v>
      </c>
      <c r="AO753" s="5" t="str">
        <f t="shared" si="214"/>
        <v>muchammad1 &gt; 4UTARA12 RODA</v>
      </c>
      <c r="AP753" s="5" t="str">
        <f t="shared" si="215"/>
        <v>44189DAY</v>
      </c>
    </row>
    <row r="754" spans="1:42" x14ac:dyDescent="0.3">
      <c r="A754" s="33">
        <v>1</v>
      </c>
      <c r="B754" s="33"/>
      <c r="C754" s="70">
        <v>44189</v>
      </c>
      <c r="D754" s="71" t="s">
        <v>19</v>
      </c>
      <c r="E754" s="70">
        <v>44189.463888888888</v>
      </c>
      <c r="F754" s="71">
        <v>5153787</v>
      </c>
      <c r="G754" s="33" t="s">
        <v>38</v>
      </c>
      <c r="H754" s="33" t="s">
        <v>102</v>
      </c>
      <c r="I754" s="33" t="s">
        <v>103</v>
      </c>
      <c r="J754" s="33" t="s">
        <v>40</v>
      </c>
      <c r="K754" s="63" t="s">
        <v>83</v>
      </c>
      <c r="L754" s="32" t="str">
        <f t="shared" si="216"/>
        <v>AXOR4843</v>
      </c>
      <c r="M754" s="32" t="str">
        <f t="shared" si="217"/>
        <v>BMJ</v>
      </c>
      <c r="N754" s="32" t="str">
        <f t="shared" si="218"/>
        <v>12 RODA</v>
      </c>
      <c r="O754" s="64">
        <v>44189.464571759258</v>
      </c>
      <c r="P754" s="65">
        <v>44189.464571759258</v>
      </c>
      <c r="Q754" s="65"/>
      <c r="R754" s="66">
        <v>2</v>
      </c>
      <c r="S754" s="66">
        <v>54320</v>
      </c>
      <c r="T754" s="66">
        <v>20060</v>
      </c>
      <c r="U754" s="67">
        <f t="shared" si="210"/>
        <v>34.26</v>
      </c>
      <c r="V754" s="66">
        <f t="shared" si="201"/>
        <v>1029170.3999999999</v>
      </c>
      <c r="W754" s="66" t="str">
        <f t="shared" si="202"/>
        <v>1 &gt; 3</v>
      </c>
      <c r="X754" s="66">
        <f>A754+SUMIFS(Presensi!F:F,Presensi!E:E,'Entry Data'!AP754)</f>
        <v>1</v>
      </c>
      <c r="Y754" s="66">
        <f>IFERROR(INDEX('Retasi Pricing'!F:F,MATCH('Entry Data'!AM754,'Retasi Pricing'!E:E,0))*X754,"")</f>
        <v>38000</v>
      </c>
      <c r="Z754" s="62" t="s">
        <v>26</v>
      </c>
      <c r="AA754" s="62" t="s">
        <v>27</v>
      </c>
      <c r="AB754" s="32"/>
      <c r="AC754" s="32" t="s">
        <v>373</v>
      </c>
      <c r="AD754" s="32" t="str">
        <f t="shared" si="203"/>
        <v/>
      </c>
      <c r="AF754" s="5" t="str">
        <f t="shared" si="204"/>
        <v>muchammad44189</v>
      </c>
      <c r="AG754" s="5" t="str">
        <f t="shared" si="205"/>
        <v>BMJ 07344189SELATANDAY</v>
      </c>
      <c r="AH754" s="5" t="str">
        <f t="shared" si="206"/>
        <v>muchammad44189SELATANDAY</v>
      </c>
      <c r="AI754" s="5" t="str">
        <f t="shared" si="207"/>
        <v>BMJ 07344189DAY</v>
      </c>
      <c r="AJ754" s="5" t="str">
        <f t="shared" si="208"/>
        <v>muchammad44189DAY</v>
      </c>
      <c r="AK754" s="5" t="str">
        <f t="shared" si="209"/>
        <v>muchammadBMJ</v>
      </c>
      <c r="AL754" s="5" t="str">
        <f t="shared" si="211"/>
        <v>2SELATAN</v>
      </c>
      <c r="AM754" s="5" t="str">
        <f t="shared" si="212"/>
        <v>1 &gt; 3SELATAN12 RODA</v>
      </c>
      <c r="AN754" s="5" t="str">
        <f t="shared" si="213"/>
        <v>muchammadBMJ1 &gt; 3SELATAN12 RODA</v>
      </c>
      <c r="AO754" s="5" t="str">
        <f t="shared" si="214"/>
        <v>muchammad1 &gt; 3SELATAN12 RODA</v>
      </c>
      <c r="AP754" s="5" t="str">
        <f t="shared" si="215"/>
        <v>44189DAY</v>
      </c>
    </row>
    <row r="755" spans="1:42" x14ac:dyDescent="0.3">
      <c r="A755" s="33">
        <v>1</v>
      </c>
      <c r="B755" s="33"/>
      <c r="C755" s="70">
        <v>44189</v>
      </c>
      <c r="D755" s="71" t="s">
        <v>19</v>
      </c>
      <c r="E755" s="70">
        <v>44189.566666666666</v>
      </c>
      <c r="F755" s="71">
        <v>5153883</v>
      </c>
      <c r="G755" s="33" t="s">
        <v>38</v>
      </c>
      <c r="H755" s="33" t="s">
        <v>102</v>
      </c>
      <c r="I755" s="33" t="s">
        <v>103</v>
      </c>
      <c r="J755" s="33" t="s">
        <v>115</v>
      </c>
      <c r="K755" s="63" t="s">
        <v>83</v>
      </c>
      <c r="L755" s="32" t="str">
        <f t="shared" si="216"/>
        <v>AXOR4843</v>
      </c>
      <c r="M755" s="32" t="str">
        <f t="shared" si="217"/>
        <v>BMJ</v>
      </c>
      <c r="N755" s="32" t="str">
        <f t="shared" si="218"/>
        <v>12 RODA</v>
      </c>
      <c r="O755" s="64">
        <v>44189.566979166666</v>
      </c>
      <c r="P755" s="65">
        <v>44189.566979166666</v>
      </c>
      <c r="Q755" s="65"/>
      <c r="R755" s="66">
        <v>3</v>
      </c>
      <c r="S755" s="66">
        <v>52980</v>
      </c>
      <c r="T755" s="66">
        <v>20060</v>
      </c>
      <c r="U755" s="67">
        <f t="shared" si="210"/>
        <v>32.92</v>
      </c>
      <c r="V755" s="66">
        <f t="shared" si="201"/>
        <v>988916.8</v>
      </c>
      <c r="W755" s="66" t="str">
        <f t="shared" si="202"/>
        <v>1 &gt; 3</v>
      </c>
      <c r="X755" s="66">
        <f>A755+SUMIFS(Presensi!F:F,Presensi!E:E,'Entry Data'!AP755)</f>
        <v>1</v>
      </c>
      <c r="Y755" s="66">
        <f>IFERROR(INDEX('Retasi Pricing'!F:F,MATCH('Entry Data'!AM755,'Retasi Pricing'!E:E,0))*X755,"")</f>
        <v>38000</v>
      </c>
      <c r="Z755" s="62" t="s">
        <v>26</v>
      </c>
      <c r="AA755" s="62" t="s">
        <v>27</v>
      </c>
      <c r="AB755" s="32"/>
      <c r="AC755" s="32" t="s">
        <v>373</v>
      </c>
      <c r="AD755" s="32" t="str">
        <f t="shared" si="203"/>
        <v/>
      </c>
      <c r="AF755" s="5" t="str">
        <f t="shared" si="204"/>
        <v>muchammad44189</v>
      </c>
      <c r="AG755" s="5" t="str">
        <f t="shared" si="205"/>
        <v>BMJ 07344189SELATANDAY</v>
      </c>
      <c r="AH755" s="5" t="str">
        <f t="shared" si="206"/>
        <v>muchammad44189SELATANDAY</v>
      </c>
      <c r="AI755" s="5" t="str">
        <f t="shared" si="207"/>
        <v>BMJ 07344189DAY</v>
      </c>
      <c r="AJ755" s="5" t="str">
        <f t="shared" si="208"/>
        <v>muchammad44189DAY</v>
      </c>
      <c r="AK755" s="5" t="str">
        <f t="shared" si="209"/>
        <v>muchammadBMJ</v>
      </c>
      <c r="AL755" s="5" t="str">
        <f t="shared" si="211"/>
        <v>3SELATAN</v>
      </c>
      <c r="AM755" s="5" t="str">
        <f t="shared" si="212"/>
        <v>1 &gt; 3SELATAN12 RODA</v>
      </c>
      <c r="AN755" s="5" t="str">
        <f t="shared" si="213"/>
        <v>muchammadBMJ1 &gt; 3SELATAN12 RODA</v>
      </c>
      <c r="AO755" s="5" t="str">
        <f t="shared" si="214"/>
        <v>muchammad1 &gt; 3SELATAN12 RODA</v>
      </c>
      <c r="AP755" s="5" t="str">
        <f t="shared" si="215"/>
        <v>44189DAY</v>
      </c>
    </row>
    <row r="756" spans="1:42" x14ac:dyDescent="0.3">
      <c r="A756" s="33">
        <v>1</v>
      </c>
      <c r="B756" s="33"/>
      <c r="C756" s="70">
        <v>44189</v>
      </c>
      <c r="D756" s="71" t="s">
        <v>19</v>
      </c>
      <c r="E756" s="70">
        <v>44189.645138888889</v>
      </c>
      <c r="F756" s="71">
        <v>5153976</v>
      </c>
      <c r="G756" s="33" t="s">
        <v>38</v>
      </c>
      <c r="H756" s="33" t="s">
        <v>127</v>
      </c>
      <c r="I756" s="33" t="s">
        <v>174</v>
      </c>
      <c r="J756" s="33" t="s">
        <v>110</v>
      </c>
      <c r="K756" s="63" t="s">
        <v>83</v>
      </c>
      <c r="L756" s="32" t="str">
        <f t="shared" si="216"/>
        <v>AXOR4843</v>
      </c>
      <c r="M756" s="32" t="str">
        <f t="shared" si="217"/>
        <v>BMJ</v>
      </c>
      <c r="N756" s="32" t="str">
        <f t="shared" si="218"/>
        <v>12 RODA</v>
      </c>
      <c r="O756" s="64">
        <v>44189.645856481482</v>
      </c>
      <c r="P756" s="65">
        <v>44189.645856481482</v>
      </c>
      <c r="Q756" s="65"/>
      <c r="R756" s="66">
        <v>4</v>
      </c>
      <c r="S756" s="66">
        <v>57280</v>
      </c>
      <c r="T756" s="66">
        <v>20060</v>
      </c>
      <c r="U756" s="67">
        <f t="shared" si="210"/>
        <v>37.22</v>
      </c>
      <c r="V756" s="66">
        <f t="shared" si="201"/>
        <v>1118088.7999999998</v>
      </c>
      <c r="W756" s="66" t="str">
        <f t="shared" si="202"/>
        <v>&gt; 4</v>
      </c>
      <c r="X756" s="66">
        <f>A756+SUMIFS(Presensi!F:F,Presensi!E:E,'Entry Data'!AP756)</f>
        <v>1</v>
      </c>
      <c r="Y756" s="66">
        <f>IFERROR(INDEX('Retasi Pricing'!F:F,MATCH('Entry Data'!AM756,'Retasi Pricing'!E:E,0))*X756,"")</f>
        <v>45000</v>
      </c>
      <c r="Z756" s="62" t="s">
        <v>26</v>
      </c>
      <c r="AA756" s="62" t="s">
        <v>27</v>
      </c>
      <c r="AB756" s="32"/>
      <c r="AC756" s="32" t="s">
        <v>373</v>
      </c>
      <c r="AD756" s="32" t="str">
        <f t="shared" si="203"/>
        <v/>
      </c>
      <c r="AF756" s="5" t="str">
        <f t="shared" si="204"/>
        <v>muchammad44189</v>
      </c>
      <c r="AG756" s="5" t="str">
        <f t="shared" si="205"/>
        <v>BMJ 07344189SELATANDAY</v>
      </c>
      <c r="AH756" s="5" t="str">
        <f t="shared" si="206"/>
        <v>muchammad44189SELATANDAY</v>
      </c>
      <c r="AI756" s="5" t="str">
        <f t="shared" si="207"/>
        <v>BMJ 07344189DAY</v>
      </c>
      <c r="AJ756" s="5" t="str">
        <f t="shared" si="208"/>
        <v>muchammad44189DAY</v>
      </c>
      <c r="AK756" s="5" t="str">
        <f t="shared" si="209"/>
        <v>muchammadBMJ</v>
      </c>
      <c r="AL756" s="5" t="str">
        <f t="shared" si="211"/>
        <v>4SELATAN</v>
      </c>
      <c r="AM756" s="5" t="str">
        <f t="shared" si="212"/>
        <v>&gt; 4SELATAN12 RODA</v>
      </c>
      <c r="AN756" s="5" t="str">
        <f t="shared" si="213"/>
        <v>muchammadBMJ&gt; 4SELATAN12 RODA</v>
      </c>
      <c r="AO756" s="5" t="str">
        <f t="shared" si="214"/>
        <v>muchammad&gt; 4SELATAN12 RODA</v>
      </c>
      <c r="AP756" s="5" t="str">
        <f t="shared" si="215"/>
        <v>44189DAY</v>
      </c>
    </row>
    <row r="757" spans="1:42" x14ac:dyDescent="0.3">
      <c r="A757" s="33">
        <v>1</v>
      </c>
      <c r="B757" s="33"/>
      <c r="C757" s="70">
        <v>44189</v>
      </c>
      <c r="D757" s="71" t="s">
        <v>19</v>
      </c>
      <c r="E757" s="70">
        <v>44189.429166666669</v>
      </c>
      <c r="F757" s="71">
        <v>5153736</v>
      </c>
      <c r="G757" s="33" t="s">
        <v>38</v>
      </c>
      <c r="H757" s="33" t="s">
        <v>102</v>
      </c>
      <c r="I757" s="33" t="s">
        <v>103</v>
      </c>
      <c r="J757" s="33" t="s">
        <v>110</v>
      </c>
      <c r="K757" s="63" t="s">
        <v>85</v>
      </c>
      <c r="L757" s="32" t="str">
        <f t="shared" si="216"/>
        <v>AXOR4843</v>
      </c>
      <c r="M757" s="32" t="str">
        <f t="shared" si="217"/>
        <v>BMJ</v>
      </c>
      <c r="N757" s="32" t="str">
        <f t="shared" si="218"/>
        <v>12 RODA</v>
      </c>
      <c r="O757" s="64">
        <v>44189.429594907408</v>
      </c>
      <c r="P757" s="65">
        <v>44189.429594907408</v>
      </c>
      <c r="Q757" s="65"/>
      <c r="R757" s="66">
        <v>1</v>
      </c>
      <c r="S757" s="66">
        <v>55960</v>
      </c>
      <c r="T757" s="66">
        <v>20000</v>
      </c>
      <c r="U757" s="67">
        <f t="shared" si="210"/>
        <v>35.96</v>
      </c>
      <c r="V757" s="66">
        <f t="shared" si="201"/>
        <v>1080238.3999999999</v>
      </c>
      <c r="W757" s="66" t="str">
        <f t="shared" si="202"/>
        <v>1 &gt; 3</v>
      </c>
      <c r="X757" s="66">
        <f>A757+SUMIFS(Presensi!F:F,Presensi!E:E,'Entry Data'!AP757)</f>
        <v>1</v>
      </c>
      <c r="Y757" s="66">
        <f>IFERROR(INDEX('Retasi Pricing'!F:F,MATCH('Entry Data'!AM757,'Retasi Pricing'!E:E,0))*X757,"")</f>
        <v>38000</v>
      </c>
      <c r="Z757" s="62" t="s">
        <v>26</v>
      </c>
      <c r="AA757" s="62" t="s">
        <v>27</v>
      </c>
      <c r="AB757" s="32"/>
      <c r="AC757" s="32" t="s">
        <v>212</v>
      </c>
      <c r="AD757" s="32" t="str">
        <f t="shared" si="203"/>
        <v/>
      </c>
      <c r="AF757" s="5" t="str">
        <f t="shared" si="204"/>
        <v>reso sungkowo44189</v>
      </c>
      <c r="AG757" s="5" t="str">
        <f t="shared" si="205"/>
        <v>BMJ 07444189SELATANDAY</v>
      </c>
      <c r="AH757" s="5" t="str">
        <f t="shared" si="206"/>
        <v>reso sungkowo44189SELATANDAY</v>
      </c>
      <c r="AI757" s="5" t="str">
        <f t="shared" si="207"/>
        <v>BMJ 07444189DAY</v>
      </c>
      <c r="AJ757" s="5" t="str">
        <f t="shared" si="208"/>
        <v>reso sungkowo44189DAY</v>
      </c>
      <c r="AK757" s="5" t="str">
        <f t="shared" si="209"/>
        <v>reso sungkowoBMJ</v>
      </c>
      <c r="AL757" s="5" t="str">
        <f t="shared" si="211"/>
        <v>1SELATAN</v>
      </c>
      <c r="AM757" s="5" t="str">
        <f t="shared" si="212"/>
        <v>1 &gt; 3SELATAN12 RODA</v>
      </c>
      <c r="AN757" s="5" t="str">
        <f t="shared" si="213"/>
        <v>reso sungkowoBMJ1 &gt; 3SELATAN12 RODA</v>
      </c>
      <c r="AO757" s="5" t="str">
        <f t="shared" si="214"/>
        <v>reso sungkowo1 &gt; 3SELATAN12 RODA</v>
      </c>
      <c r="AP757" s="5" t="str">
        <f t="shared" si="215"/>
        <v>44189DAY</v>
      </c>
    </row>
    <row r="758" spans="1:42" x14ac:dyDescent="0.3">
      <c r="A758" s="33">
        <v>1</v>
      </c>
      <c r="B758" s="33"/>
      <c r="C758" s="70">
        <v>44189</v>
      </c>
      <c r="D758" s="71" t="s">
        <v>19</v>
      </c>
      <c r="E758" s="70">
        <v>44189.522916666669</v>
      </c>
      <c r="F758" s="71">
        <v>5153853</v>
      </c>
      <c r="G758" s="33" t="s">
        <v>38</v>
      </c>
      <c r="H758" s="33" t="s">
        <v>102</v>
      </c>
      <c r="I758" s="33" t="s">
        <v>103</v>
      </c>
      <c r="J758" s="33" t="s">
        <v>110</v>
      </c>
      <c r="K758" s="63" t="s">
        <v>85</v>
      </c>
      <c r="L758" s="32" t="str">
        <f t="shared" si="216"/>
        <v>AXOR4843</v>
      </c>
      <c r="M758" s="32" t="str">
        <f t="shared" si="217"/>
        <v>BMJ</v>
      </c>
      <c r="N758" s="32" t="str">
        <f t="shared" si="218"/>
        <v>12 RODA</v>
      </c>
      <c r="O758" s="64">
        <v>44189.523564814815</v>
      </c>
      <c r="P758" s="65">
        <v>44189.523564814815</v>
      </c>
      <c r="Q758" s="65"/>
      <c r="R758" s="66">
        <v>2</v>
      </c>
      <c r="S758" s="66">
        <v>56180</v>
      </c>
      <c r="T758" s="66">
        <v>20000</v>
      </c>
      <c r="U758" s="67">
        <f t="shared" si="210"/>
        <v>36.18</v>
      </c>
      <c r="V758" s="66">
        <f t="shared" si="201"/>
        <v>1086847.2</v>
      </c>
      <c r="W758" s="66" t="str">
        <f t="shared" si="202"/>
        <v>1 &gt; 3</v>
      </c>
      <c r="X758" s="66">
        <f>A758+SUMIFS(Presensi!F:F,Presensi!E:E,'Entry Data'!AP758)</f>
        <v>1</v>
      </c>
      <c r="Y758" s="66">
        <f>IFERROR(INDEX('Retasi Pricing'!F:F,MATCH('Entry Data'!AM758,'Retasi Pricing'!E:E,0))*X758,"")</f>
        <v>38000</v>
      </c>
      <c r="Z758" s="62" t="s">
        <v>26</v>
      </c>
      <c r="AA758" s="62" t="s">
        <v>27</v>
      </c>
      <c r="AB758" s="32"/>
      <c r="AC758" s="32" t="s">
        <v>212</v>
      </c>
      <c r="AD758" s="32" t="str">
        <f t="shared" si="203"/>
        <v/>
      </c>
      <c r="AF758" s="5" t="str">
        <f t="shared" si="204"/>
        <v>reso sungkowo44189</v>
      </c>
      <c r="AG758" s="5" t="str">
        <f t="shared" si="205"/>
        <v>BMJ 07444189SELATANDAY</v>
      </c>
      <c r="AH758" s="5" t="str">
        <f t="shared" si="206"/>
        <v>reso sungkowo44189SELATANDAY</v>
      </c>
      <c r="AI758" s="5" t="str">
        <f t="shared" si="207"/>
        <v>BMJ 07444189DAY</v>
      </c>
      <c r="AJ758" s="5" t="str">
        <f t="shared" si="208"/>
        <v>reso sungkowo44189DAY</v>
      </c>
      <c r="AK758" s="5" t="str">
        <f t="shared" si="209"/>
        <v>reso sungkowoBMJ</v>
      </c>
      <c r="AL758" s="5" t="str">
        <f t="shared" si="211"/>
        <v>2SELATAN</v>
      </c>
      <c r="AM758" s="5" t="str">
        <f t="shared" si="212"/>
        <v>1 &gt; 3SELATAN12 RODA</v>
      </c>
      <c r="AN758" s="5" t="str">
        <f t="shared" si="213"/>
        <v>reso sungkowoBMJ1 &gt; 3SELATAN12 RODA</v>
      </c>
      <c r="AO758" s="5" t="str">
        <f t="shared" si="214"/>
        <v>reso sungkowo1 &gt; 3SELATAN12 RODA</v>
      </c>
      <c r="AP758" s="5" t="str">
        <f t="shared" si="215"/>
        <v>44189DAY</v>
      </c>
    </row>
    <row r="759" spans="1:42" x14ac:dyDescent="0.3">
      <c r="A759" s="33">
        <v>1</v>
      </c>
      <c r="B759" s="33"/>
      <c r="C759" s="70">
        <v>44189</v>
      </c>
      <c r="D759" s="71" t="s">
        <v>19</v>
      </c>
      <c r="E759" s="70">
        <v>44189.62222222222</v>
      </c>
      <c r="F759" s="71">
        <v>5153947</v>
      </c>
      <c r="G759" s="33" t="s">
        <v>38</v>
      </c>
      <c r="H759" s="33" t="s">
        <v>102</v>
      </c>
      <c r="I759" s="33" t="s">
        <v>103</v>
      </c>
      <c r="J759" s="33" t="s">
        <v>115</v>
      </c>
      <c r="K759" s="63" t="s">
        <v>85</v>
      </c>
      <c r="L759" s="32" t="str">
        <f t="shared" si="216"/>
        <v>AXOR4843</v>
      </c>
      <c r="M759" s="32" t="str">
        <f t="shared" si="217"/>
        <v>BMJ</v>
      </c>
      <c r="N759" s="32" t="str">
        <f t="shared" si="218"/>
        <v>12 RODA</v>
      </c>
      <c r="O759" s="64">
        <v>44189.622337962966</v>
      </c>
      <c r="P759" s="65">
        <v>44189.622337962966</v>
      </c>
      <c r="Q759" s="65"/>
      <c r="R759" s="66">
        <v>3</v>
      </c>
      <c r="S759" s="66">
        <v>50880</v>
      </c>
      <c r="T759" s="66">
        <v>20000</v>
      </c>
      <c r="U759" s="67">
        <f t="shared" si="210"/>
        <v>30.88</v>
      </c>
      <c r="V759" s="66">
        <f t="shared" si="201"/>
        <v>927635.20000000007</v>
      </c>
      <c r="W759" s="66" t="str">
        <f t="shared" si="202"/>
        <v>1 &gt; 3</v>
      </c>
      <c r="X759" s="66">
        <f>A759+SUMIFS(Presensi!F:F,Presensi!E:E,'Entry Data'!AP759)</f>
        <v>1</v>
      </c>
      <c r="Y759" s="66">
        <f>IFERROR(INDEX('Retasi Pricing'!F:F,MATCH('Entry Data'!AM759,'Retasi Pricing'!E:E,0))*X759,"")</f>
        <v>38000</v>
      </c>
      <c r="Z759" s="62" t="s">
        <v>26</v>
      </c>
      <c r="AA759" s="62" t="s">
        <v>27</v>
      </c>
      <c r="AB759" s="32"/>
      <c r="AC759" s="32" t="s">
        <v>212</v>
      </c>
      <c r="AD759" s="32" t="str">
        <f t="shared" si="203"/>
        <v/>
      </c>
      <c r="AF759" s="5" t="str">
        <f t="shared" si="204"/>
        <v>reso sungkowo44189</v>
      </c>
      <c r="AG759" s="5" t="str">
        <f t="shared" si="205"/>
        <v>BMJ 07444189SELATANDAY</v>
      </c>
      <c r="AH759" s="5" t="str">
        <f t="shared" si="206"/>
        <v>reso sungkowo44189SELATANDAY</v>
      </c>
      <c r="AI759" s="5" t="str">
        <f t="shared" si="207"/>
        <v>BMJ 07444189DAY</v>
      </c>
      <c r="AJ759" s="5" t="str">
        <f t="shared" si="208"/>
        <v>reso sungkowo44189DAY</v>
      </c>
      <c r="AK759" s="5" t="str">
        <f t="shared" si="209"/>
        <v>reso sungkowoBMJ</v>
      </c>
      <c r="AL759" s="5" t="str">
        <f t="shared" si="211"/>
        <v>3SELATAN</v>
      </c>
      <c r="AM759" s="5" t="str">
        <f t="shared" si="212"/>
        <v>1 &gt; 3SELATAN12 RODA</v>
      </c>
      <c r="AN759" s="5" t="str">
        <f t="shared" si="213"/>
        <v>reso sungkowoBMJ1 &gt; 3SELATAN12 RODA</v>
      </c>
      <c r="AO759" s="5" t="str">
        <f t="shared" si="214"/>
        <v>reso sungkowo1 &gt; 3SELATAN12 RODA</v>
      </c>
      <c r="AP759" s="5" t="str">
        <f t="shared" si="215"/>
        <v>44189DAY</v>
      </c>
    </row>
    <row r="760" spans="1:42" x14ac:dyDescent="0.3">
      <c r="A760" s="33">
        <v>1</v>
      </c>
      <c r="B760" s="33"/>
      <c r="C760" s="70">
        <v>44189</v>
      </c>
      <c r="D760" s="71" t="s">
        <v>19</v>
      </c>
      <c r="E760" s="70">
        <v>44189.699305555558</v>
      </c>
      <c r="F760" s="71">
        <v>5154018</v>
      </c>
      <c r="G760" s="33" t="s">
        <v>38</v>
      </c>
      <c r="H760" s="33" t="s">
        <v>127</v>
      </c>
      <c r="I760" s="33" t="s">
        <v>174</v>
      </c>
      <c r="J760" s="33" t="s">
        <v>110</v>
      </c>
      <c r="K760" s="63" t="s">
        <v>85</v>
      </c>
      <c r="L760" s="32" t="str">
        <f t="shared" si="216"/>
        <v>AXOR4843</v>
      </c>
      <c r="M760" s="32" t="str">
        <f t="shared" si="217"/>
        <v>BMJ</v>
      </c>
      <c r="N760" s="32" t="str">
        <f t="shared" si="218"/>
        <v>12 RODA</v>
      </c>
      <c r="O760" s="64">
        <v>44189.700150462966</v>
      </c>
      <c r="P760" s="65">
        <v>44189.700150462966</v>
      </c>
      <c r="Q760" s="65"/>
      <c r="R760" s="66">
        <v>4</v>
      </c>
      <c r="S760" s="66">
        <v>57800</v>
      </c>
      <c r="T760" s="66">
        <v>20000</v>
      </c>
      <c r="U760" s="67">
        <f t="shared" si="210"/>
        <v>37.799999999999997</v>
      </c>
      <c r="V760" s="66">
        <f t="shared" si="201"/>
        <v>1135512</v>
      </c>
      <c r="W760" s="66" t="str">
        <f t="shared" si="202"/>
        <v>&gt; 4</v>
      </c>
      <c r="X760" s="66">
        <f>A760+SUMIFS(Presensi!F:F,Presensi!E:E,'Entry Data'!AP760)</f>
        <v>1</v>
      </c>
      <c r="Y760" s="66">
        <f>IFERROR(INDEX('Retasi Pricing'!F:F,MATCH('Entry Data'!AM760,'Retasi Pricing'!E:E,0))*X760,"")</f>
        <v>45000</v>
      </c>
      <c r="Z760" s="62" t="s">
        <v>26</v>
      </c>
      <c r="AA760" s="62" t="s">
        <v>27</v>
      </c>
      <c r="AB760" s="32"/>
      <c r="AC760" s="32" t="s">
        <v>212</v>
      </c>
      <c r="AD760" s="32" t="str">
        <f t="shared" si="203"/>
        <v/>
      </c>
      <c r="AF760" s="5" t="str">
        <f t="shared" si="204"/>
        <v>reso sungkowo44189</v>
      </c>
      <c r="AG760" s="5" t="str">
        <f t="shared" si="205"/>
        <v>BMJ 07444189SELATANDAY</v>
      </c>
      <c r="AH760" s="5" t="str">
        <f t="shared" si="206"/>
        <v>reso sungkowo44189SELATANDAY</v>
      </c>
      <c r="AI760" s="5" t="str">
        <f t="shared" si="207"/>
        <v>BMJ 07444189DAY</v>
      </c>
      <c r="AJ760" s="5" t="str">
        <f t="shared" si="208"/>
        <v>reso sungkowo44189DAY</v>
      </c>
      <c r="AK760" s="5" t="str">
        <f t="shared" si="209"/>
        <v>reso sungkowoBMJ</v>
      </c>
      <c r="AL760" s="5" t="str">
        <f t="shared" si="211"/>
        <v>4SELATAN</v>
      </c>
      <c r="AM760" s="5" t="str">
        <f t="shared" si="212"/>
        <v>&gt; 4SELATAN12 RODA</v>
      </c>
      <c r="AN760" s="5" t="str">
        <f t="shared" si="213"/>
        <v>reso sungkowoBMJ&gt; 4SELATAN12 RODA</v>
      </c>
      <c r="AO760" s="5" t="str">
        <f t="shared" si="214"/>
        <v>reso sungkowo&gt; 4SELATAN12 RODA</v>
      </c>
      <c r="AP760" s="5" t="str">
        <f t="shared" si="215"/>
        <v>44189DAY</v>
      </c>
    </row>
    <row r="761" spans="1:42" x14ac:dyDescent="0.3">
      <c r="A761" s="33">
        <v>1</v>
      </c>
      <c r="B761" s="33"/>
      <c r="C761" s="70">
        <v>44189</v>
      </c>
      <c r="D761" s="71" t="s">
        <v>19</v>
      </c>
      <c r="E761" s="70">
        <v>44189.755555555559</v>
      </c>
      <c r="F761" s="71">
        <v>5154082</v>
      </c>
      <c r="G761" s="33" t="s">
        <v>20</v>
      </c>
      <c r="H761" s="33" t="s">
        <v>50</v>
      </c>
      <c r="I761" s="33" t="s">
        <v>51</v>
      </c>
      <c r="J761" s="33" t="s">
        <v>52</v>
      </c>
      <c r="K761" s="63" t="s">
        <v>85</v>
      </c>
      <c r="L761" s="32" t="str">
        <f t="shared" si="216"/>
        <v>AXOR4843</v>
      </c>
      <c r="M761" s="32" t="str">
        <f t="shared" si="217"/>
        <v>BMJ</v>
      </c>
      <c r="N761" s="32" t="str">
        <f t="shared" si="218"/>
        <v>12 RODA</v>
      </c>
      <c r="O761" s="64">
        <v>44189.756099537037</v>
      </c>
      <c r="P761" s="65">
        <v>44189.756099537037</v>
      </c>
      <c r="Q761" s="65"/>
      <c r="R761" s="66">
        <v>5</v>
      </c>
      <c r="S761" s="66">
        <v>53820</v>
      </c>
      <c r="T761" s="66">
        <v>20000</v>
      </c>
      <c r="U761" s="67">
        <f t="shared" si="210"/>
        <v>33.82</v>
      </c>
      <c r="V761" s="66">
        <f t="shared" si="201"/>
        <v>685768.14</v>
      </c>
      <c r="W761" s="66" t="str">
        <f t="shared" si="202"/>
        <v>&gt; 5</v>
      </c>
      <c r="X761" s="66">
        <f>A761+SUMIFS(Presensi!F:F,Presensi!E:E,'Entry Data'!AP761)</f>
        <v>1</v>
      </c>
      <c r="Y761" s="66">
        <f>IFERROR(INDEX('Retasi Pricing'!F:F,MATCH('Entry Data'!AM761,'Retasi Pricing'!E:E,0))*X761,"")</f>
        <v>31200</v>
      </c>
      <c r="Z761" s="62" t="s">
        <v>26</v>
      </c>
      <c r="AA761" s="62" t="s">
        <v>27</v>
      </c>
      <c r="AB761" s="32"/>
      <c r="AC761" s="32" t="s">
        <v>212</v>
      </c>
      <c r="AD761" s="32" t="str">
        <f t="shared" si="203"/>
        <v/>
      </c>
      <c r="AF761" s="5" t="str">
        <f t="shared" si="204"/>
        <v>reso sungkowo44189</v>
      </c>
      <c r="AG761" s="5" t="str">
        <f t="shared" si="205"/>
        <v>BMJ 07444189UTARADAY</v>
      </c>
      <c r="AH761" s="5" t="str">
        <f t="shared" si="206"/>
        <v>reso sungkowo44189UTARADAY</v>
      </c>
      <c r="AI761" s="5" t="str">
        <f t="shared" si="207"/>
        <v>BMJ 07444189DAY</v>
      </c>
      <c r="AJ761" s="5" t="str">
        <f t="shared" si="208"/>
        <v>reso sungkowo44189DAY</v>
      </c>
      <c r="AK761" s="5" t="str">
        <f t="shared" si="209"/>
        <v>reso sungkowoBMJ</v>
      </c>
      <c r="AL761" s="5" t="str">
        <f t="shared" si="211"/>
        <v>5UTARA</v>
      </c>
      <c r="AM761" s="5" t="str">
        <f t="shared" si="212"/>
        <v>&gt; 5UTARA12 RODA</v>
      </c>
      <c r="AN761" s="5" t="str">
        <f t="shared" si="213"/>
        <v>reso sungkowoBMJ&gt; 5UTARA12 RODA</v>
      </c>
      <c r="AO761" s="5" t="str">
        <f t="shared" si="214"/>
        <v>reso sungkowo&gt; 5UTARA12 RODA</v>
      </c>
      <c r="AP761" s="5" t="str">
        <f t="shared" si="215"/>
        <v>44189DAY</v>
      </c>
    </row>
    <row r="762" spans="1:42" x14ac:dyDescent="0.3">
      <c r="A762" s="33">
        <v>1</v>
      </c>
      <c r="B762" s="33"/>
      <c r="C762" s="70">
        <v>44189</v>
      </c>
      <c r="D762" s="71" t="s">
        <v>87</v>
      </c>
      <c r="E762" s="70">
        <v>44189.867361111108</v>
      </c>
      <c r="F762" s="71">
        <v>5154166</v>
      </c>
      <c r="G762" s="33" t="s">
        <v>20</v>
      </c>
      <c r="H762" s="33" t="s">
        <v>21</v>
      </c>
      <c r="I762" s="33" t="s">
        <v>45</v>
      </c>
      <c r="J762" s="33" t="s">
        <v>46</v>
      </c>
      <c r="K762" s="63" t="s">
        <v>126</v>
      </c>
      <c r="L762" s="32" t="str">
        <f t="shared" si="216"/>
        <v>CGE370</v>
      </c>
      <c r="M762" s="32" t="str">
        <f t="shared" si="217"/>
        <v>BMJ II</v>
      </c>
      <c r="N762" s="32" t="str">
        <f t="shared" si="218"/>
        <v>12 RODA</v>
      </c>
      <c r="O762" s="64">
        <v>44189.867881944447</v>
      </c>
      <c r="P762" s="65">
        <v>44189.867881944447</v>
      </c>
      <c r="Q762" s="65"/>
      <c r="R762" s="66">
        <v>1</v>
      </c>
      <c r="S762" s="66">
        <v>47100</v>
      </c>
      <c r="T762" s="66">
        <v>17120</v>
      </c>
      <c r="U762" s="67">
        <f t="shared" si="210"/>
        <v>29.98</v>
      </c>
      <c r="V762" s="66">
        <f t="shared" si="201"/>
        <v>607904.46</v>
      </c>
      <c r="W762" s="66" t="str">
        <f t="shared" si="202"/>
        <v>1 &gt; 4</v>
      </c>
      <c r="X762" s="66">
        <f>A762+SUMIFS(Presensi!F:F,Presensi!E:E,'Entry Data'!AP762)</f>
        <v>1</v>
      </c>
      <c r="Y762" s="66">
        <f>IFERROR(INDEX('Retasi Pricing'!F:F,MATCH('Entry Data'!AM762,'Retasi Pricing'!E:E,0))*X762,"")</f>
        <v>27500</v>
      </c>
      <c r="Z762" s="62" t="s">
        <v>26</v>
      </c>
      <c r="AA762" s="62" t="s">
        <v>27</v>
      </c>
      <c r="AB762" s="32"/>
      <c r="AC762" s="32" t="s">
        <v>209</v>
      </c>
      <c r="AD762" s="32" t="str">
        <f t="shared" si="203"/>
        <v/>
      </c>
      <c r="AF762" s="5" t="str">
        <f t="shared" si="204"/>
        <v>ahmad supawi44189</v>
      </c>
      <c r="AG762" s="5" t="str">
        <f t="shared" si="205"/>
        <v>BMJ 04244189UTARANIGHT</v>
      </c>
      <c r="AH762" s="5" t="str">
        <f t="shared" si="206"/>
        <v>ahmad supawi44189UTARANIGHT</v>
      </c>
      <c r="AI762" s="5" t="str">
        <f t="shared" si="207"/>
        <v>BMJ 04244189NIGHT</v>
      </c>
      <c r="AJ762" s="5" t="str">
        <f t="shared" si="208"/>
        <v>ahmad supawi44189NIGHT</v>
      </c>
      <c r="AK762" s="5" t="str">
        <f t="shared" si="209"/>
        <v>ahmad supawiBMJ II</v>
      </c>
      <c r="AL762" s="5" t="str">
        <f t="shared" si="211"/>
        <v>1UTARA</v>
      </c>
      <c r="AM762" s="5" t="str">
        <f t="shared" si="212"/>
        <v>1 &gt; 4UTARA12 RODA</v>
      </c>
      <c r="AN762" s="5" t="str">
        <f t="shared" si="213"/>
        <v>ahmad supawiBMJ II1 &gt; 4UTARA12 RODA</v>
      </c>
      <c r="AO762" s="5" t="str">
        <f t="shared" si="214"/>
        <v>ahmad supawi1 &gt; 4UTARA12 RODA</v>
      </c>
      <c r="AP762" s="5" t="str">
        <f t="shared" si="215"/>
        <v>44189NIGHT</v>
      </c>
    </row>
    <row r="763" spans="1:42" x14ac:dyDescent="0.3">
      <c r="A763" s="33">
        <v>1</v>
      </c>
      <c r="B763" s="33"/>
      <c r="C763" s="70">
        <v>44189</v>
      </c>
      <c r="D763" s="71" t="s">
        <v>87</v>
      </c>
      <c r="E763" s="70">
        <v>44189.86041666667</v>
      </c>
      <c r="F763" s="71">
        <v>5154154</v>
      </c>
      <c r="G763" s="33" t="s">
        <v>20</v>
      </c>
      <c r="H763" s="33" t="s">
        <v>21</v>
      </c>
      <c r="I763" s="33" t="s">
        <v>51</v>
      </c>
      <c r="J763" s="33" t="s">
        <v>46</v>
      </c>
      <c r="K763" s="63" t="s">
        <v>33</v>
      </c>
      <c r="L763" s="32" t="str">
        <f t="shared" si="216"/>
        <v>CGE370</v>
      </c>
      <c r="M763" s="32" t="str">
        <f t="shared" si="217"/>
        <v>BMJ II</v>
      </c>
      <c r="N763" s="32" t="str">
        <f t="shared" si="218"/>
        <v>12 RODA</v>
      </c>
      <c r="O763" s="64">
        <v>44189.861134259256</v>
      </c>
      <c r="P763" s="65">
        <v>44189.861134259256</v>
      </c>
      <c r="Q763" s="65"/>
      <c r="R763" s="66">
        <v>1</v>
      </c>
      <c r="S763" s="66">
        <v>44380</v>
      </c>
      <c r="T763" s="66">
        <v>17060</v>
      </c>
      <c r="U763" s="67">
        <f t="shared" si="210"/>
        <v>27.32</v>
      </c>
      <c r="V763" s="66">
        <f t="shared" si="201"/>
        <v>553967.64</v>
      </c>
      <c r="W763" s="66" t="str">
        <f t="shared" si="202"/>
        <v>1 &gt; 4</v>
      </c>
      <c r="X763" s="66">
        <f>A763+SUMIFS(Presensi!F:F,Presensi!E:E,'Entry Data'!AP763)</f>
        <v>1</v>
      </c>
      <c r="Y763" s="66">
        <f>IFERROR(INDEX('Retasi Pricing'!F:F,MATCH('Entry Data'!AM763,'Retasi Pricing'!E:E,0))*X763,"")</f>
        <v>27500</v>
      </c>
      <c r="Z763" s="62" t="s">
        <v>26</v>
      </c>
      <c r="AA763" s="62" t="s">
        <v>27</v>
      </c>
      <c r="AB763" s="32"/>
      <c r="AC763" s="32" t="s">
        <v>208</v>
      </c>
      <c r="AD763" s="32" t="str">
        <f t="shared" si="203"/>
        <v/>
      </c>
      <c r="AF763" s="5" t="str">
        <f t="shared" si="204"/>
        <v>mulyadi44189</v>
      </c>
      <c r="AG763" s="5" t="str">
        <f t="shared" si="205"/>
        <v>BMJ 04344189UTARANIGHT</v>
      </c>
      <c r="AH763" s="5" t="str">
        <f t="shared" si="206"/>
        <v>mulyadi44189UTARANIGHT</v>
      </c>
      <c r="AI763" s="5" t="str">
        <f t="shared" si="207"/>
        <v>BMJ 04344189NIGHT</v>
      </c>
      <c r="AJ763" s="5" t="str">
        <f t="shared" si="208"/>
        <v>mulyadi44189NIGHT</v>
      </c>
      <c r="AK763" s="5" t="str">
        <f t="shared" si="209"/>
        <v>mulyadiBMJ II</v>
      </c>
      <c r="AL763" s="5" t="str">
        <f t="shared" si="211"/>
        <v>1UTARA</v>
      </c>
      <c r="AM763" s="5" t="str">
        <f t="shared" si="212"/>
        <v>1 &gt; 4UTARA12 RODA</v>
      </c>
      <c r="AN763" s="5" t="str">
        <f t="shared" si="213"/>
        <v>mulyadiBMJ II1 &gt; 4UTARA12 RODA</v>
      </c>
      <c r="AO763" s="5" t="str">
        <f t="shared" si="214"/>
        <v>mulyadi1 &gt; 4UTARA12 RODA</v>
      </c>
      <c r="AP763" s="5" t="str">
        <f t="shared" si="215"/>
        <v>44189NIGHT</v>
      </c>
    </row>
    <row r="764" spans="1:42" x14ac:dyDescent="0.3">
      <c r="A764" s="33">
        <v>1</v>
      </c>
      <c r="B764" s="33"/>
      <c r="C764" s="70">
        <v>44189</v>
      </c>
      <c r="D764" s="71" t="s">
        <v>87</v>
      </c>
      <c r="E764" s="70">
        <v>44189.952777777777</v>
      </c>
      <c r="F764" s="71">
        <v>5154256</v>
      </c>
      <c r="G764" s="33" t="s">
        <v>20</v>
      </c>
      <c r="H764" s="33" t="s">
        <v>21</v>
      </c>
      <c r="I764" s="33" t="s">
        <v>45</v>
      </c>
      <c r="J764" s="33" t="s">
        <v>46</v>
      </c>
      <c r="K764" s="63" t="s">
        <v>33</v>
      </c>
      <c r="L764" s="32" t="str">
        <f t="shared" si="216"/>
        <v>CGE370</v>
      </c>
      <c r="M764" s="32" t="str">
        <f t="shared" si="217"/>
        <v>BMJ II</v>
      </c>
      <c r="N764" s="32" t="str">
        <f t="shared" si="218"/>
        <v>12 RODA</v>
      </c>
      <c r="O764" s="64">
        <v>44189.953275462962</v>
      </c>
      <c r="P764" s="65">
        <v>44189.953275462962</v>
      </c>
      <c r="Q764" s="65"/>
      <c r="R764" s="66">
        <v>2</v>
      </c>
      <c r="S764" s="66">
        <v>46000</v>
      </c>
      <c r="T764" s="66">
        <v>17060</v>
      </c>
      <c r="U764" s="67">
        <f t="shared" si="210"/>
        <v>28.94</v>
      </c>
      <c r="V764" s="66">
        <f t="shared" si="201"/>
        <v>586816.38000000012</v>
      </c>
      <c r="W764" s="66" t="str">
        <f t="shared" si="202"/>
        <v>1 &gt; 4</v>
      </c>
      <c r="X764" s="66">
        <f>A764+SUMIFS(Presensi!F:F,Presensi!E:E,'Entry Data'!AP764)</f>
        <v>1</v>
      </c>
      <c r="Y764" s="66">
        <f>IFERROR(INDEX('Retasi Pricing'!F:F,MATCH('Entry Data'!AM764,'Retasi Pricing'!E:E,0))*X764,"")</f>
        <v>27500</v>
      </c>
      <c r="Z764" s="62" t="s">
        <v>26</v>
      </c>
      <c r="AA764" s="62" t="s">
        <v>27</v>
      </c>
      <c r="AB764" s="32"/>
      <c r="AC764" s="32" t="s">
        <v>208</v>
      </c>
      <c r="AD764" s="32" t="str">
        <f t="shared" si="203"/>
        <v/>
      </c>
      <c r="AF764" s="5" t="str">
        <f t="shared" si="204"/>
        <v>mulyadi44189</v>
      </c>
      <c r="AG764" s="5" t="str">
        <f t="shared" si="205"/>
        <v>BMJ 04344189UTARANIGHT</v>
      </c>
      <c r="AH764" s="5" t="str">
        <f t="shared" si="206"/>
        <v>mulyadi44189UTARANIGHT</v>
      </c>
      <c r="AI764" s="5" t="str">
        <f t="shared" si="207"/>
        <v>BMJ 04344189NIGHT</v>
      </c>
      <c r="AJ764" s="5" t="str">
        <f t="shared" si="208"/>
        <v>mulyadi44189NIGHT</v>
      </c>
      <c r="AK764" s="5" t="str">
        <f t="shared" si="209"/>
        <v>mulyadiBMJ II</v>
      </c>
      <c r="AL764" s="5" t="str">
        <f t="shared" si="211"/>
        <v>2UTARA</v>
      </c>
      <c r="AM764" s="5" t="str">
        <f t="shared" si="212"/>
        <v>1 &gt; 4UTARA12 RODA</v>
      </c>
      <c r="AN764" s="5" t="str">
        <f t="shared" si="213"/>
        <v>mulyadiBMJ II1 &gt; 4UTARA12 RODA</v>
      </c>
      <c r="AO764" s="5" t="str">
        <f t="shared" si="214"/>
        <v>mulyadi1 &gt; 4UTARA12 RODA</v>
      </c>
      <c r="AP764" s="5" t="str">
        <f t="shared" si="215"/>
        <v>44189NIGHT</v>
      </c>
    </row>
    <row r="765" spans="1:42" x14ac:dyDescent="0.3">
      <c r="A765" s="33">
        <v>1</v>
      </c>
      <c r="B765" s="33"/>
      <c r="C765" s="70">
        <v>44189</v>
      </c>
      <c r="D765" s="71" t="s">
        <v>87</v>
      </c>
      <c r="E765" s="70">
        <v>44190.008333333331</v>
      </c>
      <c r="F765" s="71">
        <v>5154322</v>
      </c>
      <c r="G765" s="33" t="s">
        <v>20</v>
      </c>
      <c r="H765" s="33" t="s">
        <v>21</v>
      </c>
      <c r="I765" s="33" t="s">
        <v>45</v>
      </c>
      <c r="J765" s="33" t="s">
        <v>46</v>
      </c>
      <c r="K765" s="63" t="s">
        <v>33</v>
      </c>
      <c r="L765" s="32" t="str">
        <f t="shared" si="216"/>
        <v>CGE370</v>
      </c>
      <c r="M765" s="32" t="str">
        <f t="shared" si="217"/>
        <v>BMJ II</v>
      </c>
      <c r="N765" s="32" t="str">
        <f t="shared" si="218"/>
        <v>12 RODA</v>
      </c>
      <c r="O765" s="64">
        <v>44190.011562500003</v>
      </c>
      <c r="P765" s="65">
        <v>44190.011562500003</v>
      </c>
      <c r="Q765" s="65"/>
      <c r="R765" s="66">
        <v>3</v>
      </c>
      <c r="S765" s="66">
        <v>44640</v>
      </c>
      <c r="T765" s="66">
        <v>17060</v>
      </c>
      <c r="U765" s="67">
        <f t="shared" si="210"/>
        <v>27.58</v>
      </c>
      <c r="V765" s="66">
        <f t="shared" si="201"/>
        <v>559239.65999999992</v>
      </c>
      <c r="W765" s="66" t="str">
        <f t="shared" si="202"/>
        <v>1 &gt; 4</v>
      </c>
      <c r="X765" s="66">
        <f>A765+SUMIFS(Presensi!F:F,Presensi!E:E,'Entry Data'!AP765)</f>
        <v>1</v>
      </c>
      <c r="Y765" s="66">
        <f>IFERROR(INDEX('Retasi Pricing'!F:F,MATCH('Entry Data'!AM765,'Retasi Pricing'!E:E,0))*X765,"")</f>
        <v>27500</v>
      </c>
      <c r="Z765" s="62" t="s">
        <v>26</v>
      </c>
      <c r="AA765" s="62" t="s">
        <v>27</v>
      </c>
      <c r="AB765" s="32"/>
      <c r="AC765" s="32" t="s">
        <v>208</v>
      </c>
      <c r="AD765" s="32" t="str">
        <f t="shared" si="203"/>
        <v/>
      </c>
      <c r="AF765" s="5" t="str">
        <f t="shared" si="204"/>
        <v>mulyadi44189</v>
      </c>
      <c r="AG765" s="5" t="str">
        <f t="shared" si="205"/>
        <v>BMJ 04344189UTARANIGHT</v>
      </c>
      <c r="AH765" s="5" t="str">
        <f t="shared" si="206"/>
        <v>mulyadi44189UTARANIGHT</v>
      </c>
      <c r="AI765" s="5" t="str">
        <f t="shared" si="207"/>
        <v>BMJ 04344189NIGHT</v>
      </c>
      <c r="AJ765" s="5" t="str">
        <f t="shared" si="208"/>
        <v>mulyadi44189NIGHT</v>
      </c>
      <c r="AK765" s="5" t="str">
        <f t="shared" si="209"/>
        <v>mulyadiBMJ II</v>
      </c>
      <c r="AL765" s="5" t="str">
        <f t="shared" si="211"/>
        <v>3UTARA</v>
      </c>
      <c r="AM765" s="5" t="str">
        <f t="shared" si="212"/>
        <v>1 &gt; 4UTARA12 RODA</v>
      </c>
      <c r="AN765" s="5" t="str">
        <f t="shared" si="213"/>
        <v>mulyadiBMJ II1 &gt; 4UTARA12 RODA</v>
      </c>
      <c r="AO765" s="5" t="str">
        <f t="shared" si="214"/>
        <v>mulyadi1 &gt; 4UTARA12 RODA</v>
      </c>
      <c r="AP765" s="5" t="str">
        <f t="shared" si="215"/>
        <v>44189NIGHT</v>
      </c>
    </row>
    <row r="766" spans="1:42" x14ac:dyDescent="0.3">
      <c r="A766" s="33">
        <v>1</v>
      </c>
      <c r="B766" s="33"/>
      <c r="C766" s="70">
        <v>44189</v>
      </c>
      <c r="D766" s="71" t="s">
        <v>87</v>
      </c>
      <c r="E766" s="70">
        <v>44190.084027777775</v>
      </c>
      <c r="F766" s="71">
        <v>5154386</v>
      </c>
      <c r="G766" s="33" t="s">
        <v>20</v>
      </c>
      <c r="H766" s="33" t="s">
        <v>21</v>
      </c>
      <c r="I766" s="33" t="s">
        <v>45</v>
      </c>
      <c r="J766" s="33" t="s">
        <v>46</v>
      </c>
      <c r="K766" s="63" t="s">
        <v>33</v>
      </c>
      <c r="L766" s="32" t="str">
        <f t="shared" si="216"/>
        <v>CGE370</v>
      </c>
      <c r="M766" s="32" t="str">
        <f t="shared" si="217"/>
        <v>BMJ II</v>
      </c>
      <c r="N766" s="32" t="str">
        <f t="shared" si="218"/>
        <v>12 RODA</v>
      </c>
      <c r="O766" s="64">
        <v>44190.085057870368</v>
      </c>
      <c r="P766" s="65">
        <v>44190.085057870368</v>
      </c>
      <c r="Q766" s="65"/>
      <c r="R766" s="66">
        <v>4</v>
      </c>
      <c r="S766" s="66">
        <v>45340</v>
      </c>
      <c r="T766" s="66">
        <v>17060</v>
      </c>
      <c r="U766" s="67">
        <f t="shared" si="210"/>
        <v>28.28</v>
      </c>
      <c r="V766" s="66">
        <f t="shared" si="201"/>
        <v>573433.56000000006</v>
      </c>
      <c r="W766" s="66" t="str">
        <f t="shared" si="202"/>
        <v>1 &gt; 4</v>
      </c>
      <c r="X766" s="66">
        <f>A766+SUMIFS(Presensi!F:F,Presensi!E:E,'Entry Data'!AP766)</f>
        <v>1</v>
      </c>
      <c r="Y766" s="66">
        <f>IFERROR(INDEX('Retasi Pricing'!F:F,MATCH('Entry Data'!AM766,'Retasi Pricing'!E:E,0))*X766,"")</f>
        <v>27500</v>
      </c>
      <c r="Z766" s="62" t="s">
        <v>26</v>
      </c>
      <c r="AA766" s="62" t="s">
        <v>27</v>
      </c>
      <c r="AB766" s="32"/>
      <c r="AC766" s="32" t="s">
        <v>208</v>
      </c>
      <c r="AD766" s="32" t="str">
        <f t="shared" si="203"/>
        <v/>
      </c>
      <c r="AF766" s="5" t="str">
        <f t="shared" si="204"/>
        <v>mulyadi44189</v>
      </c>
      <c r="AG766" s="5" t="str">
        <f t="shared" si="205"/>
        <v>BMJ 04344189UTARANIGHT</v>
      </c>
      <c r="AH766" s="5" t="str">
        <f t="shared" si="206"/>
        <v>mulyadi44189UTARANIGHT</v>
      </c>
      <c r="AI766" s="5" t="str">
        <f t="shared" si="207"/>
        <v>BMJ 04344189NIGHT</v>
      </c>
      <c r="AJ766" s="5" t="str">
        <f t="shared" si="208"/>
        <v>mulyadi44189NIGHT</v>
      </c>
      <c r="AK766" s="5" t="str">
        <f t="shared" si="209"/>
        <v>mulyadiBMJ II</v>
      </c>
      <c r="AL766" s="5" t="str">
        <f t="shared" si="211"/>
        <v>4UTARA</v>
      </c>
      <c r="AM766" s="5" t="str">
        <f t="shared" si="212"/>
        <v>1 &gt; 4UTARA12 RODA</v>
      </c>
      <c r="AN766" s="5" t="str">
        <f t="shared" si="213"/>
        <v>mulyadiBMJ II1 &gt; 4UTARA12 RODA</v>
      </c>
      <c r="AO766" s="5" t="str">
        <f t="shared" si="214"/>
        <v>mulyadi1 &gt; 4UTARA12 RODA</v>
      </c>
      <c r="AP766" s="5" t="str">
        <f t="shared" si="215"/>
        <v>44189NIGHT</v>
      </c>
    </row>
    <row r="767" spans="1:42" x14ac:dyDescent="0.3">
      <c r="A767" s="33">
        <v>1</v>
      </c>
      <c r="B767" s="33"/>
      <c r="C767" s="70">
        <v>44189</v>
      </c>
      <c r="D767" s="71" t="s">
        <v>87</v>
      </c>
      <c r="E767" s="70">
        <v>44190.143750000003</v>
      </c>
      <c r="F767" s="71">
        <v>5154451</v>
      </c>
      <c r="G767" s="33" t="s">
        <v>20</v>
      </c>
      <c r="H767" s="33" t="s">
        <v>21</v>
      </c>
      <c r="I767" s="33" t="s">
        <v>45</v>
      </c>
      <c r="J767" s="33" t="s">
        <v>46</v>
      </c>
      <c r="K767" s="63" t="s">
        <v>33</v>
      </c>
      <c r="L767" s="32" t="str">
        <f t="shared" si="216"/>
        <v>CGE370</v>
      </c>
      <c r="M767" s="32" t="str">
        <f t="shared" si="217"/>
        <v>BMJ II</v>
      </c>
      <c r="N767" s="32" t="str">
        <f t="shared" si="218"/>
        <v>12 RODA</v>
      </c>
      <c r="O767" s="64">
        <v>44190.144467592596</v>
      </c>
      <c r="P767" s="65">
        <v>44190.144467592596</v>
      </c>
      <c r="Q767" s="65"/>
      <c r="R767" s="66">
        <v>5</v>
      </c>
      <c r="S767" s="66">
        <v>46040</v>
      </c>
      <c r="T767" s="66">
        <v>17060</v>
      </c>
      <c r="U767" s="67">
        <f t="shared" si="210"/>
        <v>28.98</v>
      </c>
      <c r="V767" s="66">
        <f t="shared" si="201"/>
        <v>587627.46</v>
      </c>
      <c r="W767" s="66" t="str">
        <f t="shared" si="202"/>
        <v>&gt; 5</v>
      </c>
      <c r="X767" s="66">
        <f>A767+SUMIFS(Presensi!F:F,Presensi!E:E,'Entry Data'!AP767)</f>
        <v>1</v>
      </c>
      <c r="Y767" s="66">
        <f>IFERROR(INDEX('Retasi Pricing'!F:F,MATCH('Entry Data'!AM767,'Retasi Pricing'!E:E,0))*X767,"")</f>
        <v>31200</v>
      </c>
      <c r="Z767" s="62" t="s">
        <v>26</v>
      </c>
      <c r="AA767" s="62" t="s">
        <v>27</v>
      </c>
      <c r="AB767" s="32"/>
      <c r="AC767" s="32" t="s">
        <v>208</v>
      </c>
      <c r="AD767" s="32" t="str">
        <f t="shared" si="203"/>
        <v/>
      </c>
      <c r="AF767" s="5" t="str">
        <f t="shared" si="204"/>
        <v>mulyadi44189</v>
      </c>
      <c r="AG767" s="5" t="str">
        <f t="shared" si="205"/>
        <v>BMJ 04344189UTARANIGHT</v>
      </c>
      <c r="AH767" s="5" t="str">
        <f t="shared" si="206"/>
        <v>mulyadi44189UTARANIGHT</v>
      </c>
      <c r="AI767" s="5" t="str">
        <f t="shared" si="207"/>
        <v>BMJ 04344189NIGHT</v>
      </c>
      <c r="AJ767" s="5" t="str">
        <f t="shared" si="208"/>
        <v>mulyadi44189NIGHT</v>
      </c>
      <c r="AK767" s="5" t="str">
        <f t="shared" si="209"/>
        <v>mulyadiBMJ II</v>
      </c>
      <c r="AL767" s="5" t="str">
        <f t="shared" si="211"/>
        <v>5UTARA</v>
      </c>
      <c r="AM767" s="5" t="str">
        <f t="shared" si="212"/>
        <v>&gt; 5UTARA12 RODA</v>
      </c>
      <c r="AN767" s="5" t="str">
        <f t="shared" si="213"/>
        <v>mulyadiBMJ II&gt; 5UTARA12 RODA</v>
      </c>
      <c r="AO767" s="5" t="str">
        <f t="shared" si="214"/>
        <v>mulyadi&gt; 5UTARA12 RODA</v>
      </c>
      <c r="AP767" s="5" t="str">
        <f t="shared" si="215"/>
        <v>44189NIGHT</v>
      </c>
    </row>
    <row r="768" spans="1:42" x14ac:dyDescent="0.3">
      <c r="A768" s="33">
        <v>1</v>
      </c>
      <c r="B768" s="33"/>
      <c r="C768" s="70">
        <v>44189</v>
      </c>
      <c r="D768" s="71" t="s">
        <v>87</v>
      </c>
      <c r="E768" s="70">
        <v>44190.200694444444</v>
      </c>
      <c r="F768" s="71">
        <v>5154506</v>
      </c>
      <c r="G768" s="33" t="s">
        <v>20</v>
      </c>
      <c r="H768" s="33" t="s">
        <v>21</v>
      </c>
      <c r="I768" s="33" t="s">
        <v>51</v>
      </c>
      <c r="J768" s="33" t="s">
        <v>46</v>
      </c>
      <c r="K768" s="63" t="s">
        <v>33</v>
      </c>
      <c r="L768" s="32" t="str">
        <f t="shared" si="216"/>
        <v>CGE370</v>
      </c>
      <c r="M768" s="32" t="str">
        <f t="shared" si="217"/>
        <v>BMJ II</v>
      </c>
      <c r="N768" s="32" t="str">
        <f t="shared" si="218"/>
        <v>12 RODA</v>
      </c>
      <c r="O768" s="64">
        <v>44190.203229166669</v>
      </c>
      <c r="P768" s="65">
        <v>44190.203229166669</v>
      </c>
      <c r="Q768" s="65"/>
      <c r="R768" s="66">
        <v>6</v>
      </c>
      <c r="S768" s="66">
        <v>46280</v>
      </c>
      <c r="T768" s="66">
        <v>17060</v>
      </c>
      <c r="U768" s="67">
        <f t="shared" si="210"/>
        <v>29.22</v>
      </c>
      <c r="V768" s="66">
        <f t="shared" si="201"/>
        <v>592493.93999999994</v>
      </c>
      <c r="W768" s="66" t="str">
        <f t="shared" si="202"/>
        <v>&gt; 6</v>
      </c>
      <c r="X768" s="66">
        <f>A768+SUMIFS(Presensi!F:F,Presensi!E:E,'Entry Data'!AP768)</f>
        <v>1</v>
      </c>
      <c r="Y768" s="66">
        <f>IFERROR(INDEX('Retasi Pricing'!F:F,MATCH('Entry Data'!AM768,'Retasi Pricing'!E:E,0))*X768,"")</f>
        <v>34450</v>
      </c>
      <c r="Z768" s="62" t="s">
        <v>26</v>
      </c>
      <c r="AA768" s="62" t="s">
        <v>27</v>
      </c>
      <c r="AB768" s="32"/>
      <c r="AC768" s="32" t="s">
        <v>208</v>
      </c>
      <c r="AD768" s="32" t="str">
        <f t="shared" si="203"/>
        <v/>
      </c>
      <c r="AF768" s="5" t="str">
        <f t="shared" si="204"/>
        <v>mulyadi44189</v>
      </c>
      <c r="AG768" s="5" t="str">
        <f t="shared" si="205"/>
        <v>BMJ 04344189UTARANIGHT</v>
      </c>
      <c r="AH768" s="5" t="str">
        <f t="shared" si="206"/>
        <v>mulyadi44189UTARANIGHT</v>
      </c>
      <c r="AI768" s="5" t="str">
        <f t="shared" si="207"/>
        <v>BMJ 04344189NIGHT</v>
      </c>
      <c r="AJ768" s="5" t="str">
        <f t="shared" si="208"/>
        <v>mulyadi44189NIGHT</v>
      </c>
      <c r="AK768" s="5" t="str">
        <f t="shared" si="209"/>
        <v>mulyadiBMJ II</v>
      </c>
      <c r="AL768" s="5" t="str">
        <f t="shared" si="211"/>
        <v>6UTARA</v>
      </c>
      <c r="AM768" s="5" t="str">
        <f t="shared" si="212"/>
        <v>&gt; 6UTARA12 RODA</v>
      </c>
      <c r="AN768" s="5" t="str">
        <f t="shared" si="213"/>
        <v>mulyadiBMJ II&gt; 6UTARA12 RODA</v>
      </c>
      <c r="AO768" s="5" t="str">
        <f t="shared" si="214"/>
        <v>mulyadi&gt; 6UTARA12 RODA</v>
      </c>
      <c r="AP768" s="5" t="str">
        <f t="shared" si="215"/>
        <v>44189NIGHT</v>
      </c>
    </row>
    <row r="769" spans="1:42" x14ac:dyDescent="0.3">
      <c r="A769" s="33">
        <v>1</v>
      </c>
      <c r="B769" s="33"/>
      <c r="C769" s="70">
        <v>44189</v>
      </c>
      <c r="D769" s="71" t="s">
        <v>87</v>
      </c>
      <c r="E769" s="70">
        <v>44190.256944444445</v>
      </c>
      <c r="F769" s="71">
        <v>5154554</v>
      </c>
      <c r="G769" s="33" t="s">
        <v>20</v>
      </c>
      <c r="H769" s="33" t="s">
        <v>50</v>
      </c>
      <c r="I769" s="33" t="s">
        <v>51</v>
      </c>
      <c r="J769" s="33" t="s">
        <v>53</v>
      </c>
      <c r="K769" s="63" t="s">
        <v>33</v>
      </c>
      <c r="L769" s="32" t="str">
        <f t="shared" si="216"/>
        <v>CGE370</v>
      </c>
      <c r="M769" s="32" t="str">
        <f t="shared" si="217"/>
        <v>BMJ II</v>
      </c>
      <c r="N769" s="32" t="str">
        <f t="shared" si="218"/>
        <v>12 RODA</v>
      </c>
      <c r="O769" s="64">
        <v>44190.2575</v>
      </c>
      <c r="P769" s="65">
        <v>44190.2575</v>
      </c>
      <c r="Q769" s="65"/>
      <c r="R769" s="66">
        <v>7</v>
      </c>
      <c r="S769" s="66">
        <v>47560</v>
      </c>
      <c r="T769" s="66">
        <v>17060</v>
      </c>
      <c r="U769" s="67">
        <f t="shared" si="210"/>
        <v>30.5</v>
      </c>
      <c r="V769" s="66">
        <f t="shared" si="201"/>
        <v>618448.5</v>
      </c>
      <c r="W769" s="66" t="str">
        <f t="shared" si="202"/>
        <v>7 &gt;</v>
      </c>
      <c r="X769" s="66">
        <f>A769+SUMIFS(Presensi!F:F,Presensi!E:E,'Entry Data'!AP769)</f>
        <v>1</v>
      </c>
      <c r="Y769" s="66">
        <f>IFERROR(INDEX('Retasi Pricing'!F:F,MATCH('Entry Data'!AM769,'Retasi Pricing'!E:E,0))*X769,"")</f>
        <v>42000</v>
      </c>
      <c r="Z769" s="62" t="s">
        <v>26</v>
      </c>
      <c r="AA769" s="62" t="s">
        <v>27</v>
      </c>
      <c r="AB769" s="32"/>
      <c r="AC769" s="32" t="s">
        <v>208</v>
      </c>
      <c r="AD769" s="32" t="str">
        <f t="shared" si="203"/>
        <v/>
      </c>
      <c r="AF769" s="5" t="str">
        <f t="shared" si="204"/>
        <v>mulyadi44189</v>
      </c>
      <c r="AG769" s="5" t="str">
        <f t="shared" si="205"/>
        <v>BMJ 04344189UTARANIGHT</v>
      </c>
      <c r="AH769" s="5" t="str">
        <f t="shared" si="206"/>
        <v>mulyadi44189UTARANIGHT</v>
      </c>
      <c r="AI769" s="5" t="str">
        <f t="shared" si="207"/>
        <v>BMJ 04344189NIGHT</v>
      </c>
      <c r="AJ769" s="5" t="str">
        <f t="shared" si="208"/>
        <v>mulyadi44189NIGHT</v>
      </c>
      <c r="AK769" s="5" t="str">
        <f t="shared" si="209"/>
        <v>mulyadiBMJ II</v>
      </c>
      <c r="AL769" s="5" t="str">
        <f t="shared" si="211"/>
        <v>7UTARA</v>
      </c>
      <c r="AM769" s="5" t="str">
        <f t="shared" si="212"/>
        <v>7 &gt;UTARA12 RODA</v>
      </c>
      <c r="AN769" s="5" t="str">
        <f t="shared" si="213"/>
        <v>mulyadiBMJ II7 &gt;UTARA12 RODA</v>
      </c>
      <c r="AO769" s="5" t="str">
        <f t="shared" si="214"/>
        <v>mulyadi7 &gt;UTARA12 RODA</v>
      </c>
      <c r="AP769" s="5" t="str">
        <f t="shared" si="215"/>
        <v>44189NIGHT</v>
      </c>
    </row>
    <row r="770" spans="1:42" x14ac:dyDescent="0.3">
      <c r="A770" s="33">
        <v>1</v>
      </c>
      <c r="B770" s="33"/>
      <c r="C770" s="70">
        <v>44189</v>
      </c>
      <c r="D770" s="71" t="s">
        <v>87</v>
      </c>
      <c r="E770" s="70">
        <v>44189.863888888889</v>
      </c>
      <c r="F770" s="71">
        <v>5154162</v>
      </c>
      <c r="G770" s="33" t="s">
        <v>20</v>
      </c>
      <c r="H770" s="33" t="s">
        <v>21</v>
      </c>
      <c r="I770" s="33" t="s">
        <v>45</v>
      </c>
      <c r="J770" s="33" t="s">
        <v>46</v>
      </c>
      <c r="K770" s="63" t="s">
        <v>107</v>
      </c>
      <c r="L770" s="32" t="str">
        <f t="shared" si="216"/>
        <v>CGE370</v>
      </c>
      <c r="M770" s="32" t="str">
        <f t="shared" si="217"/>
        <v>BMJ II</v>
      </c>
      <c r="N770" s="32" t="str">
        <f t="shared" si="218"/>
        <v>12 RODA</v>
      </c>
      <c r="O770" s="64">
        <v>44189.864328703705</v>
      </c>
      <c r="P770" s="65">
        <v>44189.864328703705</v>
      </c>
      <c r="Q770" s="65"/>
      <c r="R770" s="66">
        <v>1</v>
      </c>
      <c r="S770" s="66">
        <v>43620</v>
      </c>
      <c r="T770" s="66">
        <v>17140</v>
      </c>
      <c r="U770" s="67">
        <f t="shared" si="210"/>
        <v>26.48</v>
      </c>
      <c r="V770" s="66">
        <f t="shared" si="201"/>
        <v>536934.96</v>
      </c>
      <c r="W770" s="66" t="str">
        <f t="shared" si="202"/>
        <v>1 &gt; 4</v>
      </c>
      <c r="X770" s="66">
        <f>A770+SUMIFS(Presensi!F:F,Presensi!E:E,'Entry Data'!AP770)</f>
        <v>1</v>
      </c>
      <c r="Y770" s="66">
        <f>IFERROR(INDEX('Retasi Pricing'!F:F,MATCH('Entry Data'!AM770,'Retasi Pricing'!E:E,0))*X770,"")</f>
        <v>27500</v>
      </c>
      <c r="Z770" s="62" t="s">
        <v>26</v>
      </c>
      <c r="AA770" s="62" t="s">
        <v>27</v>
      </c>
      <c r="AB770" s="32"/>
      <c r="AC770" s="32" t="s">
        <v>198</v>
      </c>
      <c r="AD770" s="32" t="str">
        <f t="shared" si="203"/>
        <v/>
      </c>
      <c r="AF770" s="5" t="str">
        <f t="shared" si="204"/>
        <v>mustamin44189</v>
      </c>
      <c r="AG770" s="5" t="str">
        <f t="shared" si="205"/>
        <v>BMJ 04444189UTARANIGHT</v>
      </c>
      <c r="AH770" s="5" t="str">
        <f t="shared" si="206"/>
        <v>mustamin44189UTARANIGHT</v>
      </c>
      <c r="AI770" s="5" t="str">
        <f t="shared" si="207"/>
        <v>BMJ 04444189NIGHT</v>
      </c>
      <c r="AJ770" s="5" t="str">
        <f t="shared" si="208"/>
        <v>mustamin44189NIGHT</v>
      </c>
      <c r="AK770" s="5" t="str">
        <f t="shared" si="209"/>
        <v>mustaminBMJ II</v>
      </c>
      <c r="AL770" s="5" t="str">
        <f t="shared" si="211"/>
        <v>1UTARA</v>
      </c>
      <c r="AM770" s="5" t="str">
        <f t="shared" si="212"/>
        <v>1 &gt; 4UTARA12 RODA</v>
      </c>
      <c r="AN770" s="5" t="str">
        <f t="shared" si="213"/>
        <v>mustaminBMJ II1 &gt; 4UTARA12 RODA</v>
      </c>
      <c r="AO770" s="5" t="str">
        <f t="shared" si="214"/>
        <v>mustamin1 &gt; 4UTARA12 RODA</v>
      </c>
      <c r="AP770" s="5" t="str">
        <f t="shared" si="215"/>
        <v>44189NIGHT</v>
      </c>
    </row>
    <row r="771" spans="1:42" x14ac:dyDescent="0.3">
      <c r="A771" s="33">
        <v>1</v>
      </c>
      <c r="B771" s="33"/>
      <c r="C771" s="70">
        <v>44189</v>
      </c>
      <c r="D771" s="71" t="s">
        <v>87</v>
      </c>
      <c r="E771" s="70">
        <v>44189.893055555556</v>
      </c>
      <c r="F771" s="71">
        <v>5154190</v>
      </c>
      <c r="G771" s="33" t="s">
        <v>20</v>
      </c>
      <c r="H771" s="33" t="s">
        <v>21</v>
      </c>
      <c r="I771" s="33" t="s">
        <v>45</v>
      </c>
      <c r="J771" s="33" t="s">
        <v>46</v>
      </c>
      <c r="K771" s="63" t="s">
        <v>35</v>
      </c>
      <c r="L771" s="32" t="str">
        <f t="shared" si="216"/>
        <v>CGE370</v>
      </c>
      <c r="M771" s="32" t="str">
        <f t="shared" si="217"/>
        <v>BMJ II</v>
      </c>
      <c r="N771" s="32" t="str">
        <f t="shared" si="218"/>
        <v>12 RODA</v>
      </c>
      <c r="O771" s="64">
        <v>44189.89340277778</v>
      </c>
      <c r="P771" s="65">
        <v>44189.89340277778</v>
      </c>
      <c r="Q771" s="65"/>
      <c r="R771" s="66">
        <v>1</v>
      </c>
      <c r="S771" s="66">
        <v>45260</v>
      </c>
      <c r="T771" s="66">
        <v>17100</v>
      </c>
      <c r="U771" s="67">
        <f t="shared" si="210"/>
        <v>28.16</v>
      </c>
      <c r="V771" s="66">
        <f t="shared" si="201"/>
        <v>571000.31999999995</v>
      </c>
      <c r="W771" s="66" t="str">
        <f t="shared" si="202"/>
        <v>1 &gt; 4</v>
      </c>
      <c r="X771" s="66">
        <f>A771+SUMIFS(Presensi!F:F,Presensi!E:E,'Entry Data'!AP771)</f>
        <v>1</v>
      </c>
      <c r="Y771" s="66">
        <f>IFERROR(INDEX('Retasi Pricing'!F:F,MATCH('Entry Data'!AM771,'Retasi Pricing'!E:E,0))*X771,"")</f>
        <v>27500</v>
      </c>
      <c r="Z771" s="62" t="s">
        <v>26</v>
      </c>
      <c r="AA771" s="62" t="s">
        <v>27</v>
      </c>
      <c r="AB771" s="32"/>
      <c r="AC771" s="32" t="s">
        <v>106</v>
      </c>
      <c r="AD771" s="32" t="str">
        <f t="shared" si="203"/>
        <v/>
      </c>
      <c r="AF771" s="5" t="str">
        <f t="shared" si="204"/>
        <v>muhlis44189</v>
      </c>
      <c r="AG771" s="5" t="str">
        <f t="shared" si="205"/>
        <v>BMJ 04544189UTARANIGHT</v>
      </c>
      <c r="AH771" s="5" t="str">
        <f t="shared" si="206"/>
        <v>muhlis44189UTARANIGHT</v>
      </c>
      <c r="AI771" s="5" t="str">
        <f t="shared" si="207"/>
        <v>BMJ 04544189NIGHT</v>
      </c>
      <c r="AJ771" s="5" t="str">
        <f t="shared" si="208"/>
        <v>muhlis44189NIGHT</v>
      </c>
      <c r="AK771" s="5" t="str">
        <f t="shared" si="209"/>
        <v>muhlisBMJ II</v>
      </c>
      <c r="AL771" s="5" t="str">
        <f t="shared" si="211"/>
        <v>1UTARA</v>
      </c>
      <c r="AM771" s="5" t="str">
        <f t="shared" si="212"/>
        <v>1 &gt; 4UTARA12 RODA</v>
      </c>
      <c r="AN771" s="5" t="str">
        <f t="shared" si="213"/>
        <v>muhlisBMJ II1 &gt; 4UTARA12 RODA</v>
      </c>
      <c r="AO771" s="5" t="str">
        <f t="shared" si="214"/>
        <v>muhlis1 &gt; 4UTARA12 RODA</v>
      </c>
      <c r="AP771" s="5" t="str">
        <f t="shared" si="215"/>
        <v>44189NIGHT</v>
      </c>
    </row>
    <row r="772" spans="1:42" x14ac:dyDescent="0.3">
      <c r="A772" s="33">
        <v>1</v>
      </c>
      <c r="B772" s="33"/>
      <c r="C772" s="70">
        <v>44189</v>
      </c>
      <c r="D772" s="71" t="s">
        <v>87</v>
      </c>
      <c r="E772" s="70">
        <v>44189.966666666667</v>
      </c>
      <c r="F772" s="71">
        <v>5154274</v>
      </c>
      <c r="G772" s="33" t="s">
        <v>20</v>
      </c>
      <c r="H772" s="33" t="s">
        <v>21</v>
      </c>
      <c r="I772" s="33" t="s">
        <v>45</v>
      </c>
      <c r="J772" s="33" t="s">
        <v>46</v>
      </c>
      <c r="K772" s="63" t="s">
        <v>35</v>
      </c>
      <c r="L772" s="32" t="str">
        <f t="shared" si="216"/>
        <v>CGE370</v>
      </c>
      <c r="M772" s="32" t="str">
        <f t="shared" si="217"/>
        <v>BMJ II</v>
      </c>
      <c r="N772" s="32" t="str">
        <f t="shared" si="218"/>
        <v>12 RODA</v>
      </c>
      <c r="O772" s="64">
        <v>44189.968252314815</v>
      </c>
      <c r="P772" s="65">
        <v>44189.968252314815</v>
      </c>
      <c r="Q772" s="65"/>
      <c r="R772" s="66">
        <v>2</v>
      </c>
      <c r="S772" s="66">
        <v>45660</v>
      </c>
      <c r="T772" s="66">
        <v>17100</v>
      </c>
      <c r="U772" s="67">
        <f t="shared" si="210"/>
        <v>28.56</v>
      </c>
      <c r="V772" s="66">
        <f t="shared" si="201"/>
        <v>579111.11999999988</v>
      </c>
      <c r="W772" s="66" t="str">
        <f t="shared" si="202"/>
        <v>1 &gt; 4</v>
      </c>
      <c r="X772" s="66">
        <f>A772+SUMIFS(Presensi!F:F,Presensi!E:E,'Entry Data'!AP772)</f>
        <v>1</v>
      </c>
      <c r="Y772" s="66">
        <f>IFERROR(INDEX('Retasi Pricing'!F:F,MATCH('Entry Data'!AM772,'Retasi Pricing'!E:E,0))*X772,"")</f>
        <v>27500</v>
      </c>
      <c r="Z772" s="62" t="s">
        <v>26</v>
      </c>
      <c r="AA772" s="62" t="s">
        <v>27</v>
      </c>
      <c r="AB772" s="32"/>
      <c r="AC772" s="32" t="s">
        <v>106</v>
      </c>
      <c r="AD772" s="32" t="str">
        <f t="shared" si="203"/>
        <v/>
      </c>
      <c r="AF772" s="5" t="str">
        <f t="shared" si="204"/>
        <v>muhlis44189</v>
      </c>
      <c r="AG772" s="5" t="str">
        <f t="shared" si="205"/>
        <v>BMJ 04544189UTARANIGHT</v>
      </c>
      <c r="AH772" s="5" t="str">
        <f t="shared" si="206"/>
        <v>muhlis44189UTARANIGHT</v>
      </c>
      <c r="AI772" s="5" t="str">
        <f t="shared" si="207"/>
        <v>BMJ 04544189NIGHT</v>
      </c>
      <c r="AJ772" s="5" t="str">
        <f t="shared" si="208"/>
        <v>muhlis44189NIGHT</v>
      </c>
      <c r="AK772" s="5" t="str">
        <f t="shared" si="209"/>
        <v>muhlisBMJ II</v>
      </c>
      <c r="AL772" s="5" t="str">
        <f t="shared" si="211"/>
        <v>2UTARA</v>
      </c>
      <c r="AM772" s="5" t="str">
        <f t="shared" si="212"/>
        <v>1 &gt; 4UTARA12 RODA</v>
      </c>
      <c r="AN772" s="5" t="str">
        <f t="shared" si="213"/>
        <v>muhlisBMJ II1 &gt; 4UTARA12 RODA</v>
      </c>
      <c r="AO772" s="5" t="str">
        <f t="shared" si="214"/>
        <v>muhlis1 &gt; 4UTARA12 RODA</v>
      </c>
      <c r="AP772" s="5" t="str">
        <f t="shared" si="215"/>
        <v>44189NIGHT</v>
      </c>
    </row>
    <row r="773" spans="1:42" x14ac:dyDescent="0.3">
      <c r="A773" s="33">
        <v>1</v>
      </c>
      <c r="B773" s="33"/>
      <c r="C773" s="70">
        <v>44189</v>
      </c>
      <c r="D773" s="71" t="s">
        <v>87</v>
      </c>
      <c r="E773" s="70">
        <v>44190.03402777778</v>
      </c>
      <c r="F773" s="71">
        <v>5154339</v>
      </c>
      <c r="G773" s="33" t="s">
        <v>20</v>
      </c>
      <c r="H773" s="33" t="s">
        <v>21</v>
      </c>
      <c r="I773" s="33" t="s">
        <v>45</v>
      </c>
      <c r="J773" s="33" t="s">
        <v>46</v>
      </c>
      <c r="K773" s="63" t="s">
        <v>35</v>
      </c>
      <c r="L773" s="32" t="str">
        <f t="shared" si="216"/>
        <v>CGE370</v>
      </c>
      <c r="M773" s="32" t="str">
        <f t="shared" si="217"/>
        <v>BMJ II</v>
      </c>
      <c r="N773" s="32" t="str">
        <f t="shared" si="218"/>
        <v>12 RODA</v>
      </c>
      <c r="O773" s="64">
        <v>44190.034479166665</v>
      </c>
      <c r="P773" s="65">
        <v>44190.034479166665</v>
      </c>
      <c r="Q773" s="65"/>
      <c r="R773" s="66">
        <v>3</v>
      </c>
      <c r="S773" s="66">
        <v>44320</v>
      </c>
      <c r="T773" s="66">
        <v>17100</v>
      </c>
      <c r="U773" s="67">
        <f t="shared" si="210"/>
        <v>27.22</v>
      </c>
      <c r="V773" s="66">
        <f t="shared" si="201"/>
        <v>551939.93999999994</v>
      </c>
      <c r="W773" s="66" t="str">
        <f t="shared" si="202"/>
        <v>1 &gt; 4</v>
      </c>
      <c r="X773" s="66">
        <f>A773+SUMIFS(Presensi!F:F,Presensi!E:E,'Entry Data'!AP773)</f>
        <v>1</v>
      </c>
      <c r="Y773" s="66">
        <f>IFERROR(INDEX('Retasi Pricing'!F:F,MATCH('Entry Data'!AM773,'Retasi Pricing'!E:E,0))*X773,"")</f>
        <v>27500</v>
      </c>
      <c r="Z773" s="62" t="s">
        <v>26</v>
      </c>
      <c r="AA773" s="62" t="s">
        <v>27</v>
      </c>
      <c r="AB773" s="32"/>
      <c r="AC773" s="32" t="s">
        <v>106</v>
      </c>
      <c r="AD773" s="32" t="str">
        <f t="shared" si="203"/>
        <v/>
      </c>
      <c r="AF773" s="5" t="str">
        <f t="shared" si="204"/>
        <v>muhlis44189</v>
      </c>
      <c r="AG773" s="5" t="str">
        <f t="shared" si="205"/>
        <v>BMJ 04544189UTARANIGHT</v>
      </c>
      <c r="AH773" s="5" t="str">
        <f t="shared" si="206"/>
        <v>muhlis44189UTARANIGHT</v>
      </c>
      <c r="AI773" s="5" t="str">
        <f t="shared" si="207"/>
        <v>BMJ 04544189NIGHT</v>
      </c>
      <c r="AJ773" s="5" t="str">
        <f t="shared" si="208"/>
        <v>muhlis44189NIGHT</v>
      </c>
      <c r="AK773" s="5" t="str">
        <f t="shared" si="209"/>
        <v>muhlisBMJ II</v>
      </c>
      <c r="AL773" s="5" t="str">
        <f t="shared" si="211"/>
        <v>3UTARA</v>
      </c>
      <c r="AM773" s="5" t="str">
        <f t="shared" si="212"/>
        <v>1 &gt; 4UTARA12 RODA</v>
      </c>
      <c r="AN773" s="5" t="str">
        <f t="shared" si="213"/>
        <v>muhlisBMJ II1 &gt; 4UTARA12 RODA</v>
      </c>
      <c r="AO773" s="5" t="str">
        <f t="shared" si="214"/>
        <v>muhlis1 &gt; 4UTARA12 RODA</v>
      </c>
      <c r="AP773" s="5" t="str">
        <f t="shared" si="215"/>
        <v>44189NIGHT</v>
      </c>
    </row>
    <row r="774" spans="1:42" x14ac:dyDescent="0.3">
      <c r="A774" s="33">
        <v>1</v>
      </c>
      <c r="B774" s="33"/>
      <c r="C774" s="70">
        <v>44189</v>
      </c>
      <c r="D774" s="71" t="s">
        <v>87</v>
      </c>
      <c r="E774" s="70">
        <v>44190.102777777778</v>
      </c>
      <c r="F774" s="71">
        <v>5154402</v>
      </c>
      <c r="G774" s="33" t="s">
        <v>20</v>
      </c>
      <c r="H774" s="33" t="s">
        <v>21</v>
      </c>
      <c r="I774" s="33" t="s">
        <v>45</v>
      </c>
      <c r="J774" s="33" t="s">
        <v>46</v>
      </c>
      <c r="K774" s="63" t="s">
        <v>35</v>
      </c>
      <c r="L774" s="32" t="str">
        <f t="shared" si="216"/>
        <v>CGE370</v>
      </c>
      <c r="M774" s="32" t="str">
        <f t="shared" si="217"/>
        <v>BMJ II</v>
      </c>
      <c r="N774" s="32" t="str">
        <f t="shared" si="218"/>
        <v>12 RODA</v>
      </c>
      <c r="O774" s="64">
        <v>44190.103784722225</v>
      </c>
      <c r="P774" s="65">
        <v>44190.103784722225</v>
      </c>
      <c r="Q774" s="65"/>
      <c r="R774" s="66">
        <v>4</v>
      </c>
      <c r="S774" s="66">
        <v>44800</v>
      </c>
      <c r="T774" s="66">
        <v>17100</v>
      </c>
      <c r="U774" s="67">
        <f t="shared" si="210"/>
        <v>27.7</v>
      </c>
      <c r="V774" s="66">
        <f t="shared" si="201"/>
        <v>561672.9</v>
      </c>
      <c r="W774" s="66" t="str">
        <f t="shared" si="202"/>
        <v>1 &gt; 4</v>
      </c>
      <c r="X774" s="66">
        <f>A774+SUMIFS(Presensi!F:F,Presensi!E:E,'Entry Data'!AP774)</f>
        <v>1</v>
      </c>
      <c r="Y774" s="66">
        <f>IFERROR(INDEX('Retasi Pricing'!F:F,MATCH('Entry Data'!AM774,'Retasi Pricing'!E:E,0))*X774,"")</f>
        <v>27500</v>
      </c>
      <c r="Z774" s="62" t="s">
        <v>26</v>
      </c>
      <c r="AA774" s="62" t="s">
        <v>27</v>
      </c>
      <c r="AB774" s="32"/>
      <c r="AC774" s="32" t="s">
        <v>106</v>
      </c>
      <c r="AD774" s="32" t="str">
        <f t="shared" si="203"/>
        <v/>
      </c>
      <c r="AF774" s="5" t="str">
        <f t="shared" si="204"/>
        <v>muhlis44189</v>
      </c>
      <c r="AG774" s="5" t="str">
        <f t="shared" si="205"/>
        <v>BMJ 04544189UTARANIGHT</v>
      </c>
      <c r="AH774" s="5" t="str">
        <f t="shared" si="206"/>
        <v>muhlis44189UTARANIGHT</v>
      </c>
      <c r="AI774" s="5" t="str">
        <f t="shared" si="207"/>
        <v>BMJ 04544189NIGHT</v>
      </c>
      <c r="AJ774" s="5" t="str">
        <f t="shared" si="208"/>
        <v>muhlis44189NIGHT</v>
      </c>
      <c r="AK774" s="5" t="str">
        <f t="shared" si="209"/>
        <v>muhlisBMJ II</v>
      </c>
      <c r="AL774" s="5" t="str">
        <f t="shared" si="211"/>
        <v>4UTARA</v>
      </c>
      <c r="AM774" s="5" t="str">
        <f t="shared" si="212"/>
        <v>1 &gt; 4UTARA12 RODA</v>
      </c>
      <c r="AN774" s="5" t="str">
        <f t="shared" si="213"/>
        <v>muhlisBMJ II1 &gt; 4UTARA12 RODA</v>
      </c>
      <c r="AO774" s="5" t="str">
        <f t="shared" si="214"/>
        <v>muhlis1 &gt; 4UTARA12 RODA</v>
      </c>
      <c r="AP774" s="5" t="str">
        <f t="shared" si="215"/>
        <v>44189NIGHT</v>
      </c>
    </row>
    <row r="775" spans="1:42" x14ac:dyDescent="0.3">
      <c r="A775" s="33">
        <v>1</v>
      </c>
      <c r="B775" s="33"/>
      <c r="C775" s="70">
        <v>44189</v>
      </c>
      <c r="D775" s="71" t="s">
        <v>87</v>
      </c>
      <c r="E775" s="70">
        <v>44190.159722222219</v>
      </c>
      <c r="F775" s="71">
        <v>5154468</v>
      </c>
      <c r="G775" s="33" t="s">
        <v>20</v>
      </c>
      <c r="H775" s="33" t="s">
        <v>21</v>
      </c>
      <c r="I775" s="33" t="s">
        <v>45</v>
      </c>
      <c r="J775" s="33" t="s">
        <v>46</v>
      </c>
      <c r="K775" s="63" t="s">
        <v>35</v>
      </c>
      <c r="L775" s="32" t="str">
        <f t="shared" si="216"/>
        <v>CGE370</v>
      </c>
      <c r="M775" s="32" t="str">
        <f t="shared" si="217"/>
        <v>BMJ II</v>
      </c>
      <c r="N775" s="32" t="str">
        <f t="shared" si="218"/>
        <v>12 RODA</v>
      </c>
      <c r="O775" s="64">
        <v>44190.161469907405</v>
      </c>
      <c r="P775" s="65">
        <v>44190.161469907405</v>
      </c>
      <c r="Q775" s="65"/>
      <c r="R775" s="66">
        <v>5</v>
      </c>
      <c r="S775" s="66">
        <v>46660</v>
      </c>
      <c r="T775" s="66">
        <v>17100</v>
      </c>
      <c r="U775" s="67">
        <f t="shared" si="210"/>
        <v>29.56</v>
      </c>
      <c r="V775" s="66">
        <f t="shared" si="201"/>
        <v>599388.11999999988</v>
      </c>
      <c r="W775" s="66" t="str">
        <f t="shared" si="202"/>
        <v>&gt; 5</v>
      </c>
      <c r="X775" s="66">
        <f>A775+SUMIFS(Presensi!F:F,Presensi!E:E,'Entry Data'!AP775)</f>
        <v>1</v>
      </c>
      <c r="Y775" s="66">
        <f>IFERROR(INDEX('Retasi Pricing'!F:F,MATCH('Entry Data'!AM775,'Retasi Pricing'!E:E,0))*X775,"")</f>
        <v>31200</v>
      </c>
      <c r="Z775" s="62" t="s">
        <v>26</v>
      </c>
      <c r="AA775" s="62" t="s">
        <v>27</v>
      </c>
      <c r="AB775" s="32"/>
      <c r="AC775" s="32" t="s">
        <v>106</v>
      </c>
      <c r="AD775" s="32" t="str">
        <f t="shared" si="203"/>
        <v/>
      </c>
      <c r="AF775" s="5" t="str">
        <f t="shared" si="204"/>
        <v>muhlis44189</v>
      </c>
      <c r="AG775" s="5" t="str">
        <f t="shared" si="205"/>
        <v>BMJ 04544189UTARANIGHT</v>
      </c>
      <c r="AH775" s="5" t="str">
        <f t="shared" si="206"/>
        <v>muhlis44189UTARANIGHT</v>
      </c>
      <c r="AI775" s="5" t="str">
        <f t="shared" si="207"/>
        <v>BMJ 04544189NIGHT</v>
      </c>
      <c r="AJ775" s="5" t="str">
        <f t="shared" si="208"/>
        <v>muhlis44189NIGHT</v>
      </c>
      <c r="AK775" s="5" t="str">
        <f t="shared" si="209"/>
        <v>muhlisBMJ II</v>
      </c>
      <c r="AL775" s="5" t="str">
        <f t="shared" si="211"/>
        <v>5UTARA</v>
      </c>
      <c r="AM775" s="5" t="str">
        <f t="shared" si="212"/>
        <v>&gt; 5UTARA12 RODA</v>
      </c>
      <c r="AN775" s="5" t="str">
        <f t="shared" si="213"/>
        <v>muhlisBMJ II&gt; 5UTARA12 RODA</v>
      </c>
      <c r="AO775" s="5" t="str">
        <f t="shared" si="214"/>
        <v>muhlis&gt; 5UTARA12 RODA</v>
      </c>
      <c r="AP775" s="5" t="str">
        <f t="shared" si="215"/>
        <v>44189NIGHT</v>
      </c>
    </row>
    <row r="776" spans="1:42" x14ac:dyDescent="0.3">
      <c r="A776" s="33">
        <v>1</v>
      </c>
      <c r="B776" s="33"/>
      <c r="C776" s="70">
        <v>44189</v>
      </c>
      <c r="D776" s="71" t="s">
        <v>87</v>
      </c>
      <c r="E776" s="70">
        <v>44190.226388888892</v>
      </c>
      <c r="F776" s="71">
        <v>5154528</v>
      </c>
      <c r="G776" s="33" t="s">
        <v>20</v>
      </c>
      <c r="H776" s="33" t="s">
        <v>21</v>
      </c>
      <c r="I776" s="33" t="s">
        <v>45</v>
      </c>
      <c r="J776" s="33" t="s">
        <v>46</v>
      </c>
      <c r="K776" s="63" t="s">
        <v>35</v>
      </c>
      <c r="L776" s="32" t="str">
        <f t="shared" si="216"/>
        <v>CGE370</v>
      </c>
      <c r="M776" s="32" t="str">
        <f t="shared" si="217"/>
        <v>BMJ II</v>
      </c>
      <c r="N776" s="32" t="str">
        <f t="shared" si="218"/>
        <v>12 RODA</v>
      </c>
      <c r="O776" s="64">
        <v>44190.227164351854</v>
      </c>
      <c r="P776" s="65">
        <v>44190.227164351854</v>
      </c>
      <c r="Q776" s="65"/>
      <c r="R776" s="66">
        <v>6</v>
      </c>
      <c r="S776" s="66">
        <v>45120</v>
      </c>
      <c r="T776" s="66">
        <v>17100</v>
      </c>
      <c r="U776" s="67">
        <f t="shared" si="210"/>
        <v>28.02</v>
      </c>
      <c r="V776" s="66">
        <f t="shared" si="201"/>
        <v>568161.54</v>
      </c>
      <c r="W776" s="66" t="str">
        <f t="shared" si="202"/>
        <v>&gt; 6</v>
      </c>
      <c r="X776" s="66">
        <f>A776+SUMIFS(Presensi!F:F,Presensi!E:E,'Entry Data'!AP776)</f>
        <v>1</v>
      </c>
      <c r="Y776" s="66">
        <f>IFERROR(INDEX('Retasi Pricing'!F:F,MATCH('Entry Data'!AM776,'Retasi Pricing'!E:E,0))*X776,"")</f>
        <v>34450</v>
      </c>
      <c r="Z776" s="62" t="s">
        <v>26</v>
      </c>
      <c r="AA776" s="62" t="s">
        <v>27</v>
      </c>
      <c r="AB776" s="32"/>
      <c r="AC776" s="32" t="s">
        <v>106</v>
      </c>
      <c r="AD776" s="32" t="str">
        <f t="shared" si="203"/>
        <v/>
      </c>
      <c r="AF776" s="5" t="str">
        <f t="shared" si="204"/>
        <v>muhlis44189</v>
      </c>
      <c r="AG776" s="5" t="str">
        <f t="shared" si="205"/>
        <v>BMJ 04544189UTARANIGHT</v>
      </c>
      <c r="AH776" s="5" t="str">
        <f t="shared" si="206"/>
        <v>muhlis44189UTARANIGHT</v>
      </c>
      <c r="AI776" s="5" t="str">
        <f t="shared" si="207"/>
        <v>BMJ 04544189NIGHT</v>
      </c>
      <c r="AJ776" s="5" t="str">
        <f t="shared" si="208"/>
        <v>muhlis44189NIGHT</v>
      </c>
      <c r="AK776" s="5" t="str">
        <f t="shared" si="209"/>
        <v>muhlisBMJ II</v>
      </c>
      <c r="AL776" s="5" t="str">
        <f t="shared" si="211"/>
        <v>6UTARA</v>
      </c>
      <c r="AM776" s="5" t="str">
        <f t="shared" si="212"/>
        <v>&gt; 6UTARA12 RODA</v>
      </c>
      <c r="AN776" s="5" t="str">
        <f t="shared" si="213"/>
        <v>muhlisBMJ II&gt; 6UTARA12 RODA</v>
      </c>
      <c r="AO776" s="5" t="str">
        <f t="shared" si="214"/>
        <v>muhlis&gt; 6UTARA12 RODA</v>
      </c>
      <c r="AP776" s="5" t="str">
        <f t="shared" si="215"/>
        <v>44189NIGHT</v>
      </c>
    </row>
    <row r="777" spans="1:42" x14ac:dyDescent="0.3">
      <c r="A777" s="33">
        <v>1</v>
      </c>
      <c r="B777" s="33"/>
      <c r="C777" s="70">
        <v>44189</v>
      </c>
      <c r="D777" s="71" t="s">
        <v>87</v>
      </c>
      <c r="E777" s="70">
        <v>44189.872916666667</v>
      </c>
      <c r="F777" s="71">
        <v>5154172</v>
      </c>
      <c r="G777" s="33" t="s">
        <v>20</v>
      </c>
      <c r="H777" s="33" t="s">
        <v>21</v>
      </c>
      <c r="I777" s="33" t="s">
        <v>51</v>
      </c>
      <c r="J777" s="33" t="s">
        <v>46</v>
      </c>
      <c r="K777" s="63" t="s">
        <v>36</v>
      </c>
      <c r="L777" s="32" t="str">
        <f t="shared" si="216"/>
        <v>CGE370</v>
      </c>
      <c r="M777" s="32" t="str">
        <f t="shared" si="217"/>
        <v>BMJ II</v>
      </c>
      <c r="N777" s="32" t="str">
        <f t="shared" si="218"/>
        <v>12 RODA</v>
      </c>
      <c r="O777" s="64">
        <v>44189.873726851853</v>
      </c>
      <c r="P777" s="65">
        <v>44189.873726851853</v>
      </c>
      <c r="Q777" s="65"/>
      <c r="R777" s="66">
        <v>1</v>
      </c>
      <c r="S777" s="66">
        <v>43200</v>
      </c>
      <c r="T777" s="66">
        <v>16740</v>
      </c>
      <c r="U777" s="67">
        <f t="shared" si="210"/>
        <v>26.46</v>
      </c>
      <c r="V777" s="66">
        <f t="shared" si="201"/>
        <v>536529.41999999993</v>
      </c>
      <c r="W777" s="66" t="str">
        <f t="shared" si="202"/>
        <v>1 &gt; 4</v>
      </c>
      <c r="X777" s="66">
        <f>A777+SUMIFS(Presensi!F:F,Presensi!E:E,'Entry Data'!AP777)</f>
        <v>1</v>
      </c>
      <c r="Y777" s="66">
        <f>IFERROR(INDEX('Retasi Pricing'!F:F,MATCH('Entry Data'!AM777,'Retasi Pricing'!E:E,0))*X777,"")</f>
        <v>27500</v>
      </c>
      <c r="Z777" s="62" t="s">
        <v>26</v>
      </c>
      <c r="AA777" s="62" t="s">
        <v>27</v>
      </c>
      <c r="AB777" s="32"/>
      <c r="AC777" s="32" t="s">
        <v>207</v>
      </c>
      <c r="AD777" s="32" t="str">
        <f t="shared" si="203"/>
        <v/>
      </c>
      <c r="AF777" s="5" t="str">
        <f t="shared" si="204"/>
        <v>umar abadi44189</v>
      </c>
      <c r="AG777" s="5" t="str">
        <f t="shared" si="205"/>
        <v>BMJ 04644189UTARANIGHT</v>
      </c>
      <c r="AH777" s="5" t="str">
        <f t="shared" si="206"/>
        <v>umar abadi44189UTARANIGHT</v>
      </c>
      <c r="AI777" s="5" t="str">
        <f t="shared" si="207"/>
        <v>BMJ 04644189NIGHT</v>
      </c>
      <c r="AJ777" s="5" t="str">
        <f t="shared" si="208"/>
        <v>umar abadi44189NIGHT</v>
      </c>
      <c r="AK777" s="5" t="str">
        <f t="shared" si="209"/>
        <v>umar abadiBMJ II</v>
      </c>
      <c r="AL777" s="5" t="str">
        <f t="shared" si="211"/>
        <v>1UTARA</v>
      </c>
      <c r="AM777" s="5" t="str">
        <f t="shared" si="212"/>
        <v>1 &gt; 4UTARA12 RODA</v>
      </c>
      <c r="AN777" s="5" t="str">
        <f t="shared" si="213"/>
        <v>umar abadiBMJ II1 &gt; 4UTARA12 RODA</v>
      </c>
      <c r="AO777" s="5" t="str">
        <f t="shared" si="214"/>
        <v>umar abadi1 &gt; 4UTARA12 RODA</v>
      </c>
      <c r="AP777" s="5" t="str">
        <f t="shared" si="215"/>
        <v>44189NIGHT</v>
      </c>
    </row>
    <row r="778" spans="1:42" x14ac:dyDescent="0.3">
      <c r="A778" s="33">
        <v>1</v>
      </c>
      <c r="B778" s="33"/>
      <c r="C778" s="70">
        <v>44189</v>
      </c>
      <c r="D778" s="71" t="s">
        <v>87</v>
      </c>
      <c r="E778" s="70">
        <v>44189.949305555558</v>
      </c>
      <c r="F778" s="71">
        <v>5154250</v>
      </c>
      <c r="G778" s="33" t="s">
        <v>20</v>
      </c>
      <c r="H778" s="33" t="s">
        <v>50</v>
      </c>
      <c r="I778" s="33" t="s">
        <v>51</v>
      </c>
      <c r="J778" s="33" t="s">
        <v>53</v>
      </c>
      <c r="K778" s="63" t="s">
        <v>36</v>
      </c>
      <c r="L778" s="32" t="str">
        <f t="shared" si="216"/>
        <v>CGE370</v>
      </c>
      <c r="M778" s="32" t="str">
        <f t="shared" si="217"/>
        <v>BMJ II</v>
      </c>
      <c r="N778" s="32" t="str">
        <f t="shared" si="218"/>
        <v>12 RODA</v>
      </c>
      <c r="O778" s="64">
        <v>44189.949699074074</v>
      </c>
      <c r="P778" s="65">
        <v>44189.949699074074</v>
      </c>
      <c r="Q778" s="65"/>
      <c r="R778" s="66">
        <v>2</v>
      </c>
      <c r="S778" s="66">
        <v>47120</v>
      </c>
      <c r="T778" s="66">
        <v>16740</v>
      </c>
      <c r="U778" s="67">
        <f t="shared" si="210"/>
        <v>30.38</v>
      </c>
      <c r="V778" s="66">
        <f t="shared" ref="V778:V841" si="219">IFERROR(VLOOKUP(L778,harga,2,FALSE),"")*U778*IFERROR(VLOOKUP(G778,jarak,2,FALSE),"")</f>
        <v>616015.26</v>
      </c>
      <c r="W778" s="66" t="str">
        <f t="shared" ref="W778:W841" si="220">IFERROR(VLOOKUP(AL778,Code,2,FALSE),"")</f>
        <v>1 &gt; 4</v>
      </c>
      <c r="X778" s="66">
        <f>A778+SUMIFS(Presensi!F:F,Presensi!E:E,'Entry Data'!AP778)</f>
        <v>1</v>
      </c>
      <c r="Y778" s="66">
        <f>IFERROR(INDEX('Retasi Pricing'!F:F,MATCH('Entry Data'!AM778,'Retasi Pricing'!E:E,0))*X778,"")</f>
        <v>27500</v>
      </c>
      <c r="Z778" s="62" t="s">
        <v>26</v>
      </c>
      <c r="AA778" s="62" t="s">
        <v>27</v>
      </c>
      <c r="AB778" s="32"/>
      <c r="AC778" s="32" t="s">
        <v>207</v>
      </c>
      <c r="AD778" s="32" t="str">
        <f t="shared" ref="AD778:AD841" si="221">IFERROR(VLOOKUP(AC778,driver,13,FALSE),"")</f>
        <v/>
      </c>
      <c r="AF778" s="5" t="str">
        <f t="shared" ref="AF778:AF841" si="222">AC778&amp;C778</f>
        <v>umar abadi44189</v>
      </c>
      <c r="AG778" s="5" t="str">
        <f t="shared" ref="AG778:AG841" si="223">K778&amp;C778&amp;G778&amp;D778</f>
        <v>BMJ 04644189UTARANIGHT</v>
      </c>
      <c r="AH778" s="5" t="str">
        <f t="shared" ref="AH778:AH841" si="224">AC778&amp;C778&amp;G778&amp;D778</f>
        <v>umar abadi44189UTARANIGHT</v>
      </c>
      <c r="AI778" s="5" t="str">
        <f t="shared" ref="AI778:AI841" si="225">K778&amp;C778&amp;D778</f>
        <v>BMJ 04644189NIGHT</v>
      </c>
      <c r="AJ778" s="5" t="str">
        <f t="shared" ref="AJ778:AJ841" si="226">AC778&amp;C778&amp;D778</f>
        <v>umar abadi44189NIGHT</v>
      </c>
      <c r="AK778" s="5" t="str">
        <f t="shared" ref="AK778:AK841" si="227">AC778&amp;M778</f>
        <v>umar abadiBMJ II</v>
      </c>
      <c r="AL778" s="5" t="str">
        <f t="shared" si="211"/>
        <v>2UTARA</v>
      </c>
      <c r="AM778" s="5" t="str">
        <f t="shared" si="212"/>
        <v>1 &gt; 4UTARA12 RODA</v>
      </c>
      <c r="AN778" s="5" t="str">
        <f t="shared" si="213"/>
        <v>umar abadiBMJ II1 &gt; 4UTARA12 RODA</v>
      </c>
      <c r="AO778" s="5" t="str">
        <f t="shared" si="214"/>
        <v>umar abadi1 &gt; 4UTARA12 RODA</v>
      </c>
      <c r="AP778" s="5" t="str">
        <f t="shared" si="215"/>
        <v>44189NIGHT</v>
      </c>
    </row>
    <row r="779" spans="1:42" x14ac:dyDescent="0.3">
      <c r="A779" s="33">
        <v>1</v>
      </c>
      <c r="B779" s="33"/>
      <c r="C779" s="70">
        <v>44189</v>
      </c>
      <c r="D779" s="71" t="s">
        <v>87</v>
      </c>
      <c r="E779" s="70">
        <v>44190.007638888892</v>
      </c>
      <c r="F779" s="71">
        <v>5154319</v>
      </c>
      <c r="G779" s="33" t="s">
        <v>20</v>
      </c>
      <c r="H779" s="33" t="s">
        <v>21</v>
      </c>
      <c r="I779" s="33" t="s">
        <v>51</v>
      </c>
      <c r="J779" s="33" t="s">
        <v>46</v>
      </c>
      <c r="K779" s="63" t="s">
        <v>36</v>
      </c>
      <c r="L779" s="32" t="str">
        <f t="shared" si="216"/>
        <v>CGE370</v>
      </c>
      <c r="M779" s="32" t="str">
        <f t="shared" si="217"/>
        <v>BMJ II</v>
      </c>
      <c r="N779" s="32" t="str">
        <f t="shared" si="218"/>
        <v>12 RODA</v>
      </c>
      <c r="O779" s="64">
        <v>44190.007928240739</v>
      </c>
      <c r="P779" s="65">
        <v>44190.007928240739</v>
      </c>
      <c r="Q779" s="65"/>
      <c r="R779" s="66">
        <v>3</v>
      </c>
      <c r="S779" s="66">
        <v>43460</v>
      </c>
      <c r="T779" s="66">
        <v>16740</v>
      </c>
      <c r="U779" s="67">
        <f t="shared" ref="U779:U842" si="228">(S779-T779)/1000</f>
        <v>26.72</v>
      </c>
      <c r="V779" s="66">
        <f t="shared" si="219"/>
        <v>541801.43999999994</v>
      </c>
      <c r="W779" s="66" t="str">
        <f t="shared" si="220"/>
        <v>1 &gt; 4</v>
      </c>
      <c r="X779" s="66">
        <f>A779+SUMIFS(Presensi!F:F,Presensi!E:E,'Entry Data'!AP779)</f>
        <v>1</v>
      </c>
      <c r="Y779" s="66">
        <f>IFERROR(INDEX('Retasi Pricing'!F:F,MATCH('Entry Data'!AM779,'Retasi Pricing'!E:E,0))*X779,"")</f>
        <v>27500</v>
      </c>
      <c r="Z779" s="62" t="s">
        <v>26</v>
      </c>
      <c r="AA779" s="62" t="s">
        <v>27</v>
      </c>
      <c r="AB779" s="32"/>
      <c r="AC779" s="32" t="s">
        <v>207</v>
      </c>
      <c r="AD779" s="32" t="str">
        <f t="shared" si="221"/>
        <v/>
      </c>
      <c r="AF779" s="5" t="str">
        <f t="shared" si="222"/>
        <v>umar abadi44189</v>
      </c>
      <c r="AG779" s="5" t="str">
        <f t="shared" si="223"/>
        <v>BMJ 04644189UTARANIGHT</v>
      </c>
      <c r="AH779" s="5" t="str">
        <f t="shared" si="224"/>
        <v>umar abadi44189UTARANIGHT</v>
      </c>
      <c r="AI779" s="5" t="str">
        <f t="shared" si="225"/>
        <v>BMJ 04644189NIGHT</v>
      </c>
      <c r="AJ779" s="5" t="str">
        <f t="shared" si="226"/>
        <v>umar abadi44189NIGHT</v>
      </c>
      <c r="AK779" s="5" t="str">
        <f t="shared" si="227"/>
        <v>umar abadiBMJ II</v>
      </c>
      <c r="AL779" s="5" t="str">
        <f t="shared" ref="AL779:AL842" si="229">Q779&amp;R779&amp;G779</f>
        <v>3UTARA</v>
      </c>
      <c r="AM779" s="5" t="str">
        <f t="shared" ref="AM779:AM842" si="230">W779&amp;G779&amp;N779</f>
        <v>1 &gt; 4UTARA12 RODA</v>
      </c>
      <c r="AN779" s="5" t="str">
        <f t="shared" ref="AN779:AN842" si="231">AC779&amp;M779&amp;W779&amp;G779&amp;N779</f>
        <v>umar abadiBMJ II1 &gt; 4UTARA12 RODA</v>
      </c>
      <c r="AO779" s="5" t="str">
        <f t="shared" ref="AO779:AO842" si="232">AC779&amp;W779&amp;G779&amp;N779</f>
        <v>umar abadi1 &gt; 4UTARA12 RODA</v>
      </c>
      <c r="AP779" s="5" t="str">
        <f t="shared" ref="AP779:AP842" si="233">C779&amp;D779</f>
        <v>44189NIGHT</v>
      </c>
    </row>
    <row r="780" spans="1:42" x14ac:dyDescent="0.3">
      <c r="A780" s="33">
        <v>1</v>
      </c>
      <c r="B780" s="33"/>
      <c r="C780" s="70">
        <v>44189</v>
      </c>
      <c r="D780" s="71" t="s">
        <v>87</v>
      </c>
      <c r="E780" s="70">
        <v>44190.07916666667</v>
      </c>
      <c r="F780" s="71">
        <v>5154378</v>
      </c>
      <c r="G780" s="33" t="s">
        <v>20</v>
      </c>
      <c r="H780" s="33" t="s">
        <v>50</v>
      </c>
      <c r="I780" s="33" t="s">
        <v>51</v>
      </c>
      <c r="J780" s="33" t="s">
        <v>53</v>
      </c>
      <c r="K780" s="63" t="s">
        <v>36</v>
      </c>
      <c r="L780" s="32" t="str">
        <f t="shared" si="216"/>
        <v>CGE370</v>
      </c>
      <c r="M780" s="32" t="str">
        <f t="shared" si="217"/>
        <v>BMJ II</v>
      </c>
      <c r="N780" s="32" t="str">
        <f t="shared" si="218"/>
        <v>12 RODA</v>
      </c>
      <c r="O780" s="64">
        <v>44190.079513888886</v>
      </c>
      <c r="P780" s="65">
        <v>44190.079513888886</v>
      </c>
      <c r="Q780" s="65"/>
      <c r="R780" s="66">
        <v>4</v>
      </c>
      <c r="S780" s="66">
        <v>43880</v>
      </c>
      <c r="T780" s="66">
        <v>16740</v>
      </c>
      <c r="U780" s="67">
        <f t="shared" si="228"/>
        <v>27.14</v>
      </c>
      <c r="V780" s="66">
        <f t="shared" si="219"/>
        <v>550317.78</v>
      </c>
      <c r="W780" s="66" t="str">
        <f t="shared" si="220"/>
        <v>1 &gt; 4</v>
      </c>
      <c r="X780" s="66">
        <f>A780+SUMIFS(Presensi!F:F,Presensi!E:E,'Entry Data'!AP780)</f>
        <v>1</v>
      </c>
      <c r="Y780" s="66">
        <f>IFERROR(INDEX('Retasi Pricing'!F:F,MATCH('Entry Data'!AM780,'Retasi Pricing'!E:E,0))*X780,"")</f>
        <v>27500</v>
      </c>
      <c r="Z780" s="62" t="s">
        <v>26</v>
      </c>
      <c r="AA780" s="62" t="s">
        <v>27</v>
      </c>
      <c r="AB780" s="32"/>
      <c r="AC780" s="32" t="s">
        <v>207</v>
      </c>
      <c r="AD780" s="32" t="str">
        <f t="shared" si="221"/>
        <v/>
      </c>
      <c r="AF780" s="5" t="str">
        <f t="shared" si="222"/>
        <v>umar abadi44189</v>
      </c>
      <c r="AG780" s="5" t="str">
        <f t="shared" si="223"/>
        <v>BMJ 04644189UTARANIGHT</v>
      </c>
      <c r="AH780" s="5" t="str">
        <f t="shared" si="224"/>
        <v>umar abadi44189UTARANIGHT</v>
      </c>
      <c r="AI780" s="5" t="str">
        <f t="shared" si="225"/>
        <v>BMJ 04644189NIGHT</v>
      </c>
      <c r="AJ780" s="5" t="str">
        <f t="shared" si="226"/>
        <v>umar abadi44189NIGHT</v>
      </c>
      <c r="AK780" s="5" t="str">
        <f t="shared" si="227"/>
        <v>umar abadiBMJ II</v>
      </c>
      <c r="AL780" s="5" t="str">
        <f t="shared" si="229"/>
        <v>4UTARA</v>
      </c>
      <c r="AM780" s="5" t="str">
        <f t="shared" si="230"/>
        <v>1 &gt; 4UTARA12 RODA</v>
      </c>
      <c r="AN780" s="5" t="str">
        <f t="shared" si="231"/>
        <v>umar abadiBMJ II1 &gt; 4UTARA12 RODA</v>
      </c>
      <c r="AO780" s="5" t="str">
        <f t="shared" si="232"/>
        <v>umar abadi1 &gt; 4UTARA12 RODA</v>
      </c>
      <c r="AP780" s="5" t="str">
        <f t="shared" si="233"/>
        <v>44189NIGHT</v>
      </c>
    </row>
    <row r="781" spans="1:42" x14ac:dyDescent="0.3">
      <c r="A781" s="33">
        <v>1</v>
      </c>
      <c r="B781" s="33"/>
      <c r="C781" s="70">
        <v>44189</v>
      </c>
      <c r="D781" s="71" t="s">
        <v>87</v>
      </c>
      <c r="E781" s="70">
        <v>44190.140972222223</v>
      </c>
      <c r="F781" s="71">
        <v>5154447</v>
      </c>
      <c r="G781" s="33" t="s">
        <v>20</v>
      </c>
      <c r="H781" s="33" t="s">
        <v>21</v>
      </c>
      <c r="I781" s="33" t="s">
        <v>51</v>
      </c>
      <c r="J781" s="33" t="s">
        <v>46</v>
      </c>
      <c r="K781" s="63" t="s">
        <v>36</v>
      </c>
      <c r="L781" s="32" t="str">
        <f t="shared" si="216"/>
        <v>CGE370</v>
      </c>
      <c r="M781" s="32" t="str">
        <f t="shared" si="217"/>
        <v>BMJ II</v>
      </c>
      <c r="N781" s="32" t="str">
        <f t="shared" si="218"/>
        <v>12 RODA</v>
      </c>
      <c r="O781" s="64">
        <v>44190.142083333332</v>
      </c>
      <c r="P781" s="65">
        <v>44190.142083333332</v>
      </c>
      <c r="Q781" s="65"/>
      <c r="R781" s="66">
        <v>5</v>
      </c>
      <c r="S781" s="66">
        <v>44460</v>
      </c>
      <c r="T781" s="66">
        <v>16740</v>
      </c>
      <c r="U781" s="67">
        <f t="shared" si="228"/>
        <v>27.72</v>
      </c>
      <c r="V781" s="66">
        <f t="shared" si="219"/>
        <v>562078.43999999994</v>
      </c>
      <c r="W781" s="66" t="str">
        <f t="shared" si="220"/>
        <v>&gt; 5</v>
      </c>
      <c r="X781" s="66">
        <f>A781+SUMIFS(Presensi!F:F,Presensi!E:E,'Entry Data'!AP781)</f>
        <v>1</v>
      </c>
      <c r="Y781" s="66">
        <f>IFERROR(INDEX('Retasi Pricing'!F:F,MATCH('Entry Data'!AM781,'Retasi Pricing'!E:E,0))*X781,"")</f>
        <v>31200</v>
      </c>
      <c r="Z781" s="62" t="s">
        <v>26</v>
      </c>
      <c r="AA781" s="62" t="s">
        <v>27</v>
      </c>
      <c r="AB781" s="32"/>
      <c r="AC781" s="32" t="s">
        <v>207</v>
      </c>
      <c r="AD781" s="32" t="str">
        <f t="shared" si="221"/>
        <v/>
      </c>
      <c r="AF781" s="5" t="str">
        <f t="shared" si="222"/>
        <v>umar abadi44189</v>
      </c>
      <c r="AG781" s="5" t="str">
        <f t="shared" si="223"/>
        <v>BMJ 04644189UTARANIGHT</v>
      </c>
      <c r="AH781" s="5" t="str">
        <f t="shared" si="224"/>
        <v>umar abadi44189UTARANIGHT</v>
      </c>
      <c r="AI781" s="5" t="str">
        <f t="shared" si="225"/>
        <v>BMJ 04644189NIGHT</v>
      </c>
      <c r="AJ781" s="5" t="str">
        <f t="shared" si="226"/>
        <v>umar abadi44189NIGHT</v>
      </c>
      <c r="AK781" s="5" t="str">
        <f t="shared" si="227"/>
        <v>umar abadiBMJ II</v>
      </c>
      <c r="AL781" s="5" t="str">
        <f t="shared" si="229"/>
        <v>5UTARA</v>
      </c>
      <c r="AM781" s="5" t="str">
        <f t="shared" si="230"/>
        <v>&gt; 5UTARA12 RODA</v>
      </c>
      <c r="AN781" s="5" t="str">
        <f t="shared" si="231"/>
        <v>umar abadiBMJ II&gt; 5UTARA12 RODA</v>
      </c>
      <c r="AO781" s="5" t="str">
        <f t="shared" si="232"/>
        <v>umar abadi&gt; 5UTARA12 RODA</v>
      </c>
      <c r="AP781" s="5" t="str">
        <f t="shared" si="233"/>
        <v>44189NIGHT</v>
      </c>
    </row>
    <row r="782" spans="1:42" x14ac:dyDescent="0.3">
      <c r="A782" s="33">
        <v>1</v>
      </c>
      <c r="B782" s="33"/>
      <c r="C782" s="70">
        <v>44189</v>
      </c>
      <c r="D782" s="71" t="s">
        <v>87</v>
      </c>
      <c r="E782" s="70">
        <v>44190.224305555559</v>
      </c>
      <c r="F782" s="71">
        <v>5154527</v>
      </c>
      <c r="G782" s="33" t="s">
        <v>20</v>
      </c>
      <c r="H782" s="33" t="s">
        <v>21</v>
      </c>
      <c r="I782" s="33" t="s">
        <v>51</v>
      </c>
      <c r="J782" s="33" t="s">
        <v>46</v>
      </c>
      <c r="K782" s="63" t="s">
        <v>36</v>
      </c>
      <c r="L782" s="32" t="str">
        <f t="shared" si="216"/>
        <v>CGE370</v>
      </c>
      <c r="M782" s="32" t="str">
        <f t="shared" si="217"/>
        <v>BMJ II</v>
      </c>
      <c r="N782" s="32" t="str">
        <f t="shared" si="218"/>
        <v>12 RODA</v>
      </c>
      <c r="O782" s="64">
        <v>44190.224803240744</v>
      </c>
      <c r="P782" s="65">
        <v>44190.224803240744</v>
      </c>
      <c r="Q782" s="65"/>
      <c r="R782" s="66">
        <v>6</v>
      </c>
      <c r="S782" s="66">
        <v>45300</v>
      </c>
      <c r="T782" s="66">
        <v>16740</v>
      </c>
      <c r="U782" s="67">
        <f t="shared" si="228"/>
        <v>28.56</v>
      </c>
      <c r="V782" s="66">
        <f t="shared" si="219"/>
        <v>579111.11999999988</v>
      </c>
      <c r="W782" s="66" t="str">
        <f t="shared" si="220"/>
        <v>&gt; 6</v>
      </c>
      <c r="X782" s="66">
        <f>A782+SUMIFS(Presensi!F:F,Presensi!E:E,'Entry Data'!AP782)</f>
        <v>1</v>
      </c>
      <c r="Y782" s="66">
        <f>IFERROR(INDEX('Retasi Pricing'!F:F,MATCH('Entry Data'!AM782,'Retasi Pricing'!E:E,0))*X782,"")</f>
        <v>34450</v>
      </c>
      <c r="Z782" s="62" t="s">
        <v>26</v>
      </c>
      <c r="AA782" s="62" t="s">
        <v>27</v>
      </c>
      <c r="AB782" s="32"/>
      <c r="AC782" s="32" t="s">
        <v>207</v>
      </c>
      <c r="AD782" s="32" t="str">
        <f t="shared" si="221"/>
        <v/>
      </c>
      <c r="AF782" s="5" t="str">
        <f t="shared" si="222"/>
        <v>umar abadi44189</v>
      </c>
      <c r="AG782" s="5" t="str">
        <f t="shared" si="223"/>
        <v>BMJ 04644189UTARANIGHT</v>
      </c>
      <c r="AH782" s="5" t="str">
        <f t="shared" si="224"/>
        <v>umar abadi44189UTARANIGHT</v>
      </c>
      <c r="AI782" s="5" t="str">
        <f t="shared" si="225"/>
        <v>BMJ 04644189NIGHT</v>
      </c>
      <c r="AJ782" s="5" t="str">
        <f t="shared" si="226"/>
        <v>umar abadi44189NIGHT</v>
      </c>
      <c r="AK782" s="5" t="str">
        <f t="shared" si="227"/>
        <v>umar abadiBMJ II</v>
      </c>
      <c r="AL782" s="5" t="str">
        <f t="shared" si="229"/>
        <v>6UTARA</v>
      </c>
      <c r="AM782" s="5" t="str">
        <f t="shared" si="230"/>
        <v>&gt; 6UTARA12 RODA</v>
      </c>
      <c r="AN782" s="5" t="str">
        <f t="shared" si="231"/>
        <v>umar abadiBMJ II&gt; 6UTARA12 RODA</v>
      </c>
      <c r="AO782" s="5" t="str">
        <f t="shared" si="232"/>
        <v>umar abadi&gt; 6UTARA12 RODA</v>
      </c>
      <c r="AP782" s="5" t="str">
        <f t="shared" si="233"/>
        <v>44189NIGHT</v>
      </c>
    </row>
    <row r="783" spans="1:42" x14ac:dyDescent="0.3">
      <c r="A783" s="33">
        <v>1</v>
      </c>
      <c r="B783" s="33"/>
      <c r="C783" s="70">
        <v>44189</v>
      </c>
      <c r="D783" s="71" t="s">
        <v>87</v>
      </c>
      <c r="E783" s="70">
        <v>44189.84375</v>
      </c>
      <c r="F783" s="71">
        <v>5154129</v>
      </c>
      <c r="G783" s="33" t="s">
        <v>20</v>
      </c>
      <c r="H783" s="33" t="s">
        <v>50</v>
      </c>
      <c r="I783" s="33" t="s">
        <v>51</v>
      </c>
      <c r="J783" s="33" t="s">
        <v>53</v>
      </c>
      <c r="K783" s="63" t="s">
        <v>41</v>
      </c>
      <c r="L783" s="32" t="str">
        <f t="shared" si="216"/>
        <v>AXOR4843</v>
      </c>
      <c r="M783" s="32" t="str">
        <f t="shared" si="217"/>
        <v>BMJ II</v>
      </c>
      <c r="N783" s="32" t="str">
        <f t="shared" si="218"/>
        <v>12 RODA</v>
      </c>
      <c r="O783" s="64">
        <v>44189.844733796293</v>
      </c>
      <c r="P783" s="65">
        <v>44189.844733796293</v>
      </c>
      <c r="Q783" s="65"/>
      <c r="R783" s="66">
        <v>1</v>
      </c>
      <c r="S783" s="66">
        <v>49540</v>
      </c>
      <c r="T783" s="66">
        <v>19840</v>
      </c>
      <c r="U783" s="67">
        <f t="shared" si="228"/>
        <v>29.7</v>
      </c>
      <c r="V783" s="66">
        <f t="shared" si="219"/>
        <v>602226.9</v>
      </c>
      <c r="W783" s="66" t="str">
        <f t="shared" si="220"/>
        <v>1 &gt; 4</v>
      </c>
      <c r="X783" s="66">
        <f>A783+SUMIFS(Presensi!F:F,Presensi!E:E,'Entry Data'!AP783)</f>
        <v>1</v>
      </c>
      <c r="Y783" s="66">
        <f>IFERROR(INDEX('Retasi Pricing'!F:F,MATCH('Entry Data'!AM783,'Retasi Pricing'!E:E,0))*X783,"")</f>
        <v>27500</v>
      </c>
      <c r="Z783" s="62" t="s">
        <v>26</v>
      </c>
      <c r="AA783" s="62" t="s">
        <v>27</v>
      </c>
      <c r="AB783" s="32"/>
      <c r="AC783" s="32" t="s">
        <v>124</v>
      </c>
      <c r="AD783" s="32" t="str">
        <f t="shared" si="221"/>
        <v/>
      </c>
      <c r="AF783" s="5" t="str">
        <f t="shared" si="222"/>
        <v>rahman44189</v>
      </c>
      <c r="AG783" s="5" t="str">
        <f t="shared" si="223"/>
        <v>BMJ 04744189UTARANIGHT</v>
      </c>
      <c r="AH783" s="5" t="str">
        <f t="shared" si="224"/>
        <v>rahman44189UTARANIGHT</v>
      </c>
      <c r="AI783" s="5" t="str">
        <f t="shared" si="225"/>
        <v>BMJ 04744189NIGHT</v>
      </c>
      <c r="AJ783" s="5" t="str">
        <f t="shared" si="226"/>
        <v>rahman44189NIGHT</v>
      </c>
      <c r="AK783" s="5" t="str">
        <f t="shared" si="227"/>
        <v>rahmanBMJ II</v>
      </c>
      <c r="AL783" s="5" t="str">
        <f t="shared" si="229"/>
        <v>1UTARA</v>
      </c>
      <c r="AM783" s="5" t="str">
        <f t="shared" si="230"/>
        <v>1 &gt; 4UTARA12 RODA</v>
      </c>
      <c r="AN783" s="5" t="str">
        <f t="shared" si="231"/>
        <v>rahmanBMJ II1 &gt; 4UTARA12 RODA</v>
      </c>
      <c r="AO783" s="5" t="str">
        <f t="shared" si="232"/>
        <v>rahman1 &gt; 4UTARA12 RODA</v>
      </c>
      <c r="AP783" s="5" t="str">
        <f t="shared" si="233"/>
        <v>44189NIGHT</v>
      </c>
    </row>
    <row r="784" spans="1:42" x14ac:dyDescent="0.3">
      <c r="A784" s="33">
        <v>1</v>
      </c>
      <c r="B784" s="33"/>
      <c r="C784" s="70">
        <v>44189</v>
      </c>
      <c r="D784" s="71" t="s">
        <v>87</v>
      </c>
      <c r="E784" s="70">
        <v>44189.909722222219</v>
      </c>
      <c r="F784" s="71">
        <v>5154210</v>
      </c>
      <c r="G784" s="33" t="s">
        <v>20</v>
      </c>
      <c r="H784" s="33" t="s">
        <v>21</v>
      </c>
      <c r="I784" s="33" t="s">
        <v>45</v>
      </c>
      <c r="J784" s="33" t="s">
        <v>46</v>
      </c>
      <c r="K784" s="63" t="s">
        <v>41</v>
      </c>
      <c r="L784" s="32" t="str">
        <f t="shared" si="216"/>
        <v>AXOR4843</v>
      </c>
      <c r="M784" s="32" t="str">
        <f t="shared" si="217"/>
        <v>BMJ II</v>
      </c>
      <c r="N784" s="32" t="str">
        <f t="shared" si="218"/>
        <v>12 RODA</v>
      </c>
      <c r="O784" s="64">
        <v>44189.910879629628</v>
      </c>
      <c r="P784" s="65">
        <v>44189.910879629628</v>
      </c>
      <c r="Q784" s="65"/>
      <c r="R784" s="66">
        <v>2</v>
      </c>
      <c r="S784" s="66">
        <v>52420</v>
      </c>
      <c r="T784" s="66">
        <v>19840</v>
      </c>
      <c r="U784" s="67">
        <f t="shared" si="228"/>
        <v>32.58</v>
      </c>
      <c r="V784" s="66">
        <f t="shared" si="219"/>
        <v>660624.65999999992</v>
      </c>
      <c r="W784" s="66" t="str">
        <f t="shared" si="220"/>
        <v>1 &gt; 4</v>
      </c>
      <c r="X784" s="66">
        <f>A784+SUMIFS(Presensi!F:F,Presensi!E:E,'Entry Data'!AP784)</f>
        <v>1</v>
      </c>
      <c r="Y784" s="66">
        <f>IFERROR(INDEX('Retasi Pricing'!F:F,MATCH('Entry Data'!AM784,'Retasi Pricing'!E:E,0))*X784,"")</f>
        <v>27500</v>
      </c>
      <c r="Z784" s="62" t="s">
        <v>26</v>
      </c>
      <c r="AA784" s="62" t="s">
        <v>27</v>
      </c>
      <c r="AB784" s="32"/>
      <c r="AC784" s="32" t="s">
        <v>124</v>
      </c>
      <c r="AD784" s="32" t="str">
        <f t="shared" si="221"/>
        <v/>
      </c>
      <c r="AF784" s="5" t="str">
        <f t="shared" si="222"/>
        <v>rahman44189</v>
      </c>
      <c r="AG784" s="5" t="str">
        <f t="shared" si="223"/>
        <v>BMJ 04744189UTARANIGHT</v>
      </c>
      <c r="AH784" s="5" t="str">
        <f t="shared" si="224"/>
        <v>rahman44189UTARANIGHT</v>
      </c>
      <c r="AI784" s="5" t="str">
        <f t="shared" si="225"/>
        <v>BMJ 04744189NIGHT</v>
      </c>
      <c r="AJ784" s="5" t="str">
        <f t="shared" si="226"/>
        <v>rahman44189NIGHT</v>
      </c>
      <c r="AK784" s="5" t="str">
        <f t="shared" si="227"/>
        <v>rahmanBMJ II</v>
      </c>
      <c r="AL784" s="5" t="str">
        <f t="shared" si="229"/>
        <v>2UTARA</v>
      </c>
      <c r="AM784" s="5" t="str">
        <f t="shared" si="230"/>
        <v>1 &gt; 4UTARA12 RODA</v>
      </c>
      <c r="AN784" s="5" t="str">
        <f t="shared" si="231"/>
        <v>rahmanBMJ II1 &gt; 4UTARA12 RODA</v>
      </c>
      <c r="AO784" s="5" t="str">
        <f t="shared" si="232"/>
        <v>rahman1 &gt; 4UTARA12 RODA</v>
      </c>
      <c r="AP784" s="5" t="str">
        <f t="shared" si="233"/>
        <v>44189NIGHT</v>
      </c>
    </row>
    <row r="785" spans="1:42" x14ac:dyDescent="0.3">
      <c r="A785" s="33">
        <v>1</v>
      </c>
      <c r="B785" s="33"/>
      <c r="C785" s="70">
        <v>44189</v>
      </c>
      <c r="D785" s="71" t="s">
        <v>87</v>
      </c>
      <c r="E785" s="70">
        <v>44189.98541666667</v>
      </c>
      <c r="F785" s="71">
        <v>5154294</v>
      </c>
      <c r="G785" s="33" t="s">
        <v>20</v>
      </c>
      <c r="H785" s="33" t="s">
        <v>21</v>
      </c>
      <c r="I785" s="33" t="s">
        <v>45</v>
      </c>
      <c r="J785" s="33" t="s">
        <v>46</v>
      </c>
      <c r="K785" s="63" t="s">
        <v>41</v>
      </c>
      <c r="L785" s="32" t="str">
        <f t="shared" si="216"/>
        <v>AXOR4843</v>
      </c>
      <c r="M785" s="32" t="str">
        <f t="shared" si="217"/>
        <v>BMJ II</v>
      </c>
      <c r="N785" s="32" t="str">
        <f t="shared" si="218"/>
        <v>12 RODA</v>
      </c>
      <c r="O785" s="64">
        <v>44189.988634259258</v>
      </c>
      <c r="P785" s="65">
        <v>44189.988634259258</v>
      </c>
      <c r="Q785" s="65"/>
      <c r="R785" s="66">
        <v>3</v>
      </c>
      <c r="S785" s="66">
        <v>51520</v>
      </c>
      <c r="T785" s="66">
        <v>19840</v>
      </c>
      <c r="U785" s="67">
        <f t="shared" si="228"/>
        <v>31.68</v>
      </c>
      <c r="V785" s="66">
        <f t="shared" si="219"/>
        <v>642375.36</v>
      </c>
      <c r="W785" s="66" t="str">
        <f t="shared" si="220"/>
        <v>1 &gt; 4</v>
      </c>
      <c r="X785" s="66">
        <f>A785+SUMIFS(Presensi!F:F,Presensi!E:E,'Entry Data'!AP785)</f>
        <v>1</v>
      </c>
      <c r="Y785" s="66">
        <f>IFERROR(INDEX('Retasi Pricing'!F:F,MATCH('Entry Data'!AM785,'Retasi Pricing'!E:E,0))*X785,"")</f>
        <v>27500</v>
      </c>
      <c r="Z785" s="62" t="s">
        <v>26</v>
      </c>
      <c r="AA785" s="62" t="s">
        <v>27</v>
      </c>
      <c r="AB785" s="32"/>
      <c r="AC785" s="32" t="s">
        <v>124</v>
      </c>
      <c r="AD785" s="32" t="str">
        <f t="shared" si="221"/>
        <v/>
      </c>
      <c r="AF785" s="5" t="str">
        <f t="shared" si="222"/>
        <v>rahman44189</v>
      </c>
      <c r="AG785" s="5" t="str">
        <f t="shared" si="223"/>
        <v>BMJ 04744189UTARANIGHT</v>
      </c>
      <c r="AH785" s="5" t="str">
        <f t="shared" si="224"/>
        <v>rahman44189UTARANIGHT</v>
      </c>
      <c r="AI785" s="5" t="str">
        <f t="shared" si="225"/>
        <v>BMJ 04744189NIGHT</v>
      </c>
      <c r="AJ785" s="5" t="str">
        <f t="shared" si="226"/>
        <v>rahman44189NIGHT</v>
      </c>
      <c r="AK785" s="5" t="str">
        <f t="shared" si="227"/>
        <v>rahmanBMJ II</v>
      </c>
      <c r="AL785" s="5" t="str">
        <f t="shared" si="229"/>
        <v>3UTARA</v>
      </c>
      <c r="AM785" s="5" t="str">
        <f t="shared" si="230"/>
        <v>1 &gt; 4UTARA12 RODA</v>
      </c>
      <c r="AN785" s="5" t="str">
        <f t="shared" si="231"/>
        <v>rahmanBMJ II1 &gt; 4UTARA12 RODA</v>
      </c>
      <c r="AO785" s="5" t="str">
        <f t="shared" si="232"/>
        <v>rahman1 &gt; 4UTARA12 RODA</v>
      </c>
      <c r="AP785" s="5" t="str">
        <f t="shared" si="233"/>
        <v>44189NIGHT</v>
      </c>
    </row>
    <row r="786" spans="1:42" x14ac:dyDescent="0.3">
      <c r="A786" s="33">
        <v>1</v>
      </c>
      <c r="B786" s="33"/>
      <c r="C786" s="70">
        <v>44189</v>
      </c>
      <c r="D786" s="71" t="s">
        <v>87</v>
      </c>
      <c r="E786" s="70">
        <v>44190.149305555555</v>
      </c>
      <c r="F786" s="71">
        <v>5154456</v>
      </c>
      <c r="G786" s="33" t="s">
        <v>20</v>
      </c>
      <c r="H786" s="33" t="s">
        <v>21</v>
      </c>
      <c r="I786" s="33" t="s">
        <v>45</v>
      </c>
      <c r="J786" s="33" t="s">
        <v>46</v>
      </c>
      <c r="K786" s="63" t="s">
        <v>41</v>
      </c>
      <c r="L786" s="32" t="str">
        <f t="shared" si="216"/>
        <v>AXOR4843</v>
      </c>
      <c r="M786" s="32" t="str">
        <f t="shared" si="217"/>
        <v>BMJ II</v>
      </c>
      <c r="N786" s="32" t="str">
        <f t="shared" si="218"/>
        <v>12 RODA</v>
      </c>
      <c r="O786" s="64">
        <v>44190.150208333333</v>
      </c>
      <c r="P786" s="65">
        <v>44190.150208333333</v>
      </c>
      <c r="Q786" s="65"/>
      <c r="R786" s="66">
        <v>4</v>
      </c>
      <c r="S786" s="66">
        <v>51240</v>
      </c>
      <c r="T786" s="66">
        <v>19840</v>
      </c>
      <c r="U786" s="67">
        <f t="shared" si="228"/>
        <v>31.4</v>
      </c>
      <c r="V786" s="66">
        <f t="shared" si="219"/>
        <v>636697.79999999993</v>
      </c>
      <c r="W786" s="66" t="str">
        <f t="shared" si="220"/>
        <v>1 &gt; 4</v>
      </c>
      <c r="X786" s="66">
        <f>A786+SUMIFS(Presensi!F:F,Presensi!E:E,'Entry Data'!AP786)</f>
        <v>1</v>
      </c>
      <c r="Y786" s="66">
        <f>IFERROR(INDEX('Retasi Pricing'!F:F,MATCH('Entry Data'!AM786,'Retasi Pricing'!E:E,0))*X786,"")</f>
        <v>27500</v>
      </c>
      <c r="Z786" s="62" t="s">
        <v>26</v>
      </c>
      <c r="AA786" s="62" t="s">
        <v>27</v>
      </c>
      <c r="AB786" s="32"/>
      <c r="AC786" s="32" t="s">
        <v>124</v>
      </c>
      <c r="AD786" s="32" t="str">
        <f t="shared" si="221"/>
        <v/>
      </c>
      <c r="AF786" s="5" t="str">
        <f t="shared" si="222"/>
        <v>rahman44189</v>
      </c>
      <c r="AG786" s="5" t="str">
        <f t="shared" si="223"/>
        <v>BMJ 04744189UTARANIGHT</v>
      </c>
      <c r="AH786" s="5" t="str">
        <f t="shared" si="224"/>
        <v>rahman44189UTARANIGHT</v>
      </c>
      <c r="AI786" s="5" t="str">
        <f t="shared" si="225"/>
        <v>BMJ 04744189NIGHT</v>
      </c>
      <c r="AJ786" s="5" t="str">
        <f t="shared" si="226"/>
        <v>rahman44189NIGHT</v>
      </c>
      <c r="AK786" s="5" t="str">
        <f t="shared" si="227"/>
        <v>rahmanBMJ II</v>
      </c>
      <c r="AL786" s="5" t="str">
        <f t="shared" si="229"/>
        <v>4UTARA</v>
      </c>
      <c r="AM786" s="5" t="str">
        <f t="shared" si="230"/>
        <v>1 &gt; 4UTARA12 RODA</v>
      </c>
      <c r="AN786" s="5" t="str">
        <f t="shared" si="231"/>
        <v>rahmanBMJ II1 &gt; 4UTARA12 RODA</v>
      </c>
      <c r="AO786" s="5" t="str">
        <f t="shared" si="232"/>
        <v>rahman1 &gt; 4UTARA12 RODA</v>
      </c>
      <c r="AP786" s="5" t="str">
        <f t="shared" si="233"/>
        <v>44189NIGHT</v>
      </c>
    </row>
    <row r="787" spans="1:42" x14ac:dyDescent="0.3">
      <c r="A787" s="33">
        <v>1</v>
      </c>
      <c r="B787" s="33"/>
      <c r="C787" s="70">
        <v>44189</v>
      </c>
      <c r="D787" s="71" t="s">
        <v>87</v>
      </c>
      <c r="E787" s="70">
        <v>44190.22152777778</v>
      </c>
      <c r="F787" s="71">
        <v>5154521</v>
      </c>
      <c r="G787" s="33" t="s">
        <v>20</v>
      </c>
      <c r="H787" s="33" t="s">
        <v>21</v>
      </c>
      <c r="I787" s="33" t="s">
        <v>45</v>
      </c>
      <c r="J787" s="33" t="s">
        <v>46</v>
      </c>
      <c r="K787" s="63" t="s">
        <v>41</v>
      </c>
      <c r="L787" s="32" t="str">
        <f t="shared" si="216"/>
        <v>AXOR4843</v>
      </c>
      <c r="M787" s="32" t="str">
        <f t="shared" si="217"/>
        <v>BMJ II</v>
      </c>
      <c r="N787" s="32" t="str">
        <f t="shared" si="218"/>
        <v>12 RODA</v>
      </c>
      <c r="O787" s="64">
        <v>44190.22179398148</v>
      </c>
      <c r="P787" s="65">
        <v>44190.22179398148</v>
      </c>
      <c r="Q787" s="65"/>
      <c r="R787" s="66">
        <v>5</v>
      </c>
      <c r="S787" s="66">
        <v>52820</v>
      </c>
      <c r="T787" s="66">
        <v>19840</v>
      </c>
      <c r="U787" s="67">
        <f t="shared" si="228"/>
        <v>32.979999999999997</v>
      </c>
      <c r="V787" s="66">
        <f t="shared" si="219"/>
        <v>668735.45999999985</v>
      </c>
      <c r="W787" s="66" t="str">
        <f t="shared" si="220"/>
        <v>&gt; 5</v>
      </c>
      <c r="X787" s="66">
        <f>A787+SUMIFS(Presensi!F:F,Presensi!E:E,'Entry Data'!AP787)</f>
        <v>1</v>
      </c>
      <c r="Y787" s="66">
        <f>IFERROR(INDEX('Retasi Pricing'!F:F,MATCH('Entry Data'!AM787,'Retasi Pricing'!E:E,0))*X787,"")</f>
        <v>31200</v>
      </c>
      <c r="Z787" s="62" t="s">
        <v>26</v>
      </c>
      <c r="AA787" s="62" t="s">
        <v>27</v>
      </c>
      <c r="AB787" s="32"/>
      <c r="AC787" s="32" t="s">
        <v>124</v>
      </c>
      <c r="AD787" s="32" t="str">
        <f t="shared" si="221"/>
        <v/>
      </c>
      <c r="AF787" s="5" t="str">
        <f t="shared" si="222"/>
        <v>rahman44189</v>
      </c>
      <c r="AG787" s="5" t="str">
        <f t="shared" si="223"/>
        <v>BMJ 04744189UTARANIGHT</v>
      </c>
      <c r="AH787" s="5" t="str">
        <f t="shared" si="224"/>
        <v>rahman44189UTARANIGHT</v>
      </c>
      <c r="AI787" s="5" t="str">
        <f t="shared" si="225"/>
        <v>BMJ 04744189NIGHT</v>
      </c>
      <c r="AJ787" s="5" t="str">
        <f t="shared" si="226"/>
        <v>rahman44189NIGHT</v>
      </c>
      <c r="AK787" s="5" t="str">
        <f t="shared" si="227"/>
        <v>rahmanBMJ II</v>
      </c>
      <c r="AL787" s="5" t="str">
        <f t="shared" si="229"/>
        <v>5UTARA</v>
      </c>
      <c r="AM787" s="5" t="str">
        <f t="shared" si="230"/>
        <v>&gt; 5UTARA12 RODA</v>
      </c>
      <c r="AN787" s="5" t="str">
        <f t="shared" si="231"/>
        <v>rahmanBMJ II&gt; 5UTARA12 RODA</v>
      </c>
      <c r="AO787" s="5" t="str">
        <f t="shared" si="232"/>
        <v>rahman&gt; 5UTARA12 RODA</v>
      </c>
      <c r="AP787" s="5" t="str">
        <f t="shared" si="233"/>
        <v>44189NIGHT</v>
      </c>
    </row>
    <row r="788" spans="1:42" x14ac:dyDescent="0.3">
      <c r="A788" s="33">
        <v>1</v>
      </c>
      <c r="B788" s="33"/>
      <c r="C788" s="70">
        <v>44189</v>
      </c>
      <c r="D788" s="71" t="s">
        <v>87</v>
      </c>
      <c r="E788" s="70">
        <v>44190.274305555555</v>
      </c>
      <c r="F788" s="71">
        <v>5154556</v>
      </c>
      <c r="G788" s="33" t="s">
        <v>20</v>
      </c>
      <c r="H788" s="33" t="s">
        <v>21</v>
      </c>
      <c r="I788" s="33" t="s">
        <v>51</v>
      </c>
      <c r="J788" s="33" t="s">
        <v>46</v>
      </c>
      <c r="K788" s="63" t="s">
        <v>41</v>
      </c>
      <c r="L788" s="32" t="str">
        <f t="shared" si="216"/>
        <v>AXOR4843</v>
      </c>
      <c r="M788" s="32" t="str">
        <f t="shared" si="217"/>
        <v>BMJ II</v>
      </c>
      <c r="N788" s="32" t="str">
        <f t="shared" si="218"/>
        <v>12 RODA</v>
      </c>
      <c r="O788" s="64">
        <v>44190.275555555556</v>
      </c>
      <c r="P788" s="65">
        <v>44190.275555555556</v>
      </c>
      <c r="Q788" s="65"/>
      <c r="R788" s="66">
        <v>6</v>
      </c>
      <c r="S788" s="66">
        <v>51300</v>
      </c>
      <c r="T788" s="66">
        <v>19840</v>
      </c>
      <c r="U788" s="67">
        <f t="shared" si="228"/>
        <v>31.46</v>
      </c>
      <c r="V788" s="66">
        <f t="shared" si="219"/>
        <v>637914.41999999993</v>
      </c>
      <c r="W788" s="66" t="str">
        <f t="shared" si="220"/>
        <v>&gt; 6</v>
      </c>
      <c r="X788" s="66">
        <f>A788+SUMIFS(Presensi!F:F,Presensi!E:E,'Entry Data'!AP788)</f>
        <v>1</v>
      </c>
      <c r="Y788" s="66">
        <f>IFERROR(INDEX('Retasi Pricing'!F:F,MATCH('Entry Data'!AM788,'Retasi Pricing'!E:E,0))*X788,"")</f>
        <v>34450</v>
      </c>
      <c r="Z788" s="62" t="s">
        <v>26</v>
      </c>
      <c r="AA788" s="62" t="s">
        <v>27</v>
      </c>
      <c r="AB788" s="32"/>
      <c r="AC788" s="32" t="s">
        <v>124</v>
      </c>
      <c r="AD788" s="32" t="str">
        <f t="shared" si="221"/>
        <v/>
      </c>
      <c r="AF788" s="5" t="str">
        <f t="shared" si="222"/>
        <v>rahman44189</v>
      </c>
      <c r="AG788" s="5" t="str">
        <f t="shared" si="223"/>
        <v>BMJ 04744189UTARANIGHT</v>
      </c>
      <c r="AH788" s="5" t="str">
        <f t="shared" si="224"/>
        <v>rahman44189UTARANIGHT</v>
      </c>
      <c r="AI788" s="5" t="str">
        <f t="shared" si="225"/>
        <v>BMJ 04744189NIGHT</v>
      </c>
      <c r="AJ788" s="5" t="str">
        <f t="shared" si="226"/>
        <v>rahman44189NIGHT</v>
      </c>
      <c r="AK788" s="5" t="str">
        <f t="shared" si="227"/>
        <v>rahmanBMJ II</v>
      </c>
      <c r="AL788" s="5" t="str">
        <f t="shared" si="229"/>
        <v>6UTARA</v>
      </c>
      <c r="AM788" s="5" t="str">
        <f t="shared" si="230"/>
        <v>&gt; 6UTARA12 RODA</v>
      </c>
      <c r="AN788" s="5" t="str">
        <f t="shared" si="231"/>
        <v>rahmanBMJ II&gt; 6UTARA12 RODA</v>
      </c>
      <c r="AO788" s="5" t="str">
        <f t="shared" si="232"/>
        <v>rahman&gt; 6UTARA12 RODA</v>
      </c>
      <c r="AP788" s="5" t="str">
        <f t="shared" si="233"/>
        <v>44189NIGHT</v>
      </c>
    </row>
    <row r="789" spans="1:42" x14ac:dyDescent="0.3">
      <c r="A789" s="33">
        <v>1</v>
      </c>
      <c r="B789" s="33"/>
      <c r="C789" s="70">
        <v>44189</v>
      </c>
      <c r="D789" s="71" t="s">
        <v>87</v>
      </c>
      <c r="E789" s="70">
        <v>44189.857638888891</v>
      </c>
      <c r="F789" s="71">
        <v>5154146</v>
      </c>
      <c r="G789" s="33" t="s">
        <v>20</v>
      </c>
      <c r="H789" s="33" t="s">
        <v>50</v>
      </c>
      <c r="I789" s="33" t="s">
        <v>51</v>
      </c>
      <c r="J789" s="33" t="s">
        <v>52</v>
      </c>
      <c r="K789" s="63" t="s">
        <v>57</v>
      </c>
      <c r="L789" s="32" t="str">
        <f t="shared" si="216"/>
        <v>AXOR4843</v>
      </c>
      <c r="M789" s="32" t="str">
        <f t="shared" si="217"/>
        <v>BMJ II</v>
      </c>
      <c r="N789" s="32" t="str">
        <f t="shared" si="218"/>
        <v>12 RODA</v>
      </c>
      <c r="O789" s="64">
        <v>44189.858356481483</v>
      </c>
      <c r="P789" s="65">
        <v>44189.858356481483</v>
      </c>
      <c r="Q789" s="65"/>
      <c r="R789" s="66">
        <v>1</v>
      </c>
      <c r="S789" s="66">
        <v>51260</v>
      </c>
      <c r="T789" s="66">
        <v>19900</v>
      </c>
      <c r="U789" s="67">
        <f t="shared" si="228"/>
        <v>31.36</v>
      </c>
      <c r="V789" s="66">
        <f t="shared" si="219"/>
        <v>635886.72</v>
      </c>
      <c r="W789" s="66" t="str">
        <f t="shared" si="220"/>
        <v>1 &gt; 4</v>
      </c>
      <c r="X789" s="66">
        <f>A789+SUMIFS(Presensi!F:F,Presensi!E:E,'Entry Data'!AP789)</f>
        <v>1</v>
      </c>
      <c r="Y789" s="66">
        <f>IFERROR(INDEX('Retasi Pricing'!F:F,MATCH('Entry Data'!AM789,'Retasi Pricing'!E:E,0))*X789,"")</f>
        <v>27500</v>
      </c>
      <c r="Z789" s="62" t="s">
        <v>26</v>
      </c>
      <c r="AA789" s="62" t="s">
        <v>27</v>
      </c>
      <c r="AB789" s="32"/>
      <c r="AC789" s="32" t="s">
        <v>217</v>
      </c>
      <c r="AD789" s="32" t="str">
        <f t="shared" si="221"/>
        <v/>
      </c>
      <c r="AF789" s="5" t="str">
        <f t="shared" si="222"/>
        <v>agus suwantono44189</v>
      </c>
      <c r="AG789" s="5" t="str">
        <f t="shared" si="223"/>
        <v>BMJ 05044189UTARANIGHT</v>
      </c>
      <c r="AH789" s="5" t="str">
        <f t="shared" si="224"/>
        <v>agus suwantono44189UTARANIGHT</v>
      </c>
      <c r="AI789" s="5" t="str">
        <f t="shared" si="225"/>
        <v>BMJ 05044189NIGHT</v>
      </c>
      <c r="AJ789" s="5" t="str">
        <f t="shared" si="226"/>
        <v>agus suwantono44189NIGHT</v>
      </c>
      <c r="AK789" s="5" t="str">
        <f t="shared" si="227"/>
        <v>agus suwantonoBMJ II</v>
      </c>
      <c r="AL789" s="5" t="str">
        <f t="shared" si="229"/>
        <v>1UTARA</v>
      </c>
      <c r="AM789" s="5" t="str">
        <f t="shared" si="230"/>
        <v>1 &gt; 4UTARA12 RODA</v>
      </c>
      <c r="AN789" s="5" t="str">
        <f t="shared" si="231"/>
        <v>agus suwantonoBMJ II1 &gt; 4UTARA12 RODA</v>
      </c>
      <c r="AO789" s="5" t="str">
        <f t="shared" si="232"/>
        <v>agus suwantono1 &gt; 4UTARA12 RODA</v>
      </c>
      <c r="AP789" s="5" t="str">
        <f t="shared" si="233"/>
        <v>44189NIGHT</v>
      </c>
    </row>
    <row r="790" spans="1:42" x14ac:dyDescent="0.3">
      <c r="A790" s="33">
        <v>1</v>
      </c>
      <c r="B790" s="33"/>
      <c r="C790" s="70">
        <v>44189</v>
      </c>
      <c r="D790" s="71" t="s">
        <v>87</v>
      </c>
      <c r="E790" s="70">
        <v>44189.925000000003</v>
      </c>
      <c r="F790" s="71">
        <v>5154224</v>
      </c>
      <c r="G790" s="33" t="s">
        <v>20</v>
      </c>
      <c r="H790" s="33" t="s">
        <v>21</v>
      </c>
      <c r="I790" s="33" t="s">
        <v>45</v>
      </c>
      <c r="J790" s="33" t="s">
        <v>46</v>
      </c>
      <c r="K790" s="63" t="s">
        <v>57</v>
      </c>
      <c r="L790" s="32" t="str">
        <f t="shared" si="216"/>
        <v>AXOR4843</v>
      </c>
      <c r="M790" s="32" t="str">
        <f t="shared" si="217"/>
        <v>BMJ II</v>
      </c>
      <c r="N790" s="32" t="str">
        <f t="shared" si="218"/>
        <v>12 RODA</v>
      </c>
      <c r="O790" s="64">
        <v>44189.925833333335</v>
      </c>
      <c r="P790" s="65">
        <v>44189.925833333335</v>
      </c>
      <c r="Q790" s="65"/>
      <c r="R790" s="66">
        <v>2</v>
      </c>
      <c r="S790" s="66">
        <v>50660</v>
      </c>
      <c r="T790" s="66">
        <v>19900</v>
      </c>
      <c r="U790" s="67">
        <f t="shared" si="228"/>
        <v>30.76</v>
      </c>
      <c r="V790" s="66">
        <f t="shared" si="219"/>
        <v>623720.52</v>
      </c>
      <c r="W790" s="66" t="str">
        <f t="shared" si="220"/>
        <v>1 &gt; 4</v>
      </c>
      <c r="X790" s="66">
        <f>A790+SUMIFS(Presensi!F:F,Presensi!E:E,'Entry Data'!AP790)</f>
        <v>1</v>
      </c>
      <c r="Y790" s="66">
        <f>IFERROR(INDEX('Retasi Pricing'!F:F,MATCH('Entry Data'!AM790,'Retasi Pricing'!E:E,0))*X790,"")</f>
        <v>27500</v>
      </c>
      <c r="Z790" s="62" t="s">
        <v>26</v>
      </c>
      <c r="AA790" s="62" t="s">
        <v>27</v>
      </c>
      <c r="AB790" s="32"/>
      <c r="AC790" s="32" t="s">
        <v>217</v>
      </c>
      <c r="AD790" s="32" t="str">
        <f t="shared" si="221"/>
        <v/>
      </c>
      <c r="AF790" s="5" t="str">
        <f t="shared" si="222"/>
        <v>agus suwantono44189</v>
      </c>
      <c r="AG790" s="5" t="str">
        <f t="shared" si="223"/>
        <v>BMJ 05044189UTARANIGHT</v>
      </c>
      <c r="AH790" s="5" t="str">
        <f t="shared" si="224"/>
        <v>agus suwantono44189UTARANIGHT</v>
      </c>
      <c r="AI790" s="5" t="str">
        <f t="shared" si="225"/>
        <v>BMJ 05044189NIGHT</v>
      </c>
      <c r="AJ790" s="5" t="str">
        <f t="shared" si="226"/>
        <v>agus suwantono44189NIGHT</v>
      </c>
      <c r="AK790" s="5" t="str">
        <f t="shared" si="227"/>
        <v>agus suwantonoBMJ II</v>
      </c>
      <c r="AL790" s="5" t="str">
        <f t="shared" si="229"/>
        <v>2UTARA</v>
      </c>
      <c r="AM790" s="5" t="str">
        <f t="shared" si="230"/>
        <v>1 &gt; 4UTARA12 RODA</v>
      </c>
      <c r="AN790" s="5" t="str">
        <f t="shared" si="231"/>
        <v>agus suwantonoBMJ II1 &gt; 4UTARA12 RODA</v>
      </c>
      <c r="AO790" s="5" t="str">
        <f t="shared" si="232"/>
        <v>agus suwantono1 &gt; 4UTARA12 RODA</v>
      </c>
      <c r="AP790" s="5" t="str">
        <f t="shared" si="233"/>
        <v>44189NIGHT</v>
      </c>
    </row>
    <row r="791" spans="1:42" x14ac:dyDescent="0.3">
      <c r="A791" s="33">
        <v>1</v>
      </c>
      <c r="B791" s="33"/>
      <c r="C791" s="70">
        <v>44189</v>
      </c>
      <c r="D791" s="71" t="s">
        <v>87</v>
      </c>
      <c r="E791" s="70">
        <v>44189.990277777775</v>
      </c>
      <c r="F791" s="71">
        <v>5154298</v>
      </c>
      <c r="G791" s="33" t="s">
        <v>20</v>
      </c>
      <c r="H791" s="33" t="s">
        <v>50</v>
      </c>
      <c r="I791" s="33" t="s">
        <v>51</v>
      </c>
      <c r="J791" s="33" t="s">
        <v>53</v>
      </c>
      <c r="K791" s="63" t="s">
        <v>57</v>
      </c>
      <c r="L791" s="32" t="str">
        <f t="shared" si="216"/>
        <v>AXOR4843</v>
      </c>
      <c r="M791" s="32" t="str">
        <f t="shared" si="217"/>
        <v>BMJ II</v>
      </c>
      <c r="N791" s="32" t="str">
        <f t="shared" si="218"/>
        <v>12 RODA</v>
      </c>
      <c r="O791" s="64">
        <v>44189.990752314814</v>
      </c>
      <c r="P791" s="65">
        <v>44189.990752314814</v>
      </c>
      <c r="Q791" s="65"/>
      <c r="R791" s="66">
        <v>3</v>
      </c>
      <c r="S791" s="66">
        <v>52780</v>
      </c>
      <c r="T791" s="66">
        <v>19900</v>
      </c>
      <c r="U791" s="67">
        <f t="shared" si="228"/>
        <v>32.880000000000003</v>
      </c>
      <c r="V791" s="66">
        <f t="shared" si="219"/>
        <v>666707.76</v>
      </c>
      <c r="W791" s="66" t="str">
        <f t="shared" si="220"/>
        <v>1 &gt; 4</v>
      </c>
      <c r="X791" s="66">
        <f>A791+SUMIFS(Presensi!F:F,Presensi!E:E,'Entry Data'!AP791)</f>
        <v>1</v>
      </c>
      <c r="Y791" s="66">
        <f>IFERROR(INDEX('Retasi Pricing'!F:F,MATCH('Entry Data'!AM791,'Retasi Pricing'!E:E,0))*X791,"")</f>
        <v>27500</v>
      </c>
      <c r="Z791" s="62" t="s">
        <v>26</v>
      </c>
      <c r="AA791" s="62" t="s">
        <v>27</v>
      </c>
      <c r="AB791" s="32"/>
      <c r="AC791" s="32" t="s">
        <v>217</v>
      </c>
      <c r="AD791" s="32" t="str">
        <f t="shared" si="221"/>
        <v/>
      </c>
      <c r="AF791" s="5" t="str">
        <f t="shared" si="222"/>
        <v>agus suwantono44189</v>
      </c>
      <c r="AG791" s="5" t="str">
        <f t="shared" si="223"/>
        <v>BMJ 05044189UTARANIGHT</v>
      </c>
      <c r="AH791" s="5" t="str">
        <f t="shared" si="224"/>
        <v>agus suwantono44189UTARANIGHT</v>
      </c>
      <c r="AI791" s="5" t="str">
        <f t="shared" si="225"/>
        <v>BMJ 05044189NIGHT</v>
      </c>
      <c r="AJ791" s="5" t="str">
        <f t="shared" si="226"/>
        <v>agus suwantono44189NIGHT</v>
      </c>
      <c r="AK791" s="5" t="str">
        <f t="shared" si="227"/>
        <v>agus suwantonoBMJ II</v>
      </c>
      <c r="AL791" s="5" t="str">
        <f t="shared" si="229"/>
        <v>3UTARA</v>
      </c>
      <c r="AM791" s="5" t="str">
        <f t="shared" si="230"/>
        <v>1 &gt; 4UTARA12 RODA</v>
      </c>
      <c r="AN791" s="5" t="str">
        <f t="shared" si="231"/>
        <v>agus suwantonoBMJ II1 &gt; 4UTARA12 RODA</v>
      </c>
      <c r="AO791" s="5" t="str">
        <f t="shared" si="232"/>
        <v>agus suwantono1 &gt; 4UTARA12 RODA</v>
      </c>
      <c r="AP791" s="5" t="str">
        <f t="shared" si="233"/>
        <v>44189NIGHT</v>
      </c>
    </row>
    <row r="792" spans="1:42" x14ac:dyDescent="0.3">
      <c r="A792" s="33">
        <v>1</v>
      </c>
      <c r="B792" s="33"/>
      <c r="C792" s="70">
        <v>44189</v>
      </c>
      <c r="D792" s="71" t="s">
        <v>87</v>
      </c>
      <c r="E792" s="70">
        <v>44190.085416666669</v>
      </c>
      <c r="F792" s="71">
        <v>5154388</v>
      </c>
      <c r="G792" s="33" t="s">
        <v>20</v>
      </c>
      <c r="H792" s="33" t="s">
        <v>50</v>
      </c>
      <c r="I792" s="33" t="s">
        <v>51</v>
      </c>
      <c r="J792" s="33" t="s">
        <v>53</v>
      </c>
      <c r="K792" s="63" t="s">
        <v>57</v>
      </c>
      <c r="L792" s="32" t="str">
        <f t="shared" si="216"/>
        <v>AXOR4843</v>
      </c>
      <c r="M792" s="32" t="str">
        <f t="shared" si="217"/>
        <v>BMJ II</v>
      </c>
      <c r="N792" s="32" t="str">
        <f t="shared" si="218"/>
        <v>12 RODA</v>
      </c>
      <c r="O792" s="64">
        <v>44190.088067129633</v>
      </c>
      <c r="P792" s="65">
        <v>44190.088067129633</v>
      </c>
      <c r="Q792" s="65"/>
      <c r="R792" s="66">
        <v>4</v>
      </c>
      <c r="S792" s="66">
        <v>52020</v>
      </c>
      <c r="T792" s="66">
        <v>19900</v>
      </c>
      <c r="U792" s="67">
        <f t="shared" si="228"/>
        <v>32.119999999999997</v>
      </c>
      <c r="V792" s="66">
        <f t="shared" si="219"/>
        <v>651297.24</v>
      </c>
      <c r="W792" s="66" t="str">
        <f t="shared" si="220"/>
        <v>1 &gt; 4</v>
      </c>
      <c r="X792" s="66">
        <f>A792+SUMIFS(Presensi!F:F,Presensi!E:E,'Entry Data'!AP792)</f>
        <v>1</v>
      </c>
      <c r="Y792" s="66">
        <f>IFERROR(INDEX('Retasi Pricing'!F:F,MATCH('Entry Data'!AM792,'Retasi Pricing'!E:E,0))*X792,"")</f>
        <v>27500</v>
      </c>
      <c r="Z792" s="62" t="s">
        <v>26</v>
      </c>
      <c r="AA792" s="62" t="s">
        <v>27</v>
      </c>
      <c r="AB792" s="32"/>
      <c r="AC792" s="32" t="s">
        <v>217</v>
      </c>
      <c r="AD792" s="32" t="str">
        <f t="shared" si="221"/>
        <v/>
      </c>
      <c r="AF792" s="5" t="str">
        <f t="shared" si="222"/>
        <v>agus suwantono44189</v>
      </c>
      <c r="AG792" s="5" t="str">
        <f t="shared" si="223"/>
        <v>BMJ 05044189UTARANIGHT</v>
      </c>
      <c r="AH792" s="5" t="str">
        <f t="shared" si="224"/>
        <v>agus suwantono44189UTARANIGHT</v>
      </c>
      <c r="AI792" s="5" t="str">
        <f t="shared" si="225"/>
        <v>BMJ 05044189NIGHT</v>
      </c>
      <c r="AJ792" s="5" t="str">
        <f t="shared" si="226"/>
        <v>agus suwantono44189NIGHT</v>
      </c>
      <c r="AK792" s="5" t="str">
        <f t="shared" si="227"/>
        <v>agus suwantonoBMJ II</v>
      </c>
      <c r="AL792" s="5" t="str">
        <f t="shared" si="229"/>
        <v>4UTARA</v>
      </c>
      <c r="AM792" s="5" t="str">
        <f t="shared" si="230"/>
        <v>1 &gt; 4UTARA12 RODA</v>
      </c>
      <c r="AN792" s="5" t="str">
        <f t="shared" si="231"/>
        <v>agus suwantonoBMJ II1 &gt; 4UTARA12 RODA</v>
      </c>
      <c r="AO792" s="5" t="str">
        <f t="shared" si="232"/>
        <v>agus suwantono1 &gt; 4UTARA12 RODA</v>
      </c>
      <c r="AP792" s="5" t="str">
        <f t="shared" si="233"/>
        <v>44189NIGHT</v>
      </c>
    </row>
    <row r="793" spans="1:42" x14ac:dyDescent="0.3">
      <c r="A793" s="33">
        <v>1</v>
      </c>
      <c r="B793" s="33"/>
      <c r="C793" s="70">
        <v>44189</v>
      </c>
      <c r="D793" s="71" t="s">
        <v>87</v>
      </c>
      <c r="E793" s="70">
        <v>44190.145138888889</v>
      </c>
      <c r="F793" s="71">
        <v>5154454</v>
      </c>
      <c r="G793" s="33" t="s">
        <v>20</v>
      </c>
      <c r="H793" s="33" t="s">
        <v>21</v>
      </c>
      <c r="I793" s="33" t="s">
        <v>51</v>
      </c>
      <c r="J793" s="33" t="s">
        <v>46</v>
      </c>
      <c r="K793" s="63" t="s">
        <v>57</v>
      </c>
      <c r="L793" s="32" t="str">
        <f t="shared" si="216"/>
        <v>AXOR4843</v>
      </c>
      <c r="M793" s="32" t="str">
        <f t="shared" si="217"/>
        <v>BMJ II</v>
      </c>
      <c r="N793" s="32" t="str">
        <f t="shared" si="218"/>
        <v>12 RODA</v>
      </c>
      <c r="O793" s="64">
        <v>44190.148877314816</v>
      </c>
      <c r="P793" s="65">
        <v>44190.148877314816</v>
      </c>
      <c r="Q793" s="65"/>
      <c r="R793" s="66">
        <v>5</v>
      </c>
      <c r="S793" s="66">
        <v>49820</v>
      </c>
      <c r="T793" s="66">
        <v>19900</v>
      </c>
      <c r="U793" s="67">
        <f t="shared" si="228"/>
        <v>29.92</v>
      </c>
      <c r="V793" s="66">
        <f t="shared" si="219"/>
        <v>606687.84000000008</v>
      </c>
      <c r="W793" s="66" t="str">
        <f t="shared" si="220"/>
        <v>&gt; 5</v>
      </c>
      <c r="X793" s="66">
        <f>A793+SUMIFS(Presensi!F:F,Presensi!E:E,'Entry Data'!AP793)</f>
        <v>1</v>
      </c>
      <c r="Y793" s="66">
        <f>IFERROR(INDEX('Retasi Pricing'!F:F,MATCH('Entry Data'!AM793,'Retasi Pricing'!E:E,0))*X793,"")</f>
        <v>31200</v>
      </c>
      <c r="Z793" s="62" t="s">
        <v>26</v>
      </c>
      <c r="AA793" s="62" t="s">
        <v>27</v>
      </c>
      <c r="AB793" s="32"/>
      <c r="AC793" s="32" t="s">
        <v>217</v>
      </c>
      <c r="AD793" s="32" t="str">
        <f t="shared" si="221"/>
        <v/>
      </c>
      <c r="AF793" s="5" t="str">
        <f t="shared" si="222"/>
        <v>agus suwantono44189</v>
      </c>
      <c r="AG793" s="5" t="str">
        <f t="shared" si="223"/>
        <v>BMJ 05044189UTARANIGHT</v>
      </c>
      <c r="AH793" s="5" t="str">
        <f t="shared" si="224"/>
        <v>agus suwantono44189UTARANIGHT</v>
      </c>
      <c r="AI793" s="5" t="str">
        <f t="shared" si="225"/>
        <v>BMJ 05044189NIGHT</v>
      </c>
      <c r="AJ793" s="5" t="str">
        <f t="shared" si="226"/>
        <v>agus suwantono44189NIGHT</v>
      </c>
      <c r="AK793" s="5" t="str">
        <f t="shared" si="227"/>
        <v>agus suwantonoBMJ II</v>
      </c>
      <c r="AL793" s="5" t="str">
        <f t="shared" si="229"/>
        <v>5UTARA</v>
      </c>
      <c r="AM793" s="5" t="str">
        <f t="shared" si="230"/>
        <v>&gt; 5UTARA12 RODA</v>
      </c>
      <c r="AN793" s="5" t="str">
        <f t="shared" si="231"/>
        <v>agus suwantonoBMJ II&gt; 5UTARA12 RODA</v>
      </c>
      <c r="AO793" s="5" t="str">
        <f t="shared" si="232"/>
        <v>agus suwantono&gt; 5UTARA12 RODA</v>
      </c>
      <c r="AP793" s="5" t="str">
        <f t="shared" si="233"/>
        <v>44189NIGHT</v>
      </c>
    </row>
    <row r="794" spans="1:42" x14ac:dyDescent="0.3">
      <c r="A794" s="33">
        <v>1</v>
      </c>
      <c r="B794" s="33"/>
      <c r="C794" s="70">
        <v>44189</v>
      </c>
      <c r="D794" s="71" t="s">
        <v>87</v>
      </c>
      <c r="E794" s="70">
        <v>44190.22152777778</v>
      </c>
      <c r="F794" s="71">
        <v>5154522</v>
      </c>
      <c r="G794" s="33" t="s">
        <v>20</v>
      </c>
      <c r="H794" s="33" t="s">
        <v>21</v>
      </c>
      <c r="I794" s="33" t="s">
        <v>45</v>
      </c>
      <c r="J794" s="33" t="s">
        <v>46</v>
      </c>
      <c r="K794" s="63" t="s">
        <v>57</v>
      </c>
      <c r="L794" s="32" t="str">
        <f t="shared" si="216"/>
        <v>AXOR4843</v>
      </c>
      <c r="M794" s="32" t="str">
        <f t="shared" si="217"/>
        <v>BMJ II</v>
      </c>
      <c r="N794" s="32" t="str">
        <f t="shared" si="218"/>
        <v>12 RODA</v>
      </c>
      <c r="O794" s="64">
        <v>44190.222928240742</v>
      </c>
      <c r="P794" s="65">
        <v>44190.222928240742</v>
      </c>
      <c r="Q794" s="65"/>
      <c r="R794" s="66">
        <v>6</v>
      </c>
      <c r="S794" s="66">
        <v>49960</v>
      </c>
      <c r="T794" s="66">
        <v>19900</v>
      </c>
      <c r="U794" s="67">
        <f t="shared" si="228"/>
        <v>30.06</v>
      </c>
      <c r="V794" s="66">
        <f t="shared" si="219"/>
        <v>609526.61999999988</v>
      </c>
      <c r="W794" s="66" t="str">
        <f t="shared" si="220"/>
        <v>&gt; 6</v>
      </c>
      <c r="X794" s="66">
        <f>A794+SUMIFS(Presensi!F:F,Presensi!E:E,'Entry Data'!AP794)</f>
        <v>1</v>
      </c>
      <c r="Y794" s="66">
        <f>IFERROR(INDEX('Retasi Pricing'!F:F,MATCH('Entry Data'!AM794,'Retasi Pricing'!E:E,0))*X794,"")</f>
        <v>34450</v>
      </c>
      <c r="Z794" s="62" t="s">
        <v>26</v>
      </c>
      <c r="AA794" s="62" t="s">
        <v>27</v>
      </c>
      <c r="AB794" s="32"/>
      <c r="AC794" s="32" t="s">
        <v>217</v>
      </c>
      <c r="AD794" s="32" t="str">
        <f t="shared" si="221"/>
        <v/>
      </c>
      <c r="AF794" s="5" t="str">
        <f t="shared" si="222"/>
        <v>agus suwantono44189</v>
      </c>
      <c r="AG794" s="5" t="str">
        <f t="shared" si="223"/>
        <v>BMJ 05044189UTARANIGHT</v>
      </c>
      <c r="AH794" s="5" t="str">
        <f t="shared" si="224"/>
        <v>agus suwantono44189UTARANIGHT</v>
      </c>
      <c r="AI794" s="5" t="str">
        <f t="shared" si="225"/>
        <v>BMJ 05044189NIGHT</v>
      </c>
      <c r="AJ794" s="5" t="str">
        <f t="shared" si="226"/>
        <v>agus suwantono44189NIGHT</v>
      </c>
      <c r="AK794" s="5" t="str">
        <f t="shared" si="227"/>
        <v>agus suwantonoBMJ II</v>
      </c>
      <c r="AL794" s="5" t="str">
        <f t="shared" si="229"/>
        <v>6UTARA</v>
      </c>
      <c r="AM794" s="5" t="str">
        <f t="shared" si="230"/>
        <v>&gt; 6UTARA12 RODA</v>
      </c>
      <c r="AN794" s="5" t="str">
        <f t="shared" si="231"/>
        <v>agus suwantonoBMJ II&gt; 6UTARA12 RODA</v>
      </c>
      <c r="AO794" s="5" t="str">
        <f t="shared" si="232"/>
        <v>agus suwantono&gt; 6UTARA12 RODA</v>
      </c>
      <c r="AP794" s="5" t="str">
        <f t="shared" si="233"/>
        <v>44189NIGHT</v>
      </c>
    </row>
    <row r="795" spans="1:42" x14ac:dyDescent="0.3">
      <c r="A795" s="33">
        <v>1</v>
      </c>
      <c r="B795" s="33"/>
      <c r="C795" s="70">
        <v>44189</v>
      </c>
      <c r="D795" s="71" t="s">
        <v>87</v>
      </c>
      <c r="E795" s="70">
        <v>44189.845138888886</v>
      </c>
      <c r="F795" s="71">
        <v>5154131</v>
      </c>
      <c r="G795" s="33" t="s">
        <v>20</v>
      </c>
      <c r="H795" s="33" t="s">
        <v>21</v>
      </c>
      <c r="I795" s="33" t="s">
        <v>45</v>
      </c>
      <c r="J795" s="33" t="s">
        <v>46</v>
      </c>
      <c r="K795" s="63" t="s">
        <v>60</v>
      </c>
      <c r="L795" s="32" t="str">
        <f t="shared" si="216"/>
        <v>AXOR4843</v>
      </c>
      <c r="M795" s="32" t="str">
        <f t="shared" si="217"/>
        <v>BMJ II</v>
      </c>
      <c r="N795" s="32" t="str">
        <f t="shared" si="218"/>
        <v>12 RODA</v>
      </c>
      <c r="O795" s="64">
        <v>44189.845578703702</v>
      </c>
      <c r="P795" s="65">
        <v>44189.845578703702</v>
      </c>
      <c r="Q795" s="65"/>
      <c r="R795" s="66">
        <v>1</v>
      </c>
      <c r="S795" s="66">
        <v>52100</v>
      </c>
      <c r="T795" s="66">
        <v>19940</v>
      </c>
      <c r="U795" s="67">
        <f t="shared" si="228"/>
        <v>32.159999999999997</v>
      </c>
      <c r="V795" s="66">
        <f t="shared" si="219"/>
        <v>652108.31999999995</v>
      </c>
      <c r="W795" s="66" t="str">
        <f t="shared" si="220"/>
        <v>1 &gt; 4</v>
      </c>
      <c r="X795" s="66">
        <f>A795+SUMIFS(Presensi!F:F,Presensi!E:E,'Entry Data'!AP795)</f>
        <v>1</v>
      </c>
      <c r="Y795" s="66">
        <f>IFERROR(INDEX('Retasi Pricing'!F:F,MATCH('Entry Data'!AM795,'Retasi Pricing'!E:E,0))*X795,"")</f>
        <v>27500</v>
      </c>
      <c r="Z795" s="62" t="s">
        <v>26</v>
      </c>
      <c r="AA795" s="62" t="s">
        <v>27</v>
      </c>
      <c r="AB795" s="32"/>
      <c r="AC795" s="32" t="s">
        <v>200</v>
      </c>
      <c r="AD795" s="32" t="str">
        <f t="shared" si="221"/>
        <v/>
      </c>
      <c r="AF795" s="5" t="str">
        <f t="shared" si="222"/>
        <v>teguh sugeng44189</v>
      </c>
      <c r="AG795" s="5" t="str">
        <f t="shared" si="223"/>
        <v>BMJ 05244189UTARANIGHT</v>
      </c>
      <c r="AH795" s="5" t="str">
        <f t="shared" si="224"/>
        <v>teguh sugeng44189UTARANIGHT</v>
      </c>
      <c r="AI795" s="5" t="str">
        <f t="shared" si="225"/>
        <v>BMJ 05244189NIGHT</v>
      </c>
      <c r="AJ795" s="5" t="str">
        <f t="shared" si="226"/>
        <v>teguh sugeng44189NIGHT</v>
      </c>
      <c r="AK795" s="5" t="str">
        <f t="shared" si="227"/>
        <v>teguh sugengBMJ II</v>
      </c>
      <c r="AL795" s="5" t="str">
        <f t="shared" si="229"/>
        <v>1UTARA</v>
      </c>
      <c r="AM795" s="5" t="str">
        <f t="shared" si="230"/>
        <v>1 &gt; 4UTARA12 RODA</v>
      </c>
      <c r="AN795" s="5" t="str">
        <f t="shared" si="231"/>
        <v>teguh sugengBMJ II1 &gt; 4UTARA12 RODA</v>
      </c>
      <c r="AO795" s="5" t="str">
        <f t="shared" si="232"/>
        <v>teguh sugeng1 &gt; 4UTARA12 RODA</v>
      </c>
      <c r="AP795" s="5" t="str">
        <f t="shared" si="233"/>
        <v>44189NIGHT</v>
      </c>
    </row>
    <row r="796" spans="1:42" x14ac:dyDescent="0.3">
      <c r="A796" s="33">
        <v>1</v>
      </c>
      <c r="B796" s="33"/>
      <c r="C796" s="70">
        <v>44189</v>
      </c>
      <c r="D796" s="71" t="s">
        <v>87</v>
      </c>
      <c r="E796" s="70">
        <v>44189.911805555559</v>
      </c>
      <c r="F796" s="71">
        <v>5154213</v>
      </c>
      <c r="G796" s="33" t="s">
        <v>20</v>
      </c>
      <c r="H796" s="33" t="s">
        <v>21</v>
      </c>
      <c r="I796" s="33" t="s">
        <v>45</v>
      </c>
      <c r="J796" s="33" t="s">
        <v>46</v>
      </c>
      <c r="K796" s="63" t="s">
        <v>60</v>
      </c>
      <c r="L796" s="32" t="str">
        <f t="shared" si="216"/>
        <v>AXOR4843</v>
      </c>
      <c r="M796" s="32" t="str">
        <f t="shared" si="217"/>
        <v>BMJ II</v>
      </c>
      <c r="N796" s="32" t="str">
        <f t="shared" si="218"/>
        <v>12 RODA</v>
      </c>
      <c r="O796" s="64">
        <v>44189.911874999998</v>
      </c>
      <c r="P796" s="65">
        <v>44189.911874999998</v>
      </c>
      <c r="Q796" s="65"/>
      <c r="R796" s="66">
        <v>2</v>
      </c>
      <c r="S796" s="66">
        <v>51240</v>
      </c>
      <c r="T796" s="66">
        <v>19940</v>
      </c>
      <c r="U796" s="67">
        <f t="shared" si="228"/>
        <v>31.3</v>
      </c>
      <c r="V796" s="66">
        <f t="shared" si="219"/>
        <v>634670.1</v>
      </c>
      <c r="W796" s="66" t="str">
        <f t="shared" si="220"/>
        <v>1 &gt; 4</v>
      </c>
      <c r="X796" s="66">
        <f>A796+SUMIFS(Presensi!F:F,Presensi!E:E,'Entry Data'!AP796)</f>
        <v>1</v>
      </c>
      <c r="Y796" s="66">
        <f>IFERROR(INDEX('Retasi Pricing'!F:F,MATCH('Entry Data'!AM796,'Retasi Pricing'!E:E,0))*X796,"")</f>
        <v>27500</v>
      </c>
      <c r="Z796" s="62" t="s">
        <v>26</v>
      </c>
      <c r="AA796" s="62" t="s">
        <v>27</v>
      </c>
      <c r="AB796" s="32"/>
      <c r="AC796" s="32" t="s">
        <v>200</v>
      </c>
      <c r="AD796" s="32" t="str">
        <f t="shared" si="221"/>
        <v/>
      </c>
      <c r="AF796" s="5" t="str">
        <f t="shared" si="222"/>
        <v>teguh sugeng44189</v>
      </c>
      <c r="AG796" s="5" t="str">
        <f t="shared" si="223"/>
        <v>BMJ 05244189UTARANIGHT</v>
      </c>
      <c r="AH796" s="5" t="str">
        <f t="shared" si="224"/>
        <v>teguh sugeng44189UTARANIGHT</v>
      </c>
      <c r="AI796" s="5" t="str">
        <f t="shared" si="225"/>
        <v>BMJ 05244189NIGHT</v>
      </c>
      <c r="AJ796" s="5" t="str">
        <f t="shared" si="226"/>
        <v>teguh sugeng44189NIGHT</v>
      </c>
      <c r="AK796" s="5" t="str">
        <f t="shared" si="227"/>
        <v>teguh sugengBMJ II</v>
      </c>
      <c r="AL796" s="5" t="str">
        <f t="shared" si="229"/>
        <v>2UTARA</v>
      </c>
      <c r="AM796" s="5" t="str">
        <f t="shared" si="230"/>
        <v>1 &gt; 4UTARA12 RODA</v>
      </c>
      <c r="AN796" s="5" t="str">
        <f t="shared" si="231"/>
        <v>teguh sugengBMJ II1 &gt; 4UTARA12 RODA</v>
      </c>
      <c r="AO796" s="5" t="str">
        <f t="shared" si="232"/>
        <v>teguh sugeng1 &gt; 4UTARA12 RODA</v>
      </c>
      <c r="AP796" s="5" t="str">
        <f t="shared" si="233"/>
        <v>44189NIGHT</v>
      </c>
    </row>
    <row r="797" spans="1:42" x14ac:dyDescent="0.3">
      <c r="A797" s="33">
        <v>1</v>
      </c>
      <c r="B797" s="33"/>
      <c r="C797" s="70">
        <v>44189</v>
      </c>
      <c r="D797" s="71" t="s">
        <v>87</v>
      </c>
      <c r="E797" s="70">
        <v>44189.979166666664</v>
      </c>
      <c r="F797" s="71">
        <v>5154286</v>
      </c>
      <c r="G797" s="33" t="s">
        <v>20</v>
      </c>
      <c r="H797" s="33" t="s">
        <v>21</v>
      </c>
      <c r="I797" s="33" t="s">
        <v>45</v>
      </c>
      <c r="J797" s="33" t="s">
        <v>46</v>
      </c>
      <c r="K797" s="63" t="s">
        <v>60</v>
      </c>
      <c r="L797" s="32" t="str">
        <f t="shared" si="216"/>
        <v>AXOR4843</v>
      </c>
      <c r="M797" s="32" t="str">
        <f t="shared" si="217"/>
        <v>BMJ II</v>
      </c>
      <c r="N797" s="32" t="str">
        <f t="shared" si="218"/>
        <v>12 RODA</v>
      </c>
      <c r="O797" s="64">
        <v>44189.979699074072</v>
      </c>
      <c r="P797" s="65">
        <v>44189.979699074072</v>
      </c>
      <c r="Q797" s="65"/>
      <c r="R797" s="66">
        <v>3</v>
      </c>
      <c r="S797" s="66">
        <v>51140</v>
      </c>
      <c r="T797" s="66">
        <v>19940</v>
      </c>
      <c r="U797" s="67">
        <f t="shared" si="228"/>
        <v>31.2</v>
      </c>
      <c r="V797" s="66">
        <f t="shared" si="219"/>
        <v>632642.4</v>
      </c>
      <c r="W797" s="66" t="str">
        <f t="shared" si="220"/>
        <v>1 &gt; 4</v>
      </c>
      <c r="X797" s="66">
        <f>A797+SUMIFS(Presensi!F:F,Presensi!E:E,'Entry Data'!AP797)</f>
        <v>1</v>
      </c>
      <c r="Y797" s="66">
        <f>IFERROR(INDEX('Retasi Pricing'!F:F,MATCH('Entry Data'!AM797,'Retasi Pricing'!E:E,0))*X797,"")</f>
        <v>27500</v>
      </c>
      <c r="Z797" s="62" t="s">
        <v>26</v>
      </c>
      <c r="AA797" s="62" t="s">
        <v>27</v>
      </c>
      <c r="AB797" s="32"/>
      <c r="AC797" s="32" t="s">
        <v>200</v>
      </c>
      <c r="AD797" s="32" t="str">
        <f t="shared" si="221"/>
        <v/>
      </c>
      <c r="AF797" s="5" t="str">
        <f t="shared" si="222"/>
        <v>teguh sugeng44189</v>
      </c>
      <c r="AG797" s="5" t="str">
        <f t="shared" si="223"/>
        <v>BMJ 05244189UTARANIGHT</v>
      </c>
      <c r="AH797" s="5" t="str">
        <f t="shared" si="224"/>
        <v>teguh sugeng44189UTARANIGHT</v>
      </c>
      <c r="AI797" s="5" t="str">
        <f t="shared" si="225"/>
        <v>BMJ 05244189NIGHT</v>
      </c>
      <c r="AJ797" s="5" t="str">
        <f t="shared" si="226"/>
        <v>teguh sugeng44189NIGHT</v>
      </c>
      <c r="AK797" s="5" t="str">
        <f t="shared" si="227"/>
        <v>teguh sugengBMJ II</v>
      </c>
      <c r="AL797" s="5" t="str">
        <f t="shared" si="229"/>
        <v>3UTARA</v>
      </c>
      <c r="AM797" s="5" t="str">
        <f t="shared" si="230"/>
        <v>1 &gt; 4UTARA12 RODA</v>
      </c>
      <c r="AN797" s="5" t="str">
        <f t="shared" si="231"/>
        <v>teguh sugengBMJ II1 &gt; 4UTARA12 RODA</v>
      </c>
      <c r="AO797" s="5" t="str">
        <f t="shared" si="232"/>
        <v>teguh sugeng1 &gt; 4UTARA12 RODA</v>
      </c>
      <c r="AP797" s="5" t="str">
        <f t="shared" si="233"/>
        <v>44189NIGHT</v>
      </c>
    </row>
    <row r="798" spans="1:42" x14ac:dyDescent="0.3">
      <c r="A798" s="33">
        <v>1</v>
      </c>
      <c r="B798" s="33"/>
      <c r="C798" s="70">
        <v>44189</v>
      </c>
      <c r="D798" s="71" t="s">
        <v>87</v>
      </c>
      <c r="E798" s="70">
        <v>44190.036805555559</v>
      </c>
      <c r="F798" s="71">
        <v>5154341</v>
      </c>
      <c r="G798" s="33" t="s">
        <v>20</v>
      </c>
      <c r="H798" s="33" t="s">
        <v>21</v>
      </c>
      <c r="I798" s="33" t="s">
        <v>76</v>
      </c>
      <c r="J798" s="33" t="s">
        <v>23</v>
      </c>
      <c r="K798" s="63" t="s">
        <v>60</v>
      </c>
      <c r="L798" s="32" t="str">
        <f t="shared" si="216"/>
        <v>AXOR4843</v>
      </c>
      <c r="M798" s="32" t="str">
        <f t="shared" si="217"/>
        <v>BMJ II</v>
      </c>
      <c r="N798" s="32" t="str">
        <f t="shared" si="218"/>
        <v>12 RODA</v>
      </c>
      <c r="O798" s="64">
        <v>44190.03701388889</v>
      </c>
      <c r="P798" s="65">
        <v>44190.03701388889</v>
      </c>
      <c r="Q798" s="65"/>
      <c r="R798" s="66">
        <v>4</v>
      </c>
      <c r="S798" s="66">
        <v>54260</v>
      </c>
      <c r="T798" s="66">
        <v>19940</v>
      </c>
      <c r="U798" s="67">
        <f t="shared" si="228"/>
        <v>34.32</v>
      </c>
      <c r="V798" s="66">
        <f t="shared" si="219"/>
        <v>695906.64</v>
      </c>
      <c r="W798" s="66" t="str">
        <f t="shared" si="220"/>
        <v>1 &gt; 4</v>
      </c>
      <c r="X798" s="66">
        <f>A798+SUMIFS(Presensi!F:F,Presensi!E:E,'Entry Data'!AP798)</f>
        <v>1</v>
      </c>
      <c r="Y798" s="66">
        <f>IFERROR(INDEX('Retasi Pricing'!F:F,MATCH('Entry Data'!AM798,'Retasi Pricing'!E:E,0))*X798,"")</f>
        <v>27500</v>
      </c>
      <c r="Z798" s="62" t="s">
        <v>26</v>
      </c>
      <c r="AA798" s="62" t="s">
        <v>27</v>
      </c>
      <c r="AB798" s="32"/>
      <c r="AC798" s="32" t="s">
        <v>200</v>
      </c>
      <c r="AD798" s="32" t="str">
        <f t="shared" si="221"/>
        <v/>
      </c>
      <c r="AF798" s="5" t="str">
        <f t="shared" si="222"/>
        <v>teguh sugeng44189</v>
      </c>
      <c r="AG798" s="5" t="str">
        <f t="shared" si="223"/>
        <v>BMJ 05244189UTARANIGHT</v>
      </c>
      <c r="AH798" s="5" t="str">
        <f t="shared" si="224"/>
        <v>teguh sugeng44189UTARANIGHT</v>
      </c>
      <c r="AI798" s="5" t="str">
        <f t="shared" si="225"/>
        <v>BMJ 05244189NIGHT</v>
      </c>
      <c r="AJ798" s="5" t="str">
        <f t="shared" si="226"/>
        <v>teguh sugeng44189NIGHT</v>
      </c>
      <c r="AK798" s="5" t="str">
        <f t="shared" si="227"/>
        <v>teguh sugengBMJ II</v>
      </c>
      <c r="AL798" s="5" t="str">
        <f t="shared" si="229"/>
        <v>4UTARA</v>
      </c>
      <c r="AM798" s="5" t="str">
        <f t="shared" si="230"/>
        <v>1 &gt; 4UTARA12 RODA</v>
      </c>
      <c r="AN798" s="5" t="str">
        <f t="shared" si="231"/>
        <v>teguh sugengBMJ II1 &gt; 4UTARA12 RODA</v>
      </c>
      <c r="AO798" s="5" t="str">
        <f t="shared" si="232"/>
        <v>teguh sugeng1 &gt; 4UTARA12 RODA</v>
      </c>
      <c r="AP798" s="5" t="str">
        <f t="shared" si="233"/>
        <v>44189NIGHT</v>
      </c>
    </row>
    <row r="799" spans="1:42" x14ac:dyDescent="0.3">
      <c r="A799" s="33">
        <v>1</v>
      </c>
      <c r="B799" s="33"/>
      <c r="C799" s="70">
        <v>44189</v>
      </c>
      <c r="D799" s="71" t="s">
        <v>87</v>
      </c>
      <c r="E799" s="70">
        <v>44190.10833333333</v>
      </c>
      <c r="F799" s="71">
        <v>5154411</v>
      </c>
      <c r="G799" s="33" t="s">
        <v>20</v>
      </c>
      <c r="H799" s="33" t="s">
        <v>21</v>
      </c>
      <c r="I799" s="33" t="s">
        <v>45</v>
      </c>
      <c r="J799" s="33" t="s">
        <v>46</v>
      </c>
      <c r="K799" s="63" t="s">
        <v>60</v>
      </c>
      <c r="L799" s="32" t="str">
        <f t="shared" si="216"/>
        <v>AXOR4843</v>
      </c>
      <c r="M799" s="32" t="str">
        <f t="shared" si="217"/>
        <v>BMJ II</v>
      </c>
      <c r="N799" s="32" t="str">
        <f t="shared" si="218"/>
        <v>12 RODA</v>
      </c>
      <c r="O799" s="64">
        <v>44190.108969907407</v>
      </c>
      <c r="P799" s="65">
        <v>44190.108969907407</v>
      </c>
      <c r="Q799" s="65"/>
      <c r="R799" s="66">
        <v>5</v>
      </c>
      <c r="S799" s="66">
        <v>51020</v>
      </c>
      <c r="T799" s="66">
        <v>19940</v>
      </c>
      <c r="U799" s="67">
        <f t="shared" si="228"/>
        <v>31.08</v>
      </c>
      <c r="V799" s="66">
        <f t="shared" si="219"/>
        <v>630209.15999999992</v>
      </c>
      <c r="W799" s="66" t="str">
        <f t="shared" si="220"/>
        <v>&gt; 5</v>
      </c>
      <c r="X799" s="66">
        <f>A799+SUMIFS(Presensi!F:F,Presensi!E:E,'Entry Data'!AP799)</f>
        <v>1</v>
      </c>
      <c r="Y799" s="66">
        <f>IFERROR(INDEX('Retasi Pricing'!F:F,MATCH('Entry Data'!AM799,'Retasi Pricing'!E:E,0))*X799,"")</f>
        <v>31200</v>
      </c>
      <c r="Z799" s="62" t="s">
        <v>26</v>
      </c>
      <c r="AA799" s="62" t="s">
        <v>27</v>
      </c>
      <c r="AB799" s="32"/>
      <c r="AC799" s="32" t="s">
        <v>200</v>
      </c>
      <c r="AD799" s="32" t="str">
        <f t="shared" si="221"/>
        <v/>
      </c>
      <c r="AF799" s="5" t="str">
        <f t="shared" si="222"/>
        <v>teguh sugeng44189</v>
      </c>
      <c r="AG799" s="5" t="str">
        <f t="shared" si="223"/>
        <v>BMJ 05244189UTARANIGHT</v>
      </c>
      <c r="AH799" s="5" t="str">
        <f t="shared" si="224"/>
        <v>teguh sugeng44189UTARANIGHT</v>
      </c>
      <c r="AI799" s="5" t="str">
        <f t="shared" si="225"/>
        <v>BMJ 05244189NIGHT</v>
      </c>
      <c r="AJ799" s="5" t="str">
        <f t="shared" si="226"/>
        <v>teguh sugeng44189NIGHT</v>
      </c>
      <c r="AK799" s="5" t="str">
        <f t="shared" si="227"/>
        <v>teguh sugengBMJ II</v>
      </c>
      <c r="AL799" s="5" t="str">
        <f t="shared" si="229"/>
        <v>5UTARA</v>
      </c>
      <c r="AM799" s="5" t="str">
        <f t="shared" si="230"/>
        <v>&gt; 5UTARA12 RODA</v>
      </c>
      <c r="AN799" s="5" t="str">
        <f t="shared" si="231"/>
        <v>teguh sugengBMJ II&gt; 5UTARA12 RODA</v>
      </c>
      <c r="AO799" s="5" t="str">
        <f t="shared" si="232"/>
        <v>teguh sugeng&gt; 5UTARA12 RODA</v>
      </c>
      <c r="AP799" s="5" t="str">
        <f t="shared" si="233"/>
        <v>44189NIGHT</v>
      </c>
    </row>
    <row r="800" spans="1:42" x14ac:dyDescent="0.3">
      <c r="A800" s="33">
        <v>1</v>
      </c>
      <c r="B800" s="33"/>
      <c r="C800" s="70">
        <v>44189</v>
      </c>
      <c r="D800" s="71" t="s">
        <v>87</v>
      </c>
      <c r="E800" s="70">
        <v>44190.174305555556</v>
      </c>
      <c r="F800" s="71">
        <v>5154483</v>
      </c>
      <c r="G800" s="33" t="s">
        <v>20</v>
      </c>
      <c r="H800" s="33" t="s">
        <v>21</v>
      </c>
      <c r="I800" s="33" t="s">
        <v>45</v>
      </c>
      <c r="J800" s="33" t="s">
        <v>46</v>
      </c>
      <c r="K800" s="63" t="s">
        <v>60</v>
      </c>
      <c r="L800" s="32" t="str">
        <f t="shared" si="216"/>
        <v>AXOR4843</v>
      </c>
      <c r="M800" s="32" t="str">
        <f t="shared" si="217"/>
        <v>BMJ II</v>
      </c>
      <c r="N800" s="32" t="str">
        <f t="shared" si="218"/>
        <v>12 RODA</v>
      </c>
      <c r="O800" s="64">
        <v>44190.175219907411</v>
      </c>
      <c r="P800" s="65">
        <v>44190.175219907411</v>
      </c>
      <c r="Q800" s="65"/>
      <c r="R800" s="66">
        <v>6</v>
      </c>
      <c r="S800" s="66">
        <v>50400</v>
      </c>
      <c r="T800" s="66">
        <v>19940</v>
      </c>
      <c r="U800" s="67">
        <f t="shared" si="228"/>
        <v>30.46</v>
      </c>
      <c r="V800" s="66">
        <f t="shared" si="219"/>
        <v>617637.41999999993</v>
      </c>
      <c r="W800" s="66" t="str">
        <f t="shared" si="220"/>
        <v>&gt; 6</v>
      </c>
      <c r="X800" s="66">
        <f>A800+SUMIFS(Presensi!F:F,Presensi!E:E,'Entry Data'!AP800)</f>
        <v>1</v>
      </c>
      <c r="Y800" s="66">
        <f>IFERROR(INDEX('Retasi Pricing'!F:F,MATCH('Entry Data'!AM800,'Retasi Pricing'!E:E,0))*X800,"")</f>
        <v>34450</v>
      </c>
      <c r="Z800" s="62" t="s">
        <v>26</v>
      </c>
      <c r="AA800" s="62" t="s">
        <v>27</v>
      </c>
      <c r="AB800" s="32"/>
      <c r="AC800" s="32" t="s">
        <v>200</v>
      </c>
      <c r="AD800" s="32" t="str">
        <f t="shared" si="221"/>
        <v/>
      </c>
      <c r="AF800" s="5" t="str">
        <f t="shared" si="222"/>
        <v>teguh sugeng44189</v>
      </c>
      <c r="AG800" s="5" t="str">
        <f t="shared" si="223"/>
        <v>BMJ 05244189UTARANIGHT</v>
      </c>
      <c r="AH800" s="5" t="str">
        <f t="shared" si="224"/>
        <v>teguh sugeng44189UTARANIGHT</v>
      </c>
      <c r="AI800" s="5" t="str">
        <f t="shared" si="225"/>
        <v>BMJ 05244189NIGHT</v>
      </c>
      <c r="AJ800" s="5" t="str">
        <f t="shared" si="226"/>
        <v>teguh sugeng44189NIGHT</v>
      </c>
      <c r="AK800" s="5" t="str">
        <f t="shared" si="227"/>
        <v>teguh sugengBMJ II</v>
      </c>
      <c r="AL800" s="5" t="str">
        <f t="shared" si="229"/>
        <v>6UTARA</v>
      </c>
      <c r="AM800" s="5" t="str">
        <f t="shared" si="230"/>
        <v>&gt; 6UTARA12 RODA</v>
      </c>
      <c r="AN800" s="5" t="str">
        <f t="shared" si="231"/>
        <v>teguh sugengBMJ II&gt; 6UTARA12 RODA</v>
      </c>
      <c r="AO800" s="5" t="str">
        <f t="shared" si="232"/>
        <v>teguh sugeng&gt; 6UTARA12 RODA</v>
      </c>
      <c r="AP800" s="5" t="str">
        <f t="shared" si="233"/>
        <v>44189NIGHT</v>
      </c>
    </row>
    <row r="801" spans="1:42" x14ac:dyDescent="0.3">
      <c r="A801" s="33">
        <v>1</v>
      </c>
      <c r="B801" s="33"/>
      <c r="C801" s="70">
        <v>44189</v>
      </c>
      <c r="D801" s="71" t="s">
        <v>87</v>
      </c>
      <c r="E801" s="70">
        <v>44190.238194444442</v>
      </c>
      <c r="F801" s="71">
        <v>5154541</v>
      </c>
      <c r="G801" s="33" t="s">
        <v>20</v>
      </c>
      <c r="H801" s="33" t="s">
        <v>50</v>
      </c>
      <c r="I801" s="33" t="s">
        <v>51</v>
      </c>
      <c r="J801" s="33" t="s">
        <v>53</v>
      </c>
      <c r="K801" s="63" t="s">
        <v>60</v>
      </c>
      <c r="L801" s="32" t="str">
        <f t="shared" si="216"/>
        <v>AXOR4843</v>
      </c>
      <c r="M801" s="32" t="str">
        <f t="shared" si="217"/>
        <v>BMJ II</v>
      </c>
      <c r="N801" s="32" t="str">
        <f t="shared" si="218"/>
        <v>12 RODA</v>
      </c>
      <c r="O801" s="64">
        <v>44190.239120370374</v>
      </c>
      <c r="P801" s="65">
        <v>44190.239120370374</v>
      </c>
      <c r="Q801" s="65"/>
      <c r="R801" s="66">
        <v>7</v>
      </c>
      <c r="S801" s="66">
        <v>53760</v>
      </c>
      <c r="T801" s="66">
        <v>19940</v>
      </c>
      <c r="U801" s="67">
        <f t="shared" si="228"/>
        <v>33.82</v>
      </c>
      <c r="V801" s="66">
        <f t="shared" si="219"/>
        <v>685768.14</v>
      </c>
      <c r="W801" s="66" t="str">
        <f t="shared" si="220"/>
        <v>7 &gt;</v>
      </c>
      <c r="X801" s="66">
        <f>A801+SUMIFS(Presensi!F:F,Presensi!E:E,'Entry Data'!AP801)</f>
        <v>1</v>
      </c>
      <c r="Y801" s="66">
        <f>IFERROR(INDEX('Retasi Pricing'!F:F,MATCH('Entry Data'!AM801,'Retasi Pricing'!E:E,0))*X801,"")</f>
        <v>42000</v>
      </c>
      <c r="Z801" s="62" t="s">
        <v>26</v>
      </c>
      <c r="AA801" s="62" t="s">
        <v>27</v>
      </c>
      <c r="AB801" s="32"/>
      <c r="AC801" s="32" t="s">
        <v>200</v>
      </c>
      <c r="AD801" s="32" t="str">
        <f t="shared" si="221"/>
        <v/>
      </c>
      <c r="AF801" s="5" t="str">
        <f t="shared" si="222"/>
        <v>teguh sugeng44189</v>
      </c>
      <c r="AG801" s="5" t="str">
        <f t="shared" si="223"/>
        <v>BMJ 05244189UTARANIGHT</v>
      </c>
      <c r="AH801" s="5" t="str">
        <f t="shared" si="224"/>
        <v>teguh sugeng44189UTARANIGHT</v>
      </c>
      <c r="AI801" s="5" t="str">
        <f t="shared" si="225"/>
        <v>BMJ 05244189NIGHT</v>
      </c>
      <c r="AJ801" s="5" t="str">
        <f t="shared" si="226"/>
        <v>teguh sugeng44189NIGHT</v>
      </c>
      <c r="AK801" s="5" t="str">
        <f t="shared" si="227"/>
        <v>teguh sugengBMJ II</v>
      </c>
      <c r="AL801" s="5" t="str">
        <f t="shared" si="229"/>
        <v>7UTARA</v>
      </c>
      <c r="AM801" s="5" t="str">
        <f t="shared" si="230"/>
        <v>7 &gt;UTARA12 RODA</v>
      </c>
      <c r="AN801" s="5" t="str">
        <f t="shared" si="231"/>
        <v>teguh sugengBMJ II7 &gt;UTARA12 RODA</v>
      </c>
      <c r="AO801" s="5" t="str">
        <f t="shared" si="232"/>
        <v>teguh sugeng7 &gt;UTARA12 RODA</v>
      </c>
      <c r="AP801" s="5" t="str">
        <f t="shared" si="233"/>
        <v>44189NIGHT</v>
      </c>
    </row>
    <row r="802" spans="1:42" x14ac:dyDescent="0.3">
      <c r="A802" s="33">
        <v>1</v>
      </c>
      <c r="B802" s="33"/>
      <c r="C802" s="70">
        <v>44189</v>
      </c>
      <c r="D802" s="71" t="s">
        <v>87</v>
      </c>
      <c r="E802" s="70">
        <v>44189.849305555559</v>
      </c>
      <c r="F802" s="71">
        <v>5154137</v>
      </c>
      <c r="G802" s="33" t="s">
        <v>20</v>
      </c>
      <c r="H802" s="33" t="s">
        <v>21</v>
      </c>
      <c r="I802" s="33" t="s">
        <v>76</v>
      </c>
      <c r="J802" s="33" t="s">
        <v>23</v>
      </c>
      <c r="K802" s="63" t="s">
        <v>62</v>
      </c>
      <c r="L802" s="32" t="str">
        <f t="shared" si="216"/>
        <v>FM260JD</v>
      </c>
      <c r="M802" s="32" t="str">
        <f t="shared" si="217"/>
        <v>BMJ III</v>
      </c>
      <c r="N802" s="32" t="str">
        <f t="shared" si="218"/>
        <v>10 RODA</v>
      </c>
      <c r="O802" s="64">
        <v>44189.849733796298</v>
      </c>
      <c r="P802" s="65">
        <v>44189.849733796298</v>
      </c>
      <c r="Q802" s="65"/>
      <c r="R802" s="66">
        <v>1</v>
      </c>
      <c r="S802" s="66">
        <v>40720</v>
      </c>
      <c r="T802" s="66">
        <v>14640</v>
      </c>
      <c r="U802" s="67">
        <f t="shared" si="228"/>
        <v>26.08</v>
      </c>
      <c r="V802" s="66">
        <f t="shared" si="219"/>
        <v>508403.51999999996</v>
      </c>
      <c r="W802" s="66" t="str">
        <f t="shared" si="220"/>
        <v>1 &gt; 4</v>
      </c>
      <c r="X802" s="66">
        <f>A802+SUMIFS(Presensi!F:F,Presensi!E:E,'Entry Data'!AP802)</f>
        <v>1</v>
      </c>
      <c r="Y802" s="66">
        <f>IFERROR(INDEX('Retasi Pricing'!F:F,MATCH('Entry Data'!AM802,'Retasi Pricing'!E:E,0))*X802,"")</f>
        <v>25000</v>
      </c>
      <c r="Z802" s="62" t="s">
        <v>26</v>
      </c>
      <c r="AA802" s="62" t="s">
        <v>27</v>
      </c>
      <c r="AB802" s="32"/>
      <c r="AC802" s="32" t="s">
        <v>95</v>
      </c>
      <c r="AD802" s="32" t="str">
        <f t="shared" si="221"/>
        <v/>
      </c>
      <c r="AF802" s="5" t="str">
        <f t="shared" si="222"/>
        <v>Jafar44189</v>
      </c>
      <c r="AG802" s="5" t="str">
        <f t="shared" si="223"/>
        <v>BMJ 05344189UTARANIGHT</v>
      </c>
      <c r="AH802" s="5" t="str">
        <f t="shared" si="224"/>
        <v>Jafar44189UTARANIGHT</v>
      </c>
      <c r="AI802" s="5" t="str">
        <f t="shared" si="225"/>
        <v>BMJ 05344189NIGHT</v>
      </c>
      <c r="AJ802" s="5" t="str">
        <f t="shared" si="226"/>
        <v>Jafar44189NIGHT</v>
      </c>
      <c r="AK802" s="5" t="str">
        <f t="shared" si="227"/>
        <v>JafarBMJ III</v>
      </c>
      <c r="AL802" s="5" t="str">
        <f t="shared" si="229"/>
        <v>1UTARA</v>
      </c>
      <c r="AM802" s="5" t="str">
        <f t="shared" si="230"/>
        <v>1 &gt; 4UTARA10 RODA</v>
      </c>
      <c r="AN802" s="5" t="str">
        <f t="shared" si="231"/>
        <v>JafarBMJ III1 &gt; 4UTARA10 RODA</v>
      </c>
      <c r="AO802" s="5" t="str">
        <f t="shared" si="232"/>
        <v>Jafar1 &gt; 4UTARA10 RODA</v>
      </c>
      <c r="AP802" s="5" t="str">
        <f t="shared" si="233"/>
        <v>44189NIGHT</v>
      </c>
    </row>
    <row r="803" spans="1:42" x14ac:dyDescent="0.3">
      <c r="A803" s="33">
        <v>1</v>
      </c>
      <c r="B803" s="33"/>
      <c r="C803" s="70">
        <v>44189</v>
      </c>
      <c r="D803" s="71" t="s">
        <v>87</v>
      </c>
      <c r="E803" s="70">
        <v>44189.90902777778</v>
      </c>
      <c r="F803" s="71">
        <v>5154208</v>
      </c>
      <c r="G803" s="33" t="s">
        <v>20</v>
      </c>
      <c r="H803" s="33" t="s">
        <v>21</v>
      </c>
      <c r="I803" s="33" t="s">
        <v>76</v>
      </c>
      <c r="J803" s="33" t="s">
        <v>23</v>
      </c>
      <c r="K803" s="63" t="s">
        <v>62</v>
      </c>
      <c r="L803" s="32" t="str">
        <f t="shared" si="216"/>
        <v>FM260JD</v>
      </c>
      <c r="M803" s="32" t="str">
        <f t="shared" si="217"/>
        <v>BMJ III</v>
      </c>
      <c r="N803" s="32" t="str">
        <f t="shared" si="218"/>
        <v>10 RODA</v>
      </c>
      <c r="O803" s="64">
        <v>44189.909745370373</v>
      </c>
      <c r="P803" s="65">
        <v>44189.909745370373</v>
      </c>
      <c r="Q803" s="65"/>
      <c r="R803" s="66">
        <v>2</v>
      </c>
      <c r="S803" s="66">
        <v>39000</v>
      </c>
      <c r="T803" s="66">
        <v>14640</v>
      </c>
      <c r="U803" s="67">
        <f t="shared" si="228"/>
        <v>24.36</v>
      </c>
      <c r="V803" s="66">
        <f t="shared" si="219"/>
        <v>474873.83999999997</v>
      </c>
      <c r="W803" s="66" t="str">
        <f t="shared" si="220"/>
        <v>1 &gt; 4</v>
      </c>
      <c r="X803" s="66">
        <f>A803+SUMIFS(Presensi!F:F,Presensi!E:E,'Entry Data'!AP803)</f>
        <v>1</v>
      </c>
      <c r="Y803" s="66">
        <f>IFERROR(INDEX('Retasi Pricing'!F:F,MATCH('Entry Data'!AM803,'Retasi Pricing'!E:E,0))*X803,"")</f>
        <v>25000</v>
      </c>
      <c r="Z803" s="62" t="s">
        <v>26</v>
      </c>
      <c r="AA803" s="62" t="s">
        <v>27</v>
      </c>
      <c r="AB803" s="32"/>
      <c r="AC803" s="32" t="s">
        <v>95</v>
      </c>
      <c r="AD803" s="32" t="str">
        <f t="shared" si="221"/>
        <v/>
      </c>
      <c r="AF803" s="5" t="str">
        <f t="shared" si="222"/>
        <v>Jafar44189</v>
      </c>
      <c r="AG803" s="5" t="str">
        <f t="shared" si="223"/>
        <v>BMJ 05344189UTARANIGHT</v>
      </c>
      <c r="AH803" s="5" t="str">
        <f t="shared" si="224"/>
        <v>Jafar44189UTARANIGHT</v>
      </c>
      <c r="AI803" s="5" t="str">
        <f t="shared" si="225"/>
        <v>BMJ 05344189NIGHT</v>
      </c>
      <c r="AJ803" s="5" t="str">
        <f t="shared" si="226"/>
        <v>Jafar44189NIGHT</v>
      </c>
      <c r="AK803" s="5" t="str">
        <f t="shared" si="227"/>
        <v>JafarBMJ III</v>
      </c>
      <c r="AL803" s="5" t="str">
        <f t="shared" si="229"/>
        <v>2UTARA</v>
      </c>
      <c r="AM803" s="5" t="str">
        <f t="shared" si="230"/>
        <v>1 &gt; 4UTARA10 RODA</v>
      </c>
      <c r="AN803" s="5" t="str">
        <f t="shared" si="231"/>
        <v>JafarBMJ III1 &gt; 4UTARA10 RODA</v>
      </c>
      <c r="AO803" s="5" t="str">
        <f t="shared" si="232"/>
        <v>Jafar1 &gt; 4UTARA10 RODA</v>
      </c>
      <c r="AP803" s="5" t="str">
        <f t="shared" si="233"/>
        <v>44189NIGHT</v>
      </c>
    </row>
    <row r="804" spans="1:42" x14ac:dyDescent="0.3">
      <c r="A804" s="33">
        <v>1</v>
      </c>
      <c r="B804" s="33"/>
      <c r="C804" s="70">
        <v>44189</v>
      </c>
      <c r="D804" s="71" t="s">
        <v>87</v>
      </c>
      <c r="E804" s="70">
        <v>44189.961111111108</v>
      </c>
      <c r="F804" s="71">
        <v>5154264</v>
      </c>
      <c r="G804" s="33" t="s">
        <v>20</v>
      </c>
      <c r="H804" s="33" t="s">
        <v>21</v>
      </c>
      <c r="I804" s="33" t="s">
        <v>76</v>
      </c>
      <c r="J804" s="33" t="s">
        <v>23</v>
      </c>
      <c r="K804" s="63" t="s">
        <v>62</v>
      </c>
      <c r="L804" s="32" t="str">
        <f t="shared" si="216"/>
        <v>FM260JD</v>
      </c>
      <c r="M804" s="32" t="str">
        <f t="shared" si="217"/>
        <v>BMJ III</v>
      </c>
      <c r="N804" s="32" t="str">
        <f t="shared" si="218"/>
        <v>10 RODA</v>
      </c>
      <c r="O804" s="64">
        <v>44189.961423611108</v>
      </c>
      <c r="P804" s="65">
        <v>44189.961423611108</v>
      </c>
      <c r="Q804" s="65"/>
      <c r="R804" s="66">
        <v>3</v>
      </c>
      <c r="S804" s="66">
        <v>39560</v>
      </c>
      <c r="T804" s="66">
        <v>14640</v>
      </c>
      <c r="U804" s="67">
        <f t="shared" si="228"/>
        <v>24.92</v>
      </c>
      <c r="V804" s="66">
        <f t="shared" si="219"/>
        <v>485790.48000000004</v>
      </c>
      <c r="W804" s="66" t="str">
        <f t="shared" si="220"/>
        <v>1 &gt; 4</v>
      </c>
      <c r="X804" s="66">
        <f>A804+SUMIFS(Presensi!F:F,Presensi!E:E,'Entry Data'!AP804)</f>
        <v>1</v>
      </c>
      <c r="Y804" s="66">
        <f>IFERROR(INDEX('Retasi Pricing'!F:F,MATCH('Entry Data'!AM804,'Retasi Pricing'!E:E,0))*X804,"")</f>
        <v>25000</v>
      </c>
      <c r="Z804" s="62" t="s">
        <v>26</v>
      </c>
      <c r="AA804" s="62" t="s">
        <v>27</v>
      </c>
      <c r="AB804" s="32"/>
      <c r="AC804" s="32" t="s">
        <v>95</v>
      </c>
      <c r="AD804" s="32" t="str">
        <f t="shared" si="221"/>
        <v/>
      </c>
      <c r="AF804" s="5" t="str">
        <f t="shared" si="222"/>
        <v>Jafar44189</v>
      </c>
      <c r="AG804" s="5" t="str">
        <f t="shared" si="223"/>
        <v>BMJ 05344189UTARANIGHT</v>
      </c>
      <c r="AH804" s="5" t="str">
        <f t="shared" si="224"/>
        <v>Jafar44189UTARANIGHT</v>
      </c>
      <c r="AI804" s="5" t="str">
        <f t="shared" si="225"/>
        <v>BMJ 05344189NIGHT</v>
      </c>
      <c r="AJ804" s="5" t="str">
        <f t="shared" si="226"/>
        <v>Jafar44189NIGHT</v>
      </c>
      <c r="AK804" s="5" t="str">
        <f t="shared" si="227"/>
        <v>JafarBMJ III</v>
      </c>
      <c r="AL804" s="5" t="str">
        <f t="shared" si="229"/>
        <v>3UTARA</v>
      </c>
      <c r="AM804" s="5" t="str">
        <f t="shared" si="230"/>
        <v>1 &gt; 4UTARA10 RODA</v>
      </c>
      <c r="AN804" s="5" t="str">
        <f t="shared" si="231"/>
        <v>JafarBMJ III1 &gt; 4UTARA10 RODA</v>
      </c>
      <c r="AO804" s="5" t="str">
        <f t="shared" si="232"/>
        <v>Jafar1 &gt; 4UTARA10 RODA</v>
      </c>
      <c r="AP804" s="5" t="str">
        <f t="shared" si="233"/>
        <v>44189NIGHT</v>
      </c>
    </row>
    <row r="805" spans="1:42" x14ac:dyDescent="0.3">
      <c r="A805" s="33">
        <v>1</v>
      </c>
      <c r="B805" s="33"/>
      <c r="C805" s="70">
        <v>44189</v>
      </c>
      <c r="D805" s="71" t="s">
        <v>87</v>
      </c>
      <c r="E805" s="70">
        <v>44190.01666666667</v>
      </c>
      <c r="F805" s="71">
        <v>5154327</v>
      </c>
      <c r="G805" s="33" t="s">
        <v>20</v>
      </c>
      <c r="H805" s="33" t="s">
        <v>21</v>
      </c>
      <c r="I805" s="33" t="s">
        <v>76</v>
      </c>
      <c r="J805" s="33" t="s">
        <v>23</v>
      </c>
      <c r="K805" s="63" t="s">
        <v>62</v>
      </c>
      <c r="L805" s="32" t="str">
        <f t="shared" si="216"/>
        <v>FM260JD</v>
      </c>
      <c r="M805" s="32" t="str">
        <f t="shared" si="217"/>
        <v>BMJ III</v>
      </c>
      <c r="N805" s="32" t="str">
        <f t="shared" si="218"/>
        <v>10 RODA</v>
      </c>
      <c r="O805" s="64">
        <v>44190.017523148148</v>
      </c>
      <c r="P805" s="65">
        <v>44190.017523148148</v>
      </c>
      <c r="Q805" s="65"/>
      <c r="R805" s="66">
        <v>4</v>
      </c>
      <c r="S805" s="66">
        <v>41540</v>
      </c>
      <c r="T805" s="66">
        <v>14640</v>
      </c>
      <c r="U805" s="67">
        <f t="shared" si="228"/>
        <v>26.9</v>
      </c>
      <c r="V805" s="66">
        <f t="shared" si="219"/>
        <v>524388.6</v>
      </c>
      <c r="W805" s="66" t="str">
        <f t="shared" si="220"/>
        <v>1 &gt; 4</v>
      </c>
      <c r="X805" s="66">
        <f>A805+SUMIFS(Presensi!F:F,Presensi!E:E,'Entry Data'!AP805)</f>
        <v>1</v>
      </c>
      <c r="Y805" s="66">
        <f>IFERROR(INDEX('Retasi Pricing'!F:F,MATCH('Entry Data'!AM805,'Retasi Pricing'!E:E,0))*X805,"")</f>
        <v>25000</v>
      </c>
      <c r="Z805" s="62" t="s">
        <v>26</v>
      </c>
      <c r="AA805" s="62" t="s">
        <v>27</v>
      </c>
      <c r="AB805" s="32"/>
      <c r="AC805" s="32" t="s">
        <v>95</v>
      </c>
      <c r="AD805" s="32" t="str">
        <f t="shared" si="221"/>
        <v/>
      </c>
      <c r="AF805" s="5" t="str">
        <f t="shared" si="222"/>
        <v>Jafar44189</v>
      </c>
      <c r="AG805" s="5" t="str">
        <f t="shared" si="223"/>
        <v>BMJ 05344189UTARANIGHT</v>
      </c>
      <c r="AH805" s="5" t="str">
        <f t="shared" si="224"/>
        <v>Jafar44189UTARANIGHT</v>
      </c>
      <c r="AI805" s="5" t="str">
        <f t="shared" si="225"/>
        <v>BMJ 05344189NIGHT</v>
      </c>
      <c r="AJ805" s="5" t="str">
        <f t="shared" si="226"/>
        <v>Jafar44189NIGHT</v>
      </c>
      <c r="AK805" s="5" t="str">
        <f t="shared" si="227"/>
        <v>JafarBMJ III</v>
      </c>
      <c r="AL805" s="5" t="str">
        <f t="shared" si="229"/>
        <v>4UTARA</v>
      </c>
      <c r="AM805" s="5" t="str">
        <f t="shared" si="230"/>
        <v>1 &gt; 4UTARA10 RODA</v>
      </c>
      <c r="AN805" s="5" t="str">
        <f t="shared" si="231"/>
        <v>JafarBMJ III1 &gt; 4UTARA10 RODA</v>
      </c>
      <c r="AO805" s="5" t="str">
        <f t="shared" si="232"/>
        <v>Jafar1 &gt; 4UTARA10 RODA</v>
      </c>
      <c r="AP805" s="5" t="str">
        <f t="shared" si="233"/>
        <v>44189NIGHT</v>
      </c>
    </row>
    <row r="806" spans="1:42" x14ac:dyDescent="0.3">
      <c r="A806" s="33">
        <v>1</v>
      </c>
      <c r="B806" s="33"/>
      <c r="C806" s="70">
        <v>44189</v>
      </c>
      <c r="D806" s="71" t="s">
        <v>87</v>
      </c>
      <c r="E806" s="70">
        <v>44190.104166666664</v>
      </c>
      <c r="F806" s="71">
        <v>5154405</v>
      </c>
      <c r="G806" s="33" t="s">
        <v>20</v>
      </c>
      <c r="H806" s="33" t="s">
        <v>21</v>
      </c>
      <c r="I806" s="33" t="s">
        <v>76</v>
      </c>
      <c r="J806" s="33" t="s">
        <v>23</v>
      </c>
      <c r="K806" s="63" t="s">
        <v>62</v>
      </c>
      <c r="L806" s="32" t="str">
        <f t="shared" si="216"/>
        <v>FM260JD</v>
      </c>
      <c r="M806" s="32" t="str">
        <f t="shared" si="217"/>
        <v>BMJ III</v>
      </c>
      <c r="N806" s="32" t="str">
        <f t="shared" si="218"/>
        <v>10 RODA</v>
      </c>
      <c r="O806" s="64">
        <v>44190.105231481481</v>
      </c>
      <c r="P806" s="65">
        <v>44190.105231481481</v>
      </c>
      <c r="Q806" s="65"/>
      <c r="R806" s="66">
        <v>5</v>
      </c>
      <c r="S806" s="66">
        <v>40240</v>
      </c>
      <c r="T806" s="66">
        <v>14640</v>
      </c>
      <c r="U806" s="67">
        <f t="shared" si="228"/>
        <v>25.6</v>
      </c>
      <c r="V806" s="66">
        <f t="shared" si="219"/>
        <v>499046.40000000002</v>
      </c>
      <c r="W806" s="66" t="str">
        <f t="shared" si="220"/>
        <v>&gt; 5</v>
      </c>
      <c r="X806" s="66">
        <f>A806+SUMIFS(Presensi!F:F,Presensi!E:E,'Entry Data'!AP806)</f>
        <v>1</v>
      </c>
      <c r="Y806" s="66">
        <f>IFERROR(INDEX('Retasi Pricing'!F:F,MATCH('Entry Data'!AM806,'Retasi Pricing'!E:E,0))*X806,"")</f>
        <v>27650</v>
      </c>
      <c r="Z806" s="62" t="s">
        <v>26</v>
      </c>
      <c r="AA806" s="62" t="s">
        <v>27</v>
      </c>
      <c r="AB806" s="32"/>
      <c r="AC806" s="32" t="s">
        <v>95</v>
      </c>
      <c r="AD806" s="32" t="str">
        <f t="shared" si="221"/>
        <v/>
      </c>
      <c r="AF806" s="5" t="str">
        <f t="shared" si="222"/>
        <v>Jafar44189</v>
      </c>
      <c r="AG806" s="5" t="str">
        <f t="shared" si="223"/>
        <v>BMJ 05344189UTARANIGHT</v>
      </c>
      <c r="AH806" s="5" t="str">
        <f t="shared" si="224"/>
        <v>Jafar44189UTARANIGHT</v>
      </c>
      <c r="AI806" s="5" t="str">
        <f t="shared" si="225"/>
        <v>BMJ 05344189NIGHT</v>
      </c>
      <c r="AJ806" s="5" t="str">
        <f t="shared" si="226"/>
        <v>Jafar44189NIGHT</v>
      </c>
      <c r="AK806" s="5" t="str">
        <f t="shared" si="227"/>
        <v>JafarBMJ III</v>
      </c>
      <c r="AL806" s="5" t="str">
        <f t="shared" si="229"/>
        <v>5UTARA</v>
      </c>
      <c r="AM806" s="5" t="str">
        <f t="shared" si="230"/>
        <v>&gt; 5UTARA10 RODA</v>
      </c>
      <c r="AN806" s="5" t="str">
        <f t="shared" si="231"/>
        <v>JafarBMJ III&gt; 5UTARA10 RODA</v>
      </c>
      <c r="AO806" s="5" t="str">
        <f t="shared" si="232"/>
        <v>Jafar&gt; 5UTARA10 RODA</v>
      </c>
      <c r="AP806" s="5" t="str">
        <f t="shared" si="233"/>
        <v>44189NIGHT</v>
      </c>
    </row>
    <row r="807" spans="1:42" x14ac:dyDescent="0.3">
      <c r="A807" s="33">
        <v>1</v>
      </c>
      <c r="B807" s="33"/>
      <c r="C807" s="70">
        <v>44189</v>
      </c>
      <c r="D807" s="71" t="s">
        <v>87</v>
      </c>
      <c r="E807" s="70">
        <v>44190.218055555553</v>
      </c>
      <c r="F807" s="71">
        <v>5154518</v>
      </c>
      <c r="G807" s="33" t="s">
        <v>20</v>
      </c>
      <c r="H807" s="33" t="s">
        <v>21</v>
      </c>
      <c r="I807" s="33" t="s">
        <v>76</v>
      </c>
      <c r="J807" s="33" t="s">
        <v>23</v>
      </c>
      <c r="K807" s="63" t="s">
        <v>62</v>
      </c>
      <c r="L807" s="32" t="str">
        <f t="shared" si="216"/>
        <v>FM260JD</v>
      </c>
      <c r="M807" s="32" t="str">
        <f t="shared" si="217"/>
        <v>BMJ III</v>
      </c>
      <c r="N807" s="32" t="str">
        <f t="shared" si="218"/>
        <v>10 RODA</v>
      </c>
      <c r="O807" s="64">
        <v>44190.218229166669</v>
      </c>
      <c r="P807" s="65">
        <v>44190.218229166669</v>
      </c>
      <c r="Q807" s="65"/>
      <c r="R807" s="66">
        <v>6</v>
      </c>
      <c r="S807" s="66">
        <v>41240</v>
      </c>
      <c r="T807" s="66">
        <v>14640</v>
      </c>
      <c r="U807" s="67">
        <f t="shared" si="228"/>
        <v>26.6</v>
      </c>
      <c r="V807" s="66">
        <f t="shared" si="219"/>
        <v>518540.4</v>
      </c>
      <c r="W807" s="66" t="str">
        <f t="shared" si="220"/>
        <v>&gt; 6</v>
      </c>
      <c r="X807" s="66">
        <f>A807+SUMIFS(Presensi!F:F,Presensi!E:E,'Entry Data'!AP807)</f>
        <v>1</v>
      </c>
      <c r="Y807" s="66">
        <f>IFERROR(INDEX('Retasi Pricing'!F:F,MATCH('Entry Data'!AM807,'Retasi Pricing'!E:E,0))*X807,"")</f>
        <v>30800</v>
      </c>
      <c r="Z807" s="62" t="s">
        <v>26</v>
      </c>
      <c r="AA807" s="62" t="s">
        <v>27</v>
      </c>
      <c r="AB807" s="32"/>
      <c r="AC807" s="32" t="s">
        <v>95</v>
      </c>
      <c r="AD807" s="32" t="str">
        <f t="shared" si="221"/>
        <v/>
      </c>
      <c r="AF807" s="5" t="str">
        <f t="shared" si="222"/>
        <v>Jafar44189</v>
      </c>
      <c r="AG807" s="5" t="str">
        <f t="shared" si="223"/>
        <v>BMJ 05344189UTARANIGHT</v>
      </c>
      <c r="AH807" s="5" t="str">
        <f t="shared" si="224"/>
        <v>Jafar44189UTARANIGHT</v>
      </c>
      <c r="AI807" s="5" t="str">
        <f t="shared" si="225"/>
        <v>BMJ 05344189NIGHT</v>
      </c>
      <c r="AJ807" s="5" t="str">
        <f t="shared" si="226"/>
        <v>Jafar44189NIGHT</v>
      </c>
      <c r="AK807" s="5" t="str">
        <f t="shared" si="227"/>
        <v>JafarBMJ III</v>
      </c>
      <c r="AL807" s="5" t="str">
        <f t="shared" si="229"/>
        <v>6UTARA</v>
      </c>
      <c r="AM807" s="5" t="str">
        <f t="shared" si="230"/>
        <v>&gt; 6UTARA10 RODA</v>
      </c>
      <c r="AN807" s="5" t="str">
        <f t="shared" si="231"/>
        <v>JafarBMJ III&gt; 6UTARA10 RODA</v>
      </c>
      <c r="AO807" s="5" t="str">
        <f t="shared" si="232"/>
        <v>Jafar&gt; 6UTARA10 RODA</v>
      </c>
      <c r="AP807" s="5" t="str">
        <f t="shared" si="233"/>
        <v>44189NIGHT</v>
      </c>
    </row>
    <row r="808" spans="1:42" x14ac:dyDescent="0.3">
      <c r="A808" s="33">
        <v>1</v>
      </c>
      <c r="B808" s="33"/>
      <c r="C808" s="70">
        <v>44189</v>
      </c>
      <c r="D808" s="71" t="s">
        <v>87</v>
      </c>
      <c r="E808" s="70">
        <v>44189.840277777781</v>
      </c>
      <c r="F808" s="71">
        <v>5154123</v>
      </c>
      <c r="G808" s="33" t="s">
        <v>20</v>
      </c>
      <c r="H808" s="33" t="s">
        <v>50</v>
      </c>
      <c r="I808" s="33" t="s">
        <v>51</v>
      </c>
      <c r="J808" s="33" t="s">
        <v>53</v>
      </c>
      <c r="K808" s="63" t="s">
        <v>67</v>
      </c>
      <c r="L808" s="32" t="str">
        <f t="shared" si="216"/>
        <v>FM260JD</v>
      </c>
      <c r="M808" s="32" t="str">
        <f t="shared" si="217"/>
        <v>BMJ III</v>
      </c>
      <c r="N808" s="32" t="str">
        <f t="shared" si="218"/>
        <v>10 RODA</v>
      </c>
      <c r="O808" s="64">
        <v>44189.840624999997</v>
      </c>
      <c r="P808" s="65">
        <v>44189.840624999997</v>
      </c>
      <c r="Q808" s="65"/>
      <c r="R808" s="66">
        <v>1</v>
      </c>
      <c r="S808" s="66">
        <v>39240</v>
      </c>
      <c r="T808" s="66">
        <v>14820</v>
      </c>
      <c r="U808" s="67">
        <f t="shared" si="228"/>
        <v>24.42</v>
      </c>
      <c r="V808" s="66">
        <f t="shared" si="219"/>
        <v>476043.48000000004</v>
      </c>
      <c r="W808" s="66" t="str">
        <f t="shared" si="220"/>
        <v>1 &gt; 4</v>
      </c>
      <c r="X808" s="66">
        <f>A808+SUMIFS(Presensi!F:F,Presensi!E:E,'Entry Data'!AP808)</f>
        <v>1</v>
      </c>
      <c r="Y808" s="66">
        <f>IFERROR(INDEX('Retasi Pricing'!F:F,MATCH('Entry Data'!AM808,'Retasi Pricing'!E:E,0))*X808,"")</f>
        <v>25000</v>
      </c>
      <c r="Z808" s="62" t="s">
        <v>26</v>
      </c>
      <c r="AA808" s="62" t="s">
        <v>27</v>
      </c>
      <c r="AB808" s="32"/>
      <c r="AC808" s="32" t="s">
        <v>188</v>
      </c>
      <c r="AD808" s="32" t="str">
        <f t="shared" si="221"/>
        <v/>
      </c>
      <c r="AF808" s="5" t="str">
        <f t="shared" si="222"/>
        <v>setianto44189</v>
      </c>
      <c r="AG808" s="5" t="str">
        <f t="shared" si="223"/>
        <v>BMJ 05444189UTARANIGHT</v>
      </c>
      <c r="AH808" s="5" t="str">
        <f t="shared" si="224"/>
        <v>setianto44189UTARANIGHT</v>
      </c>
      <c r="AI808" s="5" t="str">
        <f t="shared" si="225"/>
        <v>BMJ 05444189NIGHT</v>
      </c>
      <c r="AJ808" s="5" t="str">
        <f t="shared" si="226"/>
        <v>setianto44189NIGHT</v>
      </c>
      <c r="AK808" s="5" t="str">
        <f t="shared" si="227"/>
        <v>setiantoBMJ III</v>
      </c>
      <c r="AL808" s="5" t="str">
        <f t="shared" si="229"/>
        <v>1UTARA</v>
      </c>
      <c r="AM808" s="5" t="str">
        <f t="shared" si="230"/>
        <v>1 &gt; 4UTARA10 RODA</v>
      </c>
      <c r="AN808" s="5" t="str">
        <f t="shared" si="231"/>
        <v>setiantoBMJ III1 &gt; 4UTARA10 RODA</v>
      </c>
      <c r="AO808" s="5" t="str">
        <f t="shared" si="232"/>
        <v>setianto1 &gt; 4UTARA10 RODA</v>
      </c>
      <c r="AP808" s="5" t="str">
        <f t="shared" si="233"/>
        <v>44189NIGHT</v>
      </c>
    </row>
    <row r="809" spans="1:42" x14ac:dyDescent="0.3">
      <c r="A809" s="33">
        <v>1</v>
      </c>
      <c r="B809" s="33"/>
      <c r="C809" s="70">
        <v>44189</v>
      </c>
      <c r="D809" s="71" t="s">
        <v>87</v>
      </c>
      <c r="E809" s="70">
        <v>44189.898611111108</v>
      </c>
      <c r="F809" s="71">
        <v>5154199</v>
      </c>
      <c r="G809" s="33" t="s">
        <v>20</v>
      </c>
      <c r="H809" s="33" t="s">
        <v>21</v>
      </c>
      <c r="I809" s="33" t="s">
        <v>76</v>
      </c>
      <c r="J809" s="33" t="s">
        <v>23</v>
      </c>
      <c r="K809" s="63" t="s">
        <v>67</v>
      </c>
      <c r="L809" s="32" t="str">
        <f t="shared" si="216"/>
        <v>FM260JD</v>
      </c>
      <c r="M809" s="32" t="str">
        <f t="shared" si="217"/>
        <v>BMJ III</v>
      </c>
      <c r="N809" s="32" t="str">
        <f t="shared" si="218"/>
        <v>10 RODA</v>
      </c>
      <c r="O809" s="64">
        <v>44189.899016203701</v>
      </c>
      <c r="P809" s="65">
        <v>44189.899016203701</v>
      </c>
      <c r="Q809" s="65"/>
      <c r="R809" s="66">
        <v>2</v>
      </c>
      <c r="S809" s="66">
        <v>38960</v>
      </c>
      <c r="T809" s="66">
        <v>14820</v>
      </c>
      <c r="U809" s="67">
        <f t="shared" si="228"/>
        <v>24.14</v>
      </c>
      <c r="V809" s="66">
        <f t="shared" si="219"/>
        <v>470585.16000000003</v>
      </c>
      <c r="W809" s="66" t="str">
        <f t="shared" si="220"/>
        <v>1 &gt; 4</v>
      </c>
      <c r="X809" s="66">
        <f>A809+SUMIFS(Presensi!F:F,Presensi!E:E,'Entry Data'!AP809)</f>
        <v>1</v>
      </c>
      <c r="Y809" s="66">
        <f>IFERROR(INDEX('Retasi Pricing'!F:F,MATCH('Entry Data'!AM809,'Retasi Pricing'!E:E,0))*X809,"")</f>
        <v>25000</v>
      </c>
      <c r="Z809" s="62" t="s">
        <v>26</v>
      </c>
      <c r="AA809" s="62" t="s">
        <v>27</v>
      </c>
      <c r="AB809" s="32"/>
      <c r="AC809" s="32" t="s">
        <v>188</v>
      </c>
      <c r="AD809" s="32" t="str">
        <f t="shared" si="221"/>
        <v/>
      </c>
      <c r="AF809" s="5" t="str">
        <f t="shared" si="222"/>
        <v>setianto44189</v>
      </c>
      <c r="AG809" s="5" t="str">
        <f t="shared" si="223"/>
        <v>BMJ 05444189UTARANIGHT</v>
      </c>
      <c r="AH809" s="5" t="str">
        <f t="shared" si="224"/>
        <v>setianto44189UTARANIGHT</v>
      </c>
      <c r="AI809" s="5" t="str">
        <f t="shared" si="225"/>
        <v>BMJ 05444189NIGHT</v>
      </c>
      <c r="AJ809" s="5" t="str">
        <f t="shared" si="226"/>
        <v>setianto44189NIGHT</v>
      </c>
      <c r="AK809" s="5" t="str">
        <f t="shared" si="227"/>
        <v>setiantoBMJ III</v>
      </c>
      <c r="AL809" s="5" t="str">
        <f t="shared" si="229"/>
        <v>2UTARA</v>
      </c>
      <c r="AM809" s="5" t="str">
        <f t="shared" si="230"/>
        <v>1 &gt; 4UTARA10 RODA</v>
      </c>
      <c r="AN809" s="5" t="str">
        <f t="shared" si="231"/>
        <v>setiantoBMJ III1 &gt; 4UTARA10 RODA</v>
      </c>
      <c r="AO809" s="5" t="str">
        <f t="shared" si="232"/>
        <v>setianto1 &gt; 4UTARA10 RODA</v>
      </c>
      <c r="AP809" s="5" t="str">
        <f t="shared" si="233"/>
        <v>44189NIGHT</v>
      </c>
    </row>
    <row r="810" spans="1:42" x14ac:dyDescent="0.3">
      <c r="A810" s="33">
        <v>1</v>
      </c>
      <c r="B810" s="33"/>
      <c r="C810" s="70">
        <v>44189</v>
      </c>
      <c r="D810" s="71" t="s">
        <v>87</v>
      </c>
      <c r="E810" s="70">
        <v>44189.95416666667</v>
      </c>
      <c r="F810" s="71">
        <v>5154258</v>
      </c>
      <c r="G810" s="33" t="s">
        <v>20</v>
      </c>
      <c r="H810" s="33" t="s">
        <v>21</v>
      </c>
      <c r="I810" s="33" t="s">
        <v>76</v>
      </c>
      <c r="J810" s="33" t="s">
        <v>23</v>
      </c>
      <c r="K810" s="63" t="s">
        <v>67</v>
      </c>
      <c r="L810" s="32" t="str">
        <f t="shared" si="216"/>
        <v>FM260JD</v>
      </c>
      <c r="M810" s="32" t="str">
        <f t="shared" si="217"/>
        <v>BMJ III</v>
      </c>
      <c r="N810" s="32" t="str">
        <f t="shared" si="218"/>
        <v>10 RODA</v>
      </c>
      <c r="O810" s="64">
        <v>44189.954942129632</v>
      </c>
      <c r="P810" s="65">
        <v>44189.954942129632</v>
      </c>
      <c r="Q810" s="65"/>
      <c r="R810" s="66">
        <v>3</v>
      </c>
      <c r="S810" s="66">
        <v>41500</v>
      </c>
      <c r="T810" s="66">
        <v>14820</v>
      </c>
      <c r="U810" s="67">
        <f t="shared" si="228"/>
        <v>26.68</v>
      </c>
      <c r="V810" s="66">
        <f t="shared" si="219"/>
        <v>520099.92</v>
      </c>
      <c r="W810" s="66" t="str">
        <f t="shared" si="220"/>
        <v>1 &gt; 4</v>
      </c>
      <c r="X810" s="66">
        <f>A810+SUMIFS(Presensi!F:F,Presensi!E:E,'Entry Data'!AP810)</f>
        <v>1</v>
      </c>
      <c r="Y810" s="66">
        <f>IFERROR(INDEX('Retasi Pricing'!F:F,MATCH('Entry Data'!AM810,'Retasi Pricing'!E:E,0))*X810,"")</f>
        <v>25000</v>
      </c>
      <c r="Z810" s="62" t="s">
        <v>26</v>
      </c>
      <c r="AA810" s="62" t="s">
        <v>27</v>
      </c>
      <c r="AB810" s="32"/>
      <c r="AC810" s="32" t="s">
        <v>188</v>
      </c>
      <c r="AD810" s="32" t="str">
        <f t="shared" si="221"/>
        <v/>
      </c>
      <c r="AF810" s="5" t="str">
        <f t="shared" si="222"/>
        <v>setianto44189</v>
      </c>
      <c r="AG810" s="5" t="str">
        <f t="shared" si="223"/>
        <v>BMJ 05444189UTARANIGHT</v>
      </c>
      <c r="AH810" s="5" t="str">
        <f t="shared" si="224"/>
        <v>setianto44189UTARANIGHT</v>
      </c>
      <c r="AI810" s="5" t="str">
        <f t="shared" si="225"/>
        <v>BMJ 05444189NIGHT</v>
      </c>
      <c r="AJ810" s="5" t="str">
        <f t="shared" si="226"/>
        <v>setianto44189NIGHT</v>
      </c>
      <c r="AK810" s="5" t="str">
        <f t="shared" si="227"/>
        <v>setiantoBMJ III</v>
      </c>
      <c r="AL810" s="5" t="str">
        <f t="shared" si="229"/>
        <v>3UTARA</v>
      </c>
      <c r="AM810" s="5" t="str">
        <f t="shared" si="230"/>
        <v>1 &gt; 4UTARA10 RODA</v>
      </c>
      <c r="AN810" s="5" t="str">
        <f t="shared" si="231"/>
        <v>setiantoBMJ III1 &gt; 4UTARA10 RODA</v>
      </c>
      <c r="AO810" s="5" t="str">
        <f t="shared" si="232"/>
        <v>setianto1 &gt; 4UTARA10 RODA</v>
      </c>
      <c r="AP810" s="5" t="str">
        <f t="shared" si="233"/>
        <v>44189NIGHT</v>
      </c>
    </row>
    <row r="811" spans="1:42" x14ac:dyDescent="0.3">
      <c r="A811" s="33">
        <v>1</v>
      </c>
      <c r="B811" s="33"/>
      <c r="C811" s="70">
        <v>44189</v>
      </c>
      <c r="D811" s="71" t="s">
        <v>87</v>
      </c>
      <c r="E811" s="70">
        <v>44190.007638888892</v>
      </c>
      <c r="F811" s="71">
        <v>5154321</v>
      </c>
      <c r="G811" s="33" t="s">
        <v>20</v>
      </c>
      <c r="H811" s="33" t="s">
        <v>21</v>
      </c>
      <c r="I811" s="33" t="s">
        <v>76</v>
      </c>
      <c r="J811" s="33" t="s">
        <v>23</v>
      </c>
      <c r="K811" s="63" t="s">
        <v>67</v>
      </c>
      <c r="L811" s="32" t="str">
        <f t="shared" si="216"/>
        <v>FM260JD</v>
      </c>
      <c r="M811" s="32" t="str">
        <f t="shared" si="217"/>
        <v>BMJ III</v>
      </c>
      <c r="N811" s="32" t="str">
        <f t="shared" si="218"/>
        <v>10 RODA</v>
      </c>
      <c r="O811" s="64">
        <v>44190.008715277778</v>
      </c>
      <c r="P811" s="65">
        <v>44190.008715277778</v>
      </c>
      <c r="Q811" s="65"/>
      <c r="R811" s="66">
        <v>4</v>
      </c>
      <c r="S811" s="66">
        <v>41560</v>
      </c>
      <c r="T811" s="66">
        <v>14820</v>
      </c>
      <c r="U811" s="67">
        <f t="shared" si="228"/>
        <v>26.74</v>
      </c>
      <c r="V811" s="66">
        <f t="shared" si="219"/>
        <v>521269.55999999994</v>
      </c>
      <c r="W811" s="66" t="str">
        <f t="shared" si="220"/>
        <v>1 &gt; 4</v>
      </c>
      <c r="X811" s="66">
        <f>A811+SUMIFS(Presensi!F:F,Presensi!E:E,'Entry Data'!AP811)</f>
        <v>1</v>
      </c>
      <c r="Y811" s="66">
        <f>IFERROR(INDEX('Retasi Pricing'!F:F,MATCH('Entry Data'!AM811,'Retasi Pricing'!E:E,0))*X811,"")</f>
        <v>25000</v>
      </c>
      <c r="Z811" s="62" t="s">
        <v>26</v>
      </c>
      <c r="AA811" s="62" t="s">
        <v>27</v>
      </c>
      <c r="AB811" s="32"/>
      <c r="AC811" s="32" t="s">
        <v>188</v>
      </c>
      <c r="AD811" s="32" t="str">
        <f t="shared" si="221"/>
        <v/>
      </c>
      <c r="AF811" s="5" t="str">
        <f t="shared" si="222"/>
        <v>setianto44189</v>
      </c>
      <c r="AG811" s="5" t="str">
        <f t="shared" si="223"/>
        <v>BMJ 05444189UTARANIGHT</v>
      </c>
      <c r="AH811" s="5" t="str">
        <f t="shared" si="224"/>
        <v>setianto44189UTARANIGHT</v>
      </c>
      <c r="AI811" s="5" t="str">
        <f t="shared" si="225"/>
        <v>BMJ 05444189NIGHT</v>
      </c>
      <c r="AJ811" s="5" t="str">
        <f t="shared" si="226"/>
        <v>setianto44189NIGHT</v>
      </c>
      <c r="AK811" s="5" t="str">
        <f t="shared" si="227"/>
        <v>setiantoBMJ III</v>
      </c>
      <c r="AL811" s="5" t="str">
        <f t="shared" si="229"/>
        <v>4UTARA</v>
      </c>
      <c r="AM811" s="5" t="str">
        <f t="shared" si="230"/>
        <v>1 &gt; 4UTARA10 RODA</v>
      </c>
      <c r="AN811" s="5" t="str">
        <f t="shared" si="231"/>
        <v>setiantoBMJ III1 &gt; 4UTARA10 RODA</v>
      </c>
      <c r="AO811" s="5" t="str">
        <f t="shared" si="232"/>
        <v>setianto1 &gt; 4UTARA10 RODA</v>
      </c>
      <c r="AP811" s="5" t="str">
        <f t="shared" si="233"/>
        <v>44189NIGHT</v>
      </c>
    </row>
    <row r="812" spans="1:42" x14ac:dyDescent="0.3">
      <c r="A812" s="33">
        <v>1</v>
      </c>
      <c r="B812" s="33"/>
      <c r="C812" s="70">
        <v>44189</v>
      </c>
      <c r="D812" s="71" t="s">
        <v>87</v>
      </c>
      <c r="E812" s="70">
        <v>44190.07708333333</v>
      </c>
      <c r="F812" s="71">
        <v>5154377</v>
      </c>
      <c r="G812" s="33" t="s">
        <v>20</v>
      </c>
      <c r="H812" s="33" t="s">
        <v>21</v>
      </c>
      <c r="I812" s="33" t="s">
        <v>76</v>
      </c>
      <c r="J812" s="33" t="s">
        <v>23</v>
      </c>
      <c r="K812" s="63" t="s">
        <v>67</v>
      </c>
      <c r="L812" s="32" t="str">
        <f t="shared" ref="L812:L875" si="234">IFERROR(VLOOKUP(K812,db_unit,2,FALSE),"")</f>
        <v>FM260JD</v>
      </c>
      <c r="M812" s="32" t="str">
        <f t="shared" ref="M812:M875" si="235">IFERROR(VLOOKUP(K812,db_unit,3,FALSE),"")</f>
        <v>BMJ III</v>
      </c>
      <c r="N812" s="32" t="str">
        <f t="shared" ref="N812:N875" si="236">IFERROR(VLOOKUP(K812,db_unit,4,FALSE),"")</f>
        <v>10 RODA</v>
      </c>
      <c r="O812" s="64">
        <v>44190.077685185184</v>
      </c>
      <c r="P812" s="65">
        <v>44190.077685185184</v>
      </c>
      <c r="Q812" s="65"/>
      <c r="R812" s="66">
        <v>5</v>
      </c>
      <c r="S812" s="66">
        <v>40860</v>
      </c>
      <c r="T812" s="66">
        <v>14820</v>
      </c>
      <c r="U812" s="67">
        <f t="shared" si="228"/>
        <v>26.04</v>
      </c>
      <c r="V812" s="66">
        <f t="shared" si="219"/>
        <v>507623.76</v>
      </c>
      <c r="W812" s="66" t="str">
        <f t="shared" si="220"/>
        <v>&gt; 5</v>
      </c>
      <c r="X812" s="66">
        <f>A812+SUMIFS(Presensi!F:F,Presensi!E:E,'Entry Data'!AP812)</f>
        <v>1</v>
      </c>
      <c r="Y812" s="66">
        <f>IFERROR(INDEX('Retasi Pricing'!F:F,MATCH('Entry Data'!AM812,'Retasi Pricing'!E:E,0))*X812,"")</f>
        <v>27650</v>
      </c>
      <c r="Z812" s="62" t="s">
        <v>26</v>
      </c>
      <c r="AA812" s="62" t="s">
        <v>27</v>
      </c>
      <c r="AB812" s="32"/>
      <c r="AC812" s="32" t="s">
        <v>188</v>
      </c>
      <c r="AD812" s="32" t="str">
        <f t="shared" si="221"/>
        <v/>
      </c>
      <c r="AF812" s="5" t="str">
        <f t="shared" si="222"/>
        <v>setianto44189</v>
      </c>
      <c r="AG812" s="5" t="str">
        <f t="shared" si="223"/>
        <v>BMJ 05444189UTARANIGHT</v>
      </c>
      <c r="AH812" s="5" t="str">
        <f t="shared" si="224"/>
        <v>setianto44189UTARANIGHT</v>
      </c>
      <c r="AI812" s="5" t="str">
        <f t="shared" si="225"/>
        <v>BMJ 05444189NIGHT</v>
      </c>
      <c r="AJ812" s="5" t="str">
        <f t="shared" si="226"/>
        <v>setianto44189NIGHT</v>
      </c>
      <c r="AK812" s="5" t="str">
        <f t="shared" si="227"/>
        <v>setiantoBMJ III</v>
      </c>
      <c r="AL812" s="5" t="str">
        <f t="shared" si="229"/>
        <v>5UTARA</v>
      </c>
      <c r="AM812" s="5" t="str">
        <f t="shared" si="230"/>
        <v>&gt; 5UTARA10 RODA</v>
      </c>
      <c r="AN812" s="5" t="str">
        <f t="shared" si="231"/>
        <v>setiantoBMJ III&gt; 5UTARA10 RODA</v>
      </c>
      <c r="AO812" s="5" t="str">
        <f t="shared" si="232"/>
        <v>setianto&gt; 5UTARA10 RODA</v>
      </c>
      <c r="AP812" s="5" t="str">
        <f t="shared" si="233"/>
        <v>44189NIGHT</v>
      </c>
    </row>
    <row r="813" spans="1:42" x14ac:dyDescent="0.3">
      <c r="A813" s="33">
        <v>1</v>
      </c>
      <c r="B813" s="33"/>
      <c r="C813" s="70">
        <v>44189</v>
      </c>
      <c r="D813" s="71" t="s">
        <v>87</v>
      </c>
      <c r="E813" s="70">
        <v>44190.13958333333</v>
      </c>
      <c r="F813" s="71">
        <v>5154444</v>
      </c>
      <c r="G813" s="33" t="s">
        <v>20</v>
      </c>
      <c r="H813" s="33" t="s">
        <v>21</v>
      </c>
      <c r="I813" s="33" t="s">
        <v>76</v>
      </c>
      <c r="J813" s="33" t="s">
        <v>23</v>
      </c>
      <c r="K813" s="63" t="s">
        <v>67</v>
      </c>
      <c r="L813" s="32" t="str">
        <f t="shared" si="234"/>
        <v>FM260JD</v>
      </c>
      <c r="M813" s="32" t="str">
        <f t="shared" si="235"/>
        <v>BMJ III</v>
      </c>
      <c r="N813" s="32" t="str">
        <f t="shared" si="236"/>
        <v>10 RODA</v>
      </c>
      <c r="O813" s="64">
        <v>44190.140127314815</v>
      </c>
      <c r="P813" s="65">
        <v>44190.140127314815</v>
      </c>
      <c r="Q813" s="65"/>
      <c r="R813" s="66">
        <v>6</v>
      </c>
      <c r="S813" s="66">
        <v>41220</v>
      </c>
      <c r="T813" s="66">
        <v>14820</v>
      </c>
      <c r="U813" s="67">
        <f t="shared" si="228"/>
        <v>26.4</v>
      </c>
      <c r="V813" s="66">
        <f t="shared" si="219"/>
        <v>514641.6</v>
      </c>
      <c r="W813" s="66" t="str">
        <f t="shared" si="220"/>
        <v>&gt; 6</v>
      </c>
      <c r="X813" s="66">
        <f>A813+SUMIFS(Presensi!F:F,Presensi!E:E,'Entry Data'!AP813)</f>
        <v>1</v>
      </c>
      <c r="Y813" s="66">
        <f>IFERROR(INDEX('Retasi Pricing'!F:F,MATCH('Entry Data'!AM813,'Retasi Pricing'!E:E,0))*X813,"")</f>
        <v>30800</v>
      </c>
      <c r="Z813" s="62" t="s">
        <v>26</v>
      </c>
      <c r="AA813" s="62" t="s">
        <v>27</v>
      </c>
      <c r="AB813" s="32"/>
      <c r="AC813" s="32" t="s">
        <v>188</v>
      </c>
      <c r="AD813" s="32" t="str">
        <f t="shared" si="221"/>
        <v/>
      </c>
      <c r="AF813" s="5" t="str">
        <f t="shared" si="222"/>
        <v>setianto44189</v>
      </c>
      <c r="AG813" s="5" t="str">
        <f t="shared" si="223"/>
        <v>BMJ 05444189UTARANIGHT</v>
      </c>
      <c r="AH813" s="5" t="str">
        <f t="shared" si="224"/>
        <v>setianto44189UTARANIGHT</v>
      </c>
      <c r="AI813" s="5" t="str">
        <f t="shared" si="225"/>
        <v>BMJ 05444189NIGHT</v>
      </c>
      <c r="AJ813" s="5" t="str">
        <f t="shared" si="226"/>
        <v>setianto44189NIGHT</v>
      </c>
      <c r="AK813" s="5" t="str">
        <f t="shared" si="227"/>
        <v>setiantoBMJ III</v>
      </c>
      <c r="AL813" s="5" t="str">
        <f t="shared" si="229"/>
        <v>6UTARA</v>
      </c>
      <c r="AM813" s="5" t="str">
        <f t="shared" si="230"/>
        <v>&gt; 6UTARA10 RODA</v>
      </c>
      <c r="AN813" s="5" t="str">
        <f t="shared" si="231"/>
        <v>setiantoBMJ III&gt; 6UTARA10 RODA</v>
      </c>
      <c r="AO813" s="5" t="str">
        <f t="shared" si="232"/>
        <v>setianto&gt; 6UTARA10 RODA</v>
      </c>
      <c r="AP813" s="5" t="str">
        <f t="shared" si="233"/>
        <v>44189NIGHT</v>
      </c>
    </row>
    <row r="814" spans="1:42" x14ac:dyDescent="0.3">
      <c r="A814" s="33">
        <v>1</v>
      </c>
      <c r="B814" s="33"/>
      <c r="C814" s="70">
        <v>44189</v>
      </c>
      <c r="D814" s="71" t="s">
        <v>87</v>
      </c>
      <c r="E814" s="70">
        <v>44190.2</v>
      </c>
      <c r="F814" s="71">
        <v>5154505</v>
      </c>
      <c r="G814" s="33" t="s">
        <v>20</v>
      </c>
      <c r="H814" s="33" t="s">
        <v>21</v>
      </c>
      <c r="I814" s="33" t="s">
        <v>76</v>
      </c>
      <c r="J814" s="33" t="s">
        <v>23</v>
      </c>
      <c r="K814" s="63" t="s">
        <v>67</v>
      </c>
      <c r="L814" s="32" t="str">
        <f t="shared" si="234"/>
        <v>FM260JD</v>
      </c>
      <c r="M814" s="32" t="str">
        <f t="shared" si="235"/>
        <v>BMJ III</v>
      </c>
      <c r="N814" s="32" t="str">
        <f t="shared" si="236"/>
        <v>10 RODA</v>
      </c>
      <c r="O814" s="64">
        <v>44190.200856481482</v>
      </c>
      <c r="P814" s="65">
        <v>44190.200856481482</v>
      </c>
      <c r="Q814" s="65"/>
      <c r="R814" s="66">
        <v>7</v>
      </c>
      <c r="S814" s="66">
        <v>41700</v>
      </c>
      <c r="T814" s="66">
        <v>14820</v>
      </c>
      <c r="U814" s="67">
        <f t="shared" si="228"/>
        <v>26.88</v>
      </c>
      <c r="V814" s="66">
        <f t="shared" si="219"/>
        <v>523998.72000000003</v>
      </c>
      <c r="W814" s="66" t="str">
        <f t="shared" si="220"/>
        <v>7 &gt;</v>
      </c>
      <c r="X814" s="66">
        <f>A814+SUMIFS(Presensi!F:F,Presensi!E:E,'Entry Data'!AP814)</f>
        <v>1</v>
      </c>
      <c r="Y814" s="66">
        <f>IFERROR(INDEX('Retasi Pricing'!F:F,MATCH('Entry Data'!AM814,'Retasi Pricing'!E:E,0))*X814,"")</f>
        <v>37750</v>
      </c>
      <c r="Z814" s="62" t="s">
        <v>26</v>
      </c>
      <c r="AA814" s="62" t="s">
        <v>27</v>
      </c>
      <c r="AB814" s="32"/>
      <c r="AC814" s="32" t="s">
        <v>188</v>
      </c>
      <c r="AD814" s="32" t="str">
        <f t="shared" si="221"/>
        <v/>
      </c>
      <c r="AF814" s="5" t="str">
        <f t="shared" si="222"/>
        <v>setianto44189</v>
      </c>
      <c r="AG814" s="5" t="str">
        <f t="shared" si="223"/>
        <v>BMJ 05444189UTARANIGHT</v>
      </c>
      <c r="AH814" s="5" t="str">
        <f t="shared" si="224"/>
        <v>setianto44189UTARANIGHT</v>
      </c>
      <c r="AI814" s="5" t="str">
        <f t="shared" si="225"/>
        <v>BMJ 05444189NIGHT</v>
      </c>
      <c r="AJ814" s="5" t="str">
        <f t="shared" si="226"/>
        <v>setianto44189NIGHT</v>
      </c>
      <c r="AK814" s="5" t="str">
        <f t="shared" si="227"/>
        <v>setiantoBMJ III</v>
      </c>
      <c r="AL814" s="5" t="str">
        <f t="shared" si="229"/>
        <v>7UTARA</v>
      </c>
      <c r="AM814" s="5" t="str">
        <f t="shared" si="230"/>
        <v>7 &gt;UTARA10 RODA</v>
      </c>
      <c r="AN814" s="5" t="str">
        <f t="shared" si="231"/>
        <v>setiantoBMJ III7 &gt;UTARA10 RODA</v>
      </c>
      <c r="AO814" s="5" t="str">
        <f t="shared" si="232"/>
        <v>setianto7 &gt;UTARA10 RODA</v>
      </c>
      <c r="AP814" s="5" t="str">
        <f t="shared" si="233"/>
        <v>44189NIGHT</v>
      </c>
    </row>
    <row r="815" spans="1:42" x14ac:dyDescent="0.3">
      <c r="A815" s="33">
        <v>1</v>
      </c>
      <c r="B815" s="33"/>
      <c r="C815" s="70">
        <v>44189</v>
      </c>
      <c r="D815" s="71" t="s">
        <v>87</v>
      </c>
      <c r="E815" s="70">
        <v>44189.849305555559</v>
      </c>
      <c r="F815" s="71">
        <v>5154138</v>
      </c>
      <c r="G815" s="33" t="s">
        <v>20</v>
      </c>
      <c r="H815" s="33" t="s">
        <v>50</v>
      </c>
      <c r="I815" s="33" t="s">
        <v>51</v>
      </c>
      <c r="J815" s="33" t="s">
        <v>53</v>
      </c>
      <c r="K815" s="63" t="s">
        <v>69</v>
      </c>
      <c r="L815" s="32" t="str">
        <f t="shared" si="234"/>
        <v>FM260JD</v>
      </c>
      <c r="M815" s="32" t="str">
        <f t="shared" si="235"/>
        <v>BMJ III</v>
      </c>
      <c r="N815" s="32" t="str">
        <f t="shared" si="236"/>
        <v>10 RODA</v>
      </c>
      <c r="O815" s="64">
        <v>44189.850023148145</v>
      </c>
      <c r="P815" s="65">
        <v>44189.850023148145</v>
      </c>
      <c r="Q815" s="65"/>
      <c r="R815" s="66">
        <v>1</v>
      </c>
      <c r="S815" s="66">
        <v>39320</v>
      </c>
      <c r="T815" s="66">
        <v>14740</v>
      </c>
      <c r="U815" s="67">
        <f t="shared" si="228"/>
        <v>24.58</v>
      </c>
      <c r="V815" s="66">
        <f t="shared" si="219"/>
        <v>479162.51999999996</v>
      </c>
      <c r="W815" s="66" t="str">
        <f t="shared" si="220"/>
        <v>1 &gt; 4</v>
      </c>
      <c r="X815" s="66">
        <f>A815+SUMIFS(Presensi!F:F,Presensi!E:E,'Entry Data'!AP815)</f>
        <v>1</v>
      </c>
      <c r="Y815" s="66">
        <f>IFERROR(INDEX('Retasi Pricing'!F:F,MATCH('Entry Data'!AM815,'Retasi Pricing'!E:E,0))*X815,"")</f>
        <v>25000</v>
      </c>
      <c r="Z815" s="62" t="s">
        <v>26</v>
      </c>
      <c r="AA815" s="62" t="s">
        <v>27</v>
      </c>
      <c r="AB815" s="32"/>
      <c r="AC815" s="32" t="s">
        <v>176</v>
      </c>
      <c r="AD815" s="32" t="str">
        <f t="shared" si="221"/>
        <v/>
      </c>
      <c r="AF815" s="5" t="str">
        <f t="shared" si="222"/>
        <v>haeruddin44189</v>
      </c>
      <c r="AG815" s="5" t="str">
        <f t="shared" si="223"/>
        <v>BMJ 05544189UTARANIGHT</v>
      </c>
      <c r="AH815" s="5" t="str">
        <f t="shared" si="224"/>
        <v>haeruddin44189UTARANIGHT</v>
      </c>
      <c r="AI815" s="5" t="str">
        <f t="shared" si="225"/>
        <v>BMJ 05544189NIGHT</v>
      </c>
      <c r="AJ815" s="5" t="str">
        <f t="shared" si="226"/>
        <v>haeruddin44189NIGHT</v>
      </c>
      <c r="AK815" s="5" t="str">
        <f t="shared" si="227"/>
        <v>haeruddinBMJ III</v>
      </c>
      <c r="AL815" s="5" t="str">
        <f t="shared" si="229"/>
        <v>1UTARA</v>
      </c>
      <c r="AM815" s="5" t="str">
        <f t="shared" si="230"/>
        <v>1 &gt; 4UTARA10 RODA</v>
      </c>
      <c r="AN815" s="5" t="str">
        <f t="shared" si="231"/>
        <v>haeruddinBMJ III1 &gt; 4UTARA10 RODA</v>
      </c>
      <c r="AO815" s="5" t="str">
        <f t="shared" si="232"/>
        <v>haeruddin1 &gt; 4UTARA10 RODA</v>
      </c>
      <c r="AP815" s="5" t="str">
        <f t="shared" si="233"/>
        <v>44189NIGHT</v>
      </c>
    </row>
    <row r="816" spans="1:42" x14ac:dyDescent="0.3">
      <c r="A816" s="33">
        <v>1</v>
      </c>
      <c r="B816" s="33"/>
      <c r="C816" s="70">
        <v>44189</v>
      </c>
      <c r="D816" s="71" t="s">
        <v>87</v>
      </c>
      <c r="E816" s="70">
        <v>44189.931250000001</v>
      </c>
      <c r="F816" s="71">
        <v>5154234</v>
      </c>
      <c r="G816" s="33" t="s">
        <v>20</v>
      </c>
      <c r="H816" s="33" t="s">
        <v>21</v>
      </c>
      <c r="I816" s="33" t="s">
        <v>76</v>
      </c>
      <c r="J816" s="33" t="s">
        <v>23</v>
      </c>
      <c r="K816" s="63" t="s">
        <v>69</v>
      </c>
      <c r="L816" s="32" t="str">
        <f t="shared" si="234"/>
        <v>FM260JD</v>
      </c>
      <c r="M816" s="32" t="str">
        <f t="shared" si="235"/>
        <v>BMJ III</v>
      </c>
      <c r="N816" s="32" t="str">
        <f t="shared" si="236"/>
        <v>10 RODA</v>
      </c>
      <c r="O816" s="64">
        <v>44189.931898148148</v>
      </c>
      <c r="P816" s="65">
        <v>44189.931898148148</v>
      </c>
      <c r="Q816" s="65"/>
      <c r="R816" s="66">
        <v>2</v>
      </c>
      <c r="S816" s="66">
        <v>41220</v>
      </c>
      <c r="T816" s="66">
        <v>14740</v>
      </c>
      <c r="U816" s="67">
        <f t="shared" si="228"/>
        <v>26.48</v>
      </c>
      <c r="V816" s="66">
        <f t="shared" si="219"/>
        <v>516201.12000000005</v>
      </c>
      <c r="W816" s="66" t="str">
        <f t="shared" si="220"/>
        <v>1 &gt; 4</v>
      </c>
      <c r="X816" s="66">
        <f>A816+SUMIFS(Presensi!F:F,Presensi!E:E,'Entry Data'!AP816)</f>
        <v>1</v>
      </c>
      <c r="Y816" s="66">
        <f>IFERROR(INDEX('Retasi Pricing'!F:F,MATCH('Entry Data'!AM816,'Retasi Pricing'!E:E,0))*X816,"")</f>
        <v>25000</v>
      </c>
      <c r="Z816" s="62" t="s">
        <v>26</v>
      </c>
      <c r="AA816" s="62" t="s">
        <v>27</v>
      </c>
      <c r="AB816" s="32"/>
      <c r="AC816" s="32" t="s">
        <v>176</v>
      </c>
      <c r="AD816" s="32" t="str">
        <f t="shared" si="221"/>
        <v/>
      </c>
      <c r="AF816" s="5" t="str">
        <f t="shared" si="222"/>
        <v>haeruddin44189</v>
      </c>
      <c r="AG816" s="5" t="str">
        <f t="shared" si="223"/>
        <v>BMJ 05544189UTARANIGHT</v>
      </c>
      <c r="AH816" s="5" t="str">
        <f t="shared" si="224"/>
        <v>haeruddin44189UTARANIGHT</v>
      </c>
      <c r="AI816" s="5" t="str">
        <f t="shared" si="225"/>
        <v>BMJ 05544189NIGHT</v>
      </c>
      <c r="AJ816" s="5" t="str">
        <f t="shared" si="226"/>
        <v>haeruddin44189NIGHT</v>
      </c>
      <c r="AK816" s="5" t="str">
        <f t="shared" si="227"/>
        <v>haeruddinBMJ III</v>
      </c>
      <c r="AL816" s="5" t="str">
        <f t="shared" si="229"/>
        <v>2UTARA</v>
      </c>
      <c r="AM816" s="5" t="str">
        <f t="shared" si="230"/>
        <v>1 &gt; 4UTARA10 RODA</v>
      </c>
      <c r="AN816" s="5" t="str">
        <f t="shared" si="231"/>
        <v>haeruddinBMJ III1 &gt; 4UTARA10 RODA</v>
      </c>
      <c r="AO816" s="5" t="str">
        <f t="shared" si="232"/>
        <v>haeruddin1 &gt; 4UTARA10 RODA</v>
      </c>
      <c r="AP816" s="5" t="str">
        <f t="shared" si="233"/>
        <v>44189NIGHT</v>
      </c>
    </row>
    <row r="817" spans="1:42" x14ac:dyDescent="0.3">
      <c r="A817" s="33">
        <v>1</v>
      </c>
      <c r="B817" s="33"/>
      <c r="C817" s="70">
        <v>44189</v>
      </c>
      <c r="D817" s="71" t="s">
        <v>87</v>
      </c>
      <c r="E817" s="70">
        <v>44190.029166666667</v>
      </c>
      <c r="F817" s="71">
        <v>5154335</v>
      </c>
      <c r="G817" s="33" t="s">
        <v>20</v>
      </c>
      <c r="H817" s="33" t="s">
        <v>21</v>
      </c>
      <c r="I817" s="33" t="s">
        <v>76</v>
      </c>
      <c r="J817" s="33" t="s">
        <v>23</v>
      </c>
      <c r="K817" s="63" t="s">
        <v>69</v>
      </c>
      <c r="L817" s="32" t="str">
        <f t="shared" si="234"/>
        <v>FM260JD</v>
      </c>
      <c r="M817" s="32" t="str">
        <f t="shared" si="235"/>
        <v>BMJ III</v>
      </c>
      <c r="N817" s="32" t="str">
        <f t="shared" si="236"/>
        <v>10 RODA</v>
      </c>
      <c r="O817" s="64">
        <v>44190.029976851853</v>
      </c>
      <c r="P817" s="65">
        <v>44190.029976851853</v>
      </c>
      <c r="Q817" s="65"/>
      <c r="R817" s="66">
        <v>3</v>
      </c>
      <c r="S817" s="66">
        <v>40680</v>
      </c>
      <c r="T817" s="66">
        <v>14740</v>
      </c>
      <c r="U817" s="67">
        <f t="shared" si="228"/>
        <v>25.94</v>
      </c>
      <c r="V817" s="66">
        <f t="shared" si="219"/>
        <v>505674.36</v>
      </c>
      <c r="W817" s="66" t="str">
        <f t="shared" si="220"/>
        <v>1 &gt; 4</v>
      </c>
      <c r="X817" s="66">
        <f>A817+SUMIFS(Presensi!F:F,Presensi!E:E,'Entry Data'!AP817)</f>
        <v>1</v>
      </c>
      <c r="Y817" s="66">
        <f>IFERROR(INDEX('Retasi Pricing'!F:F,MATCH('Entry Data'!AM817,'Retasi Pricing'!E:E,0))*X817,"")</f>
        <v>25000</v>
      </c>
      <c r="Z817" s="62" t="s">
        <v>26</v>
      </c>
      <c r="AA817" s="62" t="s">
        <v>27</v>
      </c>
      <c r="AB817" s="32"/>
      <c r="AC817" s="32" t="s">
        <v>176</v>
      </c>
      <c r="AD817" s="32" t="str">
        <f t="shared" si="221"/>
        <v/>
      </c>
      <c r="AF817" s="5" t="str">
        <f t="shared" si="222"/>
        <v>haeruddin44189</v>
      </c>
      <c r="AG817" s="5" t="str">
        <f t="shared" si="223"/>
        <v>BMJ 05544189UTARANIGHT</v>
      </c>
      <c r="AH817" s="5" t="str">
        <f t="shared" si="224"/>
        <v>haeruddin44189UTARANIGHT</v>
      </c>
      <c r="AI817" s="5" t="str">
        <f t="shared" si="225"/>
        <v>BMJ 05544189NIGHT</v>
      </c>
      <c r="AJ817" s="5" t="str">
        <f t="shared" si="226"/>
        <v>haeruddin44189NIGHT</v>
      </c>
      <c r="AK817" s="5" t="str">
        <f t="shared" si="227"/>
        <v>haeruddinBMJ III</v>
      </c>
      <c r="AL817" s="5" t="str">
        <f t="shared" si="229"/>
        <v>3UTARA</v>
      </c>
      <c r="AM817" s="5" t="str">
        <f t="shared" si="230"/>
        <v>1 &gt; 4UTARA10 RODA</v>
      </c>
      <c r="AN817" s="5" t="str">
        <f t="shared" si="231"/>
        <v>haeruddinBMJ III1 &gt; 4UTARA10 RODA</v>
      </c>
      <c r="AO817" s="5" t="str">
        <f t="shared" si="232"/>
        <v>haeruddin1 &gt; 4UTARA10 RODA</v>
      </c>
      <c r="AP817" s="5" t="str">
        <f t="shared" si="233"/>
        <v>44189NIGHT</v>
      </c>
    </row>
    <row r="818" spans="1:42" x14ac:dyDescent="0.3">
      <c r="A818" s="33">
        <v>1</v>
      </c>
      <c r="B818" s="33"/>
      <c r="C818" s="70">
        <v>44189</v>
      </c>
      <c r="D818" s="71" t="s">
        <v>87</v>
      </c>
      <c r="E818" s="70">
        <v>44190.154861111114</v>
      </c>
      <c r="F818" s="71">
        <v>5154463</v>
      </c>
      <c r="G818" s="33" t="s">
        <v>20</v>
      </c>
      <c r="H818" s="33" t="s">
        <v>21</v>
      </c>
      <c r="I818" s="33" t="s">
        <v>76</v>
      </c>
      <c r="J818" s="33" t="s">
        <v>23</v>
      </c>
      <c r="K818" s="63" t="s">
        <v>69</v>
      </c>
      <c r="L818" s="32" t="str">
        <f t="shared" si="234"/>
        <v>FM260JD</v>
      </c>
      <c r="M818" s="32" t="str">
        <f t="shared" si="235"/>
        <v>BMJ III</v>
      </c>
      <c r="N818" s="32" t="str">
        <f t="shared" si="236"/>
        <v>10 RODA</v>
      </c>
      <c r="O818" s="64">
        <v>44190.155057870368</v>
      </c>
      <c r="P818" s="65">
        <v>44190.155057870368</v>
      </c>
      <c r="Q818" s="65"/>
      <c r="R818" s="66">
        <v>4</v>
      </c>
      <c r="S818" s="66">
        <v>41920</v>
      </c>
      <c r="T818" s="66">
        <v>14740</v>
      </c>
      <c r="U818" s="67">
        <f t="shared" si="228"/>
        <v>27.18</v>
      </c>
      <c r="V818" s="66">
        <f t="shared" si="219"/>
        <v>529846.91999999993</v>
      </c>
      <c r="W818" s="66" t="str">
        <f t="shared" si="220"/>
        <v>1 &gt; 4</v>
      </c>
      <c r="X818" s="66">
        <f>A818+SUMIFS(Presensi!F:F,Presensi!E:E,'Entry Data'!AP818)</f>
        <v>1</v>
      </c>
      <c r="Y818" s="66">
        <f>IFERROR(INDEX('Retasi Pricing'!F:F,MATCH('Entry Data'!AM818,'Retasi Pricing'!E:E,0))*X818,"")</f>
        <v>25000</v>
      </c>
      <c r="Z818" s="62" t="s">
        <v>26</v>
      </c>
      <c r="AA818" s="62" t="s">
        <v>27</v>
      </c>
      <c r="AB818" s="32"/>
      <c r="AC818" s="32" t="s">
        <v>176</v>
      </c>
      <c r="AD818" s="32" t="str">
        <f t="shared" si="221"/>
        <v/>
      </c>
      <c r="AF818" s="5" t="str">
        <f t="shared" si="222"/>
        <v>haeruddin44189</v>
      </c>
      <c r="AG818" s="5" t="str">
        <f t="shared" si="223"/>
        <v>BMJ 05544189UTARANIGHT</v>
      </c>
      <c r="AH818" s="5" t="str">
        <f t="shared" si="224"/>
        <v>haeruddin44189UTARANIGHT</v>
      </c>
      <c r="AI818" s="5" t="str">
        <f t="shared" si="225"/>
        <v>BMJ 05544189NIGHT</v>
      </c>
      <c r="AJ818" s="5" t="str">
        <f t="shared" si="226"/>
        <v>haeruddin44189NIGHT</v>
      </c>
      <c r="AK818" s="5" t="str">
        <f t="shared" si="227"/>
        <v>haeruddinBMJ III</v>
      </c>
      <c r="AL818" s="5" t="str">
        <f t="shared" si="229"/>
        <v>4UTARA</v>
      </c>
      <c r="AM818" s="5" t="str">
        <f t="shared" si="230"/>
        <v>1 &gt; 4UTARA10 RODA</v>
      </c>
      <c r="AN818" s="5" t="str">
        <f t="shared" si="231"/>
        <v>haeruddinBMJ III1 &gt; 4UTARA10 RODA</v>
      </c>
      <c r="AO818" s="5" t="str">
        <f t="shared" si="232"/>
        <v>haeruddin1 &gt; 4UTARA10 RODA</v>
      </c>
      <c r="AP818" s="5" t="str">
        <f t="shared" si="233"/>
        <v>44189NIGHT</v>
      </c>
    </row>
    <row r="819" spans="1:42" x14ac:dyDescent="0.3">
      <c r="A819" s="33">
        <v>1</v>
      </c>
      <c r="B819" s="33"/>
      <c r="C819" s="70">
        <v>44189</v>
      </c>
      <c r="D819" s="71" t="s">
        <v>87</v>
      </c>
      <c r="E819" s="70">
        <v>44189.839583333334</v>
      </c>
      <c r="F819" s="71">
        <v>5154120</v>
      </c>
      <c r="G819" s="33" t="s">
        <v>20</v>
      </c>
      <c r="H819" s="33" t="s">
        <v>21</v>
      </c>
      <c r="I819" s="33" t="s">
        <v>76</v>
      </c>
      <c r="J819" s="33" t="s">
        <v>23</v>
      </c>
      <c r="K819" s="63" t="s">
        <v>71</v>
      </c>
      <c r="L819" s="32" t="str">
        <f t="shared" si="234"/>
        <v>FM260JD</v>
      </c>
      <c r="M819" s="32" t="str">
        <f t="shared" si="235"/>
        <v>BMJ III</v>
      </c>
      <c r="N819" s="32" t="str">
        <f t="shared" si="236"/>
        <v>10 RODA</v>
      </c>
      <c r="O819" s="64">
        <v>44189.839826388888</v>
      </c>
      <c r="P819" s="65">
        <v>44189.839826388888</v>
      </c>
      <c r="Q819" s="65"/>
      <c r="R819" s="66">
        <v>1</v>
      </c>
      <c r="S819" s="66">
        <v>39080</v>
      </c>
      <c r="T819" s="66">
        <v>14840</v>
      </c>
      <c r="U819" s="67">
        <f t="shared" si="228"/>
        <v>24.24</v>
      </c>
      <c r="V819" s="66">
        <f t="shared" si="219"/>
        <v>472534.55999999994</v>
      </c>
      <c r="W819" s="66" t="str">
        <f t="shared" si="220"/>
        <v>1 &gt; 4</v>
      </c>
      <c r="X819" s="66">
        <f>A819+SUMIFS(Presensi!F:F,Presensi!E:E,'Entry Data'!AP819)</f>
        <v>1</v>
      </c>
      <c r="Y819" s="66">
        <f>IFERROR(INDEX('Retasi Pricing'!F:F,MATCH('Entry Data'!AM819,'Retasi Pricing'!E:E,0))*X819,"")</f>
        <v>25000</v>
      </c>
      <c r="Z819" s="62" t="s">
        <v>26</v>
      </c>
      <c r="AA819" s="62" t="s">
        <v>27</v>
      </c>
      <c r="AB819" s="32"/>
      <c r="AC819" s="32" t="s">
        <v>216</v>
      </c>
      <c r="AD819" s="32" t="str">
        <f t="shared" si="221"/>
        <v/>
      </c>
      <c r="AF819" s="5" t="str">
        <f t="shared" si="222"/>
        <v>ruslan44189</v>
      </c>
      <c r="AG819" s="5" t="str">
        <f t="shared" si="223"/>
        <v>BMJ 05644189UTARANIGHT</v>
      </c>
      <c r="AH819" s="5" t="str">
        <f t="shared" si="224"/>
        <v>ruslan44189UTARANIGHT</v>
      </c>
      <c r="AI819" s="5" t="str">
        <f t="shared" si="225"/>
        <v>BMJ 05644189NIGHT</v>
      </c>
      <c r="AJ819" s="5" t="str">
        <f t="shared" si="226"/>
        <v>ruslan44189NIGHT</v>
      </c>
      <c r="AK819" s="5" t="str">
        <f t="shared" si="227"/>
        <v>ruslanBMJ III</v>
      </c>
      <c r="AL819" s="5" t="str">
        <f t="shared" si="229"/>
        <v>1UTARA</v>
      </c>
      <c r="AM819" s="5" t="str">
        <f t="shared" si="230"/>
        <v>1 &gt; 4UTARA10 RODA</v>
      </c>
      <c r="AN819" s="5" t="str">
        <f t="shared" si="231"/>
        <v>ruslanBMJ III1 &gt; 4UTARA10 RODA</v>
      </c>
      <c r="AO819" s="5" t="str">
        <f t="shared" si="232"/>
        <v>ruslan1 &gt; 4UTARA10 RODA</v>
      </c>
      <c r="AP819" s="5" t="str">
        <f t="shared" si="233"/>
        <v>44189NIGHT</v>
      </c>
    </row>
    <row r="820" spans="1:42" x14ac:dyDescent="0.3">
      <c r="A820" s="33">
        <v>1</v>
      </c>
      <c r="B820" s="33"/>
      <c r="C820" s="70">
        <v>44189</v>
      </c>
      <c r="D820" s="71" t="s">
        <v>87</v>
      </c>
      <c r="E820" s="70">
        <v>44189.895833333336</v>
      </c>
      <c r="F820" s="71">
        <v>5154193</v>
      </c>
      <c r="G820" s="33" t="s">
        <v>20</v>
      </c>
      <c r="H820" s="33" t="s">
        <v>21</v>
      </c>
      <c r="I820" s="33" t="s">
        <v>76</v>
      </c>
      <c r="J820" s="33" t="s">
        <v>23</v>
      </c>
      <c r="K820" s="63" t="s">
        <v>71</v>
      </c>
      <c r="L820" s="32" t="str">
        <f t="shared" si="234"/>
        <v>FM260JD</v>
      </c>
      <c r="M820" s="32" t="str">
        <f t="shared" si="235"/>
        <v>BMJ III</v>
      </c>
      <c r="N820" s="32" t="str">
        <f t="shared" si="236"/>
        <v>10 RODA</v>
      </c>
      <c r="O820" s="64">
        <v>44189.896192129629</v>
      </c>
      <c r="P820" s="65">
        <v>44189.896192129629</v>
      </c>
      <c r="Q820" s="65"/>
      <c r="R820" s="66">
        <v>2</v>
      </c>
      <c r="S820" s="66">
        <v>38300</v>
      </c>
      <c r="T820" s="66">
        <v>14840</v>
      </c>
      <c r="U820" s="67">
        <f t="shared" si="228"/>
        <v>23.46</v>
      </c>
      <c r="V820" s="66">
        <f t="shared" si="219"/>
        <v>457329.24</v>
      </c>
      <c r="W820" s="66" t="str">
        <f t="shared" si="220"/>
        <v>1 &gt; 4</v>
      </c>
      <c r="X820" s="66">
        <f>A820+SUMIFS(Presensi!F:F,Presensi!E:E,'Entry Data'!AP820)</f>
        <v>1</v>
      </c>
      <c r="Y820" s="66">
        <f>IFERROR(INDEX('Retasi Pricing'!F:F,MATCH('Entry Data'!AM820,'Retasi Pricing'!E:E,0))*X820,"")</f>
        <v>25000</v>
      </c>
      <c r="Z820" s="62" t="s">
        <v>26</v>
      </c>
      <c r="AA820" s="62" t="s">
        <v>27</v>
      </c>
      <c r="AB820" s="32"/>
      <c r="AC820" s="32" t="s">
        <v>216</v>
      </c>
      <c r="AD820" s="32" t="str">
        <f t="shared" si="221"/>
        <v/>
      </c>
      <c r="AF820" s="5" t="str">
        <f t="shared" si="222"/>
        <v>ruslan44189</v>
      </c>
      <c r="AG820" s="5" t="str">
        <f t="shared" si="223"/>
        <v>BMJ 05644189UTARANIGHT</v>
      </c>
      <c r="AH820" s="5" t="str">
        <f t="shared" si="224"/>
        <v>ruslan44189UTARANIGHT</v>
      </c>
      <c r="AI820" s="5" t="str">
        <f t="shared" si="225"/>
        <v>BMJ 05644189NIGHT</v>
      </c>
      <c r="AJ820" s="5" t="str">
        <f t="shared" si="226"/>
        <v>ruslan44189NIGHT</v>
      </c>
      <c r="AK820" s="5" t="str">
        <f t="shared" si="227"/>
        <v>ruslanBMJ III</v>
      </c>
      <c r="AL820" s="5" t="str">
        <f t="shared" si="229"/>
        <v>2UTARA</v>
      </c>
      <c r="AM820" s="5" t="str">
        <f t="shared" si="230"/>
        <v>1 &gt; 4UTARA10 RODA</v>
      </c>
      <c r="AN820" s="5" t="str">
        <f t="shared" si="231"/>
        <v>ruslanBMJ III1 &gt; 4UTARA10 RODA</v>
      </c>
      <c r="AO820" s="5" t="str">
        <f t="shared" si="232"/>
        <v>ruslan1 &gt; 4UTARA10 RODA</v>
      </c>
      <c r="AP820" s="5" t="str">
        <f t="shared" si="233"/>
        <v>44189NIGHT</v>
      </c>
    </row>
    <row r="821" spans="1:42" x14ac:dyDescent="0.3">
      <c r="A821" s="33">
        <v>1</v>
      </c>
      <c r="B821" s="33"/>
      <c r="C821" s="70">
        <v>44189</v>
      </c>
      <c r="D821" s="71" t="s">
        <v>87</v>
      </c>
      <c r="E821" s="70">
        <v>44189.951388888891</v>
      </c>
      <c r="F821" s="71">
        <v>5154253</v>
      </c>
      <c r="G821" s="33" t="s">
        <v>20</v>
      </c>
      <c r="H821" s="33" t="s">
        <v>21</v>
      </c>
      <c r="I821" s="33" t="s">
        <v>76</v>
      </c>
      <c r="J821" s="33" t="s">
        <v>23</v>
      </c>
      <c r="K821" s="63" t="s">
        <v>71</v>
      </c>
      <c r="L821" s="32" t="str">
        <f t="shared" si="234"/>
        <v>FM260JD</v>
      </c>
      <c r="M821" s="32" t="str">
        <f t="shared" si="235"/>
        <v>BMJ III</v>
      </c>
      <c r="N821" s="32" t="str">
        <f t="shared" si="236"/>
        <v>10 RODA</v>
      </c>
      <c r="O821" s="64">
        <v>44189.951782407406</v>
      </c>
      <c r="P821" s="65">
        <v>44189.951782407406</v>
      </c>
      <c r="Q821" s="65"/>
      <c r="R821" s="66">
        <v>3</v>
      </c>
      <c r="S821" s="66">
        <v>40840</v>
      </c>
      <c r="T821" s="66">
        <v>14840</v>
      </c>
      <c r="U821" s="67">
        <f t="shared" si="228"/>
        <v>26</v>
      </c>
      <c r="V821" s="66">
        <f t="shared" si="219"/>
        <v>506844</v>
      </c>
      <c r="W821" s="66" t="str">
        <f t="shared" si="220"/>
        <v>1 &gt; 4</v>
      </c>
      <c r="X821" s="66">
        <f>A821+SUMIFS(Presensi!F:F,Presensi!E:E,'Entry Data'!AP821)</f>
        <v>1</v>
      </c>
      <c r="Y821" s="66">
        <f>IFERROR(INDEX('Retasi Pricing'!F:F,MATCH('Entry Data'!AM821,'Retasi Pricing'!E:E,0))*X821,"")</f>
        <v>25000</v>
      </c>
      <c r="Z821" s="62" t="s">
        <v>26</v>
      </c>
      <c r="AA821" s="62" t="s">
        <v>27</v>
      </c>
      <c r="AB821" s="32"/>
      <c r="AC821" s="32" t="s">
        <v>216</v>
      </c>
      <c r="AD821" s="32" t="str">
        <f t="shared" si="221"/>
        <v/>
      </c>
      <c r="AF821" s="5" t="str">
        <f t="shared" si="222"/>
        <v>ruslan44189</v>
      </c>
      <c r="AG821" s="5" t="str">
        <f t="shared" si="223"/>
        <v>BMJ 05644189UTARANIGHT</v>
      </c>
      <c r="AH821" s="5" t="str">
        <f t="shared" si="224"/>
        <v>ruslan44189UTARANIGHT</v>
      </c>
      <c r="AI821" s="5" t="str">
        <f t="shared" si="225"/>
        <v>BMJ 05644189NIGHT</v>
      </c>
      <c r="AJ821" s="5" t="str">
        <f t="shared" si="226"/>
        <v>ruslan44189NIGHT</v>
      </c>
      <c r="AK821" s="5" t="str">
        <f t="shared" si="227"/>
        <v>ruslanBMJ III</v>
      </c>
      <c r="AL821" s="5" t="str">
        <f t="shared" si="229"/>
        <v>3UTARA</v>
      </c>
      <c r="AM821" s="5" t="str">
        <f t="shared" si="230"/>
        <v>1 &gt; 4UTARA10 RODA</v>
      </c>
      <c r="AN821" s="5" t="str">
        <f t="shared" si="231"/>
        <v>ruslanBMJ III1 &gt; 4UTARA10 RODA</v>
      </c>
      <c r="AO821" s="5" t="str">
        <f t="shared" si="232"/>
        <v>ruslan1 &gt; 4UTARA10 RODA</v>
      </c>
      <c r="AP821" s="5" t="str">
        <f t="shared" si="233"/>
        <v>44189NIGHT</v>
      </c>
    </row>
    <row r="822" spans="1:42" x14ac:dyDescent="0.3">
      <c r="A822" s="33">
        <v>1</v>
      </c>
      <c r="B822" s="33"/>
      <c r="C822" s="70">
        <v>44189</v>
      </c>
      <c r="D822" s="71" t="s">
        <v>87</v>
      </c>
      <c r="E822" s="70">
        <v>44190.005555555559</v>
      </c>
      <c r="F822" s="71">
        <v>5154316</v>
      </c>
      <c r="G822" s="33" t="s">
        <v>20</v>
      </c>
      <c r="H822" s="33" t="s">
        <v>21</v>
      </c>
      <c r="I822" s="33" t="s">
        <v>76</v>
      </c>
      <c r="J822" s="33" t="s">
        <v>23</v>
      </c>
      <c r="K822" s="63" t="s">
        <v>71</v>
      </c>
      <c r="L822" s="32" t="str">
        <f t="shared" si="234"/>
        <v>FM260JD</v>
      </c>
      <c r="M822" s="32" t="str">
        <f t="shared" si="235"/>
        <v>BMJ III</v>
      </c>
      <c r="N822" s="32" t="str">
        <f t="shared" si="236"/>
        <v>10 RODA</v>
      </c>
      <c r="O822" s="64">
        <v>44190.007060185184</v>
      </c>
      <c r="P822" s="65">
        <v>44190.007060185184</v>
      </c>
      <c r="Q822" s="65"/>
      <c r="R822" s="66">
        <v>4</v>
      </c>
      <c r="S822" s="66">
        <v>41320</v>
      </c>
      <c r="T822" s="66">
        <v>14840</v>
      </c>
      <c r="U822" s="67">
        <f t="shared" si="228"/>
        <v>26.48</v>
      </c>
      <c r="V822" s="66">
        <f t="shared" si="219"/>
        <v>516201.12000000005</v>
      </c>
      <c r="W822" s="66" t="str">
        <f t="shared" si="220"/>
        <v>1 &gt; 4</v>
      </c>
      <c r="X822" s="66">
        <f>A822+SUMIFS(Presensi!F:F,Presensi!E:E,'Entry Data'!AP822)</f>
        <v>1</v>
      </c>
      <c r="Y822" s="66">
        <f>IFERROR(INDEX('Retasi Pricing'!F:F,MATCH('Entry Data'!AM822,'Retasi Pricing'!E:E,0))*X822,"")</f>
        <v>25000</v>
      </c>
      <c r="Z822" s="62" t="s">
        <v>26</v>
      </c>
      <c r="AA822" s="62" t="s">
        <v>27</v>
      </c>
      <c r="AB822" s="32"/>
      <c r="AC822" s="32" t="s">
        <v>216</v>
      </c>
      <c r="AD822" s="32" t="str">
        <f t="shared" si="221"/>
        <v/>
      </c>
      <c r="AF822" s="5" t="str">
        <f t="shared" si="222"/>
        <v>ruslan44189</v>
      </c>
      <c r="AG822" s="5" t="str">
        <f t="shared" si="223"/>
        <v>BMJ 05644189UTARANIGHT</v>
      </c>
      <c r="AH822" s="5" t="str">
        <f t="shared" si="224"/>
        <v>ruslan44189UTARANIGHT</v>
      </c>
      <c r="AI822" s="5" t="str">
        <f t="shared" si="225"/>
        <v>BMJ 05644189NIGHT</v>
      </c>
      <c r="AJ822" s="5" t="str">
        <f t="shared" si="226"/>
        <v>ruslan44189NIGHT</v>
      </c>
      <c r="AK822" s="5" t="str">
        <f t="shared" si="227"/>
        <v>ruslanBMJ III</v>
      </c>
      <c r="AL822" s="5" t="str">
        <f t="shared" si="229"/>
        <v>4UTARA</v>
      </c>
      <c r="AM822" s="5" t="str">
        <f t="shared" si="230"/>
        <v>1 &gt; 4UTARA10 RODA</v>
      </c>
      <c r="AN822" s="5" t="str">
        <f t="shared" si="231"/>
        <v>ruslanBMJ III1 &gt; 4UTARA10 RODA</v>
      </c>
      <c r="AO822" s="5" t="str">
        <f t="shared" si="232"/>
        <v>ruslan1 &gt; 4UTARA10 RODA</v>
      </c>
      <c r="AP822" s="5" t="str">
        <f t="shared" si="233"/>
        <v>44189NIGHT</v>
      </c>
    </row>
    <row r="823" spans="1:42" x14ac:dyDescent="0.3">
      <c r="A823" s="33">
        <v>1</v>
      </c>
      <c r="B823" s="33"/>
      <c r="C823" s="70">
        <v>44189</v>
      </c>
      <c r="D823" s="71" t="s">
        <v>87</v>
      </c>
      <c r="E823" s="70">
        <v>44190.069444444445</v>
      </c>
      <c r="F823" s="71">
        <v>5154368</v>
      </c>
      <c r="G823" s="33" t="s">
        <v>20</v>
      </c>
      <c r="H823" s="33" t="s">
        <v>21</v>
      </c>
      <c r="I823" s="33" t="s">
        <v>76</v>
      </c>
      <c r="J823" s="33" t="s">
        <v>23</v>
      </c>
      <c r="K823" s="63" t="s">
        <v>71</v>
      </c>
      <c r="L823" s="32" t="str">
        <f t="shared" si="234"/>
        <v>FM260JD</v>
      </c>
      <c r="M823" s="32" t="str">
        <f t="shared" si="235"/>
        <v>BMJ III</v>
      </c>
      <c r="N823" s="32" t="str">
        <f t="shared" si="236"/>
        <v>10 RODA</v>
      </c>
      <c r="O823" s="64">
        <v>44190.072314814817</v>
      </c>
      <c r="P823" s="65">
        <v>44190.072314814817</v>
      </c>
      <c r="Q823" s="65"/>
      <c r="R823" s="66">
        <v>5</v>
      </c>
      <c r="S823" s="66">
        <v>40500</v>
      </c>
      <c r="T823" s="66">
        <v>14840</v>
      </c>
      <c r="U823" s="67">
        <f t="shared" si="228"/>
        <v>25.66</v>
      </c>
      <c r="V823" s="66">
        <f t="shared" si="219"/>
        <v>500216.04000000004</v>
      </c>
      <c r="W823" s="66" t="str">
        <f t="shared" si="220"/>
        <v>&gt; 5</v>
      </c>
      <c r="X823" s="66">
        <f>A823+SUMIFS(Presensi!F:F,Presensi!E:E,'Entry Data'!AP823)</f>
        <v>1</v>
      </c>
      <c r="Y823" s="66">
        <f>IFERROR(INDEX('Retasi Pricing'!F:F,MATCH('Entry Data'!AM823,'Retasi Pricing'!E:E,0))*X823,"")</f>
        <v>27650</v>
      </c>
      <c r="Z823" s="62" t="s">
        <v>26</v>
      </c>
      <c r="AA823" s="62" t="s">
        <v>27</v>
      </c>
      <c r="AB823" s="32"/>
      <c r="AC823" s="32" t="s">
        <v>216</v>
      </c>
      <c r="AD823" s="32" t="str">
        <f t="shared" si="221"/>
        <v/>
      </c>
      <c r="AF823" s="5" t="str">
        <f t="shared" si="222"/>
        <v>ruslan44189</v>
      </c>
      <c r="AG823" s="5" t="str">
        <f t="shared" si="223"/>
        <v>BMJ 05644189UTARANIGHT</v>
      </c>
      <c r="AH823" s="5" t="str">
        <f t="shared" si="224"/>
        <v>ruslan44189UTARANIGHT</v>
      </c>
      <c r="AI823" s="5" t="str">
        <f t="shared" si="225"/>
        <v>BMJ 05644189NIGHT</v>
      </c>
      <c r="AJ823" s="5" t="str">
        <f t="shared" si="226"/>
        <v>ruslan44189NIGHT</v>
      </c>
      <c r="AK823" s="5" t="str">
        <f t="shared" si="227"/>
        <v>ruslanBMJ III</v>
      </c>
      <c r="AL823" s="5" t="str">
        <f t="shared" si="229"/>
        <v>5UTARA</v>
      </c>
      <c r="AM823" s="5" t="str">
        <f t="shared" si="230"/>
        <v>&gt; 5UTARA10 RODA</v>
      </c>
      <c r="AN823" s="5" t="str">
        <f t="shared" si="231"/>
        <v>ruslanBMJ III&gt; 5UTARA10 RODA</v>
      </c>
      <c r="AO823" s="5" t="str">
        <f t="shared" si="232"/>
        <v>ruslan&gt; 5UTARA10 RODA</v>
      </c>
      <c r="AP823" s="5" t="str">
        <f t="shared" si="233"/>
        <v>44189NIGHT</v>
      </c>
    </row>
    <row r="824" spans="1:42" x14ac:dyDescent="0.3">
      <c r="A824" s="33">
        <v>1</v>
      </c>
      <c r="B824" s="33"/>
      <c r="C824" s="70">
        <v>44189</v>
      </c>
      <c r="D824" s="71" t="s">
        <v>87</v>
      </c>
      <c r="E824" s="70">
        <v>44190.128472222219</v>
      </c>
      <c r="F824" s="71">
        <v>5154432</v>
      </c>
      <c r="G824" s="33" t="s">
        <v>20</v>
      </c>
      <c r="H824" s="33" t="s">
        <v>21</v>
      </c>
      <c r="I824" s="33" t="s">
        <v>76</v>
      </c>
      <c r="J824" s="33" t="s">
        <v>23</v>
      </c>
      <c r="K824" s="63" t="s">
        <v>71</v>
      </c>
      <c r="L824" s="32" t="str">
        <f t="shared" si="234"/>
        <v>FM260JD</v>
      </c>
      <c r="M824" s="32" t="str">
        <f t="shared" si="235"/>
        <v>BMJ III</v>
      </c>
      <c r="N824" s="32" t="str">
        <f t="shared" si="236"/>
        <v>10 RODA</v>
      </c>
      <c r="O824" s="64">
        <v>44190.12940972222</v>
      </c>
      <c r="P824" s="65">
        <v>44190.12940972222</v>
      </c>
      <c r="Q824" s="65"/>
      <c r="R824" s="66">
        <v>6</v>
      </c>
      <c r="S824" s="66">
        <v>40520</v>
      </c>
      <c r="T824" s="66">
        <v>14840</v>
      </c>
      <c r="U824" s="67">
        <f t="shared" si="228"/>
        <v>25.68</v>
      </c>
      <c r="V824" s="66">
        <f t="shared" si="219"/>
        <v>500605.92</v>
      </c>
      <c r="W824" s="66" t="str">
        <f t="shared" si="220"/>
        <v>&gt; 6</v>
      </c>
      <c r="X824" s="66">
        <f>A824+SUMIFS(Presensi!F:F,Presensi!E:E,'Entry Data'!AP824)</f>
        <v>1</v>
      </c>
      <c r="Y824" s="66">
        <f>IFERROR(INDEX('Retasi Pricing'!F:F,MATCH('Entry Data'!AM824,'Retasi Pricing'!E:E,0))*X824,"")</f>
        <v>30800</v>
      </c>
      <c r="Z824" s="62" t="s">
        <v>26</v>
      </c>
      <c r="AA824" s="62" t="s">
        <v>27</v>
      </c>
      <c r="AB824" s="32"/>
      <c r="AC824" s="32" t="s">
        <v>216</v>
      </c>
      <c r="AD824" s="32" t="str">
        <f t="shared" si="221"/>
        <v/>
      </c>
      <c r="AF824" s="5" t="str">
        <f t="shared" si="222"/>
        <v>ruslan44189</v>
      </c>
      <c r="AG824" s="5" t="str">
        <f t="shared" si="223"/>
        <v>BMJ 05644189UTARANIGHT</v>
      </c>
      <c r="AH824" s="5" t="str">
        <f t="shared" si="224"/>
        <v>ruslan44189UTARANIGHT</v>
      </c>
      <c r="AI824" s="5" t="str">
        <f t="shared" si="225"/>
        <v>BMJ 05644189NIGHT</v>
      </c>
      <c r="AJ824" s="5" t="str">
        <f t="shared" si="226"/>
        <v>ruslan44189NIGHT</v>
      </c>
      <c r="AK824" s="5" t="str">
        <f t="shared" si="227"/>
        <v>ruslanBMJ III</v>
      </c>
      <c r="AL824" s="5" t="str">
        <f t="shared" si="229"/>
        <v>6UTARA</v>
      </c>
      <c r="AM824" s="5" t="str">
        <f t="shared" si="230"/>
        <v>&gt; 6UTARA10 RODA</v>
      </c>
      <c r="AN824" s="5" t="str">
        <f t="shared" si="231"/>
        <v>ruslanBMJ III&gt; 6UTARA10 RODA</v>
      </c>
      <c r="AO824" s="5" t="str">
        <f t="shared" si="232"/>
        <v>ruslan&gt; 6UTARA10 RODA</v>
      </c>
      <c r="AP824" s="5" t="str">
        <f t="shared" si="233"/>
        <v>44189NIGHT</v>
      </c>
    </row>
    <row r="825" spans="1:42" x14ac:dyDescent="0.3">
      <c r="A825" s="33">
        <v>1</v>
      </c>
      <c r="B825" s="33"/>
      <c r="C825" s="70">
        <v>44189</v>
      </c>
      <c r="D825" s="71" t="s">
        <v>87</v>
      </c>
      <c r="E825" s="70">
        <v>44190.195833333331</v>
      </c>
      <c r="F825" s="71">
        <v>5154500</v>
      </c>
      <c r="G825" s="33" t="s">
        <v>20</v>
      </c>
      <c r="H825" s="33" t="s">
        <v>21</v>
      </c>
      <c r="I825" s="33" t="s">
        <v>76</v>
      </c>
      <c r="J825" s="33" t="s">
        <v>23</v>
      </c>
      <c r="K825" s="63" t="s">
        <v>71</v>
      </c>
      <c r="L825" s="32" t="str">
        <f t="shared" si="234"/>
        <v>FM260JD</v>
      </c>
      <c r="M825" s="32" t="str">
        <f t="shared" si="235"/>
        <v>BMJ III</v>
      </c>
      <c r="N825" s="32" t="str">
        <f t="shared" si="236"/>
        <v>10 RODA</v>
      </c>
      <c r="O825" s="64">
        <v>44190.196400462963</v>
      </c>
      <c r="P825" s="65">
        <v>44190.196400462963</v>
      </c>
      <c r="Q825" s="65"/>
      <c r="R825" s="66">
        <v>7</v>
      </c>
      <c r="S825" s="66">
        <v>40740</v>
      </c>
      <c r="T825" s="66">
        <v>14840</v>
      </c>
      <c r="U825" s="67">
        <f t="shared" si="228"/>
        <v>25.9</v>
      </c>
      <c r="V825" s="66">
        <f t="shared" si="219"/>
        <v>504894.6</v>
      </c>
      <c r="W825" s="66" t="str">
        <f t="shared" si="220"/>
        <v>7 &gt;</v>
      </c>
      <c r="X825" s="66">
        <f>A825+SUMIFS(Presensi!F:F,Presensi!E:E,'Entry Data'!AP825)</f>
        <v>1</v>
      </c>
      <c r="Y825" s="66">
        <f>IFERROR(INDEX('Retasi Pricing'!F:F,MATCH('Entry Data'!AM825,'Retasi Pricing'!E:E,0))*X825,"")</f>
        <v>37750</v>
      </c>
      <c r="Z825" s="62" t="s">
        <v>26</v>
      </c>
      <c r="AA825" s="62" t="s">
        <v>27</v>
      </c>
      <c r="AB825" s="32"/>
      <c r="AC825" s="32" t="s">
        <v>216</v>
      </c>
      <c r="AD825" s="32" t="str">
        <f t="shared" si="221"/>
        <v/>
      </c>
      <c r="AF825" s="5" t="str">
        <f t="shared" si="222"/>
        <v>ruslan44189</v>
      </c>
      <c r="AG825" s="5" t="str">
        <f t="shared" si="223"/>
        <v>BMJ 05644189UTARANIGHT</v>
      </c>
      <c r="AH825" s="5" t="str">
        <f t="shared" si="224"/>
        <v>ruslan44189UTARANIGHT</v>
      </c>
      <c r="AI825" s="5" t="str">
        <f t="shared" si="225"/>
        <v>BMJ 05644189NIGHT</v>
      </c>
      <c r="AJ825" s="5" t="str">
        <f t="shared" si="226"/>
        <v>ruslan44189NIGHT</v>
      </c>
      <c r="AK825" s="5" t="str">
        <f t="shared" si="227"/>
        <v>ruslanBMJ III</v>
      </c>
      <c r="AL825" s="5" t="str">
        <f t="shared" si="229"/>
        <v>7UTARA</v>
      </c>
      <c r="AM825" s="5" t="str">
        <f t="shared" si="230"/>
        <v>7 &gt;UTARA10 RODA</v>
      </c>
      <c r="AN825" s="5" t="str">
        <f t="shared" si="231"/>
        <v>ruslanBMJ III7 &gt;UTARA10 RODA</v>
      </c>
      <c r="AO825" s="5" t="str">
        <f t="shared" si="232"/>
        <v>ruslan7 &gt;UTARA10 RODA</v>
      </c>
      <c r="AP825" s="5" t="str">
        <f t="shared" si="233"/>
        <v>44189NIGHT</v>
      </c>
    </row>
    <row r="826" spans="1:42" x14ac:dyDescent="0.3">
      <c r="A826" s="33">
        <v>1</v>
      </c>
      <c r="B826" s="33"/>
      <c r="C826" s="70">
        <v>44189</v>
      </c>
      <c r="D826" s="71" t="s">
        <v>87</v>
      </c>
      <c r="E826" s="70">
        <v>44189.85833333333</v>
      </c>
      <c r="F826" s="71">
        <v>5154148</v>
      </c>
      <c r="G826" s="33" t="s">
        <v>20</v>
      </c>
      <c r="H826" s="33" t="s">
        <v>21</v>
      </c>
      <c r="I826" s="33" t="s">
        <v>76</v>
      </c>
      <c r="J826" s="33" t="s">
        <v>23</v>
      </c>
      <c r="K826" s="63" t="s">
        <v>73</v>
      </c>
      <c r="L826" s="32" t="str">
        <f t="shared" si="234"/>
        <v>FM260JD</v>
      </c>
      <c r="M826" s="32" t="str">
        <f t="shared" si="235"/>
        <v>BMJ</v>
      </c>
      <c r="N826" s="32" t="str">
        <f t="shared" si="236"/>
        <v>10 RODA</v>
      </c>
      <c r="O826" s="64">
        <v>44189.858912037038</v>
      </c>
      <c r="P826" s="65">
        <v>44189.858912037038</v>
      </c>
      <c r="Q826" s="65"/>
      <c r="R826" s="66">
        <v>1</v>
      </c>
      <c r="S826" s="66">
        <v>41720</v>
      </c>
      <c r="T826" s="66">
        <v>14680</v>
      </c>
      <c r="U826" s="67">
        <f t="shared" si="228"/>
        <v>27.04</v>
      </c>
      <c r="V826" s="66">
        <f t="shared" si="219"/>
        <v>527117.76</v>
      </c>
      <c r="W826" s="66" t="str">
        <f t="shared" si="220"/>
        <v>1 &gt; 4</v>
      </c>
      <c r="X826" s="66">
        <f>A826+SUMIFS(Presensi!F:F,Presensi!E:E,'Entry Data'!AP826)</f>
        <v>1</v>
      </c>
      <c r="Y826" s="66">
        <f>IFERROR(INDEX('Retasi Pricing'!F:F,MATCH('Entry Data'!AM826,'Retasi Pricing'!E:E,0))*X826,"")</f>
        <v>25000</v>
      </c>
      <c r="Z826" s="62" t="s">
        <v>26</v>
      </c>
      <c r="AA826" s="62" t="s">
        <v>27</v>
      </c>
      <c r="AB826" s="32"/>
      <c r="AC826" s="32" t="s">
        <v>376</v>
      </c>
      <c r="AD826" s="32" t="str">
        <f t="shared" si="221"/>
        <v/>
      </c>
      <c r="AF826" s="5" t="str">
        <f t="shared" si="222"/>
        <v>ahmad saputra44189</v>
      </c>
      <c r="AG826" s="5" t="str">
        <f t="shared" si="223"/>
        <v>BMJ 06544189UTARANIGHT</v>
      </c>
      <c r="AH826" s="5" t="str">
        <f t="shared" si="224"/>
        <v>ahmad saputra44189UTARANIGHT</v>
      </c>
      <c r="AI826" s="5" t="str">
        <f t="shared" si="225"/>
        <v>BMJ 06544189NIGHT</v>
      </c>
      <c r="AJ826" s="5" t="str">
        <f t="shared" si="226"/>
        <v>ahmad saputra44189NIGHT</v>
      </c>
      <c r="AK826" s="5" t="str">
        <f t="shared" si="227"/>
        <v>ahmad saputraBMJ</v>
      </c>
      <c r="AL826" s="5" t="str">
        <f t="shared" si="229"/>
        <v>1UTARA</v>
      </c>
      <c r="AM826" s="5" t="str">
        <f t="shared" si="230"/>
        <v>1 &gt; 4UTARA10 RODA</v>
      </c>
      <c r="AN826" s="5" t="str">
        <f t="shared" si="231"/>
        <v>ahmad saputraBMJ1 &gt; 4UTARA10 RODA</v>
      </c>
      <c r="AO826" s="5" t="str">
        <f t="shared" si="232"/>
        <v>ahmad saputra1 &gt; 4UTARA10 RODA</v>
      </c>
      <c r="AP826" s="5" t="str">
        <f t="shared" si="233"/>
        <v>44189NIGHT</v>
      </c>
    </row>
    <row r="827" spans="1:42" x14ac:dyDescent="0.3">
      <c r="A827" s="33">
        <v>1</v>
      </c>
      <c r="B827" s="33"/>
      <c r="C827" s="70">
        <v>44189</v>
      </c>
      <c r="D827" s="71" t="s">
        <v>87</v>
      </c>
      <c r="E827" s="70">
        <v>44189.920138888891</v>
      </c>
      <c r="F827" s="71">
        <v>5154220</v>
      </c>
      <c r="G827" s="33" t="s">
        <v>20</v>
      </c>
      <c r="H827" s="33" t="s">
        <v>21</v>
      </c>
      <c r="I827" s="33" t="s">
        <v>76</v>
      </c>
      <c r="J827" s="33" t="s">
        <v>23</v>
      </c>
      <c r="K827" s="63" t="s">
        <v>73</v>
      </c>
      <c r="L827" s="32" t="str">
        <f t="shared" si="234"/>
        <v>FM260JD</v>
      </c>
      <c r="M827" s="32" t="str">
        <f t="shared" si="235"/>
        <v>BMJ</v>
      </c>
      <c r="N827" s="32" t="str">
        <f t="shared" si="236"/>
        <v>10 RODA</v>
      </c>
      <c r="O827" s="64">
        <v>44189.921006944445</v>
      </c>
      <c r="P827" s="65">
        <v>44189.921006944445</v>
      </c>
      <c r="Q827" s="65"/>
      <c r="R827" s="66">
        <v>2</v>
      </c>
      <c r="S827" s="66">
        <v>41160</v>
      </c>
      <c r="T827" s="66">
        <v>14680</v>
      </c>
      <c r="U827" s="67">
        <f t="shared" si="228"/>
        <v>26.48</v>
      </c>
      <c r="V827" s="66">
        <f t="shared" si="219"/>
        <v>516201.12000000005</v>
      </c>
      <c r="W827" s="66" t="str">
        <f t="shared" si="220"/>
        <v>1 &gt; 4</v>
      </c>
      <c r="X827" s="66">
        <f>A827+SUMIFS(Presensi!F:F,Presensi!E:E,'Entry Data'!AP827)</f>
        <v>1</v>
      </c>
      <c r="Y827" s="66">
        <f>IFERROR(INDEX('Retasi Pricing'!F:F,MATCH('Entry Data'!AM827,'Retasi Pricing'!E:E,0))*X827,"")</f>
        <v>25000</v>
      </c>
      <c r="Z827" s="62" t="s">
        <v>26</v>
      </c>
      <c r="AA827" s="62" t="s">
        <v>27</v>
      </c>
      <c r="AB827" s="32"/>
      <c r="AC827" s="32" t="s">
        <v>376</v>
      </c>
      <c r="AD827" s="32" t="str">
        <f t="shared" si="221"/>
        <v/>
      </c>
      <c r="AF827" s="5" t="str">
        <f t="shared" si="222"/>
        <v>ahmad saputra44189</v>
      </c>
      <c r="AG827" s="5" t="str">
        <f t="shared" si="223"/>
        <v>BMJ 06544189UTARANIGHT</v>
      </c>
      <c r="AH827" s="5" t="str">
        <f t="shared" si="224"/>
        <v>ahmad saputra44189UTARANIGHT</v>
      </c>
      <c r="AI827" s="5" t="str">
        <f t="shared" si="225"/>
        <v>BMJ 06544189NIGHT</v>
      </c>
      <c r="AJ827" s="5" t="str">
        <f t="shared" si="226"/>
        <v>ahmad saputra44189NIGHT</v>
      </c>
      <c r="AK827" s="5" t="str">
        <f t="shared" si="227"/>
        <v>ahmad saputraBMJ</v>
      </c>
      <c r="AL827" s="5" t="str">
        <f t="shared" si="229"/>
        <v>2UTARA</v>
      </c>
      <c r="AM827" s="5" t="str">
        <f t="shared" si="230"/>
        <v>1 &gt; 4UTARA10 RODA</v>
      </c>
      <c r="AN827" s="5" t="str">
        <f t="shared" si="231"/>
        <v>ahmad saputraBMJ1 &gt; 4UTARA10 RODA</v>
      </c>
      <c r="AO827" s="5" t="str">
        <f t="shared" si="232"/>
        <v>ahmad saputra1 &gt; 4UTARA10 RODA</v>
      </c>
      <c r="AP827" s="5" t="str">
        <f t="shared" si="233"/>
        <v>44189NIGHT</v>
      </c>
    </row>
    <row r="828" spans="1:42" x14ac:dyDescent="0.3">
      <c r="A828" s="33">
        <v>1</v>
      </c>
      <c r="B828" s="33"/>
      <c r="C828" s="70">
        <v>44189</v>
      </c>
      <c r="D828" s="71" t="s">
        <v>87</v>
      </c>
      <c r="E828" s="70">
        <v>44189.989583333336</v>
      </c>
      <c r="F828" s="71">
        <v>5154297</v>
      </c>
      <c r="G828" s="33" t="s">
        <v>20</v>
      </c>
      <c r="H828" s="33" t="s">
        <v>21</v>
      </c>
      <c r="I828" s="33" t="s">
        <v>76</v>
      </c>
      <c r="J828" s="33" t="s">
        <v>23</v>
      </c>
      <c r="K828" s="63" t="s">
        <v>73</v>
      </c>
      <c r="L828" s="32" t="str">
        <f t="shared" si="234"/>
        <v>FM260JD</v>
      </c>
      <c r="M828" s="32" t="str">
        <f t="shared" si="235"/>
        <v>BMJ</v>
      </c>
      <c r="N828" s="32" t="str">
        <f t="shared" si="236"/>
        <v>10 RODA</v>
      </c>
      <c r="O828" s="64">
        <v>44189.990300925929</v>
      </c>
      <c r="P828" s="65">
        <v>44189.990300925929</v>
      </c>
      <c r="Q828" s="65"/>
      <c r="R828" s="66">
        <v>3</v>
      </c>
      <c r="S828" s="66">
        <v>41940</v>
      </c>
      <c r="T828" s="66">
        <v>14680</v>
      </c>
      <c r="U828" s="67">
        <f t="shared" si="228"/>
        <v>27.26</v>
      </c>
      <c r="V828" s="66">
        <f t="shared" si="219"/>
        <v>531406.44000000006</v>
      </c>
      <c r="W828" s="66" t="str">
        <f t="shared" si="220"/>
        <v>1 &gt; 4</v>
      </c>
      <c r="X828" s="66">
        <f>A828+SUMIFS(Presensi!F:F,Presensi!E:E,'Entry Data'!AP828)</f>
        <v>1</v>
      </c>
      <c r="Y828" s="66">
        <f>IFERROR(INDEX('Retasi Pricing'!F:F,MATCH('Entry Data'!AM828,'Retasi Pricing'!E:E,0))*X828,"")</f>
        <v>25000</v>
      </c>
      <c r="Z828" s="62" t="s">
        <v>26</v>
      </c>
      <c r="AA828" s="62" t="s">
        <v>27</v>
      </c>
      <c r="AB828" s="32"/>
      <c r="AC828" s="32" t="s">
        <v>376</v>
      </c>
      <c r="AD828" s="32" t="str">
        <f t="shared" si="221"/>
        <v/>
      </c>
      <c r="AF828" s="5" t="str">
        <f t="shared" si="222"/>
        <v>ahmad saputra44189</v>
      </c>
      <c r="AG828" s="5" t="str">
        <f t="shared" si="223"/>
        <v>BMJ 06544189UTARANIGHT</v>
      </c>
      <c r="AH828" s="5" t="str">
        <f t="shared" si="224"/>
        <v>ahmad saputra44189UTARANIGHT</v>
      </c>
      <c r="AI828" s="5" t="str">
        <f t="shared" si="225"/>
        <v>BMJ 06544189NIGHT</v>
      </c>
      <c r="AJ828" s="5" t="str">
        <f t="shared" si="226"/>
        <v>ahmad saputra44189NIGHT</v>
      </c>
      <c r="AK828" s="5" t="str">
        <f t="shared" si="227"/>
        <v>ahmad saputraBMJ</v>
      </c>
      <c r="AL828" s="5" t="str">
        <f t="shared" si="229"/>
        <v>3UTARA</v>
      </c>
      <c r="AM828" s="5" t="str">
        <f t="shared" si="230"/>
        <v>1 &gt; 4UTARA10 RODA</v>
      </c>
      <c r="AN828" s="5" t="str">
        <f t="shared" si="231"/>
        <v>ahmad saputraBMJ1 &gt; 4UTARA10 RODA</v>
      </c>
      <c r="AO828" s="5" t="str">
        <f t="shared" si="232"/>
        <v>ahmad saputra1 &gt; 4UTARA10 RODA</v>
      </c>
      <c r="AP828" s="5" t="str">
        <f t="shared" si="233"/>
        <v>44189NIGHT</v>
      </c>
    </row>
    <row r="829" spans="1:42" x14ac:dyDescent="0.3">
      <c r="A829" s="33">
        <v>1</v>
      </c>
      <c r="B829" s="33"/>
      <c r="C829" s="70">
        <v>44189</v>
      </c>
      <c r="D829" s="71" t="s">
        <v>87</v>
      </c>
      <c r="E829" s="70">
        <v>44190.106249999997</v>
      </c>
      <c r="F829" s="71">
        <v>5154409</v>
      </c>
      <c r="G829" s="33" t="s">
        <v>20</v>
      </c>
      <c r="H829" s="33" t="s">
        <v>21</v>
      </c>
      <c r="I829" s="33" t="s">
        <v>76</v>
      </c>
      <c r="J829" s="33" t="s">
        <v>23</v>
      </c>
      <c r="K829" s="63" t="s">
        <v>73</v>
      </c>
      <c r="L829" s="32" t="str">
        <f t="shared" si="234"/>
        <v>FM260JD</v>
      </c>
      <c r="M829" s="32" t="str">
        <f t="shared" si="235"/>
        <v>BMJ</v>
      </c>
      <c r="N829" s="32" t="str">
        <f t="shared" si="236"/>
        <v>10 RODA</v>
      </c>
      <c r="O829" s="64">
        <v>44190.106932870367</v>
      </c>
      <c r="P829" s="65">
        <v>44190.106932870367</v>
      </c>
      <c r="Q829" s="65"/>
      <c r="R829" s="66">
        <v>4</v>
      </c>
      <c r="S829" s="66">
        <v>41840</v>
      </c>
      <c r="T829" s="66">
        <v>14680</v>
      </c>
      <c r="U829" s="67">
        <f t="shared" si="228"/>
        <v>27.16</v>
      </c>
      <c r="V829" s="66">
        <f t="shared" si="219"/>
        <v>529457.04</v>
      </c>
      <c r="W829" s="66" t="str">
        <f t="shared" si="220"/>
        <v>1 &gt; 4</v>
      </c>
      <c r="X829" s="66">
        <f>A829+SUMIFS(Presensi!F:F,Presensi!E:E,'Entry Data'!AP829)</f>
        <v>1</v>
      </c>
      <c r="Y829" s="66">
        <f>IFERROR(INDEX('Retasi Pricing'!F:F,MATCH('Entry Data'!AM829,'Retasi Pricing'!E:E,0))*X829,"")</f>
        <v>25000</v>
      </c>
      <c r="Z829" s="62" t="s">
        <v>26</v>
      </c>
      <c r="AA829" s="62" t="s">
        <v>27</v>
      </c>
      <c r="AB829" s="32"/>
      <c r="AC829" s="32" t="s">
        <v>376</v>
      </c>
      <c r="AD829" s="32" t="str">
        <f t="shared" si="221"/>
        <v/>
      </c>
      <c r="AF829" s="5" t="str">
        <f t="shared" si="222"/>
        <v>ahmad saputra44189</v>
      </c>
      <c r="AG829" s="5" t="str">
        <f t="shared" si="223"/>
        <v>BMJ 06544189UTARANIGHT</v>
      </c>
      <c r="AH829" s="5" t="str">
        <f t="shared" si="224"/>
        <v>ahmad saputra44189UTARANIGHT</v>
      </c>
      <c r="AI829" s="5" t="str">
        <f t="shared" si="225"/>
        <v>BMJ 06544189NIGHT</v>
      </c>
      <c r="AJ829" s="5" t="str">
        <f t="shared" si="226"/>
        <v>ahmad saputra44189NIGHT</v>
      </c>
      <c r="AK829" s="5" t="str">
        <f t="shared" si="227"/>
        <v>ahmad saputraBMJ</v>
      </c>
      <c r="AL829" s="5" t="str">
        <f t="shared" si="229"/>
        <v>4UTARA</v>
      </c>
      <c r="AM829" s="5" t="str">
        <f t="shared" si="230"/>
        <v>1 &gt; 4UTARA10 RODA</v>
      </c>
      <c r="AN829" s="5" t="str">
        <f t="shared" si="231"/>
        <v>ahmad saputraBMJ1 &gt; 4UTARA10 RODA</v>
      </c>
      <c r="AO829" s="5" t="str">
        <f t="shared" si="232"/>
        <v>ahmad saputra1 &gt; 4UTARA10 RODA</v>
      </c>
      <c r="AP829" s="5" t="str">
        <f t="shared" si="233"/>
        <v>44189NIGHT</v>
      </c>
    </row>
    <row r="830" spans="1:42" x14ac:dyDescent="0.3">
      <c r="A830" s="33">
        <v>1</v>
      </c>
      <c r="B830" s="33"/>
      <c r="C830" s="70">
        <v>44189</v>
      </c>
      <c r="D830" s="71" t="s">
        <v>87</v>
      </c>
      <c r="E830" s="70">
        <v>44190.164583333331</v>
      </c>
      <c r="F830" s="71">
        <v>5154472</v>
      </c>
      <c r="G830" s="33" t="s">
        <v>20</v>
      </c>
      <c r="H830" s="33" t="s">
        <v>21</v>
      </c>
      <c r="I830" s="33" t="s">
        <v>76</v>
      </c>
      <c r="J830" s="33" t="s">
        <v>23</v>
      </c>
      <c r="K830" s="63" t="s">
        <v>73</v>
      </c>
      <c r="L830" s="32" t="str">
        <f t="shared" si="234"/>
        <v>FM260JD</v>
      </c>
      <c r="M830" s="32" t="str">
        <f t="shared" si="235"/>
        <v>BMJ</v>
      </c>
      <c r="N830" s="32" t="str">
        <f t="shared" si="236"/>
        <v>10 RODA</v>
      </c>
      <c r="O830" s="64">
        <v>44190.165416666663</v>
      </c>
      <c r="P830" s="65">
        <v>44190.165416666663</v>
      </c>
      <c r="Q830" s="65"/>
      <c r="R830" s="66">
        <v>5</v>
      </c>
      <c r="S830" s="66">
        <v>38060</v>
      </c>
      <c r="T830" s="66">
        <v>14680</v>
      </c>
      <c r="U830" s="67">
        <f t="shared" si="228"/>
        <v>23.38</v>
      </c>
      <c r="V830" s="66">
        <f t="shared" si="219"/>
        <v>455769.72000000003</v>
      </c>
      <c r="W830" s="66" t="str">
        <f t="shared" si="220"/>
        <v>&gt; 5</v>
      </c>
      <c r="X830" s="66">
        <f>A830+SUMIFS(Presensi!F:F,Presensi!E:E,'Entry Data'!AP830)</f>
        <v>1</v>
      </c>
      <c r="Y830" s="66">
        <f>IFERROR(INDEX('Retasi Pricing'!F:F,MATCH('Entry Data'!AM830,'Retasi Pricing'!E:E,0))*X830,"")</f>
        <v>27650</v>
      </c>
      <c r="Z830" s="62" t="s">
        <v>26</v>
      </c>
      <c r="AA830" s="62" t="s">
        <v>27</v>
      </c>
      <c r="AB830" s="32"/>
      <c r="AC830" s="32" t="s">
        <v>376</v>
      </c>
      <c r="AD830" s="32" t="str">
        <f t="shared" si="221"/>
        <v/>
      </c>
      <c r="AF830" s="5" t="str">
        <f t="shared" si="222"/>
        <v>ahmad saputra44189</v>
      </c>
      <c r="AG830" s="5" t="str">
        <f t="shared" si="223"/>
        <v>BMJ 06544189UTARANIGHT</v>
      </c>
      <c r="AH830" s="5" t="str">
        <f t="shared" si="224"/>
        <v>ahmad saputra44189UTARANIGHT</v>
      </c>
      <c r="AI830" s="5" t="str">
        <f t="shared" si="225"/>
        <v>BMJ 06544189NIGHT</v>
      </c>
      <c r="AJ830" s="5" t="str">
        <f t="shared" si="226"/>
        <v>ahmad saputra44189NIGHT</v>
      </c>
      <c r="AK830" s="5" t="str">
        <f t="shared" si="227"/>
        <v>ahmad saputraBMJ</v>
      </c>
      <c r="AL830" s="5" t="str">
        <f t="shared" si="229"/>
        <v>5UTARA</v>
      </c>
      <c r="AM830" s="5" t="str">
        <f t="shared" si="230"/>
        <v>&gt; 5UTARA10 RODA</v>
      </c>
      <c r="AN830" s="5" t="str">
        <f t="shared" si="231"/>
        <v>ahmad saputraBMJ&gt; 5UTARA10 RODA</v>
      </c>
      <c r="AO830" s="5" t="str">
        <f t="shared" si="232"/>
        <v>ahmad saputra&gt; 5UTARA10 RODA</v>
      </c>
      <c r="AP830" s="5" t="str">
        <f t="shared" si="233"/>
        <v>44189NIGHT</v>
      </c>
    </row>
    <row r="831" spans="1:42" x14ac:dyDescent="0.3">
      <c r="A831" s="33">
        <v>1</v>
      </c>
      <c r="B831" s="33"/>
      <c r="C831" s="70">
        <v>44189</v>
      </c>
      <c r="D831" s="71" t="s">
        <v>87</v>
      </c>
      <c r="E831" s="70">
        <v>44190.223611111112</v>
      </c>
      <c r="F831" s="71">
        <v>5154526</v>
      </c>
      <c r="G831" s="33" t="s">
        <v>20</v>
      </c>
      <c r="H831" s="33" t="s">
        <v>21</v>
      </c>
      <c r="I831" s="33" t="s">
        <v>76</v>
      </c>
      <c r="J831" s="33" t="s">
        <v>23</v>
      </c>
      <c r="K831" s="63" t="s">
        <v>73</v>
      </c>
      <c r="L831" s="32" t="str">
        <f t="shared" si="234"/>
        <v>FM260JD</v>
      </c>
      <c r="M831" s="32" t="str">
        <f t="shared" si="235"/>
        <v>BMJ</v>
      </c>
      <c r="N831" s="32" t="str">
        <f t="shared" si="236"/>
        <v>10 RODA</v>
      </c>
      <c r="O831" s="64">
        <v>44190.22452546296</v>
      </c>
      <c r="P831" s="65">
        <v>44190.22452546296</v>
      </c>
      <c r="Q831" s="65"/>
      <c r="R831" s="66">
        <v>6</v>
      </c>
      <c r="S831" s="66">
        <v>42220</v>
      </c>
      <c r="T831" s="66">
        <v>14680</v>
      </c>
      <c r="U831" s="67">
        <f t="shared" si="228"/>
        <v>27.54</v>
      </c>
      <c r="V831" s="66">
        <f t="shared" si="219"/>
        <v>536864.76</v>
      </c>
      <c r="W831" s="66" t="str">
        <f t="shared" si="220"/>
        <v>&gt; 6</v>
      </c>
      <c r="X831" s="66">
        <f>A831+SUMIFS(Presensi!F:F,Presensi!E:E,'Entry Data'!AP831)</f>
        <v>1</v>
      </c>
      <c r="Y831" s="66">
        <f>IFERROR(INDEX('Retasi Pricing'!F:F,MATCH('Entry Data'!AM831,'Retasi Pricing'!E:E,0))*X831,"")</f>
        <v>30800</v>
      </c>
      <c r="Z831" s="62" t="s">
        <v>26</v>
      </c>
      <c r="AA831" s="62" t="s">
        <v>27</v>
      </c>
      <c r="AB831" s="32"/>
      <c r="AC831" s="32" t="s">
        <v>376</v>
      </c>
      <c r="AD831" s="32" t="str">
        <f t="shared" si="221"/>
        <v/>
      </c>
      <c r="AF831" s="5" t="str">
        <f t="shared" si="222"/>
        <v>ahmad saputra44189</v>
      </c>
      <c r="AG831" s="5" t="str">
        <f t="shared" si="223"/>
        <v>BMJ 06544189UTARANIGHT</v>
      </c>
      <c r="AH831" s="5" t="str">
        <f t="shared" si="224"/>
        <v>ahmad saputra44189UTARANIGHT</v>
      </c>
      <c r="AI831" s="5" t="str">
        <f t="shared" si="225"/>
        <v>BMJ 06544189NIGHT</v>
      </c>
      <c r="AJ831" s="5" t="str">
        <f t="shared" si="226"/>
        <v>ahmad saputra44189NIGHT</v>
      </c>
      <c r="AK831" s="5" t="str">
        <f t="shared" si="227"/>
        <v>ahmad saputraBMJ</v>
      </c>
      <c r="AL831" s="5" t="str">
        <f t="shared" si="229"/>
        <v>6UTARA</v>
      </c>
      <c r="AM831" s="5" t="str">
        <f t="shared" si="230"/>
        <v>&gt; 6UTARA10 RODA</v>
      </c>
      <c r="AN831" s="5" t="str">
        <f t="shared" si="231"/>
        <v>ahmad saputraBMJ&gt; 6UTARA10 RODA</v>
      </c>
      <c r="AO831" s="5" t="str">
        <f t="shared" si="232"/>
        <v>ahmad saputra&gt; 6UTARA10 RODA</v>
      </c>
      <c r="AP831" s="5" t="str">
        <f t="shared" si="233"/>
        <v>44189NIGHT</v>
      </c>
    </row>
    <row r="832" spans="1:42" x14ac:dyDescent="0.3">
      <c r="A832" s="33">
        <v>1</v>
      </c>
      <c r="B832" s="33"/>
      <c r="C832" s="70">
        <v>44189</v>
      </c>
      <c r="D832" s="71" t="s">
        <v>87</v>
      </c>
      <c r="E832" s="70">
        <v>44189.885416666664</v>
      </c>
      <c r="F832" s="71">
        <v>5154179</v>
      </c>
      <c r="G832" s="33" t="s">
        <v>20</v>
      </c>
      <c r="H832" s="33" t="s">
        <v>21</v>
      </c>
      <c r="I832" s="33" t="s">
        <v>76</v>
      </c>
      <c r="J832" s="33" t="s">
        <v>23</v>
      </c>
      <c r="K832" s="63" t="s">
        <v>75</v>
      </c>
      <c r="L832" s="32" t="str">
        <f t="shared" si="234"/>
        <v>FM260JD</v>
      </c>
      <c r="M832" s="32" t="str">
        <f t="shared" si="235"/>
        <v>BMJ</v>
      </c>
      <c r="N832" s="32" t="str">
        <f t="shared" si="236"/>
        <v>10 RODA</v>
      </c>
      <c r="O832" s="64">
        <v>44189.886041666665</v>
      </c>
      <c r="P832" s="65">
        <v>44189.886041666665</v>
      </c>
      <c r="Q832" s="65"/>
      <c r="R832" s="66">
        <v>1</v>
      </c>
      <c r="S832" s="66">
        <v>40060</v>
      </c>
      <c r="T832" s="66">
        <v>14660</v>
      </c>
      <c r="U832" s="67">
        <f t="shared" si="228"/>
        <v>25.4</v>
      </c>
      <c r="V832" s="66">
        <f t="shared" si="219"/>
        <v>495147.6</v>
      </c>
      <c r="W832" s="66" t="str">
        <f t="shared" si="220"/>
        <v>1 &gt; 4</v>
      </c>
      <c r="X832" s="66">
        <f>A832+SUMIFS(Presensi!F:F,Presensi!E:E,'Entry Data'!AP832)</f>
        <v>1</v>
      </c>
      <c r="Y832" s="66">
        <f>IFERROR(INDEX('Retasi Pricing'!F:F,MATCH('Entry Data'!AM832,'Retasi Pricing'!E:E,0))*X832,"")</f>
        <v>25000</v>
      </c>
      <c r="Z832" s="62" t="s">
        <v>26</v>
      </c>
      <c r="AA832" s="62" t="s">
        <v>27</v>
      </c>
      <c r="AB832" s="32"/>
      <c r="AC832" s="32" t="s">
        <v>202</v>
      </c>
      <c r="AD832" s="32" t="str">
        <f t="shared" si="221"/>
        <v/>
      </c>
      <c r="AF832" s="5" t="str">
        <f t="shared" si="222"/>
        <v>alusdi44189</v>
      </c>
      <c r="AG832" s="5" t="str">
        <f t="shared" si="223"/>
        <v>BMJ 06744189UTARANIGHT</v>
      </c>
      <c r="AH832" s="5" t="str">
        <f t="shared" si="224"/>
        <v>alusdi44189UTARANIGHT</v>
      </c>
      <c r="AI832" s="5" t="str">
        <f t="shared" si="225"/>
        <v>BMJ 06744189NIGHT</v>
      </c>
      <c r="AJ832" s="5" t="str">
        <f t="shared" si="226"/>
        <v>alusdi44189NIGHT</v>
      </c>
      <c r="AK832" s="5" t="str">
        <f t="shared" si="227"/>
        <v>alusdiBMJ</v>
      </c>
      <c r="AL832" s="5" t="str">
        <f t="shared" si="229"/>
        <v>1UTARA</v>
      </c>
      <c r="AM832" s="5" t="str">
        <f t="shared" si="230"/>
        <v>1 &gt; 4UTARA10 RODA</v>
      </c>
      <c r="AN832" s="5" t="str">
        <f t="shared" si="231"/>
        <v>alusdiBMJ1 &gt; 4UTARA10 RODA</v>
      </c>
      <c r="AO832" s="5" t="str">
        <f t="shared" si="232"/>
        <v>alusdi1 &gt; 4UTARA10 RODA</v>
      </c>
      <c r="AP832" s="5" t="str">
        <f t="shared" si="233"/>
        <v>44189NIGHT</v>
      </c>
    </row>
    <row r="833" spans="1:42" x14ac:dyDescent="0.3">
      <c r="A833" s="33">
        <v>1</v>
      </c>
      <c r="B833" s="33"/>
      <c r="C833" s="70">
        <v>44189</v>
      </c>
      <c r="D833" s="71" t="s">
        <v>87</v>
      </c>
      <c r="E833" s="70">
        <v>44189.939583333333</v>
      </c>
      <c r="F833" s="71">
        <v>5154243</v>
      </c>
      <c r="G833" s="33" t="s">
        <v>20</v>
      </c>
      <c r="H833" s="33" t="s">
        <v>21</v>
      </c>
      <c r="I833" s="33" t="s">
        <v>76</v>
      </c>
      <c r="J833" s="33" t="s">
        <v>23</v>
      </c>
      <c r="K833" s="63" t="s">
        <v>75</v>
      </c>
      <c r="L833" s="32" t="str">
        <f t="shared" si="234"/>
        <v>FM260JD</v>
      </c>
      <c r="M833" s="32" t="str">
        <f t="shared" si="235"/>
        <v>BMJ</v>
      </c>
      <c r="N833" s="32" t="str">
        <f t="shared" si="236"/>
        <v>10 RODA</v>
      </c>
      <c r="O833" s="64">
        <v>44189.940289351849</v>
      </c>
      <c r="P833" s="65">
        <v>44189.940289351849</v>
      </c>
      <c r="Q833" s="65"/>
      <c r="R833" s="66">
        <v>2</v>
      </c>
      <c r="S833" s="66">
        <v>39480</v>
      </c>
      <c r="T833" s="66">
        <v>14660</v>
      </c>
      <c r="U833" s="67">
        <f t="shared" si="228"/>
        <v>24.82</v>
      </c>
      <c r="V833" s="66">
        <f t="shared" si="219"/>
        <v>483841.08</v>
      </c>
      <c r="W833" s="66" t="str">
        <f t="shared" si="220"/>
        <v>1 &gt; 4</v>
      </c>
      <c r="X833" s="66">
        <f>A833+SUMIFS(Presensi!F:F,Presensi!E:E,'Entry Data'!AP833)</f>
        <v>1</v>
      </c>
      <c r="Y833" s="66">
        <f>IFERROR(INDEX('Retasi Pricing'!F:F,MATCH('Entry Data'!AM833,'Retasi Pricing'!E:E,0))*X833,"")</f>
        <v>25000</v>
      </c>
      <c r="Z833" s="62" t="s">
        <v>26</v>
      </c>
      <c r="AA833" s="62" t="s">
        <v>27</v>
      </c>
      <c r="AB833" s="32"/>
      <c r="AC833" s="32" t="s">
        <v>202</v>
      </c>
      <c r="AD833" s="32" t="str">
        <f t="shared" si="221"/>
        <v/>
      </c>
      <c r="AF833" s="5" t="str">
        <f t="shared" si="222"/>
        <v>alusdi44189</v>
      </c>
      <c r="AG833" s="5" t="str">
        <f t="shared" si="223"/>
        <v>BMJ 06744189UTARANIGHT</v>
      </c>
      <c r="AH833" s="5" t="str">
        <f t="shared" si="224"/>
        <v>alusdi44189UTARANIGHT</v>
      </c>
      <c r="AI833" s="5" t="str">
        <f t="shared" si="225"/>
        <v>BMJ 06744189NIGHT</v>
      </c>
      <c r="AJ833" s="5" t="str">
        <f t="shared" si="226"/>
        <v>alusdi44189NIGHT</v>
      </c>
      <c r="AK833" s="5" t="str">
        <f t="shared" si="227"/>
        <v>alusdiBMJ</v>
      </c>
      <c r="AL833" s="5" t="str">
        <f t="shared" si="229"/>
        <v>2UTARA</v>
      </c>
      <c r="AM833" s="5" t="str">
        <f t="shared" si="230"/>
        <v>1 &gt; 4UTARA10 RODA</v>
      </c>
      <c r="AN833" s="5" t="str">
        <f t="shared" si="231"/>
        <v>alusdiBMJ1 &gt; 4UTARA10 RODA</v>
      </c>
      <c r="AO833" s="5" t="str">
        <f t="shared" si="232"/>
        <v>alusdi1 &gt; 4UTARA10 RODA</v>
      </c>
      <c r="AP833" s="5" t="str">
        <f t="shared" si="233"/>
        <v>44189NIGHT</v>
      </c>
    </row>
    <row r="834" spans="1:42" x14ac:dyDescent="0.3">
      <c r="A834" s="33">
        <v>1</v>
      </c>
      <c r="B834" s="33"/>
      <c r="C834" s="70">
        <v>44189</v>
      </c>
      <c r="D834" s="71" t="s">
        <v>87</v>
      </c>
      <c r="E834" s="70">
        <v>44190.109027777777</v>
      </c>
      <c r="F834" s="71">
        <v>5154412</v>
      </c>
      <c r="G834" s="33" t="s">
        <v>20</v>
      </c>
      <c r="H834" s="33" t="s">
        <v>21</v>
      </c>
      <c r="I834" s="33" t="s">
        <v>76</v>
      </c>
      <c r="J834" s="33" t="s">
        <v>23</v>
      </c>
      <c r="K834" s="63" t="s">
        <v>75</v>
      </c>
      <c r="L834" s="32" t="str">
        <f t="shared" si="234"/>
        <v>FM260JD</v>
      </c>
      <c r="M834" s="32" t="str">
        <f t="shared" si="235"/>
        <v>BMJ</v>
      </c>
      <c r="N834" s="32" t="str">
        <f t="shared" si="236"/>
        <v>10 RODA</v>
      </c>
      <c r="O834" s="64">
        <v>44190.109583333331</v>
      </c>
      <c r="P834" s="65">
        <v>44190.109583333331</v>
      </c>
      <c r="Q834" s="65"/>
      <c r="R834" s="66">
        <v>3</v>
      </c>
      <c r="S834" s="66">
        <v>41200</v>
      </c>
      <c r="T834" s="66">
        <v>14660</v>
      </c>
      <c r="U834" s="67">
        <f t="shared" si="228"/>
        <v>26.54</v>
      </c>
      <c r="V834" s="66">
        <f t="shared" si="219"/>
        <v>517370.76</v>
      </c>
      <c r="W834" s="66" t="str">
        <f t="shared" si="220"/>
        <v>1 &gt; 4</v>
      </c>
      <c r="X834" s="66">
        <f>A834+SUMIFS(Presensi!F:F,Presensi!E:E,'Entry Data'!AP834)</f>
        <v>1</v>
      </c>
      <c r="Y834" s="66">
        <f>IFERROR(INDEX('Retasi Pricing'!F:F,MATCH('Entry Data'!AM834,'Retasi Pricing'!E:E,0))*X834,"")</f>
        <v>25000</v>
      </c>
      <c r="Z834" s="62" t="s">
        <v>26</v>
      </c>
      <c r="AA834" s="62" t="s">
        <v>27</v>
      </c>
      <c r="AB834" s="32"/>
      <c r="AC834" s="32" t="s">
        <v>202</v>
      </c>
      <c r="AD834" s="32" t="str">
        <f t="shared" si="221"/>
        <v/>
      </c>
      <c r="AF834" s="5" t="str">
        <f t="shared" si="222"/>
        <v>alusdi44189</v>
      </c>
      <c r="AG834" s="5" t="str">
        <f t="shared" si="223"/>
        <v>BMJ 06744189UTARANIGHT</v>
      </c>
      <c r="AH834" s="5" t="str">
        <f t="shared" si="224"/>
        <v>alusdi44189UTARANIGHT</v>
      </c>
      <c r="AI834" s="5" t="str">
        <f t="shared" si="225"/>
        <v>BMJ 06744189NIGHT</v>
      </c>
      <c r="AJ834" s="5" t="str">
        <f t="shared" si="226"/>
        <v>alusdi44189NIGHT</v>
      </c>
      <c r="AK834" s="5" t="str">
        <f t="shared" si="227"/>
        <v>alusdiBMJ</v>
      </c>
      <c r="AL834" s="5" t="str">
        <f t="shared" si="229"/>
        <v>3UTARA</v>
      </c>
      <c r="AM834" s="5" t="str">
        <f t="shared" si="230"/>
        <v>1 &gt; 4UTARA10 RODA</v>
      </c>
      <c r="AN834" s="5" t="str">
        <f t="shared" si="231"/>
        <v>alusdiBMJ1 &gt; 4UTARA10 RODA</v>
      </c>
      <c r="AO834" s="5" t="str">
        <f t="shared" si="232"/>
        <v>alusdi1 &gt; 4UTARA10 RODA</v>
      </c>
      <c r="AP834" s="5" t="str">
        <f t="shared" si="233"/>
        <v>44189NIGHT</v>
      </c>
    </row>
    <row r="835" spans="1:42" x14ac:dyDescent="0.3">
      <c r="A835" s="33">
        <v>1</v>
      </c>
      <c r="B835" s="33"/>
      <c r="C835" s="70">
        <v>44189</v>
      </c>
      <c r="D835" s="71" t="s">
        <v>87</v>
      </c>
      <c r="E835" s="70">
        <v>44190.171527777777</v>
      </c>
      <c r="F835" s="71">
        <v>5154480</v>
      </c>
      <c r="G835" s="33" t="s">
        <v>20</v>
      </c>
      <c r="H835" s="33" t="s">
        <v>21</v>
      </c>
      <c r="I835" s="33" t="s">
        <v>76</v>
      </c>
      <c r="J835" s="33" t="s">
        <v>23</v>
      </c>
      <c r="K835" s="63" t="s">
        <v>75</v>
      </c>
      <c r="L835" s="32" t="str">
        <f t="shared" si="234"/>
        <v>FM260JD</v>
      </c>
      <c r="M835" s="32" t="str">
        <f t="shared" si="235"/>
        <v>BMJ</v>
      </c>
      <c r="N835" s="32" t="str">
        <f t="shared" si="236"/>
        <v>10 RODA</v>
      </c>
      <c r="O835" s="64">
        <v>44190.171793981484</v>
      </c>
      <c r="P835" s="65">
        <v>44190.171793981484</v>
      </c>
      <c r="Q835" s="65"/>
      <c r="R835" s="66">
        <v>4</v>
      </c>
      <c r="S835" s="66">
        <v>39660</v>
      </c>
      <c r="T835" s="66">
        <v>14660</v>
      </c>
      <c r="U835" s="67">
        <f t="shared" si="228"/>
        <v>25</v>
      </c>
      <c r="V835" s="66">
        <f t="shared" si="219"/>
        <v>487350</v>
      </c>
      <c r="W835" s="66" t="str">
        <f t="shared" si="220"/>
        <v>1 &gt; 4</v>
      </c>
      <c r="X835" s="66">
        <f>A835+SUMIFS(Presensi!F:F,Presensi!E:E,'Entry Data'!AP835)</f>
        <v>1</v>
      </c>
      <c r="Y835" s="66">
        <f>IFERROR(INDEX('Retasi Pricing'!F:F,MATCH('Entry Data'!AM835,'Retasi Pricing'!E:E,0))*X835,"")</f>
        <v>25000</v>
      </c>
      <c r="Z835" s="62" t="s">
        <v>26</v>
      </c>
      <c r="AA835" s="62" t="s">
        <v>27</v>
      </c>
      <c r="AB835" s="32"/>
      <c r="AC835" s="32" t="s">
        <v>202</v>
      </c>
      <c r="AD835" s="32" t="str">
        <f t="shared" si="221"/>
        <v/>
      </c>
      <c r="AF835" s="5" t="str">
        <f t="shared" si="222"/>
        <v>alusdi44189</v>
      </c>
      <c r="AG835" s="5" t="str">
        <f t="shared" si="223"/>
        <v>BMJ 06744189UTARANIGHT</v>
      </c>
      <c r="AH835" s="5" t="str">
        <f t="shared" si="224"/>
        <v>alusdi44189UTARANIGHT</v>
      </c>
      <c r="AI835" s="5" t="str">
        <f t="shared" si="225"/>
        <v>BMJ 06744189NIGHT</v>
      </c>
      <c r="AJ835" s="5" t="str">
        <f t="shared" si="226"/>
        <v>alusdi44189NIGHT</v>
      </c>
      <c r="AK835" s="5" t="str">
        <f t="shared" si="227"/>
        <v>alusdiBMJ</v>
      </c>
      <c r="AL835" s="5" t="str">
        <f t="shared" si="229"/>
        <v>4UTARA</v>
      </c>
      <c r="AM835" s="5" t="str">
        <f t="shared" si="230"/>
        <v>1 &gt; 4UTARA10 RODA</v>
      </c>
      <c r="AN835" s="5" t="str">
        <f t="shared" si="231"/>
        <v>alusdiBMJ1 &gt; 4UTARA10 RODA</v>
      </c>
      <c r="AO835" s="5" t="str">
        <f t="shared" si="232"/>
        <v>alusdi1 &gt; 4UTARA10 RODA</v>
      </c>
      <c r="AP835" s="5" t="str">
        <f t="shared" si="233"/>
        <v>44189NIGHT</v>
      </c>
    </row>
    <row r="836" spans="1:42" x14ac:dyDescent="0.3">
      <c r="A836" s="33">
        <v>1</v>
      </c>
      <c r="B836" s="33"/>
      <c r="C836" s="70">
        <v>44189</v>
      </c>
      <c r="D836" s="71" t="s">
        <v>87</v>
      </c>
      <c r="E836" s="70">
        <v>44190.231944444444</v>
      </c>
      <c r="F836" s="71">
        <v>5154535</v>
      </c>
      <c r="G836" s="33" t="s">
        <v>20</v>
      </c>
      <c r="H836" s="33" t="s">
        <v>21</v>
      </c>
      <c r="I836" s="33" t="s">
        <v>76</v>
      </c>
      <c r="J836" s="33" t="s">
        <v>23</v>
      </c>
      <c r="K836" s="63" t="s">
        <v>75</v>
      </c>
      <c r="L836" s="32" t="str">
        <f t="shared" si="234"/>
        <v>FM260JD</v>
      </c>
      <c r="M836" s="32" t="str">
        <f t="shared" si="235"/>
        <v>BMJ</v>
      </c>
      <c r="N836" s="32" t="str">
        <f t="shared" si="236"/>
        <v>10 RODA</v>
      </c>
      <c r="O836" s="64">
        <v>44190.234722222223</v>
      </c>
      <c r="P836" s="65">
        <v>44190.234722222223</v>
      </c>
      <c r="Q836" s="65"/>
      <c r="R836" s="66">
        <v>5</v>
      </c>
      <c r="S836" s="66">
        <v>41720</v>
      </c>
      <c r="T836" s="66">
        <v>14660</v>
      </c>
      <c r="U836" s="67">
        <f t="shared" si="228"/>
        <v>27.06</v>
      </c>
      <c r="V836" s="66">
        <f t="shared" si="219"/>
        <v>527507.64</v>
      </c>
      <c r="W836" s="66" t="str">
        <f t="shared" si="220"/>
        <v>&gt; 5</v>
      </c>
      <c r="X836" s="66">
        <f>A836+SUMIFS(Presensi!F:F,Presensi!E:E,'Entry Data'!AP836)</f>
        <v>1</v>
      </c>
      <c r="Y836" s="66">
        <f>IFERROR(INDEX('Retasi Pricing'!F:F,MATCH('Entry Data'!AM836,'Retasi Pricing'!E:E,0))*X836,"")</f>
        <v>27650</v>
      </c>
      <c r="Z836" s="62" t="s">
        <v>26</v>
      </c>
      <c r="AA836" s="62" t="s">
        <v>27</v>
      </c>
      <c r="AB836" s="32"/>
      <c r="AC836" s="32" t="s">
        <v>202</v>
      </c>
      <c r="AD836" s="32" t="str">
        <f t="shared" si="221"/>
        <v/>
      </c>
      <c r="AF836" s="5" t="str">
        <f t="shared" si="222"/>
        <v>alusdi44189</v>
      </c>
      <c r="AG836" s="5" t="str">
        <f t="shared" si="223"/>
        <v>BMJ 06744189UTARANIGHT</v>
      </c>
      <c r="AH836" s="5" t="str">
        <f t="shared" si="224"/>
        <v>alusdi44189UTARANIGHT</v>
      </c>
      <c r="AI836" s="5" t="str">
        <f t="shared" si="225"/>
        <v>BMJ 06744189NIGHT</v>
      </c>
      <c r="AJ836" s="5" t="str">
        <f t="shared" si="226"/>
        <v>alusdi44189NIGHT</v>
      </c>
      <c r="AK836" s="5" t="str">
        <f t="shared" si="227"/>
        <v>alusdiBMJ</v>
      </c>
      <c r="AL836" s="5" t="str">
        <f t="shared" si="229"/>
        <v>5UTARA</v>
      </c>
      <c r="AM836" s="5" t="str">
        <f t="shared" si="230"/>
        <v>&gt; 5UTARA10 RODA</v>
      </c>
      <c r="AN836" s="5" t="str">
        <f t="shared" si="231"/>
        <v>alusdiBMJ&gt; 5UTARA10 RODA</v>
      </c>
      <c r="AO836" s="5" t="str">
        <f t="shared" si="232"/>
        <v>alusdi&gt; 5UTARA10 RODA</v>
      </c>
      <c r="AP836" s="5" t="str">
        <f t="shared" si="233"/>
        <v>44189NIGHT</v>
      </c>
    </row>
    <row r="837" spans="1:42" x14ac:dyDescent="0.3">
      <c r="A837" s="33">
        <v>1</v>
      </c>
      <c r="B837" s="33"/>
      <c r="C837" s="70">
        <v>44189</v>
      </c>
      <c r="D837" s="71" t="s">
        <v>87</v>
      </c>
      <c r="E837" s="70">
        <v>44189.96875</v>
      </c>
      <c r="F837" s="71">
        <v>5154275</v>
      </c>
      <c r="G837" s="33" t="s">
        <v>20</v>
      </c>
      <c r="H837" s="33" t="s">
        <v>21</v>
      </c>
      <c r="I837" s="33" t="s">
        <v>76</v>
      </c>
      <c r="J837" s="33" t="s">
        <v>23</v>
      </c>
      <c r="K837" s="63" t="s">
        <v>77</v>
      </c>
      <c r="L837" s="32" t="str">
        <f t="shared" si="234"/>
        <v>FM260JD</v>
      </c>
      <c r="M837" s="32" t="str">
        <f t="shared" si="235"/>
        <v>BMJ</v>
      </c>
      <c r="N837" s="32" t="str">
        <f t="shared" si="236"/>
        <v>10 RODA</v>
      </c>
      <c r="O837" s="64">
        <v>44189.969826388886</v>
      </c>
      <c r="P837" s="65">
        <v>44189.969826388886</v>
      </c>
      <c r="Q837" s="65"/>
      <c r="R837" s="66">
        <v>1</v>
      </c>
      <c r="S837" s="66">
        <v>42360</v>
      </c>
      <c r="T837" s="66">
        <v>14780</v>
      </c>
      <c r="U837" s="67">
        <f t="shared" si="228"/>
        <v>27.58</v>
      </c>
      <c r="V837" s="66">
        <f t="shared" si="219"/>
        <v>537644.5199999999</v>
      </c>
      <c r="W837" s="66" t="str">
        <f t="shared" si="220"/>
        <v>1 &gt; 4</v>
      </c>
      <c r="X837" s="66">
        <f>A837+SUMIFS(Presensi!F:F,Presensi!E:E,'Entry Data'!AP837)</f>
        <v>1</v>
      </c>
      <c r="Y837" s="66">
        <f>IFERROR(INDEX('Retasi Pricing'!F:F,MATCH('Entry Data'!AM837,'Retasi Pricing'!E:E,0))*X837,"")</f>
        <v>25000</v>
      </c>
      <c r="Z837" s="62" t="s">
        <v>26</v>
      </c>
      <c r="AA837" s="62" t="s">
        <v>27</v>
      </c>
      <c r="AB837" s="32"/>
      <c r="AC837" s="32" t="s">
        <v>179</v>
      </c>
      <c r="AD837" s="32" t="str">
        <f t="shared" si="221"/>
        <v/>
      </c>
      <c r="AF837" s="5" t="str">
        <f t="shared" si="222"/>
        <v>imbran husain44189</v>
      </c>
      <c r="AG837" s="5" t="str">
        <f t="shared" si="223"/>
        <v>BMJ 06844189UTARANIGHT</v>
      </c>
      <c r="AH837" s="5" t="str">
        <f t="shared" si="224"/>
        <v>imbran husain44189UTARANIGHT</v>
      </c>
      <c r="AI837" s="5" t="str">
        <f t="shared" si="225"/>
        <v>BMJ 06844189NIGHT</v>
      </c>
      <c r="AJ837" s="5" t="str">
        <f t="shared" si="226"/>
        <v>imbran husain44189NIGHT</v>
      </c>
      <c r="AK837" s="5" t="str">
        <f t="shared" si="227"/>
        <v>imbran husainBMJ</v>
      </c>
      <c r="AL837" s="5" t="str">
        <f t="shared" si="229"/>
        <v>1UTARA</v>
      </c>
      <c r="AM837" s="5" t="str">
        <f t="shared" si="230"/>
        <v>1 &gt; 4UTARA10 RODA</v>
      </c>
      <c r="AN837" s="5" t="str">
        <f t="shared" si="231"/>
        <v>imbran husainBMJ1 &gt; 4UTARA10 RODA</v>
      </c>
      <c r="AO837" s="5" t="str">
        <f t="shared" si="232"/>
        <v>imbran husain1 &gt; 4UTARA10 RODA</v>
      </c>
      <c r="AP837" s="5" t="str">
        <f t="shared" si="233"/>
        <v>44189NIGHT</v>
      </c>
    </row>
    <row r="838" spans="1:42" x14ac:dyDescent="0.3">
      <c r="A838" s="33">
        <v>1</v>
      </c>
      <c r="B838" s="33"/>
      <c r="C838" s="70">
        <v>44189</v>
      </c>
      <c r="D838" s="71" t="s">
        <v>87</v>
      </c>
      <c r="E838" s="70">
        <v>44190.029861111114</v>
      </c>
      <c r="F838" s="71">
        <v>5154336</v>
      </c>
      <c r="G838" s="33" t="s">
        <v>20</v>
      </c>
      <c r="H838" s="33" t="s">
        <v>21</v>
      </c>
      <c r="I838" s="33" t="s">
        <v>76</v>
      </c>
      <c r="J838" s="33" t="s">
        <v>23</v>
      </c>
      <c r="K838" s="63" t="s">
        <v>77</v>
      </c>
      <c r="L838" s="32" t="str">
        <f t="shared" si="234"/>
        <v>FM260JD</v>
      </c>
      <c r="M838" s="32" t="str">
        <f t="shared" si="235"/>
        <v>BMJ</v>
      </c>
      <c r="N838" s="32" t="str">
        <f t="shared" si="236"/>
        <v>10 RODA</v>
      </c>
      <c r="O838" s="64">
        <v>44190.030300925922</v>
      </c>
      <c r="P838" s="65">
        <v>44190.030300925922</v>
      </c>
      <c r="Q838" s="65"/>
      <c r="R838" s="66">
        <v>2</v>
      </c>
      <c r="S838" s="66">
        <v>39780</v>
      </c>
      <c r="T838" s="66">
        <v>14780</v>
      </c>
      <c r="U838" s="67">
        <f t="shared" si="228"/>
        <v>25</v>
      </c>
      <c r="V838" s="66">
        <f t="shared" si="219"/>
        <v>487350</v>
      </c>
      <c r="W838" s="66" t="str">
        <f t="shared" si="220"/>
        <v>1 &gt; 4</v>
      </c>
      <c r="X838" s="66">
        <f>A838+SUMIFS(Presensi!F:F,Presensi!E:E,'Entry Data'!AP838)</f>
        <v>1</v>
      </c>
      <c r="Y838" s="66">
        <f>IFERROR(INDEX('Retasi Pricing'!F:F,MATCH('Entry Data'!AM838,'Retasi Pricing'!E:E,0))*X838,"")</f>
        <v>25000</v>
      </c>
      <c r="Z838" s="62" t="s">
        <v>26</v>
      </c>
      <c r="AA838" s="62" t="s">
        <v>27</v>
      </c>
      <c r="AB838" s="32"/>
      <c r="AC838" s="32" t="s">
        <v>179</v>
      </c>
      <c r="AD838" s="32" t="str">
        <f t="shared" si="221"/>
        <v/>
      </c>
      <c r="AF838" s="5" t="str">
        <f t="shared" si="222"/>
        <v>imbran husain44189</v>
      </c>
      <c r="AG838" s="5" t="str">
        <f t="shared" si="223"/>
        <v>BMJ 06844189UTARANIGHT</v>
      </c>
      <c r="AH838" s="5" t="str">
        <f t="shared" si="224"/>
        <v>imbran husain44189UTARANIGHT</v>
      </c>
      <c r="AI838" s="5" t="str">
        <f t="shared" si="225"/>
        <v>BMJ 06844189NIGHT</v>
      </c>
      <c r="AJ838" s="5" t="str">
        <f t="shared" si="226"/>
        <v>imbran husain44189NIGHT</v>
      </c>
      <c r="AK838" s="5" t="str">
        <f t="shared" si="227"/>
        <v>imbran husainBMJ</v>
      </c>
      <c r="AL838" s="5" t="str">
        <f t="shared" si="229"/>
        <v>2UTARA</v>
      </c>
      <c r="AM838" s="5" t="str">
        <f t="shared" si="230"/>
        <v>1 &gt; 4UTARA10 RODA</v>
      </c>
      <c r="AN838" s="5" t="str">
        <f t="shared" si="231"/>
        <v>imbran husainBMJ1 &gt; 4UTARA10 RODA</v>
      </c>
      <c r="AO838" s="5" t="str">
        <f t="shared" si="232"/>
        <v>imbran husain1 &gt; 4UTARA10 RODA</v>
      </c>
      <c r="AP838" s="5" t="str">
        <f t="shared" si="233"/>
        <v>44189NIGHT</v>
      </c>
    </row>
    <row r="839" spans="1:42" x14ac:dyDescent="0.3">
      <c r="A839" s="33">
        <v>1</v>
      </c>
      <c r="B839" s="33"/>
      <c r="C839" s="70">
        <v>44189</v>
      </c>
      <c r="D839" s="71" t="s">
        <v>87</v>
      </c>
      <c r="E839" s="70">
        <v>44190.084722222222</v>
      </c>
      <c r="F839" s="71">
        <v>5154387</v>
      </c>
      <c r="G839" s="33" t="s">
        <v>20</v>
      </c>
      <c r="H839" s="33" t="s">
        <v>21</v>
      </c>
      <c r="I839" s="33" t="s">
        <v>76</v>
      </c>
      <c r="J839" s="33" t="s">
        <v>23</v>
      </c>
      <c r="K839" s="63" t="s">
        <v>77</v>
      </c>
      <c r="L839" s="32" t="str">
        <f t="shared" si="234"/>
        <v>FM260JD</v>
      </c>
      <c r="M839" s="32" t="str">
        <f t="shared" si="235"/>
        <v>BMJ</v>
      </c>
      <c r="N839" s="32" t="str">
        <f t="shared" si="236"/>
        <v>10 RODA</v>
      </c>
      <c r="O839" s="64">
        <v>44190.085358796299</v>
      </c>
      <c r="P839" s="65">
        <v>44190.085358796299</v>
      </c>
      <c r="Q839" s="65"/>
      <c r="R839" s="66">
        <v>3</v>
      </c>
      <c r="S839" s="66">
        <v>40660</v>
      </c>
      <c r="T839" s="66">
        <v>14780</v>
      </c>
      <c r="U839" s="67">
        <f t="shared" si="228"/>
        <v>25.88</v>
      </c>
      <c r="V839" s="66">
        <f t="shared" si="219"/>
        <v>504504.72000000003</v>
      </c>
      <c r="W839" s="66" t="str">
        <f t="shared" si="220"/>
        <v>1 &gt; 4</v>
      </c>
      <c r="X839" s="66">
        <f>A839+SUMIFS(Presensi!F:F,Presensi!E:E,'Entry Data'!AP839)</f>
        <v>1</v>
      </c>
      <c r="Y839" s="66">
        <f>IFERROR(INDEX('Retasi Pricing'!F:F,MATCH('Entry Data'!AM839,'Retasi Pricing'!E:E,0))*X839,"")</f>
        <v>25000</v>
      </c>
      <c r="Z839" s="62" t="s">
        <v>26</v>
      </c>
      <c r="AA839" s="62" t="s">
        <v>27</v>
      </c>
      <c r="AB839" s="32"/>
      <c r="AC839" s="32" t="s">
        <v>179</v>
      </c>
      <c r="AD839" s="32" t="str">
        <f t="shared" si="221"/>
        <v/>
      </c>
      <c r="AF839" s="5" t="str">
        <f t="shared" si="222"/>
        <v>imbran husain44189</v>
      </c>
      <c r="AG839" s="5" t="str">
        <f t="shared" si="223"/>
        <v>BMJ 06844189UTARANIGHT</v>
      </c>
      <c r="AH839" s="5" t="str">
        <f t="shared" si="224"/>
        <v>imbran husain44189UTARANIGHT</v>
      </c>
      <c r="AI839" s="5" t="str">
        <f t="shared" si="225"/>
        <v>BMJ 06844189NIGHT</v>
      </c>
      <c r="AJ839" s="5" t="str">
        <f t="shared" si="226"/>
        <v>imbran husain44189NIGHT</v>
      </c>
      <c r="AK839" s="5" t="str">
        <f t="shared" si="227"/>
        <v>imbran husainBMJ</v>
      </c>
      <c r="AL839" s="5" t="str">
        <f t="shared" si="229"/>
        <v>3UTARA</v>
      </c>
      <c r="AM839" s="5" t="str">
        <f t="shared" si="230"/>
        <v>1 &gt; 4UTARA10 RODA</v>
      </c>
      <c r="AN839" s="5" t="str">
        <f t="shared" si="231"/>
        <v>imbran husainBMJ1 &gt; 4UTARA10 RODA</v>
      </c>
      <c r="AO839" s="5" t="str">
        <f t="shared" si="232"/>
        <v>imbran husain1 &gt; 4UTARA10 RODA</v>
      </c>
      <c r="AP839" s="5" t="str">
        <f t="shared" si="233"/>
        <v>44189NIGHT</v>
      </c>
    </row>
    <row r="840" spans="1:42" x14ac:dyDescent="0.3">
      <c r="A840" s="33">
        <v>1</v>
      </c>
      <c r="B840" s="33"/>
      <c r="C840" s="70">
        <v>44189</v>
      </c>
      <c r="D840" s="71" t="s">
        <v>87</v>
      </c>
      <c r="E840" s="70">
        <v>44190.222916666666</v>
      </c>
      <c r="F840" s="71">
        <v>5154524</v>
      </c>
      <c r="G840" s="33" t="s">
        <v>20</v>
      </c>
      <c r="H840" s="33" t="s">
        <v>21</v>
      </c>
      <c r="I840" s="33" t="s">
        <v>76</v>
      </c>
      <c r="J840" s="33" t="s">
        <v>23</v>
      </c>
      <c r="K840" s="63" t="s">
        <v>77</v>
      </c>
      <c r="L840" s="32" t="str">
        <f t="shared" si="234"/>
        <v>FM260JD</v>
      </c>
      <c r="M840" s="32" t="str">
        <f t="shared" si="235"/>
        <v>BMJ</v>
      </c>
      <c r="N840" s="32" t="str">
        <f t="shared" si="236"/>
        <v>10 RODA</v>
      </c>
      <c r="O840" s="64">
        <v>44190.223773148151</v>
      </c>
      <c r="P840" s="65">
        <v>44190.223773148151</v>
      </c>
      <c r="Q840" s="65"/>
      <c r="R840" s="66">
        <v>4</v>
      </c>
      <c r="S840" s="66">
        <v>40020</v>
      </c>
      <c r="T840" s="66">
        <v>14780</v>
      </c>
      <c r="U840" s="67">
        <f t="shared" si="228"/>
        <v>25.24</v>
      </c>
      <c r="V840" s="66">
        <f t="shared" si="219"/>
        <v>492028.55999999994</v>
      </c>
      <c r="W840" s="66" t="str">
        <f t="shared" si="220"/>
        <v>1 &gt; 4</v>
      </c>
      <c r="X840" s="66">
        <f>A840+SUMIFS(Presensi!F:F,Presensi!E:E,'Entry Data'!AP840)</f>
        <v>1</v>
      </c>
      <c r="Y840" s="66">
        <f>IFERROR(INDEX('Retasi Pricing'!F:F,MATCH('Entry Data'!AM840,'Retasi Pricing'!E:E,0))*X840,"")</f>
        <v>25000</v>
      </c>
      <c r="Z840" s="62" t="s">
        <v>26</v>
      </c>
      <c r="AA840" s="62" t="s">
        <v>27</v>
      </c>
      <c r="AB840" s="32"/>
      <c r="AC840" s="32" t="s">
        <v>179</v>
      </c>
      <c r="AD840" s="32" t="str">
        <f t="shared" si="221"/>
        <v/>
      </c>
      <c r="AF840" s="5" t="str">
        <f t="shared" si="222"/>
        <v>imbran husain44189</v>
      </c>
      <c r="AG840" s="5" t="str">
        <f t="shared" si="223"/>
        <v>BMJ 06844189UTARANIGHT</v>
      </c>
      <c r="AH840" s="5" t="str">
        <f t="shared" si="224"/>
        <v>imbran husain44189UTARANIGHT</v>
      </c>
      <c r="AI840" s="5" t="str">
        <f t="shared" si="225"/>
        <v>BMJ 06844189NIGHT</v>
      </c>
      <c r="AJ840" s="5" t="str">
        <f t="shared" si="226"/>
        <v>imbran husain44189NIGHT</v>
      </c>
      <c r="AK840" s="5" t="str">
        <f t="shared" si="227"/>
        <v>imbran husainBMJ</v>
      </c>
      <c r="AL840" s="5" t="str">
        <f t="shared" si="229"/>
        <v>4UTARA</v>
      </c>
      <c r="AM840" s="5" t="str">
        <f t="shared" si="230"/>
        <v>1 &gt; 4UTARA10 RODA</v>
      </c>
      <c r="AN840" s="5" t="str">
        <f t="shared" si="231"/>
        <v>imbran husainBMJ1 &gt; 4UTARA10 RODA</v>
      </c>
      <c r="AO840" s="5" t="str">
        <f t="shared" si="232"/>
        <v>imbran husain1 &gt; 4UTARA10 RODA</v>
      </c>
      <c r="AP840" s="5" t="str">
        <f t="shared" si="233"/>
        <v>44189NIGHT</v>
      </c>
    </row>
    <row r="841" spans="1:42" x14ac:dyDescent="0.3">
      <c r="A841" s="33">
        <v>1</v>
      </c>
      <c r="B841" s="33"/>
      <c r="C841" s="70">
        <v>44189</v>
      </c>
      <c r="D841" s="71" t="s">
        <v>87</v>
      </c>
      <c r="E841" s="70">
        <v>44189.863194444442</v>
      </c>
      <c r="F841" s="71">
        <v>5154160</v>
      </c>
      <c r="G841" s="33" t="s">
        <v>20</v>
      </c>
      <c r="H841" s="33" t="s">
        <v>21</v>
      </c>
      <c r="I841" s="33" t="s">
        <v>76</v>
      </c>
      <c r="J841" s="33" t="s">
        <v>23</v>
      </c>
      <c r="K841" s="63" t="s">
        <v>78</v>
      </c>
      <c r="L841" s="32" t="str">
        <f t="shared" si="234"/>
        <v>FM260JD</v>
      </c>
      <c r="M841" s="32" t="str">
        <f t="shared" si="235"/>
        <v>BMJ</v>
      </c>
      <c r="N841" s="32" t="str">
        <f t="shared" si="236"/>
        <v>10 RODA</v>
      </c>
      <c r="O841" s="64">
        <v>44189.863703703704</v>
      </c>
      <c r="P841" s="65">
        <v>44189.863703703704</v>
      </c>
      <c r="Q841" s="65"/>
      <c r="R841" s="66">
        <v>1</v>
      </c>
      <c r="S841" s="66">
        <v>40460</v>
      </c>
      <c r="T841" s="66">
        <v>14700</v>
      </c>
      <c r="U841" s="67">
        <f t="shared" si="228"/>
        <v>25.76</v>
      </c>
      <c r="V841" s="66">
        <f t="shared" si="219"/>
        <v>502165.44000000006</v>
      </c>
      <c r="W841" s="66" t="str">
        <f t="shared" si="220"/>
        <v>1 &gt; 4</v>
      </c>
      <c r="X841" s="66">
        <f>A841+SUMIFS(Presensi!F:F,Presensi!E:E,'Entry Data'!AP841)</f>
        <v>1</v>
      </c>
      <c r="Y841" s="66">
        <f>IFERROR(INDEX('Retasi Pricing'!F:F,MATCH('Entry Data'!AM841,'Retasi Pricing'!E:E,0))*X841,"")</f>
        <v>25000</v>
      </c>
      <c r="Z841" s="62" t="s">
        <v>26</v>
      </c>
      <c r="AA841" s="62" t="s">
        <v>27</v>
      </c>
      <c r="AB841" s="32"/>
      <c r="AC841" s="32" t="s">
        <v>377</v>
      </c>
      <c r="AD841" s="32" t="str">
        <f t="shared" si="221"/>
        <v/>
      </c>
      <c r="AF841" s="5" t="str">
        <f t="shared" si="222"/>
        <v>Nurzaenal Abidin44189</v>
      </c>
      <c r="AG841" s="5" t="str">
        <f t="shared" si="223"/>
        <v>BMJ 06944189UTARANIGHT</v>
      </c>
      <c r="AH841" s="5" t="str">
        <f t="shared" si="224"/>
        <v>Nurzaenal Abidin44189UTARANIGHT</v>
      </c>
      <c r="AI841" s="5" t="str">
        <f t="shared" si="225"/>
        <v>BMJ 06944189NIGHT</v>
      </c>
      <c r="AJ841" s="5" t="str">
        <f t="shared" si="226"/>
        <v>Nurzaenal Abidin44189NIGHT</v>
      </c>
      <c r="AK841" s="5" t="str">
        <f t="shared" si="227"/>
        <v>Nurzaenal AbidinBMJ</v>
      </c>
      <c r="AL841" s="5" t="str">
        <f t="shared" si="229"/>
        <v>1UTARA</v>
      </c>
      <c r="AM841" s="5" t="str">
        <f t="shared" si="230"/>
        <v>1 &gt; 4UTARA10 RODA</v>
      </c>
      <c r="AN841" s="5" t="str">
        <f t="shared" si="231"/>
        <v>Nurzaenal AbidinBMJ1 &gt; 4UTARA10 RODA</v>
      </c>
      <c r="AO841" s="5" t="str">
        <f t="shared" si="232"/>
        <v>Nurzaenal Abidin1 &gt; 4UTARA10 RODA</v>
      </c>
      <c r="AP841" s="5" t="str">
        <f t="shared" si="233"/>
        <v>44189NIGHT</v>
      </c>
    </row>
    <row r="842" spans="1:42" x14ac:dyDescent="0.3">
      <c r="A842" s="33">
        <v>1</v>
      </c>
      <c r="B842" s="33"/>
      <c r="C842" s="70">
        <v>44189</v>
      </c>
      <c r="D842" s="71" t="s">
        <v>87</v>
      </c>
      <c r="E842" s="70">
        <v>44189.92083333333</v>
      </c>
      <c r="F842" s="71">
        <v>5154221</v>
      </c>
      <c r="G842" s="33" t="s">
        <v>20</v>
      </c>
      <c r="H842" s="33" t="s">
        <v>21</v>
      </c>
      <c r="I842" s="33" t="s">
        <v>76</v>
      </c>
      <c r="J842" s="33" t="s">
        <v>23</v>
      </c>
      <c r="K842" s="63" t="s">
        <v>78</v>
      </c>
      <c r="L842" s="32" t="str">
        <f t="shared" si="234"/>
        <v>FM260JD</v>
      </c>
      <c r="M842" s="32" t="str">
        <f t="shared" si="235"/>
        <v>BMJ</v>
      </c>
      <c r="N842" s="32" t="str">
        <f t="shared" si="236"/>
        <v>10 RODA</v>
      </c>
      <c r="O842" s="64">
        <v>44189.921342592592</v>
      </c>
      <c r="P842" s="65">
        <v>44189.921342592592</v>
      </c>
      <c r="Q842" s="65"/>
      <c r="R842" s="66">
        <v>2</v>
      </c>
      <c r="S842" s="66">
        <v>41640</v>
      </c>
      <c r="T842" s="66">
        <v>14700</v>
      </c>
      <c r="U842" s="67">
        <f t="shared" si="228"/>
        <v>26.94</v>
      </c>
      <c r="V842" s="66">
        <f t="shared" ref="V842:V905" si="237">IFERROR(VLOOKUP(L842,harga,2,FALSE),"")*U842*IFERROR(VLOOKUP(G842,jarak,2,FALSE),"")</f>
        <v>525168.36</v>
      </c>
      <c r="W842" s="66" t="str">
        <f t="shared" ref="W842:W905" si="238">IFERROR(VLOOKUP(AL842,Code,2,FALSE),"")</f>
        <v>1 &gt; 4</v>
      </c>
      <c r="X842" s="66">
        <f>A842+SUMIFS(Presensi!F:F,Presensi!E:E,'Entry Data'!AP842)</f>
        <v>1</v>
      </c>
      <c r="Y842" s="66">
        <f>IFERROR(INDEX('Retasi Pricing'!F:F,MATCH('Entry Data'!AM842,'Retasi Pricing'!E:E,0))*X842,"")</f>
        <v>25000</v>
      </c>
      <c r="Z842" s="62" t="s">
        <v>26</v>
      </c>
      <c r="AA842" s="62" t="s">
        <v>27</v>
      </c>
      <c r="AB842" s="32"/>
      <c r="AC842" s="32" t="s">
        <v>377</v>
      </c>
      <c r="AD842" s="32" t="str">
        <f t="shared" ref="AD842:AD905" si="239">IFERROR(VLOOKUP(AC842,driver,13,FALSE),"")</f>
        <v/>
      </c>
      <c r="AF842" s="5" t="str">
        <f t="shared" ref="AF842:AF905" si="240">AC842&amp;C842</f>
        <v>Nurzaenal Abidin44189</v>
      </c>
      <c r="AG842" s="5" t="str">
        <f t="shared" ref="AG842:AG905" si="241">K842&amp;C842&amp;G842&amp;D842</f>
        <v>BMJ 06944189UTARANIGHT</v>
      </c>
      <c r="AH842" s="5" t="str">
        <f t="shared" ref="AH842:AH905" si="242">AC842&amp;C842&amp;G842&amp;D842</f>
        <v>Nurzaenal Abidin44189UTARANIGHT</v>
      </c>
      <c r="AI842" s="5" t="str">
        <f t="shared" ref="AI842:AI905" si="243">K842&amp;C842&amp;D842</f>
        <v>BMJ 06944189NIGHT</v>
      </c>
      <c r="AJ842" s="5" t="str">
        <f t="shared" ref="AJ842:AJ905" si="244">AC842&amp;C842&amp;D842</f>
        <v>Nurzaenal Abidin44189NIGHT</v>
      </c>
      <c r="AK842" s="5" t="str">
        <f t="shared" ref="AK842:AK905" si="245">AC842&amp;M842</f>
        <v>Nurzaenal AbidinBMJ</v>
      </c>
      <c r="AL842" s="5" t="str">
        <f t="shared" si="229"/>
        <v>2UTARA</v>
      </c>
      <c r="AM842" s="5" t="str">
        <f t="shared" si="230"/>
        <v>1 &gt; 4UTARA10 RODA</v>
      </c>
      <c r="AN842" s="5" t="str">
        <f t="shared" si="231"/>
        <v>Nurzaenal AbidinBMJ1 &gt; 4UTARA10 RODA</v>
      </c>
      <c r="AO842" s="5" t="str">
        <f t="shared" si="232"/>
        <v>Nurzaenal Abidin1 &gt; 4UTARA10 RODA</v>
      </c>
      <c r="AP842" s="5" t="str">
        <f t="shared" si="233"/>
        <v>44189NIGHT</v>
      </c>
    </row>
    <row r="843" spans="1:42" x14ac:dyDescent="0.3">
      <c r="A843" s="33">
        <v>1</v>
      </c>
      <c r="B843" s="33"/>
      <c r="C843" s="70">
        <v>44189</v>
      </c>
      <c r="D843" s="71" t="s">
        <v>87</v>
      </c>
      <c r="E843" s="70">
        <v>44189.992361111108</v>
      </c>
      <c r="F843" s="71">
        <v>5154302</v>
      </c>
      <c r="G843" s="33" t="s">
        <v>20</v>
      </c>
      <c r="H843" s="33" t="s">
        <v>21</v>
      </c>
      <c r="I843" s="33" t="s">
        <v>76</v>
      </c>
      <c r="J843" s="33" t="s">
        <v>23</v>
      </c>
      <c r="K843" s="63" t="s">
        <v>78</v>
      </c>
      <c r="L843" s="32" t="str">
        <f t="shared" si="234"/>
        <v>FM260JD</v>
      </c>
      <c r="M843" s="32" t="str">
        <f t="shared" si="235"/>
        <v>BMJ</v>
      </c>
      <c r="N843" s="32" t="str">
        <f t="shared" si="236"/>
        <v>10 RODA</v>
      </c>
      <c r="O843" s="64">
        <v>44189.992974537039</v>
      </c>
      <c r="P843" s="65">
        <v>44189.992974537039</v>
      </c>
      <c r="Q843" s="65"/>
      <c r="R843" s="66">
        <v>3</v>
      </c>
      <c r="S843" s="66">
        <v>41840</v>
      </c>
      <c r="T843" s="66">
        <v>14700</v>
      </c>
      <c r="U843" s="67">
        <f t="shared" ref="U843:U906" si="246">(S843-T843)/1000</f>
        <v>27.14</v>
      </c>
      <c r="V843" s="66">
        <f t="shared" si="237"/>
        <v>529067.16</v>
      </c>
      <c r="W843" s="66" t="str">
        <f t="shared" si="238"/>
        <v>1 &gt; 4</v>
      </c>
      <c r="X843" s="66">
        <f>A843+SUMIFS(Presensi!F:F,Presensi!E:E,'Entry Data'!AP843)</f>
        <v>1</v>
      </c>
      <c r="Y843" s="66">
        <f>IFERROR(INDEX('Retasi Pricing'!F:F,MATCH('Entry Data'!AM843,'Retasi Pricing'!E:E,0))*X843,"")</f>
        <v>25000</v>
      </c>
      <c r="Z843" s="62" t="s">
        <v>26</v>
      </c>
      <c r="AA843" s="62" t="s">
        <v>27</v>
      </c>
      <c r="AB843" s="32"/>
      <c r="AC843" s="32" t="s">
        <v>377</v>
      </c>
      <c r="AD843" s="32" t="str">
        <f t="shared" si="239"/>
        <v/>
      </c>
      <c r="AF843" s="5" t="str">
        <f t="shared" si="240"/>
        <v>Nurzaenal Abidin44189</v>
      </c>
      <c r="AG843" s="5" t="str">
        <f t="shared" si="241"/>
        <v>BMJ 06944189UTARANIGHT</v>
      </c>
      <c r="AH843" s="5" t="str">
        <f t="shared" si="242"/>
        <v>Nurzaenal Abidin44189UTARANIGHT</v>
      </c>
      <c r="AI843" s="5" t="str">
        <f t="shared" si="243"/>
        <v>BMJ 06944189NIGHT</v>
      </c>
      <c r="AJ843" s="5" t="str">
        <f t="shared" si="244"/>
        <v>Nurzaenal Abidin44189NIGHT</v>
      </c>
      <c r="AK843" s="5" t="str">
        <f t="shared" si="245"/>
        <v>Nurzaenal AbidinBMJ</v>
      </c>
      <c r="AL843" s="5" t="str">
        <f t="shared" ref="AL843:AL906" si="247">Q843&amp;R843&amp;G843</f>
        <v>3UTARA</v>
      </c>
      <c r="AM843" s="5" t="str">
        <f t="shared" ref="AM843:AM906" si="248">W843&amp;G843&amp;N843</f>
        <v>1 &gt; 4UTARA10 RODA</v>
      </c>
      <c r="AN843" s="5" t="str">
        <f t="shared" ref="AN843:AN906" si="249">AC843&amp;M843&amp;W843&amp;G843&amp;N843</f>
        <v>Nurzaenal AbidinBMJ1 &gt; 4UTARA10 RODA</v>
      </c>
      <c r="AO843" s="5" t="str">
        <f t="shared" ref="AO843:AO906" si="250">AC843&amp;W843&amp;G843&amp;N843</f>
        <v>Nurzaenal Abidin1 &gt; 4UTARA10 RODA</v>
      </c>
      <c r="AP843" s="5" t="str">
        <f t="shared" ref="AP843:AP906" si="251">C843&amp;D843</f>
        <v>44189NIGHT</v>
      </c>
    </row>
    <row r="844" spans="1:42" x14ac:dyDescent="0.3">
      <c r="A844" s="33">
        <v>1</v>
      </c>
      <c r="B844" s="33"/>
      <c r="C844" s="70">
        <v>44189</v>
      </c>
      <c r="D844" s="71" t="s">
        <v>87</v>
      </c>
      <c r="E844" s="70">
        <v>44190.055555555555</v>
      </c>
      <c r="F844" s="71">
        <v>5154356</v>
      </c>
      <c r="G844" s="33" t="s">
        <v>20</v>
      </c>
      <c r="H844" s="33" t="s">
        <v>21</v>
      </c>
      <c r="I844" s="33" t="s">
        <v>76</v>
      </c>
      <c r="J844" s="33" t="s">
        <v>23</v>
      </c>
      <c r="K844" s="63" t="s">
        <v>78</v>
      </c>
      <c r="L844" s="32" t="str">
        <f t="shared" si="234"/>
        <v>FM260JD</v>
      </c>
      <c r="M844" s="32" t="str">
        <f t="shared" si="235"/>
        <v>BMJ</v>
      </c>
      <c r="N844" s="32" t="str">
        <f t="shared" si="236"/>
        <v>10 RODA</v>
      </c>
      <c r="O844" s="64">
        <v>44190.05609953704</v>
      </c>
      <c r="P844" s="65">
        <v>44190.05609953704</v>
      </c>
      <c r="Q844" s="65"/>
      <c r="R844" s="66">
        <v>4</v>
      </c>
      <c r="S844" s="66">
        <v>39900</v>
      </c>
      <c r="T844" s="66">
        <v>14700</v>
      </c>
      <c r="U844" s="67">
        <f t="shared" si="246"/>
        <v>25.2</v>
      </c>
      <c r="V844" s="66">
        <f t="shared" si="237"/>
        <v>491248.79999999993</v>
      </c>
      <c r="W844" s="66" t="str">
        <f t="shared" si="238"/>
        <v>1 &gt; 4</v>
      </c>
      <c r="X844" s="66">
        <f>A844+SUMIFS(Presensi!F:F,Presensi!E:E,'Entry Data'!AP844)</f>
        <v>1</v>
      </c>
      <c r="Y844" s="66">
        <f>IFERROR(INDEX('Retasi Pricing'!F:F,MATCH('Entry Data'!AM844,'Retasi Pricing'!E:E,0))*X844,"")</f>
        <v>25000</v>
      </c>
      <c r="Z844" s="62" t="s">
        <v>26</v>
      </c>
      <c r="AA844" s="62" t="s">
        <v>27</v>
      </c>
      <c r="AB844" s="32"/>
      <c r="AC844" s="32" t="s">
        <v>377</v>
      </c>
      <c r="AD844" s="32" t="str">
        <f t="shared" si="239"/>
        <v/>
      </c>
      <c r="AF844" s="5" t="str">
        <f t="shared" si="240"/>
        <v>Nurzaenal Abidin44189</v>
      </c>
      <c r="AG844" s="5" t="str">
        <f t="shared" si="241"/>
        <v>BMJ 06944189UTARANIGHT</v>
      </c>
      <c r="AH844" s="5" t="str">
        <f t="shared" si="242"/>
        <v>Nurzaenal Abidin44189UTARANIGHT</v>
      </c>
      <c r="AI844" s="5" t="str">
        <f t="shared" si="243"/>
        <v>BMJ 06944189NIGHT</v>
      </c>
      <c r="AJ844" s="5" t="str">
        <f t="shared" si="244"/>
        <v>Nurzaenal Abidin44189NIGHT</v>
      </c>
      <c r="AK844" s="5" t="str">
        <f t="shared" si="245"/>
        <v>Nurzaenal AbidinBMJ</v>
      </c>
      <c r="AL844" s="5" t="str">
        <f t="shared" si="247"/>
        <v>4UTARA</v>
      </c>
      <c r="AM844" s="5" t="str">
        <f t="shared" si="248"/>
        <v>1 &gt; 4UTARA10 RODA</v>
      </c>
      <c r="AN844" s="5" t="str">
        <f t="shared" si="249"/>
        <v>Nurzaenal AbidinBMJ1 &gt; 4UTARA10 RODA</v>
      </c>
      <c r="AO844" s="5" t="str">
        <f t="shared" si="250"/>
        <v>Nurzaenal Abidin1 &gt; 4UTARA10 RODA</v>
      </c>
      <c r="AP844" s="5" t="str">
        <f t="shared" si="251"/>
        <v>44189NIGHT</v>
      </c>
    </row>
    <row r="845" spans="1:42" x14ac:dyDescent="0.3">
      <c r="A845" s="33">
        <v>1</v>
      </c>
      <c r="B845" s="33"/>
      <c r="C845" s="70">
        <v>44189</v>
      </c>
      <c r="D845" s="71" t="s">
        <v>87</v>
      </c>
      <c r="E845" s="70">
        <v>44190.12222222222</v>
      </c>
      <c r="F845" s="71">
        <v>5154424</v>
      </c>
      <c r="G845" s="33" t="s">
        <v>20</v>
      </c>
      <c r="H845" s="33" t="s">
        <v>21</v>
      </c>
      <c r="I845" s="33" t="s">
        <v>76</v>
      </c>
      <c r="J845" s="33" t="s">
        <v>23</v>
      </c>
      <c r="K845" s="63" t="s">
        <v>78</v>
      </c>
      <c r="L845" s="32" t="str">
        <f t="shared" si="234"/>
        <v>FM260JD</v>
      </c>
      <c r="M845" s="32" t="str">
        <f t="shared" si="235"/>
        <v>BMJ</v>
      </c>
      <c r="N845" s="32" t="str">
        <f t="shared" si="236"/>
        <v>10 RODA</v>
      </c>
      <c r="O845" s="64">
        <v>44190.123356481483</v>
      </c>
      <c r="P845" s="65">
        <v>44190.123356481483</v>
      </c>
      <c r="Q845" s="65"/>
      <c r="R845" s="66">
        <v>5</v>
      </c>
      <c r="S845" s="66">
        <v>43060</v>
      </c>
      <c r="T845" s="66">
        <v>14700</v>
      </c>
      <c r="U845" s="67">
        <f t="shared" si="246"/>
        <v>28.36</v>
      </c>
      <c r="V845" s="66">
        <f t="shared" si="237"/>
        <v>552849.84</v>
      </c>
      <c r="W845" s="66" t="str">
        <f t="shared" si="238"/>
        <v>&gt; 5</v>
      </c>
      <c r="X845" s="66">
        <f>A845+SUMIFS(Presensi!F:F,Presensi!E:E,'Entry Data'!AP845)</f>
        <v>1</v>
      </c>
      <c r="Y845" s="66">
        <f>IFERROR(INDEX('Retasi Pricing'!F:F,MATCH('Entry Data'!AM845,'Retasi Pricing'!E:E,0))*X845,"")</f>
        <v>27650</v>
      </c>
      <c r="Z845" s="62" t="s">
        <v>26</v>
      </c>
      <c r="AA845" s="62" t="s">
        <v>27</v>
      </c>
      <c r="AB845" s="32"/>
      <c r="AC845" s="32" t="s">
        <v>377</v>
      </c>
      <c r="AD845" s="32" t="str">
        <f t="shared" si="239"/>
        <v/>
      </c>
      <c r="AF845" s="5" t="str">
        <f t="shared" si="240"/>
        <v>Nurzaenal Abidin44189</v>
      </c>
      <c r="AG845" s="5" t="str">
        <f t="shared" si="241"/>
        <v>BMJ 06944189UTARANIGHT</v>
      </c>
      <c r="AH845" s="5" t="str">
        <f t="shared" si="242"/>
        <v>Nurzaenal Abidin44189UTARANIGHT</v>
      </c>
      <c r="AI845" s="5" t="str">
        <f t="shared" si="243"/>
        <v>BMJ 06944189NIGHT</v>
      </c>
      <c r="AJ845" s="5" t="str">
        <f t="shared" si="244"/>
        <v>Nurzaenal Abidin44189NIGHT</v>
      </c>
      <c r="AK845" s="5" t="str">
        <f t="shared" si="245"/>
        <v>Nurzaenal AbidinBMJ</v>
      </c>
      <c r="AL845" s="5" t="str">
        <f t="shared" si="247"/>
        <v>5UTARA</v>
      </c>
      <c r="AM845" s="5" t="str">
        <f t="shared" si="248"/>
        <v>&gt; 5UTARA10 RODA</v>
      </c>
      <c r="AN845" s="5" t="str">
        <f t="shared" si="249"/>
        <v>Nurzaenal AbidinBMJ&gt; 5UTARA10 RODA</v>
      </c>
      <c r="AO845" s="5" t="str">
        <f t="shared" si="250"/>
        <v>Nurzaenal Abidin&gt; 5UTARA10 RODA</v>
      </c>
      <c r="AP845" s="5" t="str">
        <f t="shared" si="251"/>
        <v>44189NIGHT</v>
      </c>
    </row>
    <row r="846" spans="1:42" x14ac:dyDescent="0.3">
      <c r="A846" s="33">
        <v>1</v>
      </c>
      <c r="B846" s="33"/>
      <c r="C846" s="70">
        <v>44189</v>
      </c>
      <c r="D846" s="71" t="s">
        <v>87</v>
      </c>
      <c r="E846" s="70">
        <v>44190.186111111114</v>
      </c>
      <c r="F846" s="71">
        <v>5154495</v>
      </c>
      <c r="G846" s="33" t="s">
        <v>20</v>
      </c>
      <c r="H846" s="33" t="s">
        <v>21</v>
      </c>
      <c r="I846" s="33" t="s">
        <v>76</v>
      </c>
      <c r="J846" s="33" t="s">
        <v>23</v>
      </c>
      <c r="K846" s="63" t="s">
        <v>78</v>
      </c>
      <c r="L846" s="32" t="str">
        <f t="shared" si="234"/>
        <v>FM260JD</v>
      </c>
      <c r="M846" s="32" t="str">
        <f t="shared" si="235"/>
        <v>BMJ</v>
      </c>
      <c r="N846" s="32" t="str">
        <f t="shared" si="236"/>
        <v>10 RODA</v>
      </c>
      <c r="O846" s="64">
        <v>44190.187881944446</v>
      </c>
      <c r="P846" s="65">
        <v>44190.187881944446</v>
      </c>
      <c r="Q846" s="65"/>
      <c r="R846" s="66">
        <v>6</v>
      </c>
      <c r="S846" s="66">
        <v>40260</v>
      </c>
      <c r="T846" s="66">
        <v>14700</v>
      </c>
      <c r="U846" s="67">
        <f t="shared" si="246"/>
        <v>25.56</v>
      </c>
      <c r="V846" s="66">
        <f t="shared" si="237"/>
        <v>498266.64</v>
      </c>
      <c r="W846" s="66" t="str">
        <f t="shared" si="238"/>
        <v>&gt; 6</v>
      </c>
      <c r="X846" s="66">
        <f>A846+SUMIFS(Presensi!F:F,Presensi!E:E,'Entry Data'!AP846)</f>
        <v>1</v>
      </c>
      <c r="Y846" s="66">
        <f>IFERROR(INDEX('Retasi Pricing'!F:F,MATCH('Entry Data'!AM846,'Retasi Pricing'!E:E,0))*X846,"")</f>
        <v>30800</v>
      </c>
      <c r="Z846" s="62" t="s">
        <v>26</v>
      </c>
      <c r="AA846" s="62" t="s">
        <v>27</v>
      </c>
      <c r="AB846" s="32"/>
      <c r="AC846" s="32" t="s">
        <v>377</v>
      </c>
      <c r="AD846" s="32" t="str">
        <f t="shared" si="239"/>
        <v/>
      </c>
      <c r="AF846" s="5" t="str">
        <f t="shared" si="240"/>
        <v>Nurzaenal Abidin44189</v>
      </c>
      <c r="AG846" s="5" t="str">
        <f t="shared" si="241"/>
        <v>BMJ 06944189UTARANIGHT</v>
      </c>
      <c r="AH846" s="5" t="str">
        <f t="shared" si="242"/>
        <v>Nurzaenal Abidin44189UTARANIGHT</v>
      </c>
      <c r="AI846" s="5" t="str">
        <f t="shared" si="243"/>
        <v>BMJ 06944189NIGHT</v>
      </c>
      <c r="AJ846" s="5" t="str">
        <f t="shared" si="244"/>
        <v>Nurzaenal Abidin44189NIGHT</v>
      </c>
      <c r="AK846" s="5" t="str">
        <f t="shared" si="245"/>
        <v>Nurzaenal AbidinBMJ</v>
      </c>
      <c r="AL846" s="5" t="str">
        <f t="shared" si="247"/>
        <v>6UTARA</v>
      </c>
      <c r="AM846" s="5" t="str">
        <f t="shared" si="248"/>
        <v>&gt; 6UTARA10 RODA</v>
      </c>
      <c r="AN846" s="5" t="str">
        <f t="shared" si="249"/>
        <v>Nurzaenal AbidinBMJ&gt; 6UTARA10 RODA</v>
      </c>
      <c r="AO846" s="5" t="str">
        <f t="shared" si="250"/>
        <v>Nurzaenal Abidin&gt; 6UTARA10 RODA</v>
      </c>
      <c r="AP846" s="5" t="str">
        <f t="shared" si="251"/>
        <v>44189NIGHT</v>
      </c>
    </row>
    <row r="847" spans="1:42" x14ac:dyDescent="0.3">
      <c r="A847" s="33">
        <v>1</v>
      </c>
      <c r="B847" s="33"/>
      <c r="C847" s="70">
        <v>44189</v>
      </c>
      <c r="D847" s="71" t="s">
        <v>87</v>
      </c>
      <c r="E847" s="70">
        <v>44189.862500000003</v>
      </c>
      <c r="F847" s="71">
        <v>5154158</v>
      </c>
      <c r="G847" s="33" t="s">
        <v>20</v>
      </c>
      <c r="H847" s="33" t="s">
        <v>50</v>
      </c>
      <c r="I847" s="33" t="s">
        <v>51</v>
      </c>
      <c r="J847" s="33" t="s">
        <v>52</v>
      </c>
      <c r="K847" s="63" t="s">
        <v>79</v>
      </c>
      <c r="L847" s="32" t="str">
        <f t="shared" si="234"/>
        <v>AXOR4843</v>
      </c>
      <c r="M847" s="32" t="str">
        <f t="shared" si="235"/>
        <v>BMJ</v>
      </c>
      <c r="N847" s="32" t="str">
        <f t="shared" si="236"/>
        <v>12 RODA</v>
      </c>
      <c r="O847" s="64">
        <v>44189.863113425927</v>
      </c>
      <c r="P847" s="65">
        <v>44189.863113425927</v>
      </c>
      <c r="Q847" s="65"/>
      <c r="R847" s="66">
        <v>1</v>
      </c>
      <c r="S847" s="66">
        <v>53440</v>
      </c>
      <c r="T847" s="66">
        <v>20040</v>
      </c>
      <c r="U847" s="67">
        <f t="shared" si="246"/>
        <v>33.4</v>
      </c>
      <c r="V847" s="66">
        <f t="shared" si="237"/>
        <v>677251.79999999993</v>
      </c>
      <c r="W847" s="66" t="str">
        <f t="shared" si="238"/>
        <v>1 &gt; 4</v>
      </c>
      <c r="X847" s="66">
        <f>A847+SUMIFS(Presensi!F:F,Presensi!E:E,'Entry Data'!AP847)</f>
        <v>1</v>
      </c>
      <c r="Y847" s="66">
        <f>IFERROR(INDEX('Retasi Pricing'!F:F,MATCH('Entry Data'!AM847,'Retasi Pricing'!E:E,0))*X847,"")</f>
        <v>27500</v>
      </c>
      <c r="Z847" s="62" t="s">
        <v>26</v>
      </c>
      <c r="AA847" s="62" t="s">
        <v>27</v>
      </c>
      <c r="AB847" s="32"/>
      <c r="AC847" s="32" t="s">
        <v>203</v>
      </c>
      <c r="AD847" s="32" t="str">
        <f t="shared" si="239"/>
        <v/>
      </c>
      <c r="AF847" s="5" t="str">
        <f t="shared" si="240"/>
        <v>saipul bahri44189</v>
      </c>
      <c r="AG847" s="5" t="str">
        <f t="shared" si="241"/>
        <v>BMJ 07044189UTARANIGHT</v>
      </c>
      <c r="AH847" s="5" t="str">
        <f t="shared" si="242"/>
        <v>saipul bahri44189UTARANIGHT</v>
      </c>
      <c r="AI847" s="5" t="str">
        <f t="shared" si="243"/>
        <v>BMJ 07044189NIGHT</v>
      </c>
      <c r="AJ847" s="5" t="str">
        <f t="shared" si="244"/>
        <v>saipul bahri44189NIGHT</v>
      </c>
      <c r="AK847" s="5" t="str">
        <f t="shared" si="245"/>
        <v>saipul bahriBMJ</v>
      </c>
      <c r="AL847" s="5" t="str">
        <f t="shared" si="247"/>
        <v>1UTARA</v>
      </c>
      <c r="AM847" s="5" t="str">
        <f t="shared" si="248"/>
        <v>1 &gt; 4UTARA12 RODA</v>
      </c>
      <c r="AN847" s="5" t="str">
        <f t="shared" si="249"/>
        <v>saipul bahriBMJ1 &gt; 4UTARA12 RODA</v>
      </c>
      <c r="AO847" s="5" t="str">
        <f t="shared" si="250"/>
        <v>saipul bahri1 &gt; 4UTARA12 RODA</v>
      </c>
      <c r="AP847" s="5" t="str">
        <f t="shared" si="251"/>
        <v>44189NIGHT</v>
      </c>
    </row>
    <row r="848" spans="1:42" x14ac:dyDescent="0.3">
      <c r="A848" s="33">
        <v>1</v>
      </c>
      <c r="B848" s="33"/>
      <c r="C848" s="70">
        <v>44189</v>
      </c>
      <c r="D848" s="71" t="s">
        <v>87</v>
      </c>
      <c r="E848" s="70">
        <v>44189.942361111112</v>
      </c>
      <c r="F848" s="71">
        <v>5154246</v>
      </c>
      <c r="G848" s="33" t="s">
        <v>20</v>
      </c>
      <c r="H848" s="33" t="s">
        <v>50</v>
      </c>
      <c r="I848" s="33" t="s">
        <v>51</v>
      </c>
      <c r="J848" s="33" t="s">
        <v>53</v>
      </c>
      <c r="K848" s="63" t="s">
        <v>79</v>
      </c>
      <c r="L848" s="32" t="str">
        <f t="shared" si="234"/>
        <v>AXOR4843</v>
      </c>
      <c r="M848" s="32" t="str">
        <f t="shared" si="235"/>
        <v>BMJ</v>
      </c>
      <c r="N848" s="32" t="str">
        <f t="shared" si="236"/>
        <v>12 RODA</v>
      </c>
      <c r="O848" s="64">
        <v>44189.944456018522</v>
      </c>
      <c r="P848" s="65">
        <v>44189.944456018522</v>
      </c>
      <c r="Q848" s="65"/>
      <c r="R848" s="66">
        <v>2</v>
      </c>
      <c r="S848" s="66">
        <v>54040</v>
      </c>
      <c r="T848" s="66">
        <v>20040</v>
      </c>
      <c r="U848" s="67">
        <f t="shared" si="246"/>
        <v>34</v>
      </c>
      <c r="V848" s="66">
        <f t="shared" si="237"/>
        <v>689418</v>
      </c>
      <c r="W848" s="66" t="str">
        <f t="shared" si="238"/>
        <v>1 &gt; 4</v>
      </c>
      <c r="X848" s="66">
        <f>A848+SUMIFS(Presensi!F:F,Presensi!E:E,'Entry Data'!AP848)</f>
        <v>1</v>
      </c>
      <c r="Y848" s="66">
        <f>IFERROR(INDEX('Retasi Pricing'!F:F,MATCH('Entry Data'!AM848,'Retasi Pricing'!E:E,0))*X848,"")</f>
        <v>27500</v>
      </c>
      <c r="Z848" s="62" t="s">
        <v>26</v>
      </c>
      <c r="AA848" s="62" t="s">
        <v>27</v>
      </c>
      <c r="AB848" s="32"/>
      <c r="AC848" s="32" t="s">
        <v>203</v>
      </c>
      <c r="AD848" s="32" t="str">
        <f t="shared" si="239"/>
        <v/>
      </c>
      <c r="AF848" s="5" t="str">
        <f t="shared" si="240"/>
        <v>saipul bahri44189</v>
      </c>
      <c r="AG848" s="5" t="str">
        <f t="shared" si="241"/>
        <v>BMJ 07044189UTARANIGHT</v>
      </c>
      <c r="AH848" s="5" t="str">
        <f t="shared" si="242"/>
        <v>saipul bahri44189UTARANIGHT</v>
      </c>
      <c r="AI848" s="5" t="str">
        <f t="shared" si="243"/>
        <v>BMJ 07044189NIGHT</v>
      </c>
      <c r="AJ848" s="5" t="str">
        <f t="shared" si="244"/>
        <v>saipul bahri44189NIGHT</v>
      </c>
      <c r="AK848" s="5" t="str">
        <f t="shared" si="245"/>
        <v>saipul bahriBMJ</v>
      </c>
      <c r="AL848" s="5" t="str">
        <f t="shared" si="247"/>
        <v>2UTARA</v>
      </c>
      <c r="AM848" s="5" t="str">
        <f t="shared" si="248"/>
        <v>1 &gt; 4UTARA12 RODA</v>
      </c>
      <c r="AN848" s="5" t="str">
        <f t="shared" si="249"/>
        <v>saipul bahriBMJ1 &gt; 4UTARA12 RODA</v>
      </c>
      <c r="AO848" s="5" t="str">
        <f t="shared" si="250"/>
        <v>saipul bahri1 &gt; 4UTARA12 RODA</v>
      </c>
      <c r="AP848" s="5" t="str">
        <f t="shared" si="251"/>
        <v>44189NIGHT</v>
      </c>
    </row>
    <row r="849" spans="1:42" x14ac:dyDescent="0.3">
      <c r="A849" s="33">
        <v>1</v>
      </c>
      <c r="B849" s="33"/>
      <c r="C849" s="70">
        <v>44189</v>
      </c>
      <c r="D849" s="71" t="s">
        <v>87</v>
      </c>
      <c r="E849" s="70">
        <v>44189.998611111114</v>
      </c>
      <c r="F849" s="71">
        <v>5154310</v>
      </c>
      <c r="G849" s="33" t="s">
        <v>20</v>
      </c>
      <c r="H849" s="33" t="s">
        <v>50</v>
      </c>
      <c r="I849" s="33" t="s">
        <v>51</v>
      </c>
      <c r="J849" s="33" t="s">
        <v>53</v>
      </c>
      <c r="K849" s="63" t="s">
        <v>79</v>
      </c>
      <c r="L849" s="32" t="str">
        <f t="shared" si="234"/>
        <v>AXOR4843</v>
      </c>
      <c r="M849" s="32" t="str">
        <f t="shared" si="235"/>
        <v>BMJ</v>
      </c>
      <c r="N849" s="32" t="str">
        <f t="shared" si="236"/>
        <v>12 RODA</v>
      </c>
      <c r="O849" s="64">
        <v>44189.999108796299</v>
      </c>
      <c r="P849" s="65">
        <v>44189.999108796299</v>
      </c>
      <c r="Q849" s="65"/>
      <c r="R849" s="66">
        <v>3</v>
      </c>
      <c r="S849" s="66">
        <v>53400</v>
      </c>
      <c r="T849" s="66">
        <v>20040</v>
      </c>
      <c r="U849" s="67">
        <f t="shared" si="246"/>
        <v>33.36</v>
      </c>
      <c r="V849" s="66">
        <f t="shared" si="237"/>
        <v>676440.72</v>
      </c>
      <c r="W849" s="66" t="str">
        <f t="shared" si="238"/>
        <v>1 &gt; 4</v>
      </c>
      <c r="X849" s="66">
        <f>A849+SUMIFS(Presensi!F:F,Presensi!E:E,'Entry Data'!AP849)</f>
        <v>1</v>
      </c>
      <c r="Y849" s="66">
        <f>IFERROR(INDEX('Retasi Pricing'!F:F,MATCH('Entry Data'!AM849,'Retasi Pricing'!E:E,0))*X849,"")</f>
        <v>27500</v>
      </c>
      <c r="Z849" s="62" t="s">
        <v>26</v>
      </c>
      <c r="AA849" s="62" t="s">
        <v>27</v>
      </c>
      <c r="AB849" s="32"/>
      <c r="AC849" s="32" t="s">
        <v>203</v>
      </c>
      <c r="AD849" s="32" t="str">
        <f t="shared" si="239"/>
        <v/>
      </c>
      <c r="AF849" s="5" t="str">
        <f t="shared" si="240"/>
        <v>saipul bahri44189</v>
      </c>
      <c r="AG849" s="5" t="str">
        <f t="shared" si="241"/>
        <v>BMJ 07044189UTARANIGHT</v>
      </c>
      <c r="AH849" s="5" t="str">
        <f t="shared" si="242"/>
        <v>saipul bahri44189UTARANIGHT</v>
      </c>
      <c r="AI849" s="5" t="str">
        <f t="shared" si="243"/>
        <v>BMJ 07044189NIGHT</v>
      </c>
      <c r="AJ849" s="5" t="str">
        <f t="shared" si="244"/>
        <v>saipul bahri44189NIGHT</v>
      </c>
      <c r="AK849" s="5" t="str">
        <f t="shared" si="245"/>
        <v>saipul bahriBMJ</v>
      </c>
      <c r="AL849" s="5" t="str">
        <f t="shared" si="247"/>
        <v>3UTARA</v>
      </c>
      <c r="AM849" s="5" t="str">
        <f t="shared" si="248"/>
        <v>1 &gt; 4UTARA12 RODA</v>
      </c>
      <c r="AN849" s="5" t="str">
        <f t="shared" si="249"/>
        <v>saipul bahriBMJ1 &gt; 4UTARA12 RODA</v>
      </c>
      <c r="AO849" s="5" t="str">
        <f t="shared" si="250"/>
        <v>saipul bahri1 &gt; 4UTARA12 RODA</v>
      </c>
      <c r="AP849" s="5" t="str">
        <f t="shared" si="251"/>
        <v>44189NIGHT</v>
      </c>
    </row>
    <row r="850" spans="1:42" x14ac:dyDescent="0.3">
      <c r="A850" s="33">
        <v>1</v>
      </c>
      <c r="B850" s="33"/>
      <c r="C850" s="70">
        <v>44189</v>
      </c>
      <c r="D850" s="71" t="s">
        <v>87</v>
      </c>
      <c r="E850" s="70">
        <v>44190.116666666669</v>
      </c>
      <c r="F850" s="71">
        <v>5154419</v>
      </c>
      <c r="G850" s="33" t="s">
        <v>20</v>
      </c>
      <c r="H850" s="33" t="s">
        <v>21</v>
      </c>
      <c r="I850" s="33" t="s">
        <v>45</v>
      </c>
      <c r="J850" s="33" t="s">
        <v>46</v>
      </c>
      <c r="K850" s="63" t="s">
        <v>79</v>
      </c>
      <c r="L850" s="32" t="str">
        <f t="shared" si="234"/>
        <v>AXOR4843</v>
      </c>
      <c r="M850" s="32" t="str">
        <f t="shared" si="235"/>
        <v>BMJ</v>
      </c>
      <c r="N850" s="32" t="str">
        <f t="shared" si="236"/>
        <v>12 RODA</v>
      </c>
      <c r="O850" s="64">
        <v>44190.117002314815</v>
      </c>
      <c r="P850" s="65">
        <v>44190.117002314815</v>
      </c>
      <c r="Q850" s="65"/>
      <c r="R850" s="66">
        <v>4</v>
      </c>
      <c r="S850" s="66">
        <v>48960</v>
      </c>
      <c r="T850" s="66">
        <v>20040</v>
      </c>
      <c r="U850" s="67">
        <f t="shared" si="246"/>
        <v>28.92</v>
      </c>
      <c r="V850" s="66">
        <f t="shared" si="237"/>
        <v>586410.84000000008</v>
      </c>
      <c r="W850" s="66" t="str">
        <f t="shared" si="238"/>
        <v>1 &gt; 4</v>
      </c>
      <c r="X850" s="66">
        <f>A850+SUMIFS(Presensi!F:F,Presensi!E:E,'Entry Data'!AP850)</f>
        <v>1</v>
      </c>
      <c r="Y850" s="66">
        <f>IFERROR(INDEX('Retasi Pricing'!F:F,MATCH('Entry Data'!AM850,'Retasi Pricing'!E:E,0))*X850,"")</f>
        <v>27500</v>
      </c>
      <c r="Z850" s="62" t="s">
        <v>26</v>
      </c>
      <c r="AA850" s="62" t="s">
        <v>27</v>
      </c>
      <c r="AB850" s="32"/>
      <c r="AC850" s="32" t="s">
        <v>203</v>
      </c>
      <c r="AD850" s="32" t="str">
        <f t="shared" si="239"/>
        <v/>
      </c>
      <c r="AF850" s="5" t="str">
        <f t="shared" si="240"/>
        <v>saipul bahri44189</v>
      </c>
      <c r="AG850" s="5" t="str">
        <f t="shared" si="241"/>
        <v>BMJ 07044189UTARANIGHT</v>
      </c>
      <c r="AH850" s="5" t="str">
        <f t="shared" si="242"/>
        <v>saipul bahri44189UTARANIGHT</v>
      </c>
      <c r="AI850" s="5" t="str">
        <f t="shared" si="243"/>
        <v>BMJ 07044189NIGHT</v>
      </c>
      <c r="AJ850" s="5" t="str">
        <f t="shared" si="244"/>
        <v>saipul bahri44189NIGHT</v>
      </c>
      <c r="AK850" s="5" t="str">
        <f t="shared" si="245"/>
        <v>saipul bahriBMJ</v>
      </c>
      <c r="AL850" s="5" t="str">
        <f t="shared" si="247"/>
        <v>4UTARA</v>
      </c>
      <c r="AM850" s="5" t="str">
        <f t="shared" si="248"/>
        <v>1 &gt; 4UTARA12 RODA</v>
      </c>
      <c r="AN850" s="5" t="str">
        <f t="shared" si="249"/>
        <v>saipul bahriBMJ1 &gt; 4UTARA12 RODA</v>
      </c>
      <c r="AO850" s="5" t="str">
        <f t="shared" si="250"/>
        <v>saipul bahri1 &gt; 4UTARA12 RODA</v>
      </c>
      <c r="AP850" s="5" t="str">
        <f t="shared" si="251"/>
        <v>44189NIGHT</v>
      </c>
    </row>
    <row r="851" spans="1:42" x14ac:dyDescent="0.3">
      <c r="A851" s="33">
        <v>1</v>
      </c>
      <c r="B851" s="33"/>
      <c r="C851" s="70">
        <v>44189</v>
      </c>
      <c r="D851" s="71" t="s">
        <v>87</v>
      </c>
      <c r="E851" s="70">
        <v>44190.181250000001</v>
      </c>
      <c r="F851" s="71">
        <v>5154491</v>
      </c>
      <c r="G851" s="33" t="s">
        <v>20</v>
      </c>
      <c r="H851" s="33" t="s">
        <v>50</v>
      </c>
      <c r="I851" s="33" t="s">
        <v>51</v>
      </c>
      <c r="J851" s="33" t="s">
        <v>53</v>
      </c>
      <c r="K851" s="63" t="s">
        <v>79</v>
      </c>
      <c r="L851" s="32" t="str">
        <f t="shared" si="234"/>
        <v>AXOR4843</v>
      </c>
      <c r="M851" s="32" t="str">
        <f t="shared" si="235"/>
        <v>BMJ</v>
      </c>
      <c r="N851" s="32" t="str">
        <f t="shared" si="236"/>
        <v>12 RODA</v>
      </c>
      <c r="O851" s="64">
        <v>44190.183055555557</v>
      </c>
      <c r="P851" s="65">
        <v>44190.183055555557</v>
      </c>
      <c r="Q851" s="65"/>
      <c r="R851" s="66">
        <v>5</v>
      </c>
      <c r="S851" s="66">
        <v>54200</v>
      </c>
      <c r="T851" s="66">
        <v>20040</v>
      </c>
      <c r="U851" s="67">
        <f t="shared" si="246"/>
        <v>34.159999999999997</v>
      </c>
      <c r="V851" s="66">
        <f t="shared" si="237"/>
        <v>692662.32</v>
      </c>
      <c r="W851" s="66" t="str">
        <f t="shared" si="238"/>
        <v>&gt; 5</v>
      </c>
      <c r="X851" s="66">
        <f>A851+SUMIFS(Presensi!F:F,Presensi!E:E,'Entry Data'!AP851)</f>
        <v>1</v>
      </c>
      <c r="Y851" s="66">
        <f>IFERROR(INDEX('Retasi Pricing'!F:F,MATCH('Entry Data'!AM851,'Retasi Pricing'!E:E,0))*X851,"")</f>
        <v>31200</v>
      </c>
      <c r="Z851" s="62" t="s">
        <v>26</v>
      </c>
      <c r="AA851" s="62" t="s">
        <v>27</v>
      </c>
      <c r="AB851" s="32"/>
      <c r="AC851" s="32" t="s">
        <v>203</v>
      </c>
      <c r="AD851" s="32" t="str">
        <f t="shared" si="239"/>
        <v/>
      </c>
      <c r="AF851" s="5" t="str">
        <f t="shared" si="240"/>
        <v>saipul bahri44189</v>
      </c>
      <c r="AG851" s="5" t="str">
        <f t="shared" si="241"/>
        <v>BMJ 07044189UTARANIGHT</v>
      </c>
      <c r="AH851" s="5" t="str">
        <f t="shared" si="242"/>
        <v>saipul bahri44189UTARANIGHT</v>
      </c>
      <c r="AI851" s="5" t="str">
        <f t="shared" si="243"/>
        <v>BMJ 07044189NIGHT</v>
      </c>
      <c r="AJ851" s="5" t="str">
        <f t="shared" si="244"/>
        <v>saipul bahri44189NIGHT</v>
      </c>
      <c r="AK851" s="5" t="str">
        <f t="shared" si="245"/>
        <v>saipul bahriBMJ</v>
      </c>
      <c r="AL851" s="5" t="str">
        <f t="shared" si="247"/>
        <v>5UTARA</v>
      </c>
      <c r="AM851" s="5" t="str">
        <f t="shared" si="248"/>
        <v>&gt; 5UTARA12 RODA</v>
      </c>
      <c r="AN851" s="5" t="str">
        <f t="shared" si="249"/>
        <v>saipul bahriBMJ&gt; 5UTARA12 RODA</v>
      </c>
      <c r="AO851" s="5" t="str">
        <f t="shared" si="250"/>
        <v>saipul bahri&gt; 5UTARA12 RODA</v>
      </c>
      <c r="AP851" s="5" t="str">
        <f t="shared" si="251"/>
        <v>44189NIGHT</v>
      </c>
    </row>
    <row r="852" spans="1:42" x14ac:dyDescent="0.3">
      <c r="A852" s="33">
        <v>1</v>
      </c>
      <c r="B852" s="33"/>
      <c r="C852" s="70">
        <v>44189</v>
      </c>
      <c r="D852" s="71" t="s">
        <v>87</v>
      </c>
      <c r="E852" s="70">
        <v>44189.855555555558</v>
      </c>
      <c r="F852" s="71">
        <v>5154145</v>
      </c>
      <c r="G852" s="33" t="s">
        <v>20</v>
      </c>
      <c r="H852" s="33" t="s">
        <v>21</v>
      </c>
      <c r="I852" s="33" t="s">
        <v>45</v>
      </c>
      <c r="J852" s="33" t="s">
        <v>46</v>
      </c>
      <c r="K852" s="63" t="s">
        <v>80</v>
      </c>
      <c r="L852" s="32" t="str">
        <f t="shared" si="234"/>
        <v>AXOR4843</v>
      </c>
      <c r="M852" s="32" t="str">
        <f t="shared" si="235"/>
        <v>BMJ</v>
      </c>
      <c r="N852" s="32" t="str">
        <f t="shared" si="236"/>
        <v>12 RODA</v>
      </c>
      <c r="O852" s="64">
        <v>44189.856122685182</v>
      </c>
      <c r="P852" s="65">
        <v>44189.856122685182</v>
      </c>
      <c r="Q852" s="65"/>
      <c r="R852" s="66">
        <v>1</v>
      </c>
      <c r="S852" s="66">
        <v>52860</v>
      </c>
      <c r="T852" s="66">
        <v>20000</v>
      </c>
      <c r="U852" s="67">
        <f t="shared" si="246"/>
        <v>32.86</v>
      </c>
      <c r="V852" s="66">
        <f t="shared" si="237"/>
        <v>666302.22</v>
      </c>
      <c r="W852" s="66" t="str">
        <f t="shared" si="238"/>
        <v>1 &gt; 4</v>
      </c>
      <c r="X852" s="66">
        <f>A852+SUMIFS(Presensi!F:F,Presensi!E:E,'Entry Data'!AP852)</f>
        <v>1</v>
      </c>
      <c r="Y852" s="66">
        <f>IFERROR(INDEX('Retasi Pricing'!F:F,MATCH('Entry Data'!AM852,'Retasi Pricing'!E:E,0))*X852,"")</f>
        <v>27500</v>
      </c>
      <c r="Z852" s="62" t="s">
        <v>26</v>
      </c>
      <c r="AA852" s="62" t="s">
        <v>27</v>
      </c>
      <c r="AB852" s="32"/>
      <c r="AC852" s="32" t="s">
        <v>201</v>
      </c>
      <c r="AD852" s="32" t="str">
        <f t="shared" si="239"/>
        <v/>
      </c>
      <c r="AF852" s="5" t="str">
        <f t="shared" si="240"/>
        <v>arman44189</v>
      </c>
      <c r="AG852" s="5" t="str">
        <f t="shared" si="241"/>
        <v>BMJ 07144189UTARANIGHT</v>
      </c>
      <c r="AH852" s="5" t="str">
        <f t="shared" si="242"/>
        <v>arman44189UTARANIGHT</v>
      </c>
      <c r="AI852" s="5" t="str">
        <f t="shared" si="243"/>
        <v>BMJ 07144189NIGHT</v>
      </c>
      <c r="AJ852" s="5" t="str">
        <f t="shared" si="244"/>
        <v>arman44189NIGHT</v>
      </c>
      <c r="AK852" s="5" t="str">
        <f t="shared" si="245"/>
        <v>armanBMJ</v>
      </c>
      <c r="AL852" s="5" t="str">
        <f t="shared" si="247"/>
        <v>1UTARA</v>
      </c>
      <c r="AM852" s="5" t="str">
        <f t="shared" si="248"/>
        <v>1 &gt; 4UTARA12 RODA</v>
      </c>
      <c r="AN852" s="5" t="str">
        <f t="shared" si="249"/>
        <v>armanBMJ1 &gt; 4UTARA12 RODA</v>
      </c>
      <c r="AO852" s="5" t="str">
        <f t="shared" si="250"/>
        <v>arman1 &gt; 4UTARA12 RODA</v>
      </c>
      <c r="AP852" s="5" t="str">
        <f t="shared" si="251"/>
        <v>44189NIGHT</v>
      </c>
    </row>
    <row r="853" spans="1:42" x14ac:dyDescent="0.3">
      <c r="A853" s="33">
        <v>1</v>
      </c>
      <c r="B853" s="33"/>
      <c r="C853" s="70">
        <v>44189</v>
      </c>
      <c r="D853" s="71" t="s">
        <v>87</v>
      </c>
      <c r="E853" s="70">
        <v>44189.922222222223</v>
      </c>
      <c r="F853" s="71">
        <v>5154222</v>
      </c>
      <c r="G853" s="33" t="s">
        <v>20</v>
      </c>
      <c r="H853" s="33" t="s">
        <v>50</v>
      </c>
      <c r="I853" s="33" t="s">
        <v>51</v>
      </c>
      <c r="J853" s="33" t="s">
        <v>52</v>
      </c>
      <c r="K853" s="63" t="s">
        <v>80</v>
      </c>
      <c r="L853" s="32" t="str">
        <f t="shared" si="234"/>
        <v>AXOR4843</v>
      </c>
      <c r="M853" s="32" t="str">
        <f t="shared" si="235"/>
        <v>BMJ</v>
      </c>
      <c r="N853" s="32" t="str">
        <f t="shared" si="236"/>
        <v>12 RODA</v>
      </c>
      <c r="O853" s="64">
        <v>44189.92260416667</v>
      </c>
      <c r="P853" s="65">
        <v>44189.92260416667</v>
      </c>
      <c r="Q853" s="65"/>
      <c r="R853" s="66">
        <v>2</v>
      </c>
      <c r="S853" s="66">
        <v>51720</v>
      </c>
      <c r="T853" s="66">
        <v>20000</v>
      </c>
      <c r="U853" s="67">
        <f t="shared" si="246"/>
        <v>31.72</v>
      </c>
      <c r="V853" s="66">
        <f t="shared" si="237"/>
        <v>643186.43999999994</v>
      </c>
      <c r="W853" s="66" t="str">
        <f t="shared" si="238"/>
        <v>1 &gt; 4</v>
      </c>
      <c r="X853" s="66">
        <f>A853+SUMIFS(Presensi!F:F,Presensi!E:E,'Entry Data'!AP853)</f>
        <v>1</v>
      </c>
      <c r="Y853" s="66">
        <f>IFERROR(INDEX('Retasi Pricing'!F:F,MATCH('Entry Data'!AM853,'Retasi Pricing'!E:E,0))*X853,"")</f>
        <v>27500</v>
      </c>
      <c r="Z853" s="62" t="s">
        <v>26</v>
      </c>
      <c r="AA853" s="62" t="s">
        <v>27</v>
      </c>
      <c r="AB853" s="32"/>
      <c r="AC853" s="32" t="s">
        <v>201</v>
      </c>
      <c r="AD853" s="32" t="str">
        <f t="shared" si="239"/>
        <v/>
      </c>
      <c r="AF853" s="5" t="str">
        <f t="shared" si="240"/>
        <v>arman44189</v>
      </c>
      <c r="AG853" s="5" t="str">
        <f t="shared" si="241"/>
        <v>BMJ 07144189UTARANIGHT</v>
      </c>
      <c r="AH853" s="5" t="str">
        <f t="shared" si="242"/>
        <v>arman44189UTARANIGHT</v>
      </c>
      <c r="AI853" s="5" t="str">
        <f t="shared" si="243"/>
        <v>BMJ 07144189NIGHT</v>
      </c>
      <c r="AJ853" s="5" t="str">
        <f t="shared" si="244"/>
        <v>arman44189NIGHT</v>
      </c>
      <c r="AK853" s="5" t="str">
        <f t="shared" si="245"/>
        <v>armanBMJ</v>
      </c>
      <c r="AL853" s="5" t="str">
        <f t="shared" si="247"/>
        <v>2UTARA</v>
      </c>
      <c r="AM853" s="5" t="str">
        <f t="shared" si="248"/>
        <v>1 &gt; 4UTARA12 RODA</v>
      </c>
      <c r="AN853" s="5" t="str">
        <f t="shared" si="249"/>
        <v>armanBMJ1 &gt; 4UTARA12 RODA</v>
      </c>
      <c r="AO853" s="5" t="str">
        <f t="shared" si="250"/>
        <v>arman1 &gt; 4UTARA12 RODA</v>
      </c>
      <c r="AP853" s="5" t="str">
        <f t="shared" si="251"/>
        <v>44189NIGHT</v>
      </c>
    </row>
    <row r="854" spans="1:42" x14ac:dyDescent="0.3">
      <c r="A854" s="33">
        <v>1</v>
      </c>
      <c r="B854" s="33"/>
      <c r="C854" s="70">
        <v>44189</v>
      </c>
      <c r="D854" s="71" t="s">
        <v>87</v>
      </c>
      <c r="E854" s="70">
        <v>44189.990972222222</v>
      </c>
      <c r="F854" s="71">
        <v>5154300</v>
      </c>
      <c r="G854" s="33" t="s">
        <v>20</v>
      </c>
      <c r="H854" s="33" t="s">
        <v>50</v>
      </c>
      <c r="I854" s="33" t="s">
        <v>51</v>
      </c>
      <c r="J854" s="33" t="s">
        <v>53</v>
      </c>
      <c r="K854" s="63" t="s">
        <v>80</v>
      </c>
      <c r="L854" s="32" t="str">
        <f t="shared" si="234"/>
        <v>AXOR4843</v>
      </c>
      <c r="M854" s="32" t="str">
        <f t="shared" si="235"/>
        <v>BMJ</v>
      </c>
      <c r="N854" s="32" t="str">
        <f t="shared" si="236"/>
        <v>12 RODA</v>
      </c>
      <c r="O854" s="64">
        <v>44189.992361111108</v>
      </c>
      <c r="P854" s="65">
        <v>44189.992361111108</v>
      </c>
      <c r="Q854" s="65"/>
      <c r="R854" s="66">
        <v>3</v>
      </c>
      <c r="S854" s="66">
        <v>51320</v>
      </c>
      <c r="T854" s="66">
        <v>20000</v>
      </c>
      <c r="U854" s="67">
        <f t="shared" si="246"/>
        <v>31.32</v>
      </c>
      <c r="V854" s="66">
        <f t="shared" si="237"/>
        <v>635075.64</v>
      </c>
      <c r="W854" s="66" t="str">
        <f t="shared" si="238"/>
        <v>1 &gt; 4</v>
      </c>
      <c r="X854" s="66">
        <f>A854+SUMIFS(Presensi!F:F,Presensi!E:E,'Entry Data'!AP854)</f>
        <v>1</v>
      </c>
      <c r="Y854" s="66">
        <f>IFERROR(INDEX('Retasi Pricing'!F:F,MATCH('Entry Data'!AM854,'Retasi Pricing'!E:E,0))*X854,"")</f>
        <v>27500</v>
      </c>
      <c r="Z854" s="62" t="s">
        <v>26</v>
      </c>
      <c r="AA854" s="62" t="s">
        <v>27</v>
      </c>
      <c r="AB854" s="32"/>
      <c r="AC854" s="32" t="s">
        <v>201</v>
      </c>
      <c r="AD854" s="32" t="str">
        <f t="shared" si="239"/>
        <v/>
      </c>
      <c r="AF854" s="5" t="str">
        <f t="shared" si="240"/>
        <v>arman44189</v>
      </c>
      <c r="AG854" s="5" t="str">
        <f t="shared" si="241"/>
        <v>BMJ 07144189UTARANIGHT</v>
      </c>
      <c r="AH854" s="5" t="str">
        <f t="shared" si="242"/>
        <v>arman44189UTARANIGHT</v>
      </c>
      <c r="AI854" s="5" t="str">
        <f t="shared" si="243"/>
        <v>BMJ 07144189NIGHT</v>
      </c>
      <c r="AJ854" s="5" t="str">
        <f t="shared" si="244"/>
        <v>arman44189NIGHT</v>
      </c>
      <c r="AK854" s="5" t="str">
        <f t="shared" si="245"/>
        <v>armanBMJ</v>
      </c>
      <c r="AL854" s="5" t="str">
        <f t="shared" si="247"/>
        <v>3UTARA</v>
      </c>
      <c r="AM854" s="5" t="str">
        <f t="shared" si="248"/>
        <v>1 &gt; 4UTARA12 RODA</v>
      </c>
      <c r="AN854" s="5" t="str">
        <f t="shared" si="249"/>
        <v>armanBMJ1 &gt; 4UTARA12 RODA</v>
      </c>
      <c r="AO854" s="5" t="str">
        <f t="shared" si="250"/>
        <v>arman1 &gt; 4UTARA12 RODA</v>
      </c>
      <c r="AP854" s="5" t="str">
        <f t="shared" si="251"/>
        <v>44189NIGHT</v>
      </c>
    </row>
    <row r="855" spans="1:42" x14ac:dyDescent="0.3">
      <c r="A855" s="33">
        <v>1</v>
      </c>
      <c r="B855" s="33"/>
      <c r="C855" s="70">
        <v>44189</v>
      </c>
      <c r="D855" s="71" t="s">
        <v>87</v>
      </c>
      <c r="E855" s="70">
        <v>44190.072222222225</v>
      </c>
      <c r="F855" s="71">
        <v>5154369</v>
      </c>
      <c r="G855" s="33" t="s">
        <v>20</v>
      </c>
      <c r="H855" s="33" t="s">
        <v>50</v>
      </c>
      <c r="I855" s="33" t="s">
        <v>51</v>
      </c>
      <c r="J855" s="33" t="s">
        <v>53</v>
      </c>
      <c r="K855" s="63" t="s">
        <v>80</v>
      </c>
      <c r="L855" s="32" t="str">
        <f t="shared" si="234"/>
        <v>AXOR4843</v>
      </c>
      <c r="M855" s="32" t="str">
        <f t="shared" si="235"/>
        <v>BMJ</v>
      </c>
      <c r="N855" s="32" t="str">
        <f t="shared" si="236"/>
        <v>12 RODA</v>
      </c>
      <c r="O855" s="64">
        <v>44190.073530092595</v>
      </c>
      <c r="P855" s="65">
        <v>44190.073530092595</v>
      </c>
      <c r="Q855" s="65"/>
      <c r="R855" s="66">
        <v>4</v>
      </c>
      <c r="S855" s="66">
        <v>52220</v>
      </c>
      <c r="T855" s="66">
        <v>20000</v>
      </c>
      <c r="U855" s="67">
        <f t="shared" si="246"/>
        <v>32.22</v>
      </c>
      <c r="V855" s="66">
        <f t="shared" si="237"/>
        <v>653324.93999999994</v>
      </c>
      <c r="W855" s="66" t="str">
        <f t="shared" si="238"/>
        <v>1 &gt; 4</v>
      </c>
      <c r="X855" s="66">
        <f>A855+SUMIFS(Presensi!F:F,Presensi!E:E,'Entry Data'!AP855)</f>
        <v>1</v>
      </c>
      <c r="Y855" s="66">
        <f>IFERROR(INDEX('Retasi Pricing'!F:F,MATCH('Entry Data'!AM855,'Retasi Pricing'!E:E,0))*X855,"")</f>
        <v>27500</v>
      </c>
      <c r="Z855" s="62" t="s">
        <v>26</v>
      </c>
      <c r="AA855" s="62" t="s">
        <v>27</v>
      </c>
      <c r="AB855" s="32"/>
      <c r="AC855" s="32" t="s">
        <v>201</v>
      </c>
      <c r="AD855" s="32" t="str">
        <f t="shared" si="239"/>
        <v/>
      </c>
      <c r="AF855" s="5" t="str">
        <f t="shared" si="240"/>
        <v>arman44189</v>
      </c>
      <c r="AG855" s="5" t="str">
        <f t="shared" si="241"/>
        <v>BMJ 07144189UTARANIGHT</v>
      </c>
      <c r="AH855" s="5" t="str">
        <f t="shared" si="242"/>
        <v>arman44189UTARANIGHT</v>
      </c>
      <c r="AI855" s="5" t="str">
        <f t="shared" si="243"/>
        <v>BMJ 07144189NIGHT</v>
      </c>
      <c r="AJ855" s="5" t="str">
        <f t="shared" si="244"/>
        <v>arman44189NIGHT</v>
      </c>
      <c r="AK855" s="5" t="str">
        <f t="shared" si="245"/>
        <v>armanBMJ</v>
      </c>
      <c r="AL855" s="5" t="str">
        <f t="shared" si="247"/>
        <v>4UTARA</v>
      </c>
      <c r="AM855" s="5" t="str">
        <f t="shared" si="248"/>
        <v>1 &gt; 4UTARA12 RODA</v>
      </c>
      <c r="AN855" s="5" t="str">
        <f t="shared" si="249"/>
        <v>armanBMJ1 &gt; 4UTARA12 RODA</v>
      </c>
      <c r="AO855" s="5" t="str">
        <f t="shared" si="250"/>
        <v>arman1 &gt; 4UTARA12 RODA</v>
      </c>
      <c r="AP855" s="5" t="str">
        <f t="shared" si="251"/>
        <v>44189NIGHT</v>
      </c>
    </row>
    <row r="856" spans="1:42" x14ac:dyDescent="0.3">
      <c r="A856" s="33">
        <v>1</v>
      </c>
      <c r="B856" s="33"/>
      <c r="C856" s="70">
        <v>44189</v>
      </c>
      <c r="D856" s="71" t="s">
        <v>87</v>
      </c>
      <c r="E856" s="70">
        <v>44190.134722222225</v>
      </c>
      <c r="F856" s="71">
        <v>5154437</v>
      </c>
      <c r="G856" s="33" t="s">
        <v>20</v>
      </c>
      <c r="H856" s="33" t="s">
        <v>21</v>
      </c>
      <c r="I856" s="33" t="s">
        <v>51</v>
      </c>
      <c r="J856" s="33" t="s">
        <v>46</v>
      </c>
      <c r="K856" s="63" t="s">
        <v>80</v>
      </c>
      <c r="L856" s="32" t="str">
        <f t="shared" si="234"/>
        <v>AXOR4843</v>
      </c>
      <c r="M856" s="32" t="str">
        <f t="shared" si="235"/>
        <v>BMJ</v>
      </c>
      <c r="N856" s="32" t="str">
        <f t="shared" si="236"/>
        <v>12 RODA</v>
      </c>
      <c r="O856" s="64">
        <v>44190.136319444442</v>
      </c>
      <c r="P856" s="65">
        <v>44190.136319444442</v>
      </c>
      <c r="Q856" s="65"/>
      <c r="R856" s="66">
        <v>5</v>
      </c>
      <c r="S856" s="66">
        <v>50360</v>
      </c>
      <c r="T856" s="66">
        <v>20000</v>
      </c>
      <c r="U856" s="67">
        <f t="shared" si="246"/>
        <v>30.36</v>
      </c>
      <c r="V856" s="66">
        <f t="shared" si="237"/>
        <v>615609.72</v>
      </c>
      <c r="W856" s="66" t="str">
        <f t="shared" si="238"/>
        <v>&gt; 5</v>
      </c>
      <c r="X856" s="66">
        <f>A856+SUMIFS(Presensi!F:F,Presensi!E:E,'Entry Data'!AP856)</f>
        <v>1</v>
      </c>
      <c r="Y856" s="66">
        <f>IFERROR(INDEX('Retasi Pricing'!F:F,MATCH('Entry Data'!AM856,'Retasi Pricing'!E:E,0))*X856,"")</f>
        <v>31200</v>
      </c>
      <c r="Z856" s="62" t="s">
        <v>26</v>
      </c>
      <c r="AA856" s="62" t="s">
        <v>27</v>
      </c>
      <c r="AB856" s="32"/>
      <c r="AC856" s="32" t="s">
        <v>201</v>
      </c>
      <c r="AD856" s="32" t="str">
        <f t="shared" si="239"/>
        <v/>
      </c>
      <c r="AF856" s="5" t="str">
        <f t="shared" si="240"/>
        <v>arman44189</v>
      </c>
      <c r="AG856" s="5" t="str">
        <f t="shared" si="241"/>
        <v>BMJ 07144189UTARANIGHT</v>
      </c>
      <c r="AH856" s="5" t="str">
        <f t="shared" si="242"/>
        <v>arman44189UTARANIGHT</v>
      </c>
      <c r="AI856" s="5" t="str">
        <f t="shared" si="243"/>
        <v>BMJ 07144189NIGHT</v>
      </c>
      <c r="AJ856" s="5" t="str">
        <f t="shared" si="244"/>
        <v>arman44189NIGHT</v>
      </c>
      <c r="AK856" s="5" t="str">
        <f t="shared" si="245"/>
        <v>armanBMJ</v>
      </c>
      <c r="AL856" s="5" t="str">
        <f t="shared" si="247"/>
        <v>5UTARA</v>
      </c>
      <c r="AM856" s="5" t="str">
        <f t="shared" si="248"/>
        <v>&gt; 5UTARA12 RODA</v>
      </c>
      <c r="AN856" s="5" t="str">
        <f t="shared" si="249"/>
        <v>armanBMJ&gt; 5UTARA12 RODA</v>
      </c>
      <c r="AO856" s="5" t="str">
        <f t="shared" si="250"/>
        <v>arman&gt; 5UTARA12 RODA</v>
      </c>
      <c r="AP856" s="5" t="str">
        <f t="shared" si="251"/>
        <v>44189NIGHT</v>
      </c>
    </row>
    <row r="857" spans="1:42" x14ac:dyDescent="0.3">
      <c r="A857" s="33">
        <v>1</v>
      </c>
      <c r="B857" s="33"/>
      <c r="C857" s="70">
        <v>44189</v>
      </c>
      <c r="D857" s="71" t="s">
        <v>87</v>
      </c>
      <c r="E857" s="70">
        <v>44190.218055555553</v>
      </c>
      <c r="F857" s="71">
        <v>5154520</v>
      </c>
      <c r="G857" s="33" t="s">
        <v>20</v>
      </c>
      <c r="H857" s="33" t="s">
        <v>21</v>
      </c>
      <c r="I857" s="33" t="s">
        <v>51</v>
      </c>
      <c r="J857" s="33" t="s">
        <v>46</v>
      </c>
      <c r="K857" s="63" t="s">
        <v>80</v>
      </c>
      <c r="L857" s="32" t="str">
        <f t="shared" si="234"/>
        <v>AXOR4843</v>
      </c>
      <c r="M857" s="32" t="str">
        <f t="shared" si="235"/>
        <v>BMJ</v>
      </c>
      <c r="N857" s="32" t="str">
        <f t="shared" si="236"/>
        <v>12 RODA</v>
      </c>
      <c r="O857" s="64">
        <v>44190.220590277779</v>
      </c>
      <c r="P857" s="65">
        <v>44190.220590277779</v>
      </c>
      <c r="Q857" s="65"/>
      <c r="R857" s="66">
        <v>6</v>
      </c>
      <c r="S857" s="66">
        <v>50000</v>
      </c>
      <c r="T857" s="66">
        <v>20000</v>
      </c>
      <c r="U857" s="67">
        <f t="shared" si="246"/>
        <v>30</v>
      </c>
      <c r="V857" s="66">
        <f t="shared" si="237"/>
        <v>608310</v>
      </c>
      <c r="W857" s="66" t="str">
        <f t="shared" si="238"/>
        <v>&gt; 6</v>
      </c>
      <c r="X857" s="66">
        <f>A857+SUMIFS(Presensi!F:F,Presensi!E:E,'Entry Data'!AP857)</f>
        <v>1</v>
      </c>
      <c r="Y857" s="66">
        <f>IFERROR(INDEX('Retasi Pricing'!F:F,MATCH('Entry Data'!AM857,'Retasi Pricing'!E:E,0))*X857,"")</f>
        <v>34450</v>
      </c>
      <c r="Z857" s="62" t="s">
        <v>26</v>
      </c>
      <c r="AA857" s="62" t="s">
        <v>27</v>
      </c>
      <c r="AB857" s="32"/>
      <c r="AC857" s="32" t="s">
        <v>201</v>
      </c>
      <c r="AD857" s="32" t="str">
        <f t="shared" si="239"/>
        <v/>
      </c>
      <c r="AF857" s="5" t="str">
        <f t="shared" si="240"/>
        <v>arman44189</v>
      </c>
      <c r="AG857" s="5" t="str">
        <f t="shared" si="241"/>
        <v>BMJ 07144189UTARANIGHT</v>
      </c>
      <c r="AH857" s="5" t="str">
        <f t="shared" si="242"/>
        <v>arman44189UTARANIGHT</v>
      </c>
      <c r="AI857" s="5" t="str">
        <f t="shared" si="243"/>
        <v>BMJ 07144189NIGHT</v>
      </c>
      <c r="AJ857" s="5" t="str">
        <f t="shared" si="244"/>
        <v>arman44189NIGHT</v>
      </c>
      <c r="AK857" s="5" t="str">
        <f t="shared" si="245"/>
        <v>armanBMJ</v>
      </c>
      <c r="AL857" s="5" t="str">
        <f t="shared" si="247"/>
        <v>6UTARA</v>
      </c>
      <c r="AM857" s="5" t="str">
        <f t="shared" si="248"/>
        <v>&gt; 6UTARA12 RODA</v>
      </c>
      <c r="AN857" s="5" t="str">
        <f t="shared" si="249"/>
        <v>armanBMJ&gt; 6UTARA12 RODA</v>
      </c>
      <c r="AO857" s="5" t="str">
        <f t="shared" si="250"/>
        <v>arman&gt; 6UTARA12 RODA</v>
      </c>
      <c r="AP857" s="5" t="str">
        <f t="shared" si="251"/>
        <v>44189NIGHT</v>
      </c>
    </row>
    <row r="858" spans="1:42" x14ac:dyDescent="0.3">
      <c r="A858" s="33">
        <v>1</v>
      </c>
      <c r="B858" s="33"/>
      <c r="C858" s="70">
        <v>44189</v>
      </c>
      <c r="D858" s="71" t="s">
        <v>87</v>
      </c>
      <c r="E858" s="70">
        <v>44189.863194444442</v>
      </c>
      <c r="F858" s="71">
        <v>5154159</v>
      </c>
      <c r="G858" s="33" t="s">
        <v>20</v>
      </c>
      <c r="H858" s="33" t="s">
        <v>50</v>
      </c>
      <c r="I858" s="33" t="s">
        <v>51</v>
      </c>
      <c r="J858" s="33" t="s">
        <v>52</v>
      </c>
      <c r="K858" s="63" t="s">
        <v>82</v>
      </c>
      <c r="L858" s="32" t="str">
        <f t="shared" si="234"/>
        <v>AXOR4843</v>
      </c>
      <c r="M858" s="32" t="str">
        <f t="shared" si="235"/>
        <v>BMJ</v>
      </c>
      <c r="N858" s="32" t="str">
        <f t="shared" si="236"/>
        <v>12 RODA</v>
      </c>
      <c r="O858" s="64">
        <v>44189.863425925927</v>
      </c>
      <c r="P858" s="65">
        <v>44189.863425925927</v>
      </c>
      <c r="Q858" s="65"/>
      <c r="R858" s="66">
        <v>1</v>
      </c>
      <c r="S858" s="66">
        <v>50920</v>
      </c>
      <c r="T858" s="66">
        <v>20100</v>
      </c>
      <c r="U858" s="67">
        <f t="shared" si="246"/>
        <v>30.82</v>
      </c>
      <c r="V858" s="66">
        <f t="shared" si="237"/>
        <v>624937.14</v>
      </c>
      <c r="W858" s="66" t="str">
        <f t="shared" si="238"/>
        <v>1 &gt; 4</v>
      </c>
      <c r="X858" s="66">
        <f>A858+SUMIFS(Presensi!F:F,Presensi!E:E,'Entry Data'!AP858)</f>
        <v>1</v>
      </c>
      <c r="Y858" s="66">
        <f>IFERROR(INDEX('Retasi Pricing'!F:F,MATCH('Entry Data'!AM858,'Retasi Pricing'!E:E,0))*X858,"")</f>
        <v>27500</v>
      </c>
      <c r="Z858" s="62" t="s">
        <v>26</v>
      </c>
      <c r="AA858" s="62" t="s">
        <v>27</v>
      </c>
      <c r="AB858" s="32"/>
      <c r="AC858" s="32" t="s">
        <v>213</v>
      </c>
      <c r="AD858" s="32" t="str">
        <f t="shared" si="239"/>
        <v/>
      </c>
      <c r="AF858" s="5" t="str">
        <f t="shared" si="240"/>
        <v>alrandi44189</v>
      </c>
      <c r="AG858" s="5" t="str">
        <f t="shared" si="241"/>
        <v>BMJ 07244189UTARANIGHT</v>
      </c>
      <c r="AH858" s="5" t="str">
        <f t="shared" si="242"/>
        <v>alrandi44189UTARANIGHT</v>
      </c>
      <c r="AI858" s="5" t="str">
        <f t="shared" si="243"/>
        <v>BMJ 07244189NIGHT</v>
      </c>
      <c r="AJ858" s="5" t="str">
        <f t="shared" si="244"/>
        <v>alrandi44189NIGHT</v>
      </c>
      <c r="AK858" s="5" t="str">
        <f t="shared" si="245"/>
        <v>alrandiBMJ</v>
      </c>
      <c r="AL858" s="5" t="str">
        <f t="shared" si="247"/>
        <v>1UTARA</v>
      </c>
      <c r="AM858" s="5" t="str">
        <f t="shared" si="248"/>
        <v>1 &gt; 4UTARA12 RODA</v>
      </c>
      <c r="AN858" s="5" t="str">
        <f t="shared" si="249"/>
        <v>alrandiBMJ1 &gt; 4UTARA12 RODA</v>
      </c>
      <c r="AO858" s="5" t="str">
        <f t="shared" si="250"/>
        <v>alrandi1 &gt; 4UTARA12 RODA</v>
      </c>
      <c r="AP858" s="5" t="str">
        <f t="shared" si="251"/>
        <v>44189NIGHT</v>
      </c>
    </row>
    <row r="859" spans="1:42" x14ac:dyDescent="0.3">
      <c r="A859" s="33">
        <v>1</v>
      </c>
      <c r="B859" s="33"/>
      <c r="C859" s="70">
        <v>44189</v>
      </c>
      <c r="D859" s="71" t="s">
        <v>87</v>
      </c>
      <c r="E859" s="70">
        <v>44189.926388888889</v>
      </c>
      <c r="F859" s="71">
        <v>5154227</v>
      </c>
      <c r="G859" s="33" t="s">
        <v>20</v>
      </c>
      <c r="H859" s="33" t="s">
        <v>50</v>
      </c>
      <c r="I859" s="33" t="s">
        <v>51</v>
      </c>
      <c r="J859" s="33" t="s">
        <v>52</v>
      </c>
      <c r="K859" s="63" t="s">
        <v>82</v>
      </c>
      <c r="L859" s="32" t="str">
        <f t="shared" si="234"/>
        <v>AXOR4843</v>
      </c>
      <c r="M859" s="32" t="str">
        <f t="shared" si="235"/>
        <v>BMJ</v>
      </c>
      <c r="N859" s="32" t="str">
        <f t="shared" si="236"/>
        <v>12 RODA</v>
      </c>
      <c r="O859" s="64">
        <v>44189.927025462966</v>
      </c>
      <c r="P859" s="65">
        <v>44189.927025462966</v>
      </c>
      <c r="Q859" s="65"/>
      <c r="R859" s="66">
        <v>2</v>
      </c>
      <c r="S859" s="66">
        <v>54020</v>
      </c>
      <c r="T859" s="66">
        <v>20100</v>
      </c>
      <c r="U859" s="67">
        <f t="shared" si="246"/>
        <v>33.92</v>
      </c>
      <c r="V859" s="66">
        <f t="shared" si="237"/>
        <v>687795.84000000008</v>
      </c>
      <c r="W859" s="66" t="str">
        <f t="shared" si="238"/>
        <v>1 &gt; 4</v>
      </c>
      <c r="X859" s="66">
        <f>A859+SUMIFS(Presensi!F:F,Presensi!E:E,'Entry Data'!AP859)</f>
        <v>1</v>
      </c>
      <c r="Y859" s="66">
        <f>IFERROR(INDEX('Retasi Pricing'!F:F,MATCH('Entry Data'!AM859,'Retasi Pricing'!E:E,0))*X859,"")</f>
        <v>27500</v>
      </c>
      <c r="Z859" s="62" t="s">
        <v>26</v>
      </c>
      <c r="AA859" s="62" t="s">
        <v>27</v>
      </c>
      <c r="AB859" s="32"/>
      <c r="AC859" s="32" t="s">
        <v>213</v>
      </c>
      <c r="AD859" s="32" t="str">
        <f t="shared" si="239"/>
        <v/>
      </c>
      <c r="AF859" s="5" t="str">
        <f t="shared" si="240"/>
        <v>alrandi44189</v>
      </c>
      <c r="AG859" s="5" t="str">
        <f t="shared" si="241"/>
        <v>BMJ 07244189UTARANIGHT</v>
      </c>
      <c r="AH859" s="5" t="str">
        <f t="shared" si="242"/>
        <v>alrandi44189UTARANIGHT</v>
      </c>
      <c r="AI859" s="5" t="str">
        <f t="shared" si="243"/>
        <v>BMJ 07244189NIGHT</v>
      </c>
      <c r="AJ859" s="5" t="str">
        <f t="shared" si="244"/>
        <v>alrandi44189NIGHT</v>
      </c>
      <c r="AK859" s="5" t="str">
        <f t="shared" si="245"/>
        <v>alrandiBMJ</v>
      </c>
      <c r="AL859" s="5" t="str">
        <f t="shared" si="247"/>
        <v>2UTARA</v>
      </c>
      <c r="AM859" s="5" t="str">
        <f t="shared" si="248"/>
        <v>1 &gt; 4UTARA12 RODA</v>
      </c>
      <c r="AN859" s="5" t="str">
        <f t="shared" si="249"/>
        <v>alrandiBMJ1 &gt; 4UTARA12 RODA</v>
      </c>
      <c r="AO859" s="5" t="str">
        <f t="shared" si="250"/>
        <v>alrandi1 &gt; 4UTARA12 RODA</v>
      </c>
      <c r="AP859" s="5" t="str">
        <f t="shared" si="251"/>
        <v>44189NIGHT</v>
      </c>
    </row>
    <row r="860" spans="1:42" x14ac:dyDescent="0.3">
      <c r="A860" s="33">
        <v>1</v>
      </c>
      <c r="B860" s="33"/>
      <c r="C860" s="70">
        <v>44189</v>
      </c>
      <c r="D860" s="71" t="s">
        <v>87</v>
      </c>
      <c r="E860" s="70">
        <v>44189.995138888888</v>
      </c>
      <c r="F860" s="71">
        <v>5154306</v>
      </c>
      <c r="G860" s="33" t="s">
        <v>20</v>
      </c>
      <c r="H860" s="33" t="s">
        <v>50</v>
      </c>
      <c r="I860" s="33" t="s">
        <v>51</v>
      </c>
      <c r="J860" s="33" t="s">
        <v>52</v>
      </c>
      <c r="K860" s="63" t="s">
        <v>82</v>
      </c>
      <c r="L860" s="32" t="str">
        <f t="shared" si="234"/>
        <v>AXOR4843</v>
      </c>
      <c r="M860" s="32" t="str">
        <f t="shared" si="235"/>
        <v>BMJ</v>
      </c>
      <c r="N860" s="32" t="str">
        <f t="shared" si="236"/>
        <v>12 RODA</v>
      </c>
      <c r="O860" s="64">
        <v>44189.996840277781</v>
      </c>
      <c r="P860" s="65">
        <v>44189.996840277781</v>
      </c>
      <c r="Q860" s="65"/>
      <c r="R860" s="66">
        <v>3</v>
      </c>
      <c r="S860" s="66">
        <v>49640</v>
      </c>
      <c r="T860" s="66">
        <v>20100</v>
      </c>
      <c r="U860" s="67">
        <f t="shared" si="246"/>
        <v>29.54</v>
      </c>
      <c r="V860" s="66">
        <f t="shared" si="237"/>
        <v>598982.58000000007</v>
      </c>
      <c r="W860" s="66" t="str">
        <f t="shared" si="238"/>
        <v>1 &gt; 4</v>
      </c>
      <c r="X860" s="66">
        <f>A860+SUMIFS(Presensi!F:F,Presensi!E:E,'Entry Data'!AP860)</f>
        <v>1</v>
      </c>
      <c r="Y860" s="66">
        <f>IFERROR(INDEX('Retasi Pricing'!F:F,MATCH('Entry Data'!AM860,'Retasi Pricing'!E:E,0))*X860,"")</f>
        <v>27500</v>
      </c>
      <c r="Z860" s="62" t="s">
        <v>26</v>
      </c>
      <c r="AA860" s="62" t="s">
        <v>27</v>
      </c>
      <c r="AB860" s="32"/>
      <c r="AC860" s="32" t="s">
        <v>213</v>
      </c>
      <c r="AD860" s="32" t="str">
        <f t="shared" si="239"/>
        <v/>
      </c>
      <c r="AF860" s="5" t="str">
        <f t="shared" si="240"/>
        <v>alrandi44189</v>
      </c>
      <c r="AG860" s="5" t="str">
        <f t="shared" si="241"/>
        <v>BMJ 07244189UTARANIGHT</v>
      </c>
      <c r="AH860" s="5" t="str">
        <f t="shared" si="242"/>
        <v>alrandi44189UTARANIGHT</v>
      </c>
      <c r="AI860" s="5" t="str">
        <f t="shared" si="243"/>
        <v>BMJ 07244189NIGHT</v>
      </c>
      <c r="AJ860" s="5" t="str">
        <f t="shared" si="244"/>
        <v>alrandi44189NIGHT</v>
      </c>
      <c r="AK860" s="5" t="str">
        <f t="shared" si="245"/>
        <v>alrandiBMJ</v>
      </c>
      <c r="AL860" s="5" t="str">
        <f t="shared" si="247"/>
        <v>3UTARA</v>
      </c>
      <c r="AM860" s="5" t="str">
        <f t="shared" si="248"/>
        <v>1 &gt; 4UTARA12 RODA</v>
      </c>
      <c r="AN860" s="5" t="str">
        <f t="shared" si="249"/>
        <v>alrandiBMJ1 &gt; 4UTARA12 RODA</v>
      </c>
      <c r="AO860" s="5" t="str">
        <f t="shared" si="250"/>
        <v>alrandi1 &gt; 4UTARA12 RODA</v>
      </c>
      <c r="AP860" s="5" t="str">
        <f t="shared" si="251"/>
        <v>44189NIGHT</v>
      </c>
    </row>
    <row r="861" spans="1:42" x14ac:dyDescent="0.3">
      <c r="A861" s="33">
        <v>1</v>
      </c>
      <c r="B861" s="33"/>
      <c r="C861" s="70">
        <v>44189</v>
      </c>
      <c r="D861" s="71" t="s">
        <v>87</v>
      </c>
      <c r="E861" s="70">
        <v>44190.11041666667</v>
      </c>
      <c r="F861" s="71">
        <v>5154415</v>
      </c>
      <c r="G861" s="33" t="s">
        <v>20</v>
      </c>
      <c r="H861" s="33" t="s">
        <v>21</v>
      </c>
      <c r="I861" s="33" t="s">
        <v>51</v>
      </c>
      <c r="J861" s="33" t="s">
        <v>46</v>
      </c>
      <c r="K861" s="63" t="s">
        <v>82</v>
      </c>
      <c r="L861" s="32" t="str">
        <f t="shared" si="234"/>
        <v>AXOR4843</v>
      </c>
      <c r="M861" s="32" t="str">
        <f t="shared" si="235"/>
        <v>BMJ</v>
      </c>
      <c r="N861" s="32" t="str">
        <f t="shared" si="236"/>
        <v>12 RODA</v>
      </c>
      <c r="O861" s="64">
        <v>44190.114027777781</v>
      </c>
      <c r="P861" s="65">
        <v>44190.114027777781</v>
      </c>
      <c r="Q861" s="65"/>
      <c r="R861" s="66">
        <v>4</v>
      </c>
      <c r="S861" s="66">
        <v>50480</v>
      </c>
      <c r="T861" s="66">
        <v>20100</v>
      </c>
      <c r="U861" s="67">
        <f t="shared" si="246"/>
        <v>30.38</v>
      </c>
      <c r="V861" s="66">
        <f t="shared" si="237"/>
        <v>616015.26</v>
      </c>
      <c r="W861" s="66" t="str">
        <f t="shared" si="238"/>
        <v>1 &gt; 4</v>
      </c>
      <c r="X861" s="66">
        <f>A861+SUMIFS(Presensi!F:F,Presensi!E:E,'Entry Data'!AP861)</f>
        <v>1</v>
      </c>
      <c r="Y861" s="66">
        <f>IFERROR(INDEX('Retasi Pricing'!F:F,MATCH('Entry Data'!AM861,'Retasi Pricing'!E:E,0))*X861,"")</f>
        <v>27500</v>
      </c>
      <c r="Z861" s="62" t="s">
        <v>26</v>
      </c>
      <c r="AA861" s="62" t="s">
        <v>27</v>
      </c>
      <c r="AB861" s="32"/>
      <c r="AC861" s="32" t="s">
        <v>213</v>
      </c>
      <c r="AD861" s="32" t="str">
        <f t="shared" si="239"/>
        <v/>
      </c>
      <c r="AF861" s="5" t="str">
        <f t="shared" si="240"/>
        <v>alrandi44189</v>
      </c>
      <c r="AG861" s="5" t="str">
        <f t="shared" si="241"/>
        <v>BMJ 07244189UTARANIGHT</v>
      </c>
      <c r="AH861" s="5" t="str">
        <f t="shared" si="242"/>
        <v>alrandi44189UTARANIGHT</v>
      </c>
      <c r="AI861" s="5" t="str">
        <f t="shared" si="243"/>
        <v>BMJ 07244189NIGHT</v>
      </c>
      <c r="AJ861" s="5" t="str">
        <f t="shared" si="244"/>
        <v>alrandi44189NIGHT</v>
      </c>
      <c r="AK861" s="5" t="str">
        <f t="shared" si="245"/>
        <v>alrandiBMJ</v>
      </c>
      <c r="AL861" s="5" t="str">
        <f t="shared" si="247"/>
        <v>4UTARA</v>
      </c>
      <c r="AM861" s="5" t="str">
        <f t="shared" si="248"/>
        <v>1 &gt; 4UTARA12 RODA</v>
      </c>
      <c r="AN861" s="5" t="str">
        <f t="shared" si="249"/>
        <v>alrandiBMJ1 &gt; 4UTARA12 RODA</v>
      </c>
      <c r="AO861" s="5" t="str">
        <f t="shared" si="250"/>
        <v>alrandi1 &gt; 4UTARA12 RODA</v>
      </c>
      <c r="AP861" s="5" t="str">
        <f t="shared" si="251"/>
        <v>44189NIGHT</v>
      </c>
    </row>
    <row r="862" spans="1:42" x14ac:dyDescent="0.3">
      <c r="A862" s="33">
        <v>1</v>
      </c>
      <c r="B862" s="33"/>
      <c r="C862" s="70">
        <v>44189</v>
      </c>
      <c r="D862" s="71" t="s">
        <v>87</v>
      </c>
      <c r="E862" s="70">
        <v>44190.17083333333</v>
      </c>
      <c r="F862" s="71">
        <v>5154478</v>
      </c>
      <c r="G862" s="33" t="s">
        <v>20</v>
      </c>
      <c r="H862" s="33" t="s">
        <v>50</v>
      </c>
      <c r="I862" s="33" t="s">
        <v>51</v>
      </c>
      <c r="J862" s="33" t="s">
        <v>53</v>
      </c>
      <c r="K862" s="63" t="s">
        <v>82</v>
      </c>
      <c r="L862" s="32" t="str">
        <f t="shared" si="234"/>
        <v>AXOR4843</v>
      </c>
      <c r="M862" s="32" t="str">
        <f t="shared" si="235"/>
        <v>BMJ</v>
      </c>
      <c r="N862" s="32" t="str">
        <f t="shared" si="236"/>
        <v>12 RODA</v>
      </c>
      <c r="O862" s="64">
        <v>44190.171134259261</v>
      </c>
      <c r="P862" s="65">
        <v>44190.171134259261</v>
      </c>
      <c r="Q862" s="65"/>
      <c r="R862" s="66">
        <v>5</v>
      </c>
      <c r="S862" s="66">
        <v>54660</v>
      </c>
      <c r="T862" s="66">
        <v>20100</v>
      </c>
      <c r="U862" s="67">
        <f t="shared" si="246"/>
        <v>34.56</v>
      </c>
      <c r="V862" s="66">
        <f t="shared" si="237"/>
        <v>700773.12</v>
      </c>
      <c r="W862" s="66" t="str">
        <f t="shared" si="238"/>
        <v>&gt; 5</v>
      </c>
      <c r="X862" s="66">
        <f>A862+SUMIFS(Presensi!F:F,Presensi!E:E,'Entry Data'!AP862)</f>
        <v>1</v>
      </c>
      <c r="Y862" s="66">
        <f>IFERROR(INDEX('Retasi Pricing'!F:F,MATCH('Entry Data'!AM862,'Retasi Pricing'!E:E,0))*X862,"")</f>
        <v>31200</v>
      </c>
      <c r="Z862" s="62" t="s">
        <v>26</v>
      </c>
      <c r="AA862" s="62" t="s">
        <v>27</v>
      </c>
      <c r="AB862" s="32"/>
      <c r="AC862" s="32" t="s">
        <v>213</v>
      </c>
      <c r="AD862" s="32" t="str">
        <f t="shared" si="239"/>
        <v/>
      </c>
      <c r="AF862" s="5" t="str">
        <f t="shared" si="240"/>
        <v>alrandi44189</v>
      </c>
      <c r="AG862" s="5" t="str">
        <f t="shared" si="241"/>
        <v>BMJ 07244189UTARANIGHT</v>
      </c>
      <c r="AH862" s="5" t="str">
        <f t="shared" si="242"/>
        <v>alrandi44189UTARANIGHT</v>
      </c>
      <c r="AI862" s="5" t="str">
        <f t="shared" si="243"/>
        <v>BMJ 07244189NIGHT</v>
      </c>
      <c r="AJ862" s="5" t="str">
        <f t="shared" si="244"/>
        <v>alrandi44189NIGHT</v>
      </c>
      <c r="AK862" s="5" t="str">
        <f t="shared" si="245"/>
        <v>alrandiBMJ</v>
      </c>
      <c r="AL862" s="5" t="str">
        <f t="shared" si="247"/>
        <v>5UTARA</v>
      </c>
      <c r="AM862" s="5" t="str">
        <f t="shared" si="248"/>
        <v>&gt; 5UTARA12 RODA</v>
      </c>
      <c r="AN862" s="5" t="str">
        <f t="shared" si="249"/>
        <v>alrandiBMJ&gt; 5UTARA12 RODA</v>
      </c>
      <c r="AO862" s="5" t="str">
        <f t="shared" si="250"/>
        <v>alrandi&gt; 5UTARA12 RODA</v>
      </c>
      <c r="AP862" s="5" t="str">
        <f t="shared" si="251"/>
        <v>44189NIGHT</v>
      </c>
    </row>
    <row r="863" spans="1:42" x14ac:dyDescent="0.3">
      <c r="A863" s="33">
        <v>1</v>
      </c>
      <c r="B863" s="33"/>
      <c r="C863" s="70">
        <v>44189</v>
      </c>
      <c r="D863" s="71" t="s">
        <v>87</v>
      </c>
      <c r="E863" s="70">
        <v>44190.234722222223</v>
      </c>
      <c r="F863" s="71">
        <v>5154536</v>
      </c>
      <c r="G863" s="33" t="s">
        <v>20</v>
      </c>
      <c r="H863" s="33" t="s">
        <v>50</v>
      </c>
      <c r="I863" s="33" t="s">
        <v>51</v>
      </c>
      <c r="J863" s="33" t="s">
        <v>53</v>
      </c>
      <c r="K863" s="63" t="s">
        <v>82</v>
      </c>
      <c r="L863" s="32" t="str">
        <f t="shared" si="234"/>
        <v>AXOR4843</v>
      </c>
      <c r="M863" s="32" t="str">
        <f t="shared" si="235"/>
        <v>BMJ</v>
      </c>
      <c r="N863" s="32" t="str">
        <f t="shared" si="236"/>
        <v>12 RODA</v>
      </c>
      <c r="O863" s="64">
        <v>44190.236539351848</v>
      </c>
      <c r="P863" s="65">
        <v>44190.236539351848</v>
      </c>
      <c r="Q863" s="65"/>
      <c r="R863" s="66">
        <v>6</v>
      </c>
      <c r="S863" s="66">
        <v>54560</v>
      </c>
      <c r="T863" s="66">
        <v>20100</v>
      </c>
      <c r="U863" s="67">
        <f t="shared" si="246"/>
        <v>34.46</v>
      </c>
      <c r="V863" s="66">
        <f t="shared" si="237"/>
        <v>698745.41999999993</v>
      </c>
      <c r="W863" s="66" t="str">
        <f t="shared" si="238"/>
        <v>&gt; 6</v>
      </c>
      <c r="X863" s="66">
        <f>A863+SUMIFS(Presensi!F:F,Presensi!E:E,'Entry Data'!AP863)</f>
        <v>1</v>
      </c>
      <c r="Y863" s="66">
        <f>IFERROR(INDEX('Retasi Pricing'!F:F,MATCH('Entry Data'!AM863,'Retasi Pricing'!E:E,0))*X863,"")</f>
        <v>34450</v>
      </c>
      <c r="Z863" s="62" t="s">
        <v>26</v>
      </c>
      <c r="AA863" s="62" t="s">
        <v>27</v>
      </c>
      <c r="AB863" s="32"/>
      <c r="AC863" s="32" t="s">
        <v>213</v>
      </c>
      <c r="AD863" s="32" t="str">
        <f t="shared" si="239"/>
        <v/>
      </c>
      <c r="AF863" s="5" t="str">
        <f t="shared" si="240"/>
        <v>alrandi44189</v>
      </c>
      <c r="AG863" s="5" t="str">
        <f t="shared" si="241"/>
        <v>BMJ 07244189UTARANIGHT</v>
      </c>
      <c r="AH863" s="5" t="str">
        <f t="shared" si="242"/>
        <v>alrandi44189UTARANIGHT</v>
      </c>
      <c r="AI863" s="5" t="str">
        <f t="shared" si="243"/>
        <v>BMJ 07244189NIGHT</v>
      </c>
      <c r="AJ863" s="5" t="str">
        <f t="shared" si="244"/>
        <v>alrandi44189NIGHT</v>
      </c>
      <c r="AK863" s="5" t="str">
        <f t="shared" si="245"/>
        <v>alrandiBMJ</v>
      </c>
      <c r="AL863" s="5" t="str">
        <f t="shared" si="247"/>
        <v>6UTARA</v>
      </c>
      <c r="AM863" s="5" t="str">
        <f t="shared" si="248"/>
        <v>&gt; 6UTARA12 RODA</v>
      </c>
      <c r="AN863" s="5" t="str">
        <f t="shared" si="249"/>
        <v>alrandiBMJ&gt; 6UTARA12 RODA</v>
      </c>
      <c r="AO863" s="5" t="str">
        <f t="shared" si="250"/>
        <v>alrandi&gt; 6UTARA12 RODA</v>
      </c>
      <c r="AP863" s="5" t="str">
        <f t="shared" si="251"/>
        <v>44189NIGHT</v>
      </c>
    </row>
    <row r="864" spans="1:42" x14ac:dyDescent="0.3">
      <c r="A864" s="33">
        <v>1</v>
      </c>
      <c r="B864" s="33"/>
      <c r="C864" s="70">
        <v>44189</v>
      </c>
      <c r="D864" s="71" t="s">
        <v>87</v>
      </c>
      <c r="E864" s="70">
        <v>44189.861111111109</v>
      </c>
      <c r="F864" s="71">
        <v>5154155</v>
      </c>
      <c r="G864" s="33" t="s">
        <v>20</v>
      </c>
      <c r="H864" s="33" t="s">
        <v>21</v>
      </c>
      <c r="I864" s="33" t="s">
        <v>45</v>
      </c>
      <c r="J864" s="33" t="s">
        <v>46</v>
      </c>
      <c r="K864" s="63" t="s">
        <v>85</v>
      </c>
      <c r="L864" s="32" t="str">
        <f t="shared" si="234"/>
        <v>AXOR4843</v>
      </c>
      <c r="M864" s="32" t="str">
        <f t="shared" si="235"/>
        <v>BMJ</v>
      </c>
      <c r="N864" s="32" t="str">
        <f t="shared" si="236"/>
        <v>12 RODA</v>
      </c>
      <c r="O864" s="64">
        <v>44189.861377314817</v>
      </c>
      <c r="P864" s="65">
        <v>44189.861377314817</v>
      </c>
      <c r="Q864" s="65"/>
      <c r="R864" s="66">
        <v>1</v>
      </c>
      <c r="S864" s="66">
        <v>52660</v>
      </c>
      <c r="T864" s="66">
        <v>19880</v>
      </c>
      <c r="U864" s="67">
        <f t="shared" si="246"/>
        <v>32.78</v>
      </c>
      <c r="V864" s="66">
        <f t="shared" si="237"/>
        <v>664680.06000000006</v>
      </c>
      <c r="W864" s="66" t="str">
        <f t="shared" si="238"/>
        <v>1 &gt; 4</v>
      </c>
      <c r="X864" s="66">
        <f>A864+SUMIFS(Presensi!F:F,Presensi!E:E,'Entry Data'!AP864)</f>
        <v>1</v>
      </c>
      <c r="Y864" s="66">
        <f>IFERROR(INDEX('Retasi Pricing'!F:F,MATCH('Entry Data'!AM864,'Retasi Pricing'!E:E,0))*X864,"")</f>
        <v>27500</v>
      </c>
      <c r="Z864" s="62" t="s">
        <v>26</v>
      </c>
      <c r="AA864" s="62" t="s">
        <v>27</v>
      </c>
      <c r="AB864" s="32"/>
      <c r="AC864" s="32" t="s">
        <v>211</v>
      </c>
      <c r="AD864" s="32" t="str">
        <f t="shared" si="239"/>
        <v/>
      </c>
      <c r="AF864" s="5" t="str">
        <f t="shared" si="240"/>
        <v>yudianto44189</v>
      </c>
      <c r="AG864" s="5" t="str">
        <f t="shared" si="241"/>
        <v>BMJ 07444189UTARANIGHT</v>
      </c>
      <c r="AH864" s="5" t="str">
        <f t="shared" si="242"/>
        <v>yudianto44189UTARANIGHT</v>
      </c>
      <c r="AI864" s="5" t="str">
        <f t="shared" si="243"/>
        <v>BMJ 07444189NIGHT</v>
      </c>
      <c r="AJ864" s="5" t="str">
        <f t="shared" si="244"/>
        <v>yudianto44189NIGHT</v>
      </c>
      <c r="AK864" s="5" t="str">
        <f t="shared" si="245"/>
        <v>yudiantoBMJ</v>
      </c>
      <c r="AL864" s="5" t="str">
        <f t="shared" si="247"/>
        <v>1UTARA</v>
      </c>
      <c r="AM864" s="5" t="str">
        <f t="shared" si="248"/>
        <v>1 &gt; 4UTARA12 RODA</v>
      </c>
      <c r="AN864" s="5" t="str">
        <f t="shared" si="249"/>
        <v>yudiantoBMJ1 &gt; 4UTARA12 RODA</v>
      </c>
      <c r="AO864" s="5" t="str">
        <f t="shared" si="250"/>
        <v>yudianto1 &gt; 4UTARA12 RODA</v>
      </c>
      <c r="AP864" s="5" t="str">
        <f t="shared" si="251"/>
        <v>44189NIGHT</v>
      </c>
    </row>
    <row r="865" spans="1:42" x14ac:dyDescent="0.3">
      <c r="A865" s="33">
        <v>1</v>
      </c>
      <c r="B865" s="33"/>
      <c r="C865" s="70">
        <v>44189</v>
      </c>
      <c r="D865" s="71" t="s">
        <v>87</v>
      </c>
      <c r="E865" s="70">
        <v>44189.933333333334</v>
      </c>
      <c r="F865" s="71">
        <v>5154235</v>
      </c>
      <c r="G865" s="33" t="s">
        <v>20</v>
      </c>
      <c r="H865" s="33" t="s">
        <v>21</v>
      </c>
      <c r="I865" s="33" t="s">
        <v>45</v>
      </c>
      <c r="J865" s="33" t="s">
        <v>46</v>
      </c>
      <c r="K865" s="63" t="s">
        <v>85</v>
      </c>
      <c r="L865" s="32" t="str">
        <f t="shared" si="234"/>
        <v>AXOR4843</v>
      </c>
      <c r="M865" s="32" t="str">
        <f t="shared" si="235"/>
        <v>BMJ</v>
      </c>
      <c r="N865" s="32" t="str">
        <f t="shared" si="236"/>
        <v>12 RODA</v>
      </c>
      <c r="O865" s="64">
        <v>44189.935868055552</v>
      </c>
      <c r="P865" s="65">
        <v>44189.935868055552</v>
      </c>
      <c r="Q865" s="65"/>
      <c r="R865" s="66">
        <v>2</v>
      </c>
      <c r="S865" s="66">
        <v>52060</v>
      </c>
      <c r="T865" s="66">
        <v>19880</v>
      </c>
      <c r="U865" s="67">
        <f t="shared" si="246"/>
        <v>32.18</v>
      </c>
      <c r="V865" s="66">
        <f t="shared" si="237"/>
        <v>652513.86</v>
      </c>
      <c r="W865" s="66" t="str">
        <f t="shared" si="238"/>
        <v>1 &gt; 4</v>
      </c>
      <c r="X865" s="66">
        <f>A865+SUMIFS(Presensi!F:F,Presensi!E:E,'Entry Data'!AP865)</f>
        <v>1</v>
      </c>
      <c r="Y865" s="66">
        <f>IFERROR(INDEX('Retasi Pricing'!F:F,MATCH('Entry Data'!AM865,'Retasi Pricing'!E:E,0))*X865,"")</f>
        <v>27500</v>
      </c>
      <c r="Z865" s="62" t="s">
        <v>26</v>
      </c>
      <c r="AA865" s="62" t="s">
        <v>27</v>
      </c>
      <c r="AB865" s="32"/>
      <c r="AC865" s="32" t="s">
        <v>211</v>
      </c>
      <c r="AD865" s="32" t="str">
        <f t="shared" si="239"/>
        <v/>
      </c>
      <c r="AF865" s="5" t="str">
        <f t="shared" si="240"/>
        <v>yudianto44189</v>
      </c>
      <c r="AG865" s="5" t="str">
        <f t="shared" si="241"/>
        <v>BMJ 07444189UTARANIGHT</v>
      </c>
      <c r="AH865" s="5" t="str">
        <f t="shared" si="242"/>
        <v>yudianto44189UTARANIGHT</v>
      </c>
      <c r="AI865" s="5" t="str">
        <f t="shared" si="243"/>
        <v>BMJ 07444189NIGHT</v>
      </c>
      <c r="AJ865" s="5" t="str">
        <f t="shared" si="244"/>
        <v>yudianto44189NIGHT</v>
      </c>
      <c r="AK865" s="5" t="str">
        <f t="shared" si="245"/>
        <v>yudiantoBMJ</v>
      </c>
      <c r="AL865" s="5" t="str">
        <f t="shared" si="247"/>
        <v>2UTARA</v>
      </c>
      <c r="AM865" s="5" t="str">
        <f t="shared" si="248"/>
        <v>1 &gt; 4UTARA12 RODA</v>
      </c>
      <c r="AN865" s="5" t="str">
        <f t="shared" si="249"/>
        <v>yudiantoBMJ1 &gt; 4UTARA12 RODA</v>
      </c>
      <c r="AO865" s="5" t="str">
        <f t="shared" si="250"/>
        <v>yudianto1 &gt; 4UTARA12 RODA</v>
      </c>
      <c r="AP865" s="5" t="str">
        <f t="shared" si="251"/>
        <v>44189NIGHT</v>
      </c>
    </row>
    <row r="866" spans="1:42" x14ac:dyDescent="0.3">
      <c r="A866" s="33">
        <v>1</v>
      </c>
      <c r="B866" s="33"/>
      <c r="C866" s="70">
        <v>44189</v>
      </c>
      <c r="D866" s="71" t="s">
        <v>87</v>
      </c>
      <c r="E866" s="70">
        <v>44189.99722222222</v>
      </c>
      <c r="F866" s="71">
        <v>5154309</v>
      </c>
      <c r="G866" s="33" t="s">
        <v>20</v>
      </c>
      <c r="H866" s="33" t="s">
        <v>21</v>
      </c>
      <c r="I866" s="33" t="s">
        <v>45</v>
      </c>
      <c r="J866" s="33" t="s">
        <v>46</v>
      </c>
      <c r="K866" s="63" t="s">
        <v>85</v>
      </c>
      <c r="L866" s="32" t="str">
        <f t="shared" si="234"/>
        <v>AXOR4843</v>
      </c>
      <c r="M866" s="32" t="str">
        <f t="shared" si="235"/>
        <v>BMJ</v>
      </c>
      <c r="N866" s="32" t="str">
        <f t="shared" si="236"/>
        <v>12 RODA</v>
      </c>
      <c r="O866" s="64">
        <v>44189.99863425926</v>
      </c>
      <c r="P866" s="65">
        <v>44189.99863425926</v>
      </c>
      <c r="Q866" s="65"/>
      <c r="R866" s="66">
        <v>3</v>
      </c>
      <c r="S866" s="66">
        <v>51700</v>
      </c>
      <c r="T866" s="66">
        <v>19880</v>
      </c>
      <c r="U866" s="67">
        <f t="shared" si="246"/>
        <v>31.82</v>
      </c>
      <c r="V866" s="66">
        <f t="shared" si="237"/>
        <v>645214.14</v>
      </c>
      <c r="W866" s="66" t="str">
        <f t="shared" si="238"/>
        <v>1 &gt; 4</v>
      </c>
      <c r="X866" s="66">
        <f>A866+SUMIFS(Presensi!F:F,Presensi!E:E,'Entry Data'!AP866)</f>
        <v>1</v>
      </c>
      <c r="Y866" s="66">
        <f>IFERROR(INDEX('Retasi Pricing'!F:F,MATCH('Entry Data'!AM866,'Retasi Pricing'!E:E,0))*X866,"")</f>
        <v>27500</v>
      </c>
      <c r="Z866" s="62" t="s">
        <v>26</v>
      </c>
      <c r="AA866" s="62" t="s">
        <v>27</v>
      </c>
      <c r="AB866" s="32"/>
      <c r="AC866" s="32" t="s">
        <v>211</v>
      </c>
      <c r="AD866" s="32" t="str">
        <f t="shared" si="239"/>
        <v/>
      </c>
      <c r="AF866" s="5" t="str">
        <f t="shared" si="240"/>
        <v>yudianto44189</v>
      </c>
      <c r="AG866" s="5" t="str">
        <f t="shared" si="241"/>
        <v>BMJ 07444189UTARANIGHT</v>
      </c>
      <c r="AH866" s="5" t="str">
        <f t="shared" si="242"/>
        <v>yudianto44189UTARANIGHT</v>
      </c>
      <c r="AI866" s="5" t="str">
        <f t="shared" si="243"/>
        <v>BMJ 07444189NIGHT</v>
      </c>
      <c r="AJ866" s="5" t="str">
        <f t="shared" si="244"/>
        <v>yudianto44189NIGHT</v>
      </c>
      <c r="AK866" s="5" t="str">
        <f t="shared" si="245"/>
        <v>yudiantoBMJ</v>
      </c>
      <c r="AL866" s="5" t="str">
        <f t="shared" si="247"/>
        <v>3UTARA</v>
      </c>
      <c r="AM866" s="5" t="str">
        <f t="shared" si="248"/>
        <v>1 &gt; 4UTARA12 RODA</v>
      </c>
      <c r="AN866" s="5" t="str">
        <f t="shared" si="249"/>
        <v>yudiantoBMJ1 &gt; 4UTARA12 RODA</v>
      </c>
      <c r="AO866" s="5" t="str">
        <f t="shared" si="250"/>
        <v>yudianto1 &gt; 4UTARA12 RODA</v>
      </c>
      <c r="AP866" s="5" t="str">
        <f t="shared" si="251"/>
        <v>44189NIGHT</v>
      </c>
    </row>
    <row r="867" spans="1:42" x14ac:dyDescent="0.3">
      <c r="A867" s="33">
        <v>1</v>
      </c>
      <c r="B867" s="33"/>
      <c r="C867" s="70">
        <v>44189</v>
      </c>
      <c r="D867" s="71" t="s">
        <v>87</v>
      </c>
      <c r="E867" s="70">
        <v>44190.074999999997</v>
      </c>
      <c r="F867" s="71">
        <v>5154373</v>
      </c>
      <c r="G867" s="33" t="s">
        <v>20</v>
      </c>
      <c r="H867" s="33" t="s">
        <v>21</v>
      </c>
      <c r="I867" s="33" t="s">
        <v>45</v>
      </c>
      <c r="J867" s="33" t="s">
        <v>46</v>
      </c>
      <c r="K867" s="63" t="s">
        <v>85</v>
      </c>
      <c r="L867" s="32" t="str">
        <f t="shared" si="234"/>
        <v>AXOR4843</v>
      </c>
      <c r="M867" s="32" t="str">
        <f t="shared" si="235"/>
        <v>BMJ</v>
      </c>
      <c r="N867" s="32" t="str">
        <f t="shared" si="236"/>
        <v>12 RODA</v>
      </c>
      <c r="O867" s="64">
        <v>44190.075613425928</v>
      </c>
      <c r="P867" s="65">
        <v>44190.075613425928</v>
      </c>
      <c r="Q867" s="65"/>
      <c r="R867" s="66">
        <v>4</v>
      </c>
      <c r="S867" s="66">
        <v>52040</v>
      </c>
      <c r="T867" s="66">
        <v>19880</v>
      </c>
      <c r="U867" s="67">
        <f t="shared" si="246"/>
        <v>32.159999999999997</v>
      </c>
      <c r="V867" s="66">
        <f t="shared" si="237"/>
        <v>652108.31999999995</v>
      </c>
      <c r="W867" s="66" t="str">
        <f t="shared" si="238"/>
        <v>1 &gt; 4</v>
      </c>
      <c r="X867" s="66">
        <f>A867+SUMIFS(Presensi!F:F,Presensi!E:E,'Entry Data'!AP867)</f>
        <v>1</v>
      </c>
      <c r="Y867" s="66">
        <f>IFERROR(INDEX('Retasi Pricing'!F:F,MATCH('Entry Data'!AM867,'Retasi Pricing'!E:E,0))*X867,"")</f>
        <v>27500</v>
      </c>
      <c r="Z867" s="62" t="s">
        <v>26</v>
      </c>
      <c r="AA867" s="62" t="s">
        <v>27</v>
      </c>
      <c r="AB867" s="32"/>
      <c r="AC867" s="32" t="s">
        <v>211</v>
      </c>
      <c r="AD867" s="32" t="str">
        <f t="shared" si="239"/>
        <v/>
      </c>
      <c r="AF867" s="5" t="str">
        <f t="shared" si="240"/>
        <v>yudianto44189</v>
      </c>
      <c r="AG867" s="5" t="str">
        <f t="shared" si="241"/>
        <v>BMJ 07444189UTARANIGHT</v>
      </c>
      <c r="AH867" s="5" t="str">
        <f t="shared" si="242"/>
        <v>yudianto44189UTARANIGHT</v>
      </c>
      <c r="AI867" s="5" t="str">
        <f t="shared" si="243"/>
        <v>BMJ 07444189NIGHT</v>
      </c>
      <c r="AJ867" s="5" t="str">
        <f t="shared" si="244"/>
        <v>yudianto44189NIGHT</v>
      </c>
      <c r="AK867" s="5" t="str">
        <f t="shared" si="245"/>
        <v>yudiantoBMJ</v>
      </c>
      <c r="AL867" s="5" t="str">
        <f t="shared" si="247"/>
        <v>4UTARA</v>
      </c>
      <c r="AM867" s="5" t="str">
        <f t="shared" si="248"/>
        <v>1 &gt; 4UTARA12 RODA</v>
      </c>
      <c r="AN867" s="5" t="str">
        <f t="shared" si="249"/>
        <v>yudiantoBMJ1 &gt; 4UTARA12 RODA</v>
      </c>
      <c r="AO867" s="5" t="str">
        <f t="shared" si="250"/>
        <v>yudianto1 &gt; 4UTARA12 RODA</v>
      </c>
      <c r="AP867" s="5" t="str">
        <f t="shared" si="251"/>
        <v>44189NIGHT</v>
      </c>
    </row>
    <row r="868" spans="1:42" x14ac:dyDescent="0.3">
      <c r="A868" s="33">
        <v>1</v>
      </c>
      <c r="B868" s="33"/>
      <c r="C868" s="70">
        <v>44189</v>
      </c>
      <c r="D868" s="71" t="s">
        <v>87</v>
      </c>
      <c r="E868" s="70">
        <v>44190.137499999997</v>
      </c>
      <c r="F868" s="71">
        <v>5154439</v>
      </c>
      <c r="G868" s="33" t="s">
        <v>20</v>
      </c>
      <c r="H868" s="33" t="s">
        <v>21</v>
      </c>
      <c r="I868" s="33" t="s">
        <v>45</v>
      </c>
      <c r="J868" s="33" t="s">
        <v>46</v>
      </c>
      <c r="K868" s="63" t="s">
        <v>85</v>
      </c>
      <c r="L868" s="32" t="str">
        <f t="shared" si="234"/>
        <v>AXOR4843</v>
      </c>
      <c r="M868" s="32" t="str">
        <f t="shared" si="235"/>
        <v>BMJ</v>
      </c>
      <c r="N868" s="32" t="str">
        <f t="shared" si="236"/>
        <v>12 RODA</v>
      </c>
      <c r="O868" s="64">
        <v>44190.137662037036</v>
      </c>
      <c r="P868" s="65">
        <v>44190.137662037036</v>
      </c>
      <c r="Q868" s="65"/>
      <c r="R868" s="66">
        <v>5</v>
      </c>
      <c r="S868" s="66">
        <v>52080</v>
      </c>
      <c r="T868" s="66">
        <v>19880</v>
      </c>
      <c r="U868" s="67">
        <f t="shared" si="246"/>
        <v>32.200000000000003</v>
      </c>
      <c r="V868" s="66">
        <f t="shared" si="237"/>
        <v>652919.4</v>
      </c>
      <c r="W868" s="66" t="str">
        <f t="shared" si="238"/>
        <v>&gt; 5</v>
      </c>
      <c r="X868" s="66">
        <f>A868+SUMIFS(Presensi!F:F,Presensi!E:E,'Entry Data'!AP868)</f>
        <v>1</v>
      </c>
      <c r="Y868" s="66">
        <f>IFERROR(INDEX('Retasi Pricing'!F:F,MATCH('Entry Data'!AM868,'Retasi Pricing'!E:E,0))*X868,"")</f>
        <v>31200</v>
      </c>
      <c r="Z868" s="62" t="s">
        <v>26</v>
      </c>
      <c r="AA868" s="62" t="s">
        <v>27</v>
      </c>
      <c r="AB868" s="32"/>
      <c r="AC868" s="32" t="s">
        <v>211</v>
      </c>
      <c r="AD868" s="32" t="str">
        <f t="shared" si="239"/>
        <v/>
      </c>
      <c r="AF868" s="5" t="str">
        <f t="shared" si="240"/>
        <v>yudianto44189</v>
      </c>
      <c r="AG868" s="5" t="str">
        <f t="shared" si="241"/>
        <v>BMJ 07444189UTARANIGHT</v>
      </c>
      <c r="AH868" s="5" t="str">
        <f t="shared" si="242"/>
        <v>yudianto44189UTARANIGHT</v>
      </c>
      <c r="AI868" s="5" t="str">
        <f t="shared" si="243"/>
        <v>BMJ 07444189NIGHT</v>
      </c>
      <c r="AJ868" s="5" t="str">
        <f t="shared" si="244"/>
        <v>yudianto44189NIGHT</v>
      </c>
      <c r="AK868" s="5" t="str">
        <f t="shared" si="245"/>
        <v>yudiantoBMJ</v>
      </c>
      <c r="AL868" s="5" t="str">
        <f t="shared" si="247"/>
        <v>5UTARA</v>
      </c>
      <c r="AM868" s="5" t="str">
        <f t="shared" si="248"/>
        <v>&gt; 5UTARA12 RODA</v>
      </c>
      <c r="AN868" s="5" t="str">
        <f t="shared" si="249"/>
        <v>yudiantoBMJ&gt; 5UTARA12 RODA</v>
      </c>
      <c r="AO868" s="5" t="str">
        <f t="shared" si="250"/>
        <v>yudianto&gt; 5UTARA12 RODA</v>
      </c>
      <c r="AP868" s="5" t="str">
        <f t="shared" si="251"/>
        <v>44189NIGHT</v>
      </c>
    </row>
    <row r="869" spans="1:42" x14ac:dyDescent="0.3">
      <c r="A869" s="33">
        <v>1</v>
      </c>
      <c r="B869" s="33"/>
      <c r="C869" s="70">
        <v>44189</v>
      </c>
      <c r="D869" s="71" t="s">
        <v>87</v>
      </c>
      <c r="E869" s="70">
        <v>44190.223611111112</v>
      </c>
      <c r="F869" s="71">
        <v>5154525</v>
      </c>
      <c r="G869" s="33" t="s">
        <v>20</v>
      </c>
      <c r="H869" s="33" t="s">
        <v>21</v>
      </c>
      <c r="I869" s="33" t="s">
        <v>51</v>
      </c>
      <c r="J869" s="33" t="s">
        <v>46</v>
      </c>
      <c r="K869" s="63" t="s">
        <v>85</v>
      </c>
      <c r="L869" s="32" t="str">
        <f t="shared" si="234"/>
        <v>AXOR4843</v>
      </c>
      <c r="M869" s="32" t="str">
        <f t="shared" si="235"/>
        <v>BMJ</v>
      </c>
      <c r="N869" s="32" t="str">
        <f t="shared" si="236"/>
        <v>12 RODA</v>
      </c>
      <c r="O869" s="64">
        <v>44190.22415509259</v>
      </c>
      <c r="P869" s="65">
        <v>44190.22415509259</v>
      </c>
      <c r="Q869" s="65"/>
      <c r="R869" s="66">
        <v>6</v>
      </c>
      <c r="S869" s="66">
        <v>53940</v>
      </c>
      <c r="T869" s="66">
        <v>19880</v>
      </c>
      <c r="U869" s="67">
        <f t="shared" si="246"/>
        <v>34.06</v>
      </c>
      <c r="V869" s="66">
        <f t="shared" si="237"/>
        <v>690634.62</v>
      </c>
      <c r="W869" s="66" t="str">
        <f t="shared" si="238"/>
        <v>&gt; 6</v>
      </c>
      <c r="X869" s="66">
        <f>A869+SUMIFS(Presensi!F:F,Presensi!E:E,'Entry Data'!AP869)</f>
        <v>1</v>
      </c>
      <c r="Y869" s="66">
        <f>IFERROR(INDEX('Retasi Pricing'!F:F,MATCH('Entry Data'!AM869,'Retasi Pricing'!E:E,0))*X869,"")</f>
        <v>34450</v>
      </c>
      <c r="Z869" s="62" t="s">
        <v>26</v>
      </c>
      <c r="AA869" s="62" t="s">
        <v>27</v>
      </c>
      <c r="AB869" s="32"/>
      <c r="AC869" s="32" t="s">
        <v>211</v>
      </c>
      <c r="AD869" s="32" t="str">
        <f t="shared" si="239"/>
        <v/>
      </c>
      <c r="AF869" s="5" t="str">
        <f t="shared" si="240"/>
        <v>yudianto44189</v>
      </c>
      <c r="AG869" s="5" t="str">
        <f t="shared" si="241"/>
        <v>BMJ 07444189UTARANIGHT</v>
      </c>
      <c r="AH869" s="5" t="str">
        <f t="shared" si="242"/>
        <v>yudianto44189UTARANIGHT</v>
      </c>
      <c r="AI869" s="5" t="str">
        <f t="shared" si="243"/>
        <v>BMJ 07444189NIGHT</v>
      </c>
      <c r="AJ869" s="5" t="str">
        <f t="shared" si="244"/>
        <v>yudianto44189NIGHT</v>
      </c>
      <c r="AK869" s="5" t="str">
        <f t="shared" si="245"/>
        <v>yudiantoBMJ</v>
      </c>
      <c r="AL869" s="5" t="str">
        <f t="shared" si="247"/>
        <v>6UTARA</v>
      </c>
      <c r="AM869" s="5" t="str">
        <f t="shared" si="248"/>
        <v>&gt; 6UTARA12 RODA</v>
      </c>
      <c r="AN869" s="5" t="str">
        <f t="shared" si="249"/>
        <v>yudiantoBMJ&gt; 6UTARA12 RODA</v>
      </c>
      <c r="AO869" s="5" t="str">
        <f t="shared" si="250"/>
        <v>yudianto&gt; 6UTARA12 RODA</v>
      </c>
      <c r="AP869" s="5" t="str">
        <f t="shared" si="251"/>
        <v>44189NIGHT</v>
      </c>
    </row>
    <row r="870" spans="1:42" x14ac:dyDescent="0.3">
      <c r="A870" s="33">
        <v>1</v>
      </c>
      <c r="B870" s="33"/>
      <c r="C870" s="70">
        <v>44190</v>
      </c>
      <c r="D870" s="71" t="s">
        <v>19</v>
      </c>
      <c r="E870" s="70">
        <v>44190</v>
      </c>
      <c r="F870" s="71">
        <v>5154740</v>
      </c>
      <c r="G870" s="33" t="s">
        <v>20</v>
      </c>
      <c r="H870" s="33" t="s">
        <v>21</v>
      </c>
      <c r="I870" s="33" t="s">
        <v>45</v>
      </c>
      <c r="J870" s="33" t="s">
        <v>46</v>
      </c>
      <c r="K870" s="63" t="s">
        <v>25</v>
      </c>
      <c r="L870" s="32" t="str">
        <f t="shared" si="234"/>
        <v>CGE370</v>
      </c>
      <c r="M870" s="32" t="str">
        <f t="shared" si="235"/>
        <v>BMJ II</v>
      </c>
      <c r="N870" s="32" t="str">
        <f t="shared" si="236"/>
        <v>12 RODA</v>
      </c>
      <c r="O870" s="64">
        <v>0.45859953703703704</v>
      </c>
      <c r="P870" s="65">
        <v>0.45859953703703704</v>
      </c>
      <c r="Q870" s="65"/>
      <c r="R870" s="66">
        <v>1</v>
      </c>
      <c r="S870" s="66">
        <v>45940</v>
      </c>
      <c r="T870" s="66">
        <v>18420</v>
      </c>
      <c r="U870" s="67">
        <f t="shared" si="246"/>
        <v>27.52</v>
      </c>
      <c r="V870" s="66">
        <f t="shared" si="237"/>
        <v>558023.04</v>
      </c>
      <c r="W870" s="66" t="str">
        <f t="shared" si="238"/>
        <v>1 &gt; 4</v>
      </c>
      <c r="X870" s="66">
        <f>A870+SUMIFS(Presensi!F:F,Presensi!E:E,'Entry Data'!AP870)</f>
        <v>2</v>
      </c>
      <c r="Y870" s="66">
        <f>IFERROR(INDEX('Retasi Pricing'!F:F,MATCH('Entry Data'!AM870,'Retasi Pricing'!E:E,0))*X870,"")</f>
        <v>55000</v>
      </c>
      <c r="Z870" s="62" t="s">
        <v>26</v>
      </c>
      <c r="AA870" s="62" t="s">
        <v>27</v>
      </c>
      <c r="AB870" s="32"/>
      <c r="AC870" s="32" t="s">
        <v>371</v>
      </c>
      <c r="AD870" s="32" t="str">
        <f t="shared" si="239"/>
        <v/>
      </c>
      <c r="AF870" s="5" t="str">
        <f t="shared" si="240"/>
        <v>Miftahul Amin44190</v>
      </c>
      <c r="AG870" s="5" t="str">
        <f t="shared" si="241"/>
        <v>BMJ 04044190UTARADAY</v>
      </c>
      <c r="AH870" s="5" t="str">
        <f t="shared" si="242"/>
        <v>Miftahul Amin44190UTARADAY</v>
      </c>
      <c r="AI870" s="5" t="str">
        <f t="shared" si="243"/>
        <v>BMJ 04044190DAY</v>
      </c>
      <c r="AJ870" s="5" t="str">
        <f t="shared" si="244"/>
        <v>Miftahul Amin44190DAY</v>
      </c>
      <c r="AK870" s="5" t="str">
        <f t="shared" si="245"/>
        <v>Miftahul AminBMJ II</v>
      </c>
      <c r="AL870" s="5" t="str">
        <f t="shared" si="247"/>
        <v>1UTARA</v>
      </c>
      <c r="AM870" s="5" t="str">
        <f t="shared" si="248"/>
        <v>1 &gt; 4UTARA12 RODA</v>
      </c>
      <c r="AN870" s="5" t="str">
        <f t="shared" si="249"/>
        <v>Miftahul AminBMJ II1 &gt; 4UTARA12 RODA</v>
      </c>
      <c r="AO870" s="5" t="str">
        <f t="shared" si="250"/>
        <v>Miftahul Amin1 &gt; 4UTARA12 RODA</v>
      </c>
      <c r="AP870" s="5" t="str">
        <f t="shared" si="251"/>
        <v>44190DAY</v>
      </c>
    </row>
    <row r="871" spans="1:42" x14ac:dyDescent="0.3">
      <c r="A871" s="33">
        <v>1</v>
      </c>
      <c r="B871" s="33"/>
      <c r="C871" s="70">
        <v>44190</v>
      </c>
      <c r="D871" s="71" t="s">
        <v>19</v>
      </c>
      <c r="E871" s="70">
        <v>44190</v>
      </c>
      <c r="F871" s="71">
        <v>5154808</v>
      </c>
      <c r="G871" s="33" t="s">
        <v>20</v>
      </c>
      <c r="H871" s="33" t="s">
        <v>50</v>
      </c>
      <c r="I871" s="33" t="s">
        <v>51</v>
      </c>
      <c r="J871" s="33" t="s">
        <v>53</v>
      </c>
      <c r="K871" s="63" t="s">
        <v>25</v>
      </c>
      <c r="L871" s="32" t="str">
        <f t="shared" si="234"/>
        <v>CGE370</v>
      </c>
      <c r="M871" s="32" t="str">
        <f t="shared" si="235"/>
        <v>BMJ II</v>
      </c>
      <c r="N871" s="32" t="str">
        <f t="shared" si="236"/>
        <v>12 RODA</v>
      </c>
      <c r="O871" s="64">
        <v>0.53009259259259256</v>
      </c>
      <c r="P871" s="65">
        <v>0.53009259259259256</v>
      </c>
      <c r="Q871" s="65"/>
      <c r="R871" s="66">
        <v>2</v>
      </c>
      <c r="S871" s="66">
        <v>46880</v>
      </c>
      <c r="T871" s="66">
        <v>18420</v>
      </c>
      <c r="U871" s="67">
        <f t="shared" si="246"/>
        <v>28.46</v>
      </c>
      <c r="V871" s="66">
        <f t="shared" si="237"/>
        <v>577083.41999999993</v>
      </c>
      <c r="W871" s="66" t="str">
        <f t="shared" si="238"/>
        <v>1 &gt; 4</v>
      </c>
      <c r="X871" s="66">
        <f>A871+SUMIFS(Presensi!F:F,Presensi!E:E,'Entry Data'!AP871)</f>
        <v>2</v>
      </c>
      <c r="Y871" s="66">
        <f>IFERROR(INDEX('Retasi Pricing'!F:F,MATCH('Entry Data'!AM871,'Retasi Pricing'!E:E,0))*X871,"")</f>
        <v>55000</v>
      </c>
      <c r="Z871" s="62" t="s">
        <v>26</v>
      </c>
      <c r="AA871" s="62" t="s">
        <v>27</v>
      </c>
      <c r="AB871" s="32"/>
      <c r="AC871" s="32" t="s">
        <v>371</v>
      </c>
      <c r="AD871" s="32" t="str">
        <f t="shared" si="239"/>
        <v/>
      </c>
      <c r="AF871" s="5" t="str">
        <f t="shared" si="240"/>
        <v>Miftahul Amin44190</v>
      </c>
      <c r="AG871" s="5" t="str">
        <f t="shared" si="241"/>
        <v>BMJ 04044190UTARADAY</v>
      </c>
      <c r="AH871" s="5" t="str">
        <f t="shared" si="242"/>
        <v>Miftahul Amin44190UTARADAY</v>
      </c>
      <c r="AI871" s="5" t="str">
        <f t="shared" si="243"/>
        <v>BMJ 04044190DAY</v>
      </c>
      <c r="AJ871" s="5" t="str">
        <f t="shared" si="244"/>
        <v>Miftahul Amin44190DAY</v>
      </c>
      <c r="AK871" s="5" t="str">
        <f t="shared" si="245"/>
        <v>Miftahul AminBMJ II</v>
      </c>
      <c r="AL871" s="5" t="str">
        <f t="shared" si="247"/>
        <v>2UTARA</v>
      </c>
      <c r="AM871" s="5" t="str">
        <f t="shared" si="248"/>
        <v>1 &gt; 4UTARA12 RODA</v>
      </c>
      <c r="AN871" s="5" t="str">
        <f t="shared" si="249"/>
        <v>Miftahul AminBMJ II1 &gt; 4UTARA12 RODA</v>
      </c>
      <c r="AO871" s="5" t="str">
        <f t="shared" si="250"/>
        <v>Miftahul Amin1 &gt; 4UTARA12 RODA</v>
      </c>
      <c r="AP871" s="5" t="str">
        <f t="shared" si="251"/>
        <v>44190DAY</v>
      </c>
    </row>
    <row r="872" spans="1:42" x14ac:dyDescent="0.3">
      <c r="A872" s="33">
        <v>1</v>
      </c>
      <c r="B872" s="33"/>
      <c r="C872" s="70">
        <v>44190</v>
      </c>
      <c r="D872" s="71" t="s">
        <v>19</v>
      </c>
      <c r="E872" s="70">
        <v>44190</v>
      </c>
      <c r="F872" s="71">
        <v>5154874</v>
      </c>
      <c r="G872" s="33" t="s">
        <v>20</v>
      </c>
      <c r="H872" s="33" t="s">
        <v>50</v>
      </c>
      <c r="I872" s="33" t="s">
        <v>51</v>
      </c>
      <c r="J872" s="33" t="s">
        <v>52</v>
      </c>
      <c r="K872" s="63" t="s">
        <v>25</v>
      </c>
      <c r="L872" s="32" t="str">
        <f t="shared" si="234"/>
        <v>CGE370</v>
      </c>
      <c r="M872" s="32" t="str">
        <f t="shared" si="235"/>
        <v>BMJ II</v>
      </c>
      <c r="N872" s="32" t="str">
        <f t="shared" si="236"/>
        <v>12 RODA</v>
      </c>
      <c r="O872" s="64">
        <v>0.60346064814814815</v>
      </c>
      <c r="P872" s="65">
        <v>0.60346064814814815</v>
      </c>
      <c r="Q872" s="65"/>
      <c r="R872" s="66">
        <v>3</v>
      </c>
      <c r="S872" s="66">
        <v>46420</v>
      </c>
      <c r="T872" s="66">
        <v>18420</v>
      </c>
      <c r="U872" s="67">
        <f t="shared" si="246"/>
        <v>28</v>
      </c>
      <c r="V872" s="66">
        <f t="shared" si="237"/>
        <v>567756</v>
      </c>
      <c r="W872" s="66" t="str">
        <f t="shared" si="238"/>
        <v>1 &gt; 4</v>
      </c>
      <c r="X872" s="66">
        <f>A872+SUMIFS(Presensi!F:F,Presensi!E:E,'Entry Data'!AP872)</f>
        <v>2</v>
      </c>
      <c r="Y872" s="66">
        <f>IFERROR(INDEX('Retasi Pricing'!F:F,MATCH('Entry Data'!AM872,'Retasi Pricing'!E:E,0))*X872,"")</f>
        <v>55000</v>
      </c>
      <c r="Z872" s="62" t="s">
        <v>26</v>
      </c>
      <c r="AA872" s="62" t="s">
        <v>27</v>
      </c>
      <c r="AB872" s="32"/>
      <c r="AC872" s="32" t="s">
        <v>371</v>
      </c>
      <c r="AD872" s="32" t="str">
        <f t="shared" si="239"/>
        <v/>
      </c>
      <c r="AF872" s="5" t="str">
        <f t="shared" si="240"/>
        <v>Miftahul Amin44190</v>
      </c>
      <c r="AG872" s="5" t="str">
        <f t="shared" si="241"/>
        <v>BMJ 04044190UTARADAY</v>
      </c>
      <c r="AH872" s="5" t="str">
        <f t="shared" si="242"/>
        <v>Miftahul Amin44190UTARADAY</v>
      </c>
      <c r="AI872" s="5" t="str">
        <f t="shared" si="243"/>
        <v>BMJ 04044190DAY</v>
      </c>
      <c r="AJ872" s="5" t="str">
        <f t="shared" si="244"/>
        <v>Miftahul Amin44190DAY</v>
      </c>
      <c r="AK872" s="5" t="str">
        <f t="shared" si="245"/>
        <v>Miftahul AminBMJ II</v>
      </c>
      <c r="AL872" s="5" t="str">
        <f t="shared" si="247"/>
        <v>3UTARA</v>
      </c>
      <c r="AM872" s="5" t="str">
        <f t="shared" si="248"/>
        <v>1 &gt; 4UTARA12 RODA</v>
      </c>
      <c r="AN872" s="5" t="str">
        <f t="shared" si="249"/>
        <v>Miftahul AminBMJ II1 &gt; 4UTARA12 RODA</v>
      </c>
      <c r="AO872" s="5" t="str">
        <f t="shared" si="250"/>
        <v>Miftahul Amin1 &gt; 4UTARA12 RODA</v>
      </c>
      <c r="AP872" s="5" t="str">
        <f t="shared" si="251"/>
        <v>44190DAY</v>
      </c>
    </row>
    <row r="873" spans="1:42" x14ac:dyDescent="0.3">
      <c r="A873" s="33">
        <v>1</v>
      </c>
      <c r="B873" s="33"/>
      <c r="C873" s="70">
        <v>44190</v>
      </c>
      <c r="D873" s="71" t="s">
        <v>19</v>
      </c>
      <c r="E873" s="70">
        <v>44190</v>
      </c>
      <c r="F873" s="71">
        <v>5154956</v>
      </c>
      <c r="G873" s="33" t="s">
        <v>20</v>
      </c>
      <c r="H873" s="33" t="s">
        <v>50</v>
      </c>
      <c r="I873" s="33" t="s">
        <v>51</v>
      </c>
      <c r="J873" s="33" t="s">
        <v>53</v>
      </c>
      <c r="K873" s="63" t="s">
        <v>25</v>
      </c>
      <c r="L873" s="32" t="str">
        <f t="shared" si="234"/>
        <v>CGE370</v>
      </c>
      <c r="M873" s="32" t="str">
        <f t="shared" si="235"/>
        <v>BMJ II</v>
      </c>
      <c r="N873" s="32" t="str">
        <f t="shared" si="236"/>
        <v>12 RODA</v>
      </c>
      <c r="O873" s="64">
        <v>0.66322916666666665</v>
      </c>
      <c r="P873" s="65">
        <v>0.66322916666666665</v>
      </c>
      <c r="Q873" s="65"/>
      <c r="R873" s="66">
        <v>4</v>
      </c>
      <c r="S873" s="66">
        <v>47500</v>
      </c>
      <c r="T873" s="66">
        <v>18420</v>
      </c>
      <c r="U873" s="67">
        <f t="shared" si="246"/>
        <v>29.08</v>
      </c>
      <c r="V873" s="66">
        <f t="shared" si="237"/>
        <v>589655.15999999992</v>
      </c>
      <c r="W873" s="66" t="str">
        <f t="shared" si="238"/>
        <v>1 &gt; 4</v>
      </c>
      <c r="X873" s="66">
        <f>A873+SUMIFS(Presensi!F:F,Presensi!E:E,'Entry Data'!AP873)</f>
        <v>2</v>
      </c>
      <c r="Y873" s="66">
        <f>IFERROR(INDEX('Retasi Pricing'!F:F,MATCH('Entry Data'!AM873,'Retasi Pricing'!E:E,0))*X873,"")</f>
        <v>55000</v>
      </c>
      <c r="Z873" s="62" t="s">
        <v>26</v>
      </c>
      <c r="AA873" s="62" t="s">
        <v>27</v>
      </c>
      <c r="AB873" s="32"/>
      <c r="AC873" s="32" t="s">
        <v>371</v>
      </c>
      <c r="AD873" s="32" t="str">
        <f t="shared" si="239"/>
        <v/>
      </c>
      <c r="AF873" s="5" t="str">
        <f t="shared" si="240"/>
        <v>Miftahul Amin44190</v>
      </c>
      <c r="AG873" s="5" t="str">
        <f t="shared" si="241"/>
        <v>BMJ 04044190UTARADAY</v>
      </c>
      <c r="AH873" s="5" t="str">
        <f t="shared" si="242"/>
        <v>Miftahul Amin44190UTARADAY</v>
      </c>
      <c r="AI873" s="5" t="str">
        <f t="shared" si="243"/>
        <v>BMJ 04044190DAY</v>
      </c>
      <c r="AJ873" s="5" t="str">
        <f t="shared" si="244"/>
        <v>Miftahul Amin44190DAY</v>
      </c>
      <c r="AK873" s="5" t="str">
        <f t="shared" si="245"/>
        <v>Miftahul AminBMJ II</v>
      </c>
      <c r="AL873" s="5" t="str">
        <f t="shared" si="247"/>
        <v>4UTARA</v>
      </c>
      <c r="AM873" s="5" t="str">
        <f t="shared" si="248"/>
        <v>1 &gt; 4UTARA12 RODA</v>
      </c>
      <c r="AN873" s="5" t="str">
        <f t="shared" si="249"/>
        <v>Miftahul AminBMJ II1 &gt; 4UTARA12 RODA</v>
      </c>
      <c r="AO873" s="5" t="str">
        <f t="shared" si="250"/>
        <v>Miftahul Amin1 &gt; 4UTARA12 RODA</v>
      </c>
      <c r="AP873" s="5" t="str">
        <f t="shared" si="251"/>
        <v>44190DAY</v>
      </c>
    </row>
    <row r="874" spans="1:42" x14ac:dyDescent="0.3">
      <c r="A874" s="33">
        <v>1</v>
      </c>
      <c r="B874" s="33"/>
      <c r="C874" s="70">
        <v>44190</v>
      </c>
      <c r="D874" s="71" t="s">
        <v>19</v>
      </c>
      <c r="E874" s="70">
        <v>44190</v>
      </c>
      <c r="F874" s="71">
        <v>5155032</v>
      </c>
      <c r="G874" s="33" t="s">
        <v>20</v>
      </c>
      <c r="H874" s="33" t="s">
        <v>50</v>
      </c>
      <c r="I874" s="33" t="s">
        <v>51</v>
      </c>
      <c r="J874" s="33" t="s">
        <v>53</v>
      </c>
      <c r="K874" s="63" t="s">
        <v>25</v>
      </c>
      <c r="L874" s="32" t="str">
        <f t="shared" si="234"/>
        <v>CGE370</v>
      </c>
      <c r="M874" s="32" t="str">
        <f t="shared" si="235"/>
        <v>BMJ II</v>
      </c>
      <c r="N874" s="32" t="str">
        <f t="shared" si="236"/>
        <v>12 RODA</v>
      </c>
      <c r="O874" s="64">
        <v>0.72185185185185186</v>
      </c>
      <c r="P874" s="65">
        <v>0.72185185185185186</v>
      </c>
      <c r="Q874" s="65"/>
      <c r="R874" s="66">
        <v>5</v>
      </c>
      <c r="S874" s="66">
        <v>48520</v>
      </c>
      <c r="T874" s="66">
        <v>18420</v>
      </c>
      <c r="U874" s="67">
        <f t="shared" si="246"/>
        <v>30.1</v>
      </c>
      <c r="V874" s="66">
        <f t="shared" si="237"/>
        <v>610337.70000000007</v>
      </c>
      <c r="W874" s="66" t="str">
        <f t="shared" si="238"/>
        <v>&gt; 5</v>
      </c>
      <c r="X874" s="66">
        <f>A874+SUMIFS(Presensi!F:F,Presensi!E:E,'Entry Data'!AP874)</f>
        <v>2</v>
      </c>
      <c r="Y874" s="66">
        <f>IFERROR(INDEX('Retasi Pricing'!F:F,MATCH('Entry Data'!AM874,'Retasi Pricing'!E:E,0))*X874,"")</f>
        <v>62400</v>
      </c>
      <c r="Z874" s="62" t="s">
        <v>26</v>
      </c>
      <c r="AA874" s="62" t="s">
        <v>27</v>
      </c>
      <c r="AB874" s="32"/>
      <c r="AC874" s="32" t="s">
        <v>371</v>
      </c>
      <c r="AD874" s="32" t="str">
        <f t="shared" si="239"/>
        <v/>
      </c>
      <c r="AF874" s="5" t="str">
        <f t="shared" si="240"/>
        <v>Miftahul Amin44190</v>
      </c>
      <c r="AG874" s="5" t="str">
        <f t="shared" si="241"/>
        <v>BMJ 04044190UTARADAY</v>
      </c>
      <c r="AH874" s="5" t="str">
        <f t="shared" si="242"/>
        <v>Miftahul Amin44190UTARADAY</v>
      </c>
      <c r="AI874" s="5" t="str">
        <f t="shared" si="243"/>
        <v>BMJ 04044190DAY</v>
      </c>
      <c r="AJ874" s="5" t="str">
        <f t="shared" si="244"/>
        <v>Miftahul Amin44190DAY</v>
      </c>
      <c r="AK874" s="5" t="str">
        <f t="shared" si="245"/>
        <v>Miftahul AminBMJ II</v>
      </c>
      <c r="AL874" s="5" t="str">
        <f t="shared" si="247"/>
        <v>5UTARA</v>
      </c>
      <c r="AM874" s="5" t="str">
        <f t="shared" si="248"/>
        <v>&gt; 5UTARA12 RODA</v>
      </c>
      <c r="AN874" s="5" t="str">
        <f t="shared" si="249"/>
        <v>Miftahul AminBMJ II&gt; 5UTARA12 RODA</v>
      </c>
      <c r="AO874" s="5" t="str">
        <f t="shared" si="250"/>
        <v>Miftahul Amin&gt; 5UTARA12 RODA</v>
      </c>
      <c r="AP874" s="5" t="str">
        <f t="shared" si="251"/>
        <v>44190DAY</v>
      </c>
    </row>
    <row r="875" spans="1:42" x14ac:dyDescent="0.3">
      <c r="A875" s="33">
        <v>1</v>
      </c>
      <c r="B875" s="33"/>
      <c r="C875" s="70">
        <v>44190</v>
      </c>
      <c r="D875" s="71" t="s">
        <v>19</v>
      </c>
      <c r="E875" s="70">
        <v>44190</v>
      </c>
      <c r="F875" s="71">
        <v>5154595</v>
      </c>
      <c r="G875" s="33" t="s">
        <v>20</v>
      </c>
      <c r="H875" s="33" t="s">
        <v>21</v>
      </c>
      <c r="I875" s="33" t="s">
        <v>45</v>
      </c>
      <c r="J875" s="33" t="s">
        <v>46</v>
      </c>
      <c r="K875" s="63" t="s">
        <v>33</v>
      </c>
      <c r="L875" s="32" t="str">
        <f t="shared" si="234"/>
        <v>CGE370</v>
      </c>
      <c r="M875" s="32" t="str">
        <f t="shared" si="235"/>
        <v>BMJ II</v>
      </c>
      <c r="N875" s="32" t="str">
        <f t="shared" si="236"/>
        <v>12 RODA</v>
      </c>
      <c r="O875" s="64">
        <v>0.34355324074074073</v>
      </c>
      <c r="P875" s="65">
        <v>0.34355324074074073</v>
      </c>
      <c r="Q875" s="65"/>
      <c r="R875" s="66">
        <v>1</v>
      </c>
      <c r="S875" s="66">
        <v>44580</v>
      </c>
      <c r="T875" s="66">
        <v>17040</v>
      </c>
      <c r="U875" s="67">
        <f t="shared" si="246"/>
        <v>27.54</v>
      </c>
      <c r="V875" s="66">
        <f t="shared" si="237"/>
        <v>558428.58000000007</v>
      </c>
      <c r="W875" s="66" t="str">
        <f t="shared" si="238"/>
        <v>1 &gt; 4</v>
      </c>
      <c r="X875" s="66">
        <f>A875+SUMIFS(Presensi!F:F,Presensi!E:E,'Entry Data'!AP875)</f>
        <v>2</v>
      </c>
      <c r="Y875" s="66">
        <f>IFERROR(INDEX('Retasi Pricing'!F:F,MATCH('Entry Data'!AM875,'Retasi Pricing'!E:E,0))*X875,"")</f>
        <v>55000</v>
      </c>
      <c r="Z875" s="62" t="s">
        <v>26</v>
      </c>
      <c r="AA875" s="62" t="s">
        <v>27</v>
      </c>
      <c r="AB875" s="32"/>
      <c r="AC875" s="32" t="s">
        <v>177</v>
      </c>
      <c r="AD875" s="32" t="str">
        <f t="shared" si="239"/>
        <v/>
      </c>
      <c r="AF875" s="5" t="str">
        <f t="shared" si="240"/>
        <v>herman as44190</v>
      </c>
      <c r="AG875" s="5" t="str">
        <f t="shared" si="241"/>
        <v>BMJ 04344190UTARADAY</v>
      </c>
      <c r="AH875" s="5" t="str">
        <f t="shared" si="242"/>
        <v>herman as44190UTARADAY</v>
      </c>
      <c r="AI875" s="5" t="str">
        <f t="shared" si="243"/>
        <v>BMJ 04344190DAY</v>
      </c>
      <c r="AJ875" s="5" t="str">
        <f t="shared" si="244"/>
        <v>herman as44190DAY</v>
      </c>
      <c r="AK875" s="5" t="str">
        <f t="shared" si="245"/>
        <v>herman asBMJ II</v>
      </c>
      <c r="AL875" s="5" t="str">
        <f t="shared" si="247"/>
        <v>1UTARA</v>
      </c>
      <c r="AM875" s="5" t="str">
        <f t="shared" si="248"/>
        <v>1 &gt; 4UTARA12 RODA</v>
      </c>
      <c r="AN875" s="5" t="str">
        <f t="shared" si="249"/>
        <v>herman asBMJ II1 &gt; 4UTARA12 RODA</v>
      </c>
      <c r="AO875" s="5" t="str">
        <f t="shared" si="250"/>
        <v>herman as1 &gt; 4UTARA12 RODA</v>
      </c>
      <c r="AP875" s="5" t="str">
        <f t="shared" si="251"/>
        <v>44190DAY</v>
      </c>
    </row>
    <row r="876" spans="1:42" x14ac:dyDescent="0.3">
      <c r="A876" s="33">
        <v>1</v>
      </c>
      <c r="B876" s="33"/>
      <c r="C876" s="70">
        <v>44190</v>
      </c>
      <c r="D876" s="71" t="s">
        <v>19</v>
      </c>
      <c r="E876" s="70">
        <v>44190</v>
      </c>
      <c r="F876" s="71">
        <v>5154676</v>
      </c>
      <c r="G876" s="33" t="s">
        <v>20</v>
      </c>
      <c r="H876" s="33" t="s">
        <v>21</v>
      </c>
      <c r="I876" s="33" t="s">
        <v>45</v>
      </c>
      <c r="J876" s="33" t="s">
        <v>46</v>
      </c>
      <c r="K876" s="63" t="s">
        <v>33</v>
      </c>
      <c r="L876" s="32" t="str">
        <f t="shared" ref="L876:L939" si="252">IFERROR(VLOOKUP(K876,db_unit,2,FALSE),"")</f>
        <v>CGE370</v>
      </c>
      <c r="M876" s="32" t="str">
        <f t="shared" ref="M876:M939" si="253">IFERROR(VLOOKUP(K876,db_unit,3,FALSE),"")</f>
        <v>BMJ II</v>
      </c>
      <c r="N876" s="32" t="str">
        <f t="shared" ref="N876:N939" si="254">IFERROR(VLOOKUP(K876,db_unit,4,FALSE),"")</f>
        <v>12 RODA</v>
      </c>
      <c r="O876" s="64">
        <v>0.40778935185185183</v>
      </c>
      <c r="P876" s="65">
        <v>0.40778935185185183</v>
      </c>
      <c r="Q876" s="65"/>
      <c r="R876" s="66">
        <v>2</v>
      </c>
      <c r="S876" s="66">
        <v>46000</v>
      </c>
      <c r="T876" s="66">
        <v>17040</v>
      </c>
      <c r="U876" s="67">
        <f t="shared" si="246"/>
        <v>28.96</v>
      </c>
      <c r="V876" s="66">
        <f t="shared" si="237"/>
        <v>587221.91999999993</v>
      </c>
      <c r="W876" s="66" t="str">
        <f t="shared" si="238"/>
        <v>1 &gt; 4</v>
      </c>
      <c r="X876" s="66">
        <f>A876+SUMIFS(Presensi!F:F,Presensi!E:E,'Entry Data'!AP876)</f>
        <v>2</v>
      </c>
      <c r="Y876" s="66">
        <f>IFERROR(INDEX('Retasi Pricing'!F:F,MATCH('Entry Data'!AM876,'Retasi Pricing'!E:E,0))*X876,"")</f>
        <v>55000</v>
      </c>
      <c r="Z876" s="62" t="s">
        <v>26</v>
      </c>
      <c r="AA876" s="62" t="s">
        <v>27</v>
      </c>
      <c r="AB876" s="32"/>
      <c r="AC876" s="32" t="s">
        <v>177</v>
      </c>
      <c r="AD876" s="32" t="str">
        <f t="shared" si="239"/>
        <v/>
      </c>
      <c r="AF876" s="5" t="str">
        <f t="shared" si="240"/>
        <v>herman as44190</v>
      </c>
      <c r="AG876" s="5" t="str">
        <f t="shared" si="241"/>
        <v>BMJ 04344190UTARADAY</v>
      </c>
      <c r="AH876" s="5" t="str">
        <f t="shared" si="242"/>
        <v>herman as44190UTARADAY</v>
      </c>
      <c r="AI876" s="5" t="str">
        <f t="shared" si="243"/>
        <v>BMJ 04344190DAY</v>
      </c>
      <c r="AJ876" s="5" t="str">
        <f t="shared" si="244"/>
        <v>herman as44190DAY</v>
      </c>
      <c r="AK876" s="5" t="str">
        <f t="shared" si="245"/>
        <v>herman asBMJ II</v>
      </c>
      <c r="AL876" s="5" t="str">
        <f t="shared" si="247"/>
        <v>2UTARA</v>
      </c>
      <c r="AM876" s="5" t="str">
        <f t="shared" si="248"/>
        <v>1 &gt; 4UTARA12 RODA</v>
      </c>
      <c r="AN876" s="5" t="str">
        <f t="shared" si="249"/>
        <v>herman asBMJ II1 &gt; 4UTARA12 RODA</v>
      </c>
      <c r="AO876" s="5" t="str">
        <f t="shared" si="250"/>
        <v>herman as1 &gt; 4UTARA12 RODA</v>
      </c>
      <c r="AP876" s="5" t="str">
        <f t="shared" si="251"/>
        <v>44190DAY</v>
      </c>
    </row>
    <row r="877" spans="1:42" x14ac:dyDescent="0.3">
      <c r="A877" s="33">
        <v>1</v>
      </c>
      <c r="B877" s="33"/>
      <c r="C877" s="70">
        <v>44190</v>
      </c>
      <c r="D877" s="71" t="s">
        <v>19</v>
      </c>
      <c r="E877" s="70">
        <v>44190</v>
      </c>
      <c r="F877" s="71">
        <v>5154975</v>
      </c>
      <c r="G877" s="33" t="s">
        <v>20</v>
      </c>
      <c r="H877" s="33" t="s">
        <v>21</v>
      </c>
      <c r="I877" s="33" t="s">
        <v>45</v>
      </c>
      <c r="J877" s="33" t="s">
        <v>46</v>
      </c>
      <c r="K877" s="63" t="s">
        <v>33</v>
      </c>
      <c r="L877" s="32" t="str">
        <f t="shared" si="252"/>
        <v>CGE370</v>
      </c>
      <c r="M877" s="32" t="str">
        <f t="shared" si="253"/>
        <v>BMJ II</v>
      </c>
      <c r="N877" s="32" t="str">
        <f t="shared" si="254"/>
        <v>12 RODA</v>
      </c>
      <c r="O877" s="64">
        <v>0.67730324074074078</v>
      </c>
      <c r="P877" s="65">
        <v>0.67730324074074078</v>
      </c>
      <c r="Q877" s="65"/>
      <c r="R877" s="66">
        <v>3</v>
      </c>
      <c r="S877" s="66">
        <v>43800</v>
      </c>
      <c r="T877" s="66">
        <v>17040</v>
      </c>
      <c r="U877" s="67">
        <f t="shared" si="246"/>
        <v>26.76</v>
      </c>
      <c r="V877" s="66">
        <f t="shared" si="237"/>
        <v>542612.52</v>
      </c>
      <c r="W877" s="66" t="str">
        <f t="shared" si="238"/>
        <v>1 &gt; 4</v>
      </c>
      <c r="X877" s="66">
        <f>A877+SUMIFS(Presensi!F:F,Presensi!E:E,'Entry Data'!AP877)</f>
        <v>2</v>
      </c>
      <c r="Y877" s="66">
        <f>IFERROR(INDEX('Retasi Pricing'!F:F,MATCH('Entry Data'!AM877,'Retasi Pricing'!E:E,0))*X877,"")</f>
        <v>55000</v>
      </c>
      <c r="Z877" s="62" t="s">
        <v>26</v>
      </c>
      <c r="AA877" s="62" t="s">
        <v>27</v>
      </c>
      <c r="AB877" s="32"/>
      <c r="AC877" s="32" t="s">
        <v>177</v>
      </c>
      <c r="AD877" s="32" t="str">
        <f t="shared" si="239"/>
        <v/>
      </c>
      <c r="AF877" s="5" t="str">
        <f t="shared" si="240"/>
        <v>herman as44190</v>
      </c>
      <c r="AG877" s="5" t="str">
        <f t="shared" si="241"/>
        <v>BMJ 04344190UTARADAY</v>
      </c>
      <c r="AH877" s="5" t="str">
        <f t="shared" si="242"/>
        <v>herman as44190UTARADAY</v>
      </c>
      <c r="AI877" s="5" t="str">
        <f t="shared" si="243"/>
        <v>BMJ 04344190DAY</v>
      </c>
      <c r="AJ877" s="5" t="str">
        <f t="shared" si="244"/>
        <v>herman as44190DAY</v>
      </c>
      <c r="AK877" s="5" t="str">
        <f t="shared" si="245"/>
        <v>herman asBMJ II</v>
      </c>
      <c r="AL877" s="5" t="str">
        <f t="shared" si="247"/>
        <v>3UTARA</v>
      </c>
      <c r="AM877" s="5" t="str">
        <f t="shared" si="248"/>
        <v>1 &gt; 4UTARA12 RODA</v>
      </c>
      <c r="AN877" s="5" t="str">
        <f t="shared" si="249"/>
        <v>herman asBMJ II1 &gt; 4UTARA12 RODA</v>
      </c>
      <c r="AO877" s="5" t="str">
        <f t="shared" si="250"/>
        <v>herman as1 &gt; 4UTARA12 RODA</v>
      </c>
      <c r="AP877" s="5" t="str">
        <f t="shared" si="251"/>
        <v>44190DAY</v>
      </c>
    </row>
    <row r="878" spans="1:42" x14ac:dyDescent="0.3">
      <c r="A878" s="33">
        <v>1</v>
      </c>
      <c r="B878" s="33"/>
      <c r="C878" s="70">
        <v>44190</v>
      </c>
      <c r="D878" s="71" t="s">
        <v>19</v>
      </c>
      <c r="E878" s="70">
        <v>44190</v>
      </c>
      <c r="F878" s="71">
        <v>5155047</v>
      </c>
      <c r="G878" s="33" t="s">
        <v>20</v>
      </c>
      <c r="H878" s="33" t="s">
        <v>21</v>
      </c>
      <c r="I878" s="33" t="s">
        <v>45</v>
      </c>
      <c r="J878" s="33" t="s">
        <v>46</v>
      </c>
      <c r="K878" s="63" t="s">
        <v>33</v>
      </c>
      <c r="L878" s="32" t="str">
        <f t="shared" si="252"/>
        <v>CGE370</v>
      </c>
      <c r="M878" s="32" t="str">
        <f t="shared" si="253"/>
        <v>BMJ II</v>
      </c>
      <c r="N878" s="32" t="str">
        <f t="shared" si="254"/>
        <v>12 RODA</v>
      </c>
      <c r="O878" s="64">
        <v>0.73303240740740738</v>
      </c>
      <c r="P878" s="65">
        <v>0.73303240740740738</v>
      </c>
      <c r="Q878" s="65"/>
      <c r="R878" s="66">
        <v>4</v>
      </c>
      <c r="S878" s="66">
        <v>43840</v>
      </c>
      <c r="T878" s="66">
        <v>17040</v>
      </c>
      <c r="U878" s="67">
        <f t="shared" si="246"/>
        <v>26.8</v>
      </c>
      <c r="V878" s="66">
        <f t="shared" si="237"/>
        <v>543423.6</v>
      </c>
      <c r="W878" s="66" t="str">
        <f t="shared" si="238"/>
        <v>1 &gt; 4</v>
      </c>
      <c r="X878" s="66">
        <f>A878+SUMIFS(Presensi!F:F,Presensi!E:E,'Entry Data'!AP878)</f>
        <v>2</v>
      </c>
      <c r="Y878" s="66">
        <f>IFERROR(INDEX('Retasi Pricing'!F:F,MATCH('Entry Data'!AM878,'Retasi Pricing'!E:E,0))*X878,"")</f>
        <v>55000</v>
      </c>
      <c r="Z878" s="62" t="s">
        <v>26</v>
      </c>
      <c r="AA878" s="62" t="s">
        <v>27</v>
      </c>
      <c r="AB878" s="32"/>
      <c r="AC878" s="32" t="s">
        <v>177</v>
      </c>
      <c r="AD878" s="32" t="str">
        <f t="shared" si="239"/>
        <v/>
      </c>
      <c r="AF878" s="5" t="str">
        <f t="shared" si="240"/>
        <v>herman as44190</v>
      </c>
      <c r="AG878" s="5" t="str">
        <f t="shared" si="241"/>
        <v>BMJ 04344190UTARADAY</v>
      </c>
      <c r="AH878" s="5" t="str">
        <f t="shared" si="242"/>
        <v>herman as44190UTARADAY</v>
      </c>
      <c r="AI878" s="5" t="str">
        <f t="shared" si="243"/>
        <v>BMJ 04344190DAY</v>
      </c>
      <c r="AJ878" s="5" t="str">
        <f t="shared" si="244"/>
        <v>herman as44190DAY</v>
      </c>
      <c r="AK878" s="5" t="str">
        <f t="shared" si="245"/>
        <v>herman asBMJ II</v>
      </c>
      <c r="AL878" s="5" t="str">
        <f t="shared" si="247"/>
        <v>4UTARA</v>
      </c>
      <c r="AM878" s="5" t="str">
        <f t="shared" si="248"/>
        <v>1 &gt; 4UTARA12 RODA</v>
      </c>
      <c r="AN878" s="5" t="str">
        <f t="shared" si="249"/>
        <v>herman asBMJ II1 &gt; 4UTARA12 RODA</v>
      </c>
      <c r="AO878" s="5" t="str">
        <f t="shared" si="250"/>
        <v>herman as1 &gt; 4UTARA12 RODA</v>
      </c>
      <c r="AP878" s="5" t="str">
        <f t="shared" si="251"/>
        <v>44190DAY</v>
      </c>
    </row>
    <row r="879" spans="1:42" x14ac:dyDescent="0.3">
      <c r="A879" s="33">
        <v>1</v>
      </c>
      <c r="B879" s="33"/>
      <c r="C879" s="70">
        <v>44190</v>
      </c>
      <c r="D879" s="71" t="s">
        <v>19</v>
      </c>
      <c r="E879" s="70">
        <v>44190</v>
      </c>
      <c r="F879" s="71">
        <v>5154636</v>
      </c>
      <c r="G879" s="33" t="s">
        <v>20</v>
      </c>
      <c r="H879" s="33" t="s">
        <v>50</v>
      </c>
      <c r="I879" s="33" t="s">
        <v>51</v>
      </c>
      <c r="J879" s="33" t="s">
        <v>52</v>
      </c>
      <c r="K879" s="63" t="s">
        <v>107</v>
      </c>
      <c r="L879" s="32" t="str">
        <f t="shared" si="252"/>
        <v>CGE370</v>
      </c>
      <c r="M879" s="32" t="str">
        <f t="shared" si="253"/>
        <v>BMJ II</v>
      </c>
      <c r="N879" s="32" t="str">
        <f t="shared" si="254"/>
        <v>12 RODA</v>
      </c>
      <c r="O879" s="64">
        <v>0.37386574074074069</v>
      </c>
      <c r="P879" s="65">
        <v>0.37386574074074069</v>
      </c>
      <c r="Q879" s="65"/>
      <c r="R879" s="66">
        <v>1</v>
      </c>
      <c r="S879" s="66">
        <v>46020</v>
      </c>
      <c r="T879" s="66">
        <v>16780</v>
      </c>
      <c r="U879" s="67">
        <f t="shared" si="246"/>
        <v>29.24</v>
      </c>
      <c r="V879" s="66">
        <f t="shared" si="237"/>
        <v>592899.48</v>
      </c>
      <c r="W879" s="66" t="str">
        <f t="shared" si="238"/>
        <v>1 &gt; 4</v>
      </c>
      <c r="X879" s="66">
        <f>A879+SUMIFS(Presensi!F:F,Presensi!E:E,'Entry Data'!AP879)</f>
        <v>2</v>
      </c>
      <c r="Y879" s="66">
        <f>IFERROR(INDEX('Retasi Pricing'!F:F,MATCH('Entry Data'!AM879,'Retasi Pricing'!E:E,0))*X879,"")</f>
        <v>55000</v>
      </c>
      <c r="Z879" s="62" t="s">
        <v>26</v>
      </c>
      <c r="AA879" s="62" t="s">
        <v>27</v>
      </c>
      <c r="AB879" s="32"/>
      <c r="AC879" s="32" t="s">
        <v>192</v>
      </c>
      <c r="AD879" s="32" t="str">
        <f t="shared" si="239"/>
        <v/>
      </c>
      <c r="AF879" s="5" t="str">
        <f t="shared" si="240"/>
        <v>awaluddin44190</v>
      </c>
      <c r="AG879" s="5" t="str">
        <f t="shared" si="241"/>
        <v>BMJ 04444190UTARADAY</v>
      </c>
      <c r="AH879" s="5" t="str">
        <f t="shared" si="242"/>
        <v>awaluddin44190UTARADAY</v>
      </c>
      <c r="AI879" s="5" t="str">
        <f t="shared" si="243"/>
        <v>BMJ 04444190DAY</v>
      </c>
      <c r="AJ879" s="5" t="str">
        <f t="shared" si="244"/>
        <v>awaluddin44190DAY</v>
      </c>
      <c r="AK879" s="5" t="str">
        <f t="shared" si="245"/>
        <v>awaluddinBMJ II</v>
      </c>
      <c r="AL879" s="5" t="str">
        <f t="shared" si="247"/>
        <v>1UTARA</v>
      </c>
      <c r="AM879" s="5" t="str">
        <f t="shared" si="248"/>
        <v>1 &gt; 4UTARA12 RODA</v>
      </c>
      <c r="AN879" s="5" t="str">
        <f t="shared" si="249"/>
        <v>awaluddinBMJ II1 &gt; 4UTARA12 RODA</v>
      </c>
      <c r="AO879" s="5" t="str">
        <f t="shared" si="250"/>
        <v>awaluddin1 &gt; 4UTARA12 RODA</v>
      </c>
      <c r="AP879" s="5" t="str">
        <f t="shared" si="251"/>
        <v>44190DAY</v>
      </c>
    </row>
    <row r="880" spans="1:42" x14ac:dyDescent="0.3">
      <c r="A880" s="33">
        <v>1</v>
      </c>
      <c r="B880" s="33"/>
      <c r="C880" s="70">
        <v>44190</v>
      </c>
      <c r="D880" s="71" t="s">
        <v>19</v>
      </c>
      <c r="E880" s="70">
        <v>44190</v>
      </c>
      <c r="F880" s="71">
        <v>5154713</v>
      </c>
      <c r="G880" s="33" t="s">
        <v>20</v>
      </c>
      <c r="H880" s="33" t="s">
        <v>50</v>
      </c>
      <c r="I880" s="33" t="s">
        <v>51</v>
      </c>
      <c r="J880" s="33" t="s">
        <v>52</v>
      </c>
      <c r="K880" s="63" t="s">
        <v>107</v>
      </c>
      <c r="L880" s="32" t="str">
        <f t="shared" si="252"/>
        <v>CGE370</v>
      </c>
      <c r="M880" s="32" t="str">
        <f t="shared" si="253"/>
        <v>BMJ II</v>
      </c>
      <c r="N880" s="32" t="str">
        <f t="shared" si="254"/>
        <v>12 RODA</v>
      </c>
      <c r="O880" s="64">
        <v>0.43364583333333334</v>
      </c>
      <c r="P880" s="65">
        <v>0.43364583333333334</v>
      </c>
      <c r="Q880" s="65"/>
      <c r="R880" s="66">
        <v>2</v>
      </c>
      <c r="S880" s="66">
        <v>45940</v>
      </c>
      <c r="T880" s="66">
        <v>16780</v>
      </c>
      <c r="U880" s="67">
        <f t="shared" si="246"/>
        <v>29.16</v>
      </c>
      <c r="V880" s="66">
        <f t="shared" si="237"/>
        <v>591277.31999999995</v>
      </c>
      <c r="W880" s="66" t="str">
        <f t="shared" si="238"/>
        <v>1 &gt; 4</v>
      </c>
      <c r="X880" s="66">
        <f>A880+SUMIFS(Presensi!F:F,Presensi!E:E,'Entry Data'!AP880)</f>
        <v>2</v>
      </c>
      <c r="Y880" s="66">
        <f>IFERROR(INDEX('Retasi Pricing'!F:F,MATCH('Entry Data'!AM880,'Retasi Pricing'!E:E,0))*X880,"")</f>
        <v>55000</v>
      </c>
      <c r="Z880" s="62" t="s">
        <v>26</v>
      </c>
      <c r="AA880" s="62" t="s">
        <v>27</v>
      </c>
      <c r="AB880" s="32"/>
      <c r="AC880" s="32" t="s">
        <v>192</v>
      </c>
      <c r="AD880" s="32" t="str">
        <f t="shared" si="239"/>
        <v/>
      </c>
      <c r="AF880" s="5" t="str">
        <f t="shared" si="240"/>
        <v>awaluddin44190</v>
      </c>
      <c r="AG880" s="5" t="str">
        <f t="shared" si="241"/>
        <v>BMJ 04444190UTARADAY</v>
      </c>
      <c r="AH880" s="5" t="str">
        <f t="shared" si="242"/>
        <v>awaluddin44190UTARADAY</v>
      </c>
      <c r="AI880" s="5" t="str">
        <f t="shared" si="243"/>
        <v>BMJ 04444190DAY</v>
      </c>
      <c r="AJ880" s="5" t="str">
        <f t="shared" si="244"/>
        <v>awaluddin44190DAY</v>
      </c>
      <c r="AK880" s="5" t="str">
        <f t="shared" si="245"/>
        <v>awaluddinBMJ II</v>
      </c>
      <c r="AL880" s="5" t="str">
        <f t="shared" si="247"/>
        <v>2UTARA</v>
      </c>
      <c r="AM880" s="5" t="str">
        <f t="shared" si="248"/>
        <v>1 &gt; 4UTARA12 RODA</v>
      </c>
      <c r="AN880" s="5" t="str">
        <f t="shared" si="249"/>
        <v>awaluddinBMJ II1 &gt; 4UTARA12 RODA</v>
      </c>
      <c r="AO880" s="5" t="str">
        <f t="shared" si="250"/>
        <v>awaluddin1 &gt; 4UTARA12 RODA</v>
      </c>
      <c r="AP880" s="5" t="str">
        <f t="shared" si="251"/>
        <v>44190DAY</v>
      </c>
    </row>
    <row r="881" spans="1:42" x14ac:dyDescent="0.3">
      <c r="A881" s="33">
        <v>1</v>
      </c>
      <c r="B881" s="33"/>
      <c r="C881" s="70">
        <v>44190</v>
      </c>
      <c r="D881" s="71" t="s">
        <v>19</v>
      </c>
      <c r="E881" s="70">
        <v>44190</v>
      </c>
      <c r="F881" s="71">
        <v>5154816</v>
      </c>
      <c r="G881" s="33" t="s">
        <v>20</v>
      </c>
      <c r="H881" s="33" t="s">
        <v>50</v>
      </c>
      <c r="I881" s="33" t="s">
        <v>51</v>
      </c>
      <c r="J881" s="33" t="s">
        <v>53</v>
      </c>
      <c r="K881" s="63" t="s">
        <v>107</v>
      </c>
      <c r="L881" s="32" t="str">
        <f t="shared" si="252"/>
        <v>CGE370</v>
      </c>
      <c r="M881" s="32" t="str">
        <f t="shared" si="253"/>
        <v>BMJ II</v>
      </c>
      <c r="N881" s="32" t="str">
        <f t="shared" si="254"/>
        <v>12 RODA</v>
      </c>
      <c r="O881" s="64">
        <v>0.54401620370370374</v>
      </c>
      <c r="P881" s="65">
        <v>0.54401620370370374</v>
      </c>
      <c r="Q881" s="65"/>
      <c r="R881" s="66">
        <v>3</v>
      </c>
      <c r="S881" s="66">
        <v>46000</v>
      </c>
      <c r="T881" s="66">
        <v>16780</v>
      </c>
      <c r="U881" s="67">
        <f t="shared" si="246"/>
        <v>29.22</v>
      </c>
      <c r="V881" s="66">
        <f t="shared" si="237"/>
        <v>592493.93999999994</v>
      </c>
      <c r="W881" s="66" t="str">
        <f t="shared" si="238"/>
        <v>1 &gt; 4</v>
      </c>
      <c r="X881" s="66">
        <f>A881+SUMIFS(Presensi!F:F,Presensi!E:E,'Entry Data'!AP881)</f>
        <v>2</v>
      </c>
      <c r="Y881" s="66">
        <f>IFERROR(INDEX('Retasi Pricing'!F:F,MATCH('Entry Data'!AM881,'Retasi Pricing'!E:E,0))*X881,"")</f>
        <v>55000</v>
      </c>
      <c r="Z881" s="62" t="s">
        <v>26</v>
      </c>
      <c r="AA881" s="62" t="s">
        <v>27</v>
      </c>
      <c r="AB881" s="32"/>
      <c r="AC881" s="32" t="s">
        <v>192</v>
      </c>
      <c r="AD881" s="32" t="str">
        <f t="shared" si="239"/>
        <v/>
      </c>
      <c r="AF881" s="5" t="str">
        <f t="shared" si="240"/>
        <v>awaluddin44190</v>
      </c>
      <c r="AG881" s="5" t="str">
        <f t="shared" si="241"/>
        <v>BMJ 04444190UTARADAY</v>
      </c>
      <c r="AH881" s="5" t="str">
        <f t="shared" si="242"/>
        <v>awaluddin44190UTARADAY</v>
      </c>
      <c r="AI881" s="5" t="str">
        <f t="shared" si="243"/>
        <v>BMJ 04444190DAY</v>
      </c>
      <c r="AJ881" s="5" t="str">
        <f t="shared" si="244"/>
        <v>awaluddin44190DAY</v>
      </c>
      <c r="AK881" s="5" t="str">
        <f t="shared" si="245"/>
        <v>awaluddinBMJ II</v>
      </c>
      <c r="AL881" s="5" t="str">
        <f t="shared" si="247"/>
        <v>3UTARA</v>
      </c>
      <c r="AM881" s="5" t="str">
        <f t="shared" si="248"/>
        <v>1 &gt; 4UTARA12 RODA</v>
      </c>
      <c r="AN881" s="5" t="str">
        <f t="shared" si="249"/>
        <v>awaluddinBMJ II1 &gt; 4UTARA12 RODA</v>
      </c>
      <c r="AO881" s="5" t="str">
        <f t="shared" si="250"/>
        <v>awaluddin1 &gt; 4UTARA12 RODA</v>
      </c>
      <c r="AP881" s="5" t="str">
        <f t="shared" si="251"/>
        <v>44190DAY</v>
      </c>
    </row>
    <row r="882" spans="1:42" x14ac:dyDescent="0.3">
      <c r="A882" s="33">
        <v>1</v>
      </c>
      <c r="B882" s="33"/>
      <c r="C882" s="70">
        <v>44190</v>
      </c>
      <c r="D882" s="71" t="s">
        <v>19</v>
      </c>
      <c r="E882" s="70">
        <v>44190</v>
      </c>
      <c r="F882" s="71">
        <v>5154913</v>
      </c>
      <c r="G882" s="33" t="s">
        <v>20</v>
      </c>
      <c r="H882" s="33" t="s">
        <v>50</v>
      </c>
      <c r="I882" s="33" t="s">
        <v>51</v>
      </c>
      <c r="J882" s="33" t="s">
        <v>52</v>
      </c>
      <c r="K882" s="63" t="s">
        <v>107</v>
      </c>
      <c r="L882" s="32" t="str">
        <f t="shared" si="252"/>
        <v>CGE370</v>
      </c>
      <c r="M882" s="32" t="str">
        <f t="shared" si="253"/>
        <v>BMJ II</v>
      </c>
      <c r="N882" s="32" t="str">
        <f t="shared" si="254"/>
        <v>12 RODA</v>
      </c>
      <c r="O882" s="64">
        <v>0.63322916666666662</v>
      </c>
      <c r="P882" s="65">
        <v>0.63322916666666662</v>
      </c>
      <c r="Q882" s="65"/>
      <c r="R882" s="66">
        <v>4</v>
      </c>
      <c r="S882" s="66">
        <v>44620</v>
      </c>
      <c r="T882" s="66">
        <v>16780</v>
      </c>
      <c r="U882" s="67">
        <f t="shared" si="246"/>
        <v>27.84</v>
      </c>
      <c r="V882" s="66">
        <f t="shared" si="237"/>
        <v>564511.68000000005</v>
      </c>
      <c r="W882" s="66" t="str">
        <f t="shared" si="238"/>
        <v>1 &gt; 4</v>
      </c>
      <c r="X882" s="66">
        <f>A882+SUMIFS(Presensi!F:F,Presensi!E:E,'Entry Data'!AP882)</f>
        <v>2</v>
      </c>
      <c r="Y882" s="66">
        <f>IFERROR(INDEX('Retasi Pricing'!F:F,MATCH('Entry Data'!AM882,'Retasi Pricing'!E:E,0))*X882,"")</f>
        <v>55000</v>
      </c>
      <c r="Z882" s="62" t="s">
        <v>26</v>
      </c>
      <c r="AA882" s="62" t="s">
        <v>27</v>
      </c>
      <c r="AB882" s="32"/>
      <c r="AC882" s="32" t="s">
        <v>192</v>
      </c>
      <c r="AD882" s="32" t="str">
        <f t="shared" si="239"/>
        <v/>
      </c>
      <c r="AF882" s="5" t="str">
        <f t="shared" si="240"/>
        <v>awaluddin44190</v>
      </c>
      <c r="AG882" s="5" t="str">
        <f t="shared" si="241"/>
        <v>BMJ 04444190UTARADAY</v>
      </c>
      <c r="AH882" s="5" t="str">
        <f t="shared" si="242"/>
        <v>awaluddin44190UTARADAY</v>
      </c>
      <c r="AI882" s="5" t="str">
        <f t="shared" si="243"/>
        <v>BMJ 04444190DAY</v>
      </c>
      <c r="AJ882" s="5" t="str">
        <f t="shared" si="244"/>
        <v>awaluddin44190DAY</v>
      </c>
      <c r="AK882" s="5" t="str">
        <f t="shared" si="245"/>
        <v>awaluddinBMJ II</v>
      </c>
      <c r="AL882" s="5" t="str">
        <f t="shared" si="247"/>
        <v>4UTARA</v>
      </c>
      <c r="AM882" s="5" t="str">
        <f t="shared" si="248"/>
        <v>1 &gt; 4UTARA12 RODA</v>
      </c>
      <c r="AN882" s="5" t="str">
        <f t="shared" si="249"/>
        <v>awaluddinBMJ II1 &gt; 4UTARA12 RODA</v>
      </c>
      <c r="AO882" s="5" t="str">
        <f t="shared" si="250"/>
        <v>awaluddin1 &gt; 4UTARA12 RODA</v>
      </c>
      <c r="AP882" s="5" t="str">
        <f t="shared" si="251"/>
        <v>44190DAY</v>
      </c>
    </row>
    <row r="883" spans="1:42" x14ac:dyDescent="0.3">
      <c r="A883" s="33">
        <v>1</v>
      </c>
      <c r="B883" s="33"/>
      <c r="C883" s="70">
        <v>44190</v>
      </c>
      <c r="D883" s="71" t="s">
        <v>19</v>
      </c>
      <c r="E883" s="70">
        <v>44190</v>
      </c>
      <c r="F883" s="71">
        <v>5155040</v>
      </c>
      <c r="G883" s="33" t="s">
        <v>20</v>
      </c>
      <c r="H883" s="33" t="s">
        <v>50</v>
      </c>
      <c r="I883" s="33" t="s">
        <v>51</v>
      </c>
      <c r="J883" s="33" t="s">
        <v>52</v>
      </c>
      <c r="K883" s="63" t="s">
        <v>107</v>
      </c>
      <c r="L883" s="32" t="str">
        <f t="shared" si="252"/>
        <v>CGE370</v>
      </c>
      <c r="M883" s="32" t="str">
        <f t="shared" si="253"/>
        <v>BMJ II</v>
      </c>
      <c r="N883" s="32" t="str">
        <f t="shared" si="254"/>
        <v>12 RODA</v>
      </c>
      <c r="O883" s="64">
        <v>0.72767361111111117</v>
      </c>
      <c r="P883" s="65">
        <v>0.72767361111111117</v>
      </c>
      <c r="Q883" s="65"/>
      <c r="R883" s="66">
        <v>5</v>
      </c>
      <c r="S883" s="66">
        <v>46640</v>
      </c>
      <c r="T883" s="66">
        <v>16780</v>
      </c>
      <c r="U883" s="67">
        <f t="shared" si="246"/>
        <v>29.86</v>
      </c>
      <c r="V883" s="66">
        <f t="shared" si="237"/>
        <v>605471.22</v>
      </c>
      <c r="W883" s="66" t="str">
        <f t="shared" si="238"/>
        <v>&gt; 5</v>
      </c>
      <c r="X883" s="66">
        <f>A883+SUMIFS(Presensi!F:F,Presensi!E:E,'Entry Data'!AP883)</f>
        <v>2</v>
      </c>
      <c r="Y883" s="66">
        <f>IFERROR(INDEX('Retasi Pricing'!F:F,MATCH('Entry Data'!AM883,'Retasi Pricing'!E:E,0))*X883,"")</f>
        <v>62400</v>
      </c>
      <c r="Z883" s="62" t="s">
        <v>26</v>
      </c>
      <c r="AA883" s="62" t="s">
        <v>27</v>
      </c>
      <c r="AB883" s="32"/>
      <c r="AC883" s="32" t="s">
        <v>192</v>
      </c>
      <c r="AD883" s="32" t="str">
        <f t="shared" si="239"/>
        <v/>
      </c>
      <c r="AF883" s="5" t="str">
        <f t="shared" si="240"/>
        <v>awaluddin44190</v>
      </c>
      <c r="AG883" s="5" t="str">
        <f t="shared" si="241"/>
        <v>BMJ 04444190UTARADAY</v>
      </c>
      <c r="AH883" s="5" t="str">
        <f t="shared" si="242"/>
        <v>awaluddin44190UTARADAY</v>
      </c>
      <c r="AI883" s="5" t="str">
        <f t="shared" si="243"/>
        <v>BMJ 04444190DAY</v>
      </c>
      <c r="AJ883" s="5" t="str">
        <f t="shared" si="244"/>
        <v>awaluddin44190DAY</v>
      </c>
      <c r="AK883" s="5" t="str">
        <f t="shared" si="245"/>
        <v>awaluddinBMJ II</v>
      </c>
      <c r="AL883" s="5" t="str">
        <f t="shared" si="247"/>
        <v>5UTARA</v>
      </c>
      <c r="AM883" s="5" t="str">
        <f t="shared" si="248"/>
        <v>&gt; 5UTARA12 RODA</v>
      </c>
      <c r="AN883" s="5" t="str">
        <f t="shared" si="249"/>
        <v>awaluddinBMJ II&gt; 5UTARA12 RODA</v>
      </c>
      <c r="AO883" s="5" t="str">
        <f t="shared" si="250"/>
        <v>awaluddin&gt; 5UTARA12 RODA</v>
      </c>
      <c r="AP883" s="5" t="str">
        <f t="shared" si="251"/>
        <v>44190DAY</v>
      </c>
    </row>
    <row r="884" spans="1:42" x14ac:dyDescent="0.3">
      <c r="A884" s="33">
        <v>1</v>
      </c>
      <c r="B884" s="33"/>
      <c r="C884" s="70">
        <v>44190</v>
      </c>
      <c r="D884" s="71" t="s">
        <v>19</v>
      </c>
      <c r="E884" s="70">
        <v>44190</v>
      </c>
      <c r="F884" s="71">
        <v>5154620</v>
      </c>
      <c r="G884" s="33" t="s">
        <v>20</v>
      </c>
      <c r="H884" s="33" t="s">
        <v>21</v>
      </c>
      <c r="I884" s="33" t="s">
        <v>76</v>
      </c>
      <c r="J884" s="33" t="s">
        <v>23</v>
      </c>
      <c r="K884" s="63" t="s">
        <v>35</v>
      </c>
      <c r="L884" s="32" t="str">
        <f t="shared" si="252"/>
        <v>CGE370</v>
      </c>
      <c r="M884" s="32" t="str">
        <f t="shared" si="253"/>
        <v>BMJ II</v>
      </c>
      <c r="N884" s="32" t="str">
        <f t="shared" si="254"/>
        <v>12 RODA</v>
      </c>
      <c r="O884" s="64">
        <v>0.3600694444444445</v>
      </c>
      <c r="P884" s="65">
        <v>0.3600694444444445</v>
      </c>
      <c r="Q884" s="65"/>
      <c r="R884" s="66">
        <v>1</v>
      </c>
      <c r="S884" s="66">
        <v>44800</v>
      </c>
      <c r="T884" s="66">
        <v>17060</v>
      </c>
      <c r="U884" s="67">
        <f t="shared" si="246"/>
        <v>27.74</v>
      </c>
      <c r="V884" s="66">
        <f t="shared" si="237"/>
        <v>562483.98</v>
      </c>
      <c r="W884" s="66" t="str">
        <f t="shared" si="238"/>
        <v>1 &gt; 4</v>
      </c>
      <c r="X884" s="66">
        <f>A884+SUMIFS(Presensi!F:F,Presensi!E:E,'Entry Data'!AP884)</f>
        <v>2</v>
      </c>
      <c r="Y884" s="66">
        <f>IFERROR(INDEX('Retasi Pricing'!F:F,MATCH('Entry Data'!AM884,'Retasi Pricing'!E:E,0))*X884,"")</f>
        <v>55000</v>
      </c>
      <c r="Z884" s="62" t="s">
        <v>26</v>
      </c>
      <c r="AA884" s="62" t="s">
        <v>27</v>
      </c>
      <c r="AB884" s="32"/>
      <c r="AC884" s="32" t="s">
        <v>215</v>
      </c>
      <c r="AD884" s="32" t="str">
        <f t="shared" si="239"/>
        <v/>
      </c>
      <c r="AF884" s="5" t="str">
        <f t="shared" si="240"/>
        <v>roni irfansyah44190</v>
      </c>
      <c r="AG884" s="5" t="str">
        <f t="shared" si="241"/>
        <v>BMJ 04544190UTARADAY</v>
      </c>
      <c r="AH884" s="5" t="str">
        <f t="shared" si="242"/>
        <v>roni irfansyah44190UTARADAY</v>
      </c>
      <c r="AI884" s="5" t="str">
        <f t="shared" si="243"/>
        <v>BMJ 04544190DAY</v>
      </c>
      <c r="AJ884" s="5" t="str">
        <f t="shared" si="244"/>
        <v>roni irfansyah44190DAY</v>
      </c>
      <c r="AK884" s="5" t="str">
        <f t="shared" si="245"/>
        <v>roni irfansyahBMJ II</v>
      </c>
      <c r="AL884" s="5" t="str">
        <f t="shared" si="247"/>
        <v>1UTARA</v>
      </c>
      <c r="AM884" s="5" t="str">
        <f t="shared" si="248"/>
        <v>1 &gt; 4UTARA12 RODA</v>
      </c>
      <c r="AN884" s="5" t="str">
        <f t="shared" si="249"/>
        <v>roni irfansyahBMJ II1 &gt; 4UTARA12 RODA</v>
      </c>
      <c r="AO884" s="5" t="str">
        <f t="shared" si="250"/>
        <v>roni irfansyah1 &gt; 4UTARA12 RODA</v>
      </c>
      <c r="AP884" s="5" t="str">
        <f t="shared" si="251"/>
        <v>44190DAY</v>
      </c>
    </row>
    <row r="885" spans="1:42" x14ac:dyDescent="0.3">
      <c r="A885" s="33">
        <v>1</v>
      </c>
      <c r="B885" s="33"/>
      <c r="C885" s="70">
        <v>44190</v>
      </c>
      <c r="D885" s="71" t="s">
        <v>19</v>
      </c>
      <c r="E885" s="70">
        <v>44190</v>
      </c>
      <c r="F885" s="71">
        <v>5154696</v>
      </c>
      <c r="G885" s="33" t="s">
        <v>20</v>
      </c>
      <c r="H885" s="33" t="s">
        <v>21</v>
      </c>
      <c r="I885" s="33" t="s">
        <v>76</v>
      </c>
      <c r="J885" s="33" t="s">
        <v>23</v>
      </c>
      <c r="K885" s="63" t="s">
        <v>35</v>
      </c>
      <c r="L885" s="32" t="str">
        <f t="shared" si="252"/>
        <v>CGE370</v>
      </c>
      <c r="M885" s="32" t="str">
        <f t="shared" si="253"/>
        <v>BMJ II</v>
      </c>
      <c r="N885" s="32" t="str">
        <f t="shared" si="254"/>
        <v>12 RODA</v>
      </c>
      <c r="O885" s="64">
        <v>0.41971064814814812</v>
      </c>
      <c r="P885" s="65">
        <v>0.41971064814814812</v>
      </c>
      <c r="Q885" s="65"/>
      <c r="R885" s="66">
        <v>2</v>
      </c>
      <c r="S885" s="66">
        <v>45360</v>
      </c>
      <c r="T885" s="66">
        <v>17060</v>
      </c>
      <c r="U885" s="67">
        <f t="shared" si="246"/>
        <v>28.3</v>
      </c>
      <c r="V885" s="66">
        <f t="shared" si="237"/>
        <v>573839.1</v>
      </c>
      <c r="W885" s="66" t="str">
        <f t="shared" si="238"/>
        <v>1 &gt; 4</v>
      </c>
      <c r="X885" s="66">
        <f>A885+SUMIFS(Presensi!F:F,Presensi!E:E,'Entry Data'!AP885)</f>
        <v>2</v>
      </c>
      <c r="Y885" s="66">
        <f>IFERROR(INDEX('Retasi Pricing'!F:F,MATCH('Entry Data'!AM885,'Retasi Pricing'!E:E,0))*X885,"")</f>
        <v>55000</v>
      </c>
      <c r="Z885" s="62" t="s">
        <v>26</v>
      </c>
      <c r="AA885" s="62" t="s">
        <v>27</v>
      </c>
      <c r="AB885" s="32"/>
      <c r="AC885" s="32" t="s">
        <v>215</v>
      </c>
      <c r="AD885" s="32" t="str">
        <f t="shared" si="239"/>
        <v/>
      </c>
      <c r="AF885" s="5" t="str">
        <f t="shared" si="240"/>
        <v>roni irfansyah44190</v>
      </c>
      <c r="AG885" s="5" t="str">
        <f t="shared" si="241"/>
        <v>BMJ 04544190UTARADAY</v>
      </c>
      <c r="AH885" s="5" t="str">
        <f t="shared" si="242"/>
        <v>roni irfansyah44190UTARADAY</v>
      </c>
      <c r="AI885" s="5" t="str">
        <f t="shared" si="243"/>
        <v>BMJ 04544190DAY</v>
      </c>
      <c r="AJ885" s="5" t="str">
        <f t="shared" si="244"/>
        <v>roni irfansyah44190DAY</v>
      </c>
      <c r="AK885" s="5" t="str">
        <f t="shared" si="245"/>
        <v>roni irfansyahBMJ II</v>
      </c>
      <c r="AL885" s="5" t="str">
        <f t="shared" si="247"/>
        <v>2UTARA</v>
      </c>
      <c r="AM885" s="5" t="str">
        <f t="shared" si="248"/>
        <v>1 &gt; 4UTARA12 RODA</v>
      </c>
      <c r="AN885" s="5" t="str">
        <f t="shared" si="249"/>
        <v>roni irfansyahBMJ II1 &gt; 4UTARA12 RODA</v>
      </c>
      <c r="AO885" s="5" t="str">
        <f t="shared" si="250"/>
        <v>roni irfansyah1 &gt; 4UTARA12 RODA</v>
      </c>
      <c r="AP885" s="5" t="str">
        <f t="shared" si="251"/>
        <v>44190DAY</v>
      </c>
    </row>
    <row r="886" spans="1:42" x14ac:dyDescent="0.3">
      <c r="A886" s="33">
        <v>1</v>
      </c>
      <c r="B886" s="33"/>
      <c r="C886" s="70">
        <v>44190</v>
      </c>
      <c r="D886" s="71" t="s">
        <v>19</v>
      </c>
      <c r="E886" s="70">
        <v>44190</v>
      </c>
      <c r="F886" s="71">
        <v>5154759</v>
      </c>
      <c r="G886" s="33" t="s">
        <v>20</v>
      </c>
      <c r="H886" s="33" t="s">
        <v>21</v>
      </c>
      <c r="I886" s="33" t="s">
        <v>76</v>
      </c>
      <c r="J886" s="33" t="s">
        <v>23</v>
      </c>
      <c r="K886" s="63" t="s">
        <v>35</v>
      </c>
      <c r="L886" s="32" t="str">
        <f t="shared" si="252"/>
        <v>CGE370</v>
      </c>
      <c r="M886" s="32" t="str">
        <f t="shared" si="253"/>
        <v>BMJ II</v>
      </c>
      <c r="N886" s="32" t="str">
        <f t="shared" si="254"/>
        <v>12 RODA</v>
      </c>
      <c r="O886" s="64">
        <v>0.47281250000000002</v>
      </c>
      <c r="P886" s="65">
        <v>0.47281250000000002</v>
      </c>
      <c r="Q886" s="65"/>
      <c r="R886" s="66">
        <v>3</v>
      </c>
      <c r="S886" s="66">
        <v>44720</v>
      </c>
      <c r="T886" s="66">
        <v>17060</v>
      </c>
      <c r="U886" s="67">
        <f t="shared" si="246"/>
        <v>27.66</v>
      </c>
      <c r="V886" s="66">
        <f t="shared" si="237"/>
        <v>560861.81999999995</v>
      </c>
      <c r="W886" s="66" t="str">
        <f t="shared" si="238"/>
        <v>1 &gt; 4</v>
      </c>
      <c r="X886" s="66">
        <f>A886+SUMIFS(Presensi!F:F,Presensi!E:E,'Entry Data'!AP886)</f>
        <v>2</v>
      </c>
      <c r="Y886" s="66">
        <f>IFERROR(INDEX('Retasi Pricing'!F:F,MATCH('Entry Data'!AM886,'Retasi Pricing'!E:E,0))*X886,"")</f>
        <v>55000</v>
      </c>
      <c r="Z886" s="62" t="s">
        <v>26</v>
      </c>
      <c r="AA886" s="62" t="s">
        <v>27</v>
      </c>
      <c r="AB886" s="32"/>
      <c r="AC886" s="32" t="s">
        <v>215</v>
      </c>
      <c r="AD886" s="32" t="str">
        <f t="shared" si="239"/>
        <v/>
      </c>
      <c r="AF886" s="5" t="str">
        <f t="shared" si="240"/>
        <v>roni irfansyah44190</v>
      </c>
      <c r="AG886" s="5" t="str">
        <f t="shared" si="241"/>
        <v>BMJ 04544190UTARADAY</v>
      </c>
      <c r="AH886" s="5" t="str">
        <f t="shared" si="242"/>
        <v>roni irfansyah44190UTARADAY</v>
      </c>
      <c r="AI886" s="5" t="str">
        <f t="shared" si="243"/>
        <v>BMJ 04544190DAY</v>
      </c>
      <c r="AJ886" s="5" t="str">
        <f t="shared" si="244"/>
        <v>roni irfansyah44190DAY</v>
      </c>
      <c r="AK886" s="5" t="str">
        <f t="shared" si="245"/>
        <v>roni irfansyahBMJ II</v>
      </c>
      <c r="AL886" s="5" t="str">
        <f t="shared" si="247"/>
        <v>3UTARA</v>
      </c>
      <c r="AM886" s="5" t="str">
        <f t="shared" si="248"/>
        <v>1 &gt; 4UTARA12 RODA</v>
      </c>
      <c r="AN886" s="5" t="str">
        <f t="shared" si="249"/>
        <v>roni irfansyahBMJ II1 &gt; 4UTARA12 RODA</v>
      </c>
      <c r="AO886" s="5" t="str">
        <f t="shared" si="250"/>
        <v>roni irfansyah1 &gt; 4UTARA12 RODA</v>
      </c>
      <c r="AP886" s="5" t="str">
        <f t="shared" si="251"/>
        <v>44190DAY</v>
      </c>
    </row>
    <row r="887" spans="1:42" x14ac:dyDescent="0.3">
      <c r="A887" s="33">
        <v>1</v>
      </c>
      <c r="B887" s="33"/>
      <c r="C887" s="70">
        <v>44190</v>
      </c>
      <c r="D887" s="71" t="s">
        <v>19</v>
      </c>
      <c r="E887" s="70">
        <v>44190</v>
      </c>
      <c r="F887" s="71">
        <v>5154879</v>
      </c>
      <c r="G887" s="33" t="s">
        <v>20</v>
      </c>
      <c r="H887" s="33" t="s">
        <v>21</v>
      </c>
      <c r="I887" s="33" t="s">
        <v>45</v>
      </c>
      <c r="J887" s="33" t="s">
        <v>46</v>
      </c>
      <c r="K887" s="63" t="s">
        <v>35</v>
      </c>
      <c r="L887" s="32" t="str">
        <f t="shared" si="252"/>
        <v>CGE370</v>
      </c>
      <c r="M887" s="32" t="str">
        <f t="shared" si="253"/>
        <v>BMJ II</v>
      </c>
      <c r="N887" s="32" t="str">
        <f t="shared" si="254"/>
        <v>12 RODA</v>
      </c>
      <c r="O887" s="64">
        <v>0.60659722222222223</v>
      </c>
      <c r="P887" s="65">
        <v>0.60659722222222223</v>
      </c>
      <c r="Q887" s="65"/>
      <c r="R887" s="66">
        <v>4</v>
      </c>
      <c r="S887" s="66">
        <v>43600</v>
      </c>
      <c r="T887" s="66">
        <v>17060</v>
      </c>
      <c r="U887" s="67">
        <f t="shared" si="246"/>
        <v>26.54</v>
      </c>
      <c r="V887" s="66">
        <f t="shared" si="237"/>
        <v>538151.58000000007</v>
      </c>
      <c r="W887" s="66" t="str">
        <f t="shared" si="238"/>
        <v>1 &gt; 4</v>
      </c>
      <c r="X887" s="66">
        <f>A887+SUMIFS(Presensi!F:F,Presensi!E:E,'Entry Data'!AP887)</f>
        <v>2</v>
      </c>
      <c r="Y887" s="66">
        <f>IFERROR(INDEX('Retasi Pricing'!F:F,MATCH('Entry Data'!AM887,'Retasi Pricing'!E:E,0))*X887,"")</f>
        <v>55000</v>
      </c>
      <c r="Z887" s="62" t="s">
        <v>26</v>
      </c>
      <c r="AA887" s="62" t="s">
        <v>27</v>
      </c>
      <c r="AB887" s="32"/>
      <c r="AC887" s="32" t="s">
        <v>215</v>
      </c>
      <c r="AD887" s="32" t="str">
        <f t="shared" si="239"/>
        <v/>
      </c>
      <c r="AF887" s="5" t="str">
        <f t="shared" si="240"/>
        <v>roni irfansyah44190</v>
      </c>
      <c r="AG887" s="5" t="str">
        <f t="shared" si="241"/>
        <v>BMJ 04544190UTARADAY</v>
      </c>
      <c r="AH887" s="5" t="str">
        <f t="shared" si="242"/>
        <v>roni irfansyah44190UTARADAY</v>
      </c>
      <c r="AI887" s="5" t="str">
        <f t="shared" si="243"/>
        <v>BMJ 04544190DAY</v>
      </c>
      <c r="AJ887" s="5" t="str">
        <f t="shared" si="244"/>
        <v>roni irfansyah44190DAY</v>
      </c>
      <c r="AK887" s="5" t="str">
        <f t="shared" si="245"/>
        <v>roni irfansyahBMJ II</v>
      </c>
      <c r="AL887" s="5" t="str">
        <f t="shared" si="247"/>
        <v>4UTARA</v>
      </c>
      <c r="AM887" s="5" t="str">
        <f t="shared" si="248"/>
        <v>1 &gt; 4UTARA12 RODA</v>
      </c>
      <c r="AN887" s="5" t="str">
        <f t="shared" si="249"/>
        <v>roni irfansyahBMJ II1 &gt; 4UTARA12 RODA</v>
      </c>
      <c r="AO887" s="5" t="str">
        <f t="shared" si="250"/>
        <v>roni irfansyah1 &gt; 4UTARA12 RODA</v>
      </c>
      <c r="AP887" s="5" t="str">
        <f t="shared" si="251"/>
        <v>44190DAY</v>
      </c>
    </row>
    <row r="888" spans="1:42" x14ac:dyDescent="0.3">
      <c r="A888" s="33">
        <v>1</v>
      </c>
      <c r="B888" s="33"/>
      <c r="C888" s="70">
        <v>44190</v>
      </c>
      <c r="D888" s="71" t="s">
        <v>19</v>
      </c>
      <c r="E888" s="70">
        <v>44190</v>
      </c>
      <c r="F888" s="71">
        <v>5154969</v>
      </c>
      <c r="G888" s="33" t="s">
        <v>20</v>
      </c>
      <c r="H888" s="33" t="s">
        <v>21</v>
      </c>
      <c r="I888" s="33" t="s">
        <v>45</v>
      </c>
      <c r="J888" s="33" t="s">
        <v>46</v>
      </c>
      <c r="K888" s="63" t="s">
        <v>35</v>
      </c>
      <c r="L888" s="32" t="str">
        <f t="shared" si="252"/>
        <v>CGE370</v>
      </c>
      <c r="M888" s="32" t="str">
        <f t="shared" si="253"/>
        <v>BMJ II</v>
      </c>
      <c r="N888" s="32" t="str">
        <f t="shared" si="254"/>
        <v>12 RODA</v>
      </c>
      <c r="O888" s="64">
        <v>0.67273148148148154</v>
      </c>
      <c r="P888" s="65">
        <v>0.67273148148148154</v>
      </c>
      <c r="Q888" s="65"/>
      <c r="R888" s="66">
        <v>5</v>
      </c>
      <c r="S888" s="66">
        <v>47800</v>
      </c>
      <c r="T888" s="66">
        <v>17060</v>
      </c>
      <c r="U888" s="67">
        <f t="shared" si="246"/>
        <v>30.74</v>
      </c>
      <c r="V888" s="66">
        <f t="shared" si="237"/>
        <v>623314.98</v>
      </c>
      <c r="W888" s="66" t="str">
        <f t="shared" si="238"/>
        <v>&gt; 5</v>
      </c>
      <c r="X888" s="66">
        <f>A888+SUMIFS(Presensi!F:F,Presensi!E:E,'Entry Data'!AP888)</f>
        <v>2</v>
      </c>
      <c r="Y888" s="66">
        <f>IFERROR(INDEX('Retasi Pricing'!F:F,MATCH('Entry Data'!AM888,'Retasi Pricing'!E:E,0))*X888,"")</f>
        <v>62400</v>
      </c>
      <c r="Z888" s="62" t="s">
        <v>26</v>
      </c>
      <c r="AA888" s="62" t="s">
        <v>27</v>
      </c>
      <c r="AB888" s="32"/>
      <c r="AC888" s="32" t="s">
        <v>215</v>
      </c>
      <c r="AD888" s="32" t="str">
        <f t="shared" si="239"/>
        <v/>
      </c>
      <c r="AF888" s="5" t="str">
        <f t="shared" si="240"/>
        <v>roni irfansyah44190</v>
      </c>
      <c r="AG888" s="5" t="str">
        <f t="shared" si="241"/>
        <v>BMJ 04544190UTARADAY</v>
      </c>
      <c r="AH888" s="5" t="str">
        <f t="shared" si="242"/>
        <v>roni irfansyah44190UTARADAY</v>
      </c>
      <c r="AI888" s="5" t="str">
        <f t="shared" si="243"/>
        <v>BMJ 04544190DAY</v>
      </c>
      <c r="AJ888" s="5" t="str">
        <f t="shared" si="244"/>
        <v>roni irfansyah44190DAY</v>
      </c>
      <c r="AK888" s="5" t="str">
        <f t="shared" si="245"/>
        <v>roni irfansyahBMJ II</v>
      </c>
      <c r="AL888" s="5" t="str">
        <f t="shared" si="247"/>
        <v>5UTARA</v>
      </c>
      <c r="AM888" s="5" t="str">
        <f t="shared" si="248"/>
        <v>&gt; 5UTARA12 RODA</v>
      </c>
      <c r="AN888" s="5" t="str">
        <f t="shared" si="249"/>
        <v>roni irfansyahBMJ II&gt; 5UTARA12 RODA</v>
      </c>
      <c r="AO888" s="5" t="str">
        <f t="shared" si="250"/>
        <v>roni irfansyah&gt; 5UTARA12 RODA</v>
      </c>
      <c r="AP888" s="5" t="str">
        <f t="shared" si="251"/>
        <v>44190DAY</v>
      </c>
    </row>
    <row r="889" spans="1:42" x14ac:dyDescent="0.3">
      <c r="A889" s="33">
        <v>1</v>
      </c>
      <c r="B889" s="33"/>
      <c r="C889" s="70">
        <v>44190</v>
      </c>
      <c r="D889" s="71" t="s">
        <v>19</v>
      </c>
      <c r="E889" s="70">
        <v>44190</v>
      </c>
      <c r="F889" s="71">
        <v>5155054</v>
      </c>
      <c r="G889" s="33" t="s">
        <v>20</v>
      </c>
      <c r="H889" s="33" t="s">
        <v>21</v>
      </c>
      <c r="I889" s="33" t="s">
        <v>45</v>
      </c>
      <c r="J889" s="33" t="s">
        <v>46</v>
      </c>
      <c r="K889" s="63" t="s">
        <v>35</v>
      </c>
      <c r="L889" s="32" t="str">
        <f t="shared" si="252"/>
        <v>CGE370</v>
      </c>
      <c r="M889" s="32" t="str">
        <f t="shared" si="253"/>
        <v>BMJ II</v>
      </c>
      <c r="N889" s="32" t="str">
        <f t="shared" si="254"/>
        <v>12 RODA</v>
      </c>
      <c r="O889" s="64">
        <v>0.74252314814814813</v>
      </c>
      <c r="P889" s="65">
        <v>0.74252314814814813</v>
      </c>
      <c r="Q889" s="65"/>
      <c r="R889" s="66">
        <v>6</v>
      </c>
      <c r="S889" s="66">
        <v>44140</v>
      </c>
      <c r="T889" s="66">
        <v>17060</v>
      </c>
      <c r="U889" s="67">
        <f t="shared" si="246"/>
        <v>27.08</v>
      </c>
      <c r="V889" s="66">
        <f t="shared" si="237"/>
        <v>549101.15999999992</v>
      </c>
      <c r="W889" s="66" t="str">
        <f t="shared" si="238"/>
        <v>&gt; 6</v>
      </c>
      <c r="X889" s="66">
        <f>A889+SUMIFS(Presensi!F:F,Presensi!E:E,'Entry Data'!AP889)</f>
        <v>2</v>
      </c>
      <c r="Y889" s="66">
        <f>IFERROR(INDEX('Retasi Pricing'!F:F,MATCH('Entry Data'!AM889,'Retasi Pricing'!E:E,0))*X889,"")</f>
        <v>68900</v>
      </c>
      <c r="Z889" s="62" t="s">
        <v>26</v>
      </c>
      <c r="AA889" s="62" t="s">
        <v>27</v>
      </c>
      <c r="AB889" s="32"/>
      <c r="AC889" s="32" t="s">
        <v>215</v>
      </c>
      <c r="AD889" s="32" t="str">
        <f t="shared" si="239"/>
        <v/>
      </c>
      <c r="AF889" s="5" t="str">
        <f t="shared" si="240"/>
        <v>roni irfansyah44190</v>
      </c>
      <c r="AG889" s="5" t="str">
        <f t="shared" si="241"/>
        <v>BMJ 04544190UTARADAY</v>
      </c>
      <c r="AH889" s="5" t="str">
        <f t="shared" si="242"/>
        <v>roni irfansyah44190UTARADAY</v>
      </c>
      <c r="AI889" s="5" t="str">
        <f t="shared" si="243"/>
        <v>BMJ 04544190DAY</v>
      </c>
      <c r="AJ889" s="5" t="str">
        <f t="shared" si="244"/>
        <v>roni irfansyah44190DAY</v>
      </c>
      <c r="AK889" s="5" t="str">
        <f t="shared" si="245"/>
        <v>roni irfansyahBMJ II</v>
      </c>
      <c r="AL889" s="5" t="str">
        <f t="shared" si="247"/>
        <v>6UTARA</v>
      </c>
      <c r="AM889" s="5" t="str">
        <f t="shared" si="248"/>
        <v>&gt; 6UTARA12 RODA</v>
      </c>
      <c r="AN889" s="5" t="str">
        <f t="shared" si="249"/>
        <v>roni irfansyahBMJ II&gt; 6UTARA12 RODA</v>
      </c>
      <c r="AO889" s="5" t="str">
        <f t="shared" si="250"/>
        <v>roni irfansyah&gt; 6UTARA12 RODA</v>
      </c>
      <c r="AP889" s="5" t="str">
        <f t="shared" si="251"/>
        <v>44190DAY</v>
      </c>
    </row>
    <row r="890" spans="1:42" x14ac:dyDescent="0.3">
      <c r="A890" s="33">
        <v>1</v>
      </c>
      <c r="B890" s="33"/>
      <c r="C890" s="70">
        <v>44190</v>
      </c>
      <c r="D890" s="71" t="s">
        <v>19</v>
      </c>
      <c r="E890" s="70">
        <v>44190</v>
      </c>
      <c r="F890" s="71">
        <v>5154693</v>
      </c>
      <c r="G890" s="33" t="s">
        <v>20</v>
      </c>
      <c r="H890" s="33" t="s">
        <v>21</v>
      </c>
      <c r="I890" s="33" t="s">
        <v>45</v>
      </c>
      <c r="J890" s="33" t="s">
        <v>46</v>
      </c>
      <c r="K890" s="63" t="s">
        <v>36</v>
      </c>
      <c r="L890" s="32" t="str">
        <f t="shared" si="252"/>
        <v>CGE370</v>
      </c>
      <c r="M890" s="32" t="str">
        <f t="shared" si="253"/>
        <v>BMJ II</v>
      </c>
      <c r="N890" s="32" t="str">
        <f t="shared" si="254"/>
        <v>12 RODA</v>
      </c>
      <c r="O890" s="64">
        <v>0.41842592592592592</v>
      </c>
      <c r="P890" s="65">
        <v>0.41842592592592592</v>
      </c>
      <c r="Q890" s="65"/>
      <c r="R890" s="66">
        <v>1</v>
      </c>
      <c r="S890" s="66">
        <v>44960</v>
      </c>
      <c r="T890" s="66">
        <v>17060</v>
      </c>
      <c r="U890" s="67">
        <f t="shared" si="246"/>
        <v>27.9</v>
      </c>
      <c r="V890" s="66">
        <f t="shared" si="237"/>
        <v>565728.29999999993</v>
      </c>
      <c r="W890" s="66" t="str">
        <f t="shared" si="238"/>
        <v>1 &gt; 4</v>
      </c>
      <c r="X890" s="66">
        <f>A890+SUMIFS(Presensi!F:F,Presensi!E:E,'Entry Data'!AP890)</f>
        <v>2</v>
      </c>
      <c r="Y890" s="66">
        <f>IFERROR(INDEX('Retasi Pricing'!F:F,MATCH('Entry Data'!AM890,'Retasi Pricing'!E:E,0))*X890,"")</f>
        <v>55000</v>
      </c>
      <c r="Z890" s="62" t="s">
        <v>26</v>
      </c>
      <c r="AA890" s="62" t="s">
        <v>27</v>
      </c>
      <c r="AB890" s="32"/>
      <c r="AC890" s="32" t="s">
        <v>190</v>
      </c>
      <c r="AD890" s="32" t="str">
        <f t="shared" si="239"/>
        <v/>
      </c>
      <c r="AF890" s="5" t="str">
        <f t="shared" si="240"/>
        <v>usman mansyur44190</v>
      </c>
      <c r="AG890" s="5" t="str">
        <f t="shared" si="241"/>
        <v>BMJ 04644190UTARADAY</v>
      </c>
      <c r="AH890" s="5" t="str">
        <f t="shared" si="242"/>
        <v>usman mansyur44190UTARADAY</v>
      </c>
      <c r="AI890" s="5" t="str">
        <f t="shared" si="243"/>
        <v>BMJ 04644190DAY</v>
      </c>
      <c r="AJ890" s="5" t="str">
        <f t="shared" si="244"/>
        <v>usman mansyur44190DAY</v>
      </c>
      <c r="AK890" s="5" t="str">
        <f t="shared" si="245"/>
        <v>usman mansyurBMJ II</v>
      </c>
      <c r="AL890" s="5" t="str">
        <f t="shared" si="247"/>
        <v>1UTARA</v>
      </c>
      <c r="AM890" s="5" t="str">
        <f t="shared" si="248"/>
        <v>1 &gt; 4UTARA12 RODA</v>
      </c>
      <c r="AN890" s="5" t="str">
        <f t="shared" si="249"/>
        <v>usman mansyurBMJ II1 &gt; 4UTARA12 RODA</v>
      </c>
      <c r="AO890" s="5" t="str">
        <f t="shared" si="250"/>
        <v>usman mansyur1 &gt; 4UTARA12 RODA</v>
      </c>
      <c r="AP890" s="5" t="str">
        <f t="shared" si="251"/>
        <v>44190DAY</v>
      </c>
    </row>
    <row r="891" spans="1:42" x14ac:dyDescent="0.3">
      <c r="A891" s="33">
        <v>1</v>
      </c>
      <c r="B891" s="33"/>
      <c r="C891" s="70">
        <v>44190</v>
      </c>
      <c r="D891" s="71" t="s">
        <v>19</v>
      </c>
      <c r="E891" s="70">
        <v>44190</v>
      </c>
      <c r="F891" s="71">
        <v>5154765</v>
      </c>
      <c r="G891" s="33" t="s">
        <v>20</v>
      </c>
      <c r="H891" s="33" t="s">
        <v>50</v>
      </c>
      <c r="I891" s="33" t="s">
        <v>51</v>
      </c>
      <c r="J891" s="33" t="s">
        <v>52</v>
      </c>
      <c r="K891" s="63" t="s">
        <v>36</v>
      </c>
      <c r="L891" s="32" t="str">
        <f t="shared" si="252"/>
        <v>CGE370</v>
      </c>
      <c r="M891" s="32" t="str">
        <f t="shared" si="253"/>
        <v>BMJ II</v>
      </c>
      <c r="N891" s="32" t="str">
        <f t="shared" si="254"/>
        <v>12 RODA</v>
      </c>
      <c r="O891" s="64">
        <v>0.47855324074074074</v>
      </c>
      <c r="P891" s="65">
        <v>0.47855324074074074</v>
      </c>
      <c r="Q891" s="65"/>
      <c r="R891" s="66">
        <v>2</v>
      </c>
      <c r="S891" s="66">
        <v>46740</v>
      </c>
      <c r="T891" s="66">
        <v>17060</v>
      </c>
      <c r="U891" s="67">
        <f t="shared" si="246"/>
        <v>29.68</v>
      </c>
      <c r="V891" s="66">
        <f t="shared" si="237"/>
        <v>601821.36</v>
      </c>
      <c r="W891" s="66" t="str">
        <f t="shared" si="238"/>
        <v>1 &gt; 4</v>
      </c>
      <c r="X891" s="66">
        <f>A891+SUMIFS(Presensi!F:F,Presensi!E:E,'Entry Data'!AP891)</f>
        <v>2</v>
      </c>
      <c r="Y891" s="66">
        <f>IFERROR(INDEX('Retasi Pricing'!F:F,MATCH('Entry Data'!AM891,'Retasi Pricing'!E:E,0))*X891,"")</f>
        <v>55000</v>
      </c>
      <c r="Z891" s="62" t="s">
        <v>26</v>
      </c>
      <c r="AA891" s="62" t="s">
        <v>27</v>
      </c>
      <c r="AB891" s="32"/>
      <c r="AC891" s="32" t="s">
        <v>190</v>
      </c>
      <c r="AD891" s="32" t="str">
        <f t="shared" si="239"/>
        <v/>
      </c>
      <c r="AF891" s="5" t="str">
        <f t="shared" si="240"/>
        <v>usman mansyur44190</v>
      </c>
      <c r="AG891" s="5" t="str">
        <f t="shared" si="241"/>
        <v>BMJ 04644190UTARADAY</v>
      </c>
      <c r="AH891" s="5" t="str">
        <f t="shared" si="242"/>
        <v>usman mansyur44190UTARADAY</v>
      </c>
      <c r="AI891" s="5" t="str">
        <f t="shared" si="243"/>
        <v>BMJ 04644190DAY</v>
      </c>
      <c r="AJ891" s="5" t="str">
        <f t="shared" si="244"/>
        <v>usman mansyur44190DAY</v>
      </c>
      <c r="AK891" s="5" t="str">
        <f t="shared" si="245"/>
        <v>usman mansyurBMJ II</v>
      </c>
      <c r="AL891" s="5" t="str">
        <f t="shared" si="247"/>
        <v>2UTARA</v>
      </c>
      <c r="AM891" s="5" t="str">
        <f t="shared" si="248"/>
        <v>1 &gt; 4UTARA12 RODA</v>
      </c>
      <c r="AN891" s="5" t="str">
        <f t="shared" si="249"/>
        <v>usman mansyurBMJ II1 &gt; 4UTARA12 RODA</v>
      </c>
      <c r="AO891" s="5" t="str">
        <f t="shared" si="250"/>
        <v>usman mansyur1 &gt; 4UTARA12 RODA</v>
      </c>
      <c r="AP891" s="5" t="str">
        <f t="shared" si="251"/>
        <v>44190DAY</v>
      </c>
    </row>
    <row r="892" spans="1:42" x14ac:dyDescent="0.3">
      <c r="A892" s="33">
        <v>1</v>
      </c>
      <c r="B892" s="33"/>
      <c r="C892" s="70">
        <v>44190</v>
      </c>
      <c r="D892" s="71" t="s">
        <v>19</v>
      </c>
      <c r="E892" s="70">
        <v>44190</v>
      </c>
      <c r="F892" s="71">
        <v>5154817</v>
      </c>
      <c r="G892" s="33" t="s">
        <v>20</v>
      </c>
      <c r="H892" s="33" t="s">
        <v>50</v>
      </c>
      <c r="I892" s="33" t="s">
        <v>51</v>
      </c>
      <c r="J892" s="33" t="s">
        <v>53</v>
      </c>
      <c r="K892" s="63" t="s">
        <v>36</v>
      </c>
      <c r="L892" s="32" t="str">
        <f t="shared" si="252"/>
        <v>CGE370</v>
      </c>
      <c r="M892" s="32" t="str">
        <f t="shared" si="253"/>
        <v>BMJ II</v>
      </c>
      <c r="N892" s="32" t="str">
        <f t="shared" si="254"/>
        <v>12 RODA</v>
      </c>
      <c r="O892" s="64">
        <v>0.54525462962962956</v>
      </c>
      <c r="P892" s="65">
        <v>0.54525462962962956</v>
      </c>
      <c r="Q892" s="65"/>
      <c r="R892" s="66">
        <v>3</v>
      </c>
      <c r="S892" s="66">
        <v>44560</v>
      </c>
      <c r="T892" s="66">
        <v>17060</v>
      </c>
      <c r="U892" s="67">
        <f t="shared" si="246"/>
        <v>27.5</v>
      </c>
      <c r="V892" s="66">
        <f t="shared" si="237"/>
        <v>557617.5</v>
      </c>
      <c r="W892" s="66" t="str">
        <f t="shared" si="238"/>
        <v>1 &gt; 4</v>
      </c>
      <c r="X892" s="66">
        <f>A892+SUMIFS(Presensi!F:F,Presensi!E:E,'Entry Data'!AP892)</f>
        <v>2</v>
      </c>
      <c r="Y892" s="66">
        <f>IFERROR(INDEX('Retasi Pricing'!F:F,MATCH('Entry Data'!AM892,'Retasi Pricing'!E:E,0))*X892,"")</f>
        <v>55000</v>
      </c>
      <c r="Z892" s="62" t="s">
        <v>26</v>
      </c>
      <c r="AA892" s="62" t="s">
        <v>27</v>
      </c>
      <c r="AB892" s="32"/>
      <c r="AC892" s="32" t="s">
        <v>190</v>
      </c>
      <c r="AD892" s="32" t="str">
        <f t="shared" si="239"/>
        <v/>
      </c>
      <c r="AF892" s="5" t="str">
        <f t="shared" si="240"/>
        <v>usman mansyur44190</v>
      </c>
      <c r="AG892" s="5" t="str">
        <f t="shared" si="241"/>
        <v>BMJ 04644190UTARADAY</v>
      </c>
      <c r="AH892" s="5" t="str">
        <f t="shared" si="242"/>
        <v>usman mansyur44190UTARADAY</v>
      </c>
      <c r="AI892" s="5" t="str">
        <f t="shared" si="243"/>
        <v>BMJ 04644190DAY</v>
      </c>
      <c r="AJ892" s="5" t="str">
        <f t="shared" si="244"/>
        <v>usman mansyur44190DAY</v>
      </c>
      <c r="AK892" s="5" t="str">
        <f t="shared" si="245"/>
        <v>usman mansyurBMJ II</v>
      </c>
      <c r="AL892" s="5" t="str">
        <f t="shared" si="247"/>
        <v>3UTARA</v>
      </c>
      <c r="AM892" s="5" t="str">
        <f t="shared" si="248"/>
        <v>1 &gt; 4UTARA12 RODA</v>
      </c>
      <c r="AN892" s="5" t="str">
        <f t="shared" si="249"/>
        <v>usman mansyurBMJ II1 &gt; 4UTARA12 RODA</v>
      </c>
      <c r="AO892" s="5" t="str">
        <f t="shared" si="250"/>
        <v>usman mansyur1 &gt; 4UTARA12 RODA</v>
      </c>
      <c r="AP892" s="5" t="str">
        <f t="shared" si="251"/>
        <v>44190DAY</v>
      </c>
    </row>
    <row r="893" spans="1:42" x14ac:dyDescent="0.3">
      <c r="A893" s="33">
        <v>1</v>
      </c>
      <c r="B893" s="33"/>
      <c r="C893" s="70">
        <v>44190</v>
      </c>
      <c r="D893" s="71" t="s">
        <v>19</v>
      </c>
      <c r="E893" s="70">
        <v>44190</v>
      </c>
      <c r="F893" s="71">
        <v>5154882</v>
      </c>
      <c r="G893" s="33" t="s">
        <v>20</v>
      </c>
      <c r="H893" s="33" t="s">
        <v>50</v>
      </c>
      <c r="I893" s="33" t="s">
        <v>51</v>
      </c>
      <c r="J893" s="33" t="s">
        <v>52</v>
      </c>
      <c r="K893" s="63" t="s">
        <v>36</v>
      </c>
      <c r="L893" s="32" t="str">
        <f t="shared" si="252"/>
        <v>CGE370</v>
      </c>
      <c r="M893" s="32" t="str">
        <f t="shared" si="253"/>
        <v>BMJ II</v>
      </c>
      <c r="N893" s="32" t="str">
        <f t="shared" si="254"/>
        <v>12 RODA</v>
      </c>
      <c r="O893" s="64">
        <v>0.60737268518518517</v>
      </c>
      <c r="P893" s="65">
        <v>0.60737268518518517</v>
      </c>
      <c r="Q893" s="65"/>
      <c r="R893" s="66">
        <v>4</v>
      </c>
      <c r="S893" s="66">
        <v>45460</v>
      </c>
      <c r="T893" s="66">
        <v>17060</v>
      </c>
      <c r="U893" s="67">
        <f t="shared" si="246"/>
        <v>28.4</v>
      </c>
      <c r="V893" s="66">
        <f t="shared" si="237"/>
        <v>575866.79999999993</v>
      </c>
      <c r="W893" s="66" t="str">
        <f t="shared" si="238"/>
        <v>1 &gt; 4</v>
      </c>
      <c r="X893" s="66">
        <f>A893+SUMIFS(Presensi!F:F,Presensi!E:E,'Entry Data'!AP893)</f>
        <v>2</v>
      </c>
      <c r="Y893" s="66">
        <f>IFERROR(INDEX('Retasi Pricing'!F:F,MATCH('Entry Data'!AM893,'Retasi Pricing'!E:E,0))*X893,"")</f>
        <v>55000</v>
      </c>
      <c r="Z893" s="62" t="s">
        <v>26</v>
      </c>
      <c r="AA893" s="62" t="s">
        <v>27</v>
      </c>
      <c r="AB893" s="32"/>
      <c r="AC893" s="32" t="s">
        <v>190</v>
      </c>
      <c r="AD893" s="32" t="str">
        <f t="shared" si="239"/>
        <v/>
      </c>
      <c r="AF893" s="5" t="str">
        <f t="shared" si="240"/>
        <v>usman mansyur44190</v>
      </c>
      <c r="AG893" s="5" t="str">
        <f t="shared" si="241"/>
        <v>BMJ 04644190UTARADAY</v>
      </c>
      <c r="AH893" s="5" t="str">
        <f t="shared" si="242"/>
        <v>usman mansyur44190UTARADAY</v>
      </c>
      <c r="AI893" s="5" t="str">
        <f t="shared" si="243"/>
        <v>BMJ 04644190DAY</v>
      </c>
      <c r="AJ893" s="5" t="str">
        <f t="shared" si="244"/>
        <v>usman mansyur44190DAY</v>
      </c>
      <c r="AK893" s="5" t="str">
        <f t="shared" si="245"/>
        <v>usman mansyurBMJ II</v>
      </c>
      <c r="AL893" s="5" t="str">
        <f t="shared" si="247"/>
        <v>4UTARA</v>
      </c>
      <c r="AM893" s="5" t="str">
        <f t="shared" si="248"/>
        <v>1 &gt; 4UTARA12 RODA</v>
      </c>
      <c r="AN893" s="5" t="str">
        <f t="shared" si="249"/>
        <v>usman mansyurBMJ II1 &gt; 4UTARA12 RODA</v>
      </c>
      <c r="AO893" s="5" t="str">
        <f t="shared" si="250"/>
        <v>usman mansyur1 &gt; 4UTARA12 RODA</v>
      </c>
      <c r="AP893" s="5" t="str">
        <f t="shared" si="251"/>
        <v>44190DAY</v>
      </c>
    </row>
    <row r="894" spans="1:42" x14ac:dyDescent="0.3">
      <c r="A894" s="33">
        <v>1</v>
      </c>
      <c r="B894" s="33"/>
      <c r="C894" s="70">
        <v>44190</v>
      </c>
      <c r="D894" s="71" t="s">
        <v>19</v>
      </c>
      <c r="E894" s="70">
        <v>44190</v>
      </c>
      <c r="F894" s="71">
        <v>5154954</v>
      </c>
      <c r="G894" s="33" t="s">
        <v>20</v>
      </c>
      <c r="H894" s="33" t="s">
        <v>50</v>
      </c>
      <c r="I894" s="33" t="s">
        <v>51</v>
      </c>
      <c r="J894" s="33" t="s">
        <v>52</v>
      </c>
      <c r="K894" s="63" t="s">
        <v>36</v>
      </c>
      <c r="L894" s="32" t="str">
        <f t="shared" si="252"/>
        <v>CGE370</v>
      </c>
      <c r="M894" s="32" t="str">
        <f t="shared" si="253"/>
        <v>BMJ II</v>
      </c>
      <c r="N894" s="32" t="str">
        <f t="shared" si="254"/>
        <v>12 RODA</v>
      </c>
      <c r="O894" s="64">
        <v>0.66214120370370366</v>
      </c>
      <c r="P894" s="65">
        <v>0.66214120370370366</v>
      </c>
      <c r="Q894" s="65"/>
      <c r="R894" s="66">
        <v>5</v>
      </c>
      <c r="S894" s="66">
        <v>46480</v>
      </c>
      <c r="T894" s="66">
        <v>17060</v>
      </c>
      <c r="U894" s="67">
        <f t="shared" si="246"/>
        <v>29.42</v>
      </c>
      <c r="V894" s="66">
        <f t="shared" si="237"/>
        <v>596549.34000000008</v>
      </c>
      <c r="W894" s="66" t="str">
        <f t="shared" si="238"/>
        <v>&gt; 5</v>
      </c>
      <c r="X894" s="66">
        <f>A894+SUMIFS(Presensi!F:F,Presensi!E:E,'Entry Data'!AP894)</f>
        <v>2</v>
      </c>
      <c r="Y894" s="66">
        <f>IFERROR(INDEX('Retasi Pricing'!F:F,MATCH('Entry Data'!AM894,'Retasi Pricing'!E:E,0))*X894,"")</f>
        <v>62400</v>
      </c>
      <c r="Z894" s="62" t="s">
        <v>26</v>
      </c>
      <c r="AA894" s="62" t="s">
        <v>27</v>
      </c>
      <c r="AB894" s="32"/>
      <c r="AC894" s="32" t="s">
        <v>190</v>
      </c>
      <c r="AD894" s="32" t="str">
        <f t="shared" si="239"/>
        <v/>
      </c>
      <c r="AF894" s="5" t="str">
        <f t="shared" si="240"/>
        <v>usman mansyur44190</v>
      </c>
      <c r="AG894" s="5" t="str">
        <f t="shared" si="241"/>
        <v>BMJ 04644190UTARADAY</v>
      </c>
      <c r="AH894" s="5" t="str">
        <f t="shared" si="242"/>
        <v>usman mansyur44190UTARADAY</v>
      </c>
      <c r="AI894" s="5" t="str">
        <f t="shared" si="243"/>
        <v>BMJ 04644190DAY</v>
      </c>
      <c r="AJ894" s="5" t="str">
        <f t="shared" si="244"/>
        <v>usman mansyur44190DAY</v>
      </c>
      <c r="AK894" s="5" t="str">
        <f t="shared" si="245"/>
        <v>usman mansyurBMJ II</v>
      </c>
      <c r="AL894" s="5" t="str">
        <f t="shared" si="247"/>
        <v>5UTARA</v>
      </c>
      <c r="AM894" s="5" t="str">
        <f t="shared" si="248"/>
        <v>&gt; 5UTARA12 RODA</v>
      </c>
      <c r="AN894" s="5" t="str">
        <f t="shared" si="249"/>
        <v>usman mansyurBMJ II&gt; 5UTARA12 RODA</v>
      </c>
      <c r="AO894" s="5" t="str">
        <f t="shared" si="250"/>
        <v>usman mansyur&gt; 5UTARA12 RODA</v>
      </c>
      <c r="AP894" s="5" t="str">
        <f t="shared" si="251"/>
        <v>44190DAY</v>
      </c>
    </row>
    <row r="895" spans="1:42" x14ac:dyDescent="0.3">
      <c r="A895" s="33">
        <v>1</v>
      </c>
      <c r="B895" s="33"/>
      <c r="C895" s="70">
        <v>44190</v>
      </c>
      <c r="D895" s="71" t="s">
        <v>19</v>
      </c>
      <c r="E895" s="70">
        <v>44190</v>
      </c>
      <c r="F895" s="71">
        <v>5155034</v>
      </c>
      <c r="G895" s="33" t="s">
        <v>20</v>
      </c>
      <c r="H895" s="33" t="s">
        <v>21</v>
      </c>
      <c r="I895" s="33" t="s">
        <v>76</v>
      </c>
      <c r="J895" s="33" t="s">
        <v>23</v>
      </c>
      <c r="K895" s="63" t="s">
        <v>36</v>
      </c>
      <c r="L895" s="32" t="str">
        <f t="shared" si="252"/>
        <v>CGE370</v>
      </c>
      <c r="M895" s="32" t="str">
        <f t="shared" si="253"/>
        <v>BMJ II</v>
      </c>
      <c r="N895" s="32" t="str">
        <f t="shared" si="254"/>
        <v>12 RODA</v>
      </c>
      <c r="O895" s="64">
        <v>0.72319444444444436</v>
      </c>
      <c r="P895" s="65">
        <v>0.72319444444444436</v>
      </c>
      <c r="Q895" s="65"/>
      <c r="R895" s="66">
        <v>6</v>
      </c>
      <c r="S895" s="66">
        <v>46320</v>
      </c>
      <c r="T895" s="66">
        <v>17060</v>
      </c>
      <c r="U895" s="67">
        <f t="shared" si="246"/>
        <v>29.26</v>
      </c>
      <c r="V895" s="66">
        <f t="shared" si="237"/>
        <v>593305.02</v>
      </c>
      <c r="W895" s="66" t="str">
        <f t="shared" si="238"/>
        <v>&gt; 6</v>
      </c>
      <c r="X895" s="66">
        <f>A895+SUMIFS(Presensi!F:F,Presensi!E:E,'Entry Data'!AP895)</f>
        <v>2</v>
      </c>
      <c r="Y895" s="66">
        <f>IFERROR(INDEX('Retasi Pricing'!F:F,MATCH('Entry Data'!AM895,'Retasi Pricing'!E:E,0))*X895,"")</f>
        <v>68900</v>
      </c>
      <c r="Z895" s="62" t="s">
        <v>26</v>
      </c>
      <c r="AA895" s="62" t="s">
        <v>27</v>
      </c>
      <c r="AB895" s="32"/>
      <c r="AC895" s="32" t="s">
        <v>190</v>
      </c>
      <c r="AD895" s="32" t="str">
        <f t="shared" si="239"/>
        <v/>
      </c>
      <c r="AF895" s="5" t="str">
        <f t="shared" si="240"/>
        <v>usman mansyur44190</v>
      </c>
      <c r="AG895" s="5" t="str">
        <f t="shared" si="241"/>
        <v>BMJ 04644190UTARADAY</v>
      </c>
      <c r="AH895" s="5" t="str">
        <f t="shared" si="242"/>
        <v>usman mansyur44190UTARADAY</v>
      </c>
      <c r="AI895" s="5" t="str">
        <f t="shared" si="243"/>
        <v>BMJ 04644190DAY</v>
      </c>
      <c r="AJ895" s="5" t="str">
        <f t="shared" si="244"/>
        <v>usman mansyur44190DAY</v>
      </c>
      <c r="AK895" s="5" t="str">
        <f t="shared" si="245"/>
        <v>usman mansyurBMJ II</v>
      </c>
      <c r="AL895" s="5" t="str">
        <f t="shared" si="247"/>
        <v>6UTARA</v>
      </c>
      <c r="AM895" s="5" t="str">
        <f t="shared" si="248"/>
        <v>&gt; 6UTARA12 RODA</v>
      </c>
      <c r="AN895" s="5" t="str">
        <f t="shared" si="249"/>
        <v>usman mansyurBMJ II&gt; 6UTARA12 RODA</v>
      </c>
      <c r="AO895" s="5" t="str">
        <f t="shared" si="250"/>
        <v>usman mansyur&gt; 6UTARA12 RODA</v>
      </c>
      <c r="AP895" s="5" t="str">
        <f t="shared" si="251"/>
        <v>44190DAY</v>
      </c>
    </row>
    <row r="896" spans="1:42" x14ac:dyDescent="0.3">
      <c r="A896" s="33">
        <v>1</v>
      </c>
      <c r="B896" s="33"/>
      <c r="C896" s="70">
        <v>44190</v>
      </c>
      <c r="D896" s="71" t="s">
        <v>19</v>
      </c>
      <c r="E896" s="70">
        <v>44190</v>
      </c>
      <c r="F896" s="71">
        <v>5154619</v>
      </c>
      <c r="G896" s="33" t="s">
        <v>20</v>
      </c>
      <c r="H896" s="33" t="s">
        <v>50</v>
      </c>
      <c r="I896" s="33" t="s">
        <v>51</v>
      </c>
      <c r="J896" s="33" t="s">
        <v>53</v>
      </c>
      <c r="K896" s="63" t="s">
        <v>41</v>
      </c>
      <c r="L896" s="32" t="str">
        <f t="shared" si="252"/>
        <v>AXOR4843</v>
      </c>
      <c r="M896" s="32" t="str">
        <f t="shared" si="253"/>
        <v>BMJ II</v>
      </c>
      <c r="N896" s="32" t="str">
        <f t="shared" si="254"/>
        <v>12 RODA</v>
      </c>
      <c r="O896" s="64">
        <v>0.35925925925925922</v>
      </c>
      <c r="P896" s="65">
        <v>0.35925925925925922</v>
      </c>
      <c r="Q896" s="65"/>
      <c r="R896" s="66">
        <v>1</v>
      </c>
      <c r="S896" s="66">
        <v>52440</v>
      </c>
      <c r="T896" s="66">
        <v>19680</v>
      </c>
      <c r="U896" s="67">
        <f t="shared" si="246"/>
        <v>32.76</v>
      </c>
      <c r="V896" s="66">
        <f t="shared" si="237"/>
        <v>664274.5199999999</v>
      </c>
      <c r="W896" s="66" t="str">
        <f t="shared" si="238"/>
        <v>1 &gt; 4</v>
      </c>
      <c r="X896" s="66">
        <f>A896+SUMIFS(Presensi!F:F,Presensi!E:E,'Entry Data'!AP896)</f>
        <v>2</v>
      </c>
      <c r="Y896" s="66">
        <f>IFERROR(INDEX('Retasi Pricing'!F:F,MATCH('Entry Data'!AM896,'Retasi Pricing'!E:E,0))*X896,"")</f>
        <v>55000</v>
      </c>
      <c r="Z896" s="62" t="s">
        <v>26</v>
      </c>
      <c r="AA896" s="62" t="s">
        <v>27</v>
      </c>
      <c r="AB896" s="32"/>
      <c r="AC896" s="32" t="s">
        <v>195</v>
      </c>
      <c r="AD896" s="32" t="str">
        <f t="shared" si="239"/>
        <v/>
      </c>
      <c r="AF896" s="5" t="str">
        <f t="shared" si="240"/>
        <v>m.andri44190</v>
      </c>
      <c r="AG896" s="5" t="str">
        <f t="shared" si="241"/>
        <v>BMJ 04744190UTARADAY</v>
      </c>
      <c r="AH896" s="5" t="str">
        <f t="shared" si="242"/>
        <v>m.andri44190UTARADAY</v>
      </c>
      <c r="AI896" s="5" t="str">
        <f t="shared" si="243"/>
        <v>BMJ 04744190DAY</v>
      </c>
      <c r="AJ896" s="5" t="str">
        <f t="shared" si="244"/>
        <v>m.andri44190DAY</v>
      </c>
      <c r="AK896" s="5" t="str">
        <f t="shared" si="245"/>
        <v>m.andriBMJ II</v>
      </c>
      <c r="AL896" s="5" t="str">
        <f t="shared" si="247"/>
        <v>1UTARA</v>
      </c>
      <c r="AM896" s="5" t="str">
        <f t="shared" si="248"/>
        <v>1 &gt; 4UTARA12 RODA</v>
      </c>
      <c r="AN896" s="5" t="str">
        <f t="shared" si="249"/>
        <v>m.andriBMJ II1 &gt; 4UTARA12 RODA</v>
      </c>
      <c r="AO896" s="5" t="str">
        <f t="shared" si="250"/>
        <v>m.andri1 &gt; 4UTARA12 RODA</v>
      </c>
      <c r="AP896" s="5" t="str">
        <f t="shared" si="251"/>
        <v>44190DAY</v>
      </c>
    </row>
    <row r="897" spans="1:42" x14ac:dyDescent="0.3">
      <c r="A897" s="33">
        <v>1</v>
      </c>
      <c r="B897" s="33"/>
      <c r="C897" s="70">
        <v>44190</v>
      </c>
      <c r="D897" s="71" t="s">
        <v>19</v>
      </c>
      <c r="E897" s="70">
        <v>44190</v>
      </c>
      <c r="F897" s="71">
        <v>5154694</v>
      </c>
      <c r="G897" s="33" t="s">
        <v>20</v>
      </c>
      <c r="H897" s="33" t="s">
        <v>21</v>
      </c>
      <c r="I897" s="33" t="s">
        <v>45</v>
      </c>
      <c r="J897" s="33" t="s">
        <v>46</v>
      </c>
      <c r="K897" s="63" t="s">
        <v>41</v>
      </c>
      <c r="L897" s="32" t="str">
        <f t="shared" si="252"/>
        <v>AXOR4843</v>
      </c>
      <c r="M897" s="32" t="str">
        <f t="shared" si="253"/>
        <v>BMJ II</v>
      </c>
      <c r="N897" s="32" t="str">
        <f t="shared" si="254"/>
        <v>12 RODA</v>
      </c>
      <c r="O897" s="64">
        <v>0.41869212962962959</v>
      </c>
      <c r="P897" s="65">
        <v>0.41869212962962959</v>
      </c>
      <c r="Q897" s="65"/>
      <c r="R897" s="66">
        <v>2</v>
      </c>
      <c r="S897" s="66">
        <v>49860</v>
      </c>
      <c r="T897" s="66">
        <v>19680</v>
      </c>
      <c r="U897" s="67">
        <f t="shared" si="246"/>
        <v>30.18</v>
      </c>
      <c r="V897" s="66">
        <f t="shared" si="237"/>
        <v>611959.86</v>
      </c>
      <c r="W897" s="66" t="str">
        <f t="shared" si="238"/>
        <v>1 &gt; 4</v>
      </c>
      <c r="X897" s="66">
        <f>A897+SUMIFS(Presensi!F:F,Presensi!E:E,'Entry Data'!AP897)</f>
        <v>2</v>
      </c>
      <c r="Y897" s="66">
        <f>IFERROR(INDEX('Retasi Pricing'!F:F,MATCH('Entry Data'!AM897,'Retasi Pricing'!E:E,0))*X897,"")</f>
        <v>55000</v>
      </c>
      <c r="Z897" s="62" t="s">
        <v>26</v>
      </c>
      <c r="AA897" s="62" t="s">
        <v>27</v>
      </c>
      <c r="AB897" s="32"/>
      <c r="AC897" s="32" t="s">
        <v>195</v>
      </c>
      <c r="AD897" s="32" t="str">
        <f t="shared" si="239"/>
        <v/>
      </c>
      <c r="AF897" s="5" t="str">
        <f t="shared" si="240"/>
        <v>m.andri44190</v>
      </c>
      <c r="AG897" s="5" t="str">
        <f t="shared" si="241"/>
        <v>BMJ 04744190UTARADAY</v>
      </c>
      <c r="AH897" s="5" t="str">
        <f t="shared" si="242"/>
        <v>m.andri44190UTARADAY</v>
      </c>
      <c r="AI897" s="5" t="str">
        <f t="shared" si="243"/>
        <v>BMJ 04744190DAY</v>
      </c>
      <c r="AJ897" s="5" t="str">
        <f t="shared" si="244"/>
        <v>m.andri44190DAY</v>
      </c>
      <c r="AK897" s="5" t="str">
        <f t="shared" si="245"/>
        <v>m.andriBMJ II</v>
      </c>
      <c r="AL897" s="5" t="str">
        <f t="shared" si="247"/>
        <v>2UTARA</v>
      </c>
      <c r="AM897" s="5" t="str">
        <f t="shared" si="248"/>
        <v>1 &gt; 4UTARA12 RODA</v>
      </c>
      <c r="AN897" s="5" t="str">
        <f t="shared" si="249"/>
        <v>m.andriBMJ II1 &gt; 4UTARA12 RODA</v>
      </c>
      <c r="AO897" s="5" t="str">
        <f t="shared" si="250"/>
        <v>m.andri1 &gt; 4UTARA12 RODA</v>
      </c>
      <c r="AP897" s="5" t="str">
        <f t="shared" si="251"/>
        <v>44190DAY</v>
      </c>
    </row>
    <row r="898" spans="1:42" x14ac:dyDescent="0.3">
      <c r="A898" s="33">
        <v>1</v>
      </c>
      <c r="B898" s="33"/>
      <c r="C898" s="70">
        <v>44190</v>
      </c>
      <c r="D898" s="71" t="s">
        <v>19</v>
      </c>
      <c r="E898" s="70">
        <v>44190</v>
      </c>
      <c r="F898" s="71">
        <v>5154757</v>
      </c>
      <c r="G898" s="33" t="s">
        <v>20</v>
      </c>
      <c r="H898" s="33" t="s">
        <v>21</v>
      </c>
      <c r="I898" s="33" t="s">
        <v>76</v>
      </c>
      <c r="J898" s="33" t="s">
        <v>23</v>
      </c>
      <c r="K898" s="63" t="s">
        <v>41</v>
      </c>
      <c r="L898" s="32" t="str">
        <f t="shared" si="252"/>
        <v>AXOR4843</v>
      </c>
      <c r="M898" s="32" t="str">
        <f t="shared" si="253"/>
        <v>BMJ II</v>
      </c>
      <c r="N898" s="32" t="str">
        <f t="shared" si="254"/>
        <v>12 RODA</v>
      </c>
      <c r="O898" s="64">
        <v>0.47142361111111114</v>
      </c>
      <c r="P898" s="65">
        <v>0.47142361111111114</v>
      </c>
      <c r="Q898" s="65"/>
      <c r="R898" s="66">
        <v>3</v>
      </c>
      <c r="S898" s="66">
        <v>51780</v>
      </c>
      <c r="T898" s="66">
        <v>19680</v>
      </c>
      <c r="U898" s="67">
        <f t="shared" si="246"/>
        <v>32.1</v>
      </c>
      <c r="V898" s="66">
        <f t="shared" si="237"/>
        <v>650891.70000000007</v>
      </c>
      <c r="W898" s="66" t="str">
        <f t="shared" si="238"/>
        <v>1 &gt; 4</v>
      </c>
      <c r="X898" s="66">
        <f>A898+SUMIFS(Presensi!F:F,Presensi!E:E,'Entry Data'!AP898)</f>
        <v>2</v>
      </c>
      <c r="Y898" s="66">
        <f>IFERROR(INDEX('Retasi Pricing'!F:F,MATCH('Entry Data'!AM898,'Retasi Pricing'!E:E,0))*X898,"")</f>
        <v>55000</v>
      </c>
      <c r="Z898" s="62" t="s">
        <v>26</v>
      </c>
      <c r="AA898" s="62" t="s">
        <v>27</v>
      </c>
      <c r="AB898" s="32"/>
      <c r="AC898" s="32" t="s">
        <v>195</v>
      </c>
      <c r="AD898" s="32" t="str">
        <f t="shared" si="239"/>
        <v/>
      </c>
      <c r="AF898" s="5" t="str">
        <f t="shared" si="240"/>
        <v>m.andri44190</v>
      </c>
      <c r="AG898" s="5" t="str">
        <f t="shared" si="241"/>
        <v>BMJ 04744190UTARADAY</v>
      </c>
      <c r="AH898" s="5" t="str">
        <f t="shared" si="242"/>
        <v>m.andri44190UTARADAY</v>
      </c>
      <c r="AI898" s="5" t="str">
        <f t="shared" si="243"/>
        <v>BMJ 04744190DAY</v>
      </c>
      <c r="AJ898" s="5" t="str">
        <f t="shared" si="244"/>
        <v>m.andri44190DAY</v>
      </c>
      <c r="AK898" s="5" t="str">
        <f t="shared" si="245"/>
        <v>m.andriBMJ II</v>
      </c>
      <c r="AL898" s="5" t="str">
        <f t="shared" si="247"/>
        <v>3UTARA</v>
      </c>
      <c r="AM898" s="5" t="str">
        <f t="shared" si="248"/>
        <v>1 &gt; 4UTARA12 RODA</v>
      </c>
      <c r="AN898" s="5" t="str">
        <f t="shared" si="249"/>
        <v>m.andriBMJ II1 &gt; 4UTARA12 RODA</v>
      </c>
      <c r="AO898" s="5" t="str">
        <f t="shared" si="250"/>
        <v>m.andri1 &gt; 4UTARA12 RODA</v>
      </c>
      <c r="AP898" s="5" t="str">
        <f t="shared" si="251"/>
        <v>44190DAY</v>
      </c>
    </row>
    <row r="899" spans="1:42" x14ac:dyDescent="0.3">
      <c r="A899" s="33">
        <v>1</v>
      </c>
      <c r="B899" s="33"/>
      <c r="C899" s="70">
        <v>44190</v>
      </c>
      <c r="D899" s="71" t="s">
        <v>19</v>
      </c>
      <c r="E899" s="70">
        <v>44190</v>
      </c>
      <c r="F899" s="71">
        <v>5154872</v>
      </c>
      <c r="G899" s="33" t="s">
        <v>20</v>
      </c>
      <c r="H899" s="33" t="s">
        <v>50</v>
      </c>
      <c r="I899" s="33" t="s">
        <v>51</v>
      </c>
      <c r="J899" s="33" t="s">
        <v>53</v>
      </c>
      <c r="K899" s="63" t="s">
        <v>41</v>
      </c>
      <c r="L899" s="32" t="str">
        <f t="shared" si="252"/>
        <v>AXOR4843</v>
      </c>
      <c r="M899" s="32" t="str">
        <f t="shared" si="253"/>
        <v>BMJ II</v>
      </c>
      <c r="N899" s="32" t="str">
        <f t="shared" si="254"/>
        <v>12 RODA</v>
      </c>
      <c r="O899" s="64">
        <v>0.60171296296296295</v>
      </c>
      <c r="P899" s="65">
        <v>0.60171296296296295</v>
      </c>
      <c r="Q899" s="65"/>
      <c r="R899" s="66">
        <v>4</v>
      </c>
      <c r="S899" s="66">
        <v>50820</v>
      </c>
      <c r="T899" s="66">
        <v>19680</v>
      </c>
      <c r="U899" s="67">
        <f t="shared" si="246"/>
        <v>31.14</v>
      </c>
      <c r="V899" s="66">
        <f t="shared" si="237"/>
        <v>631425.78</v>
      </c>
      <c r="W899" s="66" t="str">
        <f t="shared" si="238"/>
        <v>1 &gt; 4</v>
      </c>
      <c r="X899" s="66">
        <f>A899+SUMIFS(Presensi!F:F,Presensi!E:E,'Entry Data'!AP899)</f>
        <v>2</v>
      </c>
      <c r="Y899" s="66">
        <f>IFERROR(INDEX('Retasi Pricing'!F:F,MATCH('Entry Data'!AM899,'Retasi Pricing'!E:E,0))*X899,"")</f>
        <v>55000</v>
      </c>
      <c r="Z899" s="62" t="s">
        <v>26</v>
      </c>
      <c r="AA899" s="62" t="s">
        <v>27</v>
      </c>
      <c r="AB899" s="32"/>
      <c r="AC899" s="32" t="s">
        <v>195</v>
      </c>
      <c r="AD899" s="32" t="str">
        <f t="shared" si="239"/>
        <v/>
      </c>
      <c r="AF899" s="5" t="str">
        <f t="shared" si="240"/>
        <v>m.andri44190</v>
      </c>
      <c r="AG899" s="5" t="str">
        <f t="shared" si="241"/>
        <v>BMJ 04744190UTARADAY</v>
      </c>
      <c r="AH899" s="5" t="str">
        <f t="shared" si="242"/>
        <v>m.andri44190UTARADAY</v>
      </c>
      <c r="AI899" s="5" t="str">
        <f t="shared" si="243"/>
        <v>BMJ 04744190DAY</v>
      </c>
      <c r="AJ899" s="5" t="str">
        <f t="shared" si="244"/>
        <v>m.andri44190DAY</v>
      </c>
      <c r="AK899" s="5" t="str">
        <f t="shared" si="245"/>
        <v>m.andriBMJ II</v>
      </c>
      <c r="AL899" s="5" t="str">
        <f t="shared" si="247"/>
        <v>4UTARA</v>
      </c>
      <c r="AM899" s="5" t="str">
        <f t="shared" si="248"/>
        <v>1 &gt; 4UTARA12 RODA</v>
      </c>
      <c r="AN899" s="5" t="str">
        <f t="shared" si="249"/>
        <v>m.andriBMJ II1 &gt; 4UTARA12 RODA</v>
      </c>
      <c r="AO899" s="5" t="str">
        <f t="shared" si="250"/>
        <v>m.andri1 &gt; 4UTARA12 RODA</v>
      </c>
      <c r="AP899" s="5" t="str">
        <f t="shared" si="251"/>
        <v>44190DAY</v>
      </c>
    </row>
    <row r="900" spans="1:42" x14ac:dyDescent="0.3">
      <c r="A900" s="33">
        <v>1</v>
      </c>
      <c r="B900" s="33"/>
      <c r="C900" s="70">
        <v>44190</v>
      </c>
      <c r="D900" s="71" t="s">
        <v>19</v>
      </c>
      <c r="E900" s="70">
        <v>44190</v>
      </c>
      <c r="F900" s="71">
        <v>5154957</v>
      </c>
      <c r="G900" s="33" t="s">
        <v>20</v>
      </c>
      <c r="H900" s="33" t="s">
        <v>21</v>
      </c>
      <c r="I900" s="33" t="s">
        <v>45</v>
      </c>
      <c r="J900" s="33" t="s">
        <v>46</v>
      </c>
      <c r="K900" s="63" t="s">
        <v>41</v>
      </c>
      <c r="L900" s="32" t="str">
        <f t="shared" si="252"/>
        <v>AXOR4843</v>
      </c>
      <c r="M900" s="32" t="str">
        <f t="shared" si="253"/>
        <v>BMJ II</v>
      </c>
      <c r="N900" s="32" t="str">
        <f t="shared" si="254"/>
        <v>12 RODA</v>
      </c>
      <c r="O900" s="64">
        <v>0.66351851851851851</v>
      </c>
      <c r="P900" s="65">
        <v>0.66351851851851851</v>
      </c>
      <c r="Q900" s="65"/>
      <c r="R900" s="66">
        <v>5</v>
      </c>
      <c r="S900" s="66">
        <v>52020</v>
      </c>
      <c r="T900" s="66">
        <v>19680</v>
      </c>
      <c r="U900" s="67">
        <f t="shared" si="246"/>
        <v>32.340000000000003</v>
      </c>
      <c r="V900" s="66">
        <f t="shared" si="237"/>
        <v>655758.18000000005</v>
      </c>
      <c r="W900" s="66" t="str">
        <f t="shared" si="238"/>
        <v>&gt; 5</v>
      </c>
      <c r="X900" s="66">
        <f>A900+SUMIFS(Presensi!F:F,Presensi!E:E,'Entry Data'!AP900)</f>
        <v>2</v>
      </c>
      <c r="Y900" s="66">
        <f>IFERROR(INDEX('Retasi Pricing'!F:F,MATCH('Entry Data'!AM900,'Retasi Pricing'!E:E,0))*X900,"")</f>
        <v>62400</v>
      </c>
      <c r="Z900" s="62" t="s">
        <v>26</v>
      </c>
      <c r="AA900" s="62" t="s">
        <v>27</v>
      </c>
      <c r="AB900" s="32"/>
      <c r="AC900" s="32" t="s">
        <v>195</v>
      </c>
      <c r="AD900" s="32" t="str">
        <f t="shared" si="239"/>
        <v/>
      </c>
      <c r="AF900" s="5" t="str">
        <f t="shared" si="240"/>
        <v>m.andri44190</v>
      </c>
      <c r="AG900" s="5" t="str">
        <f t="shared" si="241"/>
        <v>BMJ 04744190UTARADAY</v>
      </c>
      <c r="AH900" s="5" t="str">
        <f t="shared" si="242"/>
        <v>m.andri44190UTARADAY</v>
      </c>
      <c r="AI900" s="5" t="str">
        <f t="shared" si="243"/>
        <v>BMJ 04744190DAY</v>
      </c>
      <c r="AJ900" s="5" t="str">
        <f t="shared" si="244"/>
        <v>m.andri44190DAY</v>
      </c>
      <c r="AK900" s="5" t="str">
        <f t="shared" si="245"/>
        <v>m.andriBMJ II</v>
      </c>
      <c r="AL900" s="5" t="str">
        <f t="shared" si="247"/>
        <v>5UTARA</v>
      </c>
      <c r="AM900" s="5" t="str">
        <f t="shared" si="248"/>
        <v>&gt; 5UTARA12 RODA</v>
      </c>
      <c r="AN900" s="5" t="str">
        <f t="shared" si="249"/>
        <v>m.andriBMJ II&gt; 5UTARA12 RODA</v>
      </c>
      <c r="AO900" s="5" t="str">
        <f t="shared" si="250"/>
        <v>m.andri&gt; 5UTARA12 RODA</v>
      </c>
      <c r="AP900" s="5" t="str">
        <f t="shared" si="251"/>
        <v>44190DAY</v>
      </c>
    </row>
    <row r="901" spans="1:42" x14ac:dyDescent="0.3">
      <c r="A901" s="33">
        <v>1</v>
      </c>
      <c r="B901" s="33"/>
      <c r="C901" s="70">
        <v>44190</v>
      </c>
      <c r="D901" s="71" t="s">
        <v>19</v>
      </c>
      <c r="E901" s="70">
        <v>44190</v>
      </c>
      <c r="F901" s="71">
        <v>5155045</v>
      </c>
      <c r="G901" s="33" t="s">
        <v>20</v>
      </c>
      <c r="H901" s="33" t="s">
        <v>21</v>
      </c>
      <c r="I901" s="33" t="s">
        <v>45</v>
      </c>
      <c r="J901" s="33" t="s">
        <v>46</v>
      </c>
      <c r="K901" s="63" t="s">
        <v>41</v>
      </c>
      <c r="L901" s="32" t="str">
        <f t="shared" si="252"/>
        <v>AXOR4843</v>
      </c>
      <c r="M901" s="32" t="str">
        <f t="shared" si="253"/>
        <v>BMJ II</v>
      </c>
      <c r="N901" s="32" t="str">
        <f t="shared" si="254"/>
        <v>12 RODA</v>
      </c>
      <c r="O901" s="64">
        <v>0.73160879629629638</v>
      </c>
      <c r="P901" s="65">
        <v>0.73160879629629638</v>
      </c>
      <c r="Q901" s="65"/>
      <c r="R901" s="66">
        <v>6</v>
      </c>
      <c r="S901" s="66">
        <v>50360</v>
      </c>
      <c r="T901" s="66">
        <v>19680</v>
      </c>
      <c r="U901" s="67">
        <f t="shared" si="246"/>
        <v>30.68</v>
      </c>
      <c r="V901" s="66">
        <f t="shared" si="237"/>
        <v>622098.36</v>
      </c>
      <c r="W901" s="66" t="str">
        <f t="shared" si="238"/>
        <v>&gt; 6</v>
      </c>
      <c r="X901" s="66">
        <f>A901+SUMIFS(Presensi!F:F,Presensi!E:E,'Entry Data'!AP901)</f>
        <v>2</v>
      </c>
      <c r="Y901" s="66">
        <f>IFERROR(INDEX('Retasi Pricing'!F:F,MATCH('Entry Data'!AM901,'Retasi Pricing'!E:E,0))*X901,"")</f>
        <v>68900</v>
      </c>
      <c r="Z901" s="62" t="s">
        <v>26</v>
      </c>
      <c r="AA901" s="62" t="s">
        <v>27</v>
      </c>
      <c r="AB901" s="32"/>
      <c r="AC901" s="32" t="s">
        <v>195</v>
      </c>
      <c r="AD901" s="32" t="str">
        <f t="shared" si="239"/>
        <v/>
      </c>
      <c r="AF901" s="5" t="str">
        <f t="shared" si="240"/>
        <v>m.andri44190</v>
      </c>
      <c r="AG901" s="5" t="str">
        <f t="shared" si="241"/>
        <v>BMJ 04744190UTARADAY</v>
      </c>
      <c r="AH901" s="5" t="str">
        <f t="shared" si="242"/>
        <v>m.andri44190UTARADAY</v>
      </c>
      <c r="AI901" s="5" t="str">
        <f t="shared" si="243"/>
        <v>BMJ 04744190DAY</v>
      </c>
      <c r="AJ901" s="5" t="str">
        <f t="shared" si="244"/>
        <v>m.andri44190DAY</v>
      </c>
      <c r="AK901" s="5" t="str">
        <f t="shared" si="245"/>
        <v>m.andriBMJ II</v>
      </c>
      <c r="AL901" s="5" t="str">
        <f t="shared" si="247"/>
        <v>6UTARA</v>
      </c>
      <c r="AM901" s="5" t="str">
        <f t="shared" si="248"/>
        <v>&gt; 6UTARA12 RODA</v>
      </c>
      <c r="AN901" s="5" t="str">
        <f t="shared" si="249"/>
        <v>m.andriBMJ II&gt; 6UTARA12 RODA</v>
      </c>
      <c r="AO901" s="5" t="str">
        <f t="shared" si="250"/>
        <v>m.andri&gt; 6UTARA12 RODA</v>
      </c>
      <c r="AP901" s="5" t="str">
        <f t="shared" si="251"/>
        <v>44190DAY</v>
      </c>
    </row>
    <row r="902" spans="1:42" x14ac:dyDescent="0.3">
      <c r="A902" s="33">
        <v>1</v>
      </c>
      <c r="B902" s="33"/>
      <c r="C902" s="70">
        <v>44190</v>
      </c>
      <c r="D902" s="71" t="s">
        <v>19</v>
      </c>
      <c r="E902" s="70">
        <v>44190</v>
      </c>
      <c r="F902" s="71">
        <v>5154582</v>
      </c>
      <c r="G902" s="33" t="s">
        <v>20</v>
      </c>
      <c r="H902" s="33" t="s">
        <v>21</v>
      </c>
      <c r="I902" s="33" t="s">
        <v>76</v>
      </c>
      <c r="J902" s="33" t="s">
        <v>23</v>
      </c>
      <c r="K902" s="63" t="s">
        <v>57</v>
      </c>
      <c r="L902" s="32" t="str">
        <f t="shared" si="252"/>
        <v>AXOR4843</v>
      </c>
      <c r="M902" s="32" t="str">
        <f t="shared" si="253"/>
        <v>BMJ II</v>
      </c>
      <c r="N902" s="32" t="str">
        <f t="shared" si="254"/>
        <v>12 RODA</v>
      </c>
      <c r="O902" s="64">
        <v>0.33031250000000001</v>
      </c>
      <c r="P902" s="65">
        <v>0.33031250000000001</v>
      </c>
      <c r="Q902" s="65"/>
      <c r="R902" s="66">
        <v>1</v>
      </c>
      <c r="S902" s="66">
        <v>53800</v>
      </c>
      <c r="T902" s="66">
        <v>19860</v>
      </c>
      <c r="U902" s="67">
        <f t="shared" si="246"/>
        <v>33.94</v>
      </c>
      <c r="V902" s="66">
        <f t="shared" si="237"/>
        <v>688201.38</v>
      </c>
      <c r="W902" s="66" t="str">
        <f t="shared" si="238"/>
        <v>1 &gt; 4</v>
      </c>
      <c r="X902" s="66">
        <f>A902+SUMIFS(Presensi!F:F,Presensi!E:E,'Entry Data'!AP902)</f>
        <v>2</v>
      </c>
      <c r="Y902" s="66">
        <f>IFERROR(INDEX('Retasi Pricing'!F:F,MATCH('Entry Data'!AM902,'Retasi Pricing'!E:E,0))*X902,"")</f>
        <v>55000</v>
      </c>
      <c r="Z902" s="62" t="s">
        <v>26</v>
      </c>
      <c r="AA902" s="62" t="s">
        <v>27</v>
      </c>
      <c r="AB902" s="32"/>
      <c r="AC902" s="32" t="s">
        <v>205</v>
      </c>
      <c r="AD902" s="32" t="str">
        <f t="shared" si="239"/>
        <v/>
      </c>
      <c r="AF902" s="5" t="str">
        <f t="shared" si="240"/>
        <v>m.mulyo44190</v>
      </c>
      <c r="AG902" s="5" t="str">
        <f t="shared" si="241"/>
        <v>BMJ 05044190UTARADAY</v>
      </c>
      <c r="AH902" s="5" t="str">
        <f t="shared" si="242"/>
        <v>m.mulyo44190UTARADAY</v>
      </c>
      <c r="AI902" s="5" t="str">
        <f t="shared" si="243"/>
        <v>BMJ 05044190DAY</v>
      </c>
      <c r="AJ902" s="5" t="str">
        <f t="shared" si="244"/>
        <v>m.mulyo44190DAY</v>
      </c>
      <c r="AK902" s="5" t="str">
        <f t="shared" si="245"/>
        <v>m.mulyoBMJ II</v>
      </c>
      <c r="AL902" s="5" t="str">
        <f t="shared" si="247"/>
        <v>1UTARA</v>
      </c>
      <c r="AM902" s="5" t="str">
        <f t="shared" si="248"/>
        <v>1 &gt; 4UTARA12 RODA</v>
      </c>
      <c r="AN902" s="5" t="str">
        <f t="shared" si="249"/>
        <v>m.mulyoBMJ II1 &gt; 4UTARA12 RODA</v>
      </c>
      <c r="AO902" s="5" t="str">
        <f t="shared" si="250"/>
        <v>m.mulyo1 &gt; 4UTARA12 RODA</v>
      </c>
      <c r="AP902" s="5" t="str">
        <f t="shared" si="251"/>
        <v>44190DAY</v>
      </c>
    </row>
    <row r="903" spans="1:42" x14ac:dyDescent="0.3">
      <c r="A903" s="33">
        <v>1</v>
      </c>
      <c r="B903" s="33"/>
      <c r="C903" s="70">
        <v>44190</v>
      </c>
      <c r="D903" s="71" t="s">
        <v>19</v>
      </c>
      <c r="E903" s="70">
        <v>44190</v>
      </c>
      <c r="F903" s="71">
        <v>5154655</v>
      </c>
      <c r="G903" s="33" t="s">
        <v>20</v>
      </c>
      <c r="H903" s="33" t="s">
        <v>50</v>
      </c>
      <c r="I903" s="33" t="s">
        <v>51</v>
      </c>
      <c r="J903" s="33" t="s">
        <v>52</v>
      </c>
      <c r="K903" s="63" t="s">
        <v>57</v>
      </c>
      <c r="L903" s="32" t="str">
        <f t="shared" si="252"/>
        <v>AXOR4843</v>
      </c>
      <c r="M903" s="32" t="str">
        <f t="shared" si="253"/>
        <v>BMJ II</v>
      </c>
      <c r="N903" s="32" t="str">
        <f t="shared" si="254"/>
        <v>12 RODA</v>
      </c>
      <c r="O903" s="64">
        <v>0.39148148148148149</v>
      </c>
      <c r="P903" s="65">
        <v>0.39148148148148149</v>
      </c>
      <c r="Q903" s="65"/>
      <c r="R903" s="66">
        <v>2</v>
      </c>
      <c r="S903" s="66">
        <v>52620</v>
      </c>
      <c r="T903" s="66">
        <v>19860</v>
      </c>
      <c r="U903" s="67">
        <f t="shared" si="246"/>
        <v>32.76</v>
      </c>
      <c r="V903" s="66">
        <f t="shared" si="237"/>
        <v>664274.5199999999</v>
      </c>
      <c r="W903" s="66" t="str">
        <f t="shared" si="238"/>
        <v>1 &gt; 4</v>
      </c>
      <c r="X903" s="66">
        <f>A903+SUMIFS(Presensi!F:F,Presensi!E:E,'Entry Data'!AP903)</f>
        <v>2</v>
      </c>
      <c r="Y903" s="66">
        <f>IFERROR(INDEX('Retasi Pricing'!F:F,MATCH('Entry Data'!AM903,'Retasi Pricing'!E:E,0))*X903,"")</f>
        <v>55000</v>
      </c>
      <c r="Z903" s="62" t="s">
        <v>26</v>
      </c>
      <c r="AA903" s="62" t="s">
        <v>27</v>
      </c>
      <c r="AB903" s="32"/>
      <c r="AC903" s="32" t="s">
        <v>205</v>
      </c>
      <c r="AD903" s="32" t="str">
        <f t="shared" si="239"/>
        <v/>
      </c>
      <c r="AF903" s="5" t="str">
        <f t="shared" si="240"/>
        <v>m.mulyo44190</v>
      </c>
      <c r="AG903" s="5" t="str">
        <f t="shared" si="241"/>
        <v>BMJ 05044190UTARADAY</v>
      </c>
      <c r="AH903" s="5" t="str">
        <f t="shared" si="242"/>
        <v>m.mulyo44190UTARADAY</v>
      </c>
      <c r="AI903" s="5" t="str">
        <f t="shared" si="243"/>
        <v>BMJ 05044190DAY</v>
      </c>
      <c r="AJ903" s="5" t="str">
        <f t="shared" si="244"/>
        <v>m.mulyo44190DAY</v>
      </c>
      <c r="AK903" s="5" t="str">
        <f t="shared" si="245"/>
        <v>m.mulyoBMJ II</v>
      </c>
      <c r="AL903" s="5" t="str">
        <f t="shared" si="247"/>
        <v>2UTARA</v>
      </c>
      <c r="AM903" s="5" t="str">
        <f t="shared" si="248"/>
        <v>1 &gt; 4UTARA12 RODA</v>
      </c>
      <c r="AN903" s="5" t="str">
        <f t="shared" si="249"/>
        <v>m.mulyoBMJ II1 &gt; 4UTARA12 RODA</v>
      </c>
      <c r="AO903" s="5" t="str">
        <f t="shared" si="250"/>
        <v>m.mulyo1 &gt; 4UTARA12 RODA</v>
      </c>
      <c r="AP903" s="5" t="str">
        <f t="shared" si="251"/>
        <v>44190DAY</v>
      </c>
    </row>
    <row r="904" spans="1:42" x14ac:dyDescent="0.3">
      <c r="A904" s="33">
        <v>1</v>
      </c>
      <c r="B904" s="33"/>
      <c r="C904" s="70">
        <v>44190</v>
      </c>
      <c r="D904" s="71" t="s">
        <v>19</v>
      </c>
      <c r="E904" s="70">
        <v>44190</v>
      </c>
      <c r="F904" s="71">
        <v>5154731</v>
      </c>
      <c r="G904" s="33" t="s">
        <v>20</v>
      </c>
      <c r="H904" s="33" t="s">
        <v>50</v>
      </c>
      <c r="I904" s="33" t="s">
        <v>51</v>
      </c>
      <c r="J904" s="33" t="s">
        <v>53</v>
      </c>
      <c r="K904" s="63" t="s">
        <v>57</v>
      </c>
      <c r="L904" s="32" t="str">
        <f t="shared" si="252"/>
        <v>AXOR4843</v>
      </c>
      <c r="M904" s="32" t="str">
        <f t="shared" si="253"/>
        <v>BMJ II</v>
      </c>
      <c r="N904" s="32" t="str">
        <f t="shared" si="254"/>
        <v>12 RODA</v>
      </c>
      <c r="O904" s="64">
        <v>0.45181712962962961</v>
      </c>
      <c r="P904" s="65">
        <v>0.45181712962962961</v>
      </c>
      <c r="Q904" s="65"/>
      <c r="R904" s="66">
        <v>3</v>
      </c>
      <c r="S904" s="66">
        <v>52900</v>
      </c>
      <c r="T904" s="66">
        <v>19860</v>
      </c>
      <c r="U904" s="67">
        <f t="shared" si="246"/>
        <v>33.04</v>
      </c>
      <c r="V904" s="66">
        <f t="shared" si="237"/>
        <v>669952.08000000007</v>
      </c>
      <c r="W904" s="66" t="str">
        <f t="shared" si="238"/>
        <v>1 &gt; 4</v>
      </c>
      <c r="X904" s="66">
        <f>A904+SUMIFS(Presensi!F:F,Presensi!E:E,'Entry Data'!AP904)</f>
        <v>2</v>
      </c>
      <c r="Y904" s="66">
        <f>IFERROR(INDEX('Retasi Pricing'!F:F,MATCH('Entry Data'!AM904,'Retasi Pricing'!E:E,0))*X904,"")</f>
        <v>55000</v>
      </c>
      <c r="Z904" s="62" t="s">
        <v>26</v>
      </c>
      <c r="AA904" s="62" t="s">
        <v>27</v>
      </c>
      <c r="AB904" s="32"/>
      <c r="AC904" s="32" t="s">
        <v>205</v>
      </c>
      <c r="AD904" s="32" t="str">
        <f t="shared" si="239"/>
        <v/>
      </c>
      <c r="AF904" s="5" t="str">
        <f t="shared" si="240"/>
        <v>m.mulyo44190</v>
      </c>
      <c r="AG904" s="5" t="str">
        <f t="shared" si="241"/>
        <v>BMJ 05044190UTARADAY</v>
      </c>
      <c r="AH904" s="5" t="str">
        <f t="shared" si="242"/>
        <v>m.mulyo44190UTARADAY</v>
      </c>
      <c r="AI904" s="5" t="str">
        <f t="shared" si="243"/>
        <v>BMJ 05044190DAY</v>
      </c>
      <c r="AJ904" s="5" t="str">
        <f t="shared" si="244"/>
        <v>m.mulyo44190DAY</v>
      </c>
      <c r="AK904" s="5" t="str">
        <f t="shared" si="245"/>
        <v>m.mulyoBMJ II</v>
      </c>
      <c r="AL904" s="5" t="str">
        <f t="shared" si="247"/>
        <v>3UTARA</v>
      </c>
      <c r="AM904" s="5" t="str">
        <f t="shared" si="248"/>
        <v>1 &gt; 4UTARA12 RODA</v>
      </c>
      <c r="AN904" s="5" t="str">
        <f t="shared" si="249"/>
        <v>m.mulyoBMJ II1 &gt; 4UTARA12 RODA</v>
      </c>
      <c r="AO904" s="5" t="str">
        <f t="shared" si="250"/>
        <v>m.mulyo1 &gt; 4UTARA12 RODA</v>
      </c>
      <c r="AP904" s="5" t="str">
        <f t="shared" si="251"/>
        <v>44190DAY</v>
      </c>
    </row>
    <row r="905" spans="1:42" x14ac:dyDescent="0.3">
      <c r="A905" s="33">
        <v>1</v>
      </c>
      <c r="B905" s="33"/>
      <c r="C905" s="70">
        <v>44190</v>
      </c>
      <c r="D905" s="71" t="s">
        <v>19</v>
      </c>
      <c r="E905" s="70">
        <v>44190</v>
      </c>
      <c r="F905" s="71">
        <v>5154818</v>
      </c>
      <c r="G905" s="33" t="s">
        <v>20</v>
      </c>
      <c r="H905" s="33" t="s">
        <v>50</v>
      </c>
      <c r="I905" s="33" t="s">
        <v>51</v>
      </c>
      <c r="J905" s="33" t="s">
        <v>53</v>
      </c>
      <c r="K905" s="63" t="s">
        <v>57</v>
      </c>
      <c r="L905" s="32" t="str">
        <f t="shared" si="252"/>
        <v>AXOR4843</v>
      </c>
      <c r="M905" s="32" t="str">
        <f t="shared" si="253"/>
        <v>BMJ II</v>
      </c>
      <c r="N905" s="32" t="str">
        <f t="shared" si="254"/>
        <v>12 RODA</v>
      </c>
      <c r="O905" s="64">
        <v>0.54561342592592588</v>
      </c>
      <c r="P905" s="65">
        <v>0.54561342592592588</v>
      </c>
      <c r="Q905" s="65"/>
      <c r="R905" s="66">
        <v>4</v>
      </c>
      <c r="S905" s="66">
        <v>52560</v>
      </c>
      <c r="T905" s="66">
        <v>19860</v>
      </c>
      <c r="U905" s="67">
        <f t="shared" si="246"/>
        <v>32.700000000000003</v>
      </c>
      <c r="V905" s="66">
        <f t="shared" si="237"/>
        <v>663057.9</v>
      </c>
      <c r="W905" s="66" t="str">
        <f t="shared" si="238"/>
        <v>1 &gt; 4</v>
      </c>
      <c r="X905" s="66">
        <f>A905+SUMIFS(Presensi!F:F,Presensi!E:E,'Entry Data'!AP905)</f>
        <v>2</v>
      </c>
      <c r="Y905" s="66">
        <f>IFERROR(INDEX('Retasi Pricing'!F:F,MATCH('Entry Data'!AM905,'Retasi Pricing'!E:E,0))*X905,"")</f>
        <v>55000</v>
      </c>
      <c r="Z905" s="62" t="s">
        <v>26</v>
      </c>
      <c r="AA905" s="62" t="s">
        <v>27</v>
      </c>
      <c r="AB905" s="32"/>
      <c r="AC905" s="32" t="s">
        <v>205</v>
      </c>
      <c r="AD905" s="32" t="str">
        <f t="shared" si="239"/>
        <v/>
      </c>
      <c r="AF905" s="5" t="str">
        <f t="shared" si="240"/>
        <v>m.mulyo44190</v>
      </c>
      <c r="AG905" s="5" t="str">
        <f t="shared" si="241"/>
        <v>BMJ 05044190UTARADAY</v>
      </c>
      <c r="AH905" s="5" t="str">
        <f t="shared" si="242"/>
        <v>m.mulyo44190UTARADAY</v>
      </c>
      <c r="AI905" s="5" t="str">
        <f t="shared" si="243"/>
        <v>BMJ 05044190DAY</v>
      </c>
      <c r="AJ905" s="5" t="str">
        <f t="shared" si="244"/>
        <v>m.mulyo44190DAY</v>
      </c>
      <c r="AK905" s="5" t="str">
        <f t="shared" si="245"/>
        <v>m.mulyoBMJ II</v>
      </c>
      <c r="AL905" s="5" t="str">
        <f t="shared" si="247"/>
        <v>4UTARA</v>
      </c>
      <c r="AM905" s="5" t="str">
        <f t="shared" si="248"/>
        <v>1 &gt; 4UTARA12 RODA</v>
      </c>
      <c r="AN905" s="5" t="str">
        <f t="shared" si="249"/>
        <v>m.mulyoBMJ II1 &gt; 4UTARA12 RODA</v>
      </c>
      <c r="AO905" s="5" t="str">
        <f t="shared" si="250"/>
        <v>m.mulyo1 &gt; 4UTARA12 RODA</v>
      </c>
      <c r="AP905" s="5" t="str">
        <f t="shared" si="251"/>
        <v>44190DAY</v>
      </c>
    </row>
    <row r="906" spans="1:42" x14ac:dyDescent="0.3">
      <c r="A906" s="33">
        <v>1</v>
      </c>
      <c r="B906" s="33"/>
      <c r="C906" s="70">
        <v>44190</v>
      </c>
      <c r="D906" s="71" t="s">
        <v>19</v>
      </c>
      <c r="E906" s="70">
        <v>44190</v>
      </c>
      <c r="F906" s="71">
        <v>5154885</v>
      </c>
      <c r="G906" s="33" t="s">
        <v>20</v>
      </c>
      <c r="H906" s="33" t="s">
        <v>50</v>
      </c>
      <c r="I906" s="33" t="s">
        <v>51</v>
      </c>
      <c r="J906" s="33" t="s">
        <v>52</v>
      </c>
      <c r="K906" s="63" t="s">
        <v>57</v>
      </c>
      <c r="L906" s="32" t="str">
        <f t="shared" si="252"/>
        <v>AXOR4843</v>
      </c>
      <c r="M906" s="32" t="str">
        <f t="shared" si="253"/>
        <v>BMJ II</v>
      </c>
      <c r="N906" s="32" t="str">
        <f t="shared" si="254"/>
        <v>12 RODA</v>
      </c>
      <c r="O906" s="64">
        <v>0.6121064814814815</v>
      </c>
      <c r="P906" s="65">
        <v>0.6121064814814815</v>
      </c>
      <c r="Q906" s="65"/>
      <c r="R906" s="66">
        <v>5</v>
      </c>
      <c r="S906" s="66">
        <v>51700</v>
      </c>
      <c r="T906" s="66">
        <v>19860</v>
      </c>
      <c r="U906" s="67">
        <f t="shared" si="246"/>
        <v>31.84</v>
      </c>
      <c r="V906" s="66">
        <f t="shared" ref="V906:V969" si="255">IFERROR(VLOOKUP(L906,harga,2,FALSE),"")*U906*IFERROR(VLOOKUP(G906,jarak,2,FALSE),"")</f>
        <v>645619.68000000005</v>
      </c>
      <c r="W906" s="66" t="str">
        <f t="shared" ref="W906:W969" si="256">IFERROR(VLOOKUP(AL906,Code,2,FALSE),"")</f>
        <v>&gt; 5</v>
      </c>
      <c r="X906" s="66">
        <f>A906+SUMIFS(Presensi!F:F,Presensi!E:E,'Entry Data'!AP906)</f>
        <v>2</v>
      </c>
      <c r="Y906" s="66">
        <f>IFERROR(INDEX('Retasi Pricing'!F:F,MATCH('Entry Data'!AM906,'Retasi Pricing'!E:E,0))*X906,"")</f>
        <v>62400</v>
      </c>
      <c r="Z906" s="62" t="s">
        <v>26</v>
      </c>
      <c r="AA906" s="62" t="s">
        <v>27</v>
      </c>
      <c r="AB906" s="32"/>
      <c r="AC906" s="32" t="s">
        <v>205</v>
      </c>
      <c r="AD906" s="32" t="str">
        <f t="shared" ref="AD906:AD969" si="257">IFERROR(VLOOKUP(AC906,driver,13,FALSE),"")</f>
        <v/>
      </c>
      <c r="AF906" s="5" t="str">
        <f t="shared" ref="AF906:AF969" si="258">AC906&amp;C906</f>
        <v>m.mulyo44190</v>
      </c>
      <c r="AG906" s="5" t="str">
        <f t="shared" ref="AG906:AG969" si="259">K906&amp;C906&amp;G906&amp;D906</f>
        <v>BMJ 05044190UTARADAY</v>
      </c>
      <c r="AH906" s="5" t="str">
        <f t="shared" ref="AH906:AH969" si="260">AC906&amp;C906&amp;G906&amp;D906</f>
        <v>m.mulyo44190UTARADAY</v>
      </c>
      <c r="AI906" s="5" t="str">
        <f t="shared" ref="AI906:AI969" si="261">K906&amp;C906&amp;D906</f>
        <v>BMJ 05044190DAY</v>
      </c>
      <c r="AJ906" s="5" t="str">
        <f t="shared" ref="AJ906:AJ969" si="262">AC906&amp;C906&amp;D906</f>
        <v>m.mulyo44190DAY</v>
      </c>
      <c r="AK906" s="5" t="str">
        <f t="shared" ref="AK906:AK969" si="263">AC906&amp;M906</f>
        <v>m.mulyoBMJ II</v>
      </c>
      <c r="AL906" s="5" t="str">
        <f t="shared" si="247"/>
        <v>5UTARA</v>
      </c>
      <c r="AM906" s="5" t="str">
        <f t="shared" si="248"/>
        <v>&gt; 5UTARA12 RODA</v>
      </c>
      <c r="AN906" s="5" t="str">
        <f t="shared" si="249"/>
        <v>m.mulyoBMJ II&gt; 5UTARA12 RODA</v>
      </c>
      <c r="AO906" s="5" t="str">
        <f t="shared" si="250"/>
        <v>m.mulyo&gt; 5UTARA12 RODA</v>
      </c>
      <c r="AP906" s="5" t="str">
        <f t="shared" si="251"/>
        <v>44190DAY</v>
      </c>
    </row>
    <row r="907" spans="1:42" x14ac:dyDescent="0.3">
      <c r="A907" s="33">
        <v>1</v>
      </c>
      <c r="B907" s="33"/>
      <c r="C907" s="70">
        <v>44190</v>
      </c>
      <c r="D907" s="71" t="s">
        <v>19</v>
      </c>
      <c r="E907" s="70">
        <v>44190</v>
      </c>
      <c r="F907" s="71">
        <v>5154963</v>
      </c>
      <c r="G907" s="33" t="s">
        <v>20</v>
      </c>
      <c r="H907" s="33" t="s">
        <v>50</v>
      </c>
      <c r="I907" s="33" t="s">
        <v>51</v>
      </c>
      <c r="J907" s="33" t="s">
        <v>53</v>
      </c>
      <c r="K907" s="63" t="s">
        <v>57</v>
      </c>
      <c r="L907" s="32" t="str">
        <f t="shared" si="252"/>
        <v>AXOR4843</v>
      </c>
      <c r="M907" s="32" t="str">
        <f t="shared" si="253"/>
        <v>BMJ II</v>
      </c>
      <c r="N907" s="32" t="str">
        <f t="shared" si="254"/>
        <v>12 RODA</v>
      </c>
      <c r="O907" s="64">
        <v>0.66782407407407407</v>
      </c>
      <c r="P907" s="65">
        <v>0.66782407407407407</v>
      </c>
      <c r="Q907" s="65"/>
      <c r="R907" s="66">
        <v>6</v>
      </c>
      <c r="S907" s="66">
        <v>52120</v>
      </c>
      <c r="T907" s="66">
        <v>19860</v>
      </c>
      <c r="U907" s="67">
        <f t="shared" ref="U907:U970" si="264">(S907-T907)/1000</f>
        <v>32.26</v>
      </c>
      <c r="V907" s="66">
        <f t="shared" si="255"/>
        <v>654136.0199999999</v>
      </c>
      <c r="W907" s="66" t="str">
        <f t="shared" si="256"/>
        <v>&gt; 6</v>
      </c>
      <c r="X907" s="66">
        <f>A907+SUMIFS(Presensi!F:F,Presensi!E:E,'Entry Data'!AP907)</f>
        <v>2</v>
      </c>
      <c r="Y907" s="66">
        <f>IFERROR(INDEX('Retasi Pricing'!F:F,MATCH('Entry Data'!AM907,'Retasi Pricing'!E:E,0))*X907,"")</f>
        <v>68900</v>
      </c>
      <c r="Z907" s="62" t="s">
        <v>26</v>
      </c>
      <c r="AA907" s="62" t="s">
        <v>27</v>
      </c>
      <c r="AB907" s="32"/>
      <c r="AC907" s="32" t="s">
        <v>205</v>
      </c>
      <c r="AD907" s="32" t="str">
        <f t="shared" si="257"/>
        <v/>
      </c>
      <c r="AF907" s="5" t="str">
        <f t="shared" si="258"/>
        <v>m.mulyo44190</v>
      </c>
      <c r="AG907" s="5" t="str">
        <f t="shared" si="259"/>
        <v>BMJ 05044190UTARADAY</v>
      </c>
      <c r="AH907" s="5" t="str">
        <f t="shared" si="260"/>
        <v>m.mulyo44190UTARADAY</v>
      </c>
      <c r="AI907" s="5" t="str">
        <f t="shared" si="261"/>
        <v>BMJ 05044190DAY</v>
      </c>
      <c r="AJ907" s="5" t="str">
        <f t="shared" si="262"/>
        <v>m.mulyo44190DAY</v>
      </c>
      <c r="AK907" s="5" t="str">
        <f t="shared" si="263"/>
        <v>m.mulyoBMJ II</v>
      </c>
      <c r="AL907" s="5" t="str">
        <f t="shared" ref="AL907:AL970" si="265">Q907&amp;R907&amp;G907</f>
        <v>6UTARA</v>
      </c>
      <c r="AM907" s="5" t="str">
        <f t="shared" ref="AM907:AM970" si="266">W907&amp;G907&amp;N907</f>
        <v>&gt; 6UTARA12 RODA</v>
      </c>
      <c r="AN907" s="5" t="str">
        <f t="shared" ref="AN907:AN970" si="267">AC907&amp;M907&amp;W907&amp;G907&amp;N907</f>
        <v>m.mulyoBMJ II&gt; 6UTARA12 RODA</v>
      </c>
      <c r="AO907" s="5" t="str">
        <f t="shared" ref="AO907:AO970" si="268">AC907&amp;W907&amp;G907&amp;N907</f>
        <v>m.mulyo&gt; 6UTARA12 RODA</v>
      </c>
      <c r="AP907" s="5" t="str">
        <f t="shared" ref="AP907:AP970" si="269">C907&amp;D907</f>
        <v>44190DAY</v>
      </c>
    </row>
    <row r="908" spans="1:42" x14ac:dyDescent="0.3">
      <c r="A908" s="33">
        <v>1</v>
      </c>
      <c r="B908" s="33"/>
      <c r="C908" s="70">
        <v>44190</v>
      </c>
      <c r="D908" s="71" t="s">
        <v>19</v>
      </c>
      <c r="E908" s="70">
        <v>44190</v>
      </c>
      <c r="F908" s="71">
        <v>5155053</v>
      </c>
      <c r="G908" s="33" t="s">
        <v>20</v>
      </c>
      <c r="H908" s="33" t="s">
        <v>21</v>
      </c>
      <c r="I908" s="33" t="s">
        <v>45</v>
      </c>
      <c r="J908" s="33" t="s">
        <v>46</v>
      </c>
      <c r="K908" s="63" t="s">
        <v>57</v>
      </c>
      <c r="L908" s="32" t="str">
        <f t="shared" si="252"/>
        <v>AXOR4843</v>
      </c>
      <c r="M908" s="32" t="str">
        <f t="shared" si="253"/>
        <v>BMJ II</v>
      </c>
      <c r="N908" s="32" t="str">
        <f t="shared" si="254"/>
        <v>12 RODA</v>
      </c>
      <c r="O908" s="64">
        <v>0.73961805555555549</v>
      </c>
      <c r="P908" s="65">
        <v>0.73961805555555549</v>
      </c>
      <c r="Q908" s="65"/>
      <c r="R908" s="66">
        <v>7</v>
      </c>
      <c r="S908" s="66">
        <v>48400</v>
      </c>
      <c r="T908" s="66">
        <v>19860</v>
      </c>
      <c r="U908" s="67">
        <f t="shared" si="264"/>
        <v>28.54</v>
      </c>
      <c r="V908" s="66">
        <f t="shared" si="255"/>
        <v>578705.58000000007</v>
      </c>
      <c r="W908" s="66" t="str">
        <f t="shared" si="256"/>
        <v>7 &gt;</v>
      </c>
      <c r="X908" s="66">
        <f>A908+SUMIFS(Presensi!F:F,Presensi!E:E,'Entry Data'!AP908)</f>
        <v>2</v>
      </c>
      <c r="Y908" s="66">
        <f>IFERROR(INDEX('Retasi Pricing'!F:F,MATCH('Entry Data'!AM908,'Retasi Pricing'!E:E,0))*X908,"")</f>
        <v>84000</v>
      </c>
      <c r="Z908" s="62" t="s">
        <v>26</v>
      </c>
      <c r="AA908" s="62" t="s">
        <v>27</v>
      </c>
      <c r="AB908" s="32"/>
      <c r="AC908" s="32" t="s">
        <v>205</v>
      </c>
      <c r="AD908" s="32" t="str">
        <f t="shared" si="257"/>
        <v/>
      </c>
      <c r="AF908" s="5" t="str">
        <f t="shared" si="258"/>
        <v>m.mulyo44190</v>
      </c>
      <c r="AG908" s="5" t="str">
        <f t="shared" si="259"/>
        <v>BMJ 05044190UTARADAY</v>
      </c>
      <c r="AH908" s="5" t="str">
        <f t="shared" si="260"/>
        <v>m.mulyo44190UTARADAY</v>
      </c>
      <c r="AI908" s="5" t="str">
        <f t="shared" si="261"/>
        <v>BMJ 05044190DAY</v>
      </c>
      <c r="AJ908" s="5" t="str">
        <f t="shared" si="262"/>
        <v>m.mulyo44190DAY</v>
      </c>
      <c r="AK908" s="5" t="str">
        <f t="shared" si="263"/>
        <v>m.mulyoBMJ II</v>
      </c>
      <c r="AL908" s="5" t="str">
        <f t="shared" si="265"/>
        <v>7UTARA</v>
      </c>
      <c r="AM908" s="5" t="str">
        <f t="shared" si="266"/>
        <v>7 &gt;UTARA12 RODA</v>
      </c>
      <c r="AN908" s="5" t="str">
        <f t="shared" si="267"/>
        <v>m.mulyoBMJ II7 &gt;UTARA12 RODA</v>
      </c>
      <c r="AO908" s="5" t="str">
        <f t="shared" si="268"/>
        <v>m.mulyo7 &gt;UTARA12 RODA</v>
      </c>
      <c r="AP908" s="5" t="str">
        <f t="shared" si="269"/>
        <v>44190DAY</v>
      </c>
    </row>
    <row r="909" spans="1:42" x14ac:dyDescent="0.3">
      <c r="A909" s="33">
        <v>1</v>
      </c>
      <c r="B909" s="33"/>
      <c r="C909" s="70">
        <v>44190</v>
      </c>
      <c r="D909" s="71" t="s">
        <v>19</v>
      </c>
      <c r="E909" s="70">
        <v>44190</v>
      </c>
      <c r="F909" s="71">
        <v>5154634</v>
      </c>
      <c r="G909" s="33" t="s">
        <v>20</v>
      </c>
      <c r="H909" s="33" t="s">
        <v>21</v>
      </c>
      <c r="I909" s="33" t="s">
        <v>45</v>
      </c>
      <c r="J909" s="33" t="s">
        <v>46</v>
      </c>
      <c r="K909" s="63" t="s">
        <v>60</v>
      </c>
      <c r="L909" s="32" t="str">
        <f t="shared" si="252"/>
        <v>AXOR4843</v>
      </c>
      <c r="M909" s="32" t="str">
        <f t="shared" si="253"/>
        <v>BMJ II</v>
      </c>
      <c r="N909" s="32" t="str">
        <f t="shared" si="254"/>
        <v>12 RODA</v>
      </c>
      <c r="O909" s="64">
        <v>0.37119212962962966</v>
      </c>
      <c r="P909" s="65">
        <v>0.37119212962962966</v>
      </c>
      <c r="Q909" s="65"/>
      <c r="R909" s="66">
        <v>1</v>
      </c>
      <c r="S909" s="66">
        <v>50320</v>
      </c>
      <c r="T909" s="66">
        <v>19940</v>
      </c>
      <c r="U909" s="67">
        <f t="shared" si="264"/>
        <v>30.38</v>
      </c>
      <c r="V909" s="66">
        <f t="shared" si="255"/>
        <v>616015.26</v>
      </c>
      <c r="W909" s="66" t="str">
        <f t="shared" si="256"/>
        <v>1 &gt; 4</v>
      </c>
      <c r="X909" s="66">
        <f>A909+SUMIFS(Presensi!F:F,Presensi!E:E,'Entry Data'!AP909)</f>
        <v>2</v>
      </c>
      <c r="Y909" s="66">
        <f>IFERROR(INDEX('Retasi Pricing'!F:F,MATCH('Entry Data'!AM909,'Retasi Pricing'!E:E,0))*X909,"")</f>
        <v>55000</v>
      </c>
      <c r="Z909" s="62" t="s">
        <v>26</v>
      </c>
      <c r="AA909" s="62" t="s">
        <v>27</v>
      </c>
      <c r="AB909" s="32"/>
      <c r="AC909" s="32" t="s">
        <v>122</v>
      </c>
      <c r="AD909" s="32" t="str">
        <f t="shared" si="257"/>
        <v/>
      </c>
      <c r="AF909" s="5" t="str">
        <f t="shared" si="258"/>
        <v>ico rianto44190</v>
      </c>
      <c r="AG909" s="5" t="str">
        <f t="shared" si="259"/>
        <v>BMJ 05244190UTARADAY</v>
      </c>
      <c r="AH909" s="5" t="str">
        <f t="shared" si="260"/>
        <v>ico rianto44190UTARADAY</v>
      </c>
      <c r="AI909" s="5" t="str">
        <f t="shared" si="261"/>
        <v>BMJ 05244190DAY</v>
      </c>
      <c r="AJ909" s="5" t="str">
        <f t="shared" si="262"/>
        <v>ico rianto44190DAY</v>
      </c>
      <c r="AK909" s="5" t="str">
        <f t="shared" si="263"/>
        <v>ico riantoBMJ II</v>
      </c>
      <c r="AL909" s="5" t="str">
        <f t="shared" si="265"/>
        <v>1UTARA</v>
      </c>
      <c r="AM909" s="5" t="str">
        <f t="shared" si="266"/>
        <v>1 &gt; 4UTARA12 RODA</v>
      </c>
      <c r="AN909" s="5" t="str">
        <f t="shared" si="267"/>
        <v>ico riantoBMJ II1 &gt; 4UTARA12 RODA</v>
      </c>
      <c r="AO909" s="5" t="str">
        <f t="shared" si="268"/>
        <v>ico rianto1 &gt; 4UTARA12 RODA</v>
      </c>
      <c r="AP909" s="5" t="str">
        <f t="shared" si="269"/>
        <v>44190DAY</v>
      </c>
    </row>
    <row r="910" spans="1:42" x14ac:dyDescent="0.3">
      <c r="A910" s="33">
        <v>1</v>
      </c>
      <c r="B910" s="33"/>
      <c r="C910" s="70">
        <v>44190</v>
      </c>
      <c r="D910" s="71" t="s">
        <v>19</v>
      </c>
      <c r="E910" s="70">
        <v>44190</v>
      </c>
      <c r="F910" s="71">
        <v>5154905</v>
      </c>
      <c r="G910" s="33" t="s">
        <v>20</v>
      </c>
      <c r="H910" s="33" t="s">
        <v>50</v>
      </c>
      <c r="I910" s="33" t="s">
        <v>51</v>
      </c>
      <c r="J910" s="33" t="s">
        <v>53</v>
      </c>
      <c r="K910" s="63" t="s">
        <v>60</v>
      </c>
      <c r="L910" s="32" t="str">
        <f t="shared" si="252"/>
        <v>AXOR4843</v>
      </c>
      <c r="M910" s="32" t="str">
        <f t="shared" si="253"/>
        <v>BMJ II</v>
      </c>
      <c r="N910" s="32" t="str">
        <f t="shared" si="254"/>
        <v>12 RODA</v>
      </c>
      <c r="O910" s="64">
        <v>0.62685185185185188</v>
      </c>
      <c r="P910" s="65">
        <v>0.62685185185185188</v>
      </c>
      <c r="Q910" s="65"/>
      <c r="R910" s="66">
        <v>2</v>
      </c>
      <c r="S910" s="66">
        <v>52080</v>
      </c>
      <c r="T910" s="66">
        <v>19940</v>
      </c>
      <c r="U910" s="67">
        <f t="shared" si="264"/>
        <v>32.14</v>
      </c>
      <c r="V910" s="66">
        <f t="shared" si="255"/>
        <v>651702.78</v>
      </c>
      <c r="W910" s="66" t="str">
        <f t="shared" si="256"/>
        <v>1 &gt; 4</v>
      </c>
      <c r="X910" s="66">
        <f>A910+SUMIFS(Presensi!F:F,Presensi!E:E,'Entry Data'!AP910)</f>
        <v>2</v>
      </c>
      <c r="Y910" s="66">
        <f>IFERROR(INDEX('Retasi Pricing'!F:F,MATCH('Entry Data'!AM910,'Retasi Pricing'!E:E,0))*X910,"")</f>
        <v>55000</v>
      </c>
      <c r="Z910" s="62" t="s">
        <v>26</v>
      </c>
      <c r="AA910" s="62" t="s">
        <v>27</v>
      </c>
      <c r="AB910" s="32"/>
      <c r="AC910" s="32" t="s">
        <v>122</v>
      </c>
      <c r="AD910" s="32" t="str">
        <f t="shared" si="257"/>
        <v/>
      </c>
      <c r="AF910" s="5" t="str">
        <f t="shared" si="258"/>
        <v>ico rianto44190</v>
      </c>
      <c r="AG910" s="5" t="str">
        <f t="shared" si="259"/>
        <v>BMJ 05244190UTARADAY</v>
      </c>
      <c r="AH910" s="5" t="str">
        <f t="shared" si="260"/>
        <v>ico rianto44190UTARADAY</v>
      </c>
      <c r="AI910" s="5" t="str">
        <f t="shared" si="261"/>
        <v>BMJ 05244190DAY</v>
      </c>
      <c r="AJ910" s="5" t="str">
        <f t="shared" si="262"/>
        <v>ico rianto44190DAY</v>
      </c>
      <c r="AK910" s="5" t="str">
        <f t="shared" si="263"/>
        <v>ico riantoBMJ II</v>
      </c>
      <c r="AL910" s="5" t="str">
        <f t="shared" si="265"/>
        <v>2UTARA</v>
      </c>
      <c r="AM910" s="5" t="str">
        <f t="shared" si="266"/>
        <v>1 &gt; 4UTARA12 RODA</v>
      </c>
      <c r="AN910" s="5" t="str">
        <f t="shared" si="267"/>
        <v>ico riantoBMJ II1 &gt; 4UTARA12 RODA</v>
      </c>
      <c r="AO910" s="5" t="str">
        <f t="shared" si="268"/>
        <v>ico rianto1 &gt; 4UTARA12 RODA</v>
      </c>
      <c r="AP910" s="5" t="str">
        <f t="shared" si="269"/>
        <v>44190DAY</v>
      </c>
    </row>
    <row r="911" spans="1:42" x14ac:dyDescent="0.3">
      <c r="A911" s="33">
        <v>1</v>
      </c>
      <c r="B911" s="33"/>
      <c r="C911" s="70">
        <v>44190</v>
      </c>
      <c r="D911" s="71" t="s">
        <v>19</v>
      </c>
      <c r="E911" s="70">
        <v>44190</v>
      </c>
      <c r="F911" s="71">
        <v>5154986</v>
      </c>
      <c r="G911" s="33" t="s">
        <v>20</v>
      </c>
      <c r="H911" s="33" t="s">
        <v>50</v>
      </c>
      <c r="I911" s="33" t="s">
        <v>51</v>
      </c>
      <c r="J911" s="33" t="s">
        <v>53</v>
      </c>
      <c r="K911" s="63" t="s">
        <v>60</v>
      </c>
      <c r="L911" s="32" t="str">
        <f t="shared" si="252"/>
        <v>AXOR4843</v>
      </c>
      <c r="M911" s="32" t="str">
        <f t="shared" si="253"/>
        <v>BMJ II</v>
      </c>
      <c r="N911" s="32" t="str">
        <f t="shared" si="254"/>
        <v>12 RODA</v>
      </c>
      <c r="O911" s="64">
        <v>0.68884259259259262</v>
      </c>
      <c r="P911" s="65">
        <v>0.68884259259259262</v>
      </c>
      <c r="Q911" s="65"/>
      <c r="R911" s="66">
        <v>3</v>
      </c>
      <c r="S911" s="66">
        <v>52120</v>
      </c>
      <c r="T911" s="66">
        <v>19940</v>
      </c>
      <c r="U911" s="67">
        <f t="shared" si="264"/>
        <v>32.18</v>
      </c>
      <c r="V911" s="66">
        <f t="shared" si="255"/>
        <v>652513.86</v>
      </c>
      <c r="W911" s="66" t="str">
        <f t="shared" si="256"/>
        <v>1 &gt; 4</v>
      </c>
      <c r="X911" s="66">
        <f>A911+SUMIFS(Presensi!F:F,Presensi!E:E,'Entry Data'!AP911)</f>
        <v>2</v>
      </c>
      <c r="Y911" s="66">
        <f>IFERROR(INDEX('Retasi Pricing'!F:F,MATCH('Entry Data'!AM911,'Retasi Pricing'!E:E,0))*X911,"")</f>
        <v>55000</v>
      </c>
      <c r="Z911" s="62" t="s">
        <v>26</v>
      </c>
      <c r="AA911" s="62" t="s">
        <v>27</v>
      </c>
      <c r="AB911" s="32"/>
      <c r="AC911" s="32" t="s">
        <v>122</v>
      </c>
      <c r="AD911" s="32" t="str">
        <f t="shared" si="257"/>
        <v/>
      </c>
      <c r="AF911" s="5" t="str">
        <f t="shared" si="258"/>
        <v>ico rianto44190</v>
      </c>
      <c r="AG911" s="5" t="str">
        <f t="shared" si="259"/>
        <v>BMJ 05244190UTARADAY</v>
      </c>
      <c r="AH911" s="5" t="str">
        <f t="shared" si="260"/>
        <v>ico rianto44190UTARADAY</v>
      </c>
      <c r="AI911" s="5" t="str">
        <f t="shared" si="261"/>
        <v>BMJ 05244190DAY</v>
      </c>
      <c r="AJ911" s="5" t="str">
        <f t="shared" si="262"/>
        <v>ico rianto44190DAY</v>
      </c>
      <c r="AK911" s="5" t="str">
        <f t="shared" si="263"/>
        <v>ico riantoBMJ II</v>
      </c>
      <c r="AL911" s="5" t="str">
        <f t="shared" si="265"/>
        <v>3UTARA</v>
      </c>
      <c r="AM911" s="5" t="str">
        <f t="shared" si="266"/>
        <v>1 &gt; 4UTARA12 RODA</v>
      </c>
      <c r="AN911" s="5" t="str">
        <f t="shared" si="267"/>
        <v>ico riantoBMJ II1 &gt; 4UTARA12 RODA</v>
      </c>
      <c r="AO911" s="5" t="str">
        <f t="shared" si="268"/>
        <v>ico rianto1 &gt; 4UTARA12 RODA</v>
      </c>
      <c r="AP911" s="5" t="str">
        <f t="shared" si="269"/>
        <v>44190DAY</v>
      </c>
    </row>
    <row r="912" spans="1:42" x14ac:dyDescent="0.3">
      <c r="A912" s="33">
        <v>1</v>
      </c>
      <c r="B912" s="33"/>
      <c r="C912" s="70">
        <v>44190</v>
      </c>
      <c r="D912" s="71" t="s">
        <v>19</v>
      </c>
      <c r="E912" s="70">
        <v>44190</v>
      </c>
      <c r="F912" s="71">
        <v>5155056</v>
      </c>
      <c r="G912" s="33" t="s">
        <v>20</v>
      </c>
      <c r="H912" s="33" t="s">
        <v>50</v>
      </c>
      <c r="I912" s="33" t="s">
        <v>51</v>
      </c>
      <c r="J912" s="33" t="s">
        <v>53</v>
      </c>
      <c r="K912" s="63" t="s">
        <v>60</v>
      </c>
      <c r="L912" s="32" t="str">
        <f t="shared" si="252"/>
        <v>AXOR4843</v>
      </c>
      <c r="M912" s="32" t="str">
        <f t="shared" si="253"/>
        <v>BMJ II</v>
      </c>
      <c r="N912" s="32" t="str">
        <f t="shared" si="254"/>
        <v>12 RODA</v>
      </c>
      <c r="O912" s="64">
        <v>0.74523148148148144</v>
      </c>
      <c r="P912" s="65">
        <v>0.74523148148148144</v>
      </c>
      <c r="Q912" s="65"/>
      <c r="R912" s="66">
        <v>4</v>
      </c>
      <c r="S912" s="66">
        <v>52860</v>
      </c>
      <c r="T912" s="66">
        <v>19940</v>
      </c>
      <c r="U912" s="67">
        <f t="shared" si="264"/>
        <v>32.92</v>
      </c>
      <c r="V912" s="66">
        <f t="shared" si="255"/>
        <v>667518.84000000008</v>
      </c>
      <c r="W912" s="66" t="str">
        <f t="shared" si="256"/>
        <v>1 &gt; 4</v>
      </c>
      <c r="X912" s="66">
        <f>A912+SUMIFS(Presensi!F:F,Presensi!E:E,'Entry Data'!AP912)</f>
        <v>2</v>
      </c>
      <c r="Y912" s="66">
        <f>IFERROR(INDEX('Retasi Pricing'!F:F,MATCH('Entry Data'!AM912,'Retasi Pricing'!E:E,0))*X912,"")</f>
        <v>55000</v>
      </c>
      <c r="Z912" s="62" t="s">
        <v>26</v>
      </c>
      <c r="AA912" s="62" t="s">
        <v>27</v>
      </c>
      <c r="AB912" s="32"/>
      <c r="AC912" s="32" t="s">
        <v>122</v>
      </c>
      <c r="AD912" s="32" t="str">
        <f t="shared" si="257"/>
        <v/>
      </c>
      <c r="AF912" s="5" t="str">
        <f t="shared" si="258"/>
        <v>ico rianto44190</v>
      </c>
      <c r="AG912" s="5" t="str">
        <f t="shared" si="259"/>
        <v>BMJ 05244190UTARADAY</v>
      </c>
      <c r="AH912" s="5" t="str">
        <f t="shared" si="260"/>
        <v>ico rianto44190UTARADAY</v>
      </c>
      <c r="AI912" s="5" t="str">
        <f t="shared" si="261"/>
        <v>BMJ 05244190DAY</v>
      </c>
      <c r="AJ912" s="5" t="str">
        <f t="shared" si="262"/>
        <v>ico rianto44190DAY</v>
      </c>
      <c r="AK912" s="5" t="str">
        <f t="shared" si="263"/>
        <v>ico riantoBMJ II</v>
      </c>
      <c r="AL912" s="5" t="str">
        <f t="shared" si="265"/>
        <v>4UTARA</v>
      </c>
      <c r="AM912" s="5" t="str">
        <f t="shared" si="266"/>
        <v>1 &gt; 4UTARA12 RODA</v>
      </c>
      <c r="AN912" s="5" t="str">
        <f t="shared" si="267"/>
        <v>ico riantoBMJ II1 &gt; 4UTARA12 RODA</v>
      </c>
      <c r="AO912" s="5" t="str">
        <f t="shared" si="268"/>
        <v>ico rianto1 &gt; 4UTARA12 RODA</v>
      </c>
      <c r="AP912" s="5" t="str">
        <f t="shared" si="269"/>
        <v>44190DAY</v>
      </c>
    </row>
    <row r="913" spans="1:42" x14ac:dyDescent="0.3">
      <c r="A913" s="33">
        <v>1</v>
      </c>
      <c r="B913" s="33"/>
      <c r="C913" s="70">
        <v>44190</v>
      </c>
      <c r="D913" s="71" t="s">
        <v>19</v>
      </c>
      <c r="E913" s="70">
        <v>44190</v>
      </c>
      <c r="F913" s="71">
        <v>5154606</v>
      </c>
      <c r="G913" s="33" t="s">
        <v>20</v>
      </c>
      <c r="H913" s="33" t="s">
        <v>21</v>
      </c>
      <c r="I913" s="33" t="s">
        <v>76</v>
      </c>
      <c r="J913" s="33" t="s">
        <v>23</v>
      </c>
      <c r="K913" s="63" t="s">
        <v>62</v>
      </c>
      <c r="L913" s="32" t="str">
        <f t="shared" si="252"/>
        <v>FM260JD</v>
      </c>
      <c r="M913" s="32" t="str">
        <f t="shared" si="253"/>
        <v>BMJ III</v>
      </c>
      <c r="N913" s="32" t="str">
        <f t="shared" si="254"/>
        <v>10 RODA</v>
      </c>
      <c r="O913" s="64">
        <v>0.3513310185185185</v>
      </c>
      <c r="P913" s="65">
        <v>0.3513310185185185</v>
      </c>
      <c r="Q913" s="65"/>
      <c r="R913" s="66">
        <v>1</v>
      </c>
      <c r="S913" s="66">
        <v>40340</v>
      </c>
      <c r="T913" s="66">
        <v>14620</v>
      </c>
      <c r="U913" s="67">
        <f t="shared" si="264"/>
        <v>25.72</v>
      </c>
      <c r="V913" s="66">
        <f t="shared" si="255"/>
        <v>501385.68</v>
      </c>
      <c r="W913" s="66" t="str">
        <f t="shared" si="256"/>
        <v>1 &gt; 4</v>
      </c>
      <c r="X913" s="66">
        <f>A913+SUMIFS(Presensi!F:F,Presensi!E:E,'Entry Data'!AP913)</f>
        <v>2</v>
      </c>
      <c r="Y913" s="66">
        <f>IFERROR(INDEX('Retasi Pricing'!F:F,MATCH('Entry Data'!AM913,'Retasi Pricing'!E:E,0))*X913,"")</f>
        <v>50000</v>
      </c>
      <c r="Z913" s="62" t="s">
        <v>26</v>
      </c>
      <c r="AA913" s="62" t="s">
        <v>27</v>
      </c>
      <c r="AB913" s="32"/>
      <c r="AC913" s="32" t="s">
        <v>206</v>
      </c>
      <c r="AD913" s="32" t="str">
        <f t="shared" si="257"/>
        <v/>
      </c>
      <c r="AF913" s="5" t="str">
        <f t="shared" si="258"/>
        <v>sulvadlan44190</v>
      </c>
      <c r="AG913" s="5" t="str">
        <f t="shared" si="259"/>
        <v>BMJ 05344190UTARADAY</v>
      </c>
      <c r="AH913" s="5" t="str">
        <f t="shared" si="260"/>
        <v>sulvadlan44190UTARADAY</v>
      </c>
      <c r="AI913" s="5" t="str">
        <f t="shared" si="261"/>
        <v>BMJ 05344190DAY</v>
      </c>
      <c r="AJ913" s="5" t="str">
        <f t="shared" si="262"/>
        <v>sulvadlan44190DAY</v>
      </c>
      <c r="AK913" s="5" t="str">
        <f t="shared" si="263"/>
        <v>sulvadlanBMJ III</v>
      </c>
      <c r="AL913" s="5" t="str">
        <f t="shared" si="265"/>
        <v>1UTARA</v>
      </c>
      <c r="AM913" s="5" t="str">
        <f t="shared" si="266"/>
        <v>1 &gt; 4UTARA10 RODA</v>
      </c>
      <c r="AN913" s="5" t="str">
        <f t="shared" si="267"/>
        <v>sulvadlanBMJ III1 &gt; 4UTARA10 RODA</v>
      </c>
      <c r="AO913" s="5" t="str">
        <f t="shared" si="268"/>
        <v>sulvadlan1 &gt; 4UTARA10 RODA</v>
      </c>
      <c r="AP913" s="5" t="str">
        <f t="shared" si="269"/>
        <v>44190DAY</v>
      </c>
    </row>
    <row r="914" spans="1:42" x14ac:dyDescent="0.3">
      <c r="A914" s="33">
        <v>1</v>
      </c>
      <c r="B914" s="33"/>
      <c r="C914" s="70">
        <v>44190</v>
      </c>
      <c r="D914" s="71" t="s">
        <v>19</v>
      </c>
      <c r="E914" s="70">
        <v>44190</v>
      </c>
      <c r="F914" s="71">
        <v>5154683</v>
      </c>
      <c r="G914" s="33" t="s">
        <v>20</v>
      </c>
      <c r="H914" s="33" t="s">
        <v>21</v>
      </c>
      <c r="I914" s="33" t="s">
        <v>45</v>
      </c>
      <c r="J914" s="33" t="s">
        <v>46</v>
      </c>
      <c r="K914" s="63" t="s">
        <v>62</v>
      </c>
      <c r="L914" s="32" t="str">
        <f t="shared" si="252"/>
        <v>FM260JD</v>
      </c>
      <c r="M914" s="32" t="str">
        <f t="shared" si="253"/>
        <v>BMJ III</v>
      </c>
      <c r="N914" s="32" t="str">
        <f t="shared" si="254"/>
        <v>10 RODA</v>
      </c>
      <c r="O914" s="64">
        <v>0.41223379629629631</v>
      </c>
      <c r="P914" s="65">
        <v>0.41223379629629631</v>
      </c>
      <c r="Q914" s="65"/>
      <c r="R914" s="66">
        <v>2</v>
      </c>
      <c r="S914" s="66">
        <v>36840</v>
      </c>
      <c r="T914" s="66">
        <v>14620</v>
      </c>
      <c r="U914" s="67">
        <f t="shared" si="264"/>
        <v>22.22</v>
      </c>
      <c r="V914" s="66">
        <f t="shared" si="255"/>
        <v>433156.67999999993</v>
      </c>
      <c r="W914" s="66" t="str">
        <f t="shared" si="256"/>
        <v>1 &gt; 4</v>
      </c>
      <c r="X914" s="66">
        <f>A914+SUMIFS(Presensi!F:F,Presensi!E:E,'Entry Data'!AP914)</f>
        <v>2</v>
      </c>
      <c r="Y914" s="66">
        <f>IFERROR(INDEX('Retasi Pricing'!F:F,MATCH('Entry Data'!AM914,'Retasi Pricing'!E:E,0))*X914,"")</f>
        <v>50000</v>
      </c>
      <c r="Z914" s="62" t="s">
        <v>26</v>
      </c>
      <c r="AA914" s="62" t="s">
        <v>27</v>
      </c>
      <c r="AB914" s="32"/>
      <c r="AC914" s="32" t="s">
        <v>206</v>
      </c>
      <c r="AD914" s="32" t="str">
        <f t="shared" si="257"/>
        <v/>
      </c>
      <c r="AF914" s="5" t="str">
        <f t="shared" si="258"/>
        <v>sulvadlan44190</v>
      </c>
      <c r="AG914" s="5" t="str">
        <f t="shared" si="259"/>
        <v>BMJ 05344190UTARADAY</v>
      </c>
      <c r="AH914" s="5" t="str">
        <f t="shared" si="260"/>
        <v>sulvadlan44190UTARADAY</v>
      </c>
      <c r="AI914" s="5" t="str">
        <f t="shared" si="261"/>
        <v>BMJ 05344190DAY</v>
      </c>
      <c r="AJ914" s="5" t="str">
        <f t="shared" si="262"/>
        <v>sulvadlan44190DAY</v>
      </c>
      <c r="AK914" s="5" t="str">
        <f t="shared" si="263"/>
        <v>sulvadlanBMJ III</v>
      </c>
      <c r="AL914" s="5" t="str">
        <f t="shared" si="265"/>
        <v>2UTARA</v>
      </c>
      <c r="AM914" s="5" t="str">
        <f t="shared" si="266"/>
        <v>1 &gt; 4UTARA10 RODA</v>
      </c>
      <c r="AN914" s="5" t="str">
        <f t="shared" si="267"/>
        <v>sulvadlanBMJ III1 &gt; 4UTARA10 RODA</v>
      </c>
      <c r="AO914" s="5" t="str">
        <f t="shared" si="268"/>
        <v>sulvadlan1 &gt; 4UTARA10 RODA</v>
      </c>
      <c r="AP914" s="5" t="str">
        <f t="shared" si="269"/>
        <v>44190DAY</v>
      </c>
    </row>
    <row r="915" spans="1:42" x14ac:dyDescent="0.3">
      <c r="A915" s="33">
        <v>1</v>
      </c>
      <c r="B915" s="33"/>
      <c r="C915" s="70">
        <v>44190</v>
      </c>
      <c r="D915" s="71" t="s">
        <v>19</v>
      </c>
      <c r="E915" s="70">
        <v>44190</v>
      </c>
      <c r="F915" s="71">
        <v>5154749</v>
      </c>
      <c r="G915" s="33" t="s">
        <v>20</v>
      </c>
      <c r="H915" s="33" t="s">
        <v>21</v>
      </c>
      <c r="I915" s="33" t="s">
        <v>76</v>
      </c>
      <c r="J915" s="33" t="s">
        <v>23</v>
      </c>
      <c r="K915" s="63" t="s">
        <v>62</v>
      </c>
      <c r="L915" s="32" t="str">
        <f t="shared" si="252"/>
        <v>FM260JD</v>
      </c>
      <c r="M915" s="32" t="str">
        <f t="shared" si="253"/>
        <v>BMJ III</v>
      </c>
      <c r="N915" s="32" t="str">
        <f t="shared" si="254"/>
        <v>10 RODA</v>
      </c>
      <c r="O915" s="64">
        <v>0.46539351851851851</v>
      </c>
      <c r="P915" s="65">
        <v>0.46539351851851851</v>
      </c>
      <c r="Q915" s="65"/>
      <c r="R915" s="66">
        <v>3</v>
      </c>
      <c r="S915" s="66">
        <v>38600</v>
      </c>
      <c r="T915" s="66">
        <v>14620</v>
      </c>
      <c r="U915" s="67">
        <f t="shared" si="264"/>
        <v>23.98</v>
      </c>
      <c r="V915" s="66">
        <f t="shared" si="255"/>
        <v>467466.12000000005</v>
      </c>
      <c r="W915" s="66" t="str">
        <f t="shared" si="256"/>
        <v>1 &gt; 4</v>
      </c>
      <c r="X915" s="66">
        <f>A915+SUMIFS(Presensi!F:F,Presensi!E:E,'Entry Data'!AP915)</f>
        <v>2</v>
      </c>
      <c r="Y915" s="66">
        <f>IFERROR(INDEX('Retasi Pricing'!F:F,MATCH('Entry Data'!AM915,'Retasi Pricing'!E:E,0))*X915,"")</f>
        <v>50000</v>
      </c>
      <c r="Z915" s="62" t="s">
        <v>26</v>
      </c>
      <c r="AA915" s="62" t="s">
        <v>27</v>
      </c>
      <c r="AB915" s="32"/>
      <c r="AC915" s="32" t="s">
        <v>206</v>
      </c>
      <c r="AD915" s="32" t="str">
        <f t="shared" si="257"/>
        <v/>
      </c>
      <c r="AF915" s="5" t="str">
        <f t="shared" si="258"/>
        <v>sulvadlan44190</v>
      </c>
      <c r="AG915" s="5" t="str">
        <f t="shared" si="259"/>
        <v>BMJ 05344190UTARADAY</v>
      </c>
      <c r="AH915" s="5" t="str">
        <f t="shared" si="260"/>
        <v>sulvadlan44190UTARADAY</v>
      </c>
      <c r="AI915" s="5" t="str">
        <f t="shared" si="261"/>
        <v>BMJ 05344190DAY</v>
      </c>
      <c r="AJ915" s="5" t="str">
        <f t="shared" si="262"/>
        <v>sulvadlan44190DAY</v>
      </c>
      <c r="AK915" s="5" t="str">
        <f t="shared" si="263"/>
        <v>sulvadlanBMJ III</v>
      </c>
      <c r="AL915" s="5" t="str">
        <f t="shared" si="265"/>
        <v>3UTARA</v>
      </c>
      <c r="AM915" s="5" t="str">
        <f t="shared" si="266"/>
        <v>1 &gt; 4UTARA10 RODA</v>
      </c>
      <c r="AN915" s="5" t="str">
        <f t="shared" si="267"/>
        <v>sulvadlanBMJ III1 &gt; 4UTARA10 RODA</v>
      </c>
      <c r="AO915" s="5" t="str">
        <f t="shared" si="268"/>
        <v>sulvadlan1 &gt; 4UTARA10 RODA</v>
      </c>
      <c r="AP915" s="5" t="str">
        <f t="shared" si="269"/>
        <v>44190DAY</v>
      </c>
    </row>
    <row r="916" spans="1:42" x14ac:dyDescent="0.3">
      <c r="A916" s="33">
        <v>1</v>
      </c>
      <c r="B916" s="33"/>
      <c r="C916" s="70">
        <v>44190</v>
      </c>
      <c r="D916" s="71" t="s">
        <v>19</v>
      </c>
      <c r="E916" s="70">
        <v>44190</v>
      </c>
      <c r="F916" s="71">
        <v>5154801</v>
      </c>
      <c r="G916" s="33" t="s">
        <v>20</v>
      </c>
      <c r="H916" s="33" t="s">
        <v>21</v>
      </c>
      <c r="I916" s="33" t="s">
        <v>76</v>
      </c>
      <c r="J916" s="33" t="s">
        <v>23</v>
      </c>
      <c r="K916" s="63" t="s">
        <v>62</v>
      </c>
      <c r="L916" s="32" t="str">
        <f t="shared" si="252"/>
        <v>FM260JD</v>
      </c>
      <c r="M916" s="32" t="str">
        <f t="shared" si="253"/>
        <v>BMJ III</v>
      </c>
      <c r="N916" s="32" t="str">
        <f t="shared" si="254"/>
        <v>10 RODA</v>
      </c>
      <c r="O916" s="64">
        <v>0.51717592592592598</v>
      </c>
      <c r="P916" s="65">
        <v>0.51717592592592598</v>
      </c>
      <c r="Q916" s="65"/>
      <c r="R916" s="66">
        <v>4</v>
      </c>
      <c r="S916" s="66">
        <v>38280</v>
      </c>
      <c r="T916" s="66">
        <v>14620</v>
      </c>
      <c r="U916" s="67">
        <f t="shared" si="264"/>
        <v>23.66</v>
      </c>
      <c r="V916" s="66">
        <f t="shared" si="255"/>
        <v>461228.04000000004</v>
      </c>
      <c r="W916" s="66" t="str">
        <f t="shared" si="256"/>
        <v>1 &gt; 4</v>
      </c>
      <c r="X916" s="66">
        <f>A916+SUMIFS(Presensi!F:F,Presensi!E:E,'Entry Data'!AP916)</f>
        <v>2</v>
      </c>
      <c r="Y916" s="66">
        <f>IFERROR(INDEX('Retasi Pricing'!F:F,MATCH('Entry Data'!AM916,'Retasi Pricing'!E:E,0))*X916,"")</f>
        <v>50000</v>
      </c>
      <c r="Z916" s="62" t="s">
        <v>26</v>
      </c>
      <c r="AA916" s="62" t="s">
        <v>27</v>
      </c>
      <c r="AB916" s="32"/>
      <c r="AC916" s="32" t="s">
        <v>206</v>
      </c>
      <c r="AD916" s="32" t="str">
        <f t="shared" si="257"/>
        <v/>
      </c>
      <c r="AF916" s="5" t="str">
        <f t="shared" si="258"/>
        <v>sulvadlan44190</v>
      </c>
      <c r="AG916" s="5" t="str">
        <f t="shared" si="259"/>
        <v>BMJ 05344190UTARADAY</v>
      </c>
      <c r="AH916" s="5" t="str">
        <f t="shared" si="260"/>
        <v>sulvadlan44190UTARADAY</v>
      </c>
      <c r="AI916" s="5" t="str">
        <f t="shared" si="261"/>
        <v>BMJ 05344190DAY</v>
      </c>
      <c r="AJ916" s="5" t="str">
        <f t="shared" si="262"/>
        <v>sulvadlan44190DAY</v>
      </c>
      <c r="AK916" s="5" t="str">
        <f t="shared" si="263"/>
        <v>sulvadlanBMJ III</v>
      </c>
      <c r="AL916" s="5" t="str">
        <f t="shared" si="265"/>
        <v>4UTARA</v>
      </c>
      <c r="AM916" s="5" t="str">
        <f t="shared" si="266"/>
        <v>1 &gt; 4UTARA10 RODA</v>
      </c>
      <c r="AN916" s="5" t="str">
        <f t="shared" si="267"/>
        <v>sulvadlanBMJ III1 &gt; 4UTARA10 RODA</v>
      </c>
      <c r="AO916" s="5" t="str">
        <f t="shared" si="268"/>
        <v>sulvadlan1 &gt; 4UTARA10 RODA</v>
      </c>
      <c r="AP916" s="5" t="str">
        <f t="shared" si="269"/>
        <v>44190DAY</v>
      </c>
    </row>
    <row r="917" spans="1:42" x14ac:dyDescent="0.3">
      <c r="A917" s="33">
        <v>1</v>
      </c>
      <c r="B917" s="33"/>
      <c r="C917" s="70">
        <v>44190</v>
      </c>
      <c r="D917" s="71" t="s">
        <v>19</v>
      </c>
      <c r="E917" s="70">
        <v>44190</v>
      </c>
      <c r="F917" s="71">
        <v>5154837</v>
      </c>
      <c r="G917" s="33" t="s">
        <v>20</v>
      </c>
      <c r="H917" s="33" t="s">
        <v>21</v>
      </c>
      <c r="I917" s="33" t="s">
        <v>76</v>
      </c>
      <c r="J917" s="33" t="s">
        <v>23</v>
      </c>
      <c r="K917" s="63" t="s">
        <v>62</v>
      </c>
      <c r="L917" s="32" t="str">
        <f t="shared" si="252"/>
        <v>FM260JD</v>
      </c>
      <c r="M917" s="32" t="str">
        <f t="shared" si="253"/>
        <v>BMJ III</v>
      </c>
      <c r="N917" s="32" t="str">
        <f t="shared" si="254"/>
        <v>10 RODA</v>
      </c>
      <c r="O917" s="64">
        <v>0.57894675925925931</v>
      </c>
      <c r="P917" s="65">
        <v>0.57894675925925931</v>
      </c>
      <c r="Q917" s="65"/>
      <c r="R917" s="66">
        <v>5</v>
      </c>
      <c r="S917" s="66">
        <v>38680</v>
      </c>
      <c r="T917" s="66">
        <v>14620</v>
      </c>
      <c r="U917" s="67">
        <f t="shared" si="264"/>
        <v>24.06</v>
      </c>
      <c r="V917" s="66">
        <f t="shared" si="255"/>
        <v>469025.64</v>
      </c>
      <c r="W917" s="66" t="str">
        <f t="shared" si="256"/>
        <v>&gt; 5</v>
      </c>
      <c r="X917" s="66">
        <f>A917+SUMIFS(Presensi!F:F,Presensi!E:E,'Entry Data'!AP917)</f>
        <v>2</v>
      </c>
      <c r="Y917" s="66">
        <f>IFERROR(INDEX('Retasi Pricing'!F:F,MATCH('Entry Data'!AM917,'Retasi Pricing'!E:E,0))*X917,"")</f>
        <v>55300</v>
      </c>
      <c r="Z917" s="62" t="s">
        <v>26</v>
      </c>
      <c r="AA917" s="62" t="s">
        <v>27</v>
      </c>
      <c r="AB917" s="32"/>
      <c r="AC917" s="32" t="s">
        <v>206</v>
      </c>
      <c r="AD917" s="32" t="str">
        <f t="shared" si="257"/>
        <v/>
      </c>
      <c r="AF917" s="5" t="str">
        <f t="shared" si="258"/>
        <v>sulvadlan44190</v>
      </c>
      <c r="AG917" s="5" t="str">
        <f t="shared" si="259"/>
        <v>BMJ 05344190UTARADAY</v>
      </c>
      <c r="AH917" s="5" t="str">
        <f t="shared" si="260"/>
        <v>sulvadlan44190UTARADAY</v>
      </c>
      <c r="AI917" s="5" t="str">
        <f t="shared" si="261"/>
        <v>BMJ 05344190DAY</v>
      </c>
      <c r="AJ917" s="5" t="str">
        <f t="shared" si="262"/>
        <v>sulvadlan44190DAY</v>
      </c>
      <c r="AK917" s="5" t="str">
        <f t="shared" si="263"/>
        <v>sulvadlanBMJ III</v>
      </c>
      <c r="AL917" s="5" t="str">
        <f t="shared" si="265"/>
        <v>5UTARA</v>
      </c>
      <c r="AM917" s="5" t="str">
        <f t="shared" si="266"/>
        <v>&gt; 5UTARA10 RODA</v>
      </c>
      <c r="AN917" s="5" t="str">
        <f t="shared" si="267"/>
        <v>sulvadlanBMJ III&gt; 5UTARA10 RODA</v>
      </c>
      <c r="AO917" s="5" t="str">
        <f t="shared" si="268"/>
        <v>sulvadlan&gt; 5UTARA10 RODA</v>
      </c>
      <c r="AP917" s="5" t="str">
        <f t="shared" si="269"/>
        <v>44190DAY</v>
      </c>
    </row>
    <row r="918" spans="1:42" x14ac:dyDescent="0.3">
      <c r="A918" s="33">
        <v>1</v>
      </c>
      <c r="B918" s="33"/>
      <c r="C918" s="70">
        <v>44190</v>
      </c>
      <c r="D918" s="71" t="s">
        <v>19</v>
      </c>
      <c r="E918" s="70">
        <v>44190</v>
      </c>
      <c r="F918" s="71">
        <v>5154927</v>
      </c>
      <c r="G918" s="33" t="s">
        <v>20</v>
      </c>
      <c r="H918" s="33" t="s">
        <v>21</v>
      </c>
      <c r="I918" s="33" t="s">
        <v>76</v>
      </c>
      <c r="J918" s="33" t="s">
        <v>23</v>
      </c>
      <c r="K918" s="63" t="s">
        <v>62</v>
      </c>
      <c r="L918" s="32" t="str">
        <f t="shared" si="252"/>
        <v>FM260JD</v>
      </c>
      <c r="M918" s="32" t="str">
        <f t="shared" si="253"/>
        <v>BMJ III</v>
      </c>
      <c r="N918" s="32" t="str">
        <f t="shared" si="254"/>
        <v>10 RODA</v>
      </c>
      <c r="O918" s="64">
        <v>0.64810185185185187</v>
      </c>
      <c r="P918" s="65">
        <v>0.64810185185185187</v>
      </c>
      <c r="Q918" s="65"/>
      <c r="R918" s="66">
        <v>6</v>
      </c>
      <c r="S918" s="66">
        <v>38820</v>
      </c>
      <c r="T918" s="66">
        <v>14620</v>
      </c>
      <c r="U918" s="67">
        <f t="shared" si="264"/>
        <v>24.2</v>
      </c>
      <c r="V918" s="66">
        <f t="shared" si="255"/>
        <v>471754.79999999993</v>
      </c>
      <c r="W918" s="66" t="str">
        <f t="shared" si="256"/>
        <v>&gt; 6</v>
      </c>
      <c r="X918" s="66">
        <f>A918+SUMIFS(Presensi!F:F,Presensi!E:E,'Entry Data'!AP918)</f>
        <v>2</v>
      </c>
      <c r="Y918" s="66">
        <f>IFERROR(INDEX('Retasi Pricing'!F:F,MATCH('Entry Data'!AM918,'Retasi Pricing'!E:E,0))*X918,"")</f>
        <v>61600</v>
      </c>
      <c r="Z918" s="62" t="s">
        <v>26</v>
      </c>
      <c r="AA918" s="62" t="s">
        <v>27</v>
      </c>
      <c r="AB918" s="32"/>
      <c r="AC918" s="32" t="s">
        <v>206</v>
      </c>
      <c r="AD918" s="32" t="str">
        <f t="shared" si="257"/>
        <v/>
      </c>
      <c r="AF918" s="5" t="str">
        <f t="shared" si="258"/>
        <v>sulvadlan44190</v>
      </c>
      <c r="AG918" s="5" t="str">
        <f t="shared" si="259"/>
        <v>BMJ 05344190UTARADAY</v>
      </c>
      <c r="AH918" s="5" t="str">
        <f t="shared" si="260"/>
        <v>sulvadlan44190UTARADAY</v>
      </c>
      <c r="AI918" s="5" t="str">
        <f t="shared" si="261"/>
        <v>BMJ 05344190DAY</v>
      </c>
      <c r="AJ918" s="5" t="str">
        <f t="shared" si="262"/>
        <v>sulvadlan44190DAY</v>
      </c>
      <c r="AK918" s="5" t="str">
        <f t="shared" si="263"/>
        <v>sulvadlanBMJ III</v>
      </c>
      <c r="AL918" s="5" t="str">
        <f t="shared" si="265"/>
        <v>6UTARA</v>
      </c>
      <c r="AM918" s="5" t="str">
        <f t="shared" si="266"/>
        <v>&gt; 6UTARA10 RODA</v>
      </c>
      <c r="AN918" s="5" t="str">
        <f t="shared" si="267"/>
        <v>sulvadlanBMJ III&gt; 6UTARA10 RODA</v>
      </c>
      <c r="AO918" s="5" t="str">
        <f t="shared" si="268"/>
        <v>sulvadlan&gt; 6UTARA10 RODA</v>
      </c>
      <c r="AP918" s="5" t="str">
        <f t="shared" si="269"/>
        <v>44190DAY</v>
      </c>
    </row>
    <row r="919" spans="1:42" x14ac:dyDescent="0.3">
      <c r="A919" s="33">
        <v>1</v>
      </c>
      <c r="B919" s="33"/>
      <c r="C919" s="70">
        <v>44190</v>
      </c>
      <c r="D919" s="71" t="s">
        <v>19</v>
      </c>
      <c r="E919" s="70">
        <v>44190</v>
      </c>
      <c r="F919" s="71">
        <v>5155007</v>
      </c>
      <c r="G919" s="33" t="s">
        <v>20</v>
      </c>
      <c r="H919" s="33" t="s">
        <v>21</v>
      </c>
      <c r="I919" s="33" t="s">
        <v>76</v>
      </c>
      <c r="J919" s="33" t="s">
        <v>23</v>
      </c>
      <c r="K919" s="63" t="s">
        <v>62</v>
      </c>
      <c r="L919" s="32" t="str">
        <f t="shared" si="252"/>
        <v>FM260JD</v>
      </c>
      <c r="M919" s="32" t="str">
        <f t="shared" si="253"/>
        <v>BMJ III</v>
      </c>
      <c r="N919" s="32" t="str">
        <f t="shared" si="254"/>
        <v>10 RODA</v>
      </c>
      <c r="O919" s="64">
        <v>0.70700231481481479</v>
      </c>
      <c r="P919" s="65">
        <v>0.70700231481481479</v>
      </c>
      <c r="Q919" s="65"/>
      <c r="R919" s="66">
        <v>7</v>
      </c>
      <c r="S919" s="66">
        <v>39280</v>
      </c>
      <c r="T919" s="66">
        <v>14620</v>
      </c>
      <c r="U919" s="67">
        <f t="shared" si="264"/>
        <v>24.66</v>
      </c>
      <c r="V919" s="66">
        <f t="shared" si="255"/>
        <v>480722.04000000004</v>
      </c>
      <c r="W919" s="66" t="str">
        <f t="shared" si="256"/>
        <v>7 &gt;</v>
      </c>
      <c r="X919" s="66">
        <f>A919+SUMIFS(Presensi!F:F,Presensi!E:E,'Entry Data'!AP919)</f>
        <v>2</v>
      </c>
      <c r="Y919" s="66">
        <f>IFERROR(INDEX('Retasi Pricing'!F:F,MATCH('Entry Data'!AM919,'Retasi Pricing'!E:E,0))*X919,"")</f>
        <v>75500</v>
      </c>
      <c r="Z919" s="62" t="s">
        <v>26</v>
      </c>
      <c r="AA919" s="62" t="s">
        <v>27</v>
      </c>
      <c r="AB919" s="32"/>
      <c r="AC919" s="32" t="s">
        <v>206</v>
      </c>
      <c r="AD919" s="32" t="str">
        <f t="shared" si="257"/>
        <v/>
      </c>
      <c r="AF919" s="5" t="str">
        <f t="shared" si="258"/>
        <v>sulvadlan44190</v>
      </c>
      <c r="AG919" s="5" t="str">
        <f t="shared" si="259"/>
        <v>BMJ 05344190UTARADAY</v>
      </c>
      <c r="AH919" s="5" t="str">
        <f t="shared" si="260"/>
        <v>sulvadlan44190UTARADAY</v>
      </c>
      <c r="AI919" s="5" t="str">
        <f t="shared" si="261"/>
        <v>BMJ 05344190DAY</v>
      </c>
      <c r="AJ919" s="5" t="str">
        <f t="shared" si="262"/>
        <v>sulvadlan44190DAY</v>
      </c>
      <c r="AK919" s="5" t="str">
        <f t="shared" si="263"/>
        <v>sulvadlanBMJ III</v>
      </c>
      <c r="AL919" s="5" t="str">
        <f t="shared" si="265"/>
        <v>7UTARA</v>
      </c>
      <c r="AM919" s="5" t="str">
        <f t="shared" si="266"/>
        <v>7 &gt;UTARA10 RODA</v>
      </c>
      <c r="AN919" s="5" t="str">
        <f t="shared" si="267"/>
        <v>sulvadlanBMJ III7 &gt;UTARA10 RODA</v>
      </c>
      <c r="AO919" s="5" t="str">
        <f t="shared" si="268"/>
        <v>sulvadlan7 &gt;UTARA10 RODA</v>
      </c>
      <c r="AP919" s="5" t="str">
        <f t="shared" si="269"/>
        <v>44190DAY</v>
      </c>
    </row>
    <row r="920" spans="1:42" x14ac:dyDescent="0.3">
      <c r="A920" s="33">
        <v>1</v>
      </c>
      <c r="B920" s="33"/>
      <c r="C920" s="70">
        <v>44190</v>
      </c>
      <c r="D920" s="71" t="s">
        <v>19</v>
      </c>
      <c r="E920" s="70">
        <v>44190</v>
      </c>
      <c r="F920" s="71">
        <v>5154721</v>
      </c>
      <c r="G920" s="33" t="s">
        <v>20</v>
      </c>
      <c r="H920" s="33" t="s">
        <v>50</v>
      </c>
      <c r="I920" s="33" t="s">
        <v>51</v>
      </c>
      <c r="J920" s="33" t="s">
        <v>53</v>
      </c>
      <c r="K920" s="63" t="s">
        <v>67</v>
      </c>
      <c r="L920" s="32" t="str">
        <f t="shared" si="252"/>
        <v>FM260JD</v>
      </c>
      <c r="M920" s="32" t="str">
        <f t="shared" si="253"/>
        <v>BMJ III</v>
      </c>
      <c r="N920" s="32" t="str">
        <f t="shared" si="254"/>
        <v>10 RODA</v>
      </c>
      <c r="O920" s="64">
        <v>0.43965277777777773</v>
      </c>
      <c r="P920" s="65">
        <v>0.43965277777777773</v>
      </c>
      <c r="Q920" s="65"/>
      <c r="R920" s="66">
        <v>1</v>
      </c>
      <c r="S920" s="66">
        <v>40020</v>
      </c>
      <c r="T920" s="66">
        <v>14840</v>
      </c>
      <c r="U920" s="67">
        <f t="shared" si="264"/>
        <v>25.18</v>
      </c>
      <c r="V920" s="66">
        <f t="shared" si="255"/>
        <v>490858.92</v>
      </c>
      <c r="W920" s="66" t="str">
        <f t="shared" si="256"/>
        <v>1 &gt; 4</v>
      </c>
      <c r="X920" s="66">
        <f>A920+SUMIFS(Presensi!F:F,Presensi!E:E,'Entry Data'!AP920)</f>
        <v>2</v>
      </c>
      <c r="Y920" s="66">
        <f>IFERROR(INDEX('Retasi Pricing'!F:F,MATCH('Entry Data'!AM920,'Retasi Pricing'!E:E,0))*X920,"")</f>
        <v>50000</v>
      </c>
      <c r="Z920" s="62" t="s">
        <v>26</v>
      </c>
      <c r="AA920" s="62" t="s">
        <v>27</v>
      </c>
      <c r="AB920" s="32"/>
      <c r="AC920" s="32" t="s">
        <v>204</v>
      </c>
      <c r="AD920" s="32" t="str">
        <f t="shared" si="257"/>
        <v/>
      </c>
      <c r="AF920" s="5" t="str">
        <f t="shared" si="258"/>
        <v>abdul majid44190</v>
      </c>
      <c r="AG920" s="5" t="str">
        <f t="shared" si="259"/>
        <v>BMJ 05444190UTARADAY</v>
      </c>
      <c r="AH920" s="5" t="str">
        <f t="shared" si="260"/>
        <v>abdul majid44190UTARADAY</v>
      </c>
      <c r="AI920" s="5" t="str">
        <f t="shared" si="261"/>
        <v>BMJ 05444190DAY</v>
      </c>
      <c r="AJ920" s="5" t="str">
        <f t="shared" si="262"/>
        <v>abdul majid44190DAY</v>
      </c>
      <c r="AK920" s="5" t="str">
        <f t="shared" si="263"/>
        <v>abdul majidBMJ III</v>
      </c>
      <c r="AL920" s="5" t="str">
        <f t="shared" si="265"/>
        <v>1UTARA</v>
      </c>
      <c r="AM920" s="5" t="str">
        <f t="shared" si="266"/>
        <v>1 &gt; 4UTARA10 RODA</v>
      </c>
      <c r="AN920" s="5" t="str">
        <f t="shared" si="267"/>
        <v>abdul majidBMJ III1 &gt; 4UTARA10 RODA</v>
      </c>
      <c r="AO920" s="5" t="str">
        <f t="shared" si="268"/>
        <v>abdul majid1 &gt; 4UTARA10 RODA</v>
      </c>
      <c r="AP920" s="5" t="str">
        <f t="shared" si="269"/>
        <v>44190DAY</v>
      </c>
    </row>
    <row r="921" spans="1:42" x14ac:dyDescent="0.3">
      <c r="A921" s="33">
        <v>1</v>
      </c>
      <c r="B921" s="33"/>
      <c r="C921" s="70">
        <v>44190</v>
      </c>
      <c r="D921" s="71" t="s">
        <v>19</v>
      </c>
      <c r="E921" s="70">
        <v>44190</v>
      </c>
      <c r="F921" s="71">
        <v>5154790</v>
      </c>
      <c r="G921" s="33" t="s">
        <v>20</v>
      </c>
      <c r="H921" s="33" t="s">
        <v>21</v>
      </c>
      <c r="I921" s="33" t="s">
        <v>76</v>
      </c>
      <c r="J921" s="33" t="s">
        <v>23</v>
      </c>
      <c r="K921" s="63" t="s">
        <v>67</v>
      </c>
      <c r="L921" s="32" t="str">
        <f t="shared" si="252"/>
        <v>FM260JD</v>
      </c>
      <c r="M921" s="32" t="str">
        <f t="shared" si="253"/>
        <v>BMJ III</v>
      </c>
      <c r="N921" s="32" t="str">
        <f t="shared" si="254"/>
        <v>10 RODA</v>
      </c>
      <c r="O921" s="64">
        <v>0.5036342592592592</v>
      </c>
      <c r="P921" s="65">
        <v>0.5036342592592592</v>
      </c>
      <c r="Q921" s="65"/>
      <c r="R921" s="66">
        <v>2</v>
      </c>
      <c r="S921" s="66">
        <v>37800</v>
      </c>
      <c r="T921" s="66">
        <v>14840</v>
      </c>
      <c r="U921" s="67">
        <f t="shared" si="264"/>
        <v>22.96</v>
      </c>
      <c r="V921" s="66">
        <f t="shared" si="255"/>
        <v>447582.24</v>
      </c>
      <c r="W921" s="66" t="str">
        <f t="shared" si="256"/>
        <v>1 &gt; 4</v>
      </c>
      <c r="X921" s="66">
        <f>A921+SUMIFS(Presensi!F:F,Presensi!E:E,'Entry Data'!AP921)</f>
        <v>2</v>
      </c>
      <c r="Y921" s="66">
        <f>IFERROR(INDEX('Retasi Pricing'!F:F,MATCH('Entry Data'!AM921,'Retasi Pricing'!E:E,0))*X921,"")</f>
        <v>50000</v>
      </c>
      <c r="Z921" s="62" t="s">
        <v>26</v>
      </c>
      <c r="AA921" s="62" t="s">
        <v>27</v>
      </c>
      <c r="AB921" s="32"/>
      <c r="AC921" s="32" t="s">
        <v>204</v>
      </c>
      <c r="AD921" s="32" t="str">
        <f t="shared" si="257"/>
        <v/>
      </c>
      <c r="AF921" s="5" t="str">
        <f t="shared" si="258"/>
        <v>abdul majid44190</v>
      </c>
      <c r="AG921" s="5" t="str">
        <f t="shared" si="259"/>
        <v>BMJ 05444190UTARADAY</v>
      </c>
      <c r="AH921" s="5" t="str">
        <f t="shared" si="260"/>
        <v>abdul majid44190UTARADAY</v>
      </c>
      <c r="AI921" s="5" t="str">
        <f t="shared" si="261"/>
        <v>BMJ 05444190DAY</v>
      </c>
      <c r="AJ921" s="5" t="str">
        <f t="shared" si="262"/>
        <v>abdul majid44190DAY</v>
      </c>
      <c r="AK921" s="5" t="str">
        <f t="shared" si="263"/>
        <v>abdul majidBMJ III</v>
      </c>
      <c r="AL921" s="5" t="str">
        <f t="shared" si="265"/>
        <v>2UTARA</v>
      </c>
      <c r="AM921" s="5" t="str">
        <f t="shared" si="266"/>
        <v>1 &gt; 4UTARA10 RODA</v>
      </c>
      <c r="AN921" s="5" t="str">
        <f t="shared" si="267"/>
        <v>abdul majidBMJ III1 &gt; 4UTARA10 RODA</v>
      </c>
      <c r="AO921" s="5" t="str">
        <f t="shared" si="268"/>
        <v>abdul majid1 &gt; 4UTARA10 RODA</v>
      </c>
      <c r="AP921" s="5" t="str">
        <f t="shared" si="269"/>
        <v>44190DAY</v>
      </c>
    </row>
    <row r="922" spans="1:42" x14ac:dyDescent="0.3">
      <c r="A922" s="33">
        <v>1</v>
      </c>
      <c r="B922" s="33"/>
      <c r="C922" s="70">
        <v>44190</v>
      </c>
      <c r="D922" s="71" t="s">
        <v>19</v>
      </c>
      <c r="E922" s="70">
        <v>44190</v>
      </c>
      <c r="F922" s="71">
        <v>5154876</v>
      </c>
      <c r="G922" s="33" t="s">
        <v>20</v>
      </c>
      <c r="H922" s="33" t="s">
        <v>21</v>
      </c>
      <c r="I922" s="33" t="s">
        <v>76</v>
      </c>
      <c r="J922" s="33" t="s">
        <v>23</v>
      </c>
      <c r="K922" s="63" t="s">
        <v>67</v>
      </c>
      <c r="L922" s="32" t="str">
        <f t="shared" si="252"/>
        <v>FM260JD</v>
      </c>
      <c r="M922" s="32" t="str">
        <f t="shared" si="253"/>
        <v>BMJ III</v>
      </c>
      <c r="N922" s="32" t="str">
        <f t="shared" si="254"/>
        <v>10 RODA</v>
      </c>
      <c r="O922" s="64">
        <v>0.60549768518518521</v>
      </c>
      <c r="P922" s="65">
        <v>0.60549768518518521</v>
      </c>
      <c r="Q922" s="65"/>
      <c r="R922" s="66">
        <v>3</v>
      </c>
      <c r="S922" s="66">
        <v>38740</v>
      </c>
      <c r="T922" s="66">
        <v>14840</v>
      </c>
      <c r="U922" s="67">
        <f t="shared" si="264"/>
        <v>23.9</v>
      </c>
      <c r="V922" s="66">
        <f t="shared" si="255"/>
        <v>465906.6</v>
      </c>
      <c r="W922" s="66" t="str">
        <f t="shared" si="256"/>
        <v>1 &gt; 4</v>
      </c>
      <c r="X922" s="66">
        <f>A922+SUMIFS(Presensi!F:F,Presensi!E:E,'Entry Data'!AP922)</f>
        <v>2</v>
      </c>
      <c r="Y922" s="66">
        <f>IFERROR(INDEX('Retasi Pricing'!F:F,MATCH('Entry Data'!AM922,'Retasi Pricing'!E:E,0))*X922,"")</f>
        <v>50000</v>
      </c>
      <c r="Z922" s="62" t="s">
        <v>26</v>
      </c>
      <c r="AA922" s="62" t="s">
        <v>27</v>
      </c>
      <c r="AB922" s="32"/>
      <c r="AC922" s="32" t="s">
        <v>204</v>
      </c>
      <c r="AD922" s="32" t="str">
        <f t="shared" si="257"/>
        <v/>
      </c>
      <c r="AF922" s="5" t="str">
        <f t="shared" si="258"/>
        <v>abdul majid44190</v>
      </c>
      <c r="AG922" s="5" t="str">
        <f t="shared" si="259"/>
        <v>BMJ 05444190UTARADAY</v>
      </c>
      <c r="AH922" s="5" t="str">
        <f t="shared" si="260"/>
        <v>abdul majid44190UTARADAY</v>
      </c>
      <c r="AI922" s="5" t="str">
        <f t="shared" si="261"/>
        <v>BMJ 05444190DAY</v>
      </c>
      <c r="AJ922" s="5" t="str">
        <f t="shared" si="262"/>
        <v>abdul majid44190DAY</v>
      </c>
      <c r="AK922" s="5" t="str">
        <f t="shared" si="263"/>
        <v>abdul majidBMJ III</v>
      </c>
      <c r="AL922" s="5" t="str">
        <f t="shared" si="265"/>
        <v>3UTARA</v>
      </c>
      <c r="AM922" s="5" t="str">
        <f t="shared" si="266"/>
        <v>1 &gt; 4UTARA10 RODA</v>
      </c>
      <c r="AN922" s="5" t="str">
        <f t="shared" si="267"/>
        <v>abdul majidBMJ III1 &gt; 4UTARA10 RODA</v>
      </c>
      <c r="AO922" s="5" t="str">
        <f t="shared" si="268"/>
        <v>abdul majid1 &gt; 4UTARA10 RODA</v>
      </c>
      <c r="AP922" s="5" t="str">
        <f t="shared" si="269"/>
        <v>44190DAY</v>
      </c>
    </row>
    <row r="923" spans="1:42" x14ac:dyDescent="0.3">
      <c r="A923" s="33">
        <v>1</v>
      </c>
      <c r="B923" s="33"/>
      <c r="C923" s="70">
        <v>44190</v>
      </c>
      <c r="D923" s="71" t="s">
        <v>19</v>
      </c>
      <c r="E923" s="70">
        <v>44190</v>
      </c>
      <c r="F923" s="71">
        <v>5154962</v>
      </c>
      <c r="G923" s="33" t="s">
        <v>20</v>
      </c>
      <c r="H923" s="33" t="s">
        <v>21</v>
      </c>
      <c r="I923" s="33" t="s">
        <v>76</v>
      </c>
      <c r="J923" s="33" t="s">
        <v>23</v>
      </c>
      <c r="K923" s="63" t="s">
        <v>67</v>
      </c>
      <c r="L923" s="32" t="str">
        <f t="shared" si="252"/>
        <v>FM260JD</v>
      </c>
      <c r="M923" s="32" t="str">
        <f t="shared" si="253"/>
        <v>BMJ III</v>
      </c>
      <c r="N923" s="32" t="str">
        <f t="shared" si="254"/>
        <v>10 RODA</v>
      </c>
      <c r="O923" s="64">
        <v>0.6675578703703704</v>
      </c>
      <c r="P923" s="65">
        <v>0.6675578703703704</v>
      </c>
      <c r="Q923" s="65"/>
      <c r="R923" s="66">
        <v>4</v>
      </c>
      <c r="S923" s="66">
        <v>38920</v>
      </c>
      <c r="T923" s="66">
        <v>14840</v>
      </c>
      <c r="U923" s="67">
        <f t="shared" si="264"/>
        <v>24.08</v>
      </c>
      <c r="V923" s="66">
        <f t="shared" si="255"/>
        <v>469415.51999999996</v>
      </c>
      <c r="W923" s="66" t="str">
        <f t="shared" si="256"/>
        <v>1 &gt; 4</v>
      </c>
      <c r="X923" s="66">
        <f>A923+SUMIFS(Presensi!F:F,Presensi!E:E,'Entry Data'!AP923)</f>
        <v>2</v>
      </c>
      <c r="Y923" s="66">
        <f>IFERROR(INDEX('Retasi Pricing'!F:F,MATCH('Entry Data'!AM923,'Retasi Pricing'!E:E,0))*X923,"")</f>
        <v>50000</v>
      </c>
      <c r="Z923" s="62" t="s">
        <v>26</v>
      </c>
      <c r="AA923" s="62" t="s">
        <v>27</v>
      </c>
      <c r="AB923" s="32"/>
      <c r="AC923" s="32" t="s">
        <v>204</v>
      </c>
      <c r="AD923" s="32" t="str">
        <f t="shared" si="257"/>
        <v/>
      </c>
      <c r="AF923" s="5" t="str">
        <f t="shared" si="258"/>
        <v>abdul majid44190</v>
      </c>
      <c r="AG923" s="5" t="str">
        <f t="shared" si="259"/>
        <v>BMJ 05444190UTARADAY</v>
      </c>
      <c r="AH923" s="5" t="str">
        <f t="shared" si="260"/>
        <v>abdul majid44190UTARADAY</v>
      </c>
      <c r="AI923" s="5" t="str">
        <f t="shared" si="261"/>
        <v>BMJ 05444190DAY</v>
      </c>
      <c r="AJ923" s="5" t="str">
        <f t="shared" si="262"/>
        <v>abdul majid44190DAY</v>
      </c>
      <c r="AK923" s="5" t="str">
        <f t="shared" si="263"/>
        <v>abdul majidBMJ III</v>
      </c>
      <c r="AL923" s="5" t="str">
        <f t="shared" si="265"/>
        <v>4UTARA</v>
      </c>
      <c r="AM923" s="5" t="str">
        <f t="shared" si="266"/>
        <v>1 &gt; 4UTARA10 RODA</v>
      </c>
      <c r="AN923" s="5" t="str">
        <f t="shared" si="267"/>
        <v>abdul majidBMJ III1 &gt; 4UTARA10 RODA</v>
      </c>
      <c r="AO923" s="5" t="str">
        <f t="shared" si="268"/>
        <v>abdul majid1 &gt; 4UTARA10 RODA</v>
      </c>
      <c r="AP923" s="5" t="str">
        <f t="shared" si="269"/>
        <v>44190DAY</v>
      </c>
    </row>
    <row r="924" spans="1:42" x14ac:dyDescent="0.3">
      <c r="A924" s="33">
        <v>1</v>
      </c>
      <c r="B924" s="33"/>
      <c r="C924" s="70">
        <v>44190</v>
      </c>
      <c r="D924" s="71" t="s">
        <v>19</v>
      </c>
      <c r="E924" s="70">
        <v>44190</v>
      </c>
      <c r="F924" s="71">
        <v>5155050</v>
      </c>
      <c r="G924" s="33" t="s">
        <v>20</v>
      </c>
      <c r="H924" s="33" t="s">
        <v>21</v>
      </c>
      <c r="I924" s="33" t="s">
        <v>76</v>
      </c>
      <c r="J924" s="33" t="s">
        <v>23</v>
      </c>
      <c r="K924" s="63" t="s">
        <v>67</v>
      </c>
      <c r="L924" s="32" t="str">
        <f t="shared" si="252"/>
        <v>FM260JD</v>
      </c>
      <c r="M924" s="32" t="str">
        <f t="shared" si="253"/>
        <v>BMJ III</v>
      </c>
      <c r="N924" s="32" t="str">
        <f t="shared" si="254"/>
        <v>10 RODA</v>
      </c>
      <c r="O924" s="64">
        <v>0.73567129629629635</v>
      </c>
      <c r="P924" s="65">
        <v>0.73567129629629635</v>
      </c>
      <c r="Q924" s="65"/>
      <c r="R924" s="66">
        <v>5</v>
      </c>
      <c r="S924" s="66">
        <v>40220</v>
      </c>
      <c r="T924" s="66">
        <v>14840</v>
      </c>
      <c r="U924" s="67">
        <f t="shared" si="264"/>
        <v>25.38</v>
      </c>
      <c r="V924" s="66">
        <f t="shared" si="255"/>
        <v>494757.72000000003</v>
      </c>
      <c r="W924" s="66" t="str">
        <f t="shared" si="256"/>
        <v>&gt; 5</v>
      </c>
      <c r="X924" s="66">
        <f>A924+SUMIFS(Presensi!F:F,Presensi!E:E,'Entry Data'!AP924)</f>
        <v>2</v>
      </c>
      <c r="Y924" s="66">
        <f>IFERROR(INDEX('Retasi Pricing'!F:F,MATCH('Entry Data'!AM924,'Retasi Pricing'!E:E,0))*X924,"")</f>
        <v>55300</v>
      </c>
      <c r="Z924" s="62" t="s">
        <v>26</v>
      </c>
      <c r="AA924" s="62" t="s">
        <v>27</v>
      </c>
      <c r="AB924" s="32"/>
      <c r="AC924" s="32" t="s">
        <v>204</v>
      </c>
      <c r="AD924" s="32" t="str">
        <f t="shared" si="257"/>
        <v/>
      </c>
      <c r="AF924" s="5" t="str">
        <f t="shared" si="258"/>
        <v>abdul majid44190</v>
      </c>
      <c r="AG924" s="5" t="str">
        <f t="shared" si="259"/>
        <v>BMJ 05444190UTARADAY</v>
      </c>
      <c r="AH924" s="5" t="str">
        <f t="shared" si="260"/>
        <v>abdul majid44190UTARADAY</v>
      </c>
      <c r="AI924" s="5" t="str">
        <f t="shared" si="261"/>
        <v>BMJ 05444190DAY</v>
      </c>
      <c r="AJ924" s="5" t="str">
        <f t="shared" si="262"/>
        <v>abdul majid44190DAY</v>
      </c>
      <c r="AK924" s="5" t="str">
        <f t="shared" si="263"/>
        <v>abdul majidBMJ III</v>
      </c>
      <c r="AL924" s="5" t="str">
        <f t="shared" si="265"/>
        <v>5UTARA</v>
      </c>
      <c r="AM924" s="5" t="str">
        <f t="shared" si="266"/>
        <v>&gt; 5UTARA10 RODA</v>
      </c>
      <c r="AN924" s="5" t="str">
        <f t="shared" si="267"/>
        <v>abdul majidBMJ III&gt; 5UTARA10 RODA</v>
      </c>
      <c r="AO924" s="5" t="str">
        <f t="shared" si="268"/>
        <v>abdul majid&gt; 5UTARA10 RODA</v>
      </c>
      <c r="AP924" s="5" t="str">
        <f t="shared" si="269"/>
        <v>44190DAY</v>
      </c>
    </row>
    <row r="925" spans="1:42" x14ac:dyDescent="0.3">
      <c r="A925" s="33">
        <v>1</v>
      </c>
      <c r="B925" s="33"/>
      <c r="C925" s="70">
        <v>44190</v>
      </c>
      <c r="D925" s="71" t="s">
        <v>19</v>
      </c>
      <c r="E925" s="70">
        <v>44190</v>
      </c>
      <c r="F925" s="71">
        <v>5154719</v>
      </c>
      <c r="G925" s="33" t="s">
        <v>20</v>
      </c>
      <c r="H925" s="33" t="s">
        <v>21</v>
      </c>
      <c r="I925" s="33" t="s">
        <v>76</v>
      </c>
      <c r="J925" s="33" t="s">
        <v>23</v>
      </c>
      <c r="K925" s="63" t="s">
        <v>71</v>
      </c>
      <c r="L925" s="32" t="str">
        <f t="shared" si="252"/>
        <v>FM260JD</v>
      </c>
      <c r="M925" s="32" t="str">
        <f t="shared" si="253"/>
        <v>BMJ III</v>
      </c>
      <c r="N925" s="32" t="str">
        <f t="shared" si="254"/>
        <v>10 RODA</v>
      </c>
      <c r="O925" s="64">
        <v>0.43739583333333337</v>
      </c>
      <c r="P925" s="65">
        <v>0.43739583333333337</v>
      </c>
      <c r="Q925" s="65"/>
      <c r="R925" s="66">
        <v>1</v>
      </c>
      <c r="S925" s="66">
        <v>39000</v>
      </c>
      <c r="T925" s="66">
        <v>14800</v>
      </c>
      <c r="U925" s="67">
        <f t="shared" si="264"/>
        <v>24.2</v>
      </c>
      <c r="V925" s="66">
        <f t="shared" si="255"/>
        <v>471754.79999999993</v>
      </c>
      <c r="W925" s="66" t="str">
        <f t="shared" si="256"/>
        <v>1 &gt; 4</v>
      </c>
      <c r="X925" s="66">
        <f>A925+SUMIFS(Presensi!F:F,Presensi!E:E,'Entry Data'!AP925)</f>
        <v>2</v>
      </c>
      <c r="Y925" s="66">
        <f>IFERROR(INDEX('Retasi Pricing'!F:F,MATCH('Entry Data'!AM925,'Retasi Pricing'!E:E,0))*X925,"")</f>
        <v>50000</v>
      </c>
      <c r="Z925" s="62" t="s">
        <v>26</v>
      </c>
      <c r="AA925" s="62" t="s">
        <v>27</v>
      </c>
      <c r="AB925" s="32"/>
      <c r="AC925" s="32" t="s">
        <v>178</v>
      </c>
      <c r="AD925" s="32" t="str">
        <f t="shared" si="257"/>
        <v/>
      </c>
      <c r="AF925" s="5" t="str">
        <f t="shared" si="258"/>
        <v>abrar44190</v>
      </c>
      <c r="AG925" s="5" t="str">
        <f t="shared" si="259"/>
        <v>BMJ 05644190UTARADAY</v>
      </c>
      <c r="AH925" s="5" t="str">
        <f t="shared" si="260"/>
        <v>abrar44190UTARADAY</v>
      </c>
      <c r="AI925" s="5" t="str">
        <f t="shared" si="261"/>
        <v>BMJ 05644190DAY</v>
      </c>
      <c r="AJ925" s="5" t="str">
        <f t="shared" si="262"/>
        <v>abrar44190DAY</v>
      </c>
      <c r="AK925" s="5" t="str">
        <f t="shared" si="263"/>
        <v>abrarBMJ III</v>
      </c>
      <c r="AL925" s="5" t="str">
        <f t="shared" si="265"/>
        <v>1UTARA</v>
      </c>
      <c r="AM925" s="5" t="str">
        <f t="shared" si="266"/>
        <v>1 &gt; 4UTARA10 RODA</v>
      </c>
      <c r="AN925" s="5" t="str">
        <f t="shared" si="267"/>
        <v>abrarBMJ III1 &gt; 4UTARA10 RODA</v>
      </c>
      <c r="AO925" s="5" t="str">
        <f t="shared" si="268"/>
        <v>abrar1 &gt; 4UTARA10 RODA</v>
      </c>
      <c r="AP925" s="5" t="str">
        <f t="shared" si="269"/>
        <v>44190DAY</v>
      </c>
    </row>
    <row r="926" spans="1:42" x14ac:dyDescent="0.3">
      <c r="A926" s="33">
        <v>1</v>
      </c>
      <c r="B926" s="33"/>
      <c r="C926" s="70">
        <v>44190</v>
      </c>
      <c r="D926" s="71" t="s">
        <v>19</v>
      </c>
      <c r="E926" s="70">
        <v>44190</v>
      </c>
      <c r="F926" s="71">
        <v>5154788</v>
      </c>
      <c r="G926" s="33" t="s">
        <v>20</v>
      </c>
      <c r="H926" s="33" t="s">
        <v>21</v>
      </c>
      <c r="I926" s="33" t="s">
        <v>76</v>
      </c>
      <c r="J926" s="33" t="s">
        <v>23</v>
      </c>
      <c r="K926" s="63" t="s">
        <v>71</v>
      </c>
      <c r="L926" s="32" t="str">
        <f t="shared" si="252"/>
        <v>FM260JD</v>
      </c>
      <c r="M926" s="32" t="str">
        <f t="shared" si="253"/>
        <v>BMJ III</v>
      </c>
      <c r="N926" s="32" t="str">
        <f t="shared" si="254"/>
        <v>10 RODA</v>
      </c>
      <c r="O926" s="64">
        <v>0.5009837962962963</v>
      </c>
      <c r="P926" s="65">
        <v>0.5009837962962963</v>
      </c>
      <c r="Q926" s="65"/>
      <c r="R926" s="66">
        <v>2</v>
      </c>
      <c r="S926" s="66">
        <v>39740</v>
      </c>
      <c r="T926" s="66">
        <v>14800</v>
      </c>
      <c r="U926" s="67">
        <f t="shared" si="264"/>
        <v>24.94</v>
      </c>
      <c r="V926" s="66">
        <f t="shared" si="255"/>
        <v>486180.36</v>
      </c>
      <c r="W926" s="66" t="str">
        <f t="shared" si="256"/>
        <v>1 &gt; 4</v>
      </c>
      <c r="X926" s="66">
        <f>A926+SUMIFS(Presensi!F:F,Presensi!E:E,'Entry Data'!AP926)</f>
        <v>2</v>
      </c>
      <c r="Y926" s="66">
        <f>IFERROR(INDEX('Retasi Pricing'!F:F,MATCH('Entry Data'!AM926,'Retasi Pricing'!E:E,0))*X926,"")</f>
        <v>50000</v>
      </c>
      <c r="Z926" s="62" t="s">
        <v>26</v>
      </c>
      <c r="AA926" s="62" t="s">
        <v>27</v>
      </c>
      <c r="AB926" s="32"/>
      <c r="AC926" s="32" t="s">
        <v>178</v>
      </c>
      <c r="AD926" s="32" t="str">
        <f t="shared" si="257"/>
        <v/>
      </c>
      <c r="AF926" s="5" t="str">
        <f t="shared" si="258"/>
        <v>abrar44190</v>
      </c>
      <c r="AG926" s="5" t="str">
        <f t="shared" si="259"/>
        <v>BMJ 05644190UTARADAY</v>
      </c>
      <c r="AH926" s="5" t="str">
        <f t="shared" si="260"/>
        <v>abrar44190UTARADAY</v>
      </c>
      <c r="AI926" s="5" t="str">
        <f t="shared" si="261"/>
        <v>BMJ 05644190DAY</v>
      </c>
      <c r="AJ926" s="5" t="str">
        <f t="shared" si="262"/>
        <v>abrar44190DAY</v>
      </c>
      <c r="AK926" s="5" t="str">
        <f t="shared" si="263"/>
        <v>abrarBMJ III</v>
      </c>
      <c r="AL926" s="5" t="str">
        <f t="shared" si="265"/>
        <v>2UTARA</v>
      </c>
      <c r="AM926" s="5" t="str">
        <f t="shared" si="266"/>
        <v>1 &gt; 4UTARA10 RODA</v>
      </c>
      <c r="AN926" s="5" t="str">
        <f t="shared" si="267"/>
        <v>abrarBMJ III1 &gt; 4UTARA10 RODA</v>
      </c>
      <c r="AO926" s="5" t="str">
        <f t="shared" si="268"/>
        <v>abrar1 &gt; 4UTARA10 RODA</v>
      </c>
      <c r="AP926" s="5" t="str">
        <f t="shared" si="269"/>
        <v>44190DAY</v>
      </c>
    </row>
    <row r="927" spans="1:42" x14ac:dyDescent="0.3">
      <c r="A927" s="33">
        <v>1</v>
      </c>
      <c r="B927" s="33"/>
      <c r="C927" s="70">
        <v>44190</v>
      </c>
      <c r="D927" s="71" t="s">
        <v>19</v>
      </c>
      <c r="E927" s="70">
        <v>44190</v>
      </c>
      <c r="F927" s="71">
        <v>5154845</v>
      </c>
      <c r="G927" s="33" t="s">
        <v>20</v>
      </c>
      <c r="H927" s="33" t="s">
        <v>21</v>
      </c>
      <c r="I927" s="33" t="s">
        <v>76</v>
      </c>
      <c r="J927" s="33" t="s">
        <v>23</v>
      </c>
      <c r="K927" s="63" t="s">
        <v>71</v>
      </c>
      <c r="L927" s="32" t="str">
        <f t="shared" si="252"/>
        <v>FM260JD</v>
      </c>
      <c r="M927" s="32" t="str">
        <f t="shared" si="253"/>
        <v>BMJ III</v>
      </c>
      <c r="N927" s="32" t="str">
        <f t="shared" si="254"/>
        <v>10 RODA</v>
      </c>
      <c r="O927" s="64">
        <v>0.58585648148148151</v>
      </c>
      <c r="P927" s="65">
        <v>0.58585648148148151</v>
      </c>
      <c r="Q927" s="65"/>
      <c r="R927" s="66">
        <v>3</v>
      </c>
      <c r="S927" s="66">
        <v>37980</v>
      </c>
      <c r="T927" s="66">
        <v>14800</v>
      </c>
      <c r="U927" s="67">
        <f t="shared" si="264"/>
        <v>23.18</v>
      </c>
      <c r="V927" s="66">
        <f t="shared" si="255"/>
        <v>451870.92</v>
      </c>
      <c r="W927" s="66" t="str">
        <f t="shared" si="256"/>
        <v>1 &gt; 4</v>
      </c>
      <c r="X927" s="66">
        <f>A927+SUMIFS(Presensi!F:F,Presensi!E:E,'Entry Data'!AP927)</f>
        <v>2</v>
      </c>
      <c r="Y927" s="66">
        <f>IFERROR(INDEX('Retasi Pricing'!F:F,MATCH('Entry Data'!AM927,'Retasi Pricing'!E:E,0))*X927,"")</f>
        <v>50000</v>
      </c>
      <c r="Z927" s="62" t="s">
        <v>26</v>
      </c>
      <c r="AA927" s="62" t="s">
        <v>27</v>
      </c>
      <c r="AB927" s="32"/>
      <c r="AC927" s="32" t="s">
        <v>178</v>
      </c>
      <c r="AD927" s="32" t="str">
        <f t="shared" si="257"/>
        <v/>
      </c>
      <c r="AF927" s="5" t="str">
        <f t="shared" si="258"/>
        <v>abrar44190</v>
      </c>
      <c r="AG927" s="5" t="str">
        <f t="shared" si="259"/>
        <v>BMJ 05644190UTARADAY</v>
      </c>
      <c r="AH927" s="5" t="str">
        <f t="shared" si="260"/>
        <v>abrar44190UTARADAY</v>
      </c>
      <c r="AI927" s="5" t="str">
        <f t="shared" si="261"/>
        <v>BMJ 05644190DAY</v>
      </c>
      <c r="AJ927" s="5" t="str">
        <f t="shared" si="262"/>
        <v>abrar44190DAY</v>
      </c>
      <c r="AK927" s="5" t="str">
        <f t="shared" si="263"/>
        <v>abrarBMJ III</v>
      </c>
      <c r="AL927" s="5" t="str">
        <f t="shared" si="265"/>
        <v>3UTARA</v>
      </c>
      <c r="AM927" s="5" t="str">
        <f t="shared" si="266"/>
        <v>1 &gt; 4UTARA10 RODA</v>
      </c>
      <c r="AN927" s="5" t="str">
        <f t="shared" si="267"/>
        <v>abrarBMJ III1 &gt; 4UTARA10 RODA</v>
      </c>
      <c r="AO927" s="5" t="str">
        <f t="shared" si="268"/>
        <v>abrar1 &gt; 4UTARA10 RODA</v>
      </c>
      <c r="AP927" s="5" t="str">
        <f t="shared" si="269"/>
        <v>44190DAY</v>
      </c>
    </row>
    <row r="928" spans="1:42" x14ac:dyDescent="0.3">
      <c r="A928" s="33">
        <v>1</v>
      </c>
      <c r="B928" s="33"/>
      <c r="C928" s="70">
        <v>44190</v>
      </c>
      <c r="D928" s="71" t="s">
        <v>19</v>
      </c>
      <c r="E928" s="70">
        <v>44190</v>
      </c>
      <c r="F928" s="71">
        <v>5154926</v>
      </c>
      <c r="G928" s="33" t="s">
        <v>20</v>
      </c>
      <c r="H928" s="33" t="s">
        <v>21</v>
      </c>
      <c r="I928" s="33" t="s">
        <v>76</v>
      </c>
      <c r="J928" s="33" t="s">
        <v>23</v>
      </c>
      <c r="K928" s="63" t="s">
        <v>71</v>
      </c>
      <c r="L928" s="32" t="str">
        <f t="shared" si="252"/>
        <v>FM260JD</v>
      </c>
      <c r="M928" s="32" t="str">
        <f t="shared" si="253"/>
        <v>BMJ III</v>
      </c>
      <c r="N928" s="32" t="str">
        <f t="shared" si="254"/>
        <v>10 RODA</v>
      </c>
      <c r="O928" s="64">
        <v>0.64520833333333327</v>
      </c>
      <c r="P928" s="65">
        <v>0.64520833333333327</v>
      </c>
      <c r="Q928" s="65"/>
      <c r="R928" s="66">
        <v>4</v>
      </c>
      <c r="S928" s="66">
        <v>39600</v>
      </c>
      <c r="T928" s="66">
        <v>14800</v>
      </c>
      <c r="U928" s="67">
        <f t="shared" si="264"/>
        <v>24.8</v>
      </c>
      <c r="V928" s="66">
        <f t="shared" si="255"/>
        <v>483451.20000000007</v>
      </c>
      <c r="W928" s="66" t="str">
        <f t="shared" si="256"/>
        <v>1 &gt; 4</v>
      </c>
      <c r="X928" s="66">
        <f>A928+SUMIFS(Presensi!F:F,Presensi!E:E,'Entry Data'!AP928)</f>
        <v>2</v>
      </c>
      <c r="Y928" s="66">
        <f>IFERROR(INDEX('Retasi Pricing'!F:F,MATCH('Entry Data'!AM928,'Retasi Pricing'!E:E,0))*X928,"")</f>
        <v>50000</v>
      </c>
      <c r="Z928" s="62" t="s">
        <v>26</v>
      </c>
      <c r="AA928" s="62" t="s">
        <v>27</v>
      </c>
      <c r="AB928" s="32"/>
      <c r="AC928" s="32" t="s">
        <v>178</v>
      </c>
      <c r="AD928" s="32" t="str">
        <f t="shared" si="257"/>
        <v/>
      </c>
      <c r="AF928" s="5" t="str">
        <f t="shared" si="258"/>
        <v>abrar44190</v>
      </c>
      <c r="AG928" s="5" t="str">
        <f t="shared" si="259"/>
        <v>BMJ 05644190UTARADAY</v>
      </c>
      <c r="AH928" s="5" t="str">
        <f t="shared" si="260"/>
        <v>abrar44190UTARADAY</v>
      </c>
      <c r="AI928" s="5" t="str">
        <f t="shared" si="261"/>
        <v>BMJ 05644190DAY</v>
      </c>
      <c r="AJ928" s="5" t="str">
        <f t="shared" si="262"/>
        <v>abrar44190DAY</v>
      </c>
      <c r="AK928" s="5" t="str">
        <f t="shared" si="263"/>
        <v>abrarBMJ III</v>
      </c>
      <c r="AL928" s="5" t="str">
        <f t="shared" si="265"/>
        <v>4UTARA</v>
      </c>
      <c r="AM928" s="5" t="str">
        <f t="shared" si="266"/>
        <v>1 &gt; 4UTARA10 RODA</v>
      </c>
      <c r="AN928" s="5" t="str">
        <f t="shared" si="267"/>
        <v>abrarBMJ III1 &gt; 4UTARA10 RODA</v>
      </c>
      <c r="AO928" s="5" t="str">
        <f t="shared" si="268"/>
        <v>abrar1 &gt; 4UTARA10 RODA</v>
      </c>
      <c r="AP928" s="5" t="str">
        <f t="shared" si="269"/>
        <v>44190DAY</v>
      </c>
    </row>
    <row r="929" spans="1:42" x14ac:dyDescent="0.3">
      <c r="A929" s="33">
        <v>1</v>
      </c>
      <c r="B929" s="33"/>
      <c r="C929" s="70">
        <v>44190</v>
      </c>
      <c r="D929" s="71" t="s">
        <v>19</v>
      </c>
      <c r="E929" s="70">
        <v>44190</v>
      </c>
      <c r="F929" s="71">
        <v>5155021</v>
      </c>
      <c r="G929" s="33" t="s">
        <v>20</v>
      </c>
      <c r="H929" s="33" t="s">
        <v>21</v>
      </c>
      <c r="I929" s="33" t="s">
        <v>76</v>
      </c>
      <c r="J929" s="33" t="s">
        <v>23</v>
      </c>
      <c r="K929" s="63" t="s">
        <v>71</v>
      </c>
      <c r="L929" s="32" t="str">
        <f t="shared" si="252"/>
        <v>FM260JD</v>
      </c>
      <c r="M929" s="32" t="str">
        <f t="shared" si="253"/>
        <v>BMJ III</v>
      </c>
      <c r="N929" s="32" t="str">
        <f t="shared" si="254"/>
        <v>10 RODA</v>
      </c>
      <c r="O929" s="64">
        <v>0.71497685185185178</v>
      </c>
      <c r="P929" s="65">
        <v>0.71497685185185178</v>
      </c>
      <c r="Q929" s="65"/>
      <c r="R929" s="66">
        <v>5</v>
      </c>
      <c r="S929" s="66">
        <v>38160</v>
      </c>
      <c r="T929" s="66">
        <v>14800</v>
      </c>
      <c r="U929" s="67">
        <f t="shared" si="264"/>
        <v>23.36</v>
      </c>
      <c r="V929" s="66">
        <f t="shared" si="255"/>
        <v>455379.83999999997</v>
      </c>
      <c r="W929" s="66" t="str">
        <f t="shared" si="256"/>
        <v>&gt; 5</v>
      </c>
      <c r="X929" s="66">
        <f>A929+SUMIFS(Presensi!F:F,Presensi!E:E,'Entry Data'!AP929)</f>
        <v>2</v>
      </c>
      <c r="Y929" s="66">
        <f>IFERROR(INDEX('Retasi Pricing'!F:F,MATCH('Entry Data'!AM929,'Retasi Pricing'!E:E,0))*X929,"")</f>
        <v>55300</v>
      </c>
      <c r="Z929" s="62" t="s">
        <v>26</v>
      </c>
      <c r="AA929" s="62" t="s">
        <v>27</v>
      </c>
      <c r="AB929" s="32"/>
      <c r="AC929" s="32" t="s">
        <v>178</v>
      </c>
      <c r="AD929" s="32" t="str">
        <f t="shared" si="257"/>
        <v/>
      </c>
      <c r="AF929" s="5" t="str">
        <f t="shared" si="258"/>
        <v>abrar44190</v>
      </c>
      <c r="AG929" s="5" t="str">
        <f t="shared" si="259"/>
        <v>BMJ 05644190UTARADAY</v>
      </c>
      <c r="AH929" s="5" t="str">
        <f t="shared" si="260"/>
        <v>abrar44190UTARADAY</v>
      </c>
      <c r="AI929" s="5" t="str">
        <f t="shared" si="261"/>
        <v>BMJ 05644190DAY</v>
      </c>
      <c r="AJ929" s="5" t="str">
        <f t="shared" si="262"/>
        <v>abrar44190DAY</v>
      </c>
      <c r="AK929" s="5" t="str">
        <f t="shared" si="263"/>
        <v>abrarBMJ III</v>
      </c>
      <c r="AL929" s="5" t="str">
        <f t="shared" si="265"/>
        <v>5UTARA</v>
      </c>
      <c r="AM929" s="5" t="str">
        <f t="shared" si="266"/>
        <v>&gt; 5UTARA10 RODA</v>
      </c>
      <c r="AN929" s="5" t="str">
        <f t="shared" si="267"/>
        <v>abrarBMJ III&gt; 5UTARA10 RODA</v>
      </c>
      <c r="AO929" s="5" t="str">
        <f t="shared" si="268"/>
        <v>abrar&gt; 5UTARA10 RODA</v>
      </c>
      <c r="AP929" s="5" t="str">
        <f t="shared" si="269"/>
        <v>44190DAY</v>
      </c>
    </row>
    <row r="930" spans="1:42" x14ac:dyDescent="0.3">
      <c r="A930" s="33">
        <v>1</v>
      </c>
      <c r="B930" s="33"/>
      <c r="C930" s="70">
        <v>44190</v>
      </c>
      <c r="D930" s="71" t="s">
        <v>19</v>
      </c>
      <c r="E930" s="70">
        <v>44190</v>
      </c>
      <c r="F930" s="71">
        <v>5154644</v>
      </c>
      <c r="G930" s="33" t="s">
        <v>20</v>
      </c>
      <c r="H930" s="33" t="s">
        <v>21</v>
      </c>
      <c r="I930" s="33" t="s">
        <v>76</v>
      </c>
      <c r="J930" s="33" t="s">
        <v>23</v>
      </c>
      <c r="K930" s="63" t="s">
        <v>73</v>
      </c>
      <c r="L930" s="32" t="str">
        <f t="shared" si="252"/>
        <v>FM260JD</v>
      </c>
      <c r="M930" s="32" t="str">
        <f t="shared" si="253"/>
        <v>BMJ</v>
      </c>
      <c r="N930" s="32" t="str">
        <f t="shared" si="254"/>
        <v>10 RODA</v>
      </c>
      <c r="O930" s="64">
        <v>0.38070601851851849</v>
      </c>
      <c r="P930" s="65">
        <v>0.38070601851851849</v>
      </c>
      <c r="Q930" s="65"/>
      <c r="R930" s="66">
        <v>1</v>
      </c>
      <c r="S930" s="66">
        <v>41980</v>
      </c>
      <c r="T930" s="66">
        <v>14680</v>
      </c>
      <c r="U930" s="67">
        <f t="shared" si="264"/>
        <v>27.3</v>
      </c>
      <c r="V930" s="66">
        <f t="shared" si="255"/>
        <v>532186.20000000007</v>
      </c>
      <c r="W930" s="66" t="str">
        <f t="shared" si="256"/>
        <v>1 &gt; 4</v>
      </c>
      <c r="X930" s="66">
        <f>A930+SUMIFS(Presensi!F:F,Presensi!E:E,'Entry Data'!AP930)</f>
        <v>2</v>
      </c>
      <c r="Y930" s="66">
        <f>IFERROR(INDEX('Retasi Pricing'!F:F,MATCH('Entry Data'!AM930,'Retasi Pricing'!E:E,0))*X930,"")</f>
        <v>50000</v>
      </c>
      <c r="Z930" s="62" t="s">
        <v>26</v>
      </c>
      <c r="AA930" s="62" t="s">
        <v>27</v>
      </c>
      <c r="AB930" s="32"/>
      <c r="AC930" s="32" t="s">
        <v>218</v>
      </c>
      <c r="AD930" s="32" t="str">
        <f t="shared" si="257"/>
        <v/>
      </c>
      <c r="AF930" s="5" t="str">
        <f t="shared" si="258"/>
        <v>putut junaedi44190</v>
      </c>
      <c r="AG930" s="5" t="str">
        <f t="shared" si="259"/>
        <v>BMJ 06544190UTARADAY</v>
      </c>
      <c r="AH930" s="5" t="str">
        <f t="shared" si="260"/>
        <v>putut junaedi44190UTARADAY</v>
      </c>
      <c r="AI930" s="5" t="str">
        <f t="shared" si="261"/>
        <v>BMJ 06544190DAY</v>
      </c>
      <c r="AJ930" s="5" t="str">
        <f t="shared" si="262"/>
        <v>putut junaedi44190DAY</v>
      </c>
      <c r="AK930" s="5" t="str">
        <f t="shared" si="263"/>
        <v>putut junaediBMJ</v>
      </c>
      <c r="AL930" s="5" t="str">
        <f t="shared" si="265"/>
        <v>1UTARA</v>
      </c>
      <c r="AM930" s="5" t="str">
        <f t="shared" si="266"/>
        <v>1 &gt; 4UTARA10 RODA</v>
      </c>
      <c r="AN930" s="5" t="str">
        <f t="shared" si="267"/>
        <v>putut junaediBMJ1 &gt; 4UTARA10 RODA</v>
      </c>
      <c r="AO930" s="5" t="str">
        <f t="shared" si="268"/>
        <v>putut junaedi1 &gt; 4UTARA10 RODA</v>
      </c>
      <c r="AP930" s="5" t="str">
        <f t="shared" si="269"/>
        <v>44190DAY</v>
      </c>
    </row>
    <row r="931" spans="1:42" x14ac:dyDescent="0.3">
      <c r="A931" s="33">
        <v>1</v>
      </c>
      <c r="B931" s="33"/>
      <c r="C931" s="70">
        <v>44190</v>
      </c>
      <c r="D931" s="71" t="s">
        <v>19</v>
      </c>
      <c r="E931" s="70">
        <v>44190</v>
      </c>
      <c r="F931" s="71">
        <v>5154733</v>
      </c>
      <c r="G931" s="33" t="s">
        <v>20</v>
      </c>
      <c r="H931" s="33" t="s">
        <v>21</v>
      </c>
      <c r="I931" s="33" t="s">
        <v>76</v>
      </c>
      <c r="J931" s="33" t="s">
        <v>23</v>
      </c>
      <c r="K931" s="63" t="s">
        <v>73</v>
      </c>
      <c r="L931" s="32" t="str">
        <f t="shared" si="252"/>
        <v>FM260JD</v>
      </c>
      <c r="M931" s="32" t="str">
        <f t="shared" si="253"/>
        <v>BMJ</v>
      </c>
      <c r="N931" s="32" t="str">
        <f t="shared" si="254"/>
        <v>10 RODA</v>
      </c>
      <c r="O931" s="64">
        <v>0.45347222222222222</v>
      </c>
      <c r="P931" s="65">
        <v>0.45347222222222222</v>
      </c>
      <c r="Q931" s="65"/>
      <c r="R931" s="66">
        <v>2</v>
      </c>
      <c r="S931" s="66">
        <v>40180</v>
      </c>
      <c r="T931" s="66">
        <v>14680</v>
      </c>
      <c r="U931" s="67">
        <f t="shared" si="264"/>
        <v>25.5</v>
      </c>
      <c r="V931" s="66">
        <f t="shared" si="255"/>
        <v>497097</v>
      </c>
      <c r="W931" s="66" t="str">
        <f t="shared" si="256"/>
        <v>1 &gt; 4</v>
      </c>
      <c r="X931" s="66">
        <f>A931+SUMIFS(Presensi!F:F,Presensi!E:E,'Entry Data'!AP931)</f>
        <v>2</v>
      </c>
      <c r="Y931" s="66">
        <f>IFERROR(INDEX('Retasi Pricing'!F:F,MATCH('Entry Data'!AM931,'Retasi Pricing'!E:E,0))*X931,"")</f>
        <v>50000</v>
      </c>
      <c r="Z931" s="62" t="s">
        <v>26</v>
      </c>
      <c r="AA931" s="62" t="s">
        <v>27</v>
      </c>
      <c r="AB931" s="32"/>
      <c r="AC931" s="32" t="s">
        <v>218</v>
      </c>
      <c r="AD931" s="32" t="str">
        <f t="shared" si="257"/>
        <v/>
      </c>
      <c r="AF931" s="5" t="str">
        <f t="shared" si="258"/>
        <v>putut junaedi44190</v>
      </c>
      <c r="AG931" s="5" t="str">
        <f t="shared" si="259"/>
        <v>BMJ 06544190UTARADAY</v>
      </c>
      <c r="AH931" s="5" t="str">
        <f t="shared" si="260"/>
        <v>putut junaedi44190UTARADAY</v>
      </c>
      <c r="AI931" s="5" t="str">
        <f t="shared" si="261"/>
        <v>BMJ 06544190DAY</v>
      </c>
      <c r="AJ931" s="5" t="str">
        <f t="shared" si="262"/>
        <v>putut junaedi44190DAY</v>
      </c>
      <c r="AK931" s="5" t="str">
        <f t="shared" si="263"/>
        <v>putut junaediBMJ</v>
      </c>
      <c r="AL931" s="5" t="str">
        <f t="shared" si="265"/>
        <v>2UTARA</v>
      </c>
      <c r="AM931" s="5" t="str">
        <f t="shared" si="266"/>
        <v>1 &gt; 4UTARA10 RODA</v>
      </c>
      <c r="AN931" s="5" t="str">
        <f t="shared" si="267"/>
        <v>putut junaediBMJ1 &gt; 4UTARA10 RODA</v>
      </c>
      <c r="AO931" s="5" t="str">
        <f t="shared" si="268"/>
        <v>putut junaedi1 &gt; 4UTARA10 RODA</v>
      </c>
      <c r="AP931" s="5" t="str">
        <f t="shared" si="269"/>
        <v>44190DAY</v>
      </c>
    </row>
    <row r="932" spans="1:42" x14ac:dyDescent="0.3">
      <c r="A932" s="33">
        <v>1</v>
      </c>
      <c r="B932" s="33"/>
      <c r="C932" s="70">
        <v>44190</v>
      </c>
      <c r="D932" s="71" t="s">
        <v>19</v>
      </c>
      <c r="E932" s="70">
        <v>44190</v>
      </c>
      <c r="F932" s="71">
        <v>5154896</v>
      </c>
      <c r="G932" s="33" t="s">
        <v>20</v>
      </c>
      <c r="H932" s="33" t="s">
        <v>21</v>
      </c>
      <c r="I932" s="33" t="s">
        <v>76</v>
      </c>
      <c r="J932" s="33" t="s">
        <v>23</v>
      </c>
      <c r="K932" s="63" t="s">
        <v>73</v>
      </c>
      <c r="L932" s="32" t="str">
        <f t="shared" si="252"/>
        <v>FM260JD</v>
      </c>
      <c r="M932" s="32" t="str">
        <f t="shared" si="253"/>
        <v>BMJ</v>
      </c>
      <c r="N932" s="32" t="str">
        <f t="shared" si="254"/>
        <v>10 RODA</v>
      </c>
      <c r="O932" s="64">
        <v>0.62111111111111106</v>
      </c>
      <c r="P932" s="65">
        <v>0.62111111111111106</v>
      </c>
      <c r="Q932" s="65"/>
      <c r="R932" s="66">
        <v>3</v>
      </c>
      <c r="S932" s="66">
        <v>38540</v>
      </c>
      <c r="T932" s="66">
        <v>14680</v>
      </c>
      <c r="U932" s="67">
        <f t="shared" si="264"/>
        <v>23.86</v>
      </c>
      <c r="V932" s="66">
        <f t="shared" si="255"/>
        <v>465126.83999999997</v>
      </c>
      <c r="W932" s="66" t="str">
        <f t="shared" si="256"/>
        <v>1 &gt; 4</v>
      </c>
      <c r="X932" s="66">
        <f>A932+SUMIFS(Presensi!F:F,Presensi!E:E,'Entry Data'!AP932)</f>
        <v>2</v>
      </c>
      <c r="Y932" s="66">
        <f>IFERROR(INDEX('Retasi Pricing'!F:F,MATCH('Entry Data'!AM932,'Retasi Pricing'!E:E,0))*X932,"")</f>
        <v>50000</v>
      </c>
      <c r="Z932" s="62" t="s">
        <v>26</v>
      </c>
      <c r="AA932" s="62" t="s">
        <v>27</v>
      </c>
      <c r="AB932" s="32"/>
      <c r="AC932" s="32" t="s">
        <v>218</v>
      </c>
      <c r="AD932" s="32" t="str">
        <f t="shared" si="257"/>
        <v/>
      </c>
      <c r="AF932" s="5" t="str">
        <f t="shared" si="258"/>
        <v>putut junaedi44190</v>
      </c>
      <c r="AG932" s="5" t="str">
        <f t="shared" si="259"/>
        <v>BMJ 06544190UTARADAY</v>
      </c>
      <c r="AH932" s="5" t="str">
        <f t="shared" si="260"/>
        <v>putut junaedi44190UTARADAY</v>
      </c>
      <c r="AI932" s="5" t="str">
        <f t="shared" si="261"/>
        <v>BMJ 06544190DAY</v>
      </c>
      <c r="AJ932" s="5" t="str">
        <f t="shared" si="262"/>
        <v>putut junaedi44190DAY</v>
      </c>
      <c r="AK932" s="5" t="str">
        <f t="shared" si="263"/>
        <v>putut junaediBMJ</v>
      </c>
      <c r="AL932" s="5" t="str">
        <f t="shared" si="265"/>
        <v>3UTARA</v>
      </c>
      <c r="AM932" s="5" t="str">
        <f t="shared" si="266"/>
        <v>1 &gt; 4UTARA10 RODA</v>
      </c>
      <c r="AN932" s="5" t="str">
        <f t="shared" si="267"/>
        <v>putut junaediBMJ1 &gt; 4UTARA10 RODA</v>
      </c>
      <c r="AO932" s="5" t="str">
        <f t="shared" si="268"/>
        <v>putut junaedi1 &gt; 4UTARA10 RODA</v>
      </c>
      <c r="AP932" s="5" t="str">
        <f t="shared" si="269"/>
        <v>44190DAY</v>
      </c>
    </row>
    <row r="933" spans="1:42" x14ac:dyDescent="0.3">
      <c r="A933" s="33">
        <v>1</v>
      </c>
      <c r="B933" s="33"/>
      <c r="C933" s="70">
        <v>44190</v>
      </c>
      <c r="D933" s="71" t="s">
        <v>19</v>
      </c>
      <c r="E933" s="70">
        <v>44190</v>
      </c>
      <c r="F933" s="71">
        <v>5154983</v>
      </c>
      <c r="G933" s="33" t="s">
        <v>20</v>
      </c>
      <c r="H933" s="33" t="s">
        <v>21</v>
      </c>
      <c r="I933" s="33" t="s">
        <v>76</v>
      </c>
      <c r="J933" s="33" t="s">
        <v>23</v>
      </c>
      <c r="K933" s="63" t="s">
        <v>73</v>
      </c>
      <c r="L933" s="32" t="str">
        <f t="shared" si="252"/>
        <v>FM260JD</v>
      </c>
      <c r="M933" s="32" t="str">
        <f t="shared" si="253"/>
        <v>BMJ</v>
      </c>
      <c r="N933" s="32" t="str">
        <f t="shared" si="254"/>
        <v>10 RODA</v>
      </c>
      <c r="O933" s="64">
        <v>0.68285879629629631</v>
      </c>
      <c r="P933" s="65">
        <v>0.68285879629629631</v>
      </c>
      <c r="Q933" s="65"/>
      <c r="R933" s="66">
        <v>4</v>
      </c>
      <c r="S933" s="66">
        <v>40480</v>
      </c>
      <c r="T933" s="66">
        <v>14680</v>
      </c>
      <c r="U933" s="67">
        <f t="shared" si="264"/>
        <v>25.8</v>
      </c>
      <c r="V933" s="66">
        <f t="shared" si="255"/>
        <v>502945.20000000007</v>
      </c>
      <c r="W933" s="66" t="str">
        <f t="shared" si="256"/>
        <v>1 &gt; 4</v>
      </c>
      <c r="X933" s="66">
        <f>A933+SUMIFS(Presensi!F:F,Presensi!E:E,'Entry Data'!AP933)</f>
        <v>2</v>
      </c>
      <c r="Y933" s="66">
        <f>IFERROR(INDEX('Retasi Pricing'!F:F,MATCH('Entry Data'!AM933,'Retasi Pricing'!E:E,0))*X933,"")</f>
        <v>50000</v>
      </c>
      <c r="Z933" s="62" t="s">
        <v>26</v>
      </c>
      <c r="AA933" s="62" t="s">
        <v>27</v>
      </c>
      <c r="AB933" s="32"/>
      <c r="AC933" s="32" t="s">
        <v>218</v>
      </c>
      <c r="AD933" s="32" t="str">
        <f t="shared" si="257"/>
        <v/>
      </c>
      <c r="AF933" s="5" t="str">
        <f t="shared" si="258"/>
        <v>putut junaedi44190</v>
      </c>
      <c r="AG933" s="5" t="str">
        <f t="shared" si="259"/>
        <v>BMJ 06544190UTARADAY</v>
      </c>
      <c r="AH933" s="5" t="str">
        <f t="shared" si="260"/>
        <v>putut junaedi44190UTARADAY</v>
      </c>
      <c r="AI933" s="5" t="str">
        <f t="shared" si="261"/>
        <v>BMJ 06544190DAY</v>
      </c>
      <c r="AJ933" s="5" t="str">
        <f t="shared" si="262"/>
        <v>putut junaedi44190DAY</v>
      </c>
      <c r="AK933" s="5" t="str">
        <f t="shared" si="263"/>
        <v>putut junaediBMJ</v>
      </c>
      <c r="AL933" s="5" t="str">
        <f t="shared" si="265"/>
        <v>4UTARA</v>
      </c>
      <c r="AM933" s="5" t="str">
        <f t="shared" si="266"/>
        <v>1 &gt; 4UTARA10 RODA</v>
      </c>
      <c r="AN933" s="5" t="str">
        <f t="shared" si="267"/>
        <v>putut junaediBMJ1 &gt; 4UTARA10 RODA</v>
      </c>
      <c r="AO933" s="5" t="str">
        <f t="shared" si="268"/>
        <v>putut junaedi1 &gt; 4UTARA10 RODA</v>
      </c>
      <c r="AP933" s="5" t="str">
        <f t="shared" si="269"/>
        <v>44190DAY</v>
      </c>
    </row>
    <row r="934" spans="1:42" x14ac:dyDescent="0.3">
      <c r="A934" s="33">
        <v>1</v>
      </c>
      <c r="B934" s="33"/>
      <c r="C934" s="70">
        <v>44190</v>
      </c>
      <c r="D934" s="71" t="s">
        <v>19</v>
      </c>
      <c r="E934" s="70">
        <v>44190</v>
      </c>
      <c r="F934" s="71">
        <v>5155052</v>
      </c>
      <c r="G934" s="33" t="s">
        <v>20</v>
      </c>
      <c r="H934" s="33" t="s">
        <v>21</v>
      </c>
      <c r="I934" s="33" t="s">
        <v>76</v>
      </c>
      <c r="J934" s="33" t="s">
        <v>23</v>
      </c>
      <c r="K934" s="63" t="s">
        <v>73</v>
      </c>
      <c r="L934" s="32" t="str">
        <f t="shared" si="252"/>
        <v>FM260JD</v>
      </c>
      <c r="M934" s="32" t="str">
        <f t="shared" si="253"/>
        <v>BMJ</v>
      </c>
      <c r="N934" s="32" t="str">
        <f t="shared" si="254"/>
        <v>10 RODA</v>
      </c>
      <c r="O934" s="64">
        <v>0.73936342592592597</v>
      </c>
      <c r="P934" s="65">
        <v>0.73936342592592597</v>
      </c>
      <c r="Q934" s="65"/>
      <c r="R934" s="66">
        <v>5</v>
      </c>
      <c r="S934" s="66">
        <v>39340</v>
      </c>
      <c r="T934" s="66">
        <v>14680</v>
      </c>
      <c r="U934" s="67">
        <f t="shared" si="264"/>
        <v>24.66</v>
      </c>
      <c r="V934" s="66">
        <f t="shared" si="255"/>
        <v>480722.04000000004</v>
      </c>
      <c r="W934" s="66" t="str">
        <f t="shared" si="256"/>
        <v>&gt; 5</v>
      </c>
      <c r="X934" s="66">
        <f>A934+SUMIFS(Presensi!F:F,Presensi!E:E,'Entry Data'!AP934)</f>
        <v>2</v>
      </c>
      <c r="Y934" s="66">
        <f>IFERROR(INDEX('Retasi Pricing'!F:F,MATCH('Entry Data'!AM934,'Retasi Pricing'!E:E,0))*X934,"")</f>
        <v>55300</v>
      </c>
      <c r="Z934" s="62" t="s">
        <v>26</v>
      </c>
      <c r="AA934" s="62" t="s">
        <v>27</v>
      </c>
      <c r="AB934" s="32"/>
      <c r="AC934" s="32" t="s">
        <v>218</v>
      </c>
      <c r="AD934" s="32" t="str">
        <f t="shared" si="257"/>
        <v/>
      </c>
      <c r="AF934" s="5" t="str">
        <f t="shared" si="258"/>
        <v>putut junaedi44190</v>
      </c>
      <c r="AG934" s="5" t="str">
        <f t="shared" si="259"/>
        <v>BMJ 06544190UTARADAY</v>
      </c>
      <c r="AH934" s="5" t="str">
        <f t="shared" si="260"/>
        <v>putut junaedi44190UTARADAY</v>
      </c>
      <c r="AI934" s="5" t="str">
        <f t="shared" si="261"/>
        <v>BMJ 06544190DAY</v>
      </c>
      <c r="AJ934" s="5" t="str">
        <f t="shared" si="262"/>
        <v>putut junaedi44190DAY</v>
      </c>
      <c r="AK934" s="5" t="str">
        <f t="shared" si="263"/>
        <v>putut junaediBMJ</v>
      </c>
      <c r="AL934" s="5" t="str">
        <f t="shared" si="265"/>
        <v>5UTARA</v>
      </c>
      <c r="AM934" s="5" t="str">
        <f t="shared" si="266"/>
        <v>&gt; 5UTARA10 RODA</v>
      </c>
      <c r="AN934" s="5" t="str">
        <f t="shared" si="267"/>
        <v>putut junaediBMJ&gt; 5UTARA10 RODA</v>
      </c>
      <c r="AO934" s="5" t="str">
        <f t="shared" si="268"/>
        <v>putut junaedi&gt; 5UTARA10 RODA</v>
      </c>
      <c r="AP934" s="5" t="str">
        <f t="shared" si="269"/>
        <v>44190DAY</v>
      </c>
    </row>
    <row r="935" spans="1:42" x14ac:dyDescent="0.3">
      <c r="A935" s="33">
        <v>1</v>
      </c>
      <c r="B935" s="33"/>
      <c r="C935" s="70">
        <v>44190</v>
      </c>
      <c r="D935" s="71" t="s">
        <v>19</v>
      </c>
      <c r="E935" s="70">
        <v>44190</v>
      </c>
      <c r="F935" s="71">
        <v>5154629</v>
      </c>
      <c r="G935" s="33" t="s">
        <v>20</v>
      </c>
      <c r="H935" s="33" t="s">
        <v>21</v>
      </c>
      <c r="I935" s="33" t="s">
        <v>76</v>
      </c>
      <c r="J935" s="33" t="s">
        <v>23</v>
      </c>
      <c r="K935" s="63" t="s">
        <v>75</v>
      </c>
      <c r="L935" s="32" t="str">
        <f t="shared" si="252"/>
        <v>FM260JD</v>
      </c>
      <c r="M935" s="32" t="str">
        <f t="shared" si="253"/>
        <v>BMJ</v>
      </c>
      <c r="N935" s="32" t="str">
        <f t="shared" si="254"/>
        <v>10 RODA</v>
      </c>
      <c r="O935" s="64">
        <v>0.36642361111111116</v>
      </c>
      <c r="P935" s="65">
        <v>0.36642361111111116</v>
      </c>
      <c r="Q935" s="65"/>
      <c r="R935" s="66">
        <v>1</v>
      </c>
      <c r="S935" s="66">
        <v>41020</v>
      </c>
      <c r="T935" s="66">
        <v>14720</v>
      </c>
      <c r="U935" s="67">
        <f t="shared" si="264"/>
        <v>26.3</v>
      </c>
      <c r="V935" s="66">
        <f t="shared" si="255"/>
        <v>512692.20000000007</v>
      </c>
      <c r="W935" s="66" t="str">
        <f t="shared" si="256"/>
        <v>1 &gt; 4</v>
      </c>
      <c r="X935" s="66">
        <f>A935+SUMIFS(Presensi!F:F,Presensi!E:E,'Entry Data'!AP935)</f>
        <v>2</v>
      </c>
      <c r="Y935" s="66">
        <f>IFERROR(INDEX('Retasi Pricing'!F:F,MATCH('Entry Data'!AM935,'Retasi Pricing'!E:E,0))*X935,"")</f>
        <v>50000</v>
      </c>
      <c r="Z935" s="62" t="s">
        <v>26</v>
      </c>
      <c r="AA935" s="62" t="s">
        <v>27</v>
      </c>
      <c r="AB935" s="32"/>
      <c r="AC935" s="32" t="s">
        <v>191</v>
      </c>
      <c r="AD935" s="32" t="str">
        <f t="shared" si="257"/>
        <v/>
      </c>
      <c r="AF935" s="5" t="str">
        <f t="shared" si="258"/>
        <v>ahmad asfuri44190</v>
      </c>
      <c r="AG935" s="5" t="str">
        <f t="shared" si="259"/>
        <v>BMJ 06744190UTARADAY</v>
      </c>
      <c r="AH935" s="5" t="str">
        <f t="shared" si="260"/>
        <v>ahmad asfuri44190UTARADAY</v>
      </c>
      <c r="AI935" s="5" t="str">
        <f t="shared" si="261"/>
        <v>BMJ 06744190DAY</v>
      </c>
      <c r="AJ935" s="5" t="str">
        <f t="shared" si="262"/>
        <v>ahmad asfuri44190DAY</v>
      </c>
      <c r="AK935" s="5" t="str">
        <f t="shared" si="263"/>
        <v>ahmad asfuriBMJ</v>
      </c>
      <c r="AL935" s="5" t="str">
        <f t="shared" si="265"/>
        <v>1UTARA</v>
      </c>
      <c r="AM935" s="5" t="str">
        <f t="shared" si="266"/>
        <v>1 &gt; 4UTARA10 RODA</v>
      </c>
      <c r="AN935" s="5" t="str">
        <f t="shared" si="267"/>
        <v>ahmad asfuriBMJ1 &gt; 4UTARA10 RODA</v>
      </c>
      <c r="AO935" s="5" t="str">
        <f t="shared" si="268"/>
        <v>ahmad asfuri1 &gt; 4UTARA10 RODA</v>
      </c>
      <c r="AP935" s="5" t="str">
        <f t="shared" si="269"/>
        <v>44190DAY</v>
      </c>
    </row>
    <row r="936" spans="1:42" x14ac:dyDescent="0.3">
      <c r="A936" s="33">
        <v>1</v>
      </c>
      <c r="B936" s="33"/>
      <c r="C936" s="70">
        <v>44190</v>
      </c>
      <c r="D936" s="71" t="s">
        <v>19</v>
      </c>
      <c r="E936" s="70">
        <v>44190</v>
      </c>
      <c r="F936" s="71">
        <v>5154705</v>
      </c>
      <c r="G936" s="33" t="s">
        <v>20</v>
      </c>
      <c r="H936" s="33" t="s">
        <v>21</v>
      </c>
      <c r="I936" s="33" t="s">
        <v>76</v>
      </c>
      <c r="J936" s="33" t="s">
        <v>23</v>
      </c>
      <c r="K936" s="63" t="s">
        <v>75</v>
      </c>
      <c r="L936" s="32" t="str">
        <f t="shared" si="252"/>
        <v>FM260JD</v>
      </c>
      <c r="M936" s="32" t="str">
        <f t="shared" si="253"/>
        <v>BMJ</v>
      </c>
      <c r="N936" s="32" t="str">
        <f t="shared" si="254"/>
        <v>10 RODA</v>
      </c>
      <c r="O936" s="64">
        <v>0.42708333333333331</v>
      </c>
      <c r="P936" s="65">
        <v>0.42708333333333331</v>
      </c>
      <c r="Q936" s="65"/>
      <c r="R936" s="66">
        <v>2</v>
      </c>
      <c r="S936" s="66">
        <v>39480</v>
      </c>
      <c r="T936" s="66">
        <v>14720</v>
      </c>
      <c r="U936" s="67">
        <f t="shared" si="264"/>
        <v>24.76</v>
      </c>
      <c r="V936" s="66">
        <f t="shared" si="255"/>
        <v>482671.44000000006</v>
      </c>
      <c r="W936" s="66" t="str">
        <f t="shared" si="256"/>
        <v>1 &gt; 4</v>
      </c>
      <c r="X936" s="66">
        <f>A936+SUMIFS(Presensi!F:F,Presensi!E:E,'Entry Data'!AP936)</f>
        <v>2</v>
      </c>
      <c r="Y936" s="66">
        <f>IFERROR(INDEX('Retasi Pricing'!F:F,MATCH('Entry Data'!AM936,'Retasi Pricing'!E:E,0))*X936,"")</f>
        <v>50000</v>
      </c>
      <c r="Z936" s="62" t="s">
        <v>26</v>
      </c>
      <c r="AA936" s="62" t="s">
        <v>27</v>
      </c>
      <c r="AB936" s="32"/>
      <c r="AC936" s="32" t="s">
        <v>191</v>
      </c>
      <c r="AD936" s="32" t="str">
        <f t="shared" si="257"/>
        <v/>
      </c>
      <c r="AF936" s="5" t="str">
        <f t="shared" si="258"/>
        <v>ahmad asfuri44190</v>
      </c>
      <c r="AG936" s="5" t="str">
        <f t="shared" si="259"/>
        <v>BMJ 06744190UTARADAY</v>
      </c>
      <c r="AH936" s="5" t="str">
        <f t="shared" si="260"/>
        <v>ahmad asfuri44190UTARADAY</v>
      </c>
      <c r="AI936" s="5" t="str">
        <f t="shared" si="261"/>
        <v>BMJ 06744190DAY</v>
      </c>
      <c r="AJ936" s="5" t="str">
        <f t="shared" si="262"/>
        <v>ahmad asfuri44190DAY</v>
      </c>
      <c r="AK936" s="5" t="str">
        <f t="shared" si="263"/>
        <v>ahmad asfuriBMJ</v>
      </c>
      <c r="AL936" s="5" t="str">
        <f t="shared" si="265"/>
        <v>2UTARA</v>
      </c>
      <c r="AM936" s="5" t="str">
        <f t="shared" si="266"/>
        <v>1 &gt; 4UTARA10 RODA</v>
      </c>
      <c r="AN936" s="5" t="str">
        <f t="shared" si="267"/>
        <v>ahmad asfuriBMJ1 &gt; 4UTARA10 RODA</v>
      </c>
      <c r="AO936" s="5" t="str">
        <f t="shared" si="268"/>
        <v>ahmad asfuri1 &gt; 4UTARA10 RODA</v>
      </c>
      <c r="AP936" s="5" t="str">
        <f t="shared" si="269"/>
        <v>44190DAY</v>
      </c>
    </row>
    <row r="937" spans="1:42" x14ac:dyDescent="0.3">
      <c r="A937" s="33">
        <v>1</v>
      </c>
      <c r="B937" s="33"/>
      <c r="C937" s="70">
        <v>44190</v>
      </c>
      <c r="D937" s="71" t="s">
        <v>19</v>
      </c>
      <c r="E937" s="70">
        <v>44190</v>
      </c>
      <c r="F937" s="71">
        <v>5154824</v>
      </c>
      <c r="G937" s="33" t="s">
        <v>20</v>
      </c>
      <c r="H937" s="33" t="s">
        <v>21</v>
      </c>
      <c r="I937" s="33" t="s">
        <v>76</v>
      </c>
      <c r="J937" s="33" t="s">
        <v>23</v>
      </c>
      <c r="K937" s="63" t="s">
        <v>75</v>
      </c>
      <c r="L937" s="32" t="str">
        <f t="shared" si="252"/>
        <v>FM260JD</v>
      </c>
      <c r="M937" s="32" t="str">
        <f t="shared" si="253"/>
        <v>BMJ</v>
      </c>
      <c r="N937" s="32" t="str">
        <f t="shared" si="254"/>
        <v>10 RODA</v>
      </c>
      <c r="O937" s="64">
        <v>0.55319444444444443</v>
      </c>
      <c r="P937" s="65">
        <v>0.55319444444444443</v>
      </c>
      <c r="Q937" s="65"/>
      <c r="R937" s="66">
        <v>3</v>
      </c>
      <c r="S937" s="66">
        <v>38880</v>
      </c>
      <c r="T937" s="66">
        <v>14720</v>
      </c>
      <c r="U937" s="67">
        <f t="shared" si="264"/>
        <v>24.16</v>
      </c>
      <c r="V937" s="66">
        <f t="shared" si="255"/>
        <v>470975.04000000004</v>
      </c>
      <c r="W937" s="66" t="str">
        <f t="shared" si="256"/>
        <v>1 &gt; 4</v>
      </c>
      <c r="X937" s="66">
        <f>A937+SUMIFS(Presensi!F:F,Presensi!E:E,'Entry Data'!AP937)</f>
        <v>2</v>
      </c>
      <c r="Y937" s="66">
        <f>IFERROR(INDEX('Retasi Pricing'!F:F,MATCH('Entry Data'!AM937,'Retasi Pricing'!E:E,0))*X937,"")</f>
        <v>50000</v>
      </c>
      <c r="Z937" s="62" t="s">
        <v>26</v>
      </c>
      <c r="AA937" s="62" t="s">
        <v>27</v>
      </c>
      <c r="AB937" s="32"/>
      <c r="AC937" s="32" t="s">
        <v>191</v>
      </c>
      <c r="AD937" s="32" t="str">
        <f t="shared" si="257"/>
        <v/>
      </c>
      <c r="AF937" s="5" t="str">
        <f t="shared" si="258"/>
        <v>ahmad asfuri44190</v>
      </c>
      <c r="AG937" s="5" t="str">
        <f t="shared" si="259"/>
        <v>BMJ 06744190UTARADAY</v>
      </c>
      <c r="AH937" s="5" t="str">
        <f t="shared" si="260"/>
        <v>ahmad asfuri44190UTARADAY</v>
      </c>
      <c r="AI937" s="5" t="str">
        <f t="shared" si="261"/>
        <v>BMJ 06744190DAY</v>
      </c>
      <c r="AJ937" s="5" t="str">
        <f t="shared" si="262"/>
        <v>ahmad asfuri44190DAY</v>
      </c>
      <c r="AK937" s="5" t="str">
        <f t="shared" si="263"/>
        <v>ahmad asfuriBMJ</v>
      </c>
      <c r="AL937" s="5" t="str">
        <f t="shared" si="265"/>
        <v>3UTARA</v>
      </c>
      <c r="AM937" s="5" t="str">
        <f t="shared" si="266"/>
        <v>1 &gt; 4UTARA10 RODA</v>
      </c>
      <c r="AN937" s="5" t="str">
        <f t="shared" si="267"/>
        <v>ahmad asfuriBMJ1 &gt; 4UTARA10 RODA</v>
      </c>
      <c r="AO937" s="5" t="str">
        <f t="shared" si="268"/>
        <v>ahmad asfuri1 &gt; 4UTARA10 RODA</v>
      </c>
      <c r="AP937" s="5" t="str">
        <f t="shared" si="269"/>
        <v>44190DAY</v>
      </c>
    </row>
    <row r="938" spans="1:42" x14ac:dyDescent="0.3">
      <c r="A938" s="33">
        <v>1</v>
      </c>
      <c r="B938" s="33"/>
      <c r="C938" s="70">
        <v>44190</v>
      </c>
      <c r="D938" s="71" t="s">
        <v>19</v>
      </c>
      <c r="E938" s="70">
        <v>44190</v>
      </c>
      <c r="F938" s="71">
        <v>5154904</v>
      </c>
      <c r="G938" s="33" t="s">
        <v>20</v>
      </c>
      <c r="H938" s="33" t="s">
        <v>21</v>
      </c>
      <c r="I938" s="33" t="s">
        <v>76</v>
      </c>
      <c r="J938" s="33" t="s">
        <v>23</v>
      </c>
      <c r="K938" s="63" t="s">
        <v>75</v>
      </c>
      <c r="L938" s="32" t="str">
        <f t="shared" si="252"/>
        <v>FM260JD</v>
      </c>
      <c r="M938" s="32" t="str">
        <f t="shared" si="253"/>
        <v>BMJ</v>
      </c>
      <c r="N938" s="32" t="str">
        <f t="shared" si="254"/>
        <v>10 RODA</v>
      </c>
      <c r="O938" s="64">
        <v>0.62653935185185183</v>
      </c>
      <c r="P938" s="65">
        <v>0.62653935185185183</v>
      </c>
      <c r="Q938" s="65"/>
      <c r="R938" s="66">
        <v>4</v>
      </c>
      <c r="S938" s="66">
        <v>40120</v>
      </c>
      <c r="T938" s="66">
        <v>14720</v>
      </c>
      <c r="U938" s="67">
        <f t="shared" si="264"/>
        <v>25.4</v>
      </c>
      <c r="V938" s="66">
        <f t="shared" si="255"/>
        <v>495147.6</v>
      </c>
      <c r="W938" s="66" t="str">
        <f t="shared" si="256"/>
        <v>1 &gt; 4</v>
      </c>
      <c r="X938" s="66">
        <f>A938+SUMIFS(Presensi!F:F,Presensi!E:E,'Entry Data'!AP938)</f>
        <v>2</v>
      </c>
      <c r="Y938" s="66">
        <f>IFERROR(INDEX('Retasi Pricing'!F:F,MATCH('Entry Data'!AM938,'Retasi Pricing'!E:E,0))*X938,"")</f>
        <v>50000</v>
      </c>
      <c r="Z938" s="62" t="s">
        <v>26</v>
      </c>
      <c r="AA938" s="62" t="s">
        <v>27</v>
      </c>
      <c r="AB938" s="32"/>
      <c r="AC938" s="32" t="s">
        <v>191</v>
      </c>
      <c r="AD938" s="32" t="str">
        <f t="shared" si="257"/>
        <v/>
      </c>
      <c r="AF938" s="5" t="str">
        <f t="shared" si="258"/>
        <v>ahmad asfuri44190</v>
      </c>
      <c r="AG938" s="5" t="str">
        <f t="shared" si="259"/>
        <v>BMJ 06744190UTARADAY</v>
      </c>
      <c r="AH938" s="5" t="str">
        <f t="shared" si="260"/>
        <v>ahmad asfuri44190UTARADAY</v>
      </c>
      <c r="AI938" s="5" t="str">
        <f t="shared" si="261"/>
        <v>BMJ 06744190DAY</v>
      </c>
      <c r="AJ938" s="5" t="str">
        <f t="shared" si="262"/>
        <v>ahmad asfuri44190DAY</v>
      </c>
      <c r="AK938" s="5" t="str">
        <f t="shared" si="263"/>
        <v>ahmad asfuriBMJ</v>
      </c>
      <c r="AL938" s="5" t="str">
        <f t="shared" si="265"/>
        <v>4UTARA</v>
      </c>
      <c r="AM938" s="5" t="str">
        <f t="shared" si="266"/>
        <v>1 &gt; 4UTARA10 RODA</v>
      </c>
      <c r="AN938" s="5" t="str">
        <f t="shared" si="267"/>
        <v>ahmad asfuriBMJ1 &gt; 4UTARA10 RODA</v>
      </c>
      <c r="AO938" s="5" t="str">
        <f t="shared" si="268"/>
        <v>ahmad asfuri1 &gt; 4UTARA10 RODA</v>
      </c>
      <c r="AP938" s="5" t="str">
        <f t="shared" si="269"/>
        <v>44190DAY</v>
      </c>
    </row>
    <row r="939" spans="1:42" x14ac:dyDescent="0.3">
      <c r="A939" s="33">
        <v>1</v>
      </c>
      <c r="B939" s="33"/>
      <c r="C939" s="70">
        <v>44190</v>
      </c>
      <c r="D939" s="71" t="s">
        <v>19</v>
      </c>
      <c r="E939" s="70">
        <v>44190</v>
      </c>
      <c r="F939" s="71">
        <v>5154991</v>
      </c>
      <c r="G939" s="33" t="s">
        <v>20</v>
      </c>
      <c r="H939" s="33" t="s">
        <v>21</v>
      </c>
      <c r="I939" s="33" t="s">
        <v>76</v>
      </c>
      <c r="J939" s="33" t="s">
        <v>23</v>
      </c>
      <c r="K939" s="63" t="s">
        <v>75</v>
      </c>
      <c r="L939" s="32" t="str">
        <f t="shared" si="252"/>
        <v>FM260JD</v>
      </c>
      <c r="M939" s="32" t="str">
        <f t="shared" si="253"/>
        <v>BMJ</v>
      </c>
      <c r="N939" s="32" t="str">
        <f t="shared" si="254"/>
        <v>10 RODA</v>
      </c>
      <c r="O939" s="64">
        <v>0.6905324074074074</v>
      </c>
      <c r="P939" s="65">
        <v>0.6905324074074074</v>
      </c>
      <c r="Q939" s="65"/>
      <c r="R939" s="66">
        <v>5</v>
      </c>
      <c r="S939" s="66">
        <v>39480</v>
      </c>
      <c r="T939" s="66">
        <v>14720</v>
      </c>
      <c r="U939" s="67">
        <f t="shared" si="264"/>
        <v>24.76</v>
      </c>
      <c r="V939" s="66">
        <f t="shared" si="255"/>
        <v>482671.44000000006</v>
      </c>
      <c r="W939" s="66" t="str">
        <f t="shared" si="256"/>
        <v>&gt; 5</v>
      </c>
      <c r="X939" s="66">
        <f>A939+SUMIFS(Presensi!F:F,Presensi!E:E,'Entry Data'!AP939)</f>
        <v>2</v>
      </c>
      <c r="Y939" s="66">
        <f>IFERROR(INDEX('Retasi Pricing'!F:F,MATCH('Entry Data'!AM939,'Retasi Pricing'!E:E,0))*X939,"")</f>
        <v>55300</v>
      </c>
      <c r="Z939" s="62" t="s">
        <v>26</v>
      </c>
      <c r="AA939" s="62" t="s">
        <v>27</v>
      </c>
      <c r="AB939" s="32"/>
      <c r="AC939" s="32" t="s">
        <v>191</v>
      </c>
      <c r="AD939" s="32" t="str">
        <f t="shared" si="257"/>
        <v/>
      </c>
      <c r="AF939" s="5" t="str">
        <f t="shared" si="258"/>
        <v>ahmad asfuri44190</v>
      </c>
      <c r="AG939" s="5" t="str">
        <f t="shared" si="259"/>
        <v>BMJ 06744190UTARADAY</v>
      </c>
      <c r="AH939" s="5" t="str">
        <f t="shared" si="260"/>
        <v>ahmad asfuri44190UTARADAY</v>
      </c>
      <c r="AI939" s="5" t="str">
        <f t="shared" si="261"/>
        <v>BMJ 06744190DAY</v>
      </c>
      <c r="AJ939" s="5" t="str">
        <f t="shared" si="262"/>
        <v>ahmad asfuri44190DAY</v>
      </c>
      <c r="AK939" s="5" t="str">
        <f t="shared" si="263"/>
        <v>ahmad asfuriBMJ</v>
      </c>
      <c r="AL939" s="5" t="str">
        <f t="shared" si="265"/>
        <v>5UTARA</v>
      </c>
      <c r="AM939" s="5" t="str">
        <f t="shared" si="266"/>
        <v>&gt; 5UTARA10 RODA</v>
      </c>
      <c r="AN939" s="5" t="str">
        <f t="shared" si="267"/>
        <v>ahmad asfuriBMJ&gt; 5UTARA10 RODA</v>
      </c>
      <c r="AO939" s="5" t="str">
        <f t="shared" si="268"/>
        <v>ahmad asfuri&gt; 5UTARA10 RODA</v>
      </c>
      <c r="AP939" s="5" t="str">
        <f t="shared" si="269"/>
        <v>44190DAY</v>
      </c>
    </row>
    <row r="940" spans="1:42" x14ac:dyDescent="0.3">
      <c r="A940" s="33">
        <v>1</v>
      </c>
      <c r="B940" s="33"/>
      <c r="C940" s="70">
        <v>44190</v>
      </c>
      <c r="D940" s="71" t="s">
        <v>19</v>
      </c>
      <c r="E940" s="70">
        <v>44190</v>
      </c>
      <c r="F940" s="71">
        <v>5155058</v>
      </c>
      <c r="G940" s="33" t="s">
        <v>20</v>
      </c>
      <c r="H940" s="33" t="s">
        <v>21</v>
      </c>
      <c r="I940" s="33" t="s">
        <v>76</v>
      </c>
      <c r="J940" s="33" t="s">
        <v>23</v>
      </c>
      <c r="K940" s="63" t="s">
        <v>75</v>
      </c>
      <c r="L940" s="32" t="str">
        <f t="shared" ref="L940:L1003" si="270">IFERROR(VLOOKUP(K940,db_unit,2,FALSE),"")</f>
        <v>FM260JD</v>
      </c>
      <c r="M940" s="32" t="str">
        <f t="shared" ref="M940:M1003" si="271">IFERROR(VLOOKUP(K940,db_unit,3,FALSE),"")</f>
        <v>BMJ</v>
      </c>
      <c r="N940" s="32" t="str">
        <f t="shared" ref="N940:N1003" si="272">IFERROR(VLOOKUP(K940,db_unit,4,FALSE),"")</f>
        <v>10 RODA</v>
      </c>
      <c r="O940" s="64">
        <v>0.74732638888888892</v>
      </c>
      <c r="P940" s="65">
        <v>0.74732638888888892</v>
      </c>
      <c r="Q940" s="65"/>
      <c r="R940" s="66">
        <v>6</v>
      </c>
      <c r="S940" s="66">
        <v>39660</v>
      </c>
      <c r="T940" s="66">
        <v>14720</v>
      </c>
      <c r="U940" s="67">
        <f t="shared" si="264"/>
        <v>24.94</v>
      </c>
      <c r="V940" s="66">
        <f t="shared" si="255"/>
        <v>486180.36</v>
      </c>
      <c r="W940" s="66" t="str">
        <f t="shared" si="256"/>
        <v>&gt; 6</v>
      </c>
      <c r="X940" s="66">
        <f>A940+SUMIFS(Presensi!F:F,Presensi!E:E,'Entry Data'!AP940)</f>
        <v>2</v>
      </c>
      <c r="Y940" s="66">
        <f>IFERROR(INDEX('Retasi Pricing'!F:F,MATCH('Entry Data'!AM940,'Retasi Pricing'!E:E,0))*X940,"")</f>
        <v>61600</v>
      </c>
      <c r="Z940" s="62" t="s">
        <v>26</v>
      </c>
      <c r="AA940" s="62" t="s">
        <v>27</v>
      </c>
      <c r="AB940" s="32"/>
      <c r="AC940" s="32" t="s">
        <v>191</v>
      </c>
      <c r="AD940" s="32" t="str">
        <f t="shared" si="257"/>
        <v/>
      </c>
      <c r="AF940" s="5" t="str">
        <f t="shared" si="258"/>
        <v>ahmad asfuri44190</v>
      </c>
      <c r="AG940" s="5" t="str">
        <f t="shared" si="259"/>
        <v>BMJ 06744190UTARADAY</v>
      </c>
      <c r="AH940" s="5" t="str">
        <f t="shared" si="260"/>
        <v>ahmad asfuri44190UTARADAY</v>
      </c>
      <c r="AI940" s="5" t="str">
        <f t="shared" si="261"/>
        <v>BMJ 06744190DAY</v>
      </c>
      <c r="AJ940" s="5" t="str">
        <f t="shared" si="262"/>
        <v>ahmad asfuri44190DAY</v>
      </c>
      <c r="AK940" s="5" t="str">
        <f t="shared" si="263"/>
        <v>ahmad asfuriBMJ</v>
      </c>
      <c r="AL940" s="5" t="str">
        <f t="shared" si="265"/>
        <v>6UTARA</v>
      </c>
      <c r="AM940" s="5" t="str">
        <f t="shared" si="266"/>
        <v>&gt; 6UTARA10 RODA</v>
      </c>
      <c r="AN940" s="5" t="str">
        <f t="shared" si="267"/>
        <v>ahmad asfuriBMJ&gt; 6UTARA10 RODA</v>
      </c>
      <c r="AO940" s="5" t="str">
        <f t="shared" si="268"/>
        <v>ahmad asfuri&gt; 6UTARA10 RODA</v>
      </c>
      <c r="AP940" s="5" t="str">
        <f t="shared" si="269"/>
        <v>44190DAY</v>
      </c>
    </row>
    <row r="941" spans="1:42" x14ac:dyDescent="0.3">
      <c r="A941" s="33">
        <v>1</v>
      </c>
      <c r="B941" s="33"/>
      <c r="C941" s="70">
        <v>44190</v>
      </c>
      <c r="D941" s="71" t="s">
        <v>19</v>
      </c>
      <c r="E941" s="70">
        <v>44190</v>
      </c>
      <c r="F941" s="71">
        <v>5154637</v>
      </c>
      <c r="G941" s="33" t="s">
        <v>20</v>
      </c>
      <c r="H941" s="33" t="s">
        <v>21</v>
      </c>
      <c r="I941" s="33" t="s">
        <v>76</v>
      </c>
      <c r="J941" s="33" t="s">
        <v>23</v>
      </c>
      <c r="K941" s="63" t="s">
        <v>77</v>
      </c>
      <c r="L941" s="32" t="str">
        <f t="shared" si="270"/>
        <v>FM260JD</v>
      </c>
      <c r="M941" s="32" t="str">
        <f t="shared" si="271"/>
        <v>BMJ</v>
      </c>
      <c r="N941" s="32" t="str">
        <f t="shared" si="272"/>
        <v>10 RODA</v>
      </c>
      <c r="O941" s="64">
        <v>0.37409722222222225</v>
      </c>
      <c r="P941" s="65">
        <v>0.37409722222222225</v>
      </c>
      <c r="Q941" s="65"/>
      <c r="R941" s="66">
        <v>1</v>
      </c>
      <c r="S941" s="66">
        <v>40820</v>
      </c>
      <c r="T941" s="66">
        <v>14800</v>
      </c>
      <c r="U941" s="67">
        <f t="shared" si="264"/>
        <v>26.02</v>
      </c>
      <c r="V941" s="66">
        <f t="shared" si="255"/>
        <v>507233.87999999995</v>
      </c>
      <c r="W941" s="66" t="str">
        <f t="shared" si="256"/>
        <v>1 &gt; 4</v>
      </c>
      <c r="X941" s="66">
        <f>A941+SUMIFS(Presensi!F:F,Presensi!E:E,'Entry Data'!AP941)</f>
        <v>2</v>
      </c>
      <c r="Y941" s="66">
        <f>IFERROR(INDEX('Retasi Pricing'!F:F,MATCH('Entry Data'!AM941,'Retasi Pricing'!E:E,0))*X941,"")</f>
        <v>50000</v>
      </c>
      <c r="Z941" s="62" t="s">
        <v>26</v>
      </c>
      <c r="AA941" s="62" t="s">
        <v>27</v>
      </c>
      <c r="AB941" s="32"/>
      <c r="AC941" s="32" t="s">
        <v>267</v>
      </c>
      <c r="AD941" s="32" t="str">
        <f t="shared" si="257"/>
        <v/>
      </c>
      <c r="AF941" s="5" t="str">
        <f t="shared" si="258"/>
        <v>Slamet Haryanto44190</v>
      </c>
      <c r="AG941" s="5" t="str">
        <f t="shared" si="259"/>
        <v>BMJ 06844190UTARADAY</v>
      </c>
      <c r="AH941" s="5" t="str">
        <f t="shared" si="260"/>
        <v>Slamet Haryanto44190UTARADAY</v>
      </c>
      <c r="AI941" s="5" t="str">
        <f t="shared" si="261"/>
        <v>BMJ 06844190DAY</v>
      </c>
      <c r="AJ941" s="5" t="str">
        <f t="shared" si="262"/>
        <v>Slamet Haryanto44190DAY</v>
      </c>
      <c r="AK941" s="5" t="str">
        <f t="shared" si="263"/>
        <v>Slamet HaryantoBMJ</v>
      </c>
      <c r="AL941" s="5" t="str">
        <f t="shared" si="265"/>
        <v>1UTARA</v>
      </c>
      <c r="AM941" s="5" t="str">
        <f t="shared" si="266"/>
        <v>1 &gt; 4UTARA10 RODA</v>
      </c>
      <c r="AN941" s="5" t="str">
        <f t="shared" si="267"/>
        <v>Slamet HaryantoBMJ1 &gt; 4UTARA10 RODA</v>
      </c>
      <c r="AO941" s="5" t="str">
        <f t="shared" si="268"/>
        <v>Slamet Haryanto1 &gt; 4UTARA10 RODA</v>
      </c>
      <c r="AP941" s="5" t="str">
        <f t="shared" si="269"/>
        <v>44190DAY</v>
      </c>
    </row>
    <row r="942" spans="1:42" x14ac:dyDescent="0.3">
      <c r="A942" s="33">
        <v>1</v>
      </c>
      <c r="B942" s="33"/>
      <c r="C942" s="70">
        <v>44190</v>
      </c>
      <c r="D942" s="71" t="s">
        <v>19</v>
      </c>
      <c r="E942" s="70">
        <v>44190</v>
      </c>
      <c r="F942" s="71">
        <v>5154711</v>
      </c>
      <c r="G942" s="33" t="s">
        <v>20</v>
      </c>
      <c r="H942" s="33" t="s">
        <v>21</v>
      </c>
      <c r="I942" s="33" t="s">
        <v>76</v>
      </c>
      <c r="J942" s="33" t="s">
        <v>23</v>
      </c>
      <c r="K942" s="63" t="s">
        <v>77</v>
      </c>
      <c r="L942" s="32" t="str">
        <f t="shared" si="270"/>
        <v>FM260JD</v>
      </c>
      <c r="M942" s="32" t="str">
        <f t="shared" si="271"/>
        <v>BMJ</v>
      </c>
      <c r="N942" s="32" t="str">
        <f t="shared" si="272"/>
        <v>10 RODA</v>
      </c>
      <c r="O942" s="64">
        <v>0.43211805555555555</v>
      </c>
      <c r="P942" s="65">
        <v>0.43211805555555555</v>
      </c>
      <c r="Q942" s="65"/>
      <c r="R942" s="66">
        <v>2</v>
      </c>
      <c r="S942" s="66">
        <v>40020</v>
      </c>
      <c r="T942" s="66">
        <v>14800</v>
      </c>
      <c r="U942" s="67">
        <f t="shared" si="264"/>
        <v>25.22</v>
      </c>
      <c r="V942" s="66">
        <f t="shared" si="255"/>
        <v>491638.68</v>
      </c>
      <c r="W942" s="66" t="str">
        <f t="shared" si="256"/>
        <v>1 &gt; 4</v>
      </c>
      <c r="X942" s="66">
        <f>A942+SUMIFS(Presensi!F:F,Presensi!E:E,'Entry Data'!AP942)</f>
        <v>2</v>
      </c>
      <c r="Y942" s="66">
        <f>IFERROR(INDEX('Retasi Pricing'!F:F,MATCH('Entry Data'!AM942,'Retasi Pricing'!E:E,0))*X942,"")</f>
        <v>50000</v>
      </c>
      <c r="Z942" s="62" t="s">
        <v>26</v>
      </c>
      <c r="AA942" s="62" t="s">
        <v>27</v>
      </c>
      <c r="AB942" s="32"/>
      <c r="AC942" s="32" t="s">
        <v>267</v>
      </c>
      <c r="AD942" s="32" t="str">
        <f t="shared" si="257"/>
        <v/>
      </c>
      <c r="AF942" s="5" t="str">
        <f t="shared" si="258"/>
        <v>Slamet Haryanto44190</v>
      </c>
      <c r="AG942" s="5" t="str">
        <f t="shared" si="259"/>
        <v>BMJ 06844190UTARADAY</v>
      </c>
      <c r="AH942" s="5" t="str">
        <f t="shared" si="260"/>
        <v>Slamet Haryanto44190UTARADAY</v>
      </c>
      <c r="AI942" s="5" t="str">
        <f t="shared" si="261"/>
        <v>BMJ 06844190DAY</v>
      </c>
      <c r="AJ942" s="5" t="str">
        <f t="shared" si="262"/>
        <v>Slamet Haryanto44190DAY</v>
      </c>
      <c r="AK942" s="5" t="str">
        <f t="shared" si="263"/>
        <v>Slamet HaryantoBMJ</v>
      </c>
      <c r="AL942" s="5" t="str">
        <f t="shared" si="265"/>
        <v>2UTARA</v>
      </c>
      <c r="AM942" s="5" t="str">
        <f t="shared" si="266"/>
        <v>1 &gt; 4UTARA10 RODA</v>
      </c>
      <c r="AN942" s="5" t="str">
        <f t="shared" si="267"/>
        <v>Slamet HaryantoBMJ1 &gt; 4UTARA10 RODA</v>
      </c>
      <c r="AO942" s="5" t="str">
        <f t="shared" si="268"/>
        <v>Slamet Haryanto1 &gt; 4UTARA10 RODA</v>
      </c>
      <c r="AP942" s="5" t="str">
        <f t="shared" si="269"/>
        <v>44190DAY</v>
      </c>
    </row>
    <row r="943" spans="1:42" x14ac:dyDescent="0.3">
      <c r="A943" s="33">
        <v>1</v>
      </c>
      <c r="B943" s="33"/>
      <c r="C943" s="70">
        <v>44190</v>
      </c>
      <c r="D943" s="71" t="s">
        <v>19</v>
      </c>
      <c r="E943" s="70">
        <v>44190</v>
      </c>
      <c r="F943" s="71">
        <v>5154782</v>
      </c>
      <c r="G943" s="33" t="s">
        <v>20</v>
      </c>
      <c r="H943" s="33" t="s">
        <v>21</v>
      </c>
      <c r="I943" s="33" t="s">
        <v>76</v>
      </c>
      <c r="J943" s="33" t="s">
        <v>23</v>
      </c>
      <c r="K943" s="63" t="s">
        <v>77</v>
      </c>
      <c r="L943" s="32" t="str">
        <f t="shared" si="270"/>
        <v>FM260JD</v>
      </c>
      <c r="M943" s="32" t="str">
        <f t="shared" si="271"/>
        <v>BMJ</v>
      </c>
      <c r="N943" s="32" t="str">
        <f t="shared" si="272"/>
        <v>10 RODA</v>
      </c>
      <c r="O943" s="64">
        <v>0.4971180555555556</v>
      </c>
      <c r="P943" s="65">
        <v>0.4971180555555556</v>
      </c>
      <c r="Q943" s="65"/>
      <c r="R943" s="66">
        <v>3</v>
      </c>
      <c r="S943" s="66">
        <v>39640</v>
      </c>
      <c r="T943" s="66">
        <v>14800</v>
      </c>
      <c r="U943" s="67">
        <f t="shared" si="264"/>
        <v>24.84</v>
      </c>
      <c r="V943" s="66">
        <f t="shared" si="255"/>
        <v>484230.95999999996</v>
      </c>
      <c r="W943" s="66" t="str">
        <f t="shared" si="256"/>
        <v>1 &gt; 4</v>
      </c>
      <c r="X943" s="66">
        <f>A943+SUMIFS(Presensi!F:F,Presensi!E:E,'Entry Data'!AP943)</f>
        <v>2</v>
      </c>
      <c r="Y943" s="66">
        <f>IFERROR(INDEX('Retasi Pricing'!F:F,MATCH('Entry Data'!AM943,'Retasi Pricing'!E:E,0))*X943,"")</f>
        <v>50000</v>
      </c>
      <c r="Z943" s="62" t="s">
        <v>26</v>
      </c>
      <c r="AA943" s="62" t="s">
        <v>27</v>
      </c>
      <c r="AB943" s="32"/>
      <c r="AC943" s="32" t="s">
        <v>267</v>
      </c>
      <c r="AD943" s="32" t="str">
        <f t="shared" si="257"/>
        <v/>
      </c>
      <c r="AF943" s="5" t="str">
        <f t="shared" si="258"/>
        <v>Slamet Haryanto44190</v>
      </c>
      <c r="AG943" s="5" t="str">
        <f t="shared" si="259"/>
        <v>BMJ 06844190UTARADAY</v>
      </c>
      <c r="AH943" s="5" t="str">
        <f t="shared" si="260"/>
        <v>Slamet Haryanto44190UTARADAY</v>
      </c>
      <c r="AI943" s="5" t="str">
        <f t="shared" si="261"/>
        <v>BMJ 06844190DAY</v>
      </c>
      <c r="AJ943" s="5" t="str">
        <f t="shared" si="262"/>
        <v>Slamet Haryanto44190DAY</v>
      </c>
      <c r="AK943" s="5" t="str">
        <f t="shared" si="263"/>
        <v>Slamet HaryantoBMJ</v>
      </c>
      <c r="AL943" s="5" t="str">
        <f t="shared" si="265"/>
        <v>3UTARA</v>
      </c>
      <c r="AM943" s="5" t="str">
        <f t="shared" si="266"/>
        <v>1 &gt; 4UTARA10 RODA</v>
      </c>
      <c r="AN943" s="5" t="str">
        <f t="shared" si="267"/>
        <v>Slamet HaryantoBMJ1 &gt; 4UTARA10 RODA</v>
      </c>
      <c r="AO943" s="5" t="str">
        <f t="shared" si="268"/>
        <v>Slamet Haryanto1 &gt; 4UTARA10 RODA</v>
      </c>
      <c r="AP943" s="5" t="str">
        <f t="shared" si="269"/>
        <v>44190DAY</v>
      </c>
    </row>
    <row r="944" spans="1:42" x14ac:dyDescent="0.3">
      <c r="A944" s="33">
        <v>1</v>
      </c>
      <c r="B944" s="33"/>
      <c r="C944" s="70">
        <v>44190</v>
      </c>
      <c r="D944" s="71" t="s">
        <v>19</v>
      </c>
      <c r="E944" s="70">
        <v>44190</v>
      </c>
      <c r="F944" s="71">
        <v>5154835</v>
      </c>
      <c r="G944" s="33" t="s">
        <v>20</v>
      </c>
      <c r="H944" s="33" t="s">
        <v>21</v>
      </c>
      <c r="I944" s="33" t="s">
        <v>76</v>
      </c>
      <c r="J944" s="33" t="s">
        <v>23</v>
      </c>
      <c r="K944" s="63" t="s">
        <v>77</v>
      </c>
      <c r="L944" s="32" t="str">
        <f t="shared" si="270"/>
        <v>FM260JD</v>
      </c>
      <c r="M944" s="32" t="str">
        <f t="shared" si="271"/>
        <v>BMJ</v>
      </c>
      <c r="N944" s="32" t="str">
        <f t="shared" si="272"/>
        <v>10 RODA</v>
      </c>
      <c r="O944" s="64">
        <v>0.57655092592592594</v>
      </c>
      <c r="P944" s="65">
        <v>0.57655092592592594</v>
      </c>
      <c r="Q944" s="65"/>
      <c r="R944" s="66">
        <v>4</v>
      </c>
      <c r="S944" s="66">
        <v>38260</v>
      </c>
      <c r="T944" s="66">
        <v>14800</v>
      </c>
      <c r="U944" s="67">
        <f t="shared" si="264"/>
        <v>23.46</v>
      </c>
      <c r="V944" s="66">
        <f t="shared" si="255"/>
        <v>457329.24</v>
      </c>
      <c r="W944" s="66" t="str">
        <f t="shared" si="256"/>
        <v>1 &gt; 4</v>
      </c>
      <c r="X944" s="66">
        <f>A944+SUMIFS(Presensi!F:F,Presensi!E:E,'Entry Data'!AP944)</f>
        <v>2</v>
      </c>
      <c r="Y944" s="66">
        <f>IFERROR(INDEX('Retasi Pricing'!F:F,MATCH('Entry Data'!AM944,'Retasi Pricing'!E:E,0))*X944,"")</f>
        <v>50000</v>
      </c>
      <c r="Z944" s="62" t="s">
        <v>26</v>
      </c>
      <c r="AA944" s="62" t="s">
        <v>27</v>
      </c>
      <c r="AB944" s="32"/>
      <c r="AC944" s="32" t="s">
        <v>267</v>
      </c>
      <c r="AD944" s="32" t="str">
        <f t="shared" si="257"/>
        <v/>
      </c>
      <c r="AF944" s="5" t="str">
        <f t="shared" si="258"/>
        <v>Slamet Haryanto44190</v>
      </c>
      <c r="AG944" s="5" t="str">
        <f t="shared" si="259"/>
        <v>BMJ 06844190UTARADAY</v>
      </c>
      <c r="AH944" s="5" t="str">
        <f t="shared" si="260"/>
        <v>Slamet Haryanto44190UTARADAY</v>
      </c>
      <c r="AI944" s="5" t="str">
        <f t="shared" si="261"/>
        <v>BMJ 06844190DAY</v>
      </c>
      <c r="AJ944" s="5" t="str">
        <f t="shared" si="262"/>
        <v>Slamet Haryanto44190DAY</v>
      </c>
      <c r="AK944" s="5" t="str">
        <f t="shared" si="263"/>
        <v>Slamet HaryantoBMJ</v>
      </c>
      <c r="AL944" s="5" t="str">
        <f t="shared" si="265"/>
        <v>4UTARA</v>
      </c>
      <c r="AM944" s="5" t="str">
        <f t="shared" si="266"/>
        <v>1 &gt; 4UTARA10 RODA</v>
      </c>
      <c r="AN944" s="5" t="str">
        <f t="shared" si="267"/>
        <v>Slamet HaryantoBMJ1 &gt; 4UTARA10 RODA</v>
      </c>
      <c r="AO944" s="5" t="str">
        <f t="shared" si="268"/>
        <v>Slamet Haryanto1 &gt; 4UTARA10 RODA</v>
      </c>
      <c r="AP944" s="5" t="str">
        <f t="shared" si="269"/>
        <v>44190DAY</v>
      </c>
    </row>
    <row r="945" spans="1:42" x14ac:dyDescent="0.3">
      <c r="A945" s="33">
        <v>1</v>
      </c>
      <c r="B945" s="33"/>
      <c r="C945" s="70">
        <v>44190</v>
      </c>
      <c r="D945" s="71" t="s">
        <v>19</v>
      </c>
      <c r="E945" s="70">
        <v>44190</v>
      </c>
      <c r="F945" s="71">
        <v>5154912</v>
      </c>
      <c r="G945" s="33" t="s">
        <v>20</v>
      </c>
      <c r="H945" s="33" t="s">
        <v>21</v>
      </c>
      <c r="I945" s="33" t="s">
        <v>76</v>
      </c>
      <c r="J945" s="33" t="s">
        <v>23</v>
      </c>
      <c r="K945" s="63" t="s">
        <v>77</v>
      </c>
      <c r="L945" s="32" t="str">
        <f t="shared" si="270"/>
        <v>FM260JD</v>
      </c>
      <c r="M945" s="32" t="str">
        <f t="shared" si="271"/>
        <v>BMJ</v>
      </c>
      <c r="N945" s="32" t="str">
        <f t="shared" si="272"/>
        <v>10 RODA</v>
      </c>
      <c r="O945" s="64">
        <v>0.63276620370370373</v>
      </c>
      <c r="P945" s="65">
        <v>0.63276620370370373</v>
      </c>
      <c r="Q945" s="65"/>
      <c r="R945" s="66">
        <v>5</v>
      </c>
      <c r="S945" s="66">
        <v>39160</v>
      </c>
      <c r="T945" s="66">
        <v>14800</v>
      </c>
      <c r="U945" s="67">
        <f t="shared" si="264"/>
        <v>24.36</v>
      </c>
      <c r="V945" s="66">
        <f t="shared" si="255"/>
        <v>474873.83999999997</v>
      </c>
      <c r="W945" s="66" t="str">
        <f t="shared" si="256"/>
        <v>&gt; 5</v>
      </c>
      <c r="X945" s="66">
        <f>A945+SUMIFS(Presensi!F:F,Presensi!E:E,'Entry Data'!AP945)</f>
        <v>2</v>
      </c>
      <c r="Y945" s="66">
        <f>IFERROR(INDEX('Retasi Pricing'!F:F,MATCH('Entry Data'!AM945,'Retasi Pricing'!E:E,0))*X945,"")</f>
        <v>55300</v>
      </c>
      <c r="Z945" s="62" t="s">
        <v>26</v>
      </c>
      <c r="AA945" s="62" t="s">
        <v>27</v>
      </c>
      <c r="AB945" s="32"/>
      <c r="AC945" s="32" t="s">
        <v>267</v>
      </c>
      <c r="AD945" s="32" t="str">
        <f t="shared" si="257"/>
        <v/>
      </c>
      <c r="AF945" s="5" t="str">
        <f t="shared" si="258"/>
        <v>Slamet Haryanto44190</v>
      </c>
      <c r="AG945" s="5" t="str">
        <f t="shared" si="259"/>
        <v>BMJ 06844190UTARADAY</v>
      </c>
      <c r="AH945" s="5" t="str">
        <f t="shared" si="260"/>
        <v>Slamet Haryanto44190UTARADAY</v>
      </c>
      <c r="AI945" s="5" t="str">
        <f t="shared" si="261"/>
        <v>BMJ 06844190DAY</v>
      </c>
      <c r="AJ945" s="5" t="str">
        <f t="shared" si="262"/>
        <v>Slamet Haryanto44190DAY</v>
      </c>
      <c r="AK945" s="5" t="str">
        <f t="shared" si="263"/>
        <v>Slamet HaryantoBMJ</v>
      </c>
      <c r="AL945" s="5" t="str">
        <f t="shared" si="265"/>
        <v>5UTARA</v>
      </c>
      <c r="AM945" s="5" t="str">
        <f t="shared" si="266"/>
        <v>&gt; 5UTARA10 RODA</v>
      </c>
      <c r="AN945" s="5" t="str">
        <f t="shared" si="267"/>
        <v>Slamet HaryantoBMJ&gt; 5UTARA10 RODA</v>
      </c>
      <c r="AO945" s="5" t="str">
        <f t="shared" si="268"/>
        <v>Slamet Haryanto&gt; 5UTARA10 RODA</v>
      </c>
      <c r="AP945" s="5" t="str">
        <f t="shared" si="269"/>
        <v>44190DAY</v>
      </c>
    </row>
    <row r="946" spans="1:42" x14ac:dyDescent="0.3">
      <c r="A946" s="33">
        <v>1</v>
      </c>
      <c r="B946" s="33"/>
      <c r="C946" s="70">
        <v>44190</v>
      </c>
      <c r="D946" s="71" t="s">
        <v>19</v>
      </c>
      <c r="E946" s="70">
        <v>44190</v>
      </c>
      <c r="F946" s="71">
        <v>5155000</v>
      </c>
      <c r="G946" s="33" t="s">
        <v>20</v>
      </c>
      <c r="H946" s="33" t="s">
        <v>21</v>
      </c>
      <c r="I946" s="33" t="s">
        <v>76</v>
      </c>
      <c r="J946" s="33" t="s">
        <v>23</v>
      </c>
      <c r="K946" s="63" t="s">
        <v>77</v>
      </c>
      <c r="L946" s="32" t="str">
        <f t="shared" si="270"/>
        <v>FM260JD</v>
      </c>
      <c r="M946" s="32" t="str">
        <f t="shared" si="271"/>
        <v>BMJ</v>
      </c>
      <c r="N946" s="32" t="str">
        <f t="shared" si="272"/>
        <v>10 RODA</v>
      </c>
      <c r="O946" s="64">
        <v>0.70369212962962957</v>
      </c>
      <c r="P946" s="65">
        <v>0.70369212962962957</v>
      </c>
      <c r="Q946" s="65"/>
      <c r="R946" s="66">
        <v>6</v>
      </c>
      <c r="S946" s="66">
        <v>39500</v>
      </c>
      <c r="T946" s="66">
        <v>14800</v>
      </c>
      <c r="U946" s="67">
        <f t="shared" si="264"/>
        <v>24.7</v>
      </c>
      <c r="V946" s="66">
        <f t="shared" si="255"/>
        <v>481501.79999999993</v>
      </c>
      <c r="W946" s="66" t="str">
        <f t="shared" si="256"/>
        <v>&gt; 6</v>
      </c>
      <c r="X946" s="66">
        <f>A946+SUMIFS(Presensi!F:F,Presensi!E:E,'Entry Data'!AP946)</f>
        <v>2</v>
      </c>
      <c r="Y946" s="66">
        <f>IFERROR(INDEX('Retasi Pricing'!F:F,MATCH('Entry Data'!AM946,'Retasi Pricing'!E:E,0))*X946,"")</f>
        <v>61600</v>
      </c>
      <c r="Z946" s="62" t="s">
        <v>26</v>
      </c>
      <c r="AA946" s="62" t="s">
        <v>27</v>
      </c>
      <c r="AB946" s="32"/>
      <c r="AC946" s="32" t="s">
        <v>267</v>
      </c>
      <c r="AD946" s="32" t="str">
        <f t="shared" si="257"/>
        <v/>
      </c>
      <c r="AF946" s="5" t="str">
        <f t="shared" si="258"/>
        <v>Slamet Haryanto44190</v>
      </c>
      <c r="AG946" s="5" t="str">
        <f t="shared" si="259"/>
        <v>BMJ 06844190UTARADAY</v>
      </c>
      <c r="AH946" s="5" t="str">
        <f t="shared" si="260"/>
        <v>Slamet Haryanto44190UTARADAY</v>
      </c>
      <c r="AI946" s="5" t="str">
        <f t="shared" si="261"/>
        <v>BMJ 06844190DAY</v>
      </c>
      <c r="AJ946" s="5" t="str">
        <f t="shared" si="262"/>
        <v>Slamet Haryanto44190DAY</v>
      </c>
      <c r="AK946" s="5" t="str">
        <f t="shared" si="263"/>
        <v>Slamet HaryantoBMJ</v>
      </c>
      <c r="AL946" s="5" t="str">
        <f t="shared" si="265"/>
        <v>6UTARA</v>
      </c>
      <c r="AM946" s="5" t="str">
        <f t="shared" si="266"/>
        <v>&gt; 6UTARA10 RODA</v>
      </c>
      <c r="AN946" s="5" t="str">
        <f t="shared" si="267"/>
        <v>Slamet HaryantoBMJ&gt; 6UTARA10 RODA</v>
      </c>
      <c r="AO946" s="5" t="str">
        <f t="shared" si="268"/>
        <v>Slamet Haryanto&gt; 6UTARA10 RODA</v>
      </c>
      <c r="AP946" s="5" t="str">
        <f t="shared" si="269"/>
        <v>44190DAY</v>
      </c>
    </row>
    <row r="947" spans="1:42" x14ac:dyDescent="0.3">
      <c r="A947" s="33">
        <v>1</v>
      </c>
      <c r="B947" s="33"/>
      <c r="C947" s="70">
        <v>44190</v>
      </c>
      <c r="D947" s="71" t="s">
        <v>19</v>
      </c>
      <c r="E947" s="70">
        <v>44190</v>
      </c>
      <c r="F947" s="71">
        <v>5154657</v>
      </c>
      <c r="G947" s="33" t="s">
        <v>20</v>
      </c>
      <c r="H947" s="33" t="s">
        <v>21</v>
      </c>
      <c r="I947" s="33" t="s">
        <v>45</v>
      </c>
      <c r="J947" s="33" t="s">
        <v>46</v>
      </c>
      <c r="K947" s="63" t="s">
        <v>78</v>
      </c>
      <c r="L947" s="32" t="str">
        <f t="shared" si="270"/>
        <v>FM260JD</v>
      </c>
      <c r="M947" s="32" t="str">
        <f t="shared" si="271"/>
        <v>BMJ</v>
      </c>
      <c r="N947" s="32" t="str">
        <f t="shared" si="272"/>
        <v>10 RODA</v>
      </c>
      <c r="O947" s="64">
        <v>0.39291666666666664</v>
      </c>
      <c r="P947" s="65">
        <v>0.39291666666666664</v>
      </c>
      <c r="Q947" s="65"/>
      <c r="R947" s="66">
        <v>1</v>
      </c>
      <c r="S947" s="66">
        <v>38420</v>
      </c>
      <c r="T947" s="66">
        <v>14640</v>
      </c>
      <c r="U947" s="67">
        <f t="shared" si="264"/>
        <v>23.78</v>
      </c>
      <c r="V947" s="66">
        <f t="shared" si="255"/>
        <v>463567.32</v>
      </c>
      <c r="W947" s="66" t="str">
        <f t="shared" si="256"/>
        <v>1 &gt; 4</v>
      </c>
      <c r="X947" s="66">
        <f>A947+SUMIFS(Presensi!F:F,Presensi!E:E,'Entry Data'!AP947)</f>
        <v>2</v>
      </c>
      <c r="Y947" s="66">
        <f>IFERROR(INDEX('Retasi Pricing'!F:F,MATCH('Entry Data'!AM947,'Retasi Pricing'!E:E,0))*X947,"")</f>
        <v>50000</v>
      </c>
      <c r="Z947" s="62" t="s">
        <v>26</v>
      </c>
      <c r="AA947" s="62" t="s">
        <v>27</v>
      </c>
      <c r="AB947" s="32"/>
      <c r="AC947" s="32" t="s">
        <v>264</v>
      </c>
      <c r="AD947" s="32" t="str">
        <f t="shared" si="257"/>
        <v/>
      </c>
      <c r="AF947" s="5" t="str">
        <f t="shared" si="258"/>
        <v>Redho Dwi Agonta44190</v>
      </c>
      <c r="AG947" s="5" t="str">
        <f t="shared" si="259"/>
        <v>BMJ 06944190UTARADAY</v>
      </c>
      <c r="AH947" s="5" t="str">
        <f t="shared" si="260"/>
        <v>Redho Dwi Agonta44190UTARADAY</v>
      </c>
      <c r="AI947" s="5" t="str">
        <f t="shared" si="261"/>
        <v>BMJ 06944190DAY</v>
      </c>
      <c r="AJ947" s="5" t="str">
        <f t="shared" si="262"/>
        <v>Redho Dwi Agonta44190DAY</v>
      </c>
      <c r="AK947" s="5" t="str">
        <f t="shared" si="263"/>
        <v>Redho Dwi AgontaBMJ</v>
      </c>
      <c r="AL947" s="5" t="str">
        <f t="shared" si="265"/>
        <v>1UTARA</v>
      </c>
      <c r="AM947" s="5" t="str">
        <f t="shared" si="266"/>
        <v>1 &gt; 4UTARA10 RODA</v>
      </c>
      <c r="AN947" s="5" t="str">
        <f t="shared" si="267"/>
        <v>Redho Dwi AgontaBMJ1 &gt; 4UTARA10 RODA</v>
      </c>
      <c r="AO947" s="5" t="str">
        <f t="shared" si="268"/>
        <v>Redho Dwi Agonta1 &gt; 4UTARA10 RODA</v>
      </c>
      <c r="AP947" s="5" t="str">
        <f t="shared" si="269"/>
        <v>44190DAY</v>
      </c>
    </row>
    <row r="948" spans="1:42" x14ac:dyDescent="0.3">
      <c r="A948" s="33">
        <v>1</v>
      </c>
      <c r="B948" s="33"/>
      <c r="C948" s="70">
        <v>44190</v>
      </c>
      <c r="D948" s="71" t="s">
        <v>19</v>
      </c>
      <c r="E948" s="70">
        <v>44190</v>
      </c>
      <c r="F948" s="71">
        <v>5154750</v>
      </c>
      <c r="G948" s="33" t="s">
        <v>20</v>
      </c>
      <c r="H948" s="33" t="s">
        <v>21</v>
      </c>
      <c r="I948" s="33" t="s">
        <v>45</v>
      </c>
      <c r="J948" s="33" t="s">
        <v>46</v>
      </c>
      <c r="K948" s="63" t="s">
        <v>78</v>
      </c>
      <c r="L948" s="32" t="str">
        <f t="shared" si="270"/>
        <v>FM260JD</v>
      </c>
      <c r="M948" s="32" t="str">
        <f t="shared" si="271"/>
        <v>BMJ</v>
      </c>
      <c r="N948" s="32" t="str">
        <f t="shared" si="272"/>
        <v>10 RODA</v>
      </c>
      <c r="O948" s="64">
        <v>0.46571759259259254</v>
      </c>
      <c r="P948" s="65">
        <v>0.46571759259259254</v>
      </c>
      <c r="Q948" s="65"/>
      <c r="R948" s="66">
        <v>2</v>
      </c>
      <c r="S948" s="66">
        <v>38100</v>
      </c>
      <c r="T948" s="66">
        <v>14640</v>
      </c>
      <c r="U948" s="67">
        <f t="shared" si="264"/>
        <v>23.46</v>
      </c>
      <c r="V948" s="66">
        <f t="shared" si="255"/>
        <v>457329.24</v>
      </c>
      <c r="W948" s="66" t="str">
        <f t="shared" si="256"/>
        <v>1 &gt; 4</v>
      </c>
      <c r="X948" s="66">
        <f>A948+SUMIFS(Presensi!F:F,Presensi!E:E,'Entry Data'!AP948)</f>
        <v>2</v>
      </c>
      <c r="Y948" s="66">
        <f>IFERROR(INDEX('Retasi Pricing'!F:F,MATCH('Entry Data'!AM948,'Retasi Pricing'!E:E,0))*X948,"")</f>
        <v>50000</v>
      </c>
      <c r="Z948" s="62" t="s">
        <v>26</v>
      </c>
      <c r="AA948" s="62" t="s">
        <v>27</v>
      </c>
      <c r="AB948" s="32"/>
      <c r="AC948" s="32" t="s">
        <v>264</v>
      </c>
      <c r="AD948" s="32" t="str">
        <f t="shared" si="257"/>
        <v/>
      </c>
      <c r="AF948" s="5" t="str">
        <f t="shared" si="258"/>
        <v>Redho Dwi Agonta44190</v>
      </c>
      <c r="AG948" s="5" t="str">
        <f t="shared" si="259"/>
        <v>BMJ 06944190UTARADAY</v>
      </c>
      <c r="AH948" s="5" t="str">
        <f t="shared" si="260"/>
        <v>Redho Dwi Agonta44190UTARADAY</v>
      </c>
      <c r="AI948" s="5" t="str">
        <f t="shared" si="261"/>
        <v>BMJ 06944190DAY</v>
      </c>
      <c r="AJ948" s="5" t="str">
        <f t="shared" si="262"/>
        <v>Redho Dwi Agonta44190DAY</v>
      </c>
      <c r="AK948" s="5" t="str">
        <f t="shared" si="263"/>
        <v>Redho Dwi AgontaBMJ</v>
      </c>
      <c r="AL948" s="5" t="str">
        <f t="shared" si="265"/>
        <v>2UTARA</v>
      </c>
      <c r="AM948" s="5" t="str">
        <f t="shared" si="266"/>
        <v>1 &gt; 4UTARA10 RODA</v>
      </c>
      <c r="AN948" s="5" t="str">
        <f t="shared" si="267"/>
        <v>Redho Dwi AgontaBMJ1 &gt; 4UTARA10 RODA</v>
      </c>
      <c r="AO948" s="5" t="str">
        <f t="shared" si="268"/>
        <v>Redho Dwi Agonta1 &gt; 4UTARA10 RODA</v>
      </c>
      <c r="AP948" s="5" t="str">
        <f t="shared" si="269"/>
        <v>44190DAY</v>
      </c>
    </row>
    <row r="949" spans="1:42" x14ac:dyDescent="0.3">
      <c r="A949" s="33">
        <v>1</v>
      </c>
      <c r="B949" s="33"/>
      <c r="C949" s="70">
        <v>44190</v>
      </c>
      <c r="D949" s="71" t="s">
        <v>19</v>
      </c>
      <c r="E949" s="70">
        <v>44190</v>
      </c>
      <c r="F949" s="71">
        <v>5154863</v>
      </c>
      <c r="G949" s="33" t="s">
        <v>20</v>
      </c>
      <c r="H949" s="33" t="s">
        <v>21</v>
      </c>
      <c r="I949" s="33" t="s">
        <v>45</v>
      </c>
      <c r="J949" s="33" t="s">
        <v>46</v>
      </c>
      <c r="K949" s="63" t="s">
        <v>78</v>
      </c>
      <c r="L949" s="32" t="str">
        <f t="shared" si="270"/>
        <v>FM260JD</v>
      </c>
      <c r="M949" s="32" t="str">
        <f t="shared" si="271"/>
        <v>BMJ</v>
      </c>
      <c r="N949" s="32" t="str">
        <f t="shared" si="272"/>
        <v>10 RODA</v>
      </c>
      <c r="O949" s="64">
        <v>0.59745370370370365</v>
      </c>
      <c r="P949" s="65">
        <v>0.59745370370370365</v>
      </c>
      <c r="Q949" s="65"/>
      <c r="R949" s="66">
        <v>3</v>
      </c>
      <c r="S949" s="66">
        <v>39220</v>
      </c>
      <c r="T949" s="66">
        <v>14640</v>
      </c>
      <c r="U949" s="67">
        <f t="shared" si="264"/>
        <v>24.58</v>
      </c>
      <c r="V949" s="66">
        <f t="shared" si="255"/>
        <v>479162.51999999996</v>
      </c>
      <c r="W949" s="66" t="str">
        <f t="shared" si="256"/>
        <v>1 &gt; 4</v>
      </c>
      <c r="X949" s="66">
        <f>A949+SUMIFS(Presensi!F:F,Presensi!E:E,'Entry Data'!AP949)</f>
        <v>2</v>
      </c>
      <c r="Y949" s="66">
        <f>IFERROR(INDEX('Retasi Pricing'!F:F,MATCH('Entry Data'!AM949,'Retasi Pricing'!E:E,0))*X949,"")</f>
        <v>50000</v>
      </c>
      <c r="Z949" s="62" t="s">
        <v>26</v>
      </c>
      <c r="AA949" s="62" t="s">
        <v>27</v>
      </c>
      <c r="AB949" s="32"/>
      <c r="AC949" s="32" t="s">
        <v>264</v>
      </c>
      <c r="AD949" s="32" t="str">
        <f t="shared" si="257"/>
        <v/>
      </c>
      <c r="AF949" s="5" t="str">
        <f t="shared" si="258"/>
        <v>Redho Dwi Agonta44190</v>
      </c>
      <c r="AG949" s="5" t="str">
        <f t="shared" si="259"/>
        <v>BMJ 06944190UTARADAY</v>
      </c>
      <c r="AH949" s="5" t="str">
        <f t="shared" si="260"/>
        <v>Redho Dwi Agonta44190UTARADAY</v>
      </c>
      <c r="AI949" s="5" t="str">
        <f t="shared" si="261"/>
        <v>BMJ 06944190DAY</v>
      </c>
      <c r="AJ949" s="5" t="str">
        <f t="shared" si="262"/>
        <v>Redho Dwi Agonta44190DAY</v>
      </c>
      <c r="AK949" s="5" t="str">
        <f t="shared" si="263"/>
        <v>Redho Dwi AgontaBMJ</v>
      </c>
      <c r="AL949" s="5" t="str">
        <f t="shared" si="265"/>
        <v>3UTARA</v>
      </c>
      <c r="AM949" s="5" t="str">
        <f t="shared" si="266"/>
        <v>1 &gt; 4UTARA10 RODA</v>
      </c>
      <c r="AN949" s="5" t="str">
        <f t="shared" si="267"/>
        <v>Redho Dwi AgontaBMJ1 &gt; 4UTARA10 RODA</v>
      </c>
      <c r="AO949" s="5" t="str">
        <f t="shared" si="268"/>
        <v>Redho Dwi Agonta1 &gt; 4UTARA10 RODA</v>
      </c>
      <c r="AP949" s="5" t="str">
        <f t="shared" si="269"/>
        <v>44190DAY</v>
      </c>
    </row>
    <row r="950" spans="1:42" x14ac:dyDescent="0.3">
      <c r="A950" s="33">
        <v>1</v>
      </c>
      <c r="B950" s="33"/>
      <c r="C950" s="70">
        <v>44190</v>
      </c>
      <c r="D950" s="71" t="s">
        <v>19</v>
      </c>
      <c r="E950" s="70">
        <v>44190</v>
      </c>
      <c r="F950" s="71">
        <v>5154949</v>
      </c>
      <c r="G950" s="33" t="s">
        <v>20</v>
      </c>
      <c r="H950" s="33" t="s">
        <v>21</v>
      </c>
      <c r="I950" s="33" t="s">
        <v>76</v>
      </c>
      <c r="J950" s="33" t="s">
        <v>23</v>
      </c>
      <c r="K950" s="63" t="s">
        <v>78</v>
      </c>
      <c r="L950" s="32" t="str">
        <f t="shared" si="270"/>
        <v>FM260JD</v>
      </c>
      <c r="M950" s="32" t="str">
        <f t="shared" si="271"/>
        <v>BMJ</v>
      </c>
      <c r="N950" s="32" t="str">
        <f t="shared" si="272"/>
        <v>10 RODA</v>
      </c>
      <c r="O950" s="64">
        <v>0.66031249999999997</v>
      </c>
      <c r="P950" s="65">
        <v>0.66031249999999997</v>
      </c>
      <c r="Q950" s="65"/>
      <c r="R950" s="66">
        <v>4</v>
      </c>
      <c r="S950" s="66">
        <v>39600</v>
      </c>
      <c r="T950" s="66">
        <v>14640</v>
      </c>
      <c r="U950" s="67">
        <f t="shared" si="264"/>
        <v>24.96</v>
      </c>
      <c r="V950" s="66">
        <f t="shared" si="255"/>
        <v>486570.23999999999</v>
      </c>
      <c r="W950" s="66" t="str">
        <f t="shared" si="256"/>
        <v>1 &gt; 4</v>
      </c>
      <c r="X950" s="66">
        <f>A950+SUMIFS(Presensi!F:F,Presensi!E:E,'Entry Data'!AP950)</f>
        <v>2</v>
      </c>
      <c r="Y950" s="66">
        <f>IFERROR(INDEX('Retasi Pricing'!F:F,MATCH('Entry Data'!AM950,'Retasi Pricing'!E:E,0))*X950,"")</f>
        <v>50000</v>
      </c>
      <c r="Z950" s="62" t="s">
        <v>26</v>
      </c>
      <c r="AA950" s="62" t="s">
        <v>27</v>
      </c>
      <c r="AB950" s="32"/>
      <c r="AC950" s="32" t="s">
        <v>264</v>
      </c>
      <c r="AD950" s="32" t="str">
        <f t="shared" si="257"/>
        <v/>
      </c>
      <c r="AF950" s="5" t="str">
        <f t="shared" si="258"/>
        <v>Redho Dwi Agonta44190</v>
      </c>
      <c r="AG950" s="5" t="str">
        <f t="shared" si="259"/>
        <v>BMJ 06944190UTARADAY</v>
      </c>
      <c r="AH950" s="5" t="str">
        <f t="shared" si="260"/>
        <v>Redho Dwi Agonta44190UTARADAY</v>
      </c>
      <c r="AI950" s="5" t="str">
        <f t="shared" si="261"/>
        <v>BMJ 06944190DAY</v>
      </c>
      <c r="AJ950" s="5" t="str">
        <f t="shared" si="262"/>
        <v>Redho Dwi Agonta44190DAY</v>
      </c>
      <c r="AK950" s="5" t="str">
        <f t="shared" si="263"/>
        <v>Redho Dwi AgontaBMJ</v>
      </c>
      <c r="AL950" s="5" t="str">
        <f t="shared" si="265"/>
        <v>4UTARA</v>
      </c>
      <c r="AM950" s="5" t="str">
        <f t="shared" si="266"/>
        <v>1 &gt; 4UTARA10 RODA</v>
      </c>
      <c r="AN950" s="5" t="str">
        <f t="shared" si="267"/>
        <v>Redho Dwi AgontaBMJ1 &gt; 4UTARA10 RODA</v>
      </c>
      <c r="AO950" s="5" t="str">
        <f t="shared" si="268"/>
        <v>Redho Dwi Agonta1 &gt; 4UTARA10 RODA</v>
      </c>
      <c r="AP950" s="5" t="str">
        <f t="shared" si="269"/>
        <v>44190DAY</v>
      </c>
    </row>
    <row r="951" spans="1:42" x14ac:dyDescent="0.3">
      <c r="A951" s="33">
        <v>1</v>
      </c>
      <c r="B951" s="33"/>
      <c r="C951" s="70">
        <v>44190</v>
      </c>
      <c r="D951" s="71" t="s">
        <v>19</v>
      </c>
      <c r="E951" s="70">
        <v>44190</v>
      </c>
      <c r="F951" s="71">
        <v>5155027</v>
      </c>
      <c r="G951" s="33" t="s">
        <v>20</v>
      </c>
      <c r="H951" s="33" t="s">
        <v>21</v>
      </c>
      <c r="I951" s="33" t="s">
        <v>76</v>
      </c>
      <c r="J951" s="33" t="s">
        <v>23</v>
      </c>
      <c r="K951" s="63" t="s">
        <v>78</v>
      </c>
      <c r="L951" s="32" t="str">
        <f t="shared" si="270"/>
        <v>FM260JD</v>
      </c>
      <c r="M951" s="32" t="str">
        <f t="shared" si="271"/>
        <v>BMJ</v>
      </c>
      <c r="N951" s="32" t="str">
        <f t="shared" si="272"/>
        <v>10 RODA</v>
      </c>
      <c r="O951" s="64">
        <v>0.71824074074074085</v>
      </c>
      <c r="P951" s="65">
        <v>0.71824074074074085</v>
      </c>
      <c r="Q951" s="65"/>
      <c r="R951" s="66">
        <v>5</v>
      </c>
      <c r="S951" s="66">
        <v>39940</v>
      </c>
      <c r="T951" s="66">
        <v>14640</v>
      </c>
      <c r="U951" s="67">
        <f t="shared" si="264"/>
        <v>25.3</v>
      </c>
      <c r="V951" s="66">
        <f t="shared" si="255"/>
        <v>493198.20000000007</v>
      </c>
      <c r="W951" s="66" t="str">
        <f t="shared" si="256"/>
        <v>&gt; 5</v>
      </c>
      <c r="X951" s="66">
        <f>A951+SUMIFS(Presensi!F:F,Presensi!E:E,'Entry Data'!AP951)</f>
        <v>2</v>
      </c>
      <c r="Y951" s="66">
        <f>IFERROR(INDEX('Retasi Pricing'!F:F,MATCH('Entry Data'!AM951,'Retasi Pricing'!E:E,0))*X951,"")</f>
        <v>55300</v>
      </c>
      <c r="Z951" s="62" t="s">
        <v>26</v>
      </c>
      <c r="AA951" s="62" t="s">
        <v>27</v>
      </c>
      <c r="AB951" s="32"/>
      <c r="AC951" s="32" t="s">
        <v>264</v>
      </c>
      <c r="AD951" s="32" t="str">
        <f t="shared" si="257"/>
        <v/>
      </c>
      <c r="AF951" s="5" t="str">
        <f t="shared" si="258"/>
        <v>Redho Dwi Agonta44190</v>
      </c>
      <c r="AG951" s="5" t="str">
        <f t="shared" si="259"/>
        <v>BMJ 06944190UTARADAY</v>
      </c>
      <c r="AH951" s="5" t="str">
        <f t="shared" si="260"/>
        <v>Redho Dwi Agonta44190UTARADAY</v>
      </c>
      <c r="AI951" s="5" t="str">
        <f t="shared" si="261"/>
        <v>BMJ 06944190DAY</v>
      </c>
      <c r="AJ951" s="5" t="str">
        <f t="shared" si="262"/>
        <v>Redho Dwi Agonta44190DAY</v>
      </c>
      <c r="AK951" s="5" t="str">
        <f t="shared" si="263"/>
        <v>Redho Dwi AgontaBMJ</v>
      </c>
      <c r="AL951" s="5" t="str">
        <f t="shared" si="265"/>
        <v>5UTARA</v>
      </c>
      <c r="AM951" s="5" t="str">
        <f t="shared" si="266"/>
        <v>&gt; 5UTARA10 RODA</v>
      </c>
      <c r="AN951" s="5" t="str">
        <f t="shared" si="267"/>
        <v>Redho Dwi AgontaBMJ&gt; 5UTARA10 RODA</v>
      </c>
      <c r="AO951" s="5" t="str">
        <f t="shared" si="268"/>
        <v>Redho Dwi Agonta&gt; 5UTARA10 RODA</v>
      </c>
      <c r="AP951" s="5" t="str">
        <f t="shared" si="269"/>
        <v>44190DAY</v>
      </c>
    </row>
    <row r="952" spans="1:42" x14ac:dyDescent="0.3">
      <c r="A952" s="33">
        <v>1</v>
      </c>
      <c r="B952" s="33"/>
      <c r="C952" s="70">
        <v>44190</v>
      </c>
      <c r="D952" s="71" t="s">
        <v>19</v>
      </c>
      <c r="E952" s="70">
        <v>44190</v>
      </c>
      <c r="F952" s="71">
        <v>5154628</v>
      </c>
      <c r="G952" s="33" t="s">
        <v>20</v>
      </c>
      <c r="H952" s="33" t="s">
        <v>21</v>
      </c>
      <c r="I952" s="33" t="s">
        <v>76</v>
      </c>
      <c r="J952" s="33" t="s">
        <v>23</v>
      </c>
      <c r="K952" s="63" t="s">
        <v>79</v>
      </c>
      <c r="L952" s="32" t="str">
        <f t="shared" si="270"/>
        <v>AXOR4843</v>
      </c>
      <c r="M952" s="32" t="str">
        <f t="shared" si="271"/>
        <v>BMJ</v>
      </c>
      <c r="N952" s="32" t="str">
        <f t="shared" si="272"/>
        <v>12 RODA</v>
      </c>
      <c r="O952" s="64">
        <v>0.36615740740740743</v>
      </c>
      <c r="P952" s="65">
        <v>0.36615740740740743</v>
      </c>
      <c r="Q952" s="65"/>
      <c r="R952" s="66">
        <v>1</v>
      </c>
      <c r="S952" s="66">
        <v>53760</v>
      </c>
      <c r="T952" s="66">
        <v>20040</v>
      </c>
      <c r="U952" s="67">
        <f t="shared" si="264"/>
        <v>33.72</v>
      </c>
      <c r="V952" s="66">
        <f t="shared" si="255"/>
        <v>683740.44</v>
      </c>
      <c r="W952" s="66" t="str">
        <f t="shared" si="256"/>
        <v>1 &gt; 4</v>
      </c>
      <c r="X952" s="66">
        <f>A952+SUMIFS(Presensi!F:F,Presensi!E:E,'Entry Data'!AP952)</f>
        <v>2</v>
      </c>
      <c r="Y952" s="66">
        <f>IFERROR(INDEX('Retasi Pricing'!F:F,MATCH('Entry Data'!AM952,'Retasi Pricing'!E:E,0))*X952,"")</f>
        <v>55000</v>
      </c>
      <c r="Z952" s="62" t="s">
        <v>26</v>
      </c>
      <c r="AA952" s="62" t="s">
        <v>27</v>
      </c>
      <c r="AB952" s="32"/>
      <c r="AC952" s="32" t="s">
        <v>266</v>
      </c>
      <c r="AD952" s="32" t="str">
        <f t="shared" si="257"/>
        <v/>
      </c>
      <c r="AF952" s="5" t="str">
        <f t="shared" si="258"/>
        <v>Zulkifli Haribu44190</v>
      </c>
      <c r="AG952" s="5" t="str">
        <f t="shared" si="259"/>
        <v>BMJ 07044190UTARADAY</v>
      </c>
      <c r="AH952" s="5" t="str">
        <f t="shared" si="260"/>
        <v>Zulkifli Haribu44190UTARADAY</v>
      </c>
      <c r="AI952" s="5" t="str">
        <f t="shared" si="261"/>
        <v>BMJ 07044190DAY</v>
      </c>
      <c r="AJ952" s="5" t="str">
        <f t="shared" si="262"/>
        <v>Zulkifli Haribu44190DAY</v>
      </c>
      <c r="AK952" s="5" t="str">
        <f t="shared" si="263"/>
        <v>Zulkifli HaribuBMJ</v>
      </c>
      <c r="AL952" s="5" t="str">
        <f t="shared" si="265"/>
        <v>1UTARA</v>
      </c>
      <c r="AM952" s="5" t="str">
        <f t="shared" si="266"/>
        <v>1 &gt; 4UTARA12 RODA</v>
      </c>
      <c r="AN952" s="5" t="str">
        <f t="shared" si="267"/>
        <v>Zulkifli HaribuBMJ1 &gt; 4UTARA12 RODA</v>
      </c>
      <c r="AO952" s="5" t="str">
        <f t="shared" si="268"/>
        <v>Zulkifli Haribu1 &gt; 4UTARA12 RODA</v>
      </c>
      <c r="AP952" s="5" t="str">
        <f t="shared" si="269"/>
        <v>44190DAY</v>
      </c>
    </row>
    <row r="953" spans="1:42" x14ac:dyDescent="0.3">
      <c r="A953" s="33">
        <v>1</v>
      </c>
      <c r="B953" s="33"/>
      <c r="C953" s="70">
        <v>44190</v>
      </c>
      <c r="D953" s="71" t="s">
        <v>19</v>
      </c>
      <c r="E953" s="70">
        <v>44190</v>
      </c>
      <c r="F953" s="71">
        <v>5154708</v>
      </c>
      <c r="G953" s="33" t="s">
        <v>20</v>
      </c>
      <c r="H953" s="33" t="s">
        <v>50</v>
      </c>
      <c r="I953" s="33" t="s">
        <v>51</v>
      </c>
      <c r="J953" s="33" t="s">
        <v>53</v>
      </c>
      <c r="K953" s="63" t="s">
        <v>79</v>
      </c>
      <c r="L953" s="32" t="str">
        <f t="shared" si="270"/>
        <v>AXOR4843</v>
      </c>
      <c r="M953" s="32" t="str">
        <f t="shared" si="271"/>
        <v>BMJ</v>
      </c>
      <c r="N953" s="32" t="str">
        <f t="shared" si="272"/>
        <v>12 RODA</v>
      </c>
      <c r="O953" s="64">
        <v>0.42972222222222217</v>
      </c>
      <c r="P953" s="65">
        <v>0.42972222222222217</v>
      </c>
      <c r="Q953" s="65"/>
      <c r="R953" s="66">
        <v>2</v>
      </c>
      <c r="S953" s="66">
        <v>51660</v>
      </c>
      <c r="T953" s="66">
        <v>20040</v>
      </c>
      <c r="U953" s="67">
        <f t="shared" si="264"/>
        <v>31.62</v>
      </c>
      <c r="V953" s="66">
        <f t="shared" si="255"/>
        <v>641158.74</v>
      </c>
      <c r="W953" s="66" t="str">
        <f t="shared" si="256"/>
        <v>1 &gt; 4</v>
      </c>
      <c r="X953" s="66">
        <f>A953+SUMIFS(Presensi!F:F,Presensi!E:E,'Entry Data'!AP953)</f>
        <v>2</v>
      </c>
      <c r="Y953" s="66">
        <f>IFERROR(INDEX('Retasi Pricing'!F:F,MATCH('Entry Data'!AM953,'Retasi Pricing'!E:E,0))*X953,"")</f>
        <v>55000</v>
      </c>
      <c r="Z953" s="62" t="s">
        <v>26</v>
      </c>
      <c r="AA953" s="62" t="s">
        <v>27</v>
      </c>
      <c r="AB953" s="32"/>
      <c r="AC953" s="32" t="s">
        <v>266</v>
      </c>
      <c r="AD953" s="32" t="str">
        <f t="shared" si="257"/>
        <v/>
      </c>
      <c r="AF953" s="5" t="str">
        <f t="shared" si="258"/>
        <v>Zulkifli Haribu44190</v>
      </c>
      <c r="AG953" s="5" t="str">
        <f t="shared" si="259"/>
        <v>BMJ 07044190UTARADAY</v>
      </c>
      <c r="AH953" s="5" t="str">
        <f t="shared" si="260"/>
        <v>Zulkifli Haribu44190UTARADAY</v>
      </c>
      <c r="AI953" s="5" t="str">
        <f t="shared" si="261"/>
        <v>BMJ 07044190DAY</v>
      </c>
      <c r="AJ953" s="5" t="str">
        <f t="shared" si="262"/>
        <v>Zulkifli Haribu44190DAY</v>
      </c>
      <c r="AK953" s="5" t="str">
        <f t="shared" si="263"/>
        <v>Zulkifli HaribuBMJ</v>
      </c>
      <c r="AL953" s="5" t="str">
        <f t="shared" si="265"/>
        <v>2UTARA</v>
      </c>
      <c r="AM953" s="5" t="str">
        <f t="shared" si="266"/>
        <v>1 &gt; 4UTARA12 RODA</v>
      </c>
      <c r="AN953" s="5" t="str">
        <f t="shared" si="267"/>
        <v>Zulkifli HaribuBMJ1 &gt; 4UTARA12 RODA</v>
      </c>
      <c r="AO953" s="5" t="str">
        <f t="shared" si="268"/>
        <v>Zulkifli Haribu1 &gt; 4UTARA12 RODA</v>
      </c>
      <c r="AP953" s="5" t="str">
        <f t="shared" si="269"/>
        <v>44190DAY</v>
      </c>
    </row>
    <row r="954" spans="1:42" x14ac:dyDescent="0.3">
      <c r="A954" s="33">
        <v>1</v>
      </c>
      <c r="B954" s="33"/>
      <c r="C954" s="70">
        <v>44190</v>
      </c>
      <c r="D954" s="71" t="s">
        <v>19</v>
      </c>
      <c r="E954" s="70">
        <v>44190</v>
      </c>
      <c r="F954" s="71">
        <v>5154804</v>
      </c>
      <c r="G954" s="33" t="s">
        <v>20</v>
      </c>
      <c r="H954" s="33" t="s">
        <v>21</v>
      </c>
      <c r="I954" s="33" t="s">
        <v>45</v>
      </c>
      <c r="J954" s="33" t="s">
        <v>46</v>
      </c>
      <c r="K954" s="63" t="s">
        <v>79</v>
      </c>
      <c r="L954" s="32" t="str">
        <f t="shared" si="270"/>
        <v>AXOR4843</v>
      </c>
      <c r="M954" s="32" t="str">
        <f t="shared" si="271"/>
        <v>BMJ</v>
      </c>
      <c r="N954" s="32" t="str">
        <f t="shared" si="272"/>
        <v>12 RODA</v>
      </c>
      <c r="O954" s="64">
        <v>0.52260416666666665</v>
      </c>
      <c r="P954" s="65">
        <v>0.52260416666666665</v>
      </c>
      <c r="Q954" s="65"/>
      <c r="R954" s="66">
        <v>3</v>
      </c>
      <c r="S954" s="66">
        <v>51860</v>
      </c>
      <c r="T954" s="66">
        <v>20040</v>
      </c>
      <c r="U954" s="67">
        <f t="shared" si="264"/>
        <v>31.82</v>
      </c>
      <c r="V954" s="66">
        <f t="shared" si="255"/>
        <v>645214.14</v>
      </c>
      <c r="W954" s="66" t="str">
        <f t="shared" si="256"/>
        <v>1 &gt; 4</v>
      </c>
      <c r="X954" s="66">
        <f>A954+SUMIFS(Presensi!F:F,Presensi!E:E,'Entry Data'!AP954)</f>
        <v>2</v>
      </c>
      <c r="Y954" s="66">
        <f>IFERROR(INDEX('Retasi Pricing'!F:F,MATCH('Entry Data'!AM954,'Retasi Pricing'!E:E,0))*X954,"")</f>
        <v>55000</v>
      </c>
      <c r="Z954" s="62" t="s">
        <v>26</v>
      </c>
      <c r="AA954" s="62" t="s">
        <v>27</v>
      </c>
      <c r="AB954" s="32"/>
      <c r="AC954" s="32" t="s">
        <v>266</v>
      </c>
      <c r="AD954" s="32" t="str">
        <f t="shared" si="257"/>
        <v/>
      </c>
      <c r="AF954" s="5" t="str">
        <f t="shared" si="258"/>
        <v>Zulkifli Haribu44190</v>
      </c>
      <c r="AG954" s="5" t="str">
        <f t="shared" si="259"/>
        <v>BMJ 07044190UTARADAY</v>
      </c>
      <c r="AH954" s="5" t="str">
        <f t="shared" si="260"/>
        <v>Zulkifli Haribu44190UTARADAY</v>
      </c>
      <c r="AI954" s="5" t="str">
        <f t="shared" si="261"/>
        <v>BMJ 07044190DAY</v>
      </c>
      <c r="AJ954" s="5" t="str">
        <f t="shared" si="262"/>
        <v>Zulkifli Haribu44190DAY</v>
      </c>
      <c r="AK954" s="5" t="str">
        <f t="shared" si="263"/>
        <v>Zulkifli HaribuBMJ</v>
      </c>
      <c r="AL954" s="5" t="str">
        <f t="shared" si="265"/>
        <v>3UTARA</v>
      </c>
      <c r="AM954" s="5" t="str">
        <f t="shared" si="266"/>
        <v>1 &gt; 4UTARA12 RODA</v>
      </c>
      <c r="AN954" s="5" t="str">
        <f t="shared" si="267"/>
        <v>Zulkifli HaribuBMJ1 &gt; 4UTARA12 RODA</v>
      </c>
      <c r="AO954" s="5" t="str">
        <f t="shared" si="268"/>
        <v>Zulkifli Haribu1 &gt; 4UTARA12 RODA</v>
      </c>
      <c r="AP954" s="5" t="str">
        <f t="shared" si="269"/>
        <v>44190DAY</v>
      </c>
    </row>
    <row r="955" spans="1:42" x14ac:dyDescent="0.3">
      <c r="A955" s="33">
        <v>1</v>
      </c>
      <c r="B955" s="33"/>
      <c r="C955" s="70">
        <v>44190</v>
      </c>
      <c r="D955" s="71" t="s">
        <v>19</v>
      </c>
      <c r="E955" s="70">
        <v>44190</v>
      </c>
      <c r="F955" s="71">
        <v>5154862</v>
      </c>
      <c r="G955" s="33" t="s">
        <v>20</v>
      </c>
      <c r="H955" s="33" t="s">
        <v>50</v>
      </c>
      <c r="I955" s="33" t="s">
        <v>51</v>
      </c>
      <c r="J955" s="33" t="s">
        <v>53</v>
      </c>
      <c r="K955" s="63" t="s">
        <v>79</v>
      </c>
      <c r="L955" s="32" t="str">
        <f t="shared" si="270"/>
        <v>AXOR4843</v>
      </c>
      <c r="M955" s="32" t="str">
        <f t="shared" si="271"/>
        <v>BMJ</v>
      </c>
      <c r="N955" s="32" t="str">
        <f t="shared" si="272"/>
        <v>12 RODA</v>
      </c>
      <c r="O955" s="64">
        <v>0.5964814814814815</v>
      </c>
      <c r="P955" s="65">
        <v>0.5964814814814815</v>
      </c>
      <c r="Q955" s="65"/>
      <c r="R955" s="66">
        <v>4</v>
      </c>
      <c r="S955" s="66">
        <v>52280</v>
      </c>
      <c r="T955" s="66">
        <v>20040</v>
      </c>
      <c r="U955" s="67">
        <f t="shared" si="264"/>
        <v>32.24</v>
      </c>
      <c r="V955" s="66">
        <f t="shared" si="255"/>
        <v>653730.4800000001</v>
      </c>
      <c r="W955" s="66" t="str">
        <f t="shared" si="256"/>
        <v>1 &gt; 4</v>
      </c>
      <c r="X955" s="66">
        <f>A955+SUMIFS(Presensi!F:F,Presensi!E:E,'Entry Data'!AP955)</f>
        <v>2</v>
      </c>
      <c r="Y955" s="66">
        <f>IFERROR(INDEX('Retasi Pricing'!F:F,MATCH('Entry Data'!AM955,'Retasi Pricing'!E:E,0))*X955,"")</f>
        <v>55000</v>
      </c>
      <c r="Z955" s="62" t="s">
        <v>26</v>
      </c>
      <c r="AA955" s="62" t="s">
        <v>27</v>
      </c>
      <c r="AB955" s="32"/>
      <c r="AC955" s="32" t="s">
        <v>266</v>
      </c>
      <c r="AD955" s="32" t="str">
        <f t="shared" si="257"/>
        <v/>
      </c>
      <c r="AF955" s="5" t="str">
        <f t="shared" si="258"/>
        <v>Zulkifli Haribu44190</v>
      </c>
      <c r="AG955" s="5" t="str">
        <f t="shared" si="259"/>
        <v>BMJ 07044190UTARADAY</v>
      </c>
      <c r="AH955" s="5" t="str">
        <f t="shared" si="260"/>
        <v>Zulkifli Haribu44190UTARADAY</v>
      </c>
      <c r="AI955" s="5" t="str">
        <f t="shared" si="261"/>
        <v>BMJ 07044190DAY</v>
      </c>
      <c r="AJ955" s="5" t="str">
        <f t="shared" si="262"/>
        <v>Zulkifli Haribu44190DAY</v>
      </c>
      <c r="AK955" s="5" t="str">
        <f t="shared" si="263"/>
        <v>Zulkifli HaribuBMJ</v>
      </c>
      <c r="AL955" s="5" t="str">
        <f t="shared" si="265"/>
        <v>4UTARA</v>
      </c>
      <c r="AM955" s="5" t="str">
        <f t="shared" si="266"/>
        <v>1 &gt; 4UTARA12 RODA</v>
      </c>
      <c r="AN955" s="5" t="str">
        <f t="shared" si="267"/>
        <v>Zulkifli HaribuBMJ1 &gt; 4UTARA12 RODA</v>
      </c>
      <c r="AO955" s="5" t="str">
        <f t="shared" si="268"/>
        <v>Zulkifli Haribu1 &gt; 4UTARA12 RODA</v>
      </c>
      <c r="AP955" s="5" t="str">
        <f t="shared" si="269"/>
        <v>44190DAY</v>
      </c>
    </row>
    <row r="956" spans="1:42" x14ac:dyDescent="0.3">
      <c r="A956" s="33">
        <v>1</v>
      </c>
      <c r="B956" s="33"/>
      <c r="C956" s="70">
        <v>44190</v>
      </c>
      <c r="D956" s="71" t="s">
        <v>19</v>
      </c>
      <c r="E956" s="70">
        <v>44190</v>
      </c>
      <c r="F956" s="71">
        <v>5154939</v>
      </c>
      <c r="G956" s="33" t="s">
        <v>20</v>
      </c>
      <c r="H956" s="33" t="s">
        <v>21</v>
      </c>
      <c r="I956" s="33" t="s">
        <v>45</v>
      </c>
      <c r="J956" s="33" t="s">
        <v>46</v>
      </c>
      <c r="K956" s="63" t="s">
        <v>79</v>
      </c>
      <c r="L956" s="32" t="str">
        <f t="shared" si="270"/>
        <v>AXOR4843</v>
      </c>
      <c r="M956" s="32" t="str">
        <f t="shared" si="271"/>
        <v>BMJ</v>
      </c>
      <c r="N956" s="32" t="str">
        <f t="shared" si="272"/>
        <v>12 RODA</v>
      </c>
      <c r="O956" s="64">
        <v>0.65474537037037039</v>
      </c>
      <c r="P956" s="65">
        <v>0.65474537037037039</v>
      </c>
      <c r="Q956" s="65"/>
      <c r="R956" s="66">
        <v>5</v>
      </c>
      <c r="S956" s="66">
        <v>50260</v>
      </c>
      <c r="T956" s="66">
        <v>20040</v>
      </c>
      <c r="U956" s="67">
        <f t="shared" si="264"/>
        <v>30.22</v>
      </c>
      <c r="V956" s="66">
        <f t="shared" si="255"/>
        <v>612770.93999999994</v>
      </c>
      <c r="W956" s="66" t="str">
        <f t="shared" si="256"/>
        <v>&gt; 5</v>
      </c>
      <c r="X956" s="66">
        <f>A956+SUMIFS(Presensi!F:F,Presensi!E:E,'Entry Data'!AP956)</f>
        <v>2</v>
      </c>
      <c r="Y956" s="66">
        <f>IFERROR(INDEX('Retasi Pricing'!F:F,MATCH('Entry Data'!AM956,'Retasi Pricing'!E:E,0))*X956,"")</f>
        <v>62400</v>
      </c>
      <c r="Z956" s="62" t="s">
        <v>26</v>
      </c>
      <c r="AA956" s="62" t="s">
        <v>27</v>
      </c>
      <c r="AB956" s="32"/>
      <c r="AC956" s="32" t="s">
        <v>266</v>
      </c>
      <c r="AD956" s="32" t="str">
        <f t="shared" si="257"/>
        <v/>
      </c>
      <c r="AF956" s="5" t="str">
        <f t="shared" si="258"/>
        <v>Zulkifli Haribu44190</v>
      </c>
      <c r="AG956" s="5" t="str">
        <f t="shared" si="259"/>
        <v>BMJ 07044190UTARADAY</v>
      </c>
      <c r="AH956" s="5" t="str">
        <f t="shared" si="260"/>
        <v>Zulkifli Haribu44190UTARADAY</v>
      </c>
      <c r="AI956" s="5" t="str">
        <f t="shared" si="261"/>
        <v>BMJ 07044190DAY</v>
      </c>
      <c r="AJ956" s="5" t="str">
        <f t="shared" si="262"/>
        <v>Zulkifli Haribu44190DAY</v>
      </c>
      <c r="AK956" s="5" t="str">
        <f t="shared" si="263"/>
        <v>Zulkifli HaribuBMJ</v>
      </c>
      <c r="AL956" s="5" t="str">
        <f t="shared" si="265"/>
        <v>5UTARA</v>
      </c>
      <c r="AM956" s="5" t="str">
        <f t="shared" si="266"/>
        <v>&gt; 5UTARA12 RODA</v>
      </c>
      <c r="AN956" s="5" t="str">
        <f t="shared" si="267"/>
        <v>Zulkifli HaribuBMJ&gt; 5UTARA12 RODA</v>
      </c>
      <c r="AO956" s="5" t="str">
        <f t="shared" si="268"/>
        <v>Zulkifli Haribu&gt; 5UTARA12 RODA</v>
      </c>
      <c r="AP956" s="5" t="str">
        <f t="shared" si="269"/>
        <v>44190DAY</v>
      </c>
    </row>
    <row r="957" spans="1:42" x14ac:dyDescent="0.3">
      <c r="A957" s="33">
        <v>1</v>
      </c>
      <c r="B957" s="33"/>
      <c r="C957" s="70">
        <v>44190</v>
      </c>
      <c r="D957" s="71" t="s">
        <v>19</v>
      </c>
      <c r="E957" s="70">
        <v>44190</v>
      </c>
      <c r="F957" s="71">
        <v>5155031</v>
      </c>
      <c r="G957" s="33" t="s">
        <v>20</v>
      </c>
      <c r="H957" s="33" t="s">
        <v>21</v>
      </c>
      <c r="I957" s="33" t="s">
        <v>45</v>
      </c>
      <c r="J957" s="33" t="s">
        <v>46</v>
      </c>
      <c r="K957" s="63" t="s">
        <v>79</v>
      </c>
      <c r="L957" s="32" t="str">
        <f t="shared" si="270"/>
        <v>AXOR4843</v>
      </c>
      <c r="M957" s="32" t="str">
        <f t="shared" si="271"/>
        <v>BMJ</v>
      </c>
      <c r="N957" s="32" t="str">
        <f t="shared" si="272"/>
        <v>12 RODA</v>
      </c>
      <c r="O957" s="64">
        <v>0.72006944444444443</v>
      </c>
      <c r="P957" s="65">
        <v>0.72006944444444443</v>
      </c>
      <c r="Q957" s="65"/>
      <c r="R957" s="66">
        <v>6</v>
      </c>
      <c r="S957" s="66">
        <v>49300</v>
      </c>
      <c r="T957" s="66">
        <v>20040</v>
      </c>
      <c r="U957" s="67">
        <f t="shared" si="264"/>
        <v>29.26</v>
      </c>
      <c r="V957" s="66">
        <f t="shared" si="255"/>
        <v>593305.02</v>
      </c>
      <c r="W957" s="66" t="str">
        <f t="shared" si="256"/>
        <v>&gt; 6</v>
      </c>
      <c r="X957" s="66">
        <f>A957+SUMIFS(Presensi!F:F,Presensi!E:E,'Entry Data'!AP957)</f>
        <v>2</v>
      </c>
      <c r="Y957" s="66">
        <f>IFERROR(INDEX('Retasi Pricing'!F:F,MATCH('Entry Data'!AM957,'Retasi Pricing'!E:E,0))*X957,"")</f>
        <v>68900</v>
      </c>
      <c r="Z957" s="62" t="s">
        <v>26</v>
      </c>
      <c r="AA957" s="62" t="s">
        <v>27</v>
      </c>
      <c r="AB957" s="32"/>
      <c r="AC957" s="32" t="s">
        <v>266</v>
      </c>
      <c r="AD957" s="32" t="str">
        <f t="shared" si="257"/>
        <v/>
      </c>
      <c r="AF957" s="5" t="str">
        <f t="shared" si="258"/>
        <v>Zulkifli Haribu44190</v>
      </c>
      <c r="AG957" s="5" t="str">
        <f t="shared" si="259"/>
        <v>BMJ 07044190UTARADAY</v>
      </c>
      <c r="AH957" s="5" t="str">
        <f t="shared" si="260"/>
        <v>Zulkifli Haribu44190UTARADAY</v>
      </c>
      <c r="AI957" s="5" t="str">
        <f t="shared" si="261"/>
        <v>BMJ 07044190DAY</v>
      </c>
      <c r="AJ957" s="5" t="str">
        <f t="shared" si="262"/>
        <v>Zulkifli Haribu44190DAY</v>
      </c>
      <c r="AK957" s="5" t="str">
        <f t="shared" si="263"/>
        <v>Zulkifli HaribuBMJ</v>
      </c>
      <c r="AL957" s="5" t="str">
        <f t="shared" si="265"/>
        <v>6UTARA</v>
      </c>
      <c r="AM957" s="5" t="str">
        <f t="shared" si="266"/>
        <v>&gt; 6UTARA12 RODA</v>
      </c>
      <c r="AN957" s="5" t="str">
        <f t="shared" si="267"/>
        <v>Zulkifli HaribuBMJ&gt; 6UTARA12 RODA</v>
      </c>
      <c r="AO957" s="5" t="str">
        <f t="shared" si="268"/>
        <v>Zulkifli Haribu&gt; 6UTARA12 RODA</v>
      </c>
      <c r="AP957" s="5" t="str">
        <f t="shared" si="269"/>
        <v>44190DAY</v>
      </c>
    </row>
    <row r="958" spans="1:42" x14ac:dyDescent="0.3">
      <c r="A958" s="33">
        <v>1</v>
      </c>
      <c r="B958" s="33"/>
      <c r="C958" s="70">
        <v>44190</v>
      </c>
      <c r="D958" s="71" t="s">
        <v>19</v>
      </c>
      <c r="E958" s="70">
        <v>44190</v>
      </c>
      <c r="F958" s="71">
        <v>5154643</v>
      </c>
      <c r="G958" s="33" t="s">
        <v>20</v>
      </c>
      <c r="H958" s="33" t="s">
        <v>50</v>
      </c>
      <c r="I958" s="33" t="s">
        <v>51</v>
      </c>
      <c r="J958" s="33" t="s">
        <v>53</v>
      </c>
      <c r="K958" s="63" t="s">
        <v>80</v>
      </c>
      <c r="L958" s="32" t="str">
        <f t="shared" si="270"/>
        <v>AXOR4843</v>
      </c>
      <c r="M958" s="32" t="str">
        <f t="shared" si="271"/>
        <v>BMJ</v>
      </c>
      <c r="N958" s="32" t="str">
        <f t="shared" si="272"/>
        <v>12 RODA</v>
      </c>
      <c r="O958" s="64">
        <v>0.37859953703703703</v>
      </c>
      <c r="P958" s="65">
        <v>0.37859953703703703</v>
      </c>
      <c r="Q958" s="65"/>
      <c r="R958" s="66">
        <v>1</v>
      </c>
      <c r="S958" s="66">
        <v>51620</v>
      </c>
      <c r="T958" s="66">
        <v>20040</v>
      </c>
      <c r="U958" s="67">
        <f t="shared" si="264"/>
        <v>31.58</v>
      </c>
      <c r="V958" s="66">
        <f t="shared" si="255"/>
        <v>640347.65999999992</v>
      </c>
      <c r="W958" s="66" t="str">
        <f t="shared" si="256"/>
        <v>1 &gt; 4</v>
      </c>
      <c r="X958" s="66">
        <f>A958+SUMIFS(Presensi!F:F,Presensi!E:E,'Entry Data'!AP958)</f>
        <v>2</v>
      </c>
      <c r="Y958" s="66">
        <f>IFERROR(INDEX('Retasi Pricing'!F:F,MATCH('Entry Data'!AM958,'Retasi Pricing'!E:E,0))*X958,"")</f>
        <v>55000</v>
      </c>
      <c r="Z958" s="62" t="s">
        <v>26</v>
      </c>
      <c r="AA958" s="62" t="s">
        <v>27</v>
      </c>
      <c r="AB958" s="32"/>
      <c r="AC958" s="32" t="s">
        <v>193</v>
      </c>
      <c r="AD958" s="32" t="str">
        <f t="shared" si="257"/>
        <v/>
      </c>
      <c r="AF958" s="5" t="str">
        <f t="shared" si="258"/>
        <v>budiyono44190</v>
      </c>
      <c r="AG958" s="5" t="str">
        <f t="shared" si="259"/>
        <v>BMJ 07144190UTARADAY</v>
      </c>
      <c r="AH958" s="5" t="str">
        <f t="shared" si="260"/>
        <v>budiyono44190UTARADAY</v>
      </c>
      <c r="AI958" s="5" t="str">
        <f t="shared" si="261"/>
        <v>BMJ 07144190DAY</v>
      </c>
      <c r="AJ958" s="5" t="str">
        <f t="shared" si="262"/>
        <v>budiyono44190DAY</v>
      </c>
      <c r="AK958" s="5" t="str">
        <f t="shared" si="263"/>
        <v>budiyonoBMJ</v>
      </c>
      <c r="AL958" s="5" t="str">
        <f t="shared" si="265"/>
        <v>1UTARA</v>
      </c>
      <c r="AM958" s="5" t="str">
        <f t="shared" si="266"/>
        <v>1 &gt; 4UTARA12 RODA</v>
      </c>
      <c r="AN958" s="5" t="str">
        <f t="shared" si="267"/>
        <v>budiyonoBMJ1 &gt; 4UTARA12 RODA</v>
      </c>
      <c r="AO958" s="5" t="str">
        <f t="shared" si="268"/>
        <v>budiyono1 &gt; 4UTARA12 RODA</v>
      </c>
      <c r="AP958" s="5" t="str">
        <f t="shared" si="269"/>
        <v>44190DAY</v>
      </c>
    </row>
    <row r="959" spans="1:42" x14ac:dyDescent="0.3">
      <c r="A959" s="33">
        <v>1</v>
      </c>
      <c r="B959" s="33"/>
      <c r="C959" s="70">
        <v>44190</v>
      </c>
      <c r="D959" s="71" t="s">
        <v>19</v>
      </c>
      <c r="E959" s="70">
        <v>44190</v>
      </c>
      <c r="F959" s="71">
        <v>5154730</v>
      </c>
      <c r="G959" s="33" t="s">
        <v>20</v>
      </c>
      <c r="H959" s="33" t="s">
        <v>21</v>
      </c>
      <c r="I959" s="33" t="s">
        <v>45</v>
      </c>
      <c r="J959" s="33" t="s">
        <v>46</v>
      </c>
      <c r="K959" s="63" t="s">
        <v>80</v>
      </c>
      <c r="L959" s="32" t="str">
        <f t="shared" si="270"/>
        <v>AXOR4843</v>
      </c>
      <c r="M959" s="32" t="str">
        <f t="shared" si="271"/>
        <v>BMJ</v>
      </c>
      <c r="N959" s="32" t="str">
        <f t="shared" si="272"/>
        <v>12 RODA</v>
      </c>
      <c r="O959" s="64">
        <v>0.44976851851851851</v>
      </c>
      <c r="P959" s="65">
        <v>0.44976851851851851</v>
      </c>
      <c r="Q959" s="65"/>
      <c r="R959" s="66">
        <v>2</v>
      </c>
      <c r="S959" s="66">
        <v>51360</v>
      </c>
      <c r="T959" s="66">
        <v>20040</v>
      </c>
      <c r="U959" s="67">
        <f t="shared" si="264"/>
        <v>31.32</v>
      </c>
      <c r="V959" s="66">
        <f t="shared" si="255"/>
        <v>635075.64</v>
      </c>
      <c r="W959" s="66" t="str">
        <f t="shared" si="256"/>
        <v>1 &gt; 4</v>
      </c>
      <c r="X959" s="66">
        <f>A959+SUMIFS(Presensi!F:F,Presensi!E:E,'Entry Data'!AP959)</f>
        <v>2</v>
      </c>
      <c r="Y959" s="66">
        <f>IFERROR(INDEX('Retasi Pricing'!F:F,MATCH('Entry Data'!AM959,'Retasi Pricing'!E:E,0))*X959,"")</f>
        <v>55000</v>
      </c>
      <c r="Z959" s="62" t="s">
        <v>26</v>
      </c>
      <c r="AA959" s="62" t="s">
        <v>27</v>
      </c>
      <c r="AB959" s="32"/>
      <c r="AC959" s="32" t="s">
        <v>193</v>
      </c>
      <c r="AD959" s="32" t="str">
        <f t="shared" si="257"/>
        <v/>
      </c>
      <c r="AF959" s="5" t="str">
        <f t="shared" si="258"/>
        <v>budiyono44190</v>
      </c>
      <c r="AG959" s="5" t="str">
        <f t="shared" si="259"/>
        <v>BMJ 07144190UTARADAY</v>
      </c>
      <c r="AH959" s="5" t="str">
        <f t="shared" si="260"/>
        <v>budiyono44190UTARADAY</v>
      </c>
      <c r="AI959" s="5" t="str">
        <f t="shared" si="261"/>
        <v>BMJ 07144190DAY</v>
      </c>
      <c r="AJ959" s="5" t="str">
        <f t="shared" si="262"/>
        <v>budiyono44190DAY</v>
      </c>
      <c r="AK959" s="5" t="str">
        <f t="shared" si="263"/>
        <v>budiyonoBMJ</v>
      </c>
      <c r="AL959" s="5" t="str">
        <f t="shared" si="265"/>
        <v>2UTARA</v>
      </c>
      <c r="AM959" s="5" t="str">
        <f t="shared" si="266"/>
        <v>1 &gt; 4UTARA12 RODA</v>
      </c>
      <c r="AN959" s="5" t="str">
        <f t="shared" si="267"/>
        <v>budiyonoBMJ1 &gt; 4UTARA12 RODA</v>
      </c>
      <c r="AO959" s="5" t="str">
        <f t="shared" si="268"/>
        <v>budiyono1 &gt; 4UTARA12 RODA</v>
      </c>
      <c r="AP959" s="5" t="str">
        <f t="shared" si="269"/>
        <v>44190DAY</v>
      </c>
    </row>
    <row r="960" spans="1:42" x14ac:dyDescent="0.3">
      <c r="A960" s="33">
        <v>1</v>
      </c>
      <c r="B960" s="33"/>
      <c r="C960" s="70">
        <v>44190</v>
      </c>
      <c r="D960" s="71" t="s">
        <v>19</v>
      </c>
      <c r="E960" s="70">
        <v>44190</v>
      </c>
      <c r="F960" s="71">
        <v>5154793</v>
      </c>
      <c r="G960" s="33" t="s">
        <v>20</v>
      </c>
      <c r="H960" s="33" t="s">
        <v>50</v>
      </c>
      <c r="I960" s="33" t="s">
        <v>51</v>
      </c>
      <c r="J960" s="33" t="s">
        <v>53</v>
      </c>
      <c r="K960" s="63" t="s">
        <v>80</v>
      </c>
      <c r="L960" s="32" t="str">
        <f t="shared" si="270"/>
        <v>AXOR4843</v>
      </c>
      <c r="M960" s="32" t="str">
        <f t="shared" si="271"/>
        <v>BMJ</v>
      </c>
      <c r="N960" s="32" t="str">
        <f t="shared" si="272"/>
        <v>12 RODA</v>
      </c>
      <c r="O960" s="64">
        <v>0.50591435185185185</v>
      </c>
      <c r="P960" s="65">
        <v>0.50591435185185185</v>
      </c>
      <c r="Q960" s="65"/>
      <c r="R960" s="66">
        <v>3</v>
      </c>
      <c r="S960" s="66">
        <v>53260</v>
      </c>
      <c r="T960" s="66">
        <v>20040</v>
      </c>
      <c r="U960" s="67">
        <f t="shared" si="264"/>
        <v>33.22</v>
      </c>
      <c r="V960" s="66">
        <f t="shared" si="255"/>
        <v>673601.94</v>
      </c>
      <c r="W960" s="66" t="str">
        <f t="shared" si="256"/>
        <v>1 &gt; 4</v>
      </c>
      <c r="X960" s="66">
        <f>A960+SUMIFS(Presensi!F:F,Presensi!E:E,'Entry Data'!AP960)</f>
        <v>2</v>
      </c>
      <c r="Y960" s="66">
        <f>IFERROR(INDEX('Retasi Pricing'!F:F,MATCH('Entry Data'!AM960,'Retasi Pricing'!E:E,0))*X960,"")</f>
        <v>55000</v>
      </c>
      <c r="Z960" s="62" t="s">
        <v>26</v>
      </c>
      <c r="AA960" s="62" t="s">
        <v>27</v>
      </c>
      <c r="AB960" s="32"/>
      <c r="AC960" s="32" t="s">
        <v>193</v>
      </c>
      <c r="AD960" s="32" t="str">
        <f t="shared" si="257"/>
        <v/>
      </c>
      <c r="AF960" s="5" t="str">
        <f t="shared" si="258"/>
        <v>budiyono44190</v>
      </c>
      <c r="AG960" s="5" t="str">
        <f t="shared" si="259"/>
        <v>BMJ 07144190UTARADAY</v>
      </c>
      <c r="AH960" s="5" t="str">
        <f t="shared" si="260"/>
        <v>budiyono44190UTARADAY</v>
      </c>
      <c r="AI960" s="5" t="str">
        <f t="shared" si="261"/>
        <v>BMJ 07144190DAY</v>
      </c>
      <c r="AJ960" s="5" t="str">
        <f t="shared" si="262"/>
        <v>budiyono44190DAY</v>
      </c>
      <c r="AK960" s="5" t="str">
        <f t="shared" si="263"/>
        <v>budiyonoBMJ</v>
      </c>
      <c r="AL960" s="5" t="str">
        <f t="shared" si="265"/>
        <v>3UTARA</v>
      </c>
      <c r="AM960" s="5" t="str">
        <f t="shared" si="266"/>
        <v>1 &gt; 4UTARA12 RODA</v>
      </c>
      <c r="AN960" s="5" t="str">
        <f t="shared" si="267"/>
        <v>budiyonoBMJ1 &gt; 4UTARA12 RODA</v>
      </c>
      <c r="AO960" s="5" t="str">
        <f t="shared" si="268"/>
        <v>budiyono1 &gt; 4UTARA12 RODA</v>
      </c>
      <c r="AP960" s="5" t="str">
        <f t="shared" si="269"/>
        <v>44190DAY</v>
      </c>
    </row>
    <row r="961" spans="1:42" x14ac:dyDescent="0.3">
      <c r="A961" s="33">
        <v>1</v>
      </c>
      <c r="B961" s="33"/>
      <c r="C961" s="70">
        <v>44190</v>
      </c>
      <c r="D961" s="71" t="s">
        <v>19</v>
      </c>
      <c r="E961" s="70">
        <v>44190</v>
      </c>
      <c r="F961" s="71">
        <v>5154834</v>
      </c>
      <c r="G961" s="33" t="s">
        <v>20</v>
      </c>
      <c r="H961" s="33" t="s">
        <v>50</v>
      </c>
      <c r="I961" s="33" t="s">
        <v>51</v>
      </c>
      <c r="J961" s="33" t="s">
        <v>53</v>
      </c>
      <c r="K961" s="63" t="s">
        <v>80</v>
      </c>
      <c r="L961" s="32" t="str">
        <f t="shared" si="270"/>
        <v>AXOR4843</v>
      </c>
      <c r="M961" s="32" t="str">
        <f t="shared" si="271"/>
        <v>BMJ</v>
      </c>
      <c r="N961" s="32" t="str">
        <f t="shared" si="272"/>
        <v>12 RODA</v>
      </c>
      <c r="O961" s="64">
        <v>0.57456018518518526</v>
      </c>
      <c r="P961" s="65">
        <v>0.57456018518518526</v>
      </c>
      <c r="Q961" s="65"/>
      <c r="R961" s="66">
        <v>4</v>
      </c>
      <c r="S961" s="66">
        <v>51640</v>
      </c>
      <c r="T961" s="66">
        <v>20040</v>
      </c>
      <c r="U961" s="67">
        <f t="shared" si="264"/>
        <v>31.6</v>
      </c>
      <c r="V961" s="66">
        <f t="shared" si="255"/>
        <v>640753.20000000007</v>
      </c>
      <c r="W961" s="66" t="str">
        <f t="shared" si="256"/>
        <v>1 &gt; 4</v>
      </c>
      <c r="X961" s="66">
        <f>A961+SUMIFS(Presensi!F:F,Presensi!E:E,'Entry Data'!AP961)</f>
        <v>2</v>
      </c>
      <c r="Y961" s="66">
        <f>IFERROR(INDEX('Retasi Pricing'!F:F,MATCH('Entry Data'!AM961,'Retasi Pricing'!E:E,0))*X961,"")</f>
        <v>55000</v>
      </c>
      <c r="Z961" s="62" t="s">
        <v>26</v>
      </c>
      <c r="AA961" s="62" t="s">
        <v>27</v>
      </c>
      <c r="AB961" s="32"/>
      <c r="AC961" s="32" t="s">
        <v>193</v>
      </c>
      <c r="AD961" s="32" t="str">
        <f t="shared" si="257"/>
        <v/>
      </c>
      <c r="AF961" s="5" t="str">
        <f t="shared" si="258"/>
        <v>budiyono44190</v>
      </c>
      <c r="AG961" s="5" t="str">
        <f t="shared" si="259"/>
        <v>BMJ 07144190UTARADAY</v>
      </c>
      <c r="AH961" s="5" t="str">
        <f t="shared" si="260"/>
        <v>budiyono44190UTARADAY</v>
      </c>
      <c r="AI961" s="5" t="str">
        <f t="shared" si="261"/>
        <v>BMJ 07144190DAY</v>
      </c>
      <c r="AJ961" s="5" t="str">
        <f t="shared" si="262"/>
        <v>budiyono44190DAY</v>
      </c>
      <c r="AK961" s="5" t="str">
        <f t="shared" si="263"/>
        <v>budiyonoBMJ</v>
      </c>
      <c r="AL961" s="5" t="str">
        <f t="shared" si="265"/>
        <v>4UTARA</v>
      </c>
      <c r="AM961" s="5" t="str">
        <f t="shared" si="266"/>
        <v>1 &gt; 4UTARA12 RODA</v>
      </c>
      <c r="AN961" s="5" t="str">
        <f t="shared" si="267"/>
        <v>budiyonoBMJ1 &gt; 4UTARA12 RODA</v>
      </c>
      <c r="AO961" s="5" t="str">
        <f t="shared" si="268"/>
        <v>budiyono1 &gt; 4UTARA12 RODA</v>
      </c>
      <c r="AP961" s="5" t="str">
        <f t="shared" si="269"/>
        <v>44190DAY</v>
      </c>
    </row>
    <row r="962" spans="1:42" x14ac:dyDescent="0.3">
      <c r="A962" s="33">
        <v>1</v>
      </c>
      <c r="B962" s="33"/>
      <c r="C962" s="70">
        <v>44190</v>
      </c>
      <c r="D962" s="71" t="s">
        <v>19</v>
      </c>
      <c r="E962" s="70">
        <v>44190</v>
      </c>
      <c r="F962" s="71">
        <v>5154908</v>
      </c>
      <c r="G962" s="33" t="s">
        <v>20</v>
      </c>
      <c r="H962" s="33" t="s">
        <v>50</v>
      </c>
      <c r="I962" s="33" t="s">
        <v>51</v>
      </c>
      <c r="J962" s="33" t="s">
        <v>53</v>
      </c>
      <c r="K962" s="63" t="s">
        <v>80</v>
      </c>
      <c r="L962" s="32" t="str">
        <f t="shared" si="270"/>
        <v>AXOR4843</v>
      </c>
      <c r="M962" s="32" t="str">
        <f t="shared" si="271"/>
        <v>BMJ</v>
      </c>
      <c r="N962" s="32" t="str">
        <f t="shared" si="272"/>
        <v>12 RODA</v>
      </c>
      <c r="O962" s="64">
        <v>0.62927083333333333</v>
      </c>
      <c r="P962" s="65">
        <v>0.62927083333333333</v>
      </c>
      <c r="Q962" s="65"/>
      <c r="R962" s="66">
        <v>5</v>
      </c>
      <c r="S962" s="66">
        <v>51860</v>
      </c>
      <c r="T962" s="66">
        <v>20040</v>
      </c>
      <c r="U962" s="67">
        <f t="shared" si="264"/>
        <v>31.82</v>
      </c>
      <c r="V962" s="66">
        <f t="shared" si="255"/>
        <v>645214.14</v>
      </c>
      <c r="W962" s="66" t="str">
        <f t="shared" si="256"/>
        <v>&gt; 5</v>
      </c>
      <c r="X962" s="66">
        <f>A962+SUMIFS(Presensi!F:F,Presensi!E:E,'Entry Data'!AP962)</f>
        <v>2</v>
      </c>
      <c r="Y962" s="66">
        <f>IFERROR(INDEX('Retasi Pricing'!F:F,MATCH('Entry Data'!AM962,'Retasi Pricing'!E:E,0))*X962,"")</f>
        <v>62400</v>
      </c>
      <c r="Z962" s="62" t="s">
        <v>26</v>
      </c>
      <c r="AA962" s="62" t="s">
        <v>27</v>
      </c>
      <c r="AB962" s="32"/>
      <c r="AC962" s="32" t="s">
        <v>193</v>
      </c>
      <c r="AD962" s="32" t="str">
        <f t="shared" si="257"/>
        <v/>
      </c>
      <c r="AF962" s="5" t="str">
        <f t="shared" si="258"/>
        <v>budiyono44190</v>
      </c>
      <c r="AG962" s="5" t="str">
        <f t="shared" si="259"/>
        <v>BMJ 07144190UTARADAY</v>
      </c>
      <c r="AH962" s="5" t="str">
        <f t="shared" si="260"/>
        <v>budiyono44190UTARADAY</v>
      </c>
      <c r="AI962" s="5" t="str">
        <f t="shared" si="261"/>
        <v>BMJ 07144190DAY</v>
      </c>
      <c r="AJ962" s="5" t="str">
        <f t="shared" si="262"/>
        <v>budiyono44190DAY</v>
      </c>
      <c r="AK962" s="5" t="str">
        <f t="shared" si="263"/>
        <v>budiyonoBMJ</v>
      </c>
      <c r="AL962" s="5" t="str">
        <f t="shared" si="265"/>
        <v>5UTARA</v>
      </c>
      <c r="AM962" s="5" t="str">
        <f t="shared" si="266"/>
        <v>&gt; 5UTARA12 RODA</v>
      </c>
      <c r="AN962" s="5" t="str">
        <f t="shared" si="267"/>
        <v>budiyonoBMJ&gt; 5UTARA12 RODA</v>
      </c>
      <c r="AO962" s="5" t="str">
        <f t="shared" si="268"/>
        <v>budiyono&gt; 5UTARA12 RODA</v>
      </c>
      <c r="AP962" s="5" t="str">
        <f t="shared" si="269"/>
        <v>44190DAY</v>
      </c>
    </row>
    <row r="963" spans="1:42" x14ac:dyDescent="0.3">
      <c r="A963" s="33">
        <v>1</v>
      </c>
      <c r="B963" s="33"/>
      <c r="C963" s="70">
        <v>44190</v>
      </c>
      <c r="D963" s="71" t="s">
        <v>19</v>
      </c>
      <c r="E963" s="70">
        <v>44190</v>
      </c>
      <c r="F963" s="71">
        <v>5154990</v>
      </c>
      <c r="G963" s="33" t="s">
        <v>20</v>
      </c>
      <c r="H963" s="33" t="s">
        <v>50</v>
      </c>
      <c r="I963" s="33" t="s">
        <v>51</v>
      </c>
      <c r="J963" s="33" t="s">
        <v>53</v>
      </c>
      <c r="K963" s="63" t="s">
        <v>80</v>
      </c>
      <c r="L963" s="32" t="str">
        <f t="shared" si="270"/>
        <v>AXOR4843</v>
      </c>
      <c r="M963" s="32" t="str">
        <f t="shared" si="271"/>
        <v>BMJ</v>
      </c>
      <c r="N963" s="32" t="str">
        <f t="shared" si="272"/>
        <v>12 RODA</v>
      </c>
      <c r="O963" s="64">
        <v>0.6903125</v>
      </c>
      <c r="P963" s="65">
        <v>0.6903125</v>
      </c>
      <c r="Q963" s="65"/>
      <c r="R963" s="66">
        <v>6</v>
      </c>
      <c r="S963" s="66">
        <v>50460</v>
      </c>
      <c r="T963" s="66">
        <v>20040</v>
      </c>
      <c r="U963" s="67">
        <f t="shared" si="264"/>
        <v>30.42</v>
      </c>
      <c r="V963" s="66">
        <f t="shared" si="255"/>
        <v>616826.34000000008</v>
      </c>
      <c r="W963" s="66" t="str">
        <f t="shared" si="256"/>
        <v>&gt; 6</v>
      </c>
      <c r="X963" s="66">
        <f>A963+SUMIFS(Presensi!F:F,Presensi!E:E,'Entry Data'!AP963)</f>
        <v>2</v>
      </c>
      <c r="Y963" s="66">
        <f>IFERROR(INDEX('Retasi Pricing'!F:F,MATCH('Entry Data'!AM963,'Retasi Pricing'!E:E,0))*X963,"")</f>
        <v>68900</v>
      </c>
      <c r="Z963" s="62" t="s">
        <v>26</v>
      </c>
      <c r="AA963" s="62" t="s">
        <v>27</v>
      </c>
      <c r="AB963" s="32"/>
      <c r="AC963" s="32" t="s">
        <v>193</v>
      </c>
      <c r="AD963" s="32" t="str">
        <f t="shared" si="257"/>
        <v/>
      </c>
      <c r="AF963" s="5" t="str">
        <f t="shared" si="258"/>
        <v>budiyono44190</v>
      </c>
      <c r="AG963" s="5" t="str">
        <f t="shared" si="259"/>
        <v>BMJ 07144190UTARADAY</v>
      </c>
      <c r="AH963" s="5" t="str">
        <f t="shared" si="260"/>
        <v>budiyono44190UTARADAY</v>
      </c>
      <c r="AI963" s="5" t="str">
        <f t="shared" si="261"/>
        <v>BMJ 07144190DAY</v>
      </c>
      <c r="AJ963" s="5" t="str">
        <f t="shared" si="262"/>
        <v>budiyono44190DAY</v>
      </c>
      <c r="AK963" s="5" t="str">
        <f t="shared" si="263"/>
        <v>budiyonoBMJ</v>
      </c>
      <c r="AL963" s="5" t="str">
        <f t="shared" si="265"/>
        <v>6UTARA</v>
      </c>
      <c r="AM963" s="5" t="str">
        <f t="shared" si="266"/>
        <v>&gt; 6UTARA12 RODA</v>
      </c>
      <c r="AN963" s="5" t="str">
        <f t="shared" si="267"/>
        <v>budiyonoBMJ&gt; 6UTARA12 RODA</v>
      </c>
      <c r="AO963" s="5" t="str">
        <f t="shared" si="268"/>
        <v>budiyono&gt; 6UTARA12 RODA</v>
      </c>
      <c r="AP963" s="5" t="str">
        <f t="shared" si="269"/>
        <v>44190DAY</v>
      </c>
    </row>
    <row r="964" spans="1:42" x14ac:dyDescent="0.3">
      <c r="A964" s="33">
        <v>1</v>
      </c>
      <c r="B964" s="33"/>
      <c r="C964" s="70">
        <v>44190</v>
      </c>
      <c r="D964" s="71" t="s">
        <v>19</v>
      </c>
      <c r="E964" s="70">
        <v>44190</v>
      </c>
      <c r="F964" s="71">
        <v>5155055</v>
      </c>
      <c r="G964" s="33" t="s">
        <v>20</v>
      </c>
      <c r="H964" s="33" t="s">
        <v>50</v>
      </c>
      <c r="I964" s="33" t="s">
        <v>51</v>
      </c>
      <c r="J964" s="33" t="s">
        <v>52</v>
      </c>
      <c r="K964" s="63" t="s">
        <v>80</v>
      </c>
      <c r="L964" s="32" t="str">
        <f t="shared" si="270"/>
        <v>AXOR4843</v>
      </c>
      <c r="M964" s="32" t="str">
        <f t="shared" si="271"/>
        <v>BMJ</v>
      </c>
      <c r="N964" s="32" t="str">
        <f t="shared" si="272"/>
        <v>12 RODA</v>
      </c>
      <c r="O964" s="64">
        <v>0.74349537037037028</v>
      </c>
      <c r="P964" s="65">
        <v>0.74349537037037028</v>
      </c>
      <c r="Q964" s="65"/>
      <c r="R964" s="66">
        <v>7</v>
      </c>
      <c r="S964" s="66">
        <v>51600</v>
      </c>
      <c r="T964" s="66">
        <v>20040</v>
      </c>
      <c r="U964" s="67">
        <f t="shared" si="264"/>
        <v>31.56</v>
      </c>
      <c r="V964" s="66">
        <f t="shared" si="255"/>
        <v>639942.11999999988</v>
      </c>
      <c r="W964" s="66" t="str">
        <f t="shared" si="256"/>
        <v>7 &gt;</v>
      </c>
      <c r="X964" s="66">
        <f>A964+SUMIFS(Presensi!F:F,Presensi!E:E,'Entry Data'!AP964)</f>
        <v>2</v>
      </c>
      <c r="Y964" s="66">
        <f>IFERROR(INDEX('Retasi Pricing'!F:F,MATCH('Entry Data'!AM964,'Retasi Pricing'!E:E,0))*X964,"")</f>
        <v>84000</v>
      </c>
      <c r="Z964" s="62" t="s">
        <v>26</v>
      </c>
      <c r="AA964" s="62" t="s">
        <v>27</v>
      </c>
      <c r="AB964" s="32"/>
      <c r="AC964" s="32" t="s">
        <v>193</v>
      </c>
      <c r="AD964" s="32" t="str">
        <f t="shared" si="257"/>
        <v/>
      </c>
      <c r="AF964" s="5" t="str">
        <f t="shared" si="258"/>
        <v>budiyono44190</v>
      </c>
      <c r="AG964" s="5" t="str">
        <f t="shared" si="259"/>
        <v>BMJ 07144190UTARADAY</v>
      </c>
      <c r="AH964" s="5" t="str">
        <f t="shared" si="260"/>
        <v>budiyono44190UTARADAY</v>
      </c>
      <c r="AI964" s="5" t="str">
        <f t="shared" si="261"/>
        <v>BMJ 07144190DAY</v>
      </c>
      <c r="AJ964" s="5" t="str">
        <f t="shared" si="262"/>
        <v>budiyono44190DAY</v>
      </c>
      <c r="AK964" s="5" t="str">
        <f t="shared" si="263"/>
        <v>budiyonoBMJ</v>
      </c>
      <c r="AL964" s="5" t="str">
        <f t="shared" si="265"/>
        <v>7UTARA</v>
      </c>
      <c r="AM964" s="5" t="str">
        <f t="shared" si="266"/>
        <v>7 &gt;UTARA12 RODA</v>
      </c>
      <c r="AN964" s="5" t="str">
        <f t="shared" si="267"/>
        <v>budiyonoBMJ7 &gt;UTARA12 RODA</v>
      </c>
      <c r="AO964" s="5" t="str">
        <f t="shared" si="268"/>
        <v>budiyono7 &gt;UTARA12 RODA</v>
      </c>
      <c r="AP964" s="5" t="str">
        <f t="shared" si="269"/>
        <v>44190DAY</v>
      </c>
    </row>
    <row r="965" spans="1:42" x14ac:dyDescent="0.3">
      <c r="A965" s="33">
        <v>1</v>
      </c>
      <c r="B965" s="33"/>
      <c r="C965" s="70">
        <v>44190</v>
      </c>
      <c r="D965" s="71" t="s">
        <v>19</v>
      </c>
      <c r="E965" s="70">
        <v>44190</v>
      </c>
      <c r="F965" s="71">
        <v>5154616</v>
      </c>
      <c r="G965" s="33" t="s">
        <v>20</v>
      </c>
      <c r="H965" s="33" t="s">
        <v>21</v>
      </c>
      <c r="I965" s="33" t="s">
        <v>45</v>
      </c>
      <c r="J965" s="33" t="s">
        <v>46</v>
      </c>
      <c r="K965" s="63" t="s">
        <v>82</v>
      </c>
      <c r="L965" s="32" t="str">
        <f t="shared" si="270"/>
        <v>AXOR4843</v>
      </c>
      <c r="M965" s="32" t="str">
        <f t="shared" si="271"/>
        <v>BMJ</v>
      </c>
      <c r="N965" s="32" t="str">
        <f t="shared" si="272"/>
        <v>12 RODA</v>
      </c>
      <c r="O965" s="64">
        <v>0.35741898148148149</v>
      </c>
      <c r="P965" s="65">
        <v>0.35741898148148149</v>
      </c>
      <c r="Q965" s="65"/>
      <c r="R965" s="66">
        <v>1</v>
      </c>
      <c r="S965" s="66">
        <v>51220</v>
      </c>
      <c r="T965" s="66">
        <v>19980</v>
      </c>
      <c r="U965" s="67">
        <f t="shared" si="264"/>
        <v>31.24</v>
      </c>
      <c r="V965" s="66">
        <f t="shared" si="255"/>
        <v>633453.48</v>
      </c>
      <c r="W965" s="66" t="str">
        <f t="shared" si="256"/>
        <v>1 &gt; 4</v>
      </c>
      <c r="X965" s="66">
        <f>A965+SUMIFS(Presensi!F:F,Presensi!E:E,'Entry Data'!AP965)</f>
        <v>2</v>
      </c>
      <c r="Y965" s="66">
        <f>IFERROR(INDEX('Retasi Pricing'!F:F,MATCH('Entry Data'!AM965,'Retasi Pricing'!E:E,0))*X965,"")</f>
        <v>55000</v>
      </c>
      <c r="Z965" s="62" t="s">
        <v>26</v>
      </c>
      <c r="AA965" s="62" t="s">
        <v>27</v>
      </c>
      <c r="AB965" s="32"/>
      <c r="AC965" s="32" t="s">
        <v>196</v>
      </c>
      <c r="AD965" s="32" t="str">
        <f t="shared" si="257"/>
        <v/>
      </c>
      <c r="AF965" s="5" t="str">
        <f t="shared" si="258"/>
        <v>suwarno44190</v>
      </c>
      <c r="AG965" s="5" t="str">
        <f t="shared" si="259"/>
        <v>BMJ 07244190UTARADAY</v>
      </c>
      <c r="AH965" s="5" t="str">
        <f t="shared" si="260"/>
        <v>suwarno44190UTARADAY</v>
      </c>
      <c r="AI965" s="5" t="str">
        <f t="shared" si="261"/>
        <v>BMJ 07244190DAY</v>
      </c>
      <c r="AJ965" s="5" t="str">
        <f t="shared" si="262"/>
        <v>suwarno44190DAY</v>
      </c>
      <c r="AK965" s="5" t="str">
        <f t="shared" si="263"/>
        <v>suwarnoBMJ</v>
      </c>
      <c r="AL965" s="5" t="str">
        <f t="shared" si="265"/>
        <v>1UTARA</v>
      </c>
      <c r="AM965" s="5" t="str">
        <f t="shared" si="266"/>
        <v>1 &gt; 4UTARA12 RODA</v>
      </c>
      <c r="AN965" s="5" t="str">
        <f t="shared" si="267"/>
        <v>suwarnoBMJ1 &gt; 4UTARA12 RODA</v>
      </c>
      <c r="AO965" s="5" t="str">
        <f t="shared" si="268"/>
        <v>suwarno1 &gt; 4UTARA12 RODA</v>
      </c>
      <c r="AP965" s="5" t="str">
        <f t="shared" si="269"/>
        <v>44190DAY</v>
      </c>
    </row>
    <row r="966" spans="1:42" x14ac:dyDescent="0.3">
      <c r="A966" s="33">
        <v>1</v>
      </c>
      <c r="B966" s="33"/>
      <c r="C966" s="70">
        <v>44190</v>
      </c>
      <c r="D966" s="71" t="s">
        <v>19</v>
      </c>
      <c r="E966" s="70">
        <v>44190</v>
      </c>
      <c r="F966" s="71">
        <v>5154688</v>
      </c>
      <c r="G966" s="33" t="s">
        <v>20</v>
      </c>
      <c r="H966" s="33" t="s">
        <v>50</v>
      </c>
      <c r="I966" s="33" t="s">
        <v>51</v>
      </c>
      <c r="J966" s="33" t="s">
        <v>53</v>
      </c>
      <c r="K966" s="63" t="s">
        <v>82</v>
      </c>
      <c r="L966" s="32" t="str">
        <f t="shared" si="270"/>
        <v>AXOR4843</v>
      </c>
      <c r="M966" s="32" t="str">
        <f t="shared" si="271"/>
        <v>BMJ</v>
      </c>
      <c r="N966" s="32" t="str">
        <f t="shared" si="272"/>
        <v>12 RODA</v>
      </c>
      <c r="O966" s="64">
        <v>0.4152777777777778</v>
      </c>
      <c r="P966" s="65">
        <v>0.4152777777777778</v>
      </c>
      <c r="Q966" s="65"/>
      <c r="R966" s="66">
        <v>2</v>
      </c>
      <c r="S966" s="66">
        <v>51400</v>
      </c>
      <c r="T966" s="66">
        <v>19980</v>
      </c>
      <c r="U966" s="67">
        <f t="shared" si="264"/>
        <v>31.42</v>
      </c>
      <c r="V966" s="66">
        <f t="shared" si="255"/>
        <v>637103.34000000008</v>
      </c>
      <c r="W966" s="66" t="str">
        <f t="shared" si="256"/>
        <v>1 &gt; 4</v>
      </c>
      <c r="X966" s="66">
        <f>A966+SUMIFS(Presensi!F:F,Presensi!E:E,'Entry Data'!AP966)</f>
        <v>2</v>
      </c>
      <c r="Y966" s="66">
        <f>IFERROR(INDEX('Retasi Pricing'!F:F,MATCH('Entry Data'!AM966,'Retasi Pricing'!E:E,0))*X966,"")</f>
        <v>55000</v>
      </c>
      <c r="Z966" s="62" t="s">
        <v>26</v>
      </c>
      <c r="AA966" s="62" t="s">
        <v>27</v>
      </c>
      <c r="AB966" s="32"/>
      <c r="AC966" s="32" t="s">
        <v>196</v>
      </c>
      <c r="AD966" s="32" t="str">
        <f t="shared" si="257"/>
        <v/>
      </c>
      <c r="AF966" s="5" t="str">
        <f t="shared" si="258"/>
        <v>suwarno44190</v>
      </c>
      <c r="AG966" s="5" t="str">
        <f t="shared" si="259"/>
        <v>BMJ 07244190UTARADAY</v>
      </c>
      <c r="AH966" s="5" t="str">
        <f t="shared" si="260"/>
        <v>suwarno44190UTARADAY</v>
      </c>
      <c r="AI966" s="5" t="str">
        <f t="shared" si="261"/>
        <v>BMJ 07244190DAY</v>
      </c>
      <c r="AJ966" s="5" t="str">
        <f t="shared" si="262"/>
        <v>suwarno44190DAY</v>
      </c>
      <c r="AK966" s="5" t="str">
        <f t="shared" si="263"/>
        <v>suwarnoBMJ</v>
      </c>
      <c r="AL966" s="5" t="str">
        <f t="shared" si="265"/>
        <v>2UTARA</v>
      </c>
      <c r="AM966" s="5" t="str">
        <f t="shared" si="266"/>
        <v>1 &gt; 4UTARA12 RODA</v>
      </c>
      <c r="AN966" s="5" t="str">
        <f t="shared" si="267"/>
        <v>suwarnoBMJ1 &gt; 4UTARA12 RODA</v>
      </c>
      <c r="AO966" s="5" t="str">
        <f t="shared" si="268"/>
        <v>suwarno1 &gt; 4UTARA12 RODA</v>
      </c>
      <c r="AP966" s="5" t="str">
        <f t="shared" si="269"/>
        <v>44190DAY</v>
      </c>
    </row>
    <row r="967" spans="1:42" x14ac:dyDescent="0.3">
      <c r="A967" s="33">
        <v>1</v>
      </c>
      <c r="B967" s="33"/>
      <c r="C967" s="70">
        <v>44190</v>
      </c>
      <c r="D967" s="71" t="s">
        <v>19</v>
      </c>
      <c r="E967" s="70">
        <v>44190</v>
      </c>
      <c r="F967" s="71">
        <v>5154751</v>
      </c>
      <c r="G967" s="33" t="s">
        <v>20</v>
      </c>
      <c r="H967" s="33" t="s">
        <v>21</v>
      </c>
      <c r="I967" s="33" t="s">
        <v>76</v>
      </c>
      <c r="J967" s="33" t="s">
        <v>23</v>
      </c>
      <c r="K967" s="63" t="s">
        <v>82</v>
      </c>
      <c r="L967" s="32" t="str">
        <f t="shared" si="270"/>
        <v>AXOR4843</v>
      </c>
      <c r="M967" s="32" t="str">
        <f t="shared" si="271"/>
        <v>BMJ</v>
      </c>
      <c r="N967" s="32" t="str">
        <f t="shared" si="272"/>
        <v>12 RODA</v>
      </c>
      <c r="O967" s="64">
        <v>0.46622685185185181</v>
      </c>
      <c r="P967" s="65">
        <v>0.46622685185185181</v>
      </c>
      <c r="Q967" s="65"/>
      <c r="R967" s="66">
        <v>3</v>
      </c>
      <c r="S967" s="66">
        <v>51180</v>
      </c>
      <c r="T967" s="66">
        <v>19980</v>
      </c>
      <c r="U967" s="67">
        <f t="shared" si="264"/>
        <v>31.2</v>
      </c>
      <c r="V967" s="66">
        <f t="shared" si="255"/>
        <v>632642.4</v>
      </c>
      <c r="W967" s="66" t="str">
        <f t="shared" si="256"/>
        <v>1 &gt; 4</v>
      </c>
      <c r="X967" s="66">
        <f>A967+SUMIFS(Presensi!F:F,Presensi!E:E,'Entry Data'!AP967)</f>
        <v>2</v>
      </c>
      <c r="Y967" s="66">
        <f>IFERROR(INDEX('Retasi Pricing'!F:F,MATCH('Entry Data'!AM967,'Retasi Pricing'!E:E,0))*X967,"")</f>
        <v>55000</v>
      </c>
      <c r="Z967" s="62" t="s">
        <v>26</v>
      </c>
      <c r="AA967" s="62" t="s">
        <v>27</v>
      </c>
      <c r="AB967" s="32"/>
      <c r="AC967" s="32" t="s">
        <v>196</v>
      </c>
      <c r="AD967" s="32" t="str">
        <f t="shared" si="257"/>
        <v/>
      </c>
      <c r="AF967" s="5" t="str">
        <f t="shared" si="258"/>
        <v>suwarno44190</v>
      </c>
      <c r="AG967" s="5" t="str">
        <f t="shared" si="259"/>
        <v>BMJ 07244190UTARADAY</v>
      </c>
      <c r="AH967" s="5" t="str">
        <f t="shared" si="260"/>
        <v>suwarno44190UTARADAY</v>
      </c>
      <c r="AI967" s="5" t="str">
        <f t="shared" si="261"/>
        <v>BMJ 07244190DAY</v>
      </c>
      <c r="AJ967" s="5" t="str">
        <f t="shared" si="262"/>
        <v>suwarno44190DAY</v>
      </c>
      <c r="AK967" s="5" t="str">
        <f t="shared" si="263"/>
        <v>suwarnoBMJ</v>
      </c>
      <c r="AL967" s="5" t="str">
        <f t="shared" si="265"/>
        <v>3UTARA</v>
      </c>
      <c r="AM967" s="5" t="str">
        <f t="shared" si="266"/>
        <v>1 &gt; 4UTARA12 RODA</v>
      </c>
      <c r="AN967" s="5" t="str">
        <f t="shared" si="267"/>
        <v>suwarnoBMJ1 &gt; 4UTARA12 RODA</v>
      </c>
      <c r="AO967" s="5" t="str">
        <f t="shared" si="268"/>
        <v>suwarno1 &gt; 4UTARA12 RODA</v>
      </c>
      <c r="AP967" s="5" t="str">
        <f t="shared" si="269"/>
        <v>44190DAY</v>
      </c>
    </row>
    <row r="968" spans="1:42" x14ac:dyDescent="0.3">
      <c r="A968" s="33">
        <v>1</v>
      </c>
      <c r="B968" s="33"/>
      <c r="C968" s="70">
        <v>44190</v>
      </c>
      <c r="D968" s="71" t="s">
        <v>19</v>
      </c>
      <c r="E968" s="70">
        <v>44190</v>
      </c>
      <c r="F968" s="71">
        <v>5154802</v>
      </c>
      <c r="G968" s="33" t="s">
        <v>20</v>
      </c>
      <c r="H968" s="33" t="s">
        <v>21</v>
      </c>
      <c r="I968" s="33" t="s">
        <v>76</v>
      </c>
      <c r="J968" s="33" t="s">
        <v>23</v>
      </c>
      <c r="K968" s="63" t="s">
        <v>82</v>
      </c>
      <c r="L968" s="32" t="str">
        <f t="shared" si="270"/>
        <v>AXOR4843</v>
      </c>
      <c r="M968" s="32" t="str">
        <f t="shared" si="271"/>
        <v>BMJ</v>
      </c>
      <c r="N968" s="32" t="str">
        <f t="shared" si="272"/>
        <v>12 RODA</v>
      </c>
      <c r="O968" s="64">
        <v>0.51784722222222224</v>
      </c>
      <c r="P968" s="65">
        <v>0.51784722222222224</v>
      </c>
      <c r="Q968" s="65"/>
      <c r="R968" s="66">
        <v>4</v>
      </c>
      <c r="S968" s="66">
        <v>50740</v>
      </c>
      <c r="T968" s="66">
        <v>19980</v>
      </c>
      <c r="U968" s="67">
        <f t="shared" si="264"/>
        <v>30.76</v>
      </c>
      <c r="V968" s="66">
        <f t="shared" si="255"/>
        <v>623720.52</v>
      </c>
      <c r="W968" s="66" t="str">
        <f t="shared" si="256"/>
        <v>1 &gt; 4</v>
      </c>
      <c r="X968" s="66">
        <f>A968+SUMIFS(Presensi!F:F,Presensi!E:E,'Entry Data'!AP968)</f>
        <v>2</v>
      </c>
      <c r="Y968" s="66">
        <f>IFERROR(INDEX('Retasi Pricing'!F:F,MATCH('Entry Data'!AM968,'Retasi Pricing'!E:E,0))*X968,"")</f>
        <v>55000</v>
      </c>
      <c r="Z968" s="62" t="s">
        <v>26</v>
      </c>
      <c r="AA968" s="62" t="s">
        <v>27</v>
      </c>
      <c r="AB968" s="32"/>
      <c r="AC968" s="32" t="s">
        <v>196</v>
      </c>
      <c r="AD968" s="32" t="str">
        <f t="shared" si="257"/>
        <v/>
      </c>
      <c r="AF968" s="5" t="str">
        <f t="shared" si="258"/>
        <v>suwarno44190</v>
      </c>
      <c r="AG968" s="5" t="str">
        <f t="shared" si="259"/>
        <v>BMJ 07244190UTARADAY</v>
      </c>
      <c r="AH968" s="5" t="str">
        <f t="shared" si="260"/>
        <v>suwarno44190UTARADAY</v>
      </c>
      <c r="AI968" s="5" t="str">
        <f t="shared" si="261"/>
        <v>BMJ 07244190DAY</v>
      </c>
      <c r="AJ968" s="5" t="str">
        <f t="shared" si="262"/>
        <v>suwarno44190DAY</v>
      </c>
      <c r="AK968" s="5" t="str">
        <f t="shared" si="263"/>
        <v>suwarnoBMJ</v>
      </c>
      <c r="AL968" s="5" t="str">
        <f t="shared" si="265"/>
        <v>4UTARA</v>
      </c>
      <c r="AM968" s="5" t="str">
        <f t="shared" si="266"/>
        <v>1 &gt; 4UTARA12 RODA</v>
      </c>
      <c r="AN968" s="5" t="str">
        <f t="shared" si="267"/>
        <v>suwarnoBMJ1 &gt; 4UTARA12 RODA</v>
      </c>
      <c r="AO968" s="5" t="str">
        <f t="shared" si="268"/>
        <v>suwarno1 &gt; 4UTARA12 RODA</v>
      </c>
      <c r="AP968" s="5" t="str">
        <f t="shared" si="269"/>
        <v>44190DAY</v>
      </c>
    </row>
    <row r="969" spans="1:42" x14ac:dyDescent="0.3">
      <c r="A969" s="33">
        <v>1</v>
      </c>
      <c r="B969" s="33"/>
      <c r="C969" s="70">
        <v>44190</v>
      </c>
      <c r="D969" s="71" t="s">
        <v>19</v>
      </c>
      <c r="E969" s="70">
        <v>44190</v>
      </c>
      <c r="F969" s="71">
        <v>5154881</v>
      </c>
      <c r="G969" s="33" t="s">
        <v>20</v>
      </c>
      <c r="H969" s="33" t="s">
        <v>50</v>
      </c>
      <c r="I969" s="33" t="s">
        <v>51</v>
      </c>
      <c r="J969" s="33" t="s">
        <v>53</v>
      </c>
      <c r="K969" s="63" t="s">
        <v>82</v>
      </c>
      <c r="L969" s="32" t="str">
        <f t="shared" si="270"/>
        <v>AXOR4843</v>
      </c>
      <c r="M969" s="32" t="str">
        <f t="shared" si="271"/>
        <v>BMJ</v>
      </c>
      <c r="N969" s="32" t="str">
        <f t="shared" si="272"/>
        <v>12 RODA</v>
      </c>
      <c r="O969" s="64">
        <v>0.6071064814814815</v>
      </c>
      <c r="P969" s="65">
        <v>0.6071064814814815</v>
      </c>
      <c r="Q969" s="65"/>
      <c r="R969" s="66">
        <v>5</v>
      </c>
      <c r="S969" s="66">
        <v>52080</v>
      </c>
      <c r="T969" s="66">
        <v>19980</v>
      </c>
      <c r="U969" s="67">
        <f t="shared" si="264"/>
        <v>32.1</v>
      </c>
      <c r="V969" s="66">
        <f t="shared" si="255"/>
        <v>650891.70000000007</v>
      </c>
      <c r="W969" s="66" t="str">
        <f t="shared" si="256"/>
        <v>&gt; 5</v>
      </c>
      <c r="X969" s="66">
        <f>A969+SUMIFS(Presensi!F:F,Presensi!E:E,'Entry Data'!AP969)</f>
        <v>2</v>
      </c>
      <c r="Y969" s="66">
        <f>IFERROR(INDEX('Retasi Pricing'!F:F,MATCH('Entry Data'!AM969,'Retasi Pricing'!E:E,0))*X969,"")</f>
        <v>62400</v>
      </c>
      <c r="Z969" s="62" t="s">
        <v>26</v>
      </c>
      <c r="AA969" s="62" t="s">
        <v>27</v>
      </c>
      <c r="AB969" s="32"/>
      <c r="AC969" s="32" t="s">
        <v>196</v>
      </c>
      <c r="AD969" s="32" t="str">
        <f t="shared" si="257"/>
        <v/>
      </c>
      <c r="AF969" s="5" t="str">
        <f t="shared" si="258"/>
        <v>suwarno44190</v>
      </c>
      <c r="AG969" s="5" t="str">
        <f t="shared" si="259"/>
        <v>BMJ 07244190UTARADAY</v>
      </c>
      <c r="AH969" s="5" t="str">
        <f t="shared" si="260"/>
        <v>suwarno44190UTARADAY</v>
      </c>
      <c r="AI969" s="5" t="str">
        <f t="shared" si="261"/>
        <v>BMJ 07244190DAY</v>
      </c>
      <c r="AJ969" s="5" t="str">
        <f t="shared" si="262"/>
        <v>suwarno44190DAY</v>
      </c>
      <c r="AK969" s="5" t="str">
        <f t="shared" si="263"/>
        <v>suwarnoBMJ</v>
      </c>
      <c r="AL969" s="5" t="str">
        <f t="shared" si="265"/>
        <v>5UTARA</v>
      </c>
      <c r="AM969" s="5" t="str">
        <f t="shared" si="266"/>
        <v>&gt; 5UTARA12 RODA</v>
      </c>
      <c r="AN969" s="5" t="str">
        <f t="shared" si="267"/>
        <v>suwarnoBMJ&gt; 5UTARA12 RODA</v>
      </c>
      <c r="AO969" s="5" t="str">
        <f t="shared" si="268"/>
        <v>suwarno&gt; 5UTARA12 RODA</v>
      </c>
      <c r="AP969" s="5" t="str">
        <f t="shared" si="269"/>
        <v>44190DAY</v>
      </c>
    </row>
    <row r="970" spans="1:42" x14ac:dyDescent="0.3">
      <c r="A970" s="33">
        <v>1</v>
      </c>
      <c r="B970" s="33"/>
      <c r="C970" s="70">
        <v>44190</v>
      </c>
      <c r="D970" s="71" t="s">
        <v>19</v>
      </c>
      <c r="E970" s="70">
        <v>44190</v>
      </c>
      <c r="F970" s="71">
        <v>5154958</v>
      </c>
      <c r="G970" s="33" t="s">
        <v>20</v>
      </c>
      <c r="H970" s="33" t="s">
        <v>50</v>
      </c>
      <c r="I970" s="33" t="s">
        <v>51</v>
      </c>
      <c r="J970" s="33" t="s">
        <v>53</v>
      </c>
      <c r="K970" s="63" t="s">
        <v>82</v>
      </c>
      <c r="L970" s="32" t="str">
        <f t="shared" si="270"/>
        <v>AXOR4843</v>
      </c>
      <c r="M970" s="32" t="str">
        <f t="shared" si="271"/>
        <v>BMJ</v>
      </c>
      <c r="N970" s="32" t="str">
        <f t="shared" si="272"/>
        <v>12 RODA</v>
      </c>
      <c r="O970" s="64">
        <v>0.66486111111111112</v>
      </c>
      <c r="P970" s="65">
        <v>0.66486111111111112</v>
      </c>
      <c r="Q970" s="65"/>
      <c r="R970" s="66">
        <v>6</v>
      </c>
      <c r="S970" s="66">
        <v>51840</v>
      </c>
      <c r="T970" s="66">
        <v>19980</v>
      </c>
      <c r="U970" s="67">
        <f t="shared" si="264"/>
        <v>31.86</v>
      </c>
      <c r="V970" s="66">
        <f t="shared" ref="V970:V1033" si="273">IFERROR(VLOOKUP(L970,harga,2,FALSE),"")*U970*IFERROR(VLOOKUP(G970,jarak,2,FALSE),"")</f>
        <v>646025.22</v>
      </c>
      <c r="W970" s="66" t="str">
        <f t="shared" ref="W970:W1033" si="274">IFERROR(VLOOKUP(AL970,Code,2,FALSE),"")</f>
        <v>&gt; 6</v>
      </c>
      <c r="X970" s="66">
        <f>A970+SUMIFS(Presensi!F:F,Presensi!E:E,'Entry Data'!AP970)</f>
        <v>2</v>
      </c>
      <c r="Y970" s="66">
        <f>IFERROR(INDEX('Retasi Pricing'!F:F,MATCH('Entry Data'!AM970,'Retasi Pricing'!E:E,0))*X970,"")</f>
        <v>68900</v>
      </c>
      <c r="Z970" s="62" t="s">
        <v>26</v>
      </c>
      <c r="AA970" s="62" t="s">
        <v>27</v>
      </c>
      <c r="AB970" s="32"/>
      <c r="AC970" s="32" t="s">
        <v>196</v>
      </c>
      <c r="AD970" s="32" t="str">
        <f t="shared" ref="AD970:AD1033" si="275">IFERROR(VLOOKUP(AC970,driver,13,FALSE),"")</f>
        <v/>
      </c>
      <c r="AF970" s="5" t="str">
        <f t="shared" ref="AF970:AF1033" si="276">AC970&amp;C970</f>
        <v>suwarno44190</v>
      </c>
      <c r="AG970" s="5" t="str">
        <f t="shared" ref="AG970:AG1033" si="277">K970&amp;C970&amp;G970&amp;D970</f>
        <v>BMJ 07244190UTARADAY</v>
      </c>
      <c r="AH970" s="5" t="str">
        <f t="shared" ref="AH970:AH1033" si="278">AC970&amp;C970&amp;G970&amp;D970</f>
        <v>suwarno44190UTARADAY</v>
      </c>
      <c r="AI970" s="5" t="str">
        <f t="shared" ref="AI970:AI1033" si="279">K970&amp;C970&amp;D970</f>
        <v>BMJ 07244190DAY</v>
      </c>
      <c r="AJ970" s="5" t="str">
        <f t="shared" ref="AJ970:AJ1033" si="280">AC970&amp;C970&amp;D970</f>
        <v>suwarno44190DAY</v>
      </c>
      <c r="AK970" s="5" t="str">
        <f t="shared" ref="AK970:AK1033" si="281">AC970&amp;M970</f>
        <v>suwarnoBMJ</v>
      </c>
      <c r="AL970" s="5" t="str">
        <f t="shared" si="265"/>
        <v>6UTARA</v>
      </c>
      <c r="AM970" s="5" t="str">
        <f t="shared" si="266"/>
        <v>&gt; 6UTARA12 RODA</v>
      </c>
      <c r="AN970" s="5" t="str">
        <f t="shared" si="267"/>
        <v>suwarnoBMJ&gt; 6UTARA12 RODA</v>
      </c>
      <c r="AO970" s="5" t="str">
        <f t="shared" si="268"/>
        <v>suwarno&gt; 6UTARA12 RODA</v>
      </c>
      <c r="AP970" s="5" t="str">
        <f t="shared" si="269"/>
        <v>44190DAY</v>
      </c>
    </row>
    <row r="971" spans="1:42" x14ac:dyDescent="0.3">
      <c r="A971" s="33">
        <v>1</v>
      </c>
      <c r="B971" s="33"/>
      <c r="C971" s="70">
        <v>44190</v>
      </c>
      <c r="D971" s="71" t="s">
        <v>19</v>
      </c>
      <c r="E971" s="70">
        <v>44190</v>
      </c>
      <c r="F971" s="71">
        <v>5155046</v>
      </c>
      <c r="G971" s="33" t="s">
        <v>20</v>
      </c>
      <c r="H971" s="33" t="s">
        <v>50</v>
      </c>
      <c r="I971" s="33" t="s">
        <v>51</v>
      </c>
      <c r="J971" s="33" t="s">
        <v>53</v>
      </c>
      <c r="K971" s="63" t="s">
        <v>82</v>
      </c>
      <c r="L971" s="32" t="str">
        <f t="shared" si="270"/>
        <v>AXOR4843</v>
      </c>
      <c r="M971" s="32" t="str">
        <f t="shared" si="271"/>
        <v>BMJ</v>
      </c>
      <c r="N971" s="32" t="str">
        <f t="shared" si="272"/>
        <v>12 RODA</v>
      </c>
      <c r="O971" s="64">
        <v>0.73270833333333341</v>
      </c>
      <c r="P971" s="65">
        <v>0.73270833333333341</v>
      </c>
      <c r="Q971" s="65"/>
      <c r="R971" s="66">
        <v>7</v>
      </c>
      <c r="S971" s="66">
        <v>52040</v>
      </c>
      <c r="T971" s="66">
        <v>19980</v>
      </c>
      <c r="U971" s="67">
        <f t="shared" ref="U971:U1034" si="282">(S971-T971)/1000</f>
        <v>32.06</v>
      </c>
      <c r="V971" s="66">
        <f t="shared" si="273"/>
        <v>650080.62</v>
      </c>
      <c r="W971" s="66" t="str">
        <f t="shared" si="274"/>
        <v>7 &gt;</v>
      </c>
      <c r="X971" s="66">
        <f>A971+SUMIFS(Presensi!F:F,Presensi!E:E,'Entry Data'!AP971)</f>
        <v>2</v>
      </c>
      <c r="Y971" s="66">
        <f>IFERROR(INDEX('Retasi Pricing'!F:F,MATCH('Entry Data'!AM971,'Retasi Pricing'!E:E,0))*X971,"")</f>
        <v>84000</v>
      </c>
      <c r="Z971" s="62" t="s">
        <v>26</v>
      </c>
      <c r="AA971" s="62" t="s">
        <v>27</v>
      </c>
      <c r="AB971" s="32"/>
      <c r="AC971" s="32" t="s">
        <v>196</v>
      </c>
      <c r="AD971" s="32" t="str">
        <f t="shared" si="275"/>
        <v/>
      </c>
      <c r="AF971" s="5" t="str">
        <f t="shared" si="276"/>
        <v>suwarno44190</v>
      </c>
      <c r="AG971" s="5" t="str">
        <f t="shared" si="277"/>
        <v>BMJ 07244190UTARADAY</v>
      </c>
      <c r="AH971" s="5" t="str">
        <f t="shared" si="278"/>
        <v>suwarno44190UTARADAY</v>
      </c>
      <c r="AI971" s="5" t="str">
        <f t="shared" si="279"/>
        <v>BMJ 07244190DAY</v>
      </c>
      <c r="AJ971" s="5" t="str">
        <f t="shared" si="280"/>
        <v>suwarno44190DAY</v>
      </c>
      <c r="AK971" s="5" t="str">
        <f t="shared" si="281"/>
        <v>suwarnoBMJ</v>
      </c>
      <c r="AL971" s="5" t="str">
        <f t="shared" ref="AL971:AL1034" si="283">Q971&amp;R971&amp;G971</f>
        <v>7UTARA</v>
      </c>
      <c r="AM971" s="5" t="str">
        <f t="shared" ref="AM971:AM1034" si="284">W971&amp;G971&amp;N971</f>
        <v>7 &gt;UTARA12 RODA</v>
      </c>
      <c r="AN971" s="5" t="str">
        <f t="shared" ref="AN971:AN1034" si="285">AC971&amp;M971&amp;W971&amp;G971&amp;N971</f>
        <v>suwarnoBMJ7 &gt;UTARA12 RODA</v>
      </c>
      <c r="AO971" s="5" t="str">
        <f t="shared" ref="AO971:AO1034" si="286">AC971&amp;W971&amp;G971&amp;N971</f>
        <v>suwarno7 &gt;UTARA12 RODA</v>
      </c>
      <c r="AP971" s="5" t="str">
        <f t="shared" ref="AP971:AP1034" si="287">C971&amp;D971</f>
        <v>44190DAY</v>
      </c>
    </row>
    <row r="972" spans="1:42" x14ac:dyDescent="0.3">
      <c r="A972" s="33">
        <v>1</v>
      </c>
      <c r="B972" s="33"/>
      <c r="C972" s="70">
        <v>44190</v>
      </c>
      <c r="D972" s="71" t="s">
        <v>19</v>
      </c>
      <c r="E972" s="70">
        <v>44190</v>
      </c>
      <c r="F972" s="71">
        <v>5154621</v>
      </c>
      <c r="G972" s="33" t="s">
        <v>20</v>
      </c>
      <c r="H972" s="33" t="s">
        <v>50</v>
      </c>
      <c r="I972" s="33" t="s">
        <v>51</v>
      </c>
      <c r="J972" s="33" t="s">
        <v>53</v>
      </c>
      <c r="K972" s="63" t="s">
        <v>85</v>
      </c>
      <c r="L972" s="32" t="str">
        <f t="shared" si="270"/>
        <v>AXOR4843</v>
      </c>
      <c r="M972" s="32" t="str">
        <f t="shared" si="271"/>
        <v>BMJ</v>
      </c>
      <c r="N972" s="32" t="str">
        <f t="shared" si="272"/>
        <v>12 RODA</v>
      </c>
      <c r="O972" s="64">
        <v>0.36033564814814811</v>
      </c>
      <c r="P972" s="65">
        <v>0.36033564814814811</v>
      </c>
      <c r="Q972" s="65"/>
      <c r="R972" s="66">
        <v>1</v>
      </c>
      <c r="S972" s="66">
        <v>51300</v>
      </c>
      <c r="T972" s="66">
        <v>20020</v>
      </c>
      <c r="U972" s="67">
        <f t="shared" si="282"/>
        <v>31.28</v>
      </c>
      <c r="V972" s="66">
        <f t="shared" si="273"/>
        <v>634264.56000000006</v>
      </c>
      <c r="W972" s="66" t="str">
        <f t="shared" si="274"/>
        <v>1 &gt; 4</v>
      </c>
      <c r="X972" s="66">
        <f>A972+SUMIFS(Presensi!F:F,Presensi!E:E,'Entry Data'!AP972)</f>
        <v>2</v>
      </c>
      <c r="Y972" s="66">
        <f>IFERROR(INDEX('Retasi Pricing'!F:F,MATCH('Entry Data'!AM972,'Retasi Pricing'!E:E,0))*X972,"")</f>
        <v>55000</v>
      </c>
      <c r="Z972" s="62" t="s">
        <v>26</v>
      </c>
      <c r="AA972" s="62" t="s">
        <v>27</v>
      </c>
      <c r="AB972" s="32"/>
      <c r="AC972" s="32" t="s">
        <v>212</v>
      </c>
      <c r="AD972" s="32" t="str">
        <f t="shared" si="275"/>
        <v/>
      </c>
      <c r="AF972" s="5" t="str">
        <f t="shared" si="276"/>
        <v>reso sungkowo44190</v>
      </c>
      <c r="AG972" s="5" t="str">
        <f t="shared" si="277"/>
        <v>BMJ 07444190UTARADAY</v>
      </c>
      <c r="AH972" s="5" t="str">
        <f t="shared" si="278"/>
        <v>reso sungkowo44190UTARADAY</v>
      </c>
      <c r="AI972" s="5" t="str">
        <f t="shared" si="279"/>
        <v>BMJ 07444190DAY</v>
      </c>
      <c r="AJ972" s="5" t="str">
        <f t="shared" si="280"/>
        <v>reso sungkowo44190DAY</v>
      </c>
      <c r="AK972" s="5" t="str">
        <f t="shared" si="281"/>
        <v>reso sungkowoBMJ</v>
      </c>
      <c r="AL972" s="5" t="str">
        <f t="shared" si="283"/>
        <v>1UTARA</v>
      </c>
      <c r="AM972" s="5" t="str">
        <f t="shared" si="284"/>
        <v>1 &gt; 4UTARA12 RODA</v>
      </c>
      <c r="AN972" s="5" t="str">
        <f t="shared" si="285"/>
        <v>reso sungkowoBMJ1 &gt; 4UTARA12 RODA</v>
      </c>
      <c r="AO972" s="5" t="str">
        <f t="shared" si="286"/>
        <v>reso sungkowo1 &gt; 4UTARA12 RODA</v>
      </c>
      <c r="AP972" s="5" t="str">
        <f t="shared" si="287"/>
        <v>44190DAY</v>
      </c>
    </row>
    <row r="973" spans="1:42" x14ac:dyDescent="0.3">
      <c r="A973" s="33">
        <v>1</v>
      </c>
      <c r="B973" s="33"/>
      <c r="C973" s="70">
        <v>44190</v>
      </c>
      <c r="D973" s="71" t="s">
        <v>19</v>
      </c>
      <c r="E973" s="70">
        <v>44190</v>
      </c>
      <c r="F973" s="71">
        <v>5154691</v>
      </c>
      <c r="G973" s="33" t="s">
        <v>20</v>
      </c>
      <c r="H973" s="33" t="s">
        <v>50</v>
      </c>
      <c r="I973" s="33" t="s">
        <v>51</v>
      </c>
      <c r="J973" s="33" t="s">
        <v>52</v>
      </c>
      <c r="K973" s="63" t="s">
        <v>85</v>
      </c>
      <c r="L973" s="32" t="str">
        <f t="shared" si="270"/>
        <v>AXOR4843</v>
      </c>
      <c r="M973" s="32" t="str">
        <f t="shared" si="271"/>
        <v>BMJ</v>
      </c>
      <c r="N973" s="32" t="str">
        <f t="shared" si="272"/>
        <v>12 RODA</v>
      </c>
      <c r="O973" s="64">
        <v>0.41781249999999998</v>
      </c>
      <c r="P973" s="65">
        <v>0.41781249999999998</v>
      </c>
      <c r="Q973" s="65"/>
      <c r="R973" s="66">
        <v>2</v>
      </c>
      <c r="S973" s="66">
        <v>50860</v>
      </c>
      <c r="T973" s="66">
        <v>20020</v>
      </c>
      <c r="U973" s="67">
        <f t="shared" si="282"/>
        <v>30.84</v>
      </c>
      <c r="V973" s="66">
        <f t="shared" si="273"/>
        <v>625342.68000000005</v>
      </c>
      <c r="W973" s="66" t="str">
        <f t="shared" si="274"/>
        <v>1 &gt; 4</v>
      </c>
      <c r="X973" s="66">
        <f>A973+SUMIFS(Presensi!F:F,Presensi!E:E,'Entry Data'!AP973)</f>
        <v>2</v>
      </c>
      <c r="Y973" s="66">
        <f>IFERROR(INDEX('Retasi Pricing'!F:F,MATCH('Entry Data'!AM973,'Retasi Pricing'!E:E,0))*X973,"")</f>
        <v>55000</v>
      </c>
      <c r="Z973" s="62" t="s">
        <v>26</v>
      </c>
      <c r="AA973" s="62" t="s">
        <v>27</v>
      </c>
      <c r="AB973" s="32"/>
      <c r="AC973" s="32" t="s">
        <v>212</v>
      </c>
      <c r="AD973" s="32" t="str">
        <f t="shared" si="275"/>
        <v/>
      </c>
      <c r="AF973" s="5" t="str">
        <f t="shared" si="276"/>
        <v>reso sungkowo44190</v>
      </c>
      <c r="AG973" s="5" t="str">
        <f t="shared" si="277"/>
        <v>BMJ 07444190UTARADAY</v>
      </c>
      <c r="AH973" s="5" t="str">
        <f t="shared" si="278"/>
        <v>reso sungkowo44190UTARADAY</v>
      </c>
      <c r="AI973" s="5" t="str">
        <f t="shared" si="279"/>
        <v>BMJ 07444190DAY</v>
      </c>
      <c r="AJ973" s="5" t="str">
        <f t="shared" si="280"/>
        <v>reso sungkowo44190DAY</v>
      </c>
      <c r="AK973" s="5" t="str">
        <f t="shared" si="281"/>
        <v>reso sungkowoBMJ</v>
      </c>
      <c r="AL973" s="5" t="str">
        <f t="shared" si="283"/>
        <v>2UTARA</v>
      </c>
      <c r="AM973" s="5" t="str">
        <f t="shared" si="284"/>
        <v>1 &gt; 4UTARA12 RODA</v>
      </c>
      <c r="AN973" s="5" t="str">
        <f t="shared" si="285"/>
        <v>reso sungkowoBMJ1 &gt; 4UTARA12 RODA</v>
      </c>
      <c r="AO973" s="5" t="str">
        <f t="shared" si="286"/>
        <v>reso sungkowo1 &gt; 4UTARA12 RODA</v>
      </c>
      <c r="AP973" s="5" t="str">
        <f t="shared" si="287"/>
        <v>44190DAY</v>
      </c>
    </row>
    <row r="974" spans="1:42" x14ac:dyDescent="0.3">
      <c r="A974" s="33">
        <v>1</v>
      </c>
      <c r="B974" s="33"/>
      <c r="C974" s="70">
        <v>44190</v>
      </c>
      <c r="D974" s="71" t="s">
        <v>19</v>
      </c>
      <c r="E974" s="70">
        <v>44190</v>
      </c>
      <c r="F974" s="71">
        <v>5154758</v>
      </c>
      <c r="G974" s="33" t="s">
        <v>20</v>
      </c>
      <c r="H974" s="33" t="s">
        <v>50</v>
      </c>
      <c r="I974" s="33" t="s">
        <v>51</v>
      </c>
      <c r="J974" s="33" t="s">
        <v>52</v>
      </c>
      <c r="K974" s="63" t="s">
        <v>85</v>
      </c>
      <c r="L974" s="32" t="str">
        <f t="shared" si="270"/>
        <v>AXOR4843</v>
      </c>
      <c r="M974" s="32" t="str">
        <f t="shared" si="271"/>
        <v>BMJ</v>
      </c>
      <c r="N974" s="32" t="str">
        <f t="shared" si="272"/>
        <v>12 RODA</v>
      </c>
      <c r="O974" s="64">
        <v>0.47162037037037036</v>
      </c>
      <c r="P974" s="65">
        <v>0.47162037037037036</v>
      </c>
      <c r="Q974" s="65"/>
      <c r="R974" s="66">
        <v>3</v>
      </c>
      <c r="S974" s="66">
        <v>52420</v>
      </c>
      <c r="T974" s="66">
        <v>20020</v>
      </c>
      <c r="U974" s="67">
        <f t="shared" si="282"/>
        <v>32.4</v>
      </c>
      <c r="V974" s="66">
        <f t="shared" si="273"/>
        <v>656974.79999999993</v>
      </c>
      <c r="W974" s="66" t="str">
        <f t="shared" si="274"/>
        <v>1 &gt; 4</v>
      </c>
      <c r="X974" s="66">
        <f>A974+SUMIFS(Presensi!F:F,Presensi!E:E,'Entry Data'!AP974)</f>
        <v>2</v>
      </c>
      <c r="Y974" s="66">
        <f>IFERROR(INDEX('Retasi Pricing'!F:F,MATCH('Entry Data'!AM974,'Retasi Pricing'!E:E,0))*X974,"")</f>
        <v>55000</v>
      </c>
      <c r="Z974" s="62" t="s">
        <v>26</v>
      </c>
      <c r="AA974" s="62" t="s">
        <v>27</v>
      </c>
      <c r="AB974" s="32"/>
      <c r="AC974" s="32" t="s">
        <v>212</v>
      </c>
      <c r="AD974" s="32" t="str">
        <f t="shared" si="275"/>
        <v/>
      </c>
      <c r="AF974" s="5" t="str">
        <f t="shared" si="276"/>
        <v>reso sungkowo44190</v>
      </c>
      <c r="AG974" s="5" t="str">
        <f t="shared" si="277"/>
        <v>BMJ 07444190UTARADAY</v>
      </c>
      <c r="AH974" s="5" t="str">
        <f t="shared" si="278"/>
        <v>reso sungkowo44190UTARADAY</v>
      </c>
      <c r="AI974" s="5" t="str">
        <f t="shared" si="279"/>
        <v>BMJ 07444190DAY</v>
      </c>
      <c r="AJ974" s="5" t="str">
        <f t="shared" si="280"/>
        <v>reso sungkowo44190DAY</v>
      </c>
      <c r="AK974" s="5" t="str">
        <f t="shared" si="281"/>
        <v>reso sungkowoBMJ</v>
      </c>
      <c r="AL974" s="5" t="str">
        <f t="shared" si="283"/>
        <v>3UTARA</v>
      </c>
      <c r="AM974" s="5" t="str">
        <f t="shared" si="284"/>
        <v>1 &gt; 4UTARA12 RODA</v>
      </c>
      <c r="AN974" s="5" t="str">
        <f t="shared" si="285"/>
        <v>reso sungkowoBMJ1 &gt; 4UTARA12 RODA</v>
      </c>
      <c r="AO974" s="5" t="str">
        <f t="shared" si="286"/>
        <v>reso sungkowo1 &gt; 4UTARA12 RODA</v>
      </c>
      <c r="AP974" s="5" t="str">
        <f t="shared" si="287"/>
        <v>44190DAY</v>
      </c>
    </row>
    <row r="975" spans="1:42" x14ac:dyDescent="0.3">
      <c r="A975" s="33">
        <v>1</v>
      </c>
      <c r="B975" s="33"/>
      <c r="C975" s="70">
        <v>44190</v>
      </c>
      <c r="D975" s="71" t="s">
        <v>19</v>
      </c>
      <c r="E975" s="70">
        <v>44190</v>
      </c>
      <c r="F975" s="71">
        <v>5154806</v>
      </c>
      <c r="G975" s="33" t="s">
        <v>20</v>
      </c>
      <c r="H975" s="33" t="s">
        <v>50</v>
      </c>
      <c r="I975" s="33" t="s">
        <v>51</v>
      </c>
      <c r="J975" s="33" t="s">
        <v>53</v>
      </c>
      <c r="K975" s="63" t="s">
        <v>85</v>
      </c>
      <c r="L975" s="32" t="str">
        <f t="shared" si="270"/>
        <v>AXOR4843</v>
      </c>
      <c r="M975" s="32" t="str">
        <f t="shared" si="271"/>
        <v>BMJ</v>
      </c>
      <c r="N975" s="32" t="str">
        <f t="shared" si="272"/>
        <v>12 RODA</v>
      </c>
      <c r="O975" s="64">
        <v>0.52513888888888893</v>
      </c>
      <c r="P975" s="65">
        <v>0.52513888888888893</v>
      </c>
      <c r="Q975" s="65"/>
      <c r="R975" s="66">
        <v>4</v>
      </c>
      <c r="S975" s="66">
        <v>52800</v>
      </c>
      <c r="T975" s="66">
        <v>20020</v>
      </c>
      <c r="U975" s="67">
        <f t="shared" si="282"/>
        <v>32.78</v>
      </c>
      <c r="V975" s="66">
        <f t="shared" si="273"/>
        <v>664680.06000000006</v>
      </c>
      <c r="W975" s="66" t="str">
        <f t="shared" si="274"/>
        <v>1 &gt; 4</v>
      </c>
      <c r="X975" s="66">
        <f>A975+SUMIFS(Presensi!F:F,Presensi!E:E,'Entry Data'!AP975)</f>
        <v>2</v>
      </c>
      <c r="Y975" s="66">
        <f>IFERROR(INDEX('Retasi Pricing'!F:F,MATCH('Entry Data'!AM975,'Retasi Pricing'!E:E,0))*X975,"")</f>
        <v>55000</v>
      </c>
      <c r="Z975" s="62" t="s">
        <v>26</v>
      </c>
      <c r="AA975" s="62" t="s">
        <v>27</v>
      </c>
      <c r="AB975" s="32"/>
      <c r="AC975" s="32" t="s">
        <v>212</v>
      </c>
      <c r="AD975" s="32" t="str">
        <f t="shared" si="275"/>
        <v/>
      </c>
      <c r="AF975" s="5" t="str">
        <f t="shared" si="276"/>
        <v>reso sungkowo44190</v>
      </c>
      <c r="AG975" s="5" t="str">
        <f t="shared" si="277"/>
        <v>BMJ 07444190UTARADAY</v>
      </c>
      <c r="AH975" s="5" t="str">
        <f t="shared" si="278"/>
        <v>reso sungkowo44190UTARADAY</v>
      </c>
      <c r="AI975" s="5" t="str">
        <f t="shared" si="279"/>
        <v>BMJ 07444190DAY</v>
      </c>
      <c r="AJ975" s="5" t="str">
        <f t="shared" si="280"/>
        <v>reso sungkowo44190DAY</v>
      </c>
      <c r="AK975" s="5" t="str">
        <f t="shared" si="281"/>
        <v>reso sungkowoBMJ</v>
      </c>
      <c r="AL975" s="5" t="str">
        <f t="shared" si="283"/>
        <v>4UTARA</v>
      </c>
      <c r="AM975" s="5" t="str">
        <f t="shared" si="284"/>
        <v>1 &gt; 4UTARA12 RODA</v>
      </c>
      <c r="AN975" s="5" t="str">
        <f t="shared" si="285"/>
        <v>reso sungkowoBMJ1 &gt; 4UTARA12 RODA</v>
      </c>
      <c r="AO975" s="5" t="str">
        <f t="shared" si="286"/>
        <v>reso sungkowo1 &gt; 4UTARA12 RODA</v>
      </c>
      <c r="AP975" s="5" t="str">
        <f t="shared" si="287"/>
        <v>44190DAY</v>
      </c>
    </row>
    <row r="976" spans="1:42" x14ac:dyDescent="0.3">
      <c r="A976" s="33">
        <v>1</v>
      </c>
      <c r="B976" s="33"/>
      <c r="C976" s="70">
        <v>44190</v>
      </c>
      <c r="D976" s="71" t="s">
        <v>19</v>
      </c>
      <c r="E976" s="70">
        <v>44190</v>
      </c>
      <c r="F976" s="71">
        <v>5154887</v>
      </c>
      <c r="G976" s="33" t="s">
        <v>20</v>
      </c>
      <c r="H976" s="33" t="s">
        <v>50</v>
      </c>
      <c r="I976" s="33" t="s">
        <v>51</v>
      </c>
      <c r="J976" s="33" t="s">
        <v>53</v>
      </c>
      <c r="K976" s="63" t="s">
        <v>85</v>
      </c>
      <c r="L976" s="32" t="str">
        <f t="shared" si="270"/>
        <v>AXOR4843</v>
      </c>
      <c r="M976" s="32" t="str">
        <f t="shared" si="271"/>
        <v>BMJ</v>
      </c>
      <c r="N976" s="32" t="str">
        <f t="shared" si="272"/>
        <v>12 RODA</v>
      </c>
      <c r="O976" s="64">
        <v>0.61311342592592599</v>
      </c>
      <c r="P976" s="65">
        <v>0.61311342592592599</v>
      </c>
      <c r="Q976" s="65"/>
      <c r="R976" s="66">
        <v>5</v>
      </c>
      <c r="S976" s="66">
        <v>52080</v>
      </c>
      <c r="T976" s="66">
        <v>20020</v>
      </c>
      <c r="U976" s="67">
        <f t="shared" si="282"/>
        <v>32.06</v>
      </c>
      <c r="V976" s="66">
        <f t="shared" si="273"/>
        <v>650080.62</v>
      </c>
      <c r="W976" s="66" t="str">
        <f t="shared" si="274"/>
        <v>&gt; 5</v>
      </c>
      <c r="X976" s="66">
        <f>A976+SUMIFS(Presensi!F:F,Presensi!E:E,'Entry Data'!AP976)</f>
        <v>2</v>
      </c>
      <c r="Y976" s="66">
        <f>IFERROR(INDEX('Retasi Pricing'!F:F,MATCH('Entry Data'!AM976,'Retasi Pricing'!E:E,0))*X976,"")</f>
        <v>62400</v>
      </c>
      <c r="Z976" s="62" t="s">
        <v>26</v>
      </c>
      <c r="AA976" s="62" t="s">
        <v>27</v>
      </c>
      <c r="AB976" s="32"/>
      <c r="AC976" s="32" t="s">
        <v>212</v>
      </c>
      <c r="AD976" s="32" t="str">
        <f t="shared" si="275"/>
        <v/>
      </c>
      <c r="AF976" s="5" t="str">
        <f t="shared" si="276"/>
        <v>reso sungkowo44190</v>
      </c>
      <c r="AG976" s="5" t="str">
        <f t="shared" si="277"/>
        <v>BMJ 07444190UTARADAY</v>
      </c>
      <c r="AH976" s="5" t="str">
        <f t="shared" si="278"/>
        <v>reso sungkowo44190UTARADAY</v>
      </c>
      <c r="AI976" s="5" t="str">
        <f t="shared" si="279"/>
        <v>BMJ 07444190DAY</v>
      </c>
      <c r="AJ976" s="5" t="str">
        <f t="shared" si="280"/>
        <v>reso sungkowo44190DAY</v>
      </c>
      <c r="AK976" s="5" t="str">
        <f t="shared" si="281"/>
        <v>reso sungkowoBMJ</v>
      </c>
      <c r="AL976" s="5" t="str">
        <f t="shared" si="283"/>
        <v>5UTARA</v>
      </c>
      <c r="AM976" s="5" t="str">
        <f t="shared" si="284"/>
        <v>&gt; 5UTARA12 RODA</v>
      </c>
      <c r="AN976" s="5" t="str">
        <f t="shared" si="285"/>
        <v>reso sungkowoBMJ&gt; 5UTARA12 RODA</v>
      </c>
      <c r="AO976" s="5" t="str">
        <f t="shared" si="286"/>
        <v>reso sungkowo&gt; 5UTARA12 RODA</v>
      </c>
      <c r="AP976" s="5" t="str">
        <f t="shared" si="287"/>
        <v>44190DAY</v>
      </c>
    </row>
    <row r="977" spans="1:42" x14ac:dyDescent="0.3">
      <c r="A977" s="33">
        <v>1</v>
      </c>
      <c r="B977" s="33"/>
      <c r="C977" s="70">
        <v>44190</v>
      </c>
      <c r="D977" s="71" t="s">
        <v>19</v>
      </c>
      <c r="E977" s="70">
        <v>44190</v>
      </c>
      <c r="F977" s="71">
        <v>5154964</v>
      </c>
      <c r="G977" s="33" t="s">
        <v>20</v>
      </c>
      <c r="H977" s="33" t="s">
        <v>50</v>
      </c>
      <c r="I977" s="33" t="s">
        <v>51</v>
      </c>
      <c r="J977" s="33" t="s">
        <v>52</v>
      </c>
      <c r="K977" s="63" t="s">
        <v>85</v>
      </c>
      <c r="L977" s="32" t="str">
        <f t="shared" si="270"/>
        <v>AXOR4843</v>
      </c>
      <c r="M977" s="32" t="str">
        <f t="shared" si="271"/>
        <v>BMJ</v>
      </c>
      <c r="N977" s="32" t="str">
        <f t="shared" si="272"/>
        <v>12 RODA</v>
      </c>
      <c r="O977" s="64">
        <v>0.66866898148148157</v>
      </c>
      <c r="P977" s="65">
        <v>0.66866898148148157</v>
      </c>
      <c r="Q977" s="65"/>
      <c r="R977" s="66">
        <v>6</v>
      </c>
      <c r="S977" s="66">
        <v>51960</v>
      </c>
      <c r="T977" s="66">
        <v>20020</v>
      </c>
      <c r="U977" s="67">
        <f t="shared" si="282"/>
        <v>31.94</v>
      </c>
      <c r="V977" s="66">
        <f t="shared" si="273"/>
        <v>647647.38000000012</v>
      </c>
      <c r="W977" s="66" t="str">
        <f t="shared" si="274"/>
        <v>&gt; 6</v>
      </c>
      <c r="X977" s="66">
        <f>A977+SUMIFS(Presensi!F:F,Presensi!E:E,'Entry Data'!AP977)</f>
        <v>2</v>
      </c>
      <c r="Y977" s="66">
        <f>IFERROR(INDEX('Retasi Pricing'!F:F,MATCH('Entry Data'!AM977,'Retasi Pricing'!E:E,0))*X977,"")</f>
        <v>68900</v>
      </c>
      <c r="Z977" s="62" t="s">
        <v>26</v>
      </c>
      <c r="AA977" s="62" t="s">
        <v>27</v>
      </c>
      <c r="AB977" s="32"/>
      <c r="AC977" s="32" t="s">
        <v>212</v>
      </c>
      <c r="AD977" s="32" t="str">
        <f t="shared" si="275"/>
        <v/>
      </c>
      <c r="AF977" s="5" t="str">
        <f t="shared" si="276"/>
        <v>reso sungkowo44190</v>
      </c>
      <c r="AG977" s="5" t="str">
        <f t="shared" si="277"/>
        <v>BMJ 07444190UTARADAY</v>
      </c>
      <c r="AH977" s="5" t="str">
        <f t="shared" si="278"/>
        <v>reso sungkowo44190UTARADAY</v>
      </c>
      <c r="AI977" s="5" t="str">
        <f t="shared" si="279"/>
        <v>BMJ 07444190DAY</v>
      </c>
      <c r="AJ977" s="5" t="str">
        <f t="shared" si="280"/>
        <v>reso sungkowo44190DAY</v>
      </c>
      <c r="AK977" s="5" t="str">
        <f t="shared" si="281"/>
        <v>reso sungkowoBMJ</v>
      </c>
      <c r="AL977" s="5" t="str">
        <f t="shared" si="283"/>
        <v>6UTARA</v>
      </c>
      <c r="AM977" s="5" t="str">
        <f t="shared" si="284"/>
        <v>&gt; 6UTARA12 RODA</v>
      </c>
      <c r="AN977" s="5" t="str">
        <f t="shared" si="285"/>
        <v>reso sungkowoBMJ&gt; 6UTARA12 RODA</v>
      </c>
      <c r="AO977" s="5" t="str">
        <f t="shared" si="286"/>
        <v>reso sungkowo&gt; 6UTARA12 RODA</v>
      </c>
      <c r="AP977" s="5" t="str">
        <f t="shared" si="287"/>
        <v>44190DAY</v>
      </c>
    </row>
    <row r="978" spans="1:42" x14ac:dyDescent="0.3">
      <c r="A978" s="33">
        <v>1</v>
      </c>
      <c r="B978" s="33"/>
      <c r="C978" s="70">
        <v>44190</v>
      </c>
      <c r="D978" s="71" t="s">
        <v>19</v>
      </c>
      <c r="E978" s="70">
        <v>44190</v>
      </c>
      <c r="F978" s="71">
        <v>5155048</v>
      </c>
      <c r="G978" s="33" t="s">
        <v>20</v>
      </c>
      <c r="H978" s="33" t="s">
        <v>50</v>
      </c>
      <c r="I978" s="33" t="s">
        <v>51</v>
      </c>
      <c r="J978" s="33" t="s">
        <v>52</v>
      </c>
      <c r="K978" s="63" t="s">
        <v>85</v>
      </c>
      <c r="L978" s="32" t="str">
        <f t="shared" si="270"/>
        <v>AXOR4843</v>
      </c>
      <c r="M978" s="32" t="str">
        <f t="shared" si="271"/>
        <v>BMJ</v>
      </c>
      <c r="N978" s="32" t="str">
        <f t="shared" si="272"/>
        <v>12 RODA</v>
      </c>
      <c r="O978" s="64">
        <v>0.73386574074074085</v>
      </c>
      <c r="P978" s="65">
        <v>0.73386574074074085</v>
      </c>
      <c r="Q978" s="65"/>
      <c r="R978" s="66">
        <v>7</v>
      </c>
      <c r="S978" s="66">
        <v>52360</v>
      </c>
      <c r="T978" s="66">
        <v>20020</v>
      </c>
      <c r="U978" s="67">
        <f t="shared" si="282"/>
        <v>32.340000000000003</v>
      </c>
      <c r="V978" s="66">
        <f t="shared" si="273"/>
        <v>655758.18000000005</v>
      </c>
      <c r="W978" s="66" t="str">
        <f t="shared" si="274"/>
        <v>7 &gt;</v>
      </c>
      <c r="X978" s="66">
        <f>A978+SUMIFS(Presensi!F:F,Presensi!E:E,'Entry Data'!AP978)</f>
        <v>2</v>
      </c>
      <c r="Y978" s="66">
        <f>IFERROR(INDEX('Retasi Pricing'!F:F,MATCH('Entry Data'!AM978,'Retasi Pricing'!E:E,0))*X978,"")</f>
        <v>84000</v>
      </c>
      <c r="Z978" s="62" t="s">
        <v>26</v>
      </c>
      <c r="AA978" s="62" t="s">
        <v>27</v>
      </c>
      <c r="AB978" s="32"/>
      <c r="AC978" s="32" t="s">
        <v>212</v>
      </c>
      <c r="AD978" s="32" t="str">
        <f t="shared" si="275"/>
        <v/>
      </c>
      <c r="AF978" s="5" t="str">
        <f t="shared" si="276"/>
        <v>reso sungkowo44190</v>
      </c>
      <c r="AG978" s="5" t="str">
        <f t="shared" si="277"/>
        <v>BMJ 07444190UTARADAY</v>
      </c>
      <c r="AH978" s="5" t="str">
        <f t="shared" si="278"/>
        <v>reso sungkowo44190UTARADAY</v>
      </c>
      <c r="AI978" s="5" t="str">
        <f t="shared" si="279"/>
        <v>BMJ 07444190DAY</v>
      </c>
      <c r="AJ978" s="5" t="str">
        <f t="shared" si="280"/>
        <v>reso sungkowo44190DAY</v>
      </c>
      <c r="AK978" s="5" t="str">
        <f t="shared" si="281"/>
        <v>reso sungkowoBMJ</v>
      </c>
      <c r="AL978" s="5" t="str">
        <f t="shared" si="283"/>
        <v>7UTARA</v>
      </c>
      <c r="AM978" s="5" t="str">
        <f t="shared" si="284"/>
        <v>7 &gt;UTARA12 RODA</v>
      </c>
      <c r="AN978" s="5" t="str">
        <f t="shared" si="285"/>
        <v>reso sungkowoBMJ7 &gt;UTARA12 RODA</v>
      </c>
      <c r="AO978" s="5" t="str">
        <f t="shared" si="286"/>
        <v>reso sungkowo7 &gt;UTARA12 RODA</v>
      </c>
      <c r="AP978" s="5" t="str">
        <f t="shared" si="287"/>
        <v>44190DAY</v>
      </c>
    </row>
    <row r="979" spans="1:42" x14ac:dyDescent="0.3">
      <c r="A979" s="33">
        <v>1</v>
      </c>
      <c r="B979" s="33"/>
      <c r="C979" s="70">
        <v>44190</v>
      </c>
      <c r="D979" s="71" t="s">
        <v>87</v>
      </c>
      <c r="E979" s="70">
        <v>44191</v>
      </c>
      <c r="F979" s="71">
        <v>5155351</v>
      </c>
      <c r="G979" s="33" t="s">
        <v>20</v>
      </c>
      <c r="H979" s="33" t="s">
        <v>50</v>
      </c>
      <c r="I979" s="33" t="s">
        <v>51</v>
      </c>
      <c r="J979" s="33" t="s">
        <v>53</v>
      </c>
      <c r="K979" s="63" t="s">
        <v>25</v>
      </c>
      <c r="L979" s="32" t="str">
        <f t="shared" si="270"/>
        <v>CGE370</v>
      </c>
      <c r="M979" s="32" t="str">
        <f t="shared" si="271"/>
        <v>BMJ II</v>
      </c>
      <c r="N979" s="32" t="str">
        <f t="shared" si="272"/>
        <v>12 RODA</v>
      </c>
      <c r="O979" s="64">
        <v>3.0520833333333334E-2</v>
      </c>
      <c r="P979" s="65">
        <v>3.0520833333333334E-2</v>
      </c>
      <c r="Q979" s="65"/>
      <c r="R979" s="66">
        <v>4</v>
      </c>
      <c r="S979" s="66">
        <v>46460</v>
      </c>
      <c r="T979" s="66">
        <v>18540</v>
      </c>
      <c r="U979" s="67">
        <f t="shared" si="282"/>
        <v>27.92</v>
      </c>
      <c r="V979" s="66">
        <f t="shared" si="273"/>
        <v>566133.84000000008</v>
      </c>
      <c r="W979" s="66" t="str">
        <f t="shared" si="274"/>
        <v>1 &gt; 4</v>
      </c>
      <c r="X979" s="66">
        <f>A979+SUMIFS(Presensi!F:F,Presensi!E:E,'Entry Data'!AP979)</f>
        <v>2</v>
      </c>
      <c r="Y979" s="66">
        <f>IFERROR(INDEX('Retasi Pricing'!F:F,MATCH('Entry Data'!AM979,'Retasi Pricing'!E:E,0))*X979,"")</f>
        <v>55000</v>
      </c>
      <c r="Z979" s="62" t="s">
        <v>26</v>
      </c>
      <c r="AA979" s="62" t="s">
        <v>27</v>
      </c>
      <c r="AB979" s="32"/>
      <c r="AC979" s="32" t="s">
        <v>207</v>
      </c>
      <c r="AD979" s="32" t="str">
        <f t="shared" si="275"/>
        <v/>
      </c>
      <c r="AF979" s="5" t="str">
        <f t="shared" si="276"/>
        <v>umar abadi44190</v>
      </c>
      <c r="AG979" s="5" t="str">
        <f t="shared" si="277"/>
        <v>BMJ 04044190UTARANIGHT</v>
      </c>
      <c r="AH979" s="5" t="str">
        <f t="shared" si="278"/>
        <v>umar abadi44190UTARANIGHT</v>
      </c>
      <c r="AI979" s="5" t="str">
        <f t="shared" si="279"/>
        <v>BMJ 04044190NIGHT</v>
      </c>
      <c r="AJ979" s="5" t="str">
        <f t="shared" si="280"/>
        <v>umar abadi44190NIGHT</v>
      </c>
      <c r="AK979" s="5" t="str">
        <f t="shared" si="281"/>
        <v>umar abadiBMJ II</v>
      </c>
      <c r="AL979" s="5" t="str">
        <f t="shared" si="283"/>
        <v>4UTARA</v>
      </c>
      <c r="AM979" s="5" t="str">
        <f t="shared" si="284"/>
        <v>1 &gt; 4UTARA12 RODA</v>
      </c>
      <c r="AN979" s="5" t="str">
        <f t="shared" si="285"/>
        <v>umar abadiBMJ II1 &gt; 4UTARA12 RODA</v>
      </c>
      <c r="AO979" s="5" t="str">
        <f t="shared" si="286"/>
        <v>umar abadi1 &gt; 4UTARA12 RODA</v>
      </c>
      <c r="AP979" s="5" t="str">
        <f t="shared" si="287"/>
        <v>44190NIGHT</v>
      </c>
    </row>
    <row r="980" spans="1:42" x14ac:dyDescent="0.3">
      <c r="A980" s="33">
        <v>1</v>
      </c>
      <c r="B980" s="33"/>
      <c r="C980" s="70">
        <v>44190</v>
      </c>
      <c r="D980" s="71" t="s">
        <v>87</v>
      </c>
      <c r="E980" s="70">
        <v>44191</v>
      </c>
      <c r="F980" s="71">
        <v>5155435</v>
      </c>
      <c r="G980" s="33" t="s">
        <v>20</v>
      </c>
      <c r="H980" s="33" t="s">
        <v>21</v>
      </c>
      <c r="I980" s="33" t="s">
        <v>45</v>
      </c>
      <c r="J980" s="33" t="s">
        <v>46</v>
      </c>
      <c r="K980" s="63" t="s">
        <v>25</v>
      </c>
      <c r="L980" s="32" t="str">
        <f t="shared" si="270"/>
        <v>CGE370</v>
      </c>
      <c r="M980" s="32" t="str">
        <f t="shared" si="271"/>
        <v>BMJ II</v>
      </c>
      <c r="N980" s="32" t="str">
        <f t="shared" si="272"/>
        <v>12 RODA</v>
      </c>
      <c r="O980" s="64">
        <v>0.11621527777777778</v>
      </c>
      <c r="P980" s="65">
        <v>0.11621527777777778</v>
      </c>
      <c r="Q980" s="65"/>
      <c r="R980" s="66">
        <v>5</v>
      </c>
      <c r="S980" s="66">
        <v>44740</v>
      </c>
      <c r="T980" s="66">
        <v>18540</v>
      </c>
      <c r="U980" s="67">
        <f t="shared" si="282"/>
        <v>26.2</v>
      </c>
      <c r="V980" s="66">
        <f t="shared" si="273"/>
        <v>531257.4</v>
      </c>
      <c r="W980" s="66" t="str">
        <f t="shared" si="274"/>
        <v>&gt; 5</v>
      </c>
      <c r="X980" s="66">
        <f>A980+SUMIFS(Presensi!F:F,Presensi!E:E,'Entry Data'!AP980)</f>
        <v>2</v>
      </c>
      <c r="Y980" s="66">
        <f>IFERROR(INDEX('Retasi Pricing'!F:F,MATCH('Entry Data'!AM980,'Retasi Pricing'!E:E,0))*X980,"")</f>
        <v>62400</v>
      </c>
      <c r="Z980" s="62" t="s">
        <v>26</v>
      </c>
      <c r="AA980" s="62" t="s">
        <v>27</v>
      </c>
      <c r="AB980" s="32"/>
      <c r="AC980" s="32" t="s">
        <v>207</v>
      </c>
      <c r="AD980" s="32" t="str">
        <f t="shared" si="275"/>
        <v/>
      </c>
      <c r="AF980" s="5" t="str">
        <f t="shared" si="276"/>
        <v>umar abadi44190</v>
      </c>
      <c r="AG980" s="5" t="str">
        <f t="shared" si="277"/>
        <v>BMJ 04044190UTARANIGHT</v>
      </c>
      <c r="AH980" s="5" t="str">
        <f t="shared" si="278"/>
        <v>umar abadi44190UTARANIGHT</v>
      </c>
      <c r="AI980" s="5" t="str">
        <f t="shared" si="279"/>
        <v>BMJ 04044190NIGHT</v>
      </c>
      <c r="AJ980" s="5" t="str">
        <f t="shared" si="280"/>
        <v>umar abadi44190NIGHT</v>
      </c>
      <c r="AK980" s="5" t="str">
        <f t="shared" si="281"/>
        <v>umar abadiBMJ II</v>
      </c>
      <c r="AL980" s="5" t="str">
        <f t="shared" si="283"/>
        <v>5UTARA</v>
      </c>
      <c r="AM980" s="5" t="str">
        <f t="shared" si="284"/>
        <v>&gt; 5UTARA12 RODA</v>
      </c>
      <c r="AN980" s="5" t="str">
        <f t="shared" si="285"/>
        <v>umar abadiBMJ II&gt; 5UTARA12 RODA</v>
      </c>
      <c r="AO980" s="5" t="str">
        <f t="shared" si="286"/>
        <v>umar abadi&gt; 5UTARA12 RODA</v>
      </c>
      <c r="AP980" s="5" t="str">
        <f t="shared" si="287"/>
        <v>44190NIGHT</v>
      </c>
    </row>
    <row r="981" spans="1:42" x14ac:dyDescent="0.3">
      <c r="A981" s="33">
        <v>1</v>
      </c>
      <c r="B981" s="33"/>
      <c r="C981" s="70">
        <v>44190</v>
      </c>
      <c r="D981" s="71" t="s">
        <v>87</v>
      </c>
      <c r="E981" s="70">
        <v>44191</v>
      </c>
      <c r="F981" s="71">
        <v>5155514</v>
      </c>
      <c r="G981" s="33" t="s">
        <v>20</v>
      </c>
      <c r="H981" s="33" t="s">
        <v>21</v>
      </c>
      <c r="I981" s="33" t="s">
        <v>45</v>
      </c>
      <c r="J981" s="33" t="s">
        <v>46</v>
      </c>
      <c r="K981" s="63" t="s">
        <v>25</v>
      </c>
      <c r="L981" s="32" t="str">
        <f t="shared" si="270"/>
        <v>CGE370</v>
      </c>
      <c r="M981" s="32" t="str">
        <f t="shared" si="271"/>
        <v>BMJ II</v>
      </c>
      <c r="N981" s="32" t="str">
        <f t="shared" si="272"/>
        <v>12 RODA</v>
      </c>
      <c r="O981" s="64">
        <v>0.19645833333333332</v>
      </c>
      <c r="P981" s="65">
        <v>0.19645833333333332</v>
      </c>
      <c r="Q981" s="65"/>
      <c r="R981" s="66">
        <v>6</v>
      </c>
      <c r="S981" s="66">
        <v>47580</v>
      </c>
      <c r="T981" s="66">
        <v>18540</v>
      </c>
      <c r="U981" s="67">
        <f t="shared" si="282"/>
        <v>29.04</v>
      </c>
      <c r="V981" s="66">
        <f t="shared" si="273"/>
        <v>588844.08000000007</v>
      </c>
      <c r="W981" s="66" t="str">
        <f t="shared" si="274"/>
        <v>&gt; 6</v>
      </c>
      <c r="X981" s="66">
        <f>A981+SUMIFS(Presensi!F:F,Presensi!E:E,'Entry Data'!AP981)</f>
        <v>2</v>
      </c>
      <c r="Y981" s="66">
        <f>IFERROR(INDEX('Retasi Pricing'!F:F,MATCH('Entry Data'!AM981,'Retasi Pricing'!E:E,0))*X981,"")</f>
        <v>68900</v>
      </c>
      <c r="Z981" s="62" t="s">
        <v>26</v>
      </c>
      <c r="AA981" s="62" t="s">
        <v>27</v>
      </c>
      <c r="AB981" s="32"/>
      <c r="AC981" s="32" t="s">
        <v>207</v>
      </c>
      <c r="AD981" s="32" t="str">
        <f t="shared" si="275"/>
        <v/>
      </c>
      <c r="AF981" s="5" t="str">
        <f t="shared" si="276"/>
        <v>umar abadi44190</v>
      </c>
      <c r="AG981" s="5" t="str">
        <f t="shared" si="277"/>
        <v>BMJ 04044190UTARANIGHT</v>
      </c>
      <c r="AH981" s="5" t="str">
        <f t="shared" si="278"/>
        <v>umar abadi44190UTARANIGHT</v>
      </c>
      <c r="AI981" s="5" t="str">
        <f t="shared" si="279"/>
        <v>BMJ 04044190NIGHT</v>
      </c>
      <c r="AJ981" s="5" t="str">
        <f t="shared" si="280"/>
        <v>umar abadi44190NIGHT</v>
      </c>
      <c r="AK981" s="5" t="str">
        <f t="shared" si="281"/>
        <v>umar abadiBMJ II</v>
      </c>
      <c r="AL981" s="5" t="str">
        <f t="shared" si="283"/>
        <v>6UTARA</v>
      </c>
      <c r="AM981" s="5" t="str">
        <f t="shared" si="284"/>
        <v>&gt; 6UTARA12 RODA</v>
      </c>
      <c r="AN981" s="5" t="str">
        <f t="shared" si="285"/>
        <v>umar abadiBMJ II&gt; 6UTARA12 RODA</v>
      </c>
      <c r="AO981" s="5" t="str">
        <f t="shared" si="286"/>
        <v>umar abadi&gt; 6UTARA12 RODA</v>
      </c>
      <c r="AP981" s="5" t="str">
        <f t="shared" si="287"/>
        <v>44190NIGHT</v>
      </c>
    </row>
    <row r="982" spans="1:42" x14ac:dyDescent="0.3">
      <c r="A982" s="33">
        <v>1</v>
      </c>
      <c r="B982" s="33"/>
      <c r="C982" s="70">
        <v>44190</v>
      </c>
      <c r="D982" s="71" t="s">
        <v>87</v>
      </c>
      <c r="E982" s="70">
        <v>44191</v>
      </c>
      <c r="F982" s="71">
        <v>5155556</v>
      </c>
      <c r="G982" s="33" t="s">
        <v>20</v>
      </c>
      <c r="H982" s="33" t="s">
        <v>50</v>
      </c>
      <c r="I982" s="33" t="s">
        <v>51</v>
      </c>
      <c r="J982" s="33" t="s">
        <v>46</v>
      </c>
      <c r="K982" s="63" t="s">
        <v>25</v>
      </c>
      <c r="L982" s="32" t="str">
        <f t="shared" si="270"/>
        <v>CGE370</v>
      </c>
      <c r="M982" s="32" t="str">
        <f t="shared" si="271"/>
        <v>BMJ II</v>
      </c>
      <c r="N982" s="32" t="str">
        <f t="shared" si="272"/>
        <v>12 RODA</v>
      </c>
      <c r="O982" s="64">
        <v>0.2557638888888889</v>
      </c>
      <c r="P982" s="65">
        <v>0.2557638888888889</v>
      </c>
      <c r="Q982" s="65"/>
      <c r="R982" s="66">
        <v>7</v>
      </c>
      <c r="S982" s="66">
        <v>50060</v>
      </c>
      <c r="T982" s="66">
        <v>18540</v>
      </c>
      <c r="U982" s="67">
        <f t="shared" si="282"/>
        <v>31.52</v>
      </c>
      <c r="V982" s="66">
        <f t="shared" si="273"/>
        <v>639131.04</v>
      </c>
      <c r="W982" s="66" t="str">
        <f t="shared" si="274"/>
        <v>7 &gt;</v>
      </c>
      <c r="X982" s="66">
        <f>A982+SUMIFS(Presensi!F:F,Presensi!E:E,'Entry Data'!AP982)</f>
        <v>2</v>
      </c>
      <c r="Y982" s="66">
        <f>IFERROR(INDEX('Retasi Pricing'!F:F,MATCH('Entry Data'!AM982,'Retasi Pricing'!E:E,0))*X982,"")</f>
        <v>84000</v>
      </c>
      <c r="Z982" s="62" t="s">
        <v>26</v>
      </c>
      <c r="AA982" s="62" t="s">
        <v>27</v>
      </c>
      <c r="AB982" s="32"/>
      <c r="AC982" s="32" t="s">
        <v>207</v>
      </c>
      <c r="AD982" s="32" t="str">
        <f t="shared" si="275"/>
        <v/>
      </c>
      <c r="AF982" s="5" t="str">
        <f t="shared" si="276"/>
        <v>umar abadi44190</v>
      </c>
      <c r="AG982" s="5" t="str">
        <f t="shared" si="277"/>
        <v>BMJ 04044190UTARANIGHT</v>
      </c>
      <c r="AH982" s="5" t="str">
        <f t="shared" si="278"/>
        <v>umar abadi44190UTARANIGHT</v>
      </c>
      <c r="AI982" s="5" t="str">
        <f t="shared" si="279"/>
        <v>BMJ 04044190NIGHT</v>
      </c>
      <c r="AJ982" s="5" t="str">
        <f t="shared" si="280"/>
        <v>umar abadi44190NIGHT</v>
      </c>
      <c r="AK982" s="5" t="str">
        <f t="shared" si="281"/>
        <v>umar abadiBMJ II</v>
      </c>
      <c r="AL982" s="5" t="str">
        <f t="shared" si="283"/>
        <v>7UTARA</v>
      </c>
      <c r="AM982" s="5" t="str">
        <f t="shared" si="284"/>
        <v>7 &gt;UTARA12 RODA</v>
      </c>
      <c r="AN982" s="5" t="str">
        <f t="shared" si="285"/>
        <v>umar abadiBMJ II7 &gt;UTARA12 RODA</v>
      </c>
      <c r="AO982" s="5" t="str">
        <f t="shared" si="286"/>
        <v>umar abadi7 &gt;UTARA12 RODA</v>
      </c>
      <c r="AP982" s="5" t="str">
        <f t="shared" si="287"/>
        <v>44190NIGHT</v>
      </c>
    </row>
    <row r="983" spans="1:42" x14ac:dyDescent="0.3">
      <c r="A983" s="33">
        <v>1</v>
      </c>
      <c r="B983" s="33"/>
      <c r="C983" s="70">
        <v>44190</v>
      </c>
      <c r="D983" s="71" t="s">
        <v>87</v>
      </c>
      <c r="E983" s="70">
        <v>44190</v>
      </c>
      <c r="F983" s="71">
        <v>5155128</v>
      </c>
      <c r="G983" s="33" t="s">
        <v>20</v>
      </c>
      <c r="H983" s="33" t="s">
        <v>50</v>
      </c>
      <c r="I983" s="33" t="s">
        <v>51</v>
      </c>
      <c r="J983" s="33" t="s">
        <v>52</v>
      </c>
      <c r="K983" s="63" t="s">
        <v>25</v>
      </c>
      <c r="L983" s="32" t="str">
        <f t="shared" si="270"/>
        <v>CGE370</v>
      </c>
      <c r="M983" s="32" t="str">
        <f t="shared" si="271"/>
        <v>BMJ II</v>
      </c>
      <c r="N983" s="32" t="str">
        <f t="shared" si="272"/>
        <v>12 RODA</v>
      </c>
      <c r="O983" s="64">
        <v>0.84592592592592597</v>
      </c>
      <c r="P983" s="65">
        <v>0.84592592592592597</v>
      </c>
      <c r="Q983" s="65"/>
      <c r="R983" s="66">
        <v>1</v>
      </c>
      <c r="S983" s="66">
        <v>47600</v>
      </c>
      <c r="T983" s="66">
        <v>18540</v>
      </c>
      <c r="U983" s="67">
        <f t="shared" si="282"/>
        <v>29.06</v>
      </c>
      <c r="V983" s="66">
        <f t="shared" si="273"/>
        <v>589249.61999999988</v>
      </c>
      <c r="W983" s="66" t="str">
        <f t="shared" si="274"/>
        <v>1 &gt; 4</v>
      </c>
      <c r="X983" s="66">
        <f>A983+SUMIFS(Presensi!F:F,Presensi!E:E,'Entry Data'!AP983)</f>
        <v>2</v>
      </c>
      <c r="Y983" s="66">
        <f>IFERROR(INDEX('Retasi Pricing'!F:F,MATCH('Entry Data'!AM983,'Retasi Pricing'!E:E,0))*X983,"")</f>
        <v>55000</v>
      </c>
      <c r="Z983" s="62" t="s">
        <v>26</v>
      </c>
      <c r="AA983" s="62" t="s">
        <v>27</v>
      </c>
      <c r="AB983" s="32"/>
      <c r="AC983" s="32" t="s">
        <v>207</v>
      </c>
      <c r="AD983" s="32" t="str">
        <f t="shared" si="275"/>
        <v/>
      </c>
      <c r="AF983" s="5" t="str">
        <f t="shared" si="276"/>
        <v>umar abadi44190</v>
      </c>
      <c r="AG983" s="5" t="str">
        <f t="shared" si="277"/>
        <v>BMJ 04044190UTARANIGHT</v>
      </c>
      <c r="AH983" s="5" t="str">
        <f t="shared" si="278"/>
        <v>umar abadi44190UTARANIGHT</v>
      </c>
      <c r="AI983" s="5" t="str">
        <f t="shared" si="279"/>
        <v>BMJ 04044190NIGHT</v>
      </c>
      <c r="AJ983" s="5" t="str">
        <f t="shared" si="280"/>
        <v>umar abadi44190NIGHT</v>
      </c>
      <c r="AK983" s="5" t="str">
        <f t="shared" si="281"/>
        <v>umar abadiBMJ II</v>
      </c>
      <c r="AL983" s="5" t="str">
        <f t="shared" si="283"/>
        <v>1UTARA</v>
      </c>
      <c r="AM983" s="5" t="str">
        <f t="shared" si="284"/>
        <v>1 &gt; 4UTARA12 RODA</v>
      </c>
      <c r="AN983" s="5" t="str">
        <f t="shared" si="285"/>
        <v>umar abadiBMJ II1 &gt; 4UTARA12 RODA</v>
      </c>
      <c r="AO983" s="5" t="str">
        <f t="shared" si="286"/>
        <v>umar abadi1 &gt; 4UTARA12 RODA</v>
      </c>
      <c r="AP983" s="5" t="str">
        <f t="shared" si="287"/>
        <v>44190NIGHT</v>
      </c>
    </row>
    <row r="984" spans="1:42" x14ac:dyDescent="0.3">
      <c r="A984" s="33">
        <v>1</v>
      </c>
      <c r="B984" s="33"/>
      <c r="C984" s="70">
        <v>44190</v>
      </c>
      <c r="D984" s="71" t="s">
        <v>87</v>
      </c>
      <c r="E984" s="70">
        <v>44190</v>
      </c>
      <c r="F984" s="71">
        <v>5155198</v>
      </c>
      <c r="G984" s="33" t="s">
        <v>20</v>
      </c>
      <c r="H984" s="33" t="s">
        <v>50</v>
      </c>
      <c r="I984" s="33" t="s">
        <v>51</v>
      </c>
      <c r="J984" s="33" t="s">
        <v>53</v>
      </c>
      <c r="K984" s="63" t="s">
        <v>25</v>
      </c>
      <c r="L984" s="32" t="str">
        <f t="shared" si="270"/>
        <v>CGE370</v>
      </c>
      <c r="M984" s="32" t="str">
        <f t="shared" si="271"/>
        <v>BMJ II</v>
      </c>
      <c r="N984" s="32" t="str">
        <f t="shared" si="272"/>
        <v>12 RODA</v>
      </c>
      <c r="O984" s="64">
        <v>0.90307870370370369</v>
      </c>
      <c r="P984" s="65">
        <v>0.90307870370370369</v>
      </c>
      <c r="Q984" s="65"/>
      <c r="R984" s="66">
        <v>2</v>
      </c>
      <c r="S984" s="66">
        <v>46320</v>
      </c>
      <c r="T984" s="66">
        <v>18540</v>
      </c>
      <c r="U984" s="67">
        <f t="shared" si="282"/>
        <v>27.78</v>
      </c>
      <c r="V984" s="66">
        <f t="shared" si="273"/>
        <v>563295.06000000006</v>
      </c>
      <c r="W984" s="66" t="str">
        <f t="shared" si="274"/>
        <v>1 &gt; 4</v>
      </c>
      <c r="X984" s="66">
        <f>A984+SUMIFS(Presensi!F:F,Presensi!E:E,'Entry Data'!AP984)</f>
        <v>2</v>
      </c>
      <c r="Y984" s="66">
        <f>IFERROR(INDEX('Retasi Pricing'!F:F,MATCH('Entry Data'!AM984,'Retasi Pricing'!E:E,0))*X984,"")</f>
        <v>55000</v>
      </c>
      <c r="Z984" s="62" t="s">
        <v>26</v>
      </c>
      <c r="AA984" s="62" t="s">
        <v>27</v>
      </c>
      <c r="AB984" s="32"/>
      <c r="AC984" s="32" t="s">
        <v>207</v>
      </c>
      <c r="AD984" s="32" t="str">
        <f t="shared" si="275"/>
        <v/>
      </c>
      <c r="AF984" s="5" t="str">
        <f t="shared" si="276"/>
        <v>umar abadi44190</v>
      </c>
      <c r="AG984" s="5" t="str">
        <f t="shared" si="277"/>
        <v>BMJ 04044190UTARANIGHT</v>
      </c>
      <c r="AH984" s="5" t="str">
        <f t="shared" si="278"/>
        <v>umar abadi44190UTARANIGHT</v>
      </c>
      <c r="AI984" s="5" t="str">
        <f t="shared" si="279"/>
        <v>BMJ 04044190NIGHT</v>
      </c>
      <c r="AJ984" s="5" t="str">
        <f t="shared" si="280"/>
        <v>umar abadi44190NIGHT</v>
      </c>
      <c r="AK984" s="5" t="str">
        <f t="shared" si="281"/>
        <v>umar abadiBMJ II</v>
      </c>
      <c r="AL984" s="5" t="str">
        <f t="shared" si="283"/>
        <v>2UTARA</v>
      </c>
      <c r="AM984" s="5" t="str">
        <f t="shared" si="284"/>
        <v>1 &gt; 4UTARA12 RODA</v>
      </c>
      <c r="AN984" s="5" t="str">
        <f t="shared" si="285"/>
        <v>umar abadiBMJ II1 &gt; 4UTARA12 RODA</v>
      </c>
      <c r="AO984" s="5" t="str">
        <f t="shared" si="286"/>
        <v>umar abadi1 &gt; 4UTARA12 RODA</v>
      </c>
      <c r="AP984" s="5" t="str">
        <f t="shared" si="287"/>
        <v>44190NIGHT</v>
      </c>
    </row>
    <row r="985" spans="1:42" x14ac:dyDescent="0.3">
      <c r="A985" s="33">
        <v>1</v>
      </c>
      <c r="B985" s="33"/>
      <c r="C985" s="70">
        <v>44190</v>
      </c>
      <c r="D985" s="71" t="s">
        <v>87</v>
      </c>
      <c r="E985" s="70">
        <v>44190</v>
      </c>
      <c r="F985" s="71">
        <v>5155276</v>
      </c>
      <c r="G985" s="33" t="s">
        <v>20</v>
      </c>
      <c r="H985" s="33" t="s">
        <v>50</v>
      </c>
      <c r="I985" s="33" t="s">
        <v>51</v>
      </c>
      <c r="J985" s="33" t="s">
        <v>46</v>
      </c>
      <c r="K985" s="63" t="s">
        <v>25</v>
      </c>
      <c r="L985" s="32" t="str">
        <f t="shared" si="270"/>
        <v>CGE370</v>
      </c>
      <c r="M985" s="32" t="str">
        <f t="shared" si="271"/>
        <v>BMJ II</v>
      </c>
      <c r="N985" s="32" t="str">
        <f t="shared" si="272"/>
        <v>12 RODA</v>
      </c>
      <c r="O985" s="64">
        <v>0.96365740740740735</v>
      </c>
      <c r="P985" s="65">
        <v>0.96365740740740735</v>
      </c>
      <c r="Q985" s="65"/>
      <c r="R985" s="66">
        <v>3</v>
      </c>
      <c r="S985" s="66">
        <v>46100</v>
      </c>
      <c r="T985" s="66">
        <v>18540</v>
      </c>
      <c r="U985" s="67">
        <f t="shared" si="282"/>
        <v>27.56</v>
      </c>
      <c r="V985" s="66">
        <f t="shared" si="273"/>
        <v>558834.11999999988</v>
      </c>
      <c r="W985" s="66" t="str">
        <f t="shared" si="274"/>
        <v>1 &gt; 4</v>
      </c>
      <c r="X985" s="66">
        <f>A985+SUMIFS(Presensi!F:F,Presensi!E:E,'Entry Data'!AP985)</f>
        <v>2</v>
      </c>
      <c r="Y985" s="66">
        <f>IFERROR(INDEX('Retasi Pricing'!F:F,MATCH('Entry Data'!AM985,'Retasi Pricing'!E:E,0))*X985,"")</f>
        <v>55000</v>
      </c>
      <c r="Z985" s="62" t="s">
        <v>26</v>
      </c>
      <c r="AA985" s="62" t="s">
        <v>27</v>
      </c>
      <c r="AB985" s="32"/>
      <c r="AC985" s="32" t="s">
        <v>207</v>
      </c>
      <c r="AD985" s="32" t="str">
        <f t="shared" si="275"/>
        <v/>
      </c>
      <c r="AF985" s="5" t="str">
        <f t="shared" si="276"/>
        <v>umar abadi44190</v>
      </c>
      <c r="AG985" s="5" t="str">
        <f t="shared" si="277"/>
        <v>BMJ 04044190UTARANIGHT</v>
      </c>
      <c r="AH985" s="5" t="str">
        <f t="shared" si="278"/>
        <v>umar abadi44190UTARANIGHT</v>
      </c>
      <c r="AI985" s="5" t="str">
        <f t="shared" si="279"/>
        <v>BMJ 04044190NIGHT</v>
      </c>
      <c r="AJ985" s="5" t="str">
        <f t="shared" si="280"/>
        <v>umar abadi44190NIGHT</v>
      </c>
      <c r="AK985" s="5" t="str">
        <f t="shared" si="281"/>
        <v>umar abadiBMJ II</v>
      </c>
      <c r="AL985" s="5" t="str">
        <f t="shared" si="283"/>
        <v>3UTARA</v>
      </c>
      <c r="AM985" s="5" t="str">
        <f t="shared" si="284"/>
        <v>1 &gt; 4UTARA12 RODA</v>
      </c>
      <c r="AN985" s="5" t="str">
        <f t="shared" si="285"/>
        <v>umar abadiBMJ II1 &gt; 4UTARA12 RODA</v>
      </c>
      <c r="AO985" s="5" t="str">
        <f t="shared" si="286"/>
        <v>umar abadi1 &gt; 4UTARA12 RODA</v>
      </c>
      <c r="AP985" s="5" t="str">
        <f t="shared" si="287"/>
        <v>44190NIGHT</v>
      </c>
    </row>
    <row r="986" spans="1:42" x14ac:dyDescent="0.3">
      <c r="A986" s="33">
        <v>1</v>
      </c>
      <c r="B986" s="33"/>
      <c r="C986" s="70">
        <v>44190</v>
      </c>
      <c r="D986" s="71" t="s">
        <v>87</v>
      </c>
      <c r="E986" s="70">
        <v>44191</v>
      </c>
      <c r="F986" s="71">
        <v>5155367</v>
      </c>
      <c r="G986" s="33" t="s">
        <v>20</v>
      </c>
      <c r="H986" s="33" t="s">
        <v>21</v>
      </c>
      <c r="I986" s="33" t="s">
        <v>45</v>
      </c>
      <c r="J986" s="33" t="s">
        <v>46</v>
      </c>
      <c r="K986" s="63" t="s">
        <v>33</v>
      </c>
      <c r="L986" s="32" t="str">
        <f t="shared" si="270"/>
        <v>CGE370</v>
      </c>
      <c r="M986" s="32" t="str">
        <f t="shared" si="271"/>
        <v>BMJ II</v>
      </c>
      <c r="N986" s="32" t="str">
        <f t="shared" si="272"/>
        <v>12 RODA</v>
      </c>
      <c r="O986" s="64">
        <v>4.988425925925926E-2</v>
      </c>
      <c r="P986" s="65">
        <v>4.988425925925926E-2</v>
      </c>
      <c r="Q986" s="65"/>
      <c r="R986" s="66">
        <v>4</v>
      </c>
      <c r="S986" s="66">
        <v>44620</v>
      </c>
      <c r="T986" s="66">
        <v>17080</v>
      </c>
      <c r="U986" s="67">
        <f t="shared" si="282"/>
        <v>27.54</v>
      </c>
      <c r="V986" s="66">
        <f t="shared" si="273"/>
        <v>558428.58000000007</v>
      </c>
      <c r="W986" s="66" t="str">
        <f t="shared" si="274"/>
        <v>1 &gt; 4</v>
      </c>
      <c r="X986" s="66">
        <f>A986+SUMIFS(Presensi!F:F,Presensi!E:E,'Entry Data'!AP986)</f>
        <v>2</v>
      </c>
      <c r="Y986" s="66">
        <f>IFERROR(INDEX('Retasi Pricing'!F:F,MATCH('Entry Data'!AM986,'Retasi Pricing'!E:E,0))*X986,"")</f>
        <v>55000</v>
      </c>
      <c r="Z986" s="62" t="s">
        <v>26</v>
      </c>
      <c r="AA986" s="62" t="s">
        <v>27</v>
      </c>
      <c r="AB986" s="32"/>
      <c r="AC986" s="32" t="s">
        <v>208</v>
      </c>
      <c r="AD986" s="32" t="str">
        <f t="shared" si="275"/>
        <v/>
      </c>
      <c r="AF986" s="5" t="str">
        <f t="shared" si="276"/>
        <v>mulyadi44190</v>
      </c>
      <c r="AG986" s="5" t="str">
        <f t="shared" si="277"/>
        <v>BMJ 04344190UTARANIGHT</v>
      </c>
      <c r="AH986" s="5" t="str">
        <f t="shared" si="278"/>
        <v>mulyadi44190UTARANIGHT</v>
      </c>
      <c r="AI986" s="5" t="str">
        <f t="shared" si="279"/>
        <v>BMJ 04344190NIGHT</v>
      </c>
      <c r="AJ986" s="5" t="str">
        <f t="shared" si="280"/>
        <v>mulyadi44190NIGHT</v>
      </c>
      <c r="AK986" s="5" t="str">
        <f t="shared" si="281"/>
        <v>mulyadiBMJ II</v>
      </c>
      <c r="AL986" s="5" t="str">
        <f t="shared" si="283"/>
        <v>4UTARA</v>
      </c>
      <c r="AM986" s="5" t="str">
        <f t="shared" si="284"/>
        <v>1 &gt; 4UTARA12 RODA</v>
      </c>
      <c r="AN986" s="5" t="str">
        <f t="shared" si="285"/>
        <v>mulyadiBMJ II1 &gt; 4UTARA12 RODA</v>
      </c>
      <c r="AO986" s="5" t="str">
        <f t="shared" si="286"/>
        <v>mulyadi1 &gt; 4UTARA12 RODA</v>
      </c>
      <c r="AP986" s="5" t="str">
        <f t="shared" si="287"/>
        <v>44190NIGHT</v>
      </c>
    </row>
    <row r="987" spans="1:42" x14ac:dyDescent="0.3">
      <c r="A987" s="33">
        <v>1</v>
      </c>
      <c r="B987" s="33"/>
      <c r="C987" s="70">
        <v>44190</v>
      </c>
      <c r="D987" s="71" t="s">
        <v>87</v>
      </c>
      <c r="E987" s="70">
        <v>44190</v>
      </c>
      <c r="F987" s="71">
        <v>5155116</v>
      </c>
      <c r="G987" s="33" t="s">
        <v>20</v>
      </c>
      <c r="H987" s="33" t="s">
        <v>21</v>
      </c>
      <c r="I987" s="33" t="s">
        <v>45</v>
      </c>
      <c r="J987" s="33" t="s">
        <v>46</v>
      </c>
      <c r="K987" s="63" t="s">
        <v>33</v>
      </c>
      <c r="L987" s="32" t="str">
        <f t="shared" si="270"/>
        <v>CGE370</v>
      </c>
      <c r="M987" s="32" t="str">
        <f t="shared" si="271"/>
        <v>BMJ II</v>
      </c>
      <c r="N987" s="32" t="str">
        <f t="shared" si="272"/>
        <v>12 RODA</v>
      </c>
      <c r="O987" s="64">
        <v>0.83732638888888899</v>
      </c>
      <c r="P987" s="65">
        <v>0.83732638888888899</v>
      </c>
      <c r="Q987" s="65"/>
      <c r="R987" s="66">
        <v>1</v>
      </c>
      <c r="S987" s="66">
        <v>45500</v>
      </c>
      <c r="T987" s="66">
        <v>17220</v>
      </c>
      <c r="U987" s="67">
        <f t="shared" si="282"/>
        <v>28.28</v>
      </c>
      <c r="V987" s="66">
        <f t="shared" si="273"/>
        <v>573433.56000000006</v>
      </c>
      <c r="W987" s="66" t="str">
        <f t="shared" si="274"/>
        <v>1 &gt; 4</v>
      </c>
      <c r="X987" s="66">
        <f>A987+SUMIFS(Presensi!F:F,Presensi!E:E,'Entry Data'!AP987)</f>
        <v>2</v>
      </c>
      <c r="Y987" s="66">
        <f>IFERROR(INDEX('Retasi Pricing'!F:F,MATCH('Entry Data'!AM987,'Retasi Pricing'!E:E,0))*X987,"")</f>
        <v>55000</v>
      </c>
      <c r="Z987" s="62" t="s">
        <v>26</v>
      </c>
      <c r="AA987" s="62" t="s">
        <v>27</v>
      </c>
      <c r="AB987" s="32"/>
      <c r="AC987" s="32" t="s">
        <v>208</v>
      </c>
      <c r="AD987" s="32" t="str">
        <f t="shared" si="275"/>
        <v/>
      </c>
      <c r="AF987" s="5" t="str">
        <f t="shared" si="276"/>
        <v>mulyadi44190</v>
      </c>
      <c r="AG987" s="5" t="str">
        <f t="shared" si="277"/>
        <v>BMJ 04344190UTARANIGHT</v>
      </c>
      <c r="AH987" s="5" t="str">
        <f t="shared" si="278"/>
        <v>mulyadi44190UTARANIGHT</v>
      </c>
      <c r="AI987" s="5" t="str">
        <f t="shared" si="279"/>
        <v>BMJ 04344190NIGHT</v>
      </c>
      <c r="AJ987" s="5" t="str">
        <f t="shared" si="280"/>
        <v>mulyadi44190NIGHT</v>
      </c>
      <c r="AK987" s="5" t="str">
        <f t="shared" si="281"/>
        <v>mulyadiBMJ II</v>
      </c>
      <c r="AL987" s="5" t="str">
        <f t="shared" si="283"/>
        <v>1UTARA</v>
      </c>
      <c r="AM987" s="5" t="str">
        <f t="shared" si="284"/>
        <v>1 &gt; 4UTARA12 RODA</v>
      </c>
      <c r="AN987" s="5" t="str">
        <f t="shared" si="285"/>
        <v>mulyadiBMJ II1 &gt; 4UTARA12 RODA</v>
      </c>
      <c r="AO987" s="5" t="str">
        <f t="shared" si="286"/>
        <v>mulyadi1 &gt; 4UTARA12 RODA</v>
      </c>
      <c r="AP987" s="5" t="str">
        <f t="shared" si="287"/>
        <v>44190NIGHT</v>
      </c>
    </row>
    <row r="988" spans="1:42" x14ac:dyDescent="0.3">
      <c r="A988" s="33">
        <v>1</v>
      </c>
      <c r="B988" s="33"/>
      <c r="C988" s="70">
        <v>44190</v>
      </c>
      <c r="D988" s="71" t="s">
        <v>87</v>
      </c>
      <c r="E988" s="70">
        <v>44190</v>
      </c>
      <c r="F988" s="71">
        <v>5155191</v>
      </c>
      <c r="G988" s="33" t="s">
        <v>20</v>
      </c>
      <c r="H988" s="33" t="s">
        <v>21</v>
      </c>
      <c r="I988" s="33" t="s">
        <v>45</v>
      </c>
      <c r="J988" s="33" t="s">
        <v>46</v>
      </c>
      <c r="K988" s="63" t="s">
        <v>33</v>
      </c>
      <c r="L988" s="32" t="str">
        <f t="shared" si="270"/>
        <v>CGE370</v>
      </c>
      <c r="M988" s="32" t="str">
        <f t="shared" si="271"/>
        <v>BMJ II</v>
      </c>
      <c r="N988" s="32" t="str">
        <f t="shared" si="272"/>
        <v>12 RODA</v>
      </c>
      <c r="O988" s="64">
        <v>0.8979166666666667</v>
      </c>
      <c r="P988" s="65">
        <v>0.8979166666666667</v>
      </c>
      <c r="Q988" s="65"/>
      <c r="R988" s="66">
        <v>2</v>
      </c>
      <c r="S988" s="66">
        <v>46520</v>
      </c>
      <c r="T988" s="66">
        <v>17220</v>
      </c>
      <c r="U988" s="67">
        <f t="shared" si="282"/>
        <v>29.3</v>
      </c>
      <c r="V988" s="66">
        <f t="shared" si="273"/>
        <v>594116.1</v>
      </c>
      <c r="W988" s="66" t="str">
        <f t="shared" si="274"/>
        <v>1 &gt; 4</v>
      </c>
      <c r="X988" s="66">
        <f>A988+SUMIFS(Presensi!F:F,Presensi!E:E,'Entry Data'!AP988)</f>
        <v>2</v>
      </c>
      <c r="Y988" s="66">
        <f>IFERROR(INDEX('Retasi Pricing'!F:F,MATCH('Entry Data'!AM988,'Retasi Pricing'!E:E,0))*X988,"")</f>
        <v>55000</v>
      </c>
      <c r="Z988" s="62" t="s">
        <v>26</v>
      </c>
      <c r="AA988" s="62" t="s">
        <v>27</v>
      </c>
      <c r="AB988" s="32"/>
      <c r="AC988" s="32" t="s">
        <v>208</v>
      </c>
      <c r="AD988" s="32" t="str">
        <f t="shared" si="275"/>
        <v/>
      </c>
      <c r="AF988" s="5" t="str">
        <f t="shared" si="276"/>
        <v>mulyadi44190</v>
      </c>
      <c r="AG988" s="5" t="str">
        <f t="shared" si="277"/>
        <v>BMJ 04344190UTARANIGHT</v>
      </c>
      <c r="AH988" s="5" t="str">
        <f t="shared" si="278"/>
        <v>mulyadi44190UTARANIGHT</v>
      </c>
      <c r="AI988" s="5" t="str">
        <f t="shared" si="279"/>
        <v>BMJ 04344190NIGHT</v>
      </c>
      <c r="AJ988" s="5" t="str">
        <f t="shared" si="280"/>
        <v>mulyadi44190NIGHT</v>
      </c>
      <c r="AK988" s="5" t="str">
        <f t="shared" si="281"/>
        <v>mulyadiBMJ II</v>
      </c>
      <c r="AL988" s="5" t="str">
        <f t="shared" si="283"/>
        <v>2UTARA</v>
      </c>
      <c r="AM988" s="5" t="str">
        <f t="shared" si="284"/>
        <v>1 &gt; 4UTARA12 RODA</v>
      </c>
      <c r="AN988" s="5" t="str">
        <f t="shared" si="285"/>
        <v>mulyadiBMJ II1 &gt; 4UTARA12 RODA</v>
      </c>
      <c r="AO988" s="5" t="str">
        <f t="shared" si="286"/>
        <v>mulyadi1 &gt; 4UTARA12 RODA</v>
      </c>
      <c r="AP988" s="5" t="str">
        <f t="shared" si="287"/>
        <v>44190NIGHT</v>
      </c>
    </row>
    <row r="989" spans="1:42" x14ac:dyDescent="0.3">
      <c r="A989" s="33">
        <v>1</v>
      </c>
      <c r="B989" s="33"/>
      <c r="C989" s="70">
        <v>44190</v>
      </c>
      <c r="D989" s="71" t="s">
        <v>87</v>
      </c>
      <c r="E989" s="70">
        <v>44190</v>
      </c>
      <c r="F989" s="71">
        <v>5155298</v>
      </c>
      <c r="G989" s="33" t="s">
        <v>20</v>
      </c>
      <c r="H989" s="33" t="s">
        <v>21</v>
      </c>
      <c r="I989" s="33" t="s">
        <v>45</v>
      </c>
      <c r="J989" s="33" t="s">
        <v>46</v>
      </c>
      <c r="K989" s="63" t="s">
        <v>33</v>
      </c>
      <c r="L989" s="32" t="str">
        <f t="shared" si="270"/>
        <v>CGE370</v>
      </c>
      <c r="M989" s="32" t="str">
        <f t="shared" si="271"/>
        <v>BMJ II</v>
      </c>
      <c r="N989" s="32" t="str">
        <f t="shared" si="272"/>
        <v>12 RODA</v>
      </c>
      <c r="O989" s="64">
        <v>0.98271990740740733</v>
      </c>
      <c r="P989" s="65">
        <v>0.98271990740740733</v>
      </c>
      <c r="Q989" s="65"/>
      <c r="R989" s="66">
        <v>3</v>
      </c>
      <c r="S989" s="66">
        <v>44800</v>
      </c>
      <c r="T989" s="66">
        <v>17220</v>
      </c>
      <c r="U989" s="67">
        <f t="shared" si="282"/>
        <v>27.58</v>
      </c>
      <c r="V989" s="66">
        <f t="shared" si="273"/>
        <v>559239.65999999992</v>
      </c>
      <c r="W989" s="66" t="str">
        <f t="shared" si="274"/>
        <v>1 &gt; 4</v>
      </c>
      <c r="X989" s="66">
        <f>A989+SUMIFS(Presensi!F:F,Presensi!E:E,'Entry Data'!AP989)</f>
        <v>2</v>
      </c>
      <c r="Y989" s="66">
        <f>IFERROR(INDEX('Retasi Pricing'!F:F,MATCH('Entry Data'!AM989,'Retasi Pricing'!E:E,0))*X989,"")</f>
        <v>55000</v>
      </c>
      <c r="Z989" s="62" t="s">
        <v>26</v>
      </c>
      <c r="AA989" s="62" t="s">
        <v>27</v>
      </c>
      <c r="AB989" s="32"/>
      <c r="AC989" s="32" t="s">
        <v>208</v>
      </c>
      <c r="AD989" s="32" t="str">
        <f t="shared" si="275"/>
        <v/>
      </c>
      <c r="AF989" s="5" t="str">
        <f t="shared" si="276"/>
        <v>mulyadi44190</v>
      </c>
      <c r="AG989" s="5" t="str">
        <f t="shared" si="277"/>
        <v>BMJ 04344190UTARANIGHT</v>
      </c>
      <c r="AH989" s="5" t="str">
        <f t="shared" si="278"/>
        <v>mulyadi44190UTARANIGHT</v>
      </c>
      <c r="AI989" s="5" t="str">
        <f t="shared" si="279"/>
        <v>BMJ 04344190NIGHT</v>
      </c>
      <c r="AJ989" s="5" t="str">
        <f t="shared" si="280"/>
        <v>mulyadi44190NIGHT</v>
      </c>
      <c r="AK989" s="5" t="str">
        <f t="shared" si="281"/>
        <v>mulyadiBMJ II</v>
      </c>
      <c r="AL989" s="5" t="str">
        <f t="shared" si="283"/>
        <v>3UTARA</v>
      </c>
      <c r="AM989" s="5" t="str">
        <f t="shared" si="284"/>
        <v>1 &gt; 4UTARA12 RODA</v>
      </c>
      <c r="AN989" s="5" t="str">
        <f t="shared" si="285"/>
        <v>mulyadiBMJ II1 &gt; 4UTARA12 RODA</v>
      </c>
      <c r="AO989" s="5" t="str">
        <f t="shared" si="286"/>
        <v>mulyadi1 &gt; 4UTARA12 RODA</v>
      </c>
      <c r="AP989" s="5" t="str">
        <f t="shared" si="287"/>
        <v>44190NIGHT</v>
      </c>
    </row>
    <row r="990" spans="1:42" x14ac:dyDescent="0.3">
      <c r="A990" s="33">
        <v>1</v>
      </c>
      <c r="B990" s="33"/>
      <c r="C990" s="70">
        <v>44190</v>
      </c>
      <c r="D990" s="71" t="s">
        <v>87</v>
      </c>
      <c r="E990" s="70">
        <v>44191</v>
      </c>
      <c r="F990" s="71">
        <v>5155372</v>
      </c>
      <c r="G990" s="33" t="s">
        <v>20</v>
      </c>
      <c r="H990" s="33" t="s">
        <v>21</v>
      </c>
      <c r="I990" s="33" t="s">
        <v>45</v>
      </c>
      <c r="J990" s="33" t="s">
        <v>46</v>
      </c>
      <c r="K990" s="63" t="s">
        <v>107</v>
      </c>
      <c r="L990" s="32" t="str">
        <f t="shared" si="270"/>
        <v>CGE370</v>
      </c>
      <c r="M990" s="32" t="str">
        <f t="shared" si="271"/>
        <v>BMJ II</v>
      </c>
      <c r="N990" s="32" t="str">
        <f t="shared" si="272"/>
        <v>12 RODA</v>
      </c>
      <c r="O990" s="64">
        <v>5.3888888888888896E-2</v>
      </c>
      <c r="P990" s="65">
        <v>5.3888888888888896E-2</v>
      </c>
      <c r="Q990" s="65"/>
      <c r="R990" s="66">
        <v>4</v>
      </c>
      <c r="S990" s="66">
        <v>44880</v>
      </c>
      <c r="T990" s="66">
        <v>17020</v>
      </c>
      <c r="U990" s="67">
        <f t="shared" si="282"/>
        <v>27.86</v>
      </c>
      <c r="V990" s="66">
        <f t="shared" si="273"/>
        <v>564917.22</v>
      </c>
      <c r="W990" s="66" t="str">
        <f t="shared" si="274"/>
        <v>1 &gt; 4</v>
      </c>
      <c r="X990" s="66">
        <f>A990+SUMIFS(Presensi!F:F,Presensi!E:E,'Entry Data'!AP990)</f>
        <v>2</v>
      </c>
      <c r="Y990" s="66">
        <f>IFERROR(INDEX('Retasi Pricing'!F:F,MATCH('Entry Data'!AM990,'Retasi Pricing'!E:E,0))*X990,"")</f>
        <v>55000</v>
      </c>
      <c r="Z990" s="62" t="s">
        <v>26</v>
      </c>
      <c r="AA990" s="62" t="s">
        <v>27</v>
      </c>
      <c r="AB990" s="32"/>
      <c r="AC990" s="32" t="s">
        <v>198</v>
      </c>
      <c r="AD990" s="32" t="str">
        <f t="shared" si="275"/>
        <v/>
      </c>
      <c r="AF990" s="5" t="str">
        <f t="shared" si="276"/>
        <v>mustamin44190</v>
      </c>
      <c r="AG990" s="5" t="str">
        <f t="shared" si="277"/>
        <v>BMJ 04444190UTARANIGHT</v>
      </c>
      <c r="AH990" s="5" t="str">
        <f t="shared" si="278"/>
        <v>mustamin44190UTARANIGHT</v>
      </c>
      <c r="AI990" s="5" t="str">
        <f t="shared" si="279"/>
        <v>BMJ 04444190NIGHT</v>
      </c>
      <c r="AJ990" s="5" t="str">
        <f t="shared" si="280"/>
        <v>mustamin44190NIGHT</v>
      </c>
      <c r="AK990" s="5" t="str">
        <f t="shared" si="281"/>
        <v>mustaminBMJ II</v>
      </c>
      <c r="AL990" s="5" t="str">
        <f t="shared" si="283"/>
        <v>4UTARA</v>
      </c>
      <c r="AM990" s="5" t="str">
        <f t="shared" si="284"/>
        <v>1 &gt; 4UTARA12 RODA</v>
      </c>
      <c r="AN990" s="5" t="str">
        <f t="shared" si="285"/>
        <v>mustaminBMJ II1 &gt; 4UTARA12 RODA</v>
      </c>
      <c r="AO990" s="5" t="str">
        <f t="shared" si="286"/>
        <v>mustamin1 &gt; 4UTARA12 RODA</v>
      </c>
      <c r="AP990" s="5" t="str">
        <f t="shared" si="287"/>
        <v>44190NIGHT</v>
      </c>
    </row>
    <row r="991" spans="1:42" x14ac:dyDescent="0.3">
      <c r="A991" s="33">
        <v>1</v>
      </c>
      <c r="B991" s="33"/>
      <c r="C991" s="70">
        <v>44190</v>
      </c>
      <c r="D991" s="71" t="s">
        <v>87</v>
      </c>
      <c r="E991" s="70">
        <v>44191</v>
      </c>
      <c r="F991" s="71">
        <v>5155440</v>
      </c>
      <c r="G991" s="33" t="s">
        <v>20</v>
      </c>
      <c r="H991" s="33" t="s">
        <v>21</v>
      </c>
      <c r="I991" s="33" t="s">
        <v>45</v>
      </c>
      <c r="J991" s="33" t="s">
        <v>46</v>
      </c>
      <c r="K991" s="63" t="s">
        <v>107</v>
      </c>
      <c r="L991" s="32" t="str">
        <f t="shared" si="270"/>
        <v>CGE370</v>
      </c>
      <c r="M991" s="32" t="str">
        <f t="shared" si="271"/>
        <v>BMJ II</v>
      </c>
      <c r="N991" s="32" t="str">
        <f t="shared" si="272"/>
        <v>12 RODA</v>
      </c>
      <c r="O991" s="64">
        <v>0.12020833333333332</v>
      </c>
      <c r="P991" s="65">
        <v>0.12020833333333332</v>
      </c>
      <c r="Q991" s="65"/>
      <c r="R991" s="66">
        <v>5</v>
      </c>
      <c r="S991" s="66">
        <v>45240</v>
      </c>
      <c r="T991" s="66">
        <v>17020</v>
      </c>
      <c r="U991" s="67">
        <f t="shared" si="282"/>
        <v>28.22</v>
      </c>
      <c r="V991" s="66">
        <f t="shared" si="273"/>
        <v>572216.93999999994</v>
      </c>
      <c r="W991" s="66" t="str">
        <f t="shared" si="274"/>
        <v>&gt; 5</v>
      </c>
      <c r="X991" s="66">
        <f>A991+SUMIFS(Presensi!F:F,Presensi!E:E,'Entry Data'!AP991)</f>
        <v>2</v>
      </c>
      <c r="Y991" s="66">
        <f>IFERROR(INDEX('Retasi Pricing'!F:F,MATCH('Entry Data'!AM991,'Retasi Pricing'!E:E,0))*X991,"")</f>
        <v>62400</v>
      </c>
      <c r="Z991" s="62" t="s">
        <v>26</v>
      </c>
      <c r="AA991" s="62" t="s">
        <v>27</v>
      </c>
      <c r="AB991" s="32"/>
      <c r="AC991" s="32" t="s">
        <v>198</v>
      </c>
      <c r="AD991" s="32" t="str">
        <f t="shared" si="275"/>
        <v/>
      </c>
      <c r="AF991" s="5" t="str">
        <f t="shared" si="276"/>
        <v>mustamin44190</v>
      </c>
      <c r="AG991" s="5" t="str">
        <f t="shared" si="277"/>
        <v>BMJ 04444190UTARANIGHT</v>
      </c>
      <c r="AH991" s="5" t="str">
        <f t="shared" si="278"/>
        <v>mustamin44190UTARANIGHT</v>
      </c>
      <c r="AI991" s="5" t="str">
        <f t="shared" si="279"/>
        <v>BMJ 04444190NIGHT</v>
      </c>
      <c r="AJ991" s="5" t="str">
        <f t="shared" si="280"/>
        <v>mustamin44190NIGHT</v>
      </c>
      <c r="AK991" s="5" t="str">
        <f t="shared" si="281"/>
        <v>mustaminBMJ II</v>
      </c>
      <c r="AL991" s="5" t="str">
        <f t="shared" si="283"/>
        <v>5UTARA</v>
      </c>
      <c r="AM991" s="5" t="str">
        <f t="shared" si="284"/>
        <v>&gt; 5UTARA12 RODA</v>
      </c>
      <c r="AN991" s="5" t="str">
        <f t="shared" si="285"/>
        <v>mustaminBMJ II&gt; 5UTARA12 RODA</v>
      </c>
      <c r="AO991" s="5" t="str">
        <f t="shared" si="286"/>
        <v>mustamin&gt; 5UTARA12 RODA</v>
      </c>
      <c r="AP991" s="5" t="str">
        <f t="shared" si="287"/>
        <v>44190NIGHT</v>
      </c>
    </row>
    <row r="992" spans="1:42" x14ac:dyDescent="0.3">
      <c r="A992" s="33">
        <v>1</v>
      </c>
      <c r="B992" s="33"/>
      <c r="C992" s="70">
        <v>44190</v>
      </c>
      <c r="D992" s="71" t="s">
        <v>87</v>
      </c>
      <c r="E992" s="70">
        <v>44190</v>
      </c>
      <c r="F992" s="71">
        <v>5155153</v>
      </c>
      <c r="G992" s="33" t="s">
        <v>20</v>
      </c>
      <c r="H992" s="33" t="s">
        <v>50</v>
      </c>
      <c r="I992" s="33" t="s">
        <v>51</v>
      </c>
      <c r="J992" s="33" t="s">
        <v>46</v>
      </c>
      <c r="K992" s="63" t="s">
        <v>107</v>
      </c>
      <c r="L992" s="32" t="str">
        <f t="shared" si="270"/>
        <v>CGE370</v>
      </c>
      <c r="M992" s="32" t="str">
        <f t="shared" si="271"/>
        <v>BMJ II</v>
      </c>
      <c r="N992" s="32" t="str">
        <f t="shared" si="272"/>
        <v>12 RODA</v>
      </c>
      <c r="O992" s="64">
        <v>0.86365740740740737</v>
      </c>
      <c r="P992" s="65">
        <v>0.86365740740740737</v>
      </c>
      <c r="Q992" s="65"/>
      <c r="R992" s="66">
        <v>1</v>
      </c>
      <c r="S992" s="66">
        <v>45280</v>
      </c>
      <c r="T992" s="66">
        <v>17020</v>
      </c>
      <c r="U992" s="67">
        <f t="shared" si="282"/>
        <v>28.26</v>
      </c>
      <c r="V992" s="66">
        <f t="shared" si="273"/>
        <v>573028.02</v>
      </c>
      <c r="W992" s="66" t="str">
        <f t="shared" si="274"/>
        <v>1 &gt; 4</v>
      </c>
      <c r="X992" s="66">
        <f>A992+SUMIFS(Presensi!F:F,Presensi!E:E,'Entry Data'!AP992)</f>
        <v>2</v>
      </c>
      <c r="Y992" s="66">
        <f>IFERROR(INDEX('Retasi Pricing'!F:F,MATCH('Entry Data'!AM992,'Retasi Pricing'!E:E,0))*X992,"")</f>
        <v>55000</v>
      </c>
      <c r="Z992" s="62" t="s">
        <v>26</v>
      </c>
      <c r="AA992" s="62" t="s">
        <v>27</v>
      </c>
      <c r="AB992" s="32"/>
      <c r="AC992" s="32" t="s">
        <v>198</v>
      </c>
      <c r="AD992" s="32" t="str">
        <f t="shared" si="275"/>
        <v/>
      </c>
      <c r="AF992" s="5" t="str">
        <f t="shared" si="276"/>
        <v>mustamin44190</v>
      </c>
      <c r="AG992" s="5" t="str">
        <f t="shared" si="277"/>
        <v>BMJ 04444190UTARANIGHT</v>
      </c>
      <c r="AH992" s="5" t="str">
        <f t="shared" si="278"/>
        <v>mustamin44190UTARANIGHT</v>
      </c>
      <c r="AI992" s="5" t="str">
        <f t="shared" si="279"/>
        <v>BMJ 04444190NIGHT</v>
      </c>
      <c r="AJ992" s="5" t="str">
        <f t="shared" si="280"/>
        <v>mustamin44190NIGHT</v>
      </c>
      <c r="AK992" s="5" t="str">
        <f t="shared" si="281"/>
        <v>mustaminBMJ II</v>
      </c>
      <c r="AL992" s="5" t="str">
        <f t="shared" si="283"/>
        <v>1UTARA</v>
      </c>
      <c r="AM992" s="5" t="str">
        <f t="shared" si="284"/>
        <v>1 &gt; 4UTARA12 RODA</v>
      </c>
      <c r="AN992" s="5" t="str">
        <f t="shared" si="285"/>
        <v>mustaminBMJ II1 &gt; 4UTARA12 RODA</v>
      </c>
      <c r="AO992" s="5" t="str">
        <f t="shared" si="286"/>
        <v>mustamin1 &gt; 4UTARA12 RODA</v>
      </c>
      <c r="AP992" s="5" t="str">
        <f t="shared" si="287"/>
        <v>44190NIGHT</v>
      </c>
    </row>
    <row r="993" spans="1:42" x14ac:dyDescent="0.3">
      <c r="A993" s="33">
        <v>1</v>
      </c>
      <c r="B993" s="33"/>
      <c r="C993" s="70">
        <v>44190</v>
      </c>
      <c r="D993" s="71" t="s">
        <v>87</v>
      </c>
      <c r="E993" s="70">
        <v>44190</v>
      </c>
      <c r="F993" s="71">
        <v>5155228</v>
      </c>
      <c r="G993" s="33" t="s">
        <v>20</v>
      </c>
      <c r="H993" s="33" t="s">
        <v>50</v>
      </c>
      <c r="I993" s="33" t="s">
        <v>51</v>
      </c>
      <c r="J993" s="33" t="s">
        <v>46</v>
      </c>
      <c r="K993" s="63" t="s">
        <v>107</v>
      </c>
      <c r="L993" s="32" t="str">
        <f t="shared" si="270"/>
        <v>CGE370</v>
      </c>
      <c r="M993" s="32" t="str">
        <f t="shared" si="271"/>
        <v>BMJ II</v>
      </c>
      <c r="N993" s="32" t="str">
        <f t="shared" si="272"/>
        <v>12 RODA</v>
      </c>
      <c r="O993" s="64">
        <v>0.92340277777777768</v>
      </c>
      <c r="P993" s="65">
        <v>0.92340277777777768</v>
      </c>
      <c r="Q993" s="65"/>
      <c r="R993" s="66">
        <v>2</v>
      </c>
      <c r="S993" s="66">
        <v>44340</v>
      </c>
      <c r="T993" s="66">
        <v>17020</v>
      </c>
      <c r="U993" s="67">
        <f t="shared" si="282"/>
        <v>27.32</v>
      </c>
      <c r="V993" s="66">
        <f t="shared" si="273"/>
        <v>553967.64</v>
      </c>
      <c r="W993" s="66" t="str">
        <f t="shared" si="274"/>
        <v>1 &gt; 4</v>
      </c>
      <c r="X993" s="66">
        <f>A993+SUMIFS(Presensi!F:F,Presensi!E:E,'Entry Data'!AP993)</f>
        <v>2</v>
      </c>
      <c r="Y993" s="66">
        <f>IFERROR(INDEX('Retasi Pricing'!F:F,MATCH('Entry Data'!AM993,'Retasi Pricing'!E:E,0))*X993,"")</f>
        <v>55000</v>
      </c>
      <c r="Z993" s="62" t="s">
        <v>26</v>
      </c>
      <c r="AA993" s="62" t="s">
        <v>27</v>
      </c>
      <c r="AB993" s="32"/>
      <c r="AC993" s="32" t="s">
        <v>198</v>
      </c>
      <c r="AD993" s="32" t="str">
        <f t="shared" si="275"/>
        <v/>
      </c>
      <c r="AF993" s="5" t="str">
        <f t="shared" si="276"/>
        <v>mustamin44190</v>
      </c>
      <c r="AG993" s="5" t="str">
        <f t="shared" si="277"/>
        <v>BMJ 04444190UTARANIGHT</v>
      </c>
      <c r="AH993" s="5" t="str">
        <f t="shared" si="278"/>
        <v>mustamin44190UTARANIGHT</v>
      </c>
      <c r="AI993" s="5" t="str">
        <f t="shared" si="279"/>
        <v>BMJ 04444190NIGHT</v>
      </c>
      <c r="AJ993" s="5" t="str">
        <f t="shared" si="280"/>
        <v>mustamin44190NIGHT</v>
      </c>
      <c r="AK993" s="5" t="str">
        <f t="shared" si="281"/>
        <v>mustaminBMJ II</v>
      </c>
      <c r="AL993" s="5" t="str">
        <f t="shared" si="283"/>
        <v>2UTARA</v>
      </c>
      <c r="AM993" s="5" t="str">
        <f t="shared" si="284"/>
        <v>1 &gt; 4UTARA12 RODA</v>
      </c>
      <c r="AN993" s="5" t="str">
        <f t="shared" si="285"/>
        <v>mustaminBMJ II1 &gt; 4UTARA12 RODA</v>
      </c>
      <c r="AO993" s="5" t="str">
        <f t="shared" si="286"/>
        <v>mustamin1 &gt; 4UTARA12 RODA</v>
      </c>
      <c r="AP993" s="5" t="str">
        <f t="shared" si="287"/>
        <v>44190NIGHT</v>
      </c>
    </row>
    <row r="994" spans="1:42" x14ac:dyDescent="0.3">
      <c r="A994" s="33">
        <v>1</v>
      </c>
      <c r="B994" s="33"/>
      <c r="C994" s="70">
        <v>44190</v>
      </c>
      <c r="D994" s="71" t="s">
        <v>87</v>
      </c>
      <c r="E994" s="70">
        <v>44190</v>
      </c>
      <c r="F994" s="71">
        <v>5155304</v>
      </c>
      <c r="G994" s="33" t="s">
        <v>20</v>
      </c>
      <c r="H994" s="33" t="s">
        <v>21</v>
      </c>
      <c r="I994" s="33" t="s">
        <v>45</v>
      </c>
      <c r="J994" s="33" t="s">
        <v>46</v>
      </c>
      <c r="K994" s="63" t="s">
        <v>107</v>
      </c>
      <c r="L994" s="32" t="str">
        <f t="shared" si="270"/>
        <v>CGE370</v>
      </c>
      <c r="M994" s="32" t="str">
        <f t="shared" si="271"/>
        <v>BMJ II</v>
      </c>
      <c r="N994" s="32" t="str">
        <f t="shared" si="272"/>
        <v>12 RODA</v>
      </c>
      <c r="O994" s="64">
        <v>0.9859606481481481</v>
      </c>
      <c r="P994" s="65">
        <v>0.9859606481481481</v>
      </c>
      <c r="Q994" s="65"/>
      <c r="R994" s="66">
        <v>3</v>
      </c>
      <c r="S994" s="66">
        <v>43140</v>
      </c>
      <c r="T994" s="66">
        <v>17020</v>
      </c>
      <c r="U994" s="67">
        <f t="shared" si="282"/>
        <v>26.12</v>
      </c>
      <c r="V994" s="66">
        <f t="shared" si="273"/>
        <v>529635.24</v>
      </c>
      <c r="W994" s="66" t="str">
        <f t="shared" si="274"/>
        <v>1 &gt; 4</v>
      </c>
      <c r="X994" s="66">
        <f>A994+SUMIFS(Presensi!F:F,Presensi!E:E,'Entry Data'!AP994)</f>
        <v>2</v>
      </c>
      <c r="Y994" s="66">
        <f>IFERROR(INDEX('Retasi Pricing'!F:F,MATCH('Entry Data'!AM994,'Retasi Pricing'!E:E,0))*X994,"")</f>
        <v>55000</v>
      </c>
      <c r="Z994" s="62" t="s">
        <v>26</v>
      </c>
      <c r="AA994" s="62" t="s">
        <v>27</v>
      </c>
      <c r="AB994" s="32"/>
      <c r="AC994" s="32" t="s">
        <v>198</v>
      </c>
      <c r="AD994" s="32" t="str">
        <f t="shared" si="275"/>
        <v/>
      </c>
      <c r="AF994" s="5" t="str">
        <f t="shared" si="276"/>
        <v>mustamin44190</v>
      </c>
      <c r="AG994" s="5" t="str">
        <f t="shared" si="277"/>
        <v>BMJ 04444190UTARANIGHT</v>
      </c>
      <c r="AH994" s="5" t="str">
        <f t="shared" si="278"/>
        <v>mustamin44190UTARANIGHT</v>
      </c>
      <c r="AI994" s="5" t="str">
        <f t="shared" si="279"/>
        <v>BMJ 04444190NIGHT</v>
      </c>
      <c r="AJ994" s="5" t="str">
        <f t="shared" si="280"/>
        <v>mustamin44190NIGHT</v>
      </c>
      <c r="AK994" s="5" t="str">
        <f t="shared" si="281"/>
        <v>mustaminBMJ II</v>
      </c>
      <c r="AL994" s="5" t="str">
        <f t="shared" si="283"/>
        <v>3UTARA</v>
      </c>
      <c r="AM994" s="5" t="str">
        <f t="shared" si="284"/>
        <v>1 &gt; 4UTARA12 RODA</v>
      </c>
      <c r="AN994" s="5" t="str">
        <f t="shared" si="285"/>
        <v>mustaminBMJ II1 &gt; 4UTARA12 RODA</v>
      </c>
      <c r="AO994" s="5" t="str">
        <f t="shared" si="286"/>
        <v>mustamin1 &gt; 4UTARA12 RODA</v>
      </c>
      <c r="AP994" s="5" t="str">
        <f t="shared" si="287"/>
        <v>44190NIGHT</v>
      </c>
    </row>
    <row r="995" spans="1:42" x14ac:dyDescent="0.3">
      <c r="A995" s="33">
        <v>1</v>
      </c>
      <c r="B995" s="33"/>
      <c r="C995" s="70">
        <v>44190</v>
      </c>
      <c r="D995" s="71" t="s">
        <v>87</v>
      </c>
      <c r="E995" s="70">
        <v>44191</v>
      </c>
      <c r="F995" s="71">
        <v>5155363</v>
      </c>
      <c r="G995" s="33" t="s">
        <v>20</v>
      </c>
      <c r="H995" s="33" t="s">
        <v>50</v>
      </c>
      <c r="I995" s="33" t="s">
        <v>51</v>
      </c>
      <c r="J995" s="33" t="s">
        <v>53</v>
      </c>
      <c r="K995" s="63" t="s">
        <v>35</v>
      </c>
      <c r="L995" s="32" t="str">
        <f t="shared" si="270"/>
        <v>CGE370</v>
      </c>
      <c r="M995" s="32" t="str">
        <f t="shared" si="271"/>
        <v>BMJ II</v>
      </c>
      <c r="N995" s="32" t="str">
        <f t="shared" si="272"/>
        <v>12 RODA</v>
      </c>
      <c r="O995" s="64">
        <v>4.5787037037037036E-2</v>
      </c>
      <c r="P995" s="65">
        <v>4.5787037037037036E-2</v>
      </c>
      <c r="Q995" s="65"/>
      <c r="R995" s="66">
        <v>4</v>
      </c>
      <c r="S995" s="66">
        <v>44980</v>
      </c>
      <c r="T995" s="66">
        <v>17180</v>
      </c>
      <c r="U995" s="67">
        <f t="shared" si="282"/>
        <v>27.8</v>
      </c>
      <c r="V995" s="66">
        <f t="shared" si="273"/>
        <v>563700.6</v>
      </c>
      <c r="W995" s="66" t="str">
        <f t="shared" si="274"/>
        <v>1 &gt; 4</v>
      </c>
      <c r="X995" s="66">
        <f>A995+SUMIFS(Presensi!F:F,Presensi!E:E,'Entry Data'!AP995)</f>
        <v>2</v>
      </c>
      <c r="Y995" s="66">
        <f>IFERROR(INDEX('Retasi Pricing'!F:F,MATCH('Entry Data'!AM995,'Retasi Pricing'!E:E,0))*X995,"")</f>
        <v>55000</v>
      </c>
      <c r="Z995" s="62" t="s">
        <v>26</v>
      </c>
      <c r="AA995" s="62" t="s">
        <v>27</v>
      </c>
      <c r="AB995" s="32"/>
      <c r="AC995" s="32" t="s">
        <v>106</v>
      </c>
      <c r="AD995" s="32" t="str">
        <f t="shared" si="275"/>
        <v/>
      </c>
      <c r="AF995" s="5" t="str">
        <f t="shared" si="276"/>
        <v>muhlis44190</v>
      </c>
      <c r="AG995" s="5" t="str">
        <f t="shared" si="277"/>
        <v>BMJ 04544190UTARANIGHT</v>
      </c>
      <c r="AH995" s="5" t="str">
        <f t="shared" si="278"/>
        <v>muhlis44190UTARANIGHT</v>
      </c>
      <c r="AI995" s="5" t="str">
        <f t="shared" si="279"/>
        <v>BMJ 04544190NIGHT</v>
      </c>
      <c r="AJ995" s="5" t="str">
        <f t="shared" si="280"/>
        <v>muhlis44190NIGHT</v>
      </c>
      <c r="AK995" s="5" t="str">
        <f t="shared" si="281"/>
        <v>muhlisBMJ II</v>
      </c>
      <c r="AL995" s="5" t="str">
        <f t="shared" si="283"/>
        <v>4UTARA</v>
      </c>
      <c r="AM995" s="5" t="str">
        <f t="shared" si="284"/>
        <v>1 &gt; 4UTARA12 RODA</v>
      </c>
      <c r="AN995" s="5" t="str">
        <f t="shared" si="285"/>
        <v>muhlisBMJ II1 &gt; 4UTARA12 RODA</v>
      </c>
      <c r="AO995" s="5" t="str">
        <f t="shared" si="286"/>
        <v>muhlis1 &gt; 4UTARA12 RODA</v>
      </c>
      <c r="AP995" s="5" t="str">
        <f t="shared" si="287"/>
        <v>44190NIGHT</v>
      </c>
    </row>
    <row r="996" spans="1:42" x14ac:dyDescent="0.3">
      <c r="A996" s="33">
        <v>1</v>
      </c>
      <c r="B996" s="33"/>
      <c r="C996" s="70">
        <v>44190</v>
      </c>
      <c r="D996" s="71" t="s">
        <v>87</v>
      </c>
      <c r="E996" s="70">
        <v>44191</v>
      </c>
      <c r="F996" s="71">
        <v>5155446</v>
      </c>
      <c r="G996" s="33" t="s">
        <v>20</v>
      </c>
      <c r="H996" s="33" t="s">
        <v>21</v>
      </c>
      <c r="I996" s="33" t="s">
        <v>45</v>
      </c>
      <c r="J996" s="33" t="s">
        <v>46</v>
      </c>
      <c r="K996" s="63" t="s">
        <v>35</v>
      </c>
      <c r="L996" s="32" t="str">
        <f t="shared" si="270"/>
        <v>CGE370</v>
      </c>
      <c r="M996" s="32" t="str">
        <f t="shared" si="271"/>
        <v>BMJ II</v>
      </c>
      <c r="N996" s="32" t="str">
        <f t="shared" si="272"/>
        <v>12 RODA</v>
      </c>
      <c r="O996" s="64">
        <v>0.12506944444444443</v>
      </c>
      <c r="P996" s="65">
        <v>0.12506944444444443</v>
      </c>
      <c r="Q996" s="65"/>
      <c r="R996" s="66">
        <v>5</v>
      </c>
      <c r="S996" s="66">
        <v>44580</v>
      </c>
      <c r="T996" s="66">
        <v>17180</v>
      </c>
      <c r="U996" s="67">
        <f t="shared" si="282"/>
        <v>27.4</v>
      </c>
      <c r="V996" s="66">
        <f t="shared" si="273"/>
        <v>555589.79999999993</v>
      </c>
      <c r="W996" s="66" t="str">
        <f t="shared" si="274"/>
        <v>&gt; 5</v>
      </c>
      <c r="X996" s="66">
        <f>A996+SUMIFS(Presensi!F:F,Presensi!E:E,'Entry Data'!AP996)</f>
        <v>2</v>
      </c>
      <c r="Y996" s="66">
        <f>IFERROR(INDEX('Retasi Pricing'!F:F,MATCH('Entry Data'!AM996,'Retasi Pricing'!E:E,0))*X996,"")</f>
        <v>62400</v>
      </c>
      <c r="Z996" s="62" t="s">
        <v>26</v>
      </c>
      <c r="AA996" s="62" t="s">
        <v>27</v>
      </c>
      <c r="AB996" s="32"/>
      <c r="AC996" s="32" t="s">
        <v>106</v>
      </c>
      <c r="AD996" s="32" t="str">
        <f t="shared" si="275"/>
        <v/>
      </c>
      <c r="AF996" s="5" t="str">
        <f t="shared" si="276"/>
        <v>muhlis44190</v>
      </c>
      <c r="AG996" s="5" t="str">
        <f t="shared" si="277"/>
        <v>BMJ 04544190UTARANIGHT</v>
      </c>
      <c r="AH996" s="5" t="str">
        <f t="shared" si="278"/>
        <v>muhlis44190UTARANIGHT</v>
      </c>
      <c r="AI996" s="5" t="str">
        <f t="shared" si="279"/>
        <v>BMJ 04544190NIGHT</v>
      </c>
      <c r="AJ996" s="5" t="str">
        <f t="shared" si="280"/>
        <v>muhlis44190NIGHT</v>
      </c>
      <c r="AK996" s="5" t="str">
        <f t="shared" si="281"/>
        <v>muhlisBMJ II</v>
      </c>
      <c r="AL996" s="5" t="str">
        <f t="shared" si="283"/>
        <v>5UTARA</v>
      </c>
      <c r="AM996" s="5" t="str">
        <f t="shared" si="284"/>
        <v>&gt; 5UTARA12 RODA</v>
      </c>
      <c r="AN996" s="5" t="str">
        <f t="shared" si="285"/>
        <v>muhlisBMJ II&gt; 5UTARA12 RODA</v>
      </c>
      <c r="AO996" s="5" t="str">
        <f t="shared" si="286"/>
        <v>muhlis&gt; 5UTARA12 RODA</v>
      </c>
      <c r="AP996" s="5" t="str">
        <f t="shared" si="287"/>
        <v>44190NIGHT</v>
      </c>
    </row>
    <row r="997" spans="1:42" x14ac:dyDescent="0.3">
      <c r="A997" s="33">
        <v>1</v>
      </c>
      <c r="B997" s="33"/>
      <c r="C997" s="70">
        <v>44190</v>
      </c>
      <c r="D997" s="71" t="s">
        <v>87</v>
      </c>
      <c r="E997" s="70">
        <v>44191</v>
      </c>
      <c r="F997" s="71">
        <v>5155509</v>
      </c>
      <c r="G997" s="33" t="s">
        <v>20</v>
      </c>
      <c r="H997" s="33" t="s">
        <v>21</v>
      </c>
      <c r="I997" s="33" t="s">
        <v>45</v>
      </c>
      <c r="J997" s="33" t="s">
        <v>46</v>
      </c>
      <c r="K997" s="63" t="s">
        <v>35</v>
      </c>
      <c r="L997" s="32" t="str">
        <f t="shared" si="270"/>
        <v>CGE370</v>
      </c>
      <c r="M997" s="32" t="str">
        <f t="shared" si="271"/>
        <v>BMJ II</v>
      </c>
      <c r="N997" s="32" t="str">
        <f t="shared" si="272"/>
        <v>12 RODA</v>
      </c>
      <c r="O997" s="64">
        <v>0.19267361111111111</v>
      </c>
      <c r="P997" s="65">
        <v>0.19267361111111111</v>
      </c>
      <c r="Q997" s="65"/>
      <c r="R997" s="66">
        <v>6</v>
      </c>
      <c r="S997" s="66">
        <v>45420</v>
      </c>
      <c r="T997" s="66">
        <v>17180</v>
      </c>
      <c r="U997" s="67">
        <f t="shared" si="282"/>
        <v>28.24</v>
      </c>
      <c r="V997" s="66">
        <f t="shared" si="273"/>
        <v>572622.48</v>
      </c>
      <c r="W997" s="66" t="str">
        <f t="shared" si="274"/>
        <v>&gt; 6</v>
      </c>
      <c r="X997" s="66">
        <f>A997+SUMIFS(Presensi!F:F,Presensi!E:E,'Entry Data'!AP997)</f>
        <v>2</v>
      </c>
      <c r="Y997" s="66">
        <f>IFERROR(INDEX('Retasi Pricing'!F:F,MATCH('Entry Data'!AM997,'Retasi Pricing'!E:E,0))*X997,"")</f>
        <v>68900</v>
      </c>
      <c r="Z997" s="62" t="s">
        <v>26</v>
      </c>
      <c r="AA997" s="62" t="s">
        <v>27</v>
      </c>
      <c r="AB997" s="32"/>
      <c r="AC997" s="32" t="s">
        <v>106</v>
      </c>
      <c r="AD997" s="32" t="str">
        <f t="shared" si="275"/>
        <v/>
      </c>
      <c r="AF997" s="5" t="str">
        <f t="shared" si="276"/>
        <v>muhlis44190</v>
      </c>
      <c r="AG997" s="5" t="str">
        <f t="shared" si="277"/>
        <v>BMJ 04544190UTARANIGHT</v>
      </c>
      <c r="AH997" s="5" t="str">
        <f t="shared" si="278"/>
        <v>muhlis44190UTARANIGHT</v>
      </c>
      <c r="AI997" s="5" t="str">
        <f t="shared" si="279"/>
        <v>BMJ 04544190NIGHT</v>
      </c>
      <c r="AJ997" s="5" t="str">
        <f t="shared" si="280"/>
        <v>muhlis44190NIGHT</v>
      </c>
      <c r="AK997" s="5" t="str">
        <f t="shared" si="281"/>
        <v>muhlisBMJ II</v>
      </c>
      <c r="AL997" s="5" t="str">
        <f t="shared" si="283"/>
        <v>6UTARA</v>
      </c>
      <c r="AM997" s="5" t="str">
        <f t="shared" si="284"/>
        <v>&gt; 6UTARA12 RODA</v>
      </c>
      <c r="AN997" s="5" t="str">
        <f t="shared" si="285"/>
        <v>muhlisBMJ II&gt; 6UTARA12 RODA</v>
      </c>
      <c r="AO997" s="5" t="str">
        <f t="shared" si="286"/>
        <v>muhlis&gt; 6UTARA12 RODA</v>
      </c>
      <c r="AP997" s="5" t="str">
        <f t="shared" si="287"/>
        <v>44190NIGHT</v>
      </c>
    </row>
    <row r="998" spans="1:42" x14ac:dyDescent="0.3">
      <c r="A998" s="33">
        <v>1</v>
      </c>
      <c r="B998" s="33"/>
      <c r="C998" s="70">
        <v>44190</v>
      </c>
      <c r="D998" s="71" t="s">
        <v>87</v>
      </c>
      <c r="E998" s="70">
        <v>44190</v>
      </c>
      <c r="F998" s="71">
        <v>5155156</v>
      </c>
      <c r="G998" s="33" t="s">
        <v>20</v>
      </c>
      <c r="H998" s="33" t="s">
        <v>21</v>
      </c>
      <c r="I998" s="33" t="s">
        <v>45</v>
      </c>
      <c r="J998" s="33" t="s">
        <v>46</v>
      </c>
      <c r="K998" s="63" t="s">
        <v>35</v>
      </c>
      <c r="L998" s="32" t="str">
        <f t="shared" si="270"/>
        <v>CGE370</v>
      </c>
      <c r="M998" s="32" t="str">
        <f t="shared" si="271"/>
        <v>BMJ II</v>
      </c>
      <c r="N998" s="32" t="str">
        <f t="shared" si="272"/>
        <v>12 RODA</v>
      </c>
      <c r="O998" s="64">
        <v>0.86462962962962964</v>
      </c>
      <c r="P998" s="65">
        <v>0.86462962962962964</v>
      </c>
      <c r="Q998" s="65"/>
      <c r="R998" s="66">
        <v>1</v>
      </c>
      <c r="S998" s="66">
        <v>45600</v>
      </c>
      <c r="T998" s="66">
        <v>17180</v>
      </c>
      <c r="U998" s="67">
        <f t="shared" si="282"/>
        <v>28.42</v>
      </c>
      <c r="V998" s="66">
        <f t="shared" si="273"/>
        <v>576272.34000000008</v>
      </c>
      <c r="W998" s="66" t="str">
        <f t="shared" si="274"/>
        <v>1 &gt; 4</v>
      </c>
      <c r="X998" s="66">
        <f>A998+SUMIFS(Presensi!F:F,Presensi!E:E,'Entry Data'!AP998)</f>
        <v>2</v>
      </c>
      <c r="Y998" s="66">
        <f>IFERROR(INDEX('Retasi Pricing'!F:F,MATCH('Entry Data'!AM998,'Retasi Pricing'!E:E,0))*X998,"")</f>
        <v>55000</v>
      </c>
      <c r="Z998" s="62" t="s">
        <v>26</v>
      </c>
      <c r="AA998" s="62" t="s">
        <v>27</v>
      </c>
      <c r="AB998" s="32"/>
      <c r="AC998" s="32" t="s">
        <v>106</v>
      </c>
      <c r="AD998" s="32" t="str">
        <f t="shared" si="275"/>
        <v/>
      </c>
      <c r="AF998" s="5" t="str">
        <f t="shared" si="276"/>
        <v>muhlis44190</v>
      </c>
      <c r="AG998" s="5" t="str">
        <f t="shared" si="277"/>
        <v>BMJ 04544190UTARANIGHT</v>
      </c>
      <c r="AH998" s="5" t="str">
        <f t="shared" si="278"/>
        <v>muhlis44190UTARANIGHT</v>
      </c>
      <c r="AI998" s="5" t="str">
        <f t="shared" si="279"/>
        <v>BMJ 04544190NIGHT</v>
      </c>
      <c r="AJ998" s="5" t="str">
        <f t="shared" si="280"/>
        <v>muhlis44190NIGHT</v>
      </c>
      <c r="AK998" s="5" t="str">
        <f t="shared" si="281"/>
        <v>muhlisBMJ II</v>
      </c>
      <c r="AL998" s="5" t="str">
        <f t="shared" si="283"/>
        <v>1UTARA</v>
      </c>
      <c r="AM998" s="5" t="str">
        <f t="shared" si="284"/>
        <v>1 &gt; 4UTARA12 RODA</v>
      </c>
      <c r="AN998" s="5" t="str">
        <f t="shared" si="285"/>
        <v>muhlisBMJ II1 &gt; 4UTARA12 RODA</v>
      </c>
      <c r="AO998" s="5" t="str">
        <f t="shared" si="286"/>
        <v>muhlis1 &gt; 4UTARA12 RODA</v>
      </c>
      <c r="AP998" s="5" t="str">
        <f t="shared" si="287"/>
        <v>44190NIGHT</v>
      </c>
    </row>
    <row r="999" spans="1:42" x14ac:dyDescent="0.3">
      <c r="A999" s="33">
        <v>1</v>
      </c>
      <c r="B999" s="33"/>
      <c r="C999" s="70">
        <v>44190</v>
      </c>
      <c r="D999" s="71" t="s">
        <v>87</v>
      </c>
      <c r="E999" s="70">
        <v>44190</v>
      </c>
      <c r="F999" s="71">
        <v>5155227</v>
      </c>
      <c r="G999" s="33" t="s">
        <v>20</v>
      </c>
      <c r="H999" s="33" t="s">
        <v>21</v>
      </c>
      <c r="I999" s="33" t="s">
        <v>45</v>
      </c>
      <c r="J999" s="33" t="s">
        <v>46</v>
      </c>
      <c r="K999" s="63" t="s">
        <v>35</v>
      </c>
      <c r="L999" s="32" t="str">
        <f t="shared" si="270"/>
        <v>CGE370</v>
      </c>
      <c r="M999" s="32" t="str">
        <f t="shared" si="271"/>
        <v>BMJ II</v>
      </c>
      <c r="N999" s="32" t="str">
        <f t="shared" si="272"/>
        <v>12 RODA</v>
      </c>
      <c r="O999" s="64">
        <v>0.92314814814814816</v>
      </c>
      <c r="P999" s="65">
        <v>0.92314814814814816</v>
      </c>
      <c r="Q999" s="65"/>
      <c r="R999" s="66">
        <v>2</v>
      </c>
      <c r="S999" s="66">
        <v>48300</v>
      </c>
      <c r="T999" s="66">
        <v>17180</v>
      </c>
      <c r="U999" s="67">
        <f t="shared" si="282"/>
        <v>31.12</v>
      </c>
      <c r="V999" s="66">
        <f t="shared" si="273"/>
        <v>631020.24</v>
      </c>
      <c r="W999" s="66" t="str">
        <f t="shared" si="274"/>
        <v>1 &gt; 4</v>
      </c>
      <c r="X999" s="66">
        <f>A999+SUMIFS(Presensi!F:F,Presensi!E:E,'Entry Data'!AP999)</f>
        <v>2</v>
      </c>
      <c r="Y999" s="66">
        <f>IFERROR(INDEX('Retasi Pricing'!F:F,MATCH('Entry Data'!AM999,'Retasi Pricing'!E:E,0))*X999,"")</f>
        <v>55000</v>
      </c>
      <c r="Z999" s="62" t="s">
        <v>26</v>
      </c>
      <c r="AA999" s="62" t="s">
        <v>27</v>
      </c>
      <c r="AB999" s="32"/>
      <c r="AC999" s="32" t="s">
        <v>106</v>
      </c>
      <c r="AD999" s="32" t="str">
        <f t="shared" si="275"/>
        <v/>
      </c>
      <c r="AF999" s="5" t="str">
        <f t="shared" si="276"/>
        <v>muhlis44190</v>
      </c>
      <c r="AG999" s="5" t="str">
        <f t="shared" si="277"/>
        <v>BMJ 04544190UTARANIGHT</v>
      </c>
      <c r="AH999" s="5" t="str">
        <f t="shared" si="278"/>
        <v>muhlis44190UTARANIGHT</v>
      </c>
      <c r="AI999" s="5" t="str">
        <f t="shared" si="279"/>
        <v>BMJ 04544190NIGHT</v>
      </c>
      <c r="AJ999" s="5" t="str">
        <f t="shared" si="280"/>
        <v>muhlis44190NIGHT</v>
      </c>
      <c r="AK999" s="5" t="str">
        <f t="shared" si="281"/>
        <v>muhlisBMJ II</v>
      </c>
      <c r="AL999" s="5" t="str">
        <f t="shared" si="283"/>
        <v>2UTARA</v>
      </c>
      <c r="AM999" s="5" t="str">
        <f t="shared" si="284"/>
        <v>1 &gt; 4UTARA12 RODA</v>
      </c>
      <c r="AN999" s="5" t="str">
        <f t="shared" si="285"/>
        <v>muhlisBMJ II1 &gt; 4UTARA12 RODA</v>
      </c>
      <c r="AO999" s="5" t="str">
        <f t="shared" si="286"/>
        <v>muhlis1 &gt; 4UTARA12 RODA</v>
      </c>
      <c r="AP999" s="5" t="str">
        <f t="shared" si="287"/>
        <v>44190NIGHT</v>
      </c>
    </row>
    <row r="1000" spans="1:42" x14ac:dyDescent="0.3">
      <c r="A1000" s="33">
        <v>1</v>
      </c>
      <c r="B1000" s="33"/>
      <c r="C1000" s="70">
        <v>44190</v>
      </c>
      <c r="D1000" s="71" t="s">
        <v>87</v>
      </c>
      <c r="E1000" s="70">
        <v>44190</v>
      </c>
      <c r="F1000" s="71">
        <v>5155299</v>
      </c>
      <c r="G1000" s="33" t="s">
        <v>20</v>
      </c>
      <c r="H1000" s="33" t="s">
        <v>21</v>
      </c>
      <c r="I1000" s="33" t="s">
        <v>45</v>
      </c>
      <c r="J1000" s="33" t="s">
        <v>46</v>
      </c>
      <c r="K1000" s="63" t="s">
        <v>35</v>
      </c>
      <c r="L1000" s="32" t="str">
        <f t="shared" si="270"/>
        <v>CGE370</v>
      </c>
      <c r="M1000" s="32" t="str">
        <f t="shared" si="271"/>
        <v>BMJ II</v>
      </c>
      <c r="N1000" s="32" t="str">
        <f t="shared" si="272"/>
        <v>12 RODA</v>
      </c>
      <c r="O1000" s="64">
        <v>0.98298611111111101</v>
      </c>
      <c r="P1000" s="65">
        <v>0.98298611111111101</v>
      </c>
      <c r="Q1000" s="65"/>
      <c r="R1000" s="66">
        <v>3</v>
      </c>
      <c r="S1000" s="66">
        <v>45460</v>
      </c>
      <c r="T1000" s="66">
        <v>17180</v>
      </c>
      <c r="U1000" s="67">
        <f t="shared" si="282"/>
        <v>28.28</v>
      </c>
      <c r="V1000" s="66">
        <f t="shared" si="273"/>
        <v>573433.56000000006</v>
      </c>
      <c r="W1000" s="66" t="str">
        <f t="shared" si="274"/>
        <v>1 &gt; 4</v>
      </c>
      <c r="X1000" s="66">
        <f>A1000+SUMIFS(Presensi!F:F,Presensi!E:E,'Entry Data'!AP1000)</f>
        <v>2</v>
      </c>
      <c r="Y1000" s="66">
        <f>IFERROR(INDEX('Retasi Pricing'!F:F,MATCH('Entry Data'!AM1000,'Retasi Pricing'!E:E,0))*X1000,"")</f>
        <v>55000</v>
      </c>
      <c r="Z1000" s="62" t="s">
        <v>26</v>
      </c>
      <c r="AA1000" s="62" t="s">
        <v>27</v>
      </c>
      <c r="AB1000" s="32"/>
      <c r="AC1000" s="32" t="s">
        <v>106</v>
      </c>
      <c r="AD1000" s="32" t="str">
        <f t="shared" si="275"/>
        <v/>
      </c>
      <c r="AF1000" s="5" t="str">
        <f t="shared" si="276"/>
        <v>muhlis44190</v>
      </c>
      <c r="AG1000" s="5" t="str">
        <f t="shared" si="277"/>
        <v>BMJ 04544190UTARANIGHT</v>
      </c>
      <c r="AH1000" s="5" t="str">
        <f t="shared" si="278"/>
        <v>muhlis44190UTARANIGHT</v>
      </c>
      <c r="AI1000" s="5" t="str">
        <f t="shared" si="279"/>
        <v>BMJ 04544190NIGHT</v>
      </c>
      <c r="AJ1000" s="5" t="str">
        <f t="shared" si="280"/>
        <v>muhlis44190NIGHT</v>
      </c>
      <c r="AK1000" s="5" t="str">
        <f t="shared" si="281"/>
        <v>muhlisBMJ II</v>
      </c>
      <c r="AL1000" s="5" t="str">
        <f t="shared" si="283"/>
        <v>3UTARA</v>
      </c>
      <c r="AM1000" s="5" t="str">
        <f t="shared" si="284"/>
        <v>1 &gt; 4UTARA12 RODA</v>
      </c>
      <c r="AN1000" s="5" t="str">
        <f t="shared" si="285"/>
        <v>muhlisBMJ II1 &gt; 4UTARA12 RODA</v>
      </c>
      <c r="AO1000" s="5" t="str">
        <f t="shared" si="286"/>
        <v>muhlis1 &gt; 4UTARA12 RODA</v>
      </c>
      <c r="AP1000" s="5" t="str">
        <f t="shared" si="287"/>
        <v>44190NIGHT</v>
      </c>
    </row>
    <row r="1001" spans="1:42" x14ac:dyDescent="0.3">
      <c r="A1001" s="33">
        <v>1</v>
      </c>
      <c r="B1001" s="33"/>
      <c r="C1001" s="70">
        <v>44190</v>
      </c>
      <c r="D1001" s="71" t="s">
        <v>87</v>
      </c>
      <c r="E1001" s="70">
        <v>44191</v>
      </c>
      <c r="F1001" s="71">
        <v>5155336</v>
      </c>
      <c r="G1001" s="33" t="s">
        <v>20</v>
      </c>
      <c r="H1001" s="33" t="s">
        <v>21</v>
      </c>
      <c r="I1001" s="33" t="s">
        <v>45</v>
      </c>
      <c r="J1001" s="33" t="s">
        <v>46</v>
      </c>
      <c r="K1001" s="63" t="s">
        <v>36</v>
      </c>
      <c r="L1001" s="32" t="str">
        <f t="shared" si="270"/>
        <v>CGE370</v>
      </c>
      <c r="M1001" s="32" t="str">
        <f t="shared" si="271"/>
        <v>BMJ II</v>
      </c>
      <c r="N1001" s="32" t="str">
        <f t="shared" si="272"/>
        <v>12 RODA</v>
      </c>
      <c r="O1001" s="64">
        <v>1.3657407407407408E-2</v>
      </c>
      <c r="P1001" s="65">
        <v>1.3657407407407408E-2</v>
      </c>
      <c r="Q1001" s="65"/>
      <c r="R1001" s="66">
        <v>3</v>
      </c>
      <c r="S1001" s="66">
        <v>45940</v>
      </c>
      <c r="T1001" s="66">
        <v>17180</v>
      </c>
      <c r="U1001" s="67">
        <f t="shared" si="282"/>
        <v>28.76</v>
      </c>
      <c r="V1001" s="66">
        <f t="shared" si="273"/>
        <v>583166.52</v>
      </c>
      <c r="W1001" s="66" t="str">
        <f t="shared" si="274"/>
        <v>1 &gt; 4</v>
      </c>
      <c r="X1001" s="66">
        <f>A1001+SUMIFS(Presensi!F:F,Presensi!E:E,'Entry Data'!AP1001)</f>
        <v>2</v>
      </c>
      <c r="Y1001" s="66">
        <f>IFERROR(INDEX('Retasi Pricing'!F:F,MATCH('Entry Data'!AM1001,'Retasi Pricing'!E:E,0))*X1001,"")</f>
        <v>55000</v>
      </c>
      <c r="Z1001" s="62" t="s">
        <v>26</v>
      </c>
      <c r="AA1001" s="62" t="s">
        <v>27</v>
      </c>
      <c r="AB1001" s="32"/>
      <c r="AC1001" s="32" t="s">
        <v>211</v>
      </c>
      <c r="AD1001" s="32" t="str">
        <f t="shared" si="275"/>
        <v/>
      </c>
      <c r="AF1001" s="5" t="str">
        <f t="shared" si="276"/>
        <v>yudianto44190</v>
      </c>
      <c r="AG1001" s="5" t="str">
        <f t="shared" si="277"/>
        <v>BMJ 04644190UTARANIGHT</v>
      </c>
      <c r="AH1001" s="5" t="str">
        <f t="shared" si="278"/>
        <v>yudianto44190UTARANIGHT</v>
      </c>
      <c r="AI1001" s="5" t="str">
        <f t="shared" si="279"/>
        <v>BMJ 04644190NIGHT</v>
      </c>
      <c r="AJ1001" s="5" t="str">
        <f t="shared" si="280"/>
        <v>yudianto44190NIGHT</v>
      </c>
      <c r="AK1001" s="5" t="str">
        <f t="shared" si="281"/>
        <v>yudiantoBMJ II</v>
      </c>
      <c r="AL1001" s="5" t="str">
        <f t="shared" si="283"/>
        <v>3UTARA</v>
      </c>
      <c r="AM1001" s="5" t="str">
        <f t="shared" si="284"/>
        <v>1 &gt; 4UTARA12 RODA</v>
      </c>
      <c r="AN1001" s="5" t="str">
        <f t="shared" si="285"/>
        <v>yudiantoBMJ II1 &gt; 4UTARA12 RODA</v>
      </c>
      <c r="AO1001" s="5" t="str">
        <f t="shared" si="286"/>
        <v>yudianto1 &gt; 4UTARA12 RODA</v>
      </c>
      <c r="AP1001" s="5" t="str">
        <f t="shared" si="287"/>
        <v>44190NIGHT</v>
      </c>
    </row>
    <row r="1002" spans="1:42" x14ac:dyDescent="0.3">
      <c r="A1002" s="33">
        <v>1</v>
      </c>
      <c r="B1002" s="33"/>
      <c r="C1002" s="70">
        <v>44190</v>
      </c>
      <c r="D1002" s="71" t="s">
        <v>87</v>
      </c>
      <c r="E1002" s="70">
        <v>44191</v>
      </c>
      <c r="F1002" s="71">
        <v>5155393</v>
      </c>
      <c r="G1002" s="33" t="s">
        <v>20</v>
      </c>
      <c r="H1002" s="33" t="s">
        <v>21</v>
      </c>
      <c r="I1002" s="33" t="s">
        <v>45</v>
      </c>
      <c r="J1002" s="33" t="s">
        <v>46</v>
      </c>
      <c r="K1002" s="63" t="s">
        <v>36</v>
      </c>
      <c r="L1002" s="32" t="str">
        <f t="shared" si="270"/>
        <v>CGE370</v>
      </c>
      <c r="M1002" s="32" t="str">
        <f t="shared" si="271"/>
        <v>BMJ II</v>
      </c>
      <c r="N1002" s="32" t="str">
        <f t="shared" si="272"/>
        <v>12 RODA</v>
      </c>
      <c r="O1002" s="64">
        <v>7.6458333333333336E-2</v>
      </c>
      <c r="P1002" s="65">
        <v>7.6458333333333336E-2</v>
      </c>
      <c r="Q1002" s="65"/>
      <c r="R1002" s="66">
        <v>4</v>
      </c>
      <c r="S1002" s="66">
        <v>44280</v>
      </c>
      <c r="T1002" s="66">
        <v>17180</v>
      </c>
      <c r="U1002" s="67">
        <f t="shared" si="282"/>
        <v>27.1</v>
      </c>
      <c r="V1002" s="66">
        <f t="shared" si="273"/>
        <v>549506.70000000007</v>
      </c>
      <c r="W1002" s="66" t="str">
        <f t="shared" si="274"/>
        <v>1 &gt; 4</v>
      </c>
      <c r="X1002" s="66">
        <f>A1002+SUMIFS(Presensi!F:F,Presensi!E:E,'Entry Data'!AP1002)</f>
        <v>2</v>
      </c>
      <c r="Y1002" s="66">
        <f>IFERROR(INDEX('Retasi Pricing'!F:F,MATCH('Entry Data'!AM1002,'Retasi Pricing'!E:E,0))*X1002,"")</f>
        <v>55000</v>
      </c>
      <c r="Z1002" s="62" t="s">
        <v>26</v>
      </c>
      <c r="AA1002" s="62" t="s">
        <v>27</v>
      </c>
      <c r="AB1002" s="32"/>
      <c r="AC1002" s="32" t="s">
        <v>211</v>
      </c>
      <c r="AD1002" s="32" t="str">
        <f t="shared" si="275"/>
        <v/>
      </c>
      <c r="AF1002" s="5" t="str">
        <f t="shared" si="276"/>
        <v>yudianto44190</v>
      </c>
      <c r="AG1002" s="5" t="str">
        <f t="shared" si="277"/>
        <v>BMJ 04644190UTARANIGHT</v>
      </c>
      <c r="AH1002" s="5" t="str">
        <f t="shared" si="278"/>
        <v>yudianto44190UTARANIGHT</v>
      </c>
      <c r="AI1002" s="5" t="str">
        <f t="shared" si="279"/>
        <v>BMJ 04644190NIGHT</v>
      </c>
      <c r="AJ1002" s="5" t="str">
        <f t="shared" si="280"/>
        <v>yudianto44190NIGHT</v>
      </c>
      <c r="AK1002" s="5" t="str">
        <f t="shared" si="281"/>
        <v>yudiantoBMJ II</v>
      </c>
      <c r="AL1002" s="5" t="str">
        <f t="shared" si="283"/>
        <v>4UTARA</v>
      </c>
      <c r="AM1002" s="5" t="str">
        <f t="shared" si="284"/>
        <v>1 &gt; 4UTARA12 RODA</v>
      </c>
      <c r="AN1002" s="5" t="str">
        <f t="shared" si="285"/>
        <v>yudiantoBMJ II1 &gt; 4UTARA12 RODA</v>
      </c>
      <c r="AO1002" s="5" t="str">
        <f t="shared" si="286"/>
        <v>yudianto1 &gt; 4UTARA12 RODA</v>
      </c>
      <c r="AP1002" s="5" t="str">
        <f t="shared" si="287"/>
        <v>44190NIGHT</v>
      </c>
    </row>
    <row r="1003" spans="1:42" x14ac:dyDescent="0.3">
      <c r="A1003" s="33">
        <v>1</v>
      </c>
      <c r="B1003" s="33"/>
      <c r="C1003" s="70">
        <v>44190</v>
      </c>
      <c r="D1003" s="71" t="s">
        <v>87</v>
      </c>
      <c r="E1003" s="70">
        <v>44191</v>
      </c>
      <c r="F1003" s="71">
        <v>5155473</v>
      </c>
      <c r="G1003" s="33" t="s">
        <v>20</v>
      </c>
      <c r="H1003" s="33" t="s">
        <v>21</v>
      </c>
      <c r="I1003" s="33" t="s">
        <v>45</v>
      </c>
      <c r="J1003" s="33" t="s">
        <v>46</v>
      </c>
      <c r="K1003" s="63" t="s">
        <v>36</v>
      </c>
      <c r="L1003" s="32" t="str">
        <f t="shared" si="270"/>
        <v>CGE370</v>
      </c>
      <c r="M1003" s="32" t="str">
        <f t="shared" si="271"/>
        <v>BMJ II</v>
      </c>
      <c r="N1003" s="32" t="str">
        <f t="shared" si="272"/>
        <v>12 RODA</v>
      </c>
      <c r="O1003" s="64">
        <v>0.15247685185185186</v>
      </c>
      <c r="P1003" s="65">
        <v>0.15247685185185186</v>
      </c>
      <c r="Q1003" s="65"/>
      <c r="R1003" s="66">
        <v>5</v>
      </c>
      <c r="S1003" s="66">
        <v>47180</v>
      </c>
      <c r="T1003" s="66">
        <v>17180</v>
      </c>
      <c r="U1003" s="67">
        <f t="shared" si="282"/>
        <v>30</v>
      </c>
      <c r="V1003" s="66">
        <f t="shared" si="273"/>
        <v>608310</v>
      </c>
      <c r="W1003" s="66" t="str">
        <f t="shared" si="274"/>
        <v>&gt; 5</v>
      </c>
      <c r="X1003" s="66">
        <f>A1003+SUMIFS(Presensi!F:F,Presensi!E:E,'Entry Data'!AP1003)</f>
        <v>2</v>
      </c>
      <c r="Y1003" s="66">
        <f>IFERROR(INDEX('Retasi Pricing'!F:F,MATCH('Entry Data'!AM1003,'Retasi Pricing'!E:E,0))*X1003,"")</f>
        <v>62400</v>
      </c>
      <c r="Z1003" s="62" t="s">
        <v>26</v>
      </c>
      <c r="AA1003" s="62" t="s">
        <v>27</v>
      </c>
      <c r="AB1003" s="32"/>
      <c r="AC1003" s="32" t="s">
        <v>211</v>
      </c>
      <c r="AD1003" s="32" t="str">
        <f t="shared" si="275"/>
        <v/>
      </c>
      <c r="AF1003" s="5" t="str">
        <f t="shared" si="276"/>
        <v>yudianto44190</v>
      </c>
      <c r="AG1003" s="5" t="str">
        <f t="shared" si="277"/>
        <v>BMJ 04644190UTARANIGHT</v>
      </c>
      <c r="AH1003" s="5" t="str">
        <f t="shared" si="278"/>
        <v>yudianto44190UTARANIGHT</v>
      </c>
      <c r="AI1003" s="5" t="str">
        <f t="shared" si="279"/>
        <v>BMJ 04644190NIGHT</v>
      </c>
      <c r="AJ1003" s="5" t="str">
        <f t="shared" si="280"/>
        <v>yudianto44190NIGHT</v>
      </c>
      <c r="AK1003" s="5" t="str">
        <f t="shared" si="281"/>
        <v>yudiantoBMJ II</v>
      </c>
      <c r="AL1003" s="5" t="str">
        <f t="shared" si="283"/>
        <v>5UTARA</v>
      </c>
      <c r="AM1003" s="5" t="str">
        <f t="shared" si="284"/>
        <v>&gt; 5UTARA12 RODA</v>
      </c>
      <c r="AN1003" s="5" t="str">
        <f t="shared" si="285"/>
        <v>yudiantoBMJ II&gt; 5UTARA12 RODA</v>
      </c>
      <c r="AO1003" s="5" t="str">
        <f t="shared" si="286"/>
        <v>yudianto&gt; 5UTARA12 RODA</v>
      </c>
      <c r="AP1003" s="5" t="str">
        <f t="shared" si="287"/>
        <v>44190NIGHT</v>
      </c>
    </row>
    <row r="1004" spans="1:42" x14ac:dyDescent="0.3">
      <c r="A1004" s="33">
        <v>1</v>
      </c>
      <c r="B1004" s="33"/>
      <c r="C1004" s="70">
        <v>44190</v>
      </c>
      <c r="D1004" s="71" t="s">
        <v>87</v>
      </c>
      <c r="E1004" s="70">
        <v>44191</v>
      </c>
      <c r="F1004" s="71">
        <v>5155542</v>
      </c>
      <c r="G1004" s="33" t="s">
        <v>20</v>
      </c>
      <c r="H1004" s="33" t="s">
        <v>21</v>
      </c>
      <c r="I1004" s="33" t="s">
        <v>45</v>
      </c>
      <c r="J1004" s="33" t="s">
        <v>46</v>
      </c>
      <c r="K1004" s="63" t="s">
        <v>36</v>
      </c>
      <c r="L1004" s="32" t="str">
        <f t="shared" ref="L1004:L1067" si="288">IFERROR(VLOOKUP(K1004,db_unit,2,FALSE),"")</f>
        <v>CGE370</v>
      </c>
      <c r="M1004" s="32" t="str">
        <f t="shared" ref="M1004:M1067" si="289">IFERROR(VLOOKUP(K1004,db_unit,3,FALSE),"")</f>
        <v>BMJ II</v>
      </c>
      <c r="N1004" s="32" t="str">
        <f t="shared" ref="N1004:N1067" si="290">IFERROR(VLOOKUP(K1004,db_unit,4,FALSE),"")</f>
        <v>12 RODA</v>
      </c>
      <c r="O1004" s="64">
        <v>0.23141203703703703</v>
      </c>
      <c r="P1004" s="65">
        <v>0.23141203703703703</v>
      </c>
      <c r="Q1004" s="65"/>
      <c r="R1004" s="66">
        <v>6</v>
      </c>
      <c r="S1004" s="66">
        <v>47600</v>
      </c>
      <c r="T1004" s="66">
        <v>17180</v>
      </c>
      <c r="U1004" s="67">
        <f t="shared" si="282"/>
        <v>30.42</v>
      </c>
      <c r="V1004" s="66">
        <f t="shared" si="273"/>
        <v>616826.34000000008</v>
      </c>
      <c r="W1004" s="66" t="str">
        <f t="shared" si="274"/>
        <v>&gt; 6</v>
      </c>
      <c r="X1004" s="66">
        <f>A1004+SUMIFS(Presensi!F:F,Presensi!E:E,'Entry Data'!AP1004)</f>
        <v>2</v>
      </c>
      <c r="Y1004" s="66">
        <f>IFERROR(INDEX('Retasi Pricing'!F:F,MATCH('Entry Data'!AM1004,'Retasi Pricing'!E:E,0))*X1004,"")</f>
        <v>68900</v>
      </c>
      <c r="Z1004" s="62" t="s">
        <v>26</v>
      </c>
      <c r="AA1004" s="62" t="s">
        <v>27</v>
      </c>
      <c r="AB1004" s="32"/>
      <c r="AC1004" s="32" t="s">
        <v>211</v>
      </c>
      <c r="AD1004" s="32" t="str">
        <f t="shared" si="275"/>
        <v/>
      </c>
      <c r="AF1004" s="5" t="str">
        <f t="shared" si="276"/>
        <v>yudianto44190</v>
      </c>
      <c r="AG1004" s="5" t="str">
        <f t="shared" si="277"/>
        <v>BMJ 04644190UTARANIGHT</v>
      </c>
      <c r="AH1004" s="5" t="str">
        <f t="shared" si="278"/>
        <v>yudianto44190UTARANIGHT</v>
      </c>
      <c r="AI1004" s="5" t="str">
        <f t="shared" si="279"/>
        <v>BMJ 04644190NIGHT</v>
      </c>
      <c r="AJ1004" s="5" t="str">
        <f t="shared" si="280"/>
        <v>yudianto44190NIGHT</v>
      </c>
      <c r="AK1004" s="5" t="str">
        <f t="shared" si="281"/>
        <v>yudiantoBMJ II</v>
      </c>
      <c r="AL1004" s="5" t="str">
        <f t="shared" si="283"/>
        <v>6UTARA</v>
      </c>
      <c r="AM1004" s="5" t="str">
        <f t="shared" si="284"/>
        <v>&gt; 6UTARA12 RODA</v>
      </c>
      <c r="AN1004" s="5" t="str">
        <f t="shared" si="285"/>
        <v>yudiantoBMJ II&gt; 6UTARA12 RODA</v>
      </c>
      <c r="AO1004" s="5" t="str">
        <f t="shared" si="286"/>
        <v>yudianto&gt; 6UTARA12 RODA</v>
      </c>
      <c r="AP1004" s="5" t="str">
        <f t="shared" si="287"/>
        <v>44190NIGHT</v>
      </c>
    </row>
    <row r="1005" spans="1:42" x14ac:dyDescent="0.3">
      <c r="A1005" s="33">
        <v>1</v>
      </c>
      <c r="B1005" s="33"/>
      <c r="C1005" s="70">
        <v>44190</v>
      </c>
      <c r="D1005" s="71" t="s">
        <v>87</v>
      </c>
      <c r="E1005" s="70">
        <v>44190</v>
      </c>
      <c r="F1005" s="71">
        <v>5155161</v>
      </c>
      <c r="G1005" s="33" t="s">
        <v>20</v>
      </c>
      <c r="H1005" s="33" t="s">
        <v>50</v>
      </c>
      <c r="I1005" s="33" t="s">
        <v>51</v>
      </c>
      <c r="J1005" s="33" t="s">
        <v>46</v>
      </c>
      <c r="K1005" s="63" t="s">
        <v>36</v>
      </c>
      <c r="L1005" s="32" t="str">
        <f t="shared" si="288"/>
        <v>CGE370</v>
      </c>
      <c r="M1005" s="32" t="str">
        <f t="shared" si="289"/>
        <v>BMJ II</v>
      </c>
      <c r="N1005" s="32" t="str">
        <f t="shared" si="290"/>
        <v>12 RODA</v>
      </c>
      <c r="O1005" s="64">
        <v>0.8728703703703703</v>
      </c>
      <c r="P1005" s="65">
        <v>0.8728703703703703</v>
      </c>
      <c r="Q1005" s="65"/>
      <c r="R1005" s="66">
        <v>1</v>
      </c>
      <c r="S1005" s="66">
        <v>44100</v>
      </c>
      <c r="T1005" s="66">
        <v>17180</v>
      </c>
      <c r="U1005" s="67">
        <f t="shared" si="282"/>
        <v>26.92</v>
      </c>
      <c r="V1005" s="66">
        <f t="shared" si="273"/>
        <v>545856.84000000008</v>
      </c>
      <c r="W1005" s="66" t="str">
        <f t="shared" si="274"/>
        <v>1 &gt; 4</v>
      </c>
      <c r="X1005" s="66">
        <f>A1005+SUMIFS(Presensi!F:F,Presensi!E:E,'Entry Data'!AP1005)</f>
        <v>2</v>
      </c>
      <c r="Y1005" s="66">
        <f>IFERROR(INDEX('Retasi Pricing'!F:F,MATCH('Entry Data'!AM1005,'Retasi Pricing'!E:E,0))*X1005,"")</f>
        <v>55000</v>
      </c>
      <c r="Z1005" s="62" t="s">
        <v>26</v>
      </c>
      <c r="AA1005" s="62" t="s">
        <v>27</v>
      </c>
      <c r="AB1005" s="32"/>
      <c r="AC1005" s="32" t="s">
        <v>211</v>
      </c>
      <c r="AD1005" s="32" t="str">
        <f t="shared" si="275"/>
        <v/>
      </c>
      <c r="AF1005" s="5" t="str">
        <f t="shared" si="276"/>
        <v>yudianto44190</v>
      </c>
      <c r="AG1005" s="5" t="str">
        <f t="shared" si="277"/>
        <v>BMJ 04644190UTARANIGHT</v>
      </c>
      <c r="AH1005" s="5" t="str">
        <f t="shared" si="278"/>
        <v>yudianto44190UTARANIGHT</v>
      </c>
      <c r="AI1005" s="5" t="str">
        <f t="shared" si="279"/>
        <v>BMJ 04644190NIGHT</v>
      </c>
      <c r="AJ1005" s="5" t="str">
        <f t="shared" si="280"/>
        <v>yudianto44190NIGHT</v>
      </c>
      <c r="AK1005" s="5" t="str">
        <f t="shared" si="281"/>
        <v>yudiantoBMJ II</v>
      </c>
      <c r="AL1005" s="5" t="str">
        <f t="shared" si="283"/>
        <v>1UTARA</v>
      </c>
      <c r="AM1005" s="5" t="str">
        <f t="shared" si="284"/>
        <v>1 &gt; 4UTARA12 RODA</v>
      </c>
      <c r="AN1005" s="5" t="str">
        <f t="shared" si="285"/>
        <v>yudiantoBMJ II1 &gt; 4UTARA12 RODA</v>
      </c>
      <c r="AO1005" s="5" t="str">
        <f t="shared" si="286"/>
        <v>yudianto1 &gt; 4UTARA12 RODA</v>
      </c>
      <c r="AP1005" s="5" t="str">
        <f t="shared" si="287"/>
        <v>44190NIGHT</v>
      </c>
    </row>
    <row r="1006" spans="1:42" x14ac:dyDescent="0.3">
      <c r="A1006" s="33">
        <v>1</v>
      </c>
      <c r="B1006" s="33"/>
      <c r="C1006" s="70">
        <v>44190</v>
      </c>
      <c r="D1006" s="71" t="s">
        <v>87</v>
      </c>
      <c r="E1006" s="70">
        <v>44190</v>
      </c>
      <c r="F1006" s="71">
        <v>5155243</v>
      </c>
      <c r="G1006" s="33" t="s">
        <v>20</v>
      </c>
      <c r="H1006" s="33" t="s">
        <v>50</v>
      </c>
      <c r="I1006" s="33" t="s">
        <v>51</v>
      </c>
      <c r="J1006" s="33" t="s">
        <v>46</v>
      </c>
      <c r="K1006" s="63" t="s">
        <v>36</v>
      </c>
      <c r="L1006" s="32" t="str">
        <f t="shared" si="288"/>
        <v>CGE370</v>
      </c>
      <c r="M1006" s="32" t="str">
        <f t="shared" si="289"/>
        <v>BMJ II</v>
      </c>
      <c r="N1006" s="32" t="str">
        <f t="shared" si="290"/>
        <v>12 RODA</v>
      </c>
      <c r="O1006" s="64">
        <v>0.93833333333333335</v>
      </c>
      <c r="P1006" s="65">
        <v>0.93833333333333335</v>
      </c>
      <c r="Q1006" s="65"/>
      <c r="R1006" s="66">
        <v>2</v>
      </c>
      <c r="S1006" s="66">
        <v>44160</v>
      </c>
      <c r="T1006" s="66">
        <v>17180</v>
      </c>
      <c r="U1006" s="67">
        <f t="shared" si="282"/>
        <v>26.98</v>
      </c>
      <c r="V1006" s="66">
        <f t="shared" si="273"/>
        <v>547073.46</v>
      </c>
      <c r="W1006" s="66" t="str">
        <f t="shared" si="274"/>
        <v>1 &gt; 4</v>
      </c>
      <c r="X1006" s="66">
        <f>A1006+SUMIFS(Presensi!F:F,Presensi!E:E,'Entry Data'!AP1006)</f>
        <v>2</v>
      </c>
      <c r="Y1006" s="66">
        <f>IFERROR(INDEX('Retasi Pricing'!F:F,MATCH('Entry Data'!AM1006,'Retasi Pricing'!E:E,0))*X1006,"")</f>
        <v>55000</v>
      </c>
      <c r="Z1006" s="62" t="s">
        <v>26</v>
      </c>
      <c r="AA1006" s="62" t="s">
        <v>27</v>
      </c>
      <c r="AB1006" s="32"/>
      <c r="AC1006" s="32" t="s">
        <v>211</v>
      </c>
      <c r="AD1006" s="32" t="str">
        <f t="shared" si="275"/>
        <v/>
      </c>
      <c r="AF1006" s="5" t="str">
        <f t="shared" si="276"/>
        <v>yudianto44190</v>
      </c>
      <c r="AG1006" s="5" t="str">
        <f t="shared" si="277"/>
        <v>BMJ 04644190UTARANIGHT</v>
      </c>
      <c r="AH1006" s="5" t="str">
        <f t="shared" si="278"/>
        <v>yudianto44190UTARANIGHT</v>
      </c>
      <c r="AI1006" s="5" t="str">
        <f t="shared" si="279"/>
        <v>BMJ 04644190NIGHT</v>
      </c>
      <c r="AJ1006" s="5" t="str">
        <f t="shared" si="280"/>
        <v>yudianto44190NIGHT</v>
      </c>
      <c r="AK1006" s="5" t="str">
        <f t="shared" si="281"/>
        <v>yudiantoBMJ II</v>
      </c>
      <c r="AL1006" s="5" t="str">
        <f t="shared" si="283"/>
        <v>2UTARA</v>
      </c>
      <c r="AM1006" s="5" t="str">
        <f t="shared" si="284"/>
        <v>1 &gt; 4UTARA12 RODA</v>
      </c>
      <c r="AN1006" s="5" t="str">
        <f t="shared" si="285"/>
        <v>yudiantoBMJ II1 &gt; 4UTARA12 RODA</v>
      </c>
      <c r="AO1006" s="5" t="str">
        <f t="shared" si="286"/>
        <v>yudianto1 &gt; 4UTARA12 RODA</v>
      </c>
      <c r="AP1006" s="5" t="str">
        <f t="shared" si="287"/>
        <v>44190NIGHT</v>
      </c>
    </row>
    <row r="1007" spans="1:42" x14ac:dyDescent="0.3">
      <c r="A1007" s="33">
        <v>1</v>
      </c>
      <c r="B1007" s="33"/>
      <c r="C1007" s="70">
        <v>44190</v>
      </c>
      <c r="D1007" s="71" t="s">
        <v>87</v>
      </c>
      <c r="E1007" s="70">
        <v>44191</v>
      </c>
      <c r="F1007" s="71">
        <v>5155354</v>
      </c>
      <c r="G1007" s="33" t="s">
        <v>20</v>
      </c>
      <c r="H1007" s="33" t="s">
        <v>50</v>
      </c>
      <c r="I1007" s="33" t="s">
        <v>51</v>
      </c>
      <c r="J1007" s="33" t="s">
        <v>53</v>
      </c>
      <c r="K1007" s="63" t="s">
        <v>41</v>
      </c>
      <c r="L1007" s="32" t="str">
        <f t="shared" si="288"/>
        <v>AXOR4843</v>
      </c>
      <c r="M1007" s="32" t="str">
        <f t="shared" si="289"/>
        <v>BMJ II</v>
      </c>
      <c r="N1007" s="32" t="str">
        <f t="shared" si="290"/>
        <v>12 RODA</v>
      </c>
      <c r="O1007" s="64">
        <v>3.876157407407408E-2</v>
      </c>
      <c r="P1007" s="65">
        <v>3.876157407407408E-2</v>
      </c>
      <c r="Q1007" s="65"/>
      <c r="R1007" s="66">
        <v>4</v>
      </c>
      <c r="S1007" s="66">
        <v>51140</v>
      </c>
      <c r="T1007" s="66">
        <v>19820</v>
      </c>
      <c r="U1007" s="67">
        <f t="shared" si="282"/>
        <v>31.32</v>
      </c>
      <c r="V1007" s="66">
        <f t="shared" si="273"/>
        <v>635075.64</v>
      </c>
      <c r="W1007" s="66" t="str">
        <f t="shared" si="274"/>
        <v>1 &gt; 4</v>
      </c>
      <c r="X1007" s="66">
        <f>A1007+SUMIFS(Presensi!F:F,Presensi!E:E,'Entry Data'!AP1007)</f>
        <v>2</v>
      </c>
      <c r="Y1007" s="66">
        <f>IFERROR(INDEX('Retasi Pricing'!F:F,MATCH('Entry Data'!AM1007,'Retasi Pricing'!E:E,0))*X1007,"")</f>
        <v>55000</v>
      </c>
      <c r="Z1007" s="62" t="s">
        <v>26</v>
      </c>
      <c r="AA1007" s="62" t="s">
        <v>27</v>
      </c>
      <c r="AB1007" s="32"/>
      <c r="AC1007" s="32" t="s">
        <v>124</v>
      </c>
      <c r="AD1007" s="32" t="str">
        <f t="shared" si="275"/>
        <v/>
      </c>
      <c r="AF1007" s="5" t="str">
        <f t="shared" si="276"/>
        <v>rahman44190</v>
      </c>
      <c r="AG1007" s="5" t="str">
        <f t="shared" si="277"/>
        <v>BMJ 04744190UTARANIGHT</v>
      </c>
      <c r="AH1007" s="5" t="str">
        <f t="shared" si="278"/>
        <v>rahman44190UTARANIGHT</v>
      </c>
      <c r="AI1007" s="5" t="str">
        <f t="shared" si="279"/>
        <v>BMJ 04744190NIGHT</v>
      </c>
      <c r="AJ1007" s="5" t="str">
        <f t="shared" si="280"/>
        <v>rahman44190NIGHT</v>
      </c>
      <c r="AK1007" s="5" t="str">
        <f t="shared" si="281"/>
        <v>rahmanBMJ II</v>
      </c>
      <c r="AL1007" s="5" t="str">
        <f t="shared" si="283"/>
        <v>4UTARA</v>
      </c>
      <c r="AM1007" s="5" t="str">
        <f t="shared" si="284"/>
        <v>1 &gt; 4UTARA12 RODA</v>
      </c>
      <c r="AN1007" s="5" t="str">
        <f t="shared" si="285"/>
        <v>rahmanBMJ II1 &gt; 4UTARA12 RODA</v>
      </c>
      <c r="AO1007" s="5" t="str">
        <f t="shared" si="286"/>
        <v>rahman1 &gt; 4UTARA12 RODA</v>
      </c>
      <c r="AP1007" s="5" t="str">
        <f t="shared" si="287"/>
        <v>44190NIGHT</v>
      </c>
    </row>
    <row r="1008" spans="1:42" x14ac:dyDescent="0.3">
      <c r="A1008" s="33">
        <v>1</v>
      </c>
      <c r="B1008" s="33"/>
      <c r="C1008" s="70">
        <v>44190</v>
      </c>
      <c r="D1008" s="71" t="s">
        <v>87</v>
      </c>
      <c r="E1008" s="70">
        <v>44191</v>
      </c>
      <c r="F1008" s="71">
        <v>5155521</v>
      </c>
      <c r="G1008" s="33" t="s">
        <v>20</v>
      </c>
      <c r="H1008" s="33" t="s">
        <v>50</v>
      </c>
      <c r="I1008" s="33" t="s">
        <v>51</v>
      </c>
      <c r="J1008" s="33" t="s">
        <v>46</v>
      </c>
      <c r="K1008" s="63" t="s">
        <v>41</v>
      </c>
      <c r="L1008" s="32" t="str">
        <f t="shared" si="288"/>
        <v>AXOR4843</v>
      </c>
      <c r="M1008" s="32" t="str">
        <f t="shared" si="289"/>
        <v>BMJ II</v>
      </c>
      <c r="N1008" s="32" t="str">
        <f t="shared" si="290"/>
        <v>12 RODA</v>
      </c>
      <c r="O1008" s="64">
        <v>0.20564814814814814</v>
      </c>
      <c r="P1008" s="65">
        <v>0.20564814814814814</v>
      </c>
      <c r="Q1008" s="65"/>
      <c r="R1008" s="66">
        <v>5</v>
      </c>
      <c r="S1008" s="66">
        <v>49720</v>
      </c>
      <c r="T1008" s="66">
        <v>19820</v>
      </c>
      <c r="U1008" s="67">
        <f t="shared" si="282"/>
        <v>29.9</v>
      </c>
      <c r="V1008" s="66">
        <f t="shared" si="273"/>
        <v>606282.29999999993</v>
      </c>
      <c r="W1008" s="66" t="str">
        <f t="shared" si="274"/>
        <v>&gt; 5</v>
      </c>
      <c r="X1008" s="66">
        <f>A1008+SUMIFS(Presensi!F:F,Presensi!E:E,'Entry Data'!AP1008)</f>
        <v>2</v>
      </c>
      <c r="Y1008" s="66">
        <f>IFERROR(INDEX('Retasi Pricing'!F:F,MATCH('Entry Data'!AM1008,'Retasi Pricing'!E:E,0))*X1008,"")</f>
        <v>62400</v>
      </c>
      <c r="Z1008" s="62" t="s">
        <v>26</v>
      </c>
      <c r="AA1008" s="62" t="s">
        <v>27</v>
      </c>
      <c r="AB1008" s="32"/>
      <c r="AC1008" s="32" t="s">
        <v>124</v>
      </c>
      <c r="AD1008" s="32" t="str">
        <f t="shared" si="275"/>
        <v/>
      </c>
      <c r="AF1008" s="5" t="str">
        <f t="shared" si="276"/>
        <v>rahman44190</v>
      </c>
      <c r="AG1008" s="5" t="str">
        <f t="shared" si="277"/>
        <v>BMJ 04744190UTARANIGHT</v>
      </c>
      <c r="AH1008" s="5" t="str">
        <f t="shared" si="278"/>
        <v>rahman44190UTARANIGHT</v>
      </c>
      <c r="AI1008" s="5" t="str">
        <f t="shared" si="279"/>
        <v>BMJ 04744190NIGHT</v>
      </c>
      <c r="AJ1008" s="5" t="str">
        <f t="shared" si="280"/>
        <v>rahman44190NIGHT</v>
      </c>
      <c r="AK1008" s="5" t="str">
        <f t="shared" si="281"/>
        <v>rahmanBMJ II</v>
      </c>
      <c r="AL1008" s="5" t="str">
        <f t="shared" si="283"/>
        <v>5UTARA</v>
      </c>
      <c r="AM1008" s="5" t="str">
        <f t="shared" si="284"/>
        <v>&gt; 5UTARA12 RODA</v>
      </c>
      <c r="AN1008" s="5" t="str">
        <f t="shared" si="285"/>
        <v>rahmanBMJ II&gt; 5UTARA12 RODA</v>
      </c>
      <c r="AO1008" s="5" t="str">
        <f t="shared" si="286"/>
        <v>rahman&gt; 5UTARA12 RODA</v>
      </c>
      <c r="AP1008" s="5" t="str">
        <f t="shared" si="287"/>
        <v>44190NIGHT</v>
      </c>
    </row>
    <row r="1009" spans="1:42" x14ac:dyDescent="0.3">
      <c r="A1009" s="33">
        <v>1</v>
      </c>
      <c r="B1009" s="33"/>
      <c r="C1009" s="70">
        <v>44190</v>
      </c>
      <c r="D1009" s="71" t="s">
        <v>87</v>
      </c>
      <c r="E1009" s="70">
        <v>44191</v>
      </c>
      <c r="F1009" s="71">
        <v>5155559</v>
      </c>
      <c r="G1009" s="33" t="s">
        <v>20</v>
      </c>
      <c r="H1009" s="33" t="s">
        <v>50</v>
      </c>
      <c r="I1009" s="33" t="s">
        <v>51</v>
      </c>
      <c r="J1009" s="33" t="s">
        <v>46</v>
      </c>
      <c r="K1009" s="63" t="s">
        <v>41</v>
      </c>
      <c r="L1009" s="32" t="str">
        <f t="shared" si="288"/>
        <v>AXOR4843</v>
      </c>
      <c r="M1009" s="32" t="str">
        <f t="shared" si="289"/>
        <v>BMJ II</v>
      </c>
      <c r="N1009" s="32" t="str">
        <f t="shared" si="290"/>
        <v>12 RODA</v>
      </c>
      <c r="O1009" s="64">
        <v>0.27256944444444448</v>
      </c>
      <c r="P1009" s="65">
        <v>0.27256944444444448</v>
      </c>
      <c r="Q1009" s="65"/>
      <c r="R1009" s="66">
        <v>6</v>
      </c>
      <c r="S1009" s="66">
        <v>54060</v>
      </c>
      <c r="T1009" s="66">
        <v>19820</v>
      </c>
      <c r="U1009" s="67">
        <f t="shared" si="282"/>
        <v>34.24</v>
      </c>
      <c r="V1009" s="66">
        <f t="shared" si="273"/>
        <v>694284.4800000001</v>
      </c>
      <c r="W1009" s="66" t="str">
        <f t="shared" si="274"/>
        <v>&gt; 6</v>
      </c>
      <c r="X1009" s="66">
        <f>A1009+SUMIFS(Presensi!F:F,Presensi!E:E,'Entry Data'!AP1009)</f>
        <v>2</v>
      </c>
      <c r="Y1009" s="66">
        <f>IFERROR(INDEX('Retasi Pricing'!F:F,MATCH('Entry Data'!AM1009,'Retasi Pricing'!E:E,0))*X1009,"")</f>
        <v>68900</v>
      </c>
      <c r="Z1009" s="62" t="s">
        <v>26</v>
      </c>
      <c r="AA1009" s="62" t="s">
        <v>27</v>
      </c>
      <c r="AB1009" s="32"/>
      <c r="AC1009" s="32" t="s">
        <v>124</v>
      </c>
      <c r="AD1009" s="32" t="str">
        <f t="shared" si="275"/>
        <v/>
      </c>
      <c r="AF1009" s="5" t="str">
        <f t="shared" si="276"/>
        <v>rahman44190</v>
      </c>
      <c r="AG1009" s="5" t="str">
        <f t="shared" si="277"/>
        <v>BMJ 04744190UTARANIGHT</v>
      </c>
      <c r="AH1009" s="5" t="str">
        <f t="shared" si="278"/>
        <v>rahman44190UTARANIGHT</v>
      </c>
      <c r="AI1009" s="5" t="str">
        <f t="shared" si="279"/>
        <v>BMJ 04744190NIGHT</v>
      </c>
      <c r="AJ1009" s="5" t="str">
        <f t="shared" si="280"/>
        <v>rahman44190NIGHT</v>
      </c>
      <c r="AK1009" s="5" t="str">
        <f t="shared" si="281"/>
        <v>rahmanBMJ II</v>
      </c>
      <c r="AL1009" s="5" t="str">
        <f t="shared" si="283"/>
        <v>6UTARA</v>
      </c>
      <c r="AM1009" s="5" t="str">
        <f t="shared" si="284"/>
        <v>&gt; 6UTARA12 RODA</v>
      </c>
      <c r="AN1009" s="5" t="str">
        <f t="shared" si="285"/>
        <v>rahmanBMJ II&gt; 6UTARA12 RODA</v>
      </c>
      <c r="AO1009" s="5" t="str">
        <f t="shared" si="286"/>
        <v>rahman&gt; 6UTARA12 RODA</v>
      </c>
      <c r="AP1009" s="5" t="str">
        <f t="shared" si="287"/>
        <v>44190NIGHT</v>
      </c>
    </row>
    <row r="1010" spans="1:42" x14ac:dyDescent="0.3">
      <c r="A1010" s="33">
        <v>1</v>
      </c>
      <c r="B1010" s="33"/>
      <c r="C1010" s="70">
        <v>44190</v>
      </c>
      <c r="D1010" s="71" t="s">
        <v>87</v>
      </c>
      <c r="E1010" s="70">
        <v>44190</v>
      </c>
      <c r="F1010" s="71">
        <v>5155135</v>
      </c>
      <c r="G1010" s="33" t="s">
        <v>20</v>
      </c>
      <c r="H1010" s="33" t="s">
        <v>50</v>
      </c>
      <c r="I1010" s="33" t="s">
        <v>51</v>
      </c>
      <c r="J1010" s="33" t="s">
        <v>46</v>
      </c>
      <c r="K1010" s="63" t="s">
        <v>41</v>
      </c>
      <c r="L1010" s="32" t="str">
        <f t="shared" si="288"/>
        <v>AXOR4843</v>
      </c>
      <c r="M1010" s="32" t="str">
        <f t="shared" si="289"/>
        <v>BMJ II</v>
      </c>
      <c r="N1010" s="32" t="str">
        <f t="shared" si="290"/>
        <v>12 RODA</v>
      </c>
      <c r="O1010" s="64">
        <v>0.84902777777777771</v>
      </c>
      <c r="P1010" s="65">
        <v>0.84902777777777771</v>
      </c>
      <c r="Q1010" s="65"/>
      <c r="R1010" s="66">
        <v>1</v>
      </c>
      <c r="S1010" s="66">
        <v>51540</v>
      </c>
      <c r="T1010" s="66">
        <v>19820</v>
      </c>
      <c r="U1010" s="67">
        <f t="shared" si="282"/>
        <v>31.72</v>
      </c>
      <c r="V1010" s="66">
        <f t="shared" si="273"/>
        <v>643186.43999999994</v>
      </c>
      <c r="W1010" s="66" t="str">
        <f t="shared" si="274"/>
        <v>1 &gt; 4</v>
      </c>
      <c r="X1010" s="66">
        <f>A1010+SUMIFS(Presensi!F:F,Presensi!E:E,'Entry Data'!AP1010)</f>
        <v>2</v>
      </c>
      <c r="Y1010" s="66">
        <f>IFERROR(INDEX('Retasi Pricing'!F:F,MATCH('Entry Data'!AM1010,'Retasi Pricing'!E:E,0))*X1010,"")</f>
        <v>55000</v>
      </c>
      <c r="Z1010" s="62" t="s">
        <v>26</v>
      </c>
      <c r="AA1010" s="62" t="s">
        <v>27</v>
      </c>
      <c r="AB1010" s="32"/>
      <c r="AC1010" s="32" t="s">
        <v>124</v>
      </c>
      <c r="AD1010" s="32" t="str">
        <f t="shared" si="275"/>
        <v/>
      </c>
      <c r="AF1010" s="5" t="str">
        <f t="shared" si="276"/>
        <v>rahman44190</v>
      </c>
      <c r="AG1010" s="5" t="str">
        <f t="shared" si="277"/>
        <v>BMJ 04744190UTARANIGHT</v>
      </c>
      <c r="AH1010" s="5" t="str">
        <f t="shared" si="278"/>
        <v>rahman44190UTARANIGHT</v>
      </c>
      <c r="AI1010" s="5" t="str">
        <f t="shared" si="279"/>
        <v>BMJ 04744190NIGHT</v>
      </c>
      <c r="AJ1010" s="5" t="str">
        <f t="shared" si="280"/>
        <v>rahman44190NIGHT</v>
      </c>
      <c r="AK1010" s="5" t="str">
        <f t="shared" si="281"/>
        <v>rahmanBMJ II</v>
      </c>
      <c r="AL1010" s="5" t="str">
        <f t="shared" si="283"/>
        <v>1UTARA</v>
      </c>
      <c r="AM1010" s="5" t="str">
        <f t="shared" si="284"/>
        <v>1 &gt; 4UTARA12 RODA</v>
      </c>
      <c r="AN1010" s="5" t="str">
        <f t="shared" si="285"/>
        <v>rahmanBMJ II1 &gt; 4UTARA12 RODA</v>
      </c>
      <c r="AO1010" s="5" t="str">
        <f t="shared" si="286"/>
        <v>rahman1 &gt; 4UTARA12 RODA</v>
      </c>
      <c r="AP1010" s="5" t="str">
        <f t="shared" si="287"/>
        <v>44190NIGHT</v>
      </c>
    </row>
    <row r="1011" spans="1:42" x14ac:dyDescent="0.3">
      <c r="A1011" s="33">
        <v>1</v>
      </c>
      <c r="B1011" s="33"/>
      <c r="C1011" s="70">
        <v>44190</v>
      </c>
      <c r="D1011" s="71" t="s">
        <v>87</v>
      </c>
      <c r="E1011" s="70">
        <v>44190</v>
      </c>
      <c r="F1011" s="71">
        <v>5155211</v>
      </c>
      <c r="G1011" s="33" t="s">
        <v>20</v>
      </c>
      <c r="H1011" s="33" t="s">
        <v>21</v>
      </c>
      <c r="I1011" s="33" t="s">
        <v>45</v>
      </c>
      <c r="J1011" s="33" t="s">
        <v>46</v>
      </c>
      <c r="K1011" s="63" t="s">
        <v>41</v>
      </c>
      <c r="L1011" s="32" t="str">
        <f t="shared" si="288"/>
        <v>AXOR4843</v>
      </c>
      <c r="M1011" s="32" t="str">
        <f t="shared" si="289"/>
        <v>BMJ II</v>
      </c>
      <c r="N1011" s="32" t="str">
        <f t="shared" si="290"/>
        <v>12 RODA</v>
      </c>
      <c r="O1011" s="64">
        <v>0.91332175925925929</v>
      </c>
      <c r="P1011" s="65">
        <v>0.91332175925925929</v>
      </c>
      <c r="Q1011" s="65"/>
      <c r="R1011" s="66">
        <v>2</v>
      </c>
      <c r="S1011" s="66">
        <v>50720</v>
      </c>
      <c r="T1011" s="66">
        <v>19820</v>
      </c>
      <c r="U1011" s="67">
        <f t="shared" si="282"/>
        <v>30.9</v>
      </c>
      <c r="V1011" s="66">
        <f t="shared" si="273"/>
        <v>626559.29999999993</v>
      </c>
      <c r="W1011" s="66" t="str">
        <f t="shared" si="274"/>
        <v>1 &gt; 4</v>
      </c>
      <c r="X1011" s="66">
        <f>A1011+SUMIFS(Presensi!F:F,Presensi!E:E,'Entry Data'!AP1011)</f>
        <v>2</v>
      </c>
      <c r="Y1011" s="66">
        <f>IFERROR(INDEX('Retasi Pricing'!F:F,MATCH('Entry Data'!AM1011,'Retasi Pricing'!E:E,0))*X1011,"")</f>
        <v>55000</v>
      </c>
      <c r="Z1011" s="62" t="s">
        <v>26</v>
      </c>
      <c r="AA1011" s="62" t="s">
        <v>27</v>
      </c>
      <c r="AB1011" s="32"/>
      <c r="AC1011" s="32" t="s">
        <v>124</v>
      </c>
      <c r="AD1011" s="32" t="str">
        <f t="shared" si="275"/>
        <v/>
      </c>
      <c r="AF1011" s="5" t="str">
        <f t="shared" si="276"/>
        <v>rahman44190</v>
      </c>
      <c r="AG1011" s="5" t="str">
        <f t="shared" si="277"/>
        <v>BMJ 04744190UTARANIGHT</v>
      </c>
      <c r="AH1011" s="5" t="str">
        <f t="shared" si="278"/>
        <v>rahman44190UTARANIGHT</v>
      </c>
      <c r="AI1011" s="5" t="str">
        <f t="shared" si="279"/>
        <v>BMJ 04744190NIGHT</v>
      </c>
      <c r="AJ1011" s="5" t="str">
        <f t="shared" si="280"/>
        <v>rahman44190NIGHT</v>
      </c>
      <c r="AK1011" s="5" t="str">
        <f t="shared" si="281"/>
        <v>rahmanBMJ II</v>
      </c>
      <c r="AL1011" s="5" t="str">
        <f t="shared" si="283"/>
        <v>2UTARA</v>
      </c>
      <c r="AM1011" s="5" t="str">
        <f t="shared" si="284"/>
        <v>1 &gt; 4UTARA12 RODA</v>
      </c>
      <c r="AN1011" s="5" t="str">
        <f t="shared" si="285"/>
        <v>rahmanBMJ II1 &gt; 4UTARA12 RODA</v>
      </c>
      <c r="AO1011" s="5" t="str">
        <f t="shared" si="286"/>
        <v>rahman1 &gt; 4UTARA12 RODA</v>
      </c>
      <c r="AP1011" s="5" t="str">
        <f t="shared" si="287"/>
        <v>44190NIGHT</v>
      </c>
    </row>
    <row r="1012" spans="1:42" x14ac:dyDescent="0.3">
      <c r="A1012" s="33">
        <v>1</v>
      </c>
      <c r="B1012" s="33"/>
      <c r="C1012" s="70">
        <v>44190</v>
      </c>
      <c r="D1012" s="71" t="s">
        <v>87</v>
      </c>
      <c r="E1012" s="70">
        <v>44190</v>
      </c>
      <c r="F1012" s="71">
        <v>5155286</v>
      </c>
      <c r="G1012" s="33" t="s">
        <v>20</v>
      </c>
      <c r="H1012" s="33" t="s">
        <v>50</v>
      </c>
      <c r="I1012" s="33" t="s">
        <v>51</v>
      </c>
      <c r="J1012" s="33" t="s">
        <v>46</v>
      </c>
      <c r="K1012" s="63" t="s">
        <v>41</v>
      </c>
      <c r="L1012" s="32" t="str">
        <f t="shared" si="288"/>
        <v>AXOR4843</v>
      </c>
      <c r="M1012" s="32" t="str">
        <f t="shared" si="289"/>
        <v>BMJ II</v>
      </c>
      <c r="N1012" s="32" t="str">
        <f t="shared" si="290"/>
        <v>12 RODA</v>
      </c>
      <c r="O1012" s="64">
        <v>0.97365740740740747</v>
      </c>
      <c r="P1012" s="65">
        <v>0.97365740740740747</v>
      </c>
      <c r="Q1012" s="65"/>
      <c r="R1012" s="66">
        <v>3</v>
      </c>
      <c r="S1012" s="66">
        <v>50900</v>
      </c>
      <c r="T1012" s="66">
        <v>19820</v>
      </c>
      <c r="U1012" s="67">
        <f t="shared" si="282"/>
        <v>31.08</v>
      </c>
      <c r="V1012" s="66">
        <f t="shared" si="273"/>
        <v>630209.15999999992</v>
      </c>
      <c r="W1012" s="66" t="str">
        <f t="shared" si="274"/>
        <v>1 &gt; 4</v>
      </c>
      <c r="X1012" s="66">
        <f>A1012+SUMIFS(Presensi!F:F,Presensi!E:E,'Entry Data'!AP1012)</f>
        <v>2</v>
      </c>
      <c r="Y1012" s="66">
        <f>IFERROR(INDEX('Retasi Pricing'!F:F,MATCH('Entry Data'!AM1012,'Retasi Pricing'!E:E,0))*X1012,"")</f>
        <v>55000</v>
      </c>
      <c r="Z1012" s="62" t="s">
        <v>26</v>
      </c>
      <c r="AA1012" s="62" t="s">
        <v>27</v>
      </c>
      <c r="AB1012" s="32"/>
      <c r="AC1012" s="32" t="s">
        <v>124</v>
      </c>
      <c r="AD1012" s="32" t="str">
        <f t="shared" si="275"/>
        <v/>
      </c>
      <c r="AF1012" s="5" t="str">
        <f t="shared" si="276"/>
        <v>rahman44190</v>
      </c>
      <c r="AG1012" s="5" t="str">
        <f t="shared" si="277"/>
        <v>BMJ 04744190UTARANIGHT</v>
      </c>
      <c r="AH1012" s="5" t="str">
        <f t="shared" si="278"/>
        <v>rahman44190UTARANIGHT</v>
      </c>
      <c r="AI1012" s="5" t="str">
        <f t="shared" si="279"/>
        <v>BMJ 04744190NIGHT</v>
      </c>
      <c r="AJ1012" s="5" t="str">
        <f t="shared" si="280"/>
        <v>rahman44190NIGHT</v>
      </c>
      <c r="AK1012" s="5" t="str">
        <f t="shared" si="281"/>
        <v>rahmanBMJ II</v>
      </c>
      <c r="AL1012" s="5" t="str">
        <f t="shared" si="283"/>
        <v>3UTARA</v>
      </c>
      <c r="AM1012" s="5" t="str">
        <f t="shared" si="284"/>
        <v>1 &gt; 4UTARA12 RODA</v>
      </c>
      <c r="AN1012" s="5" t="str">
        <f t="shared" si="285"/>
        <v>rahmanBMJ II1 &gt; 4UTARA12 RODA</v>
      </c>
      <c r="AO1012" s="5" t="str">
        <f t="shared" si="286"/>
        <v>rahman1 &gt; 4UTARA12 RODA</v>
      </c>
      <c r="AP1012" s="5" t="str">
        <f t="shared" si="287"/>
        <v>44190NIGHT</v>
      </c>
    </row>
    <row r="1013" spans="1:42" x14ac:dyDescent="0.3">
      <c r="A1013" s="33">
        <v>1</v>
      </c>
      <c r="B1013" s="33"/>
      <c r="C1013" s="70">
        <v>44190</v>
      </c>
      <c r="D1013" s="71" t="s">
        <v>87</v>
      </c>
      <c r="E1013" s="70">
        <v>44191</v>
      </c>
      <c r="F1013" s="71">
        <v>5155388</v>
      </c>
      <c r="G1013" s="33" t="s">
        <v>20</v>
      </c>
      <c r="H1013" s="33" t="s">
        <v>50</v>
      </c>
      <c r="I1013" s="33" t="s">
        <v>51</v>
      </c>
      <c r="J1013" s="33" t="s">
        <v>53</v>
      </c>
      <c r="K1013" s="63" t="s">
        <v>57</v>
      </c>
      <c r="L1013" s="32" t="str">
        <f t="shared" si="288"/>
        <v>AXOR4843</v>
      </c>
      <c r="M1013" s="32" t="str">
        <f t="shared" si="289"/>
        <v>BMJ II</v>
      </c>
      <c r="N1013" s="32" t="str">
        <f t="shared" si="290"/>
        <v>12 RODA</v>
      </c>
      <c r="O1013" s="64">
        <v>7.2222222222222229E-2</v>
      </c>
      <c r="P1013" s="65">
        <v>7.2222222222222229E-2</v>
      </c>
      <c r="Q1013" s="65"/>
      <c r="R1013" s="66">
        <v>4</v>
      </c>
      <c r="S1013" s="66">
        <v>49140</v>
      </c>
      <c r="T1013" s="66">
        <v>19960</v>
      </c>
      <c r="U1013" s="67">
        <f t="shared" si="282"/>
        <v>29.18</v>
      </c>
      <c r="V1013" s="66">
        <f t="shared" si="273"/>
        <v>591682.86</v>
      </c>
      <c r="W1013" s="66" t="str">
        <f t="shared" si="274"/>
        <v>1 &gt; 4</v>
      </c>
      <c r="X1013" s="66">
        <f>A1013+SUMIFS(Presensi!F:F,Presensi!E:E,'Entry Data'!AP1013)</f>
        <v>2</v>
      </c>
      <c r="Y1013" s="66">
        <f>IFERROR(INDEX('Retasi Pricing'!F:F,MATCH('Entry Data'!AM1013,'Retasi Pricing'!E:E,0))*X1013,"")</f>
        <v>55000</v>
      </c>
      <c r="Z1013" s="62" t="s">
        <v>26</v>
      </c>
      <c r="AA1013" s="62" t="s">
        <v>27</v>
      </c>
      <c r="AB1013" s="32"/>
      <c r="AC1013" s="32" t="s">
        <v>217</v>
      </c>
      <c r="AD1013" s="32" t="str">
        <f t="shared" si="275"/>
        <v/>
      </c>
      <c r="AF1013" s="5" t="str">
        <f t="shared" si="276"/>
        <v>agus suwantono44190</v>
      </c>
      <c r="AG1013" s="5" t="str">
        <f t="shared" si="277"/>
        <v>BMJ 05044190UTARANIGHT</v>
      </c>
      <c r="AH1013" s="5" t="str">
        <f t="shared" si="278"/>
        <v>agus suwantono44190UTARANIGHT</v>
      </c>
      <c r="AI1013" s="5" t="str">
        <f t="shared" si="279"/>
        <v>BMJ 05044190NIGHT</v>
      </c>
      <c r="AJ1013" s="5" t="str">
        <f t="shared" si="280"/>
        <v>agus suwantono44190NIGHT</v>
      </c>
      <c r="AK1013" s="5" t="str">
        <f t="shared" si="281"/>
        <v>agus suwantonoBMJ II</v>
      </c>
      <c r="AL1013" s="5" t="str">
        <f t="shared" si="283"/>
        <v>4UTARA</v>
      </c>
      <c r="AM1013" s="5" t="str">
        <f t="shared" si="284"/>
        <v>1 &gt; 4UTARA12 RODA</v>
      </c>
      <c r="AN1013" s="5" t="str">
        <f t="shared" si="285"/>
        <v>agus suwantonoBMJ II1 &gt; 4UTARA12 RODA</v>
      </c>
      <c r="AO1013" s="5" t="str">
        <f t="shared" si="286"/>
        <v>agus suwantono1 &gt; 4UTARA12 RODA</v>
      </c>
      <c r="AP1013" s="5" t="str">
        <f t="shared" si="287"/>
        <v>44190NIGHT</v>
      </c>
    </row>
    <row r="1014" spans="1:42" x14ac:dyDescent="0.3">
      <c r="A1014" s="33">
        <v>1</v>
      </c>
      <c r="B1014" s="33"/>
      <c r="C1014" s="70">
        <v>44190</v>
      </c>
      <c r="D1014" s="71" t="s">
        <v>87</v>
      </c>
      <c r="E1014" s="70">
        <v>44191</v>
      </c>
      <c r="F1014" s="71">
        <v>5155457</v>
      </c>
      <c r="G1014" s="33" t="s">
        <v>20</v>
      </c>
      <c r="H1014" s="33" t="s">
        <v>21</v>
      </c>
      <c r="I1014" s="33" t="s">
        <v>45</v>
      </c>
      <c r="J1014" s="33" t="s">
        <v>46</v>
      </c>
      <c r="K1014" s="63" t="s">
        <v>57</v>
      </c>
      <c r="L1014" s="32" t="str">
        <f t="shared" si="288"/>
        <v>AXOR4843</v>
      </c>
      <c r="M1014" s="32" t="str">
        <f t="shared" si="289"/>
        <v>BMJ II</v>
      </c>
      <c r="N1014" s="32" t="str">
        <f t="shared" si="290"/>
        <v>12 RODA</v>
      </c>
      <c r="O1014" s="64">
        <v>0.13498842592592594</v>
      </c>
      <c r="P1014" s="65">
        <v>0.13498842592592594</v>
      </c>
      <c r="Q1014" s="65"/>
      <c r="R1014" s="66">
        <v>5</v>
      </c>
      <c r="S1014" s="66">
        <v>53460</v>
      </c>
      <c r="T1014" s="66">
        <v>19960</v>
      </c>
      <c r="U1014" s="67">
        <f t="shared" si="282"/>
        <v>33.5</v>
      </c>
      <c r="V1014" s="66">
        <f t="shared" si="273"/>
        <v>679279.5</v>
      </c>
      <c r="W1014" s="66" t="str">
        <f t="shared" si="274"/>
        <v>&gt; 5</v>
      </c>
      <c r="X1014" s="66">
        <f>A1014+SUMIFS(Presensi!F:F,Presensi!E:E,'Entry Data'!AP1014)</f>
        <v>2</v>
      </c>
      <c r="Y1014" s="66">
        <f>IFERROR(INDEX('Retasi Pricing'!F:F,MATCH('Entry Data'!AM1014,'Retasi Pricing'!E:E,0))*X1014,"")</f>
        <v>62400</v>
      </c>
      <c r="Z1014" s="62" t="s">
        <v>26</v>
      </c>
      <c r="AA1014" s="62" t="s">
        <v>27</v>
      </c>
      <c r="AB1014" s="32"/>
      <c r="AC1014" s="32" t="s">
        <v>217</v>
      </c>
      <c r="AD1014" s="32" t="str">
        <f t="shared" si="275"/>
        <v/>
      </c>
      <c r="AF1014" s="5" t="str">
        <f t="shared" si="276"/>
        <v>agus suwantono44190</v>
      </c>
      <c r="AG1014" s="5" t="str">
        <f t="shared" si="277"/>
        <v>BMJ 05044190UTARANIGHT</v>
      </c>
      <c r="AH1014" s="5" t="str">
        <f t="shared" si="278"/>
        <v>agus suwantono44190UTARANIGHT</v>
      </c>
      <c r="AI1014" s="5" t="str">
        <f t="shared" si="279"/>
        <v>BMJ 05044190NIGHT</v>
      </c>
      <c r="AJ1014" s="5" t="str">
        <f t="shared" si="280"/>
        <v>agus suwantono44190NIGHT</v>
      </c>
      <c r="AK1014" s="5" t="str">
        <f t="shared" si="281"/>
        <v>agus suwantonoBMJ II</v>
      </c>
      <c r="AL1014" s="5" t="str">
        <f t="shared" si="283"/>
        <v>5UTARA</v>
      </c>
      <c r="AM1014" s="5" t="str">
        <f t="shared" si="284"/>
        <v>&gt; 5UTARA12 RODA</v>
      </c>
      <c r="AN1014" s="5" t="str">
        <f t="shared" si="285"/>
        <v>agus suwantonoBMJ II&gt; 5UTARA12 RODA</v>
      </c>
      <c r="AO1014" s="5" t="str">
        <f t="shared" si="286"/>
        <v>agus suwantono&gt; 5UTARA12 RODA</v>
      </c>
      <c r="AP1014" s="5" t="str">
        <f t="shared" si="287"/>
        <v>44190NIGHT</v>
      </c>
    </row>
    <row r="1015" spans="1:42" x14ac:dyDescent="0.3">
      <c r="A1015" s="33">
        <v>1</v>
      </c>
      <c r="B1015" s="33"/>
      <c r="C1015" s="70">
        <v>44190</v>
      </c>
      <c r="D1015" s="71" t="s">
        <v>87</v>
      </c>
      <c r="E1015" s="70">
        <v>44191</v>
      </c>
      <c r="F1015" s="71">
        <v>5155533</v>
      </c>
      <c r="G1015" s="33" t="s">
        <v>20</v>
      </c>
      <c r="H1015" s="33" t="s">
        <v>50</v>
      </c>
      <c r="I1015" s="33" t="s">
        <v>51</v>
      </c>
      <c r="J1015" s="33" t="s">
        <v>46</v>
      </c>
      <c r="K1015" s="63" t="s">
        <v>57</v>
      </c>
      <c r="L1015" s="32" t="str">
        <f t="shared" si="288"/>
        <v>AXOR4843</v>
      </c>
      <c r="M1015" s="32" t="str">
        <f t="shared" si="289"/>
        <v>BMJ II</v>
      </c>
      <c r="N1015" s="32" t="str">
        <f t="shared" si="290"/>
        <v>12 RODA</v>
      </c>
      <c r="O1015" s="64">
        <v>0.21958333333333332</v>
      </c>
      <c r="P1015" s="65">
        <v>0.21958333333333332</v>
      </c>
      <c r="Q1015" s="65"/>
      <c r="R1015" s="66">
        <v>6</v>
      </c>
      <c r="S1015" s="66">
        <v>54140</v>
      </c>
      <c r="T1015" s="66">
        <v>19960</v>
      </c>
      <c r="U1015" s="67">
        <f t="shared" si="282"/>
        <v>34.18</v>
      </c>
      <c r="V1015" s="66">
        <f t="shared" si="273"/>
        <v>693067.86</v>
      </c>
      <c r="W1015" s="66" t="str">
        <f t="shared" si="274"/>
        <v>&gt; 6</v>
      </c>
      <c r="X1015" s="66">
        <f>A1015+SUMIFS(Presensi!F:F,Presensi!E:E,'Entry Data'!AP1015)</f>
        <v>2</v>
      </c>
      <c r="Y1015" s="66">
        <f>IFERROR(INDEX('Retasi Pricing'!F:F,MATCH('Entry Data'!AM1015,'Retasi Pricing'!E:E,0))*X1015,"")</f>
        <v>68900</v>
      </c>
      <c r="Z1015" s="62" t="s">
        <v>26</v>
      </c>
      <c r="AA1015" s="62" t="s">
        <v>27</v>
      </c>
      <c r="AB1015" s="32"/>
      <c r="AC1015" s="32" t="s">
        <v>217</v>
      </c>
      <c r="AD1015" s="32" t="str">
        <f t="shared" si="275"/>
        <v/>
      </c>
      <c r="AF1015" s="5" t="str">
        <f t="shared" si="276"/>
        <v>agus suwantono44190</v>
      </c>
      <c r="AG1015" s="5" t="str">
        <f t="shared" si="277"/>
        <v>BMJ 05044190UTARANIGHT</v>
      </c>
      <c r="AH1015" s="5" t="str">
        <f t="shared" si="278"/>
        <v>agus suwantono44190UTARANIGHT</v>
      </c>
      <c r="AI1015" s="5" t="str">
        <f t="shared" si="279"/>
        <v>BMJ 05044190NIGHT</v>
      </c>
      <c r="AJ1015" s="5" t="str">
        <f t="shared" si="280"/>
        <v>agus suwantono44190NIGHT</v>
      </c>
      <c r="AK1015" s="5" t="str">
        <f t="shared" si="281"/>
        <v>agus suwantonoBMJ II</v>
      </c>
      <c r="AL1015" s="5" t="str">
        <f t="shared" si="283"/>
        <v>6UTARA</v>
      </c>
      <c r="AM1015" s="5" t="str">
        <f t="shared" si="284"/>
        <v>&gt; 6UTARA12 RODA</v>
      </c>
      <c r="AN1015" s="5" t="str">
        <f t="shared" si="285"/>
        <v>agus suwantonoBMJ II&gt; 6UTARA12 RODA</v>
      </c>
      <c r="AO1015" s="5" t="str">
        <f t="shared" si="286"/>
        <v>agus suwantono&gt; 6UTARA12 RODA</v>
      </c>
      <c r="AP1015" s="5" t="str">
        <f t="shared" si="287"/>
        <v>44190NIGHT</v>
      </c>
    </row>
    <row r="1016" spans="1:42" x14ac:dyDescent="0.3">
      <c r="A1016" s="33">
        <v>1</v>
      </c>
      <c r="B1016" s="33"/>
      <c r="C1016" s="70">
        <v>44190</v>
      </c>
      <c r="D1016" s="71" t="s">
        <v>87</v>
      </c>
      <c r="E1016" s="70">
        <v>44190</v>
      </c>
      <c r="F1016" s="71">
        <v>5155139</v>
      </c>
      <c r="G1016" s="33" t="s">
        <v>20</v>
      </c>
      <c r="H1016" s="33" t="s">
        <v>50</v>
      </c>
      <c r="I1016" s="33" t="s">
        <v>51</v>
      </c>
      <c r="J1016" s="33" t="s">
        <v>53</v>
      </c>
      <c r="K1016" s="63" t="s">
        <v>57</v>
      </c>
      <c r="L1016" s="32" t="str">
        <f t="shared" si="288"/>
        <v>AXOR4843</v>
      </c>
      <c r="M1016" s="32" t="str">
        <f t="shared" si="289"/>
        <v>BMJ II</v>
      </c>
      <c r="N1016" s="32" t="str">
        <f t="shared" si="290"/>
        <v>12 RODA</v>
      </c>
      <c r="O1016" s="64">
        <v>0.85364583333333333</v>
      </c>
      <c r="P1016" s="65">
        <v>0.85364583333333333</v>
      </c>
      <c r="Q1016" s="65"/>
      <c r="R1016" s="66">
        <v>1</v>
      </c>
      <c r="S1016" s="66">
        <v>50720</v>
      </c>
      <c r="T1016" s="66">
        <v>19960</v>
      </c>
      <c r="U1016" s="67">
        <f t="shared" si="282"/>
        <v>30.76</v>
      </c>
      <c r="V1016" s="66">
        <f t="shared" si="273"/>
        <v>623720.52</v>
      </c>
      <c r="W1016" s="66" t="str">
        <f t="shared" si="274"/>
        <v>1 &gt; 4</v>
      </c>
      <c r="X1016" s="66">
        <f>A1016+SUMIFS(Presensi!F:F,Presensi!E:E,'Entry Data'!AP1016)</f>
        <v>2</v>
      </c>
      <c r="Y1016" s="66">
        <f>IFERROR(INDEX('Retasi Pricing'!F:F,MATCH('Entry Data'!AM1016,'Retasi Pricing'!E:E,0))*X1016,"")</f>
        <v>55000</v>
      </c>
      <c r="Z1016" s="62" t="s">
        <v>26</v>
      </c>
      <c r="AA1016" s="62" t="s">
        <v>27</v>
      </c>
      <c r="AB1016" s="32"/>
      <c r="AC1016" s="32" t="s">
        <v>217</v>
      </c>
      <c r="AD1016" s="32" t="str">
        <f t="shared" si="275"/>
        <v/>
      </c>
      <c r="AF1016" s="5" t="str">
        <f t="shared" si="276"/>
        <v>agus suwantono44190</v>
      </c>
      <c r="AG1016" s="5" t="str">
        <f t="shared" si="277"/>
        <v>BMJ 05044190UTARANIGHT</v>
      </c>
      <c r="AH1016" s="5" t="str">
        <f t="shared" si="278"/>
        <v>agus suwantono44190UTARANIGHT</v>
      </c>
      <c r="AI1016" s="5" t="str">
        <f t="shared" si="279"/>
        <v>BMJ 05044190NIGHT</v>
      </c>
      <c r="AJ1016" s="5" t="str">
        <f t="shared" si="280"/>
        <v>agus suwantono44190NIGHT</v>
      </c>
      <c r="AK1016" s="5" t="str">
        <f t="shared" si="281"/>
        <v>agus suwantonoBMJ II</v>
      </c>
      <c r="AL1016" s="5" t="str">
        <f t="shared" si="283"/>
        <v>1UTARA</v>
      </c>
      <c r="AM1016" s="5" t="str">
        <f t="shared" si="284"/>
        <v>1 &gt; 4UTARA12 RODA</v>
      </c>
      <c r="AN1016" s="5" t="str">
        <f t="shared" si="285"/>
        <v>agus suwantonoBMJ II1 &gt; 4UTARA12 RODA</v>
      </c>
      <c r="AO1016" s="5" t="str">
        <f t="shared" si="286"/>
        <v>agus suwantono1 &gt; 4UTARA12 RODA</v>
      </c>
      <c r="AP1016" s="5" t="str">
        <f t="shared" si="287"/>
        <v>44190NIGHT</v>
      </c>
    </row>
    <row r="1017" spans="1:42" x14ac:dyDescent="0.3">
      <c r="A1017" s="33">
        <v>1</v>
      </c>
      <c r="B1017" s="33"/>
      <c r="C1017" s="70">
        <v>44190</v>
      </c>
      <c r="D1017" s="71" t="s">
        <v>87</v>
      </c>
      <c r="E1017" s="70">
        <v>44190</v>
      </c>
      <c r="F1017" s="71">
        <v>5155214</v>
      </c>
      <c r="G1017" s="33" t="s">
        <v>20</v>
      </c>
      <c r="H1017" s="33" t="s">
        <v>50</v>
      </c>
      <c r="I1017" s="33" t="s">
        <v>51</v>
      </c>
      <c r="J1017" s="33" t="s">
        <v>52</v>
      </c>
      <c r="K1017" s="63" t="s">
        <v>57</v>
      </c>
      <c r="L1017" s="32" t="str">
        <f t="shared" si="288"/>
        <v>AXOR4843</v>
      </c>
      <c r="M1017" s="32" t="str">
        <f t="shared" si="289"/>
        <v>BMJ II</v>
      </c>
      <c r="N1017" s="32" t="str">
        <f t="shared" si="290"/>
        <v>12 RODA</v>
      </c>
      <c r="O1017" s="64">
        <v>0.91587962962962965</v>
      </c>
      <c r="P1017" s="65">
        <v>0.91587962962962965</v>
      </c>
      <c r="Q1017" s="65"/>
      <c r="R1017" s="66">
        <v>2</v>
      </c>
      <c r="S1017" s="66">
        <v>52340</v>
      </c>
      <c r="T1017" s="66">
        <v>19960</v>
      </c>
      <c r="U1017" s="67">
        <f t="shared" si="282"/>
        <v>32.380000000000003</v>
      </c>
      <c r="V1017" s="66">
        <f t="shared" si="273"/>
        <v>656569.26</v>
      </c>
      <c r="W1017" s="66" t="str">
        <f t="shared" si="274"/>
        <v>1 &gt; 4</v>
      </c>
      <c r="X1017" s="66">
        <f>A1017+SUMIFS(Presensi!F:F,Presensi!E:E,'Entry Data'!AP1017)</f>
        <v>2</v>
      </c>
      <c r="Y1017" s="66">
        <f>IFERROR(INDEX('Retasi Pricing'!F:F,MATCH('Entry Data'!AM1017,'Retasi Pricing'!E:E,0))*X1017,"")</f>
        <v>55000</v>
      </c>
      <c r="Z1017" s="62" t="s">
        <v>26</v>
      </c>
      <c r="AA1017" s="62" t="s">
        <v>27</v>
      </c>
      <c r="AB1017" s="32"/>
      <c r="AC1017" s="32" t="s">
        <v>217</v>
      </c>
      <c r="AD1017" s="32" t="str">
        <f t="shared" si="275"/>
        <v/>
      </c>
      <c r="AF1017" s="5" t="str">
        <f t="shared" si="276"/>
        <v>agus suwantono44190</v>
      </c>
      <c r="AG1017" s="5" t="str">
        <f t="shared" si="277"/>
        <v>BMJ 05044190UTARANIGHT</v>
      </c>
      <c r="AH1017" s="5" t="str">
        <f t="shared" si="278"/>
        <v>agus suwantono44190UTARANIGHT</v>
      </c>
      <c r="AI1017" s="5" t="str">
        <f t="shared" si="279"/>
        <v>BMJ 05044190NIGHT</v>
      </c>
      <c r="AJ1017" s="5" t="str">
        <f t="shared" si="280"/>
        <v>agus suwantono44190NIGHT</v>
      </c>
      <c r="AK1017" s="5" t="str">
        <f t="shared" si="281"/>
        <v>agus suwantonoBMJ II</v>
      </c>
      <c r="AL1017" s="5" t="str">
        <f t="shared" si="283"/>
        <v>2UTARA</v>
      </c>
      <c r="AM1017" s="5" t="str">
        <f t="shared" si="284"/>
        <v>1 &gt; 4UTARA12 RODA</v>
      </c>
      <c r="AN1017" s="5" t="str">
        <f t="shared" si="285"/>
        <v>agus suwantonoBMJ II1 &gt; 4UTARA12 RODA</v>
      </c>
      <c r="AO1017" s="5" t="str">
        <f t="shared" si="286"/>
        <v>agus suwantono1 &gt; 4UTARA12 RODA</v>
      </c>
      <c r="AP1017" s="5" t="str">
        <f t="shared" si="287"/>
        <v>44190NIGHT</v>
      </c>
    </row>
    <row r="1018" spans="1:42" x14ac:dyDescent="0.3">
      <c r="A1018" s="33">
        <v>1</v>
      </c>
      <c r="B1018" s="33"/>
      <c r="C1018" s="70">
        <v>44190</v>
      </c>
      <c r="D1018" s="71" t="s">
        <v>87</v>
      </c>
      <c r="E1018" s="70">
        <v>44190</v>
      </c>
      <c r="F1018" s="71">
        <v>5155294</v>
      </c>
      <c r="G1018" s="33" t="s">
        <v>20</v>
      </c>
      <c r="H1018" s="33" t="s">
        <v>50</v>
      </c>
      <c r="I1018" s="33" t="s">
        <v>51</v>
      </c>
      <c r="J1018" s="33" t="s">
        <v>52</v>
      </c>
      <c r="K1018" s="63" t="s">
        <v>57</v>
      </c>
      <c r="L1018" s="32" t="str">
        <f t="shared" si="288"/>
        <v>AXOR4843</v>
      </c>
      <c r="M1018" s="32" t="str">
        <f t="shared" si="289"/>
        <v>BMJ II</v>
      </c>
      <c r="N1018" s="32" t="str">
        <f t="shared" si="290"/>
        <v>12 RODA</v>
      </c>
      <c r="O1018" s="64">
        <v>0.98004629629629625</v>
      </c>
      <c r="P1018" s="65">
        <v>0.98004629629629625</v>
      </c>
      <c r="Q1018" s="65"/>
      <c r="R1018" s="66">
        <v>3</v>
      </c>
      <c r="S1018" s="66">
        <v>52460</v>
      </c>
      <c r="T1018" s="66">
        <v>19960</v>
      </c>
      <c r="U1018" s="67">
        <f t="shared" si="282"/>
        <v>32.5</v>
      </c>
      <c r="V1018" s="66">
        <f t="shared" si="273"/>
        <v>659002.5</v>
      </c>
      <c r="W1018" s="66" t="str">
        <f t="shared" si="274"/>
        <v>1 &gt; 4</v>
      </c>
      <c r="X1018" s="66">
        <f>A1018+SUMIFS(Presensi!F:F,Presensi!E:E,'Entry Data'!AP1018)</f>
        <v>2</v>
      </c>
      <c r="Y1018" s="66">
        <f>IFERROR(INDEX('Retasi Pricing'!F:F,MATCH('Entry Data'!AM1018,'Retasi Pricing'!E:E,0))*X1018,"")</f>
        <v>55000</v>
      </c>
      <c r="Z1018" s="62" t="s">
        <v>26</v>
      </c>
      <c r="AA1018" s="62" t="s">
        <v>27</v>
      </c>
      <c r="AB1018" s="32"/>
      <c r="AC1018" s="32" t="s">
        <v>217</v>
      </c>
      <c r="AD1018" s="32" t="str">
        <f t="shared" si="275"/>
        <v/>
      </c>
      <c r="AF1018" s="5" t="str">
        <f t="shared" si="276"/>
        <v>agus suwantono44190</v>
      </c>
      <c r="AG1018" s="5" t="str">
        <f t="shared" si="277"/>
        <v>BMJ 05044190UTARANIGHT</v>
      </c>
      <c r="AH1018" s="5" t="str">
        <f t="shared" si="278"/>
        <v>agus suwantono44190UTARANIGHT</v>
      </c>
      <c r="AI1018" s="5" t="str">
        <f t="shared" si="279"/>
        <v>BMJ 05044190NIGHT</v>
      </c>
      <c r="AJ1018" s="5" t="str">
        <f t="shared" si="280"/>
        <v>agus suwantono44190NIGHT</v>
      </c>
      <c r="AK1018" s="5" t="str">
        <f t="shared" si="281"/>
        <v>agus suwantonoBMJ II</v>
      </c>
      <c r="AL1018" s="5" t="str">
        <f t="shared" si="283"/>
        <v>3UTARA</v>
      </c>
      <c r="AM1018" s="5" t="str">
        <f t="shared" si="284"/>
        <v>1 &gt; 4UTARA12 RODA</v>
      </c>
      <c r="AN1018" s="5" t="str">
        <f t="shared" si="285"/>
        <v>agus suwantonoBMJ II1 &gt; 4UTARA12 RODA</v>
      </c>
      <c r="AO1018" s="5" t="str">
        <f t="shared" si="286"/>
        <v>agus suwantono1 &gt; 4UTARA12 RODA</v>
      </c>
      <c r="AP1018" s="5" t="str">
        <f t="shared" si="287"/>
        <v>44190NIGHT</v>
      </c>
    </row>
    <row r="1019" spans="1:42" x14ac:dyDescent="0.3">
      <c r="A1019" s="33">
        <v>1</v>
      </c>
      <c r="B1019" s="33"/>
      <c r="C1019" s="70">
        <v>44190</v>
      </c>
      <c r="D1019" s="71" t="s">
        <v>87</v>
      </c>
      <c r="E1019" s="70">
        <v>44191</v>
      </c>
      <c r="F1019" s="71">
        <v>5155322</v>
      </c>
      <c r="G1019" s="33" t="s">
        <v>20</v>
      </c>
      <c r="H1019" s="33" t="s">
        <v>21</v>
      </c>
      <c r="I1019" s="33" t="s">
        <v>45</v>
      </c>
      <c r="J1019" s="33" t="s">
        <v>46</v>
      </c>
      <c r="K1019" s="63" t="s">
        <v>60</v>
      </c>
      <c r="L1019" s="32" t="str">
        <f t="shared" si="288"/>
        <v>AXOR4843</v>
      </c>
      <c r="M1019" s="32" t="str">
        <f t="shared" si="289"/>
        <v>BMJ II</v>
      </c>
      <c r="N1019" s="32" t="str">
        <f t="shared" si="290"/>
        <v>12 RODA</v>
      </c>
      <c r="O1019" s="64">
        <v>1.9675925925925928E-3</v>
      </c>
      <c r="P1019" s="65">
        <v>1.9675925925925928E-3</v>
      </c>
      <c r="Q1019" s="65"/>
      <c r="R1019" s="66">
        <v>4</v>
      </c>
      <c r="S1019" s="66">
        <v>50240</v>
      </c>
      <c r="T1019" s="66">
        <v>20000</v>
      </c>
      <c r="U1019" s="67">
        <f t="shared" si="282"/>
        <v>30.24</v>
      </c>
      <c r="V1019" s="66">
        <f t="shared" si="273"/>
        <v>613176.48</v>
      </c>
      <c r="W1019" s="66" t="str">
        <f t="shared" si="274"/>
        <v>1 &gt; 4</v>
      </c>
      <c r="X1019" s="66">
        <f>A1019+SUMIFS(Presensi!F:F,Presensi!E:E,'Entry Data'!AP1019)</f>
        <v>2</v>
      </c>
      <c r="Y1019" s="66">
        <f>IFERROR(INDEX('Retasi Pricing'!F:F,MATCH('Entry Data'!AM1019,'Retasi Pricing'!E:E,0))*X1019,"")</f>
        <v>55000</v>
      </c>
      <c r="Z1019" s="62" t="s">
        <v>26</v>
      </c>
      <c r="AA1019" s="62" t="s">
        <v>27</v>
      </c>
      <c r="AB1019" s="32"/>
      <c r="AC1019" s="32" t="s">
        <v>200</v>
      </c>
      <c r="AD1019" s="32" t="str">
        <f t="shared" si="275"/>
        <v/>
      </c>
      <c r="AF1019" s="5" t="str">
        <f t="shared" si="276"/>
        <v>teguh sugeng44190</v>
      </c>
      <c r="AG1019" s="5" t="str">
        <f t="shared" si="277"/>
        <v>BMJ 05244190UTARANIGHT</v>
      </c>
      <c r="AH1019" s="5" t="str">
        <f t="shared" si="278"/>
        <v>teguh sugeng44190UTARANIGHT</v>
      </c>
      <c r="AI1019" s="5" t="str">
        <f t="shared" si="279"/>
        <v>BMJ 05244190NIGHT</v>
      </c>
      <c r="AJ1019" s="5" t="str">
        <f t="shared" si="280"/>
        <v>teguh sugeng44190NIGHT</v>
      </c>
      <c r="AK1019" s="5" t="str">
        <f t="shared" si="281"/>
        <v>teguh sugengBMJ II</v>
      </c>
      <c r="AL1019" s="5" t="str">
        <f t="shared" si="283"/>
        <v>4UTARA</v>
      </c>
      <c r="AM1019" s="5" t="str">
        <f t="shared" si="284"/>
        <v>1 &gt; 4UTARA12 RODA</v>
      </c>
      <c r="AN1019" s="5" t="str">
        <f t="shared" si="285"/>
        <v>teguh sugengBMJ II1 &gt; 4UTARA12 RODA</v>
      </c>
      <c r="AO1019" s="5" t="str">
        <f t="shared" si="286"/>
        <v>teguh sugeng1 &gt; 4UTARA12 RODA</v>
      </c>
      <c r="AP1019" s="5" t="str">
        <f t="shared" si="287"/>
        <v>44190NIGHT</v>
      </c>
    </row>
    <row r="1020" spans="1:42" x14ac:dyDescent="0.3">
      <c r="A1020" s="33">
        <v>1</v>
      </c>
      <c r="B1020" s="33"/>
      <c r="C1020" s="70">
        <v>44190</v>
      </c>
      <c r="D1020" s="71" t="s">
        <v>87</v>
      </c>
      <c r="E1020" s="70">
        <v>44191</v>
      </c>
      <c r="F1020" s="71">
        <v>5155390</v>
      </c>
      <c r="G1020" s="33" t="s">
        <v>20</v>
      </c>
      <c r="H1020" s="33" t="s">
        <v>50</v>
      </c>
      <c r="I1020" s="33" t="s">
        <v>51</v>
      </c>
      <c r="J1020" s="33" t="s">
        <v>53</v>
      </c>
      <c r="K1020" s="63" t="s">
        <v>60</v>
      </c>
      <c r="L1020" s="32" t="str">
        <f t="shared" si="288"/>
        <v>AXOR4843</v>
      </c>
      <c r="M1020" s="32" t="str">
        <f t="shared" si="289"/>
        <v>BMJ II</v>
      </c>
      <c r="N1020" s="32" t="str">
        <f t="shared" si="290"/>
        <v>12 RODA</v>
      </c>
      <c r="O1020" s="64">
        <v>7.3854166666666665E-2</v>
      </c>
      <c r="P1020" s="65">
        <v>7.3854166666666665E-2</v>
      </c>
      <c r="Q1020" s="65"/>
      <c r="R1020" s="66">
        <v>5</v>
      </c>
      <c r="S1020" s="66">
        <v>52060</v>
      </c>
      <c r="T1020" s="66">
        <v>20000</v>
      </c>
      <c r="U1020" s="67">
        <f t="shared" si="282"/>
        <v>32.06</v>
      </c>
      <c r="V1020" s="66">
        <f t="shared" si="273"/>
        <v>650080.62</v>
      </c>
      <c r="W1020" s="66" t="str">
        <f t="shared" si="274"/>
        <v>&gt; 5</v>
      </c>
      <c r="X1020" s="66">
        <f>A1020+SUMIFS(Presensi!F:F,Presensi!E:E,'Entry Data'!AP1020)</f>
        <v>2</v>
      </c>
      <c r="Y1020" s="66">
        <f>IFERROR(INDEX('Retasi Pricing'!F:F,MATCH('Entry Data'!AM1020,'Retasi Pricing'!E:E,0))*X1020,"")</f>
        <v>62400</v>
      </c>
      <c r="Z1020" s="62" t="s">
        <v>26</v>
      </c>
      <c r="AA1020" s="62" t="s">
        <v>27</v>
      </c>
      <c r="AB1020" s="32"/>
      <c r="AC1020" s="32" t="s">
        <v>200</v>
      </c>
      <c r="AD1020" s="32" t="str">
        <f t="shared" si="275"/>
        <v/>
      </c>
      <c r="AF1020" s="5" t="str">
        <f t="shared" si="276"/>
        <v>teguh sugeng44190</v>
      </c>
      <c r="AG1020" s="5" t="str">
        <f t="shared" si="277"/>
        <v>BMJ 05244190UTARANIGHT</v>
      </c>
      <c r="AH1020" s="5" t="str">
        <f t="shared" si="278"/>
        <v>teguh sugeng44190UTARANIGHT</v>
      </c>
      <c r="AI1020" s="5" t="str">
        <f t="shared" si="279"/>
        <v>BMJ 05244190NIGHT</v>
      </c>
      <c r="AJ1020" s="5" t="str">
        <f t="shared" si="280"/>
        <v>teguh sugeng44190NIGHT</v>
      </c>
      <c r="AK1020" s="5" t="str">
        <f t="shared" si="281"/>
        <v>teguh sugengBMJ II</v>
      </c>
      <c r="AL1020" s="5" t="str">
        <f t="shared" si="283"/>
        <v>5UTARA</v>
      </c>
      <c r="AM1020" s="5" t="str">
        <f t="shared" si="284"/>
        <v>&gt; 5UTARA12 RODA</v>
      </c>
      <c r="AN1020" s="5" t="str">
        <f t="shared" si="285"/>
        <v>teguh sugengBMJ II&gt; 5UTARA12 RODA</v>
      </c>
      <c r="AO1020" s="5" t="str">
        <f t="shared" si="286"/>
        <v>teguh sugeng&gt; 5UTARA12 RODA</v>
      </c>
      <c r="AP1020" s="5" t="str">
        <f t="shared" si="287"/>
        <v>44190NIGHT</v>
      </c>
    </row>
    <row r="1021" spans="1:42" x14ac:dyDescent="0.3">
      <c r="A1021" s="33">
        <v>1</v>
      </c>
      <c r="B1021" s="33"/>
      <c r="C1021" s="70">
        <v>44190</v>
      </c>
      <c r="D1021" s="71" t="s">
        <v>87</v>
      </c>
      <c r="E1021" s="70">
        <v>44191</v>
      </c>
      <c r="F1021" s="71">
        <v>5155453</v>
      </c>
      <c r="G1021" s="33" t="s">
        <v>20</v>
      </c>
      <c r="H1021" s="33" t="s">
        <v>21</v>
      </c>
      <c r="I1021" s="33" t="s">
        <v>45</v>
      </c>
      <c r="J1021" s="33" t="s">
        <v>46</v>
      </c>
      <c r="K1021" s="63" t="s">
        <v>60</v>
      </c>
      <c r="L1021" s="32" t="str">
        <f t="shared" si="288"/>
        <v>AXOR4843</v>
      </c>
      <c r="M1021" s="32" t="str">
        <f t="shared" si="289"/>
        <v>BMJ II</v>
      </c>
      <c r="N1021" s="32" t="str">
        <f t="shared" si="290"/>
        <v>12 RODA</v>
      </c>
      <c r="O1021" s="64">
        <v>0.1317939814814815</v>
      </c>
      <c r="P1021" s="65">
        <v>0.1317939814814815</v>
      </c>
      <c r="Q1021" s="65"/>
      <c r="R1021" s="66">
        <v>6</v>
      </c>
      <c r="S1021" s="66">
        <v>50860</v>
      </c>
      <c r="T1021" s="66">
        <v>20000</v>
      </c>
      <c r="U1021" s="67">
        <f t="shared" si="282"/>
        <v>30.86</v>
      </c>
      <c r="V1021" s="66">
        <f t="shared" si="273"/>
        <v>625748.22</v>
      </c>
      <c r="W1021" s="66" t="str">
        <f t="shared" si="274"/>
        <v>&gt; 6</v>
      </c>
      <c r="X1021" s="66">
        <f>A1021+SUMIFS(Presensi!F:F,Presensi!E:E,'Entry Data'!AP1021)</f>
        <v>2</v>
      </c>
      <c r="Y1021" s="66">
        <f>IFERROR(INDEX('Retasi Pricing'!F:F,MATCH('Entry Data'!AM1021,'Retasi Pricing'!E:E,0))*X1021,"")</f>
        <v>68900</v>
      </c>
      <c r="Z1021" s="62" t="s">
        <v>26</v>
      </c>
      <c r="AA1021" s="62" t="s">
        <v>27</v>
      </c>
      <c r="AB1021" s="32"/>
      <c r="AC1021" s="32" t="s">
        <v>200</v>
      </c>
      <c r="AD1021" s="32" t="str">
        <f t="shared" si="275"/>
        <v/>
      </c>
      <c r="AF1021" s="5" t="str">
        <f t="shared" si="276"/>
        <v>teguh sugeng44190</v>
      </c>
      <c r="AG1021" s="5" t="str">
        <f t="shared" si="277"/>
        <v>BMJ 05244190UTARANIGHT</v>
      </c>
      <c r="AH1021" s="5" t="str">
        <f t="shared" si="278"/>
        <v>teguh sugeng44190UTARANIGHT</v>
      </c>
      <c r="AI1021" s="5" t="str">
        <f t="shared" si="279"/>
        <v>BMJ 05244190NIGHT</v>
      </c>
      <c r="AJ1021" s="5" t="str">
        <f t="shared" si="280"/>
        <v>teguh sugeng44190NIGHT</v>
      </c>
      <c r="AK1021" s="5" t="str">
        <f t="shared" si="281"/>
        <v>teguh sugengBMJ II</v>
      </c>
      <c r="AL1021" s="5" t="str">
        <f t="shared" si="283"/>
        <v>6UTARA</v>
      </c>
      <c r="AM1021" s="5" t="str">
        <f t="shared" si="284"/>
        <v>&gt; 6UTARA12 RODA</v>
      </c>
      <c r="AN1021" s="5" t="str">
        <f t="shared" si="285"/>
        <v>teguh sugengBMJ II&gt; 6UTARA12 RODA</v>
      </c>
      <c r="AO1021" s="5" t="str">
        <f t="shared" si="286"/>
        <v>teguh sugeng&gt; 6UTARA12 RODA</v>
      </c>
      <c r="AP1021" s="5" t="str">
        <f t="shared" si="287"/>
        <v>44190NIGHT</v>
      </c>
    </row>
    <row r="1022" spans="1:42" x14ac:dyDescent="0.3">
      <c r="A1022" s="33">
        <v>1</v>
      </c>
      <c r="B1022" s="33"/>
      <c r="C1022" s="70">
        <v>44190</v>
      </c>
      <c r="D1022" s="71" t="s">
        <v>87</v>
      </c>
      <c r="E1022" s="70">
        <v>44191</v>
      </c>
      <c r="F1022" s="71">
        <v>5155522</v>
      </c>
      <c r="G1022" s="33" t="s">
        <v>20</v>
      </c>
      <c r="H1022" s="33" t="s">
        <v>21</v>
      </c>
      <c r="I1022" s="33" t="s">
        <v>45</v>
      </c>
      <c r="J1022" s="33" t="s">
        <v>46</v>
      </c>
      <c r="K1022" s="63" t="s">
        <v>60</v>
      </c>
      <c r="L1022" s="32" t="str">
        <f t="shared" si="288"/>
        <v>AXOR4843</v>
      </c>
      <c r="M1022" s="32" t="str">
        <f t="shared" si="289"/>
        <v>BMJ II</v>
      </c>
      <c r="N1022" s="32" t="str">
        <f t="shared" si="290"/>
        <v>12 RODA</v>
      </c>
      <c r="O1022" s="64">
        <v>0.20607638888888888</v>
      </c>
      <c r="P1022" s="65">
        <v>0.20607638888888888</v>
      </c>
      <c r="Q1022" s="65"/>
      <c r="R1022" s="66">
        <v>7</v>
      </c>
      <c r="S1022" s="66">
        <v>48080</v>
      </c>
      <c r="T1022" s="66">
        <v>20000</v>
      </c>
      <c r="U1022" s="67">
        <f t="shared" si="282"/>
        <v>28.08</v>
      </c>
      <c r="V1022" s="66">
        <f t="shared" si="273"/>
        <v>569378.15999999992</v>
      </c>
      <c r="W1022" s="66" t="str">
        <f t="shared" si="274"/>
        <v>7 &gt;</v>
      </c>
      <c r="X1022" s="66">
        <f>A1022+SUMIFS(Presensi!F:F,Presensi!E:E,'Entry Data'!AP1022)</f>
        <v>2</v>
      </c>
      <c r="Y1022" s="66">
        <f>IFERROR(INDEX('Retasi Pricing'!F:F,MATCH('Entry Data'!AM1022,'Retasi Pricing'!E:E,0))*X1022,"")</f>
        <v>84000</v>
      </c>
      <c r="Z1022" s="62" t="s">
        <v>26</v>
      </c>
      <c r="AA1022" s="62" t="s">
        <v>27</v>
      </c>
      <c r="AB1022" s="32"/>
      <c r="AC1022" s="32" t="s">
        <v>200</v>
      </c>
      <c r="AD1022" s="32" t="str">
        <f t="shared" si="275"/>
        <v/>
      </c>
      <c r="AF1022" s="5" t="str">
        <f t="shared" si="276"/>
        <v>teguh sugeng44190</v>
      </c>
      <c r="AG1022" s="5" t="str">
        <f t="shared" si="277"/>
        <v>BMJ 05244190UTARANIGHT</v>
      </c>
      <c r="AH1022" s="5" t="str">
        <f t="shared" si="278"/>
        <v>teguh sugeng44190UTARANIGHT</v>
      </c>
      <c r="AI1022" s="5" t="str">
        <f t="shared" si="279"/>
        <v>BMJ 05244190NIGHT</v>
      </c>
      <c r="AJ1022" s="5" t="str">
        <f t="shared" si="280"/>
        <v>teguh sugeng44190NIGHT</v>
      </c>
      <c r="AK1022" s="5" t="str">
        <f t="shared" si="281"/>
        <v>teguh sugengBMJ II</v>
      </c>
      <c r="AL1022" s="5" t="str">
        <f t="shared" si="283"/>
        <v>7UTARA</v>
      </c>
      <c r="AM1022" s="5" t="str">
        <f t="shared" si="284"/>
        <v>7 &gt;UTARA12 RODA</v>
      </c>
      <c r="AN1022" s="5" t="str">
        <f t="shared" si="285"/>
        <v>teguh sugengBMJ II7 &gt;UTARA12 RODA</v>
      </c>
      <c r="AO1022" s="5" t="str">
        <f t="shared" si="286"/>
        <v>teguh sugeng7 &gt;UTARA12 RODA</v>
      </c>
      <c r="AP1022" s="5" t="str">
        <f t="shared" si="287"/>
        <v>44190NIGHT</v>
      </c>
    </row>
    <row r="1023" spans="1:42" x14ac:dyDescent="0.3">
      <c r="A1023" s="33">
        <v>1</v>
      </c>
      <c r="B1023" s="33"/>
      <c r="C1023" s="70">
        <v>44190</v>
      </c>
      <c r="D1023" s="71" t="s">
        <v>87</v>
      </c>
      <c r="E1023" s="70">
        <v>44191</v>
      </c>
      <c r="F1023" s="71">
        <v>5155557</v>
      </c>
      <c r="G1023" s="33" t="s">
        <v>20</v>
      </c>
      <c r="H1023" s="33" t="s">
        <v>50</v>
      </c>
      <c r="I1023" s="33" t="s">
        <v>51</v>
      </c>
      <c r="J1023" s="33" t="s">
        <v>46</v>
      </c>
      <c r="K1023" s="63" t="s">
        <v>60</v>
      </c>
      <c r="L1023" s="32" t="str">
        <f t="shared" si="288"/>
        <v>AXOR4843</v>
      </c>
      <c r="M1023" s="32" t="str">
        <f t="shared" si="289"/>
        <v>BMJ II</v>
      </c>
      <c r="N1023" s="32" t="str">
        <f t="shared" si="290"/>
        <v>12 RODA</v>
      </c>
      <c r="O1023" s="64">
        <v>0.26121527777777781</v>
      </c>
      <c r="P1023" s="65">
        <v>0.26121527777777781</v>
      </c>
      <c r="Q1023" s="65"/>
      <c r="R1023" s="66">
        <v>8</v>
      </c>
      <c r="S1023" s="66">
        <v>50220</v>
      </c>
      <c r="T1023" s="66">
        <v>20000</v>
      </c>
      <c r="U1023" s="67">
        <f t="shared" si="282"/>
        <v>30.22</v>
      </c>
      <c r="V1023" s="66">
        <f t="shared" si="273"/>
        <v>612770.93999999994</v>
      </c>
      <c r="W1023" s="66" t="str">
        <f t="shared" si="274"/>
        <v>7 &gt;</v>
      </c>
      <c r="X1023" s="66">
        <f>A1023+SUMIFS(Presensi!F:F,Presensi!E:E,'Entry Data'!AP1023)</f>
        <v>2</v>
      </c>
      <c r="Y1023" s="66">
        <f>IFERROR(INDEX('Retasi Pricing'!F:F,MATCH('Entry Data'!AM1023,'Retasi Pricing'!E:E,0))*X1023,"")</f>
        <v>84000</v>
      </c>
      <c r="Z1023" s="62" t="s">
        <v>26</v>
      </c>
      <c r="AA1023" s="62" t="s">
        <v>27</v>
      </c>
      <c r="AB1023" s="32"/>
      <c r="AC1023" s="32" t="s">
        <v>200</v>
      </c>
      <c r="AD1023" s="32" t="str">
        <f t="shared" si="275"/>
        <v/>
      </c>
      <c r="AF1023" s="5" t="str">
        <f t="shared" si="276"/>
        <v>teguh sugeng44190</v>
      </c>
      <c r="AG1023" s="5" t="str">
        <f t="shared" si="277"/>
        <v>BMJ 05244190UTARANIGHT</v>
      </c>
      <c r="AH1023" s="5" t="str">
        <f t="shared" si="278"/>
        <v>teguh sugeng44190UTARANIGHT</v>
      </c>
      <c r="AI1023" s="5" t="str">
        <f t="shared" si="279"/>
        <v>BMJ 05244190NIGHT</v>
      </c>
      <c r="AJ1023" s="5" t="str">
        <f t="shared" si="280"/>
        <v>teguh sugeng44190NIGHT</v>
      </c>
      <c r="AK1023" s="5" t="str">
        <f t="shared" si="281"/>
        <v>teguh sugengBMJ II</v>
      </c>
      <c r="AL1023" s="5" t="str">
        <f t="shared" si="283"/>
        <v>8UTARA</v>
      </c>
      <c r="AM1023" s="5" t="str">
        <f t="shared" si="284"/>
        <v>7 &gt;UTARA12 RODA</v>
      </c>
      <c r="AN1023" s="5" t="str">
        <f t="shared" si="285"/>
        <v>teguh sugengBMJ II7 &gt;UTARA12 RODA</v>
      </c>
      <c r="AO1023" s="5" t="str">
        <f t="shared" si="286"/>
        <v>teguh sugeng7 &gt;UTARA12 RODA</v>
      </c>
      <c r="AP1023" s="5" t="str">
        <f t="shared" si="287"/>
        <v>44190NIGHT</v>
      </c>
    </row>
    <row r="1024" spans="1:42" x14ac:dyDescent="0.3">
      <c r="A1024" s="33">
        <v>1</v>
      </c>
      <c r="B1024" s="33"/>
      <c r="C1024" s="70">
        <v>44190</v>
      </c>
      <c r="D1024" s="71" t="s">
        <v>87</v>
      </c>
      <c r="E1024" s="70">
        <v>44190</v>
      </c>
      <c r="F1024" s="71">
        <v>5155109</v>
      </c>
      <c r="G1024" s="33" t="s">
        <v>20</v>
      </c>
      <c r="H1024" s="33" t="s">
        <v>21</v>
      </c>
      <c r="I1024" s="33" t="s">
        <v>76</v>
      </c>
      <c r="J1024" s="33" t="s">
        <v>23</v>
      </c>
      <c r="K1024" s="63" t="s">
        <v>60</v>
      </c>
      <c r="L1024" s="32" t="str">
        <f t="shared" si="288"/>
        <v>AXOR4843</v>
      </c>
      <c r="M1024" s="32" t="str">
        <f t="shared" si="289"/>
        <v>BMJ II</v>
      </c>
      <c r="N1024" s="32" t="str">
        <f t="shared" si="290"/>
        <v>12 RODA</v>
      </c>
      <c r="O1024" s="64">
        <v>0.8324421296296296</v>
      </c>
      <c r="P1024" s="65">
        <v>0.8324421296296296</v>
      </c>
      <c r="Q1024" s="65"/>
      <c r="R1024" s="66">
        <v>1</v>
      </c>
      <c r="S1024" s="66">
        <v>52400</v>
      </c>
      <c r="T1024" s="66">
        <v>20000</v>
      </c>
      <c r="U1024" s="67">
        <f t="shared" si="282"/>
        <v>32.4</v>
      </c>
      <c r="V1024" s="66">
        <f t="shared" si="273"/>
        <v>656974.79999999993</v>
      </c>
      <c r="W1024" s="66" t="str">
        <f t="shared" si="274"/>
        <v>1 &gt; 4</v>
      </c>
      <c r="X1024" s="66">
        <f>A1024+SUMIFS(Presensi!F:F,Presensi!E:E,'Entry Data'!AP1024)</f>
        <v>2</v>
      </c>
      <c r="Y1024" s="66">
        <f>IFERROR(INDEX('Retasi Pricing'!F:F,MATCH('Entry Data'!AM1024,'Retasi Pricing'!E:E,0))*X1024,"")</f>
        <v>55000</v>
      </c>
      <c r="Z1024" s="62" t="s">
        <v>26</v>
      </c>
      <c r="AA1024" s="62" t="s">
        <v>27</v>
      </c>
      <c r="AB1024" s="32"/>
      <c r="AC1024" s="32" t="s">
        <v>200</v>
      </c>
      <c r="AD1024" s="32" t="str">
        <f t="shared" si="275"/>
        <v/>
      </c>
      <c r="AF1024" s="5" t="str">
        <f t="shared" si="276"/>
        <v>teguh sugeng44190</v>
      </c>
      <c r="AG1024" s="5" t="str">
        <f t="shared" si="277"/>
        <v>BMJ 05244190UTARANIGHT</v>
      </c>
      <c r="AH1024" s="5" t="str">
        <f t="shared" si="278"/>
        <v>teguh sugeng44190UTARANIGHT</v>
      </c>
      <c r="AI1024" s="5" t="str">
        <f t="shared" si="279"/>
        <v>BMJ 05244190NIGHT</v>
      </c>
      <c r="AJ1024" s="5" t="str">
        <f t="shared" si="280"/>
        <v>teguh sugeng44190NIGHT</v>
      </c>
      <c r="AK1024" s="5" t="str">
        <f t="shared" si="281"/>
        <v>teguh sugengBMJ II</v>
      </c>
      <c r="AL1024" s="5" t="str">
        <f t="shared" si="283"/>
        <v>1UTARA</v>
      </c>
      <c r="AM1024" s="5" t="str">
        <f t="shared" si="284"/>
        <v>1 &gt; 4UTARA12 RODA</v>
      </c>
      <c r="AN1024" s="5" t="str">
        <f t="shared" si="285"/>
        <v>teguh sugengBMJ II1 &gt; 4UTARA12 RODA</v>
      </c>
      <c r="AO1024" s="5" t="str">
        <f t="shared" si="286"/>
        <v>teguh sugeng1 &gt; 4UTARA12 RODA</v>
      </c>
      <c r="AP1024" s="5" t="str">
        <f t="shared" si="287"/>
        <v>44190NIGHT</v>
      </c>
    </row>
    <row r="1025" spans="1:42" x14ac:dyDescent="0.3">
      <c r="A1025" s="33">
        <v>1</v>
      </c>
      <c r="B1025" s="33"/>
      <c r="C1025" s="70">
        <v>44190</v>
      </c>
      <c r="D1025" s="71" t="s">
        <v>87</v>
      </c>
      <c r="E1025" s="70">
        <v>44190</v>
      </c>
      <c r="F1025" s="71">
        <v>5155178</v>
      </c>
      <c r="G1025" s="33" t="s">
        <v>20</v>
      </c>
      <c r="H1025" s="33" t="s">
        <v>21</v>
      </c>
      <c r="I1025" s="33" t="s">
        <v>45</v>
      </c>
      <c r="J1025" s="33" t="s">
        <v>46</v>
      </c>
      <c r="K1025" s="63" t="s">
        <v>60</v>
      </c>
      <c r="L1025" s="32" t="str">
        <f t="shared" si="288"/>
        <v>AXOR4843</v>
      </c>
      <c r="M1025" s="32" t="str">
        <f t="shared" si="289"/>
        <v>BMJ II</v>
      </c>
      <c r="N1025" s="32" t="str">
        <f t="shared" si="290"/>
        <v>12 RODA</v>
      </c>
      <c r="O1025" s="64">
        <v>0.88884259259259257</v>
      </c>
      <c r="P1025" s="65">
        <v>0.88884259259259257</v>
      </c>
      <c r="Q1025" s="65"/>
      <c r="R1025" s="66">
        <v>2</v>
      </c>
      <c r="S1025" s="66">
        <v>52980</v>
      </c>
      <c r="T1025" s="66">
        <v>20000</v>
      </c>
      <c r="U1025" s="67">
        <f t="shared" si="282"/>
        <v>32.979999999999997</v>
      </c>
      <c r="V1025" s="66">
        <f t="shared" si="273"/>
        <v>668735.45999999985</v>
      </c>
      <c r="W1025" s="66" t="str">
        <f t="shared" si="274"/>
        <v>1 &gt; 4</v>
      </c>
      <c r="X1025" s="66">
        <f>A1025+SUMIFS(Presensi!F:F,Presensi!E:E,'Entry Data'!AP1025)</f>
        <v>2</v>
      </c>
      <c r="Y1025" s="66">
        <f>IFERROR(INDEX('Retasi Pricing'!F:F,MATCH('Entry Data'!AM1025,'Retasi Pricing'!E:E,0))*X1025,"")</f>
        <v>55000</v>
      </c>
      <c r="Z1025" s="62" t="s">
        <v>26</v>
      </c>
      <c r="AA1025" s="62" t="s">
        <v>27</v>
      </c>
      <c r="AB1025" s="32"/>
      <c r="AC1025" s="32" t="s">
        <v>200</v>
      </c>
      <c r="AD1025" s="32" t="str">
        <f t="shared" si="275"/>
        <v/>
      </c>
      <c r="AF1025" s="5" t="str">
        <f t="shared" si="276"/>
        <v>teguh sugeng44190</v>
      </c>
      <c r="AG1025" s="5" t="str">
        <f t="shared" si="277"/>
        <v>BMJ 05244190UTARANIGHT</v>
      </c>
      <c r="AH1025" s="5" t="str">
        <f t="shared" si="278"/>
        <v>teguh sugeng44190UTARANIGHT</v>
      </c>
      <c r="AI1025" s="5" t="str">
        <f t="shared" si="279"/>
        <v>BMJ 05244190NIGHT</v>
      </c>
      <c r="AJ1025" s="5" t="str">
        <f t="shared" si="280"/>
        <v>teguh sugeng44190NIGHT</v>
      </c>
      <c r="AK1025" s="5" t="str">
        <f t="shared" si="281"/>
        <v>teguh sugengBMJ II</v>
      </c>
      <c r="AL1025" s="5" t="str">
        <f t="shared" si="283"/>
        <v>2UTARA</v>
      </c>
      <c r="AM1025" s="5" t="str">
        <f t="shared" si="284"/>
        <v>1 &gt; 4UTARA12 RODA</v>
      </c>
      <c r="AN1025" s="5" t="str">
        <f t="shared" si="285"/>
        <v>teguh sugengBMJ II1 &gt; 4UTARA12 RODA</v>
      </c>
      <c r="AO1025" s="5" t="str">
        <f t="shared" si="286"/>
        <v>teguh sugeng1 &gt; 4UTARA12 RODA</v>
      </c>
      <c r="AP1025" s="5" t="str">
        <f t="shared" si="287"/>
        <v>44190NIGHT</v>
      </c>
    </row>
    <row r="1026" spans="1:42" x14ac:dyDescent="0.3">
      <c r="A1026" s="33">
        <v>1</v>
      </c>
      <c r="B1026" s="33"/>
      <c r="C1026" s="70">
        <v>44190</v>
      </c>
      <c r="D1026" s="71" t="s">
        <v>87</v>
      </c>
      <c r="E1026" s="70">
        <v>44190</v>
      </c>
      <c r="F1026" s="71">
        <v>5155250</v>
      </c>
      <c r="G1026" s="33" t="s">
        <v>20</v>
      </c>
      <c r="H1026" s="33" t="s">
        <v>21</v>
      </c>
      <c r="I1026" s="33" t="s">
        <v>45</v>
      </c>
      <c r="J1026" s="33" t="s">
        <v>46</v>
      </c>
      <c r="K1026" s="63" t="s">
        <v>60</v>
      </c>
      <c r="L1026" s="32" t="str">
        <f t="shared" si="288"/>
        <v>AXOR4843</v>
      </c>
      <c r="M1026" s="32" t="str">
        <f t="shared" si="289"/>
        <v>BMJ II</v>
      </c>
      <c r="N1026" s="32" t="str">
        <f t="shared" si="290"/>
        <v>12 RODA</v>
      </c>
      <c r="O1026" s="64">
        <v>0.94146990740740744</v>
      </c>
      <c r="P1026" s="65">
        <v>0.94146990740740744</v>
      </c>
      <c r="Q1026" s="65"/>
      <c r="R1026" s="66">
        <v>3</v>
      </c>
      <c r="S1026" s="66">
        <v>51500</v>
      </c>
      <c r="T1026" s="66">
        <v>20000</v>
      </c>
      <c r="U1026" s="67">
        <f t="shared" si="282"/>
        <v>31.5</v>
      </c>
      <c r="V1026" s="66">
        <f t="shared" si="273"/>
        <v>638725.5</v>
      </c>
      <c r="W1026" s="66" t="str">
        <f t="shared" si="274"/>
        <v>1 &gt; 4</v>
      </c>
      <c r="X1026" s="66">
        <f>A1026+SUMIFS(Presensi!F:F,Presensi!E:E,'Entry Data'!AP1026)</f>
        <v>2</v>
      </c>
      <c r="Y1026" s="66">
        <f>IFERROR(INDEX('Retasi Pricing'!F:F,MATCH('Entry Data'!AM1026,'Retasi Pricing'!E:E,0))*X1026,"")</f>
        <v>55000</v>
      </c>
      <c r="Z1026" s="62" t="s">
        <v>26</v>
      </c>
      <c r="AA1026" s="62" t="s">
        <v>27</v>
      </c>
      <c r="AB1026" s="32"/>
      <c r="AC1026" s="32" t="s">
        <v>200</v>
      </c>
      <c r="AD1026" s="32" t="str">
        <f t="shared" si="275"/>
        <v/>
      </c>
      <c r="AF1026" s="5" t="str">
        <f t="shared" si="276"/>
        <v>teguh sugeng44190</v>
      </c>
      <c r="AG1026" s="5" t="str">
        <f t="shared" si="277"/>
        <v>BMJ 05244190UTARANIGHT</v>
      </c>
      <c r="AH1026" s="5" t="str">
        <f t="shared" si="278"/>
        <v>teguh sugeng44190UTARANIGHT</v>
      </c>
      <c r="AI1026" s="5" t="str">
        <f t="shared" si="279"/>
        <v>BMJ 05244190NIGHT</v>
      </c>
      <c r="AJ1026" s="5" t="str">
        <f t="shared" si="280"/>
        <v>teguh sugeng44190NIGHT</v>
      </c>
      <c r="AK1026" s="5" t="str">
        <f t="shared" si="281"/>
        <v>teguh sugengBMJ II</v>
      </c>
      <c r="AL1026" s="5" t="str">
        <f t="shared" si="283"/>
        <v>3UTARA</v>
      </c>
      <c r="AM1026" s="5" t="str">
        <f t="shared" si="284"/>
        <v>1 &gt; 4UTARA12 RODA</v>
      </c>
      <c r="AN1026" s="5" t="str">
        <f t="shared" si="285"/>
        <v>teguh sugengBMJ II1 &gt; 4UTARA12 RODA</v>
      </c>
      <c r="AO1026" s="5" t="str">
        <f t="shared" si="286"/>
        <v>teguh sugeng1 &gt; 4UTARA12 RODA</v>
      </c>
      <c r="AP1026" s="5" t="str">
        <f t="shared" si="287"/>
        <v>44190NIGHT</v>
      </c>
    </row>
    <row r="1027" spans="1:42" x14ac:dyDescent="0.3">
      <c r="A1027" s="33">
        <v>1</v>
      </c>
      <c r="B1027" s="33"/>
      <c r="C1027" s="70">
        <v>44190</v>
      </c>
      <c r="D1027" s="71" t="s">
        <v>87</v>
      </c>
      <c r="E1027" s="70">
        <v>44191</v>
      </c>
      <c r="F1027" s="71">
        <v>5155410</v>
      </c>
      <c r="G1027" s="33" t="s">
        <v>20</v>
      </c>
      <c r="H1027" s="33" t="s">
        <v>21</v>
      </c>
      <c r="I1027" s="33" t="s">
        <v>76</v>
      </c>
      <c r="J1027" s="33" t="s">
        <v>23</v>
      </c>
      <c r="K1027" s="63" t="s">
        <v>62</v>
      </c>
      <c r="L1027" s="32" t="str">
        <f t="shared" si="288"/>
        <v>FM260JD</v>
      </c>
      <c r="M1027" s="32" t="str">
        <f t="shared" si="289"/>
        <v>BMJ III</v>
      </c>
      <c r="N1027" s="32" t="str">
        <f t="shared" si="290"/>
        <v>10 RODA</v>
      </c>
      <c r="O1027" s="64">
        <v>9.0312500000000004E-2</v>
      </c>
      <c r="P1027" s="65">
        <v>9.0312500000000004E-2</v>
      </c>
      <c r="Q1027" s="65"/>
      <c r="R1027" s="66">
        <v>3</v>
      </c>
      <c r="S1027" s="66">
        <v>40400</v>
      </c>
      <c r="T1027" s="66">
        <v>14720</v>
      </c>
      <c r="U1027" s="67">
        <f t="shared" si="282"/>
        <v>25.68</v>
      </c>
      <c r="V1027" s="66">
        <f t="shared" si="273"/>
        <v>500605.92</v>
      </c>
      <c r="W1027" s="66" t="str">
        <f t="shared" si="274"/>
        <v>1 &gt; 4</v>
      </c>
      <c r="X1027" s="66">
        <f>A1027+SUMIFS(Presensi!F:F,Presensi!E:E,'Entry Data'!AP1027)</f>
        <v>2</v>
      </c>
      <c r="Y1027" s="66">
        <f>IFERROR(INDEX('Retasi Pricing'!F:F,MATCH('Entry Data'!AM1027,'Retasi Pricing'!E:E,0))*X1027,"")</f>
        <v>50000</v>
      </c>
      <c r="Z1027" s="62" t="s">
        <v>26</v>
      </c>
      <c r="AA1027" s="62" t="s">
        <v>27</v>
      </c>
      <c r="AB1027" s="32"/>
      <c r="AC1027" s="32" t="s">
        <v>95</v>
      </c>
      <c r="AD1027" s="32" t="str">
        <f t="shared" si="275"/>
        <v/>
      </c>
      <c r="AF1027" s="5" t="str">
        <f t="shared" si="276"/>
        <v>Jafar44190</v>
      </c>
      <c r="AG1027" s="5" t="str">
        <f t="shared" si="277"/>
        <v>BMJ 05344190UTARANIGHT</v>
      </c>
      <c r="AH1027" s="5" t="str">
        <f t="shared" si="278"/>
        <v>Jafar44190UTARANIGHT</v>
      </c>
      <c r="AI1027" s="5" t="str">
        <f t="shared" si="279"/>
        <v>BMJ 05344190NIGHT</v>
      </c>
      <c r="AJ1027" s="5" t="str">
        <f t="shared" si="280"/>
        <v>Jafar44190NIGHT</v>
      </c>
      <c r="AK1027" s="5" t="str">
        <f t="shared" si="281"/>
        <v>JafarBMJ III</v>
      </c>
      <c r="AL1027" s="5" t="str">
        <f t="shared" si="283"/>
        <v>3UTARA</v>
      </c>
      <c r="AM1027" s="5" t="str">
        <f t="shared" si="284"/>
        <v>1 &gt; 4UTARA10 RODA</v>
      </c>
      <c r="AN1027" s="5" t="str">
        <f t="shared" si="285"/>
        <v>JafarBMJ III1 &gt; 4UTARA10 RODA</v>
      </c>
      <c r="AO1027" s="5" t="str">
        <f t="shared" si="286"/>
        <v>Jafar1 &gt; 4UTARA10 RODA</v>
      </c>
      <c r="AP1027" s="5" t="str">
        <f t="shared" si="287"/>
        <v>44190NIGHT</v>
      </c>
    </row>
    <row r="1028" spans="1:42" x14ac:dyDescent="0.3">
      <c r="A1028" s="33">
        <v>1</v>
      </c>
      <c r="B1028" s="33"/>
      <c r="C1028" s="70">
        <v>44190</v>
      </c>
      <c r="D1028" s="71" t="s">
        <v>87</v>
      </c>
      <c r="E1028" s="70">
        <v>44191</v>
      </c>
      <c r="F1028" s="71">
        <v>5155475</v>
      </c>
      <c r="G1028" s="33" t="s">
        <v>20</v>
      </c>
      <c r="H1028" s="33" t="s">
        <v>21</v>
      </c>
      <c r="I1028" s="33" t="s">
        <v>45</v>
      </c>
      <c r="J1028" s="33" t="s">
        <v>46</v>
      </c>
      <c r="K1028" s="63" t="s">
        <v>62</v>
      </c>
      <c r="L1028" s="32" t="str">
        <f t="shared" si="288"/>
        <v>FM260JD</v>
      </c>
      <c r="M1028" s="32" t="str">
        <f t="shared" si="289"/>
        <v>BMJ III</v>
      </c>
      <c r="N1028" s="32" t="str">
        <f t="shared" si="290"/>
        <v>10 RODA</v>
      </c>
      <c r="O1028" s="64">
        <v>0.15487268518518518</v>
      </c>
      <c r="P1028" s="65">
        <v>0.15487268518518518</v>
      </c>
      <c r="Q1028" s="65"/>
      <c r="R1028" s="66">
        <v>4</v>
      </c>
      <c r="S1028" s="66">
        <v>39160</v>
      </c>
      <c r="T1028" s="66">
        <v>14720</v>
      </c>
      <c r="U1028" s="67">
        <f t="shared" si="282"/>
        <v>24.44</v>
      </c>
      <c r="V1028" s="66">
        <f t="shared" si="273"/>
        <v>476433.36</v>
      </c>
      <c r="W1028" s="66" t="str">
        <f t="shared" si="274"/>
        <v>1 &gt; 4</v>
      </c>
      <c r="X1028" s="66">
        <f>A1028+SUMIFS(Presensi!F:F,Presensi!E:E,'Entry Data'!AP1028)</f>
        <v>2</v>
      </c>
      <c r="Y1028" s="66">
        <f>IFERROR(INDEX('Retasi Pricing'!F:F,MATCH('Entry Data'!AM1028,'Retasi Pricing'!E:E,0))*X1028,"")</f>
        <v>50000</v>
      </c>
      <c r="Z1028" s="62" t="s">
        <v>26</v>
      </c>
      <c r="AA1028" s="62" t="s">
        <v>27</v>
      </c>
      <c r="AB1028" s="32"/>
      <c r="AC1028" s="32" t="s">
        <v>95</v>
      </c>
      <c r="AD1028" s="32" t="str">
        <f t="shared" si="275"/>
        <v/>
      </c>
      <c r="AF1028" s="5" t="str">
        <f t="shared" si="276"/>
        <v>Jafar44190</v>
      </c>
      <c r="AG1028" s="5" t="str">
        <f t="shared" si="277"/>
        <v>BMJ 05344190UTARANIGHT</v>
      </c>
      <c r="AH1028" s="5" t="str">
        <f t="shared" si="278"/>
        <v>Jafar44190UTARANIGHT</v>
      </c>
      <c r="AI1028" s="5" t="str">
        <f t="shared" si="279"/>
        <v>BMJ 05344190NIGHT</v>
      </c>
      <c r="AJ1028" s="5" t="str">
        <f t="shared" si="280"/>
        <v>Jafar44190NIGHT</v>
      </c>
      <c r="AK1028" s="5" t="str">
        <f t="shared" si="281"/>
        <v>JafarBMJ III</v>
      </c>
      <c r="AL1028" s="5" t="str">
        <f t="shared" si="283"/>
        <v>4UTARA</v>
      </c>
      <c r="AM1028" s="5" t="str">
        <f t="shared" si="284"/>
        <v>1 &gt; 4UTARA10 RODA</v>
      </c>
      <c r="AN1028" s="5" t="str">
        <f t="shared" si="285"/>
        <v>JafarBMJ III1 &gt; 4UTARA10 RODA</v>
      </c>
      <c r="AO1028" s="5" t="str">
        <f t="shared" si="286"/>
        <v>Jafar1 &gt; 4UTARA10 RODA</v>
      </c>
      <c r="AP1028" s="5" t="str">
        <f t="shared" si="287"/>
        <v>44190NIGHT</v>
      </c>
    </row>
    <row r="1029" spans="1:42" x14ac:dyDescent="0.3">
      <c r="A1029" s="33">
        <v>1</v>
      </c>
      <c r="B1029" s="33"/>
      <c r="C1029" s="70">
        <v>44190</v>
      </c>
      <c r="D1029" s="71" t="s">
        <v>87</v>
      </c>
      <c r="E1029" s="70">
        <v>44191</v>
      </c>
      <c r="F1029" s="71">
        <v>5155548</v>
      </c>
      <c r="G1029" s="33" t="s">
        <v>20</v>
      </c>
      <c r="H1029" s="33" t="s">
        <v>21</v>
      </c>
      <c r="I1029" s="33" t="s">
        <v>45</v>
      </c>
      <c r="J1029" s="33" t="s">
        <v>46</v>
      </c>
      <c r="K1029" s="63" t="s">
        <v>62</v>
      </c>
      <c r="L1029" s="32" t="str">
        <f t="shared" si="288"/>
        <v>FM260JD</v>
      </c>
      <c r="M1029" s="32" t="str">
        <f t="shared" si="289"/>
        <v>BMJ III</v>
      </c>
      <c r="N1029" s="32" t="str">
        <f t="shared" si="290"/>
        <v>10 RODA</v>
      </c>
      <c r="O1029" s="64">
        <v>0.23778935185185182</v>
      </c>
      <c r="P1029" s="65">
        <v>0.23778935185185182</v>
      </c>
      <c r="Q1029" s="65"/>
      <c r="R1029" s="66">
        <v>5</v>
      </c>
      <c r="S1029" s="66">
        <v>39660</v>
      </c>
      <c r="T1029" s="66">
        <v>14720</v>
      </c>
      <c r="U1029" s="67">
        <f t="shared" si="282"/>
        <v>24.94</v>
      </c>
      <c r="V1029" s="66">
        <f t="shared" si="273"/>
        <v>486180.36</v>
      </c>
      <c r="W1029" s="66" t="str">
        <f t="shared" si="274"/>
        <v>&gt; 5</v>
      </c>
      <c r="X1029" s="66">
        <f>A1029+SUMIFS(Presensi!F:F,Presensi!E:E,'Entry Data'!AP1029)</f>
        <v>2</v>
      </c>
      <c r="Y1029" s="66">
        <f>IFERROR(INDEX('Retasi Pricing'!F:F,MATCH('Entry Data'!AM1029,'Retasi Pricing'!E:E,0))*X1029,"")</f>
        <v>55300</v>
      </c>
      <c r="Z1029" s="62" t="s">
        <v>26</v>
      </c>
      <c r="AA1029" s="62" t="s">
        <v>27</v>
      </c>
      <c r="AB1029" s="32"/>
      <c r="AC1029" s="32" t="s">
        <v>95</v>
      </c>
      <c r="AD1029" s="32" t="str">
        <f t="shared" si="275"/>
        <v/>
      </c>
      <c r="AF1029" s="5" t="str">
        <f t="shared" si="276"/>
        <v>Jafar44190</v>
      </c>
      <c r="AG1029" s="5" t="str">
        <f t="shared" si="277"/>
        <v>BMJ 05344190UTARANIGHT</v>
      </c>
      <c r="AH1029" s="5" t="str">
        <f t="shared" si="278"/>
        <v>Jafar44190UTARANIGHT</v>
      </c>
      <c r="AI1029" s="5" t="str">
        <f t="shared" si="279"/>
        <v>BMJ 05344190NIGHT</v>
      </c>
      <c r="AJ1029" s="5" t="str">
        <f t="shared" si="280"/>
        <v>Jafar44190NIGHT</v>
      </c>
      <c r="AK1029" s="5" t="str">
        <f t="shared" si="281"/>
        <v>JafarBMJ III</v>
      </c>
      <c r="AL1029" s="5" t="str">
        <f t="shared" si="283"/>
        <v>5UTARA</v>
      </c>
      <c r="AM1029" s="5" t="str">
        <f t="shared" si="284"/>
        <v>&gt; 5UTARA10 RODA</v>
      </c>
      <c r="AN1029" s="5" t="str">
        <f t="shared" si="285"/>
        <v>JafarBMJ III&gt; 5UTARA10 RODA</v>
      </c>
      <c r="AO1029" s="5" t="str">
        <f t="shared" si="286"/>
        <v>Jafar&gt; 5UTARA10 RODA</v>
      </c>
      <c r="AP1029" s="5" t="str">
        <f t="shared" si="287"/>
        <v>44190NIGHT</v>
      </c>
    </row>
    <row r="1030" spans="1:42" x14ac:dyDescent="0.3">
      <c r="A1030" s="33">
        <v>1</v>
      </c>
      <c r="B1030" s="33"/>
      <c r="C1030" s="70">
        <v>44190</v>
      </c>
      <c r="D1030" s="71" t="s">
        <v>87</v>
      </c>
      <c r="E1030" s="70">
        <v>44190</v>
      </c>
      <c r="F1030" s="71">
        <v>5155131</v>
      </c>
      <c r="G1030" s="33" t="s">
        <v>20</v>
      </c>
      <c r="H1030" s="33" t="s">
        <v>21</v>
      </c>
      <c r="I1030" s="33" t="s">
        <v>76</v>
      </c>
      <c r="J1030" s="33" t="s">
        <v>23</v>
      </c>
      <c r="K1030" s="63" t="s">
        <v>62</v>
      </c>
      <c r="L1030" s="32" t="str">
        <f t="shared" si="288"/>
        <v>FM260JD</v>
      </c>
      <c r="M1030" s="32" t="str">
        <f t="shared" si="289"/>
        <v>BMJ III</v>
      </c>
      <c r="N1030" s="32" t="str">
        <f t="shared" si="290"/>
        <v>10 RODA</v>
      </c>
      <c r="O1030" s="64">
        <v>0.84751157407407407</v>
      </c>
      <c r="P1030" s="65">
        <v>0.84751157407407407</v>
      </c>
      <c r="Q1030" s="65"/>
      <c r="R1030" s="66">
        <v>1</v>
      </c>
      <c r="S1030" s="66">
        <v>38280</v>
      </c>
      <c r="T1030" s="66">
        <v>14720</v>
      </c>
      <c r="U1030" s="67">
        <f t="shared" si="282"/>
        <v>23.56</v>
      </c>
      <c r="V1030" s="66">
        <f t="shared" si="273"/>
        <v>459278.64</v>
      </c>
      <c r="W1030" s="66" t="str">
        <f t="shared" si="274"/>
        <v>1 &gt; 4</v>
      </c>
      <c r="X1030" s="66">
        <f>A1030+SUMIFS(Presensi!F:F,Presensi!E:E,'Entry Data'!AP1030)</f>
        <v>2</v>
      </c>
      <c r="Y1030" s="66">
        <f>IFERROR(INDEX('Retasi Pricing'!F:F,MATCH('Entry Data'!AM1030,'Retasi Pricing'!E:E,0))*X1030,"")</f>
        <v>50000</v>
      </c>
      <c r="Z1030" s="62" t="s">
        <v>26</v>
      </c>
      <c r="AA1030" s="62" t="s">
        <v>27</v>
      </c>
      <c r="AB1030" s="32"/>
      <c r="AC1030" s="32" t="s">
        <v>95</v>
      </c>
      <c r="AD1030" s="32" t="str">
        <f t="shared" si="275"/>
        <v/>
      </c>
      <c r="AF1030" s="5" t="str">
        <f t="shared" si="276"/>
        <v>Jafar44190</v>
      </c>
      <c r="AG1030" s="5" t="str">
        <f t="shared" si="277"/>
        <v>BMJ 05344190UTARANIGHT</v>
      </c>
      <c r="AH1030" s="5" t="str">
        <f t="shared" si="278"/>
        <v>Jafar44190UTARANIGHT</v>
      </c>
      <c r="AI1030" s="5" t="str">
        <f t="shared" si="279"/>
        <v>BMJ 05344190NIGHT</v>
      </c>
      <c r="AJ1030" s="5" t="str">
        <f t="shared" si="280"/>
        <v>Jafar44190NIGHT</v>
      </c>
      <c r="AK1030" s="5" t="str">
        <f t="shared" si="281"/>
        <v>JafarBMJ III</v>
      </c>
      <c r="AL1030" s="5" t="str">
        <f t="shared" si="283"/>
        <v>1UTARA</v>
      </c>
      <c r="AM1030" s="5" t="str">
        <f t="shared" si="284"/>
        <v>1 &gt; 4UTARA10 RODA</v>
      </c>
      <c r="AN1030" s="5" t="str">
        <f t="shared" si="285"/>
        <v>JafarBMJ III1 &gt; 4UTARA10 RODA</v>
      </c>
      <c r="AO1030" s="5" t="str">
        <f t="shared" si="286"/>
        <v>Jafar1 &gt; 4UTARA10 RODA</v>
      </c>
      <c r="AP1030" s="5" t="str">
        <f t="shared" si="287"/>
        <v>44190NIGHT</v>
      </c>
    </row>
    <row r="1031" spans="1:42" x14ac:dyDescent="0.3">
      <c r="A1031" s="33">
        <v>1</v>
      </c>
      <c r="B1031" s="33"/>
      <c r="C1031" s="70">
        <v>44190</v>
      </c>
      <c r="D1031" s="71" t="s">
        <v>87</v>
      </c>
      <c r="E1031" s="70">
        <v>44190</v>
      </c>
      <c r="F1031" s="71">
        <v>5155238</v>
      </c>
      <c r="G1031" s="33" t="s">
        <v>20</v>
      </c>
      <c r="H1031" s="33" t="s">
        <v>21</v>
      </c>
      <c r="I1031" s="33" t="s">
        <v>76</v>
      </c>
      <c r="J1031" s="33" t="s">
        <v>23</v>
      </c>
      <c r="K1031" s="63" t="s">
        <v>62</v>
      </c>
      <c r="L1031" s="32" t="str">
        <f t="shared" si="288"/>
        <v>FM260JD</v>
      </c>
      <c r="M1031" s="32" t="str">
        <f t="shared" si="289"/>
        <v>BMJ III</v>
      </c>
      <c r="N1031" s="32" t="str">
        <f t="shared" si="290"/>
        <v>10 RODA</v>
      </c>
      <c r="O1031" s="64">
        <v>0.92945601851851845</v>
      </c>
      <c r="P1031" s="65">
        <v>0.92945601851851845</v>
      </c>
      <c r="Q1031" s="65"/>
      <c r="R1031" s="66">
        <v>2</v>
      </c>
      <c r="S1031" s="66">
        <v>41460</v>
      </c>
      <c r="T1031" s="66">
        <v>14720</v>
      </c>
      <c r="U1031" s="67">
        <f t="shared" si="282"/>
        <v>26.74</v>
      </c>
      <c r="V1031" s="66">
        <f t="shared" si="273"/>
        <v>521269.55999999994</v>
      </c>
      <c r="W1031" s="66" t="str">
        <f t="shared" si="274"/>
        <v>1 &gt; 4</v>
      </c>
      <c r="X1031" s="66">
        <f>A1031+SUMIFS(Presensi!F:F,Presensi!E:E,'Entry Data'!AP1031)</f>
        <v>2</v>
      </c>
      <c r="Y1031" s="66">
        <f>IFERROR(INDEX('Retasi Pricing'!F:F,MATCH('Entry Data'!AM1031,'Retasi Pricing'!E:E,0))*X1031,"")</f>
        <v>50000</v>
      </c>
      <c r="Z1031" s="62" t="s">
        <v>26</v>
      </c>
      <c r="AA1031" s="62" t="s">
        <v>27</v>
      </c>
      <c r="AB1031" s="32"/>
      <c r="AC1031" s="32" t="s">
        <v>95</v>
      </c>
      <c r="AD1031" s="32" t="str">
        <f t="shared" si="275"/>
        <v/>
      </c>
      <c r="AF1031" s="5" t="str">
        <f t="shared" si="276"/>
        <v>Jafar44190</v>
      </c>
      <c r="AG1031" s="5" t="str">
        <f t="shared" si="277"/>
        <v>BMJ 05344190UTARANIGHT</v>
      </c>
      <c r="AH1031" s="5" t="str">
        <f t="shared" si="278"/>
        <v>Jafar44190UTARANIGHT</v>
      </c>
      <c r="AI1031" s="5" t="str">
        <f t="shared" si="279"/>
        <v>BMJ 05344190NIGHT</v>
      </c>
      <c r="AJ1031" s="5" t="str">
        <f t="shared" si="280"/>
        <v>Jafar44190NIGHT</v>
      </c>
      <c r="AK1031" s="5" t="str">
        <f t="shared" si="281"/>
        <v>JafarBMJ III</v>
      </c>
      <c r="AL1031" s="5" t="str">
        <f t="shared" si="283"/>
        <v>2UTARA</v>
      </c>
      <c r="AM1031" s="5" t="str">
        <f t="shared" si="284"/>
        <v>1 &gt; 4UTARA10 RODA</v>
      </c>
      <c r="AN1031" s="5" t="str">
        <f t="shared" si="285"/>
        <v>JafarBMJ III1 &gt; 4UTARA10 RODA</v>
      </c>
      <c r="AO1031" s="5" t="str">
        <f t="shared" si="286"/>
        <v>Jafar1 &gt; 4UTARA10 RODA</v>
      </c>
      <c r="AP1031" s="5" t="str">
        <f t="shared" si="287"/>
        <v>44190NIGHT</v>
      </c>
    </row>
    <row r="1032" spans="1:42" x14ac:dyDescent="0.3">
      <c r="A1032" s="33">
        <v>1</v>
      </c>
      <c r="B1032" s="33"/>
      <c r="C1032" s="70">
        <v>44190</v>
      </c>
      <c r="D1032" s="71" t="s">
        <v>87</v>
      </c>
      <c r="E1032" s="70">
        <v>44191</v>
      </c>
      <c r="F1032" s="71">
        <v>5155333</v>
      </c>
      <c r="G1032" s="33" t="s">
        <v>20</v>
      </c>
      <c r="H1032" s="33" t="s">
        <v>21</v>
      </c>
      <c r="I1032" s="33" t="s">
        <v>76</v>
      </c>
      <c r="J1032" s="33" t="s">
        <v>23</v>
      </c>
      <c r="K1032" s="63" t="s">
        <v>67</v>
      </c>
      <c r="L1032" s="32" t="str">
        <f t="shared" si="288"/>
        <v>FM260JD</v>
      </c>
      <c r="M1032" s="32" t="str">
        <f t="shared" si="289"/>
        <v>BMJ III</v>
      </c>
      <c r="N1032" s="32" t="str">
        <f t="shared" si="290"/>
        <v>10 RODA</v>
      </c>
      <c r="O1032" s="64">
        <v>1.2685185185185183E-2</v>
      </c>
      <c r="P1032" s="65">
        <v>1.2685185185185183E-2</v>
      </c>
      <c r="Q1032" s="65"/>
      <c r="R1032" s="66">
        <v>1</v>
      </c>
      <c r="S1032" s="66">
        <v>40200</v>
      </c>
      <c r="T1032" s="66">
        <v>14720</v>
      </c>
      <c r="U1032" s="67">
        <f t="shared" si="282"/>
        <v>25.48</v>
      </c>
      <c r="V1032" s="66">
        <f t="shared" si="273"/>
        <v>496707.12000000005</v>
      </c>
      <c r="W1032" s="66" t="str">
        <f t="shared" si="274"/>
        <v>1 &gt; 4</v>
      </c>
      <c r="X1032" s="66">
        <f>A1032+SUMIFS(Presensi!F:F,Presensi!E:E,'Entry Data'!AP1032)</f>
        <v>2</v>
      </c>
      <c r="Y1032" s="66">
        <f>IFERROR(INDEX('Retasi Pricing'!F:F,MATCH('Entry Data'!AM1032,'Retasi Pricing'!E:E,0))*X1032,"")</f>
        <v>50000</v>
      </c>
      <c r="Z1032" s="62" t="s">
        <v>26</v>
      </c>
      <c r="AA1032" s="62" t="s">
        <v>27</v>
      </c>
      <c r="AB1032" s="32"/>
      <c r="AC1032" s="32" t="s">
        <v>188</v>
      </c>
      <c r="AD1032" s="32" t="str">
        <f t="shared" si="275"/>
        <v/>
      </c>
      <c r="AF1032" s="5" t="str">
        <f t="shared" si="276"/>
        <v>setianto44190</v>
      </c>
      <c r="AG1032" s="5" t="str">
        <f t="shared" si="277"/>
        <v>BMJ 05444190UTARANIGHT</v>
      </c>
      <c r="AH1032" s="5" t="str">
        <f t="shared" si="278"/>
        <v>setianto44190UTARANIGHT</v>
      </c>
      <c r="AI1032" s="5" t="str">
        <f t="shared" si="279"/>
        <v>BMJ 05444190NIGHT</v>
      </c>
      <c r="AJ1032" s="5" t="str">
        <f t="shared" si="280"/>
        <v>setianto44190NIGHT</v>
      </c>
      <c r="AK1032" s="5" t="str">
        <f t="shared" si="281"/>
        <v>setiantoBMJ III</v>
      </c>
      <c r="AL1032" s="5" t="str">
        <f t="shared" si="283"/>
        <v>1UTARA</v>
      </c>
      <c r="AM1032" s="5" t="str">
        <f t="shared" si="284"/>
        <v>1 &gt; 4UTARA10 RODA</v>
      </c>
      <c r="AN1032" s="5" t="str">
        <f t="shared" si="285"/>
        <v>setiantoBMJ III1 &gt; 4UTARA10 RODA</v>
      </c>
      <c r="AO1032" s="5" t="str">
        <f t="shared" si="286"/>
        <v>setianto1 &gt; 4UTARA10 RODA</v>
      </c>
      <c r="AP1032" s="5" t="str">
        <f t="shared" si="287"/>
        <v>44190NIGHT</v>
      </c>
    </row>
    <row r="1033" spans="1:42" x14ac:dyDescent="0.3">
      <c r="A1033" s="33">
        <v>1</v>
      </c>
      <c r="B1033" s="33"/>
      <c r="C1033" s="70">
        <v>44190</v>
      </c>
      <c r="D1033" s="71" t="s">
        <v>87</v>
      </c>
      <c r="E1033" s="70">
        <v>44191</v>
      </c>
      <c r="F1033" s="71">
        <v>5155404</v>
      </c>
      <c r="G1033" s="33" t="s">
        <v>20</v>
      </c>
      <c r="H1033" s="33" t="s">
        <v>21</v>
      </c>
      <c r="I1033" s="33" t="s">
        <v>76</v>
      </c>
      <c r="J1033" s="33" t="s">
        <v>23</v>
      </c>
      <c r="K1033" s="63" t="s">
        <v>67</v>
      </c>
      <c r="L1033" s="32" t="str">
        <f t="shared" si="288"/>
        <v>FM260JD</v>
      </c>
      <c r="M1033" s="32" t="str">
        <f t="shared" si="289"/>
        <v>BMJ III</v>
      </c>
      <c r="N1033" s="32" t="str">
        <f t="shared" si="290"/>
        <v>10 RODA</v>
      </c>
      <c r="O1033" s="64">
        <v>8.4571759259259263E-2</v>
      </c>
      <c r="P1033" s="65">
        <v>8.4571759259259263E-2</v>
      </c>
      <c r="Q1033" s="65"/>
      <c r="R1033" s="66">
        <v>4</v>
      </c>
      <c r="S1033" s="66">
        <v>39320</v>
      </c>
      <c r="T1033" s="66">
        <v>14720</v>
      </c>
      <c r="U1033" s="67">
        <f t="shared" si="282"/>
        <v>24.6</v>
      </c>
      <c r="V1033" s="66">
        <f t="shared" si="273"/>
        <v>479552.4</v>
      </c>
      <c r="W1033" s="66" t="str">
        <f t="shared" si="274"/>
        <v>1 &gt; 4</v>
      </c>
      <c r="X1033" s="66">
        <f>A1033+SUMIFS(Presensi!F:F,Presensi!E:E,'Entry Data'!AP1033)</f>
        <v>2</v>
      </c>
      <c r="Y1033" s="66">
        <f>IFERROR(INDEX('Retasi Pricing'!F:F,MATCH('Entry Data'!AM1033,'Retasi Pricing'!E:E,0))*X1033,"")</f>
        <v>50000</v>
      </c>
      <c r="Z1033" s="62" t="s">
        <v>26</v>
      </c>
      <c r="AA1033" s="62" t="s">
        <v>27</v>
      </c>
      <c r="AB1033" s="32"/>
      <c r="AC1033" s="32" t="s">
        <v>72</v>
      </c>
      <c r="AD1033" s="32" t="str">
        <f t="shared" si="275"/>
        <v/>
      </c>
      <c r="AF1033" s="5" t="str">
        <f t="shared" si="276"/>
        <v>Ruslan44190</v>
      </c>
      <c r="AG1033" s="5" t="str">
        <f t="shared" si="277"/>
        <v>BMJ 05444190UTARANIGHT</v>
      </c>
      <c r="AH1033" s="5" t="str">
        <f t="shared" si="278"/>
        <v>Ruslan44190UTARANIGHT</v>
      </c>
      <c r="AI1033" s="5" t="str">
        <f t="shared" si="279"/>
        <v>BMJ 05444190NIGHT</v>
      </c>
      <c r="AJ1033" s="5" t="str">
        <f t="shared" si="280"/>
        <v>Ruslan44190NIGHT</v>
      </c>
      <c r="AK1033" s="5" t="str">
        <f t="shared" si="281"/>
        <v>RuslanBMJ III</v>
      </c>
      <c r="AL1033" s="5" t="str">
        <f t="shared" si="283"/>
        <v>4UTARA</v>
      </c>
      <c r="AM1033" s="5" t="str">
        <f t="shared" si="284"/>
        <v>1 &gt; 4UTARA10 RODA</v>
      </c>
      <c r="AN1033" s="5" t="str">
        <f t="shared" si="285"/>
        <v>RuslanBMJ III1 &gt; 4UTARA10 RODA</v>
      </c>
      <c r="AO1033" s="5" t="str">
        <f t="shared" si="286"/>
        <v>Ruslan1 &gt; 4UTARA10 RODA</v>
      </c>
      <c r="AP1033" s="5" t="str">
        <f t="shared" si="287"/>
        <v>44190NIGHT</v>
      </c>
    </row>
    <row r="1034" spans="1:42" x14ac:dyDescent="0.3">
      <c r="A1034" s="33">
        <v>1</v>
      </c>
      <c r="B1034" s="33"/>
      <c r="C1034" s="70">
        <v>44190</v>
      </c>
      <c r="D1034" s="71" t="s">
        <v>87</v>
      </c>
      <c r="E1034" s="70">
        <v>44191</v>
      </c>
      <c r="F1034" s="71">
        <v>5155470</v>
      </c>
      <c r="G1034" s="33" t="s">
        <v>20</v>
      </c>
      <c r="H1034" s="33" t="s">
        <v>21</v>
      </c>
      <c r="I1034" s="33" t="s">
        <v>76</v>
      </c>
      <c r="J1034" s="33" t="s">
        <v>23</v>
      </c>
      <c r="K1034" s="63" t="s">
        <v>67</v>
      </c>
      <c r="L1034" s="32" t="str">
        <f t="shared" si="288"/>
        <v>FM260JD</v>
      </c>
      <c r="M1034" s="32" t="str">
        <f t="shared" si="289"/>
        <v>BMJ III</v>
      </c>
      <c r="N1034" s="32" t="str">
        <f t="shared" si="290"/>
        <v>10 RODA</v>
      </c>
      <c r="O1034" s="64">
        <v>0.14960648148148148</v>
      </c>
      <c r="P1034" s="65">
        <v>0.14960648148148148</v>
      </c>
      <c r="Q1034" s="65"/>
      <c r="R1034" s="66">
        <v>5</v>
      </c>
      <c r="S1034" s="66">
        <v>40740</v>
      </c>
      <c r="T1034" s="66">
        <v>14720</v>
      </c>
      <c r="U1034" s="67">
        <f t="shared" si="282"/>
        <v>26.02</v>
      </c>
      <c r="V1034" s="66">
        <f t="shared" ref="V1034:V1097" si="291">IFERROR(VLOOKUP(L1034,harga,2,FALSE),"")*U1034*IFERROR(VLOOKUP(G1034,jarak,2,FALSE),"")</f>
        <v>507233.87999999995</v>
      </c>
      <c r="W1034" s="66" t="str">
        <f t="shared" ref="W1034:W1097" si="292">IFERROR(VLOOKUP(AL1034,Code,2,FALSE),"")</f>
        <v>&gt; 5</v>
      </c>
      <c r="X1034" s="66">
        <f>A1034+SUMIFS(Presensi!F:F,Presensi!E:E,'Entry Data'!AP1034)</f>
        <v>2</v>
      </c>
      <c r="Y1034" s="66">
        <f>IFERROR(INDEX('Retasi Pricing'!F:F,MATCH('Entry Data'!AM1034,'Retasi Pricing'!E:E,0))*X1034,"")</f>
        <v>55300</v>
      </c>
      <c r="Z1034" s="62" t="s">
        <v>26</v>
      </c>
      <c r="AA1034" s="62" t="s">
        <v>27</v>
      </c>
      <c r="AB1034" s="32"/>
      <c r="AC1034" s="32" t="s">
        <v>72</v>
      </c>
      <c r="AD1034" s="32" t="str">
        <f t="shared" ref="AD1034:AD1097" si="293">IFERROR(VLOOKUP(AC1034,driver,13,FALSE),"")</f>
        <v/>
      </c>
      <c r="AF1034" s="5" t="str">
        <f t="shared" ref="AF1034:AF1097" si="294">AC1034&amp;C1034</f>
        <v>Ruslan44190</v>
      </c>
      <c r="AG1034" s="5" t="str">
        <f t="shared" ref="AG1034:AG1097" si="295">K1034&amp;C1034&amp;G1034&amp;D1034</f>
        <v>BMJ 05444190UTARANIGHT</v>
      </c>
      <c r="AH1034" s="5" t="str">
        <f t="shared" ref="AH1034:AH1097" si="296">AC1034&amp;C1034&amp;G1034&amp;D1034</f>
        <v>Ruslan44190UTARANIGHT</v>
      </c>
      <c r="AI1034" s="5" t="str">
        <f t="shared" ref="AI1034:AI1097" si="297">K1034&amp;C1034&amp;D1034</f>
        <v>BMJ 05444190NIGHT</v>
      </c>
      <c r="AJ1034" s="5" t="str">
        <f t="shared" ref="AJ1034:AJ1097" si="298">AC1034&amp;C1034&amp;D1034</f>
        <v>Ruslan44190NIGHT</v>
      </c>
      <c r="AK1034" s="5" t="str">
        <f t="shared" ref="AK1034:AK1097" si="299">AC1034&amp;M1034</f>
        <v>RuslanBMJ III</v>
      </c>
      <c r="AL1034" s="5" t="str">
        <f t="shared" si="283"/>
        <v>5UTARA</v>
      </c>
      <c r="AM1034" s="5" t="str">
        <f t="shared" si="284"/>
        <v>&gt; 5UTARA10 RODA</v>
      </c>
      <c r="AN1034" s="5" t="str">
        <f t="shared" si="285"/>
        <v>RuslanBMJ III&gt; 5UTARA10 RODA</v>
      </c>
      <c r="AO1034" s="5" t="str">
        <f t="shared" si="286"/>
        <v>Ruslan&gt; 5UTARA10 RODA</v>
      </c>
      <c r="AP1034" s="5" t="str">
        <f t="shared" si="287"/>
        <v>44190NIGHT</v>
      </c>
    </row>
    <row r="1035" spans="1:42" x14ac:dyDescent="0.3">
      <c r="A1035" s="33">
        <v>1</v>
      </c>
      <c r="B1035" s="33"/>
      <c r="C1035" s="70">
        <v>44190</v>
      </c>
      <c r="D1035" s="71" t="s">
        <v>87</v>
      </c>
      <c r="E1035" s="70">
        <v>44190</v>
      </c>
      <c r="F1035" s="71">
        <v>5155101</v>
      </c>
      <c r="G1035" s="33" t="s">
        <v>20</v>
      </c>
      <c r="H1035" s="33" t="s">
        <v>21</v>
      </c>
      <c r="I1035" s="33" t="s">
        <v>76</v>
      </c>
      <c r="J1035" s="33" t="s">
        <v>23</v>
      </c>
      <c r="K1035" s="63" t="s">
        <v>67</v>
      </c>
      <c r="L1035" s="32" t="str">
        <f t="shared" si="288"/>
        <v>FM260JD</v>
      </c>
      <c r="M1035" s="32" t="str">
        <f t="shared" si="289"/>
        <v>BMJ III</v>
      </c>
      <c r="N1035" s="32" t="str">
        <f t="shared" si="290"/>
        <v>10 RODA</v>
      </c>
      <c r="O1035" s="64">
        <v>0.82671296296296293</v>
      </c>
      <c r="P1035" s="65">
        <v>0.82671296296296293</v>
      </c>
      <c r="Q1035" s="65"/>
      <c r="R1035" s="66">
        <v>1</v>
      </c>
      <c r="S1035" s="66">
        <v>39260</v>
      </c>
      <c r="T1035" s="66">
        <v>14720</v>
      </c>
      <c r="U1035" s="67">
        <f t="shared" ref="U1035:U1098" si="300">(S1035-T1035)/1000</f>
        <v>24.54</v>
      </c>
      <c r="V1035" s="66">
        <f t="shared" si="291"/>
        <v>478382.76</v>
      </c>
      <c r="W1035" s="66" t="str">
        <f t="shared" si="292"/>
        <v>1 &gt; 4</v>
      </c>
      <c r="X1035" s="66">
        <f>A1035+SUMIFS(Presensi!F:F,Presensi!E:E,'Entry Data'!AP1035)</f>
        <v>2</v>
      </c>
      <c r="Y1035" s="66">
        <f>IFERROR(INDEX('Retasi Pricing'!F:F,MATCH('Entry Data'!AM1035,'Retasi Pricing'!E:E,0))*X1035,"")</f>
        <v>50000</v>
      </c>
      <c r="Z1035" s="62" t="s">
        <v>26</v>
      </c>
      <c r="AA1035" s="62" t="s">
        <v>27</v>
      </c>
      <c r="AB1035" s="32"/>
      <c r="AC1035" s="32" t="s">
        <v>72</v>
      </c>
      <c r="AD1035" s="32" t="str">
        <f t="shared" si="293"/>
        <v/>
      </c>
      <c r="AF1035" s="5" t="str">
        <f t="shared" si="294"/>
        <v>Ruslan44190</v>
      </c>
      <c r="AG1035" s="5" t="str">
        <f t="shared" si="295"/>
        <v>BMJ 05444190UTARANIGHT</v>
      </c>
      <c r="AH1035" s="5" t="str">
        <f t="shared" si="296"/>
        <v>Ruslan44190UTARANIGHT</v>
      </c>
      <c r="AI1035" s="5" t="str">
        <f t="shared" si="297"/>
        <v>BMJ 05444190NIGHT</v>
      </c>
      <c r="AJ1035" s="5" t="str">
        <f t="shared" si="298"/>
        <v>Ruslan44190NIGHT</v>
      </c>
      <c r="AK1035" s="5" t="str">
        <f t="shared" si="299"/>
        <v>RuslanBMJ III</v>
      </c>
      <c r="AL1035" s="5" t="str">
        <f t="shared" ref="AL1035:AL1098" si="301">Q1035&amp;R1035&amp;G1035</f>
        <v>1UTARA</v>
      </c>
      <c r="AM1035" s="5" t="str">
        <f t="shared" ref="AM1035:AM1098" si="302">W1035&amp;G1035&amp;N1035</f>
        <v>1 &gt; 4UTARA10 RODA</v>
      </c>
      <c r="AN1035" s="5" t="str">
        <f t="shared" ref="AN1035:AN1098" si="303">AC1035&amp;M1035&amp;W1035&amp;G1035&amp;N1035</f>
        <v>RuslanBMJ III1 &gt; 4UTARA10 RODA</v>
      </c>
      <c r="AO1035" s="5" t="str">
        <f t="shared" ref="AO1035:AO1098" si="304">AC1035&amp;W1035&amp;G1035&amp;N1035</f>
        <v>Ruslan1 &gt; 4UTARA10 RODA</v>
      </c>
      <c r="AP1035" s="5" t="str">
        <f t="shared" ref="AP1035:AP1098" si="305">C1035&amp;D1035</f>
        <v>44190NIGHT</v>
      </c>
    </row>
    <row r="1036" spans="1:42" x14ac:dyDescent="0.3">
      <c r="A1036" s="33">
        <v>1</v>
      </c>
      <c r="B1036" s="33"/>
      <c r="C1036" s="70">
        <v>44190</v>
      </c>
      <c r="D1036" s="71" t="s">
        <v>87</v>
      </c>
      <c r="E1036" s="70">
        <v>44191</v>
      </c>
      <c r="F1036" s="71">
        <v>5155345</v>
      </c>
      <c r="G1036" s="33" t="s">
        <v>20</v>
      </c>
      <c r="H1036" s="33" t="s">
        <v>21</v>
      </c>
      <c r="I1036" s="33" t="s">
        <v>76</v>
      </c>
      <c r="J1036" s="33" t="s">
        <v>23</v>
      </c>
      <c r="K1036" s="63" t="s">
        <v>69</v>
      </c>
      <c r="L1036" s="32" t="str">
        <f t="shared" si="288"/>
        <v>FM260JD</v>
      </c>
      <c r="M1036" s="32" t="str">
        <f t="shared" si="289"/>
        <v>BMJ III</v>
      </c>
      <c r="N1036" s="32" t="str">
        <f t="shared" si="290"/>
        <v>10 RODA</v>
      </c>
      <c r="O1036" s="64">
        <v>2.361111111111111E-2</v>
      </c>
      <c r="P1036" s="65">
        <v>2.361111111111111E-2</v>
      </c>
      <c r="Q1036" s="65"/>
      <c r="R1036" s="66">
        <v>3</v>
      </c>
      <c r="S1036" s="66">
        <v>40600</v>
      </c>
      <c r="T1036" s="66">
        <v>14820</v>
      </c>
      <c r="U1036" s="67">
        <f t="shared" si="300"/>
        <v>25.78</v>
      </c>
      <c r="V1036" s="66">
        <f t="shared" si="291"/>
        <v>502555.32</v>
      </c>
      <c r="W1036" s="66" t="str">
        <f t="shared" si="292"/>
        <v>1 &gt; 4</v>
      </c>
      <c r="X1036" s="66">
        <f>A1036+SUMIFS(Presensi!F:F,Presensi!E:E,'Entry Data'!AP1036)</f>
        <v>2</v>
      </c>
      <c r="Y1036" s="66">
        <f>IFERROR(INDEX('Retasi Pricing'!F:F,MATCH('Entry Data'!AM1036,'Retasi Pricing'!E:E,0))*X1036,"")</f>
        <v>50000</v>
      </c>
      <c r="Z1036" s="62" t="s">
        <v>26</v>
      </c>
      <c r="AA1036" s="62" t="s">
        <v>27</v>
      </c>
      <c r="AB1036" s="32"/>
      <c r="AC1036" s="32" t="s">
        <v>176</v>
      </c>
      <c r="AD1036" s="32" t="str">
        <f t="shared" si="293"/>
        <v/>
      </c>
      <c r="AF1036" s="5" t="str">
        <f t="shared" si="294"/>
        <v>haeruddin44190</v>
      </c>
      <c r="AG1036" s="5" t="str">
        <f t="shared" si="295"/>
        <v>BMJ 05544190UTARANIGHT</v>
      </c>
      <c r="AH1036" s="5" t="str">
        <f t="shared" si="296"/>
        <v>haeruddin44190UTARANIGHT</v>
      </c>
      <c r="AI1036" s="5" t="str">
        <f t="shared" si="297"/>
        <v>BMJ 05544190NIGHT</v>
      </c>
      <c r="AJ1036" s="5" t="str">
        <f t="shared" si="298"/>
        <v>haeruddin44190NIGHT</v>
      </c>
      <c r="AK1036" s="5" t="str">
        <f t="shared" si="299"/>
        <v>haeruddinBMJ III</v>
      </c>
      <c r="AL1036" s="5" t="str">
        <f t="shared" si="301"/>
        <v>3UTARA</v>
      </c>
      <c r="AM1036" s="5" t="str">
        <f t="shared" si="302"/>
        <v>1 &gt; 4UTARA10 RODA</v>
      </c>
      <c r="AN1036" s="5" t="str">
        <f t="shared" si="303"/>
        <v>haeruddinBMJ III1 &gt; 4UTARA10 RODA</v>
      </c>
      <c r="AO1036" s="5" t="str">
        <f t="shared" si="304"/>
        <v>haeruddin1 &gt; 4UTARA10 RODA</v>
      </c>
      <c r="AP1036" s="5" t="str">
        <f t="shared" si="305"/>
        <v>44190NIGHT</v>
      </c>
    </row>
    <row r="1037" spans="1:42" x14ac:dyDescent="0.3">
      <c r="A1037" s="33">
        <v>1</v>
      </c>
      <c r="B1037" s="33"/>
      <c r="C1037" s="70">
        <v>44190</v>
      </c>
      <c r="D1037" s="71" t="s">
        <v>87</v>
      </c>
      <c r="E1037" s="70">
        <v>44191</v>
      </c>
      <c r="F1037" s="71">
        <v>5155414</v>
      </c>
      <c r="G1037" s="33" t="s">
        <v>20</v>
      </c>
      <c r="H1037" s="33" t="s">
        <v>21</v>
      </c>
      <c r="I1037" s="33" t="s">
        <v>76</v>
      </c>
      <c r="J1037" s="33" t="s">
        <v>23</v>
      </c>
      <c r="K1037" s="63" t="s">
        <v>69</v>
      </c>
      <c r="L1037" s="32" t="str">
        <f t="shared" si="288"/>
        <v>FM260JD</v>
      </c>
      <c r="M1037" s="32" t="str">
        <f t="shared" si="289"/>
        <v>BMJ III</v>
      </c>
      <c r="N1037" s="32" t="str">
        <f t="shared" si="290"/>
        <v>10 RODA</v>
      </c>
      <c r="O1037" s="64">
        <v>9.1608796296296299E-2</v>
      </c>
      <c r="P1037" s="65">
        <v>9.1608796296296299E-2</v>
      </c>
      <c r="Q1037" s="65"/>
      <c r="R1037" s="66">
        <v>4</v>
      </c>
      <c r="S1037" s="66">
        <v>39960</v>
      </c>
      <c r="T1037" s="66">
        <v>14820</v>
      </c>
      <c r="U1037" s="67">
        <f t="shared" si="300"/>
        <v>25.14</v>
      </c>
      <c r="V1037" s="66">
        <f t="shared" si="291"/>
        <v>490079.16000000003</v>
      </c>
      <c r="W1037" s="66" t="str">
        <f t="shared" si="292"/>
        <v>1 &gt; 4</v>
      </c>
      <c r="X1037" s="66">
        <f>A1037+SUMIFS(Presensi!F:F,Presensi!E:E,'Entry Data'!AP1037)</f>
        <v>2</v>
      </c>
      <c r="Y1037" s="66">
        <f>IFERROR(INDEX('Retasi Pricing'!F:F,MATCH('Entry Data'!AM1037,'Retasi Pricing'!E:E,0))*X1037,"")</f>
        <v>50000</v>
      </c>
      <c r="Z1037" s="62" t="s">
        <v>26</v>
      </c>
      <c r="AA1037" s="62" t="s">
        <v>27</v>
      </c>
      <c r="AB1037" s="32"/>
      <c r="AC1037" s="32" t="s">
        <v>176</v>
      </c>
      <c r="AD1037" s="32" t="str">
        <f t="shared" si="293"/>
        <v/>
      </c>
      <c r="AF1037" s="5" t="str">
        <f t="shared" si="294"/>
        <v>haeruddin44190</v>
      </c>
      <c r="AG1037" s="5" t="str">
        <f t="shared" si="295"/>
        <v>BMJ 05544190UTARANIGHT</v>
      </c>
      <c r="AH1037" s="5" t="str">
        <f t="shared" si="296"/>
        <v>haeruddin44190UTARANIGHT</v>
      </c>
      <c r="AI1037" s="5" t="str">
        <f t="shared" si="297"/>
        <v>BMJ 05544190NIGHT</v>
      </c>
      <c r="AJ1037" s="5" t="str">
        <f t="shared" si="298"/>
        <v>haeruddin44190NIGHT</v>
      </c>
      <c r="AK1037" s="5" t="str">
        <f t="shared" si="299"/>
        <v>haeruddinBMJ III</v>
      </c>
      <c r="AL1037" s="5" t="str">
        <f t="shared" si="301"/>
        <v>4UTARA</v>
      </c>
      <c r="AM1037" s="5" t="str">
        <f t="shared" si="302"/>
        <v>1 &gt; 4UTARA10 RODA</v>
      </c>
      <c r="AN1037" s="5" t="str">
        <f t="shared" si="303"/>
        <v>haeruddinBMJ III1 &gt; 4UTARA10 RODA</v>
      </c>
      <c r="AO1037" s="5" t="str">
        <f t="shared" si="304"/>
        <v>haeruddin1 &gt; 4UTARA10 RODA</v>
      </c>
      <c r="AP1037" s="5" t="str">
        <f t="shared" si="305"/>
        <v>44190NIGHT</v>
      </c>
    </row>
    <row r="1038" spans="1:42" x14ac:dyDescent="0.3">
      <c r="A1038" s="33">
        <v>1</v>
      </c>
      <c r="B1038" s="33"/>
      <c r="C1038" s="70">
        <v>44190</v>
      </c>
      <c r="D1038" s="71" t="s">
        <v>87</v>
      </c>
      <c r="E1038" s="70">
        <v>44191</v>
      </c>
      <c r="F1038" s="71">
        <v>5155507</v>
      </c>
      <c r="G1038" s="33" t="s">
        <v>20</v>
      </c>
      <c r="H1038" s="33" t="s">
        <v>21</v>
      </c>
      <c r="I1038" s="33" t="s">
        <v>76</v>
      </c>
      <c r="J1038" s="33" t="s">
        <v>23</v>
      </c>
      <c r="K1038" s="63" t="s">
        <v>69</v>
      </c>
      <c r="L1038" s="32" t="str">
        <f t="shared" si="288"/>
        <v>FM260JD</v>
      </c>
      <c r="M1038" s="32" t="str">
        <f t="shared" si="289"/>
        <v>BMJ III</v>
      </c>
      <c r="N1038" s="32" t="str">
        <f t="shared" si="290"/>
        <v>10 RODA</v>
      </c>
      <c r="O1038" s="64">
        <v>0.19152777777777777</v>
      </c>
      <c r="P1038" s="65">
        <v>0.19152777777777777</v>
      </c>
      <c r="Q1038" s="65"/>
      <c r="R1038" s="66">
        <v>5</v>
      </c>
      <c r="S1038" s="66">
        <v>39980</v>
      </c>
      <c r="T1038" s="66">
        <v>14820</v>
      </c>
      <c r="U1038" s="67">
        <f t="shared" si="300"/>
        <v>25.16</v>
      </c>
      <c r="V1038" s="66">
        <f t="shared" si="291"/>
        <v>490469.04000000004</v>
      </c>
      <c r="W1038" s="66" t="str">
        <f t="shared" si="292"/>
        <v>&gt; 5</v>
      </c>
      <c r="X1038" s="66">
        <f>A1038+SUMIFS(Presensi!F:F,Presensi!E:E,'Entry Data'!AP1038)</f>
        <v>2</v>
      </c>
      <c r="Y1038" s="66">
        <f>IFERROR(INDEX('Retasi Pricing'!F:F,MATCH('Entry Data'!AM1038,'Retasi Pricing'!E:E,0))*X1038,"")</f>
        <v>55300</v>
      </c>
      <c r="Z1038" s="62" t="s">
        <v>26</v>
      </c>
      <c r="AA1038" s="62" t="s">
        <v>27</v>
      </c>
      <c r="AB1038" s="32"/>
      <c r="AC1038" s="32" t="s">
        <v>176</v>
      </c>
      <c r="AD1038" s="32" t="str">
        <f t="shared" si="293"/>
        <v/>
      </c>
      <c r="AF1038" s="5" t="str">
        <f t="shared" si="294"/>
        <v>haeruddin44190</v>
      </c>
      <c r="AG1038" s="5" t="str">
        <f t="shared" si="295"/>
        <v>BMJ 05544190UTARANIGHT</v>
      </c>
      <c r="AH1038" s="5" t="str">
        <f t="shared" si="296"/>
        <v>haeruddin44190UTARANIGHT</v>
      </c>
      <c r="AI1038" s="5" t="str">
        <f t="shared" si="297"/>
        <v>BMJ 05544190NIGHT</v>
      </c>
      <c r="AJ1038" s="5" t="str">
        <f t="shared" si="298"/>
        <v>haeruddin44190NIGHT</v>
      </c>
      <c r="AK1038" s="5" t="str">
        <f t="shared" si="299"/>
        <v>haeruddinBMJ III</v>
      </c>
      <c r="AL1038" s="5" t="str">
        <f t="shared" si="301"/>
        <v>5UTARA</v>
      </c>
      <c r="AM1038" s="5" t="str">
        <f t="shared" si="302"/>
        <v>&gt; 5UTARA10 RODA</v>
      </c>
      <c r="AN1038" s="5" t="str">
        <f t="shared" si="303"/>
        <v>haeruddinBMJ III&gt; 5UTARA10 RODA</v>
      </c>
      <c r="AO1038" s="5" t="str">
        <f t="shared" si="304"/>
        <v>haeruddin&gt; 5UTARA10 RODA</v>
      </c>
      <c r="AP1038" s="5" t="str">
        <f t="shared" si="305"/>
        <v>44190NIGHT</v>
      </c>
    </row>
    <row r="1039" spans="1:42" x14ac:dyDescent="0.3">
      <c r="A1039" s="33">
        <v>1</v>
      </c>
      <c r="B1039" s="33"/>
      <c r="C1039" s="70">
        <v>44190</v>
      </c>
      <c r="D1039" s="71" t="s">
        <v>87</v>
      </c>
      <c r="E1039" s="70">
        <v>44190</v>
      </c>
      <c r="F1039" s="71">
        <v>5155104</v>
      </c>
      <c r="G1039" s="33" t="s">
        <v>20</v>
      </c>
      <c r="H1039" s="33" t="s">
        <v>21</v>
      </c>
      <c r="I1039" s="33" t="s">
        <v>76</v>
      </c>
      <c r="J1039" s="33" t="s">
        <v>23</v>
      </c>
      <c r="K1039" s="63" t="s">
        <v>69</v>
      </c>
      <c r="L1039" s="32" t="str">
        <f t="shared" si="288"/>
        <v>FM260JD</v>
      </c>
      <c r="M1039" s="32" t="str">
        <f t="shared" si="289"/>
        <v>BMJ III</v>
      </c>
      <c r="N1039" s="32" t="str">
        <f t="shared" si="290"/>
        <v>10 RODA</v>
      </c>
      <c r="O1039" s="64">
        <v>0.83049768518518519</v>
      </c>
      <c r="P1039" s="65">
        <v>0.83049768518518519</v>
      </c>
      <c r="Q1039" s="65"/>
      <c r="R1039" s="66">
        <v>6</v>
      </c>
      <c r="S1039" s="66">
        <v>38120</v>
      </c>
      <c r="T1039" s="66">
        <v>14820</v>
      </c>
      <c r="U1039" s="67">
        <f t="shared" si="300"/>
        <v>23.3</v>
      </c>
      <c r="V1039" s="66">
        <f t="shared" si="291"/>
        <v>454210.20000000007</v>
      </c>
      <c r="W1039" s="66" t="str">
        <f t="shared" si="292"/>
        <v>&gt; 6</v>
      </c>
      <c r="X1039" s="66">
        <f>A1039+SUMIFS(Presensi!F:F,Presensi!E:E,'Entry Data'!AP1039)</f>
        <v>2</v>
      </c>
      <c r="Y1039" s="66">
        <f>IFERROR(INDEX('Retasi Pricing'!F:F,MATCH('Entry Data'!AM1039,'Retasi Pricing'!E:E,0))*X1039,"")</f>
        <v>61600</v>
      </c>
      <c r="Z1039" s="62" t="s">
        <v>26</v>
      </c>
      <c r="AA1039" s="62" t="s">
        <v>27</v>
      </c>
      <c r="AB1039" s="32"/>
      <c r="AC1039" s="32" t="s">
        <v>176</v>
      </c>
      <c r="AD1039" s="32" t="str">
        <f t="shared" si="293"/>
        <v/>
      </c>
      <c r="AF1039" s="5" t="str">
        <f t="shared" si="294"/>
        <v>haeruddin44190</v>
      </c>
      <c r="AG1039" s="5" t="str">
        <f t="shared" si="295"/>
        <v>BMJ 05544190UTARANIGHT</v>
      </c>
      <c r="AH1039" s="5" t="str">
        <f t="shared" si="296"/>
        <v>haeruddin44190UTARANIGHT</v>
      </c>
      <c r="AI1039" s="5" t="str">
        <f t="shared" si="297"/>
        <v>BMJ 05544190NIGHT</v>
      </c>
      <c r="AJ1039" s="5" t="str">
        <f t="shared" si="298"/>
        <v>haeruddin44190NIGHT</v>
      </c>
      <c r="AK1039" s="5" t="str">
        <f t="shared" si="299"/>
        <v>haeruddinBMJ III</v>
      </c>
      <c r="AL1039" s="5" t="str">
        <f t="shared" si="301"/>
        <v>6UTARA</v>
      </c>
      <c r="AM1039" s="5" t="str">
        <f t="shared" si="302"/>
        <v>&gt; 6UTARA10 RODA</v>
      </c>
      <c r="AN1039" s="5" t="str">
        <f t="shared" si="303"/>
        <v>haeruddinBMJ III&gt; 6UTARA10 RODA</v>
      </c>
      <c r="AO1039" s="5" t="str">
        <f t="shared" si="304"/>
        <v>haeruddin&gt; 6UTARA10 RODA</v>
      </c>
      <c r="AP1039" s="5" t="str">
        <f t="shared" si="305"/>
        <v>44190NIGHT</v>
      </c>
    </row>
    <row r="1040" spans="1:42" x14ac:dyDescent="0.3">
      <c r="A1040" s="33">
        <v>1</v>
      </c>
      <c r="B1040" s="33"/>
      <c r="C1040" s="70">
        <v>44190</v>
      </c>
      <c r="D1040" s="71" t="s">
        <v>87</v>
      </c>
      <c r="E1040" s="70">
        <v>44190</v>
      </c>
      <c r="F1040" s="71">
        <v>5155186</v>
      </c>
      <c r="G1040" s="33" t="s">
        <v>20</v>
      </c>
      <c r="H1040" s="33" t="s">
        <v>21</v>
      </c>
      <c r="I1040" s="33" t="s">
        <v>76</v>
      </c>
      <c r="J1040" s="33" t="s">
        <v>23</v>
      </c>
      <c r="K1040" s="63" t="s">
        <v>69</v>
      </c>
      <c r="L1040" s="32" t="str">
        <f t="shared" si="288"/>
        <v>FM260JD</v>
      </c>
      <c r="M1040" s="32" t="str">
        <f t="shared" si="289"/>
        <v>BMJ III</v>
      </c>
      <c r="N1040" s="32" t="str">
        <f t="shared" si="290"/>
        <v>10 RODA</v>
      </c>
      <c r="O1040" s="64">
        <v>0.89539351851851856</v>
      </c>
      <c r="P1040" s="65">
        <v>0.89539351851851856</v>
      </c>
      <c r="Q1040" s="65"/>
      <c r="R1040" s="66">
        <v>1</v>
      </c>
      <c r="S1040" s="66">
        <v>40140</v>
      </c>
      <c r="T1040" s="66">
        <v>14820</v>
      </c>
      <c r="U1040" s="67">
        <f t="shared" si="300"/>
        <v>25.32</v>
      </c>
      <c r="V1040" s="66">
        <f t="shared" si="291"/>
        <v>493588.08</v>
      </c>
      <c r="W1040" s="66" t="str">
        <f t="shared" si="292"/>
        <v>1 &gt; 4</v>
      </c>
      <c r="X1040" s="66">
        <f>A1040+SUMIFS(Presensi!F:F,Presensi!E:E,'Entry Data'!AP1040)</f>
        <v>2</v>
      </c>
      <c r="Y1040" s="66">
        <f>IFERROR(INDEX('Retasi Pricing'!F:F,MATCH('Entry Data'!AM1040,'Retasi Pricing'!E:E,0))*X1040,"")</f>
        <v>50000</v>
      </c>
      <c r="Z1040" s="62" t="s">
        <v>26</v>
      </c>
      <c r="AA1040" s="62" t="s">
        <v>27</v>
      </c>
      <c r="AB1040" s="32"/>
      <c r="AC1040" s="32" t="s">
        <v>176</v>
      </c>
      <c r="AD1040" s="32" t="str">
        <f t="shared" si="293"/>
        <v/>
      </c>
      <c r="AF1040" s="5" t="str">
        <f t="shared" si="294"/>
        <v>haeruddin44190</v>
      </c>
      <c r="AG1040" s="5" t="str">
        <f t="shared" si="295"/>
        <v>BMJ 05544190UTARANIGHT</v>
      </c>
      <c r="AH1040" s="5" t="str">
        <f t="shared" si="296"/>
        <v>haeruddin44190UTARANIGHT</v>
      </c>
      <c r="AI1040" s="5" t="str">
        <f t="shared" si="297"/>
        <v>BMJ 05544190NIGHT</v>
      </c>
      <c r="AJ1040" s="5" t="str">
        <f t="shared" si="298"/>
        <v>haeruddin44190NIGHT</v>
      </c>
      <c r="AK1040" s="5" t="str">
        <f t="shared" si="299"/>
        <v>haeruddinBMJ III</v>
      </c>
      <c r="AL1040" s="5" t="str">
        <f t="shared" si="301"/>
        <v>1UTARA</v>
      </c>
      <c r="AM1040" s="5" t="str">
        <f t="shared" si="302"/>
        <v>1 &gt; 4UTARA10 RODA</v>
      </c>
      <c r="AN1040" s="5" t="str">
        <f t="shared" si="303"/>
        <v>haeruddinBMJ III1 &gt; 4UTARA10 RODA</v>
      </c>
      <c r="AO1040" s="5" t="str">
        <f t="shared" si="304"/>
        <v>haeruddin1 &gt; 4UTARA10 RODA</v>
      </c>
      <c r="AP1040" s="5" t="str">
        <f t="shared" si="305"/>
        <v>44190NIGHT</v>
      </c>
    </row>
    <row r="1041" spans="1:42" x14ac:dyDescent="0.3">
      <c r="A1041" s="33">
        <v>1</v>
      </c>
      <c r="B1041" s="33"/>
      <c r="C1041" s="70">
        <v>44190</v>
      </c>
      <c r="D1041" s="71" t="s">
        <v>87</v>
      </c>
      <c r="E1041" s="70">
        <v>44190</v>
      </c>
      <c r="F1041" s="71">
        <v>5155271</v>
      </c>
      <c r="G1041" s="33" t="s">
        <v>20</v>
      </c>
      <c r="H1041" s="33" t="s">
        <v>50</v>
      </c>
      <c r="I1041" s="33" t="s">
        <v>51</v>
      </c>
      <c r="J1041" s="33" t="s">
        <v>46</v>
      </c>
      <c r="K1041" s="63" t="s">
        <v>69</v>
      </c>
      <c r="L1041" s="32" t="str">
        <f t="shared" si="288"/>
        <v>FM260JD</v>
      </c>
      <c r="M1041" s="32" t="str">
        <f t="shared" si="289"/>
        <v>BMJ III</v>
      </c>
      <c r="N1041" s="32" t="str">
        <f t="shared" si="290"/>
        <v>10 RODA</v>
      </c>
      <c r="O1041" s="64">
        <v>0.95991898148148147</v>
      </c>
      <c r="P1041" s="65">
        <v>0.95991898148148147</v>
      </c>
      <c r="Q1041" s="65"/>
      <c r="R1041" s="66">
        <v>2</v>
      </c>
      <c r="S1041" s="66">
        <v>38160</v>
      </c>
      <c r="T1041" s="66">
        <v>14820</v>
      </c>
      <c r="U1041" s="67">
        <f t="shared" si="300"/>
        <v>23.34</v>
      </c>
      <c r="V1041" s="66">
        <f t="shared" si="291"/>
        <v>454989.95999999996</v>
      </c>
      <c r="W1041" s="66" t="str">
        <f t="shared" si="292"/>
        <v>1 &gt; 4</v>
      </c>
      <c r="X1041" s="66">
        <f>A1041+SUMIFS(Presensi!F:F,Presensi!E:E,'Entry Data'!AP1041)</f>
        <v>2</v>
      </c>
      <c r="Y1041" s="66">
        <f>IFERROR(INDEX('Retasi Pricing'!F:F,MATCH('Entry Data'!AM1041,'Retasi Pricing'!E:E,0))*X1041,"")</f>
        <v>50000</v>
      </c>
      <c r="Z1041" s="62" t="s">
        <v>26</v>
      </c>
      <c r="AA1041" s="62" t="s">
        <v>27</v>
      </c>
      <c r="AB1041" s="32"/>
      <c r="AC1041" s="32" t="s">
        <v>176</v>
      </c>
      <c r="AD1041" s="32" t="str">
        <f t="shared" si="293"/>
        <v/>
      </c>
      <c r="AF1041" s="5" t="str">
        <f t="shared" si="294"/>
        <v>haeruddin44190</v>
      </c>
      <c r="AG1041" s="5" t="str">
        <f t="shared" si="295"/>
        <v>BMJ 05544190UTARANIGHT</v>
      </c>
      <c r="AH1041" s="5" t="str">
        <f t="shared" si="296"/>
        <v>haeruddin44190UTARANIGHT</v>
      </c>
      <c r="AI1041" s="5" t="str">
        <f t="shared" si="297"/>
        <v>BMJ 05544190NIGHT</v>
      </c>
      <c r="AJ1041" s="5" t="str">
        <f t="shared" si="298"/>
        <v>haeruddin44190NIGHT</v>
      </c>
      <c r="AK1041" s="5" t="str">
        <f t="shared" si="299"/>
        <v>haeruddinBMJ III</v>
      </c>
      <c r="AL1041" s="5" t="str">
        <f t="shared" si="301"/>
        <v>2UTARA</v>
      </c>
      <c r="AM1041" s="5" t="str">
        <f t="shared" si="302"/>
        <v>1 &gt; 4UTARA10 RODA</v>
      </c>
      <c r="AN1041" s="5" t="str">
        <f t="shared" si="303"/>
        <v>haeruddinBMJ III1 &gt; 4UTARA10 RODA</v>
      </c>
      <c r="AO1041" s="5" t="str">
        <f t="shared" si="304"/>
        <v>haeruddin1 &gt; 4UTARA10 RODA</v>
      </c>
      <c r="AP1041" s="5" t="str">
        <f t="shared" si="305"/>
        <v>44190NIGHT</v>
      </c>
    </row>
    <row r="1042" spans="1:42" x14ac:dyDescent="0.3">
      <c r="A1042" s="33">
        <v>1</v>
      </c>
      <c r="B1042" s="33"/>
      <c r="C1042" s="70">
        <v>44190</v>
      </c>
      <c r="D1042" s="71" t="s">
        <v>87</v>
      </c>
      <c r="E1042" s="70">
        <v>44190</v>
      </c>
      <c r="F1042" s="71">
        <v>5155112</v>
      </c>
      <c r="G1042" s="33" t="s">
        <v>20</v>
      </c>
      <c r="H1042" s="33" t="s">
        <v>50</v>
      </c>
      <c r="I1042" s="33" t="s">
        <v>51</v>
      </c>
      <c r="J1042" s="33" t="s">
        <v>46</v>
      </c>
      <c r="K1042" s="63" t="s">
        <v>71</v>
      </c>
      <c r="L1042" s="32" t="str">
        <f t="shared" si="288"/>
        <v>FM260JD</v>
      </c>
      <c r="M1042" s="32" t="str">
        <f t="shared" si="289"/>
        <v>BMJ III</v>
      </c>
      <c r="N1042" s="32" t="str">
        <f t="shared" si="290"/>
        <v>10 RODA</v>
      </c>
      <c r="O1042" s="64">
        <v>0.83589120370370373</v>
      </c>
      <c r="P1042" s="65">
        <v>0.83589120370370373</v>
      </c>
      <c r="Q1042" s="65"/>
      <c r="R1042" s="66">
        <v>2</v>
      </c>
      <c r="S1042" s="66">
        <v>37740</v>
      </c>
      <c r="T1042" s="66">
        <v>14820</v>
      </c>
      <c r="U1042" s="67">
        <f t="shared" si="300"/>
        <v>22.92</v>
      </c>
      <c r="V1042" s="66">
        <f t="shared" si="291"/>
        <v>446802.48000000004</v>
      </c>
      <c r="W1042" s="66" t="str">
        <f t="shared" si="292"/>
        <v>1 &gt; 4</v>
      </c>
      <c r="X1042" s="66">
        <f>A1042+SUMIFS(Presensi!F:F,Presensi!E:E,'Entry Data'!AP1042)</f>
        <v>2</v>
      </c>
      <c r="Y1042" s="66">
        <f>IFERROR(INDEX('Retasi Pricing'!F:F,MATCH('Entry Data'!AM1042,'Retasi Pricing'!E:E,0))*X1042,"")</f>
        <v>50000</v>
      </c>
      <c r="Z1042" s="62" t="s">
        <v>26</v>
      </c>
      <c r="AA1042" s="62" t="s">
        <v>27</v>
      </c>
      <c r="AB1042" s="32"/>
      <c r="AC1042" s="32" t="s">
        <v>216</v>
      </c>
      <c r="AD1042" s="32" t="str">
        <f t="shared" si="293"/>
        <v/>
      </c>
      <c r="AF1042" s="5" t="str">
        <f t="shared" si="294"/>
        <v>ruslan44190</v>
      </c>
      <c r="AG1042" s="5" t="str">
        <f t="shared" si="295"/>
        <v>BMJ 05644190UTARANIGHT</v>
      </c>
      <c r="AH1042" s="5" t="str">
        <f t="shared" si="296"/>
        <v>ruslan44190UTARANIGHT</v>
      </c>
      <c r="AI1042" s="5" t="str">
        <f t="shared" si="297"/>
        <v>BMJ 05644190NIGHT</v>
      </c>
      <c r="AJ1042" s="5" t="str">
        <f t="shared" si="298"/>
        <v>ruslan44190NIGHT</v>
      </c>
      <c r="AK1042" s="5" t="str">
        <f t="shared" si="299"/>
        <v>ruslanBMJ III</v>
      </c>
      <c r="AL1042" s="5" t="str">
        <f t="shared" si="301"/>
        <v>2UTARA</v>
      </c>
      <c r="AM1042" s="5" t="str">
        <f t="shared" si="302"/>
        <v>1 &gt; 4UTARA10 RODA</v>
      </c>
      <c r="AN1042" s="5" t="str">
        <f t="shared" si="303"/>
        <v>ruslanBMJ III1 &gt; 4UTARA10 RODA</v>
      </c>
      <c r="AO1042" s="5" t="str">
        <f t="shared" si="304"/>
        <v>ruslan1 &gt; 4UTARA10 RODA</v>
      </c>
      <c r="AP1042" s="5" t="str">
        <f t="shared" si="305"/>
        <v>44190NIGHT</v>
      </c>
    </row>
    <row r="1043" spans="1:42" x14ac:dyDescent="0.3">
      <c r="A1043" s="33">
        <v>1</v>
      </c>
      <c r="B1043" s="33"/>
      <c r="C1043" s="70">
        <v>44190</v>
      </c>
      <c r="D1043" s="71" t="s">
        <v>87</v>
      </c>
      <c r="E1043" s="70">
        <v>44190</v>
      </c>
      <c r="F1043" s="71">
        <v>5155199</v>
      </c>
      <c r="G1043" s="33" t="s">
        <v>20</v>
      </c>
      <c r="H1043" s="33" t="s">
        <v>21</v>
      </c>
      <c r="I1043" s="33" t="s">
        <v>76</v>
      </c>
      <c r="J1043" s="33" t="s">
        <v>23</v>
      </c>
      <c r="K1043" s="63" t="s">
        <v>71</v>
      </c>
      <c r="L1043" s="32" t="str">
        <f t="shared" si="288"/>
        <v>FM260JD</v>
      </c>
      <c r="M1043" s="32" t="str">
        <f t="shared" si="289"/>
        <v>BMJ III</v>
      </c>
      <c r="N1043" s="32" t="str">
        <f t="shared" si="290"/>
        <v>10 RODA</v>
      </c>
      <c r="O1043" s="64">
        <v>0.90439814814814812</v>
      </c>
      <c r="P1043" s="65">
        <v>0.90439814814814812</v>
      </c>
      <c r="Q1043" s="65"/>
      <c r="R1043" s="66">
        <v>3</v>
      </c>
      <c r="S1043" s="66">
        <v>38780</v>
      </c>
      <c r="T1043" s="66">
        <v>14820</v>
      </c>
      <c r="U1043" s="67">
        <f t="shared" si="300"/>
        <v>23.96</v>
      </c>
      <c r="V1043" s="66">
        <f t="shared" si="291"/>
        <v>467076.24</v>
      </c>
      <c r="W1043" s="66" t="str">
        <f t="shared" si="292"/>
        <v>1 &gt; 4</v>
      </c>
      <c r="X1043" s="66">
        <f>A1043+SUMIFS(Presensi!F:F,Presensi!E:E,'Entry Data'!AP1043)</f>
        <v>2</v>
      </c>
      <c r="Y1043" s="66">
        <f>IFERROR(INDEX('Retasi Pricing'!F:F,MATCH('Entry Data'!AM1043,'Retasi Pricing'!E:E,0))*X1043,"")</f>
        <v>50000</v>
      </c>
      <c r="Z1043" s="62" t="s">
        <v>26</v>
      </c>
      <c r="AA1043" s="62" t="s">
        <v>27</v>
      </c>
      <c r="AB1043" s="32"/>
      <c r="AC1043" s="32" t="s">
        <v>216</v>
      </c>
      <c r="AD1043" s="32" t="str">
        <f t="shared" si="293"/>
        <v/>
      </c>
      <c r="AF1043" s="5" t="str">
        <f t="shared" si="294"/>
        <v>ruslan44190</v>
      </c>
      <c r="AG1043" s="5" t="str">
        <f t="shared" si="295"/>
        <v>BMJ 05644190UTARANIGHT</v>
      </c>
      <c r="AH1043" s="5" t="str">
        <f t="shared" si="296"/>
        <v>ruslan44190UTARANIGHT</v>
      </c>
      <c r="AI1043" s="5" t="str">
        <f t="shared" si="297"/>
        <v>BMJ 05644190NIGHT</v>
      </c>
      <c r="AJ1043" s="5" t="str">
        <f t="shared" si="298"/>
        <v>ruslan44190NIGHT</v>
      </c>
      <c r="AK1043" s="5" t="str">
        <f t="shared" si="299"/>
        <v>ruslanBMJ III</v>
      </c>
      <c r="AL1043" s="5" t="str">
        <f t="shared" si="301"/>
        <v>3UTARA</v>
      </c>
      <c r="AM1043" s="5" t="str">
        <f t="shared" si="302"/>
        <v>1 &gt; 4UTARA10 RODA</v>
      </c>
      <c r="AN1043" s="5" t="str">
        <f t="shared" si="303"/>
        <v>ruslanBMJ III1 &gt; 4UTARA10 RODA</v>
      </c>
      <c r="AO1043" s="5" t="str">
        <f t="shared" si="304"/>
        <v>ruslan1 &gt; 4UTARA10 RODA</v>
      </c>
      <c r="AP1043" s="5" t="str">
        <f t="shared" si="305"/>
        <v>44190NIGHT</v>
      </c>
    </row>
    <row r="1044" spans="1:42" x14ac:dyDescent="0.3">
      <c r="A1044" s="33">
        <v>1</v>
      </c>
      <c r="B1044" s="33"/>
      <c r="C1044" s="70">
        <v>44190</v>
      </c>
      <c r="D1044" s="71" t="s">
        <v>87</v>
      </c>
      <c r="E1044" s="70">
        <v>44191</v>
      </c>
      <c r="F1044" s="71">
        <v>5155433</v>
      </c>
      <c r="G1044" s="33" t="s">
        <v>20</v>
      </c>
      <c r="H1044" s="33" t="s">
        <v>21</v>
      </c>
      <c r="I1044" s="33" t="s">
        <v>76</v>
      </c>
      <c r="J1044" s="33" t="s">
        <v>23</v>
      </c>
      <c r="K1044" s="63" t="s">
        <v>73</v>
      </c>
      <c r="L1044" s="32" t="str">
        <f t="shared" si="288"/>
        <v>FM260JD</v>
      </c>
      <c r="M1044" s="32" t="str">
        <f t="shared" si="289"/>
        <v>BMJ</v>
      </c>
      <c r="N1044" s="32" t="str">
        <f t="shared" si="290"/>
        <v>10 RODA</v>
      </c>
      <c r="O1044" s="64">
        <v>0.11277777777777777</v>
      </c>
      <c r="P1044" s="65">
        <v>0.11277777777777777</v>
      </c>
      <c r="Q1044" s="65"/>
      <c r="R1044" s="66">
        <v>3</v>
      </c>
      <c r="S1044" s="66">
        <v>41260</v>
      </c>
      <c r="T1044" s="66">
        <v>14720</v>
      </c>
      <c r="U1044" s="67">
        <f t="shared" si="300"/>
        <v>26.54</v>
      </c>
      <c r="V1044" s="66">
        <f t="shared" si="291"/>
        <v>517370.76</v>
      </c>
      <c r="W1044" s="66" t="str">
        <f t="shared" si="292"/>
        <v>1 &gt; 4</v>
      </c>
      <c r="X1044" s="66">
        <f>A1044+SUMIFS(Presensi!F:F,Presensi!E:E,'Entry Data'!AP1044)</f>
        <v>2</v>
      </c>
      <c r="Y1044" s="66">
        <f>IFERROR(INDEX('Retasi Pricing'!F:F,MATCH('Entry Data'!AM1044,'Retasi Pricing'!E:E,0))*X1044,"")</f>
        <v>50000</v>
      </c>
      <c r="Z1044" s="62" t="s">
        <v>26</v>
      </c>
      <c r="AA1044" s="62" t="s">
        <v>27</v>
      </c>
      <c r="AB1044" s="32"/>
      <c r="AC1044" s="32" t="s">
        <v>376</v>
      </c>
      <c r="AD1044" s="32" t="str">
        <f t="shared" si="293"/>
        <v/>
      </c>
      <c r="AF1044" s="5" t="str">
        <f t="shared" si="294"/>
        <v>ahmad saputra44190</v>
      </c>
      <c r="AG1044" s="5" t="str">
        <f t="shared" si="295"/>
        <v>BMJ 06544190UTARANIGHT</v>
      </c>
      <c r="AH1044" s="5" t="str">
        <f t="shared" si="296"/>
        <v>ahmad saputra44190UTARANIGHT</v>
      </c>
      <c r="AI1044" s="5" t="str">
        <f t="shared" si="297"/>
        <v>BMJ 06544190NIGHT</v>
      </c>
      <c r="AJ1044" s="5" t="str">
        <f t="shared" si="298"/>
        <v>ahmad saputra44190NIGHT</v>
      </c>
      <c r="AK1044" s="5" t="str">
        <f t="shared" si="299"/>
        <v>ahmad saputraBMJ</v>
      </c>
      <c r="AL1044" s="5" t="str">
        <f t="shared" si="301"/>
        <v>3UTARA</v>
      </c>
      <c r="AM1044" s="5" t="str">
        <f t="shared" si="302"/>
        <v>1 &gt; 4UTARA10 RODA</v>
      </c>
      <c r="AN1044" s="5" t="str">
        <f t="shared" si="303"/>
        <v>ahmad saputraBMJ1 &gt; 4UTARA10 RODA</v>
      </c>
      <c r="AO1044" s="5" t="str">
        <f t="shared" si="304"/>
        <v>ahmad saputra1 &gt; 4UTARA10 RODA</v>
      </c>
      <c r="AP1044" s="5" t="str">
        <f t="shared" si="305"/>
        <v>44190NIGHT</v>
      </c>
    </row>
    <row r="1045" spans="1:42" x14ac:dyDescent="0.3">
      <c r="A1045" s="33">
        <v>1</v>
      </c>
      <c r="B1045" s="33"/>
      <c r="C1045" s="70">
        <v>44190</v>
      </c>
      <c r="D1045" s="71" t="s">
        <v>87</v>
      </c>
      <c r="E1045" s="70">
        <v>44191</v>
      </c>
      <c r="F1045" s="71">
        <v>5155495</v>
      </c>
      <c r="G1045" s="33" t="s">
        <v>20</v>
      </c>
      <c r="H1045" s="33" t="s">
        <v>21</v>
      </c>
      <c r="I1045" s="33" t="s">
        <v>45</v>
      </c>
      <c r="J1045" s="33" t="s">
        <v>46</v>
      </c>
      <c r="K1045" s="63" t="s">
        <v>73</v>
      </c>
      <c r="L1045" s="32" t="str">
        <f t="shared" si="288"/>
        <v>FM260JD</v>
      </c>
      <c r="M1045" s="32" t="str">
        <f t="shared" si="289"/>
        <v>BMJ</v>
      </c>
      <c r="N1045" s="32" t="str">
        <f t="shared" si="290"/>
        <v>10 RODA</v>
      </c>
      <c r="O1045" s="64">
        <v>0.17788194444444447</v>
      </c>
      <c r="P1045" s="65">
        <v>0.17788194444444447</v>
      </c>
      <c r="Q1045" s="65"/>
      <c r="R1045" s="66">
        <v>4</v>
      </c>
      <c r="S1045" s="66">
        <v>39700</v>
      </c>
      <c r="T1045" s="66">
        <v>14720</v>
      </c>
      <c r="U1045" s="67">
        <f t="shared" si="300"/>
        <v>24.98</v>
      </c>
      <c r="V1045" s="66">
        <f t="shared" si="291"/>
        <v>486960.12000000005</v>
      </c>
      <c r="W1045" s="66" t="str">
        <f t="shared" si="292"/>
        <v>1 &gt; 4</v>
      </c>
      <c r="X1045" s="66">
        <f>A1045+SUMIFS(Presensi!F:F,Presensi!E:E,'Entry Data'!AP1045)</f>
        <v>2</v>
      </c>
      <c r="Y1045" s="66">
        <f>IFERROR(INDEX('Retasi Pricing'!F:F,MATCH('Entry Data'!AM1045,'Retasi Pricing'!E:E,0))*X1045,"")</f>
        <v>50000</v>
      </c>
      <c r="Z1045" s="62" t="s">
        <v>26</v>
      </c>
      <c r="AA1045" s="62" t="s">
        <v>27</v>
      </c>
      <c r="AB1045" s="32"/>
      <c r="AC1045" s="32" t="s">
        <v>376</v>
      </c>
      <c r="AD1045" s="32" t="str">
        <f t="shared" si="293"/>
        <v/>
      </c>
      <c r="AF1045" s="5" t="str">
        <f t="shared" si="294"/>
        <v>ahmad saputra44190</v>
      </c>
      <c r="AG1045" s="5" t="str">
        <f t="shared" si="295"/>
        <v>BMJ 06544190UTARANIGHT</v>
      </c>
      <c r="AH1045" s="5" t="str">
        <f t="shared" si="296"/>
        <v>ahmad saputra44190UTARANIGHT</v>
      </c>
      <c r="AI1045" s="5" t="str">
        <f t="shared" si="297"/>
        <v>BMJ 06544190NIGHT</v>
      </c>
      <c r="AJ1045" s="5" t="str">
        <f t="shared" si="298"/>
        <v>ahmad saputra44190NIGHT</v>
      </c>
      <c r="AK1045" s="5" t="str">
        <f t="shared" si="299"/>
        <v>ahmad saputraBMJ</v>
      </c>
      <c r="AL1045" s="5" t="str">
        <f t="shared" si="301"/>
        <v>4UTARA</v>
      </c>
      <c r="AM1045" s="5" t="str">
        <f t="shared" si="302"/>
        <v>1 &gt; 4UTARA10 RODA</v>
      </c>
      <c r="AN1045" s="5" t="str">
        <f t="shared" si="303"/>
        <v>ahmad saputraBMJ1 &gt; 4UTARA10 RODA</v>
      </c>
      <c r="AO1045" s="5" t="str">
        <f t="shared" si="304"/>
        <v>ahmad saputra1 &gt; 4UTARA10 RODA</v>
      </c>
      <c r="AP1045" s="5" t="str">
        <f t="shared" si="305"/>
        <v>44190NIGHT</v>
      </c>
    </row>
    <row r="1046" spans="1:42" x14ac:dyDescent="0.3">
      <c r="A1046" s="33">
        <v>1</v>
      </c>
      <c r="B1046" s="33"/>
      <c r="C1046" s="70">
        <v>44190</v>
      </c>
      <c r="D1046" s="71" t="s">
        <v>87</v>
      </c>
      <c r="E1046" s="70">
        <v>44191</v>
      </c>
      <c r="F1046" s="71">
        <v>5155555</v>
      </c>
      <c r="G1046" s="33" t="s">
        <v>20</v>
      </c>
      <c r="H1046" s="33" t="s">
        <v>21</v>
      </c>
      <c r="I1046" s="33" t="s">
        <v>45</v>
      </c>
      <c r="J1046" s="33" t="s">
        <v>46</v>
      </c>
      <c r="K1046" s="63" t="s">
        <v>73</v>
      </c>
      <c r="L1046" s="32" t="str">
        <f t="shared" si="288"/>
        <v>FM260JD</v>
      </c>
      <c r="M1046" s="32" t="str">
        <f t="shared" si="289"/>
        <v>BMJ</v>
      </c>
      <c r="N1046" s="32" t="str">
        <f t="shared" si="290"/>
        <v>10 RODA</v>
      </c>
      <c r="O1046" s="64">
        <v>0.25390046296296298</v>
      </c>
      <c r="P1046" s="65">
        <v>0.25390046296296298</v>
      </c>
      <c r="Q1046" s="65"/>
      <c r="R1046" s="66">
        <v>5</v>
      </c>
      <c r="S1046" s="66">
        <v>39880</v>
      </c>
      <c r="T1046" s="66">
        <v>14720</v>
      </c>
      <c r="U1046" s="67">
        <f t="shared" si="300"/>
        <v>25.16</v>
      </c>
      <c r="V1046" s="66">
        <f t="shared" si="291"/>
        <v>490469.04000000004</v>
      </c>
      <c r="W1046" s="66" t="str">
        <f t="shared" si="292"/>
        <v>&gt; 5</v>
      </c>
      <c r="X1046" s="66">
        <f>A1046+SUMIFS(Presensi!F:F,Presensi!E:E,'Entry Data'!AP1046)</f>
        <v>2</v>
      </c>
      <c r="Y1046" s="66">
        <f>IFERROR(INDEX('Retasi Pricing'!F:F,MATCH('Entry Data'!AM1046,'Retasi Pricing'!E:E,0))*X1046,"")</f>
        <v>55300</v>
      </c>
      <c r="Z1046" s="62" t="s">
        <v>26</v>
      </c>
      <c r="AA1046" s="62" t="s">
        <v>27</v>
      </c>
      <c r="AB1046" s="32"/>
      <c r="AC1046" s="32" t="s">
        <v>376</v>
      </c>
      <c r="AD1046" s="32" t="str">
        <f t="shared" si="293"/>
        <v/>
      </c>
      <c r="AF1046" s="5" t="str">
        <f t="shared" si="294"/>
        <v>ahmad saputra44190</v>
      </c>
      <c r="AG1046" s="5" t="str">
        <f t="shared" si="295"/>
        <v>BMJ 06544190UTARANIGHT</v>
      </c>
      <c r="AH1046" s="5" t="str">
        <f t="shared" si="296"/>
        <v>ahmad saputra44190UTARANIGHT</v>
      </c>
      <c r="AI1046" s="5" t="str">
        <f t="shared" si="297"/>
        <v>BMJ 06544190NIGHT</v>
      </c>
      <c r="AJ1046" s="5" t="str">
        <f t="shared" si="298"/>
        <v>ahmad saputra44190NIGHT</v>
      </c>
      <c r="AK1046" s="5" t="str">
        <f t="shared" si="299"/>
        <v>ahmad saputraBMJ</v>
      </c>
      <c r="AL1046" s="5" t="str">
        <f t="shared" si="301"/>
        <v>5UTARA</v>
      </c>
      <c r="AM1046" s="5" t="str">
        <f t="shared" si="302"/>
        <v>&gt; 5UTARA10 RODA</v>
      </c>
      <c r="AN1046" s="5" t="str">
        <f t="shared" si="303"/>
        <v>ahmad saputraBMJ&gt; 5UTARA10 RODA</v>
      </c>
      <c r="AO1046" s="5" t="str">
        <f t="shared" si="304"/>
        <v>ahmad saputra&gt; 5UTARA10 RODA</v>
      </c>
      <c r="AP1046" s="5" t="str">
        <f t="shared" si="305"/>
        <v>44190NIGHT</v>
      </c>
    </row>
    <row r="1047" spans="1:42" x14ac:dyDescent="0.3">
      <c r="A1047" s="33">
        <v>1</v>
      </c>
      <c r="B1047" s="33"/>
      <c r="C1047" s="70">
        <v>44190</v>
      </c>
      <c r="D1047" s="71" t="s">
        <v>87</v>
      </c>
      <c r="E1047" s="70">
        <v>44190</v>
      </c>
      <c r="F1047" s="71">
        <v>5155144</v>
      </c>
      <c r="G1047" s="33" t="s">
        <v>20</v>
      </c>
      <c r="H1047" s="33" t="s">
        <v>21</v>
      </c>
      <c r="I1047" s="33" t="s">
        <v>76</v>
      </c>
      <c r="J1047" s="33" t="s">
        <v>23</v>
      </c>
      <c r="K1047" s="63" t="s">
        <v>73</v>
      </c>
      <c r="L1047" s="32" t="str">
        <f t="shared" si="288"/>
        <v>FM260JD</v>
      </c>
      <c r="M1047" s="32" t="str">
        <f t="shared" si="289"/>
        <v>BMJ</v>
      </c>
      <c r="N1047" s="32" t="str">
        <f t="shared" si="290"/>
        <v>10 RODA</v>
      </c>
      <c r="O1047" s="64">
        <v>0.85670138888888892</v>
      </c>
      <c r="P1047" s="65">
        <v>0.85670138888888892</v>
      </c>
      <c r="Q1047" s="65"/>
      <c r="R1047" s="66">
        <v>1</v>
      </c>
      <c r="S1047" s="66">
        <v>40420</v>
      </c>
      <c r="T1047" s="66">
        <v>14720</v>
      </c>
      <c r="U1047" s="67">
        <f t="shared" si="300"/>
        <v>25.7</v>
      </c>
      <c r="V1047" s="66">
        <f t="shared" si="291"/>
        <v>500995.79999999993</v>
      </c>
      <c r="W1047" s="66" t="str">
        <f t="shared" si="292"/>
        <v>1 &gt; 4</v>
      </c>
      <c r="X1047" s="66">
        <f>A1047+SUMIFS(Presensi!F:F,Presensi!E:E,'Entry Data'!AP1047)</f>
        <v>2</v>
      </c>
      <c r="Y1047" s="66">
        <f>IFERROR(INDEX('Retasi Pricing'!F:F,MATCH('Entry Data'!AM1047,'Retasi Pricing'!E:E,0))*X1047,"")</f>
        <v>50000</v>
      </c>
      <c r="Z1047" s="62" t="s">
        <v>26</v>
      </c>
      <c r="AA1047" s="62" t="s">
        <v>27</v>
      </c>
      <c r="AB1047" s="32"/>
      <c r="AC1047" s="32" t="s">
        <v>376</v>
      </c>
      <c r="AD1047" s="32" t="str">
        <f t="shared" si="293"/>
        <v/>
      </c>
      <c r="AF1047" s="5" t="str">
        <f t="shared" si="294"/>
        <v>ahmad saputra44190</v>
      </c>
      <c r="AG1047" s="5" t="str">
        <f t="shared" si="295"/>
        <v>BMJ 06544190UTARANIGHT</v>
      </c>
      <c r="AH1047" s="5" t="str">
        <f t="shared" si="296"/>
        <v>ahmad saputra44190UTARANIGHT</v>
      </c>
      <c r="AI1047" s="5" t="str">
        <f t="shared" si="297"/>
        <v>BMJ 06544190NIGHT</v>
      </c>
      <c r="AJ1047" s="5" t="str">
        <f t="shared" si="298"/>
        <v>ahmad saputra44190NIGHT</v>
      </c>
      <c r="AK1047" s="5" t="str">
        <f t="shared" si="299"/>
        <v>ahmad saputraBMJ</v>
      </c>
      <c r="AL1047" s="5" t="str">
        <f t="shared" si="301"/>
        <v>1UTARA</v>
      </c>
      <c r="AM1047" s="5" t="str">
        <f t="shared" si="302"/>
        <v>1 &gt; 4UTARA10 RODA</v>
      </c>
      <c r="AN1047" s="5" t="str">
        <f t="shared" si="303"/>
        <v>ahmad saputraBMJ1 &gt; 4UTARA10 RODA</v>
      </c>
      <c r="AO1047" s="5" t="str">
        <f t="shared" si="304"/>
        <v>ahmad saputra1 &gt; 4UTARA10 RODA</v>
      </c>
      <c r="AP1047" s="5" t="str">
        <f t="shared" si="305"/>
        <v>44190NIGHT</v>
      </c>
    </row>
    <row r="1048" spans="1:42" x14ac:dyDescent="0.3">
      <c r="A1048" s="33">
        <v>1</v>
      </c>
      <c r="B1048" s="33"/>
      <c r="C1048" s="70">
        <v>44190</v>
      </c>
      <c r="D1048" s="71" t="s">
        <v>87</v>
      </c>
      <c r="E1048" s="70">
        <v>44190</v>
      </c>
      <c r="F1048" s="71">
        <v>5155255</v>
      </c>
      <c r="G1048" s="33" t="s">
        <v>20</v>
      </c>
      <c r="H1048" s="33" t="s">
        <v>21</v>
      </c>
      <c r="I1048" s="33" t="s">
        <v>76</v>
      </c>
      <c r="J1048" s="33" t="s">
        <v>23</v>
      </c>
      <c r="K1048" s="63" t="s">
        <v>73</v>
      </c>
      <c r="L1048" s="32" t="str">
        <f t="shared" si="288"/>
        <v>FM260JD</v>
      </c>
      <c r="M1048" s="32" t="str">
        <f t="shared" si="289"/>
        <v>BMJ</v>
      </c>
      <c r="N1048" s="32" t="str">
        <f t="shared" si="290"/>
        <v>10 RODA</v>
      </c>
      <c r="O1048" s="64">
        <v>0.9456134259259259</v>
      </c>
      <c r="P1048" s="65">
        <v>0.9456134259259259</v>
      </c>
      <c r="Q1048" s="65"/>
      <c r="R1048" s="66">
        <v>2</v>
      </c>
      <c r="S1048" s="66">
        <v>44060</v>
      </c>
      <c r="T1048" s="66">
        <v>14720</v>
      </c>
      <c r="U1048" s="67">
        <f t="shared" si="300"/>
        <v>29.34</v>
      </c>
      <c r="V1048" s="66">
        <f t="shared" si="291"/>
        <v>571953.96</v>
      </c>
      <c r="W1048" s="66" t="str">
        <f t="shared" si="292"/>
        <v>1 &gt; 4</v>
      </c>
      <c r="X1048" s="66">
        <f>A1048+SUMIFS(Presensi!F:F,Presensi!E:E,'Entry Data'!AP1048)</f>
        <v>2</v>
      </c>
      <c r="Y1048" s="66">
        <f>IFERROR(INDEX('Retasi Pricing'!F:F,MATCH('Entry Data'!AM1048,'Retasi Pricing'!E:E,0))*X1048,"")</f>
        <v>50000</v>
      </c>
      <c r="Z1048" s="62" t="s">
        <v>26</v>
      </c>
      <c r="AA1048" s="62" t="s">
        <v>27</v>
      </c>
      <c r="AB1048" s="32"/>
      <c r="AC1048" s="32" t="s">
        <v>376</v>
      </c>
      <c r="AD1048" s="32" t="str">
        <f t="shared" si="293"/>
        <v/>
      </c>
      <c r="AF1048" s="5" t="str">
        <f t="shared" si="294"/>
        <v>ahmad saputra44190</v>
      </c>
      <c r="AG1048" s="5" t="str">
        <f t="shared" si="295"/>
        <v>BMJ 06544190UTARANIGHT</v>
      </c>
      <c r="AH1048" s="5" t="str">
        <f t="shared" si="296"/>
        <v>ahmad saputra44190UTARANIGHT</v>
      </c>
      <c r="AI1048" s="5" t="str">
        <f t="shared" si="297"/>
        <v>BMJ 06544190NIGHT</v>
      </c>
      <c r="AJ1048" s="5" t="str">
        <f t="shared" si="298"/>
        <v>ahmad saputra44190NIGHT</v>
      </c>
      <c r="AK1048" s="5" t="str">
        <f t="shared" si="299"/>
        <v>ahmad saputraBMJ</v>
      </c>
      <c r="AL1048" s="5" t="str">
        <f t="shared" si="301"/>
        <v>2UTARA</v>
      </c>
      <c r="AM1048" s="5" t="str">
        <f t="shared" si="302"/>
        <v>1 &gt; 4UTARA10 RODA</v>
      </c>
      <c r="AN1048" s="5" t="str">
        <f t="shared" si="303"/>
        <v>ahmad saputraBMJ1 &gt; 4UTARA10 RODA</v>
      </c>
      <c r="AO1048" s="5" t="str">
        <f t="shared" si="304"/>
        <v>ahmad saputra1 &gt; 4UTARA10 RODA</v>
      </c>
      <c r="AP1048" s="5" t="str">
        <f t="shared" si="305"/>
        <v>44190NIGHT</v>
      </c>
    </row>
    <row r="1049" spans="1:42" x14ac:dyDescent="0.3">
      <c r="A1049" s="33">
        <v>1</v>
      </c>
      <c r="B1049" s="33"/>
      <c r="C1049" s="70">
        <v>44190</v>
      </c>
      <c r="D1049" s="71" t="s">
        <v>87</v>
      </c>
      <c r="E1049" s="70">
        <v>44191</v>
      </c>
      <c r="F1049" s="71">
        <v>5155348</v>
      </c>
      <c r="G1049" s="33" t="s">
        <v>20</v>
      </c>
      <c r="H1049" s="33" t="s">
        <v>50</v>
      </c>
      <c r="I1049" s="33" t="s">
        <v>51</v>
      </c>
      <c r="J1049" s="33" t="s">
        <v>53</v>
      </c>
      <c r="K1049" s="63" t="s">
        <v>75</v>
      </c>
      <c r="L1049" s="32" t="str">
        <f t="shared" si="288"/>
        <v>FM260JD</v>
      </c>
      <c r="M1049" s="32" t="str">
        <f t="shared" si="289"/>
        <v>BMJ</v>
      </c>
      <c r="N1049" s="32" t="str">
        <f t="shared" si="290"/>
        <v>10 RODA</v>
      </c>
      <c r="O1049" s="64">
        <v>2.5729166666666664E-2</v>
      </c>
      <c r="P1049" s="65">
        <v>2.5729166666666664E-2</v>
      </c>
      <c r="Q1049" s="65"/>
      <c r="R1049" s="66">
        <v>4</v>
      </c>
      <c r="S1049" s="66">
        <v>38240</v>
      </c>
      <c r="T1049" s="66">
        <v>14800</v>
      </c>
      <c r="U1049" s="67">
        <f t="shared" si="300"/>
        <v>23.44</v>
      </c>
      <c r="V1049" s="66">
        <f t="shared" si="291"/>
        <v>456939.36</v>
      </c>
      <c r="W1049" s="66" t="str">
        <f t="shared" si="292"/>
        <v>1 &gt; 4</v>
      </c>
      <c r="X1049" s="66">
        <f>A1049+SUMIFS(Presensi!F:F,Presensi!E:E,'Entry Data'!AP1049)</f>
        <v>2</v>
      </c>
      <c r="Y1049" s="66">
        <f>IFERROR(INDEX('Retasi Pricing'!F:F,MATCH('Entry Data'!AM1049,'Retasi Pricing'!E:E,0))*X1049,"")</f>
        <v>50000</v>
      </c>
      <c r="Z1049" s="62" t="s">
        <v>26</v>
      </c>
      <c r="AA1049" s="62" t="s">
        <v>27</v>
      </c>
      <c r="AB1049" s="32"/>
      <c r="AC1049" s="32" t="s">
        <v>74</v>
      </c>
      <c r="AD1049" s="32" t="str">
        <f t="shared" si="293"/>
        <v/>
      </c>
      <c r="AF1049" s="5" t="str">
        <f t="shared" si="294"/>
        <v>Alusdi44190</v>
      </c>
      <c r="AG1049" s="5" t="str">
        <f t="shared" si="295"/>
        <v>BMJ 06744190UTARANIGHT</v>
      </c>
      <c r="AH1049" s="5" t="str">
        <f t="shared" si="296"/>
        <v>Alusdi44190UTARANIGHT</v>
      </c>
      <c r="AI1049" s="5" t="str">
        <f t="shared" si="297"/>
        <v>BMJ 06744190NIGHT</v>
      </c>
      <c r="AJ1049" s="5" t="str">
        <f t="shared" si="298"/>
        <v>Alusdi44190NIGHT</v>
      </c>
      <c r="AK1049" s="5" t="str">
        <f t="shared" si="299"/>
        <v>AlusdiBMJ</v>
      </c>
      <c r="AL1049" s="5" t="str">
        <f t="shared" si="301"/>
        <v>4UTARA</v>
      </c>
      <c r="AM1049" s="5" t="str">
        <f t="shared" si="302"/>
        <v>1 &gt; 4UTARA10 RODA</v>
      </c>
      <c r="AN1049" s="5" t="str">
        <f t="shared" si="303"/>
        <v>AlusdiBMJ1 &gt; 4UTARA10 RODA</v>
      </c>
      <c r="AO1049" s="5" t="str">
        <f t="shared" si="304"/>
        <v>Alusdi1 &gt; 4UTARA10 RODA</v>
      </c>
      <c r="AP1049" s="5" t="str">
        <f t="shared" si="305"/>
        <v>44190NIGHT</v>
      </c>
    </row>
    <row r="1050" spans="1:42" x14ac:dyDescent="0.3">
      <c r="A1050" s="33">
        <v>1</v>
      </c>
      <c r="B1050" s="33"/>
      <c r="C1050" s="70">
        <v>44190</v>
      </c>
      <c r="D1050" s="71" t="s">
        <v>87</v>
      </c>
      <c r="E1050" s="70">
        <v>44191</v>
      </c>
      <c r="F1050" s="71">
        <v>5155422</v>
      </c>
      <c r="G1050" s="33" t="s">
        <v>20</v>
      </c>
      <c r="H1050" s="33" t="s">
        <v>21</v>
      </c>
      <c r="I1050" s="33" t="s">
        <v>45</v>
      </c>
      <c r="J1050" s="33" t="s">
        <v>46</v>
      </c>
      <c r="K1050" s="63" t="s">
        <v>75</v>
      </c>
      <c r="L1050" s="32" t="str">
        <f t="shared" si="288"/>
        <v>FM260JD</v>
      </c>
      <c r="M1050" s="32" t="str">
        <f t="shared" si="289"/>
        <v>BMJ</v>
      </c>
      <c r="N1050" s="32" t="str">
        <f t="shared" si="290"/>
        <v>10 RODA</v>
      </c>
      <c r="O1050" s="64">
        <v>0.10325231481481482</v>
      </c>
      <c r="P1050" s="65">
        <v>0.10325231481481482</v>
      </c>
      <c r="Q1050" s="65"/>
      <c r="R1050" s="66">
        <v>5</v>
      </c>
      <c r="S1050" s="66">
        <v>39760</v>
      </c>
      <c r="T1050" s="66">
        <v>14800</v>
      </c>
      <c r="U1050" s="67">
        <f t="shared" si="300"/>
        <v>24.96</v>
      </c>
      <c r="V1050" s="66">
        <f t="shared" si="291"/>
        <v>486570.23999999999</v>
      </c>
      <c r="W1050" s="66" t="str">
        <f t="shared" si="292"/>
        <v>&gt; 5</v>
      </c>
      <c r="X1050" s="66">
        <f>A1050+SUMIFS(Presensi!F:F,Presensi!E:E,'Entry Data'!AP1050)</f>
        <v>2</v>
      </c>
      <c r="Y1050" s="66">
        <f>IFERROR(INDEX('Retasi Pricing'!F:F,MATCH('Entry Data'!AM1050,'Retasi Pricing'!E:E,0))*X1050,"")</f>
        <v>55300</v>
      </c>
      <c r="Z1050" s="62" t="s">
        <v>26</v>
      </c>
      <c r="AA1050" s="62" t="s">
        <v>27</v>
      </c>
      <c r="AB1050" s="32"/>
      <c r="AC1050" s="32" t="s">
        <v>74</v>
      </c>
      <c r="AD1050" s="32" t="str">
        <f t="shared" si="293"/>
        <v/>
      </c>
      <c r="AF1050" s="5" t="str">
        <f t="shared" si="294"/>
        <v>Alusdi44190</v>
      </c>
      <c r="AG1050" s="5" t="str">
        <f t="shared" si="295"/>
        <v>BMJ 06744190UTARANIGHT</v>
      </c>
      <c r="AH1050" s="5" t="str">
        <f t="shared" si="296"/>
        <v>Alusdi44190UTARANIGHT</v>
      </c>
      <c r="AI1050" s="5" t="str">
        <f t="shared" si="297"/>
        <v>BMJ 06744190NIGHT</v>
      </c>
      <c r="AJ1050" s="5" t="str">
        <f t="shared" si="298"/>
        <v>Alusdi44190NIGHT</v>
      </c>
      <c r="AK1050" s="5" t="str">
        <f t="shared" si="299"/>
        <v>AlusdiBMJ</v>
      </c>
      <c r="AL1050" s="5" t="str">
        <f t="shared" si="301"/>
        <v>5UTARA</v>
      </c>
      <c r="AM1050" s="5" t="str">
        <f t="shared" si="302"/>
        <v>&gt; 5UTARA10 RODA</v>
      </c>
      <c r="AN1050" s="5" t="str">
        <f t="shared" si="303"/>
        <v>AlusdiBMJ&gt; 5UTARA10 RODA</v>
      </c>
      <c r="AO1050" s="5" t="str">
        <f t="shared" si="304"/>
        <v>Alusdi&gt; 5UTARA10 RODA</v>
      </c>
      <c r="AP1050" s="5" t="str">
        <f t="shared" si="305"/>
        <v>44190NIGHT</v>
      </c>
    </row>
    <row r="1051" spans="1:42" x14ac:dyDescent="0.3">
      <c r="A1051" s="33">
        <v>1</v>
      </c>
      <c r="B1051" s="33"/>
      <c r="C1051" s="70">
        <v>44190</v>
      </c>
      <c r="D1051" s="71" t="s">
        <v>87</v>
      </c>
      <c r="E1051" s="70">
        <v>44191</v>
      </c>
      <c r="F1051" s="71">
        <v>5155484</v>
      </c>
      <c r="G1051" s="33" t="s">
        <v>20</v>
      </c>
      <c r="H1051" s="33" t="s">
        <v>21</v>
      </c>
      <c r="I1051" s="33" t="s">
        <v>76</v>
      </c>
      <c r="J1051" s="33" t="s">
        <v>23</v>
      </c>
      <c r="K1051" s="63" t="s">
        <v>75</v>
      </c>
      <c r="L1051" s="32" t="str">
        <f t="shared" si="288"/>
        <v>FM260JD</v>
      </c>
      <c r="M1051" s="32" t="str">
        <f t="shared" si="289"/>
        <v>BMJ</v>
      </c>
      <c r="N1051" s="32" t="str">
        <f t="shared" si="290"/>
        <v>10 RODA</v>
      </c>
      <c r="O1051" s="64">
        <v>0.16447916666666665</v>
      </c>
      <c r="P1051" s="65">
        <v>0.16447916666666665</v>
      </c>
      <c r="Q1051" s="65"/>
      <c r="R1051" s="66">
        <v>6</v>
      </c>
      <c r="S1051" s="66">
        <v>42900</v>
      </c>
      <c r="T1051" s="66">
        <v>14800</v>
      </c>
      <c r="U1051" s="67">
        <f t="shared" si="300"/>
        <v>28.1</v>
      </c>
      <c r="V1051" s="66">
        <f t="shared" si="291"/>
        <v>547781.4</v>
      </c>
      <c r="W1051" s="66" t="str">
        <f t="shared" si="292"/>
        <v>&gt; 6</v>
      </c>
      <c r="X1051" s="66">
        <f>A1051+SUMIFS(Presensi!F:F,Presensi!E:E,'Entry Data'!AP1051)</f>
        <v>2</v>
      </c>
      <c r="Y1051" s="66">
        <f>IFERROR(INDEX('Retasi Pricing'!F:F,MATCH('Entry Data'!AM1051,'Retasi Pricing'!E:E,0))*X1051,"")</f>
        <v>61600</v>
      </c>
      <c r="Z1051" s="62" t="s">
        <v>26</v>
      </c>
      <c r="AA1051" s="62" t="s">
        <v>27</v>
      </c>
      <c r="AB1051" s="32"/>
      <c r="AC1051" s="32" t="s">
        <v>74</v>
      </c>
      <c r="AD1051" s="32" t="str">
        <f t="shared" si="293"/>
        <v/>
      </c>
      <c r="AF1051" s="5" t="str">
        <f t="shared" si="294"/>
        <v>Alusdi44190</v>
      </c>
      <c r="AG1051" s="5" t="str">
        <f t="shared" si="295"/>
        <v>BMJ 06744190UTARANIGHT</v>
      </c>
      <c r="AH1051" s="5" t="str">
        <f t="shared" si="296"/>
        <v>Alusdi44190UTARANIGHT</v>
      </c>
      <c r="AI1051" s="5" t="str">
        <f t="shared" si="297"/>
        <v>BMJ 06744190NIGHT</v>
      </c>
      <c r="AJ1051" s="5" t="str">
        <f t="shared" si="298"/>
        <v>Alusdi44190NIGHT</v>
      </c>
      <c r="AK1051" s="5" t="str">
        <f t="shared" si="299"/>
        <v>AlusdiBMJ</v>
      </c>
      <c r="AL1051" s="5" t="str">
        <f t="shared" si="301"/>
        <v>6UTARA</v>
      </c>
      <c r="AM1051" s="5" t="str">
        <f t="shared" si="302"/>
        <v>&gt; 6UTARA10 RODA</v>
      </c>
      <c r="AN1051" s="5" t="str">
        <f t="shared" si="303"/>
        <v>AlusdiBMJ&gt; 6UTARA10 RODA</v>
      </c>
      <c r="AO1051" s="5" t="str">
        <f t="shared" si="304"/>
        <v>Alusdi&gt; 6UTARA10 RODA</v>
      </c>
      <c r="AP1051" s="5" t="str">
        <f t="shared" si="305"/>
        <v>44190NIGHT</v>
      </c>
    </row>
    <row r="1052" spans="1:42" x14ac:dyDescent="0.3">
      <c r="A1052" s="33">
        <v>1</v>
      </c>
      <c r="B1052" s="33"/>
      <c r="C1052" s="70">
        <v>44190</v>
      </c>
      <c r="D1052" s="71" t="s">
        <v>87</v>
      </c>
      <c r="E1052" s="70">
        <v>44191</v>
      </c>
      <c r="F1052" s="71">
        <v>5155540</v>
      </c>
      <c r="G1052" s="33" t="s">
        <v>20</v>
      </c>
      <c r="H1052" s="33" t="s">
        <v>21</v>
      </c>
      <c r="I1052" s="33" t="s">
        <v>45</v>
      </c>
      <c r="J1052" s="33" t="s">
        <v>46</v>
      </c>
      <c r="K1052" s="63" t="s">
        <v>75</v>
      </c>
      <c r="L1052" s="32" t="str">
        <f t="shared" si="288"/>
        <v>FM260JD</v>
      </c>
      <c r="M1052" s="32" t="str">
        <f t="shared" si="289"/>
        <v>BMJ</v>
      </c>
      <c r="N1052" s="32" t="str">
        <f t="shared" si="290"/>
        <v>10 RODA</v>
      </c>
      <c r="O1052" s="64">
        <v>0.22518518518518518</v>
      </c>
      <c r="P1052" s="65">
        <v>0.22518518518518518</v>
      </c>
      <c r="Q1052" s="65"/>
      <c r="R1052" s="66">
        <v>7</v>
      </c>
      <c r="S1052" s="66">
        <v>39360</v>
      </c>
      <c r="T1052" s="66">
        <v>14800</v>
      </c>
      <c r="U1052" s="67">
        <f t="shared" si="300"/>
        <v>24.56</v>
      </c>
      <c r="V1052" s="66">
        <f t="shared" si="291"/>
        <v>478772.64</v>
      </c>
      <c r="W1052" s="66" t="str">
        <f t="shared" si="292"/>
        <v>7 &gt;</v>
      </c>
      <c r="X1052" s="66">
        <f>A1052+SUMIFS(Presensi!F:F,Presensi!E:E,'Entry Data'!AP1052)</f>
        <v>2</v>
      </c>
      <c r="Y1052" s="66">
        <f>IFERROR(INDEX('Retasi Pricing'!F:F,MATCH('Entry Data'!AM1052,'Retasi Pricing'!E:E,0))*X1052,"")</f>
        <v>75500</v>
      </c>
      <c r="Z1052" s="62" t="s">
        <v>26</v>
      </c>
      <c r="AA1052" s="62" t="s">
        <v>27</v>
      </c>
      <c r="AB1052" s="32"/>
      <c r="AC1052" s="32" t="s">
        <v>74</v>
      </c>
      <c r="AD1052" s="32" t="str">
        <f t="shared" si="293"/>
        <v/>
      </c>
      <c r="AF1052" s="5" t="str">
        <f t="shared" si="294"/>
        <v>Alusdi44190</v>
      </c>
      <c r="AG1052" s="5" t="str">
        <f t="shared" si="295"/>
        <v>BMJ 06744190UTARANIGHT</v>
      </c>
      <c r="AH1052" s="5" t="str">
        <f t="shared" si="296"/>
        <v>Alusdi44190UTARANIGHT</v>
      </c>
      <c r="AI1052" s="5" t="str">
        <f t="shared" si="297"/>
        <v>BMJ 06744190NIGHT</v>
      </c>
      <c r="AJ1052" s="5" t="str">
        <f t="shared" si="298"/>
        <v>Alusdi44190NIGHT</v>
      </c>
      <c r="AK1052" s="5" t="str">
        <f t="shared" si="299"/>
        <v>AlusdiBMJ</v>
      </c>
      <c r="AL1052" s="5" t="str">
        <f t="shared" si="301"/>
        <v>7UTARA</v>
      </c>
      <c r="AM1052" s="5" t="str">
        <f t="shared" si="302"/>
        <v>7 &gt;UTARA10 RODA</v>
      </c>
      <c r="AN1052" s="5" t="str">
        <f t="shared" si="303"/>
        <v>AlusdiBMJ7 &gt;UTARA10 RODA</v>
      </c>
      <c r="AO1052" s="5" t="str">
        <f t="shared" si="304"/>
        <v>Alusdi7 &gt;UTARA10 RODA</v>
      </c>
      <c r="AP1052" s="5" t="str">
        <f t="shared" si="305"/>
        <v>44190NIGHT</v>
      </c>
    </row>
    <row r="1053" spans="1:42" x14ac:dyDescent="0.3">
      <c r="A1053" s="33">
        <v>1</v>
      </c>
      <c r="B1053" s="33"/>
      <c r="C1053" s="70">
        <v>44190</v>
      </c>
      <c r="D1053" s="71" t="s">
        <v>87</v>
      </c>
      <c r="E1053" s="70">
        <v>44190</v>
      </c>
      <c r="F1053" s="71">
        <v>5155114</v>
      </c>
      <c r="G1053" s="33" t="s">
        <v>20</v>
      </c>
      <c r="H1053" s="33" t="s">
        <v>21</v>
      </c>
      <c r="I1053" s="33" t="s">
        <v>76</v>
      </c>
      <c r="J1053" s="33" t="s">
        <v>23</v>
      </c>
      <c r="K1053" s="63" t="s">
        <v>75</v>
      </c>
      <c r="L1053" s="32" t="str">
        <f t="shared" si="288"/>
        <v>FM260JD</v>
      </c>
      <c r="M1053" s="32" t="str">
        <f t="shared" si="289"/>
        <v>BMJ</v>
      </c>
      <c r="N1053" s="32" t="str">
        <f t="shared" si="290"/>
        <v>10 RODA</v>
      </c>
      <c r="O1053" s="64">
        <v>0.8365393518518518</v>
      </c>
      <c r="P1053" s="65">
        <v>0.8365393518518518</v>
      </c>
      <c r="Q1053" s="65"/>
      <c r="R1053" s="66">
        <v>1</v>
      </c>
      <c r="S1053" s="66">
        <v>35880</v>
      </c>
      <c r="T1053" s="66">
        <v>14800</v>
      </c>
      <c r="U1053" s="67">
        <f t="shared" si="300"/>
        <v>21.08</v>
      </c>
      <c r="V1053" s="66">
        <f t="shared" si="291"/>
        <v>410933.51999999996</v>
      </c>
      <c r="W1053" s="66" t="str">
        <f t="shared" si="292"/>
        <v>1 &gt; 4</v>
      </c>
      <c r="X1053" s="66">
        <f>A1053+SUMIFS(Presensi!F:F,Presensi!E:E,'Entry Data'!AP1053)</f>
        <v>2</v>
      </c>
      <c r="Y1053" s="66">
        <f>IFERROR(INDEX('Retasi Pricing'!F:F,MATCH('Entry Data'!AM1053,'Retasi Pricing'!E:E,0))*X1053,"")</f>
        <v>50000</v>
      </c>
      <c r="Z1053" s="62" t="s">
        <v>26</v>
      </c>
      <c r="AA1053" s="62" t="s">
        <v>27</v>
      </c>
      <c r="AB1053" s="32"/>
      <c r="AC1053" s="32" t="s">
        <v>74</v>
      </c>
      <c r="AD1053" s="32" t="str">
        <f t="shared" si="293"/>
        <v/>
      </c>
      <c r="AF1053" s="5" t="str">
        <f t="shared" si="294"/>
        <v>Alusdi44190</v>
      </c>
      <c r="AG1053" s="5" t="str">
        <f t="shared" si="295"/>
        <v>BMJ 06744190UTARANIGHT</v>
      </c>
      <c r="AH1053" s="5" t="str">
        <f t="shared" si="296"/>
        <v>Alusdi44190UTARANIGHT</v>
      </c>
      <c r="AI1053" s="5" t="str">
        <f t="shared" si="297"/>
        <v>BMJ 06744190NIGHT</v>
      </c>
      <c r="AJ1053" s="5" t="str">
        <f t="shared" si="298"/>
        <v>Alusdi44190NIGHT</v>
      </c>
      <c r="AK1053" s="5" t="str">
        <f t="shared" si="299"/>
        <v>AlusdiBMJ</v>
      </c>
      <c r="AL1053" s="5" t="str">
        <f t="shared" si="301"/>
        <v>1UTARA</v>
      </c>
      <c r="AM1053" s="5" t="str">
        <f t="shared" si="302"/>
        <v>1 &gt; 4UTARA10 RODA</v>
      </c>
      <c r="AN1053" s="5" t="str">
        <f t="shared" si="303"/>
        <v>AlusdiBMJ1 &gt; 4UTARA10 RODA</v>
      </c>
      <c r="AO1053" s="5" t="str">
        <f t="shared" si="304"/>
        <v>Alusdi1 &gt; 4UTARA10 RODA</v>
      </c>
      <c r="AP1053" s="5" t="str">
        <f t="shared" si="305"/>
        <v>44190NIGHT</v>
      </c>
    </row>
    <row r="1054" spans="1:42" x14ac:dyDescent="0.3">
      <c r="A1054" s="33">
        <v>1</v>
      </c>
      <c r="B1054" s="33"/>
      <c r="C1054" s="70">
        <v>44190</v>
      </c>
      <c r="D1054" s="71" t="s">
        <v>87</v>
      </c>
      <c r="E1054" s="70">
        <v>44190</v>
      </c>
      <c r="F1054" s="71">
        <v>5155185</v>
      </c>
      <c r="G1054" s="33" t="s">
        <v>20</v>
      </c>
      <c r="H1054" s="33" t="s">
        <v>50</v>
      </c>
      <c r="I1054" s="33" t="s">
        <v>51</v>
      </c>
      <c r="J1054" s="33" t="s">
        <v>46</v>
      </c>
      <c r="K1054" s="63" t="s">
        <v>75</v>
      </c>
      <c r="L1054" s="32" t="str">
        <f t="shared" si="288"/>
        <v>FM260JD</v>
      </c>
      <c r="M1054" s="32" t="str">
        <f t="shared" si="289"/>
        <v>BMJ</v>
      </c>
      <c r="N1054" s="32" t="str">
        <f t="shared" si="290"/>
        <v>10 RODA</v>
      </c>
      <c r="O1054" s="64">
        <v>0.89372685185185186</v>
      </c>
      <c r="P1054" s="65">
        <v>0.89372685185185186</v>
      </c>
      <c r="Q1054" s="65"/>
      <c r="R1054" s="66">
        <v>2</v>
      </c>
      <c r="S1054" s="66">
        <v>39300</v>
      </c>
      <c r="T1054" s="66">
        <v>14800</v>
      </c>
      <c r="U1054" s="67">
        <f t="shared" si="300"/>
        <v>24.5</v>
      </c>
      <c r="V1054" s="66">
        <f t="shared" si="291"/>
        <v>477603</v>
      </c>
      <c r="W1054" s="66" t="str">
        <f t="shared" si="292"/>
        <v>1 &gt; 4</v>
      </c>
      <c r="X1054" s="66">
        <f>A1054+SUMIFS(Presensi!F:F,Presensi!E:E,'Entry Data'!AP1054)</f>
        <v>2</v>
      </c>
      <c r="Y1054" s="66">
        <f>IFERROR(INDEX('Retasi Pricing'!F:F,MATCH('Entry Data'!AM1054,'Retasi Pricing'!E:E,0))*X1054,"")</f>
        <v>50000</v>
      </c>
      <c r="Z1054" s="62" t="s">
        <v>26</v>
      </c>
      <c r="AA1054" s="62" t="s">
        <v>27</v>
      </c>
      <c r="AB1054" s="32"/>
      <c r="AC1054" s="32" t="s">
        <v>74</v>
      </c>
      <c r="AD1054" s="32" t="str">
        <f t="shared" si="293"/>
        <v/>
      </c>
      <c r="AF1054" s="5" t="str">
        <f t="shared" si="294"/>
        <v>Alusdi44190</v>
      </c>
      <c r="AG1054" s="5" t="str">
        <f t="shared" si="295"/>
        <v>BMJ 06744190UTARANIGHT</v>
      </c>
      <c r="AH1054" s="5" t="str">
        <f t="shared" si="296"/>
        <v>Alusdi44190UTARANIGHT</v>
      </c>
      <c r="AI1054" s="5" t="str">
        <f t="shared" si="297"/>
        <v>BMJ 06744190NIGHT</v>
      </c>
      <c r="AJ1054" s="5" t="str">
        <f t="shared" si="298"/>
        <v>Alusdi44190NIGHT</v>
      </c>
      <c r="AK1054" s="5" t="str">
        <f t="shared" si="299"/>
        <v>AlusdiBMJ</v>
      </c>
      <c r="AL1054" s="5" t="str">
        <f t="shared" si="301"/>
        <v>2UTARA</v>
      </c>
      <c r="AM1054" s="5" t="str">
        <f t="shared" si="302"/>
        <v>1 &gt; 4UTARA10 RODA</v>
      </c>
      <c r="AN1054" s="5" t="str">
        <f t="shared" si="303"/>
        <v>AlusdiBMJ1 &gt; 4UTARA10 RODA</v>
      </c>
      <c r="AO1054" s="5" t="str">
        <f t="shared" si="304"/>
        <v>Alusdi1 &gt; 4UTARA10 RODA</v>
      </c>
      <c r="AP1054" s="5" t="str">
        <f t="shared" si="305"/>
        <v>44190NIGHT</v>
      </c>
    </row>
    <row r="1055" spans="1:42" x14ac:dyDescent="0.3">
      <c r="A1055" s="33">
        <v>1</v>
      </c>
      <c r="B1055" s="33"/>
      <c r="C1055" s="70">
        <v>44190</v>
      </c>
      <c r="D1055" s="71" t="s">
        <v>87</v>
      </c>
      <c r="E1055" s="70">
        <v>44190</v>
      </c>
      <c r="F1055" s="71">
        <v>5155274</v>
      </c>
      <c r="G1055" s="33" t="s">
        <v>20</v>
      </c>
      <c r="H1055" s="33" t="s">
        <v>21</v>
      </c>
      <c r="I1055" s="33" t="s">
        <v>76</v>
      </c>
      <c r="J1055" s="33" t="s">
        <v>23</v>
      </c>
      <c r="K1055" s="63" t="s">
        <v>75</v>
      </c>
      <c r="L1055" s="32" t="str">
        <f t="shared" si="288"/>
        <v>FM260JD</v>
      </c>
      <c r="M1055" s="32" t="str">
        <f t="shared" si="289"/>
        <v>BMJ</v>
      </c>
      <c r="N1055" s="32" t="str">
        <f t="shared" si="290"/>
        <v>10 RODA</v>
      </c>
      <c r="O1055" s="64">
        <v>0.96146990740740745</v>
      </c>
      <c r="P1055" s="65">
        <v>0.96146990740740745</v>
      </c>
      <c r="Q1055" s="65"/>
      <c r="R1055" s="66">
        <v>3</v>
      </c>
      <c r="S1055" s="66">
        <v>42400</v>
      </c>
      <c r="T1055" s="66">
        <v>14800</v>
      </c>
      <c r="U1055" s="67">
        <f t="shared" si="300"/>
        <v>27.6</v>
      </c>
      <c r="V1055" s="66">
        <f t="shared" si="291"/>
        <v>538034.4</v>
      </c>
      <c r="W1055" s="66" t="str">
        <f t="shared" si="292"/>
        <v>1 &gt; 4</v>
      </c>
      <c r="X1055" s="66">
        <f>A1055+SUMIFS(Presensi!F:F,Presensi!E:E,'Entry Data'!AP1055)</f>
        <v>2</v>
      </c>
      <c r="Y1055" s="66">
        <f>IFERROR(INDEX('Retasi Pricing'!F:F,MATCH('Entry Data'!AM1055,'Retasi Pricing'!E:E,0))*X1055,"")</f>
        <v>50000</v>
      </c>
      <c r="Z1055" s="62" t="s">
        <v>26</v>
      </c>
      <c r="AA1055" s="62" t="s">
        <v>27</v>
      </c>
      <c r="AB1055" s="32"/>
      <c r="AC1055" s="32" t="s">
        <v>74</v>
      </c>
      <c r="AD1055" s="32" t="str">
        <f t="shared" si="293"/>
        <v/>
      </c>
      <c r="AF1055" s="5" t="str">
        <f t="shared" si="294"/>
        <v>Alusdi44190</v>
      </c>
      <c r="AG1055" s="5" t="str">
        <f t="shared" si="295"/>
        <v>BMJ 06744190UTARANIGHT</v>
      </c>
      <c r="AH1055" s="5" t="str">
        <f t="shared" si="296"/>
        <v>Alusdi44190UTARANIGHT</v>
      </c>
      <c r="AI1055" s="5" t="str">
        <f t="shared" si="297"/>
        <v>BMJ 06744190NIGHT</v>
      </c>
      <c r="AJ1055" s="5" t="str">
        <f t="shared" si="298"/>
        <v>Alusdi44190NIGHT</v>
      </c>
      <c r="AK1055" s="5" t="str">
        <f t="shared" si="299"/>
        <v>AlusdiBMJ</v>
      </c>
      <c r="AL1055" s="5" t="str">
        <f t="shared" si="301"/>
        <v>3UTARA</v>
      </c>
      <c r="AM1055" s="5" t="str">
        <f t="shared" si="302"/>
        <v>1 &gt; 4UTARA10 RODA</v>
      </c>
      <c r="AN1055" s="5" t="str">
        <f t="shared" si="303"/>
        <v>AlusdiBMJ1 &gt; 4UTARA10 RODA</v>
      </c>
      <c r="AO1055" s="5" t="str">
        <f t="shared" si="304"/>
        <v>Alusdi1 &gt; 4UTARA10 RODA</v>
      </c>
      <c r="AP1055" s="5" t="str">
        <f t="shared" si="305"/>
        <v>44190NIGHT</v>
      </c>
    </row>
    <row r="1056" spans="1:42" x14ac:dyDescent="0.3">
      <c r="A1056" s="33">
        <v>1</v>
      </c>
      <c r="B1056" s="33"/>
      <c r="C1056" s="70">
        <v>44190</v>
      </c>
      <c r="D1056" s="71" t="s">
        <v>87</v>
      </c>
      <c r="E1056" s="70">
        <v>44191</v>
      </c>
      <c r="F1056" s="71">
        <v>5155359</v>
      </c>
      <c r="G1056" s="33" t="s">
        <v>20</v>
      </c>
      <c r="H1056" s="33" t="s">
        <v>21</v>
      </c>
      <c r="I1056" s="33" t="s">
        <v>45</v>
      </c>
      <c r="J1056" s="33" t="s">
        <v>46</v>
      </c>
      <c r="K1056" s="63" t="s">
        <v>77</v>
      </c>
      <c r="L1056" s="32" t="str">
        <f t="shared" si="288"/>
        <v>FM260JD</v>
      </c>
      <c r="M1056" s="32" t="str">
        <f t="shared" si="289"/>
        <v>BMJ</v>
      </c>
      <c r="N1056" s="32" t="str">
        <f t="shared" si="290"/>
        <v>10 RODA</v>
      </c>
      <c r="O1056" s="64">
        <v>4.2268518518518518E-2</v>
      </c>
      <c r="P1056" s="65">
        <v>4.2268518518518518E-2</v>
      </c>
      <c r="Q1056" s="65"/>
      <c r="R1056" s="66">
        <v>4</v>
      </c>
      <c r="S1056" s="66">
        <v>37600</v>
      </c>
      <c r="T1056" s="66">
        <v>14960</v>
      </c>
      <c r="U1056" s="67">
        <f t="shared" si="300"/>
        <v>22.64</v>
      </c>
      <c r="V1056" s="66">
        <f t="shared" si="291"/>
        <v>441344.16</v>
      </c>
      <c r="W1056" s="66" t="str">
        <f t="shared" si="292"/>
        <v>1 &gt; 4</v>
      </c>
      <c r="X1056" s="66">
        <f>A1056+SUMIFS(Presensi!F:F,Presensi!E:E,'Entry Data'!AP1056)</f>
        <v>2</v>
      </c>
      <c r="Y1056" s="66">
        <f>IFERROR(INDEX('Retasi Pricing'!F:F,MATCH('Entry Data'!AM1056,'Retasi Pricing'!E:E,0))*X1056,"")</f>
        <v>50000</v>
      </c>
      <c r="Z1056" s="62" t="s">
        <v>26</v>
      </c>
      <c r="AA1056" s="62" t="s">
        <v>27</v>
      </c>
      <c r="AB1056" s="32"/>
      <c r="AC1056" s="32" t="s">
        <v>179</v>
      </c>
      <c r="AD1056" s="32" t="str">
        <f t="shared" si="293"/>
        <v/>
      </c>
      <c r="AF1056" s="5" t="str">
        <f t="shared" si="294"/>
        <v>imbran husain44190</v>
      </c>
      <c r="AG1056" s="5" t="str">
        <f t="shared" si="295"/>
        <v>BMJ 06844190UTARANIGHT</v>
      </c>
      <c r="AH1056" s="5" t="str">
        <f t="shared" si="296"/>
        <v>imbran husain44190UTARANIGHT</v>
      </c>
      <c r="AI1056" s="5" t="str">
        <f t="shared" si="297"/>
        <v>BMJ 06844190NIGHT</v>
      </c>
      <c r="AJ1056" s="5" t="str">
        <f t="shared" si="298"/>
        <v>imbran husain44190NIGHT</v>
      </c>
      <c r="AK1056" s="5" t="str">
        <f t="shared" si="299"/>
        <v>imbran husainBMJ</v>
      </c>
      <c r="AL1056" s="5" t="str">
        <f t="shared" si="301"/>
        <v>4UTARA</v>
      </c>
      <c r="AM1056" s="5" t="str">
        <f t="shared" si="302"/>
        <v>1 &gt; 4UTARA10 RODA</v>
      </c>
      <c r="AN1056" s="5" t="str">
        <f t="shared" si="303"/>
        <v>imbran husainBMJ1 &gt; 4UTARA10 RODA</v>
      </c>
      <c r="AO1056" s="5" t="str">
        <f t="shared" si="304"/>
        <v>imbran husain1 &gt; 4UTARA10 RODA</v>
      </c>
      <c r="AP1056" s="5" t="str">
        <f t="shared" si="305"/>
        <v>44190NIGHT</v>
      </c>
    </row>
    <row r="1057" spans="1:42" x14ac:dyDescent="0.3">
      <c r="A1057" s="33">
        <v>1</v>
      </c>
      <c r="B1057" s="33"/>
      <c r="C1057" s="70">
        <v>44190</v>
      </c>
      <c r="D1057" s="71" t="s">
        <v>87</v>
      </c>
      <c r="E1057" s="70">
        <v>44191</v>
      </c>
      <c r="F1057" s="71">
        <v>5155421</v>
      </c>
      <c r="G1057" s="33" t="s">
        <v>20</v>
      </c>
      <c r="H1057" s="33" t="s">
        <v>21</v>
      </c>
      <c r="I1057" s="33" t="s">
        <v>45</v>
      </c>
      <c r="J1057" s="33" t="s">
        <v>46</v>
      </c>
      <c r="K1057" s="63" t="s">
        <v>77</v>
      </c>
      <c r="L1057" s="32" t="str">
        <f t="shared" si="288"/>
        <v>FM260JD</v>
      </c>
      <c r="M1057" s="32" t="str">
        <f t="shared" si="289"/>
        <v>BMJ</v>
      </c>
      <c r="N1057" s="32" t="str">
        <f t="shared" si="290"/>
        <v>10 RODA</v>
      </c>
      <c r="O1057" s="64">
        <v>0.1027199074074074</v>
      </c>
      <c r="P1057" s="65">
        <v>0.1027199074074074</v>
      </c>
      <c r="Q1057" s="65"/>
      <c r="R1057" s="66">
        <v>5</v>
      </c>
      <c r="S1057" s="66">
        <v>39240</v>
      </c>
      <c r="T1057" s="66">
        <v>14960</v>
      </c>
      <c r="U1057" s="67">
        <f t="shared" si="300"/>
        <v>24.28</v>
      </c>
      <c r="V1057" s="66">
        <f t="shared" si="291"/>
        <v>473314.32</v>
      </c>
      <c r="W1057" s="66" t="str">
        <f t="shared" si="292"/>
        <v>&gt; 5</v>
      </c>
      <c r="X1057" s="66">
        <f>A1057+SUMIFS(Presensi!F:F,Presensi!E:E,'Entry Data'!AP1057)</f>
        <v>2</v>
      </c>
      <c r="Y1057" s="66">
        <f>IFERROR(INDEX('Retasi Pricing'!F:F,MATCH('Entry Data'!AM1057,'Retasi Pricing'!E:E,0))*X1057,"")</f>
        <v>55300</v>
      </c>
      <c r="Z1057" s="62" t="s">
        <v>26</v>
      </c>
      <c r="AA1057" s="62" t="s">
        <v>27</v>
      </c>
      <c r="AB1057" s="32"/>
      <c r="AC1057" s="32" t="s">
        <v>179</v>
      </c>
      <c r="AD1057" s="32" t="str">
        <f t="shared" si="293"/>
        <v/>
      </c>
      <c r="AF1057" s="5" t="str">
        <f t="shared" si="294"/>
        <v>imbran husain44190</v>
      </c>
      <c r="AG1057" s="5" t="str">
        <f t="shared" si="295"/>
        <v>BMJ 06844190UTARANIGHT</v>
      </c>
      <c r="AH1057" s="5" t="str">
        <f t="shared" si="296"/>
        <v>imbran husain44190UTARANIGHT</v>
      </c>
      <c r="AI1057" s="5" t="str">
        <f t="shared" si="297"/>
        <v>BMJ 06844190NIGHT</v>
      </c>
      <c r="AJ1057" s="5" t="str">
        <f t="shared" si="298"/>
        <v>imbran husain44190NIGHT</v>
      </c>
      <c r="AK1057" s="5" t="str">
        <f t="shared" si="299"/>
        <v>imbran husainBMJ</v>
      </c>
      <c r="AL1057" s="5" t="str">
        <f t="shared" si="301"/>
        <v>5UTARA</v>
      </c>
      <c r="AM1057" s="5" t="str">
        <f t="shared" si="302"/>
        <v>&gt; 5UTARA10 RODA</v>
      </c>
      <c r="AN1057" s="5" t="str">
        <f t="shared" si="303"/>
        <v>imbran husainBMJ&gt; 5UTARA10 RODA</v>
      </c>
      <c r="AO1057" s="5" t="str">
        <f t="shared" si="304"/>
        <v>imbran husain&gt; 5UTARA10 RODA</v>
      </c>
      <c r="AP1057" s="5" t="str">
        <f t="shared" si="305"/>
        <v>44190NIGHT</v>
      </c>
    </row>
    <row r="1058" spans="1:42" x14ac:dyDescent="0.3">
      <c r="A1058" s="33">
        <v>1</v>
      </c>
      <c r="B1058" s="33"/>
      <c r="C1058" s="70">
        <v>44190</v>
      </c>
      <c r="D1058" s="71" t="s">
        <v>87</v>
      </c>
      <c r="E1058" s="70">
        <v>44191</v>
      </c>
      <c r="F1058" s="71">
        <v>5155496</v>
      </c>
      <c r="G1058" s="33" t="s">
        <v>20</v>
      </c>
      <c r="H1058" s="33" t="s">
        <v>21</v>
      </c>
      <c r="I1058" s="33" t="s">
        <v>45</v>
      </c>
      <c r="J1058" s="33" t="s">
        <v>46</v>
      </c>
      <c r="K1058" s="63" t="s">
        <v>77</v>
      </c>
      <c r="L1058" s="32" t="str">
        <f t="shared" si="288"/>
        <v>FM260JD</v>
      </c>
      <c r="M1058" s="32" t="str">
        <f t="shared" si="289"/>
        <v>BMJ</v>
      </c>
      <c r="N1058" s="32" t="str">
        <f t="shared" si="290"/>
        <v>10 RODA</v>
      </c>
      <c r="O1058" s="64">
        <v>0.17821759259259259</v>
      </c>
      <c r="P1058" s="65">
        <v>0.17821759259259259</v>
      </c>
      <c r="Q1058" s="65"/>
      <c r="R1058" s="66">
        <v>6</v>
      </c>
      <c r="S1058" s="66">
        <v>37740</v>
      </c>
      <c r="T1058" s="66">
        <v>14960</v>
      </c>
      <c r="U1058" s="67">
        <f t="shared" si="300"/>
        <v>22.78</v>
      </c>
      <c r="V1058" s="66">
        <f t="shared" si="291"/>
        <v>444073.32</v>
      </c>
      <c r="W1058" s="66" t="str">
        <f t="shared" si="292"/>
        <v>&gt; 6</v>
      </c>
      <c r="X1058" s="66">
        <f>A1058+SUMIFS(Presensi!F:F,Presensi!E:E,'Entry Data'!AP1058)</f>
        <v>2</v>
      </c>
      <c r="Y1058" s="66">
        <f>IFERROR(INDEX('Retasi Pricing'!F:F,MATCH('Entry Data'!AM1058,'Retasi Pricing'!E:E,0))*X1058,"")</f>
        <v>61600</v>
      </c>
      <c r="Z1058" s="62" t="s">
        <v>26</v>
      </c>
      <c r="AA1058" s="62" t="s">
        <v>27</v>
      </c>
      <c r="AB1058" s="32"/>
      <c r="AC1058" s="32" t="s">
        <v>179</v>
      </c>
      <c r="AD1058" s="32" t="str">
        <f t="shared" si="293"/>
        <v/>
      </c>
      <c r="AF1058" s="5" t="str">
        <f t="shared" si="294"/>
        <v>imbran husain44190</v>
      </c>
      <c r="AG1058" s="5" t="str">
        <f t="shared" si="295"/>
        <v>BMJ 06844190UTARANIGHT</v>
      </c>
      <c r="AH1058" s="5" t="str">
        <f t="shared" si="296"/>
        <v>imbran husain44190UTARANIGHT</v>
      </c>
      <c r="AI1058" s="5" t="str">
        <f t="shared" si="297"/>
        <v>BMJ 06844190NIGHT</v>
      </c>
      <c r="AJ1058" s="5" t="str">
        <f t="shared" si="298"/>
        <v>imbran husain44190NIGHT</v>
      </c>
      <c r="AK1058" s="5" t="str">
        <f t="shared" si="299"/>
        <v>imbran husainBMJ</v>
      </c>
      <c r="AL1058" s="5" t="str">
        <f t="shared" si="301"/>
        <v>6UTARA</v>
      </c>
      <c r="AM1058" s="5" t="str">
        <f t="shared" si="302"/>
        <v>&gt; 6UTARA10 RODA</v>
      </c>
      <c r="AN1058" s="5" t="str">
        <f t="shared" si="303"/>
        <v>imbran husainBMJ&gt; 6UTARA10 RODA</v>
      </c>
      <c r="AO1058" s="5" t="str">
        <f t="shared" si="304"/>
        <v>imbran husain&gt; 6UTARA10 RODA</v>
      </c>
      <c r="AP1058" s="5" t="str">
        <f t="shared" si="305"/>
        <v>44190NIGHT</v>
      </c>
    </row>
    <row r="1059" spans="1:42" x14ac:dyDescent="0.3">
      <c r="A1059" s="33">
        <v>1</v>
      </c>
      <c r="B1059" s="33"/>
      <c r="C1059" s="70">
        <v>44190</v>
      </c>
      <c r="D1059" s="71" t="s">
        <v>87</v>
      </c>
      <c r="E1059" s="70">
        <v>44190</v>
      </c>
      <c r="F1059" s="71">
        <v>5155123</v>
      </c>
      <c r="G1059" s="33" t="s">
        <v>20</v>
      </c>
      <c r="H1059" s="33" t="s">
        <v>21</v>
      </c>
      <c r="I1059" s="33" t="s">
        <v>45</v>
      </c>
      <c r="J1059" s="33" t="s">
        <v>46</v>
      </c>
      <c r="K1059" s="63" t="s">
        <v>77</v>
      </c>
      <c r="L1059" s="32" t="str">
        <f t="shared" si="288"/>
        <v>FM260JD</v>
      </c>
      <c r="M1059" s="32" t="str">
        <f t="shared" si="289"/>
        <v>BMJ</v>
      </c>
      <c r="N1059" s="32" t="str">
        <f t="shared" si="290"/>
        <v>10 RODA</v>
      </c>
      <c r="O1059" s="64">
        <v>0.84275462962962966</v>
      </c>
      <c r="P1059" s="65">
        <v>0.84275462962962966</v>
      </c>
      <c r="Q1059" s="65"/>
      <c r="R1059" s="66">
        <v>1</v>
      </c>
      <c r="S1059" s="66">
        <v>38220</v>
      </c>
      <c r="T1059" s="66">
        <v>14960</v>
      </c>
      <c r="U1059" s="67">
        <f t="shared" si="300"/>
        <v>23.26</v>
      </c>
      <c r="V1059" s="66">
        <f t="shared" si="291"/>
        <v>453430.44000000006</v>
      </c>
      <c r="W1059" s="66" t="str">
        <f t="shared" si="292"/>
        <v>1 &gt; 4</v>
      </c>
      <c r="X1059" s="66">
        <f>A1059+SUMIFS(Presensi!F:F,Presensi!E:E,'Entry Data'!AP1059)</f>
        <v>2</v>
      </c>
      <c r="Y1059" s="66">
        <f>IFERROR(INDEX('Retasi Pricing'!F:F,MATCH('Entry Data'!AM1059,'Retasi Pricing'!E:E,0))*X1059,"")</f>
        <v>50000</v>
      </c>
      <c r="Z1059" s="62" t="s">
        <v>26</v>
      </c>
      <c r="AA1059" s="62" t="s">
        <v>27</v>
      </c>
      <c r="AB1059" s="32"/>
      <c r="AC1059" s="32" t="s">
        <v>179</v>
      </c>
      <c r="AD1059" s="32" t="str">
        <f t="shared" si="293"/>
        <v/>
      </c>
      <c r="AF1059" s="5" t="str">
        <f t="shared" si="294"/>
        <v>imbran husain44190</v>
      </c>
      <c r="AG1059" s="5" t="str">
        <f t="shared" si="295"/>
        <v>BMJ 06844190UTARANIGHT</v>
      </c>
      <c r="AH1059" s="5" t="str">
        <f t="shared" si="296"/>
        <v>imbran husain44190UTARANIGHT</v>
      </c>
      <c r="AI1059" s="5" t="str">
        <f t="shared" si="297"/>
        <v>BMJ 06844190NIGHT</v>
      </c>
      <c r="AJ1059" s="5" t="str">
        <f t="shared" si="298"/>
        <v>imbran husain44190NIGHT</v>
      </c>
      <c r="AK1059" s="5" t="str">
        <f t="shared" si="299"/>
        <v>imbran husainBMJ</v>
      </c>
      <c r="AL1059" s="5" t="str">
        <f t="shared" si="301"/>
        <v>1UTARA</v>
      </c>
      <c r="AM1059" s="5" t="str">
        <f t="shared" si="302"/>
        <v>1 &gt; 4UTARA10 RODA</v>
      </c>
      <c r="AN1059" s="5" t="str">
        <f t="shared" si="303"/>
        <v>imbran husainBMJ1 &gt; 4UTARA10 RODA</v>
      </c>
      <c r="AO1059" s="5" t="str">
        <f t="shared" si="304"/>
        <v>imbran husain1 &gt; 4UTARA10 RODA</v>
      </c>
      <c r="AP1059" s="5" t="str">
        <f t="shared" si="305"/>
        <v>44190NIGHT</v>
      </c>
    </row>
    <row r="1060" spans="1:42" x14ac:dyDescent="0.3">
      <c r="A1060" s="33">
        <v>1</v>
      </c>
      <c r="B1060" s="33"/>
      <c r="C1060" s="70">
        <v>44190</v>
      </c>
      <c r="D1060" s="71" t="s">
        <v>87</v>
      </c>
      <c r="E1060" s="70">
        <v>44190</v>
      </c>
      <c r="F1060" s="71">
        <v>5155213</v>
      </c>
      <c r="G1060" s="33" t="s">
        <v>20</v>
      </c>
      <c r="H1060" s="33" t="s">
        <v>21</v>
      </c>
      <c r="I1060" s="33" t="s">
        <v>76</v>
      </c>
      <c r="J1060" s="33" t="s">
        <v>23</v>
      </c>
      <c r="K1060" s="63" t="s">
        <v>77</v>
      </c>
      <c r="L1060" s="32" t="str">
        <f t="shared" si="288"/>
        <v>FM260JD</v>
      </c>
      <c r="M1060" s="32" t="str">
        <f t="shared" si="289"/>
        <v>BMJ</v>
      </c>
      <c r="N1060" s="32" t="str">
        <f t="shared" si="290"/>
        <v>10 RODA</v>
      </c>
      <c r="O1060" s="64">
        <v>0.91422453703703699</v>
      </c>
      <c r="P1060" s="65">
        <v>0.91422453703703699</v>
      </c>
      <c r="Q1060" s="65"/>
      <c r="R1060" s="66">
        <v>2</v>
      </c>
      <c r="S1060" s="66">
        <v>40980</v>
      </c>
      <c r="T1060" s="66">
        <v>14960</v>
      </c>
      <c r="U1060" s="67">
        <f t="shared" si="300"/>
        <v>26.02</v>
      </c>
      <c r="V1060" s="66">
        <f t="shared" si="291"/>
        <v>507233.87999999995</v>
      </c>
      <c r="W1060" s="66" t="str">
        <f t="shared" si="292"/>
        <v>1 &gt; 4</v>
      </c>
      <c r="X1060" s="66">
        <f>A1060+SUMIFS(Presensi!F:F,Presensi!E:E,'Entry Data'!AP1060)</f>
        <v>2</v>
      </c>
      <c r="Y1060" s="66">
        <f>IFERROR(INDEX('Retasi Pricing'!F:F,MATCH('Entry Data'!AM1060,'Retasi Pricing'!E:E,0))*X1060,"")</f>
        <v>50000</v>
      </c>
      <c r="Z1060" s="62" t="s">
        <v>26</v>
      </c>
      <c r="AA1060" s="62" t="s">
        <v>27</v>
      </c>
      <c r="AB1060" s="32"/>
      <c r="AC1060" s="32" t="s">
        <v>179</v>
      </c>
      <c r="AD1060" s="32" t="str">
        <f t="shared" si="293"/>
        <v/>
      </c>
      <c r="AF1060" s="5" t="str">
        <f t="shared" si="294"/>
        <v>imbran husain44190</v>
      </c>
      <c r="AG1060" s="5" t="str">
        <f t="shared" si="295"/>
        <v>BMJ 06844190UTARANIGHT</v>
      </c>
      <c r="AH1060" s="5" t="str">
        <f t="shared" si="296"/>
        <v>imbran husain44190UTARANIGHT</v>
      </c>
      <c r="AI1060" s="5" t="str">
        <f t="shared" si="297"/>
        <v>BMJ 06844190NIGHT</v>
      </c>
      <c r="AJ1060" s="5" t="str">
        <f t="shared" si="298"/>
        <v>imbran husain44190NIGHT</v>
      </c>
      <c r="AK1060" s="5" t="str">
        <f t="shared" si="299"/>
        <v>imbran husainBMJ</v>
      </c>
      <c r="AL1060" s="5" t="str">
        <f t="shared" si="301"/>
        <v>2UTARA</v>
      </c>
      <c r="AM1060" s="5" t="str">
        <f t="shared" si="302"/>
        <v>1 &gt; 4UTARA10 RODA</v>
      </c>
      <c r="AN1060" s="5" t="str">
        <f t="shared" si="303"/>
        <v>imbran husainBMJ1 &gt; 4UTARA10 RODA</v>
      </c>
      <c r="AO1060" s="5" t="str">
        <f t="shared" si="304"/>
        <v>imbran husain1 &gt; 4UTARA10 RODA</v>
      </c>
      <c r="AP1060" s="5" t="str">
        <f t="shared" si="305"/>
        <v>44190NIGHT</v>
      </c>
    </row>
    <row r="1061" spans="1:42" x14ac:dyDescent="0.3">
      <c r="A1061" s="33">
        <v>1</v>
      </c>
      <c r="B1061" s="33"/>
      <c r="C1061" s="70">
        <v>44190</v>
      </c>
      <c r="D1061" s="71" t="s">
        <v>87</v>
      </c>
      <c r="E1061" s="70">
        <v>44190</v>
      </c>
      <c r="F1061" s="71">
        <v>5155291</v>
      </c>
      <c r="G1061" s="33" t="s">
        <v>20</v>
      </c>
      <c r="H1061" s="33" t="s">
        <v>21</v>
      </c>
      <c r="I1061" s="33" t="s">
        <v>76</v>
      </c>
      <c r="J1061" s="33" t="s">
        <v>23</v>
      </c>
      <c r="K1061" s="63" t="s">
        <v>77</v>
      </c>
      <c r="L1061" s="32" t="str">
        <f t="shared" si="288"/>
        <v>FM260JD</v>
      </c>
      <c r="M1061" s="32" t="str">
        <f t="shared" si="289"/>
        <v>BMJ</v>
      </c>
      <c r="N1061" s="32" t="str">
        <f t="shared" si="290"/>
        <v>10 RODA</v>
      </c>
      <c r="O1061" s="64">
        <v>0.97798611111111111</v>
      </c>
      <c r="P1061" s="65">
        <v>0.97798611111111111</v>
      </c>
      <c r="Q1061" s="65"/>
      <c r="R1061" s="66">
        <v>3</v>
      </c>
      <c r="S1061" s="66">
        <v>42840</v>
      </c>
      <c r="T1061" s="66">
        <v>14960</v>
      </c>
      <c r="U1061" s="67">
        <f t="shared" si="300"/>
        <v>27.88</v>
      </c>
      <c r="V1061" s="66">
        <f t="shared" si="291"/>
        <v>543492.72</v>
      </c>
      <c r="W1061" s="66" t="str">
        <f t="shared" si="292"/>
        <v>1 &gt; 4</v>
      </c>
      <c r="X1061" s="66">
        <f>A1061+SUMIFS(Presensi!F:F,Presensi!E:E,'Entry Data'!AP1061)</f>
        <v>2</v>
      </c>
      <c r="Y1061" s="66">
        <f>IFERROR(INDEX('Retasi Pricing'!F:F,MATCH('Entry Data'!AM1061,'Retasi Pricing'!E:E,0))*X1061,"")</f>
        <v>50000</v>
      </c>
      <c r="Z1061" s="62" t="s">
        <v>26</v>
      </c>
      <c r="AA1061" s="62" t="s">
        <v>27</v>
      </c>
      <c r="AB1061" s="32"/>
      <c r="AC1061" s="32" t="s">
        <v>179</v>
      </c>
      <c r="AD1061" s="32" t="str">
        <f t="shared" si="293"/>
        <v/>
      </c>
      <c r="AF1061" s="5" t="str">
        <f t="shared" si="294"/>
        <v>imbran husain44190</v>
      </c>
      <c r="AG1061" s="5" t="str">
        <f t="shared" si="295"/>
        <v>BMJ 06844190UTARANIGHT</v>
      </c>
      <c r="AH1061" s="5" t="str">
        <f t="shared" si="296"/>
        <v>imbran husain44190UTARANIGHT</v>
      </c>
      <c r="AI1061" s="5" t="str">
        <f t="shared" si="297"/>
        <v>BMJ 06844190NIGHT</v>
      </c>
      <c r="AJ1061" s="5" t="str">
        <f t="shared" si="298"/>
        <v>imbran husain44190NIGHT</v>
      </c>
      <c r="AK1061" s="5" t="str">
        <f t="shared" si="299"/>
        <v>imbran husainBMJ</v>
      </c>
      <c r="AL1061" s="5" t="str">
        <f t="shared" si="301"/>
        <v>3UTARA</v>
      </c>
      <c r="AM1061" s="5" t="str">
        <f t="shared" si="302"/>
        <v>1 &gt; 4UTARA10 RODA</v>
      </c>
      <c r="AN1061" s="5" t="str">
        <f t="shared" si="303"/>
        <v>imbran husainBMJ1 &gt; 4UTARA10 RODA</v>
      </c>
      <c r="AO1061" s="5" t="str">
        <f t="shared" si="304"/>
        <v>imbran husain1 &gt; 4UTARA10 RODA</v>
      </c>
      <c r="AP1061" s="5" t="str">
        <f t="shared" si="305"/>
        <v>44190NIGHT</v>
      </c>
    </row>
    <row r="1062" spans="1:42" x14ac:dyDescent="0.3">
      <c r="A1062" s="33">
        <v>1</v>
      </c>
      <c r="B1062" s="33"/>
      <c r="C1062" s="70">
        <v>44190</v>
      </c>
      <c r="D1062" s="71" t="s">
        <v>87</v>
      </c>
      <c r="E1062" s="70">
        <v>44191</v>
      </c>
      <c r="F1062" s="71">
        <v>5155443</v>
      </c>
      <c r="G1062" s="33" t="s">
        <v>20</v>
      </c>
      <c r="H1062" s="33" t="s">
        <v>21</v>
      </c>
      <c r="I1062" s="33" t="s">
        <v>45</v>
      </c>
      <c r="J1062" s="33" t="s">
        <v>46</v>
      </c>
      <c r="K1062" s="63" t="s">
        <v>78</v>
      </c>
      <c r="L1062" s="32" t="str">
        <f t="shared" si="288"/>
        <v>FM260JD</v>
      </c>
      <c r="M1062" s="32" t="str">
        <f t="shared" si="289"/>
        <v>BMJ</v>
      </c>
      <c r="N1062" s="32" t="str">
        <f t="shared" si="290"/>
        <v>10 RODA</v>
      </c>
      <c r="O1062" s="64">
        <v>0.12126157407407408</v>
      </c>
      <c r="P1062" s="65">
        <v>0.12126157407407408</v>
      </c>
      <c r="Q1062" s="65"/>
      <c r="R1062" s="66">
        <v>4</v>
      </c>
      <c r="S1062" s="66">
        <v>39280</v>
      </c>
      <c r="T1062" s="66">
        <v>14700</v>
      </c>
      <c r="U1062" s="67">
        <f t="shared" si="300"/>
        <v>24.58</v>
      </c>
      <c r="V1062" s="66">
        <f t="shared" si="291"/>
        <v>479162.51999999996</v>
      </c>
      <c r="W1062" s="66" t="str">
        <f t="shared" si="292"/>
        <v>1 &gt; 4</v>
      </c>
      <c r="X1062" s="66">
        <f>A1062+SUMIFS(Presensi!F:F,Presensi!E:E,'Entry Data'!AP1062)</f>
        <v>2</v>
      </c>
      <c r="Y1062" s="66">
        <f>IFERROR(INDEX('Retasi Pricing'!F:F,MATCH('Entry Data'!AM1062,'Retasi Pricing'!E:E,0))*X1062,"")</f>
        <v>50000</v>
      </c>
      <c r="Z1062" s="62" t="s">
        <v>26</v>
      </c>
      <c r="AA1062" s="62" t="s">
        <v>27</v>
      </c>
      <c r="AB1062" s="32"/>
      <c r="AC1062" s="32" t="s">
        <v>377</v>
      </c>
      <c r="AD1062" s="32" t="str">
        <f t="shared" si="293"/>
        <v/>
      </c>
      <c r="AF1062" s="5" t="str">
        <f t="shared" si="294"/>
        <v>Nurzaenal Abidin44190</v>
      </c>
      <c r="AG1062" s="5" t="str">
        <f t="shared" si="295"/>
        <v>BMJ 06944190UTARANIGHT</v>
      </c>
      <c r="AH1062" s="5" t="str">
        <f t="shared" si="296"/>
        <v>Nurzaenal Abidin44190UTARANIGHT</v>
      </c>
      <c r="AI1062" s="5" t="str">
        <f t="shared" si="297"/>
        <v>BMJ 06944190NIGHT</v>
      </c>
      <c r="AJ1062" s="5" t="str">
        <f t="shared" si="298"/>
        <v>Nurzaenal Abidin44190NIGHT</v>
      </c>
      <c r="AK1062" s="5" t="str">
        <f t="shared" si="299"/>
        <v>Nurzaenal AbidinBMJ</v>
      </c>
      <c r="AL1062" s="5" t="str">
        <f t="shared" si="301"/>
        <v>4UTARA</v>
      </c>
      <c r="AM1062" s="5" t="str">
        <f t="shared" si="302"/>
        <v>1 &gt; 4UTARA10 RODA</v>
      </c>
      <c r="AN1062" s="5" t="str">
        <f t="shared" si="303"/>
        <v>Nurzaenal AbidinBMJ1 &gt; 4UTARA10 RODA</v>
      </c>
      <c r="AO1062" s="5" t="str">
        <f t="shared" si="304"/>
        <v>Nurzaenal Abidin1 &gt; 4UTARA10 RODA</v>
      </c>
      <c r="AP1062" s="5" t="str">
        <f t="shared" si="305"/>
        <v>44190NIGHT</v>
      </c>
    </row>
    <row r="1063" spans="1:42" x14ac:dyDescent="0.3">
      <c r="A1063" s="33">
        <v>1</v>
      </c>
      <c r="B1063" s="33"/>
      <c r="C1063" s="70">
        <v>44190</v>
      </c>
      <c r="D1063" s="71" t="s">
        <v>87</v>
      </c>
      <c r="E1063" s="70">
        <v>44191</v>
      </c>
      <c r="F1063" s="71">
        <v>5155518</v>
      </c>
      <c r="G1063" s="33" t="s">
        <v>20</v>
      </c>
      <c r="H1063" s="33" t="s">
        <v>21</v>
      </c>
      <c r="I1063" s="33" t="s">
        <v>76</v>
      </c>
      <c r="J1063" s="33" t="s">
        <v>23</v>
      </c>
      <c r="K1063" s="63" t="s">
        <v>78</v>
      </c>
      <c r="L1063" s="32" t="str">
        <f t="shared" si="288"/>
        <v>FM260JD</v>
      </c>
      <c r="M1063" s="32" t="str">
        <f t="shared" si="289"/>
        <v>BMJ</v>
      </c>
      <c r="N1063" s="32" t="str">
        <f t="shared" si="290"/>
        <v>10 RODA</v>
      </c>
      <c r="O1063" s="64">
        <v>0.20342592592592593</v>
      </c>
      <c r="P1063" s="65">
        <v>0.20342592592592593</v>
      </c>
      <c r="Q1063" s="65"/>
      <c r="R1063" s="66">
        <v>5</v>
      </c>
      <c r="S1063" s="66">
        <v>40700</v>
      </c>
      <c r="T1063" s="66">
        <v>14700</v>
      </c>
      <c r="U1063" s="67">
        <f t="shared" si="300"/>
        <v>26</v>
      </c>
      <c r="V1063" s="66">
        <f t="shared" si="291"/>
        <v>506844</v>
      </c>
      <c r="W1063" s="66" t="str">
        <f t="shared" si="292"/>
        <v>&gt; 5</v>
      </c>
      <c r="X1063" s="66">
        <f>A1063+SUMIFS(Presensi!F:F,Presensi!E:E,'Entry Data'!AP1063)</f>
        <v>2</v>
      </c>
      <c r="Y1063" s="66">
        <f>IFERROR(INDEX('Retasi Pricing'!F:F,MATCH('Entry Data'!AM1063,'Retasi Pricing'!E:E,0))*X1063,"")</f>
        <v>55300</v>
      </c>
      <c r="Z1063" s="62" t="s">
        <v>26</v>
      </c>
      <c r="AA1063" s="62" t="s">
        <v>27</v>
      </c>
      <c r="AB1063" s="32"/>
      <c r="AC1063" s="32" t="s">
        <v>377</v>
      </c>
      <c r="AD1063" s="32" t="str">
        <f t="shared" si="293"/>
        <v/>
      </c>
      <c r="AF1063" s="5" t="str">
        <f t="shared" si="294"/>
        <v>Nurzaenal Abidin44190</v>
      </c>
      <c r="AG1063" s="5" t="str">
        <f t="shared" si="295"/>
        <v>BMJ 06944190UTARANIGHT</v>
      </c>
      <c r="AH1063" s="5" t="str">
        <f t="shared" si="296"/>
        <v>Nurzaenal Abidin44190UTARANIGHT</v>
      </c>
      <c r="AI1063" s="5" t="str">
        <f t="shared" si="297"/>
        <v>BMJ 06944190NIGHT</v>
      </c>
      <c r="AJ1063" s="5" t="str">
        <f t="shared" si="298"/>
        <v>Nurzaenal Abidin44190NIGHT</v>
      </c>
      <c r="AK1063" s="5" t="str">
        <f t="shared" si="299"/>
        <v>Nurzaenal AbidinBMJ</v>
      </c>
      <c r="AL1063" s="5" t="str">
        <f t="shared" si="301"/>
        <v>5UTARA</v>
      </c>
      <c r="AM1063" s="5" t="str">
        <f t="shared" si="302"/>
        <v>&gt; 5UTARA10 RODA</v>
      </c>
      <c r="AN1063" s="5" t="str">
        <f t="shared" si="303"/>
        <v>Nurzaenal AbidinBMJ&gt; 5UTARA10 RODA</v>
      </c>
      <c r="AO1063" s="5" t="str">
        <f t="shared" si="304"/>
        <v>Nurzaenal Abidin&gt; 5UTARA10 RODA</v>
      </c>
      <c r="AP1063" s="5" t="str">
        <f t="shared" si="305"/>
        <v>44190NIGHT</v>
      </c>
    </row>
    <row r="1064" spans="1:42" x14ac:dyDescent="0.3">
      <c r="A1064" s="33">
        <v>1</v>
      </c>
      <c r="B1064" s="33"/>
      <c r="C1064" s="70">
        <v>44190</v>
      </c>
      <c r="D1064" s="71" t="s">
        <v>87</v>
      </c>
      <c r="E1064" s="70">
        <v>44190</v>
      </c>
      <c r="F1064" s="71">
        <v>5155124</v>
      </c>
      <c r="G1064" s="33" t="s">
        <v>20</v>
      </c>
      <c r="H1064" s="33" t="s">
        <v>21</v>
      </c>
      <c r="I1064" s="33" t="s">
        <v>76</v>
      </c>
      <c r="J1064" s="33" t="s">
        <v>23</v>
      </c>
      <c r="K1064" s="63" t="s">
        <v>78</v>
      </c>
      <c r="L1064" s="32" t="str">
        <f t="shared" si="288"/>
        <v>FM260JD</v>
      </c>
      <c r="M1064" s="32" t="str">
        <f t="shared" si="289"/>
        <v>BMJ</v>
      </c>
      <c r="N1064" s="32" t="str">
        <f t="shared" si="290"/>
        <v>10 RODA</v>
      </c>
      <c r="O1064" s="64">
        <v>0.84400462962962963</v>
      </c>
      <c r="P1064" s="65">
        <v>0.84400462962962963</v>
      </c>
      <c r="Q1064" s="65"/>
      <c r="R1064" s="66">
        <v>1</v>
      </c>
      <c r="S1064" s="66">
        <v>38960</v>
      </c>
      <c r="T1064" s="66">
        <v>14700</v>
      </c>
      <c r="U1064" s="67">
        <f t="shared" si="300"/>
        <v>24.26</v>
      </c>
      <c r="V1064" s="66">
        <f t="shared" si="291"/>
        <v>472924.44000000006</v>
      </c>
      <c r="W1064" s="66" t="str">
        <f t="shared" si="292"/>
        <v>1 &gt; 4</v>
      </c>
      <c r="X1064" s="66">
        <f>A1064+SUMIFS(Presensi!F:F,Presensi!E:E,'Entry Data'!AP1064)</f>
        <v>2</v>
      </c>
      <c r="Y1064" s="66">
        <f>IFERROR(INDEX('Retasi Pricing'!F:F,MATCH('Entry Data'!AM1064,'Retasi Pricing'!E:E,0))*X1064,"")</f>
        <v>50000</v>
      </c>
      <c r="Z1064" s="62" t="s">
        <v>26</v>
      </c>
      <c r="AA1064" s="62" t="s">
        <v>27</v>
      </c>
      <c r="AB1064" s="32"/>
      <c r="AC1064" s="32" t="s">
        <v>377</v>
      </c>
      <c r="AD1064" s="32" t="str">
        <f t="shared" si="293"/>
        <v/>
      </c>
      <c r="AF1064" s="5" t="str">
        <f t="shared" si="294"/>
        <v>Nurzaenal Abidin44190</v>
      </c>
      <c r="AG1064" s="5" t="str">
        <f t="shared" si="295"/>
        <v>BMJ 06944190UTARANIGHT</v>
      </c>
      <c r="AH1064" s="5" t="str">
        <f t="shared" si="296"/>
        <v>Nurzaenal Abidin44190UTARANIGHT</v>
      </c>
      <c r="AI1064" s="5" t="str">
        <f t="shared" si="297"/>
        <v>BMJ 06944190NIGHT</v>
      </c>
      <c r="AJ1064" s="5" t="str">
        <f t="shared" si="298"/>
        <v>Nurzaenal Abidin44190NIGHT</v>
      </c>
      <c r="AK1064" s="5" t="str">
        <f t="shared" si="299"/>
        <v>Nurzaenal AbidinBMJ</v>
      </c>
      <c r="AL1064" s="5" t="str">
        <f t="shared" si="301"/>
        <v>1UTARA</v>
      </c>
      <c r="AM1064" s="5" t="str">
        <f t="shared" si="302"/>
        <v>1 &gt; 4UTARA10 RODA</v>
      </c>
      <c r="AN1064" s="5" t="str">
        <f t="shared" si="303"/>
        <v>Nurzaenal AbidinBMJ1 &gt; 4UTARA10 RODA</v>
      </c>
      <c r="AO1064" s="5" t="str">
        <f t="shared" si="304"/>
        <v>Nurzaenal Abidin1 &gt; 4UTARA10 RODA</v>
      </c>
      <c r="AP1064" s="5" t="str">
        <f t="shared" si="305"/>
        <v>44190NIGHT</v>
      </c>
    </row>
    <row r="1065" spans="1:42" x14ac:dyDescent="0.3">
      <c r="A1065" s="33">
        <v>1</v>
      </c>
      <c r="B1065" s="33"/>
      <c r="C1065" s="70">
        <v>44190</v>
      </c>
      <c r="D1065" s="71" t="s">
        <v>87</v>
      </c>
      <c r="E1065" s="70">
        <v>44190</v>
      </c>
      <c r="F1065" s="71">
        <v>5155226</v>
      </c>
      <c r="G1065" s="33" t="s">
        <v>20</v>
      </c>
      <c r="H1065" s="33" t="s">
        <v>21</v>
      </c>
      <c r="I1065" s="33" t="s">
        <v>76</v>
      </c>
      <c r="J1065" s="33" t="s">
        <v>23</v>
      </c>
      <c r="K1065" s="63" t="s">
        <v>78</v>
      </c>
      <c r="L1065" s="32" t="str">
        <f t="shared" si="288"/>
        <v>FM260JD</v>
      </c>
      <c r="M1065" s="32" t="str">
        <f t="shared" si="289"/>
        <v>BMJ</v>
      </c>
      <c r="N1065" s="32" t="str">
        <f t="shared" si="290"/>
        <v>10 RODA</v>
      </c>
      <c r="O1065" s="64">
        <v>0.92240740740740745</v>
      </c>
      <c r="P1065" s="65">
        <v>0.92240740740740745</v>
      </c>
      <c r="Q1065" s="65"/>
      <c r="R1065" s="66">
        <v>2</v>
      </c>
      <c r="S1065" s="66">
        <v>40580</v>
      </c>
      <c r="T1065" s="66">
        <v>14700</v>
      </c>
      <c r="U1065" s="67">
        <f t="shared" si="300"/>
        <v>25.88</v>
      </c>
      <c r="V1065" s="66">
        <f t="shared" si="291"/>
        <v>504504.72000000003</v>
      </c>
      <c r="W1065" s="66" t="str">
        <f t="shared" si="292"/>
        <v>1 &gt; 4</v>
      </c>
      <c r="X1065" s="66">
        <f>A1065+SUMIFS(Presensi!F:F,Presensi!E:E,'Entry Data'!AP1065)</f>
        <v>2</v>
      </c>
      <c r="Y1065" s="66">
        <f>IFERROR(INDEX('Retasi Pricing'!F:F,MATCH('Entry Data'!AM1065,'Retasi Pricing'!E:E,0))*X1065,"")</f>
        <v>50000</v>
      </c>
      <c r="Z1065" s="62" t="s">
        <v>26</v>
      </c>
      <c r="AA1065" s="62" t="s">
        <v>27</v>
      </c>
      <c r="AB1065" s="32"/>
      <c r="AC1065" s="32" t="s">
        <v>377</v>
      </c>
      <c r="AD1065" s="32" t="str">
        <f t="shared" si="293"/>
        <v/>
      </c>
      <c r="AF1065" s="5" t="str">
        <f t="shared" si="294"/>
        <v>Nurzaenal Abidin44190</v>
      </c>
      <c r="AG1065" s="5" t="str">
        <f t="shared" si="295"/>
        <v>BMJ 06944190UTARANIGHT</v>
      </c>
      <c r="AH1065" s="5" t="str">
        <f t="shared" si="296"/>
        <v>Nurzaenal Abidin44190UTARANIGHT</v>
      </c>
      <c r="AI1065" s="5" t="str">
        <f t="shared" si="297"/>
        <v>BMJ 06944190NIGHT</v>
      </c>
      <c r="AJ1065" s="5" t="str">
        <f t="shared" si="298"/>
        <v>Nurzaenal Abidin44190NIGHT</v>
      </c>
      <c r="AK1065" s="5" t="str">
        <f t="shared" si="299"/>
        <v>Nurzaenal AbidinBMJ</v>
      </c>
      <c r="AL1065" s="5" t="str">
        <f t="shared" si="301"/>
        <v>2UTARA</v>
      </c>
      <c r="AM1065" s="5" t="str">
        <f t="shared" si="302"/>
        <v>1 &gt; 4UTARA10 RODA</v>
      </c>
      <c r="AN1065" s="5" t="str">
        <f t="shared" si="303"/>
        <v>Nurzaenal AbidinBMJ1 &gt; 4UTARA10 RODA</v>
      </c>
      <c r="AO1065" s="5" t="str">
        <f t="shared" si="304"/>
        <v>Nurzaenal Abidin1 &gt; 4UTARA10 RODA</v>
      </c>
      <c r="AP1065" s="5" t="str">
        <f t="shared" si="305"/>
        <v>44190NIGHT</v>
      </c>
    </row>
    <row r="1066" spans="1:42" x14ac:dyDescent="0.3">
      <c r="A1066" s="33">
        <v>1</v>
      </c>
      <c r="B1066" s="33"/>
      <c r="C1066" s="70">
        <v>44190</v>
      </c>
      <c r="D1066" s="71" t="s">
        <v>87</v>
      </c>
      <c r="E1066" s="70">
        <v>44190</v>
      </c>
      <c r="F1066" s="71">
        <v>5155303</v>
      </c>
      <c r="G1066" s="33" t="s">
        <v>20</v>
      </c>
      <c r="H1066" s="33" t="s">
        <v>21</v>
      </c>
      <c r="I1066" s="33" t="s">
        <v>76</v>
      </c>
      <c r="J1066" s="33" t="s">
        <v>23</v>
      </c>
      <c r="K1066" s="63" t="s">
        <v>78</v>
      </c>
      <c r="L1066" s="32" t="str">
        <f t="shared" si="288"/>
        <v>FM260JD</v>
      </c>
      <c r="M1066" s="32" t="str">
        <f t="shared" si="289"/>
        <v>BMJ</v>
      </c>
      <c r="N1066" s="32" t="str">
        <f t="shared" si="290"/>
        <v>10 RODA</v>
      </c>
      <c r="O1066" s="64">
        <v>0.98568287037037028</v>
      </c>
      <c r="P1066" s="65">
        <v>0.98568287037037028</v>
      </c>
      <c r="Q1066" s="65"/>
      <c r="R1066" s="66">
        <v>3</v>
      </c>
      <c r="S1066" s="66">
        <v>43020</v>
      </c>
      <c r="T1066" s="66">
        <v>14700</v>
      </c>
      <c r="U1066" s="67">
        <f t="shared" si="300"/>
        <v>28.32</v>
      </c>
      <c r="V1066" s="66">
        <f t="shared" si="291"/>
        <v>552070.08000000007</v>
      </c>
      <c r="W1066" s="66" t="str">
        <f t="shared" si="292"/>
        <v>1 &gt; 4</v>
      </c>
      <c r="X1066" s="66">
        <f>A1066+SUMIFS(Presensi!F:F,Presensi!E:E,'Entry Data'!AP1066)</f>
        <v>2</v>
      </c>
      <c r="Y1066" s="66">
        <f>IFERROR(INDEX('Retasi Pricing'!F:F,MATCH('Entry Data'!AM1066,'Retasi Pricing'!E:E,0))*X1066,"")</f>
        <v>50000</v>
      </c>
      <c r="Z1066" s="62" t="s">
        <v>26</v>
      </c>
      <c r="AA1066" s="62" t="s">
        <v>27</v>
      </c>
      <c r="AB1066" s="32"/>
      <c r="AC1066" s="32" t="s">
        <v>377</v>
      </c>
      <c r="AD1066" s="32" t="str">
        <f t="shared" si="293"/>
        <v/>
      </c>
      <c r="AF1066" s="5" t="str">
        <f t="shared" si="294"/>
        <v>Nurzaenal Abidin44190</v>
      </c>
      <c r="AG1066" s="5" t="str">
        <f t="shared" si="295"/>
        <v>BMJ 06944190UTARANIGHT</v>
      </c>
      <c r="AH1066" s="5" t="str">
        <f t="shared" si="296"/>
        <v>Nurzaenal Abidin44190UTARANIGHT</v>
      </c>
      <c r="AI1066" s="5" t="str">
        <f t="shared" si="297"/>
        <v>BMJ 06944190NIGHT</v>
      </c>
      <c r="AJ1066" s="5" t="str">
        <f t="shared" si="298"/>
        <v>Nurzaenal Abidin44190NIGHT</v>
      </c>
      <c r="AK1066" s="5" t="str">
        <f t="shared" si="299"/>
        <v>Nurzaenal AbidinBMJ</v>
      </c>
      <c r="AL1066" s="5" t="str">
        <f t="shared" si="301"/>
        <v>3UTARA</v>
      </c>
      <c r="AM1066" s="5" t="str">
        <f t="shared" si="302"/>
        <v>1 &gt; 4UTARA10 RODA</v>
      </c>
      <c r="AN1066" s="5" t="str">
        <f t="shared" si="303"/>
        <v>Nurzaenal AbidinBMJ1 &gt; 4UTARA10 RODA</v>
      </c>
      <c r="AO1066" s="5" t="str">
        <f t="shared" si="304"/>
        <v>Nurzaenal Abidin1 &gt; 4UTARA10 RODA</v>
      </c>
      <c r="AP1066" s="5" t="str">
        <f t="shared" si="305"/>
        <v>44190NIGHT</v>
      </c>
    </row>
    <row r="1067" spans="1:42" x14ac:dyDescent="0.3">
      <c r="A1067" s="33">
        <v>1</v>
      </c>
      <c r="B1067" s="33"/>
      <c r="C1067" s="70">
        <v>44190</v>
      </c>
      <c r="D1067" s="71" t="s">
        <v>87</v>
      </c>
      <c r="E1067" s="70">
        <v>44191</v>
      </c>
      <c r="F1067" s="71">
        <v>5155370</v>
      </c>
      <c r="G1067" s="33" t="s">
        <v>20</v>
      </c>
      <c r="H1067" s="33" t="s">
        <v>50</v>
      </c>
      <c r="I1067" s="33" t="s">
        <v>51</v>
      </c>
      <c r="J1067" s="33" t="s">
        <v>53</v>
      </c>
      <c r="K1067" s="63" t="s">
        <v>79</v>
      </c>
      <c r="L1067" s="32" t="str">
        <f t="shared" si="288"/>
        <v>AXOR4843</v>
      </c>
      <c r="M1067" s="32" t="str">
        <f t="shared" si="289"/>
        <v>BMJ</v>
      </c>
      <c r="N1067" s="32" t="str">
        <f t="shared" si="290"/>
        <v>12 RODA</v>
      </c>
      <c r="O1067" s="64">
        <v>5.1585648148148144E-2</v>
      </c>
      <c r="P1067" s="65">
        <v>5.1585648148148144E-2</v>
      </c>
      <c r="Q1067" s="65"/>
      <c r="R1067" s="66">
        <v>5</v>
      </c>
      <c r="S1067" s="66">
        <v>52920</v>
      </c>
      <c r="T1067" s="66">
        <v>20220</v>
      </c>
      <c r="U1067" s="67">
        <f t="shared" si="300"/>
        <v>32.700000000000003</v>
      </c>
      <c r="V1067" s="66">
        <f t="shared" si="291"/>
        <v>663057.9</v>
      </c>
      <c r="W1067" s="66" t="str">
        <f t="shared" si="292"/>
        <v>&gt; 5</v>
      </c>
      <c r="X1067" s="66">
        <f>A1067+SUMIFS(Presensi!F:F,Presensi!E:E,'Entry Data'!AP1067)</f>
        <v>2</v>
      </c>
      <c r="Y1067" s="66">
        <f>IFERROR(INDEX('Retasi Pricing'!F:F,MATCH('Entry Data'!AM1067,'Retasi Pricing'!E:E,0))*X1067,"")</f>
        <v>62400</v>
      </c>
      <c r="Z1067" s="62" t="s">
        <v>26</v>
      </c>
      <c r="AA1067" s="62" t="s">
        <v>27</v>
      </c>
      <c r="AB1067" s="32"/>
      <c r="AC1067" s="32" t="s">
        <v>203</v>
      </c>
      <c r="AD1067" s="32" t="str">
        <f t="shared" si="293"/>
        <v/>
      </c>
      <c r="AF1067" s="5" t="str">
        <f t="shared" si="294"/>
        <v>saipul bahri44190</v>
      </c>
      <c r="AG1067" s="5" t="str">
        <f t="shared" si="295"/>
        <v>BMJ 07044190UTARANIGHT</v>
      </c>
      <c r="AH1067" s="5" t="str">
        <f t="shared" si="296"/>
        <v>saipul bahri44190UTARANIGHT</v>
      </c>
      <c r="AI1067" s="5" t="str">
        <f t="shared" si="297"/>
        <v>BMJ 07044190NIGHT</v>
      </c>
      <c r="AJ1067" s="5" t="str">
        <f t="shared" si="298"/>
        <v>saipul bahri44190NIGHT</v>
      </c>
      <c r="AK1067" s="5" t="str">
        <f t="shared" si="299"/>
        <v>saipul bahriBMJ</v>
      </c>
      <c r="AL1067" s="5" t="str">
        <f t="shared" si="301"/>
        <v>5UTARA</v>
      </c>
      <c r="AM1067" s="5" t="str">
        <f t="shared" si="302"/>
        <v>&gt; 5UTARA12 RODA</v>
      </c>
      <c r="AN1067" s="5" t="str">
        <f t="shared" si="303"/>
        <v>saipul bahriBMJ&gt; 5UTARA12 RODA</v>
      </c>
      <c r="AO1067" s="5" t="str">
        <f t="shared" si="304"/>
        <v>saipul bahri&gt; 5UTARA12 RODA</v>
      </c>
      <c r="AP1067" s="5" t="str">
        <f t="shared" si="305"/>
        <v>44190NIGHT</v>
      </c>
    </row>
    <row r="1068" spans="1:42" x14ac:dyDescent="0.3">
      <c r="A1068" s="33">
        <v>1</v>
      </c>
      <c r="B1068" s="33"/>
      <c r="C1068" s="70">
        <v>44190</v>
      </c>
      <c r="D1068" s="71" t="s">
        <v>87</v>
      </c>
      <c r="E1068" s="70">
        <v>44191</v>
      </c>
      <c r="F1068" s="71">
        <v>5155429</v>
      </c>
      <c r="G1068" s="33" t="s">
        <v>20</v>
      </c>
      <c r="H1068" s="33" t="s">
        <v>21</v>
      </c>
      <c r="I1068" s="33" t="s">
        <v>45</v>
      </c>
      <c r="J1068" s="33" t="s">
        <v>46</v>
      </c>
      <c r="K1068" s="63" t="s">
        <v>79</v>
      </c>
      <c r="L1068" s="32" t="str">
        <f t="shared" ref="L1068:L1131" si="306">IFERROR(VLOOKUP(K1068,db_unit,2,FALSE),"")</f>
        <v>AXOR4843</v>
      </c>
      <c r="M1068" s="32" t="str">
        <f t="shared" ref="M1068:M1131" si="307">IFERROR(VLOOKUP(K1068,db_unit,3,FALSE),"")</f>
        <v>BMJ</v>
      </c>
      <c r="N1068" s="32" t="str">
        <f t="shared" ref="N1068:N1131" si="308">IFERROR(VLOOKUP(K1068,db_unit,4,FALSE),"")</f>
        <v>12 RODA</v>
      </c>
      <c r="O1068" s="64">
        <v>0.10811342592592592</v>
      </c>
      <c r="P1068" s="65">
        <v>0.10811342592592592</v>
      </c>
      <c r="Q1068" s="65"/>
      <c r="R1068" s="66">
        <v>6</v>
      </c>
      <c r="S1068" s="66">
        <v>50020</v>
      </c>
      <c r="T1068" s="66">
        <v>20220</v>
      </c>
      <c r="U1068" s="67">
        <f t="shared" si="300"/>
        <v>29.8</v>
      </c>
      <c r="V1068" s="66">
        <f t="shared" si="291"/>
        <v>604254.6</v>
      </c>
      <c r="W1068" s="66" t="str">
        <f t="shared" si="292"/>
        <v>&gt; 6</v>
      </c>
      <c r="X1068" s="66">
        <f>A1068+SUMIFS(Presensi!F:F,Presensi!E:E,'Entry Data'!AP1068)</f>
        <v>2</v>
      </c>
      <c r="Y1068" s="66">
        <f>IFERROR(INDEX('Retasi Pricing'!F:F,MATCH('Entry Data'!AM1068,'Retasi Pricing'!E:E,0))*X1068,"")</f>
        <v>68900</v>
      </c>
      <c r="Z1068" s="62" t="s">
        <v>26</v>
      </c>
      <c r="AA1068" s="62" t="s">
        <v>27</v>
      </c>
      <c r="AB1068" s="32"/>
      <c r="AC1068" s="32" t="s">
        <v>203</v>
      </c>
      <c r="AD1068" s="32" t="str">
        <f t="shared" si="293"/>
        <v/>
      </c>
      <c r="AF1068" s="5" t="str">
        <f t="shared" si="294"/>
        <v>saipul bahri44190</v>
      </c>
      <c r="AG1068" s="5" t="str">
        <f t="shared" si="295"/>
        <v>BMJ 07044190UTARANIGHT</v>
      </c>
      <c r="AH1068" s="5" t="str">
        <f t="shared" si="296"/>
        <v>saipul bahri44190UTARANIGHT</v>
      </c>
      <c r="AI1068" s="5" t="str">
        <f t="shared" si="297"/>
        <v>BMJ 07044190NIGHT</v>
      </c>
      <c r="AJ1068" s="5" t="str">
        <f t="shared" si="298"/>
        <v>saipul bahri44190NIGHT</v>
      </c>
      <c r="AK1068" s="5" t="str">
        <f t="shared" si="299"/>
        <v>saipul bahriBMJ</v>
      </c>
      <c r="AL1068" s="5" t="str">
        <f t="shared" si="301"/>
        <v>6UTARA</v>
      </c>
      <c r="AM1068" s="5" t="str">
        <f t="shared" si="302"/>
        <v>&gt; 6UTARA12 RODA</v>
      </c>
      <c r="AN1068" s="5" t="str">
        <f t="shared" si="303"/>
        <v>saipul bahriBMJ&gt; 6UTARA12 RODA</v>
      </c>
      <c r="AO1068" s="5" t="str">
        <f t="shared" si="304"/>
        <v>saipul bahri&gt; 6UTARA12 RODA</v>
      </c>
      <c r="AP1068" s="5" t="str">
        <f t="shared" si="305"/>
        <v>44190NIGHT</v>
      </c>
    </row>
    <row r="1069" spans="1:42" x14ac:dyDescent="0.3">
      <c r="A1069" s="33">
        <v>1</v>
      </c>
      <c r="B1069" s="33"/>
      <c r="C1069" s="70">
        <v>44190</v>
      </c>
      <c r="D1069" s="71" t="s">
        <v>87</v>
      </c>
      <c r="E1069" s="70">
        <v>44191</v>
      </c>
      <c r="F1069" s="71">
        <v>5155481</v>
      </c>
      <c r="G1069" s="33" t="s">
        <v>20</v>
      </c>
      <c r="H1069" s="33" t="s">
        <v>21</v>
      </c>
      <c r="I1069" s="33" t="s">
        <v>45</v>
      </c>
      <c r="J1069" s="33" t="s">
        <v>46</v>
      </c>
      <c r="K1069" s="63" t="s">
        <v>79</v>
      </c>
      <c r="L1069" s="32" t="str">
        <f t="shared" si="306"/>
        <v>AXOR4843</v>
      </c>
      <c r="M1069" s="32" t="str">
        <f t="shared" si="307"/>
        <v>BMJ</v>
      </c>
      <c r="N1069" s="32" t="str">
        <f t="shared" si="308"/>
        <v>12 RODA</v>
      </c>
      <c r="O1069" s="64">
        <v>0.16056712962962963</v>
      </c>
      <c r="P1069" s="65">
        <v>0.16056712962962963</v>
      </c>
      <c r="Q1069" s="65"/>
      <c r="R1069" s="66">
        <v>7</v>
      </c>
      <c r="S1069" s="66">
        <v>49820</v>
      </c>
      <c r="T1069" s="66">
        <v>20220</v>
      </c>
      <c r="U1069" s="67">
        <f t="shared" si="300"/>
        <v>29.6</v>
      </c>
      <c r="V1069" s="66">
        <f t="shared" si="291"/>
        <v>600199.20000000007</v>
      </c>
      <c r="W1069" s="66" t="str">
        <f t="shared" si="292"/>
        <v>7 &gt;</v>
      </c>
      <c r="X1069" s="66">
        <f>A1069+SUMIFS(Presensi!F:F,Presensi!E:E,'Entry Data'!AP1069)</f>
        <v>2</v>
      </c>
      <c r="Y1069" s="66">
        <f>IFERROR(INDEX('Retasi Pricing'!F:F,MATCH('Entry Data'!AM1069,'Retasi Pricing'!E:E,0))*X1069,"")</f>
        <v>84000</v>
      </c>
      <c r="Z1069" s="62" t="s">
        <v>26</v>
      </c>
      <c r="AA1069" s="62" t="s">
        <v>27</v>
      </c>
      <c r="AB1069" s="32"/>
      <c r="AC1069" s="32" t="s">
        <v>203</v>
      </c>
      <c r="AD1069" s="32" t="str">
        <f t="shared" si="293"/>
        <v/>
      </c>
      <c r="AF1069" s="5" t="str">
        <f t="shared" si="294"/>
        <v>saipul bahri44190</v>
      </c>
      <c r="AG1069" s="5" t="str">
        <f t="shared" si="295"/>
        <v>BMJ 07044190UTARANIGHT</v>
      </c>
      <c r="AH1069" s="5" t="str">
        <f t="shared" si="296"/>
        <v>saipul bahri44190UTARANIGHT</v>
      </c>
      <c r="AI1069" s="5" t="str">
        <f t="shared" si="297"/>
        <v>BMJ 07044190NIGHT</v>
      </c>
      <c r="AJ1069" s="5" t="str">
        <f t="shared" si="298"/>
        <v>saipul bahri44190NIGHT</v>
      </c>
      <c r="AK1069" s="5" t="str">
        <f t="shared" si="299"/>
        <v>saipul bahriBMJ</v>
      </c>
      <c r="AL1069" s="5" t="str">
        <f t="shared" si="301"/>
        <v>7UTARA</v>
      </c>
      <c r="AM1069" s="5" t="str">
        <f t="shared" si="302"/>
        <v>7 &gt;UTARA12 RODA</v>
      </c>
      <c r="AN1069" s="5" t="str">
        <f t="shared" si="303"/>
        <v>saipul bahriBMJ7 &gt;UTARA12 RODA</v>
      </c>
      <c r="AO1069" s="5" t="str">
        <f t="shared" si="304"/>
        <v>saipul bahri7 &gt;UTARA12 RODA</v>
      </c>
      <c r="AP1069" s="5" t="str">
        <f t="shared" si="305"/>
        <v>44190NIGHT</v>
      </c>
    </row>
    <row r="1070" spans="1:42" x14ac:dyDescent="0.3">
      <c r="A1070" s="33">
        <v>1</v>
      </c>
      <c r="B1070" s="33"/>
      <c r="C1070" s="70">
        <v>44190</v>
      </c>
      <c r="D1070" s="71" t="s">
        <v>87</v>
      </c>
      <c r="E1070" s="70">
        <v>44191</v>
      </c>
      <c r="F1070" s="71">
        <v>5155536</v>
      </c>
      <c r="G1070" s="33" t="s">
        <v>20</v>
      </c>
      <c r="H1070" s="33" t="s">
        <v>50</v>
      </c>
      <c r="I1070" s="33" t="s">
        <v>51</v>
      </c>
      <c r="J1070" s="33" t="s">
        <v>46</v>
      </c>
      <c r="K1070" s="63" t="s">
        <v>79</v>
      </c>
      <c r="L1070" s="32" t="str">
        <f t="shared" si="306"/>
        <v>AXOR4843</v>
      </c>
      <c r="M1070" s="32" t="str">
        <f t="shared" si="307"/>
        <v>BMJ</v>
      </c>
      <c r="N1070" s="32" t="str">
        <f t="shared" si="308"/>
        <v>12 RODA</v>
      </c>
      <c r="O1070" s="64">
        <v>0.22287037037037039</v>
      </c>
      <c r="P1070" s="65">
        <v>0.22287037037037039</v>
      </c>
      <c r="Q1070" s="65"/>
      <c r="R1070" s="66">
        <v>8</v>
      </c>
      <c r="S1070" s="66">
        <v>50600</v>
      </c>
      <c r="T1070" s="66">
        <v>20220</v>
      </c>
      <c r="U1070" s="67">
        <f t="shared" si="300"/>
        <v>30.38</v>
      </c>
      <c r="V1070" s="66">
        <f t="shared" si="291"/>
        <v>616015.26</v>
      </c>
      <c r="W1070" s="66" t="str">
        <f t="shared" si="292"/>
        <v>7 &gt;</v>
      </c>
      <c r="X1070" s="66">
        <f>A1070+SUMIFS(Presensi!F:F,Presensi!E:E,'Entry Data'!AP1070)</f>
        <v>2</v>
      </c>
      <c r="Y1070" s="66">
        <f>IFERROR(INDEX('Retasi Pricing'!F:F,MATCH('Entry Data'!AM1070,'Retasi Pricing'!E:E,0))*X1070,"")</f>
        <v>84000</v>
      </c>
      <c r="Z1070" s="62" t="s">
        <v>26</v>
      </c>
      <c r="AA1070" s="62" t="s">
        <v>27</v>
      </c>
      <c r="AB1070" s="32"/>
      <c r="AC1070" s="32" t="s">
        <v>203</v>
      </c>
      <c r="AD1070" s="32" t="str">
        <f t="shared" si="293"/>
        <v/>
      </c>
      <c r="AF1070" s="5" t="str">
        <f t="shared" si="294"/>
        <v>saipul bahri44190</v>
      </c>
      <c r="AG1070" s="5" t="str">
        <f t="shared" si="295"/>
        <v>BMJ 07044190UTARANIGHT</v>
      </c>
      <c r="AH1070" s="5" t="str">
        <f t="shared" si="296"/>
        <v>saipul bahri44190UTARANIGHT</v>
      </c>
      <c r="AI1070" s="5" t="str">
        <f t="shared" si="297"/>
        <v>BMJ 07044190NIGHT</v>
      </c>
      <c r="AJ1070" s="5" t="str">
        <f t="shared" si="298"/>
        <v>saipul bahri44190NIGHT</v>
      </c>
      <c r="AK1070" s="5" t="str">
        <f t="shared" si="299"/>
        <v>saipul bahriBMJ</v>
      </c>
      <c r="AL1070" s="5" t="str">
        <f t="shared" si="301"/>
        <v>8UTARA</v>
      </c>
      <c r="AM1070" s="5" t="str">
        <f t="shared" si="302"/>
        <v>7 &gt;UTARA12 RODA</v>
      </c>
      <c r="AN1070" s="5" t="str">
        <f t="shared" si="303"/>
        <v>saipul bahriBMJ7 &gt;UTARA12 RODA</v>
      </c>
      <c r="AO1070" s="5" t="str">
        <f t="shared" si="304"/>
        <v>saipul bahri7 &gt;UTARA12 RODA</v>
      </c>
      <c r="AP1070" s="5" t="str">
        <f t="shared" si="305"/>
        <v>44190NIGHT</v>
      </c>
    </row>
    <row r="1071" spans="1:42" x14ac:dyDescent="0.3">
      <c r="A1071" s="33">
        <v>1</v>
      </c>
      <c r="B1071" s="33"/>
      <c r="C1071" s="70">
        <v>44190</v>
      </c>
      <c r="D1071" s="71" t="s">
        <v>87</v>
      </c>
      <c r="E1071" s="70">
        <v>44190</v>
      </c>
      <c r="F1071" s="71">
        <v>5155107</v>
      </c>
      <c r="G1071" s="33" t="s">
        <v>20</v>
      </c>
      <c r="H1071" s="33" t="s">
        <v>50</v>
      </c>
      <c r="I1071" s="33" t="s">
        <v>51</v>
      </c>
      <c r="J1071" s="33" t="s">
        <v>52</v>
      </c>
      <c r="K1071" s="63" t="s">
        <v>79</v>
      </c>
      <c r="L1071" s="32" t="str">
        <f t="shared" si="306"/>
        <v>AXOR4843</v>
      </c>
      <c r="M1071" s="32" t="str">
        <f t="shared" si="307"/>
        <v>BMJ</v>
      </c>
      <c r="N1071" s="32" t="str">
        <f t="shared" si="308"/>
        <v>12 RODA</v>
      </c>
      <c r="O1071" s="64">
        <v>0.83158564814814817</v>
      </c>
      <c r="P1071" s="65">
        <v>0.83158564814814817</v>
      </c>
      <c r="Q1071" s="65"/>
      <c r="R1071" s="66">
        <v>1</v>
      </c>
      <c r="S1071" s="66">
        <v>53500</v>
      </c>
      <c r="T1071" s="66">
        <v>20220</v>
      </c>
      <c r="U1071" s="67">
        <f t="shared" si="300"/>
        <v>33.28</v>
      </c>
      <c r="V1071" s="66">
        <f t="shared" si="291"/>
        <v>674818.56000000006</v>
      </c>
      <c r="W1071" s="66" t="str">
        <f t="shared" si="292"/>
        <v>1 &gt; 4</v>
      </c>
      <c r="X1071" s="66">
        <f>A1071+SUMIFS(Presensi!F:F,Presensi!E:E,'Entry Data'!AP1071)</f>
        <v>2</v>
      </c>
      <c r="Y1071" s="66">
        <f>IFERROR(INDEX('Retasi Pricing'!F:F,MATCH('Entry Data'!AM1071,'Retasi Pricing'!E:E,0))*X1071,"")</f>
        <v>55000</v>
      </c>
      <c r="Z1071" s="62" t="s">
        <v>26</v>
      </c>
      <c r="AA1071" s="62" t="s">
        <v>27</v>
      </c>
      <c r="AB1071" s="32"/>
      <c r="AC1071" s="32" t="s">
        <v>203</v>
      </c>
      <c r="AD1071" s="32" t="str">
        <f t="shared" si="293"/>
        <v/>
      </c>
      <c r="AF1071" s="5" t="str">
        <f t="shared" si="294"/>
        <v>saipul bahri44190</v>
      </c>
      <c r="AG1071" s="5" t="str">
        <f t="shared" si="295"/>
        <v>BMJ 07044190UTARANIGHT</v>
      </c>
      <c r="AH1071" s="5" t="str">
        <f t="shared" si="296"/>
        <v>saipul bahri44190UTARANIGHT</v>
      </c>
      <c r="AI1071" s="5" t="str">
        <f t="shared" si="297"/>
        <v>BMJ 07044190NIGHT</v>
      </c>
      <c r="AJ1071" s="5" t="str">
        <f t="shared" si="298"/>
        <v>saipul bahri44190NIGHT</v>
      </c>
      <c r="AK1071" s="5" t="str">
        <f t="shared" si="299"/>
        <v>saipul bahriBMJ</v>
      </c>
      <c r="AL1071" s="5" t="str">
        <f t="shared" si="301"/>
        <v>1UTARA</v>
      </c>
      <c r="AM1071" s="5" t="str">
        <f t="shared" si="302"/>
        <v>1 &gt; 4UTARA12 RODA</v>
      </c>
      <c r="AN1071" s="5" t="str">
        <f t="shared" si="303"/>
        <v>saipul bahriBMJ1 &gt; 4UTARA12 RODA</v>
      </c>
      <c r="AO1071" s="5" t="str">
        <f t="shared" si="304"/>
        <v>saipul bahri1 &gt; 4UTARA12 RODA</v>
      </c>
      <c r="AP1071" s="5" t="str">
        <f t="shared" si="305"/>
        <v>44190NIGHT</v>
      </c>
    </row>
    <row r="1072" spans="1:42" x14ac:dyDescent="0.3">
      <c r="A1072" s="33">
        <v>1</v>
      </c>
      <c r="B1072" s="33"/>
      <c r="C1072" s="70">
        <v>44190</v>
      </c>
      <c r="D1072" s="71" t="s">
        <v>87</v>
      </c>
      <c r="E1072" s="70">
        <v>44190</v>
      </c>
      <c r="F1072" s="71">
        <v>5155177</v>
      </c>
      <c r="G1072" s="33" t="s">
        <v>20</v>
      </c>
      <c r="H1072" s="33" t="s">
        <v>21</v>
      </c>
      <c r="I1072" s="33" t="s">
        <v>45</v>
      </c>
      <c r="J1072" s="33" t="s">
        <v>46</v>
      </c>
      <c r="K1072" s="63" t="s">
        <v>79</v>
      </c>
      <c r="L1072" s="32" t="str">
        <f t="shared" si="306"/>
        <v>AXOR4843</v>
      </c>
      <c r="M1072" s="32" t="str">
        <f t="shared" si="307"/>
        <v>BMJ</v>
      </c>
      <c r="N1072" s="32" t="str">
        <f t="shared" si="308"/>
        <v>12 RODA</v>
      </c>
      <c r="O1072" s="64">
        <v>0.88762731481481483</v>
      </c>
      <c r="P1072" s="65">
        <v>0.88762731481481483</v>
      </c>
      <c r="Q1072" s="65"/>
      <c r="R1072" s="66">
        <v>2</v>
      </c>
      <c r="S1072" s="66">
        <v>50940</v>
      </c>
      <c r="T1072" s="66">
        <v>20220</v>
      </c>
      <c r="U1072" s="67">
        <f t="shared" si="300"/>
        <v>30.72</v>
      </c>
      <c r="V1072" s="66">
        <f t="shared" si="291"/>
        <v>622909.43999999994</v>
      </c>
      <c r="W1072" s="66" t="str">
        <f t="shared" si="292"/>
        <v>1 &gt; 4</v>
      </c>
      <c r="X1072" s="66">
        <f>A1072+SUMIFS(Presensi!F:F,Presensi!E:E,'Entry Data'!AP1072)</f>
        <v>2</v>
      </c>
      <c r="Y1072" s="66">
        <f>IFERROR(INDEX('Retasi Pricing'!F:F,MATCH('Entry Data'!AM1072,'Retasi Pricing'!E:E,0))*X1072,"")</f>
        <v>55000</v>
      </c>
      <c r="Z1072" s="62" t="s">
        <v>26</v>
      </c>
      <c r="AA1072" s="62" t="s">
        <v>27</v>
      </c>
      <c r="AB1072" s="32"/>
      <c r="AC1072" s="32" t="s">
        <v>203</v>
      </c>
      <c r="AD1072" s="32" t="str">
        <f t="shared" si="293"/>
        <v/>
      </c>
      <c r="AF1072" s="5" t="str">
        <f t="shared" si="294"/>
        <v>saipul bahri44190</v>
      </c>
      <c r="AG1072" s="5" t="str">
        <f t="shared" si="295"/>
        <v>BMJ 07044190UTARANIGHT</v>
      </c>
      <c r="AH1072" s="5" t="str">
        <f t="shared" si="296"/>
        <v>saipul bahri44190UTARANIGHT</v>
      </c>
      <c r="AI1072" s="5" t="str">
        <f t="shared" si="297"/>
        <v>BMJ 07044190NIGHT</v>
      </c>
      <c r="AJ1072" s="5" t="str">
        <f t="shared" si="298"/>
        <v>saipul bahri44190NIGHT</v>
      </c>
      <c r="AK1072" s="5" t="str">
        <f t="shared" si="299"/>
        <v>saipul bahriBMJ</v>
      </c>
      <c r="AL1072" s="5" t="str">
        <f t="shared" si="301"/>
        <v>2UTARA</v>
      </c>
      <c r="AM1072" s="5" t="str">
        <f t="shared" si="302"/>
        <v>1 &gt; 4UTARA12 RODA</v>
      </c>
      <c r="AN1072" s="5" t="str">
        <f t="shared" si="303"/>
        <v>saipul bahriBMJ1 &gt; 4UTARA12 RODA</v>
      </c>
      <c r="AO1072" s="5" t="str">
        <f t="shared" si="304"/>
        <v>saipul bahri1 &gt; 4UTARA12 RODA</v>
      </c>
      <c r="AP1072" s="5" t="str">
        <f t="shared" si="305"/>
        <v>44190NIGHT</v>
      </c>
    </row>
    <row r="1073" spans="1:42" x14ac:dyDescent="0.3">
      <c r="A1073" s="33">
        <v>1</v>
      </c>
      <c r="B1073" s="33"/>
      <c r="C1073" s="70">
        <v>44190</v>
      </c>
      <c r="D1073" s="71" t="s">
        <v>87</v>
      </c>
      <c r="E1073" s="70">
        <v>44190</v>
      </c>
      <c r="F1073" s="71">
        <v>5155248</v>
      </c>
      <c r="G1073" s="33" t="s">
        <v>20</v>
      </c>
      <c r="H1073" s="33" t="s">
        <v>21</v>
      </c>
      <c r="I1073" s="33" t="s">
        <v>45</v>
      </c>
      <c r="J1073" s="33" t="s">
        <v>46</v>
      </c>
      <c r="K1073" s="63" t="s">
        <v>79</v>
      </c>
      <c r="L1073" s="32" t="str">
        <f t="shared" si="306"/>
        <v>AXOR4843</v>
      </c>
      <c r="M1073" s="32" t="str">
        <f t="shared" si="307"/>
        <v>BMJ</v>
      </c>
      <c r="N1073" s="32" t="str">
        <f t="shared" si="308"/>
        <v>12 RODA</v>
      </c>
      <c r="O1073" s="64">
        <v>0.94067129629629631</v>
      </c>
      <c r="P1073" s="65">
        <v>0.94067129629629631</v>
      </c>
      <c r="Q1073" s="65"/>
      <c r="R1073" s="66">
        <v>3</v>
      </c>
      <c r="S1073" s="66">
        <v>54300</v>
      </c>
      <c r="T1073" s="66">
        <v>20220</v>
      </c>
      <c r="U1073" s="67">
        <f t="shared" si="300"/>
        <v>34.08</v>
      </c>
      <c r="V1073" s="66">
        <f t="shared" si="291"/>
        <v>691040.15999999992</v>
      </c>
      <c r="W1073" s="66" t="str">
        <f t="shared" si="292"/>
        <v>1 &gt; 4</v>
      </c>
      <c r="X1073" s="66">
        <f>A1073+SUMIFS(Presensi!F:F,Presensi!E:E,'Entry Data'!AP1073)</f>
        <v>2</v>
      </c>
      <c r="Y1073" s="66">
        <f>IFERROR(INDEX('Retasi Pricing'!F:F,MATCH('Entry Data'!AM1073,'Retasi Pricing'!E:E,0))*X1073,"")</f>
        <v>55000</v>
      </c>
      <c r="Z1073" s="62" t="s">
        <v>26</v>
      </c>
      <c r="AA1073" s="62" t="s">
        <v>27</v>
      </c>
      <c r="AB1073" s="32"/>
      <c r="AC1073" s="32" t="s">
        <v>203</v>
      </c>
      <c r="AD1073" s="32" t="str">
        <f t="shared" si="293"/>
        <v/>
      </c>
      <c r="AF1073" s="5" t="str">
        <f t="shared" si="294"/>
        <v>saipul bahri44190</v>
      </c>
      <c r="AG1073" s="5" t="str">
        <f t="shared" si="295"/>
        <v>BMJ 07044190UTARANIGHT</v>
      </c>
      <c r="AH1073" s="5" t="str">
        <f t="shared" si="296"/>
        <v>saipul bahri44190UTARANIGHT</v>
      </c>
      <c r="AI1073" s="5" t="str">
        <f t="shared" si="297"/>
        <v>BMJ 07044190NIGHT</v>
      </c>
      <c r="AJ1073" s="5" t="str">
        <f t="shared" si="298"/>
        <v>saipul bahri44190NIGHT</v>
      </c>
      <c r="AK1073" s="5" t="str">
        <f t="shared" si="299"/>
        <v>saipul bahriBMJ</v>
      </c>
      <c r="AL1073" s="5" t="str">
        <f t="shared" si="301"/>
        <v>3UTARA</v>
      </c>
      <c r="AM1073" s="5" t="str">
        <f t="shared" si="302"/>
        <v>1 &gt; 4UTARA12 RODA</v>
      </c>
      <c r="AN1073" s="5" t="str">
        <f t="shared" si="303"/>
        <v>saipul bahriBMJ1 &gt; 4UTARA12 RODA</v>
      </c>
      <c r="AO1073" s="5" t="str">
        <f t="shared" si="304"/>
        <v>saipul bahri1 &gt; 4UTARA12 RODA</v>
      </c>
      <c r="AP1073" s="5" t="str">
        <f t="shared" si="305"/>
        <v>44190NIGHT</v>
      </c>
    </row>
    <row r="1074" spans="1:42" x14ac:dyDescent="0.3">
      <c r="A1074" s="33">
        <v>1</v>
      </c>
      <c r="B1074" s="33"/>
      <c r="C1074" s="70">
        <v>44190</v>
      </c>
      <c r="D1074" s="71" t="s">
        <v>87</v>
      </c>
      <c r="E1074" s="70">
        <v>44190</v>
      </c>
      <c r="F1074" s="71">
        <v>5155317</v>
      </c>
      <c r="G1074" s="33" t="s">
        <v>20</v>
      </c>
      <c r="H1074" s="33" t="s">
        <v>21</v>
      </c>
      <c r="I1074" s="33" t="s">
        <v>45</v>
      </c>
      <c r="J1074" s="33" t="s">
        <v>46</v>
      </c>
      <c r="K1074" s="63" t="s">
        <v>79</v>
      </c>
      <c r="L1074" s="32" t="str">
        <f t="shared" si="306"/>
        <v>AXOR4843</v>
      </c>
      <c r="M1074" s="32" t="str">
        <f t="shared" si="307"/>
        <v>BMJ</v>
      </c>
      <c r="N1074" s="32" t="str">
        <f t="shared" si="308"/>
        <v>12 RODA</v>
      </c>
      <c r="O1074" s="64">
        <v>0.99577546296296304</v>
      </c>
      <c r="P1074" s="65">
        <v>0.99577546296296304</v>
      </c>
      <c r="Q1074" s="65"/>
      <c r="R1074" s="66">
        <v>4</v>
      </c>
      <c r="S1074" s="66">
        <v>53820</v>
      </c>
      <c r="T1074" s="66">
        <v>20220</v>
      </c>
      <c r="U1074" s="67">
        <f t="shared" si="300"/>
        <v>33.6</v>
      </c>
      <c r="V1074" s="66">
        <f t="shared" si="291"/>
        <v>681307.20000000007</v>
      </c>
      <c r="W1074" s="66" t="str">
        <f t="shared" si="292"/>
        <v>1 &gt; 4</v>
      </c>
      <c r="X1074" s="66">
        <f>A1074+SUMIFS(Presensi!F:F,Presensi!E:E,'Entry Data'!AP1074)</f>
        <v>2</v>
      </c>
      <c r="Y1074" s="66">
        <f>IFERROR(INDEX('Retasi Pricing'!F:F,MATCH('Entry Data'!AM1074,'Retasi Pricing'!E:E,0))*X1074,"")</f>
        <v>55000</v>
      </c>
      <c r="Z1074" s="62" t="s">
        <v>26</v>
      </c>
      <c r="AA1074" s="62" t="s">
        <v>27</v>
      </c>
      <c r="AB1074" s="32"/>
      <c r="AC1074" s="32" t="s">
        <v>203</v>
      </c>
      <c r="AD1074" s="32" t="str">
        <f t="shared" si="293"/>
        <v/>
      </c>
      <c r="AF1074" s="5" t="str">
        <f t="shared" si="294"/>
        <v>saipul bahri44190</v>
      </c>
      <c r="AG1074" s="5" t="str">
        <f t="shared" si="295"/>
        <v>BMJ 07044190UTARANIGHT</v>
      </c>
      <c r="AH1074" s="5" t="str">
        <f t="shared" si="296"/>
        <v>saipul bahri44190UTARANIGHT</v>
      </c>
      <c r="AI1074" s="5" t="str">
        <f t="shared" si="297"/>
        <v>BMJ 07044190NIGHT</v>
      </c>
      <c r="AJ1074" s="5" t="str">
        <f t="shared" si="298"/>
        <v>saipul bahri44190NIGHT</v>
      </c>
      <c r="AK1074" s="5" t="str">
        <f t="shared" si="299"/>
        <v>saipul bahriBMJ</v>
      </c>
      <c r="AL1074" s="5" t="str">
        <f t="shared" si="301"/>
        <v>4UTARA</v>
      </c>
      <c r="AM1074" s="5" t="str">
        <f t="shared" si="302"/>
        <v>1 &gt; 4UTARA12 RODA</v>
      </c>
      <c r="AN1074" s="5" t="str">
        <f t="shared" si="303"/>
        <v>saipul bahriBMJ1 &gt; 4UTARA12 RODA</v>
      </c>
      <c r="AO1074" s="5" t="str">
        <f t="shared" si="304"/>
        <v>saipul bahri1 &gt; 4UTARA12 RODA</v>
      </c>
      <c r="AP1074" s="5" t="str">
        <f t="shared" si="305"/>
        <v>44190NIGHT</v>
      </c>
    </row>
    <row r="1075" spans="1:42" x14ac:dyDescent="0.3">
      <c r="A1075" s="33">
        <v>1</v>
      </c>
      <c r="B1075" s="33"/>
      <c r="C1075" s="70">
        <v>44190</v>
      </c>
      <c r="D1075" s="71" t="s">
        <v>87</v>
      </c>
      <c r="E1075" s="70">
        <v>44191</v>
      </c>
      <c r="F1075" s="71">
        <v>5155350</v>
      </c>
      <c r="G1075" s="33" t="s">
        <v>20</v>
      </c>
      <c r="H1075" s="33" t="s">
        <v>50</v>
      </c>
      <c r="I1075" s="33" t="s">
        <v>51</v>
      </c>
      <c r="J1075" s="33" t="s">
        <v>53</v>
      </c>
      <c r="K1075" s="63" t="s">
        <v>80</v>
      </c>
      <c r="L1075" s="32" t="str">
        <f t="shared" si="306"/>
        <v>AXOR4843</v>
      </c>
      <c r="M1075" s="32" t="str">
        <f t="shared" si="307"/>
        <v>BMJ</v>
      </c>
      <c r="N1075" s="32" t="str">
        <f t="shared" si="308"/>
        <v>12 RODA</v>
      </c>
      <c r="O1075" s="64">
        <v>2.9976851851851852E-2</v>
      </c>
      <c r="P1075" s="65">
        <v>2.9976851851851852E-2</v>
      </c>
      <c r="Q1075" s="65"/>
      <c r="R1075" s="66">
        <v>4</v>
      </c>
      <c r="S1075" s="66">
        <v>53020</v>
      </c>
      <c r="T1075" s="66">
        <v>20020</v>
      </c>
      <c r="U1075" s="67">
        <f t="shared" si="300"/>
        <v>33</v>
      </c>
      <c r="V1075" s="66">
        <f t="shared" si="291"/>
        <v>669141</v>
      </c>
      <c r="W1075" s="66" t="str">
        <f t="shared" si="292"/>
        <v>1 &gt; 4</v>
      </c>
      <c r="X1075" s="66">
        <f>A1075+SUMIFS(Presensi!F:F,Presensi!E:E,'Entry Data'!AP1075)</f>
        <v>2</v>
      </c>
      <c r="Y1075" s="66">
        <f>IFERROR(INDEX('Retasi Pricing'!F:F,MATCH('Entry Data'!AM1075,'Retasi Pricing'!E:E,0))*X1075,"")</f>
        <v>55000</v>
      </c>
      <c r="Z1075" s="62" t="s">
        <v>26</v>
      </c>
      <c r="AA1075" s="62" t="s">
        <v>27</v>
      </c>
      <c r="AB1075" s="32"/>
      <c r="AC1075" s="32" t="s">
        <v>201</v>
      </c>
      <c r="AD1075" s="32" t="str">
        <f t="shared" si="293"/>
        <v/>
      </c>
      <c r="AF1075" s="5" t="str">
        <f t="shared" si="294"/>
        <v>arman44190</v>
      </c>
      <c r="AG1075" s="5" t="str">
        <f t="shared" si="295"/>
        <v>BMJ 07144190UTARANIGHT</v>
      </c>
      <c r="AH1075" s="5" t="str">
        <f t="shared" si="296"/>
        <v>arman44190UTARANIGHT</v>
      </c>
      <c r="AI1075" s="5" t="str">
        <f t="shared" si="297"/>
        <v>BMJ 07144190NIGHT</v>
      </c>
      <c r="AJ1075" s="5" t="str">
        <f t="shared" si="298"/>
        <v>arman44190NIGHT</v>
      </c>
      <c r="AK1075" s="5" t="str">
        <f t="shared" si="299"/>
        <v>armanBMJ</v>
      </c>
      <c r="AL1075" s="5" t="str">
        <f t="shared" si="301"/>
        <v>4UTARA</v>
      </c>
      <c r="AM1075" s="5" t="str">
        <f t="shared" si="302"/>
        <v>1 &gt; 4UTARA12 RODA</v>
      </c>
      <c r="AN1075" s="5" t="str">
        <f t="shared" si="303"/>
        <v>armanBMJ1 &gt; 4UTARA12 RODA</v>
      </c>
      <c r="AO1075" s="5" t="str">
        <f t="shared" si="304"/>
        <v>arman1 &gt; 4UTARA12 RODA</v>
      </c>
      <c r="AP1075" s="5" t="str">
        <f t="shared" si="305"/>
        <v>44190NIGHT</v>
      </c>
    </row>
    <row r="1076" spans="1:42" x14ac:dyDescent="0.3">
      <c r="A1076" s="33">
        <v>1</v>
      </c>
      <c r="B1076" s="33"/>
      <c r="C1076" s="70">
        <v>44190</v>
      </c>
      <c r="D1076" s="71" t="s">
        <v>87</v>
      </c>
      <c r="E1076" s="70">
        <v>44191</v>
      </c>
      <c r="F1076" s="71">
        <v>5155418</v>
      </c>
      <c r="G1076" s="33" t="s">
        <v>20</v>
      </c>
      <c r="H1076" s="33" t="s">
        <v>50</v>
      </c>
      <c r="I1076" s="33" t="s">
        <v>51</v>
      </c>
      <c r="J1076" s="33" t="s">
        <v>52</v>
      </c>
      <c r="K1076" s="63" t="s">
        <v>80</v>
      </c>
      <c r="L1076" s="32" t="str">
        <f t="shared" si="306"/>
        <v>AXOR4843</v>
      </c>
      <c r="M1076" s="32" t="str">
        <f t="shared" si="307"/>
        <v>BMJ</v>
      </c>
      <c r="N1076" s="32" t="str">
        <f t="shared" si="308"/>
        <v>12 RODA</v>
      </c>
      <c r="O1076" s="64">
        <v>9.9652777777777771E-2</v>
      </c>
      <c r="P1076" s="65">
        <v>9.9652777777777771E-2</v>
      </c>
      <c r="Q1076" s="65"/>
      <c r="R1076" s="66">
        <v>5</v>
      </c>
      <c r="S1076" s="66">
        <v>52000</v>
      </c>
      <c r="T1076" s="66">
        <v>20020</v>
      </c>
      <c r="U1076" s="67">
        <f t="shared" si="300"/>
        <v>31.98</v>
      </c>
      <c r="V1076" s="66">
        <f t="shared" si="291"/>
        <v>648458.46</v>
      </c>
      <c r="W1076" s="66" t="str">
        <f t="shared" si="292"/>
        <v>&gt; 5</v>
      </c>
      <c r="X1076" s="66">
        <f>A1076+SUMIFS(Presensi!F:F,Presensi!E:E,'Entry Data'!AP1076)</f>
        <v>2</v>
      </c>
      <c r="Y1076" s="66">
        <f>IFERROR(INDEX('Retasi Pricing'!F:F,MATCH('Entry Data'!AM1076,'Retasi Pricing'!E:E,0))*X1076,"")</f>
        <v>62400</v>
      </c>
      <c r="Z1076" s="62" t="s">
        <v>26</v>
      </c>
      <c r="AA1076" s="62" t="s">
        <v>27</v>
      </c>
      <c r="AB1076" s="32"/>
      <c r="AC1076" s="32" t="s">
        <v>201</v>
      </c>
      <c r="AD1076" s="32" t="str">
        <f t="shared" si="293"/>
        <v/>
      </c>
      <c r="AF1076" s="5" t="str">
        <f t="shared" si="294"/>
        <v>arman44190</v>
      </c>
      <c r="AG1076" s="5" t="str">
        <f t="shared" si="295"/>
        <v>BMJ 07144190UTARANIGHT</v>
      </c>
      <c r="AH1076" s="5" t="str">
        <f t="shared" si="296"/>
        <v>arman44190UTARANIGHT</v>
      </c>
      <c r="AI1076" s="5" t="str">
        <f t="shared" si="297"/>
        <v>BMJ 07144190NIGHT</v>
      </c>
      <c r="AJ1076" s="5" t="str">
        <f t="shared" si="298"/>
        <v>arman44190NIGHT</v>
      </c>
      <c r="AK1076" s="5" t="str">
        <f t="shared" si="299"/>
        <v>armanBMJ</v>
      </c>
      <c r="AL1076" s="5" t="str">
        <f t="shared" si="301"/>
        <v>5UTARA</v>
      </c>
      <c r="AM1076" s="5" t="str">
        <f t="shared" si="302"/>
        <v>&gt; 5UTARA12 RODA</v>
      </c>
      <c r="AN1076" s="5" t="str">
        <f t="shared" si="303"/>
        <v>armanBMJ&gt; 5UTARA12 RODA</v>
      </c>
      <c r="AO1076" s="5" t="str">
        <f t="shared" si="304"/>
        <v>arman&gt; 5UTARA12 RODA</v>
      </c>
      <c r="AP1076" s="5" t="str">
        <f t="shared" si="305"/>
        <v>44190NIGHT</v>
      </c>
    </row>
    <row r="1077" spans="1:42" x14ac:dyDescent="0.3">
      <c r="A1077" s="33">
        <v>1</v>
      </c>
      <c r="B1077" s="33"/>
      <c r="C1077" s="70">
        <v>44190</v>
      </c>
      <c r="D1077" s="71" t="s">
        <v>87</v>
      </c>
      <c r="E1077" s="70">
        <v>44191</v>
      </c>
      <c r="F1077" s="71">
        <v>5155487</v>
      </c>
      <c r="G1077" s="33" t="s">
        <v>20</v>
      </c>
      <c r="H1077" s="33" t="s">
        <v>50</v>
      </c>
      <c r="I1077" s="33" t="s">
        <v>51</v>
      </c>
      <c r="J1077" s="33" t="s">
        <v>52</v>
      </c>
      <c r="K1077" s="63" t="s">
        <v>80</v>
      </c>
      <c r="L1077" s="32" t="str">
        <f t="shared" si="306"/>
        <v>AXOR4843</v>
      </c>
      <c r="M1077" s="32" t="str">
        <f t="shared" si="307"/>
        <v>BMJ</v>
      </c>
      <c r="N1077" s="32" t="str">
        <f t="shared" si="308"/>
        <v>12 RODA</v>
      </c>
      <c r="O1077" s="64">
        <v>0.17174768518518521</v>
      </c>
      <c r="P1077" s="65">
        <v>0.17174768518518521</v>
      </c>
      <c r="Q1077" s="65"/>
      <c r="R1077" s="66">
        <v>6</v>
      </c>
      <c r="S1077" s="66">
        <v>52640</v>
      </c>
      <c r="T1077" s="66">
        <v>20020</v>
      </c>
      <c r="U1077" s="67">
        <f t="shared" si="300"/>
        <v>32.619999999999997</v>
      </c>
      <c r="V1077" s="66">
        <f t="shared" si="291"/>
        <v>661435.74</v>
      </c>
      <c r="W1077" s="66" t="str">
        <f t="shared" si="292"/>
        <v>&gt; 6</v>
      </c>
      <c r="X1077" s="66">
        <f>A1077+SUMIFS(Presensi!F:F,Presensi!E:E,'Entry Data'!AP1077)</f>
        <v>2</v>
      </c>
      <c r="Y1077" s="66">
        <f>IFERROR(INDEX('Retasi Pricing'!F:F,MATCH('Entry Data'!AM1077,'Retasi Pricing'!E:E,0))*X1077,"")</f>
        <v>68900</v>
      </c>
      <c r="Z1077" s="62" t="s">
        <v>26</v>
      </c>
      <c r="AA1077" s="62" t="s">
        <v>27</v>
      </c>
      <c r="AB1077" s="32"/>
      <c r="AC1077" s="32" t="s">
        <v>201</v>
      </c>
      <c r="AD1077" s="32" t="str">
        <f t="shared" si="293"/>
        <v/>
      </c>
      <c r="AF1077" s="5" t="str">
        <f t="shared" si="294"/>
        <v>arman44190</v>
      </c>
      <c r="AG1077" s="5" t="str">
        <f t="shared" si="295"/>
        <v>BMJ 07144190UTARANIGHT</v>
      </c>
      <c r="AH1077" s="5" t="str">
        <f t="shared" si="296"/>
        <v>arman44190UTARANIGHT</v>
      </c>
      <c r="AI1077" s="5" t="str">
        <f t="shared" si="297"/>
        <v>BMJ 07144190NIGHT</v>
      </c>
      <c r="AJ1077" s="5" t="str">
        <f t="shared" si="298"/>
        <v>arman44190NIGHT</v>
      </c>
      <c r="AK1077" s="5" t="str">
        <f t="shared" si="299"/>
        <v>armanBMJ</v>
      </c>
      <c r="AL1077" s="5" t="str">
        <f t="shared" si="301"/>
        <v>6UTARA</v>
      </c>
      <c r="AM1077" s="5" t="str">
        <f t="shared" si="302"/>
        <v>&gt; 6UTARA12 RODA</v>
      </c>
      <c r="AN1077" s="5" t="str">
        <f t="shared" si="303"/>
        <v>armanBMJ&gt; 6UTARA12 RODA</v>
      </c>
      <c r="AO1077" s="5" t="str">
        <f t="shared" si="304"/>
        <v>arman&gt; 6UTARA12 RODA</v>
      </c>
      <c r="AP1077" s="5" t="str">
        <f t="shared" si="305"/>
        <v>44190NIGHT</v>
      </c>
    </row>
    <row r="1078" spans="1:42" x14ac:dyDescent="0.3">
      <c r="A1078" s="33">
        <v>1</v>
      </c>
      <c r="B1078" s="33"/>
      <c r="C1078" s="70">
        <v>44190</v>
      </c>
      <c r="D1078" s="71" t="s">
        <v>87</v>
      </c>
      <c r="E1078" s="70">
        <v>44191</v>
      </c>
      <c r="F1078" s="71">
        <v>5155547</v>
      </c>
      <c r="G1078" s="33" t="s">
        <v>20</v>
      </c>
      <c r="H1078" s="33" t="s">
        <v>50</v>
      </c>
      <c r="I1078" s="33" t="s">
        <v>51</v>
      </c>
      <c r="J1078" s="33" t="s">
        <v>46</v>
      </c>
      <c r="K1078" s="63" t="s">
        <v>80</v>
      </c>
      <c r="L1078" s="32" t="str">
        <f t="shared" si="306"/>
        <v>AXOR4843</v>
      </c>
      <c r="M1078" s="32" t="str">
        <f t="shared" si="307"/>
        <v>BMJ</v>
      </c>
      <c r="N1078" s="32" t="str">
        <f t="shared" si="308"/>
        <v>12 RODA</v>
      </c>
      <c r="O1078" s="64">
        <v>0.23709490740740743</v>
      </c>
      <c r="P1078" s="65">
        <v>0.23709490740740743</v>
      </c>
      <c r="Q1078" s="65"/>
      <c r="R1078" s="66">
        <v>7</v>
      </c>
      <c r="S1078" s="66">
        <v>51840</v>
      </c>
      <c r="T1078" s="66">
        <v>20020</v>
      </c>
      <c r="U1078" s="67">
        <f t="shared" si="300"/>
        <v>31.82</v>
      </c>
      <c r="V1078" s="66">
        <f t="shared" si="291"/>
        <v>645214.14</v>
      </c>
      <c r="W1078" s="66" t="str">
        <f t="shared" si="292"/>
        <v>7 &gt;</v>
      </c>
      <c r="X1078" s="66">
        <f>A1078+SUMIFS(Presensi!F:F,Presensi!E:E,'Entry Data'!AP1078)</f>
        <v>2</v>
      </c>
      <c r="Y1078" s="66">
        <f>IFERROR(INDEX('Retasi Pricing'!F:F,MATCH('Entry Data'!AM1078,'Retasi Pricing'!E:E,0))*X1078,"")</f>
        <v>84000</v>
      </c>
      <c r="Z1078" s="62" t="s">
        <v>26</v>
      </c>
      <c r="AA1078" s="62" t="s">
        <v>27</v>
      </c>
      <c r="AB1078" s="32"/>
      <c r="AC1078" s="32" t="s">
        <v>201</v>
      </c>
      <c r="AD1078" s="32" t="str">
        <f t="shared" si="293"/>
        <v/>
      </c>
      <c r="AF1078" s="5" t="str">
        <f t="shared" si="294"/>
        <v>arman44190</v>
      </c>
      <c r="AG1078" s="5" t="str">
        <f t="shared" si="295"/>
        <v>BMJ 07144190UTARANIGHT</v>
      </c>
      <c r="AH1078" s="5" t="str">
        <f t="shared" si="296"/>
        <v>arman44190UTARANIGHT</v>
      </c>
      <c r="AI1078" s="5" t="str">
        <f t="shared" si="297"/>
        <v>BMJ 07144190NIGHT</v>
      </c>
      <c r="AJ1078" s="5" t="str">
        <f t="shared" si="298"/>
        <v>arman44190NIGHT</v>
      </c>
      <c r="AK1078" s="5" t="str">
        <f t="shared" si="299"/>
        <v>armanBMJ</v>
      </c>
      <c r="AL1078" s="5" t="str">
        <f t="shared" si="301"/>
        <v>7UTARA</v>
      </c>
      <c r="AM1078" s="5" t="str">
        <f t="shared" si="302"/>
        <v>7 &gt;UTARA12 RODA</v>
      </c>
      <c r="AN1078" s="5" t="str">
        <f t="shared" si="303"/>
        <v>armanBMJ7 &gt;UTARA12 RODA</v>
      </c>
      <c r="AO1078" s="5" t="str">
        <f t="shared" si="304"/>
        <v>arman7 &gt;UTARA12 RODA</v>
      </c>
      <c r="AP1078" s="5" t="str">
        <f t="shared" si="305"/>
        <v>44190NIGHT</v>
      </c>
    </row>
    <row r="1079" spans="1:42" x14ac:dyDescent="0.3">
      <c r="A1079" s="33">
        <v>1</v>
      </c>
      <c r="B1079" s="33"/>
      <c r="C1079" s="70">
        <v>44190</v>
      </c>
      <c r="D1079" s="71" t="s">
        <v>87</v>
      </c>
      <c r="E1079" s="70">
        <v>44190</v>
      </c>
      <c r="F1079" s="71">
        <v>5155130</v>
      </c>
      <c r="G1079" s="33" t="s">
        <v>20</v>
      </c>
      <c r="H1079" s="33" t="s">
        <v>50</v>
      </c>
      <c r="I1079" s="33" t="s">
        <v>51</v>
      </c>
      <c r="J1079" s="33" t="s">
        <v>53</v>
      </c>
      <c r="K1079" s="63" t="s">
        <v>80</v>
      </c>
      <c r="L1079" s="32" t="str">
        <f t="shared" si="306"/>
        <v>AXOR4843</v>
      </c>
      <c r="M1079" s="32" t="str">
        <f t="shared" si="307"/>
        <v>BMJ</v>
      </c>
      <c r="N1079" s="32" t="str">
        <f t="shared" si="308"/>
        <v>12 RODA</v>
      </c>
      <c r="O1079" s="64">
        <v>0.84710648148148149</v>
      </c>
      <c r="P1079" s="65">
        <v>0.84710648148148149</v>
      </c>
      <c r="Q1079" s="65"/>
      <c r="R1079" s="66">
        <v>1</v>
      </c>
      <c r="S1079" s="66">
        <v>51260</v>
      </c>
      <c r="T1079" s="66">
        <v>20020</v>
      </c>
      <c r="U1079" s="67">
        <f t="shared" si="300"/>
        <v>31.24</v>
      </c>
      <c r="V1079" s="66">
        <f t="shared" si="291"/>
        <v>633453.48</v>
      </c>
      <c r="W1079" s="66" t="str">
        <f t="shared" si="292"/>
        <v>1 &gt; 4</v>
      </c>
      <c r="X1079" s="66">
        <f>A1079+SUMIFS(Presensi!F:F,Presensi!E:E,'Entry Data'!AP1079)</f>
        <v>2</v>
      </c>
      <c r="Y1079" s="66">
        <f>IFERROR(INDEX('Retasi Pricing'!F:F,MATCH('Entry Data'!AM1079,'Retasi Pricing'!E:E,0))*X1079,"")</f>
        <v>55000</v>
      </c>
      <c r="Z1079" s="62" t="s">
        <v>26</v>
      </c>
      <c r="AA1079" s="62" t="s">
        <v>27</v>
      </c>
      <c r="AB1079" s="32"/>
      <c r="AC1079" s="32" t="s">
        <v>201</v>
      </c>
      <c r="AD1079" s="32" t="str">
        <f t="shared" si="293"/>
        <v/>
      </c>
      <c r="AF1079" s="5" t="str">
        <f t="shared" si="294"/>
        <v>arman44190</v>
      </c>
      <c r="AG1079" s="5" t="str">
        <f t="shared" si="295"/>
        <v>BMJ 07144190UTARANIGHT</v>
      </c>
      <c r="AH1079" s="5" t="str">
        <f t="shared" si="296"/>
        <v>arman44190UTARANIGHT</v>
      </c>
      <c r="AI1079" s="5" t="str">
        <f t="shared" si="297"/>
        <v>BMJ 07144190NIGHT</v>
      </c>
      <c r="AJ1079" s="5" t="str">
        <f t="shared" si="298"/>
        <v>arman44190NIGHT</v>
      </c>
      <c r="AK1079" s="5" t="str">
        <f t="shared" si="299"/>
        <v>armanBMJ</v>
      </c>
      <c r="AL1079" s="5" t="str">
        <f t="shared" si="301"/>
        <v>1UTARA</v>
      </c>
      <c r="AM1079" s="5" t="str">
        <f t="shared" si="302"/>
        <v>1 &gt; 4UTARA12 RODA</v>
      </c>
      <c r="AN1079" s="5" t="str">
        <f t="shared" si="303"/>
        <v>armanBMJ1 &gt; 4UTARA12 RODA</v>
      </c>
      <c r="AO1079" s="5" t="str">
        <f t="shared" si="304"/>
        <v>arman1 &gt; 4UTARA12 RODA</v>
      </c>
      <c r="AP1079" s="5" t="str">
        <f t="shared" si="305"/>
        <v>44190NIGHT</v>
      </c>
    </row>
    <row r="1080" spans="1:42" x14ac:dyDescent="0.3">
      <c r="A1080" s="33">
        <v>1</v>
      </c>
      <c r="B1080" s="33"/>
      <c r="C1080" s="70">
        <v>44190</v>
      </c>
      <c r="D1080" s="71" t="s">
        <v>87</v>
      </c>
      <c r="E1080" s="70">
        <v>44190</v>
      </c>
      <c r="F1080" s="71">
        <v>5155205</v>
      </c>
      <c r="G1080" s="33" t="s">
        <v>20</v>
      </c>
      <c r="H1080" s="33" t="s">
        <v>50</v>
      </c>
      <c r="I1080" s="33" t="s">
        <v>51</v>
      </c>
      <c r="J1080" s="33" t="s">
        <v>52</v>
      </c>
      <c r="K1080" s="63" t="s">
        <v>80</v>
      </c>
      <c r="L1080" s="32" t="str">
        <f t="shared" si="306"/>
        <v>AXOR4843</v>
      </c>
      <c r="M1080" s="32" t="str">
        <f t="shared" si="307"/>
        <v>BMJ</v>
      </c>
      <c r="N1080" s="32" t="str">
        <f t="shared" si="308"/>
        <v>12 RODA</v>
      </c>
      <c r="O1080" s="64">
        <v>0.90921296296296295</v>
      </c>
      <c r="P1080" s="65">
        <v>0.90921296296296295</v>
      </c>
      <c r="Q1080" s="65"/>
      <c r="R1080" s="66">
        <v>2</v>
      </c>
      <c r="S1080" s="66">
        <v>52400</v>
      </c>
      <c r="T1080" s="66">
        <v>20020</v>
      </c>
      <c r="U1080" s="67">
        <f t="shared" si="300"/>
        <v>32.380000000000003</v>
      </c>
      <c r="V1080" s="66">
        <f t="shared" si="291"/>
        <v>656569.26</v>
      </c>
      <c r="W1080" s="66" t="str">
        <f t="shared" si="292"/>
        <v>1 &gt; 4</v>
      </c>
      <c r="X1080" s="66">
        <f>A1080+SUMIFS(Presensi!F:F,Presensi!E:E,'Entry Data'!AP1080)</f>
        <v>2</v>
      </c>
      <c r="Y1080" s="66">
        <f>IFERROR(INDEX('Retasi Pricing'!F:F,MATCH('Entry Data'!AM1080,'Retasi Pricing'!E:E,0))*X1080,"")</f>
        <v>55000</v>
      </c>
      <c r="Z1080" s="62" t="s">
        <v>26</v>
      </c>
      <c r="AA1080" s="62" t="s">
        <v>27</v>
      </c>
      <c r="AB1080" s="32"/>
      <c r="AC1080" s="32" t="s">
        <v>201</v>
      </c>
      <c r="AD1080" s="32" t="str">
        <f t="shared" si="293"/>
        <v/>
      </c>
      <c r="AF1080" s="5" t="str">
        <f t="shared" si="294"/>
        <v>arman44190</v>
      </c>
      <c r="AG1080" s="5" t="str">
        <f t="shared" si="295"/>
        <v>BMJ 07144190UTARANIGHT</v>
      </c>
      <c r="AH1080" s="5" t="str">
        <f t="shared" si="296"/>
        <v>arman44190UTARANIGHT</v>
      </c>
      <c r="AI1080" s="5" t="str">
        <f t="shared" si="297"/>
        <v>BMJ 07144190NIGHT</v>
      </c>
      <c r="AJ1080" s="5" t="str">
        <f t="shared" si="298"/>
        <v>arman44190NIGHT</v>
      </c>
      <c r="AK1080" s="5" t="str">
        <f t="shared" si="299"/>
        <v>armanBMJ</v>
      </c>
      <c r="AL1080" s="5" t="str">
        <f t="shared" si="301"/>
        <v>2UTARA</v>
      </c>
      <c r="AM1080" s="5" t="str">
        <f t="shared" si="302"/>
        <v>1 &gt; 4UTARA12 RODA</v>
      </c>
      <c r="AN1080" s="5" t="str">
        <f t="shared" si="303"/>
        <v>armanBMJ1 &gt; 4UTARA12 RODA</v>
      </c>
      <c r="AO1080" s="5" t="str">
        <f t="shared" si="304"/>
        <v>arman1 &gt; 4UTARA12 RODA</v>
      </c>
      <c r="AP1080" s="5" t="str">
        <f t="shared" si="305"/>
        <v>44190NIGHT</v>
      </c>
    </row>
    <row r="1081" spans="1:42" x14ac:dyDescent="0.3">
      <c r="A1081" s="33">
        <v>1</v>
      </c>
      <c r="B1081" s="33"/>
      <c r="C1081" s="70">
        <v>44190</v>
      </c>
      <c r="D1081" s="71" t="s">
        <v>87</v>
      </c>
      <c r="E1081" s="70">
        <v>44190</v>
      </c>
      <c r="F1081" s="71">
        <v>5155282</v>
      </c>
      <c r="G1081" s="33" t="s">
        <v>20</v>
      </c>
      <c r="H1081" s="33" t="s">
        <v>50</v>
      </c>
      <c r="I1081" s="33" t="s">
        <v>51</v>
      </c>
      <c r="J1081" s="33" t="s">
        <v>53</v>
      </c>
      <c r="K1081" s="63" t="s">
        <v>80</v>
      </c>
      <c r="L1081" s="32" t="str">
        <f t="shared" si="306"/>
        <v>AXOR4843</v>
      </c>
      <c r="M1081" s="32" t="str">
        <f t="shared" si="307"/>
        <v>BMJ</v>
      </c>
      <c r="N1081" s="32" t="str">
        <f t="shared" si="308"/>
        <v>12 RODA</v>
      </c>
      <c r="O1081" s="64">
        <v>0.9684490740740741</v>
      </c>
      <c r="P1081" s="65">
        <v>0.9684490740740741</v>
      </c>
      <c r="Q1081" s="65"/>
      <c r="R1081" s="66">
        <v>3</v>
      </c>
      <c r="S1081" s="66">
        <v>50940</v>
      </c>
      <c r="T1081" s="66">
        <v>20020</v>
      </c>
      <c r="U1081" s="67">
        <f t="shared" si="300"/>
        <v>30.92</v>
      </c>
      <c r="V1081" s="66">
        <f t="shared" si="291"/>
        <v>626964.84000000008</v>
      </c>
      <c r="W1081" s="66" t="str">
        <f t="shared" si="292"/>
        <v>1 &gt; 4</v>
      </c>
      <c r="X1081" s="66">
        <f>A1081+SUMIFS(Presensi!F:F,Presensi!E:E,'Entry Data'!AP1081)</f>
        <v>2</v>
      </c>
      <c r="Y1081" s="66">
        <f>IFERROR(INDEX('Retasi Pricing'!F:F,MATCH('Entry Data'!AM1081,'Retasi Pricing'!E:E,0))*X1081,"")</f>
        <v>55000</v>
      </c>
      <c r="Z1081" s="62" t="s">
        <v>26</v>
      </c>
      <c r="AA1081" s="62" t="s">
        <v>27</v>
      </c>
      <c r="AB1081" s="32"/>
      <c r="AC1081" s="32" t="s">
        <v>201</v>
      </c>
      <c r="AD1081" s="32" t="str">
        <f t="shared" si="293"/>
        <v/>
      </c>
      <c r="AF1081" s="5" t="str">
        <f t="shared" si="294"/>
        <v>arman44190</v>
      </c>
      <c r="AG1081" s="5" t="str">
        <f t="shared" si="295"/>
        <v>BMJ 07144190UTARANIGHT</v>
      </c>
      <c r="AH1081" s="5" t="str">
        <f t="shared" si="296"/>
        <v>arman44190UTARANIGHT</v>
      </c>
      <c r="AI1081" s="5" t="str">
        <f t="shared" si="297"/>
        <v>BMJ 07144190NIGHT</v>
      </c>
      <c r="AJ1081" s="5" t="str">
        <f t="shared" si="298"/>
        <v>arman44190NIGHT</v>
      </c>
      <c r="AK1081" s="5" t="str">
        <f t="shared" si="299"/>
        <v>armanBMJ</v>
      </c>
      <c r="AL1081" s="5" t="str">
        <f t="shared" si="301"/>
        <v>3UTARA</v>
      </c>
      <c r="AM1081" s="5" t="str">
        <f t="shared" si="302"/>
        <v>1 &gt; 4UTARA12 RODA</v>
      </c>
      <c r="AN1081" s="5" t="str">
        <f t="shared" si="303"/>
        <v>armanBMJ1 &gt; 4UTARA12 RODA</v>
      </c>
      <c r="AO1081" s="5" t="str">
        <f t="shared" si="304"/>
        <v>arman1 &gt; 4UTARA12 RODA</v>
      </c>
      <c r="AP1081" s="5" t="str">
        <f t="shared" si="305"/>
        <v>44190NIGHT</v>
      </c>
    </row>
    <row r="1082" spans="1:42" x14ac:dyDescent="0.3">
      <c r="A1082" s="33">
        <v>1</v>
      </c>
      <c r="B1082" s="33"/>
      <c r="C1082" s="70">
        <v>44190</v>
      </c>
      <c r="D1082" s="71" t="s">
        <v>87</v>
      </c>
      <c r="E1082" s="70">
        <v>44191</v>
      </c>
      <c r="F1082" s="71">
        <v>5155344</v>
      </c>
      <c r="G1082" s="33" t="s">
        <v>20</v>
      </c>
      <c r="H1082" s="33" t="s">
        <v>50</v>
      </c>
      <c r="I1082" s="33" t="s">
        <v>51</v>
      </c>
      <c r="J1082" s="33" t="s">
        <v>52</v>
      </c>
      <c r="K1082" s="63" t="s">
        <v>82</v>
      </c>
      <c r="L1082" s="32" t="str">
        <f t="shared" si="306"/>
        <v>AXOR4843</v>
      </c>
      <c r="M1082" s="32" t="str">
        <f t="shared" si="307"/>
        <v>BMJ</v>
      </c>
      <c r="N1082" s="32" t="str">
        <f t="shared" si="308"/>
        <v>12 RODA</v>
      </c>
      <c r="O1082" s="64">
        <v>2.1678240740740738E-2</v>
      </c>
      <c r="P1082" s="65">
        <v>2.1678240740740738E-2</v>
      </c>
      <c r="Q1082" s="65"/>
      <c r="R1082" s="66">
        <v>4</v>
      </c>
      <c r="S1082" s="66">
        <v>54060</v>
      </c>
      <c r="T1082" s="66">
        <v>20100</v>
      </c>
      <c r="U1082" s="67">
        <f t="shared" si="300"/>
        <v>33.96</v>
      </c>
      <c r="V1082" s="66">
        <f t="shared" si="291"/>
        <v>688606.91999999993</v>
      </c>
      <c r="W1082" s="66" t="str">
        <f t="shared" si="292"/>
        <v>1 &gt; 4</v>
      </c>
      <c r="X1082" s="66">
        <f>A1082+SUMIFS(Presensi!F:F,Presensi!E:E,'Entry Data'!AP1082)</f>
        <v>2</v>
      </c>
      <c r="Y1082" s="66">
        <f>IFERROR(INDEX('Retasi Pricing'!F:F,MATCH('Entry Data'!AM1082,'Retasi Pricing'!E:E,0))*X1082,"")</f>
        <v>55000</v>
      </c>
      <c r="Z1082" s="62" t="s">
        <v>26</v>
      </c>
      <c r="AA1082" s="62" t="s">
        <v>27</v>
      </c>
      <c r="AB1082" s="32"/>
      <c r="AC1082" s="32" t="s">
        <v>213</v>
      </c>
      <c r="AD1082" s="32" t="str">
        <f t="shared" si="293"/>
        <v/>
      </c>
      <c r="AF1082" s="5" t="str">
        <f t="shared" si="294"/>
        <v>alrandi44190</v>
      </c>
      <c r="AG1082" s="5" t="str">
        <f t="shared" si="295"/>
        <v>BMJ 07244190UTARANIGHT</v>
      </c>
      <c r="AH1082" s="5" t="str">
        <f t="shared" si="296"/>
        <v>alrandi44190UTARANIGHT</v>
      </c>
      <c r="AI1082" s="5" t="str">
        <f t="shared" si="297"/>
        <v>BMJ 07244190NIGHT</v>
      </c>
      <c r="AJ1082" s="5" t="str">
        <f t="shared" si="298"/>
        <v>alrandi44190NIGHT</v>
      </c>
      <c r="AK1082" s="5" t="str">
        <f t="shared" si="299"/>
        <v>alrandiBMJ</v>
      </c>
      <c r="AL1082" s="5" t="str">
        <f t="shared" si="301"/>
        <v>4UTARA</v>
      </c>
      <c r="AM1082" s="5" t="str">
        <f t="shared" si="302"/>
        <v>1 &gt; 4UTARA12 RODA</v>
      </c>
      <c r="AN1082" s="5" t="str">
        <f t="shared" si="303"/>
        <v>alrandiBMJ1 &gt; 4UTARA12 RODA</v>
      </c>
      <c r="AO1082" s="5" t="str">
        <f t="shared" si="304"/>
        <v>alrandi1 &gt; 4UTARA12 RODA</v>
      </c>
      <c r="AP1082" s="5" t="str">
        <f t="shared" si="305"/>
        <v>44190NIGHT</v>
      </c>
    </row>
    <row r="1083" spans="1:42" x14ac:dyDescent="0.3">
      <c r="A1083" s="33">
        <v>1</v>
      </c>
      <c r="B1083" s="33"/>
      <c r="C1083" s="70">
        <v>44190</v>
      </c>
      <c r="D1083" s="71" t="s">
        <v>87</v>
      </c>
      <c r="E1083" s="70">
        <v>44190</v>
      </c>
      <c r="F1083" s="71">
        <v>5155137</v>
      </c>
      <c r="G1083" s="33" t="s">
        <v>20</v>
      </c>
      <c r="H1083" s="33" t="s">
        <v>50</v>
      </c>
      <c r="I1083" s="33" t="s">
        <v>51</v>
      </c>
      <c r="J1083" s="33" t="s">
        <v>53</v>
      </c>
      <c r="K1083" s="63" t="s">
        <v>82</v>
      </c>
      <c r="L1083" s="32" t="str">
        <f t="shared" si="306"/>
        <v>AXOR4843</v>
      </c>
      <c r="M1083" s="32" t="str">
        <f t="shared" si="307"/>
        <v>BMJ</v>
      </c>
      <c r="N1083" s="32" t="str">
        <f t="shared" si="308"/>
        <v>12 RODA</v>
      </c>
      <c r="O1083" s="64">
        <v>0.85135416666666675</v>
      </c>
      <c r="P1083" s="65">
        <v>0.85135416666666675</v>
      </c>
      <c r="Q1083" s="65"/>
      <c r="R1083" s="66">
        <v>1</v>
      </c>
      <c r="S1083" s="66">
        <v>51300</v>
      </c>
      <c r="T1083" s="66">
        <v>20100</v>
      </c>
      <c r="U1083" s="67">
        <f t="shared" si="300"/>
        <v>31.2</v>
      </c>
      <c r="V1083" s="66">
        <f t="shared" si="291"/>
        <v>632642.4</v>
      </c>
      <c r="W1083" s="66" t="str">
        <f t="shared" si="292"/>
        <v>1 &gt; 4</v>
      </c>
      <c r="X1083" s="66">
        <f>A1083+SUMIFS(Presensi!F:F,Presensi!E:E,'Entry Data'!AP1083)</f>
        <v>2</v>
      </c>
      <c r="Y1083" s="66">
        <f>IFERROR(INDEX('Retasi Pricing'!F:F,MATCH('Entry Data'!AM1083,'Retasi Pricing'!E:E,0))*X1083,"")</f>
        <v>55000</v>
      </c>
      <c r="Z1083" s="62" t="s">
        <v>26</v>
      </c>
      <c r="AA1083" s="62" t="s">
        <v>27</v>
      </c>
      <c r="AB1083" s="32"/>
      <c r="AC1083" s="32" t="s">
        <v>213</v>
      </c>
      <c r="AD1083" s="32" t="str">
        <f t="shared" si="293"/>
        <v/>
      </c>
      <c r="AF1083" s="5" t="str">
        <f t="shared" si="294"/>
        <v>alrandi44190</v>
      </c>
      <c r="AG1083" s="5" t="str">
        <f t="shared" si="295"/>
        <v>BMJ 07244190UTARANIGHT</v>
      </c>
      <c r="AH1083" s="5" t="str">
        <f t="shared" si="296"/>
        <v>alrandi44190UTARANIGHT</v>
      </c>
      <c r="AI1083" s="5" t="str">
        <f t="shared" si="297"/>
        <v>BMJ 07244190NIGHT</v>
      </c>
      <c r="AJ1083" s="5" t="str">
        <f t="shared" si="298"/>
        <v>alrandi44190NIGHT</v>
      </c>
      <c r="AK1083" s="5" t="str">
        <f t="shared" si="299"/>
        <v>alrandiBMJ</v>
      </c>
      <c r="AL1083" s="5" t="str">
        <f t="shared" si="301"/>
        <v>1UTARA</v>
      </c>
      <c r="AM1083" s="5" t="str">
        <f t="shared" si="302"/>
        <v>1 &gt; 4UTARA12 RODA</v>
      </c>
      <c r="AN1083" s="5" t="str">
        <f t="shared" si="303"/>
        <v>alrandiBMJ1 &gt; 4UTARA12 RODA</v>
      </c>
      <c r="AO1083" s="5" t="str">
        <f t="shared" si="304"/>
        <v>alrandi1 &gt; 4UTARA12 RODA</v>
      </c>
      <c r="AP1083" s="5" t="str">
        <f t="shared" si="305"/>
        <v>44190NIGHT</v>
      </c>
    </row>
    <row r="1084" spans="1:42" x14ac:dyDescent="0.3">
      <c r="A1084" s="33">
        <v>1</v>
      </c>
      <c r="B1084" s="33"/>
      <c r="C1084" s="70">
        <v>44190</v>
      </c>
      <c r="D1084" s="71" t="s">
        <v>87</v>
      </c>
      <c r="E1084" s="70">
        <v>44190</v>
      </c>
      <c r="F1084" s="71">
        <v>5155208</v>
      </c>
      <c r="G1084" s="33" t="s">
        <v>20</v>
      </c>
      <c r="H1084" s="33" t="s">
        <v>50</v>
      </c>
      <c r="I1084" s="33" t="s">
        <v>51</v>
      </c>
      <c r="J1084" s="33" t="s">
        <v>53</v>
      </c>
      <c r="K1084" s="63" t="s">
        <v>82</v>
      </c>
      <c r="L1084" s="32" t="str">
        <f t="shared" si="306"/>
        <v>AXOR4843</v>
      </c>
      <c r="M1084" s="32" t="str">
        <f t="shared" si="307"/>
        <v>BMJ</v>
      </c>
      <c r="N1084" s="32" t="str">
        <f t="shared" si="308"/>
        <v>12 RODA</v>
      </c>
      <c r="O1084" s="64">
        <v>0.91143518518518529</v>
      </c>
      <c r="P1084" s="65">
        <v>0.91143518518518529</v>
      </c>
      <c r="Q1084" s="65"/>
      <c r="R1084" s="66">
        <v>2</v>
      </c>
      <c r="S1084" s="66">
        <v>50380</v>
      </c>
      <c r="T1084" s="66">
        <v>20100</v>
      </c>
      <c r="U1084" s="67">
        <f t="shared" si="300"/>
        <v>30.28</v>
      </c>
      <c r="V1084" s="66">
        <f t="shared" si="291"/>
        <v>613987.56000000006</v>
      </c>
      <c r="W1084" s="66" t="str">
        <f t="shared" si="292"/>
        <v>1 &gt; 4</v>
      </c>
      <c r="X1084" s="66">
        <f>A1084+SUMIFS(Presensi!F:F,Presensi!E:E,'Entry Data'!AP1084)</f>
        <v>2</v>
      </c>
      <c r="Y1084" s="66">
        <f>IFERROR(INDEX('Retasi Pricing'!F:F,MATCH('Entry Data'!AM1084,'Retasi Pricing'!E:E,0))*X1084,"")</f>
        <v>55000</v>
      </c>
      <c r="Z1084" s="62" t="s">
        <v>26</v>
      </c>
      <c r="AA1084" s="62" t="s">
        <v>27</v>
      </c>
      <c r="AB1084" s="32"/>
      <c r="AC1084" s="32" t="s">
        <v>213</v>
      </c>
      <c r="AD1084" s="32" t="str">
        <f t="shared" si="293"/>
        <v/>
      </c>
      <c r="AF1084" s="5" t="str">
        <f t="shared" si="294"/>
        <v>alrandi44190</v>
      </c>
      <c r="AG1084" s="5" t="str">
        <f t="shared" si="295"/>
        <v>BMJ 07244190UTARANIGHT</v>
      </c>
      <c r="AH1084" s="5" t="str">
        <f t="shared" si="296"/>
        <v>alrandi44190UTARANIGHT</v>
      </c>
      <c r="AI1084" s="5" t="str">
        <f t="shared" si="297"/>
        <v>BMJ 07244190NIGHT</v>
      </c>
      <c r="AJ1084" s="5" t="str">
        <f t="shared" si="298"/>
        <v>alrandi44190NIGHT</v>
      </c>
      <c r="AK1084" s="5" t="str">
        <f t="shared" si="299"/>
        <v>alrandiBMJ</v>
      </c>
      <c r="AL1084" s="5" t="str">
        <f t="shared" si="301"/>
        <v>2UTARA</v>
      </c>
      <c r="AM1084" s="5" t="str">
        <f t="shared" si="302"/>
        <v>1 &gt; 4UTARA12 RODA</v>
      </c>
      <c r="AN1084" s="5" t="str">
        <f t="shared" si="303"/>
        <v>alrandiBMJ1 &gt; 4UTARA12 RODA</v>
      </c>
      <c r="AO1084" s="5" t="str">
        <f t="shared" si="304"/>
        <v>alrandi1 &gt; 4UTARA12 RODA</v>
      </c>
      <c r="AP1084" s="5" t="str">
        <f t="shared" si="305"/>
        <v>44190NIGHT</v>
      </c>
    </row>
    <row r="1085" spans="1:42" x14ac:dyDescent="0.3">
      <c r="A1085" s="33">
        <v>1</v>
      </c>
      <c r="B1085" s="33"/>
      <c r="C1085" s="70">
        <v>44190</v>
      </c>
      <c r="D1085" s="71" t="s">
        <v>87</v>
      </c>
      <c r="E1085" s="70">
        <v>44190</v>
      </c>
      <c r="F1085" s="71">
        <v>5155279</v>
      </c>
      <c r="G1085" s="33" t="s">
        <v>20</v>
      </c>
      <c r="H1085" s="33" t="s">
        <v>21</v>
      </c>
      <c r="I1085" s="33" t="s">
        <v>45</v>
      </c>
      <c r="J1085" s="33" t="s">
        <v>46</v>
      </c>
      <c r="K1085" s="63" t="s">
        <v>82</v>
      </c>
      <c r="L1085" s="32" t="str">
        <f t="shared" si="306"/>
        <v>AXOR4843</v>
      </c>
      <c r="M1085" s="32" t="str">
        <f t="shared" si="307"/>
        <v>BMJ</v>
      </c>
      <c r="N1085" s="32" t="str">
        <f t="shared" si="308"/>
        <v>12 RODA</v>
      </c>
      <c r="O1085" s="64">
        <v>0.96517361111111111</v>
      </c>
      <c r="P1085" s="65">
        <v>0.96517361111111111</v>
      </c>
      <c r="Q1085" s="65"/>
      <c r="R1085" s="66">
        <v>3</v>
      </c>
      <c r="S1085" s="66">
        <v>51260</v>
      </c>
      <c r="T1085" s="66">
        <v>20100</v>
      </c>
      <c r="U1085" s="67">
        <f t="shared" si="300"/>
        <v>31.16</v>
      </c>
      <c r="V1085" s="66">
        <f t="shared" si="291"/>
        <v>631831.31999999995</v>
      </c>
      <c r="W1085" s="66" t="str">
        <f t="shared" si="292"/>
        <v>1 &gt; 4</v>
      </c>
      <c r="X1085" s="66">
        <f>A1085+SUMIFS(Presensi!F:F,Presensi!E:E,'Entry Data'!AP1085)</f>
        <v>2</v>
      </c>
      <c r="Y1085" s="66">
        <f>IFERROR(INDEX('Retasi Pricing'!F:F,MATCH('Entry Data'!AM1085,'Retasi Pricing'!E:E,0))*X1085,"")</f>
        <v>55000</v>
      </c>
      <c r="Z1085" s="62" t="s">
        <v>26</v>
      </c>
      <c r="AA1085" s="62" t="s">
        <v>27</v>
      </c>
      <c r="AB1085" s="32"/>
      <c r="AC1085" s="32" t="s">
        <v>213</v>
      </c>
      <c r="AD1085" s="32" t="str">
        <f t="shared" si="293"/>
        <v/>
      </c>
      <c r="AF1085" s="5" t="str">
        <f t="shared" si="294"/>
        <v>alrandi44190</v>
      </c>
      <c r="AG1085" s="5" t="str">
        <f t="shared" si="295"/>
        <v>BMJ 07244190UTARANIGHT</v>
      </c>
      <c r="AH1085" s="5" t="str">
        <f t="shared" si="296"/>
        <v>alrandi44190UTARANIGHT</v>
      </c>
      <c r="AI1085" s="5" t="str">
        <f t="shared" si="297"/>
        <v>BMJ 07244190NIGHT</v>
      </c>
      <c r="AJ1085" s="5" t="str">
        <f t="shared" si="298"/>
        <v>alrandi44190NIGHT</v>
      </c>
      <c r="AK1085" s="5" t="str">
        <f t="shared" si="299"/>
        <v>alrandiBMJ</v>
      </c>
      <c r="AL1085" s="5" t="str">
        <f t="shared" si="301"/>
        <v>3UTARA</v>
      </c>
      <c r="AM1085" s="5" t="str">
        <f t="shared" si="302"/>
        <v>1 &gt; 4UTARA12 RODA</v>
      </c>
      <c r="AN1085" s="5" t="str">
        <f t="shared" si="303"/>
        <v>alrandiBMJ1 &gt; 4UTARA12 RODA</v>
      </c>
      <c r="AO1085" s="5" t="str">
        <f t="shared" si="304"/>
        <v>alrandi1 &gt; 4UTARA12 RODA</v>
      </c>
      <c r="AP1085" s="5" t="str">
        <f t="shared" si="305"/>
        <v>44190NIGHT</v>
      </c>
    </row>
    <row r="1086" spans="1:42" x14ac:dyDescent="0.3">
      <c r="A1086" s="33">
        <v>1</v>
      </c>
      <c r="B1086" s="33"/>
      <c r="C1086" s="70">
        <v>44190</v>
      </c>
      <c r="D1086" s="71" t="s">
        <v>87</v>
      </c>
      <c r="E1086" s="70">
        <v>44191</v>
      </c>
      <c r="F1086" s="71">
        <v>5155347</v>
      </c>
      <c r="G1086" s="33" t="s">
        <v>20</v>
      </c>
      <c r="H1086" s="33" t="s">
        <v>21</v>
      </c>
      <c r="I1086" s="33" t="s">
        <v>45</v>
      </c>
      <c r="J1086" s="33" t="s">
        <v>46</v>
      </c>
      <c r="K1086" s="63" t="s">
        <v>83</v>
      </c>
      <c r="L1086" s="32" t="str">
        <f t="shared" si="306"/>
        <v>AXOR4843</v>
      </c>
      <c r="M1086" s="32" t="str">
        <f t="shared" si="307"/>
        <v>BMJ</v>
      </c>
      <c r="N1086" s="32" t="str">
        <f t="shared" si="308"/>
        <v>12 RODA</v>
      </c>
      <c r="O1086" s="64">
        <v>2.4409722222222222E-2</v>
      </c>
      <c r="P1086" s="65">
        <v>2.4409722222222222E-2</v>
      </c>
      <c r="Q1086" s="65"/>
      <c r="R1086" s="66">
        <v>3</v>
      </c>
      <c r="S1086" s="66">
        <v>51780</v>
      </c>
      <c r="T1086" s="66">
        <v>20040</v>
      </c>
      <c r="U1086" s="67">
        <f t="shared" si="300"/>
        <v>31.74</v>
      </c>
      <c r="V1086" s="66">
        <f t="shared" si="291"/>
        <v>643591.98</v>
      </c>
      <c r="W1086" s="66" t="str">
        <f t="shared" si="292"/>
        <v>1 &gt; 4</v>
      </c>
      <c r="X1086" s="66">
        <f>A1086+SUMIFS(Presensi!F:F,Presensi!E:E,'Entry Data'!AP1086)</f>
        <v>2</v>
      </c>
      <c r="Y1086" s="66">
        <f>IFERROR(INDEX('Retasi Pricing'!F:F,MATCH('Entry Data'!AM1086,'Retasi Pricing'!E:E,0))*X1086,"")</f>
        <v>55000</v>
      </c>
      <c r="Z1086" s="62" t="s">
        <v>26</v>
      </c>
      <c r="AA1086" s="62" t="s">
        <v>27</v>
      </c>
      <c r="AB1086" s="32"/>
      <c r="AC1086" s="32" t="s">
        <v>214</v>
      </c>
      <c r="AD1086" s="32" t="str">
        <f t="shared" si="293"/>
        <v/>
      </c>
      <c r="AF1086" s="5" t="str">
        <f t="shared" si="294"/>
        <v>pelani44190</v>
      </c>
      <c r="AG1086" s="5" t="str">
        <f t="shared" si="295"/>
        <v>BMJ 07344190UTARANIGHT</v>
      </c>
      <c r="AH1086" s="5" t="str">
        <f t="shared" si="296"/>
        <v>pelani44190UTARANIGHT</v>
      </c>
      <c r="AI1086" s="5" t="str">
        <f t="shared" si="297"/>
        <v>BMJ 07344190NIGHT</v>
      </c>
      <c r="AJ1086" s="5" t="str">
        <f t="shared" si="298"/>
        <v>pelani44190NIGHT</v>
      </c>
      <c r="AK1086" s="5" t="str">
        <f t="shared" si="299"/>
        <v>pelaniBMJ</v>
      </c>
      <c r="AL1086" s="5" t="str">
        <f t="shared" si="301"/>
        <v>3UTARA</v>
      </c>
      <c r="AM1086" s="5" t="str">
        <f t="shared" si="302"/>
        <v>1 &gt; 4UTARA12 RODA</v>
      </c>
      <c r="AN1086" s="5" t="str">
        <f t="shared" si="303"/>
        <v>pelaniBMJ1 &gt; 4UTARA12 RODA</v>
      </c>
      <c r="AO1086" s="5" t="str">
        <f t="shared" si="304"/>
        <v>pelani1 &gt; 4UTARA12 RODA</v>
      </c>
      <c r="AP1086" s="5" t="str">
        <f t="shared" si="305"/>
        <v>44190NIGHT</v>
      </c>
    </row>
    <row r="1087" spans="1:42" x14ac:dyDescent="0.3">
      <c r="A1087" s="33">
        <v>1</v>
      </c>
      <c r="B1087" s="33"/>
      <c r="C1087" s="70">
        <v>44190</v>
      </c>
      <c r="D1087" s="71" t="s">
        <v>87</v>
      </c>
      <c r="E1087" s="70">
        <v>44191</v>
      </c>
      <c r="F1087" s="71">
        <v>5155409</v>
      </c>
      <c r="G1087" s="33" t="s">
        <v>20</v>
      </c>
      <c r="H1087" s="33" t="s">
        <v>21</v>
      </c>
      <c r="I1087" s="33" t="s">
        <v>45</v>
      </c>
      <c r="J1087" s="33" t="s">
        <v>46</v>
      </c>
      <c r="K1087" s="63" t="s">
        <v>83</v>
      </c>
      <c r="L1087" s="32" t="str">
        <f t="shared" si="306"/>
        <v>AXOR4843</v>
      </c>
      <c r="M1087" s="32" t="str">
        <f t="shared" si="307"/>
        <v>BMJ</v>
      </c>
      <c r="N1087" s="32" t="str">
        <f t="shared" si="308"/>
        <v>12 RODA</v>
      </c>
      <c r="O1087" s="64">
        <v>8.9143518518518525E-2</v>
      </c>
      <c r="P1087" s="65">
        <v>8.9143518518518525E-2</v>
      </c>
      <c r="Q1087" s="65"/>
      <c r="R1087" s="66">
        <v>4</v>
      </c>
      <c r="S1087" s="66">
        <v>53060</v>
      </c>
      <c r="T1087" s="66">
        <v>20040</v>
      </c>
      <c r="U1087" s="67">
        <f t="shared" si="300"/>
        <v>33.020000000000003</v>
      </c>
      <c r="V1087" s="66">
        <f t="shared" si="291"/>
        <v>669546.54000000015</v>
      </c>
      <c r="W1087" s="66" t="str">
        <f t="shared" si="292"/>
        <v>1 &gt; 4</v>
      </c>
      <c r="X1087" s="66">
        <f>A1087+SUMIFS(Presensi!F:F,Presensi!E:E,'Entry Data'!AP1087)</f>
        <v>2</v>
      </c>
      <c r="Y1087" s="66">
        <f>IFERROR(INDEX('Retasi Pricing'!F:F,MATCH('Entry Data'!AM1087,'Retasi Pricing'!E:E,0))*X1087,"")</f>
        <v>55000</v>
      </c>
      <c r="Z1087" s="62" t="s">
        <v>26</v>
      </c>
      <c r="AA1087" s="62" t="s">
        <v>27</v>
      </c>
      <c r="AB1087" s="32"/>
      <c r="AC1087" s="32" t="s">
        <v>214</v>
      </c>
      <c r="AD1087" s="32" t="str">
        <f t="shared" si="293"/>
        <v/>
      </c>
      <c r="AF1087" s="5" t="str">
        <f t="shared" si="294"/>
        <v>pelani44190</v>
      </c>
      <c r="AG1087" s="5" t="str">
        <f t="shared" si="295"/>
        <v>BMJ 07344190UTARANIGHT</v>
      </c>
      <c r="AH1087" s="5" t="str">
        <f t="shared" si="296"/>
        <v>pelani44190UTARANIGHT</v>
      </c>
      <c r="AI1087" s="5" t="str">
        <f t="shared" si="297"/>
        <v>BMJ 07344190NIGHT</v>
      </c>
      <c r="AJ1087" s="5" t="str">
        <f t="shared" si="298"/>
        <v>pelani44190NIGHT</v>
      </c>
      <c r="AK1087" s="5" t="str">
        <f t="shared" si="299"/>
        <v>pelaniBMJ</v>
      </c>
      <c r="AL1087" s="5" t="str">
        <f t="shared" si="301"/>
        <v>4UTARA</v>
      </c>
      <c r="AM1087" s="5" t="str">
        <f t="shared" si="302"/>
        <v>1 &gt; 4UTARA12 RODA</v>
      </c>
      <c r="AN1087" s="5" t="str">
        <f t="shared" si="303"/>
        <v>pelaniBMJ1 &gt; 4UTARA12 RODA</v>
      </c>
      <c r="AO1087" s="5" t="str">
        <f t="shared" si="304"/>
        <v>pelani1 &gt; 4UTARA12 RODA</v>
      </c>
      <c r="AP1087" s="5" t="str">
        <f t="shared" si="305"/>
        <v>44190NIGHT</v>
      </c>
    </row>
    <row r="1088" spans="1:42" x14ac:dyDescent="0.3">
      <c r="A1088" s="33">
        <v>1</v>
      </c>
      <c r="B1088" s="33"/>
      <c r="C1088" s="70">
        <v>44190</v>
      </c>
      <c r="D1088" s="71" t="s">
        <v>87</v>
      </c>
      <c r="E1088" s="70">
        <v>44191</v>
      </c>
      <c r="F1088" s="71">
        <v>5155545</v>
      </c>
      <c r="G1088" s="33" t="s">
        <v>20</v>
      </c>
      <c r="H1088" s="33" t="s">
        <v>21</v>
      </c>
      <c r="I1088" s="33" t="s">
        <v>45</v>
      </c>
      <c r="J1088" s="33" t="s">
        <v>46</v>
      </c>
      <c r="K1088" s="63" t="s">
        <v>83</v>
      </c>
      <c r="L1088" s="32" t="str">
        <f t="shared" si="306"/>
        <v>AXOR4843</v>
      </c>
      <c r="M1088" s="32" t="str">
        <f t="shared" si="307"/>
        <v>BMJ</v>
      </c>
      <c r="N1088" s="32" t="str">
        <f t="shared" si="308"/>
        <v>12 RODA</v>
      </c>
      <c r="O1088" s="64">
        <v>0.23557870370370371</v>
      </c>
      <c r="P1088" s="65">
        <v>0.23557870370370371</v>
      </c>
      <c r="Q1088" s="65"/>
      <c r="R1088" s="66">
        <v>5</v>
      </c>
      <c r="S1088" s="66">
        <v>48720</v>
      </c>
      <c r="T1088" s="66">
        <v>20040</v>
      </c>
      <c r="U1088" s="67">
        <f t="shared" si="300"/>
        <v>28.68</v>
      </c>
      <c r="V1088" s="66">
        <f t="shared" si="291"/>
        <v>581544.36</v>
      </c>
      <c r="W1088" s="66" t="str">
        <f t="shared" si="292"/>
        <v>&gt; 5</v>
      </c>
      <c r="X1088" s="66">
        <f>A1088+SUMIFS(Presensi!F:F,Presensi!E:E,'Entry Data'!AP1088)</f>
        <v>2</v>
      </c>
      <c r="Y1088" s="66">
        <f>IFERROR(INDEX('Retasi Pricing'!F:F,MATCH('Entry Data'!AM1088,'Retasi Pricing'!E:E,0))*X1088,"")</f>
        <v>62400</v>
      </c>
      <c r="Z1088" s="62" t="s">
        <v>26</v>
      </c>
      <c r="AA1088" s="62" t="s">
        <v>27</v>
      </c>
      <c r="AB1088" s="32"/>
      <c r="AC1088" s="32" t="s">
        <v>214</v>
      </c>
      <c r="AD1088" s="32" t="str">
        <f t="shared" si="293"/>
        <v/>
      </c>
      <c r="AF1088" s="5" t="str">
        <f t="shared" si="294"/>
        <v>pelani44190</v>
      </c>
      <c r="AG1088" s="5" t="str">
        <f t="shared" si="295"/>
        <v>BMJ 07344190UTARANIGHT</v>
      </c>
      <c r="AH1088" s="5" t="str">
        <f t="shared" si="296"/>
        <v>pelani44190UTARANIGHT</v>
      </c>
      <c r="AI1088" s="5" t="str">
        <f t="shared" si="297"/>
        <v>BMJ 07344190NIGHT</v>
      </c>
      <c r="AJ1088" s="5" t="str">
        <f t="shared" si="298"/>
        <v>pelani44190NIGHT</v>
      </c>
      <c r="AK1088" s="5" t="str">
        <f t="shared" si="299"/>
        <v>pelaniBMJ</v>
      </c>
      <c r="AL1088" s="5" t="str">
        <f t="shared" si="301"/>
        <v>5UTARA</v>
      </c>
      <c r="AM1088" s="5" t="str">
        <f t="shared" si="302"/>
        <v>&gt; 5UTARA12 RODA</v>
      </c>
      <c r="AN1088" s="5" t="str">
        <f t="shared" si="303"/>
        <v>pelaniBMJ&gt; 5UTARA12 RODA</v>
      </c>
      <c r="AO1088" s="5" t="str">
        <f t="shared" si="304"/>
        <v>pelani&gt; 5UTARA12 RODA</v>
      </c>
      <c r="AP1088" s="5" t="str">
        <f t="shared" si="305"/>
        <v>44190NIGHT</v>
      </c>
    </row>
    <row r="1089" spans="1:42" x14ac:dyDescent="0.3">
      <c r="A1089" s="33">
        <v>1</v>
      </c>
      <c r="B1089" s="33"/>
      <c r="C1089" s="70">
        <v>44190</v>
      </c>
      <c r="D1089" s="71" t="s">
        <v>87</v>
      </c>
      <c r="E1089" s="70">
        <v>44190</v>
      </c>
      <c r="F1089" s="71">
        <v>5155193</v>
      </c>
      <c r="G1089" s="33" t="s">
        <v>20</v>
      </c>
      <c r="H1089" s="33" t="s">
        <v>50</v>
      </c>
      <c r="I1089" s="33" t="s">
        <v>51</v>
      </c>
      <c r="J1089" s="33" t="s">
        <v>46</v>
      </c>
      <c r="K1089" s="63" t="s">
        <v>83</v>
      </c>
      <c r="L1089" s="32" t="str">
        <f t="shared" si="306"/>
        <v>AXOR4843</v>
      </c>
      <c r="M1089" s="32" t="str">
        <f t="shared" si="307"/>
        <v>BMJ</v>
      </c>
      <c r="N1089" s="32" t="str">
        <f t="shared" si="308"/>
        <v>12 RODA</v>
      </c>
      <c r="O1089" s="64">
        <v>0.8995023148148148</v>
      </c>
      <c r="P1089" s="65">
        <v>0.8995023148148148</v>
      </c>
      <c r="Q1089" s="65"/>
      <c r="R1089" s="66">
        <v>1</v>
      </c>
      <c r="S1089" s="66">
        <v>51220</v>
      </c>
      <c r="T1089" s="66">
        <v>20040</v>
      </c>
      <c r="U1089" s="67">
        <f t="shared" si="300"/>
        <v>31.18</v>
      </c>
      <c r="V1089" s="66">
        <f t="shared" si="291"/>
        <v>632236.86</v>
      </c>
      <c r="W1089" s="66" t="str">
        <f t="shared" si="292"/>
        <v>1 &gt; 4</v>
      </c>
      <c r="X1089" s="66">
        <f>A1089+SUMIFS(Presensi!F:F,Presensi!E:E,'Entry Data'!AP1089)</f>
        <v>2</v>
      </c>
      <c r="Y1089" s="66">
        <f>IFERROR(INDEX('Retasi Pricing'!F:F,MATCH('Entry Data'!AM1089,'Retasi Pricing'!E:E,0))*X1089,"")</f>
        <v>55000</v>
      </c>
      <c r="Z1089" s="62" t="s">
        <v>26</v>
      </c>
      <c r="AA1089" s="62" t="s">
        <v>27</v>
      </c>
      <c r="AB1089" s="32"/>
      <c r="AC1089" s="32" t="s">
        <v>214</v>
      </c>
      <c r="AD1089" s="32" t="str">
        <f t="shared" si="293"/>
        <v/>
      </c>
      <c r="AF1089" s="5" t="str">
        <f t="shared" si="294"/>
        <v>pelani44190</v>
      </c>
      <c r="AG1089" s="5" t="str">
        <f t="shared" si="295"/>
        <v>BMJ 07344190UTARANIGHT</v>
      </c>
      <c r="AH1089" s="5" t="str">
        <f t="shared" si="296"/>
        <v>pelani44190UTARANIGHT</v>
      </c>
      <c r="AI1089" s="5" t="str">
        <f t="shared" si="297"/>
        <v>BMJ 07344190NIGHT</v>
      </c>
      <c r="AJ1089" s="5" t="str">
        <f t="shared" si="298"/>
        <v>pelani44190NIGHT</v>
      </c>
      <c r="AK1089" s="5" t="str">
        <f t="shared" si="299"/>
        <v>pelaniBMJ</v>
      </c>
      <c r="AL1089" s="5" t="str">
        <f t="shared" si="301"/>
        <v>1UTARA</v>
      </c>
      <c r="AM1089" s="5" t="str">
        <f t="shared" si="302"/>
        <v>1 &gt; 4UTARA12 RODA</v>
      </c>
      <c r="AN1089" s="5" t="str">
        <f t="shared" si="303"/>
        <v>pelaniBMJ1 &gt; 4UTARA12 RODA</v>
      </c>
      <c r="AO1089" s="5" t="str">
        <f t="shared" si="304"/>
        <v>pelani1 &gt; 4UTARA12 RODA</v>
      </c>
      <c r="AP1089" s="5" t="str">
        <f t="shared" si="305"/>
        <v>44190NIGHT</v>
      </c>
    </row>
    <row r="1090" spans="1:42" x14ac:dyDescent="0.3">
      <c r="A1090" s="33">
        <v>1</v>
      </c>
      <c r="B1090" s="33"/>
      <c r="C1090" s="70">
        <v>44190</v>
      </c>
      <c r="D1090" s="71" t="s">
        <v>87</v>
      </c>
      <c r="E1090" s="70">
        <v>44190</v>
      </c>
      <c r="F1090" s="71">
        <v>5155277</v>
      </c>
      <c r="G1090" s="33" t="s">
        <v>20</v>
      </c>
      <c r="H1090" s="33" t="s">
        <v>21</v>
      </c>
      <c r="I1090" s="33" t="s">
        <v>45</v>
      </c>
      <c r="J1090" s="33" t="s">
        <v>46</v>
      </c>
      <c r="K1090" s="63" t="s">
        <v>83</v>
      </c>
      <c r="L1090" s="32" t="str">
        <f t="shared" si="306"/>
        <v>AXOR4843</v>
      </c>
      <c r="M1090" s="32" t="str">
        <f t="shared" si="307"/>
        <v>BMJ</v>
      </c>
      <c r="N1090" s="32" t="str">
        <f t="shared" si="308"/>
        <v>12 RODA</v>
      </c>
      <c r="O1090" s="64">
        <v>0.96392361111111102</v>
      </c>
      <c r="P1090" s="65">
        <v>0.96392361111111102</v>
      </c>
      <c r="Q1090" s="65"/>
      <c r="R1090" s="66">
        <v>2</v>
      </c>
      <c r="S1090" s="66">
        <v>50480</v>
      </c>
      <c r="T1090" s="66">
        <v>20040</v>
      </c>
      <c r="U1090" s="67">
        <f t="shared" si="300"/>
        <v>30.44</v>
      </c>
      <c r="V1090" s="66">
        <f t="shared" si="291"/>
        <v>617231.88000000012</v>
      </c>
      <c r="W1090" s="66" t="str">
        <f t="shared" si="292"/>
        <v>1 &gt; 4</v>
      </c>
      <c r="X1090" s="66">
        <f>A1090+SUMIFS(Presensi!F:F,Presensi!E:E,'Entry Data'!AP1090)</f>
        <v>2</v>
      </c>
      <c r="Y1090" s="66">
        <f>IFERROR(INDEX('Retasi Pricing'!F:F,MATCH('Entry Data'!AM1090,'Retasi Pricing'!E:E,0))*X1090,"")</f>
        <v>55000</v>
      </c>
      <c r="Z1090" s="62" t="s">
        <v>26</v>
      </c>
      <c r="AA1090" s="62" t="s">
        <v>27</v>
      </c>
      <c r="AB1090" s="32"/>
      <c r="AC1090" s="32" t="s">
        <v>214</v>
      </c>
      <c r="AD1090" s="32" t="str">
        <f t="shared" si="293"/>
        <v/>
      </c>
      <c r="AF1090" s="5" t="str">
        <f t="shared" si="294"/>
        <v>pelani44190</v>
      </c>
      <c r="AG1090" s="5" t="str">
        <f t="shared" si="295"/>
        <v>BMJ 07344190UTARANIGHT</v>
      </c>
      <c r="AH1090" s="5" t="str">
        <f t="shared" si="296"/>
        <v>pelani44190UTARANIGHT</v>
      </c>
      <c r="AI1090" s="5" t="str">
        <f t="shared" si="297"/>
        <v>BMJ 07344190NIGHT</v>
      </c>
      <c r="AJ1090" s="5" t="str">
        <f t="shared" si="298"/>
        <v>pelani44190NIGHT</v>
      </c>
      <c r="AK1090" s="5" t="str">
        <f t="shared" si="299"/>
        <v>pelaniBMJ</v>
      </c>
      <c r="AL1090" s="5" t="str">
        <f t="shared" si="301"/>
        <v>2UTARA</v>
      </c>
      <c r="AM1090" s="5" t="str">
        <f t="shared" si="302"/>
        <v>1 &gt; 4UTARA12 RODA</v>
      </c>
      <c r="AN1090" s="5" t="str">
        <f t="shared" si="303"/>
        <v>pelaniBMJ1 &gt; 4UTARA12 RODA</v>
      </c>
      <c r="AO1090" s="5" t="str">
        <f t="shared" si="304"/>
        <v>pelani1 &gt; 4UTARA12 RODA</v>
      </c>
      <c r="AP1090" s="5" t="str">
        <f t="shared" si="305"/>
        <v>44190NIGHT</v>
      </c>
    </row>
    <row r="1091" spans="1:42" x14ac:dyDescent="0.3">
      <c r="A1091" s="33">
        <v>1</v>
      </c>
      <c r="B1091" s="33"/>
      <c r="C1091" s="70">
        <v>44190</v>
      </c>
      <c r="D1091" s="71" t="s">
        <v>87</v>
      </c>
      <c r="E1091" s="70">
        <v>44191</v>
      </c>
      <c r="F1091" s="71">
        <v>5155383</v>
      </c>
      <c r="G1091" s="33" t="s">
        <v>20</v>
      </c>
      <c r="H1091" s="33" t="s">
        <v>50</v>
      </c>
      <c r="I1091" s="33" t="s">
        <v>51</v>
      </c>
      <c r="J1091" s="33" t="s">
        <v>53</v>
      </c>
      <c r="K1091" s="63" t="s">
        <v>85</v>
      </c>
      <c r="L1091" s="32" t="str">
        <f t="shared" si="306"/>
        <v>AXOR4843</v>
      </c>
      <c r="M1091" s="32" t="str">
        <f t="shared" si="307"/>
        <v>BMJ</v>
      </c>
      <c r="N1091" s="32" t="str">
        <f t="shared" si="308"/>
        <v>12 RODA</v>
      </c>
      <c r="O1091" s="64">
        <v>6.6863425925925923E-2</v>
      </c>
      <c r="P1091" s="65">
        <v>6.6863425925925923E-2</v>
      </c>
      <c r="Q1091" s="65"/>
      <c r="R1091" s="66">
        <v>3</v>
      </c>
      <c r="S1091" s="66">
        <v>52820</v>
      </c>
      <c r="T1091" s="66">
        <v>20000</v>
      </c>
      <c r="U1091" s="67">
        <f t="shared" si="300"/>
        <v>32.82</v>
      </c>
      <c r="V1091" s="66">
        <f t="shared" si="291"/>
        <v>665491.14</v>
      </c>
      <c r="W1091" s="66" t="str">
        <f t="shared" si="292"/>
        <v>1 &gt; 4</v>
      </c>
      <c r="X1091" s="66">
        <f>A1091+SUMIFS(Presensi!F:F,Presensi!E:E,'Entry Data'!AP1091)</f>
        <v>2</v>
      </c>
      <c r="Y1091" s="66">
        <f>IFERROR(INDEX('Retasi Pricing'!F:F,MATCH('Entry Data'!AM1091,'Retasi Pricing'!E:E,0))*X1091,"")</f>
        <v>55000</v>
      </c>
      <c r="Z1091" s="62" t="s">
        <v>26</v>
      </c>
      <c r="AA1091" s="62" t="s">
        <v>27</v>
      </c>
      <c r="AB1091" s="32"/>
      <c r="AC1091" s="32" t="s">
        <v>281</v>
      </c>
      <c r="AD1091" s="32" t="str">
        <f t="shared" si="293"/>
        <v/>
      </c>
      <c r="AF1091" s="5" t="str">
        <f t="shared" si="294"/>
        <v>m.sainuddin kasim44190</v>
      </c>
      <c r="AG1091" s="5" t="str">
        <f t="shared" si="295"/>
        <v>BMJ 07444190UTARANIGHT</v>
      </c>
      <c r="AH1091" s="5" t="str">
        <f t="shared" si="296"/>
        <v>m.sainuddin kasim44190UTARANIGHT</v>
      </c>
      <c r="AI1091" s="5" t="str">
        <f t="shared" si="297"/>
        <v>BMJ 07444190NIGHT</v>
      </c>
      <c r="AJ1091" s="5" t="str">
        <f t="shared" si="298"/>
        <v>m.sainuddin kasim44190NIGHT</v>
      </c>
      <c r="AK1091" s="5" t="str">
        <f t="shared" si="299"/>
        <v>m.sainuddin kasimBMJ</v>
      </c>
      <c r="AL1091" s="5" t="str">
        <f t="shared" si="301"/>
        <v>3UTARA</v>
      </c>
      <c r="AM1091" s="5" t="str">
        <f t="shared" si="302"/>
        <v>1 &gt; 4UTARA12 RODA</v>
      </c>
      <c r="AN1091" s="5" t="str">
        <f t="shared" si="303"/>
        <v>m.sainuddin kasimBMJ1 &gt; 4UTARA12 RODA</v>
      </c>
      <c r="AO1091" s="5" t="str">
        <f t="shared" si="304"/>
        <v>m.sainuddin kasim1 &gt; 4UTARA12 RODA</v>
      </c>
      <c r="AP1091" s="5" t="str">
        <f t="shared" si="305"/>
        <v>44190NIGHT</v>
      </c>
    </row>
    <row r="1092" spans="1:42" x14ac:dyDescent="0.3">
      <c r="A1092" s="33">
        <v>1</v>
      </c>
      <c r="B1092" s="33"/>
      <c r="C1092" s="70">
        <v>44190</v>
      </c>
      <c r="D1092" s="71" t="s">
        <v>87</v>
      </c>
      <c r="E1092" s="70">
        <v>44190</v>
      </c>
      <c r="F1092" s="71">
        <v>5155217</v>
      </c>
      <c r="G1092" s="33" t="s">
        <v>20</v>
      </c>
      <c r="H1092" s="33" t="s">
        <v>21</v>
      </c>
      <c r="I1092" s="33" t="s">
        <v>45</v>
      </c>
      <c r="J1092" s="33" t="s">
        <v>46</v>
      </c>
      <c r="K1092" s="63" t="s">
        <v>85</v>
      </c>
      <c r="L1092" s="32" t="str">
        <f t="shared" si="306"/>
        <v>AXOR4843</v>
      </c>
      <c r="M1092" s="32" t="str">
        <f t="shared" si="307"/>
        <v>BMJ</v>
      </c>
      <c r="N1092" s="32" t="str">
        <f t="shared" si="308"/>
        <v>12 RODA</v>
      </c>
      <c r="O1092" s="64">
        <v>0.9170949074074074</v>
      </c>
      <c r="P1092" s="65">
        <v>0.9170949074074074</v>
      </c>
      <c r="Q1092" s="65"/>
      <c r="R1092" s="66">
        <v>1</v>
      </c>
      <c r="S1092" s="66">
        <v>53060</v>
      </c>
      <c r="T1092" s="66">
        <v>20000</v>
      </c>
      <c r="U1092" s="67">
        <f t="shared" si="300"/>
        <v>33.06</v>
      </c>
      <c r="V1092" s="66">
        <f t="shared" si="291"/>
        <v>670357.62</v>
      </c>
      <c r="W1092" s="66" t="str">
        <f t="shared" si="292"/>
        <v>1 &gt; 4</v>
      </c>
      <c r="X1092" s="66">
        <f>A1092+SUMIFS(Presensi!F:F,Presensi!E:E,'Entry Data'!AP1092)</f>
        <v>2</v>
      </c>
      <c r="Y1092" s="66">
        <f>IFERROR(INDEX('Retasi Pricing'!F:F,MATCH('Entry Data'!AM1092,'Retasi Pricing'!E:E,0))*X1092,"")</f>
        <v>55000</v>
      </c>
      <c r="Z1092" s="62" t="s">
        <v>26</v>
      </c>
      <c r="AA1092" s="62" t="s">
        <v>27</v>
      </c>
      <c r="AB1092" s="32"/>
      <c r="AC1092" s="32" t="s">
        <v>281</v>
      </c>
      <c r="AD1092" s="32" t="str">
        <f t="shared" si="293"/>
        <v/>
      </c>
      <c r="AF1092" s="5" t="str">
        <f t="shared" si="294"/>
        <v>m.sainuddin kasim44190</v>
      </c>
      <c r="AG1092" s="5" t="str">
        <f t="shared" si="295"/>
        <v>BMJ 07444190UTARANIGHT</v>
      </c>
      <c r="AH1092" s="5" t="str">
        <f t="shared" si="296"/>
        <v>m.sainuddin kasim44190UTARANIGHT</v>
      </c>
      <c r="AI1092" s="5" t="str">
        <f t="shared" si="297"/>
        <v>BMJ 07444190NIGHT</v>
      </c>
      <c r="AJ1092" s="5" t="str">
        <f t="shared" si="298"/>
        <v>m.sainuddin kasim44190NIGHT</v>
      </c>
      <c r="AK1092" s="5" t="str">
        <f t="shared" si="299"/>
        <v>m.sainuddin kasimBMJ</v>
      </c>
      <c r="AL1092" s="5" t="str">
        <f t="shared" si="301"/>
        <v>1UTARA</v>
      </c>
      <c r="AM1092" s="5" t="str">
        <f t="shared" si="302"/>
        <v>1 &gt; 4UTARA12 RODA</v>
      </c>
      <c r="AN1092" s="5" t="str">
        <f t="shared" si="303"/>
        <v>m.sainuddin kasimBMJ1 &gt; 4UTARA12 RODA</v>
      </c>
      <c r="AO1092" s="5" t="str">
        <f t="shared" si="304"/>
        <v>m.sainuddin kasim1 &gt; 4UTARA12 RODA</v>
      </c>
      <c r="AP1092" s="5" t="str">
        <f t="shared" si="305"/>
        <v>44190NIGHT</v>
      </c>
    </row>
    <row r="1093" spans="1:42" x14ac:dyDescent="0.3">
      <c r="A1093" s="33">
        <v>1</v>
      </c>
      <c r="B1093" s="33"/>
      <c r="C1093" s="70">
        <v>44190</v>
      </c>
      <c r="D1093" s="71" t="s">
        <v>87</v>
      </c>
      <c r="E1093" s="70">
        <v>44190</v>
      </c>
      <c r="F1093" s="71">
        <v>5155316</v>
      </c>
      <c r="G1093" s="33" t="s">
        <v>20</v>
      </c>
      <c r="H1093" s="33" t="s">
        <v>50</v>
      </c>
      <c r="I1093" s="33" t="s">
        <v>51</v>
      </c>
      <c r="J1093" s="33" t="s">
        <v>52</v>
      </c>
      <c r="K1093" s="63" t="s">
        <v>85</v>
      </c>
      <c r="L1093" s="32" t="str">
        <f t="shared" si="306"/>
        <v>AXOR4843</v>
      </c>
      <c r="M1093" s="32" t="str">
        <f t="shared" si="307"/>
        <v>BMJ</v>
      </c>
      <c r="N1093" s="32" t="str">
        <f t="shared" si="308"/>
        <v>12 RODA</v>
      </c>
      <c r="O1093" s="64">
        <v>0.99532407407407408</v>
      </c>
      <c r="P1093" s="65">
        <v>0.99532407407407408</v>
      </c>
      <c r="Q1093" s="65"/>
      <c r="R1093" s="66">
        <v>2</v>
      </c>
      <c r="S1093" s="66">
        <v>53600</v>
      </c>
      <c r="T1093" s="66">
        <v>20000</v>
      </c>
      <c r="U1093" s="67">
        <f t="shared" si="300"/>
        <v>33.6</v>
      </c>
      <c r="V1093" s="66">
        <f t="shared" si="291"/>
        <v>681307.20000000007</v>
      </c>
      <c r="W1093" s="66" t="str">
        <f t="shared" si="292"/>
        <v>1 &gt; 4</v>
      </c>
      <c r="X1093" s="66">
        <f>A1093+SUMIFS(Presensi!F:F,Presensi!E:E,'Entry Data'!AP1093)</f>
        <v>2</v>
      </c>
      <c r="Y1093" s="66">
        <f>IFERROR(INDEX('Retasi Pricing'!F:F,MATCH('Entry Data'!AM1093,'Retasi Pricing'!E:E,0))*X1093,"")</f>
        <v>55000</v>
      </c>
      <c r="Z1093" s="62" t="s">
        <v>26</v>
      </c>
      <c r="AA1093" s="62" t="s">
        <v>27</v>
      </c>
      <c r="AB1093" s="32"/>
      <c r="AC1093" s="32" t="s">
        <v>281</v>
      </c>
      <c r="AD1093" s="32" t="str">
        <f t="shared" si="293"/>
        <v/>
      </c>
      <c r="AF1093" s="5" t="str">
        <f t="shared" si="294"/>
        <v>m.sainuddin kasim44190</v>
      </c>
      <c r="AG1093" s="5" t="str">
        <f t="shared" si="295"/>
        <v>BMJ 07444190UTARANIGHT</v>
      </c>
      <c r="AH1093" s="5" t="str">
        <f t="shared" si="296"/>
        <v>m.sainuddin kasim44190UTARANIGHT</v>
      </c>
      <c r="AI1093" s="5" t="str">
        <f t="shared" si="297"/>
        <v>BMJ 07444190NIGHT</v>
      </c>
      <c r="AJ1093" s="5" t="str">
        <f t="shared" si="298"/>
        <v>m.sainuddin kasim44190NIGHT</v>
      </c>
      <c r="AK1093" s="5" t="str">
        <f t="shared" si="299"/>
        <v>m.sainuddin kasimBMJ</v>
      </c>
      <c r="AL1093" s="5" t="str">
        <f t="shared" si="301"/>
        <v>2UTARA</v>
      </c>
      <c r="AM1093" s="5" t="str">
        <f t="shared" si="302"/>
        <v>1 &gt; 4UTARA12 RODA</v>
      </c>
      <c r="AN1093" s="5" t="str">
        <f t="shared" si="303"/>
        <v>m.sainuddin kasimBMJ1 &gt; 4UTARA12 RODA</v>
      </c>
      <c r="AO1093" s="5" t="str">
        <f t="shared" si="304"/>
        <v>m.sainuddin kasim1 &gt; 4UTARA12 RODA</v>
      </c>
      <c r="AP1093" s="5" t="str">
        <f t="shared" si="305"/>
        <v>44190NIGHT</v>
      </c>
    </row>
    <row r="1094" spans="1:42" x14ac:dyDescent="0.3">
      <c r="A1094" s="33">
        <v>1</v>
      </c>
      <c r="B1094" s="33"/>
      <c r="C1094" s="70">
        <v>44191</v>
      </c>
      <c r="D1094" s="71" t="s">
        <v>19</v>
      </c>
      <c r="E1094" s="70">
        <v>44191</v>
      </c>
      <c r="F1094" s="71">
        <v>5155649</v>
      </c>
      <c r="G1094" s="33" t="s">
        <v>20</v>
      </c>
      <c r="H1094" s="33" t="s">
        <v>64</v>
      </c>
      <c r="I1094" s="33" t="s">
        <v>51</v>
      </c>
      <c r="J1094" s="33" t="s">
        <v>53</v>
      </c>
      <c r="K1094" s="63" t="s">
        <v>25</v>
      </c>
      <c r="L1094" s="32" t="str">
        <f t="shared" si="306"/>
        <v>CGE370</v>
      </c>
      <c r="M1094" s="32" t="str">
        <f t="shared" si="307"/>
        <v>BMJ II</v>
      </c>
      <c r="N1094" s="32" t="str">
        <f t="shared" si="308"/>
        <v>12 RODA</v>
      </c>
      <c r="O1094" s="64">
        <v>0.3784953703703704</v>
      </c>
      <c r="P1094" s="65">
        <v>44191.383784722224</v>
      </c>
      <c r="Q1094" s="65"/>
      <c r="R1094" s="66">
        <v>1</v>
      </c>
      <c r="S1094" s="66">
        <v>48480</v>
      </c>
      <c r="T1094" s="66">
        <v>18620</v>
      </c>
      <c r="U1094" s="67">
        <f t="shared" si="300"/>
        <v>29.86</v>
      </c>
      <c r="V1094" s="66">
        <f t="shared" si="291"/>
        <v>605471.22</v>
      </c>
      <c r="W1094" s="66" t="str">
        <f t="shared" si="292"/>
        <v>1 &gt; 4</v>
      </c>
      <c r="X1094" s="66">
        <f>A1094+SUMIFS(Presensi!F:F,Presensi!E:E,'Entry Data'!AP1094)</f>
        <v>1</v>
      </c>
      <c r="Y1094" s="66">
        <f>IFERROR(INDEX('Retasi Pricing'!F:F,MATCH('Entry Data'!AM1094,'Retasi Pricing'!E:E,0))*X1094,"")</f>
        <v>27500</v>
      </c>
      <c r="Z1094" s="62" t="s">
        <v>26</v>
      </c>
      <c r="AA1094" s="62" t="s">
        <v>27</v>
      </c>
      <c r="AB1094" s="32"/>
      <c r="AC1094" s="32" t="s">
        <v>218</v>
      </c>
      <c r="AD1094" s="32" t="str">
        <f t="shared" si="293"/>
        <v/>
      </c>
      <c r="AF1094" s="5" t="str">
        <f t="shared" si="294"/>
        <v>putut junaedi44191</v>
      </c>
      <c r="AG1094" s="5" t="str">
        <f t="shared" si="295"/>
        <v>BMJ 04044191UTARADAY</v>
      </c>
      <c r="AH1094" s="5" t="str">
        <f t="shared" si="296"/>
        <v>putut junaedi44191UTARADAY</v>
      </c>
      <c r="AI1094" s="5" t="str">
        <f t="shared" si="297"/>
        <v>BMJ 04044191DAY</v>
      </c>
      <c r="AJ1094" s="5" t="str">
        <f t="shared" si="298"/>
        <v>putut junaedi44191DAY</v>
      </c>
      <c r="AK1094" s="5" t="str">
        <f t="shared" si="299"/>
        <v>putut junaediBMJ II</v>
      </c>
      <c r="AL1094" s="5" t="str">
        <f t="shared" si="301"/>
        <v>1UTARA</v>
      </c>
      <c r="AM1094" s="5" t="str">
        <f t="shared" si="302"/>
        <v>1 &gt; 4UTARA12 RODA</v>
      </c>
      <c r="AN1094" s="5" t="str">
        <f t="shared" si="303"/>
        <v>putut junaediBMJ II1 &gt; 4UTARA12 RODA</v>
      </c>
      <c r="AO1094" s="5" t="str">
        <f t="shared" si="304"/>
        <v>putut junaedi1 &gt; 4UTARA12 RODA</v>
      </c>
      <c r="AP1094" s="5" t="str">
        <f t="shared" si="305"/>
        <v>44191DAY</v>
      </c>
    </row>
    <row r="1095" spans="1:42" x14ac:dyDescent="0.3">
      <c r="A1095" s="33">
        <v>1</v>
      </c>
      <c r="B1095" s="33"/>
      <c r="C1095" s="70">
        <v>44191</v>
      </c>
      <c r="D1095" s="71" t="s">
        <v>19</v>
      </c>
      <c r="E1095" s="70">
        <v>44191</v>
      </c>
      <c r="F1095" s="71">
        <v>5155754</v>
      </c>
      <c r="G1095" s="33" t="s">
        <v>20</v>
      </c>
      <c r="H1095" s="33" t="s">
        <v>64</v>
      </c>
      <c r="I1095" s="33" t="s">
        <v>51</v>
      </c>
      <c r="J1095" s="33" t="s">
        <v>53</v>
      </c>
      <c r="K1095" s="63" t="s">
        <v>25</v>
      </c>
      <c r="L1095" s="32" t="str">
        <f t="shared" si="306"/>
        <v>CGE370</v>
      </c>
      <c r="M1095" s="32" t="str">
        <f t="shared" si="307"/>
        <v>BMJ II</v>
      </c>
      <c r="N1095" s="32" t="str">
        <f t="shared" si="308"/>
        <v>12 RODA</v>
      </c>
      <c r="O1095" s="64">
        <v>0.46487268518518521</v>
      </c>
      <c r="P1095" s="65">
        <v>44191.464872685188</v>
      </c>
      <c r="Q1095" s="65"/>
      <c r="R1095" s="66">
        <v>2</v>
      </c>
      <c r="S1095" s="66">
        <v>47080</v>
      </c>
      <c r="T1095" s="66">
        <v>18620</v>
      </c>
      <c r="U1095" s="67">
        <f t="shared" si="300"/>
        <v>28.46</v>
      </c>
      <c r="V1095" s="66">
        <f t="shared" si="291"/>
        <v>577083.41999999993</v>
      </c>
      <c r="W1095" s="66" t="str">
        <f t="shared" si="292"/>
        <v>1 &gt; 4</v>
      </c>
      <c r="X1095" s="66">
        <f>A1095+SUMIFS(Presensi!F:F,Presensi!E:E,'Entry Data'!AP1095)</f>
        <v>1</v>
      </c>
      <c r="Y1095" s="66">
        <f>IFERROR(INDEX('Retasi Pricing'!F:F,MATCH('Entry Data'!AM1095,'Retasi Pricing'!E:E,0))*X1095,"")</f>
        <v>27500</v>
      </c>
      <c r="Z1095" s="62" t="s">
        <v>26</v>
      </c>
      <c r="AA1095" s="62" t="s">
        <v>27</v>
      </c>
      <c r="AB1095" s="32"/>
      <c r="AC1095" s="32" t="s">
        <v>218</v>
      </c>
      <c r="AD1095" s="32" t="str">
        <f t="shared" si="293"/>
        <v/>
      </c>
      <c r="AF1095" s="5" t="str">
        <f t="shared" si="294"/>
        <v>putut junaedi44191</v>
      </c>
      <c r="AG1095" s="5" t="str">
        <f t="shared" si="295"/>
        <v>BMJ 04044191UTARADAY</v>
      </c>
      <c r="AH1095" s="5" t="str">
        <f t="shared" si="296"/>
        <v>putut junaedi44191UTARADAY</v>
      </c>
      <c r="AI1095" s="5" t="str">
        <f t="shared" si="297"/>
        <v>BMJ 04044191DAY</v>
      </c>
      <c r="AJ1095" s="5" t="str">
        <f t="shared" si="298"/>
        <v>putut junaedi44191DAY</v>
      </c>
      <c r="AK1095" s="5" t="str">
        <f t="shared" si="299"/>
        <v>putut junaediBMJ II</v>
      </c>
      <c r="AL1095" s="5" t="str">
        <f t="shared" si="301"/>
        <v>2UTARA</v>
      </c>
      <c r="AM1095" s="5" t="str">
        <f t="shared" si="302"/>
        <v>1 &gt; 4UTARA12 RODA</v>
      </c>
      <c r="AN1095" s="5" t="str">
        <f t="shared" si="303"/>
        <v>putut junaediBMJ II1 &gt; 4UTARA12 RODA</v>
      </c>
      <c r="AO1095" s="5" t="str">
        <f t="shared" si="304"/>
        <v>putut junaedi1 &gt; 4UTARA12 RODA</v>
      </c>
      <c r="AP1095" s="5" t="str">
        <f t="shared" si="305"/>
        <v>44191DAY</v>
      </c>
    </row>
    <row r="1096" spans="1:42" x14ac:dyDescent="0.3">
      <c r="A1096" s="33">
        <v>1</v>
      </c>
      <c r="B1096" s="33"/>
      <c r="C1096" s="70">
        <v>44191</v>
      </c>
      <c r="D1096" s="71" t="s">
        <v>19</v>
      </c>
      <c r="E1096" s="70">
        <v>44191</v>
      </c>
      <c r="F1096" s="71">
        <v>5155821</v>
      </c>
      <c r="G1096" s="33" t="s">
        <v>20</v>
      </c>
      <c r="H1096" s="33" t="s">
        <v>64</v>
      </c>
      <c r="I1096" s="33" t="s">
        <v>51</v>
      </c>
      <c r="J1096" s="33" t="s">
        <v>53</v>
      </c>
      <c r="K1096" s="63" t="s">
        <v>25</v>
      </c>
      <c r="L1096" s="32" t="str">
        <f t="shared" si="306"/>
        <v>CGE370</v>
      </c>
      <c r="M1096" s="32" t="str">
        <f t="shared" si="307"/>
        <v>BMJ II</v>
      </c>
      <c r="N1096" s="32" t="str">
        <f t="shared" si="308"/>
        <v>12 RODA</v>
      </c>
      <c r="O1096" s="64">
        <v>0.51959490740740744</v>
      </c>
      <c r="P1096" s="65">
        <v>44191.519594907404</v>
      </c>
      <c r="Q1096" s="65"/>
      <c r="R1096" s="66">
        <v>3</v>
      </c>
      <c r="S1096" s="66">
        <v>47540</v>
      </c>
      <c r="T1096" s="66">
        <v>18620</v>
      </c>
      <c r="U1096" s="67">
        <f t="shared" si="300"/>
        <v>28.92</v>
      </c>
      <c r="V1096" s="66">
        <f t="shared" si="291"/>
        <v>586410.84000000008</v>
      </c>
      <c r="W1096" s="66" t="str">
        <f t="shared" si="292"/>
        <v>1 &gt; 4</v>
      </c>
      <c r="X1096" s="66">
        <f>A1096+SUMIFS(Presensi!F:F,Presensi!E:E,'Entry Data'!AP1096)</f>
        <v>1</v>
      </c>
      <c r="Y1096" s="66">
        <f>IFERROR(INDEX('Retasi Pricing'!F:F,MATCH('Entry Data'!AM1096,'Retasi Pricing'!E:E,0))*X1096,"")</f>
        <v>27500</v>
      </c>
      <c r="Z1096" s="62" t="s">
        <v>26</v>
      </c>
      <c r="AA1096" s="62" t="s">
        <v>27</v>
      </c>
      <c r="AB1096" s="32"/>
      <c r="AC1096" s="32" t="s">
        <v>218</v>
      </c>
      <c r="AD1096" s="32" t="str">
        <f t="shared" si="293"/>
        <v/>
      </c>
      <c r="AF1096" s="5" t="str">
        <f t="shared" si="294"/>
        <v>putut junaedi44191</v>
      </c>
      <c r="AG1096" s="5" t="str">
        <f t="shared" si="295"/>
        <v>BMJ 04044191UTARADAY</v>
      </c>
      <c r="AH1096" s="5" t="str">
        <f t="shared" si="296"/>
        <v>putut junaedi44191UTARADAY</v>
      </c>
      <c r="AI1096" s="5" t="str">
        <f t="shared" si="297"/>
        <v>BMJ 04044191DAY</v>
      </c>
      <c r="AJ1096" s="5" t="str">
        <f t="shared" si="298"/>
        <v>putut junaedi44191DAY</v>
      </c>
      <c r="AK1096" s="5" t="str">
        <f t="shared" si="299"/>
        <v>putut junaediBMJ II</v>
      </c>
      <c r="AL1096" s="5" t="str">
        <f t="shared" si="301"/>
        <v>3UTARA</v>
      </c>
      <c r="AM1096" s="5" t="str">
        <f t="shared" si="302"/>
        <v>1 &gt; 4UTARA12 RODA</v>
      </c>
      <c r="AN1096" s="5" t="str">
        <f t="shared" si="303"/>
        <v>putut junaediBMJ II1 &gt; 4UTARA12 RODA</v>
      </c>
      <c r="AO1096" s="5" t="str">
        <f t="shared" si="304"/>
        <v>putut junaedi1 &gt; 4UTARA12 RODA</v>
      </c>
      <c r="AP1096" s="5" t="str">
        <f t="shared" si="305"/>
        <v>44191DAY</v>
      </c>
    </row>
    <row r="1097" spans="1:42" x14ac:dyDescent="0.3">
      <c r="A1097" s="33">
        <v>1</v>
      </c>
      <c r="B1097" s="33"/>
      <c r="C1097" s="70">
        <v>44191</v>
      </c>
      <c r="D1097" s="71" t="s">
        <v>19</v>
      </c>
      <c r="E1097" s="70">
        <v>44191</v>
      </c>
      <c r="F1097" s="71">
        <v>5155944</v>
      </c>
      <c r="G1097" s="33" t="s">
        <v>20</v>
      </c>
      <c r="H1097" s="33" t="s">
        <v>21</v>
      </c>
      <c r="I1097" s="33" t="s">
        <v>45</v>
      </c>
      <c r="J1097" s="33" t="s">
        <v>46</v>
      </c>
      <c r="K1097" s="63" t="s">
        <v>25</v>
      </c>
      <c r="L1097" s="32" t="str">
        <f t="shared" si="306"/>
        <v>CGE370</v>
      </c>
      <c r="M1097" s="32" t="str">
        <f t="shared" si="307"/>
        <v>BMJ II</v>
      </c>
      <c r="N1097" s="32" t="str">
        <f t="shared" si="308"/>
        <v>12 RODA</v>
      </c>
      <c r="O1097" s="64">
        <v>0.62386574074074075</v>
      </c>
      <c r="P1097" s="65">
        <v>44191.623865740738</v>
      </c>
      <c r="Q1097" s="65"/>
      <c r="R1097" s="66">
        <v>4</v>
      </c>
      <c r="S1097" s="66">
        <v>44760</v>
      </c>
      <c r="T1097" s="66">
        <v>18620</v>
      </c>
      <c r="U1097" s="67">
        <f t="shared" si="300"/>
        <v>26.14</v>
      </c>
      <c r="V1097" s="66">
        <f t="shared" si="291"/>
        <v>530040.78</v>
      </c>
      <c r="W1097" s="66" t="str">
        <f t="shared" si="292"/>
        <v>1 &gt; 4</v>
      </c>
      <c r="X1097" s="66">
        <f>A1097+SUMIFS(Presensi!F:F,Presensi!E:E,'Entry Data'!AP1097)</f>
        <v>1</v>
      </c>
      <c r="Y1097" s="66">
        <f>IFERROR(INDEX('Retasi Pricing'!F:F,MATCH('Entry Data'!AM1097,'Retasi Pricing'!E:E,0))*X1097,"")</f>
        <v>27500</v>
      </c>
      <c r="Z1097" s="62" t="s">
        <v>26</v>
      </c>
      <c r="AA1097" s="62" t="s">
        <v>27</v>
      </c>
      <c r="AB1097" s="32"/>
      <c r="AC1097" s="32" t="s">
        <v>218</v>
      </c>
      <c r="AD1097" s="32" t="str">
        <f t="shared" si="293"/>
        <v/>
      </c>
      <c r="AF1097" s="5" t="str">
        <f t="shared" si="294"/>
        <v>putut junaedi44191</v>
      </c>
      <c r="AG1097" s="5" t="str">
        <f t="shared" si="295"/>
        <v>BMJ 04044191UTARADAY</v>
      </c>
      <c r="AH1097" s="5" t="str">
        <f t="shared" si="296"/>
        <v>putut junaedi44191UTARADAY</v>
      </c>
      <c r="AI1097" s="5" t="str">
        <f t="shared" si="297"/>
        <v>BMJ 04044191DAY</v>
      </c>
      <c r="AJ1097" s="5" t="str">
        <f t="shared" si="298"/>
        <v>putut junaedi44191DAY</v>
      </c>
      <c r="AK1097" s="5" t="str">
        <f t="shared" si="299"/>
        <v>putut junaediBMJ II</v>
      </c>
      <c r="AL1097" s="5" t="str">
        <f t="shared" si="301"/>
        <v>4UTARA</v>
      </c>
      <c r="AM1097" s="5" t="str">
        <f t="shared" si="302"/>
        <v>1 &gt; 4UTARA12 RODA</v>
      </c>
      <c r="AN1097" s="5" t="str">
        <f t="shared" si="303"/>
        <v>putut junaediBMJ II1 &gt; 4UTARA12 RODA</v>
      </c>
      <c r="AO1097" s="5" t="str">
        <f t="shared" si="304"/>
        <v>putut junaedi1 &gt; 4UTARA12 RODA</v>
      </c>
      <c r="AP1097" s="5" t="str">
        <f t="shared" si="305"/>
        <v>44191DAY</v>
      </c>
    </row>
    <row r="1098" spans="1:42" x14ac:dyDescent="0.3">
      <c r="A1098" s="33">
        <v>1</v>
      </c>
      <c r="B1098" s="33"/>
      <c r="C1098" s="70">
        <v>44191</v>
      </c>
      <c r="D1098" s="71" t="s">
        <v>19</v>
      </c>
      <c r="E1098" s="70">
        <v>44191</v>
      </c>
      <c r="F1098" s="71">
        <v>5156028</v>
      </c>
      <c r="G1098" s="33" t="s">
        <v>20</v>
      </c>
      <c r="H1098" s="33" t="s">
        <v>21</v>
      </c>
      <c r="I1098" s="33" t="s">
        <v>45</v>
      </c>
      <c r="J1098" s="33" t="s">
        <v>46</v>
      </c>
      <c r="K1098" s="63" t="s">
        <v>25</v>
      </c>
      <c r="L1098" s="32" t="str">
        <f t="shared" si="306"/>
        <v>CGE370</v>
      </c>
      <c r="M1098" s="32" t="str">
        <f t="shared" si="307"/>
        <v>BMJ II</v>
      </c>
      <c r="N1098" s="32" t="str">
        <f t="shared" si="308"/>
        <v>12 RODA</v>
      </c>
      <c r="O1098" s="64">
        <v>0.68355324074074064</v>
      </c>
      <c r="P1098" s="65">
        <v>44191.683553240742</v>
      </c>
      <c r="Q1098" s="65"/>
      <c r="R1098" s="66">
        <v>5</v>
      </c>
      <c r="S1098" s="66">
        <v>44780</v>
      </c>
      <c r="T1098" s="66">
        <v>18620</v>
      </c>
      <c r="U1098" s="67">
        <f t="shared" si="300"/>
        <v>26.16</v>
      </c>
      <c r="V1098" s="66">
        <f t="shared" ref="V1098:V1161" si="309">IFERROR(VLOOKUP(L1098,harga,2,FALSE),"")*U1098*IFERROR(VLOOKUP(G1098,jarak,2,FALSE),"")</f>
        <v>530446.31999999995</v>
      </c>
      <c r="W1098" s="66" t="str">
        <f t="shared" ref="W1098:W1161" si="310">IFERROR(VLOOKUP(AL1098,Code,2,FALSE),"")</f>
        <v>&gt; 5</v>
      </c>
      <c r="X1098" s="66">
        <f>A1098+SUMIFS(Presensi!F:F,Presensi!E:E,'Entry Data'!AP1098)</f>
        <v>1</v>
      </c>
      <c r="Y1098" s="66">
        <f>IFERROR(INDEX('Retasi Pricing'!F:F,MATCH('Entry Data'!AM1098,'Retasi Pricing'!E:E,0))*X1098,"")</f>
        <v>31200</v>
      </c>
      <c r="Z1098" s="62" t="s">
        <v>26</v>
      </c>
      <c r="AA1098" s="62" t="s">
        <v>27</v>
      </c>
      <c r="AB1098" s="32"/>
      <c r="AC1098" s="32" t="s">
        <v>218</v>
      </c>
      <c r="AD1098" s="32" t="str">
        <f t="shared" ref="AD1098:AD1161" si="311">IFERROR(VLOOKUP(AC1098,driver,13,FALSE),"")</f>
        <v/>
      </c>
      <c r="AF1098" s="5" t="str">
        <f t="shared" ref="AF1098:AF1161" si="312">AC1098&amp;C1098</f>
        <v>putut junaedi44191</v>
      </c>
      <c r="AG1098" s="5" t="str">
        <f t="shared" ref="AG1098:AG1161" si="313">K1098&amp;C1098&amp;G1098&amp;D1098</f>
        <v>BMJ 04044191UTARADAY</v>
      </c>
      <c r="AH1098" s="5" t="str">
        <f t="shared" ref="AH1098:AH1161" si="314">AC1098&amp;C1098&amp;G1098&amp;D1098</f>
        <v>putut junaedi44191UTARADAY</v>
      </c>
      <c r="AI1098" s="5" t="str">
        <f t="shared" ref="AI1098:AI1161" si="315">K1098&amp;C1098&amp;D1098</f>
        <v>BMJ 04044191DAY</v>
      </c>
      <c r="AJ1098" s="5" t="str">
        <f t="shared" ref="AJ1098:AJ1161" si="316">AC1098&amp;C1098&amp;D1098</f>
        <v>putut junaedi44191DAY</v>
      </c>
      <c r="AK1098" s="5" t="str">
        <f t="shared" ref="AK1098:AK1161" si="317">AC1098&amp;M1098</f>
        <v>putut junaediBMJ II</v>
      </c>
      <c r="AL1098" s="5" t="str">
        <f t="shared" si="301"/>
        <v>5UTARA</v>
      </c>
      <c r="AM1098" s="5" t="str">
        <f t="shared" si="302"/>
        <v>&gt; 5UTARA12 RODA</v>
      </c>
      <c r="AN1098" s="5" t="str">
        <f t="shared" si="303"/>
        <v>putut junaediBMJ II&gt; 5UTARA12 RODA</v>
      </c>
      <c r="AO1098" s="5" t="str">
        <f t="shared" si="304"/>
        <v>putut junaedi&gt; 5UTARA12 RODA</v>
      </c>
      <c r="AP1098" s="5" t="str">
        <f t="shared" si="305"/>
        <v>44191DAY</v>
      </c>
    </row>
    <row r="1099" spans="1:42" x14ac:dyDescent="0.3">
      <c r="A1099" s="33">
        <v>1</v>
      </c>
      <c r="B1099" s="33"/>
      <c r="C1099" s="70">
        <v>44191</v>
      </c>
      <c r="D1099" s="71" t="s">
        <v>19</v>
      </c>
      <c r="E1099" s="70">
        <v>44191</v>
      </c>
      <c r="F1099" s="71">
        <v>5156090</v>
      </c>
      <c r="G1099" s="33" t="s">
        <v>20</v>
      </c>
      <c r="H1099" s="33" t="s">
        <v>64</v>
      </c>
      <c r="I1099" s="33" t="s">
        <v>51</v>
      </c>
      <c r="J1099" s="33" t="s">
        <v>53</v>
      </c>
      <c r="K1099" s="63" t="s">
        <v>25</v>
      </c>
      <c r="L1099" s="32" t="str">
        <f t="shared" si="306"/>
        <v>CGE370</v>
      </c>
      <c r="M1099" s="32" t="str">
        <f t="shared" si="307"/>
        <v>BMJ II</v>
      </c>
      <c r="N1099" s="32" t="str">
        <f t="shared" si="308"/>
        <v>12 RODA</v>
      </c>
      <c r="O1099" s="64">
        <v>0.74101851851851863</v>
      </c>
      <c r="P1099" s="65">
        <v>44191.741018518522</v>
      </c>
      <c r="Q1099" s="65"/>
      <c r="R1099" s="66">
        <v>6</v>
      </c>
      <c r="S1099" s="66">
        <v>46440</v>
      </c>
      <c r="T1099" s="66">
        <v>18620</v>
      </c>
      <c r="U1099" s="67">
        <f t="shared" ref="U1099:U1162" si="318">(S1099-T1099)/1000</f>
        <v>27.82</v>
      </c>
      <c r="V1099" s="66">
        <f t="shared" si="309"/>
        <v>564106.14</v>
      </c>
      <c r="W1099" s="66" t="str">
        <f t="shared" si="310"/>
        <v>&gt; 6</v>
      </c>
      <c r="X1099" s="66">
        <f>A1099+SUMIFS(Presensi!F:F,Presensi!E:E,'Entry Data'!AP1099)</f>
        <v>1</v>
      </c>
      <c r="Y1099" s="66">
        <f>IFERROR(INDEX('Retasi Pricing'!F:F,MATCH('Entry Data'!AM1099,'Retasi Pricing'!E:E,0))*X1099,"")</f>
        <v>34450</v>
      </c>
      <c r="Z1099" s="62" t="s">
        <v>26</v>
      </c>
      <c r="AA1099" s="62" t="s">
        <v>27</v>
      </c>
      <c r="AB1099" s="32"/>
      <c r="AC1099" s="32" t="s">
        <v>218</v>
      </c>
      <c r="AD1099" s="32" t="str">
        <f t="shared" si="311"/>
        <v/>
      </c>
      <c r="AF1099" s="5" t="str">
        <f t="shared" si="312"/>
        <v>putut junaedi44191</v>
      </c>
      <c r="AG1099" s="5" t="str">
        <f t="shared" si="313"/>
        <v>BMJ 04044191UTARADAY</v>
      </c>
      <c r="AH1099" s="5" t="str">
        <f t="shared" si="314"/>
        <v>putut junaedi44191UTARADAY</v>
      </c>
      <c r="AI1099" s="5" t="str">
        <f t="shared" si="315"/>
        <v>BMJ 04044191DAY</v>
      </c>
      <c r="AJ1099" s="5" t="str">
        <f t="shared" si="316"/>
        <v>putut junaedi44191DAY</v>
      </c>
      <c r="AK1099" s="5" t="str">
        <f t="shared" si="317"/>
        <v>putut junaediBMJ II</v>
      </c>
      <c r="AL1099" s="5" t="str">
        <f t="shared" ref="AL1099:AL1162" si="319">Q1099&amp;R1099&amp;G1099</f>
        <v>6UTARA</v>
      </c>
      <c r="AM1099" s="5" t="str">
        <f t="shared" ref="AM1099:AM1162" si="320">W1099&amp;G1099&amp;N1099</f>
        <v>&gt; 6UTARA12 RODA</v>
      </c>
      <c r="AN1099" s="5" t="str">
        <f t="shared" ref="AN1099:AN1162" si="321">AC1099&amp;M1099&amp;W1099&amp;G1099&amp;N1099</f>
        <v>putut junaediBMJ II&gt; 6UTARA12 RODA</v>
      </c>
      <c r="AO1099" s="5" t="str">
        <f t="shared" ref="AO1099:AO1162" si="322">AC1099&amp;W1099&amp;G1099&amp;N1099</f>
        <v>putut junaedi&gt; 6UTARA12 RODA</v>
      </c>
      <c r="AP1099" s="5" t="str">
        <f t="shared" ref="AP1099:AP1162" si="323">C1099&amp;D1099</f>
        <v>44191DAY</v>
      </c>
    </row>
    <row r="1100" spans="1:42" x14ac:dyDescent="0.3">
      <c r="A1100" s="33">
        <v>1</v>
      </c>
      <c r="B1100" s="33"/>
      <c r="C1100" s="70">
        <v>44191</v>
      </c>
      <c r="D1100" s="71" t="s">
        <v>19</v>
      </c>
      <c r="E1100" s="70">
        <v>44191</v>
      </c>
      <c r="F1100" s="71">
        <v>5155654</v>
      </c>
      <c r="G1100" s="33" t="s">
        <v>20</v>
      </c>
      <c r="H1100" s="33" t="s">
        <v>21</v>
      </c>
      <c r="I1100" s="33" t="s">
        <v>51</v>
      </c>
      <c r="J1100" s="33" t="s">
        <v>46</v>
      </c>
      <c r="K1100" s="63" t="s">
        <v>126</v>
      </c>
      <c r="L1100" s="32" t="str">
        <f t="shared" si="306"/>
        <v>CGE370</v>
      </c>
      <c r="M1100" s="32" t="str">
        <f t="shared" si="307"/>
        <v>BMJ II</v>
      </c>
      <c r="N1100" s="32" t="str">
        <f t="shared" si="308"/>
        <v>12 RODA</v>
      </c>
      <c r="O1100" s="64">
        <v>0.38128472222222221</v>
      </c>
      <c r="P1100" s="65">
        <v>44191.396724537037</v>
      </c>
      <c r="Q1100" s="65"/>
      <c r="R1100" s="66">
        <v>1</v>
      </c>
      <c r="S1100" s="66">
        <v>44680</v>
      </c>
      <c r="T1100" s="66">
        <v>17160</v>
      </c>
      <c r="U1100" s="67">
        <f t="shared" si="318"/>
        <v>27.52</v>
      </c>
      <c r="V1100" s="66">
        <f t="shared" si="309"/>
        <v>558023.04</v>
      </c>
      <c r="W1100" s="66" t="str">
        <f t="shared" si="310"/>
        <v>1 &gt; 4</v>
      </c>
      <c r="X1100" s="66">
        <f>A1100+SUMIFS(Presensi!F:F,Presensi!E:E,'Entry Data'!AP1100)</f>
        <v>1</v>
      </c>
      <c r="Y1100" s="66">
        <f>IFERROR(INDEX('Retasi Pricing'!F:F,MATCH('Entry Data'!AM1100,'Retasi Pricing'!E:E,0))*X1100,"")</f>
        <v>27500</v>
      </c>
      <c r="Z1100" s="62" t="s">
        <v>26</v>
      </c>
      <c r="AA1100" s="62" t="s">
        <v>27</v>
      </c>
      <c r="AB1100" s="32"/>
      <c r="AC1100" s="32" t="s">
        <v>371</v>
      </c>
      <c r="AD1100" s="32" t="str">
        <f t="shared" si="311"/>
        <v/>
      </c>
      <c r="AF1100" s="5" t="str">
        <f t="shared" si="312"/>
        <v>Miftahul Amin44191</v>
      </c>
      <c r="AG1100" s="5" t="str">
        <f t="shared" si="313"/>
        <v>BMJ 04244191UTARADAY</v>
      </c>
      <c r="AH1100" s="5" t="str">
        <f t="shared" si="314"/>
        <v>Miftahul Amin44191UTARADAY</v>
      </c>
      <c r="AI1100" s="5" t="str">
        <f t="shared" si="315"/>
        <v>BMJ 04244191DAY</v>
      </c>
      <c r="AJ1100" s="5" t="str">
        <f t="shared" si="316"/>
        <v>Miftahul Amin44191DAY</v>
      </c>
      <c r="AK1100" s="5" t="str">
        <f t="shared" si="317"/>
        <v>Miftahul AminBMJ II</v>
      </c>
      <c r="AL1100" s="5" t="str">
        <f t="shared" si="319"/>
        <v>1UTARA</v>
      </c>
      <c r="AM1100" s="5" t="str">
        <f t="shared" si="320"/>
        <v>1 &gt; 4UTARA12 RODA</v>
      </c>
      <c r="AN1100" s="5" t="str">
        <f t="shared" si="321"/>
        <v>Miftahul AminBMJ II1 &gt; 4UTARA12 RODA</v>
      </c>
      <c r="AO1100" s="5" t="str">
        <f t="shared" si="322"/>
        <v>Miftahul Amin1 &gt; 4UTARA12 RODA</v>
      </c>
      <c r="AP1100" s="5" t="str">
        <f t="shared" si="323"/>
        <v>44191DAY</v>
      </c>
    </row>
    <row r="1101" spans="1:42" x14ac:dyDescent="0.3">
      <c r="A1101" s="33">
        <v>1</v>
      </c>
      <c r="B1101" s="33"/>
      <c r="C1101" s="70">
        <v>44191</v>
      </c>
      <c r="D1101" s="71" t="s">
        <v>19</v>
      </c>
      <c r="E1101" s="70">
        <v>44191</v>
      </c>
      <c r="F1101" s="71">
        <v>5155902</v>
      </c>
      <c r="G1101" s="33" t="s">
        <v>20</v>
      </c>
      <c r="H1101" s="33" t="s">
        <v>64</v>
      </c>
      <c r="I1101" s="33" t="s">
        <v>51</v>
      </c>
      <c r="J1101" s="33" t="s">
        <v>52</v>
      </c>
      <c r="K1101" s="63" t="s">
        <v>126</v>
      </c>
      <c r="L1101" s="32" t="str">
        <f t="shared" si="306"/>
        <v>CGE370</v>
      </c>
      <c r="M1101" s="32" t="str">
        <f t="shared" si="307"/>
        <v>BMJ II</v>
      </c>
      <c r="N1101" s="32" t="str">
        <f t="shared" si="308"/>
        <v>12 RODA</v>
      </c>
      <c r="O1101" s="64">
        <v>0.59578703703703706</v>
      </c>
      <c r="P1101" s="65">
        <v>44191.59578703704</v>
      </c>
      <c r="Q1101" s="65"/>
      <c r="R1101" s="66">
        <v>2</v>
      </c>
      <c r="S1101" s="66">
        <v>46740</v>
      </c>
      <c r="T1101" s="66">
        <v>17160</v>
      </c>
      <c r="U1101" s="67">
        <f t="shared" si="318"/>
        <v>29.58</v>
      </c>
      <c r="V1101" s="66">
        <f t="shared" si="309"/>
        <v>599793.65999999992</v>
      </c>
      <c r="W1101" s="66" t="str">
        <f t="shared" si="310"/>
        <v>1 &gt; 4</v>
      </c>
      <c r="X1101" s="66">
        <f>A1101+SUMIFS(Presensi!F:F,Presensi!E:E,'Entry Data'!AP1101)</f>
        <v>1</v>
      </c>
      <c r="Y1101" s="66">
        <f>IFERROR(INDEX('Retasi Pricing'!F:F,MATCH('Entry Data'!AM1101,'Retasi Pricing'!E:E,0))*X1101,"")</f>
        <v>27500</v>
      </c>
      <c r="Z1101" s="62" t="s">
        <v>26</v>
      </c>
      <c r="AA1101" s="62" t="s">
        <v>27</v>
      </c>
      <c r="AB1101" s="32"/>
      <c r="AC1101" s="32" t="s">
        <v>371</v>
      </c>
      <c r="AD1101" s="32" t="str">
        <f t="shared" si="311"/>
        <v/>
      </c>
      <c r="AF1101" s="5" t="str">
        <f t="shared" si="312"/>
        <v>Miftahul Amin44191</v>
      </c>
      <c r="AG1101" s="5" t="str">
        <f t="shared" si="313"/>
        <v>BMJ 04244191UTARADAY</v>
      </c>
      <c r="AH1101" s="5" t="str">
        <f t="shared" si="314"/>
        <v>Miftahul Amin44191UTARADAY</v>
      </c>
      <c r="AI1101" s="5" t="str">
        <f t="shared" si="315"/>
        <v>BMJ 04244191DAY</v>
      </c>
      <c r="AJ1101" s="5" t="str">
        <f t="shared" si="316"/>
        <v>Miftahul Amin44191DAY</v>
      </c>
      <c r="AK1101" s="5" t="str">
        <f t="shared" si="317"/>
        <v>Miftahul AminBMJ II</v>
      </c>
      <c r="AL1101" s="5" t="str">
        <f t="shared" si="319"/>
        <v>2UTARA</v>
      </c>
      <c r="AM1101" s="5" t="str">
        <f t="shared" si="320"/>
        <v>1 &gt; 4UTARA12 RODA</v>
      </c>
      <c r="AN1101" s="5" t="str">
        <f t="shared" si="321"/>
        <v>Miftahul AminBMJ II1 &gt; 4UTARA12 RODA</v>
      </c>
      <c r="AO1101" s="5" t="str">
        <f t="shared" si="322"/>
        <v>Miftahul Amin1 &gt; 4UTARA12 RODA</v>
      </c>
      <c r="AP1101" s="5" t="str">
        <f t="shared" si="323"/>
        <v>44191DAY</v>
      </c>
    </row>
    <row r="1102" spans="1:42" x14ac:dyDescent="0.3">
      <c r="A1102" s="33">
        <v>1</v>
      </c>
      <c r="B1102" s="33"/>
      <c r="C1102" s="70">
        <v>44191</v>
      </c>
      <c r="D1102" s="71" t="s">
        <v>19</v>
      </c>
      <c r="E1102" s="70">
        <v>44191</v>
      </c>
      <c r="F1102" s="71">
        <v>5155994</v>
      </c>
      <c r="G1102" s="33" t="s">
        <v>20</v>
      </c>
      <c r="H1102" s="33" t="s">
        <v>21</v>
      </c>
      <c r="I1102" s="33" t="s">
        <v>51</v>
      </c>
      <c r="J1102" s="33" t="s">
        <v>46</v>
      </c>
      <c r="K1102" s="63" t="s">
        <v>126</v>
      </c>
      <c r="L1102" s="32" t="str">
        <f t="shared" si="306"/>
        <v>CGE370</v>
      </c>
      <c r="M1102" s="32" t="str">
        <f t="shared" si="307"/>
        <v>BMJ II</v>
      </c>
      <c r="N1102" s="32" t="str">
        <f t="shared" si="308"/>
        <v>12 RODA</v>
      </c>
      <c r="O1102" s="64">
        <v>0.66331018518518514</v>
      </c>
      <c r="P1102" s="65">
        <v>44191.663310185184</v>
      </c>
      <c r="Q1102" s="65"/>
      <c r="R1102" s="66">
        <v>3</v>
      </c>
      <c r="S1102" s="66">
        <v>44800</v>
      </c>
      <c r="T1102" s="66">
        <v>17160</v>
      </c>
      <c r="U1102" s="67">
        <f t="shared" si="318"/>
        <v>27.64</v>
      </c>
      <c r="V1102" s="66">
        <f t="shared" si="309"/>
        <v>560456.28</v>
      </c>
      <c r="W1102" s="66" t="str">
        <f t="shared" si="310"/>
        <v>1 &gt; 4</v>
      </c>
      <c r="X1102" s="66">
        <f>A1102+SUMIFS(Presensi!F:F,Presensi!E:E,'Entry Data'!AP1102)</f>
        <v>1</v>
      </c>
      <c r="Y1102" s="66">
        <f>IFERROR(INDEX('Retasi Pricing'!F:F,MATCH('Entry Data'!AM1102,'Retasi Pricing'!E:E,0))*X1102,"")</f>
        <v>27500</v>
      </c>
      <c r="Z1102" s="62" t="s">
        <v>26</v>
      </c>
      <c r="AA1102" s="62" t="s">
        <v>27</v>
      </c>
      <c r="AB1102" s="32"/>
      <c r="AC1102" s="32" t="s">
        <v>371</v>
      </c>
      <c r="AD1102" s="32" t="str">
        <f t="shared" si="311"/>
        <v/>
      </c>
      <c r="AF1102" s="5" t="str">
        <f t="shared" si="312"/>
        <v>Miftahul Amin44191</v>
      </c>
      <c r="AG1102" s="5" t="str">
        <f t="shared" si="313"/>
        <v>BMJ 04244191UTARADAY</v>
      </c>
      <c r="AH1102" s="5" t="str">
        <f t="shared" si="314"/>
        <v>Miftahul Amin44191UTARADAY</v>
      </c>
      <c r="AI1102" s="5" t="str">
        <f t="shared" si="315"/>
        <v>BMJ 04244191DAY</v>
      </c>
      <c r="AJ1102" s="5" t="str">
        <f t="shared" si="316"/>
        <v>Miftahul Amin44191DAY</v>
      </c>
      <c r="AK1102" s="5" t="str">
        <f t="shared" si="317"/>
        <v>Miftahul AminBMJ II</v>
      </c>
      <c r="AL1102" s="5" t="str">
        <f t="shared" si="319"/>
        <v>3UTARA</v>
      </c>
      <c r="AM1102" s="5" t="str">
        <f t="shared" si="320"/>
        <v>1 &gt; 4UTARA12 RODA</v>
      </c>
      <c r="AN1102" s="5" t="str">
        <f t="shared" si="321"/>
        <v>Miftahul AminBMJ II1 &gt; 4UTARA12 RODA</v>
      </c>
      <c r="AO1102" s="5" t="str">
        <f t="shared" si="322"/>
        <v>Miftahul Amin1 &gt; 4UTARA12 RODA</v>
      </c>
      <c r="AP1102" s="5" t="str">
        <f t="shared" si="323"/>
        <v>44191DAY</v>
      </c>
    </row>
    <row r="1103" spans="1:42" x14ac:dyDescent="0.3">
      <c r="A1103" s="33">
        <v>1</v>
      </c>
      <c r="B1103" s="33"/>
      <c r="C1103" s="70">
        <v>44191</v>
      </c>
      <c r="D1103" s="71" t="s">
        <v>19</v>
      </c>
      <c r="E1103" s="70">
        <v>44191</v>
      </c>
      <c r="F1103" s="71">
        <v>5156070</v>
      </c>
      <c r="G1103" s="33" t="s">
        <v>20</v>
      </c>
      <c r="H1103" s="33" t="s">
        <v>64</v>
      </c>
      <c r="I1103" s="33" t="s">
        <v>51</v>
      </c>
      <c r="J1103" s="33" t="s">
        <v>53</v>
      </c>
      <c r="K1103" s="63" t="s">
        <v>126</v>
      </c>
      <c r="L1103" s="32" t="str">
        <f t="shared" si="306"/>
        <v>CGE370</v>
      </c>
      <c r="M1103" s="32" t="str">
        <f t="shared" si="307"/>
        <v>BMJ II</v>
      </c>
      <c r="N1103" s="32" t="str">
        <f t="shared" si="308"/>
        <v>12 RODA</v>
      </c>
      <c r="O1103" s="64">
        <v>0.71930555555555553</v>
      </c>
      <c r="P1103" s="65">
        <v>44191.719305555554</v>
      </c>
      <c r="Q1103" s="65"/>
      <c r="R1103" s="66">
        <v>4</v>
      </c>
      <c r="S1103" s="66">
        <v>46180</v>
      </c>
      <c r="T1103" s="66">
        <v>17160</v>
      </c>
      <c r="U1103" s="67">
        <f t="shared" si="318"/>
        <v>29.02</v>
      </c>
      <c r="V1103" s="66">
        <f t="shared" si="309"/>
        <v>588438.54</v>
      </c>
      <c r="W1103" s="66" t="str">
        <f t="shared" si="310"/>
        <v>1 &gt; 4</v>
      </c>
      <c r="X1103" s="66">
        <f>A1103+SUMIFS(Presensi!F:F,Presensi!E:E,'Entry Data'!AP1103)</f>
        <v>1</v>
      </c>
      <c r="Y1103" s="66">
        <f>IFERROR(INDEX('Retasi Pricing'!F:F,MATCH('Entry Data'!AM1103,'Retasi Pricing'!E:E,0))*X1103,"")</f>
        <v>27500</v>
      </c>
      <c r="Z1103" s="62" t="s">
        <v>26</v>
      </c>
      <c r="AA1103" s="62" t="s">
        <v>27</v>
      </c>
      <c r="AB1103" s="32"/>
      <c r="AC1103" s="32" t="s">
        <v>371</v>
      </c>
      <c r="AD1103" s="32" t="str">
        <f t="shared" si="311"/>
        <v/>
      </c>
      <c r="AF1103" s="5" t="str">
        <f t="shared" si="312"/>
        <v>Miftahul Amin44191</v>
      </c>
      <c r="AG1103" s="5" t="str">
        <f t="shared" si="313"/>
        <v>BMJ 04244191UTARADAY</v>
      </c>
      <c r="AH1103" s="5" t="str">
        <f t="shared" si="314"/>
        <v>Miftahul Amin44191UTARADAY</v>
      </c>
      <c r="AI1103" s="5" t="str">
        <f t="shared" si="315"/>
        <v>BMJ 04244191DAY</v>
      </c>
      <c r="AJ1103" s="5" t="str">
        <f t="shared" si="316"/>
        <v>Miftahul Amin44191DAY</v>
      </c>
      <c r="AK1103" s="5" t="str">
        <f t="shared" si="317"/>
        <v>Miftahul AminBMJ II</v>
      </c>
      <c r="AL1103" s="5" t="str">
        <f t="shared" si="319"/>
        <v>4UTARA</v>
      </c>
      <c r="AM1103" s="5" t="str">
        <f t="shared" si="320"/>
        <v>1 &gt; 4UTARA12 RODA</v>
      </c>
      <c r="AN1103" s="5" t="str">
        <f t="shared" si="321"/>
        <v>Miftahul AminBMJ II1 &gt; 4UTARA12 RODA</v>
      </c>
      <c r="AO1103" s="5" t="str">
        <f t="shared" si="322"/>
        <v>Miftahul Amin1 &gt; 4UTARA12 RODA</v>
      </c>
      <c r="AP1103" s="5" t="str">
        <f t="shared" si="323"/>
        <v>44191DAY</v>
      </c>
    </row>
    <row r="1104" spans="1:42" x14ac:dyDescent="0.3">
      <c r="A1104" s="33">
        <v>1</v>
      </c>
      <c r="B1104" s="33"/>
      <c r="C1104" s="70">
        <v>44191</v>
      </c>
      <c r="D1104" s="71" t="s">
        <v>19</v>
      </c>
      <c r="E1104" s="70">
        <v>44191</v>
      </c>
      <c r="F1104" s="71">
        <v>5155707</v>
      </c>
      <c r="G1104" s="33" t="s">
        <v>20</v>
      </c>
      <c r="H1104" s="33" t="s">
        <v>21</v>
      </c>
      <c r="I1104" s="33" t="s">
        <v>45</v>
      </c>
      <c r="J1104" s="33" t="s">
        <v>46</v>
      </c>
      <c r="K1104" s="63" t="s">
        <v>33</v>
      </c>
      <c r="L1104" s="32" t="str">
        <f t="shared" si="306"/>
        <v>CGE370</v>
      </c>
      <c r="M1104" s="32" t="str">
        <f t="shared" si="307"/>
        <v>BMJ II</v>
      </c>
      <c r="N1104" s="32" t="str">
        <f t="shared" si="308"/>
        <v>12 RODA</v>
      </c>
      <c r="O1104" s="64">
        <v>0.4251967592592592</v>
      </c>
      <c r="P1104" s="65">
        <v>44191.438981481479</v>
      </c>
      <c r="Q1104" s="65"/>
      <c r="R1104" s="66">
        <v>1</v>
      </c>
      <c r="S1104" s="66">
        <v>43320</v>
      </c>
      <c r="T1104" s="66">
        <v>17220</v>
      </c>
      <c r="U1104" s="67">
        <f t="shared" si="318"/>
        <v>26.1</v>
      </c>
      <c r="V1104" s="66">
        <f t="shared" si="309"/>
        <v>529229.70000000007</v>
      </c>
      <c r="W1104" s="66" t="str">
        <f t="shared" si="310"/>
        <v>1 &gt; 4</v>
      </c>
      <c r="X1104" s="66">
        <f>A1104+SUMIFS(Presensi!F:F,Presensi!E:E,'Entry Data'!AP1104)</f>
        <v>1</v>
      </c>
      <c r="Y1104" s="66">
        <f>IFERROR(INDEX('Retasi Pricing'!F:F,MATCH('Entry Data'!AM1104,'Retasi Pricing'!E:E,0))*X1104,"")</f>
        <v>27500</v>
      </c>
      <c r="Z1104" s="62" t="s">
        <v>26</v>
      </c>
      <c r="AA1104" s="62" t="s">
        <v>27</v>
      </c>
      <c r="AB1104" s="32"/>
      <c r="AC1104" s="32" t="s">
        <v>212</v>
      </c>
      <c r="AD1104" s="32" t="str">
        <f t="shared" si="311"/>
        <v/>
      </c>
      <c r="AF1104" s="5" t="str">
        <f t="shared" si="312"/>
        <v>reso sungkowo44191</v>
      </c>
      <c r="AG1104" s="5" t="str">
        <f t="shared" si="313"/>
        <v>BMJ 04344191UTARADAY</v>
      </c>
      <c r="AH1104" s="5" t="str">
        <f t="shared" si="314"/>
        <v>reso sungkowo44191UTARADAY</v>
      </c>
      <c r="AI1104" s="5" t="str">
        <f t="shared" si="315"/>
        <v>BMJ 04344191DAY</v>
      </c>
      <c r="AJ1104" s="5" t="str">
        <f t="shared" si="316"/>
        <v>reso sungkowo44191DAY</v>
      </c>
      <c r="AK1104" s="5" t="str">
        <f t="shared" si="317"/>
        <v>reso sungkowoBMJ II</v>
      </c>
      <c r="AL1104" s="5" t="str">
        <f t="shared" si="319"/>
        <v>1UTARA</v>
      </c>
      <c r="AM1104" s="5" t="str">
        <f t="shared" si="320"/>
        <v>1 &gt; 4UTARA12 RODA</v>
      </c>
      <c r="AN1104" s="5" t="str">
        <f t="shared" si="321"/>
        <v>reso sungkowoBMJ II1 &gt; 4UTARA12 RODA</v>
      </c>
      <c r="AO1104" s="5" t="str">
        <f t="shared" si="322"/>
        <v>reso sungkowo1 &gt; 4UTARA12 RODA</v>
      </c>
      <c r="AP1104" s="5" t="str">
        <f t="shared" si="323"/>
        <v>44191DAY</v>
      </c>
    </row>
    <row r="1105" spans="1:42" x14ac:dyDescent="0.3">
      <c r="A1105" s="33">
        <v>1</v>
      </c>
      <c r="B1105" s="33"/>
      <c r="C1105" s="70">
        <v>44191</v>
      </c>
      <c r="D1105" s="71" t="s">
        <v>19</v>
      </c>
      <c r="E1105" s="70">
        <v>44191</v>
      </c>
      <c r="F1105" s="71">
        <v>5155843</v>
      </c>
      <c r="G1105" s="33" t="s">
        <v>20</v>
      </c>
      <c r="H1105" s="33" t="s">
        <v>64</v>
      </c>
      <c r="I1105" s="33" t="s">
        <v>51</v>
      </c>
      <c r="J1105" s="33" t="s">
        <v>53</v>
      </c>
      <c r="K1105" s="63" t="s">
        <v>107</v>
      </c>
      <c r="L1105" s="32" t="str">
        <f t="shared" si="306"/>
        <v>CGE370</v>
      </c>
      <c r="M1105" s="32" t="str">
        <f t="shared" si="307"/>
        <v>BMJ II</v>
      </c>
      <c r="N1105" s="32" t="str">
        <f t="shared" si="308"/>
        <v>12 RODA</v>
      </c>
      <c r="O1105" s="64">
        <v>0.54168981481481482</v>
      </c>
      <c r="P1105" s="65">
        <v>44191.552337962959</v>
      </c>
      <c r="Q1105" s="65"/>
      <c r="R1105" s="66">
        <v>1</v>
      </c>
      <c r="S1105" s="66">
        <v>44700</v>
      </c>
      <c r="T1105" s="66">
        <v>16760</v>
      </c>
      <c r="U1105" s="67">
        <f t="shared" si="318"/>
        <v>27.94</v>
      </c>
      <c r="V1105" s="66">
        <f t="shared" si="309"/>
        <v>566539.38000000012</v>
      </c>
      <c r="W1105" s="66" t="str">
        <f t="shared" si="310"/>
        <v>1 &gt; 4</v>
      </c>
      <c r="X1105" s="66">
        <f>A1105+SUMIFS(Presensi!F:F,Presensi!E:E,'Entry Data'!AP1105)</f>
        <v>1</v>
      </c>
      <c r="Y1105" s="66">
        <f>IFERROR(INDEX('Retasi Pricing'!F:F,MATCH('Entry Data'!AM1105,'Retasi Pricing'!E:E,0))*X1105,"")</f>
        <v>27500</v>
      </c>
      <c r="Z1105" s="62" t="s">
        <v>26</v>
      </c>
      <c r="AA1105" s="62" t="s">
        <v>27</v>
      </c>
      <c r="AB1105" s="32"/>
      <c r="AC1105" s="32" t="s">
        <v>192</v>
      </c>
      <c r="AD1105" s="32" t="str">
        <f t="shared" si="311"/>
        <v/>
      </c>
      <c r="AF1105" s="5" t="str">
        <f t="shared" si="312"/>
        <v>awaluddin44191</v>
      </c>
      <c r="AG1105" s="5" t="str">
        <f t="shared" si="313"/>
        <v>BMJ 04444191UTARADAY</v>
      </c>
      <c r="AH1105" s="5" t="str">
        <f t="shared" si="314"/>
        <v>awaluddin44191UTARADAY</v>
      </c>
      <c r="AI1105" s="5" t="str">
        <f t="shared" si="315"/>
        <v>BMJ 04444191DAY</v>
      </c>
      <c r="AJ1105" s="5" t="str">
        <f t="shared" si="316"/>
        <v>awaluddin44191DAY</v>
      </c>
      <c r="AK1105" s="5" t="str">
        <f t="shared" si="317"/>
        <v>awaluddinBMJ II</v>
      </c>
      <c r="AL1105" s="5" t="str">
        <f t="shared" si="319"/>
        <v>1UTARA</v>
      </c>
      <c r="AM1105" s="5" t="str">
        <f t="shared" si="320"/>
        <v>1 &gt; 4UTARA12 RODA</v>
      </c>
      <c r="AN1105" s="5" t="str">
        <f t="shared" si="321"/>
        <v>awaluddinBMJ II1 &gt; 4UTARA12 RODA</v>
      </c>
      <c r="AO1105" s="5" t="str">
        <f t="shared" si="322"/>
        <v>awaluddin1 &gt; 4UTARA12 RODA</v>
      </c>
      <c r="AP1105" s="5" t="str">
        <f t="shared" si="323"/>
        <v>44191DAY</v>
      </c>
    </row>
    <row r="1106" spans="1:42" x14ac:dyDescent="0.3">
      <c r="A1106" s="33">
        <v>1</v>
      </c>
      <c r="B1106" s="33"/>
      <c r="C1106" s="70">
        <v>44191</v>
      </c>
      <c r="D1106" s="71" t="s">
        <v>19</v>
      </c>
      <c r="E1106" s="70">
        <v>44191</v>
      </c>
      <c r="F1106" s="71">
        <v>5155926</v>
      </c>
      <c r="G1106" s="33" t="s">
        <v>20</v>
      </c>
      <c r="H1106" s="33" t="s">
        <v>64</v>
      </c>
      <c r="I1106" s="33" t="s">
        <v>51</v>
      </c>
      <c r="J1106" s="33" t="s">
        <v>52</v>
      </c>
      <c r="K1106" s="63" t="s">
        <v>107</v>
      </c>
      <c r="L1106" s="32" t="str">
        <f t="shared" si="306"/>
        <v>CGE370</v>
      </c>
      <c r="M1106" s="32" t="str">
        <f t="shared" si="307"/>
        <v>BMJ II</v>
      </c>
      <c r="N1106" s="32" t="str">
        <f t="shared" si="308"/>
        <v>12 RODA</v>
      </c>
      <c r="O1106" s="64">
        <v>0.61037037037037034</v>
      </c>
      <c r="P1106" s="65">
        <v>44191.61037037037</v>
      </c>
      <c r="Q1106" s="65"/>
      <c r="R1106" s="66">
        <v>2</v>
      </c>
      <c r="S1106" s="66">
        <v>45980</v>
      </c>
      <c r="T1106" s="66">
        <v>16760</v>
      </c>
      <c r="U1106" s="67">
        <f t="shared" si="318"/>
        <v>29.22</v>
      </c>
      <c r="V1106" s="66">
        <f t="shared" si="309"/>
        <v>592493.93999999994</v>
      </c>
      <c r="W1106" s="66" t="str">
        <f t="shared" si="310"/>
        <v>1 &gt; 4</v>
      </c>
      <c r="X1106" s="66">
        <f>A1106+SUMIFS(Presensi!F:F,Presensi!E:E,'Entry Data'!AP1106)</f>
        <v>1</v>
      </c>
      <c r="Y1106" s="66">
        <f>IFERROR(INDEX('Retasi Pricing'!F:F,MATCH('Entry Data'!AM1106,'Retasi Pricing'!E:E,0))*X1106,"")</f>
        <v>27500</v>
      </c>
      <c r="Z1106" s="62" t="s">
        <v>26</v>
      </c>
      <c r="AA1106" s="62" t="s">
        <v>27</v>
      </c>
      <c r="AB1106" s="32"/>
      <c r="AC1106" s="32" t="s">
        <v>192</v>
      </c>
      <c r="AD1106" s="32" t="str">
        <f t="shared" si="311"/>
        <v/>
      </c>
      <c r="AF1106" s="5" t="str">
        <f t="shared" si="312"/>
        <v>awaluddin44191</v>
      </c>
      <c r="AG1106" s="5" t="str">
        <f t="shared" si="313"/>
        <v>BMJ 04444191UTARADAY</v>
      </c>
      <c r="AH1106" s="5" t="str">
        <f t="shared" si="314"/>
        <v>awaluddin44191UTARADAY</v>
      </c>
      <c r="AI1106" s="5" t="str">
        <f t="shared" si="315"/>
        <v>BMJ 04444191DAY</v>
      </c>
      <c r="AJ1106" s="5" t="str">
        <f t="shared" si="316"/>
        <v>awaluddin44191DAY</v>
      </c>
      <c r="AK1106" s="5" t="str">
        <f t="shared" si="317"/>
        <v>awaluddinBMJ II</v>
      </c>
      <c r="AL1106" s="5" t="str">
        <f t="shared" si="319"/>
        <v>2UTARA</v>
      </c>
      <c r="AM1106" s="5" t="str">
        <f t="shared" si="320"/>
        <v>1 &gt; 4UTARA12 RODA</v>
      </c>
      <c r="AN1106" s="5" t="str">
        <f t="shared" si="321"/>
        <v>awaluddinBMJ II1 &gt; 4UTARA12 RODA</v>
      </c>
      <c r="AO1106" s="5" t="str">
        <f t="shared" si="322"/>
        <v>awaluddin1 &gt; 4UTARA12 RODA</v>
      </c>
      <c r="AP1106" s="5" t="str">
        <f t="shared" si="323"/>
        <v>44191DAY</v>
      </c>
    </row>
    <row r="1107" spans="1:42" x14ac:dyDescent="0.3">
      <c r="A1107" s="33">
        <v>1</v>
      </c>
      <c r="B1107" s="33"/>
      <c r="C1107" s="70">
        <v>44191</v>
      </c>
      <c r="D1107" s="71" t="s">
        <v>19</v>
      </c>
      <c r="E1107" s="70">
        <v>44191</v>
      </c>
      <c r="F1107" s="71">
        <v>5156013</v>
      </c>
      <c r="G1107" s="33" t="s">
        <v>20</v>
      </c>
      <c r="H1107" s="33" t="s">
        <v>21</v>
      </c>
      <c r="I1107" s="33" t="s">
        <v>51</v>
      </c>
      <c r="J1107" s="33" t="s">
        <v>46</v>
      </c>
      <c r="K1107" s="63" t="s">
        <v>107</v>
      </c>
      <c r="L1107" s="32" t="str">
        <f t="shared" si="306"/>
        <v>CGE370</v>
      </c>
      <c r="M1107" s="32" t="str">
        <f t="shared" si="307"/>
        <v>BMJ II</v>
      </c>
      <c r="N1107" s="32" t="str">
        <f t="shared" si="308"/>
        <v>12 RODA</v>
      </c>
      <c r="O1107" s="64">
        <v>0.67491898148148144</v>
      </c>
      <c r="P1107" s="65">
        <v>44191.67491898148</v>
      </c>
      <c r="Q1107" s="65"/>
      <c r="R1107" s="66">
        <v>3</v>
      </c>
      <c r="S1107" s="66">
        <v>46280</v>
      </c>
      <c r="T1107" s="66">
        <v>16760</v>
      </c>
      <c r="U1107" s="67">
        <f t="shared" si="318"/>
        <v>29.52</v>
      </c>
      <c r="V1107" s="66">
        <f t="shared" si="309"/>
        <v>598577.04</v>
      </c>
      <c r="W1107" s="66" t="str">
        <f t="shared" si="310"/>
        <v>1 &gt; 4</v>
      </c>
      <c r="X1107" s="66">
        <f>A1107+SUMIFS(Presensi!F:F,Presensi!E:E,'Entry Data'!AP1107)</f>
        <v>1</v>
      </c>
      <c r="Y1107" s="66">
        <f>IFERROR(INDEX('Retasi Pricing'!F:F,MATCH('Entry Data'!AM1107,'Retasi Pricing'!E:E,0))*X1107,"")</f>
        <v>27500</v>
      </c>
      <c r="Z1107" s="62" t="s">
        <v>26</v>
      </c>
      <c r="AA1107" s="62" t="s">
        <v>27</v>
      </c>
      <c r="AB1107" s="32"/>
      <c r="AC1107" s="32" t="s">
        <v>192</v>
      </c>
      <c r="AD1107" s="32" t="str">
        <f t="shared" si="311"/>
        <v/>
      </c>
      <c r="AF1107" s="5" t="str">
        <f t="shared" si="312"/>
        <v>awaluddin44191</v>
      </c>
      <c r="AG1107" s="5" t="str">
        <f t="shared" si="313"/>
        <v>BMJ 04444191UTARADAY</v>
      </c>
      <c r="AH1107" s="5" t="str">
        <f t="shared" si="314"/>
        <v>awaluddin44191UTARADAY</v>
      </c>
      <c r="AI1107" s="5" t="str">
        <f t="shared" si="315"/>
        <v>BMJ 04444191DAY</v>
      </c>
      <c r="AJ1107" s="5" t="str">
        <f t="shared" si="316"/>
        <v>awaluddin44191DAY</v>
      </c>
      <c r="AK1107" s="5" t="str">
        <f t="shared" si="317"/>
        <v>awaluddinBMJ II</v>
      </c>
      <c r="AL1107" s="5" t="str">
        <f t="shared" si="319"/>
        <v>3UTARA</v>
      </c>
      <c r="AM1107" s="5" t="str">
        <f t="shared" si="320"/>
        <v>1 &gt; 4UTARA12 RODA</v>
      </c>
      <c r="AN1107" s="5" t="str">
        <f t="shared" si="321"/>
        <v>awaluddinBMJ II1 &gt; 4UTARA12 RODA</v>
      </c>
      <c r="AO1107" s="5" t="str">
        <f t="shared" si="322"/>
        <v>awaluddin1 &gt; 4UTARA12 RODA</v>
      </c>
      <c r="AP1107" s="5" t="str">
        <f t="shared" si="323"/>
        <v>44191DAY</v>
      </c>
    </row>
    <row r="1108" spans="1:42" x14ac:dyDescent="0.3">
      <c r="A1108" s="33">
        <v>1</v>
      </c>
      <c r="B1108" s="33"/>
      <c r="C1108" s="70">
        <v>44191</v>
      </c>
      <c r="D1108" s="71" t="s">
        <v>19</v>
      </c>
      <c r="E1108" s="70">
        <v>44191</v>
      </c>
      <c r="F1108" s="71">
        <v>5156091</v>
      </c>
      <c r="G1108" s="33" t="s">
        <v>20</v>
      </c>
      <c r="H1108" s="33" t="s">
        <v>64</v>
      </c>
      <c r="I1108" s="33" t="s">
        <v>51</v>
      </c>
      <c r="J1108" s="33" t="s">
        <v>53</v>
      </c>
      <c r="K1108" s="63" t="s">
        <v>107</v>
      </c>
      <c r="L1108" s="32" t="str">
        <f t="shared" si="306"/>
        <v>CGE370</v>
      </c>
      <c r="M1108" s="32" t="str">
        <f t="shared" si="307"/>
        <v>BMJ II</v>
      </c>
      <c r="N1108" s="32" t="str">
        <f t="shared" si="308"/>
        <v>12 RODA</v>
      </c>
      <c r="O1108" s="64">
        <v>0.74237268518518518</v>
      </c>
      <c r="P1108" s="65">
        <v>44191.742372685185</v>
      </c>
      <c r="Q1108" s="65"/>
      <c r="R1108" s="66">
        <v>4</v>
      </c>
      <c r="S1108" s="66">
        <v>47420</v>
      </c>
      <c r="T1108" s="66">
        <v>16760</v>
      </c>
      <c r="U1108" s="67">
        <f t="shared" si="318"/>
        <v>30.66</v>
      </c>
      <c r="V1108" s="66">
        <f t="shared" si="309"/>
        <v>621692.81999999995</v>
      </c>
      <c r="W1108" s="66" t="str">
        <f t="shared" si="310"/>
        <v>1 &gt; 4</v>
      </c>
      <c r="X1108" s="66">
        <f>A1108+SUMIFS(Presensi!F:F,Presensi!E:E,'Entry Data'!AP1108)</f>
        <v>1</v>
      </c>
      <c r="Y1108" s="66">
        <f>IFERROR(INDEX('Retasi Pricing'!F:F,MATCH('Entry Data'!AM1108,'Retasi Pricing'!E:E,0))*X1108,"")</f>
        <v>27500</v>
      </c>
      <c r="Z1108" s="62" t="s">
        <v>26</v>
      </c>
      <c r="AA1108" s="62" t="s">
        <v>27</v>
      </c>
      <c r="AB1108" s="32"/>
      <c r="AC1108" s="32" t="s">
        <v>192</v>
      </c>
      <c r="AD1108" s="32" t="str">
        <f t="shared" si="311"/>
        <v/>
      </c>
      <c r="AF1108" s="5" t="str">
        <f t="shared" si="312"/>
        <v>awaluddin44191</v>
      </c>
      <c r="AG1108" s="5" t="str">
        <f t="shared" si="313"/>
        <v>BMJ 04444191UTARADAY</v>
      </c>
      <c r="AH1108" s="5" t="str">
        <f t="shared" si="314"/>
        <v>awaluddin44191UTARADAY</v>
      </c>
      <c r="AI1108" s="5" t="str">
        <f t="shared" si="315"/>
        <v>BMJ 04444191DAY</v>
      </c>
      <c r="AJ1108" s="5" t="str">
        <f t="shared" si="316"/>
        <v>awaluddin44191DAY</v>
      </c>
      <c r="AK1108" s="5" t="str">
        <f t="shared" si="317"/>
        <v>awaluddinBMJ II</v>
      </c>
      <c r="AL1108" s="5" t="str">
        <f t="shared" si="319"/>
        <v>4UTARA</v>
      </c>
      <c r="AM1108" s="5" t="str">
        <f t="shared" si="320"/>
        <v>1 &gt; 4UTARA12 RODA</v>
      </c>
      <c r="AN1108" s="5" t="str">
        <f t="shared" si="321"/>
        <v>awaluddinBMJ II1 &gt; 4UTARA12 RODA</v>
      </c>
      <c r="AO1108" s="5" t="str">
        <f t="shared" si="322"/>
        <v>awaluddin1 &gt; 4UTARA12 RODA</v>
      </c>
      <c r="AP1108" s="5" t="str">
        <f t="shared" si="323"/>
        <v>44191DAY</v>
      </c>
    </row>
    <row r="1109" spans="1:42" x14ac:dyDescent="0.3">
      <c r="A1109" s="33">
        <v>1</v>
      </c>
      <c r="B1109" s="33"/>
      <c r="C1109" s="70">
        <v>44191</v>
      </c>
      <c r="D1109" s="71" t="s">
        <v>19</v>
      </c>
      <c r="E1109" s="70">
        <v>44191</v>
      </c>
      <c r="F1109" s="71">
        <v>5155631</v>
      </c>
      <c r="G1109" s="33" t="s">
        <v>20</v>
      </c>
      <c r="H1109" s="33" t="s">
        <v>21</v>
      </c>
      <c r="I1109" s="33" t="s">
        <v>45</v>
      </c>
      <c r="J1109" s="33" t="s">
        <v>46</v>
      </c>
      <c r="K1109" s="63" t="s">
        <v>35</v>
      </c>
      <c r="L1109" s="32" t="str">
        <f t="shared" si="306"/>
        <v>CGE370</v>
      </c>
      <c r="M1109" s="32" t="str">
        <f t="shared" si="307"/>
        <v>BMJ II</v>
      </c>
      <c r="N1109" s="32" t="str">
        <f t="shared" si="308"/>
        <v>12 RODA</v>
      </c>
      <c r="O1109" s="64">
        <v>0.35891203703703706</v>
      </c>
      <c r="P1109" s="65">
        <v>44191.363738425927</v>
      </c>
      <c r="Q1109" s="65"/>
      <c r="R1109" s="66">
        <v>1</v>
      </c>
      <c r="S1109" s="66">
        <v>45740</v>
      </c>
      <c r="T1109" s="66">
        <v>17160</v>
      </c>
      <c r="U1109" s="67">
        <f t="shared" si="318"/>
        <v>28.58</v>
      </c>
      <c r="V1109" s="66">
        <f t="shared" si="309"/>
        <v>579516.65999999992</v>
      </c>
      <c r="W1109" s="66" t="str">
        <f t="shared" si="310"/>
        <v>1 &gt; 4</v>
      </c>
      <c r="X1109" s="66">
        <f>A1109+SUMIFS(Presensi!F:F,Presensi!E:E,'Entry Data'!AP1109)</f>
        <v>1</v>
      </c>
      <c r="Y1109" s="66">
        <f>IFERROR(INDEX('Retasi Pricing'!F:F,MATCH('Entry Data'!AM1109,'Retasi Pricing'!E:E,0))*X1109,"")</f>
        <v>27500</v>
      </c>
      <c r="Z1109" s="62" t="s">
        <v>26</v>
      </c>
      <c r="AA1109" s="62" t="s">
        <v>27</v>
      </c>
      <c r="AB1109" s="32"/>
      <c r="AC1109" s="32" t="s">
        <v>215</v>
      </c>
      <c r="AD1109" s="32" t="str">
        <f t="shared" si="311"/>
        <v/>
      </c>
      <c r="AF1109" s="5" t="str">
        <f t="shared" si="312"/>
        <v>roni irfansyah44191</v>
      </c>
      <c r="AG1109" s="5" t="str">
        <f t="shared" si="313"/>
        <v>BMJ 04544191UTARADAY</v>
      </c>
      <c r="AH1109" s="5" t="str">
        <f t="shared" si="314"/>
        <v>roni irfansyah44191UTARADAY</v>
      </c>
      <c r="AI1109" s="5" t="str">
        <f t="shared" si="315"/>
        <v>BMJ 04544191DAY</v>
      </c>
      <c r="AJ1109" s="5" t="str">
        <f t="shared" si="316"/>
        <v>roni irfansyah44191DAY</v>
      </c>
      <c r="AK1109" s="5" t="str">
        <f t="shared" si="317"/>
        <v>roni irfansyahBMJ II</v>
      </c>
      <c r="AL1109" s="5" t="str">
        <f t="shared" si="319"/>
        <v>1UTARA</v>
      </c>
      <c r="AM1109" s="5" t="str">
        <f t="shared" si="320"/>
        <v>1 &gt; 4UTARA12 RODA</v>
      </c>
      <c r="AN1109" s="5" t="str">
        <f t="shared" si="321"/>
        <v>roni irfansyahBMJ II1 &gt; 4UTARA12 RODA</v>
      </c>
      <c r="AO1109" s="5" t="str">
        <f t="shared" si="322"/>
        <v>roni irfansyah1 &gt; 4UTARA12 RODA</v>
      </c>
      <c r="AP1109" s="5" t="str">
        <f t="shared" si="323"/>
        <v>44191DAY</v>
      </c>
    </row>
    <row r="1110" spans="1:42" x14ac:dyDescent="0.3">
      <c r="A1110" s="33">
        <v>1</v>
      </c>
      <c r="B1110" s="33"/>
      <c r="C1110" s="70">
        <v>44191</v>
      </c>
      <c r="D1110" s="71" t="s">
        <v>19</v>
      </c>
      <c r="E1110" s="70">
        <v>44191</v>
      </c>
      <c r="F1110" s="71">
        <v>5155699</v>
      </c>
      <c r="G1110" s="33" t="s">
        <v>20</v>
      </c>
      <c r="H1110" s="33" t="s">
        <v>64</v>
      </c>
      <c r="I1110" s="33" t="s">
        <v>51</v>
      </c>
      <c r="J1110" s="33" t="s">
        <v>53</v>
      </c>
      <c r="K1110" s="63" t="s">
        <v>35</v>
      </c>
      <c r="L1110" s="32" t="str">
        <f t="shared" si="306"/>
        <v>CGE370</v>
      </c>
      <c r="M1110" s="32" t="str">
        <f t="shared" si="307"/>
        <v>BMJ II</v>
      </c>
      <c r="N1110" s="32" t="str">
        <f t="shared" si="308"/>
        <v>12 RODA</v>
      </c>
      <c r="O1110" s="64">
        <v>0.41820601851851852</v>
      </c>
      <c r="P1110" s="65">
        <v>44191.418206018519</v>
      </c>
      <c r="Q1110" s="65"/>
      <c r="R1110" s="66">
        <v>2</v>
      </c>
      <c r="S1110" s="66">
        <v>43740</v>
      </c>
      <c r="T1110" s="66">
        <v>17160</v>
      </c>
      <c r="U1110" s="67">
        <f t="shared" si="318"/>
        <v>26.58</v>
      </c>
      <c r="V1110" s="66">
        <f t="shared" si="309"/>
        <v>538962.65999999992</v>
      </c>
      <c r="W1110" s="66" t="str">
        <f t="shared" si="310"/>
        <v>1 &gt; 4</v>
      </c>
      <c r="X1110" s="66">
        <f>A1110+SUMIFS(Presensi!F:F,Presensi!E:E,'Entry Data'!AP1110)</f>
        <v>1</v>
      </c>
      <c r="Y1110" s="66">
        <f>IFERROR(INDEX('Retasi Pricing'!F:F,MATCH('Entry Data'!AM1110,'Retasi Pricing'!E:E,0))*X1110,"")</f>
        <v>27500</v>
      </c>
      <c r="Z1110" s="62" t="s">
        <v>26</v>
      </c>
      <c r="AA1110" s="62" t="s">
        <v>27</v>
      </c>
      <c r="AB1110" s="32"/>
      <c r="AC1110" s="32" t="s">
        <v>215</v>
      </c>
      <c r="AD1110" s="32" t="str">
        <f t="shared" si="311"/>
        <v/>
      </c>
      <c r="AF1110" s="5" t="str">
        <f t="shared" si="312"/>
        <v>roni irfansyah44191</v>
      </c>
      <c r="AG1110" s="5" t="str">
        <f t="shared" si="313"/>
        <v>BMJ 04544191UTARADAY</v>
      </c>
      <c r="AH1110" s="5" t="str">
        <f t="shared" si="314"/>
        <v>roni irfansyah44191UTARADAY</v>
      </c>
      <c r="AI1110" s="5" t="str">
        <f t="shared" si="315"/>
        <v>BMJ 04544191DAY</v>
      </c>
      <c r="AJ1110" s="5" t="str">
        <f t="shared" si="316"/>
        <v>roni irfansyah44191DAY</v>
      </c>
      <c r="AK1110" s="5" t="str">
        <f t="shared" si="317"/>
        <v>roni irfansyahBMJ II</v>
      </c>
      <c r="AL1110" s="5" t="str">
        <f t="shared" si="319"/>
        <v>2UTARA</v>
      </c>
      <c r="AM1110" s="5" t="str">
        <f t="shared" si="320"/>
        <v>1 &gt; 4UTARA12 RODA</v>
      </c>
      <c r="AN1110" s="5" t="str">
        <f t="shared" si="321"/>
        <v>roni irfansyahBMJ II1 &gt; 4UTARA12 RODA</v>
      </c>
      <c r="AO1110" s="5" t="str">
        <f t="shared" si="322"/>
        <v>roni irfansyah1 &gt; 4UTARA12 RODA</v>
      </c>
      <c r="AP1110" s="5" t="str">
        <f t="shared" si="323"/>
        <v>44191DAY</v>
      </c>
    </row>
    <row r="1111" spans="1:42" x14ac:dyDescent="0.3">
      <c r="A1111" s="33">
        <v>1</v>
      </c>
      <c r="B1111" s="33"/>
      <c r="C1111" s="70">
        <v>44191</v>
      </c>
      <c r="D1111" s="71" t="s">
        <v>19</v>
      </c>
      <c r="E1111" s="70">
        <v>44191</v>
      </c>
      <c r="F1111" s="71">
        <v>5155779</v>
      </c>
      <c r="G1111" s="33" t="s">
        <v>20</v>
      </c>
      <c r="H1111" s="33" t="s">
        <v>64</v>
      </c>
      <c r="I1111" s="33" t="s">
        <v>51</v>
      </c>
      <c r="J1111" s="33" t="s">
        <v>53</v>
      </c>
      <c r="K1111" s="63" t="s">
        <v>35</v>
      </c>
      <c r="L1111" s="32" t="str">
        <f t="shared" si="306"/>
        <v>CGE370</v>
      </c>
      <c r="M1111" s="32" t="str">
        <f t="shared" si="307"/>
        <v>BMJ II</v>
      </c>
      <c r="N1111" s="32" t="str">
        <f t="shared" si="308"/>
        <v>12 RODA</v>
      </c>
      <c r="O1111" s="64">
        <v>0.47856481481481478</v>
      </c>
      <c r="P1111" s="65">
        <v>44191.478564814817</v>
      </c>
      <c r="Q1111" s="65"/>
      <c r="R1111" s="66">
        <v>3</v>
      </c>
      <c r="S1111" s="66">
        <v>45800</v>
      </c>
      <c r="T1111" s="66">
        <v>17160</v>
      </c>
      <c r="U1111" s="67">
        <f t="shared" si="318"/>
        <v>28.64</v>
      </c>
      <c r="V1111" s="66">
        <f t="shared" si="309"/>
        <v>580733.28</v>
      </c>
      <c r="W1111" s="66" t="str">
        <f t="shared" si="310"/>
        <v>1 &gt; 4</v>
      </c>
      <c r="X1111" s="66">
        <f>A1111+SUMIFS(Presensi!F:F,Presensi!E:E,'Entry Data'!AP1111)</f>
        <v>1</v>
      </c>
      <c r="Y1111" s="66">
        <f>IFERROR(INDEX('Retasi Pricing'!F:F,MATCH('Entry Data'!AM1111,'Retasi Pricing'!E:E,0))*X1111,"")</f>
        <v>27500</v>
      </c>
      <c r="Z1111" s="62" t="s">
        <v>26</v>
      </c>
      <c r="AA1111" s="62" t="s">
        <v>27</v>
      </c>
      <c r="AB1111" s="32"/>
      <c r="AC1111" s="32" t="s">
        <v>215</v>
      </c>
      <c r="AD1111" s="32" t="str">
        <f t="shared" si="311"/>
        <v/>
      </c>
      <c r="AF1111" s="5" t="str">
        <f t="shared" si="312"/>
        <v>roni irfansyah44191</v>
      </c>
      <c r="AG1111" s="5" t="str">
        <f t="shared" si="313"/>
        <v>BMJ 04544191UTARADAY</v>
      </c>
      <c r="AH1111" s="5" t="str">
        <f t="shared" si="314"/>
        <v>roni irfansyah44191UTARADAY</v>
      </c>
      <c r="AI1111" s="5" t="str">
        <f t="shared" si="315"/>
        <v>BMJ 04544191DAY</v>
      </c>
      <c r="AJ1111" s="5" t="str">
        <f t="shared" si="316"/>
        <v>roni irfansyah44191DAY</v>
      </c>
      <c r="AK1111" s="5" t="str">
        <f t="shared" si="317"/>
        <v>roni irfansyahBMJ II</v>
      </c>
      <c r="AL1111" s="5" t="str">
        <f t="shared" si="319"/>
        <v>3UTARA</v>
      </c>
      <c r="AM1111" s="5" t="str">
        <f t="shared" si="320"/>
        <v>1 &gt; 4UTARA12 RODA</v>
      </c>
      <c r="AN1111" s="5" t="str">
        <f t="shared" si="321"/>
        <v>roni irfansyahBMJ II1 &gt; 4UTARA12 RODA</v>
      </c>
      <c r="AO1111" s="5" t="str">
        <f t="shared" si="322"/>
        <v>roni irfansyah1 &gt; 4UTARA12 RODA</v>
      </c>
      <c r="AP1111" s="5" t="str">
        <f t="shared" si="323"/>
        <v>44191DAY</v>
      </c>
    </row>
    <row r="1112" spans="1:42" x14ac:dyDescent="0.3">
      <c r="A1112" s="33">
        <v>1</v>
      </c>
      <c r="B1112" s="33"/>
      <c r="C1112" s="70">
        <v>44191</v>
      </c>
      <c r="D1112" s="71" t="s">
        <v>19</v>
      </c>
      <c r="E1112" s="70">
        <v>44191</v>
      </c>
      <c r="F1112" s="71">
        <v>5155845</v>
      </c>
      <c r="G1112" s="33" t="s">
        <v>20</v>
      </c>
      <c r="H1112" s="33" t="s">
        <v>64</v>
      </c>
      <c r="I1112" s="33" t="s">
        <v>51</v>
      </c>
      <c r="J1112" s="33" t="s">
        <v>53</v>
      </c>
      <c r="K1112" s="63" t="s">
        <v>35</v>
      </c>
      <c r="L1112" s="32" t="str">
        <f t="shared" si="306"/>
        <v>CGE370</v>
      </c>
      <c r="M1112" s="32" t="str">
        <f t="shared" si="307"/>
        <v>BMJ II</v>
      </c>
      <c r="N1112" s="32" t="str">
        <f t="shared" si="308"/>
        <v>12 RODA</v>
      </c>
      <c r="O1112" s="64">
        <v>0.54276620370370365</v>
      </c>
      <c r="P1112" s="65">
        <v>44191.542766203704</v>
      </c>
      <c r="Q1112" s="65"/>
      <c r="R1112" s="66">
        <v>4</v>
      </c>
      <c r="S1112" s="66">
        <v>47780</v>
      </c>
      <c r="T1112" s="66">
        <v>17160</v>
      </c>
      <c r="U1112" s="67">
        <f t="shared" si="318"/>
        <v>30.62</v>
      </c>
      <c r="V1112" s="66">
        <f t="shared" si="309"/>
        <v>620881.74</v>
      </c>
      <c r="W1112" s="66" t="str">
        <f t="shared" si="310"/>
        <v>1 &gt; 4</v>
      </c>
      <c r="X1112" s="66">
        <f>A1112+SUMIFS(Presensi!F:F,Presensi!E:E,'Entry Data'!AP1112)</f>
        <v>1</v>
      </c>
      <c r="Y1112" s="66">
        <f>IFERROR(INDEX('Retasi Pricing'!F:F,MATCH('Entry Data'!AM1112,'Retasi Pricing'!E:E,0))*X1112,"")</f>
        <v>27500</v>
      </c>
      <c r="Z1112" s="62" t="s">
        <v>26</v>
      </c>
      <c r="AA1112" s="62" t="s">
        <v>27</v>
      </c>
      <c r="AB1112" s="32"/>
      <c r="AC1112" s="32" t="s">
        <v>215</v>
      </c>
      <c r="AD1112" s="32" t="str">
        <f t="shared" si="311"/>
        <v/>
      </c>
      <c r="AF1112" s="5" t="str">
        <f t="shared" si="312"/>
        <v>roni irfansyah44191</v>
      </c>
      <c r="AG1112" s="5" t="str">
        <f t="shared" si="313"/>
        <v>BMJ 04544191UTARADAY</v>
      </c>
      <c r="AH1112" s="5" t="str">
        <f t="shared" si="314"/>
        <v>roni irfansyah44191UTARADAY</v>
      </c>
      <c r="AI1112" s="5" t="str">
        <f t="shared" si="315"/>
        <v>BMJ 04544191DAY</v>
      </c>
      <c r="AJ1112" s="5" t="str">
        <f t="shared" si="316"/>
        <v>roni irfansyah44191DAY</v>
      </c>
      <c r="AK1112" s="5" t="str">
        <f t="shared" si="317"/>
        <v>roni irfansyahBMJ II</v>
      </c>
      <c r="AL1112" s="5" t="str">
        <f t="shared" si="319"/>
        <v>4UTARA</v>
      </c>
      <c r="AM1112" s="5" t="str">
        <f t="shared" si="320"/>
        <v>1 &gt; 4UTARA12 RODA</v>
      </c>
      <c r="AN1112" s="5" t="str">
        <f t="shared" si="321"/>
        <v>roni irfansyahBMJ II1 &gt; 4UTARA12 RODA</v>
      </c>
      <c r="AO1112" s="5" t="str">
        <f t="shared" si="322"/>
        <v>roni irfansyah1 &gt; 4UTARA12 RODA</v>
      </c>
      <c r="AP1112" s="5" t="str">
        <f t="shared" si="323"/>
        <v>44191DAY</v>
      </c>
    </row>
    <row r="1113" spans="1:42" x14ac:dyDescent="0.3">
      <c r="A1113" s="33">
        <v>1</v>
      </c>
      <c r="B1113" s="33"/>
      <c r="C1113" s="70">
        <v>44191</v>
      </c>
      <c r="D1113" s="71" t="s">
        <v>19</v>
      </c>
      <c r="E1113" s="70">
        <v>44191</v>
      </c>
      <c r="F1113" s="71">
        <v>5155920</v>
      </c>
      <c r="G1113" s="33" t="s">
        <v>20</v>
      </c>
      <c r="H1113" s="33" t="s">
        <v>64</v>
      </c>
      <c r="I1113" s="33" t="s">
        <v>51</v>
      </c>
      <c r="J1113" s="33" t="s">
        <v>53</v>
      </c>
      <c r="K1113" s="63" t="s">
        <v>35</v>
      </c>
      <c r="L1113" s="32" t="str">
        <f t="shared" si="306"/>
        <v>CGE370</v>
      </c>
      <c r="M1113" s="32" t="str">
        <f t="shared" si="307"/>
        <v>BMJ II</v>
      </c>
      <c r="N1113" s="32" t="str">
        <f t="shared" si="308"/>
        <v>12 RODA</v>
      </c>
      <c r="O1113" s="64">
        <v>0.60690972222222228</v>
      </c>
      <c r="P1113" s="65">
        <v>44191.606909722221</v>
      </c>
      <c r="Q1113" s="65"/>
      <c r="R1113" s="66">
        <v>5</v>
      </c>
      <c r="S1113" s="66">
        <v>47100</v>
      </c>
      <c r="T1113" s="66">
        <v>17160</v>
      </c>
      <c r="U1113" s="67">
        <f t="shared" si="318"/>
        <v>29.94</v>
      </c>
      <c r="V1113" s="66">
        <f t="shared" si="309"/>
        <v>607093.38000000012</v>
      </c>
      <c r="W1113" s="66" t="str">
        <f t="shared" si="310"/>
        <v>&gt; 5</v>
      </c>
      <c r="X1113" s="66">
        <f>A1113+SUMIFS(Presensi!F:F,Presensi!E:E,'Entry Data'!AP1113)</f>
        <v>1</v>
      </c>
      <c r="Y1113" s="66">
        <f>IFERROR(INDEX('Retasi Pricing'!F:F,MATCH('Entry Data'!AM1113,'Retasi Pricing'!E:E,0))*X1113,"")</f>
        <v>31200</v>
      </c>
      <c r="Z1113" s="62" t="s">
        <v>26</v>
      </c>
      <c r="AA1113" s="62" t="s">
        <v>27</v>
      </c>
      <c r="AB1113" s="32"/>
      <c r="AC1113" s="32" t="s">
        <v>215</v>
      </c>
      <c r="AD1113" s="32" t="str">
        <f t="shared" si="311"/>
        <v/>
      </c>
      <c r="AF1113" s="5" t="str">
        <f t="shared" si="312"/>
        <v>roni irfansyah44191</v>
      </c>
      <c r="AG1113" s="5" t="str">
        <f t="shared" si="313"/>
        <v>BMJ 04544191UTARADAY</v>
      </c>
      <c r="AH1113" s="5" t="str">
        <f t="shared" si="314"/>
        <v>roni irfansyah44191UTARADAY</v>
      </c>
      <c r="AI1113" s="5" t="str">
        <f t="shared" si="315"/>
        <v>BMJ 04544191DAY</v>
      </c>
      <c r="AJ1113" s="5" t="str">
        <f t="shared" si="316"/>
        <v>roni irfansyah44191DAY</v>
      </c>
      <c r="AK1113" s="5" t="str">
        <f t="shared" si="317"/>
        <v>roni irfansyahBMJ II</v>
      </c>
      <c r="AL1113" s="5" t="str">
        <f t="shared" si="319"/>
        <v>5UTARA</v>
      </c>
      <c r="AM1113" s="5" t="str">
        <f t="shared" si="320"/>
        <v>&gt; 5UTARA12 RODA</v>
      </c>
      <c r="AN1113" s="5" t="str">
        <f t="shared" si="321"/>
        <v>roni irfansyahBMJ II&gt; 5UTARA12 RODA</v>
      </c>
      <c r="AO1113" s="5" t="str">
        <f t="shared" si="322"/>
        <v>roni irfansyah&gt; 5UTARA12 RODA</v>
      </c>
      <c r="AP1113" s="5" t="str">
        <f t="shared" si="323"/>
        <v>44191DAY</v>
      </c>
    </row>
    <row r="1114" spans="1:42" x14ac:dyDescent="0.3">
      <c r="A1114" s="33">
        <v>1</v>
      </c>
      <c r="B1114" s="33"/>
      <c r="C1114" s="70">
        <v>44191</v>
      </c>
      <c r="D1114" s="71" t="s">
        <v>19</v>
      </c>
      <c r="E1114" s="70">
        <v>44191</v>
      </c>
      <c r="F1114" s="71">
        <v>5156010</v>
      </c>
      <c r="G1114" s="33" t="s">
        <v>20</v>
      </c>
      <c r="H1114" s="33" t="s">
        <v>21</v>
      </c>
      <c r="I1114" s="33" t="s">
        <v>51</v>
      </c>
      <c r="J1114" s="33" t="s">
        <v>46</v>
      </c>
      <c r="K1114" s="63" t="s">
        <v>35</v>
      </c>
      <c r="L1114" s="32" t="str">
        <f t="shared" si="306"/>
        <v>CGE370</v>
      </c>
      <c r="M1114" s="32" t="str">
        <f t="shared" si="307"/>
        <v>BMJ II</v>
      </c>
      <c r="N1114" s="32" t="str">
        <f t="shared" si="308"/>
        <v>12 RODA</v>
      </c>
      <c r="O1114" s="64">
        <v>0.67344907407407406</v>
      </c>
      <c r="P1114" s="65">
        <v>44191.673449074071</v>
      </c>
      <c r="Q1114" s="65"/>
      <c r="R1114" s="66">
        <v>6</v>
      </c>
      <c r="S1114" s="66">
        <v>45320</v>
      </c>
      <c r="T1114" s="66">
        <v>17160</v>
      </c>
      <c r="U1114" s="67">
        <f t="shared" si="318"/>
        <v>28.16</v>
      </c>
      <c r="V1114" s="66">
        <f t="shared" si="309"/>
        <v>571000.31999999995</v>
      </c>
      <c r="W1114" s="66" t="str">
        <f t="shared" si="310"/>
        <v>&gt; 6</v>
      </c>
      <c r="X1114" s="66">
        <f>A1114+SUMIFS(Presensi!F:F,Presensi!E:E,'Entry Data'!AP1114)</f>
        <v>1</v>
      </c>
      <c r="Y1114" s="66">
        <f>IFERROR(INDEX('Retasi Pricing'!F:F,MATCH('Entry Data'!AM1114,'Retasi Pricing'!E:E,0))*X1114,"")</f>
        <v>34450</v>
      </c>
      <c r="Z1114" s="62" t="s">
        <v>26</v>
      </c>
      <c r="AA1114" s="62" t="s">
        <v>27</v>
      </c>
      <c r="AB1114" s="32"/>
      <c r="AC1114" s="32" t="s">
        <v>215</v>
      </c>
      <c r="AD1114" s="32" t="str">
        <f t="shared" si="311"/>
        <v/>
      </c>
      <c r="AF1114" s="5" t="str">
        <f t="shared" si="312"/>
        <v>roni irfansyah44191</v>
      </c>
      <c r="AG1114" s="5" t="str">
        <f t="shared" si="313"/>
        <v>BMJ 04544191UTARADAY</v>
      </c>
      <c r="AH1114" s="5" t="str">
        <f t="shared" si="314"/>
        <v>roni irfansyah44191UTARADAY</v>
      </c>
      <c r="AI1114" s="5" t="str">
        <f t="shared" si="315"/>
        <v>BMJ 04544191DAY</v>
      </c>
      <c r="AJ1114" s="5" t="str">
        <f t="shared" si="316"/>
        <v>roni irfansyah44191DAY</v>
      </c>
      <c r="AK1114" s="5" t="str">
        <f t="shared" si="317"/>
        <v>roni irfansyahBMJ II</v>
      </c>
      <c r="AL1114" s="5" t="str">
        <f t="shared" si="319"/>
        <v>6UTARA</v>
      </c>
      <c r="AM1114" s="5" t="str">
        <f t="shared" si="320"/>
        <v>&gt; 6UTARA12 RODA</v>
      </c>
      <c r="AN1114" s="5" t="str">
        <f t="shared" si="321"/>
        <v>roni irfansyahBMJ II&gt; 6UTARA12 RODA</v>
      </c>
      <c r="AO1114" s="5" t="str">
        <f t="shared" si="322"/>
        <v>roni irfansyah&gt; 6UTARA12 RODA</v>
      </c>
      <c r="AP1114" s="5" t="str">
        <f t="shared" si="323"/>
        <v>44191DAY</v>
      </c>
    </row>
    <row r="1115" spans="1:42" x14ac:dyDescent="0.3">
      <c r="A1115" s="33">
        <v>1</v>
      </c>
      <c r="B1115" s="33"/>
      <c r="C1115" s="70">
        <v>44191</v>
      </c>
      <c r="D1115" s="71" t="s">
        <v>19</v>
      </c>
      <c r="E1115" s="70">
        <v>44191</v>
      </c>
      <c r="F1115" s="71">
        <v>5156094</v>
      </c>
      <c r="G1115" s="33" t="s">
        <v>20</v>
      </c>
      <c r="H1115" s="33" t="s">
        <v>21</v>
      </c>
      <c r="I1115" s="33" t="s">
        <v>45</v>
      </c>
      <c r="J1115" s="33" t="s">
        <v>46</v>
      </c>
      <c r="K1115" s="63" t="s">
        <v>35</v>
      </c>
      <c r="L1115" s="32" t="str">
        <f t="shared" si="306"/>
        <v>CGE370</v>
      </c>
      <c r="M1115" s="32" t="str">
        <f t="shared" si="307"/>
        <v>BMJ II</v>
      </c>
      <c r="N1115" s="32" t="str">
        <f t="shared" si="308"/>
        <v>12 RODA</v>
      </c>
      <c r="O1115" s="64">
        <v>0.74328703703703702</v>
      </c>
      <c r="P1115" s="65">
        <v>44191.743287037039</v>
      </c>
      <c r="Q1115" s="65"/>
      <c r="R1115" s="66">
        <v>7</v>
      </c>
      <c r="S1115" s="66">
        <v>44380</v>
      </c>
      <c r="T1115" s="66">
        <v>17160</v>
      </c>
      <c r="U1115" s="67">
        <f t="shared" si="318"/>
        <v>27.22</v>
      </c>
      <c r="V1115" s="66">
        <f t="shared" si="309"/>
        <v>551939.93999999994</v>
      </c>
      <c r="W1115" s="66" t="str">
        <f t="shared" si="310"/>
        <v>7 &gt;</v>
      </c>
      <c r="X1115" s="66">
        <f>A1115+SUMIFS(Presensi!F:F,Presensi!E:E,'Entry Data'!AP1115)</f>
        <v>1</v>
      </c>
      <c r="Y1115" s="66">
        <f>IFERROR(INDEX('Retasi Pricing'!F:F,MATCH('Entry Data'!AM1115,'Retasi Pricing'!E:E,0))*X1115,"")</f>
        <v>42000</v>
      </c>
      <c r="Z1115" s="62" t="s">
        <v>26</v>
      </c>
      <c r="AA1115" s="62" t="s">
        <v>27</v>
      </c>
      <c r="AB1115" s="32"/>
      <c r="AC1115" s="32" t="s">
        <v>215</v>
      </c>
      <c r="AD1115" s="32" t="str">
        <f t="shared" si="311"/>
        <v/>
      </c>
      <c r="AF1115" s="5" t="str">
        <f t="shared" si="312"/>
        <v>roni irfansyah44191</v>
      </c>
      <c r="AG1115" s="5" t="str">
        <f t="shared" si="313"/>
        <v>BMJ 04544191UTARADAY</v>
      </c>
      <c r="AH1115" s="5" t="str">
        <f t="shared" si="314"/>
        <v>roni irfansyah44191UTARADAY</v>
      </c>
      <c r="AI1115" s="5" t="str">
        <f t="shared" si="315"/>
        <v>BMJ 04544191DAY</v>
      </c>
      <c r="AJ1115" s="5" t="str">
        <f t="shared" si="316"/>
        <v>roni irfansyah44191DAY</v>
      </c>
      <c r="AK1115" s="5" t="str">
        <f t="shared" si="317"/>
        <v>roni irfansyahBMJ II</v>
      </c>
      <c r="AL1115" s="5" t="str">
        <f t="shared" si="319"/>
        <v>7UTARA</v>
      </c>
      <c r="AM1115" s="5" t="str">
        <f t="shared" si="320"/>
        <v>7 &gt;UTARA12 RODA</v>
      </c>
      <c r="AN1115" s="5" t="str">
        <f t="shared" si="321"/>
        <v>roni irfansyahBMJ II7 &gt;UTARA12 RODA</v>
      </c>
      <c r="AO1115" s="5" t="str">
        <f t="shared" si="322"/>
        <v>roni irfansyah7 &gt;UTARA12 RODA</v>
      </c>
      <c r="AP1115" s="5" t="str">
        <f t="shared" si="323"/>
        <v>44191DAY</v>
      </c>
    </row>
    <row r="1116" spans="1:42" x14ac:dyDescent="0.3">
      <c r="A1116" s="33">
        <v>1</v>
      </c>
      <c r="B1116" s="33"/>
      <c r="C1116" s="70">
        <v>44191</v>
      </c>
      <c r="D1116" s="71" t="s">
        <v>19</v>
      </c>
      <c r="E1116" s="70">
        <v>44191</v>
      </c>
      <c r="F1116" s="71">
        <v>5155628</v>
      </c>
      <c r="G1116" s="33" t="s">
        <v>20</v>
      </c>
      <c r="H1116" s="33" t="s">
        <v>64</v>
      </c>
      <c r="I1116" s="33" t="s">
        <v>51</v>
      </c>
      <c r="J1116" s="33" t="s">
        <v>52</v>
      </c>
      <c r="K1116" s="63" t="s">
        <v>36</v>
      </c>
      <c r="L1116" s="32" t="str">
        <f t="shared" si="306"/>
        <v>CGE370</v>
      </c>
      <c r="M1116" s="32" t="str">
        <f t="shared" si="307"/>
        <v>BMJ II</v>
      </c>
      <c r="N1116" s="32" t="str">
        <f t="shared" si="308"/>
        <v>12 RODA</v>
      </c>
      <c r="O1116" s="64">
        <v>0.35689814814814813</v>
      </c>
      <c r="P1116" s="65">
        <v>44191.356898148151</v>
      </c>
      <c r="Q1116" s="65"/>
      <c r="R1116" s="66">
        <v>1</v>
      </c>
      <c r="S1116" s="66">
        <v>46080</v>
      </c>
      <c r="T1116" s="66">
        <v>17180</v>
      </c>
      <c r="U1116" s="67">
        <f t="shared" si="318"/>
        <v>28.9</v>
      </c>
      <c r="V1116" s="66">
        <f t="shared" si="309"/>
        <v>586005.29999999993</v>
      </c>
      <c r="W1116" s="66" t="str">
        <f t="shared" si="310"/>
        <v>1 &gt; 4</v>
      </c>
      <c r="X1116" s="66">
        <f>A1116+SUMIFS(Presensi!F:F,Presensi!E:E,'Entry Data'!AP1116)</f>
        <v>1</v>
      </c>
      <c r="Y1116" s="66">
        <f>IFERROR(INDEX('Retasi Pricing'!F:F,MATCH('Entry Data'!AM1116,'Retasi Pricing'!E:E,0))*X1116,"")</f>
        <v>27500</v>
      </c>
      <c r="Z1116" s="62" t="s">
        <v>26</v>
      </c>
      <c r="AA1116" s="62" t="s">
        <v>27</v>
      </c>
      <c r="AB1116" s="32"/>
      <c r="AC1116" s="32" t="s">
        <v>190</v>
      </c>
      <c r="AD1116" s="32" t="str">
        <f t="shared" si="311"/>
        <v/>
      </c>
      <c r="AF1116" s="5" t="str">
        <f t="shared" si="312"/>
        <v>usman mansyur44191</v>
      </c>
      <c r="AG1116" s="5" t="str">
        <f t="shared" si="313"/>
        <v>BMJ 04644191UTARADAY</v>
      </c>
      <c r="AH1116" s="5" t="str">
        <f t="shared" si="314"/>
        <v>usman mansyur44191UTARADAY</v>
      </c>
      <c r="AI1116" s="5" t="str">
        <f t="shared" si="315"/>
        <v>BMJ 04644191DAY</v>
      </c>
      <c r="AJ1116" s="5" t="str">
        <f t="shared" si="316"/>
        <v>usman mansyur44191DAY</v>
      </c>
      <c r="AK1116" s="5" t="str">
        <f t="shared" si="317"/>
        <v>usman mansyurBMJ II</v>
      </c>
      <c r="AL1116" s="5" t="str">
        <f t="shared" si="319"/>
        <v>1UTARA</v>
      </c>
      <c r="AM1116" s="5" t="str">
        <f t="shared" si="320"/>
        <v>1 &gt; 4UTARA12 RODA</v>
      </c>
      <c r="AN1116" s="5" t="str">
        <f t="shared" si="321"/>
        <v>usman mansyurBMJ II1 &gt; 4UTARA12 RODA</v>
      </c>
      <c r="AO1116" s="5" t="str">
        <f t="shared" si="322"/>
        <v>usman mansyur1 &gt; 4UTARA12 RODA</v>
      </c>
      <c r="AP1116" s="5" t="str">
        <f t="shared" si="323"/>
        <v>44191DAY</v>
      </c>
    </row>
    <row r="1117" spans="1:42" x14ac:dyDescent="0.3">
      <c r="A1117" s="33">
        <v>1</v>
      </c>
      <c r="B1117" s="33"/>
      <c r="C1117" s="70">
        <v>44191</v>
      </c>
      <c r="D1117" s="71" t="s">
        <v>19</v>
      </c>
      <c r="E1117" s="70">
        <v>44191</v>
      </c>
      <c r="F1117" s="71">
        <v>5155805</v>
      </c>
      <c r="G1117" s="33" t="s">
        <v>20</v>
      </c>
      <c r="H1117" s="33" t="s">
        <v>21</v>
      </c>
      <c r="I1117" s="33" t="s">
        <v>277</v>
      </c>
      <c r="J1117" s="33" t="s">
        <v>46</v>
      </c>
      <c r="K1117" s="63" t="s">
        <v>36</v>
      </c>
      <c r="L1117" s="32" t="str">
        <f t="shared" si="306"/>
        <v>CGE370</v>
      </c>
      <c r="M1117" s="32" t="str">
        <f t="shared" si="307"/>
        <v>BMJ II</v>
      </c>
      <c r="N1117" s="32" t="str">
        <f t="shared" si="308"/>
        <v>12 RODA</v>
      </c>
      <c r="O1117" s="64">
        <v>0.50509259259259254</v>
      </c>
      <c r="P1117" s="65">
        <v>44191.50509259259</v>
      </c>
      <c r="Q1117" s="65"/>
      <c r="R1117" s="66">
        <v>2</v>
      </c>
      <c r="S1117" s="66">
        <v>45700</v>
      </c>
      <c r="T1117" s="66">
        <v>17180</v>
      </c>
      <c r="U1117" s="67">
        <f t="shared" si="318"/>
        <v>28.52</v>
      </c>
      <c r="V1117" s="66">
        <f t="shared" si="309"/>
        <v>578300.04</v>
      </c>
      <c r="W1117" s="66" t="str">
        <f t="shared" si="310"/>
        <v>1 &gt; 4</v>
      </c>
      <c r="X1117" s="66">
        <f>A1117+SUMIFS(Presensi!F:F,Presensi!E:E,'Entry Data'!AP1117)</f>
        <v>1</v>
      </c>
      <c r="Y1117" s="66">
        <f>IFERROR(INDEX('Retasi Pricing'!F:F,MATCH('Entry Data'!AM1117,'Retasi Pricing'!E:E,0))*X1117,"")</f>
        <v>27500</v>
      </c>
      <c r="Z1117" s="62" t="s">
        <v>26</v>
      </c>
      <c r="AA1117" s="62" t="s">
        <v>27</v>
      </c>
      <c r="AB1117" s="32"/>
      <c r="AC1117" s="32" t="s">
        <v>190</v>
      </c>
      <c r="AD1117" s="32" t="str">
        <f t="shared" si="311"/>
        <v/>
      </c>
      <c r="AF1117" s="5" t="str">
        <f t="shared" si="312"/>
        <v>usman mansyur44191</v>
      </c>
      <c r="AG1117" s="5" t="str">
        <f t="shared" si="313"/>
        <v>BMJ 04644191UTARADAY</v>
      </c>
      <c r="AH1117" s="5" t="str">
        <f t="shared" si="314"/>
        <v>usman mansyur44191UTARADAY</v>
      </c>
      <c r="AI1117" s="5" t="str">
        <f t="shared" si="315"/>
        <v>BMJ 04644191DAY</v>
      </c>
      <c r="AJ1117" s="5" t="str">
        <f t="shared" si="316"/>
        <v>usman mansyur44191DAY</v>
      </c>
      <c r="AK1117" s="5" t="str">
        <f t="shared" si="317"/>
        <v>usman mansyurBMJ II</v>
      </c>
      <c r="AL1117" s="5" t="str">
        <f t="shared" si="319"/>
        <v>2UTARA</v>
      </c>
      <c r="AM1117" s="5" t="str">
        <f t="shared" si="320"/>
        <v>1 &gt; 4UTARA12 RODA</v>
      </c>
      <c r="AN1117" s="5" t="str">
        <f t="shared" si="321"/>
        <v>usman mansyurBMJ II1 &gt; 4UTARA12 RODA</v>
      </c>
      <c r="AO1117" s="5" t="str">
        <f t="shared" si="322"/>
        <v>usman mansyur1 &gt; 4UTARA12 RODA</v>
      </c>
      <c r="AP1117" s="5" t="str">
        <f t="shared" si="323"/>
        <v>44191DAY</v>
      </c>
    </row>
    <row r="1118" spans="1:42" x14ac:dyDescent="0.3">
      <c r="A1118" s="33">
        <v>1</v>
      </c>
      <c r="B1118" s="33"/>
      <c r="C1118" s="70">
        <v>44191</v>
      </c>
      <c r="D1118" s="71" t="s">
        <v>19</v>
      </c>
      <c r="E1118" s="70">
        <v>44191</v>
      </c>
      <c r="F1118" s="71">
        <v>5155903</v>
      </c>
      <c r="G1118" s="33" t="s">
        <v>20</v>
      </c>
      <c r="H1118" s="33" t="s">
        <v>64</v>
      </c>
      <c r="I1118" s="33" t="s">
        <v>51</v>
      </c>
      <c r="J1118" s="33" t="s">
        <v>53</v>
      </c>
      <c r="K1118" s="63" t="s">
        <v>36</v>
      </c>
      <c r="L1118" s="32" t="str">
        <f t="shared" si="306"/>
        <v>CGE370</v>
      </c>
      <c r="M1118" s="32" t="str">
        <f t="shared" si="307"/>
        <v>BMJ II</v>
      </c>
      <c r="N1118" s="32" t="str">
        <f t="shared" si="308"/>
        <v>12 RODA</v>
      </c>
      <c r="O1118" s="64">
        <v>0.59611111111111115</v>
      </c>
      <c r="P1118" s="65">
        <v>44191.59611111111</v>
      </c>
      <c r="Q1118" s="65"/>
      <c r="R1118" s="66">
        <v>3</v>
      </c>
      <c r="S1118" s="66">
        <v>46040</v>
      </c>
      <c r="T1118" s="66">
        <v>17180</v>
      </c>
      <c r="U1118" s="67">
        <f t="shared" si="318"/>
        <v>28.86</v>
      </c>
      <c r="V1118" s="66">
        <f t="shared" si="309"/>
        <v>585194.22</v>
      </c>
      <c r="W1118" s="66" t="str">
        <f t="shared" si="310"/>
        <v>1 &gt; 4</v>
      </c>
      <c r="X1118" s="66">
        <f>A1118+SUMIFS(Presensi!F:F,Presensi!E:E,'Entry Data'!AP1118)</f>
        <v>1</v>
      </c>
      <c r="Y1118" s="66">
        <f>IFERROR(INDEX('Retasi Pricing'!F:F,MATCH('Entry Data'!AM1118,'Retasi Pricing'!E:E,0))*X1118,"")</f>
        <v>27500</v>
      </c>
      <c r="Z1118" s="62" t="s">
        <v>26</v>
      </c>
      <c r="AA1118" s="62" t="s">
        <v>27</v>
      </c>
      <c r="AB1118" s="32"/>
      <c r="AC1118" s="32" t="s">
        <v>190</v>
      </c>
      <c r="AD1118" s="32" t="str">
        <f t="shared" si="311"/>
        <v/>
      </c>
      <c r="AF1118" s="5" t="str">
        <f t="shared" si="312"/>
        <v>usman mansyur44191</v>
      </c>
      <c r="AG1118" s="5" t="str">
        <f t="shared" si="313"/>
        <v>BMJ 04644191UTARADAY</v>
      </c>
      <c r="AH1118" s="5" t="str">
        <f t="shared" si="314"/>
        <v>usman mansyur44191UTARADAY</v>
      </c>
      <c r="AI1118" s="5" t="str">
        <f t="shared" si="315"/>
        <v>BMJ 04644191DAY</v>
      </c>
      <c r="AJ1118" s="5" t="str">
        <f t="shared" si="316"/>
        <v>usman mansyur44191DAY</v>
      </c>
      <c r="AK1118" s="5" t="str">
        <f t="shared" si="317"/>
        <v>usman mansyurBMJ II</v>
      </c>
      <c r="AL1118" s="5" t="str">
        <f t="shared" si="319"/>
        <v>3UTARA</v>
      </c>
      <c r="AM1118" s="5" t="str">
        <f t="shared" si="320"/>
        <v>1 &gt; 4UTARA12 RODA</v>
      </c>
      <c r="AN1118" s="5" t="str">
        <f t="shared" si="321"/>
        <v>usman mansyurBMJ II1 &gt; 4UTARA12 RODA</v>
      </c>
      <c r="AO1118" s="5" t="str">
        <f t="shared" si="322"/>
        <v>usman mansyur1 &gt; 4UTARA12 RODA</v>
      </c>
      <c r="AP1118" s="5" t="str">
        <f t="shared" si="323"/>
        <v>44191DAY</v>
      </c>
    </row>
    <row r="1119" spans="1:42" x14ac:dyDescent="0.3">
      <c r="A1119" s="33">
        <v>1</v>
      </c>
      <c r="B1119" s="33"/>
      <c r="C1119" s="70">
        <v>44191</v>
      </c>
      <c r="D1119" s="71" t="s">
        <v>19</v>
      </c>
      <c r="E1119" s="70">
        <v>44191</v>
      </c>
      <c r="F1119" s="71">
        <v>5155983</v>
      </c>
      <c r="G1119" s="33" t="s">
        <v>20</v>
      </c>
      <c r="H1119" s="33" t="s">
        <v>21</v>
      </c>
      <c r="I1119" s="33" t="s">
        <v>51</v>
      </c>
      <c r="J1119" s="33" t="s">
        <v>46</v>
      </c>
      <c r="K1119" s="63" t="s">
        <v>36</v>
      </c>
      <c r="L1119" s="32" t="str">
        <f t="shared" si="306"/>
        <v>CGE370</v>
      </c>
      <c r="M1119" s="32" t="str">
        <f t="shared" si="307"/>
        <v>BMJ II</v>
      </c>
      <c r="N1119" s="32" t="str">
        <f t="shared" si="308"/>
        <v>12 RODA</v>
      </c>
      <c r="O1119" s="64">
        <v>0.6548842592592593</v>
      </c>
      <c r="P1119" s="65">
        <v>44191.65488425926</v>
      </c>
      <c r="Q1119" s="65"/>
      <c r="R1119" s="66">
        <v>4</v>
      </c>
      <c r="S1119" s="66">
        <v>44840</v>
      </c>
      <c r="T1119" s="66">
        <v>17180</v>
      </c>
      <c r="U1119" s="67">
        <f t="shared" si="318"/>
        <v>27.66</v>
      </c>
      <c r="V1119" s="66">
        <f t="shared" si="309"/>
        <v>560861.81999999995</v>
      </c>
      <c r="W1119" s="66" t="str">
        <f t="shared" si="310"/>
        <v>1 &gt; 4</v>
      </c>
      <c r="X1119" s="66">
        <f>A1119+SUMIFS(Presensi!F:F,Presensi!E:E,'Entry Data'!AP1119)</f>
        <v>1</v>
      </c>
      <c r="Y1119" s="66">
        <f>IFERROR(INDEX('Retasi Pricing'!F:F,MATCH('Entry Data'!AM1119,'Retasi Pricing'!E:E,0))*X1119,"")</f>
        <v>27500</v>
      </c>
      <c r="Z1119" s="62" t="s">
        <v>26</v>
      </c>
      <c r="AA1119" s="62" t="s">
        <v>27</v>
      </c>
      <c r="AB1119" s="32"/>
      <c r="AC1119" s="32" t="s">
        <v>190</v>
      </c>
      <c r="AD1119" s="32" t="str">
        <f t="shared" si="311"/>
        <v/>
      </c>
      <c r="AF1119" s="5" t="str">
        <f t="shared" si="312"/>
        <v>usman mansyur44191</v>
      </c>
      <c r="AG1119" s="5" t="str">
        <f t="shared" si="313"/>
        <v>BMJ 04644191UTARADAY</v>
      </c>
      <c r="AH1119" s="5" t="str">
        <f t="shared" si="314"/>
        <v>usman mansyur44191UTARADAY</v>
      </c>
      <c r="AI1119" s="5" t="str">
        <f t="shared" si="315"/>
        <v>BMJ 04644191DAY</v>
      </c>
      <c r="AJ1119" s="5" t="str">
        <f t="shared" si="316"/>
        <v>usman mansyur44191DAY</v>
      </c>
      <c r="AK1119" s="5" t="str">
        <f t="shared" si="317"/>
        <v>usman mansyurBMJ II</v>
      </c>
      <c r="AL1119" s="5" t="str">
        <f t="shared" si="319"/>
        <v>4UTARA</v>
      </c>
      <c r="AM1119" s="5" t="str">
        <f t="shared" si="320"/>
        <v>1 &gt; 4UTARA12 RODA</v>
      </c>
      <c r="AN1119" s="5" t="str">
        <f t="shared" si="321"/>
        <v>usman mansyurBMJ II1 &gt; 4UTARA12 RODA</v>
      </c>
      <c r="AO1119" s="5" t="str">
        <f t="shared" si="322"/>
        <v>usman mansyur1 &gt; 4UTARA12 RODA</v>
      </c>
      <c r="AP1119" s="5" t="str">
        <f t="shared" si="323"/>
        <v>44191DAY</v>
      </c>
    </row>
    <row r="1120" spans="1:42" x14ac:dyDescent="0.3">
      <c r="A1120" s="33">
        <v>1</v>
      </c>
      <c r="B1120" s="33"/>
      <c r="C1120" s="70">
        <v>44191</v>
      </c>
      <c r="D1120" s="71" t="s">
        <v>19</v>
      </c>
      <c r="E1120" s="70">
        <v>44191</v>
      </c>
      <c r="F1120" s="71">
        <v>5156082</v>
      </c>
      <c r="G1120" s="33" t="s">
        <v>20</v>
      </c>
      <c r="H1120" s="33" t="s">
        <v>64</v>
      </c>
      <c r="I1120" s="33" t="s">
        <v>51</v>
      </c>
      <c r="J1120" s="33" t="s">
        <v>52</v>
      </c>
      <c r="K1120" s="63" t="s">
        <v>36</v>
      </c>
      <c r="L1120" s="32" t="str">
        <f t="shared" si="306"/>
        <v>CGE370</v>
      </c>
      <c r="M1120" s="32" t="str">
        <f t="shared" si="307"/>
        <v>BMJ II</v>
      </c>
      <c r="N1120" s="32" t="str">
        <f t="shared" si="308"/>
        <v>12 RODA</v>
      </c>
      <c r="O1120" s="64">
        <v>0.73089120370370375</v>
      </c>
      <c r="P1120" s="65">
        <v>44191.730891203704</v>
      </c>
      <c r="Q1120" s="65"/>
      <c r="R1120" s="66">
        <v>5</v>
      </c>
      <c r="S1120" s="66">
        <v>46060</v>
      </c>
      <c r="T1120" s="66">
        <v>17180</v>
      </c>
      <c r="U1120" s="67">
        <f t="shared" si="318"/>
        <v>28.88</v>
      </c>
      <c r="V1120" s="66">
        <f t="shared" si="309"/>
        <v>585599.76</v>
      </c>
      <c r="W1120" s="66" t="str">
        <f t="shared" si="310"/>
        <v>&gt; 5</v>
      </c>
      <c r="X1120" s="66">
        <f>A1120+SUMIFS(Presensi!F:F,Presensi!E:E,'Entry Data'!AP1120)</f>
        <v>1</v>
      </c>
      <c r="Y1120" s="66">
        <f>IFERROR(INDEX('Retasi Pricing'!F:F,MATCH('Entry Data'!AM1120,'Retasi Pricing'!E:E,0))*X1120,"")</f>
        <v>31200</v>
      </c>
      <c r="Z1120" s="62" t="s">
        <v>26</v>
      </c>
      <c r="AA1120" s="62" t="s">
        <v>27</v>
      </c>
      <c r="AB1120" s="32"/>
      <c r="AC1120" s="32" t="s">
        <v>190</v>
      </c>
      <c r="AD1120" s="32" t="str">
        <f t="shared" si="311"/>
        <v/>
      </c>
      <c r="AF1120" s="5" t="str">
        <f t="shared" si="312"/>
        <v>usman mansyur44191</v>
      </c>
      <c r="AG1120" s="5" t="str">
        <f t="shared" si="313"/>
        <v>BMJ 04644191UTARADAY</v>
      </c>
      <c r="AH1120" s="5" t="str">
        <f t="shared" si="314"/>
        <v>usman mansyur44191UTARADAY</v>
      </c>
      <c r="AI1120" s="5" t="str">
        <f t="shared" si="315"/>
        <v>BMJ 04644191DAY</v>
      </c>
      <c r="AJ1120" s="5" t="str">
        <f t="shared" si="316"/>
        <v>usman mansyur44191DAY</v>
      </c>
      <c r="AK1120" s="5" t="str">
        <f t="shared" si="317"/>
        <v>usman mansyurBMJ II</v>
      </c>
      <c r="AL1120" s="5" t="str">
        <f t="shared" si="319"/>
        <v>5UTARA</v>
      </c>
      <c r="AM1120" s="5" t="str">
        <f t="shared" si="320"/>
        <v>&gt; 5UTARA12 RODA</v>
      </c>
      <c r="AN1120" s="5" t="str">
        <f t="shared" si="321"/>
        <v>usman mansyurBMJ II&gt; 5UTARA12 RODA</v>
      </c>
      <c r="AO1120" s="5" t="str">
        <f t="shared" si="322"/>
        <v>usman mansyur&gt; 5UTARA12 RODA</v>
      </c>
      <c r="AP1120" s="5" t="str">
        <f t="shared" si="323"/>
        <v>44191DAY</v>
      </c>
    </row>
    <row r="1121" spans="1:42" x14ac:dyDescent="0.3">
      <c r="A1121" s="33">
        <v>1</v>
      </c>
      <c r="B1121" s="33"/>
      <c r="C1121" s="70">
        <v>44191</v>
      </c>
      <c r="D1121" s="71" t="s">
        <v>19</v>
      </c>
      <c r="E1121" s="70">
        <v>44191</v>
      </c>
      <c r="F1121" s="71">
        <v>5155657</v>
      </c>
      <c r="G1121" s="33" t="s">
        <v>20</v>
      </c>
      <c r="H1121" s="33" t="s">
        <v>21</v>
      </c>
      <c r="I1121" s="33" t="s">
        <v>45</v>
      </c>
      <c r="J1121" s="33" t="s">
        <v>46</v>
      </c>
      <c r="K1121" s="63" t="s">
        <v>41</v>
      </c>
      <c r="L1121" s="32" t="str">
        <f t="shared" si="306"/>
        <v>AXOR4843</v>
      </c>
      <c r="M1121" s="32" t="str">
        <f t="shared" si="307"/>
        <v>BMJ II</v>
      </c>
      <c r="N1121" s="32" t="str">
        <f t="shared" si="308"/>
        <v>12 RODA</v>
      </c>
      <c r="O1121" s="64">
        <v>0.38319444444444445</v>
      </c>
      <c r="P1121" s="65">
        <v>44191.388391203705</v>
      </c>
      <c r="Q1121" s="65"/>
      <c r="R1121" s="66">
        <v>1</v>
      </c>
      <c r="S1121" s="66">
        <v>50900</v>
      </c>
      <c r="T1121" s="66">
        <v>19900</v>
      </c>
      <c r="U1121" s="67">
        <f t="shared" si="318"/>
        <v>31</v>
      </c>
      <c r="V1121" s="66">
        <f t="shared" si="309"/>
        <v>628587</v>
      </c>
      <c r="W1121" s="66" t="str">
        <f t="shared" si="310"/>
        <v>1 &gt; 4</v>
      </c>
      <c r="X1121" s="66">
        <f>A1121+SUMIFS(Presensi!F:F,Presensi!E:E,'Entry Data'!AP1121)</f>
        <v>1</v>
      </c>
      <c r="Y1121" s="66">
        <f>IFERROR(INDEX('Retasi Pricing'!F:F,MATCH('Entry Data'!AM1121,'Retasi Pricing'!E:E,0))*X1121,"")</f>
        <v>27500</v>
      </c>
      <c r="Z1121" s="62" t="s">
        <v>26</v>
      </c>
      <c r="AA1121" s="62" t="s">
        <v>27</v>
      </c>
      <c r="AB1121" s="32"/>
      <c r="AC1121" s="32" t="s">
        <v>368</v>
      </c>
      <c r="AD1121" s="32" t="str">
        <f t="shared" si="311"/>
        <v/>
      </c>
      <c r="AF1121" s="5" t="str">
        <f t="shared" si="312"/>
        <v>Romanus Roja44191</v>
      </c>
      <c r="AG1121" s="5" t="str">
        <f t="shared" si="313"/>
        <v>BMJ 04744191UTARADAY</v>
      </c>
      <c r="AH1121" s="5" t="str">
        <f t="shared" si="314"/>
        <v>Romanus Roja44191UTARADAY</v>
      </c>
      <c r="AI1121" s="5" t="str">
        <f t="shared" si="315"/>
        <v>BMJ 04744191DAY</v>
      </c>
      <c r="AJ1121" s="5" t="str">
        <f t="shared" si="316"/>
        <v>Romanus Roja44191DAY</v>
      </c>
      <c r="AK1121" s="5" t="str">
        <f t="shared" si="317"/>
        <v>Romanus RojaBMJ II</v>
      </c>
      <c r="AL1121" s="5" t="str">
        <f t="shared" si="319"/>
        <v>1UTARA</v>
      </c>
      <c r="AM1121" s="5" t="str">
        <f t="shared" si="320"/>
        <v>1 &gt; 4UTARA12 RODA</v>
      </c>
      <c r="AN1121" s="5" t="str">
        <f t="shared" si="321"/>
        <v>Romanus RojaBMJ II1 &gt; 4UTARA12 RODA</v>
      </c>
      <c r="AO1121" s="5" t="str">
        <f t="shared" si="322"/>
        <v>Romanus Roja1 &gt; 4UTARA12 RODA</v>
      </c>
      <c r="AP1121" s="5" t="str">
        <f t="shared" si="323"/>
        <v>44191DAY</v>
      </c>
    </row>
    <row r="1122" spans="1:42" x14ac:dyDescent="0.3">
      <c r="A1122" s="33">
        <v>1</v>
      </c>
      <c r="B1122" s="33"/>
      <c r="C1122" s="70">
        <v>44191</v>
      </c>
      <c r="D1122" s="71" t="s">
        <v>19</v>
      </c>
      <c r="E1122" s="70">
        <v>44191</v>
      </c>
      <c r="F1122" s="71">
        <v>5155727</v>
      </c>
      <c r="G1122" s="33" t="s">
        <v>20</v>
      </c>
      <c r="H1122" s="33" t="s">
        <v>64</v>
      </c>
      <c r="I1122" s="33" t="s">
        <v>51</v>
      </c>
      <c r="J1122" s="33" t="s">
        <v>53</v>
      </c>
      <c r="K1122" s="63" t="s">
        <v>41</v>
      </c>
      <c r="L1122" s="32" t="str">
        <f t="shared" si="306"/>
        <v>AXOR4843</v>
      </c>
      <c r="M1122" s="32" t="str">
        <f t="shared" si="307"/>
        <v>BMJ II</v>
      </c>
      <c r="N1122" s="32" t="str">
        <f t="shared" si="308"/>
        <v>12 RODA</v>
      </c>
      <c r="O1122" s="64">
        <v>0.44039351851851855</v>
      </c>
      <c r="P1122" s="65">
        <v>44191.440393518518</v>
      </c>
      <c r="Q1122" s="65"/>
      <c r="R1122" s="66">
        <v>2</v>
      </c>
      <c r="S1122" s="66">
        <v>51760</v>
      </c>
      <c r="T1122" s="66">
        <v>19900</v>
      </c>
      <c r="U1122" s="67">
        <f t="shared" si="318"/>
        <v>31.86</v>
      </c>
      <c r="V1122" s="66">
        <f t="shared" si="309"/>
        <v>646025.22</v>
      </c>
      <c r="W1122" s="66" t="str">
        <f t="shared" si="310"/>
        <v>1 &gt; 4</v>
      </c>
      <c r="X1122" s="66">
        <f>A1122+SUMIFS(Presensi!F:F,Presensi!E:E,'Entry Data'!AP1122)</f>
        <v>1</v>
      </c>
      <c r="Y1122" s="66">
        <f>IFERROR(INDEX('Retasi Pricing'!F:F,MATCH('Entry Data'!AM1122,'Retasi Pricing'!E:E,0))*X1122,"")</f>
        <v>27500</v>
      </c>
      <c r="Z1122" s="62" t="s">
        <v>26</v>
      </c>
      <c r="AA1122" s="62" t="s">
        <v>27</v>
      </c>
      <c r="AB1122" s="32"/>
      <c r="AC1122" s="32" t="s">
        <v>368</v>
      </c>
      <c r="AD1122" s="32" t="str">
        <f t="shared" si="311"/>
        <v/>
      </c>
      <c r="AF1122" s="5" t="str">
        <f t="shared" si="312"/>
        <v>Romanus Roja44191</v>
      </c>
      <c r="AG1122" s="5" t="str">
        <f t="shared" si="313"/>
        <v>BMJ 04744191UTARADAY</v>
      </c>
      <c r="AH1122" s="5" t="str">
        <f t="shared" si="314"/>
        <v>Romanus Roja44191UTARADAY</v>
      </c>
      <c r="AI1122" s="5" t="str">
        <f t="shared" si="315"/>
        <v>BMJ 04744191DAY</v>
      </c>
      <c r="AJ1122" s="5" t="str">
        <f t="shared" si="316"/>
        <v>Romanus Roja44191DAY</v>
      </c>
      <c r="AK1122" s="5" t="str">
        <f t="shared" si="317"/>
        <v>Romanus RojaBMJ II</v>
      </c>
      <c r="AL1122" s="5" t="str">
        <f t="shared" si="319"/>
        <v>2UTARA</v>
      </c>
      <c r="AM1122" s="5" t="str">
        <f t="shared" si="320"/>
        <v>1 &gt; 4UTARA12 RODA</v>
      </c>
      <c r="AN1122" s="5" t="str">
        <f t="shared" si="321"/>
        <v>Romanus RojaBMJ II1 &gt; 4UTARA12 RODA</v>
      </c>
      <c r="AO1122" s="5" t="str">
        <f t="shared" si="322"/>
        <v>Romanus Roja1 &gt; 4UTARA12 RODA</v>
      </c>
      <c r="AP1122" s="5" t="str">
        <f t="shared" si="323"/>
        <v>44191DAY</v>
      </c>
    </row>
    <row r="1123" spans="1:42" x14ac:dyDescent="0.3">
      <c r="A1123" s="33">
        <v>1</v>
      </c>
      <c r="B1123" s="33"/>
      <c r="C1123" s="70">
        <v>44191</v>
      </c>
      <c r="D1123" s="71" t="s">
        <v>19</v>
      </c>
      <c r="E1123" s="70">
        <v>44191</v>
      </c>
      <c r="F1123" s="71">
        <v>5155822</v>
      </c>
      <c r="G1123" s="33" t="s">
        <v>38</v>
      </c>
      <c r="H1123" s="33" t="s">
        <v>279</v>
      </c>
      <c r="I1123" s="33" t="s">
        <v>103</v>
      </c>
      <c r="J1123" s="33" t="s">
        <v>115</v>
      </c>
      <c r="K1123" s="63" t="s">
        <v>41</v>
      </c>
      <c r="L1123" s="32" t="str">
        <f t="shared" si="306"/>
        <v>AXOR4843</v>
      </c>
      <c r="M1123" s="32" t="str">
        <f t="shared" si="307"/>
        <v>BMJ II</v>
      </c>
      <c r="N1123" s="32" t="str">
        <f t="shared" si="308"/>
        <v>12 RODA</v>
      </c>
      <c r="O1123" s="64">
        <v>0.5199421296296296</v>
      </c>
      <c r="P1123" s="65">
        <v>44191.519942129627</v>
      </c>
      <c r="Q1123" s="65"/>
      <c r="R1123" s="66">
        <v>3</v>
      </c>
      <c r="S1123" s="66">
        <v>52560</v>
      </c>
      <c r="T1123" s="66">
        <v>19900</v>
      </c>
      <c r="U1123" s="67">
        <f t="shared" si="318"/>
        <v>32.659999999999997</v>
      </c>
      <c r="V1123" s="66">
        <f t="shared" si="309"/>
        <v>981106.39999999991</v>
      </c>
      <c r="W1123" s="66" t="str">
        <f t="shared" si="310"/>
        <v>1 &gt; 3</v>
      </c>
      <c r="X1123" s="66">
        <f>A1123+SUMIFS(Presensi!F:F,Presensi!E:E,'Entry Data'!AP1123)</f>
        <v>1</v>
      </c>
      <c r="Y1123" s="66">
        <f>IFERROR(INDEX('Retasi Pricing'!F:F,MATCH('Entry Data'!AM1123,'Retasi Pricing'!E:E,0))*X1123,"")</f>
        <v>38000</v>
      </c>
      <c r="Z1123" s="62" t="s">
        <v>26</v>
      </c>
      <c r="AA1123" s="62" t="s">
        <v>27</v>
      </c>
      <c r="AB1123" s="32"/>
      <c r="AC1123" s="32" t="s">
        <v>368</v>
      </c>
      <c r="AD1123" s="32" t="str">
        <f t="shared" si="311"/>
        <v/>
      </c>
      <c r="AF1123" s="5" t="str">
        <f t="shared" si="312"/>
        <v>Romanus Roja44191</v>
      </c>
      <c r="AG1123" s="5" t="str">
        <f t="shared" si="313"/>
        <v>BMJ 04744191SELATANDAY</v>
      </c>
      <c r="AH1123" s="5" t="str">
        <f t="shared" si="314"/>
        <v>Romanus Roja44191SELATANDAY</v>
      </c>
      <c r="AI1123" s="5" t="str">
        <f t="shared" si="315"/>
        <v>BMJ 04744191DAY</v>
      </c>
      <c r="AJ1123" s="5" t="str">
        <f t="shared" si="316"/>
        <v>Romanus Roja44191DAY</v>
      </c>
      <c r="AK1123" s="5" t="str">
        <f t="shared" si="317"/>
        <v>Romanus RojaBMJ II</v>
      </c>
      <c r="AL1123" s="5" t="str">
        <f t="shared" si="319"/>
        <v>3SELATAN</v>
      </c>
      <c r="AM1123" s="5" t="str">
        <f t="shared" si="320"/>
        <v>1 &gt; 3SELATAN12 RODA</v>
      </c>
      <c r="AN1123" s="5" t="str">
        <f t="shared" si="321"/>
        <v>Romanus RojaBMJ II1 &gt; 3SELATAN12 RODA</v>
      </c>
      <c r="AO1123" s="5" t="str">
        <f t="shared" si="322"/>
        <v>Romanus Roja1 &gt; 3SELATAN12 RODA</v>
      </c>
      <c r="AP1123" s="5" t="str">
        <f t="shared" si="323"/>
        <v>44191DAY</v>
      </c>
    </row>
    <row r="1124" spans="1:42" x14ac:dyDescent="0.3">
      <c r="A1124" s="33">
        <v>1</v>
      </c>
      <c r="B1124" s="33"/>
      <c r="C1124" s="70">
        <v>44191</v>
      </c>
      <c r="D1124" s="71" t="s">
        <v>19</v>
      </c>
      <c r="E1124" s="70">
        <v>44191</v>
      </c>
      <c r="F1124" s="71">
        <v>5155912</v>
      </c>
      <c r="G1124" s="33" t="s">
        <v>38</v>
      </c>
      <c r="H1124" s="33" t="s">
        <v>279</v>
      </c>
      <c r="I1124" s="33" t="s">
        <v>103</v>
      </c>
      <c r="J1124" s="33" t="s">
        <v>115</v>
      </c>
      <c r="K1124" s="63" t="s">
        <v>41</v>
      </c>
      <c r="L1124" s="32" t="str">
        <f t="shared" si="306"/>
        <v>AXOR4843</v>
      </c>
      <c r="M1124" s="32" t="str">
        <f t="shared" si="307"/>
        <v>BMJ II</v>
      </c>
      <c r="N1124" s="32" t="str">
        <f t="shared" si="308"/>
        <v>12 RODA</v>
      </c>
      <c r="O1124" s="64">
        <v>0.60181712962962963</v>
      </c>
      <c r="P1124" s="65">
        <v>44191.601817129631</v>
      </c>
      <c r="Q1124" s="65"/>
      <c r="R1124" s="66">
        <v>4</v>
      </c>
      <c r="S1124" s="66">
        <v>53860</v>
      </c>
      <c r="T1124" s="66">
        <v>19900</v>
      </c>
      <c r="U1124" s="67">
        <f t="shared" si="318"/>
        <v>33.96</v>
      </c>
      <c r="V1124" s="66">
        <f t="shared" si="309"/>
        <v>1020158.3999999999</v>
      </c>
      <c r="W1124" s="66" t="str">
        <f t="shared" si="310"/>
        <v>&gt; 4</v>
      </c>
      <c r="X1124" s="66">
        <f>A1124+SUMIFS(Presensi!F:F,Presensi!E:E,'Entry Data'!AP1124)</f>
        <v>1</v>
      </c>
      <c r="Y1124" s="66">
        <f>IFERROR(INDEX('Retasi Pricing'!F:F,MATCH('Entry Data'!AM1124,'Retasi Pricing'!E:E,0))*X1124,"")</f>
        <v>45000</v>
      </c>
      <c r="Z1124" s="62" t="s">
        <v>26</v>
      </c>
      <c r="AA1124" s="62" t="s">
        <v>27</v>
      </c>
      <c r="AB1124" s="32"/>
      <c r="AC1124" s="32" t="s">
        <v>368</v>
      </c>
      <c r="AD1124" s="32" t="str">
        <f t="shared" si="311"/>
        <v/>
      </c>
      <c r="AF1124" s="5" t="str">
        <f t="shared" si="312"/>
        <v>Romanus Roja44191</v>
      </c>
      <c r="AG1124" s="5" t="str">
        <f t="shared" si="313"/>
        <v>BMJ 04744191SELATANDAY</v>
      </c>
      <c r="AH1124" s="5" t="str">
        <f t="shared" si="314"/>
        <v>Romanus Roja44191SELATANDAY</v>
      </c>
      <c r="AI1124" s="5" t="str">
        <f t="shared" si="315"/>
        <v>BMJ 04744191DAY</v>
      </c>
      <c r="AJ1124" s="5" t="str">
        <f t="shared" si="316"/>
        <v>Romanus Roja44191DAY</v>
      </c>
      <c r="AK1124" s="5" t="str">
        <f t="shared" si="317"/>
        <v>Romanus RojaBMJ II</v>
      </c>
      <c r="AL1124" s="5" t="str">
        <f t="shared" si="319"/>
        <v>4SELATAN</v>
      </c>
      <c r="AM1124" s="5" t="str">
        <f t="shared" si="320"/>
        <v>&gt; 4SELATAN12 RODA</v>
      </c>
      <c r="AN1124" s="5" t="str">
        <f t="shared" si="321"/>
        <v>Romanus RojaBMJ II&gt; 4SELATAN12 RODA</v>
      </c>
      <c r="AO1124" s="5" t="str">
        <f t="shared" si="322"/>
        <v>Romanus Roja&gt; 4SELATAN12 RODA</v>
      </c>
      <c r="AP1124" s="5" t="str">
        <f t="shared" si="323"/>
        <v>44191DAY</v>
      </c>
    </row>
    <row r="1125" spans="1:42" x14ac:dyDescent="0.3">
      <c r="A1125" s="33">
        <v>1</v>
      </c>
      <c r="B1125" s="33"/>
      <c r="C1125" s="70">
        <v>44191</v>
      </c>
      <c r="D1125" s="71" t="s">
        <v>19</v>
      </c>
      <c r="E1125" s="70">
        <v>44191</v>
      </c>
      <c r="F1125" s="71">
        <v>5155992</v>
      </c>
      <c r="G1125" s="33" t="s">
        <v>20</v>
      </c>
      <c r="H1125" s="33" t="s">
        <v>21</v>
      </c>
      <c r="I1125" s="33" t="s">
        <v>51</v>
      </c>
      <c r="J1125" s="33" t="s">
        <v>46</v>
      </c>
      <c r="K1125" s="63" t="s">
        <v>41</v>
      </c>
      <c r="L1125" s="32" t="str">
        <f t="shared" si="306"/>
        <v>AXOR4843</v>
      </c>
      <c r="M1125" s="32" t="str">
        <f t="shared" si="307"/>
        <v>BMJ II</v>
      </c>
      <c r="N1125" s="32" t="str">
        <f t="shared" si="308"/>
        <v>12 RODA</v>
      </c>
      <c r="O1125" s="64">
        <v>0.6627777777777778</v>
      </c>
      <c r="P1125" s="65">
        <v>44191.662777777776</v>
      </c>
      <c r="Q1125" s="65"/>
      <c r="R1125" s="66">
        <v>5</v>
      </c>
      <c r="S1125" s="66">
        <v>49820</v>
      </c>
      <c r="T1125" s="66">
        <v>19900</v>
      </c>
      <c r="U1125" s="67">
        <f t="shared" si="318"/>
        <v>29.92</v>
      </c>
      <c r="V1125" s="66">
        <f t="shared" si="309"/>
        <v>606687.84000000008</v>
      </c>
      <c r="W1125" s="66" t="str">
        <f t="shared" si="310"/>
        <v>&gt; 5</v>
      </c>
      <c r="X1125" s="66">
        <f>A1125+SUMIFS(Presensi!F:F,Presensi!E:E,'Entry Data'!AP1125)</f>
        <v>1</v>
      </c>
      <c r="Y1125" s="66">
        <f>IFERROR(INDEX('Retasi Pricing'!F:F,MATCH('Entry Data'!AM1125,'Retasi Pricing'!E:E,0))*X1125,"")</f>
        <v>31200</v>
      </c>
      <c r="Z1125" s="62" t="s">
        <v>26</v>
      </c>
      <c r="AA1125" s="62" t="s">
        <v>27</v>
      </c>
      <c r="AB1125" s="32"/>
      <c r="AC1125" s="32" t="s">
        <v>368</v>
      </c>
      <c r="AD1125" s="32" t="str">
        <f t="shared" si="311"/>
        <v/>
      </c>
      <c r="AF1125" s="5" t="str">
        <f t="shared" si="312"/>
        <v>Romanus Roja44191</v>
      </c>
      <c r="AG1125" s="5" t="str">
        <f t="shared" si="313"/>
        <v>BMJ 04744191UTARADAY</v>
      </c>
      <c r="AH1125" s="5" t="str">
        <f t="shared" si="314"/>
        <v>Romanus Roja44191UTARADAY</v>
      </c>
      <c r="AI1125" s="5" t="str">
        <f t="shared" si="315"/>
        <v>BMJ 04744191DAY</v>
      </c>
      <c r="AJ1125" s="5" t="str">
        <f t="shared" si="316"/>
        <v>Romanus Roja44191DAY</v>
      </c>
      <c r="AK1125" s="5" t="str">
        <f t="shared" si="317"/>
        <v>Romanus RojaBMJ II</v>
      </c>
      <c r="AL1125" s="5" t="str">
        <f t="shared" si="319"/>
        <v>5UTARA</v>
      </c>
      <c r="AM1125" s="5" t="str">
        <f t="shared" si="320"/>
        <v>&gt; 5UTARA12 RODA</v>
      </c>
      <c r="AN1125" s="5" t="str">
        <f t="shared" si="321"/>
        <v>Romanus RojaBMJ II&gt; 5UTARA12 RODA</v>
      </c>
      <c r="AO1125" s="5" t="str">
        <f t="shared" si="322"/>
        <v>Romanus Roja&gt; 5UTARA12 RODA</v>
      </c>
      <c r="AP1125" s="5" t="str">
        <f t="shared" si="323"/>
        <v>44191DAY</v>
      </c>
    </row>
    <row r="1126" spans="1:42" x14ac:dyDescent="0.3">
      <c r="A1126" s="33">
        <v>1</v>
      </c>
      <c r="B1126" s="33"/>
      <c r="C1126" s="70">
        <v>44191</v>
      </c>
      <c r="D1126" s="71" t="s">
        <v>19</v>
      </c>
      <c r="E1126" s="70">
        <v>44191</v>
      </c>
      <c r="F1126" s="71">
        <v>5155634</v>
      </c>
      <c r="G1126" s="33" t="s">
        <v>20</v>
      </c>
      <c r="H1126" s="33" t="s">
        <v>21</v>
      </c>
      <c r="I1126" s="33" t="s">
        <v>51</v>
      </c>
      <c r="J1126" s="33" t="s">
        <v>46</v>
      </c>
      <c r="K1126" s="63" t="s">
        <v>57</v>
      </c>
      <c r="L1126" s="32" t="str">
        <f t="shared" si="306"/>
        <v>AXOR4843</v>
      </c>
      <c r="M1126" s="32" t="str">
        <f t="shared" si="307"/>
        <v>BMJ II</v>
      </c>
      <c r="N1126" s="32" t="str">
        <f t="shared" si="308"/>
        <v>12 RODA</v>
      </c>
      <c r="O1126" s="64">
        <v>0.36194444444444446</v>
      </c>
      <c r="P1126" s="65">
        <v>44191.366886574076</v>
      </c>
      <c r="Q1126" s="65"/>
      <c r="R1126" s="66">
        <v>1</v>
      </c>
      <c r="S1126" s="66">
        <v>50980</v>
      </c>
      <c r="T1126" s="66">
        <v>19980</v>
      </c>
      <c r="U1126" s="67">
        <f t="shared" si="318"/>
        <v>31</v>
      </c>
      <c r="V1126" s="66">
        <f t="shared" si="309"/>
        <v>628587</v>
      </c>
      <c r="W1126" s="66" t="str">
        <f t="shared" si="310"/>
        <v>1 &gt; 4</v>
      </c>
      <c r="X1126" s="66">
        <f>A1126+SUMIFS(Presensi!F:F,Presensi!E:E,'Entry Data'!AP1126)</f>
        <v>1</v>
      </c>
      <c r="Y1126" s="66">
        <f>IFERROR(INDEX('Retasi Pricing'!F:F,MATCH('Entry Data'!AM1126,'Retasi Pricing'!E:E,0))*X1126,"")</f>
        <v>27500</v>
      </c>
      <c r="Z1126" s="62" t="s">
        <v>26</v>
      </c>
      <c r="AA1126" s="62" t="s">
        <v>27</v>
      </c>
      <c r="AB1126" s="32"/>
      <c r="AC1126" s="32" t="s">
        <v>205</v>
      </c>
      <c r="AD1126" s="32" t="str">
        <f t="shared" si="311"/>
        <v/>
      </c>
      <c r="AF1126" s="5" t="str">
        <f t="shared" si="312"/>
        <v>m.mulyo44191</v>
      </c>
      <c r="AG1126" s="5" t="str">
        <f t="shared" si="313"/>
        <v>BMJ 05044191UTARADAY</v>
      </c>
      <c r="AH1126" s="5" t="str">
        <f t="shared" si="314"/>
        <v>m.mulyo44191UTARADAY</v>
      </c>
      <c r="AI1126" s="5" t="str">
        <f t="shared" si="315"/>
        <v>BMJ 05044191DAY</v>
      </c>
      <c r="AJ1126" s="5" t="str">
        <f t="shared" si="316"/>
        <v>m.mulyo44191DAY</v>
      </c>
      <c r="AK1126" s="5" t="str">
        <f t="shared" si="317"/>
        <v>m.mulyoBMJ II</v>
      </c>
      <c r="AL1126" s="5" t="str">
        <f t="shared" si="319"/>
        <v>1UTARA</v>
      </c>
      <c r="AM1126" s="5" t="str">
        <f t="shared" si="320"/>
        <v>1 &gt; 4UTARA12 RODA</v>
      </c>
      <c r="AN1126" s="5" t="str">
        <f t="shared" si="321"/>
        <v>m.mulyoBMJ II1 &gt; 4UTARA12 RODA</v>
      </c>
      <c r="AO1126" s="5" t="str">
        <f t="shared" si="322"/>
        <v>m.mulyo1 &gt; 4UTARA12 RODA</v>
      </c>
      <c r="AP1126" s="5" t="str">
        <f t="shared" si="323"/>
        <v>44191DAY</v>
      </c>
    </row>
    <row r="1127" spans="1:42" x14ac:dyDescent="0.3">
      <c r="A1127" s="33">
        <v>1</v>
      </c>
      <c r="B1127" s="33"/>
      <c r="C1127" s="70">
        <v>44191</v>
      </c>
      <c r="D1127" s="71" t="s">
        <v>19</v>
      </c>
      <c r="E1127" s="70">
        <v>44191</v>
      </c>
      <c r="F1127" s="71">
        <v>5155715</v>
      </c>
      <c r="G1127" s="33" t="s">
        <v>20</v>
      </c>
      <c r="H1127" s="33" t="s">
        <v>21</v>
      </c>
      <c r="I1127" s="33" t="s">
        <v>277</v>
      </c>
      <c r="J1127" s="33" t="s">
        <v>46</v>
      </c>
      <c r="K1127" s="63" t="s">
        <v>57</v>
      </c>
      <c r="L1127" s="32" t="str">
        <f t="shared" si="306"/>
        <v>AXOR4843</v>
      </c>
      <c r="M1127" s="32" t="str">
        <f t="shared" si="307"/>
        <v>BMJ II</v>
      </c>
      <c r="N1127" s="32" t="str">
        <f t="shared" si="308"/>
        <v>12 RODA</v>
      </c>
      <c r="O1127" s="64">
        <v>0.43028935185185185</v>
      </c>
      <c r="P1127" s="65">
        <v>44191.430289351854</v>
      </c>
      <c r="Q1127" s="65"/>
      <c r="R1127" s="66">
        <v>2</v>
      </c>
      <c r="S1127" s="66">
        <v>51340</v>
      </c>
      <c r="T1127" s="66">
        <v>19980</v>
      </c>
      <c r="U1127" s="67">
        <f t="shared" si="318"/>
        <v>31.36</v>
      </c>
      <c r="V1127" s="66">
        <f t="shared" si="309"/>
        <v>635886.72</v>
      </c>
      <c r="W1127" s="66" t="str">
        <f t="shared" si="310"/>
        <v>1 &gt; 4</v>
      </c>
      <c r="X1127" s="66">
        <f>A1127+SUMIFS(Presensi!F:F,Presensi!E:E,'Entry Data'!AP1127)</f>
        <v>1</v>
      </c>
      <c r="Y1127" s="66">
        <f>IFERROR(INDEX('Retasi Pricing'!F:F,MATCH('Entry Data'!AM1127,'Retasi Pricing'!E:E,0))*X1127,"")</f>
        <v>27500</v>
      </c>
      <c r="Z1127" s="62" t="s">
        <v>26</v>
      </c>
      <c r="AA1127" s="62" t="s">
        <v>27</v>
      </c>
      <c r="AB1127" s="32"/>
      <c r="AC1127" s="32" t="s">
        <v>205</v>
      </c>
      <c r="AD1127" s="32" t="str">
        <f t="shared" si="311"/>
        <v/>
      </c>
      <c r="AF1127" s="5" t="str">
        <f t="shared" si="312"/>
        <v>m.mulyo44191</v>
      </c>
      <c r="AG1127" s="5" t="str">
        <f t="shared" si="313"/>
        <v>BMJ 05044191UTARADAY</v>
      </c>
      <c r="AH1127" s="5" t="str">
        <f t="shared" si="314"/>
        <v>m.mulyo44191UTARADAY</v>
      </c>
      <c r="AI1127" s="5" t="str">
        <f t="shared" si="315"/>
        <v>BMJ 05044191DAY</v>
      </c>
      <c r="AJ1127" s="5" t="str">
        <f t="shared" si="316"/>
        <v>m.mulyo44191DAY</v>
      </c>
      <c r="AK1127" s="5" t="str">
        <f t="shared" si="317"/>
        <v>m.mulyoBMJ II</v>
      </c>
      <c r="AL1127" s="5" t="str">
        <f t="shared" si="319"/>
        <v>2UTARA</v>
      </c>
      <c r="AM1127" s="5" t="str">
        <f t="shared" si="320"/>
        <v>1 &gt; 4UTARA12 RODA</v>
      </c>
      <c r="AN1127" s="5" t="str">
        <f t="shared" si="321"/>
        <v>m.mulyoBMJ II1 &gt; 4UTARA12 RODA</v>
      </c>
      <c r="AO1127" s="5" t="str">
        <f t="shared" si="322"/>
        <v>m.mulyo1 &gt; 4UTARA12 RODA</v>
      </c>
      <c r="AP1127" s="5" t="str">
        <f t="shared" si="323"/>
        <v>44191DAY</v>
      </c>
    </row>
    <row r="1128" spans="1:42" x14ac:dyDescent="0.3">
      <c r="A1128" s="33">
        <v>1</v>
      </c>
      <c r="B1128" s="33"/>
      <c r="C1128" s="70">
        <v>44191</v>
      </c>
      <c r="D1128" s="71" t="s">
        <v>19</v>
      </c>
      <c r="E1128" s="70">
        <v>44191</v>
      </c>
      <c r="F1128" s="71">
        <v>5155627</v>
      </c>
      <c r="G1128" s="33" t="s">
        <v>20</v>
      </c>
      <c r="H1128" s="33" t="s">
        <v>21</v>
      </c>
      <c r="I1128" s="33" t="s">
        <v>51</v>
      </c>
      <c r="J1128" s="33" t="s">
        <v>46</v>
      </c>
      <c r="K1128" s="63" t="s">
        <v>60</v>
      </c>
      <c r="L1128" s="32" t="str">
        <f t="shared" si="306"/>
        <v>AXOR4843</v>
      </c>
      <c r="M1128" s="32" t="str">
        <f t="shared" si="307"/>
        <v>BMJ II</v>
      </c>
      <c r="N1128" s="32" t="str">
        <f t="shared" si="308"/>
        <v>12 RODA</v>
      </c>
      <c r="O1128" s="64">
        <v>0.35660879629629627</v>
      </c>
      <c r="P1128" s="65">
        <v>44191.361585648148</v>
      </c>
      <c r="Q1128" s="65"/>
      <c r="R1128" s="66">
        <v>1</v>
      </c>
      <c r="S1128" s="66">
        <v>51100</v>
      </c>
      <c r="T1128" s="66">
        <v>19880</v>
      </c>
      <c r="U1128" s="67">
        <f t="shared" si="318"/>
        <v>31.22</v>
      </c>
      <c r="V1128" s="66">
        <f t="shared" si="309"/>
        <v>633047.93999999994</v>
      </c>
      <c r="W1128" s="66" t="str">
        <f t="shared" si="310"/>
        <v>1 &gt; 4</v>
      </c>
      <c r="X1128" s="66">
        <f>A1128+SUMIFS(Presensi!F:F,Presensi!E:E,'Entry Data'!AP1128)</f>
        <v>1</v>
      </c>
      <c r="Y1128" s="66">
        <f>IFERROR(INDEX('Retasi Pricing'!F:F,MATCH('Entry Data'!AM1128,'Retasi Pricing'!E:E,0))*X1128,"")</f>
        <v>27500</v>
      </c>
      <c r="Z1128" s="62" t="s">
        <v>26</v>
      </c>
      <c r="AA1128" s="62" t="s">
        <v>27</v>
      </c>
      <c r="AB1128" s="32"/>
      <c r="AC1128" s="32" t="s">
        <v>122</v>
      </c>
      <c r="AD1128" s="32" t="str">
        <f t="shared" si="311"/>
        <v/>
      </c>
      <c r="AF1128" s="5" t="str">
        <f t="shared" si="312"/>
        <v>ico rianto44191</v>
      </c>
      <c r="AG1128" s="5" t="str">
        <f t="shared" si="313"/>
        <v>BMJ 05244191UTARADAY</v>
      </c>
      <c r="AH1128" s="5" t="str">
        <f t="shared" si="314"/>
        <v>ico rianto44191UTARADAY</v>
      </c>
      <c r="AI1128" s="5" t="str">
        <f t="shared" si="315"/>
        <v>BMJ 05244191DAY</v>
      </c>
      <c r="AJ1128" s="5" t="str">
        <f t="shared" si="316"/>
        <v>ico rianto44191DAY</v>
      </c>
      <c r="AK1128" s="5" t="str">
        <f t="shared" si="317"/>
        <v>ico riantoBMJ II</v>
      </c>
      <c r="AL1128" s="5" t="str">
        <f t="shared" si="319"/>
        <v>1UTARA</v>
      </c>
      <c r="AM1128" s="5" t="str">
        <f t="shared" si="320"/>
        <v>1 &gt; 4UTARA12 RODA</v>
      </c>
      <c r="AN1128" s="5" t="str">
        <f t="shared" si="321"/>
        <v>ico riantoBMJ II1 &gt; 4UTARA12 RODA</v>
      </c>
      <c r="AO1128" s="5" t="str">
        <f t="shared" si="322"/>
        <v>ico rianto1 &gt; 4UTARA12 RODA</v>
      </c>
      <c r="AP1128" s="5" t="str">
        <f t="shared" si="323"/>
        <v>44191DAY</v>
      </c>
    </row>
    <row r="1129" spans="1:42" x14ac:dyDescent="0.3">
      <c r="A1129" s="33">
        <v>1</v>
      </c>
      <c r="B1129" s="33"/>
      <c r="C1129" s="70">
        <v>44191</v>
      </c>
      <c r="D1129" s="71" t="s">
        <v>19</v>
      </c>
      <c r="E1129" s="70">
        <v>44191</v>
      </c>
      <c r="F1129" s="71">
        <v>5155694</v>
      </c>
      <c r="G1129" s="33" t="s">
        <v>20</v>
      </c>
      <c r="H1129" s="33" t="s">
        <v>64</v>
      </c>
      <c r="I1129" s="33" t="s">
        <v>51</v>
      </c>
      <c r="J1129" s="33" t="s">
        <v>53</v>
      </c>
      <c r="K1129" s="63" t="s">
        <v>60</v>
      </c>
      <c r="L1129" s="32" t="str">
        <f t="shared" si="306"/>
        <v>AXOR4843</v>
      </c>
      <c r="M1129" s="32" t="str">
        <f t="shared" si="307"/>
        <v>BMJ II</v>
      </c>
      <c r="N1129" s="32" t="str">
        <f t="shared" si="308"/>
        <v>12 RODA</v>
      </c>
      <c r="O1129" s="64">
        <v>0.41565972222222225</v>
      </c>
      <c r="P1129" s="65">
        <v>44191.415659722225</v>
      </c>
      <c r="Q1129" s="65"/>
      <c r="R1129" s="66">
        <v>2</v>
      </c>
      <c r="S1129" s="66">
        <v>51260</v>
      </c>
      <c r="T1129" s="66">
        <v>19880</v>
      </c>
      <c r="U1129" s="67">
        <f t="shared" si="318"/>
        <v>31.38</v>
      </c>
      <c r="V1129" s="66">
        <f t="shared" si="309"/>
        <v>636292.26</v>
      </c>
      <c r="W1129" s="66" t="str">
        <f t="shared" si="310"/>
        <v>1 &gt; 4</v>
      </c>
      <c r="X1129" s="66">
        <f>A1129+SUMIFS(Presensi!F:F,Presensi!E:E,'Entry Data'!AP1129)</f>
        <v>1</v>
      </c>
      <c r="Y1129" s="66">
        <f>IFERROR(INDEX('Retasi Pricing'!F:F,MATCH('Entry Data'!AM1129,'Retasi Pricing'!E:E,0))*X1129,"")</f>
        <v>27500</v>
      </c>
      <c r="Z1129" s="62" t="s">
        <v>26</v>
      </c>
      <c r="AA1129" s="62" t="s">
        <v>27</v>
      </c>
      <c r="AB1129" s="32"/>
      <c r="AC1129" s="32" t="s">
        <v>122</v>
      </c>
      <c r="AD1129" s="32" t="str">
        <f t="shared" si="311"/>
        <v/>
      </c>
      <c r="AF1129" s="5" t="str">
        <f t="shared" si="312"/>
        <v>ico rianto44191</v>
      </c>
      <c r="AG1129" s="5" t="str">
        <f t="shared" si="313"/>
        <v>BMJ 05244191UTARADAY</v>
      </c>
      <c r="AH1129" s="5" t="str">
        <f t="shared" si="314"/>
        <v>ico rianto44191UTARADAY</v>
      </c>
      <c r="AI1129" s="5" t="str">
        <f t="shared" si="315"/>
        <v>BMJ 05244191DAY</v>
      </c>
      <c r="AJ1129" s="5" t="str">
        <f t="shared" si="316"/>
        <v>ico rianto44191DAY</v>
      </c>
      <c r="AK1129" s="5" t="str">
        <f t="shared" si="317"/>
        <v>ico riantoBMJ II</v>
      </c>
      <c r="AL1129" s="5" t="str">
        <f t="shared" si="319"/>
        <v>2UTARA</v>
      </c>
      <c r="AM1129" s="5" t="str">
        <f t="shared" si="320"/>
        <v>1 &gt; 4UTARA12 RODA</v>
      </c>
      <c r="AN1129" s="5" t="str">
        <f t="shared" si="321"/>
        <v>ico riantoBMJ II1 &gt; 4UTARA12 RODA</v>
      </c>
      <c r="AO1129" s="5" t="str">
        <f t="shared" si="322"/>
        <v>ico rianto1 &gt; 4UTARA12 RODA</v>
      </c>
      <c r="AP1129" s="5" t="str">
        <f t="shared" si="323"/>
        <v>44191DAY</v>
      </c>
    </row>
    <row r="1130" spans="1:42" x14ac:dyDescent="0.3">
      <c r="A1130" s="33">
        <v>1</v>
      </c>
      <c r="B1130" s="33"/>
      <c r="C1130" s="70">
        <v>44191</v>
      </c>
      <c r="D1130" s="71" t="s">
        <v>19</v>
      </c>
      <c r="E1130" s="70">
        <v>44191</v>
      </c>
      <c r="F1130" s="71">
        <v>5155770</v>
      </c>
      <c r="G1130" s="33" t="s">
        <v>20</v>
      </c>
      <c r="H1130" s="33" t="s">
        <v>64</v>
      </c>
      <c r="I1130" s="33" t="s">
        <v>51</v>
      </c>
      <c r="J1130" s="33" t="s">
        <v>53</v>
      </c>
      <c r="K1130" s="63" t="s">
        <v>60</v>
      </c>
      <c r="L1130" s="32" t="str">
        <f t="shared" si="306"/>
        <v>AXOR4843</v>
      </c>
      <c r="M1130" s="32" t="str">
        <f t="shared" si="307"/>
        <v>BMJ II</v>
      </c>
      <c r="N1130" s="32" t="str">
        <f t="shared" si="308"/>
        <v>12 RODA</v>
      </c>
      <c r="O1130" s="64">
        <v>0.47340277777777778</v>
      </c>
      <c r="P1130" s="65">
        <v>44191.473402777781</v>
      </c>
      <c r="Q1130" s="65"/>
      <c r="R1130" s="66">
        <v>3</v>
      </c>
      <c r="S1130" s="66">
        <v>50940</v>
      </c>
      <c r="T1130" s="66">
        <v>19880</v>
      </c>
      <c r="U1130" s="67">
        <f t="shared" si="318"/>
        <v>31.06</v>
      </c>
      <c r="V1130" s="66">
        <f t="shared" si="309"/>
        <v>629803.61999999988</v>
      </c>
      <c r="W1130" s="66" t="str">
        <f t="shared" si="310"/>
        <v>1 &gt; 4</v>
      </c>
      <c r="X1130" s="66">
        <f>A1130+SUMIFS(Presensi!F:F,Presensi!E:E,'Entry Data'!AP1130)</f>
        <v>1</v>
      </c>
      <c r="Y1130" s="66">
        <f>IFERROR(INDEX('Retasi Pricing'!F:F,MATCH('Entry Data'!AM1130,'Retasi Pricing'!E:E,0))*X1130,"")</f>
        <v>27500</v>
      </c>
      <c r="Z1130" s="62" t="s">
        <v>26</v>
      </c>
      <c r="AA1130" s="62" t="s">
        <v>27</v>
      </c>
      <c r="AB1130" s="32"/>
      <c r="AC1130" s="32" t="s">
        <v>122</v>
      </c>
      <c r="AD1130" s="32" t="str">
        <f t="shared" si="311"/>
        <v/>
      </c>
      <c r="AF1130" s="5" t="str">
        <f t="shared" si="312"/>
        <v>ico rianto44191</v>
      </c>
      <c r="AG1130" s="5" t="str">
        <f t="shared" si="313"/>
        <v>BMJ 05244191UTARADAY</v>
      </c>
      <c r="AH1130" s="5" t="str">
        <f t="shared" si="314"/>
        <v>ico rianto44191UTARADAY</v>
      </c>
      <c r="AI1130" s="5" t="str">
        <f t="shared" si="315"/>
        <v>BMJ 05244191DAY</v>
      </c>
      <c r="AJ1130" s="5" t="str">
        <f t="shared" si="316"/>
        <v>ico rianto44191DAY</v>
      </c>
      <c r="AK1130" s="5" t="str">
        <f t="shared" si="317"/>
        <v>ico riantoBMJ II</v>
      </c>
      <c r="AL1130" s="5" t="str">
        <f t="shared" si="319"/>
        <v>3UTARA</v>
      </c>
      <c r="AM1130" s="5" t="str">
        <f t="shared" si="320"/>
        <v>1 &gt; 4UTARA12 RODA</v>
      </c>
      <c r="AN1130" s="5" t="str">
        <f t="shared" si="321"/>
        <v>ico riantoBMJ II1 &gt; 4UTARA12 RODA</v>
      </c>
      <c r="AO1130" s="5" t="str">
        <f t="shared" si="322"/>
        <v>ico rianto1 &gt; 4UTARA12 RODA</v>
      </c>
      <c r="AP1130" s="5" t="str">
        <f t="shared" si="323"/>
        <v>44191DAY</v>
      </c>
    </row>
    <row r="1131" spans="1:42" x14ac:dyDescent="0.3">
      <c r="A1131" s="33">
        <v>1</v>
      </c>
      <c r="B1131" s="33"/>
      <c r="C1131" s="70">
        <v>44191</v>
      </c>
      <c r="D1131" s="71" t="s">
        <v>19</v>
      </c>
      <c r="E1131" s="70">
        <v>44191</v>
      </c>
      <c r="F1131" s="71">
        <v>5155846</v>
      </c>
      <c r="G1131" s="33" t="s">
        <v>20</v>
      </c>
      <c r="H1131" s="33" t="s">
        <v>21</v>
      </c>
      <c r="I1131" s="33" t="s">
        <v>45</v>
      </c>
      <c r="J1131" s="33" t="s">
        <v>46</v>
      </c>
      <c r="K1131" s="63" t="s">
        <v>60</v>
      </c>
      <c r="L1131" s="32" t="str">
        <f t="shared" si="306"/>
        <v>AXOR4843</v>
      </c>
      <c r="M1131" s="32" t="str">
        <f t="shared" si="307"/>
        <v>BMJ II</v>
      </c>
      <c r="N1131" s="32" t="str">
        <f t="shared" si="308"/>
        <v>12 RODA</v>
      </c>
      <c r="O1131" s="64">
        <v>0.54347222222222225</v>
      </c>
      <c r="P1131" s="65">
        <v>44191.54347222222</v>
      </c>
      <c r="Q1131" s="65"/>
      <c r="R1131" s="66">
        <v>4</v>
      </c>
      <c r="S1131" s="66">
        <v>51500</v>
      </c>
      <c r="T1131" s="66">
        <v>19880</v>
      </c>
      <c r="U1131" s="67">
        <f t="shared" si="318"/>
        <v>31.62</v>
      </c>
      <c r="V1131" s="66">
        <f t="shared" si="309"/>
        <v>641158.74</v>
      </c>
      <c r="W1131" s="66" t="str">
        <f t="shared" si="310"/>
        <v>1 &gt; 4</v>
      </c>
      <c r="X1131" s="66">
        <f>A1131+SUMIFS(Presensi!F:F,Presensi!E:E,'Entry Data'!AP1131)</f>
        <v>1</v>
      </c>
      <c r="Y1131" s="66">
        <f>IFERROR(INDEX('Retasi Pricing'!F:F,MATCH('Entry Data'!AM1131,'Retasi Pricing'!E:E,0))*X1131,"")</f>
        <v>27500</v>
      </c>
      <c r="Z1131" s="62" t="s">
        <v>26</v>
      </c>
      <c r="AA1131" s="62" t="s">
        <v>27</v>
      </c>
      <c r="AB1131" s="32"/>
      <c r="AC1131" s="32" t="s">
        <v>122</v>
      </c>
      <c r="AD1131" s="32" t="str">
        <f t="shared" si="311"/>
        <v/>
      </c>
      <c r="AF1131" s="5" t="str">
        <f t="shared" si="312"/>
        <v>ico rianto44191</v>
      </c>
      <c r="AG1131" s="5" t="str">
        <f t="shared" si="313"/>
        <v>BMJ 05244191UTARADAY</v>
      </c>
      <c r="AH1131" s="5" t="str">
        <f t="shared" si="314"/>
        <v>ico rianto44191UTARADAY</v>
      </c>
      <c r="AI1131" s="5" t="str">
        <f t="shared" si="315"/>
        <v>BMJ 05244191DAY</v>
      </c>
      <c r="AJ1131" s="5" t="str">
        <f t="shared" si="316"/>
        <v>ico rianto44191DAY</v>
      </c>
      <c r="AK1131" s="5" t="str">
        <f t="shared" si="317"/>
        <v>ico riantoBMJ II</v>
      </c>
      <c r="AL1131" s="5" t="str">
        <f t="shared" si="319"/>
        <v>4UTARA</v>
      </c>
      <c r="AM1131" s="5" t="str">
        <f t="shared" si="320"/>
        <v>1 &gt; 4UTARA12 RODA</v>
      </c>
      <c r="AN1131" s="5" t="str">
        <f t="shared" si="321"/>
        <v>ico riantoBMJ II1 &gt; 4UTARA12 RODA</v>
      </c>
      <c r="AO1131" s="5" t="str">
        <f t="shared" si="322"/>
        <v>ico rianto1 &gt; 4UTARA12 RODA</v>
      </c>
      <c r="AP1131" s="5" t="str">
        <f t="shared" si="323"/>
        <v>44191DAY</v>
      </c>
    </row>
    <row r="1132" spans="1:42" x14ac:dyDescent="0.3">
      <c r="A1132" s="33">
        <v>1</v>
      </c>
      <c r="B1132" s="33"/>
      <c r="C1132" s="70">
        <v>44191</v>
      </c>
      <c r="D1132" s="71" t="s">
        <v>19</v>
      </c>
      <c r="E1132" s="70">
        <v>44191</v>
      </c>
      <c r="F1132" s="71">
        <v>5155915</v>
      </c>
      <c r="G1132" s="33" t="s">
        <v>20</v>
      </c>
      <c r="H1132" s="33" t="s">
        <v>64</v>
      </c>
      <c r="I1132" s="33" t="s">
        <v>51</v>
      </c>
      <c r="J1132" s="33" t="s">
        <v>52</v>
      </c>
      <c r="K1132" s="63" t="s">
        <v>60</v>
      </c>
      <c r="L1132" s="32" t="str">
        <f t="shared" ref="L1132:L1195" si="324">IFERROR(VLOOKUP(K1132,db_unit,2,FALSE),"")</f>
        <v>AXOR4843</v>
      </c>
      <c r="M1132" s="32" t="str">
        <f t="shared" ref="M1132:M1195" si="325">IFERROR(VLOOKUP(K1132,db_unit,3,FALSE),"")</f>
        <v>BMJ II</v>
      </c>
      <c r="N1132" s="32" t="str">
        <f t="shared" ref="N1132:N1195" si="326">IFERROR(VLOOKUP(K1132,db_unit,4,FALSE),"")</f>
        <v>12 RODA</v>
      </c>
      <c r="O1132" s="64">
        <v>0.60400462962962964</v>
      </c>
      <c r="P1132" s="65">
        <v>44191.604004629633</v>
      </c>
      <c r="Q1132" s="65"/>
      <c r="R1132" s="66">
        <v>5</v>
      </c>
      <c r="S1132" s="66">
        <v>52100</v>
      </c>
      <c r="T1132" s="66">
        <v>19880</v>
      </c>
      <c r="U1132" s="67">
        <f t="shared" si="318"/>
        <v>32.22</v>
      </c>
      <c r="V1132" s="66">
        <f t="shared" si="309"/>
        <v>653324.93999999994</v>
      </c>
      <c r="W1132" s="66" t="str">
        <f t="shared" si="310"/>
        <v>&gt; 5</v>
      </c>
      <c r="X1132" s="66">
        <f>A1132+SUMIFS(Presensi!F:F,Presensi!E:E,'Entry Data'!AP1132)</f>
        <v>1</v>
      </c>
      <c r="Y1132" s="66">
        <f>IFERROR(INDEX('Retasi Pricing'!F:F,MATCH('Entry Data'!AM1132,'Retasi Pricing'!E:E,0))*X1132,"")</f>
        <v>31200</v>
      </c>
      <c r="Z1132" s="62" t="s">
        <v>26</v>
      </c>
      <c r="AA1132" s="62" t="s">
        <v>27</v>
      </c>
      <c r="AB1132" s="32"/>
      <c r="AC1132" s="32" t="s">
        <v>122</v>
      </c>
      <c r="AD1132" s="32" t="str">
        <f t="shared" si="311"/>
        <v/>
      </c>
      <c r="AF1132" s="5" t="str">
        <f t="shared" si="312"/>
        <v>ico rianto44191</v>
      </c>
      <c r="AG1132" s="5" t="str">
        <f t="shared" si="313"/>
        <v>BMJ 05244191UTARADAY</v>
      </c>
      <c r="AH1132" s="5" t="str">
        <f t="shared" si="314"/>
        <v>ico rianto44191UTARADAY</v>
      </c>
      <c r="AI1132" s="5" t="str">
        <f t="shared" si="315"/>
        <v>BMJ 05244191DAY</v>
      </c>
      <c r="AJ1132" s="5" t="str">
        <f t="shared" si="316"/>
        <v>ico rianto44191DAY</v>
      </c>
      <c r="AK1132" s="5" t="str">
        <f t="shared" si="317"/>
        <v>ico riantoBMJ II</v>
      </c>
      <c r="AL1132" s="5" t="str">
        <f t="shared" si="319"/>
        <v>5UTARA</v>
      </c>
      <c r="AM1132" s="5" t="str">
        <f t="shared" si="320"/>
        <v>&gt; 5UTARA12 RODA</v>
      </c>
      <c r="AN1132" s="5" t="str">
        <f t="shared" si="321"/>
        <v>ico riantoBMJ II&gt; 5UTARA12 RODA</v>
      </c>
      <c r="AO1132" s="5" t="str">
        <f t="shared" si="322"/>
        <v>ico rianto&gt; 5UTARA12 RODA</v>
      </c>
      <c r="AP1132" s="5" t="str">
        <f t="shared" si="323"/>
        <v>44191DAY</v>
      </c>
    </row>
    <row r="1133" spans="1:42" x14ac:dyDescent="0.3">
      <c r="A1133" s="33">
        <v>1</v>
      </c>
      <c r="B1133" s="33"/>
      <c r="C1133" s="70">
        <v>44191</v>
      </c>
      <c r="D1133" s="71" t="s">
        <v>19</v>
      </c>
      <c r="E1133" s="70">
        <v>44191</v>
      </c>
      <c r="F1133" s="71">
        <v>5156003</v>
      </c>
      <c r="G1133" s="33" t="s">
        <v>20</v>
      </c>
      <c r="H1133" s="33" t="s">
        <v>21</v>
      </c>
      <c r="I1133" s="33" t="s">
        <v>51</v>
      </c>
      <c r="J1133" s="33" t="s">
        <v>46</v>
      </c>
      <c r="K1133" s="63" t="s">
        <v>60</v>
      </c>
      <c r="L1133" s="32" t="str">
        <f t="shared" si="324"/>
        <v>AXOR4843</v>
      </c>
      <c r="M1133" s="32" t="str">
        <f t="shared" si="325"/>
        <v>BMJ II</v>
      </c>
      <c r="N1133" s="32" t="str">
        <f t="shared" si="326"/>
        <v>12 RODA</v>
      </c>
      <c r="O1133" s="64">
        <v>0.6705092592592593</v>
      </c>
      <c r="P1133" s="65">
        <v>44191.67050925926</v>
      </c>
      <c r="Q1133" s="65"/>
      <c r="R1133" s="66">
        <v>6</v>
      </c>
      <c r="S1133" s="66">
        <v>52360</v>
      </c>
      <c r="T1133" s="66">
        <v>19880</v>
      </c>
      <c r="U1133" s="67">
        <f t="shared" si="318"/>
        <v>32.479999999999997</v>
      </c>
      <c r="V1133" s="66">
        <f t="shared" si="309"/>
        <v>658596.95999999985</v>
      </c>
      <c r="W1133" s="66" t="str">
        <f t="shared" si="310"/>
        <v>&gt; 6</v>
      </c>
      <c r="X1133" s="66">
        <f>A1133+SUMIFS(Presensi!F:F,Presensi!E:E,'Entry Data'!AP1133)</f>
        <v>1</v>
      </c>
      <c r="Y1133" s="66">
        <f>IFERROR(INDEX('Retasi Pricing'!F:F,MATCH('Entry Data'!AM1133,'Retasi Pricing'!E:E,0))*X1133,"")</f>
        <v>34450</v>
      </c>
      <c r="Z1133" s="62" t="s">
        <v>26</v>
      </c>
      <c r="AA1133" s="62" t="s">
        <v>27</v>
      </c>
      <c r="AB1133" s="32"/>
      <c r="AC1133" s="32" t="s">
        <v>122</v>
      </c>
      <c r="AD1133" s="32" t="str">
        <f t="shared" si="311"/>
        <v/>
      </c>
      <c r="AF1133" s="5" t="str">
        <f t="shared" si="312"/>
        <v>ico rianto44191</v>
      </c>
      <c r="AG1133" s="5" t="str">
        <f t="shared" si="313"/>
        <v>BMJ 05244191UTARADAY</v>
      </c>
      <c r="AH1133" s="5" t="str">
        <f t="shared" si="314"/>
        <v>ico rianto44191UTARADAY</v>
      </c>
      <c r="AI1133" s="5" t="str">
        <f t="shared" si="315"/>
        <v>BMJ 05244191DAY</v>
      </c>
      <c r="AJ1133" s="5" t="str">
        <f t="shared" si="316"/>
        <v>ico rianto44191DAY</v>
      </c>
      <c r="AK1133" s="5" t="str">
        <f t="shared" si="317"/>
        <v>ico riantoBMJ II</v>
      </c>
      <c r="AL1133" s="5" t="str">
        <f t="shared" si="319"/>
        <v>6UTARA</v>
      </c>
      <c r="AM1133" s="5" t="str">
        <f t="shared" si="320"/>
        <v>&gt; 6UTARA12 RODA</v>
      </c>
      <c r="AN1133" s="5" t="str">
        <f t="shared" si="321"/>
        <v>ico riantoBMJ II&gt; 6UTARA12 RODA</v>
      </c>
      <c r="AO1133" s="5" t="str">
        <f t="shared" si="322"/>
        <v>ico rianto&gt; 6UTARA12 RODA</v>
      </c>
      <c r="AP1133" s="5" t="str">
        <f t="shared" si="323"/>
        <v>44191DAY</v>
      </c>
    </row>
    <row r="1134" spans="1:42" x14ac:dyDescent="0.3">
      <c r="A1134" s="33">
        <v>1</v>
      </c>
      <c r="B1134" s="33"/>
      <c r="C1134" s="70">
        <v>44191</v>
      </c>
      <c r="D1134" s="71" t="s">
        <v>19</v>
      </c>
      <c r="E1134" s="70">
        <v>44191</v>
      </c>
      <c r="F1134" s="71">
        <v>5156093</v>
      </c>
      <c r="G1134" s="33" t="s">
        <v>20</v>
      </c>
      <c r="H1134" s="33" t="s">
        <v>64</v>
      </c>
      <c r="I1134" s="33" t="s">
        <v>51</v>
      </c>
      <c r="J1134" s="33" t="s">
        <v>53</v>
      </c>
      <c r="K1134" s="63" t="s">
        <v>60</v>
      </c>
      <c r="L1134" s="32" t="str">
        <f t="shared" si="324"/>
        <v>AXOR4843</v>
      </c>
      <c r="M1134" s="32" t="str">
        <f t="shared" si="325"/>
        <v>BMJ II</v>
      </c>
      <c r="N1134" s="32" t="str">
        <f t="shared" si="326"/>
        <v>12 RODA</v>
      </c>
      <c r="O1134" s="64">
        <v>0.74299768518518527</v>
      </c>
      <c r="P1134" s="65">
        <v>44191.742997685185</v>
      </c>
      <c r="Q1134" s="65"/>
      <c r="R1134" s="66">
        <v>7</v>
      </c>
      <c r="S1134" s="66">
        <v>52060</v>
      </c>
      <c r="T1134" s="66">
        <v>19880</v>
      </c>
      <c r="U1134" s="67">
        <f t="shared" si="318"/>
        <v>32.18</v>
      </c>
      <c r="V1134" s="66">
        <f t="shared" si="309"/>
        <v>652513.86</v>
      </c>
      <c r="W1134" s="66" t="str">
        <f t="shared" si="310"/>
        <v>7 &gt;</v>
      </c>
      <c r="X1134" s="66">
        <f>A1134+SUMIFS(Presensi!F:F,Presensi!E:E,'Entry Data'!AP1134)</f>
        <v>1</v>
      </c>
      <c r="Y1134" s="66">
        <f>IFERROR(INDEX('Retasi Pricing'!F:F,MATCH('Entry Data'!AM1134,'Retasi Pricing'!E:E,0))*X1134,"")</f>
        <v>42000</v>
      </c>
      <c r="Z1134" s="62" t="s">
        <v>26</v>
      </c>
      <c r="AA1134" s="62" t="s">
        <v>27</v>
      </c>
      <c r="AB1134" s="32"/>
      <c r="AC1134" s="32" t="s">
        <v>122</v>
      </c>
      <c r="AD1134" s="32" t="str">
        <f t="shared" si="311"/>
        <v/>
      </c>
      <c r="AF1134" s="5" t="str">
        <f t="shared" si="312"/>
        <v>ico rianto44191</v>
      </c>
      <c r="AG1134" s="5" t="str">
        <f t="shared" si="313"/>
        <v>BMJ 05244191UTARADAY</v>
      </c>
      <c r="AH1134" s="5" t="str">
        <f t="shared" si="314"/>
        <v>ico rianto44191UTARADAY</v>
      </c>
      <c r="AI1134" s="5" t="str">
        <f t="shared" si="315"/>
        <v>BMJ 05244191DAY</v>
      </c>
      <c r="AJ1134" s="5" t="str">
        <f t="shared" si="316"/>
        <v>ico rianto44191DAY</v>
      </c>
      <c r="AK1134" s="5" t="str">
        <f t="shared" si="317"/>
        <v>ico riantoBMJ II</v>
      </c>
      <c r="AL1134" s="5" t="str">
        <f t="shared" si="319"/>
        <v>7UTARA</v>
      </c>
      <c r="AM1134" s="5" t="str">
        <f t="shared" si="320"/>
        <v>7 &gt;UTARA12 RODA</v>
      </c>
      <c r="AN1134" s="5" t="str">
        <f t="shared" si="321"/>
        <v>ico riantoBMJ II7 &gt;UTARA12 RODA</v>
      </c>
      <c r="AO1134" s="5" t="str">
        <f t="shared" si="322"/>
        <v>ico rianto7 &gt;UTARA12 RODA</v>
      </c>
      <c r="AP1134" s="5" t="str">
        <f t="shared" si="323"/>
        <v>44191DAY</v>
      </c>
    </row>
    <row r="1135" spans="1:42" x14ac:dyDescent="0.3">
      <c r="A1135" s="33">
        <v>1</v>
      </c>
      <c r="B1135" s="33"/>
      <c r="C1135" s="70">
        <v>44191</v>
      </c>
      <c r="D1135" s="71" t="s">
        <v>19</v>
      </c>
      <c r="E1135" s="70">
        <v>44191</v>
      </c>
      <c r="F1135" s="71">
        <v>5155728</v>
      </c>
      <c r="G1135" s="33" t="s">
        <v>20</v>
      </c>
      <c r="H1135" s="33" t="s">
        <v>21</v>
      </c>
      <c r="I1135" s="33" t="s">
        <v>76</v>
      </c>
      <c r="J1135" s="33" t="s">
        <v>23</v>
      </c>
      <c r="K1135" s="63" t="s">
        <v>62</v>
      </c>
      <c r="L1135" s="32" t="str">
        <f t="shared" si="324"/>
        <v>FM260JD</v>
      </c>
      <c r="M1135" s="32" t="str">
        <f t="shared" si="325"/>
        <v>BMJ III</v>
      </c>
      <c r="N1135" s="32" t="str">
        <f t="shared" si="326"/>
        <v>10 RODA</v>
      </c>
      <c r="O1135" s="64">
        <v>0.44115740740740739</v>
      </c>
      <c r="P1135" s="65">
        <v>44191.444780092592</v>
      </c>
      <c r="Q1135" s="65"/>
      <c r="R1135" s="66">
        <v>2</v>
      </c>
      <c r="S1135" s="66">
        <v>38080</v>
      </c>
      <c r="T1135" s="66">
        <v>14660</v>
      </c>
      <c r="U1135" s="67">
        <f t="shared" si="318"/>
        <v>23.42</v>
      </c>
      <c r="V1135" s="66">
        <f t="shared" si="309"/>
        <v>456549.48000000004</v>
      </c>
      <c r="W1135" s="66" t="str">
        <f t="shared" si="310"/>
        <v>1 &gt; 4</v>
      </c>
      <c r="X1135" s="66">
        <f>A1135+SUMIFS(Presensi!F:F,Presensi!E:E,'Entry Data'!AP1135)</f>
        <v>1</v>
      </c>
      <c r="Y1135" s="66">
        <f>IFERROR(INDEX('Retasi Pricing'!F:F,MATCH('Entry Data'!AM1135,'Retasi Pricing'!E:E,0))*X1135,"")</f>
        <v>25000</v>
      </c>
      <c r="Z1135" s="62" t="s">
        <v>26</v>
      </c>
      <c r="AA1135" s="62" t="s">
        <v>27</v>
      </c>
      <c r="AB1135" s="32"/>
      <c r="AC1135" s="32" t="s">
        <v>117</v>
      </c>
      <c r="AD1135" s="32" t="str">
        <f t="shared" si="311"/>
        <v/>
      </c>
      <c r="AF1135" s="5" t="str">
        <f t="shared" si="312"/>
        <v>Abrar44191</v>
      </c>
      <c r="AG1135" s="5" t="str">
        <f t="shared" si="313"/>
        <v>BMJ 05344191UTARADAY</v>
      </c>
      <c r="AH1135" s="5" t="str">
        <f t="shared" si="314"/>
        <v>Abrar44191UTARADAY</v>
      </c>
      <c r="AI1135" s="5" t="str">
        <f t="shared" si="315"/>
        <v>BMJ 05344191DAY</v>
      </c>
      <c r="AJ1135" s="5" t="str">
        <f t="shared" si="316"/>
        <v>Abrar44191DAY</v>
      </c>
      <c r="AK1135" s="5" t="str">
        <f t="shared" si="317"/>
        <v>AbrarBMJ III</v>
      </c>
      <c r="AL1135" s="5" t="str">
        <f t="shared" si="319"/>
        <v>2UTARA</v>
      </c>
      <c r="AM1135" s="5" t="str">
        <f t="shared" si="320"/>
        <v>1 &gt; 4UTARA10 RODA</v>
      </c>
      <c r="AN1135" s="5" t="str">
        <f t="shared" si="321"/>
        <v>AbrarBMJ III1 &gt; 4UTARA10 RODA</v>
      </c>
      <c r="AO1135" s="5" t="str">
        <f t="shared" si="322"/>
        <v>Abrar1 &gt; 4UTARA10 RODA</v>
      </c>
      <c r="AP1135" s="5" t="str">
        <f t="shared" si="323"/>
        <v>44191DAY</v>
      </c>
    </row>
    <row r="1136" spans="1:42" x14ac:dyDescent="0.3">
      <c r="A1136" s="33">
        <v>1</v>
      </c>
      <c r="B1136" s="33"/>
      <c r="C1136" s="70">
        <v>44191</v>
      </c>
      <c r="D1136" s="71" t="s">
        <v>19</v>
      </c>
      <c r="E1136" s="70">
        <v>44191</v>
      </c>
      <c r="F1136" s="71">
        <v>5155800</v>
      </c>
      <c r="G1136" s="33" t="s">
        <v>20</v>
      </c>
      <c r="H1136" s="33" t="s">
        <v>21</v>
      </c>
      <c r="I1136" s="33" t="s">
        <v>76</v>
      </c>
      <c r="J1136" s="33" t="s">
        <v>23</v>
      </c>
      <c r="K1136" s="63" t="s">
        <v>62</v>
      </c>
      <c r="L1136" s="32" t="str">
        <f t="shared" si="324"/>
        <v>FM260JD</v>
      </c>
      <c r="M1136" s="32" t="str">
        <f t="shared" si="325"/>
        <v>BMJ III</v>
      </c>
      <c r="N1136" s="32" t="str">
        <f t="shared" si="326"/>
        <v>10 RODA</v>
      </c>
      <c r="O1136" s="64">
        <v>0.50048611111111108</v>
      </c>
      <c r="P1136" s="65">
        <v>44191.500486111108</v>
      </c>
      <c r="Q1136" s="65"/>
      <c r="R1136" s="66">
        <v>3</v>
      </c>
      <c r="S1136" s="66">
        <v>38380</v>
      </c>
      <c r="T1136" s="66">
        <v>14660</v>
      </c>
      <c r="U1136" s="67">
        <f t="shared" si="318"/>
        <v>23.72</v>
      </c>
      <c r="V1136" s="66">
        <f t="shared" si="309"/>
        <v>462397.68</v>
      </c>
      <c r="W1136" s="66" t="str">
        <f t="shared" si="310"/>
        <v>1 &gt; 4</v>
      </c>
      <c r="X1136" s="66">
        <f>A1136+SUMIFS(Presensi!F:F,Presensi!E:E,'Entry Data'!AP1136)</f>
        <v>1</v>
      </c>
      <c r="Y1136" s="66">
        <f>IFERROR(INDEX('Retasi Pricing'!F:F,MATCH('Entry Data'!AM1136,'Retasi Pricing'!E:E,0))*X1136,"")</f>
        <v>25000</v>
      </c>
      <c r="Z1136" s="62" t="s">
        <v>26</v>
      </c>
      <c r="AA1136" s="62" t="s">
        <v>27</v>
      </c>
      <c r="AB1136" s="32"/>
      <c r="AC1136" s="32" t="s">
        <v>117</v>
      </c>
      <c r="AD1136" s="32" t="str">
        <f t="shared" si="311"/>
        <v/>
      </c>
      <c r="AF1136" s="5" t="str">
        <f t="shared" si="312"/>
        <v>Abrar44191</v>
      </c>
      <c r="AG1136" s="5" t="str">
        <f t="shared" si="313"/>
        <v>BMJ 05344191UTARADAY</v>
      </c>
      <c r="AH1136" s="5" t="str">
        <f t="shared" si="314"/>
        <v>Abrar44191UTARADAY</v>
      </c>
      <c r="AI1136" s="5" t="str">
        <f t="shared" si="315"/>
        <v>BMJ 05344191DAY</v>
      </c>
      <c r="AJ1136" s="5" t="str">
        <f t="shared" si="316"/>
        <v>Abrar44191DAY</v>
      </c>
      <c r="AK1136" s="5" t="str">
        <f t="shared" si="317"/>
        <v>AbrarBMJ III</v>
      </c>
      <c r="AL1136" s="5" t="str">
        <f t="shared" si="319"/>
        <v>3UTARA</v>
      </c>
      <c r="AM1136" s="5" t="str">
        <f t="shared" si="320"/>
        <v>1 &gt; 4UTARA10 RODA</v>
      </c>
      <c r="AN1136" s="5" t="str">
        <f t="shared" si="321"/>
        <v>AbrarBMJ III1 &gt; 4UTARA10 RODA</v>
      </c>
      <c r="AO1136" s="5" t="str">
        <f t="shared" si="322"/>
        <v>Abrar1 &gt; 4UTARA10 RODA</v>
      </c>
      <c r="AP1136" s="5" t="str">
        <f t="shared" si="323"/>
        <v>44191DAY</v>
      </c>
    </row>
    <row r="1137" spans="1:42" x14ac:dyDescent="0.3">
      <c r="A1137" s="33">
        <v>1</v>
      </c>
      <c r="B1137" s="33"/>
      <c r="C1137" s="70">
        <v>44191</v>
      </c>
      <c r="D1137" s="71" t="s">
        <v>19</v>
      </c>
      <c r="E1137" s="70">
        <v>44191</v>
      </c>
      <c r="F1137" s="71">
        <v>5155713</v>
      </c>
      <c r="G1137" s="33" t="s">
        <v>20</v>
      </c>
      <c r="H1137" s="33" t="s">
        <v>21</v>
      </c>
      <c r="I1137" s="33" t="s">
        <v>76</v>
      </c>
      <c r="J1137" s="33" t="s">
        <v>23</v>
      </c>
      <c r="K1137" s="63" t="s">
        <v>67</v>
      </c>
      <c r="L1137" s="32" t="str">
        <f t="shared" si="324"/>
        <v>FM260JD</v>
      </c>
      <c r="M1137" s="32" t="str">
        <f t="shared" si="325"/>
        <v>BMJ III</v>
      </c>
      <c r="N1137" s="32" t="str">
        <f t="shared" si="326"/>
        <v>10 RODA</v>
      </c>
      <c r="O1137" s="64">
        <v>0.42871527777777779</v>
      </c>
      <c r="P1137" s="65">
        <v>44191.434965277775</v>
      </c>
      <c r="Q1137" s="65"/>
      <c r="R1137" s="66">
        <v>1</v>
      </c>
      <c r="S1137" s="66">
        <v>38160</v>
      </c>
      <c r="T1137" s="66">
        <v>14820</v>
      </c>
      <c r="U1137" s="67">
        <f t="shared" si="318"/>
        <v>23.34</v>
      </c>
      <c r="V1137" s="66">
        <f t="shared" si="309"/>
        <v>454989.95999999996</v>
      </c>
      <c r="W1137" s="66" t="str">
        <f t="shared" si="310"/>
        <v>1 &gt; 4</v>
      </c>
      <c r="X1137" s="66">
        <f>A1137+SUMIFS(Presensi!F:F,Presensi!E:E,'Entry Data'!AP1137)</f>
        <v>1</v>
      </c>
      <c r="Y1137" s="66">
        <f>IFERROR(INDEX('Retasi Pricing'!F:F,MATCH('Entry Data'!AM1137,'Retasi Pricing'!E:E,0))*X1137,"")</f>
        <v>25000</v>
      </c>
      <c r="Z1137" s="62" t="s">
        <v>26</v>
      </c>
      <c r="AA1137" s="62" t="s">
        <v>27</v>
      </c>
      <c r="AB1137" s="32"/>
      <c r="AC1137" s="32" t="s">
        <v>204</v>
      </c>
      <c r="AD1137" s="32" t="str">
        <f t="shared" si="311"/>
        <v/>
      </c>
      <c r="AF1137" s="5" t="str">
        <f t="shared" si="312"/>
        <v>abdul majid44191</v>
      </c>
      <c r="AG1137" s="5" t="str">
        <f t="shared" si="313"/>
        <v>BMJ 05444191UTARADAY</v>
      </c>
      <c r="AH1137" s="5" t="str">
        <f t="shared" si="314"/>
        <v>abdul majid44191UTARADAY</v>
      </c>
      <c r="AI1137" s="5" t="str">
        <f t="shared" si="315"/>
        <v>BMJ 05444191DAY</v>
      </c>
      <c r="AJ1137" s="5" t="str">
        <f t="shared" si="316"/>
        <v>abdul majid44191DAY</v>
      </c>
      <c r="AK1137" s="5" t="str">
        <f t="shared" si="317"/>
        <v>abdul majidBMJ III</v>
      </c>
      <c r="AL1137" s="5" t="str">
        <f t="shared" si="319"/>
        <v>1UTARA</v>
      </c>
      <c r="AM1137" s="5" t="str">
        <f t="shared" si="320"/>
        <v>1 &gt; 4UTARA10 RODA</v>
      </c>
      <c r="AN1137" s="5" t="str">
        <f t="shared" si="321"/>
        <v>abdul majidBMJ III1 &gt; 4UTARA10 RODA</v>
      </c>
      <c r="AO1137" s="5" t="str">
        <f t="shared" si="322"/>
        <v>abdul majid1 &gt; 4UTARA10 RODA</v>
      </c>
      <c r="AP1137" s="5" t="str">
        <f t="shared" si="323"/>
        <v>44191DAY</v>
      </c>
    </row>
    <row r="1138" spans="1:42" x14ac:dyDescent="0.3">
      <c r="A1138" s="33">
        <v>1</v>
      </c>
      <c r="B1138" s="33"/>
      <c r="C1138" s="70">
        <v>44191</v>
      </c>
      <c r="D1138" s="71" t="s">
        <v>19</v>
      </c>
      <c r="E1138" s="70">
        <v>44191</v>
      </c>
      <c r="F1138" s="71">
        <v>5155795</v>
      </c>
      <c r="G1138" s="33" t="s">
        <v>20</v>
      </c>
      <c r="H1138" s="33" t="s">
        <v>21</v>
      </c>
      <c r="I1138" s="33" t="s">
        <v>76</v>
      </c>
      <c r="J1138" s="33" t="s">
        <v>23</v>
      </c>
      <c r="K1138" s="63" t="s">
        <v>67</v>
      </c>
      <c r="L1138" s="32" t="str">
        <f t="shared" si="324"/>
        <v>FM260JD</v>
      </c>
      <c r="M1138" s="32" t="str">
        <f t="shared" si="325"/>
        <v>BMJ III</v>
      </c>
      <c r="N1138" s="32" t="str">
        <f t="shared" si="326"/>
        <v>10 RODA</v>
      </c>
      <c r="O1138" s="64">
        <v>0.4930208333333333</v>
      </c>
      <c r="P1138" s="65">
        <v>44191.493020833332</v>
      </c>
      <c r="Q1138" s="65"/>
      <c r="R1138" s="66">
        <v>2</v>
      </c>
      <c r="S1138" s="66">
        <v>38460</v>
      </c>
      <c r="T1138" s="66">
        <v>14820</v>
      </c>
      <c r="U1138" s="67">
        <f t="shared" si="318"/>
        <v>23.64</v>
      </c>
      <c r="V1138" s="66">
        <f t="shared" si="309"/>
        <v>460838.16000000003</v>
      </c>
      <c r="W1138" s="66" t="str">
        <f t="shared" si="310"/>
        <v>1 &gt; 4</v>
      </c>
      <c r="X1138" s="66">
        <f>A1138+SUMIFS(Presensi!F:F,Presensi!E:E,'Entry Data'!AP1138)</f>
        <v>1</v>
      </c>
      <c r="Y1138" s="66">
        <f>IFERROR(INDEX('Retasi Pricing'!F:F,MATCH('Entry Data'!AM1138,'Retasi Pricing'!E:E,0))*X1138,"")</f>
        <v>25000</v>
      </c>
      <c r="Z1138" s="62" t="s">
        <v>26</v>
      </c>
      <c r="AA1138" s="62" t="s">
        <v>27</v>
      </c>
      <c r="AB1138" s="32"/>
      <c r="AC1138" s="32" t="s">
        <v>204</v>
      </c>
      <c r="AD1138" s="32" t="str">
        <f t="shared" si="311"/>
        <v/>
      </c>
      <c r="AF1138" s="5" t="str">
        <f t="shared" si="312"/>
        <v>abdul majid44191</v>
      </c>
      <c r="AG1138" s="5" t="str">
        <f t="shared" si="313"/>
        <v>BMJ 05444191UTARADAY</v>
      </c>
      <c r="AH1138" s="5" t="str">
        <f t="shared" si="314"/>
        <v>abdul majid44191UTARADAY</v>
      </c>
      <c r="AI1138" s="5" t="str">
        <f t="shared" si="315"/>
        <v>BMJ 05444191DAY</v>
      </c>
      <c r="AJ1138" s="5" t="str">
        <f t="shared" si="316"/>
        <v>abdul majid44191DAY</v>
      </c>
      <c r="AK1138" s="5" t="str">
        <f t="shared" si="317"/>
        <v>abdul majidBMJ III</v>
      </c>
      <c r="AL1138" s="5" t="str">
        <f t="shared" si="319"/>
        <v>2UTARA</v>
      </c>
      <c r="AM1138" s="5" t="str">
        <f t="shared" si="320"/>
        <v>1 &gt; 4UTARA10 RODA</v>
      </c>
      <c r="AN1138" s="5" t="str">
        <f t="shared" si="321"/>
        <v>abdul majidBMJ III1 &gt; 4UTARA10 RODA</v>
      </c>
      <c r="AO1138" s="5" t="str">
        <f t="shared" si="322"/>
        <v>abdul majid1 &gt; 4UTARA10 RODA</v>
      </c>
      <c r="AP1138" s="5" t="str">
        <f t="shared" si="323"/>
        <v>44191DAY</v>
      </c>
    </row>
    <row r="1139" spans="1:42" x14ac:dyDescent="0.3">
      <c r="A1139" s="33">
        <v>1</v>
      </c>
      <c r="B1139" s="33"/>
      <c r="C1139" s="70">
        <v>44191</v>
      </c>
      <c r="D1139" s="71" t="s">
        <v>19</v>
      </c>
      <c r="E1139" s="70">
        <v>44191</v>
      </c>
      <c r="F1139" s="71">
        <v>5155906</v>
      </c>
      <c r="G1139" s="33" t="s">
        <v>20</v>
      </c>
      <c r="H1139" s="33" t="s">
        <v>21</v>
      </c>
      <c r="I1139" s="33" t="s">
        <v>76</v>
      </c>
      <c r="J1139" s="33" t="s">
        <v>23</v>
      </c>
      <c r="K1139" s="63" t="s">
        <v>67</v>
      </c>
      <c r="L1139" s="32" t="str">
        <f t="shared" si="324"/>
        <v>FM260JD</v>
      </c>
      <c r="M1139" s="32" t="str">
        <f t="shared" si="325"/>
        <v>BMJ III</v>
      </c>
      <c r="N1139" s="32" t="str">
        <f t="shared" si="326"/>
        <v>10 RODA</v>
      </c>
      <c r="O1139" s="64">
        <v>0.59817129629629628</v>
      </c>
      <c r="P1139" s="65">
        <v>44191.598171296297</v>
      </c>
      <c r="Q1139" s="65"/>
      <c r="R1139" s="66">
        <v>3</v>
      </c>
      <c r="S1139" s="66">
        <v>39040</v>
      </c>
      <c r="T1139" s="66">
        <v>14820</v>
      </c>
      <c r="U1139" s="67">
        <f t="shared" si="318"/>
        <v>24.22</v>
      </c>
      <c r="V1139" s="66">
        <f t="shared" si="309"/>
        <v>472144.68</v>
      </c>
      <c r="W1139" s="66" t="str">
        <f t="shared" si="310"/>
        <v>1 &gt; 4</v>
      </c>
      <c r="X1139" s="66">
        <f>A1139+SUMIFS(Presensi!F:F,Presensi!E:E,'Entry Data'!AP1139)</f>
        <v>1</v>
      </c>
      <c r="Y1139" s="66">
        <f>IFERROR(INDEX('Retasi Pricing'!F:F,MATCH('Entry Data'!AM1139,'Retasi Pricing'!E:E,0))*X1139,"")</f>
        <v>25000</v>
      </c>
      <c r="Z1139" s="62" t="s">
        <v>26</v>
      </c>
      <c r="AA1139" s="62" t="s">
        <v>27</v>
      </c>
      <c r="AB1139" s="32"/>
      <c r="AC1139" s="32" t="s">
        <v>204</v>
      </c>
      <c r="AD1139" s="32" t="str">
        <f t="shared" si="311"/>
        <v/>
      </c>
      <c r="AF1139" s="5" t="str">
        <f t="shared" si="312"/>
        <v>abdul majid44191</v>
      </c>
      <c r="AG1139" s="5" t="str">
        <f t="shared" si="313"/>
        <v>BMJ 05444191UTARADAY</v>
      </c>
      <c r="AH1139" s="5" t="str">
        <f t="shared" si="314"/>
        <v>abdul majid44191UTARADAY</v>
      </c>
      <c r="AI1139" s="5" t="str">
        <f t="shared" si="315"/>
        <v>BMJ 05444191DAY</v>
      </c>
      <c r="AJ1139" s="5" t="str">
        <f t="shared" si="316"/>
        <v>abdul majid44191DAY</v>
      </c>
      <c r="AK1139" s="5" t="str">
        <f t="shared" si="317"/>
        <v>abdul majidBMJ III</v>
      </c>
      <c r="AL1139" s="5" t="str">
        <f t="shared" si="319"/>
        <v>3UTARA</v>
      </c>
      <c r="AM1139" s="5" t="str">
        <f t="shared" si="320"/>
        <v>1 &gt; 4UTARA10 RODA</v>
      </c>
      <c r="AN1139" s="5" t="str">
        <f t="shared" si="321"/>
        <v>abdul majidBMJ III1 &gt; 4UTARA10 RODA</v>
      </c>
      <c r="AO1139" s="5" t="str">
        <f t="shared" si="322"/>
        <v>abdul majid1 &gt; 4UTARA10 RODA</v>
      </c>
      <c r="AP1139" s="5" t="str">
        <f t="shared" si="323"/>
        <v>44191DAY</v>
      </c>
    </row>
    <row r="1140" spans="1:42" x14ac:dyDescent="0.3">
      <c r="A1140" s="33">
        <v>1</v>
      </c>
      <c r="B1140" s="33"/>
      <c r="C1140" s="70">
        <v>44191</v>
      </c>
      <c r="D1140" s="71" t="s">
        <v>19</v>
      </c>
      <c r="E1140" s="70">
        <v>44191</v>
      </c>
      <c r="F1140" s="71">
        <v>5155988</v>
      </c>
      <c r="G1140" s="33" t="s">
        <v>20</v>
      </c>
      <c r="H1140" s="33" t="s">
        <v>21</v>
      </c>
      <c r="I1140" s="33" t="s">
        <v>51</v>
      </c>
      <c r="J1140" s="33" t="s">
        <v>46</v>
      </c>
      <c r="K1140" s="63" t="s">
        <v>67</v>
      </c>
      <c r="L1140" s="32" t="str">
        <f t="shared" si="324"/>
        <v>FM260JD</v>
      </c>
      <c r="M1140" s="32" t="str">
        <f t="shared" si="325"/>
        <v>BMJ III</v>
      </c>
      <c r="N1140" s="32" t="str">
        <f t="shared" si="326"/>
        <v>10 RODA</v>
      </c>
      <c r="O1140" s="64">
        <v>0.65987268518518516</v>
      </c>
      <c r="P1140" s="65">
        <v>44191.659872685188</v>
      </c>
      <c r="Q1140" s="65"/>
      <c r="R1140" s="66">
        <v>4</v>
      </c>
      <c r="S1140" s="66">
        <v>38940</v>
      </c>
      <c r="T1140" s="66">
        <v>14820</v>
      </c>
      <c r="U1140" s="67">
        <f t="shared" si="318"/>
        <v>24.12</v>
      </c>
      <c r="V1140" s="66">
        <f t="shared" si="309"/>
        <v>470195.27999999997</v>
      </c>
      <c r="W1140" s="66" t="str">
        <f t="shared" si="310"/>
        <v>1 &gt; 4</v>
      </c>
      <c r="X1140" s="66">
        <f>A1140+SUMIFS(Presensi!F:F,Presensi!E:E,'Entry Data'!AP1140)</f>
        <v>1</v>
      </c>
      <c r="Y1140" s="66">
        <f>IFERROR(INDEX('Retasi Pricing'!F:F,MATCH('Entry Data'!AM1140,'Retasi Pricing'!E:E,0))*X1140,"")</f>
        <v>25000</v>
      </c>
      <c r="Z1140" s="62" t="s">
        <v>26</v>
      </c>
      <c r="AA1140" s="62" t="s">
        <v>27</v>
      </c>
      <c r="AB1140" s="32"/>
      <c r="AC1140" s="32" t="s">
        <v>204</v>
      </c>
      <c r="AD1140" s="32" t="str">
        <f t="shared" si="311"/>
        <v/>
      </c>
      <c r="AF1140" s="5" t="str">
        <f t="shared" si="312"/>
        <v>abdul majid44191</v>
      </c>
      <c r="AG1140" s="5" t="str">
        <f t="shared" si="313"/>
        <v>BMJ 05444191UTARADAY</v>
      </c>
      <c r="AH1140" s="5" t="str">
        <f t="shared" si="314"/>
        <v>abdul majid44191UTARADAY</v>
      </c>
      <c r="AI1140" s="5" t="str">
        <f t="shared" si="315"/>
        <v>BMJ 05444191DAY</v>
      </c>
      <c r="AJ1140" s="5" t="str">
        <f t="shared" si="316"/>
        <v>abdul majid44191DAY</v>
      </c>
      <c r="AK1140" s="5" t="str">
        <f t="shared" si="317"/>
        <v>abdul majidBMJ III</v>
      </c>
      <c r="AL1140" s="5" t="str">
        <f t="shared" si="319"/>
        <v>4UTARA</v>
      </c>
      <c r="AM1140" s="5" t="str">
        <f t="shared" si="320"/>
        <v>1 &gt; 4UTARA10 RODA</v>
      </c>
      <c r="AN1140" s="5" t="str">
        <f t="shared" si="321"/>
        <v>abdul majidBMJ III1 &gt; 4UTARA10 RODA</v>
      </c>
      <c r="AO1140" s="5" t="str">
        <f t="shared" si="322"/>
        <v>abdul majid1 &gt; 4UTARA10 RODA</v>
      </c>
      <c r="AP1140" s="5" t="str">
        <f t="shared" si="323"/>
        <v>44191DAY</v>
      </c>
    </row>
    <row r="1141" spans="1:42" x14ac:dyDescent="0.3">
      <c r="A1141" s="33">
        <v>1</v>
      </c>
      <c r="B1141" s="33"/>
      <c r="C1141" s="70">
        <v>44191</v>
      </c>
      <c r="D1141" s="71" t="s">
        <v>19</v>
      </c>
      <c r="E1141" s="70">
        <v>44191</v>
      </c>
      <c r="F1141" s="71">
        <v>5156088</v>
      </c>
      <c r="G1141" s="33" t="s">
        <v>20</v>
      </c>
      <c r="H1141" s="33" t="s">
        <v>64</v>
      </c>
      <c r="I1141" s="33" t="s">
        <v>51</v>
      </c>
      <c r="J1141" s="33" t="s">
        <v>52</v>
      </c>
      <c r="K1141" s="63" t="s">
        <v>67</v>
      </c>
      <c r="L1141" s="32" t="str">
        <f t="shared" si="324"/>
        <v>FM260JD</v>
      </c>
      <c r="M1141" s="32" t="str">
        <f t="shared" si="325"/>
        <v>BMJ III</v>
      </c>
      <c r="N1141" s="32" t="str">
        <f t="shared" si="326"/>
        <v>10 RODA</v>
      </c>
      <c r="O1141" s="64">
        <v>0.73762731481481481</v>
      </c>
      <c r="P1141" s="65">
        <v>44191.737627314818</v>
      </c>
      <c r="Q1141" s="65"/>
      <c r="R1141" s="66">
        <v>5</v>
      </c>
      <c r="S1141" s="66">
        <v>39460</v>
      </c>
      <c r="T1141" s="66">
        <v>14820</v>
      </c>
      <c r="U1141" s="67">
        <f t="shared" si="318"/>
        <v>24.64</v>
      </c>
      <c r="V1141" s="66">
        <f t="shared" si="309"/>
        <v>480332.16000000003</v>
      </c>
      <c r="W1141" s="66" t="str">
        <f t="shared" si="310"/>
        <v>&gt; 5</v>
      </c>
      <c r="X1141" s="66">
        <f>A1141+SUMIFS(Presensi!F:F,Presensi!E:E,'Entry Data'!AP1141)</f>
        <v>1</v>
      </c>
      <c r="Y1141" s="66">
        <f>IFERROR(INDEX('Retasi Pricing'!F:F,MATCH('Entry Data'!AM1141,'Retasi Pricing'!E:E,0))*X1141,"")</f>
        <v>27650</v>
      </c>
      <c r="Z1141" s="62" t="s">
        <v>26</v>
      </c>
      <c r="AA1141" s="62" t="s">
        <v>27</v>
      </c>
      <c r="AB1141" s="32"/>
      <c r="AC1141" s="32" t="s">
        <v>204</v>
      </c>
      <c r="AD1141" s="32" t="str">
        <f t="shared" si="311"/>
        <v/>
      </c>
      <c r="AF1141" s="5" t="str">
        <f t="shared" si="312"/>
        <v>abdul majid44191</v>
      </c>
      <c r="AG1141" s="5" t="str">
        <f t="shared" si="313"/>
        <v>BMJ 05444191UTARADAY</v>
      </c>
      <c r="AH1141" s="5" t="str">
        <f t="shared" si="314"/>
        <v>abdul majid44191UTARADAY</v>
      </c>
      <c r="AI1141" s="5" t="str">
        <f t="shared" si="315"/>
        <v>BMJ 05444191DAY</v>
      </c>
      <c r="AJ1141" s="5" t="str">
        <f t="shared" si="316"/>
        <v>abdul majid44191DAY</v>
      </c>
      <c r="AK1141" s="5" t="str">
        <f t="shared" si="317"/>
        <v>abdul majidBMJ III</v>
      </c>
      <c r="AL1141" s="5" t="str">
        <f t="shared" si="319"/>
        <v>5UTARA</v>
      </c>
      <c r="AM1141" s="5" t="str">
        <f t="shared" si="320"/>
        <v>&gt; 5UTARA10 RODA</v>
      </c>
      <c r="AN1141" s="5" t="str">
        <f t="shared" si="321"/>
        <v>abdul majidBMJ III&gt; 5UTARA10 RODA</v>
      </c>
      <c r="AO1141" s="5" t="str">
        <f t="shared" si="322"/>
        <v>abdul majid&gt; 5UTARA10 RODA</v>
      </c>
      <c r="AP1141" s="5" t="str">
        <f t="shared" si="323"/>
        <v>44191DAY</v>
      </c>
    </row>
    <row r="1142" spans="1:42" x14ac:dyDescent="0.3">
      <c r="A1142" s="33">
        <v>1</v>
      </c>
      <c r="B1142" s="33"/>
      <c r="C1142" s="70">
        <v>44191</v>
      </c>
      <c r="D1142" s="71" t="s">
        <v>19</v>
      </c>
      <c r="E1142" s="70">
        <v>44191</v>
      </c>
      <c r="F1142" s="71">
        <v>5155621</v>
      </c>
      <c r="G1142" s="33" t="s">
        <v>20</v>
      </c>
      <c r="H1142" s="33" t="s">
        <v>21</v>
      </c>
      <c r="I1142" s="33" t="s">
        <v>51</v>
      </c>
      <c r="J1142" s="33" t="s">
        <v>46</v>
      </c>
      <c r="K1142" s="63" t="s">
        <v>69</v>
      </c>
      <c r="L1142" s="32" t="str">
        <f t="shared" si="324"/>
        <v>FM260JD</v>
      </c>
      <c r="M1142" s="32" t="str">
        <f t="shared" si="325"/>
        <v>BMJ III</v>
      </c>
      <c r="N1142" s="32" t="str">
        <f t="shared" si="326"/>
        <v>10 RODA</v>
      </c>
      <c r="O1142" s="64">
        <v>0.34961805555555553</v>
      </c>
      <c r="P1142" s="65">
        <v>44191.354953703703</v>
      </c>
      <c r="Q1142" s="65"/>
      <c r="R1142" s="66">
        <v>1</v>
      </c>
      <c r="S1142" s="66">
        <v>37380</v>
      </c>
      <c r="T1142" s="66">
        <v>14660</v>
      </c>
      <c r="U1142" s="67">
        <f t="shared" si="318"/>
        <v>22.72</v>
      </c>
      <c r="V1142" s="66">
        <f t="shared" si="309"/>
        <v>442903.68</v>
      </c>
      <c r="W1142" s="66" t="str">
        <f t="shared" si="310"/>
        <v>1 &gt; 4</v>
      </c>
      <c r="X1142" s="66">
        <f>A1142+SUMIFS(Presensi!F:F,Presensi!E:E,'Entry Data'!AP1142)</f>
        <v>1</v>
      </c>
      <c r="Y1142" s="66">
        <f>IFERROR(INDEX('Retasi Pricing'!F:F,MATCH('Entry Data'!AM1142,'Retasi Pricing'!E:E,0))*X1142,"")</f>
        <v>25000</v>
      </c>
      <c r="Z1142" s="62" t="s">
        <v>26</v>
      </c>
      <c r="AA1142" s="62" t="s">
        <v>27</v>
      </c>
      <c r="AB1142" s="32"/>
      <c r="AC1142" s="32" t="s">
        <v>178</v>
      </c>
      <c r="AD1142" s="32" t="str">
        <f t="shared" si="311"/>
        <v/>
      </c>
      <c r="AF1142" s="5" t="str">
        <f t="shared" si="312"/>
        <v>abrar44191</v>
      </c>
      <c r="AG1142" s="5" t="str">
        <f t="shared" si="313"/>
        <v>BMJ 05544191UTARADAY</v>
      </c>
      <c r="AH1142" s="5" t="str">
        <f t="shared" si="314"/>
        <v>abrar44191UTARADAY</v>
      </c>
      <c r="AI1142" s="5" t="str">
        <f t="shared" si="315"/>
        <v>BMJ 05544191DAY</v>
      </c>
      <c r="AJ1142" s="5" t="str">
        <f t="shared" si="316"/>
        <v>abrar44191DAY</v>
      </c>
      <c r="AK1142" s="5" t="str">
        <f t="shared" si="317"/>
        <v>abrarBMJ III</v>
      </c>
      <c r="AL1142" s="5" t="str">
        <f t="shared" si="319"/>
        <v>1UTARA</v>
      </c>
      <c r="AM1142" s="5" t="str">
        <f t="shared" si="320"/>
        <v>1 &gt; 4UTARA10 RODA</v>
      </c>
      <c r="AN1142" s="5" t="str">
        <f t="shared" si="321"/>
        <v>abrarBMJ III1 &gt; 4UTARA10 RODA</v>
      </c>
      <c r="AO1142" s="5" t="str">
        <f t="shared" si="322"/>
        <v>abrar1 &gt; 4UTARA10 RODA</v>
      </c>
      <c r="AP1142" s="5" t="str">
        <f t="shared" si="323"/>
        <v>44191DAY</v>
      </c>
    </row>
    <row r="1143" spans="1:42" x14ac:dyDescent="0.3">
      <c r="A1143" s="33">
        <v>1</v>
      </c>
      <c r="B1143" s="33"/>
      <c r="C1143" s="70">
        <v>44191</v>
      </c>
      <c r="D1143" s="71" t="s">
        <v>19</v>
      </c>
      <c r="E1143" s="70">
        <v>44191</v>
      </c>
      <c r="F1143" s="71">
        <v>5155818</v>
      </c>
      <c r="G1143" s="33" t="s">
        <v>20</v>
      </c>
      <c r="H1143" s="33" t="s">
        <v>21</v>
      </c>
      <c r="I1143" s="33" t="s">
        <v>76</v>
      </c>
      <c r="J1143" s="33" t="s">
        <v>23</v>
      </c>
      <c r="K1143" s="63" t="s">
        <v>69</v>
      </c>
      <c r="L1143" s="32" t="str">
        <f t="shared" si="324"/>
        <v>FM260JD</v>
      </c>
      <c r="M1143" s="32" t="str">
        <f t="shared" si="325"/>
        <v>BMJ III</v>
      </c>
      <c r="N1143" s="32" t="str">
        <f t="shared" si="326"/>
        <v>10 RODA</v>
      </c>
      <c r="O1143" s="64">
        <v>0.51756944444444442</v>
      </c>
      <c r="P1143" s="65">
        <v>44191.517569444448</v>
      </c>
      <c r="Q1143" s="65"/>
      <c r="R1143" s="66">
        <v>4</v>
      </c>
      <c r="S1143" s="66">
        <v>39580</v>
      </c>
      <c r="T1143" s="66">
        <v>14660</v>
      </c>
      <c r="U1143" s="67">
        <f t="shared" si="318"/>
        <v>24.92</v>
      </c>
      <c r="V1143" s="66">
        <f t="shared" si="309"/>
        <v>485790.48000000004</v>
      </c>
      <c r="W1143" s="66" t="str">
        <f t="shared" si="310"/>
        <v>1 &gt; 4</v>
      </c>
      <c r="X1143" s="66">
        <f>A1143+SUMIFS(Presensi!F:F,Presensi!E:E,'Entry Data'!AP1143)</f>
        <v>1</v>
      </c>
      <c r="Y1143" s="66">
        <f>IFERROR(INDEX('Retasi Pricing'!F:F,MATCH('Entry Data'!AM1143,'Retasi Pricing'!E:E,0))*X1143,"")</f>
        <v>25000</v>
      </c>
      <c r="Z1143" s="62" t="s">
        <v>26</v>
      </c>
      <c r="AA1143" s="62" t="s">
        <v>27</v>
      </c>
      <c r="AB1143" s="32"/>
      <c r="AC1143" s="32" t="s">
        <v>178</v>
      </c>
      <c r="AD1143" s="32" t="str">
        <f t="shared" si="311"/>
        <v/>
      </c>
      <c r="AF1143" s="5" t="str">
        <f t="shared" si="312"/>
        <v>abrar44191</v>
      </c>
      <c r="AG1143" s="5" t="str">
        <f t="shared" si="313"/>
        <v>BMJ 05544191UTARADAY</v>
      </c>
      <c r="AH1143" s="5" t="str">
        <f t="shared" si="314"/>
        <v>abrar44191UTARADAY</v>
      </c>
      <c r="AI1143" s="5" t="str">
        <f t="shared" si="315"/>
        <v>BMJ 05544191DAY</v>
      </c>
      <c r="AJ1143" s="5" t="str">
        <f t="shared" si="316"/>
        <v>abrar44191DAY</v>
      </c>
      <c r="AK1143" s="5" t="str">
        <f t="shared" si="317"/>
        <v>abrarBMJ III</v>
      </c>
      <c r="AL1143" s="5" t="str">
        <f t="shared" si="319"/>
        <v>4UTARA</v>
      </c>
      <c r="AM1143" s="5" t="str">
        <f t="shared" si="320"/>
        <v>1 &gt; 4UTARA10 RODA</v>
      </c>
      <c r="AN1143" s="5" t="str">
        <f t="shared" si="321"/>
        <v>abrarBMJ III1 &gt; 4UTARA10 RODA</v>
      </c>
      <c r="AO1143" s="5" t="str">
        <f t="shared" si="322"/>
        <v>abrar1 &gt; 4UTARA10 RODA</v>
      </c>
      <c r="AP1143" s="5" t="str">
        <f t="shared" si="323"/>
        <v>44191DAY</v>
      </c>
    </row>
    <row r="1144" spans="1:42" x14ac:dyDescent="0.3">
      <c r="A1144" s="33">
        <v>1</v>
      </c>
      <c r="B1144" s="33"/>
      <c r="C1144" s="70">
        <v>44191</v>
      </c>
      <c r="D1144" s="71" t="s">
        <v>19</v>
      </c>
      <c r="E1144" s="70">
        <v>44191</v>
      </c>
      <c r="F1144" s="71">
        <v>5155892</v>
      </c>
      <c r="G1144" s="33" t="s">
        <v>20</v>
      </c>
      <c r="H1144" s="33" t="s">
        <v>21</v>
      </c>
      <c r="I1144" s="33" t="s">
        <v>76</v>
      </c>
      <c r="J1144" s="33" t="s">
        <v>23</v>
      </c>
      <c r="K1144" s="63" t="s">
        <v>69</v>
      </c>
      <c r="L1144" s="32" t="str">
        <f t="shared" si="324"/>
        <v>FM260JD</v>
      </c>
      <c r="M1144" s="32" t="str">
        <f t="shared" si="325"/>
        <v>BMJ III</v>
      </c>
      <c r="N1144" s="32" t="str">
        <f t="shared" si="326"/>
        <v>10 RODA</v>
      </c>
      <c r="O1144" s="64">
        <v>0.59035879629629628</v>
      </c>
      <c r="P1144" s="65">
        <v>44191.590358796297</v>
      </c>
      <c r="Q1144" s="65"/>
      <c r="R1144" s="66">
        <v>5</v>
      </c>
      <c r="S1144" s="66">
        <v>38440</v>
      </c>
      <c r="T1144" s="66">
        <v>14660</v>
      </c>
      <c r="U1144" s="67">
        <f t="shared" si="318"/>
        <v>23.78</v>
      </c>
      <c r="V1144" s="66">
        <f t="shared" si="309"/>
        <v>463567.32</v>
      </c>
      <c r="W1144" s="66" t="str">
        <f t="shared" si="310"/>
        <v>&gt; 5</v>
      </c>
      <c r="X1144" s="66">
        <f>A1144+SUMIFS(Presensi!F:F,Presensi!E:E,'Entry Data'!AP1144)</f>
        <v>1</v>
      </c>
      <c r="Y1144" s="66">
        <f>IFERROR(INDEX('Retasi Pricing'!F:F,MATCH('Entry Data'!AM1144,'Retasi Pricing'!E:E,0))*X1144,"")</f>
        <v>27650</v>
      </c>
      <c r="Z1144" s="62" t="s">
        <v>26</v>
      </c>
      <c r="AA1144" s="62" t="s">
        <v>27</v>
      </c>
      <c r="AB1144" s="32"/>
      <c r="AC1144" s="32" t="s">
        <v>178</v>
      </c>
      <c r="AD1144" s="32" t="str">
        <f t="shared" si="311"/>
        <v/>
      </c>
      <c r="AF1144" s="5" t="str">
        <f t="shared" si="312"/>
        <v>abrar44191</v>
      </c>
      <c r="AG1144" s="5" t="str">
        <f t="shared" si="313"/>
        <v>BMJ 05544191UTARADAY</v>
      </c>
      <c r="AH1144" s="5" t="str">
        <f t="shared" si="314"/>
        <v>abrar44191UTARADAY</v>
      </c>
      <c r="AI1144" s="5" t="str">
        <f t="shared" si="315"/>
        <v>BMJ 05544191DAY</v>
      </c>
      <c r="AJ1144" s="5" t="str">
        <f t="shared" si="316"/>
        <v>abrar44191DAY</v>
      </c>
      <c r="AK1144" s="5" t="str">
        <f t="shared" si="317"/>
        <v>abrarBMJ III</v>
      </c>
      <c r="AL1144" s="5" t="str">
        <f t="shared" si="319"/>
        <v>5UTARA</v>
      </c>
      <c r="AM1144" s="5" t="str">
        <f t="shared" si="320"/>
        <v>&gt; 5UTARA10 RODA</v>
      </c>
      <c r="AN1144" s="5" t="str">
        <f t="shared" si="321"/>
        <v>abrarBMJ III&gt; 5UTARA10 RODA</v>
      </c>
      <c r="AO1144" s="5" t="str">
        <f t="shared" si="322"/>
        <v>abrar&gt; 5UTARA10 RODA</v>
      </c>
      <c r="AP1144" s="5" t="str">
        <f t="shared" si="323"/>
        <v>44191DAY</v>
      </c>
    </row>
    <row r="1145" spans="1:42" x14ac:dyDescent="0.3">
      <c r="A1145" s="33">
        <v>1</v>
      </c>
      <c r="B1145" s="33"/>
      <c r="C1145" s="70">
        <v>44191</v>
      </c>
      <c r="D1145" s="71" t="s">
        <v>19</v>
      </c>
      <c r="E1145" s="70">
        <v>44191</v>
      </c>
      <c r="F1145" s="71">
        <v>5155978</v>
      </c>
      <c r="G1145" s="33" t="s">
        <v>20</v>
      </c>
      <c r="H1145" s="33" t="s">
        <v>21</v>
      </c>
      <c r="I1145" s="33" t="s">
        <v>51</v>
      </c>
      <c r="J1145" s="33" t="s">
        <v>46</v>
      </c>
      <c r="K1145" s="63" t="s">
        <v>69</v>
      </c>
      <c r="L1145" s="32" t="str">
        <f t="shared" si="324"/>
        <v>FM260JD</v>
      </c>
      <c r="M1145" s="32" t="str">
        <f t="shared" si="325"/>
        <v>BMJ III</v>
      </c>
      <c r="N1145" s="32" t="str">
        <f t="shared" si="326"/>
        <v>10 RODA</v>
      </c>
      <c r="O1145" s="64">
        <v>0.65192129629629625</v>
      </c>
      <c r="P1145" s="65">
        <v>44191.651921296296</v>
      </c>
      <c r="Q1145" s="65"/>
      <c r="R1145" s="66">
        <v>6</v>
      </c>
      <c r="S1145" s="66">
        <v>39760</v>
      </c>
      <c r="T1145" s="66">
        <v>14660</v>
      </c>
      <c r="U1145" s="67">
        <f t="shared" si="318"/>
        <v>25.1</v>
      </c>
      <c r="V1145" s="66">
        <f t="shared" si="309"/>
        <v>489299.4</v>
      </c>
      <c r="W1145" s="66" t="str">
        <f t="shared" si="310"/>
        <v>&gt; 6</v>
      </c>
      <c r="X1145" s="66">
        <f>A1145+SUMIFS(Presensi!F:F,Presensi!E:E,'Entry Data'!AP1145)</f>
        <v>1</v>
      </c>
      <c r="Y1145" s="66">
        <f>IFERROR(INDEX('Retasi Pricing'!F:F,MATCH('Entry Data'!AM1145,'Retasi Pricing'!E:E,0))*X1145,"")</f>
        <v>30800</v>
      </c>
      <c r="Z1145" s="62" t="s">
        <v>26</v>
      </c>
      <c r="AA1145" s="62" t="s">
        <v>27</v>
      </c>
      <c r="AB1145" s="32"/>
      <c r="AC1145" s="32" t="s">
        <v>178</v>
      </c>
      <c r="AD1145" s="32" t="str">
        <f t="shared" si="311"/>
        <v/>
      </c>
      <c r="AF1145" s="5" t="str">
        <f t="shared" si="312"/>
        <v>abrar44191</v>
      </c>
      <c r="AG1145" s="5" t="str">
        <f t="shared" si="313"/>
        <v>BMJ 05544191UTARADAY</v>
      </c>
      <c r="AH1145" s="5" t="str">
        <f t="shared" si="314"/>
        <v>abrar44191UTARADAY</v>
      </c>
      <c r="AI1145" s="5" t="str">
        <f t="shared" si="315"/>
        <v>BMJ 05544191DAY</v>
      </c>
      <c r="AJ1145" s="5" t="str">
        <f t="shared" si="316"/>
        <v>abrar44191DAY</v>
      </c>
      <c r="AK1145" s="5" t="str">
        <f t="shared" si="317"/>
        <v>abrarBMJ III</v>
      </c>
      <c r="AL1145" s="5" t="str">
        <f t="shared" si="319"/>
        <v>6UTARA</v>
      </c>
      <c r="AM1145" s="5" t="str">
        <f t="shared" si="320"/>
        <v>&gt; 6UTARA10 RODA</v>
      </c>
      <c r="AN1145" s="5" t="str">
        <f t="shared" si="321"/>
        <v>abrarBMJ III&gt; 6UTARA10 RODA</v>
      </c>
      <c r="AO1145" s="5" t="str">
        <f t="shared" si="322"/>
        <v>abrar&gt; 6UTARA10 RODA</v>
      </c>
      <c r="AP1145" s="5" t="str">
        <f t="shared" si="323"/>
        <v>44191DAY</v>
      </c>
    </row>
    <row r="1146" spans="1:42" x14ac:dyDescent="0.3">
      <c r="A1146" s="33">
        <v>1</v>
      </c>
      <c r="B1146" s="33"/>
      <c r="C1146" s="70">
        <v>44191</v>
      </c>
      <c r="D1146" s="71" t="s">
        <v>19</v>
      </c>
      <c r="E1146" s="70">
        <v>44191</v>
      </c>
      <c r="F1146" s="71">
        <v>5156081</v>
      </c>
      <c r="G1146" s="33" t="s">
        <v>20</v>
      </c>
      <c r="H1146" s="33" t="s">
        <v>64</v>
      </c>
      <c r="I1146" s="33" t="s">
        <v>51</v>
      </c>
      <c r="J1146" s="33" t="s">
        <v>52</v>
      </c>
      <c r="K1146" s="63" t="s">
        <v>69</v>
      </c>
      <c r="L1146" s="32" t="str">
        <f t="shared" si="324"/>
        <v>FM260JD</v>
      </c>
      <c r="M1146" s="32" t="str">
        <f t="shared" si="325"/>
        <v>BMJ III</v>
      </c>
      <c r="N1146" s="32" t="str">
        <f t="shared" si="326"/>
        <v>10 RODA</v>
      </c>
      <c r="O1146" s="64">
        <v>0.73012731481481474</v>
      </c>
      <c r="P1146" s="65">
        <v>44191.730127314811</v>
      </c>
      <c r="Q1146" s="65"/>
      <c r="R1146" s="66">
        <v>5</v>
      </c>
      <c r="S1146" s="66">
        <v>38280</v>
      </c>
      <c r="T1146" s="66">
        <v>14660</v>
      </c>
      <c r="U1146" s="67">
        <f t="shared" si="318"/>
        <v>23.62</v>
      </c>
      <c r="V1146" s="66">
        <f t="shared" si="309"/>
        <v>460448.27999999997</v>
      </c>
      <c r="W1146" s="66" t="str">
        <f t="shared" si="310"/>
        <v>&gt; 5</v>
      </c>
      <c r="X1146" s="66">
        <f>A1146+SUMIFS(Presensi!F:F,Presensi!E:E,'Entry Data'!AP1146)</f>
        <v>1</v>
      </c>
      <c r="Y1146" s="66">
        <f>IFERROR(INDEX('Retasi Pricing'!F:F,MATCH('Entry Data'!AM1146,'Retasi Pricing'!E:E,0))*X1146,"")</f>
        <v>27650</v>
      </c>
      <c r="Z1146" s="62" t="s">
        <v>26</v>
      </c>
      <c r="AA1146" s="62" t="s">
        <v>27</v>
      </c>
      <c r="AB1146" s="32"/>
      <c r="AC1146" s="32" t="s">
        <v>371</v>
      </c>
      <c r="AD1146" s="32" t="str">
        <f t="shared" si="311"/>
        <v/>
      </c>
      <c r="AF1146" s="5" t="str">
        <f t="shared" si="312"/>
        <v>Miftahul Amin44191</v>
      </c>
      <c r="AG1146" s="5" t="str">
        <f t="shared" si="313"/>
        <v>BMJ 05544191UTARADAY</v>
      </c>
      <c r="AH1146" s="5" t="str">
        <f t="shared" si="314"/>
        <v>Miftahul Amin44191UTARADAY</v>
      </c>
      <c r="AI1146" s="5" t="str">
        <f t="shared" si="315"/>
        <v>BMJ 05544191DAY</v>
      </c>
      <c r="AJ1146" s="5" t="str">
        <f t="shared" si="316"/>
        <v>Miftahul Amin44191DAY</v>
      </c>
      <c r="AK1146" s="5" t="str">
        <f t="shared" si="317"/>
        <v>Miftahul AminBMJ III</v>
      </c>
      <c r="AL1146" s="5" t="str">
        <f t="shared" si="319"/>
        <v>5UTARA</v>
      </c>
      <c r="AM1146" s="5" t="str">
        <f t="shared" si="320"/>
        <v>&gt; 5UTARA10 RODA</v>
      </c>
      <c r="AN1146" s="5" t="str">
        <f t="shared" si="321"/>
        <v>Miftahul AminBMJ III&gt; 5UTARA10 RODA</v>
      </c>
      <c r="AO1146" s="5" t="str">
        <f t="shared" si="322"/>
        <v>Miftahul Amin&gt; 5UTARA10 RODA</v>
      </c>
      <c r="AP1146" s="5" t="str">
        <f t="shared" si="323"/>
        <v>44191DAY</v>
      </c>
    </row>
    <row r="1147" spans="1:42" x14ac:dyDescent="0.3">
      <c r="A1147" s="33">
        <v>1</v>
      </c>
      <c r="B1147" s="33"/>
      <c r="C1147" s="70">
        <v>44191</v>
      </c>
      <c r="D1147" s="71" t="s">
        <v>19</v>
      </c>
      <c r="E1147" s="70">
        <v>44191</v>
      </c>
      <c r="F1147" s="71">
        <v>5155620</v>
      </c>
      <c r="G1147" s="33" t="s">
        <v>20</v>
      </c>
      <c r="H1147" s="33" t="s">
        <v>21</v>
      </c>
      <c r="I1147" s="33" t="s">
        <v>51</v>
      </c>
      <c r="J1147" s="33" t="s">
        <v>46</v>
      </c>
      <c r="K1147" s="63" t="s">
        <v>71</v>
      </c>
      <c r="L1147" s="32" t="str">
        <f t="shared" si="324"/>
        <v>FM260JD</v>
      </c>
      <c r="M1147" s="32" t="str">
        <f t="shared" si="325"/>
        <v>BMJ III</v>
      </c>
      <c r="N1147" s="32" t="str">
        <f t="shared" si="326"/>
        <v>10 RODA</v>
      </c>
      <c r="O1147" s="64">
        <v>0.3492939814814815</v>
      </c>
      <c r="P1147" s="65">
        <v>44191.354745370372</v>
      </c>
      <c r="Q1147" s="65"/>
      <c r="R1147" s="66">
        <v>1</v>
      </c>
      <c r="S1147" s="66">
        <v>39560</v>
      </c>
      <c r="T1147" s="66">
        <v>14740</v>
      </c>
      <c r="U1147" s="67">
        <f t="shared" si="318"/>
        <v>24.82</v>
      </c>
      <c r="V1147" s="66">
        <f t="shared" si="309"/>
        <v>483841.08</v>
      </c>
      <c r="W1147" s="66" t="str">
        <f t="shared" si="310"/>
        <v>1 &gt; 4</v>
      </c>
      <c r="X1147" s="66">
        <f>A1147+SUMIFS(Presensi!F:F,Presensi!E:E,'Entry Data'!AP1147)</f>
        <v>1</v>
      </c>
      <c r="Y1147" s="66">
        <f>IFERROR(INDEX('Retasi Pricing'!F:F,MATCH('Entry Data'!AM1147,'Retasi Pricing'!E:E,0))*X1147,"")</f>
        <v>25000</v>
      </c>
      <c r="Z1147" s="62" t="s">
        <v>26</v>
      </c>
      <c r="AA1147" s="62" t="s">
        <v>27</v>
      </c>
      <c r="AB1147" s="32"/>
      <c r="AC1147" s="32" t="s">
        <v>194</v>
      </c>
      <c r="AD1147" s="32" t="str">
        <f t="shared" si="311"/>
        <v/>
      </c>
      <c r="AF1147" s="5" t="str">
        <f t="shared" si="312"/>
        <v>abdul karim44191</v>
      </c>
      <c r="AG1147" s="5" t="str">
        <f t="shared" si="313"/>
        <v>BMJ 05644191UTARADAY</v>
      </c>
      <c r="AH1147" s="5" t="str">
        <f t="shared" si="314"/>
        <v>abdul karim44191UTARADAY</v>
      </c>
      <c r="AI1147" s="5" t="str">
        <f t="shared" si="315"/>
        <v>BMJ 05644191DAY</v>
      </c>
      <c r="AJ1147" s="5" t="str">
        <f t="shared" si="316"/>
        <v>abdul karim44191DAY</v>
      </c>
      <c r="AK1147" s="5" t="str">
        <f t="shared" si="317"/>
        <v>abdul karimBMJ III</v>
      </c>
      <c r="AL1147" s="5" t="str">
        <f t="shared" si="319"/>
        <v>1UTARA</v>
      </c>
      <c r="AM1147" s="5" t="str">
        <f t="shared" si="320"/>
        <v>1 &gt; 4UTARA10 RODA</v>
      </c>
      <c r="AN1147" s="5" t="str">
        <f t="shared" si="321"/>
        <v>abdul karimBMJ III1 &gt; 4UTARA10 RODA</v>
      </c>
      <c r="AO1147" s="5" t="str">
        <f t="shared" si="322"/>
        <v>abdul karim1 &gt; 4UTARA10 RODA</v>
      </c>
      <c r="AP1147" s="5" t="str">
        <f t="shared" si="323"/>
        <v>44191DAY</v>
      </c>
    </row>
    <row r="1148" spans="1:42" x14ac:dyDescent="0.3">
      <c r="A1148" s="33">
        <v>1</v>
      </c>
      <c r="B1148" s="33"/>
      <c r="C1148" s="70">
        <v>44191</v>
      </c>
      <c r="D1148" s="71" t="s">
        <v>19</v>
      </c>
      <c r="E1148" s="70">
        <v>44191</v>
      </c>
      <c r="F1148" s="71">
        <v>5155689</v>
      </c>
      <c r="G1148" s="33" t="s">
        <v>20</v>
      </c>
      <c r="H1148" s="33" t="s">
        <v>21</v>
      </c>
      <c r="I1148" s="33" t="s">
        <v>76</v>
      </c>
      <c r="J1148" s="33" t="s">
        <v>23</v>
      </c>
      <c r="K1148" s="63" t="s">
        <v>71</v>
      </c>
      <c r="L1148" s="32" t="str">
        <f t="shared" si="324"/>
        <v>FM260JD</v>
      </c>
      <c r="M1148" s="32" t="str">
        <f t="shared" si="325"/>
        <v>BMJ III</v>
      </c>
      <c r="N1148" s="32" t="str">
        <f t="shared" si="326"/>
        <v>10 RODA</v>
      </c>
      <c r="O1148" s="64">
        <v>0.4120949074074074</v>
      </c>
      <c r="P1148" s="65">
        <v>44191.412094907406</v>
      </c>
      <c r="Q1148" s="65"/>
      <c r="R1148" s="66">
        <v>2</v>
      </c>
      <c r="S1148" s="66">
        <v>38960</v>
      </c>
      <c r="T1148" s="66">
        <v>14740</v>
      </c>
      <c r="U1148" s="67">
        <f t="shared" si="318"/>
        <v>24.22</v>
      </c>
      <c r="V1148" s="66">
        <f t="shared" si="309"/>
        <v>472144.68</v>
      </c>
      <c r="W1148" s="66" t="str">
        <f t="shared" si="310"/>
        <v>1 &gt; 4</v>
      </c>
      <c r="X1148" s="66">
        <f>A1148+SUMIFS(Presensi!F:F,Presensi!E:E,'Entry Data'!AP1148)</f>
        <v>1</v>
      </c>
      <c r="Y1148" s="66">
        <f>IFERROR(INDEX('Retasi Pricing'!F:F,MATCH('Entry Data'!AM1148,'Retasi Pricing'!E:E,0))*X1148,"")</f>
        <v>25000</v>
      </c>
      <c r="Z1148" s="62" t="s">
        <v>26</v>
      </c>
      <c r="AA1148" s="62" t="s">
        <v>27</v>
      </c>
      <c r="AB1148" s="32"/>
      <c r="AC1148" s="32" t="s">
        <v>194</v>
      </c>
      <c r="AD1148" s="32" t="str">
        <f t="shared" si="311"/>
        <v/>
      </c>
      <c r="AF1148" s="5" t="str">
        <f t="shared" si="312"/>
        <v>abdul karim44191</v>
      </c>
      <c r="AG1148" s="5" t="str">
        <f t="shared" si="313"/>
        <v>BMJ 05644191UTARADAY</v>
      </c>
      <c r="AH1148" s="5" t="str">
        <f t="shared" si="314"/>
        <v>abdul karim44191UTARADAY</v>
      </c>
      <c r="AI1148" s="5" t="str">
        <f t="shared" si="315"/>
        <v>BMJ 05644191DAY</v>
      </c>
      <c r="AJ1148" s="5" t="str">
        <f t="shared" si="316"/>
        <v>abdul karim44191DAY</v>
      </c>
      <c r="AK1148" s="5" t="str">
        <f t="shared" si="317"/>
        <v>abdul karimBMJ III</v>
      </c>
      <c r="AL1148" s="5" t="str">
        <f t="shared" si="319"/>
        <v>2UTARA</v>
      </c>
      <c r="AM1148" s="5" t="str">
        <f t="shared" si="320"/>
        <v>1 &gt; 4UTARA10 RODA</v>
      </c>
      <c r="AN1148" s="5" t="str">
        <f t="shared" si="321"/>
        <v>abdul karimBMJ III1 &gt; 4UTARA10 RODA</v>
      </c>
      <c r="AO1148" s="5" t="str">
        <f t="shared" si="322"/>
        <v>abdul karim1 &gt; 4UTARA10 RODA</v>
      </c>
      <c r="AP1148" s="5" t="str">
        <f t="shared" si="323"/>
        <v>44191DAY</v>
      </c>
    </row>
    <row r="1149" spans="1:42" x14ac:dyDescent="0.3">
      <c r="A1149" s="33">
        <v>1</v>
      </c>
      <c r="B1149" s="33"/>
      <c r="C1149" s="70">
        <v>44191</v>
      </c>
      <c r="D1149" s="71" t="s">
        <v>19</v>
      </c>
      <c r="E1149" s="70">
        <v>44191</v>
      </c>
      <c r="F1149" s="71">
        <v>5155758</v>
      </c>
      <c r="G1149" s="33" t="s">
        <v>20</v>
      </c>
      <c r="H1149" s="33" t="s">
        <v>21</v>
      </c>
      <c r="I1149" s="33" t="s">
        <v>45</v>
      </c>
      <c r="J1149" s="33" t="s">
        <v>46</v>
      </c>
      <c r="K1149" s="63" t="s">
        <v>71</v>
      </c>
      <c r="L1149" s="32" t="str">
        <f t="shared" si="324"/>
        <v>FM260JD</v>
      </c>
      <c r="M1149" s="32" t="str">
        <f t="shared" si="325"/>
        <v>BMJ III</v>
      </c>
      <c r="N1149" s="32" t="str">
        <f t="shared" si="326"/>
        <v>10 RODA</v>
      </c>
      <c r="O1149" s="64">
        <v>0.46609953703703705</v>
      </c>
      <c r="P1149" s="65">
        <v>44191.466099537036</v>
      </c>
      <c r="Q1149" s="65"/>
      <c r="R1149" s="66">
        <v>3</v>
      </c>
      <c r="S1149" s="66">
        <v>39100</v>
      </c>
      <c r="T1149" s="66">
        <v>14740</v>
      </c>
      <c r="U1149" s="67">
        <f t="shared" si="318"/>
        <v>24.36</v>
      </c>
      <c r="V1149" s="66">
        <f t="shared" si="309"/>
        <v>474873.83999999997</v>
      </c>
      <c r="W1149" s="66" t="str">
        <f t="shared" si="310"/>
        <v>1 &gt; 4</v>
      </c>
      <c r="X1149" s="66">
        <f>A1149+SUMIFS(Presensi!F:F,Presensi!E:E,'Entry Data'!AP1149)</f>
        <v>1</v>
      </c>
      <c r="Y1149" s="66">
        <f>IFERROR(INDEX('Retasi Pricing'!F:F,MATCH('Entry Data'!AM1149,'Retasi Pricing'!E:E,0))*X1149,"")</f>
        <v>25000</v>
      </c>
      <c r="Z1149" s="62" t="s">
        <v>26</v>
      </c>
      <c r="AA1149" s="62" t="s">
        <v>27</v>
      </c>
      <c r="AB1149" s="32"/>
      <c r="AC1149" s="32" t="s">
        <v>194</v>
      </c>
      <c r="AD1149" s="32" t="str">
        <f t="shared" si="311"/>
        <v/>
      </c>
      <c r="AF1149" s="5" t="str">
        <f t="shared" si="312"/>
        <v>abdul karim44191</v>
      </c>
      <c r="AG1149" s="5" t="str">
        <f t="shared" si="313"/>
        <v>BMJ 05644191UTARADAY</v>
      </c>
      <c r="AH1149" s="5" t="str">
        <f t="shared" si="314"/>
        <v>abdul karim44191UTARADAY</v>
      </c>
      <c r="AI1149" s="5" t="str">
        <f t="shared" si="315"/>
        <v>BMJ 05644191DAY</v>
      </c>
      <c r="AJ1149" s="5" t="str">
        <f t="shared" si="316"/>
        <v>abdul karim44191DAY</v>
      </c>
      <c r="AK1149" s="5" t="str">
        <f t="shared" si="317"/>
        <v>abdul karimBMJ III</v>
      </c>
      <c r="AL1149" s="5" t="str">
        <f t="shared" si="319"/>
        <v>3UTARA</v>
      </c>
      <c r="AM1149" s="5" t="str">
        <f t="shared" si="320"/>
        <v>1 &gt; 4UTARA10 RODA</v>
      </c>
      <c r="AN1149" s="5" t="str">
        <f t="shared" si="321"/>
        <v>abdul karimBMJ III1 &gt; 4UTARA10 RODA</v>
      </c>
      <c r="AO1149" s="5" t="str">
        <f t="shared" si="322"/>
        <v>abdul karim1 &gt; 4UTARA10 RODA</v>
      </c>
      <c r="AP1149" s="5" t="str">
        <f t="shared" si="323"/>
        <v>44191DAY</v>
      </c>
    </row>
    <row r="1150" spans="1:42" x14ac:dyDescent="0.3">
      <c r="A1150" s="33">
        <v>1</v>
      </c>
      <c r="B1150" s="33"/>
      <c r="C1150" s="70">
        <v>44191</v>
      </c>
      <c r="D1150" s="71" t="s">
        <v>19</v>
      </c>
      <c r="E1150" s="70">
        <v>44191</v>
      </c>
      <c r="F1150" s="71">
        <v>5155829</v>
      </c>
      <c r="G1150" s="33" t="s">
        <v>20</v>
      </c>
      <c r="H1150" s="33" t="s">
        <v>21</v>
      </c>
      <c r="I1150" s="33" t="s">
        <v>76</v>
      </c>
      <c r="J1150" s="33" t="s">
        <v>23</v>
      </c>
      <c r="K1150" s="63" t="s">
        <v>71</v>
      </c>
      <c r="L1150" s="32" t="str">
        <f t="shared" si="324"/>
        <v>FM260JD</v>
      </c>
      <c r="M1150" s="32" t="str">
        <f t="shared" si="325"/>
        <v>BMJ III</v>
      </c>
      <c r="N1150" s="32" t="str">
        <f t="shared" si="326"/>
        <v>10 RODA</v>
      </c>
      <c r="O1150" s="64">
        <v>0.52609953703703705</v>
      </c>
      <c r="P1150" s="65">
        <v>44191.526099537034</v>
      </c>
      <c r="Q1150" s="65"/>
      <c r="R1150" s="66">
        <v>4</v>
      </c>
      <c r="S1150" s="66">
        <v>37460</v>
      </c>
      <c r="T1150" s="66">
        <v>14740</v>
      </c>
      <c r="U1150" s="67">
        <f t="shared" si="318"/>
        <v>22.72</v>
      </c>
      <c r="V1150" s="66">
        <f t="shared" si="309"/>
        <v>442903.68</v>
      </c>
      <c r="W1150" s="66" t="str">
        <f t="shared" si="310"/>
        <v>1 &gt; 4</v>
      </c>
      <c r="X1150" s="66">
        <f>A1150+SUMIFS(Presensi!F:F,Presensi!E:E,'Entry Data'!AP1150)</f>
        <v>1</v>
      </c>
      <c r="Y1150" s="66">
        <f>IFERROR(INDEX('Retasi Pricing'!F:F,MATCH('Entry Data'!AM1150,'Retasi Pricing'!E:E,0))*X1150,"")</f>
        <v>25000</v>
      </c>
      <c r="Z1150" s="62" t="s">
        <v>26</v>
      </c>
      <c r="AA1150" s="62" t="s">
        <v>27</v>
      </c>
      <c r="AB1150" s="32"/>
      <c r="AC1150" s="32" t="s">
        <v>194</v>
      </c>
      <c r="AD1150" s="32" t="str">
        <f t="shared" si="311"/>
        <v/>
      </c>
      <c r="AF1150" s="5" t="str">
        <f t="shared" si="312"/>
        <v>abdul karim44191</v>
      </c>
      <c r="AG1150" s="5" t="str">
        <f t="shared" si="313"/>
        <v>BMJ 05644191UTARADAY</v>
      </c>
      <c r="AH1150" s="5" t="str">
        <f t="shared" si="314"/>
        <v>abdul karim44191UTARADAY</v>
      </c>
      <c r="AI1150" s="5" t="str">
        <f t="shared" si="315"/>
        <v>BMJ 05644191DAY</v>
      </c>
      <c r="AJ1150" s="5" t="str">
        <f t="shared" si="316"/>
        <v>abdul karim44191DAY</v>
      </c>
      <c r="AK1150" s="5" t="str">
        <f t="shared" si="317"/>
        <v>abdul karimBMJ III</v>
      </c>
      <c r="AL1150" s="5" t="str">
        <f t="shared" si="319"/>
        <v>4UTARA</v>
      </c>
      <c r="AM1150" s="5" t="str">
        <f t="shared" si="320"/>
        <v>1 &gt; 4UTARA10 RODA</v>
      </c>
      <c r="AN1150" s="5" t="str">
        <f t="shared" si="321"/>
        <v>abdul karimBMJ III1 &gt; 4UTARA10 RODA</v>
      </c>
      <c r="AO1150" s="5" t="str">
        <f t="shared" si="322"/>
        <v>abdul karim1 &gt; 4UTARA10 RODA</v>
      </c>
      <c r="AP1150" s="5" t="str">
        <f t="shared" si="323"/>
        <v>44191DAY</v>
      </c>
    </row>
    <row r="1151" spans="1:42" x14ac:dyDescent="0.3">
      <c r="A1151" s="33">
        <v>1</v>
      </c>
      <c r="B1151" s="33"/>
      <c r="C1151" s="70">
        <v>44191</v>
      </c>
      <c r="D1151" s="71" t="s">
        <v>19</v>
      </c>
      <c r="E1151" s="70">
        <v>44191</v>
      </c>
      <c r="F1151" s="71">
        <v>5155898</v>
      </c>
      <c r="G1151" s="33" t="s">
        <v>20</v>
      </c>
      <c r="H1151" s="33" t="s">
        <v>21</v>
      </c>
      <c r="I1151" s="33" t="s">
        <v>76</v>
      </c>
      <c r="J1151" s="33" t="s">
        <v>23</v>
      </c>
      <c r="K1151" s="63" t="s">
        <v>71</v>
      </c>
      <c r="L1151" s="32" t="str">
        <f t="shared" si="324"/>
        <v>FM260JD</v>
      </c>
      <c r="M1151" s="32" t="str">
        <f t="shared" si="325"/>
        <v>BMJ III</v>
      </c>
      <c r="N1151" s="32" t="str">
        <f t="shared" si="326"/>
        <v>10 RODA</v>
      </c>
      <c r="O1151" s="64">
        <v>0.5923842592592593</v>
      </c>
      <c r="P1151" s="65">
        <v>44191.59238425926</v>
      </c>
      <c r="Q1151" s="65"/>
      <c r="R1151" s="66">
        <v>5</v>
      </c>
      <c r="S1151" s="66">
        <v>38260</v>
      </c>
      <c r="T1151" s="66">
        <v>14740</v>
      </c>
      <c r="U1151" s="67">
        <f t="shared" si="318"/>
        <v>23.52</v>
      </c>
      <c r="V1151" s="66">
        <f t="shared" si="309"/>
        <v>458498.87999999995</v>
      </c>
      <c r="W1151" s="66" t="str">
        <f t="shared" si="310"/>
        <v>&gt; 5</v>
      </c>
      <c r="X1151" s="66">
        <f>A1151+SUMIFS(Presensi!F:F,Presensi!E:E,'Entry Data'!AP1151)</f>
        <v>1</v>
      </c>
      <c r="Y1151" s="66">
        <f>IFERROR(INDEX('Retasi Pricing'!F:F,MATCH('Entry Data'!AM1151,'Retasi Pricing'!E:E,0))*X1151,"")</f>
        <v>27650</v>
      </c>
      <c r="Z1151" s="62" t="s">
        <v>26</v>
      </c>
      <c r="AA1151" s="62" t="s">
        <v>27</v>
      </c>
      <c r="AB1151" s="32"/>
      <c r="AC1151" s="32" t="s">
        <v>194</v>
      </c>
      <c r="AD1151" s="32" t="str">
        <f t="shared" si="311"/>
        <v/>
      </c>
      <c r="AF1151" s="5" t="str">
        <f t="shared" si="312"/>
        <v>abdul karim44191</v>
      </c>
      <c r="AG1151" s="5" t="str">
        <f t="shared" si="313"/>
        <v>BMJ 05644191UTARADAY</v>
      </c>
      <c r="AH1151" s="5" t="str">
        <f t="shared" si="314"/>
        <v>abdul karim44191UTARADAY</v>
      </c>
      <c r="AI1151" s="5" t="str">
        <f t="shared" si="315"/>
        <v>BMJ 05644191DAY</v>
      </c>
      <c r="AJ1151" s="5" t="str">
        <f t="shared" si="316"/>
        <v>abdul karim44191DAY</v>
      </c>
      <c r="AK1151" s="5" t="str">
        <f t="shared" si="317"/>
        <v>abdul karimBMJ III</v>
      </c>
      <c r="AL1151" s="5" t="str">
        <f t="shared" si="319"/>
        <v>5UTARA</v>
      </c>
      <c r="AM1151" s="5" t="str">
        <f t="shared" si="320"/>
        <v>&gt; 5UTARA10 RODA</v>
      </c>
      <c r="AN1151" s="5" t="str">
        <f t="shared" si="321"/>
        <v>abdul karimBMJ III&gt; 5UTARA10 RODA</v>
      </c>
      <c r="AO1151" s="5" t="str">
        <f t="shared" si="322"/>
        <v>abdul karim&gt; 5UTARA10 RODA</v>
      </c>
      <c r="AP1151" s="5" t="str">
        <f t="shared" si="323"/>
        <v>44191DAY</v>
      </c>
    </row>
    <row r="1152" spans="1:42" x14ac:dyDescent="0.3">
      <c r="A1152" s="33">
        <v>1</v>
      </c>
      <c r="B1152" s="33"/>
      <c r="C1152" s="70">
        <v>44191</v>
      </c>
      <c r="D1152" s="71" t="s">
        <v>19</v>
      </c>
      <c r="E1152" s="70">
        <v>44191</v>
      </c>
      <c r="F1152" s="71">
        <v>5155980</v>
      </c>
      <c r="G1152" s="33" t="s">
        <v>20</v>
      </c>
      <c r="H1152" s="33" t="s">
        <v>21</v>
      </c>
      <c r="I1152" s="33" t="s">
        <v>76</v>
      </c>
      <c r="J1152" s="33" t="s">
        <v>23</v>
      </c>
      <c r="K1152" s="63" t="s">
        <v>71</v>
      </c>
      <c r="L1152" s="32" t="str">
        <f t="shared" si="324"/>
        <v>FM260JD</v>
      </c>
      <c r="M1152" s="32" t="str">
        <f t="shared" si="325"/>
        <v>BMJ III</v>
      </c>
      <c r="N1152" s="32" t="str">
        <f t="shared" si="326"/>
        <v>10 RODA</v>
      </c>
      <c r="O1152" s="64">
        <v>0.65267361111111111</v>
      </c>
      <c r="P1152" s="65">
        <v>44191.652673611112</v>
      </c>
      <c r="Q1152" s="65"/>
      <c r="R1152" s="66">
        <v>6</v>
      </c>
      <c r="S1152" s="66">
        <v>38480</v>
      </c>
      <c r="T1152" s="66">
        <v>14740</v>
      </c>
      <c r="U1152" s="67">
        <f t="shared" si="318"/>
        <v>23.74</v>
      </c>
      <c r="V1152" s="66">
        <f t="shared" si="309"/>
        <v>462787.55999999994</v>
      </c>
      <c r="W1152" s="66" t="str">
        <f t="shared" si="310"/>
        <v>&gt; 6</v>
      </c>
      <c r="X1152" s="66">
        <f>A1152+SUMIFS(Presensi!F:F,Presensi!E:E,'Entry Data'!AP1152)</f>
        <v>1</v>
      </c>
      <c r="Y1152" s="66">
        <f>IFERROR(INDEX('Retasi Pricing'!F:F,MATCH('Entry Data'!AM1152,'Retasi Pricing'!E:E,0))*X1152,"")</f>
        <v>30800</v>
      </c>
      <c r="Z1152" s="62" t="s">
        <v>26</v>
      </c>
      <c r="AA1152" s="62" t="s">
        <v>27</v>
      </c>
      <c r="AB1152" s="32"/>
      <c r="AC1152" s="32" t="s">
        <v>194</v>
      </c>
      <c r="AD1152" s="32" t="str">
        <f t="shared" si="311"/>
        <v/>
      </c>
      <c r="AF1152" s="5" t="str">
        <f t="shared" si="312"/>
        <v>abdul karim44191</v>
      </c>
      <c r="AG1152" s="5" t="str">
        <f t="shared" si="313"/>
        <v>BMJ 05644191UTARADAY</v>
      </c>
      <c r="AH1152" s="5" t="str">
        <f t="shared" si="314"/>
        <v>abdul karim44191UTARADAY</v>
      </c>
      <c r="AI1152" s="5" t="str">
        <f t="shared" si="315"/>
        <v>BMJ 05644191DAY</v>
      </c>
      <c r="AJ1152" s="5" t="str">
        <f t="shared" si="316"/>
        <v>abdul karim44191DAY</v>
      </c>
      <c r="AK1152" s="5" t="str">
        <f t="shared" si="317"/>
        <v>abdul karimBMJ III</v>
      </c>
      <c r="AL1152" s="5" t="str">
        <f t="shared" si="319"/>
        <v>6UTARA</v>
      </c>
      <c r="AM1152" s="5" t="str">
        <f t="shared" si="320"/>
        <v>&gt; 6UTARA10 RODA</v>
      </c>
      <c r="AN1152" s="5" t="str">
        <f t="shared" si="321"/>
        <v>abdul karimBMJ III&gt; 6UTARA10 RODA</v>
      </c>
      <c r="AO1152" s="5" t="str">
        <f t="shared" si="322"/>
        <v>abdul karim&gt; 6UTARA10 RODA</v>
      </c>
      <c r="AP1152" s="5" t="str">
        <f t="shared" si="323"/>
        <v>44191DAY</v>
      </c>
    </row>
    <row r="1153" spans="1:42" x14ac:dyDescent="0.3">
      <c r="A1153" s="33">
        <v>1</v>
      </c>
      <c r="B1153" s="33"/>
      <c r="C1153" s="70">
        <v>44191</v>
      </c>
      <c r="D1153" s="71" t="s">
        <v>19</v>
      </c>
      <c r="E1153" s="70">
        <v>44191</v>
      </c>
      <c r="F1153" s="71">
        <v>5156072</v>
      </c>
      <c r="G1153" s="33" t="s">
        <v>20</v>
      </c>
      <c r="H1153" s="33" t="s">
        <v>21</v>
      </c>
      <c r="I1153" s="33" t="s">
        <v>277</v>
      </c>
      <c r="J1153" s="33" t="s">
        <v>46</v>
      </c>
      <c r="K1153" s="63" t="s">
        <v>71</v>
      </c>
      <c r="L1153" s="32" t="str">
        <f t="shared" si="324"/>
        <v>FM260JD</v>
      </c>
      <c r="M1153" s="32" t="str">
        <f t="shared" si="325"/>
        <v>BMJ III</v>
      </c>
      <c r="N1153" s="32" t="str">
        <f t="shared" si="326"/>
        <v>10 RODA</v>
      </c>
      <c r="O1153" s="64">
        <v>0.72079861111111121</v>
      </c>
      <c r="P1153" s="65">
        <v>44191.72079861111</v>
      </c>
      <c r="Q1153" s="65"/>
      <c r="R1153" s="66">
        <v>7</v>
      </c>
      <c r="S1153" s="66">
        <v>39420</v>
      </c>
      <c r="T1153" s="66">
        <v>14740</v>
      </c>
      <c r="U1153" s="67">
        <f t="shared" si="318"/>
        <v>24.68</v>
      </c>
      <c r="V1153" s="66">
        <f t="shared" si="309"/>
        <v>481111.92</v>
      </c>
      <c r="W1153" s="66" t="str">
        <f t="shared" si="310"/>
        <v>7 &gt;</v>
      </c>
      <c r="X1153" s="66">
        <f>A1153+SUMIFS(Presensi!F:F,Presensi!E:E,'Entry Data'!AP1153)</f>
        <v>1</v>
      </c>
      <c r="Y1153" s="66">
        <f>IFERROR(INDEX('Retasi Pricing'!F:F,MATCH('Entry Data'!AM1153,'Retasi Pricing'!E:E,0))*X1153,"")</f>
        <v>37750</v>
      </c>
      <c r="Z1153" s="62" t="s">
        <v>26</v>
      </c>
      <c r="AA1153" s="62" t="s">
        <v>27</v>
      </c>
      <c r="AB1153" s="32"/>
      <c r="AC1153" s="32" t="s">
        <v>194</v>
      </c>
      <c r="AD1153" s="32" t="str">
        <f t="shared" si="311"/>
        <v/>
      </c>
      <c r="AF1153" s="5" t="str">
        <f t="shared" si="312"/>
        <v>abdul karim44191</v>
      </c>
      <c r="AG1153" s="5" t="str">
        <f t="shared" si="313"/>
        <v>BMJ 05644191UTARADAY</v>
      </c>
      <c r="AH1153" s="5" t="str">
        <f t="shared" si="314"/>
        <v>abdul karim44191UTARADAY</v>
      </c>
      <c r="AI1153" s="5" t="str">
        <f t="shared" si="315"/>
        <v>BMJ 05644191DAY</v>
      </c>
      <c r="AJ1153" s="5" t="str">
        <f t="shared" si="316"/>
        <v>abdul karim44191DAY</v>
      </c>
      <c r="AK1153" s="5" t="str">
        <f t="shared" si="317"/>
        <v>abdul karimBMJ III</v>
      </c>
      <c r="AL1153" s="5" t="str">
        <f t="shared" si="319"/>
        <v>7UTARA</v>
      </c>
      <c r="AM1153" s="5" t="str">
        <f t="shared" si="320"/>
        <v>7 &gt;UTARA10 RODA</v>
      </c>
      <c r="AN1153" s="5" t="str">
        <f t="shared" si="321"/>
        <v>abdul karimBMJ III7 &gt;UTARA10 RODA</v>
      </c>
      <c r="AO1153" s="5" t="str">
        <f t="shared" si="322"/>
        <v>abdul karim7 &gt;UTARA10 RODA</v>
      </c>
      <c r="AP1153" s="5" t="str">
        <f t="shared" si="323"/>
        <v>44191DAY</v>
      </c>
    </row>
    <row r="1154" spans="1:42" x14ac:dyDescent="0.3">
      <c r="A1154" s="33">
        <v>1</v>
      </c>
      <c r="B1154" s="33"/>
      <c r="C1154" s="70">
        <v>44191</v>
      </c>
      <c r="D1154" s="71" t="s">
        <v>19</v>
      </c>
      <c r="E1154" s="70">
        <v>44191</v>
      </c>
      <c r="F1154" s="71">
        <v>5155656</v>
      </c>
      <c r="G1154" s="33" t="s">
        <v>20</v>
      </c>
      <c r="H1154" s="33" t="s">
        <v>21</v>
      </c>
      <c r="I1154" s="33" t="s">
        <v>45</v>
      </c>
      <c r="J1154" s="33" t="s">
        <v>46</v>
      </c>
      <c r="K1154" s="63" t="s">
        <v>73</v>
      </c>
      <c r="L1154" s="32" t="str">
        <f t="shared" si="324"/>
        <v>FM260JD</v>
      </c>
      <c r="M1154" s="32" t="str">
        <f t="shared" si="325"/>
        <v>BMJ</v>
      </c>
      <c r="N1154" s="32" t="str">
        <f t="shared" si="326"/>
        <v>10 RODA</v>
      </c>
      <c r="O1154" s="64">
        <v>0.38192129629629629</v>
      </c>
      <c r="P1154" s="65">
        <v>44191.387824074074</v>
      </c>
      <c r="Q1154" s="65"/>
      <c r="R1154" s="66">
        <v>1</v>
      </c>
      <c r="S1154" s="66">
        <v>37760</v>
      </c>
      <c r="T1154" s="66">
        <v>14680</v>
      </c>
      <c r="U1154" s="67">
        <f t="shared" si="318"/>
        <v>23.08</v>
      </c>
      <c r="V1154" s="66">
        <f t="shared" si="309"/>
        <v>449921.51999999996</v>
      </c>
      <c r="W1154" s="66" t="str">
        <f t="shared" si="310"/>
        <v>1 &gt; 4</v>
      </c>
      <c r="X1154" s="66">
        <f>A1154+SUMIFS(Presensi!F:F,Presensi!E:E,'Entry Data'!AP1154)</f>
        <v>1</v>
      </c>
      <c r="Y1154" s="66">
        <f>IFERROR(INDEX('Retasi Pricing'!F:F,MATCH('Entry Data'!AM1154,'Retasi Pricing'!E:E,0))*X1154,"")</f>
        <v>25000</v>
      </c>
      <c r="Z1154" s="62" t="s">
        <v>26</v>
      </c>
      <c r="AA1154" s="62" t="s">
        <v>27</v>
      </c>
      <c r="AB1154" s="32"/>
      <c r="AC1154" s="32" t="s">
        <v>267</v>
      </c>
      <c r="AD1154" s="32" t="str">
        <f t="shared" si="311"/>
        <v/>
      </c>
      <c r="AF1154" s="5" t="str">
        <f t="shared" si="312"/>
        <v>Slamet Haryanto44191</v>
      </c>
      <c r="AG1154" s="5" t="str">
        <f t="shared" si="313"/>
        <v>BMJ 06544191UTARADAY</v>
      </c>
      <c r="AH1154" s="5" t="str">
        <f t="shared" si="314"/>
        <v>Slamet Haryanto44191UTARADAY</v>
      </c>
      <c r="AI1154" s="5" t="str">
        <f t="shared" si="315"/>
        <v>BMJ 06544191DAY</v>
      </c>
      <c r="AJ1154" s="5" t="str">
        <f t="shared" si="316"/>
        <v>Slamet Haryanto44191DAY</v>
      </c>
      <c r="AK1154" s="5" t="str">
        <f t="shared" si="317"/>
        <v>Slamet HaryantoBMJ</v>
      </c>
      <c r="AL1154" s="5" t="str">
        <f t="shared" si="319"/>
        <v>1UTARA</v>
      </c>
      <c r="AM1154" s="5" t="str">
        <f t="shared" si="320"/>
        <v>1 &gt; 4UTARA10 RODA</v>
      </c>
      <c r="AN1154" s="5" t="str">
        <f t="shared" si="321"/>
        <v>Slamet HaryantoBMJ1 &gt; 4UTARA10 RODA</v>
      </c>
      <c r="AO1154" s="5" t="str">
        <f t="shared" si="322"/>
        <v>Slamet Haryanto1 &gt; 4UTARA10 RODA</v>
      </c>
      <c r="AP1154" s="5" t="str">
        <f t="shared" si="323"/>
        <v>44191DAY</v>
      </c>
    </row>
    <row r="1155" spans="1:42" x14ac:dyDescent="0.3">
      <c r="A1155" s="33">
        <v>1</v>
      </c>
      <c r="B1155" s="33"/>
      <c r="C1155" s="70">
        <v>44191</v>
      </c>
      <c r="D1155" s="71" t="s">
        <v>19</v>
      </c>
      <c r="E1155" s="70">
        <v>44191</v>
      </c>
      <c r="F1155" s="71">
        <v>5155739</v>
      </c>
      <c r="G1155" s="33" t="s">
        <v>20</v>
      </c>
      <c r="H1155" s="33" t="s">
        <v>21</v>
      </c>
      <c r="I1155" s="33" t="s">
        <v>76</v>
      </c>
      <c r="J1155" s="33" t="s">
        <v>23</v>
      </c>
      <c r="K1155" s="63" t="s">
        <v>73</v>
      </c>
      <c r="L1155" s="32" t="str">
        <f t="shared" si="324"/>
        <v>FM260JD</v>
      </c>
      <c r="M1155" s="32" t="str">
        <f t="shared" si="325"/>
        <v>BMJ</v>
      </c>
      <c r="N1155" s="32" t="str">
        <f t="shared" si="326"/>
        <v>10 RODA</v>
      </c>
      <c r="O1155" s="64">
        <v>0.45399305555555558</v>
      </c>
      <c r="P1155" s="65">
        <v>44191.453993055555</v>
      </c>
      <c r="Q1155" s="65"/>
      <c r="R1155" s="66">
        <v>2</v>
      </c>
      <c r="S1155" s="66">
        <v>38360</v>
      </c>
      <c r="T1155" s="66">
        <v>14680</v>
      </c>
      <c r="U1155" s="67">
        <f t="shared" si="318"/>
        <v>23.68</v>
      </c>
      <c r="V1155" s="66">
        <f t="shared" si="309"/>
        <v>461617.91999999998</v>
      </c>
      <c r="W1155" s="66" t="str">
        <f t="shared" si="310"/>
        <v>1 &gt; 4</v>
      </c>
      <c r="X1155" s="66">
        <f>A1155+SUMIFS(Presensi!F:F,Presensi!E:E,'Entry Data'!AP1155)</f>
        <v>1</v>
      </c>
      <c r="Y1155" s="66">
        <f>IFERROR(INDEX('Retasi Pricing'!F:F,MATCH('Entry Data'!AM1155,'Retasi Pricing'!E:E,0))*X1155,"")</f>
        <v>25000</v>
      </c>
      <c r="Z1155" s="62" t="s">
        <v>26</v>
      </c>
      <c r="AA1155" s="62" t="s">
        <v>27</v>
      </c>
      <c r="AB1155" s="32"/>
      <c r="AC1155" s="32" t="s">
        <v>267</v>
      </c>
      <c r="AD1155" s="32" t="str">
        <f t="shared" si="311"/>
        <v/>
      </c>
      <c r="AF1155" s="5" t="str">
        <f t="shared" si="312"/>
        <v>Slamet Haryanto44191</v>
      </c>
      <c r="AG1155" s="5" t="str">
        <f t="shared" si="313"/>
        <v>BMJ 06544191UTARADAY</v>
      </c>
      <c r="AH1155" s="5" t="str">
        <f t="shared" si="314"/>
        <v>Slamet Haryanto44191UTARADAY</v>
      </c>
      <c r="AI1155" s="5" t="str">
        <f t="shared" si="315"/>
        <v>BMJ 06544191DAY</v>
      </c>
      <c r="AJ1155" s="5" t="str">
        <f t="shared" si="316"/>
        <v>Slamet Haryanto44191DAY</v>
      </c>
      <c r="AK1155" s="5" t="str">
        <f t="shared" si="317"/>
        <v>Slamet HaryantoBMJ</v>
      </c>
      <c r="AL1155" s="5" t="str">
        <f t="shared" si="319"/>
        <v>2UTARA</v>
      </c>
      <c r="AM1155" s="5" t="str">
        <f t="shared" si="320"/>
        <v>1 &gt; 4UTARA10 RODA</v>
      </c>
      <c r="AN1155" s="5" t="str">
        <f t="shared" si="321"/>
        <v>Slamet HaryantoBMJ1 &gt; 4UTARA10 RODA</v>
      </c>
      <c r="AO1155" s="5" t="str">
        <f t="shared" si="322"/>
        <v>Slamet Haryanto1 &gt; 4UTARA10 RODA</v>
      </c>
      <c r="AP1155" s="5" t="str">
        <f t="shared" si="323"/>
        <v>44191DAY</v>
      </c>
    </row>
    <row r="1156" spans="1:42" x14ac:dyDescent="0.3">
      <c r="A1156" s="33">
        <v>1</v>
      </c>
      <c r="B1156" s="33"/>
      <c r="C1156" s="70">
        <v>44191</v>
      </c>
      <c r="D1156" s="71" t="s">
        <v>19</v>
      </c>
      <c r="E1156" s="70">
        <v>44191</v>
      </c>
      <c r="F1156" s="71">
        <v>5155827</v>
      </c>
      <c r="G1156" s="33" t="s">
        <v>20</v>
      </c>
      <c r="H1156" s="33" t="s">
        <v>21</v>
      </c>
      <c r="I1156" s="33" t="s">
        <v>76</v>
      </c>
      <c r="J1156" s="33" t="s">
        <v>23</v>
      </c>
      <c r="K1156" s="63" t="s">
        <v>73</v>
      </c>
      <c r="L1156" s="32" t="str">
        <f t="shared" si="324"/>
        <v>FM260JD</v>
      </c>
      <c r="M1156" s="32" t="str">
        <f t="shared" si="325"/>
        <v>BMJ</v>
      </c>
      <c r="N1156" s="32" t="str">
        <f t="shared" si="326"/>
        <v>10 RODA</v>
      </c>
      <c r="O1156" s="64">
        <v>0.52447916666666672</v>
      </c>
      <c r="P1156" s="65">
        <v>44191.52447916667</v>
      </c>
      <c r="Q1156" s="65"/>
      <c r="R1156" s="66">
        <v>3</v>
      </c>
      <c r="S1156" s="66">
        <v>39180</v>
      </c>
      <c r="T1156" s="66">
        <v>14680</v>
      </c>
      <c r="U1156" s="67">
        <f t="shared" si="318"/>
        <v>24.5</v>
      </c>
      <c r="V1156" s="66">
        <f t="shared" si="309"/>
        <v>477603</v>
      </c>
      <c r="W1156" s="66" t="str">
        <f t="shared" si="310"/>
        <v>1 &gt; 4</v>
      </c>
      <c r="X1156" s="66">
        <f>A1156+SUMIFS(Presensi!F:F,Presensi!E:E,'Entry Data'!AP1156)</f>
        <v>1</v>
      </c>
      <c r="Y1156" s="66">
        <f>IFERROR(INDEX('Retasi Pricing'!F:F,MATCH('Entry Data'!AM1156,'Retasi Pricing'!E:E,0))*X1156,"")</f>
        <v>25000</v>
      </c>
      <c r="Z1156" s="62" t="s">
        <v>26</v>
      </c>
      <c r="AA1156" s="62" t="s">
        <v>27</v>
      </c>
      <c r="AB1156" s="32"/>
      <c r="AC1156" s="32" t="s">
        <v>267</v>
      </c>
      <c r="AD1156" s="32" t="str">
        <f t="shared" si="311"/>
        <v/>
      </c>
      <c r="AF1156" s="5" t="str">
        <f t="shared" si="312"/>
        <v>Slamet Haryanto44191</v>
      </c>
      <c r="AG1156" s="5" t="str">
        <f t="shared" si="313"/>
        <v>BMJ 06544191UTARADAY</v>
      </c>
      <c r="AH1156" s="5" t="str">
        <f t="shared" si="314"/>
        <v>Slamet Haryanto44191UTARADAY</v>
      </c>
      <c r="AI1156" s="5" t="str">
        <f t="shared" si="315"/>
        <v>BMJ 06544191DAY</v>
      </c>
      <c r="AJ1156" s="5" t="str">
        <f t="shared" si="316"/>
        <v>Slamet Haryanto44191DAY</v>
      </c>
      <c r="AK1156" s="5" t="str">
        <f t="shared" si="317"/>
        <v>Slamet HaryantoBMJ</v>
      </c>
      <c r="AL1156" s="5" t="str">
        <f t="shared" si="319"/>
        <v>3UTARA</v>
      </c>
      <c r="AM1156" s="5" t="str">
        <f t="shared" si="320"/>
        <v>1 &gt; 4UTARA10 RODA</v>
      </c>
      <c r="AN1156" s="5" t="str">
        <f t="shared" si="321"/>
        <v>Slamet HaryantoBMJ1 &gt; 4UTARA10 RODA</v>
      </c>
      <c r="AO1156" s="5" t="str">
        <f t="shared" si="322"/>
        <v>Slamet Haryanto1 &gt; 4UTARA10 RODA</v>
      </c>
      <c r="AP1156" s="5" t="str">
        <f t="shared" si="323"/>
        <v>44191DAY</v>
      </c>
    </row>
    <row r="1157" spans="1:42" x14ac:dyDescent="0.3">
      <c r="A1157" s="33">
        <v>1</v>
      </c>
      <c r="B1157" s="33"/>
      <c r="C1157" s="70">
        <v>44191</v>
      </c>
      <c r="D1157" s="71" t="s">
        <v>19</v>
      </c>
      <c r="E1157" s="70">
        <v>44191</v>
      </c>
      <c r="F1157" s="71">
        <v>5155886</v>
      </c>
      <c r="G1157" s="33" t="s">
        <v>20</v>
      </c>
      <c r="H1157" s="33" t="s">
        <v>21</v>
      </c>
      <c r="I1157" s="33" t="s">
        <v>76</v>
      </c>
      <c r="J1157" s="33" t="s">
        <v>23</v>
      </c>
      <c r="K1157" s="63" t="s">
        <v>73</v>
      </c>
      <c r="L1157" s="32" t="str">
        <f t="shared" si="324"/>
        <v>FM260JD</v>
      </c>
      <c r="M1157" s="32" t="str">
        <f t="shared" si="325"/>
        <v>BMJ</v>
      </c>
      <c r="N1157" s="32" t="str">
        <f t="shared" si="326"/>
        <v>10 RODA</v>
      </c>
      <c r="O1157" s="64">
        <v>0.58657407407407403</v>
      </c>
      <c r="P1157" s="65">
        <v>44191.586574074077</v>
      </c>
      <c r="Q1157" s="65"/>
      <c r="R1157" s="66">
        <v>4</v>
      </c>
      <c r="S1157" s="66">
        <v>38800</v>
      </c>
      <c r="T1157" s="66">
        <v>14680</v>
      </c>
      <c r="U1157" s="67">
        <f t="shared" si="318"/>
        <v>24.12</v>
      </c>
      <c r="V1157" s="66">
        <f t="shared" si="309"/>
        <v>470195.27999999997</v>
      </c>
      <c r="W1157" s="66" t="str">
        <f t="shared" si="310"/>
        <v>1 &gt; 4</v>
      </c>
      <c r="X1157" s="66">
        <f>A1157+SUMIFS(Presensi!F:F,Presensi!E:E,'Entry Data'!AP1157)</f>
        <v>1</v>
      </c>
      <c r="Y1157" s="66">
        <f>IFERROR(INDEX('Retasi Pricing'!F:F,MATCH('Entry Data'!AM1157,'Retasi Pricing'!E:E,0))*X1157,"")</f>
        <v>25000</v>
      </c>
      <c r="Z1157" s="62" t="s">
        <v>26</v>
      </c>
      <c r="AA1157" s="62" t="s">
        <v>27</v>
      </c>
      <c r="AB1157" s="32"/>
      <c r="AC1157" s="32" t="s">
        <v>267</v>
      </c>
      <c r="AD1157" s="32" t="str">
        <f t="shared" si="311"/>
        <v/>
      </c>
      <c r="AF1157" s="5" t="str">
        <f t="shared" si="312"/>
        <v>Slamet Haryanto44191</v>
      </c>
      <c r="AG1157" s="5" t="str">
        <f t="shared" si="313"/>
        <v>BMJ 06544191UTARADAY</v>
      </c>
      <c r="AH1157" s="5" t="str">
        <f t="shared" si="314"/>
        <v>Slamet Haryanto44191UTARADAY</v>
      </c>
      <c r="AI1157" s="5" t="str">
        <f t="shared" si="315"/>
        <v>BMJ 06544191DAY</v>
      </c>
      <c r="AJ1157" s="5" t="str">
        <f t="shared" si="316"/>
        <v>Slamet Haryanto44191DAY</v>
      </c>
      <c r="AK1157" s="5" t="str">
        <f t="shared" si="317"/>
        <v>Slamet HaryantoBMJ</v>
      </c>
      <c r="AL1157" s="5" t="str">
        <f t="shared" si="319"/>
        <v>4UTARA</v>
      </c>
      <c r="AM1157" s="5" t="str">
        <f t="shared" si="320"/>
        <v>1 &gt; 4UTARA10 RODA</v>
      </c>
      <c r="AN1157" s="5" t="str">
        <f t="shared" si="321"/>
        <v>Slamet HaryantoBMJ1 &gt; 4UTARA10 RODA</v>
      </c>
      <c r="AO1157" s="5" t="str">
        <f t="shared" si="322"/>
        <v>Slamet Haryanto1 &gt; 4UTARA10 RODA</v>
      </c>
      <c r="AP1157" s="5" t="str">
        <f t="shared" si="323"/>
        <v>44191DAY</v>
      </c>
    </row>
    <row r="1158" spans="1:42" x14ac:dyDescent="0.3">
      <c r="A1158" s="33">
        <v>1</v>
      </c>
      <c r="B1158" s="33"/>
      <c r="C1158" s="70">
        <v>44191</v>
      </c>
      <c r="D1158" s="71" t="s">
        <v>19</v>
      </c>
      <c r="E1158" s="70">
        <v>44191</v>
      </c>
      <c r="F1158" s="71">
        <v>5155986</v>
      </c>
      <c r="G1158" s="33" t="s">
        <v>20</v>
      </c>
      <c r="H1158" s="33" t="s">
        <v>21</v>
      </c>
      <c r="I1158" s="33" t="s">
        <v>51</v>
      </c>
      <c r="J1158" s="33" t="s">
        <v>46</v>
      </c>
      <c r="K1158" s="63" t="s">
        <v>73</v>
      </c>
      <c r="L1158" s="32" t="str">
        <f t="shared" si="324"/>
        <v>FM260JD</v>
      </c>
      <c r="M1158" s="32" t="str">
        <f t="shared" si="325"/>
        <v>BMJ</v>
      </c>
      <c r="N1158" s="32" t="str">
        <f t="shared" si="326"/>
        <v>10 RODA</v>
      </c>
      <c r="O1158" s="64">
        <v>0.65605324074074078</v>
      </c>
      <c r="P1158" s="65">
        <v>44191.656053240738</v>
      </c>
      <c r="Q1158" s="65"/>
      <c r="R1158" s="66">
        <v>5</v>
      </c>
      <c r="S1158" s="66">
        <v>39660</v>
      </c>
      <c r="T1158" s="66">
        <v>14680</v>
      </c>
      <c r="U1158" s="67">
        <f t="shared" si="318"/>
        <v>24.98</v>
      </c>
      <c r="V1158" s="66">
        <f t="shared" si="309"/>
        <v>486960.12000000005</v>
      </c>
      <c r="W1158" s="66" t="str">
        <f t="shared" si="310"/>
        <v>&gt; 5</v>
      </c>
      <c r="X1158" s="66">
        <f>A1158+SUMIFS(Presensi!F:F,Presensi!E:E,'Entry Data'!AP1158)</f>
        <v>1</v>
      </c>
      <c r="Y1158" s="66">
        <f>IFERROR(INDEX('Retasi Pricing'!F:F,MATCH('Entry Data'!AM1158,'Retasi Pricing'!E:E,0))*X1158,"")</f>
        <v>27650</v>
      </c>
      <c r="Z1158" s="62" t="s">
        <v>26</v>
      </c>
      <c r="AA1158" s="62" t="s">
        <v>27</v>
      </c>
      <c r="AB1158" s="32"/>
      <c r="AC1158" s="32" t="s">
        <v>267</v>
      </c>
      <c r="AD1158" s="32" t="str">
        <f t="shared" si="311"/>
        <v/>
      </c>
      <c r="AF1158" s="5" t="str">
        <f t="shared" si="312"/>
        <v>Slamet Haryanto44191</v>
      </c>
      <c r="AG1158" s="5" t="str">
        <f t="shared" si="313"/>
        <v>BMJ 06544191UTARADAY</v>
      </c>
      <c r="AH1158" s="5" t="str">
        <f t="shared" si="314"/>
        <v>Slamet Haryanto44191UTARADAY</v>
      </c>
      <c r="AI1158" s="5" t="str">
        <f t="shared" si="315"/>
        <v>BMJ 06544191DAY</v>
      </c>
      <c r="AJ1158" s="5" t="str">
        <f t="shared" si="316"/>
        <v>Slamet Haryanto44191DAY</v>
      </c>
      <c r="AK1158" s="5" t="str">
        <f t="shared" si="317"/>
        <v>Slamet HaryantoBMJ</v>
      </c>
      <c r="AL1158" s="5" t="str">
        <f t="shared" si="319"/>
        <v>5UTARA</v>
      </c>
      <c r="AM1158" s="5" t="str">
        <f t="shared" si="320"/>
        <v>&gt; 5UTARA10 RODA</v>
      </c>
      <c r="AN1158" s="5" t="str">
        <f t="shared" si="321"/>
        <v>Slamet HaryantoBMJ&gt; 5UTARA10 RODA</v>
      </c>
      <c r="AO1158" s="5" t="str">
        <f t="shared" si="322"/>
        <v>Slamet Haryanto&gt; 5UTARA10 RODA</v>
      </c>
      <c r="AP1158" s="5" t="str">
        <f t="shared" si="323"/>
        <v>44191DAY</v>
      </c>
    </row>
    <row r="1159" spans="1:42" x14ac:dyDescent="0.3">
      <c r="A1159" s="33">
        <v>1</v>
      </c>
      <c r="B1159" s="33"/>
      <c r="C1159" s="70">
        <v>44191</v>
      </c>
      <c r="D1159" s="71" t="s">
        <v>19</v>
      </c>
      <c r="E1159" s="70">
        <v>44191</v>
      </c>
      <c r="F1159" s="71">
        <v>5156075</v>
      </c>
      <c r="G1159" s="33" t="s">
        <v>20</v>
      </c>
      <c r="H1159" s="33" t="s">
        <v>21</v>
      </c>
      <c r="I1159" s="33" t="s">
        <v>51</v>
      </c>
      <c r="J1159" s="33" t="s">
        <v>46</v>
      </c>
      <c r="K1159" s="63" t="s">
        <v>73</v>
      </c>
      <c r="L1159" s="32" t="str">
        <f t="shared" si="324"/>
        <v>FM260JD</v>
      </c>
      <c r="M1159" s="32" t="str">
        <f t="shared" si="325"/>
        <v>BMJ</v>
      </c>
      <c r="N1159" s="32" t="str">
        <f t="shared" si="326"/>
        <v>10 RODA</v>
      </c>
      <c r="O1159" s="64">
        <v>0.7247569444444445</v>
      </c>
      <c r="P1159" s="65">
        <v>44191.724756944444</v>
      </c>
      <c r="Q1159" s="65"/>
      <c r="R1159" s="66">
        <v>6</v>
      </c>
      <c r="S1159" s="66">
        <v>38260</v>
      </c>
      <c r="T1159" s="66">
        <v>14680</v>
      </c>
      <c r="U1159" s="67">
        <f t="shared" si="318"/>
        <v>23.58</v>
      </c>
      <c r="V1159" s="66">
        <f t="shared" si="309"/>
        <v>459668.51999999996</v>
      </c>
      <c r="W1159" s="66" t="str">
        <f t="shared" si="310"/>
        <v>&gt; 6</v>
      </c>
      <c r="X1159" s="66">
        <f>A1159+SUMIFS(Presensi!F:F,Presensi!E:E,'Entry Data'!AP1159)</f>
        <v>1</v>
      </c>
      <c r="Y1159" s="66">
        <f>IFERROR(INDEX('Retasi Pricing'!F:F,MATCH('Entry Data'!AM1159,'Retasi Pricing'!E:E,0))*X1159,"")</f>
        <v>30800</v>
      </c>
      <c r="Z1159" s="62" t="s">
        <v>26</v>
      </c>
      <c r="AA1159" s="62" t="s">
        <v>27</v>
      </c>
      <c r="AB1159" s="32"/>
      <c r="AC1159" s="32" t="s">
        <v>267</v>
      </c>
      <c r="AD1159" s="32" t="str">
        <f t="shared" si="311"/>
        <v/>
      </c>
      <c r="AF1159" s="5" t="str">
        <f t="shared" si="312"/>
        <v>Slamet Haryanto44191</v>
      </c>
      <c r="AG1159" s="5" t="str">
        <f t="shared" si="313"/>
        <v>BMJ 06544191UTARADAY</v>
      </c>
      <c r="AH1159" s="5" t="str">
        <f t="shared" si="314"/>
        <v>Slamet Haryanto44191UTARADAY</v>
      </c>
      <c r="AI1159" s="5" t="str">
        <f t="shared" si="315"/>
        <v>BMJ 06544191DAY</v>
      </c>
      <c r="AJ1159" s="5" t="str">
        <f t="shared" si="316"/>
        <v>Slamet Haryanto44191DAY</v>
      </c>
      <c r="AK1159" s="5" t="str">
        <f t="shared" si="317"/>
        <v>Slamet HaryantoBMJ</v>
      </c>
      <c r="AL1159" s="5" t="str">
        <f t="shared" si="319"/>
        <v>6UTARA</v>
      </c>
      <c r="AM1159" s="5" t="str">
        <f t="shared" si="320"/>
        <v>&gt; 6UTARA10 RODA</v>
      </c>
      <c r="AN1159" s="5" t="str">
        <f t="shared" si="321"/>
        <v>Slamet HaryantoBMJ&gt; 6UTARA10 RODA</v>
      </c>
      <c r="AO1159" s="5" t="str">
        <f t="shared" si="322"/>
        <v>Slamet Haryanto&gt; 6UTARA10 RODA</v>
      </c>
      <c r="AP1159" s="5" t="str">
        <f t="shared" si="323"/>
        <v>44191DAY</v>
      </c>
    </row>
    <row r="1160" spans="1:42" x14ac:dyDescent="0.3">
      <c r="A1160" s="33">
        <v>1</v>
      </c>
      <c r="B1160" s="33"/>
      <c r="C1160" s="70">
        <v>44191</v>
      </c>
      <c r="D1160" s="71" t="s">
        <v>19</v>
      </c>
      <c r="E1160" s="70">
        <v>44191</v>
      </c>
      <c r="F1160" s="71">
        <v>5155653</v>
      </c>
      <c r="G1160" s="33" t="s">
        <v>20</v>
      </c>
      <c r="H1160" s="33" t="s">
        <v>21</v>
      </c>
      <c r="I1160" s="33" t="s">
        <v>45</v>
      </c>
      <c r="J1160" s="33" t="s">
        <v>46</v>
      </c>
      <c r="K1160" s="63" t="s">
        <v>75</v>
      </c>
      <c r="L1160" s="32" t="str">
        <f t="shared" si="324"/>
        <v>FM260JD</v>
      </c>
      <c r="M1160" s="32" t="str">
        <f t="shared" si="325"/>
        <v>BMJ</v>
      </c>
      <c r="N1160" s="32" t="str">
        <f t="shared" si="326"/>
        <v>10 RODA</v>
      </c>
      <c r="O1160" s="64">
        <v>0.38089120370370372</v>
      </c>
      <c r="P1160" s="65">
        <v>44191.390208333331</v>
      </c>
      <c r="Q1160" s="65"/>
      <c r="R1160" s="66">
        <v>1</v>
      </c>
      <c r="S1160" s="66">
        <v>40440</v>
      </c>
      <c r="T1160" s="66">
        <v>14760</v>
      </c>
      <c r="U1160" s="67">
        <f t="shared" si="318"/>
        <v>25.68</v>
      </c>
      <c r="V1160" s="66">
        <f t="shared" si="309"/>
        <v>500605.92</v>
      </c>
      <c r="W1160" s="66" t="str">
        <f t="shared" si="310"/>
        <v>1 &gt; 4</v>
      </c>
      <c r="X1160" s="66">
        <f>A1160+SUMIFS(Presensi!F:F,Presensi!E:E,'Entry Data'!AP1160)</f>
        <v>1</v>
      </c>
      <c r="Y1160" s="66">
        <f>IFERROR(INDEX('Retasi Pricing'!F:F,MATCH('Entry Data'!AM1160,'Retasi Pricing'!E:E,0))*X1160,"")</f>
        <v>25000</v>
      </c>
      <c r="Z1160" s="62" t="s">
        <v>26</v>
      </c>
      <c r="AA1160" s="62" t="s">
        <v>27</v>
      </c>
      <c r="AB1160" s="32"/>
      <c r="AC1160" s="32" t="s">
        <v>191</v>
      </c>
      <c r="AD1160" s="32" t="str">
        <f t="shared" si="311"/>
        <v/>
      </c>
      <c r="AF1160" s="5" t="str">
        <f t="shared" si="312"/>
        <v>ahmad asfuri44191</v>
      </c>
      <c r="AG1160" s="5" t="str">
        <f t="shared" si="313"/>
        <v>BMJ 06744191UTARADAY</v>
      </c>
      <c r="AH1160" s="5" t="str">
        <f t="shared" si="314"/>
        <v>ahmad asfuri44191UTARADAY</v>
      </c>
      <c r="AI1160" s="5" t="str">
        <f t="shared" si="315"/>
        <v>BMJ 06744191DAY</v>
      </c>
      <c r="AJ1160" s="5" t="str">
        <f t="shared" si="316"/>
        <v>ahmad asfuri44191DAY</v>
      </c>
      <c r="AK1160" s="5" t="str">
        <f t="shared" si="317"/>
        <v>ahmad asfuriBMJ</v>
      </c>
      <c r="AL1160" s="5" t="str">
        <f t="shared" si="319"/>
        <v>1UTARA</v>
      </c>
      <c r="AM1160" s="5" t="str">
        <f t="shared" si="320"/>
        <v>1 &gt; 4UTARA10 RODA</v>
      </c>
      <c r="AN1160" s="5" t="str">
        <f t="shared" si="321"/>
        <v>ahmad asfuriBMJ1 &gt; 4UTARA10 RODA</v>
      </c>
      <c r="AO1160" s="5" t="str">
        <f t="shared" si="322"/>
        <v>ahmad asfuri1 &gt; 4UTARA10 RODA</v>
      </c>
      <c r="AP1160" s="5" t="str">
        <f t="shared" si="323"/>
        <v>44191DAY</v>
      </c>
    </row>
    <row r="1161" spans="1:42" x14ac:dyDescent="0.3">
      <c r="A1161" s="33">
        <v>1</v>
      </c>
      <c r="B1161" s="33"/>
      <c r="C1161" s="70">
        <v>44191</v>
      </c>
      <c r="D1161" s="71" t="s">
        <v>19</v>
      </c>
      <c r="E1161" s="70">
        <v>44191</v>
      </c>
      <c r="F1161" s="71">
        <v>5155856</v>
      </c>
      <c r="G1161" s="33" t="s">
        <v>20</v>
      </c>
      <c r="H1161" s="33" t="s">
        <v>21</v>
      </c>
      <c r="I1161" s="33" t="s">
        <v>45</v>
      </c>
      <c r="J1161" s="33" t="s">
        <v>46</v>
      </c>
      <c r="K1161" s="63" t="s">
        <v>75</v>
      </c>
      <c r="L1161" s="32" t="str">
        <f t="shared" si="324"/>
        <v>FM260JD</v>
      </c>
      <c r="M1161" s="32" t="str">
        <f t="shared" si="325"/>
        <v>BMJ</v>
      </c>
      <c r="N1161" s="32" t="str">
        <f t="shared" si="326"/>
        <v>10 RODA</v>
      </c>
      <c r="O1161" s="64">
        <v>0.55564814814814811</v>
      </c>
      <c r="P1161" s="65">
        <v>44191.555648148147</v>
      </c>
      <c r="Q1161" s="65"/>
      <c r="R1161" s="66">
        <v>2</v>
      </c>
      <c r="S1161" s="66">
        <v>37760</v>
      </c>
      <c r="T1161" s="66">
        <v>14760</v>
      </c>
      <c r="U1161" s="67">
        <f t="shared" si="318"/>
        <v>23</v>
      </c>
      <c r="V1161" s="66">
        <f t="shared" si="309"/>
        <v>448362</v>
      </c>
      <c r="W1161" s="66" t="str">
        <f t="shared" si="310"/>
        <v>1 &gt; 4</v>
      </c>
      <c r="X1161" s="66">
        <f>A1161+SUMIFS(Presensi!F:F,Presensi!E:E,'Entry Data'!AP1161)</f>
        <v>1</v>
      </c>
      <c r="Y1161" s="66">
        <f>IFERROR(INDEX('Retasi Pricing'!F:F,MATCH('Entry Data'!AM1161,'Retasi Pricing'!E:E,0))*X1161,"")</f>
        <v>25000</v>
      </c>
      <c r="Z1161" s="62" t="s">
        <v>26</v>
      </c>
      <c r="AA1161" s="62" t="s">
        <v>27</v>
      </c>
      <c r="AB1161" s="32"/>
      <c r="AC1161" s="32" t="s">
        <v>191</v>
      </c>
      <c r="AD1161" s="32" t="str">
        <f t="shared" si="311"/>
        <v/>
      </c>
      <c r="AF1161" s="5" t="str">
        <f t="shared" si="312"/>
        <v>ahmad asfuri44191</v>
      </c>
      <c r="AG1161" s="5" t="str">
        <f t="shared" si="313"/>
        <v>BMJ 06744191UTARADAY</v>
      </c>
      <c r="AH1161" s="5" t="str">
        <f t="shared" si="314"/>
        <v>ahmad asfuri44191UTARADAY</v>
      </c>
      <c r="AI1161" s="5" t="str">
        <f t="shared" si="315"/>
        <v>BMJ 06744191DAY</v>
      </c>
      <c r="AJ1161" s="5" t="str">
        <f t="shared" si="316"/>
        <v>ahmad asfuri44191DAY</v>
      </c>
      <c r="AK1161" s="5" t="str">
        <f t="shared" si="317"/>
        <v>ahmad asfuriBMJ</v>
      </c>
      <c r="AL1161" s="5" t="str">
        <f t="shared" si="319"/>
        <v>2UTARA</v>
      </c>
      <c r="AM1161" s="5" t="str">
        <f t="shared" si="320"/>
        <v>1 &gt; 4UTARA10 RODA</v>
      </c>
      <c r="AN1161" s="5" t="str">
        <f t="shared" si="321"/>
        <v>ahmad asfuriBMJ1 &gt; 4UTARA10 RODA</v>
      </c>
      <c r="AO1161" s="5" t="str">
        <f t="shared" si="322"/>
        <v>ahmad asfuri1 &gt; 4UTARA10 RODA</v>
      </c>
      <c r="AP1161" s="5" t="str">
        <f t="shared" si="323"/>
        <v>44191DAY</v>
      </c>
    </row>
    <row r="1162" spans="1:42" x14ac:dyDescent="0.3">
      <c r="A1162" s="33">
        <v>1</v>
      </c>
      <c r="B1162" s="33"/>
      <c r="C1162" s="70">
        <v>44191</v>
      </c>
      <c r="D1162" s="71" t="s">
        <v>19</v>
      </c>
      <c r="E1162" s="70">
        <v>44191</v>
      </c>
      <c r="F1162" s="71">
        <v>5155967</v>
      </c>
      <c r="G1162" s="33" t="s">
        <v>20</v>
      </c>
      <c r="H1162" s="33" t="s">
        <v>21</v>
      </c>
      <c r="I1162" s="33" t="s">
        <v>51</v>
      </c>
      <c r="J1162" s="33" t="s">
        <v>46</v>
      </c>
      <c r="K1162" s="63" t="s">
        <v>75</v>
      </c>
      <c r="L1162" s="32" t="str">
        <f t="shared" si="324"/>
        <v>FM260JD</v>
      </c>
      <c r="M1162" s="32" t="str">
        <f t="shared" si="325"/>
        <v>BMJ</v>
      </c>
      <c r="N1162" s="32" t="str">
        <f t="shared" si="326"/>
        <v>10 RODA</v>
      </c>
      <c r="O1162" s="64">
        <v>0.64372685185185186</v>
      </c>
      <c r="P1162" s="65">
        <v>44191.643726851849</v>
      </c>
      <c r="Q1162" s="65"/>
      <c r="R1162" s="66">
        <v>3</v>
      </c>
      <c r="S1162" s="66">
        <v>38860</v>
      </c>
      <c r="T1162" s="66">
        <v>14760</v>
      </c>
      <c r="U1162" s="67">
        <f t="shared" si="318"/>
        <v>24.1</v>
      </c>
      <c r="V1162" s="66">
        <f t="shared" ref="V1162:V1225" si="327">IFERROR(VLOOKUP(L1162,harga,2,FALSE),"")*U1162*IFERROR(VLOOKUP(G1162,jarak,2,FALSE),"")</f>
        <v>469805.4</v>
      </c>
      <c r="W1162" s="66" t="str">
        <f t="shared" ref="W1162:W1225" si="328">IFERROR(VLOOKUP(AL1162,Code,2,FALSE),"")</f>
        <v>1 &gt; 4</v>
      </c>
      <c r="X1162" s="66">
        <f>A1162+SUMIFS(Presensi!F:F,Presensi!E:E,'Entry Data'!AP1162)</f>
        <v>1</v>
      </c>
      <c r="Y1162" s="66">
        <f>IFERROR(INDEX('Retasi Pricing'!F:F,MATCH('Entry Data'!AM1162,'Retasi Pricing'!E:E,0))*X1162,"")</f>
        <v>25000</v>
      </c>
      <c r="Z1162" s="62" t="s">
        <v>26</v>
      </c>
      <c r="AA1162" s="62" t="s">
        <v>27</v>
      </c>
      <c r="AB1162" s="32"/>
      <c r="AC1162" s="32" t="s">
        <v>191</v>
      </c>
      <c r="AD1162" s="32" t="str">
        <f t="shared" ref="AD1162:AD1225" si="329">IFERROR(VLOOKUP(AC1162,driver,13,FALSE),"")</f>
        <v/>
      </c>
      <c r="AF1162" s="5" t="str">
        <f t="shared" ref="AF1162:AF1225" si="330">AC1162&amp;C1162</f>
        <v>ahmad asfuri44191</v>
      </c>
      <c r="AG1162" s="5" t="str">
        <f t="shared" ref="AG1162:AG1225" si="331">K1162&amp;C1162&amp;G1162&amp;D1162</f>
        <v>BMJ 06744191UTARADAY</v>
      </c>
      <c r="AH1162" s="5" t="str">
        <f t="shared" ref="AH1162:AH1225" si="332">AC1162&amp;C1162&amp;G1162&amp;D1162</f>
        <v>ahmad asfuri44191UTARADAY</v>
      </c>
      <c r="AI1162" s="5" t="str">
        <f t="shared" ref="AI1162:AI1225" si="333">K1162&amp;C1162&amp;D1162</f>
        <v>BMJ 06744191DAY</v>
      </c>
      <c r="AJ1162" s="5" t="str">
        <f t="shared" ref="AJ1162:AJ1225" si="334">AC1162&amp;C1162&amp;D1162</f>
        <v>ahmad asfuri44191DAY</v>
      </c>
      <c r="AK1162" s="5" t="str">
        <f t="shared" ref="AK1162:AK1225" si="335">AC1162&amp;M1162</f>
        <v>ahmad asfuriBMJ</v>
      </c>
      <c r="AL1162" s="5" t="str">
        <f t="shared" si="319"/>
        <v>3UTARA</v>
      </c>
      <c r="AM1162" s="5" t="str">
        <f t="shared" si="320"/>
        <v>1 &gt; 4UTARA10 RODA</v>
      </c>
      <c r="AN1162" s="5" t="str">
        <f t="shared" si="321"/>
        <v>ahmad asfuriBMJ1 &gt; 4UTARA10 RODA</v>
      </c>
      <c r="AO1162" s="5" t="str">
        <f t="shared" si="322"/>
        <v>ahmad asfuri1 &gt; 4UTARA10 RODA</v>
      </c>
      <c r="AP1162" s="5" t="str">
        <f t="shared" si="323"/>
        <v>44191DAY</v>
      </c>
    </row>
    <row r="1163" spans="1:42" x14ac:dyDescent="0.3">
      <c r="A1163" s="33">
        <v>1</v>
      </c>
      <c r="B1163" s="33"/>
      <c r="C1163" s="70">
        <v>44191</v>
      </c>
      <c r="D1163" s="71" t="s">
        <v>19</v>
      </c>
      <c r="E1163" s="70">
        <v>44191</v>
      </c>
      <c r="F1163" s="71">
        <v>5156066</v>
      </c>
      <c r="G1163" s="33" t="s">
        <v>20</v>
      </c>
      <c r="H1163" s="33" t="s">
        <v>21</v>
      </c>
      <c r="I1163" s="33" t="s">
        <v>51</v>
      </c>
      <c r="J1163" s="33" t="s">
        <v>46</v>
      </c>
      <c r="K1163" s="63" t="s">
        <v>75</v>
      </c>
      <c r="L1163" s="32" t="str">
        <f t="shared" si="324"/>
        <v>FM260JD</v>
      </c>
      <c r="M1163" s="32" t="str">
        <f t="shared" si="325"/>
        <v>BMJ</v>
      </c>
      <c r="N1163" s="32" t="str">
        <f t="shared" si="326"/>
        <v>10 RODA</v>
      </c>
      <c r="O1163" s="64">
        <v>0.71423611111111107</v>
      </c>
      <c r="P1163" s="65">
        <v>44191.714236111111</v>
      </c>
      <c r="Q1163" s="65"/>
      <c r="R1163" s="66">
        <v>4</v>
      </c>
      <c r="S1163" s="66">
        <v>38460</v>
      </c>
      <c r="T1163" s="66">
        <v>14760</v>
      </c>
      <c r="U1163" s="67">
        <f t="shared" ref="U1163:U1226" si="336">(S1163-T1163)/1000</f>
        <v>23.7</v>
      </c>
      <c r="V1163" s="66">
        <f t="shared" si="327"/>
        <v>462007.79999999993</v>
      </c>
      <c r="W1163" s="66" t="str">
        <f t="shared" si="328"/>
        <v>1 &gt; 4</v>
      </c>
      <c r="X1163" s="66">
        <f>A1163+SUMIFS(Presensi!F:F,Presensi!E:E,'Entry Data'!AP1163)</f>
        <v>1</v>
      </c>
      <c r="Y1163" s="66">
        <f>IFERROR(INDEX('Retasi Pricing'!F:F,MATCH('Entry Data'!AM1163,'Retasi Pricing'!E:E,0))*X1163,"")</f>
        <v>25000</v>
      </c>
      <c r="Z1163" s="62" t="s">
        <v>26</v>
      </c>
      <c r="AA1163" s="62" t="s">
        <v>27</v>
      </c>
      <c r="AB1163" s="32"/>
      <c r="AC1163" s="32" t="s">
        <v>191</v>
      </c>
      <c r="AD1163" s="32" t="str">
        <f t="shared" si="329"/>
        <v/>
      </c>
      <c r="AF1163" s="5" t="str">
        <f t="shared" si="330"/>
        <v>ahmad asfuri44191</v>
      </c>
      <c r="AG1163" s="5" t="str">
        <f t="shared" si="331"/>
        <v>BMJ 06744191UTARADAY</v>
      </c>
      <c r="AH1163" s="5" t="str">
        <f t="shared" si="332"/>
        <v>ahmad asfuri44191UTARADAY</v>
      </c>
      <c r="AI1163" s="5" t="str">
        <f t="shared" si="333"/>
        <v>BMJ 06744191DAY</v>
      </c>
      <c r="AJ1163" s="5" t="str">
        <f t="shared" si="334"/>
        <v>ahmad asfuri44191DAY</v>
      </c>
      <c r="AK1163" s="5" t="str">
        <f t="shared" si="335"/>
        <v>ahmad asfuriBMJ</v>
      </c>
      <c r="AL1163" s="5" t="str">
        <f t="shared" ref="AL1163:AL1226" si="337">Q1163&amp;R1163&amp;G1163</f>
        <v>4UTARA</v>
      </c>
      <c r="AM1163" s="5" t="str">
        <f t="shared" ref="AM1163:AM1226" si="338">W1163&amp;G1163&amp;N1163</f>
        <v>1 &gt; 4UTARA10 RODA</v>
      </c>
      <c r="AN1163" s="5" t="str">
        <f t="shared" ref="AN1163:AN1226" si="339">AC1163&amp;M1163&amp;W1163&amp;G1163&amp;N1163</f>
        <v>ahmad asfuriBMJ1 &gt; 4UTARA10 RODA</v>
      </c>
      <c r="AO1163" s="5" t="str">
        <f t="shared" ref="AO1163:AO1226" si="340">AC1163&amp;W1163&amp;G1163&amp;N1163</f>
        <v>ahmad asfuri1 &gt; 4UTARA10 RODA</v>
      </c>
      <c r="AP1163" s="5" t="str">
        <f t="shared" ref="AP1163:AP1226" si="341">C1163&amp;D1163</f>
        <v>44191DAY</v>
      </c>
    </row>
    <row r="1164" spans="1:42" x14ac:dyDescent="0.3">
      <c r="A1164" s="33">
        <v>1</v>
      </c>
      <c r="B1164" s="33"/>
      <c r="C1164" s="70">
        <v>44191</v>
      </c>
      <c r="D1164" s="71" t="s">
        <v>19</v>
      </c>
      <c r="E1164" s="70">
        <v>44191</v>
      </c>
      <c r="F1164" s="71">
        <v>5155630</v>
      </c>
      <c r="G1164" s="33" t="s">
        <v>20</v>
      </c>
      <c r="H1164" s="33" t="s">
        <v>21</v>
      </c>
      <c r="I1164" s="33" t="s">
        <v>51</v>
      </c>
      <c r="J1164" s="33" t="s">
        <v>46</v>
      </c>
      <c r="K1164" s="63" t="s">
        <v>77</v>
      </c>
      <c r="L1164" s="32" t="str">
        <f t="shared" si="324"/>
        <v>FM260JD</v>
      </c>
      <c r="M1164" s="32" t="str">
        <f t="shared" si="325"/>
        <v>BMJ</v>
      </c>
      <c r="N1164" s="32" t="str">
        <f t="shared" si="326"/>
        <v>10 RODA</v>
      </c>
      <c r="O1164" s="64">
        <v>0.35840277777777779</v>
      </c>
      <c r="P1164" s="65">
        <v>44191.362384259257</v>
      </c>
      <c r="Q1164" s="65"/>
      <c r="R1164" s="66">
        <v>1</v>
      </c>
      <c r="S1164" s="66">
        <v>39380</v>
      </c>
      <c r="T1164" s="66">
        <v>14840</v>
      </c>
      <c r="U1164" s="67">
        <f t="shared" si="336"/>
        <v>24.54</v>
      </c>
      <c r="V1164" s="66">
        <f t="shared" si="327"/>
        <v>478382.76</v>
      </c>
      <c r="W1164" s="66" t="str">
        <f t="shared" si="328"/>
        <v>1 &gt; 4</v>
      </c>
      <c r="X1164" s="66">
        <f>A1164+SUMIFS(Presensi!F:F,Presensi!E:E,'Entry Data'!AP1164)</f>
        <v>1</v>
      </c>
      <c r="Y1164" s="66">
        <f>IFERROR(INDEX('Retasi Pricing'!F:F,MATCH('Entry Data'!AM1164,'Retasi Pricing'!E:E,0))*X1164,"")</f>
        <v>25000</v>
      </c>
      <c r="Z1164" s="62" t="s">
        <v>26</v>
      </c>
      <c r="AA1164" s="62" t="s">
        <v>27</v>
      </c>
      <c r="AB1164" s="32"/>
      <c r="AC1164" s="32" t="s">
        <v>195</v>
      </c>
      <c r="AD1164" s="32" t="str">
        <f t="shared" si="329"/>
        <v/>
      </c>
      <c r="AF1164" s="5" t="str">
        <f t="shared" si="330"/>
        <v>m.andri44191</v>
      </c>
      <c r="AG1164" s="5" t="str">
        <f t="shared" si="331"/>
        <v>BMJ 06844191UTARADAY</v>
      </c>
      <c r="AH1164" s="5" t="str">
        <f t="shared" si="332"/>
        <v>m.andri44191UTARADAY</v>
      </c>
      <c r="AI1164" s="5" t="str">
        <f t="shared" si="333"/>
        <v>BMJ 06844191DAY</v>
      </c>
      <c r="AJ1164" s="5" t="str">
        <f t="shared" si="334"/>
        <v>m.andri44191DAY</v>
      </c>
      <c r="AK1164" s="5" t="str">
        <f t="shared" si="335"/>
        <v>m.andriBMJ</v>
      </c>
      <c r="AL1164" s="5" t="str">
        <f t="shared" si="337"/>
        <v>1UTARA</v>
      </c>
      <c r="AM1164" s="5" t="str">
        <f t="shared" si="338"/>
        <v>1 &gt; 4UTARA10 RODA</v>
      </c>
      <c r="AN1164" s="5" t="str">
        <f t="shared" si="339"/>
        <v>m.andriBMJ1 &gt; 4UTARA10 RODA</v>
      </c>
      <c r="AO1164" s="5" t="str">
        <f t="shared" si="340"/>
        <v>m.andri1 &gt; 4UTARA10 RODA</v>
      </c>
      <c r="AP1164" s="5" t="str">
        <f t="shared" si="341"/>
        <v>44191DAY</v>
      </c>
    </row>
    <row r="1165" spans="1:42" x14ac:dyDescent="0.3">
      <c r="A1165" s="33">
        <v>1</v>
      </c>
      <c r="B1165" s="33"/>
      <c r="C1165" s="70">
        <v>44191</v>
      </c>
      <c r="D1165" s="71" t="s">
        <v>19</v>
      </c>
      <c r="E1165" s="70">
        <v>44191</v>
      </c>
      <c r="F1165" s="71">
        <v>5155785</v>
      </c>
      <c r="G1165" s="33" t="s">
        <v>20</v>
      </c>
      <c r="H1165" s="33" t="s">
        <v>21</v>
      </c>
      <c r="I1165" s="33" t="s">
        <v>76</v>
      </c>
      <c r="J1165" s="33" t="s">
        <v>23</v>
      </c>
      <c r="K1165" s="63" t="s">
        <v>77</v>
      </c>
      <c r="L1165" s="32" t="str">
        <f t="shared" si="324"/>
        <v>FM260JD</v>
      </c>
      <c r="M1165" s="32" t="str">
        <f t="shared" si="325"/>
        <v>BMJ</v>
      </c>
      <c r="N1165" s="32" t="str">
        <f t="shared" si="326"/>
        <v>10 RODA</v>
      </c>
      <c r="O1165" s="64">
        <v>0.48324074074074069</v>
      </c>
      <c r="P1165" s="65">
        <v>44191.483240740738</v>
      </c>
      <c r="Q1165" s="65"/>
      <c r="R1165" s="66">
        <v>2</v>
      </c>
      <c r="S1165" s="66">
        <v>38700</v>
      </c>
      <c r="T1165" s="66">
        <v>14840</v>
      </c>
      <c r="U1165" s="67">
        <f t="shared" si="336"/>
        <v>23.86</v>
      </c>
      <c r="V1165" s="66">
        <f t="shared" si="327"/>
        <v>465126.83999999997</v>
      </c>
      <c r="W1165" s="66" t="str">
        <f t="shared" si="328"/>
        <v>1 &gt; 4</v>
      </c>
      <c r="X1165" s="66">
        <f>A1165+SUMIFS(Presensi!F:F,Presensi!E:E,'Entry Data'!AP1165)</f>
        <v>1</v>
      </c>
      <c r="Y1165" s="66">
        <f>IFERROR(INDEX('Retasi Pricing'!F:F,MATCH('Entry Data'!AM1165,'Retasi Pricing'!E:E,0))*X1165,"")</f>
        <v>25000</v>
      </c>
      <c r="Z1165" s="62" t="s">
        <v>26</v>
      </c>
      <c r="AA1165" s="62" t="s">
        <v>27</v>
      </c>
      <c r="AB1165" s="32"/>
      <c r="AC1165" s="32" t="s">
        <v>195</v>
      </c>
      <c r="AD1165" s="32" t="str">
        <f t="shared" si="329"/>
        <v/>
      </c>
      <c r="AF1165" s="5" t="str">
        <f t="shared" si="330"/>
        <v>m.andri44191</v>
      </c>
      <c r="AG1165" s="5" t="str">
        <f t="shared" si="331"/>
        <v>BMJ 06844191UTARADAY</v>
      </c>
      <c r="AH1165" s="5" t="str">
        <f t="shared" si="332"/>
        <v>m.andri44191UTARADAY</v>
      </c>
      <c r="AI1165" s="5" t="str">
        <f t="shared" si="333"/>
        <v>BMJ 06844191DAY</v>
      </c>
      <c r="AJ1165" s="5" t="str">
        <f t="shared" si="334"/>
        <v>m.andri44191DAY</v>
      </c>
      <c r="AK1165" s="5" t="str">
        <f t="shared" si="335"/>
        <v>m.andriBMJ</v>
      </c>
      <c r="AL1165" s="5" t="str">
        <f t="shared" si="337"/>
        <v>2UTARA</v>
      </c>
      <c r="AM1165" s="5" t="str">
        <f t="shared" si="338"/>
        <v>1 &gt; 4UTARA10 RODA</v>
      </c>
      <c r="AN1165" s="5" t="str">
        <f t="shared" si="339"/>
        <v>m.andriBMJ1 &gt; 4UTARA10 RODA</v>
      </c>
      <c r="AO1165" s="5" t="str">
        <f t="shared" si="340"/>
        <v>m.andri1 &gt; 4UTARA10 RODA</v>
      </c>
      <c r="AP1165" s="5" t="str">
        <f t="shared" si="341"/>
        <v>44191DAY</v>
      </c>
    </row>
    <row r="1166" spans="1:42" x14ac:dyDescent="0.3">
      <c r="A1166" s="33">
        <v>1</v>
      </c>
      <c r="B1166" s="33"/>
      <c r="C1166" s="70">
        <v>44191</v>
      </c>
      <c r="D1166" s="71" t="s">
        <v>19</v>
      </c>
      <c r="E1166" s="70">
        <v>44191</v>
      </c>
      <c r="F1166" s="71">
        <v>5155864</v>
      </c>
      <c r="G1166" s="33" t="s">
        <v>20</v>
      </c>
      <c r="H1166" s="33" t="s">
        <v>21</v>
      </c>
      <c r="I1166" s="33" t="s">
        <v>45</v>
      </c>
      <c r="J1166" s="33" t="s">
        <v>46</v>
      </c>
      <c r="K1166" s="63" t="s">
        <v>77</v>
      </c>
      <c r="L1166" s="32" t="str">
        <f t="shared" si="324"/>
        <v>FM260JD</v>
      </c>
      <c r="M1166" s="32" t="str">
        <f t="shared" si="325"/>
        <v>BMJ</v>
      </c>
      <c r="N1166" s="32" t="str">
        <f t="shared" si="326"/>
        <v>10 RODA</v>
      </c>
      <c r="O1166" s="64">
        <v>0.5638657407407407</v>
      </c>
      <c r="P1166" s="65">
        <v>44191.56386574074</v>
      </c>
      <c r="Q1166" s="65"/>
      <c r="R1166" s="66">
        <v>3</v>
      </c>
      <c r="S1166" s="66">
        <v>38220</v>
      </c>
      <c r="T1166" s="66">
        <v>14840</v>
      </c>
      <c r="U1166" s="67">
        <f t="shared" si="336"/>
        <v>23.38</v>
      </c>
      <c r="V1166" s="66">
        <f t="shared" si="327"/>
        <v>455769.72000000003</v>
      </c>
      <c r="W1166" s="66" t="str">
        <f t="shared" si="328"/>
        <v>1 &gt; 4</v>
      </c>
      <c r="X1166" s="66">
        <f>A1166+SUMIFS(Presensi!F:F,Presensi!E:E,'Entry Data'!AP1166)</f>
        <v>1</v>
      </c>
      <c r="Y1166" s="66">
        <f>IFERROR(INDEX('Retasi Pricing'!F:F,MATCH('Entry Data'!AM1166,'Retasi Pricing'!E:E,0))*X1166,"")</f>
        <v>25000</v>
      </c>
      <c r="Z1166" s="62" t="s">
        <v>26</v>
      </c>
      <c r="AA1166" s="62" t="s">
        <v>27</v>
      </c>
      <c r="AB1166" s="32"/>
      <c r="AC1166" s="32" t="s">
        <v>195</v>
      </c>
      <c r="AD1166" s="32" t="str">
        <f t="shared" si="329"/>
        <v/>
      </c>
      <c r="AF1166" s="5" t="str">
        <f t="shared" si="330"/>
        <v>m.andri44191</v>
      </c>
      <c r="AG1166" s="5" t="str">
        <f t="shared" si="331"/>
        <v>BMJ 06844191UTARADAY</v>
      </c>
      <c r="AH1166" s="5" t="str">
        <f t="shared" si="332"/>
        <v>m.andri44191UTARADAY</v>
      </c>
      <c r="AI1166" s="5" t="str">
        <f t="shared" si="333"/>
        <v>BMJ 06844191DAY</v>
      </c>
      <c r="AJ1166" s="5" t="str">
        <f t="shared" si="334"/>
        <v>m.andri44191DAY</v>
      </c>
      <c r="AK1166" s="5" t="str">
        <f t="shared" si="335"/>
        <v>m.andriBMJ</v>
      </c>
      <c r="AL1166" s="5" t="str">
        <f t="shared" si="337"/>
        <v>3UTARA</v>
      </c>
      <c r="AM1166" s="5" t="str">
        <f t="shared" si="338"/>
        <v>1 &gt; 4UTARA10 RODA</v>
      </c>
      <c r="AN1166" s="5" t="str">
        <f t="shared" si="339"/>
        <v>m.andriBMJ1 &gt; 4UTARA10 RODA</v>
      </c>
      <c r="AO1166" s="5" t="str">
        <f t="shared" si="340"/>
        <v>m.andri1 &gt; 4UTARA10 RODA</v>
      </c>
      <c r="AP1166" s="5" t="str">
        <f t="shared" si="341"/>
        <v>44191DAY</v>
      </c>
    </row>
    <row r="1167" spans="1:42" x14ac:dyDescent="0.3">
      <c r="A1167" s="33">
        <v>1</v>
      </c>
      <c r="B1167" s="33"/>
      <c r="C1167" s="70">
        <v>44191</v>
      </c>
      <c r="D1167" s="71" t="s">
        <v>19</v>
      </c>
      <c r="E1167" s="70">
        <v>44191</v>
      </c>
      <c r="F1167" s="71">
        <v>5155942</v>
      </c>
      <c r="G1167" s="33" t="s">
        <v>20</v>
      </c>
      <c r="H1167" s="33" t="s">
        <v>21</v>
      </c>
      <c r="I1167" s="33" t="s">
        <v>76</v>
      </c>
      <c r="J1167" s="33" t="s">
        <v>23</v>
      </c>
      <c r="K1167" s="63" t="s">
        <v>77</v>
      </c>
      <c r="L1167" s="32" t="str">
        <f t="shared" si="324"/>
        <v>FM260JD</v>
      </c>
      <c r="M1167" s="32" t="str">
        <f t="shared" si="325"/>
        <v>BMJ</v>
      </c>
      <c r="N1167" s="32" t="str">
        <f t="shared" si="326"/>
        <v>10 RODA</v>
      </c>
      <c r="O1167" s="64">
        <v>0.6219675925925926</v>
      </c>
      <c r="P1167" s="65">
        <v>44191.621967592589</v>
      </c>
      <c r="Q1167" s="65"/>
      <c r="R1167" s="66">
        <v>4</v>
      </c>
      <c r="S1167" s="66">
        <v>39920</v>
      </c>
      <c r="T1167" s="66">
        <v>14840</v>
      </c>
      <c r="U1167" s="67">
        <f t="shared" si="336"/>
        <v>25.08</v>
      </c>
      <c r="V1167" s="66">
        <f t="shared" si="327"/>
        <v>488909.51999999996</v>
      </c>
      <c r="W1167" s="66" t="str">
        <f t="shared" si="328"/>
        <v>1 &gt; 4</v>
      </c>
      <c r="X1167" s="66">
        <f>A1167+SUMIFS(Presensi!F:F,Presensi!E:E,'Entry Data'!AP1167)</f>
        <v>1</v>
      </c>
      <c r="Y1167" s="66">
        <f>IFERROR(INDEX('Retasi Pricing'!F:F,MATCH('Entry Data'!AM1167,'Retasi Pricing'!E:E,0))*X1167,"")</f>
        <v>25000</v>
      </c>
      <c r="Z1167" s="62" t="s">
        <v>26</v>
      </c>
      <c r="AA1167" s="62" t="s">
        <v>27</v>
      </c>
      <c r="AB1167" s="32"/>
      <c r="AC1167" s="32" t="s">
        <v>195</v>
      </c>
      <c r="AD1167" s="32" t="str">
        <f t="shared" si="329"/>
        <v/>
      </c>
      <c r="AF1167" s="5" t="str">
        <f t="shared" si="330"/>
        <v>m.andri44191</v>
      </c>
      <c r="AG1167" s="5" t="str">
        <f t="shared" si="331"/>
        <v>BMJ 06844191UTARADAY</v>
      </c>
      <c r="AH1167" s="5" t="str">
        <f t="shared" si="332"/>
        <v>m.andri44191UTARADAY</v>
      </c>
      <c r="AI1167" s="5" t="str">
        <f t="shared" si="333"/>
        <v>BMJ 06844191DAY</v>
      </c>
      <c r="AJ1167" s="5" t="str">
        <f t="shared" si="334"/>
        <v>m.andri44191DAY</v>
      </c>
      <c r="AK1167" s="5" t="str">
        <f t="shared" si="335"/>
        <v>m.andriBMJ</v>
      </c>
      <c r="AL1167" s="5" t="str">
        <f t="shared" si="337"/>
        <v>4UTARA</v>
      </c>
      <c r="AM1167" s="5" t="str">
        <f t="shared" si="338"/>
        <v>1 &gt; 4UTARA10 RODA</v>
      </c>
      <c r="AN1167" s="5" t="str">
        <f t="shared" si="339"/>
        <v>m.andriBMJ1 &gt; 4UTARA10 RODA</v>
      </c>
      <c r="AO1167" s="5" t="str">
        <f t="shared" si="340"/>
        <v>m.andri1 &gt; 4UTARA10 RODA</v>
      </c>
      <c r="AP1167" s="5" t="str">
        <f t="shared" si="341"/>
        <v>44191DAY</v>
      </c>
    </row>
    <row r="1168" spans="1:42" x14ac:dyDescent="0.3">
      <c r="A1168" s="33">
        <v>1</v>
      </c>
      <c r="B1168" s="33"/>
      <c r="C1168" s="70">
        <v>44191</v>
      </c>
      <c r="D1168" s="71" t="s">
        <v>19</v>
      </c>
      <c r="E1168" s="70">
        <v>44191</v>
      </c>
      <c r="F1168" s="71">
        <v>5156016</v>
      </c>
      <c r="G1168" s="33" t="s">
        <v>20</v>
      </c>
      <c r="H1168" s="33" t="s">
        <v>21</v>
      </c>
      <c r="I1168" s="33" t="s">
        <v>277</v>
      </c>
      <c r="J1168" s="33" t="s">
        <v>46</v>
      </c>
      <c r="K1168" s="63" t="s">
        <v>77</v>
      </c>
      <c r="L1168" s="32" t="str">
        <f t="shared" si="324"/>
        <v>FM260JD</v>
      </c>
      <c r="M1168" s="32" t="str">
        <f t="shared" si="325"/>
        <v>BMJ</v>
      </c>
      <c r="N1168" s="32" t="str">
        <f t="shared" si="326"/>
        <v>10 RODA</v>
      </c>
      <c r="O1168" s="64">
        <v>0.67809027777777775</v>
      </c>
      <c r="P1168" s="65">
        <v>44191.678090277775</v>
      </c>
      <c r="Q1168" s="65"/>
      <c r="R1168" s="66">
        <v>5</v>
      </c>
      <c r="S1168" s="66">
        <v>40980</v>
      </c>
      <c r="T1168" s="66">
        <v>14840</v>
      </c>
      <c r="U1168" s="67">
        <f t="shared" si="336"/>
        <v>26.14</v>
      </c>
      <c r="V1168" s="66">
        <f t="shared" si="327"/>
        <v>509573.16000000003</v>
      </c>
      <c r="W1168" s="66" t="str">
        <f t="shared" si="328"/>
        <v>&gt; 5</v>
      </c>
      <c r="X1168" s="66">
        <f>A1168+SUMIFS(Presensi!F:F,Presensi!E:E,'Entry Data'!AP1168)</f>
        <v>1</v>
      </c>
      <c r="Y1168" s="66">
        <f>IFERROR(INDEX('Retasi Pricing'!F:F,MATCH('Entry Data'!AM1168,'Retasi Pricing'!E:E,0))*X1168,"")</f>
        <v>27650</v>
      </c>
      <c r="Z1168" s="62" t="s">
        <v>26</v>
      </c>
      <c r="AA1168" s="62" t="s">
        <v>27</v>
      </c>
      <c r="AB1168" s="32"/>
      <c r="AC1168" s="32" t="s">
        <v>195</v>
      </c>
      <c r="AD1168" s="32" t="str">
        <f t="shared" si="329"/>
        <v/>
      </c>
      <c r="AF1168" s="5" t="str">
        <f t="shared" si="330"/>
        <v>m.andri44191</v>
      </c>
      <c r="AG1168" s="5" t="str">
        <f t="shared" si="331"/>
        <v>BMJ 06844191UTARADAY</v>
      </c>
      <c r="AH1168" s="5" t="str">
        <f t="shared" si="332"/>
        <v>m.andri44191UTARADAY</v>
      </c>
      <c r="AI1168" s="5" t="str">
        <f t="shared" si="333"/>
        <v>BMJ 06844191DAY</v>
      </c>
      <c r="AJ1168" s="5" t="str">
        <f t="shared" si="334"/>
        <v>m.andri44191DAY</v>
      </c>
      <c r="AK1168" s="5" t="str">
        <f t="shared" si="335"/>
        <v>m.andriBMJ</v>
      </c>
      <c r="AL1168" s="5" t="str">
        <f t="shared" si="337"/>
        <v>5UTARA</v>
      </c>
      <c r="AM1168" s="5" t="str">
        <f t="shared" si="338"/>
        <v>&gt; 5UTARA10 RODA</v>
      </c>
      <c r="AN1168" s="5" t="str">
        <f t="shared" si="339"/>
        <v>m.andriBMJ&gt; 5UTARA10 RODA</v>
      </c>
      <c r="AO1168" s="5" t="str">
        <f t="shared" si="340"/>
        <v>m.andri&gt; 5UTARA10 RODA</v>
      </c>
      <c r="AP1168" s="5" t="str">
        <f t="shared" si="341"/>
        <v>44191DAY</v>
      </c>
    </row>
    <row r="1169" spans="1:42" x14ac:dyDescent="0.3">
      <c r="A1169" s="33">
        <v>1</v>
      </c>
      <c r="B1169" s="33"/>
      <c r="C1169" s="70">
        <v>44191</v>
      </c>
      <c r="D1169" s="71" t="s">
        <v>19</v>
      </c>
      <c r="E1169" s="70">
        <v>44191</v>
      </c>
      <c r="F1169" s="71">
        <v>5156100</v>
      </c>
      <c r="G1169" s="33" t="s">
        <v>20</v>
      </c>
      <c r="H1169" s="33" t="s">
        <v>21</v>
      </c>
      <c r="I1169" s="33" t="s">
        <v>76</v>
      </c>
      <c r="J1169" s="33" t="s">
        <v>23</v>
      </c>
      <c r="K1169" s="63" t="s">
        <v>77</v>
      </c>
      <c r="L1169" s="32" t="str">
        <f t="shared" si="324"/>
        <v>FM260JD</v>
      </c>
      <c r="M1169" s="32" t="str">
        <f t="shared" si="325"/>
        <v>BMJ</v>
      </c>
      <c r="N1169" s="32" t="str">
        <f t="shared" si="326"/>
        <v>10 RODA</v>
      </c>
      <c r="O1169" s="64">
        <v>0.75232638888888881</v>
      </c>
      <c r="P1169" s="65">
        <v>44191.752326388887</v>
      </c>
      <c r="Q1169" s="65"/>
      <c r="R1169" s="66">
        <v>6</v>
      </c>
      <c r="S1169" s="66">
        <v>38940</v>
      </c>
      <c r="T1169" s="66">
        <v>14840</v>
      </c>
      <c r="U1169" s="67">
        <f t="shared" si="336"/>
        <v>24.1</v>
      </c>
      <c r="V1169" s="66">
        <f t="shared" si="327"/>
        <v>469805.4</v>
      </c>
      <c r="W1169" s="66" t="str">
        <f t="shared" si="328"/>
        <v>&gt; 6</v>
      </c>
      <c r="X1169" s="66">
        <f>A1169+SUMIFS(Presensi!F:F,Presensi!E:E,'Entry Data'!AP1169)</f>
        <v>1</v>
      </c>
      <c r="Y1169" s="66">
        <f>IFERROR(INDEX('Retasi Pricing'!F:F,MATCH('Entry Data'!AM1169,'Retasi Pricing'!E:E,0))*X1169,"")</f>
        <v>30800</v>
      </c>
      <c r="Z1169" s="62" t="s">
        <v>26</v>
      </c>
      <c r="AA1169" s="62" t="s">
        <v>27</v>
      </c>
      <c r="AB1169" s="32"/>
      <c r="AC1169" s="32" t="s">
        <v>195</v>
      </c>
      <c r="AD1169" s="32" t="str">
        <f t="shared" si="329"/>
        <v/>
      </c>
      <c r="AF1169" s="5" t="str">
        <f t="shared" si="330"/>
        <v>m.andri44191</v>
      </c>
      <c r="AG1169" s="5" t="str">
        <f t="shared" si="331"/>
        <v>BMJ 06844191UTARADAY</v>
      </c>
      <c r="AH1169" s="5" t="str">
        <f t="shared" si="332"/>
        <v>m.andri44191UTARADAY</v>
      </c>
      <c r="AI1169" s="5" t="str">
        <f t="shared" si="333"/>
        <v>BMJ 06844191DAY</v>
      </c>
      <c r="AJ1169" s="5" t="str">
        <f t="shared" si="334"/>
        <v>m.andri44191DAY</v>
      </c>
      <c r="AK1169" s="5" t="str">
        <f t="shared" si="335"/>
        <v>m.andriBMJ</v>
      </c>
      <c r="AL1169" s="5" t="str">
        <f t="shared" si="337"/>
        <v>6UTARA</v>
      </c>
      <c r="AM1169" s="5" t="str">
        <f t="shared" si="338"/>
        <v>&gt; 6UTARA10 RODA</v>
      </c>
      <c r="AN1169" s="5" t="str">
        <f t="shared" si="339"/>
        <v>m.andriBMJ&gt; 6UTARA10 RODA</v>
      </c>
      <c r="AO1169" s="5" t="str">
        <f t="shared" si="340"/>
        <v>m.andri&gt; 6UTARA10 RODA</v>
      </c>
      <c r="AP1169" s="5" t="str">
        <f t="shared" si="341"/>
        <v>44191DAY</v>
      </c>
    </row>
    <row r="1170" spans="1:42" x14ac:dyDescent="0.3">
      <c r="A1170" s="33">
        <v>1</v>
      </c>
      <c r="B1170" s="33"/>
      <c r="C1170" s="70">
        <v>44191</v>
      </c>
      <c r="D1170" s="71" t="s">
        <v>19</v>
      </c>
      <c r="E1170" s="70">
        <v>44191</v>
      </c>
      <c r="F1170" s="71">
        <v>5155626</v>
      </c>
      <c r="G1170" s="33" t="s">
        <v>20</v>
      </c>
      <c r="H1170" s="33" t="s">
        <v>21</v>
      </c>
      <c r="I1170" s="33" t="s">
        <v>51</v>
      </c>
      <c r="J1170" s="33" t="s">
        <v>46</v>
      </c>
      <c r="K1170" s="63" t="s">
        <v>78</v>
      </c>
      <c r="L1170" s="32" t="str">
        <f t="shared" si="324"/>
        <v>FM260JD</v>
      </c>
      <c r="M1170" s="32" t="str">
        <f t="shared" si="325"/>
        <v>BMJ</v>
      </c>
      <c r="N1170" s="32" t="str">
        <f t="shared" si="326"/>
        <v>10 RODA</v>
      </c>
      <c r="O1170" s="64">
        <v>0.35598379629629634</v>
      </c>
      <c r="P1170" s="65">
        <v>44191.355983796297</v>
      </c>
      <c r="Q1170" s="65"/>
      <c r="R1170" s="66">
        <v>1</v>
      </c>
      <c r="S1170" s="66">
        <v>37800</v>
      </c>
      <c r="T1170" s="66">
        <v>14700</v>
      </c>
      <c r="U1170" s="67">
        <f t="shared" si="336"/>
        <v>23.1</v>
      </c>
      <c r="V1170" s="66">
        <f t="shared" si="327"/>
        <v>450311.4</v>
      </c>
      <c r="W1170" s="66" t="str">
        <f t="shared" si="328"/>
        <v>1 &gt; 4</v>
      </c>
      <c r="X1170" s="66">
        <f>A1170+SUMIFS(Presensi!F:F,Presensi!E:E,'Entry Data'!AP1170)</f>
        <v>1</v>
      </c>
      <c r="Y1170" s="66">
        <f>IFERROR(INDEX('Retasi Pricing'!F:F,MATCH('Entry Data'!AM1170,'Retasi Pricing'!E:E,0))*X1170,"")</f>
        <v>25000</v>
      </c>
      <c r="Z1170" s="62" t="s">
        <v>26</v>
      </c>
      <c r="AA1170" s="62" t="s">
        <v>27</v>
      </c>
      <c r="AB1170" s="32"/>
      <c r="AC1170" s="32" t="s">
        <v>264</v>
      </c>
      <c r="AD1170" s="32" t="str">
        <f t="shared" si="329"/>
        <v/>
      </c>
      <c r="AF1170" s="5" t="str">
        <f t="shared" si="330"/>
        <v>Redho Dwi Agonta44191</v>
      </c>
      <c r="AG1170" s="5" t="str">
        <f t="shared" si="331"/>
        <v>BMJ 06944191UTARADAY</v>
      </c>
      <c r="AH1170" s="5" t="str">
        <f t="shared" si="332"/>
        <v>Redho Dwi Agonta44191UTARADAY</v>
      </c>
      <c r="AI1170" s="5" t="str">
        <f t="shared" si="333"/>
        <v>BMJ 06944191DAY</v>
      </c>
      <c r="AJ1170" s="5" t="str">
        <f t="shared" si="334"/>
        <v>Redho Dwi Agonta44191DAY</v>
      </c>
      <c r="AK1170" s="5" t="str">
        <f t="shared" si="335"/>
        <v>Redho Dwi AgontaBMJ</v>
      </c>
      <c r="AL1170" s="5" t="str">
        <f t="shared" si="337"/>
        <v>1UTARA</v>
      </c>
      <c r="AM1170" s="5" t="str">
        <f t="shared" si="338"/>
        <v>1 &gt; 4UTARA10 RODA</v>
      </c>
      <c r="AN1170" s="5" t="str">
        <f t="shared" si="339"/>
        <v>Redho Dwi AgontaBMJ1 &gt; 4UTARA10 RODA</v>
      </c>
      <c r="AO1170" s="5" t="str">
        <f t="shared" si="340"/>
        <v>Redho Dwi Agonta1 &gt; 4UTARA10 RODA</v>
      </c>
      <c r="AP1170" s="5" t="str">
        <f t="shared" si="341"/>
        <v>44191DAY</v>
      </c>
    </row>
    <row r="1171" spans="1:42" x14ac:dyDescent="0.3">
      <c r="A1171" s="33">
        <v>1</v>
      </c>
      <c r="B1171" s="33"/>
      <c r="C1171" s="70">
        <v>44191</v>
      </c>
      <c r="D1171" s="71" t="s">
        <v>19</v>
      </c>
      <c r="E1171" s="70">
        <v>44191</v>
      </c>
      <c r="F1171" s="71">
        <v>5155706</v>
      </c>
      <c r="G1171" s="33" t="s">
        <v>20</v>
      </c>
      <c r="H1171" s="33" t="s">
        <v>21</v>
      </c>
      <c r="I1171" s="33" t="s">
        <v>76</v>
      </c>
      <c r="J1171" s="33" t="s">
        <v>23</v>
      </c>
      <c r="K1171" s="63" t="s">
        <v>78</v>
      </c>
      <c r="L1171" s="32" t="str">
        <f t="shared" si="324"/>
        <v>FM260JD</v>
      </c>
      <c r="M1171" s="32" t="str">
        <f t="shared" si="325"/>
        <v>BMJ</v>
      </c>
      <c r="N1171" s="32" t="str">
        <f t="shared" si="326"/>
        <v>10 RODA</v>
      </c>
      <c r="O1171" s="64">
        <v>0.42489583333333331</v>
      </c>
      <c r="P1171" s="65">
        <v>44191.424895833334</v>
      </c>
      <c r="Q1171" s="65"/>
      <c r="R1171" s="66">
        <v>2</v>
      </c>
      <c r="S1171" s="66">
        <v>37920</v>
      </c>
      <c r="T1171" s="66">
        <v>14700</v>
      </c>
      <c r="U1171" s="67">
        <f t="shared" si="336"/>
        <v>23.22</v>
      </c>
      <c r="V1171" s="66">
        <f t="shared" si="327"/>
        <v>452650.68</v>
      </c>
      <c r="W1171" s="66" t="str">
        <f t="shared" si="328"/>
        <v>1 &gt; 4</v>
      </c>
      <c r="X1171" s="66">
        <f>A1171+SUMIFS(Presensi!F:F,Presensi!E:E,'Entry Data'!AP1171)</f>
        <v>1</v>
      </c>
      <c r="Y1171" s="66">
        <f>IFERROR(INDEX('Retasi Pricing'!F:F,MATCH('Entry Data'!AM1171,'Retasi Pricing'!E:E,0))*X1171,"")</f>
        <v>25000</v>
      </c>
      <c r="Z1171" s="62" t="s">
        <v>26</v>
      </c>
      <c r="AA1171" s="62" t="s">
        <v>27</v>
      </c>
      <c r="AB1171" s="32"/>
      <c r="AC1171" s="32" t="s">
        <v>264</v>
      </c>
      <c r="AD1171" s="32" t="str">
        <f t="shared" si="329"/>
        <v/>
      </c>
      <c r="AF1171" s="5" t="str">
        <f t="shared" si="330"/>
        <v>Redho Dwi Agonta44191</v>
      </c>
      <c r="AG1171" s="5" t="str">
        <f t="shared" si="331"/>
        <v>BMJ 06944191UTARADAY</v>
      </c>
      <c r="AH1171" s="5" t="str">
        <f t="shared" si="332"/>
        <v>Redho Dwi Agonta44191UTARADAY</v>
      </c>
      <c r="AI1171" s="5" t="str">
        <f t="shared" si="333"/>
        <v>BMJ 06944191DAY</v>
      </c>
      <c r="AJ1171" s="5" t="str">
        <f t="shared" si="334"/>
        <v>Redho Dwi Agonta44191DAY</v>
      </c>
      <c r="AK1171" s="5" t="str">
        <f t="shared" si="335"/>
        <v>Redho Dwi AgontaBMJ</v>
      </c>
      <c r="AL1171" s="5" t="str">
        <f t="shared" si="337"/>
        <v>2UTARA</v>
      </c>
      <c r="AM1171" s="5" t="str">
        <f t="shared" si="338"/>
        <v>1 &gt; 4UTARA10 RODA</v>
      </c>
      <c r="AN1171" s="5" t="str">
        <f t="shared" si="339"/>
        <v>Redho Dwi AgontaBMJ1 &gt; 4UTARA10 RODA</v>
      </c>
      <c r="AO1171" s="5" t="str">
        <f t="shared" si="340"/>
        <v>Redho Dwi Agonta1 &gt; 4UTARA10 RODA</v>
      </c>
      <c r="AP1171" s="5" t="str">
        <f t="shared" si="341"/>
        <v>44191DAY</v>
      </c>
    </row>
    <row r="1172" spans="1:42" x14ac:dyDescent="0.3">
      <c r="A1172" s="33">
        <v>1</v>
      </c>
      <c r="B1172" s="33"/>
      <c r="C1172" s="70">
        <v>44191</v>
      </c>
      <c r="D1172" s="71" t="s">
        <v>19</v>
      </c>
      <c r="E1172" s="70">
        <v>44191</v>
      </c>
      <c r="F1172" s="71">
        <v>5155844</v>
      </c>
      <c r="G1172" s="33" t="s">
        <v>20</v>
      </c>
      <c r="H1172" s="33" t="s">
        <v>64</v>
      </c>
      <c r="I1172" s="33" t="s">
        <v>51</v>
      </c>
      <c r="J1172" s="33" t="s">
        <v>53</v>
      </c>
      <c r="K1172" s="63" t="s">
        <v>78</v>
      </c>
      <c r="L1172" s="32" t="str">
        <f t="shared" si="324"/>
        <v>FM260JD</v>
      </c>
      <c r="M1172" s="32" t="str">
        <f t="shared" si="325"/>
        <v>BMJ</v>
      </c>
      <c r="N1172" s="32" t="str">
        <f t="shared" si="326"/>
        <v>10 RODA</v>
      </c>
      <c r="O1172" s="64">
        <v>0.54199074074074072</v>
      </c>
      <c r="P1172" s="65">
        <v>44191.541990740741</v>
      </c>
      <c r="Q1172" s="65"/>
      <c r="R1172" s="66">
        <v>3</v>
      </c>
      <c r="S1172" s="66">
        <v>40840</v>
      </c>
      <c r="T1172" s="66">
        <v>14700</v>
      </c>
      <c r="U1172" s="67">
        <f t="shared" si="336"/>
        <v>26.14</v>
      </c>
      <c r="V1172" s="66">
        <f t="shared" si="327"/>
        <v>509573.16000000003</v>
      </c>
      <c r="W1172" s="66" t="str">
        <f t="shared" si="328"/>
        <v>1 &gt; 4</v>
      </c>
      <c r="X1172" s="66">
        <f>A1172+SUMIFS(Presensi!F:F,Presensi!E:E,'Entry Data'!AP1172)</f>
        <v>1</v>
      </c>
      <c r="Y1172" s="66">
        <f>IFERROR(INDEX('Retasi Pricing'!F:F,MATCH('Entry Data'!AM1172,'Retasi Pricing'!E:E,0))*X1172,"")</f>
        <v>25000</v>
      </c>
      <c r="Z1172" s="62" t="s">
        <v>26</v>
      </c>
      <c r="AA1172" s="62" t="s">
        <v>27</v>
      </c>
      <c r="AB1172" s="32"/>
      <c r="AC1172" s="32" t="s">
        <v>264</v>
      </c>
      <c r="AD1172" s="32" t="str">
        <f t="shared" si="329"/>
        <v/>
      </c>
      <c r="AF1172" s="5" t="str">
        <f t="shared" si="330"/>
        <v>Redho Dwi Agonta44191</v>
      </c>
      <c r="AG1172" s="5" t="str">
        <f t="shared" si="331"/>
        <v>BMJ 06944191UTARADAY</v>
      </c>
      <c r="AH1172" s="5" t="str">
        <f t="shared" si="332"/>
        <v>Redho Dwi Agonta44191UTARADAY</v>
      </c>
      <c r="AI1172" s="5" t="str">
        <f t="shared" si="333"/>
        <v>BMJ 06944191DAY</v>
      </c>
      <c r="AJ1172" s="5" t="str">
        <f t="shared" si="334"/>
        <v>Redho Dwi Agonta44191DAY</v>
      </c>
      <c r="AK1172" s="5" t="str">
        <f t="shared" si="335"/>
        <v>Redho Dwi AgontaBMJ</v>
      </c>
      <c r="AL1172" s="5" t="str">
        <f t="shared" si="337"/>
        <v>3UTARA</v>
      </c>
      <c r="AM1172" s="5" t="str">
        <f t="shared" si="338"/>
        <v>1 &gt; 4UTARA10 RODA</v>
      </c>
      <c r="AN1172" s="5" t="str">
        <f t="shared" si="339"/>
        <v>Redho Dwi AgontaBMJ1 &gt; 4UTARA10 RODA</v>
      </c>
      <c r="AO1172" s="5" t="str">
        <f t="shared" si="340"/>
        <v>Redho Dwi Agonta1 &gt; 4UTARA10 RODA</v>
      </c>
      <c r="AP1172" s="5" t="str">
        <f t="shared" si="341"/>
        <v>44191DAY</v>
      </c>
    </row>
    <row r="1173" spans="1:42" x14ac:dyDescent="0.3">
      <c r="A1173" s="33">
        <v>1</v>
      </c>
      <c r="B1173" s="33"/>
      <c r="C1173" s="70">
        <v>44191</v>
      </c>
      <c r="D1173" s="71" t="s">
        <v>19</v>
      </c>
      <c r="E1173" s="70">
        <v>44191</v>
      </c>
      <c r="F1173" s="71">
        <v>5155938</v>
      </c>
      <c r="G1173" s="33" t="s">
        <v>20</v>
      </c>
      <c r="H1173" s="33" t="s">
        <v>21</v>
      </c>
      <c r="I1173" s="33" t="s">
        <v>45</v>
      </c>
      <c r="J1173" s="33" t="s">
        <v>46</v>
      </c>
      <c r="K1173" s="63" t="s">
        <v>78</v>
      </c>
      <c r="L1173" s="32" t="str">
        <f t="shared" si="324"/>
        <v>FM260JD</v>
      </c>
      <c r="M1173" s="32" t="str">
        <f t="shared" si="325"/>
        <v>BMJ</v>
      </c>
      <c r="N1173" s="32" t="str">
        <f t="shared" si="326"/>
        <v>10 RODA</v>
      </c>
      <c r="O1173" s="64">
        <v>0.61978009259259259</v>
      </c>
      <c r="P1173" s="65">
        <v>44191.619780092595</v>
      </c>
      <c r="Q1173" s="65"/>
      <c r="R1173" s="66">
        <v>4</v>
      </c>
      <c r="S1173" s="66">
        <v>39020</v>
      </c>
      <c r="T1173" s="66">
        <v>14700</v>
      </c>
      <c r="U1173" s="67">
        <f t="shared" si="336"/>
        <v>24.32</v>
      </c>
      <c r="V1173" s="66">
        <f t="shared" si="327"/>
        <v>474094.08000000002</v>
      </c>
      <c r="W1173" s="66" t="str">
        <f t="shared" si="328"/>
        <v>1 &gt; 4</v>
      </c>
      <c r="X1173" s="66">
        <f>A1173+SUMIFS(Presensi!F:F,Presensi!E:E,'Entry Data'!AP1173)</f>
        <v>1</v>
      </c>
      <c r="Y1173" s="66">
        <f>IFERROR(INDEX('Retasi Pricing'!F:F,MATCH('Entry Data'!AM1173,'Retasi Pricing'!E:E,0))*X1173,"")</f>
        <v>25000</v>
      </c>
      <c r="Z1173" s="62" t="s">
        <v>26</v>
      </c>
      <c r="AA1173" s="62" t="s">
        <v>27</v>
      </c>
      <c r="AB1173" s="32"/>
      <c r="AC1173" s="32" t="s">
        <v>264</v>
      </c>
      <c r="AD1173" s="32" t="str">
        <f t="shared" si="329"/>
        <v/>
      </c>
      <c r="AF1173" s="5" t="str">
        <f t="shared" si="330"/>
        <v>Redho Dwi Agonta44191</v>
      </c>
      <c r="AG1173" s="5" t="str">
        <f t="shared" si="331"/>
        <v>BMJ 06944191UTARADAY</v>
      </c>
      <c r="AH1173" s="5" t="str">
        <f t="shared" si="332"/>
        <v>Redho Dwi Agonta44191UTARADAY</v>
      </c>
      <c r="AI1173" s="5" t="str">
        <f t="shared" si="333"/>
        <v>BMJ 06944191DAY</v>
      </c>
      <c r="AJ1173" s="5" t="str">
        <f t="shared" si="334"/>
        <v>Redho Dwi Agonta44191DAY</v>
      </c>
      <c r="AK1173" s="5" t="str">
        <f t="shared" si="335"/>
        <v>Redho Dwi AgontaBMJ</v>
      </c>
      <c r="AL1173" s="5" t="str">
        <f t="shared" si="337"/>
        <v>4UTARA</v>
      </c>
      <c r="AM1173" s="5" t="str">
        <f t="shared" si="338"/>
        <v>1 &gt; 4UTARA10 RODA</v>
      </c>
      <c r="AN1173" s="5" t="str">
        <f t="shared" si="339"/>
        <v>Redho Dwi AgontaBMJ1 &gt; 4UTARA10 RODA</v>
      </c>
      <c r="AO1173" s="5" t="str">
        <f t="shared" si="340"/>
        <v>Redho Dwi Agonta1 &gt; 4UTARA10 RODA</v>
      </c>
      <c r="AP1173" s="5" t="str">
        <f t="shared" si="341"/>
        <v>44191DAY</v>
      </c>
    </row>
    <row r="1174" spans="1:42" x14ac:dyDescent="0.3">
      <c r="A1174" s="33">
        <v>1</v>
      </c>
      <c r="B1174" s="33"/>
      <c r="C1174" s="70">
        <v>44191</v>
      </c>
      <c r="D1174" s="71" t="s">
        <v>19</v>
      </c>
      <c r="E1174" s="70">
        <v>44191</v>
      </c>
      <c r="F1174" s="71">
        <v>5156029</v>
      </c>
      <c r="G1174" s="33" t="s">
        <v>20</v>
      </c>
      <c r="H1174" s="33" t="s">
        <v>21</v>
      </c>
      <c r="I1174" s="33" t="s">
        <v>51</v>
      </c>
      <c r="J1174" s="33" t="s">
        <v>46</v>
      </c>
      <c r="K1174" s="63" t="s">
        <v>78</v>
      </c>
      <c r="L1174" s="32" t="str">
        <f t="shared" si="324"/>
        <v>FM260JD</v>
      </c>
      <c r="M1174" s="32" t="str">
        <f t="shared" si="325"/>
        <v>BMJ</v>
      </c>
      <c r="N1174" s="32" t="str">
        <f t="shared" si="326"/>
        <v>10 RODA</v>
      </c>
      <c r="O1174" s="64">
        <v>0.68578703703703703</v>
      </c>
      <c r="P1174" s="65">
        <v>44191.685787037037</v>
      </c>
      <c r="Q1174" s="65"/>
      <c r="R1174" s="66">
        <v>5</v>
      </c>
      <c r="S1174" s="66">
        <v>40100</v>
      </c>
      <c r="T1174" s="66">
        <v>14700</v>
      </c>
      <c r="U1174" s="67">
        <f t="shared" si="336"/>
        <v>25.4</v>
      </c>
      <c r="V1174" s="66">
        <f t="shared" si="327"/>
        <v>495147.6</v>
      </c>
      <c r="W1174" s="66" t="str">
        <f t="shared" si="328"/>
        <v>&gt; 5</v>
      </c>
      <c r="X1174" s="66">
        <f>A1174+SUMIFS(Presensi!F:F,Presensi!E:E,'Entry Data'!AP1174)</f>
        <v>1</v>
      </c>
      <c r="Y1174" s="66">
        <f>IFERROR(INDEX('Retasi Pricing'!F:F,MATCH('Entry Data'!AM1174,'Retasi Pricing'!E:E,0))*X1174,"")</f>
        <v>27650</v>
      </c>
      <c r="Z1174" s="62" t="s">
        <v>26</v>
      </c>
      <c r="AA1174" s="62" t="s">
        <v>27</v>
      </c>
      <c r="AB1174" s="32"/>
      <c r="AC1174" s="32" t="s">
        <v>264</v>
      </c>
      <c r="AD1174" s="32" t="str">
        <f t="shared" si="329"/>
        <v/>
      </c>
      <c r="AF1174" s="5" t="str">
        <f t="shared" si="330"/>
        <v>Redho Dwi Agonta44191</v>
      </c>
      <c r="AG1174" s="5" t="str">
        <f t="shared" si="331"/>
        <v>BMJ 06944191UTARADAY</v>
      </c>
      <c r="AH1174" s="5" t="str">
        <f t="shared" si="332"/>
        <v>Redho Dwi Agonta44191UTARADAY</v>
      </c>
      <c r="AI1174" s="5" t="str">
        <f t="shared" si="333"/>
        <v>BMJ 06944191DAY</v>
      </c>
      <c r="AJ1174" s="5" t="str">
        <f t="shared" si="334"/>
        <v>Redho Dwi Agonta44191DAY</v>
      </c>
      <c r="AK1174" s="5" t="str">
        <f t="shared" si="335"/>
        <v>Redho Dwi AgontaBMJ</v>
      </c>
      <c r="AL1174" s="5" t="str">
        <f t="shared" si="337"/>
        <v>5UTARA</v>
      </c>
      <c r="AM1174" s="5" t="str">
        <f t="shared" si="338"/>
        <v>&gt; 5UTARA10 RODA</v>
      </c>
      <c r="AN1174" s="5" t="str">
        <f t="shared" si="339"/>
        <v>Redho Dwi AgontaBMJ&gt; 5UTARA10 RODA</v>
      </c>
      <c r="AO1174" s="5" t="str">
        <f t="shared" si="340"/>
        <v>Redho Dwi Agonta&gt; 5UTARA10 RODA</v>
      </c>
      <c r="AP1174" s="5" t="str">
        <f t="shared" si="341"/>
        <v>44191DAY</v>
      </c>
    </row>
    <row r="1175" spans="1:42" x14ac:dyDescent="0.3">
      <c r="A1175" s="33">
        <v>1</v>
      </c>
      <c r="B1175" s="33"/>
      <c r="C1175" s="70">
        <v>44191</v>
      </c>
      <c r="D1175" s="71" t="s">
        <v>19</v>
      </c>
      <c r="E1175" s="70">
        <v>44191</v>
      </c>
      <c r="F1175" s="71">
        <v>5156101</v>
      </c>
      <c r="G1175" s="33" t="s">
        <v>20</v>
      </c>
      <c r="H1175" s="33" t="s">
        <v>21</v>
      </c>
      <c r="I1175" s="33" t="s">
        <v>277</v>
      </c>
      <c r="J1175" s="33" t="s">
        <v>46</v>
      </c>
      <c r="K1175" s="63" t="s">
        <v>78</v>
      </c>
      <c r="L1175" s="32" t="str">
        <f t="shared" si="324"/>
        <v>FM260JD</v>
      </c>
      <c r="M1175" s="32" t="str">
        <f t="shared" si="325"/>
        <v>BMJ</v>
      </c>
      <c r="N1175" s="32" t="str">
        <f t="shared" si="326"/>
        <v>10 RODA</v>
      </c>
      <c r="O1175" s="64">
        <v>0.75453703703703701</v>
      </c>
      <c r="P1175" s="65">
        <v>44191.754537037035</v>
      </c>
      <c r="Q1175" s="65"/>
      <c r="R1175" s="66">
        <v>6</v>
      </c>
      <c r="S1175" s="66">
        <v>40300</v>
      </c>
      <c r="T1175" s="66">
        <v>14700</v>
      </c>
      <c r="U1175" s="67">
        <f t="shared" si="336"/>
        <v>25.6</v>
      </c>
      <c r="V1175" s="66">
        <f t="shared" si="327"/>
        <v>499046.40000000002</v>
      </c>
      <c r="W1175" s="66" t="str">
        <f t="shared" si="328"/>
        <v>&gt; 6</v>
      </c>
      <c r="X1175" s="66">
        <f>A1175+SUMIFS(Presensi!F:F,Presensi!E:E,'Entry Data'!AP1175)</f>
        <v>1</v>
      </c>
      <c r="Y1175" s="66">
        <f>IFERROR(INDEX('Retasi Pricing'!F:F,MATCH('Entry Data'!AM1175,'Retasi Pricing'!E:E,0))*X1175,"")</f>
        <v>30800</v>
      </c>
      <c r="Z1175" s="62" t="s">
        <v>26</v>
      </c>
      <c r="AA1175" s="62" t="s">
        <v>27</v>
      </c>
      <c r="AB1175" s="32"/>
      <c r="AC1175" s="32" t="s">
        <v>264</v>
      </c>
      <c r="AD1175" s="32" t="str">
        <f t="shared" si="329"/>
        <v/>
      </c>
      <c r="AF1175" s="5" t="str">
        <f t="shared" si="330"/>
        <v>Redho Dwi Agonta44191</v>
      </c>
      <c r="AG1175" s="5" t="str">
        <f t="shared" si="331"/>
        <v>BMJ 06944191UTARADAY</v>
      </c>
      <c r="AH1175" s="5" t="str">
        <f t="shared" si="332"/>
        <v>Redho Dwi Agonta44191UTARADAY</v>
      </c>
      <c r="AI1175" s="5" t="str">
        <f t="shared" si="333"/>
        <v>BMJ 06944191DAY</v>
      </c>
      <c r="AJ1175" s="5" t="str">
        <f t="shared" si="334"/>
        <v>Redho Dwi Agonta44191DAY</v>
      </c>
      <c r="AK1175" s="5" t="str">
        <f t="shared" si="335"/>
        <v>Redho Dwi AgontaBMJ</v>
      </c>
      <c r="AL1175" s="5" t="str">
        <f t="shared" si="337"/>
        <v>6UTARA</v>
      </c>
      <c r="AM1175" s="5" t="str">
        <f t="shared" si="338"/>
        <v>&gt; 6UTARA10 RODA</v>
      </c>
      <c r="AN1175" s="5" t="str">
        <f t="shared" si="339"/>
        <v>Redho Dwi AgontaBMJ&gt; 6UTARA10 RODA</v>
      </c>
      <c r="AO1175" s="5" t="str">
        <f t="shared" si="340"/>
        <v>Redho Dwi Agonta&gt; 6UTARA10 RODA</v>
      </c>
      <c r="AP1175" s="5" t="str">
        <f t="shared" si="341"/>
        <v>44191DAY</v>
      </c>
    </row>
    <row r="1176" spans="1:42" x14ac:dyDescent="0.3">
      <c r="A1176" s="33">
        <v>1</v>
      </c>
      <c r="B1176" s="33"/>
      <c r="C1176" s="70">
        <v>44191</v>
      </c>
      <c r="D1176" s="71" t="s">
        <v>19</v>
      </c>
      <c r="E1176" s="70">
        <v>44191</v>
      </c>
      <c r="F1176" s="71">
        <v>5155636</v>
      </c>
      <c r="G1176" s="33" t="s">
        <v>20</v>
      </c>
      <c r="H1176" s="33" t="s">
        <v>21</v>
      </c>
      <c r="I1176" s="33" t="s">
        <v>51</v>
      </c>
      <c r="J1176" s="33" t="s">
        <v>46</v>
      </c>
      <c r="K1176" s="63" t="s">
        <v>79</v>
      </c>
      <c r="L1176" s="32" t="str">
        <f t="shared" si="324"/>
        <v>AXOR4843</v>
      </c>
      <c r="M1176" s="32" t="str">
        <f t="shared" si="325"/>
        <v>BMJ</v>
      </c>
      <c r="N1176" s="32" t="str">
        <f t="shared" si="326"/>
        <v>12 RODA</v>
      </c>
      <c r="O1176" s="64">
        <v>0.3649074074074074</v>
      </c>
      <c r="P1176" s="65">
        <v>44191.370810185188</v>
      </c>
      <c r="Q1176" s="65"/>
      <c r="R1176" s="66">
        <v>1</v>
      </c>
      <c r="S1176" s="66">
        <v>51920</v>
      </c>
      <c r="T1176" s="66">
        <v>20040</v>
      </c>
      <c r="U1176" s="67">
        <f t="shared" si="336"/>
        <v>31.88</v>
      </c>
      <c r="V1176" s="66">
        <f t="shared" si="327"/>
        <v>646430.76</v>
      </c>
      <c r="W1176" s="66" t="str">
        <f t="shared" si="328"/>
        <v>1 &gt; 4</v>
      </c>
      <c r="X1176" s="66">
        <f>A1176+SUMIFS(Presensi!F:F,Presensi!E:E,'Entry Data'!AP1176)</f>
        <v>1</v>
      </c>
      <c r="Y1176" s="66">
        <f>IFERROR(INDEX('Retasi Pricing'!F:F,MATCH('Entry Data'!AM1176,'Retasi Pricing'!E:E,0))*X1176,"")</f>
        <v>27500</v>
      </c>
      <c r="Z1176" s="62" t="s">
        <v>26</v>
      </c>
      <c r="AA1176" s="62" t="s">
        <v>27</v>
      </c>
      <c r="AB1176" s="32"/>
      <c r="AC1176" s="32" t="s">
        <v>266</v>
      </c>
      <c r="AD1176" s="32" t="str">
        <f t="shared" si="329"/>
        <v/>
      </c>
      <c r="AF1176" s="5" t="str">
        <f t="shared" si="330"/>
        <v>Zulkifli Haribu44191</v>
      </c>
      <c r="AG1176" s="5" t="str">
        <f t="shared" si="331"/>
        <v>BMJ 07044191UTARADAY</v>
      </c>
      <c r="AH1176" s="5" t="str">
        <f t="shared" si="332"/>
        <v>Zulkifli Haribu44191UTARADAY</v>
      </c>
      <c r="AI1176" s="5" t="str">
        <f t="shared" si="333"/>
        <v>BMJ 07044191DAY</v>
      </c>
      <c r="AJ1176" s="5" t="str">
        <f t="shared" si="334"/>
        <v>Zulkifli Haribu44191DAY</v>
      </c>
      <c r="AK1176" s="5" t="str">
        <f t="shared" si="335"/>
        <v>Zulkifli HaribuBMJ</v>
      </c>
      <c r="AL1176" s="5" t="str">
        <f t="shared" si="337"/>
        <v>1UTARA</v>
      </c>
      <c r="AM1176" s="5" t="str">
        <f t="shared" si="338"/>
        <v>1 &gt; 4UTARA12 RODA</v>
      </c>
      <c r="AN1176" s="5" t="str">
        <f t="shared" si="339"/>
        <v>Zulkifli HaribuBMJ1 &gt; 4UTARA12 RODA</v>
      </c>
      <c r="AO1176" s="5" t="str">
        <f t="shared" si="340"/>
        <v>Zulkifli Haribu1 &gt; 4UTARA12 RODA</v>
      </c>
      <c r="AP1176" s="5" t="str">
        <f t="shared" si="341"/>
        <v>44191DAY</v>
      </c>
    </row>
    <row r="1177" spans="1:42" x14ac:dyDescent="0.3">
      <c r="A1177" s="33">
        <v>1</v>
      </c>
      <c r="B1177" s="33"/>
      <c r="C1177" s="70">
        <v>44191</v>
      </c>
      <c r="D1177" s="71" t="s">
        <v>19</v>
      </c>
      <c r="E1177" s="70">
        <v>44191</v>
      </c>
      <c r="F1177" s="71">
        <v>5155733</v>
      </c>
      <c r="G1177" s="33" t="s">
        <v>38</v>
      </c>
      <c r="H1177" s="33" t="s">
        <v>279</v>
      </c>
      <c r="I1177" s="33" t="s">
        <v>103</v>
      </c>
      <c r="J1177" s="33" t="s">
        <v>115</v>
      </c>
      <c r="K1177" s="63" t="s">
        <v>79</v>
      </c>
      <c r="L1177" s="32" t="str">
        <f t="shared" si="324"/>
        <v>AXOR4843</v>
      </c>
      <c r="M1177" s="32" t="str">
        <f t="shared" si="325"/>
        <v>BMJ</v>
      </c>
      <c r="N1177" s="32" t="str">
        <f t="shared" si="326"/>
        <v>12 RODA</v>
      </c>
      <c r="O1177" s="64">
        <v>0.45023148148148145</v>
      </c>
      <c r="P1177" s="65">
        <v>44191.450231481482</v>
      </c>
      <c r="Q1177" s="65"/>
      <c r="R1177" s="66">
        <v>2</v>
      </c>
      <c r="S1177" s="66">
        <v>54200</v>
      </c>
      <c r="T1177" s="66">
        <v>20040</v>
      </c>
      <c r="U1177" s="67">
        <f t="shared" si="336"/>
        <v>34.159999999999997</v>
      </c>
      <c r="V1177" s="66">
        <f t="shared" si="327"/>
        <v>1026166.3999999999</v>
      </c>
      <c r="W1177" s="66" t="str">
        <f t="shared" si="328"/>
        <v>1 &gt; 3</v>
      </c>
      <c r="X1177" s="66">
        <f>A1177+SUMIFS(Presensi!F:F,Presensi!E:E,'Entry Data'!AP1177)</f>
        <v>1</v>
      </c>
      <c r="Y1177" s="66">
        <f>IFERROR(INDEX('Retasi Pricing'!F:F,MATCH('Entry Data'!AM1177,'Retasi Pricing'!E:E,0))*X1177,"")</f>
        <v>38000</v>
      </c>
      <c r="Z1177" s="62" t="s">
        <v>26</v>
      </c>
      <c r="AA1177" s="62" t="s">
        <v>27</v>
      </c>
      <c r="AB1177" s="32"/>
      <c r="AC1177" s="32" t="s">
        <v>266</v>
      </c>
      <c r="AD1177" s="32" t="str">
        <f t="shared" si="329"/>
        <v/>
      </c>
      <c r="AF1177" s="5" t="str">
        <f t="shared" si="330"/>
        <v>Zulkifli Haribu44191</v>
      </c>
      <c r="AG1177" s="5" t="str">
        <f t="shared" si="331"/>
        <v>BMJ 07044191SELATANDAY</v>
      </c>
      <c r="AH1177" s="5" t="str">
        <f t="shared" si="332"/>
        <v>Zulkifli Haribu44191SELATANDAY</v>
      </c>
      <c r="AI1177" s="5" t="str">
        <f t="shared" si="333"/>
        <v>BMJ 07044191DAY</v>
      </c>
      <c r="AJ1177" s="5" t="str">
        <f t="shared" si="334"/>
        <v>Zulkifli Haribu44191DAY</v>
      </c>
      <c r="AK1177" s="5" t="str">
        <f t="shared" si="335"/>
        <v>Zulkifli HaribuBMJ</v>
      </c>
      <c r="AL1177" s="5" t="str">
        <f t="shared" si="337"/>
        <v>2SELATAN</v>
      </c>
      <c r="AM1177" s="5" t="str">
        <f t="shared" si="338"/>
        <v>1 &gt; 3SELATAN12 RODA</v>
      </c>
      <c r="AN1177" s="5" t="str">
        <f t="shared" si="339"/>
        <v>Zulkifli HaribuBMJ1 &gt; 3SELATAN12 RODA</v>
      </c>
      <c r="AO1177" s="5" t="str">
        <f t="shared" si="340"/>
        <v>Zulkifli Haribu1 &gt; 3SELATAN12 RODA</v>
      </c>
      <c r="AP1177" s="5" t="str">
        <f t="shared" si="341"/>
        <v>44191DAY</v>
      </c>
    </row>
    <row r="1178" spans="1:42" x14ac:dyDescent="0.3">
      <c r="A1178" s="33">
        <v>1</v>
      </c>
      <c r="B1178" s="33"/>
      <c r="C1178" s="70">
        <v>44191</v>
      </c>
      <c r="D1178" s="71" t="s">
        <v>19</v>
      </c>
      <c r="E1178" s="70">
        <v>44191</v>
      </c>
      <c r="F1178" s="71">
        <v>5155825</v>
      </c>
      <c r="G1178" s="33" t="s">
        <v>38</v>
      </c>
      <c r="H1178" s="33" t="s">
        <v>279</v>
      </c>
      <c r="I1178" s="33" t="s">
        <v>103</v>
      </c>
      <c r="J1178" s="33" t="s">
        <v>115</v>
      </c>
      <c r="K1178" s="63" t="s">
        <v>79</v>
      </c>
      <c r="L1178" s="32" t="str">
        <f t="shared" si="324"/>
        <v>AXOR4843</v>
      </c>
      <c r="M1178" s="32" t="str">
        <f t="shared" si="325"/>
        <v>BMJ</v>
      </c>
      <c r="N1178" s="32" t="str">
        <f t="shared" si="326"/>
        <v>12 RODA</v>
      </c>
      <c r="O1178" s="64">
        <v>0.52394675925925926</v>
      </c>
      <c r="P1178" s="65">
        <v>44191.523946759262</v>
      </c>
      <c r="Q1178" s="65"/>
      <c r="R1178" s="66">
        <v>3</v>
      </c>
      <c r="S1178" s="66">
        <v>53260</v>
      </c>
      <c r="T1178" s="66">
        <v>20040</v>
      </c>
      <c r="U1178" s="67">
        <f t="shared" si="336"/>
        <v>33.22</v>
      </c>
      <c r="V1178" s="66">
        <f t="shared" si="327"/>
        <v>997928.79999999993</v>
      </c>
      <c r="W1178" s="66" t="str">
        <f t="shared" si="328"/>
        <v>1 &gt; 3</v>
      </c>
      <c r="X1178" s="66">
        <f>A1178+SUMIFS(Presensi!F:F,Presensi!E:E,'Entry Data'!AP1178)</f>
        <v>1</v>
      </c>
      <c r="Y1178" s="66">
        <f>IFERROR(INDEX('Retasi Pricing'!F:F,MATCH('Entry Data'!AM1178,'Retasi Pricing'!E:E,0))*X1178,"")</f>
        <v>38000</v>
      </c>
      <c r="Z1178" s="62" t="s">
        <v>26</v>
      </c>
      <c r="AA1178" s="62" t="s">
        <v>27</v>
      </c>
      <c r="AB1178" s="32"/>
      <c r="AC1178" s="32" t="s">
        <v>266</v>
      </c>
      <c r="AD1178" s="32" t="str">
        <f t="shared" si="329"/>
        <v/>
      </c>
      <c r="AF1178" s="5" t="str">
        <f t="shared" si="330"/>
        <v>Zulkifli Haribu44191</v>
      </c>
      <c r="AG1178" s="5" t="str">
        <f t="shared" si="331"/>
        <v>BMJ 07044191SELATANDAY</v>
      </c>
      <c r="AH1178" s="5" t="str">
        <f t="shared" si="332"/>
        <v>Zulkifli Haribu44191SELATANDAY</v>
      </c>
      <c r="AI1178" s="5" t="str">
        <f t="shared" si="333"/>
        <v>BMJ 07044191DAY</v>
      </c>
      <c r="AJ1178" s="5" t="str">
        <f t="shared" si="334"/>
        <v>Zulkifli Haribu44191DAY</v>
      </c>
      <c r="AK1178" s="5" t="str">
        <f t="shared" si="335"/>
        <v>Zulkifli HaribuBMJ</v>
      </c>
      <c r="AL1178" s="5" t="str">
        <f t="shared" si="337"/>
        <v>3SELATAN</v>
      </c>
      <c r="AM1178" s="5" t="str">
        <f t="shared" si="338"/>
        <v>1 &gt; 3SELATAN12 RODA</v>
      </c>
      <c r="AN1178" s="5" t="str">
        <f t="shared" si="339"/>
        <v>Zulkifli HaribuBMJ1 &gt; 3SELATAN12 RODA</v>
      </c>
      <c r="AO1178" s="5" t="str">
        <f t="shared" si="340"/>
        <v>Zulkifli Haribu1 &gt; 3SELATAN12 RODA</v>
      </c>
      <c r="AP1178" s="5" t="str">
        <f t="shared" si="341"/>
        <v>44191DAY</v>
      </c>
    </row>
    <row r="1179" spans="1:42" x14ac:dyDescent="0.3">
      <c r="A1179" s="33">
        <v>1</v>
      </c>
      <c r="B1179" s="33"/>
      <c r="C1179" s="70">
        <v>44191</v>
      </c>
      <c r="D1179" s="71" t="s">
        <v>19</v>
      </c>
      <c r="E1179" s="70">
        <v>44191</v>
      </c>
      <c r="F1179" s="71">
        <v>5155891</v>
      </c>
      <c r="G1179" s="33" t="s">
        <v>38</v>
      </c>
      <c r="H1179" s="33" t="s">
        <v>279</v>
      </c>
      <c r="I1179" s="33" t="s">
        <v>103</v>
      </c>
      <c r="J1179" s="33" t="s">
        <v>40</v>
      </c>
      <c r="K1179" s="63" t="s">
        <v>79</v>
      </c>
      <c r="L1179" s="32" t="str">
        <f t="shared" si="324"/>
        <v>AXOR4843</v>
      </c>
      <c r="M1179" s="32" t="str">
        <f t="shared" si="325"/>
        <v>BMJ</v>
      </c>
      <c r="N1179" s="32" t="str">
        <f t="shared" si="326"/>
        <v>12 RODA</v>
      </c>
      <c r="O1179" s="64">
        <v>0.58997685185185189</v>
      </c>
      <c r="P1179" s="65">
        <v>44191.58997685185</v>
      </c>
      <c r="Q1179" s="65"/>
      <c r="R1179" s="66">
        <v>4</v>
      </c>
      <c r="S1179" s="66">
        <v>53740</v>
      </c>
      <c r="T1179" s="66">
        <v>20040</v>
      </c>
      <c r="U1179" s="67">
        <f t="shared" si="336"/>
        <v>33.700000000000003</v>
      </c>
      <c r="V1179" s="66">
        <f t="shared" si="327"/>
        <v>1012348</v>
      </c>
      <c r="W1179" s="66" t="str">
        <f t="shared" si="328"/>
        <v>&gt; 4</v>
      </c>
      <c r="X1179" s="66">
        <f>A1179+SUMIFS(Presensi!F:F,Presensi!E:E,'Entry Data'!AP1179)</f>
        <v>1</v>
      </c>
      <c r="Y1179" s="66">
        <f>IFERROR(INDEX('Retasi Pricing'!F:F,MATCH('Entry Data'!AM1179,'Retasi Pricing'!E:E,0))*X1179,"")</f>
        <v>45000</v>
      </c>
      <c r="Z1179" s="62" t="s">
        <v>26</v>
      </c>
      <c r="AA1179" s="62" t="s">
        <v>27</v>
      </c>
      <c r="AB1179" s="32"/>
      <c r="AC1179" s="32" t="s">
        <v>266</v>
      </c>
      <c r="AD1179" s="32" t="str">
        <f t="shared" si="329"/>
        <v/>
      </c>
      <c r="AF1179" s="5" t="str">
        <f t="shared" si="330"/>
        <v>Zulkifli Haribu44191</v>
      </c>
      <c r="AG1179" s="5" t="str">
        <f t="shared" si="331"/>
        <v>BMJ 07044191SELATANDAY</v>
      </c>
      <c r="AH1179" s="5" t="str">
        <f t="shared" si="332"/>
        <v>Zulkifli Haribu44191SELATANDAY</v>
      </c>
      <c r="AI1179" s="5" t="str">
        <f t="shared" si="333"/>
        <v>BMJ 07044191DAY</v>
      </c>
      <c r="AJ1179" s="5" t="str">
        <f t="shared" si="334"/>
        <v>Zulkifli Haribu44191DAY</v>
      </c>
      <c r="AK1179" s="5" t="str">
        <f t="shared" si="335"/>
        <v>Zulkifli HaribuBMJ</v>
      </c>
      <c r="AL1179" s="5" t="str">
        <f t="shared" si="337"/>
        <v>4SELATAN</v>
      </c>
      <c r="AM1179" s="5" t="str">
        <f t="shared" si="338"/>
        <v>&gt; 4SELATAN12 RODA</v>
      </c>
      <c r="AN1179" s="5" t="str">
        <f t="shared" si="339"/>
        <v>Zulkifli HaribuBMJ&gt; 4SELATAN12 RODA</v>
      </c>
      <c r="AO1179" s="5" t="str">
        <f t="shared" si="340"/>
        <v>Zulkifli Haribu&gt; 4SELATAN12 RODA</v>
      </c>
      <c r="AP1179" s="5" t="str">
        <f t="shared" si="341"/>
        <v>44191DAY</v>
      </c>
    </row>
    <row r="1180" spans="1:42" x14ac:dyDescent="0.3">
      <c r="A1180" s="33">
        <v>1</v>
      </c>
      <c r="B1180" s="33"/>
      <c r="C1180" s="70">
        <v>44191</v>
      </c>
      <c r="D1180" s="71" t="s">
        <v>19</v>
      </c>
      <c r="E1180" s="70">
        <v>44191</v>
      </c>
      <c r="F1180" s="71">
        <v>5155956</v>
      </c>
      <c r="G1180" s="33" t="s">
        <v>20</v>
      </c>
      <c r="H1180" s="33" t="s">
        <v>64</v>
      </c>
      <c r="I1180" s="33" t="s">
        <v>51</v>
      </c>
      <c r="J1180" s="33" t="s">
        <v>53</v>
      </c>
      <c r="K1180" s="63" t="s">
        <v>79</v>
      </c>
      <c r="L1180" s="32" t="str">
        <f t="shared" si="324"/>
        <v>AXOR4843</v>
      </c>
      <c r="M1180" s="32" t="str">
        <f t="shared" si="325"/>
        <v>BMJ</v>
      </c>
      <c r="N1180" s="32" t="str">
        <f t="shared" si="326"/>
        <v>12 RODA</v>
      </c>
      <c r="O1180" s="64">
        <v>0.63730324074074074</v>
      </c>
      <c r="P1180" s="65">
        <v>44191.637303240743</v>
      </c>
      <c r="Q1180" s="65"/>
      <c r="R1180" s="66">
        <v>5</v>
      </c>
      <c r="S1180" s="66">
        <v>51780</v>
      </c>
      <c r="T1180" s="66">
        <v>20040</v>
      </c>
      <c r="U1180" s="67">
        <f t="shared" si="336"/>
        <v>31.74</v>
      </c>
      <c r="V1180" s="66">
        <f t="shared" si="327"/>
        <v>643591.98</v>
      </c>
      <c r="W1180" s="66" t="str">
        <f t="shared" si="328"/>
        <v>&gt; 5</v>
      </c>
      <c r="X1180" s="66">
        <f>A1180+SUMIFS(Presensi!F:F,Presensi!E:E,'Entry Data'!AP1180)</f>
        <v>1</v>
      </c>
      <c r="Y1180" s="66">
        <f>IFERROR(INDEX('Retasi Pricing'!F:F,MATCH('Entry Data'!AM1180,'Retasi Pricing'!E:E,0))*X1180,"")</f>
        <v>31200</v>
      </c>
      <c r="Z1180" s="62" t="s">
        <v>26</v>
      </c>
      <c r="AA1180" s="62" t="s">
        <v>27</v>
      </c>
      <c r="AB1180" s="32"/>
      <c r="AC1180" s="32" t="s">
        <v>266</v>
      </c>
      <c r="AD1180" s="32" t="str">
        <f t="shared" si="329"/>
        <v/>
      </c>
      <c r="AF1180" s="5" t="str">
        <f t="shared" si="330"/>
        <v>Zulkifli Haribu44191</v>
      </c>
      <c r="AG1180" s="5" t="str">
        <f t="shared" si="331"/>
        <v>BMJ 07044191UTARADAY</v>
      </c>
      <c r="AH1180" s="5" t="str">
        <f t="shared" si="332"/>
        <v>Zulkifli Haribu44191UTARADAY</v>
      </c>
      <c r="AI1180" s="5" t="str">
        <f t="shared" si="333"/>
        <v>BMJ 07044191DAY</v>
      </c>
      <c r="AJ1180" s="5" t="str">
        <f t="shared" si="334"/>
        <v>Zulkifli Haribu44191DAY</v>
      </c>
      <c r="AK1180" s="5" t="str">
        <f t="shared" si="335"/>
        <v>Zulkifli HaribuBMJ</v>
      </c>
      <c r="AL1180" s="5" t="str">
        <f t="shared" si="337"/>
        <v>5UTARA</v>
      </c>
      <c r="AM1180" s="5" t="str">
        <f t="shared" si="338"/>
        <v>&gt; 5UTARA12 RODA</v>
      </c>
      <c r="AN1180" s="5" t="str">
        <f t="shared" si="339"/>
        <v>Zulkifli HaribuBMJ&gt; 5UTARA12 RODA</v>
      </c>
      <c r="AO1180" s="5" t="str">
        <f t="shared" si="340"/>
        <v>Zulkifli Haribu&gt; 5UTARA12 RODA</v>
      </c>
      <c r="AP1180" s="5" t="str">
        <f t="shared" si="341"/>
        <v>44191DAY</v>
      </c>
    </row>
    <row r="1181" spans="1:42" x14ac:dyDescent="0.3">
      <c r="A1181" s="33">
        <v>1</v>
      </c>
      <c r="B1181" s="33"/>
      <c r="C1181" s="70">
        <v>44191</v>
      </c>
      <c r="D1181" s="71" t="s">
        <v>19</v>
      </c>
      <c r="E1181" s="70">
        <v>44191</v>
      </c>
      <c r="F1181" s="71">
        <v>5156065</v>
      </c>
      <c r="G1181" s="33" t="s">
        <v>20</v>
      </c>
      <c r="H1181" s="33" t="s">
        <v>21</v>
      </c>
      <c r="I1181" s="33" t="s">
        <v>45</v>
      </c>
      <c r="J1181" s="33" t="s">
        <v>46</v>
      </c>
      <c r="K1181" s="63" t="s">
        <v>79</v>
      </c>
      <c r="L1181" s="32" t="str">
        <f t="shared" si="324"/>
        <v>AXOR4843</v>
      </c>
      <c r="M1181" s="32" t="str">
        <f t="shared" si="325"/>
        <v>BMJ</v>
      </c>
      <c r="N1181" s="32" t="str">
        <f t="shared" si="326"/>
        <v>12 RODA</v>
      </c>
      <c r="O1181" s="64">
        <v>0.71236111111111111</v>
      </c>
      <c r="P1181" s="65">
        <v>44191.712361111109</v>
      </c>
      <c r="Q1181" s="65"/>
      <c r="R1181" s="66">
        <v>6</v>
      </c>
      <c r="S1181" s="66">
        <v>51220</v>
      </c>
      <c r="T1181" s="66">
        <v>20040</v>
      </c>
      <c r="U1181" s="67">
        <f t="shared" si="336"/>
        <v>31.18</v>
      </c>
      <c r="V1181" s="66">
        <f t="shared" si="327"/>
        <v>632236.86</v>
      </c>
      <c r="W1181" s="66" t="str">
        <f t="shared" si="328"/>
        <v>&gt; 6</v>
      </c>
      <c r="X1181" s="66">
        <f>A1181+SUMIFS(Presensi!F:F,Presensi!E:E,'Entry Data'!AP1181)</f>
        <v>1</v>
      </c>
      <c r="Y1181" s="66">
        <f>IFERROR(INDEX('Retasi Pricing'!F:F,MATCH('Entry Data'!AM1181,'Retasi Pricing'!E:E,0))*X1181,"")</f>
        <v>34450</v>
      </c>
      <c r="Z1181" s="62" t="s">
        <v>26</v>
      </c>
      <c r="AA1181" s="62" t="s">
        <v>27</v>
      </c>
      <c r="AB1181" s="32"/>
      <c r="AC1181" s="32" t="s">
        <v>266</v>
      </c>
      <c r="AD1181" s="32" t="str">
        <f t="shared" si="329"/>
        <v/>
      </c>
      <c r="AF1181" s="5" t="str">
        <f t="shared" si="330"/>
        <v>Zulkifli Haribu44191</v>
      </c>
      <c r="AG1181" s="5" t="str">
        <f t="shared" si="331"/>
        <v>BMJ 07044191UTARADAY</v>
      </c>
      <c r="AH1181" s="5" t="str">
        <f t="shared" si="332"/>
        <v>Zulkifli Haribu44191UTARADAY</v>
      </c>
      <c r="AI1181" s="5" t="str">
        <f t="shared" si="333"/>
        <v>BMJ 07044191DAY</v>
      </c>
      <c r="AJ1181" s="5" t="str">
        <f t="shared" si="334"/>
        <v>Zulkifli Haribu44191DAY</v>
      </c>
      <c r="AK1181" s="5" t="str">
        <f t="shared" si="335"/>
        <v>Zulkifli HaribuBMJ</v>
      </c>
      <c r="AL1181" s="5" t="str">
        <f t="shared" si="337"/>
        <v>6UTARA</v>
      </c>
      <c r="AM1181" s="5" t="str">
        <f t="shared" si="338"/>
        <v>&gt; 6UTARA12 RODA</v>
      </c>
      <c r="AN1181" s="5" t="str">
        <f t="shared" si="339"/>
        <v>Zulkifli HaribuBMJ&gt; 6UTARA12 RODA</v>
      </c>
      <c r="AO1181" s="5" t="str">
        <f t="shared" si="340"/>
        <v>Zulkifli Haribu&gt; 6UTARA12 RODA</v>
      </c>
      <c r="AP1181" s="5" t="str">
        <f t="shared" si="341"/>
        <v>44191DAY</v>
      </c>
    </row>
    <row r="1182" spans="1:42" x14ac:dyDescent="0.3">
      <c r="A1182" s="33">
        <v>1</v>
      </c>
      <c r="B1182" s="33"/>
      <c r="C1182" s="70">
        <v>44191</v>
      </c>
      <c r="D1182" s="71" t="s">
        <v>19</v>
      </c>
      <c r="E1182" s="70">
        <v>44191</v>
      </c>
      <c r="F1182" s="71">
        <v>5155633</v>
      </c>
      <c r="G1182" s="33" t="s">
        <v>20</v>
      </c>
      <c r="H1182" s="33" t="s">
        <v>21</v>
      </c>
      <c r="I1182" s="33" t="s">
        <v>277</v>
      </c>
      <c r="J1182" s="33" t="s">
        <v>46</v>
      </c>
      <c r="K1182" s="63" t="s">
        <v>80</v>
      </c>
      <c r="L1182" s="32" t="str">
        <f t="shared" si="324"/>
        <v>AXOR4843</v>
      </c>
      <c r="M1182" s="32" t="str">
        <f t="shared" si="325"/>
        <v>BMJ</v>
      </c>
      <c r="N1182" s="32" t="str">
        <f t="shared" si="326"/>
        <v>12 RODA</v>
      </c>
      <c r="O1182" s="64">
        <v>0.36019675925925926</v>
      </c>
      <c r="P1182" s="65">
        <v>44191.364490740743</v>
      </c>
      <c r="Q1182" s="65"/>
      <c r="R1182" s="66">
        <v>1</v>
      </c>
      <c r="S1182" s="66">
        <v>51220</v>
      </c>
      <c r="T1182" s="66">
        <v>20020</v>
      </c>
      <c r="U1182" s="67">
        <f t="shared" si="336"/>
        <v>31.2</v>
      </c>
      <c r="V1182" s="66">
        <f t="shared" si="327"/>
        <v>632642.4</v>
      </c>
      <c r="W1182" s="66" t="str">
        <f t="shared" si="328"/>
        <v>1 &gt; 4</v>
      </c>
      <c r="X1182" s="66">
        <f>A1182+SUMIFS(Presensi!F:F,Presensi!E:E,'Entry Data'!AP1182)</f>
        <v>1</v>
      </c>
      <c r="Y1182" s="66">
        <f>IFERROR(INDEX('Retasi Pricing'!F:F,MATCH('Entry Data'!AM1182,'Retasi Pricing'!E:E,0))*X1182,"")</f>
        <v>27500</v>
      </c>
      <c r="Z1182" s="62" t="s">
        <v>26</v>
      </c>
      <c r="AA1182" s="62" t="s">
        <v>27</v>
      </c>
      <c r="AB1182" s="32"/>
      <c r="AC1182" s="32" t="s">
        <v>193</v>
      </c>
      <c r="AD1182" s="32" t="str">
        <f t="shared" si="329"/>
        <v/>
      </c>
      <c r="AF1182" s="5" t="str">
        <f t="shared" si="330"/>
        <v>budiyono44191</v>
      </c>
      <c r="AG1182" s="5" t="str">
        <f t="shared" si="331"/>
        <v>BMJ 07144191UTARADAY</v>
      </c>
      <c r="AH1182" s="5" t="str">
        <f t="shared" si="332"/>
        <v>budiyono44191UTARADAY</v>
      </c>
      <c r="AI1182" s="5" t="str">
        <f t="shared" si="333"/>
        <v>BMJ 07144191DAY</v>
      </c>
      <c r="AJ1182" s="5" t="str">
        <f t="shared" si="334"/>
        <v>budiyono44191DAY</v>
      </c>
      <c r="AK1182" s="5" t="str">
        <f t="shared" si="335"/>
        <v>budiyonoBMJ</v>
      </c>
      <c r="AL1182" s="5" t="str">
        <f t="shared" si="337"/>
        <v>1UTARA</v>
      </c>
      <c r="AM1182" s="5" t="str">
        <f t="shared" si="338"/>
        <v>1 &gt; 4UTARA12 RODA</v>
      </c>
      <c r="AN1182" s="5" t="str">
        <f t="shared" si="339"/>
        <v>budiyonoBMJ1 &gt; 4UTARA12 RODA</v>
      </c>
      <c r="AO1182" s="5" t="str">
        <f t="shared" si="340"/>
        <v>budiyono1 &gt; 4UTARA12 RODA</v>
      </c>
      <c r="AP1182" s="5" t="str">
        <f t="shared" si="341"/>
        <v>44191DAY</v>
      </c>
    </row>
    <row r="1183" spans="1:42" x14ac:dyDescent="0.3">
      <c r="A1183" s="33">
        <v>1</v>
      </c>
      <c r="B1183" s="33"/>
      <c r="C1183" s="70">
        <v>44191</v>
      </c>
      <c r="D1183" s="71" t="s">
        <v>19</v>
      </c>
      <c r="E1183" s="70">
        <v>44191</v>
      </c>
      <c r="F1183" s="71">
        <v>5155729</v>
      </c>
      <c r="G1183" s="33" t="s">
        <v>38</v>
      </c>
      <c r="H1183" s="33" t="s">
        <v>279</v>
      </c>
      <c r="I1183" s="33" t="s">
        <v>103</v>
      </c>
      <c r="J1183" s="33" t="s">
        <v>115</v>
      </c>
      <c r="K1183" s="63" t="s">
        <v>80</v>
      </c>
      <c r="L1183" s="32" t="str">
        <f t="shared" si="324"/>
        <v>AXOR4843</v>
      </c>
      <c r="M1183" s="32" t="str">
        <f t="shared" si="325"/>
        <v>BMJ</v>
      </c>
      <c r="N1183" s="32" t="str">
        <f t="shared" si="326"/>
        <v>12 RODA</v>
      </c>
      <c r="O1183" s="64">
        <v>0.44268518518518518</v>
      </c>
      <c r="P1183" s="65">
        <v>44191.442685185182</v>
      </c>
      <c r="Q1183" s="65"/>
      <c r="R1183" s="66">
        <v>2</v>
      </c>
      <c r="S1183" s="66">
        <v>53960</v>
      </c>
      <c r="T1183" s="66">
        <v>20020</v>
      </c>
      <c r="U1183" s="67">
        <f t="shared" si="336"/>
        <v>33.94</v>
      </c>
      <c r="V1183" s="66">
        <f t="shared" si="327"/>
        <v>1019557.6</v>
      </c>
      <c r="W1183" s="66" t="str">
        <f t="shared" si="328"/>
        <v>1 &gt; 3</v>
      </c>
      <c r="X1183" s="66">
        <f>A1183+SUMIFS(Presensi!F:F,Presensi!E:E,'Entry Data'!AP1183)</f>
        <v>1</v>
      </c>
      <c r="Y1183" s="66">
        <f>IFERROR(INDEX('Retasi Pricing'!F:F,MATCH('Entry Data'!AM1183,'Retasi Pricing'!E:E,0))*X1183,"")</f>
        <v>38000</v>
      </c>
      <c r="Z1183" s="62" t="s">
        <v>26</v>
      </c>
      <c r="AA1183" s="62" t="s">
        <v>27</v>
      </c>
      <c r="AB1183" s="32"/>
      <c r="AC1183" s="32" t="s">
        <v>193</v>
      </c>
      <c r="AD1183" s="32" t="str">
        <f t="shared" si="329"/>
        <v/>
      </c>
      <c r="AF1183" s="5" t="str">
        <f t="shared" si="330"/>
        <v>budiyono44191</v>
      </c>
      <c r="AG1183" s="5" t="str">
        <f t="shared" si="331"/>
        <v>BMJ 07144191SELATANDAY</v>
      </c>
      <c r="AH1183" s="5" t="str">
        <f t="shared" si="332"/>
        <v>budiyono44191SELATANDAY</v>
      </c>
      <c r="AI1183" s="5" t="str">
        <f t="shared" si="333"/>
        <v>BMJ 07144191DAY</v>
      </c>
      <c r="AJ1183" s="5" t="str">
        <f t="shared" si="334"/>
        <v>budiyono44191DAY</v>
      </c>
      <c r="AK1183" s="5" t="str">
        <f t="shared" si="335"/>
        <v>budiyonoBMJ</v>
      </c>
      <c r="AL1183" s="5" t="str">
        <f t="shared" si="337"/>
        <v>2SELATAN</v>
      </c>
      <c r="AM1183" s="5" t="str">
        <f t="shared" si="338"/>
        <v>1 &gt; 3SELATAN12 RODA</v>
      </c>
      <c r="AN1183" s="5" t="str">
        <f t="shared" si="339"/>
        <v>budiyonoBMJ1 &gt; 3SELATAN12 RODA</v>
      </c>
      <c r="AO1183" s="5" t="str">
        <f t="shared" si="340"/>
        <v>budiyono1 &gt; 3SELATAN12 RODA</v>
      </c>
      <c r="AP1183" s="5" t="str">
        <f t="shared" si="341"/>
        <v>44191DAY</v>
      </c>
    </row>
    <row r="1184" spans="1:42" x14ac:dyDescent="0.3">
      <c r="A1184" s="33">
        <v>1</v>
      </c>
      <c r="B1184" s="33"/>
      <c r="C1184" s="70">
        <v>44191</v>
      </c>
      <c r="D1184" s="71" t="s">
        <v>19</v>
      </c>
      <c r="E1184" s="70">
        <v>44191</v>
      </c>
      <c r="F1184" s="71">
        <v>5155820</v>
      </c>
      <c r="G1184" s="33" t="s">
        <v>38</v>
      </c>
      <c r="H1184" s="33" t="s">
        <v>279</v>
      </c>
      <c r="I1184" s="33" t="s">
        <v>103</v>
      </c>
      <c r="J1184" s="33" t="s">
        <v>40</v>
      </c>
      <c r="K1184" s="63" t="s">
        <v>80</v>
      </c>
      <c r="L1184" s="32" t="str">
        <f t="shared" si="324"/>
        <v>AXOR4843</v>
      </c>
      <c r="M1184" s="32" t="str">
        <f t="shared" si="325"/>
        <v>BMJ</v>
      </c>
      <c r="N1184" s="32" t="str">
        <f t="shared" si="326"/>
        <v>12 RODA</v>
      </c>
      <c r="O1184" s="64">
        <v>0.5191782407407407</v>
      </c>
      <c r="P1184" s="65">
        <v>44191.519178240742</v>
      </c>
      <c r="Q1184" s="65"/>
      <c r="R1184" s="66">
        <v>3</v>
      </c>
      <c r="S1184" s="66">
        <v>55000</v>
      </c>
      <c r="T1184" s="66">
        <v>20020</v>
      </c>
      <c r="U1184" s="67">
        <f t="shared" si="336"/>
        <v>34.979999999999997</v>
      </c>
      <c r="V1184" s="66">
        <f t="shared" si="327"/>
        <v>1050799.1999999997</v>
      </c>
      <c r="W1184" s="66" t="str">
        <f t="shared" si="328"/>
        <v>1 &gt; 3</v>
      </c>
      <c r="X1184" s="66">
        <f>A1184+SUMIFS(Presensi!F:F,Presensi!E:E,'Entry Data'!AP1184)</f>
        <v>1</v>
      </c>
      <c r="Y1184" s="66">
        <f>IFERROR(INDEX('Retasi Pricing'!F:F,MATCH('Entry Data'!AM1184,'Retasi Pricing'!E:E,0))*X1184,"")</f>
        <v>38000</v>
      </c>
      <c r="Z1184" s="62" t="s">
        <v>26</v>
      </c>
      <c r="AA1184" s="62" t="s">
        <v>27</v>
      </c>
      <c r="AB1184" s="32"/>
      <c r="AC1184" s="32" t="s">
        <v>193</v>
      </c>
      <c r="AD1184" s="32" t="str">
        <f t="shared" si="329"/>
        <v/>
      </c>
      <c r="AF1184" s="5" t="str">
        <f t="shared" si="330"/>
        <v>budiyono44191</v>
      </c>
      <c r="AG1184" s="5" t="str">
        <f t="shared" si="331"/>
        <v>BMJ 07144191SELATANDAY</v>
      </c>
      <c r="AH1184" s="5" t="str">
        <f t="shared" si="332"/>
        <v>budiyono44191SELATANDAY</v>
      </c>
      <c r="AI1184" s="5" t="str">
        <f t="shared" si="333"/>
        <v>BMJ 07144191DAY</v>
      </c>
      <c r="AJ1184" s="5" t="str">
        <f t="shared" si="334"/>
        <v>budiyono44191DAY</v>
      </c>
      <c r="AK1184" s="5" t="str">
        <f t="shared" si="335"/>
        <v>budiyonoBMJ</v>
      </c>
      <c r="AL1184" s="5" t="str">
        <f t="shared" si="337"/>
        <v>3SELATAN</v>
      </c>
      <c r="AM1184" s="5" t="str">
        <f t="shared" si="338"/>
        <v>1 &gt; 3SELATAN12 RODA</v>
      </c>
      <c r="AN1184" s="5" t="str">
        <f t="shared" si="339"/>
        <v>budiyonoBMJ1 &gt; 3SELATAN12 RODA</v>
      </c>
      <c r="AO1184" s="5" t="str">
        <f t="shared" si="340"/>
        <v>budiyono1 &gt; 3SELATAN12 RODA</v>
      </c>
      <c r="AP1184" s="5" t="str">
        <f t="shared" si="341"/>
        <v>44191DAY</v>
      </c>
    </row>
    <row r="1185" spans="1:42" x14ac:dyDescent="0.3">
      <c r="A1185" s="33">
        <v>1</v>
      </c>
      <c r="B1185" s="33"/>
      <c r="C1185" s="70">
        <v>44191</v>
      </c>
      <c r="D1185" s="71" t="s">
        <v>19</v>
      </c>
      <c r="E1185" s="70">
        <v>44191</v>
      </c>
      <c r="F1185" s="71">
        <v>5156031</v>
      </c>
      <c r="G1185" s="33" t="s">
        <v>38</v>
      </c>
      <c r="H1185" s="33" t="s">
        <v>279</v>
      </c>
      <c r="I1185" s="33" t="s">
        <v>103</v>
      </c>
      <c r="J1185" s="33" t="s">
        <v>110</v>
      </c>
      <c r="K1185" s="63" t="s">
        <v>80</v>
      </c>
      <c r="L1185" s="32" t="str">
        <f t="shared" si="324"/>
        <v>AXOR4843</v>
      </c>
      <c r="M1185" s="32" t="str">
        <f t="shared" si="325"/>
        <v>BMJ</v>
      </c>
      <c r="N1185" s="32" t="str">
        <f t="shared" si="326"/>
        <v>12 RODA</v>
      </c>
      <c r="O1185" s="64">
        <v>0.6896296296296297</v>
      </c>
      <c r="P1185" s="65">
        <v>44191.689629629633</v>
      </c>
      <c r="Q1185" s="65"/>
      <c r="R1185" s="66">
        <v>4</v>
      </c>
      <c r="S1185" s="66">
        <v>55480</v>
      </c>
      <c r="T1185" s="66">
        <v>20020</v>
      </c>
      <c r="U1185" s="67">
        <f t="shared" si="336"/>
        <v>35.46</v>
      </c>
      <c r="V1185" s="66">
        <f t="shared" si="327"/>
        <v>1065218.3999999999</v>
      </c>
      <c r="W1185" s="66" t="str">
        <f t="shared" si="328"/>
        <v>&gt; 4</v>
      </c>
      <c r="X1185" s="66">
        <f>A1185+SUMIFS(Presensi!F:F,Presensi!E:E,'Entry Data'!AP1185)</f>
        <v>1</v>
      </c>
      <c r="Y1185" s="66">
        <f>IFERROR(INDEX('Retasi Pricing'!F:F,MATCH('Entry Data'!AM1185,'Retasi Pricing'!E:E,0))*X1185,"")</f>
        <v>45000</v>
      </c>
      <c r="Z1185" s="62" t="s">
        <v>26</v>
      </c>
      <c r="AA1185" s="62" t="s">
        <v>27</v>
      </c>
      <c r="AB1185" s="32"/>
      <c r="AC1185" s="32" t="s">
        <v>193</v>
      </c>
      <c r="AD1185" s="32" t="str">
        <f t="shared" si="329"/>
        <v/>
      </c>
      <c r="AF1185" s="5" t="str">
        <f t="shared" si="330"/>
        <v>budiyono44191</v>
      </c>
      <c r="AG1185" s="5" t="str">
        <f t="shared" si="331"/>
        <v>BMJ 07144191SELATANDAY</v>
      </c>
      <c r="AH1185" s="5" t="str">
        <f t="shared" si="332"/>
        <v>budiyono44191SELATANDAY</v>
      </c>
      <c r="AI1185" s="5" t="str">
        <f t="shared" si="333"/>
        <v>BMJ 07144191DAY</v>
      </c>
      <c r="AJ1185" s="5" t="str">
        <f t="shared" si="334"/>
        <v>budiyono44191DAY</v>
      </c>
      <c r="AK1185" s="5" t="str">
        <f t="shared" si="335"/>
        <v>budiyonoBMJ</v>
      </c>
      <c r="AL1185" s="5" t="str">
        <f t="shared" si="337"/>
        <v>4SELATAN</v>
      </c>
      <c r="AM1185" s="5" t="str">
        <f t="shared" si="338"/>
        <v>&gt; 4SELATAN12 RODA</v>
      </c>
      <c r="AN1185" s="5" t="str">
        <f t="shared" si="339"/>
        <v>budiyonoBMJ&gt; 4SELATAN12 RODA</v>
      </c>
      <c r="AO1185" s="5" t="str">
        <f t="shared" si="340"/>
        <v>budiyono&gt; 4SELATAN12 RODA</v>
      </c>
      <c r="AP1185" s="5" t="str">
        <f t="shared" si="341"/>
        <v>44191DAY</v>
      </c>
    </row>
    <row r="1186" spans="1:42" x14ac:dyDescent="0.3">
      <c r="A1186" s="33">
        <v>1</v>
      </c>
      <c r="B1186" s="33"/>
      <c r="C1186" s="70">
        <v>44191</v>
      </c>
      <c r="D1186" s="71" t="s">
        <v>19</v>
      </c>
      <c r="E1186" s="70">
        <v>44191</v>
      </c>
      <c r="F1186" s="71">
        <v>5156096</v>
      </c>
      <c r="G1186" s="33" t="s">
        <v>20</v>
      </c>
      <c r="H1186" s="33" t="s">
        <v>64</v>
      </c>
      <c r="I1186" s="33" t="s">
        <v>51</v>
      </c>
      <c r="J1186" s="33" t="s">
        <v>53</v>
      </c>
      <c r="K1186" s="63" t="s">
        <v>80</v>
      </c>
      <c r="L1186" s="32" t="str">
        <f t="shared" si="324"/>
        <v>AXOR4843</v>
      </c>
      <c r="M1186" s="32" t="str">
        <f t="shared" si="325"/>
        <v>BMJ</v>
      </c>
      <c r="N1186" s="32" t="str">
        <f t="shared" si="326"/>
        <v>12 RODA</v>
      </c>
      <c r="O1186" s="64">
        <v>0.74451388888888881</v>
      </c>
      <c r="P1186" s="65">
        <v>44191.744513888887</v>
      </c>
      <c r="Q1186" s="65"/>
      <c r="R1186" s="66">
        <v>5</v>
      </c>
      <c r="S1186" s="66">
        <v>50620</v>
      </c>
      <c r="T1186" s="66">
        <v>20020</v>
      </c>
      <c r="U1186" s="67">
        <f t="shared" si="336"/>
        <v>30.6</v>
      </c>
      <c r="V1186" s="66">
        <f t="shared" si="327"/>
        <v>620476.20000000007</v>
      </c>
      <c r="W1186" s="66" t="str">
        <f t="shared" si="328"/>
        <v>&gt; 5</v>
      </c>
      <c r="X1186" s="66">
        <f>A1186+SUMIFS(Presensi!F:F,Presensi!E:E,'Entry Data'!AP1186)</f>
        <v>1</v>
      </c>
      <c r="Y1186" s="66">
        <f>IFERROR(INDEX('Retasi Pricing'!F:F,MATCH('Entry Data'!AM1186,'Retasi Pricing'!E:E,0))*X1186,"")</f>
        <v>31200</v>
      </c>
      <c r="Z1186" s="62" t="s">
        <v>26</v>
      </c>
      <c r="AA1186" s="62" t="s">
        <v>27</v>
      </c>
      <c r="AB1186" s="32"/>
      <c r="AC1186" s="32" t="s">
        <v>193</v>
      </c>
      <c r="AD1186" s="32" t="str">
        <f t="shared" si="329"/>
        <v/>
      </c>
      <c r="AF1186" s="5" t="str">
        <f t="shared" si="330"/>
        <v>budiyono44191</v>
      </c>
      <c r="AG1186" s="5" t="str">
        <f t="shared" si="331"/>
        <v>BMJ 07144191UTARADAY</v>
      </c>
      <c r="AH1186" s="5" t="str">
        <f t="shared" si="332"/>
        <v>budiyono44191UTARADAY</v>
      </c>
      <c r="AI1186" s="5" t="str">
        <f t="shared" si="333"/>
        <v>BMJ 07144191DAY</v>
      </c>
      <c r="AJ1186" s="5" t="str">
        <f t="shared" si="334"/>
        <v>budiyono44191DAY</v>
      </c>
      <c r="AK1186" s="5" t="str">
        <f t="shared" si="335"/>
        <v>budiyonoBMJ</v>
      </c>
      <c r="AL1186" s="5" t="str">
        <f t="shared" si="337"/>
        <v>5UTARA</v>
      </c>
      <c r="AM1186" s="5" t="str">
        <f t="shared" si="338"/>
        <v>&gt; 5UTARA12 RODA</v>
      </c>
      <c r="AN1186" s="5" t="str">
        <f t="shared" si="339"/>
        <v>budiyonoBMJ&gt; 5UTARA12 RODA</v>
      </c>
      <c r="AO1186" s="5" t="str">
        <f t="shared" si="340"/>
        <v>budiyono&gt; 5UTARA12 RODA</v>
      </c>
      <c r="AP1186" s="5" t="str">
        <f t="shared" si="341"/>
        <v>44191DAY</v>
      </c>
    </row>
    <row r="1187" spans="1:42" x14ac:dyDescent="0.3">
      <c r="A1187" s="33">
        <v>1</v>
      </c>
      <c r="B1187" s="33"/>
      <c r="C1187" s="70">
        <v>44191</v>
      </c>
      <c r="D1187" s="71" t="s">
        <v>19</v>
      </c>
      <c r="E1187" s="70">
        <v>44191</v>
      </c>
      <c r="F1187" s="71">
        <v>5155760</v>
      </c>
      <c r="G1187" s="33" t="s">
        <v>38</v>
      </c>
      <c r="H1187" s="33" t="s">
        <v>279</v>
      </c>
      <c r="I1187" s="33" t="s">
        <v>103</v>
      </c>
      <c r="J1187" s="33" t="s">
        <v>115</v>
      </c>
      <c r="K1187" s="63" t="s">
        <v>82</v>
      </c>
      <c r="L1187" s="32" t="str">
        <f t="shared" si="324"/>
        <v>AXOR4843</v>
      </c>
      <c r="M1187" s="32" t="str">
        <f t="shared" si="325"/>
        <v>BMJ</v>
      </c>
      <c r="N1187" s="32" t="str">
        <f t="shared" si="326"/>
        <v>12 RODA</v>
      </c>
      <c r="O1187" s="64">
        <v>0.46837962962962965</v>
      </c>
      <c r="P1187" s="65">
        <v>44191.46837962963</v>
      </c>
      <c r="Q1187" s="65"/>
      <c r="R1187" s="66">
        <v>1</v>
      </c>
      <c r="S1187" s="66">
        <v>55640</v>
      </c>
      <c r="T1187" s="66">
        <v>20100</v>
      </c>
      <c r="U1187" s="67">
        <f t="shared" si="336"/>
        <v>35.54</v>
      </c>
      <c r="V1187" s="66">
        <f t="shared" si="327"/>
        <v>1067621.6000000001</v>
      </c>
      <c r="W1187" s="66" t="str">
        <f t="shared" si="328"/>
        <v>1 &gt; 3</v>
      </c>
      <c r="X1187" s="66">
        <f>A1187+SUMIFS(Presensi!F:F,Presensi!E:E,'Entry Data'!AP1187)</f>
        <v>1</v>
      </c>
      <c r="Y1187" s="66">
        <f>IFERROR(INDEX('Retasi Pricing'!F:F,MATCH('Entry Data'!AM1187,'Retasi Pricing'!E:E,0))*X1187,"")</f>
        <v>38000</v>
      </c>
      <c r="Z1187" s="62" t="s">
        <v>26</v>
      </c>
      <c r="AA1187" s="62" t="s">
        <v>27</v>
      </c>
      <c r="AB1187" s="32"/>
      <c r="AC1187" s="32" t="s">
        <v>196</v>
      </c>
      <c r="AD1187" s="32" t="str">
        <f t="shared" si="329"/>
        <v/>
      </c>
      <c r="AF1187" s="5" t="str">
        <f t="shared" si="330"/>
        <v>suwarno44191</v>
      </c>
      <c r="AG1187" s="5" t="str">
        <f t="shared" si="331"/>
        <v>BMJ 07244191SELATANDAY</v>
      </c>
      <c r="AH1187" s="5" t="str">
        <f t="shared" si="332"/>
        <v>suwarno44191SELATANDAY</v>
      </c>
      <c r="AI1187" s="5" t="str">
        <f t="shared" si="333"/>
        <v>BMJ 07244191DAY</v>
      </c>
      <c r="AJ1187" s="5" t="str">
        <f t="shared" si="334"/>
        <v>suwarno44191DAY</v>
      </c>
      <c r="AK1187" s="5" t="str">
        <f t="shared" si="335"/>
        <v>suwarnoBMJ</v>
      </c>
      <c r="AL1187" s="5" t="str">
        <f t="shared" si="337"/>
        <v>1SELATAN</v>
      </c>
      <c r="AM1187" s="5" t="str">
        <f t="shared" si="338"/>
        <v>1 &gt; 3SELATAN12 RODA</v>
      </c>
      <c r="AN1187" s="5" t="str">
        <f t="shared" si="339"/>
        <v>suwarnoBMJ1 &gt; 3SELATAN12 RODA</v>
      </c>
      <c r="AO1187" s="5" t="str">
        <f t="shared" si="340"/>
        <v>suwarno1 &gt; 3SELATAN12 RODA</v>
      </c>
      <c r="AP1187" s="5" t="str">
        <f t="shared" si="341"/>
        <v>44191DAY</v>
      </c>
    </row>
    <row r="1188" spans="1:42" x14ac:dyDescent="0.3">
      <c r="A1188" s="33">
        <v>1</v>
      </c>
      <c r="B1188" s="33"/>
      <c r="C1188" s="70">
        <v>44191</v>
      </c>
      <c r="D1188" s="71" t="s">
        <v>19</v>
      </c>
      <c r="E1188" s="70">
        <v>44191</v>
      </c>
      <c r="F1188" s="71">
        <v>5155865</v>
      </c>
      <c r="G1188" s="33" t="s">
        <v>38</v>
      </c>
      <c r="H1188" s="33" t="s">
        <v>279</v>
      </c>
      <c r="I1188" s="33" t="s">
        <v>103</v>
      </c>
      <c r="J1188" s="33" t="s">
        <v>40</v>
      </c>
      <c r="K1188" s="63" t="s">
        <v>82</v>
      </c>
      <c r="L1188" s="32" t="str">
        <f t="shared" si="324"/>
        <v>AXOR4843</v>
      </c>
      <c r="M1188" s="32" t="str">
        <f t="shared" si="325"/>
        <v>BMJ</v>
      </c>
      <c r="N1188" s="32" t="str">
        <f t="shared" si="326"/>
        <v>12 RODA</v>
      </c>
      <c r="O1188" s="64">
        <v>0.56575231481481481</v>
      </c>
      <c r="P1188" s="65">
        <v>44191.565752314818</v>
      </c>
      <c r="Q1188" s="65"/>
      <c r="R1188" s="66">
        <v>2</v>
      </c>
      <c r="S1188" s="66">
        <v>53740</v>
      </c>
      <c r="T1188" s="66">
        <v>20100</v>
      </c>
      <c r="U1188" s="67">
        <f t="shared" si="336"/>
        <v>33.64</v>
      </c>
      <c r="V1188" s="66">
        <f t="shared" si="327"/>
        <v>1010545.6</v>
      </c>
      <c r="W1188" s="66" t="str">
        <f t="shared" si="328"/>
        <v>1 &gt; 3</v>
      </c>
      <c r="X1188" s="66">
        <f>A1188+SUMIFS(Presensi!F:F,Presensi!E:E,'Entry Data'!AP1188)</f>
        <v>1</v>
      </c>
      <c r="Y1188" s="66">
        <f>IFERROR(INDEX('Retasi Pricing'!F:F,MATCH('Entry Data'!AM1188,'Retasi Pricing'!E:E,0))*X1188,"")</f>
        <v>38000</v>
      </c>
      <c r="Z1188" s="62" t="s">
        <v>26</v>
      </c>
      <c r="AA1188" s="62" t="s">
        <v>27</v>
      </c>
      <c r="AB1188" s="32"/>
      <c r="AC1188" s="32" t="s">
        <v>196</v>
      </c>
      <c r="AD1188" s="32" t="str">
        <f t="shared" si="329"/>
        <v/>
      </c>
      <c r="AF1188" s="5" t="str">
        <f t="shared" si="330"/>
        <v>suwarno44191</v>
      </c>
      <c r="AG1188" s="5" t="str">
        <f t="shared" si="331"/>
        <v>BMJ 07244191SELATANDAY</v>
      </c>
      <c r="AH1188" s="5" t="str">
        <f t="shared" si="332"/>
        <v>suwarno44191SELATANDAY</v>
      </c>
      <c r="AI1188" s="5" t="str">
        <f t="shared" si="333"/>
        <v>BMJ 07244191DAY</v>
      </c>
      <c r="AJ1188" s="5" t="str">
        <f t="shared" si="334"/>
        <v>suwarno44191DAY</v>
      </c>
      <c r="AK1188" s="5" t="str">
        <f t="shared" si="335"/>
        <v>suwarnoBMJ</v>
      </c>
      <c r="AL1188" s="5" t="str">
        <f t="shared" si="337"/>
        <v>2SELATAN</v>
      </c>
      <c r="AM1188" s="5" t="str">
        <f t="shared" si="338"/>
        <v>1 &gt; 3SELATAN12 RODA</v>
      </c>
      <c r="AN1188" s="5" t="str">
        <f t="shared" si="339"/>
        <v>suwarnoBMJ1 &gt; 3SELATAN12 RODA</v>
      </c>
      <c r="AO1188" s="5" t="str">
        <f t="shared" si="340"/>
        <v>suwarno1 &gt; 3SELATAN12 RODA</v>
      </c>
      <c r="AP1188" s="5" t="str">
        <f t="shared" si="341"/>
        <v>44191DAY</v>
      </c>
    </row>
    <row r="1189" spans="1:42" x14ac:dyDescent="0.3">
      <c r="A1189" s="33">
        <v>1</v>
      </c>
      <c r="B1189" s="33"/>
      <c r="C1189" s="70">
        <v>44191</v>
      </c>
      <c r="D1189" s="71" t="s">
        <v>19</v>
      </c>
      <c r="E1189" s="70">
        <v>44191</v>
      </c>
      <c r="F1189" s="71">
        <v>5155969</v>
      </c>
      <c r="G1189" s="33" t="s">
        <v>20</v>
      </c>
      <c r="H1189" s="33" t="s">
        <v>21</v>
      </c>
      <c r="I1189" s="33" t="s">
        <v>51</v>
      </c>
      <c r="J1189" s="33" t="s">
        <v>46</v>
      </c>
      <c r="K1189" s="63" t="s">
        <v>82</v>
      </c>
      <c r="L1189" s="32" t="str">
        <f t="shared" si="324"/>
        <v>AXOR4843</v>
      </c>
      <c r="M1189" s="32" t="str">
        <f t="shared" si="325"/>
        <v>BMJ</v>
      </c>
      <c r="N1189" s="32" t="str">
        <f t="shared" si="326"/>
        <v>12 RODA</v>
      </c>
      <c r="O1189" s="64">
        <v>0.6444791666666666</v>
      </c>
      <c r="P1189" s="65">
        <v>44191.644479166665</v>
      </c>
      <c r="Q1189" s="65"/>
      <c r="R1189" s="66">
        <v>3</v>
      </c>
      <c r="S1189" s="66">
        <v>50860</v>
      </c>
      <c r="T1189" s="66">
        <v>20100</v>
      </c>
      <c r="U1189" s="67">
        <f t="shared" si="336"/>
        <v>30.76</v>
      </c>
      <c r="V1189" s="66">
        <f t="shared" si="327"/>
        <v>623720.52</v>
      </c>
      <c r="W1189" s="66" t="str">
        <f t="shared" si="328"/>
        <v>1 &gt; 4</v>
      </c>
      <c r="X1189" s="66">
        <f>A1189+SUMIFS(Presensi!F:F,Presensi!E:E,'Entry Data'!AP1189)</f>
        <v>1</v>
      </c>
      <c r="Y1189" s="66">
        <f>IFERROR(INDEX('Retasi Pricing'!F:F,MATCH('Entry Data'!AM1189,'Retasi Pricing'!E:E,0))*X1189,"")</f>
        <v>27500</v>
      </c>
      <c r="Z1189" s="62" t="s">
        <v>26</v>
      </c>
      <c r="AA1189" s="62" t="s">
        <v>27</v>
      </c>
      <c r="AB1189" s="32"/>
      <c r="AC1189" s="32" t="s">
        <v>196</v>
      </c>
      <c r="AD1189" s="32" t="str">
        <f t="shared" si="329"/>
        <v/>
      </c>
      <c r="AF1189" s="5" t="str">
        <f t="shared" si="330"/>
        <v>suwarno44191</v>
      </c>
      <c r="AG1189" s="5" t="str">
        <f t="shared" si="331"/>
        <v>BMJ 07244191UTARADAY</v>
      </c>
      <c r="AH1189" s="5" t="str">
        <f t="shared" si="332"/>
        <v>suwarno44191UTARADAY</v>
      </c>
      <c r="AI1189" s="5" t="str">
        <f t="shared" si="333"/>
        <v>BMJ 07244191DAY</v>
      </c>
      <c r="AJ1189" s="5" t="str">
        <f t="shared" si="334"/>
        <v>suwarno44191DAY</v>
      </c>
      <c r="AK1189" s="5" t="str">
        <f t="shared" si="335"/>
        <v>suwarnoBMJ</v>
      </c>
      <c r="AL1189" s="5" t="str">
        <f t="shared" si="337"/>
        <v>3UTARA</v>
      </c>
      <c r="AM1189" s="5" t="str">
        <f t="shared" si="338"/>
        <v>1 &gt; 4UTARA12 RODA</v>
      </c>
      <c r="AN1189" s="5" t="str">
        <f t="shared" si="339"/>
        <v>suwarnoBMJ1 &gt; 4UTARA12 RODA</v>
      </c>
      <c r="AO1189" s="5" t="str">
        <f t="shared" si="340"/>
        <v>suwarno1 &gt; 4UTARA12 RODA</v>
      </c>
      <c r="AP1189" s="5" t="str">
        <f t="shared" si="341"/>
        <v>44191DAY</v>
      </c>
    </row>
    <row r="1190" spans="1:42" x14ac:dyDescent="0.3">
      <c r="A1190" s="33">
        <v>1</v>
      </c>
      <c r="B1190" s="33"/>
      <c r="C1190" s="70">
        <v>44191</v>
      </c>
      <c r="D1190" s="71" t="s">
        <v>19</v>
      </c>
      <c r="E1190" s="70">
        <v>44191</v>
      </c>
      <c r="F1190" s="71">
        <v>5156051</v>
      </c>
      <c r="G1190" s="33" t="s">
        <v>20</v>
      </c>
      <c r="H1190" s="33" t="s">
        <v>64</v>
      </c>
      <c r="I1190" s="33" t="s">
        <v>51</v>
      </c>
      <c r="J1190" s="33" t="s">
        <v>52</v>
      </c>
      <c r="K1190" s="63" t="s">
        <v>82</v>
      </c>
      <c r="L1190" s="32" t="str">
        <f t="shared" si="324"/>
        <v>AXOR4843</v>
      </c>
      <c r="M1190" s="32" t="str">
        <f t="shared" si="325"/>
        <v>BMJ</v>
      </c>
      <c r="N1190" s="32" t="str">
        <f t="shared" si="326"/>
        <v>12 RODA</v>
      </c>
      <c r="O1190" s="64">
        <v>0.70386574074074071</v>
      </c>
      <c r="P1190" s="65">
        <v>44191.703865740739</v>
      </c>
      <c r="Q1190" s="65"/>
      <c r="R1190" s="66">
        <v>4</v>
      </c>
      <c r="S1190" s="66">
        <v>53400</v>
      </c>
      <c r="T1190" s="66">
        <v>20100</v>
      </c>
      <c r="U1190" s="67">
        <f t="shared" si="336"/>
        <v>33.299999999999997</v>
      </c>
      <c r="V1190" s="66">
        <f t="shared" si="327"/>
        <v>675224.1</v>
      </c>
      <c r="W1190" s="66" t="str">
        <f t="shared" si="328"/>
        <v>1 &gt; 4</v>
      </c>
      <c r="X1190" s="66">
        <f>A1190+SUMIFS(Presensi!F:F,Presensi!E:E,'Entry Data'!AP1190)</f>
        <v>1</v>
      </c>
      <c r="Y1190" s="66">
        <f>IFERROR(INDEX('Retasi Pricing'!F:F,MATCH('Entry Data'!AM1190,'Retasi Pricing'!E:E,0))*X1190,"")</f>
        <v>27500</v>
      </c>
      <c r="Z1190" s="62" t="s">
        <v>26</v>
      </c>
      <c r="AA1190" s="62" t="s">
        <v>27</v>
      </c>
      <c r="AB1190" s="32"/>
      <c r="AC1190" s="32" t="s">
        <v>196</v>
      </c>
      <c r="AD1190" s="32" t="str">
        <f t="shared" si="329"/>
        <v/>
      </c>
      <c r="AF1190" s="5" t="str">
        <f t="shared" si="330"/>
        <v>suwarno44191</v>
      </c>
      <c r="AG1190" s="5" t="str">
        <f t="shared" si="331"/>
        <v>BMJ 07244191UTARADAY</v>
      </c>
      <c r="AH1190" s="5" t="str">
        <f t="shared" si="332"/>
        <v>suwarno44191UTARADAY</v>
      </c>
      <c r="AI1190" s="5" t="str">
        <f t="shared" si="333"/>
        <v>BMJ 07244191DAY</v>
      </c>
      <c r="AJ1190" s="5" t="str">
        <f t="shared" si="334"/>
        <v>suwarno44191DAY</v>
      </c>
      <c r="AK1190" s="5" t="str">
        <f t="shared" si="335"/>
        <v>suwarnoBMJ</v>
      </c>
      <c r="AL1190" s="5" t="str">
        <f t="shared" si="337"/>
        <v>4UTARA</v>
      </c>
      <c r="AM1190" s="5" t="str">
        <f t="shared" si="338"/>
        <v>1 &gt; 4UTARA12 RODA</v>
      </c>
      <c r="AN1190" s="5" t="str">
        <f t="shared" si="339"/>
        <v>suwarnoBMJ1 &gt; 4UTARA12 RODA</v>
      </c>
      <c r="AO1190" s="5" t="str">
        <f t="shared" si="340"/>
        <v>suwarno1 &gt; 4UTARA12 RODA</v>
      </c>
      <c r="AP1190" s="5" t="str">
        <f t="shared" si="341"/>
        <v>44191DAY</v>
      </c>
    </row>
    <row r="1191" spans="1:42" x14ac:dyDescent="0.3">
      <c r="A1191" s="33">
        <v>1</v>
      </c>
      <c r="B1191" s="33"/>
      <c r="C1191" s="70">
        <v>44191</v>
      </c>
      <c r="D1191" s="71" t="s">
        <v>19</v>
      </c>
      <c r="E1191" s="70">
        <v>44191</v>
      </c>
      <c r="F1191" s="71">
        <v>5156108</v>
      </c>
      <c r="G1191" s="33" t="s">
        <v>20</v>
      </c>
      <c r="H1191" s="33" t="s">
        <v>64</v>
      </c>
      <c r="I1191" s="33" t="s">
        <v>51</v>
      </c>
      <c r="J1191" s="33" t="s">
        <v>53</v>
      </c>
      <c r="K1191" s="63" t="s">
        <v>82</v>
      </c>
      <c r="L1191" s="32" t="str">
        <f t="shared" si="324"/>
        <v>AXOR4843</v>
      </c>
      <c r="M1191" s="32" t="str">
        <f t="shared" si="325"/>
        <v>BMJ</v>
      </c>
      <c r="N1191" s="32" t="str">
        <f t="shared" si="326"/>
        <v>12 RODA</v>
      </c>
      <c r="O1191" s="64">
        <v>0.7634953703703703</v>
      </c>
      <c r="P1191" s="65">
        <v>44191.763495370367</v>
      </c>
      <c r="Q1191" s="65"/>
      <c r="R1191" s="66">
        <v>5</v>
      </c>
      <c r="S1191" s="66">
        <v>52000</v>
      </c>
      <c r="T1191" s="66">
        <v>20100</v>
      </c>
      <c r="U1191" s="67">
        <f t="shared" si="336"/>
        <v>31.9</v>
      </c>
      <c r="V1191" s="66">
        <f t="shared" si="327"/>
        <v>646836.29999999993</v>
      </c>
      <c r="W1191" s="66" t="str">
        <f t="shared" si="328"/>
        <v>&gt; 5</v>
      </c>
      <c r="X1191" s="66">
        <f>A1191+SUMIFS(Presensi!F:F,Presensi!E:E,'Entry Data'!AP1191)</f>
        <v>1</v>
      </c>
      <c r="Y1191" s="66">
        <f>IFERROR(INDEX('Retasi Pricing'!F:F,MATCH('Entry Data'!AM1191,'Retasi Pricing'!E:E,0))*X1191,"")</f>
        <v>31200</v>
      </c>
      <c r="Z1191" s="62" t="s">
        <v>26</v>
      </c>
      <c r="AA1191" s="62" t="s">
        <v>27</v>
      </c>
      <c r="AB1191" s="32"/>
      <c r="AC1191" s="32" t="s">
        <v>196</v>
      </c>
      <c r="AD1191" s="32" t="str">
        <f t="shared" si="329"/>
        <v/>
      </c>
      <c r="AF1191" s="5" t="str">
        <f t="shared" si="330"/>
        <v>suwarno44191</v>
      </c>
      <c r="AG1191" s="5" t="str">
        <f t="shared" si="331"/>
        <v>BMJ 07244191UTARADAY</v>
      </c>
      <c r="AH1191" s="5" t="str">
        <f t="shared" si="332"/>
        <v>suwarno44191UTARADAY</v>
      </c>
      <c r="AI1191" s="5" t="str">
        <f t="shared" si="333"/>
        <v>BMJ 07244191DAY</v>
      </c>
      <c r="AJ1191" s="5" t="str">
        <f t="shared" si="334"/>
        <v>suwarno44191DAY</v>
      </c>
      <c r="AK1191" s="5" t="str">
        <f t="shared" si="335"/>
        <v>suwarnoBMJ</v>
      </c>
      <c r="AL1191" s="5" t="str">
        <f t="shared" si="337"/>
        <v>5UTARA</v>
      </c>
      <c r="AM1191" s="5" t="str">
        <f t="shared" si="338"/>
        <v>&gt; 5UTARA12 RODA</v>
      </c>
      <c r="AN1191" s="5" t="str">
        <f t="shared" si="339"/>
        <v>suwarnoBMJ&gt; 5UTARA12 RODA</v>
      </c>
      <c r="AO1191" s="5" t="str">
        <f t="shared" si="340"/>
        <v>suwarno&gt; 5UTARA12 RODA</v>
      </c>
      <c r="AP1191" s="5" t="str">
        <f t="shared" si="341"/>
        <v>44191DAY</v>
      </c>
    </row>
    <row r="1192" spans="1:42" x14ac:dyDescent="0.3">
      <c r="A1192" s="33">
        <v>1</v>
      </c>
      <c r="B1192" s="33"/>
      <c r="C1192" s="70">
        <v>44191</v>
      </c>
      <c r="D1192" s="71" t="s">
        <v>19</v>
      </c>
      <c r="E1192" s="70">
        <v>44191</v>
      </c>
      <c r="F1192" s="71">
        <v>5155629</v>
      </c>
      <c r="G1192" s="33" t="s">
        <v>20</v>
      </c>
      <c r="H1192" s="33" t="s">
        <v>64</v>
      </c>
      <c r="I1192" s="33" t="s">
        <v>51</v>
      </c>
      <c r="J1192" s="33" t="s">
        <v>53</v>
      </c>
      <c r="K1192" s="63" t="s">
        <v>83</v>
      </c>
      <c r="L1192" s="32" t="str">
        <f t="shared" si="324"/>
        <v>AXOR4843</v>
      </c>
      <c r="M1192" s="32" t="str">
        <f t="shared" si="325"/>
        <v>BMJ</v>
      </c>
      <c r="N1192" s="32" t="str">
        <f t="shared" si="326"/>
        <v>12 RODA</v>
      </c>
      <c r="O1192" s="64">
        <v>0.35782407407407407</v>
      </c>
      <c r="P1192" s="65">
        <v>44191.363530092596</v>
      </c>
      <c r="Q1192" s="65"/>
      <c r="R1192" s="66">
        <v>1</v>
      </c>
      <c r="S1192" s="66">
        <v>52460</v>
      </c>
      <c r="T1192" s="66">
        <v>20000</v>
      </c>
      <c r="U1192" s="67">
        <f t="shared" si="336"/>
        <v>32.46</v>
      </c>
      <c r="V1192" s="66">
        <f t="shared" si="327"/>
        <v>658191.41999999993</v>
      </c>
      <c r="W1192" s="66" t="str">
        <f t="shared" si="328"/>
        <v>1 &gt; 4</v>
      </c>
      <c r="X1192" s="66">
        <f>A1192+SUMIFS(Presensi!F:F,Presensi!E:E,'Entry Data'!AP1192)</f>
        <v>1</v>
      </c>
      <c r="Y1192" s="66">
        <f>IFERROR(INDEX('Retasi Pricing'!F:F,MATCH('Entry Data'!AM1192,'Retasi Pricing'!E:E,0))*X1192,"")</f>
        <v>27500</v>
      </c>
      <c r="Z1192" s="62" t="s">
        <v>26</v>
      </c>
      <c r="AA1192" s="62" t="s">
        <v>27</v>
      </c>
      <c r="AB1192" s="32"/>
      <c r="AC1192" s="32" t="s">
        <v>373</v>
      </c>
      <c r="AD1192" s="32" t="str">
        <f t="shared" si="329"/>
        <v/>
      </c>
      <c r="AF1192" s="5" t="str">
        <f t="shared" si="330"/>
        <v>muchammad44191</v>
      </c>
      <c r="AG1192" s="5" t="str">
        <f t="shared" si="331"/>
        <v>BMJ 07344191UTARADAY</v>
      </c>
      <c r="AH1192" s="5" t="str">
        <f t="shared" si="332"/>
        <v>muchammad44191UTARADAY</v>
      </c>
      <c r="AI1192" s="5" t="str">
        <f t="shared" si="333"/>
        <v>BMJ 07344191DAY</v>
      </c>
      <c r="AJ1192" s="5" t="str">
        <f t="shared" si="334"/>
        <v>muchammad44191DAY</v>
      </c>
      <c r="AK1192" s="5" t="str">
        <f t="shared" si="335"/>
        <v>muchammadBMJ</v>
      </c>
      <c r="AL1192" s="5" t="str">
        <f t="shared" si="337"/>
        <v>1UTARA</v>
      </c>
      <c r="AM1192" s="5" t="str">
        <f t="shared" si="338"/>
        <v>1 &gt; 4UTARA12 RODA</v>
      </c>
      <c r="AN1192" s="5" t="str">
        <f t="shared" si="339"/>
        <v>muchammadBMJ1 &gt; 4UTARA12 RODA</v>
      </c>
      <c r="AO1192" s="5" t="str">
        <f t="shared" si="340"/>
        <v>muchammad1 &gt; 4UTARA12 RODA</v>
      </c>
      <c r="AP1192" s="5" t="str">
        <f t="shared" si="341"/>
        <v>44191DAY</v>
      </c>
    </row>
    <row r="1193" spans="1:42" x14ac:dyDescent="0.3">
      <c r="A1193" s="33">
        <v>1</v>
      </c>
      <c r="B1193" s="33"/>
      <c r="C1193" s="70">
        <v>44191</v>
      </c>
      <c r="D1193" s="71" t="s">
        <v>19</v>
      </c>
      <c r="E1193" s="70">
        <v>44191</v>
      </c>
      <c r="F1193" s="71">
        <v>5155724</v>
      </c>
      <c r="G1193" s="33" t="s">
        <v>38</v>
      </c>
      <c r="H1193" s="33" t="s">
        <v>279</v>
      </c>
      <c r="I1193" s="33" t="s">
        <v>103</v>
      </c>
      <c r="J1193" s="33" t="s">
        <v>115</v>
      </c>
      <c r="K1193" s="63" t="s">
        <v>83</v>
      </c>
      <c r="L1193" s="32" t="str">
        <f t="shared" si="324"/>
        <v>AXOR4843</v>
      </c>
      <c r="M1193" s="32" t="str">
        <f t="shared" si="325"/>
        <v>BMJ</v>
      </c>
      <c r="N1193" s="32" t="str">
        <f t="shared" si="326"/>
        <v>12 RODA</v>
      </c>
      <c r="O1193" s="64">
        <v>0.43943287037037032</v>
      </c>
      <c r="P1193" s="65">
        <v>44191.439432870371</v>
      </c>
      <c r="Q1193" s="65"/>
      <c r="R1193" s="66">
        <v>2</v>
      </c>
      <c r="S1193" s="66">
        <v>54280</v>
      </c>
      <c r="T1193" s="66">
        <v>20000</v>
      </c>
      <c r="U1193" s="67">
        <f t="shared" si="336"/>
        <v>34.28</v>
      </c>
      <c r="V1193" s="66">
        <f t="shared" si="327"/>
        <v>1029771.2000000001</v>
      </c>
      <c r="W1193" s="66" t="str">
        <f t="shared" si="328"/>
        <v>1 &gt; 3</v>
      </c>
      <c r="X1193" s="66">
        <f>A1193+SUMIFS(Presensi!F:F,Presensi!E:E,'Entry Data'!AP1193)</f>
        <v>1</v>
      </c>
      <c r="Y1193" s="66">
        <f>IFERROR(INDEX('Retasi Pricing'!F:F,MATCH('Entry Data'!AM1193,'Retasi Pricing'!E:E,0))*X1193,"")</f>
        <v>38000</v>
      </c>
      <c r="Z1193" s="62" t="s">
        <v>26</v>
      </c>
      <c r="AA1193" s="62" t="s">
        <v>27</v>
      </c>
      <c r="AB1193" s="32"/>
      <c r="AC1193" s="32" t="s">
        <v>373</v>
      </c>
      <c r="AD1193" s="32" t="str">
        <f t="shared" si="329"/>
        <v/>
      </c>
      <c r="AF1193" s="5" t="str">
        <f t="shared" si="330"/>
        <v>muchammad44191</v>
      </c>
      <c r="AG1193" s="5" t="str">
        <f t="shared" si="331"/>
        <v>BMJ 07344191SELATANDAY</v>
      </c>
      <c r="AH1193" s="5" t="str">
        <f t="shared" si="332"/>
        <v>muchammad44191SELATANDAY</v>
      </c>
      <c r="AI1193" s="5" t="str">
        <f t="shared" si="333"/>
        <v>BMJ 07344191DAY</v>
      </c>
      <c r="AJ1193" s="5" t="str">
        <f t="shared" si="334"/>
        <v>muchammad44191DAY</v>
      </c>
      <c r="AK1193" s="5" t="str">
        <f t="shared" si="335"/>
        <v>muchammadBMJ</v>
      </c>
      <c r="AL1193" s="5" t="str">
        <f t="shared" si="337"/>
        <v>2SELATAN</v>
      </c>
      <c r="AM1193" s="5" t="str">
        <f t="shared" si="338"/>
        <v>1 &gt; 3SELATAN12 RODA</v>
      </c>
      <c r="AN1193" s="5" t="str">
        <f t="shared" si="339"/>
        <v>muchammadBMJ1 &gt; 3SELATAN12 RODA</v>
      </c>
      <c r="AO1193" s="5" t="str">
        <f t="shared" si="340"/>
        <v>muchammad1 &gt; 3SELATAN12 RODA</v>
      </c>
      <c r="AP1193" s="5" t="str">
        <f t="shared" si="341"/>
        <v>44191DAY</v>
      </c>
    </row>
    <row r="1194" spans="1:42" x14ac:dyDescent="0.3">
      <c r="A1194" s="33">
        <v>1</v>
      </c>
      <c r="B1194" s="33"/>
      <c r="C1194" s="70">
        <v>44191</v>
      </c>
      <c r="D1194" s="71" t="s">
        <v>19</v>
      </c>
      <c r="E1194" s="70">
        <v>44191</v>
      </c>
      <c r="F1194" s="71">
        <v>5155811</v>
      </c>
      <c r="G1194" s="33" t="s">
        <v>38</v>
      </c>
      <c r="H1194" s="33" t="s">
        <v>279</v>
      </c>
      <c r="I1194" s="33" t="s">
        <v>103</v>
      </c>
      <c r="J1194" s="33" t="s">
        <v>40</v>
      </c>
      <c r="K1194" s="63" t="s">
        <v>83</v>
      </c>
      <c r="L1194" s="32" t="str">
        <f t="shared" si="324"/>
        <v>AXOR4843</v>
      </c>
      <c r="M1194" s="32" t="str">
        <f t="shared" si="325"/>
        <v>BMJ</v>
      </c>
      <c r="N1194" s="32" t="str">
        <f t="shared" si="326"/>
        <v>12 RODA</v>
      </c>
      <c r="O1194" s="64">
        <v>0.51305555555555549</v>
      </c>
      <c r="P1194" s="65">
        <v>44191.513055555559</v>
      </c>
      <c r="Q1194" s="65"/>
      <c r="R1194" s="66">
        <v>3</v>
      </c>
      <c r="S1194" s="66">
        <v>54160</v>
      </c>
      <c r="T1194" s="66">
        <v>20000</v>
      </c>
      <c r="U1194" s="67">
        <f t="shared" si="336"/>
        <v>34.159999999999997</v>
      </c>
      <c r="V1194" s="66">
        <f t="shared" si="327"/>
        <v>1026166.3999999999</v>
      </c>
      <c r="W1194" s="66" t="str">
        <f t="shared" si="328"/>
        <v>1 &gt; 3</v>
      </c>
      <c r="X1194" s="66">
        <f>A1194+SUMIFS(Presensi!F:F,Presensi!E:E,'Entry Data'!AP1194)</f>
        <v>1</v>
      </c>
      <c r="Y1194" s="66">
        <f>IFERROR(INDEX('Retasi Pricing'!F:F,MATCH('Entry Data'!AM1194,'Retasi Pricing'!E:E,0))*X1194,"")</f>
        <v>38000</v>
      </c>
      <c r="Z1194" s="62" t="s">
        <v>26</v>
      </c>
      <c r="AA1194" s="62" t="s">
        <v>27</v>
      </c>
      <c r="AB1194" s="32"/>
      <c r="AC1194" s="32" t="s">
        <v>373</v>
      </c>
      <c r="AD1194" s="32" t="str">
        <f t="shared" si="329"/>
        <v/>
      </c>
      <c r="AF1194" s="5" t="str">
        <f t="shared" si="330"/>
        <v>muchammad44191</v>
      </c>
      <c r="AG1194" s="5" t="str">
        <f t="shared" si="331"/>
        <v>BMJ 07344191SELATANDAY</v>
      </c>
      <c r="AH1194" s="5" t="str">
        <f t="shared" si="332"/>
        <v>muchammad44191SELATANDAY</v>
      </c>
      <c r="AI1194" s="5" t="str">
        <f t="shared" si="333"/>
        <v>BMJ 07344191DAY</v>
      </c>
      <c r="AJ1194" s="5" t="str">
        <f t="shared" si="334"/>
        <v>muchammad44191DAY</v>
      </c>
      <c r="AK1194" s="5" t="str">
        <f t="shared" si="335"/>
        <v>muchammadBMJ</v>
      </c>
      <c r="AL1194" s="5" t="str">
        <f t="shared" si="337"/>
        <v>3SELATAN</v>
      </c>
      <c r="AM1194" s="5" t="str">
        <f t="shared" si="338"/>
        <v>1 &gt; 3SELATAN12 RODA</v>
      </c>
      <c r="AN1194" s="5" t="str">
        <f t="shared" si="339"/>
        <v>muchammadBMJ1 &gt; 3SELATAN12 RODA</v>
      </c>
      <c r="AO1194" s="5" t="str">
        <f t="shared" si="340"/>
        <v>muchammad1 &gt; 3SELATAN12 RODA</v>
      </c>
      <c r="AP1194" s="5" t="str">
        <f t="shared" si="341"/>
        <v>44191DAY</v>
      </c>
    </row>
    <row r="1195" spans="1:42" x14ac:dyDescent="0.3">
      <c r="A1195" s="33">
        <v>1</v>
      </c>
      <c r="B1195" s="33"/>
      <c r="C1195" s="70">
        <v>44191</v>
      </c>
      <c r="D1195" s="71" t="s">
        <v>19</v>
      </c>
      <c r="E1195" s="70">
        <v>44191</v>
      </c>
      <c r="F1195" s="71">
        <v>5155909</v>
      </c>
      <c r="G1195" s="33" t="s">
        <v>38</v>
      </c>
      <c r="H1195" s="33" t="s">
        <v>279</v>
      </c>
      <c r="I1195" s="33" t="s">
        <v>103</v>
      </c>
      <c r="J1195" s="33" t="s">
        <v>40</v>
      </c>
      <c r="K1195" s="63" t="s">
        <v>83</v>
      </c>
      <c r="L1195" s="32" t="str">
        <f t="shared" si="324"/>
        <v>AXOR4843</v>
      </c>
      <c r="M1195" s="32" t="str">
        <f t="shared" si="325"/>
        <v>BMJ</v>
      </c>
      <c r="N1195" s="32" t="str">
        <f t="shared" si="326"/>
        <v>12 RODA</v>
      </c>
      <c r="O1195" s="64">
        <v>0.60054398148148147</v>
      </c>
      <c r="P1195" s="65">
        <v>44191.600543981483</v>
      </c>
      <c r="Q1195" s="65"/>
      <c r="R1195" s="66">
        <v>4</v>
      </c>
      <c r="S1195" s="66">
        <v>54640</v>
      </c>
      <c r="T1195" s="66">
        <v>20000</v>
      </c>
      <c r="U1195" s="67">
        <f t="shared" si="336"/>
        <v>34.64</v>
      </c>
      <c r="V1195" s="66">
        <f t="shared" si="327"/>
        <v>1040585.6</v>
      </c>
      <c r="W1195" s="66" t="str">
        <f t="shared" si="328"/>
        <v>&gt; 4</v>
      </c>
      <c r="X1195" s="66">
        <f>A1195+SUMIFS(Presensi!F:F,Presensi!E:E,'Entry Data'!AP1195)</f>
        <v>1</v>
      </c>
      <c r="Y1195" s="66">
        <f>IFERROR(INDEX('Retasi Pricing'!F:F,MATCH('Entry Data'!AM1195,'Retasi Pricing'!E:E,0))*X1195,"")</f>
        <v>45000</v>
      </c>
      <c r="Z1195" s="62" t="s">
        <v>26</v>
      </c>
      <c r="AA1195" s="62" t="s">
        <v>27</v>
      </c>
      <c r="AB1195" s="32"/>
      <c r="AC1195" s="32" t="s">
        <v>373</v>
      </c>
      <c r="AD1195" s="32" t="str">
        <f t="shared" si="329"/>
        <v/>
      </c>
      <c r="AF1195" s="5" t="str">
        <f t="shared" si="330"/>
        <v>muchammad44191</v>
      </c>
      <c r="AG1195" s="5" t="str">
        <f t="shared" si="331"/>
        <v>BMJ 07344191SELATANDAY</v>
      </c>
      <c r="AH1195" s="5" t="str">
        <f t="shared" si="332"/>
        <v>muchammad44191SELATANDAY</v>
      </c>
      <c r="AI1195" s="5" t="str">
        <f t="shared" si="333"/>
        <v>BMJ 07344191DAY</v>
      </c>
      <c r="AJ1195" s="5" t="str">
        <f t="shared" si="334"/>
        <v>muchammad44191DAY</v>
      </c>
      <c r="AK1195" s="5" t="str">
        <f t="shared" si="335"/>
        <v>muchammadBMJ</v>
      </c>
      <c r="AL1195" s="5" t="str">
        <f t="shared" si="337"/>
        <v>4SELATAN</v>
      </c>
      <c r="AM1195" s="5" t="str">
        <f t="shared" si="338"/>
        <v>&gt; 4SELATAN12 RODA</v>
      </c>
      <c r="AN1195" s="5" t="str">
        <f t="shared" si="339"/>
        <v>muchammadBMJ&gt; 4SELATAN12 RODA</v>
      </c>
      <c r="AO1195" s="5" t="str">
        <f t="shared" si="340"/>
        <v>muchammad&gt; 4SELATAN12 RODA</v>
      </c>
      <c r="AP1195" s="5" t="str">
        <f t="shared" si="341"/>
        <v>44191DAY</v>
      </c>
    </row>
    <row r="1196" spans="1:42" x14ac:dyDescent="0.3">
      <c r="A1196" s="33">
        <v>1</v>
      </c>
      <c r="B1196" s="33"/>
      <c r="C1196" s="70">
        <v>44191</v>
      </c>
      <c r="D1196" s="71" t="s">
        <v>19</v>
      </c>
      <c r="E1196" s="70">
        <v>44191</v>
      </c>
      <c r="F1196" s="71">
        <v>5156011</v>
      </c>
      <c r="G1196" s="33" t="s">
        <v>20</v>
      </c>
      <c r="H1196" s="33" t="s">
        <v>21</v>
      </c>
      <c r="I1196" s="33" t="s">
        <v>45</v>
      </c>
      <c r="J1196" s="33" t="s">
        <v>46</v>
      </c>
      <c r="K1196" s="63" t="s">
        <v>83</v>
      </c>
      <c r="L1196" s="32" t="str">
        <f t="shared" ref="L1196:L1259" si="342">IFERROR(VLOOKUP(K1196,db_unit,2,FALSE),"")</f>
        <v>AXOR4843</v>
      </c>
      <c r="M1196" s="32" t="str">
        <f t="shared" ref="M1196:M1259" si="343">IFERROR(VLOOKUP(K1196,db_unit,3,FALSE),"")</f>
        <v>BMJ</v>
      </c>
      <c r="N1196" s="32" t="str">
        <f t="shared" ref="N1196:N1259" si="344">IFERROR(VLOOKUP(K1196,db_unit,4,FALSE),"")</f>
        <v>12 RODA</v>
      </c>
      <c r="O1196" s="64">
        <v>0.67369212962962965</v>
      </c>
      <c r="P1196" s="65">
        <v>44191.673692129632</v>
      </c>
      <c r="Q1196" s="65"/>
      <c r="R1196" s="66">
        <v>5</v>
      </c>
      <c r="S1196" s="66">
        <v>53860</v>
      </c>
      <c r="T1196" s="66">
        <v>20000</v>
      </c>
      <c r="U1196" s="67">
        <f t="shared" si="336"/>
        <v>33.86</v>
      </c>
      <c r="V1196" s="66">
        <f t="shared" si="327"/>
        <v>686579.22</v>
      </c>
      <c r="W1196" s="66" t="str">
        <f t="shared" si="328"/>
        <v>&gt; 5</v>
      </c>
      <c r="X1196" s="66">
        <f>A1196+SUMIFS(Presensi!F:F,Presensi!E:E,'Entry Data'!AP1196)</f>
        <v>1</v>
      </c>
      <c r="Y1196" s="66">
        <f>IFERROR(INDEX('Retasi Pricing'!F:F,MATCH('Entry Data'!AM1196,'Retasi Pricing'!E:E,0))*X1196,"")</f>
        <v>31200</v>
      </c>
      <c r="Z1196" s="62" t="s">
        <v>26</v>
      </c>
      <c r="AA1196" s="62" t="s">
        <v>27</v>
      </c>
      <c r="AB1196" s="32"/>
      <c r="AC1196" s="32" t="s">
        <v>373</v>
      </c>
      <c r="AD1196" s="32" t="str">
        <f t="shared" si="329"/>
        <v/>
      </c>
      <c r="AF1196" s="5" t="str">
        <f t="shared" si="330"/>
        <v>muchammad44191</v>
      </c>
      <c r="AG1196" s="5" t="str">
        <f t="shared" si="331"/>
        <v>BMJ 07344191UTARADAY</v>
      </c>
      <c r="AH1196" s="5" t="str">
        <f t="shared" si="332"/>
        <v>muchammad44191UTARADAY</v>
      </c>
      <c r="AI1196" s="5" t="str">
        <f t="shared" si="333"/>
        <v>BMJ 07344191DAY</v>
      </c>
      <c r="AJ1196" s="5" t="str">
        <f t="shared" si="334"/>
        <v>muchammad44191DAY</v>
      </c>
      <c r="AK1196" s="5" t="str">
        <f t="shared" si="335"/>
        <v>muchammadBMJ</v>
      </c>
      <c r="AL1196" s="5" t="str">
        <f t="shared" si="337"/>
        <v>5UTARA</v>
      </c>
      <c r="AM1196" s="5" t="str">
        <f t="shared" si="338"/>
        <v>&gt; 5UTARA12 RODA</v>
      </c>
      <c r="AN1196" s="5" t="str">
        <f t="shared" si="339"/>
        <v>muchammadBMJ&gt; 5UTARA12 RODA</v>
      </c>
      <c r="AO1196" s="5" t="str">
        <f t="shared" si="340"/>
        <v>muchammad&gt; 5UTARA12 RODA</v>
      </c>
      <c r="AP1196" s="5" t="str">
        <f t="shared" si="341"/>
        <v>44191DAY</v>
      </c>
    </row>
    <row r="1197" spans="1:42" x14ac:dyDescent="0.3">
      <c r="A1197" s="33">
        <v>1</v>
      </c>
      <c r="B1197" s="33"/>
      <c r="C1197" s="70">
        <v>44191</v>
      </c>
      <c r="D1197" s="71" t="s">
        <v>19</v>
      </c>
      <c r="E1197" s="70">
        <v>44191</v>
      </c>
      <c r="F1197" s="71">
        <v>5155810</v>
      </c>
      <c r="G1197" s="33" t="s">
        <v>20</v>
      </c>
      <c r="H1197" s="33" t="s">
        <v>64</v>
      </c>
      <c r="I1197" s="33" t="s">
        <v>51</v>
      </c>
      <c r="J1197" s="33" t="s">
        <v>53</v>
      </c>
      <c r="K1197" s="63" t="s">
        <v>85</v>
      </c>
      <c r="L1197" s="32" t="str">
        <f t="shared" si="342"/>
        <v>AXOR4843</v>
      </c>
      <c r="M1197" s="32" t="str">
        <f t="shared" si="343"/>
        <v>BMJ</v>
      </c>
      <c r="N1197" s="32" t="str">
        <f t="shared" si="344"/>
        <v>12 RODA</v>
      </c>
      <c r="O1197" s="64">
        <v>0.50813657407407409</v>
      </c>
      <c r="P1197" s="65">
        <v>44191.508136574077</v>
      </c>
      <c r="Q1197" s="65"/>
      <c r="R1197" s="66">
        <v>2</v>
      </c>
      <c r="S1197" s="66">
        <v>52200</v>
      </c>
      <c r="T1197" s="66">
        <v>20000</v>
      </c>
      <c r="U1197" s="67">
        <f t="shared" si="336"/>
        <v>32.200000000000003</v>
      </c>
      <c r="V1197" s="66">
        <f t="shared" si="327"/>
        <v>652919.4</v>
      </c>
      <c r="W1197" s="66" t="str">
        <f t="shared" si="328"/>
        <v>1 &gt; 4</v>
      </c>
      <c r="X1197" s="66">
        <f>A1197+SUMIFS(Presensi!F:F,Presensi!E:E,'Entry Data'!AP1197)</f>
        <v>1</v>
      </c>
      <c r="Y1197" s="66">
        <f>IFERROR(INDEX('Retasi Pricing'!F:F,MATCH('Entry Data'!AM1197,'Retasi Pricing'!E:E,0))*X1197,"")</f>
        <v>27500</v>
      </c>
      <c r="Z1197" s="62" t="s">
        <v>26</v>
      </c>
      <c r="AA1197" s="62" t="s">
        <v>27</v>
      </c>
      <c r="AB1197" s="32"/>
      <c r="AC1197" s="32" t="s">
        <v>212</v>
      </c>
      <c r="AD1197" s="32" t="str">
        <f t="shared" si="329"/>
        <v/>
      </c>
      <c r="AF1197" s="5" t="str">
        <f t="shared" si="330"/>
        <v>reso sungkowo44191</v>
      </c>
      <c r="AG1197" s="5" t="str">
        <f t="shared" si="331"/>
        <v>BMJ 07444191UTARADAY</v>
      </c>
      <c r="AH1197" s="5" t="str">
        <f t="shared" si="332"/>
        <v>reso sungkowo44191UTARADAY</v>
      </c>
      <c r="AI1197" s="5" t="str">
        <f t="shared" si="333"/>
        <v>BMJ 07444191DAY</v>
      </c>
      <c r="AJ1197" s="5" t="str">
        <f t="shared" si="334"/>
        <v>reso sungkowo44191DAY</v>
      </c>
      <c r="AK1197" s="5" t="str">
        <f t="shared" si="335"/>
        <v>reso sungkowoBMJ</v>
      </c>
      <c r="AL1197" s="5" t="str">
        <f t="shared" si="337"/>
        <v>2UTARA</v>
      </c>
      <c r="AM1197" s="5" t="str">
        <f t="shared" si="338"/>
        <v>1 &gt; 4UTARA12 RODA</v>
      </c>
      <c r="AN1197" s="5" t="str">
        <f t="shared" si="339"/>
        <v>reso sungkowoBMJ1 &gt; 4UTARA12 RODA</v>
      </c>
      <c r="AO1197" s="5" t="str">
        <f t="shared" si="340"/>
        <v>reso sungkowo1 &gt; 4UTARA12 RODA</v>
      </c>
      <c r="AP1197" s="5" t="str">
        <f t="shared" si="341"/>
        <v>44191DAY</v>
      </c>
    </row>
    <row r="1198" spans="1:42" x14ac:dyDescent="0.3">
      <c r="A1198" s="33">
        <v>1</v>
      </c>
      <c r="B1198" s="33"/>
      <c r="C1198" s="70">
        <v>44191</v>
      </c>
      <c r="D1198" s="71" t="s">
        <v>87</v>
      </c>
      <c r="E1198" s="70">
        <v>44192</v>
      </c>
      <c r="F1198" s="71">
        <v>5156363</v>
      </c>
      <c r="G1198" s="33" t="s">
        <v>20</v>
      </c>
      <c r="H1198" s="33" t="s">
        <v>21</v>
      </c>
      <c r="I1198" s="33" t="s">
        <v>45</v>
      </c>
      <c r="J1198" s="33" t="s">
        <v>46</v>
      </c>
      <c r="K1198" s="63" t="s">
        <v>25</v>
      </c>
      <c r="L1198" s="32" t="str">
        <f t="shared" si="342"/>
        <v>CGE370</v>
      </c>
      <c r="M1198" s="32" t="str">
        <f t="shared" si="343"/>
        <v>BMJ II</v>
      </c>
      <c r="N1198" s="32" t="str">
        <f t="shared" si="344"/>
        <v>12 RODA</v>
      </c>
      <c r="O1198" s="64">
        <v>2.8124999999999995E-3</v>
      </c>
      <c r="P1198" s="65">
        <v>44192.002812500003</v>
      </c>
      <c r="Q1198" s="65"/>
      <c r="R1198" s="66">
        <v>3</v>
      </c>
      <c r="S1198" s="66">
        <v>45380</v>
      </c>
      <c r="T1198" s="66">
        <v>18540</v>
      </c>
      <c r="U1198" s="67">
        <f t="shared" si="336"/>
        <v>26.84</v>
      </c>
      <c r="V1198" s="66">
        <f t="shared" si="327"/>
        <v>544234.68000000005</v>
      </c>
      <c r="W1198" s="66" t="str">
        <f t="shared" si="328"/>
        <v>1 &gt; 4</v>
      </c>
      <c r="X1198" s="66">
        <f>A1198+SUMIFS(Presensi!F:F,Presensi!E:E,'Entry Data'!AP1198)</f>
        <v>1</v>
      </c>
      <c r="Y1198" s="66">
        <f>IFERROR(INDEX('Retasi Pricing'!F:F,MATCH('Entry Data'!AM1198,'Retasi Pricing'!E:E,0))*X1198,"")</f>
        <v>27500</v>
      </c>
      <c r="Z1198" s="62" t="s">
        <v>26</v>
      </c>
      <c r="AA1198" s="62" t="s">
        <v>27</v>
      </c>
      <c r="AB1198" s="32"/>
      <c r="AC1198" s="32" t="s">
        <v>207</v>
      </c>
      <c r="AD1198" s="32" t="str">
        <f t="shared" si="329"/>
        <v/>
      </c>
      <c r="AF1198" s="5" t="str">
        <f t="shared" si="330"/>
        <v>umar abadi44191</v>
      </c>
      <c r="AG1198" s="5" t="str">
        <f t="shared" si="331"/>
        <v>BMJ 04044191UTARANIGHT</v>
      </c>
      <c r="AH1198" s="5" t="str">
        <f t="shared" si="332"/>
        <v>umar abadi44191UTARANIGHT</v>
      </c>
      <c r="AI1198" s="5" t="str">
        <f t="shared" si="333"/>
        <v>BMJ 04044191NIGHT</v>
      </c>
      <c r="AJ1198" s="5" t="str">
        <f t="shared" si="334"/>
        <v>umar abadi44191NIGHT</v>
      </c>
      <c r="AK1198" s="5" t="str">
        <f t="shared" si="335"/>
        <v>umar abadiBMJ II</v>
      </c>
      <c r="AL1198" s="5" t="str">
        <f t="shared" si="337"/>
        <v>3UTARA</v>
      </c>
      <c r="AM1198" s="5" t="str">
        <f t="shared" si="338"/>
        <v>1 &gt; 4UTARA12 RODA</v>
      </c>
      <c r="AN1198" s="5" t="str">
        <f t="shared" si="339"/>
        <v>umar abadiBMJ II1 &gt; 4UTARA12 RODA</v>
      </c>
      <c r="AO1198" s="5" t="str">
        <f t="shared" si="340"/>
        <v>umar abadi1 &gt; 4UTARA12 RODA</v>
      </c>
      <c r="AP1198" s="5" t="str">
        <f t="shared" si="341"/>
        <v>44191NIGHT</v>
      </c>
    </row>
    <row r="1199" spans="1:42" x14ac:dyDescent="0.3">
      <c r="A1199" s="33">
        <v>1</v>
      </c>
      <c r="B1199" s="33"/>
      <c r="C1199" s="70">
        <v>44191</v>
      </c>
      <c r="D1199" s="71" t="s">
        <v>87</v>
      </c>
      <c r="E1199" s="70">
        <v>44192</v>
      </c>
      <c r="F1199" s="71">
        <v>5156422</v>
      </c>
      <c r="G1199" s="33" t="s">
        <v>20</v>
      </c>
      <c r="H1199" s="33" t="s">
        <v>21</v>
      </c>
      <c r="I1199" s="33" t="s">
        <v>76</v>
      </c>
      <c r="J1199" s="33" t="s">
        <v>23</v>
      </c>
      <c r="K1199" s="63" t="s">
        <v>25</v>
      </c>
      <c r="L1199" s="32" t="str">
        <f t="shared" si="342"/>
        <v>CGE370</v>
      </c>
      <c r="M1199" s="32" t="str">
        <f t="shared" si="343"/>
        <v>BMJ II</v>
      </c>
      <c r="N1199" s="32" t="str">
        <f t="shared" si="344"/>
        <v>12 RODA</v>
      </c>
      <c r="O1199" s="64">
        <v>5.9571759259259262E-2</v>
      </c>
      <c r="P1199" s="65">
        <v>44192.059571759259</v>
      </c>
      <c r="Q1199" s="65"/>
      <c r="R1199" s="66">
        <v>4</v>
      </c>
      <c r="S1199" s="66">
        <v>47880</v>
      </c>
      <c r="T1199" s="66">
        <v>18540</v>
      </c>
      <c r="U1199" s="67">
        <f t="shared" si="336"/>
        <v>29.34</v>
      </c>
      <c r="V1199" s="66">
        <f t="shared" si="327"/>
        <v>594927.18000000005</v>
      </c>
      <c r="W1199" s="66" t="str">
        <f t="shared" si="328"/>
        <v>1 &gt; 4</v>
      </c>
      <c r="X1199" s="66">
        <f>A1199+SUMIFS(Presensi!F:F,Presensi!E:E,'Entry Data'!AP1199)</f>
        <v>1</v>
      </c>
      <c r="Y1199" s="66">
        <f>IFERROR(INDEX('Retasi Pricing'!F:F,MATCH('Entry Data'!AM1199,'Retasi Pricing'!E:E,0))*X1199,"")</f>
        <v>27500</v>
      </c>
      <c r="Z1199" s="62" t="s">
        <v>26</v>
      </c>
      <c r="AA1199" s="62" t="s">
        <v>27</v>
      </c>
      <c r="AB1199" s="32"/>
      <c r="AC1199" s="32" t="s">
        <v>207</v>
      </c>
      <c r="AD1199" s="32" t="str">
        <f t="shared" si="329"/>
        <v/>
      </c>
      <c r="AF1199" s="5" t="str">
        <f t="shared" si="330"/>
        <v>umar abadi44191</v>
      </c>
      <c r="AG1199" s="5" t="str">
        <f t="shared" si="331"/>
        <v>BMJ 04044191UTARANIGHT</v>
      </c>
      <c r="AH1199" s="5" t="str">
        <f t="shared" si="332"/>
        <v>umar abadi44191UTARANIGHT</v>
      </c>
      <c r="AI1199" s="5" t="str">
        <f t="shared" si="333"/>
        <v>BMJ 04044191NIGHT</v>
      </c>
      <c r="AJ1199" s="5" t="str">
        <f t="shared" si="334"/>
        <v>umar abadi44191NIGHT</v>
      </c>
      <c r="AK1199" s="5" t="str">
        <f t="shared" si="335"/>
        <v>umar abadiBMJ II</v>
      </c>
      <c r="AL1199" s="5" t="str">
        <f t="shared" si="337"/>
        <v>4UTARA</v>
      </c>
      <c r="AM1199" s="5" t="str">
        <f t="shared" si="338"/>
        <v>1 &gt; 4UTARA12 RODA</v>
      </c>
      <c r="AN1199" s="5" t="str">
        <f t="shared" si="339"/>
        <v>umar abadiBMJ II1 &gt; 4UTARA12 RODA</v>
      </c>
      <c r="AO1199" s="5" t="str">
        <f t="shared" si="340"/>
        <v>umar abadi1 &gt; 4UTARA12 RODA</v>
      </c>
      <c r="AP1199" s="5" t="str">
        <f t="shared" si="341"/>
        <v>44191NIGHT</v>
      </c>
    </row>
    <row r="1200" spans="1:42" x14ac:dyDescent="0.3">
      <c r="A1200" s="33">
        <v>1</v>
      </c>
      <c r="B1200" s="33"/>
      <c r="C1200" s="70">
        <v>44191</v>
      </c>
      <c r="D1200" s="71" t="s">
        <v>87</v>
      </c>
      <c r="E1200" s="70">
        <v>44192</v>
      </c>
      <c r="F1200" s="71">
        <v>5156494</v>
      </c>
      <c r="G1200" s="33" t="s">
        <v>20</v>
      </c>
      <c r="H1200" s="33" t="s">
        <v>21</v>
      </c>
      <c r="I1200" s="33" t="s">
        <v>45</v>
      </c>
      <c r="J1200" s="33" t="s">
        <v>46</v>
      </c>
      <c r="K1200" s="63" t="s">
        <v>25</v>
      </c>
      <c r="L1200" s="32" t="str">
        <f t="shared" si="342"/>
        <v>CGE370</v>
      </c>
      <c r="M1200" s="32" t="str">
        <f t="shared" si="343"/>
        <v>BMJ II</v>
      </c>
      <c r="N1200" s="32" t="str">
        <f t="shared" si="344"/>
        <v>12 RODA</v>
      </c>
      <c r="O1200" s="64">
        <v>0.13025462962962964</v>
      </c>
      <c r="P1200" s="65">
        <v>44192.130254629628</v>
      </c>
      <c r="Q1200" s="65"/>
      <c r="R1200" s="66">
        <v>5</v>
      </c>
      <c r="S1200" s="66">
        <v>46180</v>
      </c>
      <c r="T1200" s="66">
        <v>18540</v>
      </c>
      <c r="U1200" s="67">
        <f t="shared" si="336"/>
        <v>27.64</v>
      </c>
      <c r="V1200" s="66">
        <f t="shared" si="327"/>
        <v>560456.28</v>
      </c>
      <c r="W1200" s="66" t="str">
        <f t="shared" si="328"/>
        <v>&gt; 5</v>
      </c>
      <c r="X1200" s="66">
        <f>A1200+SUMIFS(Presensi!F:F,Presensi!E:E,'Entry Data'!AP1200)</f>
        <v>1</v>
      </c>
      <c r="Y1200" s="66">
        <f>IFERROR(INDEX('Retasi Pricing'!F:F,MATCH('Entry Data'!AM1200,'Retasi Pricing'!E:E,0))*X1200,"")</f>
        <v>31200</v>
      </c>
      <c r="Z1200" s="62" t="s">
        <v>26</v>
      </c>
      <c r="AA1200" s="62" t="s">
        <v>27</v>
      </c>
      <c r="AB1200" s="32"/>
      <c r="AC1200" s="32" t="s">
        <v>207</v>
      </c>
      <c r="AD1200" s="32" t="str">
        <f t="shared" si="329"/>
        <v/>
      </c>
      <c r="AF1200" s="5" t="str">
        <f t="shared" si="330"/>
        <v>umar abadi44191</v>
      </c>
      <c r="AG1200" s="5" t="str">
        <f t="shared" si="331"/>
        <v>BMJ 04044191UTARANIGHT</v>
      </c>
      <c r="AH1200" s="5" t="str">
        <f t="shared" si="332"/>
        <v>umar abadi44191UTARANIGHT</v>
      </c>
      <c r="AI1200" s="5" t="str">
        <f t="shared" si="333"/>
        <v>BMJ 04044191NIGHT</v>
      </c>
      <c r="AJ1200" s="5" t="str">
        <f t="shared" si="334"/>
        <v>umar abadi44191NIGHT</v>
      </c>
      <c r="AK1200" s="5" t="str">
        <f t="shared" si="335"/>
        <v>umar abadiBMJ II</v>
      </c>
      <c r="AL1200" s="5" t="str">
        <f t="shared" si="337"/>
        <v>5UTARA</v>
      </c>
      <c r="AM1200" s="5" t="str">
        <f t="shared" si="338"/>
        <v>&gt; 5UTARA12 RODA</v>
      </c>
      <c r="AN1200" s="5" t="str">
        <f t="shared" si="339"/>
        <v>umar abadiBMJ II&gt; 5UTARA12 RODA</v>
      </c>
      <c r="AO1200" s="5" t="str">
        <f t="shared" si="340"/>
        <v>umar abadi&gt; 5UTARA12 RODA</v>
      </c>
      <c r="AP1200" s="5" t="str">
        <f t="shared" si="341"/>
        <v>44191NIGHT</v>
      </c>
    </row>
    <row r="1201" spans="1:42" x14ac:dyDescent="0.3">
      <c r="A1201" s="33">
        <v>1</v>
      </c>
      <c r="B1201" s="33"/>
      <c r="C1201" s="70">
        <v>44191</v>
      </c>
      <c r="D1201" s="71" t="s">
        <v>87</v>
      </c>
      <c r="E1201" s="70">
        <v>44192</v>
      </c>
      <c r="F1201" s="71">
        <v>5156564</v>
      </c>
      <c r="G1201" s="33" t="s">
        <v>20</v>
      </c>
      <c r="H1201" s="33" t="s">
        <v>21</v>
      </c>
      <c r="I1201" s="33" t="s">
        <v>45</v>
      </c>
      <c r="J1201" s="33" t="s">
        <v>46</v>
      </c>
      <c r="K1201" s="63" t="s">
        <v>25</v>
      </c>
      <c r="L1201" s="32" t="str">
        <f t="shared" si="342"/>
        <v>CGE370</v>
      </c>
      <c r="M1201" s="32" t="str">
        <f t="shared" si="343"/>
        <v>BMJ II</v>
      </c>
      <c r="N1201" s="32" t="str">
        <f t="shared" si="344"/>
        <v>12 RODA</v>
      </c>
      <c r="O1201" s="64">
        <v>0.20552083333333335</v>
      </c>
      <c r="P1201" s="65">
        <v>44192.205520833333</v>
      </c>
      <c r="Q1201" s="65"/>
      <c r="R1201" s="66">
        <v>6</v>
      </c>
      <c r="S1201" s="66">
        <v>46360</v>
      </c>
      <c r="T1201" s="66">
        <v>18540</v>
      </c>
      <c r="U1201" s="67">
        <f t="shared" si="336"/>
        <v>27.82</v>
      </c>
      <c r="V1201" s="66">
        <f t="shared" si="327"/>
        <v>564106.14</v>
      </c>
      <c r="W1201" s="66" t="str">
        <f t="shared" si="328"/>
        <v>&gt; 6</v>
      </c>
      <c r="X1201" s="66">
        <f>A1201+SUMIFS(Presensi!F:F,Presensi!E:E,'Entry Data'!AP1201)</f>
        <v>1</v>
      </c>
      <c r="Y1201" s="66">
        <f>IFERROR(INDEX('Retasi Pricing'!F:F,MATCH('Entry Data'!AM1201,'Retasi Pricing'!E:E,0))*X1201,"")</f>
        <v>34450</v>
      </c>
      <c r="Z1201" s="62" t="s">
        <v>26</v>
      </c>
      <c r="AA1201" s="62" t="s">
        <v>27</v>
      </c>
      <c r="AB1201" s="32"/>
      <c r="AC1201" s="32" t="s">
        <v>207</v>
      </c>
      <c r="AD1201" s="32" t="str">
        <f t="shared" si="329"/>
        <v/>
      </c>
      <c r="AF1201" s="5" t="str">
        <f t="shared" si="330"/>
        <v>umar abadi44191</v>
      </c>
      <c r="AG1201" s="5" t="str">
        <f t="shared" si="331"/>
        <v>BMJ 04044191UTARANIGHT</v>
      </c>
      <c r="AH1201" s="5" t="str">
        <f t="shared" si="332"/>
        <v>umar abadi44191UTARANIGHT</v>
      </c>
      <c r="AI1201" s="5" t="str">
        <f t="shared" si="333"/>
        <v>BMJ 04044191NIGHT</v>
      </c>
      <c r="AJ1201" s="5" t="str">
        <f t="shared" si="334"/>
        <v>umar abadi44191NIGHT</v>
      </c>
      <c r="AK1201" s="5" t="str">
        <f t="shared" si="335"/>
        <v>umar abadiBMJ II</v>
      </c>
      <c r="AL1201" s="5" t="str">
        <f t="shared" si="337"/>
        <v>6UTARA</v>
      </c>
      <c r="AM1201" s="5" t="str">
        <f t="shared" si="338"/>
        <v>&gt; 6UTARA12 RODA</v>
      </c>
      <c r="AN1201" s="5" t="str">
        <f t="shared" si="339"/>
        <v>umar abadiBMJ II&gt; 6UTARA12 RODA</v>
      </c>
      <c r="AO1201" s="5" t="str">
        <f t="shared" si="340"/>
        <v>umar abadi&gt; 6UTARA12 RODA</v>
      </c>
      <c r="AP1201" s="5" t="str">
        <f t="shared" si="341"/>
        <v>44191NIGHT</v>
      </c>
    </row>
    <row r="1202" spans="1:42" x14ac:dyDescent="0.3">
      <c r="A1202" s="33">
        <v>1</v>
      </c>
      <c r="B1202" s="33"/>
      <c r="C1202" s="70">
        <v>44191</v>
      </c>
      <c r="D1202" s="71" t="s">
        <v>87</v>
      </c>
      <c r="E1202" s="70">
        <v>44191</v>
      </c>
      <c r="F1202" s="71">
        <v>5156207</v>
      </c>
      <c r="G1202" s="33" t="s">
        <v>20</v>
      </c>
      <c r="H1202" s="33" t="s">
        <v>21</v>
      </c>
      <c r="I1202" s="33" t="s">
        <v>277</v>
      </c>
      <c r="J1202" s="33" t="s">
        <v>46</v>
      </c>
      <c r="K1202" s="63" t="s">
        <v>25</v>
      </c>
      <c r="L1202" s="32" t="str">
        <f t="shared" si="342"/>
        <v>CGE370</v>
      </c>
      <c r="M1202" s="32" t="str">
        <f t="shared" si="343"/>
        <v>BMJ II</v>
      </c>
      <c r="N1202" s="32" t="str">
        <f t="shared" si="344"/>
        <v>12 RODA</v>
      </c>
      <c r="O1202" s="64">
        <v>0.87383101851851863</v>
      </c>
      <c r="P1202" s="65">
        <v>44191.884039351855</v>
      </c>
      <c r="Q1202" s="65"/>
      <c r="R1202" s="66">
        <v>1</v>
      </c>
      <c r="S1202" s="66">
        <v>48740</v>
      </c>
      <c r="T1202" s="66">
        <v>18540</v>
      </c>
      <c r="U1202" s="67">
        <f t="shared" si="336"/>
        <v>30.2</v>
      </c>
      <c r="V1202" s="66">
        <f t="shared" si="327"/>
        <v>612365.4</v>
      </c>
      <c r="W1202" s="66" t="str">
        <f t="shared" si="328"/>
        <v>1 &gt; 4</v>
      </c>
      <c r="X1202" s="66">
        <f>A1202+SUMIFS(Presensi!F:F,Presensi!E:E,'Entry Data'!AP1202)</f>
        <v>1</v>
      </c>
      <c r="Y1202" s="66">
        <f>IFERROR(INDEX('Retasi Pricing'!F:F,MATCH('Entry Data'!AM1202,'Retasi Pricing'!E:E,0))*X1202,"")</f>
        <v>27500</v>
      </c>
      <c r="Z1202" s="62" t="s">
        <v>26</v>
      </c>
      <c r="AA1202" s="62" t="s">
        <v>27</v>
      </c>
      <c r="AB1202" s="32"/>
      <c r="AC1202" s="32" t="s">
        <v>207</v>
      </c>
      <c r="AD1202" s="32" t="str">
        <f t="shared" si="329"/>
        <v/>
      </c>
      <c r="AF1202" s="5" t="str">
        <f t="shared" si="330"/>
        <v>umar abadi44191</v>
      </c>
      <c r="AG1202" s="5" t="str">
        <f t="shared" si="331"/>
        <v>BMJ 04044191UTARANIGHT</v>
      </c>
      <c r="AH1202" s="5" t="str">
        <f t="shared" si="332"/>
        <v>umar abadi44191UTARANIGHT</v>
      </c>
      <c r="AI1202" s="5" t="str">
        <f t="shared" si="333"/>
        <v>BMJ 04044191NIGHT</v>
      </c>
      <c r="AJ1202" s="5" t="str">
        <f t="shared" si="334"/>
        <v>umar abadi44191NIGHT</v>
      </c>
      <c r="AK1202" s="5" t="str">
        <f t="shared" si="335"/>
        <v>umar abadiBMJ II</v>
      </c>
      <c r="AL1202" s="5" t="str">
        <f t="shared" si="337"/>
        <v>1UTARA</v>
      </c>
      <c r="AM1202" s="5" t="str">
        <f t="shared" si="338"/>
        <v>1 &gt; 4UTARA12 RODA</v>
      </c>
      <c r="AN1202" s="5" t="str">
        <f t="shared" si="339"/>
        <v>umar abadiBMJ II1 &gt; 4UTARA12 RODA</v>
      </c>
      <c r="AO1202" s="5" t="str">
        <f t="shared" si="340"/>
        <v>umar abadi1 &gt; 4UTARA12 RODA</v>
      </c>
      <c r="AP1202" s="5" t="str">
        <f t="shared" si="341"/>
        <v>44191NIGHT</v>
      </c>
    </row>
    <row r="1203" spans="1:42" x14ac:dyDescent="0.3">
      <c r="A1203" s="33">
        <v>1</v>
      </c>
      <c r="B1203" s="33"/>
      <c r="C1203" s="70">
        <v>44191</v>
      </c>
      <c r="D1203" s="71" t="s">
        <v>87</v>
      </c>
      <c r="E1203" s="70">
        <v>44191</v>
      </c>
      <c r="F1203" s="71">
        <v>5156292</v>
      </c>
      <c r="G1203" s="33" t="s">
        <v>20</v>
      </c>
      <c r="H1203" s="33" t="s">
        <v>21</v>
      </c>
      <c r="I1203" s="33" t="s">
        <v>45</v>
      </c>
      <c r="J1203" s="33" t="s">
        <v>46</v>
      </c>
      <c r="K1203" s="63" t="s">
        <v>25</v>
      </c>
      <c r="L1203" s="32" t="str">
        <f t="shared" si="342"/>
        <v>CGE370</v>
      </c>
      <c r="M1203" s="32" t="str">
        <f t="shared" si="343"/>
        <v>BMJ II</v>
      </c>
      <c r="N1203" s="32" t="str">
        <f t="shared" si="344"/>
        <v>12 RODA</v>
      </c>
      <c r="O1203" s="64">
        <v>0.94302083333333331</v>
      </c>
      <c r="P1203" s="65">
        <v>44191.943020833336</v>
      </c>
      <c r="Q1203" s="65"/>
      <c r="R1203" s="66">
        <v>2</v>
      </c>
      <c r="S1203" s="66">
        <v>45900</v>
      </c>
      <c r="T1203" s="66">
        <v>18540</v>
      </c>
      <c r="U1203" s="67">
        <f t="shared" si="336"/>
        <v>27.36</v>
      </c>
      <c r="V1203" s="66">
        <f t="shared" si="327"/>
        <v>554778.72</v>
      </c>
      <c r="W1203" s="66" t="str">
        <f t="shared" si="328"/>
        <v>1 &gt; 4</v>
      </c>
      <c r="X1203" s="66">
        <f>A1203+SUMIFS(Presensi!F:F,Presensi!E:E,'Entry Data'!AP1203)</f>
        <v>1</v>
      </c>
      <c r="Y1203" s="66">
        <f>IFERROR(INDEX('Retasi Pricing'!F:F,MATCH('Entry Data'!AM1203,'Retasi Pricing'!E:E,0))*X1203,"")</f>
        <v>27500</v>
      </c>
      <c r="Z1203" s="62" t="s">
        <v>26</v>
      </c>
      <c r="AA1203" s="62" t="s">
        <v>27</v>
      </c>
      <c r="AB1203" s="32"/>
      <c r="AC1203" s="32" t="s">
        <v>207</v>
      </c>
      <c r="AD1203" s="32" t="str">
        <f t="shared" si="329"/>
        <v/>
      </c>
      <c r="AF1203" s="5" t="str">
        <f t="shared" si="330"/>
        <v>umar abadi44191</v>
      </c>
      <c r="AG1203" s="5" t="str">
        <f t="shared" si="331"/>
        <v>BMJ 04044191UTARANIGHT</v>
      </c>
      <c r="AH1203" s="5" t="str">
        <f t="shared" si="332"/>
        <v>umar abadi44191UTARANIGHT</v>
      </c>
      <c r="AI1203" s="5" t="str">
        <f t="shared" si="333"/>
        <v>BMJ 04044191NIGHT</v>
      </c>
      <c r="AJ1203" s="5" t="str">
        <f t="shared" si="334"/>
        <v>umar abadi44191NIGHT</v>
      </c>
      <c r="AK1203" s="5" t="str">
        <f t="shared" si="335"/>
        <v>umar abadiBMJ II</v>
      </c>
      <c r="AL1203" s="5" t="str">
        <f t="shared" si="337"/>
        <v>2UTARA</v>
      </c>
      <c r="AM1203" s="5" t="str">
        <f t="shared" si="338"/>
        <v>1 &gt; 4UTARA12 RODA</v>
      </c>
      <c r="AN1203" s="5" t="str">
        <f t="shared" si="339"/>
        <v>umar abadiBMJ II1 &gt; 4UTARA12 RODA</v>
      </c>
      <c r="AO1203" s="5" t="str">
        <f t="shared" si="340"/>
        <v>umar abadi1 &gt; 4UTARA12 RODA</v>
      </c>
      <c r="AP1203" s="5" t="str">
        <f t="shared" si="341"/>
        <v>44191NIGHT</v>
      </c>
    </row>
    <row r="1204" spans="1:42" x14ac:dyDescent="0.3">
      <c r="A1204" s="33">
        <v>1</v>
      </c>
      <c r="B1204" s="33"/>
      <c r="C1204" s="70">
        <v>44191</v>
      </c>
      <c r="D1204" s="71" t="s">
        <v>87</v>
      </c>
      <c r="E1204" s="70">
        <v>44192</v>
      </c>
      <c r="F1204" s="71">
        <v>5156445</v>
      </c>
      <c r="G1204" s="33" t="s">
        <v>20</v>
      </c>
      <c r="H1204" s="33" t="s">
        <v>21</v>
      </c>
      <c r="I1204" s="33" t="s">
        <v>45</v>
      </c>
      <c r="J1204" s="33" t="s">
        <v>46</v>
      </c>
      <c r="K1204" s="63" t="s">
        <v>126</v>
      </c>
      <c r="L1204" s="32" t="str">
        <f t="shared" si="342"/>
        <v>CGE370</v>
      </c>
      <c r="M1204" s="32" t="str">
        <f t="shared" si="343"/>
        <v>BMJ II</v>
      </c>
      <c r="N1204" s="32" t="str">
        <f t="shared" si="344"/>
        <v>12 RODA</v>
      </c>
      <c r="O1204" s="64">
        <v>8.8217592592592597E-2</v>
      </c>
      <c r="P1204" s="65">
        <v>44192.088217592594</v>
      </c>
      <c r="Q1204" s="65"/>
      <c r="R1204" s="66">
        <v>3</v>
      </c>
      <c r="S1204" s="66">
        <v>44780</v>
      </c>
      <c r="T1204" s="66">
        <v>17020</v>
      </c>
      <c r="U1204" s="67">
        <f t="shared" si="336"/>
        <v>27.76</v>
      </c>
      <c r="V1204" s="66">
        <f t="shared" si="327"/>
        <v>562889.52</v>
      </c>
      <c r="W1204" s="66" t="str">
        <f t="shared" si="328"/>
        <v>1 &gt; 4</v>
      </c>
      <c r="X1204" s="66">
        <f>A1204+SUMIFS(Presensi!F:F,Presensi!E:E,'Entry Data'!AP1204)</f>
        <v>1</v>
      </c>
      <c r="Y1204" s="66">
        <f>IFERROR(INDEX('Retasi Pricing'!F:F,MATCH('Entry Data'!AM1204,'Retasi Pricing'!E:E,0))*X1204,"")</f>
        <v>27500</v>
      </c>
      <c r="Z1204" s="62" t="s">
        <v>26</v>
      </c>
      <c r="AA1204" s="62" t="s">
        <v>27</v>
      </c>
      <c r="AB1204" s="32"/>
      <c r="AC1204" s="32" t="s">
        <v>209</v>
      </c>
      <c r="AD1204" s="32" t="str">
        <f t="shared" si="329"/>
        <v/>
      </c>
      <c r="AF1204" s="5" t="str">
        <f t="shared" si="330"/>
        <v>ahmad supawi44191</v>
      </c>
      <c r="AG1204" s="5" t="str">
        <f t="shared" si="331"/>
        <v>BMJ 04244191UTARANIGHT</v>
      </c>
      <c r="AH1204" s="5" t="str">
        <f t="shared" si="332"/>
        <v>ahmad supawi44191UTARANIGHT</v>
      </c>
      <c r="AI1204" s="5" t="str">
        <f t="shared" si="333"/>
        <v>BMJ 04244191NIGHT</v>
      </c>
      <c r="AJ1204" s="5" t="str">
        <f t="shared" si="334"/>
        <v>ahmad supawi44191NIGHT</v>
      </c>
      <c r="AK1204" s="5" t="str">
        <f t="shared" si="335"/>
        <v>ahmad supawiBMJ II</v>
      </c>
      <c r="AL1204" s="5" t="str">
        <f t="shared" si="337"/>
        <v>3UTARA</v>
      </c>
      <c r="AM1204" s="5" t="str">
        <f t="shared" si="338"/>
        <v>1 &gt; 4UTARA12 RODA</v>
      </c>
      <c r="AN1204" s="5" t="str">
        <f t="shared" si="339"/>
        <v>ahmad supawiBMJ II1 &gt; 4UTARA12 RODA</v>
      </c>
      <c r="AO1204" s="5" t="str">
        <f t="shared" si="340"/>
        <v>ahmad supawi1 &gt; 4UTARA12 RODA</v>
      </c>
      <c r="AP1204" s="5" t="str">
        <f t="shared" si="341"/>
        <v>44191NIGHT</v>
      </c>
    </row>
    <row r="1205" spans="1:42" x14ac:dyDescent="0.3">
      <c r="A1205" s="33">
        <v>1</v>
      </c>
      <c r="B1205" s="33"/>
      <c r="C1205" s="70">
        <v>44191</v>
      </c>
      <c r="D1205" s="71" t="s">
        <v>87</v>
      </c>
      <c r="E1205" s="70">
        <v>44192</v>
      </c>
      <c r="F1205" s="71">
        <v>5156511</v>
      </c>
      <c r="G1205" s="33" t="s">
        <v>20</v>
      </c>
      <c r="H1205" s="33" t="s">
        <v>21</v>
      </c>
      <c r="I1205" s="33" t="s">
        <v>45</v>
      </c>
      <c r="J1205" s="33" t="s">
        <v>46</v>
      </c>
      <c r="K1205" s="63" t="s">
        <v>126</v>
      </c>
      <c r="L1205" s="32" t="str">
        <f t="shared" si="342"/>
        <v>CGE370</v>
      </c>
      <c r="M1205" s="32" t="str">
        <f t="shared" si="343"/>
        <v>BMJ II</v>
      </c>
      <c r="N1205" s="32" t="str">
        <f t="shared" si="344"/>
        <v>12 RODA</v>
      </c>
      <c r="O1205" s="64">
        <v>0.14828703703703702</v>
      </c>
      <c r="P1205" s="65">
        <v>44192.148287037038</v>
      </c>
      <c r="Q1205" s="65"/>
      <c r="R1205" s="66">
        <v>4</v>
      </c>
      <c r="S1205" s="66">
        <v>45360</v>
      </c>
      <c r="T1205" s="66">
        <v>17020</v>
      </c>
      <c r="U1205" s="67">
        <f t="shared" si="336"/>
        <v>28.34</v>
      </c>
      <c r="V1205" s="66">
        <f t="shared" si="327"/>
        <v>574650.18000000005</v>
      </c>
      <c r="W1205" s="66" t="str">
        <f t="shared" si="328"/>
        <v>1 &gt; 4</v>
      </c>
      <c r="X1205" s="66">
        <f>A1205+SUMIFS(Presensi!F:F,Presensi!E:E,'Entry Data'!AP1205)</f>
        <v>1</v>
      </c>
      <c r="Y1205" s="66">
        <f>IFERROR(INDEX('Retasi Pricing'!F:F,MATCH('Entry Data'!AM1205,'Retasi Pricing'!E:E,0))*X1205,"")</f>
        <v>27500</v>
      </c>
      <c r="Z1205" s="62" t="s">
        <v>26</v>
      </c>
      <c r="AA1205" s="62" t="s">
        <v>27</v>
      </c>
      <c r="AB1205" s="32"/>
      <c r="AC1205" s="32" t="s">
        <v>209</v>
      </c>
      <c r="AD1205" s="32" t="str">
        <f t="shared" si="329"/>
        <v/>
      </c>
      <c r="AF1205" s="5" t="str">
        <f t="shared" si="330"/>
        <v>ahmad supawi44191</v>
      </c>
      <c r="AG1205" s="5" t="str">
        <f t="shared" si="331"/>
        <v>BMJ 04244191UTARANIGHT</v>
      </c>
      <c r="AH1205" s="5" t="str">
        <f t="shared" si="332"/>
        <v>ahmad supawi44191UTARANIGHT</v>
      </c>
      <c r="AI1205" s="5" t="str">
        <f t="shared" si="333"/>
        <v>BMJ 04244191NIGHT</v>
      </c>
      <c r="AJ1205" s="5" t="str">
        <f t="shared" si="334"/>
        <v>ahmad supawi44191NIGHT</v>
      </c>
      <c r="AK1205" s="5" t="str">
        <f t="shared" si="335"/>
        <v>ahmad supawiBMJ II</v>
      </c>
      <c r="AL1205" s="5" t="str">
        <f t="shared" si="337"/>
        <v>4UTARA</v>
      </c>
      <c r="AM1205" s="5" t="str">
        <f t="shared" si="338"/>
        <v>1 &gt; 4UTARA12 RODA</v>
      </c>
      <c r="AN1205" s="5" t="str">
        <f t="shared" si="339"/>
        <v>ahmad supawiBMJ II1 &gt; 4UTARA12 RODA</v>
      </c>
      <c r="AO1205" s="5" t="str">
        <f t="shared" si="340"/>
        <v>ahmad supawi1 &gt; 4UTARA12 RODA</v>
      </c>
      <c r="AP1205" s="5" t="str">
        <f t="shared" si="341"/>
        <v>44191NIGHT</v>
      </c>
    </row>
    <row r="1206" spans="1:42" x14ac:dyDescent="0.3">
      <c r="A1206" s="33">
        <v>1</v>
      </c>
      <c r="B1206" s="33"/>
      <c r="C1206" s="70">
        <v>44191</v>
      </c>
      <c r="D1206" s="71" t="s">
        <v>87</v>
      </c>
      <c r="E1206" s="70">
        <v>44192</v>
      </c>
      <c r="F1206" s="71">
        <v>5156568</v>
      </c>
      <c r="G1206" s="33" t="s">
        <v>20</v>
      </c>
      <c r="H1206" s="33" t="s">
        <v>21</v>
      </c>
      <c r="I1206" s="33" t="s">
        <v>45</v>
      </c>
      <c r="J1206" s="33" t="s">
        <v>46</v>
      </c>
      <c r="K1206" s="63" t="s">
        <v>126</v>
      </c>
      <c r="L1206" s="32" t="str">
        <f t="shared" si="342"/>
        <v>CGE370</v>
      </c>
      <c r="M1206" s="32" t="str">
        <f t="shared" si="343"/>
        <v>BMJ II</v>
      </c>
      <c r="N1206" s="32" t="str">
        <f t="shared" si="344"/>
        <v>12 RODA</v>
      </c>
      <c r="O1206" s="64">
        <v>0.2074074074074074</v>
      </c>
      <c r="P1206" s="65">
        <v>44192.207407407404</v>
      </c>
      <c r="Q1206" s="65"/>
      <c r="R1206" s="66">
        <v>5</v>
      </c>
      <c r="S1206" s="66">
        <v>46000</v>
      </c>
      <c r="T1206" s="66">
        <v>17020</v>
      </c>
      <c r="U1206" s="67">
        <f t="shared" si="336"/>
        <v>28.98</v>
      </c>
      <c r="V1206" s="66">
        <f t="shared" si="327"/>
        <v>587627.46</v>
      </c>
      <c r="W1206" s="66" t="str">
        <f t="shared" si="328"/>
        <v>&gt; 5</v>
      </c>
      <c r="X1206" s="66">
        <f>A1206+SUMIFS(Presensi!F:F,Presensi!E:E,'Entry Data'!AP1206)</f>
        <v>1</v>
      </c>
      <c r="Y1206" s="66">
        <f>IFERROR(INDEX('Retasi Pricing'!F:F,MATCH('Entry Data'!AM1206,'Retasi Pricing'!E:E,0))*X1206,"")</f>
        <v>31200</v>
      </c>
      <c r="Z1206" s="62" t="s">
        <v>26</v>
      </c>
      <c r="AA1206" s="62" t="s">
        <v>27</v>
      </c>
      <c r="AB1206" s="32"/>
      <c r="AC1206" s="32" t="s">
        <v>209</v>
      </c>
      <c r="AD1206" s="32" t="str">
        <f t="shared" si="329"/>
        <v/>
      </c>
      <c r="AF1206" s="5" t="str">
        <f t="shared" si="330"/>
        <v>ahmad supawi44191</v>
      </c>
      <c r="AG1206" s="5" t="str">
        <f t="shared" si="331"/>
        <v>BMJ 04244191UTARANIGHT</v>
      </c>
      <c r="AH1206" s="5" t="str">
        <f t="shared" si="332"/>
        <v>ahmad supawi44191UTARANIGHT</v>
      </c>
      <c r="AI1206" s="5" t="str">
        <f t="shared" si="333"/>
        <v>BMJ 04244191NIGHT</v>
      </c>
      <c r="AJ1206" s="5" t="str">
        <f t="shared" si="334"/>
        <v>ahmad supawi44191NIGHT</v>
      </c>
      <c r="AK1206" s="5" t="str">
        <f t="shared" si="335"/>
        <v>ahmad supawiBMJ II</v>
      </c>
      <c r="AL1206" s="5" t="str">
        <f t="shared" si="337"/>
        <v>5UTARA</v>
      </c>
      <c r="AM1206" s="5" t="str">
        <f t="shared" si="338"/>
        <v>&gt; 5UTARA12 RODA</v>
      </c>
      <c r="AN1206" s="5" t="str">
        <f t="shared" si="339"/>
        <v>ahmad supawiBMJ II&gt; 5UTARA12 RODA</v>
      </c>
      <c r="AO1206" s="5" t="str">
        <f t="shared" si="340"/>
        <v>ahmad supawi&gt; 5UTARA12 RODA</v>
      </c>
      <c r="AP1206" s="5" t="str">
        <f t="shared" si="341"/>
        <v>44191NIGHT</v>
      </c>
    </row>
    <row r="1207" spans="1:42" x14ac:dyDescent="0.3">
      <c r="A1207" s="33">
        <v>1</v>
      </c>
      <c r="B1207" s="33"/>
      <c r="C1207" s="70">
        <v>44191</v>
      </c>
      <c r="D1207" s="71" t="s">
        <v>87</v>
      </c>
      <c r="E1207" s="70">
        <v>44191</v>
      </c>
      <c r="F1207" s="71">
        <v>5156189</v>
      </c>
      <c r="G1207" s="33" t="s">
        <v>20</v>
      </c>
      <c r="H1207" s="33" t="s">
        <v>21</v>
      </c>
      <c r="I1207" s="33" t="s">
        <v>277</v>
      </c>
      <c r="J1207" s="33" t="s">
        <v>46</v>
      </c>
      <c r="K1207" s="63" t="s">
        <v>126</v>
      </c>
      <c r="L1207" s="32" t="str">
        <f t="shared" si="342"/>
        <v>CGE370</v>
      </c>
      <c r="M1207" s="32" t="str">
        <f t="shared" si="343"/>
        <v>BMJ II</v>
      </c>
      <c r="N1207" s="32" t="str">
        <f t="shared" si="344"/>
        <v>12 RODA</v>
      </c>
      <c r="O1207" s="64">
        <v>0.8612037037037038</v>
      </c>
      <c r="P1207" s="65">
        <v>44191.866793981484</v>
      </c>
      <c r="Q1207" s="65"/>
      <c r="R1207" s="66">
        <v>1</v>
      </c>
      <c r="S1207" s="66">
        <v>47180</v>
      </c>
      <c r="T1207" s="66">
        <v>17020</v>
      </c>
      <c r="U1207" s="67">
        <f t="shared" si="336"/>
        <v>30.16</v>
      </c>
      <c r="V1207" s="66">
        <f t="shared" si="327"/>
        <v>611554.31999999995</v>
      </c>
      <c r="W1207" s="66" t="str">
        <f t="shared" si="328"/>
        <v>1 &gt; 4</v>
      </c>
      <c r="X1207" s="66">
        <f>A1207+SUMIFS(Presensi!F:F,Presensi!E:E,'Entry Data'!AP1207)</f>
        <v>1</v>
      </c>
      <c r="Y1207" s="66">
        <f>IFERROR(INDEX('Retasi Pricing'!F:F,MATCH('Entry Data'!AM1207,'Retasi Pricing'!E:E,0))*X1207,"")</f>
        <v>27500</v>
      </c>
      <c r="Z1207" s="62" t="s">
        <v>26</v>
      </c>
      <c r="AA1207" s="62" t="s">
        <v>27</v>
      </c>
      <c r="AB1207" s="32"/>
      <c r="AC1207" s="32" t="s">
        <v>209</v>
      </c>
      <c r="AD1207" s="32" t="str">
        <f t="shared" si="329"/>
        <v/>
      </c>
      <c r="AF1207" s="5" t="str">
        <f t="shared" si="330"/>
        <v>ahmad supawi44191</v>
      </c>
      <c r="AG1207" s="5" t="str">
        <f t="shared" si="331"/>
        <v>BMJ 04244191UTARANIGHT</v>
      </c>
      <c r="AH1207" s="5" t="str">
        <f t="shared" si="332"/>
        <v>ahmad supawi44191UTARANIGHT</v>
      </c>
      <c r="AI1207" s="5" t="str">
        <f t="shared" si="333"/>
        <v>BMJ 04244191NIGHT</v>
      </c>
      <c r="AJ1207" s="5" t="str">
        <f t="shared" si="334"/>
        <v>ahmad supawi44191NIGHT</v>
      </c>
      <c r="AK1207" s="5" t="str">
        <f t="shared" si="335"/>
        <v>ahmad supawiBMJ II</v>
      </c>
      <c r="AL1207" s="5" t="str">
        <f t="shared" si="337"/>
        <v>1UTARA</v>
      </c>
      <c r="AM1207" s="5" t="str">
        <f t="shared" si="338"/>
        <v>1 &gt; 4UTARA12 RODA</v>
      </c>
      <c r="AN1207" s="5" t="str">
        <f t="shared" si="339"/>
        <v>ahmad supawiBMJ II1 &gt; 4UTARA12 RODA</v>
      </c>
      <c r="AO1207" s="5" t="str">
        <f t="shared" si="340"/>
        <v>ahmad supawi1 &gt; 4UTARA12 RODA</v>
      </c>
      <c r="AP1207" s="5" t="str">
        <f t="shared" si="341"/>
        <v>44191NIGHT</v>
      </c>
    </row>
    <row r="1208" spans="1:42" x14ac:dyDescent="0.3">
      <c r="A1208" s="33">
        <v>1</v>
      </c>
      <c r="B1208" s="33"/>
      <c r="C1208" s="70">
        <v>44191</v>
      </c>
      <c r="D1208" s="71" t="s">
        <v>87</v>
      </c>
      <c r="E1208" s="70">
        <v>44191</v>
      </c>
      <c r="F1208" s="71">
        <v>5156263</v>
      </c>
      <c r="G1208" s="33" t="s">
        <v>20</v>
      </c>
      <c r="H1208" s="33" t="s">
        <v>21</v>
      </c>
      <c r="I1208" s="33" t="s">
        <v>45</v>
      </c>
      <c r="J1208" s="33" t="s">
        <v>46</v>
      </c>
      <c r="K1208" s="63" t="s">
        <v>126</v>
      </c>
      <c r="L1208" s="32" t="str">
        <f t="shared" si="342"/>
        <v>CGE370</v>
      </c>
      <c r="M1208" s="32" t="str">
        <f t="shared" si="343"/>
        <v>BMJ II</v>
      </c>
      <c r="N1208" s="32" t="str">
        <f t="shared" si="344"/>
        <v>12 RODA</v>
      </c>
      <c r="O1208" s="64">
        <v>0.91653935185185187</v>
      </c>
      <c r="P1208" s="65">
        <v>44191.916539351849</v>
      </c>
      <c r="Q1208" s="65"/>
      <c r="R1208" s="66">
        <v>2</v>
      </c>
      <c r="S1208" s="66">
        <v>44100</v>
      </c>
      <c r="T1208" s="66">
        <v>17020</v>
      </c>
      <c r="U1208" s="67">
        <f t="shared" si="336"/>
        <v>27.08</v>
      </c>
      <c r="V1208" s="66">
        <f t="shared" si="327"/>
        <v>549101.15999999992</v>
      </c>
      <c r="W1208" s="66" t="str">
        <f t="shared" si="328"/>
        <v>1 &gt; 4</v>
      </c>
      <c r="X1208" s="66">
        <f>A1208+SUMIFS(Presensi!F:F,Presensi!E:E,'Entry Data'!AP1208)</f>
        <v>1</v>
      </c>
      <c r="Y1208" s="66">
        <f>IFERROR(INDEX('Retasi Pricing'!F:F,MATCH('Entry Data'!AM1208,'Retasi Pricing'!E:E,0))*X1208,"")</f>
        <v>27500</v>
      </c>
      <c r="Z1208" s="62" t="s">
        <v>26</v>
      </c>
      <c r="AA1208" s="62" t="s">
        <v>27</v>
      </c>
      <c r="AB1208" s="32"/>
      <c r="AC1208" s="32" t="s">
        <v>209</v>
      </c>
      <c r="AD1208" s="32" t="str">
        <f t="shared" si="329"/>
        <v/>
      </c>
      <c r="AF1208" s="5" t="str">
        <f t="shared" si="330"/>
        <v>ahmad supawi44191</v>
      </c>
      <c r="AG1208" s="5" t="str">
        <f t="shared" si="331"/>
        <v>BMJ 04244191UTARANIGHT</v>
      </c>
      <c r="AH1208" s="5" t="str">
        <f t="shared" si="332"/>
        <v>ahmad supawi44191UTARANIGHT</v>
      </c>
      <c r="AI1208" s="5" t="str">
        <f t="shared" si="333"/>
        <v>BMJ 04244191NIGHT</v>
      </c>
      <c r="AJ1208" s="5" t="str">
        <f t="shared" si="334"/>
        <v>ahmad supawi44191NIGHT</v>
      </c>
      <c r="AK1208" s="5" t="str">
        <f t="shared" si="335"/>
        <v>ahmad supawiBMJ II</v>
      </c>
      <c r="AL1208" s="5" t="str">
        <f t="shared" si="337"/>
        <v>2UTARA</v>
      </c>
      <c r="AM1208" s="5" t="str">
        <f t="shared" si="338"/>
        <v>1 &gt; 4UTARA12 RODA</v>
      </c>
      <c r="AN1208" s="5" t="str">
        <f t="shared" si="339"/>
        <v>ahmad supawiBMJ II1 &gt; 4UTARA12 RODA</v>
      </c>
      <c r="AO1208" s="5" t="str">
        <f t="shared" si="340"/>
        <v>ahmad supawi1 &gt; 4UTARA12 RODA</v>
      </c>
      <c r="AP1208" s="5" t="str">
        <f t="shared" si="341"/>
        <v>44191NIGHT</v>
      </c>
    </row>
    <row r="1209" spans="1:42" x14ac:dyDescent="0.3">
      <c r="A1209" s="33">
        <v>1</v>
      </c>
      <c r="B1209" s="33"/>
      <c r="C1209" s="70">
        <v>44191</v>
      </c>
      <c r="D1209" s="71" t="s">
        <v>87</v>
      </c>
      <c r="E1209" s="70">
        <v>44192</v>
      </c>
      <c r="F1209" s="71">
        <v>5156433</v>
      </c>
      <c r="G1209" s="33" t="s">
        <v>20</v>
      </c>
      <c r="H1209" s="33" t="s">
        <v>21</v>
      </c>
      <c r="I1209" s="33" t="s">
        <v>45</v>
      </c>
      <c r="J1209" s="33" t="s">
        <v>46</v>
      </c>
      <c r="K1209" s="63" t="s">
        <v>33</v>
      </c>
      <c r="L1209" s="32" t="str">
        <f t="shared" si="342"/>
        <v>CGE370</v>
      </c>
      <c r="M1209" s="32" t="str">
        <f t="shared" si="343"/>
        <v>BMJ II</v>
      </c>
      <c r="N1209" s="32" t="str">
        <f t="shared" si="344"/>
        <v>12 RODA</v>
      </c>
      <c r="O1209" s="64">
        <v>7.1238425925925927E-2</v>
      </c>
      <c r="P1209" s="65">
        <v>44192.071238425924</v>
      </c>
      <c r="Q1209" s="65"/>
      <c r="R1209" s="66">
        <v>2</v>
      </c>
      <c r="S1209" s="66">
        <v>43960</v>
      </c>
      <c r="T1209" s="66">
        <v>17220</v>
      </c>
      <c r="U1209" s="67">
        <f t="shared" si="336"/>
        <v>26.74</v>
      </c>
      <c r="V1209" s="66">
        <f t="shared" si="327"/>
        <v>542206.98</v>
      </c>
      <c r="W1209" s="66" t="str">
        <f t="shared" si="328"/>
        <v>1 &gt; 4</v>
      </c>
      <c r="X1209" s="66">
        <f>A1209+SUMIFS(Presensi!F:F,Presensi!E:E,'Entry Data'!AP1209)</f>
        <v>1</v>
      </c>
      <c r="Y1209" s="66">
        <f>IFERROR(INDEX('Retasi Pricing'!F:F,MATCH('Entry Data'!AM1209,'Retasi Pricing'!E:E,0))*X1209,"")</f>
        <v>27500</v>
      </c>
      <c r="Z1209" s="62" t="s">
        <v>26</v>
      </c>
      <c r="AA1209" s="62" t="s">
        <v>27</v>
      </c>
      <c r="AB1209" s="32"/>
      <c r="AC1209" s="32" t="s">
        <v>208</v>
      </c>
      <c r="AD1209" s="32" t="str">
        <f t="shared" si="329"/>
        <v/>
      </c>
      <c r="AF1209" s="5" t="str">
        <f t="shared" si="330"/>
        <v>mulyadi44191</v>
      </c>
      <c r="AG1209" s="5" t="str">
        <f t="shared" si="331"/>
        <v>BMJ 04344191UTARANIGHT</v>
      </c>
      <c r="AH1209" s="5" t="str">
        <f t="shared" si="332"/>
        <v>mulyadi44191UTARANIGHT</v>
      </c>
      <c r="AI1209" s="5" t="str">
        <f t="shared" si="333"/>
        <v>BMJ 04344191NIGHT</v>
      </c>
      <c r="AJ1209" s="5" t="str">
        <f t="shared" si="334"/>
        <v>mulyadi44191NIGHT</v>
      </c>
      <c r="AK1209" s="5" t="str">
        <f t="shared" si="335"/>
        <v>mulyadiBMJ II</v>
      </c>
      <c r="AL1209" s="5" t="str">
        <f t="shared" si="337"/>
        <v>2UTARA</v>
      </c>
      <c r="AM1209" s="5" t="str">
        <f t="shared" si="338"/>
        <v>1 &gt; 4UTARA12 RODA</v>
      </c>
      <c r="AN1209" s="5" t="str">
        <f t="shared" si="339"/>
        <v>mulyadiBMJ II1 &gt; 4UTARA12 RODA</v>
      </c>
      <c r="AO1209" s="5" t="str">
        <f t="shared" si="340"/>
        <v>mulyadi1 &gt; 4UTARA12 RODA</v>
      </c>
      <c r="AP1209" s="5" t="str">
        <f t="shared" si="341"/>
        <v>44191NIGHT</v>
      </c>
    </row>
    <row r="1210" spans="1:42" x14ac:dyDescent="0.3">
      <c r="A1210" s="33">
        <v>1</v>
      </c>
      <c r="B1210" s="33"/>
      <c r="C1210" s="70">
        <v>44191</v>
      </c>
      <c r="D1210" s="71" t="s">
        <v>87</v>
      </c>
      <c r="E1210" s="70">
        <v>44192</v>
      </c>
      <c r="F1210" s="71">
        <v>5156501</v>
      </c>
      <c r="G1210" s="33" t="s">
        <v>20</v>
      </c>
      <c r="H1210" s="33" t="s">
        <v>21</v>
      </c>
      <c r="I1210" s="33" t="s">
        <v>45</v>
      </c>
      <c r="J1210" s="33" t="s">
        <v>46</v>
      </c>
      <c r="K1210" s="63" t="s">
        <v>33</v>
      </c>
      <c r="L1210" s="32" t="str">
        <f t="shared" si="342"/>
        <v>CGE370</v>
      </c>
      <c r="M1210" s="32" t="str">
        <f t="shared" si="343"/>
        <v>BMJ II</v>
      </c>
      <c r="N1210" s="32" t="str">
        <f t="shared" si="344"/>
        <v>12 RODA</v>
      </c>
      <c r="O1210" s="64">
        <v>0.13891203703703703</v>
      </c>
      <c r="P1210" s="65">
        <v>44192.138912037037</v>
      </c>
      <c r="Q1210" s="65"/>
      <c r="R1210" s="66">
        <v>3</v>
      </c>
      <c r="S1210" s="66">
        <v>44980</v>
      </c>
      <c r="T1210" s="66">
        <v>17220</v>
      </c>
      <c r="U1210" s="67">
        <f t="shared" si="336"/>
        <v>27.76</v>
      </c>
      <c r="V1210" s="66">
        <f t="shared" si="327"/>
        <v>562889.52</v>
      </c>
      <c r="W1210" s="66" t="str">
        <f t="shared" si="328"/>
        <v>1 &gt; 4</v>
      </c>
      <c r="X1210" s="66">
        <f>A1210+SUMIFS(Presensi!F:F,Presensi!E:E,'Entry Data'!AP1210)</f>
        <v>1</v>
      </c>
      <c r="Y1210" s="66">
        <f>IFERROR(INDEX('Retasi Pricing'!F:F,MATCH('Entry Data'!AM1210,'Retasi Pricing'!E:E,0))*X1210,"")</f>
        <v>27500</v>
      </c>
      <c r="Z1210" s="62" t="s">
        <v>26</v>
      </c>
      <c r="AA1210" s="62" t="s">
        <v>27</v>
      </c>
      <c r="AB1210" s="32"/>
      <c r="AC1210" s="32" t="s">
        <v>208</v>
      </c>
      <c r="AD1210" s="32" t="str">
        <f t="shared" si="329"/>
        <v/>
      </c>
      <c r="AF1210" s="5" t="str">
        <f t="shared" si="330"/>
        <v>mulyadi44191</v>
      </c>
      <c r="AG1210" s="5" t="str">
        <f t="shared" si="331"/>
        <v>BMJ 04344191UTARANIGHT</v>
      </c>
      <c r="AH1210" s="5" t="str">
        <f t="shared" si="332"/>
        <v>mulyadi44191UTARANIGHT</v>
      </c>
      <c r="AI1210" s="5" t="str">
        <f t="shared" si="333"/>
        <v>BMJ 04344191NIGHT</v>
      </c>
      <c r="AJ1210" s="5" t="str">
        <f t="shared" si="334"/>
        <v>mulyadi44191NIGHT</v>
      </c>
      <c r="AK1210" s="5" t="str">
        <f t="shared" si="335"/>
        <v>mulyadiBMJ II</v>
      </c>
      <c r="AL1210" s="5" t="str">
        <f t="shared" si="337"/>
        <v>3UTARA</v>
      </c>
      <c r="AM1210" s="5" t="str">
        <f t="shared" si="338"/>
        <v>1 &gt; 4UTARA12 RODA</v>
      </c>
      <c r="AN1210" s="5" t="str">
        <f t="shared" si="339"/>
        <v>mulyadiBMJ II1 &gt; 4UTARA12 RODA</v>
      </c>
      <c r="AO1210" s="5" t="str">
        <f t="shared" si="340"/>
        <v>mulyadi1 &gt; 4UTARA12 RODA</v>
      </c>
      <c r="AP1210" s="5" t="str">
        <f t="shared" si="341"/>
        <v>44191NIGHT</v>
      </c>
    </row>
    <row r="1211" spans="1:42" x14ac:dyDescent="0.3">
      <c r="A1211" s="33">
        <v>1</v>
      </c>
      <c r="B1211" s="33"/>
      <c r="C1211" s="70">
        <v>44191</v>
      </c>
      <c r="D1211" s="71" t="s">
        <v>87</v>
      </c>
      <c r="E1211" s="70">
        <v>44192</v>
      </c>
      <c r="F1211" s="71">
        <v>5156566</v>
      </c>
      <c r="G1211" s="33" t="s">
        <v>20</v>
      </c>
      <c r="H1211" s="33" t="s">
        <v>21</v>
      </c>
      <c r="I1211" s="33" t="s">
        <v>45</v>
      </c>
      <c r="J1211" s="33" t="s">
        <v>46</v>
      </c>
      <c r="K1211" s="63" t="s">
        <v>33</v>
      </c>
      <c r="L1211" s="32" t="str">
        <f t="shared" si="342"/>
        <v>CGE370</v>
      </c>
      <c r="M1211" s="32" t="str">
        <f t="shared" si="343"/>
        <v>BMJ II</v>
      </c>
      <c r="N1211" s="32" t="str">
        <f t="shared" si="344"/>
        <v>12 RODA</v>
      </c>
      <c r="O1211" s="64">
        <v>0.2066435185185185</v>
      </c>
      <c r="P1211" s="65">
        <v>44192.206643518519</v>
      </c>
      <c r="Q1211" s="65"/>
      <c r="R1211" s="66">
        <v>4</v>
      </c>
      <c r="S1211" s="66">
        <v>43500</v>
      </c>
      <c r="T1211" s="66">
        <v>17220</v>
      </c>
      <c r="U1211" s="67">
        <f t="shared" si="336"/>
        <v>26.28</v>
      </c>
      <c r="V1211" s="66">
        <f t="shared" si="327"/>
        <v>532879.56000000006</v>
      </c>
      <c r="W1211" s="66" t="str">
        <f t="shared" si="328"/>
        <v>1 &gt; 4</v>
      </c>
      <c r="X1211" s="66">
        <f>A1211+SUMIFS(Presensi!F:F,Presensi!E:E,'Entry Data'!AP1211)</f>
        <v>1</v>
      </c>
      <c r="Y1211" s="66">
        <f>IFERROR(INDEX('Retasi Pricing'!F:F,MATCH('Entry Data'!AM1211,'Retasi Pricing'!E:E,0))*X1211,"")</f>
        <v>27500</v>
      </c>
      <c r="Z1211" s="62" t="s">
        <v>26</v>
      </c>
      <c r="AA1211" s="62" t="s">
        <v>27</v>
      </c>
      <c r="AB1211" s="32"/>
      <c r="AC1211" s="32" t="s">
        <v>208</v>
      </c>
      <c r="AD1211" s="32" t="str">
        <f t="shared" si="329"/>
        <v/>
      </c>
      <c r="AF1211" s="5" t="str">
        <f t="shared" si="330"/>
        <v>mulyadi44191</v>
      </c>
      <c r="AG1211" s="5" t="str">
        <f t="shared" si="331"/>
        <v>BMJ 04344191UTARANIGHT</v>
      </c>
      <c r="AH1211" s="5" t="str">
        <f t="shared" si="332"/>
        <v>mulyadi44191UTARANIGHT</v>
      </c>
      <c r="AI1211" s="5" t="str">
        <f t="shared" si="333"/>
        <v>BMJ 04344191NIGHT</v>
      </c>
      <c r="AJ1211" s="5" t="str">
        <f t="shared" si="334"/>
        <v>mulyadi44191NIGHT</v>
      </c>
      <c r="AK1211" s="5" t="str">
        <f t="shared" si="335"/>
        <v>mulyadiBMJ II</v>
      </c>
      <c r="AL1211" s="5" t="str">
        <f t="shared" si="337"/>
        <v>4UTARA</v>
      </c>
      <c r="AM1211" s="5" t="str">
        <f t="shared" si="338"/>
        <v>1 &gt; 4UTARA12 RODA</v>
      </c>
      <c r="AN1211" s="5" t="str">
        <f t="shared" si="339"/>
        <v>mulyadiBMJ II1 &gt; 4UTARA12 RODA</v>
      </c>
      <c r="AO1211" s="5" t="str">
        <f t="shared" si="340"/>
        <v>mulyadi1 &gt; 4UTARA12 RODA</v>
      </c>
      <c r="AP1211" s="5" t="str">
        <f t="shared" si="341"/>
        <v>44191NIGHT</v>
      </c>
    </row>
    <row r="1212" spans="1:42" x14ac:dyDescent="0.3">
      <c r="A1212" s="33">
        <v>1</v>
      </c>
      <c r="B1212" s="33"/>
      <c r="C1212" s="70">
        <v>44191</v>
      </c>
      <c r="D1212" s="71" t="s">
        <v>87</v>
      </c>
      <c r="E1212" s="70">
        <v>44191</v>
      </c>
      <c r="F1212" s="71">
        <v>5156311</v>
      </c>
      <c r="G1212" s="33" t="s">
        <v>20</v>
      </c>
      <c r="H1212" s="33" t="s">
        <v>21</v>
      </c>
      <c r="I1212" s="33" t="s">
        <v>45</v>
      </c>
      <c r="J1212" s="33" t="s">
        <v>46</v>
      </c>
      <c r="K1212" s="63" t="s">
        <v>33</v>
      </c>
      <c r="L1212" s="32" t="str">
        <f t="shared" si="342"/>
        <v>CGE370</v>
      </c>
      <c r="M1212" s="32" t="str">
        <f t="shared" si="343"/>
        <v>BMJ II</v>
      </c>
      <c r="N1212" s="32" t="str">
        <f t="shared" si="344"/>
        <v>12 RODA</v>
      </c>
      <c r="O1212" s="64">
        <v>0.95863425925925927</v>
      </c>
      <c r="P1212" s="65">
        <v>44191.958634259259</v>
      </c>
      <c r="Q1212" s="65"/>
      <c r="R1212" s="66">
        <v>1</v>
      </c>
      <c r="S1212" s="66">
        <v>44720</v>
      </c>
      <c r="T1212" s="66">
        <v>17220</v>
      </c>
      <c r="U1212" s="67">
        <f t="shared" si="336"/>
        <v>27.5</v>
      </c>
      <c r="V1212" s="66">
        <f t="shared" si="327"/>
        <v>557617.5</v>
      </c>
      <c r="W1212" s="66" t="str">
        <f t="shared" si="328"/>
        <v>1 &gt; 4</v>
      </c>
      <c r="X1212" s="66">
        <f>A1212+SUMIFS(Presensi!F:F,Presensi!E:E,'Entry Data'!AP1212)</f>
        <v>1</v>
      </c>
      <c r="Y1212" s="66">
        <f>IFERROR(INDEX('Retasi Pricing'!F:F,MATCH('Entry Data'!AM1212,'Retasi Pricing'!E:E,0))*X1212,"")</f>
        <v>27500</v>
      </c>
      <c r="Z1212" s="62" t="s">
        <v>26</v>
      </c>
      <c r="AA1212" s="62" t="s">
        <v>27</v>
      </c>
      <c r="AB1212" s="32"/>
      <c r="AC1212" s="32" t="s">
        <v>208</v>
      </c>
      <c r="AD1212" s="32" t="str">
        <f t="shared" si="329"/>
        <v/>
      </c>
      <c r="AF1212" s="5" t="str">
        <f t="shared" si="330"/>
        <v>mulyadi44191</v>
      </c>
      <c r="AG1212" s="5" t="str">
        <f t="shared" si="331"/>
        <v>BMJ 04344191UTARANIGHT</v>
      </c>
      <c r="AH1212" s="5" t="str">
        <f t="shared" si="332"/>
        <v>mulyadi44191UTARANIGHT</v>
      </c>
      <c r="AI1212" s="5" t="str">
        <f t="shared" si="333"/>
        <v>BMJ 04344191NIGHT</v>
      </c>
      <c r="AJ1212" s="5" t="str">
        <f t="shared" si="334"/>
        <v>mulyadi44191NIGHT</v>
      </c>
      <c r="AK1212" s="5" t="str">
        <f t="shared" si="335"/>
        <v>mulyadiBMJ II</v>
      </c>
      <c r="AL1212" s="5" t="str">
        <f t="shared" si="337"/>
        <v>1UTARA</v>
      </c>
      <c r="AM1212" s="5" t="str">
        <f t="shared" si="338"/>
        <v>1 &gt; 4UTARA12 RODA</v>
      </c>
      <c r="AN1212" s="5" t="str">
        <f t="shared" si="339"/>
        <v>mulyadiBMJ II1 &gt; 4UTARA12 RODA</v>
      </c>
      <c r="AO1212" s="5" t="str">
        <f t="shared" si="340"/>
        <v>mulyadi1 &gt; 4UTARA12 RODA</v>
      </c>
      <c r="AP1212" s="5" t="str">
        <f t="shared" si="341"/>
        <v>44191NIGHT</v>
      </c>
    </row>
    <row r="1213" spans="1:42" x14ac:dyDescent="0.3">
      <c r="A1213" s="33">
        <v>1</v>
      </c>
      <c r="B1213" s="33"/>
      <c r="C1213" s="70">
        <v>44191</v>
      </c>
      <c r="D1213" s="71" t="s">
        <v>87</v>
      </c>
      <c r="E1213" s="70">
        <v>44192</v>
      </c>
      <c r="F1213" s="71">
        <v>5156476</v>
      </c>
      <c r="G1213" s="33" t="s">
        <v>20</v>
      </c>
      <c r="H1213" s="33" t="s">
        <v>21</v>
      </c>
      <c r="I1213" s="33" t="s">
        <v>45</v>
      </c>
      <c r="J1213" s="33" t="s">
        <v>46</v>
      </c>
      <c r="K1213" s="63" t="s">
        <v>107</v>
      </c>
      <c r="L1213" s="32" t="str">
        <f t="shared" si="342"/>
        <v>CGE370</v>
      </c>
      <c r="M1213" s="32" t="str">
        <f t="shared" si="343"/>
        <v>BMJ II</v>
      </c>
      <c r="N1213" s="32" t="str">
        <f t="shared" si="344"/>
        <v>12 RODA</v>
      </c>
      <c r="O1213" s="64">
        <v>0.11131944444444446</v>
      </c>
      <c r="P1213" s="65">
        <v>44192.111319444448</v>
      </c>
      <c r="Q1213" s="65"/>
      <c r="R1213" s="66">
        <v>3</v>
      </c>
      <c r="S1213" s="66">
        <v>45220</v>
      </c>
      <c r="T1213" s="66">
        <v>16740</v>
      </c>
      <c r="U1213" s="67">
        <f t="shared" si="336"/>
        <v>28.48</v>
      </c>
      <c r="V1213" s="66">
        <f t="shared" si="327"/>
        <v>577488.96</v>
      </c>
      <c r="W1213" s="66" t="str">
        <f t="shared" si="328"/>
        <v>1 &gt; 4</v>
      </c>
      <c r="X1213" s="66">
        <f>A1213+SUMIFS(Presensi!F:F,Presensi!E:E,'Entry Data'!AP1213)</f>
        <v>1</v>
      </c>
      <c r="Y1213" s="66">
        <f>IFERROR(INDEX('Retasi Pricing'!F:F,MATCH('Entry Data'!AM1213,'Retasi Pricing'!E:E,0))*X1213,"")</f>
        <v>27500</v>
      </c>
      <c r="Z1213" s="62" t="s">
        <v>26</v>
      </c>
      <c r="AA1213" s="62" t="s">
        <v>27</v>
      </c>
      <c r="AB1213" s="32"/>
      <c r="AC1213" s="32" t="s">
        <v>198</v>
      </c>
      <c r="AD1213" s="32" t="str">
        <f t="shared" si="329"/>
        <v/>
      </c>
      <c r="AF1213" s="5" t="str">
        <f t="shared" si="330"/>
        <v>mustamin44191</v>
      </c>
      <c r="AG1213" s="5" t="str">
        <f t="shared" si="331"/>
        <v>BMJ 04444191UTARANIGHT</v>
      </c>
      <c r="AH1213" s="5" t="str">
        <f t="shared" si="332"/>
        <v>mustamin44191UTARANIGHT</v>
      </c>
      <c r="AI1213" s="5" t="str">
        <f t="shared" si="333"/>
        <v>BMJ 04444191NIGHT</v>
      </c>
      <c r="AJ1213" s="5" t="str">
        <f t="shared" si="334"/>
        <v>mustamin44191NIGHT</v>
      </c>
      <c r="AK1213" s="5" t="str">
        <f t="shared" si="335"/>
        <v>mustaminBMJ II</v>
      </c>
      <c r="AL1213" s="5" t="str">
        <f t="shared" si="337"/>
        <v>3UTARA</v>
      </c>
      <c r="AM1213" s="5" t="str">
        <f t="shared" si="338"/>
        <v>1 &gt; 4UTARA12 RODA</v>
      </c>
      <c r="AN1213" s="5" t="str">
        <f t="shared" si="339"/>
        <v>mustaminBMJ II1 &gt; 4UTARA12 RODA</v>
      </c>
      <c r="AO1213" s="5" t="str">
        <f t="shared" si="340"/>
        <v>mustamin1 &gt; 4UTARA12 RODA</v>
      </c>
      <c r="AP1213" s="5" t="str">
        <f t="shared" si="341"/>
        <v>44191NIGHT</v>
      </c>
    </row>
    <row r="1214" spans="1:42" x14ac:dyDescent="0.3">
      <c r="A1214" s="33">
        <v>1</v>
      </c>
      <c r="B1214" s="33"/>
      <c r="C1214" s="70">
        <v>44191</v>
      </c>
      <c r="D1214" s="71" t="s">
        <v>87</v>
      </c>
      <c r="E1214" s="70">
        <v>44192</v>
      </c>
      <c r="F1214" s="71">
        <v>5156541</v>
      </c>
      <c r="G1214" s="33" t="s">
        <v>20</v>
      </c>
      <c r="H1214" s="33" t="s">
        <v>21</v>
      </c>
      <c r="I1214" s="33" t="s">
        <v>45</v>
      </c>
      <c r="J1214" s="33" t="s">
        <v>46</v>
      </c>
      <c r="K1214" s="63" t="s">
        <v>107</v>
      </c>
      <c r="L1214" s="32" t="str">
        <f t="shared" si="342"/>
        <v>CGE370</v>
      </c>
      <c r="M1214" s="32" t="str">
        <f t="shared" si="343"/>
        <v>BMJ II</v>
      </c>
      <c r="N1214" s="32" t="str">
        <f t="shared" si="344"/>
        <v>12 RODA</v>
      </c>
      <c r="O1214" s="64">
        <v>0.1758912037037037</v>
      </c>
      <c r="P1214" s="65">
        <v>44192.175891203704</v>
      </c>
      <c r="Q1214" s="65"/>
      <c r="R1214" s="66">
        <v>4</v>
      </c>
      <c r="S1214" s="66">
        <v>46320</v>
      </c>
      <c r="T1214" s="66">
        <v>16740</v>
      </c>
      <c r="U1214" s="67">
        <f t="shared" si="336"/>
        <v>29.58</v>
      </c>
      <c r="V1214" s="66">
        <f t="shared" si="327"/>
        <v>599793.65999999992</v>
      </c>
      <c r="W1214" s="66" t="str">
        <f t="shared" si="328"/>
        <v>1 &gt; 4</v>
      </c>
      <c r="X1214" s="66">
        <f>A1214+SUMIFS(Presensi!F:F,Presensi!E:E,'Entry Data'!AP1214)</f>
        <v>1</v>
      </c>
      <c r="Y1214" s="66">
        <f>IFERROR(INDEX('Retasi Pricing'!F:F,MATCH('Entry Data'!AM1214,'Retasi Pricing'!E:E,0))*X1214,"")</f>
        <v>27500</v>
      </c>
      <c r="Z1214" s="62" t="s">
        <v>26</v>
      </c>
      <c r="AA1214" s="62" t="s">
        <v>27</v>
      </c>
      <c r="AB1214" s="32"/>
      <c r="AC1214" s="32" t="s">
        <v>198</v>
      </c>
      <c r="AD1214" s="32" t="str">
        <f t="shared" si="329"/>
        <v/>
      </c>
      <c r="AF1214" s="5" t="str">
        <f t="shared" si="330"/>
        <v>mustamin44191</v>
      </c>
      <c r="AG1214" s="5" t="str">
        <f t="shared" si="331"/>
        <v>BMJ 04444191UTARANIGHT</v>
      </c>
      <c r="AH1214" s="5" t="str">
        <f t="shared" si="332"/>
        <v>mustamin44191UTARANIGHT</v>
      </c>
      <c r="AI1214" s="5" t="str">
        <f t="shared" si="333"/>
        <v>BMJ 04444191NIGHT</v>
      </c>
      <c r="AJ1214" s="5" t="str">
        <f t="shared" si="334"/>
        <v>mustamin44191NIGHT</v>
      </c>
      <c r="AK1214" s="5" t="str">
        <f t="shared" si="335"/>
        <v>mustaminBMJ II</v>
      </c>
      <c r="AL1214" s="5" t="str">
        <f t="shared" si="337"/>
        <v>4UTARA</v>
      </c>
      <c r="AM1214" s="5" t="str">
        <f t="shared" si="338"/>
        <v>1 &gt; 4UTARA12 RODA</v>
      </c>
      <c r="AN1214" s="5" t="str">
        <f t="shared" si="339"/>
        <v>mustaminBMJ II1 &gt; 4UTARA12 RODA</v>
      </c>
      <c r="AO1214" s="5" t="str">
        <f t="shared" si="340"/>
        <v>mustamin1 &gt; 4UTARA12 RODA</v>
      </c>
      <c r="AP1214" s="5" t="str">
        <f t="shared" si="341"/>
        <v>44191NIGHT</v>
      </c>
    </row>
    <row r="1215" spans="1:42" x14ac:dyDescent="0.3">
      <c r="A1215" s="33">
        <v>1</v>
      </c>
      <c r="B1215" s="33"/>
      <c r="C1215" s="70">
        <v>44191</v>
      </c>
      <c r="D1215" s="71" t="s">
        <v>87</v>
      </c>
      <c r="E1215" s="70">
        <v>44191</v>
      </c>
      <c r="F1215" s="71">
        <v>5156181</v>
      </c>
      <c r="G1215" s="33" t="s">
        <v>20</v>
      </c>
      <c r="H1215" s="33" t="s">
        <v>21</v>
      </c>
      <c r="I1215" s="33" t="s">
        <v>45</v>
      </c>
      <c r="J1215" s="33" t="s">
        <v>46</v>
      </c>
      <c r="K1215" s="63" t="s">
        <v>107</v>
      </c>
      <c r="L1215" s="32" t="str">
        <f t="shared" si="342"/>
        <v>CGE370</v>
      </c>
      <c r="M1215" s="32" t="str">
        <f t="shared" si="343"/>
        <v>BMJ II</v>
      </c>
      <c r="N1215" s="32" t="str">
        <f t="shared" si="344"/>
        <v>12 RODA</v>
      </c>
      <c r="O1215" s="64">
        <v>0.85163194444444434</v>
      </c>
      <c r="P1215" s="65">
        <v>44191.85796296296</v>
      </c>
      <c r="Q1215" s="65"/>
      <c r="R1215" s="66">
        <v>1</v>
      </c>
      <c r="S1215" s="66">
        <v>45640</v>
      </c>
      <c r="T1215" s="66">
        <v>16740</v>
      </c>
      <c r="U1215" s="67">
        <f t="shared" si="336"/>
        <v>28.9</v>
      </c>
      <c r="V1215" s="66">
        <f t="shared" si="327"/>
        <v>586005.29999999993</v>
      </c>
      <c r="W1215" s="66" t="str">
        <f t="shared" si="328"/>
        <v>1 &gt; 4</v>
      </c>
      <c r="X1215" s="66">
        <f>A1215+SUMIFS(Presensi!F:F,Presensi!E:E,'Entry Data'!AP1215)</f>
        <v>1</v>
      </c>
      <c r="Y1215" s="66">
        <f>IFERROR(INDEX('Retasi Pricing'!F:F,MATCH('Entry Data'!AM1215,'Retasi Pricing'!E:E,0))*X1215,"")</f>
        <v>27500</v>
      </c>
      <c r="Z1215" s="62" t="s">
        <v>26</v>
      </c>
      <c r="AA1215" s="62" t="s">
        <v>27</v>
      </c>
      <c r="AB1215" s="32"/>
      <c r="AC1215" s="32" t="s">
        <v>198</v>
      </c>
      <c r="AD1215" s="32" t="str">
        <f t="shared" si="329"/>
        <v/>
      </c>
      <c r="AF1215" s="5" t="str">
        <f t="shared" si="330"/>
        <v>mustamin44191</v>
      </c>
      <c r="AG1215" s="5" t="str">
        <f t="shared" si="331"/>
        <v>BMJ 04444191UTARANIGHT</v>
      </c>
      <c r="AH1215" s="5" t="str">
        <f t="shared" si="332"/>
        <v>mustamin44191UTARANIGHT</v>
      </c>
      <c r="AI1215" s="5" t="str">
        <f t="shared" si="333"/>
        <v>BMJ 04444191NIGHT</v>
      </c>
      <c r="AJ1215" s="5" t="str">
        <f t="shared" si="334"/>
        <v>mustamin44191NIGHT</v>
      </c>
      <c r="AK1215" s="5" t="str">
        <f t="shared" si="335"/>
        <v>mustaminBMJ II</v>
      </c>
      <c r="AL1215" s="5" t="str">
        <f t="shared" si="337"/>
        <v>1UTARA</v>
      </c>
      <c r="AM1215" s="5" t="str">
        <f t="shared" si="338"/>
        <v>1 &gt; 4UTARA12 RODA</v>
      </c>
      <c r="AN1215" s="5" t="str">
        <f t="shared" si="339"/>
        <v>mustaminBMJ II1 &gt; 4UTARA12 RODA</v>
      </c>
      <c r="AO1215" s="5" t="str">
        <f t="shared" si="340"/>
        <v>mustamin1 &gt; 4UTARA12 RODA</v>
      </c>
      <c r="AP1215" s="5" t="str">
        <f t="shared" si="341"/>
        <v>44191NIGHT</v>
      </c>
    </row>
    <row r="1216" spans="1:42" x14ac:dyDescent="0.3">
      <c r="A1216" s="33">
        <v>1</v>
      </c>
      <c r="B1216" s="33"/>
      <c r="C1216" s="70">
        <v>44191</v>
      </c>
      <c r="D1216" s="71" t="s">
        <v>87</v>
      </c>
      <c r="E1216" s="70">
        <v>44191</v>
      </c>
      <c r="F1216" s="71">
        <v>5156259</v>
      </c>
      <c r="G1216" s="33" t="s">
        <v>20</v>
      </c>
      <c r="H1216" s="33" t="s">
        <v>21</v>
      </c>
      <c r="I1216" s="33" t="s">
        <v>45</v>
      </c>
      <c r="J1216" s="33" t="s">
        <v>46</v>
      </c>
      <c r="K1216" s="63" t="s">
        <v>107</v>
      </c>
      <c r="L1216" s="32" t="str">
        <f t="shared" si="342"/>
        <v>CGE370</v>
      </c>
      <c r="M1216" s="32" t="str">
        <f t="shared" si="343"/>
        <v>BMJ II</v>
      </c>
      <c r="N1216" s="32" t="str">
        <f t="shared" si="344"/>
        <v>12 RODA</v>
      </c>
      <c r="O1216" s="64">
        <v>0.91500000000000004</v>
      </c>
      <c r="P1216" s="65">
        <v>44191.915000000001</v>
      </c>
      <c r="Q1216" s="65"/>
      <c r="R1216" s="66">
        <v>2</v>
      </c>
      <c r="S1216" s="66">
        <v>43580</v>
      </c>
      <c r="T1216" s="66">
        <v>16740</v>
      </c>
      <c r="U1216" s="67">
        <f t="shared" si="336"/>
        <v>26.84</v>
      </c>
      <c r="V1216" s="66">
        <f t="shared" si="327"/>
        <v>544234.68000000005</v>
      </c>
      <c r="W1216" s="66" t="str">
        <f t="shared" si="328"/>
        <v>1 &gt; 4</v>
      </c>
      <c r="X1216" s="66">
        <f>A1216+SUMIFS(Presensi!F:F,Presensi!E:E,'Entry Data'!AP1216)</f>
        <v>1</v>
      </c>
      <c r="Y1216" s="66">
        <f>IFERROR(INDEX('Retasi Pricing'!F:F,MATCH('Entry Data'!AM1216,'Retasi Pricing'!E:E,0))*X1216,"")</f>
        <v>27500</v>
      </c>
      <c r="Z1216" s="62" t="s">
        <v>26</v>
      </c>
      <c r="AA1216" s="62" t="s">
        <v>27</v>
      </c>
      <c r="AB1216" s="32"/>
      <c r="AC1216" s="32" t="s">
        <v>198</v>
      </c>
      <c r="AD1216" s="32" t="str">
        <f t="shared" si="329"/>
        <v/>
      </c>
      <c r="AF1216" s="5" t="str">
        <f t="shared" si="330"/>
        <v>mustamin44191</v>
      </c>
      <c r="AG1216" s="5" t="str">
        <f t="shared" si="331"/>
        <v>BMJ 04444191UTARANIGHT</v>
      </c>
      <c r="AH1216" s="5" t="str">
        <f t="shared" si="332"/>
        <v>mustamin44191UTARANIGHT</v>
      </c>
      <c r="AI1216" s="5" t="str">
        <f t="shared" si="333"/>
        <v>BMJ 04444191NIGHT</v>
      </c>
      <c r="AJ1216" s="5" t="str">
        <f t="shared" si="334"/>
        <v>mustamin44191NIGHT</v>
      </c>
      <c r="AK1216" s="5" t="str">
        <f t="shared" si="335"/>
        <v>mustaminBMJ II</v>
      </c>
      <c r="AL1216" s="5" t="str">
        <f t="shared" si="337"/>
        <v>2UTARA</v>
      </c>
      <c r="AM1216" s="5" t="str">
        <f t="shared" si="338"/>
        <v>1 &gt; 4UTARA12 RODA</v>
      </c>
      <c r="AN1216" s="5" t="str">
        <f t="shared" si="339"/>
        <v>mustaminBMJ II1 &gt; 4UTARA12 RODA</v>
      </c>
      <c r="AO1216" s="5" t="str">
        <f t="shared" si="340"/>
        <v>mustamin1 &gt; 4UTARA12 RODA</v>
      </c>
      <c r="AP1216" s="5" t="str">
        <f t="shared" si="341"/>
        <v>44191NIGHT</v>
      </c>
    </row>
    <row r="1217" spans="1:42" x14ac:dyDescent="0.3">
      <c r="A1217" s="33">
        <v>1</v>
      </c>
      <c r="B1217" s="33"/>
      <c r="C1217" s="70">
        <v>44191</v>
      </c>
      <c r="D1217" s="71" t="s">
        <v>87</v>
      </c>
      <c r="E1217" s="70">
        <v>44192</v>
      </c>
      <c r="F1217" s="71">
        <v>5156492</v>
      </c>
      <c r="G1217" s="33" t="s">
        <v>20</v>
      </c>
      <c r="H1217" s="33" t="s">
        <v>21</v>
      </c>
      <c r="I1217" s="33" t="s">
        <v>45</v>
      </c>
      <c r="J1217" s="33" t="s">
        <v>46</v>
      </c>
      <c r="K1217" s="63" t="s">
        <v>35</v>
      </c>
      <c r="L1217" s="32" t="str">
        <f t="shared" si="342"/>
        <v>CGE370</v>
      </c>
      <c r="M1217" s="32" t="str">
        <f t="shared" si="343"/>
        <v>BMJ II</v>
      </c>
      <c r="N1217" s="32" t="str">
        <f t="shared" si="344"/>
        <v>12 RODA</v>
      </c>
      <c r="O1217" s="64">
        <v>0.12594907407407407</v>
      </c>
      <c r="P1217" s="65">
        <v>44192.125949074078</v>
      </c>
      <c r="Q1217" s="65"/>
      <c r="R1217" s="66">
        <v>2</v>
      </c>
      <c r="S1217" s="66">
        <v>45980</v>
      </c>
      <c r="T1217" s="66">
        <v>17160</v>
      </c>
      <c r="U1217" s="67">
        <f t="shared" si="336"/>
        <v>28.82</v>
      </c>
      <c r="V1217" s="66">
        <f t="shared" si="327"/>
        <v>584383.14</v>
      </c>
      <c r="W1217" s="66" t="str">
        <f t="shared" si="328"/>
        <v>1 &gt; 4</v>
      </c>
      <c r="X1217" s="66">
        <f>A1217+SUMIFS(Presensi!F:F,Presensi!E:E,'Entry Data'!AP1217)</f>
        <v>1</v>
      </c>
      <c r="Y1217" s="66">
        <f>IFERROR(INDEX('Retasi Pricing'!F:F,MATCH('Entry Data'!AM1217,'Retasi Pricing'!E:E,0))*X1217,"")</f>
        <v>27500</v>
      </c>
      <c r="Z1217" s="62" t="s">
        <v>26</v>
      </c>
      <c r="AA1217" s="62" t="s">
        <v>27</v>
      </c>
      <c r="AB1217" s="32"/>
      <c r="AC1217" s="32" t="s">
        <v>202</v>
      </c>
      <c r="AD1217" s="32" t="str">
        <f t="shared" si="329"/>
        <v/>
      </c>
      <c r="AF1217" s="5" t="str">
        <f t="shared" si="330"/>
        <v>alusdi44191</v>
      </c>
      <c r="AG1217" s="5" t="str">
        <f t="shared" si="331"/>
        <v>BMJ 04544191UTARANIGHT</v>
      </c>
      <c r="AH1217" s="5" t="str">
        <f t="shared" si="332"/>
        <v>alusdi44191UTARANIGHT</v>
      </c>
      <c r="AI1217" s="5" t="str">
        <f t="shared" si="333"/>
        <v>BMJ 04544191NIGHT</v>
      </c>
      <c r="AJ1217" s="5" t="str">
        <f t="shared" si="334"/>
        <v>alusdi44191NIGHT</v>
      </c>
      <c r="AK1217" s="5" t="str">
        <f t="shared" si="335"/>
        <v>alusdiBMJ II</v>
      </c>
      <c r="AL1217" s="5" t="str">
        <f t="shared" si="337"/>
        <v>2UTARA</v>
      </c>
      <c r="AM1217" s="5" t="str">
        <f t="shared" si="338"/>
        <v>1 &gt; 4UTARA12 RODA</v>
      </c>
      <c r="AN1217" s="5" t="str">
        <f t="shared" si="339"/>
        <v>alusdiBMJ II1 &gt; 4UTARA12 RODA</v>
      </c>
      <c r="AO1217" s="5" t="str">
        <f t="shared" si="340"/>
        <v>alusdi1 &gt; 4UTARA12 RODA</v>
      </c>
      <c r="AP1217" s="5" t="str">
        <f t="shared" si="341"/>
        <v>44191NIGHT</v>
      </c>
    </row>
    <row r="1218" spans="1:42" x14ac:dyDescent="0.3">
      <c r="A1218" s="33">
        <v>1</v>
      </c>
      <c r="B1218" s="33"/>
      <c r="C1218" s="70">
        <v>44191</v>
      </c>
      <c r="D1218" s="71" t="s">
        <v>87</v>
      </c>
      <c r="E1218" s="70">
        <v>44192</v>
      </c>
      <c r="F1218" s="71">
        <v>5156556</v>
      </c>
      <c r="G1218" s="33" t="s">
        <v>20</v>
      </c>
      <c r="H1218" s="33" t="s">
        <v>21</v>
      </c>
      <c r="I1218" s="33" t="s">
        <v>45</v>
      </c>
      <c r="J1218" s="33" t="s">
        <v>46</v>
      </c>
      <c r="K1218" s="63" t="s">
        <v>35</v>
      </c>
      <c r="L1218" s="32" t="str">
        <f t="shared" si="342"/>
        <v>CGE370</v>
      </c>
      <c r="M1218" s="32" t="str">
        <f t="shared" si="343"/>
        <v>BMJ II</v>
      </c>
      <c r="N1218" s="32" t="str">
        <f t="shared" si="344"/>
        <v>12 RODA</v>
      </c>
      <c r="O1218" s="64">
        <v>0.19563657407407409</v>
      </c>
      <c r="P1218" s="65">
        <v>44192.195636574077</v>
      </c>
      <c r="Q1218" s="65"/>
      <c r="R1218" s="66">
        <v>3</v>
      </c>
      <c r="S1218" s="66">
        <v>45520</v>
      </c>
      <c r="T1218" s="66">
        <v>17160</v>
      </c>
      <c r="U1218" s="67">
        <f t="shared" si="336"/>
        <v>28.36</v>
      </c>
      <c r="V1218" s="66">
        <f t="shared" si="327"/>
        <v>575055.72</v>
      </c>
      <c r="W1218" s="66" t="str">
        <f t="shared" si="328"/>
        <v>1 &gt; 4</v>
      </c>
      <c r="X1218" s="66">
        <f>A1218+SUMIFS(Presensi!F:F,Presensi!E:E,'Entry Data'!AP1218)</f>
        <v>1</v>
      </c>
      <c r="Y1218" s="66">
        <f>IFERROR(INDEX('Retasi Pricing'!F:F,MATCH('Entry Data'!AM1218,'Retasi Pricing'!E:E,0))*X1218,"")</f>
        <v>27500</v>
      </c>
      <c r="Z1218" s="62" t="s">
        <v>26</v>
      </c>
      <c r="AA1218" s="62" t="s">
        <v>27</v>
      </c>
      <c r="AB1218" s="32"/>
      <c r="AC1218" s="32" t="s">
        <v>202</v>
      </c>
      <c r="AD1218" s="32" t="str">
        <f t="shared" si="329"/>
        <v/>
      </c>
      <c r="AF1218" s="5" t="str">
        <f t="shared" si="330"/>
        <v>alusdi44191</v>
      </c>
      <c r="AG1218" s="5" t="str">
        <f t="shared" si="331"/>
        <v>BMJ 04544191UTARANIGHT</v>
      </c>
      <c r="AH1218" s="5" t="str">
        <f t="shared" si="332"/>
        <v>alusdi44191UTARANIGHT</v>
      </c>
      <c r="AI1218" s="5" t="str">
        <f t="shared" si="333"/>
        <v>BMJ 04544191NIGHT</v>
      </c>
      <c r="AJ1218" s="5" t="str">
        <f t="shared" si="334"/>
        <v>alusdi44191NIGHT</v>
      </c>
      <c r="AK1218" s="5" t="str">
        <f t="shared" si="335"/>
        <v>alusdiBMJ II</v>
      </c>
      <c r="AL1218" s="5" t="str">
        <f t="shared" si="337"/>
        <v>3UTARA</v>
      </c>
      <c r="AM1218" s="5" t="str">
        <f t="shared" si="338"/>
        <v>1 &gt; 4UTARA12 RODA</v>
      </c>
      <c r="AN1218" s="5" t="str">
        <f t="shared" si="339"/>
        <v>alusdiBMJ II1 &gt; 4UTARA12 RODA</v>
      </c>
      <c r="AO1218" s="5" t="str">
        <f t="shared" si="340"/>
        <v>alusdi1 &gt; 4UTARA12 RODA</v>
      </c>
      <c r="AP1218" s="5" t="str">
        <f t="shared" si="341"/>
        <v>44191NIGHT</v>
      </c>
    </row>
    <row r="1219" spans="1:42" x14ac:dyDescent="0.3">
      <c r="A1219" s="33">
        <v>1</v>
      </c>
      <c r="B1219" s="33"/>
      <c r="C1219" s="70">
        <v>44191</v>
      </c>
      <c r="D1219" s="71" t="s">
        <v>87</v>
      </c>
      <c r="E1219" s="70">
        <v>44192</v>
      </c>
      <c r="F1219" s="71">
        <v>5156615</v>
      </c>
      <c r="G1219" s="33" t="s">
        <v>20</v>
      </c>
      <c r="H1219" s="33" t="s">
        <v>21</v>
      </c>
      <c r="I1219" s="33" t="s">
        <v>45</v>
      </c>
      <c r="J1219" s="33" t="s">
        <v>46</v>
      </c>
      <c r="K1219" s="63" t="s">
        <v>35</v>
      </c>
      <c r="L1219" s="32" t="str">
        <f t="shared" si="342"/>
        <v>CGE370</v>
      </c>
      <c r="M1219" s="32" t="str">
        <f t="shared" si="343"/>
        <v>BMJ II</v>
      </c>
      <c r="N1219" s="32" t="str">
        <f t="shared" si="344"/>
        <v>12 RODA</v>
      </c>
      <c r="O1219" s="64">
        <v>0.25818287037037035</v>
      </c>
      <c r="P1219" s="65">
        <v>44192.25818287037</v>
      </c>
      <c r="Q1219" s="65"/>
      <c r="R1219" s="66">
        <v>4</v>
      </c>
      <c r="S1219" s="66">
        <v>44700</v>
      </c>
      <c r="T1219" s="66">
        <v>17160</v>
      </c>
      <c r="U1219" s="67">
        <f t="shared" si="336"/>
        <v>27.54</v>
      </c>
      <c r="V1219" s="66">
        <f t="shared" si="327"/>
        <v>558428.58000000007</v>
      </c>
      <c r="W1219" s="66" t="str">
        <f t="shared" si="328"/>
        <v>1 &gt; 4</v>
      </c>
      <c r="X1219" s="66">
        <f>A1219+SUMIFS(Presensi!F:F,Presensi!E:E,'Entry Data'!AP1219)</f>
        <v>1</v>
      </c>
      <c r="Y1219" s="66">
        <f>IFERROR(INDEX('Retasi Pricing'!F:F,MATCH('Entry Data'!AM1219,'Retasi Pricing'!E:E,0))*X1219,"")</f>
        <v>27500</v>
      </c>
      <c r="Z1219" s="62" t="s">
        <v>26</v>
      </c>
      <c r="AA1219" s="62" t="s">
        <v>27</v>
      </c>
      <c r="AB1219" s="32"/>
      <c r="AC1219" s="32" t="s">
        <v>202</v>
      </c>
      <c r="AD1219" s="32" t="str">
        <f t="shared" si="329"/>
        <v/>
      </c>
      <c r="AF1219" s="5" t="str">
        <f t="shared" si="330"/>
        <v>alusdi44191</v>
      </c>
      <c r="AG1219" s="5" t="str">
        <f t="shared" si="331"/>
        <v>BMJ 04544191UTARANIGHT</v>
      </c>
      <c r="AH1219" s="5" t="str">
        <f t="shared" si="332"/>
        <v>alusdi44191UTARANIGHT</v>
      </c>
      <c r="AI1219" s="5" t="str">
        <f t="shared" si="333"/>
        <v>BMJ 04544191NIGHT</v>
      </c>
      <c r="AJ1219" s="5" t="str">
        <f t="shared" si="334"/>
        <v>alusdi44191NIGHT</v>
      </c>
      <c r="AK1219" s="5" t="str">
        <f t="shared" si="335"/>
        <v>alusdiBMJ II</v>
      </c>
      <c r="AL1219" s="5" t="str">
        <f t="shared" si="337"/>
        <v>4UTARA</v>
      </c>
      <c r="AM1219" s="5" t="str">
        <f t="shared" si="338"/>
        <v>1 &gt; 4UTARA12 RODA</v>
      </c>
      <c r="AN1219" s="5" t="str">
        <f t="shared" si="339"/>
        <v>alusdiBMJ II1 &gt; 4UTARA12 RODA</v>
      </c>
      <c r="AO1219" s="5" t="str">
        <f t="shared" si="340"/>
        <v>alusdi1 &gt; 4UTARA12 RODA</v>
      </c>
      <c r="AP1219" s="5" t="str">
        <f t="shared" si="341"/>
        <v>44191NIGHT</v>
      </c>
    </row>
    <row r="1220" spans="1:42" x14ac:dyDescent="0.3">
      <c r="A1220" s="33">
        <v>1</v>
      </c>
      <c r="B1220" s="33"/>
      <c r="C1220" s="70">
        <v>44191</v>
      </c>
      <c r="D1220" s="71" t="s">
        <v>87</v>
      </c>
      <c r="E1220" s="70">
        <v>44191</v>
      </c>
      <c r="F1220" s="71">
        <v>5156340</v>
      </c>
      <c r="G1220" s="33" t="s">
        <v>20</v>
      </c>
      <c r="H1220" s="33" t="s">
        <v>21</v>
      </c>
      <c r="I1220" s="33" t="s">
        <v>45</v>
      </c>
      <c r="J1220" s="33" t="s">
        <v>46</v>
      </c>
      <c r="K1220" s="63" t="s">
        <v>35</v>
      </c>
      <c r="L1220" s="32" t="str">
        <f t="shared" si="342"/>
        <v>CGE370</v>
      </c>
      <c r="M1220" s="32" t="str">
        <f t="shared" si="343"/>
        <v>BMJ II</v>
      </c>
      <c r="N1220" s="32" t="str">
        <f t="shared" si="344"/>
        <v>12 RODA</v>
      </c>
      <c r="O1220" s="64">
        <v>0.9865046296296297</v>
      </c>
      <c r="P1220" s="65">
        <v>44191.986504629633</v>
      </c>
      <c r="Q1220" s="65"/>
      <c r="R1220" s="66">
        <v>1</v>
      </c>
      <c r="S1220" s="66">
        <v>44480</v>
      </c>
      <c r="T1220" s="66">
        <v>17160</v>
      </c>
      <c r="U1220" s="67">
        <f t="shared" si="336"/>
        <v>27.32</v>
      </c>
      <c r="V1220" s="66">
        <f t="shared" si="327"/>
        <v>553967.64</v>
      </c>
      <c r="W1220" s="66" t="str">
        <f t="shared" si="328"/>
        <v>1 &gt; 4</v>
      </c>
      <c r="X1220" s="66">
        <f>A1220+SUMIFS(Presensi!F:F,Presensi!E:E,'Entry Data'!AP1220)</f>
        <v>1</v>
      </c>
      <c r="Y1220" s="66">
        <f>IFERROR(INDEX('Retasi Pricing'!F:F,MATCH('Entry Data'!AM1220,'Retasi Pricing'!E:E,0))*X1220,"")</f>
        <v>27500</v>
      </c>
      <c r="Z1220" s="62" t="s">
        <v>26</v>
      </c>
      <c r="AA1220" s="62" t="s">
        <v>27</v>
      </c>
      <c r="AB1220" s="32"/>
      <c r="AC1220" s="32" t="s">
        <v>202</v>
      </c>
      <c r="AD1220" s="32" t="str">
        <f t="shared" si="329"/>
        <v/>
      </c>
      <c r="AF1220" s="5" t="str">
        <f t="shared" si="330"/>
        <v>alusdi44191</v>
      </c>
      <c r="AG1220" s="5" t="str">
        <f t="shared" si="331"/>
        <v>BMJ 04544191UTARANIGHT</v>
      </c>
      <c r="AH1220" s="5" t="str">
        <f t="shared" si="332"/>
        <v>alusdi44191UTARANIGHT</v>
      </c>
      <c r="AI1220" s="5" t="str">
        <f t="shared" si="333"/>
        <v>BMJ 04544191NIGHT</v>
      </c>
      <c r="AJ1220" s="5" t="str">
        <f t="shared" si="334"/>
        <v>alusdi44191NIGHT</v>
      </c>
      <c r="AK1220" s="5" t="str">
        <f t="shared" si="335"/>
        <v>alusdiBMJ II</v>
      </c>
      <c r="AL1220" s="5" t="str">
        <f t="shared" si="337"/>
        <v>1UTARA</v>
      </c>
      <c r="AM1220" s="5" t="str">
        <f t="shared" si="338"/>
        <v>1 &gt; 4UTARA12 RODA</v>
      </c>
      <c r="AN1220" s="5" t="str">
        <f t="shared" si="339"/>
        <v>alusdiBMJ II1 &gt; 4UTARA12 RODA</v>
      </c>
      <c r="AO1220" s="5" t="str">
        <f t="shared" si="340"/>
        <v>alusdi1 &gt; 4UTARA12 RODA</v>
      </c>
      <c r="AP1220" s="5" t="str">
        <f t="shared" si="341"/>
        <v>44191NIGHT</v>
      </c>
    </row>
    <row r="1221" spans="1:42" x14ac:dyDescent="0.3">
      <c r="A1221" s="33">
        <v>1</v>
      </c>
      <c r="B1221" s="33"/>
      <c r="C1221" s="70">
        <v>44191</v>
      </c>
      <c r="D1221" s="71" t="s">
        <v>87</v>
      </c>
      <c r="E1221" s="70">
        <v>44192</v>
      </c>
      <c r="F1221" s="71">
        <v>5156362</v>
      </c>
      <c r="G1221" s="33" t="s">
        <v>20</v>
      </c>
      <c r="H1221" s="33" t="s">
        <v>21</v>
      </c>
      <c r="I1221" s="33" t="s">
        <v>45</v>
      </c>
      <c r="J1221" s="33" t="s">
        <v>46</v>
      </c>
      <c r="K1221" s="63" t="s">
        <v>36</v>
      </c>
      <c r="L1221" s="32" t="str">
        <f t="shared" si="342"/>
        <v>CGE370</v>
      </c>
      <c r="M1221" s="32" t="str">
        <f t="shared" si="343"/>
        <v>BMJ II</v>
      </c>
      <c r="N1221" s="32" t="str">
        <f t="shared" si="344"/>
        <v>12 RODA</v>
      </c>
      <c r="O1221" s="64">
        <v>2.4652777777777776E-3</v>
      </c>
      <c r="P1221" s="65">
        <v>44192.002465277779</v>
      </c>
      <c r="Q1221" s="65"/>
      <c r="R1221" s="66">
        <v>3</v>
      </c>
      <c r="S1221" s="66">
        <v>44760</v>
      </c>
      <c r="T1221" s="66">
        <v>16980</v>
      </c>
      <c r="U1221" s="67">
        <f t="shared" si="336"/>
        <v>27.78</v>
      </c>
      <c r="V1221" s="66">
        <f t="shared" si="327"/>
        <v>563295.06000000006</v>
      </c>
      <c r="W1221" s="66" t="str">
        <f t="shared" si="328"/>
        <v>1 &gt; 4</v>
      </c>
      <c r="X1221" s="66">
        <f>A1221+SUMIFS(Presensi!F:F,Presensi!E:E,'Entry Data'!AP1221)</f>
        <v>1</v>
      </c>
      <c r="Y1221" s="66">
        <f>IFERROR(INDEX('Retasi Pricing'!F:F,MATCH('Entry Data'!AM1221,'Retasi Pricing'!E:E,0))*X1221,"")</f>
        <v>27500</v>
      </c>
      <c r="Z1221" s="62" t="s">
        <v>26</v>
      </c>
      <c r="AA1221" s="62" t="s">
        <v>27</v>
      </c>
      <c r="AB1221" s="32"/>
      <c r="AC1221" s="32" t="s">
        <v>211</v>
      </c>
      <c r="AD1221" s="32" t="str">
        <f t="shared" si="329"/>
        <v/>
      </c>
      <c r="AF1221" s="5" t="str">
        <f t="shared" si="330"/>
        <v>yudianto44191</v>
      </c>
      <c r="AG1221" s="5" t="str">
        <f t="shared" si="331"/>
        <v>BMJ 04644191UTARANIGHT</v>
      </c>
      <c r="AH1221" s="5" t="str">
        <f t="shared" si="332"/>
        <v>yudianto44191UTARANIGHT</v>
      </c>
      <c r="AI1221" s="5" t="str">
        <f t="shared" si="333"/>
        <v>BMJ 04644191NIGHT</v>
      </c>
      <c r="AJ1221" s="5" t="str">
        <f t="shared" si="334"/>
        <v>yudianto44191NIGHT</v>
      </c>
      <c r="AK1221" s="5" t="str">
        <f t="shared" si="335"/>
        <v>yudiantoBMJ II</v>
      </c>
      <c r="AL1221" s="5" t="str">
        <f t="shared" si="337"/>
        <v>3UTARA</v>
      </c>
      <c r="AM1221" s="5" t="str">
        <f t="shared" si="338"/>
        <v>1 &gt; 4UTARA12 RODA</v>
      </c>
      <c r="AN1221" s="5" t="str">
        <f t="shared" si="339"/>
        <v>yudiantoBMJ II1 &gt; 4UTARA12 RODA</v>
      </c>
      <c r="AO1221" s="5" t="str">
        <f t="shared" si="340"/>
        <v>yudianto1 &gt; 4UTARA12 RODA</v>
      </c>
      <c r="AP1221" s="5" t="str">
        <f t="shared" si="341"/>
        <v>44191NIGHT</v>
      </c>
    </row>
    <row r="1222" spans="1:42" x14ac:dyDescent="0.3">
      <c r="A1222" s="33">
        <v>1</v>
      </c>
      <c r="B1222" s="33"/>
      <c r="C1222" s="70">
        <v>44191</v>
      </c>
      <c r="D1222" s="71" t="s">
        <v>87</v>
      </c>
      <c r="E1222" s="70">
        <v>44192</v>
      </c>
      <c r="F1222" s="71">
        <v>5156428</v>
      </c>
      <c r="G1222" s="33" t="s">
        <v>20</v>
      </c>
      <c r="H1222" s="33" t="s">
        <v>21</v>
      </c>
      <c r="I1222" s="33" t="s">
        <v>45</v>
      </c>
      <c r="J1222" s="33" t="s">
        <v>46</v>
      </c>
      <c r="K1222" s="63" t="s">
        <v>36</v>
      </c>
      <c r="L1222" s="32" t="str">
        <f t="shared" si="342"/>
        <v>CGE370</v>
      </c>
      <c r="M1222" s="32" t="str">
        <f t="shared" si="343"/>
        <v>BMJ II</v>
      </c>
      <c r="N1222" s="32" t="str">
        <f t="shared" si="344"/>
        <v>12 RODA</v>
      </c>
      <c r="O1222" s="64">
        <v>6.598379629629629E-2</v>
      </c>
      <c r="P1222" s="65">
        <v>44192.065983796296</v>
      </c>
      <c r="Q1222" s="65"/>
      <c r="R1222" s="66">
        <v>4</v>
      </c>
      <c r="S1222" s="66">
        <v>45160</v>
      </c>
      <c r="T1222" s="66">
        <v>16980</v>
      </c>
      <c r="U1222" s="67">
        <f t="shared" si="336"/>
        <v>28.18</v>
      </c>
      <c r="V1222" s="66">
        <f t="shared" si="327"/>
        <v>571405.86</v>
      </c>
      <c r="W1222" s="66" t="str">
        <f t="shared" si="328"/>
        <v>1 &gt; 4</v>
      </c>
      <c r="X1222" s="66">
        <f>A1222+SUMIFS(Presensi!F:F,Presensi!E:E,'Entry Data'!AP1222)</f>
        <v>1</v>
      </c>
      <c r="Y1222" s="66">
        <f>IFERROR(INDEX('Retasi Pricing'!F:F,MATCH('Entry Data'!AM1222,'Retasi Pricing'!E:E,0))*X1222,"")</f>
        <v>27500</v>
      </c>
      <c r="Z1222" s="62" t="s">
        <v>26</v>
      </c>
      <c r="AA1222" s="62" t="s">
        <v>27</v>
      </c>
      <c r="AB1222" s="32"/>
      <c r="AC1222" s="32" t="s">
        <v>211</v>
      </c>
      <c r="AD1222" s="32" t="str">
        <f t="shared" si="329"/>
        <v/>
      </c>
      <c r="AF1222" s="5" t="str">
        <f t="shared" si="330"/>
        <v>yudianto44191</v>
      </c>
      <c r="AG1222" s="5" t="str">
        <f t="shared" si="331"/>
        <v>BMJ 04644191UTARANIGHT</v>
      </c>
      <c r="AH1222" s="5" t="str">
        <f t="shared" si="332"/>
        <v>yudianto44191UTARANIGHT</v>
      </c>
      <c r="AI1222" s="5" t="str">
        <f t="shared" si="333"/>
        <v>BMJ 04644191NIGHT</v>
      </c>
      <c r="AJ1222" s="5" t="str">
        <f t="shared" si="334"/>
        <v>yudianto44191NIGHT</v>
      </c>
      <c r="AK1222" s="5" t="str">
        <f t="shared" si="335"/>
        <v>yudiantoBMJ II</v>
      </c>
      <c r="AL1222" s="5" t="str">
        <f t="shared" si="337"/>
        <v>4UTARA</v>
      </c>
      <c r="AM1222" s="5" t="str">
        <f t="shared" si="338"/>
        <v>1 &gt; 4UTARA12 RODA</v>
      </c>
      <c r="AN1222" s="5" t="str">
        <f t="shared" si="339"/>
        <v>yudiantoBMJ II1 &gt; 4UTARA12 RODA</v>
      </c>
      <c r="AO1222" s="5" t="str">
        <f t="shared" si="340"/>
        <v>yudianto1 &gt; 4UTARA12 RODA</v>
      </c>
      <c r="AP1222" s="5" t="str">
        <f t="shared" si="341"/>
        <v>44191NIGHT</v>
      </c>
    </row>
    <row r="1223" spans="1:42" x14ac:dyDescent="0.3">
      <c r="A1223" s="33">
        <v>1</v>
      </c>
      <c r="B1223" s="33"/>
      <c r="C1223" s="70">
        <v>44191</v>
      </c>
      <c r="D1223" s="71" t="s">
        <v>87</v>
      </c>
      <c r="E1223" s="70">
        <v>44192</v>
      </c>
      <c r="F1223" s="71">
        <v>5156495</v>
      </c>
      <c r="G1223" s="33" t="s">
        <v>20</v>
      </c>
      <c r="H1223" s="33" t="s">
        <v>21</v>
      </c>
      <c r="I1223" s="33" t="s">
        <v>45</v>
      </c>
      <c r="J1223" s="33" t="s">
        <v>46</v>
      </c>
      <c r="K1223" s="63" t="s">
        <v>36</v>
      </c>
      <c r="L1223" s="32" t="str">
        <f t="shared" si="342"/>
        <v>CGE370</v>
      </c>
      <c r="M1223" s="32" t="str">
        <f t="shared" si="343"/>
        <v>BMJ II</v>
      </c>
      <c r="N1223" s="32" t="str">
        <f t="shared" si="344"/>
        <v>12 RODA</v>
      </c>
      <c r="O1223" s="64">
        <v>0.13208333333333333</v>
      </c>
      <c r="P1223" s="65">
        <v>44192.13208333333</v>
      </c>
      <c r="Q1223" s="65"/>
      <c r="R1223" s="66">
        <v>5</v>
      </c>
      <c r="S1223" s="66">
        <v>45120</v>
      </c>
      <c r="T1223" s="66">
        <v>16980</v>
      </c>
      <c r="U1223" s="67">
        <f t="shared" si="336"/>
        <v>28.14</v>
      </c>
      <c r="V1223" s="66">
        <f t="shared" si="327"/>
        <v>570594.78</v>
      </c>
      <c r="W1223" s="66" t="str">
        <f t="shared" si="328"/>
        <v>&gt; 5</v>
      </c>
      <c r="X1223" s="66">
        <f>A1223+SUMIFS(Presensi!F:F,Presensi!E:E,'Entry Data'!AP1223)</f>
        <v>1</v>
      </c>
      <c r="Y1223" s="66">
        <f>IFERROR(INDEX('Retasi Pricing'!F:F,MATCH('Entry Data'!AM1223,'Retasi Pricing'!E:E,0))*X1223,"")</f>
        <v>31200</v>
      </c>
      <c r="Z1223" s="62" t="s">
        <v>26</v>
      </c>
      <c r="AA1223" s="62" t="s">
        <v>27</v>
      </c>
      <c r="AB1223" s="32"/>
      <c r="AC1223" s="32" t="s">
        <v>211</v>
      </c>
      <c r="AD1223" s="32" t="str">
        <f t="shared" si="329"/>
        <v/>
      </c>
      <c r="AF1223" s="5" t="str">
        <f t="shared" si="330"/>
        <v>yudianto44191</v>
      </c>
      <c r="AG1223" s="5" t="str">
        <f t="shared" si="331"/>
        <v>BMJ 04644191UTARANIGHT</v>
      </c>
      <c r="AH1223" s="5" t="str">
        <f t="shared" si="332"/>
        <v>yudianto44191UTARANIGHT</v>
      </c>
      <c r="AI1223" s="5" t="str">
        <f t="shared" si="333"/>
        <v>BMJ 04644191NIGHT</v>
      </c>
      <c r="AJ1223" s="5" t="str">
        <f t="shared" si="334"/>
        <v>yudianto44191NIGHT</v>
      </c>
      <c r="AK1223" s="5" t="str">
        <f t="shared" si="335"/>
        <v>yudiantoBMJ II</v>
      </c>
      <c r="AL1223" s="5" t="str">
        <f t="shared" si="337"/>
        <v>5UTARA</v>
      </c>
      <c r="AM1223" s="5" t="str">
        <f t="shared" si="338"/>
        <v>&gt; 5UTARA12 RODA</v>
      </c>
      <c r="AN1223" s="5" t="str">
        <f t="shared" si="339"/>
        <v>yudiantoBMJ II&gt; 5UTARA12 RODA</v>
      </c>
      <c r="AO1223" s="5" t="str">
        <f t="shared" si="340"/>
        <v>yudianto&gt; 5UTARA12 RODA</v>
      </c>
      <c r="AP1223" s="5" t="str">
        <f t="shared" si="341"/>
        <v>44191NIGHT</v>
      </c>
    </row>
    <row r="1224" spans="1:42" x14ac:dyDescent="0.3">
      <c r="A1224" s="33">
        <v>1</v>
      </c>
      <c r="B1224" s="33"/>
      <c r="C1224" s="70">
        <v>44191</v>
      </c>
      <c r="D1224" s="71" t="s">
        <v>87</v>
      </c>
      <c r="E1224" s="70">
        <v>44192</v>
      </c>
      <c r="F1224" s="71">
        <v>5156577</v>
      </c>
      <c r="G1224" s="33" t="s">
        <v>20</v>
      </c>
      <c r="H1224" s="33" t="s">
        <v>21</v>
      </c>
      <c r="I1224" s="33" t="s">
        <v>45</v>
      </c>
      <c r="J1224" s="33" t="s">
        <v>46</v>
      </c>
      <c r="K1224" s="63" t="s">
        <v>36</v>
      </c>
      <c r="L1224" s="32" t="str">
        <f t="shared" si="342"/>
        <v>CGE370</v>
      </c>
      <c r="M1224" s="32" t="str">
        <f t="shared" si="343"/>
        <v>BMJ II</v>
      </c>
      <c r="N1224" s="32" t="str">
        <f t="shared" si="344"/>
        <v>12 RODA</v>
      </c>
      <c r="O1224" s="64">
        <v>0.21666666666666667</v>
      </c>
      <c r="P1224" s="65">
        <v>44192.216666666667</v>
      </c>
      <c r="Q1224" s="65"/>
      <c r="R1224" s="66">
        <v>6</v>
      </c>
      <c r="S1224" s="66">
        <v>44840</v>
      </c>
      <c r="T1224" s="66">
        <v>16980</v>
      </c>
      <c r="U1224" s="67">
        <f t="shared" si="336"/>
        <v>27.86</v>
      </c>
      <c r="V1224" s="66">
        <f t="shared" si="327"/>
        <v>564917.22</v>
      </c>
      <c r="W1224" s="66" t="str">
        <f t="shared" si="328"/>
        <v>&gt; 6</v>
      </c>
      <c r="X1224" s="66">
        <f>A1224+SUMIFS(Presensi!F:F,Presensi!E:E,'Entry Data'!AP1224)</f>
        <v>1</v>
      </c>
      <c r="Y1224" s="66">
        <f>IFERROR(INDEX('Retasi Pricing'!F:F,MATCH('Entry Data'!AM1224,'Retasi Pricing'!E:E,0))*X1224,"")</f>
        <v>34450</v>
      </c>
      <c r="Z1224" s="62" t="s">
        <v>26</v>
      </c>
      <c r="AA1224" s="62" t="s">
        <v>27</v>
      </c>
      <c r="AB1224" s="32"/>
      <c r="AC1224" s="32" t="s">
        <v>211</v>
      </c>
      <c r="AD1224" s="32" t="str">
        <f t="shared" si="329"/>
        <v/>
      </c>
      <c r="AF1224" s="5" t="str">
        <f t="shared" si="330"/>
        <v>yudianto44191</v>
      </c>
      <c r="AG1224" s="5" t="str">
        <f t="shared" si="331"/>
        <v>BMJ 04644191UTARANIGHT</v>
      </c>
      <c r="AH1224" s="5" t="str">
        <f t="shared" si="332"/>
        <v>yudianto44191UTARANIGHT</v>
      </c>
      <c r="AI1224" s="5" t="str">
        <f t="shared" si="333"/>
        <v>BMJ 04644191NIGHT</v>
      </c>
      <c r="AJ1224" s="5" t="str">
        <f t="shared" si="334"/>
        <v>yudianto44191NIGHT</v>
      </c>
      <c r="AK1224" s="5" t="str">
        <f t="shared" si="335"/>
        <v>yudiantoBMJ II</v>
      </c>
      <c r="AL1224" s="5" t="str">
        <f t="shared" si="337"/>
        <v>6UTARA</v>
      </c>
      <c r="AM1224" s="5" t="str">
        <f t="shared" si="338"/>
        <v>&gt; 6UTARA12 RODA</v>
      </c>
      <c r="AN1224" s="5" t="str">
        <f t="shared" si="339"/>
        <v>yudiantoBMJ II&gt; 6UTARA12 RODA</v>
      </c>
      <c r="AO1224" s="5" t="str">
        <f t="shared" si="340"/>
        <v>yudianto&gt; 6UTARA12 RODA</v>
      </c>
      <c r="AP1224" s="5" t="str">
        <f t="shared" si="341"/>
        <v>44191NIGHT</v>
      </c>
    </row>
    <row r="1225" spans="1:42" x14ac:dyDescent="0.3">
      <c r="A1225" s="33">
        <v>1</v>
      </c>
      <c r="B1225" s="33"/>
      <c r="C1225" s="70">
        <v>44191</v>
      </c>
      <c r="D1225" s="71" t="s">
        <v>87</v>
      </c>
      <c r="E1225" s="70">
        <v>44191</v>
      </c>
      <c r="F1225" s="71">
        <v>5156204</v>
      </c>
      <c r="G1225" s="33" t="s">
        <v>20</v>
      </c>
      <c r="H1225" s="33" t="s">
        <v>21</v>
      </c>
      <c r="I1225" s="33" t="s">
        <v>45</v>
      </c>
      <c r="J1225" s="33" t="s">
        <v>46</v>
      </c>
      <c r="K1225" s="63" t="s">
        <v>36</v>
      </c>
      <c r="L1225" s="32" t="str">
        <f t="shared" si="342"/>
        <v>CGE370</v>
      </c>
      <c r="M1225" s="32" t="str">
        <f t="shared" si="343"/>
        <v>BMJ II</v>
      </c>
      <c r="N1225" s="32" t="str">
        <f t="shared" si="344"/>
        <v>12 RODA</v>
      </c>
      <c r="O1225" s="64">
        <v>0.8712037037037037</v>
      </c>
      <c r="P1225" s="65">
        <v>44191.878310185188</v>
      </c>
      <c r="Q1225" s="65"/>
      <c r="R1225" s="66">
        <v>1</v>
      </c>
      <c r="S1225" s="66">
        <v>46420</v>
      </c>
      <c r="T1225" s="66">
        <v>16980</v>
      </c>
      <c r="U1225" s="67">
        <f t="shared" si="336"/>
        <v>29.44</v>
      </c>
      <c r="V1225" s="66">
        <f t="shared" si="327"/>
        <v>596954.88000000012</v>
      </c>
      <c r="W1225" s="66" t="str">
        <f t="shared" si="328"/>
        <v>1 &gt; 4</v>
      </c>
      <c r="X1225" s="66">
        <f>A1225+SUMIFS(Presensi!F:F,Presensi!E:E,'Entry Data'!AP1225)</f>
        <v>1</v>
      </c>
      <c r="Y1225" s="66">
        <f>IFERROR(INDEX('Retasi Pricing'!F:F,MATCH('Entry Data'!AM1225,'Retasi Pricing'!E:E,0))*X1225,"")</f>
        <v>27500</v>
      </c>
      <c r="Z1225" s="62" t="s">
        <v>26</v>
      </c>
      <c r="AA1225" s="62" t="s">
        <v>27</v>
      </c>
      <c r="AB1225" s="32"/>
      <c r="AC1225" s="32" t="s">
        <v>211</v>
      </c>
      <c r="AD1225" s="32" t="str">
        <f t="shared" si="329"/>
        <v/>
      </c>
      <c r="AF1225" s="5" t="str">
        <f t="shared" si="330"/>
        <v>yudianto44191</v>
      </c>
      <c r="AG1225" s="5" t="str">
        <f t="shared" si="331"/>
        <v>BMJ 04644191UTARANIGHT</v>
      </c>
      <c r="AH1225" s="5" t="str">
        <f t="shared" si="332"/>
        <v>yudianto44191UTARANIGHT</v>
      </c>
      <c r="AI1225" s="5" t="str">
        <f t="shared" si="333"/>
        <v>BMJ 04644191NIGHT</v>
      </c>
      <c r="AJ1225" s="5" t="str">
        <f t="shared" si="334"/>
        <v>yudianto44191NIGHT</v>
      </c>
      <c r="AK1225" s="5" t="str">
        <f t="shared" si="335"/>
        <v>yudiantoBMJ II</v>
      </c>
      <c r="AL1225" s="5" t="str">
        <f t="shared" si="337"/>
        <v>1UTARA</v>
      </c>
      <c r="AM1225" s="5" t="str">
        <f t="shared" si="338"/>
        <v>1 &gt; 4UTARA12 RODA</v>
      </c>
      <c r="AN1225" s="5" t="str">
        <f t="shared" si="339"/>
        <v>yudiantoBMJ II1 &gt; 4UTARA12 RODA</v>
      </c>
      <c r="AO1225" s="5" t="str">
        <f t="shared" si="340"/>
        <v>yudianto1 &gt; 4UTARA12 RODA</v>
      </c>
      <c r="AP1225" s="5" t="str">
        <f t="shared" si="341"/>
        <v>44191NIGHT</v>
      </c>
    </row>
    <row r="1226" spans="1:42" x14ac:dyDescent="0.3">
      <c r="A1226" s="33">
        <v>1</v>
      </c>
      <c r="B1226" s="33"/>
      <c r="C1226" s="70">
        <v>44191</v>
      </c>
      <c r="D1226" s="71" t="s">
        <v>87</v>
      </c>
      <c r="E1226" s="70">
        <v>44191</v>
      </c>
      <c r="F1226" s="71">
        <v>5156282</v>
      </c>
      <c r="G1226" s="33" t="s">
        <v>20</v>
      </c>
      <c r="H1226" s="33" t="s">
        <v>21</v>
      </c>
      <c r="I1226" s="33" t="s">
        <v>45</v>
      </c>
      <c r="J1226" s="33" t="s">
        <v>46</v>
      </c>
      <c r="K1226" s="63" t="s">
        <v>36</v>
      </c>
      <c r="L1226" s="32" t="str">
        <f t="shared" si="342"/>
        <v>CGE370</v>
      </c>
      <c r="M1226" s="32" t="str">
        <f t="shared" si="343"/>
        <v>BMJ II</v>
      </c>
      <c r="N1226" s="32" t="str">
        <f t="shared" si="344"/>
        <v>12 RODA</v>
      </c>
      <c r="O1226" s="64">
        <v>0.93500000000000005</v>
      </c>
      <c r="P1226" s="65">
        <v>44191.934999999998</v>
      </c>
      <c r="Q1226" s="65"/>
      <c r="R1226" s="66">
        <v>2</v>
      </c>
      <c r="S1226" s="66">
        <v>45680</v>
      </c>
      <c r="T1226" s="66">
        <v>16980</v>
      </c>
      <c r="U1226" s="67">
        <f t="shared" si="336"/>
        <v>28.7</v>
      </c>
      <c r="V1226" s="66">
        <f t="shared" ref="V1226:V1289" si="345">IFERROR(VLOOKUP(L1226,harga,2,FALSE),"")*U1226*IFERROR(VLOOKUP(G1226,jarak,2,FALSE),"")</f>
        <v>581949.9</v>
      </c>
      <c r="W1226" s="66" t="str">
        <f t="shared" ref="W1226:W1289" si="346">IFERROR(VLOOKUP(AL1226,Code,2,FALSE),"")</f>
        <v>1 &gt; 4</v>
      </c>
      <c r="X1226" s="66">
        <f>A1226+SUMIFS(Presensi!F:F,Presensi!E:E,'Entry Data'!AP1226)</f>
        <v>1</v>
      </c>
      <c r="Y1226" s="66">
        <f>IFERROR(INDEX('Retasi Pricing'!F:F,MATCH('Entry Data'!AM1226,'Retasi Pricing'!E:E,0))*X1226,"")</f>
        <v>27500</v>
      </c>
      <c r="Z1226" s="62" t="s">
        <v>26</v>
      </c>
      <c r="AA1226" s="62" t="s">
        <v>27</v>
      </c>
      <c r="AB1226" s="32"/>
      <c r="AC1226" s="32" t="s">
        <v>211</v>
      </c>
      <c r="AD1226" s="32" t="str">
        <f t="shared" ref="AD1226:AD1289" si="347">IFERROR(VLOOKUP(AC1226,driver,13,FALSE),"")</f>
        <v/>
      </c>
      <c r="AF1226" s="5" t="str">
        <f t="shared" ref="AF1226:AF1289" si="348">AC1226&amp;C1226</f>
        <v>yudianto44191</v>
      </c>
      <c r="AG1226" s="5" t="str">
        <f t="shared" ref="AG1226:AG1289" si="349">K1226&amp;C1226&amp;G1226&amp;D1226</f>
        <v>BMJ 04644191UTARANIGHT</v>
      </c>
      <c r="AH1226" s="5" t="str">
        <f t="shared" ref="AH1226:AH1289" si="350">AC1226&amp;C1226&amp;G1226&amp;D1226</f>
        <v>yudianto44191UTARANIGHT</v>
      </c>
      <c r="AI1226" s="5" t="str">
        <f t="shared" ref="AI1226:AI1289" si="351">K1226&amp;C1226&amp;D1226</f>
        <v>BMJ 04644191NIGHT</v>
      </c>
      <c r="AJ1226" s="5" t="str">
        <f t="shared" ref="AJ1226:AJ1289" si="352">AC1226&amp;C1226&amp;D1226</f>
        <v>yudianto44191NIGHT</v>
      </c>
      <c r="AK1226" s="5" t="str">
        <f t="shared" ref="AK1226:AK1289" si="353">AC1226&amp;M1226</f>
        <v>yudiantoBMJ II</v>
      </c>
      <c r="AL1226" s="5" t="str">
        <f t="shared" si="337"/>
        <v>2UTARA</v>
      </c>
      <c r="AM1226" s="5" t="str">
        <f t="shared" si="338"/>
        <v>1 &gt; 4UTARA12 RODA</v>
      </c>
      <c r="AN1226" s="5" t="str">
        <f t="shared" si="339"/>
        <v>yudiantoBMJ II1 &gt; 4UTARA12 RODA</v>
      </c>
      <c r="AO1226" s="5" t="str">
        <f t="shared" si="340"/>
        <v>yudianto1 &gt; 4UTARA12 RODA</v>
      </c>
      <c r="AP1226" s="5" t="str">
        <f t="shared" si="341"/>
        <v>44191NIGHT</v>
      </c>
    </row>
    <row r="1227" spans="1:42" x14ac:dyDescent="0.3">
      <c r="A1227" s="33">
        <v>1</v>
      </c>
      <c r="B1227" s="33"/>
      <c r="C1227" s="70">
        <v>44191</v>
      </c>
      <c r="D1227" s="71" t="s">
        <v>87</v>
      </c>
      <c r="E1227" s="70">
        <v>44192</v>
      </c>
      <c r="F1227" s="71">
        <v>5156571</v>
      </c>
      <c r="G1227" s="33" t="s">
        <v>20</v>
      </c>
      <c r="H1227" s="33" t="s">
        <v>64</v>
      </c>
      <c r="I1227" s="33" t="s">
        <v>51</v>
      </c>
      <c r="J1227" s="33" t="s">
        <v>53</v>
      </c>
      <c r="K1227" s="63" t="s">
        <v>41</v>
      </c>
      <c r="L1227" s="32" t="str">
        <f t="shared" si="342"/>
        <v>AXOR4843</v>
      </c>
      <c r="M1227" s="32" t="str">
        <f t="shared" si="343"/>
        <v>BMJ II</v>
      </c>
      <c r="N1227" s="32" t="str">
        <f t="shared" si="344"/>
        <v>12 RODA</v>
      </c>
      <c r="O1227" s="64">
        <v>0.21055555555555558</v>
      </c>
      <c r="P1227" s="65">
        <v>44192.210555555554</v>
      </c>
      <c r="Q1227" s="65"/>
      <c r="R1227" s="66">
        <v>2</v>
      </c>
      <c r="S1227" s="66">
        <v>54880</v>
      </c>
      <c r="T1227" s="66">
        <v>19760</v>
      </c>
      <c r="U1227" s="67">
        <f t="shared" ref="U1227:U1290" si="354">(S1227-T1227)/1000</f>
        <v>35.119999999999997</v>
      </c>
      <c r="V1227" s="66">
        <f t="shared" si="345"/>
        <v>712128.24</v>
      </c>
      <c r="W1227" s="66" t="str">
        <f t="shared" si="346"/>
        <v>1 &gt; 4</v>
      </c>
      <c r="X1227" s="66">
        <f>A1227+SUMIFS(Presensi!F:F,Presensi!E:E,'Entry Data'!AP1227)</f>
        <v>1</v>
      </c>
      <c r="Y1227" s="66">
        <f>IFERROR(INDEX('Retasi Pricing'!F:F,MATCH('Entry Data'!AM1227,'Retasi Pricing'!E:E,0))*X1227,"")</f>
        <v>27500</v>
      </c>
      <c r="Z1227" s="62" t="s">
        <v>26</v>
      </c>
      <c r="AA1227" s="62" t="s">
        <v>27</v>
      </c>
      <c r="AB1227" s="32"/>
      <c r="AC1227" s="32" t="s">
        <v>124</v>
      </c>
      <c r="AD1227" s="32" t="str">
        <f t="shared" si="347"/>
        <v/>
      </c>
      <c r="AF1227" s="5" t="str">
        <f t="shared" si="348"/>
        <v>rahman44191</v>
      </c>
      <c r="AG1227" s="5" t="str">
        <f t="shared" si="349"/>
        <v>BMJ 04744191UTARANIGHT</v>
      </c>
      <c r="AH1227" s="5" t="str">
        <f t="shared" si="350"/>
        <v>rahman44191UTARANIGHT</v>
      </c>
      <c r="AI1227" s="5" t="str">
        <f t="shared" si="351"/>
        <v>BMJ 04744191NIGHT</v>
      </c>
      <c r="AJ1227" s="5" t="str">
        <f t="shared" si="352"/>
        <v>rahman44191NIGHT</v>
      </c>
      <c r="AK1227" s="5" t="str">
        <f t="shared" si="353"/>
        <v>rahmanBMJ II</v>
      </c>
      <c r="AL1227" s="5" t="str">
        <f t="shared" ref="AL1227:AL1290" si="355">Q1227&amp;R1227&amp;G1227</f>
        <v>2UTARA</v>
      </c>
      <c r="AM1227" s="5" t="str">
        <f t="shared" ref="AM1227:AM1290" si="356">W1227&amp;G1227&amp;N1227</f>
        <v>1 &gt; 4UTARA12 RODA</v>
      </c>
      <c r="AN1227" s="5" t="str">
        <f t="shared" ref="AN1227:AN1290" si="357">AC1227&amp;M1227&amp;W1227&amp;G1227&amp;N1227</f>
        <v>rahmanBMJ II1 &gt; 4UTARA12 RODA</v>
      </c>
      <c r="AO1227" s="5" t="str">
        <f t="shared" ref="AO1227:AO1290" si="358">AC1227&amp;W1227&amp;G1227&amp;N1227</f>
        <v>rahman1 &gt; 4UTARA12 RODA</v>
      </c>
      <c r="AP1227" s="5" t="str">
        <f t="shared" ref="AP1227:AP1290" si="359">C1227&amp;D1227</f>
        <v>44191NIGHT</v>
      </c>
    </row>
    <row r="1228" spans="1:42" x14ac:dyDescent="0.3">
      <c r="A1228" s="33">
        <v>1</v>
      </c>
      <c r="B1228" s="33"/>
      <c r="C1228" s="70">
        <v>44191</v>
      </c>
      <c r="D1228" s="71" t="s">
        <v>87</v>
      </c>
      <c r="E1228" s="70">
        <v>44192</v>
      </c>
      <c r="F1228" s="71">
        <v>5156616</v>
      </c>
      <c r="G1228" s="33" t="s">
        <v>20</v>
      </c>
      <c r="H1228" s="33" t="s">
        <v>64</v>
      </c>
      <c r="I1228" s="33" t="s">
        <v>51</v>
      </c>
      <c r="J1228" s="33" t="s">
        <v>53</v>
      </c>
      <c r="K1228" s="63" t="s">
        <v>41</v>
      </c>
      <c r="L1228" s="32" t="str">
        <f t="shared" si="342"/>
        <v>AXOR4843</v>
      </c>
      <c r="M1228" s="32" t="str">
        <f t="shared" si="343"/>
        <v>BMJ II</v>
      </c>
      <c r="N1228" s="32" t="str">
        <f t="shared" si="344"/>
        <v>12 RODA</v>
      </c>
      <c r="O1228" s="64">
        <v>0.27072916666666663</v>
      </c>
      <c r="P1228" s="65">
        <v>44192.270729166667</v>
      </c>
      <c r="Q1228" s="65"/>
      <c r="R1228" s="66">
        <v>3</v>
      </c>
      <c r="S1228" s="66">
        <v>55620</v>
      </c>
      <c r="T1228" s="66">
        <v>19760</v>
      </c>
      <c r="U1228" s="67">
        <f t="shared" si="354"/>
        <v>35.86</v>
      </c>
      <c r="V1228" s="66">
        <f t="shared" si="345"/>
        <v>727133.22</v>
      </c>
      <c r="W1228" s="66" t="str">
        <f t="shared" si="346"/>
        <v>1 &gt; 4</v>
      </c>
      <c r="X1228" s="66">
        <f>A1228+SUMIFS(Presensi!F:F,Presensi!E:E,'Entry Data'!AP1228)</f>
        <v>1</v>
      </c>
      <c r="Y1228" s="66">
        <f>IFERROR(INDEX('Retasi Pricing'!F:F,MATCH('Entry Data'!AM1228,'Retasi Pricing'!E:E,0))*X1228,"")</f>
        <v>27500</v>
      </c>
      <c r="Z1228" s="62" t="s">
        <v>26</v>
      </c>
      <c r="AA1228" s="62" t="s">
        <v>27</v>
      </c>
      <c r="AB1228" s="32"/>
      <c r="AC1228" s="32" t="s">
        <v>124</v>
      </c>
      <c r="AD1228" s="32" t="str">
        <f t="shared" si="347"/>
        <v/>
      </c>
      <c r="AF1228" s="5" t="str">
        <f t="shared" si="348"/>
        <v>rahman44191</v>
      </c>
      <c r="AG1228" s="5" t="str">
        <f t="shared" si="349"/>
        <v>BMJ 04744191UTARANIGHT</v>
      </c>
      <c r="AH1228" s="5" t="str">
        <f t="shared" si="350"/>
        <v>rahman44191UTARANIGHT</v>
      </c>
      <c r="AI1228" s="5" t="str">
        <f t="shared" si="351"/>
        <v>BMJ 04744191NIGHT</v>
      </c>
      <c r="AJ1228" s="5" t="str">
        <f t="shared" si="352"/>
        <v>rahman44191NIGHT</v>
      </c>
      <c r="AK1228" s="5" t="str">
        <f t="shared" si="353"/>
        <v>rahmanBMJ II</v>
      </c>
      <c r="AL1228" s="5" t="str">
        <f t="shared" si="355"/>
        <v>3UTARA</v>
      </c>
      <c r="AM1228" s="5" t="str">
        <f t="shared" si="356"/>
        <v>1 &gt; 4UTARA12 RODA</v>
      </c>
      <c r="AN1228" s="5" t="str">
        <f t="shared" si="357"/>
        <v>rahmanBMJ II1 &gt; 4UTARA12 RODA</v>
      </c>
      <c r="AO1228" s="5" t="str">
        <f t="shared" si="358"/>
        <v>rahman1 &gt; 4UTARA12 RODA</v>
      </c>
      <c r="AP1228" s="5" t="str">
        <f t="shared" si="359"/>
        <v>44191NIGHT</v>
      </c>
    </row>
    <row r="1229" spans="1:42" x14ac:dyDescent="0.3">
      <c r="A1229" s="33">
        <v>1</v>
      </c>
      <c r="B1229" s="33"/>
      <c r="C1229" s="70">
        <v>44191</v>
      </c>
      <c r="D1229" s="71" t="s">
        <v>87</v>
      </c>
      <c r="E1229" s="70">
        <v>44191</v>
      </c>
      <c r="F1229" s="71">
        <v>5156321</v>
      </c>
      <c r="G1229" s="33" t="s">
        <v>20</v>
      </c>
      <c r="H1229" s="33" t="s">
        <v>64</v>
      </c>
      <c r="I1229" s="33" t="s">
        <v>51</v>
      </c>
      <c r="J1229" s="33" t="s">
        <v>53</v>
      </c>
      <c r="K1229" s="63" t="s">
        <v>41</v>
      </c>
      <c r="L1229" s="32" t="str">
        <f t="shared" si="342"/>
        <v>AXOR4843</v>
      </c>
      <c r="M1229" s="32" t="str">
        <f t="shared" si="343"/>
        <v>BMJ II</v>
      </c>
      <c r="N1229" s="32" t="str">
        <f t="shared" si="344"/>
        <v>12 RODA</v>
      </c>
      <c r="O1229" s="64">
        <v>0.96685185185185185</v>
      </c>
      <c r="P1229" s="65">
        <v>44191.973414351851</v>
      </c>
      <c r="Q1229" s="65"/>
      <c r="R1229" s="66">
        <v>1</v>
      </c>
      <c r="S1229" s="66">
        <v>52660</v>
      </c>
      <c r="T1229" s="66">
        <v>19760</v>
      </c>
      <c r="U1229" s="67">
        <f t="shared" si="354"/>
        <v>32.9</v>
      </c>
      <c r="V1229" s="66">
        <f t="shared" si="345"/>
        <v>667113.29999999993</v>
      </c>
      <c r="W1229" s="66" t="str">
        <f t="shared" si="346"/>
        <v>1 &gt; 4</v>
      </c>
      <c r="X1229" s="66">
        <f>A1229+SUMIFS(Presensi!F:F,Presensi!E:E,'Entry Data'!AP1229)</f>
        <v>1</v>
      </c>
      <c r="Y1229" s="66">
        <f>IFERROR(INDEX('Retasi Pricing'!F:F,MATCH('Entry Data'!AM1229,'Retasi Pricing'!E:E,0))*X1229,"")</f>
        <v>27500</v>
      </c>
      <c r="Z1229" s="62" t="s">
        <v>26</v>
      </c>
      <c r="AA1229" s="62" t="s">
        <v>27</v>
      </c>
      <c r="AB1229" s="32"/>
      <c r="AC1229" s="32" t="s">
        <v>124</v>
      </c>
      <c r="AD1229" s="32" t="str">
        <f t="shared" si="347"/>
        <v/>
      </c>
      <c r="AF1229" s="5" t="str">
        <f t="shared" si="348"/>
        <v>rahman44191</v>
      </c>
      <c r="AG1229" s="5" t="str">
        <f t="shared" si="349"/>
        <v>BMJ 04744191UTARANIGHT</v>
      </c>
      <c r="AH1229" s="5" t="str">
        <f t="shared" si="350"/>
        <v>rahman44191UTARANIGHT</v>
      </c>
      <c r="AI1229" s="5" t="str">
        <f t="shared" si="351"/>
        <v>BMJ 04744191NIGHT</v>
      </c>
      <c r="AJ1229" s="5" t="str">
        <f t="shared" si="352"/>
        <v>rahman44191NIGHT</v>
      </c>
      <c r="AK1229" s="5" t="str">
        <f t="shared" si="353"/>
        <v>rahmanBMJ II</v>
      </c>
      <c r="AL1229" s="5" t="str">
        <f t="shared" si="355"/>
        <v>1UTARA</v>
      </c>
      <c r="AM1229" s="5" t="str">
        <f t="shared" si="356"/>
        <v>1 &gt; 4UTARA12 RODA</v>
      </c>
      <c r="AN1229" s="5" t="str">
        <f t="shared" si="357"/>
        <v>rahmanBMJ II1 &gt; 4UTARA12 RODA</v>
      </c>
      <c r="AO1229" s="5" t="str">
        <f t="shared" si="358"/>
        <v>rahman1 &gt; 4UTARA12 RODA</v>
      </c>
      <c r="AP1229" s="5" t="str">
        <f t="shared" si="359"/>
        <v>44191NIGHT</v>
      </c>
    </row>
    <row r="1230" spans="1:42" x14ac:dyDescent="0.3">
      <c r="A1230" s="33">
        <v>1</v>
      </c>
      <c r="B1230" s="33"/>
      <c r="C1230" s="70">
        <v>44191</v>
      </c>
      <c r="D1230" s="71" t="s">
        <v>87</v>
      </c>
      <c r="E1230" s="70">
        <v>44192</v>
      </c>
      <c r="F1230" s="71">
        <v>5156440</v>
      </c>
      <c r="G1230" s="33" t="s">
        <v>20</v>
      </c>
      <c r="H1230" s="33" t="s">
        <v>64</v>
      </c>
      <c r="I1230" s="33" t="s">
        <v>51</v>
      </c>
      <c r="J1230" s="33" t="s">
        <v>53</v>
      </c>
      <c r="K1230" s="63" t="s">
        <v>57</v>
      </c>
      <c r="L1230" s="32" t="str">
        <f t="shared" si="342"/>
        <v>AXOR4843</v>
      </c>
      <c r="M1230" s="32" t="str">
        <f t="shared" si="343"/>
        <v>BMJ II</v>
      </c>
      <c r="N1230" s="32" t="str">
        <f t="shared" si="344"/>
        <v>12 RODA</v>
      </c>
      <c r="O1230" s="64">
        <v>8.2500000000000004E-2</v>
      </c>
      <c r="P1230" s="65">
        <v>44192.082499999997</v>
      </c>
      <c r="Q1230" s="65"/>
      <c r="R1230" s="66">
        <v>4</v>
      </c>
      <c r="S1230" s="66">
        <v>51300</v>
      </c>
      <c r="T1230" s="66">
        <v>19900</v>
      </c>
      <c r="U1230" s="67">
        <f t="shared" si="354"/>
        <v>31.4</v>
      </c>
      <c r="V1230" s="66">
        <f t="shared" si="345"/>
        <v>636697.79999999993</v>
      </c>
      <c r="W1230" s="66" t="str">
        <f t="shared" si="346"/>
        <v>1 &gt; 4</v>
      </c>
      <c r="X1230" s="66">
        <f>A1230+SUMIFS(Presensi!F:F,Presensi!E:E,'Entry Data'!AP1230)</f>
        <v>1</v>
      </c>
      <c r="Y1230" s="66">
        <f>IFERROR(INDEX('Retasi Pricing'!F:F,MATCH('Entry Data'!AM1230,'Retasi Pricing'!E:E,0))*X1230,"")</f>
        <v>27500</v>
      </c>
      <c r="Z1230" s="62" t="s">
        <v>26</v>
      </c>
      <c r="AA1230" s="62" t="s">
        <v>27</v>
      </c>
      <c r="AB1230" s="32"/>
      <c r="AC1230" s="32" t="s">
        <v>217</v>
      </c>
      <c r="AD1230" s="32" t="str">
        <f t="shared" si="347"/>
        <v/>
      </c>
      <c r="AF1230" s="5" t="str">
        <f t="shared" si="348"/>
        <v>agus suwantono44191</v>
      </c>
      <c r="AG1230" s="5" t="str">
        <f t="shared" si="349"/>
        <v>BMJ 05044191UTARANIGHT</v>
      </c>
      <c r="AH1230" s="5" t="str">
        <f t="shared" si="350"/>
        <v>agus suwantono44191UTARANIGHT</v>
      </c>
      <c r="AI1230" s="5" t="str">
        <f t="shared" si="351"/>
        <v>BMJ 05044191NIGHT</v>
      </c>
      <c r="AJ1230" s="5" t="str">
        <f t="shared" si="352"/>
        <v>agus suwantono44191NIGHT</v>
      </c>
      <c r="AK1230" s="5" t="str">
        <f t="shared" si="353"/>
        <v>agus suwantonoBMJ II</v>
      </c>
      <c r="AL1230" s="5" t="str">
        <f t="shared" si="355"/>
        <v>4UTARA</v>
      </c>
      <c r="AM1230" s="5" t="str">
        <f t="shared" si="356"/>
        <v>1 &gt; 4UTARA12 RODA</v>
      </c>
      <c r="AN1230" s="5" t="str">
        <f t="shared" si="357"/>
        <v>agus suwantonoBMJ II1 &gt; 4UTARA12 RODA</v>
      </c>
      <c r="AO1230" s="5" t="str">
        <f t="shared" si="358"/>
        <v>agus suwantono1 &gt; 4UTARA12 RODA</v>
      </c>
      <c r="AP1230" s="5" t="str">
        <f t="shared" si="359"/>
        <v>44191NIGHT</v>
      </c>
    </row>
    <row r="1231" spans="1:42" x14ac:dyDescent="0.3">
      <c r="A1231" s="33">
        <v>1</v>
      </c>
      <c r="B1231" s="33"/>
      <c r="C1231" s="70">
        <v>44191</v>
      </c>
      <c r="D1231" s="71" t="s">
        <v>87</v>
      </c>
      <c r="E1231" s="70">
        <v>44192</v>
      </c>
      <c r="F1231" s="71">
        <v>5156515</v>
      </c>
      <c r="G1231" s="33" t="s">
        <v>20</v>
      </c>
      <c r="H1231" s="33" t="s">
        <v>64</v>
      </c>
      <c r="I1231" s="33" t="s">
        <v>51</v>
      </c>
      <c r="J1231" s="33" t="s">
        <v>53</v>
      </c>
      <c r="K1231" s="63" t="s">
        <v>57</v>
      </c>
      <c r="L1231" s="32" t="str">
        <f t="shared" si="342"/>
        <v>AXOR4843</v>
      </c>
      <c r="M1231" s="32" t="str">
        <f t="shared" si="343"/>
        <v>BMJ II</v>
      </c>
      <c r="N1231" s="32" t="str">
        <f t="shared" si="344"/>
        <v>12 RODA</v>
      </c>
      <c r="O1231" s="64">
        <v>0.15405092592592592</v>
      </c>
      <c r="P1231" s="65">
        <v>44192.154050925928</v>
      </c>
      <c r="Q1231" s="65"/>
      <c r="R1231" s="66">
        <v>5</v>
      </c>
      <c r="S1231" s="66">
        <v>53260</v>
      </c>
      <c r="T1231" s="66">
        <v>19900</v>
      </c>
      <c r="U1231" s="67">
        <f t="shared" si="354"/>
        <v>33.36</v>
      </c>
      <c r="V1231" s="66">
        <f t="shared" si="345"/>
        <v>676440.72</v>
      </c>
      <c r="W1231" s="66" t="str">
        <f t="shared" si="346"/>
        <v>&gt; 5</v>
      </c>
      <c r="X1231" s="66">
        <f>A1231+SUMIFS(Presensi!F:F,Presensi!E:E,'Entry Data'!AP1231)</f>
        <v>1</v>
      </c>
      <c r="Y1231" s="66">
        <f>IFERROR(INDEX('Retasi Pricing'!F:F,MATCH('Entry Data'!AM1231,'Retasi Pricing'!E:E,0))*X1231,"")</f>
        <v>31200</v>
      </c>
      <c r="Z1231" s="62" t="s">
        <v>26</v>
      </c>
      <c r="AA1231" s="62" t="s">
        <v>27</v>
      </c>
      <c r="AB1231" s="32"/>
      <c r="AC1231" s="32" t="s">
        <v>217</v>
      </c>
      <c r="AD1231" s="32" t="str">
        <f t="shared" si="347"/>
        <v/>
      </c>
      <c r="AF1231" s="5" t="str">
        <f t="shared" si="348"/>
        <v>agus suwantono44191</v>
      </c>
      <c r="AG1231" s="5" t="str">
        <f t="shared" si="349"/>
        <v>BMJ 05044191UTARANIGHT</v>
      </c>
      <c r="AH1231" s="5" t="str">
        <f t="shared" si="350"/>
        <v>agus suwantono44191UTARANIGHT</v>
      </c>
      <c r="AI1231" s="5" t="str">
        <f t="shared" si="351"/>
        <v>BMJ 05044191NIGHT</v>
      </c>
      <c r="AJ1231" s="5" t="str">
        <f t="shared" si="352"/>
        <v>agus suwantono44191NIGHT</v>
      </c>
      <c r="AK1231" s="5" t="str">
        <f t="shared" si="353"/>
        <v>agus suwantonoBMJ II</v>
      </c>
      <c r="AL1231" s="5" t="str">
        <f t="shared" si="355"/>
        <v>5UTARA</v>
      </c>
      <c r="AM1231" s="5" t="str">
        <f t="shared" si="356"/>
        <v>&gt; 5UTARA12 RODA</v>
      </c>
      <c r="AN1231" s="5" t="str">
        <f t="shared" si="357"/>
        <v>agus suwantonoBMJ II&gt; 5UTARA12 RODA</v>
      </c>
      <c r="AO1231" s="5" t="str">
        <f t="shared" si="358"/>
        <v>agus suwantono&gt; 5UTARA12 RODA</v>
      </c>
      <c r="AP1231" s="5" t="str">
        <f t="shared" si="359"/>
        <v>44191NIGHT</v>
      </c>
    </row>
    <row r="1232" spans="1:42" x14ac:dyDescent="0.3">
      <c r="A1232" s="33">
        <v>1</v>
      </c>
      <c r="B1232" s="33"/>
      <c r="C1232" s="70">
        <v>44191</v>
      </c>
      <c r="D1232" s="71" t="s">
        <v>87</v>
      </c>
      <c r="E1232" s="70">
        <v>44192</v>
      </c>
      <c r="F1232" s="71">
        <v>5156588</v>
      </c>
      <c r="G1232" s="33" t="s">
        <v>20</v>
      </c>
      <c r="H1232" s="33" t="s">
        <v>64</v>
      </c>
      <c r="I1232" s="33" t="s">
        <v>51</v>
      </c>
      <c r="J1232" s="33" t="s">
        <v>53</v>
      </c>
      <c r="K1232" s="63" t="s">
        <v>57</v>
      </c>
      <c r="L1232" s="32" t="str">
        <f t="shared" si="342"/>
        <v>AXOR4843</v>
      </c>
      <c r="M1232" s="32" t="str">
        <f t="shared" si="343"/>
        <v>BMJ II</v>
      </c>
      <c r="N1232" s="32" t="str">
        <f t="shared" si="344"/>
        <v>12 RODA</v>
      </c>
      <c r="O1232" s="64">
        <v>0.22534722222222223</v>
      </c>
      <c r="P1232" s="65">
        <v>44192.225347222222</v>
      </c>
      <c r="Q1232" s="65"/>
      <c r="R1232" s="66">
        <v>6</v>
      </c>
      <c r="S1232" s="66">
        <v>53720</v>
      </c>
      <c r="T1232" s="66">
        <v>19900</v>
      </c>
      <c r="U1232" s="67">
        <f t="shared" si="354"/>
        <v>33.82</v>
      </c>
      <c r="V1232" s="66">
        <f t="shared" si="345"/>
        <v>685768.14</v>
      </c>
      <c r="W1232" s="66" t="str">
        <f t="shared" si="346"/>
        <v>&gt; 6</v>
      </c>
      <c r="X1232" s="66">
        <f>A1232+SUMIFS(Presensi!F:F,Presensi!E:E,'Entry Data'!AP1232)</f>
        <v>1</v>
      </c>
      <c r="Y1232" s="66">
        <f>IFERROR(INDEX('Retasi Pricing'!F:F,MATCH('Entry Data'!AM1232,'Retasi Pricing'!E:E,0))*X1232,"")</f>
        <v>34450</v>
      </c>
      <c r="Z1232" s="62" t="s">
        <v>26</v>
      </c>
      <c r="AA1232" s="62" t="s">
        <v>27</v>
      </c>
      <c r="AB1232" s="32"/>
      <c r="AC1232" s="32" t="s">
        <v>217</v>
      </c>
      <c r="AD1232" s="32" t="str">
        <f t="shared" si="347"/>
        <v/>
      </c>
      <c r="AF1232" s="5" t="str">
        <f t="shared" si="348"/>
        <v>agus suwantono44191</v>
      </c>
      <c r="AG1232" s="5" t="str">
        <f t="shared" si="349"/>
        <v>BMJ 05044191UTARANIGHT</v>
      </c>
      <c r="AH1232" s="5" t="str">
        <f t="shared" si="350"/>
        <v>agus suwantono44191UTARANIGHT</v>
      </c>
      <c r="AI1232" s="5" t="str">
        <f t="shared" si="351"/>
        <v>BMJ 05044191NIGHT</v>
      </c>
      <c r="AJ1232" s="5" t="str">
        <f t="shared" si="352"/>
        <v>agus suwantono44191NIGHT</v>
      </c>
      <c r="AK1232" s="5" t="str">
        <f t="shared" si="353"/>
        <v>agus suwantonoBMJ II</v>
      </c>
      <c r="AL1232" s="5" t="str">
        <f t="shared" si="355"/>
        <v>6UTARA</v>
      </c>
      <c r="AM1232" s="5" t="str">
        <f t="shared" si="356"/>
        <v>&gt; 6UTARA12 RODA</v>
      </c>
      <c r="AN1232" s="5" t="str">
        <f t="shared" si="357"/>
        <v>agus suwantonoBMJ II&gt; 6UTARA12 RODA</v>
      </c>
      <c r="AO1232" s="5" t="str">
        <f t="shared" si="358"/>
        <v>agus suwantono&gt; 6UTARA12 RODA</v>
      </c>
      <c r="AP1232" s="5" t="str">
        <f t="shared" si="359"/>
        <v>44191NIGHT</v>
      </c>
    </row>
    <row r="1233" spans="1:42" x14ac:dyDescent="0.3">
      <c r="A1233" s="33">
        <v>1</v>
      </c>
      <c r="B1233" s="33"/>
      <c r="C1233" s="70">
        <v>44191</v>
      </c>
      <c r="D1233" s="71" t="s">
        <v>87</v>
      </c>
      <c r="E1233" s="70">
        <v>44191</v>
      </c>
      <c r="F1233" s="71">
        <v>5156194</v>
      </c>
      <c r="G1233" s="33" t="s">
        <v>20</v>
      </c>
      <c r="H1233" s="33" t="s">
        <v>21</v>
      </c>
      <c r="I1233" s="33" t="s">
        <v>45</v>
      </c>
      <c r="J1233" s="33" t="s">
        <v>46</v>
      </c>
      <c r="K1233" s="63" t="s">
        <v>57</v>
      </c>
      <c r="L1233" s="32" t="str">
        <f t="shared" si="342"/>
        <v>AXOR4843</v>
      </c>
      <c r="M1233" s="32" t="str">
        <f t="shared" si="343"/>
        <v>BMJ II</v>
      </c>
      <c r="N1233" s="32" t="str">
        <f t="shared" si="344"/>
        <v>12 RODA</v>
      </c>
      <c r="O1233" s="64">
        <v>0.86412037037037026</v>
      </c>
      <c r="P1233" s="65">
        <v>44191.869479166664</v>
      </c>
      <c r="Q1233" s="65"/>
      <c r="R1233" s="66">
        <v>1</v>
      </c>
      <c r="S1233" s="66">
        <v>50640</v>
      </c>
      <c r="T1233" s="66">
        <v>19900</v>
      </c>
      <c r="U1233" s="67">
        <f t="shared" si="354"/>
        <v>30.74</v>
      </c>
      <c r="V1233" s="66">
        <f t="shared" si="345"/>
        <v>623314.98</v>
      </c>
      <c r="W1233" s="66" t="str">
        <f t="shared" si="346"/>
        <v>1 &gt; 4</v>
      </c>
      <c r="X1233" s="66">
        <f>A1233+SUMIFS(Presensi!F:F,Presensi!E:E,'Entry Data'!AP1233)</f>
        <v>1</v>
      </c>
      <c r="Y1233" s="66">
        <f>IFERROR(INDEX('Retasi Pricing'!F:F,MATCH('Entry Data'!AM1233,'Retasi Pricing'!E:E,0))*X1233,"")</f>
        <v>27500</v>
      </c>
      <c r="Z1233" s="62" t="s">
        <v>26</v>
      </c>
      <c r="AA1233" s="62" t="s">
        <v>27</v>
      </c>
      <c r="AB1233" s="32"/>
      <c r="AC1233" s="32" t="s">
        <v>217</v>
      </c>
      <c r="AD1233" s="32" t="str">
        <f t="shared" si="347"/>
        <v/>
      </c>
      <c r="AF1233" s="5" t="str">
        <f t="shared" si="348"/>
        <v>agus suwantono44191</v>
      </c>
      <c r="AG1233" s="5" t="str">
        <f t="shared" si="349"/>
        <v>BMJ 05044191UTARANIGHT</v>
      </c>
      <c r="AH1233" s="5" t="str">
        <f t="shared" si="350"/>
        <v>agus suwantono44191UTARANIGHT</v>
      </c>
      <c r="AI1233" s="5" t="str">
        <f t="shared" si="351"/>
        <v>BMJ 05044191NIGHT</v>
      </c>
      <c r="AJ1233" s="5" t="str">
        <f t="shared" si="352"/>
        <v>agus suwantono44191NIGHT</v>
      </c>
      <c r="AK1233" s="5" t="str">
        <f t="shared" si="353"/>
        <v>agus suwantonoBMJ II</v>
      </c>
      <c r="AL1233" s="5" t="str">
        <f t="shared" si="355"/>
        <v>1UTARA</v>
      </c>
      <c r="AM1233" s="5" t="str">
        <f t="shared" si="356"/>
        <v>1 &gt; 4UTARA12 RODA</v>
      </c>
      <c r="AN1233" s="5" t="str">
        <f t="shared" si="357"/>
        <v>agus suwantonoBMJ II1 &gt; 4UTARA12 RODA</v>
      </c>
      <c r="AO1233" s="5" t="str">
        <f t="shared" si="358"/>
        <v>agus suwantono1 &gt; 4UTARA12 RODA</v>
      </c>
      <c r="AP1233" s="5" t="str">
        <f t="shared" si="359"/>
        <v>44191NIGHT</v>
      </c>
    </row>
    <row r="1234" spans="1:42" x14ac:dyDescent="0.3">
      <c r="A1234" s="33">
        <v>1</v>
      </c>
      <c r="B1234" s="33"/>
      <c r="C1234" s="70">
        <v>44191</v>
      </c>
      <c r="D1234" s="71" t="s">
        <v>87</v>
      </c>
      <c r="E1234" s="70">
        <v>44191</v>
      </c>
      <c r="F1234" s="71">
        <v>5156273</v>
      </c>
      <c r="G1234" s="33" t="s">
        <v>20</v>
      </c>
      <c r="H1234" s="33" t="s">
        <v>64</v>
      </c>
      <c r="I1234" s="33" t="s">
        <v>51</v>
      </c>
      <c r="J1234" s="33" t="s">
        <v>53</v>
      </c>
      <c r="K1234" s="63" t="s">
        <v>57</v>
      </c>
      <c r="L1234" s="32" t="str">
        <f t="shared" si="342"/>
        <v>AXOR4843</v>
      </c>
      <c r="M1234" s="32" t="str">
        <f t="shared" si="343"/>
        <v>BMJ II</v>
      </c>
      <c r="N1234" s="32" t="str">
        <f t="shared" si="344"/>
        <v>12 RODA</v>
      </c>
      <c r="O1234" s="64">
        <v>0.92564814814814822</v>
      </c>
      <c r="P1234" s="65">
        <v>44191.92564814815</v>
      </c>
      <c r="Q1234" s="65"/>
      <c r="R1234" s="66">
        <v>2</v>
      </c>
      <c r="S1234" s="66">
        <v>49460</v>
      </c>
      <c r="T1234" s="66">
        <v>19900</v>
      </c>
      <c r="U1234" s="67">
        <f t="shared" si="354"/>
        <v>29.56</v>
      </c>
      <c r="V1234" s="66">
        <f t="shared" si="345"/>
        <v>599388.11999999988</v>
      </c>
      <c r="W1234" s="66" t="str">
        <f t="shared" si="346"/>
        <v>1 &gt; 4</v>
      </c>
      <c r="X1234" s="66">
        <f>A1234+SUMIFS(Presensi!F:F,Presensi!E:E,'Entry Data'!AP1234)</f>
        <v>1</v>
      </c>
      <c r="Y1234" s="66">
        <f>IFERROR(INDEX('Retasi Pricing'!F:F,MATCH('Entry Data'!AM1234,'Retasi Pricing'!E:E,0))*X1234,"")</f>
        <v>27500</v>
      </c>
      <c r="Z1234" s="62" t="s">
        <v>26</v>
      </c>
      <c r="AA1234" s="62" t="s">
        <v>27</v>
      </c>
      <c r="AB1234" s="32"/>
      <c r="AC1234" s="32" t="s">
        <v>217</v>
      </c>
      <c r="AD1234" s="32" t="str">
        <f t="shared" si="347"/>
        <v/>
      </c>
      <c r="AF1234" s="5" t="str">
        <f t="shared" si="348"/>
        <v>agus suwantono44191</v>
      </c>
      <c r="AG1234" s="5" t="str">
        <f t="shared" si="349"/>
        <v>BMJ 05044191UTARANIGHT</v>
      </c>
      <c r="AH1234" s="5" t="str">
        <f t="shared" si="350"/>
        <v>agus suwantono44191UTARANIGHT</v>
      </c>
      <c r="AI1234" s="5" t="str">
        <f t="shared" si="351"/>
        <v>BMJ 05044191NIGHT</v>
      </c>
      <c r="AJ1234" s="5" t="str">
        <f t="shared" si="352"/>
        <v>agus suwantono44191NIGHT</v>
      </c>
      <c r="AK1234" s="5" t="str">
        <f t="shared" si="353"/>
        <v>agus suwantonoBMJ II</v>
      </c>
      <c r="AL1234" s="5" t="str">
        <f t="shared" si="355"/>
        <v>2UTARA</v>
      </c>
      <c r="AM1234" s="5" t="str">
        <f t="shared" si="356"/>
        <v>1 &gt; 4UTARA12 RODA</v>
      </c>
      <c r="AN1234" s="5" t="str">
        <f t="shared" si="357"/>
        <v>agus suwantonoBMJ II1 &gt; 4UTARA12 RODA</v>
      </c>
      <c r="AO1234" s="5" t="str">
        <f t="shared" si="358"/>
        <v>agus suwantono1 &gt; 4UTARA12 RODA</v>
      </c>
      <c r="AP1234" s="5" t="str">
        <f t="shared" si="359"/>
        <v>44191NIGHT</v>
      </c>
    </row>
    <row r="1235" spans="1:42" x14ac:dyDescent="0.3">
      <c r="A1235" s="33">
        <v>1</v>
      </c>
      <c r="B1235" s="33"/>
      <c r="C1235" s="70">
        <v>44191</v>
      </c>
      <c r="D1235" s="71" t="s">
        <v>87</v>
      </c>
      <c r="E1235" s="70">
        <v>44191</v>
      </c>
      <c r="F1235" s="71">
        <v>5156343</v>
      </c>
      <c r="G1235" s="33" t="s">
        <v>20</v>
      </c>
      <c r="H1235" s="33" t="s">
        <v>64</v>
      </c>
      <c r="I1235" s="33" t="s">
        <v>51</v>
      </c>
      <c r="J1235" s="33" t="s">
        <v>53</v>
      </c>
      <c r="K1235" s="63" t="s">
        <v>57</v>
      </c>
      <c r="L1235" s="32" t="str">
        <f t="shared" si="342"/>
        <v>AXOR4843</v>
      </c>
      <c r="M1235" s="32" t="str">
        <f t="shared" si="343"/>
        <v>BMJ II</v>
      </c>
      <c r="N1235" s="32" t="str">
        <f t="shared" si="344"/>
        <v>12 RODA</v>
      </c>
      <c r="O1235" s="64">
        <v>0.98798611111111112</v>
      </c>
      <c r="P1235" s="65">
        <v>44191.987986111111</v>
      </c>
      <c r="Q1235" s="65"/>
      <c r="R1235" s="66">
        <v>3</v>
      </c>
      <c r="S1235" s="66">
        <v>52920</v>
      </c>
      <c r="T1235" s="66">
        <v>19900</v>
      </c>
      <c r="U1235" s="67">
        <f t="shared" si="354"/>
        <v>33.020000000000003</v>
      </c>
      <c r="V1235" s="66">
        <f t="shared" si="345"/>
        <v>669546.54000000015</v>
      </c>
      <c r="W1235" s="66" t="str">
        <f t="shared" si="346"/>
        <v>1 &gt; 4</v>
      </c>
      <c r="X1235" s="66">
        <f>A1235+SUMIFS(Presensi!F:F,Presensi!E:E,'Entry Data'!AP1235)</f>
        <v>1</v>
      </c>
      <c r="Y1235" s="66">
        <f>IFERROR(INDEX('Retasi Pricing'!F:F,MATCH('Entry Data'!AM1235,'Retasi Pricing'!E:E,0))*X1235,"")</f>
        <v>27500</v>
      </c>
      <c r="Z1235" s="62" t="s">
        <v>26</v>
      </c>
      <c r="AA1235" s="62" t="s">
        <v>27</v>
      </c>
      <c r="AB1235" s="32"/>
      <c r="AC1235" s="32" t="s">
        <v>217</v>
      </c>
      <c r="AD1235" s="32" t="str">
        <f t="shared" si="347"/>
        <v/>
      </c>
      <c r="AF1235" s="5" t="str">
        <f t="shared" si="348"/>
        <v>agus suwantono44191</v>
      </c>
      <c r="AG1235" s="5" t="str">
        <f t="shared" si="349"/>
        <v>BMJ 05044191UTARANIGHT</v>
      </c>
      <c r="AH1235" s="5" t="str">
        <f t="shared" si="350"/>
        <v>agus suwantono44191UTARANIGHT</v>
      </c>
      <c r="AI1235" s="5" t="str">
        <f t="shared" si="351"/>
        <v>BMJ 05044191NIGHT</v>
      </c>
      <c r="AJ1235" s="5" t="str">
        <f t="shared" si="352"/>
        <v>agus suwantono44191NIGHT</v>
      </c>
      <c r="AK1235" s="5" t="str">
        <f t="shared" si="353"/>
        <v>agus suwantonoBMJ II</v>
      </c>
      <c r="AL1235" s="5" t="str">
        <f t="shared" si="355"/>
        <v>3UTARA</v>
      </c>
      <c r="AM1235" s="5" t="str">
        <f t="shared" si="356"/>
        <v>1 &gt; 4UTARA12 RODA</v>
      </c>
      <c r="AN1235" s="5" t="str">
        <f t="shared" si="357"/>
        <v>agus suwantonoBMJ II1 &gt; 4UTARA12 RODA</v>
      </c>
      <c r="AO1235" s="5" t="str">
        <f t="shared" si="358"/>
        <v>agus suwantono1 &gt; 4UTARA12 RODA</v>
      </c>
      <c r="AP1235" s="5" t="str">
        <f t="shared" si="359"/>
        <v>44191NIGHT</v>
      </c>
    </row>
    <row r="1236" spans="1:42" x14ac:dyDescent="0.3">
      <c r="A1236" s="33">
        <v>1</v>
      </c>
      <c r="B1236" s="33"/>
      <c r="C1236" s="70">
        <v>44191</v>
      </c>
      <c r="D1236" s="71" t="s">
        <v>87</v>
      </c>
      <c r="E1236" s="70">
        <v>44192</v>
      </c>
      <c r="F1236" s="71">
        <v>5156391</v>
      </c>
      <c r="G1236" s="33" t="s">
        <v>20</v>
      </c>
      <c r="H1236" s="33" t="s">
        <v>21</v>
      </c>
      <c r="I1236" s="33" t="s">
        <v>277</v>
      </c>
      <c r="J1236" s="33" t="s">
        <v>46</v>
      </c>
      <c r="K1236" s="63" t="s">
        <v>60</v>
      </c>
      <c r="L1236" s="32" t="str">
        <f t="shared" si="342"/>
        <v>AXOR4843</v>
      </c>
      <c r="M1236" s="32" t="str">
        <f t="shared" si="343"/>
        <v>BMJ II</v>
      </c>
      <c r="N1236" s="32" t="str">
        <f t="shared" si="344"/>
        <v>12 RODA</v>
      </c>
      <c r="O1236" s="64">
        <v>2.2511574074074073E-2</v>
      </c>
      <c r="P1236" s="65">
        <v>44192.022511574076</v>
      </c>
      <c r="Q1236" s="65"/>
      <c r="R1236" s="66">
        <v>4</v>
      </c>
      <c r="S1236" s="66">
        <v>52320</v>
      </c>
      <c r="T1236" s="66">
        <v>19820</v>
      </c>
      <c r="U1236" s="67">
        <f t="shared" si="354"/>
        <v>32.5</v>
      </c>
      <c r="V1236" s="66">
        <f t="shared" si="345"/>
        <v>659002.5</v>
      </c>
      <c r="W1236" s="66" t="str">
        <f t="shared" si="346"/>
        <v>1 &gt; 4</v>
      </c>
      <c r="X1236" s="66">
        <f>A1236+SUMIFS(Presensi!F:F,Presensi!E:E,'Entry Data'!AP1236)</f>
        <v>1</v>
      </c>
      <c r="Y1236" s="66">
        <f>IFERROR(INDEX('Retasi Pricing'!F:F,MATCH('Entry Data'!AM1236,'Retasi Pricing'!E:E,0))*X1236,"")</f>
        <v>27500</v>
      </c>
      <c r="Z1236" s="62" t="s">
        <v>26</v>
      </c>
      <c r="AA1236" s="62" t="s">
        <v>27</v>
      </c>
      <c r="AB1236" s="32"/>
      <c r="AC1236" s="32" t="s">
        <v>200</v>
      </c>
      <c r="AD1236" s="32" t="str">
        <f t="shared" si="347"/>
        <v/>
      </c>
      <c r="AF1236" s="5" t="str">
        <f t="shared" si="348"/>
        <v>teguh sugeng44191</v>
      </c>
      <c r="AG1236" s="5" t="str">
        <f t="shared" si="349"/>
        <v>BMJ 05244191UTARANIGHT</v>
      </c>
      <c r="AH1236" s="5" t="str">
        <f t="shared" si="350"/>
        <v>teguh sugeng44191UTARANIGHT</v>
      </c>
      <c r="AI1236" s="5" t="str">
        <f t="shared" si="351"/>
        <v>BMJ 05244191NIGHT</v>
      </c>
      <c r="AJ1236" s="5" t="str">
        <f t="shared" si="352"/>
        <v>teguh sugeng44191NIGHT</v>
      </c>
      <c r="AK1236" s="5" t="str">
        <f t="shared" si="353"/>
        <v>teguh sugengBMJ II</v>
      </c>
      <c r="AL1236" s="5" t="str">
        <f t="shared" si="355"/>
        <v>4UTARA</v>
      </c>
      <c r="AM1236" s="5" t="str">
        <f t="shared" si="356"/>
        <v>1 &gt; 4UTARA12 RODA</v>
      </c>
      <c r="AN1236" s="5" t="str">
        <f t="shared" si="357"/>
        <v>teguh sugengBMJ II1 &gt; 4UTARA12 RODA</v>
      </c>
      <c r="AO1236" s="5" t="str">
        <f t="shared" si="358"/>
        <v>teguh sugeng1 &gt; 4UTARA12 RODA</v>
      </c>
      <c r="AP1236" s="5" t="str">
        <f t="shared" si="359"/>
        <v>44191NIGHT</v>
      </c>
    </row>
    <row r="1237" spans="1:42" x14ac:dyDescent="0.3">
      <c r="A1237" s="33">
        <v>1</v>
      </c>
      <c r="B1237" s="33"/>
      <c r="C1237" s="70">
        <v>44191</v>
      </c>
      <c r="D1237" s="71" t="s">
        <v>87</v>
      </c>
      <c r="E1237" s="70">
        <v>44192</v>
      </c>
      <c r="F1237" s="71">
        <v>5156479</v>
      </c>
      <c r="G1237" s="33" t="s">
        <v>20</v>
      </c>
      <c r="H1237" s="33" t="s">
        <v>64</v>
      </c>
      <c r="I1237" s="33" t="s">
        <v>51</v>
      </c>
      <c r="J1237" s="33" t="s">
        <v>53</v>
      </c>
      <c r="K1237" s="63" t="s">
        <v>60</v>
      </c>
      <c r="L1237" s="32" t="str">
        <f t="shared" si="342"/>
        <v>AXOR4843</v>
      </c>
      <c r="M1237" s="32" t="str">
        <f t="shared" si="343"/>
        <v>BMJ II</v>
      </c>
      <c r="N1237" s="32" t="str">
        <f t="shared" si="344"/>
        <v>12 RODA</v>
      </c>
      <c r="O1237" s="64">
        <v>0.11246527777777778</v>
      </c>
      <c r="P1237" s="65">
        <v>44192.11246527778</v>
      </c>
      <c r="Q1237" s="65"/>
      <c r="R1237" s="66">
        <v>5</v>
      </c>
      <c r="S1237" s="66">
        <v>51060</v>
      </c>
      <c r="T1237" s="66">
        <v>19820</v>
      </c>
      <c r="U1237" s="67">
        <f t="shared" si="354"/>
        <v>31.24</v>
      </c>
      <c r="V1237" s="66">
        <f t="shared" si="345"/>
        <v>633453.48</v>
      </c>
      <c r="W1237" s="66" t="str">
        <f t="shared" si="346"/>
        <v>&gt; 5</v>
      </c>
      <c r="X1237" s="66">
        <f>A1237+SUMIFS(Presensi!F:F,Presensi!E:E,'Entry Data'!AP1237)</f>
        <v>1</v>
      </c>
      <c r="Y1237" s="66">
        <f>IFERROR(INDEX('Retasi Pricing'!F:F,MATCH('Entry Data'!AM1237,'Retasi Pricing'!E:E,0))*X1237,"")</f>
        <v>31200</v>
      </c>
      <c r="Z1237" s="62" t="s">
        <v>26</v>
      </c>
      <c r="AA1237" s="62" t="s">
        <v>27</v>
      </c>
      <c r="AB1237" s="32"/>
      <c r="AC1237" s="32" t="s">
        <v>200</v>
      </c>
      <c r="AD1237" s="32" t="str">
        <f t="shared" si="347"/>
        <v/>
      </c>
      <c r="AF1237" s="5" t="str">
        <f t="shared" si="348"/>
        <v>teguh sugeng44191</v>
      </c>
      <c r="AG1237" s="5" t="str">
        <f t="shared" si="349"/>
        <v>BMJ 05244191UTARANIGHT</v>
      </c>
      <c r="AH1237" s="5" t="str">
        <f t="shared" si="350"/>
        <v>teguh sugeng44191UTARANIGHT</v>
      </c>
      <c r="AI1237" s="5" t="str">
        <f t="shared" si="351"/>
        <v>BMJ 05244191NIGHT</v>
      </c>
      <c r="AJ1237" s="5" t="str">
        <f t="shared" si="352"/>
        <v>teguh sugeng44191NIGHT</v>
      </c>
      <c r="AK1237" s="5" t="str">
        <f t="shared" si="353"/>
        <v>teguh sugengBMJ II</v>
      </c>
      <c r="AL1237" s="5" t="str">
        <f t="shared" si="355"/>
        <v>5UTARA</v>
      </c>
      <c r="AM1237" s="5" t="str">
        <f t="shared" si="356"/>
        <v>&gt; 5UTARA12 RODA</v>
      </c>
      <c r="AN1237" s="5" t="str">
        <f t="shared" si="357"/>
        <v>teguh sugengBMJ II&gt; 5UTARA12 RODA</v>
      </c>
      <c r="AO1237" s="5" t="str">
        <f t="shared" si="358"/>
        <v>teguh sugeng&gt; 5UTARA12 RODA</v>
      </c>
      <c r="AP1237" s="5" t="str">
        <f t="shared" si="359"/>
        <v>44191NIGHT</v>
      </c>
    </row>
    <row r="1238" spans="1:42" x14ac:dyDescent="0.3">
      <c r="A1238" s="33">
        <v>1</v>
      </c>
      <c r="B1238" s="33"/>
      <c r="C1238" s="70">
        <v>44191</v>
      </c>
      <c r="D1238" s="71" t="s">
        <v>87</v>
      </c>
      <c r="E1238" s="70">
        <v>44192</v>
      </c>
      <c r="F1238" s="71">
        <v>5156540</v>
      </c>
      <c r="G1238" s="33" t="s">
        <v>20</v>
      </c>
      <c r="H1238" s="33" t="s">
        <v>21</v>
      </c>
      <c r="I1238" s="33" t="s">
        <v>277</v>
      </c>
      <c r="J1238" s="33" t="s">
        <v>46</v>
      </c>
      <c r="K1238" s="63" t="s">
        <v>60</v>
      </c>
      <c r="L1238" s="32" t="str">
        <f t="shared" si="342"/>
        <v>AXOR4843</v>
      </c>
      <c r="M1238" s="32" t="str">
        <f t="shared" si="343"/>
        <v>BMJ II</v>
      </c>
      <c r="N1238" s="32" t="str">
        <f t="shared" si="344"/>
        <v>12 RODA</v>
      </c>
      <c r="O1238" s="64">
        <v>0.17526620370370372</v>
      </c>
      <c r="P1238" s="65">
        <v>44192.175266203703</v>
      </c>
      <c r="Q1238" s="65"/>
      <c r="R1238" s="66">
        <v>6</v>
      </c>
      <c r="S1238" s="66">
        <v>53420</v>
      </c>
      <c r="T1238" s="66">
        <v>19820</v>
      </c>
      <c r="U1238" s="67">
        <f t="shared" si="354"/>
        <v>33.6</v>
      </c>
      <c r="V1238" s="66">
        <f t="shared" si="345"/>
        <v>681307.20000000007</v>
      </c>
      <c r="W1238" s="66" t="str">
        <f t="shared" si="346"/>
        <v>&gt; 6</v>
      </c>
      <c r="X1238" s="66">
        <f>A1238+SUMIFS(Presensi!F:F,Presensi!E:E,'Entry Data'!AP1238)</f>
        <v>1</v>
      </c>
      <c r="Y1238" s="66">
        <f>IFERROR(INDEX('Retasi Pricing'!F:F,MATCH('Entry Data'!AM1238,'Retasi Pricing'!E:E,0))*X1238,"")</f>
        <v>34450</v>
      </c>
      <c r="Z1238" s="62" t="s">
        <v>26</v>
      </c>
      <c r="AA1238" s="62" t="s">
        <v>27</v>
      </c>
      <c r="AB1238" s="32"/>
      <c r="AC1238" s="32" t="s">
        <v>200</v>
      </c>
      <c r="AD1238" s="32" t="str">
        <f t="shared" si="347"/>
        <v/>
      </c>
      <c r="AF1238" s="5" t="str">
        <f t="shared" si="348"/>
        <v>teguh sugeng44191</v>
      </c>
      <c r="AG1238" s="5" t="str">
        <f t="shared" si="349"/>
        <v>BMJ 05244191UTARANIGHT</v>
      </c>
      <c r="AH1238" s="5" t="str">
        <f t="shared" si="350"/>
        <v>teguh sugeng44191UTARANIGHT</v>
      </c>
      <c r="AI1238" s="5" t="str">
        <f t="shared" si="351"/>
        <v>BMJ 05244191NIGHT</v>
      </c>
      <c r="AJ1238" s="5" t="str">
        <f t="shared" si="352"/>
        <v>teguh sugeng44191NIGHT</v>
      </c>
      <c r="AK1238" s="5" t="str">
        <f t="shared" si="353"/>
        <v>teguh sugengBMJ II</v>
      </c>
      <c r="AL1238" s="5" t="str">
        <f t="shared" si="355"/>
        <v>6UTARA</v>
      </c>
      <c r="AM1238" s="5" t="str">
        <f t="shared" si="356"/>
        <v>&gt; 6UTARA12 RODA</v>
      </c>
      <c r="AN1238" s="5" t="str">
        <f t="shared" si="357"/>
        <v>teguh sugengBMJ II&gt; 6UTARA12 RODA</v>
      </c>
      <c r="AO1238" s="5" t="str">
        <f t="shared" si="358"/>
        <v>teguh sugeng&gt; 6UTARA12 RODA</v>
      </c>
      <c r="AP1238" s="5" t="str">
        <f t="shared" si="359"/>
        <v>44191NIGHT</v>
      </c>
    </row>
    <row r="1239" spans="1:42" x14ac:dyDescent="0.3">
      <c r="A1239" s="33">
        <v>1</v>
      </c>
      <c r="B1239" s="33"/>
      <c r="C1239" s="70">
        <v>44191</v>
      </c>
      <c r="D1239" s="71" t="s">
        <v>87</v>
      </c>
      <c r="E1239" s="70">
        <v>44191</v>
      </c>
      <c r="F1239" s="71">
        <v>5156175</v>
      </c>
      <c r="G1239" s="33" t="s">
        <v>20</v>
      </c>
      <c r="H1239" s="33" t="s">
        <v>21</v>
      </c>
      <c r="I1239" s="33" t="s">
        <v>277</v>
      </c>
      <c r="J1239" s="33" t="s">
        <v>46</v>
      </c>
      <c r="K1239" s="63" t="s">
        <v>60</v>
      </c>
      <c r="L1239" s="32" t="str">
        <f t="shared" si="342"/>
        <v>AXOR4843</v>
      </c>
      <c r="M1239" s="32" t="str">
        <f t="shared" si="343"/>
        <v>BMJ II</v>
      </c>
      <c r="N1239" s="32" t="str">
        <f t="shared" si="344"/>
        <v>12 RODA</v>
      </c>
      <c r="O1239" s="64">
        <v>0.84349537037037037</v>
      </c>
      <c r="P1239" s="65">
        <v>44191.847812499997</v>
      </c>
      <c r="Q1239" s="65"/>
      <c r="R1239" s="66">
        <v>1</v>
      </c>
      <c r="S1239" s="66">
        <v>50900</v>
      </c>
      <c r="T1239" s="66">
        <v>19820</v>
      </c>
      <c r="U1239" s="67">
        <f t="shared" si="354"/>
        <v>31.08</v>
      </c>
      <c r="V1239" s="66">
        <f t="shared" si="345"/>
        <v>630209.15999999992</v>
      </c>
      <c r="W1239" s="66" t="str">
        <f t="shared" si="346"/>
        <v>1 &gt; 4</v>
      </c>
      <c r="X1239" s="66">
        <f>A1239+SUMIFS(Presensi!F:F,Presensi!E:E,'Entry Data'!AP1239)</f>
        <v>1</v>
      </c>
      <c r="Y1239" s="66">
        <f>IFERROR(INDEX('Retasi Pricing'!F:F,MATCH('Entry Data'!AM1239,'Retasi Pricing'!E:E,0))*X1239,"")</f>
        <v>27500</v>
      </c>
      <c r="Z1239" s="62" t="s">
        <v>26</v>
      </c>
      <c r="AA1239" s="62" t="s">
        <v>27</v>
      </c>
      <c r="AB1239" s="32"/>
      <c r="AC1239" s="32" t="s">
        <v>200</v>
      </c>
      <c r="AD1239" s="32" t="str">
        <f t="shared" si="347"/>
        <v/>
      </c>
      <c r="AF1239" s="5" t="str">
        <f t="shared" si="348"/>
        <v>teguh sugeng44191</v>
      </c>
      <c r="AG1239" s="5" t="str">
        <f t="shared" si="349"/>
        <v>BMJ 05244191UTARANIGHT</v>
      </c>
      <c r="AH1239" s="5" t="str">
        <f t="shared" si="350"/>
        <v>teguh sugeng44191UTARANIGHT</v>
      </c>
      <c r="AI1239" s="5" t="str">
        <f t="shared" si="351"/>
        <v>BMJ 05244191NIGHT</v>
      </c>
      <c r="AJ1239" s="5" t="str">
        <f t="shared" si="352"/>
        <v>teguh sugeng44191NIGHT</v>
      </c>
      <c r="AK1239" s="5" t="str">
        <f t="shared" si="353"/>
        <v>teguh sugengBMJ II</v>
      </c>
      <c r="AL1239" s="5" t="str">
        <f t="shared" si="355"/>
        <v>1UTARA</v>
      </c>
      <c r="AM1239" s="5" t="str">
        <f t="shared" si="356"/>
        <v>1 &gt; 4UTARA12 RODA</v>
      </c>
      <c r="AN1239" s="5" t="str">
        <f t="shared" si="357"/>
        <v>teguh sugengBMJ II1 &gt; 4UTARA12 RODA</v>
      </c>
      <c r="AO1239" s="5" t="str">
        <f t="shared" si="358"/>
        <v>teguh sugeng1 &gt; 4UTARA12 RODA</v>
      </c>
      <c r="AP1239" s="5" t="str">
        <f t="shared" si="359"/>
        <v>44191NIGHT</v>
      </c>
    </row>
    <row r="1240" spans="1:42" x14ac:dyDescent="0.3">
      <c r="A1240" s="33">
        <v>1</v>
      </c>
      <c r="B1240" s="33"/>
      <c r="C1240" s="70">
        <v>44191</v>
      </c>
      <c r="D1240" s="71" t="s">
        <v>87</v>
      </c>
      <c r="E1240" s="70">
        <v>44191</v>
      </c>
      <c r="F1240" s="71">
        <v>5156245</v>
      </c>
      <c r="G1240" s="33" t="s">
        <v>20</v>
      </c>
      <c r="H1240" s="33" t="s">
        <v>64</v>
      </c>
      <c r="I1240" s="33" t="s">
        <v>51</v>
      </c>
      <c r="J1240" s="33" t="s">
        <v>53</v>
      </c>
      <c r="K1240" s="63" t="s">
        <v>60</v>
      </c>
      <c r="L1240" s="32" t="str">
        <f t="shared" si="342"/>
        <v>AXOR4843</v>
      </c>
      <c r="M1240" s="32" t="str">
        <f t="shared" si="343"/>
        <v>BMJ II</v>
      </c>
      <c r="N1240" s="32" t="str">
        <f t="shared" si="344"/>
        <v>12 RODA</v>
      </c>
      <c r="O1240" s="64">
        <v>0.90196759259259263</v>
      </c>
      <c r="P1240" s="65">
        <v>44191.901967592596</v>
      </c>
      <c r="Q1240" s="65"/>
      <c r="R1240" s="66">
        <v>2</v>
      </c>
      <c r="S1240" s="66">
        <v>50180</v>
      </c>
      <c r="T1240" s="66">
        <v>19820</v>
      </c>
      <c r="U1240" s="67">
        <f t="shared" si="354"/>
        <v>30.36</v>
      </c>
      <c r="V1240" s="66">
        <f t="shared" si="345"/>
        <v>615609.72</v>
      </c>
      <c r="W1240" s="66" t="str">
        <f t="shared" si="346"/>
        <v>1 &gt; 4</v>
      </c>
      <c r="X1240" s="66">
        <f>A1240+SUMIFS(Presensi!F:F,Presensi!E:E,'Entry Data'!AP1240)</f>
        <v>1</v>
      </c>
      <c r="Y1240" s="66">
        <f>IFERROR(INDEX('Retasi Pricing'!F:F,MATCH('Entry Data'!AM1240,'Retasi Pricing'!E:E,0))*X1240,"")</f>
        <v>27500</v>
      </c>
      <c r="Z1240" s="62" t="s">
        <v>26</v>
      </c>
      <c r="AA1240" s="62" t="s">
        <v>27</v>
      </c>
      <c r="AB1240" s="32"/>
      <c r="AC1240" s="32" t="s">
        <v>200</v>
      </c>
      <c r="AD1240" s="32" t="str">
        <f t="shared" si="347"/>
        <v/>
      </c>
      <c r="AF1240" s="5" t="str">
        <f t="shared" si="348"/>
        <v>teguh sugeng44191</v>
      </c>
      <c r="AG1240" s="5" t="str">
        <f t="shared" si="349"/>
        <v>BMJ 05244191UTARANIGHT</v>
      </c>
      <c r="AH1240" s="5" t="str">
        <f t="shared" si="350"/>
        <v>teguh sugeng44191UTARANIGHT</v>
      </c>
      <c r="AI1240" s="5" t="str">
        <f t="shared" si="351"/>
        <v>BMJ 05244191NIGHT</v>
      </c>
      <c r="AJ1240" s="5" t="str">
        <f t="shared" si="352"/>
        <v>teguh sugeng44191NIGHT</v>
      </c>
      <c r="AK1240" s="5" t="str">
        <f t="shared" si="353"/>
        <v>teguh sugengBMJ II</v>
      </c>
      <c r="AL1240" s="5" t="str">
        <f t="shared" si="355"/>
        <v>2UTARA</v>
      </c>
      <c r="AM1240" s="5" t="str">
        <f t="shared" si="356"/>
        <v>1 &gt; 4UTARA12 RODA</v>
      </c>
      <c r="AN1240" s="5" t="str">
        <f t="shared" si="357"/>
        <v>teguh sugengBMJ II1 &gt; 4UTARA12 RODA</v>
      </c>
      <c r="AO1240" s="5" t="str">
        <f t="shared" si="358"/>
        <v>teguh sugeng1 &gt; 4UTARA12 RODA</v>
      </c>
      <c r="AP1240" s="5" t="str">
        <f t="shared" si="359"/>
        <v>44191NIGHT</v>
      </c>
    </row>
    <row r="1241" spans="1:42" x14ac:dyDescent="0.3">
      <c r="A1241" s="33">
        <v>1</v>
      </c>
      <c r="B1241" s="33"/>
      <c r="C1241" s="70">
        <v>44191</v>
      </c>
      <c r="D1241" s="71" t="s">
        <v>87</v>
      </c>
      <c r="E1241" s="70">
        <v>44191</v>
      </c>
      <c r="F1241" s="71">
        <v>5156315</v>
      </c>
      <c r="G1241" s="33" t="s">
        <v>20</v>
      </c>
      <c r="H1241" s="33" t="s">
        <v>64</v>
      </c>
      <c r="I1241" s="33" t="s">
        <v>51</v>
      </c>
      <c r="J1241" s="33" t="s">
        <v>53</v>
      </c>
      <c r="K1241" s="63" t="s">
        <v>60</v>
      </c>
      <c r="L1241" s="32" t="str">
        <f t="shared" si="342"/>
        <v>AXOR4843</v>
      </c>
      <c r="M1241" s="32" t="str">
        <f t="shared" si="343"/>
        <v>BMJ II</v>
      </c>
      <c r="N1241" s="32" t="str">
        <f t="shared" si="344"/>
        <v>12 RODA</v>
      </c>
      <c r="O1241" s="64">
        <v>0.96326388888888881</v>
      </c>
      <c r="P1241" s="65">
        <v>44191.963263888887</v>
      </c>
      <c r="Q1241" s="65"/>
      <c r="R1241" s="66">
        <v>3</v>
      </c>
      <c r="S1241" s="66">
        <v>50840</v>
      </c>
      <c r="T1241" s="66">
        <v>19820</v>
      </c>
      <c r="U1241" s="67">
        <f t="shared" si="354"/>
        <v>31.02</v>
      </c>
      <c r="V1241" s="66">
        <f t="shared" si="345"/>
        <v>628992.54</v>
      </c>
      <c r="W1241" s="66" t="str">
        <f t="shared" si="346"/>
        <v>1 &gt; 4</v>
      </c>
      <c r="X1241" s="66">
        <f>A1241+SUMIFS(Presensi!F:F,Presensi!E:E,'Entry Data'!AP1241)</f>
        <v>1</v>
      </c>
      <c r="Y1241" s="66">
        <f>IFERROR(INDEX('Retasi Pricing'!F:F,MATCH('Entry Data'!AM1241,'Retasi Pricing'!E:E,0))*X1241,"")</f>
        <v>27500</v>
      </c>
      <c r="Z1241" s="62" t="s">
        <v>26</v>
      </c>
      <c r="AA1241" s="62" t="s">
        <v>27</v>
      </c>
      <c r="AB1241" s="32"/>
      <c r="AC1241" s="32" t="s">
        <v>200</v>
      </c>
      <c r="AD1241" s="32" t="str">
        <f t="shared" si="347"/>
        <v/>
      </c>
      <c r="AF1241" s="5" t="str">
        <f t="shared" si="348"/>
        <v>teguh sugeng44191</v>
      </c>
      <c r="AG1241" s="5" t="str">
        <f t="shared" si="349"/>
        <v>BMJ 05244191UTARANIGHT</v>
      </c>
      <c r="AH1241" s="5" t="str">
        <f t="shared" si="350"/>
        <v>teguh sugeng44191UTARANIGHT</v>
      </c>
      <c r="AI1241" s="5" t="str">
        <f t="shared" si="351"/>
        <v>BMJ 05244191NIGHT</v>
      </c>
      <c r="AJ1241" s="5" t="str">
        <f t="shared" si="352"/>
        <v>teguh sugeng44191NIGHT</v>
      </c>
      <c r="AK1241" s="5" t="str">
        <f t="shared" si="353"/>
        <v>teguh sugengBMJ II</v>
      </c>
      <c r="AL1241" s="5" t="str">
        <f t="shared" si="355"/>
        <v>3UTARA</v>
      </c>
      <c r="AM1241" s="5" t="str">
        <f t="shared" si="356"/>
        <v>1 &gt; 4UTARA12 RODA</v>
      </c>
      <c r="AN1241" s="5" t="str">
        <f t="shared" si="357"/>
        <v>teguh sugengBMJ II1 &gt; 4UTARA12 RODA</v>
      </c>
      <c r="AO1241" s="5" t="str">
        <f t="shared" si="358"/>
        <v>teguh sugeng1 &gt; 4UTARA12 RODA</v>
      </c>
      <c r="AP1241" s="5" t="str">
        <f t="shared" si="359"/>
        <v>44191NIGHT</v>
      </c>
    </row>
    <row r="1242" spans="1:42" x14ac:dyDescent="0.3">
      <c r="A1242" s="33">
        <v>1</v>
      </c>
      <c r="B1242" s="33"/>
      <c r="C1242" s="70">
        <v>44191</v>
      </c>
      <c r="D1242" s="71" t="s">
        <v>87</v>
      </c>
      <c r="E1242" s="70">
        <v>44192</v>
      </c>
      <c r="F1242" s="71">
        <v>5156477</v>
      </c>
      <c r="G1242" s="33" t="s">
        <v>20</v>
      </c>
      <c r="H1242" s="33" t="s">
        <v>21</v>
      </c>
      <c r="I1242" s="33" t="s">
        <v>76</v>
      </c>
      <c r="J1242" s="33" t="s">
        <v>23</v>
      </c>
      <c r="K1242" s="63" t="s">
        <v>62</v>
      </c>
      <c r="L1242" s="32" t="str">
        <f t="shared" si="342"/>
        <v>FM260JD</v>
      </c>
      <c r="M1242" s="32" t="str">
        <f t="shared" si="343"/>
        <v>BMJ III</v>
      </c>
      <c r="N1242" s="32" t="str">
        <f t="shared" si="344"/>
        <v>10 RODA</v>
      </c>
      <c r="O1242" s="64">
        <v>0.11168981481481481</v>
      </c>
      <c r="P1242" s="65">
        <v>44192.111689814818</v>
      </c>
      <c r="Q1242" s="65"/>
      <c r="R1242" s="66">
        <v>4</v>
      </c>
      <c r="S1242" s="66">
        <v>39100</v>
      </c>
      <c r="T1242" s="66">
        <v>14580</v>
      </c>
      <c r="U1242" s="67">
        <f t="shared" si="354"/>
        <v>24.52</v>
      </c>
      <c r="V1242" s="66">
        <f t="shared" si="345"/>
        <v>477992.87999999995</v>
      </c>
      <c r="W1242" s="66" t="str">
        <f t="shared" si="346"/>
        <v>1 &gt; 4</v>
      </c>
      <c r="X1242" s="66">
        <f>A1242+SUMIFS(Presensi!F:F,Presensi!E:E,'Entry Data'!AP1242)</f>
        <v>1</v>
      </c>
      <c r="Y1242" s="66">
        <f>IFERROR(INDEX('Retasi Pricing'!F:F,MATCH('Entry Data'!AM1242,'Retasi Pricing'!E:E,0))*X1242,"")</f>
        <v>25000</v>
      </c>
      <c r="Z1242" s="62" t="s">
        <v>26</v>
      </c>
      <c r="AA1242" s="62" t="s">
        <v>27</v>
      </c>
      <c r="AB1242" s="32"/>
      <c r="AC1242" s="32" t="s">
        <v>95</v>
      </c>
      <c r="AD1242" s="32" t="str">
        <f t="shared" si="347"/>
        <v/>
      </c>
      <c r="AF1242" s="5" t="str">
        <f t="shared" si="348"/>
        <v>Jafar44191</v>
      </c>
      <c r="AG1242" s="5" t="str">
        <f t="shared" si="349"/>
        <v>BMJ 05344191UTARANIGHT</v>
      </c>
      <c r="AH1242" s="5" t="str">
        <f t="shared" si="350"/>
        <v>Jafar44191UTARANIGHT</v>
      </c>
      <c r="AI1242" s="5" t="str">
        <f t="shared" si="351"/>
        <v>BMJ 05344191NIGHT</v>
      </c>
      <c r="AJ1242" s="5" t="str">
        <f t="shared" si="352"/>
        <v>Jafar44191NIGHT</v>
      </c>
      <c r="AK1242" s="5" t="str">
        <f t="shared" si="353"/>
        <v>JafarBMJ III</v>
      </c>
      <c r="AL1242" s="5" t="str">
        <f t="shared" si="355"/>
        <v>4UTARA</v>
      </c>
      <c r="AM1242" s="5" t="str">
        <f t="shared" si="356"/>
        <v>1 &gt; 4UTARA10 RODA</v>
      </c>
      <c r="AN1242" s="5" t="str">
        <f t="shared" si="357"/>
        <v>JafarBMJ III1 &gt; 4UTARA10 RODA</v>
      </c>
      <c r="AO1242" s="5" t="str">
        <f t="shared" si="358"/>
        <v>Jafar1 &gt; 4UTARA10 RODA</v>
      </c>
      <c r="AP1242" s="5" t="str">
        <f t="shared" si="359"/>
        <v>44191NIGHT</v>
      </c>
    </row>
    <row r="1243" spans="1:42" x14ac:dyDescent="0.3">
      <c r="A1243" s="33">
        <v>1</v>
      </c>
      <c r="B1243" s="33"/>
      <c r="C1243" s="70">
        <v>44191</v>
      </c>
      <c r="D1243" s="71" t="s">
        <v>87</v>
      </c>
      <c r="E1243" s="70">
        <v>44192</v>
      </c>
      <c r="F1243" s="71">
        <v>5156555</v>
      </c>
      <c r="G1243" s="33" t="s">
        <v>20</v>
      </c>
      <c r="H1243" s="33" t="s">
        <v>21</v>
      </c>
      <c r="I1243" s="33" t="s">
        <v>45</v>
      </c>
      <c r="J1243" s="33" t="s">
        <v>46</v>
      </c>
      <c r="K1243" s="63" t="s">
        <v>62</v>
      </c>
      <c r="L1243" s="32" t="str">
        <f t="shared" si="342"/>
        <v>FM260JD</v>
      </c>
      <c r="M1243" s="32" t="str">
        <f t="shared" si="343"/>
        <v>BMJ III</v>
      </c>
      <c r="N1243" s="32" t="str">
        <f t="shared" si="344"/>
        <v>10 RODA</v>
      </c>
      <c r="O1243" s="64">
        <v>0.19515046296296298</v>
      </c>
      <c r="P1243" s="65">
        <v>44192.195150462961</v>
      </c>
      <c r="Q1243" s="65"/>
      <c r="R1243" s="66">
        <v>5</v>
      </c>
      <c r="S1243" s="66">
        <v>36460</v>
      </c>
      <c r="T1243" s="66">
        <v>14580</v>
      </c>
      <c r="U1243" s="67">
        <f t="shared" si="354"/>
        <v>21.88</v>
      </c>
      <c r="V1243" s="66">
        <f t="shared" si="345"/>
        <v>426528.72</v>
      </c>
      <c r="W1243" s="66" t="str">
        <f t="shared" si="346"/>
        <v>&gt; 5</v>
      </c>
      <c r="X1243" s="66">
        <f>A1243+SUMIFS(Presensi!F:F,Presensi!E:E,'Entry Data'!AP1243)</f>
        <v>1</v>
      </c>
      <c r="Y1243" s="66">
        <f>IFERROR(INDEX('Retasi Pricing'!F:F,MATCH('Entry Data'!AM1243,'Retasi Pricing'!E:E,0))*X1243,"")</f>
        <v>27650</v>
      </c>
      <c r="Z1243" s="62" t="s">
        <v>26</v>
      </c>
      <c r="AA1243" s="62" t="s">
        <v>27</v>
      </c>
      <c r="AB1243" s="32"/>
      <c r="AC1243" s="32" t="s">
        <v>95</v>
      </c>
      <c r="AD1243" s="32" t="str">
        <f t="shared" si="347"/>
        <v/>
      </c>
      <c r="AF1243" s="5" t="str">
        <f t="shared" si="348"/>
        <v>Jafar44191</v>
      </c>
      <c r="AG1243" s="5" t="str">
        <f t="shared" si="349"/>
        <v>BMJ 05344191UTARANIGHT</v>
      </c>
      <c r="AH1243" s="5" t="str">
        <f t="shared" si="350"/>
        <v>Jafar44191UTARANIGHT</v>
      </c>
      <c r="AI1243" s="5" t="str">
        <f t="shared" si="351"/>
        <v>BMJ 05344191NIGHT</v>
      </c>
      <c r="AJ1243" s="5" t="str">
        <f t="shared" si="352"/>
        <v>Jafar44191NIGHT</v>
      </c>
      <c r="AK1243" s="5" t="str">
        <f t="shared" si="353"/>
        <v>JafarBMJ III</v>
      </c>
      <c r="AL1243" s="5" t="str">
        <f t="shared" si="355"/>
        <v>5UTARA</v>
      </c>
      <c r="AM1243" s="5" t="str">
        <f t="shared" si="356"/>
        <v>&gt; 5UTARA10 RODA</v>
      </c>
      <c r="AN1243" s="5" t="str">
        <f t="shared" si="357"/>
        <v>JafarBMJ III&gt; 5UTARA10 RODA</v>
      </c>
      <c r="AO1243" s="5" t="str">
        <f t="shared" si="358"/>
        <v>Jafar&gt; 5UTARA10 RODA</v>
      </c>
      <c r="AP1243" s="5" t="str">
        <f t="shared" si="359"/>
        <v>44191NIGHT</v>
      </c>
    </row>
    <row r="1244" spans="1:42" x14ac:dyDescent="0.3">
      <c r="A1244" s="33">
        <v>1</v>
      </c>
      <c r="B1244" s="33"/>
      <c r="C1244" s="70">
        <v>44191</v>
      </c>
      <c r="D1244" s="71" t="s">
        <v>87</v>
      </c>
      <c r="E1244" s="70">
        <v>44192</v>
      </c>
      <c r="F1244" s="71">
        <v>5156613</v>
      </c>
      <c r="G1244" s="33" t="s">
        <v>20</v>
      </c>
      <c r="H1244" s="33" t="s">
        <v>21</v>
      </c>
      <c r="I1244" s="33" t="s">
        <v>45</v>
      </c>
      <c r="J1244" s="33" t="s">
        <v>46</v>
      </c>
      <c r="K1244" s="63" t="s">
        <v>62</v>
      </c>
      <c r="L1244" s="32" t="str">
        <f t="shared" si="342"/>
        <v>FM260JD</v>
      </c>
      <c r="M1244" s="32" t="str">
        <f t="shared" si="343"/>
        <v>BMJ III</v>
      </c>
      <c r="N1244" s="32" t="str">
        <f t="shared" si="344"/>
        <v>10 RODA</v>
      </c>
      <c r="O1244" s="64">
        <v>0.25025462962962963</v>
      </c>
      <c r="P1244" s="65">
        <v>44192.250254629631</v>
      </c>
      <c r="Q1244" s="65"/>
      <c r="R1244" s="66">
        <v>6</v>
      </c>
      <c r="S1244" s="66">
        <v>37620</v>
      </c>
      <c r="T1244" s="66">
        <v>14580</v>
      </c>
      <c r="U1244" s="67">
        <f t="shared" si="354"/>
        <v>23.04</v>
      </c>
      <c r="V1244" s="66">
        <f t="shared" si="345"/>
        <v>449141.76000000001</v>
      </c>
      <c r="W1244" s="66" t="str">
        <f t="shared" si="346"/>
        <v>&gt; 6</v>
      </c>
      <c r="X1244" s="66">
        <f>A1244+SUMIFS(Presensi!F:F,Presensi!E:E,'Entry Data'!AP1244)</f>
        <v>1</v>
      </c>
      <c r="Y1244" s="66">
        <f>IFERROR(INDEX('Retasi Pricing'!F:F,MATCH('Entry Data'!AM1244,'Retasi Pricing'!E:E,0))*X1244,"")</f>
        <v>30800</v>
      </c>
      <c r="Z1244" s="62" t="s">
        <v>26</v>
      </c>
      <c r="AA1244" s="62" t="s">
        <v>27</v>
      </c>
      <c r="AB1244" s="32"/>
      <c r="AC1244" s="32" t="s">
        <v>95</v>
      </c>
      <c r="AD1244" s="32" t="str">
        <f t="shared" si="347"/>
        <v/>
      </c>
      <c r="AF1244" s="5" t="str">
        <f t="shared" si="348"/>
        <v>Jafar44191</v>
      </c>
      <c r="AG1244" s="5" t="str">
        <f t="shared" si="349"/>
        <v>BMJ 05344191UTARANIGHT</v>
      </c>
      <c r="AH1244" s="5" t="str">
        <f t="shared" si="350"/>
        <v>Jafar44191UTARANIGHT</v>
      </c>
      <c r="AI1244" s="5" t="str">
        <f t="shared" si="351"/>
        <v>BMJ 05344191NIGHT</v>
      </c>
      <c r="AJ1244" s="5" t="str">
        <f t="shared" si="352"/>
        <v>Jafar44191NIGHT</v>
      </c>
      <c r="AK1244" s="5" t="str">
        <f t="shared" si="353"/>
        <v>JafarBMJ III</v>
      </c>
      <c r="AL1244" s="5" t="str">
        <f t="shared" si="355"/>
        <v>6UTARA</v>
      </c>
      <c r="AM1244" s="5" t="str">
        <f t="shared" si="356"/>
        <v>&gt; 6UTARA10 RODA</v>
      </c>
      <c r="AN1244" s="5" t="str">
        <f t="shared" si="357"/>
        <v>JafarBMJ III&gt; 6UTARA10 RODA</v>
      </c>
      <c r="AO1244" s="5" t="str">
        <f t="shared" si="358"/>
        <v>Jafar&gt; 6UTARA10 RODA</v>
      </c>
      <c r="AP1244" s="5" t="str">
        <f t="shared" si="359"/>
        <v>44191NIGHT</v>
      </c>
    </row>
    <row r="1245" spans="1:42" x14ac:dyDescent="0.3">
      <c r="A1245" s="33">
        <v>1</v>
      </c>
      <c r="B1245" s="33"/>
      <c r="C1245" s="70">
        <v>44191</v>
      </c>
      <c r="D1245" s="71" t="s">
        <v>87</v>
      </c>
      <c r="E1245" s="70">
        <v>44191</v>
      </c>
      <c r="F1245" s="71">
        <v>5156179</v>
      </c>
      <c r="G1245" s="33" t="s">
        <v>20</v>
      </c>
      <c r="H1245" s="33" t="s">
        <v>21</v>
      </c>
      <c r="I1245" s="33" t="s">
        <v>45</v>
      </c>
      <c r="J1245" s="33" t="s">
        <v>46</v>
      </c>
      <c r="K1245" s="63" t="s">
        <v>62</v>
      </c>
      <c r="L1245" s="32" t="str">
        <f t="shared" si="342"/>
        <v>FM260JD</v>
      </c>
      <c r="M1245" s="32" t="str">
        <f t="shared" si="343"/>
        <v>BMJ III</v>
      </c>
      <c r="N1245" s="32" t="str">
        <f t="shared" si="344"/>
        <v>10 RODA</v>
      </c>
      <c r="O1245" s="64">
        <v>0.84831018518518519</v>
      </c>
      <c r="P1245" s="65">
        <v>44191.85328703704</v>
      </c>
      <c r="Q1245" s="65"/>
      <c r="R1245" s="66">
        <v>1</v>
      </c>
      <c r="S1245" s="66">
        <v>37660</v>
      </c>
      <c r="T1245" s="66">
        <v>14580</v>
      </c>
      <c r="U1245" s="67">
        <f t="shared" si="354"/>
        <v>23.08</v>
      </c>
      <c r="V1245" s="66">
        <f t="shared" si="345"/>
        <v>449921.51999999996</v>
      </c>
      <c r="W1245" s="66" t="str">
        <f t="shared" si="346"/>
        <v>1 &gt; 4</v>
      </c>
      <c r="X1245" s="66">
        <f>A1245+SUMIFS(Presensi!F:F,Presensi!E:E,'Entry Data'!AP1245)</f>
        <v>1</v>
      </c>
      <c r="Y1245" s="66">
        <f>IFERROR(INDEX('Retasi Pricing'!F:F,MATCH('Entry Data'!AM1245,'Retasi Pricing'!E:E,0))*X1245,"")</f>
        <v>25000</v>
      </c>
      <c r="Z1245" s="62" t="s">
        <v>26</v>
      </c>
      <c r="AA1245" s="62" t="s">
        <v>27</v>
      </c>
      <c r="AB1245" s="32"/>
      <c r="AC1245" s="32" t="s">
        <v>95</v>
      </c>
      <c r="AD1245" s="32" t="str">
        <f t="shared" si="347"/>
        <v/>
      </c>
      <c r="AF1245" s="5" t="str">
        <f t="shared" si="348"/>
        <v>Jafar44191</v>
      </c>
      <c r="AG1245" s="5" t="str">
        <f t="shared" si="349"/>
        <v>BMJ 05344191UTARANIGHT</v>
      </c>
      <c r="AH1245" s="5" t="str">
        <f t="shared" si="350"/>
        <v>Jafar44191UTARANIGHT</v>
      </c>
      <c r="AI1245" s="5" t="str">
        <f t="shared" si="351"/>
        <v>BMJ 05344191NIGHT</v>
      </c>
      <c r="AJ1245" s="5" t="str">
        <f t="shared" si="352"/>
        <v>Jafar44191NIGHT</v>
      </c>
      <c r="AK1245" s="5" t="str">
        <f t="shared" si="353"/>
        <v>JafarBMJ III</v>
      </c>
      <c r="AL1245" s="5" t="str">
        <f t="shared" si="355"/>
        <v>1UTARA</v>
      </c>
      <c r="AM1245" s="5" t="str">
        <f t="shared" si="356"/>
        <v>1 &gt; 4UTARA10 RODA</v>
      </c>
      <c r="AN1245" s="5" t="str">
        <f t="shared" si="357"/>
        <v>JafarBMJ III1 &gt; 4UTARA10 RODA</v>
      </c>
      <c r="AO1245" s="5" t="str">
        <f t="shared" si="358"/>
        <v>Jafar1 &gt; 4UTARA10 RODA</v>
      </c>
      <c r="AP1245" s="5" t="str">
        <f t="shared" si="359"/>
        <v>44191NIGHT</v>
      </c>
    </row>
    <row r="1246" spans="1:42" x14ac:dyDescent="0.3">
      <c r="A1246" s="33">
        <v>1</v>
      </c>
      <c r="B1246" s="33"/>
      <c r="C1246" s="70">
        <v>44191</v>
      </c>
      <c r="D1246" s="71" t="s">
        <v>87</v>
      </c>
      <c r="E1246" s="70">
        <v>44191</v>
      </c>
      <c r="F1246" s="71">
        <v>5156250</v>
      </c>
      <c r="G1246" s="33" t="s">
        <v>20</v>
      </c>
      <c r="H1246" s="33" t="s">
        <v>21</v>
      </c>
      <c r="I1246" s="33" t="s">
        <v>76</v>
      </c>
      <c r="J1246" s="33" t="s">
        <v>23</v>
      </c>
      <c r="K1246" s="63" t="s">
        <v>62</v>
      </c>
      <c r="L1246" s="32" t="str">
        <f t="shared" si="342"/>
        <v>FM260JD</v>
      </c>
      <c r="M1246" s="32" t="str">
        <f t="shared" si="343"/>
        <v>BMJ III</v>
      </c>
      <c r="N1246" s="32" t="str">
        <f t="shared" si="344"/>
        <v>10 RODA</v>
      </c>
      <c r="O1246" s="64">
        <v>0.90493055555555557</v>
      </c>
      <c r="P1246" s="65">
        <v>44191.904930555553</v>
      </c>
      <c r="Q1246" s="65"/>
      <c r="R1246" s="66">
        <v>2</v>
      </c>
      <c r="S1246" s="66">
        <v>38360</v>
      </c>
      <c r="T1246" s="66">
        <v>14580</v>
      </c>
      <c r="U1246" s="67">
        <f t="shared" si="354"/>
        <v>23.78</v>
      </c>
      <c r="V1246" s="66">
        <f t="shared" si="345"/>
        <v>463567.32</v>
      </c>
      <c r="W1246" s="66" t="str">
        <f t="shared" si="346"/>
        <v>1 &gt; 4</v>
      </c>
      <c r="X1246" s="66">
        <f>A1246+SUMIFS(Presensi!F:F,Presensi!E:E,'Entry Data'!AP1246)</f>
        <v>1</v>
      </c>
      <c r="Y1246" s="66">
        <f>IFERROR(INDEX('Retasi Pricing'!F:F,MATCH('Entry Data'!AM1246,'Retasi Pricing'!E:E,0))*X1246,"")</f>
        <v>25000</v>
      </c>
      <c r="Z1246" s="62" t="s">
        <v>26</v>
      </c>
      <c r="AA1246" s="62" t="s">
        <v>27</v>
      </c>
      <c r="AB1246" s="32"/>
      <c r="AC1246" s="32" t="s">
        <v>95</v>
      </c>
      <c r="AD1246" s="32" t="str">
        <f t="shared" si="347"/>
        <v/>
      </c>
      <c r="AF1246" s="5" t="str">
        <f t="shared" si="348"/>
        <v>Jafar44191</v>
      </c>
      <c r="AG1246" s="5" t="str">
        <f t="shared" si="349"/>
        <v>BMJ 05344191UTARANIGHT</v>
      </c>
      <c r="AH1246" s="5" t="str">
        <f t="shared" si="350"/>
        <v>Jafar44191UTARANIGHT</v>
      </c>
      <c r="AI1246" s="5" t="str">
        <f t="shared" si="351"/>
        <v>BMJ 05344191NIGHT</v>
      </c>
      <c r="AJ1246" s="5" t="str">
        <f t="shared" si="352"/>
        <v>Jafar44191NIGHT</v>
      </c>
      <c r="AK1246" s="5" t="str">
        <f t="shared" si="353"/>
        <v>JafarBMJ III</v>
      </c>
      <c r="AL1246" s="5" t="str">
        <f t="shared" si="355"/>
        <v>2UTARA</v>
      </c>
      <c r="AM1246" s="5" t="str">
        <f t="shared" si="356"/>
        <v>1 &gt; 4UTARA10 RODA</v>
      </c>
      <c r="AN1246" s="5" t="str">
        <f t="shared" si="357"/>
        <v>JafarBMJ III1 &gt; 4UTARA10 RODA</v>
      </c>
      <c r="AO1246" s="5" t="str">
        <f t="shared" si="358"/>
        <v>Jafar1 &gt; 4UTARA10 RODA</v>
      </c>
      <c r="AP1246" s="5" t="str">
        <f t="shared" si="359"/>
        <v>44191NIGHT</v>
      </c>
    </row>
    <row r="1247" spans="1:42" x14ac:dyDescent="0.3">
      <c r="A1247" s="33">
        <v>1</v>
      </c>
      <c r="B1247" s="33"/>
      <c r="C1247" s="70">
        <v>44191</v>
      </c>
      <c r="D1247" s="71" t="s">
        <v>87</v>
      </c>
      <c r="E1247" s="70">
        <v>44191</v>
      </c>
      <c r="F1247" s="71">
        <v>5156319</v>
      </c>
      <c r="G1247" s="33" t="s">
        <v>20</v>
      </c>
      <c r="H1247" s="33" t="s">
        <v>21</v>
      </c>
      <c r="I1247" s="33" t="s">
        <v>45</v>
      </c>
      <c r="J1247" s="33" t="s">
        <v>46</v>
      </c>
      <c r="K1247" s="63" t="s">
        <v>62</v>
      </c>
      <c r="L1247" s="32" t="str">
        <f t="shared" si="342"/>
        <v>FM260JD</v>
      </c>
      <c r="M1247" s="32" t="str">
        <f t="shared" si="343"/>
        <v>BMJ III</v>
      </c>
      <c r="N1247" s="32" t="str">
        <f t="shared" si="344"/>
        <v>10 RODA</v>
      </c>
      <c r="O1247" s="64">
        <v>0.96577546296296291</v>
      </c>
      <c r="P1247" s="65">
        <v>44191.965775462966</v>
      </c>
      <c r="Q1247" s="65"/>
      <c r="R1247" s="66">
        <v>3</v>
      </c>
      <c r="S1247" s="66">
        <v>38880</v>
      </c>
      <c r="T1247" s="66">
        <v>14580</v>
      </c>
      <c r="U1247" s="67">
        <f t="shared" si="354"/>
        <v>24.3</v>
      </c>
      <c r="V1247" s="66">
        <f t="shared" si="345"/>
        <v>473704.20000000007</v>
      </c>
      <c r="W1247" s="66" t="str">
        <f t="shared" si="346"/>
        <v>1 &gt; 4</v>
      </c>
      <c r="X1247" s="66">
        <f>A1247+SUMIFS(Presensi!F:F,Presensi!E:E,'Entry Data'!AP1247)</f>
        <v>1</v>
      </c>
      <c r="Y1247" s="66">
        <f>IFERROR(INDEX('Retasi Pricing'!F:F,MATCH('Entry Data'!AM1247,'Retasi Pricing'!E:E,0))*X1247,"")</f>
        <v>25000</v>
      </c>
      <c r="Z1247" s="62" t="s">
        <v>26</v>
      </c>
      <c r="AA1247" s="62" t="s">
        <v>27</v>
      </c>
      <c r="AB1247" s="32"/>
      <c r="AC1247" s="32" t="s">
        <v>95</v>
      </c>
      <c r="AD1247" s="32" t="str">
        <f t="shared" si="347"/>
        <v/>
      </c>
      <c r="AF1247" s="5" t="str">
        <f t="shared" si="348"/>
        <v>Jafar44191</v>
      </c>
      <c r="AG1247" s="5" t="str">
        <f t="shared" si="349"/>
        <v>BMJ 05344191UTARANIGHT</v>
      </c>
      <c r="AH1247" s="5" t="str">
        <f t="shared" si="350"/>
        <v>Jafar44191UTARANIGHT</v>
      </c>
      <c r="AI1247" s="5" t="str">
        <f t="shared" si="351"/>
        <v>BMJ 05344191NIGHT</v>
      </c>
      <c r="AJ1247" s="5" t="str">
        <f t="shared" si="352"/>
        <v>Jafar44191NIGHT</v>
      </c>
      <c r="AK1247" s="5" t="str">
        <f t="shared" si="353"/>
        <v>JafarBMJ III</v>
      </c>
      <c r="AL1247" s="5" t="str">
        <f t="shared" si="355"/>
        <v>3UTARA</v>
      </c>
      <c r="AM1247" s="5" t="str">
        <f t="shared" si="356"/>
        <v>1 &gt; 4UTARA10 RODA</v>
      </c>
      <c r="AN1247" s="5" t="str">
        <f t="shared" si="357"/>
        <v>JafarBMJ III1 &gt; 4UTARA10 RODA</v>
      </c>
      <c r="AO1247" s="5" t="str">
        <f t="shared" si="358"/>
        <v>Jafar1 &gt; 4UTARA10 RODA</v>
      </c>
      <c r="AP1247" s="5" t="str">
        <f t="shared" si="359"/>
        <v>44191NIGHT</v>
      </c>
    </row>
    <row r="1248" spans="1:42" x14ac:dyDescent="0.3">
      <c r="A1248" s="33">
        <v>1</v>
      </c>
      <c r="B1248" s="33"/>
      <c r="C1248" s="70">
        <v>44191</v>
      </c>
      <c r="D1248" s="71" t="s">
        <v>87</v>
      </c>
      <c r="E1248" s="70">
        <v>44192</v>
      </c>
      <c r="F1248" s="71">
        <v>5156405</v>
      </c>
      <c r="G1248" s="33" t="s">
        <v>20</v>
      </c>
      <c r="H1248" s="33" t="s">
        <v>21</v>
      </c>
      <c r="I1248" s="33" t="s">
        <v>76</v>
      </c>
      <c r="J1248" s="33" t="s">
        <v>23</v>
      </c>
      <c r="K1248" s="63" t="s">
        <v>69</v>
      </c>
      <c r="L1248" s="32" t="str">
        <f t="shared" si="342"/>
        <v>FM260JD</v>
      </c>
      <c r="M1248" s="32" t="str">
        <f t="shared" si="343"/>
        <v>BMJ III</v>
      </c>
      <c r="N1248" s="32" t="str">
        <f t="shared" si="344"/>
        <v>10 RODA</v>
      </c>
      <c r="O1248" s="64">
        <v>4.4363425925925924E-2</v>
      </c>
      <c r="P1248" s="65">
        <v>44192.044363425928</v>
      </c>
      <c r="Q1248" s="65"/>
      <c r="R1248" s="66">
        <v>4</v>
      </c>
      <c r="S1248" s="66">
        <v>39120</v>
      </c>
      <c r="T1248" s="66">
        <v>14660</v>
      </c>
      <c r="U1248" s="67">
        <f t="shared" si="354"/>
        <v>24.46</v>
      </c>
      <c r="V1248" s="66">
        <f t="shared" si="345"/>
        <v>476823.24</v>
      </c>
      <c r="W1248" s="66" t="str">
        <f t="shared" si="346"/>
        <v>1 &gt; 4</v>
      </c>
      <c r="X1248" s="66">
        <f>A1248+SUMIFS(Presensi!F:F,Presensi!E:E,'Entry Data'!AP1248)</f>
        <v>1</v>
      </c>
      <c r="Y1248" s="66">
        <f>IFERROR(INDEX('Retasi Pricing'!F:F,MATCH('Entry Data'!AM1248,'Retasi Pricing'!E:E,0))*X1248,"")</f>
        <v>25000</v>
      </c>
      <c r="Z1248" s="62" t="s">
        <v>26</v>
      </c>
      <c r="AA1248" s="62" t="s">
        <v>27</v>
      </c>
      <c r="AB1248" s="32"/>
      <c r="AC1248" s="32" t="s">
        <v>188</v>
      </c>
      <c r="AD1248" s="32" t="str">
        <f t="shared" si="347"/>
        <v/>
      </c>
      <c r="AF1248" s="5" t="str">
        <f t="shared" si="348"/>
        <v>setianto44191</v>
      </c>
      <c r="AG1248" s="5" t="str">
        <f t="shared" si="349"/>
        <v>BMJ 05544191UTARANIGHT</v>
      </c>
      <c r="AH1248" s="5" t="str">
        <f t="shared" si="350"/>
        <v>setianto44191UTARANIGHT</v>
      </c>
      <c r="AI1248" s="5" t="str">
        <f t="shared" si="351"/>
        <v>BMJ 05544191NIGHT</v>
      </c>
      <c r="AJ1248" s="5" t="str">
        <f t="shared" si="352"/>
        <v>setianto44191NIGHT</v>
      </c>
      <c r="AK1248" s="5" t="str">
        <f t="shared" si="353"/>
        <v>setiantoBMJ III</v>
      </c>
      <c r="AL1248" s="5" t="str">
        <f t="shared" si="355"/>
        <v>4UTARA</v>
      </c>
      <c r="AM1248" s="5" t="str">
        <f t="shared" si="356"/>
        <v>1 &gt; 4UTARA10 RODA</v>
      </c>
      <c r="AN1248" s="5" t="str">
        <f t="shared" si="357"/>
        <v>setiantoBMJ III1 &gt; 4UTARA10 RODA</v>
      </c>
      <c r="AO1248" s="5" t="str">
        <f t="shared" si="358"/>
        <v>setianto1 &gt; 4UTARA10 RODA</v>
      </c>
      <c r="AP1248" s="5" t="str">
        <f t="shared" si="359"/>
        <v>44191NIGHT</v>
      </c>
    </row>
    <row r="1249" spans="1:42" x14ac:dyDescent="0.3">
      <c r="A1249" s="33">
        <v>1</v>
      </c>
      <c r="B1249" s="33"/>
      <c r="C1249" s="70">
        <v>44191</v>
      </c>
      <c r="D1249" s="71" t="s">
        <v>87</v>
      </c>
      <c r="E1249" s="70">
        <v>44191</v>
      </c>
      <c r="F1249" s="71">
        <v>5156177</v>
      </c>
      <c r="G1249" s="33" t="s">
        <v>20</v>
      </c>
      <c r="H1249" s="33" t="s">
        <v>21</v>
      </c>
      <c r="I1249" s="33" t="s">
        <v>45</v>
      </c>
      <c r="J1249" s="33" t="s">
        <v>46</v>
      </c>
      <c r="K1249" s="63" t="s">
        <v>69</v>
      </c>
      <c r="L1249" s="32" t="str">
        <f t="shared" si="342"/>
        <v>FM260JD</v>
      </c>
      <c r="M1249" s="32" t="str">
        <f t="shared" si="343"/>
        <v>BMJ III</v>
      </c>
      <c r="N1249" s="32" t="str">
        <f t="shared" si="344"/>
        <v>10 RODA</v>
      </c>
      <c r="O1249" s="64">
        <v>0.84624999999999995</v>
      </c>
      <c r="P1249" s="65">
        <v>44191.850891203707</v>
      </c>
      <c r="Q1249" s="65"/>
      <c r="R1249" s="66">
        <v>1</v>
      </c>
      <c r="S1249" s="66">
        <v>37900</v>
      </c>
      <c r="T1249" s="66">
        <v>14700</v>
      </c>
      <c r="U1249" s="67">
        <f t="shared" si="354"/>
        <v>23.2</v>
      </c>
      <c r="V1249" s="66">
        <f t="shared" si="345"/>
        <v>452260.79999999993</v>
      </c>
      <c r="W1249" s="66" t="str">
        <f t="shared" si="346"/>
        <v>1 &gt; 4</v>
      </c>
      <c r="X1249" s="66">
        <f>A1249+SUMIFS(Presensi!F:F,Presensi!E:E,'Entry Data'!AP1249)</f>
        <v>1</v>
      </c>
      <c r="Y1249" s="66">
        <f>IFERROR(INDEX('Retasi Pricing'!F:F,MATCH('Entry Data'!AM1249,'Retasi Pricing'!E:E,0))*X1249,"")</f>
        <v>25000</v>
      </c>
      <c r="Z1249" s="62" t="s">
        <v>26</v>
      </c>
      <c r="AA1249" s="62" t="s">
        <v>27</v>
      </c>
      <c r="AB1249" s="32"/>
      <c r="AC1249" s="32" t="s">
        <v>188</v>
      </c>
      <c r="AD1249" s="32" t="str">
        <f t="shared" si="347"/>
        <v/>
      </c>
      <c r="AF1249" s="5" t="str">
        <f t="shared" si="348"/>
        <v>setianto44191</v>
      </c>
      <c r="AG1249" s="5" t="str">
        <f t="shared" si="349"/>
        <v>BMJ 05544191UTARANIGHT</v>
      </c>
      <c r="AH1249" s="5" t="str">
        <f t="shared" si="350"/>
        <v>setianto44191UTARANIGHT</v>
      </c>
      <c r="AI1249" s="5" t="str">
        <f t="shared" si="351"/>
        <v>BMJ 05544191NIGHT</v>
      </c>
      <c r="AJ1249" s="5" t="str">
        <f t="shared" si="352"/>
        <v>setianto44191NIGHT</v>
      </c>
      <c r="AK1249" s="5" t="str">
        <f t="shared" si="353"/>
        <v>setiantoBMJ III</v>
      </c>
      <c r="AL1249" s="5" t="str">
        <f t="shared" si="355"/>
        <v>1UTARA</v>
      </c>
      <c r="AM1249" s="5" t="str">
        <f t="shared" si="356"/>
        <v>1 &gt; 4UTARA10 RODA</v>
      </c>
      <c r="AN1249" s="5" t="str">
        <f t="shared" si="357"/>
        <v>setiantoBMJ III1 &gt; 4UTARA10 RODA</v>
      </c>
      <c r="AO1249" s="5" t="str">
        <f t="shared" si="358"/>
        <v>setianto1 &gt; 4UTARA10 RODA</v>
      </c>
      <c r="AP1249" s="5" t="str">
        <f t="shared" si="359"/>
        <v>44191NIGHT</v>
      </c>
    </row>
    <row r="1250" spans="1:42" x14ac:dyDescent="0.3">
      <c r="A1250" s="33">
        <v>1</v>
      </c>
      <c r="B1250" s="33"/>
      <c r="C1250" s="70">
        <v>44191</v>
      </c>
      <c r="D1250" s="71" t="s">
        <v>87</v>
      </c>
      <c r="E1250" s="70">
        <v>44191</v>
      </c>
      <c r="F1250" s="71">
        <v>5156242</v>
      </c>
      <c r="G1250" s="33" t="s">
        <v>20</v>
      </c>
      <c r="H1250" s="33" t="s">
        <v>21</v>
      </c>
      <c r="I1250" s="33" t="s">
        <v>76</v>
      </c>
      <c r="J1250" s="33" t="s">
        <v>23</v>
      </c>
      <c r="K1250" s="63" t="s">
        <v>69</v>
      </c>
      <c r="L1250" s="32" t="str">
        <f t="shared" si="342"/>
        <v>FM260JD</v>
      </c>
      <c r="M1250" s="32" t="str">
        <f t="shared" si="343"/>
        <v>BMJ III</v>
      </c>
      <c r="N1250" s="32" t="str">
        <f t="shared" si="344"/>
        <v>10 RODA</v>
      </c>
      <c r="O1250" s="64">
        <v>0.9002662037037038</v>
      </c>
      <c r="P1250" s="65">
        <v>44191.900266203702</v>
      </c>
      <c r="Q1250" s="65"/>
      <c r="R1250" s="66">
        <v>2</v>
      </c>
      <c r="S1250" s="66">
        <v>39560</v>
      </c>
      <c r="T1250" s="66">
        <v>14660</v>
      </c>
      <c r="U1250" s="67">
        <f t="shared" si="354"/>
        <v>24.9</v>
      </c>
      <c r="V1250" s="66">
        <f t="shared" si="345"/>
        <v>485400.6</v>
      </c>
      <c r="W1250" s="66" t="str">
        <f t="shared" si="346"/>
        <v>1 &gt; 4</v>
      </c>
      <c r="X1250" s="66">
        <f>A1250+SUMIFS(Presensi!F:F,Presensi!E:E,'Entry Data'!AP1250)</f>
        <v>1</v>
      </c>
      <c r="Y1250" s="66">
        <f>IFERROR(INDEX('Retasi Pricing'!F:F,MATCH('Entry Data'!AM1250,'Retasi Pricing'!E:E,0))*X1250,"")</f>
        <v>25000</v>
      </c>
      <c r="Z1250" s="62" t="s">
        <v>26</v>
      </c>
      <c r="AA1250" s="62" t="s">
        <v>27</v>
      </c>
      <c r="AB1250" s="32"/>
      <c r="AC1250" s="32" t="s">
        <v>188</v>
      </c>
      <c r="AD1250" s="32" t="str">
        <f t="shared" si="347"/>
        <v/>
      </c>
      <c r="AF1250" s="5" t="str">
        <f t="shared" si="348"/>
        <v>setianto44191</v>
      </c>
      <c r="AG1250" s="5" t="str">
        <f t="shared" si="349"/>
        <v>BMJ 05544191UTARANIGHT</v>
      </c>
      <c r="AH1250" s="5" t="str">
        <f t="shared" si="350"/>
        <v>setianto44191UTARANIGHT</v>
      </c>
      <c r="AI1250" s="5" t="str">
        <f t="shared" si="351"/>
        <v>BMJ 05544191NIGHT</v>
      </c>
      <c r="AJ1250" s="5" t="str">
        <f t="shared" si="352"/>
        <v>setianto44191NIGHT</v>
      </c>
      <c r="AK1250" s="5" t="str">
        <f t="shared" si="353"/>
        <v>setiantoBMJ III</v>
      </c>
      <c r="AL1250" s="5" t="str">
        <f t="shared" si="355"/>
        <v>2UTARA</v>
      </c>
      <c r="AM1250" s="5" t="str">
        <f t="shared" si="356"/>
        <v>1 &gt; 4UTARA10 RODA</v>
      </c>
      <c r="AN1250" s="5" t="str">
        <f t="shared" si="357"/>
        <v>setiantoBMJ III1 &gt; 4UTARA10 RODA</v>
      </c>
      <c r="AO1250" s="5" t="str">
        <f t="shared" si="358"/>
        <v>setianto1 &gt; 4UTARA10 RODA</v>
      </c>
      <c r="AP1250" s="5" t="str">
        <f t="shared" si="359"/>
        <v>44191NIGHT</v>
      </c>
    </row>
    <row r="1251" spans="1:42" x14ac:dyDescent="0.3">
      <c r="A1251" s="33">
        <v>1</v>
      </c>
      <c r="B1251" s="33"/>
      <c r="C1251" s="70">
        <v>44191</v>
      </c>
      <c r="D1251" s="71" t="s">
        <v>87</v>
      </c>
      <c r="E1251" s="70">
        <v>44191</v>
      </c>
      <c r="F1251" s="71">
        <v>5156325</v>
      </c>
      <c r="G1251" s="33" t="s">
        <v>20</v>
      </c>
      <c r="H1251" s="33" t="s">
        <v>21</v>
      </c>
      <c r="I1251" s="33" t="s">
        <v>76</v>
      </c>
      <c r="J1251" s="33" t="s">
        <v>23</v>
      </c>
      <c r="K1251" s="63" t="s">
        <v>69</v>
      </c>
      <c r="L1251" s="32" t="str">
        <f t="shared" si="342"/>
        <v>FM260JD</v>
      </c>
      <c r="M1251" s="32" t="str">
        <f t="shared" si="343"/>
        <v>BMJ III</v>
      </c>
      <c r="N1251" s="32" t="str">
        <f t="shared" si="344"/>
        <v>10 RODA</v>
      </c>
      <c r="O1251" s="64">
        <v>0.97024305555555557</v>
      </c>
      <c r="P1251" s="65">
        <v>44191.970243055555</v>
      </c>
      <c r="Q1251" s="65"/>
      <c r="R1251" s="66">
        <v>3</v>
      </c>
      <c r="S1251" s="66">
        <v>37640</v>
      </c>
      <c r="T1251" s="66">
        <v>14660</v>
      </c>
      <c r="U1251" s="67">
        <f t="shared" si="354"/>
        <v>22.98</v>
      </c>
      <c r="V1251" s="66">
        <f t="shared" si="345"/>
        <v>447972.12000000005</v>
      </c>
      <c r="W1251" s="66" t="str">
        <f t="shared" si="346"/>
        <v>1 &gt; 4</v>
      </c>
      <c r="X1251" s="66">
        <f>A1251+SUMIFS(Presensi!F:F,Presensi!E:E,'Entry Data'!AP1251)</f>
        <v>1</v>
      </c>
      <c r="Y1251" s="66">
        <f>IFERROR(INDEX('Retasi Pricing'!F:F,MATCH('Entry Data'!AM1251,'Retasi Pricing'!E:E,0))*X1251,"")</f>
        <v>25000</v>
      </c>
      <c r="Z1251" s="62" t="s">
        <v>26</v>
      </c>
      <c r="AA1251" s="62" t="s">
        <v>27</v>
      </c>
      <c r="AB1251" s="32"/>
      <c r="AC1251" s="32" t="s">
        <v>188</v>
      </c>
      <c r="AD1251" s="32" t="str">
        <f t="shared" si="347"/>
        <v/>
      </c>
      <c r="AF1251" s="5" t="str">
        <f t="shared" si="348"/>
        <v>setianto44191</v>
      </c>
      <c r="AG1251" s="5" t="str">
        <f t="shared" si="349"/>
        <v>BMJ 05544191UTARANIGHT</v>
      </c>
      <c r="AH1251" s="5" t="str">
        <f t="shared" si="350"/>
        <v>setianto44191UTARANIGHT</v>
      </c>
      <c r="AI1251" s="5" t="str">
        <f t="shared" si="351"/>
        <v>BMJ 05544191NIGHT</v>
      </c>
      <c r="AJ1251" s="5" t="str">
        <f t="shared" si="352"/>
        <v>setianto44191NIGHT</v>
      </c>
      <c r="AK1251" s="5" t="str">
        <f t="shared" si="353"/>
        <v>setiantoBMJ III</v>
      </c>
      <c r="AL1251" s="5" t="str">
        <f t="shared" si="355"/>
        <v>3UTARA</v>
      </c>
      <c r="AM1251" s="5" t="str">
        <f t="shared" si="356"/>
        <v>1 &gt; 4UTARA10 RODA</v>
      </c>
      <c r="AN1251" s="5" t="str">
        <f t="shared" si="357"/>
        <v>setiantoBMJ III1 &gt; 4UTARA10 RODA</v>
      </c>
      <c r="AO1251" s="5" t="str">
        <f t="shared" si="358"/>
        <v>setianto1 &gt; 4UTARA10 RODA</v>
      </c>
      <c r="AP1251" s="5" t="str">
        <f t="shared" si="359"/>
        <v>44191NIGHT</v>
      </c>
    </row>
    <row r="1252" spans="1:42" x14ac:dyDescent="0.3">
      <c r="A1252" s="33">
        <v>1</v>
      </c>
      <c r="B1252" s="33"/>
      <c r="C1252" s="70">
        <v>44191</v>
      </c>
      <c r="D1252" s="71" t="s">
        <v>87</v>
      </c>
      <c r="E1252" s="70">
        <v>44192</v>
      </c>
      <c r="F1252" s="71">
        <v>5156403</v>
      </c>
      <c r="G1252" s="33" t="s">
        <v>20</v>
      </c>
      <c r="H1252" s="33" t="s">
        <v>21</v>
      </c>
      <c r="I1252" s="33" t="s">
        <v>76</v>
      </c>
      <c r="J1252" s="33" t="s">
        <v>23</v>
      </c>
      <c r="K1252" s="63" t="s">
        <v>71</v>
      </c>
      <c r="L1252" s="32" t="str">
        <f t="shared" si="342"/>
        <v>FM260JD</v>
      </c>
      <c r="M1252" s="32" t="str">
        <f t="shared" si="343"/>
        <v>BMJ III</v>
      </c>
      <c r="N1252" s="32" t="str">
        <f t="shared" si="344"/>
        <v>10 RODA</v>
      </c>
      <c r="O1252" s="64">
        <v>4.0856481481481487E-2</v>
      </c>
      <c r="P1252" s="65">
        <v>44192.040856481479</v>
      </c>
      <c r="Q1252" s="65"/>
      <c r="R1252" s="66">
        <v>4</v>
      </c>
      <c r="S1252" s="66">
        <v>41120</v>
      </c>
      <c r="T1252" s="66">
        <v>14780</v>
      </c>
      <c r="U1252" s="67">
        <f t="shared" si="354"/>
        <v>26.34</v>
      </c>
      <c r="V1252" s="66">
        <f t="shared" si="345"/>
        <v>513471.95999999996</v>
      </c>
      <c r="W1252" s="66" t="str">
        <f t="shared" si="346"/>
        <v>1 &gt; 4</v>
      </c>
      <c r="X1252" s="66">
        <f>A1252+SUMIFS(Presensi!F:F,Presensi!E:E,'Entry Data'!AP1252)</f>
        <v>1</v>
      </c>
      <c r="Y1252" s="66">
        <f>IFERROR(INDEX('Retasi Pricing'!F:F,MATCH('Entry Data'!AM1252,'Retasi Pricing'!E:E,0))*X1252,"")</f>
        <v>25000</v>
      </c>
      <c r="Z1252" s="62" t="s">
        <v>26</v>
      </c>
      <c r="AA1252" s="62" t="s">
        <v>27</v>
      </c>
      <c r="AB1252" s="32"/>
      <c r="AC1252" s="32" t="s">
        <v>216</v>
      </c>
      <c r="AD1252" s="32" t="str">
        <f t="shared" si="347"/>
        <v/>
      </c>
      <c r="AF1252" s="5" t="str">
        <f t="shared" si="348"/>
        <v>ruslan44191</v>
      </c>
      <c r="AG1252" s="5" t="str">
        <f t="shared" si="349"/>
        <v>BMJ 05644191UTARANIGHT</v>
      </c>
      <c r="AH1252" s="5" t="str">
        <f t="shared" si="350"/>
        <v>ruslan44191UTARANIGHT</v>
      </c>
      <c r="AI1252" s="5" t="str">
        <f t="shared" si="351"/>
        <v>BMJ 05644191NIGHT</v>
      </c>
      <c r="AJ1252" s="5" t="str">
        <f t="shared" si="352"/>
        <v>ruslan44191NIGHT</v>
      </c>
      <c r="AK1252" s="5" t="str">
        <f t="shared" si="353"/>
        <v>ruslanBMJ III</v>
      </c>
      <c r="AL1252" s="5" t="str">
        <f t="shared" si="355"/>
        <v>4UTARA</v>
      </c>
      <c r="AM1252" s="5" t="str">
        <f t="shared" si="356"/>
        <v>1 &gt; 4UTARA10 RODA</v>
      </c>
      <c r="AN1252" s="5" t="str">
        <f t="shared" si="357"/>
        <v>ruslanBMJ III1 &gt; 4UTARA10 RODA</v>
      </c>
      <c r="AO1252" s="5" t="str">
        <f t="shared" si="358"/>
        <v>ruslan1 &gt; 4UTARA10 RODA</v>
      </c>
      <c r="AP1252" s="5" t="str">
        <f t="shared" si="359"/>
        <v>44191NIGHT</v>
      </c>
    </row>
    <row r="1253" spans="1:42" x14ac:dyDescent="0.3">
      <c r="A1253" s="33">
        <v>1</v>
      </c>
      <c r="B1253" s="33"/>
      <c r="C1253" s="70">
        <v>44191</v>
      </c>
      <c r="D1253" s="71" t="s">
        <v>87</v>
      </c>
      <c r="E1253" s="70">
        <v>44192</v>
      </c>
      <c r="F1253" s="71">
        <v>5156483</v>
      </c>
      <c r="G1253" s="33" t="s">
        <v>20</v>
      </c>
      <c r="H1253" s="33" t="s">
        <v>21</v>
      </c>
      <c r="I1253" s="33" t="s">
        <v>76</v>
      </c>
      <c r="J1253" s="33" t="s">
        <v>23</v>
      </c>
      <c r="K1253" s="63" t="s">
        <v>71</v>
      </c>
      <c r="L1253" s="32" t="str">
        <f t="shared" si="342"/>
        <v>FM260JD</v>
      </c>
      <c r="M1253" s="32" t="str">
        <f t="shared" si="343"/>
        <v>BMJ III</v>
      </c>
      <c r="N1253" s="32" t="str">
        <f t="shared" si="344"/>
        <v>10 RODA</v>
      </c>
      <c r="O1253" s="64">
        <v>0.11841435185185185</v>
      </c>
      <c r="P1253" s="65">
        <v>44192.118414351855</v>
      </c>
      <c r="Q1253" s="65"/>
      <c r="R1253" s="66">
        <v>5</v>
      </c>
      <c r="S1253" s="66">
        <v>36120</v>
      </c>
      <c r="T1253" s="66">
        <v>14780</v>
      </c>
      <c r="U1253" s="67">
        <f t="shared" si="354"/>
        <v>21.34</v>
      </c>
      <c r="V1253" s="66">
        <f t="shared" si="345"/>
        <v>416001.95999999996</v>
      </c>
      <c r="W1253" s="66" t="str">
        <f t="shared" si="346"/>
        <v>&gt; 5</v>
      </c>
      <c r="X1253" s="66">
        <f>A1253+SUMIFS(Presensi!F:F,Presensi!E:E,'Entry Data'!AP1253)</f>
        <v>1</v>
      </c>
      <c r="Y1253" s="66">
        <f>IFERROR(INDEX('Retasi Pricing'!F:F,MATCH('Entry Data'!AM1253,'Retasi Pricing'!E:E,0))*X1253,"")</f>
        <v>27650</v>
      </c>
      <c r="Z1253" s="62" t="s">
        <v>26</v>
      </c>
      <c r="AA1253" s="62" t="s">
        <v>27</v>
      </c>
      <c r="AB1253" s="32"/>
      <c r="AC1253" s="32" t="s">
        <v>216</v>
      </c>
      <c r="AD1253" s="32" t="str">
        <f t="shared" si="347"/>
        <v/>
      </c>
      <c r="AF1253" s="5" t="str">
        <f t="shared" si="348"/>
        <v>ruslan44191</v>
      </c>
      <c r="AG1253" s="5" t="str">
        <f t="shared" si="349"/>
        <v>BMJ 05644191UTARANIGHT</v>
      </c>
      <c r="AH1253" s="5" t="str">
        <f t="shared" si="350"/>
        <v>ruslan44191UTARANIGHT</v>
      </c>
      <c r="AI1253" s="5" t="str">
        <f t="shared" si="351"/>
        <v>BMJ 05644191NIGHT</v>
      </c>
      <c r="AJ1253" s="5" t="str">
        <f t="shared" si="352"/>
        <v>ruslan44191NIGHT</v>
      </c>
      <c r="AK1253" s="5" t="str">
        <f t="shared" si="353"/>
        <v>ruslanBMJ III</v>
      </c>
      <c r="AL1253" s="5" t="str">
        <f t="shared" si="355"/>
        <v>5UTARA</v>
      </c>
      <c r="AM1253" s="5" t="str">
        <f t="shared" si="356"/>
        <v>&gt; 5UTARA10 RODA</v>
      </c>
      <c r="AN1253" s="5" t="str">
        <f t="shared" si="357"/>
        <v>ruslanBMJ III&gt; 5UTARA10 RODA</v>
      </c>
      <c r="AO1253" s="5" t="str">
        <f t="shared" si="358"/>
        <v>ruslan&gt; 5UTARA10 RODA</v>
      </c>
      <c r="AP1253" s="5" t="str">
        <f t="shared" si="359"/>
        <v>44191NIGHT</v>
      </c>
    </row>
    <row r="1254" spans="1:42" x14ac:dyDescent="0.3">
      <c r="A1254" s="33">
        <v>1</v>
      </c>
      <c r="B1254" s="33"/>
      <c r="C1254" s="70">
        <v>44191</v>
      </c>
      <c r="D1254" s="71" t="s">
        <v>87</v>
      </c>
      <c r="E1254" s="70">
        <v>44192</v>
      </c>
      <c r="F1254" s="71">
        <v>5156548</v>
      </c>
      <c r="G1254" s="33" t="s">
        <v>20</v>
      </c>
      <c r="H1254" s="33" t="s">
        <v>21</v>
      </c>
      <c r="I1254" s="33" t="s">
        <v>76</v>
      </c>
      <c r="J1254" s="33" t="s">
        <v>23</v>
      </c>
      <c r="K1254" s="63" t="s">
        <v>71</v>
      </c>
      <c r="L1254" s="32" t="str">
        <f t="shared" si="342"/>
        <v>FM260JD</v>
      </c>
      <c r="M1254" s="32" t="str">
        <f t="shared" si="343"/>
        <v>BMJ III</v>
      </c>
      <c r="N1254" s="32" t="str">
        <f t="shared" si="344"/>
        <v>10 RODA</v>
      </c>
      <c r="O1254" s="64">
        <v>0.18743055555555554</v>
      </c>
      <c r="P1254" s="65">
        <v>44192.187430555554</v>
      </c>
      <c r="Q1254" s="65"/>
      <c r="R1254" s="66">
        <v>6</v>
      </c>
      <c r="S1254" s="66">
        <v>37180</v>
      </c>
      <c r="T1254" s="66">
        <v>14780</v>
      </c>
      <c r="U1254" s="67">
        <f t="shared" si="354"/>
        <v>22.4</v>
      </c>
      <c r="V1254" s="66">
        <f t="shared" si="345"/>
        <v>436665.59999999998</v>
      </c>
      <c r="W1254" s="66" t="str">
        <f t="shared" si="346"/>
        <v>&gt; 6</v>
      </c>
      <c r="X1254" s="66">
        <f>A1254+SUMIFS(Presensi!F:F,Presensi!E:E,'Entry Data'!AP1254)</f>
        <v>1</v>
      </c>
      <c r="Y1254" s="66">
        <f>IFERROR(INDEX('Retasi Pricing'!F:F,MATCH('Entry Data'!AM1254,'Retasi Pricing'!E:E,0))*X1254,"")</f>
        <v>30800</v>
      </c>
      <c r="Z1254" s="62" t="s">
        <v>26</v>
      </c>
      <c r="AA1254" s="62" t="s">
        <v>27</v>
      </c>
      <c r="AB1254" s="32"/>
      <c r="AC1254" s="32" t="s">
        <v>216</v>
      </c>
      <c r="AD1254" s="32" t="str">
        <f t="shared" si="347"/>
        <v/>
      </c>
      <c r="AF1254" s="5" t="str">
        <f t="shared" si="348"/>
        <v>ruslan44191</v>
      </c>
      <c r="AG1254" s="5" t="str">
        <f t="shared" si="349"/>
        <v>BMJ 05644191UTARANIGHT</v>
      </c>
      <c r="AH1254" s="5" t="str">
        <f t="shared" si="350"/>
        <v>ruslan44191UTARANIGHT</v>
      </c>
      <c r="AI1254" s="5" t="str">
        <f t="shared" si="351"/>
        <v>BMJ 05644191NIGHT</v>
      </c>
      <c r="AJ1254" s="5" t="str">
        <f t="shared" si="352"/>
        <v>ruslan44191NIGHT</v>
      </c>
      <c r="AK1254" s="5" t="str">
        <f t="shared" si="353"/>
        <v>ruslanBMJ III</v>
      </c>
      <c r="AL1254" s="5" t="str">
        <f t="shared" si="355"/>
        <v>6UTARA</v>
      </c>
      <c r="AM1254" s="5" t="str">
        <f t="shared" si="356"/>
        <v>&gt; 6UTARA10 RODA</v>
      </c>
      <c r="AN1254" s="5" t="str">
        <f t="shared" si="357"/>
        <v>ruslanBMJ III&gt; 6UTARA10 RODA</v>
      </c>
      <c r="AO1254" s="5" t="str">
        <f t="shared" si="358"/>
        <v>ruslan&gt; 6UTARA10 RODA</v>
      </c>
      <c r="AP1254" s="5" t="str">
        <f t="shared" si="359"/>
        <v>44191NIGHT</v>
      </c>
    </row>
    <row r="1255" spans="1:42" x14ac:dyDescent="0.3">
      <c r="A1255" s="33">
        <v>1</v>
      </c>
      <c r="B1255" s="33"/>
      <c r="C1255" s="70">
        <v>44191</v>
      </c>
      <c r="D1255" s="71" t="s">
        <v>87</v>
      </c>
      <c r="E1255" s="70">
        <v>44191</v>
      </c>
      <c r="F1255" s="71">
        <v>5156169</v>
      </c>
      <c r="G1255" s="33" t="s">
        <v>20</v>
      </c>
      <c r="H1255" s="33" t="s">
        <v>21</v>
      </c>
      <c r="I1255" s="33" t="s">
        <v>76</v>
      </c>
      <c r="J1255" s="33" t="s">
        <v>23</v>
      </c>
      <c r="K1255" s="63" t="s">
        <v>71</v>
      </c>
      <c r="L1255" s="32" t="str">
        <f t="shared" si="342"/>
        <v>FM260JD</v>
      </c>
      <c r="M1255" s="32" t="str">
        <f t="shared" si="343"/>
        <v>BMJ III</v>
      </c>
      <c r="N1255" s="32" t="str">
        <f t="shared" si="344"/>
        <v>10 RODA</v>
      </c>
      <c r="O1255" s="64">
        <v>0.83887731481481476</v>
      </c>
      <c r="P1255" s="65">
        <v>44191.845833333333</v>
      </c>
      <c r="Q1255" s="65"/>
      <c r="R1255" s="66">
        <v>1</v>
      </c>
      <c r="S1255" s="66">
        <v>37800</v>
      </c>
      <c r="T1255" s="66">
        <v>14780</v>
      </c>
      <c r="U1255" s="67">
        <f t="shared" si="354"/>
        <v>23.02</v>
      </c>
      <c r="V1255" s="66">
        <f t="shared" si="345"/>
        <v>448751.87999999995</v>
      </c>
      <c r="W1255" s="66" t="str">
        <f t="shared" si="346"/>
        <v>1 &gt; 4</v>
      </c>
      <c r="X1255" s="66">
        <f>A1255+SUMIFS(Presensi!F:F,Presensi!E:E,'Entry Data'!AP1255)</f>
        <v>1</v>
      </c>
      <c r="Y1255" s="66">
        <f>IFERROR(INDEX('Retasi Pricing'!F:F,MATCH('Entry Data'!AM1255,'Retasi Pricing'!E:E,0))*X1255,"")</f>
        <v>25000</v>
      </c>
      <c r="Z1255" s="62" t="s">
        <v>26</v>
      </c>
      <c r="AA1255" s="62" t="s">
        <v>27</v>
      </c>
      <c r="AB1255" s="32"/>
      <c r="AC1255" s="32" t="s">
        <v>216</v>
      </c>
      <c r="AD1255" s="32" t="str">
        <f t="shared" si="347"/>
        <v/>
      </c>
      <c r="AF1255" s="5" t="str">
        <f t="shared" si="348"/>
        <v>ruslan44191</v>
      </c>
      <c r="AG1255" s="5" t="str">
        <f t="shared" si="349"/>
        <v>BMJ 05644191UTARANIGHT</v>
      </c>
      <c r="AH1255" s="5" t="str">
        <f t="shared" si="350"/>
        <v>ruslan44191UTARANIGHT</v>
      </c>
      <c r="AI1255" s="5" t="str">
        <f t="shared" si="351"/>
        <v>BMJ 05644191NIGHT</v>
      </c>
      <c r="AJ1255" s="5" t="str">
        <f t="shared" si="352"/>
        <v>ruslan44191NIGHT</v>
      </c>
      <c r="AK1255" s="5" t="str">
        <f t="shared" si="353"/>
        <v>ruslanBMJ III</v>
      </c>
      <c r="AL1255" s="5" t="str">
        <f t="shared" si="355"/>
        <v>1UTARA</v>
      </c>
      <c r="AM1255" s="5" t="str">
        <f t="shared" si="356"/>
        <v>1 &gt; 4UTARA10 RODA</v>
      </c>
      <c r="AN1255" s="5" t="str">
        <f t="shared" si="357"/>
        <v>ruslanBMJ III1 &gt; 4UTARA10 RODA</v>
      </c>
      <c r="AO1255" s="5" t="str">
        <f t="shared" si="358"/>
        <v>ruslan1 &gt; 4UTARA10 RODA</v>
      </c>
      <c r="AP1255" s="5" t="str">
        <f t="shared" si="359"/>
        <v>44191NIGHT</v>
      </c>
    </row>
    <row r="1256" spans="1:42" x14ac:dyDescent="0.3">
      <c r="A1256" s="33">
        <v>1</v>
      </c>
      <c r="B1256" s="33"/>
      <c r="C1256" s="70">
        <v>44191</v>
      </c>
      <c r="D1256" s="71" t="s">
        <v>87</v>
      </c>
      <c r="E1256" s="70">
        <v>44191</v>
      </c>
      <c r="F1256" s="71">
        <v>5156255</v>
      </c>
      <c r="G1256" s="33" t="s">
        <v>20</v>
      </c>
      <c r="H1256" s="33" t="s">
        <v>21</v>
      </c>
      <c r="I1256" s="33" t="s">
        <v>45</v>
      </c>
      <c r="J1256" s="33" t="s">
        <v>46</v>
      </c>
      <c r="K1256" s="63" t="s">
        <v>71</v>
      </c>
      <c r="L1256" s="32" t="str">
        <f t="shared" si="342"/>
        <v>FM260JD</v>
      </c>
      <c r="M1256" s="32" t="str">
        <f t="shared" si="343"/>
        <v>BMJ III</v>
      </c>
      <c r="N1256" s="32" t="str">
        <f t="shared" si="344"/>
        <v>10 RODA</v>
      </c>
      <c r="O1256" s="64">
        <v>0.90915509259259253</v>
      </c>
      <c r="P1256" s="65">
        <v>44191.909155092595</v>
      </c>
      <c r="Q1256" s="65"/>
      <c r="R1256" s="66">
        <v>2</v>
      </c>
      <c r="S1256" s="66">
        <v>38280</v>
      </c>
      <c r="T1256" s="66">
        <v>14780</v>
      </c>
      <c r="U1256" s="67">
        <f t="shared" si="354"/>
        <v>23.5</v>
      </c>
      <c r="V1256" s="66">
        <f t="shared" si="345"/>
        <v>458109</v>
      </c>
      <c r="W1256" s="66" t="str">
        <f t="shared" si="346"/>
        <v>1 &gt; 4</v>
      </c>
      <c r="X1256" s="66">
        <f>A1256+SUMIFS(Presensi!F:F,Presensi!E:E,'Entry Data'!AP1256)</f>
        <v>1</v>
      </c>
      <c r="Y1256" s="66">
        <f>IFERROR(INDEX('Retasi Pricing'!F:F,MATCH('Entry Data'!AM1256,'Retasi Pricing'!E:E,0))*X1256,"")</f>
        <v>25000</v>
      </c>
      <c r="Z1256" s="62" t="s">
        <v>26</v>
      </c>
      <c r="AA1256" s="62" t="s">
        <v>27</v>
      </c>
      <c r="AB1256" s="32"/>
      <c r="AC1256" s="32" t="s">
        <v>216</v>
      </c>
      <c r="AD1256" s="32" t="str">
        <f t="shared" si="347"/>
        <v/>
      </c>
      <c r="AF1256" s="5" t="str">
        <f t="shared" si="348"/>
        <v>ruslan44191</v>
      </c>
      <c r="AG1256" s="5" t="str">
        <f t="shared" si="349"/>
        <v>BMJ 05644191UTARANIGHT</v>
      </c>
      <c r="AH1256" s="5" t="str">
        <f t="shared" si="350"/>
        <v>ruslan44191UTARANIGHT</v>
      </c>
      <c r="AI1256" s="5" t="str">
        <f t="shared" si="351"/>
        <v>BMJ 05644191NIGHT</v>
      </c>
      <c r="AJ1256" s="5" t="str">
        <f t="shared" si="352"/>
        <v>ruslan44191NIGHT</v>
      </c>
      <c r="AK1256" s="5" t="str">
        <f t="shared" si="353"/>
        <v>ruslanBMJ III</v>
      </c>
      <c r="AL1256" s="5" t="str">
        <f t="shared" si="355"/>
        <v>2UTARA</v>
      </c>
      <c r="AM1256" s="5" t="str">
        <f t="shared" si="356"/>
        <v>1 &gt; 4UTARA10 RODA</v>
      </c>
      <c r="AN1256" s="5" t="str">
        <f t="shared" si="357"/>
        <v>ruslanBMJ III1 &gt; 4UTARA10 RODA</v>
      </c>
      <c r="AO1256" s="5" t="str">
        <f t="shared" si="358"/>
        <v>ruslan1 &gt; 4UTARA10 RODA</v>
      </c>
      <c r="AP1256" s="5" t="str">
        <f t="shared" si="359"/>
        <v>44191NIGHT</v>
      </c>
    </row>
    <row r="1257" spans="1:42" x14ac:dyDescent="0.3">
      <c r="A1257" s="33">
        <v>1</v>
      </c>
      <c r="B1257" s="33"/>
      <c r="C1257" s="70">
        <v>44191</v>
      </c>
      <c r="D1257" s="71" t="s">
        <v>87</v>
      </c>
      <c r="E1257" s="70">
        <v>44191</v>
      </c>
      <c r="F1257" s="71">
        <v>5156330</v>
      </c>
      <c r="G1257" s="33" t="s">
        <v>20</v>
      </c>
      <c r="H1257" s="33" t="s">
        <v>21</v>
      </c>
      <c r="I1257" s="33" t="s">
        <v>76</v>
      </c>
      <c r="J1257" s="33" t="s">
        <v>23</v>
      </c>
      <c r="K1257" s="63" t="s">
        <v>71</v>
      </c>
      <c r="L1257" s="32" t="str">
        <f t="shared" si="342"/>
        <v>FM260JD</v>
      </c>
      <c r="M1257" s="32" t="str">
        <f t="shared" si="343"/>
        <v>BMJ III</v>
      </c>
      <c r="N1257" s="32" t="str">
        <f t="shared" si="344"/>
        <v>10 RODA</v>
      </c>
      <c r="O1257" s="64">
        <v>0.97747685185185185</v>
      </c>
      <c r="P1257" s="65">
        <v>44191.977476851855</v>
      </c>
      <c r="Q1257" s="65"/>
      <c r="R1257" s="66">
        <v>3</v>
      </c>
      <c r="S1257" s="66">
        <v>37140</v>
      </c>
      <c r="T1257" s="66">
        <v>14780</v>
      </c>
      <c r="U1257" s="67">
        <f t="shared" si="354"/>
        <v>22.36</v>
      </c>
      <c r="V1257" s="66">
        <f t="shared" si="345"/>
        <v>435885.84</v>
      </c>
      <c r="W1257" s="66" t="str">
        <f t="shared" si="346"/>
        <v>1 &gt; 4</v>
      </c>
      <c r="X1257" s="66">
        <f>A1257+SUMIFS(Presensi!F:F,Presensi!E:E,'Entry Data'!AP1257)</f>
        <v>1</v>
      </c>
      <c r="Y1257" s="66">
        <f>IFERROR(INDEX('Retasi Pricing'!F:F,MATCH('Entry Data'!AM1257,'Retasi Pricing'!E:E,0))*X1257,"")</f>
        <v>25000</v>
      </c>
      <c r="Z1257" s="62" t="s">
        <v>26</v>
      </c>
      <c r="AA1257" s="62" t="s">
        <v>27</v>
      </c>
      <c r="AB1257" s="32"/>
      <c r="AC1257" s="32" t="s">
        <v>216</v>
      </c>
      <c r="AD1257" s="32" t="str">
        <f t="shared" si="347"/>
        <v/>
      </c>
      <c r="AF1257" s="5" t="str">
        <f t="shared" si="348"/>
        <v>ruslan44191</v>
      </c>
      <c r="AG1257" s="5" t="str">
        <f t="shared" si="349"/>
        <v>BMJ 05644191UTARANIGHT</v>
      </c>
      <c r="AH1257" s="5" t="str">
        <f t="shared" si="350"/>
        <v>ruslan44191UTARANIGHT</v>
      </c>
      <c r="AI1257" s="5" t="str">
        <f t="shared" si="351"/>
        <v>BMJ 05644191NIGHT</v>
      </c>
      <c r="AJ1257" s="5" t="str">
        <f t="shared" si="352"/>
        <v>ruslan44191NIGHT</v>
      </c>
      <c r="AK1257" s="5" t="str">
        <f t="shared" si="353"/>
        <v>ruslanBMJ III</v>
      </c>
      <c r="AL1257" s="5" t="str">
        <f t="shared" si="355"/>
        <v>3UTARA</v>
      </c>
      <c r="AM1257" s="5" t="str">
        <f t="shared" si="356"/>
        <v>1 &gt; 4UTARA10 RODA</v>
      </c>
      <c r="AN1257" s="5" t="str">
        <f t="shared" si="357"/>
        <v>ruslanBMJ III1 &gt; 4UTARA10 RODA</v>
      </c>
      <c r="AO1257" s="5" t="str">
        <f t="shared" si="358"/>
        <v>ruslan1 &gt; 4UTARA10 RODA</v>
      </c>
      <c r="AP1257" s="5" t="str">
        <f t="shared" si="359"/>
        <v>44191NIGHT</v>
      </c>
    </row>
    <row r="1258" spans="1:42" x14ac:dyDescent="0.3">
      <c r="A1258" s="33">
        <v>1</v>
      </c>
      <c r="B1258" s="33"/>
      <c r="C1258" s="70">
        <v>44191</v>
      </c>
      <c r="D1258" s="71" t="s">
        <v>87</v>
      </c>
      <c r="E1258" s="70">
        <v>44192</v>
      </c>
      <c r="F1258" s="71">
        <v>5156427</v>
      </c>
      <c r="G1258" s="33" t="s">
        <v>20</v>
      </c>
      <c r="H1258" s="33" t="s">
        <v>21</v>
      </c>
      <c r="I1258" s="33" t="s">
        <v>76</v>
      </c>
      <c r="J1258" s="33" t="s">
        <v>23</v>
      </c>
      <c r="K1258" s="63" t="s">
        <v>73</v>
      </c>
      <c r="L1258" s="32" t="str">
        <f t="shared" si="342"/>
        <v>FM260JD</v>
      </c>
      <c r="M1258" s="32" t="str">
        <f t="shared" si="343"/>
        <v>BMJ</v>
      </c>
      <c r="N1258" s="32" t="str">
        <f t="shared" si="344"/>
        <v>10 RODA</v>
      </c>
      <c r="O1258" s="64">
        <v>6.5335648148148143E-2</v>
      </c>
      <c r="P1258" s="65">
        <v>44192.065335648149</v>
      </c>
      <c r="Q1258" s="65"/>
      <c r="R1258" s="66">
        <v>4</v>
      </c>
      <c r="S1258" s="66">
        <v>36840</v>
      </c>
      <c r="T1258" s="66">
        <v>14580</v>
      </c>
      <c r="U1258" s="67">
        <f t="shared" si="354"/>
        <v>22.26</v>
      </c>
      <c r="V1258" s="66">
        <f t="shared" si="345"/>
        <v>433936.44000000006</v>
      </c>
      <c r="W1258" s="66" t="str">
        <f t="shared" si="346"/>
        <v>1 &gt; 4</v>
      </c>
      <c r="X1258" s="66">
        <f>A1258+SUMIFS(Presensi!F:F,Presensi!E:E,'Entry Data'!AP1258)</f>
        <v>1</v>
      </c>
      <c r="Y1258" s="66">
        <f>IFERROR(INDEX('Retasi Pricing'!F:F,MATCH('Entry Data'!AM1258,'Retasi Pricing'!E:E,0))*X1258,"")</f>
        <v>25000</v>
      </c>
      <c r="Z1258" s="62" t="s">
        <v>26</v>
      </c>
      <c r="AA1258" s="62" t="s">
        <v>27</v>
      </c>
      <c r="AB1258" s="32"/>
      <c r="AC1258" s="32" t="s">
        <v>376</v>
      </c>
      <c r="AD1258" s="32" t="str">
        <f t="shared" si="347"/>
        <v/>
      </c>
      <c r="AF1258" s="5" t="str">
        <f t="shared" si="348"/>
        <v>ahmad saputra44191</v>
      </c>
      <c r="AG1258" s="5" t="str">
        <f t="shared" si="349"/>
        <v>BMJ 06544191UTARANIGHT</v>
      </c>
      <c r="AH1258" s="5" t="str">
        <f t="shared" si="350"/>
        <v>ahmad saputra44191UTARANIGHT</v>
      </c>
      <c r="AI1258" s="5" t="str">
        <f t="shared" si="351"/>
        <v>BMJ 06544191NIGHT</v>
      </c>
      <c r="AJ1258" s="5" t="str">
        <f t="shared" si="352"/>
        <v>ahmad saputra44191NIGHT</v>
      </c>
      <c r="AK1258" s="5" t="str">
        <f t="shared" si="353"/>
        <v>ahmad saputraBMJ</v>
      </c>
      <c r="AL1258" s="5" t="str">
        <f t="shared" si="355"/>
        <v>4UTARA</v>
      </c>
      <c r="AM1258" s="5" t="str">
        <f t="shared" si="356"/>
        <v>1 &gt; 4UTARA10 RODA</v>
      </c>
      <c r="AN1258" s="5" t="str">
        <f t="shared" si="357"/>
        <v>ahmad saputraBMJ1 &gt; 4UTARA10 RODA</v>
      </c>
      <c r="AO1258" s="5" t="str">
        <f t="shared" si="358"/>
        <v>ahmad saputra1 &gt; 4UTARA10 RODA</v>
      </c>
      <c r="AP1258" s="5" t="str">
        <f t="shared" si="359"/>
        <v>44191NIGHT</v>
      </c>
    </row>
    <row r="1259" spans="1:42" x14ac:dyDescent="0.3">
      <c r="A1259" s="33">
        <v>1</v>
      </c>
      <c r="B1259" s="33"/>
      <c r="C1259" s="70">
        <v>44191</v>
      </c>
      <c r="D1259" s="71" t="s">
        <v>87</v>
      </c>
      <c r="E1259" s="70">
        <v>44192</v>
      </c>
      <c r="F1259" s="71">
        <v>5156497</v>
      </c>
      <c r="G1259" s="33" t="s">
        <v>20</v>
      </c>
      <c r="H1259" s="33" t="s">
        <v>21</v>
      </c>
      <c r="I1259" s="33" t="s">
        <v>76</v>
      </c>
      <c r="J1259" s="33" t="s">
        <v>23</v>
      </c>
      <c r="K1259" s="63" t="s">
        <v>73</v>
      </c>
      <c r="L1259" s="32" t="str">
        <f t="shared" si="342"/>
        <v>FM260JD</v>
      </c>
      <c r="M1259" s="32" t="str">
        <f t="shared" si="343"/>
        <v>BMJ</v>
      </c>
      <c r="N1259" s="32" t="str">
        <f t="shared" si="344"/>
        <v>10 RODA</v>
      </c>
      <c r="O1259" s="64">
        <v>0.13289351851851852</v>
      </c>
      <c r="P1259" s="65">
        <v>44192.132893518516</v>
      </c>
      <c r="Q1259" s="65"/>
      <c r="R1259" s="66">
        <v>5</v>
      </c>
      <c r="S1259" s="66">
        <v>38600</v>
      </c>
      <c r="T1259" s="66">
        <v>14580</v>
      </c>
      <c r="U1259" s="67">
        <f t="shared" si="354"/>
        <v>24.02</v>
      </c>
      <c r="V1259" s="66">
        <f t="shared" si="345"/>
        <v>468245.87999999995</v>
      </c>
      <c r="W1259" s="66" t="str">
        <f t="shared" si="346"/>
        <v>&gt; 5</v>
      </c>
      <c r="X1259" s="66">
        <f>A1259+SUMIFS(Presensi!F:F,Presensi!E:E,'Entry Data'!AP1259)</f>
        <v>1</v>
      </c>
      <c r="Y1259" s="66">
        <f>IFERROR(INDEX('Retasi Pricing'!F:F,MATCH('Entry Data'!AM1259,'Retasi Pricing'!E:E,0))*X1259,"")</f>
        <v>27650</v>
      </c>
      <c r="Z1259" s="62" t="s">
        <v>26</v>
      </c>
      <c r="AA1259" s="62" t="s">
        <v>27</v>
      </c>
      <c r="AB1259" s="32"/>
      <c r="AC1259" s="32" t="s">
        <v>376</v>
      </c>
      <c r="AD1259" s="32" t="str">
        <f t="shared" si="347"/>
        <v/>
      </c>
      <c r="AF1259" s="5" t="str">
        <f t="shared" si="348"/>
        <v>ahmad saputra44191</v>
      </c>
      <c r="AG1259" s="5" t="str">
        <f t="shared" si="349"/>
        <v>BMJ 06544191UTARANIGHT</v>
      </c>
      <c r="AH1259" s="5" t="str">
        <f t="shared" si="350"/>
        <v>ahmad saputra44191UTARANIGHT</v>
      </c>
      <c r="AI1259" s="5" t="str">
        <f t="shared" si="351"/>
        <v>BMJ 06544191NIGHT</v>
      </c>
      <c r="AJ1259" s="5" t="str">
        <f t="shared" si="352"/>
        <v>ahmad saputra44191NIGHT</v>
      </c>
      <c r="AK1259" s="5" t="str">
        <f t="shared" si="353"/>
        <v>ahmad saputraBMJ</v>
      </c>
      <c r="AL1259" s="5" t="str">
        <f t="shared" si="355"/>
        <v>5UTARA</v>
      </c>
      <c r="AM1259" s="5" t="str">
        <f t="shared" si="356"/>
        <v>&gt; 5UTARA10 RODA</v>
      </c>
      <c r="AN1259" s="5" t="str">
        <f t="shared" si="357"/>
        <v>ahmad saputraBMJ&gt; 5UTARA10 RODA</v>
      </c>
      <c r="AO1259" s="5" t="str">
        <f t="shared" si="358"/>
        <v>ahmad saputra&gt; 5UTARA10 RODA</v>
      </c>
      <c r="AP1259" s="5" t="str">
        <f t="shared" si="359"/>
        <v>44191NIGHT</v>
      </c>
    </row>
    <row r="1260" spans="1:42" x14ac:dyDescent="0.3">
      <c r="A1260" s="33">
        <v>1</v>
      </c>
      <c r="B1260" s="33"/>
      <c r="C1260" s="70">
        <v>44191</v>
      </c>
      <c r="D1260" s="71" t="s">
        <v>87</v>
      </c>
      <c r="E1260" s="70">
        <v>44192</v>
      </c>
      <c r="F1260" s="71">
        <v>5156602</v>
      </c>
      <c r="G1260" s="33" t="s">
        <v>20</v>
      </c>
      <c r="H1260" s="33" t="s">
        <v>21</v>
      </c>
      <c r="I1260" s="33" t="s">
        <v>76</v>
      </c>
      <c r="J1260" s="33" t="s">
        <v>23</v>
      </c>
      <c r="K1260" s="63" t="s">
        <v>73</v>
      </c>
      <c r="L1260" s="32" t="str">
        <f t="shared" ref="L1260:L1323" si="360">IFERROR(VLOOKUP(K1260,db_unit,2,FALSE),"")</f>
        <v>FM260JD</v>
      </c>
      <c r="M1260" s="32" t="str">
        <f t="shared" ref="M1260:M1323" si="361">IFERROR(VLOOKUP(K1260,db_unit,3,FALSE),"")</f>
        <v>BMJ</v>
      </c>
      <c r="N1260" s="32" t="str">
        <f t="shared" ref="N1260:N1323" si="362">IFERROR(VLOOKUP(K1260,db_unit,4,FALSE),"")</f>
        <v>10 RODA</v>
      </c>
      <c r="O1260" s="64">
        <v>0.23508101851851851</v>
      </c>
      <c r="P1260" s="65">
        <v>44192.235081018516</v>
      </c>
      <c r="Q1260" s="65"/>
      <c r="R1260" s="66">
        <v>6</v>
      </c>
      <c r="S1260" s="66">
        <v>38200</v>
      </c>
      <c r="T1260" s="66">
        <v>14580</v>
      </c>
      <c r="U1260" s="67">
        <f t="shared" si="354"/>
        <v>23.62</v>
      </c>
      <c r="V1260" s="66">
        <f t="shared" si="345"/>
        <v>460448.27999999997</v>
      </c>
      <c r="W1260" s="66" t="str">
        <f t="shared" si="346"/>
        <v>&gt; 6</v>
      </c>
      <c r="X1260" s="66">
        <f>A1260+SUMIFS(Presensi!F:F,Presensi!E:E,'Entry Data'!AP1260)</f>
        <v>1</v>
      </c>
      <c r="Y1260" s="66">
        <f>IFERROR(INDEX('Retasi Pricing'!F:F,MATCH('Entry Data'!AM1260,'Retasi Pricing'!E:E,0))*X1260,"")</f>
        <v>30800</v>
      </c>
      <c r="Z1260" s="62" t="s">
        <v>26</v>
      </c>
      <c r="AA1260" s="62" t="s">
        <v>27</v>
      </c>
      <c r="AB1260" s="32"/>
      <c r="AC1260" s="32" t="s">
        <v>376</v>
      </c>
      <c r="AD1260" s="32" t="str">
        <f t="shared" si="347"/>
        <v/>
      </c>
      <c r="AF1260" s="5" t="str">
        <f t="shared" si="348"/>
        <v>ahmad saputra44191</v>
      </c>
      <c r="AG1260" s="5" t="str">
        <f t="shared" si="349"/>
        <v>BMJ 06544191UTARANIGHT</v>
      </c>
      <c r="AH1260" s="5" t="str">
        <f t="shared" si="350"/>
        <v>ahmad saputra44191UTARANIGHT</v>
      </c>
      <c r="AI1260" s="5" t="str">
        <f t="shared" si="351"/>
        <v>BMJ 06544191NIGHT</v>
      </c>
      <c r="AJ1260" s="5" t="str">
        <f t="shared" si="352"/>
        <v>ahmad saputra44191NIGHT</v>
      </c>
      <c r="AK1260" s="5" t="str">
        <f t="shared" si="353"/>
        <v>ahmad saputraBMJ</v>
      </c>
      <c r="AL1260" s="5" t="str">
        <f t="shared" si="355"/>
        <v>6UTARA</v>
      </c>
      <c r="AM1260" s="5" t="str">
        <f t="shared" si="356"/>
        <v>&gt; 6UTARA10 RODA</v>
      </c>
      <c r="AN1260" s="5" t="str">
        <f t="shared" si="357"/>
        <v>ahmad saputraBMJ&gt; 6UTARA10 RODA</v>
      </c>
      <c r="AO1260" s="5" t="str">
        <f t="shared" si="358"/>
        <v>ahmad saputra&gt; 6UTARA10 RODA</v>
      </c>
      <c r="AP1260" s="5" t="str">
        <f t="shared" si="359"/>
        <v>44191NIGHT</v>
      </c>
    </row>
    <row r="1261" spans="1:42" x14ac:dyDescent="0.3">
      <c r="A1261" s="33">
        <v>1</v>
      </c>
      <c r="B1261" s="33"/>
      <c r="C1261" s="70">
        <v>44191</v>
      </c>
      <c r="D1261" s="71" t="s">
        <v>87</v>
      </c>
      <c r="E1261" s="70">
        <v>44191</v>
      </c>
      <c r="F1261" s="71">
        <v>5156176</v>
      </c>
      <c r="G1261" s="33" t="s">
        <v>20</v>
      </c>
      <c r="H1261" s="33" t="s">
        <v>21</v>
      </c>
      <c r="I1261" s="33" t="s">
        <v>76</v>
      </c>
      <c r="J1261" s="33" t="s">
        <v>23</v>
      </c>
      <c r="K1261" s="63" t="s">
        <v>73</v>
      </c>
      <c r="L1261" s="32" t="str">
        <f t="shared" si="360"/>
        <v>FM260JD</v>
      </c>
      <c r="M1261" s="32" t="str">
        <f t="shared" si="361"/>
        <v>BMJ</v>
      </c>
      <c r="N1261" s="32" t="str">
        <f t="shared" si="362"/>
        <v>10 RODA</v>
      </c>
      <c r="O1261" s="64">
        <v>0.84407407407407409</v>
      </c>
      <c r="P1261" s="65">
        <v>44191.851203703707</v>
      </c>
      <c r="Q1261" s="65"/>
      <c r="R1261" s="66">
        <v>1</v>
      </c>
      <c r="S1261" s="66">
        <v>40880</v>
      </c>
      <c r="T1261" s="66">
        <v>14580</v>
      </c>
      <c r="U1261" s="67">
        <f t="shared" si="354"/>
        <v>26.3</v>
      </c>
      <c r="V1261" s="66">
        <f t="shared" si="345"/>
        <v>512692.20000000007</v>
      </c>
      <c r="W1261" s="66" t="str">
        <f t="shared" si="346"/>
        <v>1 &gt; 4</v>
      </c>
      <c r="X1261" s="66">
        <f>A1261+SUMIFS(Presensi!F:F,Presensi!E:E,'Entry Data'!AP1261)</f>
        <v>1</v>
      </c>
      <c r="Y1261" s="66">
        <f>IFERROR(INDEX('Retasi Pricing'!F:F,MATCH('Entry Data'!AM1261,'Retasi Pricing'!E:E,0))*X1261,"")</f>
        <v>25000</v>
      </c>
      <c r="Z1261" s="62" t="s">
        <v>26</v>
      </c>
      <c r="AA1261" s="62" t="s">
        <v>27</v>
      </c>
      <c r="AB1261" s="32"/>
      <c r="AC1261" s="32" t="s">
        <v>376</v>
      </c>
      <c r="AD1261" s="32" t="str">
        <f t="shared" si="347"/>
        <v/>
      </c>
      <c r="AF1261" s="5" t="str">
        <f t="shared" si="348"/>
        <v>ahmad saputra44191</v>
      </c>
      <c r="AG1261" s="5" t="str">
        <f t="shared" si="349"/>
        <v>BMJ 06544191UTARANIGHT</v>
      </c>
      <c r="AH1261" s="5" t="str">
        <f t="shared" si="350"/>
        <v>ahmad saputra44191UTARANIGHT</v>
      </c>
      <c r="AI1261" s="5" t="str">
        <f t="shared" si="351"/>
        <v>BMJ 06544191NIGHT</v>
      </c>
      <c r="AJ1261" s="5" t="str">
        <f t="shared" si="352"/>
        <v>ahmad saputra44191NIGHT</v>
      </c>
      <c r="AK1261" s="5" t="str">
        <f t="shared" si="353"/>
        <v>ahmad saputraBMJ</v>
      </c>
      <c r="AL1261" s="5" t="str">
        <f t="shared" si="355"/>
        <v>1UTARA</v>
      </c>
      <c r="AM1261" s="5" t="str">
        <f t="shared" si="356"/>
        <v>1 &gt; 4UTARA10 RODA</v>
      </c>
      <c r="AN1261" s="5" t="str">
        <f t="shared" si="357"/>
        <v>ahmad saputraBMJ1 &gt; 4UTARA10 RODA</v>
      </c>
      <c r="AO1261" s="5" t="str">
        <f t="shared" si="358"/>
        <v>ahmad saputra1 &gt; 4UTARA10 RODA</v>
      </c>
      <c r="AP1261" s="5" t="str">
        <f t="shared" si="359"/>
        <v>44191NIGHT</v>
      </c>
    </row>
    <row r="1262" spans="1:42" x14ac:dyDescent="0.3">
      <c r="A1262" s="33">
        <v>1</v>
      </c>
      <c r="B1262" s="33"/>
      <c r="C1262" s="70">
        <v>44191</v>
      </c>
      <c r="D1262" s="71" t="s">
        <v>87</v>
      </c>
      <c r="E1262" s="70">
        <v>44191</v>
      </c>
      <c r="F1262" s="71">
        <v>5156265</v>
      </c>
      <c r="G1262" s="33" t="s">
        <v>20</v>
      </c>
      <c r="H1262" s="33" t="s">
        <v>21</v>
      </c>
      <c r="I1262" s="33" t="s">
        <v>45</v>
      </c>
      <c r="J1262" s="33" t="s">
        <v>46</v>
      </c>
      <c r="K1262" s="63" t="s">
        <v>73</v>
      </c>
      <c r="L1262" s="32" t="str">
        <f t="shared" si="360"/>
        <v>FM260JD</v>
      </c>
      <c r="M1262" s="32" t="str">
        <f t="shared" si="361"/>
        <v>BMJ</v>
      </c>
      <c r="N1262" s="32" t="str">
        <f t="shared" si="362"/>
        <v>10 RODA</v>
      </c>
      <c r="O1262" s="64">
        <v>0.91835648148148152</v>
      </c>
      <c r="P1262" s="65">
        <v>44191.918356481481</v>
      </c>
      <c r="Q1262" s="65"/>
      <c r="R1262" s="66">
        <v>2</v>
      </c>
      <c r="S1262" s="66">
        <v>39060</v>
      </c>
      <c r="T1262" s="66">
        <v>14580</v>
      </c>
      <c r="U1262" s="67">
        <f t="shared" si="354"/>
        <v>24.48</v>
      </c>
      <c r="V1262" s="66">
        <f t="shared" si="345"/>
        <v>477213.12000000005</v>
      </c>
      <c r="W1262" s="66" t="str">
        <f t="shared" si="346"/>
        <v>1 &gt; 4</v>
      </c>
      <c r="X1262" s="66">
        <f>A1262+SUMIFS(Presensi!F:F,Presensi!E:E,'Entry Data'!AP1262)</f>
        <v>1</v>
      </c>
      <c r="Y1262" s="66">
        <f>IFERROR(INDEX('Retasi Pricing'!F:F,MATCH('Entry Data'!AM1262,'Retasi Pricing'!E:E,0))*X1262,"")</f>
        <v>25000</v>
      </c>
      <c r="Z1262" s="62" t="s">
        <v>26</v>
      </c>
      <c r="AA1262" s="62" t="s">
        <v>27</v>
      </c>
      <c r="AB1262" s="32"/>
      <c r="AC1262" s="32" t="s">
        <v>376</v>
      </c>
      <c r="AD1262" s="32" t="str">
        <f t="shared" si="347"/>
        <v/>
      </c>
      <c r="AF1262" s="5" t="str">
        <f t="shared" si="348"/>
        <v>ahmad saputra44191</v>
      </c>
      <c r="AG1262" s="5" t="str">
        <f t="shared" si="349"/>
        <v>BMJ 06544191UTARANIGHT</v>
      </c>
      <c r="AH1262" s="5" t="str">
        <f t="shared" si="350"/>
        <v>ahmad saputra44191UTARANIGHT</v>
      </c>
      <c r="AI1262" s="5" t="str">
        <f t="shared" si="351"/>
        <v>BMJ 06544191NIGHT</v>
      </c>
      <c r="AJ1262" s="5" t="str">
        <f t="shared" si="352"/>
        <v>ahmad saputra44191NIGHT</v>
      </c>
      <c r="AK1262" s="5" t="str">
        <f t="shared" si="353"/>
        <v>ahmad saputraBMJ</v>
      </c>
      <c r="AL1262" s="5" t="str">
        <f t="shared" si="355"/>
        <v>2UTARA</v>
      </c>
      <c r="AM1262" s="5" t="str">
        <f t="shared" si="356"/>
        <v>1 &gt; 4UTARA10 RODA</v>
      </c>
      <c r="AN1262" s="5" t="str">
        <f t="shared" si="357"/>
        <v>ahmad saputraBMJ1 &gt; 4UTARA10 RODA</v>
      </c>
      <c r="AO1262" s="5" t="str">
        <f t="shared" si="358"/>
        <v>ahmad saputra1 &gt; 4UTARA10 RODA</v>
      </c>
      <c r="AP1262" s="5" t="str">
        <f t="shared" si="359"/>
        <v>44191NIGHT</v>
      </c>
    </row>
    <row r="1263" spans="1:42" x14ac:dyDescent="0.3">
      <c r="A1263" s="33">
        <v>1</v>
      </c>
      <c r="B1263" s="33"/>
      <c r="C1263" s="70">
        <v>44191</v>
      </c>
      <c r="D1263" s="71" t="s">
        <v>87</v>
      </c>
      <c r="E1263" s="70">
        <v>44191</v>
      </c>
      <c r="F1263" s="71">
        <v>5156346</v>
      </c>
      <c r="G1263" s="33" t="s">
        <v>20</v>
      </c>
      <c r="H1263" s="33" t="s">
        <v>21</v>
      </c>
      <c r="I1263" s="33" t="s">
        <v>76</v>
      </c>
      <c r="J1263" s="33" t="s">
        <v>23</v>
      </c>
      <c r="K1263" s="63" t="s">
        <v>73</v>
      </c>
      <c r="L1263" s="32" t="str">
        <f t="shared" si="360"/>
        <v>FM260JD</v>
      </c>
      <c r="M1263" s="32" t="str">
        <f t="shared" si="361"/>
        <v>BMJ</v>
      </c>
      <c r="N1263" s="32" t="str">
        <f t="shared" si="362"/>
        <v>10 RODA</v>
      </c>
      <c r="O1263" s="64">
        <v>0.99065972222222232</v>
      </c>
      <c r="P1263" s="65">
        <v>44191.990659722222</v>
      </c>
      <c r="Q1263" s="65"/>
      <c r="R1263" s="66">
        <v>3</v>
      </c>
      <c r="S1263" s="66">
        <v>37500</v>
      </c>
      <c r="T1263" s="66">
        <v>14580</v>
      </c>
      <c r="U1263" s="67">
        <f t="shared" si="354"/>
        <v>22.92</v>
      </c>
      <c r="V1263" s="66">
        <f t="shared" si="345"/>
        <v>446802.48000000004</v>
      </c>
      <c r="W1263" s="66" t="str">
        <f t="shared" si="346"/>
        <v>1 &gt; 4</v>
      </c>
      <c r="X1263" s="66">
        <f>A1263+SUMIFS(Presensi!F:F,Presensi!E:E,'Entry Data'!AP1263)</f>
        <v>1</v>
      </c>
      <c r="Y1263" s="66">
        <f>IFERROR(INDEX('Retasi Pricing'!F:F,MATCH('Entry Data'!AM1263,'Retasi Pricing'!E:E,0))*X1263,"")</f>
        <v>25000</v>
      </c>
      <c r="Z1263" s="62" t="s">
        <v>26</v>
      </c>
      <c r="AA1263" s="62" t="s">
        <v>27</v>
      </c>
      <c r="AB1263" s="32"/>
      <c r="AC1263" s="32" t="s">
        <v>376</v>
      </c>
      <c r="AD1263" s="32" t="str">
        <f t="shared" si="347"/>
        <v/>
      </c>
      <c r="AF1263" s="5" t="str">
        <f t="shared" si="348"/>
        <v>ahmad saputra44191</v>
      </c>
      <c r="AG1263" s="5" t="str">
        <f t="shared" si="349"/>
        <v>BMJ 06544191UTARANIGHT</v>
      </c>
      <c r="AH1263" s="5" t="str">
        <f t="shared" si="350"/>
        <v>ahmad saputra44191UTARANIGHT</v>
      </c>
      <c r="AI1263" s="5" t="str">
        <f t="shared" si="351"/>
        <v>BMJ 06544191NIGHT</v>
      </c>
      <c r="AJ1263" s="5" t="str">
        <f t="shared" si="352"/>
        <v>ahmad saputra44191NIGHT</v>
      </c>
      <c r="AK1263" s="5" t="str">
        <f t="shared" si="353"/>
        <v>ahmad saputraBMJ</v>
      </c>
      <c r="AL1263" s="5" t="str">
        <f t="shared" si="355"/>
        <v>3UTARA</v>
      </c>
      <c r="AM1263" s="5" t="str">
        <f t="shared" si="356"/>
        <v>1 &gt; 4UTARA10 RODA</v>
      </c>
      <c r="AN1263" s="5" t="str">
        <f t="shared" si="357"/>
        <v>ahmad saputraBMJ1 &gt; 4UTARA10 RODA</v>
      </c>
      <c r="AO1263" s="5" t="str">
        <f t="shared" si="358"/>
        <v>ahmad saputra1 &gt; 4UTARA10 RODA</v>
      </c>
      <c r="AP1263" s="5" t="str">
        <f t="shared" si="359"/>
        <v>44191NIGHT</v>
      </c>
    </row>
    <row r="1264" spans="1:42" x14ac:dyDescent="0.3">
      <c r="A1264" s="33">
        <v>1</v>
      </c>
      <c r="B1264" s="33"/>
      <c r="C1264" s="70">
        <v>44191</v>
      </c>
      <c r="D1264" s="71" t="s">
        <v>87</v>
      </c>
      <c r="E1264" s="70">
        <v>44192</v>
      </c>
      <c r="F1264" s="71">
        <v>5156444</v>
      </c>
      <c r="G1264" s="33" t="s">
        <v>20</v>
      </c>
      <c r="H1264" s="33" t="s">
        <v>21</v>
      </c>
      <c r="I1264" s="33" t="s">
        <v>45</v>
      </c>
      <c r="J1264" s="33" t="s">
        <v>46</v>
      </c>
      <c r="K1264" s="63" t="s">
        <v>77</v>
      </c>
      <c r="L1264" s="32" t="str">
        <f t="shared" si="360"/>
        <v>FM260JD</v>
      </c>
      <c r="M1264" s="32" t="str">
        <f t="shared" si="361"/>
        <v>BMJ</v>
      </c>
      <c r="N1264" s="32" t="str">
        <f t="shared" si="362"/>
        <v>10 RODA</v>
      </c>
      <c r="O1264" s="64">
        <v>8.516203703703705E-2</v>
      </c>
      <c r="P1264" s="65">
        <v>44192.085162037038</v>
      </c>
      <c r="Q1264" s="65"/>
      <c r="R1264" s="66">
        <v>3</v>
      </c>
      <c r="S1264" s="66">
        <v>38900</v>
      </c>
      <c r="T1264" s="66">
        <v>14580</v>
      </c>
      <c r="U1264" s="67">
        <f t="shared" si="354"/>
        <v>24.32</v>
      </c>
      <c r="V1264" s="66">
        <f t="shared" si="345"/>
        <v>474094.08000000002</v>
      </c>
      <c r="W1264" s="66" t="str">
        <f t="shared" si="346"/>
        <v>1 &gt; 4</v>
      </c>
      <c r="X1264" s="66">
        <f>A1264+SUMIFS(Presensi!F:F,Presensi!E:E,'Entry Data'!AP1264)</f>
        <v>1</v>
      </c>
      <c r="Y1264" s="66">
        <f>IFERROR(INDEX('Retasi Pricing'!F:F,MATCH('Entry Data'!AM1264,'Retasi Pricing'!E:E,0))*X1264,"")</f>
        <v>25000</v>
      </c>
      <c r="Z1264" s="62" t="s">
        <v>26</v>
      </c>
      <c r="AA1264" s="62" t="s">
        <v>27</v>
      </c>
      <c r="AB1264" s="32"/>
      <c r="AC1264" s="32" t="s">
        <v>106</v>
      </c>
      <c r="AD1264" s="32" t="str">
        <f t="shared" si="347"/>
        <v/>
      </c>
      <c r="AF1264" s="5" t="str">
        <f t="shared" si="348"/>
        <v>muhlis44191</v>
      </c>
      <c r="AG1264" s="5" t="str">
        <f t="shared" si="349"/>
        <v>BMJ 06844191UTARANIGHT</v>
      </c>
      <c r="AH1264" s="5" t="str">
        <f t="shared" si="350"/>
        <v>muhlis44191UTARANIGHT</v>
      </c>
      <c r="AI1264" s="5" t="str">
        <f t="shared" si="351"/>
        <v>BMJ 06844191NIGHT</v>
      </c>
      <c r="AJ1264" s="5" t="str">
        <f t="shared" si="352"/>
        <v>muhlis44191NIGHT</v>
      </c>
      <c r="AK1264" s="5" t="str">
        <f t="shared" si="353"/>
        <v>muhlisBMJ</v>
      </c>
      <c r="AL1264" s="5" t="str">
        <f t="shared" si="355"/>
        <v>3UTARA</v>
      </c>
      <c r="AM1264" s="5" t="str">
        <f t="shared" si="356"/>
        <v>1 &gt; 4UTARA10 RODA</v>
      </c>
      <c r="AN1264" s="5" t="str">
        <f t="shared" si="357"/>
        <v>muhlisBMJ1 &gt; 4UTARA10 RODA</v>
      </c>
      <c r="AO1264" s="5" t="str">
        <f t="shared" si="358"/>
        <v>muhlis1 &gt; 4UTARA10 RODA</v>
      </c>
      <c r="AP1264" s="5" t="str">
        <f t="shared" si="359"/>
        <v>44191NIGHT</v>
      </c>
    </row>
    <row r="1265" spans="1:42" x14ac:dyDescent="0.3">
      <c r="A1265" s="33">
        <v>1</v>
      </c>
      <c r="B1265" s="33"/>
      <c r="C1265" s="70">
        <v>44191</v>
      </c>
      <c r="D1265" s="71" t="s">
        <v>87</v>
      </c>
      <c r="E1265" s="70">
        <v>44192</v>
      </c>
      <c r="F1265" s="71">
        <v>5156506</v>
      </c>
      <c r="G1265" s="33" t="s">
        <v>20</v>
      </c>
      <c r="H1265" s="33" t="s">
        <v>21</v>
      </c>
      <c r="I1265" s="33" t="s">
        <v>45</v>
      </c>
      <c r="J1265" s="33" t="s">
        <v>46</v>
      </c>
      <c r="K1265" s="63" t="s">
        <v>77</v>
      </c>
      <c r="L1265" s="32" t="str">
        <f t="shared" si="360"/>
        <v>FM260JD</v>
      </c>
      <c r="M1265" s="32" t="str">
        <f t="shared" si="361"/>
        <v>BMJ</v>
      </c>
      <c r="N1265" s="32" t="str">
        <f t="shared" si="362"/>
        <v>10 RODA</v>
      </c>
      <c r="O1265" s="64">
        <v>0.14369212962962963</v>
      </c>
      <c r="P1265" s="65">
        <v>44192.143692129626</v>
      </c>
      <c r="Q1265" s="65"/>
      <c r="R1265" s="66">
        <v>4</v>
      </c>
      <c r="S1265" s="66">
        <v>40240</v>
      </c>
      <c r="T1265" s="66">
        <v>14580</v>
      </c>
      <c r="U1265" s="67">
        <f t="shared" si="354"/>
        <v>25.66</v>
      </c>
      <c r="V1265" s="66">
        <f t="shared" si="345"/>
        <v>500216.04000000004</v>
      </c>
      <c r="W1265" s="66" t="str">
        <f t="shared" si="346"/>
        <v>1 &gt; 4</v>
      </c>
      <c r="X1265" s="66">
        <f>A1265+SUMIFS(Presensi!F:F,Presensi!E:E,'Entry Data'!AP1265)</f>
        <v>1</v>
      </c>
      <c r="Y1265" s="66">
        <f>IFERROR(INDEX('Retasi Pricing'!F:F,MATCH('Entry Data'!AM1265,'Retasi Pricing'!E:E,0))*X1265,"")</f>
        <v>25000</v>
      </c>
      <c r="Z1265" s="62" t="s">
        <v>26</v>
      </c>
      <c r="AA1265" s="62" t="s">
        <v>27</v>
      </c>
      <c r="AB1265" s="32"/>
      <c r="AC1265" s="32" t="s">
        <v>106</v>
      </c>
      <c r="AD1265" s="32" t="str">
        <f t="shared" si="347"/>
        <v/>
      </c>
      <c r="AF1265" s="5" t="str">
        <f t="shared" si="348"/>
        <v>muhlis44191</v>
      </c>
      <c r="AG1265" s="5" t="str">
        <f t="shared" si="349"/>
        <v>BMJ 06844191UTARANIGHT</v>
      </c>
      <c r="AH1265" s="5" t="str">
        <f t="shared" si="350"/>
        <v>muhlis44191UTARANIGHT</v>
      </c>
      <c r="AI1265" s="5" t="str">
        <f t="shared" si="351"/>
        <v>BMJ 06844191NIGHT</v>
      </c>
      <c r="AJ1265" s="5" t="str">
        <f t="shared" si="352"/>
        <v>muhlis44191NIGHT</v>
      </c>
      <c r="AK1265" s="5" t="str">
        <f t="shared" si="353"/>
        <v>muhlisBMJ</v>
      </c>
      <c r="AL1265" s="5" t="str">
        <f t="shared" si="355"/>
        <v>4UTARA</v>
      </c>
      <c r="AM1265" s="5" t="str">
        <f t="shared" si="356"/>
        <v>1 &gt; 4UTARA10 RODA</v>
      </c>
      <c r="AN1265" s="5" t="str">
        <f t="shared" si="357"/>
        <v>muhlisBMJ1 &gt; 4UTARA10 RODA</v>
      </c>
      <c r="AO1265" s="5" t="str">
        <f t="shared" si="358"/>
        <v>muhlis1 &gt; 4UTARA10 RODA</v>
      </c>
      <c r="AP1265" s="5" t="str">
        <f t="shared" si="359"/>
        <v>44191NIGHT</v>
      </c>
    </row>
    <row r="1266" spans="1:42" x14ac:dyDescent="0.3">
      <c r="A1266" s="33">
        <v>1</v>
      </c>
      <c r="B1266" s="33"/>
      <c r="C1266" s="70">
        <v>44191</v>
      </c>
      <c r="D1266" s="71" t="s">
        <v>87</v>
      </c>
      <c r="E1266" s="70">
        <v>44191</v>
      </c>
      <c r="F1266" s="71">
        <v>5156236</v>
      </c>
      <c r="G1266" s="33" t="s">
        <v>20</v>
      </c>
      <c r="H1266" s="33" t="s">
        <v>21</v>
      </c>
      <c r="I1266" s="33" t="s">
        <v>76</v>
      </c>
      <c r="J1266" s="33" t="s">
        <v>23</v>
      </c>
      <c r="K1266" s="63" t="s">
        <v>77</v>
      </c>
      <c r="L1266" s="32" t="str">
        <f t="shared" si="360"/>
        <v>FM260JD</v>
      </c>
      <c r="M1266" s="32" t="str">
        <f t="shared" si="361"/>
        <v>BMJ</v>
      </c>
      <c r="N1266" s="32" t="str">
        <f t="shared" si="362"/>
        <v>10 RODA</v>
      </c>
      <c r="O1266" s="64">
        <v>0.89577546296296295</v>
      </c>
      <c r="P1266" s="65">
        <v>44191.899814814817</v>
      </c>
      <c r="Q1266" s="65"/>
      <c r="R1266" s="66">
        <v>1</v>
      </c>
      <c r="S1266" s="66">
        <v>38940</v>
      </c>
      <c r="T1266" s="66">
        <v>14580</v>
      </c>
      <c r="U1266" s="67">
        <f t="shared" si="354"/>
        <v>24.36</v>
      </c>
      <c r="V1266" s="66">
        <f t="shared" si="345"/>
        <v>474873.83999999997</v>
      </c>
      <c r="W1266" s="66" t="str">
        <f t="shared" si="346"/>
        <v>1 &gt; 4</v>
      </c>
      <c r="X1266" s="66">
        <f>A1266+SUMIFS(Presensi!F:F,Presensi!E:E,'Entry Data'!AP1266)</f>
        <v>1</v>
      </c>
      <c r="Y1266" s="66">
        <f>IFERROR(INDEX('Retasi Pricing'!F:F,MATCH('Entry Data'!AM1266,'Retasi Pricing'!E:E,0))*X1266,"")</f>
        <v>25000</v>
      </c>
      <c r="Z1266" s="62" t="s">
        <v>26</v>
      </c>
      <c r="AA1266" s="62" t="s">
        <v>27</v>
      </c>
      <c r="AB1266" s="32"/>
      <c r="AC1266" s="32" t="s">
        <v>106</v>
      </c>
      <c r="AD1266" s="32" t="str">
        <f t="shared" si="347"/>
        <v/>
      </c>
      <c r="AF1266" s="5" t="str">
        <f t="shared" si="348"/>
        <v>muhlis44191</v>
      </c>
      <c r="AG1266" s="5" t="str">
        <f t="shared" si="349"/>
        <v>BMJ 06844191UTARANIGHT</v>
      </c>
      <c r="AH1266" s="5" t="str">
        <f t="shared" si="350"/>
        <v>muhlis44191UTARANIGHT</v>
      </c>
      <c r="AI1266" s="5" t="str">
        <f t="shared" si="351"/>
        <v>BMJ 06844191NIGHT</v>
      </c>
      <c r="AJ1266" s="5" t="str">
        <f t="shared" si="352"/>
        <v>muhlis44191NIGHT</v>
      </c>
      <c r="AK1266" s="5" t="str">
        <f t="shared" si="353"/>
        <v>muhlisBMJ</v>
      </c>
      <c r="AL1266" s="5" t="str">
        <f t="shared" si="355"/>
        <v>1UTARA</v>
      </c>
      <c r="AM1266" s="5" t="str">
        <f t="shared" si="356"/>
        <v>1 &gt; 4UTARA10 RODA</v>
      </c>
      <c r="AN1266" s="5" t="str">
        <f t="shared" si="357"/>
        <v>muhlisBMJ1 &gt; 4UTARA10 RODA</v>
      </c>
      <c r="AO1266" s="5" t="str">
        <f t="shared" si="358"/>
        <v>muhlis1 &gt; 4UTARA10 RODA</v>
      </c>
      <c r="AP1266" s="5" t="str">
        <f t="shared" si="359"/>
        <v>44191NIGHT</v>
      </c>
    </row>
    <row r="1267" spans="1:42" x14ac:dyDescent="0.3">
      <c r="A1267" s="33">
        <v>1</v>
      </c>
      <c r="B1267" s="33"/>
      <c r="C1267" s="70">
        <v>44191</v>
      </c>
      <c r="D1267" s="71" t="s">
        <v>87</v>
      </c>
      <c r="E1267" s="70">
        <v>44191</v>
      </c>
      <c r="F1267" s="71">
        <v>5156322</v>
      </c>
      <c r="G1267" s="33" t="s">
        <v>20</v>
      </c>
      <c r="H1267" s="33" t="s">
        <v>21</v>
      </c>
      <c r="I1267" s="33" t="s">
        <v>76</v>
      </c>
      <c r="J1267" s="33" t="s">
        <v>23</v>
      </c>
      <c r="K1267" s="63" t="s">
        <v>77</v>
      </c>
      <c r="L1267" s="32" t="str">
        <f t="shared" si="360"/>
        <v>FM260JD</v>
      </c>
      <c r="M1267" s="32" t="str">
        <f t="shared" si="361"/>
        <v>BMJ</v>
      </c>
      <c r="N1267" s="32" t="str">
        <f t="shared" si="362"/>
        <v>10 RODA</v>
      </c>
      <c r="O1267" s="64">
        <v>0.96719907407407402</v>
      </c>
      <c r="P1267" s="65">
        <v>44191.967199074075</v>
      </c>
      <c r="Q1267" s="65"/>
      <c r="R1267" s="66">
        <v>2</v>
      </c>
      <c r="S1267" s="66">
        <v>40660</v>
      </c>
      <c r="T1267" s="66">
        <v>14580</v>
      </c>
      <c r="U1267" s="67">
        <f t="shared" si="354"/>
        <v>26.08</v>
      </c>
      <c r="V1267" s="66">
        <f t="shared" si="345"/>
        <v>508403.51999999996</v>
      </c>
      <c r="W1267" s="66" t="str">
        <f t="shared" si="346"/>
        <v>1 &gt; 4</v>
      </c>
      <c r="X1267" s="66">
        <f>A1267+SUMIFS(Presensi!F:F,Presensi!E:E,'Entry Data'!AP1267)</f>
        <v>1</v>
      </c>
      <c r="Y1267" s="66">
        <f>IFERROR(INDEX('Retasi Pricing'!F:F,MATCH('Entry Data'!AM1267,'Retasi Pricing'!E:E,0))*X1267,"")</f>
        <v>25000</v>
      </c>
      <c r="Z1267" s="62" t="s">
        <v>26</v>
      </c>
      <c r="AA1267" s="62" t="s">
        <v>27</v>
      </c>
      <c r="AB1267" s="32"/>
      <c r="AC1267" s="32" t="s">
        <v>106</v>
      </c>
      <c r="AD1267" s="32" t="str">
        <f t="shared" si="347"/>
        <v/>
      </c>
      <c r="AF1267" s="5" t="str">
        <f t="shared" si="348"/>
        <v>muhlis44191</v>
      </c>
      <c r="AG1267" s="5" t="str">
        <f t="shared" si="349"/>
        <v>BMJ 06844191UTARANIGHT</v>
      </c>
      <c r="AH1267" s="5" t="str">
        <f t="shared" si="350"/>
        <v>muhlis44191UTARANIGHT</v>
      </c>
      <c r="AI1267" s="5" t="str">
        <f t="shared" si="351"/>
        <v>BMJ 06844191NIGHT</v>
      </c>
      <c r="AJ1267" s="5" t="str">
        <f t="shared" si="352"/>
        <v>muhlis44191NIGHT</v>
      </c>
      <c r="AK1267" s="5" t="str">
        <f t="shared" si="353"/>
        <v>muhlisBMJ</v>
      </c>
      <c r="AL1267" s="5" t="str">
        <f t="shared" si="355"/>
        <v>2UTARA</v>
      </c>
      <c r="AM1267" s="5" t="str">
        <f t="shared" si="356"/>
        <v>1 &gt; 4UTARA10 RODA</v>
      </c>
      <c r="AN1267" s="5" t="str">
        <f t="shared" si="357"/>
        <v>muhlisBMJ1 &gt; 4UTARA10 RODA</v>
      </c>
      <c r="AO1267" s="5" t="str">
        <f t="shared" si="358"/>
        <v>muhlis1 &gt; 4UTARA10 RODA</v>
      </c>
      <c r="AP1267" s="5" t="str">
        <f t="shared" si="359"/>
        <v>44191NIGHT</v>
      </c>
    </row>
    <row r="1268" spans="1:42" x14ac:dyDescent="0.3">
      <c r="A1268" s="33">
        <v>1</v>
      </c>
      <c r="B1268" s="33"/>
      <c r="C1268" s="70">
        <v>44191</v>
      </c>
      <c r="D1268" s="71" t="s">
        <v>87</v>
      </c>
      <c r="E1268" s="70">
        <v>44192</v>
      </c>
      <c r="F1268" s="71">
        <v>5156397</v>
      </c>
      <c r="G1268" s="33" t="s">
        <v>20</v>
      </c>
      <c r="H1268" s="33" t="s">
        <v>21</v>
      </c>
      <c r="I1268" s="33" t="s">
        <v>76</v>
      </c>
      <c r="J1268" s="33" t="s">
        <v>23</v>
      </c>
      <c r="K1268" s="63" t="s">
        <v>78</v>
      </c>
      <c r="L1268" s="32" t="str">
        <f t="shared" si="360"/>
        <v>FM260JD</v>
      </c>
      <c r="M1268" s="32" t="str">
        <f t="shared" si="361"/>
        <v>BMJ</v>
      </c>
      <c r="N1268" s="32" t="str">
        <f t="shared" si="362"/>
        <v>10 RODA</v>
      </c>
      <c r="O1268" s="64">
        <v>2.960648148148148E-2</v>
      </c>
      <c r="P1268" s="65">
        <v>44192.029606481483</v>
      </c>
      <c r="Q1268" s="65"/>
      <c r="R1268" s="66">
        <v>3</v>
      </c>
      <c r="S1268" s="66">
        <v>40320</v>
      </c>
      <c r="T1268" s="66">
        <v>14580</v>
      </c>
      <c r="U1268" s="67">
        <f t="shared" si="354"/>
        <v>25.74</v>
      </c>
      <c r="V1268" s="66">
        <f t="shared" si="345"/>
        <v>501775.55999999994</v>
      </c>
      <c r="W1268" s="66" t="str">
        <f t="shared" si="346"/>
        <v>1 &gt; 4</v>
      </c>
      <c r="X1268" s="66">
        <f>A1268+SUMIFS(Presensi!F:F,Presensi!E:E,'Entry Data'!AP1268)</f>
        <v>1</v>
      </c>
      <c r="Y1268" s="66">
        <f>IFERROR(INDEX('Retasi Pricing'!F:F,MATCH('Entry Data'!AM1268,'Retasi Pricing'!E:E,0))*X1268,"")</f>
        <v>25000</v>
      </c>
      <c r="Z1268" s="62" t="s">
        <v>26</v>
      </c>
      <c r="AA1268" s="62" t="s">
        <v>27</v>
      </c>
      <c r="AB1268" s="32"/>
      <c r="AC1268" s="32" t="s">
        <v>201</v>
      </c>
      <c r="AD1268" s="32" t="str">
        <f t="shared" si="347"/>
        <v/>
      </c>
      <c r="AF1268" s="5" t="str">
        <f t="shared" si="348"/>
        <v>arman44191</v>
      </c>
      <c r="AG1268" s="5" t="str">
        <f t="shared" si="349"/>
        <v>BMJ 06944191UTARANIGHT</v>
      </c>
      <c r="AH1268" s="5" t="str">
        <f t="shared" si="350"/>
        <v>arman44191UTARANIGHT</v>
      </c>
      <c r="AI1268" s="5" t="str">
        <f t="shared" si="351"/>
        <v>BMJ 06944191NIGHT</v>
      </c>
      <c r="AJ1268" s="5" t="str">
        <f t="shared" si="352"/>
        <v>arman44191NIGHT</v>
      </c>
      <c r="AK1268" s="5" t="str">
        <f t="shared" si="353"/>
        <v>armanBMJ</v>
      </c>
      <c r="AL1268" s="5" t="str">
        <f t="shared" si="355"/>
        <v>3UTARA</v>
      </c>
      <c r="AM1268" s="5" t="str">
        <f t="shared" si="356"/>
        <v>1 &gt; 4UTARA10 RODA</v>
      </c>
      <c r="AN1268" s="5" t="str">
        <f t="shared" si="357"/>
        <v>armanBMJ1 &gt; 4UTARA10 RODA</v>
      </c>
      <c r="AO1268" s="5" t="str">
        <f t="shared" si="358"/>
        <v>arman1 &gt; 4UTARA10 RODA</v>
      </c>
      <c r="AP1268" s="5" t="str">
        <f t="shared" si="359"/>
        <v>44191NIGHT</v>
      </c>
    </row>
    <row r="1269" spans="1:42" x14ac:dyDescent="0.3">
      <c r="A1269" s="33">
        <v>1</v>
      </c>
      <c r="B1269" s="33"/>
      <c r="C1269" s="70">
        <v>44191</v>
      </c>
      <c r="D1269" s="71" t="s">
        <v>87</v>
      </c>
      <c r="E1269" s="70">
        <v>44192</v>
      </c>
      <c r="F1269" s="71">
        <v>5156472</v>
      </c>
      <c r="G1269" s="33" t="s">
        <v>20</v>
      </c>
      <c r="H1269" s="33" t="s">
        <v>21</v>
      </c>
      <c r="I1269" s="33" t="s">
        <v>277</v>
      </c>
      <c r="J1269" s="33" t="s">
        <v>46</v>
      </c>
      <c r="K1269" s="63" t="s">
        <v>78</v>
      </c>
      <c r="L1269" s="32" t="str">
        <f t="shared" si="360"/>
        <v>FM260JD</v>
      </c>
      <c r="M1269" s="32" t="str">
        <f t="shared" si="361"/>
        <v>BMJ</v>
      </c>
      <c r="N1269" s="32" t="str">
        <f t="shared" si="362"/>
        <v>10 RODA</v>
      </c>
      <c r="O1269" s="64">
        <v>0.10974537037037037</v>
      </c>
      <c r="P1269" s="65">
        <v>44192.10974537037</v>
      </c>
      <c r="Q1269" s="65"/>
      <c r="R1269" s="66">
        <v>4</v>
      </c>
      <c r="S1269" s="66">
        <v>39940</v>
      </c>
      <c r="T1269" s="66">
        <v>14580</v>
      </c>
      <c r="U1269" s="67">
        <f t="shared" si="354"/>
        <v>25.36</v>
      </c>
      <c r="V1269" s="66">
        <f t="shared" si="345"/>
        <v>494367.83999999997</v>
      </c>
      <c r="W1269" s="66" t="str">
        <f t="shared" si="346"/>
        <v>1 &gt; 4</v>
      </c>
      <c r="X1269" s="66">
        <f>A1269+SUMIFS(Presensi!F:F,Presensi!E:E,'Entry Data'!AP1269)</f>
        <v>1</v>
      </c>
      <c r="Y1269" s="66">
        <f>IFERROR(INDEX('Retasi Pricing'!F:F,MATCH('Entry Data'!AM1269,'Retasi Pricing'!E:E,0))*X1269,"")</f>
        <v>25000</v>
      </c>
      <c r="Z1269" s="62" t="s">
        <v>26</v>
      </c>
      <c r="AA1269" s="62" t="s">
        <v>27</v>
      </c>
      <c r="AB1269" s="32"/>
      <c r="AC1269" s="32" t="s">
        <v>201</v>
      </c>
      <c r="AD1269" s="32" t="str">
        <f t="shared" si="347"/>
        <v/>
      </c>
      <c r="AF1269" s="5" t="str">
        <f t="shared" si="348"/>
        <v>arman44191</v>
      </c>
      <c r="AG1269" s="5" t="str">
        <f t="shared" si="349"/>
        <v>BMJ 06944191UTARANIGHT</v>
      </c>
      <c r="AH1269" s="5" t="str">
        <f t="shared" si="350"/>
        <v>arman44191UTARANIGHT</v>
      </c>
      <c r="AI1269" s="5" t="str">
        <f t="shared" si="351"/>
        <v>BMJ 06944191NIGHT</v>
      </c>
      <c r="AJ1269" s="5" t="str">
        <f t="shared" si="352"/>
        <v>arman44191NIGHT</v>
      </c>
      <c r="AK1269" s="5" t="str">
        <f t="shared" si="353"/>
        <v>armanBMJ</v>
      </c>
      <c r="AL1269" s="5" t="str">
        <f t="shared" si="355"/>
        <v>4UTARA</v>
      </c>
      <c r="AM1269" s="5" t="str">
        <f t="shared" si="356"/>
        <v>1 &gt; 4UTARA10 RODA</v>
      </c>
      <c r="AN1269" s="5" t="str">
        <f t="shared" si="357"/>
        <v>armanBMJ1 &gt; 4UTARA10 RODA</v>
      </c>
      <c r="AO1269" s="5" t="str">
        <f t="shared" si="358"/>
        <v>arman1 &gt; 4UTARA10 RODA</v>
      </c>
      <c r="AP1269" s="5" t="str">
        <f t="shared" si="359"/>
        <v>44191NIGHT</v>
      </c>
    </row>
    <row r="1270" spans="1:42" x14ac:dyDescent="0.3">
      <c r="A1270" s="33">
        <v>1</v>
      </c>
      <c r="B1270" s="33"/>
      <c r="C1270" s="70">
        <v>44191</v>
      </c>
      <c r="D1270" s="71" t="s">
        <v>87</v>
      </c>
      <c r="E1270" s="70">
        <v>44192</v>
      </c>
      <c r="F1270" s="71">
        <v>5156534</v>
      </c>
      <c r="G1270" s="33" t="s">
        <v>20</v>
      </c>
      <c r="H1270" s="33" t="s">
        <v>21</v>
      </c>
      <c r="I1270" s="33" t="s">
        <v>76</v>
      </c>
      <c r="J1270" s="33" t="s">
        <v>23</v>
      </c>
      <c r="K1270" s="63" t="s">
        <v>78</v>
      </c>
      <c r="L1270" s="32" t="str">
        <f t="shared" si="360"/>
        <v>FM260JD</v>
      </c>
      <c r="M1270" s="32" t="str">
        <f t="shared" si="361"/>
        <v>BMJ</v>
      </c>
      <c r="N1270" s="32" t="str">
        <f t="shared" si="362"/>
        <v>10 RODA</v>
      </c>
      <c r="O1270" s="64">
        <v>0.17050925925925928</v>
      </c>
      <c r="P1270" s="65">
        <v>44192.17050925926</v>
      </c>
      <c r="Q1270" s="65"/>
      <c r="R1270" s="66">
        <v>5</v>
      </c>
      <c r="S1270" s="66">
        <v>38400</v>
      </c>
      <c r="T1270" s="66">
        <v>14580</v>
      </c>
      <c r="U1270" s="67">
        <f t="shared" si="354"/>
        <v>23.82</v>
      </c>
      <c r="V1270" s="66">
        <f t="shared" si="345"/>
        <v>464347.08</v>
      </c>
      <c r="W1270" s="66" t="str">
        <f t="shared" si="346"/>
        <v>&gt; 5</v>
      </c>
      <c r="X1270" s="66">
        <f>A1270+SUMIFS(Presensi!F:F,Presensi!E:E,'Entry Data'!AP1270)</f>
        <v>1</v>
      </c>
      <c r="Y1270" s="66">
        <f>IFERROR(INDEX('Retasi Pricing'!F:F,MATCH('Entry Data'!AM1270,'Retasi Pricing'!E:E,0))*X1270,"")</f>
        <v>27650</v>
      </c>
      <c r="Z1270" s="62" t="s">
        <v>26</v>
      </c>
      <c r="AA1270" s="62" t="s">
        <v>27</v>
      </c>
      <c r="AB1270" s="32"/>
      <c r="AC1270" s="32" t="s">
        <v>201</v>
      </c>
      <c r="AD1270" s="32" t="str">
        <f t="shared" si="347"/>
        <v/>
      </c>
      <c r="AF1270" s="5" t="str">
        <f t="shared" si="348"/>
        <v>arman44191</v>
      </c>
      <c r="AG1270" s="5" t="str">
        <f t="shared" si="349"/>
        <v>BMJ 06944191UTARANIGHT</v>
      </c>
      <c r="AH1270" s="5" t="str">
        <f t="shared" si="350"/>
        <v>arman44191UTARANIGHT</v>
      </c>
      <c r="AI1270" s="5" t="str">
        <f t="shared" si="351"/>
        <v>BMJ 06944191NIGHT</v>
      </c>
      <c r="AJ1270" s="5" t="str">
        <f t="shared" si="352"/>
        <v>arman44191NIGHT</v>
      </c>
      <c r="AK1270" s="5" t="str">
        <f t="shared" si="353"/>
        <v>armanBMJ</v>
      </c>
      <c r="AL1270" s="5" t="str">
        <f t="shared" si="355"/>
        <v>5UTARA</v>
      </c>
      <c r="AM1270" s="5" t="str">
        <f t="shared" si="356"/>
        <v>&gt; 5UTARA10 RODA</v>
      </c>
      <c r="AN1270" s="5" t="str">
        <f t="shared" si="357"/>
        <v>armanBMJ&gt; 5UTARA10 RODA</v>
      </c>
      <c r="AO1270" s="5" t="str">
        <f t="shared" si="358"/>
        <v>arman&gt; 5UTARA10 RODA</v>
      </c>
      <c r="AP1270" s="5" t="str">
        <f t="shared" si="359"/>
        <v>44191NIGHT</v>
      </c>
    </row>
    <row r="1271" spans="1:42" x14ac:dyDescent="0.3">
      <c r="A1271" s="33">
        <v>1</v>
      </c>
      <c r="B1271" s="33"/>
      <c r="C1271" s="70">
        <v>44191</v>
      </c>
      <c r="D1271" s="71" t="s">
        <v>87</v>
      </c>
      <c r="E1271" s="70">
        <v>44192</v>
      </c>
      <c r="F1271" s="71">
        <v>5156596</v>
      </c>
      <c r="G1271" s="33" t="s">
        <v>20</v>
      </c>
      <c r="H1271" s="33" t="s">
        <v>21</v>
      </c>
      <c r="I1271" s="33" t="s">
        <v>76</v>
      </c>
      <c r="J1271" s="33" t="s">
        <v>23</v>
      </c>
      <c r="K1271" s="63" t="s">
        <v>78</v>
      </c>
      <c r="L1271" s="32" t="str">
        <f t="shared" si="360"/>
        <v>FM260JD</v>
      </c>
      <c r="M1271" s="32" t="str">
        <f t="shared" si="361"/>
        <v>BMJ</v>
      </c>
      <c r="N1271" s="32" t="str">
        <f t="shared" si="362"/>
        <v>10 RODA</v>
      </c>
      <c r="O1271" s="64">
        <v>0.23023148148148151</v>
      </c>
      <c r="P1271" s="65">
        <v>44192.230231481481</v>
      </c>
      <c r="Q1271" s="65"/>
      <c r="R1271" s="66">
        <v>6</v>
      </c>
      <c r="S1271" s="66">
        <v>38500</v>
      </c>
      <c r="T1271" s="66">
        <v>14580</v>
      </c>
      <c r="U1271" s="67">
        <f t="shared" si="354"/>
        <v>23.92</v>
      </c>
      <c r="V1271" s="66">
        <f t="shared" si="345"/>
        <v>466296.48000000004</v>
      </c>
      <c r="W1271" s="66" t="str">
        <f t="shared" si="346"/>
        <v>&gt; 6</v>
      </c>
      <c r="X1271" s="66">
        <f>A1271+SUMIFS(Presensi!F:F,Presensi!E:E,'Entry Data'!AP1271)</f>
        <v>1</v>
      </c>
      <c r="Y1271" s="66">
        <f>IFERROR(INDEX('Retasi Pricing'!F:F,MATCH('Entry Data'!AM1271,'Retasi Pricing'!E:E,0))*X1271,"")</f>
        <v>30800</v>
      </c>
      <c r="Z1271" s="62" t="s">
        <v>26</v>
      </c>
      <c r="AA1271" s="62" t="s">
        <v>27</v>
      </c>
      <c r="AB1271" s="32"/>
      <c r="AC1271" s="32" t="s">
        <v>201</v>
      </c>
      <c r="AD1271" s="32" t="str">
        <f t="shared" si="347"/>
        <v/>
      </c>
      <c r="AF1271" s="5" t="str">
        <f t="shared" si="348"/>
        <v>arman44191</v>
      </c>
      <c r="AG1271" s="5" t="str">
        <f t="shared" si="349"/>
        <v>BMJ 06944191UTARANIGHT</v>
      </c>
      <c r="AH1271" s="5" t="str">
        <f t="shared" si="350"/>
        <v>arman44191UTARANIGHT</v>
      </c>
      <c r="AI1271" s="5" t="str">
        <f t="shared" si="351"/>
        <v>BMJ 06944191NIGHT</v>
      </c>
      <c r="AJ1271" s="5" t="str">
        <f t="shared" si="352"/>
        <v>arman44191NIGHT</v>
      </c>
      <c r="AK1271" s="5" t="str">
        <f t="shared" si="353"/>
        <v>armanBMJ</v>
      </c>
      <c r="AL1271" s="5" t="str">
        <f t="shared" si="355"/>
        <v>6UTARA</v>
      </c>
      <c r="AM1271" s="5" t="str">
        <f t="shared" si="356"/>
        <v>&gt; 6UTARA10 RODA</v>
      </c>
      <c r="AN1271" s="5" t="str">
        <f t="shared" si="357"/>
        <v>armanBMJ&gt; 6UTARA10 RODA</v>
      </c>
      <c r="AO1271" s="5" t="str">
        <f t="shared" si="358"/>
        <v>arman&gt; 6UTARA10 RODA</v>
      </c>
      <c r="AP1271" s="5" t="str">
        <f t="shared" si="359"/>
        <v>44191NIGHT</v>
      </c>
    </row>
    <row r="1272" spans="1:42" x14ac:dyDescent="0.3">
      <c r="A1272" s="33">
        <v>1</v>
      </c>
      <c r="B1272" s="33"/>
      <c r="C1272" s="70">
        <v>44191</v>
      </c>
      <c r="D1272" s="71" t="s">
        <v>87</v>
      </c>
      <c r="E1272" s="70">
        <v>44191</v>
      </c>
      <c r="F1272" s="71">
        <v>5156234</v>
      </c>
      <c r="G1272" s="33" t="s">
        <v>20</v>
      </c>
      <c r="H1272" s="33" t="s">
        <v>21</v>
      </c>
      <c r="I1272" s="33" t="s">
        <v>277</v>
      </c>
      <c r="J1272" s="33" t="s">
        <v>46</v>
      </c>
      <c r="K1272" s="63" t="s">
        <v>78</v>
      </c>
      <c r="L1272" s="32" t="str">
        <f t="shared" si="360"/>
        <v>FM260JD</v>
      </c>
      <c r="M1272" s="32" t="str">
        <f t="shared" si="361"/>
        <v>BMJ</v>
      </c>
      <c r="N1272" s="32" t="str">
        <f t="shared" si="362"/>
        <v>10 RODA</v>
      </c>
      <c r="O1272" s="64">
        <v>0.8938194444444445</v>
      </c>
      <c r="P1272" s="65">
        <v>44191.899756944447</v>
      </c>
      <c r="Q1272" s="65"/>
      <c r="R1272" s="66">
        <v>1</v>
      </c>
      <c r="S1272" s="66">
        <v>40580</v>
      </c>
      <c r="T1272" s="66">
        <v>14580</v>
      </c>
      <c r="U1272" s="67">
        <f t="shared" si="354"/>
        <v>26</v>
      </c>
      <c r="V1272" s="66">
        <f t="shared" si="345"/>
        <v>506844</v>
      </c>
      <c r="W1272" s="66" t="str">
        <f t="shared" si="346"/>
        <v>1 &gt; 4</v>
      </c>
      <c r="X1272" s="66">
        <f>A1272+SUMIFS(Presensi!F:F,Presensi!E:E,'Entry Data'!AP1272)</f>
        <v>1</v>
      </c>
      <c r="Y1272" s="66">
        <f>IFERROR(INDEX('Retasi Pricing'!F:F,MATCH('Entry Data'!AM1272,'Retasi Pricing'!E:E,0))*X1272,"")</f>
        <v>25000</v>
      </c>
      <c r="Z1272" s="62" t="s">
        <v>26</v>
      </c>
      <c r="AA1272" s="62" t="s">
        <v>27</v>
      </c>
      <c r="AB1272" s="32"/>
      <c r="AC1272" s="32" t="s">
        <v>201</v>
      </c>
      <c r="AD1272" s="32" t="str">
        <f t="shared" si="347"/>
        <v/>
      </c>
      <c r="AF1272" s="5" t="str">
        <f t="shared" si="348"/>
        <v>arman44191</v>
      </c>
      <c r="AG1272" s="5" t="str">
        <f t="shared" si="349"/>
        <v>BMJ 06944191UTARANIGHT</v>
      </c>
      <c r="AH1272" s="5" t="str">
        <f t="shared" si="350"/>
        <v>arman44191UTARANIGHT</v>
      </c>
      <c r="AI1272" s="5" t="str">
        <f t="shared" si="351"/>
        <v>BMJ 06944191NIGHT</v>
      </c>
      <c r="AJ1272" s="5" t="str">
        <f t="shared" si="352"/>
        <v>arman44191NIGHT</v>
      </c>
      <c r="AK1272" s="5" t="str">
        <f t="shared" si="353"/>
        <v>armanBMJ</v>
      </c>
      <c r="AL1272" s="5" t="str">
        <f t="shared" si="355"/>
        <v>1UTARA</v>
      </c>
      <c r="AM1272" s="5" t="str">
        <f t="shared" si="356"/>
        <v>1 &gt; 4UTARA10 RODA</v>
      </c>
      <c r="AN1272" s="5" t="str">
        <f t="shared" si="357"/>
        <v>armanBMJ1 &gt; 4UTARA10 RODA</v>
      </c>
      <c r="AO1272" s="5" t="str">
        <f t="shared" si="358"/>
        <v>arman1 &gt; 4UTARA10 RODA</v>
      </c>
      <c r="AP1272" s="5" t="str">
        <f t="shared" si="359"/>
        <v>44191NIGHT</v>
      </c>
    </row>
    <row r="1273" spans="1:42" x14ac:dyDescent="0.3">
      <c r="A1273" s="33">
        <v>1</v>
      </c>
      <c r="B1273" s="33"/>
      <c r="C1273" s="70">
        <v>44191</v>
      </c>
      <c r="D1273" s="71" t="s">
        <v>87</v>
      </c>
      <c r="E1273" s="70">
        <v>44191</v>
      </c>
      <c r="F1273" s="71">
        <v>5156310</v>
      </c>
      <c r="G1273" s="33" t="s">
        <v>20</v>
      </c>
      <c r="H1273" s="33" t="s">
        <v>21</v>
      </c>
      <c r="I1273" s="33" t="s">
        <v>76</v>
      </c>
      <c r="J1273" s="33" t="s">
        <v>23</v>
      </c>
      <c r="K1273" s="63" t="s">
        <v>78</v>
      </c>
      <c r="L1273" s="32" t="str">
        <f t="shared" si="360"/>
        <v>FM260JD</v>
      </c>
      <c r="M1273" s="32" t="str">
        <f t="shared" si="361"/>
        <v>BMJ</v>
      </c>
      <c r="N1273" s="32" t="str">
        <f t="shared" si="362"/>
        <v>10 RODA</v>
      </c>
      <c r="O1273" s="64">
        <v>0.9582060185185185</v>
      </c>
      <c r="P1273" s="65">
        <v>44191.95820601852</v>
      </c>
      <c r="Q1273" s="65"/>
      <c r="R1273" s="66">
        <v>2</v>
      </c>
      <c r="S1273" s="66">
        <v>37800</v>
      </c>
      <c r="T1273" s="66">
        <v>14580</v>
      </c>
      <c r="U1273" s="67">
        <f t="shared" si="354"/>
        <v>23.22</v>
      </c>
      <c r="V1273" s="66">
        <f t="shared" si="345"/>
        <v>452650.68</v>
      </c>
      <c r="W1273" s="66" t="str">
        <f t="shared" si="346"/>
        <v>1 &gt; 4</v>
      </c>
      <c r="X1273" s="66">
        <f>A1273+SUMIFS(Presensi!F:F,Presensi!E:E,'Entry Data'!AP1273)</f>
        <v>1</v>
      </c>
      <c r="Y1273" s="66">
        <f>IFERROR(INDEX('Retasi Pricing'!F:F,MATCH('Entry Data'!AM1273,'Retasi Pricing'!E:E,0))*X1273,"")</f>
        <v>25000</v>
      </c>
      <c r="Z1273" s="62" t="s">
        <v>26</v>
      </c>
      <c r="AA1273" s="62" t="s">
        <v>27</v>
      </c>
      <c r="AB1273" s="32"/>
      <c r="AC1273" s="32" t="s">
        <v>201</v>
      </c>
      <c r="AD1273" s="32" t="str">
        <f t="shared" si="347"/>
        <v/>
      </c>
      <c r="AF1273" s="5" t="str">
        <f t="shared" si="348"/>
        <v>arman44191</v>
      </c>
      <c r="AG1273" s="5" t="str">
        <f t="shared" si="349"/>
        <v>BMJ 06944191UTARANIGHT</v>
      </c>
      <c r="AH1273" s="5" t="str">
        <f t="shared" si="350"/>
        <v>arman44191UTARANIGHT</v>
      </c>
      <c r="AI1273" s="5" t="str">
        <f t="shared" si="351"/>
        <v>BMJ 06944191NIGHT</v>
      </c>
      <c r="AJ1273" s="5" t="str">
        <f t="shared" si="352"/>
        <v>arman44191NIGHT</v>
      </c>
      <c r="AK1273" s="5" t="str">
        <f t="shared" si="353"/>
        <v>armanBMJ</v>
      </c>
      <c r="AL1273" s="5" t="str">
        <f t="shared" si="355"/>
        <v>2UTARA</v>
      </c>
      <c r="AM1273" s="5" t="str">
        <f t="shared" si="356"/>
        <v>1 &gt; 4UTARA10 RODA</v>
      </c>
      <c r="AN1273" s="5" t="str">
        <f t="shared" si="357"/>
        <v>armanBMJ1 &gt; 4UTARA10 RODA</v>
      </c>
      <c r="AO1273" s="5" t="str">
        <f t="shared" si="358"/>
        <v>arman1 &gt; 4UTARA10 RODA</v>
      </c>
      <c r="AP1273" s="5" t="str">
        <f t="shared" si="359"/>
        <v>44191NIGHT</v>
      </c>
    </row>
    <row r="1274" spans="1:42" x14ac:dyDescent="0.3">
      <c r="A1274" s="33">
        <v>1</v>
      </c>
      <c r="B1274" s="33"/>
      <c r="C1274" s="70">
        <v>44191</v>
      </c>
      <c r="D1274" s="71" t="s">
        <v>87</v>
      </c>
      <c r="E1274" s="70">
        <v>44192</v>
      </c>
      <c r="F1274" s="71">
        <v>5156423</v>
      </c>
      <c r="G1274" s="33" t="s">
        <v>20</v>
      </c>
      <c r="H1274" s="33" t="s">
        <v>64</v>
      </c>
      <c r="I1274" s="33" t="s">
        <v>51</v>
      </c>
      <c r="J1274" s="33" t="s">
        <v>53</v>
      </c>
      <c r="K1274" s="63" t="s">
        <v>79</v>
      </c>
      <c r="L1274" s="32" t="str">
        <f t="shared" si="360"/>
        <v>AXOR4843</v>
      </c>
      <c r="M1274" s="32" t="str">
        <f t="shared" si="361"/>
        <v>BMJ</v>
      </c>
      <c r="N1274" s="32" t="str">
        <f t="shared" si="362"/>
        <v>12 RODA</v>
      </c>
      <c r="O1274" s="64">
        <v>5.9849537037037041E-2</v>
      </c>
      <c r="P1274" s="65">
        <v>44192.059849537036</v>
      </c>
      <c r="Q1274" s="65"/>
      <c r="R1274" s="66">
        <v>4</v>
      </c>
      <c r="S1274" s="66">
        <v>52260</v>
      </c>
      <c r="T1274" s="66">
        <v>19960</v>
      </c>
      <c r="U1274" s="67">
        <f t="shared" si="354"/>
        <v>32.299999999999997</v>
      </c>
      <c r="V1274" s="66">
        <f t="shared" si="345"/>
        <v>654947.1</v>
      </c>
      <c r="W1274" s="66" t="str">
        <f t="shared" si="346"/>
        <v>1 &gt; 4</v>
      </c>
      <c r="X1274" s="66">
        <f>A1274+SUMIFS(Presensi!F:F,Presensi!E:E,'Entry Data'!AP1274)</f>
        <v>1</v>
      </c>
      <c r="Y1274" s="66">
        <f>IFERROR(INDEX('Retasi Pricing'!F:F,MATCH('Entry Data'!AM1274,'Retasi Pricing'!E:E,0))*X1274,"")</f>
        <v>27500</v>
      </c>
      <c r="Z1274" s="62" t="s">
        <v>26</v>
      </c>
      <c r="AA1274" s="62" t="s">
        <v>27</v>
      </c>
      <c r="AB1274" s="32"/>
      <c r="AC1274" s="32" t="s">
        <v>203</v>
      </c>
      <c r="AD1274" s="32" t="str">
        <f t="shared" si="347"/>
        <v/>
      </c>
      <c r="AF1274" s="5" t="str">
        <f t="shared" si="348"/>
        <v>saipul bahri44191</v>
      </c>
      <c r="AG1274" s="5" t="str">
        <f t="shared" si="349"/>
        <v>BMJ 07044191UTARANIGHT</v>
      </c>
      <c r="AH1274" s="5" t="str">
        <f t="shared" si="350"/>
        <v>saipul bahri44191UTARANIGHT</v>
      </c>
      <c r="AI1274" s="5" t="str">
        <f t="shared" si="351"/>
        <v>BMJ 07044191NIGHT</v>
      </c>
      <c r="AJ1274" s="5" t="str">
        <f t="shared" si="352"/>
        <v>saipul bahri44191NIGHT</v>
      </c>
      <c r="AK1274" s="5" t="str">
        <f t="shared" si="353"/>
        <v>saipul bahriBMJ</v>
      </c>
      <c r="AL1274" s="5" t="str">
        <f t="shared" si="355"/>
        <v>4UTARA</v>
      </c>
      <c r="AM1274" s="5" t="str">
        <f t="shared" si="356"/>
        <v>1 &gt; 4UTARA12 RODA</v>
      </c>
      <c r="AN1274" s="5" t="str">
        <f t="shared" si="357"/>
        <v>saipul bahriBMJ1 &gt; 4UTARA12 RODA</v>
      </c>
      <c r="AO1274" s="5" t="str">
        <f t="shared" si="358"/>
        <v>saipul bahri1 &gt; 4UTARA12 RODA</v>
      </c>
      <c r="AP1274" s="5" t="str">
        <f t="shared" si="359"/>
        <v>44191NIGHT</v>
      </c>
    </row>
    <row r="1275" spans="1:42" x14ac:dyDescent="0.3">
      <c r="A1275" s="33">
        <v>1</v>
      </c>
      <c r="B1275" s="33"/>
      <c r="C1275" s="70">
        <v>44191</v>
      </c>
      <c r="D1275" s="71" t="s">
        <v>87</v>
      </c>
      <c r="E1275" s="70">
        <v>44192</v>
      </c>
      <c r="F1275" s="71">
        <v>5156482</v>
      </c>
      <c r="G1275" s="33" t="s">
        <v>20</v>
      </c>
      <c r="H1275" s="33" t="s">
        <v>64</v>
      </c>
      <c r="I1275" s="33" t="s">
        <v>51</v>
      </c>
      <c r="J1275" s="33" t="s">
        <v>53</v>
      </c>
      <c r="K1275" s="63" t="s">
        <v>79</v>
      </c>
      <c r="L1275" s="32" t="str">
        <f t="shared" si="360"/>
        <v>AXOR4843</v>
      </c>
      <c r="M1275" s="32" t="str">
        <f t="shared" si="361"/>
        <v>BMJ</v>
      </c>
      <c r="N1275" s="32" t="str">
        <f t="shared" si="362"/>
        <v>12 RODA</v>
      </c>
      <c r="O1275" s="64">
        <v>0.11508101851851853</v>
      </c>
      <c r="P1275" s="65">
        <v>44192.115081018521</v>
      </c>
      <c r="Q1275" s="65"/>
      <c r="R1275" s="66">
        <v>5</v>
      </c>
      <c r="S1275" s="66">
        <v>53740</v>
      </c>
      <c r="T1275" s="66">
        <v>19960</v>
      </c>
      <c r="U1275" s="67">
        <f t="shared" si="354"/>
        <v>33.78</v>
      </c>
      <c r="V1275" s="66">
        <f t="shared" si="345"/>
        <v>684957.06</v>
      </c>
      <c r="W1275" s="66" t="str">
        <f t="shared" si="346"/>
        <v>&gt; 5</v>
      </c>
      <c r="X1275" s="66">
        <f>A1275+SUMIFS(Presensi!F:F,Presensi!E:E,'Entry Data'!AP1275)</f>
        <v>1</v>
      </c>
      <c r="Y1275" s="66">
        <f>IFERROR(INDEX('Retasi Pricing'!F:F,MATCH('Entry Data'!AM1275,'Retasi Pricing'!E:E,0))*X1275,"")</f>
        <v>31200</v>
      </c>
      <c r="Z1275" s="62" t="s">
        <v>26</v>
      </c>
      <c r="AA1275" s="62" t="s">
        <v>27</v>
      </c>
      <c r="AB1275" s="32"/>
      <c r="AC1275" s="32" t="s">
        <v>203</v>
      </c>
      <c r="AD1275" s="32" t="str">
        <f t="shared" si="347"/>
        <v/>
      </c>
      <c r="AF1275" s="5" t="str">
        <f t="shared" si="348"/>
        <v>saipul bahri44191</v>
      </c>
      <c r="AG1275" s="5" t="str">
        <f t="shared" si="349"/>
        <v>BMJ 07044191UTARANIGHT</v>
      </c>
      <c r="AH1275" s="5" t="str">
        <f t="shared" si="350"/>
        <v>saipul bahri44191UTARANIGHT</v>
      </c>
      <c r="AI1275" s="5" t="str">
        <f t="shared" si="351"/>
        <v>BMJ 07044191NIGHT</v>
      </c>
      <c r="AJ1275" s="5" t="str">
        <f t="shared" si="352"/>
        <v>saipul bahri44191NIGHT</v>
      </c>
      <c r="AK1275" s="5" t="str">
        <f t="shared" si="353"/>
        <v>saipul bahriBMJ</v>
      </c>
      <c r="AL1275" s="5" t="str">
        <f t="shared" si="355"/>
        <v>5UTARA</v>
      </c>
      <c r="AM1275" s="5" t="str">
        <f t="shared" si="356"/>
        <v>&gt; 5UTARA12 RODA</v>
      </c>
      <c r="AN1275" s="5" t="str">
        <f t="shared" si="357"/>
        <v>saipul bahriBMJ&gt; 5UTARA12 RODA</v>
      </c>
      <c r="AO1275" s="5" t="str">
        <f t="shared" si="358"/>
        <v>saipul bahri&gt; 5UTARA12 RODA</v>
      </c>
      <c r="AP1275" s="5" t="str">
        <f t="shared" si="359"/>
        <v>44191NIGHT</v>
      </c>
    </row>
    <row r="1276" spans="1:42" x14ac:dyDescent="0.3">
      <c r="A1276" s="33">
        <v>1</v>
      </c>
      <c r="B1276" s="33"/>
      <c r="C1276" s="70">
        <v>44191</v>
      </c>
      <c r="D1276" s="71" t="s">
        <v>87</v>
      </c>
      <c r="E1276" s="70">
        <v>44192</v>
      </c>
      <c r="F1276" s="71">
        <v>5156539</v>
      </c>
      <c r="G1276" s="33" t="s">
        <v>20</v>
      </c>
      <c r="H1276" s="33" t="s">
        <v>64</v>
      </c>
      <c r="I1276" s="33" t="s">
        <v>51</v>
      </c>
      <c r="J1276" s="33" t="s">
        <v>53</v>
      </c>
      <c r="K1276" s="63" t="s">
        <v>79</v>
      </c>
      <c r="L1276" s="32" t="str">
        <f t="shared" si="360"/>
        <v>AXOR4843</v>
      </c>
      <c r="M1276" s="32" t="str">
        <f t="shared" si="361"/>
        <v>BMJ</v>
      </c>
      <c r="N1276" s="32" t="str">
        <f t="shared" si="362"/>
        <v>12 RODA</v>
      </c>
      <c r="O1276" s="64">
        <v>0.17486111111111111</v>
      </c>
      <c r="P1276" s="65">
        <v>44192.174861111111</v>
      </c>
      <c r="Q1276" s="65"/>
      <c r="R1276" s="66">
        <v>6</v>
      </c>
      <c r="S1276" s="66">
        <v>53140</v>
      </c>
      <c r="T1276" s="66">
        <v>19960</v>
      </c>
      <c r="U1276" s="67">
        <f t="shared" si="354"/>
        <v>33.18</v>
      </c>
      <c r="V1276" s="66">
        <f t="shared" si="345"/>
        <v>672790.86</v>
      </c>
      <c r="W1276" s="66" t="str">
        <f t="shared" si="346"/>
        <v>&gt; 6</v>
      </c>
      <c r="X1276" s="66">
        <f>A1276+SUMIFS(Presensi!F:F,Presensi!E:E,'Entry Data'!AP1276)</f>
        <v>1</v>
      </c>
      <c r="Y1276" s="66">
        <f>IFERROR(INDEX('Retasi Pricing'!F:F,MATCH('Entry Data'!AM1276,'Retasi Pricing'!E:E,0))*X1276,"")</f>
        <v>34450</v>
      </c>
      <c r="Z1276" s="62" t="s">
        <v>26</v>
      </c>
      <c r="AA1276" s="62" t="s">
        <v>27</v>
      </c>
      <c r="AB1276" s="32"/>
      <c r="AC1276" s="32" t="s">
        <v>203</v>
      </c>
      <c r="AD1276" s="32" t="str">
        <f t="shared" si="347"/>
        <v/>
      </c>
      <c r="AF1276" s="5" t="str">
        <f t="shared" si="348"/>
        <v>saipul bahri44191</v>
      </c>
      <c r="AG1276" s="5" t="str">
        <f t="shared" si="349"/>
        <v>BMJ 07044191UTARANIGHT</v>
      </c>
      <c r="AH1276" s="5" t="str">
        <f t="shared" si="350"/>
        <v>saipul bahri44191UTARANIGHT</v>
      </c>
      <c r="AI1276" s="5" t="str">
        <f t="shared" si="351"/>
        <v>BMJ 07044191NIGHT</v>
      </c>
      <c r="AJ1276" s="5" t="str">
        <f t="shared" si="352"/>
        <v>saipul bahri44191NIGHT</v>
      </c>
      <c r="AK1276" s="5" t="str">
        <f t="shared" si="353"/>
        <v>saipul bahriBMJ</v>
      </c>
      <c r="AL1276" s="5" t="str">
        <f t="shared" si="355"/>
        <v>6UTARA</v>
      </c>
      <c r="AM1276" s="5" t="str">
        <f t="shared" si="356"/>
        <v>&gt; 6UTARA12 RODA</v>
      </c>
      <c r="AN1276" s="5" t="str">
        <f t="shared" si="357"/>
        <v>saipul bahriBMJ&gt; 6UTARA12 RODA</v>
      </c>
      <c r="AO1276" s="5" t="str">
        <f t="shared" si="358"/>
        <v>saipul bahri&gt; 6UTARA12 RODA</v>
      </c>
      <c r="AP1276" s="5" t="str">
        <f t="shared" si="359"/>
        <v>44191NIGHT</v>
      </c>
    </row>
    <row r="1277" spans="1:42" x14ac:dyDescent="0.3">
      <c r="A1277" s="33">
        <v>1</v>
      </c>
      <c r="B1277" s="33"/>
      <c r="C1277" s="70">
        <v>44191</v>
      </c>
      <c r="D1277" s="71" t="s">
        <v>87</v>
      </c>
      <c r="E1277" s="70">
        <v>44191</v>
      </c>
      <c r="F1277" s="71">
        <v>5156211</v>
      </c>
      <c r="G1277" s="33" t="s">
        <v>20</v>
      </c>
      <c r="H1277" s="33" t="s">
        <v>64</v>
      </c>
      <c r="I1277" s="33" t="s">
        <v>51</v>
      </c>
      <c r="J1277" s="33" t="s">
        <v>53</v>
      </c>
      <c r="K1277" s="63" t="s">
        <v>79</v>
      </c>
      <c r="L1277" s="32" t="str">
        <f t="shared" si="360"/>
        <v>AXOR4843</v>
      </c>
      <c r="M1277" s="32" t="str">
        <f t="shared" si="361"/>
        <v>BMJ</v>
      </c>
      <c r="N1277" s="32" t="str">
        <f t="shared" si="362"/>
        <v>12 RODA</v>
      </c>
      <c r="O1277" s="64">
        <v>0.8771064814814814</v>
      </c>
      <c r="P1277" s="65">
        <v>44191.882418981484</v>
      </c>
      <c r="Q1277" s="65"/>
      <c r="R1277" s="66">
        <v>1</v>
      </c>
      <c r="S1277" s="66">
        <v>53900</v>
      </c>
      <c r="T1277" s="66">
        <v>19960</v>
      </c>
      <c r="U1277" s="67">
        <f t="shared" si="354"/>
        <v>33.94</v>
      </c>
      <c r="V1277" s="66">
        <f t="shared" si="345"/>
        <v>688201.38</v>
      </c>
      <c r="W1277" s="66" t="str">
        <f t="shared" si="346"/>
        <v>1 &gt; 4</v>
      </c>
      <c r="X1277" s="66">
        <f>A1277+SUMIFS(Presensi!F:F,Presensi!E:E,'Entry Data'!AP1277)</f>
        <v>1</v>
      </c>
      <c r="Y1277" s="66">
        <f>IFERROR(INDEX('Retasi Pricing'!F:F,MATCH('Entry Data'!AM1277,'Retasi Pricing'!E:E,0))*X1277,"")</f>
        <v>27500</v>
      </c>
      <c r="Z1277" s="62" t="s">
        <v>26</v>
      </c>
      <c r="AA1277" s="62" t="s">
        <v>27</v>
      </c>
      <c r="AB1277" s="32"/>
      <c r="AC1277" s="32" t="s">
        <v>203</v>
      </c>
      <c r="AD1277" s="32" t="str">
        <f t="shared" si="347"/>
        <v/>
      </c>
      <c r="AF1277" s="5" t="str">
        <f t="shared" si="348"/>
        <v>saipul bahri44191</v>
      </c>
      <c r="AG1277" s="5" t="str">
        <f t="shared" si="349"/>
        <v>BMJ 07044191UTARANIGHT</v>
      </c>
      <c r="AH1277" s="5" t="str">
        <f t="shared" si="350"/>
        <v>saipul bahri44191UTARANIGHT</v>
      </c>
      <c r="AI1277" s="5" t="str">
        <f t="shared" si="351"/>
        <v>BMJ 07044191NIGHT</v>
      </c>
      <c r="AJ1277" s="5" t="str">
        <f t="shared" si="352"/>
        <v>saipul bahri44191NIGHT</v>
      </c>
      <c r="AK1277" s="5" t="str">
        <f t="shared" si="353"/>
        <v>saipul bahriBMJ</v>
      </c>
      <c r="AL1277" s="5" t="str">
        <f t="shared" si="355"/>
        <v>1UTARA</v>
      </c>
      <c r="AM1277" s="5" t="str">
        <f t="shared" si="356"/>
        <v>1 &gt; 4UTARA12 RODA</v>
      </c>
      <c r="AN1277" s="5" t="str">
        <f t="shared" si="357"/>
        <v>saipul bahriBMJ1 &gt; 4UTARA12 RODA</v>
      </c>
      <c r="AO1277" s="5" t="str">
        <f t="shared" si="358"/>
        <v>saipul bahri1 &gt; 4UTARA12 RODA</v>
      </c>
      <c r="AP1277" s="5" t="str">
        <f t="shared" si="359"/>
        <v>44191NIGHT</v>
      </c>
    </row>
    <row r="1278" spans="1:42" x14ac:dyDescent="0.3">
      <c r="A1278" s="33">
        <v>1</v>
      </c>
      <c r="B1278" s="33"/>
      <c r="C1278" s="70">
        <v>44191</v>
      </c>
      <c r="D1278" s="71" t="s">
        <v>87</v>
      </c>
      <c r="E1278" s="70">
        <v>44191</v>
      </c>
      <c r="F1278" s="71">
        <v>5156281</v>
      </c>
      <c r="G1278" s="33" t="s">
        <v>20</v>
      </c>
      <c r="H1278" s="33" t="s">
        <v>64</v>
      </c>
      <c r="I1278" s="33" t="s">
        <v>51</v>
      </c>
      <c r="J1278" s="33" t="s">
        <v>52</v>
      </c>
      <c r="K1278" s="63" t="s">
        <v>79</v>
      </c>
      <c r="L1278" s="32" t="str">
        <f t="shared" si="360"/>
        <v>AXOR4843</v>
      </c>
      <c r="M1278" s="32" t="str">
        <f t="shared" si="361"/>
        <v>BMJ</v>
      </c>
      <c r="N1278" s="32" t="str">
        <f t="shared" si="362"/>
        <v>12 RODA</v>
      </c>
      <c r="O1278" s="64">
        <v>0.93452546296296291</v>
      </c>
      <c r="P1278" s="65">
        <v>44191.934525462966</v>
      </c>
      <c r="Q1278" s="65"/>
      <c r="R1278" s="66">
        <v>2</v>
      </c>
      <c r="S1278" s="66">
        <v>52740</v>
      </c>
      <c r="T1278" s="66">
        <v>19960</v>
      </c>
      <c r="U1278" s="67">
        <f t="shared" si="354"/>
        <v>32.78</v>
      </c>
      <c r="V1278" s="66">
        <f t="shared" si="345"/>
        <v>664680.06000000006</v>
      </c>
      <c r="W1278" s="66" t="str">
        <f t="shared" si="346"/>
        <v>1 &gt; 4</v>
      </c>
      <c r="X1278" s="66">
        <f>A1278+SUMIFS(Presensi!F:F,Presensi!E:E,'Entry Data'!AP1278)</f>
        <v>1</v>
      </c>
      <c r="Y1278" s="66">
        <f>IFERROR(INDEX('Retasi Pricing'!F:F,MATCH('Entry Data'!AM1278,'Retasi Pricing'!E:E,0))*X1278,"")</f>
        <v>27500</v>
      </c>
      <c r="Z1278" s="62" t="s">
        <v>26</v>
      </c>
      <c r="AA1278" s="62" t="s">
        <v>27</v>
      </c>
      <c r="AB1278" s="32"/>
      <c r="AC1278" s="32" t="s">
        <v>203</v>
      </c>
      <c r="AD1278" s="32" t="str">
        <f t="shared" si="347"/>
        <v/>
      </c>
      <c r="AF1278" s="5" t="str">
        <f t="shared" si="348"/>
        <v>saipul bahri44191</v>
      </c>
      <c r="AG1278" s="5" t="str">
        <f t="shared" si="349"/>
        <v>BMJ 07044191UTARANIGHT</v>
      </c>
      <c r="AH1278" s="5" t="str">
        <f t="shared" si="350"/>
        <v>saipul bahri44191UTARANIGHT</v>
      </c>
      <c r="AI1278" s="5" t="str">
        <f t="shared" si="351"/>
        <v>BMJ 07044191NIGHT</v>
      </c>
      <c r="AJ1278" s="5" t="str">
        <f t="shared" si="352"/>
        <v>saipul bahri44191NIGHT</v>
      </c>
      <c r="AK1278" s="5" t="str">
        <f t="shared" si="353"/>
        <v>saipul bahriBMJ</v>
      </c>
      <c r="AL1278" s="5" t="str">
        <f t="shared" si="355"/>
        <v>2UTARA</v>
      </c>
      <c r="AM1278" s="5" t="str">
        <f t="shared" si="356"/>
        <v>1 &gt; 4UTARA12 RODA</v>
      </c>
      <c r="AN1278" s="5" t="str">
        <f t="shared" si="357"/>
        <v>saipul bahriBMJ1 &gt; 4UTARA12 RODA</v>
      </c>
      <c r="AO1278" s="5" t="str">
        <f t="shared" si="358"/>
        <v>saipul bahri1 &gt; 4UTARA12 RODA</v>
      </c>
      <c r="AP1278" s="5" t="str">
        <f t="shared" si="359"/>
        <v>44191NIGHT</v>
      </c>
    </row>
    <row r="1279" spans="1:42" x14ac:dyDescent="0.3">
      <c r="A1279" s="33">
        <v>1</v>
      </c>
      <c r="B1279" s="33"/>
      <c r="C1279" s="70">
        <v>44191</v>
      </c>
      <c r="D1279" s="71" t="s">
        <v>87</v>
      </c>
      <c r="E1279" s="70">
        <v>44191</v>
      </c>
      <c r="F1279" s="71">
        <v>5156355</v>
      </c>
      <c r="G1279" s="33" t="s">
        <v>20</v>
      </c>
      <c r="H1279" s="33" t="s">
        <v>64</v>
      </c>
      <c r="I1279" s="33" t="s">
        <v>51</v>
      </c>
      <c r="J1279" s="33" t="s">
        <v>53</v>
      </c>
      <c r="K1279" s="63" t="s">
        <v>79</v>
      </c>
      <c r="L1279" s="32" t="str">
        <f t="shared" si="360"/>
        <v>AXOR4843</v>
      </c>
      <c r="M1279" s="32" t="str">
        <f t="shared" si="361"/>
        <v>BMJ</v>
      </c>
      <c r="N1279" s="32" t="str">
        <f t="shared" si="362"/>
        <v>12 RODA</v>
      </c>
      <c r="O1279" s="64">
        <v>0.99675925925925923</v>
      </c>
      <c r="P1279" s="65">
        <v>44191.996759259258</v>
      </c>
      <c r="Q1279" s="65"/>
      <c r="R1279" s="66">
        <v>3</v>
      </c>
      <c r="S1279" s="66">
        <v>51840</v>
      </c>
      <c r="T1279" s="66">
        <v>19960</v>
      </c>
      <c r="U1279" s="67">
        <f t="shared" si="354"/>
        <v>31.88</v>
      </c>
      <c r="V1279" s="66">
        <f t="shared" si="345"/>
        <v>646430.76</v>
      </c>
      <c r="W1279" s="66" t="str">
        <f t="shared" si="346"/>
        <v>1 &gt; 4</v>
      </c>
      <c r="X1279" s="66">
        <f>A1279+SUMIFS(Presensi!F:F,Presensi!E:E,'Entry Data'!AP1279)</f>
        <v>1</v>
      </c>
      <c r="Y1279" s="66">
        <f>IFERROR(INDEX('Retasi Pricing'!F:F,MATCH('Entry Data'!AM1279,'Retasi Pricing'!E:E,0))*X1279,"")</f>
        <v>27500</v>
      </c>
      <c r="Z1279" s="62" t="s">
        <v>26</v>
      </c>
      <c r="AA1279" s="62" t="s">
        <v>27</v>
      </c>
      <c r="AB1279" s="32"/>
      <c r="AC1279" s="32" t="s">
        <v>203</v>
      </c>
      <c r="AD1279" s="32" t="str">
        <f t="shared" si="347"/>
        <v/>
      </c>
      <c r="AF1279" s="5" t="str">
        <f t="shared" si="348"/>
        <v>saipul bahri44191</v>
      </c>
      <c r="AG1279" s="5" t="str">
        <f t="shared" si="349"/>
        <v>BMJ 07044191UTARANIGHT</v>
      </c>
      <c r="AH1279" s="5" t="str">
        <f t="shared" si="350"/>
        <v>saipul bahri44191UTARANIGHT</v>
      </c>
      <c r="AI1279" s="5" t="str">
        <f t="shared" si="351"/>
        <v>BMJ 07044191NIGHT</v>
      </c>
      <c r="AJ1279" s="5" t="str">
        <f t="shared" si="352"/>
        <v>saipul bahri44191NIGHT</v>
      </c>
      <c r="AK1279" s="5" t="str">
        <f t="shared" si="353"/>
        <v>saipul bahriBMJ</v>
      </c>
      <c r="AL1279" s="5" t="str">
        <f t="shared" si="355"/>
        <v>3UTARA</v>
      </c>
      <c r="AM1279" s="5" t="str">
        <f t="shared" si="356"/>
        <v>1 &gt; 4UTARA12 RODA</v>
      </c>
      <c r="AN1279" s="5" t="str">
        <f t="shared" si="357"/>
        <v>saipul bahriBMJ1 &gt; 4UTARA12 RODA</v>
      </c>
      <c r="AO1279" s="5" t="str">
        <f t="shared" si="358"/>
        <v>saipul bahri1 &gt; 4UTARA12 RODA</v>
      </c>
      <c r="AP1279" s="5" t="str">
        <f t="shared" si="359"/>
        <v>44191NIGHT</v>
      </c>
    </row>
    <row r="1280" spans="1:42" x14ac:dyDescent="0.3">
      <c r="A1280" s="33">
        <v>1</v>
      </c>
      <c r="B1280" s="33"/>
      <c r="C1280" s="70">
        <v>44191</v>
      </c>
      <c r="D1280" s="71" t="s">
        <v>87</v>
      </c>
      <c r="E1280" s="70">
        <v>44192</v>
      </c>
      <c r="F1280" s="71">
        <v>5156385</v>
      </c>
      <c r="G1280" s="33" t="s">
        <v>20</v>
      </c>
      <c r="H1280" s="33" t="s">
        <v>64</v>
      </c>
      <c r="I1280" s="33" t="s">
        <v>51</v>
      </c>
      <c r="J1280" s="33" t="s">
        <v>53</v>
      </c>
      <c r="K1280" s="63" t="s">
        <v>80</v>
      </c>
      <c r="L1280" s="32" t="str">
        <f t="shared" si="360"/>
        <v>AXOR4843</v>
      </c>
      <c r="M1280" s="32" t="str">
        <f t="shared" si="361"/>
        <v>BMJ</v>
      </c>
      <c r="N1280" s="32" t="str">
        <f t="shared" si="362"/>
        <v>12 RODA</v>
      </c>
      <c r="O1280" s="64">
        <v>1.8263888888888889E-2</v>
      </c>
      <c r="P1280" s="65">
        <v>44192.018263888887</v>
      </c>
      <c r="Q1280" s="65"/>
      <c r="R1280" s="66">
        <v>4</v>
      </c>
      <c r="S1280" s="66">
        <v>50880</v>
      </c>
      <c r="T1280" s="66">
        <v>19980</v>
      </c>
      <c r="U1280" s="67">
        <f t="shared" si="354"/>
        <v>30.9</v>
      </c>
      <c r="V1280" s="66">
        <f t="shared" si="345"/>
        <v>626559.29999999993</v>
      </c>
      <c r="W1280" s="66" t="str">
        <f t="shared" si="346"/>
        <v>1 &gt; 4</v>
      </c>
      <c r="X1280" s="66">
        <f>A1280+SUMIFS(Presensi!F:F,Presensi!E:E,'Entry Data'!AP1280)</f>
        <v>1</v>
      </c>
      <c r="Y1280" s="66">
        <f>IFERROR(INDEX('Retasi Pricing'!F:F,MATCH('Entry Data'!AM1280,'Retasi Pricing'!E:E,0))*X1280,"")</f>
        <v>27500</v>
      </c>
      <c r="Z1280" s="62" t="s">
        <v>26</v>
      </c>
      <c r="AA1280" s="62" t="s">
        <v>27</v>
      </c>
      <c r="AB1280" s="32"/>
      <c r="AC1280" s="32" t="s">
        <v>197</v>
      </c>
      <c r="AD1280" s="32" t="str">
        <f t="shared" si="347"/>
        <v/>
      </c>
      <c r="AF1280" s="5" t="str">
        <f t="shared" si="348"/>
        <v>melkias44191</v>
      </c>
      <c r="AG1280" s="5" t="str">
        <f t="shared" si="349"/>
        <v>BMJ 07144191UTARANIGHT</v>
      </c>
      <c r="AH1280" s="5" t="str">
        <f t="shared" si="350"/>
        <v>melkias44191UTARANIGHT</v>
      </c>
      <c r="AI1280" s="5" t="str">
        <f t="shared" si="351"/>
        <v>BMJ 07144191NIGHT</v>
      </c>
      <c r="AJ1280" s="5" t="str">
        <f t="shared" si="352"/>
        <v>melkias44191NIGHT</v>
      </c>
      <c r="AK1280" s="5" t="str">
        <f t="shared" si="353"/>
        <v>melkiasBMJ</v>
      </c>
      <c r="AL1280" s="5" t="str">
        <f t="shared" si="355"/>
        <v>4UTARA</v>
      </c>
      <c r="AM1280" s="5" t="str">
        <f t="shared" si="356"/>
        <v>1 &gt; 4UTARA12 RODA</v>
      </c>
      <c r="AN1280" s="5" t="str">
        <f t="shared" si="357"/>
        <v>melkiasBMJ1 &gt; 4UTARA12 RODA</v>
      </c>
      <c r="AO1280" s="5" t="str">
        <f t="shared" si="358"/>
        <v>melkias1 &gt; 4UTARA12 RODA</v>
      </c>
      <c r="AP1280" s="5" t="str">
        <f t="shared" si="359"/>
        <v>44191NIGHT</v>
      </c>
    </row>
    <row r="1281" spans="1:42" x14ac:dyDescent="0.3">
      <c r="A1281" s="33">
        <v>1</v>
      </c>
      <c r="B1281" s="33"/>
      <c r="C1281" s="70">
        <v>44191</v>
      </c>
      <c r="D1281" s="71" t="s">
        <v>87</v>
      </c>
      <c r="E1281" s="70">
        <v>44192</v>
      </c>
      <c r="F1281" s="71">
        <v>5156507</v>
      </c>
      <c r="G1281" s="33" t="s">
        <v>20</v>
      </c>
      <c r="H1281" s="33" t="s">
        <v>64</v>
      </c>
      <c r="I1281" s="33" t="s">
        <v>51</v>
      </c>
      <c r="J1281" s="33" t="s">
        <v>53</v>
      </c>
      <c r="K1281" s="63" t="s">
        <v>80</v>
      </c>
      <c r="L1281" s="32" t="str">
        <f t="shared" si="360"/>
        <v>AXOR4843</v>
      </c>
      <c r="M1281" s="32" t="str">
        <f t="shared" si="361"/>
        <v>BMJ</v>
      </c>
      <c r="N1281" s="32" t="str">
        <f t="shared" si="362"/>
        <v>12 RODA</v>
      </c>
      <c r="O1281" s="64">
        <v>0.14416666666666667</v>
      </c>
      <c r="P1281" s="65">
        <v>44192.144166666665</v>
      </c>
      <c r="Q1281" s="65"/>
      <c r="R1281" s="66">
        <v>5</v>
      </c>
      <c r="S1281" s="66">
        <v>52520</v>
      </c>
      <c r="T1281" s="66">
        <v>19980</v>
      </c>
      <c r="U1281" s="67">
        <f t="shared" si="354"/>
        <v>32.54</v>
      </c>
      <c r="V1281" s="66">
        <f t="shared" si="345"/>
        <v>659813.58000000007</v>
      </c>
      <c r="W1281" s="66" t="str">
        <f t="shared" si="346"/>
        <v>&gt; 5</v>
      </c>
      <c r="X1281" s="66">
        <f>A1281+SUMIFS(Presensi!F:F,Presensi!E:E,'Entry Data'!AP1281)</f>
        <v>1</v>
      </c>
      <c r="Y1281" s="66">
        <f>IFERROR(INDEX('Retasi Pricing'!F:F,MATCH('Entry Data'!AM1281,'Retasi Pricing'!E:E,0))*X1281,"")</f>
        <v>31200</v>
      </c>
      <c r="Z1281" s="62" t="s">
        <v>26</v>
      </c>
      <c r="AA1281" s="62" t="s">
        <v>27</v>
      </c>
      <c r="AB1281" s="32"/>
      <c r="AC1281" s="32" t="s">
        <v>197</v>
      </c>
      <c r="AD1281" s="32" t="str">
        <f t="shared" si="347"/>
        <v/>
      </c>
      <c r="AF1281" s="5" t="str">
        <f t="shared" si="348"/>
        <v>melkias44191</v>
      </c>
      <c r="AG1281" s="5" t="str">
        <f t="shared" si="349"/>
        <v>BMJ 07144191UTARANIGHT</v>
      </c>
      <c r="AH1281" s="5" t="str">
        <f t="shared" si="350"/>
        <v>melkias44191UTARANIGHT</v>
      </c>
      <c r="AI1281" s="5" t="str">
        <f t="shared" si="351"/>
        <v>BMJ 07144191NIGHT</v>
      </c>
      <c r="AJ1281" s="5" t="str">
        <f t="shared" si="352"/>
        <v>melkias44191NIGHT</v>
      </c>
      <c r="AK1281" s="5" t="str">
        <f t="shared" si="353"/>
        <v>melkiasBMJ</v>
      </c>
      <c r="AL1281" s="5" t="str">
        <f t="shared" si="355"/>
        <v>5UTARA</v>
      </c>
      <c r="AM1281" s="5" t="str">
        <f t="shared" si="356"/>
        <v>&gt; 5UTARA12 RODA</v>
      </c>
      <c r="AN1281" s="5" t="str">
        <f t="shared" si="357"/>
        <v>melkiasBMJ&gt; 5UTARA12 RODA</v>
      </c>
      <c r="AO1281" s="5" t="str">
        <f t="shared" si="358"/>
        <v>melkias&gt; 5UTARA12 RODA</v>
      </c>
      <c r="AP1281" s="5" t="str">
        <f t="shared" si="359"/>
        <v>44191NIGHT</v>
      </c>
    </row>
    <row r="1282" spans="1:42" x14ac:dyDescent="0.3">
      <c r="A1282" s="33">
        <v>1</v>
      </c>
      <c r="B1282" s="33"/>
      <c r="C1282" s="70">
        <v>44191</v>
      </c>
      <c r="D1282" s="71" t="s">
        <v>87</v>
      </c>
      <c r="E1282" s="70">
        <v>44192</v>
      </c>
      <c r="F1282" s="71">
        <v>5156606</v>
      </c>
      <c r="G1282" s="33" t="s">
        <v>20</v>
      </c>
      <c r="H1282" s="33" t="s">
        <v>64</v>
      </c>
      <c r="I1282" s="33" t="s">
        <v>51</v>
      </c>
      <c r="J1282" s="33" t="s">
        <v>53</v>
      </c>
      <c r="K1282" s="63" t="s">
        <v>80</v>
      </c>
      <c r="L1282" s="32" t="str">
        <f t="shared" si="360"/>
        <v>AXOR4843</v>
      </c>
      <c r="M1282" s="32" t="str">
        <f t="shared" si="361"/>
        <v>BMJ</v>
      </c>
      <c r="N1282" s="32" t="str">
        <f t="shared" si="362"/>
        <v>12 RODA</v>
      </c>
      <c r="O1282" s="64">
        <v>0.23974537037037036</v>
      </c>
      <c r="P1282" s="65">
        <v>44192.239745370367</v>
      </c>
      <c r="Q1282" s="65"/>
      <c r="R1282" s="66">
        <v>6</v>
      </c>
      <c r="S1282" s="66">
        <v>53680</v>
      </c>
      <c r="T1282" s="66">
        <v>19980</v>
      </c>
      <c r="U1282" s="67">
        <f t="shared" si="354"/>
        <v>33.700000000000003</v>
      </c>
      <c r="V1282" s="66">
        <f t="shared" si="345"/>
        <v>683334.9</v>
      </c>
      <c r="W1282" s="66" t="str">
        <f t="shared" si="346"/>
        <v>&gt; 6</v>
      </c>
      <c r="X1282" s="66">
        <f>A1282+SUMIFS(Presensi!F:F,Presensi!E:E,'Entry Data'!AP1282)</f>
        <v>1</v>
      </c>
      <c r="Y1282" s="66">
        <f>IFERROR(INDEX('Retasi Pricing'!F:F,MATCH('Entry Data'!AM1282,'Retasi Pricing'!E:E,0))*X1282,"")</f>
        <v>34450</v>
      </c>
      <c r="Z1282" s="62" t="s">
        <v>26</v>
      </c>
      <c r="AA1282" s="62" t="s">
        <v>27</v>
      </c>
      <c r="AB1282" s="32"/>
      <c r="AC1282" s="32" t="s">
        <v>197</v>
      </c>
      <c r="AD1282" s="32" t="str">
        <f t="shared" si="347"/>
        <v/>
      </c>
      <c r="AF1282" s="5" t="str">
        <f t="shared" si="348"/>
        <v>melkias44191</v>
      </c>
      <c r="AG1282" s="5" t="str">
        <f t="shared" si="349"/>
        <v>BMJ 07144191UTARANIGHT</v>
      </c>
      <c r="AH1282" s="5" t="str">
        <f t="shared" si="350"/>
        <v>melkias44191UTARANIGHT</v>
      </c>
      <c r="AI1282" s="5" t="str">
        <f t="shared" si="351"/>
        <v>BMJ 07144191NIGHT</v>
      </c>
      <c r="AJ1282" s="5" t="str">
        <f t="shared" si="352"/>
        <v>melkias44191NIGHT</v>
      </c>
      <c r="AK1282" s="5" t="str">
        <f t="shared" si="353"/>
        <v>melkiasBMJ</v>
      </c>
      <c r="AL1282" s="5" t="str">
        <f t="shared" si="355"/>
        <v>6UTARA</v>
      </c>
      <c r="AM1282" s="5" t="str">
        <f t="shared" si="356"/>
        <v>&gt; 6UTARA12 RODA</v>
      </c>
      <c r="AN1282" s="5" t="str">
        <f t="shared" si="357"/>
        <v>melkiasBMJ&gt; 6UTARA12 RODA</v>
      </c>
      <c r="AO1282" s="5" t="str">
        <f t="shared" si="358"/>
        <v>melkias&gt; 6UTARA12 RODA</v>
      </c>
      <c r="AP1282" s="5" t="str">
        <f t="shared" si="359"/>
        <v>44191NIGHT</v>
      </c>
    </row>
    <row r="1283" spans="1:42" x14ac:dyDescent="0.3">
      <c r="A1283" s="33">
        <v>1</v>
      </c>
      <c r="B1283" s="33"/>
      <c r="C1283" s="70">
        <v>44191</v>
      </c>
      <c r="D1283" s="71" t="s">
        <v>87</v>
      </c>
      <c r="E1283" s="70">
        <v>44191</v>
      </c>
      <c r="F1283" s="71">
        <v>5156167</v>
      </c>
      <c r="G1283" s="33" t="s">
        <v>20</v>
      </c>
      <c r="H1283" s="33" t="s">
        <v>64</v>
      </c>
      <c r="I1283" s="33" t="s">
        <v>51</v>
      </c>
      <c r="J1283" s="33" t="s">
        <v>53</v>
      </c>
      <c r="K1283" s="63" t="s">
        <v>80</v>
      </c>
      <c r="L1283" s="32" t="str">
        <f t="shared" si="360"/>
        <v>AXOR4843</v>
      </c>
      <c r="M1283" s="32" t="str">
        <f t="shared" si="361"/>
        <v>BMJ</v>
      </c>
      <c r="N1283" s="32" t="str">
        <f t="shared" si="362"/>
        <v>12 RODA</v>
      </c>
      <c r="O1283" s="64">
        <v>0.83674768518518527</v>
      </c>
      <c r="P1283" s="65">
        <v>44191.847870370373</v>
      </c>
      <c r="Q1283" s="65"/>
      <c r="R1283" s="66">
        <v>1</v>
      </c>
      <c r="S1283" s="66">
        <v>49840</v>
      </c>
      <c r="T1283" s="66">
        <v>19820</v>
      </c>
      <c r="U1283" s="67">
        <f t="shared" si="354"/>
        <v>30.02</v>
      </c>
      <c r="V1283" s="66">
        <f t="shared" si="345"/>
        <v>608715.54</v>
      </c>
      <c r="W1283" s="66" t="str">
        <f t="shared" si="346"/>
        <v>1 &gt; 4</v>
      </c>
      <c r="X1283" s="66">
        <f>A1283+SUMIFS(Presensi!F:F,Presensi!E:E,'Entry Data'!AP1283)</f>
        <v>1</v>
      </c>
      <c r="Y1283" s="66">
        <f>IFERROR(INDEX('Retasi Pricing'!F:F,MATCH('Entry Data'!AM1283,'Retasi Pricing'!E:E,0))*X1283,"")</f>
        <v>27500</v>
      </c>
      <c r="Z1283" s="62" t="s">
        <v>26</v>
      </c>
      <c r="AA1283" s="62" t="s">
        <v>27</v>
      </c>
      <c r="AB1283" s="32"/>
      <c r="AC1283" s="32" t="s">
        <v>197</v>
      </c>
      <c r="AD1283" s="32" t="str">
        <f t="shared" si="347"/>
        <v/>
      </c>
      <c r="AF1283" s="5" t="str">
        <f t="shared" si="348"/>
        <v>melkias44191</v>
      </c>
      <c r="AG1283" s="5" t="str">
        <f t="shared" si="349"/>
        <v>BMJ 07144191UTARANIGHT</v>
      </c>
      <c r="AH1283" s="5" t="str">
        <f t="shared" si="350"/>
        <v>melkias44191UTARANIGHT</v>
      </c>
      <c r="AI1283" s="5" t="str">
        <f t="shared" si="351"/>
        <v>BMJ 07144191NIGHT</v>
      </c>
      <c r="AJ1283" s="5" t="str">
        <f t="shared" si="352"/>
        <v>melkias44191NIGHT</v>
      </c>
      <c r="AK1283" s="5" t="str">
        <f t="shared" si="353"/>
        <v>melkiasBMJ</v>
      </c>
      <c r="AL1283" s="5" t="str">
        <f t="shared" si="355"/>
        <v>1UTARA</v>
      </c>
      <c r="AM1283" s="5" t="str">
        <f t="shared" si="356"/>
        <v>1 &gt; 4UTARA12 RODA</v>
      </c>
      <c r="AN1283" s="5" t="str">
        <f t="shared" si="357"/>
        <v>melkiasBMJ1 &gt; 4UTARA12 RODA</v>
      </c>
      <c r="AO1283" s="5" t="str">
        <f t="shared" si="358"/>
        <v>melkias1 &gt; 4UTARA12 RODA</v>
      </c>
      <c r="AP1283" s="5" t="str">
        <f t="shared" si="359"/>
        <v>44191NIGHT</v>
      </c>
    </row>
    <row r="1284" spans="1:42" x14ac:dyDescent="0.3">
      <c r="A1284" s="33">
        <v>1</v>
      </c>
      <c r="B1284" s="33"/>
      <c r="C1284" s="70">
        <v>44191</v>
      </c>
      <c r="D1284" s="71" t="s">
        <v>87</v>
      </c>
      <c r="E1284" s="70">
        <v>44191</v>
      </c>
      <c r="F1284" s="71">
        <v>5156237</v>
      </c>
      <c r="G1284" s="33" t="s">
        <v>20</v>
      </c>
      <c r="H1284" s="33" t="s">
        <v>64</v>
      </c>
      <c r="I1284" s="33" t="s">
        <v>51</v>
      </c>
      <c r="J1284" s="33" t="s">
        <v>53</v>
      </c>
      <c r="K1284" s="63" t="s">
        <v>80</v>
      </c>
      <c r="L1284" s="32" t="str">
        <f t="shared" si="360"/>
        <v>AXOR4843</v>
      </c>
      <c r="M1284" s="32" t="str">
        <f t="shared" si="361"/>
        <v>BMJ</v>
      </c>
      <c r="N1284" s="32" t="str">
        <f t="shared" si="362"/>
        <v>12 RODA</v>
      </c>
      <c r="O1284" s="64">
        <v>0.89608796296296289</v>
      </c>
      <c r="P1284" s="65">
        <v>44191.900729166664</v>
      </c>
      <c r="Q1284" s="65"/>
      <c r="R1284" s="66">
        <v>2</v>
      </c>
      <c r="S1284" s="66">
        <v>52820</v>
      </c>
      <c r="T1284" s="66">
        <v>19980</v>
      </c>
      <c r="U1284" s="67">
        <f t="shared" si="354"/>
        <v>32.840000000000003</v>
      </c>
      <c r="V1284" s="66">
        <f t="shared" si="345"/>
        <v>665896.68000000005</v>
      </c>
      <c r="W1284" s="66" t="str">
        <f t="shared" si="346"/>
        <v>1 &gt; 4</v>
      </c>
      <c r="X1284" s="66">
        <f>A1284+SUMIFS(Presensi!F:F,Presensi!E:E,'Entry Data'!AP1284)</f>
        <v>1</v>
      </c>
      <c r="Y1284" s="66">
        <f>IFERROR(INDEX('Retasi Pricing'!F:F,MATCH('Entry Data'!AM1284,'Retasi Pricing'!E:E,0))*X1284,"")</f>
        <v>27500</v>
      </c>
      <c r="Z1284" s="62" t="s">
        <v>26</v>
      </c>
      <c r="AA1284" s="62" t="s">
        <v>27</v>
      </c>
      <c r="AB1284" s="32"/>
      <c r="AC1284" s="32" t="s">
        <v>197</v>
      </c>
      <c r="AD1284" s="32" t="str">
        <f t="shared" si="347"/>
        <v/>
      </c>
      <c r="AF1284" s="5" t="str">
        <f t="shared" si="348"/>
        <v>melkias44191</v>
      </c>
      <c r="AG1284" s="5" t="str">
        <f t="shared" si="349"/>
        <v>BMJ 07144191UTARANIGHT</v>
      </c>
      <c r="AH1284" s="5" t="str">
        <f t="shared" si="350"/>
        <v>melkias44191UTARANIGHT</v>
      </c>
      <c r="AI1284" s="5" t="str">
        <f t="shared" si="351"/>
        <v>BMJ 07144191NIGHT</v>
      </c>
      <c r="AJ1284" s="5" t="str">
        <f t="shared" si="352"/>
        <v>melkias44191NIGHT</v>
      </c>
      <c r="AK1284" s="5" t="str">
        <f t="shared" si="353"/>
        <v>melkiasBMJ</v>
      </c>
      <c r="AL1284" s="5" t="str">
        <f t="shared" si="355"/>
        <v>2UTARA</v>
      </c>
      <c r="AM1284" s="5" t="str">
        <f t="shared" si="356"/>
        <v>1 &gt; 4UTARA12 RODA</v>
      </c>
      <c r="AN1284" s="5" t="str">
        <f t="shared" si="357"/>
        <v>melkiasBMJ1 &gt; 4UTARA12 RODA</v>
      </c>
      <c r="AO1284" s="5" t="str">
        <f t="shared" si="358"/>
        <v>melkias1 &gt; 4UTARA12 RODA</v>
      </c>
      <c r="AP1284" s="5" t="str">
        <f t="shared" si="359"/>
        <v>44191NIGHT</v>
      </c>
    </row>
    <row r="1285" spans="1:42" x14ac:dyDescent="0.3">
      <c r="A1285" s="33">
        <v>1</v>
      </c>
      <c r="B1285" s="33"/>
      <c r="C1285" s="70">
        <v>44191</v>
      </c>
      <c r="D1285" s="71" t="s">
        <v>87</v>
      </c>
      <c r="E1285" s="70">
        <v>44191</v>
      </c>
      <c r="F1285" s="71">
        <v>5156307</v>
      </c>
      <c r="G1285" s="33" t="s">
        <v>20</v>
      </c>
      <c r="H1285" s="33" t="s">
        <v>64</v>
      </c>
      <c r="I1285" s="33" t="s">
        <v>51</v>
      </c>
      <c r="J1285" s="33" t="s">
        <v>53</v>
      </c>
      <c r="K1285" s="63" t="s">
        <v>80</v>
      </c>
      <c r="L1285" s="32" t="str">
        <f t="shared" si="360"/>
        <v>AXOR4843</v>
      </c>
      <c r="M1285" s="32" t="str">
        <f t="shared" si="361"/>
        <v>BMJ</v>
      </c>
      <c r="N1285" s="32" t="str">
        <f t="shared" si="362"/>
        <v>12 RODA</v>
      </c>
      <c r="O1285" s="64">
        <v>0.95506944444444442</v>
      </c>
      <c r="P1285" s="65">
        <v>44191.955069444448</v>
      </c>
      <c r="Q1285" s="65"/>
      <c r="R1285" s="66">
        <v>3</v>
      </c>
      <c r="S1285" s="66">
        <v>54500</v>
      </c>
      <c r="T1285" s="66">
        <v>19980</v>
      </c>
      <c r="U1285" s="67">
        <f t="shared" si="354"/>
        <v>34.520000000000003</v>
      </c>
      <c r="V1285" s="66">
        <f t="shared" si="345"/>
        <v>699962.04000000015</v>
      </c>
      <c r="W1285" s="66" t="str">
        <f t="shared" si="346"/>
        <v>1 &gt; 4</v>
      </c>
      <c r="X1285" s="66">
        <f>A1285+SUMIFS(Presensi!F:F,Presensi!E:E,'Entry Data'!AP1285)</f>
        <v>1</v>
      </c>
      <c r="Y1285" s="66">
        <f>IFERROR(INDEX('Retasi Pricing'!F:F,MATCH('Entry Data'!AM1285,'Retasi Pricing'!E:E,0))*X1285,"")</f>
        <v>27500</v>
      </c>
      <c r="Z1285" s="62" t="s">
        <v>26</v>
      </c>
      <c r="AA1285" s="62" t="s">
        <v>27</v>
      </c>
      <c r="AB1285" s="32"/>
      <c r="AC1285" s="32" t="s">
        <v>197</v>
      </c>
      <c r="AD1285" s="32" t="str">
        <f t="shared" si="347"/>
        <v/>
      </c>
      <c r="AF1285" s="5" t="str">
        <f t="shared" si="348"/>
        <v>melkias44191</v>
      </c>
      <c r="AG1285" s="5" t="str">
        <f t="shared" si="349"/>
        <v>BMJ 07144191UTARANIGHT</v>
      </c>
      <c r="AH1285" s="5" t="str">
        <f t="shared" si="350"/>
        <v>melkias44191UTARANIGHT</v>
      </c>
      <c r="AI1285" s="5" t="str">
        <f t="shared" si="351"/>
        <v>BMJ 07144191NIGHT</v>
      </c>
      <c r="AJ1285" s="5" t="str">
        <f t="shared" si="352"/>
        <v>melkias44191NIGHT</v>
      </c>
      <c r="AK1285" s="5" t="str">
        <f t="shared" si="353"/>
        <v>melkiasBMJ</v>
      </c>
      <c r="AL1285" s="5" t="str">
        <f t="shared" si="355"/>
        <v>3UTARA</v>
      </c>
      <c r="AM1285" s="5" t="str">
        <f t="shared" si="356"/>
        <v>1 &gt; 4UTARA12 RODA</v>
      </c>
      <c r="AN1285" s="5" t="str">
        <f t="shared" si="357"/>
        <v>melkiasBMJ1 &gt; 4UTARA12 RODA</v>
      </c>
      <c r="AO1285" s="5" t="str">
        <f t="shared" si="358"/>
        <v>melkias1 &gt; 4UTARA12 RODA</v>
      </c>
      <c r="AP1285" s="5" t="str">
        <f t="shared" si="359"/>
        <v>44191NIGHT</v>
      </c>
    </row>
    <row r="1286" spans="1:42" x14ac:dyDescent="0.3">
      <c r="A1286" s="33">
        <v>1</v>
      </c>
      <c r="B1286" s="33"/>
      <c r="C1286" s="70">
        <v>44191</v>
      </c>
      <c r="D1286" s="71" t="s">
        <v>87</v>
      </c>
      <c r="E1286" s="70">
        <v>44192</v>
      </c>
      <c r="F1286" s="71">
        <v>5156392</v>
      </c>
      <c r="G1286" s="33" t="s">
        <v>20</v>
      </c>
      <c r="H1286" s="33" t="s">
        <v>64</v>
      </c>
      <c r="I1286" s="33" t="s">
        <v>51</v>
      </c>
      <c r="J1286" s="33" t="s">
        <v>53</v>
      </c>
      <c r="K1286" s="63" t="s">
        <v>82</v>
      </c>
      <c r="L1286" s="32" t="str">
        <f t="shared" si="360"/>
        <v>AXOR4843</v>
      </c>
      <c r="M1286" s="32" t="str">
        <f t="shared" si="361"/>
        <v>BMJ</v>
      </c>
      <c r="N1286" s="32" t="str">
        <f t="shared" si="362"/>
        <v>12 RODA</v>
      </c>
      <c r="O1286" s="64">
        <v>2.2928240740740739E-2</v>
      </c>
      <c r="P1286" s="65">
        <v>44192.022928240738</v>
      </c>
      <c r="Q1286" s="65"/>
      <c r="R1286" s="66">
        <v>4</v>
      </c>
      <c r="S1286" s="66">
        <v>52660</v>
      </c>
      <c r="T1286" s="66">
        <v>19940</v>
      </c>
      <c r="U1286" s="67">
        <f t="shared" si="354"/>
        <v>32.72</v>
      </c>
      <c r="V1286" s="66">
        <f t="shared" si="345"/>
        <v>663463.43999999994</v>
      </c>
      <c r="W1286" s="66" t="str">
        <f t="shared" si="346"/>
        <v>1 &gt; 4</v>
      </c>
      <c r="X1286" s="66">
        <f>A1286+SUMIFS(Presensi!F:F,Presensi!E:E,'Entry Data'!AP1286)</f>
        <v>1</v>
      </c>
      <c r="Y1286" s="66">
        <f>IFERROR(INDEX('Retasi Pricing'!F:F,MATCH('Entry Data'!AM1286,'Retasi Pricing'!E:E,0))*X1286,"")</f>
        <v>27500</v>
      </c>
      <c r="Z1286" s="62" t="s">
        <v>26</v>
      </c>
      <c r="AA1286" s="62" t="s">
        <v>27</v>
      </c>
      <c r="AB1286" s="32"/>
      <c r="AC1286" s="32" t="s">
        <v>213</v>
      </c>
      <c r="AD1286" s="32" t="str">
        <f t="shared" si="347"/>
        <v/>
      </c>
      <c r="AF1286" s="5" t="str">
        <f t="shared" si="348"/>
        <v>alrandi44191</v>
      </c>
      <c r="AG1286" s="5" t="str">
        <f t="shared" si="349"/>
        <v>BMJ 07244191UTARANIGHT</v>
      </c>
      <c r="AH1286" s="5" t="str">
        <f t="shared" si="350"/>
        <v>alrandi44191UTARANIGHT</v>
      </c>
      <c r="AI1286" s="5" t="str">
        <f t="shared" si="351"/>
        <v>BMJ 07244191NIGHT</v>
      </c>
      <c r="AJ1286" s="5" t="str">
        <f t="shared" si="352"/>
        <v>alrandi44191NIGHT</v>
      </c>
      <c r="AK1286" s="5" t="str">
        <f t="shared" si="353"/>
        <v>alrandiBMJ</v>
      </c>
      <c r="AL1286" s="5" t="str">
        <f t="shared" si="355"/>
        <v>4UTARA</v>
      </c>
      <c r="AM1286" s="5" t="str">
        <f t="shared" si="356"/>
        <v>1 &gt; 4UTARA12 RODA</v>
      </c>
      <c r="AN1286" s="5" t="str">
        <f t="shared" si="357"/>
        <v>alrandiBMJ1 &gt; 4UTARA12 RODA</v>
      </c>
      <c r="AO1286" s="5" t="str">
        <f t="shared" si="358"/>
        <v>alrandi1 &gt; 4UTARA12 RODA</v>
      </c>
      <c r="AP1286" s="5" t="str">
        <f t="shared" si="359"/>
        <v>44191NIGHT</v>
      </c>
    </row>
    <row r="1287" spans="1:42" x14ac:dyDescent="0.3">
      <c r="A1287" s="33">
        <v>1</v>
      </c>
      <c r="B1287" s="33"/>
      <c r="C1287" s="70">
        <v>44191</v>
      </c>
      <c r="D1287" s="71" t="s">
        <v>87</v>
      </c>
      <c r="E1287" s="70">
        <v>44192</v>
      </c>
      <c r="F1287" s="71">
        <v>5156442</v>
      </c>
      <c r="G1287" s="33" t="s">
        <v>20</v>
      </c>
      <c r="H1287" s="33" t="s">
        <v>64</v>
      </c>
      <c r="I1287" s="33" t="s">
        <v>51</v>
      </c>
      <c r="J1287" s="33" t="s">
        <v>53</v>
      </c>
      <c r="K1287" s="63" t="s">
        <v>82</v>
      </c>
      <c r="L1287" s="32" t="str">
        <f t="shared" si="360"/>
        <v>AXOR4843</v>
      </c>
      <c r="M1287" s="32" t="str">
        <f t="shared" si="361"/>
        <v>BMJ</v>
      </c>
      <c r="N1287" s="32" t="str">
        <f t="shared" si="362"/>
        <v>12 RODA</v>
      </c>
      <c r="O1287" s="64">
        <v>8.3310185185185182E-2</v>
      </c>
      <c r="P1287" s="65">
        <v>44192.083310185182</v>
      </c>
      <c r="Q1287" s="65"/>
      <c r="R1287" s="66">
        <v>5</v>
      </c>
      <c r="S1287" s="66">
        <v>51800</v>
      </c>
      <c r="T1287" s="66">
        <v>19940</v>
      </c>
      <c r="U1287" s="67">
        <f t="shared" si="354"/>
        <v>31.86</v>
      </c>
      <c r="V1287" s="66">
        <f t="shared" si="345"/>
        <v>646025.22</v>
      </c>
      <c r="W1287" s="66" t="str">
        <f t="shared" si="346"/>
        <v>&gt; 5</v>
      </c>
      <c r="X1287" s="66">
        <f>A1287+SUMIFS(Presensi!F:F,Presensi!E:E,'Entry Data'!AP1287)</f>
        <v>1</v>
      </c>
      <c r="Y1287" s="66">
        <f>IFERROR(INDEX('Retasi Pricing'!F:F,MATCH('Entry Data'!AM1287,'Retasi Pricing'!E:E,0))*X1287,"")</f>
        <v>31200</v>
      </c>
      <c r="Z1287" s="62" t="s">
        <v>26</v>
      </c>
      <c r="AA1287" s="62" t="s">
        <v>27</v>
      </c>
      <c r="AB1287" s="32"/>
      <c r="AC1287" s="32" t="s">
        <v>213</v>
      </c>
      <c r="AD1287" s="32" t="str">
        <f t="shared" si="347"/>
        <v/>
      </c>
      <c r="AF1287" s="5" t="str">
        <f t="shared" si="348"/>
        <v>alrandi44191</v>
      </c>
      <c r="AG1287" s="5" t="str">
        <f t="shared" si="349"/>
        <v>BMJ 07244191UTARANIGHT</v>
      </c>
      <c r="AH1287" s="5" t="str">
        <f t="shared" si="350"/>
        <v>alrandi44191UTARANIGHT</v>
      </c>
      <c r="AI1287" s="5" t="str">
        <f t="shared" si="351"/>
        <v>BMJ 07244191NIGHT</v>
      </c>
      <c r="AJ1287" s="5" t="str">
        <f t="shared" si="352"/>
        <v>alrandi44191NIGHT</v>
      </c>
      <c r="AK1287" s="5" t="str">
        <f t="shared" si="353"/>
        <v>alrandiBMJ</v>
      </c>
      <c r="AL1287" s="5" t="str">
        <f t="shared" si="355"/>
        <v>5UTARA</v>
      </c>
      <c r="AM1287" s="5" t="str">
        <f t="shared" si="356"/>
        <v>&gt; 5UTARA12 RODA</v>
      </c>
      <c r="AN1287" s="5" t="str">
        <f t="shared" si="357"/>
        <v>alrandiBMJ&gt; 5UTARA12 RODA</v>
      </c>
      <c r="AO1287" s="5" t="str">
        <f t="shared" si="358"/>
        <v>alrandi&gt; 5UTARA12 RODA</v>
      </c>
      <c r="AP1287" s="5" t="str">
        <f t="shared" si="359"/>
        <v>44191NIGHT</v>
      </c>
    </row>
    <row r="1288" spans="1:42" x14ac:dyDescent="0.3">
      <c r="A1288" s="33">
        <v>1</v>
      </c>
      <c r="B1288" s="33"/>
      <c r="C1288" s="70">
        <v>44191</v>
      </c>
      <c r="D1288" s="71" t="s">
        <v>87</v>
      </c>
      <c r="E1288" s="70">
        <v>44192</v>
      </c>
      <c r="F1288" s="71">
        <v>5156526</v>
      </c>
      <c r="G1288" s="33" t="s">
        <v>20</v>
      </c>
      <c r="H1288" s="33" t="s">
        <v>64</v>
      </c>
      <c r="I1288" s="33" t="s">
        <v>51</v>
      </c>
      <c r="J1288" s="33" t="s">
        <v>53</v>
      </c>
      <c r="K1288" s="63" t="s">
        <v>82</v>
      </c>
      <c r="L1288" s="32" t="str">
        <f t="shared" si="360"/>
        <v>AXOR4843</v>
      </c>
      <c r="M1288" s="32" t="str">
        <f t="shared" si="361"/>
        <v>BMJ</v>
      </c>
      <c r="N1288" s="32" t="str">
        <f t="shared" si="362"/>
        <v>12 RODA</v>
      </c>
      <c r="O1288" s="64">
        <v>0.15927083333333333</v>
      </c>
      <c r="P1288" s="65">
        <v>44192.159270833334</v>
      </c>
      <c r="Q1288" s="65"/>
      <c r="R1288" s="66">
        <v>6</v>
      </c>
      <c r="S1288" s="66">
        <v>52360</v>
      </c>
      <c r="T1288" s="66">
        <v>19940</v>
      </c>
      <c r="U1288" s="67">
        <f t="shared" si="354"/>
        <v>32.42</v>
      </c>
      <c r="V1288" s="66">
        <f t="shared" si="345"/>
        <v>657380.34000000008</v>
      </c>
      <c r="W1288" s="66" t="str">
        <f t="shared" si="346"/>
        <v>&gt; 6</v>
      </c>
      <c r="X1288" s="66">
        <f>A1288+SUMIFS(Presensi!F:F,Presensi!E:E,'Entry Data'!AP1288)</f>
        <v>1</v>
      </c>
      <c r="Y1288" s="66">
        <f>IFERROR(INDEX('Retasi Pricing'!F:F,MATCH('Entry Data'!AM1288,'Retasi Pricing'!E:E,0))*X1288,"")</f>
        <v>34450</v>
      </c>
      <c r="Z1288" s="62" t="s">
        <v>26</v>
      </c>
      <c r="AA1288" s="62" t="s">
        <v>27</v>
      </c>
      <c r="AB1288" s="32"/>
      <c r="AC1288" s="32" t="s">
        <v>213</v>
      </c>
      <c r="AD1288" s="32" t="str">
        <f t="shared" si="347"/>
        <v/>
      </c>
      <c r="AF1288" s="5" t="str">
        <f t="shared" si="348"/>
        <v>alrandi44191</v>
      </c>
      <c r="AG1288" s="5" t="str">
        <f t="shared" si="349"/>
        <v>BMJ 07244191UTARANIGHT</v>
      </c>
      <c r="AH1288" s="5" t="str">
        <f t="shared" si="350"/>
        <v>alrandi44191UTARANIGHT</v>
      </c>
      <c r="AI1288" s="5" t="str">
        <f t="shared" si="351"/>
        <v>BMJ 07244191NIGHT</v>
      </c>
      <c r="AJ1288" s="5" t="str">
        <f t="shared" si="352"/>
        <v>alrandi44191NIGHT</v>
      </c>
      <c r="AK1288" s="5" t="str">
        <f t="shared" si="353"/>
        <v>alrandiBMJ</v>
      </c>
      <c r="AL1288" s="5" t="str">
        <f t="shared" si="355"/>
        <v>6UTARA</v>
      </c>
      <c r="AM1288" s="5" t="str">
        <f t="shared" si="356"/>
        <v>&gt; 6UTARA12 RODA</v>
      </c>
      <c r="AN1288" s="5" t="str">
        <f t="shared" si="357"/>
        <v>alrandiBMJ&gt; 6UTARA12 RODA</v>
      </c>
      <c r="AO1288" s="5" t="str">
        <f t="shared" si="358"/>
        <v>alrandi&gt; 6UTARA12 RODA</v>
      </c>
      <c r="AP1288" s="5" t="str">
        <f t="shared" si="359"/>
        <v>44191NIGHT</v>
      </c>
    </row>
    <row r="1289" spans="1:42" x14ac:dyDescent="0.3">
      <c r="A1289" s="33">
        <v>1</v>
      </c>
      <c r="B1289" s="33"/>
      <c r="C1289" s="70">
        <v>44191</v>
      </c>
      <c r="D1289" s="71" t="s">
        <v>87</v>
      </c>
      <c r="E1289" s="70">
        <v>44192</v>
      </c>
      <c r="F1289" s="71">
        <v>5156587</v>
      </c>
      <c r="G1289" s="33" t="s">
        <v>20</v>
      </c>
      <c r="H1289" s="33" t="s">
        <v>21</v>
      </c>
      <c r="I1289" s="33" t="s">
        <v>45</v>
      </c>
      <c r="J1289" s="33" t="s">
        <v>46</v>
      </c>
      <c r="K1289" s="63" t="s">
        <v>82</v>
      </c>
      <c r="L1289" s="32" t="str">
        <f t="shared" si="360"/>
        <v>AXOR4843</v>
      </c>
      <c r="M1289" s="32" t="str">
        <f t="shared" si="361"/>
        <v>BMJ</v>
      </c>
      <c r="N1289" s="32" t="str">
        <f t="shared" si="362"/>
        <v>12 RODA</v>
      </c>
      <c r="O1289" s="64">
        <v>0.22500000000000001</v>
      </c>
      <c r="P1289" s="65">
        <v>44192.224999999999</v>
      </c>
      <c r="Q1289" s="65"/>
      <c r="R1289" s="66">
        <v>7</v>
      </c>
      <c r="S1289" s="66">
        <v>50420</v>
      </c>
      <c r="T1289" s="66">
        <v>19940</v>
      </c>
      <c r="U1289" s="67">
        <f t="shared" si="354"/>
        <v>30.48</v>
      </c>
      <c r="V1289" s="66">
        <f t="shared" si="345"/>
        <v>618042.96</v>
      </c>
      <c r="W1289" s="66" t="str">
        <f t="shared" si="346"/>
        <v>7 &gt;</v>
      </c>
      <c r="X1289" s="66">
        <f>A1289+SUMIFS(Presensi!F:F,Presensi!E:E,'Entry Data'!AP1289)</f>
        <v>1</v>
      </c>
      <c r="Y1289" s="66">
        <f>IFERROR(INDEX('Retasi Pricing'!F:F,MATCH('Entry Data'!AM1289,'Retasi Pricing'!E:E,0))*X1289,"")</f>
        <v>42000</v>
      </c>
      <c r="Z1289" s="62" t="s">
        <v>26</v>
      </c>
      <c r="AA1289" s="62" t="s">
        <v>27</v>
      </c>
      <c r="AB1289" s="32"/>
      <c r="AC1289" s="32" t="s">
        <v>213</v>
      </c>
      <c r="AD1289" s="32" t="str">
        <f t="shared" si="347"/>
        <v/>
      </c>
      <c r="AF1289" s="5" t="str">
        <f t="shared" si="348"/>
        <v>alrandi44191</v>
      </c>
      <c r="AG1289" s="5" t="str">
        <f t="shared" si="349"/>
        <v>BMJ 07244191UTARANIGHT</v>
      </c>
      <c r="AH1289" s="5" t="str">
        <f t="shared" si="350"/>
        <v>alrandi44191UTARANIGHT</v>
      </c>
      <c r="AI1289" s="5" t="str">
        <f t="shared" si="351"/>
        <v>BMJ 07244191NIGHT</v>
      </c>
      <c r="AJ1289" s="5" t="str">
        <f t="shared" si="352"/>
        <v>alrandi44191NIGHT</v>
      </c>
      <c r="AK1289" s="5" t="str">
        <f t="shared" si="353"/>
        <v>alrandiBMJ</v>
      </c>
      <c r="AL1289" s="5" t="str">
        <f t="shared" si="355"/>
        <v>7UTARA</v>
      </c>
      <c r="AM1289" s="5" t="str">
        <f t="shared" si="356"/>
        <v>7 &gt;UTARA12 RODA</v>
      </c>
      <c r="AN1289" s="5" t="str">
        <f t="shared" si="357"/>
        <v>alrandiBMJ7 &gt;UTARA12 RODA</v>
      </c>
      <c r="AO1289" s="5" t="str">
        <f t="shared" si="358"/>
        <v>alrandi7 &gt;UTARA12 RODA</v>
      </c>
      <c r="AP1289" s="5" t="str">
        <f t="shared" si="359"/>
        <v>44191NIGHT</v>
      </c>
    </row>
    <row r="1290" spans="1:42" x14ac:dyDescent="0.3">
      <c r="A1290" s="33">
        <v>1</v>
      </c>
      <c r="B1290" s="33"/>
      <c r="C1290" s="70">
        <v>44191</v>
      </c>
      <c r="D1290" s="71" t="s">
        <v>87</v>
      </c>
      <c r="E1290" s="70">
        <v>44191</v>
      </c>
      <c r="F1290" s="71">
        <v>5156183</v>
      </c>
      <c r="G1290" s="33" t="s">
        <v>20</v>
      </c>
      <c r="H1290" s="33" t="s">
        <v>21</v>
      </c>
      <c r="I1290" s="33" t="s">
        <v>45</v>
      </c>
      <c r="J1290" s="33" t="s">
        <v>46</v>
      </c>
      <c r="K1290" s="63" t="s">
        <v>82</v>
      </c>
      <c r="L1290" s="32" t="str">
        <f t="shared" si="360"/>
        <v>AXOR4843</v>
      </c>
      <c r="M1290" s="32" t="str">
        <f t="shared" si="361"/>
        <v>BMJ</v>
      </c>
      <c r="N1290" s="32" t="str">
        <f t="shared" si="362"/>
        <v>12 RODA</v>
      </c>
      <c r="O1290" s="64">
        <v>0.85381944444444446</v>
      </c>
      <c r="P1290" s="65">
        <v>44191.858344907407</v>
      </c>
      <c r="Q1290" s="65"/>
      <c r="R1290" s="66">
        <v>1</v>
      </c>
      <c r="S1290" s="66">
        <v>51600</v>
      </c>
      <c r="T1290" s="66">
        <v>19940</v>
      </c>
      <c r="U1290" s="67">
        <f t="shared" si="354"/>
        <v>31.66</v>
      </c>
      <c r="V1290" s="66">
        <f t="shared" ref="V1290:V1353" si="363">IFERROR(VLOOKUP(L1290,harga,2,FALSE),"")*U1290*IFERROR(VLOOKUP(G1290,jarak,2,FALSE),"")</f>
        <v>641969.81999999995</v>
      </c>
      <c r="W1290" s="66" t="str">
        <f t="shared" ref="W1290:W1353" si="364">IFERROR(VLOOKUP(AL1290,Code,2,FALSE),"")</f>
        <v>1 &gt; 4</v>
      </c>
      <c r="X1290" s="66">
        <f>A1290+SUMIFS(Presensi!F:F,Presensi!E:E,'Entry Data'!AP1290)</f>
        <v>1</v>
      </c>
      <c r="Y1290" s="66">
        <f>IFERROR(INDEX('Retasi Pricing'!F:F,MATCH('Entry Data'!AM1290,'Retasi Pricing'!E:E,0))*X1290,"")</f>
        <v>27500</v>
      </c>
      <c r="Z1290" s="62" t="s">
        <v>26</v>
      </c>
      <c r="AA1290" s="62" t="s">
        <v>27</v>
      </c>
      <c r="AB1290" s="32"/>
      <c r="AC1290" s="32" t="s">
        <v>213</v>
      </c>
      <c r="AD1290" s="32" t="str">
        <f t="shared" ref="AD1290:AD1353" si="365">IFERROR(VLOOKUP(AC1290,driver,13,FALSE),"")</f>
        <v/>
      </c>
      <c r="AF1290" s="5" t="str">
        <f t="shared" ref="AF1290:AF1353" si="366">AC1290&amp;C1290</f>
        <v>alrandi44191</v>
      </c>
      <c r="AG1290" s="5" t="str">
        <f t="shared" ref="AG1290:AG1353" si="367">K1290&amp;C1290&amp;G1290&amp;D1290</f>
        <v>BMJ 07244191UTARANIGHT</v>
      </c>
      <c r="AH1290" s="5" t="str">
        <f t="shared" ref="AH1290:AH1353" si="368">AC1290&amp;C1290&amp;G1290&amp;D1290</f>
        <v>alrandi44191UTARANIGHT</v>
      </c>
      <c r="AI1290" s="5" t="str">
        <f t="shared" ref="AI1290:AI1353" si="369">K1290&amp;C1290&amp;D1290</f>
        <v>BMJ 07244191NIGHT</v>
      </c>
      <c r="AJ1290" s="5" t="str">
        <f t="shared" ref="AJ1290:AJ1353" si="370">AC1290&amp;C1290&amp;D1290</f>
        <v>alrandi44191NIGHT</v>
      </c>
      <c r="AK1290" s="5" t="str">
        <f t="shared" ref="AK1290:AK1353" si="371">AC1290&amp;M1290</f>
        <v>alrandiBMJ</v>
      </c>
      <c r="AL1290" s="5" t="str">
        <f t="shared" si="355"/>
        <v>1UTARA</v>
      </c>
      <c r="AM1290" s="5" t="str">
        <f t="shared" si="356"/>
        <v>1 &gt; 4UTARA12 RODA</v>
      </c>
      <c r="AN1290" s="5" t="str">
        <f t="shared" si="357"/>
        <v>alrandiBMJ1 &gt; 4UTARA12 RODA</v>
      </c>
      <c r="AO1290" s="5" t="str">
        <f t="shared" si="358"/>
        <v>alrandi1 &gt; 4UTARA12 RODA</v>
      </c>
      <c r="AP1290" s="5" t="str">
        <f t="shared" si="359"/>
        <v>44191NIGHT</v>
      </c>
    </row>
    <row r="1291" spans="1:42" x14ac:dyDescent="0.3">
      <c r="A1291" s="33">
        <v>1</v>
      </c>
      <c r="B1291" s="33"/>
      <c r="C1291" s="70">
        <v>44191</v>
      </c>
      <c r="D1291" s="71" t="s">
        <v>87</v>
      </c>
      <c r="E1291" s="70">
        <v>44191</v>
      </c>
      <c r="F1291" s="71">
        <v>5156253</v>
      </c>
      <c r="G1291" s="33" t="s">
        <v>20</v>
      </c>
      <c r="H1291" s="33" t="s">
        <v>64</v>
      </c>
      <c r="I1291" s="33" t="s">
        <v>51</v>
      </c>
      <c r="J1291" s="33" t="s">
        <v>53</v>
      </c>
      <c r="K1291" s="63" t="s">
        <v>82</v>
      </c>
      <c r="L1291" s="32" t="str">
        <f t="shared" si="360"/>
        <v>AXOR4843</v>
      </c>
      <c r="M1291" s="32" t="str">
        <f t="shared" si="361"/>
        <v>BMJ</v>
      </c>
      <c r="N1291" s="32" t="str">
        <f t="shared" si="362"/>
        <v>12 RODA</v>
      </c>
      <c r="O1291" s="64">
        <v>0.90840277777777778</v>
      </c>
      <c r="P1291" s="65">
        <v>44191.908402777779</v>
      </c>
      <c r="Q1291" s="65"/>
      <c r="R1291" s="66">
        <v>2</v>
      </c>
      <c r="S1291" s="66">
        <v>53540</v>
      </c>
      <c r="T1291" s="66">
        <v>19940</v>
      </c>
      <c r="U1291" s="67">
        <f t="shared" ref="U1291:U1354" si="372">(S1291-T1291)/1000</f>
        <v>33.6</v>
      </c>
      <c r="V1291" s="66">
        <f t="shared" si="363"/>
        <v>681307.20000000007</v>
      </c>
      <c r="W1291" s="66" t="str">
        <f t="shared" si="364"/>
        <v>1 &gt; 4</v>
      </c>
      <c r="X1291" s="66">
        <f>A1291+SUMIFS(Presensi!F:F,Presensi!E:E,'Entry Data'!AP1291)</f>
        <v>1</v>
      </c>
      <c r="Y1291" s="66">
        <f>IFERROR(INDEX('Retasi Pricing'!F:F,MATCH('Entry Data'!AM1291,'Retasi Pricing'!E:E,0))*X1291,"")</f>
        <v>27500</v>
      </c>
      <c r="Z1291" s="62" t="s">
        <v>26</v>
      </c>
      <c r="AA1291" s="62" t="s">
        <v>27</v>
      </c>
      <c r="AB1291" s="32"/>
      <c r="AC1291" s="32" t="s">
        <v>213</v>
      </c>
      <c r="AD1291" s="32" t="str">
        <f t="shared" si="365"/>
        <v/>
      </c>
      <c r="AF1291" s="5" t="str">
        <f t="shared" si="366"/>
        <v>alrandi44191</v>
      </c>
      <c r="AG1291" s="5" t="str">
        <f t="shared" si="367"/>
        <v>BMJ 07244191UTARANIGHT</v>
      </c>
      <c r="AH1291" s="5" t="str">
        <f t="shared" si="368"/>
        <v>alrandi44191UTARANIGHT</v>
      </c>
      <c r="AI1291" s="5" t="str">
        <f t="shared" si="369"/>
        <v>BMJ 07244191NIGHT</v>
      </c>
      <c r="AJ1291" s="5" t="str">
        <f t="shared" si="370"/>
        <v>alrandi44191NIGHT</v>
      </c>
      <c r="AK1291" s="5" t="str">
        <f t="shared" si="371"/>
        <v>alrandiBMJ</v>
      </c>
      <c r="AL1291" s="5" t="str">
        <f t="shared" ref="AL1291:AL1354" si="373">Q1291&amp;R1291&amp;G1291</f>
        <v>2UTARA</v>
      </c>
      <c r="AM1291" s="5" t="str">
        <f t="shared" ref="AM1291:AM1354" si="374">W1291&amp;G1291&amp;N1291</f>
        <v>1 &gt; 4UTARA12 RODA</v>
      </c>
      <c r="AN1291" s="5" t="str">
        <f t="shared" ref="AN1291:AN1354" si="375">AC1291&amp;M1291&amp;W1291&amp;G1291&amp;N1291</f>
        <v>alrandiBMJ1 &gt; 4UTARA12 RODA</v>
      </c>
      <c r="AO1291" s="5" t="str">
        <f t="shared" ref="AO1291:AO1354" si="376">AC1291&amp;W1291&amp;G1291&amp;N1291</f>
        <v>alrandi1 &gt; 4UTARA12 RODA</v>
      </c>
      <c r="AP1291" s="5" t="str">
        <f t="shared" ref="AP1291:AP1354" si="377">C1291&amp;D1291</f>
        <v>44191NIGHT</v>
      </c>
    </row>
    <row r="1292" spans="1:42" x14ac:dyDescent="0.3">
      <c r="A1292" s="33">
        <v>1</v>
      </c>
      <c r="B1292" s="33"/>
      <c r="C1292" s="70">
        <v>44191</v>
      </c>
      <c r="D1292" s="71" t="s">
        <v>87</v>
      </c>
      <c r="E1292" s="70">
        <v>44191</v>
      </c>
      <c r="F1292" s="71">
        <v>5156318</v>
      </c>
      <c r="G1292" s="33" t="s">
        <v>20</v>
      </c>
      <c r="H1292" s="33" t="s">
        <v>64</v>
      </c>
      <c r="I1292" s="33" t="s">
        <v>51</v>
      </c>
      <c r="J1292" s="33" t="s">
        <v>53</v>
      </c>
      <c r="K1292" s="63" t="s">
        <v>82</v>
      </c>
      <c r="L1292" s="32" t="str">
        <f t="shared" si="360"/>
        <v>AXOR4843</v>
      </c>
      <c r="M1292" s="32" t="str">
        <f t="shared" si="361"/>
        <v>BMJ</v>
      </c>
      <c r="N1292" s="32" t="str">
        <f t="shared" si="362"/>
        <v>12 RODA</v>
      </c>
      <c r="O1292" s="64">
        <v>0.96446759259259263</v>
      </c>
      <c r="P1292" s="65">
        <v>44191.964467592596</v>
      </c>
      <c r="Q1292" s="65"/>
      <c r="R1292" s="66">
        <v>3</v>
      </c>
      <c r="S1292" s="66">
        <v>53360</v>
      </c>
      <c r="T1292" s="66">
        <v>19940</v>
      </c>
      <c r="U1292" s="67">
        <f t="shared" si="372"/>
        <v>33.42</v>
      </c>
      <c r="V1292" s="66">
        <f t="shared" si="363"/>
        <v>677657.34000000008</v>
      </c>
      <c r="W1292" s="66" t="str">
        <f t="shared" si="364"/>
        <v>1 &gt; 4</v>
      </c>
      <c r="X1292" s="66">
        <f>A1292+SUMIFS(Presensi!F:F,Presensi!E:E,'Entry Data'!AP1292)</f>
        <v>1</v>
      </c>
      <c r="Y1292" s="66">
        <f>IFERROR(INDEX('Retasi Pricing'!F:F,MATCH('Entry Data'!AM1292,'Retasi Pricing'!E:E,0))*X1292,"")</f>
        <v>27500</v>
      </c>
      <c r="Z1292" s="62" t="s">
        <v>26</v>
      </c>
      <c r="AA1292" s="62" t="s">
        <v>27</v>
      </c>
      <c r="AB1292" s="32"/>
      <c r="AC1292" s="32" t="s">
        <v>213</v>
      </c>
      <c r="AD1292" s="32" t="str">
        <f t="shared" si="365"/>
        <v/>
      </c>
      <c r="AF1292" s="5" t="str">
        <f t="shared" si="366"/>
        <v>alrandi44191</v>
      </c>
      <c r="AG1292" s="5" t="str">
        <f t="shared" si="367"/>
        <v>BMJ 07244191UTARANIGHT</v>
      </c>
      <c r="AH1292" s="5" t="str">
        <f t="shared" si="368"/>
        <v>alrandi44191UTARANIGHT</v>
      </c>
      <c r="AI1292" s="5" t="str">
        <f t="shared" si="369"/>
        <v>BMJ 07244191NIGHT</v>
      </c>
      <c r="AJ1292" s="5" t="str">
        <f t="shared" si="370"/>
        <v>alrandi44191NIGHT</v>
      </c>
      <c r="AK1292" s="5" t="str">
        <f t="shared" si="371"/>
        <v>alrandiBMJ</v>
      </c>
      <c r="AL1292" s="5" t="str">
        <f t="shared" si="373"/>
        <v>3UTARA</v>
      </c>
      <c r="AM1292" s="5" t="str">
        <f t="shared" si="374"/>
        <v>1 &gt; 4UTARA12 RODA</v>
      </c>
      <c r="AN1292" s="5" t="str">
        <f t="shared" si="375"/>
        <v>alrandiBMJ1 &gt; 4UTARA12 RODA</v>
      </c>
      <c r="AO1292" s="5" t="str">
        <f t="shared" si="376"/>
        <v>alrandi1 &gt; 4UTARA12 RODA</v>
      </c>
      <c r="AP1292" s="5" t="str">
        <f t="shared" si="377"/>
        <v>44191NIGHT</v>
      </c>
    </row>
    <row r="1293" spans="1:42" x14ac:dyDescent="0.3">
      <c r="A1293" s="33">
        <v>1</v>
      </c>
      <c r="B1293" s="33"/>
      <c r="C1293" s="70">
        <v>44191</v>
      </c>
      <c r="D1293" s="71" t="s">
        <v>87</v>
      </c>
      <c r="E1293" s="70">
        <v>44192</v>
      </c>
      <c r="F1293" s="71">
        <v>5156371</v>
      </c>
      <c r="G1293" s="33" t="s">
        <v>20</v>
      </c>
      <c r="H1293" s="33" t="s">
        <v>64</v>
      </c>
      <c r="I1293" s="33" t="s">
        <v>51</v>
      </c>
      <c r="J1293" s="33" t="s">
        <v>53</v>
      </c>
      <c r="K1293" s="63" t="s">
        <v>83</v>
      </c>
      <c r="L1293" s="32" t="str">
        <f t="shared" si="360"/>
        <v>AXOR4843</v>
      </c>
      <c r="M1293" s="32" t="str">
        <f t="shared" si="361"/>
        <v>BMJ</v>
      </c>
      <c r="N1293" s="32" t="str">
        <f t="shared" si="362"/>
        <v>12 RODA</v>
      </c>
      <c r="O1293" s="64">
        <v>9.2129629629629627E-3</v>
      </c>
      <c r="P1293" s="65">
        <v>44192.009212962963</v>
      </c>
      <c r="Q1293" s="65"/>
      <c r="R1293" s="66">
        <v>2</v>
      </c>
      <c r="S1293" s="66">
        <v>51720</v>
      </c>
      <c r="T1293" s="66">
        <v>19940</v>
      </c>
      <c r="U1293" s="67">
        <f t="shared" si="372"/>
        <v>31.78</v>
      </c>
      <c r="V1293" s="66">
        <f t="shared" si="363"/>
        <v>644403.06000000006</v>
      </c>
      <c r="W1293" s="66" t="str">
        <f t="shared" si="364"/>
        <v>1 &gt; 4</v>
      </c>
      <c r="X1293" s="66">
        <f>A1293+SUMIFS(Presensi!F:F,Presensi!E:E,'Entry Data'!AP1293)</f>
        <v>1</v>
      </c>
      <c r="Y1293" s="66">
        <f>IFERROR(INDEX('Retasi Pricing'!F:F,MATCH('Entry Data'!AM1293,'Retasi Pricing'!E:E,0))*X1293,"")</f>
        <v>27500</v>
      </c>
      <c r="Z1293" s="62" t="s">
        <v>26</v>
      </c>
      <c r="AA1293" s="62" t="s">
        <v>27</v>
      </c>
      <c r="AB1293" s="32"/>
      <c r="AC1293" s="32" t="s">
        <v>214</v>
      </c>
      <c r="AD1293" s="32" t="str">
        <f t="shared" si="365"/>
        <v/>
      </c>
      <c r="AF1293" s="5" t="str">
        <f t="shared" si="366"/>
        <v>pelani44191</v>
      </c>
      <c r="AG1293" s="5" t="str">
        <f t="shared" si="367"/>
        <v>BMJ 07344191UTARANIGHT</v>
      </c>
      <c r="AH1293" s="5" t="str">
        <f t="shared" si="368"/>
        <v>pelani44191UTARANIGHT</v>
      </c>
      <c r="AI1293" s="5" t="str">
        <f t="shared" si="369"/>
        <v>BMJ 07344191NIGHT</v>
      </c>
      <c r="AJ1293" s="5" t="str">
        <f t="shared" si="370"/>
        <v>pelani44191NIGHT</v>
      </c>
      <c r="AK1293" s="5" t="str">
        <f t="shared" si="371"/>
        <v>pelaniBMJ</v>
      </c>
      <c r="AL1293" s="5" t="str">
        <f t="shared" si="373"/>
        <v>2UTARA</v>
      </c>
      <c r="AM1293" s="5" t="str">
        <f t="shared" si="374"/>
        <v>1 &gt; 4UTARA12 RODA</v>
      </c>
      <c r="AN1293" s="5" t="str">
        <f t="shared" si="375"/>
        <v>pelaniBMJ1 &gt; 4UTARA12 RODA</v>
      </c>
      <c r="AO1293" s="5" t="str">
        <f t="shared" si="376"/>
        <v>pelani1 &gt; 4UTARA12 RODA</v>
      </c>
      <c r="AP1293" s="5" t="str">
        <f t="shared" si="377"/>
        <v>44191NIGHT</v>
      </c>
    </row>
    <row r="1294" spans="1:42" x14ac:dyDescent="0.3">
      <c r="A1294" s="33">
        <v>1</v>
      </c>
      <c r="B1294" s="33"/>
      <c r="C1294" s="70">
        <v>44191</v>
      </c>
      <c r="D1294" s="71" t="s">
        <v>87</v>
      </c>
      <c r="E1294" s="70">
        <v>44192</v>
      </c>
      <c r="F1294" s="71">
        <v>5156432</v>
      </c>
      <c r="G1294" s="33" t="s">
        <v>20</v>
      </c>
      <c r="H1294" s="33" t="s">
        <v>21</v>
      </c>
      <c r="I1294" s="33" t="s">
        <v>277</v>
      </c>
      <c r="J1294" s="33" t="s">
        <v>46</v>
      </c>
      <c r="K1294" s="63" t="s">
        <v>83</v>
      </c>
      <c r="L1294" s="32" t="str">
        <f t="shared" si="360"/>
        <v>AXOR4843</v>
      </c>
      <c r="M1294" s="32" t="str">
        <f t="shared" si="361"/>
        <v>BMJ</v>
      </c>
      <c r="N1294" s="32" t="str">
        <f t="shared" si="362"/>
        <v>12 RODA</v>
      </c>
      <c r="O1294" s="64">
        <v>7.0879629629629626E-2</v>
      </c>
      <c r="P1294" s="65">
        <v>44192.070879629631</v>
      </c>
      <c r="Q1294" s="65"/>
      <c r="R1294" s="66">
        <v>3</v>
      </c>
      <c r="S1294" s="66">
        <v>53520</v>
      </c>
      <c r="T1294" s="66">
        <v>19940</v>
      </c>
      <c r="U1294" s="67">
        <f t="shared" si="372"/>
        <v>33.58</v>
      </c>
      <c r="V1294" s="66">
        <f t="shared" si="363"/>
        <v>680901.65999999992</v>
      </c>
      <c r="W1294" s="66" t="str">
        <f t="shared" si="364"/>
        <v>1 &gt; 4</v>
      </c>
      <c r="X1294" s="66">
        <f>A1294+SUMIFS(Presensi!F:F,Presensi!E:E,'Entry Data'!AP1294)</f>
        <v>1</v>
      </c>
      <c r="Y1294" s="66">
        <f>IFERROR(INDEX('Retasi Pricing'!F:F,MATCH('Entry Data'!AM1294,'Retasi Pricing'!E:E,0))*X1294,"")</f>
        <v>27500</v>
      </c>
      <c r="Z1294" s="62" t="s">
        <v>26</v>
      </c>
      <c r="AA1294" s="62" t="s">
        <v>27</v>
      </c>
      <c r="AB1294" s="32"/>
      <c r="AC1294" s="32" t="s">
        <v>214</v>
      </c>
      <c r="AD1294" s="32" t="str">
        <f t="shared" si="365"/>
        <v/>
      </c>
      <c r="AF1294" s="5" t="str">
        <f t="shared" si="366"/>
        <v>pelani44191</v>
      </c>
      <c r="AG1294" s="5" t="str">
        <f t="shared" si="367"/>
        <v>BMJ 07344191UTARANIGHT</v>
      </c>
      <c r="AH1294" s="5" t="str">
        <f t="shared" si="368"/>
        <v>pelani44191UTARANIGHT</v>
      </c>
      <c r="AI1294" s="5" t="str">
        <f t="shared" si="369"/>
        <v>BMJ 07344191NIGHT</v>
      </c>
      <c r="AJ1294" s="5" t="str">
        <f t="shared" si="370"/>
        <v>pelani44191NIGHT</v>
      </c>
      <c r="AK1294" s="5" t="str">
        <f t="shared" si="371"/>
        <v>pelaniBMJ</v>
      </c>
      <c r="AL1294" s="5" t="str">
        <f t="shared" si="373"/>
        <v>3UTARA</v>
      </c>
      <c r="AM1294" s="5" t="str">
        <f t="shared" si="374"/>
        <v>1 &gt; 4UTARA12 RODA</v>
      </c>
      <c r="AN1294" s="5" t="str">
        <f t="shared" si="375"/>
        <v>pelaniBMJ1 &gt; 4UTARA12 RODA</v>
      </c>
      <c r="AO1294" s="5" t="str">
        <f t="shared" si="376"/>
        <v>pelani1 &gt; 4UTARA12 RODA</v>
      </c>
      <c r="AP1294" s="5" t="str">
        <f t="shared" si="377"/>
        <v>44191NIGHT</v>
      </c>
    </row>
    <row r="1295" spans="1:42" x14ac:dyDescent="0.3">
      <c r="A1295" s="33">
        <v>1</v>
      </c>
      <c r="B1295" s="33"/>
      <c r="C1295" s="70">
        <v>44191</v>
      </c>
      <c r="D1295" s="71" t="s">
        <v>87</v>
      </c>
      <c r="E1295" s="70">
        <v>44192</v>
      </c>
      <c r="F1295" s="71">
        <v>5156496</v>
      </c>
      <c r="G1295" s="33" t="s">
        <v>20</v>
      </c>
      <c r="H1295" s="33" t="s">
        <v>21</v>
      </c>
      <c r="I1295" s="33" t="s">
        <v>45</v>
      </c>
      <c r="J1295" s="33" t="s">
        <v>46</v>
      </c>
      <c r="K1295" s="63" t="s">
        <v>83</v>
      </c>
      <c r="L1295" s="32" t="str">
        <f t="shared" si="360"/>
        <v>AXOR4843</v>
      </c>
      <c r="M1295" s="32" t="str">
        <f t="shared" si="361"/>
        <v>BMJ</v>
      </c>
      <c r="N1295" s="32" t="str">
        <f t="shared" si="362"/>
        <v>12 RODA</v>
      </c>
      <c r="O1295" s="64">
        <v>0.13258101851851853</v>
      </c>
      <c r="P1295" s="65">
        <v>44192.132581018515</v>
      </c>
      <c r="Q1295" s="65"/>
      <c r="R1295" s="66">
        <v>4</v>
      </c>
      <c r="S1295" s="66">
        <v>51660</v>
      </c>
      <c r="T1295" s="66">
        <v>19940</v>
      </c>
      <c r="U1295" s="67">
        <f t="shared" si="372"/>
        <v>31.72</v>
      </c>
      <c r="V1295" s="66">
        <f t="shared" si="363"/>
        <v>643186.43999999994</v>
      </c>
      <c r="W1295" s="66" t="str">
        <f t="shared" si="364"/>
        <v>1 &gt; 4</v>
      </c>
      <c r="X1295" s="66">
        <f>A1295+SUMIFS(Presensi!F:F,Presensi!E:E,'Entry Data'!AP1295)</f>
        <v>1</v>
      </c>
      <c r="Y1295" s="66">
        <f>IFERROR(INDEX('Retasi Pricing'!F:F,MATCH('Entry Data'!AM1295,'Retasi Pricing'!E:E,0))*X1295,"")</f>
        <v>27500</v>
      </c>
      <c r="Z1295" s="62" t="s">
        <v>26</v>
      </c>
      <c r="AA1295" s="62" t="s">
        <v>27</v>
      </c>
      <c r="AB1295" s="32"/>
      <c r="AC1295" s="32" t="s">
        <v>214</v>
      </c>
      <c r="AD1295" s="32" t="str">
        <f t="shared" si="365"/>
        <v/>
      </c>
      <c r="AF1295" s="5" t="str">
        <f t="shared" si="366"/>
        <v>pelani44191</v>
      </c>
      <c r="AG1295" s="5" t="str">
        <f t="shared" si="367"/>
        <v>BMJ 07344191UTARANIGHT</v>
      </c>
      <c r="AH1295" s="5" t="str">
        <f t="shared" si="368"/>
        <v>pelani44191UTARANIGHT</v>
      </c>
      <c r="AI1295" s="5" t="str">
        <f t="shared" si="369"/>
        <v>BMJ 07344191NIGHT</v>
      </c>
      <c r="AJ1295" s="5" t="str">
        <f t="shared" si="370"/>
        <v>pelani44191NIGHT</v>
      </c>
      <c r="AK1295" s="5" t="str">
        <f t="shared" si="371"/>
        <v>pelaniBMJ</v>
      </c>
      <c r="AL1295" s="5" t="str">
        <f t="shared" si="373"/>
        <v>4UTARA</v>
      </c>
      <c r="AM1295" s="5" t="str">
        <f t="shared" si="374"/>
        <v>1 &gt; 4UTARA12 RODA</v>
      </c>
      <c r="AN1295" s="5" t="str">
        <f t="shared" si="375"/>
        <v>pelaniBMJ1 &gt; 4UTARA12 RODA</v>
      </c>
      <c r="AO1295" s="5" t="str">
        <f t="shared" si="376"/>
        <v>pelani1 &gt; 4UTARA12 RODA</v>
      </c>
      <c r="AP1295" s="5" t="str">
        <f t="shared" si="377"/>
        <v>44191NIGHT</v>
      </c>
    </row>
    <row r="1296" spans="1:42" x14ac:dyDescent="0.3">
      <c r="A1296" s="33">
        <v>1</v>
      </c>
      <c r="B1296" s="33"/>
      <c r="C1296" s="70">
        <v>44191</v>
      </c>
      <c r="D1296" s="71" t="s">
        <v>87</v>
      </c>
      <c r="E1296" s="70">
        <v>44192</v>
      </c>
      <c r="F1296" s="71">
        <v>5156578</v>
      </c>
      <c r="G1296" s="33" t="s">
        <v>20</v>
      </c>
      <c r="H1296" s="33" t="s">
        <v>21</v>
      </c>
      <c r="I1296" s="33" t="s">
        <v>277</v>
      </c>
      <c r="J1296" s="33" t="s">
        <v>46</v>
      </c>
      <c r="K1296" s="63" t="s">
        <v>83</v>
      </c>
      <c r="L1296" s="32" t="str">
        <f t="shared" si="360"/>
        <v>AXOR4843</v>
      </c>
      <c r="M1296" s="32" t="str">
        <f t="shared" si="361"/>
        <v>BMJ</v>
      </c>
      <c r="N1296" s="32" t="str">
        <f t="shared" si="362"/>
        <v>12 RODA</v>
      </c>
      <c r="O1296" s="64">
        <v>0.2169675925925926</v>
      </c>
      <c r="P1296" s="65">
        <v>44192.216967592591</v>
      </c>
      <c r="Q1296" s="65"/>
      <c r="R1296" s="66">
        <v>5</v>
      </c>
      <c r="S1296" s="66">
        <v>52480</v>
      </c>
      <c r="T1296" s="66">
        <v>19940</v>
      </c>
      <c r="U1296" s="67">
        <f t="shared" si="372"/>
        <v>32.54</v>
      </c>
      <c r="V1296" s="66">
        <f t="shared" si="363"/>
        <v>659813.58000000007</v>
      </c>
      <c r="W1296" s="66" t="str">
        <f t="shared" si="364"/>
        <v>&gt; 5</v>
      </c>
      <c r="X1296" s="66">
        <f>A1296+SUMIFS(Presensi!F:F,Presensi!E:E,'Entry Data'!AP1296)</f>
        <v>1</v>
      </c>
      <c r="Y1296" s="66">
        <f>IFERROR(INDEX('Retasi Pricing'!F:F,MATCH('Entry Data'!AM1296,'Retasi Pricing'!E:E,0))*X1296,"")</f>
        <v>31200</v>
      </c>
      <c r="Z1296" s="62" t="s">
        <v>26</v>
      </c>
      <c r="AA1296" s="62" t="s">
        <v>27</v>
      </c>
      <c r="AB1296" s="32"/>
      <c r="AC1296" s="32" t="s">
        <v>214</v>
      </c>
      <c r="AD1296" s="32" t="str">
        <f t="shared" si="365"/>
        <v/>
      </c>
      <c r="AF1296" s="5" t="str">
        <f t="shared" si="366"/>
        <v>pelani44191</v>
      </c>
      <c r="AG1296" s="5" t="str">
        <f t="shared" si="367"/>
        <v>BMJ 07344191UTARANIGHT</v>
      </c>
      <c r="AH1296" s="5" t="str">
        <f t="shared" si="368"/>
        <v>pelani44191UTARANIGHT</v>
      </c>
      <c r="AI1296" s="5" t="str">
        <f t="shared" si="369"/>
        <v>BMJ 07344191NIGHT</v>
      </c>
      <c r="AJ1296" s="5" t="str">
        <f t="shared" si="370"/>
        <v>pelani44191NIGHT</v>
      </c>
      <c r="AK1296" s="5" t="str">
        <f t="shared" si="371"/>
        <v>pelaniBMJ</v>
      </c>
      <c r="AL1296" s="5" t="str">
        <f t="shared" si="373"/>
        <v>5UTARA</v>
      </c>
      <c r="AM1296" s="5" t="str">
        <f t="shared" si="374"/>
        <v>&gt; 5UTARA12 RODA</v>
      </c>
      <c r="AN1296" s="5" t="str">
        <f t="shared" si="375"/>
        <v>pelaniBMJ&gt; 5UTARA12 RODA</v>
      </c>
      <c r="AO1296" s="5" t="str">
        <f t="shared" si="376"/>
        <v>pelani&gt; 5UTARA12 RODA</v>
      </c>
      <c r="AP1296" s="5" t="str">
        <f t="shared" si="377"/>
        <v>44191NIGHT</v>
      </c>
    </row>
    <row r="1297" spans="1:42" x14ac:dyDescent="0.3">
      <c r="A1297" s="33">
        <v>1</v>
      </c>
      <c r="B1297" s="33"/>
      <c r="C1297" s="70">
        <v>44191</v>
      </c>
      <c r="D1297" s="71" t="s">
        <v>87</v>
      </c>
      <c r="E1297" s="70">
        <v>44191</v>
      </c>
      <c r="F1297" s="71">
        <v>5156238</v>
      </c>
      <c r="G1297" s="33" t="s">
        <v>20</v>
      </c>
      <c r="H1297" s="33" t="s">
        <v>64</v>
      </c>
      <c r="I1297" s="33" t="s">
        <v>51</v>
      </c>
      <c r="J1297" s="33" t="s">
        <v>52</v>
      </c>
      <c r="K1297" s="63" t="s">
        <v>83</v>
      </c>
      <c r="L1297" s="32" t="str">
        <f t="shared" si="360"/>
        <v>AXOR4843</v>
      </c>
      <c r="M1297" s="32" t="str">
        <f t="shared" si="361"/>
        <v>BMJ</v>
      </c>
      <c r="N1297" s="32" t="str">
        <f t="shared" si="362"/>
        <v>12 RODA</v>
      </c>
      <c r="O1297" s="146">
        <v>0.89583333333333337</v>
      </c>
      <c r="P1297" s="65">
        <v>44191.90079861111</v>
      </c>
      <c r="Q1297" s="65"/>
      <c r="R1297" s="66">
        <v>1</v>
      </c>
      <c r="S1297" s="66">
        <v>53880</v>
      </c>
      <c r="T1297" s="66">
        <v>19940</v>
      </c>
      <c r="U1297" s="67">
        <f t="shared" si="372"/>
        <v>33.94</v>
      </c>
      <c r="V1297" s="66">
        <f t="shared" si="363"/>
        <v>688201.38</v>
      </c>
      <c r="W1297" s="66" t="str">
        <f t="shared" si="364"/>
        <v>1 &gt; 4</v>
      </c>
      <c r="X1297" s="66">
        <f>A1297+SUMIFS(Presensi!F:F,Presensi!E:E,'Entry Data'!AP1297)</f>
        <v>1</v>
      </c>
      <c r="Y1297" s="66">
        <f>IFERROR(INDEX('Retasi Pricing'!F:F,MATCH('Entry Data'!AM1297,'Retasi Pricing'!E:E,0))*X1297,"")</f>
        <v>27500</v>
      </c>
      <c r="Z1297" s="62" t="s">
        <v>26</v>
      </c>
      <c r="AA1297" s="62" t="s">
        <v>27</v>
      </c>
      <c r="AB1297" s="32"/>
      <c r="AC1297" s="32" t="s">
        <v>214</v>
      </c>
      <c r="AD1297" s="32" t="str">
        <f t="shared" si="365"/>
        <v/>
      </c>
      <c r="AF1297" s="5" t="str">
        <f t="shared" si="366"/>
        <v>pelani44191</v>
      </c>
      <c r="AG1297" s="5" t="str">
        <f t="shared" si="367"/>
        <v>BMJ 07344191UTARANIGHT</v>
      </c>
      <c r="AH1297" s="5" t="str">
        <f t="shared" si="368"/>
        <v>pelani44191UTARANIGHT</v>
      </c>
      <c r="AI1297" s="5" t="str">
        <f t="shared" si="369"/>
        <v>BMJ 07344191NIGHT</v>
      </c>
      <c r="AJ1297" s="5" t="str">
        <f t="shared" si="370"/>
        <v>pelani44191NIGHT</v>
      </c>
      <c r="AK1297" s="5" t="str">
        <f t="shared" si="371"/>
        <v>pelaniBMJ</v>
      </c>
      <c r="AL1297" s="5" t="str">
        <f t="shared" si="373"/>
        <v>1UTARA</v>
      </c>
      <c r="AM1297" s="5" t="str">
        <f t="shared" si="374"/>
        <v>1 &gt; 4UTARA12 RODA</v>
      </c>
      <c r="AN1297" s="5" t="str">
        <f t="shared" si="375"/>
        <v>pelaniBMJ1 &gt; 4UTARA12 RODA</v>
      </c>
      <c r="AO1297" s="5" t="str">
        <f t="shared" si="376"/>
        <v>pelani1 &gt; 4UTARA12 RODA</v>
      </c>
      <c r="AP1297" s="5" t="str">
        <f t="shared" si="377"/>
        <v>44191NIGHT</v>
      </c>
    </row>
    <row r="1298" spans="1:42" x14ac:dyDescent="0.3">
      <c r="A1298" s="33">
        <v>1</v>
      </c>
      <c r="B1298" s="33"/>
      <c r="C1298" s="70">
        <v>44192</v>
      </c>
      <c r="D1298" s="71" t="s">
        <v>87</v>
      </c>
      <c r="E1298" s="70">
        <v>44192.974999999999</v>
      </c>
      <c r="F1298" s="71">
        <v>5156856</v>
      </c>
      <c r="G1298" s="33" t="s">
        <v>20</v>
      </c>
      <c r="H1298" s="33" t="s">
        <v>50</v>
      </c>
      <c r="I1298" s="33" t="s">
        <v>51</v>
      </c>
      <c r="J1298" s="33" t="s">
        <v>53</v>
      </c>
      <c r="K1298" s="63" t="s">
        <v>25</v>
      </c>
      <c r="L1298" s="32" t="str">
        <f t="shared" si="360"/>
        <v>CGE370</v>
      </c>
      <c r="M1298" s="32" t="str">
        <f t="shared" si="361"/>
        <v>BMJ II</v>
      </c>
      <c r="N1298" s="32" t="str">
        <f t="shared" si="362"/>
        <v>12 RODA</v>
      </c>
      <c r="O1298" s="146">
        <v>44192.97550925926</v>
      </c>
      <c r="P1298" s="65">
        <v>44192.98400462963</v>
      </c>
      <c r="Q1298" s="65"/>
      <c r="R1298" s="66">
        <v>1</v>
      </c>
      <c r="S1298" s="66">
        <v>47860</v>
      </c>
      <c r="T1298" s="66">
        <v>18620</v>
      </c>
      <c r="U1298" s="67">
        <f t="shared" si="372"/>
        <v>29.24</v>
      </c>
      <c r="V1298" s="66">
        <f t="shared" si="363"/>
        <v>592899.48</v>
      </c>
      <c r="W1298" s="66" t="str">
        <f t="shared" si="364"/>
        <v>1 &gt; 4</v>
      </c>
      <c r="X1298" s="66">
        <f>A1298+SUMIFS(Presensi!F:F,Presensi!E:E,'Entry Data'!AP1298)</f>
        <v>1</v>
      </c>
      <c r="Y1298" s="66">
        <f>IFERROR(INDEX('Retasi Pricing'!F:F,MATCH('Entry Data'!AM1298,'Retasi Pricing'!E:E,0))*X1298,"")</f>
        <v>27500</v>
      </c>
      <c r="Z1298" s="62" t="s">
        <v>26</v>
      </c>
      <c r="AA1298" s="62" t="s">
        <v>27</v>
      </c>
      <c r="AB1298" s="32"/>
      <c r="AC1298" s="32" t="s">
        <v>191</v>
      </c>
      <c r="AD1298" s="32" t="str">
        <f t="shared" si="365"/>
        <v/>
      </c>
      <c r="AF1298" s="5" t="str">
        <f t="shared" si="366"/>
        <v>ahmad asfuri44192</v>
      </c>
      <c r="AG1298" s="5" t="str">
        <f t="shared" si="367"/>
        <v>BMJ 04044192UTARANIGHT</v>
      </c>
      <c r="AH1298" s="5" t="str">
        <f t="shared" si="368"/>
        <v>ahmad asfuri44192UTARANIGHT</v>
      </c>
      <c r="AI1298" s="5" t="str">
        <f t="shared" si="369"/>
        <v>BMJ 04044192NIGHT</v>
      </c>
      <c r="AJ1298" s="5" t="str">
        <f t="shared" si="370"/>
        <v>ahmad asfuri44192NIGHT</v>
      </c>
      <c r="AK1298" s="5" t="str">
        <f t="shared" si="371"/>
        <v>ahmad asfuriBMJ II</v>
      </c>
      <c r="AL1298" s="5" t="str">
        <f t="shared" si="373"/>
        <v>1UTARA</v>
      </c>
      <c r="AM1298" s="5" t="str">
        <f t="shared" si="374"/>
        <v>1 &gt; 4UTARA12 RODA</v>
      </c>
      <c r="AN1298" s="5" t="str">
        <f t="shared" si="375"/>
        <v>ahmad asfuriBMJ II1 &gt; 4UTARA12 RODA</v>
      </c>
      <c r="AO1298" s="5" t="str">
        <f t="shared" si="376"/>
        <v>ahmad asfuri1 &gt; 4UTARA12 RODA</v>
      </c>
      <c r="AP1298" s="5" t="str">
        <f t="shared" si="377"/>
        <v>44192NIGHT</v>
      </c>
    </row>
    <row r="1299" spans="1:42" x14ac:dyDescent="0.3">
      <c r="A1299" s="33">
        <v>1</v>
      </c>
      <c r="B1299" s="33"/>
      <c r="C1299" s="70">
        <v>44192</v>
      </c>
      <c r="D1299" s="71" t="s">
        <v>87</v>
      </c>
      <c r="E1299" s="70">
        <v>44193.07708333333</v>
      </c>
      <c r="F1299" s="71">
        <v>5156962</v>
      </c>
      <c r="G1299" s="33" t="s">
        <v>20</v>
      </c>
      <c r="H1299" s="33" t="s">
        <v>21</v>
      </c>
      <c r="I1299" s="33" t="s">
        <v>45</v>
      </c>
      <c r="J1299" s="33" t="s">
        <v>46</v>
      </c>
      <c r="K1299" s="63" t="s">
        <v>25</v>
      </c>
      <c r="L1299" s="32" t="str">
        <f t="shared" si="360"/>
        <v>CGE370</v>
      </c>
      <c r="M1299" s="32" t="str">
        <f t="shared" si="361"/>
        <v>BMJ II</v>
      </c>
      <c r="N1299" s="32" t="str">
        <f t="shared" si="362"/>
        <v>12 RODA</v>
      </c>
      <c r="O1299" s="146">
        <v>44193.077384259261</v>
      </c>
      <c r="P1299" s="65">
        <v>44193.077384259261</v>
      </c>
      <c r="Q1299" s="65"/>
      <c r="R1299" s="66">
        <v>2</v>
      </c>
      <c r="S1299" s="66">
        <v>46320</v>
      </c>
      <c r="T1299" s="66">
        <v>18620</v>
      </c>
      <c r="U1299" s="67">
        <f t="shared" si="372"/>
        <v>27.7</v>
      </c>
      <c r="V1299" s="66">
        <f t="shared" si="363"/>
        <v>561672.9</v>
      </c>
      <c r="W1299" s="66" t="str">
        <f t="shared" si="364"/>
        <v>1 &gt; 4</v>
      </c>
      <c r="X1299" s="66">
        <f>A1299+SUMIFS(Presensi!F:F,Presensi!E:E,'Entry Data'!AP1299)</f>
        <v>1</v>
      </c>
      <c r="Y1299" s="66">
        <f>IFERROR(INDEX('Retasi Pricing'!F:F,MATCH('Entry Data'!AM1299,'Retasi Pricing'!E:E,0))*X1299,"")</f>
        <v>27500</v>
      </c>
      <c r="Z1299" s="62" t="s">
        <v>26</v>
      </c>
      <c r="AA1299" s="62" t="s">
        <v>27</v>
      </c>
      <c r="AB1299" s="32"/>
      <c r="AC1299" s="32" t="s">
        <v>191</v>
      </c>
      <c r="AD1299" s="32" t="str">
        <f t="shared" si="365"/>
        <v/>
      </c>
      <c r="AF1299" s="5" t="str">
        <f t="shared" si="366"/>
        <v>ahmad asfuri44192</v>
      </c>
      <c r="AG1299" s="5" t="str">
        <f t="shared" si="367"/>
        <v>BMJ 04044192UTARANIGHT</v>
      </c>
      <c r="AH1299" s="5" t="str">
        <f t="shared" si="368"/>
        <v>ahmad asfuri44192UTARANIGHT</v>
      </c>
      <c r="AI1299" s="5" t="str">
        <f t="shared" si="369"/>
        <v>BMJ 04044192NIGHT</v>
      </c>
      <c r="AJ1299" s="5" t="str">
        <f t="shared" si="370"/>
        <v>ahmad asfuri44192NIGHT</v>
      </c>
      <c r="AK1299" s="5" t="str">
        <f t="shared" si="371"/>
        <v>ahmad asfuriBMJ II</v>
      </c>
      <c r="AL1299" s="5" t="str">
        <f t="shared" si="373"/>
        <v>2UTARA</v>
      </c>
      <c r="AM1299" s="5" t="str">
        <f t="shared" si="374"/>
        <v>1 &gt; 4UTARA12 RODA</v>
      </c>
      <c r="AN1299" s="5" t="str">
        <f t="shared" si="375"/>
        <v>ahmad asfuriBMJ II1 &gt; 4UTARA12 RODA</v>
      </c>
      <c r="AO1299" s="5" t="str">
        <f t="shared" si="376"/>
        <v>ahmad asfuri1 &gt; 4UTARA12 RODA</v>
      </c>
      <c r="AP1299" s="5" t="str">
        <f t="shared" si="377"/>
        <v>44192NIGHT</v>
      </c>
    </row>
    <row r="1300" spans="1:42" x14ac:dyDescent="0.3">
      <c r="A1300" s="33">
        <v>1</v>
      </c>
      <c r="B1300" s="33"/>
      <c r="C1300" s="70">
        <v>44192</v>
      </c>
      <c r="D1300" s="71" t="s">
        <v>87</v>
      </c>
      <c r="E1300" s="70">
        <v>44193.15</v>
      </c>
      <c r="F1300" s="71">
        <v>5157064</v>
      </c>
      <c r="G1300" s="33" t="s">
        <v>20</v>
      </c>
      <c r="H1300" s="33" t="s">
        <v>21</v>
      </c>
      <c r="I1300" s="33" t="s">
        <v>45</v>
      </c>
      <c r="J1300" s="33" t="s">
        <v>46</v>
      </c>
      <c r="K1300" s="63" t="s">
        <v>25</v>
      </c>
      <c r="L1300" s="32" t="str">
        <f t="shared" si="360"/>
        <v>CGE370</v>
      </c>
      <c r="M1300" s="32" t="str">
        <f t="shared" si="361"/>
        <v>BMJ II</v>
      </c>
      <c r="N1300" s="32" t="str">
        <f t="shared" si="362"/>
        <v>12 RODA</v>
      </c>
      <c r="O1300" s="146">
        <v>44193.150567129633</v>
      </c>
      <c r="P1300" s="65">
        <v>44193.150567129633</v>
      </c>
      <c r="Q1300" s="65"/>
      <c r="R1300" s="66">
        <v>3</v>
      </c>
      <c r="S1300" s="66">
        <v>46500</v>
      </c>
      <c r="T1300" s="66">
        <v>18620</v>
      </c>
      <c r="U1300" s="67">
        <f t="shared" si="372"/>
        <v>27.88</v>
      </c>
      <c r="V1300" s="66">
        <f t="shared" si="363"/>
        <v>565322.76</v>
      </c>
      <c r="W1300" s="66" t="str">
        <f t="shared" si="364"/>
        <v>1 &gt; 4</v>
      </c>
      <c r="X1300" s="66">
        <f>A1300+SUMIFS(Presensi!F:F,Presensi!E:E,'Entry Data'!AP1300)</f>
        <v>1</v>
      </c>
      <c r="Y1300" s="66">
        <f>IFERROR(INDEX('Retasi Pricing'!F:F,MATCH('Entry Data'!AM1300,'Retasi Pricing'!E:E,0))*X1300,"")</f>
        <v>27500</v>
      </c>
      <c r="Z1300" s="62" t="s">
        <v>26</v>
      </c>
      <c r="AA1300" s="62" t="s">
        <v>27</v>
      </c>
      <c r="AB1300" s="32"/>
      <c r="AC1300" s="32" t="s">
        <v>191</v>
      </c>
      <c r="AD1300" s="32" t="str">
        <f t="shared" si="365"/>
        <v/>
      </c>
      <c r="AF1300" s="5" t="str">
        <f t="shared" si="366"/>
        <v>ahmad asfuri44192</v>
      </c>
      <c r="AG1300" s="5" t="str">
        <f t="shared" si="367"/>
        <v>BMJ 04044192UTARANIGHT</v>
      </c>
      <c r="AH1300" s="5" t="str">
        <f t="shared" si="368"/>
        <v>ahmad asfuri44192UTARANIGHT</v>
      </c>
      <c r="AI1300" s="5" t="str">
        <f t="shared" si="369"/>
        <v>BMJ 04044192NIGHT</v>
      </c>
      <c r="AJ1300" s="5" t="str">
        <f t="shared" si="370"/>
        <v>ahmad asfuri44192NIGHT</v>
      </c>
      <c r="AK1300" s="5" t="str">
        <f t="shared" si="371"/>
        <v>ahmad asfuriBMJ II</v>
      </c>
      <c r="AL1300" s="5" t="str">
        <f t="shared" si="373"/>
        <v>3UTARA</v>
      </c>
      <c r="AM1300" s="5" t="str">
        <f t="shared" si="374"/>
        <v>1 &gt; 4UTARA12 RODA</v>
      </c>
      <c r="AN1300" s="5" t="str">
        <f t="shared" si="375"/>
        <v>ahmad asfuriBMJ II1 &gt; 4UTARA12 RODA</v>
      </c>
      <c r="AO1300" s="5" t="str">
        <f t="shared" si="376"/>
        <v>ahmad asfuri1 &gt; 4UTARA12 RODA</v>
      </c>
      <c r="AP1300" s="5" t="str">
        <f t="shared" si="377"/>
        <v>44192NIGHT</v>
      </c>
    </row>
    <row r="1301" spans="1:42" x14ac:dyDescent="0.3">
      <c r="A1301" s="33">
        <v>1</v>
      </c>
      <c r="B1301" s="33"/>
      <c r="C1301" s="70">
        <v>44192</v>
      </c>
      <c r="D1301" s="71" t="s">
        <v>87</v>
      </c>
      <c r="E1301" s="70">
        <v>44193.25277777778</v>
      </c>
      <c r="F1301" s="71">
        <v>5157176</v>
      </c>
      <c r="G1301" s="33" t="s">
        <v>20</v>
      </c>
      <c r="H1301" s="33" t="s">
        <v>21</v>
      </c>
      <c r="I1301" s="33" t="s">
        <v>51</v>
      </c>
      <c r="J1301" s="33" t="s">
        <v>46</v>
      </c>
      <c r="K1301" s="63" t="s">
        <v>25</v>
      </c>
      <c r="L1301" s="32" t="str">
        <f t="shared" si="360"/>
        <v>CGE370</v>
      </c>
      <c r="M1301" s="32" t="str">
        <f t="shared" si="361"/>
        <v>BMJ II</v>
      </c>
      <c r="N1301" s="32" t="str">
        <f t="shared" si="362"/>
        <v>12 RODA</v>
      </c>
      <c r="O1301" s="146">
        <v>44193.252916666665</v>
      </c>
      <c r="P1301" s="65">
        <v>44193.252916666665</v>
      </c>
      <c r="Q1301" s="65"/>
      <c r="R1301" s="66">
        <v>4</v>
      </c>
      <c r="S1301" s="66">
        <v>47100</v>
      </c>
      <c r="T1301" s="66">
        <v>18620</v>
      </c>
      <c r="U1301" s="67">
        <f t="shared" si="372"/>
        <v>28.48</v>
      </c>
      <c r="V1301" s="66">
        <f t="shared" si="363"/>
        <v>577488.96</v>
      </c>
      <c r="W1301" s="66" t="str">
        <f t="shared" si="364"/>
        <v>1 &gt; 4</v>
      </c>
      <c r="X1301" s="66">
        <f>A1301+SUMIFS(Presensi!F:F,Presensi!E:E,'Entry Data'!AP1301)</f>
        <v>1</v>
      </c>
      <c r="Y1301" s="66">
        <f>IFERROR(INDEX('Retasi Pricing'!F:F,MATCH('Entry Data'!AM1301,'Retasi Pricing'!E:E,0))*X1301,"")</f>
        <v>27500</v>
      </c>
      <c r="Z1301" s="62" t="s">
        <v>26</v>
      </c>
      <c r="AA1301" s="62" t="s">
        <v>27</v>
      </c>
      <c r="AB1301" s="32"/>
      <c r="AC1301" s="32" t="s">
        <v>191</v>
      </c>
      <c r="AD1301" s="32" t="str">
        <f t="shared" si="365"/>
        <v/>
      </c>
      <c r="AF1301" s="5" t="str">
        <f t="shared" si="366"/>
        <v>ahmad asfuri44192</v>
      </c>
      <c r="AG1301" s="5" t="str">
        <f t="shared" si="367"/>
        <v>BMJ 04044192UTARANIGHT</v>
      </c>
      <c r="AH1301" s="5" t="str">
        <f t="shared" si="368"/>
        <v>ahmad asfuri44192UTARANIGHT</v>
      </c>
      <c r="AI1301" s="5" t="str">
        <f t="shared" si="369"/>
        <v>BMJ 04044192NIGHT</v>
      </c>
      <c r="AJ1301" s="5" t="str">
        <f t="shared" si="370"/>
        <v>ahmad asfuri44192NIGHT</v>
      </c>
      <c r="AK1301" s="5" t="str">
        <f t="shared" si="371"/>
        <v>ahmad asfuriBMJ II</v>
      </c>
      <c r="AL1301" s="5" t="str">
        <f t="shared" si="373"/>
        <v>4UTARA</v>
      </c>
      <c r="AM1301" s="5" t="str">
        <f t="shared" si="374"/>
        <v>1 &gt; 4UTARA12 RODA</v>
      </c>
      <c r="AN1301" s="5" t="str">
        <f t="shared" si="375"/>
        <v>ahmad asfuriBMJ II1 &gt; 4UTARA12 RODA</v>
      </c>
      <c r="AO1301" s="5" t="str">
        <f t="shared" si="376"/>
        <v>ahmad asfuri1 &gt; 4UTARA12 RODA</v>
      </c>
      <c r="AP1301" s="5" t="str">
        <f t="shared" si="377"/>
        <v>44192NIGHT</v>
      </c>
    </row>
    <row r="1302" spans="1:42" x14ac:dyDescent="0.3">
      <c r="A1302" s="33">
        <v>1</v>
      </c>
      <c r="B1302" s="33"/>
      <c r="C1302" s="70">
        <v>44192</v>
      </c>
      <c r="D1302" s="71" t="s">
        <v>87</v>
      </c>
      <c r="E1302" s="70">
        <v>44192.813194444447</v>
      </c>
      <c r="F1302" s="71">
        <v>5156626</v>
      </c>
      <c r="G1302" s="33" t="s">
        <v>20</v>
      </c>
      <c r="H1302" s="33" t="s">
        <v>50</v>
      </c>
      <c r="I1302" s="33" t="s">
        <v>51</v>
      </c>
      <c r="J1302" s="33" t="s">
        <v>53</v>
      </c>
      <c r="K1302" s="63" t="s">
        <v>126</v>
      </c>
      <c r="L1302" s="32" t="str">
        <f t="shared" si="360"/>
        <v>CGE370</v>
      </c>
      <c r="M1302" s="32" t="str">
        <f t="shared" si="361"/>
        <v>BMJ II</v>
      </c>
      <c r="N1302" s="32" t="str">
        <f t="shared" si="362"/>
        <v>12 RODA</v>
      </c>
      <c r="O1302" s="146">
        <v>44192.81355324074</v>
      </c>
      <c r="P1302" s="65">
        <v>44192.819548611114</v>
      </c>
      <c r="Q1302" s="65"/>
      <c r="R1302" s="66">
        <v>1</v>
      </c>
      <c r="S1302" s="66">
        <v>44800</v>
      </c>
      <c r="T1302" s="66">
        <v>16920</v>
      </c>
      <c r="U1302" s="67">
        <f t="shared" si="372"/>
        <v>27.88</v>
      </c>
      <c r="V1302" s="66">
        <f t="shared" si="363"/>
        <v>565322.76</v>
      </c>
      <c r="W1302" s="66" t="str">
        <f t="shared" si="364"/>
        <v>1 &gt; 4</v>
      </c>
      <c r="X1302" s="66">
        <f>A1302+SUMIFS(Presensi!F:F,Presensi!E:E,'Entry Data'!AP1302)</f>
        <v>1</v>
      </c>
      <c r="Y1302" s="66">
        <f>IFERROR(INDEX('Retasi Pricing'!F:F,MATCH('Entry Data'!AM1302,'Retasi Pricing'!E:E,0))*X1302,"")</f>
        <v>27500</v>
      </c>
      <c r="Z1302" s="62" t="s">
        <v>26</v>
      </c>
      <c r="AA1302" s="62" t="s">
        <v>27</v>
      </c>
      <c r="AB1302" s="32"/>
      <c r="AC1302" s="32" t="s">
        <v>371</v>
      </c>
      <c r="AD1302" s="32" t="str">
        <f t="shared" si="365"/>
        <v/>
      </c>
      <c r="AF1302" s="5" t="str">
        <f t="shared" si="366"/>
        <v>Miftahul Amin44192</v>
      </c>
      <c r="AG1302" s="5" t="str">
        <f t="shared" si="367"/>
        <v>BMJ 04244192UTARANIGHT</v>
      </c>
      <c r="AH1302" s="5" t="str">
        <f t="shared" si="368"/>
        <v>Miftahul Amin44192UTARANIGHT</v>
      </c>
      <c r="AI1302" s="5" t="str">
        <f t="shared" si="369"/>
        <v>BMJ 04244192NIGHT</v>
      </c>
      <c r="AJ1302" s="5" t="str">
        <f t="shared" si="370"/>
        <v>Miftahul Amin44192NIGHT</v>
      </c>
      <c r="AK1302" s="5" t="str">
        <f t="shared" si="371"/>
        <v>Miftahul AminBMJ II</v>
      </c>
      <c r="AL1302" s="5" t="str">
        <f t="shared" si="373"/>
        <v>1UTARA</v>
      </c>
      <c r="AM1302" s="5" t="str">
        <f t="shared" si="374"/>
        <v>1 &gt; 4UTARA12 RODA</v>
      </c>
      <c r="AN1302" s="5" t="str">
        <f t="shared" si="375"/>
        <v>Miftahul AminBMJ II1 &gt; 4UTARA12 RODA</v>
      </c>
      <c r="AO1302" s="5" t="str">
        <f t="shared" si="376"/>
        <v>Miftahul Amin1 &gt; 4UTARA12 RODA</v>
      </c>
      <c r="AP1302" s="5" t="str">
        <f t="shared" si="377"/>
        <v>44192NIGHT</v>
      </c>
    </row>
    <row r="1303" spans="1:42" x14ac:dyDescent="0.3">
      <c r="A1303" s="33">
        <v>1</v>
      </c>
      <c r="B1303" s="33"/>
      <c r="C1303" s="70">
        <v>44192</v>
      </c>
      <c r="D1303" s="71" t="s">
        <v>87</v>
      </c>
      <c r="E1303" s="70">
        <v>44192.870138888888</v>
      </c>
      <c r="F1303" s="71">
        <v>5156718</v>
      </c>
      <c r="G1303" s="33" t="s">
        <v>20</v>
      </c>
      <c r="H1303" s="33" t="s">
        <v>21</v>
      </c>
      <c r="I1303" s="33" t="s">
        <v>45</v>
      </c>
      <c r="J1303" s="33" t="s">
        <v>46</v>
      </c>
      <c r="K1303" s="63" t="s">
        <v>126</v>
      </c>
      <c r="L1303" s="32" t="str">
        <f t="shared" si="360"/>
        <v>CGE370</v>
      </c>
      <c r="M1303" s="32" t="str">
        <f t="shared" si="361"/>
        <v>BMJ II</v>
      </c>
      <c r="N1303" s="32" t="str">
        <f t="shared" si="362"/>
        <v>12 RODA</v>
      </c>
      <c r="O1303" s="146">
        <v>44192.870891203704</v>
      </c>
      <c r="P1303" s="65">
        <v>44192.870891203704</v>
      </c>
      <c r="Q1303" s="65"/>
      <c r="R1303" s="66">
        <v>2</v>
      </c>
      <c r="S1303" s="66">
        <v>43980</v>
      </c>
      <c r="T1303" s="66">
        <v>16920</v>
      </c>
      <c r="U1303" s="67">
        <f t="shared" si="372"/>
        <v>27.06</v>
      </c>
      <c r="V1303" s="66">
        <f t="shared" si="363"/>
        <v>548695.61999999988</v>
      </c>
      <c r="W1303" s="66" t="str">
        <f t="shared" si="364"/>
        <v>1 &gt; 4</v>
      </c>
      <c r="X1303" s="66">
        <f>A1303+SUMIFS(Presensi!F:F,Presensi!E:E,'Entry Data'!AP1303)</f>
        <v>1</v>
      </c>
      <c r="Y1303" s="66">
        <f>IFERROR(INDEX('Retasi Pricing'!F:F,MATCH('Entry Data'!AM1303,'Retasi Pricing'!E:E,0))*X1303,"")</f>
        <v>27500</v>
      </c>
      <c r="Z1303" s="62" t="s">
        <v>26</v>
      </c>
      <c r="AA1303" s="62" t="s">
        <v>27</v>
      </c>
      <c r="AB1303" s="32"/>
      <c r="AC1303" s="32" t="s">
        <v>371</v>
      </c>
      <c r="AD1303" s="32" t="str">
        <f t="shared" si="365"/>
        <v/>
      </c>
      <c r="AF1303" s="5" t="str">
        <f t="shared" si="366"/>
        <v>Miftahul Amin44192</v>
      </c>
      <c r="AG1303" s="5" t="str">
        <f t="shared" si="367"/>
        <v>BMJ 04244192UTARANIGHT</v>
      </c>
      <c r="AH1303" s="5" t="str">
        <f t="shared" si="368"/>
        <v>Miftahul Amin44192UTARANIGHT</v>
      </c>
      <c r="AI1303" s="5" t="str">
        <f t="shared" si="369"/>
        <v>BMJ 04244192NIGHT</v>
      </c>
      <c r="AJ1303" s="5" t="str">
        <f t="shared" si="370"/>
        <v>Miftahul Amin44192NIGHT</v>
      </c>
      <c r="AK1303" s="5" t="str">
        <f t="shared" si="371"/>
        <v>Miftahul AminBMJ II</v>
      </c>
      <c r="AL1303" s="5" t="str">
        <f t="shared" si="373"/>
        <v>2UTARA</v>
      </c>
      <c r="AM1303" s="5" t="str">
        <f t="shared" si="374"/>
        <v>1 &gt; 4UTARA12 RODA</v>
      </c>
      <c r="AN1303" s="5" t="str">
        <f t="shared" si="375"/>
        <v>Miftahul AminBMJ II1 &gt; 4UTARA12 RODA</v>
      </c>
      <c r="AO1303" s="5" t="str">
        <f t="shared" si="376"/>
        <v>Miftahul Amin1 &gt; 4UTARA12 RODA</v>
      </c>
      <c r="AP1303" s="5" t="str">
        <f t="shared" si="377"/>
        <v>44192NIGHT</v>
      </c>
    </row>
    <row r="1304" spans="1:42" x14ac:dyDescent="0.3">
      <c r="A1304" s="33">
        <v>1</v>
      </c>
      <c r="B1304" s="33"/>
      <c r="C1304" s="70">
        <v>44192</v>
      </c>
      <c r="D1304" s="71" t="s">
        <v>87</v>
      </c>
      <c r="E1304" s="70">
        <v>44192.933333333334</v>
      </c>
      <c r="F1304" s="71">
        <v>5156801</v>
      </c>
      <c r="G1304" s="33" t="s">
        <v>20</v>
      </c>
      <c r="H1304" s="33" t="s">
        <v>21</v>
      </c>
      <c r="I1304" s="33" t="s">
        <v>45</v>
      </c>
      <c r="J1304" s="33" t="s">
        <v>46</v>
      </c>
      <c r="K1304" s="63" t="s">
        <v>126</v>
      </c>
      <c r="L1304" s="32" t="str">
        <f t="shared" si="360"/>
        <v>CGE370</v>
      </c>
      <c r="M1304" s="32" t="str">
        <f t="shared" si="361"/>
        <v>BMJ II</v>
      </c>
      <c r="N1304" s="32" t="str">
        <f t="shared" si="362"/>
        <v>12 RODA</v>
      </c>
      <c r="O1304" s="146">
        <v>44192.934027777781</v>
      </c>
      <c r="P1304" s="65">
        <v>44192.934027777781</v>
      </c>
      <c r="Q1304" s="65"/>
      <c r="R1304" s="66">
        <v>3</v>
      </c>
      <c r="S1304" s="66">
        <v>45220</v>
      </c>
      <c r="T1304" s="66">
        <v>16920</v>
      </c>
      <c r="U1304" s="67">
        <f t="shared" si="372"/>
        <v>28.3</v>
      </c>
      <c r="V1304" s="66">
        <f t="shared" si="363"/>
        <v>573839.1</v>
      </c>
      <c r="W1304" s="66" t="str">
        <f t="shared" si="364"/>
        <v>1 &gt; 4</v>
      </c>
      <c r="X1304" s="66">
        <f>A1304+SUMIFS(Presensi!F:F,Presensi!E:E,'Entry Data'!AP1304)</f>
        <v>1</v>
      </c>
      <c r="Y1304" s="66">
        <f>IFERROR(INDEX('Retasi Pricing'!F:F,MATCH('Entry Data'!AM1304,'Retasi Pricing'!E:E,0))*X1304,"")</f>
        <v>27500</v>
      </c>
      <c r="Z1304" s="62" t="s">
        <v>26</v>
      </c>
      <c r="AA1304" s="62" t="s">
        <v>27</v>
      </c>
      <c r="AB1304" s="32"/>
      <c r="AC1304" s="32" t="s">
        <v>371</v>
      </c>
      <c r="AD1304" s="32" t="str">
        <f t="shared" si="365"/>
        <v/>
      </c>
      <c r="AF1304" s="5" t="str">
        <f t="shared" si="366"/>
        <v>Miftahul Amin44192</v>
      </c>
      <c r="AG1304" s="5" t="str">
        <f t="shared" si="367"/>
        <v>BMJ 04244192UTARANIGHT</v>
      </c>
      <c r="AH1304" s="5" t="str">
        <f t="shared" si="368"/>
        <v>Miftahul Amin44192UTARANIGHT</v>
      </c>
      <c r="AI1304" s="5" t="str">
        <f t="shared" si="369"/>
        <v>BMJ 04244192NIGHT</v>
      </c>
      <c r="AJ1304" s="5" t="str">
        <f t="shared" si="370"/>
        <v>Miftahul Amin44192NIGHT</v>
      </c>
      <c r="AK1304" s="5" t="str">
        <f t="shared" si="371"/>
        <v>Miftahul AminBMJ II</v>
      </c>
      <c r="AL1304" s="5" t="str">
        <f t="shared" si="373"/>
        <v>3UTARA</v>
      </c>
      <c r="AM1304" s="5" t="str">
        <f t="shared" si="374"/>
        <v>1 &gt; 4UTARA12 RODA</v>
      </c>
      <c r="AN1304" s="5" t="str">
        <f t="shared" si="375"/>
        <v>Miftahul AminBMJ II1 &gt; 4UTARA12 RODA</v>
      </c>
      <c r="AO1304" s="5" t="str">
        <f t="shared" si="376"/>
        <v>Miftahul Amin1 &gt; 4UTARA12 RODA</v>
      </c>
      <c r="AP1304" s="5" t="str">
        <f t="shared" si="377"/>
        <v>44192NIGHT</v>
      </c>
    </row>
    <row r="1305" spans="1:42" x14ac:dyDescent="0.3">
      <c r="A1305" s="33">
        <v>1</v>
      </c>
      <c r="B1305" s="33"/>
      <c r="C1305" s="70">
        <v>44192</v>
      </c>
      <c r="D1305" s="71" t="s">
        <v>87</v>
      </c>
      <c r="E1305" s="70">
        <v>44192.986805555556</v>
      </c>
      <c r="F1305" s="71">
        <v>5156880</v>
      </c>
      <c r="G1305" s="33" t="s">
        <v>20</v>
      </c>
      <c r="H1305" s="33" t="s">
        <v>50</v>
      </c>
      <c r="I1305" s="33" t="s">
        <v>51</v>
      </c>
      <c r="J1305" s="33" t="s">
        <v>53</v>
      </c>
      <c r="K1305" s="63" t="s">
        <v>126</v>
      </c>
      <c r="L1305" s="32" t="str">
        <f t="shared" si="360"/>
        <v>CGE370</v>
      </c>
      <c r="M1305" s="32" t="str">
        <f t="shared" si="361"/>
        <v>BMJ II</v>
      </c>
      <c r="N1305" s="32" t="str">
        <f t="shared" si="362"/>
        <v>12 RODA</v>
      </c>
      <c r="O1305" s="146">
        <v>44192.987523148149</v>
      </c>
      <c r="P1305" s="65">
        <v>44192.987523148149</v>
      </c>
      <c r="Q1305" s="65"/>
      <c r="R1305" s="66">
        <v>4</v>
      </c>
      <c r="S1305" s="66">
        <v>44640</v>
      </c>
      <c r="T1305" s="66">
        <v>16920</v>
      </c>
      <c r="U1305" s="67">
        <f t="shared" si="372"/>
        <v>27.72</v>
      </c>
      <c r="V1305" s="66">
        <f t="shared" si="363"/>
        <v>562078.43999999994</v>
      </c>
      <c r="W1305" s="66" t="str">
        <f t="shared" si="364"/>
        <v>1 &gt; 4</v>
      </c>
      <c r="X1305" s="66">
        <f>A1305+SUMIFS(Presensi!F:F,Presensi!E:E,'Entry Data'!AP1305)</f>
        <v>1</v>
      </c>
      <c r="Y1305" s="66">
        <f>IFERROR(INDEX('Retasi Pricing'!F:F,MATCH('Entry Data'!AM1305,'Retasi Pricing'!E:E,0))*X1305,"")</f>
        <v>27500</v>
      </c>
      <c r="Z1305" s="62" t="s">
        <v>26</v>
      </c>
      <c r="AA1305" s="62" t="s">
        <v>27</v>
      </c>
      <c r="AB1305" s="32"/>
      <c r="AC1305" s="32" t="s">
        <v>371</v>
      </c>
      <c r="AD1305" s="32" t="str">
        <f t="shared" si="365"/>
        <v/>
      </c>
      <c r="AF1305" s="5" t="str">
        <f t="shared" si="366"/>
        <v>Miftahul Amin44192</v>
      </c>
      <c r="AG1305" s="5" t="str">
        <f t="shared" si="367"/>
        <v>BMJ 04244192UTARANIGHT</v>
      </c>
      <c r="AH1305" s="5" t="str">
        <f t="shared" si="368"/>
        <v>Miftahul Amin44192UTARANIGHT</v>
      </c>
      <c r="AI1305" s="5" t="str">
        <f t="shared" si="369"/>
        <v>BMJ 04244192NIGHT</v>
      </c>
      <c r="AJ1305" s="5" t="str">
        <f t="shared" si="370"/>
        <v>Miftahul Amin44192NIGHT</v>
      </c>
      <c r="AK1305" s="5" t="str">
        <f t="shared" si="371"/>
        <v>Miftahul AminBMJ II</v>
      </c>
      <c r="AL1305" s="5" t="str">
        <f t="shared" si="373"/>
        <v>4UTARA</v>
      </c>
      <c r="AM1305" s="5" t="str">
        <f t="shared" si="374"/>
        <v>1 &gt; 4UTARA12 RODA</v>
      </c>
      <c r="AN1305" s="5" t="str">
        <f t="shared" si="375"/>
        <v>Miftahul AminBMJ II1 &gt; 4UTARA12 RODA</v>
      </c>
      <c r="AO1305" s="5" t="str">
        <f t="shared" si="376"/>
        <v>Miftahul Amin1 &gt; 4UTARA12 RODA</v>
      </c>
      <c r="AP1305" s="5" t="str">
        <f t="shared" si="377"/>
        <v>44192NIGHT</v>
      </c>
    </row>
    <row r="1306" spans="1:42" x14ac:dyDescent="0.3">
      <c r="A1306" s="33">
        <v>1</v>
      </c>
      <c r="B1306" s="33"/>
      <c r="C1306" s="70">
        <v>44192</v>
      </c>
      <c r="D1306" s="71" t="s">
        <v>87</v>
      </c>
      <c r="E1306" s="70">
        <v>44193.070138888892</v>
      </c>
      <c r="F1306" s="71">
        <v>5156947</v>
      </c>
      <c r="G1306" s="33" t="s">
        <v>20</v>
      </c>
      <c r="H1306" s="33" t="s">
        <v>50</v>
      </c>
      <c r="I1306" s="33" t="s">
        <v>51</v>
      </c>
      <c r="J1306" s="33" t="s">
        <v>52</v>
      </c>
      <c r="K1306" s="63" t="s">
        <v>126</v>
      </c>
      <c r="L1306" s="32" t="str">
        <f t="shared" si="360"/>
        <v>CGE370</v>
      </c>
      <c r="M1306" s="32" t="str">
        <f t="shared" si="361"/>
        <v>BMJ II</v>
      </c>
      <c r="N1306" s="32" t="str">
        <f t="shared" si="362"/>
        <v>12 RODA</v>
      </c>
      <c r="O1306" s="146">
        <v>44193.070451388892</v>
      </c>
      <c r="P1306" s="65">
        <v>44193.070451388892</v>
      </c>
      <c r="Q1306" s="65"/>
      <c r="R1306" s="66">
        <v>5</v>
      </c>
      <c r="S1306" s="66">
        <v>46840</v>
      </c>
      <c r="T1306" s="66">
        <v>16920</v>
      </c>
      <c r="U1306" s="67">
        <f t="shared" si="372"/>
        <v>29.92</v>
      </c>
      <c r="V1306" s="66">
        <f t="shared" si="363"/>
        <v>606687.84000000008</v>
      </c>
      <c r="W1306" s="66" t="str">
        <f t="shared" si="364"/>
        <v>&gt; 5</v>
      </c>
      <c r="X1306" s="66">
        <f>A1306+SUMIFS(Presensi!F:F,Presensi!E:E,'Entry Data'!AP1306)</f>
        <v>1</v>
      </c>
      <c r="Y1306" s="66">
        <f>IFERROR(INDEX('Retasi Pricing'!F:F,MATCH('Entry Data'!AM1306,'Retasi Pricing'!E:E,0))*X1306,"")</f>
        <v>31200</v>
      </c>
      <c r="Z1306" s="62" t="s">
        <v>26</v>
      </c>
      <c r="AA1306" s="62" t="s">
        <v>27</v>
      </c>
      <c r="AB1306" s="32"/>
      <c r="AC1306" s="32" t="s">
        <v>371</v>
      </c>
      <c r="AD1306" s="32" t="str">
        <f t="shared" si="365"/>
        <v/>
      </c>
      <c r="AF1306" s="5" t="str">
        <f t="shared" si="366"/>
        <v>Miftahul Amin44192</v>
      </c>
      <c r="AG1306" s="5" t="str">
        <f t="shared" si="367"/>
        <v>BMJ 04244192UTARANIGHT</v>
      </c>
      <c r="AH1306" s="5" t="str">
        <f t="shared" si="368"/>
        <v>Miftahul Amin44192UTARANIGHT</v>
      </c>
      <c r="AI1306" s="5" t="str">
        <f t="shared" si="369"/>
        <v>BMJ 04244192NIGHT</v>
      </c>
      <c r="AJ1306" s="5" t="str">
        <f t="shared" si="370"/>
        <v>Miftahul Amin44192NIGHT</v>
      </c>
      <c r="AK1306" s="5" t="str">
        <f t="shared" si="371"/>
        <v>Miftahul AminBMJ II</v>
      </c>
      <c r="AL1306" s="5" t="str">
        <f t="shared" si="373"/>
        <v>5UTARA</v>
      </c>
      <c r="AM1306" s="5" t="str">
        <f t="shared" si="374"/>
        <v>&gt; 5UTARA12 RODA</v>
      </c>
      <c r="AN1306" s="5" t="str">
        <f t="shared" si="375"/>
        <v>Miftahul AminBMJ II&gt; 5UTARA12 RODA</v>
      </c>
      <c r="AO1306" s="5" t="str">
        <f t="shared" si="376"/>
        <v>Miftahul Amin&gt; 5UTARA12 RODA</v>
      </c>
      <c r="AP1306" s="5" t="str">
        <f t="shared" si="377"/>
        <v>44192NIGHT</v>
      </c>
    </row>
    <row r="1307" spans="1:42" x14ac:dyDescent="0.3">
      <c r="A1307" s="33">
        <v>1</v>
      </c>
      <c r="B1307" s="33"/>
      <c r="C1307" s="70">
        <v>44192</v>
      </c>
      <c r="D1307" s="71" t="s">
        <v>87</v>
      </c>
      <c r="E1307" s="70">
        <v>44193.125694444447</v>
      </c>
      <c r="F1307" s="71">
        <v>5157031</v>
      </c>
      <c r="G1307" s="33" t="s">
        <v>20</v>
      </c>
      <c r="H1307" s="33" t="s">
        <v>21</v>
      </c>
      <c r="I1307" s="33" t="s">
        <v>51</v>
      </c>
      <c r="J1307" s="33" t="s">
        <v>46</v>
      </c>
      <c r="K1307" s="63" t="s">
        <v>126</v>
      </c>
      <c r="L1307" s="32" t="str">
        <f t="shared" si="360"/>
        <v>CGE370</v>
      </c>
      <c r="M1307" s="32" t="str">
        <f t="shared" si="361"/>
        <v>BMJ II</v>
      </c>
      <c r="N1307" s="32" t="str">
        <f t="shared" si="362"/>
        <v>12 RODA</v>
      </c>
      <c r="O1307" s="146">
        <v>44193.126111111109</v>
      </c>
      <c r="P1307" s="65">
        <v>44193.126111111109</v>
      </c>
      <c r="Q1307" s="65"/>
      <c r="R1307" s="66">
        <v>6</v>
      </c>
      <c r="S1307" s="66">
        <v>46060</v>
      </c>
      <c r="T1307" s="66">
        <v>16920</v>
      </c>
      <c r="U1307" s="67">
        <f t="shared" si="372"/>
        <v>29.14</v>
      </c>
      <c r="V1307" s="66">
        <f t="shared" si="363"/>
        <v>590871.78</v>
      </c>
      <c r="W1307" s="66" t="str">
        <f t="shared" si="364"/>
        <v>&gt; 6</v>
      </c>
      <c r="X1307" s="66">
        <f>A1307+SUMIFS(Presensi!F:F,Presensi!E:E,'Entry Data'!AP1307)</f>
        <v>1</v>
      </c>
      <c r="Y1307" s="66">
        <f>IFERROR(INDEX('Retasi Pricing'!F:F,MATCH('Entry Data'!AM1307,'Retasi Pricing'!E:E,0))*X1307,"")</f>
        <v>34450</v>
      </c>
      <c r="Z1307" s="62" t="s">
        <v>26</v>
      </c>
      <c r="AA1307" s="62" t="s">
        <v>27</v>
      </c>
      <c r="AB1307" s="32"/>
      <c r="AC1307" s="32" t="s">
        <v>371</v>
      </c>
      <c r="AD1307" s="32" t="str">
        <f t="shared" si="365"/>
        <v/>
      </c>
      <c r="AF1307" s="5" t="str">
        <f t="shared" si="366"/>
        <v>Miftahul Amin44192</v>
      </c>
      <c r="AG1307" s="5" t="str">
        <f t="shared" si="367"/>
        <v>BMJ 04244192UTARANIGHT</v>
      </c>
      <c r="AH1307" s="5" t="str">
        <f t="shared" si="368"/>
        <v>Miftahul Amin44192UTARANIGHT</v>
      </c>
      <c r="AI1307" s="5" t="str">
        <f t="shared" si="369"/>
        <v>BMJ 04244192NIGHT</v>
      </c>
      <c r="AJ1307" s="5" t="str">
        <f t="shared" si="370"/>
        <v>Miftahul Amin44192NIGHT</v>
      </c>
      <c r="AK1307" s="5" t="str">
        <f t="shared" si="371"/>
        <v>Miftahul AminBMJ II</v>
      </c>
      <c r="AL1307" s="5" t="str">
        <f t="shared" si="373"/>
        <v>6UTARA</v>
      </c>
      <c r="AM1307" s="5" t="str">
        <f t="shared" si="374"/>
        <v>&gt; 6UTARA12 RODA</v>
      </c>
      <c r="AN1307" s="5" t="str">
        <f t="shared" si="375"/>
        <v>Miftahul AminBMJ II&gt; 6UTARA12 RODA</v>
      </c>
      <c r="AO1307" s="5" t="str">
        <f t="shared" si="376"/>
        <v>Miftahul Amin&gt; 6UTARA12 RODA</v>
      </c>
      <c r="AP1307" s="5" t="str">
        <f t="shared" si="377"/>
        <v>44192NIGHT</v>
      </c>
    </row>
    <row r="1308" spans="1:42" x14ac:dyDescent="0.3">
      <c r="A1308" s="33">
        <v>1</v>
      </c>
      <c r="B1308" s="33"/>
      <c r="C1308" s="70">
        <v>44192</v>
      </c>
      <c r="D1308" s="71" t="s">
        <v>87</v>
      </c>
      <c r="E1308" s="70">
        <v>44192.82708333333</v>
      </c>
      <c r="F1308" s="71">
        <v>5156645</v>
      </c>
      <c r="G1308" s="33" t="s">
        <v>20</v>
      </c>
      <c r="H1308" s="33" t="s">
        <v>50</v>
      </c>
      <c r="I1308" s="33" t="s">
        <v>51</v>
      </c>
      <c r="J1308" s="33" t="s">
        <v>52</v>
      </c>
      <c r="K1308" s="63" t="s">
        <v>33</v>
      </c>
      <c r="L1308" s="32" t="str">
        <f t="shared" si="360"/>
        <v>CGE370</v>
      </c>
      <c r="M1308" s="32" t="str">
        <f t="shared" si="361"/>
        <v>BMJ II</v>
      </c>
      <c r="N1308" s="32" t="str">
        <f t="shared" si="362"/>
        <v>12 RODA</v>
      </c>
      <c r="O1308" s="146">
        <v>44192.827581018515</v>
      </c>
      <c r="P1308" s="65">
        <v>44192.832395833335</v>
      </c>
      <c r="Q1308" s="65"/>
      <c r="R1308" s="66">
        <v>1</v>
      </c>
      <c r="S1308" s="66">
        <v>44480</v>
      </c>
      <c r="T1308" s="66">
        <v>16880</v>
      </c>
      <c r="U1308" s="67">
        <f t="shared" si="372"/>
        <v>27.6</v>
      </c>
      <c r="V1308" s="66">
        <f t="shared" si="363"/>
        <v>559645.20000000007</v>
      </c>
      <c r="W1308" s="66" t="str">
        <f t="shared" si="364"/>
        <v>1 &gt; 4</v>
      </c>
      <c r="X1308" s="66">
        <f>A1308+SUMIFS(Presensi!F:F,Presensi!E:E,'Entry Data'!AP1308)</f>
        <v>1</v>
      </c>
      <c r="Y1308" s="66">
        <f>IFERROR(INDEX('Retasi Pricing'!F:F,MATCH('Entry Data'!AM1308,'Retasi Pricing'!E:E,0))*X1308,"")</f>
        <v>27500</v>
      </c>
      <c r="Z1308" s="62" t="s">
        <v>26</v>
      </c>
      <c r="AA1308" s="62" t="s">
        <v>27</v>
      </c>
      <c r="AB1308" s="32"/>
      <c r="AC1308" s="32" t="s">
        <v>215</v>
      </c>
      <c r="AD1308" s="32" t="str">
        <f t="shared" si="365"/>
        <v/>
      </c>
      <c r="AF1308" s="5" t="str">
        <f t="shared" si="366"/>
        <v>roni irfansyah44192</v>
      </c>
      <c r="AG1308" s="5" t="str">
        <f t="shared" si="367"/>
        <v>BMJ 04344192UTARANIGHT</v>
      </c>
      <c r="AH1308" s="5" t="str">
        <f t="shared" si="368"/>
        <v>roni irfansyah44192UTARANIGHT</v>
      </c>
      <c r="AI1308" s="5" t="str">
        <f t="shared" si="369"/>
        <v>BMJ 04344192NIGHT</v>
      </c>
      <c r="AJ1308" s="5" t="str">
        <f t="shared" si="370"/>
        <v>roni irfansyah44192NIGHT</v>
      </c>
      <c r="AK1308" s="5" t="str">
        <f t="shared" si="371"/>
        <v>roni irfansyahBMJ II</v>
      </c>
      <c r="AL1308" s="5" t="str">
        <f t="shared" si="373"/>
        <v>1UTARA</v>
      </c>
      <c r="AM1308" s="5" t="str">
        <f t="shared" si="374"/>
        <v>1 &gt; 4UTARA12 RODA</v>
      </c>
      <c r="AN1308" s="5" t="str">
        <f t="shared" si="375"/>
        <v>roni irfansyahBMJ II1 &gt; 4UTARA12 RODA</v>
      </c>
      <c r="AO1308" s="5" t="str">
        <f t="shared" si="376"/>
        <v>roni irfansyah1 &gt; 4UTARA12 RODA</v>
      </c>
      <c r="AP1308" s="5" t="str">
        <f t="shared" si="377"/>
        <v>44192NIGHT</v>
      </c>
    </row>
    <row r="1309" spans="1:42" x14ac:dyDescent="0.3">
      <c r="A1309" s="33">
        <v>1</v>
      </c>
      <c r="B1309" s="33"/>
      <c r="C1309" s="70">
        <v>44192</v>
      </c>
      <c r="D1309" s="71" t="s">
        <v>87</v>
      </c>
      <c r="E1309" s="70">
        <v>44192.885416666664</v>
      </c>
      <c r="F1309" s="71">
        <v>5156737</v>
      </c>
      <c r="G1309" s="33" t="s">
        <v>20</v>
      </c>
      <c r="H1309" s="33" t="s">
        <v>21</v>
      </c>
      <c r="I1309" s="33" t="s">
        <v>277</v>
      </c>
      <c r="J1309" s="33" t="s">
        <v>46</v>
      </c>
      <c r="K1309" s="63" t="s">
        <v>33</v>
      </c>
      <c r="L1309" s="32" t="str">
        <f t="shared" si="360"/>
        <v>CGE370</v>
      </c>
      <c r="M1309" s="32" t="str">
        <f t="shared" si="361"/>
        <v>BMJ II</v>
      </c>
      <c r="N1309" s="32" t="str">
        <f t="shared" si="362"/>
        <v>12 RODA</v>
      </c>
      <c r="O1309" s="146">
        <v>44192.88616898148</v>
      </c>
      <c r="P1309" s="65">
        <v>44192.88616898148</v>
      </c>
      <c r="Q1309" s="65"/>
      <c r="R1309" s="66">
        <v>2</v>
      </c>
      <c r="S1309" s="66">
        <v>45700</v>
      </c>
      <c r="T1309" s="66">
        <v>16880</v>
      </c>
      <c r="U1309" s="67">
        <f t="shared" si="372"/>
        <v>28.82</v>
      </c>
      <c r="V1309" s="66">
        <f t="shared" si="363"/>
        <v>584383.14</v>
      </c>
      <c r="W1309" s="66" t="str">
        <f t="shared" si="364"/>
        <v>1 &gt; 4</v>
      </c>
      <c r="X1309" s="66">
        <f>A1309+SUMIFS(Presensi!F:F,Presensi!E:E,'Entry Data'!AP1309)</f>
        <v>1</v>
      </c>
      <c r="Y1309" s="66">
        <f>IFERROR(INDEX('Retasi Pricing'!F:F,MATCH('Entry Data'!AM1309,'Retasi Pricing'!E:E,0))*X1309,"")</f>
        <v>27500</v>
      </c>
      <c r="Z1309" s="62" t="s">
        <v>26</v>
      </c>
      <c r="AA1309" s="62" t="s">
        <v>27</v>
      </c>
      <c r="AB1309" s="32"/>
      <c r="AC1309" s="32" t="s">
        <v>215</v>
      </c>
      <c r="AD1309" s="32" t="str">
        <f t="shared" si="365"/>
        <v/>
      </c>
      <c r="AF1309" s="5" t="str">
        <f t="shared" si="366"/>
        <v>roni irfansyah44192</v>
      </c>
      <c r="AG1309" s="5" t="str">
        <f t="shared" si="367"/>
        <v>BMJ 04344192UTARANIGHT</v>
      </c>
      <c r="AH1309" s="5" t="str">
        <f t="shared" si="368"/>
        <v>roni irfansyah44192UTARANIGHT</v>
      </c>
      <c r="AI1309" s="5" t="str">
        <f t="shared" si="369"/>
        <v>BMJ 04344192NIGHT</v>
      </c>
      <c r="AJ1309" s="5" t="str">
        <f t="shared" si="370"/>
        <v>roni irfansyah44192NIGHT</v>
      </c>
      <c r="AK1309" s="5" t="str">
        <f t="shared" si="371"/>
        <v>roni irfansyahBMJ II</v>
      </c>
      <c r="AL1309" s="5" t="str">
        <f t="shared" si="373"/>
        <v>2UTARA</v>
      </c>
      <c r="AM1309" s="5" t="str">
        <f t="shared" si="374"/>
        <v>1 &gt; 4UTARA12 RODA</v>
      </c>
      <c r="AN1309" s="5" t="str">
        <f t="shared" si="375"/>
        <v>roni irfansyahBMJ II1 &gt; 4UTARA12 RODA</v>
      </c>
      <c r="AO1309" s="5" t="str">
        <f t="shared" si="376"/>
        <v>roni irfansyah1 &gt; 4UTARA12 RODA</v>
      </c>
      <c r="AP1309" s="5" t="str">
        <f t="shared" si="377"/>
        <v>44192NIGHT</v>
      </c>
    </row>
    <row r="1310" spans="1:42" x14ac:dyDescent="0.3">
      <c r="A1310" s="33">
        <v>1</v>
      </c>
      <c r="B1310" s="33"/>
      <c r="C1310" s="70">
        <v>44192</v>
      </c>
      <c r="D1310" s="71" t="s">
        <v>87</v>
      </c>
      <c r="E1310" s="70">
        <v>44192.947916666664</v>
      </c>
      <c r="F1310" s="71">
        <v>5156823</v>
      </c>
      <c r="G1310" s="33" t="s">
        <v>20</v>
      </c>
      <c r="H1310" s="33" t="s">
        <v>50</v>
      </c>
      <c r="I1310" s="33" t="s">
        <v>51</v>
      </c>
      <c r="J1310" s="33" t="s">
        <v>53</v>
      </c>
      <c r="K1310" s="63" t="s">
        <v>33</v>
      </c>
      <c r="L1310" s="32" t="str">
        <f t="shared" si="360"/>
        <v>CGE370</v>
      </c>
      <c r="M1310" s="32" t="str">
        <f t="shared" si="361"/>
        <v>BMJ II</v>
      </c>
      <c r="N1310" s="32" t="str">
        <f t="shared" si="362"/>
        <v>12 RODA</v>
      </c>
      <c r="O1310" s="146">
        <v>44192.948483796295</v>
      </c>
      <c r="P1310" s="65">
        <v>44192.948483796295</v>
      </c>
      <c r="Q1310" s="65"/>
      <c r="R1310" s="66">
        <v>3</v>
      </c>
      <c r="S1310" s="66">
        <v>45420</v>
      </c>
      <c r="T1310" s="66">
        <v>16880</v>
      </c>
      <c r="U1310" s="67">
        <f t="shared" si="372"/>
        <v>28.54</v>
      </c>
      <c r="V1310" s="66">
        <f t="shared" si="363"/>
        <v>578705.58000000007</v>
      </c>
      <c r="W1310" s="66" t="str">
        <f t="shared" si="364"/>
        <v>1 &gt; 4</v>
      </c>
      <c r="X1310" s="66">
        <f>A1310+SUMIFS(Presensi!F:F,Presensi!E:E,'Entry Data'!AP1310)</f>
        <v>1</v>
      </c>
      <c r="Y1310" s="66">
        <f>IFERROR(INDEX('Retasi Pricing'!F:F,MATCH('Entry Data'!AM1310,'Retasi Pricing'!E:E,0))*X1310,"")</f>
        <v>27500</v>
      </c>
      <c r="Z1310" s="62" t="s">
        <v>26</v>
      </c>
      <c r="AA1310" s="62" t="s">
        <v>27</v>
      </c>
      <c r="AB1310" s="32"/>
      <c r="AC1310" s="32" t="s">
        <v>215</v>
      </c>
      <c r="AD1310" s="32" t="str">
        <f t="shared" si="365"/>
        <v/>
      </c>
      <c r="AF1310" s="5" t="str">
        <f t="shared" si="366"/>
        <v>roni irfansyah44192</v>
      </c>
      <c r="AG1310" s="5" t="str">
        <f t="shared" si="367"/>
        <v>BMJ 04344192UTARANIGHT</v>
      </c>
      <c r="AH1310" s="5" t="str">
        <f t="shared" si="368"/>
        <v>roni irfansyah44192UTARANIGHT</v>
      </c>
      <c r="AI1310" s="5" t="str">
        <f t="shared" si="369"/>
        <v>BMJ 04344192NIGHT</v>
      </c>
      <c r="AJ1310" s="5" t="str">
        <f t="shared" si="370"/>
        <v>roni irfansyah44192NIGHT</v>
      </c>
      <c r="AK1310" s="5" t="str">
        <f t="shared" si="371"/>
        <v>roni irfansyahBMJ II</v>
      </c>
      <c r="AL1310" s="5" t="str">
        <f t="shared" si="373"/>
        <v>3UTARA</v>
      </c>
      <c r="AM1310" s="5" t="str">
        <f t="shared" si="374"/>
        <v>1 &gt; 4UTARA12 RODA</v>
      </c>
      <c r="AN1310" s="5" t="str">
        <f t="shared" si="375"/>
        <v>roni irfansyahBMJ II1 &gt; 4UTARA12 RODA</v>
      </c>
      <c r="AO1310" s="5" t="str">
        <f t="shared" si="376"/>
        <v>roni irfansyah1 &gt; 4UTARA12 RODA</v>
      </c>
      <c r="AP1310" s="5" t="str">
        <f t="shared" si="377"/>
        <v>44192NIGHT</v>
      </c>
    </row>
    <row r="1311" spans="1:42" x14ac:dyDescent="0.3">
      <c r="A1311" s="33">
        <v>1</v>
      </c>
      <c r="B1311" s="33"/>
      <c r="C1311" s="70">
        <v>44192</v>
      </c>
      <c r="D1311" s="71" t="s">
        <v>87</v>
      </c>
      <c r="E1311" s="70">
        <v>44193.010416666664</v>
      </c>
      <c r="F1311" s="71">
        <v>5156911</v>
      </c>
      <c r="G1311" s="33" t="s">
        <v>20</v>
      </c>
      <c r="H1311" s="33" t="s">
        <v>50</v>
      </c>
      <c r="I1311" s="33" t="s">
        <v>51</v>
      </c>
      <c r="J1311" s="33" t="s">
        <v>53</v>
      </c>
      <c r="K1311" s="63" t="s">
        <v>33</v>
      </c>
      <c r="L1311" s="32" t="str">
        <f t="shared" si="360"/>
        <v>CGE370</v>
      </c>
      <c r="M1311" s="32" t="str">
        <f t="shared" si="361"/>
        <v>BMJ II</v>
      </c>
      <c r="N1311" s="32" t="str">
        <f t="shared" si="362"/>
        <v>12 RODA</v>
      </c>
      <c r="O1311" s="146">
        <v>44193.010625000003</v>
      </c>
      <c r="P1311" s="65">
        <v>44193.010625000003</v>
      </c>
      <c r="Q1311" s="65"/>
      <c r="R1311" s="66">
        <v>4</v>
      </c>
      <c r="S1311" s="66">
        <v>46080</v>
      </c>
      <c r="T1311" s="66">
        <v>16880</v>
      </c>
      <c r="U1311" s="67">
        <f t="shared" si="372"/>
        <v>29.2</v>
      </c>
      <c r="V1311" s="66">
        <f t="shared" si="363"/>
        <v>592088.4</v>
      </c>
      <c r="W1311" s="66" t="str">
        <f t="shared" si="364"/>
        <v>1 &gt; 4</v>
      </c>
      <c r="X1311" s="66">
        <f>A1311+SUMIFS(Presensi!F:F,Presensi!E:E,'Entry Data'!AP1311)</f>
        <v>1</v>
      </c>
      <c r="Y1311" s="66">
        <f>IFERROR(INDEX('Retasi Pricing'!F:F,MATCH('Entry Data'!AM1311,'Retasi Pricing'!E:E,0))*X1311,"")</f>
        <v>27500</v>
      </c>
      <c r="Z1311" s="62" t="s">
        <v>26</v>
      </c>
      <c r="AA1311" s="62" t="s">
        <v>27</v>
      </c>
      <c r="AB1311" s="32"/>
      <c r="AC1311" s="32" t="s">
        <v>215</v>
      </c>
      <c r="AD1311" s="32" t="str">
        <f t="shared" si="365"/>
        <v/>
      </c>
      <c r="AF1311" s="5" t="str">
        <f t="shared" si="366"/>
        <v>roni irfansyah44192</v>
      </c>
      <c r="AG1311" s="5" t="str">
        <f t="shared" si="367"/>
        <v>BMJ 04344192UTARANIGHT</v>
      </c>
      <c r="AH1311" s="5" t="str">
        <f t="shared" si="368"/>
        <v>roni irfansyah44192UTARANIGHT</v>
      </c>
      <c r="AI1311" s="5" t="str">
        <f t="shared" si="369"/>
        <v>BMJ 04344192NIGHT</v>
      </c>
      <c r="AJ1311" s="5" t="str">
        <f t="shared" si="370"/>
        <v>roni irfansyah44192NIGHT</v>
      </c>
      <c r="AK1311" s="5" t="str">
        <f t="shared" si="371"/>
        <v>roni irfansyahBMJ II</v>
      </c>
      <c r="AL1311" s="5" t="str">
        <f t="shared" si="373"/>
        <v>4UTARA</v>
      </c>
      <c r="AM1311" s="5" t="str">
        <f t="shared" si="374"/>
        <v>1 &gt; 4UTARA12 RODA</v>
      </c>
      <c r="AN1311" s="5" t="str">
        <f t="shared" si="375"/>
        <v>roni irfansyahBMJ II1 &gt; 4UTARA12 RODA</v>
      </c>
      <c r="AO1311" s="5" t="str">
        <f t="shared" si="376"/>
        <v>roni irfansyah1 &gt; 4UTARA12 RODA</v>
      </c>
      <c r="AP1311" s="5" t="str">
        <f t="shared" si="377"/>
        <v>44192NIGHT</v>
      </c>
    </row>
    <row r="1312" spans="1:42" x14ac:dyDescent="0.3">
      <c r="A1312" s="33">
        <v>1</v>
      </c>
      <c r="B1312" s="33"/>
      <c r="C1312" s="70">
        <v>44192</v>
      </c>
      <c r="D1312" s="71" t="s">
        <v>87</v>
      </c>
      <c r="E1312" s="70">
        <v>44193.117361111108</v>
      </c>
      <c r="F1312" s="71">
        <v>5157018</v>
      </c>
      <c r="G1312" s="33" t="s">
        <v>20</v>
      </c>
      <c r="H1312" s="33" t="s">
        <v>21</v>
      </c>
      <c r="I1312" s="33" t="s">
        <v>51</v>
      </c>
      <c r="J1312" s="33" t="s">
        <v>46</v>
      </c>
      <c r="K1312" s="63" t="s">
        <v>33</v>
      </c>
      <c r="L1312" s="32" t="str">
        <f t="shared" si="360"/>
        <v>CGE370</v>
      </c>
      <c r="M1312" s="32" t="str">
        <f t="shared" si="361"/>
        <v>BMJ II</v>
      </c>
      <c r="N1312" s="32" t="str">
        <f t="shared" si="362"/>
        <v>12 RODA</v>
      </c>
      <c r="O1312" s="146">
        <v>44193.117939814816</v>
      </c>
      <c r="P1312" s="65">
        <v>44193.117939814816</v>
      </c>
      <c r="Q1312" s="65"/>
      <c r="R1312" s="66">
        <v>5</v>
      </c>
      <c r="S1312" s="66">
        <v>44460</v>
      </c>
      <c r="T1312" s="66">
        <v>16880</v>
      </c>
      <c r="U1312" s="67">
        <f t="shared" si="372"/>
        <v>27.58</v>
      </c>
      <c r="V1312" s="66">
        <f t="shared" si="363"/>
        <v>559239.65999999992</v>
      </c>
      <c r="W1312" s="66" t="str">
        <f t="shared" si="364"/>
        <v>&gt; 5</v>
      </c>
      <c r="X1312" s="66">
        <f>A1312+SUMIFS(Presensi!F:F,Presensi!E:E,'Entry Data'!AP1312)</f>
        <v>1</v>
      </c>
      <c r="Y1312" s="66">
        <f>IFERROR(INDEX('Retasi Pricing'!F:F,MATCH('Entry Data'!AM1312,'Retasi Pricing'!E:E,0))*X1312,"")</f>
        <v>31200</v>
      </c>
      <c r="Z1312" s="62" t="s">
        <v>26</v>
      </c>
      <c r="AA1312" s="62" t="s">
        <v>27</v>
      </c>
      <c r="AB1312" s="32"/>
      <c r="AC1312" s="32" t="s">
        <v>215</v>
      </c>
      <c r="AD1312" s="32" t="str">
        <f t="shared" si="365"/>
        <v/>
      </c>
      <c r="AF1312" s="5" t="str">
        <f t="shared" si="366"/>
        <v>roni irfansyah44192</v>
      </c>
      <c r="AG1312" s="5" t="str">
        <f t="shared" si="367"/>
        <v>BMJ 04344192UTARANIGHT</v>
      </c>
      <c r="AH1312" s="5" t="str">
        <f t="shared" si="368"/>
        <v>roni irfansyah44192UTARANIGHT</v>
      </c>
      <c r="AI1312" s="5" t="str">
        <f t="shared" si="369"/>
        <v>BMJ 04344192NIGHT</v>
      </c>
      <c r="AJ1312" s="5" t="str">
        <f t="shared" si="370"/>
        <v>roni irfansyah44192NIGHT</v>
      </c>
      <c r="AK1312" s="5" t="str">
        <f t="shared" si="371"/>
        <v>roni irfansyahBMJ II</v>
      </c>
      <c r="AL1312" s="5" t="str">
        <f t="shared" si="373"/>
        <v>5UTARA</v>
      </c>
      <c r="AM1312" s="5" t="str">
        <f t="shared" si="374"/>
        <v>&gt; 5UTARA12 RODA</v>
      </c>
      <c r="AN1312" s="5" t="str">
        <f t="shared" si="375"/>
        <v>roni irfansyahBMJ II&gt; 5UTARA12 RODA</v>
      </c>
      <c r="AO1312" s="5" t="str">
        <f t="shared" si="376"/>
        <v>roni irfansyah&gt; 5UTARA12 RODA</v>
      </c>
      <c r="AP1312" s="5" t="str">
        <f t="shared" si="377"/>
        <v>44192NIGHT</v>
      </c>
    </row>
    <row r="1313" spans="1:42" x14ac:dyDescent="0.3">
      <c r="A1313" s="33">
        <v>1</v>
      </c>
      <c r="B1313" s="33"/>
      <c r="C1313" s="70">
        <v>44192</v>
      </c>
      <c r="D1313" s="71" t="s">
        <v>87</v>
      </c>
      <c r="E1313" s="70">
        <v>44193.19027777778</v>
      </c>
      <c r="F1313" s="71">
        <v>5157103</v>
      </c>
      <c r="G1313" s="33" t="s">
        <v>20</v>
      </c>
      <c r="H1313" s="33" t="s">
        <v>21</v>
      </c>
      <c r="I1313" s="33" t="s">
        <v>45</v>
      </c>
      <c r="J1313" s="33" t="s">
        <v>46</v>
      </c>
      <c r="K1313" s="63" t="s">
        <v>33</v>
      </c>
      <c r="L1313" s="32" t="str">
        <f t="shared" si="360"/>
        <v>CGE370</v>
      </c>
      <c r="M1313" s="32" t="str">
        <f t="shared" si="361"/>
        <v>BMJ II</v>
      </c>
      <c r="N1313" s="32" t="str">
        <f t="shared" si="362"/>
        <v>12 RODA</v>
      </c>
      <c r="O1313" s="146">
        <v>44193.190636574072</v>
      </c>
      <c r="P1313" s="65">
        <v>44193.190636574072</v>
      </c>
      <c r="Q1313" s="65"/>
      <c r="R1313" s="66">
        <v>6</v>
      </c>
      <c r="S1313" s="66">
        <v>44020</v>
      </c>
      <c r="T1313" s="66">
        <v>16880</v>
      </c>
      <c r="U1313" s="67">
        <f t="shared" si="372"/>
        <v>27.14</v>
      </c>
      <c r="V1313" s="66">
        <f t="shared" si="363"/>
        <v>550317.78</v>
      </c>
      <c r="W1313" s="66" t="str">
        <f t="shared" si="364"/>
        <v>&gt; 6</v>
      </c>
      <c r="X1313" s="66">
        <f>A1313+SUMIFS(Presensi!F:F,Presensi!E:E,'Entry Data'!AP1313)</f>
        <v>1</v>
      </c>
      <c r="Y1313" s="66">
        <f>IFERROR(INDEX('Retasi Pricing'!F:F,MATCH('Entry Data'!AM1313,'Retasi Pricing'!E:E,0))*X1313,"")</f>
        <v>34450</v>
      </c>
      <c r="Z1313" s="62" t="s">
        <v>26</v>
      </c>
      <c r="AA1313" s="62" t="s">
        <v>27</v>
      </c>
      <c r="AB1313" s="32"/>
      <c r="AC1313" s="32" t="s">
        <v>215</v>
      </c>
      <c r="AD1313" s="32" t="str">
        <f t="shared" si="365"/>
        <v/>
      </c>
      <c r="AF1313" s="5" t="str">
        <f t="shared" si="366"/>
        <v>roni irfansyah44192</v>
      </c>
      <c r="AG1313" s="5" t="str">
        <f t="shared" si="367"/>
        <v>BMJ 04344192UTARANIGHT</v>
      </c>
      <c r="AH1313" s="5" t="str">
        <f t="shared" si="368"/>
        <v>roni irfansyah44192UTARANIGHT</v>
      </c>
      <c r="AI1313" s="5" t="str">
        <f t="shared" si="369"/>
        <v>BMJ 04344192NIGHT</v>
      </c>
      <c r="AJ1313" s="5" t="str">
        <f t="shared" si="370"/>
        <v>roni irfansyah44192NIGHT</v>
      </c>
      <c r="AK1313" s="5" t="str">
        <f t="shared" si="371"/>
        <v>roni irfansyahBMJ II</v>
      </c>
      <c r="AL1313" s="5" t="str">
        <f t="shared" si="373"/>
        <v>6UTARA</v>
      </c>
      <c r="AM1313" s="5" t="str">
        <f t="shared" si="374"/>
        <v>&gt; 6UTARA12 RODA</v>
      </c>
      <c r="AN1313" s="5" t="str">
        <f t="shared" si="375"/>
        <v>roni irfansyahBMJ II&gt; 6UTARA12 RODA</v>
      </c>
      <c r="AO1313" s="5" t="str">
        <f t="shared" si="376"/>
        <v>roni irfansyah&gt; 6UTARA12 RODA</v>
      </c>
      <c r="AP1313" s="5" t="str">
        <f t="shared" si="377"/>
        <v>44192NIGHT</v>
      </c>
    </row>
    <row r="1314" spans="1:42" x14ac:dyDescent="0.3">
      <c r="A1314" s="33">
        <v>1</v>
      </c>
      <c r="B1314" s="33"/>
      <c r="C1314" s="70">
        <v>44192</v>
      </c>
      <c r="D1314" s="71" t="s">
        <v>87</v>
      </c>
      <c r="E1314" s="70">
        <v>44193.24722222222</v>
      </c>
      <c r="F1314" s="71">
        <v>5157172</v>
      </c>
      <c r="G1314" s="33" t="s">
        <v>20</v>
      </c>
      <c r="H1314" s="33" t="s">
        <v>21</v>
      </c>
      <c r="I1314" s="33" t="s">
        <v>45</v>
      </c>
      <c r="J1314" s="33" t="s">
        <v>46</v>
      </c>
      <c r="K1314" s="63" t="s">
        <v>33</v>
      </c>
      <c r="L1314" s="32" t="str">
        <f t="shared" si="360"/>
        <v>CGE370</v>
      </c>
      <c r="M1314" s="32" t="str">
        <f t="shared" si="361"/>
        <v>BMJ II</v>
      </c>
      <c r="N1314" s="32" t="str">
        <f t="shared" si="362"/>
        <v>12 RODA</v>
      </c>
      <c r="O1314" s="146">
        <v>44193.248055555552</v>
      </c>
      <c r="P1314" s="65">
        <v>44193.248055555552</v>
      </c>
      <c r="Q1314" s="65"/>
      <c r="R1314" s="66">
        <v>7</v>
      </c>
      <c r="S1314" s="66">
        <v>45380</v>
      </c>
      <c r="T1314" s="66">
        <v>16880</v>
      </c>
      <c r="U1314" s="67">
        <f t="shared" si="372"/>
        <v>28.5</v>
      </c>
      <c r="V1314" s="66">
        <f t="shared" si="363"/>
        <v>577894.5</v>
      </c>
      <c r="W1314" s="66" t="str">
        <f t="shared" si="364"/>
        <v>7 &gt;</v>
      </c>
      <c r="X1314" s="66">
        <f>A1314+SUMIFS(Presensi!F:F,Presensi!E:E,'Entry Data'!AP1314)</f>
        <v>1</v>
      </c>
      <c r="Y1314" s="66">
        <f>IFERROR(INDEX('Retasi Pricing'!F:F,MATCH('Entry Data'!AM1314,'Retasi Pricing'!E:E,0))*X1314,"")</f>
        <v>42000</v>
      </c>
      <c r="Z1314" s="62" t="s">
        <v>26</v>
      </c>
      <c r="AA1314" s="62" t="s">
        <v>27</v>
      </c>
      <c r="AB1314" s="32"/>
      <c r="AC1314" s="32" t="s">
        <v>215</v>
      </c>
      <c r="AD1314" s="32" t="str">
        <f t="shared" si="365"/>
        <v/>
      </c>
      <c r="AF1314" s="5" t="str">
        <f t="shared" si="366"/>
        <v>roni irfansyah44192</v>
      </c>
      <c r="AG1314" s="5" t="str">
        <f t="shared" si="367"/>
        <v>BMJ 04344192UTARANIGHT</v>
      </c>
      <c r="AH1314" s="5" t="str">
        <f t="shared" si="368"/>
        <v>roni irfansyah44192UTARANIGHT</v>
      </c>
      <c r="AI1314" s="5" t="str">
        <f t="shared" si="369"/>
        <v>BMJ 04344192NIGHT</v>
      </c>
      <c r="AJ1314" s="5" t="str">
        <f t="shared" si="370"/>
        <v>roni irfansyah44192NIGHT</v>
      </c>
      <c r="AK1314" s="5" t="str">
        <f t="shared" si="371"/>
        <v>roni irfansyahBMJ II</v>
      </c>
      <c r="AL1314" s="5" t="str">
        <f t="shared" si="373"/>
        <v>7UTARA</v>
      </c>
      <c r="AM1314" s="5" t="str">
        <f t="shared" si="374"/>
        <v>7 &gt;UTARA12 RODA</v>
      </c>
      <c r="AN1314" s="5" t="str">
        <f t="shared" si="375"/>
        <v>roni irfansyahBMJ II7 &gt;UTARA12 RODA</v>
      </c>
      <c r="AO1314" s="5" t="str">
        <f t="shared" si="376"/>
        <v>roni irfansyah7 &gt;UTARA12 RODA</v>
      </c>
      <c r="AP1314" s="5" t="str">
        <f t="shared" si="377"/>
        <v>44192NIGHT</v>
      </c>
    </row>
    <row r="1315" spans="1:42" x14ac:dyDescent="0.3">
      <c r="A1315" s="33">
        <v>1</v>
      </c>
      <c r="B1315" s="33"/>
      <c r="C1315" s="70">
        <v>44192</v>
      </c>
      <c r="D1315" s="71" t="s">
        <v>87</v>
      </c>
      <c r="E1315" s="70">
        <v>44192.845833333333</v>
      </c>
      <c r="F1315" s="71">
        <v>5156681</v>
      </c>
      <c r="G1315" s="33" t="s">
        <v>20</v>
      </c>
      <c r="H1315" s="33" t="s">
        <v>21</v>
      </c>
      <c r="I1315" s="33" t="s">
        <v>45</v>
      </c>
      <c r="J1315" s="33" t="s">
        <v>46</v>
      </c>
      <c r="K1315" s="63" t="s">
        <v>107</v>
      </c>
      <c r="L1315" s="32" t="str">
        <f t="shared" si="360"/>
        <v>CGE370</v>
      </c>
      <c r="M1315" s="32" t="str">
        <f t="shared" si="361"/>
        <v>BMJ II</v>
      </c>
      <c r="N1315" s="32" t="str">
        <f t="shared" si="362"/>
        <v>12 RODA</v>
      </c>
      <c r="O1315" s="146">
        <v>44192.846666666665</v>
      </c>
      <c r="P1315" s="65">
        <v>44192.854212962964</v>
      </c>
      <c r="Q1315" s="65"/>
      <c r="R1315" s="66">
        <v>1</v>
      </c>
      <c r="S1315" s="66">
        <v>44940</v>
      </c>
      <c r="T1315" s="66">
        <v>16780</v>
      </c>
      <c r="U1315" s="67">
        <f t="shared" si="372"/>
        <v>28.16</v>
      </c>
      <c r="V1315" s="66">
        <f t="shared" si="363"/>
        <v>571000.31999999995</v>
      </c>
      <c r="W1315" s="66" t="str">
        <f t="shared" si="364"/>
        <v>1 &gt; 4</v>
      </c>
      <c r="X1315" s="66">
        <f>A1315+SUMIFS(Presensi!F:F,Presensi!E:E,'Entry Data'!AP1315)</f>
        <v>1</v>
      </c>
      <c r="Y1315" s="66">
        <f>IFERROR(INDEX('Retasi Pricing'!F:F,MATCH('Entry Data'!AM1315,'Retasi Pricing'!E:E,0))*X1315,"")</f>
        <v>27500</v>
      </c>
      <c r="Z1315" s="62" t="s">
        <v>26</v>
      </c>
      <c r="AA1315" s="62" t="s">
        <v>27</v>
      </c>
      <c r="AB1315" s="32"/>
      <c r="AC1315" s="32" t="s">
        <v>373</v>
      </c>
      <c r="AD1315" s="32" t="str">
        <f t="shared" si="365"/>
        <v/>
      </c>
      <c r="AF1315" s="5" t="str">
        <f t="shared" si="366"/>
        <v>muchammad44192</v>
      </c>
      <c r="AG1315" s="5" t="str">
        <f t="shared" si="367"/>
        <v>BMJ 04444192UTARANIGHT</v>
      </c>
      <c r="AH1315" s="5" t="str">
        <f t="shared" si="368"/>
        <v>muchammad44192UTARANIGHT</v>
      </c>
      <c r="AI1315" s="5" t="str">
        <f t="shared" si="369"/>
        <v>BMJ 04444192NIGHT</v>
      </c>
      <c r="AJ1315" s="5" t="str">
        <f t="shared" si="370"/>
        <v>muchammad44192NIGHT</v>
      </c>
      <c r="AK1315" s="5" t="str">
        <f t="shared" si="371"/>
        <v>muchammadBMJ II</v>
      </c>
      <c r="AL1315" s="5" t="str">
        <f t="shared" si="373"/>
        <v>1UTARA</v>
      </c>
      <c r="AM1315" s="5" t="str">
        <f t="shared" si="374"/>
        <v>1 &gt; 4UTARA12 RODA</v>
      </c>
      <c r="AN1315" s="5" t="str">
        <f t="shared" si="375"/>
        <v>muchammadBMJ II1 &gt; 4UTARA12 RODA</v>
      </c>
      <c r="AO1315" s="5" t="str">
        <f t="shared" si="376"/>
        <v>muchammad1 &gt; 4UTARA12 RODA</v>
      </c>
      <c r="AP1315" s="5" t="str">
        <f t="shared" si="377"/>
        <v>44192NIGHT</v>
      </c>
    </row>
    <row r="1316" spans="1:42" x14ac:dyDescent="0.3">
      <c r="A1316" s="33">
        <v>1</v>
      </c>
      <c r="B1316" s="33"/>
      <c r="C1316" s="70">
        <v>44192</v>
      </c>
      <c r="D1316" s="71" t="s">
        <v>87</v>
      </c>
      <c r="E1316" s="70">
        <v>44192.910416666666</v>
      </c>
      <c r="F1316" s="71">
        <v>5156762</v>
      </c>
      <c r="G1316" s="33" t="s">
        <v>20</v>
      </c>
      <c r="H1316" s="33" t="s">
        <v>21</v>
      </c>
      <c r="I1316" s="33" t="s">
        <v>45</v>
      </c>
      <c r="J1316" s="33" t="s">
        <v>46</v>
      </c>
      <c r="K1316" s="63" t="s">
        <v>107</v>
      </c>
      <c r="L1316" s="32" t="str">
        <f t="shared" si="360"/>
        <v>CGE370</v>
      </c>
      <c r="M1316" s="32" t="str">
        <f t="shared" si="361"/>
        <v>BMJ II</v>
      </c>
      <c r="N1316" s="32" t="str">
        <f t="shared" si="362"/>
        <v>12 RODA</v>
      </c>
      <c r="O1316" s="146">
        <v>44192.911041666666</v>
      </c>
      <c r="P1316" s="65">
        <v>44192.911041666666</v>
      </c>
      <c r="Q1316" s="65"/>
      <c r="R1316" s="66">
        <v>2</v>
      </c>
      <c r="S1316" s="66">
        <v>45240</v>
      </c>
      <c r="T1316" s="66">
        <v>16780</v>
      </c>
      <c r="U1316" s="67">
        <f t="shared" si="372"/>
        <v>28.46</v>
      </c>
      <c r="V1316" s="66">
        <f t="shared" si="363"/>
        <v>577083.41999999993</v>
      </c>
      <c r="W1316" s="66" t="str">
        <f t="shared" si="364"/>
        <v>1 &gt; 4</v>
      </c>
      <c r="X1316" s="66">
        <f>A1316+SUMIFS(Presensi!F:F,Presensi!E:E,'Entry Data'!AP1316)</f>
        <v>1</v>
      </c>
      <c r="Y1316" s="66">
        <f>IFERROR(INDEX('Retasi Pricing'!F:F,MATCH('Entry Data'!AM1316,'Retasi Pricing'!E:E,0))*X1316,"")</f>
        <v>27500</v>
      </c>
      <c r="Z1316" s="62" t="s">
        <v>26</v>
      </c>
      <c r="AA1316" s="62" t="s">
        <v>27</v>
      </c>
      <c r="AB1316" s="32"/>
      <c r="AC1316" s="32" t="s">
        <v>373</v>
      </c>
      <c r="AD1316" s="32" t="str">
        <f t="shared" si="365"/>
        <v/>
      </c>
      <c r="AF1316" s="5" t="str">
        <f t="shared" si="366"/>
        <v>muchammad44192</v>
      </c>
      <c r="AG1316" s="5" t="str">
        <f t="shared" si="367"/>
        <v>BMJ 04444192UTARANIGHT</v>
      </c>
      <c r="AH1316" s="5" t="str">
        <f t="shared" si="368"/>
        <v>muchammad44192UTARANIGHT</v>
      </c>
      <c r="AI1316" s="5" t="str">
        <f t="shared" si="369"/>
        <v>BMJ 04444192NIGHT</v>
      </c>
      <c r="AJ1316" s="5" t="str">
        <f t="shared" si="370"/>
        <v>muchammad44192NIGHT</v>
      </c>
      <c r="AK1316" s="5" t="str">
        <f t="shared" si="371"/>
        <v>muchammadBMJ II</v>
      </c>
      <c r="AL1316" s="5" t="str">
        <f t="shared" si="373"/>
        <v>2UTARA</v>
      </c>
      <c r="AM1316" s="5" t="str">
        <f t="shared" si="374"/>
        <v>1 &gt; 4UTARA12 RODA</v>
      </c>
      <c r="AN1316" s="5" t="str">
        <f t="shared" si="375"/>
        <v>muchammadBMJ II1 &gt; 4UTARA12 RODA</v>
      </c>
      <c r="AO1316" s="5" t="str">
        <f t="shared" si="376"/>
        <v>muchammad1 &gt; 4UTARA12 RODA</v>
      </c>
      <c r="AP1316" s="5" t="str">
        <f t="shared" si="377"/>
        <v>44192NIGHT</v>
      </c>
    </row>
    <row r="1317" spans="1:42" x14ac:dyDescent="0.3">
      <c r="A1317" s="33">
        <v>1</v>
      </c>
      <c r="B1317" s="33"/>
      <c r="C1317" s="70">
        <v>44192</v>
      </c>
      <c r="D1317" s="71" t="s">
        <v>87</v>
      </c>
      <c r="E1317" s="70">
        <v>44192.970833333333</v>
      </c>
      <c r="F1317" s="71">
        <v>5156848</v>
      </c>
      <c r="G1317" s="33" t="s">
        <v>20</v>
      </c>
      <c r="H1317" s="33" t="s">
        <v>21</v>
      </c>
      <c r="I1317" s="33" t="s">
        <v>45</v>
      </c>
      <c r="J1317" s="33" t="s">
        <v>46</v>
      </c>
      <c r="K1317" s="63" t="s">
        <v>107</v>
      </c>
      <c r="L1317" s="32" t="str">
        <f t="shared" si="360"/>
        <v>CGE370</v>
      </c>
      <c r="M1317" s="32" t="str">
        <f t="shared" si="361"/>
        <v>BMJ II</v>
      </c>
      <c r="N1317" s="32" t="str">
        <f t="shared" si="362"/>
        <v>12 RODA</v>
      </c>
      <c r="O1317" s="146">
        <v>44192.971076388887</v>
      </c>
      <c r="P1317" s="65">
        <v>44192.971076388887</v>
      </c>
      <c r="Q1317" s="65"/>
      <c r="R1317" s="66">
        <v>3</v>
      </c>
      <c r="S1317" s="66">
        <v>45520</v>
      </c>
      <c r="T1317" s="66">
        <v>16780</v>
      </c>
      <c r="U1317" s="67">
        <f t="shared" si="372"/>
        <v>28.74</v>
      </c>
      <c r="V1317" s="66">
        <f t="shared" si="363"/>
        <v>582760.98</v>
      </c>
      <c r="W1317" s="66" t="str">
        <f t="shared" si="364"/>
        <v>1 &gt; 4</v>
      </c>
      <c r="X1317" s="66">
        <f>A1317+SUMIFS(Presensi!F:F,Presensi!E:E,'Entry Data'!AP1317)</f>
        <v>1</v>
      </c>
      <c r="Y1317" s="66">
        <f>IFERROR(INDEX('Retasi Pricing'!F:F,MATCH('Entry Data'!AM1317,'Retasi Pricing'!E:E,0))*X1317,"")</f>
        <v>27500</v>
      </c>
      <c r="Z1317" s="62" t="s">
        <v>26</v>
      </c>
      <c r="AA1317" s="62" t="s">
        <v>27</v>
      </c>
      <c r="AB1317" s="32"/>
      <c r="AC1317" s="32" t="s">
        <v>373</v>
      </c>
      <c r="AD1317" s="32" t="str">
        <f t="shared" si="365"/>
        <v/>
      </c>
      <c r="AF1317" s="5" t="str">
        <f t="shared" si="366"/>
        <v>muchammad44192</v>
      </c>
      <c r="AG1317" s="5" t="str">
        <f t="shared" si="367"/>
        <v>BMJ 04444192UTARANIGHT</v>
      </c>
      <c r="AH1317" s="5" t="str">
        <f t="shared" si="368"/>
        <v>muchammad44192UTARANIGHT</v>
      </c>
      <c r="AI1317" s="5" t="str">
        <f t="shared" si="369"/>
        <v>BMJ 04444192NIGHT</v>
      </c>
      <c r="AJ1317" s="5" t="str">
        <f t="shared" si="370"/>
        <v>muchammad44192NIGHT</v>
      </c>
      <c r="AK1317" s="5" t="str">
        <f t="shared" si="371"/>
        <v>muchammadBMJ II</v>
      </c>
      <c r="AL1317" s="5" t="str">
        <f t="shared" si="373"/>
        <v>3UTARA</v>
      </c>
      <c r="AM1317" s="5" t="str">
        <f t="shared" si="374"/>
        <v>1 &gt; 4UTARA12 RODA</v>
      </c>
      <c r="AN1317" s="5" t="str">
        <f t="shared" si="375"/>
        <v>muchammadBMJ II1 &gt; 4UTARA12 RODA</v>
      </c>
      <c r="AO1317" s="5" t="str">
        <f t="shared" si="376"/>
        <v>muchammad1 &gt; 4UTARA12 RODA</v>
      </c>
      <c r="AP1317" s="5" t="str">
        <f t="shared" si="377"/>
        <v>44192NIGHT</v>
      </c>
    </row>
    <row r="1318" spans="1:42" x14ac:dyDescent="0.3">
      <c r="A1318" s="33">
        <v>1</v>
      </c>
      <c r="B1318" s="33"/>
      <c r="C1318" s="70">
        <v>44192</v>
      </c>
      <c r="D1318" s="71" t="s">
        <v>87</v>
      </c>
      <c r="E1318" s="70">
        <v>44193.068749999999</v>
      </c>
      <c r="F1318" s="71">
        <v>5156945</v>
      </c>
      <c r="G1318" s="33" t="s">
        <v>20</v>
      </c>
      <c r="H1318" s="33" t="s">
        <v>21</v>
      </c>
      <c r="I1318" s="33" t="s">
        <v>45</v>
      </c>
      <c r="J1318" s="33" t="s">
        <v>46</v>
      </c>
      <c r="K1318" s="63" t="s">
        <v>107</v>
      </c>
      <c r="L1318" s="32" t="str">
        <f t="shared" si="360"/>
        <v>CGE370</v>
      </c>
      <c r="M1318" s="32" t="str">
        <f t="shared" si="361"/>
        <v>BMJ II</v>
      </c>
      <c r="N1318" s="32" t="str">
        <f t="shared" si="362"/>
        <v>12 RODA</v>
      </c>
      <c r="O1318" s="146">
        <v>44193.069490740738</v>
      </c>
      <c r="P1318" s="65">
        <v>44193.069490740738</v>
      </c>
      <c r="Q1318" s="65"/>
      <c r="R1318" s="66">
        <v>4</v>
      </c>
      <c r="S1318" s="66">
        <v>45980</v>
      </c>
      <c r="T1318" s="66">
        <v>16780</v>
      </c>
      <c r="U1318" s="67">
        <f t="shared" si="372"/>
        <v>29.2</v>
      </c>
      <c r="V1318" s="66">
        <f t="shared" si="363"/>
        <v>592088.4</v>
      </c>
      <c r="W1318" s="66" t="str">
        <f t="shared" si="364"/>
        <v>1 &gt; 4</v>
      </c>
      <c r="X1318" s="66">
        <f>A1318+SUMIFS(Presensi!F:F,Presensi!E:E,'Entry Data'!AP1318)</f>
        <v>1</v>
      </c>
      <c r="Y1318" s="66">
        <f>IFERROR(INDEX('Retasi Pricing'!F:F,MATCH('Entry Data'!AM1318,'Retasi Pricing'!E:E,0))*X1318,"")</f>
        <v>27500</v>
      </c>
      <c r="Z1318" s="62" t="s">
        <v>26</v>
      </c>
      <c r="AA1318" s="62" t="s">
        <v>27</v>
      </c>
      <c r="AB1318" s="32"/>
      <c r="AC1318" s="32" t="s">
        <v>373</v>
      </c>
      <c r="AD1318" s="32" t="str">
        <f t="shared" si="365"/>
        <v/>
      </c>
      <c r="AF1318" s="5" t="str">
        <f t="shared" si="366"/>
        <v>muchammad44192</v>
      </c>
      <c r="AG1318" s="5" t="str">
        <f t="shared" si="367"/>
        <v>BMJ 04444192UTARANIGHT</v>
      </c>
      <c r="AH1318" s="5" t="str">
        <f t="shared" si="368"/>
        <v>muchammad44192UTARANIGHT</v>
      </c>
      <c r="AI1318" s="5" t="str">
        <f t="shared" si="369"/>
        <v>BMJ 04444192NIGHT</v>
      </c>
      <c r="AJ1318" s="5" t="str">
        <f t="shared" si="370"/>
        <v>muchammad44192NIGHT</v>
      </c>
      <c r="AK1318" s="5" t="str">
        <f t="shared" si="371"/>
        <v>muchammadBMJ II</v>
      </c>
      <c r="AL1318" s="5" t="str">
        <f t="shared" si="373"/>
        <v>4UTARA</v>
      </c>
      <c r="AM1318" s="5" t="str">
        <f t="shared" si="374"/>
        <v>1 &gt; 4UTARA12 RODA</v>
      </c>
      <c r="AN1318" s="5" t="str">
        <f t="shared" si="375"/>
        <v>muchammadBMJ II1 &gt; 4UTARA12 RODA</v>
      </c>
      <c r="AO1318" s="5" t="str">
        <f t="shared" si="376"/>
        <v>muchammad1 &gt; 4UTARA12 RODA</v>
      </c>
      <c r="AP1318" s="5" t="str">
        <f t="shared" si="377"/>
        <v>44192NIGHT</v>
      </c>
    </row>
    <row r="1319" spans="1:42" x14ac:dyDescent="0.3">
      <c r="A1319" s="33">
        <v>1</v>
      </c>
      <c r="B1319" s="33"/>
      <c r="C1319" s="70">
        <v>44192</v>
      </c>
      <c r="D1319" s="71" t="s">
        <v>87</v>
      </c>
      <c r="E1319" s="70">
        <v>44193.132638888892</v>
      </c>
      <c r="F1319" s="71">
        <v>5157039</v>
      </c>
      <c r="G1319" s="33" t="s">
        <v>20</v>
      </c>
      <c r="H1319" s="33" t="s">
        <v>21</v>
      </c>
      <c r="I1319" s="33" t="s">
        <v>45</v>
      </c>
      <c r="J1319" s="33" t="s">
        <v>46</v>
      </c>
      <c r="K1319" s="63" t="s">
        <v>107</v>
      </c>
      <c r="L1319" s="32" t="str">
        <f t="shared" si="360"/>
        <v>CGE370</v>
      </c>
      <c r="M1319" s="32" t="str">
        <f t="shared" si="361"/>
        <v>BMJ II</v>
      </c>
      <c r="N1319" s="32" t="str">
        <f t="shared" si="362"/>
        <v>12 RODA</v>
      </c>
      <c r="O1319" s="146">
        <v>44193.132847222223</v>
      </c>
      <c r="P1319" s="65">
        <v>44193.132847222223</v>
      </c>
      <c r="Q1319" s="65"/>
      <c r="R1319" s="66">
        <v>5</v>
      </c>
      <c r="S1319" s="66">
        <v>45100</v>
      </c>
      <c r="T1319" s="66">
        <v>16780</v>
      </c>
      <c r="U1319" s="67">
        <f t="shared" si="372"/>
        <v>28.32</v>
      </c>
      <c r="V1319" s="66">
        <f t="shared" si="363"/>
        <v>574244.64</v>
      </c>
      <c r="W1319" s="66" t="str">
        <f t="shared" si="364"/>
        <v>&gt; 5</v>
      </c>
      <c r="X1319" s="66">
        <f>A1319+SUMIFS(Presensi!F:F,Presensi!E:E,'Entry Data'!AP1319)</f>
        <v>1</v>
      </c>
      <c r="Y1319" s="66">
        <f>IFERROR(INDEX('Retasi Pricing'!F:F,MATCH('Entry Data'!AM1319,'Retasi Pricing'!E:E,0))*X1319,"")</f>
        <v>31200</v>
      </c>
      <c r="Z1319" s="62" t="s">
        <v>26</v>
      </c>
      <c r="AA1319" s="62" t="s">
        <v>27</v>
      </c>
      <c r="AB1319" s="32"/>
      <c r="AC1319" s="32" t="s">
        <v>373</v>
      </c>
      <c r="AD1319" s="32" t="str">
        <f t="shared" si="365"/>
        <v/>
      </c>
      <c r="AF1319" s="5" t="str">
        <f t="shared" si="366"/>
        <v>muchammad44192</v>
      </c>
      <c r="AG1319" s="5" t="str">
        <f t="shared" si="367"/>
        <v>BMJ 04444192UTARANIGHT</v>
      </c>
      <c r="AH1319" s="5" t="str">
        <f t="shared" si="368"/>
        <v>muchammad44192UTARANIGHT</v>
      </c>
      <c r="AI1319" s="5" t="str">
        <f t="shared" si="369"/>
        <v>BMJ 04444192NIGHT</v>
      </c>
      <c r="AJ1319" s="5" t="str">
        <f t="shared" si="370"/>
        <v>muchammad44192NIGHT</v>
      </c>
      <c r="AK1319" s="5" t="str">
        <f t="shared" si="371"/>
        <v>muchammadBMJ II</v>
      </c>
      <c r="AL1319" s="5" t="str">
        <f t="shared" si="373"/>
        <v>5UTARA</v>
      </c>
      <c r="AM1319" s="5" t="str">
        <f t="shared" si="374"/>
        <v>&gt; 5UTARA12 RODA</v>
      </c>
      <c r="AN1319" s="5" t="str">
        <f t="shared" si="375"/>
        <v>muchammadBMJ II&gt; 5UTARA12 RODA</v>
      </c>
      <c r="AO1319" s="5" t="str">
        <f t="shared" si="376"/>
        <v>muchammad&gt; 5UTARA12 RODA</v>
      </c>
      <c r="AP1319" s="5" t="str">
        <f t="shared" si="377"/>
        <v>44192NIGHT</v>
      </c>
    </row>
    <row r="1320" spans="1:42" x14ac:dyDescent="0.3">
      <c r="A1320" s="33">
        <v>1</v>
      </c>
      <c r="B1320" s="33"/>
      <c r="C1320" s="70">
        <v>44192</v>
      </c>
      <c r="D1320" s="71" t="s">
        <v>87</v>
      </c>
      <c r="E1320" s="70">
        <v>44193.212500000001</v>
      </c>
      <c r="F1320" s="71">
        <v>5157135</v>
      </c>
      <c r="G1320" s="33" t="s">
        <v>20</v>
      </c>
      <c r="H1320" s="33" t="s">
        <v>21</v>
      </c>
      <c r="I1320" s="33" t="s">
        <v>45</v>
      </c>
      <c r="J1320" s="33" t="s">
        <v>46</v>
      </c>
      <c r="K1320" s="63" t="s">
        <v>107</v>
      </c>
      <c r="L1320" s="32" t="str">
        <f t="shared" si="360"/>
        <v>CGE370</v>
      </c>
      <c r="M1320" s="32" t="str">
        <f t="shared" si="361"/>
        <v>BMJ II</v>
      </c>
      <c r="N1320" s="32" t="str">
        <f t="shared" si="362"/>
        <v>12 RODA</v>
      </c>
      <c r="O1320" s="146">
        <v>44193.213263888887</v>
      </c>
      <c r="P1320" s="65">
        <v>44193.213263888887</v>
      </c>
      <c r="Q1320" s="65"/>
      <c r="R1320" s="66">
        <v>6</v>
      </c>
      <c r="S1320" s="66">
        <v>45380</v>
      </c>
      <c r="T1320" s="66">
        <v>16780</v>
      </c>
      <c r="U1320" s="67">
        <f t="shared" si="372"/>
        <v>28.6</v>
      </c>
      <c r="V1320" s="66">
        <f t="shared" si="363"/>
        <v>579922.20000000007</v>
      </c>
      <c r="W1320" s="66" t="str">
        <f t="shared" si="364"/>
        <v>&gt; 6</v>
      </c>
      <c r="X1320" s="66">
        <f>A1320+SUMIFS(Presensi!F:F,Presensi!E:E,'Entry Data'!AP1320)</f>
        <v>1</v>
      </c>
      <c r="Y1320" s="66">
        <f>IFERROR(INDEX('Retasi Pricing'!F:F,MATCH('Entry Data'!AM1320,'Retasi Pricing'!E:E,0))*X1320,"")</f>
        <v>34450</v>
      </c>
      <c r="Z1320" s="62" t="s">
        <v>26</v>
      </c>
      <c r="AA1320" s="62" t="s">
        <v>27</v>
      </c>
      <c r="AB1320" s="32"/>
      <c r="AC1320" s="32" t="s">
        <v>373</v>
      </c>
      <c r="AD1320" s="32" t="str">
        <f t="shared" si="365"/>
        <v/>
      </c>
      <c r="AF1320" s="5" t="str">
        <f t="shared" si="366"/>
        <v>muchammad44192</v>
      </c>
      <c r="AG1320" s="5" t="str">
        <f t="shared" si="367"/>
        <v>BMJ 04444192UTARANIGHT</v>
      </c>
      <c r="AH1320" s="5" t="str">
        <f t="shared" si="368"/>
        <v>muchammad44192UTARANIGHT</v>
      </c>
      <c r="AI1320" s="5" t="str">
        <f t="shared" si="369"/>
        <v>BMJ 04444192NIGHT</v>
      </c>
      <c r="AJ1320" s="5" t="str">
        <f t="shared" si="370"/>
        <v>muchammad44192NIGHT</v>
      </c>
      <c r="AK1320" s="5" t="str">
        <f t="shared" si="371"/>
        <v>muchammadBMJ II</v>
      </c>
      <c r="AL1320" s="5" t="str">
        <f t="shared" si="373"/>
        <v>6UTARA</v>
      </c>
      <c r="AM1320" s="5" t="str">
        <f t="shared" si="374"/>
        <v>&gt; 6UTARA12 RODA</v>
      </c>
      <c r="AN1320" s="5" t="str">
        <f t="shared" si="375"/>
        <v>muchammadBMJ II&gt; 6UTARA12 RODA</v>
      </c>
      <c r="AO1320" s="5" t="str">
        <f t="shared" si="376"/>
        <v>muchammad&gt; 6UTARA12 RODA</v>
      </c>
      <c r="AP1320" s="5" t="str">
        <f t="shared" si="377"/>
        <v>44192NIGHT</v>
      </c>
    </row>
    <row r="1321" spans="1:42" x14ac:dyDescent="0.3">
      <c r="A1321" s="33">
        <v>1</v>
      </c>
      <c r="B1321" s="33"/>
      <c r="C1321" s="70">
        <v>44192</v>
      </c>
      <c r="D1321" s="71" t="s">
        <v>87</v>
      </c>
      <c r="E1321" s="70">
        <v>44192.913888888892</v>
      </c>
      <c r="F1321" s="71">
        <v>5156770</v>
      </c>
      <c r="G1321" s="33" t="s">
        <v>20</v>
      </c>
      <c r="H1321" s="33" t="s">
        <v>50</v>
      </c>
      <c r="I1321" s="33" t="s">
        <v>51</v>
      </c>
      <c r="J1321" s="33" t="s">
        <v>53</v>
      </c>
      <c r="K1321" s="63" t="s">
        <v>35</v>
      </c>
      <c r="L1321" s="32" t="str">
        <f t="shared" si="360"/>
        <v>CGE370</v>
      </c>
      <c r="M1321" s="32" t="str">
        <f t="shared" si="361"/>
        <v>BMJ II</v>
      </c>
      <c r="N1321" s="32" t="str">
        <f t="shared" si="362"/>
        <v>12 RODA</v>
      </c>
      <c r="O1321" s="146">
        <v>44192.914259259262</v>
      </c>
      <c r="P1321" s="65">
        <v>44192.920949074076</v>
      </c>
      <c r="Q1321" s="65"/>
      <c r="R1321" s="66">
        <v>1</v>
      </c>
      <c r="S1321" s="66">
        <v>46800</v>
      </c>
      <c r="T1321" s="66">
        <v>16900</v>
      </c>
      <c r="U1321" s="67">
        <f t="shared" si="372"/>
        <v>29.9</v>
      </c>
      <c r="V1321" s="66">
        <f t="shared" si="363"/>
        <v>606282.29999999993</v>
      </c>
      <c r="W1321" s="66" t="str">
        <f t="shared" si="364"/>
        <v>1 &gt; 4</v>
      </c>
      <c r="X1321" s="66">
        <f>A1321+SUMIFS(Presensi!F:F,Presensi!E:E,'Entry Data'!AP1321)</f>
        <v>1</v>
      </c>
      <c r="Y1321" s="66">
        <f>IFERROR(INDEX('Retasi Pricing'!F:F,MATCH('Entry Data'!AM1321,'Retasi Pricing'!E:E,0))*X1321,"")</f>
        <v>27500</v>
      </c>
      <c r="Z1321" s="62" t="s">
        <v>26</v>
      </c>
      <c r="AA1321" s="62" t="s">
        <v>27</v>
      </c>
      <c r="AB1321" s="32"/>
      <c r="AC1321" s="32" t="s">
        <v>218</v>
      </c>
      <c r="AD1321" s="32" t="str">
        <f t="shared" si="365"/>
        <v/>
      </c>
      <c r="AF1321" s="5" t="str">
        <f t="shared" si="366"/>
        <v>putut junaedi44192</v>
      </c>
      <c r="AG1321" s="5" t="str">
        <f t="shared" si="367"/>
        <v>BMJ 04544192UTARANIGHT</v>
      </c>
      <c r="AH1321" s="5" t="str">
        <f t="shared" si="368"/>
        <v>putut junaedi44192UTARANIGHT</v>
      </c>
      <c r="AI1321" s="5" t="str">
        <f t="shared" si="369"/>
        <v>BMJ 04544192NIGHT</v>
      </c>
      <c r="AJ1321" s="5" t="str">
        <f t="shared" si="370"/>
        <v>putut junaedi44192NIGHT</v>
      </c>
      <c r="AK1321" s="5" t="str">
        <f t="shared" si="371"/>
        <v>putut junaediBMJ II</v>
      </c>
      <c r="AL1321" s="5" t="str">
        <f t="shared" si="373"/>
        <v>1UTARA</v>
      </c>
      <c r="AM1321" s="5" t="str">
        <f t="shared" si="374"/>
        <v>1 &gt; 4UTARA12 RODA</v>
      </c>
      <c r="AN1321" s="5" t="str">
        <f t="shared" si="375"/>
        <v>putut junaediBMJ II1 &gt; 4UTARA12 RODA</v>
      </c>
      <c r="AO1321" s="5" t="str">
        <f t="shared" si="376"/>
        <v>putut junaedi1 &gt; 4UTARA12 RODA</v>
      </c>
      <c r="AP1321" s="5" t="str">
        <f t="shared" si="377"/>
        <v>44192NIGHT</v>
      </c>
    </row>
    <row r="1322" spans="1:42" x14ac:dyDescent="0.3">
      <c r="A1322" s="33">
        <v>1</v>
      </c>
      <c r="B1322" s="33"/>
      <c r="C1322" s="70">
        <v>44192</v>
      </c>
      <c r="D1322" s="71" t="s">
        <v>87</v>
      </c>
      <c r="E1322" s="70">
        <v>44192.976388888892</v>
      </c>
      <c r="F1322" s="71">
        <v>5156857</v>
      </c>
      <c r="G1322" s="33" t="s">
        <v>20</v>
      </c>
      <c r="H1322" s="33" t="s">
        <v>50</v>
      </c>
      <c r="I1322" s="33" t="s">
        <v>51</v>
      </c>
      <c r="J1322" s="33" t="s">
        <v>52</v>
      </c>
      <c r="K1322" s="63" t="s">
        <v>35</v>
      </c>
      <c r="L1322" s="32" t="str">
        <f t="shared" si="360"/>
        <v>CGE370</v>
      </c>
      <c r="M1322" s="32" t="str">
        <f t="shared" si="361"/>
        <v>BMJ II</v>
      </c>
      <c r="N1322" s="32" t="str">
        <f t="shared" si="362"/>
        <v>12 RODA</v>
      </c>
      <c r="O1322" s="146">
        <v>44192.976747685185</v>
      </c>
      <c r="P1322" s="65">
        <v>44192.976747685185</v>
      </c>
      <c r="Q1322" s="65"/>
      <c r="R1322" s="66">
        <v>2</v>
      </c>
      <c r="S1322" s="66">
        <v>45960</v>
      </c>
      <c r="T1322" s="66">
        <v>16900</v>
      </c>
      <c r="U1322" s="67">
        <f t="shared" si="372"/>
        <v>29.06</v>
      </c>
      <c r="V1322" s="66">
        <f t="shared" si="363"/>
        <v>589249.61999999988</v>
      </c>
      <c r="W1322" s="66" t="str">
        <f t="shared" si="364"/>
        <v>1 &gt; 4</v>
      </c>
      <c r="X1322" s="66">
        <f>A1322+SUMIFS(Presensi!F:F,Presensi!E:E,'Entry Data'!AP1322)</f>
        <v>1</v>
      </c>
      <c r="Y1322" s="66">
        <f>IFERROR(INDEX('Retasi Pricing'!F:F,MATCH('Entry Data'!AM1322,'Retasi Pricing'!E:E,0))*X1322,"")</f>
        <v>27500</v>
      </c>
      <c r="Z1322" s="62" t="s">
        <v>26</v>
      </c>
      <c r="AA1322" s="62" t="s">
        <v>27</v>
      </c>
      <c r="AB1322" s="32"/>
      <c r="AC1322" s="32" t="s">
        <v>218</v>
      </c>
      <c r="AD1322" s="32" t="str">
        <f t="shared" si="365"/>
        <v/>
      </c>
      <c r="AF1322" s="5" t="str">
        <f t="shared" si="366"/>
        <v>putut junaedi44192</v>
      </c>
      <c r="AG1322" s="5" t="str">
        <f t="shared" si="367"/>
        <v>BMJ 04544192UTARANIGHT</v>
      </c>
      <c r="AH1322" s="5" t="str">
        <f t="shared" si="368"/>
        <v>putut junaedi44192UTARANIGHT</v>
      </c>
      <c r="AI1322" s="5" t="str">
        <f t="shared" si="369"/>
        <v>BMJ 04544192NIGHT</v>
      </c>
      <c r="AJ1322" s="5" t="str">
        <f t="shared" si="370"/>
        <v>putut junaedi44192NIGHT</v>
      </c>
      <c r="AK1322" s="5" t="str">
        <f t="shared" si="371"/>
        <v>putut junaediBMJ II</v>
      </c>
      <c r="AL1322" s="5" t="str">
        <f t="shared" si="373"/>
        <v>2UTARA</v>
      </c>
      <c r="AM1322" s="5" t="str">
        <f t="shared" si="374"/>
        <v>1 &gt; 4UTARA12 RODA</v>
      </c>
      <c r="AN1322" s="5" t="str">
        <f t="shared" si="375"/>
        <v>putut junaediBMJ II1 &gt; 4UTARA12 RODA</v>
      </c>
      <c r="AO1322" s="5" t="str">
        <f t="shared" si="376"/>
        <v>putut junaedi1 &gt; 4UTARA12 RODA</v>
      </c>
      <c r="AP1322" s="5" t="str">
        <f t="shared" si="377"/>
        <v>44192NIGHT</v>
      </c>
    </row>
    <row r="1323" spans="1:42" x14ac:dyDescent="0.3">
      <c r="A1323" s="33">
        <v>1</v>
      </c>
      <c r="B1323" s="33"/>
      <c r="C1323" s="70">
        <v>44192</v>
      </c>
      <c r="D1323" s="71" t="s">
        <v>87</v>
      </c>
      <c r="E1323" s="70">
        <v>44193.121527777781</v>
      </c>
      <c r="F1323" s="71">
        <v>5157026</v>
      </c>
      <c r="G1323" s="33" t="s">
        <v>20</v>
      </c>
      <c r="H1323" s="33" t="s">
        <v>21</v>
      </c>
      <c r="I1323" s="33" t="s">
        <v>51</v>
      </c>
      <c r="J1323" s="33" t="s">
        <v>46</v>
      </c>
      <c r="K1323" s="63" t="s">
        <v>35</v>
      </c>
      <c r="L1323" s="32" t="str">
        <f t="shared" si="360"/>
        <v>CGE370</v>
      </c>
      <c r="M1323" s="32" t="str">
        <f t="shared" si="361"/>
        <v>BMJ II</v>
      </c>
      <c r="N1323" s="32" t="str">
        <f t="shared" si="362"/>
        <v>12 RODA</v>
      </c>
      <c r="O1323" s="146">
        <v>44193.122233796297</v>
      </c>
      <c r="P1323" s="65">
        <v>44193.122233796297</v>
      </c>
      <c r="Q1323" s="65"/>
      <c r="R1323" s="66">
        <v>3</v>
      </c>
      <c r="S1323" s="66">
        <v>46320</v>
      </c>
      <c r="T1323" s="66">
        <v>16900</v>
      </c>
      <c r="U1323" s="67">
        <f t="shared" si="372"/>
        <v>29.42</v>
      </c>
      <c r="V1323" s="66">
        <f t="shared" si="363"/>
        <v>596549.34000000008</v>
      </c>
      <c r="W1323" s="66" t="str">
        <f t="shared" si="364"/>
        <v>1 &gt; 4</v>
      </c>
      <c r="X1323" s="66">
        <f>A1323+SUMIFS(Presensi!F:F,Presensi!E:E,'Entry Data'!AP1323)</f>
        <v>1</v>
      </c>
      <c r="Y1323" s="66">
        <f>IFERROR(INDEX('Retasi Pricing'!F:F,MATCH('Entry Data'!AM1323,'Retasi Pricing'!E:E,0))*X1323,"")</f>
        <v>27500</v>
      </c>
      <c r="Z1323" s="62" t="s">
        <v>26</v>
      </c>
      <c r="AA1323" s="62" t="s">
        <v>27</v>
      </c>
      <c r="AB1323" s="32"/>
      <c r="AC1323" s="32" t="s">
        <v>218</v>
      </c>
      <c r="AD1323" s="32" t="str">
        <f t="shared" si="365"/>
        <v/>
      </c>
      <c r="AF1323" s="5" t="str">
        <f t="shared" si="366"/>
        <v>putut junaedi44192</v>
      </c>
      <c r="AG1323" s="5" t="str">
        <f t="shared" si="367"/>
        <v>BMJ 04544192UTARANIGHT</v>
      </c>
      <c r="AH1323" s="5" t="str">
        <f t="shared" si="368"/>
        <v>putut junaedi44192UTARANIGHT</v>
      </c>
      <c r="AI1323" s="5" t="str">
        <f t="shared" si="369"/>
        <v>BMJ 04544192NIGHT</v>
      </c>
      <c r="AJ1323" s="5" t="str">
        <f t="shared" si="370"/>
        <v>putut junaedi44192NIGHT</v>
      </c>
      <c r="AK1323" s="5" t="str">
        <f t="shared" si="371"/>
        <v>putut junaediBMJ II</v>
      </c>
      <c r="AL1323" s="5" t="str">
        <f t="shared" si="373"/>
        <v>3UTARA</v>
      </c>
      <c r="AM1323" s="5" t="str">
        <f t="shared" si="374"/>
        <v>1 &gt; 4UTARA12 RODA</v>
      </c>
      <c r="AN1323" s="5" t="str">
        <f t="shared" si="375"/>
        <v>putut junaediBMJ II1 &gt; 4UTARA12 RODA</v>
      </c>
      <c r="AO1323" s="5" t="str">
        <f t="shared" si="376"/>
        <v>putut junaedi1 &gt; 4UTARA12 RODA</v>
      </c>
      <c r="AP1323" s="5" t="str">
        <f t="shared" si="377"/>
        <v>44192NIGHT</v>
      </c>
    </row>
    <row r="1324" spans="1:42" x14ac:dyDescent="0.3">
      <c r="A1324" s="33">
        <v>1</v>
      </c>
      <c r="B1324" s="33"/>
      <c r="C1324" s="70">
        <v>44192</v>
      </c>
      <c r="D1324" s="71" t="s">
        <v>87</v>
      </c>
      <c r="E1324" s="70">
        <v>44193.199305555558</v>
      </c>
      <c r="F1324" s="71">
        <v>5157119</v>
      </c>
      <c r="G1324" s="33" t="s">
        <v>20</v>
      </c>
      <c r="H1324" s="33" t="s">
        <v>21</v>
      </c>
      <c r="I1324" s="33" t="s">
        <v>51</v>
      </c>
      <c r="J1324" s="33" t="s">
        <v>46</v>
      </c>
      <c r="K1324" s="63" t="s">
        <v>35</v>
      </c>
      <c r="L1324" s="32" t="str">
        <f t="shared" ref="L1324:L1387" si="378">IFERROR(VLOOKUP(K1324,db_unit,2,FALSE),"")</f>
        <v>CGE370</v>
      </c>
      <c r="M1324" s="32" t="str">
        <f t="shared" ref="M1324:M1387" si="379">IFERROR(VLOOKUP(K1324,db_unit,3,FALSE),"")</f>
        <v>BMJ II</v>
      </c>
      <c r="N1324" s="32" t="str">
        <f t="shared" ref="N1324:N1387" si="380">IFERROR(VLOOKUP(K1324,db_unit,4,FALSE),"")</f>
        <v>12 RODA</v>
      </c>
      <c r="O1324" s="146">
        <v>44193.200231481482</v>
      </c>
      <c r="P1324" s="65">
        <v>44193.200231481482</v>
      </c>
      <c r="Q1324" s="65"/>
      <c r="R1324" s="66">
        <v>4</v>
      </c>
      <c r="S1324" s="66">
        <v>47100</v>
      </c>
      <c r="T1324" s="66">
        <v>16900</v>
      </c>
      <c r="U1324" s="67">
        <f t="shared" si="372"/>
        <v>30.2</v>
      </c>
      <c r="V1324" s="66">
        <f t="shared" si="363"/>
        <v>612365.4</v>
      </c>
      <c r="W1324" s="66" t="str">
        <f t="shared" si="364"/>
        <v>1 &gt; 4</v>
      </c>
      <c r="X1324" s="66">
        <f>A1324+SUMIFS(Presensi!F:F,Presensi!E:E,'Entry Data'!AP1324)</f>
        <v>1</v>
      </c>
      <c r="Y1324" s="66">
        <f>IFERROR(INDEX('Retasi Pricing'!F:F,MATCH('Entry Data'!AM1324,'Retasi Pricing'!E:E,0))*X1324,"")</f>
        <v>27500</v>
      </c>
      <c r="Z1324" s="62" t="s">
        <v>26</v>
      </c>
      <c r="AA1324" s="62" t="s">
        <v>27</v>
      </c>
      <c r="AB1324" s="32"/>
      <c r="AC1324" s="32" t="s">
        <v>218</v>
      </c>
      <c r="AD1324" s="32" t="str">
        <f t="shared" si="365"/>
        <v/>
      </c>
      <c r="AF1324" s="5" t="str">
        <f t="shared" si="366"/>
        <v>putut junaedi44192</v>
      </c>
      <c r="AG1324" s="5" t="str">
        <f t="shared" si="367"/>
        <v>BMJ 04544192UTARANIGHT</v>
      </c>
      <c r="AH1324" s="5" t="str">
        <f t="shared" si="368"/>
        <v>putut junaedi44192UTARANIGHT</v>
      </c>
      <c r="AI1324" s="5" t="str">
        <f t="shared" si="369"/>
        <v>BMJ 04544192NIGHT</v>
      </c>
      <c r="AJ1324" s="5" t="str">
        <f t="shared" si="370"/>
        <v>putut junaedi44192NIGHT</v>
      </c>
      <c r="AK1324" s="5" t="str">
        <f t="shared" si="371"/>
        <v>putut junaediBMJ II</v>
      </c>
      <c r="AL1324" s="5" t="str">
        <f t="shared" si="373"/>
        <v>4UTARA</v>
      </c>
      <c r="AM1324" s="5" t="str">
        <f t="shared" si="374"/>
        <v>1 &gt; 4UTARA12 RODA</v>
      </c>
      <c r="AN1324" s="5" t="str">
        <f t="shared" si="375"/>
        <v>putut junaediBMJ II1 &gt; 4UTARA12 RODA</v>
      </c>
      <c r="AO1324" s="5" t="str">
        <f t="shared" si="376"/>
        <v>putut junaedi1 &gt; 4UTARA12 RODA</v>
      </c>
      <c r="AP1324" s="5" t="str">
        <f t="shared" si="377"/>
        <v>44192NIGHT</v>
      </c>
    </row>
    <row r="1325" spans="1:42" x14ac:dyDescent="0.3">
      <c r="A1325" s="33">
        <v>1</v>
      </c>
      <c r="B1325" s="33"/>
      <c r="C1325" s="70">
        <v>44192</v>
      </c>
      <c r="D1325" s="71" t="s">
        <v>87</v>
      </c>
      <c r="E1325" s="70">
        <v>44193.265277777777</v>
      </c>
      <c r="F1325" s="71">
        <v>5157179</v>
      </c>
      <c r="G1325" s="33" t="s">
        <v>20</v>
      </c>
      <c r="H1325" s="33" t="s">
        <v>21</v>
      </c>
      <c r="I1325" s="33" t="s">
        <v>51</v>
      </c>
      <c r="J1325" s="33" t="s">
        <v>46</v>
      </c>
      <c r="K1325" s="63" t="s">
        <v>35</v>
      </c>
      <c r="L1325" s="32" t="str">
        <f t="shared" si="378"/>
        <v>CGE370</v>
      </c>
      <c r="M1325" s="32" t="str">
        <f t="shared" si="379"/>
        <v>BMJ II</v>
      </c>
      <c r="N1325" s="32" t="str">
        <f t="shared" si="380"/>
        <v>12 RODA</v>
      </c>
      <c r="O1325" s="146">
        <v>44193.265972222223</v>
      </c>
      <c r="P1325" s="65">
        <v>44193.265972222223</v>
      </c>
      <c r="Q1325" s="65"/>
      <c r="R1325" s="66">
        <v>5</v>
      </c>
      <c r="S1325" s="66">
        <v>47140</v>
      </c>
      <c r="T1325" s="66">
        <v>16900</v>
      </c>
      <c r="U1325" s="67">
        <f t="shared" si="372"/>
        <v>30.24</v>
      </c>
      <c r="V1325" s="66">
        <f t="shared" si="363"/>
        <v>613176.48</v>
      </c>
      <c r="W1325" s="66" t="str">
        <f t="shared" si="364"/>
        <v>&gt; 5</v>
      </c>
      <c r="X1325" s="66">
        <f>A1325+SUMIFS(Presensi!F:F,Presensi!E:E,'Entry Data'!AP1325)</f>
        <v>1</v>
      </c>
      <c r="Y1325" s="66">
        <f>IFERROR(INDEX('Retasi Pricing'!F:F,MATCH('Entry Data'!AM1325,'Retasi Pricing'!E:E,0))*X1325,"")</f>
        <v>31200</v>
      </c>
      <c r="Z1325" s="62" t="s">
        <v>26</v>
      </c>
      <c r="AA1325" s="62" t="s">
        <v>27</v>
      </c>
      <c r="AB1325" s="32"/>
      <c r="AC1325" s="32" t="s">
        <v>218</v>
      </c>
      <c r="AD1325" s="32" t="str">
        <f t="shared" si="365"/>
        <v/>
      </c>
      <c r="AF1325" s="5" t="str">
        <f t="shared" si="366"/>
        <v>putut junaedi44192</v>
      </c>
      <c r="AG1325" s="5" t="str">
        <f t="shared" si="367"/>
        <v>BMJ 04544192UTARANIGHT</v>
      </c>
      <c r="AH1325" s="5" t="str">
        <f t="shared" si="368"/>
        <v>putut junaedi44192UTARANIGHT</v>
      </c>
      <c r="AI1325" s="5" t="str">
        <f t="shared" si="369"/>
        <v>BMJ 04544192NIGHT</v>
      </c>
      <c r="AJ1325" s="5" t="str">
        <f t="shared" si="370"/>
        <v>putut junaedi44192NIGHT</v>
      </c>
      <c r="AK1325" s="5" t="str">
        <f t="shared" si="371"/>
        <v>putut junaediBMJ II</v>
      </c>
      <c r="AL1325" s="5" t="str">
        <f t="shared" si="373"/>
        <v>5UTARA</v>
      </c>
      <c r="AM1325" s="5" t="str">
        <f t="shared" si="374"/>
        <v>&gt; 5UTARA12 RODA</v>
      </c>
      <c r="AN1325" s="5" t="str">
        <f t="shared" si="375"/>
        <v>putut junaediBMJ II&gt; 5UTARA12 RODA</v>
      </c>
      <c r="AO1325" s="5" t="str">
        <f t="shared" si="376"/>
        <v>putut junaedi&gt; 5UTARA12 RODA</v>
      </c>
      <c r="AP1325" s="5" t="str">
        <f t="shared" si="377"/>
        <v>44192NIGHT</v>
      </c>
    </row>
    <row r="1326" spans="1:42" x14ac:dyDescent="0.3">
      <c r="A1326" s="33">
        <v>1</v>
      </c>
      <c r="B1326" s="33"/>
      <c r="C1326" s="70">
        <v>44192</v>
      </c>
      <c r="D1326" s="71" t="s">
        <v>87</v>
      </c>
      <c r="E1326" s="70">
        <v>44192.844444444447</v>
      </c>
      <c r="F1326" s="71">
        <v>5156676</v>
      </c>
      <c r="G1326" s="33" t="s">
        <v>20</v>
      </c>
      <c r="H1326" s="33" t="s">
        <v>50</v>
      </c>
      <c r="I1326" s="33" t="s">
        <v>51</v>
      </c>
      <c r="J1326" s="33" t="s">
        <v>53</v>
      </c>
      <c r="K1326" s="63" t="s">
        <v>36</v>
      </c>
      <c r="L1326" s="32" t="str">
        <f t="shared" si="378"/>
        <v>CGE370</v>
      </c>
      <c r="M1326" s="32" t="str">
        <f t="shared" si="379"/>
        <v>BMJ II</v>
      </c>
      <c r="N1326" s="32" t="str">
        <f t="shared" si="380"/>
        <v>12 RODA</v>
      </c>
      <c r="O1326" s="146">
        <v>44192.844907407409</v>
      </c>
      <c r="P1326" s="65">
        <v>44192.852766203701</v>
      </c>
      <c r="Q1326" s="65"/>
      <c r="R1326" s="66">
        <v>1</v>
      </c>
      <c r="S1326" s="66">
        <v>47220</v>
      </c>
      <c r="T1326" s="66">
        <v>16900</v>
      </c>
      <c r="U1326" s="67">
        <f t="shared" si="372"/>
        <v>30.32</v>
      </c>
      <c r="V1326" s="66">
        <f t="shared" si="363"/>
        <v>614798.64</v>
      </c>
      <c r="W1326" s="66" t="str">
        <f t="shared" si="364"/>
        <v>1 &gt; 4</v>
      </c>
      <c r="X1326" s="66">
        <f>A1326+SUMIFS(Presensi!F:F,Presensi!E:E,'Entry Data'!AP1326)</f>
        <v>1</v>
      </c>
      <c r="Y1326" s="66">
        <f>IFERROR(INDEX('Retasi Pricing'!F:F,MATCH('Entry Data'!AM1326,'Retasi Pricing'!E:E,0))*X1326,"")</f>
        <v>27500</v>
      </c>
      <c r="Z1326" s="62" t="s">
        <v>26</v>
      </c>
      <c r="AA1326" s="62" t="s">
        <v>27</v>
      </c>
      <c r="AB1326" s="32"/>
      <c r="AC1326" s="32" t="s">
        <v>190</v>
      </c>
      <c r="AD1326" s="32" t="str">
        <f t="shared" si="365"/>
        <v/>
      </c>
      <c r="AF1326" s="5" t="str">
        <f t="shared" si="366"/>
        <v>usman mansyur44192</v>
      </c>
      <c r="AG1326" s="5" t="str">
        <f t="shared" si="367"/>
        <v>BMJ 04644192UTARANIGHT</v>
      </c>
      <c r="AH1326" s="5" t="str">
        <f t="shared" si="368"/>
        <v>usman mansyur44192UTARANIGHT</v>
      </c>
      <c r="AI1326" s="5" t="str">
        <f t="shared" si="369"/>
        <v>BMJ 04644192NIGHT</v>
      </c>
      <c r="AJ1326" s="5" t="str">
        <f t="shared" si="370"/>
        <v>usman mansyur44192NIGHT</v>
      </c>
      <c r="AK1326" s="5" t="str">
        <f t="shared" si="371"/>
        <v>usman mansyurBMJ II</v>
      </c>
      <c r="AL1326" s="5" t="str">
        <f t="shared" si="373"/>
        <v>1UTARA</v>
      </c>
      <c r="AM1326" s="5" t="str">
        <f t="shared" si="374"/>
        <v>1 &gt; 4UTARA12 RODA</v>
      </c>
      <c r="AN1326" s="5" t="str">
        <f t="shared" si="375"/>
        <v>usman mansyurBMJ II1 &gt; 4UTARA12 RODA</v>
      </c>
      <c r="AO1326" s="5" t="str">
        <f t="shared" si="376"/>
        <v>usman mansyur1 &gt; 4UTARA12 RODA</v>
      </c>
      <c r="AP1326" s="5" t="str">
        <f t="shared" si="377"/>
        <v>44192NIGHT</v>
      </c>
    </row>
    <row r="1327" spans="1:42" x14ac:dyDescent="0.3">
      <c r="A1327" s="33">
        <v>1</v>
      </c>
      <c r="B1327" s="33"/>
      <c r="C1327" s="70">
        <v>44192</v>
      </c>
      <c r="D1327" s="71" t="s">
        <v>87</v>
      </c>
      <c r="E1327" s="70">
        <v>44192.90347222222</v>
      </c>
      <c r="F1327" s="71">
        <v>5156753</v>
      </c>
      <c r="G1327" s="33" t="s">
        <v>20</v>
      </c>
      <c r="H1327" s="33" t="s">
        <v>50</v>
      </c>
      <c r="I1327" s="33" t="s">
        <v>51</v>
      </c>
      <c r="J1327" s="33" t="s">
        <v>53</v>
      </c>
      <c r="K1327" s="63" t="s">
        <v>36</v>
      </c>
      <c r="L1327" s="32" t="str">
        <f t="shared" si="378"/>
        <v>CGE370</v>
      </c>
      <c r="M1327" s="32" t="str">
        <f t="shared" si="379"/>
        <v>BMJ II</v>
      </c>
      <c r="N1327" s="32" t="str">
        <f t="shared" si="380"/>
        <v>12 RODA</v>
      </c>
      <c r="O1327" s="146">
        <v>44192.904351851852</v>
      </c>
      <c r="P1327" s="65">
        <v>44192.904351851852</v>
      </c>
      <c r="Q1327" s="65"/>
      <c r="R1327" s="66">
        <v>2</v>
      </c>
      <c r="S1327" s="66">
        <v>46680</v>
      </c>
      <c r="T1327" s="66">
        <v>16900</v>
      </c>
      <c r="U1327" s="67">
        <f t="shared" si="372"/>
        <v>29.78</v>
      </c>
      <c r="V1327" s="66">
        <f t="shared" si="363"/>
        <v>603849.06000000006</v>
      </c>
      <c r="W1327" s="66" t="str">
        <f t="shared" si="364"/>
        <v>1 &gt; 4</v>
      </c>
      <c r="X1327" s="66">
        <f>A1327+SUMIFS(Presensi!F:F,Presensi!E:E,'Entry Data'!AP1327)</f>
        <v>1</v>
      </c>
      <c r="Y1327" s="66">
        <f>IFERROR(INDEX('Retasi Pricing'!F:F,MATCH('Entry Data'!AM1327,'Retasi Pricing'!E:E,0))*X1327,"")</f>
        <v>27500</v>
      </c>
      <c r="Z1327" s="62" t="s">
        <v>26</v>
      </c>
      <c r="AA1327" s="62" t="s">
        <v>27</v>
      </c>
      <c r="AB1327" s="32"/>
      <c r="AC1327" s="32" t="s">
        <v>190</v>
      </c>
      <c r="AD1327" s="32" t="str">
        <f t="shared" si="365"/>
        <v/>
      </c>
      <c r="AF1327" s="5" t="str">
        <f t="shared" si="366"/>
        <v>usman mansyur44192</v>
      </c>
      <c r="AG1327" s="5" t="str">
        <f t="shared" si="367"/>
        <v>BMJ 04644192UTARANIGHT</v>
      </c>
      <c r="AH1327" s="5" t="str">
        <f t="shared" si="368"/>
        <v>usman mansyur44192UTARANIGHT</v>
      </c>
      <c r="AI1327" s="5" t="str">
        <f t="shared" si="369"/>
        <v>BMJ 04644192NIGHT</v>
      </c>
      <c r="AJ1327" s="5" t="str">
        <f t="shared" si="370"/>
        <v>usman mansyur44192NIGHT</v>
      </c>
      <c r="AK1327" s="5" t="str">
        <f t="shared" si="371"/>
        <v>usman mansyurBMJ II</v>
      </c>
      <c r="AL1327" s="5" t="str">
        <f t="shared" si="373"/>
        <v>2UTARA</v>
      </c>
      <c r="AM1327" s="5" t="str">
        <f t="shared" si="374"/>
        <v>1 &gt; 4UTARA12 RODA</v>
      </c>
      <c r="AN1327" s="5" t="str">
        <f t="shared" si="375"/>
        <v>usman mansyurBMJ II1 &gt; 4UTARA12 RODA</v>
      </c>
      <c r="AO1327" s="5" t="str">
        <f t="shared" si="376"/>
        <v>usman mansyur1 &gt; 4UTARA12 RODA</v>
      </c>
      <c r="AP1327" s="5" t="str">
        <f t="shared" si="377"/>
        <v>44192NIGHT</v>
      </c>
    </row>
    <row r="1328" spans="1:42" x14ac:dyDescent="0.3">
      <c r="A1328" s="33">
        <v>1</v>
      </c>
      <c r="B1328" s="33"/>
      <c r="C1328" s="70">
        <v>44192</v>
      </c>
      <c r="D1328" s="71" t="s">
        <v>87</v>
      </c>
      <c r="E1328" s="70">
        <v>44192.957638888889</v>
      </c>
      <c r="F1328" s="71">
        <v>5156840</v>
      </c>
      <c r="G1328" s="33" t="s">
        <v>20</v>
      </c>
      <c r="H1328" s="33" t="s">
        <v>50</v>
      </c>
      <c r="I1328" s="33" t="s">
        <v>51</v>
      </c>
      <c r="J1328" s="33" t="s">
        <v>53</v>
      </c>
      <c r="K1328" s="63" t="s">
        <v>36</v>
      </c>
      <c r="L1328" s="32" t="str">
        <f t="shared" si="378"/>
        <v>CGE370</v>
      </c>
      <c r="M1328" s="32" t="str">
        <f t="shared" si="379"/>
        <v>BMJ II</v>
      </c>
      <c r="N1328" s="32" t="str">
        <f t="shared" si="380"/>
        <v>12 RODA</v>
      </c>
      <c r="O1328" s="146">
        <v>44192.957997685182</v>
      </c>
      <c r="P1328" s="65">
        <v>44192.957997685182</v>
      </c>
      <c r="Q1328" s="65"/>
      <c r="R1328" s="66">
        <v>3</v>
      </c>
      <c r="S1328" s="66">
        <v>46060</v>
      </c>
      <c r="T1328" s="66">
        <v>16900</v>
      </c>
      <c r="U1328" s="67">
        <f t="shared" si="372"/>
        <v>29.16</v>
      </c>
      <c r="V1328" s="66">
        <f t="shared" si="363"/>
        <v>591277.31999999995</v>
      </c>
      <c r="W1328" s="66" t="str">
        <f t="shared" si="364"/>
        <v>1 &gt; 4</v>
      </c>
      <c r="X1328" s="66">
        <f>A1328+SUMIFS(Presensi!F:F,Presensi!E:E,'Entry Data'!AP1328)</f>
        <v>1</v>
      </c>
      <c r="Y1328" s="66">
        <f>IFERROR(INDEX('Retasi Pricing'!F:F,MATCH('Entry Data'!AM1328,'Retasi Pricing'!E:E,0))*X1328,"")</f>
        <v>27500</v>
      </c>
      <c r="Z1328" s="62" t="s">
        <v>26</v>
      </c>
      <c r="AA1328" s="62" t="s">
        <v>27</v>
      </c>
      <c r="AB1328" s="32"/>
      <c r="AC1328" s="32" t="s">
        <v>190</v>
      </c>
      <c r="AD1328" s="32" t="str">
        <f t="shared" si="365"/>
        <v/>
      </c>
      <c r="AF1328" s="5" t="str">
        <f t="shared" si="366"/>
        <v>usman mansyur44192</v>
      </c>
      <c r="AG1328" s="5" t="str">
        <f t="shared" si="367"/>
        <v>BMJ 04644192UTARANIGHT</v>
      </c>
      <c r="AH1328" s="5" t="str">
        <f t="shared" si="368"/>
        <v>usman mansyur44192UTARANIGHT</v>
      </c>
      <c r="AI1328" s="5" t="str">
        <f t="shared" si="369"/>
        <v>BMJ 04644192NIGHT</v>
      </c>
      <c r="AJ1328" s="5" t="str">
        <f t="shared" si="370"/>
        <v>usman mansyur44192NIGHT</v>
      </c>
      <c r="AK1328" s="5" t="str">
        <f t="shared" si="371"/>
        <v>usman mansyurBMJ II</v>
      </c>
      <c r="AL1328" s="5" t="str">
        <f t="shared" si="373"/>
        <v>3UTARA</v>
      </c>
      <c r="AM1328" s="5" t="str">
        <f t="shared" si="374"/>
        <v>1 &gt; 4UTARA12 RODA</v>
      </c>
      <c r="AN1328" s="5" t="str">
        <f t="shared" si="375"/>
        <v>usman mansyurBMJ II1 &gt; 4UTARA12 RODA</v>
      </c>
      <c r="AO1328" s="5" t="str">
        <f t="shared" si="376"/>
        <v>usman mansyur1 &gt; 4UTARA12 RODA</v>
      </c>
      <c r="AP1328" s="5" t="str">
        <f t="shared" si="377"/>
        <v>44192NIGHT</v>
      </c>
    </row>
    <row r="1329" spans="1:42" x14ac:dyDescent="0.3">
      <c r="A1329" s="33">
        <v>1</v>
      </c>
      <c r="B1329" s="33"/>
      <c r="C1329" s="70">
        <v>44192</v>
      </c>
      <c r="D1329" s="71" t="s">
        <v>87</v>
      </c>
      <c r="E1329" s="70">
        <v>44193.010416666664</v>
      </c>
      <c r="F1329" s="71">
        <v>5156913</v>
      </c>
      <c r="G1329" s="33" t="s">
        <v>20</v>
      </c>
      <c r="H1329" s="33" t="s">
        <v>50</v>
      </c>
      <c r="I1329" s="33" t="s">
        <v>51</v>
      </c>
      <c r="J1329" s="33" t="s">
        <v>53</v>
      </c>
      <c r="K1329" s="63" t="s">
        <v>36</v>
      </c>
      <c r="L1329" s="32" t="str">
        <f t="shared" si="378"/>
        <v>CGE370</v>
      </c>
      <c r="M1329" s="32" t="str">
        <f t="shared" si="379"/>
        <v>BMJ II</v>
      </c>
      <c r="N1329" s="32" t="str">
        <f t="shared" si="380"/>
        <v>12 RODA</v>
      </c>
      <c r="O1329" s="146">
        <v>44193.011134259257</v>
      </c>
      <c r="P1329" s="65">
        <v>44193.011134259257</v>
      </c>
      <c r="Q1329" s="65"/>
      <c r="R1329" s="66">
        <v>4</v>
      </c>
      <c r="S1329" s="66">
        <v>46620</v>
      </c>
      <c r="T1329" s="66">
        <v>16900</v>
      </c>
      <c r="U1329" s="67">
        <f t="shared" si="372"/>
        <v>29.72</v>
      </c>
      <c r="V1329" s="66">
        <f t="shared" si="363"/>
        <v>602632.43999999994</v>
      </c>
      <c r="W1329" s="66" t="str">
        <f t="shared" si="364"/>
        <v>1 &gt; 4</v>
      </c>
      <c r="X1329" s="66">
        <f>A1329+SUMIFS(Presensi!F:F,Presensi!E:E,'Entry Data'!AP1329)</f>
        <v>1</v>
      </c>
      <c r="Y1329" s="66">
        <f>IFERROR(INDEX('Retasi Pricing'!F:F,MATCH('Entry Data'!AM1329,'Retasi Pricing'!E:E,0))*X1329,"")</f>
        <v>27500</v>
      </c>
      <c r="Z1329" s="62" t="s">
        <v>26</v>
      </c>
      <c r="AA1329" s="62" t="s">
        <v>27</v>
      </c>
      <c r="AB1329" s="32"/>
      <c r="AC1329" s="32" t="s">
        <v>190</v>
      </c>
      <c r="AD1329" s="32" t="str">
        <f t="shared" si="365"/>
        <v/>
      </c>
      <c r="AF1329" s="5" t="str">
        <f t="shared" si="366"/>
        <v>usman mansyur44192</v>
      </c>
      <c r="AG1329" s="5" t="str">
        <f t="shared" si="367"/>
        <v>BMJ 04644192UTARANIGHT</v>
      </c>
      <c r="AH1329" s="5" t="str">
        <f t="shared" si="368"/>
        <v>usman mansyur44192UTARANIGHT</v>
      </c>
      <c r="AI1329" s="5" t="str">
        <f t="shared" si="369"/>
        <v>BMJ 04644192NIGHT</v>
      </c>
      <c r="AJ1329" s="5" t="str">
        <f t="shared" si="370"/>
        <v>usman mansyur44192NIGHT</v>
      </c>
      <c r="AK1329" s="5" t="str">
        <f t="shared" si="371"/>
        <v>usman mansyurBMJ II</v>
      </c>
      <c r="AL1329" s="5" t="str">
        <f t="shared" si="373"/>
        <v>4UTARA</v>
      </c>
      <c r="AM1329" s="5" t="str">
        <f t="shared" si="374"/>
        <v>1 &gt; 4UTARA12 RODA</v>
      </c>
      <c r="AN1329" s="5" t="str">
        <f t="shared" si="375"/>
        <v>usman mansyurBMJ II1 &gt; 4UTARA12 RODA</v>
      </c>
      <c r="AO1329" s="5" t="str">
        <f t="shared" si="376"/>
        <v>usman mansyur1 &gt; 4UTARA12 RODA</v>
      </c>
      <c r="AP1329" s="5" t="str">
        <f t="shared" si="377"/>
        <v>44192NIGHT</v>
      </c>
    </row>
    <row r="1330" spans="1:42" x14ac:dyDescent="0.3">
      <c r="A1330" s="33">
        <v>1</v>
      </c>
      <c r="B1330" s="33"/>
      <c r="C1330" s="70">
        <v>44192</v>
      </c>
      <c r="D1330" s="71" t="s">
        <v>87</v>
      </c>
      <c r="E1330" s="70">
        <v>44193.076388888891</v>
      </c>
      <c r="F1330" s="71">
        <v>5156959</v>
      </c>
      <c r="G1330" s="33" t="s">
        <v>20</v>
      </c>
      <c r="H1330" s="33" t="s">
        <v>50</v>
      </c>
      <c r="I1330" s="33" t="s">
        <v>51</v>
      </c>
      <c r="J1330" s="33" t="s">
        <v>53</v>
      </c>
      <c r="K1330" s="63" t="s">
        <v>36</v>
      </c>
      <c r="L1330" s="32" t="str">
        <f t="shared" si="378"/>
        <v>CGE370</v>
      </c>
      <c r="M1330" s="32" t="str">
        <f t="shared" si="379"/>
        <v>BMJ II</v>
      </c>
      <c r="N1330" s="32" t="str">
        <f t="shared" si="380"/>
        <v>12 RODA</v>
      </c>
      <c r="O1330" s="146">
        <v>44193.076493055552</v>
      </c>
      <c r="P1330" s="65">
        <v>44193.076493055552</v>
      </c>
      <c r="Q1330" s="65"/>
      <c r="R1330" s="66">
        <v>5</v>
      </c>
      <c r="S1330" s="66">
        <v>46080</v>
      </c>
      <c r="T1330" s="66">
        <v>16900</v>
      </c>
      <c r="U1330" s="67">
        <f t="shared" si="372"/>
        <v>29.18</v>
      </c>
      <c r="V1330" s="66">
        <f t="shared" si="363"/>
        <v>591682.86</v>
      </c>
      <c r="W1330" s="66" t="str">
        <f t="shared" si="364"/>
        <v>&gt; 5</v>
      </c>
      <c r="X1330" s="66">
        <f>A1330+SUMIFS(Presensi!F:F,Presensi!E:E,'Entry Data'!AP1330)</f>
        <v>1</v>
      </c>
      <c r="Y1330" s="66">
        <f>IFERROR(INDEX('Retasi Pricing'!F:F,MATCH('Entry Data'!AM1330,'Retasi Pricing'!E:E,0))*X1330,"")</f>
        <v>31200</v>
      </c>
      <c r="Z1330" s="62" t="s">
        <v>26</v>
      </c>
      <c r="AA1330" s="62" t="s">
        <v>27</v>
      </c>
      <c r="AB1330" s="32"/>
      <c r="AC1330" s="32" t="s">
        <v>190</v>
      </c>
      <c r="AD1330" s="32" t="str">
        <f t="shared" si="365"/>
        <v/>
      </c>
      <c r="AF1330" s="5" t="str">
        <f t="shared" si="366"/>
        <v>usman mansyur44192</v>
      </c>
      <c r="AG1330" s="5" t="str">
        <f t="shared" si="367"/>
        <v>BMJ 04644192UTARANIGHT</v>
      </c>
      <c r="AH1330" s="5" t="str">
        <f t="shared" si="368"/>
        <v>usman mansyur44192UTARANIGHT</v>
      </c>
      <c r="AI1330" s="5" t="str">
        <f t="shared" si="369"/>
        <v>BMJ 04644192NIGHT</v>
      </c>
      <c r="AJ1330" s="5" t="str">
        <f t="shared" si="370"/>
        <v>usman mansyur44192NIGHT</v>
      </c>
      <c r="AK1330" s="5" t="str">
        <f t="shared" si="371"/>
        <v>usman mansyurBMJ II</v>
      </c>
      <c r="AL1330" s="5" t="str">
        <f t="shared" si="373"/>
        <v>5UTARA</v>
      </c>
      <c r="AM1330" s="5" t="str">
        <f t="shared" si="374"/>
        <v>&gt; 5UTARA12 RODA</v>
      </c>
      <c r="AN1330" s="5" t="str">
        <f t="shared" si="375"/>
        <v>usman mansyurBMJ II&gt; 5UTARA12 RODA</v>
      </c>
      <c r="AO1330" s="5" t="str">
        <f t="shared" si="376"/>
        <v>usman mansyur&gt; 5UTARA12 RODA</v>
      </c>
      <c r="AP1330" s="5" t="str">
        <f t="shared" si="377"/>
        <v>44192NIGHT</v>
      </c>
    </row>
    <row r="1331" spans="1:42" x14ac:dyDescent="0.3">
      <c r="A1331" s="33">
        <v>1</v>
      </c>
      <c r="B1331" s="33"/>
      <c r="C1331" s="70">
        <v>44192</v>
      </c>
      <c r="D1331" s="71" t="s">
        <v>87</v>
      </c>
      <c r="E1331" s="70">
        <v>44193.140277777777</v>
      </c>
      <c r="F1331" s="71">
        <v>5157051</v>
      </c>
      <c r="G1331" s="33" t="s">
        <v>20</v>
      </c>
      <c r="H1331" s="33" t="s">
        <v>21</v>
      </c>
      <c r="I1331" s="33" t="s">
        <v>45</v>
      </c>
      <c r="J1331" s="33" t="s">
        <v>46</v>
      </c>
      <c r="K1331" s="63" t="s">
        <v>36</v>
      </c>
      <c r="L1331" s="32" t="str">
        <f t="shared" si="378"/>
        <v>CGE370</v>
      </c>
      <c r="M1331" s="32" t="str">
        <f t="shared" si="379"/>
        <v>BMJ II</v>
      </c>
      <c r="N1331" s="32" t="str">
        <f t="shared" si="380"/>
        <v>12 RODA</v>
      </c>
      <c r="O1331" s="146">
        <v>44193.141041666669</v>
      </c>
      <c r="P1331" s="65">
        <v>44193.141041666669</v>
      </c>
      <c r="Q1331" s="65"/>
      <c r="R1331" s="66">
        <v>6</v>
      </c>
      <c r="S1331" s="66">
        <v>45600</v>
      </c>
      <c r="T1331" s="66">
        <v>16900</v>
      </c>
      <c r="U1331" s="67">
        <f t="shared" si="372"/>
        <v>28.7</v>
      </c>
      <c r="V1331" s="66">
        <f t="shared" si="363"/>
        <v>581949.9</v>
      </c>
      <c r="W1331" s="66" t="str">
        <f t="shared" si="364"/>
        <v>&gt; 6</v>
      </c>
      <c r="X1331" s="66">
        <f>A1331+SUMIFS(Presensi!F:F,Presensi!E:E,'Entry Data'!AP1331)</f>
        <v>1</v>
      </c>
      <c r="Y1331" s="66">
        <f>IFERROR(INDEX('Retasi Pricing'!F:F,MATCH('Entry Data'!AM1331,'Retasi Pricing'!E:E,0))*X1331,"")</f>
        <v>34450</v>
      </c>
      <c r="Z1331" s="62" t="s">
        <v>26</v>
      </c>
      <c r="AA1331" s="62" t="s">
        <v>27</v>
      </c>
      <c r="AB1331" s="32"/>
      <c r="AC1331" s="32" t="s">
        <v>190</v>
      </c>
      <c r="AD1331" s="32" t="str">
        <f t="shared" si="365"/>
        <v/>
      </c>
      <c r="AF1331" s="5" t="str">
        <f t="shared" si="366"/>
        <v>usman mansyur44192</v>
      </c>
      <c r="AG1331" s="5" t="str">
        <f t="shared" si="367"/>
        <v>BMJ 04644192UTARANIGHT</v>
      </c>
      <c r="AH1331" s="5" t="str">
        <f t="shared" si="368"/>
        <v>usman mansyur44192UTARANIGHT</v>
      </c>
      <c r="AI1331" s="5" t="str">
        <f t="shared" si="369"/>
        <v>BMJ 04644192NIGHT</v>
      </c>
      <c r="AJ1331" s="5" t="str">
        <f t="shared" si="370"/>
        <v>usman mansyur44192NIGHT</v>
      </c>
      <c r="AK1331" s="5" t="str">
        <f t="shared" si="371"/>
        <v>usman mansyurBMJ II</v>
      </c>
      <c r="AL1331" s="5" t="str">
        <f t="shared" si="373"/>
        <v>6UTARA</v>
      </c>
      <c r="AM1331" s="5" t="str">
        <f t="shared" si="374"/>
        <v>&gt; 6UTARA12 RODA</v>
      </c>
      <c r="AN1331" s="5" t="str">
        <f t="shared" si="375"/>
        <v>usman mansyurBMJ II&gt; 6UTARA12 RODA</v>
      </c>
      <c r="AO1331" s="5" t="str">
        <f t="shared" si="376"/>
        <v>usman mansyur&gt; 6UTARA12 RODA</v>
      </c>
      <c r="AP1331" s="5" t="str">
        <f t="shared" si="377"/>
        <v>44192NIGHT</v>
      </c>
    </row>
    <row r="1332" spans="1:42" x14ac:dyDescent="0.3">
      <c r="A1332" s="33">
        <v>1</v>
      </c>
      <c r="B1332" s="33"/>
      <c r="C1332" s="70">
        <v>44192</v>
      </c>
      <c r="D1332" s="71" t="s">
        <v>87</v>
      </c>
      <c r="E1332" s="70">
        <v>44193.201388888891</v>
      </c>
      <c r="F1332" s="71">
        <v>5157122</v>
      </c>
      <c r="G1332" s="33" t="s">
        <v>20</v>
      </c>
      <c r="H1332" s="33" t="s">
        <v>21</v>
      </c>
      <c r="I1332" s="33" t="s">
        <v>51</v>
      </c>
      <c r="J1332" s="33" t="s">
        <v>46</v>
      </c>
      <c r="K1332" s="63" t="s">
        <v>36</v>
      </c>
      <c r="L1332" s="32" t="str">
        <f t="shared" si="378"/>
        <v>CGE370</v>
      </c>
      <c r="M1332" s="32" t="str">
        <f t="shared" si="379"/>
        <v>BMJ II</v>
      </c>
      <c r="N1332" s="32" t="str">
        <f t="shared" si="380"/>
        <v>12 RODA</v>
      </c>
      <c r="O1332" s="146">
        <v>44193.202175925922</v>
      </c>
      <c r="P1332" s="65">
        <v>44193.202175925922</v>
      </c>
      <c r="Q1332" s="65"/>
      <c r="R1332" s="66">
        <v>7</v>
      </c>
      <c r="S1332" s="66">
        <v>45620</v>
      </c>
      <c r="T1332" s="66">
        <v>16900</v>
      </c>
      <c r="U1332" s="67">
        <f t="shared" si="372"/>
        <v>28.72</v>
      </c>
      <c r="V1332" s="66">
        <f t="shared" si="363"/>
        <v>582355.43999999994</v>
      </c>
      <c r="W1332" s="66" t="str">
        <f t="shared" si="364"/>
        <v>7 &gt;</v>
      </c>
      <c r="X1332" s="66">
        <f>A1332+SUMIFS(Presensi!F:F,Presensi!E:E,'Entry Data'!AP1332)</f>
        <v>1</v>
      </c>
      <c r="Y1332" s="66">
        <f>IFERROR(INDEX('Retasi Pricing'!F:F,MATCH('Entry Data'!AM1332,'Retasi Pricing'!E:E,0))*X1332,"")</f>
        <v>42000</v>
      </c>
      <c r="Z1332" s="62" t="s">
        <v>26</v>
      </c>
      <c r="AA1332" s="62" t="s">
        <v>27</v>
      </c>
      <c r="AB1332" s="32"/>
      <c r="AC1332" s="32" t="s">
        <v>190</v>
      </c>
      <c r="AD1332" s="32" t="str">
        <f t="shared" si="365"/>
        <v/>
      </c>
      <c r="AF1332" s="5" t="str">
        <f t="shared" si="366"/>
        <v>usman mansyur44192</v>
      </c>
      <c r="AG1332" s="5" t="str">
        <f t="shared" si="367"/>
        <v>BMJ 04644192UTARANIGHT</v>
      </c>
      <c r="AH1332" s="5" t="str">
        <f t="shared" si="368"/>
        <v>usman mansyur44192UTARANIGHT</v>
      </c>
      <c r="AI1332" s="5" t="str">
        <f t="shared" si="369"/>
        <v>BMJ 04644192NIGHT</v>
      </c>
      <c r="AJ1332" s="5" t="str">
        <f t="shared" si="370"/>
        <v>usman mansyur44192NIGHT</v>
      </c>
      <c r="AK1332" s="5" t="str">
        <f t="shared" si="371"/>
        <v>usman mansyurBMJ II</v>
      </c>
      <c r="AL1332" s="5" t="str">
        <f t="shared" si="373"/>
        <v>7UTARA</v>
      </c>
      <c r="AM1332" s="5" t="str">
        <f t="shared" si="374"/>
        <v>7 &gt;UTARA12 RODA</v>
      </c>
      <c r="AN1332" s="5" t="str">
        <f t="shared" si="375"/>
        <v>usman mansyurBMJ II7 &gt;UTARA12 RODA</v>
      </c>
      <c r="AO1332" s="5" t="str">
        <f t="shared" si="376"/>
        <v>usman mansyur7 &gt;UTARA12 RODA</v>
      </c>
      <c r="AP1332" s="5" t="str">
        <f t="shared" si="377"/>
        <v>44192NIGHT</v>
      </c>
    </row>
    <row r="1333" spans="1:42" x14ac:dyDescent="0.3">
      <c r="A1333" s="33">
        <v>1</v>
      </c>
      <c r="B1333" s="33"/>
      <c r="C1333" s="70">
        <v>44192</v>
      </c>
      <c r="D1333" s="71" t="s">
        <v>87</v>
      </c>
      <c r="E1333" s="70">
        <v>44192.843055555553</v>
      </c>
      <c r="F1333" s="71">
        <v>5156672</v>
      </c>
      <c r="G1333" s="33" t="s">
        <v>20</v>
      </c>
      <c r="H1333" s="33" t="s">
        <v>50</v>
      </c>
      <c r="I1333" s="33" t="s">
        <v>51</v>
      </c>
      <c r="J1333" s="33" t="s">
        <v>53</v>
      </c>
      <c r="K1333" s="63" t="s">
        <v>41</v>
      </c>
      <c r="L1333" s="32" t="str">
        <f t="shared" si="378"/>
        <v>AXOR4843</v>
      </c>
      <c r="M1333" s="32" t="str">
        <f t="shared" si="379"/>
        <v>BMJ II</v>
      </c>
      <c r="N1333" s="32" t="str">
        <f t="shared" si="380"/>
        <v>12 RODA</v>
      </c>
      <c r="O1333" s="146">
        <v>44192.843692129631</v>
      </c>
      <c r="P1333" s="65">
        <v>44192.852951388886</v>
      </c>
      <c r="Q1333" s="65"/>
      <c r="R1333" s="66">
        <v>1</v>
      </c>
      <c r="S1333" s="66">
        <v>49340</v>
      </c>
      <c r="T1333" s="66">
        <v>19540</v>
      </c>
      <c r="U1333" s="67">
        <f t="shared" si="372"/>
        <v>29.8</v>
      </c>
      <c r="V1333" s="66">
        <f t="shared" si="363"/>
        <v>604254.6</v>
      </c>
      <c r="W1333" s="66" t="str">
        <f t="shared" si="364"/>
        <v>1 &gt; 4</v>
      </c>
      <c r="X1333" s="66">
        <f>A1333+SUMIFS(Presensi!F:F,Presensi!E:E,'Entry Data'!AP1333)</f>
        <v>1</v>
      </c>
      <c r="Y1333" s="66">
        <f>IFERROR(INDEX('Retasi Pricing'!F:F,MATCH('Entry Data'!AM1333,'Retasi Pricing'!E:E,0))*X1333,"")</f>
        <v>27500</v>
      </c>
      <c r="Z1333" s="62" t="s">
        <v>26</v>
      </c>
      <c r="AA1333" s="62" t="s">
        <v>27</v>
      </c>
      <c r="AB1333" s="32"/>
      <c r="AC1333" s="32" t="s">
        <v>192</v>
      </c>
      <c r="AD1333" s="32" t="str">
        <f t="shared" si="365"/>
        <v/>
      </c>
      <c r="AF1333" s="5" t="str">
        <f t="shared" si="366"/>
        <v>awaluddin44192</v>
      </c>
      <c r="AG1333" s="5" t="str">
        <f t="shared" si="367"/>
        <v>BMJ 04744192UTARANIGHT</v>
      </c>
      <c r="AH1333" s="5" t="str">
        <f t="shared" si="368"/>
        <v>awaluddin44192UTARANIGHT</v>
      </c>
      <c r="AI1333" s="5" t="str">
        <f t="shared" si="369"/>
        <v>BMJ 04744192NIGHT</v>
      </c>
      <c r="AJ1333" s="5" t="str">
        <f t="shared" si="370"/>
        <v>awaluddin44192NIGHT</v>
      </c>
      <c r="AK1333" s="5" t="str">
        <f t="shared" si="371"/>
        <v>awaluddinBMJ II</v>
      </c>
      <c r="AL1333" s="5" t="str">
        <f t="shared" si="373"/>
        <v>1UTARA</v>
      </c>
      <c r="AM1333" s="5" t="str">
        <f t="shared" si="374"/>
        <v>1 &gt; 4UTARA12 RODA</v>
      </c>
      <c r="AN1333" s="5" t="str">
        <f t="shared" si="375"/>
        <v>awaluddinBMJ II1 &gt; 4UTARA12 RODA</v>
      </c>
      <c r="AO1333" s="5" t="str">
        <f t="shared" si="376"/>
        <v>awaluddin1 &gt; 4UTARA12 RODA</v>
      </c>
      <c r="AP1333" s="5" t="str">
        <f t="shared" si="377"/>
        <v>44192NIGHT</v>
      </c>
    </row>
    <row r="1334" spans="1:42" x14ac:dyDescent="0.3">
      <c r="A1334" s="33">
        <v>1</v>
      </c>
      <c r="B1334" s="33"/>
      <c r="C1334" s="70">
        <v>44192</v>
      </c>
      <c r="D1334" s="71" t="s">
        <v>87</v>
      </c>
      <c r="E1334" s="70">
        <v>44192.909722222219</v>
      </c>
      <c r="F1334" s="71">
        <v>5156761</v>
      </c>
      <c r="G1334" s="33" t="s">
        <v>20</v>
      </c>
      <c r="H1334" s="33" t="s">
        <v>50</v>
      </c>
      <c r="I1334" s="33" t="s">
        <v>51</v>
      </c>
      <c r="J1334" s="33" t="s">
        <v>52</v>
      </c>
      <c r="K1334" s="63" t="s">
        <v>41</v>
      </c>
      <c r="L1334" s="32" t="str">
        <f t="shared" si="378"/>
        <v>AXOR4843</v>
      </c>
      <c r="M1334" s="32" t="str">
        <f t="shared" si="379"/>
        <v>BMJ II</v>
      </c>
      <c r="N1334" s="32" t="str">
        <f t="shared" si="380"/>
        <v>12 RODA</v>
      </c>
      <c r="O1334" s="146">
        <v>44192.910601851851</v>
      </c>
      <c r="P1334" s="65">
        <v>44192.910601851851</v>
      </c>
      <c r="Q1334" s="65"/>
      <c r="R1334" s="66">
        <v>2</v>
      </c>
      <c r="S1334" s="66">
        <v>51160</v>
      </c>
      <c r="T1334" s="66">
        <v>19540</v>
      </c>
      <c r="U1334" s="67">
        <f t="shared" si="372"/>
        <v>31.62</v>
      </c>
      <c r="V1334" s="66">
        <f t="shared" si="363"/>
        <v>641158.74</v>
      </c>
      <c r="W1334" s="66" t="str">
        <f t="shared" si="364"/>
        <v>1 &gt; 4</v>
      </c>
      <c r="X1334" s="66">
        <f>A1334+SUMIFS(Presensi!F:F,Presensi!E:E,'Entry Data'!AP1334)</f>
        <v>1</v>
      </c>
      <c r="Y1334" s="66">
        <f>IFERROR(INDEX('Retasi Pricing'!F:F,MATCH('Entry Data'!AM1334,'Retasi Pricing'!E:E,0))*X1334,"")</f>
        <v>27500</v>
      </c>
      <c r="Z1334" s="62" t="s">
        <v>26</v>
      </c>
      <c r="AA1334" s="62" t="s">
        <v>27</v>
      </c>
      <c r="AB1334" s="32"/>
      <c r="AC1334" s="32" t="s">
        <v>192</v>
      </c>
      <c r="AD1334" s="32" t="str">
        <f t="shared" si="365"/>
        <v/>
      </c>
      <c r="AF1334" s="5" t="str">
        <f t="shared" si="366"/>
        <v>awaluddin44192</v>
      </c>
      <c r="AG1334" s="5" t="str">
        <f t="shared" si="367"/>
        <v>BMJ 04744192UTARANIGHT</v>
      </c>
      <c r="AH1334" s="5" t="str">
        <f t="shared" si="368"/>
        <v>awaluddin44192UTARANIGHT</v>
      </c>
      <c r="AI1334" s="5" t="str">
        <f t="shared" si="369"/>
        <v>BMJ 04744192NIGHT</v>
      </c>
      <c r="AJ1334" s="5" t="str">
        <f t="shared" si="370"/>
        <v>awaluddin44192NIGHT</v>
      </c>
      <c r="AK1334" s="5" t="str">
        <f t="shared" si="371"/>
        <v>awaluddinBMJ II</v>
      </c>
      <c r="AL1334" s="5" t="str">
        <f t="shared" si="373"/>
        <v>2UTARA</v>
      </c>
      <c r="AM1334" s="5" t="str">
        <f t="shared" si="374"/>
        <v>1 &gt; 4UTARA12 RODA</v>
      </c>
      <c r="AN1334" s="5" t="str">
        <f t="shared" si="375"/>
        <v>awaluddinBMJ II1 &gt; 4UTARA12 RODA</v>
      </c>
      <c r="AO1334" s="5" t="str">
        <f t="shared" si="376"/>
        <v>awaluddin1 &gt; 4UTARA12 RODA</v>
      </c>
      <c r="AP1334" s="5" t="str">
        <f t="shared" si="377"/>
        <v>44192NIGHT</v>
      </c>
    </row>
    <row r="1335" spans="1:42" x14ac:dyDescent="0.3">
      <c r="A1335" s="33">
        <v>1</v>
      </c>
      <c r="B1335" s="33"/>
      <c r="C1335" s="70">
        <v>44192</v>
      </c>
      <c r="D1335" s="71" t="s">
        <v>87</v>
      </c>
      <c r="E1335" s="70">
        <v>44192.993055555555</v>
      </c>
      <c r="F1335" s="71">
        <v>5156883</v>
      </c>
      <c r="G1335" s="33" t="s">
        <v>20</v>
      </c>
      <c r="H1335" s="33" t="s">
        <v>21</v>
      </c>
      <c r="I1335" s="33" t="s">
        <v>277</v>
      </c>
      <c r="J1335" s="33" t="s">
        <v>46</v>
      </c>
      <c r="K1335" s="63" t="s">
        <v>41</v>
      </c>
      <c r="L1335" s="32" t="str">
        <f t="shared" si="378"/>
        <v>AXOR4843</v>
      </c>
      <c r="M1335" s="32" t="str">
        <f t="shared" si="379"/>
        <v>BMJ II</v>
      </c>
      <c r="N1335" s="32" t="str">
        <f t="shared" si="380"/>
        <v>12 RODA</v>
      </c>
      <c r="O1335" s="146">
        <v>44192.993611111109</v>
      </c>
      <c r="P1335" s="65">
        <v>44192.993611111109</v>
      </c>
      <c r="Q1335" s="65"/>
      <c r="R1335" s="66">
        <v>3</v>
      </c>
      <c r="S1335" s="66">
        <v>52840</v>
      </c>
      <c r="T1335" s="66">
        <v>19540</v>
      </c>
      <c r="U1335" s="67">
        <f t="shared" si="372"/>
        <v>33.299999999999997</v>
      </c>
      <c r="V1335" s="66">
        <f t="shared" si="363"/>
        <v>675224.1</v>
      </c>
      <c r="W1335" s="66" t="str">
        <f t="shared" si="364"/>
        <v>1 &gt; 4</v>
      </c>
      <c r="X1335" s="66">
        <f>A1335+SUMIFS(Presensi!F:F,Presensi!E:E,'Entry Data'!AP1335)</f>
        <v>1</v>
      </c>
      <c r="Y1335" s="66">
        <f>IFERROR(INDEX('Retasi Pricing'!F:F,MATCH('Entry Data'!AM1335,'Retasi Pricing'!E:E,0))*X1335,"")</f>
        <v>27500</v>
      </c>
      <c r="Z1335" s="62" t="s">
        <v>26</v>
      </c>
      <c r="AA1335" s="62" t="s">
        <v>27</v>
      </c>
      <c r="AB1335" s="32"/>
      <c r="AC1335" s="32" t="s">
        <v>192</v>
      </c>
      <c r="AD1335" s="32" t="str">
        <f t="shared" si="365"/>
        <v/>
      </c>
      <c r="AF1335" s="5" t="str">
        <f t="shared" si="366"/>
        <v>awaluddin44192</v>
      </c>
      <c r="AG1335" s="5" t="str">
        <f t="shared" si="367"/>
        <v>BMJ 04744192UTARANIGHT</v>
      </c>
      <c r="AH1335" s="5" t="str">
        <f t="shared" si="368"/>
        <v>awaluddin44192UTARANIGHT</v>
      </c>
      <c r="AI1335" s="5" t="str">
        <f t="shared" si="369"/>
        <v>BMJ 04744192NIGHT</v>
      </c>
      <c r="AJ1335" s="5" t="str">
        <f t="shared" si="370"/>
        <v>awaluddin44192NIGHT</v>
      </c>
      <c r="AK1335" s="5" t="str">
        <f t="shared" si="371"/>
        <v>awaluddinBMJ II</v>
      </c>
      <c r="AL1335" s="5" t="str">
        <f t="shared" si="373"/>
        <v>3UTARA</v>
      </c>
      <c r="AM1335" s="5" t="str">
        <f t="shared" si="374"/>
        <v>1 &gt; 4UTARA12 RODA</v>
      </c>
      <c r="AN1335" s="5" t="str">
        <f t="shared" si="375"/>
        <v>awaluddinBMJ II1 &gt; 4UTARA12 RODA</v>
      </c>
      <c r="AO1335" s="5" t="str">
        <f t="shared" si="376"/>
        <v>awaluddin1 &gt; 4UTARA12 RODA</v>
      </c>
      <c r="AP1335" s="5" t="str">
        <f t="shared" si="377"/>
        <v>44192NIGHT</v>
      </c>
    </row>
    <row r="1336" spans="1:42" x14ac:dyDescent="0.3">
      <c r="A1336" s="33">
        <v>1</v>
      </c>
      <c r="B1336" s="33"/>
      <c r="C1336" s="70">
        <v>44192</v>
      </c>
      <c r="D1336" s="71" t="s">
        <v>87</v>
      </c>
      <c r="E1336" s="70">
        <v>44193.10833333333</v>
      </c>
      <c r="F1336" s="71">
        <v>5157006</v>
      </c>
      <c r="G1336" s="33" t="s">
        <v>20</v>
      </c>
      <c r="H1336" s="33" t="s">
        <v>21</v>
      </c>
      <c r="I1336" s="33" t="s">
        <v>51</v>
      </c>
      <c r="J1336" s="33" t="s">
        <v>46</v>
      </c>
      <c r="K1336" s="63" t="s">
        <v>41</v>
      </c>
      <c r="L1336" s="32" t="str">
        <f t="shared" si="378"/>
        <v>AXOR4843</v>
      </c>
      <c r="M1336" s="32" t="str">
        <f t="shared" si="379"/>
        <v>BMJ II</v>
      </c>
      <c r="N1336" s="32" t="str">
        <f t="shared" si="380"/>
        <v>12 RODA</v>
      </c>
      <c r="O1336" s="146">
        <v>44193.109375</v>
      </c>
      <c r="P1336" s="65">
        <v>44193.109375</v>
      </c>
      <c r="Q1336" s="65"/>
      <c r="R1336" s="66">
        <v>4</v>
      </c>
      <c r="S1336" s="66">
        <v>51220</v>
      </c>
      <c r="T1336" s="66">
        <v>19540</v>
      </c>
      <c r="U1336" s="67">
        <f t="shared" si="372"/>
        <v>31.68</v>
      </c>
      <c r="V1336" s="66">
        <f t="shared" si="363"/>
        <v>642375.36</v>
      </c>
      <c r="W1336" s="66" t="str">
        <f t="shared" si="364"/>
        <v>1 &gt; 4</v>
      </c>
      <c r="X1336" s="66">
        <f>A1336+SUMIFS(Presensi!F:F,Presensi!E:E,'Entry Data'!AP1336)</f>
        <v>1</v>
      </c>
      <c r="Y1336" s="66">
        <f>IFERROR(INDEX('Retasi Pricing'!F:F,MATCH('Entry Data'!AM1336,'Retasi Pricing'!E:E,0))*X1336,"")</f>
        <v>27500</v>
      </c>
      <c r="Z1336" s="62" t="s">
        <v>26</v>
      </c>
      <c r="AA1336" s="62" t="s">
        <v>27</v>
      </c>
      <c r="AB1336" s="32"/>
      <c r="AC1336" s="32" t="s">
        <v>192</v>
      </c>
      <c r="AD1336" s="32" t="str">
        <f t="shared" si="365"/>
        <v/>
      </c>
      <c r="AF1336" s="5" t="str">
        <f t="shared" si="366"/>
        <v>awaluddin44192</v>
      </c>
      <c r="AG1336" s="5" t="str">
        <f t="shared" si="367"/>
        <v>BMJ 04744192UTARANIGHT</v>
      </c>
      <c r="AH1336" s="5" t="str">
        <f t="shared" si="368"/>
        <v>awaluddin44192UTARANIGHT</v>
      </c>
      <c r="AI1336" s="5" t="str">
        <f t="shared" si="369"/>
        <v>BMJ 04744192NIGHT</v>
      </c>
      <c r="AJ1336" s="5" t="str">
        <f t="shared" si="370"/>
        <v>awaluddin44192NIGHT</v>
      </c>
      <c r="AK1336" s="5" t="str">
        <f t="shared" si="371"/>
        <v>awaluddinBMJ II</v>
      </c>
      <c r="AL1336" s="5" t="str">
        <f t="shared" si="373"/>
        <v>4UTARA</v>
      </c>
      <c r="AM1336" s="5" t="str">
        <f t="shared" si="374"/>
        <v>1 &gt; 4UTARA12 RODA</v>
      </c>
      <c r="AN1336" s="5" t="str">
        <f t="shared" si="375"/>
        <v>awaluddinBMJ II1 &gt; 4UTARA12 RODA</v>
      </c>
      <c r="AO1336" s="5" t="str">
        <f t="shared" si="376"/>
        <v>awaluddin1 &gt; 4UTARA12 RODA</v>
      </c>
      <c r="AP1336" s="5" t="str">
        <f t="shared" si="377"/>
        <v>44192NIGHT</v>
      </c>
    </row>
    <row r="1337" spans="1:42" x14ac:dyDescent="0.3">
      <c r="A1337" s="33">
        <v>1</v>
      </c>
      <c r="B1337" s="33"/>
      <c r="C1337" s="70">
        <v>44192</v>
      </c>
      <c r="D1337" s="71" t="s">
        <v>87</v>
      </c>
      <c r="E1337" s="70">
        <v>44193.195138888892</v>
      </c>
      <c r="F1337" s="71">
        <v>5157108</v>
      </c>
      <c r="G1337" s="33" t="s">
        <v>20</v>
      </c>
      <c r="H1337" s="33" t="s">
        <v>21</v>
      </c>
      <c r="I1337" s="33" t="s">
        <v>51</v>
      </c>
      <c r="J1337" s="33" t="s">
        <v>46</v>
      </c>
      <c r="K1337" s="63" t="s">
        <v>41</v>
      </c>
      <c r="L1337" s="32" t="str">
        <f t="shared" si="378"/>
        <v>AXOR4843</v>
      </c>
      <c r="M1337" s="32" t="str">
        <f t="shared" si="379"/>
        <v>BMJ II</v>
      </c>
      <c r="N1337" s="32" t="str">
        <f t="shared" si="380"/>
        <v>12 RODA</v>
      </c>
      <c r="O1337" s="146">
        <v>44193.195613425924</v>
      </c>
      <c r="P1337" s="65">
        <v>44193.195613425924</v>
      </c>
      <c r="Q1337" s="65"/>
      <c r="R1337" s="66">
        <v>5</v>
      </c>
      <c r="S1337" s="66">
        <v>52400</v>
      </c>
      <c r="T1337" s="66">
        <v>19540</v>
      </c>
      <c r="U1337" s="67">
        <f t="shared" si="372"/>
        <v>32.86</v>
      </c>
      <c r="V1337" s="66">
        <f t="shared" si="363"/>
        <v>666302.22</v>
      </c>
      <c r="W1337" s="66" t="str">
        <f t="shared" si="364"/>
        <v>&gt; 5</v>
      </c>
      <c r="X1337" s="66">
        <f>A1337+SUMIFS(Presensi!F:F,Presensi!E:E,'Entry Data'!AP1337)</f>
        <v>1</v>
      </c>
      <c r="Y1337" s="66">
        <f>IFERROR(INDEX('Retasi Pricing'!F:F,MATCH('Entry Data'!AM1337,'Retasi Pricing'!E:E,0))*X1337,"")</f>
        <v>31200</v>
      </c>
      <c r="Z1337" s="62" t="s">
        <v>26</v>
      </c>
      <c r="AA1337" s="62" t="s">
        <v>27</v>
      </c>
      <c r="AB1337" s="32"/>
      <c r="AC1337" s="32" t="s">
        <v>192</v>
      </c>
      <c r="AD1337" s="32" t="str">
        <f t="shared" si="365"/>
        <v/>
      </c>
      <c r="AF1337" s="5" t="str">
        <f t="shared" si="366"/>
        <v>awaluddin44192</v>
      </c>
      <c r="AG1337" s="5" t="str">
        <f t="shared" si="367"/>
        <v>BMJ 04744192UTARANIGHT</v>
      </c>
      <c r="AH1337" s="5" t="str">
        <f t="shared" si="368"/>
        <v>awaluddin44192UTARANIGHT</v>
      </c>
      <c r="AI1337" s="5" t="str">
        <f t="shared" si="369"/>
        <v>BMJ 04744192NIGHT</v>
      </c>
      <c r="AJ1337" s="5" t="str">
        <f t="shared" si="370"/>
        <v>awaluddin44192NIGHT</v>
      </c>
      <c r="AK1337" s="5" t="str">
        <f t="shared" si="371"/>
        <v>awaluddinBMJ II</v>
      </c>
      <c r="AL1337" s="5" t="str">
        <f t="shared" si="373"/>
        <v>5UTARA</v>
      </c>
      <c r="AM1337" s="5" t="str">
        <f t="shared" si="374"/>
        <v>&gt; 5UTARA12 RODA</v>
      </c>
      <c r="AN1337" s="5" t="str">
        <f t="shared" si="375"/>
        <v>awaluddinBMJ II&gt; 5UTARA12 RODA</v>
      </c>
      <c r="AO1337" s="5" t="str">
        <f t="shared" si="376"/>
        <v>awaluddin&gt; 5UTARA12 RODA</v>
      </c>
      <c r="AP1337" s="5" t="str">
        <f t="shared" si="377"/>
        <v>44192NIGHT</v>
      </c>
    </row>
    <row r="1338" spans="1:42" x14ac:dyDescent="0.3">
      <c r="A1338" s="33">
        <v>1</v>
      </c>
      <c r="B1338" s="33"/>
      <c r="C1338" s="70">
        <v>44192</v>
      </c>
      <c r="D1338" s="71" t="s">
        <v>87</v>
      </c>
      <c r="E1338" s="70">
        <v>44193.267361111109</v>
      </c>
      <c r="F1338" s="71">
        <v>5157180</v>
      </c>
      <c r="G1338" s="33" t="s">
        <v>20</v>
      </c>
      <c r="H1338" s="33" t="s">
        <v>21</v>
      </c>
      <c r="I1338" s="33" t="s">
        <v>51</v>
      </c>
      <c r="J1338" s="33" t="s">
        <v>46</v>
      </c>
      <c r="K1338" s="63" t="s">
        <v>41</v>
      </c>
      <c r="L1338" s="32" t="str">
        <f t="shared" si="378"/>
        <v>AXOR4843</v>
      </c>
      <c r="M1338" s="32" t="str">
        <f t="shared" si="379"/>
        <v>BMJ II</v>
      </c>
      <c r="N1338" s="32" t="str">
        <f t="shared" si="380"/>
        <v>12 RODA</v>
      </c>
      <c r="O1338" s="146">
        <v>44193.26771990741</v>
      </c>
      <c r="P1338" s="65">
        <v>44193.26771990741</v>
      </c>
      <c r="Q1338" s="65"/>
      <c r="R1338" s="66">
        <v>6</v>
      </c>
      <c r="S1338" s="66">
        <v>54520</v>
      </c>
      <c r="T1338" s="66">
        <v>19540</v>
      </c>
      <c r="U1338" s="67">
        <f t="shared" si="372"/>
        <v>34.979999999999997</v>
      </c>
      <c r="V1338" s="66">
        <f t="shared" si="363"/>
        <v>709289.45999999985</v>
      </c>
      <c r="W1338" s="66" t="str">
        <f t="shared" si="364"/>
        <v>&gt; 6</v>
      </c>
      <c r="X1338" s="66">
        <f>A1338+SUMIFS(Presensi!F:F,Presensi!E:E,'Entry Data'!AP1338)</f>
        <v>1</v>
      </c>
      <c r="Y1338" s="66">
        <f>IFERROR(INDEX('Retasi Pricing'!F:F,MATCH('Entry Data'!AM1338,'Retasi Pricing'!E:E,0))*X1338,"")</f>
        <v>34450</v>
      </c>
      <c r="Z1338" s="62" t="s">
        <v>26</v>
      </c>
      <c r="AA1338" s="62" t="s">
        <v>27</v>
      </c>
      <c r="AB1338" s="32"/>
      <c r="AC1338" s="32" t="s">
        <v>192</v>
      </c>
      <c r="AD1338" s="32" t="str">
        <f t="shared" si="365"/>
        <v/>
      </c>
      <c r="AF1338" s="5" t="str">
        <f t="shared" si="366"/>
        <v>awaluddin44192</v>
      </c>
      <c r="AG1338" s="5" t="str">
        <f t="shared" si="367"/>
        <v>BMJ 04744192UTARANIGHT</v>
      </c>
      <c r="AH1338" s="5" t="str">
        <f t="shared" si="368"/>
        <v>awaluddin44192UTARANIGHT</v>
      </c>
      <c r="AI1338" s="5" t="str">
        <f t="shared" si="369"/>
        <v>BMJ 04744192NIGHT</v>
      </c>
      <c r="AJ1338" s="5" t="str">
        <f t="shared" si="370"/>
        <v>awaluddin44192NIGHT</v>
      </c>
      <c r="AK1338" s="5" t="str">
        <f t="shared" si="371"/>
        <v>awaluddinBMJ II</v>
      </c>
      <c r="AL1338" s="5" t="str">
        <f t="shared" si="373"/>
        <v>6UTARA</v>
      </c>
      <c r="AM1338" s="5" t="str">
        <f t="shared" si="374"/>
        <v>&gt; 6UTARA12 RODA</v>
      </c>
      <c r="AN1338" s="5" t="str">
        <f t="shared" si="375"/>
        <v>awaluddinBMJ II&gt; 6UTARA12 RODA</v>
      </c>
      <c r="AO1338" s="5" t="str">
        <f t="shared" si="376"/>
        <v>awaluddin&gt; 6UTARA12 RODA</v>
      </c>
      <c r="AP1338" s="5" t="str">
        <f t="shared" si="377"/>
        <v>44192NIGHT</v>
      </c>
    </row>
    <row r="1339" spans="1:42" x14ac:dyDescent="0.3">
      <c r="A1339" s="33">
        <v>1</v>
      </c>
      <c r="B1339" s="33"/>
      <c r="C1339" s="70">
        <v>44192</v>
      </c>
      <c r="D1339" s="71" t="s">
        <v>87</v>
      </c>
      <c r="E1339" s="70">
        <v>44192.859722222223</v>
      </c>
      <c r="F1339" s="71">
        <v>5156706</v>
      </c>
      <c r="G1339" s="33" t="s">
        <v>38</v>
      </c>
      <c r="H1339" s="33" t="s">
        <v>279</v>
      </c>
      <c r="I1339" s="33" t="s">
        <v>103</v>
      </c>
      <c r="J1339" s="33" t="s">
        <v>110</v>
      </c>
      <c r="K1339" s="63" t="s">
        <v>57</v>
      </c>
      <c r="L1339" s="32" t="str">
        <f t="shared" si="378"/>
        <v>AXOR4843</v>
      </c>
      <c r="M1339" s="32" t="str">
        <f t="shared" si="379"/>
        <v>BMJ II</v>
      </c>
      <c r="N1339" s="32" t="str">
        <f t="shared" si="380"/>
        <v>12 RODA</v>
      </c>
      <c r="O1339" s="146">
        <v>44192.860659722224</v>
      </c>
      <c r="P1339" s="65">
        <v>44192.867326388892</v>
      </c>
      <c r="Q1339" s="65"/>
      <c r="R1339" s="66">
        <v>1</v>
      </c>
      <c r="S1339" s="66">
        <v>53740</v>
      </c>
      <c r="T1339" s="66">
        <v>19900</v>
      </c>
      <c r="U1339" s="67">
        <f t="shared" si="372"/>
        <v>33.840000000000003</v>
      </c>
      <c r="V1339" s="66">
        <f t="shared" si="363"/>
        <v>1016553.6000000001</v>
      </c>
      <c r="W1339" s="66" t="str">
        <f t="shared" si="364"/>
        <v>1 &gt; 3</v>
      </c>
      <c r="X1339" s="66">
        <f>A1339+SUMIFS(Presensi!F:F,Presensi!E:E,'Entry Data'!AP1339)</f>
        <v>1</v>
      </c>
      <c r="Y1339" s="66">
        <f>IFERROR(INDEX('Retasi Pricing'!F:F,MATCH('Entry Data'!AM1339,'Retasi Pricing'!E:E,0))*X1339,"")</f>
        <v>38000</v>
      </c>
      <c r="Z1339" s="62" t="s">
        <v>26</v>
      </c>
      <c r="AA1339" s="62" t="s">
        <v>27</v>
      </c>
      <c r="AB1339" s="32"/>
      <c r="AC1339" s="32" t="s">
        <v>205</v>
      </c>
      <c r="AD1339" s="32" t="str">
        <f t="shared" si="365"/>
        <v/>
      </c>
      <c r="AF1339" s="5" t="str">
        <f t="shared" si="366"/>
        <v>m.mulyo44192</v>
      </c>
      <c r="AG1339" s="5" t="str">
        <f t="shared" si="367"/>
        <v>BMJ 05044192SELATANNIGHT</v>
      </c>
      <c r="AH1339" s="5" t="str">
        <f t="shared" si="368"/>
        <v>m.mulyo44192SELATANNIGHT</v>
      </c>
      <c r="AI1339" s="5" t="str">
        <f t="shared" si="369"/>
        <v>BMJ 05044192NIGHT</v>
      </c>
      <c r="AJ1339" s="5" t="str">
        <f t="shared" si="370"/>
        <v>m.mulyo44192NIGHT</v>
      </c>
      <c r="AK1339" s="5" t="str">
        <f t="shared" si="371"/>
        <v>m.mulyoBMJ II</v>
      </c>
      <c r="AL1339" s="5" t="str">
        <f t="shared" si="373"/>
        <v>1SELATAN</v>
      </c>
      <c r="AM1339" s="5" t="str">
        <f t="shared" si="374"/>
        <v>1 &gt; 3SELATAN12 RODA</v>
      </c>
      <c r="AN1339" s="5" t="str">
        <f t="shared" si="375"/>
        <v>m.mulyoBMJ II1 &gt; 3SELATAN12 RODA</v>
      </c>
      <c r="AO1339" s="5" t="str">
        <f t="shared" si="376"/>
        <v>m.mulyo1 &gt; 3SELATAN12 RODA</v>
      </c>
      <c r="AP1339" s="5" t="str">
        <f t="shared" si="377"/>
        <v>44192NIGHT</v>
      </c>
    </row>
    <row r="1340" spans="1:42" x14ac:dyDescent="0.3">
      <c r="A1340" s="33">
        <v>1</v>
      </c>
      <c r="B1340" s="33"/>
      <c r="C1340" s="70">
        <v>44192</v>
      </c>
      <c r="D1340" s="71" t="s">
        <v>87</v>
      </c>
      <c r="E1340" s="70">
        <v>44192.938194444447</v>
      </c>
      <c r="F1340" s="71">
        <v>5156806</v>
      </c>
      <c r="G1340" s="33" t="s">
        <v>38</v>
      </c>
      <c r="H1340" s="33" t="s">
        <v>279</v>
      </c>
      <c r="I1340" s="33" t="s">
        <v>103</v>
      </c>
      <c r="J1340" s="33" t="s">
        <v>110</v>
      </c>
      <c r="K1340" s="63" t="s">
        <v>57</v>
      </c>
      <c r="L1340" s="32" t="str">
        <f t="shared" si="378"/>
        <v>AXOR4843</v>
      </c>
      <c r="M1340" s="32" t="str">
        <f t="shared" si="379"/>
        <v>BMJ II</v>
      </c>
      <c r="N1340" s="32" t="str">
        <f t="shared" si="380"/>
        <v>12 RODA</v>
      </c>
      <c r="O1340" s="146">
        <v>44192.938877314817</v>
      </c>
      <c r="P1340" s="65">
        <v>44192.938877314817</v>
      </c>
      <c r="Q1340" s="65"/>
      <c r="R1340" s="66">
        <v>2</v>
      </c>
      <c r="S1340" s="66">
        <v>55200</v>
      </c>
      <c r="T1340" s="66">
        <v>19900</v>
      </c>
      <c r="U1340" s="67">
        <f t="shared" si="372"/>
        <v>35.299999999999997</v>
      </c>
      <c r="V1340" s="66">
        <f t="shared" si="363"/>
        <v>1060412</v>
      </c>
      <c r="W1340" s="66" t="str">
        <f t="shared" si="364"/>
        <v>1 &gt; 3</v>
      </c>
      <c r="X1340" s="66">
        <f>A1340+SUMIFS(Presensi!F:F,Presensi!E:E,'Entry Data'!AP1340)</f>
        <v>1</v>
      </c>
      <c r="Y1340" s="66">
        <f>IFERROR(INDEX('Retasi Pricing'!F:F,MATCH('Entry Data'!AM1340,'Retasi Pricing'!E:E,0))*X1340,"")</f>
        <v>38000</v>
      </c>
      <c r="Z1340" s="62" t="s">
        <v>26</v>
      </c>
      <c r="AA1340" s="62" t="s">
        <v>27</v>
      </c>
      <c r="AB1340" s="32"/>
      <c r="AC1340" s="32" t="s">
        <v>205</v>
      </c>
      <c r="AD1340" s="32" t="str">
        <f t="shared" si="365"/>
        <v/>
      </c>
      <c r="AF1340" s="5" t="str">
        <f t="shared" si="366"/>
        <v>m.mulyo44192</v>
      </c>
      <c r="AG1340" s="5" t="str">
        <f t="shared" si="367"/>
        <v>BMJ 05044192SELATANNIGHT</v>
      </c>
      <c r="AH1340" s="5" t="str">
        <f t="shared" si="368"/>
        <v>m.mulyo44192SELATANNIGHT</v>
      </c>
      <c r="AI1340" s="5" t="str">
        <f t="shared" si="369"/>
        <v>BMJ 05044192NIGHT</v>
      </c>
      <c r="AJ1340" s="5" t="str">
        <f t="shared" si="370"/>
        <v>m.mulyo44192NIGHT</v>
      </c>
      <c r="AK1340" s="5" t="str">
        <f t="shared" si="371"/>
        <v>m.mulyoBMJ II</v>
      </c>
      <c r="AL1340" s="5" t="str">
        <f t="shared" si="373"/>
        <v>2SELATAN</v>
      </c>
      <c r="AM1340" s="5" t="str">
        <f t="shared" si="374"/>
        <v>1 &gt; 3SELATAN12 RODA</v>
      </c>
      <c r="AN1340" s="5" t="str">
        <f t="shared" si="375"/>
        <v>m.mulyoBMJ II1 &gt; 3SELATAN12 RODA</v>
      </c>
      <c r="AO1340" s="5" t="str">
        <f t="shared" si="376"/>
        <v>m.mulyo1 &gt; 3SELATAN12 RODA</v>
      </c>
      <c r="AP1340" s="5" t="str">
        <f t="shared" si="377"/>
        <v>44192NIGHT</v>
      </c>
    </row>
    <row r="1341" spans="1:42" x14ac:dyDescent="0.3">
      <c r="A1341" s="33">
        <v>1</v>
      </c>
      <c r="B1341" s="33"/>
      <c r="C1341" s="70">
        <v>44192</v>
      </c>
      <c r="D1341" s="71" t="s">
        <v>87</v>
      </c>
      <c r="E1341" s="70">
        <v>44193.01458333333</v>
      </c>
      <c r="F1341" s="71">
        <v>5156917</v>
      </c>
      <c r="G1341" s="33" t="s">
        <v>38</v>
      </c>
      <c r="H1341" s="33" t="s">
        <v>39</v>
      </c>
      <c r="I1341" s="33" t="s">
        <v>184</v>
      </c>
      <c r="J1341" s="33" t="s">
        <v>115</v>
      </c>
      <c r="K1341" s="63" t="s">
        <v>57</v>
      </c>
      <c r="L1341" s="32" t="str">
        <f t="shared" si="378"/>
        <v>AXOR4843</v>
      </c>
      <c r="M1341" s="32" t="str">
        <f t="shared" si="379"/>
        <v>BMJ II</v>
      </c>
      <c r="N1341" s="32" t="str">
        <f t="shared" si="380"/>
        <v>12 RODA</v>
      </c>
      <c r="O1341" s="146">
        <v>44193.014872685184</v>
      </c>
      <c r="P1341" s="65">
        <v>44193.014872685184</v>
      </c>
      <c r="Q1341" s="65"/>
      <c r="R1341" s="66">
        <v>3</v>
      </c>
      <c r="S1341" s="66">
        <v>55240</v>
      </c>
      <c r="T1341" s="66">
        <v>19900</v>
      </c>
      <c r="U1341" s="67">
        <f t="shared" si="372"/>
        <v>35.340000000000003</v>
      </c>
      <c r="V1341" s="66">
        <f t="shared" si="363"/>
        <v>1061613.6000000001</v>
      </c>
      <c r="W1341" s="66" t="str">
        <f t="shared" si="364"/>
        <v>1 &gt; 3</v>
      </c>
      <c r="X1341" s="66">
        <f>A1341+SUMIFS(Presensi!F:F,Presensi!E:E,'Entry Data'!AP1341)</f>
        <v>1</v>
      </c>
      <c r="Y1341" s="66">
        <f>IFERROR(INDEX('Retasi Pricing'!F:F,MATCH('Entry Data'!AM1341,'Retasi Pricing'!E:E,0))*X1341,"")</f>
        <v>38000</v>
      </c>
      <c r="Z1341" s="62" t="s">
        <v>26</v>
      </c>
      <c r="AA1341" s="62" t="s">
        <v>27</v>
      </c>
      <c r="AB1341" s="32"/>
      <c r="AC1341" s="32" t="s">
        <v>205</v>
      </c>
      <c r="AD1341" s="32" t="str">
        <f t="shared" si="365"/>
        <v/>
      </c>
      <c r="AF1341" s="5" t="str">
        <f t="shared" si="366"/>
        <v>m.mulyo44192</v>
      </c>
      <c r="AG1341" s="5" t="str">
        <f t="shared" si="367"/>
        <v>BMJ 05044192SELATANNIGHT</v>
      </c>
      <c r="AH1341" s="5" t="str">
        <f t="shared" si="368"/>
        <v>m.mulyo44192SELATANNIGHT</v>
      </c>
      <c r="AI1341" s="5" t="str">
        <f t="shared" si="369"/>
        <v>BMJ 05044192NIGHT</v>
      </c>
      <c r="AJ1341" s="5" t="str">
        <f t="shared" si="370"/>
        <v>m.mulyo44192NIGHT</v>
      </c>
      <c r="AK1341" s="5" t="str">
        <f t="shared" si="371"/>
        <v>m.mulyoBMJ II</v>
      </c>
      <c r="AL1341" s="5" t="str">
        <f t="shared" si="373"/>
        <v>3SELATAN</v>
      </c>
      <c r="AM1341" s="5" t="str">
        <f t="shared" si="374"/>
        <v>1 &gt; 3SELATAN12 RODA</v>
      </c>
      <c r="AN1341" s="5" t="str">
        <f t="shared" si="375"/>
        <v>m.mulyoBMJ II1 &gt; 3SELATAN12 RODA</v>
      </c>
      <c r="AO1341" s="5" t="str">
        <f t="shared" si="376"/>
        <v>m.mulyo1 &gt; 3SELATAN12 RODA</v>
      </c>
      <c r="AP1341" s="5" t="str">
        <f t="shared" si="377"/>
        <v>44192NIGHT</v>
      </c>
    </row>
    <row r="1342" spans="1:42" x14ac:dyDescent="0.3">
      <c r="A1342" s="33">
        <v>1</v>
      </c>
      <c r="B1342" s="33"/>
      <c r="C1342" s="70">
        <v>44192</v>
      </c>
      <c r="D1342" s="71" t="s">
        <v>87</v>
      </c>
      <c r="E1342" s="70">
        <v>44193.106249999997</v>
      </c>
      <c r="F1342" s="71">
        <v>5157003</v>
      </c>
      <c r="G1342" s="33" t="s">
        <v>38</v>
      </c>
      <c r="H1342" s="33" t="s">
        <v>39</v>
      </c>
      <c r="I1342" s="33" t="s">
        <v>184</v>
      </c>
      <c r="J1342" s="33" t="s">
        <v>115</v>
      </c>
      <c r="K1342" s="63" t="s">
        <v>57</v>
      </c>
      <c r="L1342" s="32" t="str">
        <f t="shared" si="378"/>
        <v>AXOR4843</v>
      </c>
      <c r="M1342" s="32" t="str">
        <f t="shared" si="379"/>
        <v>BMJ II</v>
      </c>
      <c r="N1342" s="32" t="str">
        <f t="shared" si="380"/>
        <v>12 RODA</v>
      </c>
      <c r="O1342" s="146">
        <v>44193.107581018521</v>
      </c>
      <c r="P1342" s="65">
        <v>44193.107581018521</v>
      </c>
      <c r="Q1342" s="65"/>
      <c r="R1342" s="66">
        <v>4</v>
      </c>
      <c r="S1342" s="66">
        <v>55900</v>
      </c>
      <c r="T1342" s="66">
        <v>19900</v>
      </c>
      <c r="U1342" s="67">
        <f t="shared" si="372"/>
        <v>36</v>
      </c>
      <c r="V1342" s="66">
        <f t="shared" si="363"/>
        <v>1081440</v>
      </c>
      <c r="W1342" s="66" t="str">
        <f t="shared" si="364"/>
        <v>&gt; 4</v>
      </c>
      <c r="X1342" s="66">
        <f>A1342+SUMIFS(Presensi!F:F,Presensi!E:E,'Entry Data'!AP1342)</f>
        <v>1</v>
      </c>
      <c r="Y1342" s="66">
        <f>IFERROR(INDEX('Retasi Pricing'!F:F,MATCH('Entry Data'!AM1342,'Retasi Pricing'!E:E,0))*X1342,"")</f>
        <v>45000</v>
      </c>
      <c r="Z1342" s="62" t="s">
        <v>26</v>
      </c>
      <c r="AA1342" s="62" t="s">
        <v>27</v>
      </c>
      <c r="AB1342" s="32"/>
      <c r="AC1342" s="32" t="s">
        <v>205</v>
      </c>
      <c r="AD1342" s="32" t="str">
        <f t="shared" si="365"/>
        <v/>
      </c>
      <c r="AF1342" s="5" t="str">
        <f t="shared" si="366"/>
        <v>m.mulyo44192</v>
      </c>
      <c r="AG1342" s="5" t="str">
        <f t="shared" si="367"/>
        <v>BMJ 05044192SELATANNIGHT</v>
      </c>
      <c r="AH1342" s="5" t="str">
        <f t="shared" si="368"/>
        <v>m.mulyo44192SELATANNIGHT</v>
      </c>
      <c r="AI1342" s="5" t="str">
        <f t="shared" si="369"/>
        <v>BMJ 05044192NIGHT</v>
      </c>
      <c r="AJ1342" s="5" t="str">
        <f t="shared" si="370"/>
        <v>m.mulyo44192NIGHT</v>
      </c>
      <c r="AK1342" s="5" t="str">
        <f t="shared" si="371"/>
        <v>m.mulyoBMJ II</v>
      </c>
      <c r="AL1342" s="5" t="str">
        <f t="shared" si="373"/>
        <v>4SELATAN</v>
      </c>
      <c r="AM1342" s="5" t="str">
        <f t="shared" si="374"/>
        <v>&gt; 4SELATAN12 RODA</v>
      </c>
      <c r="AN1342" s="5" t="str">
        <f t="shared" si="375"/>
        <v>m.mulyoBMJ II&gt; 4SELATAN12 RODA</v>
      </c>
      <c r="AO1342" s="5" t="str">
        <f t="shared" si="376"/>
        <v>m.mulyo&gt; 4SELATAN12 RODA</v>
      </c>
      <c r="AP1342" s="5" t="str">
        <f t="shared" si="377"/>
        <v>44192NIGHT</v>
      </c>
    </row>
    <row r="1343" spans="1:42" x14ac:dyDescent="0.3">
      <c r="A1343" s="33">
        <v>1</v>
      </c>
      <c r="B1343" s="33"/>
      <c r="C1343" s="70">
        <v>44192</v>
      </c>
      <c r="D1343" s="71" t="s">
        <v>87</v>
      </c>
      <c r="E1343" s="70">
        <v>44193.262499999997</v>
      </c>
      <c r="F1343" s="71">
        <v>5157177</v>
      </c>
      <c r="G1343" s="33" t="s">
        <v>20</v>
      </c>
      <c r="H1343" s="33" t="s">
        <v>21</v>
      </c>
      <c r="I1343" s="33" t="s">
        <v>51</v>
      </c>
      <c r="J1343" s="33" t="s">
        <v>46</v>
      </c>
      <c r="K1343" s="63" t="s">
        <v>57</v>
      </c>
      <c r="L1343" s="32" t="str">
        <f t="shared" si="378"/>
        <v>AXOR4843</v>
      </c>
      <c r="M1343" s="32" t="str">
        <f t="shared" si="379"/>
        <v>BMJ II</v>
      </c>
      <c r="N1343" s="32" t="str">
        <f t="shared" si="380"/>
        <v>12 RODA</v>
      </c>
      <c r="O1343" s="146">
        <v>44193.263101851851</v>
      </c>
      <c r="P1343" s="65">
        <v>44193.263101851851</v>
      </c>
      <c r="Q1343" s="65"/>
      <c r="R1343" s="66">
        <v>5</v>
      </c>
      <c r="S1343" s="66">
        <v>52860</v>
      </c>
      <c r="T1343" s="66">
        <v>19900</v>
      </c>
      <c r="U1343" s="67">
        <f t="shared" si="372"/>
        <v>32.96</v>
      </c>
      <c r="V1343" s="66">
        <f t="shared" si="363"/>
        <v>668329.91999999993</v>
      </c>
      <c r="W1343" s="66" t="str">
        <f t="shared" si="364"/>
        <v>&gt; 5</v>
      </c>
      <c r="X1343" s="66">
        <f>A1343+SUMIFS(Presensi!F:F,Presensi!E:E,'Entry Data'!AP1343)</f>
        <v>1</v>
      </c>
      <c r="Y1343" s="66">
        <f>IFERROR(INDEX('Retasi Pricing'!F:F,MATCH('Entry Data'!AM1343,'Retasi Pricing'!E:E,0))*X1343,"")</f>
        <v>31200</v>
      </c>
      <c r="Z1343" s="62" t="s">
        <v>26</v>
      </c>
      <c r="AA1343" s="62" t="s">
        <v>27</v>
      </c>
      <c r="AB1343" s="32"/>
      <c r="AC1343" s="32" t="s">
        <v>205</v>
      </c>
      <c r="AD1343" s="32" t="str">
        <f t="shared" si="365"/>
        <v/>
      </c>
      <c r="AF1343" s="5" t="str">
        <f t="shared" si="366"/>
        <v>m.mulyo44192</v>
      </c>
      <c r="AG1343" s="5" t="str">
        <f t="shared" si="367"/>
        <v>BMJ 05044192UTARANIGHT</v>
      </c>
      <c r="AH1343" s="5" t="str">
        <f t="shared" si="368"/>
        <v>m.mulyo44192UTARANIGHT</v>
      </c>
      <c r="AI1343" s="5" t="str">
        <f t="shared" si="369"/>
        <v>BMJ 05044192NIGHT</v>
      </c>
      <c r="AJ1343" s="5" t="str">
        <f t="shared" si="370"/>
        <v>m.mulyo44192NIGHT</v>
      </c>
      <c r="AK1343" s="5" t="str">
        <f t="shared" si="371"/>
        <v>m.mulyoBMJ II</v>
      </c>
      <c r="AL1343" s="5" t="str">
        <f t="shared" si="373"/>
        <v>5UTARA</v>
      </c>
      <c r="AM1343" s="5" t="str">
        <f t="shared" si="374"/>
        <v>&gt; 5UTARA12 RODA</v>
      </c>
      <c r="AN1343" s="5" t="str">
        <f t="shared" si="375"/>
        <v>m.mulyoBMJ II&gt; 5UTARA12 RODA</v>
      </c>
      <c r="AO1343" s="5" t="str">
        <f t="shared" si="376"/>
        <v>m.mulyo&gt; 5UTARA12 RODA</v>
      </c>
      <c r="AP1343" s="5" t="str">
        <f t="shared" si="377"/>
        <v>44192NIGHT</v>
      </c>
    </row>
    <row r="1344" spans="1:42" x14ac:dyDescent="0.3">
      <c r="A1344" s="33">
        <v>1</v>
      </c>
      <c r="B1344" s="33"/>
      <c r="C1344" s="70">
        <v>44192</v>
      </c>
      <c r="D1344" s="71" t="s">
        <v>87</v>
      </c>
      <c r="E1344" s="70">
        <v>44192.823611111111</v>
      </c>
      <c r="F1344" s="71">
        <v>5156640</v>
      </c>
      <c r="G1344" s="33" t="s">
        <v>20</v>
      </c>
      <c r="H1344" s="33" t="s">
        <v>50</v>
      </c>
      <c r="I1344" s="33" t="s">
        <v>51</v>
      </c>
      <c r="J1344" s="33" t="s">
        <v>53</v>
      </c>
      <c r="K1344" s="63" t="s">
        <v>60</v>
      </c>
      <c r="L1344" s="32" t="str">
        <f t="shared" si="378"/>
        <v>AXOR4843</v>
      </c>
      <c r="M1344" s="32" t="str">
        <f t="shared" si="379"/>
        <v>BMJ II</v>
      </c>
      <c r="N1344" s="32" t="str">
        <f t="shared" si="380"/>
        <v>12 RODA</v>
      </c>
      <c r="O1344" s="146">
        <v>44192.823958333334</v>
      </c>
      <c r="P1344" s="65">
        <v>44192.830034722225</v>
      </c>
      <c r="Q1344" s="65"/>
      <c r="R1344" s="66">
        <v>1</v>
      </c>
      <c r="S1344" s="66">
        <v>51680</v>
      </c>
      <c r="T1344" s="66">
        <v>19900</v>
      </c>
      <c r="U1344" s="67">
        <f t="shared" si="372"/>
        <v>31.78</v>
      </c>
      <c r="V1344" s="66">
        <f t="shared" si="363"/>
        <v>644403.06000000006</v>
      </c>
      <c r="W1344" s="66" t="str">
        <f t="shared" si="364"/>
        <v>1 &gt; 4</v>
      </c>
      <c r="X1344" s="66">
        <f>A1344+SUMIFS(Presensi!F:F,Presensi!E:E,'Entry Data'!AP1344)</f>
        <v>1</v>
      </c>
      <c r="Y1344" s="66">
        <f>IFERROR(INDEX('Retasi Pricing'!F:F,MATCH('Entry Data'!AM1344,'Retasi Pricing'!E:E,0))*X1344,"")</f>
        <v>27500</v>
      </c>
      <c r="Z1344" s="62" t="s">
        <v>26</v>
      </c>
      <c r="AA1344" s="62" t="s">
        <v>27</v>
      </c>
      <c r="AB1344" s="32"/>
      <c r="AC1344" s="32" t="s">
        <v>122</v>
      </c>
      <c r="AD1344" s="32" t="str">
        <f t="shared" si="365"/>
        <v/>
      </c>
      <c r="AF1344" s="5" t="str">
        <f t="shared" si="366"/>
        <v>ico rianto44192</v>
      </c>
      <c r="AG1344" s="5" t="str">
        <f t="shared" si="367"/>
        <v>BMJ 05244192UTARANIGHT</v>
      </c>
      <c r="AH1344" s="5" t="str">
        <f t="shared" si="368"/>
        <v>ico rianto44192UTARANIGHT</v>
      </c>
      <c r="AI1344" s="5" t="str">
        <f t="shared" si="369"/>
        <v>BMJ 05244192NIGHT</v>
      </c>
      <c r="AJ1344" s="5" t="str">
        <f t="shared" si="370"/>
        <v>ico rianto44192NIGHT</v>
      </c>
      <c r="AK1344" s="5" t="str">
        <f t="shared" si="371"/>
        <v>ico riantoBMJ II</v>
      </c>
      <c r="AL1344" s="5" t="str">
        <f t="shared" si="373"/>
        <v>1UTARA</v>
      </c>
      <c r="AM1344" s="5" t="str">
        <f t="shared" si="374"/>
        <v>1 &gt; 4UTARA12 RODA</v>
      </c>
      <c r="AN1344" s="5" t="str">
        <f t="shared" si="375"/>
        <v>ico riantoBMJ II1 &gt; 4UTARA12 RODA</v>
      </c>
      <c r="AO1344" s="5" t="str">
        <f t="shared" si="376"/>
        <v>ico rianto1 &gt; 4UTARA12 RODA</v>
      </c>
      <c r="AP1344" s="5" t="str">
        <f t="shared" si="377"/>
        <v>44192NIGHT</v>
      </c>
    </row>
    <row r="1345" spans="1:42" x14ac:dyDescent="0.3">
      <c r="A1345" s="33">
        <v>1</v>
      </c>
      <c r="B1345" s="33"/>
      <c r="C1345" s="70">
        <v>44192</v>
      </c>
      <c r="D1345" s="71" t="s">
        <v>87</v>
      </c>
      <c r="E1345" s="70">
        <v>44192.883333333331</v>
      </c>
      <c r="F1345" s="71">
        <v>5156732</v>
      </c>
      <c r="G1345" s="33" t="s">
        <v>20</v>
      </c>
      <c r="H1345" s="33" t="s">
        <v>50</v>
      </c>
      <c r="I1345" s="33" t="s">
        <v>51</v>
      </c>
      <c r="J1345" s="33" t="s">
        <v>53</v>
      </c>
      <c r="K1345" s="63" t="s">
        <v>60</v>
      </c>
      <c r="L1345" s="32" t="str">
        <f t="shared" si="378"/>
        <v>AXOR4843</v>
      </c>
      <c r="M1345" s="32" t="str">
        <f t="shared" si="379"/>
        <v>BMJ II</v>
      </c>
      <c r="N1345" s="32" t="str">
        <f t="shared" si="380"/>
        <v>12 RODA</v>
      </c>
      <c r="O1345" s="146">
        <v>44192.884062500001</v>
      </c>
      <c r="P1345" s="65">
        <v>44192.884062500001</v>
      </c>
      <c r="Q1345" s="65"/>
      <c r="R1345" s="66">
        <v>2</v>
      </c>
      <c r="S1345" s="66">
        <v>51840</v>
      </c>
      <c r="T1345" s="66">
        <v>19900</v>
      </c>
      <c r="U1345" s="67">
        <f t="shared" si="372"/>
        <v>31.94</v>
      </c>
      <c r="V1345" s="66">
        <f t="shared" si="363"/>
        <v>647647.38000000012</v>
      </c>
      <c r="W1345" s="66" t="str">
        <f t="shared" si="364"/>
        <v>1 &gt; 4</v>
      </c>
      <c r="X1345" s="66">
        <f>A1345+SUMIFS(Presensi!F:F,Presensi!E:E,'Entry Data'!AP1345)</f>
        <v>1</v>
      </c>
      <c r="Y1345" s="66">
        <f>IFERROR(INDEX('Retasi Pricing'!F:F,MATCH('Entry Data'!AM1345,'Retasi Pricing'!E:E,0))*X1345,"")</f>
        <v>27500</v>
      </c>
      <c r="Z1345" s="62" t="s">
        <v>26</v>
      </c>
      <c r="AA1345" s="62" t="s">
        <v>27</v>
      </c>
      <c r="AB1345" s="32"/>
      <c r="AC1345" s="32" t="s">
        <v>122</v>
      </c>
      <c r="AD1345" s="32" t="str">
        <f t="shared" si="365"/>
        <v/>
      </c>
      <c r="AF1345" s="5" t="str">
        <f t="shared" si="366"/>
        <v>ico rianto44192</v>
      </c>
      <c r="AG1345" s="5" t="str">
        <f t="shared" si="367"/>
        <v>BMJ 05244192UTARANIGHT</v>
      </c>
      <c r="AH1345" s="5" t="str">
        <f t="shared" si="368"/>
        <v>ico rianto44192UTARANIGHT</v>
      </c>
      <c r="AI1345" s="5" t="str">
        <f t="shared" si="369"/>
        <v>BMJ 05244192NIGHT</v>
      </c>
      <c r="AJ1345" s="5" t="str">
        <f t="shared" si="370"/>
        <v>ico rianto44192NIGHT</v>
      </c>
      <c r="AK1345" s="5" t="str">
        <f t="shared" si="371"/>
        <v>ico riantoBMJ II</v>
      </c>
      <c r="AL1345" s="5" t="str">
        <f t="shared" si="373"/>
        <v>2UTARA</v>
      </c>
      <c r="AM1345" s="5" t="str">
        <f t="shared" si="374"/>
        <v>1 &gt; 4UTARA12 RODA</v>
      </c>
      <c r="AN1345" s="5" t="str">
        <f t="shared" si="375"/>
        <v>ico riantoBMJ II1 &gt; 4UTARA12 RODA</v>
      </c>
      <c r="AO1345" s="5" t="str">
        <f t="shared" si="376"/>
        <v>ico rianto1 &gt; 4UTARA12 RODA</v>
      </c>
      <c r="AP1345" s="5" t="str">
        <f t="shared" si="377"/>
        <v>44192NIGHT</v>
      </c>
    </row>
    <row r="1346" spans="1:42" x14ac:dyDescent="0.3">
      <c r="A1346" s="33">
        <v>1</v>
      </c>
      <c r="B1346" s="33"/>
      <c r="C1346" s="70">
        <v>44192</v>
      </c>
      <c r="D1346" s="71" t="s">
        <v>87</v>
      </c>
      <c r="E1346" s="70">
        <v>44192.945833333331</v>
      </c>
      <c r="F1346" s="71">
        <v>5156820</v>
      </c>
      <c r="G1346" s="33" t="s">
        <v>20</v>
      </c>
      <c r="H1346" s="33" t="s">
        <v>50</v>
      </c>
      <c r="I1346" s="33" t="s">
        <v>51</v>
      </c>
      <c r="J1346" s="33" t="s">
        <v>53</v>
      </c>
      <c r="K1346" s="63" t="s">
        <v>60</v>
      </c>
      <c r="L1346" s="32" t="str">
        <f t="shared" si="378"/>
        <v>AXOR4843</v>
      </c>
      <c r="M1346" s="32" t="str">
        <f t="shared" si="379"/>
        <v>BMJ II</v>
      </c>
      <c r="N1346" s="32" t="str">
        <f t="shared" si="380"/>
        <v>12 RODA</v>
      </c>
      <c r="O1346" s="146">
        <v>44192.946527777778</v>
      </c>
      <c r="P1346" s="65">
        <v>44192.946527777778</v>
      </c>
      <c r="Q1346" s="65"/>
      <c r="R1346" s="66">
        <v>3</v>
      </c>
      <c r="S1346" s="66">
        <v>52400</v>
      </c>
      <c r="T1346" s="66">
        <v>19900</v>
      </c>
      <c r="U1346" s="67">
        <f t="shared" si="372"/>
        <v>32.5</v>
      </c>
      <c r="V1346" s="66">
        <f t="shared" si="363"/>
        <v>659002.5</v>
      </c>
      <c r="W1346" s="66" t="str">
        <f t="shared" si="364"/>
        <v>1 &gt; 4</v>
      </c>
      <c r="X1346" s="66">
        <f>A1346+SUMIFS(Presensi!F:F,Presensi!E:E,'Entry Data'!AP1346)</f>
        <v>1</v>
      </c>
      <c r="Y1346" s="66">
        <f>IFERROR(INDEX('Retasi Pricing'!F:F,MATCH('Entry Data'!AM1346,'Retasi Pricing'!E:E,0))*X1346,"")</f>
        <v>27500</v>
      </c>
      <c r="Z1346" s="62" t="s">
        <v>26</v>
      </c>
      <c r="AA1346" s="62" t="s">
        <v>27</v>
      </c>
      <c r="AB1346" s="32"/>
      <c r="AC1346" s="32" t="s">
        <v>122</v>
      </c>
      <c r="AD1346" s="32" t="str">
        <f t="shared" si="365"/>
        <v/>
      </c>
      <c r="AF1346" s="5" t="str">
        <f t="shared" si="366"/>
        <v>ico rianto44192</v>
      </c>
      <c r="AG1346" s="5" t="str">
        <f t="shared" si="367"/>
        <v>BMJ 05244192UTARANIGHT</v>
      </c>
      <c r="AH1346" s="5" t="str">
        <f t="shared" si="368"/>
        <v>ico rianto44192UTARANIGHT</v>
      </c>
      <c r="AI1346" s="5" t="str">
        <f t="shared" si="369"/>
        <v>BMJ 05244192NIGHT</v>
      </c>
      <c r="AJ1346" s="5" t="str">
        <f t="shared" si="370"/>
        <v>ico rianto44192NIGHT</v>
      </c>
      <c r="AK1346" s="5" t="str">
        <f t="shared" si="371"/>
        <v>ico riantoBMJ II</v>
      </c>
      <c r="AL1346" s="5" t="str">
        <f t="shared" si="373"/>
        <v>3UTARA</v>
      </c>
      <c r="AM1346" s="5" t="str">
        <f t="shared" si="374"/>
        <v>1 &gt; 4UTARA12 RODA</v>
      </c>
      <c r="AN1346" s="5" t="str">
        <f t="shared" si="375"/>
        <v>ico riantoBMJ II1 &gt; 4UTARA12 RODA</v>
      </c>
      <c r="AO1346" s="5" t="str">
        <f t="shared" si="376"/>
        <v>ico rianto1 &gt; 4UTARA12 RODA</v>
      </c>
      <c r="AP1346" s="5" t="str">
        <f t="shared" si="377"/>
        <v>44192NIGHT</v>
      </c>
    </row>
    <row r="1347" spans="1:42" x14ac:dyDescent="0.3">
      <c r="A1347" s="33">
        <v>1</v>
      </c>
      <c r="B1347" s="33"/>
      <c r="C1347" s="70">
        <v>44192</v>
      </c>
      <c r="D1347" s="71" t="s">
        <v>87</v>
      </c>
      <c r="E1347" s="70">
        <v>44193.005555555559</v>
      </c>
      <c r="F1347" s="71">
        <v>5156903</v>
      </c>
      <c r="G1347" s="33" t="s">
        <v>20</v>
      </c>
      <c r="H1347" s="33" t="s">
        <v>50</v>
      </c>
      <c r="I1347" s="33" t="s">
        <v>51</v>
      </c>
      <c r="J1347" s="33" t="s">
        <v>53</v>
      </c>
      <c r="K1347" s="63" t="s">
        <v>60</v>
      </c>
      <c r="L1347" s="32" t="str">
        <f t="shared" si="378"/>
        <v>AXOR4843</v>
      </c>
      <c r="M1347" s="32" t="str">
        <f t="shared" si="379"/>
        <v>BMJ II</v>
      </c>
      <c r="N1347" s="32" t="str">
        <f t="shared" si="380"/>
        <v>12 RODA</v>
      </c>
      <c r="O1347" s="146">
        <v>44193.006041666667</v>
      </c>
      <c r="P1347" s="65">
        <v>44193.006041666667</v>
      </c>
      <c r="Q1347" s="65"/>
      <c r="R1347" s="66">
        <v>4</v>
      </c>
      <c r="S1347" s="66">
        <v>51640</v>
      </c>
      <c r="T1347" s="66">
        <v>19900</v>
      </c>
      <c r="U1347" s="67">
        <f t="shared" si="372"/>
        <v>31.74</v>
      </c>
      <c r="V1347" s="66">
        <f t="shared" si="363"/>
        <v>643591.98</v>
      </c>
      <c r="W1347" s="66" t="str">
        <f t="shared" si="364"/>
        <v>1 &gt; 4</v>
      </c>
      <c r="X1347" s="66">
        <f>A1347+SUMIFS(Presensi!F:F,Presensi!E:E,'Entry Data'!AP1347)</f>
        <v>1</v>
      </c>
      <c r="Y1347" s="66">
        <f>IFERROR(INDEX('Retasi Pricing'!F:F,MATCH('Entry Data'!AM1347,'Retasi Pricing'!E:E,0))*X1347,"")</f>
        <v>27500</v>
      </c>
      <c r="Z1347" s="62" t="s">
        <v>26</v>
      </c>
      <c r="AA1347" s="62" t="s">
        <v>27</v>
      </c>
      <c r="AB1347" s="32"/>
      <c r="AC1347" s="32" t="s">
        <v>122</v>
      </c>
      <c r="AD1347" s="32" t="str">
        <f t="shared" si="365"/>
        <v/>
      </c>
      <c r="AF1347" s="5" t="str">
        <f t="shared" si="366"/>
        <v>ico rianto44192</v>
      </c>
      <c r="AG1347" s="5" t="str">
        <f t="shared" si="367"/>
        <v>BMJ 05244192UTARANIGHT</v>
      </c>
      <c r="AH1347" s="5" t="str">
        <f t="shared" si="368"/>
        <v>ico rianto44192UTARANIGHT</v>
      </c>
      <c r="AI1347" s="5" t="str">
        <f t="shared" si="369"/>
        <v>BMJ 05244192NIGHT</v>
      </c>
      <c r="AJ1347" s="5" t="str">
        <f t="shared" si="370"/>
        <v>ico rianto44192NIGHT</v>
      </c>
      <c r="AK1347" s="5" t="str">
        <f t="shared" si="371"/>
        <v>ico riantoBMJ II</v>
      </c>
      <c r="AL1347" s="5" t="str">
        <f t="shared" si="373"/>
        <v>4UTARA</v>
      </c>
      <c r="AM1347" s="5" t="str">
        <f t="shared" si="374"/>
        <v>1 &gt; 4UTARA12 RODA</v>
      </c>
      <c r="AN1347" s="5" t="str">
        <f t="shared" si="375"/>
        <v>ico riantoBMJ II1 &gt; 4UTARA12 RODA</v>
      </c>
      <c r="AO1347" s="5" t="str">
        <f t="shared" si="376"/>
        <v>ico rianto1 &gt; 4UTARA12 RODA</v>
      </c>
      <c r="AP1347" s="5" t="str">
        <f t="shared" si="377"/>
        <v>44192NIGHT</v>
      </c>
    </row>
    <row r="1348" spans="1:42" x14ac:dyDescent="0.3">
      <c r="A1348" s="33">
        <v>1</v>
      </c>
      <c r="B1348" s="33"/>
      <c r="C1348" s="70">
        <v>44192</v>
      </c>
      <c r="D1348" s="71" t="s">
        <v>87</v>
      </c>
      <c r="E1348" s="70">
        <v>44193.080555555556</v>
      </c>
      <c r="F1348" s="71">
        <v>5156968</v>
      </c>
      <c r="G1348" s="33" t="s">
        <v>20</v>
      </c>
      <c r="H1348" s="33" t="s">
        <v>50</v>
      </c>
      <c r="I1348" s="33" t="s">
        <v>51</v>
      </c>
      <c r="J1348" s="33" t="s">
        <v>52</v>
      </c>
      <c r="K1348" s="63" t="s">
        <v>60</v>
      </c>
      <c r="L1348" s="32" t="str">
        <f t="shared" si="378"/>
        <v>AXOR4843</v>
      </c>
      <c r="M1348" s="32" t="str">
        <f t="shared" si="379"/>
        <v>BMJ II</v>
      </c>
      <c r="N1348" s="32" t="str">
        <f t="shared" si="380"/>
        <v>12 RODA</v>
      </c>
      <c r="O1348" s="146">
        <v>44193.08090277778</v>
      </c>
      <c r="P1348" s="65">
        <v>44193.08090277778</v>
      </c>
      <c r="Q1348" s="65"/>
      <c r="R1348" s="66">
        <v>5</v>
      </c>
      <c r="S1348" s="66">
        <v>51540</v>
      </c>
      <c r="T1348" s="66">
        <v>19900</v>
      </c>
      <c r="U1348" s="67">
        <f t="shared" si="372"/>
        <v>31.64</v>
      </c>
      <c r="V1348" s="66">
        <f t="shared" si="363"/>
        <v>641564.28</v>
      </c>
      <c r="W1348" s="66" t="str">
        <f t="shared" si="364"/>
        <v>&gt; 5</v>
      </c>
      <c r="X1348" s="66">
        <f>A1348+SUMIFS(Presensi!F:F,Presensi!E:E,'Entry Data'!AP1348)</f>
        <v>1</v>
      </c>
      <c r="Y1348" s="66">
        <f>IFERROR(INDEX('Retasi Pricing'!F:F,MATCH('Entry Data'!AM1348,'Retasi Pricing'!E:E,0))*X1348,"")</f>
        <v>31200</v>
      </c>
      <c r="Z1348" s="62" t="s">
        <v>26</v>
      </c>
      <c r="AA1348" s="62" t="s">
        <v>27</v>
      </c>
      <c r="AB1348" s="32"/>
      <c r="AC1348" s="32" t="s">
        <v>122</v>
      </c>
      <c r="AD1348" s="32" t="str">
        <f t="shared" si="365"/>
        <v/>
      </c>
      <c r="AF1348" s="5" t="str">
        <f t="shared" si="366"/>
        <v>ico rianto44192</v>
      </c>
      <c r="AG1348" s="5" t="str">
        <f t="shared" si="367"/>
        <v>BMJ 05244192UTARANIGHT</v>
      </c>
      <c r="AH1348" s="5" t="str">
        <f t="shared" si="368"/>
        <v>ico rianto44192UTARANIGHT</v>
      </c>
      <c r="AI1348" s="5" t="str">
        <f t="shared" si="369"/>
        <v>BMJ 05244192NIGHT</v>
      </c>
      <c r="AJ1348" s="5" t="str">
        <f t="shared" si="370"/>
        <v>ico rianto44192NIGHT</v>
      </c>
      <c r="AK1348" s="5" t="str">
        <f t="shared" si="371"/>
        <v>ico riantoBMJ II</v>
      </c>
      <c r="AL1348" s="5" t="str">
        <f t="shared" si="373"/>
        <v>5UTARA</v>
      </c>
      <c r="AM1348" s="5" t="str">
        <f t="shared" si="374"/>
        <v>&gt; 5UTARA12 RODA</v>
      </c>
      <c r="AN1348" s="5" t="str">
        <f t="shared" si="375"/>
        <v>ico riantoBMJ II&gt; 5UTARA12 RODA</v>
      </c>
      <c r="AO1348" s="5" t="str">
        <f t="shared" si="376"/>
        <v>ico rianto&gt; 5UTARA12 RODA</v>
      </c>
      <c r="AP1348" s="5" t="str">
        <f t="shared" si="377"/>
        <v>44192NIGHT</v>
      </c>
    </row>
    <row r="1349" spans="1:42" x14ac:dyDescent="0.3">
      <c r="A1349" s="33">
        <v>1</v>
      </c>
      <c r="B1349" s="33"/>
      <c r="C1349" s="70">
        <v>44192</v>
      </c>
      <c r="D1349" s="71" t="s">
        <v>87</v>
      </c>
      <c r="E1349" s="70">
        <v>44193.144444444442</v>
      </c>
      <c r="F1349" s="71">
        <v>5157057</v>
      </c>
      <c r="G1349" s="33" t="s">
        <v>20</v>
      </c>
      <c r="H1349" s="33" t="s">
        <v>21</v>
      </c>
      <c r="I1349" s="33" t="s">
        <v>45</v>
      </c>
      <c r="J1349" s="33" t="s">
        <v>46</v>
      </c>
      <c r="K1349" s="63" t="s">
        <v>60</v>
      </c>
      <c r="L1349" s="32" t="str">
        <f t="shared" si="378"/>
        <v>AXOR4843</v>
      </c>
      <c r="M1349" s="32" t="str">
        <f t="shared" si="379"/>
        <v>BMJ II</v>
      </c>
      <c r="N1349" s="32" t="str">
        <f t="shared" si="380"/>
        <v>12 RODA</v>
      </c>
      <c r="O1349" s="146">
        <v>44193.145150462966</v>
      </c>
      <c r="P1349" s="65">
        <v>44193.145150462966</v>
      </c>
      <c r="Q1349" s="65"/>
      <c r="R1349" s="66">
        <v>6</v>
      </c>
      <c r="S1349" s="66">
        <v>52700</v>
      </c>
      <c r="T1349" s="66">
        <v>19900</v>
      </c>
      <c r="U1349" s="67">
        <f t="shared" si="372"/>
        <v>32.799999999999997</v>
      </c>
      <c r="V1349" s="66">
        <f t="shared" si="363"/>
        <v>665085.6</v>
      </c>
      <c r="W1349" s="66" t="str">
        <f t="shared" si="364"/>
        <v>&gt; 6</v>
      </c>
      <c r="X1349" s="66">
        <f>A1349+SUMIFS(Presensi!F:F,Presensi!E:E,'Entry Data'!AP1349)</f>
        <v>1</v>
      </c>
      <c r="Y1349" s="66">
        <f>IFERROR(INDEX('Retasi Pricing'!F:F,MATCH('Entry Data'!AM1349,'Retasi Pricing'!E:E,0))*X1349,"")</f>
        <v>34450</v>
      </c>
      <c r="Z1349" s="62" t="s">
        <v>26</v>
      </c>
      <c r="AA1349" s="62" t="s">
        <v>27</v>
      </c>
      <c r="AB1349" s="32"/>
      <c r="AC1349" s="32" t="s">
        <v>122</v>
      </c>
      <c r="AD1349" s="32" t="str">
        <f t="shared" si="365"/>
        <v/>
      </c>
      <c r="AF1349" s="5" t="str">
        <f t="shared" si="366"/>
        <v>ico rianto44192</v>
      </c>
      <c r="AG1349" s="5" t="str">
        <f t="shared" si="367"/>
        <v>BMJ 05244192UTARANIGHT</v>
      </c>
      <c r="AH1349" s="5" t="str">
        <f t="shared" si="368"/>
        <v>ico rianto44192UTARANIGHT</v>
      </c>
      <c r="AI1349" s="5" t="str">
        <f t="shared" si="369"/>
        <v>BMJ 05244192NIGHT</v>
      </c>
      <c r="AJ1349" s="5" t="str">
        <f t="shared" si="370"/>
        <v>ico rianto44192NIGHT</v>
      </c>
      <c r="AK1349" s="5" t="str">
        <f t="shared" si="371"/>
        <v>ico riantoBMJ II</v>
      </c>
      <c r="AL1349" s="5" t="str">
        <f t="shared" si="373"/>
        <v>6UTARA</v>
      </c>
      <c r="AM1349" s="5" t="str">
        <f t="shared" si="374"/>
        <v>&gt; 6UTARA12 RODA</v>
      </c>
      <c r="AN1349" s="5" t="str">
        <f t="shared" si="375"/>
        <v>ico riantoBMJ II&gt; 6UTARA12 RODA</v>
      </c>
      <c r="AO1349" s="5" t="str">
        <f t="shared" si="376"/>
        <v>ico rianto&gt; 6UTARA12 RODA</v>
      </c>
      <c r="AP1349" s="5" t="str">
        <f t="shared" si="377"/>
        <v>44192NIGHT</v>
      </c>
    </row>
    <row r="1350" spans="1:42" x14ac:dyDescent="0.3">
      <c r="A1350" s="33">
        <v>1</v>
      </c>
      <c r="B1350" s="33"/>
      <c r="C1350" s="70">
        <v>44192</v>
      </c>
      <c r="D1350" s="71" t="s">
        <v>87</v>
      </c>
      <c r="E1350" s="70">
        <v>44193.227083333331</v>
      </c>
      <c r="F1350" s="71">
        <v>5157157</v>
      </c>
      <c r="G1350" s="33" t="s">
        <v>20</v>
      </c>
      <c r="H1350" s="33" t="s">
        <v>21</v>
      </c>
      <c r="I1350" s="33" t="s">
        <v>51</v>
      </c>
      <c r="J1350" s="33" t="s">
        <v>46</v>
      </c>
      <c r="K1350" s="63" t="s">
        <v>60</v>
      </c>
      <c r="L1350" s="32" t="str">
        <f t="shared" si="378"/>
        <v>AXOR4843</v>
      </c>
      <c r="M1350" s="32" t="str">
        <f t="shared" si="379"/>
        <v>BMJ II</v>
      </c>
      <c r="N1350" s="32" t="str">
        <f t="shared" si="380"/>
        <v>12 RODA</v>
      </c>
      <c r="O1350" s="146">
        <v>44193.227696759262</v>
      </c>
      <c r="P1350" s="65">
        <v>44193.227696759262</v>
      </c>
      <c r="Q1350" s="65"/>
      <c r="R1350" s="66">
        <v>7</v>
      </c>
      <c r="S1350" s="66">
        <v>51440</v>
      </c>
      <c r="T1350" s="66">
        <v>19900</v>
      </c>
      <c r="U1350" s="67">
        <f t="shared" si="372"/>
        <v>31.54</v>
      </c>
      <c r="V1350" s="66">
        <f t="shared" si="363"/>
        <v>639536.58000000007</v>
      </c>
      <c r="W1350" s="66" t="str">
        <f t="shared" si="364"/>
        <v>7 &gt;</v>
      </c>
      <c r="X1350" s="66">
        <f>A1350+SUMIFS(Presensi!F:F,Presensi!E:E,'Entry Data'!AP1350)</f>
        <v>1</v>
      </c>
      <c r="Y1350" s="66">
        <f>IFERROR(INDEX('Retasi Pricing'!F:F,MATCH('Entry Data'!AM1350,'Retasi Pricing'!E:E,0))*X1350,"")</f>
        <v>42000</v>
      </c>
      <c r="Z1350" s="62" t="s">
        <v>26</v>
      </c>
      <c r="AA1350" s="62" t="s">
        <v>27</v>
      </c>
      <c r="AB1350" s="32"/>
      <c r="AC1350" s="32" t="s">
        <v>122</v>
      </c>
      <c r="AD1350" s="32" t="str">
        <f t="shared" si="365"/>
        <v/>
      </c>
      <c r="AF1350" s="5" t="str">
        <f t="shared" si="366"/>
        <v>ico rianto44192</v>
      </c>
      <c r="AG1350" s="5" t="str">
        <f t="shared" si="367"/>
        <v>BMJ 05244192UTARANIGHT</v>
      </c>
      <c r="AH1350" s="5" t="str">
        <f t="shared" si="368"/>
        <v>ico rianto44192UTARANIGHT</v>
      </c>
      <c r="AI1350" s="5" t="str">
        <f t="shared" si="369"/>
        <v>BMJ 05244192NIGHT</v>
      </c>
      <c r="AJ1350" s="5" t="str">
        <f t="shared" si="370"/>
        <v>ico rianto44192NIGHT</v>
      </c>
      <c r="AK1350" s="5" t="str">
        <f t="shared" si="371"/>
        <v>ico riantoBMJ II</v>
      </c>
      <c r="AL1350" s="5" t="str">
        <f t="shared" si="373"/>
        <v>7UTARA</v>
      </c>
      <c r="AM1350" s="5" t="str">
        <f t="shared" si="374"/>
        <v>7 &gt;UTARA12 RODA</v>
      </c>
      <c r="AN1350" s="5" t="str">
        <f t="shared" si="375"/>
        <v>ico riantoBMJ II7 &gt;UTARA12 RODA</v>
      </c>
      <c r="AO1350" s="5" t="str">
        <f t="shared" si="376"/>
        <v>ico rianto7 &gt;UTARA12 RODA</v>
      </c>
      <c r="AP1350" s="5" t="str">
        <f t="shared" si="377"/>
        <v>44192NIGHT</v>
      </c>
    </row>
    <row r="1351" spans="1:42" x14ac:dyDescent="0.3">
      <c r="A1351" s="33">
        <v>1</v>
      </c>
      <c r="B1351" s="33"/>
      <c r="C1351" s="70">
        <v>44192</v>
      </c>
      <c r="D1351" s="71" t="s">
        <v>87</v>
      </c>
      <c r="E1351" s="70">
        <v>44192.826388888891</v>
      </c>
      <c r="F1351" s="71">
        <v>5156644</v>
      </c>
      <c r="G1351" s="33" t="s">
        <v>20</v>
      </c>
      <c r="H1351" s="33" t="s">
        <v>21</v>
      </c>
      <c r="I1351" s="33" t="s">
        <v>45</v>
      </c>
      <c r="J1351" s="33" t="s">
        <v>46</v>
      </c>
      <c r="K1351" s="63" t="s">
        <v>62</v>
      </c>
      <c r="L1351" s="32" t="str">
        <f t="shared" si="378"/>
        <v>FM260JD</v>
      </c>
      <c r="M1351" s="32" t="str">
        <f t="shared" si="379"/>
        <v>BMJ III</v>
      </c>
      <c r="N1351" s="32" t="str">
        <f t="shared" si="380"/>
        <v>10 RODA</v>
      </c>
      <c r="O1351" s="146">
        <v>44192.82671296296</v>
      </c>
      <c r="P1351" s="65">
        <v>44192.832233796296</v>
      </c>
      <c r="Q1351" s="65"/>
      <c r="R1351" s="66">
        <v>1</v>
      </c>
      <c r="S1351" s="66">
        <v>37880</v>
      </c>
      <c r="T1351" s="66">
        <v>14620</v>
      </c>
      <c r="U1351" s="67">
        <f t="shared" si="372"/>
        <v>23.26</v>
      </c>
      <c r="V1351" s="66">
        <f t="shared" si="363"/>
        <v>453430.44000000006</v>
      </c>
      <c r="W1351" s="66" t="str">
        <f t="shared" si="364"/>
        <v>1 &gt; 4</v>
      </c>
      <c r="X1351" s="66">
        <f>A1351+SUMIFS(Presensi!F:F,Presensi!E:E,'Entry Data'!AP1351)</f>
        <v>1</v>
      </c>
      <c r="Y1351" s="66">
        <f>IFERROR(INDEX('Retasi Pricing'!F:F,MATCH('Entry Data'!AM1351,'Retasi Pricing'!E:E,0))*X1351,"")</f>
        <v>25000</v>
      </c>
      <c r="Z1351" s="62" t="s">
        <v>26</v>
      </c>
      <c r="AA1351" s="62" t="s">
        <v>27</v>
      </c>
      <c r="AB1351" s="32"/>
      <c r="AC1351" s="32" t="s">
        <v>206</v>
      </c>
      <c r="AD1351" s="32" t="str">
        <f t="shared" si="365"/>
        <v/>
      </c>
      <c r="AF1351" s="5" t="str">
        <f t="shared" si="366"/>
        <v>sulvadlan44192</v>
      </c>
      <c r="AG1351" s="5" t="str">
        <f t="shared" si="367"/>
        <v>BMJ 05344192UTARANIGHT</v>
      </c>
      <c r="AH1351" s="5" t="str">
        <f t="shared" si="368"/>
        <v>sulvadlan44192UTARANIGHT</v>
      </c>
      <c r="AI1351" s="5" t="str">
        <f t="shared" si="369"/>
        <v>BMJ 05344192NIGHT</v>
      </c>
      <c r="AJ1351" s="5" t="str">
        <f t="shared" si="370"/>
        <v>sulvadlan44192NIGHT</v>
      </c>
      <c r="AK1351" s="5" t="str">
        <f t="shared" si="371"/>
        <v>sulvadlanBMJ III</v>
      </c>
      <c r="AL1351" s="5" t="str">
        <f t="shared" si="373"/>
        <v>1UTARA</v>
      </c>
      <c r="AM1351" s="5" t="str">
        <f t="shared" si="374"/>
        <v>1 &gt; 4UTARA10 RODA</v>
      </c>
      <c r="AN1351" s="5" t="str">
        <f t="shared" si="375"/>
        <v>sulvadlanBMJ III1 &gt; 4UTARA10 RODA</v>
      </c>
      <c r="AO1351" s="5" t="str">
        <f t="shared" si="376"/>
        <v>sulvadlan1 &gt; 4UTARA10 RODA</v>
      </c>
      <c r="AP1351" s="5" t="str">
        <f t="shared" si="377"/>
        <v>44192NIGHT</v>
      </c>
    </row>
    <row r="1352" spans="1:42" x14ac:dyDescent="0.3">
      <c r="A1352" s="33">
        <v>1</v>
      </c>
      <c r="B1352" s="33"/>
      <c r="C1352" s="70">
        <v>44192</v>
      </c>
      <c r="D1352" s="71" t="s">
        <v>87</v>
      </c>
      <c r="E1352" s="70">
        <v>44192.885416666664</v>
      </c>
      <c r="F1352" s="71">
        <v>5156736</v>
      </c>
      <c r="G1352" s="33" t="s">
        <v>20</v>
      </c>
      <c r="H1352" s="33" t="s">
        <v>21</v>
      </c>
      <c r="I1352" s="33" t="s">
        <v>45</v>
      </c>
      <c r="J1352" s="33" t="s">
        <v>46</v>
      </c>
      <c r="K1352" s="63" t="s">
        <v>62</v>
      </c>
      <c r="L1352" s="32" t="str">
        <f t="shared" si="378"/>
        <v>FM260JD</v>
      </c>
      <c r="M1352" s="32" t="str">
        <f t="shared" si="379"/>
        <v>BMJ III</v>
      </c>
      <c r="N1352" s="32" t="str">
        <f t="shared" si="380"/>
        <v>10 RODA</v>
      </c>
      <c r="O1352" s="146">
        <v>44192.885868055557</v>
      </c>
      <c r="P1352" s="65">
        <v>44192.885868055557</v>
      </c>
      <c r="Q1352" s="65"/>
      <c r="R1352" s="66">
        <v>2</v>
      </c>
      <c r="S1352" s="66">
        <v>37920</v>
      </c>
      <c r="T1352" s="66">
        <v>14620</v>
      </c>
      <c r="U1352" s="67">
        <f t="shared" si="372"/>
        <v>23.3</v>
      </c>
      <c r="V1352" s="66">
        <f t="shared" si="363"/>
        <v>454210.20000000007</v>
      </c>
      <c r="W1352" s="66" t="str">
        <f t="shared" si="364"/>
        <v>1 &gt; 4</v>
      </c>
      <c r="X1352" s="66">
        <f>A1352+SUMIFS(Presensi!F:F,Presensi!E:E,'Entry Data'!AP1352)</f>
        <v>1</v>
      </c>
      <c r="Y1352" s="66">
        <f>IFERROR(INDEX('Retasi Pricing'!F:F,MATCH('Entry Data'!AM1352,'Retasi Pricing'!E:E,0))*X1352,"")</f>
        <v>25000</v>
      </c>
      <c r="Z1352" s="62" t="s">
        <v>26</v>
      </c>
      <c r="AA1352" s="62" t="s">
        <v>27</v>
      </c>
      <c r="AB1352" s="32"/>
      <c r="AC1352" s="32" t="s">
        <v>206</v>
      </c>
      <c r="AD1352" s="32" t="str">
        <f t="shared" si="365"/>
        <v/>
      </c>
      <c r="AF1352" s="5" t="str">
        <f t="shared" si="366"/>
        <v>sulvadlan44192</v>
      </c>
      <c r="AG1352" s="5" t="str">
        <f t="shared" si="367"/>
        <v>BMJ 05344192UTARANIGHT</v>
      </c>
      <c r="AH1352" s="5" t="str">
        <f t="shared" si="368"/>
        <v>sulvadlan44192UTARANIGHT</v>
      </c>
      <c r="AI1352" s="5" t="str">
        <f t="shared" si="369"/>
        <v>BMJ 05344192NIGHT</v>
      </c>
      <c r="AJ1352" s="5" t="str">
        <f t="shared" si="370"/>
        <v>sulvadlan44192NIGHT</v>
      </c>
      <c r="AK1352" s="5" t="str">
        <f t="shared" si="371"/>
        <v>sulvadlanBMJ III</v>
      </c>
      <c r="AL1352" s="5" t="str">
        <f t="shared" si="373"/>
        <v>2UTARA</v>
      </c>
      <c r="AM1352" s="5" t="str">
        <f t="shared" si="374"/>
        <v>1 &gt; 4UTARA10 RODA</v>
      </c>
      <c r="AN1352" s="5" t="str">
        <f t="shared" si="375"/>
        <v>sulvadlanBMJ III1 &gt; 4UTARA10 RODA</v>
      </c>
      <c r="AO1352" s="5" t="str">
        <f t="shared" si="376"/>
        <v>sulvadlan1 &gt; 4UTARA10 RODA</v>
      </c>
      <c r="AP1352" s="5" t="str">
        <f t="shared" si="377"/>
        <v>44192NIGHT</v>
      </c>
    </row>
    <row r="1353" spans="1:42" x14ac:dyDescent="0.3">
      <c r="A1353" s="33">
        <v>1</v>
      </c>
      <c r="B1353" s="33"/>
      <c r="C1353" s="70">
        <v>44192</v>
      </c>
      <c r="D1353" s="71" t="s">
        <v>87</v>
      </c>
      <c r="E1353" s="70">
        <v>44192.940972222219</v>
      </c>
      <c r="F1353" s="71">
        <v>5156812</v>
      </c>
      <c r="G1353" s="33" t="s">
        <v>20</v>
      </c>
      <c r="H1353" s="33" t="s">
        <v>21</v>
      </c>
      <c r="I1353" s="33" t="s">
        <v>76</v>
      </c>
      <c r="J1353" s="33" t="s">
        <v>23</v>
      </c>
      <c r="K1353" s="63" t="s">
        <v>62</v>
      </c>
      <c r="L1353" s="32" t="str">
        <f t="shared" si="378"/>
        <v>FM260JD</v>
      </c>
      <c r="M1353" s="32" t="str">
        <f t="shared" si="379"/>
        <v>BMJ III</v>
      </c>
      <c r="N1353" s="32" t="str">
        <f t="shared" si="380"/>
        <v>10 RODA</v>
      </c>
      <c r="O1353" s="146">
        <v>44192.942395833335</v>
      </c>
      <c r="P1353" s="65">
        <v>44192.942395833335</v>
      </c>
      <c r="Q1353" s="65"/>
      <c r="R1353" s="66">
        <v>3</v>
      </c>
      <c r="S1353" s="66">
        <v>39340</v>
      </c>
      <c r="T1353" s="66">
        <v>14620</v>
      </c>
      <c r="U1353" s="67">
        <f t="shared" si="372"/>
        <v>24.72</v>
      </c>
      <c r="V1353" s="66">
        <f t="shared" si="363"/>
        <v>481891.68</v>
      </c>
      <c r="W1353" s="66" t="str">
        <f t="shared" si="364"/>
        <v>1 &gt; 4</v>
      </c>
      <c r="X1353" s="66">
        <f>A1353+SUMIFS(Presensi!F:F,Presensi!E:E,'Entry Data'!AP1353)</f>
        <v>1</v>
      </c>
      <c r="Y1353" s="66">
        <f>IFERROR(INDEX('Retasi Pricing'!F:F,MATCH('Entry Data'!AM1353,'Retasi Pricing'!E:E,0))*X1353,"")</f>
        <v>25000</v>
      </c>
      <c r="Z1353" s="62" t="s">
        <v>26</v>
      </c>
      <c r="AA1353" s="62" t="s">
        <v>27</v>
      </c>
      <c r="AB1353" s="32"/>
      <c r="AC1353" s="32" t="s">
        <v>206</v>
      </c>
      <c r="AD1353" s="32" t="str">
        <f t="shared" si="365"/>
        <v/>
      </c>
      <c r="AF1353" s="5" t="str">
        <f t="shared" si="366"/>
        <v>sulvadlan44192</v>
      </c>
      <c r="AG1353" s="5" t="str">
        <f t="shared" si="367"/>
        <v>BMJ 05344192UTARANIGHT</v>
      </c>
      <c r="AH1353" s="5" t="str">
        <f t="shared" si="368"/>
        <v>sulvadlan44192UTARANIGHT</v>
      </c>
      <c r="AI1353" s="5" t="str">
        <f t="shared" si="369"/>
        <v>BMJ 05344192NIGHT</v>
      </c>
      <c r="AJ1353" s="5" t="str">
        <f t="shared" si="370"/>
        <v>sulvadlan44192NIGHT</v>
      </c>
      <c r="AK1353" s="5" t="str">
        <f t="shared" si="371"/>
        <v>sulvadlanBMJ III</v>
      </c>
      <c r="AL1353" s="5" t="str">
        <f t="shared" si="373"/>
        <v>3UTARA</v>
      </c>
      <c r="AM1353" s="5" t="str">
        <f t="shared" si="374"/>
        <v>1 &gt; 4UTARA10 RODA</v>
      </c>
      <c r="AN1353" s="5" t="str">
        <f t="shared" si="375"/>
        <v>sulvadlanBMJ III1 &gt; 4UTARA10 RODA</v>
      </c>
      <c r="AO1353" s="5" t="str">
        <f t="shared" si="376"/>
        <v>sulvadlan1 &gt; 4UTARA10 RODA</v>
      </c>
      <c r="AP1353" s="5" t="str">
        <f t="shared" si="377"/>
        <v>44192NIGHT</v>
      </c>
    </row>
    <row r="1354" spans="1:42" x14ac:dyDescent="0.3">
      <c r="A1354" s="33">
        <v>1</v>
      </c>
      <c r="B1354" s="33"/>
      <c r="C1354" s="70">
        <v>44192</v>
      </c>
      <c r="D1354" s="71" t="s">
        <v>87</v>
      </c>
      <c r="E1354" s="70">
        <v>44193.20416666667</v>
      </c>
      <c r="F1354" s="71">
        <v>5157127</v>
      </c>
      <c r="G1354" s="33" t="s">
        <v>20</v>
      </c>
      <c r="H1354" s="33" t="s">
        <v>21</v>
      </c>
      <c r="I1354" s="33" t="s">
        <v>76</v>
      </c>
      <c r="J1354" s="33" t="s">
        <v>23</v>
      </c>
      <c r="K1354" s="63" t="s">
        <v>62</v>
      </c>
      <c r="L1354" s="32" t="str">
        <f t="shared" si="378"/>
        <v>FM260JD</v>
      </c>
      <c r="M1354" s="32" t="str">
        <f t="shared" si="379"/>
        <v>BMJ III</v>
      </c>
      <c r="N1354" s="32" t="str">
        <f t="shared" si="380"/>
        <v>10 RODA</v>
      </c>
      <c r="O1354" s="146">
        <v>44193.205358796295</v>
      </c>
      <c r="P1354" s="65">
        <v>44193.205358796295</v>
      </c>
      <c r="Q1354" s="65"/>
      <c r="R1354" s="66">
        <v>4</v>
      </c>
      <c r="S1354" s="66">
        <v>39740</v>
      </c>
      <c r="T1354" s="66">
        <v>14620</v>
      </c>
      <c r="U1354" s="67">
        <f t="shared" si="372"/>
        <v>25.12</v>
      </c>
      <c r="V1354" s="66">
        <f t="shared" ref="V1354:V1417" si="381">IFERROR(VLOOKUP(L1354,harga,2,FALSE),"")*U1354*IFERROR(VLOOKUP(G1354,jarak,2,FALSE),"")</f>
        <v>489689.27999999997</v>
      </c>
      <c r="W1354" s="66" t="str">
        <f t="shared" ref="W1354:W1417" si="382">IFERROR(VLOOKUP(AL1354,Code,2,FALSE),"")</f>
        <v>1 &gt; 4</v>
      </c>
      <c r="X1354" s="66">
        <f>A1354+SUMIFS(Presensi!F:F,Presensi!E:E,'Entry Data'!AP1354)</f>
        <v>1</v>
      </c>
      <c r="Y1354" s="66">
        <f>IFERROR(INDEX('Retasi Pricing'!F:F,MATCH('Entry Data'!AM1354,'Retasi Pricing'!E:E,0))*X1354,"")</f>
        <v>25000</v>
      </c>
      <c r="Z1354" s="62" t="s">
        <v>26</v>
      </c>
      <c r="AA1354" s="62" t="s">
        <v>27</v>
      </c>
      <c r="AB1354" s="32"/>
      <c r="AC1354" s="32" t="s">
        <v>206</v>
      </c>
      <c r="AD1354" s="32" t="str">
        <f t="shared" ref="AD1354:AD1417" si="383">IFERROR(VLOOKUP(AC1354,driver,13,FALSE),"")</f>
        <v/>
      </c>
      <c r="AF1354" s="5" t="str">
        <f t="shared" ref="AF1354:AF1417" si="384">AC1354&amp;C1354</f>
        <v>sulvadlan44192</v>
      </c>
      <c r="AG1354" s="5" t="str">
        <f t="shared" ref="AG1354:AG1417" si="385">K1354&amp;C1354&amp;G1354&amp;D1354</f>
        <v>BMJ 05344192UTARANIGHT</v>
      </c>
      <c r="AH1354" s="5" t="str">
        <f t="shared" ref="AH1354:AH1417" si="386">AC1354&amp;C1354&amp;G1354&amp;D1354</f>
        <v>sulvadlan44192UTARANIGHT</v>
      </c>
      <c r="AI1354" s="5" t="str">
        <f t="shared" ref="AI1354:AI1417" si="387">K1354&amp;C1354&amp;D1354</f>
        <v>BMJ 05344192NIGHT</v>
      </c>
      <c r="AJ1354" s="5" t="str">
        <f t="shared" ref="AJ1354:AJ1417" si="388">AC1354&amp;C1354&amp;D1354</f>
        <v>sulvadlan44192NIGHT</v>
      </c>
      <c r="AK1354" s="5" t="str">
        <f t="shared" ref="AK1354:AK1417" si="389">AC1354&amp;M1354</f>
        <v>sulvadlanBMJ III</v>
      </c>
      <c r="AL1354" s="5" t="str">
        <f t="shared" si="373"/>
        <v>4UTARA</v>
      </c>
      <c r="AM1354" s="5" t="str">
        <f t="shared" si="374"/>
        <v>1 &gt; 4UTARA10 RODA</v>
      </c>
      <c r="AN1354" s="5" t="str">
        <f t="shared" si="375"/>
        <v>sulvadlanBMJ III1 &gt; 4UTARA10 RODA</v>
      </c>
      <c r="AO1354" s="5" t="str">
        <f t="shared" si="376"/>
        <v>sulvadlan1 &gt; 4UTARA10 RODA</v>
      </c>
      <c r="AP1354" s="5" t="str">
        <f t="shared" si="377"/>
        <v>44192NIGHT</v>
      </c>
    </row>
    <row r="1355" spans="1:42" x14ac:dyDescent="0.3">
      <c r="A1355" s="33">
        <v>1</v>
      </c>
      <c r="B1355" s="33"/>
      <c r="C1355" s="70">
        <v>44192</v>
      </c>
      <c r="D1355" s="71" t="s">
        <v>87</v>
      </c>
      <c r="E1355" s="70">
        <v>44192.857638888891</v>
      </c>
      <c r="F1355" s="71">
        <v>5156699</v>
      </c>
      <c r="G1355" s="33" t="s">
        <v>20</v>
      </c>
      <c r="H1355" s="33" t="s">
        <v>21</v>
      </c>
      <c r="I1355" s="33" t="s">
        <v>76</v>
      </c>
      <c r="J1355" s="33" t="s">
        <v>23</v>
      </c>
      <c r="K1355" s="63" t="s">
        <v>67</v>
      </c>
      <c r="L1355" s="32" t="str">
        <f t="shared" si="378"/>
        <v>FM260JD</v>
      </c>
      <c r="M1355" s="32" t="str">
        <f t="shared" si="379"/>
        <v>BMJ III</v>
      </c>
      <c r="N1355" s="32" t="str">
        <f t="shared" si="380"/>
        <v>10 RODA</v>
      </c>
      <c r="O1355" s="146">
        <v>44192.858356481483</v>
      </c>
      <c r="P1355" s="65">
        <v>44192.866261574076</v>
      </c>
      <c r="Q1355" s="65"/>
      <c r="R1355" s="66">
        <v>1</v>
      </c>
      <c r="S1355" s="66">
        <v>39060</v>
      </c>
      <c r="T1355" s="66">
        <v>14680</v>
      </c>
      <c r="U1355" s="67">
        <f t="shared" ref="U1355:U1418" si="390">(S1355-T1355)/1000</f>
        <v>24.38</v>
      </c>
      <c r="V1355" s="66">
        <f t="shared" si="381"/>
        <v>475263.72000000003</v>
      </c>
      <c r="W1355" s="66" t="str">
        <f t="shared" si="382"/>
        <v>1 &gt; 4</v>
      </c>
      <c r="X1355" s="66">
        <f>A1355+SUMIFS(Presensi!F:F,Presensi!E:E,'Entry Data'!AP1355)</f>
        <v>1</v>
      </c>
      <c r="Y1355" s="66">
        <f>IFERROR(INDEX('Retasi Pricing'!F:F,MATCH('Entry Data'!AM1355,'Retasi Pricing'!E:E,0))*X1355,"")</f>
        <v>25000</v>
      </c>
      <c r="Z1355" s="62" t="s">
        <v>26</v>
      </c>
      <c r="AA1355" s="62" t="s">
        <v>27</v>
      </c>
      <c r="AB1355" s="32"/>
      <c r="AC1355" s="32" t="s">
        <v>204</v>
      </c>
      <c r="AD1355" s="32" t="str">
        <f t="shared" si="383"/>
        <v/>
      </c>
      <c r="AF1355" s="5" t="str">
        <f t="shared" si="384"/>
        <v>abdul majid44192</v>
      </c>
      <c r="AG1355" s="5" t="str">
        <f t="shared" si="385"/>
        <v>BMJ 05444192UTARANIGHT</v>
      </c>
      <c r="AH1355" s="5" t="str">
        <f t="shared" si="386"/>
        <v>abdul majid44192UTARANIGHT</v>
      </c>
      <c r="AI1355" s="5" t="str">
        <f t="shared" si="387"/>
        <v>BMJ 05444192NIGHT</v>
      </c>
      <c r="AJ1355" s="5" t="str">
        <f t="shared" si="388"/>
        <v>abdul majid44192NIGHT</v>
      </c>
      <c r="AK1355" s="5" t="str">
        <f t="shared" si="389"/>
        <v>abdul majidBMJ III</v>
      </c>
      <c r="AL1355" s="5" t="str">
        <f t="shared" ref="AL1355:AL1418" si="391">Q1355&amp;R1355&amp;G1355</f>
        <v>1UTARA</v>
      </c>
      <c r="AM1355" s="5" t="str">
        <f t="shared" ref="AM1355:AM1418" si="392">W1355&amp;G1355&amp;N1355</f>
        <v>1 &gt; 4UTARA10 RODA</v>
      </c>
      <c r="AN1355" s="5" t="str">
        <f t="shared" ref="AN1355:AN1418" si="393">AC1355&amp;M1355&amp;W1355&amp;G1355&amp;N1355</f>
        <v>abdul majidBMJ III1 &gt; 4UTARA10 RODA</v>
      </c>
      <c r="AO1355" s="5" t="str">
        <f t="shared" ref="AO1355:AO1418" si="394">AC1355&amp;W1355&amp;G1355&amp;N1355</f>
        <v>abdul majid1 &gt; 4UTARA10 RODA</v>
      </c>
      <c r="AP1355" s="5" t="str">
        <f t="shared" ref="AP1355:AP1418" si="395">C1355&amp;D1355</f>
        <v>44192NIGHT</v>
      </c>
    </row>
    <row r="1356" spans="1:42" x14ac:dyDescent="0.3">
      <c r="A1356" s="33">
        <v>1</v>
      </c>
      <c r="B1356" s="33"/>
      <c r="C1356" s="70">
        <v>44192</v>
      </c>
      <c r="D1356" s="71" t="s">
        <v>87</v>
      </c>
      <c r="E1356" s="70">
        <v>44192.932638888888</v>
      </c>
      <c r="F1356" s="71">
        <v>5156800</v>
      </c>
      <c r="G1356" s="33" t="s">
        <v>20</v>
      </c>
      <c r="H1356" s="33" t="s">
        <v>21</v>
      </c>
      <c r="I1356" s="33" t="s">
        <v>76</v>
      </c>
      <c r="J1356" s="33" t="s">
        <v>23</v>
      </c>
      <c r="K1356" s="63" t="s">
        <v>67</v>
      </c>
      <c r="L1356" s="32" t="str">
        <f t="shared" si="378"/>
        <v>FM260JD</v>
      </c>
      <c r="M1356" s="32" t="str">
        <f t="shared" si="379"/>
        <v>BMJ III</v>
      </c>
      <c r="N1356" s="32" t="str">
        <f t="shared" si="380"/>
        <v>10 RODA</v>
      </c>
      <c r="O1356" s="146">
        <v>44192.933148148149</v>
      </c>
      <c r="P1356" s="65">
        <v>44192.933148148149</v>
      </c>
      <c r="Q1356" s="65"/>
      <c r="R1356" s="66">
        <v>2</v>
      </c>
      <c r="S1356" s="66">
        <v>40320</v>
      </c>
      <c r="T1356" s="66">
        <v>14680</v>
      </c>
      <c r="U1356" s="67">
        <f t="shared" si="390"/>
        <v>25.64</v>
      </c>
      <c r="V1356" s="66">
        <f t="shared" si="381"/>
        <v>499826.16000000003</v>
      </c>
      <c r="W1356" s="66" t="str">
        <f t="shared" si="382"/>
        <v>1 &gt; 4</v>
      </c>
      <c r="X1356" s="66">
        <f>A1356+SUMIFS(Presensi!F:F,Presensi!E:E,'Entry Data'!AP1356)</f>
        <v>1</v>
      </c>
      <c r="Y1356" s="66">
        <f>IFERROR(INDEX('Retasi Pricing'!F:F,MATCH('Entry Data'!AM1356,'Retasi Pricing'!E:E,0))*X1356,"")</f>
        <v>25000</v>
      </c>
      <c r="Z1356" s="62" t="s">
        <v>26</v>
      </c>
      <c r="AA1356" s="62" t="s">
        <v>27</v>
      </c>
      <c r="AB1356" s="32"/>
      <c r="AC1356" s="32" t="s">
        <v>204</v>
      </c>
      <c r="AD1356" s="32" t="str">
        <f t="shared" si="383"/>
        <v/>
      </c>
      <c r="AF1356" s="5" t="str">
        <f t="shared" si="384"/>
        <v>abdul majid44192</v>
      </c>
      <c r="AG1356" s="5" t="str">
        <f t="shared" si="385"/>
        <v>BMJ 05444192UTARANIGHT</v>
      </c>
      <c r="AH1356" s="5" t="str">
        <f t="shared" si="386"/>
        <v>abdul majid44192UTARANIGHT</v>
      </c>
      <c r="AI1356" s="5" t="str">
        <f t="shared" si="387"/>
        <v>BMJ 05444192NIGHT</v>
      </c>
      <c r="AJ1356" s="5" t="str">
        <f t="shared" si="388"/>
        <v>abdul majid44192NIGHT</v>
      </c>
      <c r="AK1356" s="5" t="str">
        <f t="shared" si="389"/>
        <v>abdul majidBMJ III</v>
      </c>
      <c r="AL1356" s="5" t="str">
        <f t="shared" si="391"/>
        <v>2UTARA</v>
      </c>
      <c r="AM1356" s="5" t="str">
        <f t="shared" si="392"/>
        <v>1 &gt; 4UTARA10 RODA</v>
      </c>
      <c r="AN1356" s="5" t="str">
        <f t="shared" si="393"/>
        <v>abdul majidBMJ III1 &gt; 4UTARA10 RODA</v>
      </c>
      <c r="AO1356" s="5" t="str">
        <f t="shared" si="394"/>
        <v>abdul majid1 &gt; 4UTARA10 RODA</v>
      </c>
      <c r="AP1356" s="5" t="str">
        <f t="shared" si="395"/>
        <v>44192NIGHT</v>
      </c>
    </row>
    <row r="1357" spans="1:42" x14ac:dyDescent="0.3">
      <c r="A1357" s="33">
        <v>1</v>
      </c>
      <c r="B1357" s="33"/>
      <c r="C1357" s="70">
        <v>44192</v>
      </c>
      <c r="D1357" s="71" t="s">
        <v>87</v>
      </c>
      <c r="E1357" s="70">
        <v>44193.00277777778</v>
      </c>
      <c r="F1357" s="71">
        <v>5156896</v>
      </c>
      <c r="G1357" s="33" t="s">
        <v>20</v>
      </c>
      <c r="H1357" s="33" t="s">
        <v>21</v>
      </c>
      <c r="I1357" s="33" t="s">
        <v>76</v>
      </c>
      <c r="J1357" s="33" t="s">
        <v>23</v>
      </c>
      <c r="K1357" s="63" t="s">
        <v>67</v>
      </c>
      <c r="L1357" s="32" t="str">
        <f t="shared" si="378"/>
        <v>FM260JD</v>
      </c>
      <c r="M1357" s="32" t="str">
        <f t="shared" si="379"/>
        <v>BMJ III</v>
      </c>
      <c r="N1357" s="32" t="str">
        <f t="shared" si="380"/>
        <v>10 RODA</v>
      </c>
      <c r="O1357" s="146">
        <v>44193.003541666665</v>
      </c>
      <c r="P1357" s="65">
        <v>44193.003541666665</v>
      </c>
      <c r="Q1357" s="65"/>
      <c r="R1357" s="66">
        <v>3</v>
      </c>
      <c r="S1357" s="66">
        <v>39840</v>
      </c>
      <c r="T1357" s="66">
        <v>14680</v>
      </c>
      <c r="U1357" s="67">
        <f t="shared" si="390"/>
        <v>25.16</v>
      </c>
      <c r="V1357" s="66">
        <f t="shared" si="381"/>
        <v>490469.04000000004</v>
      </c>
      <c r="W1357" s="66" t="str">
        <f t="shared" si="382"/>
        <v>1 &gt; 4</v>
      </c>
      <c r="X1357" s="66">
        <f>A1357+SUMIFS(Presensi!F:F,Presensi!E:E,'Entry Data'!AP1357)</f>
        <v>1</v>
      </c>
      <c r="Y1357" s="66">
        <f>IFERROR(INDEX('Retasi Pricing'!F:F,MATCH('Entry Data'!AM1357,'Retasi Pricing'!E:E,0))*X1357,"")</f>
        <v>25000</v>
      </c>
      <c r="Z1357" s="62" t="s">
        <v>26</v>
      </c>
      <c r="AA1357" s="62" t="s">
        <v>27</v>
      </c>
      <c r="AB1357" s="32"/>
      <c r="AC1357" s="32" t="s">
        <v>204</v>
      </c>
      <c r="AD1357" s="32" t="str">
        <f t="shared" si="383"/>
        <v/>
      </c>
      <c r="AF1357" s="5" t="str">
        <f t="shared" si="384"/>
        <v>abdul majid44192</v>
      </c>
      <c r="AG1357" s="5" t="str">
        <f t="shared" si="385"/>
        <v>BMJ 05444192UTARANIGHT</v>
      </c>
      <c r="AH1357" s="5" t="str">
        <f t="shared" si="386"/>
        <v>abdul majid44192UTARANIGHT</v>
      </c>
      <c r="AI1357" s="5" t="str">
        <f t="shared" si="387"/>
        <v>BMJ 05444192NIGHT</v>
      </c>
      <c r="AJ1357" s="5" t="str">
        <f t="shared" si="388"/>
        <v>abdul majid44192NIGHT</v>
      </c>
      <c r="AK1357" s="5" t="str">
        <f t="shared" si="389"/>
        <v>abdul majidBMJ III</v>
      </c>
      <c r="AL1357" s="5" t="str">
        <f t="shared" si="391"/>
        <v>3UTARA</v>
      </c>
      <c r="AM1357" s="5" t="str">
        <f t="shared" si="392"/>
        <v>1 &gt; 4UTARA10 RODA</v>
      </c>
      <c r="AN1357" s="5" t="str">
        <f t="shared" si="393"/>
        <v>abdul majidBMJ III1 &gt; 4UTARA10 RODA</v>
      </c>
      <c r="AO1357" s="5" t="str">
        <f t="shared" si="394"/>
        <v>abdul majid1 &gt; 4UTARA10 RODA</v>
      </c>
      <c r="AP1357" s="5" t="str">
        <f t="shared" si="395"/>
        <v>44192NIGHT</v>
      </c>
    </row>
    <row r="1358" spans="1:42" x14ac:dyDescent="0.3">
      <c r="A1358" s="33">
        <v>1</v>
      </c>
      <c r="B1358" s="33"/>
      <c r="C1358" s="70">
        <v>44192</v>
      </c>
      <c r="D1358" s="71" t="s">
        <v>87</v>
      </c>
      <c r="E1358" s="70">
        <v>44193.115277777775</v>
      </c>
      <c r="F1358" s="71">
        <v>5157014</v>
      </c>
      <c r="G1358" s="33" t="s">
        <v>20</v>
      </c>
      <c r="H1358" s="33" t="s">
        <v>21</v>
      </c>
      <c r="I1358" s="33" t="s">
        <v>51</v>
      </c>
      <c r="J1358" s="33" t="s">
        <v>46</v>
      </c>
      <c r="K1358" s="63" t="s">
        <v>67</v>
      </c>
      <c r="L1358" s="32" t="str">
        <f t="shared" si="378"/>
        <v>FM260JD</v>
      </c>
      <c r="M1358" s="32" t="str">
        <f t="shared" si="379"/>
        <v>BMJ III</v>
      </c>
      <c r="N1358" s="32" t="str">
        <f t="shared" si="380"/>
        <v>10 RODA</v>
      </c>
      <c r="O1358" s="146">
        <v>44193.115405092591</v>
      </c>
      <c r="P1358" s="65">
        <v>44193.115405092591</v>
      </c>
      <c r="Q1358" s="65"/>
      <c r="R1358" s="66">
        <v>4</v>
      </c>
      <c r="S1358" s="66">
        <v>39420</v>
      </c>
      <c r="T1358" s="66">
        <v>14680</v>
      </c>
      <c r="U1358" s="67">
        <f t="shared" si="390"/>
        <v>24.74</v>
      </c>
      <c r="V1358" s="66">
        <f t="shared" si="381"/>
        <v>482281.55999999994</v>
      </c>
      <c r="W1358" s="66" t="str">
        <f t="shared" si="382"/>
        <v>1 &gt; 4</v>
      </c>
      <c r="X1358" s="66">
        <f>A1358+SUMIFS(Presensi!F:F,Presensi!E:E,'Entry Data'!AP1358)</f>
        <v>1</v>
      </c>
      <c r="Y1358" s="66">
        <f>IFERROR(INDEX('Retasi Pricing'!F:F,MATCH('Entry Data'!AM1358,'Retasi Pricing'!E:E,0))*X1358,"")</f>
        <v>25000</v>
      </c>
      <c r="Z1358" s="62" t="s">
        <v>26</v>
      </c>
      <c r="AA1358" s="62" t="s">
        <v>27</v>
      </c>
      <c r="AB1358" s="32"/>
      <c r="AC1358" s="32" t="s">
        <v>204</v>
      </c>
      <c r="AD1358" s="32" t="str">
        <f t="shared" si="383"/>
        <v/>
      </c>
      <c r="AF1358" s="5" t="str">
        <f t="shared" si="384"/>
        <v>abdul majid44192</v>
      </c>
      <c r="AG1358" s="5" t="str">
        <f t="shared" si="385"/>
        <v>BMJ 05444192UTARANIGHT</v>
      </c>
      <c r="AH1358" s="5" t="str">
        <f t="shared" si="386"/>
        <v>abdul majid44192UTARANIGHT</v>
      </c>
      <c r="AI1358" s="5" t="str">
        <f t="shared" si="387"/>
        <v>BMJ 05444192NIGHT</v>
      </c>
      <c r="AJ1358" s="5" t="str">
        <f t="shared" si="388"/>
        <v>abdul majid44192NIGHT</v>
      </c>
      <c r="AK1358" s="5" t="str">
        <f t="shared" si="389"/>
        <v>abdul majidBMJ III</v>
      </c>
      <c r="AL1358" s="5" t="str">
        <f t="shared" si="391"/>
        <v>4UTARA</v>
      </c>
      <c r="AM1358" s="5" t="str">
        <f t="shared" si="392"/>
        <v>1 &gt; 4UTARA10 RODA</v>
      </c>
      <c r="AN1358" s="5" t="str">
        <f t="shared" si="393"/>
        <v>abdul majidBMJ III1 &gt; 4UTARA10 RODA</v>
      </c>
      <c r="AO1358" s="5" t="str">
        <f t="shared" si="394"/>
        <v>abdul majid1 &gt; 4UTARA10 RODA</v>
      </c>
      <c r="AP1358" s="5" t="str">
        <f t="shared" si="395"/>
        <v>44192NIGHT</v>
      </c>
    </row>
    <row r="1359" spans="1:42" x14ac:dyDescent="0.3">
      <c r="A1359" s="33">
        <v>1</v>
      </c>
      <c r="B1359" s="33"/>
      <c r="C1359" s="70">
        <v>44192</v>
      </c>
      <c r="D1359" s="71" t="s">
        <v>87</v>
      </c>
      <c r="E1359" s="70">
        <v>44193.190972222219</v>
      </c>
      <c r="F1359" s="71">
        <v>5157106</v>
      </c>
      <c r="G1359" s="33" t="s">
        <v>20</v>
      </c>
      <c r="H1359" s="33" t="s">
        <v>21</v>
      </c>
      <c r="I1359" s="33" t="s">
        <v>51</v>
      </c>
      <c r="J1359" s="33" t="s">
        <v>46</v>
      </c>
      <c r="K1359" s="63" t="s">
        <v>67</v>
      </c>
      <c r="L1359" s="32" t="str">
        <f t="shared" si="378"/>
        <v>FM260JD</v>
      </c>
      <c r="M1359" s="32" t="str">
        <f t="shared" si="379"/>
        <v>BMJ III</v>
      </c>
      <c r="N1359" s="32" t="str">
        <f t="shared" si="380"/>
        <v>10 RODA</v>
      </c>
      <c r="O1359" s="146">
        <v>44193.191516203704</v>
      </c>
      <c r="P1359" s="65">
        <v>44193.191516203704</v>
      </c>
      <c r="Q1359" s="65"/>
      <c r="R1359" s="66">
        <v>5</v>
      </c>
      <c r="S1359" s="66">
        <v>39620</v>
      </c>
      <c r="T1359" s="66">
        <v>14680</v>
      </c>
      <c r="U1359" s="67">
        <f t="shared" si="390"/>
        <v>24.94</v>
      </c>
      <c r="V1359" s="66">
        <f t="shared" si="381"/>
        <v>486180.36</v>
      </c>
      <c r="W1359" s="66" t="str">
        <f t="shared" si="382"/>
        <v>&gt; 5</v>
      </c>
      <c r="X1359" s="66">
        <f>A1359+SUMIFS(Presensi!F:F,Presensi!E:E,'Entry Data'!AP1359)</f>
        <v>1</v>
      </c>
      <c r="Y1359" s="66">
        <f>IFERROR(INDEX('Retasi Pricing'!F:F,MATCH('Entry Data'!AM1359,'Retasi Pricing'!E:E,0))*X1359,"")</f>
        <v>27650</v>
      </c>
      <c r="Z1359" s="62" t="s">
        <v>26</v>
      </c>
      <c r="AA1359" s="62" t="s">
        <v>27</v>
      </c>
      <c r="AB1359" s="32"/>
      <c r="AC1359" s="32" t="s">
        <v>204</v>
      </c>
      <c r="AD1359" s="32" t="str">
        <f t="shared" si="383"/>
        <v/>
      </c>
      <c r="AF1359" s="5" t="str">
        <f t="shared" si="384"/>
        <v>abdul majid44192</v>
      </c>
      <c r="AG1359" s="5" t="str">
        <f t="shared" si="385"/>
        <v>BMJ 05444192UTARANIGHT</v>
      </c>
      <c r="AH1359" s="5" t="str">
        <f t="shared" si="386"/>
        <v>abdul majid44192UTARANIGHT</v>
      </c>
      <c r="AI1359" s="5" t="str">
        <f t="shared" si="387"/>
        <v>BMJ 05444192NIGHT</v>
      </c>
      <c r="AJ1359" s="5" t="str">
        <f t="shared" si="388"/>
        <v>abdul majid44192NIGHT</v>
      </c>
      <c r="AK1359" s="5" t="str">
        <f t="shared" si="389"/>
        <v>abdul majidBMJ III</v>
      </c>
      <c r="AL1359" s="5" t="str">
        <f t="shared" si="391"/>
        <v>5UTARA</v>
      </c>
      <c r="AM1359" s="5" t="str">
        <f t="shared" si="392"/>
        <v>&gt; 5UTARA10 RODA</v>
      </c>
      <c r="AN1359" s="5" t="str">
        <f t="shared" si="393"/>
        <v>abdul majidBMJ III&gt; 5UTARA10 RODA</v>
      </c>
      <c r="AO1359" s="5" t="str">
        <f t="shared" si="394"/>
        <v>abdul majid&gt; 5UTARA10 RODA</v>
      </c>
      <c r="AP1359" s="5" t="str">
        <f t="shared" si="395"/>
        <v>44192NIGHT</v>
      </c>
    </row>
    <row r="1360" spans="1:42" x14ac:dyDescent="0.3">
      <c r="A1360" s="33">
        <v>1</v>
      </c>
      <c r="B1360" s="33"/>
      <c r="C1360" s="70">
        <v>44192</v>
      </c>
      <c r="D1360" s="71" t="s">
        <v>87</v>
      </c>
      <c r="E1360" s="70">
        <v>44192.834722222222</v>
      </c>
      <c r="F1360" s="71">
        <v>5156659</v>
      </c>
      <c r="G1360" s="33" t="s">
        <v>20</v>
      </c>
      <c r="H1360" s="33" t="s">
        <v>21</v>
      </c>
      <c r="I1360" s="33" t="s">
        <v>45</v>
      </c>
      <c r="J1360" s="33" t="s">
        <v>46</v>
      </c>
      <c r="K1360" s="63" t="s">
        <v>69</v>
      </c>
      <c r="L1360" s="32" t="str">
        <f t="shared" si="378"/>
        <v>FM260JD</v>
      </c>
      <c r="M1360" s="32" t="str">
        <f t="shared" si="379"/>
        <v>BMJ III</v>
      </c>
      <c r="N1360" s="32" t="str">
        <f t="shared" si="380"/>
        <v>10 RODA</v>
      </c>
      <c r="O1360" s="146">
        <v>44192.83556712963</v>
      </c>
      <c r="P1360" s="65">
        <v>44192.842106481483</v>
      </c>
      <c r="Q1360" s="65"/>
      <c r="R1360" s="66">
        <v>1</v>
      </c>
      <c r="S1360" s="66">
        <v>37440</v>
      </c>
      <c r="T1360" s="66">
        <v>14780</v>
      </c>
      <c r="U1360" s="67">
        <f t="shared" si="390"/>
        <v>22.66</v>
      </c>
      <c r="V1360" s="66">
        <f t="shared" si="381"/>
        <v>441734.04000000004</v>
      </c>
      <c r="W1360" s="66" t="str">
        <f t="shared" si="382"/>
        <v>1 &gt; 4</v>
      </c>
      <c r="X1360" s="66">
        <f>A1360+SUMIFS(Presensi!F:F,Presensi!E:E,'Entry Data'!AP1360)</f>
        <v>1</v>
      </c>
      <c r="Y1360" s="66">
        <f>IFERROR(INDEX('Retasi Pricing'!F:F,MATCH('Entry Data'!AM1360,'Retasi Pricing'!E:E,0))*X1360,"")</f>
        <v>25000</v>
      </c>
      <c r="Z1360" s="62" t="s">
        <v>26</v>
      </c>
      <c r="AA1360" s="62" t="s">
        <v>27</v>
      </c>
      <c r="AB1360" s="32"/>
      <c r="AC1360" s="32" t="s">
        <v>178</v>
      </c>
      <c r="AD1360" s="32" t="str">
        <f t="shared" si="383"/>
        <v/>
      </c>
      <c r="AF1360" s="5" t="str">
        <f t="shared" si="384"/>
        <v>abrar44192</v>
      </c>
      <c r="AG1360" s="5" t="str">
        <f t="shared" si="385"/>
        <v>BMJ 05544192UTARANIGHT</v>
      </c>
      <c r="AH1360" s="5" t="str">
        <f t="shared" si="386"/>
        <v>abrar44192UTARANIGHT</v>
      </c>
      <c r="AI1360" s="5" t="str">
        <f t="shared" si="387"/>
        <v>BMJ 05544192NIGHT</v>
      </c>
      <c r="AJ1360" s="5" t="str">
        <f t="shared" si="388"/>
        <v>abrar44192NIGHT</v>
      </c>
      <c r="AK1360" s="5" t="str">
        <f t="shared" si="389"/>
        <v>abrarBMJ III</v>
      </c>
      <c r="AL1360" s="5" t="str">
        <f t="shared" si="391"/>
        <v>1UTARA</v>
      </c>
      <c r="AM1360" s="5" t="str">
        <f t="shared" si="392"/>
        <v>1 &gt; 4UTARA10 RODA</v>
      </c>
      <c r="AN1360" s="5" t="str">
        <f t="shared" si="393"/>
        <v>abrarBMJ III1 &gt; 4UTARA10 RODA</v>
      </c>
      <c r="AO1360" s="5" t="str">
        <f t="shared" si="394"/>
        <v>abrar1 &gt; 4UTARA10 RODA</v>
      </c>
      <c r="AP1360" s="5" t="str">
        <f t="shared" si="395"/>
        <v>44192NIGHT</v>
      </c>
    </row>
    <row r="1361" spans="1:42" x14ac:dyDescent="0.3">
      <c r="A1361" s="33">
        <v>1</v>
      </c>
      <c r="B1361" s="33"/>
      <c r="C1361" s="70">
        <v>44192</v>
      </c>
      <c r="D1361" s="71" t="s">
        <v>87</v>
      </c>
      <c r="E1361" s="70">
        <v>44192.898611111108</v>
      </c>
      <c r="F1361" s="71">
        <v>5156749</v>
      </c>
      <c r="G1361" s="33" t="s">
        <v>20</v>
      </c>
      <c r="H1361" s="33" t="s">
        <v>21</v>
      </c>
      <c r="I1361" s="33" t="s">
        <v>277</v>
      </c>
      <c r="J1361" s="33" t="s">
        <v>46</v>
      </c>
      <c r="K1361" s="63" t="s">
        <v>69</v>
      </c>
      <c r="L1361" s="32" t="str">
        <f t="shared" si="378"/>
        <v>FM260JD</v>
      </c>
      <c r="M1361" s="32" t="str">
        <f t="shared" si="379"/>
        <v>BMJ III</v>
      </c>
      <c r="N1361" s="32" t="str">
        <f t="shared" si="380"/>
        <v>10 RODA</v>
      </c>
      <c r="O1361" s="146">
        <v>44192.899236111109</v>
      </c>
      <c r="P1361" s="65">
        <v>44192.899236111109</v>
      </c>
      <c r="Q1361" s="65"/>
      <c r="R1361" s="66">
        <v>2</v>
      </c>
      <c r="S1361" s="66">
        <v>39000</v>
      </c>
      <c r="T1361" s="66">
        <v>14780</v>
      </c>
      <c r="U1361" s="67">
        <f t="shared" si="390"/>
        <v>24.22</v>
      </c>
      <c r="V1361" s="66">
        <f t="shared" si="381"/>
        <v>472144.68</v>
      </c>
      <c r="W1361" s="66" t="str">
        <f t="shared" si="382"/>
        <v>1 &gt; 4</v>
      </c>
      <c r="X1361" s="66">
        <f>A1361+SUMIFS(Presensi!F:F,Presensi!E:E,'Entry Data'!AP1361)</f>
        <v>1</v>
      </c>
      <c r="Y1361" s="66">
        <f>IFERROR(INDEX('Retasi Pricing'!F:F,MATCH('Entry Data'!AM1361,'Retasi Pricing'!E:E,0))*X1361,"")</f>
        <v>25000</v>
      </c>
      <c r="Z1361" s="62" t="s">
        <v>26</v>
      </c>
      <c r="AA1361" s="62" t="s">
        <v>27</v>
      </c>
      <c r="AB1361" s="32"/>
      <c r="AC1361" s="32" t="s">
        <v>178</v>
      </c>
      <c r="AD1361" s="32" t="str">
        <f t="shared" si="383"/>
        <v/>
      </c>
      <c r="AF1361" s="5" t="str">
        <f t="shared" si="384"/>
        <v>abrar44192</v>
      </c>
      <c r="AG1361" s="5" t="str">
        <f t="shared" si="385"/>
        <v>BMJ 05544192UTARANIGHT</v>
      </c>
      <c r="AH1361" s="5" t="str">
        <f t="shared" si="386"/>
        <v>abrar44192UTARANIGHT</v>
      </c>
      <c r="AI1361" s="5" t="str">
        <f t="shared" si="387"/>
        <v>BMJ 05544192NIGHT</v>
      </c>
      <c r="AJ1361" s="5" t="str">
        <f t="shared" si="388"/>
        <v>abrar44192NIGHT</v>
      </c>
      <c r="AK1361" s="5" t="str">
        <f t="shared" si="389"/>
        <v>abrarBMJ III</v>
      </c>
      <c r="AL1361" s="5" t="str">
        <f t="shared" si="391"/>
        <v>2UTARA</v>
      </c>
      <c r="AM1361" s="5" t="str">
        <f t="shared" si="392"/>
        <v>1 &gt; 4UTARA10 RODA</v>
      </c>
      <c r="AN1361" s="5" t="str">
        <f t="shared" si="393"/>
        <v>abrarBMJ III1 &gt; 4UTARA10 RODA</v>
      </c>
      <c r="AO1361" s="5" t="str">
        <f t="shared" si="394"/>
        <v>abrar1 &gt; 4UTARA10 RODA</v>
      </c>
      <c r="AP1361" s="5" t="str">
        <f t="shared" si="395"/>
        <v>44192NIGHT</v>
      </c>
    </row>
    <row r="1362" spans="1:42" x14ac:dyDescent="0.3">
      <c r="A1362" s="33">
        <v>1</v>
      </c>
      <c r="B1362" s="33"/>
      <c r="C1362" s="70">
        <v>44192</v>
      </c>
      <c r="D1362" s="71" t="s">
        <v>87</v>
      </c>
      <c r="E1362" s="70">
        <v>44192.95416666667</v>
      </c>
      <c r="F1362" s="71">
        <v>5156836</v>
      </c>
      <c r="G1362" s="33" t="s">
        <v>20</v>
      </c>
      <c r="H1362" s="33" t="s">
        <v>21</v>
      </c>
      <c r="I1362" s="33" t="s">
        <v>277</v>
      </c>
      <c r="J1362" s="33" t="s">
        <v>46</v>
      </c>
      <c r="K1362" s="63" t="s">
        <v>69</v>
      </c>
      <c r="L1362" s="32" t="str">
        <f t="shared" si="378"/>
        <v>FM260JD</v>
      </c>
      <c r="M1362" s="32" t="str">
        <f t="shared" si="379"/>
        <v>BMJ III</v>
      </c>
      <c r="N1362" s="32" t="str">
        <f t="shared" si="380"/>
        <v>10 RODA</v>
      </c>
      <c r="O1362" s="146">
        <v>44192.955578703702</v>
      </c>
      <c r="P1362" s="65">
        <v>44192.955578703702</v>
      </c>
      <c r="Q1362" s="65"/>
      <c r="R1362" s="66">
        <v>3</v>
      </c>
      <c r="S1362" s="66">
        <v>39720</v>
      </c>
      <c r="T1362" s="66">
        <v>14780</v>
      </c>
      <c r="U1362" s="67">
        <f t="shared" si="390"/>
        <v>24.94</v>
      </c>
      <c r="V1362" s="66">
        <f t="shared" si="381"/>
        <v>486180.36</v>
      </c>
      <c r="W1362" s="66" t="str">
        <f t="shared" si="382"/>
        <v>1 &gt; 4</v>
      </c>
      <c r="X1362" s="66">
        <f>A1362+SUMIFS(Presensi!F:F,Presensi!E:E,'Entry Data'!AP1362)</f>
        <v>1</v>
      </c>
      <c r="Y1362" s="66">
        <f>IFERROR(INDEX('Retasi Pricing'!F:F,MATCH('Entry Data'!AM1362,'Retasi Pricing'!E:E,0))*X1362,"")</f>
        <v>25000</v>
      </c>
      <c r="Z1362" s="62" t="s">
        <v>26</v>
      </c>
      <c r="AA1362" s="62" t="s">
        <v>27</v>
      </c>
      <c r="AB1362" s="32"/>
      <c r="AC1362" s="32" t="s">
        <v>178</v>
      </c>
      <c r="AD1362" s="32" t="str">
        <f t="shared" si="383"/>
        <v/>
      </c>
      <c r="AF1362" s="5" t="str">
        <f t="shared" si="384"/>
        <v>abrar44192</v>
      </c>
      <c r="AG1362" s="5" t="str">
        <f t="shared" si="385"/>
        <v>BMJ 05544192UTARANIGHT</v>
      </c>
      <c r="AH1362" s="5" t="str">
        <f t="shared" si="386"/>
        <v>abrar44192UTARANIGHT</v>
      </c>
      <c r="AI1362" s="5" t="str">
        <f t="shared" si="387"/>
        <v>BMJ 05544192NIGHT</v>
      </c>
      <c r="AJ1362" s="5" t="str">
        <f t="shared" si="388"/>
        <v>abrar44192NIGHT</v>
      </c>
      <c r="AK1362" s="5" t="str">
        <f t="shared" si="389"/>
        <v>abrarBMJ III</v>
      </c>
      <c r="AL1362" s="5" t="str">
        <f t="shared" si="391"/>
        <v>3UTARA</v>
      </c>
      <c r="AM1362" s="5" t="str">
        <f t="shared" si="392"/>
        <v>1 &gt; 4UTARA10 RODA</v>
      </c>
      <c r="AN1362" s="5" t="str">
        <f t="shared" si="393"/>
        <v>abrarBMJ III1 &gt; 4UTARA10 RODA</v>
      </c>
      <c r="AO1362" s="5" t="str">
        <f t="shared" si="394"/>
        <v>abrar1 &gt; 4UTARA10 RODA</v>
      </c>
      <c r="AP1362" s="5" t="str">
        <f t="shared" si="395"/>
        <v>44192NIGHT</v>
      </c>
    </row>
    <row r="1363" spans="1:42" x14ac:dyDescent="0.3">
      <c r="A1363" s="33">
        <v>1</v>
      </c>
      <c r="B1363" s="33"/>
      <c r="C1363" s="70">
        <v>44192</v>
      </c>
      <c r="D1363" s="71" t="s">
        <v>87</v>
      </c>
      <c r="E1363" s="70">
        <v>44193.024305555555</v>
      </c>
      <c r="F1363" s="71">
        <v>5156929</v>
      </c>
      <c r="G1363" s="33" t="s">
        <v>20</v>
      </c>
      <c r="H1363" s="33" t="s">
        <v>21</v>
      </c>
      <c r="I1363" s="33" t="s">
        <v>277</v>
      </c>
      <c r="J1363" s="33" t="s">
        <v>46</v>
      </c>
      <c r="K1363" s="63" t="s">
        <v>69</v>
      </c>
      <c r="L1363" s="32" t="str">
        <f t="shared" si="378"/>
        <v>FM260JD</v>
      </c>
      <c r="M1363" s="32" t="str">
        <f t="shared" si="379"/>
        <v>BMJ III</v>
      </c>
      <c r="N1363" s="32" t="str">
        <f t="shared" si="380"/>
        <v>10 RODA</v>
      </c>
      <c r="O1363" s="146">
        <v>44193.024768518517</v>
      </c>
      <c r="P1363" s="65">
        <v>44193.024768518517</v>
      </c>
      <c r="Q1363" s="65"/>
      <c r="R1363" s="66">
        <v>4</v>
      </c>
      <c r="S1363" s="66">
        <v>39220</v>
      </c>
      <c r="T1363" s="66">
        <v>14780</v>
      </c>
      <c r="U1363" s="67">
        <f t="shared" si="390"/>
        <v>24.44</v>
      </c>
      <c r="V1363" s="66">
        <f t="shared" si="381"/>
        <v>476433.36</v>
      </c>
      <c r="W1363" s="66" t="str">
        <f t="shared" si="382"/>
        <v>1 &gt; 4</v>
      </c>
      <c r="X1363" s="66">
        <f>A1363+SUMIFS(Presensi!F:F,Presensi!E:E,'Entry Data'!AP1363)</f>
        <v>1</v>
      </c>
      <c r="Y1363" s="66">
        <f>IFERROR(INDEX('Retasi Pricing'!F:F,MATCH('Entry Data'!AM1363,'Retasi Pricing'!E:E,0))*X1363,"")</f>
        <v>25000</v>
      </c>
      <c r="Z1363" s="62" t="s">
        <v>26</v>
      </c>
      <c r="AA1363" s="62" t="s">
        <v>27</v>
      </c>
      <c r="AB1363" s="32"/>
      <c r="AC1363" s="32" t="s">
        <v>178</v>
      </c>
      <c r="AD1363" s="32" t="str">
        <f t="shared" si="383"/>
        <v/>
      </c>
      <c r="AF1363" s="5" t="str">
        <f t="shared" si="384"/>
        <v>abrar44192</v>
      </c>
      <c r="AG1363" s="5" t="str">
        <f t="shared" si="385"/>
        <v>BMJ 05544192UTARANIGHT</v>
      </c>
      <c r="AH1363" s="5" t="str">
        <f t="shared" si="386"/>
        <v>abrar44192UTARANIGHT</v>
      </c>
      <c r="AI1363" s="5" t="str">
        <f t="shared" si="387"/>
        <v>BMJ 05544192NIGHT</v>
      </c>
      <c r="AJ1363" s="5" t="str">
        <f t="shared" si="388"/>
        <v>abrar44192NIGHT</v>
      </c>
      <c r="AK1363" s="5" t="str">
        <f t="shared" si="389"/>
        <v>abrarBMJ III</v>
      </c>
      <c r="AL1363" s="5" t="str">
        <f t="shared" si="391"/>
        <v>4UTARA</v>
      </c>
      <c r="AM1363" s="5" t="str">
        <f t="shared" si="392"/>
        <v>1 &gt; 4UTARA10 RODA</v>
      </c>
      <c r="AN1363" s="5" t="str">
        <f t="shared" si="393"/>
        <v>abrarBMJ III1 &gt; 4UTARA10 RODA</v>
      </c>
      <c r="AO1363" s="5" t="str">
        <f t="shared" si="394"/>
        <v>abrar1 &gt; 4UTARA10 RODA</v>
      </c>
      <c r="AP1363" s="5" t="str">
        <f t="shared" si="395"/>
        <v>44192NIGHT</v>
      </c>
    </row>
    <row r="1364" spans="1:42" x14ac:dyDescent="0.3">
      <c r="A1364" s="33">
        <v>1</v>
      </c>
      <c r="B1364" s="33"/>
      <c r="C1364" s="70">
        <v>44192</v>
      </c>
      <c r="D1364" s="71" t="s">
        <v>87</v>
      </c>
      <c r="E1364" s="70">
        <v>44193.097916666666</v>
      </c>
      <c r="F1364" s="71">
        <v>5156991</v>
      </c>
      <c r="G1364" s="33" t="s">
        <v>20</v>
      </c>
      <c r="H1364" s="33" t="s">
        <v>21</v>
      </c>
      <c r="I1364" s="33" t="s">
        <v>51</v>
      </c>
      <c r="J1364" s="33" t="s">
        <v>46</v>
      </c>
      <c r="K1364" s="63" t="s">
        <v>69</v>
      </c>
      <c r="L1364" s="32" t="str">
        <f t="shared" si="378"/>
        <v>FM260JD</v>
      </c>
      <c r="M1364" s="32" t="str">
        <f t="shared" si="379"/>
        <v>BMJ III</v>
      </c>
      <c r="N1364" s="32" t="str">
        <f t="shared" si="380"/>
        <v>10 RODA</v>
      </c>
      <c r="O1364" s="146">
        <v>44193.098553240743</v>
      </c>
      <c r="P1364" s="65">
        <v>44193.098553240743</v>
      </c>
      <c r="Q1364" s="65"/>
      <c r="R1364" s="66">
        <v>5</v>
      </c>
      <c r="S1364" s="66">
        <v>39260</v>
      </c>
      <c r="T1364" s="66">
        <v>14780</v>
      </c>
      <c r="U1364" s="67">
        <f t="shared" si="390"/>
        <v>24.48</v>
      </c>
      <c r="V1364" s="66">
        <f t="shared" si="381"/>
        <v>477213.12000000005</v>
      </c>
      <c r="W1364" s="66" t="str">
        <f t="shared" si="382"/>
        <v>&gt; 5</v>
      </c>
      <c r="X1364" s="66">
        <f>A1364+SUMIFS(Presensi!F:F,Presensi!E:E,'Entry Data'!AP1364)</f>
        <v>1</v>
      </c>
      <c r="Y1364" s="66">
        <f>IFERROR(INDEX('Retasi Pricing'!F:F,MATCH('Entry Data'!AM1364,'Retasi Pricing'!E:E,0))*X1364,"")</f>
        <v>27650</v>
      </c>
      <c r="Z1364" s="62" t="s">
        <v>26</v>
      </c>
      <c r="AA1364" s="62" t="s">
        <v>27</v>
      </c>
      <c r="AB1364" s="32"/>
      <c r="AC1364" s="32" t="s">
        <v>178</v>
      </c>
      <c r="AD1364" s="32" t="str">
        <f t="shared" si="383"/>
        <v/>
      </c>
      <c r="AF1364" s="5" t="str">
        <f t="shared" si="384"/>
        <v>abrar44192</v>
      </c>
      <c r="AG1364" s="5" t="str">
        <f t="shared" si="385"/>
        <v>BMJ 05544192UTARANIGHT</v>
      </c>
      <c r="AH1364" s="5" t="str">
        <f t="shared" si="386"/>
        <v>abrar44192UTARANIGHT</v>
      </c>
      <c r="AI1364" s="5" t="str">
        <f t="shared" si="387"/>
        <v>BMJ 05544192NIGHT</v>
      </c>
      <c r="AJ1364" s="5" t="str">
        <f t="shared" si="388"/>
        <v>abrar44192NIGHT</v>
      </c>
      <c r="AK1364" s="5" t="str">
        <f t="shared" si="389"/>
        <v>abrarBMJ III</v>
      </c>
      <c r="AL1364" s="5" t="str">
        <f t="shared" si="391"/>
        <v>5UTARA</v>
      </c>
      <c r="AM1364" s="5" t="str">
        <f t="shared" si="392"/>
        <v>&gt; 5UTARA10 RODA</v>
      </c>
      <c r="AN1364" s="5" t="str">
        <f t="shared" si="393"/>
        <v>abrarBMJ III&gt; 5UTARA10 RODA</v>
      </c>
      <c r="AO1364" s="5" t="str">
        <f t="shared" si="394"/>
        <v>abrar&gt; 5UTARA10 RODA</v>
      </c>
      <c r="AP1364" s="5" t="str">
        <f t="shared" si="395"/>
        <v>44192NIGHT</v>
      </c>
    </row>
    <row r="1365" spans="1:42" x14ac:dyDescent="0.3">
      <c r="A1365" s="33">
        <v>1</v>
      </c>
      <c r="B1365" s="33"/>
      <c r="C1365" s="70">
        <v>44192</v>
      </c>
      <c r="D1365" s="71" t="s">
        <v>87</v>
      </c>
      <c r="E1365" s="70">
        <v>44193.165277777778</v>
      </c>
      <c r="F1365" s="71">
        <v>5157083</v>
      </c>
      <c r="G1365" s="33" t="s">
        <v>20</v>
      </c>
      <c r="H1365" s="33" t="s">
        <v>21</v>
      </c>
      <c r="I1365" s="33" t="s">
        <v>45</v>
      </c>
      <c r="J1365" s="33" t="s">
        <v>46</v>
      </c>
      <c r="K1365" s="63" t="s">
        <v>69</v>
      </c>
      <c r="L1365" s="32" t="str">
        <f t="shared" si="378"/>
        <v>FM260JD</v>
      </c>
      <c r="M1365" s="32" t="str">
        <f t="shared" si="379"/>
        <v>BMJ III</v>
      </c>
      <c r="N1365" s="32" t="str">
        <f t="shared" si="380"/>
        <v>10 RODA</v>
      </c>
      <c r="O1365" s="146">
        <v>44193.165960648148</v>
      </c>
      <c r="P1365" s="65">
        <v>44193.165960648148</v>
      </c>
      <c r="Q1365" s="65"/>
      <c r="R1365" s="66">
        <v>6</v>
      </c>
      <c r="S1365" s="66">
        <v>40100</v>
      </c>
      <c r="T1365" s="66">
        <v>14780</v>
      </c>
      <c r="U1365" s="67">
        <f t="shared" si="390"/>
        <v>25.32</v>
      </c>
      <c r="V1365" s="66">
        <f t="shared" si="381"/>
        <v>493588.08</v>
      </c>
      <c r="W1365" s="66" t="str">
        <f t="shared" si="382"/>
        <v>&gt; 6</v>
      </c>
      <c r="X1365" s="66">
        <f>A1365+SUMIFS(Presensi!F:F,Presensi!E:E,'Entry Data'!AP1365)</f>
        <v>1</v>
      </c>
      <c r="Y1365" s="66">
        <f>IFERROR(INDEX('Retasi Pricing'!F:F,MATCH('Entry Data'!AM1365,'Retasi Pricing'!E:E,0))*X1365,"")</f>
        <v>30800</v>
      </c>
      <c r="Z1365" s="62" t="s">
        <v>26</v>
      </c>
      <c r="AA1365" s="62" t="s">
        <v>27</v>
      </c>
      <c r="AB1365" s="32"/>
      <c r="AC1365" s="32" t="s">
        <v>178</v>
      </c>
      <c r="AD1365" s="32" t="str">
        <f t="shared" si="383"/>
        <v/>
      </c>
      <c r="AF1365" s="5" t="str">
        <f t="shared" si="384"/>
        <v>abrar44192</v>
      </c>
      <c r="AG1365" s="5" t="str">
        <f t="shared" si="385"/>
        <v>BMJ 05544192UTARANIGHT</v>
      </c>
      <c r="AH1365" s="5" t="str">
        <f t="shared" si="386"/>
        <v>abrar44192UTARANIGHT</v>
      </c>
      <c r="AI1365" s="5" t="str">
        <f t="shared" si="387"/>
        <v>BMJ 05544192NIGHT</v>
      </c>
      <c r="AJ1365" s="5" t="str">
        <f t="shared" si="388"/>
        <v>abrar44192NIGHT</v>
      </c>
      <c r="AK1365" s="5" t="str">
        <f t="shared" si="389"/>
        <v>abrarBMJ III</v>
      </c>
      <c r="AL1365" s="5" t="str">
        <f t="shared" si="391"/>
        <v>6UTARA</v>
      </c>
      <c r="AM1365" s="5" t="str">
        <f t="shared" si="392"/>
        <v>&gt; 6UTARA10 RODA</v>
      </c>
      <c r="AN1365" s="5" t="str">
        <f t="shared" si="393"/>
        <v>abrarBMJ III&gt; 6UTARA10 RODA</v>
      </c>
      <c r="AO1365" s="5" t="str">
        <f t="shared" si="394"/>
        <v>abrar&gt; 6UTARA10 RODA</v>
      </c>
      <c r="AP1365" s="5" t="str">
        <f t="shared" si="395"/>
        <v>44192NIGHT</v>
      </c>
    </row>
    <row r="1366" spans="1:42" x14ac:dyDescent="0.3">
      <c r="A1366" s="33">
        <v>1</v>
      </c>
      <c r="B1366" s="33"/>
      <c r="C1366" s="70">
        <v>44192</v>
      </c>
      <c r="D1366" s="71" t="s">
        <v>87</v>
      </c>
      <c r="E1366" s="70">
        <v>44193.249305555553</v>
      </c>
      <c r="F1366" s="71">
        <v>5157173</v>
      </c>
      <c r="G1366" s="33" t="s">
        <v>20</v>
      </c>
      <c r="H1366" s="33" t="s">
        <v>21</v>
      </c>
      <c r="I1366" s="33" t="s">
        <v>45</v>
      </c>
      <c r="J1366" s="33" t="s">
        <v>46</v>
      </c>
      <c r="K1366" s="63" t="s">
        <v>69</v>
      </c>
      <c r="L1366" s="32" t="str">
        <f t="shared" si="378"/>
        <v>FM260JD</v>
      </c>
      <c r="M1366" s="32" t="str">
        <f t="shared" si="379"/>
        <v>BMJ III</v>
      </c>
      <c r="N1366" s="32" t="str">
        <f t="shared" si="380"/>
        <v>10 RODA</v>
      </c>
      <c r="O1366" s="146">
        <v>44193.2496875</v>
      </c>
      <c r="P1366" s="65">
        <v>44193.2496875</v>
      </c>
      <c r="Q1366" s="65"/>
      <c r="R1366" s="66">
        <v>7</v>
      </c>
      <c r="S1366" s="66">
        <v>39960</v>
      </c>
      <c r="T1366" s="66">
        <v>14780</v>
      </c>
      <c r="U1366" s="67">
        <f t="shared" si="390"/>
        <v>25.18</v>
      </c>
      <c r="V1366" s="66">
        <f t="shared" si="381"/>
        <v>490858.92</v>
      </c>
      <c r="W1366" s="66" t="str">
        <f t="shared" si="382"/>
        <v>7 &gt;</v>
      </c>
      <c r="X1366" s="66">
        <f>A1366+SUMIFS(Presensi!F:F,Presensi!E:E,'Entry Data'!AP1366)</f>
        <v>1</v>
      </c>
      <c r="Y1366" s="66">
        <f>IFERROR(INDEX('Retasi Pricing'!F:F,MATCH('Entry Data'!AM1366,'Retasi Pricing'!E:E,0))*X1366,"")</f>
        <v>37750</v>
      </c>
      <c r="Z1366" s="62" t="s">
        <v>26</v>
      </c>
      <c r="AA1366" s="62" t="s">
        <v>27</v>
      </c>
      <c r="AB1366" s="32"/>
      <c r="AC1366" s="32" t="s">
        <v>178</v>
      </c>
      <c r="AD1366" s="32" t="str">
        <f t="shared" si="383"/>
        <v/>
      </c>
      <c r="AF1366" s="5" t="str">
        <f t="shared" si="384"/>
        <v>abrar44192</v>
      </c>
      <c r="AG1366" s="5" t="str">
        <f t="shared" si="385"/>
        <v>BMJ 05544192UTARANIGHT</v>
      </c>
      <c r="AH1366" s="5" t="str">
        <f t="shared" si="386"/>
        <v>abrar44192UTARANIGHT</v>
      </c>
      <c r="AI1366" s="5" t="str">
        <f t="shared" si="387"/>
        <v>BMJ 05544192NIGHT</v>
      </c>
      <c r="AJ1366" s="5" t="str">
        <f t="shared" si="388"/>
        <v>abrar44192NIGHT</v>
      </c>
      <c r="AK1366" s="5" t="str">
        <f t="shared" si="389"/>
        <v>abrarBMJ III</v>
      </c>
      <c r="AL1366" s="5" t="str">
        <f t="shared" si="391"/>
        <v>7UTARA</v>
      </c>
      <c r="AM1366" s="5" t="str">
        <f t="shared" si="392"/>
        <v>7 &gt;UTARA10 RODA</v>
      </c>
      <c r="AN1366" s="5" t="str">
        <f t="shared" si="393"/>
        <v>abrarBMJ III7 &gt;UTARA10 RODA</v>
      </c>
      <c r="AO1366" s="5" t="str">
        <f t="shared" si="394"/>
        <v>abrar7 &gt;UTARA10 RODA</v>
      </c>
      <c r="AP1366" s="5" t="str">
        <f t="shared" si="395"/>
        <v>44192NIGHT</v>
      </c>
    </row>
    <row r="1367" spans="1:42" x14ac:dyDescent="0.3">
      <c r="A1367" s="33">
        <v>1</v>
      </c>
      <c r="B1367" s="33"/>
      <c r="C1367" s="70">
        <v>44192</v>
      </c>
      <c r="D1367" s="71" t="s">
        <v>87</v>
      </c>
      <c r="E1367" s="70">
        <v>44192.820138888892</v>
      </c>
      <c r="F1367" s="71">
        <v>5156634</v>
      </c>
      <c r="G1367" s="33" t="s">
        <v>20</v>
      </c>
      <c r="H1367" s="33" t="s">
        <v>50</v>
      </c>
      <c r="I1367" s="33" t="s">
        <v>51</v>
      </c>
      <c r="J1367" s="33" t="s">
        <v>53</v>
      </c>
      <c r="K1367" s="63" t="s">
        <v>71</v>
      </c>
      <c r="L1367" s="32" t="str">
        <f t="shared" si="378"/>
        <v>FM260JD</v>
      </c>
      <c r="M1367" s="32" t="str">
        <f t="shared" si="379"/>
        <v>BMJ III</v>
      </c>
      <c r="N1367" s="32" t="str">
        <f t="shared" si="380"/>
        <v>10 RODA</v>
      </c>
      <c r="O1367" s="146">
        <v>44192.820520833331</v>
      </c>
      <c r="P1367" s="65">
        <v>44192.82503472222</v>
      </c>
      <c r="Q1367" s="65"/>
      <c r="R1367" s="66">
        <v>1</v>
      </c>
      <c r="S1367" s="66">
        <v>39860</v>
      </c>
      <c r="T1367" s="66">
        <v>14660</v>
      </c>
      <c r="U1367" s="67">
        <f t="shared" si="390"/>
        <v>25.2</v>
      </c>
      <c r="V1367" s="66">
        <f t="shared" si="381"/>
        <v>491248.79999999993</v>
      </c>
      <c r="W1367" s="66" t="str">
        <f t="shared" si="382"/>
        <v>1 &gt; 4</v>
      </c>
      <c r="X1367" s="66">
        <f>A1367+SUMIFS(Presensi!F:F,Presensi!E:E,'Entry Data'!AP1367)</f>
        <v>1</v>
      </c>
      <c r="Y1367" s="66">
        <f>IFERROR(INDEX('Retasi Pricing'!F:F,MATCH('Entry Data'!AM1367,'Retasi Pricing'!E:E,0))*X1367,"")</f>
        <v>25000</v>
      </c>
      <c r="Z1367" s="62" t="s">
        <v>26</v>
      </c>
      <c r="AA1367" s="62" t="s">
        <v>27</v>
      </c>
      <c r="AB1367" s="32"/>
      <c r="AC1367" s="32" t="s">
        <v>194</v>
      </c>
      <c r="AD1367" s="32" t="str">
        <f t="shared" si="383"/>
        <v/>
      </c>
      <c r="AF1367" s="5" t="str">
        <f t="shared" si="384"/>
        <v>abdul karim44192</v>
      </c>
      <c r="AG1367" s="5" t="str">
        <f t="shared" si="385"/>
        <v>BMJ 05644192UTARANIGHT</v>
      </c>
      <c r="AH1367" s="5" t="str">
        <f t="shared" si="386"/>
        <v>abdul karim44192UTARANIGHT</v>
      </c>
      <c r="AI1367" s="5" t="str">
        <f t="shared" si="387"/>
        <v>BMJ 05644192NIGHT</v>
      </c>
      <c r="AJ1367" s="5" t="str">
        <f t="shared" si="388"/>
        <v>abdul karim44192NIGHT</v>
      </c>
      <c r="AK1367" s="5" t="str">
        <f t="shared" si="389"/>
        <v>abdul karimBMJ III</v>
      </c>
      <c r="AL1367" s="5" t="str">
        <f t="shared" si="391"/>
        <v>1UTARA</v>
      </c>
      <c r="AM1367" s="5" t="str">
        <f t="shared" si="392"/>
        <v>1 &gt; 4UTARA10 RODA</v>
      </c>
      <c r="AN1367" s="5" t="str">
        <f t="shared" si="393"/>
        <v>abdul karimBMJ III1 &gt; 4UTARA10 RODA</v>
      </c>
      <c r="AO1367" s="5" t="str">
        <f t="shared" si="394"/>
        <v>abdul karim1 &gt; 4UTARA10 RODA</v>
      </c>
      <c r="AP1367" s="5" t="str">
        <f t="shared" si="395"/>
        <v>44192NIGHT</v>
      </c>
    </row>
    <row r="1368" spans="1:42" x14ac:dyDescent="0.3">
      <c r="A1368" s="33">
        <v>1</v>
      </c>
      <c r="B1368" s="33"/>
      <c r="C1368" s="70">
        <v>44192</v>
      </c>
      <c r="D1368" s="71" t="s">
        <v>87</v>
      </c>
      <c r="E1368" s="70">
        <v>44192.893750000003</v>
      </c>
      <c r="F1368" s="71">
        <v>5156744</v>
      </c>
      <c r="G1368" s="33" t="s">
        <v>20</v>
      </c>
      <c r="H1368" s="33" t="s">
        <v>21</v>
      </c>
      <c r="I1368" s="33" t="s">
        <v>277</v>
      </c>
      <c r="J1368" s="33" t="s">
        <v>46</v>
      </c>
      <c r="K1368" s="63" t="s">
        <v>71</v>
      </c>
      <c r="L1368" s="32" t="str">
        <f t="shared" si="378"/>
        <v>FM260JD</v>
      </c>
      <c r="M1368" s="32" t="str">
        <f t="shared" si="379"/>
        <v>BMJ III</v>
      </c>
      <c r="N1368" s="32" t="str">
        <f t="shared" si="380"/>
        <v>10 RODA</v>
      </c>
      <c r="O1368" s="146">
        <v>44192.894502314812</v>
      </c>
      <c r="P1368" s="65">
        <v>44192.894502314812</v>
      </c>
      <c r="Q1368" s="65"/>
      <c r="R1368" s="66">
        <v>2</v>
      </c>
      <c r="S1368" s="66">
        <v>40340</v>
      </c>
      <c r="T1368" s="66">
        <v>14660</v>
      </c>
      <c r="U1368" s="67">
        <f t="shared" si="390"/>
        <v>25.68</v>
      </c>
      <c r="V1368" s="66">
        <f t="shared" si="381"/>
        <v>500605.92</v>
      </c>
      <c r="W1368" s="66" t="str">
        <f t="shared" si="382"/>
        <v>1 &gt; 4</v>
      </c>
      <c r="X1368" s="66">
        <f>A1368+SUMIFS(Presensi!F:F,Presensi!E:E,'Entry Data'!AP1368)</f>
        <v>1</v>
      </c>
      <c r="Y1368" s="66">
        <f>IFERROR(INDEX('Retasi Pricing'!F:F,MATCH('Entry Data'!AM1368,'Retasi Pricing'!E:E,0))*X1368,"")</f>
        <v>25000</v>
      </c>
      <c r="Z1368" s="62" t="s">
        <v>26</v>
      </c>
      <c r="AA1368" s="62" t="s">
        <v>27</v>
      </c>
      <c r="AB1368" s="32"/>
      <c r="AC1368" s="32" t="s">
        <v>194</v>
      </c>
      <c r="AD1368" s="32" t="str">
        <f t="shared" si="383"/>
        <v/>
      </c>
      <c r="AF1368" s="5" t="str">
        <f t="shared" si="384"/>
        <v>abdul karim44192</v>
      </c>
      <c r="AG1368" s="5" t="str">
        <f t="shared" si="385"/>
        <v>BMJ 05644192UTARANIGHT</v>
      </c>
      <c r="AH1368" s="5" t="str">
        <f t="shared" si="386"/>
        <v>abdul karim44192UTARANIGHT</v>
      </c>
      <c r="AI1368" s="5" t="str">
        <f t="shared" si="387"/>
        <v>BMJ 05644192NIGHT</v>
      </c>
      <c r="AJ1368" s="5" t="str">
        <f t="shared" si="388"/>
        <v>abdul karim44192NIGHT</v>
      </c>
      <c r="AK1368" s="5" t="str">
        <f t="shared" si="389"/>
        <v>abdul karimBMJ III</v>
      </c>
      <c r="AL1368" s="5" t="str">
        <f t="shared" si="391"/>
        <v>2UTARA</v>
      </c>
      <c r="AM1368" s="5" t="str">
        <f t="shared" si="392"/>
        <v>1 &gt; 4UTARA10 RODA</v>
      </c>
      <c r="AN1368" s="5" t="str">
        <f t="shared" si="393"/>
        <v>abdul karimBMJ III1 &gt; 4UTARA10 RODA</v>
      </c>
      <c r="AO1368" s="5" t="str">
        <f t="shared" si="394"/>
        <v>abdul karim1 &gt; 4UTARA10 RODA</v>
      </c>
      <c r="AP1368" s="5" t="str">
        <f t="shared" si="395"/>
        <v>44192NIGHT</v>
      </c>
    </row>
    <row r="1369" spans="1:42" x14ac:dyDescent="0.3">
      <c r="A1369" s="33">
        <v>1</v>
      </c>
      <c r="B1369" s="33"/>
      <c r="C1369" s="70">
        <v>44192</v>
      </c>
      <c r="D1369" s="71" t="s">
        <v>87</v>
      </c>
      <c r="E1369" s="70">
        <v>44192.95</v>
      </c>
      <c r="F1369" s="71">
        <v>5156830</v>
      </c>
      <c r="G1369" s="33" t="s">
        <v>20</v>
      </c>
      <c r="H1369" s="33" t="s">
        <v>21</v>
      </c>
      <c r="I1369" s="33" t="s">
        <v>76</v>
      </c>
      <c r="J1369" s="33" t="s">
        <v>23</v>
      </c>
      <c r="K1369" s="63" t="s">
        <v>71</v>
      </c>
      <c r="L1369" s="32" t="str">
        <f t="shared" si="378"/>
        <v>FM260JD</v>
      </c>
      <c r="M1369" s="32" t="str">
        <f t="shared" si="379"/>
        <v>BMJ III</v>
      </c>
      <c r="N1369" s="32" t="str">
        <f t="shared" si="380"/>
        <v>10 RODA</v>
      </c>
      <c r="O1369" s="146">
        <v>44192.950960648152</v>
      </c>
      <c r="P1369" s="65">
        <v>44192.950960648152</v>
      </c>
      <c r="Q1369" s="65"/>
      <c r="R1369" s="66">
        <v>3</v>
      </c>
      <c r="S1369" s="66">
        <v>41640</v>
      </c>
      <c r="T1369" s="66">
        <v>14660</v>
      </c>
      <c r="U1369" s="67">
        <f t="shared" si="390"/>
        <v>26.98</v>
      </c>
      <c r="V1369" s="66">
        <f t="shared" si="381"/>
        <v>525948.12</v>
      </c>
      <c r="W1369" s="66" t="str">
        <f t="shared" si="382"/>
        <v>1 &gt; 4</v>
      </c>
      <c r="X1369" s="66">
        <f>A1369+SUMIFS(Presensi!F:F,Presensi!E:E,'Entry Data'!AP1369)</f>
        <v>1</v>
      </c>
      <c r="Y1369" s="66">
        <f>IFERROR(INDEX('Retasi Pricing'!F:F,MATCH('Entry Data'!AM1369,'Retasi Pricing'!E:E,0))*X1369,"")</f>
        <v>25000</v>
      </c>
      <c r="Z1369" s="62" t="s">
        <v>26</v>
      </c>
      <c r="AA1369" s="62" t="s">
        <v>27</v>
      </c>
      <c r="AB1369" s="32"/>
      <c r="AC1369" s="32" t="s">
        <v>194</v>
      </c>
      <c r="AD1369" s="32" t="str">
        <f t="shared" si="383"/>
        <v/>
      </c>
      <c r="AF1369" s="5" t="str">
        <f t="shared" si="384"/>
        <v>abdul karim44192</v>
      </c>
      <c r="AG1369" s="5" t="str">
        <f t="shared" si="385"/>
        <v>BMJ 05644192UTARANIGHT</v>
      </c>
      <c r="AH1369" s="5" t="str">
        <f t="shared" si="386"/>
        <v>abdul karim44192UTARANIGHT</v>
      </c>
      <c r="AI1369" s="5" t="str">
        <f t="shared" si="387"/>
        <v>BMJ 05644192NIGHT</v>
      </c>
      <c r="AJ1369" s="5" t="str">
        <f t="shared" si="388"/>
        <v>abdul karim44192NIGHT</v>
      </c>
      <c r="AK1369" s="5" t="str">
        <f t="shared" si="389"/>
        <v>abdul karimBMJ III</v>
      </c>
      <c r="AL1369" s="5" t="str">
        <f t="shared" si="391"/>
        <v>3UTARA</v>
      </c>
      <c r="AM1369" s="5" t="str">
        <f t="shared" si="392"/>
        <v>1 &gt; 4UTARA10 RODA</v>
      </c>
      <c r="AN1369" s="5" t="str">
        <f t="shared" si="393"/>
        <v>abdul karimBMJ III1 &gt; 4UTARA10 RODA</v>
      </c>
      <c r="AO1369" s="5" t="str">
        <f t="shared" si="394"/>
        <v>abdul karim1 &gt; 4UTARA10 RODA</v>
      </c>
      <c r="AP1369" s="5" t="str">
        <f t="shared" si="395"/>
        <v>44192NIGHT</v>
      </c>
    </row>
    <row r="1370" spans="1:42" x14ac:dyDescent="0.3">
      <c r="A1370" s="33">
        <v>1</v>
      </c>
      <c r="B1370" s="33"/>
      <c r="C1370" s="70">
        <v>44192</v>
      </c>
      <c r="D1370" s="71" t="s">
        <v>87</v>
      </c>
      <c r="E1370" s="70">
        <v>44193.009722222225</v>
      </c>
      <c r="F1370" s="71">
        <v>5156910</v>
      </c>
      <c r="G1370" s="33" t="s">
        <v>20</v>
      </c>
      <c r="H1370" s="33" t="s">
        <v>21</v>
      </c>
      <c r="I1370" s="33" t="s">
        <v>277</v>
      </c>
      <c r="J1370" s="33" t="s">
        <v>46</v>
      </c>
      <c r="K1370" s="63" t="s">
        <v>71</v>
      </c>
      <c r="L1370" s="32" t="str">
        <f t="shared" si="378"/>
        <v>FM260JD</v>
      </c>
      <c r="M1370" s="32" t="str">
        <f t="shared" si="379"/>
        <v>BMJ III</v>
      </c>
      <c r="N1370" s="32" t="str">
        <f t="shared" si="380"/>
        <v>10 RODA</v>
      </c>
      <c r="O1370" s="146">
        <v>44193.010393518518</v>
      </c>
      <c r="P1370" s="65">
        <v>44193.010393518518</v>
      </c>
      <c r="Q1370" s="65"/>
      <c r="R1370" s="66">
        <v>4</v>
      </c>
      <c r="S1370" s="66">
        <v>39780</v>
      </c>
      <c r="T1370" s="66">
        <v>14660</v>
      </c>
      <c r="U1370" s="67">
        <f t="shared" si="390"/>
        <v>25.12</v>
      </c>
      <c r="V1370" s="66">
        <f t="shared" si="381"/>
        <v>489689.27999999997</v>
      </c>
      <c r="W1370" s="66" t="str">
        <f t="shared" si="382"/>
        <v>1 &gt; 4</v>
      </c>
      <c r="X1370" s="66">
        <f>A1370+SUMIFS(Presensi!F:F,Presensi!E:E,'Entry Data'!AP1370)</f>
        <v>1</v>
      </c>
      <c r="Y1370" s="66">
        <f>IFERROR(INDEX('Retasi Pricing'!F:F,MATCH('Entry Data'!AM1370,'Retasi Pricing'!E:E,0))*X1370,"")</f>
        <v>25000</v>
      </c>
      <c r="Z1370" s="62" t="s">
        <v>26</v>
      </c>
      <c r="AA1370" s="62" t="s">
        <v>27</v>
      </c>
      <c r="AB1370" s="32"/>
      <c r="AC1370" s="32" t="s">
        <v>194</v>
      </c>
      <c r="AD1370" s="32" t="str">
        <f t="shared" si="383"/>
        <v/>
      </c>
      <c r="AF1370" s="5" t="str">
        <f t="shared" si="384"/>
        <v>abdul karim44192</v>
      </c>
      <c r="AG1370" s="5" t="str">
        <f t="shared" si="385"/>
        <v>BMJ 05644192UTARANIGHT</v>
      </c>
      <c r="AH1370" s="5" t="str">
        <f t="shared" si="386"/>
        <v>abdul karim44192UTARANIGHT</v>
      </c>
      <c r="AI1370" s="5" t="str">
        <f t="shared" si="387"/>
        <v>BMJ 05644192NIGHT</v>
      </c>
      <c r="AJ1370" s="5" t="str">
        <f t="shared" si="388"/>
        <v>abdul karim44192NIGHT</v>
      </c>
      <c r="AK1370" s="5" t="str">
        <f t="shared" si="389"/>
        <v>abdul karimBMJ III</v>
      </c>
      <c r="AL1370" s="5" t="str">
        <f t="shared" si="391"/>
        <v>4UTARA</v>
      </c>
      <c r="AM1370" s="5" t="str">
        <f t="shared" si="392"/>
        <v>1 &gt; 4UTARA10 RODA</v>
      </c>
      <c r="AN1370" s="5" t="str">
        <f t="shared" si="393"/>
        <v>abdul karimBMJ III1 &gt; 4UTARA10 RODA</v>
      </c>
      <c r="AO1370" s="5" t="str">
        <f t="shared" si="394"/>
        <v>abdul karim1 &gt; 4UTARA10 RODA</v>
      </c>
      <c r="AP1370" s="5" t="str">
        <f t="shared" si="395"/>
        <v>44192NIGHT</v>
      </c>
    </row>
    <row r="1371" spans="1:42" x14ac:dyDescent="0.3">
      <c r="A1371" s="33">
        <v>1</v>
      </c>
      <c r="B1371" s="33"/>
      <c r="C1371" s="70">
        <v>44192</v>
      </c>
      <c r="D1371" s="71" t="s">
        <v>87</v>
      </c>
      <c r="E1371" s="70">
        <v>44193.091666666667</v>
      </c>
      <c r="F1371" s="71">
        <v>5156980</v>
      </c>
      <c r="G1371" s="33" t="s">
        <v>20</v>
      </c>
      <c r="H1371" s="33" t="s">
        <v>21</v>
      </c>
      <c r="I1371" s="33" t="s">
        <v>277</v>
      </c>
      <c r="J1371" s="33" t="s">
        <v>46</v>
      </c>
      <c r="K1371" s="63" t="s">
        <v>71</v>
      </c>
      <c r="L1371" s="32" t="str">
        <f t="shared" si="378"/>
        <v>FM260JD</v>
      </c>
      <c r="M1371" s="32" t="str">
        <f t="shared" si="379"/>
        <v>BMJ III</v>
      </c>
      <c r="N1371" s="32" t="str">
        <f t="shared" si="380"/>
        <v>10 RODA</v>
      </c>
      <c r="O1371" s="146">
        <v>44193.09207175926</v>
      </c>
      <c r="P1371" s="65">
        <v>44193.09207175926</v>
      </c>
      <c r="Q1371" s="65"/>
      <c r="R1371" s="66">
        <v>5</v>
      </c>
      <c r="S1371" s="66">
        <v>39520</v>
      </c>
      <c r="T1371" s="66">
        <v>14660</v>
      </c>
      <c r="U1371" s="67">
        <f t="shared" si="390"/>
        <v>24.86</v>
      </c>
      <c r="V1371" s="66">
        <f t="shared" si="381"/>
        <v>484620.83999999997</v>
      </c>
      <c r="W1371" s="66" t="str">
        <f t="shared" si="382"/>
        <v>&gt; 5</v>
      </c>
      <c r="X1371" s="66">
        <f>A1371+SUMIFS(Presensi!F:F,Presensi!E:E,'Entry Data'!AP1371)</f>
        <v>1</v>
      </c>
      <c r="Y1371" s="66">
        <f>IFERROR(INDEX('Retasi Pricing'!F:F,MATCH('Entry Data'!AM1371,'Retasi Pricing'!E:E,0))*X1371,"")</f>
        <v>27650</v>
      </c>
      <c r="Z1371" s="62" t="s">
        <v>26</v>
      </c>
      <c r="AA1371" s="62" t="s">
        <v>27</v>
      </c>
      <c r="AB1371" s="32"/>
      <c r="AC1371" s="32" t="s">
        <v>194</v>
      </c>
      <c r="AD1371" s="32" t="str">
        <f t="shared" si="383"/>
        <v/>
      </c>
      <c r="AF1371" s="5" t="str">
        <f t="shared" si="384"/>
        <v>abdul karim44192</v>
      </c>
      <c r="AG1371" s="5" t="str">
        <f t="shared" si="385"/>
        <v>BMJ 05644192UTARANIGHT</v>
      </c>
      <c r="AH1371" s="5" t="str">
        <f t="shared" si="386"/>
        <v>abdul karim44192UTARANIGHT</v>
      </c>
      <c r="AI1371" s="5" t="str">
        <f t="shared" si="387"/>
        <v>BMJ 05644192NIGHT</v>
      </c>
      <c r="AJ1371" s="5" t="str">
        <f t="shared" si="388"/>
        <v>abdul karim44192NIGHT</v>
      </c>
      <c r="AK1371" s="5" t="str">
        <f t="shared" si="389"/>
        <v>abdul karimBMJ III</v>
      </c>
      <c r="AL1371" s="5" t="str">
        <f t="shared" si="391"/>
        <v>5UTARA</v>
      </c>
      <c r="AM1371" s="5" t="str">
        <f t="shared" si="392"/>
        <v>&gt; 5UTARA10 RODA</v>
      </c>
      <c r="AN1371" s="5" t="str">
        <f t="shared" si="393"/>
        <v>abdul karimBMJ III&gt; 5UTARA10 RODA</v>
      </c>
      <c r="AO1371" s="5" t="str">
        <f t="shared" si="394"/>
        <v>abdul karim&gt; 5UTARA10 RODA</v>
      </c>
      <c r="AP1371" s="5" t="str">
        <f t="shared" si="395"/>
        <v>44192NIGHT</v>
      </c>
    </row>
    <row r="1372" spans="1:42" x14ac:dyDescent="0.3">
      <c r="A1372" s="33">
        <v>1</v>
      </c>
      <c r="B1372" s="33"/>
      <c r="C1372" s="70">
        <v>44192</v>
      </c>
      <c r="D1372" s="71" t="s">
        <v>87</v>
      </c>
      <c r="E1372" s="70">
        <v>44193.156944444447</v>
      </c>
      <c r="F1372" s="71">
        <v>5157071</v>
      </c>
      <c r="G1372" s="33" t="s">
        <v>20</v>
      </c>
      <c r="H1372" s="33" t="s">
        <v>21</v>
      </c>
      <c r="I1372" s="33" t="s">
        <v>51</v>
      </c>
      <c r="J1372" s="33" t="s">
        <v>46</v>
      </c>
      <c r="K1372" s="63" t="s">
        <v>71</v>
      </c>
      <c r="L1372" s="32" t="str">
        <f t="shared" si="378"/>
        <v>FM260JD</v>
      </c>
      <c r="M1372" s="32" t="str">
        <f t="shared" si="379"/>
        <v>BMJ III</v>
      </c>
      <c r="N1372" s="32" t="str">
        <f t="shared" si="380"/>
        <v>10 RODA</v>
      </c>
      <c r="O1372" s="146">
        <v>44193.157488425924</v>
      </c>
      <c r="P1372" s="65">
        <v>44193.157488425924</v>
      </c>
      <c r="Q1372" s="65"/>
      <c r="R1372" s="66">
        <v>6</v>
      </c>
      <c r="S1372" s="66">
        <v>39420</v>
      </c>
      <c r="T1372" s="66">
        <v>14660</v>
      </c>
      <c r="U1372" s="67">
        <f t="shared" si="390"/>
        <v>24.76</v>
      </c>
      <c r="V1372" s="66">
        <f t="shared" si="381"/>
        <v>482671.44000000006</v>
      </c>
      <c r="W1372" s="66" t="str">
        <f t="shared" si="382"/>
        <v>&gt; 6</v>
      </c>
      <c r="X1372" s="66">
        <f>A1372+SUMIFS(Presensi!F:F,Presensi!E:E,'Entry Data'!AP1372)</f>
        <v>1</v>
      </c>
      <c r="Y1372" s="66">
        <f>IFERROR(INDEX('Retasi Pricing'!F:F,MATCH('Entry Data'!AM1372,'Retasi Pricing'!E:E,0))*X1372,"")</f>
        <v>30800</v>
      </c>
      <c r="Z1372" s="62" t="s">
        <v>26</v>
      </c>
      <c r="AA1372" s="62" t="s">
        <v>27</v>
      </c>
      <c r="AB1372" s="32"/>
      <c r="AC1372" s="32" t="s">
        <v>194</v>
      </c>
      <c r="AD1372" s="32" t="str">
        <f t="shared" si="383"/>
        <v/>
      </c>
      <c r="AF1372" s="5" t="str">
        <f t="shared" si="384"/>
        <v>abdul karim44192</v>
      </c>
      <c r="AG1372" s="5" t="str">
        <f t="shared" si="385"/>
        <v>BMJ 05644192UTARANIGHT</v>
      </c>
      <c r="AH1372" s="5" t="str">
        <f t="shared" si="386"/>
        <v>abdul karim44192UTARANIGHT</v>
      </c>
      <c r="AI1372" s="5" t="str">
        <f t="shared" si="387"/>
        <v>BMJ 05644192NIGHT</v>
      </c>
      <c r="AJ1372" s="5" t="str">
        <f t="shared" si="388"/>
        <v>abdul karim44192NIGHT</v>
      </c>
      <c r="AK1372" s="5" t="str">
        <f t="shared" si="389"/>
        <v>abdul karimBMJ III</v>
      </c>
      <c r="AL1372" s="5" t="str">
        <f t="shared" si="391"/>
        <v>6UTARA</v>
      </c>
      <c r="AM1372" s="5" t="str">
        <f t="shared" si="392"/>
        <v>&gt; 6UTARA10 RODA</v>
      </c>
      <c r="AN1372" s="5" t="str">
        <f t="shared" si="393"/>
        <v>abdul karimBMJ III&gt; 6UTARA10 RODA</v>
      </c>
      <c r="AO1372" s="5" t="str">
        <f t="shared" si="394"/>
        <v>abdul karim&gt; 6UTARA10 RODA</v>
      </c>
      <c r="AP1372" s="5" t="str">
        <f t="shared" si="395"/>
        <v>44192NIGHT</v>
      </c>
    </row>
    <row r="1373" spans="1:42" x14ac:dyDescent="0.3">
      <c r="A1373" s="33">
        <v>1</v>
      </c>
      <c r="B1373" s="33"/>
      <c r="C1373" s="70">
        <v>44192</v>
      </c>
      <c r="D1373" s="71" t="s">
        <v>87</v>
      </c>
      <c r="E1373" s="70">
        <v>44193.22152777778</v>
      </c>
      <c r="F1373" s="71">
        <v>5157148</v>
      </c>
      <c r="G1373" s="33" t="s">
        <v>20</v>
      </c>
      <c r="H1373" s="33" t="s">
        <v>21</v>
      </c>
      <c r="I1373" s="33" t="s">
        <v>51</v>
      </c>
      <c r="J1373" s="33" t="s">
        <v>46</v>
      </c>
      <c r="K1373" s="63" t="s">
        <v>71</v>
      </c>
      <c r="L1373" s="32" t="str">
        <f t="shared" si="378"/>
        <v>FM260JD</v>
      </c>
      <c r="M1373" s="32" t="str">
        <f t="shared" si="379"/>
        <v>BMJ III</v>
      </c>
      <c r="N1373" s="32" t="str">
        <f t="shared" si="380"/>
        <v>10 RODA</v>
      </c>
      <c r="O1373" s="146">
        <v>44193.222291666665</v>
      </c>
      <c r="P1373" s="65">
        <v>44193.222291666665</v>
      </c>
      <c r="Q1373" s="65"/>
      <c r="R1373" s="66">
        <v>7</v>
      </c>
      <c r="S1373" s="66">
        <v>38680</v>
      </c>
      <c r="T1373" s="66">
        <v>14660</v>
      </c>
      <c r="U1373" s="67">
        <f t="shared" si="390"/>
        <v>24.02</v>
      </c>
      <c r="V1373" s="66">
        <f t="shared" si="381"/>
        <v>468245.87999999995</v>
      </c>
      <c r="W1373" s="66" t="str">
        <f t="shared" si="382"/>
        <v>7 &gt;</v>
      </c>
      <c r="X1373" s="66">
        <f>A1373+SUMIFS(Presensi!F:F,Presensi!E:E,'Entry Data'!AP1373)</f>
        <v>1</v>
      </c>
      <c r="Y1373" s="66">
        <f>IFERROR(INDEX('Retasi Pricing'!F:F,MATCH('Entry Data'!AM1373,'Retasi Pricing'!E:E,0))*X1373,"")</f>
        <v>37750</v>
      </c>
      <c r="Z1373" s="62" t="s">
        <v>26</v>
      </c>
      <c r="AA1373" s="62" t="s">
        <v>27</v>
      </c>
      <c r="AB1373" s="32"/>
      <c r="AC1373" s="32" t="s">
        <v>194</v>
      </c>
      <c r="AD1373" s="32" t="str">
        <f t="shared" si="383"/>
        <v/>
      </c>
      <c r="AF1373" s="5" t="str">
        <f t="shared" si="384"/>
        <v>abdul karim44192</v>
      </c>
      <c r="AG1373" s="5" t="str">
        <f t="shared" si="385"/>
        <v>BMJ 05644192UTARANIGHT</v>
      </c>
      <c r="AH1373" s="5" t="str">
        <f t="shared" si="386"/>
        <v>abdul karim44192UTARANIGHT</v>
      </c>
      <c r="AI1373" s="5" t="str">
        <f t="shared" si="387"/>
        <v>BMJ 05644192NIGHT</v>
      </c>
      <c r="AJ1373" s="5" t="str">
        <f t="shared" si="388"/>
        <v>abdul karim44192NIGHT</v>
      </c>
      <c r="AK1373" s="5" t="str">
        <f t="shared" si="389"/>
        <v>abdul karimBMJ III</v>
      </c>
      <c r="AL1373" s="5" t="str">
        <f t="shared" si="391"/>
        <v>7UTARA</v>
      </c>
      <c r="AM1373" s="5" t="str">
        <f t="shared" si="392"/>
        <v>7 &gt;UTARA10 RODA</v>
      </c>
      <c r="AN1373" s="5" t="str">
        <f t="shared" si="393"/>
        <v>abdul karimBMJ III7 &gt;UTARA10 RODA</v>
      </c>
      <c r="AO1373" s="5" t="str">
        <f t="shared" si="394"/>
        <v>abdul karim7 &gt;UTARA10 RODA</v>
      </c>
      <c r="AP1373" s="5" t="str">
        <f t="shared" si="395"/>
        <v>44192NIGHT</v>
      </c>
    </row>
    <row r="1374" spans="1:42" x14ac:dyDescent="0.3">
      <c r="A1374" s="33">
        <v>1</v>
      </c>
      <c r="B1374" s="33"/>
      <c r="C1374" s="70">
        <v>44192</v>
      </c>
      <c r="D1374" s="71" t="s">
        <v>87</v>
      </c>
      <c r="E1374" s="70">
        <v>44192.839583333334</v>
      </c>
      <c r="F1374" s="71">
        <v>5156667</v>
      </c>
      <c r="G1374" s="33" t="s">
        <v>20</v>
      </c>
      <c r="H1374" s="33" t="s">
        <v>21</v>
      </c>
      <c r="I1374" s="33" t="s">
        <v>45</v>
      </c>
      <c r="J1374" s="33" t="s">
        <v>46</v>
      </c>
      <c r="K1374" s="63" t="s">
        <v>73</v>
      </c>
      <c r="L1374" s="32" t="str">
        <f t="shared" si="378"/>
        <v>FM260JD</v>
      </c>
      <c r="M1374" s="32" t="str">
        <f t="shared" si="379"/>
        <v>BMJ</v>
      </c>
      <c r="N1374" s="32" t="str">
        <f t="shared" si="380"/>
        <v>10 RODA</v>
      </c>
      <c r="O1374" s="146">
        <v>44192.839988425927</v>
      </c>
      <c r="P1374" s="65">
        <v>44192.848668981482</v>
      </c>
      <c r="Q1374" s="65"/>
      <c r="R1374" s="66">
        <v>1</v>
      </c>
      <c r="S1374" s="66">
        <v>38540</v>
      </c>
      <c r="T1374" s="66">
        <v>14560</v>
      </c>
      <c r="U1374" s="67">
        <f t="shared" si="390"/>
        <v>23.98</v>
      </c>
      <c r="V1374" s="66">
        <f t="shared" si="381"/>
        <v>467466.12000000005</v>
      </c>
      <c r="W1374" s="66" t="str">
        <f t="shared" si="382"/>
        <v>1 &gt; 4</v>
      </c>
      <c r="X1374" s="66">
        <f>A1374+SUMIFS(Presensi!F:F,Presensi!E:E,'Entry Data'!AP1374)</f>
        <v>1</v>
      </c>
      <c r="Y1374" s="66">
        <f>IFERROR(INDEX('Retasi Pricing'!F:F,MATCH('Entry Data'!AM1374,'Retasi Pricing'!E:E,0))*X1374,"")</f>
        <v>25000</v>
      </c>
      <c r="Z1374" s="62" t="s">
        <v>26</v>
      </c>
      <c r="AA1374" s="62" t="s">
        <v>27</v>
      </c>
      <c r="AB1374" s="32"/>
      <c r="AC1374" s="32" t="s">
        <v>267</v>
      </c>
      <c r="AD1374" s="32" t="str">
        <f t="shared" si="383"/>
        <v/>
      </c>
      <c r="AF1374" s="5" t="str">
        <f t="shared" si="384"/>
        <v>Slamet Haryanto44192</v>
      </c>
      <c r="AG1374" s="5" t="str">
        <f t="shared" si="385"/>
        <v>BMJ 06544192UTARANIGHT</v>
      </c>
      <c r="AH1374" s="5" t="str">
        <f t="shared" si="386"/>
        <v>Slamet Haryanto44192UTARANIGHT</v>
      </c>
      <c r="AI1374" s="5" t="str">
        <f t="shared" si="387"/>
        <v>BMJ 06544192NIGHT</v>
      </c>
      <c r="AJ1374" s="5" t="str">
        <f t="shared" si="388"/>
        <v>Slamet Haryanto44192NIGHT</v>
      </c>
      <c r="AK1374" s="5" t="str">
        <f t="shared" si="389"/>
        <v>Slamet HaryantoBMJ</v>
      </c>
      <c r="AL1374" s="5" t="str">
        <f t="shared" si="391"/>
        <v>1UTARA</v>
      </c>
      <c r="AM1374" s="5" t="str">
        <f t="shared" si="392"/>
        <v>1 &gt; 4UTARA10 RODA</v>
      </c>
      <c r="AN1374" s="5" t="str">
        <f t="shared" si="393"/>
        <v>Slamet HaryantoBMJ1 &gt; 4UTARA10 RODA</v>
      </c>
      <c r="AO1374" s="5" t="str">
        <f t="shared" si="394"/>
        <v>Slamet Haryanto1 &gt; 4UTARA10 RODA</v>
      </c>
      <c r="AP1374" s="5" t="str">
        <f t="shared" si="395"/>
        <v>44192NIGHT</v>
      </c>
    </row>
    <row r="1375" spans="1:42" x14ac:dyDescent="0.3">
      <c r="A1375" s="33">
        <v>1</v>
      </c>
      <c r="B1375" s="33"/>
      <c r="C1375" s="70">
        <v>44192</v>
      </c>
      <c r="D1375" s="71" t="s">
        <v>87</v>
      </c>
      <c r="E1375" s="70">
        <v>44192.915277777778</v>
      </c>
      <c r="F1375" s="71">
        <v>5156772</v>
      </c>
      <c r="G1375" s="33" t="s">
        <v>20</v>
      </c>
      <c r="H1375" s="33" t="s">
        <v>21</v>
      </c>
      <c r="I1375" s="33" t="s">
        <v>76</v>
      </c>
      <c r="J1375" s="33" t="s">
        <v>23</v>
      </c>
      <c r="K1375" s="63" t="s">
        <v>73</v>
      </c>
      <c r="L1375" s="32" t="str">
        <f t="shared" si="378"/>
        <v>FM260JD</v>
      </c>
      <c r="M1375" s="32" t="str">
        <f t="shared" si="379"/>
        <v>BMJ</v>
      </c>
      <c r="N1375" s="32" t="str">
        <f t="shared" si="380"/>
        <v>10 RODA</v>
      </c>
      <c r="O1375" s="146">
        <v>44192.915717592594</v>
      </c>
      <c r="P1375" s="65">
        <v>44192.915717592594</v>
      </c>
      <c r="Q1375" s="65"/>
      <c r="R1375" s="66">
        <v>2</v>
      </c>
      <c r="S1375" s="66">
        <v>40280</v>
      </c>
      <c r="T1375" s="66">
        <v>14560</v>
      </c>
      <c r="U1375" s="67">
        <f t="shared" si="390"/>
        <v>25.72</v>
      </c>
      <c r="V1375" s="66">
        <f t="shared" si="381"/>
        <v>501385.68</v>
      </c>
      <c r="W1375" s="66" t="str">
        <f t="shared" si="382"/>
        <v>1 &gt; 4</v>
      </c>
      <c r="X1375" s="66">
        <f>A1375+SUMIFS(Presensi!F:F,Presensi!E:E,'Entry Data'!AP1375)</f>
        <v>1</v>
      </c>
      <c r="Y1375" s="66">
        <f>IFERROR(INDEX('Retasi Pricing'!F:F,MATCH('Entry Data'!AM1375,'Retasi Pricing'!E:E,0))*X1375,"")</f>
        <v>25000</v>
      </c>
      <c r="Z1375" s="62" t="s">
        <v>26</v>
      </c>
      <c r="AA1375" s="62" t="s">
        <v>27</v>
      </c>
      <c r="AB1375" s="32"/>
      <c r="AC1375" s="32" t="s">
        <v>267</v>
      </c>
      <c r="AD1375" s="32" t="str">
        <f t="shared" si="383"/>
        <v/>
      </c>
      <c r="AF1375" s="5" t="str">
        <f t="shared" si="384"/>
        <v>Slamet Haryanto44192</v>
      </c>
      <c r="AG1375" s="5" t="str">
        <f t="shared" si="385"/>
        <v>BMJ 06544192UTARANIGHT</v>
      </c>
      <c r="AH1375" s="5" t="str">
        <f t="shared" si="386"/>
        <v>Slamet Haryanto44192UTARANIGHT</v>
      </c>
      <c r="AI1375" s="5" t="str">
        <f t="shared" si="387"/>
        <v>BMJ 06544192NIGHT</v>
      </c>
      <c r="AJ1375" s="5" t="str">
        <f t="shared" si="388"/>
        <v>Slamet Haryanto44192NIGHT</v>
      </c>
      <c r="AK1375" s="5" t="str">
        <f t="shared" si="389"/>
        <v>Slamet HaryantoBMJ</v>
      </c>
      <c r="AL1375" s="5" t="str">
        <f t="shared" si="391"/>
        <v>2UTARA</v>
      </c>
      <c r="AM1375" s="5" t="str">
        <f t="shared" si="392"/>
        <v>1 &gt; 4UTARA10 RODA</v>
      </c>
      <c r="AN1375" s="5" t="str">
        <f t="shared" si="393"/>
        <v>Slamet HaryantoBMJ1 &gt; 4UTARA10 RODA</v>
      </c>
      <c r="AO1375" s="5" t="str">
        <f t="shared" si="394"/>
        <v>Slamet Haryanto1 &gt; 4UTARA10 RODA</v>
      </c>
      <c r="AP1375" s="5" t="str">
        <f t="shared" si="395"/>
        <v>44192NIGHT</v>
      </c>
    </row>
    <row r="1376" spans="1:42" x14ac:dyDescent="0.3">
      <c r="A1376" s="33">
        <v>1</v>
      </c>
      <c r="B1376" s="33"/>
      <c r="C1376" s="70">
        <v>44192</v>
      </c>
      <c r="D1376" s="71" t="s">
        <v>87</v>
      </c>
      <c r="E1376" s="70">
        <v>44192.981249999997</v>
      </c>
      <c r="F1376" s="71">
        <v>5156867</v>
      </c>
      <c r="G1376" s="33" t="s">
        <v>20</v>
      </c>
      <c r="H1376" s="33" t="s">
        <v>21</v>
      </c>
      <c r="I1376" s="33" t="s">
        <v>76</v>
      </c>
      <c r="J1376" s="33" t="s">
        <v>23</v>
      </c>
      <c r="K1376" s="63" t="s">
        <v>73</v>
      </c>
      <c r="L1376" s="32" t="str">
        <f t="shared" si="378"/>
        <v>FM260JD</v>
      </c>
      <c r="M1376" s="32" t="str">
        <f t="shared" si="379"/>
        <v>BMJ</v>
      </c>
      <c r="N1376" s="32" t="str">
        <f t="shared" si="380"/>
        <v>10 RODA</v>
      </c>
      <c r="O1376" s="146">
        <v>44192.981446759259</v>
      </c>
      <c r="P1376" s="65">
        <v>44192.981446759259</v>
      </c>
      <c r="Q1376" s="65"/>
      <c r="R1376" s="66">
        <v>3</v>
      </c>
      <c r="S1376" s="66">
        <v>41000</v>
      </c>
      <c r="T1376" s="66">
        <v>14560</v>
      </c>
      <c r="U1376" s="67">
        <f t="shared" si="390"/>
        <v>26.44</v>
      </c>
      <c r="V1376" s="66">
        <f t="shared" si="381"/>
        <v>515421.36</v>
      </c>
      <c r="W1376" s="66" t="str">
        <f t="shared" si="382"/>
        <v>1 &gt; 4</v>
      </c>
      <c r="X1376" s="66">
        <f>A1376+SUMIFS(Presensi!F:F,Presensi!E:E,'Entry Data'!AP1376)</f>
        <v>1</v>
      </c>
      <c r="Y1376" s="66">
        <f>IFERROR(INDEX('Retasi Pricing'!F:F,MATCH('Entry Data'!AM1376,'Retasi Pricing'!E:E,0))*X1376,"")</f>
        <v>25000</v>
      </c>
      <c r="Z1376" s="62" t="s">
        <v>26</v>
      </c>
      <c r="AA1376" s="62" t="s">
        <v>27</v>
      </c>
      <c r="AB1376" s="32"/>
      <c r="AC1376" s="32" t="s">
        <v>267</v>
      </c>
      <c r="AD1376" s="32" t="str">
        <f t="shared" si="383"/>
        <v/>
      </c>
      <c r="AF1376" s="5" t="str">
        <f t="shared" si="384"/>
        <v>Slamet Haryanto44192</v>
      </c>
      <c r="AG1376" s="5" t="str">
        <f t="shared" si="385"/>
        <v>BMJ 06544192UTARANIGHT</v>
      </c>
      <c r="AH1376" s="5" t="str">
        <f t="shared" si="386"/>
        <v>Slamet Haryanto44192UTARANIGHT</v>
      </c>
      <c r="AI1376" s="5" t="str">
        <f t="shared" si="387"/>
        <v>BMJ 06544192NIGHT</v>
      </c>
      <c r="AJ1376" s="5" t="str">
        <f t="shared" si="388"/>
        <v>Slamet Haryanto44192NIGHT</v>
      </c>
      <c r="AK1376" s="5" t="str">
        <f t="shared" si="389"/>
        <v>Slamet HaryantoBMJ</v>
      </c>
      <c r="AL1376" s="5" t="str">
        <f t="shared" si="391"/>
        <v>3UTARA</v>
      </c>
      <c r="AM1376" s="5" t="str">
        <f t="shared" si="392"/>
        <v>1 &gt; 4UTARA10 RODA</v>
      </c>
      <c r="AN1376" s="5" t="str">
        <f t="shared" si="393"/>
        <v>Slamet HaryantoBMJ1 &gt; 4UTARA10 RODA</v>
      </c>
      <c r="AO1376" s="5" t="str">
        <f t="shared" si="394"/>
        <v>Slamet Haryanto1 &gt; 4UTARA10 RODA</v>
      </c>
      <c r="AP1376" s="5" t="str">
        <f t="shared" si="395"/>
        <v>44192NIGHT</v>
      </c>
    </row>
    <row r="1377" spans="1:42" x14ac:dyDescent="0.3">
      <c r="A1377" s="33">
        <v>1</v>
      </c>
      <c r="B1377" s="33"/>
      <c r="C1377" s="70">
        <v>44192</v>
      </c>
      <c r="D1377" s="71" t="s">
        <v>87</v>
      </c>
      <c r="E1377" s="70">
        <v>44193.120138888888</v>
      </c>
      <c r="F1377" s="71">
        <v>5157021</v>
      </c>
      <c r="G1377" s="33" t="s">
        <v>20</v>
      </c>
      <c r="H1377" s="33" t="s">
        <v>21</v>
      </c>
      <c r="I1377" s="33" t="s">
        <v>277</v>
      </c>
      <c r="J1377" s="33" t="s">
        <v>46</v>
      </c>
      <c r="K1377" s="63" t="s">
        <v>73</v>
      </c>
      <c r="L1377" s="32" t="str">
        <f t="shared" si="378"/>
        <v>FM260JD</v>
      </c>
      <c r="M1377" s="32" t="str">
        <f t="shared" si="379"/>
        <v>BMJ</v>
      </c>
      <c r="N1377" s="32" t="str">
        <f t="shared" si="380"/>
        <v>10 RODA</v>
      </c>
      <c r="O1377" s="146">
        <v>44193.120625000003</v>
      </c>
      <c r="P1377" s="65">
        <v>44193.120625000003</v>
      </c>
      <c r="Q1377" s="65"/>
      <c r="R1377" s="66">
        <v>4</v>
      </c>
      <c r="S1377" s="66">
        <v>39800</v>
      </c>
      <c r="T1377" s="66">
        <v>14560</v>
      </c>
      <c r="U1377" s="67">
        <f t="shared" si="390"/>
        <v>25.24</v>
      </c>
      <c r="V1377" s="66">
        <f t="shared" si="381"/>
        <v>492028.55999999994</v>
      </c>
      <c r="W1377" s="66" t="str">
        <f t="shared" si="382"/>
        <v>1 &gt; 4</v>
      </c>
      <c r="X1377" s="66">
        <f>A1377+SUMIFS(Presensi!F:F,Presensi!E:E,'Entry Data'!AP1377)</f>
        <v>1</v>
      </c>
      <c r="Y1377" s="66">
        <f>IFERROR(INDEX('Retasi Pricing'!F:F,MATCH('Entry Data'!AM1377,'Retasi Pricing'!E:E,0))*X1377,"")</f>
        <v>25000</v>
      </c>
      <c r="Z1377" s="62" t="s">
        <v>26</v>
      </c>
      <c r="AA1377" s="62" t="s">
        <v>27</v>
      </c>
      <c r="AB1377" s="32"/>
      <c r="AC1377" s="32" t="s">
        <v>267</v>
      </c>
      <c r="AD1377" s="32" t="str">
        <f t="shared" si="383"/>
        <v/>
      </c>
      <c r="AF1377" s="5" t="str">
        <f t="shared" si="384"/>
        <v>Slamet Haryanto44192</v>
      </c>
      <c r="AG1377" s="5" t="str">
        <f t="shared" si="385"/>
        <v>BMJ 06544192UTARANIGHT</v>
      </c>
      <c r="AH1377" s="5" t="str">
        <f t="shared" si="386"/>
        <v>Slamet Haryanto44192UTARANIGHT</v>
      </c>
      <c r="AI1377" s="5" t="str">
        <f t="shared" si="387"/>
        <v>BMJ 06544192NIGHT</v>
      </c>
      <c r="AJ1377" s="5" t="str">
        <f t="shared" si="388"/>
        <v>Slamet Haryanto44192NIGHT</v>
      </c>
      <c r="AK1377" s="5" t="str">
        <f t="shared" si="389"/>
        <v>Slamet HaryantoBMJ</v>
      </c>
      <c r="AL1377" s="5" t="str">
        <f t="shared" si="391"/>
        <v>4UTARA</v>
      </c>
      <c r="AM1377" s="5" t="str">
        <f t="shared" si="392"/>
        <v>1 &gt; 4UTARA10 RODA</v>
      </c>
      <c r="AN1377" s="5" t="str">
        <f t="shared" si="393"/>
        <v>Slamet HaryantoBMJ1 &gt; 4UTARA10 RODA</v>
      </c>
      <c r="AO1377" s="5" t="str">
        <f t="shared" si="394"/>
        <v>Slamet Haryanto1 &gt; 4UTARA10 RODA</v>
      </c>
      <c r="AP1377" s="5" t="str">
        <f t="shared" si="395"/>
        <v>44192NIGHT</v>
      </c>
    </row>
    <row r="1378" spans="1:42" x14ac:dyDescent="0.3">
      <c r="A1378" s="33">
        <v>1</v>
      </c>
      <c r="B1378" s="33"/>
      <c r="C1378" s="70">
        <v>44192</v>
      </c>
      <c r="D1378" s="71" t="s">
        <v>87</v>
      </c>
      <c r="E1378" s="70">
        <v>44193.19027777778</v>
      </c>
      <c r="F1378" s="71">
        <v>5157104</v>
      </c>
      <c r="G1378" s="33" t="s">
        <v>20</v>
      </c>
      <c r="H1378" s="33" t="s">
        <v>21</v>
      </c>
      <c r="I1378" s="33" t="s">
        <v>51</v>
      </c>
      <c r="J1378" s="33" t="s">
        <v>46</v>
      </c>
      <c r="K1378" s="63" t="s">
        <v>73</v>
      </c>
      <c r="L1378" s="32" t="str">
        <f t="shared" si="378"/>
        <v>FM260JD</v>
      </c>
      <c r="M1378" s="32" t="str">
        <f t="shared" si="379"/>
        <v>BMJ</v>
      </c>
      <c r="N1378" s="32" t="str">
        <f t="shared" si="380"/>
        <v>10 RODA</v>
      </c>
      <c r="O1378" s="146">
        <v>44193.190949074073</v>
      </c>
      <c r="P1378" s="65">
        <v>44193.190949074073</v>
      </c>
      <c r="Q1378" s="65"/>
      <c r="R1378" s="66">
        <v>5</v>
      </c>
      <c r="S1378" s="66">
        <v>40680</v>
      </c>
      <c r="T1378" s="66">
        <v>14560</v>
      </c>
      <c r="U1378" s="67">
        <f t="shared" si="390"/>
        <v>26.12</v>
      </c>
      <c r="V1378" s="66">
        <f t="shared" si="381"/>
        <v>509183.27999999997</v>
      </c>
      <c r="W1378" s="66" t="str">
        <f t="shared" si="382"/>
        <v>&gt; 5</v>
      </c>
      <c r="X1378" s="66">
        <f>A1378+SUMIFS(Presensi!F:F,Presensi!E:E,'Entry Data'!AP1378)</f>
        <v>1</v>
      </c>
      <c r="Y1378" s="66">
        <f>IFERROR(INDEX('Retasi Pricing'!F:F,MATCH('Entry Data'!AM1378,'Retasi Pricing'!E:E,0))*X1378,"")</f>
        <v>27650</v>
      </c>
      <c r="Z1378" s="62" t="s">
        <v>26</v>
      </c>
      <c r="AA1378" s="62" t="s">
        <v>27</v>
      </c>
      <c r="AB1378" s="32"/>
      <c r="AC1378" s="32" t="s">
        <v>267</v>
      </c>
      <c r="AD1378" s="32" t="str">
        <f t="shared" si="383"/>
        <v/>
      </c>
      <c r="AF1378" s="5" t="str">
        <f t="shared" si="384"/>
        <v>Slamet Haryanto44192</v>
      </c>
      <c r="AG1378" s="5" t="str">
        <f t="shared" si="385"/>
        <v>BMJ 06544192UTARANIGHT</v>
      </c>
      <c r="AH1378" s="5" t="str">
        <f t="shared" si="386"/>
        <v>Slamet Haryanto44192UTARANIGHT</v>
      </c>
      <c r="AI1378" s="5" t="str">
        <f t="shared" si="387"/>
        <v>BMJ 06544192NIGHT</v>
      </c>
      <c r="AJ1378" s="5" t="str">
        <f t="shared" si="388"/>
        <v>Slamet Haryanto44192NIGHT</v>
      </c>
      <c r="AK1378" s="5" t="str">
        <f t="shared" si="389"/>
        <v>Slamet HaryantoBMJ</v>
      </c>
      <c r="AL1378" s="5" t="str">
        <f t="shared" si="391"/>
        <v>5UTARA</v>
      </c>
      <c r="AM1378" s="5" t="str">
        <f t="shared" si="392"/>
        <v>&gt; 5UTARA10 RODA</v>
      </c>
      <c r="AN1378" s="5" t="str">
        <f t="shared" si="393"/>
        <v>Slamet HaryantoBMJ&gt; 5UTARA10 RODA</v>
      </c>
      <c r="AO1378" s="5" t="str">
        <f t="shared" si="394"/>
        <v>Slamet Haryanto&gt; 5UTARA10 RODA</v>
      </c>
      <c r="AP1378" s="5" t="str">
        <f t="shared" si="395"/>
        <v>44192NIGHT</v>
      </c>
    </row>
    <row r="1379" spans="1:42" x14ac:dyDescent="0.3">
      <c r="A1379" s="33">
        <v>1</v>
      </c>
      <c r="B1379" s="33"/>
      <c r="C1379" s="70">
        <v>44192</v>
      </c>
      <c r="D1379" s="71" t="s">
        <v>87</v>
      </c>
      <c r="E1379" s="70">
        <v>44192.814583333333</v>
      </c>
      <c r="F1379" s="71">
        <v>5156627</v>
      </c>
      <c r="G1379" s="33" t="s">
        <v>20</v>
      </c>
      <c r="H1379" s="33" t="s">
        <v>21</v>
      </c>
      <c r="I1379" s="33" t="s">
        <v>76</v>
      </c>
      <c r="J1379" s="33" t="s">
        <v>23</v>
      </c>
      <c r="K1379" s="63" t="s">
        <v>77</v>
      </c>
      <c r="L1379" s="32" t="str">
        <f t="shared" si="378"/>
        <v>FM260JD</v>
      </c>
      <c r="M1379" s="32" t="str">
        <f t="shared" si="379"/>
        <v>BMJ</v>
      </c>
      <c r="N1379" s="32" t="str">
        <f t="shared" si="380"/>
        <v>10 RODA</v>
      </c>
      <c r="O1379" s="146">
        <v>44192.817418981482</v>
      </c>
      <c r="P1379" s="65">
        <v>44192.822152777779</v>
      </c>
      <c r="Q1379" s="65"/>
      <c r="R1379" s="66">
        <v>1</v>
      </c>
      <c r="S1379" s="66">
        <v>39340</v>
      </c>
      <c r="T1379" s="66">
        <v>14700</v>
      </c>
      <c r="U1379" s="67">
        <f t="shared" si="390"/>
        <v>24.64</v>
      </c>
      <c r="V1379" s="66">
        <f t="shared" si="381"/>
        <v>480332.16000000003</v>
      </c>
      <c r="W1379" s="66" t="str">
        <f t="shared" si="382"/>
        <v>1 &gt; 4</v>
      </c>
      <c r="X1379" s="66">
        <f>A1379+SUMIFS(Presensi!F:F,Presensi!E:E,'Entry Data'!AP1379)</f>
        <v>1</v>
      </c>
      <c r="Y1379" s="66">
        <f>IFERROR(INDEX('Retasi Pricing'!F:F,MATCH('Entry Data'!AM1379,'Retasi Pricing'!E:E,0))*X1379,"")</f>
        <v>25000</v>
      </c>
      <c r="Z1379" s="62" t="s">
        <v>26</v>
      </c>
      <c r="AA1379" s="62" t="s">
        <v>27</v>
      </c>
      <c r="AB1379" s="32"/>
      <c r="AC1379" s="32" t="s">
        <v>195</v>
      </c>
      <c r="AD1379" s="32" t="str">
        <f t="shared" si="383"/>
        <v/>
      </c>
      <c r="AF1379" s="5" t="str">
        <f t="shared" si="384"/>
        <v>m.andri44192</v>
      </c>
      <c r="AG1379" s="5" t="str">
        <f t="shared" si="385"/>
        <v>BMJ 06844192UTARANIGHT</v>
      </c>
      <c r="AH1379" s="5" t="str">
        <f t="shared" si="386"/>
        <v>m.andri44192UTARANIGHT</v>
      </c>
      <c r="AI1379" s="5" t="str">
        <f t="shared" si="387"/>
        <v>BMJ 06844192NIGHT</v>
      </c>
      <c r="AJ1379" s="5" t="str">
        <f t="shared" si="388"/>
        <v>m.andri44192NIGHT</v>
      </c>
      <c r="AK1379" s="5" t="str">
        <f t="shared" si="389"/>
        <v>m.andriBMJ</v>
      </c>
      <c r="AL1379" s="5" t="str">
        <f t="shared" si="391"/>
        <v>1UTARA</v>
      </c>
      <c r="AM1379" s="5" t="str">
        <f t="shared" si="392"/>
        <v>1 &gt; 4UTARA10 RODA</v>
      </c>
      <c r="AN1379" s="5" t="str">
        <f t="shared" si="393"/>
        <v>m.andriBMJ1 &gt; 4UTARA10 RODA</v>
      </c>
      <c r="AO1379" s="5" t="str">
        <f t="shared" si="394"/>
        <v>m.andri1 &gt; 4UTARA10 RODA</v>
      </c>
      <c r="AP1379" s="5" t="str">
        <f t="shared" si="395"/>
        <v>44192NIGHT</v>
      </c>
    </row>
    <row r="1380" spans="1:42" x14ac:dyDescent="0.3">
      <c r="A1380" s="33">
        <v>1</v>
      </c>
      <c r="B1380" s="33"/>
      <c r="C1380" s="70">
        <v>44192</v>
      </c>
      <c r="D1380" s="71" t="s">
        <v>87</v>
      </c>
      <c r="E1380" s="70">
        <v>44192.868055555555</v>
      </c>
      <c r="F1380" s="71">
        <v>5156716</v>
      </c>
      <c r="G1380" s="33" t="s">
        <v>20</v>
      </c>
      <c r="H1380" s="33" t="s">
        <v>21</v>
      </c>
      <c r="I1380" s="33" t="s">
        <v>76</v>
      </c>
      <c r="J1380" s="33" t="s">
        <v>23</v>
      </c>
      <c r="K1380" s="63" t="s">
        <v>77</v>
      </c>
      <c r="L1380" s="32" t="str">
        <f t="shared" si="378"/>
        <v>FM260JD</v>
      </c>
      <c r="M1380" s="32" t="str">
        <f t="shared" si="379"/>
        <v>BMJ</v>
      </c>
      <c r="N1380" s="32" t="str">
        <f t="shared" si="380"/>
        <v>10 RODA</v>
      </c>
      <c r="O1380" s="146">
        <v>44192.868472222224</v>
      </c>
      <c r="P1380" s="65">
        <v>44192.868472222224</v>
      </c>
      <c r="Q1380" s="65"/>
      <c r="R1380" s="66">
        <v>2</v>
      </c>
      <c r="S1380" s="66">
        <v>39460</v>
      </c>
      <c r="T1380" s="66">
        <v>14700</v>
      </c>
      <c r="U1380" s="67">
        <f t="shared" si="390"/>
        <v>24.76</v>
      </c>
      <c r="V1380" s="66">
        <f t="shared" si="381"/>
        <v>482671.44000000006</v>
      </c>
      <c r="W1380" s="66" t="str">
        <f t="shared" si="382"/>
        <v>1 &gt; 4</v>
      </c>
      <c r="X1380" s="66">
        <f>A1380+SUMIFS(Presensi!F:F,Presensi!E:E,'Entry Data'!AP1380)</f>
        <v>1</v>
      </c>
      <c r="Y1380" s="66">
        <f>IFERROR(INDEX('Retasi Pricing'!F:F,MATCH('Entry Data'!AM1380,'Retasi Pricing'!E:E,0))*X1380,"")</f>
        <v>25000</v>
      </c>
      <c r="Z1380" s="62" t="s">
        <v>26</v>
      </c>
      <c r="AA1380" s="62" t="s">
        <v>27</v>
      </c>
      <c r="AB1380" s="32"/>
      <c r="AC1380" s="32" t="s">
        <v>195</v>
      </c>
      <c r="AD1380" s="32" t="str">
        <f t="shared" si="383"/>
        <v/>
      </c>
      <c r="AF1380" s="5" t="str">
        <f t="shared" si="384"/>
        <v>m.andri44192</v>
      </c>
      <c r="AG1380" s="5" t="str">
        <f t="shared" si="385"/>
        <v>BMJ 06844192UTARANIGHT</v>
      </c>
      <c r="AH1380" s="5" t="str">
        <f t="shared" si="386"/>
        <v>m.andri44192UTARANIGHT</v>
      </c>
      <c r="AI1380" s="5" t="str">
        <f t="shared" si="387"/>
        <v>BMJ 06844192NIGHT</v>
      </c>
      <c r="AJ1380" s="5" t="str">
        <f t="shared" si="388"/>
        <v>m.andri44192NIGHT</v>
      </c>
      <c r="AK1380" s="5" t="str">
        <f t="shared" si="389"/>
        <v>m.andriBMJ</v>
      </c>
      <c r="AL1380" s="5" t="str">
        <f t="shared" si="391"/>
        <v>2UTARA</v>
      </c>
      <c r="AM1380" s="5" t="str">
        <f t="shared" si="392"/>
        <v>1 &gt; 4UTARA10 RODA</v>
      </c>
      <c r="AN1380" s="5" t="str">
        <f t="shared" si="393"/>
        <v>m.andriBMJ1 &gt; 4UTARA10 RODA</v>
      </c>
      <c r="AO1380" s="5" t="str">
        <f t="shared" si="394"/>
        <v>m.andri1 &gt; 4UTARA10 RODA</v>
      </c>
      <c r="AP1380" s="5" t="str">
        <f t="shared" si="395"/>
        <v>44192NIGHT</v>
      </c>
    </row>
    <row r="1381" spans="1:42" x14ac:dyDescent="0.3">
      <c r="A1381" s="33">
        <v>1</v>
      </c>
      <c r="B1381" s="33"/>
      <c r="C1381" s="70">
        <v>44192</v>
      </c>
      <c r="D1381" s="71" t="s">
        <v>87</v>
      </c>
      <c r="E1381" s="70">
        <v>44193.090277777781</v>
      </c>
      <c r="F1381" s="71">
        <v>5156978</v>
      </c>
      <c r="G1381" s="33" t="s">
        <v>20</v>
      </c>
      <c r="H1381" s="33" t="s">
        <v>21</v>
      </c>
      <c r="I1381" s="33" t="s">
        <v>45</v>
      </c>
      <c r="J1381" s="33" t="s">
        <v>46</v>
      </c>
      <c r="K1381" s="63" t="s">
        <v>77</v>
      </c>
      <c r="L1381" s="32" t="str">
        <f t="shared" si="378"/>
        <v>FM260JD</v>
      </c>
      <c r="M1381" s="32" t="str">
        <f t="shared" si="379"/>
        <v>BMJ</v>
      </c>
      <c r="N1381" s="32" t="str">
        <f t="shared" si="380"/>
        <v>10 RODA</v>
      </c>
      <c r="O1381" s="146">
        <v>44193.090474537035</v>
      </c>
      <c r="P1381" s="65">
        <v>44193.090474537035</v>
      </c>
      <c r="Q1381" s="65"/>
      <c r="R1381" s="66">
        <v>3</v>
      </c>
      <c r="S1381" s="66">
        <v>38920</v>
      </c>
      <c r="T1381" s="66">
        <v>14700</v>
      </c>
      <c r="U1381" s="67">
        <f t="shared" si="390"/>
        <v>24.22</v>
      </c>
      <c r="V1381" s="66">
        <f t="shared" si="381"/>
        <v>472144.68</v>
      </c>
      <c r="W1381" s="66" t="str">
        <f t="shared" si="382"/>
        <v>1 &gt; 4</v>
      </c>
      <c r="X1381" s="66">
        <f>A1381+SUMIFS(Presensi!F:F,Presensi!E:E,'Entry Data'!AP1381)</f>
        <v>1</v>
      </c>
      <c r="Y1381" s="66">
        <f>IFERROR(INDEX('Retasi Pricing'!F:F,MATCH('Entry Data'!AM1381,'Retasi Pricing'!E:E,0))*X1381,"")</f>
        <v>25000</v>
      </c>
      <c r="Z1381" s="62" t="s">
        <v>26</v>
      </c>
      <c r="AA1381" s="62" t="s">
        <v>27</v>
      </c>
      <c r="AB1381" s="32"/>
      <c r="AC1381" s="32" t="s">
        <v>195</v>
      </c>
      <c r="AD1381" s="32" t="str">
        <f t="shared" si="383"/>
        <v/>
      </c>
      <c r="AF1381" s="5" t="str">
        <f t="shared" si="384"/>
        <v>m.andri44192</v>
      </c>
      <c r="AG1381" s="5" t="str">
        <f t="shared" si="385"/>
        <v>BMJ 06844192UTARANIGHT</v>
      </c>
      <c r="AH1381" s="5" t="str">
        <f t="shared" si="386"/>
        <v>m.andri44192UTARANIGHT</v>
      </c>
      <c r="AI1381" s="5" t="str">
        <f t="shared" si="387"/>
        <v>BMJ 06844192NIGHT</v>
      </c>
      <c r="AJ1381" s="5" t="str">
        <f t="shared" si="388"/>
        <v>m.andri44192NIGHT</v>
      </c>
      <c r="AK1381" s="5" t="str">
        <f t="shared" si="389"/>
        <v>m.andriBMJ</v>
      </c>
      <c r="AL1381" s="5" t="str">
        <f t="shared" si="391"/>
        <v>3UTARA</v>
      </c>
      <c r="AM1381" s="5" t="str">
        <f t="shared" si="392"/>
        <v>1 &gt; 4UTARA10 RODA</v>
      </c>
      <c r="AN1381" s="5" t="str">
        <f t="shared" si="393"/>
        <v>m.andriBMJ1 &gt; 4UTARA10 RODA</v>
      </c>
      <c r="AO1381" s="5" t="str">
        <f t="shared" si="394"/>
        <v>m.andri1 &gt; 4UTARA10 RODA</v>
      </c>
      <c r="AP1381" s="5" t="str">
        <f t="shared" si="395"/>
        <v>44192NIGHT</v>
      </c>
    </row>
    <row r="1382" spans="1:42" x14ac:dyDescent="0.3">
      <c r="A1382" s="33">
        <v>1</v>
      </c>
      <c r="B1382" s="33"/>
      <c r="C1382" s="70">
        <v>44192</v>
      </c>
      <c r="D1382" s="71" t="s">
        <v>87</v>
      </c>
      <c r="E1382" s="70">
        <v>44193.15902777778</v>
      </c>
      <c r="F1382" s="71">
        <v>5157072</v>
      </c>
      <c r="G1382" s="33" t="s">
        <v>20</v>
      </c>
      <c r="H1382" s="33" t="s">
        <v>21</v>
      </c>
      <c r="I1382" s="33" t="s">
        <v>45</v>
      </c>
      <c r="J1382" s="33" t="s">
        <v>46</v>
      </c>
      <c r="K1382" s="63" t="s">
        <v>77</v>
      </c>
      <c r="L1382" s="32" t="str">
        <f t="shared" si="378"/>
        <v>FM260JD</v>
      </c>
      <c r="M1382" s="32" t="str">
        <f t="shared" si="379"/>
        <v>BMJ</v>
      </c>
      <c r="N1382" s="32" t="str">
        <f t="shared" si="380"/>
        <v>10 RODA</v>
      </c>
      <c r="O1382" s="146">
        <v>44193.159849537034</v>
      </c>
      <c r="P1382" s="65">
        <v>44193.159849537034</v>
      </c>
      <c r="Q1382" s="65"/>
      <c r="R1382" s="66">
        <v>4</v>
      </c>
      <c r="S1382" s="66">
        <v>37820</v>
      </c>
      <c r="T1382" s="66">
        <v>14700</v>
      </c>
      <c r="U1382" s="67">
        <f t="shared" si="390"/>
        <v>23.12</v>
      </c>
      <c r="V1382" s="66">
        <f t="shared" si="381"/>
        <v>450701.27999999997</v>
      </c>
      <c r="W1382" s="66" t="str">
        <f t="shared" si="382"/>
        <v>1 &gt; 4</v>
      </c>
      <c r="X1382" s="66">
        <f>A1382+SUMIFS(Presensi!F:F,Presensi!E:E,'Entry Data'!AP1382)</f>
        <v>1</v>
      </c>
      <c r="Y1382" s="66">
        <f>IFERROR(INDEX('Retasi Pricing'!F:F,MATCH('Entry Data'!AM1382,'Retasi Pricing'!E:E,0))*X1382,"")</f>
        <v>25000</v>
      </c>
      <c r="Z1382" s="62" t="s">
        <v>26</v>
      </c>
      <c r="AA1382" s="62" t="s">
        <v>27</v>
      </c>
      <c r="AB1382" s="32"/>
      <c r="AC1382" s="32" t="s">
        <v>195</v>
      </c>
      <c r="AD1382" s="32" t="str">
        <f t="shared" si="383"/>
        <v/>
      </c>
      <c r="AF1382" s="5" t="str">
        <f t="shared" si="384"/>
        <v>m.andri44192</v>
      </c>
      <c r="AG1382" s="5" t="str">
        <f t="shared" si="385"/>
        <v>BMJ 06844192UTARANIGHT</v>
      </c>
      <c r="AH1382" s="5" t="str">
        <f t="shared" si="386"/>
        <v>m.andri44192UTARANIGHT</v>
      </c>
      <c r="AI1382" s="5" t="str">
        <f t="shared" si="387"/>
        <v>BMJ 06844192NIGHT</v>
      </c>
      <c r="AJ1382" s="5" t="str">
        <f t="shared" si="388"/>
        <v>m.andri44192NIGHT</v>
      </c>
      <c r="AK1382" s="5" t="str">
        <f t="shared" si="389"/>
        <v>m.andriBMJ</v>
      </c>
      <c r="AL1382" s="5" t="str">
        <f t="shared" si="391"/>
        <v>4UTARA</v>
      </c>
      <c r="AM1382" s="5" t="str">
        <f t="shared" si="392"/>
        <v>1 &gt; 4UTARA10 RODA</v>
      </c>
      <c r="AN1382" s="5" t="str">
        <f t="shared" si="393"/>
        <v>m.andriBMJ1 &gt; 4UTARA10 RODA</v>
      </c>
      <c r="AO1382" s="5" t="str">
        <f t="shared" si="394"/>
        <v>m.andri1 &gt; 4UTARA10 RODA</v>
      </c>
      <c r="AP1382" s="5" t="str">
        <f t="shared" si="395"/>
        <v>44192NIGHT</v>
      </c>
    </row>
    <row r="1383" spans="1:42" x14ac:dyDescent="0.3">
      <c r="A1383" s="33">
        <v>1</v>
      </c>
      <c r="B1383" s="33"/>
      <c r="C1383" s="70">
        <v>44192</v>
      </c>
      <c r="D1383" s="71" t="s">
        <v>87</v>
      </c>
      <c r="E1383" s="70">
        <v>44193.228472222225</v>
      </c>
      <c r="F1383" s="71">
        <v>5157158</v>
      </c>
      <c r="G1383" s="33" t="s">
        <v>20</v>
      </c>
      <c r="H1383" s="33" t="s">
        <v>21</v>
      </c>
      <c r="I1383" s="33" t="s">
        <v>45</v>
      </c>
      <c r="J1383" s="33" t="s">
        <v>46</v>
      </c>
      <c r="K1383" s="63" t="s">
        <v>77</v>
      </c>
      <c r="L1383" s="32" t="str">
        <f t="shared" si="378"/>
        <v>FM260JD</v>
      </c>
      <c r="M1383" s="32" t="str">
        <f t="shared" si="379"/>
        <v>BMJ</v>
      </c>
      <c r="N1383" s="32" t="str">
        <f t="shared" si="380"/>
        <v>10 RODA</v>
      </c>
      <c r="O1383" s="146">
        <v>44193.229270833333</v>
      </c>
      <c r="P1383" s="65">
        <v>44193.229270833333</v>
      </c>
      <c r="Q1383" s="65"/>
      <c r="R1383" s="66">
        <v>5</v>
      </c>
      <c r="S1383" s="66">
        <v>39180</v>
      </c>
      <c r="T1383" s="66">
        <v>14700</v>
      </c>
      <c r="U1383" s="67">
        <f t="shared" si="390"/>
        <v>24.48</v>
      </c>
      <c r="V1383" s="66">
        <f t="shared" si="381"/>
        <v>477213.12000000005</v>
      </c>
      <c r="W1383" s="66" t="str">
        <f t="shared" si="382"/>
        <v>&gt; 5</v>
      </c>
      <c r="X1383" s="66">
        <f>A1383+SUMIFS(Presensi!F:F,Presensi!E:E,'Entry Data'!AP1383)</f>
        <v>1</v>
      </c>
      <c r="Y1383" s="66">
        <f>IFERROR(INDEX('Retasi Pricing'!F:F,MATCH('Entry Data'!AM1383,'Retasi Pricing'!E:E,0))*X1383,"")</f>
        <v>27650</v>
      </c>
      <c r="Z1383" s="62" t="s">
        <v>26</v>
      </c>
      <c r="AA1383" s="62" t="s">
        <v>27</v>
      </c>
      <c r="AB1383" s="32"/>
      <c r="AC1383" s="32" t="s">
        <v>195</v>
      </c>
      <c r="AD1383" s="32" t="str">
        <f t="shared" si="383"/>
        <v/>
      </c>
      <c r="AF1383" s="5" t="str">
        <f t="shared" si="384"/>
        <v>m.andri44192</v>
      </c>
      <c r="AG1383" s="5" t="str">
        <f t="shared" si="385"/>
        <v>BMJ 06844192UTARANIGHT</v>
      </c>
      <c r="AH1383" s="5" t="str">
        <f t="shared" si="386"/>
        <v>m.andri44192UTARANIGHT</v>
      </c>
      <c r="AI1383" s="5" t="str">
        <f t="shared" si="387"/>
        <v>BMJ 06844192NIGHT</v>
      </c>
      <c r="AJ1383" s="5" t="str">
        <f t="shared" si="388"/>
        <v>m.andri44192NIGHT</v>
      </c>
      <c r="AK1383" s="5" t="str">
        <f t="shared" si="389"/>
        <v>m.andriBMJ</v>
      </c>
      <c r="AL1383" s="5" t="str">
        <f t="shared" si="391"/>
        <v>5UTARA</v>
      </c>
      <c r="AM1383" s="5" t="str">
        <f t="shared" si="392"/>
        <v>&gt; 5UTARA10 RODA</v>
      </c>
      <c r="AN1383" s="5" t="str">
        <f t="shared" si="393"/>
        <v>m.andriBMJ&gt; 5UTARA10 RODA</v>
      </c>
      <c r="AO1383" s="5" t="str">
        <f t="shared" si="394"/>
        <v>m.andri&gt; 5UTARA10 RODA</v>
      </c>
      <c r="AP1383" s="5" t="str">
        <f t="shared" si="395"/>
        <v>44192NIGHT</v>
      </c>
    </row>
    <row r="1384" spans="1:42" x14ac:dyDescent="0.3">
      <c r="A1384" s="33">
        <v>1</v>
      </c>
      <c r="B1384" s="33"/>
      <c r="C1384" s="70">
        <v>44192</v>
      </c>
      <c r="D1384" s="71" t="s">
        <v>87</v>
      </c>
      <c r="E1384" s="70">
        <v>44192.827777777777</v>
      </c>
      <c r="F1384" s="71">
        <v>5156647</v>
      </c>
      <c r="G1384" s="33" t="s">
        <v>20</v>
      </c>
      <c r="H1384" s="33" t="s">
        <v>50</v>
      </c>
      <c r="I1384" s="33" t="s">
        <v>51</v>
      </c>
      <c r="J1384" s="33" t="s">
        <v>53</v>
      </c>
      <c r="K1384" s="63" t="s">
        <v>78</v>
      </c>
      <c r="L1384" s="32" t="str">
        <f t="shared" si="378"/>
        <v>FM260JD</v>
      </c>
      <c r="M1384" s="32" t="str">
        <f t="shared" si="379"/>
        <v>BMJ</v>
      </c>
      <c r="N1384" s="32" t="str">
        <f t="shared" si="380"/>
        <v>10 RODA</v>
      </c>
      <c r="O1384" s="146">
        <v>44192.828356481485</v>
      </c>
      <c r="P1384" s="65">
        <v>44192.841967592591</v>
      </c>
      <c r="Q1384" s="65"/>
      <c r="R1384" s="66">
        <v>1</v>
      </c>
      <c r="S1384" s="66">
        <v>39300</v>
      </c>
      <c r="T1384" s="66">
        <v>14720</v>
      </c>
      <c r="U1384" s="67">
        <f t="shared" si="390"/>
        <v>24.58</v>
      </c>
      <c r="V1384" s="66">
        <f t="shared" si="381"/>
        <v>479162.51999999996</v>
      </c>
      <c r="W1384" s="66" t="str">
        <f t="shared" si="382"/>
        <v>1 &gt; 4</v>
      </c>
      <c r="X1384" s="66">
        <f>A1384+SUMIFS(Presensi!F:F,Presensi!E:E,'Entry Data'!AP1384)</f>
        <v>1</v>
      </c>
      <c r="Y1384" s="66">
        <f>IFERROR(INDEX('Retasi Pricing'!F:F,MATCH('Entry Data'!AM1384,'Retasi Pricing'!E:E,0))*X1384,"")</f>
        <v>25000</v>
      </c>
      <c r="Z1384" s="62" t="s">
        <v>26</v>
      </c>
      <c r="AA1384" s="62" t="s">
        <v>27</v>
      </c>
      <c r="AB1384" s="32"/>
      <c r="AC1384" s="32" t="s">
        <v>264</v>
      </c>
      <c r="AD1384" s="32" t="str">
        <f t="shared" si="383"/>
        <v/>
      </c>
      <c r="AF1384" s="5" t="str">
        <f t="shared" si="384"/>
        <v>Redho Dwi Agonta44192</v>
      </c>
      <c r="AG1384" s="5" t="str">
        <f t="shared" si="385"/>
        <v>BMJ 06944192UTARANIGHT</v>
      </c>
      <c r="AH1384" s="5" t="str">
        <f t="shared" si="386"/>
        <v>Redho Dwi Agonta44192UTARANIGHT</v>
      </c>
      <c r="AI1384" s="5" t="str">
        <f t="shared" si="387"/>
        <v>BMJ 06944192NIGHT</v>
      </c>
      <c r="AJ1384" s="5" t="str">
        <f t="shared" si="388"/>
        <v>Redho Dwi Agonta44192NIGHT</v>
      </c>
      <c r="AK1384" s="5" t="str">
        <f t="shared" si="389"/>
        <v>Redho Dwi AgontaBMJ</v>
      </c>
      <c r="AL1384" s="5" t="str">
        <f t="shared" si="391"/>
        <v>1UTARA</v>
      </c>
      <c r="AM1384" s="5" t="str">
        <f t="shared" si="392"/>
        <v>1 &gt; 4UTARA10 RODA</v>
      </c>
      <c r="AN1384" s="5" t="str">
        <f t="shared" si="393"/>
        <v>Redho Dwi AgontaBMJ1 &gt; 4UTARA10 RODA</v>
      </c>
      <c r="AO1384" s="5" t="str">
        <f t="shared" si="394"/>
        <v>Redho Dwi Agonta1 &gt; 4UTARA10 RODA</v>
      </c>
      <c r="AP1384" s="5" t="str">
        <f t="shared" si="395"/>
        <v>44192NIGHT</v>
      </c>
    </row>
    <row r="1385" spans="1:42" x14ac:dyDescent="0.3">
      <c r="A1385" s="33">
        <v>1</v>
      </c>
      <c r="B1385" s="33"/>
      <c r="C1385" s="70">
        <v>44192</v>
      </c>
      <c r="D1385" s="71" t="s">
        <v>87</v>
      </c>
      <c r="E1385" s="70">
        <v>44192.893750000003</v>
      </c>
      <c r="F1385" s="71">
        <v>5156743</v>
      </c>
      <c r="G1385" s="33" t="s">
        <v>20</v>
      </c>
      <c r="H1385" s="33" t="s">
        <v>21</v>
      </c>
      <c r="I1385" s="33" t="s">
        <v>76</v>
      </c>
      <c r="J1385" s="33" t="s">
        <v>23</v>
      </c>
      <c r="K1385" s="63" t="s">
        <v>78</v>
      </c>
      <c r="L1385" s="32" t="str">
        <f t="shared" si="378"/>
        <v>FM260JD</v>
      </c>
      <c r="M1385" s="32" t="str">
        <f t="shared" si="379"/>
        <v>BMJ</v>
      </c>
      <c r="N1385" s="32" t="str">
        <f t="shared" si="380"/>
        <v>10 RODA</v>
      </c>
      <c r="O1385" s="146">
        <v>44192.894189814811</v>
      </c>
      <c r="P1385" s="65">
        <v>44192.894189814811</v>
      </c>
      <c r="Q1385" s="65"/>
      <c r="R1385" s="66">
        <v>2</v>
      </c>
      <c r="S1385" s="66">
        <v>39360</v>
      </c>
      <c r="T1385" s="66">
        <v>14720</v>
      </c>
      <c r="U1385" s="67">
        <f t="shared" si="390"/>
        <v>24.64</v>
      </c>
      <c r="V1385" s="66">
        <f t="shared" si="381"/>
        <v>480332.16000000003</v>
      </c>
      <c r="W1385" s="66" t="str">
        <f t="shared" si="382"/>
        <v>1 &gt; 4</v>
      </c>
      <c r="X1385" s="66">
        <f>A1385+SUMIFS(Presensi!F:F,Presensi!E:E,'Entry Data'!AP1385)</f>
        <v>1</v>
      </c>
      <c r="Y1385" s="66">
        <f>IFERROR(INDEX('Retasi Pricing'!F:F,MATCH('Entry Data'!AM1385,'Retasi Pricing'!E:E,0))*X1385,"")</f>
        <v>25000</v>
      </c>
      <c r="Z1385" s="62" t="s">
        <v>26</v>
      </c>
      <c r="AA1385" s="62" t="s">
        <v>27</v>
      </c>
      <c r="AB1385" s="32"/>
      <c r="AC1385" s="32" t="s">
        <v>264</v>
      </c>
      <c r="AD1385" s="32" t="str">
        <f t="shared" si="383"/>
        <v/>
      </c>
      <c r="AF1385" s="5" t="str">
        <f t="shared" si="384"/>
        <v>Redho Dwi Agonta44192</v>
      </c>
      <c r="AG1385" s="5" t="str">
        <f t="shared" si="385"/>
        <v>BMJ 06944192UTARANIGHT</v>
      </c>
      <c r="AH1385" s="5" t="str">
        <f t="shared" si="386"/>
        <v>Redho Dwi Agonta44192UTARANIGHT</v>
      </c>
      <c r="AI1385" s="5" t="str">
        <f t="shared" si="387"/>
        <v>BMJ 06944192NIGHT</v>
      </c>
      <c r="AJ1385" s="5" t="str">
        <f t="shared" si="388"/>
        <v>Redho Dwi Agonta44192NIGHT</v>
      </c>
      <c r="AK1385" s="5" t="str">
        <f t="shared" si="389"/>
        <v>Redho Dwi AgontaBMJ</v>
      </c>
      <c r="AL1385" s="5" t="str">
        <f t="shared" si="391"/>
        <v>2UTARA</v>
      </c>
      <c r="AM1385" s="5" t="str">
        <f t="shared" si="392"/>
        <v>1 &gt; 4UTARA10 RODA</v>
      </c>
      <c r="AN1385" s="5" t="str">
        <f t="shared" si="393"/>
        <v>Redho Dwi AgontaBMJ1 &gt; 4UTARA10 RODA</v>
      </c>
      <c r="AO1385" s="5" t="str">
        <f t="shared" si="394"/>
        <v>Redho Dwi Agonta1 &gt; 4UTARA10 RODA</v>
      </c>
      <c r="AP1385" s="5" t="str">
        <f t="shared" si="395"/>
        <v>44192NIGHT</v>
      </c>
    </row>
    <row r="1386" spans="1:42" x14ac:dyDescent="0.3">
      <c r="A1386" s="33">
        <v>1</v>
      </c>
      <c r="B1386" s="33"/>
      <c r="C1386" s="70">
        <v>44192</v>
      </c>
      <c r="D1386" s="71" t="s">
        <v>87</v>
      </c>
      <c r="E1386" s="70">
        <v>44192.962500000001</v>
      </c>
      <c r="F1386" s="71">
        <v>5156843</v>
      </c>
      <c r="G1386" s="33" t="s">
        <v>20</v>
      </c>
      <c r="H1386" s="33" t="s">
        <v>21</v>
      </c>
      <c r="I1386" s="33" t="s">
        <v>76</v>
      </c>
      <c r="J1386" s="33" t="s">
        <v>23</v>
      </c>
      <c r="K1386" s="63" t="s">
        <v>78</v>
      </c>
      <c r="L1386" s="32" t="str">
        <f t="shared" si="378"/>
        <v>FM260JD</v>
      </c>
      <c r="M1386" s="32" t="str">
        <f t="shared" si="379"/>
        <v>BMJ</v>
      </c>
      <c r="N1386" s="32" t="str">
        <f t="shared" si="380"/>
        <v>10 RODA</v>
      </c>
      <c r="O1386" s="146">
        <v>44192.963275462964</v>
      </c>
      <c r="P1386" s="65">
        <v>44192.963275462964</v>
      </c>
      <c r="Q1386" s="65"/>
      <c r="R1386" s="66">
        <v>3</v>
      </c>
      <c r="S1386" s="66">
        <v>41080</v>
      </c>
      <c r="T1386" s="66">
        <v>14720</v>
      </c>
      <c r="U1386" s="67">
        <f t="shared" si="390"/>
        <v>26.36</v>
      </c>
      <c r="V1386" s="66">
        <f t="shared" si="381"/>
        <v>513861.83999999997</v>
      </c>
      <c r="W1386" s="66" t="str">
        <f t="shared" si="382"/>
        <v>1 &gt; 4</v>
      </c>
      <c r="X1386" s="66">
        <f>A1386+SUMIFS(Presensi!F:F,Presensi!E:E,'Entry Data'!AP1386)</f>
        <v>1</v>
      </c>
      <c r="Y1386" s="66">
        <f>IFERROR(INDEX('Retasi Pricing'!F:F,MATCH('Entry Data'!AM1386,'Retasi Pricing'!E:E,0))*X1386,"")</f>
        <v>25000</v>
      </c>
      <c r="Z1386" s="62" t="s">
        <v>26</v>
      </c>
      <c r="AA1386" s="62" t="s">
        <v>27</v>
      </c>
      <c r="AB1386" s="32"/>
      <c r="AC1386" s="32" t="s">
        <v>264</v>
      </c>
      <c r="AD1386" s="32" t="str">
        <f t="shared" si="383"/>
        <v/>
      </c>
      <c r="AF1386" s="5" t="str">
        <f t="shared" si="384"/>
        <v>Redho Dwi Agonta44192</v>
      </c>
      <c r="AG1386" s="5" t="str">
        <f t="shared" si="385"/>
        <v>BMJ 06944192UTARANIGHT</v>
      </c>
      <c r="AH1386" s="5" t="str">
        <f t="shared" si="386"/>
        <v>Redho Dwi Agonta44192UTARANIGHT</v>
      </c>
      <c r="AI1386" s="5" t="str">
        <f t="shared" si="387"/>
        <v>BMJ 06944192NIGHT</v>
      </c>
      <c r="AJ1386" s="5" t="str">
        <f t="shared" si="388"/>
        <v>Redho Dwi Agonta44192NIGHT</v>
      </c>
      <c r="AK1386" s="5" t="str">
        <f t="shared" si="389"/>
        <v>Redho Dwi AgontaBMJ</v>
      </c>
      <c r="AL1386" s="5" t="str">
        <f t="shared" si="391"/>
        <v>3UTARA</v>
      </c>
      <c r="AM1386" s="5" t="str">
        <f t="shared" si="392"/>
        <v>1 &gt; 4UTARA10 RODA</v>
      </c>
      <c r="AN1386" s="5" t="str">
        <f t="shared" si="393"/>
        <v>Redho Dwi AgontaBMJ1 &gt; 4UTARA10 RODA</v>
      </c>
      <c r="AO1386" s="5" t="str">
        <f t="shared" si="394"/>
        <v>Redho Dwi Agonta1 &gt; 4UTARA10 RODA</v>
      </c>
      <c r="AP1386" s="5" t="str">
        <f t="shared" si="395"/>
        <v>44192NIGHT</v>
      </c>
    </row>
    <row r="1387" spans="1:42" x14ac:dyDescent="0.3">
      <c r="A1387" s="33">
        <v>1</v>
      </c>
      <c r="B1387" s="33"/>
      <c r="C1387" s="70">
        <v>44192</v>
      </c>
      <c r="D1387" s="71" t="s">
        <v>87</v>
      </c>
      <c r="E1387" s="70">
        <v>44193.032638888886</v>
      </c>
      <c r="F1387" s="71">
        <v>5156934</v>
      </c>
      <c r="G1387" s="33" t="s">
        <v>20</v>
      </c>
      <c r="H1387" s="33" t="s">
        <v>21</v>
      </c>
      <c r="I1387" s="33" t="s">
        <v>76</v>
      </c>
      <c r="J1387" s="33" t="s">
        <v>23</v>
      </c>
      <c r="K1387" s="63" t="s">
        <v>78</v>
      </c>
      <c r="L1387" s="32" t="str">
        <f t="shared" si="378"/>
        <v>FM260JD</v>
      </c>
      <c r="M1387" s="32" t="str">
        <f t="shared" si="379"/>
        <v>BMJ</v>
      </c>
      <c r="N1387" s="32" t="str">
        <f t="shared" si="380"/>
        <v>10 RODA</v>
      </c>
      <c r="O1387" s="146">
        <v>44193.033645833333</v>
      </c>
      <c r="P1387" s="65">
        <v>44193.033645833333</v>
      </c>
      <c r="Q1387" s="65"/>
      <c r="R1387" s="66">
        <v>4</v>
      </c>
      <c r="S1387" s="66">
        <v>39620</v>
      </c>
      <c r="T1387" s="66">
        <v>14720</v>
      </c>
      <c r="U1387" s="67">
        <f t="shared" si="390"/>
        <v>24.9</v>
      </c>
      <c r="V1387" s="66">
        <f t="shared" si="381"/>
        <v>485400.6</v>
      </c>
      <c r="W1387" s="66" t="str">
        <f t="shared" si="382"/>
        <v>1 &gt; 4</v>
      </c>
      <c r="X1387" s="66">
        <f>A1387+SUMIFS(Presensi!F:F,Presensi!E:E,'Entry Data'!AP1387)</f>
        <v>1</v>
      </c>
      <c r="Y1387" s="66">
        <f>IFERROR(INDEX('Retasi Pricing'!F:F,MATCH('Entry Data'!AM1387,'Retasi Pricing'!E:E,0))*X1387,"")</f>
        <v>25000</v>
      </c>
      <c r="Z1387" s="62" t="s">
        <v>26</v>
      </c>
      <c r="AA1387" s="62" t="s">
        <v>27</v>
      </c>
      <c r="AB1387" s="32"/>
      <c r="AC1387" s="32" t="s">
        <v>264</v>
      </c>
      <c r="AD1387" s="32" t="str">
        <f t="shared" si="383"/>
        <v/>
      </c>
      <c r="AF1387" s="5" t="str">
        <f t="shared" si="384"/>
        <v>Redho Dwi Agonta44192</v>
      </c>
      <c r="AG1387" s="5" t="str">
        <f t="shared" si="385"/>
        <v>BMJ 06944192UTARANIGHT</v>
      </c>
      <c r="AH1387" s="5" t="str">
        <f t="shared" si="386"/>
        <v>Redho Dwi Agonta44192UTARANIGHT</v>
      </c>
      <c r="AI1387" s="5" t="str">
        <f t="shared" si="387"/>
        <v>BMJ 06944192NIGHT</v>
      </c>
      <c r="AJ1387" s="5" t="str">
        <f t="shared" si="388"/>
        <v>Redho Dwi Agonta44192NIGHT</v>
      </c>
      <c r="AK1387" s="5" t="str">
        <f t="shared" si="389"/>
        <v>Redho Dwi AgontaBMJ</v>
      </c>
      <c r="AL1387" s="5" t="str">
        <f t="shared" si="391"/>
        <v>4UTARA</v>
      </c>
      <c r="AM1387" s="5" t="str">
        <f t="shared" si="392"/>
        <v>1 &gt; 4UTARA10 RODA</v>
      </c>
      <c r="AN1387" s="5" t="str">
        <f t="shared" si="393"/>
        <v>Redho Dwi AgontaBMJ1 &gt; 4UTARA10 RODA</v>
      </c>
      <c r="AO1387" s="5" t="str">
        <f t="shared" si="394"/>
        <v>Redho Dwi Agonta1 &gt; 4UTARA10 RODA</v>
      </c>
      <c r="AP1387" s="5" t="str">
        <f t="shared" si="395"/>
        <v>44192NIGHT</v>
      </c>
    </row>
    <row r="1388" spans="1:42" x14ac:dyDescent="0.3">
      <c r="A1388" s="33">
        <v>1</v>
      </c>
      <c r="B1388" s="33"/>
      <c r="C1388" s="70">
        <v>44192</v>
      </c>
      <c r="D1388" s="71" t="s">
        <v>87</v>
      </c>
      <c r="E1388" s="70">
        <v>44193.115277777775</v>
      </c>
      <c r="F1388" s="71">
        <v>5157015</v>
      </c>
      <c r="G1388" s="33" t="s">
        <v>20</v>
      </c>
      <c r="H1388" s="33" t="s">
        <v>21</v>
      </c>
      <c r="I1388" s="33" t="s">
        <v>51</v>
      </c>
      <c r="J1388" s="33" t="s">
        <v>46</v>
      </c>
      <c r="K1388" s="63" t="s">
        <v>78</v>
      </c>
      <c r="L1388" s="32" t="str">
        <f t="shared" ref="L1388:L1451" si="396">IFERROR(VLOOKUP(K1388,db_unit,2,FALSE),"")</f>
        <v>FM260JD</v>
      </c>
      <c r="M1388" s="32" t="str">
        <f t="shared" ref="M1388:M1451" si="397">IFERROR(VLOOKUP(K1388,db_unit,3,FALSE),"")</f>
        <v>BMJ</v>
      </c>
      <c r="N1388" s="32" t="str">
        <f t="shared" ref="N1388:N1451" si="398">IFERROR(VLOOKUP(K1388,db_unit,4,FALSE),"")</f>
        <v>10 RODA</v>
      </c>
      <c r="O1388" s="146">
        <v>44193.115729166668</v>
      </c>
      <c r="P1388" s="65">
        <v>44193.115729166668</v>
      </c>
      <c r="Q1388" s="65"/>
      <c r="R1388" s="66">
        <v>5</v>
      </c>
      <c r="S1388" s="66">
        <v>39640</v>
      </c>
      <c r="T1388" s="66">
        <v>14720</v>
      </c>
      <c r="U1388" s="67">
        <f t="shared" si="390"/>
        <v>24.92</v>
      </c>
      <c r="V1388" s="66">
        <f t="shared" si="381"/>
        <v>485790.48000000004</v>
      </c>
      <c r="W1388" s="66" t="str">
        <f t="shared" si="382"/>
        <v>&gt; 5</v>
      </c>
      <c r="X1388" s="66">
        <f>A1388+SUMIFS(Presensi!F:F,Presensi!E:E,'Entry Data'!AP1388)</f>
        <v>1</v>
      </c>
      <c r="Y1388" s="66">
        <f>IFERROR(INDEX('Retasi Pricing'!F:F,MATCH('Entry Data'!AM1388,'Retasi Pricing'!E:E,0))*X1388,"")</f>
        <v>27650</v>
      </c>
      <c r="Z1388" s="62" t="s">
        <v>26</v>
      </c>
      <c r="AA1388" s="62" t="s">
        <v>27</v>
      </c>
      <c r="AB1388" s="32"/>
      <c r="AC1388" s="32" t="s">
        <v>264</v>
      </c>
      <c r="AD1388" s="32" t="str">
        <f t="shared" si="383"/>
        <v/>
      </c>
      <c r="AF1388" s="5" t="str">
        <f t="shared" si="384"/>
        <v>Redho Dwi Agonta44192</v>
      </c>
      <c r="AG1388" s="5" t="str">
        <f t="shared" si="385"/>
        <v>BMJ 06944192UTARANIGHT</v>
      </c>
      <c r="AH1388" s="5" t="str">
        <f t="shared" si="386"/>
        <v>Redho Dwi Agonta44192UTARANIGHT</v>
      </c>
      <c r="AI1388" s="5" t="str">
        <f t="shared" si="387"/>
        <v>BMJ 06944192NIGHT</v>
      </c>
      <c r="AJ1388" s="5" t="str">
        <f t="shared" si="388"/>
        <v>Redho Dwi Agonta44192NIGHT</v>
      </c>
      <c r="AK1388" s="5" t="str">
        <f t="shared" si="389"/>
        <v>Redho Dwi AgontaBMJ</v>
      </c>
      <c r="AL1388" s="5" t="str">
        <f t="shared" si="391"/>
        <v>5UTARA</v>
      </c>
      <c r="AM1388" s="5" t="str">
        <f t="shared" si="392"/>
        <v>&gt; 5UTARA10 RODA</v>
      </c>
      <c r="AN1388" s="5" t="str">
        <f t="shared" si="393"/>
        <v>Redho Dwi AgontaBMJ&gt; 5UTARA10 RODA</v>
      </c>
      <c r="AO1388" s="5" t="str">
        <f t="shared" si="394"/>
        <v>Redho Dwi Agonta&gt; 5UTARA10 RODA</v>
      </c>
      <c r="AP1388" s="5" t="str">
        <f t="shared" si="395"/>
        <v>44192NIGHT</v>
      </c>
    </row>
    <row r="1389" spans="1:42" x14ac:dyDescent="0.3">
      <c r="A1389" s="33">
        <v>1</v>
      </c>
      <c r="B1389" s="33"/>
      <c r="C1389" s="70">
        <v>44192</v>
      </c>
      <c r="D1389" s="71" t="s">
        <v>87</v>
      </c>
      <c r="E1389" s="70">
        <v>44193.191666666666</v>
      </c>
      <c r="F1389" s="71">
        <v>5157107</v>
      </c>
      <c r="G1389" s="33" t="s">
        <v>20</v>
      </c>
      <c r="H1389" s="33" t="s">
        <v>21</v>
      </c>
      <c r="I1389" s="33" t="s">
        <v>45</v>
      </c>
      <c r="J1389" s="33" t="s">
        <v>46</v>
      </c>
      <c r="K1389" s="63" t="s">
        <v>78</v>
      </c>
      <c r="L1389" s="32" t="str">
        <f t="shared" si="396"/>
        <v>FM260JD</v>
      </c>
      <c r="M1389" s="32" t="str">
        <f t="shared" si="397"/>
        <v>BMJ</v>
      </c>
      <c r="N1389" s="32" t="str">
        <f t="shared" si="398"/>
        <v>10 RODA</v>
      </c>
      <c r="O1389" s="146">
        <v>44193.192048611112</v>
      </c>
      <c r="P1389" s="65">
        <v>44193.192048611112</v>
      </c>
      <c r="Q1389" s="65"/>
      <c r="R1389" s="66">
        <v>6</v>
      </c>
      <c r="S1389" s="66">
        <v>40720</v>
      </c>
      <c r="T1389" s="66">
        <v>14720</v>
      </c>
      <c r="U1389" s="67">
        <f t="shared" si="390"/>
        <v>26</v>
      </c>
      <c r="V1389" s="66">
        <f t="shared" si="381"/>
        <v>506844</v>
      </c>
      <c r="W1389" s="66" t="str">
        <f t="shared" si="382"/>
        <v>&gt; 6</v>
      </c>
      <c r="X1389" s="66">
        <f>A1389+SUMIFS(Presensi!F:F,Presensi!E:E,'Entry Data'!AP1389)</f>
        <v>1</v>
      </c>
      <c r="Y1389" s="66">
        <f>IFERROR(INDEX('Retasi Pricing'!F:F,MATCH('Entry Data'!AM1389,'Retasi Pricing'!E:E,0))*X1389,"")</f>
        <v>30800</v>
      </c>
      <c r="Z1389" s="62" t="s">
        <v>26</v>
      </c>
      <c r="AA1389" s="62" t="s">
        <v>27</v>
      </c>
      <c r="AB1389" s="32"/>
      <c r="AC1389" s="32" t="s">
        <v>264</v>
      </c>
      <c r="AD1389" s="32" t="str">
        <f t="shared" si="383"/>
        <v/>
      </c>
      <c r="AF1389" s="5" t="str">
        <f t="shared" si="384"/>
        <v>Redho Dwi Agonta44192</v>
      </c>
      <c r="AG1389" s="5" t="str">
        <f t="shared" si="385"/>
        <v>BMJ 06944192UTARANIGHT</v>
      </c>
      <c r="AH1389" s="5" t="str">
        <f t="shared" si="386"/>
        <v>Redho Dwi Agonta44192UTARANIGHT</v>
      </c>
      <c r="AI1389" s="5" t="str">
        <f t="shared" si="387"/>
        <v>BMJ 06944192NIGHT</v>
      </c>
      <c r="AJ1389" s="5" t="str">
        <f t="shared" si="388"/>
        <v>Redho Dwi Agonta44192NIGHT</v>
      </c>
      <c r="AK1389" s="5" t="str">
        <f t="shared" si="389"/>
        <v>Redho Dwi AgontaBMJ</v>
      </c>
      <c r="AL1389" s="5" t="str">
        <f t="shared" si="391"/>
        <v>6UTARA</v>
      </c>
      <c r="AM1389" s="5" t="str">
        <f t="shared" si="392"/>
        <v>&gt; 6UTARA10 RODA</v>
      </c>
      <c r="AN1389" s="5" t="str">
        <f t="shared" si="393"/>
        <v>Redho Dwi AgontaBMJ&gt; 6UTARA10 RODA</v>
      </c>
      <c r="AO1389" s="5" t="str">
        <f t="shared" si="394"/>
        <v>Redho Dwi Agonta&gt; 6UTARA10 RODA</v>
      </c>
      <c r="AP1389" s="5" t="str">
        <f t="shared" si="395"/>
        <v>44192NIGHT</v>
      </c>
    </row>
    <row r="1390" spans="1:42" x14ac:dyDescent="0.3">
      <c r="A1390" s="33">
        <v>1</v>
      </c>
      <c r="B1390" s="33"/>
      <c r="C1390" s="70">
        <v>44192</v>
      </c>
      <c r="D1390" s="71" t="s">
        <v>87</v>
      </c>
      <c r="E1390" s="70">
        <v>44193.262499999997</v>
      </c>
      <c r="F1390" s="71">
        <v>5157178</v>
      </c>
      <c r="G1390" s="33" t="s">
        <v>20</v>
      </c>
      <c r="H1390" s="33" t="s">
        <v>21</v>
      </c>
      <c r="I1390" s="33" t="s">
        <v>45</v>
      </c>
      <c r="J1390" s="33" t="s">
        <v>46</v>
      </c>
      <c r="K1390" s="63" t="s">
        <v>78</v>
      </c>
      <c r="L1390" s="32" t="str">
        <f t="shared" si="396"/>
        <v>FM260JD</v>
      </c>
      <c r="M1390" s="32" t="str">
        <f t="shared" si="397"/>
        <v>BMJ</v>
      </c>
      <c r="N1390" s="32" t="str">
        <f t="shared" si="398"/>
        <v>10 RODA</v>
      </c>
      <c r="O1390" s="146">
        <v>44193.263414351852</v>
      </c>
      <c r="P1390" s="65">
        <v>44193.263414351852</v>
      </c>
      <c r="Q1390" s="65"/>
      <c r="R1390" s="66">
        <v>7</v>
      </c>
      <c r="S1390" s="66">
        <v>40780</v>
      </c>
      <c r="T1390" s="66">
        <v>14720</v>
      </c>
      <c r="U1390" s="67">
        <f t="shared" si="390"/>
        <v>26.06</v>
      </c>
      <c r="V1390" s="66">
        <f t="shared" si="381"/>
        <v>508013.64</v>
      </c>
      <c r="W1390" s="66" t="str">
        <f t="shared" si="382"/>
        <v>7 &gt;</v>
      </c>
      <c r="X1390" s="66">
        <f>A1390+SUMIFS(Presensi!F:F,Presensi!E:E,'Entry Data'!AP1390)</f>
        <v>1</v>
      </c>
      <c r="Y1390" s="66">
        <f>IFERROR(INDEX('Retasi Pricing'!F:F,MATCH('Entry Data'!AM1390,'Retasi Pricing'!E:E,0))*X1390,"")</f>
        <v>37750</v>
      </c>
      <c r="Z1390" s="62" t="s">
        <v>26</v>
      </c>
      <c r="AA1390" s="62" t="s">
        <v>27</v>
      </c>
      <c r="AB1390" s="32"/>
      <c r="AC1390" s="32" t="s">
        <v>264</v>
      </c>
      <c r="AD1390" s="32" t="str">
        <f t="shared" si="383"/>
        <v/>
      </c>
      <c r="AF1390" s="5" t="str">
        <f t="shared" si="384"/>
        <v>Redho Dwi Agonta44192</v>
      </c>
      <c r="AG1390" s="5" t="str">
        <f t="shared" si="385"/>
        <v>BMJ 06944192UTARANIGHT</v>
      </c>
      <c r="AH1390" s="5" t="str">
        <f t="shared" si="386"/>
        <v>Redho Dwi Agonta44192UTARANIGHT</v>
      </c>
      <c r="AI1390" s="5" t="str">
        <f t="shared" si="387"/>
        <v>BMJ 06944192NIGHT</v>
      </c>
      <c r="AJ1390" s="5" t="str">
        <f t="shared" si="388"/>
        <v>Redho Dwi Agonta44192NIGHT</v>
      </c>
      <c r="AK1390" s="5" t="str">
        <f t="shared" si="389"/>
        <v>Redho Dwi AgontaBMJ</v>
      </c>
      <c r="AL1390" s="5" t="str">
        <f t="shared" si="391"/>
        <v>7UTARA</v>
      </c>
      <c r="AM1390" s="5" t="str">
        <f t="shared" si="392"/>
        <v>7 &gt;UTARA10 RODA</v>
      </c>
      <c r="AN1390" s="5" t="str">
        <f t="shared" si="393"/>
        <v>Redho Dwi AgontaBMJ7 &gt;UTARA10 RODA</v>
      </c>
      <c r="AO1390" s="5" t="str">
        <f t="shared" si="394"/>
        <v>Redho Dwi Agonta7 &gt;UTARA10 RODA</v>
      </c>
      <c r="AP1390" s="5" t="str">
        <f t="shared" si="395"/>
        <v>44192NIGHT</v>
      </c>
    </row>
    <row r="1391" spans="1:42" x14ac:dyDescent="0.3">
      <c r="A1391" s="33">
        <v>1</v>
      </c>
      <c r="B1391" s="33"/>
      <c r="C1391" s="70">
        <v>44192</v>
      </c>
      <c r="D1391" s="71" t="s">
        <v>87</v>
      </c>
      <c r="E1391" s="70">
        <v>44192.864583333336</v>
      </c>
      <c r="F1391" s="71">
        <v>5156713</v>
      </c>
      <c r="G1391" s="33" t="s">
        <v>38</v>
      </c>
      <c r="H1391" s="33" t="s">
        <v>279</v>
      </c>
      <c r="I1391" s="33" t="s">
        <v>103</v>
      </c>
      <c r="J1391" s="33" t="s">
        <v>110</v>
      </c>
      <c r="K1391" s="63" t="s">
        <v>79</v>
      </c>
      <c r="L1391" s="32" t="str">
        <f t="shared" si="396"/>
        <v>AXOR4843</v>
      </c>
      <c r="M1391" s="32" t="str">
        <f t="shared" si="397"/>
        <v>BMJ</v>
      </c>
      <c r="N1391" s="32" t="str">
        <f t="shared" si="398"/>
        <v>12 RODA</v>
      </c>
      <c r="O1391" s="146">
        <v>44192.865451388891</v>
      </c>
      <c r="P1391" s="65">
        <v>44192.873414351852</v>
      </c>
      <c r="Q1391" s="65"/>
      <c r="R1391" s="66">
        <v>1</v>
      </c>
      <c r="S1391" s="66">
        <v>54160</v>
      </c>
      <c r="T1391" s="66">
        <v>19800</v>
      </c>
      <c r="U1391" s="67">
        <f t="shared" si="390"/>
        <v>34.36</v>
      </c>
      <c r="V1391" s="66">
        <f t="shared" si="381"/>
        <v>1032174.4</v>
      </c>
      <c r="W1391" s="66" t="str">
        <f t="shared" si="382"/>
        <v>1 &gt; 3</v>
      </c>
      <c r="X1391" s="66">
        <f>A1391+SUMIFS(Presensi!F:F,Presensi!E:E,'Entry Data'!AP1391)</f>
        <v>1</v>
      </c>
      <c r="Y1391" s="66">
        <f>IFERROR(INDEX('Retasi Pricing'!F:F,MATCH('Entry Data'!AM1391,'Retasi Pricing'!E:E,0))*X1391,"")</f>
        <v>38000</v>
      </c>
      <c r="Z1391" s="62" t="s">
        <v>26</v>
      </c>
      <c r="AA1391" s="62" t="s">
        <v>27</v>
      </c>
      <c r="AB1391" s="32"/>
      <c r="AC1391" s="32" t="s">
        <v>266</v>
      </c>
      <c r="AD1391" s="32" t="str">
        <f t="shared" si="383"/>
        <v/>
      </c>
      <c r="AF1391" s="5" t="str">
        <f t="shared" si="384"/>
        <v>Zulkifli Haribu44192</v>
      </c>
      <c r="AG1391" s="5" t="str">
        <f t="shared" si="385"/>
        <v>BMJ 07044192SELATANNIGHT</v>
      </c>
      <c r="AH1391" s="5" t="str">
        <f t="shared" si="386"/>
        <v>Zulkifli Haribu44192SELATANNIGHT</v>
      </c>
      <c r="AI1391" s="5" t="str">
        <f t="shared" si="387"/>
        <v>BMJ 07044192NIGHT</v>
      </c>
      <c r="AJ1391" s="5" t="str">
        <f t="shared" si="388"/>
        <v>Zulkifli Haribu44192NIGHT</v>
      </c>
      <c r="AK1391" s="5" t="str">
        <f t="shared" si="389"/>
        <v>Zulkifli HaribuBMJ</v>
      </c>
      <c r="AL1391" s="5" t="str">
        <f t="shared" si="391"/>
        <v>1SELATAN</v>
      </c>
      <c r="AM1391" s="5" t="str">
        <f t="shared" si="392"/>
        <v>1 &gt; 3SELATAN12 RODA</v>
      </c>
      <c r="AN1391" s="5" t="str">
        <f t="shared" si="393"/>
        <v>Zulkifli HaribuBMJ1 &gt; 3SELATAN12 RODA</v>
      </c>
      <c r="AO1391" s="5" t="str">
        <f t="shared" si="394"/>
        <v>Zulkifli Haribu1 &gt; 3SELATAN12 RODA</v>
      </c>
      <c r="AP1391" s="5" t="str">
        <f t="shared" si="395"/>
        <v>44192NIGHT</v>
      </c>
    </row>
    <row r="1392" spans="1:42" x14ac:dyDescent="0.3">
      <c r="A1392" s="33">
        <v>1</v>
      </c>
      <c r="B1392" s="33"/>
      <c r="C1392" s="70">
        <v>44192</v>
      </c>
      <c r="D1392" s="71" t="s">
        <v>87</v>
      </c>
      <c r="E1392" s="70">
        <v>44192.942361111112</v>
      </c>
      <c r="F1392" s="71">
        <v>5156813</v>
      </c>
      <c r="G1392" s="33" t="s">
        <v>38</v>
      </c>
      <c r="H1392" s="33" t="s">
        <v>279</v>
      </c>
      <c r="I1392" s="33" t="s">
        <v>103</v>
      </c>
      <c r="J1392" s="33" t="s">
        <v>110</v>
      </c>
      <c r="K1392" s="63" t="s">
        <v>79</v>
      </c>
      <c r="L1392" s="32" t="str">
        <f t="shared" si="396"/>
        <v>AXOR4843</v>
      </c>
      <c r="M1392" s="32" t="str">
        <f t="shared" si="397"/>
        <v>BMJ</v>
      </c>
      <c r="N1392" s="32" t="str">
        <f t="shared" si="398"/>
        <v>12 RODA</v>
      </c>
      <c r="O1392" s="146">
        <v>44192.942766203705</v>
      </c>
      <c r="P1392" s="65">
        <v>44192.942766203705</v>
      </c>
      <c r="Q1392" s="65"/>
      <c r="R1392" s="66">
        <v>2</v>
      </c>
      <c r="S1392" s="66">
        <v>54940</v>
      </c>
      <c r="T1392" s="66">
        <v>19800</v>
      </c>
      <c r="U1392" s="67">
        <f t="shared" si="390"/>
        <v>35.14</v>
      </c>
      <c r="V1392" s="66">
        <f t="shared" si="381"/>
        <v>1055605.6000000001</v>
      </c>
      <c r="W1392" s="66" t="str">
        <f t="shared" si="382"/>
        <v>1 &gt; 3</v>
      </c>
      <c r="X1392" s="66">
        <f>A1392+SUMIFS(Presensi!F:F,Presensi!E:E,'Entry Data'!AP1392)</f>
        <v>1</v>
      </c>
      <c r="Y1392" s="66">
        <f>IFERROR(INDEX('Retasi Pricing'!F:F,MATCH('Entry Data'!AM1392,'Retasi Pricing'!E:E,0))*X1392,"")</f>
        <v>38000</v>
      </c>
      <c r="Z1392" s="62" t="s">
        <v>26</v>
      </c>
      <c r="AA1392" s="62" t="s">
        <v>27</v>
      </c>
      <c r="AB1392" s="32"/>
      <c r="AC1392" s="32" t="s">
        <v>266</v>
      </c>
      <c r="AD1392" s="32" t="str">
        <f t="shared" si="383"/>
        <v/>
      </c>
      <c r="AF1392" s="5" t="str">
        <f t="shared" si="384"/>
        <v>Zulkifli Haribu44192</v>
      </c>
      <c r="AG1392" s="5" t="str">
        <f t="shared" si="385"/>
        <v>BMJ 07044192SELATANNIGHT</v>
      </c>
      <c r="AH1392" s="5" t="str">
        <f t="shared" si="386"/>
        <v>Zulkifli Haribu44192SELATANNIGHT</v>
      </c>
      <c r="AI1392" s="5" t="str">
        <f t="shared" si="387"/>
        <v>BMJ 07044192NIGHT</v>
      </c>
      <c r="AJ1392" s="5" t="str">
        <f t="shared" si="388"/>
        <v>Zulkifli Haribu44192NIGHT</v>
      </c>
      <c r="AK1392" s="5" t="str">
        <f t="shared" si="389"/>
        <v>Zulkifli HaribuBMJ</v>
      </c>
      <c r="AL1392" s="5" t="str">
        <f t="shared" si="391"/>
        <v>2SELATAN</v>
      </c>
      <c r="AM1392" s="5" t="str">
        <f t="shared" si="392"/>
        <v>1 &gt; 3SELATAN12 RODA</v>
      </c>
      <c r="AN1392" s="5" t="str">
        <f t="shared" si="393"/>
        <v>Zulkifli HaribuBMJ1 &gt; 3SELATAN12 RODA</v>
      </c>
      <c r="AO1392" s="5" t="str">
        <f t="shared" si="394"/>
        <v>Zulkifli Haribu1 &gt; 3SELATAN12 RODA</v>
      </c>
      <c r="AP1392" s="5" t="str">
        <f t="shared" si="395"/>
        <v>44192NIGHT</v>
      </c>
    </row>
    <row r="1393" spans="1:42" x14ac:dyDescent="0.3">
      <c r="A1393" s="33">
        <v>1</v>
      </c>
      <c r="B1393" s="33"/>
      <c r="C1393" s="70">
        <v>44192</v>
      </c>
      <c r="D1393" s="71" t="s">
        <v>87</v>
      </c>
      <c r="E1393" s="70">
        <v>44193.01666666667</v>
      </c>
      <c r="F1393" s="71">
        <v>5156918</v>
      </c>
      <c r="G1393" s="33" t="s">
        <v>38</v>
      </c>
      <c r="H1393" s="33" t="s">
        <v>39</v>
      </c>
      <c r="I1393" s="33" t="s">
        <v>184</v>
      </c>
      <c r="J1393" s="33" t="s">
        <v>115</v>
      </c>
      <c r="K1393" s="63" t="s">
        <v>79</v>
      </c>
      <c r="L1393" s="32" t="str">
        <f t="shared" si="396"/>
        <v>AXOR4843</v>
      </c>
      <c r="M1393" s="32" t="str">
        <f t="shared" si="397"/>
        <v>BMJ</v>
      </c>
      <c r="N1393" s="32" t="str">
        <f t="shared" si="398"/>
        <v>12 RODA</v>
      </c>
      <c r="O1393" s="146">
        <v>44193.017627314817</v>
      </c>
      <c r="P1393" s="65">
        <v>44193.017627314817</v>
      </c>
      <c r="Q1393" s="65"/>
      <c r="R1393" s="66">
        <v>3</v>
      </c>
      <c r="S1393" s="66">
        <v>54600</v>
      </c>
      <c r="T1393" s="66">
        <v>19800</v>
      </c>
      <c r="U1393" s="67">
        <f t="shared" si="390"/>
        <v>34.799999999999997</v>
      </c>
      <c r="V1393" s="66">
        <f t="shared" si="381"/>
        <v>1045392</v>
      </c>
      <c r="W1393" s="66" t="str">
        <f t="shared" si="382"/>
        <v>1 &gt; 3</v>
      </c>
      <c r="X1393" s="66">
        <f>A1393+SUMIFS(Presensi!F:F,Presensi!E:E,'Entry Data'!AP1393)</f>
        <v>1</v>
      </c>
      <c r="Y1393" s="66">
        <f>IFERROR(INDEX('Retasi Pricing'!F:F,MATCH('Entry Data'!AM1393,'Retasi Pricing'!E:E,0))*X1393,"")</f>
        <v>38000</v>
      </c>
      <c r="Z1393" s="62" t="s">
        <v>26</v>
      </c>
      <c r="AA1393" s="62" t="s">
        <v>27</v>
      </c>
      <c r="AB1393" s="32"/>
      <c r="AC1393" s="32" t="s">
        <v>266</v>
      </c>
      <c r="AD1393" s="32" t="str">
        <f t="shared" si="383"/>
        <v/>
      </c>
      <c r="AF1393" s="5" t="str">
        <f t="shared" si="384"/>
        <v>Zulkifli Haribu44192</v>
      </c>
      <c r="AG1393" s="5" t="str">
        <f t="shared" si="385"/>
        <v>BMJ 07044192SELATANNIGHT</v>
      </c>
      <c r="AH1393" s="5" t="str">
        <f t="shared" si="386"/>
        <v>Zulkifli Haribu44192SELATANNIGHT</v>
      </c>
      <c r="AI1393" s="5" t="str">
        <f t="shared" si="387"/>
        <v>BMJ 07044192NIGHT</v>
      </c>
      <c r="AJ1393" s="5" t="str">
        <f t="shared" si="388"/>
        <v>Zulkifli Haribu44192NIGHT</v>
      </c>
      <c r="AK1393" s="5" t="str">
        <f t="shared" si="389"/>
        <v>Zulkifli HaribuBMJ</v>
      </c>
      <c r="AL1393" s="5" t="str">
        <f t="shared" si="391"/>
        <v>3SELATAN</v>
      </c>
      <c r="AM1393" s="5" t="str">
        <f t="shared" si="392"/>
        <v>1 &gt; 3SELATAN12 RODA</v>
      </c>
      <c r="AN1393" s="5" t="str">
        <f t="shared" si="393"/>
        <v>Zulkifli HaribuBMJ1 &gt; 3SELATAN12 RODA</v>
      </c>
      <c r="AO1393" s="5" t="str">
        <f t="shared" si="394"/>
        <v>Zulkifli Haribu1 &gt; 3SELATAN12 RODA</v>
      </c>
      <c r="AP1393" s="5" t="str">
        <f t="shared" si="395"/>
        <v>44192NIGHT</v>
      </c>
    </row>
    <row r="1394" spans="1:42" x14ac:dyDescent="0.3">
      <c r="A1394" s="33">
        <v>1</v>
      </c>
      <c r="B1394" s="33"/>
      <c r="C1394" s="70">
        <v>44192</v>
      </c>
      <c r="D1394" s="71" t="s">
        <v>87</v>
      </c>
      <c r="E1394" s="70">
        <v>44193.112500000003</v>
      </c>
      <c r="F1394" s="71">
        <v>5157012</v>
      </c>
      <c r="G1394" s="33" t="s">
        <v>38</v>
      </c>
      <c r="H1394" s="33" t="s">
        <v>279</v>
      </c>
      <c r="I1394" s="33" t="s">
        <v>103</v>
      </c>
      <c r="J1394" s="33" t="s">
        <v>110</v>
      </c>
      <c r="K1394" s="63" t="s">
        <v>79</v>
      </c>
      <c r="L1394" s="32" t="str">
        <f t="shared" si="396"/>
        <v>AXOR4843</v>
      </c>
      <c r="M1394" s="32" t="str">
        <f t="shared" si="397"/>
        <v>BMJ</v>
      </c>
      <c r="N1394" s="32" t="str">
        <f t="shared" si="398"/>
        <v>12 RODA</v>
      </c>
      <c r="O1394" s="146">
        <v>44193.114062499997</v>
      </c>
      <c r="P1394" s="65">
        <v>44193.114062499997</v>
      </c>
      <c r="Q1394" s="65"/>
      <c r="R1394" s="66">
        <v>4</v>
      </c>
      <c r="S1394" s="66">
        <v>54500</v>
      </c>
      <c r="T1394" s="66">
        <v>19800</v>
      </c>
      <c r="U1394" s="67">
        <f t="shared" si="390"/>
        <v>34.700000000000003</v>
      </c>
      <c r="V1394" s="66">
        <f t="shared" si="381"/>
        <v>1042388</v>
      </c>
      <c r="W1394" s="66" t="str">
        <f t="shared" si="382"/>
        <v>&gt; 4</v>
      </c>
      <c r="X1394" s="66">
        <f>A1394+SUMIFS(Presensi!F:F,Presensi!E:E,'Entry Data'!AP1394)</f>
        <v>1</v>
      </c>
      <c r="Y1394" s="66">
        <f>IFERROR(INDEX('Retasi Pricing'!F:F,MATCH('Entry Data'!AM1394,'Retasi Pricing'!E:E,0))*X1394,"")</f>
        <v>45000</v>
      </c>
      <c r="Z1394" s="62" t="s">
        <v>26</v>
      </c>
      <c r="AA1394" s="62" t="s">
        <v>27</v>
      </c>
      <c r="AB1394" s="32"/>
      <c r="AC1394" s="32" t="s">
        <v>266</v>
      </c>
      <c r="AD1394" s="32" t="str">
        <f t="shared" si="383"/>
        <v/>
      </c>
      <c r="AF1394" s="5" t="str">
        <f t="shared" si="384"/>
        <v>Zulkifli Haribu44192</v>
      </c>
      <c r="AG1394" s="5" t="str">
        <f t="shared" si="385"/>
        <v>BMJ 07044192SELATANNIGHT</v>
      </c>
      <c r="AH1394" s="5" t="str">
        <f t="shared" si="386"/>
        <v>Zulkifli Haribu44192SELATANNIGHT</v>
      </c>
      <c r="AI1394" s="5" t="str">
        <f t="shared" si="387"/>
        <v>BMJ 07044192NIGHT</v>
      </c>
      <c r="AJ1394" s="5" t="str">
        <f t="shared" si="388"/>
        <v>Zulkifli Haribu44192NIGHT</v>
      </c>
      <c r="AK1394" s="5" t="str">
        <f t="shared" si="389"/>
        <v>Zulkifli HaribuBMJ</v>
      </c>
      <c r="AL1394" s="5" t="str">
        <f t="shared" si="391"/>
        <v>4SELATAN</v>
      </c>
      <c r="AM1394" s="5" t="str">
        <f t="shared" si="392"/>
        <v>&gt; 4SELATAN12 RODA</v>
      </c>
      <c r="AN1394" s="5" t="str">
        <f t="shared" si="393"/>
        <v>Zulkifli HaribuBMJ&gt; 4SELATAN12 RODA</v>
      </c>
      <c r="AO1394" s="5" t="str">
        <f t="shared" si="394"/>
        <v>Zulkifli Haribu&gt; 4SELATAN12 RODA</v>
      </c>
      <c r="AP1394" s="5" t="str">
        <f t="shared" si="395"/>
        <v>44192NIGHT</v>
      </c>
    </row>
    <row r="1395" spans="1:42" x14ac:dyDescent="0.3">
      <c r="A1395" s="33">
        <v>1</v>
      </c>
      <c r="B1395" s="33"/>
      <c r="C1395" s="70">
        <v>44192</v>
      </c>
      <c r="D1395" s="71" t="s">
        <v>87</v>
      </c>
      <c r="E1395" s="70">
        <v>44193.217361111114</v>
      </c>
      <c r="F1395" s="71">
        <v>5157140</v>
      </c>
      <c r="G1395" s="33" t="s">
        <v>38</v>
      </c>
      <c r="H1395" s="33" t="s">
        <v>279</v>
      </c>
      <c r="I1395" s="33" t="s">
        <v>103</v>
      </c>
      <c r="J1395" s="33" t="s">
        <v>110</v>
      </c>
      <c r="K1395" s="63" t="s">
        <v>79</v>
      </c>
      <c r="L1395" s="32" t="str">
        <f t="shared" si="396"/>
        <v>AXOR4843</v>
      </c>
      <c r="M1395" s="32" t="str">
        <f t="shared" si="397"/>
        <v>BMJ</v>
      </c>
      <c r="N1395" s="32" t="str">
        <f t="shared" si="398"/>
        <v>12 RODA</v>
      </c>
      <c r="O1395" s="146">
        <v>44193.217789351853</v>
      </c>
      <c r="P1395" s="65">
        <v>44193.217789351853</v>
      </c>
      <c r="Q1395" s="65"/>
      <c r="R1395" s="66">
        <v>5</v>
      </c>
      <c r="S1395" s="66">
        <v>55740</v>
      </c>
      <c r="T1395" s="66">
        <v>19800</v>
      </c>
      <c r="U1395" s="67">
        <f t="shared" si="390"/>
        <v>35.94</v>
      </c>
      <c r="V1395" s="66">
        <f t="shared" si="381"/>
        <v>1079637.5999999999</v>
      </c>
      <c r="W1395" s="66" t="str">
        <f t="shared" si="382"/>
        <v>&gt; 5</v>
      </c>
      <c r="X1395" s="66">
        <f>A1395+SUMIFS(Presensi!F:F,Presensi!E:E,'Entry Data'!AP1395)</f>
        <v>1</v>
      </c>
      <c r="Y1395" s="66">
        <f>IFERROR(INDEX('Retasi Pricing'!F:F,MATCH('Entry Data'!AM1395,'Retasi Pricing'!E:E,0))*X1395,"")</f>
        <v>48500</v>
      </c>
      <c r="Z1395" s="62" t="s">
        <v>26</v>
      </c>
      <c r="AA1395" s="62" t="s">
        <v>27</v>
      </c>
      <c r="AB1395" s="32"/>
      <c r="AC1395" s="32" t="s">
        <v>266</v>
      </c>
      <c r="AD1395" s="32" t="str">
        <f t="shared" si="383"/>
        <v/>
      </c>
      <c r="AF1395" s="5" t="str">
        <f t="shared" si="384"/>
        <v>Zulkifli Haribu44192</v>
      </c>
      <c r="AG1395" s="5" t="str">
        <f t="shared" si="385"/>
        <v>BMJ 07044192SELATANNIGHT</v>
      </c>
      <c r="AH1395" s="5" t="str">
        <f t="shared" si="386"/>
        <v>Zulkifli Haribu44192SELATANNIGHT</v>
      </c>
      <c r="AI1395" s="5" t="str">
        <f t="shared" si="387"/>
        <v>BMJ 07044192NIGHT</v>
      </c>
      <c r="AJ1395" s="5" t="str">
        <f t="shared" si="388"/>
        <v>Zulkifli Haribu44192NIGHT</v>
      </c>
      <c r="AK1395" s="5" t="str">
        <f t="shared" si="389"/>
        <v>Zulkifli HaribuBMJ</v>
      </c>
      <c r="AL1395" s="5" t="str">
        <f t="shared" si="391"/>
        <v>5SELATAN</v>
      </c>
      <c r="AM1395" s="5" t="str">
        <f t="shared" si="392"/>
        <v>&gt; 5SELATAN12 RODA</v>
      </c>
      <c r="AN1395" s="5" t="str">
        <f t="shared" si="393"/>
        <v>Zulkifli HaribuBMJ&gt; 5SELATAN12 RODA</v>
      </c>
      <c r="AO1395" s="5" t="str">
        <f t="shared" si="394"/>
        <v>Zulkifli Haribu&gt; 5SELATAN12 RODA</v>
      </c>
      <c r="AP1395" s="5" t="str">
        <f t="shared" si="395"/>
        <v>44192NIGHT</v>
      </c>
    </row>
    <row r="1396" spans="1:42" x14ac:dyDescent="0.3">
      <c r="A1396" s="33">
        <v>1</v>
      </c>
      <c r="B1396" s="33"/>
      <c r="C1396" s="70">
        <v>44192</v>
      </c>
      <c r="D1396" s="71" t="s">
        <v>87</v>
      </c>
      <c r="E1396" s="70">
        <v>44192.870138888888</v>
      </c>
      <c r="F1396" s="71">
        <v>5156717</v>
      </c>
      <c r="G1396" s="33" t="s">
        <v>38</v>
      </c>
      <c r="H1396" s="33" t="s">
        <v>279</v>
      </c>
      <c r="I1396" s="33" t="s">
        <v>103</v>
      </c>
      <c r="J1396" s="33" t="s">
        <v>110</v>
      </c>
      <c r="K1396" s="63" t="s">
        <v>80</v>
      </c>
      <c r="L1396" s="32" t="str">
        <f t="shared" si="396"/>
        <v>AXOR4843</v>
      </c>
      <c r="M1396" s="32" t="str">
        <f t="shared" si="397"/>
        <v>BMJ</v>
      </c>
      <c r="N1396" s="32" t="str">
        <f t="shared" si="398"/>
        <v>12 RODA</v>
      </c>
      <c r="O1396" s="146">
        <v>44192.87054398148</v>
      </c>
      <c r="P1396" s="65">
        <v>44192.874537037038</v>
      </c>
      <c r="Q1396" s="65"/>
      <c r="R1396" s="66">
        <v>1</v>
      </c>
      <c r="S1396" s="66">
        <v>55000</v>
      </c>
      <c r="T1396" s="66">
        <v>19920</v>
      </c>
      <c r="U1396" s="67">
        <f t="shared" si="390"/>
        <v>35.08</v>
      </c>
      <c r="V1396" s="66">
        <f t="shared" si="381"/>
        <v>1053803.2</v>
      </c>
      <c r="W1396" s="66" t="str">
        <f t="shared" si="382"/>
        <v>1 &gt; 3</v>
      </c>
      <c r="X1396" s="66">
        <f>A1396+SUMIFS(Presensi!F:F,Presensi!E:E,'Entry Data'!AP1396)</f>
        <v>1</v>
      </c>
      <c r="Y1396" s="66">
        <f>IFERROR(INDEX('Retasi Pricing'!F:F,MATCH('Entry Data'!AM1396,'Retasi Pricing'!E:E,0))*X1396,"")</f>
        <v>38000</v>
      </c>
      <c r="Z1396" s="62" t="s">
        <v>26</v>
      </c>
      <c r="AA1396" s="62" t="s">
        <v>27</v>
      </c>
      <c r="AB1396" s="32"/>
      <c r="AC1396" s="32" t="s">
        <v>193</v>
      </c>
      <c r="AD1396" s="32" t="str">
        <f t="shared" si="383"/>
        <v/>
      </c>
      <c r="AF1396" s="5" t="str">
        <f t="shared" si="384"/>
        <v>budiyono44192</v>
      </c>
      <c r="AG1396" s="5" t="str">
        <f t="shared" si="385"/>
        <v>BMJ 07144192SELATANNIGHT</v>
      </c>
      <c r="AH1396" s="5" t="str">
        <f t="shared" si="386"/>
        <v>budiyono44192SELATANNIGHT</v>
      </c>
      <c r="AI1396" s="5" t="str">
        <f t="shared" si="387"/>
        <v>BMJ 07144192NIGHT</v>
      </c>
      <c r="AJ1396" s="5" t="str">
        <f t="shared" si="388"/>
        <v>budiyono44192NIGHT</v>
      </c>
      <c r="AK1396" s="5" t="str">
        <f t="shared" si="389"/>
        <v>budiyonoBMJ</v>
      </c>
      <c r="AL1396" s="5" t="str">
        <f t="shared" si="391"/>
        <v>1SELATAN</v>
      </c>
      <c r="AM1396" s="5" t="str">
        <f t="shared" si="392"/>
        <v>1 &gt; 3SELATAN12 RODA</v>
      </c>
      <c r="AN1396" s="5" t="str">
        <f t="shared" si="393"/>
        <v>budiyonoBMJ1 &gt; 3SELATAN12 RODA</v>
      </c>
      <c r="AO1396" s="5" t="str">
        <f t="shared" si="394"/>
        <v>budiyono1 &gt; 3SELATAN12 RODA</v>
      </c>
      <c r="AP1396" s="5" t="str">
        <f t="shared" si="395"/>
        <v>44192NIGHT</v>
      </c>
    </row>
    <row r="1397" spans="1:42" x14ac:dyDescent="0.3">
      <c r="A1397" s="33">
        <v>1</v>
      </c>
      <c r="B1397" s="33"/>
      <c r="C1397" s="70">
        <v>44192</v>
      </c>
      <c r="D1397" s="71" t="s">
        <v>87</v>
      </c>
      <c r="E1397" s="70">
        <v>44192.945138888892</v>
      </c>
      <c r="F1397" s="71">
        <v>5156818</v>
      </c>
      <c r="G1397" s="33" t="s">
        <v>38</v>
      </c>
      <c r="H1397" s="33" t="s">
        <v>279</v>
      </c>
      <c r="I1397" s="33" t="s">
        <v>103</v>
      </c>
      <c r="J1397" s="33" t="s">
        <v>110</v>
      </c>
      <c r="K1397" s="63" t="s">
        <v>80</v>
      </c>
      <c r="L1397" s="32" t="str">
        <f t="shared" si="396"/>
        <v>AXOR4843</v>
      </c>
      <c r="M1397" s="32" t="str">
        <f t="shared" si="397"/>
        <v>BMJ</v>
      </c>
      <c r="N1397" s="32" t="str">
        <f t="shared" si="398"/>
        <v>12 RODA</v>
      </c>
      <c r="O1397" s="146">
        <v>44192.945844907408</v>
      </c>
      <c r="P1397" s="65">
        <v>44192.945844907408</v>
      </c>
      <c r="Q1397" s="65"/>
      <c r="R1397" s="66">
        <v>2</v>
      </c>
      <c r="S1397" s="66">
        <v>54180</v>
      </c>
      <c r="T1397" s="66">
        <v>19920</v>
      </c>
      <c r="U1397" s="67">
        <f t="shared" si="390"/>
        <v>34.26</v>
      </c>
      <c r="V1397" s="66">
        <f t="shared" si="381"/>
        <v>1029170.3999999999</v>
      </c>
      <c r="W1397" s="66" t="str">
        <f t="shared" si="382"/>
        <v>1 &gt; 3</v>
      </c>
      <c r="X1397" s="66">
        <f>A1397+SUMIFS(Presensi!F:F,Presensi!E:E,'Entry Data'!AP1397)</f>
        <v>1</v>
      </c>
      <c r="Y1397" s="66">
        <f>IFERROR(INDEX('Retasi Pricing'!F:F,MATCH('Entry Data'!AM1397,'Retasi Pricing'!E:E,0))*X1397,"")</f>
        <v>38000</v>
      </c>
      <c r="Z1397" s="62" t="s">
        <v>26</v>
      </c>
      <c r="AA1397" s="62" t="s">
        <v>27</v>
      </c>
      <c r="AB1397" s="32"/>
      <c r="AC1397" s="32" t="s">
        <v>193</v>
      </c>
      <c r="AD1397" s="32" t="str">
        <f t="shared" si="383"/>
        <v/>
      </c>
      <c r="AF1397" s="5" t="str">
        <f t="shared" si="384"/>
        <v>budiyono44192</v>
      </c>
      <c r="AG1397" s="5" t="str">
        <f t="shared" si="385"/>
        <v>BMJ 07144192SELATANNIGHT</v>
      </c>
      <c r="AH1397" s="5" t="str">
        <f t="shared" si="386"/>
        <v>budiyono44192SELATANNIGHT</v>
      </c>
      <c r="AI1397" s="5" t="str">
        <f t="shared" si="387"/>
        <v>BMJ 07144192NIGHT</v>
      </c>
      <c r="AJ1397" s="5" t="str">
        <f t="shared" si="388"/>
        <v>budiyono44192NIGHT</v>
      </c>
      <c r="AK1397" s="5" t="str">
        <f t="shared" si="389"/>
        <v>budiyonoBMJ</v>
      </c>
      <c r="AL1397" s="5" t="str">
        <f t="shared" si="391"/>
        <v>2SELATAN</v>
      </c>
      <c r="AM1397" s="5" t="str">
        <f t="shared" si="392"/>
        <v>1 &gt; 3SELATAN12 RODA</v>
      </c>
      <c r="AN1397" s="5" t="str">
        <f t="shared" si="393"/>
        <v>budiyonoBMJ1 &gt; 3SELATAN12 RODA</v>
      </c>
      <c r="AO1397" s="5" t="str">
        <f t="shared" si="394"/>
        <v>budiyono1 &gt; 3SELATAN12 RODA</v>
      </c>
      <c r="AP1397" s="5" t="str">
        <f t="shared" si="395"/>
        <v>44192NIGHT</v>
      </c>
    </row>
    <row r="1398" spans="1:42" x14ac:dyDescent="0.3">
      <c r="A1398" s="33">
        <v>1</v>
      </c>
      <c r="B1398" s="33"/>
      <c r="C1398" s="70">
        <v>44192</v>
      </c>
      <c r="D1398" s="71" t="s">
        <v>87</v>
      </c>
      <c r="E1398" s="70">
        <v>44193.024305555555</v>
      </c>
      <c r="F1398" s="71">
        <v>5156930</v>
      </c>
      <c r="G1398" s="33" t="s">
        <v>38</v>
      </c>
      <c r="H1398" s="33" t="s">
        <v>39</v>
      </c>
      <c r="I1398" s="33" t="s">
        <v>184</v>
      </c>
      <c r="J1398" s="33" t="s">
        <v>115</v>
      </c>
      <c r="K1398" s="63" t="s">
        <v>80</v>
      </c>
      <c r="L1398" s="32" t="str">
        <f t="shared" si="396"/>
        <v>AXOR4843</v>
      </c>
      <c r="M1398" s="32" t="str">
        <f t="shared" si="397"/>
        <v>BMJ</v>
      </c>
      <c r="N1398" s="32" t="str">
        <f t="shared" si="398"/>
        <v>12 RODA</v>
      </c>
      <c r="O1398" s="146">
        <v>44193.025057870371</v>
      </c>
      <c r="P1398" s="65">
        <v>44193.025057870371</v>
      </c>
      <c r="Q1398" s="65"/>
      <c r="R1398" s="66">
        <v>3</v>
      </c>
      <c r="S1398" s="66">
        <v>55200</v>
      </c>
      <c r="T1398" s="66">
        <v>19920</v>
      </c>
      <c r="U1398" s="67">
        <f t="shared" si="390"/>
        <v>35.28</v>
      </c>
      <c r="V1398" s="66">
        <f t="shared" si="381"/>
        <v>1059811.2000000002</v>
      </c>
      <c r="W1398" s="66" t="str">
        <f t="shared" si="382"/>
        <v>1 &gt; 3</v>
      </c>
      <c r="X1398" s="66">
        <f>A1398+SUMIFS(Presensi!F:F,Presensi!E:E,'Entry Data'!AP1398)</f>
        <v>1</v>
      </c>
      <c r="Y1398" s="66">
        <f>IFERROR(INDEX('Retasi Pricing'!F:F,MATCH('Entry Data'!AM1398,'Retasi Pricing'!E:E,0))*X1398,"")</f>
        <v>38000</v>
      </c>
      <c r="Z1398" s="62" t="s">
        <v>26</v>
      </c>
      <c r="AA1398" s="62" t="s">
        <v>27</v>
      </c>
      <c r="AB1398" s="32"/>
      <c r="AC1398" s="32" t="s">
        <v>193</v>
      </c>
      <c r="AD1398" s="32" t="str">
        <f t="shared" si="383"/>
        <v/>
      </c>
      <c r="AF1398" s="5" t="str">
        <f t="shared" si="384"/>
        <v>budiyono44192</v>
      </c>
      <c r="AG1398" s="5" t="str">
        <f t="shared" si="385"/>
        <v>BMJ 07144192SELATANNIGHT</v>
      </c>
      <c r="AH1398" s="5" t="str">
        <f t="shared" si="386"/>
        <v>budiyono44192SELATANNIGHT</v>
      </c>
      <c r="AI1398" s="5" t="str">
        <f t="shared" si="387"/>
        <v>BMJ 07144192NIGHT</v>
      </c>
      <c r="AJ1398" s="5" t="str">
        <f t="shared" si="388"/>
        <v>budiyono44192NIGHT</v>
      </c>
      <c r="AK1398" s="5" t="str">
        <f t="shared" si="389"/>
        <v>budiyonoBMJ</v>
      </c>
      <c r="AL1398" s="5" t="str">
        <f t="shared" si="391"/>
        <v>3SELATAN</v>
      </c>
      <c r="AM1398" s="5" t="str">
        <f t="shared" si="392"/>
        <v>1 &gt; 3SELATAN12 RODA</v>
      </c>
      <c r="AN1398" s="5" t="str">
        <f t="shared" si="393"/>
        <v>budiyonoBMJ1 &gt; 3SELATAN12 RODA</v>
      </c>
      <c r="AO1398" s="5" t="str">
        <f t="shared" si="394"/>
        <v>budiyono1 &gt; 3SELATAN12 RODA</v>
      </c>
      <c r="AP1398" s="5" t="str">
        <f t="shared" si="395"/>
        <v>44192NIGHT</v>
      </c>
    </row>
    <row r="1399" spans="1:42" x14ac:dyDescent="0.3">
      <c r="A1399" s="33">
        <v>1</v>
      </c>
      <c r="B1399" s="33"/>
      <c r="C1399" s="70">
        <v>44192</v>
      </c>
      <c r="D1399" s="71" t="s">
        <v>87</v>
      </c>
      <c r="E1399" s="70">
        <v>44193.135416666664</v>
      </c>
      <c r="F1399" s="71">
        <v>5157047</v>
      </c>
      <c r="G1399" s="33" t="s">
        <v>38</v>
      </c>
      <c r="H1399" s="33" t="s">
        <v>279</v>
      </c>
      <c r="I1399" s="33" t="s">
        <v>103</v>
      </c>
      <c r="J1399" s="33" t="s">
        <v>110</v>
      </c>
      <c r="K1399" s="63" t="s">
        <v>80</v>
      </c>
      <c r="L1399" s="32" t="str">
        <f t="shared" si="396"/>
        <v>AXOR4843</v>
      </c>
      <c r="M1399" s="32" t="str">
        <f t="shared" si="397"/>
        <v>BMJ</v>
      </c>
      <c r="N1399" s="32" t="str">
        <f t="shared" si="398"/>
        <v>12 RODA</v>
      </c>
      <c r="O1399" s="146">
        <v>44193.136388888888</v>
      </c>
      <c r="P1399" s="65">
        <v>44193.136388888888</v>
      </c>
      <c r="Q1399" s="65"/>
      <c r="R1399" s="66">
        <v>4</v>
      </c>
      <c r="S1399" s="66">
        <v>54520</v>
      </c>
      <c r="T1399" s="66">
        <v>19920</v>
      </c>
      <c r="U1399" s="67">
        <f t="shared" si="390"/>
        <v>34.6</v>
      </c>
      <c r="V1399" s="66">
        <f t="shared" si="381"/>
        <v>1039384.0000000001</v>
      </c>
      <c r="W1399" s="66" t="str">
        <f t="shared" si="382"/>
        <v>&gt; 4</v>
      </c>
      <c r="X1399" s="66">
        <f>A1399+SUMIFS(Presensi!F:F,Presensi!E:E,'Entry Data'!AP1399)</f>
        <v>1</v>
      </c>
      <c r="Y1399" s="66">
        <f>IFERROR(INDEX('Retasi Pricing'!F:F,MATCH('Entry Data'!AM1399,'Retasi Pricing'!E:E,0))*X1399,"")</f>
        <v>45000</v>
      </c>
      <c r="Z1399" s="62" t="s">
        <v>26</v>
      </c>
      <c r="AA1399" s="62" t="s">
        <v>27</v>
      </c>
      <c r="AB1399" s="32"/>
      <c r="AC1399" s="32" t="s">
        <v>193</v>
      </c>
      <c r="AD1399" s="32" t="str">
        <f t="shared" si="383"/>
        <v/>
      </c>
      <c r="AF1399" s="5" t="str">
        <f t="shared" si="384"/>
        <v>budiyono44192</v>
      </c>
      <c r="AG1399" s="5" t="str">
        <f t="shared" si="385"/>
        <v>BMJ 07144192SELATANNIGHT</v>
      </c>
      <c r="AH1399" s="5" t="str">
        <f t="shared" si="386"/>
        <v>budiyono44192SELATANNIGHT</v>
      </c>
      <c r="AI1399" s="5" t="str">
        <f t="shared" si="387"/>
        <v>BMJ 07144192NIGHT</v>
      </c>
      <c r="AJ1399" s="5" t="str">
        <f t="shared" si="388"/>
        <v>budiyono44192NIGHT</v>
      </c>
      <c r="AK1399" s="5" t="str">
        <f t="shared" si="389"/>
        <v>budiyonoBMJ</v>
      </c>
      <c r="AL1399" s="5" t="str">
        <f t="shared" si="391"/>
        <v>4SELATAN</v>
      </c>
      <c r="AM1399" s="5" t="str">
        <f t="shared" si="392"/>
        <v>&gt; 4SELATAN12 RODA</v>
      </c>
      <c r="AN1399" s="5" t="str">
        <f t="shared" si="393"/>
        <v>budiyonoBMJ&gt; 4SELATAN12 RODA</v>
      </c>
      <c r="AO1399" s="5" t="str">
        <f t="shared" si="394"/>
        <v>budiyono&gt; 4SELATAN12 RODA</v>
      </c>
      <c r="AP1399" s="5" t="str">
        <f t="shared" si="395"/>
        <v>44192NIGHT</v>
      </c>
    </row>
    <row r="1400" spans="1:42" x14ac:dyDescent="0.3">
      <c r="A1400" s="33">
        <v>1</v>
      </c>
      <c r="B1400" s="33"/>
      <c r="C1400" s="70">
        <v>44192</v>
      </c>
      <c r="D1400" s="71" t="s">
        <v>87</v>
      </c>
      <c r="E1400" s="70">
        <v>44193.223611111112</v>
      </c>
      <c r="F1400" s="71">
        <v>5157152</v>
      </c>
      <c r="G1400" s="33" t="s">
        <v>38</v>
      </c>
      <c r="H1400" s="33" t="s">
        <v>279</v>
      </c>
      <c r="I1400" s="33" t="s">
        <v>103</v>
      </c>
      <c r="J1400" s="33" t="s">
        <v>110</v>
      </c>
      <c r="K1400" s="63" t="s">
        <v>80</v>
      </c>
      <c r="L1400" s="32" t="str">
        <f t="shared" si="396"/>
        <v>AXOR4843</v>
      </c>
      <c r="M1400" s="32" t="str">
        <f t="shared" si="397"/>
        <v>BMJ</v>
      </c>
      <c r="N1400" s="32" t="str">
        <f t="shared" si="398"/>
        <v>12 RODA</v>
      </c>
      <c r="O1400" s="146">
        <v>44193.224409722221</v>
      </c>
      <c r="P1400" s="65">
        <v>44193.224409722221</v>
      </c>
      <c r="Q1400" s="65"/>
      <c r="R1400" s="66">
        <v>5</v>
      </c>
      <c r="S1400" s="66">
        <v>56800</v>
      </c>
      <c r="T1400" s="66">
        <v>19920</v>
      </c>
      <c r="U1400" s="67">
        <f t="shared" si="390"/>
        <v>36.880000000000003</v>
      </c>
      <c r="V1400" s="66">
        <f t="shared" si="381"/>
        <v>1107875.2</v>
      </c>
      <c r="W1400" s="66" t="str">
        <f t="shared" si="382"/>
        <v>&gt; 5</v>
      </c>
      <c r="X1400" s="66">
        <f>A1400+SUMIFS(Presensi!F:F,Presensi!E:E,'Entry Data'!AP1400)</f>
        <v>1</v>
      </c>
      <c r="Y1400" s="66">
        <f>IFERROR(INDEX('Retasi Pricing'!F:F,MATCH('Entry Data'!AM1400,'Retasi Pricing'!E:E,0))*X1400,"")</f>
        <v>48500</v>
      </c>
      <c r="Z1400" s="62" t="s">
        <v>26</v>
      </c>
      <c r="AA1400" s="62" t="s">
        <v>27</v>
      </c>
      <c r="AB1400" s="32"/>
      <c r="AC1400" s="32" t="s">
        <v>193</v>
      </c>
      <c r="AD1400" s="32" t="str">
        <f t="shared" si="383"/>
        <v/>
      </c>
      <c r="AF1400" s="5" t="str">
        <f t="shared" si="384"/>
        <v>budiyono44192</v>
      </c>
      <c r="AG1400" s="5" t="str">
        <f t="shared" si="385"/>
        <v>BMJ 07144192SELATANNIGHT</v>
      </c>
      <c r="AH1400" s="5" t="str">
        <f t="shared" si="386"/>
        <v>budiyono44192SELATANNIGHT</v>
      </c>
      <c r="AI1400" s="5" t="str">
        <f t="shared" si="387"/>
        <v>BMJ 07144192NIGHT</v>
      </c>
      <c r="AJ1400" s="5" t="str">
        <f t="shared" si="388"/>
        <v>budiyono44192NIGHT</v>
      </c>
      <c r="AK1400" s="5" t="str">
        <f t="shared" si="389"/>
        <v>budiyonoBMJ</v>
      </c>
      <c r="AL1400" s="5" t="str">
        <f t="shared" si="391"/>
        <v>5SELATAN</v>
      </c>
      <c r="AM1400" s="5" t="str">
        <f t="shared" si="392"/>
        <v>&gt; 5SELATAN12 RODA</v>
      </c>
      <c r="AN1400" s="5" t="str">
        <f t="shared" si="393"/>
        <v>budiyonoBMJ&gt; 5SELATAN12 RODA</v>
      </c>
      <c r="AO1400" s="5" t="str">
        <f t="shared" si="394"/>
        <v>budiyono&gt; 5SELATAN12 RODA</v>
      </c>
      <c r="AP1400" s="5" t="str">
        <f t="shared" si="395"/>
        <v>44192NIGHT</v>
      </c>
    </row>
    <row r="1401" spans="1:42" x14ac:dyDescent="0.3">
      <c r="A1401" s="33">
        <v>1</v>
      </c>
      <c r="B1401" s="33"/>
      <c r="C1401" s="70">
        <v>44192</v>
      </c>
      <c r="D1401" s="71" t="s">
        <v>87</v>
      </c>
      <c r="E1401" s="70">
        <v>44192.872916666667</v>
      </c>
      <c r="F1401" s="71">
        <v>5156721</v>
      </c>
      <c r="G1401" s="33" t="s">
        <v>38</v>
      </c>
      <c r="H1401" s="33" t="s">
        <v>279</v>
      </c>
      <c r="I1401" s="33" t="s">
        <v>103</v>
      </c>
      <c r="J1401" s="33" t="s">
        <v>110</v>
      </c>
      <c r="K1401" s="63" t="s">
        <v>82</v>
      </c>
      <c r="L1401" s="32" t="str">
        <f t="shared" si="396"/>
        <v>AXOR4843</v>
      </c>
      <c r="M1401" s="32" t="str">
        <f t="shared" si="397"/>
        <v>BMJ</v>
      </c>
      <c r="N1401" s="32" t="str">
        <f t="shared" si="398"/>
        <v>12 RODA</v>
      </c>
      <c r="O1401" s="146">
        <v>44192.873807870368</v>
      </c>
      <c r="P1401" s="65">
        <v>44192.881620370368</v>
      </c>
      <c r="Q1401" s="65"/>
      <c r="R1401" s="66">
        <v>1</v>
      </c>
      <c r="S1401" s="66">
        <v>53640</v>
      </c>
      <c r="T1401" s="66">
        <v>19760</v>
      </c>
      <c r="U1401" s="67">
        <f t="shared" si="390"/>
        <v>33.880000000000003</v>
      </c>
      <c r="V1401" s="66">
        <f t="shared" si="381"/>
        <v>1017755.2000000001</v>
      </c>
      <c r="W1401" s="66" t="str">
        <f t="shared" si="382"/>
        <v>1 &gt; 3</v>
      </c>
      <c r="X1401" s="66">
        <f>A1401+SUMIFS(Presensi!F:F,Presensi!E:E,'Entry Data'!AP1401)</f>
        <v>1</v>
      </c>
      <c r="Y1401" s="66">
        <f>IFERROR(INDEX('Retasi Pricing'!F:F,MATCH('Entry Data'!AM1401,'Retasi Pricing'!E:E,0))*X1401,"")</f>
        <v>38000</v>
      </c>
      <c r="Z1401" s="62" t="s">
        <v>26</v>
      </c>
      <c r="AA1401" s="62" t="s">
        <v>27</v>
      </c>
      <c r="AB1401" s="32"/>
      <c r="AC1401" s="32" t="s">
        <v>196</v>
      </c>
      <c r="AD1401" s="32" t="str">
        <f t="shared" si="383"/>
        <v/>
      </c>
      <c r="AF1401" s="5" t="str">
        <f t="shared" si="384"/>
        <v>suwarno44192</v>
      </c>
      <c r="AG1401" s="5" t="str">
        <f t="shared" si="385"/>
        <v>BMJ 07244192SELATANNIGHT</v>
      </c>
      <c r="AH1401" s="5" t="str">
        <f t="shared" si="386"/>
        <v>suwarno44192SELATANNIGHT</v>
      </c>
      <c r="AI1401" s="5" t="str">
        <f t="shared" si="387"/>
        <v>BMJ 07244192NIGHT</v>
      </c>
      <c r="AJ1401" s="5" t="str">
        <f t="shared" si="388"/>
        <v>suwarno44192NIGHT</v>
      </c>
      <c r="AK1401" s="5" t="str">
        <f t="shared" si="389"/>
        <v>suwarnoBMJ</v>
      </c>
      <c r="AL1401" s="5" t="str">
        <f t="shared" si="391"/>
        <v>1SELATAN</v>
      </c>
      <c r="AM1401" s="5" t="str">
        <f t="shared" si="392"/>
        <v>1 &gt; 3SELATAN12 RODA</v>
      </c>
      <c r="AN1401" s="5" t="str">
        <f t="shared" si="393"/>
        <v>suwarnoBMJ1 &gt; 3SELATAN12 RODA</v>
      </c>
      <c r="AO1401" s="5" t="str">
        <f t="shared" si="394"/>
        <v>suwarno1 &gt; 3SELATAN12 RODA</v>
      </c>
      <c r="AP1401" s="5" t="str">
        <f t="shared" si="395"/>
        <v>44192NIGHT</v>
      </c>
    </row>
    <row r="1402" spans="1:42" x14ac:dyDescent="0.3">
      <c r="A1402" s="33">
        <v>1</v>
      </c>
      <c r="B1402" s="33"/>
      <c r="C1402" s="70">
        <v>44192</v>
      </c>
      <c r="D1402" s="71" t="s">
        <v>87</v>
      </c>
      <c r="E1402" s="70">
        <v>44193.020138888889</v>
      </c>
      <c r="F1402" s="71">
        <v>5156923</v>
      </c>
      <c r="G1402" s="33" t="s">
        <v>38</v>
      </c>
      <c r="H1402" s="33" t="s">
        <v>279</v>
      </c>
      <c r="I1402" s="33" t="s">
        <v>103</v>
      </c>
      <c r="J1402" s="33" t="s">
        <v>110</v>
      </c>
      <c r="K1402" s="63" t="s">
        <v>82</v>
      </c>
      <c r="L1402" s="32" t="str">
        <f t="shared" si="396"/>
        <v>AXOR4843</v>
      </c>
      <c r="M1402" s="32" t="str">
        <f t="shared" si="397"/>
        <v>BMJ</v>
      </c>
      <c r="N1402" s="32" t="str">
        <f t="shared" si="398"/>
        <v>12 RODA</v>
      </c>
      <c r="O1402" s="146">
        <v>44193.020787037036</v>
      </c>
      <c r="P1402" s="65">
        <v>44193.020787037036</v>
      </c>
      <c r="Q1402" s="65"/>
      <c r="R1402" s="66">
        <v>2</v>
      </c>
      <c r="S1402" s="66">
        <v>54180</v>
      </c>
      <c r="T1402" s="66">
        <v>19760</v>
      </c>
      <c r="U1402" s="67">
        <f t="shared" si="390"/>
        <v>34.42</v>
      </c>
      <c r="V1402" s="66">
        <f t="shared" si="381"/>
        <v>1033976.8</v>
      </c>
      <c r="W1402" s="66" t="str">
        <f t="shared" si="382"/>
        <v>1 &gt; 3</v>
      </c>
      <c r="X1402" s="66">
        <f>A1402+SUMIFS(Presensi!F:F,Presensi!E:E,'Entry Data'!AP1402)</f>
        <v>1</v>
      </c>
      <c r="Y1402" s="66">
        <f>IFERROR(INDEX('Retasi Pricing'!F:F,MATCH('Entry Data'!AM1402,'Retasi Pricing'!E:E,0))*X1402,"")</f>
        <v>38000</v>
      </c>
      <c r="Z1402" s="62" t="s">
        <v>26</v>
      </c>
      <c r="AA1402" s="62" t="s">
        <v>27</v>
      </c>
      <c r="AB1402" s="32"/>
      <c r="AC1402" s="32" t="s">
        <v>196</v>
      </c>
      <c r="AD1402" s="32" t="str">
        <f t="shared" si="383"/>
        <v/>
      </c>
      <c r="AF1402" s="5" t="str">
        <f t="shared" si="384"/>
        <v>suwarno44192</v>
      </c>
      <c r="AG1402" s="5" t="str">
        <f t="shared" si="385"/>
        <v>BMJ 07244192SELATANNIGHT</v>
      </c>
      <c r="AH1402" s="5" t="str">
        <f t="shared" si="386"/>
        <v>suwarno44192SELATANNIGHT</v>
      </c>
      <c r="AI1402" s="5" t="str">
        <f t="shared" si="387"/>
        <v>BMJ 07244192NIGHT</v>
      </c>
      <c r="AJ1402" s="5" t="str">
        <f t="shared" si="388"/>
        <v>suwarno44192NIGHT</v>
      </c>
      <c r="AK1402" s="5" t="str">
        <f t="shared" si="389"/>
        <v>suwarnoBMJ</v>
      </c>
      <c r="AL1402" s="5" t="str">
        <f t="shared" si="391"/>
        <v>2SELATAN</v>
      </c>
      <c r="AM1402" s="5" t="str">
        <f t="shared" si="392"/>
        <v>1 &gt; 3SELATAN12 RODA</v>
      </c>
      <c r="AN1402" s="5" t="str">
        <f t="shared" si="393"/>
        <v>suwarnoBMJ1 &gt; 3SELATAN12 RODA</v>
      </c>
      <c r="AO1402" s="5" t="str">
        <f t="shared" si="394"/>
        <v>suwarno1 &gt; 3SELATAN12 RODA</v>
      </c>
      <c r="AP1402" s="5" t="str">
        <f t="shared" si="395"/>
        <v>44192NIGHT</v>
      </c>
    </row>
    <row r="1403" spans="1:42" x14ac:dyDescent="0.3">
      <c r="A1403" s="33">
        <v>1</v>
      </c>
      <c r="B1403" s="33"/>
      <c r="C1403" s="70">
        <v>44192</v>
      </c>
      <c r="D1403" s="71" t="s">
        <v>87</v>
      </c>
      <c r="E1403" s="70">
        <v>44193.130555555559</v>
      </c>
      <c r="F1403" s="71">
        <v>5157035</v>
      </c>
      <c r="G1403" s="33" t="s">
        <v>38</v>
      </c>
      <c r="H1403" s="33" t="s">
        <v>279</v>
      </c>
      <c r="I1403" s="33" t="s">
        <v>103</v>
      </c>
      <c r="J1403" s="33" t="s">
        <v>110</v>
      </c>
      <c r="K1403" s="63" t="s">
        <v>82</v>
      </c>
      <c r="L1403" s="32" t="str">
        <f t="shared" si="396"/>
        <v>AXOR4843</v>
      </c>
      <c r="M1403" s="32" t="str">
        <f t="shared" si="397"/>
        <v>BMJ</v>
      </c>
      <c r="N1403" s="32" t="str">
        <f t="shared" si="398"/>
        <v>12 RODA</v>
      </c>
      <c r="O1403" s="146">
        <v>44193.130949074075</v>
      </c>
      <c r="P1403" s="65">
        <v>44193.130949074075</v>
      </c>
      <c r="Q1403" s="65"/>
      <c r="R1403" s="66">
        <v>3</v>
      </c>
      <c r="S1403" s="66">
        <v>53640</v>
      </c>
      <c r="T1403" s="66">
        <v>19760</v>
      </c>
      <c r="U1403" s="67">
        <f t="shared" si="390"/>
        <v>33.880000000000003</v>
      </c>
      <c r="V1403" s="66">
        <f t="shared" si="381"/>
        <v>1017755.2000000001</v>
      </c>
      <c r="W1403" s="66" t="str">
        <f t="shared" si="382"/>
        <v>1 &gt; 3</v>
      </c>
      <c r="X1403" s="66">
        <f>A1403+SUMIFS(Presensi!F:F,Presensi!E:E,'Entry Data'!AP1403)</f>
        <v>1</v>
      </c>
      <c r="Y1403" s="66">
        <f>IFERROR(INDEX('Retasi Pricing'!F:F,MATCH('Entry Data'!AM1403,'Retasi Pricing'!E:E,0))*X1403,"")</f>
        <v>38000</v>
      </c>
      <c r="Z1403" s="62" t="s">
        <v>26</v>
      </c>
      <c r="AA1403" s="62" t="s">
        <v>27</v>
      </c>
      <c r="AB1403" s="32"/>
      <c r="AC1403" s="32" t="s">
        <v>196</v>
      </c>
      <c r="AD1403" s="32" t="str">
        <f t="shared" si="383"/>
        <v/>
      </c>
      <c r="AF1403" s="5" t="str">
        <f t="shared" si="384"/>
        <v>suwarno44192</v>
      </c>
      <c r="AG1403" s="5" t="str">
        <f t="shared" si="385"/>
        <v>BMJ 07244192SELATANNIGHT</v>
      </c>
      <c r="AH1403" s="5" t="str">
        <f t="shared" si="386"/>
        <v>suwarno44192SELATANNIGHT</v>
      </c>
      <c r="AI1403" s="5" t="str">
        <f t="shared" si="387"/>
        <v>BMJ 07244192NIGHT</v>
      </c>
      <c r="AJ1403" s="5" t="str">
        <f t="shared" si="388"/>
        <v>suwarno44192NIGHT</v>
      </c>
      <c r="AK1403" s="5" t="str">
        <f t="shared" si="389"/>
        <v>suwarnoBMJ</v>
      </c>
      <c r="AL1403" s="5" t="str">
        <f t="shared" si="391"/>
        <v>3SELATAN</v>
      </c>
      <c r="AM1403" s="5" t="str">
        <f t="shared" si="392"/>
        <v>1 &gt; 3SELATAN12 RODA</v>
      </c>
      <c r="AN1403" s="5" t="str">
        <f t="shared" si="393"/>
        <v>suwarnoBMJ1 &gt; 3SELATAN12 RODA</v>
      </c>
      <c r="AO1403" s="5" t="str">
        <f t="shared" si="394"/>
        <v>suwarno1 &gt; 3SELATAN12 RODA</v>
      </c>
      <c r="AP1403" s="5" t="str">
        <f t="shared" si="395"/>
        <v>44192NIGHT</v>
      </c>
    </row>
    <row r="1404" spans="1:42" x14ac:dyDescent="0.3">
      <c r="A1404" s="33">
        <v>1</v>
      </c>
      <c r="B1404" s="33"/>
      <c r="C1404" s="70">
        <v>44192</v>
      </c>
      <c r="D1404" s="71" t="s">
        <v>87</v>
      </c>
      <c r="E1404" s="70">
        <v>44193.195833333331</v>
      </c>
      <c r="F1404" s="71">
        <v>5157110</v>
      </c>
      <c r="G1404" s="33" t="s">
        <v>20</v>
      </c>
      <c r="H1404" s="33" t="s">
        <v>21</v>
      </c>
      <c r="I1404" s="33" t="s">
        <v>51</v>
      </c>
      <c r="J1404" s="33" t="s">
        <v>46</v>
      </c>
      <c r="K1404" s="63" t="s">
        <v>82</v>
      </c>
      <c r="L1404" s="32" t="str">
        <f t="shared" si="396"/>
        <v>AXOR4843</v>
      </c>
      <c r="M1404" s="32" t="str">
        <f t="shared" si="397"/>
        <v>BMJ</v>
      </c>
      <c r="N1404" s="32" t="str">
        <f t="shared" si="398"/>
        <v>12 RODA</v>
      </c>
      <c r="O1404" s="146">
        <v>44193.196261574078</v>
      </c>
      <c r="P1404" s="65">
        <v>44193.196261574078</v>
      </c>
      <c r="Q1404" s="65"/>
      <c r="R1404" s="66">
        <v>4</v>
      </c>
      <c r="S1404" s="66">
        <v>52120</v>
      </c>
      <c r="T1404" s="66">
        <v>19760</v>
      </c>
      <c r="U1404" s="67">
        <f t="shared" si="390"/>
        <v>32.36</v>
      </c>
      <c r="V1404" s="66">
        <f t="shared" si="381"/>
        <v>656163.72</v>
      </c>
      <c r="W1404" s="66" t="str">
        <f t="shared" si="382"/>
        <v>1 &gt; 4</v>
      </c>
      <c r="X1404" s="66">
        <f>A1404+SUMIFS(Presensi!F:F,Presensi!E:E,'Entry Data'!AP1404)</f>
        <v>1</v>
      </c>
      <c r="Y1404" s="66">
        <f>IFERROR(INDEX('Retasi Pricing'!F:F,MATCH('Entry Data'!AM1404,'Retasi Pricing'!E:E,0))*X1404,"")</f>
        <v>27500</v>
      </c>
      <c r="Z1404" s="62" t="s">
        <v>26</v>
      </c>
      <c r="AA1404" s="62" t="s">
        <v>27</v>
      </c>
      <c r="AB1404" s="32"/>
      <c r="AC1404" s="32" t="s">
        <v>196</v>
      </c>
      <c r="AD1404" s="32" t="str">
        <f t="shared" si="383"/>
        <v/>
      </c>
      <c r="AF1404" s="5" t="str">
        <f t="shared" si="384"/>
        <v>suwarno44192</v>
      </c>
      <c r="AG1404" s="5" t="str">
        <f t="shared" si="385"/>
        <v>BMJ 07244192UTARANIGHT</v>
      </c>
      <c r="AH1404" s="5" t="str">
        <f t="shared" si="386"/>
        <v>suwarno44192UTARANIGHT</v>
      </c>
      <c r="AI1404" s="5" t="str">
        <f t="shared" si="387"/>
        <v>BMJ 07244192NIGHT</v>
      </c>
      <c r="AJ1404" s="5" t="str">
        <f t="shared" si="388"/>
        <v>suwarno44192NIGHT</v>
      </c>
      <c r="AK1404" s="5" t="str">
        <f t="shared" si="389"/>
        <v>suwarnoBMJ</v>
      </c>
      <c r="AL1404" s="5" t="str">
        <f t="shared" si="391"/>
        <v>4UTARA</v>
      </c>
      <c r="AM1404" s="5" t="str">
        <f t="shared" si="392"/>
        <v>1 &gt; 4UTARA12 RODA</v>
      </c>
      <c r="AN1404" s="5" t="str">
        <f t="shared" si="393"/>
        <v>suwarnoBMJ1 &gt; 4UTARA12 RODA</v>
      </c>
      <c r="AO1404" s="5" t="str">
        <f t="shared" si="394"/>
        <v>suwarno1 &gt; 4UTARA12 RODA</v>
      </c>
      <c r="AP1404" s="5" t="str">
        <f t="shared" si="395"/>
        <v>44192NIGHT</v>
      </c>
    </row>
    <row r="1405" spans="1:42" x14ac:dyDescent="0.3">
      <c r="A1405" s="33">
        <v>1</v>
      </c>
      <c r="B1405" s="33"/>
      <c r="C1405" s="70">
        <v>44192</v>
      </c>
      <c r="D1405" s="71" t="s">
        <v>87</v>
      </c>
      <c r="E1405" s="70">
        <v>44193.120833333334</v>
      </c>
      <c r="F1405" s="71">
        <v>5157024</v>
      </c>
      <c r="G1405" s="33" t="s">
        <v>20</v>
      </c>
      <c r="H1405" s="33" t="s">
        <v>21</v>
      </c>
      <c r="I1405" s="33" t="s">
        <v>45</v>
      </c>
      <c r="J1405" s="33" t="s">
        <v>46</v>
      </c>
      <c r="K1405" s="63" t="s">
        <v>83</v>
      </c>
      <c r="L1405" s="32" t="str">
        <f t="shared" si="396"/>
        <v>AXOR4843</v>
      </c>
      <c r="M1405" s="32" t="str">
        <f t="shared" si="397"/>
        <v>BMJ</v>
      </c>
      <c r="N1405" s="32" t="str">
        <f t="shared" si="398"/>
        <v>12 RODA</v>
      </c>
      <c r="O1405" s="146">
        <v>44193.121527777781</v>
      </c>
      <c r="P1405" s="65">
        <v>44193.121527777781</v>
      </c>
      <c r="Q1405" s="65"/>
      <c r="R1405" s="66">
        <v>2</v>
      </c>
      <c r="S1405" s="66">
        <v>52180</v>
      </c>
      <c r="T1405" s="66">
        <v>19940</v>
      </c>
      <c r="U1405" s="67">
        <f t="shared" si="390"/>
        <v>32.24</v>
      </c>
      <c r="V1405" s="66">
        <f t="shared" si="381"/>
        <v>653730.4800000001</v>
      </c>
      <c r="W1405" s="66" t="str">
        <f t="shared" si="382"/>
        <v>1 &gt; 4</v>
      </c>
      <c r="X1405" s="66">
        <f>A1405+SUMIFS(Presensi!F:F,Presensi!E:E,'Entry Data'!AP1405)</f>
        <v>1</v>
      </c>
      <c r="Y1405" s="66">
        <f>IFERROR(INDEX('Retasi Pricing'!F:F,MATCH('Entry Data'!AM1405,'Retasi Pricing'!E:E,0))*X1405,"")</f>
        <v>27500</v>
      </c>
      <c r="Z1405" s="62" t="s">
        <v>26</v>
      </c>
      <c r="AA1405" s="62" t="s">
        <v>27</v>
      </c>
      <c r="AB1405" s="32"/>
      <c r="AC1405" s="32" t="s">
        <v>212</v>
      </c>
      <c r="AD1405" s="32" t="str">
        <f t="shared" si="383"/>
        <v/>
      </c>
      <c r="AF1405" s="5" t="str">
        <f t="shared" si="384"/>
        <v>reso sungkowo44192</v>
      </c>
      <c r="AG1405" s="5" t="str">
        <f t="shared" si="385"/>
        <v>BMJ 07344192UTARANIGHT</v>
      </c>
      <c r="AH1405" s="5" t="str">
        <f t="shared" si="386"/>
        <v>reso sungkowo44192UTARANIGHT</v>
      </c>
      <c r="AI1405" s="5" t="str">
        <f t="shared" si="387"/>
        <v>BMJ 07344192NIGHT</v>
      </c>
      <c r="AJ1405" s="5" t="str">
        <f t="shared" si="388"/>
        <v>reso sungkowo44192NIGHT</v>
      </c>
      <c r="AK1405" s="5" t="str">
        <f t="shared" si="389"/>
        <v>reso sungkowoBMJ</v>
      </c>
      <c r="AL1405" s="5" t="str">
        <f t="shared" si="391"/>
        <v>2UTARA</v>
      </c>
      <c r="AM1405" s="5" t="str">
        <f t="shared" si="392"/>
        <v>1 &gt; 4UTARA12 RODA</v>
      </c>
      <c r="AN1405" s="5" t="str">
        <f t="shared" si="393"/>
        <v>reso sungkowoBMJ1 &gt; 4UTARA12 RODA</v>
      </c>
      <c r="AO1405" s="5" t="str">
        <f t="shared" si="394"/>
        <v>reso sungkowo1 &gt; 4UTARA12 RODA</v>
      </c>
      <c r="AP1405" s="5" t="str">
        <f t="shared" si="395"/>
        <v>44192NIGHT</v>
      </c>
    </row>
    <row r="1406" spans="1:42" x14ac:dyDescent="0.3">
      <c r="A1406" s="33">
        <v>1</v>
      </c>
      <c r="B1406" s="33"/>
      <c r="C1406" s="70">
        <v>44192</v>
      </c>
      <c r="D1406" s="71" t="s">
        <v>87</v>
      </c>
      <c r="E1406" s="70">
        <v>44193.197916666664</v>
      </c>
      <c r="F1406" s="71">
        <v>5157114</v>
      </c>
      <c r="G1406" s="33" t="s">
        <v>20</v>
      </c>
      <c r="H1406" s="33" t="s">
        <v>21</v>
      </c>
      <c r="I1406" s="33" t="s">
        <v>45</v>
      </c>
      <c r="J1406" s="33" t="s">
        <v>46</v>
      </c>
      <c r="K1406" s="63" t="s">
        <v>83</v>
      </c>
      <c r="L1406" s="32" t="str">
        <f t="shared" si="396"/>
        <v>AXOR4843</v>
      </c>
      <c r="M1406" s="32" t="str">
        <f t="shared" si="397"/>
        <v>BMJ</v>
      </c>
      <c r="N1406" s="32" t="str">
        <f t="shared" si="398"/>
        <v>12 RODA</v>
      </c>
      <c r="O1406" s="146">
        <v>44193.198344907411</v>
      </c>
      <c r="P1406" s="65">
        <v>44193.198344907411</v>
      </c>
      <c r="Q1406" s="65"/>
      <c r="R1406" s="66">
        <v>3</v>
      </c>
      <c r="S1406" s="66">
        <v>52200</v>
      </c>
      <c r="T1406" s="66">
        <v>19940</v>
      </c>
      <c r="U1406" s="67">
        <f t="shared" si="390"/>
        <v>32.26</v>
      </c>
      <c r="V1406" s="66">
        <f t="shared" si="381"/>
        <v>654136.0199999999</v>
      </c>
      <c r="W1406" s="66" t="str">
        <f t="shared" si="382"/>
        <v>1 &gt; 4</v>
      </c>
      <c r="X1406" s="66">
        <f>A1406+SUMIFS(Presensi!F:F,Presensi!E:E,'Entry Data'!AP1406)</f>
        <v>1</v>
      </c>
      <c r="Y1406" s="66">
        <f>IFERROR(INDEX('Retasi Pricing'!F:F,MATCH('Entry Data'!AM1406,'Retasi Pricing'!E:E,0))*X1406,"")</f>
        <v>27500</v>
      </c>
      <c r="Z1406" s="62" t="s">
        <v>26</v>
      </c>
      <c r="AA1406" s="62" t="s">
        <v>27</v>
      </c>
      <c r="AB1406" s="32"/>
      <c r="AC1406" s="32" t="s">
        <v>212</v>
      </c>
      <c r="AD1406" s="32" t="str">
        <f t="shared" si="383"/>
        <v/>
      </c>
      <c r="AF1406" s="5" t="str">
        <f t="shared" si="384"/>
        <v>reso sungkowo44192</v>
      </c>
      <c r="AG1406" s="5" t="str">
        <f t="shared" si="385"/>
        <v>BMJ 07344192UTARANIGHT</v>
      </c>
      <c r="AH1406" s="5" t="str">
        <f t="shared" si="386"/>
        <v>reso sungkowo44192UTARANIGHT</v>
      </c>
      <c r="AI1406" s="5" t="str">
        <f t="shared" si="387"/>
        <v>BMJ 07344192NIGHT</v>
      </c>
      <c r="AJ1406" s="5" t="str">
        <f t="shared" si="388"/>
        <v>reso sungkowo44192NIGHT</v>
      </c>
      <c r="AK1406" s="5" t="str">
        <f t="shared" si="389"/>
        <v>reso sungkowoBMJ</v>
      </c>
      <c r="AL1406" s="5" t="str">
        <f t="shared" si="391"/>
        <v>3UTARA</v>
      </c>
      <c r="AM1406" s="5" t="str">
        <f t="shared" si="392"/>
        <v>1 &gt; 4UTARA12 RODA</v>
      </c>
      <c r="AN1406" s="5" t="str">
        <f t="shared" si="393"/>
        <v>reso sungkowoBMJ1 &gt; 4UTARA12 RODA</v>
      </c>
      <c r="AO1406" s="5" t="str">
        <f t="shared" si="394"/>
        <v>reso sungkowo1 &gt; 4UTARA12 RODA</v>
      </c>
      <c r="AP1406" s="5" t="str">
        <f t="shared" si="395"/>
        <v>44192NIGHT</v>
      </c>
    </row>
    <row r="1407" spans="1:42" x14ac:dyDescent="0.3">
      <c r="A1407" s="33">
        <v>1</v>
      </c>
      <c r="B1407" s="33"/>
      <c r="C1407" s="70">
        <v>44192</v>
      </c>
      <c r="D1407" s="71" t="s">
        <v>87</v>
      </c>
      <c r="E1407" s="70">
        <v>44192.904166666667</v>
      </c>
      <c r="F1407" s="71">
        <v>5156755</v>
      </c>
      <c r="G1407" s="33" t="s">
        <v>38</v>
      </c>
      <c r="H1407" s="33" t="s">
        <v>279</v>
      </c>
      <c r="I1407" s="33" t="s">
        <v>103</v>
      </c>
      <c r="J1407" s="33" t="s">
        <v>110</v>
      </c>
      <c r="K1407" s="63" t="s">
        <v>85</v>
      </c>
      <c r="L1407" s="32" t="str">
        <f t="shared" si="396"/>
        <v>AXOR4843</v>
      </c>
      <c r="M1407" s="32" t="str">
        <f t="shared" si="397"/>
        <v>BMJ</v>
      </c>
      <c r="N1407" s="32" t="str">
        <f t="shared" si="398"/>
        <v>12 RODA</v>
      </c>
      <c r="O1407" s="146">
        <v>44192.904814814814</v>
      </c>
      <c r="P1407" s="65">
        <v>44192.904814814814</v>
      </c>
      <c r="Q1407" s="65"/>
      <c r="R1407" s="66">
        <v>1</v>
      </c>
      <c r="S1407" s="66">
        <v>52580</v>
      </c>
      <c r="T1407" s="66">
        <v>20000</v>
      </c>
      <c r="U1407" s="67">
        <f t="shared" si="390"/>
        <v>32.58</v>
      </c>
      <c r="V1407" s="66">
        <f t="shared" si="381"/>
        <v>978703.2</v>
      </c>
      <c r="W1407" s="66" t="str">
        <f t="shared" si="382"/>
        <v>1 &gt; 3</v>
      </c>
      <c r="X1407" s="66">
        <f>A1407+SUMIFS(Presensi!F:F,Presensi!E:E,'Entry Data'!AP1407)</f>
        <v>1</v>
      </c>
      <c r="Y1407" s="66">
        <f>IFERROR(INDEX('Retasi Pricing'!F:F,MATCH('Entry Data'!AM1407,'Retasi Pricing'!E:E,0))*X1407,"")</f>
        <v>38000</v>
      </c>
      <c r="Z1407" s="62" t="s">
        <v>26</v>
      </c>
      <c r="AA1407" s="62" t="s">
        <v>27</v>
      </c>
      <c r="AB1407" s="32"/>
      <c r="AC1407" s="32" t="s">
        <v>212</v>
      </c>
      <c r="AD1407" s="32" t="str">
        <f t="shared" si="383"/>
        <v/>
      </c>
      <c r="AF1407" s="5" t="str">
        <f t="shared" si="384"/>
        <v>reso sungkowo44192</v>
      </c>
      <c r="AG1407" s="5" t="str">
        <f t="shared" si="385"/>
        <v>BMJ 07444192SELATANNIGHT</v>
      </c>
      <c r="AH1407" s="5" t="str">
        <f t="shared" si="386"/>
        <v>reso sungkowo44192SELATANNIGHT</v>
      </c>
      <c r="AI1407" s="5" t="str">
        <f t="shared" si="387"/>
        <v>BMJ 07444192NIGHT</v>
      </c>
      <c r="AJ1407" s="5" t="str">
        <f t="shared" si="388"/>
        <v>reso sungkowo44192NIGHT</v>
      </c>
      <c r="AK1407" s="5" t="str">
        <f t="shared" si="389"/>
        <v>reso sungkowoBMJ</v>
      </c>
      <c r="AL1407" s="5" t="str">
        <f t="shared" si="391"/>
        <v>1SELATAN</v>
      </c>
      <c r="AM1407" s="5" t="str">
        <f t="shared" si="392"/>
        <v>1 &gt; 3SELATAN12 RODA</v>
      </c>
      <c r="AN1407" s="5" t="str">
        <f t="shared" si="393"/>
        <v>reso sungkowoBMJ1 &gt; 3SELATAN12 RODA</v>
      </c>
      <c r="AO1407" s="5" t="str">
        <f t="shared" si="394"/>
        <v>reso sungkowo1 &gt; 3SELATAN12 RODA</v>
      </c>
      <c r="AP1407" s="5" t="str">
        <f t="shared" si="395"/>
        <v>44192NIGHT</v>
      </c>
    </row>
    <row r="1408" spans="1:42" x14ac:dyDescent="0.3">
      <c r="A1408" s="33">
        <v>1</v>
      </c>
      <c r="B1408" s="33"/>
      <c r="C1408" s="70">
        <v>44193</v>
      </c>
      <c r="D1408" s="71" t="s">
        <v>19</v>
      </c>
      <c r="E1408" s="70">
        <v>44193</v>
      </c>
      <c r="F1408" s="71">
        <v>5157286</v>
      </c>
      <c r="G1408" s="33" t="s">
        <v>20</v>
      </c>
      <c r="H1408" s="33" t="s">
        <v>21</v>
      </c>
      <c r="I1408" s="33" t="s">
        <v>51</v>
      </c>
      <c r="J1408" s="33" t="s">
        <v>46</v>
      </c>
      <c r="K1408" s="63" t="s">
        <v>25</v>
      </c>
      <c r="L1408" s="32" t="str">
        <f t="shared" si="396"/>
        <v>CGE370</v>
      </c>
      <c r="M1408" s="32" t="str">
        <f t="shared" si="397"/>
        <v>BMJ II</v>
      </c>
      <c r="N1408" s="32" t="str">
        <f t="shared" si="398"/>
        <v>12 RODA</v>
      </c>
      <c r="O1408" s="146">
        <v>0.39621527777777782</v>
      </c>
      <c r="P1408" s="65">
        <v>44193.401458333334</v>
      </c>
      <c r="Q1408" s="65"/>
      <c r="R1408" s="66">
        <v>1</v>
      </c>
      <c r="S1408" s="66">
        <v>47160</v>
      </c>
      <c r="T1408" s="66">
        <v>18880</v>
      </c>
      <c r="U1408" s="67">
        <f t="shared" si="390"/>
        <v>28.28</v>
      </c>
      <c r="V1408" s="66">
        <f t="shared" si="381"/>
        <v>573433.56000000006</v>
      </c>
      <c r="W1408" s="66" t="str">
        <f t="shared" si="382"/>
        <v>1 &gt; 4</v>
      </c>
      <c r="X1408" s="66">
        <f>A1408+SUMIFS(Presensi!F:F,Presensi!E:E,'Entry Data'!AP1408)</f>
        <v>1</v>
      </c>
      <c r="Y1408" s="66">
        <f>IFERROR(INDEX('Retasi Pricing'!F:F,MATCH('Entry Data'!AM1408,'Retasi Pricing'!E:E,0))*X1408,"")</f>
        <v>27500</v>
      </c>
      <c r="Z1408" s="62" t="s">
        <v>26</v>
      </c>
      <c r="AA1408" s="62" t="s">
        <v>27</v>
      </c>
      <c r="AB1408" s="32"/>
      <c r="AC1408" s="32" t="s">
        <v>207</v>
      </c>
      <c r="AD1408" s="32" t="str">
        <f t="shared" si="383"/>
        <v/>
      </c>
      <c r="AF1408" s="5" t="str">
        <f t="shared" si="384"/>
        <v>umar abadi44193</v>
      </c>
      <c r="AG1408" s="5" t="str">
        <f t="shared" si="385"/>
        <v>BMJ 04044193UTARADAY</v>
      </c>
      <c r="AH1408" s="5" t="str">
        <f t="shared" si="386"/>
        <v>umar abadi44193UTARADAY</v>
      </c>
      <c r="AI1408" s="5" t="str">
        <f t="shared" si="387"/>
        <v>BMJ 04044193DAY</v>
      </c>
      <c r="AJ1408" s="5" t="str">
        <f t="shared" si="388"/>
        <v>umar abadi44193DAY</v>
      </c>
      <c r="AK1408" s="5" t="str">
        <f t="shared" si="389"/>
        <v>umar abadiBMJ II</v>
      </c>
      <c r="AL1408" s="5" t="str">
        <f t="shared" si="391"/>
        <v>1UTARA</v>
      </c>
      <c r="AM1408" s="5" t="str">
        <f t="shared" si="392"/>
        <v>1 &gt; 4UTARA12 RODA</v>
      </c>
      <c r="AN1408" s="5" t="str">
        <f t="shared" si="393"/>
        <v>umar abadiBMJ II1 &gt; 4UTARA12 RODA</v>
      </c>
      <c r="AO1408" s="5" t="str">
        <f t="shared" si="394"/>
        <v>umar abadi1 &gt; 4UTARA12 RODA</v>
      </c>
      <c r="AP1408" s="5" t="str">
        <f t="shared" si="395"/>
        <v>44193DAY</v>
      </c>
    </row>
    <row r="1409" spans="1:42" x14ac:dyDescent="0.3">
      <c r="A1409" s="33">
        <v>1</v>
      </c>
      <c r="B1409" s="33"/>
      <c r="C1409" s="70">
        <v>44193</v>
      </c>
      <c r="D1409" s="71" t="s">
        <v>19</v>
      </c>
      <c r="E1409" s="70">
        <v>44193</v>
      </c>
      <c r="F1409" s="71">
        <v>5157376</v>
      </c>
      <c r="G1409" s="33" t="s">
        <v>20</v>
      </c>
      <c r="H1409" s="33" t="s">
        <v>21</v>
      </c>
      <c r="I1409" s="33" t="s">
        <v>51</v>
      </c>
      <c r="J1409" s="33" t="s">
        <v>46</v>
      </c>
      <c r="K1409" s="63" t="s">
        <v>25</v>
      </c>
      <c r="L1409" s="32" t="str">
        <f t="shared" si="396"/>
        <v>CGE370</v>
      </c>
      <c r="M1409" s="32" t="str">
        <f t="shared" si="397"/>
        <v>BMJ II</v>
      </c>
      <c r="N1409" s="32" t="str">
        <f t="shared" si="398"/>
        <v>12 RODA</v>
      </c>
      <c r="O1409" s="146">
        <v>0.45982638888888888</v>
      </c>
      <c r="P1409" s="65">
        <v>44193.459826388891</v>
      </c>
      <c r="Q1409" s="65"/>
      <c r="R1409" s="66">
        <v>2</v>
      </c>
      <c r="S1409" s="66">
        <v>48560</v>
      </c>
      <c r="T1409" s="66">
        <v>18880</v>
      </c>
      <c r="U1409" s="67">
        <f t="shared" si="390"/>
        <v>29.68</v>
      </c>
      <c r="V1409" s="66">
        <f t="shared" si="381"/>
        <v>601821.36</v>
      </c>
      <c r="W1409" s="66" t="str">
        <f t="shared" si="382"/>
        <v>1 &gt; 4</v>
      </c>
      <c r="X1409" s="66">
        <f>A1409+SUMIFS(Presensi!F:F,Presensi!E:E,'Entry Data'!AP1409)</f>
        <v>1</v>
      </c>
      <c r="Y1409" s="66">
        <f>IFERROR(INDEX('Retasi Pricing'!F:F,MATCH('Entry Data'!AM1409,'Retasi Pricing'!E:E,0))*X1409,"")</f>
        <v>27500</v>
      </c>
      <c r="Z1409" s="62" t="s">
        <v>26</v>
      </c>
      <c r="AA1409" s="62" t="s">
        <v>27</v>
      </c>
      <c r="AB1409" s="32"/>
      <c r="AC1409" s="32" t="s">
        <v>207</v>
      </c>
      <c r="AD1409" s="32" t="str">
        <f t="shared" si="383"/>
        <v/>
      </c>
      <c r="AF1409" s="5" t="str">
        <f t="shared" si="384"/>
        <v>umar abadi44193</v>
      </c>
      <c r="AG1409" s="5" t="str">
        <f t="shared" si="385"/>
        <v>BMJ 04044193UTARADAY</v>
      </c>
      <c r="AH1409" s="5" t="str">
        <f t="shared" si="386"/>
        <v>umar abadi44193UTARADAY</v>
      </c>
      <c r="AI1409" s="5" t="str">
        <f t="shared" si="387"/>
        <v>BMJ 04044193DAY</v>
      </c>
      <c r="AJ1409" s="5" t="str">
        <f t="shared" si="388"/>
        <v>umar abadi44193DAY</v>
      </c>
      <c r="AK1409" s="5" t="str">
        <f t="shared" si="389"/>
        <v>umar abadiBMJ II</v>
      </c>
      <c r="AL1409" s="5" t="str">
        <f t="shared" si="391"/>
        <v>2UTARA</v>
      </c>
      <c r="AM1409" s="5" t="str">
        <f t="shared" si="392"/>
        <v>1 &gt; 4UTARA12 RODA</v>
      </c>
      <c r="AN1409" s="5" t="str">
        <f t="shared" si="393"/>
        <v>umar abadiBMJ II1 &gt; 4UTARA12 RODA</v>
      </c>
      <c r="AO1409" s="5" t="str">
        <f t="shared" si="394"/>
        <v>umar abadi1 &gt; 4UTARA12 RODA</v>
      </c>
      <c r="AP1409" s="5" t="str">
        <f t="shared" si="395"/>
        <v>44193DAY</v>
      </c>
    </row>
    <row r="1410" spans="1:42" x14ac:dyDescent="0.3">
      <c r="A1410" s="33">
        <v>1</v>
      </c>
      <c r="B1410" s="33"/>
      <c r="C1410" s="70">
        <v>44193</v>
      </c>
      <c r="D1410" s="71" t="s">
        <v>19</v>
      </c>
      <c r="E1410" s="70">
        <v>44193</v>
      </c>
      <c r="F1410" s="71">
        <v>5157475</v>
      </c>
      <c r="G1410" s="33" t="s">
        <v>20</v>
      </c>
      <c r="H1410" s="33" t="s">
        <v>21</v>
      </c>
      <c r="I1410" s="33" t="s">
        <v>45</v>
      </c>
      <c r="J1410" s="33" t="s">
        <v>46</v>
      </c>
      <c r="K1410" s="63" t="s">
        <v>25</v>
      </c>
      <c r="L1410" s="32" t="str">
        <f t="shared" si="396"/>
        <v>CGE370</v>
      </c>
      <c r="M1410" s="32" t="str">
        <f t="shared" si="397"/>
        <v>BMJ II</v>
      </c>
      <c r="N1410" s="32" t="str">
        <f t="shared" si="398"/>
        <v>12 RODA</v>
      </c>
      <c r="O1410" s="146">
        <v>0.52854166666666669</v>
      </c>
      <c r="P1410" s="65">
        <v>44193.528541666667</v>
      </c>
      <c r="Q1410" s="65"/>
      <c r="R1410" s="66">
        <v>3</v>
      </c>
      <c r="S1410" s="66">
        <v>49140</v>
      </c>
      <c r="T1410" s="66">
        <v>18880</v>
      </c>
      <c r="U1410" s="67">
        <f t="shared" si="390"/>
        <v>30.26</v>
      </c>
      <c r="V1410" s="66">
        <f t="shared" si="381"/>
        <v>613582.02</v>
      </c>
      <c r="W1410" s="66" t="str">
        <f t="shared" si="382"/>
        <v>1 &gt; 4</v>
      </c>
      <c r="X1410" s="66">
        <f>A1410+SUMIFS(Presensi!F:F,Presensi!E:E,'Entry Data'!AP1410)</f>
        <v>1</v>
      </c>
      <c r="Y1410" s="66">
        <f>IFERROR(INDEX('Retasi Pricing'!F:F,MATCH('Entry Data'!AM1410,'Retasi Pricing'!E:E,0))*X1410,"")</f>
        <v>27500</v>
      </c>
      <c r="Z1410" s="62" t="s">
        <v>26</v>
      </c>
      <c r="AA1410" s="62" t="s">
        <v>27</v>
      </c>
      <c r="AB1410" s="32"/>
      <c r="AC1410" s="32" t="s">
        <v>207</v>
      </c>
      <c r="AD1410" s="32" t="str">
        <f t="shared" si="383"/>
        <v/>
      </c>
      <c r="AF1410" s="5" t="str">
        <f t="shared" si="384"/>
        <v>umar abadi44193</v>
      </c>
      <c r="AG1410" s="5" t="str">
        <f t="shared" si="385"/>
        <v>BMJ 04044193UTARADAY</v>
      </c>
      <c r="AH1410" s="5" t="str">
        <f t="shared" si="386"/>
        <v>umar abadi44193UTARADAY</v>
      </c>
      <c r="AI1410" s="5" t="str">
        <f t="shared" si="387"/>
        <v>BMJ 04044193DAY</v>
      </c>
      <c r="AJ1410" s="5" t="str">
        <f t="shared" si="388"/>
        <v>umar abadi44193DAY</v>
      </c>
      <c r="AK1410" s="5" t="str">
        <f t="shared" si="389"/>
        <v>umar abadiBMJ II</v>
      </c>
      <c r="AL1410" s="5" t="str">
        <f t="shared" si="391"/>
        <v>3UTARA</v>
      </c>
      <c r="AM1410" s="5" t="str">
        <f t="shared" si="392"/>
        <v>1 &gt; 4UTARA12 RODA</v>
      </c>
      <c r="AN1410" s="5" t="str">
        <f t="shared" si="393"/>
        <v>umar abadiBMJ II1 &gt; 4UTARA12 RODA</v>
      </c>
      <c r="AO1410" s="5" t="str">
        <f t="shared" si="394"/>
        <v>umar abadi1 &gt; 4UTARA12 RODA</v>
      </c>
      <c r="AP1410" s="5" t="str">
        <f t="shared" si="395"/>
        <v>44193DAY</v>
      </c>
    </row>
    <row r="1411" spans="1:42" x14ac:dyDescent="0.3">
      <c r="A1411" s="33">
        <v>1</v>
      </c>
      <c r="B1411" s="33"/>
      <c r="C1411" s="70">
        <v>44193</v>
      </c>
      <c r="D1411" s="71" t="s">
        <v>19</v>
      </c>
      <c r="E1411" s="70">
        <v>44193</v>
      </c>
      <c r="F1411" s="71">
        <v>5157554</v>
      </c>
      <c r="G1411" s="33" t="s">
        <v>20</v>
      </c>
      <c r="H1411" s="33" t="s">
        <v>21</v>
      </c>
      <c r="I1411" s="33" t="s">
        <v>45</v>
      </c>
      <c r="J1411" s="33" t="s">
        <v>46</v>
      </c>
      <c r="K1411" s="63" t="s">
        <v>25</v>
      </c>
      <c r="L1411" s="32" t="str">
        <f t="shared" si="396"/>
        <v>CGE370</v>
      </c>
      <c r="M1411" s="32" t="str">
        <f t="shared" si="397"/>
        <v>BMJ II</v>
      </c>
      <c r="N1411" s="32" t="str">
        <f t="shared" si="398"/>
        <v>12 RODA</v>
      </c>
      <c r="O1411" s="146">
        <v>0.59207175925925926</v>
      </c>
      <c r="P1411" s="65">
        <v>44193.59207175926</v>
      </c>
      <c r="Q1411" s="65"/>
      <c r="R1411" s="66">
        <v>4</v>
      </c>
      <c r="S1411" s="66">
        <v>49500</v>
      </c>
      <c r="T1411" s="66">
        <v>18880</v>
      </c>
      <c r="U1411" s="67">
        <f t="shared" si="390"/>
        <v>30.62</v>
      </c>
      <c r="V1411" s="66">
        <f t="shared" si="381"/>
        <v>620881.74</v>
      </c>
      <c r="W1411" s="66" t="str">
        <f t="shared" si="382"/>
        <v>1 &gt; 4</v>
      </c>
      <c r="X1411" s="66">
        <f>A1411+SUMIFS(Presensi!F:F,Presensi!E:E,'Entry Data'!AP1411)</f>
        <v>1</v>
      </c>
      <c r="Y1411" s="66">
        <f>IFERROR(INDEX('Retasi Pricing'!F:F,MATCH('Entry Data'!AM1411,'Retasi Pricing'!E:E,0))*X1411,"")</f>
        <v>27500</v>
      </c>
      <c r="Z1411" s="62" t="s">
        <v>26</v>
      </c>
      <c r="AA1411" s="62" t="s">
        <v>27</v>
      </c>
      <c r="AB1411" s="32"/>
      <c r="AC1411" s="32" t="s">
        <v>207</v>
      </c>
      <c r="AD1411" s="32" t="str">
        <f t="shared" si="383"/>
        <v/>
      </c>
      <c r="AF1411" s="5" t="str">
        <f t="shared" si="384"/>
        <v>umar abadi44193</v>
      </c>
      <c r="AG1411" s="5" t="str">
        <f t="shared" si="385"/>
        <v>BMJ 04044193UTARADAY</v>
      </c>
      <c r="AH1411" s="5" t="str">
        <f t="shared" si="386"/>
        <v>umar abadi44193UTARADAY</v>
      </c>
      <c r="AI1411" s="5" t="str">
        <f t="shared" si="387"/>
        <v>BMJ 04044193DAY</v>
      </c>
      <c r="AJ1411" s="5" t="str">
        <f t="shared" si="388"/>
        <v>umar abadi44193DAY</v>
      </c>
      <c r="AK1411" s="5" t="str">
        <f t="shared" si="389"/>
        <v>umar abadiBMJ II</v>
      </c>
      <c r="AL1411" s="5" t="str">
        <f t="shared" si="391"/>
        <v>4UTARA</v>
      </c>
      <c r="AM1411" s="5" t="str">
        <f t="shared" si="392"/>
        <v>1 &gt; 4UTARA12 RODA</v>
      </c>
      <c r="AN1411" s="5" t="str">
        <f t="shared" si="393"/>
        <v>umar abadiBMJ II1 &gt; 4UTARA12 RODA</v>
      </c>
      <c r="AO1411" s="5" t="str">
        <f t="shared" si="394"/>
        <v>umar abadi1 &gt; 4UTARA12 RODA</v>
      </c>
      <c r="AP1411" s="5" t="str">
        <f t="shared" si="395"/>
        <v>44193DAY</v>
      </c>
    </row>
    <row r="1412" spans="1:42" x14ac:dyDescent="0.3">
      <c r="A1412" s="33">
        <v>1</v>
      </c>
      <c r="B1412" s="33"/>
      <c r="C1412" s="70">
        <v>44193</v>
      </c>
      <c r="D1412" s="71" t="s">
        <v>19</v>
      </c>
      <c r="E1412" s="70">
        <v>44193</v>
      </c>
      <c r="F1412" s="71">
        <v>5157638</v>
      </c>
      <c r="G1412" s="33" t="s">
        <v>20</v>
      </c>
      <c r="H1412" s="33" t="s">
        <v>21</v>
      </c>
      <c r="I1412" s="33" t="s">
        <v>45</v>
      </c>
      <c r="J1412" s="33" t="s">
        <v>46</v>
      </c>
      <c r="K1412" s="63" t="s">
        <v>25</v>
      </c>
      <c r="L1412" s="32" t="str">
        <f t="shared" si="396"/>
        <v>CGE370</v>
      </c>
      <c r="M1412" s="32" t="str">
        <f t="shared" si="397"/>
        <v>BMJ II</v>
      </c>
      <c r="N1412" s="32" t="str">
        <f t="shared" si="398"/>
        <v>12 RODA</v>
      </c>
      <c r="O1412" s="146">
        <v>0.65306712962962965</v>
      </c>
      <c r="P1412" s="65">
        <v>44193.653067129628</v>
      </c>
      <c r="Q1412" s="65"/>
      <c r="R1412" s="66">
        <v>5</v>
      </c>
      <c r="S1412" s="66">
        <v>49540</v>
      </c>
      <c r="T1412" s="66">
        <v>18880</v>
      </c>
      <c r="U1412" s="67">
        <f t="shared" si="390"/>
        <v>30.66</v>
      </c>
      <c r="V1412" s="66">
        <f t="shared" si="381"/>
        <v>621692.81999999995</v>
      </c>
      <c r="W1412" s="66" t="str">
        <f t="shared" si="382"/>
        <v>&gt; 5</v>
      </c>
      <c r="X1412" s="66">
        <f>A1412+SUMIFS(Presensi!F:F,Presensi!E:E,'Entry Data'!AP1412)</f>
        <v>1</v>
      </c>
      <c r="Y1412" s="66">
        <f>IFERROR(INDEX('Retasi Pricing'!F:F,MATCH('Entry Data'!AM1412,'Retasi Pricing'!E:E,0))*X1412,"")</f>
        <v>31200</v>
      </c>
      <c r="Z1412" s="62" t="s">
        <v>26</v>
      </c>
      <c r="AA1412" s="62" t="s">
        <v>27</v>
      </c>
      <c r="AB1412" s="32"/>
      <c r="AC1412" s="32" t="s">
        <v>207</v>
      </c>
      <c r="AD1412" s="32" t="str">
        <f t="shared" si="383"/>
        <v/>
      </c>
      <c r="AF1412" s="5" t="str">
        <f t="shared" si="384"/>
        <v>umar abadi44193</v>
      </c>
      <c r="AG1412" s="5" t="str">
        <f t="shared" si="385"/>
        <v>BMJ 04044193UTARADAY</v>
      </c>
      <c r="AH1412" s="5" t="str">
        <f t="shared" si="386"/>
        <v>umar abadi44193UTARADAY</v>
      </c>
      <c r="AI1412" s="5" t="str">
        <f t="shared" si="387"/>
        <v>BMJ 04044193DAY</v>
      </c>
      <c r="AJ1412" s="5" t="str">
        <f t="shared" si="388"/>
        <v>umar abadi44193DAY</v>
      </c>
      <c r="AK1412" s="5" t="str">
        <f t="shared" si="389"/>
        <v>umar abadiBMJ II</v>
      </c>
      <c r="AL1412" s="5" t="str">
        <f t="shared" si="391"/>
        <v>5UTARA</v>
      </c>
      <c r="AM1412" s="5" t="str">
        <f t="shared" si="392"/>
        <v>&gt; 5UTARA12 RODA</v>
      </c>
      <c r="AN1412" s="5" t="str">
        <f t="shared" si="393"/>
        <v>umar abadiBMJ II&gt; 5UTARA12 RODA</v>
      </c>
      <c r="AO1412" s="5" t="str">
        <f t="shared" si="394"/>
        <v>umar abadi&gt; 5UTARA12 RODA</v>
      </c>
      <c r="AP1412" s="5" t="str">
        <f t="shared" si="395"/>
        <v>44193DAY</v>
      </c>
    </row>
    <row r="1413" spans="1:42" x14ac:dyDescent="0.3">
      <c r="A1413" s="33">
        <v>1</v>
      </c>
      <c r="B1413" s="33"/>
      <c r="C1413" s="70">
        <v>44193</v>
      </c>
      <c r="D1413" s="71" t="s">
        <v>19</v>
      </c>
      <c r="E1413" s="70">
        <v>44193</v>
      </c>
      <c r="F1413" s="71">
        <v>5157733</v>
      </c>
      <c r="G1413" s="33" t="s">
        <v>20</v>
      </c>
      <c r="H1413" s="33" t="s">
        <v>50</v>
      </c>
      <c r="I1413" s="33" t="s">
        <v>76</v>
      </c>
      <c r="J1413" s="33" t="s">
        <v>52</v>
      </c>
      <c r="K1413" s="63" t="s">
        <v>25</v>
      </c>
      <c r="L1413" s="32" t="str">
        <f t="shared" si="396"/>
        <v>CGE370</v>
      </c>
      <c r="M1413" s="32" t="str">
        <f t="shared" si="397"/>
        <v>BMJ II</v>
      </c>
      <c r="N1413" s="32" t="str">
        <f t="shared" si="398"/>
        <v>12 RODA</v>
      </c>
      <c r="O1413" s="146">
        <v>0.72585648148148152</v>
      </c>
      <c r="P1413" s="65">
        <v>44193.725856481484</v>
      </c>
      <c r="Q1413" s="65"/>
      <c r="R1413" s="66">
        <v>6</v>
      </c>
      <c r="S1413" s="66">
        <v>50100</v>
      </c>
      <c r="T1413" s="66">
        <v>18880</v>
      </c>
      <c r="U1413" s="67">
        <f t="shared" si="390"/>
        <v>31.22</v>
      </c>
      <c r="V1413" s="66">
        <f t="shared" si="381"/>
        <v>633047.93999999994</v>
      </c>
      <c r="W1413" s="66" t="str">
        <f t="shared" si="382"/>
        <v>&gt; 6</v>
      </c>
      <c r="X1413" s="66">
        <f>A1413+SUMIFS(Presensi!F:F,Presensi!E:E,'Entry Data'!AP1413)</f>
        <v>1</v>
      </c>
      <c r="Y1413" s="66">
        <f>IFERROR(INDEX('Retasi Pricing'!F:F,MATCH('Entry Data'!AM1413,'Retasi Pricing'!E:E,0))*X1413,"")</f>
        <v>34450</v>
      </c>
      <c r="Z1413" s="62" t="s">
        <v>26</v>
      </c>
      <c r="AA1413" s="62" t="s">
        <v>27</v>
      </c>
      <c r="AB1413" s="32"/>
      <c r="AC1413" s="32" t="s">
        <v>207</v>
      </c>
      <c r="AD1413" s="32" t="str">
        <f t="shared" si="383"/>
        <v/>
      </c>
      <c r="AF1413" s="5" t="str">
        <f t="shared" si="384"/>
        <v>umar abadi44193</v>
      </c>
      <c r="AG1413" s="5" t="str">
        <f t="shared" si="385"/>
        <v>BMJ 04044193UTARADAY</v>
      </c>
      <c r="AH1413" s="5" t="str">
        <f t="shared" si="386"/>
        <v>umar abadi44193UTARADAY</v>
      </c>
      <c r="AI1413" s="5" t="str">
        <f t="shared" si="387"/>
        <v>BMJ 04044193DAY</v>
      </c>
      <c r="AJ1413" s="5" t="str">
        <f t="shared" si="388"/>
        <v>umar abadi44193DAY</v>
      </c>
      <c r="AK1413" s="5" t="str">
        <f t="shared" si="389"/>
        <v>umar abadiBMJ II</v>
      </c>
      <c r="AL1413" s="5" t="str">
        <f t="shared" si="391"/>
        <v>6UTARA</v>
      </c>
      <c r="AM1413" s="5" t="str">
        <f t="shared" si="392"/>
        <v>&gt; 6UTARA12 RODA</v>
      </c>
      <c r="AN1413" s="5" t="str">
        <f t="shared" si="393"/>
        <v>umar abadiBMJ II&gt; 6UTARA12 RODA</v>
      </c>
      <c r="AO1413" s="5" t="str">
        <f t="shared" si="394"/>
        <v>umar abadi&gt; 6UTARA12 RODA</v>
      </c>
      <c r="AP1413" s="5" t="str">
        <f t="shared" si="395"/>
        <v>44193DAY</v>
      </c>
    </row>
    <row r="1414" spans="1:42" x14ac:dyDescent="0.3">
      <c r="A1414" s="33">
        <v>1</v>
      </c>
      <c r="B1414" s="33"/>
      <c r="C1414" s="70">
        <v>44193</v>
      </c>
      <c r="D1414" s="71" t="s">
        <v>19</v>
      </c>
      <c r="E1414" s="70">
        <v>44193</v>
      </c>
      <c r="F1414" s="71">
        <v>5157281</v>
      </c>
      <c r="G1414" s="33" t="s">
        <v>20</v>
      </c>
      <c r="H1414" s="33" t="s">
        <v>21</v>
      </c>
      <c r="I1414" s="33" t="s">
        <v>45</v>
      </c>
      <c r="J1414" s="33" t="s">
        <v>46</v>
      </c>
      <c r="K1414" s="63" t="s">
        <v>126</v>
      </c>
      <c r="L1414" s="32" t="str">
        <f t="shared" si="396"/>
        <v>CGE370</v>
      </c>
      <c r="M1414" s="32" t="str">
        <f t="shared" si="397"/>
        <v>BMJ II</v>
      </c>
      <c r="N1414" s="32" t="str">
        <f t="shared" si="398"/>
        <v>12 RODA</v>
      </c>
      <c r="O1414" s="146">
        <v>0.39392361111111113</v>
      </c>
      <c r="P1414" s="65">
        <v>44193.414027777777</v>
      </c>
      <c r="Q1414" s="65"/>
      <c r="R1414" s="66">
        <v>1</v>
      </c>
      <c r="S1414" s="66">
        <v>47800</v>
      </c>
      <c r="T1414" s="66">
        <v>17320</v>
      </c>
      <c r="U1414" s="67">
        <f t="shared" si="390"/>
        <v>30.48</v>
      </c>
      <c r="V1414" s="66">
        <f t="shared" si="381"/>
        <v>618042.96</v>
      </c>
      <c r="W1414" s="66" t="str">
        <f t="shared" si="382"/>
        <v>1 &gt; 4</v>
      </c>
      <c r="X1414" s="66">
        <f>A1414+SUMIFS(Presensi!F:F,Presensi!E:E,'Entry Data'!AP1414)</f>
        <v>1</v>
      </c>
      <c r="Y1414" s="66">
        <f>IFERROR(INDEX('Retasi Pricing'!F:F,MATCH('Entry Data'!AM1414,'Retasi Pricing'!E:E,0))*X1414,"")</f>
        <v>27500</v>
      </c>
      <c r="Z1414" s="62" t="s">
        <v>26</v>
      </c>
      <c r="AA1414" s="62" t="s">
        <v>27</v>
      </c>
      <c r="AB1414" s="32"/>
      <c r="AC1414" s="32" t="s">
        <v>209</v>
      </c>
      <c r="AD1414" s="32" t="str">
        <f t="shared" si="383"/>
        <v/>
      </c>
      <c r="AF1414" s="5" t="str">
        <f t="shared" si="384"/>
        <v>ahmad supawi44193</v>
      </c>
      <c r="AG1414" s="5" t="str">
        <f t="shared" si="385"/>
        <v>BMJ 04244193UTARADAY</v>
      </c>
      <c r="AH1414" s="5" t="str">
        <f t="shared" si="386"/>
        <v>ahmad supawi44193UTARADAY</v>
      </c>
      <c r="AI1414" s="5" t="str">
        <f t="shared" si="387"/>
        <v>BMJ 04244193DAY</v>
      </c>
      <c r="AJ1414" s="5" t="str">
        <f t="shared" si="388"/>
        <v>ahmad supawi44193DAY</v>
      </c>
      <c r="AK1414" s="5" t="str">
        <f t="shared" si="389"/>
        <v>ahmad supawiBMJ II</v>
      </c>
      <c r="AL1414" s="5" t="str">
        <f t="shared" si="391"/>
        <v>1UTARA</v>
      </c>
      <c r="AM1414" s="5" t="str">
        <f t="shared" si="392"/>
        <v>1 &gt; 4UTARA12 RODA</v>
      </c>
      <c r="AN1414" s="5" t="str">
        <f t="shared" si="393"/>
        <v>ahmad supawiBMJ II1 &gt; 4UTARA12 RODA</v>
      </c>
      <c r="AO1414" s="5" t="str">
        <f t="shared" si="394"/>
        <v>ahmad supawi1 &gt; 4UTARA12 RODA</v>
      </c>
      <c r="AP1414" s="5" t="str">
        <f t="shared" si="395"/>
        <v>44193DAY</v>
      </c>
    </row>
    <row r="1415" spans="1:42" x14ac:dyDescent="0.3">
      <c r="A1415" s="33">
        <v>1</v>
      </c>
      <c r="B1415" s="33"/>
      <c r="C1415" s="70">
        <v>44193</v>
      </c>
      <c r="D1415" s="71" t="s">
        <v>19</v>
      </c>
      <c r="E1415" s="70">
        <v>44193</v>
      </c>
      <c r="F1415" s="71">
        <v>5157384</v>
      </c>
      <c r="G1415" s="33" t="s">
        <v>20</v>
      </c>
      <c r="H1415" s="33" t="s">
        <v>21</v>
      </c>
      <c r="I1415" s="33" t="s">
        <v>51</v>
      </c>
      <c r="J1415" s="33" t="s">
        <v>46</v>
      </c>
      <c r="K1415" s="63" t="s">
        <v>126</v>
      </c>
      <c r="L1415" s="32" t="str">
        <f t="shared" si="396"/>
        <v>CGE370</v>
      </c>
      <c r="M1415" s="32" t="str">
        <f t="shared" si="397"/>
        <v>BMJ II</v>
      </c>
      <c r="N1415" s="32" t="str">
        <f t="shared" si="398"/>
        <v>12 RODA</v>
      </c>
      <c r="O1415" s="146">
        <v>0.46456018518518521</v>
      </c>
      <c r="P1415" s="65">
        <v>44193.464560185188</v>
      </c>
      <c r="Q1415" s="65"/>
      <c r="R1415" s="66">
        <v>2</v>
      </c>
      <c r="S1415" s="66">
        <v>46840</v>
      </c>
      <c r="T1415" s="66">
        <v>17320</v>
      </c>
      <c r="U1415" s="67">
        <f t="shared" si="390"/>
        <v>29.52</v>
      </c>
      <c r="V1415" s="66">
        <f t="shared" si="381"/>
        <v>598577.04</v>
      </c>
      <c r="W1415" s="66" t="str">
        <f t="shared" si="382"/>
        <v>1 &gt; 4</v>
      </c>
      <c r="X1415" s="66">
        <f>A1415+SUMIFS(Presensi!F:F,Presensi!E:E,'Entry Data'!AP1415)</f>
        <v>1</v>
      </c>
      <c r="Y1415" s="66">
        <f>IFERROR(INDEX('Retasi Pricing'!F:F,MATCH('Entry Data'!AM1415,'Retasi Pricing'!E:E,0))*X1415,"")</f>
        <v>27500</v>
      </c>
      <c r="Z1415" s="62" t="s">
        <v>26</v>
      </c>
      <c r="AA1415" s="62" t="s">
        <v>27</v>
      </c>
      <c r="AB1415" s="32"/>
      <c r="AC1415" s="32" t="s">
        <v>209</v>
      </c>
      <c r="AD1415" s="32" t="str">
        <f t="shared" si="383"/>
        <v/>
      </c>
      <c r="AF1415" s="5" t="str">
        <f t="shared" si="384"/>
        <v>ahmad supawi44193</v>
      </c>
      <c r="AG1415" s="5" t="str">
        <f t="shared" si="385"/>
        <v>BMJ 04244193UTARADAY</v>
      </c>
      <c r="AH1415" s="5" t="str">
        <f t="shared" si="386"/>
        <v>ahmad supawi44193UTARADAY</v>
      </c>
      <c r="AI1415" s="5" t="str">
        <f t="shared" si="387"/>
        <v>BMJ 04244193DAY</v>
      </c>
      <c r="AJ1415" s="5" t="str">
        <f t="shared" si="388"/>
        <v>ahmad supawi44193DAY</v>
      </c>
      <c r="AK1415" s="5" t="str">
        <f t="shared" si="389"/>
        <v>ahmad supawiBMJ II</v>
      </c>
      <c r="AL1415" s="5" t="str">
        <f t="shared" si="391"/>
        <v>2UTARA</v>
      </c>
      <c r="AM1415" s="5" t="str">
        <f t="shared" si="392"/>
        <v>1 &gt; 4UTARA12 RODA</v>
      </c>
      <c r="AN1415" s="5" t="str">
        <f t="shared" si="393"/>
        <v>ahmad supawiBMJ II1 &gt; 4UTARA12 RODA</v>
      </c>
      <c r="AO1415" s="5" t="str">
        <f t="shared" si="394"/>
        <v>ahmad supawi1 &gt; 4UTARA12 RODA</v>
      </c>
      <c r="AP1415" s="5" t="str">
        <f t="shared" si="395"/>
        <v>44193DAY</v>
      </c>
    </row>
    <row r="1416" spans="1:42" x14ac:dyDescent="0.3">
      <c r="A1416" s="33">
        <v>1</v>
      </c>
      <c r="B1416" s="33"/>
      <c r="C1416" s="70">
        <v>44193</v>
      </c>
      <c r="D1416" s="71" t="s">
        <v>19</v>
      </c>
      <c r="E1416" s="70">
        <v>44193</v>
      </c>
      <c r="F1416" s="71">
        <v>5157470</v>
      </c>
      <c r="G1416" s="33" t="s">
        <v>20</v>
      </c>
      <c r="H1416" s="33" t="s">
        <v>21</v>
      </c>
      <c r="I1416" s="33" t="s">
        <v>51</v>
      </c>
      <c r="J1416" s="33" t="s">
        <v>46</v>
      </c>
      <c r="K1416" s="63" t="s">
        <v>126</v>
      </c>
      <c r="L1416" s="32" t="str">
        <f t="shared" si="396"/>
        <v>CGE370</v>
      </c>
      <c r="M1416" s="32" t="str">
        <f t="shared" si="397"/>
        <v>BMJ II</v>
      </c>
      <c r="N1416" s="32" t="str">
        <f t="shared" si="398"/>
        <v>12 RODA</v>
      </c>
      <c r="O1416" s="146">
        <v>0.5232175925925926</v>
      </c>
      <c r="P1416" s="65">
        <v>44193.523217592592</v>
      </c>
      <c r="Q1416" s="65"/>
      <c r="R1416" s="66">
        <v>3</v>
      </c>
      <c r="S1416" s="66">
        <v>46980</v>
      </c>
      <c r="T1416" s="66">
        <v>17320</v>
      </c>
      <c r="U1416" s="67">
        <f t="shared" si="390"/>
        <v>29.66</v>
      </c>
      <c r="V1416" s="66">
        <f t="shared" si="381"/>
        <v>601415.81999999995</v>
      </c>
      <c r="W1416" s="66" t="str">
        <f t="shared" si="382"/>
        <v>1 &gt; 4</v>
      </c>
      <c r="X1416" s="66">
        <f>A1416+SUMIFS(Presensi!F:F,Presensi!E:E,'Entry Data'!AP1416)</f>
        <v>1</v>
      </c>
      <c r="Y1416" s="66">
        <f>IFERROR(INDEX('Retasi Pricing'!F:F,MATCH('Entry Data'!AM1416,'Retasi Pricing'!E:E,0))*X1416,"")</f>
        <v>27500</v>
      </c>
      <c r="Z1416" s="62" t="s">
        <v>26</v>
      </c>
      <c r="AA1416" s="62" t="s">
        <v>27</v>
      </c>
      <c r="AB1416" s="32"/>
      <c r="AC1416" s="32" t="s">
        <v>209</v>
      </c>
      <c r="AD1416" s="32" t="str">
        <f t="shared" si="383"/>
        <v/>
      </c>
      <c r="AF1416" s="5" t="str">
        <f t="shared" si="384"/>
        <v>ahmad supawi44193</v>
      </c>
      <c r="AG1416" s="5" t="str">
        <f t="shared" si="385"/>
        <v>BMJ 04244193UTARADAY</v>
      </c>
      <c r="AH1416" s="5" t="str">
        <f t="shared" si="386"/>
        <v>ahmad supawi44193UTARADAY</v>
      </c>
      <c r="AI1416" s="5" t="str">
        <f t="shared" si="387"/>
        <v>BMJ 04244193DAY</v>
      </c>
      <c r="AJ1416" s="5" t="str">
        <f t="shared" si="388"/>
        <v>ahmad supawi44193DAY</v>
      </c>
      <c r="AK1416" s="5" t="str">
        <f t="shared" si="389"/>
        <v>ahmad supawiBMJ II</v>
      </c>
      <c r="AL1416" s="5" t="str">
        <f t="shared" si="391"/>
        <v>3UTARA</v>
      </c>
      <c r="AM1416" s="5" t="str">
        <f t="shared" si="392"/>
        <v>1 &gt; 4UTARA12 RODA</v>
      </c>
      <c r="AN1416" s="5" t="str">
        <f t="shared" si="393"/>
        <v>ahmad supawiBMJ II1 &gt; 4UTARA12 RODA</v>
      </c>
      <c r="AO1416" s="5" t="str">
        <f t="shared" si="394"/>
        <v>ahmad supawi1 &gt; 4UTARA12 RODA</v>
      </c>
      <c r="AP1416" s="5" t="str">
        <f t="shared" si="395"/>
        <v>44193DAY</v>
      </c>
    </row>
    <row r="1417" spans="1:42" x14ac:dyDescent="0.3">
      <c r="A1417" s="33">
        <v>1</v>
      </c>
      <c r="B1417" s="33"/>
      <c r="C1417" s="70">
        <v>44193</v>
      </c>
      <c r="D1417" s="71" t="s">
        <v>19</v>
      </c>
      <c r="E1417" s="70">
        <v>44193</v>
      </c>
      <c r="F1417" s="71">
        <v>5157641</v>
      </c>
      <c r="G1417" s="33" t="s">
        <v>20</v>
      </c>
      <c r="H1417" s="33" t="s">
        <v>21</v>
      </c>
      <c r="I1417" s="33" t="s">
        <v>51</v>
      </c>
      <c r="J1417" s="33" t="s">
        <v>46</v>
      </c>
      <c r="K1417" s="63" t="s">
        <v>126</v>
      </c>
      <c r="L1417" s="32" t="str">
        <f t="shared" si="396"/>
        <v>CGE370</v>
      </c>
      <c r="M1417" s="32" t="str">
        <f t="shared" si="397"/>
        <v>BMJ II</v>
      </c>
      <c r="N1417" s="32" t="str">
        <f t="shared" si="398"/>
        <v>12 RODA</v>
      </c>
      <c r="O1417" s="146">
        <v>0.65560185185185182</v>
      </c>
      <c r="P1417" s="65">
        <v>44193.655601851853</v>
      </c>
      <c r="Q1417" s="65"/>
      <c r="R1417" s="66">
        <v>4</v>
      </c>
      <c r="S1417" s="66">
        <v>45220</v>
      </c>
      <c r="T1417" s="66">
        <v>17320</v>
      </c>
      <c r="U1417" s="67">
        <f t="shared" si="390"/>
        <v>27.9</v>
      </c>
      <c r="V1417" s="66">
        <f t="shared" si="381"/>
        <v>565728.29999999993</v>
      </c>
      <c r="W1417" s="66" t="str">
        <f t="shared" si="382"/>
        <v>1 &gt; 4</v>
      </c>
      <c r="X1417" s="66">
        <f>A1417+SUMIFS(Presensi!F:F,Presensi!E:E,'Entry Data'!AP1417)</f>
        <v>1</v>
      </c>
      <c r="Y1417" s="66">
        <f>IFERROR(INDEX('Retasi Pricing'!F:F,MATCH('Entry Data'!AM1417,'Retasi Pricing'!E:E,0))*X1417,"")</f>
        <v>27500</v>
      </c>
      <c r="Z1417" s="62" t="s">
        <v>26</v>
      </c>
      <c r="AA1417" s="62" t="s">
        <v>27</v>
      </c>
      <c r="AB1417" s="32"/>
      <c r="AC1417" s="32" t="s">
        <v>209</v>
      </c>
      <c r="AD1417" s="32" t="str">
        <f t="shared" si="383"/>
        <v/>
      </c>
      <c r="AF1417" s="5" t="str">
        <f t="shared" si="384"/>
        <v>ahmad supawi44193</v>
      </c>
      <c r="AG1417" s="5" t="str">
        <f t="shared" si="385"/>
        <v>BMJ 04244193UTARADAY</v>
      </c>
      <c r="AH1417" s="5" t="str">
        <f t="shared" si="386"/>
        <v>ahmad supawi44193UTARADAY</v>
      </c>
      <c r="AI1417" s="5" t="str">
        <f t="shared" si="387"/>
        <v>BMJ 04244193DAY</v>
      </c>
      <c r="AJ1417" s="5" t="str">
        <f t="shared" si="388"/>
        <v>ahmad supawi44193DAY</v>
      </c>
      <c r="AK1417" s="5" t="str">
        <f t="shared" si="389"/>
        <v>ahmad supawiBMJ II</v>
      </c>
      <c r="AL1417" s="5" t="str">
        <f t="shared" si="391"/>
        <v>4UTARA</v>
      </c>
      <c r="AM1417" s="5" t="str">
        <f t="shared" si="392"/>
        <v>1 &gt; 4UTARA12 RODA</v>
      </c>
      <c r="AN1417" s="5" t="str">
        <f t="shared" si="393"/>
        <v>ahmad supawiBMJ II1 &gt; 4UTARA12 RODA</v>
      </c>
      <c r="AO1417" s="5" t="str">
        <f t="shared" si="394"/>
        <v>ahmad supawi1 &gt; 4UTARA12 RODA</v>
      </c>
      <c r="AP1417" s="5" t="str">
        <f t="shared" si="395"/>
        <v>44193DAY</v>
      </c>
    </row>
    <row r="1418" spans="1:42" x14ac:dyDescent="0.3">
      <c r="A1418" s="33">
        <v>1</v>
      </c>
      <c r="B1418" s="33"/>
      <c r="C1418" s="70">
        <v>44193</v>
      </c>
      <c r="D1418" s="71" t="s">
        <v>19</v>
      </c>
      <c r="E1418" s="70">
        <v>44193</v>
      </c>
      <c r="F1418" s="71">
        <v>5157727</v>
      </c>
      <c r="G1418" s="33" t="s">
        <v>20</v>
      </c>
      <c r="H1418" s="33" t="s">
        <v>21</v>
      </c>
      <c r="I1418" s="33" t="s">
        <v>45</v>
      </c>
      <c r="J1418" s="33" t="s">
        <v>46</v>
      </c>
      <c r="K1418" s="63" t="s">
        <v>126</v>
      </c>
      <c r="L1418" s="32" t="str">
        <f t="shared" si="396"/>
        <v>CGE370</v>
      </c>
      <c r="M1418" s="32" t="str">
        <f t="shared" si="397"/>
        <v>BMJ II</v>
      </c>
      <c r="N1418" s="32" t="str">
        <f t="shared" si="398"/>
        <v>12 RODA</v>
      </c>
      <c r="O1418" s="146">
        <v>0.71879629629629627</v>
      </c>
      <c r="P1418" s="65">
        <v>44193.7187962963</v>
      </c>
      <c r="Q1418" s="65"/>
      <c r="R1418" s="66">
        <v>5</v>
      </c>
      <c r="S1418" s="66">
        <v>48100</v>
      </c>
      <c r="T1418" s="66">
        <v>17320</v>
      </c>
      <c r="U1418" s="67">
        <f t="shared" si="390"/>
        <v>30.78</v>
      </c>
      <c r="V1418" s="66">
        <f t="shared" ref="V1418:V1481" si="399">IFERROR(VLOOKUP(L1418,harga,2,FALSE),"")*U1418*IFERROR(VLOOKUP(G1418,jarak,2,FALSE),"")</f>
        <v>624126.06000000006</v>
      </c>
      <c r="W1418" s="66" t="str">
        <f t="shared" ref="W1418:W1481" si="400">IFERROR(VLOOKUP(AL1418,Code,2,FALSE),"")</f>
        <v>&gt; 5</v>
      </c>
      <c r="X1418" s="66">
        <f>A1418+SUMIFS(Presensi!F:F,Presensi!E:E,'Entry Data'!AP1418)</f>
        <v>1</v>
      </c>
      <c r="Y1418" s="66">
        <f>IFERROR(INDEX('Retasi Pricing'!F:F,MATCH('Entry Data'!AM1418,'Retasi Pricing'!E:E,0))*X1418,"")</f>
        <v>31200</v>
      </c>
      <c r="Z1418" s="62" t="s">
        <v>26</v>
      </c>
      <c r="AA1418" s="62" t="s">
        <v>27</v>
      </c>
      <c r="AB1418" s="32"/>
      <c r="AC1418" s="32" t="s">
        <v>209</v>
      </c>
      <c r="AD1418" s="32" t="str">
        <f t="shared" ref="AD1418:AD1481" si="401">IFERROR(VLOOKUP(AC1418,driver,13,FALSE),"")</f>
        <v/>
      </c>
      <c r="AF1418" s="5" t="str">
        <f t="shared" ref="AF1418:AF1481" si="402">AC1418&amp;C1418</f>
        <v>ahmad supawi44193</v>
      </c>
      <c r="AG1418" s="5" t="str">
        <f t="shared" ref="AG1418:AG1481" si="403">K1418&amp;C1418&amp;G1418&amp;D1418</f>
        <v>BMJ 04244193UTARADAY</v>
      </c>
      <c r="AH1418" s="5" t="str">
        <f t="shared" ref="AH1418:AH1481" si="404">AC1418&amp;C1418&amp;G1418&amp;D1418</f>
        <v>ahmad supawi44193UTARADAY</v>
      </c>
      <c r="AI1418" s="5" t="str">
        <f t="shared" ref="AI1418:AI1481" si="405">K1418&amp;C1418&amp;D1418</f>
        <v>BMJ 04244193DAY</v>
      </c>
      <c r="AJ1418" s="5" t="str">
        <f t="shared" ref="AJ1418:AJ1481" si="406">AC1418&amp;C1418&amp;D1418</f>
        <v>ahmad supawi44193DAY</v>
      </c>
      <c r="AK1418" s="5" t="str">
        <f t="shared" ref="AK1418:AK1481" si="407">AC1418&amp;M1418</f>
        <v>ahmad supawiBMJ II</v>
      </c>
      <c r="AL1418" s="5" t="str">
        <f t="shared" si="391"/>
        <v>5UTARA</v>
      </c>
      <c r="AM1418" s="5" t="str">
        <f t="shared" si="392"/>
        <v>&gt; 5UTARA12 RODA</v>
      </c>
      <c r="AN1418" s="5" t="str">
        <f t="shared" si="393"/>
        <v>ahmad supawiBMJ II&gt; 5UTARA12 RODA</v>
      </c>
      <c r="AO1418" s="5" t="str">
        <f t="shared" si="394"/>
        <v>ahmad supawi&gt; 5UTARA12 RODA</v>
      </c>
      <c r="AP1418" s="5" t="str">
        <f t="shared" si="395"/>
        <v>44193DAY</v>
      </c>
    </row>
    <row r="1419" spans="1:42" x14ac:dyDescent="0.3">
      <c r="A1419" s="33">
        <v>1</v>
      </c>
      <c r="B1419" s="33"/>
      <c r="C1419" s="70">
        <v>44193</v>
      </c>
      <c r="D1419" s="71" t="s">
        <v>19</v>
      </c>
      <c r="E1419" s="70">
        <v>44193</v>
      </c>
      <c r="F1419" s="71">
        <v>5157739</v>
      </c>
      <c r="G1419" s="33" t="s">
        <v>20</v>
      </c>
      <c r="H1419" s="33" t="s">
        <v>50</v>
      </c>
      <c r="I1419" s="33" t="s">
        <v>76</v>
      </c>
      <c r="J1419" s="33" t="s">
        <v>52</v>
      </c>
      <c r="K1419" s="63" t="s">
        <v>33</v>
      </c>
      <c r="L1419" s="32" t="str">
        <f t="shared" si="396"/>
        <v>CGE370</v>
      </c>
      <c r="M1419" s="32" t="str">
        <f t="shared" si="397"/>
        <v>BMJ II</v>
      </c>
      <c r="N1419" s="32" t="str">
        <f t="shared" si="398"/>
        <v>12 RODA</v>
      </c>
      <c r="O1419" s="146">
        <v>0.73136574074074068</v>
      </c>
      <c r="P1419" s="65">
        <v>44193.731365740743</v>
      </c>
      <c r="Q1419" s="65"/>
      <c r="R1419" s="66">
        <v>4</v>
      </c>
      <c r="S1419" s="66">
        <v>49120</v>
      </c>
      <c r="T1419" s="66">
        <v>16880</v>
      </c>
      <c r="U1419" s="67">
        <f t="shared" ref="U1419:U1482" si="408">(S1419-T1419)/1000</f>
        <v>32.24</v>
      </c>
      <c r="V1419" s="66">
        <f t="shared" si="399"/>
        <v>653730.4800000001</v>
      </c>
      <c r="W1419" s="66" t="str">
        <f t="shared" si="400"/>
        <v>1 &gt; 4</v>
      </c>
      <c r="X1419" s="66">
        <f>A1419+SUMIFS(Presensi!F:F,Presensi!E:E,'Entry Data'!AP1419)</f>
        <v>1</v>
      </c>
      <c r="Y1419" s="66">
        <f>IFERROR(INDEX('Retasi Pricing'!F:F,MATCH('Entry Data'!AM1419,'Retasi Pricing'!E:E,0))*X1419,"")</f>
        <v>27500</v>
      </c>
      <c r="Z1419" s="62" t="s">
        <v>26</v>
      </c>
      <c r="AA1419" s="62" t="s">
        <v>27</v>
      </c>
      <c r="AB1419" s="32"/>
      <c r="AC1419" s="32" t="s">
        <v>106</v>
      </c>
      <c r="AD1419" s="32" t="str">
        <f t="shared" si="401"/>
        <v/>
      </c>
      <c r="AF1419" s="5" t="str">
        <f t="shared" si="402"/>
        <v>muhlis44193</v>
      </c>
      <c r="AG1419" s="5" t="str">
        <f t="shared" si="403"/>
        <v>BMJ 04344193UTARADAY</v>
      </c>
      <c r="AH1419" s="5" t="str">
        <f t="shared" si="404"/>
        <v>muhlis44193UTARADAY</v>
      </c>
      <c r="AI1419" s="5" t="str">
        <f t="shared" si="405"/>
        <v>BMJ 04344193DAY</v>
      </c>
      <c r="AJ1419" s="5" t="str">
        <f t="shared" si="406"/>
        <v>muhlis44193DAY</v>
      </c>
      <c r="AK1419" s="5" t="str">
        <f t="shared" si="407"/>
        <v>muhlisBMJ II</v>
      </c>
      <c r="AL1419" s="5" t="str">
        <f t="shared" ref="AL1419:AL1482" si="409">Q1419&amp;R1419&amp;G1419</f>
        <v>4UTARA</v>
      </c>
      <c r="AM1419" s="5" t="str">
        <f t="shared" ref="AM1419:AM1482" si="410">W1419&amp;G1419&amp;N1419</f>
        <v>1 &gt; 4UTARA12 RODA</v>
      </c>
      <c r="AN1419" s="5" t="str">
        <f t="shared" ref="AN1419:AN1482" si="411">AC1419&amp;M1419&amp;W1419&amp;G1419&amp;N1419</f>
        <v>muhlisBMJ II1 &gt; 4UTARA12 RODA</v>
      </c>
      <c r="AO1419" s="5" t="str">
        <f t="shared" ref="AO1419:AO1482" si="412">AC1419&amp;W1419&amp;G1419&amp;N1419</f>
        <v>muhlis1 &gt; 4UTARA12 RODA</v>
      </c>
      <c r="AP1419" s="5" t="str">
        <f t="shared" ref="AP1419:AP1482" si="413">C1419&amp;D1419</f>
        <v>44193DAY</v>
      </c>
    </row>
    <row r="1420" spans="1:42" x14ac:dyDescent="0.3">
      <c r="A1420" s="33">
        <v>1</v>
      </c>
      <c r="B1420" s="33"/>
      <c r="C1420" s="70">
        <v>44193</v>
      </c>
      <c r="D1420" s="71" t="s">
        <v>19</v>
      </c>
      <c r="E1420" s="70">
        <v>44193</v>
      </c>
      <c r="F1420" s="71">
        <v>5157363</v>
      </c>
      <c r="G1420" s="33" t="s">
        <v>20</v>
      </c>
      <c r="H1420" s="33" t="s">
        <v>21</v>
      </c>
      <c r="I1420" s="33" t="s">
        <v>51</v>
      </c>
      <c r="J1420" s="33" t="s">
        <v>46</v>
      </c>
      <c r="K1420" s="63" t="s">
        <v>107</v>
      </c>
      <c r="L1420" s="32" t="str">
        <f t="shared" si="396"/>
        <v>CGE370</v>
      </c>
      <c r="M1420" s="32" t="str">
        <f t="shared" si="397"/>
        <v>BMJ II</v>
      </c>
      <c r="N1420" s="32" t="str">
        <f t="shared" si="398"/>
        <v>12 RODA</v>
      </c>
      <c r="O1420" s="146">
        <v>0.45172453703703702</v>
      </c>
      <c r="P1420" s="65">
        <v>44193.462430555555</v>
      </c>
      <c r="Q1420" s="65"/>
      <c r="R1420" s="66">
        <v>1</v>
      </c>
      <c r="S1420" s="66">
        <v>46800</v>
      </c>
      <c r="T1420" s="66">
        <v>17000</v>
      </c>
      <c r="U1420" s="67">
        <f t="shared" si="408"/>
        <v>29.8</v>
      </c>
      <c r="V1420" s="66">
        <f t="shared" si="399"/>
        <v>604254.6</v>
      </c>
      <c r="W1420" s="66" t="str">
        <f t="shared" si="400"/>
        <v>1 &gt; 4</v>
      </c>
      <c r="X1420" s="66">
        <f>A1420+SUMIFS(Presensi!F:F,Presensi!E:E,'Entry Data'!AP1420)</f>
        <v>1</v>
      </c>
      <c r="Y1420" s="66">
        <f>IFERROR(INDEX('Retasi Pricing'!F:F,MATCH('Entry Data'!AM1420,'Retasi Pricing'!E:E,0))*X1420,"")</f>
        <v>27500</v>
      </c>
      <c r="Z1420" s="62" t="s">
        <v>26</v>
      </c>
      <c r="AA1420" s="62" t="s">
        <v>27</v>
      </c>
      <c r="AB1420" s="32"/>
      <c r="AC1420" s="32" t="s">
        <v>198</v>
      </c>
      <c r="AD1420" s="32" t="str">
        <f t="shared" si="401"/>
        <v/>
      </c>
      <c r="AF1420" s="5" t="str">
        <f t="shared" si="402"/>
        <v>mustamin44193</v>
      </c>
      <c r="AG1420" s="5" t="str">
        <f t="shared" si="403"/>
        <v>BMJ 04444193UTARADAY</v>
      </c>
      <c r="AH1420" s="5" t="str">
        <f t="shared" si="404"/>
        <v>mustamin44193UTARADAY</v>
      </c>
      <c r="AI1420" s="5" t="str">
        <f t="shared" si="405"/>
        <v>BMJ 04444193DAY</v>
      </c>
      <c r="AJ1420" s="5" t="str">
        <f t="shared" si="406"/>
        <v>mustamin44193DAY</v>
      </c>
      <c r="AK1420" s="5" t="str">
        <f t="shared" si="407"/>
        <v>mustaminBMJ II</v>
      </c>
      <c r="AL1420" s="5" t="str">
        <f t="shared" si="409"/>
        <v>1UTARA</v>
      </c>
      <c r="AM1420" s="5" t="str">
        <f t="shared" si="410"/>
        <v>1 &gt; 4UTARA12 RODA</v>
      </c>
      <c r="AN1420" s="5" t="str">
        <f t="shared" si="411"/>
        <v>mustaminBMJ II1 &gt; 4UTARA12 RODA</v>
      </c>
      <c r="AO1420" s="5" t="str">
        <f t="shared" si="412"/>
        <v>mustamin1 &gt; 4UTARA12 RODA</v>
      </c>
      <c r="AP1420" s="5" t="str">
        <f t="shared" si="413"/>
        <v>44193DAY</v>
      </c>
    </row>
    <row r="1421" spans="1:42" x14ac:dyDescent="0.3">
      <c r="A1421" s="33">
        <v>1</v>
      </c>
      <c r="B1421" s="33"/>
      <c r="C1421" s="70">
        <v>44193</v>
      </c>
      <c r="D1421" s="71" t="s">
        <v>19</v>
      </c>
      <c r="E1421" s="70">
        <v>44193</v>
      </c>
      <c r="F1421" s="71">
        <v>5157458</v>
      </c>
      <c r="G1421" s="33" t="s">
        <v>20</v>
      </c>
      <c r="H1421" s="33" t="s">
        <v>21</v>
      </c>
      <c r="I1421" s="33" t="s">
        <v>51</v>
      </c>
      <c r="J1421" s="33" t="s">
        <v>46</v>
      </c>
      <c r="K1421" s="63" t="s">
        <v>107</v>
      </c>
      <c r="L1421" s="32" t="str">
        <f t="shared" si="396"/>
        <v>CGE370</v>
      </c>
      <c r="M1421" s="32" t="str">
        <f t="shared" si="397"/>
        <v>BMJ II</v>
      </c>
      <c r="N1421" s="32" t="str">
        <f t="shared" si="398"/>
        <v>12 RODA</v>
      </c>
      <c r="O1421" s="146">
        <v>0.51563657407407404</v>
      </c>
      <c r="P1421" s="65">
        <v>44193.515636574077</v>
      </c>
      <c r="Q1421" s="65"/>
      <c r="R1421" s="66">
        <v>2</v>
      </c>
      <c r="S1421" s="66">
        <v>48080</v>
      </c>
      <c r="T1421" s="66">
        <v>17000</v>
      </c>
      <c r="U1421" s="67">
        <f t="shared" si="408"/>
        <v>31.08</v>
      </c>
      <c r="V1421" s="66">
        <f t="shared" si="399"/>
        <v>630209.15999999992</v>
      </c>
      <c r="W1421" s="66" t="str">
        <f t="shared" si="400"/>
        <v>1 &gt; 4</v>
      </c>
      <c r="X1421" s="66">
        <f>A1421+SUMIFS(Presensi!F:F,Presensi!E:E,'Entry Data'!AP1421)</f>
        <v>1</v>
      </c>
      <c r="Y1421" s="66">
        <f>IFERROR(INDEX('Retasi Pricing'!F:F,MATCH('Entry Data'!AM1421,'Retasi Pricing'!E:E,0))*X1421,"")</f>
        <v>27500</v>
      </c>
      <c r="Z1421" s="62" t="s">
        <v>26</v>
      </c>
      <c r="AA1421" s="62" t="s">
        <v>27</v>
      </c>
      <c r="AB1421" s="32"/>
      <c r="AC1421" s="32" t="s">
        <v>198</v>
      </c>
      <c r="AD1421" s="32" t="str">
        <f t="shared" si="401"/>
        <v/>
      </c>
      <c r="AF1421" s="5" t="str">
        <f t="shared" si="402"/>
        <v>mustamin44193</v>
      </c>
      <c r="AG1421" s="5" t="str">
        <f t="shared" si="403"/>
        <v>BMJ 04444193UTARADAY</v>
      </c>
      <c r="AH1421" s="5" t="str">
        <f t="shared" si="404"/>
        <v>mustamin44193UTARADAY</v>
      </c>
      <c r="AI1421" s="5" t="str">
        <f t="shared" si="405"/>
        <v>BMJ 04444193DAY</v>
      </c>
      <c r="AJ1421" s="5" t="str">
        <f t="shared" si="406"/>
        <v>mustamin44193DAY</v>
      </c>
      <c r="AK1421" s="5" t="str">
        <f t="shared" si="407"/>
        <v>mustaminBMJ II</v>
      </c>
      <c r="AL1421" s="5" t="str">
        <f t="shared" si="409"/>
        <v>2UTARA</v>
      </c>
      <c r="AM1421" s="5" t="str">
        <f t="shared" si="410"/>
        <v>1 &gt; 4UTARA12 RODA</v>
      </c>
      <c r="AN1421" s="5" t="str">
        <f t="shared" si="411"/>
        <v>mustaminBMJ II1 &gt; 4UTARA12 RODA</v>
      </c>
      <c r="AO1421" s="5" t="str">
        <f t="shared" si="412"/>
        <v>mustamin1 &gt; 4UTARA12 RODA</v>
      </c>
      <c r="AP1421" s="5" t="str">
        <f t="shared" si="413"/>
        <v>44193DAY</v>
      </c>
    </row>
    <row r="1422" spans="1:42" x14ac:dyDescent="0.3">
      <c r="A1422" s="33">
        <v>1</v>
      </c>
      <c r="B1422" s="33"/>
      <c r="C1422" s="70">
        <v>44193</v>
      </c>
      <c r="D1422" s="71" t="s">
        <v>19</v>
      </c>
      <c r="E1422" s="70">
        <v>44193</v>
      </c>
      <c r="F1422" s="71">
        <v>5157585</v>
      </c>
      <c r="G1422" s="33" t="s">
        <v>20</v>
      </c>
      <c r="H1422" s="33" t="s">
        <v>21</v>
      </c>
      <c r="I1422" s="33" t="s">
        <v>51</v>
      </c>
      <c r="J1422" s="33" t="s">
        <v>46</v>
      </c>
      <c r="K1422" s="63" t="s">
        <v>107</v>
      </c>
      <c r="L1422" s="32" t="str">
        <f t="shared" si="396"/>
        <v>CGE370</v>
      </c>
      <c r="M1422" s="32" t="str">
        <f t="shared" si="397"/>
        <v>BMJ II</v>
      </c>
      <c r="N1422" s="32" t="str">
        <f t="shared" si="398"/>
        <v>12 RODA</v>
      </c>
      <c r="O1422" s="146">
        <v>0.61349537037037039</v>
      </c>
      <c r="P1422" s="65">
        <v>44193.613495370373</v>
      </c>
      <c r="Q1422" s="65"/>
      <c r="R1422" s="66">
        <v>4</v>
      </c>
      <c r="S1422" s="66">
        <v>45680</v>
      </c>
      <c r="T1422" s="66">
        <v>17000</v>
      </c>
      <c r="U1422" s="67">
        <f t="shared" si="408"/>
        <v>28.68</v>
      </c>
      <c r="V1422" s="66">
        <f t="shared" si="399"/>
        <v>581544.36</v>
      </c>
      <c r="W1422" s="66" t="str">
        <f t="shared" si="400"/>
        <v>1 &gt; 4</v>
      </c>
      <c r="X1422" s="66">
        <f>A1422+SUMIFS(Presensi!F:F,Presensi!E:E,'Entry Data'!AP1422)</f>
        <v>1</v>
      </c>
      <c r="Y1422" s="66">
        <f>IFERROR(INDEX('Retasi Pricing'!F:F,MATCH('Entry Data'!AM1422,'Retasi Pricing'!E:E,0))*X1422,"")</f>
        <v>27500</v>
      </c>
      <c r="Z1422" s="62" t="s">
        <v>26</v>
      </c>
      <c r="AA1422" s="62" t="s">
        <v>27</v>
      </c>
      <c r="AB1422" s="32"/>
      <c r="AC1422" s="32" t="s">
        <v>179</v>
      </c>
      <c r="AD1422" s="32" t="str">
        <f t="shared" si="401"/>
        <v/>
      </c>
      <c r="AF1422" s="5" t="str">
        <f t="shared" si="402"/>
        <v>imbran husain44193</v>
      </c>
      <c r="AG1422" s="5" t="str">
        <f t="shared" si="403"/>
        <v>BMJ 04444193UTARADAY</v>
      </c>
      <c r="AH1422" s="5" t="str">
        <f t="shared" si="404"/>
        <v>imbran husain44193UTARADAY</v>
      </c>
      <c r="AI1422" s="5" t="str">
        <f t="shared" si="405"/>
        <v>BMJ 04444193DAY</v>
      </c>
      <c r="AJ1422" s="5" t="str">
        <f t="shared" si="406"/>
        <v>imbran husain44193DAY</v>
      </c>
      <c r="AK1422" s="5" t="str">
        <f t="shared" si="407"/>
        <v>imbran husainBMJ II</v>
      </c>
      <c r="AL1422" s="5" t="str">
        <f t="shared" si="409"/>
        <v>4UTARA</v>
      </c>
      <c r="AM1422" s="5" t="str">
        <f t="shared" si="410"/>
        <v>1 &gt; 4UTARA12 RODA</v>
      </c>
      <c r="AN1422" s="5" t="str">
        <f t="shared" si="411"/>
        <v>imbran husainBMJ II1 &gt; 4UTARA12 RODA</v>
      </c>
      <c r="AO1422" s="5" t="str">
        <f t="shared" si="412"/>
        <v>imbran husain1 &gt; 4UTARA12 RODA</v>
      </c>
      <c r="AP1422" s="5" t="str">
        <f t="shared" si="413"/>
        <v>44193DAY</v>
      </c>
    </row>
    <row r="1423" spans="1:42" x14ac:dyDescent="0.3">
      <c r="A1423" s="33">
        <v>1</v>
      </c>
      <c r="B1423" s="33"/>
      <c r="C1423" s="70">
        <v>44193</v>
      </c>
      <c r="D1423" s="71" t="s">
        <v>19</v>
      </c>
      <c r="E1423" s="70">
        <v>44193</v>
      </c>
      <c r="F1423" s="71">
        <v>5157673</v>
      </c>
      <c r="G1423" s="33" t="s">
        <v>20</v>
      </c>
      <c r="H1423" s="33" t="s">
        <v>21</v>
      </c>
      <c r="I1423" s="33" t="s">
        <v>51</v>
      </c>
      <c r="J1423" s="33" t="s">
        <v>46</v>
      </c>
      <c r="K1423" s="63" t="s">
        <v>107</v>
      </c>
      <c r="L1423" s="32" t="str">
        <f t="shared" si="396"/>
        <v>CGE370</v>
      </c>
      <c r="M1423" s="32" t="str">
        <f t="shared" si="397"/>
        <v>BMJ II</v>
      </c>
      <c r="N1423" s="32" t="str">
        <f t="shared" si="398"/>
        <v>12 RODA</v>
      </c>
      <c r="O1423" s="146">
        <v>0.67585648148148147</v>
      </c>
      <c r="P1423" s="65">
        <v>44193.675856481481</v>
      </c>
      <c r="Q1423" s="65"/>
      <c r="R1423" s="66">
        <v>5</v>
      </c>
      <c r="S1423" s="66">
        <v>49300</v>
      </c>
      <c r="T1423" s="66">
        <v>17000</v>
      </c>
      <c r="U1423" s="67">
        <f t="shared" si="408"/>
        <v>32.299999999999997</v>
      </c>
      <c r="V1423" s="66">
        <f t="shared" si="399"/>
        <v>654947.1</v>
      </c>
      <c r="W1423" s="66" t="str">
        <f t="shared" si="400"/>
        <v>&gt; 5</v>
      </c>
      <c r="X1423" s="66">
        <f>A1423+SUMIFS(Presensi!F:F,Presensi!E:E,'Entry Data'!AP1423)</f>
        <v>1</v>
      </c>
      <c r="Y1423" s="66">
        <f>IFERROR(INDEX('Retasi Pricing'!F:F,MATCH('Entry Data'!AM1423,'Retasi Pricing'!E:E,0))*X1423,"")</f>
        <v>31200</v>
      </c>
      <c r="Z1423" s="62" t="s">
        <v>26</v>
      </c>
      <c r="AA1423" s="62" t="s">
        <v>27</v>
      </c>
      <c r="AB1423" s="32"/>
      <c r="AC1423" s="32" t="s">
        <v>179</v>
      </c>
      <c r="AD1423" s="32" t="str">
        <f t="shared" si="401"/>
        <v/>
      </c>
      <c r="AF1423" s="5" t="str">
        <f t="shared" si="402"/>
        <v>imbran husain44193</v>
      </c>
      <c r="AG1423" s="5" t="str">
        <f t="shared" si="403"/>
        <v>BMJ 04444193UTARADAY</v>
      </c>
      <c r="AH1423" s="5" t="str">
        <f t="shared" si="404"/>
        <v>imbran husain44193UTARADAY</v>
      </c>
      <c r="AI1423" s="5" t="str">
        <f t="shared" si="405"/>
        <v>BMJ 04444193DAY</v>
      </c>
      <c r="AJ1423" s="5" t="str">
        <f t="shared" si="406"/>
        <v>imbran husain44193DAY</v>
      </c>
      <c r="AK1423" s="5" t="str">
        <f t="shared" si="407"/>
        <v>imbran husainBMJ II</v>
      </c>
      <c r="AL1423" s="5" t="str">
        <f t="shared" si="409"/>
        <v>5UTARA</v>
      </c>
      <c r="AM1423" s="5" t="str">
        <f t="shared" si="410"/>
        <v>&gt; 5UTARA12 RODA</v>
      </c>
      <c r="AN1423" s="5" t="str">
        <f t="shared" si="411"/>
        <v>imbran husainBMJ II&gt; 5UTARA12 RODA</v>
      </c>
      <c r="AO1423" s="5" t="str">
        <f t="shared" si="412"/>
        <v>imbran husain&gt; 5UTARA12 RODA</v>
      </c>
      <c r="AP1423" s="5" t="str">
        <f t="shared" si="413"/>
        <v>44193DAY</v>
      </c>
    </row>
    <row r="1424" spans="1:42" x14ac:dyDescent="0.3">
      <c r="A1424" s="33">
        <v>1</v>
      </c>
      <c r="B1424" s="33"/>
      <c r="C1424" s="70">
        <v>44193</v>
      </c>
      <c r="D1424" s="71" t="s">
        <v>19</v>
      </c>
      <c r="E1424" s="70">
        <v>44193</v>
      </c>
      <c r="F1424" s="71">
        <v>5157757</v>
      </c>
      <c r="G1424" s="33" t="s">
        <v>20</v>
      </c>
      <c r="H1424" s="33" t="s">
        <v>21</v>
      </c>
      <c r="I1424" s="33" t="s">
        <v>45</v>
      </c>
      <c r="J1424" s="33" t="s">
        <v>46</v>
      </c>
      <c r="K1424" s="63" t="s">
        <v>107</v>
      </c>
      <c r="L1424" s="32" t="str">
        <f t="shared" si="396"/>
        <v>CGE370</v>
      </c>
      <c r="M1424" s="32" t="str">
        <f t="shared" si="397"/>
        <v>BMJ II</v>
      </c>
      <c r="N1424" s="32" t="str">
        <f t="shared" si="398"/>
        <v>12 RODA</v>
      </c>
      <c r="O1424" s="146">
        <v>0.74646990740740737</v>
      </c>
      <c r="P1424" s="65">
        <v>44193.746469907404</v>
      </c>
      <c r="Q1424" s="65"/>
      <c r="R1424" s="66">
        <v>6</v>
      </c>
      <c r="S1424" s="66">
        <v>46580</v>
      </c>
      <c r="T1424" s="66">
        <v>17000</v>
      </c>
      <c r="U1424" s="67">
        <f t="shared" si="408"/>
        <v>29.58</v>
      </c>
      <c r="V1424" s="66">
        <f t="shared" si="399"/>
        <v>599793.65999999992</v>
      </c>
      <c r="W1424" s="66" t="str">
        <f t="shared" si="400"/>
        <v>&gt; 6</v>
      </c>
      <c r="X1424" s="66">
        <f>A1424+SUMIFS(Presensi!F:F,Presensi!E:E,'Entry Data'!AP1424)</f>
        <v>1</v>
      </c>
      <c r="Y1424" s="66">
        <f>IFERROR(INDEX('Retasi Pricing'!F:F,MATCH('Entry Data'!AM1424,'Retasi Pricing'!E:E,0))*X1424,"")</f>
        <v>34450</v>
      </c>
      <c r="Z1424" s="62" t="s">
        <v>26</v>
      </c>
      <c r="AA1424" s="62" t="s">
        <v>27</v>
      </c>
      <c r="AB1424" s="32"/>
      <c r="AC1424" s="32" t="s">
        <v>179</v>
      </c>
      <c r="AD1424" s="32" t="str">
        <f t="shared" si="401"/>
        <v/>
      </c>
      <c r="AF1424" s="5" t="str">
        <f t="shared" si="402"/>
        <v>imbran husain44193</v>
      </c>
      <c r="AG1424" s="5" t="str">
        <f t="shared" si="403"/>
        <v>BMJ 04444193UTARADAY</v>
      </c>
      <c r="AH1424" s="5" t="str">
        <f t="shared" si="404"/>
        <v>imbran husain44193UTARADAY</v>
      </c>
      <c r="AI1424" s="5" t="str">
        <f t="shared" si="405"/>
        <v>BMJ 04444193DAY</v>
      </c>
      <c r="AJ1424" s="5" t="str">
        <f t="shared" si="406"/>
        <v>imbran husain44193DAY</v>
      </c>
      <c r="AK1424" s="5" t="str">
        <f t="shared" si="407"/>
        <v>imbran husainBMJ II</v>
      </c>
      <c r="AL1424" s="5" t="str">
        <f t="shared" si="409"/>
        <v>6UTARA</v>
      </c>
      <c r="AM1424" s="5" t="str">
        <f t="shared" si="410"/>
        <v>&gt; 6UTARA12 RODA</v>
      </c>
      <c r="AN1424" s="5" t="str">
        <f t="shared" si="411"/>
        <v>imbran husainBMJ II&gt; 6UTARA12 RODA</v>
      </c>
      <c r="AO1424" s="5" t="str">
        <f t="shared" si="412"/>
        <v>imbran husain&gt; 6UTARA12 RODA</v>
      </c>
      <c r="AP1424" s="5" t="str">
        <f t="shared" si="413"/>
        <v>44193DAY</v>
      </c>
    </row>
    <row r="1425" spans="1:42" x14ac:dyDescent="0.3">
      <c r="A1425" s="33">
        <v>1</v>
      </c>
      <c r="B1425" s="33"/>
      <c r="C1425" s="70">
        <v>44193</v>
      </c>
      <c r="D1425" s="71" t="s">
        <v>19</v>
      </c>
      <c r="E1425" s="70">
        <v>44193</v>
      </c>
      <c r="F1425" s="71">
        <v>5157265</v>
      </c>
      <c r="G1425" s="33" t="s">
        <v>20</v>
      </c>
      <c r="H1425" s="33" t="s">
        <v>21</v>
      </c>
      <c r="I1425" s="33" t="s">
        <v>51</v>
      </c>
      <c r="J1425" s="33" t="s">
        <v>46</v>
      </c>
      <c r="K1425" s="63" t="s">
        <v>35</v>
      </c>
      <c r="L1425" s="32" t="str">
        <f t="shared" si="396"/>
        <v>CGE370</v>
      </c>
      <c r="M1425" s="32" t="str">
        <f t="shared" si="397"/>
        <v>BMJ II</v>
      </c>
      <c r="N1425" s="32" t="str">
        <f t="shared" si="398"/>
        <v>12 RODA</v>
      </c>
      <c r="O1425" s="146">
        <v>0.38033564814814813</v>
      </c>
      <c r="P1425" s="65">
        <v>44193.384791666664</v>
      </c>
      <c r="Q1425" s="65"/>
      <c r="R1425" s="66">
        <v>1</v>
      </c>
      <c r="S1425" s="66">
        <v>48160</v>
      </c>
      <c r="T1425" s="66">
        <v>17300</v>
      </c>
      <c r="U1425" s="67">
        <f t="shared" si="408"/>
        <v>30.86</v>
      </c>
      <c r="V1425" s="66">
        <f t="shared" si="399"/>
        <v>625748.22</v>
      </c>
      <c r="W1425" s="66" t="str">
        <f t="shared" si="400"/>
        <v>1 &gt; 4</v>
      </c>
      <c r="X1425" s="66">
        <f>A1425+SUMIFS(Presensi!F:F,Presensi!E:E,'Entry Data'!AP1425)</f>
        <v>1</v>
      </c>
      <c r="Y1425" s="66">
        <f>IFERROR(INDEX('Retasi Pricing'!F:F,MATCH('Entry Data'!AM1425,'Retasi Pricing'!E:E,0))*X1425,"")</f>
        <v>27500</v>
      </c>
      <c r="Z1425" s="62" t="s">
        <v>26</v>
      </c>
      <c r="AA1425" s="62" t="s">
        <v>27</v>
      </c>
      <c r="AB1425" s="32"/>
      <c r="AC1425" s="32" t="s">
        <v>106</v>
      </c>
      <c r="AD1425" s="32" t="str">
        <f t="shared" si="401"/>
        <v/>
      </c>
      <c r="AF1425" s="5" t="str">
        <f t="shared" si="402"/>
        <v>muhlis44193</v>
      </c>
      <c r="AG1425" s="5" t="str">
        <f t="shared" si="403"/>
        <v>BMJ 04544193UTARADAY</v>
      </c>
      <c r="AH1425" s="5" t="str">
        <f t="shared" si="404"/>
        <v>muhlis44193UTARADAY</v>
      </c>
      <c r="AI1425" s="5" t="str">
        <f t="shared" si="405"/>
        <v>BMJ 04544193DAY</v>
      </c>
      <c r="AJ1425" s="5" t="str">
        <f t="shared" si="406"/>
        <v>muhlis44193DAY</v>
      </c>
      <c r="AK1425" s="5" t="str">
        <f t="shared" si="407"/>
        <v>muhlisBMJ II</v>
      </c>
      <c r="AL1425" s="5" t="str">
        <f t="shared" si="409"/>
        <v>1UTARA</v>
      </c>
      <c r="AM1425" s="5" t="str">
        <f t="shared" si="410"/>
        <v>1 &gt; 4UTARA12 RODA</v>
      </c>
      <c r="AN1425" s="5" t="str">
        <f t="shared" si="411"/>
        <v>muhlisBMJ II1 &gt; 4UTARA12 RODA</v>
      </c>
      <c r="AO1425" s="5" t="str">
        <f t="shared" si="412"/>
        <v>muhlis1 &gt; 4UTARA12 RODA</v>
      </c>
      <c r="AP1425" s="5" t="str">
        <f t="shared" si="413"/>
        <v>44193DAY</v>
      </c>
    </row>
    <row r="1426" spans="1:42" x14ac:dyDescent="0.3">
      <c r="A1426" s="33">
        <v>1</v>
      </c>
      <c r="B1426" s="33"/>
      <c r="C1426" s="70">
        <v>44193</v>
      </c>
      <c r="D1426" s="71" t="s">
        <v>19</v>
      </c>
      <c r="E1426" s="70">
        <v>44193</v>
      </c>
      <c r="F1426" s="71">
        <v>5157349</v>
      </c>
      <c r="G1426" s="33" t="s">
        <v>20</v>
      </c>
      <c r="H1426" s="33" t="s">
        <v>21</v>
      </c>
      <c r="I1426" s="33" t="s">
        <v>51</v>
      </c>
      <c r="J1426" s="33" t="s">
        <v>46</v>
      </c>
      <c r="K1426" s="63" t="s">
        <v>35</v>
      </c>
      <c r="L1426" s="32" t="str">
        <f t="shared" si="396"/>
        <v>CGE370</v>
      </c>
      <c r="M1426" s="32" t="str">
        <f t="shared" si="397"/>
        <v>BMJ II</v>
      </c>
      <c r="N1426" s="32" t="str">
        <f t="shared" si="398"/>
        <v>12 RODA</v>
      </c>
      <c r="O1426" s="146">
        <v>0.44067129629629626</v>
      </c>
      <c r="P1426" s="65">
        <v>44193.440671296295</v>
      </c>
      <c r="Q1426" s="65"/>
      <c r="R1426" s="66">
        <v>2</v>
      </c>
      <c r="S1426" s="66">
        <v>45960</v>
      </c>
      <c r="T1426" s="66">
        <v>17300</v>
      </c>
      <c r="U1426" s="67">
        <f t="shared" si="408"/>
        <v>28.66</v>
      </c>
      <c r="V1426" s="66">
        <f t="shared" si="399"/>
        <v>581138.81999999995</v>
      </c>
      <c r="W1426" s="66" t="str">
        <f t="shared" si="400"/>
        <v>1 &gt; 4</v>
      </c>
      <c r="X1426" s="66">
        <f>A1426+SUMIFS(Presensi!F:F,Presensi!E:E,'Entry Data'!AP1426)</f>
        <v>1</v>
      </c>
      <c r="Y1426" s="66">
        <f>IFERROR(INDEX('Retasi Pricing'!F:F,MATCH('Entry Data'!AM1426,'Retasi Pricing'!E:E,0))*X1426,"")</f>
        <v>27500</v>
      </c>
      <c r="Z1426" s="62" t="s">
        <v>26</v>
      </c>
      <c r="AA1426" s="62" t="s">
        <v>27</v>
      </c>
      <c r="AB1426" s="32"/>
      <c r="AC1426" s="32" t="s">
        <v>106</v>
      </c>
      <c r="AD1426" s="32" t="str">
        <f t="shared" si="401"/>
        <v/>
      </c>
      <c r="AF1426" s="5" t="str">
        <f t="shared" si="402"/>
        <v>muhlis44193</v>
      </c>
      <c r="AG1426" s="5" t="str">
        <f t="shared" si="403"/>
        <v>BMJ 04544193UTARADAY</v>
      </c>
      <c r="AH1426" s="5" t="str">
        <f t="shared" si="404"/>
        <v>muhlis44193UTARADAY</v>
      </c>
      <c r="AI1426" s="5" t="str">
        <f t="shared" si="405"/>
        <v>BMJ 04544193DAY</v>
      </c>
      <c r="AJ1426" s="5" t="str">
        <f t="shared" si="406"/>
        <v>muhlis44193DAY</v>
      </c>
      <c r="AK1426" s="5" t="str">
        <f t="shared" si="407"/>
        <v>muhlisBMJ II</v>
      </c>
      <c r="AL1426" s="5" t="str">
        <f t="shared" si="409"/>
        <v>2UTARA</v>
      </c>
      <c r="AM1426" s="5" t="str">
        <f t="shared" si="410"/>
        <v>1 &gt; 4UTARA12 RODA</v>
      </c>
      <c r="AN1426" s="5" t="str">
        <f t="shared" si="411"/>
        <v>muhlisBMJ II1 &gt; 4UTARA12 RODA</v>
      </c>
      <c r="AO1426" s="5" t="str">
        <f t="shared" si="412"/>
        <v>muhlis1 &gt; 4UTARA12 RODA</v>
      </c>
      <c r="AP1426" s="5" t="str">
        <f t="shared" si="413"/>
        <v>44193DAY</v>
      </c>
    </row>
    <row r="1427" spans="1:42" x14ac:dyDescent="0.3">
      <c r="A1427" s="33">
        <v>1</v>
      </c>
      <c r="B1427" s="33"/>
      <c r="C1427" s="70">
        <v>44193</v>
      </c>
      <c r="D1427" s="71" t="s">
        <v>19</v>
      </c>
      <c r="E1427" s="70">
        <v>44193</v>
      </c>
      <c r="F1427" s="71">
        <v>5157427</v>
      </c>
      <c r="G1427" s="33" t="s">
        <v>20</v>
      </c>
      <c r="H1427" s="33" t="s">
        <v>21</v>
      </c>
      <c r="I1427" s="33" t="s">
        <v>51</v>
      </c>
      <c r="J1427" s="33" t="s">
        <v>46</v>
      </c>
      <c r="K1427" s="63" t="s">
        <v>35</v>
      </c>
      <c r="L1427" s="32" t="str">
        <f t="shared" si="396"/>
        <v>CGE370</v>
      </c>
      <c r="M1427" s="32" t="str">
        <f t="shared" si="397"/>
        <v>BMJ II</v>
      </c>
      <c r="N1427" s="32" t="str">
        <f t="shared" si="398"/>
        <v>12 RODA</v>
      </c>
      <c r="O1427" s="146">
        <v>0.49577546296296293</v>
      </c>
      <c r="P1427" s="65">
        <v>44193.495775462965</v>
      </c>
      <c r="Q1427" s="65"/>
      <c r="R1427" s="66">
        <v>3</v>
      </c>
      <c r="S1427" s="66">
        <v>46800</v>
      </c>
      <c r="T1427" s="66">
        <v>17300</v>
      </c>
      <c r="U1427" s="67">
        <f t="shared" si="408"/>
        <v>29.5</v>
      </c>
      <c r="V1427" s="66">
        <f t="shared" si="399"/>
        <v>598171.5</v>
      </c>
      <c r="W1427" s="66" t="str">
        <f t="shared" si="400"/>
        <v>1 &gt; 4</v>
      </c>
      <c r="X1427" s="66">
        <f>A1427+SUMIFS(Presensi!F:F,Presensi!E:E,'Entry Data'!AP1427)</f>
        <v>1</v>
      </c>
      <c r="Y1427" s="66">
        <f>IFERROR(INDEX('Retasi Pricing'!F:F,MATCH('Entry Data'!AM1427,'Retasi Pricing'!E:E,0))*X1427,"")</f>
        <v>27500</v>
      </c>
      <c r="Z1427" s="62" t="s">
        <v>26</v>
      </c>
      <c r="AA1427" s="62" t="s">
        <v>27</v>
      </c>
      <c r="AB1427" s="32"/>
      <c r="AC1427" s="32" t="s">
        <v>106</v>
      </c>
      <c r="AD1427" s="32" t="str">
        <f t="shared" si="401"/>
        <v/>
      </c>
      <c r="AF1427" s="5" t="str">
        <f t="shared" si="402"/>
        <v>muhlis44193</v>
      </c>
      <c r="AG1427" s="5" t="str">
        <f t="shared" si="403"/>
        <v>BMJ 04544193UTARADAY</v>
      </c>
      <c r="AH1427" s="5" t="str">
        <f t="shared" si="404"/>
        <v>muhlis44193UTARADAY</v>
      </c>
      <c r="AI1427" s="5" t="str">
        <f t="shared" si="405"/>
        <v>BMJ 04544193DAY</v>
      </c>
      <c r="AJ1427" s="5" t="str">
        <f t="shared" si="406"/>
        <v>muhlis44193DAY</v>
      </c>
      <c r="AK1427" s="5" t="str">
        <f t="shared" si="407"/>
        <v>muhlisBMJ II</v>
      </c>
      <c r="AL1427" s="5" t="str">
        <f t="shared" si="409"/>
        <v>3UTARA</v>
      </c>
      <c r="AM1427" s="5" t="str">
        <f t="shared" si="410"/>
        <v>1 &gt; 4UTARA12 RODA</v>
      </c>
      <c r="AN1427" s="5" t="str">
        <f t="shared" si="411"/>
        <v>muhlisBMJ II1 &gt; 4UTARA12 RODA</v>
      </c>
      <c r="AO1427" s="5" t="str">
        <f t="shared" si="412"/>
        <v>muhlis1 &gt; 4UTARA12 RODA</v>
      </c>
      <c r="AP1427" s="5" t="str">
        <f t="shared" si="413"/>
        <v>44193DAY</v>
      </c>
    </row>
    <row r="1428" spans="1:42" x14ac:dyDescent="0.3">
      <c r="A1428" s="33">
        <v>1</v>
      </c>
      <c r="B1428" s="33"/>
      <c r="C1428" s="70">
        <v>44193</v>
      </c>
      <c r="D1428" s="71" t="s">
        <v>19</v>
      </c>
      <c r="E1428" s="70">
        <v>44193</v>
      </c>
      <c r="F1428" s="71">
        <v>5157255</v>
      </c>
      <c r="G1428" s="33" t="s">
        <v>20</v>
      </c>
      <c r="H1428" s="33" t="s">
        <v>21</v>
      </c>
      <c r="I1428" s="33" t="s">
        <v>51</v>
      </c>
      <c r="J1428" s="33" t="s">
        <v>46</v>
      </c>
      <c r="K1428" s="63" t="s">
        <v>36</v>
      </c>
      <c r="L1428" s="32" t="str">
        <f t="shared" si="396"/>
        <v>CGE370</v>
      </c>
      <c r="M1428" s="32" t="str">
        <f t="shared" si="397"/>
        <v>BMJ II</v>
      </c>
      <c r="N1428" s="32" t="str">
        <f t="shared" si="398"/>
        <v>12 RODA</v>
      </c>
      <c r="O1428" s="146">
        <v>0.37332175925925926</v>
      </c>
      <c r="P1428" s="65">
        <v>44193.379282407404</v>
      </c>
      <c r="Q1428" s="65"/>
      <c r="R1428" s="66">
        <v>1</v>
      </c>
      <c r="S1428" s="66">
        <v>49220</v>
      </c>
      <c r="T1428" s="66">
        <v>17320</v>
      </c>
      <c r="U1428" s="67">
        <f t="shared" si="408"/>
        <v>31.9</v>
      </c>
      <c r="V1428" s="66">
        <f t="shared" si="399"/>
        <v>646836.29999999993</v>
      </c>
      <c r="W1428" s="66" t="str">
        <f t="shared" si="400"/>
        <v>1 &gt; 4</v>
      </c>
      <c r="X1428" s="66">
        <f>A1428+SUMIFS(Presensi!F:F,Presensi!E:E,'Entry Data'!AP1428)</f>
        <v>1</v>
      </c>
      <c r="Y1428" s="66">
        <f>IFERROR(INDEX('Retasi Pricing'!F:F,MATCH('Entry Data'!AM1428,'Retasi Pricing'!E:E,0))*X1428,"")</f>
        <v>27500</v>
      </c>
      <c r="Z1428" s="62" t="s">
        <v>26</v>
      </c>
      <c r="AA1428" s="62" t="s">
        <v>27</v>
      </c>
      <c r="AB1428" s="32"/>
      <c r="AC1428" s="32" t="s">
        <v>211</v>
      </c>
      <c r="AD1428" s="32" t="str">
        <f t="shared" si="401"/>
        <v/>
      </c>
      <c r="AF1428" s="5" t="str">
        <f t="shared" si="402"/>
        <v>yudianto44193</v>
      </c>
      <c r="AG1428" s="5" t="str">
        <f t="shared" si="403"/>
        <v>BMJ 04644193UTARADAY</v>
      </c>
      <c r="AH1428" s="5" t="str">
        <f t="shared" si="404"/>
        <v>yudianto44193UTARADAY</v>
      </c>
      <c r="AI1428" s="5" t="str">
        <f t="shared" si="405"/>
        <v>BMJ 04644193DAY</v>
      </c>
      <c r="AJ1428" s="5" t="str">
        <f t="shared" si="406"/>
        <v>yudianto44193DAY</v>
      </c>
      <c r="AK1428" s="5" t="str">
        <f t="shared" si="407"/>
        <v>yudiantoBMJ II</v>
      </c>
      <c r="AL1428" s="5" t="str">
        <f t="shared" si="409"/>
        <v>1UTARA</v>
      </c>
      <c r="AM1428" s="5" t="str">
        <f t="shared" si="410"/>
        <v>1 &gt; 4UTARA12 RODA</v>
      </c>
      <c r="AN1428" s="5" t="str">
        <f t="shared" si="411"/>
        <v>yudiantoBMJ II1 &gt; 4UTARA12 RODA</v>
      </c>
      <c r="AO1428" s="5" t="str">
        <f t="shared" si="412"/>
        <v>yudianto1 &gt; 4UTARA12 RODA</v>
      </c>
      <c r="AP1428" s="5" t="str">
        <f t="shared" si="413"/>
        <v>44193DAY</v>
      </c>
    </row>
    <row r="1429" spans="1:42" x14ac:dyDescent="0.3">
      <c r="A1429" s="33">
        <v>1</v>
      </c>
      <c r="B1429" s="33"/>
      <c r="C1429" s="70">
        <v>44193</v>
      </c>
      <c r="D1429" s="71" t="s">
        <v>19</v>
      </c>
      <c r="E1429" s="70">
        <v>44193</v>
      </c>
      <c r="F1429" s="71">
        <v>5157342</v>
      </c>
      <c r="G1429" s="33" t="s">
        <v>20</v>
      </c>
      <c r="H1429" s="33" t="s">
        <v>21</v>
      </c>
      <c r="I1429" s="33" t="s">
        <v>51</v>
      </c>
      <c r="J1429" s="33" t="s">
        <v>46</v>
      </c>
      <c r="K1429" s="63" t="s">
        <v>36</v>
      </c>
      <c r="L1429" s="32" t="str">
        <f t="shared" si="396"/>
        <v>CGE370</v>
      </c>
      <c r="M1429" s="32" t="str">
        <f t="shared" si="397"/>
        <v>BMJ II</v>
      </c>
      <c r="N1429" s="32" t="str">
        <f t="shared" si="398"/>
        <v>12 RODA</v>
      </c>
      <c r="O1429" s="146">
        <v>0.43428240740740742</v>
      </c>
      <c r="P1429" s="65">
        <v>44193.434282407405</v>
      </c>
      <c r="Q1429" s="65"/>
      <c r="R1429" s="66">
        <v>2</v>
      </c>
      <c r="S1429" s="66">
        <v>45100</v>
      </c>
      <c r="T1429" s="66">
        <v>17320</v>
      </c>
      <c r="U1429" s="67">
        <f t="shared" si="408"/>
        <v>27.78</v>
      </c>
      <c r="V1429" s="66">
        <f t="shared" si="399"/>
        <v>563295.06000000006</v>
      </c>
      <c r="W1429" s="66" t="str">
        <f t="shared" si="400"/>
        <v>1 &gt; 4</v>
      </c>
      <c r="X1429" s="66">
        <f>A1429+SUMIFS(Presensi!F:F,Presensi!E:E,'Entry Data'!AP1429)</f>
        <v>1</v>
      </c>
      <c r="Y1429" s="66">
        <f>IFERROR(INDEX('Retasi Pricing'!F:F,MATCH('Entry Data'!AM1429,'Retasi Pricing'!E:E,0))*X1429,"")</f>
        <v>27500</v>
      </c>
      <c r="Z1429" s="62" t="s">
        <v>26</v>
      </c>
      <c r="AA1429" s="62" t="s">
        <v>27</v>
      </c>
      <c r="AB1429" s="32"/>
      <c r="AC1429" s="32" t="s">
        <v>211</v>
      </c>
      <c r="AD1429" s="32" t="str">
        <f t="shared" si="401"/>
        <v/>
      </c>
      <c r="AF1429" s="5" t="str">
        <f t="shared" si="402"/>
        <v>yudianto44193</v>
      </c>
      <c r="AG1429" s="5" t="str">
        <f t="shared" si="403"/>
        <v>BMJ 04644193UTARADAY</v>
      </c>
      <c r="AH1429" s="5" t="str">
        <f t="shared" si="404"/>
        <v>yudianto44193UTARADAY</v>
      </c>
      <c r="AI1429" s="5" t="str">
        <f t="shared" si="405"/>
        <v>BMJ 04644193DAY</v>
      </c>
      <c r="AJ1429" s="5" t="str">
        <f t="shared" si="406"/>
        <v>yudianto44193DAY</v>
      </c>
      <c r="AK1429" s="5" t="str">
        <f t="shared" si="407"/>
        <v>yudiantoBMJ II</v>
      </c>
      <c r="AL1429" s="5" t="str">
        <f t="shared" si="409"/>
        <v>2UTARA</v>
      </c>
      <c r="AM1429" s="5" t="str">
        <f t="shared" si="410"/>
        <v>1 &gt; 4UTARA12 RODA</v>
      </c>
      <c r="AN1429" s="5" t="str">
        <f t="shared" si="411"/>
        <v>yudiantoBMJ II1 &gt; 4UTARA12 RODA</v>
      </c>
      <c r="AO1429" s="5" t="str">
        <f t="shared" si="412"/>
        <v>yudianto1 &gt; 4UTARA12 RODA</v>
      </c>
      <c r="AP1429" s="5" t="str">
        <f t="shared" si="413"/>
        <v>44193DAY</v>
      </c>
    </row>
    <row r="1430" spans="1:42" x14ac:dyDescent="0.3">
      <c r="A1430" s="33">
        <v>1</v>
      </c>
      <c r="B1430" s="33"/>
      <c r="C1430" s="70">
        <v>44193</v>
      </c>
      <c r="D1430" s="71" t="s">
        <v>19</v>
      </c>
      <c r="E1430" s="70">
        <v>44193</v>
      </c>
      <c r="F1430" s="71">
        <v>5157421</v>
      </c>
      <c r="G1430" s="33" t="s">
        <v>20</v>
      </c>
      <c r="H1430" s="33" t="s">
        <v>21</v>
      </c>
      <c r="I1430" s="33" t="s">
        <v>51</v>
      </c>
      <c r="J1430" s="33" t="s">
        <v>46</v>
      </c>
      <c r="K1430" s="63" t="s">
        <v>36</v>
      </c>
      <c r="L1430" s="32" t="str">
        <f t="shared" si="396"/>
        <v>CGE370</v>
      </c>
      <c r="M1430" s="32" t="str">
        <f t="shared" si="397"/>
        <v>BMJ II</v>
      </c>
      <c r="N1430" s="32" t="str">
        <f t="shared" si="398"/>
        <v>12 RODA</v>
      </c>
      <c r="O1430" s="146">
        <v>0.49050925925925926</v>
      </c>
      <c r="P1430" s="65">
        <v>44193.49050925926</v>
      </c>
      <c r="Q1430" s="65"/>
      <c r="R1430" s="66">
        <v>3</v>
      </c>
      <c r="S1430" s="66">
        <v>45700</v>
      </c>
      <c r="T1430" s="66">
        <v>17320</v>
      </c>
      <c r="U1430" s="67">
        <f t="shared" si="408"/>
        <v>28.38</v>
      </c>
      <c r="V1430" s="66">
        <f t="shared" si="399"/>
        <v>575461.26</v>
      </c>
      <c r="W1430" s="66" t="str">
        <f t="shared" si="400"/>
        <v>1 &gt; 4</v>
      </c>
      <c r="X1430" s="66">
        <f>A1430+SUMIFS(Presensi!F:F,Presensi!E:E,'Entry Data'!AP1430)</f>
        <v>1</v>
      </c>
      <c r="Y1430" s="66">
        <f>IFERROR(INDEX('Retasi Pricing'!F:F,MATCH('Entry Data'!AM1430,'Retasi Pricing'!E:E,0))*X1430,"")</f>
        <v>27500</v>
      </c>
      <c r="Z1430" s="62" t="s">
        <v>26</v>
      </c>
      <c r="AA1430" s="62" t="s">
        <v>27</v>
      </c>
      <c r="AB1430" s="32"/>
      <c r="AC1430" s="32" t="s">
        <v>211</v>
      </c>
      <c r="AD1430" s="32" t="str">
        <f t="shared" si="401"/>
        <v/>
      </c>
      <c r="AF1430" s="5" t="str">
        <f t="shared" si="402"/>
        <v>yudianto44193</v>
      </c>
      <c r="AG1430" s="5" t="str">
        <f t="shared" si="403"/>
        <v>BMJ 04644193UTARADAY</v>
      </c>
      <c r="AH1430" s="5" t="str">
        <f t="shared" si="404"/>
        <v>yudianto44193UTARADAY</v>
      </c>
      <c r="AI1430" s="5" t="str">
        <f t="shared" si="405"/>
        <v>BMJ 04644193DAY</v>
      </c>
      <c r="AJ1430" s="5" t="str">
        <f t="shared" si="406"/>
        <v>yudianto44193DAY</v>
      </c>
      <c r="AK1430" s="5" t="str">
        <f t="shared" si="407"/>
        <v>yudiantoBMJ II</v>
      </c>
      <c r="AL1430" s="5" t="str">
        <f t="shared" si="409"/>
        <v>3UTARA</v>
      </c>
      <c r="AM1430" s="5" t="str">
        <f t="shared" si="410"/>
        <v>1 &gt; 4UTARA12 RODA</v>
      </c>
      <c r="AN1430" s="5" t="str">
        <f t="shared" si="411"/>
        <v>yudiantoBMJ II1 &gt; 4UTARA12 RODA</v>
      </c>
      <c r="AO1430" s="5" t="str">
        <f t="shared" si="412"/>
        <v>yudianto1 &gt; 4UTARA12 RODA</v>
      </c>
      <c r="AP1430" s="5" t="str">
        <f t="shared" si="413"/>
        <v>44193DAY</v>
      </c>
    </row>
    <row r="1431" spans="1:42" x14ac:dyDescent="0.3">
      <c r="A1431" s="33">
        <v>1</v>
      </c>
      <c r="B1431" s="33"/>
      <c r="C1431" s="70">
        <v>44193</v>
      </c>
      <c r="D1431" s="71" t="s">
        <v>19</v>
      </c>
      <c r="E1431" s="70">
        <v>44193</v>
      </c>
      <c r="F1431" s="71">
        <v>5157505</v>
      </c>
      <c r="G1431" s="33" t="s">
        <v>20</v>
      </c>
      <c r="H1431" s="33" t="s">
        <v>21</v>
      </c>
      <c r="I1431" s="33" t="s">
        <v>51</v>
      </c>
      <c r="J1431" s="33" t="s">
        <v>46</v>
      </c>
      <c r="K1431" s="63" t="s">
        <v>36</v>
      </c>
      <c r="L1431" s="32" t="str">
        <f t="shared" si="396"/>
        <v>CGE370</v>
      </c>
      <c r="M1431" s="32" t="str">
        <f t="shared" si="397"/>
        <v>BMJ II</v>
      </c>
      <c r="N1431" s="32" t="str">
        <f t="shared" si="398"/>
        <v>12 RODA</v>
      </c>
      <c r="O1431" s="146">
        <v>0.55090277777777785</v>
      </c>
      <c r="P1431" s="65">
        <v>44193.550902777781</v>
      </c>
      <c r="Q1431" s="65"/>
      <c r="R1431" s="66">
        <v>4</v>
      </c>
      <c r="S1431" s="66">
        <v>49060</v>
      </c>
      <c r="T1431" s="66">
        <v>17320</v>
      </c>
      <c r="U1431" s="67">
        <f t="shared" si="408"/>
        <v>31.74</v>
      </c>
      <c r="V1431" s="66">
        <f t="shared" si="399"/>
        <v>643591.98</v>
      </c>
      <c r="W1431" s="66" t="str">
        <f t="shared" si="400"/>
        <v>1 &gt; 4</v>
      </c>
      <c r="X1431" s="66">
        <f>A1431+SUMIFS(Presensi!F:F,Presensi!E:E,'Entry Data'!AP1431)</f>
        <v>1</v>
      </c>
      <c r="Y1431" s="66">
        <f>IFERROR(INDEX('Retasi Pricing'!F:F,MATCH('Entry Data'!AM1431,'Retasi Pricing'!E:E,0))*X1431,"")</f>
        <v>27500</v>
      </c>
      <c r="Z1431" s="62" t="s">
        <v>26</v>
      </c>
      <c r="AA1431" s="62" t="s">
        <v>27</v>
      </c>
      <c r="AB1431" s="32"/>
      <c r="AC1431" s="32" t="s">
        <v>211</v>
      </c>
      <c r="AD1431" s="32" t="str">
        <f t="shared" si="401"/>
        <v/>
      </c>
      <c r="AF1431" s="5" t="str">
        <f t="shared" si="402"/>
        <v>yudianto44193</v>
      </c>
      <c r="AG1431" s="5" t="str">
        <f t="shared" si="403"/>
        <v>BMJ 04644193UTARADAY</v>
      </c>
      <c r="AH1431" s="5" t="str">
        <f t="shared" si="404"/>
        <v>yudianto44193UTARADAY</v>
      </c>
      <c r="AI1431" s="5" t="str">
        <f t="shared" si="405"/>
        <v>BMJ 04644193DAY</v>
      </c>
      <c r="AJ1431" s="5" t="str">
        <f t="shared" si="406"/>
        <v>yudianto44193DAY</v>
      </c>
      <c r="AK1431" s="5" t="str">
        <f t="shared" si="407"/>
        <v>yudiantoBMJ II</v>
      </c>
      <c r="AL1431" s="5" t="str">
        <f t="shared" si="409"/>
        <v>4UTARA</v>
      </c>
      <c r="AM1431" s="5" t="str">
        <f t="shared" si="410"/>
        <v>1 &gt; 4UTARA12 RODA</v>
      </c>
      <c r="AN1431" s="5" t="str">
        <f t="shared" si="411"/>
        <v>yudiantoBMJ II1 &gt; 4UTARA12 RODA</v>
      </c>
      <c r="AO1431" s="5" t="str">
        <f t="shared" si="412"/>
        <v>yudianto1 &gt; 4UTARA12 RODA</v>
      </c>
      <c r="AP1431" s="5" t="str">
        <f t="shared" si="413"/>
        <v>44193DAY</v>
      </c>
    </row>
    <row r="1432" spans="1:42" x14ac:dyDescent="0.3">
      <c r="A1432" s="33">
        <v>1</v>
      </c>
      <c r="B1432" s="33"/>
      <c r="C1432" s="70">
        <v>44193</v>
      </c>
      <c r="D1432" s="71" t="s">
        <v>19</v>
      </c>
      <c r="E1432" s="70">
        <v>44193</v>
      </c>
      <c r="F1432" s="71">
        <v>5157581</v>
      </c>
      <c r="G1432" s="33" t="s">
        <v>20</v>
      </c>
      <c r="H1432" s="33" t="s">
        <v>21</v>
      </c>
      <c r="I1432" s="33" t="s">
        <v>51</v>
      </c>
      <c r="J1432" s="33" t="s">
        <v>46</v>
      </c>
      <c r="K1432" s="63" t="s">
        <v>36</v>
      </c>
      <c r="L1432" s="32" t="str">
        <f t="shared" si="396"/>
        <v>CGE370</v>
      </c>
      <c r="M1432" s="32" t="str">
        <f t="shared" si="397"/>
        <v>BMJ II</v>
      </c>
      <c r="N1432" s="32" t="str">
        <f t="shared" si="398"/>
        <v>12 RODA</v>
      </c>
      <c r="O1432" s="146">
        <v>0.60916666666666663</v>
      </c>
      <c r="P1432" s="65">
        <v>44193.609166666669</v>
      </c>
      <c r="Q1432" s="65"/>
      <c r="R1432" s="66">
        <v>5</v>
      </c>
      <c r="S1432" s="66">
        <v>45400</v>
      </c>
      <c r="T1432" s="66">
        <v>17320</v>
      </c>
      <c r="U1432" s="67">
        <f t="shared" si="408"/>
        <v>28.08</v>
      </c>
      <c r="V1432" s="66">
        <f t="shared" si="399"/>
        <v>569378.15999999992</v>
      </c>
      <c r="W1432" s="66" t="str">
        <f t="shared" si="400"/>
        <v>&gt; 5</v>
      </c>
      <c r="X1432" s="66">
        <f>A1432+SUMIFS(Presensi!F:F,Presensi!E:E,'Entry Data'!AP1432)</f>
        <v>1</v>
      </c>
      <c r="Y1432" s="66">
        <f>IFERROR(INDEX('Retasi Pricing'!F:F,MATCH('Entry Data'!AM1432,'Retasi Pricing'!E:E,0))*X1432,"")</f>
        <v>31200</v>
      </c>
      <c r="Z1432" s="62" t="s">
        <v>26</v>
      </c>
      <c r="AA1432" s="62" t="s">
        <v>27</v>
      </c>
      <c r="AB1432" s="32"/>
      <c r="AC1432" s="32" t="s">
        <v>211</v>
      </c>
      <c r="AD1432" s="32" t="str">
        <f t="shared" si="401"/>
        <v/>
      </c>
      <c r="AF1432" s="5" t="str">
        <f t="shared" si="402"/>
        <v>yudianto44193</v>
      </c>
      <c r="AG1432" s="5" t="str">
        <f t="shared" si="403"/>
        <v>BMJ 04644193UTARADAY</v>
      </c>
      <c r="AH1432" s="5" t="str">
        <f t="shared" si="404"/>
        <v>yudianto44193UTARADAY</v>
      </c>
      <c r="AI1432" s="5" t="str">
        <f t="shared" si="405"/>
        <v>BMJ 04644193DAY</v>
      </c>
      <c r="AJ1432" s="5" t="str">
        <f t="shared" si="406"/>
        <v>yudianto44193DAY</v>
      </c>
      <c r="AK1432" s="5" t="str">
        <f t="shared" si="407"/>
        <v>yudiantoBMJ II</v>
      </c>
      <c r="AL1432" s="5" t="str">
        <f t="shared" si="409"/>
        <v>5UTARA</v>
      </c>
      <c r="AM1432" s="5" t="str">
        <f t="shared" si="410"/>
        <v>&gt; 5UTARA12 RODA</v>
      </c>
      <c r="AN1432" s="5" t="str">
        <f t="shared" si="411"/>
        <v>yudiantoBMJ II&gt; 5UTARA12 RODA</v>
      </c>
      <c r="AO1432" s="5" t="str">
        <f t="shared" si="412"/>
        <v>yudianto&gt; 5UTARA12 RODA</v>
      </c>
      <c r="AP1432" s="5" t="str">
        <f t="shared" si="413"/>
        <v>44193DAY</v>
      </c>
    </row>
    <row r="1433" spans="1:42" x14ac:dyDescent="0.3">
      <c r="A1433" s="33">
        <v>1</v>
      </c>
      <c r="B1433" s="33"/>
      <c r="C1433" s="70">
        <v>44193</v>
      </c>
      <c r="D1433" s="71" t="s">
        <v>19</v>
      </c>
      <c r="E1433" s="70">
        <v>44193</v>
      </c>
      <c r="F1433" s="71">
        <v>5157667</v>
      </c>
      <c r="G1433" s="33" t="s">
        <v>20</v>
      </c>
      <c r="H1433" s="33" t="s">
        <v>21</v>
      </c>
      <c r="I1433" s="33" t="s">
        <v>51</v>
      </c>
      <c r="J1433" s="33" t="s">
        <v>46</v>
      </c>
      <c r="K1433" s="63" t="s">
        <v>36</v>
      </c>
      <c r="L1433" s="32" t="str">
        <f t="shared" si="396"/>
        <v>CGE370</v>
      </c>
      <c r="M1433" s="32" t="str">
        <f t="shared" si="397"/>
        <v>BMJ II</v>
      </c>
      <c r="N1433" s="32" t="str">
        <f t="shared" si="398"/>
        <v>12 RODA</v>
      </c>
      <c r="O1433" s="146">
        <v>0.67363425925925924</v>
      </c>
      <c r="P1433" s="65">
        <v>44193.673634259256</v>
      </c>
      <c r="Q1433" s="65"/>
      <c r="R1433" s="66">
        <v>6</v>
      </c>
      <c r="S1433" s="66">
        <v>44980</v>
      </c>
      <c r="T1433" s="66">
        <v>17320</v>
      </c>
      <c r="U1433" s="67">
        <f t="shared" si="408"/>
        <v>27.66</v>
      </c>
      <c r="V1433" s="66">
        <f t="shared" si="399"/>
        <v>560861.81999999995</v>
      </c>
      <c r="W1433" s="66" t="str">
        <f t="shared" si="400"/>
        <v>&gt; 6</v>
      </c>
      <c r="X1433" s="66">
        <f>A1433+SUMIFS(Presensi!F:F,Presensi!E:E,'Entry Data'!AP1433)</f>
        <v>1</v>
      </c>
      <c r="Y1433" s="66">
        <f>IFERROR(INDEX('Retasi Pricing'!F:F,MATCH('Entry Data'!AM1433,'Retasi Pricing'!E:E,0))*X1433,"")</f>
        <v>34450</v>
      </c>
      <c r="Z1433" s="62" t="s">
        <v>26</v>
      </c>
      <c r="AA1433" s="62" t="s">
        <v>27</v>
      </c>
      <c r="AB1433" s="32"/>
      <c r="AC1433" s="32" t="s">
        <v>211</v>
      </c>
      <c r="AD1433" s="32" t="str">
        <f t="shared" si="401"/>
        <v/>
      </c>
      <c r="AF1433" s="5" t="str">
        <f t="shared" si="402"/>
        <v>yudianto44193</v>
      </c>
      <c r="AG1433" s="5" t="str">
        <f t="shared" si="403"/>
        <v>BMJ 04644193UTARADAY</v>
      </c>
      <c r="AH1433" s="5" t="str">
        <f t="shared" si="404"/>
        <v>yudianto44193UTARADAY</v>
      </c>
      <c r="AI1433" s="5" t="str">
        <f t="shared" si="405"/>
        <v>BMJ 04644193DAY</v>
      </c>
      <c r="AJ1433" s="5" t="str">
        <f t="shared" si="406"/>
        <v>yudianto44193DAY</v>
      </c>
      <c r="AK1433" s="5" t="str">
        <f t="shared" si="407"/>
        <v>yudiantoBMJ II</v>
      </c>
      <c r="AL1433" s="5" t="str">
        <f t="shared" si="409"/>
        <v>6UTARA</v>
      </c>
      <c r="AM1433" s="5" t="str">
        <f t="shared" si="410"/>
        <v>&gt; 6UTARA12 RODA</v>
      </c>
      <c r="AN1433" s="5" t="str">
        <f t="shared" si="411"/>
        <v>yudiantoBMJ II&gt; 6UTARA12 RODA</v>
      </c>
      <c r="AO1433" s="5" t="str">
        <f t="shared" si="412"/>
        <v>yudianto&gt; 6UTARA12 RODA</v>
      </c>
      <c r="AP1433" s="5" t="str">
        <f t="shared" si="413"/>
        <v>44193DAY</v>
      </c>
    </row>
    <row r="1434" spans="1:42" x14ac:dyDescent="0.3">
      <c r="A1434" s="33">
        <v>1</v>
      </c>
      <c r="B1434" s="33"/>
      <c r="C1434" s="70">
        <v>44193</v>
      </c>
      <c r="D1434" s="71" t="s">
        <v>19</v>
      </c>
      <c r="E1434" s="70">
        <v>44193</v>
      </c>
      <c r="F1434" s="71">
        <v>5157764</v>
      </c>
      <c r="G1434" s="33" t="s">
        <v>20</v>
      </c>
      <c r="H1434" s="33" t="s">
        <v>21</v>
      </c>
      <c r="I1434" s="33" t="s">
        <v>45</v>
      </c>
      <c r="J1434" s="33" t="s">
        <v>46</v>
      </c>
      <c r="K1434" s="63" t="s">
        <v>36</v>
      </c>
      <c r="L1434" s="32" t="str">
        <f t="shared" si="396"/>
        <v>CGE370</v>
      </c>
      <c r="M1434" s="32" t="str">
        <f t="shared" si="397"/>
        <v>BMJ II</v>
      </c>
      <c r="N1434" s="32" t="str">
        <f t="shared" si="398"/>
        <v>12 RODA</v>
      </c>
      <c r="O1434" s="146">
        <v>0.75457175925925923</v>
      </c>
      <c r="P1434" s="65">
        <v>44193.754571759258</v>
      </c>
      <c r="Q1434" s="65"/>
      <c r="R1434" s="66">
        <v>7</v>
      </c>
      <c r="S1434" s="66">
        <v>47660</v>
      </c>
      <c r="T1434" s="66">
        <v>17320</v>
      </c>
      <c r="U1434" s="67">
        <f t="shared" si="408"/>
        <v>30.34</v>
      </c>
      <c r="V1434" s="66">
        <f t="shared" si="399"/>
        <v>615204.18000000005</v>
      </c>
      <c r="W1434" s="66" t="str">
        <f t="shared" si="400"/>
        <v>7 &gt;</v>
      </c>
      <c r="X1434" s="66">
        <f>A1434+SUMIFS(Presensi!F:F,Presensi!E:E,'Entry Data'!AP1434)</f>
        <v>1</v>
      </c>
      <c r="Y1434" s="66">
        <f>IFERROR(INDEX('Retasi Pricing'!F:F,MATCH('Entry Data'!AM1434,'Retasi Pricing'!E:E,0))*X1434,"")</f>
        <v>42000</v>
      </c>
      <c r="Z1434" s="62" t="s">
        <v>26</v>
      </c>
      <c r="AA1434" s="62" t="s">
        <v>27</v>
      </c>
      <c r="AB1434" s="32"/>
      <c r="AC1434" s="32" t="s">
        <v>211</v>
      </c>
      <c r="AD1434" s="32" t="str">
        <f t="shared" si="401"/>
        <v/>
      </c>
      <c r="AF1434" s="5" t="str">
        <f t="shared" si="402"/>
        <v>yudianto44193</v>
      </c>
      <c r="AG1434" s="5" t="str">
        <f t="shared" si="403"/>
        <v>BMJ 04644193UTARADAY</v>
      </c>
      <c r="AH1434" s="5" t="str">
        <f t="shared" si="404"/>
        <v>yudianto44193UTARADAY</v>
      </c>
      <c r="AI1434" s="5" t="str">
        <f t="shared" si="405"/>
        <v>BMJ 04644193DAY</v>
      </c>
      <c r="AJ1434" s="5" t="str">
        <f t="shared" si="406"/>
        <v>yudianto44193DAY</v>
      </c>
      <c r="AK1434" s="5" t="str">
        <f t="shared" si="407"/>
        <v>yudiantoBMJ II</v>
      </c>
      <c r="AL1434" s="5" t="str">
        <f t="shared" si="409"/>
        <v>7UTARA</v>
      </c>
      <c r="AM1434" s="5" t="str">
        <f t="shared" si="410"/>
        <v>7 &gt;UTARA12 RODA</v>
      </c>
      <c r="AN1434" s="5" t="str">
        <f t="shared" si="411"/>
        <v>yudiantoBMJ II7 &gt;UTARA12 RODA</v>
      </c>
      <c r="AO1434" s="5" t="str">
        <f t="shared" si="412"/>
        <v>yudianto7 &gt;UTARA12 RODA</v>
      </c>
      <c r="AP1434" s="5" t="str">
        <f t="shared" si="413"/>
        <v>44193DAY</v>
      </c>
    </row>
    <row r="1435" spans="1:42" x14ac:dyDescent="0.3">
      <c r="A1435" s="33">
        <v>1</v>
      </c>
      <c r="B1435" s="33"/>
      <c r="C1435" s="70">
        <v>44193</v>
      </c>
      <c r="D1435" s="71" t="s">
        <v>19</v>
      </c>
      <c r="E1435" s="70">
        <v>44193</v>
      </c>
      <c r="F1435" s="71">
        <v>5157279</v>
      </c>
      <c r="G1435" s="33" t="s">
        <v>20</v>
      </c>
      <c r="H1435" s="33" t="s">
        <v>21</v>
      </c>
      <c r="I1435" s="33" t="s">
        <v>45</v>
      </c>
      <c r="J1435" s="33" t="s">
        <v>46</v>
      </c>
      <c r="K1435" s="63" t="s">
        <v>41</v>
      </c>
      <c r="L1435" s="32" t="str">
        <f t="shared" si="396"/>
        <v>AXOR4843</v>
      </c>
      <c r="M1435" s="32" t="str">
        <f t="shared" si="397"/>
        <v>BMJ II</v>
      </c>
      <c r="N1435" s="32" t="str">
        <f t="shared" si="398"/>
        <v>12 RODA</v>
      </c>
      <c r="O1435" s="146">
        <v>0.39280092592592591</v>
      </c>
      <c r="P1435" s="65">
        <v>44193.398310185185</v>
      </c>
      <c r="Q1435" s="65"/>
      <c r="R1435" s="66">
        <v>1</v>
      </c>
      <c r="S1435" s="66">
        <v>53820</v>
      </c>
      <c r="T1435" s="66">
        <v>20080</v>
      </c>
      <c r="U1435" s="67">
        <f t="shared" si="408"/>
        <v>33.74</v>
      </c>
      <c r="V1435" s="66">
        <f t="shared" si="399"/>
        <v>684145.9800000001</v>
      </c>
      <c r="W1435" s="66" t="str">
        <f t="shared" si="400"/>
        <v>1 &gt; 4</v>
      </c>
      <c r="X1435" s="66">
        <f>A1435+SUMIFS(Presensi!F:F,Presensi!E:E,'Entry Data'!AP1435)</f>
        <v>1</v>
      </c>
      <c r="Y1435" s="66">
        <f>IFERROR(INDEX('Retasi Pricing'!F:F,MATCH('Entry Data'!AM1435,'Retasi Pricing'!E:E,0))*X1435,"")</f>
        <v>27500</v>
      </c>
      <c r="Z1435" s="62" t="s">
        <v>26</v>
      </c>
      <c r="AA1435" s="62" t="s">
        <v>27</v>
      </c>
      <c r="AB1435" s="32"/>
      <c r="AC1435" s="32" t="s">
        <v>124</v>
      </c>
      <c r="AD1435" s="32" t="str">
        <f t="shared" si="401"/>
        <v/>
      </c>
      <c r="AF1435" s="5" t="str">
        <f t="shared" si="402"/>
        <v>rahman44193</v>
      </c>
      <c r="AG1435" s="5" t="str">
        <f t="shared" si="403"/>
        <v>BMJ 04744193UTARADAY</v>
      </c>
      <c r="AH1435" s="5" t="str">
        <f t="shared" si="404"/>
        <v>rahman44193UTARADAY</v>
      </c>
      <c r="AI1435" s="5" t="str">
        <f t="shared" si="405"/>
        <v>BMJ 04744193DAY</v>
      </c>
      <c r="AJ1435" s="5" t="str">
        <f t="shared" si="406"/>
        <v>rahman44193DAY</v>
      </c>
      <c r="AK1435" s="5" t="str">
        <f t="shared" si="407"/>
        <v>rahmanBMJ II</v>
      </c>
      <c r="AL1435" s="5" t="str">
        <f t="shared" si="409"/>
        <v>1UTARA</v>
      </c>
      <c r="AM1435" s="5" t="str">
        <f t="shared" si="410"/>
        <v>1 &gt; 4UTARA12 RODA</v>
      </c>
      <c r="AN1435" s="5" t="str">
        <f t="shared" si="411"/>
        <v>rahmanBMJ II1 &gt; 4UTARA12 RODA</v>
      </c>
      <c r="AO1435" s="5" t="str">
        <f t="shared" si="412"/>
        <v>rahman1 &gt; 4UTARA12 RODA</v>
      </c>
      <c r="AP1435" s="5" t="str">
        <f t="shared" si="413"/>
        <v>44193DAY</v>
      </c>
    </row>
    <row r="1436" spans="1:42" x14ac:dyDescent="0.3">
      <c r="A1436" s="33">
        <v>1</v>
      </c>
      <c r="B1436" s="33"/>
      <c r="C1436" s="70">
        <v>44193</v>
      </c>
      <c r="D1436" s="71" t="s">
        <v>19</v>
      </c>
      <c r="E1436" s="70">
        <v>44193</v>
      </c>
      <c r="F1436" s="71">
        <v>5157375</v>
      </c>
      <c r="G1436" s="33" t="s">
        <v>20</v>
      </c>
      <c r="H1436" s="33" t="s">
        <v>21</v>
      </c>
      <c r="I1436" s="33" t="s">
        <v>51</v>
      </c>
      <c r="J1436" s="33" t="s">
        <v>46</v>
      </c>
      <c r="K1436" s="63" t="s">
        <v>41</v>
      </c>
      <c r="L1436" s="32" t="str">
        <f t="shared" si="396"/>
        <v>AXOR4843</v>
      </c>
      <c r="M1436" s="32" t="str">
        <f t="shared" si="397"/>
        <v>BMJ II</v>
      </c>
      <c r="N1436" s="32" t="str">
        <f t="shared" si="398"/>
        <v>12 RODA</v>
      </c>
      <c r="O1436" s="146">
        <v>0.45957175925925925</v>
      </c>
      <c r="P1436" s="65">
        <v>44193.45957175926</v>
      </c>
      <c r="Q1436" s="65"/>
      <c r="R1436" s="66">
        <v>2</v>
      </c>
      <c r="S1436" s="66">
        <v>52380</v>
      </c>
      <c r="T1436" s="66">
        <v>20080</v>
      </c>
      <c r="U1436" s="67">
        <f t="shared" si="408"/>
        <v>32.299999999999997</v>
      </c>
      <c r="V1436" s="66">
        <f t="shared" si="399"/>
        <v>654947.1</v>
      </c>
      <c r="W1436" s="66" t="str">
        <f t="shared" si="400"/>
        <v>1 &gt; 4</v>
      </c>
      <c r="X1436" s="66">
        <f>A1436+SUMIFS(Presensi!F:F,Presensi!E:E,'Entry Data'!AP1436)</f>
        <v>1</v>
      </c>
      <c r="Y1436" s="66">
        <f>IFERROR(INDEX('Retasi Pricing'!F:F,MATCH('Entry Data'!AM1436,'Retasi Pricing'!E:E,0))*X1436,"")</f>
        <v>27500</v>
      </c>
      <c r="Z1436" s="62" t="s">
        <v>26</v>
      </c>
      <c r="AA1436" s="62" t="s">
        <v>27</v>
      </c>
      <c r="AB1436" s="32"/>
      <c r="AC1436" s="32" t="s">
        <v>124</v>
      </c>
      <c r="AD1436" s="32" t="str">
        <f t="shared" si="401"/>
        <v/>
      </c>
      <c r="AF1436" s="5" t="str">
        <f t="shared" si="402"/>
        <v>rahman44193</v>
      </c>
      <c r="AG1436" s="5" t="str">
        <f t="shared" si="403"/>
        <v>BMJ 04744193UTARADAY</v>
      </c>
      <c r="AH1436" s="5" t="str">
        <f t="shared" si="404"/>
        <v>rahman44193UTARADAY</v>
      </c>
      <c r="AI1436" s="5" t="str">
        <f t="shared" si="405"/>
        <v>BMJ 04744193DAY</v>
      </c>
      <c r="AJ1436" s="5" t="str">
        <f t="shared" si="406"/>
        <v>rahman44193DAY</v>
      </c>
      <c r="AK1436" s="5" t="str">
        <f t="shared" si="407"/>
        <v>rahmanBMJ II</v>
      </c>
      <c r="AL1436" s="5" t="str">
        <f t="shared" si="409"/>
        <v>2UTARA</v>
      </c>
      <c r="AM1436" s="5" t="str">
        <f t="shared" si="410"/>
        <v>1 &gt; 4UTARA12 RODA</v>
      </c>
      <c r="AN1436" s="5" t="str">
        <f t="shared" si="411"/>
        <v>rahmanBMJ II1 &gt; 4UTARA12 RODA</v>
      </c>
      <c r="AO1436" s="5" t="str">
        <f t="shared" si="412"/>
        <v>rahman1 &gt; 4UTARA12 RODA</v>
      </c>
      <c r="AP1436" s="5" t="str">
        <f t="shared" si="413"/>
        <v>44193DAY</v>
      </c>
    </row>
    <row r="1437" spans="1:42" x14ac:dyDescent="0.3">
      <c r="A1437" s="33">
        <v>1</v>
      </c>
      <c r="B1437" s="33"/>
      <c r="C1437" s="70">
        <v>44193</v>
      </c>
      <c r="D1437" s="71" t="s">
        <v>19</v>
      </c>
      <c r="E1437" s="70">
        <v>44193</v>
      </c>
      <c r="F1437" s="71">
        <v>5157468</v>
      </c>
      <c r="G1437" s="33" t="s">
        <v>20</v>
      </c>
      <c r="H1437" s="33" t="s">
        <v>21</v>
      </c>
      <c r="I1437" s="33" t="s">
        <v>45</v>
      </c>
      <c r="J1437" s="33" t="s">
        <v>46</v>
      </c>
      <c r="K1437" s="63" t="s">
        <v>41</v>
      </c>
      <c r="L1437" s="32" t="str">
        <f t="shared" si="396"/>
        <v>AXOR4843</v>
      </c>
      <c r="M1437" s="32" t="str">
        <f t="shared" si="397"/>
        <v>BMJ II</v>
      </c>
      <c r="N1437" s="32" t="str">
        <f t="shared" si="398"/>
        <v>12 RODA</v>
      </c>
      <c r="O1437" s="146">
        <v>0.52253472222222219</v>
      </c>
      <c r="P1437" s="65">
        <v>44193.522534722222</v>
      </c>
      <c r="Q1437" s="65"/>
      <c r="R1437" s="66">
        <v>3</v>
      </c>
      <c r="S1437" s="66">
        <v>53660</v>
      </c>
      <c r="T1437" s="66">
        <v>20080</v>
      </c>
      <c r="U1437" s="67">
        <f t="shared" si="408"/>
        <v>33.58</v>
      </c>
      <c r="V1437" s="66">
        <f t="shared" si="399"/>
        <v>680901.65999999992</v>
      </c>
      <c r="W1437" s="66" t="str">
        <f t="shared" si="400"/>
        <v>1 &gt; 4</v>
      </c>
      <c r="X1437" s="66">
        <f>A1437+SUMIFS(Presensi!F:F,Presensi!E:E,'Entry Data'!AP1437)</f>
        <v>1</v>
      </c>
      <c r="Y1437" s="66">
        <f>IFERROR(INDEX('Retasi Pricing'!F:F,MATCH('Entry Data'!AM1437,'Retasi Pricing'!E:E,0))*X1437,"")</f>
        <v>27500</v>
      </c>
      <c r="Z1437" s="62" t="s">
        <v>26</v>
      </c>
      <c r="AA1437" s="62" t="s">
        <v>27</v>
      </c>
      <c r="AB1437" s="32"/>
      <c r="AC1437" s="32" t="s">
        <v>124</v>
      </c>
      <c r="AD1437" s="32" t="str">
        <f t="shared" si="401"/>
        <v/>
      </c>
      <c r="AF1437" s="5" t="str">
        <f t="shared" si="402"/>
        <v>rahman44193</v>
      </c>
      <c r="AG1437" s="5" t="str">
        <f t="shared" si="403"/>
        <v>BMJ 04744193UTARADAY</v>
      </c>
      <c r="AH1437" s="5" t="str">
        <f t="shared" si="404"/>
        <v>rahman44193UTARADAY</v>
      </c>
      <c r="AI1437" s="5" t="str">
        <f t="shared" si="405"/>
        <v>BMJ 04744193DAY</v>
      </c>
      <c r="AJ1437" s="5" t="str">
        <f t="shared" si="406"/>
        <v>rahman44193DAY</v>
      </c>
      <c r="AK1437" s="5" t="str">
        <f t="shared" si="407"/>
        <v>rahmanBMJ II</v>
      </c>
      <c r="AL1437" s="5" t="str">
        <f t="shared" si="409"/>
        <v>3UTARA</v>
      </c>
      <c r="AM1437" s="5" t="str">
        <f t="shared" si="410"/>
        <v>1 &gt; 4UTARA12 RODA</v>
      </c>
      <c r="AN1437" s="5" t="str">
        <f t="shared" si="411"/>
        <v>rahmanBMJ II1 &gt; 4UTARA12 RODA</v>
      </c>
      <c r="AO1437" s="5" t="str">
        <f t="shared" si="412"/>
        <v>rahman1 &gt; 4UTARA12 RODA</v>
      </c>
      <c r="AP1437" s="5" t="str">
        <f t="shared" si="413"/>
        <v>44193DAY</v>
      </c>
    </row>
    <row r="1438" spans="1:42" x14ac:dyDescent="0.3">
      <c r="A1438" s="33">
        <v>1</v>
      </c>
      <c r="B1438" s="33"/>
      <c r="C1438" s="70">
        <v>44193</v>
      </c>
      <c r="D1438" s="71" t="s">
        <v>19</v>
      </c>
      <c r="E1438" s="70">
        <v>44193</v>
      </c>
      <c r="F1438" s="71">
        <v>5157606</v>
      </c>
      <c r="G1438" s="33" t="s">
        <v>20</v>
      </c>
      <c r="H1438" s="33" t="s">
        <v>21</v>
      </c>
      <c r="I1438" s="33" t="s">
        <v>51</v>
      </c>
      <c r="J1438" s="33" t="s">
        <v>46</v>
      </c>
      <c r="K1438" s="63" t="s">
        <v>41</v>
      </c>
      <c r="L1438" s="32" t="str">
        <f t="shared" si="396"/>
        <v>AXOR4843</v>
      </c>
      <c r="M1438" s="32" t="str">
        <f t="shared" si="397"/>
        <v>BMJ II</v>
      </c>
      <c r="N1438" s="32" t="str">
        <f t="shared" si="398"/>
        <v>12 RODA</v>
      </c>
      <c r="O1438" s="146">
        <v>0.62724537037037031</v>
      </c>
      <c r="P1438" s="65">
        <v>44193.627245370371</v>
      </c>
      <c r="Q1438" s="65"/>
      <c r="R1438" s="66">
        <v>4</v>
      </c>
      <c r="S1438" s="66">
        <v>51760</v>
      </c>
      <c r="T1438" s="66">
        <v>20080</v>
      </c>
      <c r="U1438" s="67">
        <f t="shared" si="408"/>
        <v>31.68</v>
      </c>
      <c r="V1438" s="66">
        <f t="shared" si="399"/>
        <v>642375.36</v>
      </c>
      <c r="W1438" s="66" t="str">
        <f t="shared" si="400"/>
        <v>1 &gt; 4</v>
      </c>
      <c r="X1438" s="66">
        <f>A1438+SUMIFS(Presensi!F:F,Presensi!E:E,'Entry Data'!AP1438)</f>
        <v>1</v>
      </c>
      <c r="Y1438" s="66">
        <f>IFERROR(INDEX('Retasi Pricing'!F:F,MATCH('Entry Data'!AM1438,'Retasi Pricing'!E:E,0))*X1438,"")</f>
        <v>27500</v>
      </c>
      <c r="Z1438" s="62" t="s">
        <v>26</v>
      </c>
      <c r="AA1438" s="62" t="s">
        <v>27</v>
      </c>
      <c r="AB1438" s="32"/>
      <c r="AC1438" s="32" t="s">
        <v>124</v>
      </c>
      <c r="AD1438" s="32" t="str">
        <f t="shared" si="401"/>
        <v/>
      </c>
      <c r="AF1438" s="5" t="str">
        <f t="shared" si="402"/>
        <v>rahman44193</v>
      </c>
      <c r="AG1438" s="5" t="str">
        <f t="shared" si="403"/>
        <v>BMJ 04744193UTARADAY</v>
      </c>
      <c r="AH1438" s="5" t="str">
        <f t="shared" si="404"/>
        <v>rahman44193UTARADAY</v>
      </c>
      <c r="AI1438" s="5" t="str">
        <f t="shared" si="405"/>
        <v>BMJ 04744193DAY</v>
      </c>
      <c r="AJ1438" s="5" t="str">
        <f t="shared" si="406"/>
        <v>rahman44193DAY</v>
      </c>
      <c r="AK1438" s="5" t="str">
        <f t="shared" si="407"/>
        <v>rahmanBMJ II</v>
      </c>
      <c r="AL1438" s="5" t="str">
        <f t="shared" si="409"/>
        <v>4UTARA</v>
      </c>
      <c r="AM1438" s="5" t="str">
        <f t="shared" si="410"/>
        <v>1 &gt; 4UTARA12 RODA</v>
      </c>
      <c r="AN1438" s="5" t="str">
        <f t="shared" si="411"/>
        <v>rahmanBMJ II1 &gt; 4UTARA12 RODA</v>
      </c>
      <c r="AO1438" s="5" t="str">
        <f t="shared" si="412"/>
        <v>rahman1 &gt; 4UTARA12 RODA</v>
      </c>
      <c r="AP1438" s="5" t="str">
        <f t="shared" si="413"/>
        <v>44193DAY</v>
      </c>
    </row>
    <row r="1439" spans="1:42" x14ac:dyDescent="0.3">
      <c r="A1439" s="33">
        <v>1</v>
      </c>
      <c r="B1439" s="33"/>
      <c r="C1439" s="70">
        <v>44193</v>
      </c>
      <c r="D1439" s="71" t="s">
        <v>19</v>
      </c>
      <c r="E1439" s="70">
        <v>44193</v>
      </c>
      <c r="F1439" s="71">
        <v>5157690</v>
      </c>
      <c r="G1439" s="33" t="s">
        <v>20</v>
      </c>
      <c r="H1439" s="33" t="s">
        <v>21</v>
      </c>
      <c r="I1439" s="33" t="s">
        <v>45</v>
      </c>
      <c r="J1439" s="33" t="s">
        <v>46</v>
      </c>
      <c r="K1439" s="63" t="s">
        <v>41</v>
      </c>
      <c r="L1439" s="32" t="str">
        <f t="shared" si="396"/>
        <v>AXOR4843</v>
      </c>
      <c r="M1439" s="32" t="str">
        <f t="shared" si="397"/>
        <v>BMJ II</v>
      </c>
      <c r="N1439" s="32" t="str">
        <f t="shared" si="398"/>
        <v>12 RODA</v>
      </c>
      <c r="O1439" s="146">
        <v>0.68949074074074079</v>
      </c>
      <c r="P1439" s="65">
        <v>44193.68949074074</v>
      </c>
      <c r="Q1439" s="65"/>
      <c r="R1439" s="66">
        <v>5</v>
      </c>
      <c r="S1439" s="66">
        <v>53280</v>
      </c>
      <c r="T1439" s="66">
        <v>20080</v>
      </c>
      <c r="U1439" s="67">
        <f t="shared" si="408"/>
        <v>33.200000000000003</v>
      </c>
      <c r="V1439" s="66">
        <f t="shared" si="399"/>
        <v>673196.4</v>
      </c>
      <c r="W1439" s="66" t="str">
        <f t="shared" si="400"/>
        <v>&gt; 5</v>
      </c>
      <c r="X1439" s="66">
        <f>A1439+SUMIFS(Presensi!F:F,Presensi!E:E,'Entry Data'!AP1439)</f>
        <v>1</v>
      </c>
      <c r="Y1439" s="66">
        <f>IFERROR(INDEX('Retasi Pricing'!F:F,MATCH('Entry Data'!AM1439,'Retasi Pricing'!E:E,0))*X1439,"")</f>
        <v>31200</v>
      </c>
      <c r="Z1439" s="62" t="s">
        <v>26</v>
      </c>
      <c r="AA1439" s="62" t="s">
        <v>27</v>
      </c>
      <c r="AB1439" s="32"/>
      <c r="AC1439" s="32" t="s">
        <v>124</v>
      </c>
      <c r="AD1439" s="32" t="str">
        <f t="shared" si="401"/>
        <v/>
      </c>
      <c r="AF1439" s="5" t="str">
        <f t="shared" si="402"/>
        <v>rahman44193</v>
      </c>
      <c r="AG1439" s="5" t="str">
        <f t="shared" si="403"/>
        <v>BMJ 04744193UTARADAY</v>
      </c>
      <c r="AH1439" s="5" t="str">
        <f t="shared" si="404"/>
        <v>rahman44193UTARADAY</v>
      </c>
      <c r="AI1439" s="5" t="str">
        <f t="shared" si="405"/>
        <v>BMJ 04744193DAY</v>
      </c>
      <c r="AJ1439" s="5" t="str">
        <f t="shared" si="406"/>
        <v>rahman44193DAY</v>
      </c>
      <c r="AK1439" s="5" t="str">
        <f t="shared" si="407"/>
        <v>rahmanBMJ II</v>
      </c>
      <c r="AL1439" s="5" t="str">
        <f t="shared" si="409"/>
        <v>5UTARA</v>
      </c>
      <c r="AM1439" s="5" t="str">
        <f t="shared" si="410"/>
        <v>&gt; 5UTARA12 RODA</v>
      </c>
      <c r="AN1439" s="5" t="str">
        <f t="shared" si="411"/>
        <v>rahmanBMJ II&gt; 5UTARA12 RODA</v>
      </c>
      <c r="AO1439" s="5" t="str">
        <f t="shared" si="412"/>
        <v>rahman&gt; 5UTARA12 RODA</v>
      </c>
      <c r="AP1439" s="5" t="str">
        <f t="shared" si="413"/>
        <v>44193DAY</v>
      </c>
    </row>
    <row r="1440" spans="1:42" x14ac:dyDescent="0.3">
      <c r="A1440" s="33">
        <v>1</v>
      </c>
      <c r="B1440" s="33"/>
      <c r="C1440" s="70">
        <v>44193</v>
      </c>
      <c r="D1440" s="71" t="s">
        <v>19</v>
      </c>
      <c r="E1440" s="70">
        <v>44193</v>
      </c>
      <c r="F1440" s="71">
        <v>5157768</v>
      </c>
      <c r="G1440" s="33" t="s">
        <v>20</v>
      </c>
      <c r="H1440" s="33" t="s">
        <v>21</v>
      </c>
      <c r="I1440" s="33" t="s">
        <v>45</v>
      </c>
      <c r="J1440" s="33" t="s">
        <v>46</v>
      </c>
      <c r="K1440" s="63" t="s">
        <v>41</v>
      </c>
      <c r="L1440" s="32" t="str">
        <f t="shared" si="396"/>
        <v>AXOR4843</v>
      </c>
      <c r="M1440" s="32" t="str">
        <f t="shared" si="397"/>
        <v>BMJ II</v>
      </c>
      <c r="N1440" s="32" t="str">
        <f t="shared" si="398"/>
        <v>12 RODA</v>
      </c>
      <c r="O1440" s="146">
        <v>0.75986111111111121</v>
      </c>
      <c r="P1440" s="65">
        <v>44193.75986111111</v>
      </c>
      <c r="Q1440" s="65"/>
      <c r="R1440" s="66">
        <v>6</v>
      </c>
      <c r="S1440" s="66">
        <v>51560</v>
      </c>
      <c r="T1440" s="66">
        <v>20080</v>
      </c>
      <c r="U1440" s="67">
        <f t="shared" si="408"/>
        <v>31.48</v>
      </c>
      <c r="V1440" s="66">
        <f t="shared" si="399"/>
        <v>638319.96</v>
      </c>
      <c r="W1440" s="66" t="str">
        <f t="shared" si="400"/>
        <v>&gt; 6</v>
      </c>
      <c r="X1440" s="66">
        <f>A1440+SUMIFS(Presensi!F:F,Presensi!E:E,'Entry Data'!AP1440)</f>
        <v>1</v>
      </c>
      <c r="Y1440" s="66">
        <f>IFERROR(INDEX('Retasi Pricing'!F:F,MATCH('Entry Data'!AM1440,'Retasi Pricing'!E:E,0))*X1440,"")</f>
        <v>34450</v>
      </c>
      <c r="Z1440" s="62" t="s">
        <v>26</v>
      </c>
      <c r="AA1440" s="62" t="s">
        <v>27</v>
      </c>
      <c r="AB1440" s="32"/>
      <c r="AC1440" s="32" t="s">
        <v>124</v>
      </c>
      <c r="AD1440" s="32" t="str">
        <f t="shared" si="401"/>
        <v/>
      </c>
      <c r="AF1440" s="5" t="str">
        <f t="shared" si="402"/>
        <v>rahman44193</v>
      </c>
      <c r="AG1440" s="5" t="str">
        <f t="shared" si="403"/>
        <v>BMJ 04744193UTARADAY</v>
      </c>
      <c r="AH1440" s="5" t="str">
        <f t="shared" si="404"/>
        <v>rahman44193UTARADAY</v>
      </c>
      <c r="AI1440" s="5" t="str">
        <f t="shared" si="405"/>
        <v>BMJ 04744193DAY</v>
      </c>
      <c r="AJ1440" s="5" t="str">
        <f t="shared" si="406"/>
        <v>rahman44193DAY</v>
      </c>
      <c r="AK1440" s="5" t="str">
        <f t="shared" si="407"/>
        <v>rahmanBMJ II</v>
      </c>
      <c r="AL1440" s="5" t="str">
        <f t="shared" si="409"/>
        <v>6UTARA</v>
      </c>
      <c r="AM1440" s="5" t="str">
        <f t="shared" si="410"/>
        <v>&gt; 6UTARA12 RODA</v>
      </c>
      <c r="AN1440" s="5" t="str">
        <f t="shared" si="411"/>
        <v>rahmanBMJ II&gt; 6UTARA12 RODA</v>
      </c>
      <c r="AO1440" s="5" t="str">
        <f t="shared" si="412"/>
        <v>rahman&gt; 6UTARA12 RODA</v>
      </c>
      <c r="AP1440" s="5" t="str">
        <f t="shared" si="413"/>
        <v>44193DAY</v>
      </c>
    </row>
    <row r="1441" spans="1:42" x14ac:dyDescent="0.3">
      <c r="A1441" s="33">
        <v>1</v>
      </c>
      <c r="B1441" s="33"/>
      <c r="C1441" s="70">
        <v>44193</v>
      </c>
      <c r="D1441" s="71" t="s">
        <v>19</v>
      </c>
      <c r="E1441" s="70">
        <v>44193</v>
      </c>
      <c r="F1441" s="71">
        <v>5157248</v>
      </c>
      <c r="G1441" s="33" t="s">
        <v>20</v>
      </c>
      <c r="H1441" s="33" t="s">
        <v>21</v>
      </c>
      <c r="I1441" s="33" t="s">
        <v>51</v>
      </c>
      <c r="J1441" s="33" t="s">
        <v>46</v>
      </c>
      <c r="K1441" s="63" t="s">
        <v>57</v>
      </c>
      <c r="L1441" s="32" t="str">
        <f t="shared" si="396"/>
        <v>AXOR4843</v>
      </c>
      <c r="M1441" s="32" t="str">
        <f t="shared" si="397"/>
        <v>BMJ II</v>
      </c>
      <c r="N1441" s="32" t="str">
        <f t="shared" si="398"/>
        <v>12 RODA</v>
      </c>
      <c r="O1441" s="146">
        <v>0.36738425925925927</v>
      </c>
      <c r="P1441" s="65">
        <v>44193.372708333336</v>
      </c>
      <c r="Q1441" s="65"/>
      <c r="R1441" s="66">
        <v>1</v>
      </c>
      <c r="S1441" s="66">
        <v>53940</v>
      </c>
      <c r="T1441" s="66">
        <v>20100</v>
      </c>
      <c r="U1441" s="67">
        <f t="shared" si="408"/>
        <v>33.840000000000003</v>
      </c>
      <c r="V1441" s="66">
        <f t="shared" si="399"/>
        <v>686173.68</v>
      </c>
      <c r="W1441" s="66" t="str">
        <f t="shared" si="400"/>
        <v>1 &gt; 4</v>
      </c>
      <c r="X1441" s="66">
        <f>A1441+SUMIFS(Presensi!F:F,Presensi!E:E,'Entry Data'!AP1441)</f>
        <v>1</v>
      </c>
      <c r="Y1441" s="66">
        <f>IFERROR(INDEX('Retasi Pricing'!F:F,MATCH('Entry Data'!AM1441,'Retasi Pricing'!E:E,0))*X1441,"")</f>
        <v>27500</v>
      </c>
      <c r="Z1441" s="62" t="s">
        <v>26</v>
      </c>
      <c r="AA1441" s="62" t="s">
        <v>27</v>
      </c>
      <c r="AB1441" s="32"/>
      <c r="AC1441" s="32" t="s">
        <v>217</v>
      </c>
      <c r="AD1441" s="32" t="str">
        <f t="shared" si="401"/>
        <v/>
      </c>
      <c r="AF1441" s="5" t="str">
        <f t="shared" si="402"/>
        <v>agus suwantono44193</v>
      </c>
      <c r="AG1441" s="5" t="str">
        <f t="shared" si="403"/>
        <v>BMJ 05044193UTARADAY</v>
      </c>
      <c r="AH1441" s="5" t="str">
        <f t="shared" si="404"/>
        <v>agus suwantono44193UTARADAY</v>
      </c>
      <c r="AI1441" s="5" t="str">
        <f t="shared" si="405"/>
        <v>BMJ 05044193DAY</v>
      </c>
      <c r="AJ1441" s="5" t="str">
        <f t="shared" si="406"/>
        <v>agus suwantono44193DAY</v>
      </c>
      <c r="AK1441" s="5" t="str">
        <f t="shared" si="407"/>
        <v>agus suwantonoBMJ II</v>
      </c>
      <c r="AL1441" s="5" t="str">
        <f t="shared" si="409"/>
        <v>1UTARA</v>
      </c>
      <c r="AM1441" s="5" t="str">
        <f t="shared" si="410"/>
        <v>1 &gt; 4UTARA12 RODA</v>
      </c>
      <c r="AN1441" s="5" t="str">
        <f t="shared" si="411"/>
        <v>agus suwantonoBMJ II1 &gt; 4UTARA12 RODA</v>
      </c>
      <c r="AO1441" s="5" t="str">
        <f t="shared" si="412"/>
        <v>agus suwantono1 &gt; 4UTARA12 RODA</v>
      </c>
      <c r="AP1441" s="5" t="str">
        <f t="shared" si="413"/>
        <v>44193DAY</v>
      </c>
    </row>
    <row r="1442" spans="1:42" x14ac:dyDescent="0.3">
      <c r="A1442" s="33">
        <v>1</v>
      </c>
      <c r="B1442" s="33"/>
      <c r="C1442" s="70">
        <v>44193</v>
      </c>
      <c r="D1442" s="71" t="s">
        <v>19</v>
      </c>
      <c r="E1442" s="70">
        <v>44193</v>
      </c>
      <c r="F1442" s="71">
        <v>5157328</v>
      </c>
      <c r="G1442" s="33" t="s">
        <v>20</v>
      </c>
      <c r="H1442" s="33" t="s">
        <v>21</v>
      </c>
      <c r="I1442" s="33" t="s">
        <v>51</v>
      </c>
      <c r="J1442" s="33" t="s">
        <v>46</v>
      </c>
      <c r="K1442" s="63" t="s">
        <v>57</v>
      </c>
      <c r="L1442" s="32" t="str">
        <f t="shared" si="396"/>
        <v>AXOR4843</v>
      </c>
      <c r="M1442" s="32" t="str">
        <f t="shared" si="397"/>
        <v>BMJ II</v>
      </c>
      <c r="N1442" s="32" t="str">
        <f t="shared" si="398"/>
        <v>12 RODA</v>
      </c>
      <c r="O1442" s="146">
        <v>0.4261226851851852</v>
      </c>
      <c r="P1442" s="65">
        <v>44193.426122685189</v>
      </c>
      <c r="Q1442" s="65"/>
      <c r="R1442" s="66">
        <v>2</v>
      </c>
      <c r="S1442" s="66">
        <v>51180</v>
      </c>
      <c r="T1442" s="66">
        <v>20100</v>
      </c>
      <c r="U1442" s="67">
        <f t="shared" si="408"/>
        <v>31.08</v>
      </c>
      <c r="V1442" s="66">
        <f t="shared" si="399"/>
        <v>630209.15999999992</v>
      </c>
      <c r="W1442" s="66" t="str">
        <f t="shared" si="400"/>
        <v>1 &gt; 4</v>
      </c>
      <c r="X1442" s="66">
        <f>A1442+SUMIFS(Presensi!F:F,Presensi!E:E,'Entry Data'!AP1442)</f>
        <v>1</v>
      </c>
      <c r="Y1442" s="66">
        <f>IFERROR(INDEX('Retasi Pricing'!F:F,MATCH('Entry Data'!AM1442,'Retasi Pricing'!E:E,0))*X1442,"")</f>
        <v>27500</v>
      </c>
      <c r="Z1442" s="62" t="s">
        <v>26</v>
      </c>
      <c r="AA1442" s="62" t="s">
        <v>27</v>
      </c>
      <c r="AB1442" s="32"/>
      <c r="AC1442" s="32" t="s">
        <v>217</v>
      </c>
      <c r="AD1442" s="32" t="str">
        <f t="shared" si="401"/>
        <v/>
      </c>
      <c r="AF1442" s="5" t="str">
        <f t="shared" si="402"/>
        <v>agus suwantono44193</v>
      </c>
      <c r="AG1442" s="5" t="str">
        <f t="shared" si="403"/>
        <v>BMJ 05044193UTARADAY</v>
      </c>
      <c r="AH1442" s="5" t="str">
        <f t="shared" si="404"/>
        <v>agus suwantono44193UTARADAY</v>
      </c>
      <c r="AI1442" s="5" t="str">
        <f t="shared" si="405"/>
        <v>BMJ 05044193DAY</v>
      </c>
      <c r="AJ1442" s="5" t="str">
        <f t="shared" si="406"/>
        <v>agus suwantono44193DAY</v>
      </c>
      <c r="AK1442" s="5" t="str">
        <f t="shared" si="407"/>
        <v>agus suwantonoBMJ II</v>
      </c>
      <c r="AL1442" s="5" t="str">
        <f t="shared" si="409"/>
        <v>2UTARA</v>
      </c>
      <c r="AM1442" s="5" t="str">
        <f t="shared" si="410"/>
        <v>1 &gt; 4UTARA12 RODA</v>
      </c>
      <c r="AN1442" s="5" t="str">
        <f t="shared" si="411"/>
        <v>agus suwantonoBMJ II1 &gt; 4UTARA12 RODA</v>
      </c>
      <c r="AO1442" s="5" t="str">
        <f t="shared" si="412"/>
        <v>agus suwantono1 &gt; 4UTARA12 RODA</v>
      </c>
      <c r="AP1442" s="5" t="str">
        <f t="shared" si="413"/>
        <v>44193DAY</v>
      </c>
    </row>
    <row r="1443" spans="1:42" x14ac:dyDescent="0.3">
      <c r="A1443" s="33">
        <v>1</v>
      </c>
      <c r="B1443" s="33"/>
      <c r="C1443" s="70">
        <v>44193</v>
      </c>
      <c r="D1443" s="71" t="s">
        <v>19</v>
      </c>
      <c r="E1443" s="70">
        <v>44193</v>
      </c>
      <c r="F1443" s="71">
        <v>5157408</v>
      </c>
      <c r="G1443" s="33" t="s">
        <v>20</v>
      </c>
      <c r="H1443" s="33" t="s">
        <v>21</v>
      </c>
      <c r="I1443" s="33" t="s">
        <v>51</v>
      </c>
      <c r="J1443" s="33" t="s">
        <v>46</v>
      </c>
      <c r="K1443" s="63" t="s">
        <v>57</v>
      </c>
      <c r="L1443" s="32" t="str">
        <f t="shared" si="396"/>
        <v>AXOR4843</v>
      </c>
      <c r="M1443" s="32" t="str">
        <f t="shared" si="397"/>
        <v>BMJ II</v>
      </c>
      <c r="N1443" s="32" t="str">
        <f t="shared" si="398"/>
        <v>12 RODA</v>
      </c>
      <c r="O1443" s="146">
        <v>0.48342592592592593</v>
      </c>
      <c r="P1443" s="65">
        <v>44193.483425925922</v>
      </c>
      <c r="Q1443" s="65"/>
      <c r="R1443" s="66">
        <v>3</v>
      </c>
      <c r="S1443" s="66">
        <v>52860</v>
      </c>
      <c r="T1443" s="66">
        <v>20100</v>
      </c>
      <c r="U1443" s="67">
        <f t="shared" si="408"/>
        <v>32.76</v>
      </c>
      <c r="V1443" s="66">
        <f t="shared" si="399"/>
        <v>664274.5199999999</v>
      </c>
      <c r="W1443" s="66" t="str">
        <f t="shared" si="400"/>
        <v>1 &gt; 4</v>
      </c>
      <c r="X1443" s="66">
        <f>A1443+SUMIFS(Presensi!F:F,Presensi!E:E,'Entry Data'!AP1443)</f>
        <v>1</v>
      </c>
      <c r="Y1443" s="66">
        <f>IFERROR(INDEX('Retasi Pricing'!F:F,MATCH('Entry Data'!AM1443,'Retasi Pricing'!E:E,0))*X1443,"")</f>
        <v>27500</v>
      </c>
      <c r="Z1443" s="62" t="s">
        <v>26</v>
      </c>
      <c r="AA1443" s="62" t="s">
        <v>27</v>
      </c>
      <c r="AB1443" s="32"/>
      <c r="AC1443" s="32" t="s">
        <v>217</v>
      </c>
      <c r="AD1443" s="32" t="str">
        <f t="shared" si="401"/>
        <v/>
      </c>
      <c r="AF1443" s="5" t="str">
        <f t="shared" si="402"/>
        <v>agus suwantono44193</v>
      </c>
      <c r="AG1443" s="5" t="str">
        <f t="shared" si="403"/>
        <v>BMJ 05044193UTARADAY</v>
      </c>
      <c r="AH1443" s="5" t="str">
        <f t="shared" si="404"/>
        <v>agus suwantono44193UTARADAY</v>
      </c>
      <c r="AI1443" s="5" t="str">
        <f t="shared" si="405"/>
        <v>BMJ 05044193DAY</v>
      </c>
      <c r="AJ1443" s="5" t="str">
        <f t="shared" si="406"/>
        <v>agus suwantono44193DAY</v>
      </c>
      <c r="AK1443" s="5" t="str">
        <f t="shared" si="407"/>
        <v>agus suwantonoBMJ II</v>
      </c>
      <c r="AL1443" s="5" t="str">
        <f t="shared" si="409"/>
        <v>3UTARA</v>
      </c>
      <c r="AM1443" s="5" t="str">
        <f t="shared" si="410"/>
        <v>1 &gt; 4UTARA12 RODA</v>
      </c>
      <c r="AN1443" s="5" t="str">
        <f t="shared" si="411"/>
        <v>agus suwantonoBMJ II1 &gt; 4UTARA12 RODA</v>
      </c>
      <c r="AO1443" s="5" t="str">
        <f t="shared" si="412"/>
        <v>agus suwantono1 &gt; 4UTARA12 RODA</v>
      </c>
      <c r="AP1443" s="5" t="str">
        <f t="shared" si="413"/>
        <v>44193DAY</v>
      </c>
    </row>
    <row r="1444" spans="1:42" x14ac:dyDescent="0.3">
      <c r="A1444" s="33">
        <v>1</v>
      </c>
      <c r="B1444" s="33"/>
      <c r="C1444" s="70">
        <v>44193</v>
      </c>
      <c r="D1444" s="71" t="s">
        <v>19</v>
      </c>
      <c r="E1444" s="70">
        <v>44193</v>
      </c>
      <c r="F1444" s="71">
        <v>5157503</v>
      </c>
      <c r="G1444" s="33" t="s">
        <v>20</v>
      </c>
      <c r="H1444" s="33" t="s">
        <v>21</v>
      </c>
      <c r="I1444" s="33" t="s">
        <v>51</v>
      </c>
      <c r="J1444" s="33" t="s">
        <v>46</v>
      </c>
      <c r="K1444" s="63" t="s">
        <v>57</v>
      </c>
      <c r="L1444" s="32" t="str">
        <f t="shared" si="396"/>
        <v>AXOR4843</v>
      </c>
      <c r="M1444" s="32" t="str">
        <f t="shared" si="397"/>
        <v>BMJ II</v>
      </c>
      <c r="N1444" s="32" t="str">
        <f t="shared" si="398"/>
        <v>12 RODA</v>
      </c>
      <c r="O1444" s="146">
        <v>0.55026620370370372</v>
      </c>
      <c r="P1444" s="65">
        <v>44193.550266203703</v>
      </c>
      <c r="Q1444" s="65"/>
      <c r="R1444" s="66">
        <v>4</v>
      </c>
      <c r="S1444" s="66">
        <v>50700</v>
      </c>
      <c r="T1444" s="66">
        <v>20100</v>
      </c>
      <c r="U1444" s="67">
        <f t="shared" si="408"/>
        <v>30.6</v>
      </c>
      <c r="V1444" s="66">
        <f t="shared" si="399"/>
        <v>620476.20000000007</v>
      </c>
      <c r="W1444" s="66" t="str">
        <f t="shared" si="400"/>
        <v>1 &gt; 4</v>
      </c>
      <c r="X1444" s="66">
        <f>A1444+SUMIFS(Presensi!F:F,Presensi!E:E,'Entry Data'!AP1444)</f>
        <v>1</v>
      </c>
      <c r="Y1444" s="66">
        <f>IFERROR(INDEX('Retasi Pricing'!F:F,MATCH('Entry Data'!AM1444,'Retasi Pricing'!E:E,0))*X1444,"")</f>
        <v>27500</v>
      </c>
      <c r="Z1444" s="62" t="s">
        <v>26</v>
      </c>
      <c r="AA1444" s="62" t="s">
        <v>27</v>
      </c>
      <c r="AB1444" s="32"/>
      <c r="AC1444" s="32" t="s">
        <v>217</v>
      </c>
      <c r="AD1444" s="32" t="str">
        <f t="shared" si="401"/>
        <v/>
      </c>
      <c r="AF1444" s="5" t="str">
        <f t="shared" si="402"/>
        <v>agus suwantono44193</v>
      </c>
      <c r="AG1444" s="5" t="str">
        <f t="shared" si="403"/>
        <v>BMJ 05044193UTARADAY</v>
      </c>
      <c r="AH1444" s="5" t="str">
        <f t="shared" si="404"/>
        <v>agus suwantono44193UTARADAY</v>
      </c>
      <c r="AI1444" s="5" t="str">
        <f t="shared" si="405"/>
        <v>BMJ 05044193DAY</v>
      </c>
      <c r="AJ1444" s="5" t="str">
        <f t="shared" si="406"/>
        <v>agus suwantono44193DAY</v>
      </c>
      <c r="AK1444" s="5" t="str">
        <f t="shared" si="407"/>
        <v>agus suwantonoBMJ II</v>
      </c>
      <c r="AL1444" s="5" t="str">
        <f t="shared" si="409"/>
        <v>4UTARA</v>
      </c>
      <c r="AM1444" s="5" t="str">
        <f t="shared" si="410"/>
        <v>1 &gt; 4UTARA12 RODA</v>
      </c>
      <c r="AN1444" s="5" t="str">
        <f t="shared" si="411"/>
        <v>agus suwantonoBMJ II1 &gt; 4UTARA12 RODA</v>
      </c>
      <c r="AO1444" s="5" t="str">
        <f t="shared" si="412"/>
        <v>agus suwantono1 &gt; 4UTARA12 RODA</v>
      </c>
      <c r="AP1444" s="5" t="str">
        <f t="shared" si="413"/>
        <v>44193DAY</v>
      </c>
    </row>
    <row r="1445" spans="1:42" x14ac:dyDescent="0.3">
      <c r="A1445" s="33">
        <v>1</v>
      </c>
      <c r="B1445" s="33"/>
      <c r="C1445" s="70">
        <v>44193</v>
      </c>
      <c r="D1445" s="71" t="s">
        <v>19</v>
      </c>
      <c r="E1445" s="70">
        <v>44193</v>
      </c>
      <c r="F1445" s="71">
        <v>5157597</v>
      </c>
      <c r="G1445" s="33" t="s">
        <v>20</v>
      </c>
      <c r="H1445" s="33" t="s">
        <v>21</v>
      </c>
      <c r="I1445" s="33" t="s">
        <v>51</v>
      </c>
      <c r="J1445" s="33" t="s">
        <v>46</v>
      </c>
      <c r="K1445" s="63" t="s">
        <v>57</v>
      </c>
      <c r="L1445" s="32" t="str">
        <f t="shared" si="396"/>
        <v>AXOR4843</v>
      </c>
      <c r="M1445" s="32" t="str">
        <f t="shared" si="397"/>
        <v>BMJ II</v>
      </c>
      <c r="N1445" s="32" t="str">
        <f t="shared" si="398"/>
        <v>12 RODA</v>
      </c>
      <c r="O1445" s="146">
        <v>0.6216666666666667</v>
      </c>
      <c r="P1445" s="65">
        <v>44193.621666666666</v>
      </c>
      <c r="Q1445" s="65"/>
      <c r="R1445" s="66">
        <v>5</v>
      </c>
      <c r="S1445" s="66">
        <v>51200</v>
      </c>
      <c r="T1445" s="66">
        <v>20100</v>
      </c>
      <c r="U1445" s="67">
        <f t="shared" si="408"/>
        <v>31.1</v>
      </c>
      <c r="V1445" s="66">
        <f t="shared" si="399"/>
        <v>630614.70000000007</v>
      </c>
      <c r="W1445" s="66" t="str">
        <f t="shared" si="400"/>
        <v>&gt; 5</v>
      </c>
      <c r="X1445" s="66">
        <f>A1445+SUMIFS(Presensi!F:F,Presensi!E:E,'Entry Data'!AP1445)</f>
        <v>1</v>
      </c>
      <c r="Y1445" s="66">
        <f>IFERROR(INDEX('Retasi Pricing'!F:F,MATCH('Entry Data'!AM1445,'Retasi Pricing'!E:E,0))*X1445,"")</f>
        <v>31200</v>
      </c>
      <c r="Z1445" s="62" t="s">
        <v>26</v>
      </c>
      <c r="AA1445" s="62" t="s">
        <v>27</v>
      </c>
      <c r="AB1445" s="32"/>
      <c r="AC1445" s="32" t="s">
        <v>217</v>
      </c>
      <c r="AD1445" s="32" t="str">
        <f t="shared" si="401"/>
        <v/>
      </c>
      <c r="AF1445" s="5" t="str">
        <f t="shared" si="402"/>
        <v>agus suwantono44193</v>
      </c>
      <c r="AG1445" s="5" t="str">
        <f t="shared" si="403"/>
        <v>BMJ 05044193UTARADAY</v>
      </c>
      <c r="AH1445" s="5" t="str">
        <f t="shared" si="404"/>
        <v>agus suwantono44193UTARADAY</v>
      </c>
      <c r="AI1445" s="5" t="str">
        <f t="shared" si="405"/>
        <v>BMJ 05044193DAY</v>
      </c>
      <c r="AJ1445" s="5" t="str">
        <f t="shared" si="406"/>
        <v>agus suwantono44193DAY</v>
      </c>
      <c r="AK1445" s="5" t="str">
        <f t="shared" si="407"/>
        <v>agus suwantonoBMJ II</v>
      </c>
      <c r="AL1445" s="5" t="str">
        <f t="shared" si="409"/>
        <v>5UTARA</v>
      </c>
      <c r="AM1445" s="5" t="str">
        <f t="shared" si="410"/>
        <v>&gt; 5UTARA12 RODA</v>
      </c>
      <c r="AN1445" s="5" t="str">
        <f t="shared" si="411"/>
        <v>agus suwantonoBMJ II&gt; 5UTARA12 RODA</v>
      </c>
      <c r="AO1445" s="5" t="str">
        <f t="shared" si="412"/>
        <v>agus suwantono&gt; 5UTARA12 RODA</v>
      </c>
      <c r="AP1445" s="5" t="str">
        <f t="shared" si="413"/>
        <v>44193DAY</v>
      </c>
    </row>
    <row r="1446" spans="1:42" x14ac:dyDescent="0.3">
      <c r="A1446" s="33">
        <v>1</v>
      </c>
      <c r="B1446" s="33"/>
      <c r="C1446" s="70">
        <v>44193</v>
      </c>
      <c r="D1446" s="71" t="s">
        <v>19</v>
      </c>
      <c r="E1446" s="70">
        <v>44193</v>
      </c>
      <c r="F1446" s="71">
        <v>5157688</v>
      </c>
      <c r="G1446" s="33" t="s">
        <v>20</v>
      </c>
      <c r="H1446" s="33" t="s">
        <v>21</v>
      </c>
      <c r="I1446" s="33" t="s">
        <v>51</v>
      </c>
      <c r="J1446" s="33" t="s">
        <v>46</v>
      </c>
      <c r="K1446" s="63" t="s">
        <v>57</v>
      </c>
      <c r="L1446" s="32" t="str">
        <f t="shared" si="396"/>
        <v>AXOR4843</v>
      </c>
      <c r="M1446" s="32" t="str">
        <f t="shared" si="397"/>
        <v>BMJ II</v>
      </c>
      <c r="N1446" s="32" t="str">
        <f t="shared" si="398"/>
        <v>12 RODA</v>
      </c>
      <c r="O1446" s="146">
        <v>0.68884259259259262</v>
      </c>
      <c r="P1446" s="65">
        <v>44193.688842592594</v>
      </c>
      <c r="Q1446" s="65"/>
      <c r="R1446" s="66">
        <v>6</v>
      </c>
      <c r="S1446" s="66">
        <v>52540</v>
      </c>
      <c r="T1446" s="66">
        <v>20100</v>
      </c>
      <c r="U1446" s="67">
        <f t="shared" si="408"/>
        <v>32.44</v>
      </c>
      <c r="V1446" s="66">
        <f t="shared" si="399"/>
        <v>657785.88</v>
      </c>
      <c r="W1446" s="66" t="str">
        <f t="shared" si="400"/>
        <v>&gt; 6</v>
      </c>
      <c r="X1446" s="66">
        <f>A1446+SUMIFS(Presensi!F:F,Presensi!E:E,'Entry Data'!AP1446)</f>
        <v>1</v>
      </c>
      <c r="Y1446" s="66">
        <f>IFERROR(INDEX('Retasi Pricing'!F:F,MATCH('Entry Data'!AM1446,'Retasi Pricing'!E:E,0))*X1446,"")</f>
        <v>34450</v>
      </c>
      <c r="Z1446" s="62" t="s">
        <v>26</v>
      </c>
      <c r="AA1446" s="62" t="s">
        <v>27</v>
      </c>
      <c r="AB1446" s="32"/>
      <c r="AC1446" s="32" t="s">
        <v>217</v>
      </c>
      <c r="AD1446" s="32" t="str">
        <f t="shared" si="401"/>
        <v/>
      </c>
      <c r="AF1446" s="5" t="str">
        <f t="shared" si="402"/>
        <v>agus suwantono44193</v>
      </c>
      <c r="AG1446" s="5" t="str">
        <f t="shared" si="403"/>
        <v>BMJ 05044193UTARADAY</v>
      </c>
      <c r="AH1446" s="5" t="str">
        <f t="shared" si="404"/>
        <v>agus suwantono44193UTARADAY</v>
      </c>
      <c r="AI1446" s="5" t="str">
        <f t="shared" si="405"/>
        <v>BMJ 05044193DAY</v>
      </c>
      <c r="AJ1446" s="5" t="str">
        <f t="shared" si="406"/>
        <v>agus suwantono44193DAY</v>
      </c>
      <c r="AK1446" s="5" t="str">
        <f t="shared" si="407"/>
        <v>agus suwantonoBMJ II</v>
      </c>
      <c r="AL1446" s="5" t="str">
        <f t="shared" si="409"/>
        <v>6UTARA</v>
      </c>
      <c r="AM1446" s="5" t="str">
        <f t="shared" si="410"/>
        <v>&gt; 6UTARA12 RODA</v>
      </c>
      <c r="AN1446" s="5" t="str">
        <f t="shared" si="411"/>
        <v>agus suwantonoBMJ II&gt; 6UTARA12 RODA</v>
      </c>
      <c r="AO1446" s="5" t="str">
        <f t="shared" si="412"/>
        <v>agus suwantono&gt; 6UTARA12 RODA</v>
      </c>
      <c r="AP1446" s="5" t="str">
        <f t="shared" si="413"/>
        <v>44193DAY</v>
      </c>
    </row>
    <row r="1447" spans="1:42" x14ac:dyDescent="0.3">
      <c r="A1447" s="33">
        <v>1</v>
      </c>
      <c r="B1447" s="33"/>
      <c r="C1447" s="70">
        <v>44193</v>
      </c>
      <c r="D1447" s="71" t="s">
        <v>19</v>
      </c>
      <c r="E1447" s="70">
        <v>44193</v>
      </c>
      <c r="F1447" s="71">
        <v>5157765</v>
      </c>
      <c r="G1447" s="33" t="s">
        <v>20</v>
      </c>
      <c r="H1447" s="33" t="s">
        <v>50</v>
      </c>
      <c r="I1447" s="33" t="s">
        <v>51</v>
      </c>
      <c r="J1447" s="33" t="s">
        <v>53</v>
      </c>
      <c r="K1447" s="63" t="s">
        <v>57</v>
      </c>
      <c r="L1447" s="32" t="str">
        <f t="shared" si="396"/>
        <v>AXOR4843</v>
      </c>
      <c r="M1447" s="32" t="str">
        <f t="shared" si="397"/>
        <v>BMJ II</v>
      </c>
      <c r="N1447" s="32" t="str">
        <f t="shared" si="398"/>
        <v>12 RODA</v>
      </c>
      <c r="O1447" s="146">
        <v>0.75571759259259252</v>
      </c>
      <c r="P1447" s="65">
        <v>44193.75571759259</v>
      </c>
      <c r="Q1447" s="65"/>
      <c r="R1447" s="66">
        <v>7</v>
      </c>
      <c r="S1447" s="66">
        <v>53560</v>
      </c>
      <c r="T1447" s="66">
        <v>20100</v>
      </c>
      <c r="U1447" s="67">
        <f t="shared" si="408"/>
        <v>33.46</v>
      </c>
      <c r="V1447" s="66">
        <f t="shared" si="399"/>
        <v>678468.41999999993</v>
      </c>
      <c r="W1447" s="66" t="str">
        <f t="shared" si="400"/>
        <v>7 &gt;</v>
      </c>
      <c r="X1447" s="66">
        <f>A1447+SUMIFS(Presensi!F:F,Presensi!E:E,'Entry Data'!AP1447)</f>
        <v>1</v>
      </c>
      <c r="Y1447" s="66">
        <f>IFERROR(INDEX('Retasi Pricing'!F:F,MATCH('Entry Data'!AM1447,'Retasi Pricing'!E:E,0))*X1447,"")</f>
        <v>42000</v>
      </c>
      <c r="Z1447" s="62" t="s">
        <v>26</v>
      </c>
      <c r="AA1447" s="62" t="s">
        <v>27</v>
      </c>
      <c r="AB1447" s="32"/>
      <c r="AC1447" s="32" t="s">
        <v>217</v>
      </c>
      <c r="AD1447" s="32" t="str">
        <f t="shared" si="401"/>
        <v/>
      </c>
      <c r="AF1447" s="5" t="str">
        <f t="shared" si="402"/>
        <v>agus suwantono44193</v>
      </c>
      <c r="AG1447" s="5" t="str">
        <f t="shared" si="403"/>
        <v>BMJ 05044193UTARADAY</v>
      </c>
      <c r="AH1447" s="5" t="str">
        <f t="shared" si="404"/>
        <v>agus suwantono44193UTARADAY</v>
      </c>
      <c r="AI1447" s="5" t="str">
        <f t="shared" si="405"/>
        <v>BMJ 05044193DAY</v>
      </c>
      <c r="AJ1447" s="5" t="str">
        <f t="shared" si="406"/>
        <v>agus suwantono44193DAY</v>
      </c>
      <c r="AK1447" s="5" t="str">
        <f t="shared" si="407"/>
        <v>agus suwantonoBMJ II</v>
      </c>
      <c r="AL1447" s="5" t="str">
        <f t="shared" si="409"/>
        <v>7UTARA</v>
      </c>
      <c r="AM1447" s="5" t="str">
        <f t="shared" si="410"/>
        <v>7 &gt;UTARA12 RODA</v>
      </c>
      <c r="AN1447" s="5" t="str">
        <f t="shared" si="411"/>
        <v>agus suwantonoBMJ II7 &gt;UTARA12 RODA</v>
      </c>
      <c r="AO1447" s="5" t="str">
        <f t="shared" si="412"/>
        <v>agus suwantono7 &gt;UTARA12 RODA</v>
      </c>
      <c r="AP1447" s="5" t="str">
        <f t="shared" si="413"/>
        <v>44193DAY</v>
      </c>
    </row>
    <row r="1448" spans="1:42" x14ac:dyDescent="0.3">
      <c r="A1448" s="33">
        <v>1</v>
      </c>
      <c r="B1448" s="33"/>
      <c r="C1448" s="70">
        <v>44193</v>
      </c>
      <c r="D1448" s="71" t="s">
        <v>19</v>
      </c>
      <c r="E1448" s="70">
        <v>44193</v>
      </c>
      <c r="F1448" s="71">
        <v>5157251</v>
      </c>
      <c r="G1448" s="33" t="s">
        <v>20</v>
      </c>
      <c r="H1448" s="33" t="s">
        <v>21</v>
      </c>
      <c r="I1448" s="33" t="s">
        <v>51</v>
      </c>
      <c r="J1448" s="33" t="s">
        <v>46</v>
      </c>
      <c r="K1448" s="63" t="s">
        <v>62</v>
      </c>
      <c r="L1448" s="32" t="str">
        <f t="shared" si="396"/>
        <v>FM260JD</v>
      </c>
      <c r="M1448" s="32" t="str">
        <f t="shared" si="397"/>
        <v>BMJ III</v>
      </c>
      <c r="N1448" s="32" t="str">
        <f t="shared" si="398"/>
        <v>10 RODA</v>
      </c>
      <c r="O1448" s="146">
        <v>0.36829861111111112</v>
      </c>
      <c r="P1448" s="65">
        <v>44193.373877314814</v>
      </c>
      <c r="Q1448" s="65"/>
      <c r="R1448" s="66">
        <v>1</v>
      </c>
      <c r="S1448" s="66">
        <v>39780</v>
      </c>
      <c r="T1448" s="66">
        <v>14920</v>
      </c>
      <c r="U1448" s="67">
        <f t="shared" si="408"/>
        <v>24.86</v>
      </c>
      <c r="V1448" s="66">
        <f t="shared" si="399"/>
        <v>484620.83999999997</v>
      </c>
      <c r="W1448" s="66" t="str">
        <f t="shared" si="400"/>
        <v>1 &gt; 4</v>
      </c>
      <c r="X1448" s="66">
        <f>A1448+SUMIFS(Presensi!F:F,Presensi!E:E,'Entry Data'!AP1448)</f>
        <v>1</v>
      </c>
      <c r="Y1448" s="66">
        <f>IFERROR(INDEX('Retasi Pricing'!F:F,MATCH('Entry Data'!AM1448,'Retasi Pricing'!E:E,0))*X1448,"")</f>
        <v>25000</v>
      </c>
      <c r="Z1448" s="62" t="s">
        <v>26</v>
      </c>
      <c r="AA1448" s="62" t="s">
        <v>27</v>
      </c>
      <c r="AB1448" s="32"/>
      <c r="AC1448" s="32" t="s">
        <v>128</v>
      </c>
      <c r="AD1448" s="32" t="str">
        <f t="shared" si="401"/>
        <v/>
      </c>
      <c r="AF1448" s="5" t="str">
        <f t="shared" si="402"/>
        <v>jafar44193</v>
      </c>
      <c r="AG1448" s="5" t="str">
        <f t="shared" si="403"/>
        <v>BMJ 05344193UTARADAY</v>
      </c>
      <c r="AH1448" s="5" t="str">
        <f t="shared" si="404"/>
        <v>jafar44193UTARADAY</v>
      </c>
      <c r="AI1448" s="5" t="str">
        <f t="shared" si="405"/>
        <v>BMJ 05344193DAY</v>
      </c>
      <c r="AJ1448" s="5" t="str">
        <f t="shared" si="406"/>
        <v>jafar44193DAY</v>
      </c>
      <c r="AK1448" s="5" t="str">
        <f t="shared" si="407"/>
        <v>jafarBMJ III</v>
      </c>
      <c r="AL1448" s="5" t="str">
        <f t="shared" si="409"/>
        <v>1UTARA</v>
      </c>
      <c r="AM1448" s="5" t="str">
        <f t="shared" si="410"/>
        <v>1 &gt; 4UTARA10 RODA</v>
      </c>
      <c r="AN1448" s="5" t="str">
        <f t="shared" si="411"/>
        <v>jafarBMJ III1 &gt; 4UTARA10 RODA</v>
      </c>
      <c r="AO1448" s="5" t="str">
        <f t="shared" si="412"/>
        <v>jafar1 &gt; 4UTARA10 RODA</v>
      </c>
      <c r="AP1448" s="5" t="str">
        <f t="shared" si="413"/>
        <v>44193DAY</v>
      </c>
    </row>
    <row r="1449" spans="1:42" x14ac:dyDescent="0.3">
      <c r="A1449" s="33">
        <v>1</v>
      </c>
      <c r="B1449" s="33"/>
      <c r="C1449" s="70">
        <v>44193</v>
      </c>
      <c r="D1449" s="71" t="s">
        <v>19</v>
      </c>
      <c r="E1449" s="70">
        <v>44193</v>
      </c>
      <c r="F1449" s="71">
        <v>5157325</v>
      </c>
      <c r="G1449" s="33" t="s">
        <v>20</v>
      </c>
      <c r="H1449" s="33" t="s">
        <v>21</v>
      </c>
      <c r="I1449" s="33" t="s">
        <v>76</v>
      </c>
      <c r="J1449" s="33" t="s">
        <v>23</v>
      </c>
      <c r="K1449" s="63" t="s">
        <v>62</v>
      </c>
      <c r="L1449" s="32" t="str">
        <f t="shared" si="396"/>
        <v>FM260JD</v>
      </c>
      <c r="M1449" s="32" t="str">
        <f t="shared" si="397"/>
        <v>BMJ III</v>
      </c>
      <c r="N1449" s="32" t="str">
        <f t="shared" si="398"/>
        <v>10 RODA</v>
      </c>
      <c r="O1449" s="146">
        <v>0.42520833333333335</v>
      </c>
      <c r="P1449" s="65">
        <v>44193.425208333334</v>
      </c>
      <c r="Q1449" s="65"/>
      <c r="R1449" s="66">
        <v>2</v>
      </c>
      <c r="S1449" s="66">
        <v>39840</v>
      </c>
      <c r="T1449" s="66">
        <v>14920</v>
      </c>
      <c r="U1449" s="67">
        <f t="shared" si="408"/>
        <v>24.92</v>
      </c>
      <c r="V1449" s="66">
        <f t="shared" si="399"/>
        <v>485790.48000000004</v>
      </c>
      <c r="W1449" s="66" t="str">
        <f t="shared" si="400"/>
        <v>1 &gt; 4</v>
      </c>
      <c r="X1449" s="66">
        <f>A1449+SUMIFS(Presensi!F:F,Presensi!E:E,'Entry Data'!AP1449)</f>
        <v>1</v>
      </c>
      <c r="Y1449" s="66">
        <f>IFERROR(INDEX('Retasi Pricing'!F:F,MATCH('Entry Data'!AM1449,'Retasi Pricing'!E:E,0))*X1449,"")</f>
        <v>25000</v>
      </c>
      <c r="Z1449" s="62" t="s">
        <v>26</v>
      </c>
      <c r="AA1449" s="62" t="s">
        <v>27</v>
      </c>
      <c r="AB1449" s="32"/>
      <c r="AC1449" s="32" t="s">
        <v>128</v>
      </c>
      <c r="AD1449" s="32" t="str">
        <f t="shared" si="401"/>
        <v/>
      </c>
      <c r="AF1449" s="5" t="str">
        <f t="shared" si="402"/>
        <v>jafar44193</v>
      </c>
      <c r="AG1449" s="5" t="str">
        <f t="shared" si="403"/>
        <v>BMJ 05344193UTARADAY</v>
      </c>
      <c r="AH1449" s="5" t="str">
        <f t="shared" si="404"/>
        <v>jafar44193UTARADAY</v>
      </c>
      <c r="AI1449" s="5" t="str">
        <f t="shared" si="405"/>
        <v>BMJ 05344193DAY</v>
      </c>
      <c r="AJ1449" s="5" t="str">
        <f t="shared" si="406"/>
        <v>jafar44193DAY</v>
      </c>
      <c r="AK1449" s="5" t="str">
        <f t="shared" si="407"/>
        <v>jafarBMJ III</v>
      </c>
      <c r="AL1449" s="5" t="str">
        <f t="shared" si="409"/>
        <v>2UTARA</v>
      </c>
      <c r="AM1449" s="5" t="str">
        <f t="shared" si="410"/>
        <v>1 &gt; 4UTARA10 RODA</v>
      </c>
      <c r="AN1449" s="5" t="str">
        <f t="shared" si="411"/>
        <v>jafarBMJ III1 &gt; 4UTARA10 RODA</v>
      </c>
      <c r="AO1449" s="5" t="str">
        <f t="shared" si="412"/>
        <v>jafar1 &gt; 4UTARA10 RODA</v>
      </c>
      <c r="AP1449" s="5" t="str">
        <f t="shared" si="413"/>
        <v>44193DAY</v>
      </c>
    </row>
    <row r="1450" spans="1:42" x14ac:dyDescent="0.3">
      <c r="A1450" s="33">
        <v>1</v>
      </c>
      <c r="B1450" s="33"/>
      <c r="C1450" s="70">
        <v>44193</v>
      </c>
      <c r="D1450" s="71" t="s">
        <v>19</v>
      </c>
      <c r="E1450" s="70">
        <v>44193</v>
      </c>
      <c r="F1450" s="71">
        <v>5157395</v>
      </c>
      <c r="G1450" s="33" t="s">
        <v>20</v>
      </c>
      <c r="H1450" s="33" t="s">
        <v>21</v>
      </c>
      <c r="I1450" s="33" t="s">
        <v>76</v>
      </c>
      <c r="J1450" s="33" t="s">
        <v>23</v>
      </c>
      <c r="K1450" s="63" t="s">
        <v>62</v>
      </c>
      <c r="L1450" s="32" t="str">
        <f t="shared" si="396"/>
        <v>FM260JD</v>
      </c>
      <c r="M1450" s="32" t="str">
        <f t="shared" si="397"/>
        <v>BMJ III</v>
      </c>
      <c r="N1450" s="32" t="str">
        <f t="shared" si="398"/>
        <v>10 RODA</v>
      </c>
      <c r="O1450" s="146">
        <v>0.47488425925925926</v>
      </c>
      <c r="P1450" s="65">
        <v>44193.47488425926</v>
      </c>
      <c r="Q1450" s="65"/>
      <c r="R1450" s="66">
        <v>3</v>
      </c>
      <c r="S1450" s="66">
        <v>39740</v>
      </c>
      <c r="T1450" s="66">
        <v>14920</v>
      </c>
      <c r="U1450" s="67">
        <f t="shared" si="408"/>
        <v>24.82</v>
      </c>
      <c r="V1450" s="66">
        <f t="shared" si="399"/>
        <v>483841.08</v>
      </c>
      <c r="W1450" s="66" t="str">
        <f t="shared" si="400"/>
        <v>1 &gt; 4</v>
      </c>
      <c r="X1450" s="66">
        <f>A1450+SUMIFS(Presensi!F:F,Presensi!E:E,'Entry Data'!AP1450)</f>
        <v>1</v>
      </c>
      <c r="Y1450" s="66">
        <f>IFERROR(INDEX('Retasi Pricing'!F:F,MATCH('Entry Data'!AM1450,'Retasi Pricing'!E:E,0))*X1450,"")</f>
        <v>25000</v>
      </c>
      <c r="Z1450" s="62" t="s">
        <v>26</v>
      </c>
      <c r="AA1450" s="62" t="s">
        <v>27</v>
      </c>
      <c r="AB1450" s="32"/>
      <c r="AC1450" s="32" t="s">
        <v>128</v>
      </c>
      <c r="AD1450" s="32" t="str">
        <f t="shared" si="401"/>
        <v/>
      </c>
      <c r="AF1450" s="5" t="str">
        <f t="shared" si="402"/>
        <v>jafar44193</v>
      </c>
      <c r="AG1450" s="5" t="str">
        <f t="shared" si="403"/>
        <v>BMJ 05344193UTARADAY</v>
      </c>
      <c r="AH1450" s="5" t="str">
        <f t="shared" si="404"/>
        <v>jafar44193UTARADAY</v>
      </c>
      <c r="AI1450" s="5" t="str">
        <f t="shared" si="405"/>
        <v>BMJ 05344193DAY</v>
      </c>
      <c r="AJ1450" s="5" t="str">
        <f t="shared" si="406"/>
        <v>jafar44193DAY</v>
      </c>
      <c r="AK1450" s="5" t="str">
        <f t="shared" si="407"/>
        <v>jafarBMJ III</v>
      </c>
      <c r="AL1450" s="5" t="str">
        <f t="shared" si="409"/>
        <v>3UTARA</v>
      </c>
      <c r="AM1450" s="5" t="str">
        <f t="shared" si="410"/>
        <v>1 &gt; 4UTARA10 RODA</v>
      </c>
      <c r="AN1450" s="5" t="str">
        <f t="shared" si="411"/>
        <v>jafarBMJ III1 &gt; 4UTARA10 RODA</v>
      </c>
      <c r="AO1450" s="5" t="str">
        <f t="shared" si="412"/>
        <v>jafar1 &gt; 4UTARA10 RODA</v>
      </c>
      <c r="AP1450" s="5" t="str">
        <f t="shared" si="413"/>
        <v>44193DAY</v>
      </c>
    </row>
    <row r="1451" spans="1:42" x14ac:dyDescent="0.3">
      <c r="A1451" s="33">
        <v>1</v>
      </c>
      <c r="B1451" s="33"/>
      <c r="C1451" s="70">
        <v>44193</v>
      </c>
      <c r="D1451" s="71" t="s">
        <v>19</v>
      </c>
      <c r="E1451" s="70">
        <v>44193</v>
      </c>
      <c r="F1451" s="71">
        <v>5157467</v>
      </c>
      <c r="G1451" s="33" t="s">
        <v>20</v>
      </c>
      <c r="H1451" s="33" t="s">
        <v>21</v>
      </c>
      <c r="I1451" s="33" t="s">
        <v>76</v>
      </c>
      <c r="J1451" s="33" t="s">
        <v>23</v>
      </c>
      <c r="K1451" s="63" t="s">
        <v>62</v>
      </c>
      <c r="L1451" s="32" t="str">
        <f t="shared" si="396"/>
        <v>FM260JD</v>
      </c>
      <c r="M1451" s="32" t="str">
        <f t="shared" si="397"/>
        <v>BMJ III</v>
      </c>
      <c r="N1451" s="32" t="str">
        <f t="shared" si="398"/>
        <v>10 RODA</v>
      </c>
      <c r="O1451" s="146">
        <v>0.52119212962962969</v>
      </c>
      <c r="P1451" s="65">
        <v>44193.521192129629</v>
      </c>
      <c r="Q1451" s="65"/>
      <c r="R1451" s="66">
        <v>4</v>
      </c>
      <c r="S1451" s="66">
        <v>39860</v>
      </c>
      <c r="T1451" s="66">
        <v>14920</v>
      </c>
      <c r="U1451" s="67">
        <f t="shared" si="408"/>
        <v>24.94</v>
      </c>
      <c r="V1451" s="66">
        <f t="shared" si="399"/>
        <v>486180.36</v>
      </c>
      <c r="W1451" s="66" t="str">
        <f t="shared" si="400"/>
        <v>1 &gt; 4</v>
      </c>
      <c r="X1451" s="66">
        <f>A1451+SUMIFS(Presensi!F:F,Presensi!E:E,'Entry Data'!AP1451)</f>
        <v>1</v>
      </c>
      <c r="Y1451" s="66">
        <f>IFERROR(INDEX('Retasi Pricing'!F:F,MATCH('Entry Data'!AM1451,'Retasi Pricing'!E:E,0))*X1451,"")</f>
        <v>25000</v>
      </c>
      <c r="Z1451" s="62" t="s">
        <v>26</v>
      </c>
      <c r="AA1451" s="62" t="s">
        <v>27</v>
      </c>
      <c r="AB1451" s="32"/>
      <c r="AC1451" s="32" t="s">
        <v>128</v>
      </c>
      <c r="AD1451" s="32" t="str">
        <f t="shared" si="401"/>
        <v/>
      </c>
      <c r="AF1451" s="5" t="str">
        <f t="shared" si="402"/>
        <v>jafar44193</v>
      </c>
      <c r="AG1451" s="5" t="str">
        <f t="shared" si="403"/>
        <v>BMJ 05344193UTARADAY</v>
      </c>
      <c r="AH1451" s="5" t="str">
        <f t="shared" si="404"/>
        <v>jafar44193UTARADAY</v>
      </c>
      <c r="AI1451" s="5" t="str">
        <f t="shared" si="405"/>
        <v>BMJ 05344193DAY</v>
      </c>
      <c r="AJ1451" s="5" t="str">
        <f t="shared" si="406"/>
        <v>jafar44193DAY</v>
      </c>
      <c r="AK1451" s="5" t="str">
        <f t="shared" si="407"/>
        <v>jafarBMJ III</v>
      </c>
      <c r="AL1451" s="5" t="str">
        <f t="shared" si="409"/>
        <v>4UTARA</v>
      </c>
      <c r="AM1451" s="5" t="str">
        <f t="shared" si="410"/>
        <v>1 &gt; 4UTARA10 RODA</v>
      </c>
      <c r="AN1451" s="5" t="str">
        <f t="shared" si="411"/>
        <v>jafarBMJ III1 &gt; 4UTARA10 RODA</v>
      </c>
      <c r="AO1451" s="5" t="str">
        <f t="shared" si="412"/>
        <v>jafar1 &gt; 4UTARA10 RODA</v>
      </c>
      <c r="AP1451" s="5" t="str">
        <f t="shared" si="413"/>
        <v>44193DAY</v>
      </c>
    </row>
    <row r="1452" spans="1:42" x14ac:dyDescent="0.3">
      <c r="A1452" s="33">
        <v>1</v>
      </c>
      <c r="B1452" s="33"/>
      <c r="C1452" s="70">
        <v>44193</v>
      </c>
      <c r="D1452" s="71" t="s">
        <v>19</v>
      </c>
      <c r="E1452" s="70">
        <v>44193</v>
      </c>
      <c r="F1452" s="71">
        <v>5157527</v>
      </c>
      <c r="G1452" s="33" t="s">
        <v>20</v>
      </c>
      <c r="H1452" s="33" t="s">
        <v>50</v>
      </c>
      <c r="I1452" s="33" t="s">
        <v>76</v>
      </c>
      <c r="J1452" s="33" t="s">
        <v>52</v>
      </c>
      <c r="K1452" s="63" t="s">
        <v>62</v>
      </c>
      <c r="L1452" s="32" t="str">
        <f t="shared" ref="L1452:L1515" si="414">IFERROR(VLOOKUP(K1452,db_unit,2,FALSE),"")</f>
        <v>FM260JD</v>
      </c>
      <c r="M1452" s="32" t="str">
        <f t="shared" ref="M1452:M1515" si="415">IFERROR(VLOOKUP(K1452,db_unit,3,FALSE),"")</f>
        <v>BMJ III</v>
      </c>
      <c r="N1452" s="32" t="str">
        <f t="shared" ref="N1452:N1515" si="416">IFERROR(VLOOKUP(K1452,db_unit,4,FALSE),"")</f>
        <v>10 RODA</v>
      </c>
      <c r="O1452" s="146">
        <v>0.56878472222222221</v>
      </c>
      <c r="P1452" s="65">
        <v>44193.568784722222</v>
      </c>
      <c r="Q1452" s="65"/>
      <c r="R1452" s="66">
        <v>5</v>
      </c>
      <c r="S1452" s="66">
        <v>40240</v>
      </c>
      <c r="T1452" s="66">
        <v>14920</v>
      </c>
      <c r="U1452" s="67">
        <f t="shared" si="408"/>
        <v>25.32</v>
      </c>
      <c r="V1452" s="66">
        <f t="shared" si="399"/>
        <v>493588.08</v>
      </c>
      <c r="W1452" s="66" t="str">
        <f t="shared" si="400"/>
        <v>&gt; 5</v>
      </c>
      <c r="X1452" s="66">
        <f>A1452+SUMIFS(Presensi!F:F,Presensi!E:E,'Entry Data'!AP1452)</f>
        <v>1</v>
      </c>
      <c r="Y1452" s="66">
        <f>IFERROR(INDEX('Retasi Pricing'!F:F,MATCH('Entry Data'!AM1452,'Retasi Pricing'!E:E,0))*X1452,"")</f>
        <v>27650</v>
      </c>
      <c r="Z1452" s="62" t="s">
        <v>26</v>
      </c>
      <c r="AA1452" s="62" t="s">
        <v>27</v>
      </c>
      <c r="AB1452" s="32"/>
      <c r="AC1452" s="32" t="s">
        <v>128</v>
      </c>
      <c r="AD1452" s="32" t="str">
        <f t="shared" si="401"/>
        <v/>
      </c>
      <c r="AF1452" s="5" t="str">
        <f t="shared" si="402"/>
        <v>jafar44193</v>
      </c>
      <c r="AG1452" s="5" t="str">
        <f t="shared" si="403"/>
        <v>BMJ 05344193UTARADAY</v>
      </c>
      <c r="AH1452" s="5" t="str">
        <f t="shared" si="404"/>
        <v>jafar44193UTARADAY</v>
      </c>
      <c r="AI1452" s="5" t="str">
        <f t="shared" si="405"/>
        <v>BMJ 05344193DAY</v>
      </c>
      <c r="AJ1452" s="5" t="str">
        <f t="shared" si="406"/>
        <v>jafar44193DAY</v>
      </c>
      <c r="AK1452" s="5" t="str">
        <f t="shared" si="407"/>
        <v>jafarBMJ III</v>
      </c>
      <c r="AL1452" s="5" t="str">
        <f t="shared" si="409"/>
        <v>5UTARA</v>
      </c>
      <c r="AM1452" s="5" t="str">
        <f t="shared" si="410"/>
        <v>&gt; 5UTARA10 RODA</v>
      </c>
      <c r="AN1452" s="5" t="str">
        <f t="shared" si="411"/>
        <v>jafarBMJ III&gt; 5UTARA10 RODA</v>
      </c>
      <c r="AO1452" s="5" t="str">
        <f t="shared" si="412"/>
        <v>jafar&gt; 5UTARA10 RODA</v>
      </c>
      <c r="AP1452" s="5" t="str">
        <f t="shared" si="413"/>
        <v>44193DAY</v>
      </c>
    </row>
    <row r="1453" spans="1:42" x14ac:dyDescent="0.3">
      <c r="A1453" s="33">
        <v>1</v>
      </c>
      <c r="B1453" s="33"/>
      <c r="C1453" s="70">
        <v>44193</v>
      </c>
      <c r="D1453" s="71" t="s">
        <v>19</v>
      </c>
      <c r="E1453" s="70">
        <v>44193</v>
      </c>
      <c r="F1453" s="71">
        <v>5157607</v>
      </c>
      <c r="G1453" s="33" t="s">
        <v>20</v>
      </c>
      <c r="H1453" s="33" t="s">
        <v>50</v>
      </c>
      <c r="I1453" s="33" t="s">
        <v>76</v>
      </c>
      <c r="J1453" s="33" t="s">
        <v>52</v>
      </c>
      <c r="K1453" s="63" t="s">
        <v>62</v>
      </c>
      <c r="L1453" s="32" t="str">
        <f t="shared" si="414"/>
        <v>FM260JD</v>
      </c>
      <c r="M1453" s="32" t="str">
        <f t="shared" si="415"/>
        <v>BMJ III</v>
      </c>
      <c r="N1453" s="32" t="str">
        <f t="shared" si="416"/>
        <v>10 RODA</v>
      </c>
      <c r="O1453" s="146">
        <v>0.62750000000000006</v>
      </c>
      <c r="P1453" s="65">
        <v>44193.627500000002</v>
      </c>
      <c r="Q1453" s="65"/>
      <c r="R1453" s="66">
        <v>6</v>
      </c>
      <c r="S1453" s="66">
        <v>41580</v>
      </c>
      <c r="T1453" s="66">
        <v>14920</v>
      </c>
      <c r="U1453" s="67">
        <f t="shared" si="408"/>
        <v>26.66</v>
      </c>
      <c r="V1453" s="66">
        <f t="shared" si="399"/>
        <v>519710.04000000004</v>
      </c>
      <c r="W1453" s="66" t="str">
        <f t="shared" si="400"/>
        <v>&gt; 6</v>
      </c>
      <c r="X1453" s="66">
        <f>A1453+SUMIFS(Presensi!F:F,Presensi!E:E,'Entry Data'!AP1453)</f>
        <v>1</v>
      </c>
      <c r="Y1453" s="66">
        <f>IFERROR(INDEX('Retasi Pricing'!F:F,MATCH('Entry Data'!AM1453,'Retasi Pricing'!E:E,0))*X1453,"")</f>
        <v>30800</v>
      </c>
      <c r="Z1453" s="62" t="s">
        <v>26</v>
      </c>
      <c r="AA1453" s="62" t="s">
        <v>27</v>
      </c>
      <c r="AB1453" s="32"/>
      <c r="AC1453" s="32" t="s">
        <v>128</v>
      </c>
      <c r="AD1453" s="32" t="str">
        <f t="shared" si="401"/>
        <v/>
      </c>
      <c r="AF1453" s="5" t="str">
        <f t="shared" si="402"/>
        <v>jafar44193</v>
      </c>
      <c r="AG1453" s="5" t="str">
        <f t="shared" si="403"/>
        <v>BMJ 05344193UTARADAY</v>
      </c>
      <c r="AH1453" s="5" t="str">
        <f t="shared" si="404"/>
        <v>jafar44193UTARADAY</v>
      </c>
      <c r="AI1453" s="5" t="str">
        <f t="shared" si="405"/>
        <v>BMJ 05344193DAY</v>
      </c>
      <c r="AJ1453" s="5" t="str">
        <f t="shared" si="406"/>
        <v>jafar44193DAY</v>
      </c>
      <c r="AK1453" s="5" t="str">
        <f t="shared" si="407"/>
        <v>jafarBMJ III</v>
      </c>
      <c r="AL1453" s="5" t="str">
        <f t="shared" si="409"/>
        <v>6UTARA</v>
      </c>
      <c r="AM1453" s="5" t="str">
        <f t="shared" si="410"/>
        <v>&gt; 6UTARA10 RODA</v>
      </c>
      <c r="AN1453" s="5" t="str">
        <f t="shared" si="411"/>
        <v>jafarBMJ III&gt; 6UTARA10 RODA</v>
      </c>
      <c r="AO1453" s="5" t="str">
        <f t="shared" si="412"/>
        <v>jafar&gt; 6UTARA10 RODA</v>
      </c>
      <c r="AP1453" s="5" t="str">
        <f t="shared" si="413"/>
        <v>44193DAY</v>
      </c>
    </row>
    <row r="1454" spans="1:42" x14ac:dyDescent="0.3">
      <c r="A1454" s="33">
        <v>1</v>
      </c>
      <c r="B1454" s="33"/>
      <c r="C1454" s="70">
        <v>44193</v>
      </c>
      <c r="D1454" s="71" t="s">
        <v>19</v>
      </c>
      <c r="E1454" s="70">
        <v>44193</v>
      </c>
      <c r="F1454" s="71">
        <v>5157702</v>
      </c>
      <c r="G1454" s="33" t="s">
        <v>20</v>
      </c>
      <c r="H1454" s="33" t="s">
        <v>21</v>
      </c>
      <c r="I1454" s="33" t="s">
        <v>76</v>
      </c>
      <c r="J1454" s="33" t="s">
        <v>23</v>
      </c>
      <c r="K1454" s="63" t="s">
        <v>62</v>
      </c>
      <c r="L1454" s="32" t="str">
        <f t="shared" si="414"/>
        <v>FM260JD</v>
      </c>
      <c r="M1454" s="32" t="str">
        <f t="shared" si="415"/>
        <v>BMJ III</v>
      </c>
      <c r="N1454" s="32" t="str">
        <f t="shared" si="416"/>
        <v>10 RODA</v>
      </c>
      <c r="O1454" s="146">
        <v>0.69646990740740744</v>
      </c>
      <c r="P1454" s="65">
        <v>44193.696469907409</v>
      </c>
      <c r="Q1454" s="65"/>
      <c r="R1454" s="66">
        <v>7</v>
      </c>
      <c r="S1454" s="66">
        <v>38680</v>
      </c>
      <c r="T1454" s="66">
        <v>14920</v>
      </c>
      <c r="U1454" s="67">
        <f t="shared" si="408"/>
        <v>23.76</v>
      </c>
      <c r="V1454" s="66">
        <f t="shared" si="399"/>
        <v>463177.44000000006</v>
      </c>
      <c r="W1454" s="66" t="str">
        <f t="shared" si="400"/>
        <v>7 &gt;</v>
      </c>
      <c r="X1454" s="66">
        <f>A1454+SUMIFS(Presensi!F:F,Presensi!E:E,'Entry Data'!AP1454)</f>
        <v>1</v>
      </c>
      <c r="Y1454" s="66">
        <f>IFERROR(INDEX('Retasi Pricing'!F:F,MATCH('Entry Data'!AM1454,'Retasi Pricing'!E:E,0))*X1454,"")</f>
        <v>37750</v>
      </c>
      <c r="Z1454" s="62" t="s">
        <v>26</v>
      </c>
      <c r="AA1454" s="62" t="s">
        <v>27</v>
      </c>
      <c r="AB1454" s="32"/>
      <c r="AC1454" s="32" t="s">
        <v>128</v>
      </c>
      <c r="AD1454" s="32" t="str">
        <f t="shared" si="401"/>
        <v/>
      </c>
      <c r="AF1454" s="5" t="str">
        <f t="shared" si="402"/>
        <v>jafar44193</v>
      </c>
      <c r="AG1454" s="5" t="str">
        <f t="shared" si="403"/>
        <v>BMJ 05344193UTARADAY</v>
      </c>
      <c r="AH1454" s="5" t="str">
        <f t="shared" si="404"/>
        <v>jafar44193UTARADAY</v>
      </c>
      <c r="AI1454" s="5" t="str">
        <f t="shared" si="405"/>
        <v>BMJ 05344193DAY</v>
      </c>
      <c r="AJ1454" s="5" t="str">
        <f t="shared" si="406"/>
        <v>jafar44193DAY</v>
      </c>
      <c r="AK1454" s="5" t="str">
        <f t="shared" si="407"/>
        <v>jafarBMJ III</v>
      </c>
      <c r="AL1454" s="5" t="str">
        <f t="shared" si="409"/>
        <v>7UTARA</v>
      </c>
      <c r="AM1454" s="5" t="str">
        <f t="shared" si="410"/>
        <v>7 &gt;UTARA10 RODA</v>
      </c>
      <c r="AN1454" s="5" t="str">
        <f t="shared" si="411"/>
        <v>jafarBMJ III7 &gt;UTARA10 RODA</v>
      </c>
      <c r="AO1454" s="5" t="str">
        <f t="shared" si="412"/>
        <v>jafar7 &gt;UTARA10 RODA</v>
      </c>
      <c r="AP1454" s="5" t="str">
        <f t="shared" si="413"/>
        <v>44193DAY</v>
      </c>
    </row>
    <row r="1455" spans="1:42" x14ac:dyDescent="0.3">
      <c r="A1455" s="33">
        <v>1</v>
      </c>
      <c r="B1455" s="33"/>
      <c r="C1455" s="70">
        <v>44193</v>
      </c>
      <c r="D1455" s="71" t="s">
        <v>19</v>
      </c>
      <c r="E1455" s="70">
        <v>44193</v>
      </c>
      <c r="F1455" s="71">
        <v>5157758</v>
      </c>
      <c r="G1455" s="33" t="s">
        <v>20</v>
      </c>
      <c r="H1455" s="33" t="s">
        <v>50</v>
      </c>
      <c r="I1455" s="33" t="s">
        <v>76</v>
      </c>
      <c r="J1455" s="33" t="s">
        <v>52</v>
      </c>
      <c r="K1455" s="63" t="s">
        <v>62</v>
      </c>
      <c r="L1455" s="32" t="str">
        <f t="shared" si="414"/>
        <v>FM260JD</v>
      </c>
      <c r="M1455" s="32" t="str">
        <f t="shared" si="415"/>
        <v>BMJ III</v>
      </c>
      <c r="N1455" s="32" t="str">
        <f t="shared" si="416"/>
        <v>10 RODA</v>
      </c>
      <c r="O1455" s="146">
        <v>0.74689814814814814</v>
      </c>
      <c r="P1455" s="65">
        <v>44193.746898148151</v>
      </c>
      <c r="Q1455" s="65"/>
      <c r="R1455" s="66">
        <v>8</v>
      </c>
      <c r="S1455" s="66">
        <v>41680</v>
      </c>
      <c r="T1455" s="66">
        <v>14920</v>
      </c>
      <c r="U1455" s="67">
        <f t="shared" si="408"/>
        <v>26.76</v>
      </c>
      <c r="V1455" s="66">
        <f t="shared" si="399"/>
        <v>521659.44000000006</v>
      </c>
      <c r="W1455" s="66" t="str">
        <f t="shared" si="400"/>
        <v>7 &gt;</v>
      </c>
      <c r="X1455" s="66">
        <f>A1455+SUMIFS(Presensi!F:F,Presensi!E:E,'Entry Data'!AP1455)</f>
        <v>1</v>
      </c>
      <c r="Y1455" s="66">
        <f>IFERROR(INDEX('Retasi Pricing'!F:F,MATCH('Entry Data'!AM1455,'Retasi Pricing'!E:E,0))*X1455,"")</f>
        <v>37750</v>
      </c>
      <c r="Z1455" s="62" t="s">
        <v>26</v>
      </c>
      <c r="AA1455" s="62" t="s">
        <v>27</v>
      </c>
      <c r="AB1455" s="32"/>
      <c r="AC1455" s="32" t="s">
        <v>128</v>
      </c>
      <c r="AD1455" s="32" t="str">
        <f t="shared" si="401"/>
        <v/>
      </c>
      <c r="AF1455" s="5" t="str">
        <f t="shared" si="402"/>
        <v>jafar44193</v>
      </c>
      <c r="AG1455" s="5" t="str">
        <f t="shared" si="403"/>
        <v>BMJ 05344193UTARADAY</v>
      </c>
      <c r="AH1455" s="5" t="str">
        <f t="shared" si="404"/>
        <v>jafar44193UTARADAY</v>
      </c>
      <c r="AI1455" s="5" t="str">
        <f t="shared" si="405"/>
        <v>BMJ 05344193DAY</v>
      </c>
      <c r="AJ1455" s="5" t="str">
        <f t="shared" si="406"/>
        <v>jafar44193DAY</v>
      </c>
      <c r="AK1455" s="5" t="str">
        <f t="shared" si="407"/>
        <v>jafarBMJ III</v>
      </c>
      <c r="AL1455" s="5" t="str">
        <f t="shared" si="409"/>
        <v>8UTARA</v>
      </c>
      <c r="AM1455" s="5" t="str">
        <f t="shared" si="410"/>
        <v>7 &gt;UTARA10 RODA</v>
      </c>
      <c r="AN1455" s="5" t="str">
        <f t="shared" si="411"/>
        <v>jafarBMJ III7 &gt;UTARA10 RODA</v>
      </c>
      <c r="AO1455" s="5" t="str">
        <f t="shared" si="412"/>
        <v>jafar7 &gt;UTARA10 RODA</v>
      </c>
      <c r="AP1455" s="5" t="str">
        <f t="shared" si="413"/>
        <v>44193DAY</v>
      </c>
    </row>
    <row r="1456" spans="1:42" x14ac:dyDescent="0.3">
      <c r="A1456" s="33">
        <v>1</v>
      </c>
      <c r="B1456" s="33"/>
      <c r="C1456" s="70">
        <v>44193</v>
      </c>
      <c r="D1456" s="71" t="s">
        <v>19</v>
      </c>
      <c r="E1456" s="70">
        <v>44193</v>
      </c>
      <c r="F1456" s="71">
        <v>5157317</v>
      </c>
      <c r="G1456" s="33" t="s">
        <v>20</v>
      </c>
      <c r="H1456" s="33" t="s">
        <v>21</v>
      </c>
      <c r="I1456" s="33" t="s">
        <v>51</v>
      </c>
      <c r="J1456" s="33" t="s">
        <v>46</v>
      </c>
      <c r="K1456" s="63" t="s">
        <v>67</v>
      </c>
      <c r="L1456" s="32" t="str">
        <f t="shared" si="414"/>
        <v>FM260JD</v>
      </c>
      <c r="M1456" s="32" t="str">
        <f t="shared" si="415"/>
        <v>BMJ III</v>
      </c>
      <c r="N1456" s="32" t="str">
        <f t="shared" si="416"/>
        <v>10 RODA</v>
      </c>
      <c r="O1456" s="146">
        <v>0.41921296296296301</v>
      </c>
      <c r="P1456" s="65">
        <v>44193.42386574074</v>
      </c>
      <c r="Q1456" s="65"/>
      <c r="R1456" s="66">
        <v>1</v>
      </c>
      <c r="S1456" s="66">
        <v>39840</v>
      </c>
      <c r="T1456" s="66">
        <v>14920</v>
      </c>
      <c r="U1456" s="67">
        <f t="shared" si="408"/>
        <v>24.92</v>
      </c>
      <c r="V1456" s="66">
        <f t="shared" si="399"/>
        <v>485790.48000000004</v>
      </c>
      <c r="W1456" s="66" t="str">
        <f t="shared" si="400"/>
        <v>1 &gt; 4</v>
      </c>
      <c r="X1456" s="66">
        <f>A1456+SUMIFS(Presensi!F:F,Presensi!E:E,'Entry Data'!AP1456)</f>
        <v>1</v>
      </c>
      <c r="Y1456" s="66">
        <f>IFERROR(INDEX('Retasi Pricing'!F:F,MATCH('Entry Data'!AM1456,'Retasi Pricing'!E:E,0))*X1456,"")</f>
        <v>25000</v>
      </c>
      <c r="Z1456" s="62" t="s">
        <v>26</v>
      </c>
      <c r="AA1456" s="62" t="s">
        <v>27</v>
      </c>
      <c r="AB1456" s="32"/>
      <c r="AC1456" s="32" t="s">
        <v>188</v>
      </c>
      <c r="AD1456" s="32" t="str">
        <f t="shared" si="401"/>
        <v/>
      </c>
      <c r="AF1456" s="5" t="str">
        <f t="shared" si="402"/>
        <v>setianto44193</v>
      </c>
      <c r="AG1456" s="5" t="str">
        <f t="shared" si="403"/>
        <v>BMJ 05444193UTARADAY</v>
      </c>
      <c r="AH1456" s="5" t="str">
        <f t="shared" si="404"/>
        <v>setianto44193UTARADAY</v>
      </c>
      <c r="AI1456" s="5" t="str">
        <f t="shared" si="405"/>
        <v>BMJ 05444193DAY</v>
      </c>
      <c r="AJ1456" s="5" t="str">
        <f t="shared" si="406"/>
        <v>setianto44193DAY</v>
      </c>
      <c r="AK1456" s="5" t="str">
        <f t="shared" si="407"/>
        <v>setiantoBMJ III</v>
      </c>
      <c r="AL1456" s="5" t="str">
        <f t="shared" si="409"/>
        <v>1UTARA</v>
      </c>
      <c r="AM1456" s="5" t="str">
        <f t="shared" si="410"/>
        <v>1 &gt; 4UTARA10 RODA</v>
      </c>
      <c r="AN1456" s="5" t="str">
        <f t="shared" si="411"/>
        <v>setiantoBMJ III1 &gt; 4UTARA10 RODA</v>
      </c>
      <c r="AO1456" s="5" t="str">
        <f t="shared" si="412"/>
        <v>setianto1 &gt; 4UTARA10 RODA</v>
      </c>
      <c r="AP1456" s="5" t="str">
        <f t="shared" si="413"/>
        <v>44193DAY</v>
      </c>
    </row>
    <row r="1457" spans="1:42" x14ac:dyDescent="0.3">
      <c r="A1457" s="33">
        <v>1</v>
      </c>
      <c r="B1457" s="33"/>
      <c r="C1457" s="70">
        <v>44193</v>
      </c>
      <c r="D1457" s="71" t="s">
        <v>19</v>
      </c>
      <c r="E1457" s="70">
        <v>44193</v>
      </c>
      <c r="F1457" s="71">
        <v>5157389</v>
      </c>
      <c r="G1457" s="33" t="s">
        <v>20</v>
      </c>
      <c r="H1457" s="33" t="s">
        <v>50</v>
      </c>
      <c r="I1457" s="33" t="s">
        <v>76</v>
      </c>
      <c r="J1457" s="33" t="s">
        <v>52</v>
      </c>
      <c r="K1457" s="63" t="s">
        <v>67</v>
      </c>
      <c r="L1457" s="32" t="str">
        <f t="shared" si="414"/>
        <v>FM260JD</v>
      </c>
      <c r="M1457" s="32" t="str">
        <f t="shared" si="415"/>
        <v>BMJ III</v>
      </c>
      <c r="N1457" s="32" t="str">
        <f t="shared" si="416"/>
        <v>10 RODA</v>
      </c>
      <c r="O1457" s="146">
        <v>0.46902777777777777</v>
      </c>
      <c r="P1457" s="65">
        <v>44193.469027777777</v>
      </c>
      <c r="Q1457" s="65"/>
      <c r="R1457" s="66">
        <v>2</v>
      </c>
      <c r="S1457" s="66">
        <v>39860</v>
      </c>
      <c r="T1457" s="66">
        <v>14920</v>
      </c>
      <c r="U1457" s="67">
        <f t="shared" si="408"/>
        <v>24.94</v>
      </c>
      <c r="V1457" s="66">
        <f t="shared" si="399"/>
        <v>486180.36</v>
      </c>
      <c r="W1457" s="66" t="str">
        <f t="shared" si="400"/>
        <v>1 &gt; 4</v>
      </c>
      <c r="X1457" s="66">
        <f>A1457+SUMIFS(Presensi!F:F,Presensi!E:E,'Entry Data'!AP1457)</f>
        <v>1</v>
      </c>
      <c r="Y1457" s="66">
        <f>IFERROR(INDEX('Retasi Pricing'!F:F,MATCH('Entry Data'!AM1457,'Retasi Pricing'!E:E,0))*X1457,"")</f>
        <v>25000</v>
      </c>
      <c r="Z1457" s="62" t="s">
        <v>26</v>
      </c>
      <c r="AA1457" s="62" t="s">
        <v>27</v>
      </c>
      <c r="AB1457" s="32"/>
      <c r="AC1457" s="32" t="s">
        <v>188</v>
      </c>
      <c r="AD1457" s="32" t="str">
        <f t="shared" si="401"/>
        <v/>
      </c>
      <c r="AF1457" s="5" t="str">
        <f t="shared" si="402"/>
        <v>setianto44193</v>
      </c>
      <c r="AG1457" s="5" t="str">
        <f t="shared" si="403"/>
        <v>BMJ 05444193UTARADAY</v>
      </c>
      <c r="AH1457" s="5" t="str">
        <f t="shared" si="404"/>
        <v>setianto44193UTARADAY</v>
      </c>
      <c r="AI1457" s="5" t="str">
        <f t="shared" si="405"/>
        <v>BMJ 05444193DAY</v>
      </c>
      <c r="AJ1457" s="5" t="str">
        <f t="shared" si="406"/>
        <v>setianto44193DAY</v>
      </c>
      <c r="AK1457" s="5" t="str">
        <f t="shared" si="407"/>
        <v>setiantoBMJ III</v>
      </c>
      <c r="AL1457" s="5" t="str">
        <f t="shared" si="409"/>
        <v>2UTARA</v>
      </c>
      <c r="AM1457" s="5" t="str">
        <f t="shared" si="410"/>
        <v>1 &gt; 4UTARA10 RODA</v>
      </c>
      <c r="AN1457" s="5" t="str">
        <f t="shared" si="411"/>
        <v>setiantoBMJ III1 &gt; 4UTARA10 RODA</v>
      </c>
      <c r="AO1457" s="5" t="str">
        <f t="shared" si="412"/>
        <v>setianto1 &gt; 4UTARA10 RODA</v>
      </c>
      <c r="AP1457" s="5" t="str">
        <f t="shared" si="413"/>
        <v>44193DAY</v>
      </c>
    </row>
    <row r="1458" spans="1:42" x14ac:dyDescent="0.3">
      <c r="A1458" s="33">
        <v>1</v>
      </c>
      <c r="B1458" s="33"/>
      <c r="C1458" s="70">
        <v>44193</v>
      </c>
      <c r="D1458" s="71" t="s">
        <v>19</v>
      </c>
      <c r="E1458" s="70">
        <v>44193</v>
      </c>
      <c r="F1458" s="71">
        <v>5157462</v>
      </c>
      <c r="G1458" s="33" t="s">
        <v>20</v>
      </c>
      <c r="H1458" s="33" t="s">
        <v>50</v>
      </c>
      <c r="I1458" s="33" t="s">
        <v>76</v>
      </c>
      <c r="J1458" s="33" t="s">
        <v>52</v>
      </c>
      <c r="K1458" s="63" t="s">
        <v>67</v>
      </c>
      <c r="L1458" s="32" t="str">
        <f t="shared" si="414"/>
        <v>FM260JD</v>
      </c>
      <c r="M1458" s="32" t="str">
        <f t="shared" si="415"/>
        <v>BMJ III</v>
      </c>
      <c r="N1458" s="32" t="str">
        <f t="shared" si="416"/>
        <v>10 RODA</v>
      </c>
      <c r="O1458" s="146">
        <v>0.51714120370370364</v>
      </c>
      <c r="P1458" s="65">
        <v>44193.517141203702</v>
      </c>
      <c r="Q1458" s="65"/>
      <c r="R1458" s="66">
        <v>3</v>
      </c>
      <c r="S1458" s="66">
        <v>41200</v>
      </c>
      <c r="T1458" s="66">
        <v>14920</v>
      </c>
      <c r="U1458" s="67">
        <f t="shared" si="408"/>
        <v>26.28</v>
      </c>
      <c r="V1458" s="66">
        <f t="shared" si="399"/>
        <v>512302.32</v>
      </c>
      <c r="W1458" s="66" t="str">
        <f t="shared" si="400"/>
        <v>1 &gt; 4</v>
      </c>
      <c r="X1458" s="66">
        <f>A1458+SUMIFS(Presensi!F:F,Presensi!E:E,'Entry Data'!AP1458)</f>
        <v>1</v>
      </c>
      <c r="Y1458" s="66">
        <f>IFERROR(INDEX('Retasi Pricing'!F:F,MATCH('Entry Data'!AM1458,'Retasi Pricing'!E:E,0))*X1458,"")</f>
        <v>25000</v>
      </c>
      <c r="Z1458" s="62" t="s">
        <v>26</v>
      </c>
      <c r="AA1458" s="62" t="s">
        <v>27</v>
      </c>
      <c r="AB1458" s="32"/>
      <c r="AC1458" s="32" t="s">
        <v>188</v>
      </c>
      <c r="AD1458" s="32" t="str">
        <f t="shared" si="401"/>
        <v/>
      </c>
      <c r="AF1458" s="5" t="str">
        <f t="shared" si="402"/>
        <v>setianto44193</v>
      </c>
      <c r="AG1458" s="5" t="str">
        <f t="shared" si="403"/>
        <v>BMJ 05444193UTARADAY</v>
      </c>
      <c r="AH1458" s="5" t="str">
        <f t="shared" si="404"/>
        <v>setianto44193UTARADAY</v>
      </c>
      <c r="AI1458" s="5" t="str">
        <f t="shared" si="405"/>
        <v>BMJ 05444193DAY</v>
      </c>
      <c r="AJ1458" s="5" t="str">
        <f t="shared" si="406"/>
        <v>setianto44193DAY</v>
      </c>
      <c r="AK1458" s="5" t="str">
        <f t="shared" si="407"/>
        <v>setiantoBMJ III</v>
      </c>
      <c r="AL1458" s="5" t="str">
        <f t="shared" si="409"/>
        <v>3UTARA</v>
      </c>
      <c r="AM1458" s="5" t="str">
        <f t="shared" si="410"/>
        <v>1 &gt; 4UTARA10 RODA</v>
      </c>
      <c r="AN1458" s="5" t="str">
        <f t="shared" si="411"/>
        <v>setiantoBMJ III1 &gt; 4UTARA10 RODA</v>
      </c>
      <c r="AO1458" s="5" t="str">
        <f t="shared" si="412"/>
        <v>setianto1 &gt; 4UTARA10 RODA</v>
      </c>
      <c r="AP1458" s="5" t="str">
        <f t="shared" si="413"/>
        <v>44193DAY</v>
      </c>
    </row>
    <row r="1459" spans="1:42" x14ac:dyDescent="0.3">
      <c r="A1459" s="33">
        <v>1</v>
      </c>
      <c r="B1459" s="33"/>
      <c r="C1459" s="70">
        <v>44193</v>
      </c>
      <c r="D1459" s="71" t="s">
        <v>19</v>
      </c>
      <c r="E1459" s="70">
        <v>44193</v>
      </c>
      <c r="F1459" s="71">
        <v>5157523</v>
      </c>
      <c r="G1459" s="33" t="s">
        <v>20</v>
      </c>
      <c r="H1459" s="33" t="s">
        <v>50</v>
      </c>
      <c r="I1459" s="33" t="s">
        <v>76</v>
      </c>
      <c r="J1459" s="33" t="s">
        <v>52</v>
      </c>
      <c r="K1459" s="63" t="s">
        <v>67</v>
      </c>
      <c r="L1459" s="32" t="str">
        <f t="shared" si="414"/>
        <v>FM260JD</v>
      </c>
      <c r="M1459" s="32" t="str">
        <f t="shared" si="415"/>
        <v>BMJ III</v>
      </c>
      <c r="N1459" s="32" t="str">
        <f t="shared" si="416"/>
        <v>10 RODA</v>
      </c>
      <c r="O1459" s="146">
        <v>0.56495370370370368</v>
      </c>
      <c r="P1459" s="65">
        <v>44193.564953703702</v>
      </c>
      <c r="Q1459" s="65"/>
      <c r="R1459" s="66">
        <v>4</v>
      </c>
      <c r="S1459" s="66">
        <v>41180</v>
      </c>
      <c r="T1459" s="66">
        <v>14920</v>
      </c>
      <c r="U1459" s="67">
        <f t="shared" si="408"/>
        <v>26.26</v>
      </c>
      <c r="V1459" s="66">
        <f t="shared" si="399"/>
        <v>511912.44000000006</v>
      </c>
      <c r="W1459" s="66" t="str">
        <f t="shared" si="400"/>
        <v>1 &gt; 4</v>
      </c>
      <c r="X1459" s="66">
        <f>A1459+SUMIFS(Presensi!F:F,Presensi!E:E,'Entry Data'!AP1459)</f>
        <v>1</v>
      </c>
      <c r="Y1459" s="66">
        <f>IFERROR(INDEX('Retasi Pricing'!F:F,MATCH('Entry Data'!AM1459,'Retasi Pricing'!E:E,0))*X1459,"")</f>
        <v>25000</v>
      </c>
      <c r="Z1459" s="62" t="s">
        <v>26</v>
      </c>
      <c r="AA1459" s="62" t="s">
        <v>27</v>
      </c>
      <c r="AB1459" s="32"/>
      <c r="AC1459" s="32" t="s">
        <v>188</v>
      </c>
      <c r="AD1459" s="32" t="str">
        <f t="shared" si="401"/>
        <v/>
      </c>
      <c r="AF1459" s="5" t="str">
        <f t="shared" si="402"/>
        <v>setianto44193</v>
      </c>
      <c r="AG1459" s="5" t="str">
        <f t="shared" si="403"/>
        <v>BMJ 05444193UTARADAY</v>
      </c>
      <c r="AH1459" s="5" t="str">
        <f t="shared" si="404"/>
        <v>setianto44193UTARADAY</v>
      </c>
      <c r="AI1459" s="5" t="str">
        <f t="shared" si="405"/>
        <v>BMJ 05444193DAY</v>
      </c>
      <c r="AJ1459" s="5" t="str">
        <f t="shared" si="406"/>
        <v>setianto44193DAY</v>
      </c>
      <c r="AK1459" s="5" t="str">
        <f t="shared" si="407"/>
        <v>setiantoBMJ III</v>
      </c>
      <c r="AL1459" s="5" t="str">
        <f t="shared" si="409"/>
        <v>4UTARA</v>
      </c>
      <c r="AM1459" s="5" t="str">
        <f t="shared" si="410"/>
        <v>1 &gt; 4UTARA10 RODA</v>
      </c>
      <c r="AN1459" s="5" t="str">
        <f t="shared" si="411"/>
        <v>setiantoBMJ III1 &gt; 4UTARA10 RODA</v>
      </c>
      <c r="AO1459" s="5" t="str">
        <f t="shared" si="412"/>
        <v>setianto1 &gt; 4UTARA10 RODA</v>
      </c>
      <c r="AP1459" s="5" t="str">
        <f t="shared" si="413"/>
        <v>44193DAY</v>
      </c>
    </row>
    <row r="1460" spans="1:42" x14ac:dyDescent="0.3">
      <c r="A1460" s="33">
        <v>1</v>
      </c>
      <c r="B1460" s="33"/>
      <c r="C1460" s="70">
        <v>44193</v>
      </c>
      <c r="D1460" s="71" t="s">
        <v>19</v>
      </c>
      <c r="E1460" s="70">
        <v>44193</v>
      </c>
      <c r="F1460" s="71">
        <v>5157593</v>
      </c>
      <c r="G1460" s="33" t="s">
        <v>20</v>
      </c>
      <c r="H1460" s="33" t="s">
        <v>50</v>
      </c>
      <c r="I1460" s="33" t="s">
        <v>76</v>
      </c>
      <c r="J1460" s="33" t="s">
        <v>52</v>
      </c>
      <c r="K1460" s="63" t="s">
        <v>67</v>
      </c>
      <c r="L1460" s="32" t="str">
        <f t="shared" si="414"/>
        <v>FM260JD</v>
      </c>
      <c r="M1460" s="32" t="str">
        <f t="shared" si="415"/>
        <v>BMJ III</v>
      </c>
      <c r="N1460" s="32" t="str">
        <f t="shared" si="416"/>
        <v>10 RODA</v>
      </c>
      <c r="O1460" s="146">
        <v>0.61714120370370373</v>
      </c>
      <c r="P1460" s="65">
        <v>44193.6171412037</v>
      </c>
      <c r="Q1460" s="65"/>
      <c r="R1460" s="66">
        <v>5</v>
      </c>
      <c r="S1460" s="66">
        <v>41780</v>
      </c>
      <c r="T1460" s="66">
        <v>14920</v>
      </c>
      <c r="U1460" s="67">
        <f t="shared" si="408"/>
        <v>26.86</v>
      </c>
      <c r="V1460" s="66">
        <f t="shared" si="399"/>
        <v>523608.83999999997</v>
      </c>
      <c r="W1460" s="66" t="str">
        <f t="shared" si="400"/>
        <v>&gt; 5</v>
      </c>
      <c r="X1460" s="66">
        <f>A1460+SUMIFS(Presensi!F:F,Presensi!E:E,'Entry Data'!AP1460)</f>
        <v>1</v>
      </c>
      <c r="Y1460" s="66">
        <f>IFERROR(INDEX('Retasi Pricing'!F:F,MATCH('Entry Data'!AM1460,'Retasi Pricing'!E:E,0))*X1460,"")</f>
        <v>27650</v>
      </c>
      <c r="Z1460" s="62" t="s">
        <v>26</v>
      </c>
      <c r="AA1460" s="62" t="s">
        <v>27</v>
      </c>
      <c r="AB1460" s="32"/>
      <c r="AC1460" s="32" t="s">
        <v>188</v>
      </c>
      <c r="AD1460" s="32" t="str">
        <f t="shared" si="401"/>
        <v/>
      </c>
      <c r="AF1460" s="5" t="str">
        <f t="shared" si="402"/>
        <v>setianto44193</v>
      </c>
      <c r="AG1460" s="5" t="str">
        <f t="shared" si="403"/>
        <v>BMJ 05444193UTARADAY</v>
      </c>
      <c r="AH1460" s="5" t="str">
        <f t="shared" si="404"/>
        <v>setianto44193UTARADAY</v>
      </c>
      <c r="AI1460" s="5" t="str">
        <f t="shared" si="405"/>
        <v>BMJ 05444193DAY</v>
      </c>
      <c r="AJ1460" s="5" t="str">
        <f t="shared" si="406"/>
        <v>setianto44193DAY</v>
      </c>
      <c r="AK1460" s="5" t="str">
        <f t="shared" si="407"/>
        <v>setiantoBMJ III</v>
      </c>
      <c r="AL1460" s="5" t="str">
        <f t="shared" si="409"/>
        <v>5UTARA</v>
      </c>
      <c r="AM1460" s="5" t="str">
        <f t="shared" si="410"/>
        <v>&gt; 5UTARA10 RODA</v>
      </c>
      <c r="AN1460" s="5" t="str">
        <f t="shared" si="411"/>
        <v>setiantoBMJ III&gt; 5UTARA10 RODA</v>
      </c>
      <c r="AO1460" s="5" t="str">
        <f t="shared" si="412"/>
        <v>setianto&gt; 5UTARA10 RODA</v>
      </c>
      <c r="AP1460" s="5" t="str">
        <f t="shared" si="413"/>
        <v>44193DAY</v>
      </c>
    </row>
    <row r="1461" spans="1:42" x14ac:dyDescent="0.3">
      <c r="A1461" s="33">
        <v>1</v>
      </c>
      <c r="B1461" s="33"/>
      <c r="C1461" s="70">
        <v>44193</v>
      </c>
      <c r="D1461" s="71" t="s">
        <v>19</v>
      </c>
      <c r="E1461" s="70">
        <v>44193</v>
      </c>
      <c r="F1461" s="71">
        <v>5157677</v>
      </c>
      <c r="G1461" s="33" t="s">
        <v>20</v>
      </c>
      <c r="H1461" s="33" t="s">
        <v>21</v>
      </c>
      <c r="I1461" s="33" t="s">
        <v>76</v>
      </c>
      <c r="J1461" s="33" t="s">
        <v>23</v>
      </c>
      <c r="K1461" s="63" t="s">
        <v>67</v>
      </c>
      <c r="L1461" s="32" t="str">
        <f t="shared" si="414"/>
        <v>FM260JD</v>
      </c>
      <c r="M1461" s="32" t="str">
        <f t="shared" si="415"/>
        <v>BMJ III</v>
      </c>
      <c r="N1461" s="32" t="str">
        <f t="shared" si="416"/>
        <v>10 RODA</v>
      </c>
      <c r="O1461" s="146">
        <v>0.67731481481481481</v>
      </c>
      <c r="P1461" s="65">
        <v>44193.677314814813</v>
      </c>
      <c r="Q1461" s="65"/>
      <c r="R1461" s="66">
        <v>6</v>
      </c>
      <c r="S1461" s="66">
        <v>39180</v>
      </c>
      <c r="T1461" s="66">
        <v>14920</v>
      </c>
      <c r="U1461" s="67">
        <f t="shared" si="408"/>
        <v>24.26</v>
      </c>
      <c r="V1461" s="66">
        <f t="shared" si="399"/>
        <v>472924.44000000006</v>
      </c>
      <c r="W1461" s="66" t="str">
        <f t="shared" si="400"/>
        <v>&gt; 6</v>
      </c>
      <c r="X1461" s="66">
        <f>A1461+SUMIFS(Presensi!F:F,Presensi!E:E,'Entry Data'!AP1461)</f>
        <v>1</v>
      </c>
      <c r="Y1461" s="66">
        <f>IFERROR(INDEX('Retasi Pricing'!F:F,MATCH('Entry Data'!AM1461,'Retasi Pricing'!E:E,0))*X1461,"")</f>
        <v>30800</v>
      </c>
      <c r="Z1461" s="62" t="s">
        <v>26</v>
      </c>
      <c r="AA1461" s="62" t="s">
        <v>27</v>
      </c>
      <c r="AB1461" s="32"/>
      <c r="AC1461" s="32" t="s">
        <v>188</v>
      </c>
      <c r="AD1461" s="32" t="str">
        <f t="shared" si="401"/>
        <v/>
      </c>
      <c r="AF1461" s="5" t="str">
        <f t="shared" si="402"/>
        <v>setianto44193</v>
      </c>
      <c r="AG1461" s="5" t="str">
        <f t="shared" si="403"/>
        <v>BMJ 05444193UTARADAY</v>
      </c>
      <c r="AH1461" s="5" t="str">
        <f t="shared" si="404"/>
        <v>setianto44193UTARADAY</v>
      </c>
      <c r="AI1461" s="5" t="str">
        <f t="shared" si="405"/>
        <v>BMJ 05444193DAY</v>
      </c>
      <c r="AJ1461" s="5" t="str">
        <f t="shared" si="406"/>
        <v>setianto44193DAY</v>
      </c>
      <c r="AK1461" s="5" t="str">
        <f t="shared" si="407"/>
        <v>setiantoBMJ III</v>
      </c>
      <c r="AL1461" s="5" t="str">
        <f t="shared" si="409"/>
        <v>6UTARA</v>
      </c>
      <c r="AM1461" s="5" t="str">
        <f t="shared" si="410"/>
        <v>&gt; 6UTARA10 RODA</v>
      </c>
      <c r="AN1461" s="5" t="str">
        <f t="shared" si="411"/>
        <v>setiantoBMJ III&gt; 6UTARA10 RODA</v>
      </c>
      <c r="AO1461" s="5" t="str">
        <f t="shared" si="412"/>
        <v>setianto&gt; 6UTARA10 RODA</v>
      </c>
      <c r="AP1461" s="5" t="str">
        <f t="shared" si="413"/>
        <v>44193DAY</v>
      </c>
    </row>
    <row r="1462" spans="1:42" x14ac:dyDescent="0.3">
      <c r="A1462" s="33">
        <v>1</v>
      </c>
      <c r="B1462" s="33"/>
      <c r="C1462" s="70">
        <v>44193</v>
      </c>
      <c r="D1462" s="71" t="s">
        <v>19</v>
      </c>
      <c r="E1462" s="70">
        <v>44193</v>
      </c>
      <c r="F1462" s="71">
        <v>5157752</v>
      </c>
      <c r="G1462" s="33" t="s">
        <v>20</v>
      </c>
      <c r="H1462" s="33" t="s">
        <v>21</v>
      </c>
      <c r="I1462" s="33" t="s">
        <v>76</v>
      </c>
      <c r="J1462" s="33" t="s">
        <v>23</v>
      </c>
      <c r="K1462" s="63" t="s">
        <v>67</v>
      </c>
      <c r="L1462" s="32" t="str">
        <f t="shared" si="414"/>
        <v>FM260JD</v>
      </c>
      <c r="M1462" s="32" t="str">
        <f t="shared" si="415"/>
        <v>BMJ III</v>
      </c>
      <c r="N1462" s="32" t="str">
        <f t="shared" si="416"/>
        <v>10 RODA</v>
      </c>
      <c r="O1462" s="146">
        <v>0.7413657407407408</v>
      </c>
      <c r="P1462" s="65">
        <v>44193.741365740738</v>
      </c>
      <c r="Q1462" s="65"/>
      <c r="R1462" s="66">
        <v>7</v>
      </c>
      <c r="S1462" s="66">
        <v>40980</v>
      </c>
      <c r="T1462" s="66">
        <v>14920</v>
      </c>
      <c r="U1462" s="67">
        <f t="shared" si="408"/>
        <v>26.06</v>
      </c>
      <c r="V1462" s="66">
        <f t="shared" si="399"/>
        <v>508013.64</v>
      </c>
      <c r="W1462" s="66" t="str">
        <f t="shared" si="400"/>
        <v>7 &gt;</v>
      </c>
      <c r="X1462" s="66">
        <f>A1462+SUMIFS(Presensi!F:F,Presensi!E:E,'Entry Data'!AP1462)</f>
        <v>1</v>
      </c>
      <c r="Y1462" s="66">
        <f>IFERROR(INDEX('Retasi Pricing'!F:F,MATCH('Entry Data'!AM1462,'Retasi Pricing'!E:E,0))*X1462,"")</f>
        <v>37750</v>
      </c>
      <c r="Z1462" s="62" t="s">
        <v>26</v>
      </c>
      <c r="AA1462" s="62" t="s">
        <v>27</v>
      </c>
      <c r="AB1462" s="32"/>
      <c r="AC1462" s="32" t="s">
        <v>188</v>
      </c>
      <c r="AD1462" s="32" t="str">
        <f t="shared" si="401"/>
        <v/>
      </c>
      <c r="AF1462" s="5" t="str">
        <f t="shared" si="402"/>
        <v>setianto44193</v>
      </c>
      <c r="AG1462" s="5" t="str">
        <f t="shared" si="403"/>
        <v>BMJ 05444193UTARADAY</v>
      </c>
      <c r="AH1462" s="5" t="str">
        <f t="shared" si="404"/>
        <v>setianto44193UTARADAY</v>
      </c>
      <c r="AI1462" s="5" t="str">
        <f t="shared" si="405"/>
        <v>BMJ 05444193DAY</v>
      </c>
      <c r="AJ1462" s="5" t="str">
        <f t="shared" si="406"/>
        <v>setianto44193DAY</v>
      </c>
      <c r="AK1462" s="5" t="str">
        <f t="shared" si="407"/>
        <v>setiantoBMJ III</v>
      </c>
      <c r="AL1462" s="5" t="str">
        <f t="shared" si="409"/>
        <v>7UTARA</v>
      </c>
      <c r="AM1462" s="5" t="str">
        <f t="shared" si="410"/>
        <v>7 &gt;UTARA10 RODA</v>
      </c>
      <c r="AN1462" s="5" t="str">
        <f t="shared" si="411"/>
        <v>setiantoBMJ III7 &gt;UTARA10 RODA</v>
      </c>
      <c r="AO1462" s="5" t="str">
        <f t="shared" si="412"/>
        <v>setianto7 &gt;UTARA10 RODA</v>
      </c>
      <c r="AP1462" s="5" t="str">
        <f t="shared" si="413"/>
        <v>44193DAY</v>
      </c>
    </row>
    <row r="1463" spans="1:42" x14ac:dyDescent="0.3">
      <c r="A1463" s="33">
        <v>1</v>
      </c>
      <c r="B1463" s="33"/>
      <c r="C1463" s="70">
        <v>44193</v>
      </c>
      <c r="D1463" s="71" t="s">
        <v>19</v>
      </c>
      <c r="E1463" s="70">
        <v>44193</v>
      </c>
      <c r="F1463" s="71">
        <v>5157346</v>
      </c>
      <c r="G1463" s="33" t="s">
        <v>20</v>
      </c>
      <c r="H1463" s="33" t="s">
        <v>21</v>
      </c>
      <c r="I1463" s="33" t="s">
        <v>76</v>
      </c>
      <c r="J1463" s="33" t="s">
        <v>23</v>
      </c>
      <c r="K1463" s="63" t="s">
        <v>69</v>
      </c>
      <c r="L1463" s="32" t="str">
        <f t="shared" si="414"/>
        <v>FM260JD</v>
      </c>
      <c r="M1463" s="32" t="str">
        <f t="shared" si="415"/>
        <v>BMJ III</v>
      </c>
      <c r="N1463" s="32" t="str">
        <f t="shared" si="416"/>
        <v>10 RODA</v>
      </c>
      <c r="O1463" s="146">
        <v>0.4371990740740741</v>
      </c>
      <c r="P1463" s="65">
        <v>44193.441574074073</v>
      </c>
      <c r="Q1463" s="65"/>
      <c r="R1463" s="66">
        <v>1</v>
      </c>
      <c r="S1463" s="66">
        <v>40320</v>
      </c>
      <c r="T1463" s="66">
        <v>14940</v>
      </c>
      <c r="U1463" s="67">
        <f t="shared" si="408"/>
        <v>25.38</v>
      </c>
      <c r="V1463" s="66">
        <f t="shared" si="399"/>
        <v>494757.72000000003</v>
      </c>
      <c r="W1463" s="66" t="str">
        <f t="shared" si="400"/>
        <v>1 &gt; 4</v>
      </c>
      <c r="X1463" s="66">
        <f>A1463+SUMIFS(Presensi!F:F,Presensi!E:E,'Entry Data'!AP1463)</f>
        <v>1</v>
      </c>
      <c r="Y1463" s="66">
        <f>IFERROR(INDEX('Retasi Pricing'!F:F,MATCH('Entry Data'!AM1463,'Retasi Pricing'!E:E,0))*X1463,"")</f>
        <v>25000</v>
      </c>
      <c r="Z1463" s="62" t="s">
        <v>26</v>
      </c>
      <c r="AA1463" s="62" t="s">
        <v>27</v>
      </c>
      <c r="AB1463" s="32"/>
      <c r="AC1463" s="32" t="s">
        <v>200</v>
      </c>
      <c r="AD1463" s="32" t="str">
        <f t="shared" si="401"/>
        <v/>
      </c>
      <c r="AF1463" s="5" t="str">
        <f t="shared" si="402"/>
        <v>teguh sugeng44193</v>
      </c>
      <c r="AG1463" s="5" t="str">
        <f t="shared" si="403"/>
        <v>BMJ 05544193UTARADAY</v>
      </c>
      <c r="AH1463" s="5" t="str">
        <f t="shared" si="404"/>
        <v>teguh sugeng44193UTARADAY</v>
      </c>
      <c r="AI1463" s="5" t="str">
        <f t="shared" si="405"/>
        <v>BMJ 05544193DAY</v>
      </c>
      <c r="AJ1463" s="5" t="str">
        <f t="shared" si="406"/>
        <v>teguh sugeng44193DAY</v>
      </c>
      <c r="AK1463" s="5" t="str">
        <f t="shared" si="407"/>
        <v>teguh sugengBMJ III</v>
      </c>
      <c r="AL1463" s="5" t="str">
        <f t="shared" si="409"/>
        <v>1UTARA</v>
      </c>
      <c r="AM1463" s="5" t="str">
        <f t="shared" si="410"/>
        <v>1 &gt; 4UTARA10 RODA</v>
      </c>
      <c r="AN1463" s="5" t="str">
        <f t="shared" si="411"/>
        <v>teguh sugengBMJ III1 &gt; 4UTARA10 RODA</v>
      </c>
      <c r="AO1463" s="5" t="str">
        <f t="shared" si="412"/>
        <v>teguh sugeng1 &gt; 4UTARA10 RODA</v>
      </c>
      <c r="AP1463" s="5" t="str">
        <f t="shared" si="413"/>
        <v>44193DAY</v>
      </c>
    </row>
    <row r="1464" spans="1:42" x14ac:dyDescent="0.3">
      <c r="A1464" s="33">
        <v>1</v>
      </c>
      <c r="B1464" s="33"/>
      <c r="C1464" s="70">
        <v>44193</v>
      </c>
      <c r="D1464" s="71" t="s">
        <v>19</v>
      </c>
      <c r="E1464" s="70">
        <v>44193</v>
      </c>
      <c r="F1464" s="71">
        <v>5157646</v>
      </c>
      <c r="G1464" s="33" t="s">
        <v>20</v>
      </c>
      <c r="H1464" s="33" t="s">
        <v>21</v>
      </c>
      <c r="I1464" s="33" t="s">
        <v>76</v>
      </c>
      <c r="J1464" s="33" t="s">
        <v>23</v>
      </c>
      <c r="K1464" s="63" t="s">
        <v>69</v>
      </c>
      <c r="L1464" s="32" t="str">
        <f t="shared" si="414"/>
        <v>FM260JD</v>
      </c>
      <c r="M1464" s="32" t="str">
        <f t="shared" si="415"/>
        <v>BMJ III</v>
      </c>
      <c r="N1464" s="32" t="str">
        <f t="shared" si="416"/>
        <v>10 RODA</v>
      </c>
      <c r="O1464" s="146">
        <v>0.65857638888888892</v>
      </c>
      <c r="P1464" s="65">
        <v>44193.658576388887</v>
      </c>
      <c r="Q1464" s="65"/>
      <c r="R1464" s="66">
        <v>2</v>
      </c>
      <c r="S1464" s="66">
        <v>39320</v>
      </c>
      <c r="T1464" s="66">
        <v>14940</v>
      </c>
      <c r="U1464" s="67">
        <f t="shared" si="408"/>
        <v>24.38</v>
      </c>
      <c r="V1464" s="66">
        <f t="shared" si="399"/>
        <v>475263.72000000003</v>
      </c>
      <c r="W1464" s="66" t="str">
        <f t="shared" si="400"/>
        <v>1 &gt; 4</v>
      </c>
      <c r="X1464" s="66">
        <f>A1464+SUMIFS(Presensi!F:F,Presensi!E:E,'Entry Data'!AP1464)</f>
        <v>1</v>
      </c>
      <c r="Y1464" s="66">
        <f>IFERROR(INDEX('Retasi Pricing'!F:F,MATCH('Entry Data'!AM1464,'Retasi Pricing'!E:E,0))*X1464,"")</f>
        <v>25000</v>
      </c>
      <c r="Z1464" s="62" t="s">
        <v>26</v>
      </c>
      <c r="AA1464" s="62" t="s">
        <v>27</v>
      </c>
      <c r="AB1464" s="32"/>
      <c r="AC1464" s="32" t="s">
        <v>200</v>
      </c>
      <c r="AD1464" s="32" t="str">
        <f t="shared" si="401"/>
        <v/>
      </c>
      <c r="AF1464" s="5" t="str">
        <f t="shared" si="402"/>
        <v>teguh sugeng44193</v>
      </c>
      <c r="AG1464" s="5" t="str">
        <f t="shared" si="403"/>
        <v>BMJ 05544193UTARADAY</v>
      </c>
      <c r="AH1464" s="5" t="str">
        <f t="shared" si="404"/>
        <v>teguh sugeng44193UTARADAY</v>
      </c>
      <c r="AI1464" s="5" t="str">
        <f t="shared" si="405"/>
        <v>BMJ 05544193DAY</v>
      </c>
      <c r="AJ1464" s="5" t="str">
        <f t="shared" si="406"/>
        <v>teguh sugeng44193DAY</v>
      </c>
      <c r="AK1464" s="5" t="str">
        <f t="shared" si="407"/>
        <v>teguh sugengBMJ III</v>
      </c>
      <c r="AL1464" s="5" t="str">
        <f t="shared" si="409"/>
        <v>2UTARA</v>
      </c>
      <c r="AM1464" s="5" t="str">
        <f t="shared" si="410"/>
        <v>1 &gt; 4UTARA10 RODA</v>
      </c>
      <c r="AN1464" s="5" t="str">
        <f t="shared" si="411"/>
        <v>teguh sugengBMJ III1 &gt; 4UTARA10 RODA</v>
      </c>
      <c r="AO1464" s="5" t="str">
        <f t="shared" si="412"/>
        <v>teguh sugeng1 &gt; 4UTARA10 RODA</v>
      </c>
      <c r="AP1464" s="5" t="str">
        <f t="shared" si="413"/>
        <v>44193DAY</v>
      </c>
    </row>
    <row r="1465" spans="1:42" x14ac:dyDescent="0.3">
      <c r="A1465" s="33">
        <v>1</v>
      </c>
      <c r="B1465" s="33"/>
      <c r="C1465" s="70">
        <v>44193</v>
      </c>
      <c r="D1465" s="71" t="s">
        <v>19</v>
      </c>
      <c r="E1465" s="70">
        <v>44193</v>
      </c>
      <c r="F1465" s="71">
        <v>5157725</v>
      </c>
      <c r="G1465" s="33" t="s">
        <v>20</v>
      </c>
      <c r="H1465" s="33" t="s">
        <v>21</v>
      </c>
      <c r="I1465" s="33" t="s">
        <v>76</v>
      </c>
      <c r="J1465" s="33" t="s">
        <v>23</v>
      </c>
      <c r="K1465" s="63" t="s">
        <v>69</v>
      </c>
      <c r="L1465" s="32" t="str">
        <f t="shared" si="414"/>
        <v>FM260JD</v>
      </c>
      <c r="M1465" s="32" t="str">
        <f t="shared" si="415"/>
        <v>BMJ III</v>
      </c>
      <c r="N1465" s="32" t="str">
        <f t="shared" si="416"/>
        <v>10 RODA</v>
      </c>
      <c r="O1465" s="146">
        <v>0.71621527777777771</v>
      </c>
      <c r="P1465" s="65">
        <v>44193.716215277775</v>
      </c>
      <c r="Q1465" s="65"/>
      <c r="R1465" s="66">
        <v>3</v>
      </c>
      <c r="S1465" s="66">
        <v>40320</v>
      </c>
      <c r="T1465" s="66">
        <v>14940</v>
      </c>
      <c r="U1465" s="67">
        <f t="shared" si="408"/>
        <v>25.38</v>
      </c>
      <c r="V1465" s="66">
        <f t="shared" si="399"/>
        <v>494757.72000000003</v>
      </c>
      <c r="W1465" s="66" t="str">
        <f t="shared" si="400"/>
        <v>1 &gt; 4</v>
      </c>
      <c r="X1465" s="66">
        <f>A1465+SUMIFS(Presensi!F:F,Presensi!E:E,'Entry Data'!AP1465)</f>
        <v>1</v>
      </c>
      <c r="Y1465" s="66">
        <f>IFERROR(INDEX('Retasi Pricing'!F:F,MATCH('Entry Data'!AM1465,'Retasi Pricing'!E:E,0))*X1465,"")</f>
        <v>25000</v>
      </c>
      <c r="Z1465" s="62" t="s">
        <v>26</v>
      </c>
      <c r="AA1465" s="62" t="s">
        <v>27</v>
      </c>
      <c r="AB1465" s="32"/>
      <c r="AC1465" s="32" t="s">
        <v>200</v>
      </c>
      <c r="AD1465" s="32" t="str">
        <f t="shared" si="401"/>
        <v/>
      </c>
      <c r="AF1465" s="5" t="str">
        <f t="shared" si="402"/>
        <v>teguh sugeng44193</v>
      </c>
      <c r="AG1465" s="5" t="str">
        <f t="shared" si="403"/>
        <v>BMJ 05544193UTARADAY</v>
      </c>
      <c r="AH1465" s="5" t="str">
        <f t="shared" si="404"/>
        <v>teguh sugeng44193UTARADAY</v>
      </c>
      <c r="AI1465" s="5" t="str">
        <f t="shared" si="405"/>
        <v>BMJ 05544193DAY</v>
      </c>
      <c r="AJ1465" s="5" t="str">
        <f t="shared" si="406"/>
        <v>teguh sugeng44193DAY</v>
      </c>
      <c r="AK1465" s="5" t="str">
        <f t="shared" si="407"/>
        <v>teguh sugengBMJ III</v>
      </c>
      <c r="AL1465" s="5" t="str">
        <f t="shared" si="409"/>
        <v>3UTARA</v>
      </c>
      <c r="AM1465" s="5" t="str">
        <f t="shared" si="410"/>
        <v>1 &gt; 4UTARA10 RODA</v>
      </c>
      <c r="AN1465" s="5" t="str">
        <f t="shared" si="411"/>
        <v>teguh sugengBMJ III1 &gt; 4UTARA10 RODA</v>
      </c>
      <c r="AO1465" s="5" t="str">
        <f t="shared" si="412"/>
        <v>teguh sugeng1 &gt; 4UTARA10 RODA</v>
      </c>
      <c r="AP1465" s="5" t="str">
        <f t="shared" si="413"/>
        <v>44193DAY</v>
      </c>
    </row>
    <row r="1466" spans="1:42" x14ac:dyDescent="0.3">
      <c r="A1466" s="33">
        <v>1</v>
      </c>
      <c r="B1466" s="33"/>
      <c r="C1466" s="70">
        <v>44193</v>
      </c>
      <c r="D1466" s="71" t="s">
        <v>19</v>
      </c>
      <c r="E1466" s="70">
        <v>44193</v>
      </c>
      <c r="F1466" s="71">
        <v>5157256</v>
      </c>
      <c r="G1466" s="33" t="s">
        <v>20</v>
      </c>
      <c r="H1466" s="33" t="s">
        <v>21</v>
      </c>
      <c r="I1466" s="33" t="s">
        <v>51</v>
      </c>
      <c r="J1466" s="33" t="s">
        <v>46</v>
      </c>
      <c r="K1466" s="63" t="s">
        <v>71</v>
      </c>
      <c r="L1466" s="32" t="str">
        <f t="shared" si="414"/>
        <v>FM260JD</v>
      </c>
      <c r="M1466" s="32" t="str">
        <f t="shared" si="415"/>
        <v>BMJ III</v>
      </c>
      <c r="N1466" s="32" t="str">
        <f t="shared" si="416"/>
        <v>10 RODA</v>
      </c>
      <c r="O1466" s="146">
        <v>0.37495370370370368</v>
      </c>
      <c r="P1466" s="65">
        <v>44193.380694444444</v>
      </c>
      <c r="Q1466" s="65"/>
      <c r="R1466" s="66">
        <v>1</v>
      </c>
      <c r="S1466" s="66">
        <v>38540</v>
      </c>
      <c r="T1466" s="66">
        <v>15020</v>
      </c>
      <c r="U1466" s="67">
        <f t="shared" si="408"/>
        <v>23.52</v>
      </c>
      <c r="V1466" s="66">
        <f t="shared" si="399"/>
        <v>458498.87999999995</v>
      </c>
      <c r="W1466" s="66" t="str">
        <f t="shared" si="400"/>
        <v>1 &gt; 4</v>
      </c>
      <c r="X1466" s="66">
        <f>A1466+SUMIFS(Presensi!F:F,Presensi!E:E,'Entry Data'!AP1466)</f>
        <v>1</v>
      </c>
      <c r="Y1466" s="66">
        <f>IFERROR(INDEX('Retasi Pricing'!F:F,MATCH('Entry Data'!AM1466,'Retasi Pricing'!E:E,0))*X1466,"")</f>
        <v>25000</v>
      </c>
      <c r="Z1466" s="62" t="s">
        <v>26</v>
      </c>
      <c r="AA1466" s="62" t="s">
        <v>27</v>
      </c>
      <c r="AB1466" s="32"/>
      <c r="AC1466" s="32" t="s">
        <v>216</v>
      </c>
      <c r="AD1466" s="32" t="str">
        <f t="shared" si="401"/>
        <v/>
      </c>
      <c r="AF1466" s="5" t="str">
        <f t="shared" si="402"/>
        <v>ruslan44193</v>
      </c>
      <c r="AG1466" s="5" t="str">
        <f t="shared" si="403"/>
        <v>BMJ 05644193UTARADAY</v>
      </c>
      <c r="AH1466" s="5" t="str">
        <f t="shared" si="404"/>
        <v>ruslan44193UTARADAY</v>
      </c>
      <c r="AI1466" s="5" t="str">
        <f t="shared" si="405"/>
        <v>BMJ 05644193DAY</v>
      </c>
      <c r="AJ1466" s="5" t="str">
        <f t="shared" si="406"/>
        <v>ruslan44193DAY</v>
      </c>
      <c r="AK1466" s="5" t="str">
        <f t="shared" si="407"/>
        <v>ruslanBMJ III</v>
      </c>
      <c r="AL1466" s="5" t="str">
        <f t="shared" si="409"/>
        <v>1UTARA</v>
      </c>
      <c r="AM1466" s="5" t="str">
        <f t="shared" si="410"/>
        <v>1 &gt; 4UTARA10 RODA</v>
      </c>
      <c r="AN1466" s="5" t="str">
        <f t="shared" si="411"/>
        <v>ruslanBMJ III1 &gt; 4UTARA10 RODA</v>
      </c>
      <c r="AO1466" s="5" t="str">
        <f t="shared" si="412"/>
        <v>ruslan1 &gt; 4UTARA10 RODA</v>
      </c>
      <c r="AP1466" s="5" t="str">
        <f t="shared" si="413"/>
        <v>44193DAY</v>
      </c>
    </row>
    <row r="1467" spans="1:42" x14ac:dyDescent="0.3">
      <c r="A1467" s="33">
        <v>1</v>
      </c>
      <c r="B1467" s="33"/>
      <c r="C1467" s="70">
        <v>44193</v>
      </c>
      <c r="D1467" s="71" t="s">
        <v>19</v>
      </c>
      <c r="E1467" s="70">
        <v>44193</v>
      </c>
      <c r="F1467" s="71">
        <v>5157330</v>
      </c>
      <c r="G1467" s="33" t="s">
        <v>20</v>
      </c>
      <c r="H1467" s="33" t="s">
        <v>21</v>
      </c>
      <c r="I1467" s="33" t="s">
        <v>76</v>
      </c>
      <c r="J1467" s="33" t="s">
        <v>23</v>
      </c>
      <c r="K1467" s="63" t="s">
        <v>71</v>
      </c>
      <c r="L1467" s="32" t="str">
        <f t="shared" si="414"/>
        <v>FM260JD</v>
      </c>
      <c r="M1467" s="32" t="str">
        <f t="shared" si="415"/>
        <v>BMJ III</v>
      </c>
      <c r="N1467" s="32" t="str">
        <f t="shared" si="416"/>
        <v>10 RODA</v>
      </c>
      <c r="O1467" s="146">
        <v>0.42774305555555553</v>
      </c>
      <c r="P1467" s="65">
        <v>44193.427743055552</v>
      </c>
      <c r="Q1467" s="65"/>
      <c r="R1467" s="66">
        <v>2</v>
      </c>
      <c r="S1467" s="66">
        <v>39720</v>
      </c>
      <c r="T1467" s="66">
        <v>15020</v>
      </c>
      <c r="U1467" s="67">
        <f t="shared" si="408"/>
        <v>24.7</v>
      </c>
      <c r="V1467" s="66">
        <f t="shared" si="399"/>
        <v>481501.79999999993</v>
      </c>
      <c r="W1467" s="66" t="str">
        <f t="shared" si="400"/>
        <v>1 &gt; 4</v>
      </c>
      <c r="X1467" s="66">
        <f>A1467+SUMIFS(Presensi!F:F,Presensi!E:E,'Entry Data'!AP1467)</f>
        <v>1</v>
      </c>
      <c r="Y1467" s="66">
        <f>IFERROR(INDEX('Retasi Pricing'!F:F,MATCH('Entry Data'!AM1467,'Retasi Pricing'!E:E,0))*X1467,"")</f>
        <v>25000</v>
      </c>
      <c r="Z1467" s="62" t="s">
        <v>26</v>
      </c>
      <c r="AA1467" s="62" t="s">
        <v>27</v>
      </c>
      <c r="AB1467" s="32"/>
      <c r="AC1467" s="32" t="s">
        <v>216</v>
      </c>
      <c r="AD1467" s="32" t="str">
        <f t="shared" si="401"/>
        <v/>
      </c>
      <c r="AF1467" s="5" t="str">
        <f t="shared" si="402"/>
        <v>ruslan44193</v>
      </c>
      <c r="AG1467" s="5" t="str">
        <f t="shared" si="403"/>
        <v>BMJ 05644193UTARADAY</v>
      </c>
      <c r="AH1467" s="5" t="str">
        <f t="shared" si="404"/>
        <v>ruslan44193UTARADAY</v>
      </c>
      <c r="AI1467" s="5" t="str">
        <f t="shared" si="405"/>
        <v>BMJ 05644193DAY</v>
      </c>
      <c r="AJ1467" s="5" t="str">
        <f t="shared" si="406"/>
        <v>ruslan44193DAY</v>
      </c>
      <c r="AK1467" s="5" t="str">
        <f t="shared" si="407"/>
        <v>ruslanBMJ III</v>
      </c>
      <c r="AL1467" s="5" t="str">
        <f t="shared" si="409"/>
        <v>2UTARA</v>
      </c>
      <c r="AM1467" s="5" t="str">
        <f t="shared" si="410"/>
        <v>1 &gt; 4UTARA10 RODA</v>
      </c>
      <c r="AN1467" s="5" t="str">
        <f t="shared" si="411"/>
        <v>ruslanBMJ III1 &gt; 4UTARA10 RODA</v>
      </c>
      <c r="AO1467" s="5" t="str">
        <f t="shared" si="412"/>
        <v>ruslan1 &gt; 4UTARA10 RODA</v>
      </c>
      <c r="AP1467" s="5" t="str">
        <f t="shared" si="413"/>
        <v>44193DAY</v>
      </c>
    </row>
    <row r="1468" spans="1:42" x14ac:dyDescent="0.3">
      <c r="A1468" s="33">
        <v>1</v>
      </c>
      <c r="B1468" s="33"/>
      <c r="C1468" s="70">
        <v>44193</v>
      </c>
      <c r="D1468" s="71" t="s">
        <v>19</v>
      </c>
      <c r="E1468" s="70">
        <v>44193</v>
      </c>
      <c r="F1468" s="71">
        <v>5157406</v>
      </c>
      <c r="G1468" s="33" t="s">
        <v>20</v>
      </c>
      <c r="H1468" s="33" t="s">
        <v>50</v>
      </c>
      <c r="I1468" s="33" t="s">
        <v>76</v>
      </c>
      <c r="J1468" s="33" t="s">
        <v>52</v>
      </c>
      <c r="K1468" s="63" t="s">
        <v>71</v>
      </c>
      <c r="L1468" s="32" t="str">
        <f t="shared" si="414"/>
        <v>FM260JD</v>
      </c>
      <c r="M1468" s="32" t="str">
        <f t="shared" si="415"/>
        <v>BMJ III</v>
      </c>
      <c r="N1468" s="32" t="str">
        <f t="shared" si="416"/>
        <v>10 RODA</v>
      </c>
      <c r="O1468" s="146">
        <v>0.48283564814814817</v>
      </c>
      <c r="P1468" s="65">
        <v>44193.482835648145</v>
      </c>
      <c r="Q1468" s="65"/>
      <c r="R1468" s="66">
        <v>3</v>
      </c>
      <c r="S1468" s="66">
        <v>40440</v>
      </c>
      <c r="T1468" s="66">
        <v>15020</v>
      </c>
      <c r="U1468" s="67">
        <f t="shared" si="408"/>
        <v>25.42</v>
      </c>
      <c r="V1468" s="66">
        <f t="shared" si="399"/>
        <v>495537.48000000004</v>
      </c>
      <c r="W1468" s="66" t="str">
        <f t="shared" si="400"/>
        <v>1 &gt; 4</v>
      </c>
      <c r="X1468" s="66">
        <f>A1468+SUMIFS(Presensi!F:F,Presensi!E:E,'Entry Data'!AP1468)</f>
        <v>1</v>
      </c>
      <c r="Y1468" s="66">
        <f>IFERROR(INDEX('Retasi Pricing'!F:F,MATCH('Entry Data'!AM1468,'Retasi Pricing'!E:E,0))*X1468,"")</f>
        <v>25000</v>
      </c>
      <c r="Z1468" s="62" t="s">
        <v>26</v>
      </c>
      <c r="AA1468" s="62" t="s">
        <v>27</v>
      </c>
      <c r="AB1468" s="32"/>
      <c r="AC1468" s="32" t="s">
        <v>216</v>
      </c>
      <c r="AD1468" s="32" t="str">
        <f t="shared" si="401"/>
        <v/>
      </c>
      <c r="AF1468" s="5" t="str">
        <f t="shared" si="402"/>
        <v>ruslan44193</v>
      </c>
      <c r="AG1468" s="5" t="str">
        <f t="shared" si="403"/>
        <v>BMJ 05644193UTARADAY</v>
      </c>
      <c r="AH1468" s="5" t="str">
        <f t="shared" si="404"/>
        <v>ruslan44193UTARADAY</v>
      </c>
      <c r="AI1468" s="5" t="str">
        <f t="shared" si="405"/>
        <v>BMJ 05644193DAY</v>
      </c>
      <c r="AJ1468" s="5" t="str">
        <f t="shared" si="406"/>
        <v>ruslan44193DAY</v>
      </c>
      <c r="AK1468" s="5" t="str">
        <f t="shared" si="407"/>
        <v>ruslanBMJ III</v>
      </c>
      <c r="AL1468" s="5" t="str">
        <f t="shared" si="409"/>
        <v>3UTARA</v>
      </c>
      <c r="AM1468" s="5" t="str">
        <f t="shared" si="410"/>
        <v>1 &gt; 4UTARA10 RODA</v>
      </c>
      <c r="AN1468" s="5" t="str">
        <f t="shared" si="411"/>
        <v>ruslanBMJ III1 &gt; 4UTARA10 RODA</v>
      </c>
      <c r="AO1468" s="5" t="str">
        <f t="shared" si="412"/>
        <v>ruslan1 &gt; 4UTARA10 RODA</v>
      </c>
      <c r="AP1468" s="5" t="str">
        <f t="shared" si="413"/>
        <v>44193DAY</v>
      </c>
    </row>
    <row r="1469" spans="1:42" x14ac:dyDescent="0.3">
      <c r="A1469" s="33">
        <v>1</v>
      </c>
      <c r="B1469" s="33"/>
      <c r="C1469" s="70">
        <v>44193</v>
      </c>
      <c r="D1469" s="71" t="s">
        <v>19</v>
      </c>
      <c r="E1469" s="70">
        <v>44193</v>
      </c>
      <c r="F1469" s="71">
        <v>5157482</v>
      </c>
      <c r="G1469" s="33" t="s">
        <v>20</v>
      </c>
      <c r="H1469" s="33" t="s">
        <v>50</v>
      </c>
      <c r="I1469" s="33" t="s">
        <v>76</v>
      </c>
      <c r="J1469" s="33" t="s">
        <v>52</v>
      </c>
      <c r="K1469" s="63" t="s">
        <v>71</v>
      </c>
      <c r="L1469" s="32" t="str">
        <f t="shared" si="414"/>
        <v>FM260JD</v>
      </c>
      <c r="M1469" s="32" t="str">
        <f t="shared" si="415"/>
        <v>BMJ III</v>
      </c>
      <c r="N1469" s="32" t="str">
        <f t="shared" si="416"/>
        <v>10 RODA</v>
      </c>
      <c r="O1469" s="146">
        <v>0.53315972222222219</v>
      </c>
      <c r="P1469" s="65">
        <v>44193.533159722225</v>
      </c>
      <c r="Q1469" s="65"/>
      <c r="R1469" s="66">
        <v>4</v>
      </c>
      <c r="S1469" s="66">
        <v>40500</v>
      </c>
      <c r="T1469" s="66">
        <v>15020</v>
      </c>
      <c r="U1469" s="67">
        <f t="shared" si="408"/>
        <v>25.48</v>
      </c>
      <c r="V1469" s="66">
        <f t="shared" si="399"/>
        <v>496707.12000000005</v>
      </c>
      <c r="W1469" s="66" t="str">
        <f t="shared" si="400"/>
        <v>1 &gt; 4</v>
      </c>
      <c r="X1469" s="66">
        <f>A1469+SUMIFS(Presensi!F:F,Presensi!E:E,'Entry Data'!AP1469)</f>
        <v>1</v>
      </c>
      <c r="Y1469" s="66">
        <f>IFERROR(INDEX('Retasi Pricing'!F:F,MATCH('Entry Data'!AM1469,'Retasi Pricing'!E:E,0))*X1469,"")</f>
        <v>25000</v>
      </c>
      <c r="Z1469" s="62" t="s">
        <v>26</v>
      </c>
      <c r="AA1469" s="62" t="s">
        <v>27</v>
      </c>
      <c r="AB1469" s="32"/>
      <c r="AC1469" s="32" t="s">
        <v>216</v>
      </c>
      <c r="AD1469" s="32" t="str">
        <f t="shared" si="401"/>
        <v/>
      </c>
      <c r="AF1469" s="5" t="str">
        <f t="shared" si="402"/>
        <v>ruslan44193</v>
      </c>
      <c r="AG1469" s="5" t="str">
        <f t="shared" si="403"/>
        <v>BMJ 05644193UTARADAY</v>
      </c>
      <c r="AH1469" s="5" t="str">
        <f t="shared" si="404"/>
        <v>ruslan44193UTARADAY</v>
      </c>
      <c r="AI1469" s="5" t="str">
        <f t="shared" si="405"/>
        <v>BMJ 05644193DAY</v>
      </c>
      <c r="AJ1469" s="5" t="str">
        <f t="shared" si="406"/>
        <v>ruslan44193DAY</v>
      </c>
      <c r="AK1469" s="5" t="str">
        <f t="shared" si="407"/>
        <v>ruslanBMJ III</v>
      </c>
      <c r="AL1469" s="5" t="str">
        <f t="shared" si="409"/>
        <v>4UTARA</v>
      </c>
      <c r="AM1469" s="5" t="str">
        <f t="shared" si="410"/>
        <v>1 &gt; 4UTARA10 RODA</v>
      </c>
      <c r="AN1469" s="5" t="str">
        <f t="shared" si="411"/>
        <v>ruslanBMJ III1 &gt; 4UTARA10 RODA</v>
      </c>
      <c r="AO1469" s="5" t="str">
        <f t="shared" si="412"/>
        <v>ruslan1 &gt; 4UTARA10 RODA</v>
      </c>
      <c r="AP1469" s="5" t="str">
        <f t="shared" si="413"/>
        <v>44193DAY</v>
      </c>
    </row>
    <row r="1470" spans="1:42" x14ac:dyDescent="0.3">
      <c r="A1470" s="33">
        <v>1</v>
      </c>
      <c r="B1470" s="33"/>
      <c r="C1470" s="70">
        <v>44193</v>
      </c>
      <c r="D1470" s="71" t="s">
        <v>19</v>
      </c>
      <c r="E1470" s="70">
        <v>44193</v>
      </c>
      <c r="F1470" s="71">
        <v>5157553</v>
      </c>
      <c r="G1470" s="33" t="s">
        <v>20</v>
      </c>
      <c r="H1470" s="33" t="s">
        <v>50</v>
      </c>
      <c r="I1470" s="33" t="s">
        <v>76</v>
      </c>
      <c r="J1470" s="33" t="s">
        <v>52</v>
      </c>
      <c r="K1470" s="63" t="s">
        <v>71</v>
      </c>
      <c r="L1470" s="32" t="str">
        <f t="shared" si="414"/>
        <v>FM260JD</v>
      </c>
      <c r="M1470" s="32" t="str">
        <f t="shared" si="415"/>
        <v>BMJ III</v>
      </c>
      <c r="N1470" s="32" t="str">
        <f t="shared" si="416"/>
        <v>10 RODA</v>
      </c>
      <c r="O1470" s="146">
        <v>0.59186342592592589</v>
      </c>
      <c r="P1470" s="65">
        <v>44193.591863425929</v>
      </c>
      <c r="Q1470" s="65"/>
      <c r="R1470" s="66">
        <v>5</v>
      </c>
      <c r="S1470" s="66">
        <v>42200</v>
      </c>
      <c r="T1470" s="66">
        <v>15020</v>
      </c>
      <c r="U1470" s="67">
        <f t="shared" si="408"/>
        <v>27.18</v>
      </c>
      <c r="V1470" s="66">
        <f t="shared" si="399"/>
        <v>529846.91999999993</v>
      </c>
      <c r="W1470" s="66" t="str">
        <f t="shared" si="400"/>
        <v>&gt; 5</v>
      </c>
      <c r="X1470" s="66">
        <f>A1470+SUMIFS(Presensi!F:F,Presensi!E:E,'Entry Data'!AP1470)</f>
        <v>1</v>
      </c>
      <c r="Y1470" s="66">
        <f>IFERROR(INDEX('Retasi Pricing'!F:F,MATCH('Entry Data'!AM1470,'Retasi Pricing'!E:E,0))*X1470,"")</f>
        <v>27650</v>
      </c>
      <c r="Z1470" s="62" t="s">
        <v>26</v>
      </c>
      <c r="AA1470" s="62" t="s">
        <v>27</v>
      </c>
      <c r="AB1470" s="32"/>
      <c r="AC1470" s="32" t="s">
        <v>216</v>
      </c>
      <c r="AD1470" s="32" t="str">
        <f t="shared" si="401"/>
        <v/>
      </c>
      <c r="AF1470" s="5" t="str">
        <f t="shared" si="402"/>
        <v>ruslan44193</v>
      </c>
      <c r="AG1470" s="5" t="str">
        <f t="shared" si="403"/>
        <v>BMJ 05644193UTARADAY</v>
      </c>
      <c r="AH1470" s="5" t="str">
        <f t="shared" si="404"/>
        <v>ruslan44193UTARADAY</v>
      </c>
      <c r="AI1470" s="5" t="str">
        <f t="shared" si="405"/>
        <v>BMJ 05644193DAY</v>
      </c>
      <c r="AJ1470" s="5" t="str">
        <f t="shared" si="406"/>
        <v>ruslan44193DAY</v>
      </c>
      <c r="AK1470" s="5" t="str">
        <f t="shared" si="407"/>
        <v>ruslanBMJ III</v>
      </c>
      <c r="AL1470" s="5" t="str">
        <f t="shared" si="409"/>
        <v>5UTARA</v>
      </c>
      <c r="AM1470" s="5" t="str">
        <f t="shared" si="410"/>
        <v>&gt; 5UTARA10 RODA</v>
      </c>
      <c r="AN1470" s="5" t="str">
        <f t="shared" si="411"/>
        <v>ruslanBMJ III&gt; 5UTARA10 RODA</v>
      </c>
      <c r="AO1470" s="5" t="str">
        <f t="shared" si="412"/>
        <v>ruslan&gt; 5UTARA10 RODA</v>
      </c>
      <c r="AP1470" s="5" t="str">
        <f t="shared" si="413"/>
        <v>44193DAY</v>
      </c>
    </row>
    <row r="1471" spans="1:42" x14ac:dyDescent="0.3">
      <c r="A1471" s="33">
        <v>1</v>
      </c>
      <c r="B1471" s="33"/>
      <c r="C1471" s="70">
        <v>44193</v>
      </c>
      <c r="D1471" s="71" t="s">
        <v>19</v>
      </c>
      <c r="E1471" s="70">
        <v>44193</v>
      </c>
      <c r="F1471" s="71">
        <v>5157629</v>
      </c>
      <c r="G1471" s="33" t="s">
        <v>20</v>
      </c>
      <c r="H1471" s="33" t="s">
        <v>50</v>
      </c>
      <c r="I1471" s="33" t="s">
        <v>76</v>
      </c>
      <c r="J1471" s="33" t="s">
        <v>52</v>
      </c>
      <c r="K1471" s="63" t="s">
        <v>71</v>
      </c>
      <c r="L1471" s="32" t="str">
        <f t="shared" si="414"/>
        <v>FM260JD</v>
      </c>
      <c r="M1471" s="32" t="str">
        <f t="shared" si="415"/>
        <v>BMJ III</v>
      </c>
      <c r="N1471" s="32" t="str">
        <f t="shared" si="416"/>
        <v>10 RODA</v>
      </c>
      <c r="O1471" s="146">
        <v>0.64266203703703706</v>
      </c>
      <c r="P1471" s="65">
        <v>44193.64266203704</v>
      </c>
      <c r="Q1471" s="65"/>
      <c r="R1471" s="66">
        <v>6</v>
      </c>
      <c r="S1471" s="66">
        <v>41720</v>
      </c>
      <c r="T1471" s="66">
        <v>15020</v>
      </c>
      <c r="U1471" s="67">
        <f t="shared" si="408"/>
        <v>26.7</v>
      </c>
      <c r="V1471" s="66">
        <f t="shared" si="399"/>
        <v>520489.79999999993</v>
      </c>
      <c r="W1471" s="66" t="str">
        <f t="shared" si="400"/>
        <v>&gt; 6</v>
      </c>
      <c r="X1471" s="66">
        <f>A1471+SUMIFS(Presensi!F:F,Presensi!E:E,'Entry Data'!AP1471)</f>
        <v>1</v>
      </c>
      <c r="Y1471" s="66">
        <f>IFERROR(INDEX('Retasi Pricing'!F:F,MATCH('Entry Data'!AM1471,'Retasi Pricing'!E:E,0))*X1471,"")</f>
        <v>30800</v>
      </c>
      <c r="Z1471" s="62" t="s">
        <v>26</v>
      </c>
      <c r="AA1471" s="62" t="s">
        <v>27</v>
      </c>
      <c r="AB1471" s="32"/>
      <c r="AC1471" s="32" t="s">
        <v>216</v>
      </c>
      <c r="AD1471" s="32" t="str">
        <f t="shared" si="401"/>
        <v/>
      </c>
      <c r="AF1471" s="5" t="str">
        <f t="shared" si="402"/>
        <v>ruslan44193</v>
      </c>
      <c r="AG1471" s="5" t="str">
        <f t="shared" si="403"/>
        <v>BMJ 05644193UTARADAY</v>
      </c>
      <c r="AH1471" s="5" t="str">
        <f t="shared" si="404"/>
        <v>ruslan44193UTARADAY</v>
      </c>
      <c r="AI1471" s="5" t="str">
        <f t="shared" si="405"/>
        <v>BMJ 05644193DAY</v>
      </c>
      <c r="AJ1471" s="5" t="str">
        <f t="shared" si="406"/>
        <v>ruslan44193DAY</v>
      </c>
      <c r="AK1471" s="5" t="str">
        <f t="shared" si="407"/>
        <v>ruslanBMJ III</v>
      </c>
      <c r="AL1471" s="5" t="str">
        <f t="shared" si="409"/>
        <v>6UTARA</v>
      </c>
      <c r="AM1471" s="5" t="str">
        <f t="shared" si="410"/>
        <v>&gt; 6UTARA10 RODA</v>
      </c>
      <c r="AN1471" s="5" t="str">
        <f t="shared" si="411"/>
        <v>ruslanBMJ III&gt; 6UTARA10 RODA</v>
      </c>
      <c r="AO1471" s="5" t="str">
        <f t="shared" si="412"/>
        <v>ruslan&gt; 6UTARA10 RODA</v>
      </c>
      <c r="AP1471" s="5" t="str">
        <f t="shared" si="413"/>
        <v>44193DAY</v>
      </c>
    </row>
    <row r="1472" spans="1:42" x14ac:dyDescent="0.3">
      <c r="A1472" s="33">
        <v>1</v>
      </c>
      <c r="B1472" s="33"/>
      <c r="C1472" s="70">
        <v>44193</v>
      </c>
      <c r="D1472" s="71" t="s">
        <v>19</v>
      </c>
      <c r="E1472" s="70">
        <v>44193</v>
      </c>
      <c r="F1472" s="71">
        <v>5157717</v>
      </c>
      <c r="G1472" s="33" t="s">
        <v>20</v>
      </c>
      <c r="H1472" s="33" t="s">
        <v>50</v>
      </c>
      <c r="I1472" s="33" t="s">
        <v>76</v>
      </c>
      <c r="J1472" s="33" t="s">
        <v>52</v>
      </c>
      <c r="K1472" s="63" t="s">
        <v>71</v>
      </c>
      <c r="L1472" s="32" t="str">
        <f t="shared" si="414"/>
        <v>FM260JD</v>
      </c>
      <c r="M1472" s="32" t="str">
        <f t="shared" si="415"/>
        <v>BMJ III</v>
      </c>
      <c r="N1472" s="32" t="str">
        <f t="shared" si="416"/>
        <v>10 RODA</v>
      </c>
      <c r="O1472" s="146">
        <v>0.70479166666666659</v>
      </c>
      <c r="P1472" s="65">
        <v>44193.704791666663</v>
      </c>
      <c r="Q1472" s="65"/>
      <c r="R1472" s="66">
        <v>7</v>
      </c>
      <c r="S1472" s="66">
        <v>41280</v>
      </c>
      <c r="T1472" s="66">
        <v>15020</v>
      </c>
      <c r="U1472" s="67">
        <f t="shared" si="408"/>
        <v>26.26</v>
      </c>
      <c r="V1472" s="66">
        <f t="shared" si="399"/>
        <v>511912.44000000006</v>
      </c>
      <c r="W1472" s="66" t="str">
        <f t="shared" si="400"/>
        <v>7 &gt;</v>
      </c>
      <c r="X1472" s="66">
        <f>A1472+SUMIFS(Presensi!F:F,Presensi!E:E,'Entry Data'!AP1472)</f>
        <v>1</v>
      </c>
      <c r="Y1472" s="66">
        <f>IFERROR(INDEX('Retasi Pricing'!F:F,MATCH('Entry Data'!AM1472,'Retasi Pricing'!E:E,0))*X1472,"")</f>
        <v>37750</v>
      </c>
      <c r="Z1472" s="62" t="s">
        <v>26</v>
      </c>
      <c r="AA1472" s="62" t="s">
        <v>27</v>
      </c>
      <c r="AB1472" s="32"/>
      <c r="AC1472" s="32" t="s">
        <v>216</v>
      </c>
      <c r="AD1472" s="32" t="str">
        <f t="shared" si="401"/>
        <v/>
      </c>
      <c r="AF1472" s="5" t="str">
        <f t="shared" si="402"/>
        <v>ruslan44193</v>
      </c>
      <c r="AG1472" s="5" t="str">
        <f t="shared" si="403"/>
        <v>BMJ 05644193UTARADAY</v>
      </c>
      <c r="AH1472" s="5" t="str">
        <f t="shared" si="404"/>
        <v>ruslan44193UTARADAY</v>
      </c>
      <c r="AI1472" s="5" t="str">
        <f t="shared" si="405"/>
        <v>BMJ 05644193DAY</v>
      </c>
      <c r="AJ1472" s="5" t="str">
        <f t="shared" si="406"/>
        <v>ruslan44193DAY</v>
      </c>
      <c r="AK1472" s="5" t="str">
        <f t="shared" si="407"/>
        <v>ruslanBMJ III</v>
      </c>
      <c r="AL1472" s="5" t="str">
        <f t="shared" si="409"/>
        <v>7UTARA</v>
      </c>
      <c r="AM1472" s="5" t="str">
        <f t="shared" si="410"/>
        <v>7 &gt;UTARA10 RODA</v>
      </c>
      <c r="AN1472" s="5" t="str">
        <f t="shared" si="411"/>
        <v>ruslanBMJ III7 &gt;UTARA10 RODA</v>
      </c>
      <c r="AO1472" s="5" t="str">
        <f t="shared" si="412"/>
        <v>ruslan7 &gt;UTARA10 RODA</v>
      </c>
      <c r="AP1472" s="5" t="str">
        <f t="shared" si="413"/>
        <v>44193DAY</v>
      </c>
    </row>
    <row r="1473" spans="1:42" x14ac:dyDescent="0.3">
      <c r="A1473" s="33">
        <v>1</v>
      </c>
      <c r="B1473" s="33"/>
      <c r="C1473" s="70">
        <v>44193</v>
      </c>
      <c r="D1473" s="71" t="s">
        <v>19</v>
      </c>
      <c r="E1473" s="70">
        <v>44193</v>
      </c>
      <c r="F1473" s="71">
        <v>5157770</v>
      </c>
      <c r="G1473" s="33" t="s">
        <v>20</v>
      </c>
      <c r="H1473" s="33" t="s">
        <v>50</v>
      </c>
      <c r="I1473" s="33" t="s">
        <v>76</v>
      </c>
      <c r="J1473" s="33" t="s">
        <v>52</v>
      </c>
      <c r="K1473" s="63" t="s">
        <v>71</v>
      </c>
      <c r="L1473" s="32" t="str">
        <f t="shared" si="414"/>
        <v>FM260JD</v>
      </c>
      <c r="M1473" s="32" t="str">
        <f t="shared" si="415"/>
        <v>BMJ III</v>
      </c>
      <c r="N1473" s="32" t="str">
        <f t="shared" si="416"/>
        <v>10 RODA</v>
      </c>
      <c r="O1473" s="146">
        <v>0.76131944444444455</v>
      </c>
      <c r="P1473" s="65">
        <v>44193.761319444442</v>
      </c>
      <c r="Q1473" s="65"/>
      <c r="R1473" s="66">
        <v>8</v>
      </c>
      <c r="S1473" s="66">
        <v>41880</v>
      </c>
      <c r="T1473" s="66">
        <v>15020</v>
      </c>
      <c r="U1473" s="67">
        <f t="shared" si="408"/>
        <v>26.86</v>
      </c>
      <c r="V1473" s="66">
        <f t="shared" si="399"/>
        <v>523608.83999999997</v>
      </c>
      <c r="W1473" s="66" t="str">
        <f t="shared" si="400"/>
        <v>7 &gt;</v>
      </c>
      <c r="X1473" s="66">
        <f>A1473+SUMIFS(Presensi!F:F,Presensi!E:E,'Entry Data'!AP1473)</f>
        <v>1</v>
      </c>
      <c r="Y1473" s="66">
        <f>IFERROR(INDEX('Retasi Pricing'!F:F,MATCH('Entry Data'!AM1473,'Retasi Pricing'!E:E,0))*X1473,"")</f>
        <v>37750</v>
      </c>
      <c r="Z1473" s="62" t="s">
        <v>26</v>
      </c>
      <c r="AA1473" s="62" t="s">
        <v>27</v>
      </c>
      <c r="AB1473" s="32"/>
      <c r="AC1473" s="32" t="s">
        <v>216</v>
      </c>
      <c r="AD1473" s="32" t="str">
        <f t="shared" si="401"/>
        <v/>
      </c>
      <c r="AF1473" s="5" t="str">
        <f t="shared" si="402"/>
        <v>ruslan44193</v>
      </c>
      <c r="AG1473" s="5" t="str">
        <f t="shared" si="403"/>
        <v>BMJ 05644193UTARADAY</v>
      </c>
      <c r="AH1473" s="5" t="str">
        <f t="shared" si="404"/>
        <v>ruslan44193UTARADAY</v>
      </c>
      <c r="AI1473" s="5" t="str">
        <f t="shared" si="405"/>
        <v>BMJ 05644193DAY</v>
      </c>
      <c r="AJ1473" s="5" t="str">
        <f t="shared" si="406"/>
        <v>ruslan44193DAY</v>
      </c>
      <c r="AK1473" s="5" t="str">
        <f t="shared" si="407"/>
        <v>ruslanBMJ III</v>
      </c>
      <c r="AL1473" s="5" t="str">
        <f t="shared" si="409"/>
        <v>8UTARA</v>
      </c>
      <c r="AM1473" s="5" t="str">
        <f t="shared" si="410"/>
        <v>7 &gt;UTARA10 RODA</v>
      </c>
      <c r="AN1473" s="5" t="str">
        <f t="shared" si="411"/>
        <v>ruslanBMJ III7 &gt;UTARA10 RODA</v>
      </c>
      <c r="AO1473" s="5" t="str">
        <f t="shared" si="412"/>
        <v>ruslan7 &gt;UTARA10 RODA</v>
      </c>
      <c r="AP1473" s="5" t="str">
        <f t="shared" si="413"/>
        <v>44193DAY</v>
      </c>
    </row>
    <row r="1474" spans="1:42" x14ac:dyDescent="0.3">
      <c r="A1474" s="33">
        <v>1</v>
      </c>
      <c r="B1474" s="33"/>
      <c r="C1474" s="70">
        <v>44193</v>
      </c>
      <c r="D1474" s="71" t="s">
        <v>19</v>
      </c>
      <c r="E1474" s="70">
        <v>44193</v>
      </c>
      <c r="F1474" s="71">
        <v>5157259</v>
      </c>
      <c r="G1474" s="33" t="s">
        <v>20</v>
      </c>
      <c r="H1474" s="33" t="s">
        <v>21</v>
      </c>
      <c r="I1474" s="33" t="s">
        <v>45</v>
      </c>
      <c r="J1474" s="33" t="s">
        <v>46</v>
      </c>
      <c r="K1474" s="63" t="s">
        <v>73</v>
      </c>
      <c r="L1474" s="32" t="str">
        <f t="shared" si="414"/>
        <v>FM260JD</v>
      </c>
      <c r="M1474" s="32" t="str">
        <f t="shared" si="415"/>
        <v>BMJ</v>
      </c>
      <c r="N1474" s="32" t="str">
        <f t="shared" si="416"/>
        <v>10 RODA</v>
      </c>
      <c r="O1474" s="146">
        <v>0.37656249999999997</v>
      </c>
      <c r="P1474" s="65">
        <v>44193.381215277775</v>
      </c>
      <c r="Q1474" s="65"/>
      <c r="R1474" s="66">
        <v>1</v>
      </c>
      <c r="S1474" s="66">
        <v>40420</v>
      </c>
      <c r="T1474" s="66">
        <v>14840</v>
      </c>
      <c r="U1474" s="67">
        <f t="shared" si="408"/>
        <v>25.58</v>
      </c>
      <c r="V1474" s="66">
        <f t="shared" si="399"/>
        <v>498656.51999999996</v>
      </c>
      <c r="W1474" s="66" t="str">
        <f t="shared" si="400"/>
        <v>1 &gt; 4</v>
      </c>
      <c r="X1474" s="66">
        <f>A1474+SUMIFS(Presensi!F:F,Presensi!E:E,'Entry Data'!AP1474)</f>
        <v>1</v>
      </c>
      <c r="Y1474" s="66">
        <f>IFERROR(INDEX('Retasi Pricing'!F:F,MATCH('Entry Data'!AM1474,'Retasi Pricing'!E:E,0))*X1474,"")</f>
        <v>25000</v>
      </c>
      <c r="Z1474" s="62" t="s">
        <v>26</v>
      </c>
      <c r="AA1474" s="62" t="s">
        <v>27</v>
      </c>
      <c r="AB1474" s="32"/>
      <c r="AC1474" s="32" t="s">
        <v>376</v>
      </c>
      <c r="AD1474" s="32" t="str">
        <f t="shared" si="401"/>
        <v/>
      </c>
      <c r="AF1474" s="5" t="str">
        <f t="shared" si="402"/>
        <v>ahmad saputra44193</v>
      </c>
      <c r="AG1474" s="5" t="str">
        <f t="shared" si="403"/>
        <v>BMJ 06544193UTARADAY</v>
      </c>
      <c r="AH1474" s="5" t="str">
        <f t="shared" si="404"/>
        <v>ahmad saputra44193UTARADAY</v>
      </c>
      <c r="AI1474" s="5" t="str">
        <f t="shared" si="405"/>
        <v>BMJ 06544193DAY</v>
      </c>
      <c r="AJ1474" s="5" t="str">
        <f t="shared" si="406"/>
        <v>ahmad saputra44193DAY</v>
      </c>
      <c r="AK1474" s="5" t="str">
        <f t="shared" si="407"/>
        <v>ahmad saputraBMJ</v>
      </c>
      <c r="AL1474" s="5" t="str">
        <f t="shared" si="409"/>
        <v>1UTARA</v>
      </c>
      <c r="AM1474" s="5" t="str">
        <f t="shared" si="410"/>
        <v>1 &gt; 4UTARA10 RODA</v>
      </c>
      <c r="AN1474" s="5" t="str">
        <f t="shared" si="411"/>
        <v>ahmad saputraBMJ1 &gt; 4UTARA10 RODA</v>
      </c>
      <c r="AO1474" s="5" t="str">
        <f t="shared" si="412"/>
        <v>ahmad saputra1 &gt; 4UTARA10 RODA</v>
      </c>
      <c r="AP1474" s="5" t="str">
        <f t="shared" si="413"/>
        <v>44193DAY</v>
      </c>
    </row>
    <row r="1475" spans="1:42" x14ac:dyDescent="0.3">
      <c r="A1475" s="33">
        <v>1</v>
      </c>
      <c r="B1475" s="33"/>
      <c r="C1475" s="70">
        <v>44193</v>
      </c>
      <c r="D1475" s="71" t="s">
        <v>19</v>
      </c>
      <c r="E1475" s="70">
        <v>44193</v>
      </c>
      <c r="F1475" s="71">
        <v>5157340</v>
      </c>
      <c r="G1475" s="33" t="s">
        <v>20</v>
      </c>
      <c r="H1475" s="33" t="s">
        <v>21</v>
      </c>
      <c r="I1475" s="33" t="s">
        <v>76</v>
      </c>
      <c r="J1475" s="33" t="s">
        <v>23</v>
      </c>
      <c r="K1475" s="63" t="s">
        <v>73</v>
      </c>
      <c r="L1475" s="32" t="str">
        <f t="shared" si="414"/>
        <v>FM260JD</v>
      </c>
      <c r="M1475" s="32" t="str">
        <f t="shared" si="415"/>
        <v>BMJ</v>
      </c>
      <c r="N1475" s="32" t="str">
        <f t="shared" si="416"/>
        <v>10 RODA</v>
      </c>
      <c r="O1475" s="146">
        <v>0.43356481481481479</v>
      </c>
      <c r="P1475" s="65">
        <v>44193.433564814812</v>
      </c>
      <c r="Q1475" s="65"/>
      <c r="R1475" s="66">
        <v>2</v>
      </c>
      <c r="S1475" s="66">
        <v>40640</v>
      </c>
      <c r="T1475" s="66">
        <v>14840</v>
      </c>
      <c r="U1475" s="67">
        <f t="shared" si="408"/>
        <v>25.8</v>
      </c>
      <c r="V1475" s="66">
        <f t="shared" si="399"/>
        <v>502945.20000000007</v>
      </c>
      <c r="W1475" s="66" t="str">
        <f t="shared" si="400"/>
        <v>1 &gt; 4</v>
      </c>
      <c r="X1475" s="66">
        <f>A1475+SUMIFS(Presensi!F:F,Presensi!E:E,'Entry Data'!AP1475)</f>
        <v>1</v>
      </c>
      <c r="Y1475" s="66">
        <f>IFERROR(INDEX('Retasi Pricing'!F:F,MATCH('Entry Data'!AM1475,'Retasi Pricing'!E:E,0))*X1475,"")</f>
        <v>25000</v>
      </c>
      <c r="Z1475" s="62" t="s">
        <v>26</v>
      </c>
      <c r="AA1475" s="62" t="s">
        <v>27</v>
      </c>
      <c r="AB1475" s="32"/>
      <c r="AC1475" s="32" t="s">
        <v>376</v>
      </c>
      <c r="AD1475" s="32" t="str">
        <f t="shared" si="401"/>
        <v/>
      </c>
      <c r="AF1475" s="5" t="str">
        <f t="shared" si="402"/>
        <v>ahmad saputra44193</v>
      </c>
      <c r="AG1475" s="5" t="str">
        <f t="shared" si="403"/>
        <v>BMJ 06544193UTARADAY</v>
      </c>
      <c r="AH1475" s="5" t="str">
        <f t="shared" si="404"/>
        <v>ahmad saputra44193UTARADAY</v>
      </c>
      <c r="AI1475" s="5" t="str">
        <f t="shared" si="405"/>
        <v>BMJ 06544193DAY</v>
      </c>
      <c r="AJ1475" s="5" t="str">
        <f t="shared" si="406"/>
        <v>ahmad saputra44193DAY</v>
      </c>
      <c r="AK1475" s="5" t="str">
        <f t="shared" si="407"/>
        <v>ahmad saputraBMJ</v>
      </c>
      <c r="AL1475" s="5" t="str">
        <f t="shared" si="409"/>
        <v>2UTARA</v>
      </c>
      <c r="AM1475" s="5" t="str">
        <f t="shared" si="410"/>
        <v>1 &gt; 4UTARA10 RODA</v>
      </c>
      <c r="AN1475" s="5" t="str">
        <f t="shared" si="411"/>
        <v>ahmad saputraBMJ1 &gt; 4UTARA10 RODA</v>
      </c>
      <c r="AO1475" s="5" t="str">
        <f t="shared" si="412"/>
        <v>ahmad saputra1 &gt; 4UTARA10 RODA</v>
      </c>
      <c r="AP1475" s="5" t="str">
        <f t="shared" si="413"/>
        <v>44193DAY</v>
      </c>
    </row>
    <row r="1476" spans="1:42" x14ac:dyDescent="0.3">
      <c r="A1476" s="33">
        <v>1</v>
      </c>
      <c r="B1476" s="33"/>
      <c r="C1476" s="70">
        <v>44193</v>
      </c>
      <c r="D1476" s="71" t="s">
        <v>19</v>
      </c>
      <c r="E1476" s="70">
        <v>44193</v>
      </c>
      <c r="F1476" s="71">
        <v>5157418</v>
      </c>
      <c r="G1476" s="33" t="s">
        <v>20</v>
      </c>
      <c r="H1476" s="33" t="s">
        <v>21</v>
      </c>
      <c r="I1476" s="33" t="s">
        <v>76</v>
      </c>
      <c r="J1476" s="33" t="s">
        <v>23</v>
      </c>
      <c r="K1476" s="63" t="s">
        <v>73</v>
      </c>
      <c r="L1476" s="32" t="str">
        <f t="shared" si="414"/>
        <v>FM260JD</v>
      </c>
      <c r="M1476" s="32" t="str">
        <f t="shared" si="415"/>
        <v>BMJ</v>
      </c>
      <c r="N1476" s="32" t="str">
        <f t="shared" si="416"/>
        <v>10 RODA</v>
      </c>
      <c r="O1476" s="146">
        <v>0.48954861111111114</v>
      </c>
      <c r="P1476" s="65">
        <v>44193.489548611113</v>
      </c>
      <c r="Q1476" s="65"/>
      <c r="R1476" s="66">
        <v>3</v>
      </c>
      <c r="S1476" s="66">
        <v>40520</v>
      </c>
      <c r="T1476" s="66">
        <v>14840</v>
      </c>
      <c r="U1476" s="67">
        <f t="shared" si="408"/>
        <v>25.68</v>
      </c>
      <c r="V1476" s="66">
        <f t="shared" si="399"/>
        <v>500605.92</v>
      </c>
      <c r="W1476" s="66" t="str">
        <f t="shared" si="400"/>
        <v>1 &gt; 4</v>
      </c>
      <c r="X1476" s="66">
        <f>A1476+SUMIFS(Presensi!F:F,Presensi!E:E,'Entry Data'!AP1476)</f>
        <v>1</v>
      </c>
      <c r="Y1476" s="66">
        <f>IFERROR(INDEX('Retasi Pricing'!F:F,MATCH('Entry Data'!AM1476,'Retasi Pricing'!E:E,0))*X1476,"")</f>
        <v>25000</v>
      </c>
      <c r="Z1476" s="62" t="s">
        <v>26</v>
      </c>
      <c r="AA1476" s="62" t="s">
        <v>27</v>
      </c>
      <c r="AB1476" s="32"/>
      <c r="AC1476" s="32" t="s">
        <v>376</v>
      </c>
      <c r="AD1476" s="32" t="str">
        <f t="shared" si="401"/>
        <v/>
      </c>
      <c r="AF1476" s="5" t="str">
        <f t="shared" si="402"/>
        <v>ahmad saputra44193</v>
      </c>
      <c r="AG1476" s="5" t="str">
        <f t="shared" si="403"/>
        <v>BMJ 06544193UTARADAY</v>
      </c>
      <c r="AH1476" s="5" t="str">
        <f t="shared" si="404"/>
        <v>ahmad saputra44193UTARADAY</v>
      </c>
      <c r="AI1476" s="5" t="str">
        <f t="shared" si="405"/>
        <v>BMJ 06544193DAY</v>
      </c>
      <c r="AJ1476" s="5" t="str">
        <f t="shared" si="406"/>
        <v>ahmad saputra44193DAY</v>
      </c>
      <c r="AK1476" s="5" t="str">
        <f t="shared" si="407"/>
        <v>ahmad saputraBMJ</v>
      </c>
      <c r="AL1476" s="5" t="str">
        <f t="shared" si="409"/>
        <v>3UTARA</v>
      </c>
      <c r="AM1476" s="5" t="str">
        <f t="shared" si="410"/>
        <v>1 &gt; 4UTARA10 RODA</v>
      </c>
      <c r="AN1476" s="5" t="str">
        <f t="shared" si="411"/>
        <v>ahmad saputraBMJ1 &gt; 4UTARA10 RODA</v>
      </c>
      <c r="AO1476" s="5" t="str">
        <f t="shared" si="412"/>
        <v>ahmad saputra1 &gt; 4UTARA10 RODA</v>
      </c>
      <c r="AP1476" s="5" t="str">
        <f t="shared" si="413"/>
        <v>44193DAY</v>
      </c>
    </row>
    <row r="1477" spans="1:42" x14ac:dyDescent="0.3">
      <c r="A1477" s="33">
        <v>1</v>
      </c>
      <c r="B1477" s="33"/>
      <c r="C1477" s="70">
        <v>44193</v>
      </c>
      <c r="D1477" s="71" t="s">
        <v>19</v>
      </c>
      <c r="E1477" s="70">
        <v>44193</v>
      </c>
      <c r="F1477" s="71">
        <v>5157501</v>
      </c>
      <c r="G1477" s="33" t="s">
        <v>20</v>
      </c>
      <c r="H1477" s="33" t="s">
        <v>50</v>
      </c>
      <c r="I1477" s="33" t="s">
        <v>76</v>
      </c>
      <c r="J1477" s="33" t="s">
        <v>52</v>
      </c>
      <c r="K1477" s="63" t="s">
        <v>73</v>
      </c>
      <c r="L1477" s="32" t="str">
        <f t="shared" si="414"/>
        <v>FM260JD</v>
      </c>
      <c r="M1477" s="32" t="str">
        <f t="shared" si="415"/>
        <v>BMJ</v>
      </c>
      <c r="N1477" s="32" t="str">
        <f t="shared" si="416"/>
        <v>10 RODA</v>
      </c>
      <c r="O1477" s="146">
        <v>0.54959490740740746</v>
      </c>
      <c r="P1477" s="65">
        <v>44193.54959490741</v>
      </c>
      <c r="Q1477" s="65"/>
      <c r="R1477" s="66">
        <v>4</v>
      </c>
      <c r="S1477" s="66">
        <v>41180</v>
      </c>
      <c r="T1477" s="66">
        <v>14840</v>
      </c>
      <c r="U1477" s="67">
        <f t="shared" si="408"/>
        <v>26.34</v>
      </c>
      <c r="V1477" s="66">
        <f t="shared" si="399"/>
        <v>513471.95999999996</v>
      </c>
      <c r="W1477" s="66" t="str">
        <f t="shared" si="400"/>
        <v>1 &gt; 4</v>
      </c>
      <c r="X1477" s="66">
        <f>A1477+SUMIFS(Presensi!F:F,Presensi!E:E,'Entry Data'!AP1477)</f>
        <v>1</v>
      </c>
      <c r="Y1477" s="66">
        <f>IFERROR(INDEX('Retasi Pricing'!F:F,MATCH('Entry Data'!AM1477,'Retasi Pricing'!E:E,0))*X1477,"")</f>
        <v>25000</v>
      </c>
      <c r="Z1477" s="62" t="s">
        <v>26</v>
      </c>
      <c r="AA1477" s="62" t="s">
        <v>27</v>
      </c>
      <c r="AB1477" s="32"/>
      <c r="AC1477" s="32" t="s">
        <v>376</v>
      </c>
      <c r="AD1477" s="32" t="str">
        <f t="shared" si="401"/>
        <v/>
      </c>
      <c r="AF1477" s="5" t="str">
        <f t="shared" si="402"/>
        <v>ahmad saputra44193</v>
      </c>
      <c r="AG1477" s="5" t="str">
        <f t="shared" si="403"/>
        <v>BMJ 06544193UTARADAY</v>
      </c>
      <c r="AH1477" s="5" t="str">
        <f t="shared" si="404"/>
        <v>ahmad saputra44193UTARADAY</v>
      </c>
      <c r="AI1477" s="5" t="str">
        <f t="shared" si="405"/>
        <v>BMJ 06544193DAY</v>
      </c>
      <c r="AJ1477" s="5" t="str">
        <f t="shared" si="406"/>
        <v>ahmad saputra44193DAY</v>
      </c>
      <c r="AK1477" s="5" t="str">
        <f t="shared" si="407"/>
        <v>ahmad saputraBMJ</v>
      </c>
      <c r="AL1477" s="5" t="str">
        <f t="shared" si="409"/>
        <v>4UTARA</v>
      </c>
      <c r="AM1477" s="5" t="str">
        <f t="shared" si="410"/>
        <v>1 &gt; 4UTARA10 RODA</v>
      </c>
      <c r="AN1477" s="5" t="str">
        <f t="shared" si="411"/>
        <v>ahmad saputraBMJ1 &gt; 4UTARA10 RODA</v>
      </c>
      <c r="AO1477" s="5" t="str">
        <f t="shared" si="412"/>
        <v>ahmad saputra1 &gt; 4UTARA10 RODA</v>
      </c>
      <c r="AP1477" s="5" t="str">
        <f t="shared" si="413"/>
        <v>44193DAY</v>
      </c>
    </row>
    <row r="1478" spans="1:42" x14ac:dyDescent="0.3">
      <c r="A1478" s="33">
        <v>1</v>
      </c>
      <c r="B1478" s="33"/>
      <c r="C1478" s="70">
        <v>44193</v>
      </c>
      <c r="D1478" s="71" t="s">
        <v>19</v>
      </c>
      <c r="E1478" s="70">
        <v>44193</v>
      </c>
      <c r="F1478" s="71">
        <v>5157580</v>
      </c>
      <c r="G1478" s="33" t="s">
        <v>20</v>
      </c>
      <c r="H1478" s="33" t="s">
        <v>50</v>
      </c>
      <c r="I1478" s="33" t="s">
        <v>76</v>
      </c>
      <c r="J1478" s="33" t="s">
        <v>52</v>
      </c>
      <c r="K1478" s="63" t="s">
        <v>73</v>
      </c>
      <c r="L1478" s="32" t="str">
        <f t="shared" si="414"/>
        <v>FM260JD</v>
      </c>
      <c r="M1478" s="32" t="str">
        <f t="shared" si="415"/>
        <v>BMJ</v>
      </c>
      <c r="N1478" s="32" t="str">
        <f t="shared" si="416"/>
        <v>10 RODA</v>
      </c>
      <c r="O1478" s="146">
        <v>0.60893518518518519</v>
      </c>
      <c r="P1478" s="65">
        <v>44193.608935185184</v>
      </c>
      <c r="Q1478" s="65"/>
      <c r="R1478" s="66">
        <v>5</v>
      </c>
      <c r="S1478" s="66">
        <v>41320</v>
      </c>
      <c r="T1478" s="66">
        <v>14840</v>
      </c>
      <c r="U1478" s="67">
        <f t="shared" si="408"/>
        <v>26.48</v>
      </c>
      <c r="V1478" s="66">
        <f t="shared" si="399"/>
        <v>516201.12000000005</v>
      </c>
      <c r="W1478" s="66" t="str">
        <f t="shared" si="400"/>
        <v>&gt; 5</v>
      </c>
      <c r="X1478" s="66">
        <f>A1478+SUMIFS(Presensi!F:F,Presensi!E:E,'Entry Data'!AP1478)</f>
        <v>1</v>
      </c>
      <c r="Y1478" s="66">
        <f>IFERROR(INDEX('Retasi Pricing'!F:F,MATCH('Entry Data'!AM1478,'Retasi Pricing'!E:E,0))*X1478,"")</f>
        <v>27650</v>
      </c>
      <c r="Z1478" s="62" t="s">
        <v>26</v>
      </c>
      <c r="AA1478" s="62" t="s">
        <v>27</v>
      </c>
      <c r="AB1478" s="32"/>
      <c r="AC1478" s="32" t="s">
        <v>376</v>
      </c>
      <c r="AD1478" s="32" t="str">
        <f t="shared" si="401"/>
        <v/>
      </c>
      <c r="AF1478" s="5" t="str">
        <f t="shared" si="402"/>
        <v>ahmad saputra44193</v>
      </c>
      <c r="AG1478" s="5" t="str">
        <f t="shared" si="403"/>
        <v>BMJ 06544193UTARADAY</v>
      </c>
      <c r="AH1478" s="5" t="str">
        <f t="shared" si="404"/>
        <v>ahmad saputra44193UTARADAY</v>
      </c>
      <c r="AI1478" s="5" t="str">
        <f t="shared" si="405"/>
        <v>BMJ 06544193DAY</v>
      </c>
      <c r="AJ1478" s="5" t="str">
        <f t="shared" si="406"/>
        <v>ahmad saputra44193DAY</v>
      </c>
      <c r="AK1478" s="5" t="str">
        <f t="shared" si="407"/>
        <v>ahmad saputraBMJ</v>
      </c>
      <c r="AL1478" s="5" t="str">
        <f t="shared" si="409"/>
        <v>5UTARA</v>
      </c>
      <c r="AM1478" s="5" t="str">
        <f t="shared" si="410"/>
        <v>&gt; 5UTARA10 RODA</v>
      </c>
      <c r="AN1478" s="5" t="str">
        <f t="shared" si="411"/>
        <v>ahmad saputraBMJ&gt; 5UTARA10 RODA</v>
      </c>
      <c r="AO1478" s="5" t="str">
        <f t="shared" si="412"/>
        <v>ahmad saputra&gt; 5UTARA10 RODA</v>
      </c>
      <c r="AP1478" s="5" t="str">
        <f t="shared" si="413"/>
        <v>44193DAY</v>
      </c>
    </row>
    <row r="1479" spans="1:42" x14ac:dyDescent="0.3">
      <c r="A1479" s="33">
        <v>1</v>
      </c>
      <c r="B1479" s="33"/>
      <c r="C1479" s="70">
        <v>44193</v>
      </c>
      <c r="D1479" s="71" t="s">
        <v>19</v>
      </c>
      <c r="E1479" s="70">
        <v>44193</v>
      </c>
      <c r="F1479" s="71">
        <v>5157668</v>
      </c>
      <c r="G1479" s="33" t="s">
        <v>20</v>
      </c>
      <c r="H1479" s="33" t="s">
        <v>50</v>
      </c>
      <c r="I1479" s="33" t="s">
        <v>76</v>
      </c>
      <c r="J1479" s="33" t="s">
        <v>52</v>
      </c>
      <c r="K1479" s="63" t="s">
        <v>73</v>
      </c>
      <c r="L1479" s="32" t="str">
        <f t="shared" si="414"/>
        <v>FM260JD</v>
      </c>
      <c r="M1479" s="32" t="str">
        <f t="shared" si="415"/>
        <v>BMJ</v>
      </c>
      <c r="N1479" s="32" t="str">
        <f t="shared" si="416"/>
        <v>10 RODA</v>
      </c>
      <c r="O1479" s="146">
        <v>0.67395833333333333</v>
      </c>
      <c r="P1479" s="65">
        <v>44193.673958333333</v>
      </c>
      <c r="Q1479" s="65"/>
      <c r="R1479" s="66">
        <v>6</v>
      </c>
      <c r="S1479" s="66">
        <v>42000</v>
      </c>
      <c r="T1479" s="66">
        <v>14840</v>
      </c>
      <c r="U1479" s="67">
        <f t="shared" si="408"/>
        <v>27.16</v>
      </c>
      <c r="V1479" s="66">
        <f t="shared" si="399"/>
        <v>529457.04</v>
      </c>
      <c r="W1479" s="66" t="str">
        <f t="shared" si="400"/>
        <v>&gt; 6</v>
      </c>
      <c r="X1479" s="66">
        <f>A1479+SUMIFS(Presensi!F:F,Presensi!E:E,'Entry Data'!AP1479)</f>
        <v>1</v>
      </c>
      <c r="Y1479" s="66">
        <f>IFERROR(INDEX('Retasi Pricing'!F:F,MATCH('Entry Data'!AM1479,'Retasi Pricing'!E:E,0))*X1479,"")</f>
        <v>30800</v>
      </c>
      <c r="Z1479" s="62" t="s">
        <v>26</v>
      </c>
      <c r="AA1479" s="62" t="s">
        <v>27</v>
      </c>
      <c r="AB1479" s="32"/>
      <c r="AC1479" s="32" t="s">
        <v>376</v>
      </c>
      <c r="AD1479" s="32" t="str">
        <f t="shared" si="401"/>
        <v/>
      </c>
      <c r="AF1479" s="5" t="str">
        <f t="shared" si="402"/>
        <v>ahmad saputra44193</v>
      </c>
      <c r="AG1479" s="5" t="str">
        <f t="shared" si="403"/>
        <v>BMJ 06544193UTARADAY</v>
      </c>
      <c r="AH1479" s="5" t="str">
        <f t="shared" si="404"/>
        <v>ahmad saputra44193UTARADAY</v>
      </c>
      <c r="AI1479" s="5" t="str">
        <f t="shared" si="405"/>
        <v>BMJ 06544193DAY</v>
      </c>
      <c r="AJ1479" s="5" t="str">
        <f t="shared" si="406"/>
        <v>ahmad saputra44193DAY</v>
      </c>
      <c r="AK1479" s="5" t="str">
        <f t="shared" si="407"/>
        <v>ahmad saputraBMJ</v>
      </c>
      <c r="AL1479" s="5" t="str">
        <f t="shared" si="409"/>
        <v>6UTARA</v>
      </c>
      <c r="AM1479" s="5" t="str">
        <f t="shared" si="410"/>
        <v>&gt; 6UTARA10 RODA</v>
      </c>
      <c r="AN1479" s="5" t="str">
        <f t="shared" si="411"/>
        <v>ahmad saputraBMJ&gt; 6UTARA10 RODA</v>
      </c>
      <c r="AO1479" s="5" t="str">
        <f t="shared" si="412"/>
        <v>ahmad saputra&gt; 6UTARA10 RODA</v>
      </c>
      <c r="AP1479" s="5" t="str">
        <f t="shared" si="413"/>
        <v>44193DAY</v>
      </c>
    </row>
    <row r="1480" spans="1:42" x14ac:dyDescent="0.3">
      <c r="A1480" s="33">
        <v>1</v>
      </c>
      <c r="B1480" s="33"/>
      <c r="C1480" s="70">
        <v>44193</v>
      </c>
      <c r="D1480" s="71" t="s">
        <v>19</v>
      </c>
      <c r="E1480" s="70">
        <v>44193</v>
      </c>
      <c r="F1480" s="71">
        <v>5157748</v>
      </c>
      <c r="G1480" s="33" t="s">
        <v>20</v>
      </c>
      <c r="H1480" s="33" t="s">
        <v>50</v>
      </c>
      <c r="I1480" s="33" t="s">
        <v>76</v>
      </c>
      <c r="J1480" s="33" t="s">
        <v>52</v>
      </c>
      <c r="K1480" s="63" t="s">
        <v>73</v>
      </c>
      <c r="L1480" s="32" t="str">
        <f t="shared" si="414"/>
        <v>FM260JD</v>
      </c>
      <c r="M1480" s="32" t="str">
        <f t="shared" si="415"/>
        <v>BMJ</v>
      </c>
      <c r="N1480" s="32" t="str">
        <f t="shared" si="416"/>
        <v>10 RODA</v>
      </c>
      <c r="O1480" s="146">
        <v>0.73642361111111121</v>
      </c>
      <c r="P1480" s="65">
        <v>44193.73642361111</v>
      </c>
      <c r="Q1480" s="65"/>
      <c r="R1480" s="66">
        <v>7</v>
      </c>
      <c r="S1480" s="66">
        <v>42520</v>
      </c>
      <c r="T1480" s="66">
        <v>14840</v>
      </c>
      <c r="U1480" s="67">
        <f t="shared" si="408"/>
        <v>27.68</v>
      </c>
      <c r="V1480" s="66">
        <f t="shared" si="399"/>
        <v>539593.91999999993</v>
      </c>
      <c r="W1480" s="66" t="str">
        <f t="shared" si="400"/>
        <v>7 &gt;</v>
      </c>
      <c r="X1480" s="66">
        <f>A1480+SUMIFS(Presensi!F:F,Presensi!E:E,'Entry Data'!AP1480)</f>
        <v>1</v>
      </c>
      <c r="Y1480" s="66">
        <f>IFERROR(INDEX('Retasi Pricing'!F:F,MATCH('Entry Data'!AM1480,'Retasi Pricing'!E:E,0))*X1480,"")</f>
        <v>37750</v>
      </c>
      <c r="Z1480" s="62" t="s">
        <v>26</v>
      </c>
      <c r="AA1480" s="62" t="s">
        <v>27</v>
      </c>
      <c r="AB1480" s="32"/>
      <c r="AC1480" s="32" t="s">
        <v>376</v>
      </c>
      <c r="AD1480" s="32" t="str">
        <f t="shared" si="401"/>
        <v/>
      </c>
      <c r="AF1480" s="5" t="str">
        <f t="shared" si="402"/>
        <v>ahmad saputra44193</v>
      </c>
      <c r="AG1480" s="5" t="str">
        <f t="shared" si="403"/>
        <v>BMJ 06544193UTARADAY</v>
      </c>
      <c r="AH1480" s="5" t="str">
        <f t="shared" si="404"/>
        <v>ahmad saputra44193UTARADAY</v>
      </c>
      <c r="AI1480" s="5" t="str">
        <f t="shared" si="405"/>
        <v>BMJ 06544193DAY</v>
      </c>
      <c r="AJ1480" s="5" t="str">
        <f t="shared" si="406"/>
        <v>ahmad saputra44193DAY</v>
      </c>
      <c r="AK1480" s="5" t="str">
        <f t="shared" si="407"/>
        <v>ahmad saputraBMJ</v>
      </c>
      <c r="AL1480" s="5" t="str">
        <f t="shared" si="409"/>
        <v>7UTARA</v>
      </c>
      <c r="AM1480" s="5" t="str">
        <f t="shared" si="410"/>
        <v>7 &gt;UTARA10 RODA</v>
      </c>
      <c r="AN1480" s="5" t="str">
        <f t="shared" si="411"/>
        <v>ahmad saputraBMJ7 &gt;UTARA10 RODA</v>
      </c>
      <c r="AO1480" s="5" t="str">
        <f t="shared" si="412"/>
        <v>ahmad saputra7 &gt;UTARA10 RODA</v>
      </c>
      <c r="AP1480" s="5" t="str">
        <f t="shared" si="413"/>
        <v>44193DAY</v>
      </c>
    </row>
    <row r="1481" spans="1:42" x14ac:dyDescent="0.3">
      <c r="A1481" s="33">
        <v>1</v>
      </c>
      <c r="B1481" s="33"/>
      <c r="C1481" s="70">
        <v>44193</v>
      </c>
      <c r="D1481" s="71" t="s">
        <v>19</v>
      </c>
      <c r="E1481" s="70">
        <v>44193</v>
      </c>
      <c r="F1481" s="71">
        <v>5157242</v>
      </c>
      <c r="G1481" s="33" t="s">
        <v>20</v>
      </c>
      <c r="H1481" s="33" t="s">
        <v>21</v>
      </c>
      <c r="I1481" s="33" t="s">
        <v>51</v>
      </c>
      <c r="J1481" s="33" t="s">
        <v>46</v>
      </c>
      <c r="K1481" s="63" t="s">
        <v>77</v>
      </c>
      <c r="L1481" s="32" t="str">
        <f t="shared" si="414"/>
        <v>FM260JD</v>
      </c>
      <c r="M1481" s="32" t="str">
        <f t="shared" si="415"/>
        <v>BMJ</v>
      </c>
      <c r="N1481" s="32" t="str">
        <f t="shared" si="416"/>
        <v>10 RODA</v>
      </c>
      <c r="O1481" s="146">
        <v>0.36218750000000005</v>
      </c>
      <c r="P1481" s="65">
        <v>44193.366666666669</v>
      </c>
      <c r="Q1481" s="65"/>
      <c r="R1481" s="66">
        <v>1</v>
      </c>
      <c r="S1481" s="66">
        <v>40240</v>
      </c>
      <c r="T1481" s="66">
        <v>15100</v>
      </c>
      <c r="U1481" s="67">
        <f t="shared" si="408"/>
        <v>25.14</v>
      </c>
      <c r="V1481" s="66">
        <f t="shared" si="399"/>
        <v>490079.16000000003</v>
      </c>
      <c r="W1481" s="66" t="str">
        <f t="shared" si="400"/>
        <v>1 &gt; 4</v>
      </c>
      <c r="X1481" s="66">
        <f>A1481+SUMIFS(Presensi!F:F,Presensi!E:E,'Entry Data'!AP1481)</f>
        <v>1</v>
      </c>
      <c r="Y1481" s="66">
        <f>IFERROR(INDEX('Retasi Pricing'!F:F,MATCH('Entry Data'!AM1481,'Retasi Pricing'!E:E,0))*X1481,"")</f>
        <v>25000</v>
      </c>
      <c r="Z1481" s="62" t="s">
        <v>26</v>
      </c>
      <c r="AA1481" s="62" t="s">
        <v>27</v>
      </c>
      <c r="AB1481" s="32"/>
      <c r="AC1481" s="32" t="s">
        <v>179</v>
      </c>
      <c r="AD1481" s="32" t="str">
        <f t="shared" si="401"/>
        <v/>
      </c>
      <c r="AF1481" s="5" t="str">
        <f t="shared" si="402"/>
        <v>imbran husain44193</v>
      </c>
      <c r="AG1481" s="5" t="str">
        <f t="shared" si="403"/>
        <v>BMJ 06844193UTARADAY</v>
      </c>
      <c r="AH1481" s="5" t="str">
        <f t="shared" si="404"/>
        <v>imbran husain44193UTARADAY</v>
      </c>
      <c r="AI1481" s="5" t="str">
        <f t="shared" si="405"/>
        <v>BMJ 06844193DAY</v>
      </c>
      <c r="AJ1481" s="5" t="str">
        <f t="shared" si="406"/>
        <v>imbran husain44193DAY</v>
      </c>
      <c r="AK1481" s="5" t="str">
        <f t="shared" si="407"/>
        <v>imbran husainBMJ</v>
      </c>
      <c r="AL1481" s="5" t="str">
        <f t="shared" si="409"/>
        <v>1UTARA</v>
      </c>
      <c r="AM1481" s="5" t="str">
        <f t="shared" si="410"/>
        <v>1 &gt; 4UTARA10 RODA</v>
      </c>
      <c r="AN1481" s="5" t="str">
        <f t="shared" si="411"/>
        <v>imbran husainBMJ1 &gt; 4UTARA10 RODA</v>
      </c>
      <c r="AO1481" s="5" t="str">
        <f t="shared" si="412"/>
        <v>imbran husain1 &gt; 4UTARA10 RODA</v>
      </c>
      <c r="AP1481" s="5" t="str">
        <f t="shared" si="413"/>
        <v>44193DAY</v>
      </c>
    </row>
    <row r="1482" spans="1:42" x14ac:dyDescent="0.3">
      <c r="A1482" s="33">
        <v>1</v>
      </c>
      <c r="B1482" s="33"/>
      <c r="C1482" s="70">
        <v>44193</v>
      </c>
      <c r="D1482" s="71" t="s">
        <v>19</v>
      </c>
      <c r="E1482" s="70">
        <v>44193</v>
      </c>
      <c r="F1482" s="71">
        <v>5157329</v>
      </c>
      <c r="G1482" s="33" t="s">
        <v>20</v>
      </c>
      <c r="H1482" s="33" t="s">
        <v>21</v>
      </c>
      <c r="I1482" s="33" t="s">
        <v>51</v>
      </c>
      <c r="J1482" s="33" t="s">
        <v>46</v>
      </c>
      <c r="K1482" s="63" t="s">
        <v>77</v>
      </c>
      <c r="L1482" s="32" t="str">
        <f t="shared" si="414"/>
        <v>FM260JD</v>
      </c>
      <c r="M1482" s="32" t="str">
        <f t="shared" si="415"/>
        <v>BMJ</v>
      </c>
      <c r="N1482" s="32" t="str">
        <f t="shared" si="416"/>
        <v>10 RODA</v>
      </c>
      <c r="O1482" s="146">
        <v>0.42646990740740742</v>
      </c>
      <c r="P1482" s="65">
        <v>44193.426469907405</v>
      </c>
      <c r="Q1482" s="65"/>
      <c r="R1482" s="66">
        <v>2</v>
      </c>
      <c r="S1482" s="66">
        <v>41360</v>
      </c>
      <c r="T1482" s="66">
        <v>15100</v>
      </c>
      <c r="U1482" s="67">
        <f t="shared" si="408"/>
        <v>26.26</v>
      </c>
      <c r="V1482" s="66">
        <f t="shared" ref="V1482:V1545" si="417">IFERROR(VLOOKUP(L1482,harga,2,FALSE),"")*U1482*IFERROR(VLOOKUP(G1482,jarak,2,FALSE),"")</f>
        <v>511912.44000000006</v>
      </c>
      <c r="W1482" s="66" t="str">
        <f t="shared" ref="W1482:W1545" si="418">IFERROR(VLOOKUP(AL1482,Code,2,FALSE),"")</f>
        <v>1 &gt; 4</v>
      </c>
      <c r="X1482" s="66">
        <f>A1482+SUMIFS(Presensi!F:F,Presensi!E:E,'Entry Data'!AP1482)</f>
        <v>1</v>
      </c>
      <c r="Y1482" s="66">
        <f>IFERROR(INDEX('Retasi Pricing'!F:F,MATCH('Entry Data'!AM1482,'Retasi Pricing'!E:E,0))*X1482,"")</f>
        <v>25000</v>
      </c>
      <c r="Z1482" s="62" t="s">
        <v>26</v>
      </c>
      <c r="AA1482" s="62" t="s">
        <v>27</v>
      </c>
      <c r="AB1482" s="32"/>
      <c r="AC1482" s="32" t="s">
        <v>179</v>
      </c>
      <c r="AD1482" s="32" t="str">
        <f t="shared" ref="AD1482:AD1545" si="419">IFERROR(VLOOKUP(AC1482,driver,13,FALSE),"")</f>
        <v/>
      </c>
      <c r="AF1482" s="5" t="str">
        <f t="shared" ref="AF1482:AF1545" si="420">AC1482&amp;C1482</f>
        <v>imbran husain44193</v>
      </c>
      <c r="AG1482" s="5" t="str">
        <f t="shared" ref="AG1482:AG1545" si="421">K1482&amp;C1482&amp;G1482&amp;D1482</f>
        <v>BMJ 06844193UTARADAY</v>
      </c>
      <c r="AH1482" s="5" t="str">
        <f t="shared" ref="AH1482:AH1545" si="422">AC1482&amp;C1482&amp;G1482&amp;D1482</f>
        <v>imbran husain44193UTARADAY</v>
      </c>
      <c r="AI1482" s="5" t="str">
        <f t="shared" ref="AI1482:AI1545" si="423">K1482&amp;C1482&amp;D1482</f>
        <v>BMJ 06844193DAY</v>
      </c>
      <c r="AJ1482" s="5" t="str">
        <f t="shared" ref="AJ1482:AJ1545" si="424">AC1482&amp;C1482&amp;D1482</f>
        <v>imbran husain44193DAY</v>
      </c>
      <c r="AK1482" s="5" t="str">
        <f t="shared" ref="AK1482:AK1545" si="425">AC1482&amp;M1482</f>
        <v>imbran husainBMJ</v>
      </c>
      <c r="AL1482" s="5" t="str">
        <f t="shared" si="409"/>
        <v>2UTARA</v>
      </c>
      <c r="AM1482" s="5" t="str">
        <f t="shared" si="410"/>
        <v>1 &gt; 4UTARA10 RODA</v>
      </c>
      <c r="AN1482" s="5" t="str">
        <f t="shared" si="411"/>
        <v>imbran husainBMJ1 &gt; 4UTARA10 RODA</v>
      </c>
      <c r="AO1482" s="5" t="str">
        <f t="shared" si="412"/>
        <v>imbran husain1 &gt; 4UTARA10 RODA</v>
      </c>
      <c r="AP1482" s="5" t="str">
        <f t="shared" si="413"/>
        <v>44193DAY</v>
      </c>
    </row>
    <row r="1483" spans="1:42" x14ac:dyDescent="0.3">
      <c r="A1483" s="33">
        <v>1</v>
      </c>
      <c r="B1483" s="33"/>
      <c r="C1483" s="70">
        <v>44193</v>
      </c>
      <c r="D1483" s="71" t="s">
        <v>19</v>
      </c>
      <c r="E1483" s="70">
        <v>44193</v>
      </c>
      <c r="F1483" s="71">
        <v>5157414</v>
      </c>
      <c r="G1483" s="33" t="s">
        <v>20</v>
      </c>
      <c r="H1483" s="33" t="s">
        <v>50</v>
      </c>
      <c r="I1483" s="33" t="s">
        <v>76</v>
      </c>
      <c r="J1483" s="33" t="s">
        <v>52</v>
      </c>
      <c r="K1483" s="63" t="s">
        <v>77</v>
      </c>
      <c r="L1483" s="32" t="str">
        <f t="shared" si="414"/>
        <v>FM260JD</v>
      </c>
      <c r="M1483" s="32" t="str">
        <f t="shared" si="415"/>
        <v>BMJ</v>
      </c>
      <c r="N1483" s="32" t="str">
        <f t="shared" si="416"/>
        <v>10 RODA</v>
      </c>
      <c r="O1483" s="146">
        <v>0.48577546296296298</v>
      </c>
      <c r="P1483" s="65">
        <v>44193.485775462963</v>
      </c>
      <c r="Q1483" s="65"/>
      <c r="R1483" s="66">
        <v>3</v>
      </c>
      <c r="S1483" s="66">
        <v>41440</v>
      </c>
      <c r="T1483" s="66">
        <v>15100</v>
      </c>
      <c r="U1483" s="67">
        <f t="shared" ref="U1483:U1546" si="426">(S1483-T1483)/1000</f>
        <v>26.34</v>
      </c>
      <c r="V1483" s="66">
        <f t="shared" si="417"/>
        <v>513471.95999999996</v>
      </c>
      <c r="W1483" s="66" t="str">
        <f t="shared" si="418"/>
        <v>1 &gt; 4</v>
      </c>
      <c r="X1483" s="66">
        <f>A1483+SUMIFS(Presensi!F:F,Presensi!E:E,'Entry Data'!AP1483)</f>
        <v>1</v>
      </c>
      <c r="Y1483" s="66">
        <f>IFERROR(INDEX('Retasi Pricing'!F:F,MATCH('Entry Data'!AM1483,'Retasi Pricing'!E:E,0))*X1483,"")</f>
        <v>25000</v>
      </c>
      <c r="Z1483" s="62" t="s">
        <v>26</v>
      </c>
      <c r="AA1483" s="62" t="s">
        <v>27</v>
      </c>
      <c r="AB1483" s="32"/>
      <c r="AC1483" s="32" t="s">
        <v>179</v>
      </c>
      <c r="AD1483" s="32" t="str">
        <f t="shared" si="419"/>
        <v/>
      </c>
      <c r="AF1483" s="5" t="str">
        <f t="shared" si="420"/>
        <v>imbran husain44193</v>
      </c>
      <c r="AG1483" s="5" t="str">
        <f t="shared" si="421"/>
        <v>BMJ 06844193UTARADAY</v>
      </c>
      <c r="AH1483" s="5" t="str">
        <f t="shared" si="422"/>
        <v>imbran husain44193UTARADAY</v>
      </c>
      <c r="AI1483" s="5" t="str">
        <f t="shared" si="423"/>
        <v>BMJ 06844193DAY</v>
      </c>
      <c r="AJ1483" s="5" t="str">
        <f t="shared" si="424"/>
        <v>imbran husain44193DAY</v>
      </c>
      <c r="AK1483" s="5" t="str">
        <f t="shared" si="425"/>
        <v>imbran husainBMJ</v>
      </c>
      <c r="AL1483" s="5" t="str">
        <f t="shared" ref="AL1483:AL1546" si="427">Q1483&amp;R1483&amp;G1483</f>
        <v>3UTARA</v>
      </c>
      <c r="AM1483" s="5" t="str">
        <f t="shared" ref="AM1483:AM1546" si="428">W1483&amp;G1483&amp;N1483</f>
        <v>1 &gt; 4UTARA10 RODA</v>
      </c>
      <c r="AN1483" s="5" t="str">
        <f t="shared" ref="AN1483:AN1546" si="429">AC1483&amp;M1483&amp;W1483&amp;G1483&amp;N1483</f>
        <v>imbran husainBMJ1 &gt; 4UTARA10 RODA</v>
      </c>
      <c r="AO1483" s="5" t="str">
        <f t="shared" ref="AO1483:AO1546" si="430">AC1483&amp;W1483&amp;G1483&amp;N1483</f>
        <v>imbran husain1 &gt; 4UTARA10 RODA</v>
      </c>
      <c r="AP1483" s="5" t="str">
        <f t="shared" ref="AP1483:AP1546" si="431">C1483&amp;D1483</f>
        <v>44193DAY</v>
      </c>
    </row>
    <row r="1484" spans="1:42" x14ac:dyDescent="0.3">
      <c r="A1484" s="33">
        <v>1</v>
      </c>
      <c r="B1484" s="33"/>
      <c r="C1484" s="70">
        <v>44193</v>
      </c>
      <c r="D1484" s="71" t="s">
        <v>19</v>
      </c>
      <c r="E1484" s="70">
        <v>44193</v>
      </c>
      <c r="F1484" s="71">
        <v>5157257</v>
      </c>
      <c r="G1484" s="33" t="s">
        <v>20</v>
      </c>
      <c r="H1484" s="33" t="s">
        <v>21</v>
      </c>
      <c r="I1484" s="33" t="s">
        <v>51</v>
      </c>
      <c r="J1484" s="33" t="s">
        <v>46</v>
      </c>
      <c r="K1484" s="63" t="s">
        <v>78</v>
      </c>
      <c r="L1484" s="32" t="str">
        <f t="shared" si="414"/>
        <v>FM260JD</v>
      </c>
      <c r="M1484" s="32" t="str">
        <f t="shared" si="415"/>
        <v>BMJ</v>
      </c>
      <c r="N1484" s="32" t="str">
        <f t="shared" si="416"/>
        <v>10 RODA</v>
      </c>
      <c r="O1484" s="146">
        <v>0.3758333333333333</v>
      </c>
      <c r="P1484" s="65">
        <v>44193.381053240744</v>
      </c>
      <c r="Q1484" s="65"/>
      <c r="R1484" s="66">
        <v>1</v>
      </c>
      <c r="S1484" s="66">
        <v>41840</v>
      </c>
      <c r="T1484" s="66">
        <v>14920</v>
      </c>
      <c r="U1484" s="67">
        <f t="shared" si="426"/>
        <v>26.92</v>
      </c>
      <c r="V1484" s="66">
        <f t="shared" si="417"/>
        <v>524778.4800000001</v>
      </c>
      <c r="W1484" s="66" t="str">
        <f t="shared" si="418"/>
        <v>1 &gt; 4</v>
      </c>
      <c r="X1484" s="66">
        <f>A1484+SUMIFS(Presensi!F:F,Presensi!E:E,'Entry Data'!AP1484)</f>
        <v>1</v>
      </c>
      <c r="Y1484" s="66">
        <f>IFERROR(INDEX('Retasi Pricing'!F:F,MATCH('Entry Data'!AM1484,'Retasi Pricing'!E:E,0))*X1484,"")</f>
        <v>25000</v>
      </c>
      <c r="Z1484" s="62" t="s">
        <v>26</v>
      </c>
      <c r="AA1484" s="62" t="s">
        <v>27</v>
      </c>
      <c r="AB1484" s="32"/>
      <c r="AC1484" s="32" t="s">
        <v>377</v>
      </c>
      <c r="AD1484" s="32" t="str">
        <f t="shared" si="419"/>
        <v/>
      </c>
      <c r="AF1484" s="5" t="str">
        <f t="shared" si="420"/>
        <v>Nurzaenal Abidin44193</v>
      </c>
      <c r="AG1484" s="5" t="str">
        <f t="shared" si="421"/>
        <v>BMJ 06944193UTARADAY</v>
      </c>
      <c r="AH1484" s="5" t="str">
        <f t="shared" si="422"/>
        <v>Nurzaenal Abidin44193UTARADAY</v>
      </c>
      <c r="AI1484" s="5" t="str">
        <f t="shared" si="423"/>
        <v>BMJ 06944193DAY</v>
      </c>
      <c r="AJ1484" s="5" t="str">
        <f t="shared" si="424"/>
        <v>Nurzaenal Abidin44193DAY</v>
      </c>
      <c r="AK1484" s="5" t="str">
        <f t="shared" si="425"/>
        <v>Nurzaenal AbidinBMJ</v>
      </c>
      <c r="AL1484" s="5" t="str">
        <f t="shared" si="427"/>
        <v>1UTARA</v>
      </c>
      <c r="AM1484" s="5" t="str">
        <f t="shared" si="428"/>
        <v>1 &gt; 4UTARA10 RODA</v>
      </c>
      <c r="AN1484" s="5" t="str">
        <f t="shared" si="429"/>
        <v>Nurzaenal AbidinBMJ1 &gt; 4UTARA10 RODA</v>
      </c>
      <c r="AO1484" s="5" t="str">
        <f t="shared" si="430"/>
        <v>Nurzaenal Abidin1 &gt; 4UTARA10 RODA</v>
      </c>
      <c r="AP1484" s="5" t="str">
        <f t="shared" si="431"/>
        <v>44193DAY</v>
      </c>
    </row>
    <row r="1485" spans="1:42" x14ac:dyDescent="0.3">
      <c r="A1485" s="33">
        <v>1</v>
      </c>
      <c r="B1485" s="33"/>
      <c r="C1485" s="70">
        <v>44193</v>
      </c>
      <c r="D1485" s="71" t="s">
        <v>19</v>
      </c>
      <c r="E1485" s="70">
        <v>44193</v>
      </c>
      <c r="F1485" s="71">
        <v>5157338</v>
      </c>
      <c r="G1485" s="33" t="s">
        <v>20</v>
      </c>
      <c r="H1485" s="33" t="s">
        <v>21</v>
      </c>
      <c r="I1485" s="33" t="s">
        <v>76</v>
      </c>
      <c r="J1485" s="33" t="s">
        <v>23</v>
      </c>
      <c r="K1485" s="63" t="s">
        <v>78</v>
      </c>
      <c r="L1485" s="32" t="str">
        <f t="shared" si="414"/>
        <v>FM260JD</v>
      </c>
      <c r="M1485" s="32" t="str">
        <f t="shared" si="415"/>
        <v>BMJ</v>
      </c>
      <c r="N1485" s="32" t="str">
        <f t="shared" si="416"/>
        <v>10 RODA</v>
      </c>
      <c r="O1485" s="146">
        <v>0.43274305555555559</v>
      </c>
      <c r="P1485" s="65">
        <v>44193.432743055557</v>
      </c>
      <c r="Q1485" s="65"/>
      <c r="R1485" s="66">
        <v>2</v>
      </c>
      <c r="S1485" s="66">
        <v>42440</v>
      </c>
      <c r="T1485" s="66">
        <v>14920</v>
      </c>
      <c r="U1485" s="67">
        <f t="shared" si="426"/>
        <v>27.52</v>
      </c>
      <c r="V1485" s="66">
        <f t="shared" si="417"/>
        <v>536474.88</v>
      </c>
      <c r="W1485" s="66" t="str">
        <f t="shared" si="418"/>
        <v>1 &gt; 4</v>
      </c>
      <c r="X1485" s="66">
        <f>A1485+SUMIFS(Presensi!F:F,Presensi!E:E,'Entry Data'!AP1485)</f>
        <v>1</v>
      </c>
      <c r="Y1485" s="66">
        <f>IFERROR(INDEX('Retasi Pricing'!F:F,MATCH('Entry Data'!AM1485,'Retasi Pricing'!E:E,0))*X1485,"")</f>
        <v>25000</v>
      </c>
      <c r="Z1485" s="62" t="s">
        <v>26</v>
      </c>
      <c r="AA1485" s="62" t="s">
        <v>27</v>
      </c>
      <c r="AB1485" s="32"/>
      <c r="AC1485" s="32" t="s">
        <v>377</v>
      </c>
      <c r="AD1485" s="32" t="str">
        <f t="shared" si="419"/>
        <v/>
      </c>
      <c r="AF1485" s="5" t="str">
        <f t="shared" si="420"/>
        <v>Nurzaenal Abidin44193</v>
      </c>
      <c r="AG1485" s="5" t="str">
        <f t="shared" si="421"/>
        <v>BMJ 06944193UTARADAY</v>
      </c>
      <c r="AH1485" s="5" t="str">
        <f t="shared" si="422"/>
        <v>Nurzaenal Abidin44193UTARADAY</v>
      </c>
      <c r="AI1485" s="5" t="str">
        <f t="shared" si="423"/>
        <v>BMJ 06944193DAY</v>
      </c>
      <c r="AJ1485" s="5" t="str">
        <f t="shared" si="424"/>
        <v>Nurzaenal Abidin44193DAY</v>
      </c>
      <c r="AK1485" s="5" t="str">
        <f t="shared" si="425"/>
        <v>Nurzaenal AbidinBMJ</v>
      </c>
      <c r="AL1485" s="5" t="str">
        <f t="shared" si="427"/>
        <v>2UTARA</v>
      </c>
      <c r="AM1485" s="5" t="str">
        <f t="shared" si="428"/>
        <v>1 &gt; 4UTARA10 RODA</v>
      </c>
      <c r="AN1485" s="5" t="str">
        <f t="shared" si="429"/>
        <v>Nurzaenal AbidinBMJ1 &gt; 4UTARA10 RODA</v>
      </c>
      <c r="AO1485" s="5" t="str">
        <f t="shared" si="430"/>
        <v>Nurzaenal Abidin1 &gt; 4UTARA10 RODA</v>
      </c>
      <c r="AP1485" s="5" t="str">
        <f t="shared" si="431"/>
        <v>44193DAY</v>
      </c>
    </row>
    <row r="1486" spans="1:42" x14ac:dyDescent="0.3">
      <c r="A1486" s="33">
        <v>1</v>
      </c>
      <c r="B1486" s="33"/>
      <c r="C1486" s="70">
        <v>44193</v>
      </c>
      <c r="D1486" s="71" t="s">
        <v>19</v>
      </c>
      <c r="E1486" s="70">
        <v>44193</v>
      </c>
      <c r="F1486" s="71">
        <v>5157422</v>
      </c>
      <c r="G1486" s="33" t="s">
        <v>20</v>
      </c>
      <c r="H1486" s="33" t="s">
        <v>50</v>
      </c>
      <c r="I1486" s="33" t="s">
        <v>76</v>
      </c>
      <c r="J1486" s="33" t="s">
        <v>52</v>
      </c>
      <c r="K1486" s="63" t="s">
        <v>78</v>
      </c>
      <c r="L1486" s="32" t="str">
        <f t="shared" si="414"/>
        <v>FM260JD</v>
      </c>
      <c r="M1486" s="32" t="str">
        <f t="shared" si="415"/>
        <v>BMJ</v>
      </c>
      <c r="N1486" s="32" t="str">
        <f t="shared" si="416"/>
        <v>10 RODA</v>
      </c>
      <c r="O1486" s="146">
        <v>0.4918865740740741</v>
      </c>
      <c r="P1486" s="65">
        <v>44193.491886574076</v>
      </c>
      <c r="Q1486" s="65"/>
      <c r="R1486" s="66">
        <v>3</v>
      </c>
      <c r="S1486" s="66">
        <v>41480</v>
      </c>
      <c r="T1486" s="66">
        <v>14920</v>
      </c>
      <c r="U1486" s="67">
        <f t="shared" si="426"/>
        <v>26.56</v>
      </c>
      <c r="V1486" s="66">
        <f t="shared" si="417"/>
        <v>517760.64</v>
      </c>
      <c r="W1486" s="66" t="str">
        <f t="shared" si="418"/>
        <v>1 &gt; 4</v>
      </c>
      <c r="X1486" s="66">
        <f>A1486+SUMIFS(Presensi!F:F,Presensi!E:E,'Entry Data'!AP1486)</f>
        <v>1</v>
      </c>
      <c r="Y1486" s="66">
        <f>IFERROR(INDEX('Retasi Pricing'!F:F,MATCH('Entry Data'!AM1486,'Retasi Pricing'!E:E,0))*X1486,"")</f>
        <v>25000</v>
      </c>
      <c r="Z1486" s="62" t="s">
        <v>26</v>
      </c>
      <c r="AA1486" s="62" t="s">
        <v>27</v>
      </c>
      <c r="AB1486" s="32"/>
      <c r="AC1486" s="32" t="s">
        <v>377</v>
      </c>
      <c r="AD1486" s="32" t="str">
        <f t="shared" si="419"/>
        <v/>
      </c>
      <c r="AF1486" s="5" t="str">
        <f t="shared" si="420"/>
        <v>Nurzaenal Abidin44193</v>
      </c>
      <c r="AG1486" s="5" t="str">
        <f t="shared" si="421"/>
        <v>BMJ 06944193UTARADAY</v>
      </c>
      <c r="AH1486" s="5" t="str">
        <f t="shared" si="422"/>
        <v>Nurzaenal Abidin44193UTARADAY</v>
      </c>
      <c r="AI1486" s="5" t="str">
        <f t="shared" si="423"/>
        <v>BMJ 06944193DAY</v>
      </c>
      <c r="AJ1486" s="5" t="str">
        <f t="shared" si="424"/>
        <v>Nurzaenal Abidin44193DAY</v>
      </c>
      <c r="AK1486" s="5" t="str">
        <f t="shared" si="425"/>
        <v>Nurzaenal AbidinBMJ</v>
      </c>
      <c r="AL1486" s="5" t="str">
        <f t="shared" si="427"/>
        <v>3UTARA</v>
      </c>
      <c r="AM1486" s="5" t="str">
        <f t="shared" si="428"/>
        <v>1 &gt; 4UTARA10 RODA</v>
      </c>
      <c r="AN1486" s="5" t="str">
        <f t="shared" si="429"/>
        <v>Nurzaenal AbidinBMJ1 &gt; 4UTARA10 RODA</v>
      </c>
      <c r="AO1486" s="5" t="str">
        <f t="shared" si="430"/>
        <v>Nurzaenal Abidin1 &gt; 4UTARA10 RODA</v>
      </c>
      <c r="AP1486" s="5" t="str">
        <f t="shared" si="431"/>
        <v>44193DAY</v>
      </c>
    </row>
    <row r="1487" spans="1:42" x14ac:dyDescent="0.3">
      <c r="A1487" s="33">
        <v>1</v>
      </c>
      <c r="B1487" s="33"/>
      <c r="C1487" s="70">
        <v>44193</v>
      </c>
      <c r="D1487" s="71" t="s">
        <v>19</v>
      </c>
      <c r="E1487" s="70">
        <v>44193</v>
      </c>
      <c r="F1487" s="71">
        <v>5157496</v>
      </c>
      <c r="G1487" s="33" t="s">
        <v>20</v>
      </c>
      <c r="H1487" s="33" t="s">
        <v>50</v>
      </c>
      <c r="I1487" s="33" t="s">
        <v>76</v>
      </c>
      <c r="J1487" s="33" t="s">
        <v>52</v>
      </c>
      <c r="K1487" s="63" t="s">
        <v>78</v>
      </c>
      <c r="L1487" s="32" t="str">
        <f t="shared" si="414"/>
        <v>FM260JD</v>
      </c>
      <c r="M1487" s="32" t="str">
        <f t="shared" si="415"/>
        <v>BMJ</v>
      </c>
      <c r="N1487" s="32" t="str">
        <f t="shared" si="416"/>
        <v>10 RODA</v>
      </c>
      <c r="O1487" s="146">
        <v>0.54376157407407411</v>
      </c>
      <c r="P1487" s="65">
        <v>44193.543761574074</v>
      </c>
      <c r="Q1487" s="65"/>
      <c r="R1487" s="66">
        <v>4</v>
      </c>
      <c r="S1487" s="66">
        <v>41760</v>
      </c>
      <c r="T1487" s="66">
        <v>14920</v>
      </c>
      <c r="U1487" s="67">
        <f t="shared" si="426"/>
        <v>26.84</v>
      </c>
      <c r="V1487" s="66">
        <f t="shared" si="417"/>
        <v>523218.95999999996</v>
      </c>
      <c r="W1487" s="66" t="str">
        <f t="shared" si="418"/>
        <v>1 &gt; 4</v>
      </c>
      <c r="X1487" s="66">
        <f>A1487+SUMIFS(Presensi!F:F,Presensi!E:E,'Entry Data'!AP1487)</f>
        <v>1</v>
      </c>
      <c r="Y1487" s="66">
        <f>IFERROR(INDEX('Retasi Pricing'!F:F,MATCH('Entry Data'!AM1487,'Retasi Pricing'!E:E,0))*X1487,"")</f>
        <v>25000</v>
      </c>
      <c r="Z1487" s="62" t="s">
        <v>26</v>
      </c>
      <c r="AA1487" s="62" t="s">
        <v>27</v>
      </c>
      <c r="AB1487" s="32"/>
      <c r="AC1487" s="32" t="s">
        <v>377</v>
      </c>
      <c r="AD1487" s="32" t="str">
        <f t="shared" si="419"/>
        <v/>
      </c>
      <c r="AF1487" s="5" t="str">
        <f t="shared" si="420"/>
        <v>Nurzaenal Abidin44193</v>
      </c>
      <c r="AG1487" s="5" t="str">
        <f t="shared" si="421"/>
        <v>BMJ 06944193UTARADAY</v>
      </c>
      <c r="AH1487" s="5" t="str">
        <f t="shared" si="422"/>
        <v>Nurzaenal Abidin44193UTARADAY</v>
      </c>
      <c r="AI1487" s="5" t="str">
        <f t="shared" si="423"/>
        <v>BMJ 06944193DAY</v>
      </c>
      <c r="AJ1487" s="5" t="str">
        <f t="shared" si="424"/>
        <v>Nurzaenal Abidin44193DAY</v>
      </c>
      <c r="AK1487" s="5" t="str">
        <f t="shared" si="425"/>
        <v>Nurzaenal AbidinBMJ</v>
      </c>
      <c r="AL1487" s="5" t="str">
        <f t="shared" si="427"/>
        <v>4UTARA</v>
      </c>
      <c r="AM1487" s="5" t="str">
        <f t="shared" si="428"/>
        <v>1 &gt; 4UTARA10 RODA</v>
      </c>
      <c r="AN1487" s="5" t="str">
        <f t="shared" si="429"/>
        <v>Nurzaenal AbidinBMJ1 &gt; 4UTARA10 RODA</v>
      </c>
      <c r="AO1487" s="5" t="str">
        <f t="shared" si="430"/>
        <v>Nurzaenal Abidin1 &gt; 4UTARA10 RODA</v>
      </c>
      <c r="AP1487" s="5" t="str">
        <f t="shared" si="431"/>
        <v>44193DAY</v>
      </c>
    </row>
    <row r="1488" spans="1:42" x14ac:dyDescent="0.3">
      <c r="A1488" s="33">
        <v>1</v>
      </c>
      <c r="B1488" s="33"/>
      <c r="C1488" s="70">
        <v>44193</v>
      </c>
      <c r="D1488" s="71" t="s">
        <v>19</v>
      </c>
      <c r="E1488" s="70">
        <v>44193</v>
      </c>
      <c r="F1488" s="71">
        <v>5157560</v>
      </c>
      <c r="G1488" s="33" t="s">
        <v>20</v>
      </c>
      <c r="H1488" s="33" t="s">
        <v>50</v>
      </c>
      <c r="I1488" s="33" t="s">
        <v>76</v>
      </c>
      <c r="J1488" s="33" t="s">
        <v>52</v>
      </c>
      <c r="K1488" s="63" t="s">
        <v>78</v>
      </c>
      <c r="L1488" s="32" t="str">
        <f t="shared" si="414"/>
        <v>FM260JD</v>
      </c>
      <c r="M1488" s="32" t="str">
        <f t="shared" si="415"/>
        <v>BMJ</v>
      </c>
      <c r="N1488" s="32" t="str">
        <f t="shared" si="416"/>
        <v>10 RODA</v>
      </c>
      <c r="O1488" s="146">
        <v>0.59872685185185182</v>
      </c>
      <c r="P1488" s="65">
        <v>44193.598726851851</v>
      </c>
      <c r="Q1488" s="65"/>
      <c r="R1488" s="66">
        <v>5</v>
      </c>
      <c r="S1488" s="66">
        <v>41680</v>
      </c>
      <c r="T1488" s="66">
        <v>14920</v>
      </c>
      <c r="U1488" s="67">
        <f t="shared" si="426"/>
        <v>26.76</v>
      </c>
      <c r="V1488" s="66">
        <f t="shared" si="417"/>
        <v>521659.44000000006</v>
      </c>
      <c r="W1488" s="66" t="str">
        <f t="shared" si="418"/>
        <v>&gt; 5</v>
      </c>
      <c r="X1488" s="66">
        <f>A1488+SUMIFS(Presensi!F:F,Presensi!E:E,'Entry Data'!AP1488)</f>
        <v>1</v>
      </c>
      <c r="Y1488" s="66">
        <f>IFERROR(INDEX('Retasi Pricing'!F:F,MATCH('Entry Data'!AM1488,'Retasi Pricing'!E:E,0))*X1488,"")</f>
        <v>27650</v>
      </c>
      <c r="Z1488" s="62" t="s">
        <v>26</v>
      </c>
      <c r="AA1488" s="62" t="s">
        <v>27</v>
      </c>
      <c r="AB1488" s="32"/>
      <c r="AC1488" s="32" t="s">
        <v>377</v>
      </c>
      <c r="AD1488" s="32" t="str">
        <f t="shared" si="419"/>
        <v/>
      </c>
      <c r="AF1488" s="5" t="str">
        <f t="shared" si="420"/>
        <v>Nurzaenal Abidin44193</v>
      </c>
      <c r="AG1488" s="5" t="str">
        <f t="shared" si="421"/>
        <v>BMJ 06944193UTARADAY</v>
      </c>
      <c r="AH1488" s="5" t="str">
        <f t="shared" si="422"/>
        <v>Nurzaenal Abidin44193UTARADAY</v>
      </c>
      <c r="AI1488" s="5" t="str">
        <f t="shared" si="423"/>
        <v>BMJ 06944193DAY</v>
      </c>
      <c r="AJ1488" s="5" t="str">
        <f t="shared" si="424"/>
        <v>Nurzaenal Abidin44193DAY</v>
      </c>
      <c r="AK1488" s="5" t="str">
        <f t="shared" si="425"/>
        <v>Nurzaenal AbidinBMJ</v>
      </c>
      <c r="AL1488" s="5" t="str">
        <f t="shared" si="427"/>
        <v>5UTARA</v>
      </c>
      <c r="AM1488" s="5" t="str">
        <f t="shared" si="428"/>
        <v>&gt; 5UTARA10 RODA</v>
      </c>
      <c r="AN1488" s="5" t="str">
        <f t="shared" si="429"/>
        <v>Nurzaenal AbidinBMJ&gt; 5UTARA10 RODA</v>
      </c>
      <c r="AO1488" s="5" t="str">
        <f t="shared" si="430"/>
        <v>Nurzaenal Abidin&gt; 5UTARA10 RODA</v>
      </c>
      <c r="AP1488" s="5" t="str">
        <f t="shared" si="431"/>
        <v>44193DAY</v>
      </c>
    </row>
    <row r="1489" spans="1:42" x14ac:dyDescent="0.3">
      <c r="A1489" s="33">
        <v>1</v>
      </c>
      <c r="B1489" s="33"/>
      <c r="C1489" s="70">
        <v>44193</v>
      </c>
      <c r="D1489" s="71" t="s">
        <v>19</v>
      </c>
      <c r="E1489" s="70">
        <v>44193</v>
      </c>
      <c r="F1489" s="71">
        <v>5157671</v>
      </c>
      <c r="G1489" s="33" t="s">
        <v>20</v>
      </c>
      <c r="H1489" s="33" t="s">
        <v>21</v>
      </c>
      <c r="I1489" s="33" t="s">
        <v>76</v>
      </c>
      <c r="J1489" s="33" t="s">
        <v>23</v>
      </c>
      <c r="K1489" s="63" t="s">
        <v>78</v>
      </c>
      <c r="L1489" s="32" t="str">
        <f t="shared" si="414"/>
        <v>FM260JD</v>
      </c>
      <c r="M1489" s="32" t="str">
        <f t="shared" si="415"/>
        <v>BMJ</v>
      </c>
      <c r="N1489" s="32" t="str">
        <f t="shared" si="416"/>
        <v>10 RODA</v>
      </c>
      <c r="O1489" s="146">
        <v>0.67518518518518522</v>
      </c>
      <c r="P1489" s="65">
        <v>44193.675185185188</v>
      </c>
      <c r="Q1489" s="65"/>
      <c r="R1489" s="66">
        <v>6</v>
      </c>
      <c r="S1489" s="66">
        <v>41660</v>
      </c>
      <c r="T1489" s="66">
        <v>14920</v>
      </c>
      <c r="U1489" s="67">
        <f t="shared" si="426"/>
        <v>26.74</v>
      </c>
      <c r="V1489" s="66">
        <f t="shared" si="417"/>
        <v>521269.55999999994</v>
      </c>
      <c r="W1489" s="66" t="str">
        <f t="shared" si="418"/>
        <v>&gt; 6</v>
      </c>
      <c r="X1489" s="66">
        <f>A1489+SUMIFS(Presensi!F:F,Presensi!E:E,'Entry Data'!AP1489)</f>
        <v>1</v>
      </c>
      <c r="Y1489" s="66">
        <f>IFERROR(INDEX('Retasi Pricing'!F:F,MATCH('Entry Data'!AM1489,'Retasi Pricing'!E:E,0))*X1489,"")</f>
        <v>30800</v>
      </c>
      <c r="Z1489" s="62" t="s">
        <v>26</v>
      </c>
      <c r="AA1489" s="62" t="s">
        <v>27</v>
      </c>
      <c r="AB1489" s="32"/>
      <c r="AC1489" s="32" t="s">
        <v>377</v>
      </c>
      <c r="AD1489" s="32" t="str">
        <f t="shared" si="419"/>
        <v/>
      </c>
      <c r="AF1489" s="5" t="str">
        <f t="shared" si="420"/>
        <v>Nurzaenal Abidin44193</v>
      </c>
      <c r="AG1489" s="5" t="str">
        <f t="shared" si="421"/>
        <v>BMJ 06944193UTARADAY</v>
      </c>
      <c r="AH1489" s="5" t="str">
        <f t="shared" si="422"/>
        <v>Nurzaenal Abidin44193UTARADAY</v>
      </c>
      <c r="AI1489" s="5" t="str">
        <f t="shared" si="423"/>
        <v>BMJ 06944193DAY</v>
      </c>
      <c r="AJ1489" s="5" t="str">
        <f t="shared" si="424"/>
        <v>Nurzaenal Abidin44193DAY</v>
      </c>
      <c r="AK1489" s="5" t="str">
        <f t="shared" si="425"/>
        <v>Nurzaenal AbidinBMJ</v>
      </c>
      <c r="AL1489" s="5" t="str">
        <f t="shared" si="427"/>
        <v>6UTARA</v>
      </c>
      <c r="AM1489" s="5" t="str">
        <f t="shared" si="428"/>
        <v>&gt; 6UTARA10 RODA</v>
      </c>
      <c r="AN1489" s="5" t="str">
        <f t="shared" si="429"/>
        <v>Nurzaenal AbidinBMJ&gt; 6UTARA10 RODA</v>
      </c>
      <c r="AO1489" s="5" t="str">
        <f t="shared" si="430"/>
        <v>Nurzaenal Abidin&gt; 6UTARA10 RODA</v>
      </c>
      <c r="AP1489" s="5" t="str">
        <f t="shared" si="431"/>
        <v>44193DAY</v>
      </c>
    </row>
    <row r="1490" spans="1:42" x14ac:dyDescent="0.3">
      <c r="A1490" s="33">
        <v>1</v>
      </c>
      <c r="B1490" s="33"/>
      <c r="C1490" s="70">
        <v>44193</v>
      </c>
      <c r="D1490" s="71" t="s">
        <v>19</v>
      </c>
      <c r="E1490" s="70">
        <v>44193</v>
      </c>
      <c r="F1490" s="71">
        <v>5157250</v>
      </c>
      <c r="G1490" s="33" t="s">
        <v>20</v>
      </c>
      <c r="H1490" s="33" t="s">
        <v>21</v>
      </c>
      <c r="I1490" s="33" t="s">
        <v>51</v>
      </c>
      <c r="J1490" s="33" t="s">
        <v>46</v>
      </c>
      <c r="K1490" s="63" t="s">
        <v>79</v>
      </c>
      <c r="L1490" s="32" t="str">
        <f t="shared" si="414"/>
        <v>AXOR4843</v>
      </c>
      <c r="M1490" s="32" t="str">
        <f t="shared" si="415"/>
        <v>BMJ</v>
      </c>
      <c r="N1490" s="32" t="str">
        <f t="shared" si="416"/>
        <v>12 RODA</v>
      </c>
      <c r="O1490" s="146">
        <v>0.36797453703703703</v>
      </c>
      <c r="P1490" s="65">
        <v>44193.372847222221</v>
      </c>
      <c r="Q1490" s="65"/>
      <c r="R1490" s="66">
        <v>1</v>
      </c>
      <c r="S1490" s="66">
        <v>52280</v>
      </c>
      <c r="T1490" s="66">
        <v>20340</v>
      </c>
      <c r="U1490" s="67">
        <f t="shared" si="426"/>
        <v>31.94</v>
      </c>
      <c r="V1490" s="66">
        <f t="shared" si="417"/>
        <v>647647.38000000012</v>
      </c>
      <c r="W1490" s="66" t="str">
        <f t="shared" si="418"/>
        <v>1 &gt; 4</v>
      </c>
      <c r="X1490" s="66">
        <f>A1490+SUMIFS(Presensi!F:F,Presensi!E:E,'Entry Data'!AP1490)</f>
        <v>1</v>
      </c>
      <c r="Y1490" s="66">
        <f>IFERROR(INDEX('Retasi Pricing'!F:F,MATCH('Entry Data'!AM1490,'Retasi Pricing'!E:E,0))*X1490,"")</f>
        <v>27500</v>
      </c>
      <c r="Z1490" s="62" t="s">
        <v>26</v>
      </c>
      <c r="AA1490" s="62" t="s">
        <v>27</v>
      </c>
      <c r="AB1490" s="32"/>
      <c r="AC1490" s="32" t="s">
        <v>203</v>
      </c>
      <c r="AD1490" s="32" t="str">
        <f t="shared" si="419"/>
        <v/>
      </c>
      <c r="AF1490" s="5" t="str">
        <f t="shared" si="420"/>
        <v>saipul bahri44193</v>
      </c>
      <c r="AG1490" s="5" t="str">
        <f t="shared" si="421"/>
        <v>BMJ 07044193UTARADAY</v>
      </c>
      <c r="AH1490" s="5" t="str">
        <f t="shared" si="422"/>
        <v>saipul bahri44193UTARADAY</v>
      </c>
      <c r="AI1490" s="5" t="str">
        <f t="shared" si="423"/>
        <v>BMJ 07044193DAY</v>
      </c>
      <c r="AJ1490" s="5" t="str">
        <f t="shared" si="424"/>
        <v>saipul bahri44193DAY</v>
      </c>
      <c r="AK1490" s="5" t="str">
        <f t="shared" si="425"/>
        <v>saipul bahriBMJ</v>
      </c>
      <c r="AL1490" s="5" t="str">
        <f t="shared" si="427"/>
        <v>1UTARA</v>
      </c>
      <c r="AM1490" s="5" t="str">
        <f t="shared" si="428"/>
        <v>1 &gt; 4UTARA12 RODA</v>
      </c>
      <c r="AN1490" s="5" t="str">
        <f t="shared" si="429"/>
        <v>saipul bahriBMJ1 &gt; 4UTARA12 RODA</v>
      </c>
      <c r="AO1490" s="5" t="str">
        <f t="shared" si="430"/>
        <v>saipul bahri1 &gt; 4UTARA12 RODA</v>
      </c>
      <c r="AP1490" s="5" t="str">
        <f t="shared" si="431"/>
        <v>44193DAY</v>
      </c>
    </row>
    <row r="1491" spans="1:42" x14ac:dyDescent="0.3">
      <c r="A1491" s="33">
        <v>1</v>
      </c>
      <c r="B1491" s="33"/>
      <c r="C1491" s="70">
        <v>44193</v>
      </c>
      <c r="D1491" s="71" t="s">
        <v>19</v>
      </c>
      <c r="E1491" s="70">
        <v>44193</v>
      </c>
      <c r="F1491" s="71">
        <v>5157327</v>
      </c>
      <c r="G1491" s="33" t="s">
        <v>20</v>
      </c>
      <c r="H1491" s="33" t="s">
        <v>21</v>
      </c>
      <c r="I1491" s="33" t="s">
        <v>51</v>
      </c>
      <c r="J1491" s="33" t="s">
        <v>46</v>
      </c>
      <c r="K1491" s="63" t="s">
        <v>79</v>
      </c>
      <c r="L1491" s="32" t="str">
        <f t="shared" si="414"/>
        <v>AXOR4843</v>
      </c>
      <c r="M1491" s="32" t="str">
        <f t="shared" si="415"/>
        <v>BMJ</v>
      </c>
      <c r="N1491" s="32" t="str">
        <f t="shared" si="416"/>
        <v>12 RODA</v>
      </c>
      <c r="O1491" s="146">
        <v>0.42582175925925925</v>
      </c>
      <c r="P1491" s="65">
        <v>44193.425821759258</v>
      </c>
      <c r="Q1491" s="65"/>
      <c r="R1491" s="66">
        <v>2</v>
      </c>
      <c r="S1491" s="66">
        <v>55300</v>
      </c>
      <c r="T1491" s="66">
        <v>20340</v>
      </c>
      <c r="U1491" s="67">
        <f t="shared" si="426"/>
        <v>34.96</v>
      </c>
      <c r="V1491" s="66">
        <f t="shared" si="417"/>
        <v>708883.91999999993</v>
      </c>
      <c r="W1491" s="66" t="str">
        <f t="shared" si="418"/>
        <v>1 &gt; 4</v>
      </c>
      <c r="X1491" s="66">
        <f>A1491+SUMIFS(Presensi!F:F,Presensi!E:E,'Entry Data'!AP1491)</f>
        <v>1</v>
      </c>
      <c r="Y1491" s="66">
        <f>IFERROR(INDEX('Retasi Pricing'!F:F,MATCH('Entry Data'!AM1491,'Retasi Pricing'!E:E,0))*X1491,"")</f>
        <v>27500</v>
      </c>
      <c r="Z1491" s="62" t="s">
        <v>26</v>
      </c>
      <c r="AA1491" s="62" t="s">
        <v>27</v>
      </c>
      <c r="AB1491" s="32"/>
      <c r="AC1491" s="32" t="s">
        <v>203</v>
      </c>
      <c r="AD1491" s="32" t="str">
        <f t="shared" si="419"/>
        <v/>
      </c>
      <c r="AF1491" s="5" t="str">
        <f t="shared" si="420"/>
        <v>saipul bahri44193</v>
      </c>
      <c r="AG1491" s="5" t="str">
        <f t="shared" si="421"/>
        <v>BMJ 07044193UTARADAY</v>
      </c>
      <c r="AH1491" s="5" t="str">
        <f t="shared" si="422"/>
        <v>saipul bahri44193UTARADAY</v>
      </c>
      <c r="AI1491" s="5" t="str">
        <f t="shared" si="423"/>
        <v>BMJ 07044193DAY</v>
      </c>
      <c r="AJ1491" s="5" t="str">
        <f t="shared" si="424"/>
        <v>saipul bahri44193DAY</v>
      </c>
      <c r="AK1491" s="5" t="str">
        <f t="shared" si="425"/>
        <v>saipul bahriBMJ</v>
      </c>
      <c r="AL1491" s="5" t="str">
        <f t="shared" si="427"/>
        <v>2UTARA</v>
      </c>
      <c r="AM1491" s="5" t="str">
        <f t="shared" si="428"/>
        <v>1 &gt; 4UTARA12 RODA</v>
      </c>
      <c r="AN1491" s="5" t="str">
        <f t="shared" si="429"/>
        <v>saipul bahriBMJ1 &gt; 4UTARA12 RODA</v>
      </c>
      <c r="AO1491" s="5" t="str">
        <f t="shared" si="430"/>
        <v>saipul bahri1 &gt; 4UTARA12 RODA</v>
      </c>
      <c r="AP1491" s="5" t="str">
        <f t="shared" si="431"/>
        <v>44193DAY</v>
      </c>
    </row>
    <row r="1492" spans="1:42" x14ac:dyDescent="0.3">
      <c r="A1492" s="33">
        <v>1</v>
      </c>
      <c r="B1492" s="33"/>
      <c r="C1492" s="70">
        <v>44193</v>
      </c>
      <c r="D1492" s="71" t="s">
        <v>19</v>
      </c>
      <c r="E1492" s="70">
        <v>44193</v>
      </c>
      <c r="F1492" s="71">
        <v>5157403</v>
      </c>
      <c r="G1492" s="33" t="s">
        <v>20</v>
      </c>
      <c r="H1492" s="33" t="s">
        <v>21</v>
      </c>
      <c r="I1492" s="33" t="s">
        <v>51</v>
      </c>
      <c r="J1492" s="33" t="s">
        <v>46</v>
      </c>
      <c r="K1492" s="63" t="s">
        <v>79</v>
      </c>
      <c r="L1492" s="32" t="str">
        <f t="shared" si="414"/>
        <v>AXOR4843</v>
      </c>
      <c r="M1492" s="32" t="str">
        <f t="shared" si="415"/>
        <v>BMJ</v>
      </c>
      <c r="N1492" s="32" t="str">
        <f t="shared" si="416"/>
        <v>12 RODA</v>
      </c>
      <c r="O1492" s="146">
        <v>0.47885416666666664</v>
      </c>
      <c r="P1492" s="65">
        <v>44193.478854166664</v>
      </c>
      <c r="Q1492" s="65"/>
      <c r="R1492" s="66">
        <v>3</v>
      </c>
      <c r="S1492" s="66">
        <v>55680</v>
      </c>
      <c r="T1492" s="66">
        <v>20340</v>
      </c>
      <c r="U1492" s="67">
        <f t="shared" si="426"/>
        <v>35.340000000000003</v>
      </c>
      <c r="V1492" s="66">
        <f t="shared" si="417"/>
        <v>716589.18</v>
      </c>
      <c r="W1492" s="66" t="str">
        <f t="shared" si="418"/>
        <v>1 &gt; 4</v>
      </c>
      <c r="X1492" s="66">
        <f>A1492+SUMIFS(Presensi!F:F,Presensi!E:E,'Entry Data'!AP1492)</f>
        <v>1</v>
      </c>
      <c r="Y1492" s="66">
        <f>IFERROR(INDEX('Retasi Pricing'!F:F,MATCH('Entry Data'!AM1492,'Retasi Pricing'!E:E,0))*X1492,"")</f>
        <v>27500</v>
      </c>
      <c r="Z1492" s="62" t="s">
        <v>26</v>
      </c>
      <c r="AA1492" s="62" t="s">
        <v>27</v>
      </c>
      <c r="AB1492" s="32"/>
      <c r="AC1492" s="32" t="s">
        <v>203</v>
      </c>
      <c r="AD1492" s="32" t="str">
        <f t="shared" si="419"/>
        <v/>
      </c>
      <c r="AF1492" s="5" t="str">
        <f t="shared" si="420"/>
        <v>saipul bahri44193</v>
      </c>
      <c r="AG1492" s="5" t="str">
        <f t="shared" si="421"/>
        <v>BMJ 07044193UTARADAY</v>
      </c>
      <c r="AH1492" s="5" t="str">
        <f t="shared" si="422"/>
        <v>saipul bahri44193UTARADAY</v>
      </c>
      <c r="AI1492" s="5" t="str">
        <f t="shared" si="423"/>
        <v>BMJ 07044193DAY</v>
      </c>
      <c r="AJ1492" s="5" t="str">
        <f t="shared" si="424"/>
        <v>saipul bahri44193DAY</v>
      </c>
      <c r="AK1492" s="5" t="str">
        <f t="shared" si="425"/>
        <v>saipul bahriBMJ</v>
      </c>
      <c r="AL1492" s="5" t="str">
        <f t="shared" si="427"/>
        <v>3UTARA</v>
      </c>
      <c r="AM1492" s="5" t="str">
        <f t="shared" si="428"/>
        <v>1 &gt; 4UTARA12 RODA</v>
      </c>
      <c r="AN1492" s="5" t="str">
        <f t="shared" si="429"/>
        <v>saipul bahriBMJ1 &gt; 4UTARA12 RODA</v>
      </c>
      <c r="AO1492" s="5" t="str">
        <f t="shared" si="430"/>
        <v>saipul bahri1 &gt; 4UTARA12 RODA</v>
      </c>
      <c r="AP1492" s="5" t="str">
        <f t="shared" si="431"/>
        <v>44193DAY</v>
      </c>
    </row>
    <row r="1493" spans="1:42" x14ac:dyDescent="0.3">
      <c r="A1493" s="33">
        <v>1</v>
      </c>
      <c r="B1493" s="33"/>
      <c r="C1493" s="70">
        <v>44193</v>
      </c>
      <c r="D1493" s="71" t="s">
        <v>19</v>
      </c>
      <c r="E1493" s="70">
        <v>44193</v>
      </c>
      <c r="F1493" s="71">
        <v>5157477</v>
      </c>
      <c r="G1493" s="33" t="s">
        <v>20</v>
      </c>
      <c r="H1493" s="33" t="s">
        <v>21</v>
      </c>
      <c r="I1493" s="33" t="s">
        <v>51</v>
      </c>
      <c r="J1493" s="33" t="s">
        <v>46</v>
      </c>
      <c r="K1493" s="63" t="s">
        <v>79</v>
      </c>
      <c r="L1493" s="32" t="str">
        <f t="shared" si="414"/>
        <v>AXOR4843</v>
      </c>
      <c r="M1493" s="32" t="str">
        <f t="shared" si="415"/>
        <v>BMJ</v>
      </c>
      <c r="N1493" s="32" t="str">
        <f t="shared" si="416"/>
        <v>12 RODA</v>
      </c>
      <c r="O1493" s="146">
        <v>0.5304861111111111</v>
      </c>
      <c r="P1493" s="65">
        <v>44193.530486111114</v>
      </c>
      <c r="Q1493" s="414"/>
      <c r="R1493" s="9">
        <v>4</v>
      </c>
      <c r="S1493" s="66">
        <v>53040</v>
      </c>
      <c r="T1493" s="66">
        <v>20340</v>
      </c>
      <c r="U1493" s="67">
        <f t="shared" si="426"/>
        <v>32.700000000000003</v>
      </c>
      <c r="V1493" s="66">
        <f t="shared" si="417"/>
        <v>663057.9</v>
      </c>
      <c r="W1493" s="66" t="str">
        <f t="shared" si="418"/>
        <v>1 &gt; 4</v>
      </c>
      <c r="X1493" s="66">
        <f>A1493+SUMIFS(Presensi!F:F,Presensi!E:E,'Entry Data'!AP1493)</f>
        <v>1</v>
      </c>
      <c r="Y1493" s="66">
        <f>IFERROR(INDEX('Retasi Pricing'!F:F,MATCH('Entry Data'!AM1493,'Retasi Pricing'!E:E,0))*X1493,"")</f>
        <v>27500</v>
      </c>
      <c r="Z1493" s="62" t="s">
        <v>26</v>
      </c>
      <c r="AA1493" s="62" t="s">
        <v>27</v>
      </c>
      <c r="AB1493" s="32"/>
      <c r="AC1493" s="32" t="s">
        <v>203</v>
      </c>
      <c r="AD1493" s="32" t="str">
        <f t="shared" si="419"/>
        <v/>
      </c>
      <c r="AF1493" s="5" t="str">
        <f t="shared" si="420"/>
        <v>saipul bahri44193</v>
      </c>
      <c r="AG1493" s="5" t="str">
        <f t="shared" si="421"/>
        <v>BMJ 07044193UTARADAY</v>
      </c>
      <c r="AH1493" s="5" t="str">
        <f t="shared" si="422"/>
        <v>saipul bahri44193UTARADAY</v>
      </c>
      <c r="AI1493" s="5" t="str">
        <f t="shared" si="423"/>
        <v>BMJ 07044193DAY</v>
      </c>
      <c r="AJ1493" s="5" t="str">
        <f t="shared" si="424"/>
        <v>saipul bahri44193DAY</v>
      </c>
      <c r="AK1493" s="5" t="str">
        <f t="shared" si="425"/>
        <v>saipul bahriBMJ</v>
      </c>
      <c r="AL1493" s="5" t="str">
        <f t="shared" si="427"/>
        <v>4UTARA</v>
      </c>
      <c r="AM1493" s="5" t="str">
        <f t="shared" si="428"/>
        <v>1 &gt; 4UTARA12 RODA</v>
      </c>
      <c r="AN1493" s="5" t="str">
        <f t="shared" si="429"/>
        <v>saipul bahriBMJ1 &gt; 4UTARA12 RODA</v>
      </c>
      <c r="AO1493" s="5" t="str">
        <f t="shared" si="430"/>
        <v>saipul bahri1 &gt; 4UTARA12 RODA</v>
      </c>
      <c r="AP1493" s="5" t="str">
        <f t="shared" si="431"/>
        <v>44193DAY</v>
      </c>
    </row>
    <row r="1494" spans="1:42" x14ac:dyDescent="0.3">
      <c r="A1494" s="33">
        <v>1</v>
      </c>
      <c r="B1494" s="33"/>
      <c r="C1494" s="70">
        <v>44193</v>
      </c>
      <c r="D1494" s="71" t="s">
        <v>19</v>
      </c>
      <c r="E1494" s="70">
        <v>44193</v>
      </c>
      <c r="F1494" s="71">
        <v>5157549</v>
      </c>
      <c r="G1494" s="33" t="s">
        <v>20</v>
      </c>
      <c r="H1494" s="33" t="s">
        <v>21</v>
      </c>
      <c r="I1494" s="33" t="s">
        <v>51</v>
      </c>
      <c r="J1494" s="33" t="s">
        <v>46</v>
      </c>
      <c r="K1494" s="63" t="s">
        <v>79</v>
      </c>
      <c r="L1494" s="32" t="str">
        <f t="shared" si="414"/>
        <v>AXOR4843</v>
      </c>
      <c r="M1494" s="32" t="str">
        <f t="shared" si="415"/>
        <v>BMJ</v>
      </c>
      <c r="N1494" s="32" t="str">
        <f t="shared" si="416"/>
        <v>12 RODA</v>
      </c>
      <c r="O1494" s="146">
        <v>0.58759259259259256</v>
      </c>
      <c r="P1494" s="65">
        <v>44193.587592592594</v>
      </c>
      <c r="Q1494" s="65"/>
      <c r="R1494" s="66">
        <v>5</v>
      </c>
      <c r="S1494" s="66">
        <v>53780</v>
      </c>
      <c r="T1494" s="66">
        <v>20340</v>
      </c>
      <c r="U1494" s="67">
        <f t="shared" si="426"/>
        <v>33.44</v>
      </c>
      <c r="V1494" s="66">
        <f t="shared" si="417"/>
        <v>678062.88</v>
      </c>
      <c r="W1494" s="66" t="str">
        <f t="shared" si="418"/>
        <v>&gt; 5</v>
      </c>
      <c r="X1494" s="66">
        <f>A1494+SUMIFS(Presensi!F:F,Presensi!E:E,'Entry Data'!AP1494)</f>
        <v>1</v>
      </c>
      <c r="Y1494" s="66">
        <f>IFERROR(INDEX('Retasi Pricing'!F:F,MATCH('Entry Data'!AM1494,'Retasi Pricing'!E:E,0))*X1494,"")</f>
        <v>31200</v>
      </c>
      <c r="Z1494" s="62" t="s">
        <v>26</v>
      </c>
      <c r="AA1494" s="62" t="s">
        <v>27</v>
      </c>
      <c r="AB1494" s="32"/>
      <c r="AC1494" s="32" t="s">
        <v>203</v>
      </c>
      <c r="AD1494" s="32" t="str">
        <f t="shared" si="419"/>
        <v/>
      </c>
      <c r="AF1494" s="5" t="str">
        <f t="shared" si="420"/>
        <v>saipul bahri44193</v>
      </c>
      <c r="AG1494" s="5" t="str">
        <f t="shared" si="421"/>
        <v>BMJ 07044193UTARADAY</v>
      </c>
      <c r="AH1494" s="5" t="str">
        <f t="shared" si="422"/>
        <v>saipul bahri44193UTARADAY</v>
      </c>
      <c r="AI1494" s="5" t="str">
        <f t="shared" si="423"/>
        <v>BMJ 07044193DAY</v>
      </c>
      <c r="AJ1494" s="5" t="str">
        <f t="shared" si="424"/>
        <v>saipul bahri44193DAY</v>
      </c>
      <c r="AK1494" s="5" t="str">
        <f t="shared" si="425"/>
        <v>saipul bahriBMJ</v>
      </c>
      <c r="AL1494" s="5" t="str">
        <f t="shared" si="427"/>
        <v>5UTARA</v>
      </c>
      <c r="AM1494" s="5" t="str">
        <f t="shared" si="428"/>
        <v>&gt; 5UTARA12 RODA</v>
      </c>
      <c r="AN1494" s="5" t="str">
        <f t="shared" si="429"/>
        <v>saipul bahriBMJ&gt; 5UTARA12 RODA</v>
      </c>
      <c r="AO1494" s="5" t="str">
        <f t="shared" si="430"/>
        <v>saipul bahri&gt; 5UTARA12 RODA</v>
      </c>
      <c r="AP1494" s="5" t="str">
        <f t="shared" si="431"/>
        <v>44193DAY</v>
      </c>
    </row>
    <row r="1495" spans="1:42" x14ac:dyDescent="0.3">
      <c r="A1495" s="33">
        <v>1</v>
      </c>
      <c r="B1495" s="33"/>
      <c r="C1495" s="70">
        <v>44193</v>
      </c>
      <c r="D1495" s="71" t="s">
        <v>19</v>
      </c>
      <c r="E1495" s="70">
        <v>44193</v>
      </c>
      <c r="F1495" s="71">
        <v>5157620</v>
      </c>
      <c r="G1495" s="33" t="s">
        <v>20</v>
      </c>
      <c r="H1495" s="33" t="s">
        <v>21</v>
      </c>
      <c r="I1495" s="33" t="s">
        <v>51</v>
      </c>
      <c r="J1495" s="33" t="s">
        <v>46</v>
      </c>
      <c r="K1495" s="63" t="s">
        <v>79</v>
      </c>
      <c r="L1495" s="32" t="str">
        <f t="shared" si="414"/>
        <v>AXOR4843</v>
      </c>
      <c r="M1495" s="32" t="str">
        <f t="shared" si="415"/>
        <v>BMJ</v>
      </c>
      <c r="N1495" s="32" t="str">
        <f t="shared" si="416"/>
        <v>12 RODA</v>
      </c>
      <c r="O1495" s="146">
        <v>0.63747685185185188</v>
      </c>
      <c r="P1495" s="65">
        <v>44193.637476851851</v>
      </c>
      <c r="Q1495" s="65"/>
      <c r="R1495" s="66">
        <v>6</v>
      </c>
      <c r="S1495" s="66">
        <v>50140</v>
      </c>
      <c r="T1495" s="66">
        <v>20340</v>
      </c>
      <c r="U1495" s="67">
        <f t="shared" si="426"/>
        <v>29.8</v>
      </c>
      <c r="V1495" s="66">
        <f t="shared" si="417"/>
        <v>604254.6</v>
      </c>
      <c r="W1495" s="66" t="str">
        <f t="shared" si="418"/>
        <v>&gt; 6</v>
      </c>
      <c r="X1495" s="66">
        <f>A1495+SUMIFS(Presensi!F:F,Presensi!E:E,'Entry Data'!AP1495)</f>
        <v>1</v>
      </c>
      <c r="Y1495" s="66">
        <f>IFERROR(INDEX('Retasi Pricing'!F:F,MATCH('Entry Data'!AM1495,'Retasi Pricing'!E:E,0))*X1495,"")</f>
        <v>34450</v>
      </c>
      <c r="Z1495" s="62" t="s">
        <v>26</v>
      </c>
      <c r="AA1495" s="62" t="s">
        <v>27</v>
      </c>
      <c r="AB1495" s="32"/>
      <c r="AC1495" s="32" t="s">
        <v>203</v>
      </c>
      <c r="AD1495" s="32" t="str">
        <f t="shared" si="419"/>
        <v/>
      </c>
      <c r="AF1495" s="5" t="str">
        <f t="shared" si="420"/>
        <v>saipul bahri44193</v>
      </c>
      <c r="AG1495" s="5" t="str">
        <f t="shared" si="421"/>
        <v>BMJ 07044193UTARADAY</v>
      </c>
      <c r="AH1495" s="5" t="str">
        <f t="shared" si="422"/>
        <v>saipul bahri44193UTARADAY</v>
      </c>
      <c r="AI1495" s="5" t="str">
        <f t="shared" si="423"/>
        <v>BMJ 07044193DAY</v>
      </c>
      <c r="AJ1495" s="5" t="str">
        <f t="shared" si="424"/>
        <v>saipul bahri44193DAY</v>
      </c>
      <c r="AK1495" s="5" t="str">
        <f t="shared" si="425"/>
        <v>saipul bahriBMJ</v>
      </c>
      <c r="AL1495" s="5" t="str">
        <f t="shared" si="427"/>
        <v>6UTARA</v>
      </c>
      <c r="AM1495" s="5" t="str">
        <f t="shared" si="428"/>
        <v>&gt; 6UTARA12 RODA</v>
      </c>
      <c r="AN1495" s="5" t="str">
        <f t="shared" si="429"/>
        <v>saipul bahriBMJ&gt; 6UTARA12 RODA</v>
      </c>
      <c r="AO1495" s="5" t="str">
        <f t="shared" si="430"/>
        <v>saipul bahri&gt; 6UTARA12 RODA</v>
      </c>
      <c r="AP1495" s="5" t="str">
        <f t="shared" si="431"/>
        <v>44193DAY</v>
      </c>
    </row>
    <row r="1496" spans="1:42" x14ac:dyDescent="0.3">
      <c r="A1496" s="33">
        <v>1</v>
      </c>
      <c r="B1496" s="33"/>
      <c r="C1496" s="70">
        <v>44193</v>
      </c>
      <c r="D1496" s="71" t="s">
        <v>19</v>
      </c>
      <c r="E1496" s="70">
        <v>44193</v>
      </c>
      <c r="F1496" s="71">
        <v>5157694</v>
      </c>
      <c r="G1496" s="33" t="s">
        <v>20</v>
      </c>
      <c r="H1496" s="33" t="s">
        <v>21</v>
      </c>
      <c r="I1496" s="33" t="s">
        <v>51</v>
      </c>
      <c r="J1496" s="33" t="s">
        <v>46</v>
      </c>
      <c r="K1496" s="63" t="s">
        <v>79</v>
      </c>
      <c r="L1496" s="32" t="str">
        <f t="shared" si="414"/>
        <v>AXOR4843</v>
      </c>
      <c r="M1496" s="32" t="str">
        <f t="shared" si="415"/>
        <v>BMJ</v>
      </c>
      <c r="N1496" s="32" t="str">
        <f t="shared" si="416"/>
        <v>12 RODA</v>
      </c>
      <c r="O1496" s="146">
        <v>0.69092592592592583</v>
      </c>
      <c r="P1496" s="65">
        <v>44193.690925925926</v>
      </c>
      <c r="Q1496" s="65"/>
      <c r="R1496" s="66">
        <v>7</v>
      </c>
      <c r="S1496" s="66">
        <v>52360</v>
      </c>
      <c r="T1496" s="66">
        <v>20340</v>
      </c>
      <c r="U1496" s="67">
        <f t="shared" si="426"/>
        <v>32.020000000000003</v>
      </c>
      <c r="V1496" s="66">
        <f t="shared" si="417"/>
        <v>649269.54000000015</v>
      </c>
      <c r="W1496" s="66" t="str">
        <f t="shared" si="418"/>
        <v>7 &gt;</v>
      </c>
      <c r="X1496" s="66">
        <f>A1496+SUMIFS(Presensi!F:F,Presensi!E:E,'Entry Data'!AP1496)</f>
        <v>1</v>
      </c>
      <c r="Y1496" s="66">
        <f>IFERROR(INDEX('Retasi Pricing'!F:F,MATCH('Entry Data'!AM1496,'Retasi Pricing'!E:E,0))*X1496,"")</f>
        <v>42000</v>
      </c>
      <c r="Z1496" s="62" t="s">
        <v>26</v>
      </c>
      <c r="AA1496" s="62" t="s">
        <v>27</v>
      </c>
      <c r="AB1496" s="32"/>
      <c r="AC1496" s="32" t="s">
        <v>203</v>
      </c>
      <c r="AD1496" s="32" t="str">
        <f t="shared" si="419"/>
        <v/>
      </c>
      <c r="AF1496" s="5" t="str">
        <f t="shared" si="420"/>
        <v>saipul bahri44193</v>
      </c>
      <c r="AG1496" s="5" t="str">
        <f t="shared" si="421"/>
        <v>BMJ 07044193UTARADAY</v>
      </c>
      <c r="AH1496" s="5" t="str">
        <f t="shared" si="422"/>
        <v>saipul bahri44193UTARADAY</v>
      </c>
      <c r="AI1496" s="5" t="str">
        <f t="shared" si="423"/>
        <v>BMJ 07044193DAY</v>
      </c>
      <c r="AJ1496" s="5" t="str">
        <f t="shared" si="424"/>
        <v>saipul bahri44193DAY</v>
      </c>
      <c r="AK1496" s="5" t="str">
        <f t="shared" si="425"/>
        <v>saipul bahriBMJ</v>
      </c>
      <c r="AL1496" s="5" t="str">
        <f t="shared" si="427"/>
        <v>7UTARA</v>
      </c>
      <c r="AM1496" s="5" t="str">
        <f t="shared" si="428"/>
        <v>7 &gt;UTARA12 RODA</v>
      </c>
      <c r="AN1496" s="5" t="str">
        <f t="shared" si="429"/>
        <v>saipul bahriBMJ7 &gt;UTARA12 RODA</v>
      </c>
      <c r="AO1496" s="5" t="str">
        <f t="shared" si="430"/>
        <v>saipul bahri7 &gt;UTARA12 RODA</v>
      </c>
      <c r="AP1496" s="5" t="str">
        <f t="shared" si="431"/>
        <v>44193DAY</v>
      </c>
    </row>
    <row r="1497" spans="1:42" x14ac:dyDescent="0.3">
      <c r="A1497" s="33">
        <v>1</v>
      </c>
      <c r="B1497" s="33"/>
      <c r="C1497" s="70">
        <v>44193</v>
      </c>
      <c r="D1497" s="71" t="s">
        <v>19</v>
      </c>
      <c r="E1497" s="70">
        <v>44193</v>
      </c>
      <c r="F1497" s="71">
        <v>5157769</v>
      </c>
      <c r="G1497" s="33" t="s">
        <v>20</v>
      </c>
      <c r="H1497" s="33" t="s">
        <v>50</v>
      </c>
      <c r="I1497" s="33" t="s">
        <v>51</v>
      </c>
      <c r="J1497" s="33" t="s">
        <v>53</v>
      </c>
      <c r="K1497" s="63" t="s">
        <v>79</v>
      </c>
      <c r="L1497" s="32" t="str">
        <f t="shared" si="414"/>
        <v>AXOR4843</v>
      </c>
      <c r="M1497" s="32" t="str">
        <f t="shared" si="415"/>
        <v>BMJ</v>
      </c>
      <c r="N1497" s="32" t="str">
        <f t="shared" si="416"/>
        <v>12 RODA</v>
      </c>
      <c r="O1497" s="146">
        <v>0.76015046296296296</v>
      </c>
      <c r="P1497" s="65">
        <v>44193.760150462964</v>
      </c>
      <c r="Q1497" s="65"/>
      <c r="R1497" s="66">
        <v>8</v>
      </c>
      <c r="S1497" s="66">
        <v>54200</v>
      </c>
      <c r="T1497" s="66">
        <v>20340</v>
      </c>
      <c r="U1497" s="67">
        <f t="shared" si="426"/>
        <v>33.86</v>
      </c>
      <c r="V1497" s="66">
        <f t="shared" si="417"/>
        <v>686579.22</v>
      </c>
      <c r="W1497" s="66" t="str">
        <f t="shared" si="418"/>
        <v>7 &gt;</v>
      </c>
      <c r="X1497" s="66">
        <f>A1497+SUMIFS(Presensi!F:F,Presensi!E:E,'Entry Data'!AP1497)</f>
        <v>1</v>
      </c>
      <c r="Y1497" s="66">
        <f>IFERROR(INDEX('Retasi Pricing'!F:F,MATCH('Entry Data'!AM1497,'Retasi Pricing'!E:E,0))*X1497,"")</f>
        <v>42000</v>
      </c>
      <c r="Z1497" s="62" t="s">
        <v>26</v>
      </c>
      <c r="AA1497" s="62" t="s">
        <v>27</v>
      </c>
      <c r="AB1497" s="32"/>
      <c r="AC1497" s="32" t="s">
        <v>203</v>
      </c>
      <c r="AD1497" s="32" t="str">
        <f t="shared" si="419"/>
        <v/>
      </c>
      <c r="AF1497" s="5" t="str">
        <f t="shared" si="420"/>
        <v>saipul bahri44193</v>
      </c>
      <c r="AG1497" s="5" t="str">
        <f t="shared" si="421"/>
        <v>BMJ 07044193UTARADAY</v>
      </c>
      <c r="AH1497" s="5" t="str">
        <f t="shared" si="422"/>
        <v>saipul bahri44193UTARADAY</v>
      </c>
      <c r="AI1497" s="5" t="str">
        <f t="shared" si="423"/>
        <v>BMJ 07044193DAY</v>
      </c>
      <c r="AJ1497" s="5" t="str">
        <f t="shared" si="424"/>
        <v>saipul bahri44193DAY</v>
      </c>
      <c r="AK1497" s="5" t="str">
        <f t="shared" si="425"/>
        <v>saipul bahriBMJ</v>
      </c>
      <c r="AL1497" s="5" t="str">
        <f t="shared" si="427"/>
        <v>8UTARA</v>
      </c>
      <c r="AM1497" s="5" t="str">
        <f t="shared" si="428"/>
        <v>7 &gt;UTARA12 RODA</v>
      </c>
      <c r="AN1497" s="5" t="str">
        <f t="shared" si="429"/>
        <v>saipul bahriBMJ7 &gt;UTARA12 RODA</v>
      </c>
      <c r="AO1497" s="5" t="str">
        <f t="shared" si="430"/>
        <v>saipul bahri7 &gt;UTARA12 RODA</v>
      </c>
      <c r="AP1497" s="5" t="str">
        <f t="shared" si="431"/>
        <v>44193DAY</v>
      </c>
    </row>
    <row r="1498" spans="1:42" x14ac:dyDescent="0.3">
      <c r="A1498" s="33">
        <v>1</v>
      </c>
      <c r="B1498" s="33"/>
      <c r="C1498" s="70">
        <v>44193</v>
      </c>
      <c r="D1498" s="71" t="s">
        <v>19</v>
      </c>
      <c r="E1498" s="70">
        <v>44193</v>
      </c>
      <c r="F1498" s="71">
        <v>5157592</v>
      </c>
      <c r="G1498" s="33" t="s">
        <v>20</v>
      </c>
      <c r="H1498" s="33" t="s">
        <v>21</v>
      </c>
      <c r="I1498" s="33" t="s">
        <v>51</v>
      </c>
      <c r="J1498" s="33" t="s">
        <v>46</v>
      </c>
      <c r="K1498" s="63" t="s">
        <v>80</v>
      </c>
      <c r="L1498" s="32" t="str">
        <f t="shared" si="414"/>
        <v>AXOR4843</v>
      </c>
      <c r="M1498" s="32" t="str">
        <f t="shared" si="415"/>
        <v>BMJ</v>
      </c>
      <c r="N1498" s="32" t="str">
        <f t="shared" si="416"/>
        <v>12 RODA</v>
      </c>
      <c r="O1498" s="146">
        <v>0.61634259259259261</v>
      </c>
      <c r="P1498" s="65">
        <v>44193.620335648149</v>
      </c>
      <c r="Q1498" s="65"/>
      <c r="R1498" s="66">
        <v>1</v>
      </c>
      <c r="S1498" s="66">
        <v>55260</v>
      </c>
      <c r="T1498" s="66">
        <v>19700</v>
      </c>
      <c r="U1498" s="67">
        <f t="shared" si="426"/>
        <v>35.56</v>
      </c>
      <c r="V1498" s="66">
        <f t="shared" si="417"/>
        <v>721050.12</v>
      </c>
      <c r="W1498" s="66" t="str">
        <f t="shared" si="418"/>
        <v>1 &gt; 4</v>
      </c>
      <c r="X1498" s="66">
        <f>A1498+SUMIFS(Presensi!F:F,Presensi!E:E,'Entry Data'!AP1498)</f>
        <v>1</v>
      </c>
      <c r="Y1498" s="66">
        <f>IFERROR(INDEX('Retasi Pricing'!F:F,MATCH('Entry Data'!AM1498,'Retasi Pricing'!E:E,0))*X1498,"")</f>
        <v>27500</v>
      </c>
      <c r="Z1498" s="62" t="s">
        <v>26</v>
      </c>
      <c r="AA1498" s="62" t="s">
        <v>27</v>
      </c>
      <c r="AB1498" s="32"/>
      <c r="AC1498" s="32" t="s">
        <v>197</v>
      </c>
      <c r="AD1498" s="32" t="str">
        <f t="shared" si="419"/>
        <v/>
      </c>
      <c r="AF1498" s="5" t="str">
        <f t="shared" si="420"/>
        <v>melkias44193</v>
      </c>
      <c r="AG1498" s="5" t="str">
        <f t="shared" si="421"/>
        <v>BMJ 07144193UTARADAY</v>
      </c>
      <c r="AH1498" s="5" t="str">
        <f t="shared" si="422"/>
        <v>melkias44193UTARADAY</v>
      </c>
      <c r="AI1498" s="5" t="str">
        <f t="shared" si="423"/>
        <v>BMJ 07144193DAY</v>
      </c>
      <c r="AJ1498" s="5" t="str">
        <f t="shared" si="424"/>
        <v>melkias44193DAY</v>
      </c>
      <c r="AK1498" s="5" t="str">
        <f t="shared" si="425"/>
        <v>melkiasBMJ</v>
      </c>
      <c r="AL1498" s="5" t="str">
        <f t="shared" si="427"/>
        <v>1UTARA</v>
      </c>
      <c r="AM1498" s="5" t="str">
        <f t="shared" si="428"/>
        <v>1 &gt; 4UTARA12 RODA</v>
      </c>
      <c r="AN1498" s="5" t="str">
        <f t="shared" si="429"/>
        <v>melkiasBMJ1 &gt; 4UTARA12 RODA</v>
      </c>
      <c r="AO1498" s="5" t="str">
        <f t="shared" si="430"/>
        <v>melkias1 &gt; 4UTARA12 RODA</v>
      </c>
      <c r="AP1498" s="5" t="str">
        <f t="shared" si="431"/>
        <v>44193DAY</v>
      </c>
    </row>
    <row r="1499" spans="1:42" x14ac:dyDescent="0.3">
      <c r="A1499" s="33">
        <v>1</v>
      </c>
      <c r="B1499" s="33"/>
      <c r="C1499" s="70">
        <v>44193</v>
      </c>
      <c r="D1499" s="71" t="s">
        <v>19</v>
      </c>
      <c r="E1499" s="70">
        <v>44193</v>
      </c>
      <c r="F1499" s="71">
        <v>5157665</v>
      </c>
      <c r="G1499" s="33" t="s">
        <v>20</v>
      </c>
      <c r="H1499" s="33" t="s">
        <v>21</v>
      </c>
      <c r="I1499" s="33" t="s">
        <v>51</v>
      </c>
      <c r="J1499" s="33" t="s">
        <v>46</v>
      </c>
      <c r="K1499" s="63" t="s">
        <v>80</v>
      </c>
      <c r="L1499" s="32" t="str">
        <f t="shared" si="414"/>
        <v>AXOR4843</v>
      </c>
      <c r="M1499" s="32" t="str">
        <f t="shared" si="415"/>
        <v>BMJ</v>
      </c>
      <c r="N1499" s="32" t="str">
        <f t="shared" si="416"/>
        <v>12 RODA</v>
      </c>
      <c r="O1499" s="146">
        <v>0.6713541666666667</v>
      </c>
      <c r="P1499" s="65">
        <v>44193.671354166669</v>
      </c>
      <c r="Q1499" s="65"/>
      <c r="R1499" s="66">
        <v>2</v>
      </c>
      <c r="S1499" s="66">
        <v>50640</v>
      </c>
      <c r="T1499" s="66">
        <v>19700</v>
      </c>
      <c r="U1499" s="67">
        <f t="shared" si="426"/>
        <v>30.94</v>
      </c>
      <c r="V1499" s="66">
        <f t="shared" si="417"/>
        <v>627370.38000000012</v>
      </c>
      <c r="W1499" s="66" t="str">
        <f t="shared" si="418"/>
        <v>1 &gt; 4</v>
      </c>
      <c r="X1499" s="66">
        <f>A1499+SUMIFS(Presensi!F:F,Presensi!E:E,'Entry Data'!AP1499)</f>
        <v>1</v>
      </c>
      <c r="Y1499" s="66">
        <f>IFERROR(INDEX('Retasi Pricing'!F:F,MATCH('Entry Data'!AM1499,'Retasi Pricing'!E:E,0))*X1499,"")</f>
        <v>27500</v>
      </c>
      <c r="Z1499" s="62" t="s">
        <v>26</v>
      </c>
      <c r="AA1499" s="62" t="s">
        <v>27</v>
      </c>
      <c r="AB1499" s="32"/>
      <c r="AC1499" s="32" t="s">
        <v>197</v>
      </c>
      <c r="AD1499" s="32" t="str">
        <f t="shared" si="419"/>
        <v/>
      </c>
      <c r="AF1499" s="5" t="str">
        <f t="shared" si="420"/>
        <v>melkias44193</v>
      </c>
      <c r="AG1499" s="5" t="str">
        <f t="shared" si="421"/>
        <v>BMJ 07144193UTARADAY</v>
      </c>
      <c r="AH1499" s="5" t="str">
        <f t="shared" si="422"/>
        <v>melkias44193UTARADAY</v>
      </c>
      <c r="AI1499" s="5" t="str">
        <f t="shared" si="423"/>
        <v>BMJ 07144193DAY</v>
      </c>
      <c r="AJ1499" s="5" t="str">
        <f t="shared" si="424"/>
        <v>melkias44193DAY</v>
      </c>
      <c r="AK1499" s="5" t="str">
        <f t="shared" si="425"/>
        <v>melkiasBMJ</v>
      </c>
      <c r="AL1499" s="5" t="str">
        <f t="shared" si="427"/>
        <v>2UTARA</v>
      </c>
      <c r="AM1499" s="5" t="str">
        <f t="shared" si="428"/>
        <v>1 &gt; 4UTARA12 RODA</v>
      </c>
      <c r="AN1499" s="5" t="str">
        <f t="shared" si="429"/>
        <v>melkiasBMJ1 &gt; 4UTARA12 RODA</v>
      </c>
      <c r="AO1499" s="5" t="str">
        <f t="shared" si="430"/>
        <v>melkias1 &gt; 4UTARA12 RODA</v>
      </c>
      <c r="AP1499" s="5" t="str">
        <f t="shared" si="431"/>
        <v>44193DAY</v>
      </c>
    </row>
    <row r="1500" spans="1:42" x14ac:dyDescent="0.3">
      <c r="A1500" s="33">
        <v>1</v>
      </c>
      <c r="B1500" s="33"/>
      <c r="C1500" s="70">
        <v>44193</v>
      </c>
      <c r="D1500" s="71" t="s">
        <v>19</v>
      </c>
      <c r="E1500" s="70">
        <v>44193</v>
      </c>
      <c r="F1500" s="71">
        <v>5157744</v>
      </c>
      <c r="G1500" s="33" t="s">
        <v>20</v>
      </c>
      <c r="H1500" s="33" t="s">
        <v>50</v>
      </c>
      <c r="I1500" s="33" t="s">
        <v>51</v>
      </c>
      <c r="J1500" s="33" t="s">
        <v>53</v>
      </c>
      <c r="K1500" s="63" t="s">
        <v>80</v>
      </c>
      <c r="L1500" s="32" t="str">
        <f t="shared" si="414"/>
        <v>AXOR4843</v>
      </c>
      <c r="M1500" s="32" t="str">
        <f t="shared" si="415"/>
        <v>BMJ</v>
      </c>
      <c r="N1500" s="32" t="str">
        <f t="shared" si="416"/>
        <v>12 RODA</v>
      </c>
      <c r="O1500" s="146">
        <v>0.73313657407407407</v>
      </c>
      <c r="P1500" s="65">
        <v>44193.733136574076</v>
      </c>
      <c r="Q1500" s="65"/>
      <c r="R1500" s="66">
        <v>3</v>
      </c>
      <c r="S1500" s="66">
        <v>52060</v>
      </c>
      <c r="T1500" s="66">
        <v>19700</v>
      </c>
      <c r="U1500" s="67">
        <f t="shared" si="426"/>
        <v>32.36</v>
      </c>
      <c r="V1500" s="66">
        <f t="shared" si="417"/>
        <v>656163.72</v>
      </c>
      <c r="W1500" s="66" t="str">
        <f t="shared" si="418"/>
        <v>1 &gt; 4</v>
      </c>
      <c r="X1500" s="66">
        <f>A1500+SUMIFS(Presensi!F:F,Presensi!E:E,'Entry Data'!AP1500)</f>
        <v>1</v>
      </c>
      <c r="Y1500" s="66">
        <f>IFERROR(INDEX('Retasi Pricing'!F:F,MATCH('Entry Data'!AM1500,'Retasi Pricing'!E:E,0))*X1500,"")</f>
        <v>27500</v>
      </c>
      <c r="Z1500" s="62" t="s">
        <v>26</v>
      </c>
      <c r="AA1500" s="62" t="s">
        <v>27</v>
      </c>
      <c r="AB1500" s="32"/>
      <c r="AC1500" s="32" t="s">
        <v>197</v>
      </c>
      <c r="AD1500" s="32" t="str">
        <f t="shared" si="419"/>
        <v/>
      </c>
      <c r="AF1500" s="5" t="str">
        <f t="shared" si="420"/>
        <v>melkias44193</v>
      </c>
      <c r="AG1500" s="5" t="str">
        <f t="shared" si="421"/>
        <v>BMJ 07144193UTARADAY</v>
      </c>
      <c r="AH1500" s="5" t="str">
        <f t="shared" si="422"/>
        <v>melkias44193UTARADAY</v>
      </c>
      <c r="AI1500" s="5" t="str">
        <f t="shared" si="423"/>
        <v>BMJ 07144193DAY</v>
      </c>
      <c r="AJ1500" s="5" t="str">
        <f t="shared" si="424"/>
        <v>melkias44193DAY</v>
      </c>
      <c r="AK1500" s="5" t="str">
        <f t="shared" si="425"/>
        <v>melkiasBMJ</v>
      </c>
      <c r="AL1500" s="5" t="str">
        <f t="shared" si="427"/>
        <v>3UTARA</v>
      </c>
      <c r="AM1500" s="5" t="str">
        <f t="shared" si="428"/>
        <v>1 &gt; 4UTARA12 RODA</v>
      </c>
      <c r="AN1500" s="5" t="str">
        <f t="shared" si="429"/>
        <v>melkiasBMJ1 &gt; 4UTARA12 RODA</v>
      </c>
      <c r="AO1500" s="5" t="str">
        <f t="shared" si="430"/>
        <v>melkias1 &gt; 4UTARA12 RODA</v>
      </c>
      <c r="AP1500" s="5" t="str">
        <f t="shared" si="431"/>
        <v>44193DAY</v>
      </c>
    </row>
    <row r="1501" spans="1:42" x14ac:dyDescent="0.3">
      <c r="A1501" s="33">
        <v>1</v>
      </c>
      <c r="B1501" s="33"/>
      <c r="C1501" s="70">
        <v>44193</v>
      </c>
      <c r="D1501" s="71" t="s">
        <v>19</v>
      </c>
      <c r="E1501" s="70">
        <v>44193</v>
      </c>
      <c r="F1501" s="71">
        <v>5157249</v>
      </c>
      <c r="G1501" s="33" t="s">
        <v>20</v>
      </c>
      <c r="H1501" s="33" t="s">
        <v>21</v>
      </c>
      <c r="I1501" s="33" t="s">
        <v>51</v>
      </c>
      <c r="J1501" s="33" t="s">
        <v>46</v>
      </c>
      <c r="K1501" s="63" t="s">
        <v>82</v>
      </c>
      <c r="L1501" s="32" t="str">
        <f t="shared" si="414"/>
        <v>AXOR4843</v>
      </c>
      <c r="M1501" s="32" t="str">
        <f t="shared" si="415"/>
        <v>BMJ</v>
      </c>
      <c r="N1501" s="32" t="str">
        <f t="shared" si="416"/>
        <v>12 RODA</v>
      </c>
      <c r="O1501" s="146">
        <v>0.36773148148148144</v>
      </c>
      <c r="P1501" s="65">
        <v>44193.372476851851</v>
      </c>
      <c r="Q1501" s="65"/>
      <c r="R1501" s="66">
        <v>1</v>
      </c>
      <c r="S1501" s="66">
        <v>51900</v>
      </c>
      <c r="T1501" s="66">
        <v>20080</v>
      </c>
      <c r="U1501" s="67">
        <f t="shared" si="426"/>
        <v>31.82</v>
      </c>
      <c r="V1501" s="66">
        <f t="shared" si="417"/>
        <v>645214.14</v>
      </c>
      <c r="W1501" s="66" t="str">
        <f t="shared" si="418"/>
        <v>1 &gt; 4</v>
      </c>
      <c r="X1501" s="66">
        <f>A1501+SUMIFS(Presensi!F:F,Presensi!E:E,'Entry Data'!AP1501)</f>
        <v>1</v>
      </c>
      <c r="Y1501" s="66">
        <f>IFERROR(INDEX('Retasi Pricing'!F:F,MATCH('Entry Data'!AM1501,'Retasi Pricing'!E:E,0))*X1501,"")</f>
        <v>27500</v>
      </c>
      <c r="Z1501" s="62" t="s">
        <v>26</v>
      </c>
      <c r="AA1501" s="62" t="s">
        <v>27</v>
      </c>
      <c r="AB1501" s="32"/>
      <c r="AC1501" s="32" t="s">
        <v>213</v>
      </c>
      <c r="AD1501" s="32" t="str">
        <f t="shared" si="419"/>
        <v/>
      </c>
      <c r="AF1501" s="5" t="str">
        <f t="shared" si="420"/>
        <v>alrandi44193</v>
      </c>
      <c r="AG1501" s="5" t="str">
        <f t="shared" si="421"/>
        <v>BMJ 07244193UTARADAY</v>
      </c>
      <c r="AH1501" s="5" t="str">
        <f t="shared" si="422"/>
        <v>alrandi44193UTARADAY</v>
      </c>
      <c r="AI1501" s="5" t="str">
        <f t="shared" si="423"/>
        <v>BMJ 07244193DAY</v>
      </c>
      <c r="AJ1501" s="5" t="str">
        <f t="shared" si="424"/>
        <v>alrandi44193DAY</v>
      </c>
      <c r="AK1501" s="5" t="str">
        <f t="shared" si="425"/>
        <v>alrandiBMJ</v>
      </c>
      <c r="AL1501" s="5" t="str">
        <f t="shared" si="427"/>
        <v>1UTARA</v>
      </c>
      <c r="AM1501" s="5" t="str">
        <f t="shared" si="428"/>
        <v>1 &gt; 4UTARA12 RODA</v>
      </c>
      <c r="AN1501" s="5" t="str">
        <f t="shared" si="429"/>
        <v>alrandiBMJ1 &gt; 4UTARA12 RODA</v>
      </c>
      <c r="AO1501" s="5" t="str">
        <f t="shared" si="430"/>
        <v>alrandi1 &gt; 4UTARA12 RODA</v>
      </c>
      <c r="AP1501" s="5" t="str">
        <f t="shared" si="431"/>
        <v>44193DAY</v>
      </c>
    </row>
    <row r="1502" spans="1:42" x14ac:dyDescent="0.3">
      <c r="A1502" s="33">
        <v>1</v>
      </c>
      <c r="B1502" s="33"/>
      <c r="C1502" s="70">
        <v>44193</v>
      </c>
      <c r="D1502" s="71" t="s">
        <v>19</v>
      </c>
      <c r="E1502" s="70">
        <v>44193</v>
      </c>
      <c r="F1502" s="71">
        <v>5157344</v>
      </c>
      <c r="G1502" s="33" t="s">
        <v>20</v>
      </c>
      <c r="H1502" s="33" t="s">
        <v>21</v>
      </c>
      <c r="I1502" s="33" t="s">
        <v>45</v>
      </c>
      <c r="J1502" s="33" t="s">
        <v>46</v>
      </c>
      <c r="K1502" s="63" t="s">
        <v>82</v>
      </c>
      <c r="L1502" s="32" t="str">
        <f t="shared" si="414"/>
        <v>AXOR4843</v>
      </c>
      <c r="M1502" s="32" t="str">
        <f t="shared" si="415"/>
        <v>BMJ</v>
      </c>
      <c r="N1502" s="32" t="str">
        <f t="shared" si="416"/>
        <v>12 RODA</v>
      </c>
      <c r="O1502" s="146">
        <v>0.43563657407407402</v>
      </c>
      <c r="P1502" s="65">
        <v>44193.435636574075</v>
      </c>
      <c r="Q1502" s="65"/>
      <c r="R1502" s="66">
        <v>2</v>
      </c>
      <c r="S1502" s="66">
        <v>53000</v>
      </c>
      <c r="T1502" s="66">
        <v>20080</v>
      </c>
      <c r="U1502" s="67">
        <f t="shared" si="426"/>
        <v>32.92</v>
      </c>
      <c r="V1502" s="66">
        <f t="shared" si="417"/>
        <v>667518.84000000008</v>
      </c>
      <c r="W1502" s="66" t="str">
        <f t="shared" si="418"/>
        <v>1 &gt; 4</v>
      </c>
      <c r="X1502" s="66">
        <f>A1502+SUMIFS(Presensi!F:F,Presensi!E:E,'Entry Data'!AP1502)</f>
        <v>1</v>
      </c>
      <c r="Y1502" s="66">
        <f>IFERROR(INDEX('Retasi Pricing'!F:F,MATCH('Entry Data'!AM1502,'Retasi Pricing'!E:E,0))*X1502,"")</f>
        <v>27500</v>
      </c>
      <c r="Z1502" s="62" t="s">
        <v>26</v>
      </c>
      <c r="AA1502" s="62" t="s">
        <v>27</v>
      </c>
      <c r="AB1502" s="32"/>
      <c r="AC1502" s="32" t="s">
        <v>213</v>
      </c>
      <c r="AD1502" s="32" t="str">
        <f t="shared" si="419"/>
        <v/>
      </c>
      <c r="AF1502" s="5" t="str">
        <f t="shared" si="420"/>
        <v>alrandi44193</v>
      </c>
      <c r="AG1502" s="5" t="str">
        <f t="shared" si="421"/>
        <v>BMJ 07244193UTARADAY</v>
      </c>
      <c r="AH1502" s="5" t="str">
        <f t="shared" si="422"/>
        <v>alrandi44193UTARADAY</v>
      </c>
      <c r="AI1502" s="5" t="str">
        <f t="shared" si="423"/>
        <v>BMJ 07244193DAY</v>
      </c>
      <c r="AJ1502" s="5" t="str">
        <f t="shared" si="424"/>
        <v>alrandi44193DAY</v>
      </c>
      <c r="AK1502" s="5" t="str">
        <f t="shared" si="425"/>
        <v>alrandiBMJ</v>
      </c>
      <c r="AL1502" s="5" t="str">
        <f t="shared" si="427"/>
        <v>2UTARA</v>
      </c>
      <c r="AM1502" s="5" t="str">
        <f t="shared" si="428"/>
        <v>1 &gt; 4UTARA12 RODA</v>
      </c>
      <c r="AN1502" s="5" t="str">
        <f t="shared" si="429"/>
        <v>alrandiBMJ1 &gt; 4UTARA12 RODA</v>
      </c>
      <c r="AO1502" s="5" t="str">
        <f t="shared" si="430"/>
        <v>alrandi1 &gt; 4UTARA12 RODA</v>
      </c>
      <c r="AP1502" s="5" t="str">
        <f t="shared" si="431"/>
        <v>44193DAY</v>
      </c>
    </row>
    <row r="1503" spans="1:42" x14ac:dyDescent="0.3">
      <c r="A1503" s="33">
        <v>1</v>
      </c>
      <c r="B1503" s="33"/>
      <c r="C1503" s="70">
        <v>44193</v>
      </c>
      <c r="D1503" s="71" t="s">
        <v>19</v>
      </c>
      <c r="E1503" s="70">
        <v>44193</v>
      </c>
      <c r="F1503" s="71">
        <v>5157420</v>
      </c>
      <c r="G1503" s="33" t="s">
        <v>20</v>
      </c>
      <c r="H1503" s="33" t="s">
        <v>21</v>
      </c>
      <c r="I1503" s="33" t="s">
        <v>51</v>
      </c>
      <c r="J1503" s="33" t="s">
        <v>46</v>
      </c>
      <c r="K1503" s="63" t="s">
        <v>82</v>
      </c>
      <c r="L1503" s="32" t="str">
        <f t="shared" si="414"/>
        <v>AXOR4843</v>
      </c>
      <c r="M1503" s="32" t="str">
        <f t="shared" si="415"/>
        <v>BMJ</v>
      </c>
      <c r="N1503" s="32" t="str">
        <f t="shared" si="416"/>
        <v>12 RODA</v>
      </c>
      <c r="O1503" s="146">
        <v>0.49023148148148149</v>
      </c>
      <c r="P1503" s="65">
        <v>44193.490231481483</v>
      </c>
      <c r="Q1503" s="65"/>
      <c r="R1503" s="66">
        <v>3</v>
      </c>
      <c r="S1503" s="66">
        <v>49960</v>
      </c>
      <c r="T1503" s="66">
        <v>20080</v>
      </c>
      <c r="U1503" s="67">
        <f t="shared" si="426"/>
        <v>29.88</v>
      </c>
      <c r="V1503" s="66">
        <f t="shared" si="417"/>
        <v>605876.76</v>
      </c>
      <c r="W1503" s="66" t="str">
        <f t="shared" si="418"/>
        <v>1 &gt; 4</v>
      </c>
      <c r="X1503" s="66">
        <f>A1503+SUMIFS(Presensi!F:F,Presensi!E:E,'Entry Data'!AP1503)</f>
        <v>1</v>
      </c>
      <c r="Y1503" s="66">
        <f>IFERROR(INDEX('Retasi Pricing'!F:F,MATCH('Entry Data'!AM1503,'Retasi Pricing'!E:E,0))*X1503,"")</f>
        <v>27500</v>
      </c>
      <c r="Z1503" s="62" t="s">
        <v>26</v>
      </c>
      <c r="AA1503" s="62" t="s">
        <v>27</v>
      </c>
      <c r="AB1503" s="32"/>
      <c r="AC1503" s="32" t="s">
        <v>213</v>
      </c>
      <c r="AD1503" s="32" t="str">
        <f t="shared" si="419"/>
        <v/>
      </c>
      <c r="AF1503" s="5" t="str">
        <f t="shared" si="420"/>
        <v>alrandi44193</v>
      </c>
      <c r="AG1503" s="5" t="str">
        <f t="shared" si="421"/>
        <v>BMJ 07244193UTARADAY</v>
      </c>
      <c r="AH1503" s="5" t="str">
        <f t="shared" si="422"/>
        <v>alrandi44193UTARADAY</v>
      </c>
      <c r="AI1503" s="5" t="str">
        <f t="shared" si="423"/>
        <v>BMJ 07244193DAY</v>
      </c>
      <c r="AJ1503" s="5" t="str">
        <f t="shared" si="424"/>
        <v>alrandi44193DAY</v>
      </c>
      <c r="AK1503" s="5" t="str">
        <f t="shared" si="425"/>
        <v>alrandiBMJ</v>
      </c>
      <c r="AL1503" s="5" t="str">
        <f t="shared" si="427"/>
        <v>3UTARA</v>
      </c>
      <c r="AM1503" s="5" t="str">
        <f t="shared" si="428"/>
        <v>1 &gt; 4UTARA12 RODA</v>
      </c>
      <c r="AN1503" s="5" t="str">
        <f t="shared" si="429"/>
        <v>alrandiBMJ1 &gt; 4UTARA12 RODA</v>
      </c>
      <c r="AO1503" s="5" t="str">
        <f t="shared" si="430"/>
        <v>alrandi1 &gt; 4UTARA12 RODA</v>
      </c>
      <c r="AP1503" s="5" t="str">
        <f t="shared" si="431"/>
        <v>44193DAY</v>
      </c>
    </row>
    <row r="1504" spans="1:42" x14ac:dyDescent="0.3">
      <c r="A1504" s="33">
        <v>1</v>
      </c>
      <c r="B1504" s="33"/>
      <c r="C1504" s="70">
        <v>44193</v>
      </c>
      <c r="D1504" s="71" t="s">
        <v>19</v>
      </c>
      <c r="E1504" s="70">
        <v>44193</v>
      </c>
      <c r="F1504" s="71">
        <v>5157504</v>
      </c>
      <c r="G1504" s="33" t="s">
        <v>20</v>
      </c>
      <c r="H1504" s="33" t="s">
        <v>21</v>
      </c>
      <c r="I1504" s="33" t="s">
        <v>51</v>
      </c>
      <c r="J1504" s="33" t="s">
        <v>46</v>
      </c>
      <c r="K1504" s="63" t="s">
        <v>82</v>
      </c>
      <c r="L1504" s="32" t="str">
        <f t="shared" si="414"/>
        <v>AXOR4843</v>
      </c>
      <c r="M1504" s="32" t="str">
        <f t="shared" si="415"/>
        <v>BMJ</v>
      </c>
      <c r="N1504" s="32" t="str">
        <f t="shared" si="416"/>
        <v>12 RODA</v>
      </c>
      <c r="O1504" s="146">
        <v>0.5505902777777778</v>
      </c>
      <c r="P1504" s="65">
        <v>44193.55059027778</v>
      </c>
      <c r="Q1504" s="65"/>
      <c r="R1504" s="66">
        <v>4</v>
      </c>
      <c r="S1504" s="66">
        <v>53580</v>
      </c>
      <c r="T1504" s="66">
        <v>20080</v>
      </c>
      <c r="U1504" s="67">
        <f t="shared" si="426"/>
        <v>33.5</v>
      </c>
      <c r="V1504" s="66">
        <f t="shared" si="417"/>
        <v>679279.5</v>
      </c>
      <c r="W1504" s="66" t="str">
        <f t="shared" si="418"/>
        <v>1 &gt; 4</v>
      </c>
      <c r="X1504" s="66">
        <f>A1504+SUMIFS(Presensi!F:F,Presensi!E:E,'Entry Data'!AP1504)</f>
        <v>1</v>
      </c>
      <c r="Y1504" s="66">
        <f>IFERROR(INDEX('Retasi Pricing'!F:F,MATCH('Entry Data'!AM1504,'Retasi Pricing'!E:E,0))*X1504,"")</f>
        <v>27500</v>
      </c>
      <c r="Z1504" s="62" t="s">
        <v>26</v>
      </c>
      <c r="AA1504" s="62" t="s">
        <v>27</v>
      </c>
      <c r="AB1504" s="32"/>
      <c r="AC1504" s="32" t="s">
        <v>213</v>
      </c>
      <c r="AD1504" s="32" t="str">
        <f t="shared" si="419"/>
        <v/>
      </c>
      <c r="AF1504" s="5" t="str">
        <f t="shared" si="420"/>
        <v>alrandi44193</v>
      </c>
      <c r="AG1504" s="5" t="str">
        <f t="shared" si="421"/>
        <v>BMJ 07244193UTARADAY</v>
      </c>
      <c r="AH1504" s="5" t="str">
        <f t="shared" si="422"/>
        <v>alrandi44193UTARADAY</v>
      </c>
      <c r="AI1504" s="5" t="str">
        <f t="shared" si="423"/>
        <v>BMJ 07244193DAY</v>
      </c>
      <c r="AJ1504" s="5" t="str">
        <f t="shared" si="424"/>
        <v>alrandi44193DAY</v>
      </c>
      <c r="AK1504" s="5" t="str">
        <f t="shared" si="425"/>
        <v>alrandiBMJ</v>
      </c>
      <c r="AL1504" s="5" t="str">
        <f t="shared" si="427"/>
        <v>4UTARA</v>
      </c>
      <c r="AM1504" s="5" t="str">
        <f t="shared" si="428"/>
        <v>1 &gt; 4UTARA12 RODA</v>
      </c>
      <c r="AN1504" s="5" t="str">
        <f t="shared" si="429"/>
        <v>alrandiBMJ1 &gt; 4UTARA12 RODA</v>
      </c>
      <c r="AO1504" s="5" t="str">
        <f t="shared" si="430"/>
        <v>alrandi1 &gt; 4UTARA12 RODA</v>
      </c>
      <c r="AP1504" s="5" t="str">
        <f t="shared" si="431"/>
        <v>44193DAY</v>
      </c>
    </row>
    <row r="1505" spans="1:42" x14ac:dyDescent="0.3">
      <c r="A1505" s="33">
        <v>1</v>
      </c>
      <c r="B1505" s="33"/>
      <c r="C1505" s="70">
        <v>44193</v>
      </c>
      <c r="D1505" s="71" t="s">
        <v>19</v>
      </c>
      <c r="E1505" s="70">
        <v>44193</v>
      </c>
      <c r="F1505" s="71">
        <v>5157614</v>
      </c>
      <c r="G1505" s="33" t="s">
        <v>20</v>
      </c>
      <c r="H1505" s="33" t="s">
        <v>21</v>
      </c>
      <c r="I1505" s="33" t="s">
        <v>51</v>
      </c>
      <c r="J1505" s="33" t="s">
        <v>46</v>
      </c>
      <c r="K1505" s="63" t="s">
        <v>82</v>
      </c>
      <c r="L1505" s="32" t="str">
        <f t="shared" si="414"/>
        <v>AXOR4843</v>
      </c>
      <c r="M1505" s="32" t="str">
        <f t="shared" si="415"/>
        <v>BMJ</v>
      </c>
      <c r="N1505" s="32" t="str">
        <f t="shared" si="416"/>
        <v>12 RODA</v>
      </c>
      <c r="O1505" s="146">
        <v>0.63233796296296296</v>
      </c>
      <c r="P1505" s="65">
        <v>44193.632337962961</v>
      </c>
      <c r="Q1505" s="65"/>
      <c r="R1505" s="66">
        <v>5</v>
      </c>
      <c r="S1505" s="66">
        <v>51760</v>
      </c>
      <c r="T1505" s="66">
        <v>20080</v>
      </c>
      <c r="U1505" s="67">
        <f t="shared" si="426"/>
        <v>31.68</v>
      </c>
      <c r="V1505" s="66">
        <f t="shared" si="417"/>
        <v>642375.36</v>
      </c>
      <c r="W1505" s="66" t="str">
        <f t="shared" si="418"/>
        <v>&gt; 5</v>
      </c>
      <c r="X1505" s="66">
        <f>A1505+SUMIFS(Presensi!F:F,Presensi!E:E,'Entry Data'!AP1505)</f>
        <v>1</v>
      </c>
      <c r="Y1505" s="66">
        <f>IFERROR(INDEX('Retasi Pricing'!F:F,MATCH('Entry Data'!AM1505,'Retasi Pricing'!E:E,0))*X1505,"")</f>
        <v>31200</v>
      </c>
      <c r="Z1505" s="62" t="s">
        <v>26</v>
      </c>
      <c r="AA1505" s="62" t="s">
        <v>27</v>
      </c>
      <c r="AB1505" s="32"/>
      <c r="AC1505" s="32" t="s">
        <v>213</v>
      </c>
      <c r="AD1505" s="32" t="str">
        <f t="shared" si="419"/>
        <v/>
      </c>
      <c r="AF1505" s="5" t="str">
        <f t="shared" si="420"/>
        <v>alrandi44193</v>
      </c>
      <c r="AG1505" s="5" t="str">
        <f t="shared" si="421"/>
        <v>BMJ 07244193UTARADAY</v>
      </c>
      <c r="AH1505" s="5" t="str">
        <f t="shared" si="422"/>
        <v>alrandi44193UTARADAY</v>
      </c>
      <c r="AI1505" s="5" t="str">
        <f t="shared" si="423"/>
        <v>BMJ 07244193DAY</v>
      </c>
      <c r="AJ1505" s="5" t="str">
        <f t="shared" si="424"/>
        <v>alrandi44193DAY</v>
      </c>
      <c r="AK1505" s="5" t="str">
        <f t="shared" si="425"/>
        <v>alrandiBMJ</v>
      </c>
      <c r="AL1505" s="5" t="str">
        <f t="shared" si="427"/>
        <v>5UTARA</v>
      </c>
      <c r="AM1505" s="5" t="str">
        <f t="shared" si="428"/>
        <v>&gt; 5UTARA12 RODA</v>
      </c>
      <c r="AN1505" s="5" t="str">
        <f t="shared" si="429"/>
        <v>alrandiBMJ&gt; 5UTARA12 RODA</v>
      </c>
      <c r="AO1505" s="5" t="str">
        <f t="shared" si="430"/>
        <v>alrandi&gt; 5UTARA12 RODA</v>
      </c>
      <c r="AP1505" s="5" t="str">
        <f t="shared" si="431"/>
        <v>44193DAY</v>
      </c>
    </row>
    <row r="1506" spans="1:42" x14ac:dyDescent="0.3">
      <c r="A1506" s="33">
        <v>1</v>
      </c>
      <c r="B1506" s="33"/>
      <c r="C1506" s="70">
        <v>44193</v>
      </c>
      <c r="D1506" s="71" t="s">
        <v>19</v>
      </c>
      <c r="E1506" s="70">
        <v>44193</v>
      </c>
      <c r="F1506" s="71">
        <v>5157323</v>
      </c>
      <c r="G1506" s="33" t="s">
        <v>20</v>
      </c>
      <c r="H1506" s="33" t="s">
        <v>21</v>
      </c>
      <c r="I1506" s="33" t="s">
        <v>45</v>
      </c>
      <c r="J1506" s="33" t="s">
        <v>46</v>
      </c>
      <c r="K1506" s="63" t="s">
        <v>83</v>
      </c>
      <c r="L1506" s="32" t="str">
        <f t="shared" si="414"/>
        <v>AXOR4843</v>
      </c>
      <c r="M1506" s="32" t="str">
        <f t="shared" si="415"/>
        <v>BMJ</v>
      </c>
      <c r="N1506" s="32" t="str">
        <f t="shared" si="416"/>
        <v>12 RODA</v>
      </c>
      <c r="O1506" s="146">
        <v>0.42346064814814816</v>
      </c>
      <c r="P1506" s="65">
        <v>44193.43240740741</v>
      </c>
      <c r="Q1506" s="65"/>
      <c r="R1506" s="66">
        <v>1</v>
      </c>
      <c r="S1506" s="66">
        <v>52360</v>
      </c>
      <c r="T1506" s="66">
        <v>20140</v>
      </c>
      <c r="U1506" s="67">
        <f t="shared" si="426"/>
        <v>32.22</v>
      </c>
      <c r="V1506" s="66">
        <f t="shared" si="417"/>
        <v>653324.93999999994</v>
      </c>
      <c r="W1506" s="66" t="str">
        <f t="shared" si="418"/>
        <v>1 &gt; 4</v>
      </c>
      <c r="X1506" s="66">
        <f>A1506+SUMIFS(Presensi!F:F,Presensi!E:E,'Entry Data'!AP1506)</f>
        <v>1</v>
      </c>
      <c r="Y1506" s="66">
        <f>IFERROR(INDEX('Retasi Pricing'!F:F,MATCH('Entry Data'!AM1506,'Retasi Pricing'!E:E,0))*X1506,"")</f>
        <v>27500</v>
      </c>
      <c r="Z1506" s="62" t="s">
        <v>26</v>
      </c>
      <c r="AA1506" s="62" t="s">
        <v>27</v>
      </c>
      <c r="AB1506" s="32"/>
      <c r="AC1506" s="32" t="s">
        <v>214</v>
      </c>
      <c r="AD1506" s="32" t="str">
        <f t="shared" si="419"/>
        <v/>
      </c>
      <c r="AF1506" s="5" t="str">
        <f t="shared" si="420"/>
        <v>pelani44193</v>
      </c>
      <c r="AG1506" s="5" t="str">
        <f t="shared" si="421"/>
        <v>BMJ 07344193UTARADAY</v>
      </c>
      <c r="AH1506" s="5" t="str">
        <f t="shared" si="422"/>
        <v>pelani44193UTARADAY</v>
      </c>
      <c r="AI1506" s="5" t="str">
        <f t="shared" si="423"/>
        <v>BMJ 07344193DAY</v>
      </c>
      <c r="AJ1506" s="5" t="str">
        <f t="shared" si="424"/>
        <v>pelani44193DAY</v>
      </c>
      <c r="AK1506" s="5" t="str">
        <f t="shared" si="425"/>
        <v>pelaniBMJ</v>
      </c>
      <c r="AL1506" s="5" t="str">
        <f t="shared" si="427"/>
        <v>1UTARA</v>
      </c>
      <c r="AM1506" s="5" t="str">
        <f t="shared" si="428"/>
        <v>1 &gt; 4UTARA12 RODA</v>
      </c>
      <c r="AN1506" s="5" t="str">
        <f t="shared" si="429"/>
        <v>pelaniBMJ1 &gt; 4UTARA12 RODA</v>
      </c>
      <c r="AO1506" s="5" t="str">
        <f t="shared" si="430"/>
        <v>pelani1 &gt; 4UTARA12 RODA</v>
      </c>
      <c r="AP1506" s="5" t="str">
        <f t="shared" si="431"/>
        <v>44193DAY</v>
      </c>
    </row>
    <row r="1507" spans="1:42" x14ac:dyDescent="0.3">
      <c r="A1507" s="33">
        <v>1</v>
      </c>
      <c r="B1507" s="33"/>
      <c r="C1507" s="70">
        <v>44193</v>
      </c>
      <c r="D1507" s="71" t="s">
        <v>19</v>
      </c>
      <c r="E1507" s="70">
        <v>44193</v>
      </c>
      <c r="F1507" s="71">
        <v>5157405</v>
      </c>
      <c r="G1507" s="33" t="s">
        <v>20</v>
      </c>
      <c r="H1507" s="33" t="s">
        <v>21</v>
      </c>
      <c r="I1507" s="33" t="s">
        <v>51</v>
      </c>
      <c r="J1507" s="33" t="s">
        <v>46</v>
      </c>
      <c r="K1507" s="63" t="s">
        <v>83</v>
      </c>
      <c r="L1507" s="32" t="str">
        <f t="shared" si="414"/>
        <v>AXOR4843</v>
      </c>
      <c r="M1507" s="32" t="str">
        <f t="shared" si="415"/>
        <v>BMJ</v>
      </c>
      <c r="N1507" s="32" t="str">
        <f t="shared" si="416"/>
        <v>12 RODA</v>
      </c>
      <c r="O1507" s="146">
        <v>0.47954861111111113</v>
      </c>
      <c r="P1507" s="65">
        <v>44193.479548611111</v>
      </c>
      <c r="Q1507" s="65"/>
      <c r="R1507" s="66">
        <v>2</v>
      </c>
      <c r="S1507" s="66">
        <v>50180</v>
      </c>
      <c r="T1507" s="66">
        <v>20140</v>
      </c>
      <c r="U1507" s="67">
        <f t="shared" si="426"/>
        <v>30.04</v>
      </c>
      <c r="V1507" s="66">
        <f t="shared" si="417"/>
        <v>609121.08000000007</v>
      </c>
      <c r="W1507" s="66" t="str">
        <f t="shared" si="418"/>
        <v>1 &gt; 4</v>
      </c>
      <c r="X1507" s="66">
        <f>A1507+SUMIFS(Presensi!F:F,Presensi!E:E,'Entry Data'!AP1507)</f>
        <v>1</v>
      </c>
      <c r="Y1507" s="66">
        <f>IFERROR(INDEX('Retasi Pricing'!F:F,MATCH('Entry Data'!AM1507,'Retasi Pricing'!E:E,0))*X1507,"")</f>
        <v>27500</v>
      </c>
      <c r="Z1507" s="62" t="s">
        <v>26</v>
      </c>
      <c r="AA1507" s="62" t="s">
        <v>27</v>
      </c>
      <c r="AB1507" s="32"/>
      <c r="AC1507" s="32" t="s">
        <v>214</v>
      </c>
      <c r="AD1507" s="32" t="str">
        <f t="shared" si="419"/>
        <v/>
      </c>
      <c r="AF1507" s="5" t="str">
        <f t="shared" si="420"/>
        <v>pelani44193</v>
      </c>
      <c r="AG1507" s="5" t="str">
        <f t="shared" si="421"/>
        <v>BMJ 07344193UTARADAY</v>
      </c>
      <c r="AH1507" s="5" t="str">
        <f t="shared" si="422"/>
        <v>pelani44193UTARADAY</v>
      </c>
      <c r="AI1507" s="5" t="str">
        <f t="shared" si="423"/>
        <v>BMJ 07344193DAY</v>
      </c>
      <c r="AJ1507" s="5" t="str">
        <f t="shared" si="424"/>
        <v>pelani44193DAY</v>
      </c>
      <c r="AK1507" s="5" t="str">
        <f t="shared" si="425"/>
        <v>pelaniBMJ</v>
      </c>
      <c r="AL1507" s="5" t="str">
        <f t="shared" si="427"/>
        <v>2UTARA</v>
      </c>
      <c r="AM1507" s="5" t="str">
        <f t="shared" si="428"/>
        <v>1 &gt; 4UTARA12 RODA</v>
      </c>
      <c r="AN1507" s="5" t="str">
        <f t="shared" si="429"/>
        <v>pelaniBMJ1 &gt; 4UTARA12 RODA</v>
      </c>
      <c r="AO1507" s="5" t="str">
        <f t="shared" si="430"/>
        <v>pelani1 &gt; 4UTARA12 RODA</v>
      </c>
      <c r="AP1507" s="5" t="str">
        <f t="shared" si="431"/>
        <v>44193DAY</v>
      </c>
    </row>
    <row r="1508" spans="1:42" x14ac:dyDescent="0.3">
      <c r="A1508" s="33">
        <v>1</v>
      </c>
      <c r="B1508" s="33"/>
      <c r="C1508" s="70">
        <v>44193</v>
      </c>
      <c r="D1508" s="71" t="s">
        <v>19</v>
      </c>
      <c r="E1508" s="70">
        <v>44193</v>
      </c>
      <c r="F1508" s="71">
        <v>5157487</v>
      </c>
      <c r="G1508" s="33" t="s">
        <v>20</v>
      </c>
      <c r="H1508" s="33" t="s">
        <v>21</v>
      </c>
      <c r="I1508" s="33" t="s">
        <v>51</v>
      </c>
      <c r="J1508" s="33" t="s">
        <v>46</v>
      </c>
      <c r="K1508" s="63" t="s">
        <v>83</v>
      </c>
      <c r="L1508" s="32" t="str">
        <f t="shared" si="414"/>
        <v>AXOR4843</v>
      </c>
      <c r="M1508" s="32" t="str">
        <f t="shared" si="415"/>
        <v>BMJ</v>
      </c>
      <c r="N1508" s="32" t="str">
        <f t="shared" si="416"/>
        <v>12 RODA</v>
      </c>
      <c r="O1508" s="146">
        <v>0.53625</v>
      </c>
      <c r="P1508" s="65">
        <v>44193.536249999997</v>
      </c>
      <c r="Q1508" s="65"/>
      <c r="R1508" s="66">
        <v>3</v>
      </c>
      <c r="S1508" s="66">
        <v>56260</v>
      </c>
      <c r="T1508" s="66">
        <v>20140</v>
      </c>
      <c r="U1508" s="67">
        <f t="shared" si="426"/>
        <v>36.119999999999997</v>
      </c>
      <c r="V1508" s="66">
        <f t="shared" si="417"/>
        <v>732405.24</v>
      </c>
      <c r="W1508" s="66" t="str">
        <f t="shared" si="418"/>
        <v>1 &gt; 4</v>
      </c>
      <c r="X1508" s="66">
        <f>A1508+SUMIFS(Presensi!F:F,Presensi!E:E,'Entry Data'!AP1508)</f>
        <v>1</v>
      </c>
      <c r="Y1508" s="66">
        <f>IFERROR(INDEX('Retasi Pricing'!F:F,MATCH('Entry Data'!AM1508,'Retasi Pricing'!E:E,0))*X1508,"")</f>
        <v>27500</v>
      </c>
      <c r="Z1508" s="62" t="s">
        <v>26</v>
      </c>
      <c r="AA1508" s="62" t="s">
        <v>27</v>
      </c>
      <c r="AB1508" s="32"/>
      <c r="AC1508" s="32" t="s">
        <v>214</v>
      </c>
      <c r="AD1508" s="32" t="str">
        <f t="shared" si="419"/>
        <v/>
      </c>
      <c r="AF1508" s="5" t="str">
        <f t="shared" si="420"/>
        <v>pelani44193</v>
      </c>
      <c r="AG1508" s="5" t="str">
        <f t="shared" si="421"/>
        <v>BMJ 07344193UTARADAY</v>
      </c>
      <c r="AH1508" s="5" t="str">
        <f t="shared" si="422"/>
        <v>pelani44193UTARADAY</v>
      </c>
      <c r="AI1508" s="5" t="str">
        <f t="shared" si="423"/>
        <v>BMJ 07344193DAY</v>
      </c>
      <c r="AJ1508" s="5" t="str">
        <f t="shared" si="424"/>
        <v>pelani44193DAY</v>
      </c>
      <c r="AK1508" s="5" t="str">
        <f t="shared" si="425"/>
        <v>pelaniBMJ</v>
      </c>
      <c r="AL1508" s="5" t="str">
        <f t="shared" si="427"/>
        <v>3UTARA</v>
      </c>
      <c r="AM1508" s="5" t="str">
        <f t="shared" si="428"/>
        <v>1 &gt; 4UTARA12 RODA</v>
      </c>
      <c r="AN1508" s="5" t="str">
        <f t="shared" si="429"/>
        <v>pelaniBMJ1 &gt; 4UTARA12 RODA</v>
      </c>
      <c r="AO1508" s="5" t="str">
        <f t="shared" si="430"/>
        <v>pelani1 &gt; 4UTARA12 RODA</v>
      </c>
      <c r="AP1508" s="5" t="str">
        <f t="shared" si="431"/>
        <v>44193DAY</v>
      </c>
    </row>
    <row r="1509" spans="1:42" x14ac:dyDescent="0.3">
      <c r="A1509" s="33">
        <v>1</v>
      </c>
      <c r="B1509" s="33"/>
      <c r="C1509" s="70">
        <v>44193</v>
      </c>
      <c r="D1509" s="71" t="s">
        <v>19</v>
      </c>
      <c r="E1509" s="70">
        <v>44193</v>
      </c>
      <c r="F1509" s="71">
        <v>5157579</v>
      </c>
      <c r="G1509" s="33" t="s">
        <v>20</v>
      </c>
      <c r="H1509" s="33" t="s">
        <v>21</v>
      </c>
      <c r="I1509" s="33" t="s">
        <v>51</v>
      </c>
      <c r="J1509" s="33" t="s">
        <v>46</v>
      </c>
      <c r="K1509" s="63" t="s">
        <v>83</v>
      </c>
      <c r="L1509" s="32" t="str">
        <f t="shared" si="414"/>
        <v>AXOR4843</v>
      </c>
      <c r="M1509" s="32" t="str">
        <f t="shared" si="415"/>
        <v>BMJ</v>
      </c>
      <c r="N1509" s="32" t="str">
        <f t="shared" si="416"/>
        <v>12 RODA</v>
      </c>
      <c r="O1509" s="146">
        <v>0.60868055555555556</v>
      </c>
      <c r="P1509" s="65">
        <v>44193.608680555553</v>
      </c>
      <c r="Q1509" s="65"/>
      <c r="R1509" s="66">
        <v>4</v>
      </c>
      <c r="S1509" s="66">
        <v>53560</v>
      </c>
      <c r="T1509" s="66">
        <v>20140</v>
      </c>
      <c r="U1509" s="67">
        <f t="shared" si="426"/>
        <v>33.42</v>
      </c>
      <c r="V1509" s="66">
        <f t="shared" si="417"/>
        <v>677657.34000000008</v>
      </c>
      <c r="W1509" s="66" t="str">
        <f t="shared" si="418"/>
        <v>1 &gt; 4</v>
      </c>
      <c r="X1509" s="66">
        <f>A1509+SUMIFS(Presensi!F:F,Presensi!E:E,'Entry Data'!AP1509)</f>
        <v>1</v>
      </c>
      <c r="Y1509" s="66">
        <f>IFERROR(INDEX('Retasi Pricing'!F:F,MATCH('Entry Data'!AM1509,'Retasi Pricing'!E:E,0))*X1509,"")</f>
        <v>27500</v>
      </c>
      <c r="Z1509" s="62" t="s">
        <v>26</v>
      </c>
      <c r="AA1509" s="62" t="s">
        <v>27</v>
      </c>
      <c r="AB1509" s="32"/>
      <c r="AC1509" s="32" t="s">
        <v>214</v>
      </c>
      <c r="AD1509" s="32" t="str">
        <f t="shared" si="419"/>
        <v/>
      </c>
      <c r="AF1509" s="5" t="str">
        <f t="shared" si="420"/>
        <v>pelani44193</v>
      </c>
      <c r="AG1509" s="5" t="str">
        <f t="shared" si="421"/>
        <v>BMJ 07344193UTARADAY</v>
      </c>
      <c r="AH1509" s="5" t="str">
        <f t="shared" si="422"/>
        <v>pelani44193UTARADAY</v>
      </c>
      <c r="AI1509" s="5" t="str">
        <f t="shared" si="423"/>
        <v>BMJ 07344193DAY</v>
      </c>
      <c r="AJ1509" s="5" t="str">
        <f t="shared" si="424"/>
        <v>pelani44193DAY</v>
      </c>
      <c r="AK1509" s="5" t="str">
        <f t="shared" si="425"/>
        <v>pelaniBMJ</v>
      </c>
      <c r="AL1509" s="5" t="str">
        <f t="shared" si="427"/>
        <v>4UTARA</v>
      </c>
      <c r="AM1509" s="5" t="str">
        <f t="shared" si="428"/>
        <v>1 &gt; 4UTARA12 RODA</v>
      </c>
      <c r="AN1509" s="5" t="str">
        <f t="shared" si="429"/>
        <v>pelaniBMJ1 &gt; 4UTARA12 RODA</v>
      </c>
      <c r="AO1509" s="5" t="str">
        <f t="shared" si="430"/>
        <v>pelani1 &gt; 4UTARA12 RODA</v>
      </c>
      <c r="AP1509" s="5" t="str">
        <f t="shared" si="431"/>
        <v>44193DAY</v>
      </c>
    </row>
    <row r="1510" spans="1:42" x14ac:dyDescent="0.3">
      <c r="A1510" s="33">
        <v>1</v>
      </c>
      <c r="B1510" s="33"/>
      <c r="C1510" s="70">
        <v>44193</v>
      </c>
      <c r="D1510" s="71" t="s">
        <v>19</v>
      </c>
      <c r="E1510" s="70">
        <v>44193</v>
      </c>
      <c r="F1510" s="71">
        <v>5157658</v>
      </c>
      <c r="G1510" s="33" t="s">
        <v>20</v>
      </c>
      <c r="H1510" s="33" t="s">
        <v>21</v>
      </c>
      <c r="I1510" s="33" t="s">
        <v>45</v>
      </c>
      <c r="J1510" s="33" t="s">
        <v>46</v>
      </c>
      <c r="K1510" s="63" t="s">
        <v>83</v>
      </c>
      <c r="L1510" s="32" t="str">
        <f t="shared" si="414"/>
        <v>AXOR4843</v>
      </c>
      <c r="M1510" s="32" t="str">
        <f t="shared" si="415"/>
        <v>BMJ</v>
      </c>
      <c r="N1510" s="32" t="str">
        <f t="shared" si="416"/>
        <v>12 RODA</v>
      </c>
      <c r="O1510" s="146">
        <v>0.66590277777777784</v>
      </c>
      <c r="P1510" s="65">
        <v>44193.665902777779</v>
      </c>
      <c r="Q1510" s="65"/>
      <c r="R1510" s="66">
        <v>5</v>
      </c>
      <c r="S1510" s="66">
        <v>50360</v>
      </c>
      <c r="T1510" s="66">
        <v>20140</v>
      </c>
      <c r="U1510" s="67">
        <f t="shared" si="426"/>
        <v>30.22</v>
      </c>
      <c r="V1510" s="66">
        <f t="shared" si="417"/>
        <v>612770.93999999994</v>
      </c>
      <c r="W1510" s="66" t="str">
        <f t="shared" si="418"/>
        <v>&gt; 5</v>
      </c>
      <c r="X1510" s="66">
        <f>A1510+SUMIFS(Presensi!F:F,Presensi!E:E,'Entry Data'!AP1510)</f>
        <v>1</v>
      </c>
      <c r="Y1510" s="66">
        <f>IFERROR(INDEX('Retasi Pricing'!F:F,MATCH('Entry Data'!AM1510,'Retasi Pricing'!E:E,0))*X1510,"")</f>
        <v>31200</v>
      </c>
      <c r="Z1510" s="62" t="s">
        <v>26</v>
      </c>
      <c r="AA1510" s="62" t="s">
        <v>27</v>
      </c>
      <c r="AB1510" s="32"/>
      <c r="AC1510" s="32" t="s">
        <v>214</v>
      </c>
      <c r="AD1510" s="32" t="str">
        <f t="shared" si="419"/>
        <v/>
      </c>
      <c r="AF1510" s="5" t="str">
        <f t="shared" si="420"/>
        <v>pelani44193</v>
      </c>
      <c r="AG1510" s="5" t="str">
        <f t="shared" si="421"/>
        <v>BMJ 07344193UTARADAY</v>
      </c>
      <c r="AH1510" s="5" t="str">
        <f t="shared" si="422"/>
        <v>pelani44193UTARADAY</v>
      </c>
      <c r="AI1510" s="5" t="str">
        <f t="shared" si="423"/>
        <v>BMJ 07344193DAY</v>
      </c>
      <c r="AJ1510" s="5" t="str">
        <f t="shared" si="424"/>
        <v>pelani44193DAY</v>
      </c>
      <c r="AK1510" s="5" t="str">
        <f t="shared" si="425"/>
        <v>pelaniBMJ</v>
      </c>
      <c r="AL1510" s="5" t="str">
        <f t="shared" si="427"/>
        <v>5UTARA</v>
      </c>
      <c r="AM1510" s="5" t="str">
        <f t="shared" si="428"/>
        <v>&gt; 5UTARA12 RODA</v>
      </c>
      <c r="AN1510" s="5" t="str">
        <f t="shared" si="429"/>
        <v>pelaniBMJ&gt; 5UTARA12 RODA</v>
      </c>
      <c r="AO1510" s="5" t="str">
        <f t="shared" si="430"/>
        <v>pelani&gt; 5UTARA12 RODA</v>
      </c>
      <c r="AP1510" s="5" t="str">
        <f t="shared" si="431"/>
        <v>44193DAY</v>
      </c>
    </row>
    <row r="1511" spans="1:42" x14ac:dyDescent="0.3">
      <c r="A1511" s="33">
        <v>1</v>
      </c>
      <c r="B1511" s="33"/>
      <c r="C1511" s="70">
        <v>44193</v>
      </c>
      <c r="D1511" s="71" t="s">
        <v>19</v>
      </c>
      <c r="E1511" s="70">
        <v>44193</v>
      </c>
      <c r="F1511" s="71">
        <v>5157763</v>
      </c>
      <c r="G1511" s="33" t="s">
        <v>20</v>
      </c>
      <c r="H1511" s="33" t="s">
        <v>21</v>
      </c>
      <c r="I1511" s="33" t="s">
        <v>45</v>
      </c>
      <c r="J1511" s="33" t="s">
        <v>46</v>
      </c>
      <c r="K1511" s="63" t="s">
        <v>83</v>
      </c>
      <c r="L1511" s="32" t="str">
        <f t="shared" si="414"/>
        <v>AXOR4843</v>
      </c>
      <c r="M1511" s="32" t="str">
        <f t="shared" si="415"/>
        <v>BMJ</v>
      </c>
      <c r="N1511" s="32" t="str">
        <f t="shared" si="416"/>
        <v>12 RODA</v>
      </c>
      <c r="O1511" s="146">
        <v>0.75296296296296295</v>
      </c>
      <c r="P1511" s="65">
        <v>44193.752962962964</v>
      </c>
      <c r="Q1511" s="65"/>
      <c r="R1511" s="66">
        <v>6</v>
      </c>
      <c r="S1511" s="66">
        <v>49620</v>
      </c>
      <c r="T1511" s="66">
        <v>20140</v>
      </c>
      <c r="U1511" s="67">
        <f t="shared" si="426"/>
        <v>29.48</v>
      </c>
      <c r="V1511" s="66">
        <f t="shared" si="417"/>
        <v>597765.96</v>
      </c>
      <c r="W1511" s="66" t="str">
        <f t="shared" si="418"/>
        <v>&gt; 6</v>
      </c>
      <c r="X1511" s="66">
        <f>A1511+SUMIFS(Presensi!F:F,Presensi!E:E,'Entry Data'!AP1511)</f>
        <v>1</v>
      </c>
      <c r="Y1511" s="66">
        <f>IFERROR(INDEX('Retasi Pricing'!F:F,MATCH('Entry Data'!AM1511,'Retasi Pricing'!E:E,0))*X1511,"")</f>
        <v>34450</v>
      </c>
      <c r="Z1511" s="62" t="s">
        <v>26</v>
      </c>
      <c r="AA1511" s="62" t="s">
        <v>27</v>
      </c>
      <c r="AB1511" s="32"/>
      <c r="AC1511" s="32" t="s">
        <v>214</v>
      </c>
      <c r="AD1511" s="32" t="str">
        <f t="shared" si="419"/>
        <v/>
      </c>
      <c r="AF1511" s="5" t="str">
        <f t="shared" si="420"/>
        <v>pelani44193</v>
      </c>
      <c r="AG1511" s="5" t="str">
        <f t="shared" si="421"/>
        <v>BMJ 07344193UTARADAY</v>
      </c>
      <c r="AH1511" s="5" t="str">
        <f t="shared" si="422"/>
        <v>pelani44193UTARADAY</v>
      </c>
      <c r="AI1511" s="5" t="str">
        <f t="shared" si="423"/>
        <v>BMJ 07344193DAY</v>
      </c>
      <c r="AJ1511" s="5" t="str">
        <f t="shared" si="424"/>
        <v>pelani44193DAY</v>
      </c>
      <c r="AK1511" s="5" t="str">
        <f t="shared" si="425"/>
        <v>pelaniBMJ</v>
      </c>
      <c r="AL1511" s="5" t="str">
        <f t="shared" si="427"/>
        <v>6UTARA</v>
      </c>
      <c r="AM1511" s="5" t="str">
        <f t="shared" si="428"/>
        <v>&gt; 6UTARA12 RODA</v>
      </c>
      <c r="AN1511" s="5" t="str">
        <f t="shared" si="429"/>
        <v>pelaniBMJ&gt; 6UTARA12 RODA</v>
      </c>
      <c r="AO1511" s="5" t="str">
        <f t="shared" si="430"/>
        <v>pelani&gt; 6UTARA12 RODA</v>
      </c>
      <c r="AP1511" s="5" t="str">
        <f t="shared" si="431"/>
        <v>44193DAY</v>
      </c>
    </row>
    <row r="1512" spans="1:42" x14ac:dyDescent="0.3">
      <c r="A1512" s="33">
        <v>1</v>
      </c>
      <c r="B1512" s="33"/>
      <c r="C1512" s="70">
        <v>44193</v>
      </c>
      <c r="D1512" s="71" t="s">
        <v>19</v>
      </c>
      <c r="E1512" s="70">
        <v>44193</v>
      </c>
      <c r="F1512" s="71">
        <v>5157391</v>
      </c>
      <c r="G1512" s="33" t="s">
        <v>20</v>
      </c>
      <c r="H1512" s="33" t="s">
        <v>21</v>
      </c>
      <c r="I1512" s="33" t="s">
        <v>51</v>
      </c>
      <c r="J1512" s="33" t="s">
        <v>46</v>
      </c>
      <c r="K1512" s="63" t="s">
        <v>85</v>
      </c>
      <c r="L1512" s="32" t="str">
        <f t="shared" si="414"/>
        <v>AXOR4843</v>
      </c>
      <c r="M1512" s="32" t="str">
        <f t="shared" si="415"/>
        <v>BMJ</v>
      </c>
      <c r="N1512" s="32" t="str">
        <f t="shared" si="416"/>
        <v>12 RODA</v>
      </c>
      <c r="O1512" s="146">
        <v>0.47164351851851855</v>
      </c>
      <c r="P1512" s="65">
        <v>44193.479988425926</v>
      </c>
      <c r="Q1512" s="65"/>
      <c r="R1512" s="66">
        <v>1</v>
      </c>
      <c r="S1512" s="66">
        <v>53980</v>
      </c>
      <c r="T1512" s="66">
        <v>19760</v>
      </c>
      <c r="U1512" s="67">
        <f t="shared" si="426"/>
        <v>34.22</v>
      </c>
      <c r="V1512" s="66">
        <f t="shared" si="417"/>
        <v>693878.94</v>
      </c>
      <c r="W1512" s="66" t="str">
        <f t="shared" si="418"/>
        <v>1 &gt; 4</v>
      </c>
      <c r="X1512" s="66">
        <f>A1512+SUMIFS(Presensi!F:F,Presensi!E:E,'Entry Data'!AP1512)</f>
        <v>1</v>
      </c>
      <c r="Y1512" s="66">
        <f>IFERROR(INDEX('Retasi Pricing'!F:F,MATCH('Entry Data'!AM1512,'Retasi Pricing'!E:E,0))*X1512,"")</f>
        <v>27500</v>
      </c>
      <c r="Z1512" s="62" t="s">
        <v>26</v>
      </c>
      <c r="AA1512" s="62" t="s">
        <v>27</v>
      </c>
      <c r="AB1512" s="32"/>
      <c r="AC1512" s="32" t="s">
        <v>281</v>
      </c>
      <c r="AD1512" s="32" t="str">
        <f t="shared" si="419"/>
        <v/>
      </c>
      <c r="AF1512" s="5" t="str">
        <f t="shared" si="420"/>
        <v>m.sainuddin kasim44193</v>
      </c>
      <c r="AG1512" s="5" t="str">
        <f t="shared" si="421"/>
        <v>BMJ 07444193UTARADAY</v>
      </c>
      <c r="AH1512" s="5" t="str">
        <f t="shared" si="422"/>
        <v>m.sainuddin kasim44193UTARADAY</v>
      </c>
      <c r="AI1512" s="5" t="str">
        <f t="shared" si="423"/>
        <v>BMJ 07444193DAY</v>
      </c>
      <c r="AJ1512" s="5" t="str">
        <f t="shared" si="424"/>
        <v>m.sainuddin kasim44193DAY</v>
      </c>
      <c r="AK1512" s="5" t="str">
        <f t="shared" si="425"/>
        <v>m.sainuddin kasimBMJ</v>
      </c>
      <c r="AL1512" s="5" t="str">
        <f t="shared" si="427"/>
        <v>1UTARA</v>
      </c>
      <c r="AM1512" s="5" t="str">
        <f t="shared" si="428"/>
        <v>1 &gt; 4UTARA12 RODA</v>
      </c>
      <c r="AN1512" s="5" t="str">
        <f t="shared" si="429"/>
        <v>m.sainuddin kasimBMJ1 &gt; 4UTARA12 RODA</v>
      </c>
      <c r="AO1512" s="5" t="str">
        <f t="shared" si="430"/>
        <v>m.sainuddin kasim1 &gt; 4UTARA12 RODA</v>
      </c>
      <c r="AP1512" s="5" t="str">
        <f t="shared" si="431"/>
        <v>44193DAY</v>
      </c>
    </row>
    <row r="1513" spans="1:42" x14ac:dyDescent="0.3">
      <c r="A1513" s="33">
        <v>1</v>
      </c>
      <c r="B1513" s="33"/>
      <c r="C1513" s="70">
        <v>44193</v>
      </c>
      <c r="D1513" s="71" t="s">
        <v>19</v>
      </c>
      <c r="E1513" s="70">
        <v>44193</v>
      </c>
      <c r="F1513" s="71">
        <v>5157720</v>
      </c>
      <c r="G1513" s="33" t="s">
        <v>20</v>
      </c>
      <c r="H1513" s="33" t="s">
        <v>50</v>
      </c>
      <c r="I1513" s="33" t="s">
        <v>51</v>
      </c>
      <c r="J1513" s="33" t="s">
        <v>53</v>
      </c>
      <c r="K1513" s="63" t="s">
        <v>85</v>
      </c>
      <c r="L1513" s="32" t="str">
        <f t="shared" si="414"/>
        <v>AXOR4843</v>
      </c>
      <c r="M1513" s="32" t="str">
        <f t="shared" si="415"/>
        <v>BMJ</v>
      </c>
      <c r="N1513" s="32" t="str">
        <f t="shared" si="416"/>
        <v>12 RODA</v>
      </c>
      <c r="O1513" s="146">
        <v>0.70958333333333334</v>
      </c>
      <c r="P1513" s="65">
        <v>44193.709583333337</v>
      </c>
      <c r="Q1513" s="65"/>
      <c r="R1513" s="66">
        <v>2</v>
      </c>
      <c r="S1513" s="66">
        <v>53480</v>
      </c>
      <c r="T1513" s="66">
        <v>19760</v>
      </c>
      <c r="U1513" s="67">
        <f t="shared" si="426"/>
        <v>33.72</v>
      </c>
      <c r="V1513" s="66">
        <f t="shared" si="417"/>
        <v>683740.44</v>
      </c>
      <c r="W1513" s="66" t="str">
        <f t="shared" si="418"/>
        <v>1 &gt; 4</v>
      </c>
      <c r="X1513" s="66">
        <f>A1513+SUMIFS(Presensi!F:F,Presensi!E:E,'Entry Data'!AP1513)</f>
        <v>1</v>
      </c>
      <c r="Y1513" s="66">
        <f>IFERROR(INDEX('Retasi Pricing'!F:F,MATCH('Entry Data'!AM1513,'Retasi Pricing'!E:E,0))*X1513,"")</f>
        <v>27500</v>
      </c>
      <c r="Z1513" s="62" t="s">
        <v>26</v>
      </c>
      <c r="AA1513" s="62" t="s">
        <v>27</v>
      </c>
      <c r="AB1513" s="32"/>
      <c r="AC1513" s="32" t="s">
        <v>281</v>
      </c>
      <c r="AD1513" s="32" t="str">
        <f t="shared" si="419"/>
        <v/>
      </c>
      <c r="AF1513" s="5" t="str">
        <f t="shared" si="420"/>
        <v>m.sainuddin kasim44193</v>
      </c>
      <c r="AG1513" s="5" t="str">
        <f t="shared" si="421"/>
        <v>BMJ 07444193UTARADAY</v>
      </c>
      <c r="AH1513" s="5" t="str">
        <f t="shared" si="422"/>
        <v>m.sainuddin kasim44193UTARADAY</v>
      </c>
      <c r="AI1513" s="5" t="str">
        <f t="shared" si="423"/>
        <v>BMJ 07444193DAY</v>
      </c>
      <c r="AJ1513" s="5" t="str">
        <f t="shared" si="424"/>
        <v>m.sainuddin kasim44193DAY</v>
      </c>
      <c r="AK1513" s="5" t="str">
        <f t="shared" si="425"/>
        <v>m.sainuddin kasimBMJ</v>
      </c>
      <c r="AL1513" s="5" t="str">
        <f t="shared" si="427"/>
        <v>2UTARA</v>
      </c>
      <c r="AM1513" s="5" t="str">
        <f t="shared" si="428"/>
        <v>1 &gt; 4UTARA12 RODA</v>
      </c>
      <c r="AN1513" s="5" t="str">
        <f t="shared" si="429"/>
        <v>m.sainuddin kasimBMJ1 &gt; 4UTARA12 RODA</v>
      </c>
      <c r="AO1513" s="5" t="str">
        <f t="shared" si="430"/>
        <v>m.sainuddin kasim1 &gt; 4UTARA12 RODA</v>
      </c>
      <c r="AP1513" s="5" t="str">
        <f t="shared" si="431"/>
        <v>44193DAY</v>
      </c>
    </row>
    <row r="1514" spans="1:42" x14ac:dyDescent="0.3">
      <c r="A1514" s="33">
        <v>1</v>
      </c>
      <c r="B1514" s="33"/>
      <c r="C1514" s="70">
        <v>44193</v>
      </c>
      <c r="D1514" s="71" t="s">
        <v>87</v>
      </c>
      <c r="E1514" s="70">
        <v>44193</v>
      </c>
      <c r="F1514" s="71">
        <v>5157880</v>
      </c>
      <c r="G1514" s="33" t="s">
        <v>20</v>
      </c>
      <c r="H1514" s="33" t="s">
        <v>50</v>
      </c>
      <c r="I1514" s="33" t="s">
        <v>51</v>
      </c>
      <c r="J1514" s="33" t="s">
        <v>53</v>
      </c>
      <c r="K1514" s="63" t="s">
        <v>25</v>
      </c>
      <c r="L1514" s="32" t="str">
        <f t="shared" si="414"/>
        <v>CGE370</v>
      </c>
      <c r="M1514" s="32" t="str">
        <f t="shared" si="415"/>
        <v>BMJ II</v>
      </c>
      <c r="N1514" s="32" t="str">
        <f t="shared" si="416"/>
        <v>12 RODA</v>
      </c>
      <c r="O1514" s="146">
        <v>0.86925925925925929</v>
      </c>
      <c r="P1514" s="65">
        <v>44193.875347222223</v>
      </c>
      <c r="Q1514" s="65"/>
      <c r="R1514" s="66">
        <v>1</v>
      </c>
      <c r="S1514" s="66">
        <v>46740</v>
      </c>
      <c r="T1514" s="66">
        <v>18680</v>
      </c>
      <c r="U1514" s="67">
        <f t="shared" si="426"/>
        <v>28.06</v>
      </c>
      <c r="V1514" s="66">
        <f t="shared" si="417"/>
        <v>568972.61999999988</v>
      </c>
      <c r="W1514" s="66" t="str">
        <f t="shared" si="418"/>
        <v>1 &gt; 4</v>
      </c>
      <c r="X1514" s="66">
        <f>A1514+SUMIFS(Presensi!F:F,Presensi!E:E,'Entry Data'!AP1514)</f>
        <v>1</v>
      </c>
      <c r="Y1514" s="66">
        <f>IFERROR(INDEX('Retasi Pricing'!F:F,MATCH('Entry Data'!AM1514,'Retasi Pricing'!E:E,0))*X1514,"")</f>
        <v>27500</v>
      </c>
      <c r="Z1514" s="62" t="s">
        <v>26</v>
      </c>
      <c r="AA1514" s="62" t="s">
        <v>27</v>
      </c>
      <c r="AB1514" s="32"/>
      <c r="AC1514" s="32" t="s">
        <v>218</v>
      </c>
      <c r="AD1514" s="32" t="str">
        <f t="shared" si="419"/>
        <v/>
      </c>
      <c r="AF1514" s="5" t="str">
        <f t="shared" si="420"/>
        <v>putut junaedi44193</v>
      </c>
      <c r="AG1514" s="5" t="str">
        <f t="shared" si="421"/>
        <v>BMJ 04044193UTARANIGHT</v>
      </c>
      <c r="AH1514" s="5" t="str">
        <f t="shared" si="422"/>
        <v>putut junaedi44193UTARANIGHT</v>
      </c>
      <c r="AI1514" s="5" t="str">
        <f t="shared" si="423"/>
        <v>BMJ 04044193NIGHT</v>
      </c>
      <c r="AJ1514" s="5" t="str">
        <f t="shared" si="424"/>
        <v>putut junaedi44193NIGHT</v>
      </c>
      <c r="AK1514" s="5" t="str">
        <f t="shared" si="425"/>
        <v>putut junaediBMJ II</v>
      </c>
      <c r="AL1514" s="5" t="str">
        <f t="shared" si="427"/>
        <v>1UTARA</v>
      </c>
      <c r="AM1514" s="5" t="str">
        <f t="shared" si="428"/>
        <v>1 &gt; 4UTARA12 RODA</v>
      </c>
      <c r="AN1514" s="5" t="str">
        <f t="shared" si="429"/>
        <v>putut junaediBMJ II1 &gt; 4UTARA12 RODA</v>
      </c>
      <c r="AO1514" s="5" t="str">
        <f t="shared" si="430"/>
        <v>putut junaedi1 &gt; 4UTARA12 RODA</v>
      </c>
      <c r="AP1514" s="5" t="str">
        <f t="shared" si="431"/>
        <v>44193NIGHT</v>
      </c>
    </row>
    <row r="1515" spans="1:42" x14ac:dyDescent="0.3">
      <c r="A1515" s="33">
        <v>1</v>
      </c>
      <c r="B1515" s="33"/>
      <c r="C1515" s="70">
        <v>44193</v>
      </c>
      <c r="D1515" s="71" t="s">
        <v>87</v>
      </c>
      <c r="E1515" s="70">
        <v>44193</v>
      </c>
      <c r="F1515" s="71">
        <v>5157963</v>
      </c>
      <c r="G1515" s="33" t="s">
        <v>20</v>
      </c>
      <c r="H1515" s="33" t="s">
        <v>50</v>
      </c>
      <c r="I1515" s="33" t="s">
        <v>51</v>
      </c>
      <c r="J1515" s="33" t="s">
        <v>53</v>
      </c>
      <c r="K1515" s="63" t="s">
        <v>25</v>
      </c>
      <c r="L1515" s="32" t="str">
        <f t="shared" si="414"/>
        <v>CGE370</v>
      </c>
      <c r="M1515" s="32" t="str">
        <f t="shared" si="415"/>
        <v>BMJ II</v>
      </c>
      <c r="N1515" s="32" t="str">
        <f t="shared" si="416"/>
        <v>12 RODA</v>
      </c>
      <c r="O1515" s="146">
        <v>0.93136574074074074</v>
      </c>
      <c r="P1515" s="65">
        <v>44193.93136574074</v>
      </c>
      <c r="Q1515" s="65"/>
      <c r="R1515" s="66">
        <v>2</v>
      </c>
      <c r="S1515" s="66">
        <v>47020</v>
      </c>
      <c r="T1515" s="66">
        <v>18680</v>
      </c>
      <c r="U1515" s="67">
        <f t="shared" si="426"/>
        <v>28.34</v>
      </c>
      <c r="V1515" s="66">
        <f t="shared" si="417"/>
        <v>574650.18000000005</v>
      </c>
      <c r="W1515" s="66" t="str">
        <f t="shared" si="418"/>
        <v>1 &gt; 4</v>
      </c>
      <c r="X1515" s="66">
        <f>A1515+SUMIFS(Presensi!F:F,Presensi!E:E,'Entry Data'!AP1515)</f>
        <v>1</v>
      </c>
      <c r="Y1515" s="66">
        <f>IFERROR(INDEX('Retasi Pricing'!F:F,MATCH('Entry Data'!AM1515,'Retasi Pricing'!E:E,0))*X1515,"")</f>
        <v>27500</v>
      </c>
      <c r="Z1515" s="62" t="s">
        <v>26</v>
      </c>
      <c r="AA1515" s="62" t="s">
        <v>27</v>
      </c>
      <c r="AB1515" s="32"/>
      <c r="AC1515" s="32" t="s">
        <v>218</v>
      </c>
      <c r="AD1515" s="32" t="str">
        <f t="shared" si="419"/>
        <v/>
      </c>
      <c r="AF1515" s="5" t="str">
        <f t="shared" si="420"/>
        <v>putut junaedi44193</v>
      </c>
      <c r="AG1515" s="5" t="str">
        <f t="shared" si="421"/>
        <v>BMJ 04044193UTARANIGHT</v>
      </c>
      <c r="AH1515" s="5" t="str">
        <f t="shared" si="422"/>
        <v>putut junaedi44193UTARANIGHT</v>
      </c>
      <c r="AI1515" s="5" t="str">
        <f t="shared" si="423"/>
        <v>BMJ 04044193NIGHT</v>
      </c>
      <c r="AJ1515" s="5" t="str">
        <f t="shared" si="424"/>
        <v>putut junaedi44193NIGHT</v>
      </c>
      <c r="AK1515" s="5" t="str">
        <f t="shared" si="425"/>
        <v>putut junaediBMJ II</v>
      </c>
      <c r="AL1515" s="5" t="str">
        <f t="shared" si="427"/>
        <v>2UTARA</v>
      </c>
      <c r="AM1515" s="5" t="str">
        <f t="shared" si="428"/>
        <v>1 &gt; 4UTARA12 RODA</v>
      </c>
      <c r="AN1515" s="5" t="str">
        <f t="shared" si="429"/>
        <v>putut junaediBMJ II1 &gt; 4UTARA12 RODA</v>
      </c>
      <c r="AO1515" s="5" t="str">
        <f t="shared" si="430"/>
        <v>putut junaedi1 &gt; 4UTARA12 RODA</v>
      </c>
      <c r="AP1515" s="5" t="str">
        <f t="shared" si="431"/>
        <v>44193NIGHT</v>
      </c>
    </row>
    <row r="1516" spans="1:42" x14ac:dyDescent="0.3">
      <c r="A1516" s="33">
        <v>1</v>
      </c>
      <c r="B1516" s="33"/>
      <c r="C1516" s="70">
        <v>44193</v>
      </c>
      <c r="D1516" s="71" t="s">
        <v>87</v>
      </c>
      <c r="E1516" s="70">
        <v>44193</v>
      </c>
      <c r="F1516" s="71">
        <v>5158046</v>
      </c>
      <c r="G1516" s="33" t="s">
        <v>20</v>
      </c>
      <c r="H1516" s="33" t="s">
        <v>50</v>
      </c>
      <c r="I1516" s="33" t="s">
        <v>51</v>
      </c>
      <c r="J1516" s="33" t="s">
        <v>53</v>
      </c>
      <c r="K1516" s="63" t="s">
        <v>25</v>
      </c>
      <c r="L1516" s="32" t="str">
        <f t="shared" ref="L1516:L1579" si="432">IFERROR(VLOOKUP(K1516,db_unit,2,FALSE),"")</f>
        <v>CGE370</v>
      </c>
      <c r="M1516" s="32" t="str">
        <f t="shared" ref="M1516:M1579" si="433">IFERROR(VLOOKUP(K1516,db_unit,3,FALSE),"")</f>
        <v>BMJ II</v>
      </c>
      <c r="N1516" s="32" t="str">
        <f t="shared" ref="N1516:N1579" si="434">IFERROR(VLOOKUP(K1516,db_unit,4,FALSE),"")</f>
        <v>12 RODA</v>
      </c>
      <c r="O1516" s="146">
        <v>0.99144675925925929</v>
      </c>
      <c r="P1516" s="65">
        <v>44193.991446759261</v>
      </c>
      <c r="Q1516" s="65"/>
      <c r="R1516" s="66">
        <v>3</v>
      </c>
      <c r="S1516" s="66">
        <v>47440</v>
      </c>
      <c r="T1516" s="66">
        <v>18680</v>
      </c>
      <c r="U1516" s="67">
        <f t="shared" si="426"/>
        <v>28.76</v>
      </c>
      <c r="V1516" s="66">
        <f t="shared" si="417"/>
        <v>583166.52</v>
      </c>
      <c r="W1516" s="66" t="str">
        <f t="shared" si="418"/>
        <v>1 &gt; 4</v>
      </c>
      <c r="X1516" s="66">
        <f>A1516+SUMIFS(Presensi!F:F,Presensi!E:E,'Entry Data'!AP1516)</f>
        <v>1</v>
      </c>
      <c r="Y1516" s="66">
        <f>IFERROR(INDEX('Retasi Pricing'!F:F,MATCH('Entry Data'!AM1516,'Retasi Pricing'!E:E,0))*X1516,"")</f>
        <v>27500</v>
      </c>
      <c r="Z1516" s="62" t="s">
        <v>26</v>
      </c>
      <c r="AA1516" s="62" t="s">
        <v>27</v>
      </c>
      <c r="AB1516" s="32"/>
      <c r="AC1516" s="32" t="s">
        <v>218</v>
      </c>
      <c r="AD1516" s="32" t="str">
        <f t="shared" si="419"/>
        <v/>
      </c>
      <c r="AF1516" s="5" t="str">
        <f t="shared" si="420"/>
        <v>putut junaedi44193</v>
      </c>
      <c r="AG1516" s="5" t="str">
        <f t="shared" si="421"/>
        <v>BMJ 04044193UTARANIGHT</v>
      </c>
      <c r="AH1516" s="5" t="str">
        <f t="shared" si="422"/>
        <v>putut junaedi44193UTARANIGHT</v>
      </c>
      <c r="AI1516" s="5" t="str">
        <f t="shared" si="423"/>
        <v>BMJ 04044193NIGHT</v>
      </c>
      <c r="AJ1516" s="5" t="str">
        <f t="shared" si="424"/>
        <v>putut junaedi44193NIGHT</v>
      </c>
      <c r="AK1516" s="5" t="str">
        <f t="shared" si="425"/>
        <v>putut junaediBMJ II</v>
      </c>
      <c r="AL1516" s="5" t="str">
        <f t="shared" si="427"/>
        <v>3UTARA</v>
      </c>
      <c r="AM1516" s="5" t="str">
        <f t="shared" si="428"/>
        <v>1 &gt; 4UTARA12 RODA</v>
      </c>
      <c r="AN1516" s="5" t="str">
        <f t="shared" si="429"/>
        <v>putut junaediBMJ II1 &gt; 4UTARA12 RODA</v>
      </c>
      <c r="AO1516" s="5" t="str">
        <f t="shared" si="430"/>
        <v>putut junaedi1 &gt; 4UTARA12 RODA</v>
      </c>
      <c r="AP1516" s="5" t="str">
        <f t="shared" si="431"/>
        <v>44193NIGHT</v>
      </c>
    </row>
    <row r="1517" spans="1:42" x14ac:dyDescent="0.3">
      <c r="A1517" s="33">
        <v>1</v>
      </c>
      <c r="B1517" s="33"/>
      <c r="C1517" s="70">
        <v>44193</v>
      </c>
      <c r="D1517" s="71" t="s">
        <v>87</v>
      </c>
      <c r="E1517" s="70">
        <v>44194</v>
      </c>
      <c r="F1517" s="71">
        <v>5158168</v>
      </c>
      <c r="G1517" s="33" t="s">
        <v>20</v>
      </c>
      <c r="H1517" s="33" t="s">
        <v>50</v>
      </c>
      <c r="I1517" s="33" t="s">
        <v>51</v>
      </c>
      <c r="J1517" s="33" t="s">
        <v>53</v>
      </c>
      <c r="K1517" s="63" t="s">
        <v>126</v>
      </c>
      <c r="L1517" s="32" t="str">
        <f t="shared" si="432"/>
        <v>CGE370</v>
      </c>
      <c r="M1517" s="32" t="str">
        <f t="shared" si="433"/>
        <v>BMJ II</v>
      </c>
      <c r="N1517" s="32" t="str">
        <f t="shared" si="434"/>
        <v>12 RODA</v>
      </c>
      <c r="O1517" s="146">
        <v>9.9247685185185189E-2</v>
      </c>
      <c r="P1517" s="65">
        <v>44194.099247685182</v>
      </c>
      <c r="Q1517" s="65"/>
      <c r="R1517" s="66">
        <v>4</v>
      </c>
      <c r="S1517" s="66">
        <v>45480</v>
      </c>
      <c r="T1517" s="66">
        <v>17200</v>
      </c>
      <c r="U1517" s="67">
        <f t="shared" si="426"/>
        <v>28.28</v>
      </c>
      <c r="V1517" s="66">
        <f t="shared" si="417"/>
        <v>573433.56000000006</v>
      </c>
      <c r="W1517" s="66" t="str">
        <f t="shared" si="418"/>
        <v>1 &gt; 4</v>
      </c>
      <c r="X1517" s="66">
        <f>A1517+SUMIFS(Presensi!F:F,Presensi!E:E,'Entry Data'!AP1517)</f>
        <v>1</v>
      </c>
      <c r="Y1517" s="66">
        <f>IFERROR(INDEX('Retasi Pricing'!F:F,MATCH('Entry Data'!AM1517,'Retasi Pricing'!E:E,0))*X1517,"")</f>
        <v>27500</v>
      </c>
      <c r="Z1517" s="62" t="s">
        <v>26</v>
      </c>
      <c r="AA1517" s="62" t="s">
        <v>27</v>
      </c>
      <c r="AB1517" s="32"/>
      <c r="AC1517" s="32" t="s">
        <v>371</v>
      </c>
      <c r="AD1517" s="32" t="str">
        <f t="shared" si="419"/>
        <v/>
      </c>
      <c r="AF1517" s="5" t="str">
        <f t="shared" si="420"/>
        <v>Miftahul Amin44193</v>
      </c>
      <c r="AG1517" s="5" t="str">
        <f t="shared" si="421"/>
        <v>BMJ 04244193UTARANIGHT</v>
      </c>
      <c r="AH1517" s="5" t="str">
        <f t="shared" si="422"/>
        <v>Miftahul Amin44193UTARANIGHT</v>
      </c>
      <c r="AI1517" s="5" t="str">
        <f t="shared" si="423"/>
        <v>BMJ 04244193NIGHT</v>
      </c>
      <c r="AJ1517" s="5" t="str">
        <f t="shared" si="424"/>
        <v>Miftahul Amin44193NIGHT</v>
      </c>
      <c r="AK1517" s="5" t="str">
        <f t="shared" si="425"/>
        <v>Miftahul AminBMJ II</v>
      </c>
      <c r="AL1517" s="5" t="str">
        <f t="shared" si="427"/>
        <v>4UTARA</v>
      </c>
      <c r="AM1517" s="5" t="str">
        <f t="shared" si="428"/>
        <v>1 &gt; 4UTARA12 RODA</v>
      </c>
      <c r="AN1517" s="5" t="str">
        <f t="shared" si="429"/>
        <v>Miftahul AminBMJ II1 &gt; 4UTARA12 RODA</v>
      </c>
      <c r="AO1517" s="5" t="str">
        <f t="shared" si="430"/>
        <v>Miftahul Amin1 &gt; 4UTARA12 RODA</v>
      </c>
      <c r="AP1517" s="5" t="str">
        <f t="shared" si="431"/>
        <v>44193NIGHT</v>
      </c>
    </row>
    <row r="1518" spans="1:42" x14ac:dyDescent="0.3">
      <c r="A1518" s="33">
        <v>1</v>
      </c>
      <c r="B1518" s="33"/>
      <c r="C1518" s="70">
        <v>44193</v>
      </c>
      <c r="D1518" s="71" t="s">
        <v>87</v>
      </c>
      <c r="E1518" s="70">
        <v>44194</v>
      </c>
      <c r="F1518" s="71">
        <v>5158242</v>
      </c>
      <c r="G1518" s="33" t="s">
        <v>20</v>
      </c>
      <c r="H1518" s="33" t="s">
        <v>50</v>
      </c>
      <c r="I1518" s="33" t="s">
        <v>51</v>
      </c>
      <c r="J1518" s="33" t="s">
        <v>53</v>
      </c>
      <c r="K1518" s="63" t="s">
        <v>126</v>
      </c>
      <c r="L1518" s="32" t="str">
        <f t="shared" si="432"/>
        <v>CGE370</v>
      </c>
      <c r="M1518" s="32" t="str">
        <f t="shared" si="433"/>
        <v>BMJ II</v>
      </c>
      <c r="N1518" s="32" t="str">
        <f t="shared" si="434"/>
        <v>12 RODA</v>
      </c>
      <c r="O1518" s="146">
        <v>0.16363425925925926</v>
      </c>
      <c r="P1518" s="65">
        <v>44194.163634259261</v>
      </c>
      <c r="Q1518" s="65"/>
      <c r="R1518" s="66">
        <v>5</v>
      </c>
      <c r="S1518" s="66">
        <v>47920</v>
      </c>
      <c r="T1518" s="66">
        <v>17200</v>
      </c>
      <c r="U1518" s="67">
        <f t="shared" si="426"/>
        <v>30.72</v>
      </c>
      <c r="V1518" s="66">
        <f t="shared" si="417"/>
        <v>622909.43999999994</v>
      </c>
      <c r="W1518" s="66" t="str">
        <f t="shared" si="418"/>
        <v>&gt; 5</v>
      </c>
      <c r="X1518" s="66">
        <f>A1518+SUMIFS(Presensi!F:F,Presensi!E:E,'Entry Data'!AP1518)</f>
        <v>1</v>
      </c>
      <c r="Y1518" s="66">
        <f>IFERROR(INDEX('Retasi Pricing'!F:F,MATCH('Entry Data'!AM1518,'Retasi Pricing'!E:E,0))*X1518,"")</f>
        <v>31200</v>
      </c>
      <c r="Z1518" s="62" t="s">
        <v>26</v>
      </c>
      <c r="AA1518" s="62" t="s">
        <v>27</v>
      </c>
      <c r="AB1518" s="32"/>
      <c r="AC1518" s="32" t="s">
        <v>371</v>
      </c>
      <c r="AD1518" s="32" t="str">
        <f t="shared" si="419"/>
        <v/>
      </c>
      <c r="AF1518" s="5" t="str">
        <f t="shared" si="420"/>
        <v>Miftahul Amin44193</v>
      </c>
      <c r="AG1518" s="5" t="str">
        <f t="shared" si="421"/>
        <v>BMJ 04244193UTARANIGHT</v>
      </c>
      <c r="AH1518" s="5" t="str">
        <f t="shared" si="422"/>
        <v>Miftahul Amin44193UTARANIGHT</v>
      </c>
      <c r="AI1518" s="5" t="str">
        <f t="shared" si="423"/>
        <v>BMJ 04244193NIGHT</v>
      </c>
      <c r="AJ1518" s="5" t="str">
        <f t="shared" si="424"/>
        <v>Miftahul Amin44193NIGHT</v>
      </c>
      <c r="AK1518" s="5" t="str">
        <f t="shared" si="425"/>
        <v>Miftahul AminBMJ II</v>
      </c>
      <c r="AL1518" s="5" t="str">
        <f t="shared" si="427"/>
        <v>5UTARA</v>
      </c>
      <c r="AM1518" s="5" t="str">
        <f t="shared" si="428"/>
        <v>&gt; 5UTARA12 RODA</v>
      </c>
      <c r="AN1518" s="5" t="str">
        <f t="shared" si="429"/>
        <v>Miftahul AminBMJ II&gt; 5UTARA12 RODA</v>
      </c>
      <c r="AO1518" s="5" t="str">
        <f t="shared" si="430"/>
        <v>Miftahul Amin&gt; 5UTARA12 RODA</v>
      </c>
      <c r="AP1518" s="5" t="str">
        <f t="shared" si="431"/>
        <v>44193NIGHT</v>
      </c>
    </row>
    <row r="1519" spans="1:42" x14ac:dyDescent="0.3">
      <c r="A1519" s="33">
        <v>1</v>
      </c>
      <c r="B1519" s="33"/>
      <c r="C1519" s="70">
        <v>44193</v>
      </c>
      <c r="D1519" s="71" t="s">
        <v>87</v>
      </c>
      <c r="E1519" s="70">
        <v>44194</v>
      </c>
      <c r="F1519" s="71">
        <v>5158301</v>
      </c>
      <c r="G1519" s="33" t="s">
        <v>20</v>
      </c>
      <c r="H1519" s="33" t="s">
        <v>50</v>
      </c>
      <c r="I1519" s="33" t="s">
        <v>51</v>
      </c>
      <c r="J1519" s="33" t="s">
        <v>53</v>
      </c>
      <c r="K1519" s="63" t="s">
        <v>126</v>
      </c>
      <c r="L1519" s="32" t="str">
        <f t="shared" si="432"/>
        <v>CGE370</v>
      </c>
      <c r="M1519" s="32" t="str">
        <f t="shared" si="433"/>
        <v>BMJ II</v>
      </c>
      <c r="N1519" s="32" t="str">
        <f t="shared" si="434"/>
        <v>12 RODA</v>
      </c>
      <c r="O1519" s="146">
        <v>0.22236111111111112</v>
      </c>
      <c r="P1519" s="65">
        <v>44194.222361111111</v>
      </c>
      <c r="Q1519" s="65"/>
      <c r="R1519" s="66">
        <v>6</v>
      </c>
      <c r="S1519" s="66">
        <v>46960</v>
      </c>
      <c r="T1519" s="66">
        <v>17200</v>
      </c>
      <c r="U1519" s="67">
        <f t="shared" si="426"/>
        <v>29.76</v>
      </c>
      <c r="V1519" s="66">
        <f t="shared" si="417"/>
        <v>603443.52</v>
      </c>
      <c r="W1519" s="66" t="str">
        <f t="shared" si="418"/>
        <v>&gt; 6</v>
      </c>
      <c r="X1519" s="66">
        <f>A1519+SUMIFS(Presensi!F:F,Presensi!E:E,'Entry Data'!AP1519)</f>
        <v>1</v>
      </c>
      <c r="Y1519" s="66">
        <f>IFERROR(INDEX('Retasi Pricing'!F:F,MATCH('Entry Data'!AM1519,'Retasi Pricing'!E:E,0))*X1519,"")</f>
        <v>34450</v>
      </c>
      <c r="Z1519" s="62" t="s">
        <v>26</v>
      </c>
      <c r="AA1519" s="62" t="s">
        <v>27</v>
      </c>
      <c r="AB1519" s="32"/>
      <c r="AC1519" s="32" t="s">
        <v>371</v>
      </c>
      <c r="AD1519" s="32" t="str">
        <f t="shared" si="419"/>
        <v/>
      </c>
      <c r="AF1519" s="5" t="str">
        <f t="shared" si="420"/>
        <v>Miftahul Amin44193</v>
      </c>
      <c r="AG1519" s="5" t="str">
        <f t="shared" si="421"/>
        <v>BMJ 04244193UTARANIGHT</v>
      </c>
      <c r="AH1519" s="5" t="str">
        <f t="shared" si="422"/>
        <v>Miftahul Amin44193UTARANIGHT</v>
      </c>
      <c r="AI1519" s="5" t="str">
        <f t="shared" si="423"/>
        <v>BMJ 04244193NIGHT</v>
      </c>
      <c r="AJ1519" s="5" t="str">
        <f t="shared" si="424"/>
        <v>Miftahul Amin44193NIGHT</v>
      </c>
      <c r="AK1519" s="5" t="str">
        <f t="shared" si="425"/>
        <v>Miftahul AminBMJ II</v>
      </c>
      <c r="AL1519" s="5" t="str">
        <f t="shared" si="427"/>
        <v>6UTARA</v>
      </c>
      <c r="AM1519" s="5" t="str">
        <f t="shared" si="428"/>
        <v>&gt; 6UTARA12 RODA</v>
      </c>
      <c r="AN1519" s="5" t="str">
        <f t="shared" si="429"/>
        <v>Miftahul AminBMJ II&gt; 6UTARA12 RODA</v>
      </c>
      <c r="AO1519" s="5" t="str">
        <f t="shared" si="430"/>
        <v>Miftahul Amin&gt; 6UTARA12 RODA</v>
      </c>
      <c r="AP1519" s="5" t="str">
        <f t="shared" si="431"/>
        <v>44193NIGHT</v>
      </c>
    </row>
    <row r="1520" spans="1:42" x14ac:dyDescent="0.3">
      <c r="A1520" s="33">
        <v>1</v>
      </c>
      <c r="B1520" s="33"/>
      <c r="C1520" s="70">
        <v>44193</v>
      </c>
      <c r="D1520" s="71" t="s">
        <v>87</v>
      </c>
      <c r="E1520" s="70">
        <v>44193</v>
      </c>
      <c r="F1520" s="71">
        <v>5157862</v>
      </c>
      <c r="G1520" s="33" t="s">
        <v>20</v>
      </c>
      <c r="H1520" s="33" t="s">
        <v>50</v>
      </c>
      <c r="I1520" s="33" t="s">
        <v>51</v>
      </c>
      <c r="J1520" s="33" t="s">
        <v>53</v>
      </c>
      <c r="K1520" s="63" t="s">
        <v>126</v>
      </c>
      <c r="L1520" s="32" t="str">
        <f t="shared" si="432"/>
        <v>CGE370</v>
      </c>
      <c r="M1520" s="32" t="str">
        <f t="shared" si="433"/>
        <v>BMJ II</v>
      </c>
      <c r="N1520" s="32" t="str">
        <f t="shared" si="434"/>
        <v>12 RODA</v>
      </c>
      <c r="O1520" s="146">
        <v>0.85376157407407405</v>
      </c>
      <c r="P1520" s="65">
        <v>44193.854363425926</v>
      </c>
      <c r="Q1520" s="65"/>
      <c r="R1520" s="66">
        <v>1</v>
      </c>
      <c r="S1520" s="66">
        <v>45360</v>
      </c>
      <c r="T1520" s="66">
        <v>17200</v>
      </c>
      <c r="U1520" s="67">
        <f t="shared" si="426"/>
        <v>28.16</v>
      </c>
      <c r="V1520" s="66">
        <f t="shared" si="417"/>
        <v>571000.31999999995</v>
      </c>
      <c r="W1520" s="66" t="str">
        <f t="shared" si="418"/>
        <v>1 &gt; 4</v>
      </c>
      <c r="X1520" s="66">
        <f>A1520+SUMIFS(Presensi!F:F,Presensi!E:E,'Entry Data'!AP1520)</f>
        <v>1</v>
      </c>
      <c r="Y1520" s="66">
        <f>IFERROR(INDEX('Retasi Pricing'!F:F,MATCH('Entry Data'!AM1520,'Retasi Pricing'!E:E,0))*X1520,"")</f>
        <v>27500</v>
      </c>
      <c r="Z1520" s="62" t="s">
        <v>26</v>
      </c>
      <c r="AA1520" s="62" t="s">
        <v>27</v>
      </c>
      <c r="AB1520" s="32"/>
      <c r="AC1520" s="32" t="s">
        <v>371</v>
      </c>
      <c r="AD1520" s="32" t="str">
        <f t="shared" si="419"/>
        <v/>
      </c>
      <c r="AF1520" s="5" t="str">
        <f t="shared" si="420"/>
        <v>Miftahul Amin44193</v>
      </c>
      <c r="AG1520" s="5" t="str">
        <f t="shared" si="421"/>
        <v>BMJ 04244193UTARANIGHT</v>
      </c>
      <c r="AH1520" s="5" t="str">
        <f t="shared" si="422"/>
        <v>Miftahul Amin44193UTARANIGHT</v>
      </c>
      <c r="AI1520" s="5" t="str">
        <f t="shared" si="423"/>
        <v>BMJ 04244193NIGHT</v>
      </c>
      <c r="AJ1520" s="5" t="str">
        <f t="shared" si="424"/>
        <v>Miftahul Amin44193NIGHT</v>
      </c>
      <c r="AK1520" s="5" t="str">
        <f t="shared" si="425"/>
        <v>Miftahul AminBMJ II</v>
      </c>
      <c r="AL1520" s="5" t="str">
        <f t="shared" si="427"/>
        <v>1UTARA</v>
      </c>
      <c r="AM1520" s="5" t="str">
        <f t="shared" si="428"/>
        <v>1 &gt; 4UTARA12 RODA</v>
      </c>
      <c r="AN1520" s="5" t="str">
        <f t="shared" si="429"/>
        <v>Miftahul AminBMJ II1 &gt; 4UTARA12 RODA</v>
      </c>
      <c r="AO1520" s="5" t="str">
        <f t="shared" si="430"/>
        <v>Miftahul Amin1 &gt; 4UTARA12 RODA</v>
      </c>
      <c r="AP1520" s="5" t="str">
        <f t="shared" si="431"/>
        <v>44193NIGHT</v>
      </c>
    </row>
    <row r="1521" spans="1:42" x14ac:dyDescent="0.3">
      <c r="A1521" s="33">
        <v>1</v>
      </c>
      <c r="B1521" s="33"/>
      <c r="C1521" s="70">
        <v>44193</v>
      </c>
      <c r="D1521" s="71" t="s">
        <v>87</v>
      </c>
      <c r="E1521" s="70">
        <v>44193</v>
      </c>
      <c r="F1521" s="71">
        <v>5157945</v>
      </c>
      <c r="G1521" s="33" t="s">
        <v>20</v>
      </c>
      <c r="H1521" s="33" t="s">
        <v>50</v>
      </c>
      <c r="I1521" s="33" t="s">
        <v>51</v>
      </c>
      <c r="J1521" s="33" t="s">
        <v>53</v>
      </c>
      <c r="K1521" s="63" t="s">
        <v>126</v>
      </c>
      <c r="L1521" s="32" t="str">
        <f t="shared" si="432"/>
        <v>CGE370</v>
      </c>
      <c r="M1521" s="32" t="str">
        <f t="shared" si="433"/>
        <v>BMJ II</v>
      </c>
      <c r="N1521" s="32" t="str">
        <f t="shared" si="434"/>
        <v>12 RODA</v>
      </c>
      <c r="O1521" s="146">
        <v>0.90833333333333333</v>
      </c>
      <c r="P1521" s="65">
        <v>44193.908333333333</v>
      </c>
      <c r="Q1521" s="65"/>
      <c r="R1521" s="66">
        <v>2</v>
      </c>
      <c r="S1521" s="66">
        <v>45800</v>
      </c>
      <c r="T1521" s="66">
        <v>17200</v>
      </c>
      <c r="U1521" s="67">
        <f t="shared" si="426"/>
        <v>28.6</v>
      </c>
      <c r="V1521" s="66">
        <f t="shared" si="417"/>
        <v>579922.20000000007</v>
      </c>
      <c r="W1521" s="66" t="str">
        <f t="shared" si="418"/>
        <v>1 &gt; 4</v>
      </c>
      <c r="X1521" s="66">
        <f>A1521+SUMIFS(Presensi!F:F,Presensi!E:E,'Entry Data'!AP1521)</f>
        <v>1</v>
      </c>
      <c r="Y1521" s="66">
        <f>IFERROR(INDEX('Retasi Pricing'!F:F,MATCH('Entry Data'!AM1521,'Retasi Pricing'!E:E,0))*X1521,"")</f>
        <v>27500</v>
      </c>
      <c r="Z1521" s="62" t="s">
        <v>26</v>
      </c>
      <c r="AA1521" s="62" t="s">
        <v>27</v>
      </c>
      <c r="AB1521" s="32"/>
      <c r="AC1521" s="32" t="s">
        <v>371</v>
      </c>
      <c r="AD1521" s="32" t="str">
        <f t="shared" si="419"/>
        <v/>
      </c>
      <c r="AF1521" s="5" t="str">
        <f t="shared" si="420"/>
        <v>Miftahul Amin44193</v>
      </c>
      <c r="AG1521" s="5" t="str">
        <f t="shared" si="421"/>
        <v>BMJ 04244193UTARANIGHT</v>
      </c>
      <c r="AH1521" s="5" t="str">
        <f t="shared" si="422"/>
        <v>Miftahul Amin44193UTARANIGHT</v>
      </c>
      <c r="AI1521" s="5" t="str">
        <f t="shared" si="423"/>
        <v>BMJ 04244193NIGHT</v>
      </c>
      <c r="AJ1521" s="5" t="str">
        <f t="shared" si="424"/>
        <v>Miftahul Amin44193NIGHT</v>
      </c>
      <c r="AK1521" s="5" t="str">
        <f t="shared" si="425"/>
        <v>Miftahul AminBMJ II</v>
      </c>
      <c r="AL1521" s="5" t="str">
        <f t="shared" si="427"/>
        <v>2UTARA</v>
      </c>
      <c r="AM1521" s="5" t="str">
        <f t="shared" si="428"/>
        <v>1 &gt; 4UTARA12 RODA</v>
      </c>
      <c r="AN1521" s="5" t="str">
        <f t="shared" si="429"/>
        <v>Miftahul AminBMJ II1 &gt; 4UTARA12 RODA</v>
      </c>
      <c r="AO1521" s="5" t="str">
        <f t="shared" si="430"/>
        <v>Miftahul Amin1 &gt; 4UTARA12 RODA</v>
      </c>
      <c r="AP1521" s="5" t="str">
        <f t="shared" si="431"/>
        <v>44193NIGHT</v>
      </c>
    </row>
    <row r="1522" spans="1:42" x14ac:dyDescent="0.3">
      <c r="A1522" s="33">
        <v>1</v>
      </c>
      <c r="B1522" s="33"/>
      <c r="C1522" s="70">
        <v>44193</v>
      </c>
      <c r="D1522" s="71" t="s">
        <v>87</v>
      </c>
      <c r="E1522" s="70">
        <v>44193</v>
      </c>
      <c r="F1522" s="71">
        <v>5158025</v>
      </c>
      <c r="G1522" s="33" t="s">
        <v>20</v>
      </c>
      <c r="H1522" s="33" t="s">
        <v>21</v>
      </c>
      <c r="I1522" s="33" t="s">
        <v>45</v>
      </c>
      <c r="J1522" s="33" t="s">
        <v>46</v>
      </c>
      <c r="K1522" s="63" t="s">
        <v>126</v>
      </c>
      <c r="L1522" s="32" t="str">
        <f t="shared" si="432"/>
        <v>CGE370</v>
      </c>
      <c r="M1522" s="32" t="str">
        <f t="shared" si="433"/>
        <v>BMJ II</v>
      </c>
      <c r="N1522" s="32" t="str">
        <f t="shared" si="434"/>
        <v>12 RODA</v>
      </c>
      <c r="O1522" s="146">
        <v>0.96703703703703703</v>
      </c>
      <c r="P1522" s="65">
        <v>44193.967037037037</v>
      </c>
      <c r="Q1522" s="65"/>
      <c r="R1522" s="66">
        <v>3</v>
      </c>
      <c r="S1522" s="66">
        <v>46540</v>
      </c>
      <c r="T1522" s="66">
        <v>17200</v>
      </c>
      <c r="U1522" s="67">
        <f t="shared" si="426"/>
        <v>29.34</v>
      </c>
      <c r="V1522" s="66">
        <f t="shared" si="417"/>
        <v>594927.18000000005</v>
      </c>
      <c r="W1522" s="66" t="str">
        <f t="shared" si="418"/>
        <v>1 &gt; 4</v>
      </c>
      <c r="X1522" s="66">
        <f>A1522+SUMIFS(Presensi!F:F,Presensi!E:E,'Entry Data'!AP1522)</f>
        <v>1</v>
      </c>
      <c r="Y1522" s="66">
        <f>IFERROR(INDEX('Retasi Pricing'!F:F,MATCH('Entry Data'!AM1522,'Retasi Pricing'!E:E,0))*X1522,"")</f>
        <v>27500</v>
      </c>
      <c r="Z1522" s="62" t="s">
        <v>26</v>
      </c>
      <c r="AA1522" s="62" t="s">
        <v>27</v>
      </c>
      <c r="AB1522" s="32"/>
      <c r="AC1522" s="32" t="s">
        <v>371</v>
      </c>
      <c r="AD1522" s="32" t="str">
        <f t="shared" si="419"/>
        <v/>
      </c>
      <c r="AF1522" s="5" t="str">
        <f t="shared" si="420"/>
        <v>Miftahul Amin44193</v>
      </c>
      <c r="AG1522" s="5" t="str">
        <f t="shared" si="421"/>
        <v>BMJ 04244193UTARANIGHT</v>
      </c>
      <c r="AH1522" s="5" t="str">
        <f t="shared" si="422"/>
        <v>Miftahul Amin44193UTARANIGHT</v>
      </c>
      <c r="AI1522" s="5" t="str">
        <f t="shared" si="423"/>
        <v>BMJ 04244193NIGHT</v>
      </c>
      <c r="AJ1522" s="5" t="str">
        <f t="shared" si="424"/>
        <v>Miftahul Amin44193NIGHT</v>
      </c>
      <c r="AK1522" s="5" t="str">
        <f t="shared" si="425"/>
        <v>Miftahul AminBMJ II</v>
      </c>
      <c r="AL1522" s="5" t="str">
        <f t="shared" si="427"/>
        <v>3UTARA</v>
      </c>
      <c r="AM1522" s="5" t="str">
        <f t="shared" si="428"/>
        <v>1 &gt; 4UTARA12 RODA</v>
      </c>
      <c r="AN1522" s="5" t="str">
        <f t="shared" si="429"/>
        <v>Miftahul AminBMJ II1 &gt; 4UTARA12 RODA</v>
      </c>
      <c r="AO1522" s="5" t="str">
        <f t="shared" si="430"/>
        <v>Miftahul Amin1 &gt; 4UTARA12 RODA</v>
      </c>
      <c r="AP1522" s="5" t="str">
        <f t="shared" si="431"/>
        <v>44193NIGHT</v>
      </c>
    </row>
    <row r="1523" spans="1:42" x14ac:dyDescent="0.3">
      <c r="A1523" s="33">
        <v>1</v>
      </c>
      <c r="B1523" s="33"/>
      <c r="C1523" s="70">
        <v>44193</v>
      </c>
      <c r="D1523" s="71" t="s">
        <v>87</v>
      </c>
      <c r="E1523" s="70">
        <v>44193</v>
      </c>
      <c r="F1523" s="71">
        <v>5157864</v>
      </c>
      <c r="G1523" s="33" t="s">
        <v>20</v>
      </c>
      <c r="H1523" s="33" t="s">
        <v>50</v>
      </c>
      <c r="I1523" s="33" t="s">
        <v>51</v>
      </c>
      <c r="J1523" s="33" t="s">
        <v>53</v>
      </c>
      <c r="K1523" s="63" t="s">
        <v>33</v>
      </c>
      <c r="L1523" s="32" t="str">
        <f t="shared" si="432"/>
        <v>CGE370</v>
      </c>
      <c r="M1523" s="32" t="str">
        <f t="shared" si="433"/>
        <v>BMJ II</v>
      </c>
      <c r="N1523" s="32" t="str">
        <f t="shared" si="434"/>
        <v>12 RODA</v>
      </c>
      <c r="O1523" s="146">
        <v>0.85666666666666658</v>
      </c>
      <c r="P1523" s="65">
        <v>44193.857766203706</v>
      </c>
      <c r="Q1523" s="65"/>
      <c r="R1523" s="66">
        <v>1</v>
      </c>
      <c r="S1523" s="66">
        <v>47980</v>
      </c>
      <c r="T1523" s="66">
        <v>17120</v>
      </c>
      <c r="U1523" s="67">
        <f t="shared" si="426"/>
        <v>30.86</v>
      </c>
      <c r="V1523" s="66">
        <f t="shared" si="417"/>
        <v>625748.22</v>
      </c>
      <c r="W1523" s="66" t="str">
        <f t="shared" si="418"/>
        <v>1 &gt; 4</v>
      </c>
      <c r="X1523" s="66">
        <f>A1523+SUMIFS(Presensi!F:F,Presensi!E:E,'Entry Data'!AP1523)</f>
        <v>1</v>
      </c>
      <c r="Y1523" s="66">
        <f>IFERROR(INDEX('Retasi Pricing'!F:F,MATCH('Entry Data'!AM1523,'Retasi Pricing'!E:E,0))*X1523,"")</f>
        <v>27500</v>
      </c>
      <c r="Z1523" s="62" t="s">
        <v>26</v>
      </c>
      <c r="AA1523" s="62" t="s">
        <v>27</v>
      </c>
      <c r="AB1523" s="32"/>
      <c r="AC1523" s="32" t="s">
        <v>215</v>
      </c>
      <c r="AD1523" s="32" t="str">
        <f t="shared" si="419"/>
        <v/>
      </c>
      <c r="AF1523" s="5" t="str">
        <f t="shared" si="420"/>
        <v>roni irfansyah44193</v>
      </c>
      <c r="AG1523" s="5" t="str">
        <f t="shared" si="421"/>
        <v>BMJ 04344193UTARANIGHT</v>
      </c>
      <c r="AH1523" s="5" t="str">
        <f t="shared" si="422"/>
        <v>roni irfansyah44193UTARANIGHT</v>
      </c>
      <c r="AI1523" s="5" t="str">
        <f t="shared" si="423"/>
        <v>BMJ 04344193NIGHT</v>
      </c>
      <c r="AJ1523" s="5" t="str">
        <f t="shared" si="424"/>
        <v>roni irfansyah44193NIGHT</v>
      </c>
      <c r="AK1523" s="5" t="str">
        <f t="shared" si="425"/>
        <v>roni irfansyahBMJ II</v>
      </c>
      <c r="AL1523" s="5" t="str">
        <f t="shared" si="427"/>
        <v>1UTARA</v>
      </c>
      <c r="AM1523" s="5" t="str">
        <f t="shared" si="428"/>
        <v>1 &gt; 4UTARA12 RODA</v>
      </c>
      <c r="AN1523" s="5" t="str">
        <f t="shared" si="429"/>
        <v>roni irfansyahBMJ II1 &gt; 4UTARA12 RODA</v>
      </c>
      <c r="AO1523" s="5" t="str">
        <f t="shared" si="430"/>
        <v>roni irfansyah1 &gt; 4UTARA12 RODA</v>
      </c>
      <c r="AP1523" s="5" t="str">
        <f t="shared" si="431"/>
        <v>44193NIGHT</v>
      </c>
    </row>
    <row r="1524" spans="1:42" x14ac:dyDescent="0.3">
      <c r="A1524" s="33">
        <v>1</v>
      </c>
      <c r="B1524" s="33"/>
      <c r="C1524" s="70">
        <v>44193</v>
      </c>
      <c r="D1524" s="71" t="s">
        <v>87</v>
      </c>
      <c r="E1524" s="70">
        <v>44193</v>
      </c>
      <c r="F1524" s="71">
        <v>5157968</v>
      </c>
      <c r="G1524" s="33" t="s">
        <v>20</v>
      </c>
      <c r="H1524" s="33" t="s">
        <v>50</v>
      </c>
      <c r="I1524" s="33" t="s">
        <v>51</v>
      </c>
      <c r="J1524" s="33" t="s">
        <v>53</v>
      </c>
      <c r="K1524" s="63" t="s">
        <v>33</v>
      </c>
      <c r="L1524" s="32" t="str">
        <f t="shared" si="432"/>
        <v>CGE370</v>
      </c>
      <c r="M1524" s="32" t="str">
        <f t="shared" si="433"/>
        <v>BMJ II</v>
      </c>
      <c r="N1524" s="32" t="str">
        <f t="shared" si="434"/>
        <v>12 RODA</v>
      </c>
      <c r="O1524" s="146">
        <v>0.93398148148148152</v>
      </c>
      <c r="P1524" s="65">
        <v>44193.933981481481</v>
      </c>
      <c r="Q1524" s="65"/>
      <c r="R1524" s="66">
        <v>2</v>
      </c>
      <c r="S1524" s="66">
        <v>45280</v>
      </c>
      <c r="T1524" s="66">
        <v>17120</v>
      </c>
      <c r="U1524" s="67">
        <f t="shared" si="426"/>
        <v>28.16</v>
      </c>
      <c r="V1524" s="66">
        <f t="shared" si="417"/>
        <v>571000.31999999995</v>
      </c>
      <c r="W1524" s="66" t="str">
        <f t="shared" si="418"/>
        <v>1 &gt; 4</v>
      </c>
      <c r="X1524" s="66">
        <f>A1524+SUMIFS(Presensi!F:F,Presensi!E:E,'Entry Data'!AP1524)</f>
        <v>1</v>
      </c>
      <c r="Y1524" s="66">
        <f>IFERROR(INDEX('Retasi Pricing'!F:F,MATCH('Entry Data'!AM1524,'Retasi Pricing'!E:E,0))*X1524,"")</f>
        <v>27500</v>
      </c>
      <c r="Z1524" s="62" t="s">
        <v>26</v>
      </c>
      <c r="AA1524" s="62" t="s">
        <v>27</v>
      </c>
      <c r="AB1524" s="32"/>
      <c r="AC1524" s="32" t="s">
        <v>215</v>
      </c>
      <c r="AD1524" s="32" t="str">
        <f t="shared" si="419"/>
        <v/>
      </c>
      <c r="AF1524" s="5" t="str">
        <f t="shared" si="420"/>
        <v>roni irfansyah44193</v>
      </c>
      <c r="AG1524" s="5" t="str">
        <f t="shared" si="421"/>
        <v>BMJ 04344193UTARANIGHT</v>
      </c>
      <c r="AH1524" s="5" t="str">
        <f t="shared" si="422"/>
        <v>roni irfansyah44193UTARANIGHT</v>
      </c>
      <c r="AI1524" s="5" t="str">
        <f t="shared" si="423"/>
        <v>BMJ 04344193NIGHT</v>
      </c>
      <c r="AJ1524" s="5" t="str">
        <f t="shared" si="424"/>
        <v>roni irfansyah44193NIGHT</v>
      </c>
      <c r="AK1524" s="5" t="str">
        <f t="shared" si="425"/>
        <v>roni irfansyahBMJ II</v>
      </c>
      <c r="AL1524" s="5" t="str">
        <f t="shared" si="427"/>
        <v>2UTARA</v>
      </c>
      <c r="AM1524" s="5" t="str">
        <f t="shared" si="428"/>
        <v>1 &gt; 4UTARA12 RODA</v>
      </c>
      <c r="AN1524" s="5" t="str">
        <f t="shared" si="429"/>
        <v>roni irfansyahBMJ II1 &gt; 4UTARA12 RODA</v>
      </c>
      <c r="AO1524" s="5" t="str">
        <f t="shared" si="430"/>
        <v>roni irfansyah1 &gt; 4UTARA12 RODA</v>
      </c>
      <c r="AP1524" s="5" t="str">
        <f t="shared" si="431"/>
        <v>44193NIGHT</v>
      </c>
    </row>
    <row r="1525" spans="1:42" x14ac:dyDescent="0.3">
      <c r="A1525" s="33">
        <v>1</v>
      </c>
      <c r="B1525" s="33"/>
      <c r="C1525" s="70">
        <v>44193</v>
      </c>
      <c r="D1525" s="71" t="s">
        <v>87</v>
      </c>
      <c r="E1525" s="70">
        <v>44194</v>
      </c>
      <c r="F1525" s="71">
        <v>5158082</v>
      </c>
      <c r="G1525" s="33" t="s">
        <v>20</v>
      </c>
      <c r="H1525" s="33" t="s">
        <v>21</v>
      </c>
      <c r="I1525" s="33" t="s">
        <v>45</v>
      </c>
      <c r="J1525" s="33" t="s">
        <v>46</v>
      </c>
      <c r="K1525" s="63" t="s">
        <v>107</v>
      </c>
      <c r="L1525" s="32" t="str">
        <f t="shared" si="432"/>
        <v>CGE370</v>
      </c>
      <c r="M1525" s="32" t="str">
        <f t="shared" si="433"/>
        <v>BMJ II</v>
      </c>
      <c r="N1525" s="32" t="str">
        <f t="shared" si="434"/>
        <v>12 RODA</v>
      </c>
      <c r="O1525" s="146">
        <v>1.892361111111111E-2</v>
      </c>
      <c r="P1525" s="65">
        <v>44194.018923611111</v>
      </c>
      <c r="Q1525" s="65"/>
      <c r="R1525" s="66">
        <v>3</v>
      </c>
      <c r="S1525" s="66">
        <v>45700</v>
      </c>
      <c r="T1525" s="66">
        <v>16920</v>
      </c>
      <c r="U1525" s="67">
        <f t="shared" si="426"/>
        <v>28.78</v>
      </c>
      <c r="V1525" s="66">
        <f t="shared" si="417"/>
        <v>583572.06000000006</v>
      </c>
      <c r="W1525" s="66" t="str">
        <f t="shared" si="418"/>
        <v>1 &gt; 4</v>
      </c>
      <c r="X1525" s="66">
        <f>A1525+SUMIFS(Presensi!F:F,Presensi!E:E,'Entry Data'!AP1525)</f>
        <v>1</v>
      </c>
      <c r="Y1525" s="66">
        <f>IFERROR(INDEX('Retasi Pricing'!F:F,MATCH('Entry Data'!AM1525,'Retasi Pricing'!E:E,0))*X1525,"")</f>
        <v>27500</v>
      </c>
      <c r="Z1525" s="62" t="s">
        <v>26</v>
      </c>
      <c r="AA1525" s="62" t="s">
        <v>27</v>
      </c>
      <c r="AB1525" s="32"/>
      <c r="AC1525" s="32" t="s">
        <v>195</v>
      </c>
      <c r="AD1525" s="32" t="str">
        <f t="shared" si="419"/>
        <v/>
      </c>
      <c r="AF1525" s="5" t="str">
        <f t="shared" si="420"/>
        <v>m.andri44193</v>
      </c>
      <c r="AG1525" s="5" t="str">
        <f t="shared" si="421"/>
        <v>BMJ 04444193UTARANIGHT</v>
      </c>
      <c r="AH1525" s="5" t="str">
        <f t="shared" si="422"/>
        <v>m.andri44193UTARANIGHT</v>
      </c>
      <c r="AI1525" s="5" t="str">
        <f t="shared" si="423"/>
        <v>BMJ 04444193NIGHT</v>
      </c>
      <c r="AJ1525" s="5" t="str">
        <f t="shared" si="424"/>
        <v>m.andri44193NIGHT</v>
      </c>
      <c r="AK1525" s="5" t="str">
        <f t="shared" si="425"/>
        <v>m.andriBMJ II</v>
      </c>
      <c r="AL1525" s="5" t="str">
        <f t="shared" si="427"/>
        <v>3UTARA</v>
      </c>
      <c r="AM1525" s="5" t="str">
        <f t="shared" si="428"/>
        <v>1 &gt; 4UTARA12 RODA</v>
      </c>
      <c r="AN1525" s="5" t="str">
        <f t="shared" si="429"/>
        <v>m.andriBMJ II1 &gt; 4UTARA12 RODA</v>
      </c>
      <c r="AO1525" s="5" t="str">
        <f t="shared" si="430"/>
        <v>m.andri1 &gt; 4UTARA12 RODA</v>
      </c>
      <c r="AP1525" s="5" t="str">
        <f t="shared" si="431"/>
        <v>44193NIGHT</v>
      </c>
    </row>
    <row r="1526" spans="1:42" x14ac:dyDescent="0.3">
      <c r="A1526" s="33">
        <v>1</v>
      </c>
      <c r="B1526" s="33"/>
      <c r="C1526" s="70">
        <v>44193</v>
      </c>
      <c r="D1526" s="71" t="s">
        <v>87</v>
      </c>
      <c r="E1526" s="70">
        <v>44194</v>
      </c>
      <c r="F1526" s="71">
        <v>5158182</v>
      </c>
      <c r="G1526" s="33" t="s">
        <v>20</v>
      </c>
      <c r="H1526" s="33" t="s">
        <v>21</v>
      </c>
      <c r="I1526" s="33" t="s">
        <v>45</v>
      </c>
      <c r="J1526" s="33" t="s">
        <v>46</v>
      </c>
      <c r="K1526" s="63" t="s">
        <v>107</v>
      </c>
      <c r="L1526" s="32" t="str">
        <f t="shared" si="432"/>
        <v>CGE370</v>
      </c>
      <c r="M1526" s="32" t="str">
        <f t="shared" si="433"/>
        <v>BMJ II</v>
      </c>
      <c r="N1526" s="32" t="str">
        <f t="shared" si="434"/>
        <v>12 RODA</v>
      </c>
      <c r="O1526" s="146">
        <v>0.11503472222222222</v>
      </c>
      <c r="P1526" s="65">
        <v>44194.115034722221</v>
      </c>
      <c r="Q1526" s="65"/>
      <c r="R1526" s="66">
        <v>4</v>
      </c>
      <c r="S1526" s="66">
        <v>44700</v>
      </c>
      <c r="T1526" s="66">
        <v>16920</v>
      </c>
      <c r="U1526" s="67">
        <f t="shared" si="426"/>
        <v>27.78</v>
      </c>
      <c r="V1526" s="66">
        <f t="shared" si="417"/>
        <v>563295.06000000006</v>
      </c>
      <c r="W1526" s="66" t="str">
        <f t="shared" si="418"/>
        <v>1 &gt; 4</v>
      </c>
      <c r="X1526" s="66">
        <f>A1526+SUMIFS(Presensi!F:F,Presensi!E:E,'Entry Data'!AP1526)</f>
        <v>1</v>
      </c>
      <c r="Y1526" s="66">
        <f>IFERROR(INDEX('Retasi Pricing'!F:F,MATCH('Entry Data'!AM1526,'Retasi Pricing'!E:E,0))*X1526,"")</f>
        <v>27500</v>
      </c>
      <c r="Z1526" s="62" t="s">
        <v>26</v>
      </c>
      <c r="AA1526" s="62" t="s">
        <v>27</v>
      </c>
      <c r="AB1526" s="32"/>
      <c r="AC1526" s="32" t="s">
        <v>195</v>
      </c>
      <c r="AD1526" s="32" t="str">
        <f t="shared" si="419"/>
        <v/>
      </c>
      <c r="AF1526" s="5" t="str">
        <f t="shared" si="420"/>
        <v>m.andri44193</v>
      </c>
      <c r="AG1526" s="5" t="str">
        <f t="shared" si="421"/>
        <v>BMJ 04444193UTARANIGHT</v>
      </c>
      <c r="AH1526" s="5" t="str">
        <f t="shared" si="422"/>
        <v>m.andri44193UTARANIGHT</v>
      </c>
      <c r="AI1526" s="5" t="str">
        <f t="shared" si="423"/>
        <v>BMJ 04444193NIGHT</v>
      </c>
      <c r="AJ1526" s="5" t="str">
        <f t="shared" si="424"/>
        <v>m.andri44193NIGHT</v>
      </c>
      <c r="AK1526" s="5" t="str">
        <f t="shared" si="425"/>
        <v>m.andriBMJ II</v>
      </c>
      <c r="AL1526" s="5" t="str">
        <f t="shared" si="427"/>
        <v>4UTARA</v>
      </c>
      <c r="AM1526" s="5" t="str">
        <f t="shared" si="428"/>
        <v>1 &gt; 4UTARA12 RODA</v>
      </c>
      <c r="AN1526" s="5" t="str">
        <f t="shared" si="429"/>
        <v>m.andriBMJ II1 &gt; 4UTARA12 RODA</v>
      </c>
      <c r="AO1526" s="5" t="str">
        <f t="shared" si="430"/>
        <v>m.andri1 &gt; 4UTARA12 RODA</v>
      </c>
      <c r="AP1526" s="5" t="str">
        <f t="shared" si="431"/>
        <v>44193NIGHT</v>
      </c>
    </row>
    <row r="1527" spans="1:42" x14ac:dyDescent="0.3">
      <c r="A1527" s="33">
        <v>1</v>
      </c>
      <c r="B1527" s="33"/>
      <c r="C1527" s="70">
        <v>44193</v>
      </c>
      <c r="D1527" s="71" t="s">
        <v>87</v>
      </c>
      <c r="E1527" s="70">
        <v>44194</v>
      </c>
      <c r="F1527" s="71">
        <v>5158254</v>
      </c>
      <c r="G1527" s="33" t="s">
        <v>20</v>
      </c>
      <c r="H1527" s="33" t="s">
        <v>21</v>
      </c>
      <c r="I1527" s="33" t="s">
        <v>45</v>
      </c>
      <c r="J1527" s="33" t="s">
        <v>46</v>
      </c>
      <c r="K1527" s="63" t="s">
        <v>107</v>
      </c>
      <c r="L1527" s="32" t="str">
        <f t="shared" si="432"/>
        <v>CGE370</v>
      </c>
      <c r="M1527" s="32" t="str">
        <f t="shared" si="433"/>
        <v>BMJ II</v>
      </c>
      <c r="N1527" s="32" t="str">
        <f t="shared" si="434"/>
        <v>12 RODA</v>
      </c>
      <c r="O1527" s="146">
        <v>0.1743402777777778</v>
      </c>
      <c r="P1527" s="65">
        <v>44194.174340277779</v>
      </c>
      <c r="Q1527" s="65"/>
      <c r="R1527" s="66">
        <v>5</v>
      </c>
      <c r="S1527" s="66">
        <v>45220</v>
      </c>
      <c r="T1527" s="66">
        <v>16920</v>
      </c>
      <c r="U1527" s="67">
        <f t="shared" si="426"/>
        <v>28.3</v>
      </c>
      <c r="V1527" s="66">
        <f t="shared" si="417"/>
        <v>573839.1</v>
      </c>
      <c r="W1527" s="66" t="str">
        <f t="shared" si="418"/>
        <v>&gt; 5</v>
      </c>
      <c r="X1527" s="66">
        <f>A1527+SUMIFS(Presensi!F:F,Presensi!E:E,'Entry Data'!AP1527)</f>
        <v>1</v>
      </c>
      <c r="Y1527" s="66">
        <f>IFERROR(INDEX('Retasi Pricing'!F:F,MATCH('Entry Data'!AM1527,'Retasi Pricing'!E:E,0))*X1527,"")</f>
        <v>31200</v>
      </c>
      <c r="Z1527" s="62" t="s">
        <v>26</v>
      </c>
      <c r="AA1527" s="62" t="s">
        <v>27</v>
      </c>
      <c r="AB1527" s="32"/>
      <c r="AC1527" s="32" t="s">
        <v>195</v>
      </c>
      <c r="AD1527" s="32" t="str">
        <f t="shared" si="419"/>
        <v/>
      </c>
      <c r="AF1527" s="5" t="str">
        <f t="shared" si="420"/>
        <v>m.andri44193</v>
      </c>
      <c r="AG1527" s="5" t="str">
        <f t="shared" si="421"/>
        <v>BMJ 04444193UTARANIGHT</v>
      </c>
      <c r="AH1527" s="5" t="str">
        <f t="shared" si="422"/>
        <v>m.andri44193UTARANIGHT</v>
      </c>
      <c r="AI1527" s="5" t="str">
        <f t="shared" si="423"/>
        <v>BMJ 04444193NIGHT</v>
      </c>
      <c r="AJ1527" s="5" t="str">
        <f t="shared" si="424"/>
        <v>m.andri44193NIGHT</v>
      </c>
      <c r="AK1527" s="5" t="str">
        <f t="shared" si="425"/>
        <v>m.andriBMJ II</v>
      </c>
      <c r="AL1527" s="5" t="str">
        <f t="shared" si="427"/>
        <v>5UTARA</v>
      </c>
      <c r="AM1527" s="5" t="str">
        <f t="shared" si="428"/>
        <v>&gt; 5UTARA12 RODA</v>
      </c>
      <c r="AN1527" s="5" t="str">
        <f t="shared" si="429"/>
        <v>m.andriBMJ II&gt; 5UTARA12 RODA</v>
      </c>
      <c r="AO1527" s="5" t="str">
        <f t="shared" si="430"/>
        <v>m.andri&gt; 5UTARA12 RODA</v>
      </c>
      <c r="AP1527" s="5" t="str">
        <f t="shared" si="431"/>
        <v>44193NIGHT</v>
      </c>
    </row>
    <row r="1528" spans="1:42" x14ac:dyDescent="0.3">
      <c r="A1528" s="33">
        <v>1</v>
      </c>
      <c r="B1528" s="33"/>
      <c r="C1528" s="70">
        <v>44193</v>
      </c>
      <c r="D1528" s="71" t="s">
        <v>87</v>
      </c>
      <c r="E1528" s="70">
        <v>44193</v>
      </c>
      <c r="F1528" s="71">
        <v>5157871</v>
      </c>
      <c r="G1528" s="33" t="s">
        <v>20</v>
      </c>
      <c r="H1528" s="33" t="s">
        <v>21</v>
      </c>
      <c r="I1528" s="33" t="s">
        <v>45</v>
      </c>
      <c r="J1528" s="33" t="s">
        <v>46</v>
      </c>
      <c r="K1528" s="63" t="s">
        <v>107</v>
      </c>
      <c r="L1528" s="32" t="str">
        <f t="shared" si="432"/>
        <v>CGE370</v>
      </c>
      <c r="M1528" s="32" t="str">
        <f t="shared" si="433"/>
        <v>BMJ II</v>
      </c>
      <c r="N1528" s="32" t="str">
        <f t="shared" si="434"/>
        <v>12 RODA</v>
      </c>
      <c r="O1528" s="146">
        <v>0.86398148148148157</v>
      </c>
      <c r="P1528" s="65">
        <v>44193.871099537035</v>
      </c>
      <c r="Q1528" s="65"/>
      <c r="R1528" s="66">
        <v>1</v>
      </c>
      <c r="S1528" s="66">
        <v>45480</v>
      </c>
      <c r="T1528" s="66">
        <v>16920</v>
      </c>
      <c r="U1528" s="67">
        <f t="shared" si="426"/>
        <v>28.56</v>
      </c>
      <c r="V1528" s="66">
        <f t="shared" si="417"/>
        <v>579111.11999999988</v>
      </c>
      <c r="W1528" s="66" t="str">
        <f t="shared" si="418"/>
        <v>1 &gt; 4</v>
      </c>
      <c r="X1528" s="66">
        <f>A1528+SUMIFS(Presensi!F:F,Presensi!E:E,'Entry Data'!AP1528)</f>
        <v>1</v>
      </c>
      <c r="Y1528" s="66">
        <f>IFERROR(INDEX('Retasi Pricing'!F:F,MATCH('Entry Data'!AM1528,'Retasi Pricing'!E:E,0))*X1528,"")</f>
        <v>27500</v>
      </c>
      <c r="Z1528" s="62" t="s">
        <v>26</v>
      </c>
      <c r="AA1528" s="62" t="s">
        <v>27</v>
      </c>
      <c r="AB1528" s="32"/>
      <c r="AC1528" s="32" t="s">
        <v>195</v>
      </c>
      <c r="AD1528" s="32" t="str">
        <f t="shared" si="419"/>
        <v/>
      </c>
      <c r="AF1528" s="5" t="str">
        <f t="shared" si="420"/>
        <v>m.andri44193</v>
      </c>
      <c r="AG1528" s="5" t="str">
        <f t="shared" si="421"/>
        <v>BMJ 04444193UTARANIGHT</v>
      </c>
      <c r="AH1528" s="5" t="str">
        <f t="shared" si="422"/>
        <v>m.andri44193UTARANIGHT</v>
      </c>
      <c r="AI1528" s="5" t="str">
        <f t="shared" si="423"/>
        <v>BMJ 04444193NIGHT</v>
      </c>
      <c r="AJ1528" s="5" t="str">
        <f t="shared" si="424"/>
        <v>m.andri44193NIGHT</v>
      </c>
      <c r="AK1528" s="5" t="str">
        <f t="shared" si="425"/>
        <v>m.andriBMJ II</v>
      </c>
      <c r="AL1528" s="5" t="str">
        <f t="shared" si="427"/>
        <v>1UTARA</v>
      </c>
      <c r="AM1528" s="5" t="str">
        <f t="shared" si="428"/>
        <v>1 &gt; 4UTARA12 RODA</v>
      </c>
      <c r="AN1528" s="5" t="str">
        <f t="shared" si="429"/>
        <v>m.andriBMJ II1 &gt; 4UTARA12 RODA</v>
      </c>
      <c r="AO1528" s="5" t="str">
        <f t="shared" si="430"/>
        <v>m.andri1 &gt; 4UTARA12 RODA</v>
      </c>
      <c r="AP1528" s="5" t="str">
        <f t="shared" si="431"/>
        <v>44193NIGHT</v>
      </c>
    </row>
    <row r="1529" spans="1:42" x14ac:dyDescent="0.3">
      <c r="A1529" s="33">
        <v>1</v>
      </c>
      <c r="B1529" s="33"/>
      <c r="C1529" s="70">
        <v>44193</v>
      </c>
      <c r="D1529" s="71" t="s">
        <v>87</v>
      </c>
      <c r="E1529" s="70">
        <v>44193</v>
      </c>
      <c r="F1529" s="71">
        <v>5157967</v>
      </c>
      <c r="G1529" s="33" t="s">
        <v>20</v>
      </c>
      <c r="H1529" s="33" t="s">
        <v>21</v>
      </c>
      <c r="I1529" s="33" t="s">
        <v>45</v>
      </c>
      <c r="J1529" s="33" t="s">
        <v>46</v>
      </c>
      <c r="K1529" s="63" t="s">
        <v>107</v>
      </c>
      <c r="L1529" s="32" t="str">
        <f t="shared" si="432"/>
        <v>CGE370</v>
      </c>
      <c r="M1529" s="32" t="str">
        <f t="shared" si="433"/>
        <v>BMJ II</v>
      </c>
      <c r="N1529" s="32" t="str">
        <f t="shared" si="434"/>
        <v>12 RODA</v>
      </c>
      <c r="O1529" s="146">
        <v>0.93347222222222215</v>
      </c>
      <c r="P1529" s="65">
        <v>44193.933472222219</v>
      </c>
      <c r="Q1529" s="65"/>
      <c r="R1529" s="66">
        <v>2</v>
      </c>
      <c r="S1529" s="66">
        <v>47040</v>
      </c>
      <c r="T1529" s="66">
        <v>16920</v>
      </c>
      <c r="U1529" s="67">
        <f t="shared" si="426"/>
        <v>30.12</v>
      </c>
      <c r="V1529" s="66">
        <f t="shared" si="417"/>
        <v>610743.24</v>
      </c>
      <c r="W1529" s="66" t="str">
        <f t="shared" si="418"/>
        <v>1 &gt; 4</v>
      </c>
      <c r="X1529" s="66">
        <f>A1529+SUMIFS(Presensi!F:F,Presensi!E:E,'Entry Data'!AP1529)</f>
        <v>1</v>
      </c>
      <c r="Y1529" s="66">
        <f>IFERROR(INDEX('Retasi Pricing'!F:F,MATCH('Entry Data'!AM1529,'Retasi Pricing'!E:E,0))*X1529,"")</f>
        <v>27500</v>
      </c>
      <c r="Z1529" s="62" t="s">
        <v>26</v>
      </c>
      <c r="AA1529" s="62" t="s">
        <v>27</v>
      </c>
      <c r="AB1529" s="32"/>
      <c r="AC1529" s="32" t="s">
        <v>195</v>
      </c>
      <c r="AD1529" s="32" t="str">
        <f t="shared" si="419"/>
        <v/>
      </c>
      <c r="AF1529" s="5" t="str">
        <f t="shared" si="420"/>
        <v>m.andri44193</v>
      </c>
      <c r="AG1529" s="5" t="str">
        <f t="shared" si="421"/>
        <v>BMJ 04444193UTARANIGHT</v>
      </c>
      <c r="AH1529" s="5" t="str">
        <f t="shared" si="422"/>
        <v>m.andri44193UTARANIGHT</v>
      </c>
      <c r="AI1529" s="5" t="str">
        <f t="shared" si="423"/>
        <v>BMJ 04444193NIGHT</v>
      </c>
      <c r="AJ1529" s="5" t="str">
        <f t="shared" si="424"/>
        <v>m.andri44193NIGHT</v>
      </c>
      <c r="AK1529" s="5" t="str">
        <f t="shared" si="425"/>
        <v>m.andriBMJ II</v>
      </c>
      <c r="AL1529" s="5" t="str">
        <f t="shared" si="427"/>
        <v>2UTARA</v>
      </c>
      <c r="AM1529" s="5" t="str">
        <f t="shared" si="428"/>
        <v>1 &gt; 4UTARA12 RODA</v>
      </c>
      <c r="AN1529" s="5" t="str">
        <f t="shared" si="429"/>
        <v>m.andriBMJ II1 &gt; 4UTARA12 RODA</v>
      </c>
      <c r="AO1529" s="5" t="str">
        <f t="shared" si="430"/>
        <v>m.andri1 &gt; 4UTARA12 RODA</v>
      </c>
      <c r="AP1529" s="5" t="str">
        <f t="shared" si="431"/>
        <v>44193NIGHT</v>
      </c>
    </row>
    <row r="1530" spans="1:42" x14ac:dyDescent="0.3">
      <c r="A1530" s="33">
        <v>1</v>
      </c>
      <c r="B1530" s="33"/>
      <c r="C1530" s="70">
        <v>44193</v>
      </c>
      <c r="D1530" s="71" t="s">
        <v>87</v>
      </c>
      <c r="E1530" s="70">
        <v>44194</v>
      </c>
      <c r="F1530" s="71">
        <v>5158099</v>
      </c>
      <c r="G1530" s="33" t="s">
        <v>20</v>
      </c>
      <c r="H1530" s="33" t="s">
        <v>50</v>
      </c>
      <c r="I1530" s="33" t="s">
        <v>51</v>
      </c>
      <c r="J1530" s="33" t="s">
        <v>53</v>
      </c>
      <c r="K1530" s="63" t="s">
        <v>35</v>
      </c>
      <c r="L1530" s="32" t="str">
        <f t="shared" si="432"/>
        <v>CGE370</v>
      </c>
      <c r="M1530" s="32" t="str">
        <f t="shared" si="433"/>
        <v>BMJ II</v>
      </c>
      <c r="N1530" s="32" t="str">
        <f t="shared" si="434"/>
        <v>12 RODA</v>
      </c>
      <c r="O1530" s="146">
        <v>3.0520833333333334E-2</v>
      </c>
      <c r="P1530" s="65">
        <v>44194.03052083333</v>
      </c>
      <c r="Q1530" s="65"/>
      <c r="R1530" s="66">
        <v>3</v>
      </c>
      <c r="S1530" s="66">
        <v>45920</v>
      </c>
      <c r="T1530" s="66">
        <v>17300</v>
      </c>
      <c r="U1530" s="67">
        <f t="shared" si="426"/>
        <v>28.62</v>
      </c>
      <c r="V1530" s="66">
        <f t="shared" si="417"/>
        <v>580327.74</v>
      </c>
      <c r="W1530" s="66" t="str">
        <f t="shared" si="418"/>
        <v>1 &gt; 4</v>
      </c>
      <c r="X1530" s="66">
        <f>A1530+SUMIFS(Presensi!F:F,Presensi!E:E,'Entry Data'!AP1530)</f>
        <v>1</v>
      </c>
      <c r="Y1530" s="66">
        <f>IFERROR(INDEX('Retasi Pricing'!F:F,MATCH('Entry Data'!AM1530,'Retasi Pricing'!E:E,0))*X1530,"")</f>
        <v>27500</v>
      </c>
      <c r="Z1530" s="62" t="s">
        <v>26</v>
      </c>
      <c r="AA1530" s="62" t="s">
        <v>27</v>
      </c>
      <c r="AB1530" s="32"/>
      <c r="AC1530" s="32" t="s">
        <v>192</v>
      </c>
      <c r="AD1530" s="32" t="str">
        <f t="shared" si="419"/>
        <v/>
      </c>
      <c r="AF1530" s="5" t="str">
        <f t="shared" si="420"/>
        <v>awaluddin44193</v>
      </c>
      <c r="AG1530" s="5" t="str">
        <f t="shared" si="421"/>
        <v>BMJ 04544193UTARANIGHT</v>
      </c>
      <c r="AH1530" s="5" t="str">
        <f t="shared" si="422"/>
        <v>awaluddin44193UTARANIGHT</v>
      </c>
      <c r="AI1530" s="5" t="str">
        <f t="shared" si="423"/>
        <v>BMJ 04544193NIGHT</v>
      </c>
      <c r="AJ1530" s="5" t="str">
        <f t="shared" si="424"/>
        <v>awaluddin44193NIGHT</v>
      </c>
      <c r="AK1530" s="5" t="str">
        <f t="shared" si="425"/>
        <v>awaluddinBMJ II</v>
      </c>
      <c r="AL1530" s="5" t="str">
        <f t="shared" si="427"/>
        <v>3UTARA</v>
      </c>
      <c r="AM1530" s="5" t="str">
        <f t="shared" si="428"/>
        <v>1 &gt; 4UTARA12 RODA</v>
      </c>
      <c r="AN1530" s="5" t="str">
        <f t="shared" si="429"/>
        <v>awaluddinBMJ II1 &gt; 4UTARA12 RODA</v>
      </c>
      <c r="AO1530" s="5" t="str">
        <f t="shared" si="430"/>
        <v>awaluddin1 &gt; 4UTARA12 RODA</v>
      </c>
      <c r="AP1530" s="5" t="str">
        <f t="shared" si="431"/>
        <v>44193NIGHT</v>
      </c>
    </row>
    <row r="1531" spans="1:42" x14ac:dyDescent="0.3">
      <c r="A1531" s="33">
        <v>1</v>
      </c>
      <c r="B1531" s="33"/>
      <c r="C1531" s="70">
        <v>44193</v>
      </c>
      <c r="D1531" s="71" t="s">
        <v>87</v>
      </c>
      <c r="E1531" s="70">
        <v>44194</v>
      </c>
      <c r="F1531" s="71">
        <v>5158169</v>
      </c>
      <c r="G1531" s="33" t="s">
        <v>20</v>
      </c>
      <c r="H1531" s="33" t="s">
        <v>50</v>
      </c>
      <c r="I1531" s="33" t="s">
        <v>51</v>
      </c>
      <c r="J1531" s="33" t="s">
        <v>53</v>
      </c>
      <c r="K1531" s="63" t="s">
        <v>35</v>
      </c>
      <c r="L1531" s="32" t="str">
        <f t="shared" si="432"/>
        <v>CGE370</v>
      </c>
      <c r="M1531" s="32" t="str">
        <f t="shared" si="433"/>
        <v>BMJ II</v>
      </c>
      <c r="N1531" s="32" t="str">
        <f t="shared" si="434"/>
        <v>12 RODA</v>
      </c>
      <c r="O1531" s="146">
        <v>0.10166666666666667</v>
      </c>
      <c r="P1531" s="65">
        <v>44194.101666666669</v>
      </c>
      <c r="Q1531" s="65"/>
      <c r="R1531" s="66">
        <v>4</v>
      </c>
      <c r="S1531" s="66">
        <v>45000</v>
      </c>
      <c r="T1531" s="66">
        <v>17300</v>
      </c>
      <c r="U1531" s="67">
        <f t="shared" si="426"/>
        <v>27.7</v>
      </c>
      <c r="V1531" s="66">
        <f t="shared" si="417"/>
        <v>561672.9</v>
      </c>
      <c r="W1531" s="66" t="str">
        <f t="shared" si="418"/>
        <v>1 &gt; 4</v>
      </c>
      <c r="X1531" s="66">
        <f>A1531+SUMIFS(Presensi!F:F,Presensi!E:E,'Entry Data'!AP1531)</f>
        <v>1</v>
      </c>
      <c r="Y1531" s="66">
        <f>IFERROR(INDEX('Retasi Pricing'!F:F,MATCH('Entry Data'!AM1531,'Retasi Pricing'!E:E,0))*X1531,"")</f>
        <v>27500</v>
      </c>
      <c r="Z1531" s="62" t="s">
        <v>26</v>
      </c>
      <c r="AA1531" s="62" t="s">
        <v>27</v>
      </c>
      <c r="AB1531" s="32"/>
      <c r="AC1531" s="32" t="s">
        <v>192</v>
      </c>
      <c r="AD1531" s="32" t="str">
        <f t="shared" si="419"/>
        <v/>
      </c>
      <c r="AF1531" s="5" t="str">
        <f t="shared" si="420"/>
        <v>awaluddin44193</v>
      </c>
      <c r="AG1531" s="5" t="str">
        <f t="shared" si="421"/>
        <v>BMJ 04544193UTARANIGHT</v>
      </c>
      <c r="AH1531" s="5" t="str">
        <f t="shared" si="422"/>
        <v>awaluddin44193UTARANIGHT</v>
      </c>
      <c r="AI1531" s="5" t="str">
        <f t="shared" si="423"/>
        <v>BMJ 04544193NIGHT</v>
      </c>
      <c r="AJ1531" s="5" t="str">
        <f t="shared" si="424"/>
        <v>awaluddin44193NIGHT</v>
      </c>
      <c r="AK1531" s="5" t="str">
        <f t="shared" si="425"/>
        <v>awaluddinBMJ II</v>
      </c>
      <c r="AL1531" s="5" t="str">
        <f t="shared" si="427"/>
        <v>4UTARA</v>
      </c>
      <c r="AM1531" s="5" t="str">
        <f t="shared" si="428"/>
        <v>1 &gt; 4UTARA12 RODA</v>
      </c>
      <c r="AN1531" s="5" t="str">
        <f t="shared" si="429"/>
        <v>awaluddinBMJ II1 &gt; 4UTARA12 RODA</v>
      </c>
      <c r="AO1531" s="5" t="str">
        <f t="shared" si="430"/>
        <v>awaluddin1 &gt; 4UTARA12 RODA</v>
      </c>
      <c r="AP1531" s="5" t="str">
        <f t="shared" si="431"/>
        <v>44193NIGHT</v>
      </c>
    </row>
    <row r="1532" spans="1:42" x14ac:dyDescent="0.3">
      <c r="A1532" s="33">
        <v>1</v>
      </c>
      <c r="B1532" s="33"/>
      <c r="C1532" s="70">
        <v>44193</v>
      </c>
      <c r="D1532" s="71" t="s">
        <v>87</v>
      </c>
      <c r="E1532" s="70">
        <v>44194</v>
      </c>
      <c r="F1532" s="71">
        <v>5158251</v>
      </c>
      <c r="G1532" s="33" t="s">
        <v>20</v>
      </c>
      <c r="H1532" s="33" t="s">
        <v>50</v>
      </c>
      <c r="I1532" s="33" t="s">
        <v>51</v>
      </c>
      <c r="J1532" s="33" t="s">
        <v>53</v>
      </c>
      <c r="K1532" s="63" t="s">
        <v>35</v>
      </c>
      <c r="L1532" s="32" t="str">
        <f t="shared" si="432"/>
        <v>CGE370</v>
      </c>
      <c r="M1532" s="32" t="str">
        <f t="shared" si="433"/>
        <v>BMJ II</v>
      </c>
      <c r="N1532" s="32" t="str">
        <f t="shared" si="434"/>
        <v>12 RODA</v>
      </c>
      <c r="O1532" s="146">
        <v>0.17302083333333332</v>
      </c>
      <c r="P1532" s="65">
        <v>44194.173020833332</v>
      </c>
      <c r="Q1532" s="65"/>
      <c r="R1532" s="66">
        <v>5</v>
      </c>
      <c r="S1532" s="66">
        <v>44920</v>
      </c>
      <c r="T1532" s="66">
        <v>17300</v>
      </c>
      <c r="U1532" s="67">
        <f t="shared" si="426"/>
        <v>27.62</v>
      </c>
      <c r="V1532" s="66">
        <f t="shared" si="417"/>
        <v>560050.74</v>
      </c>
      <c r="W1532" s="66" t="str">
        <f t="shared" si="418"/>
        <v>&gt; 5</v>
      </c>
      <c r="X1532" s="66">
        <f>A1532+SUMIFS(Presensi!F:F,Presensi!E:E,'Entry Data'!AP1532)</f>
        <v>1</v>
      </c>
      <c r="Y1532" s="66">
        <f>IFERROR(INDEX('Retasi Pricing'!F:F,MATCH('Entry Data'!AM1532,'Retasi Pricing'!E:E,0))*X1532,"")</f>
        <v>31200</v>
      </c>
      <c r="Z1532" s="62" t="s">
        <v>26</v>
      </c>
      <c r="AA1532" s="62" t="s">
        <v>27</v>
      </c>
      <c r="AB1532" s="32"/>
      <c r="AC1532" s="32" t="s">
        <v>192</v>
      </c>
      <c r="AD1532" s="32" t="str">
        <f t="shared" si="419"/>
        <v/>
      </c>
      <c r="AF1532" s="5" t="str">
        <f t="shared" si="420"/>
        <v>awaluddin44193</v>
      </c>
      <c r="AG1532" s="5" t="str">
        <f t="shared" si="421"/>
        <v>BMJ 04544193UTARANIGHT</v>
      </c>
      <c r="AH1532" s="5" t="str">
        <f t="shared" si="422"/>
        <v>awaluddin44193UTARANIGHT</v>
      </c>
      <c r="AI1532" s="5" t="str">
        <f t="shared" si="423"/>
        <v>BMJ 04544193NIGHT</v>
      </c>
      <c r="AJ1532" s="5" t="str">
        <f t="shared" si="424"/>
        <v>awaluddin44193NIGHT</v>
      </c>
      <c r="AK1532" s="5" t="str">
        <f t="shared" si="425"/>
        <v>awaluddinBMJ II</v>
      </c>
      <c r="AL1532" s="5" t="str">
        <f t="shared" si="427"/>
        <v>5UTARA</v>
      </c>
      <c r="AM1532" s="5" t="str">
        <f t="shared" si="428"/>
        <v>&gt; 5UTARA12 RODA</v>
      </c>
      <c r="AN1532" s="5" t="str">
        <f t="shared" si="429"/>
        <v>awaluddinBMJ II&gt; 5UTARA12 RODA</v>
      </c>
      <c r="AO1532" s="5" t="str">
        <f t="shared" si="430"/>
        <v>awaluddin&gt; 5UTARA12 RODA</v>
      </c>
      <c r="AP1532" s="5" t="str">
        <f t="shared" si="431"/>
        <v>44193NIGHT</v>
      </c>
    </row>
    <row r="1533" spans="1:42" x14ac:dyDescent="0.3">
      <c r="A1533" s="33">
        <v>1</v>
      </c>
      <c r="B1533" s="33"/>
      <c r="C1533" s="70">
        <v>44193</v>
      </c>
      <c r="D1533" s="71" t="s">
        <v>87</v>
      </c>
      <c r="E1533" s="70">
        <v>44194</v>
      </c>
      <c r="F1533" s="71">
        <v>5158315</v>
      </c>
      <c r="G1533" s="33" t="s">
        <v>20</v>
      </c>
      <c r="H1533" s="33" t="s">
        <v>50</v>
      </c>
      <c r="I1533" s="33" t="s">
        <v>51</v>
      </c>
      <c r="J1533" s="33" t="s">
        <v>53</v>
      </c>
      <c r="K1533" s="63" t="s">
        <v>35</v>
      </c>
      <c r="L1533" s="32" t="str">
        <f t="shared" si="432"/>
        <v>CGE370</v>
      </c>
      <c r="M1533" s="32" t="str">
        <f t="shared" si="433"/>
        <v>BMJ II</v>
      </c>
      <c r="N1533" s="32" t="str">
        <f t="shared" si="434"/>
        <v>12 RODA</v>
      </c>
      <c r="O1533" s="146">
        <v>0.24835648148148148</v>
      </c>
      <c r="P1533" s="65">
        <v>44194.248356481483</v>
      </c>
      <c r="Q1533" s="65"/>
      <c r="R1533" s="66">
        <v>6</v>
      </c>
      <c r="S1533" s="66">
        <v>46760</v>
      </c>
      <c r="T1533" s="66">
        <v>17300</v>
      </c>
      <c r="U1533" s="67">
        <f t="shared" si="426"/>
        <v>29.46</v>
      </c>
      <c r="V1533" s="66">
        <f t="shared" si="417"/>
        <v>597360.41999999993</v>
      </c>
      <c r="W1533" s="66" t="str">
        <f t="shared" si="418"/>
        <v>&gt; 6</v>
      </c>
      <c r="X1533" s="66">
        <f>A1533+SUMIFS(Presensi!F:F,Presensi!E:E,'Entry Data'!AP1533)</f>
        <v>1</v>
      </c>
      <c r="Y1533" s="66">
        <f>IFERROR(INDEX('Retasi Pricing'!F:F,MATCH('Entry Data'!AM1533,'Retasi Pricing'!E:E,0))*X1533,"")</f>
        <v>34450</v>
      </c>
      <c r="Z1533" s="62" t="s">
        <v>26</v>
      </c>
      <c r="AA1533" s="62" t="s">
        <v>27</v>
      </c>
      <c r="AB1533" s="32"/>
      <c r="AC1533" s="32" t="s">
        <v>192</v>
      </c>
      <c r="AD1533" s="32" t="str">
        <f t="shared" si="419"/>
        <v/>
      </c>
      <c r="AF1533" s="5" t="str">
        <f t="shared" si="420"/>
        <v>awaluddin44193</v>
      </c>
      <c r="AG1533" s="5" t="str">
        <f t="shared" si="421"/>
        <v>BMJ 04544193UTARANIGHT</v>
      </c>
      <c r="AH1533" s="5" t="str">
        <f t="shared" si="422"/>
        <v>awaluddin44193UTARANIGHT</v>
      </c>
      <c r="AI1533" s="5" t="str">
        <f t="shared" si="423"/>
        <v>BMJ 04544193NIGHT</v>
      </c>
      <c r="AJ1533" s="5" t="str">
        <f t="shared" si="424"/>
        <v>awaluddin44193NIGHT</v>
      </c>
      <c r="AK1533" s="5" t="str">
        <f t="shared" si="425"/>
        <v>awaluddinBMJ II</v>
      </c>
      <c r="AL1533" s="5" t="str">
        <f t="shared" si="427"/>
        <v>6UTARA</v>
      </c>
      <c r="AM1533" s="5" t="str">
        <f t="shared" si="428"/>
        <v>&gt; 6UTARA12 RODA</v>
      </c>
      <c r="AN1533" s="5" t="str">
        <f t="shared" si="429"/>
        <v>awaluddinBMJ II&gt; 6UTARA12 RODA</v>
      </c>
      <c r="AO1533" s="5" t="str">
        <f t="shared" si="430"/>
        <v>awaluddin&gt; 6UTARA12 RODA</v>
      </c>
      <c r="AP1533" s="5" t="str">
        <f t="shared" si="431"/>
        <v>44193NIGHT</v>
      </c>
    </row>
    <row r="1534" spans="1:42" x14ac:dyDescent="0.3">
      <c r="A1534" s="33">
        <v>1</v>
      </c>
      <c r="B1534" s="33"/>
      <c r="C1534" s="70">
        <v>44193</v>
      </c>
      <c r="D1534" s="71" t="s">
        <v>87</v>
      </c>
      <c r="E1534" s="70">
        <v>44193</v>
      </c>
      <c r="F1534" s="71">
        <v>5157898</v>
      </c>
      <c r="G1534" s="33" t="s">
        <v>20</v>
      </c>
      <c r="H1534" s="33" t="s">
        <v>21</v>
      </c>
      <c r="I1534" s="33" t="s">
        <v>45</v>
      </c>
      <c r="J1534" s="33" t="s">
        <v>46</v>
      </c>
      <c r="K1534" s="63" t="s">
        <v>35</v>
      </c>
      <c r="L1534" s="32" t="str">
        <f t="shared" si="432"/>
        <v>CGE370</v>
      </c>
      <c r="M1534" s="32" t="str">
        <f t="shared" si="433"/>
        <v>BMJ II</v>
      </c>
      <c r="N1534" s="32" t="str">
        <f t="shared" si="434"/>
        <v>12 RODA</v>
      </c>
      <c r="O1534" s="146">
        <v>0.88059027777777776</v>
      </c>
      <c r="P1534" s="65">
        <v>44193.880590277775</v>
      </c>
      <c r="Q1534" s="65"/>
      <c r="R1534" s="66">
        <v>1</v>
      </c>
      <c r="S1534" s="66">
        <v>47160</v>
      </c>
      <c r="T1534" s="66">
        <v>17300</v>
      </c>
      <c r="U1534" s="67">
        <f t="shared" si="426"/>
        <v>29.86</v>
      </c>
      <c r="V1534" s="66">
        <f t="shared" si="417"/>
        <v>605471.22</v>
      </c>
      <c r="W1534" s="66" t="str">
        <f t="shared" si="418"/>
        <v>1 &gt; 4</v>
      </c>
      <c r="X1534" s="66">
        <f>A1534+SUMIFS(Presensi!F:F,Presensi!E:E,'Entry Data'!AP1534)</f>
        <v>1</v>
      </c>
      <c r="Y1534" s="66">
        <f>IFERROR(INDEX('Retasi Pricing'!F:F,MATCH('Entry Data'!AM1534,'Retasi Pricing'!E:E,0))*X1534,"")</f>
        <v>27500</v>
      </c>
      <c r="Z1534" s="62" t="s">
        <v>26</v>
      </c>
      <c r="AA1534" s="62" t="s">
        <v>27</v>
      </c>
      <c r="AB1534" s="32"/>
      <c r="AC1534" s="32" t="s">
        <v>192</v>
      </c>
      <c r="AD1534" s="32" t="str">
        <f t="shared" si="419"/>
        <v/>
      </c>
      <c r="AF1534" s="5" t="str">
        <f t="shared" si="420"/>
        <v>awaluddin44193</v>
      </c>
      <c r="AG1534" s="5" t="str">
        <f t="shared" si="421"/>
        <v>BMJ 04544193UTARANIGHT</v>
      </c>
      <c r="AH1534" s="5" t="str">
        <f t="shared" si="422"/>
        <v>awaluddin44193UTARANIGHT</v>
      </c>
      <c r="AI1534" s="5" t="str">
        <f t="shared" si="423"/>
        <v>BMJ 04544193NIGHT</v>
      </c>
      <c r="AJ1534" s="5" t="str">
        <f t="shared" si="424"/>
        <v>awaluddin44193NIGHT</v>
      </c>
      <c r="AK1534" s="5" t="str">
        <f t="shared" si="425"/>
        <v>awaluddinBMJ II</v>
      </c>
      <c r="AL1534" s="5" t="str">
        <f t="shared" si="427"/>
        <v>1UTARA</v>
      </c>
      <c r="AM1534" s="5" t="str">
        <f t="shared" si="428"/>
        <v>1 &gt; 4UTARA12 RODA</v>
      </c>
      <c r="AN1534" s="5" t="str">
        <f t="shared" si="429"/>
        <v>awaluddinBMJ II1 &gt; 4UTARA12 RODA</v>
      </c>
      <c r="AO1534" s="5" t="str">
        <f t="shared" si="430"/>
        <v>awaluddin1 &gt; 4UTARA12 RODA</v>
      </c>
      <c r="AP1534" s="5" t="str">
        <f t="shared" si="431"/>
        <v>44193NIGHT</v>
      </c>
    </row>
    <row r="1535" spans="1:42" x14ac:dyDescent="0.3">
      <c r="A1535" s="33">
        <v>1</v>
      </c>
      <c r="B1535" s="33"/>
      <c r="C1535" s="70">
        <v>44193</v>
      </c>
      <c r="D1535" s="71" t="s">
        <v>87</v>
      </c>
      <c r="E1535" s="70">
        <v>44193</v>
      </c>
      <c r="F1535" s="71">
        <v>5158020</v>
      </c>
      <c r="G1535" s="33" t="s">
        <v>20</v>
      </c>
      <c r="H1535" s="33" t="s">
        <v>50</v>
      </c>
      <c r="I1535" s="33" t="s">
        <v>51</v>
      </c>
      <c r="J1535" s="33" t="s">
        <v>53</v>
      </c>
      <c r="K1535" s="63" t="s">
        <v>35</v>
      </c>
      <c r="L1535" s="32" t="str">
        <f t="shared" si="432"/>
        <v>CGE370</v>
      </c>
      <c r="M1535" s="32" t="str">
        <f t="shared" si="433"/>
        <v>BMJ II</v>
      </c>
      <c r="N1535" s="32" t="str">
        <f t="shared" si="434"/>
        <v>12 RODA</v>
      </c>
      <c r="O1535" s="146">
        <v>0.96552083333333327</v>
      </c>
      <c r="P1535" s="65">
        <v>44193.965520833335</v>
      </c>
      <c r="Q1535" s="65"/>
      <c r="R1535" s="66">
        <v>2</v>
      </c>
      <c r="S1535" s="66">
        <v>47180</v>
      </c>
      <c r="T1535" s="66">
        <v>17300</v>
      </c>
      <c r="U1535" s="67">
        <f t="shared" si="426"/>
        <v>29.88</v>
      </c>
      <c r="V1535" s="66">
        <f t="shared" si="417"/>
        <v>605876.76</v>
      </c>
      <c r="W1535" s="66" t="str">
        <f t="shared" si="418"/>
        <v>1 &gt; 4</v>
      </c>
      <c r="X1535" s="66">
        <f>A1535+SUMIFS(Presensi!F:F,Presensi!E:E,'Entry Data'!AP1535)</f>
        <v>1</v>
      </c>
      <c r="Y1535" s="66">
        <f>IFERROR(INDEX('Retasi Pricing'!F:F,MATCH('Entry Data'!AM1535,'Retasi Pricing'!E:E,0))*X1535,"")</f>
        <v>27500</v>
      </c>
      <c r="Z1535" s="62" t="s">
        <v>26</v>
      </c>
      <c r="AA1535" s="62" t="s">
        <v>27</v>
      </c>
      <c r="AB1535" s="32"/>
      <c r="AC1535" s="32" t="s">
        <v>192</v>
      </c>
      <c r="AD1535" s="32" t="str">
        <f t="shared" si="419"/>
        <v/>
      </c>
      <c r="AF1535" s="5" t="str">
        <f t="shared" si="420"/>
        <v>awaluddin44193</v>
      </c>
      <c r="AG1535" s="5" t="str">
        <f t="shared" si="421"/>
        <v>BMJ 04544193UTARANIGHT</v>
      </c>
      <c r="AH1535" s="5" t="str">
        <f t="shared" si="422"/>
        <v>awaluddin44193UTARANIGHT</v>
      </c>
      <c r="AI1535" s="5" t="str">
        <f t="shared" si="423"/>
        <v>BMJ 04544193NIGHT</v>
      </c>
      <c r="AJ1535" s="5" t="str">
        <f t="shared" si="424"/>
        <v>awaluddin44193NIGHT</v>
      </c>
      <c r="AK1535" s="5" t="str">
        <f t="shared" si="425"/>
        <v>awaluddinBMJ II</v>
      </c>
      <c r="AL1535" s="5" t="str">
        <f t="shared" si="427"/>
        <v>2UTARA</v>
      </c>
      <c r="AM1535" s="5" t="str">
        <f t="shared" si="428"/>
        <v>1 &gt; 4UTARA12 RODA</v>
      </c>
      <c r="AN1535" s="5" t="str">
        <f t="shared" si="429"/>
        <v>awaluddinBMJ II1 &gt; 4UTARA12 RODA</v>
      </c>
      <c r="AO1535" s="5" t="str">
        <f t="shared" si="430"/>
        <v>awaluddin1 &gt; 4UTARA12 RODA</v>
      </c>
      <c r="AP1535" s="5" t="str">
        <f t="shared" si="431"/>
        <v>44193NIGHT</v>
      </c>
    </row>
    <row r="1536" spans="1:42" x14ac:dyDescent="0.3">
      <c r="A1536" s="33">
        <v>1</v>
      </c>
      <c r="B1536" s="33"/>
      <c r="C1536" s="70">
        <v>44193</v>
      </c>
      <c r="D1536" s="71" t="s">
        <v>87</v>
      </c>
      <c r="E1536" s="70">
        <v>44194</v>
      </c>
      <c r="F1536" s="71">
        <v>5158121</v>
      </c>
      <c r="G1536" s="33" t="s">
        <v>20</v>
      </c>
      <c r="H1536" s="33" t="s">
        <v>50</v>
      </c>
      <c r="I1536" s="33" t="s">
        <v>51</v>
      </c>
      <c r="J1536" s="33" t="s">
        <v>53</v>
      </c>
      <c r="K1536" s="63" t="s">
        <v>36</v>
      </c>
      <c r="L1536" s="32" t="str">
        <f t="shared" si="432"/>
        <v>CGE370</v>
      </c>
      <c r="M1536" s="32" t="str">
        <f t="shared" si="433"/>
        <v>BMJ II</v>
      </c>
      <c r="N1536" s="32" t="str">
        <f t="shared" si="434"/>
        <v>12 RODA</v>
      </c>
      <c r="O1536" s="146">
        <v>7.2627314814814811E-2</v>
      </c>
      <c r="P1536" s="65">
        <v>44194.072627314818</v>
      </c>
      <c r="Q1536" s="65"/>
      <c r="R1536" s="66">
        <v>3</v>
      </c>
      <c r="S1536" s="66">
        <v>46060</v>
      </c>
      <c r="T1536" s="66">
        <v>17200</v>
      </c>
      <c r="U1536" s="67">
        <f t="shared" si="426"/>
        <v>28.86</v>
      </c>
      <c r="V1536" s="66">
        <f t="shared" si="417"/>
        <v>585194.22</v>
      </c>
      <c r="W1536" s="66" t="str">
        <f t="shared" si="418"/>
        <v>1 &gt; 4</v>
      </c>
      <c r="X1536" s="66">
        <f>A1536+SUMIFS(Presensi!F:F,Presensi!E:E,'Entry Data'!AP1536)</f>
        <v>1</v>
      </c>
      <c r="Y1536" s="66">
        <f>IFERROR(INDEX('Retasi Pricing'!F:F,MATCH('Entry Data'!AM1536,'Retasi Pricing'!E:E,0))*X1536,"")</f>
        <v>27500</v>
      </c>
      <c r="Z1536" s="62" t="s">
        <v>26</v>
      </c>
      <c r="AA1536" s="62" t="s">
        <v>27</v>
      </c>
      <c r="AB1536" s="32"/>
      <c r="AC1536" s="32" t="s">
        <v>190</v>
      </c>
      <c r="AD1536" s="32" t="str">
        <f t="shared" si="419"/>
        <v/>
      </c>
      <c r="AF1536" s="5" t="str">
        <f t="shared" si="420"/>
        <v>usman mansyur44193</v>
      </c>
      <c r="AG1536" s="5" t="str">
        <f t="shared" si="421"/>
        <v>BMJ 04644193UTARANIGHT</v>
      </c>
      <c r="AH1536" s="5" t="str">
        <f t="shared" si="422"/>
        <v>usman mansyur44193UTARANIGHT</v>
      </c>
      <c r="AI1536" s="5" t="str">
        <f t="shared" si="423"/>
        <v>BMJ 04644193NIGHT</v>
      </c>
      <c r="AJ1536" s="5" t="str">
        <f t="shared" si="424"/>
        <v>usman mansyur44193NIGHT</v>
      </c>
      <c r="AK1536" s="5" t="str">
        <f t="shared" si="425"/>
        <v>usman mansyurBMJ II</v>
      </c>
      <c r="AL1536" s="5" t="str">
        <f t="shared" si="427"/>
        <v>3UTARA</v>
      </c>
      <c r="AM1536" s="5" t="str">
        <f t="shared" si="428"/>
        <v>1 &gt; 4UTARA12 RODA</v>
      </c>
      <c r="AN1536" s="5" t="str">
        <f t="shared" si="429"/>
        <v>usman mansyurBMJ II1 &gt; 4UTARA12 RODA</v>
      </c>
      <c r="AO1536" s="5" t="str">
        <f t="shared" si="430"/>
        <v>usman mansyur1 &gt; 4UTARA12 RODA</v>
      </c>
      <c r="AP1536" s="5" t="str">
        <f t="shared" si="431"/>
        <v>44193NIGHT</v>
      </c>
    </row>
    <row r="1537" spans="1:42" x14ac:dyDescent="0.3">
      <c r="A1537" s="33">
        <v>1</v>
      </c>
      <c r="B1537" s="33"/>
      <c r="C1537" s="70">
        <v>44193</v>
      </c>
      <c r="D1537" s="71" t="s">
        <v>87</v>
      </c>
      <c r="E1537" s="70">
        <v>44194</v>
      </c>
      <c r="F1537" s="71">
        <v>5158234</v>
      </c>
      <c r="G1537" s="33" t="s">
        <v>20</v>
      </c>
      <c r="H1537" s="33" t="s">
        <v>50</v>
      </c>
      <c r="I1537" s="33" t="s">
        <v>51</v>
      </c>
      <c r="J1537" s="33" t="s">
        <v>53</v>
      </c>
      <c r="K1537" s="63" t="s">
        <v>36</v>
      </c>
      <c r="L1537" s="32" t="str">
        <f t="shared" si="432"/>
        <v>CGE370</v>
      </c>
      <c r="M1537" s="32" t="str">
        <f t="shared" si="433"/>
        <v>BMJ II</v>
      </c>
      <c r="N1537" s="32" t="str">
        <f t="shared" si="434"/>
        <v>12 RODA</v>
      </c>
      <c r="O1537" s="146">
        <v>0.15415509259259261</v>
      </c>
      <c r="P1537" s="65">
        <v>44194.15415509259</v>
      </c>
      <c r="Q1537" s="65"/>
      <c r="R1537" s="66">
        <v>4</v>
      </c>
      <c r="S1537" s="66">
        <v>46920</v>
      </c>
      <c r="T1537" s="66">
        <v>17200</v>
      </c>
      <c r="U1537" s="67">
        <f t="shared" si="426"/>
        <v>29.72</v>
      </c>
      <c r="V1537" s="66">
        <f t="shared" si="417"/>
        <v>602632.43999999994</v>
      </c>
      <c r="W1537" s="66" t="str">
        <f t="shared" si="418"/>
        <v>1 &gt; 4</v>
      </c>
      <c r="X1537" s="66">
        <f>A1537+SUMIFS(Presensi!F:F,Presensi!E:E,'Entry Data'!AP1537)</f>
        <v>1</v>
      </c>
      <c r="Y1537" s="66">
        <f>IFERROR(INDEX('Retasi Pricing'!F:F,MATCH('Entry Data'!AM1537,'Retasi Pricing'!E:E,0))*X1537,"")</f>
        <v>27500</v>
      </c>
      <c r="Z1537" s="62" t="s">
        <v>26</v>
      </c>
      <c r="AA1537" s="62" t="s">
        <v>27</v>
      </c>
      <c r="AB1537" s="32"/>
      <c r="AC1537" s="32" t="s">
        <v>190</v>
      </c>
      <c r="AD1537" s="32" t="str">
        <f t="shared" si="419"/>
        <v/>
      </c>
      <c r="AF1537" s="5" t="str">
        <f t="shared" si="420"/>
        <v>usman mansyur44193</v>
      </c>
      <c r="AG1537" s="5" t="str">
        <f t="shared" si="421"/>
        <v>BMJ 04644193UTARANIGHT</v>
      </c>
      <c r="AH1537" s="5" t="str">
        <f t="shared" si="422"/>
        <v>usman mansyur44193UTARANIGHT</v>
      </c>
      <c r="AI1537" s="5" t="str">
        <f t="shared" si="423"/>
        <v>BMJ 04644193NIGHT</v>
      </c>
      <c r="AJ1537" s="5" t="str">
        <f t="shared" si="424"/>
        <v>usman mansyur44193NIGHT</v>
      </c>
      <c r="AK1537" s="5" t="str">
        <f t="shared" si="425"/>
        <v>usman mansyurBMJ II</v>
      </c>
      <c r="AL1537" s="5" t="str">
        <f t="shared" si="427"/>
        <v>4UTARA</v>
      </c>
      <c r="AM1537" s="5" t="str">
        <f t="shared" si="428"/>
        <v>1 &gt; 4UTARA12 RODA</v>
      </c>
      <c r="AN1537" s="5" t="str">
        <f t="shared" si="429"/>
        <v>usman mansyurBMJ II1 &gt; 4UTARA12 RODA</v>
      </c>
      <c r="AO1537" s="5" t="str">
        <f t="shared" si="430"/>
        <v>usman mansyur1 &gt; 4UTARA12 RODA</v>
      </c>
      <c r="AP1537" s="5" t="str">
        <f t="shared" si="431"/>
        <v>44193NIGHT</v>
      </c>
    </row>
    <row r="1538" spans="1:42" x14ac:dyDescent="0.3">
      <c r="A1538" s="33">
        <v>1</v>
      </c>
      <c r="B1538" s="33"/>
      <c r="C1538" s="70">
        <v>44193</v>
      </c>
      <c r="D1538" s="71" t="s">
        <v>87</v>
      </c>
      <c r="E1538" s="70">
        <v>44194</v>
      </c>
      <c r="F1538" s="71">
        <v>5158297</v>
      </c>
      <c r="G1538" s="33" t="s">
        <v>20</v>
      </c>
      <c r="H1538" s="33" t="s">
        <v>21</v>
      </c>
      <c r="I1538" s="33" t="s">
        <v>45</v>
      </c>
      <c r="J1538" s="33" t="s">
        <v>46</v>
      </c>
      <c r="K1538" s="63" t="s">
        <v>36</v>
      </c>
      <c r="L1538" s="32" t="str">
        <f t="shared" si="432"/>
        <v>CGE370</v>
      </c>
      <c r="M1538" s="32" t="str">
        <f t="shared" si="433"/>
        <v>BMJ II</v>
      </c>
      <c r="N1538" s="32" t="str">
        <f t="shared" si="434"/>
        <v>12 RODA</v>
      </c>
      <c r="O1538" s="146">
        <v>0.2184837962962963</v>
      </c>
      <c r="P1538" s="65">
        <v>44194.2184837963</v>
      </c>
      <c r="Q1538" s="65"/>
      <c r="R1538" s="66">
        <v>5</v>
      </c>
      <c r="S1538" s="66">
        <v>46020</v>
      </c>
      <c r="T1538" s="66">
        <v>17200</v>
      </c>
      <c r="U1538" s="67">
        <f t="shared" si="426"/>
        <v>28.82</v>
      </c>
      <c r="V1538" s="66">
        <f t="shared" si="417"/>
        <v>584383.14</v>
      </c>
      <c r="W1538" s="66" t="str">
        <f t="shared" si="418"/>
        <v>&gt; 5</v>
      </c>
      <c r="X1538" s="66">
        <f>A1538+SUMIFS(Presensi!F:F,Presensi!E:E,'Entry Data'!AP1538)</f>
        <v>1</v>
      </c>
      <c r="Y1538" s="66">
        <f>IFERROR(INDEX('Retasi Pricing'!F:F,MATCH('Entry Data'!AM1538,'Retasi Pricing'!E:E,0))*X1538,"")</f>
        <v>31200</v>
      </c>
      <c r="Z1538" s="62" t="s">
        <v>26</v>
      </c>
      <c r="AA1538" s="62" t="s">
        <v>27</v>
      </c>
      <c r="AB1538" s="32"/>
      <c r="AC1538" s="32" t="s">
        <v>190</v>
      </c>
      <c r="AD1538" s="32" t="str">
        <f t="shared" si="419"/>
        <v/>
      </c>
      <c r="AF1538" s="5" t="str">
        <f t="shared" si="420"/>
        <v>usman mansyur44193</v>
      </c>
      <c r="AG1538" s="5" t="str">
        <f t="shared" si="421"/>
        <v>BMJ 04644193UTARANIGHT</v>
      </c>
      <c r="AH1538" s="5" t="str">
        <f t="shared" si="422"/>
        <v>usman mansyur44193UTARANIGHT</v>
      </c>
      <c r="AI1538" s="5" t="str">
        <f t="shared" si="423"/>
        <v>BMJ 04644193NIGHT</v>
      </c>
      <c r="AJ1538" s="5" t="str">
        <f t="shared" si="424"/>
        <v>usman mansyur44193NIGHT</v>
      </c>
      <c r="AK1538" s="5" t="str">
        <f t="shared" si="425"/>
        <v>usman mansyurBMJ II</v>
      </c>
      <c r="AL1538" s="5" t="str">
        <f t="shared" si="427"/>
        <v>5UTARA</v>
      </c>
      <c r="AM1538" s="5" t="str">
        <f t="shared" si="428"/>
        <v>&gt; 5UTARA12 RODA</v>
      </c>
      <c r="AN1538" s="5" t="str">
        <f t="shared" si="429"/>
        <v>usman mansyurBMJ II&gt; 5UTARA12 RODA</v>
      </c>
      <c r="AO1538" s="5" t="str">
        <f t="shared" si="430"/>
        <v>usman mansyur&gt; 5UTARA12 RODA</v>
      </c>
      <c r="AP1538" s="5" t="str">
        <f t="shared" si="431"/>
        <v>44193NIGHT</v>
      </c>
    </row>
    <row r="1539" spans="1:42" x14ac:dyDescent="0.3">
      <c r="A1539" s="33">
        <v>1</v>
      </c>
      <c r="B1539" s="33"/>
      <c r="C1539" s="70">
        <v>44193</v>
      </c>
      <c r="D1539" s="71" t="s">
        <v>87</v>
      </c>
      <c r="E1539" s="70">
        <v>44193</v>
      </c>
      <c r="F1539" s="71">
        <v>5157856</v>
      </c>
      <c r="G1539" s="33" t="s">
        <v>20</v>
      </c>
      <c r="H1539" s="33" t="s">
        <v>50</v>
      </c>
      <c r="I1539" s="33" t="s">
        <v>51</v>
      </c>
      <c r="J1539" s="33" t="s">
        <v>53</v>
      </c>
      <c r="K1539" s="63" t="s">
        <v>36</v>
      </c>
      <c r="L1539" s="32" t="str">
        <f t="shared" si="432"/>
        <v>CGE370</v>
      </c>
      <c r="M1539" s="32" t="str">
        <f t="shared" si="433"/>
        <v>BMJ II</v>
      </c>
      <c r="N1539" s="32" t="str">
        <f t="shared" si="434"/>
        <v>12 RODA</v>
      </c>
      <c r="O1539" s="146">
        <v>0.84953703703703709</v>
      </c>
      <c r="P1539" s="65">
        <v>44193.853171296294</v>
      </c>
      <c r="Q1539" s="65"/>
      <c r="R1539" s="66">
        <v>1</v>
      </c>
      <c r="S1539" s="66">
        <v>46360</v>
      </c>
      <c r="T1539" s="66">
        <v>17200</v>
      </c>
      <c r="U1539" s="67">
        <f t="shared" si="426"/>
        <v>29.16</v>
      </c>
      <c r="V1539" s="66">
        <f t="shared" si="417"/>
        <v>591277.31999999995</v>
      </c>
      <c r="W1539" s="66" t="str">
        <f t="shared" si="418"/>
        <v>1 &gt; 4</v>
      </c>
      <c r="X1539" s="66">
        <f>A1539+SUMIFS(Presensi!F:F,Presensi!E:E,'Entry Data'!AP1539)</f>
        <v>1</v>
      </c>
      <c r="Y1539" s="66">
        <f>IFERROR(INDEX('Retasi Pricing'!F:F,MATCH('Entry Data'!AM1539,'Retasi Pricing'!E:E,0))*X1539,"")</f>
        <v>27500</v>
      </c>
      <c r="Z1539" s="62" t="s">
        <v>26</v>
      </c>
      <c r="AA1539" s="62" t="s">
        <v>27</v>
      </c>
      <c r="AB1539" s="32"/>
      <c r="AC1539" s="32" t="s">
        <v>190</v>
      </c>
      <c r="AD1539" s="32" t="str">
        <f t="shared" si="419"/>
        <v/>
      </c>
      <c r="AF1539" s="5" t="str">
        <f t="shared" si="420"/>
        <v>usman mansyur44193</v>
      </c>
      <c r="AG1539" s="5" t="str">
        <f t="shared" si="421"/>
        <v>BMJ 04644193UTARANIGHT</v>
      </c>
      <c r="AH1539" s="5" t="str">
        <f t="shared" si="422"/>
        <v>usman mansyur44193UTARANIGHT</v>
      </c>
      <c r="AI1539" s="5" t="str">
        <f t="shared" si="423"/>
        <v>BMJ 04644193NIGHT</v>
      </c>
      <c r="AJ1539" s="5" t="str">
        <f t="shared" si="424"/>
        <v>usman mansyur44193NIGHT</v>
      </c>
      <c r="AK1539" s="5" t="str">
        <f t="shared" si="425"/>
        <v>usman mansyurBMJ II</v>
      </c>
      <c r="AL1539" s="5" t="str">
        <f t="shared" si="427"/>
        <v>1UTARA</v>
      </c>
      <c r="AM1539" s="5" t="str">
        <f t="shared" si="428"/>
        <v>1 &gt; 4UTARA12 RODA</v>
      </c>
      <c r="AN1539" s="5" t="str">
        <f t="shared" si="429"/>
        <v>usman mansyurBMJ II1 &gt; 4UTARA12 RODA</v>
      </c>
      <c r="AO1539" s="5" t="str">
        <f t="shared" si="430"/>
        <v>usman mansyur1 &gt; 4UTARA12 RODA</v>
      </c>
      <c r="AP1539" s="5" t="str">
        <f t="shared" si="431"/>
        <v>44193NIGHT</v>
      </c>
    </row>
    <row r="1540" spans="1:42" x14ac:dyDescent="0.3">
      <c r="A1540" s="33">
        <v>1</v>
      </c>
      <c r="B1540" s="33"/>
      <c r="C1540" s="70">
        <v>44193</v>
      </c>
      <c r="D1540" s="71" t="s">
        <v>87</v>
      </c>
      <c r="E1540" s="70">
        <v>44193</v>
      </c>
      <c r="F1540" s="71">
        <v>5157939</v>
      </c>
      <c r="G1540" s="33" t="s">
        <v>20</v>
      </c>
      <c r="H1540" s="33" t="s">
        <v>50</v>
      </c>
      <c r="I1540" s="33" t="s">
        <v>51</v>
      </c>
      <c r="J1540" s="33" t="s">
        <v>53</v>
      </c>
      <c r="K1540" s="63" t="s">
        <v>36</v>
      </c>
      <c r="L1540" s="32" t="str">
        <f t="shared" si="432"/>
        <v>CGE370</v>
      </c>
      <c r="M1540" s="32" t="str">
        <f t="shared" si="433"/>
        <v>BMJ II</v>
      </c>
      <c r="N1540" s="32" t="str">
        <f t="shared" si="434"/>
        <v>12 RODA</v>
      </c>
      <c r="O1540" s="146">
        <v>0.90523148148148147</v>
      </c>
      <c r="P1540" s="65">
        <v>44193.905231481483</v>
      </c>
      <c r="Q1540" s="65"/>
      <c r="R1540" s="66">
        <v>2</v>
      </c>
      <c r="S1540" s="66">
        <v>44760</v>
      </c>
      <c r="T1540" s="66">
        <v>17200</v>
      </c>
      <c r="U1540" s="67">
        <f t="shared" si="426"/>
        <v>27.56</v>
      </c>
      <c r="V1540" s="66">
        <f t="shared" si="417"/>
        <v>558834.11999999988</v>
      </c>
      <c r="W1540" s="66" t="str">
        <f t="shared" si="418"/>
        <v>1 &gt; 4</v>
      </c>
      <c r="X1540" s="66">
        <f>A1540+SUMIFS(Presensi!F:F,Presensi!E:E,'Entry Data'!AP1540)</f>
        <v>1</v>
      </c>
      <c r="Y1540" s="66">
        <f>IFERROR(INDEX('Retasi Pricing'!F:F,MATCH('Entry Data'!AM1540,'Retasi Pricing'!E:E,0))*X1540,"")</f>
        <v>27500</v>
      </c>
      <c r="Z1540" s="62" t="s">
        <v>26</v>
      </c>
      <c r="AA1540" s="62" t="s">
        <v>27</v>
      </c>
      <c r="AB1540" s="32"/>
      <c r="AC1540" s="32" t="s">
        <v>190</v>
      </c>
      <c r="AD1540" s="32" t="str">
        <f t="shared" si="419"/>
        <v/>
      </c>
      <c r="AF1540" s="5" t="str">
        <f t="shared" si="420"/>
        <v>usman mansyur44193</v>
      </c>
      <c r="AG1540" s="5" t="str">
        <f t="shared" si="421"/>
        <v>BMJ 04644193UTARANIGHT</v>
      </c>
      <c r="AH1540" s="5" t="str">
        <f t="shared" si="422"/>
        <v>usman mansyur44193UTARANIGHT</v>
      </c>
      <c r="AI1540" s="5" t="str">
        <f t="shared" si="423"/>
        <v>BMJ 04644193NIGHT</v>
      </c>
      <c r="AJ1540" s="5" t="str">
        <f t="shared" si="424"/>
        <v>usman mansyur44193NIGHT</v>
      </c>
      <c r="AK1540" s="5" t="str">
        <f t="shared" si="425"/>
        <v>usman mansyurBMJ II</v>
      </c>
      <c r="AL1540" s="5" t="str">
        <f t="shared" si="427"/>
        <v>2UTARA</v>
      </c>
      <c r="AM1540" s="5" t="str">
        <f t="shared" si="428"/>
        <v>1 &gt; 4UTARA12 RODA</v>
      </c>
      <c r="AN1540" s="5" t="str">
        <f t="shared" si="429"/>
        <v>usman mansyurBMJ II1 &gt; 4UTARA12 RODA</v>
      </c>
      <c r="AO1540" s="5" t="str">
        <f t="shared" si="430"/>
        <v>usman mansyur1 &gt; 4UTARA12 RODA</v>
      </c>
      <c r="AP1540" s="5" t="str">
        <f t="shared" si="431"/>
        <v>44193NIGHT</v>
      </c>
    </row>
    <row r="1541" spans="1:42" x14ac:dyDescent="0.3">
      <c r="A1541" s="33">
        <v>1</v>
      </c>
      <c r="B1541" s="33"/>
      <c r="C1541" s="70">
        <v>44193</v>
      </c>
      <c r="D1541" s="71" t="s">
        <v>87</v>
      </c>
      <c r="E1541" s="70">
        <v>44194</v>
      </c>
      <c r="F1541" s="71">
        <v>5158115</v>
      </c>
      <c r="G1541" s="33" t="s">
        <v>20</v>
      </c>
      <c r="H1541" s="33" t="s">
        <v>21</v>
      </c>
      <c r="I1541" s="33" t="s">
        <v>45</v>
      </c>
      <c r="J1541" s="33" t="s">
        <v>46</v>
      </c>
      <c r="K1541" s="63" t="s">
        <v>41</v>
      </c>
      <c r="L1541" s="32" t="str">
        <f t="shared" si="432"/>
        <v>AXOR4843</v>
      </c>
      <c r="M1541" s="32" t="str">
        <f t="shared" si="433"/>
        <v>BMJ II</v>
      </c>
      <c r="N1541" s="32" t="str">
        <f t="shared" si="434"/>
        <v>12 RODA</v>
      </c>
      <c r="O1541" s="146">
        <v>7.0428240740740736E-2</v>
      </c>
      <c r="P1541" s="65">
        <v>44194.070428240739</v>
      </c>
      <c r="Q1541" s="65"/>
      <c r="R1541" s="66">
        <v>3</v>
      </c>
      <c r="S1541" s="66">
        <v>53100</v>
      </c>
      <c r="T1541" s="66">
        <v>20080</v>
      </c>
      <c r="U1541" s="67">
        <f t="shared" si="426"/>
        <v>33.020000000000003</v>
      </c>
      <c r="V1541" s="66">
        <f t="shared" si="417"/>
        <v>669546.54000000015</v>
      </c>
      <c r="W1541" s="66" t="str">
        <f t="shared" si="418"/>
        <v>1 &gt; 4</v>
      </c>
      <c r="X1541" s="66">
        <f>A1541+SUMIFS(Presensi!F:F,Presensi!E:E,'Entry Data'!AP1541)</f>
        <v>1</v>
      </c>
      <c r="Y1541" s="66">
        <f>IFERROR(INDEX('Retasi Pricing'!F:F,MATCH('Entry Data'!AM1541,'Retasi Pricing'!E:E,0))*X1541,"")</f>
        <v>27500</v>
      </c>
      <c r="Z1541" s="62" t="s">
        <v>26</v>
      </c>
      <c r="AA1541" s="62" t="s">
        <v>27</v>
      </c>
      <c r="AB1541" s="32"/>
      <c r="AC1541" s="32" t="s">
        <v>368</v>
      </c>
      <c r="AD1541" s="32" t="str">
        <f t="shared" si="419"/>
        <v/>
      </c>
      <c r="AF1541" s="5" t="str">
        <f t="shared" si="420"/>
        <v>Romanus Roja44193</v>
      </c>
      <c r="AG1541" s="5" t="str">
        <f t="shared" si="421"/>
        <v>BMJ 04744193UTARANIGHT</v>
      </c>
      <c r="AH1541" s="5" t="str">
        <f t="shared" si="422"/>
        <v>Romanus Roja44193UTARANIGHT</v>
      </c>
      <c r="AI1541" s="5" t="str">
        <f t="shared" si="423"/>
        <v>BMJ 04744193NIGHT</v>
      </c>
      <c r="AJ1541" s="5" t="str">
        <f t="shared" si="424"/>
        <v>Romanus Roja44193NIGHT</v>
      </c>
      <c r="AK1541" s="5" t="str">
        <f t="shared" si="425"/>
        <v>Romanus RojaBMJ II</v>
      </c>
      <c r="AL1541" s="5" t="str">
        <f t="shared" si="427"/>
        <v>3UTARA</v>
      </c>
      <c r="AM1541" s="5" t="str">
        <f t="shared" si="428"/>
        <v>1 &gt; 4UTARA12 RODA</v>
      </c>
      <c r="AN1541" s="5" t="str">
        <f t="shared" si="429"/>
        <v>Romanus RojaBMJ II1 &gt; 4UTARA12 RODA</v>
      </c>
      <c r="AO1541" s="5" t="str">
        <f t="shared" si="430"/>
        <v>Romanus Roja1 &gt; 4UTARA12 RODA</v>
      </c>
      <c r="AP1541" s="5" t="str">
        <f t="shared" si="431"/>
        <v>44193NIGHT</v>
      </c>
    </row>
    <row r="1542" spans="1:42" x14ac:dyDescent="0.3">
      <c r="A1542" s="33">
        <v>1</v>
      </c>
      <c r="B1542" s="33"/>
      <c r="C1542" s="70">
        <v>44193</v>
      </c>
      <c r="D1542" s="71" t="s">
        <v>87</v>
      </c>
      <c r="E1542" s="70">
        <v>44194</v>
      </c>
      <c r="F1542" s="71">
        <v>5158200</v>
      </c>
      <c r="G1542" s="33" t="s">
        <v>20</v>
      </c>
      <c r="H1542" s="33" t="s">
        <v>21</v>
      </c>
      <c r="I1542" s="33" t="s">
        <v>45</v>
      </c>
      <c r="J1542" s="33" t="s">
        <v>46</v>
      </c>
      <c r="K1542" s="63" t="s">
        <v>41</v>
      </c>
      <c r="L1542" s="32" t="str">
        <f t="shared" si="432"/>
        <v>AXOR4843</v>
      </c>
      <c r="M1542" s="32" t="str">
        <f t="shared" si="433"/>
        <v>BMJ II</v>
      </c>
      <c r="N1542" s="32" t="str">
        <f t="shared" si="434"/>
        <v>12 RODA</v>
      </c>
      <c r="O1542" s="146">
        <v>0.12787037037037038</v>
      </c>
      <c r="P1542" s="65">
        <v>44194.127870370372</v>
      </c>
      <c r="Q1542" s="65"/>
      <c r="R1542" s="66">
        <v>4</v>
      </c>
      <c r="S1542" s="66">
        <v>51520</v>
      </c>
      <c r="T1542" s="66">
        <v>20080</v>
      </c>
      <c r="U1542" s="67">
        <f t="shared" si="426"/>
        <v>31.44</v>
      </c>
      <c r="V1542" s="66">
        <f t="shared" si="417"/>
        <v>637508.88000000012</v>
      </c>
      <c r="W1542" s="66" t="str">
        <f t="shared" si="418"/>
        <v>1 &gt; 4</v>
      </c>
      <c r="X1542" s="66">
        <f>A1542+SUMIFS(Presensi!F:F,Presensi!E:E,'Entry Data'!AP1542)</f>
        <v>1</v>
      </c>
      <c r="Y1542" s="66">
        <f>IFERROR(INDEX('Retasi Pricing'!F:F,MATCH('Entry Data'!AM1542,'Retasi Pricing'!E:E,0))*X1542,"")</f>
        <v>27500</v>
      </c>
      <c r="Z1542" s="62" t="s">
        <v>26</v>
      </c>
      <c r="AA1542" s="62" t="s">
        <v>27</v>
      </c>
      <c r="AB1542" s="32"/>
      <c r="AC1542" s="32" t="s">
        <v>368</v>
      </c>
      <c r="AD1542" s="32" t="str">
        <f t="shared" si="419"/>
        <v/>
      </c>
      <c r="AF1542" s="5" t="str">
        <f t="shared" si="420"/>
        <v>Romanus Roja44193</v>
      </c>
      <c r="AG1542" s="5" t="str">
        <f t="shared" si="421"/>
        <v>BMJ 04744193UTARANIGHT</v>
      </c>
      <c r="AH1542" s="5" t="str">
        <f t="shared" si="422"/>
        <v>Romanus Roja44193UTARANIGHT</v>
      </c>
      <c r="AI1542" s="5" t="str">
        <f t="shared" si="423"/>
        <v>BMJ 04744193NIGHT</v>
      </c>
      <c r="AJ1542" s="5" t="str">
        <f t="shared" si="424"/>
        <v>Romanus Roja44193NIGHT</v>
      </c>
      <c r="AK1542" s="5" t="str">
        <f t="shared" si="425"/>
        <v>Romanus RojaBMJ II</v>
      </c>
      <c r="AL1542" s="5" t="str">
        <f t="shared" si="427"/>
        <v>4UTARA</v>
      </c>
      <c r="AM1542" s="5" t="str">
        <f t="shared" si="428"/>
        <v>1 &gt; 4UTARA12 RODA</v>
      </c>
      <c r="AN1542" s="5" t="str">
        <f t="shared" si="429"/>
        <v>Romanus RojaBMJ II1 &gt; 4UTARA12 RODA</v>
      </c>
      <c r="AO1542" s="5" t="str">
        <f t="shared" si="430"/>
        <v>Romanus Roja1 &gt; 4UTARA12 RODA</v>
      </c>
      <c r="AP1542" s="5" t="str">
        <f t="shared" si="431"/>
        <v>44193NIGHT</v>
      </c>
    </row>
    <row r="1543" spans="1:42" x14ac:dyDescent="0.3">
      <c r="A1543" s="33">
        <v>1</v>
      </c>
      <c r="B1543" s="33"/>
      <c r="C1543" s="70">
        <v>44193</v>
      </c>
      <c r="D1543" s="71" t="s">
        <v>87</v>
      </c>
      <c r="E1543" s="70">
        <v>44194</v>
      </c>
      <c r="F1543" s="71">
        <v>5158272</v>
      </c>
      <c r="G1543" s="33" t="s">
        <v>20</v>
      </c>
      <c r="H1543" s="33" t="s">
        <v>21</v>
      </c>
      <c r="I1543" s="33" t="s">
        <v>45</v>
      </c>
      <c r="J1543" s="33" t="s">
        <v>46</v>
      </c>
      <c r="K1543" s="63" t="s">
        <v>41</v>
      </c>
      <c r="L1543" s="32" t="str">
        <f t="shared" si="432"/>
        <v>AXOR4843</v>
      </c>
      <c r="M1543" s="32" t="str">
        <f t="shared" si="433"/>
        <v>BMJ II</v>
      </c>
      <c r="N1543" s="32" t="str">
        <f t="shared" si="434"/>
        <v>12 RODA</v>
      </c>
      <c r="O1543" s="146">
        <v>0.19069444444444442</v>
      </c>
      <c r="P1543" s="65">
        <v>44194.190694444442</v>
      </c>
      <c r="Q1543" s="65"/>
      <c r="R1543" s="66">
        <v>5</v>
      </c>
      <c r="S1543" s="66">
        <v>51400</v>
      </c>
      <c r="T1543" s="66">
        <v>20080</v>
      </c>
      <c r="U1543" s="67">
        <f t="shared" si="426"/>
        <v>31.32</v>
      </c>
      <c r="V1543" s="66">
        <f t="shared" si="417"/>
        <v>635075.64</v>
      </c>
      <c r="W1543" s="66" t="str">
        <f t="shared" si="418"/>
        <v>&gt; 5</v>
      </c>
      <c r="X1543" s="66">
        <f>A1543+SUMIFS(Presensi!F:F,Presensi!E:E,'Entry Data'!AP1543)</f>
        <v>1</v>
      </c>
      <c r="Y1543" s="66">
        <f>IFERROR(INDEX('Retasi Pricing'!F:F,MATCH('Entry Data'!AM1543,'Retasi Pricing'!E:E,0))*X1543,"")</f>
        <v>31200</v>
      </c>
      <c r="Z1543" s="62" t="s">
        <v>26</v>
      </c>
      <c r="AA1543" s="62" t="s">
        <v>27</v>
      </c>
      <c r="AB1543" s="32"/>
      <c r="AC1543" s="32" t="s">
        <v>368</v>
      </c>
      <c r="AD1543" s="32" t="str">
        <f t="shared" si="419"/>
        <v/>
      </c>
      <c r="AF1543" s="5" t="str">
        <f t="shared" si="420"/>
        <v>Romanus Roja44193</v>
      </c>
      <c r="AG1543" s="5" t="str">
        <f t="shared" si="421"/>
        <v>BMJ 04744193UTARANIGHT</v>
      </c>
      <c r="AH1543" s="5" t="str">
        <f t="shared" si="422"/>
        <v>Romanus Roja44193UTARANIGHT</v>
      </c>
      <c r="AI1543" s="5" t="str">
        <f t="shared" si="423"/>
        <v>BMJ 04744193NIGHT</v>
      </c>
      <c r="AJ1543" s="5" t="str">
        <f t="shared" si="424"/>
        <v>Romanus Roja44193NIGHT</v>
      </c>
      <c r="AK1543" s="5" t="str">
        <f t="shared" si="425"/>
        <v>Romanus RojaBMJ II</v>
      </c>
      <c r="AL1543" s="5" t="str">
        <f t="shared" si="427"/>
        <v>5UTARA</v>
      </c>
      <c r="AM1543" s="5" t="str">
        <f t="shared" si="428"/>
        <v>&gt; 5UTARA12 RODA</v>
      </c>
      <c r="AN1543" s="5" t="str">
        <f t="shared" si="429"/>
        <v>Romanus RojaBMJ II&gt; 5UTARA12 RODA</v>
      </c>
      <c r="AO1543" s="5" t="str">
        <f t="shared" si="430"/>
        <v>Romanus Roja&gt; 5UTARA12 RODA</v>
      </c>
      <c r="AP1543" s="5" t="str">
        <f t="shared" si="431"/>
        <v>44193NIGHT</v>
      </c>
    </row>
    <row r="1544" spans="1:42" x14ac:dyDescent="0.3">
      <c r="A1544" s="33">
        <v>1</v>
      </c>
      <c r="B1544" s="33"/>
      <c r="C1544" s="70">
        <v>44193</v>
      </c>
      <c r="D1544" s="71" t="s">
        <v>87</v>
      </c>
      <c r="E1544" s="70">
        <v>44194</v>
      </c>
      <c r="F1544" s="71">
        <v>5158319</v>
      </c>
      <c r="G1544" s="33" t="s">
        <v>20</v>
      </c>
      <c r="H1544" s="33" t="s">
        <v>50</v>
      </c>
      <c r="I1544" s="33" t="s">
        <v>51</v>
      </c>
      <c r="J1544" s="33" t="s">
        <v>53</v>
      </c>
      <c r="K1544" s="63" t="s">
        <v>41</v>
      </c>
      <c r="L1544" s="32" t="str">
        <f t="shared" si="432"/>
        <v>AXOR4843</v>
      </c>
      <c r="M1544" s="32" t="str">
        <f t="shared" si="433"/>
        <v>BMJ II</v>
      </c>
      <c r="N1544" s="32" t="str">
        <f t="shared" si="434"/>
        <v>12 RODA</v>
      </c>
      <c r="O1544" s="146">
        <v>0.2588078703703704</v>
      </c>
      <c r="P1544" s="65">
        <v>44194.25880787037</v>
      </c>
      <c r="Q1544" s="65"/>
      <c r="R1544" s="66">
        <v>6</v>
      </c>
      <c r="S1544" s="66">
        <v>52880</v>
      </c>
      <c r="T1544" s="66">
        <v>20080</v>
      </c>
      <c r="U1544" s="67">
        <f t="shared" si="426"/>
        <v>32.799999999999997</v>
      </c>
      <c r="V1544" s="66">
        <f t="shared" si="417"/>
        <v>665085.6</v>
      </c>
      <c r="W1544" s="66" t="str">
        <f t="shared" si="418"/>
        <v>&gt; 6</v>
      </c>
      <c r="X1544" s="66">
        <f>A1544+SUMIFS(Presensi!F:F,Presensi!E:E,'Entry Data'!AP1544)</f>
        <v>1</v>
      </c>
      <c r="Y1544" s="66">
        <f>IFERROR(INDEX('Retasi Pricing'!F:F,MATCH('Entry Data'!AM1544,'Retasi Pricing'!E:E,0))*X1544,"")</f>
        <v>34450</v>
      </c>
      <c r="Z1544" s="62" t="s">
        <v>26</v>
      </c>
      <c r="AA1544" s="62" t="s">
        <v>27</v>
      </c>
      <c r="AB1544" s="32"/>
      <c r="AC1544" s="32" t="s">
        <v>368</v>
      </c>
      <c r="AD1544" s="32" t="str">
        <f t="shared" si="419"/>
        <v/>
      </c>
      <c r="AF1544" s="5" t="str">
        <f t="shared" si="420"/>
        <v>Romanus Roja44193</v>
      </c>
      <c r="AG1544" s="5" t="str">
        <f t="shared" si="421"/>
        <v>BMJ 04744193UTARANIGHT</v>
      </c>
      <c r="AH1544" s="5" t="str">
        <f t="shared" si="422"/>
        <v>Romanus Roja44193UTARANIGHT</v>
      </c>
      <c r="AI1544" s="5" t="str">
        <f t="shared" si="423"/>
        <v>BMJ 04744193NIGHT</v>
      </c>
      <c r="AJ1544" s="5" t="str">
        <f t="shared" si="424"/>
        <v>Romanus Roja44193NIGHT</v>
      </c>
      <c r="AK1544" s="5" t="str">
        <f t="shared" si="425"/>
        <v>Romanus RojaBMJ II</v>
      </c>
      <c r="AL1544" s="5" t="str">
        <f t="shared" si="427"/>
        <v>6UTARA</v>
      </c>
      <c r="AM1544" s="5" t="str">
        <f t="shared" si="428"/>
        <v>&gt; 6UTARA12 RODA</v>
      </c>
      <c r="AN1544" s="5" t="str">
        <f t="shared" si="429"/>
        <v>Romanus RojaBMJ II&gt; 6UTARA12 RODA</v>
      </c>
      <c r="AO1544" s="5" t="str">
        <f t="shared" si="430"/>
        <v>Romanus Roja&gt; 6UTARA12 RODA</v>
      </c>
      <c r="AP1544" s="5" t="str">
        <f t="shared" si="431"/>
        <v>44193NIGHT</v>
      </c>
    </row>
    <row r="1545" spans="1:42" x14ac:dyDescent="0.3">
      <c r="A1545" s="33">
        <v>1</v>
      </c>
      <c r="B1545" s="33"/>
      <c r="C1545" s="70">
        <v>44193</v>
      </c>
      <c r="D1545" s="71" t="s">
        <v>87</v>
      </c>
      <c r="E1545" s="70">
        <v>44193</v>
      </c>
      <c r="F1545" s="71">
        <v>5157900</v>
      </c>
      <c r="G1545" s="33" t="s">
        <v>20</v>
      </c>
      <c r="H1545" s="33" t="s">
        <v>21</v>
      </c>
      <c r="I1545" s="33" t="s">
        <v>45</v>
      </c>
      <c r="J1545" s="33" t="s">
        <v>46</v>
      </c>
      <c r="K1545" s="63" t="s">
        <v>41</v>
      </c>
      <c r="L1545" s="32" t="str">
        <f t="shared" si="432"/>
        <v>AXOR4843</v>
      </c>
      <c r="M1545" s="32" t="str">
        <f t="shared" si="433"/>
        <v>BMJ II</v>
      </c>
      <c r="N1545" s="32" t="str">
        <f t="shared" si="434"/>
        <v>12 RODA</v>
      </c>
      <c r="O1545" s="146">
        <v>0.88156249999999992</v>
      </c>
      <c r="P1545" s="65">
        <v>44193.881562499999</v>
      </c>
      <c r="Q1545" s="65"/>
      <c r="R1545" s="66">
        <v>1</v>
      </c>
      <c r="S1545" s="66">
        <v>51300</v>
      </c>
      <c r="T1545" s="66">
        <v>20080</v>
      </c>
      <c r="U1545" s="67">
        <f t="shared" si="426"/>
        <v>31.22</v>
      </c>
      <c r="V1545" s="66">
        <f t="shared" si="417"/>
        <v>633047.93999999994</v>
      </c>
      <c r="W1545" s="66" t="str">
        <f t="shared" si="418"/>
        <v>1 &gt; 4</v>
      </c>
      <c r="X1545" s="66">
        <f>A1545+SUMIFS(Presensi!F:F,Presensi!E:E,'Entry Data'!AP1545)</f>
        <v>1</v>
      </c>
      <c r="Y1545" s="66">
        <f>IFERROR(INDEX('Retasi Pricing'!F:F,MATCH('Entry Data'!AM1545,'Retasi Pricing'!E:E,0))*X1545,"")</f>
        <v>27500</v>
      </c>
      <c r="Z1545" s="62" t="s">
        <v>26</v>
      </c>
      <c r="AA1545" s="62" t="s">
        <v>27</v>
      </c>
      <c r="AB1545" s="32"/>
      <c r="AC1545" s="32" t="s">
        <v>368</v>
      </c>
      <c r="AD1545" s="32" t="str">
        <f t="shared" si="419"/>
        <v/>
      </c>
      <c r="AF1545" s="5" t="str">
        <f t="shared" si="420"/>
        <v>Romanus Roja44193</v>
      </c>
      <c r="AG1545" s="5" t="str">
        <f t="shared" si="421"/>
        <v>BMJ 04744193UTARANIGHT</v>
      </c>
      <c r="AH1545" s="5" t="str">
        <f t="shared" si="422"/>
        <v>Romanus Roja44193UTARANIGHT</v>
      </c>
      <c r="AI1545" s="5" t="str">
        <f t="shared" si="423"/>
        <v>BMJ 04744193NIGHT</v>
      </c>
      <c r="AJ1545" s="5" t="str">
        <f t="shared" si="424"/>
        <v>Romanus Roja44193NIGHT</v>
      </c>
      <c r="AK1545" s="5" t="str">
        <f t="shared" si="425"/>
        <v>Romanus RojaBMJ II</v>
      </c>
      <c r="AL1545" s="5" t="str">
        <f t="shared" si="427"/>
        <v>1UTARA</v>
      </c>
      <c r="AM1545" s="5" t="str">
        <f t="shared" si="428"/>
        <v>1 &gt; 4UTARA12 RODA</v>
      </c>
      <c r="AN1545" s="5" t="str">
        <f t="shared" si="429"/>
        <v>Romanus RojaBMJ II1 &gt; 4UTARA12 RODA</v>
      </c>
      <c r="AO1545" s="5" t="str">
        <f t="shared" si="430"/>
        <v>Romanus Roja1 &gt; 4UTARA12 RODA</v>
      </c>
      <c r="AP1545" s="5" t="str">
        <f t="shared" si="431"/>
        <v>44193NIGHT</v>
      </c>
    </row>
    <row r="1546" spans="1:42" x14ac:dyDescent="0.3">
      <c r="A1546" s="33">
        <v>1</v>
      </c>
      <c r="B1546" s="33"/>
      <c r="C1546" s="70">
        <v>44193</v>
      </c>
      <c r="D1546" s="71" t="s">
        <v>87</v>
      </c>
      <c r="E1546" s="70">
        <v>44193</v>
      </c>
      <c r="F1546" s="71">
        <v>5158023</v>
      </c>
      <c r="G1546" s="33" t="s">
        <v>20</v>
      </c>
      <c r="H1546" s="33" t="s">
        <v>21</v>
      </c>
      <c r="I1546" s="33" t="s">
        <v>45</v>
      </c>
      <c r="J1546" s="33" t="s">
        <v>46</v>
      </c>
      <c r="K1546" s="63" t="s">
        <v>41</v>
      </c>
      <c r="L1546" s="32" t="str">
        <f t="shared" si="432"/>
        <v>AXOR4843</v>
      </c>
      <c r="M1546" s="32" t="str">
        <f t="shared" si="433"/>
        <v>BMJ II</v>
      </c>
      <c r="N1546" s="32" t="str">
        <f t="shared" si="434"/>
        <v>12 RODA</v>
      </c>
      <c r="O1546" s="146">
        <v>0.96643518518518512</v>
      </c>
      <c r="P1546" s="65">
        <v>44193.966435185182</v>
      </c>
      <c r="Q1546" s="65"/>
      <c r="R1546" s="66">
        <v>2</v>
      </c>
      <c r="S1546" s="66">
        <v>52060</v>
      </c>
      <c r="T1546" s="66">
        <v>20080</v>
      </c>
      <c r="U1546" s="67">
        <f t="shared" si="426"/>
        <v>31.98</v>
      </c>
      <c r="V1546" s="66">
        <f t="shared" ref="V1546:V1609" si="435">IFERROR(VLOOKUP(L1546,harga,2,FALSE),"")*U1546*IFERROR(VLOOKUP(G1546,jarak,2,FALSE),"")</f>
        <v>648458.46</v>
      </c>
      <c r="W1546" s="66" t="str">
        <f t="shared" ref="W1546:W1609" si="436">IFERROR(VLOOKUP(AL1546,Code,2,FALSE),"")</f>
        <v>1 &gt; 4</v>
      </c>
      <c r="X1546" s="66">
        <f>A1546+SUMIFS(Presensi!F:F,Presensi!E:E,'Entry Data'!AP1546)</f>
        <v>1</v>
      </c>
      <c r="Y1546" s="66">
        <f>IFERROR(INDEX('Retasi Pricing'!F:F,MATCH('Entry Data'!AM1546,'Retasi Pricing'!E:E,0))*X1546,"")</f>
        <v>27500</v>
      </c>
      <c r="Z1546" s="62" t="s">
        <v>26</v>
      </c>
      <c r="AA1546" s="62" t="s">
        <v>27</v>
      </c>
      <c r="AB1546" s="32"/>
      <c r="AC1546" s="32" t="s">
        <v>368</v>
      </c>
      <c r="AD1546" s="32" t="str">
        <f t="shared" ref="AD1546:AD1609" si="437">IFERROR(VLOOKUP(AC1546,driver,13,FALSE),"")</f>
        <v/>
      </c>
      <c r="AF1546" s="5" t="str">
        <f t="shared" ref="AF1546:AF1609" si="438">AC1546&amp;C1546</f>
        <v>Romanus Roja44193</v>
      </c>
      <c r="AG1546" s="5" t="str">
        <f t="shared" ref="AG1546:AG1609" si="439">K1546&amp;C1546&amp;G1546&amp;D1546</f>
        <v>BMJ 04744193UTARANIGHT</v>
      </c>
      <c r="AH1546" s="5" t="str">
        <f t="shared" ref="AH1546:AH1609" si="440">AC1546&amp;C1546&amp;G1546&amp;D1546</f>
        <v>Romanus Roja44193UTARANIGHT</v>
      </c>
      <c r="AI1546" s="5" t="str">
        <f t="shared" ref="AI1546:AI1609" si="441">K1546&amp;C1546&amp;D1546</f>
        <v>BMJ 04744193NIGHT</v>
      </c>
      <c r="AJ1546" s="5" t="str">
        <f t="shared" ref="AJ1546:AJ1609" si="442">AC1546&amp;C1546&amp;D1546</f>
        <v>Romanus Roja44193NIGHT</v>
      </c>
      <c r="AK1546" s="5" t="str">
        <f t="shared" ref="AK1546:AK1609" si="443">AC1546&amp;M1546</f>
        <v>Romanus RojaBMJ II</v>
      </c>
      <c r="AL1546" s="5" t="str">
        <f t="shared" si="427"/>
        <v>2UTARA</v>
      </c>
      <c r="AM1546" s="5" t="str">
        <f t="shared" si="428"/>
        <v>1 &gt; 4UTARA12 RODA</v>
      </c>
      <c r="AN1546" s="5" t="str">
        <f t="shared" si="429"/>
        <v>Romanus RojaBMJ II1 &gt; 4UTARA12 RODA</v>
      </c>
      <c r="AO1546" s="5" t="str">
        <f t="shared" si="430"/>
        <v>Romanus Roja1 &gt; 4UTARA12 RODA</v>
      </c>
      <c r="AP1546" s="5" t="str">
        <f t="shared" si="431"/>
        <v>44193NIGHT</v>
      </c>
    </row>
    <row r="1547" spans="1:42" x14ac:dyDescent="0.3">
      <c r="A1547" s="33">
        <v>1</v>
      </c>
      <c r="B1547" s="33"/>
      <c r="C1547" s="70">
        <v>44193</v>
      </c>
      <c r="D1547" s="71" t="s">
        <v>87</v>
      </c>
      <c r="E1547" s="70">
        <v>44194</v>
      </c>
      <c r="F1547" s="71">
        <v>5158201</v>
      </c>
      <c r="G1547" s="33" t="s">
        <v>38</v>
      </c>
      <c r="H1547" s="33" t="s">
        <v>279</v>
      </c>
      <c r="I1547" s="33" t="s">
        <v>103</v>
      </c>
      <c r="J1547" s="33" t="s">
        <v>40</v>
      </c>
      <c r="K1547" s="63" t="s">
        <v>57</v>
      </c>
      <c r="L1547" s="32" t="str">
        <f t="shared" si="432"/>
        <v>AXOR4843</v>
      </c>
      <c r="M1547" s="32" t="str">
        <f t="shared" si="433"/>
        <v>BMJ II</v>
      </c>
      <c r="N1547" s="32" t="str">
        <f t="shared" si="434"/>
        <v>12 RODA</v>
      </c>
      <c r="O1547" s="146">
        <v>0.12836805555555555</v>
      </c>
      <c r="P1547" s="65">
        <v>44194.128368055557</v>
      </c>
      <c r="Q1547" s="65"/>
      <c r="R1547" s="66">
        <v>2</v>
      </c>
      <c r="S1547" s="66">
        <v>52640</v>
      </c>
      <c r="T1547" s="66">
        <v>20040</v>
      </c>
      <c r="U1547" s="67">
        <f t="shared" ref="U1547:U1610" si="444">(S1547-T1547)/1000</f>
        <v>32.6</v>
      </c>
      <c r="V1547" s="66">
        <f t="shared" si="435"/>
        <v>979304.00000000012</v>
      </c>
      <c r="W1547" s="66" t="str">
        <f t="shared" si="436"/>
        <v>1 &gt; 3</v>
      </c>
      <c r="X1547" s="66">
        <f>A1547+SUMIFS(Presensi!F:F,Presensi!E:E,'Entry Data'!AP1547)</f>
        <v>1</v>
      </c>
      <c r="Y1547" s="66">
        <f>IFERROR(INDEX('Retasi Pricing'!F:F,MATCH('Entry Data'!AM1547,'Retasi Pricing'!E:E,0))*X1547,"")</f>
        <v>38000</v>
      </c>
      <c r="Z1547" s="62" t="s">
        <v>26</v>
      </c>
      <c r="AA1547" s="62" t="s">
        <v>27</v>
      </c>
      <c r="AB1547" s="32"/>
      <c r="AC1547" s="32" t="s">
        <v>205</v>
      </c>
      <c r="AD1547" s="32" t="str">
        <f t="shared" si="437"/>
        <v/>
      </c>
      <c r="AF1547" s="5" t="str">
        <f t="shared" si="438"/>
        <v>m.mulyo44193</v>
      </c>
      <c r="AG1547" s="5" t="str">
        <f t="shared" si="439"/>
        <v>BMJ 05044193SELATANNIGHT</v>
      </c>
      <c r="AH1547" s="5" t="str">
        <f t="shared" si="440"/>
        <v>m.mulyo44193SELATANNIGHT</v>
      </c>
      <c r="AI1547" s="5" t="str">
        <f t="shared" si="441"/>
        <v>BMJ 05044193NIGHT</v>
      </c>
      <c r="AJ1547" s="5" t="str">
        <f t="shared" si="442"/>
        <v>m.mulyo44193NIGHT</v>
      </c>
      <c r="AK1547" s="5" t="str">
        <f t="shared" si="443"/>
        <v>m.mulyoBMJ II</v>
      </c>
      <c r="AL1547" s="5" t="str">
        <f t="shared" ref="AL1547:AL1610" si="445">Q1547&amp;R1547&amp;G1547</f>
        <v>2SELATAN</v>
      </c>
      <c r="AM1547" s="5" t="str">
        <f t="shared" ref="AM1547:AM1610" si="446">W1547&amp;G1547&amp;N1547</f>
        <v>1 &gt; 3SELATAN12 RODA</v>
      </c>
      <c r="AN1547" s="5" t="str">
        <f t="shared" ref="AN1547:AN1610" si="447">AC1547&amp;M1547&amp;W1547&amp;G1547&amp;N1547</f>
        <v>m.mulyoBMJ II1 &gt; 3SELATAN12 RODA</v>
      </c>
      <c r="AO1547" s="5" t="str">
        <f t="shared" ref="AO1547:AO1610" si="448">AC1547&amp;W1547&amp;G1547&amp;N1547</f>
        <v>m.mulyo1 &gt; 3SELATAN12 RODA</v>
      </c>
      <c r="AP1547" s="5" t="str">
        <f t="shared" ref="AP1547:AP1610" si="449">C1547&amp;D1547</f>
        <v>44193NIGHT</v>
      </c>
    </row>
    <row r="1548" spans="1:42" x14ac:dyDescent="0.3">
      <c r="A1548" s="33">
        <v>1</v>
      </c>
      <c r="B1548" s="33"/>
      <c r="C1548" s="70">
        <v>44193</v>
      </c>
      <c r="D1548" s="71" t="s">
        <v>87</v>
      </c>
      <c r="E1548" s="70">
        <v>44194</v>
      </c>
      <c r="F1548" s="71">
        <v>5158318</v>
      </c>
      <c r="G1548" s="33" t="s">
        <v>38</v>
      </c>
      <c r="H1548" s="33" t="s">
        <v>121</v>
      </c>
      <c r="I1548" s="33" t="s">
        <v>103</v>
      </c>
      <c r="J1548" s="33" t="s">
        <v>110</v>
      </c>
      <c r="K1548" s="63" t="s">
        <v>57</v>
      </c>
      <c r="L1548" s="32" t="str">
        <f t="shared" si="432"/>
        <v>AXOR4843</v>
      </c>
      <c r="M1548" s="32" t="str">
        <f t="shared" si="433"/>
        <v>BMJ II</v>
      </c>
      <c r="N1548" s="32" t="str">
        <f t="shared" si="434"/>
        <v>12 RODA</v>
      </c>
      <c r="O1548" s="146">
        <v>0.25744212962962965</v>
      </c>
      <c r="P1548" s="65">
        <v>44194.25744212963</v>
      </c>
      <c r="Q1548" s="65"/>
      <c r="R1548" s="66">
        <v>3</v>
      </c>
      <c r="S1548" s="66">
        <v>53360</v>
      </c>
      <c r="T1548" s="66">
        <v>20040</v>
      </c>
      <c r="U1548" s="67">
        <f t="shared" si="444"/>
        <v>33.32</v>
      </c>
      <c r="V1548" s="66">
        <f t="shared" si="435"/>
        <v>1000932.8</v>
      </c>
      <c r="W1548" s="66" t="str">
        <f t="shared" si="436"/>
        <v>1 &gt; 3</v>
      </c>
      <c r="X1548" s="66">
        <f>A1548+SUMIFS(Presensi!F:F,Presensi!E:E,'Entry Data'!AP1548)</f>
        <v>1</v>
      </c>
      <c r="Y1548" s="66">
        <f>IFERROR(INDEX('Retasi Pricing'!F:F,MATCH('Entry Data'!AM1548,'Retasi Pricing'!E:E,0))*X1548,"")</f>
        <v>38000</v>
      </c>
      <c r="Z1548" s="62" t="s">
        <v>26</v>
      </c>
      <c r="AA1548" s="62" t="s">
        <v>27</v>
      </c>
      <c r="AB1548" s="32"/>
      <c r="AC1548" s="32" t="s">
        <v>205</v>
      </c>
      <c r="AD1548" s="32" t="str">
        <f t="shared" si="437"/>
        <v/>
      </c>
      <c r="AF1548" s="5" t="str">
        <f t="shared" si="438"/>
        <v>m.mulyo44193</v>
      </c>
      <c r="AG1548" s="5" t="str">
        <f t="shared" si="439"/>
        <v>BMJ 05044193SELATANNIGHT</v>
      </c>
      <c r="AH1548" s="5" t="str">
        <f t="shared" si="440"/>
        <v>m.mulyo44193SELATANNIGHT</v>
      </c>
      <c r="AI1548" s="5" t="str">
        <f t="shared" si="441"/>
        <v>BMJ 05044193NIGHT</v>
      </c>
      <c r="AJ1548" s="5" t="str">
        <f t="shared" si="442"/>
        <v>m.mulyo44193NIGHT</v>
      </c>
      <c r="AK1548" s="5" t="str">
        <f t="shared" si="443"/>
        <v>m.mulyoBMJ II</v>
      </c>
      <c r="AL1548" s="5" t="str">
        <f t="shared" si="445"/>
        <v>3SELATAN</v>
      </c>
      <c r="AM1548" s="5" t="str">
        <f t="shared" si="446"/>
        <v>1 &gt; 3SELATAN12 RODA</v>
      </c>
      <c r="AN1548" s="5" t="str">
        <f t="shared" si="447"/>
        <v>m.mulyoBMJ II1 &gt; 3SELATAN12 RODA</v>
      </c>
      <c r="AO1548" s="5" t="str">
        <f t="shared" si="448"/>
        <v>m.mulyo1 &gt; 3SELATAN12 RODA</v>
      </c>
      <c r="AP1548" s="5" t="str">
        <f t="shared" si="449"/>
        <v>44193NIGHT</v>
      </c>
    </row>
    <row r="1549" spans="1:42" x14ac:dyDescent="0.3">
      <c r="A1549" s="33">
        <v>1</v>
      </c>
      <c r="B1549" s="33"/>
      <c r="C1549" s="70">
        <v>44193</v>
      </c>
      <c r="D1549" s="71" t="s">
        <v>87</v>
      </c>
      <c r="E1549" s="70">
        <v>44193</v>
      </c>
      <c r="F1549" s="71">
        <v>5157882</v>
      </c>
      <c r="G1549" s="33" t="s">
        <v>38</v>
      </c>
      <c r="H1549" s="33" t="s">
        <v>127</v>
      </c>
      <c r="I1549" s="33" t="s">
        <v>174</v>
      </c>
      <c r="J1549" s="33" t="s">
        <v>115</v>
      </c>
      <c r="K1549" s="63" t="s">
        <v>57</v>
      </c>
      <c r="L1549" s="32" t="str">
        <f t="shared" si="432"/>
        <v>AXOR4843</v>
      </c>
      <c r="M1549" s="32" t="str">
        <f t="shared" si="433"/>
        <v>BMJ II</v>
      </c>
      <c r="N1549" s="32" t="str">
        <f t="shared" si="434"/>
        <v>12 RODA</v>
      </c>
      <c r="O1549" s="146">
        <v>0.87013888888888891</v>
      </c>
      <c r="P1549" s="65">
        <v>44193.874942129631</v>
      </c>
      <c r="Q1549" s="65"/>
      <c r="R1549" s="66">
        <v>1</v>
      </c>
      <c r="S1549" s="66">
        <v>53800</v>
      </c>
      <c r="T1549" s="66">
        <v>20040</v>
      </c>
      <c r="U1549" s="67">
        <f t="shared" si="444"/>
        <v>33.76</v>
      </c>
      <c r="V1549" s="66">
        <f t="shared" si="435"/>
        <v>1014150.3999999999</v>
      </c>
      <c r="W1549" s="66" t="str">
        <f t="shared" si="436"/>
        <v>1 &gt; 3</v>
      </c>
      <c r="X1549" s="66">
        <f>A1549+SUMIFS(Presensi!F:F,Presensi!E:E,'Entry Data'!AP1549)</f>
        <v>1</v>
      </c>
      <c r="Y1549" s="66">
        <f>IFERROR(INDEX('Retasi Pricing'!F:F,MATCH('Entry Data'!AM1549,'Retasi Pricing'!E:E,0))*X1549,"")</f>
        <v>38000</v>
      </c>
      <c r="Z1549" s="62" t="s">
        <v>26</v>
      </c>
      <c r="AA1549" s="62" t="s">
        <v>27</v>
      </c>
      <c r="AB1549" s="32"/>
      <c r="AC1549" s="32" t="s">
        <v>205</v>
      </c>
      <c r="AD1549" s="32" t="str">
        <f t="shared" si="437"/>
        <v/>
      </c>
      <c r="AF1549" s="5" t="str">
        <f t="shared" si="438"/>
        <v>m.mulyo44193</v>
      </c>
      <c r="AG1549" s="5" t="str">
        <f t="shared" si="439"/>
        <v>BMJ 05044193SELATANNIGHT</v>
      </c>
      <c r="AH1549" s="5" t="str">
        <f t="shared" si="440"/>
        <v>m.mulyo44193SELATANNIGHT</v>
      </c>
      <c r="AI1549" s="5" t="str">
        <f t="shared" si="441"/>
        <v>BMJ 05044193NIGHT</v>
      </c>
      <c r="AJ1549" s="5" t="str">
        <f t="shared" si="442"/>
        <v>m.mulyo44193NIGHT</v>
      </c>
      <c r="AK1549" s="5" t="str">
        <f t="shared" si="443"/>
        <v>m.mulyoBMJ II</v>
      </c>
      <c r="AL1549" s="5" t="str">
        <f t="shared" si="445"/>
        <v>1SELATAN</v>
      </c>
      <c r="AM1549" s="5" t="str">
        <f t="shared" si="446"/>
        <v>1 &gt; 3SELATAN12 RODA</v>
      </c>
      <c r="AN1549" s="5" t="str">
        <f t="shared" si="447"/>
        <v>m.mulyoBMJ II1 &gt; 3SELATAN12 RODA</v>
      </c>
      <c r="AO1549" s="5" t="str">
        <f t="shared" si="448"/>
        <v>m.mulyo1 &gt; 3SELATAN12 RODA</v>
      </c>
      <c r="AP1549" s="5" t="str">
        <f t="shared" si="449"/>
        <v>44193NIGHT</v>
      </c>
    </row>
    <row r="1550" spans="1:42" x14ac:dyDescent="0.3">
      <c r="A1550" s="33">
        <v>1</v>
      </c>
      <c r="B1550" s="33"/>
      <c r="C1550" s="70">
        <v>44193</v>
      </c>
      <c r="D1550" s="71" t="s">
        <v>87</v>
      </c>
      <c r="E1550" s="70">
        <v>44194</v>
      </c>
      <c r="F1550" s="71">
        <v>5158067</v>
      </c>
      <c r="G1550" s="33" t="s">
        <v>20</v>
      </c>
      <c r="H1550" s="33" t="s">
        <v>21</v>
      </c>
      <c r="I1550" s="33" t="s">
        <v>22</v>
      </c>
      <c r="J1550" s="33" t="s">
        <v>23</v>
      </c>
      <c r="K1550" s="63" t="s">
        <v>62</v>
      </c>
      <c r="L1550" s="32" t="str">
        <f t="shared" si="432"/>
        <v>FM260JD</v>
      </c>
      <c r="M1550" s="32" t="str">
        <f t="shared" si="433"/>
        <v>BMJ III</v>
      </c>
      <c r="N1550" s="32" t="str">
        <f t="shared" si="434"/>
        <v>10 RODA</v>
      </c>
      <c r="O1550" s="146">
        <v>6.4814814814814813E-3</v>
      </c>
      <c r="P1550" s="65">
        <v>44194.006481481483</v>
      </c>
      <c r="Q1550" s="65"/>
      <c r="R1550" s="66">
        <v>3</v>
      </c>
      <c r="S1550" s="66">
        <v>40100</v>
      </c>
      <c r="T1550" s="66">
        <v>14640</v>
      </c>
      <c r="U1550" s="67">
        <f t="shared" si="444"/>
        <v>25.46</v>
      </c>
      <c r="V1550" s="66">
        <f t="shared" si="435"/>
        <v>496317.24</v>
      </c>
      <c r="W1550" s="66" t="str">
        <f t="shared" si="436"/>
        <v>1 &gt; 4</v>
      </c>
      <c r="X1550" s="66">
        <f>A1550+SUMIFS(Presensi!F:F,Presensi!E:E,'Entry Data'!AP1550)</f>
        <v>1</v>
      </c>
      <c r="Y1550" s="66">
        <f>IFERROR(INDEX('Retasi Pricing'!F:F,MATCH('Entry Data'!AM1550,'Retasi Pricing'!E:E,0))*X1550,"")</f>
        <v>25000</v>
      </c>
      <c r="Z1550" s="62" t="s">
        <v>26</v>
      </c>
      <c r="AA1550" s="62" t="s">
        <v>27</v>
      </c>
      <c r="AB1550" s="32"/>
      <c r="AC1550" s="32" t="s">
        <v>206</v>
      </c>
      <c r="AD1550" s="32" t="str">
        <f t="shared" si="437"/>
        <v/>
      </c>
      <c r="AF1550" s="5" t="str">
        <f t="shared" si="438"/>
        <v>sulvadlan44193</v>
      </c>
      <c r="AG1550" s="5" t="str">
        <f t="shared" si="439"/>
        <v>BMJ 05344193UTARANIGHT</v>
      </c>
      <c r="AH1550" s="5" t="str">
        <f t="shared" si="440"/>
        <v>sulvadlan44193UTARANIGHT</v>
      </c>
      <c r="AI1550" s="5" t="str">
        <f t="shared" si="441"/>
        <v>BMJ 05344193NIGHT</v>
      </c>
      <c r="AJ1550" s="5" t="str">
        <f t="shared" si="442"/>
        <v>sulvadlan44193NIGHT</v>
      </c>
      <c r="AK1550" s="5" t="str">
        <f t="shared" si="443"/>
        <v>sulvadlanBMJ III</v>
      </c>
      <c r="AL1550" s="5" t="str">
        <f t="shared" si="445"/>
        <v>3UTARA</v>
      </c>
      <c r="AM1550" s="5" t="str">
        <f t="shared" si="446"/>
        <v>1 &gt; 4UTARA10 RODA</v>
      </c>
      <c r="AN1550" s="5" t="str">
        <f t="shared" si="447"/>
        <v>sulvadlanBMJ III1 &gt; 4UTARA10 RODA</v>
      </c>
      <c r="AO1550" s="5" t="str">
        <f t="shared" si="448"/>
        <v>sulvadlan1 &gt; 4UTARA10 RODA</v>
      </c>
      <c r="AP1550" s="5" t="str">
        <f t="shared" si="449"/>
        <v>44193NIGHT</v>
      </c>
    </row>
    <row r="1551" spans="1:42" x14ac:dyDescent="0.3">
      <c r="A1551" s="33">
        <v>1</v>
      </c>
      <c r="B1551" s="33"/>
      <c r="C1551" s="70">
        <v>44193</v>
      </c>
      <c r="D1551" s="71" t="s">
        <v>87</v>
      </c>
      <c r="E1551" s="70">
        <v>44194</v>
      </c>
      <c r="F1551" s="71">
        <v>5158153</v>
      </c>
      <c r="G1551" s="33" t="s">
        <v>20</v>
      </c>
      <c r="H1551" s="33" t="s">
        <v>50</v>
      </c>
      <c r="I1551" s="33" t="s">
        <v>22</v>
      </c>
      <c r="J1551" s="33" t="s">
        <v>52</v>
      </c>
      <c r="K1551" s="63" t="s">
        <v>62</v>
      </c>
      <c r="L1551" s="32" t="str">
        <f t="shared" si="432"/>
        <v>FM260JD</v>
      </c>
      <c r="M1551" s="32" t="str">
        <f t="shared" si="433"/>
        <v>BMJ III</v>
      </c>
      <c r="N1551" s="32" t="str">
        <f t="shared" si="434"/>
        <v>10 RODA</v>
      </c>
      <c r="O1551" s="146">
        <v>9.0798611111111108E-2</v>
      </c>
      <c r="P1551" s="65">
        <v>44194.090798611112</v>
      </c>
      <c r="Q1551" s="65"/>
      <c r="R1551" s="66">
        <v>4</v>
      </c>
      <c r="S1551" s="66">
        <v>38700</v>
      </c>
      <c r="T1551" s="66">
        <v>14640</v>
      </c>
      <c r="U1551" s="67">
        <f t="shared" si="444"/>
        <v>24.06</v>
      </c>
      <c r="V1551" s="66">
        <f t="shared" si="435"/>
        <v>469025.64</v>
      </c>
      <c r="W1551" s="66" t="str">
        <f t="shared" si="436"/>
        <v>1 &gt; 4</v>
      </c>
      <c r="X1551" s="66">
        <f>A1551+SUMIFS(Presensi!F:F,Presensi!E:E,'Entry Data'!AP1551)</f>
        <v>1</v>
      </c>
      <c r="Y1551" s="66">
        <f>IFERROR(INDEX('Retasi Pricing'!F:F,MATCH('Entry Data'!AM1551,'Retasi Pricing'!E:E,0))*X1551,"")</f>
        <v>25000</v>
      </c>
      <c r="Z1551" s="62" t="s">
        <v>26</v>
      </c>
      <c r="AA1551" s="62" t="s">
        <v>27</v>
      </c>
      <c r="AB1551" s="32"/>
      <c r="AC1551" s="32" t="s">
        <v>206</v>
      </c>
      <c r="AD1551" s="32" t="str">
        <f t="shared" si="437"/>
        <v/>
      </c>
      <c r="AF1551" s="5" t="str">
        <f t="shared" si="438"/>
        <v>sulvadlan44193</v>
      </c>
      <c r="AG1551" s="5" t="str">
        <f t="shared" si="439"/>
        <v>BMJ 05344193UTARANIGHT</v>
      </c>
      <c r="AH1551" s="5" t="str">
        <f t="shared" si="440"/>
        <v>sulvadlan44193UTARANIGHT</v>
      </c>
      <c r="AI1551" s="5" t="str">
        <f t="shared" si="441"/>
        <v>BMJ 05344193NIGHT</v>
      </c>
      <c r="AJ1551" s="5" t="str">
        <f t="shared" si="442"/>
        <v>sulvadlan44193NIGHT</v>
      </c>
      <c r="AK1551" s="5" t="str">
        <f t="shared" si="443"/>
        <v>sulvadlanBMJ III</v>
      </c>
      <c r="AL1551" s="5" t="str">
        <f t="shared" si="445"/>
        <v>4UTARA</v>
      </c>
      <c r="AM1551" s="5" t="str">
        <f t="shared" si="446"/>
        <v>1 &gt; 4UTARA10 RODA</v>
      </c>
      <c r="AN1551" s="5" t="str">
        <f t="shared" si="447"/>
        <v>sulvadlanBMJ III1 &gt; 4UTARA10 RODA</v>
      </c>
      <c r="AO1551" s="5" t="str">
        <f t="shared" si="448"/>
        <v>sulvadlan1 &gt; 4UTARA10 RODA</v>
      </c>
      <c r="AP1551" s="5" t="str">
        <f t="shared" si="449"/>
        <v>44193NIGHT</v>
      </c>
    </row>
    <row r="1552" spans="1:42" x14ac:dyDescent="0.3">
      <c r="A1552" s="33">
        <v>1</v>
      </c>
      <c r="B1552" s="33"/>
      <c r="C1552" s="70">
        <v>44193</v>
      </c>
      <c r="D1552" s="71" t="s">
        <v>87</v>
      </c>
      <c r="E1552" s="70">
        <v>44194</v>
      </c>
      <c r="F1552" s="71">
        <v>5158223</v>
      </c>
      <c r="G1552" s="33" t="s">
        <v>20</v>
      </c>
      <c r="H1552" s="33" t="s">
        <v>50</v>
      </c>
      <c r="I1552" s="33" t="s">
        <v>22</v>
      </c>
      <c r="J1552" s="33" t="s">
        <v>52</v>
      </c>
      <c r="K1552" s="63" t="s">
        <v>62</v>
      </c>
      <c r="L1552" s="32" t="str">
        <f t="shared" si="432"/>
        <v>FM260JD</v>
      </c>
      <c r="M1552" s="32" t="str">
        <f t="shared" si="433"/>
        <v>BMJ III</v>
      </c>
      <c r="N1552" s="32" t="str">
        <f t="shared" si="434"/>
        <v>10 RODA</v>
      </c>
      <c r="O1552" s="146">
        <v>0.14827546296296296</v>
      </c>
      <c r="P1552" s="65">
        <v>44194.148275462961</v>
      </c>
      <c r="Q1552" s="65"/>
      <c r="R1552" s="66">
        <v>5</v>
      </c>
      <c r="S1552" s="66">
        <v>40200</v>
      </c>
      <c r="T1552" s="66">
        <v>14640</v>
      </c>
      <c r="U1552" s="67">
        <f t="shared" si="444"/>
        <v>25.56</v>
      </c>
      <c r="V1552" s="66">
        <f t="shared" si="435"/>
        <v>498266.64</v>
      </c>
      <c r="W1552" s="66" t="str">
        <f t="shared" si="436"/>
        <v>&gt; 5</v>
      </c>
      <c r="X1552" s="66">
        <f>A1552+SUMIFS(Presensi!F:F,Presensi!E:E,'Entry Data'!AP1552)</f>
        <v>1</v>
      </c>
      <c r="Y1552" s="66">
        <f>IFERROR(INDEX('Retasi Pricing'!F:F,MATCH('Entry Data'!AM1552,'Retasi Pricing'!E:E,0))*X1552,"")</f>
        <v>27650</v>
      </c>
      <c r="Z1552" s="62" t="s">
        <v>26</v>
      </c>
      <c r="AA1552" s="62" t="s">
        <v>27</v>
      </c>
      <c r="AB1552" s="32"/>
      <c r="AC1552" s="32" t="s">
        <v>206</v>
      </c>
      <c r="AD1552" s="32" t="str">
        <f t="shared" si="437"/>
        <v/>
      </c>
      <c r="AF1552" s="5" t="str">
        <f t="shared" si="438"/>
        <v>sulvadlan44193</v>
      </c>
      <c r="AG1552" s="5" t="str">
        <f t="shared" si="439"/>
        <v>BMJ 05344193UTARANIGHT</v>
      </c>
      <c r="AH1552" s="5" t="str">
        <f t="shared" si="440"/>
        <v>sulvadlan44193UTARANIGHT</v>
      </c>
      <c r="AI1552" s="5" t="str">
        <f t="shared" si="441"/>
        <v>BMJ 05344193NIGHT</v>
      </c>
      <c r="AJ1552" s="5" t="str">
        <f t="shared" si="442"/>
        <v>sulvadlan44193NIGHT</v>
      </c>
      <c r="AK1552" s="5" t="str">
        <f t="shared" si="443"/>
        <v>sulvadlanBMJ III</v>
      </c>
      <c r="AL1552" s="5" t="str">
        <f t="shared" si="445"/>
        <v>5UTARA</v>
      </c>
      <c r="AM1552" s="5" t="str">
        <f t="shared" si="446"/>
        <v>&gt; 5UTARA10 RODA</v>
      </c>
      <c r="AN1552" s="5" t="str">
        <f t="shared" si="447"/>
        <v>sulvadlanBMJ III&gt; 5UTARA10 RODA</v>
      </c>
      <c r="AO1552" s="5" t="str">
        <f t="shared" si="448"/>
        <v>sulvadlan&gt; 5UTARA10 RODA</v>
      </c>
      <c r="AP1552" s="5" t="str">
        <f t="shared" si="449"/>
        <v>44193NIGHT</v>
      </c>
    </row>
    <row r="1553" spans="1:42" x14ac:dyDescent="0.3">
      <c r="A1553" s="33">
        <v>1</v>
      </c>
      <c r="B1553" s="33"/>
      <c r="C1553" s="70">
        <v>44193</v>
      </c>
      <c r="D1553" s="71" t="s">
        <v>87</v>
      </c>
      <c r="E1553" s="70">
        <v>44194</v>
      </c>
      <c r="F1553" s="71">
        <v>5158285</v>
      </c>
      <c r="G1553" s="33" t="s">
        <v>20</v>
      </c>
      <c r="H1553" s="33" t="s">
        <v>50</v>
      </c>
      <c r="I1553" s="33" t="s">
        <v>22</v>
      </c>
      <c r="J1553" s="33" t="s">
        <v>52</v>
      </c>
      <c r="K1553" s="63" t="s">
        <v>62</v>
      </c>
      <c r="L1553" s="32" t="str">
        <f t="shared" si="432"/>
        <v>FM260JD</v>
      </c>
      <c r="M1553" s="32" t="str">
        <f t="shared" si="433"/>
        <v>BMJ III</v>
      </c>
      <c r="N1553" s="32" t="str">
        <f t="shared" si="434"/>
        <v>10 RODA</v>
      </c>
      <c r="O1553" s="146">
        <v>0.21121527777777779</v>
      </c>
      <c r="P1553" s="65">
        <v>44194.211215277777</v>
      </c>
      <c r="Q1553" s="65"/>
      <c r="R1553" s="66">
        <v>6</v>
      </c>
      <c r="S1553" s="66">
        <v>39840</v>
      </c>
      <c r="T1553" s="66">
        <v>14640</v>
      </c>
      <c r="U1553" s="67">
        <f t="shared" si="444"/>
        <v>25.2</v>
      </c>
      <c r="V1553" s="66">
        <f t="shared" si="435"/>
        <v>491248.79999999993</v>
      </c>
      <c r="W1553" s="66" t="str">
        <f t="shared" si="436"/>
        <v>&gt; 6</v>
      </c>
      <c r="X1553" s="66">
        <f>A1553+SUMIFS(Presensi!F:F,Presensi!E:E,'Entry Data'!AP1553)</f>
        <v>1</v>
      </c>
      <c r="Y1553" s="66">
        <f>IFERROR(INDEX('Retasi Pricing'!F:F,MATCH('Entry Data'!AM1553,'Retasi Pricing'!E:E,0))*X1553,"")</f>
        <v>30800</v>
      </c>
      <c r="Z1553" s="62" t="s">
        <v>26</v>
      </c>
      <c r="AA1553" s="62" t="s">
        <v>27</v>
      </c>
      <c r="AB1553" s="32"/>
      <c r="AC1553" s="32" t="s">
        <v>206</v>
      </c>
      <c r="AD1553" s="32" t="str">
        <f t="shared" si="437"/>
        <v/>
      </c>
      <c r="AF1553" s="5" t="str">
        <f t="shared" si="438"/>
        <v>sulvadlan44193</v>
      </c>
      <c r="AG1553" s="5" t="str">
        <f t="shared" si="439"/>
        <v>BMJ 05344193UTARANIGHT</v>
      </c>
      <c r="AH1553" s="5" t="str">
        <f t="shared" si="440"/>
        <v>sulvadlan44193UTARANIGHT</v>
      </c>
      <c r="AI1553" s="5" t="str">
        <f t="shared" si="441"/>
        <v>BMJ 05344193NIGHT</v>
      </c>
      <c r="AJ1553" s="5" t="str">
        <f t="shared" si="442"/>
        <v>sulvadlan44193NIGHT</v>
      </c>
      <c r="AK1553" s="5" t="str">
        <f t="shared" si="443"/>
        <v>sulvadlanBMJ III</v>
      </c>
      <c r="AL1553" s="5" t="str">
        <f t="shared" si="445"/>
        <v>6UTARA</v>
      </c>
      <c r="AM1553" s="5" t="str">
        <f t="shared" si="446"/>
        <v>&gt; 6UTARA10 RODA</v>
      </c>
      <c r="AN1553" s="5" t="str">
        <f t="shared" si="447"/>
        <v>sulvadlanBMJ III&gt; 6UTARA10 RODA</v>
      </c>
      <c r="AO1553" s="5" t="str">
        <f t="shared" si="448"/>
        <v>sulvadlan&gt; 6UTARA10 RODA</v>
      </c>
      <c r="AP1553" s="5" t="str">
        <f t="shared" si="449"/>
        <v>44193NIGHT</v>
      </c>
    </row>
    <row r="1554" spans="1:42" x14ac:dyDescent="0.3">
      <c r="A1554" s="33">
        <v>1</v>
      </c>
      <c r="B1554" s="33"/>
      <c r="C1554" s="70">
        <v>44193</v>
      </c>
      <c r="D1554" s="71" t="s">
        <v>87</v>
      </c>
      <c r="E1554" s="70">
        <v>44193</v>
      </c>
      <c r="F1554" s="71">
        <v>5157916</v>
      </c>
      <c r="G1554" s="33" t="s">
        <v>20</v>
      </c>
      <c r="H1554" s="33" t="s">
        <v>50</v>
      </c>
      <c r="I1554" s="33" t="s">
        <v>22</v>
      </c>
      <c r="J1554" s="33" t="s">
        <v>52</v>
      </c>
      <c r="K1554" s="63" t="s">
        <v>62</v>
      </c>
      <c r="L1554" s="32" t="str">
        <f t="shared" si="432"/>
        <v>FM260JD</v>
      </c>
      <c r="M1554" s="32" t="str">
        <f t="shared" si="433"/>
        <v>BMJ III</v>
      </c>
      <c r="N1554" s="32" t="str">
        <f t="shared" si="434"/>
        <v>10 RODA</v>
      </c>
      <c r="O1554" s="146">
        <v>0.8909259259259259</v>
      </c>
      <c r="P1554" s="65">
        <v>44193.896643518521</v>
      </c>
      <c r="Q1554" s="65"/>
      <c r="R1554" s="66">
        <v>1</v>
      </c>
      <c r="S1554" s="66">
        <v>40800</v>
      </c>
      <c r="T1554" s="66">
        <v>14640</v>
      </c>
      <c r="U1554" s="67">
        <f t="shared" si="444"/>
        <v>26.16</v>
      </c>
      <c r="V1554" s="66">
        <f t="shared" si="435"/>
        <v>509963.04000000004</v>
      </c>
      <c r="W1554" s="66" t="str">
        <f t="shared" si="436"/>
        <v>1 &gt; 4</v>
      </c>
      <c r="X1554" s="66">
        <f>A1554+SUMIFS(Presensi!F:F,Presensi!E:E,'Entry Data'!AP1554)</f>
        <v>1</v>
      </c>
      <c r="Y1554" s="66">
        <f>IFERROR(INDEX('Retasi Pricing'!F:F,MATCH('Entry Data'!AM1554,'Retasi Pricing'!E:E,0))*X1554,"")</f>
        <v>25000</v>
      </c>
      <c r="Z1554" s="62" t="s">
        <v>26</v>
      </c>
      <c r="AA1554" s="62" t="s">
        <v>27</v>
      </c>
      <c r="AB1554" s="32"/>
      <c r="AC1554" s="32" t="s">
        <v>206</v>
      </c>
      <c r="AD1554" s="32" t="str">
        <f t="shared" si="437"/>
        <v/>
      </c>
      <c r="AF1554" s="5" t="str">
        <f t="shared" si="438"/>
        <v>sulvadlan44193</v>
      </c>
      <c r="AG1554" s="5" t="str">
        <f t="shared" si="439"/>
        <v>BMJ 05344193UTARANIGHT</v>
      </c>
      <c r="AH1554" s="5" t="str">
        <f t="shared" si="440"/>
        <v>sulvadlan44193UTARANIGHT</v>
      </c>
      <c r="AI1554" s="5" t="str">
        <f t="shared" si="441"/>
        <v>BMJ 05344193NIGHT</v>
      </c>
      <c r="AJ1554" s="5" t="str">
        <f t="shared" si="442"/>
        <v>sulvadlan44193NIGHT</v>
      </c>
      <c r="AK1554" s="5" t="str">
        <f t="shared" si="443"/>
        <v>sulvadlanBMJ III</v>
      </c>
      <c r="AL1554" s="5" t="str">
        <f t="shared" si="445"/>
        <v>1UTARA</v>
      </c>
      <c r="AM1554" s="5" t="str">
        <f t="shared" si="446"/>
        <v>1 &gt; 4UTARA10 RODA</v>
      </c>
      <c r="AN1554" s="5" t="str">
        <f t="shared" si="447"/>
        <v>sulvadlanBMJ III1 &gt; 4UTARA10 RODA</v>
      </c>
      <c r="AO1554" s="5" t="str">
        <f t="shared" si="448"/>
        <v>sulvadlan1 &gt; 4UTARA10 RODA</v>
      </c>
      <c r="AP1554" s="5" t="str">
        <f t="shared" si="449"/>
        <v>44193NIGHT</v>
      </c>
    </row>
    <row r="1555" spans="1:42" x14ac:dyDescent="0.3">
      <c r="A1555" s="33">
        <v>1</v>
      </c>
      <c r="B1555" s="33"/>
      <c r="C1555" s="70">
        <v>44193</v>
      </c>
      <c r="D1555" s="71" t="s">
        <v>87</v>
      </c>
      <c r="E1555" s="70">
        <v>44193</v>
      </c>
      <c r="F1555" s="71">
        <v>5158004</v>
      </c>
      <c r="G1555" s="33" t="s">
        <v>20</v>
      </c>
      <c r="H1555" s="33" t="s">
        <v>21</v>
      </c>
      <c r="I1555" s="33" t="s">
        <v>22</v>
      </c>
      <c r="J1555" s="33" t="s">
        <v>23</v>
      </c>
      <c r="K1555" s="63" t="s">
        <v>62</v>
      </c>
      <c r="L1555" s="32" t="str">
        <f t="shared" si="432"/>
        <v>FM260JD</v>
      </c>
      <c r="M1555" s="32" t="str">
        <f t="shared" si="433"/>
        <v>BMJ III</v>
      </c>
      <c r="N1555" s="32" t="str">
        <f t="shared" si="434"/>
        <v>10 RODA</v>
      </c>
      <c r="O1555" s="146">
        <v>0.95545138888888881</v>
      </c>
      <c r="P1555" s="65">
        <v>44193.955451388887</v>
      </c>
      <c r="Q1555" s="65"/>
      <c r="R1555" s="66">
        <v>2</v>
      </c>
      <c r="S1555" s="66">
        <v>38860</v>
      </c>
      <c r="T1555" s="66">
        <v>14640</v>
      </c>
      <c r="U1555" s="67">
        <f t="shared" si="444"/>
        <v>24.22</v>
      </c>
      <c r="V1555" s="66">
        <f t="shared" si="435"/>
        <v>472144.68</v>
      </c>
      <c r="W1555" s="66" t="str">
        <f t="shared" si="436"/>
        <v>1 &gt; 4</v>
      </c>
      <c r="X1555" s="66">
        <f>A1555+SUMIFS(Presensi!F:F,Presensi!E:E,'Entry Data'!AP1555)</f>
        <v>1</v>
      </c>
      <c r="Y1555" s="66">
        <f>IFERROR(INDEX('Retasi Pricing'!F:F,MATCH('Entry Data'!AM1555,'Retasi Pricing'!E:E,0))*X1555,"")</f>
        <v>25000</v>
      </c>
      <c r="Z1555" s="62" t="s">
        <v>26</v>
      </c>
      <c r="AA1555" s="62" t="s">
        <v>27</v>
      </c>
      <c r="AB1555" s="32"/>
      <c r="AC1555" s="32" t="s">
        <v>206</v>
      </c>
      <c r="AD1555" s="32" t="str">
        <f t="shared" si="437"/>
        <v/>
      </c>
      <c r="AF1555" s="5" t="str">
        <f t="shared" si="438"/>
        <v>sulvadlan44193</v>
      </c>
      <c r="AG1555" s="5" t="str">
        <f t="shared" si="439"/>
        <v>BMJ 05344193UTARANIGHT</v>
      </c>
      <c r="AH1555" s="5" t="str">
        <f t="shared" si="440"/>
        <v>sulvadlan44193UTARANIGHT</v>
      </c>
      <c r="AI1555" s="5" t="str">
        <f t="shared" si="441"/>
        <v>BMJ 05344193NIGHT</v>
      </c>
      <c r="AJ1555" s="5" t="str">
        <f t="shared" si="442"/>
        <v>sulvadlan44193NIGHT</v>
      </c>
      <c r="AK1555" s="5" t="str">
        <f t="shared" si="443"/>
        <v>sulvadlanBMJ III</v>
      </c>
      <c r="AL1555" s="5" t="str">
        <f t="shared" si="445"/>
        <v>2UTARA</v>
      </c>
      <c r="AM1555" s="5" t="str">
        <f t="shared" si="446"/>
        <v>1 &gt; 4UTARA10 RODA</v>
      </c>
      <c r="AN1555" s="5" t="str">
        <f t="shared" si="447"/>
        <v>sulvadlanBMJ III1 &gt; 4UTARA10 RODA</v>
      </c>
      <c r="AO1555" s="5" t="str">
        <f t="shared" si="448"/>
        <v>sulvadlan1 &gt; 4UTARA10 RODA</v>
      </c>
      <c r="AP1555" s="5" t="str">
        <f t="shared" si="449"/>
        <v>44193NIGHT</v>
      </c>
    </row>
    <row r="1556" spans="1:42" x14ac:dyDescent="0.3">
      <c r="A1556" s="33">
        <v>1</v>
      </c>
      <c r="B1556" s="33"/>
      <c r="C1556" s="70">
        <v>44193</v>
      </c>
      <c r="D1556" s="71" t="s">
        <v>87</v>
      </c>
      <c r="E1556" s="70">
        <v>44194</v>
      </c>
      <c r="F1556" s="71">
        <v>5158114</v>
      </c>
      <c r="G1556" s="33" t="s">
        <v>20</v>
      </c>
      <c r="H1556" s="33" t="s">
        <v>21</v>
      </c>
      <c r="I1556" s="33" t="s">
        <v>22</v>
      </c>
      <c r="J1556" s="33" t="s">
        <v>23</v>
      </c>
      <c r="K1556" s="63" t="s">
        <v>67</v>
      </c>
      <c r="L1556" s="32" t="str">
        <f t="shared" si="432"/>
        <v>FM260JD</v>
      </c>
      <c r="M1556" s="32" t="str">
        <f t="shared" si="433"/>
        <v>BMJ III</v>
      </c>
      <c r="N1556" s="32" t="str">
        <f t="shared" si="434"/>
        <v>10 RODA</v>
      </c>
      <c r="O1556" s="146">
        <v>6.9745370370370374E-2</v>
      </c>
      <c r="P1556" s="65">
        <v>44194.069745370369</v>
      </c>
      <c r="Q1556" s="65"/>
      <c r="R1556" s="66">
        <v>4</v>
      </c>
      <c r="S1556" s="66">
        <v>38960</v>
      </c>
      <c r="T1556" s="66">
        <v>14860</v>
      </c>
      <c r="U1556" s="67">
        <f t="shared" si="444"/>
        <v>24.1</v>
      </c>
      <c r="V1556" s="66">
        <f t="shared" si="435"/>
        <v>469805.4</v>
      </c>
      <c r="W1556" s="66" t="str">
        <f t="shared" si="436"/>
        <v>1 &gt; 4</v>
      </c>
      <c r="X1556" s="66">
        <f>A1556+SUMIFS(Presensi!F:F,Presensi!E:E,'Entry Data'!AP1556)</f>
        <v>1</v>
      </c>
      <c r="Y1556" s="66">
        <f>IFERROR(INDEX('Retasi Pricing'!F:F,MATCH('Entry Data'!AM1556,'Retasi Pricing'!E:E,0))*X1556,"")</f>
        <v>25000</v>
      </c>
      <c r="Z1556" s="62" t="s">
        <v>26</v>
      </c>
      <c r="AA1556" s="62" t="s">
        <v>27</v>
      </c>
      <c r="AB1556" s="32"/>
      <c r="AC1556" s="32" t="s">
        <v>210</v>
      </c>
      <c r="AD1556" s="32" t="str">
        <f t="shared" si="437"/>
        <v/>
      </c>
      <c r="AF1556" s="5" t="str">
        <f t="shared" si="438"/>
        <v>m.taha44193</v>
      </c>
      <c r="AG1556" s="5" t="str">
        <f t="shared" si="439"/>
        <v>BMJ 05444193UTARANIGHT</v>
      </c>
      <c r="AH1556" s="5" t="str">
        <f t="shared" si="440"/>
        <v>m.taha44193UTARANIGHT</v>
      </c>
      <c r="AI1556" s="5" t="str">
        <f t="shared" si="441"/>
        <v>BMJ 05444193NIGHT</v>
      </c>
      <c r="AJ1556" s="5" t="str">
        <f t="shared" si="442"/>
        <v>m.taha44193NIGHT</v>
      </c>
      <c r="AK1556" s="5" t="str">
        <f t="shared" si="443"/>
        <v>m.tahaBMJ III</v>
      </c>
      <c r="AL1556" s="5" t="str">
        <f t="shared" si="445"/>
        <v>4UTARA</v>
      </c>
      <c r="AM1556" s="5" t="str">
        <f t="shared" si="446"/>
        <v>1 &gt; 4UTARA10 RODA</v>
      </c>
      <c r="AN1556" s="5" t="str">
        <f t="shared" si="447"/>
        <v>m.tahaBMJ III1 &gt; 4UTARA10 RODA</v>
      </c>
      <c r="AO1556" s="5" t="str">
        <f t="shared" si="448"/>
        <v>m.taha1 &gt; 4UTARA10 RODA</v>
      </c>
      <c r="AP1556" s="5" t="str">
        <f t="shared" si="449"/>
        <v>44193NIGHT</v>
      </c>
    </row>
    <row r="1557" spans="1:42" x14ac:dyDescent="0.3">
      <c r="A1557" s="33">
        <v>1</v>
      </c>
      <c r="B1557" s="33"/>
      <c r="C1557" s="70">
        <v>44193</v>
      </c>
      <c r="D1557" s="71" t="s">
        <v>87</v>
      </c>
      <c r="E1557" s="70">
        <v>44194</v>
      </c>
      <c r="F1557" s="71">
        <v>5158198</v>
      </c>
      <c r="G1557" s="33" t="s">
        <v>20</v>
      </c>
      <c r="H1557" s="33" t="s">
        <v>50</v>
      </c>
      <c r="I1557" s="33" t="s">
        <v>22</v>
      </c>
      <c r="J1557" s="33" t="s">
        <v>52</v>
      </c>
      <c r="K1557" s="63" t="s">
        <v>67</v>
      </c>
      <c r="L1557" s="32" t="str">
        <f t="shared" si="432"/>
        <v>FM260JD</v>
      </c>
      <c r="M1557" s="32" t="str">
        <f t="shared" si="433"/>
        <v>BMJ III</v>
      </c>
      <c r="N1557" s="32" t="str">
        <f t="shared" si="434"/>
        <v>10 RODA</v>
      </c>
      <c r="O1557" s="146">
        <v>0.12652777777777777</v>
      </c>
      <c r="P1557" s="65">
        <v>44194.126527777778</v>
      </c>
      <c r="Q1557" s="65"/>
      <c r="R1557" s="66">
        <v>5</v>
      </c>
      <c r="S1557" s="66">
        <v>39600</v>
      </c>
      <c r="T1557" s="66">
        <v>14860</v>
      </c>
      <c r="U1557" s="67">
        <f t="shared" si="444"/>
        <v>24.74</v>
      </c>
      <c r="V1557" s="66">
        <f t="shared" si="435"/>
        <v>482281.55999999994</v>
      </c>
      <c r="W1557" s="66" t="str">
        <f t="shared" si="436"/>
        <v>&gt; 5</v>
      </c>
      <c r="X1557" s="66">
        <f>A1557+SUMIFS(Presensi!F:F,Presensi!E:E,'Entry Data'!AP1557)</f>
        <v>1</v>
      </c>
      <c r="Y1557" s="66">
        <f>IFERROR(INDEX('Retasi Pricing'!F:F,MATCH('Entry Data'!AM1557,'Retasi Pricing'!E:E,0))*X1557,"")</f>
        <v>27650</v>
      </c>
      <c r="Z1557" s="62" t="s">
        <v>26</v>
      </c>
      <c r="AA1557" s="62" t="s">
        <v>27</v>
      </c>
      <c r="AB1557" s="32"/>
      <c r="AC1557" s="32" t="s">
        <v>210</v>
      </c>
      <c r="AD1557" s="32" t="str">
        <f t="shared" si="437"/>
        <v/>
      </c>
      <c r="AF1557" s="5" t="str">
        <f t="shared" si="438"/>
        <v>m.taha44193</v>
      </c>
      <c r="AG1557" s="5" t="str">
        <f t="shared" si="439"/>
        <v>BMJ 05444193UTARANIGHT</v>
      </c>
      <c r="AH1557" s="5" t="str">
        <f t="shared" si="440"/>
        <v>m.taha44193UTARANIGHT</v>
      </c>
      <c r="AI1557" s="5" t="str">
        <f t="shared" si="441"/>
        <v>BMJ 05444193NIGHT</v>
      </c>
      <c r="AJ1557" s="5" t="str">
        <f t="shared" si="442"/>
        <v>m.taha44193NIGHT</v>
      </c>
      <c r="AK1557" s="5" t="str">
        <f t="shared" si="443"/>
        <v>m.tahaBMJ III</v>
      </c>
      <c r="AL1557" s="5" t="str">
        <f t="shared" si="445"/>
        <v>5UTARA</v>
      </c>
      <c r="AM1557" s="5" t="str">
        <f t="shared" si="446"/>
        <v>&gt; 5UTARA10 RODA</v>
      </c>
      <c r="AN1557" s="5" t="str">
        <f t="shared" si="447"/>
        <v>m.tahaBMJ III&gt; 5UTARA10 RODA</v>
      </c>
      <c r="AO1557" s="5" t="str">
        <f t="shared" si="448"/>
        <v>m.taha&gt; 5UTARA10 RODA</v>
      </c>
      <c r="AP1557" s="5" t="str">
        <f t="shared" si="449"/>
        <v>44193NIGHT</v>
      </c>
    </row>
    <row r="1558" spans="1:42" x14ac:dyDescent="0.3">
      <c r="A1558" s="33">
        <v>1</v>
      </c>
      <c r="B1558" s="33"/>
      <c r="C1558" s="70">
        <v>44193</v>
      </c>
      <c r="D1558" s="71" t="s">
        <v>87</v>
      </c>
      <c r="E1558" s="70">
        <v>44194</v>
      </c>
      <c r="F1558" s="71">
        <v>5158269</v>
      </c>
      <c r="G1558" s="33" t="s">
        <v>20</v>
      </c>
      <c r="H1558" s="33" t="s">
        <v>50</v>
      </c>
      <c r="I1558" s="33" t="s">
        <v>22</v>
      </c>
      <c r="J1558" s="33" t="s">
        <v>52</v>
      </c>
      <c r="K1558" s="63" t="s">
        <v>67</v>
      </c>
      <c r="L1558" s="32" t="str">
        <f t="shared" si="432"/>
        <v>FM260JD</v>
      </c>
      <c r="M1558" s="32" t="str">
        <f t="shared" si="433"/>
        <v>BMJ III</v>
      </c>
      <c r="N1558" s="32" t="str">
        <f t="shared" si="434"/>
        <v>10 RODA</v>
      </c>
      <c r="O1558" s="146">
        <v>0.1851851851851852</v>
      </c>
      <c r="P1558" s="65">
        <v>44194.185185185182</v>
      </c>
      <c r="Q1558" s="65"/>
      <c r="R1558" s="66">
        <v>6</v>
      </c>
      <c r="S1558" s="66">
        <v>39740</v>
      </c>
      <c r="T1558" s="66">
        <v>14860</v>
      </c>
      <c r="U1558" s="67">
        <f t="shared" si="444"/>
        <v>24.88</v>
      </c>
      <c r="V1558" s="66">
        <f t="shared" si="435"/>
        <v>485010.72000000003</v>
      </c>
      <c r="W1558" s="66" t="str">
        <f t="shared" si="436"/>
        <v>&gt; 6</v>
      </c>
      <c r="X1558" s="66">
        <f>A1558+SUMIFS(Presensi!F:F,Presensi!E:E,'Entry Data'!AP1558)</f>
        <v>1</v>
      </c>
      <c r="Y1558" s="66">
        <f>IFERROR(INDEX('Retasi Pricing'!F:F,MATCH('Entry Data'!AM1558,'Retasi Pricing'!E:E,0))*X1558,"")</f>
        <v>30800</v>
      </c>
      <c r="Z1558" s="62" t="s">
        <v>26</v>
      </c>
      <c r="AA1558" s="62" t="s">
        <v>27</v>
      </c>
      <c r="AB1558" s="32"/>
      <c r="AC1558" s="32" t="s">
        <v>210</v>
      </c>
      <c r="AD1558" s="32" t="str">
        <f t="shared" si="437"/>
        <v/>
      </c>
      <c r="AF1558" s="5" t="str">
        <f t="shared" si="438"/>
        <v>m.taha44193</v>
      </c>
      <c r="AG1558" s="5" t="str">
        <f t="shared" si="439"/>
        <v>BMJ 05444193UTARANIGHT</v>
      </c>
      <c r="AH1558" s="5" t="str">
        <f t="shared" si="440"/>
        <v>m.taha44193UTARANIGHT</v>
      </c>
      <c r="AI1558" s="5" t="str">
        <f t="shared" si="441"/>
        <v>BMJ 05444193NIGHT</v>
      </c>
      <c r="AJ1558" s="5" t="str">
        <f t="shared" si="442"/>
        <v>m.taha44193NIGHT</v>
      </c>
      <c r="AK1558" s="5" t="str">
        <f t="shared" si="443"/>
        <v>m.tahaBMJ III</v>
      </c>
      <c r="AL1558" s="5" t="str">
        <f t="shared" si="445"/>
        <v>6UTARA</v>
      </c>
      <c r="AM1558" s="5" t="str">
        <f t="shared" si="446"/>
        <v>&gt; 6UTARA10 RODA</v>
      </c>
      <c r="AN1558" s="5" t="str">
        <f t="shared" si="447"/>
        <v>m.tahaBMJ III&gt; 6UTARA10 RODA</v>
      </c>
      <c r="AO1558" s="5" t="str">
        <f t="shared" si="448"/>
        <v>m.taha&gt; 6UTARA10 RODA</v>
      </c>
      <c r="AP1558" s="5" t="str">
        <f t="shared" si="449"/>
        <v>44193NIGHT</v>
      </c>
    </row>
    <row r="1559" spans="1:42" x14ac:dyDescent="0.3">
      <c r="A1559" s="33">
        <v>1</v>
      </c>
      <c r="B1559" s="33"/>
      <c r="C1559" s="70">
        <v>44193</v>
      </c>
      <c r="D1559" s="71" t="s">
        <v>87</v>
      </c>
      <c r="E1559" s="70">
        <v>44193</v>
      </c>
      <c r="F1559" s="71">
        <v>5157846</v>
      </c>
      <c r="G1559" s="33" t="s">
        <v>20</v>
      </c>
      <c r="H1559" s="33" t="s">
        <v>21</v>
      </c>
      <c r="I1559" s="33" t="s">
        <v>22</v>
      </c>
      <c r="J1559" s="33" t="s">
        <v>23</v>
      </c>
      <c r="K1559" s="63" t="s">
        <v>67</v>
      </c>
      <c r="L1559" s="32" t="str">
        <f t="shared" si="432"/>
        <v>FM260JD</v>
      </c>
      <c r="M1559" s="32" t="str">
        <f t="shared" si="433"/>
        <v>BMJ III</v>
      </c>
      <c r="N1559" s="32" t="str">
        <f t="shared" si="434"/>
        <v>10 RODA</v>
      </c>
      <c r="O1559" s="146">
        <v>0.84217592592592594</v>
      </c>
      <c r="P1559" s="65">
        <v>44193.848495370374</v>
      </c>
      <c r="Q1559" s="65"/>
      <c r="R1559" s="66">
        <v>1</v>
      </c>
      <c r="S1559" s="66">
        <v>37840</v>
      </c>
      <c r="T1559" s="66">
        <v>14860</v>
      </c>
      <c r="U1559" s="67">
        <f t="shared" si="444"/>
        <v>22.98</v>
      </c>
      <c r="V1559" s="66">
        <f t="shared" si="435"/>
        <v>447972.12000000005</v>
      </c>
      <c r="W1559" s="66" t="str">
        <f t="shared" si="436"/>
        <v>1 &gt; 4</v>
      </c>
      <c r="X1559" s="66">
        <f>A1559+SUMIFS(Presensi!F:F,Presensi!E:E,'Entry Data'!AP1559)</f>
        <v>1</v>
      </c>
      <c r="Y1559" s="66">
        <f>IFERROR(INDEX('Retasi Pricing'!F:F,MATCH('Entry Data'!AM1559,'Retasi Pricing'!E:E,0))*X1559,"")</f>
        <v>25000</v>
      </c>
      <c r="Z1559" s="62" t="s">
        <v>26</v>
      </c>
      <c r="AA1559" s="62" t="s">
        <v>27</v>
      </c>
      <c r="AB1559" s="32"/>
      <c r="AC1559" s="32" t="s">
        <v>210</v>
      </c>
      <c r="AD1559" s="32" t="str">
        <f t="shared" si="437"/>
        <v/>
      </c>
      <c r="AF1559" s="5" t="str">
        <f t="shared" si="438"/>
        <v>m.taha44193</v>
      </c>
      <c r="AG1559" s="5" t="str">
        <f t="shared" si="439"/>
        <v>BMJ 05444193UTARANIGHT</v>
      </c>
      <c r="AH1559" s="5" t="str">
        <f t="shared" si="440"/>
        <v>m.taha44193UTARANIGHT</v>
      </c>
      <c r="AI1559" s="5" t="str">
        <f t="shared" si="441"/>
        <v>BMJ 05444193NIGHT</v>
      </c>
      <c r="AJ1559" s="5" t="str">
        <f t="shared" si="442"/>
        <v>m.taha44193NIGHT</v>
      </c>
      <c r="AK1559" s="5" t="str">
        <f t="shared" si="443"/>
        <v>m.tahaBMJ III</v>
      </c>
      <c r="AL1559" s="5" t="str">
        <f t="shared" si="445"/>
        <v>1UTARA</v>
      </c>
      <c r="AM1559" s="5" t="str">
        <f t="shared" si="446"/>
        <v>1 &gt; 4UTARA10 RODA</v>
      </c>
      <c r="AN1559" s="5" t="str">
        <f t="shared" si="447"/>
        <v>m.tahaBMJ III1 &gt; 4UTARA10 RODA</v>
      </c>
      <c r="AO1559" s="5" t="str">
        <f t="shared" si="448"/>
        <v>m.taha1 &gt; 4UTARA10 RODA</v>
      </c>
      <c r="AP1559" s="5" t="str">
        <f t="shared" si="449"/>
        <v>44193NIGHT</v>
      </c>
    </row>
    <row r="1560" spans="1:42" x14ac:dyDescent="0.3">
      <c r="A1560" s="33">
        <v>1</v>
      </c>
      <c r="B1560" s="33"/>
      <c r="C1560" s="70">
        <v>44193</v>
      </c>
      <c r="D1560" s="71" t="s">
        <v>87</v>
      </c>
      <c r="E1560" s="70">
        <v>44193</v>
      </c>
      <c r="F1560" s="71">
        <v>5157926</v>
      </c>
      <c r="G1560" s="33" t="s">
        <v>20</v>
      </c>
      <c r="H1560" s="33" t="s">
        <v>50</v>
      </c>
      <c r="I1560" s="33" t="s">
        <v>22</v>
      </c>
      <c r="J1560" s="33" t="s">
        <v>52</v>
      </c>
      <c r="K1560" s="63" t="s">
        <v>67</v>
      </c>
      <c r="L1560" s="32" t="str">
        <f t="shared" si="432"/>
        <v>FM260JD</v>
      </c>
      <c r="M1560" s="32" t="str">
        <f t="shared" si="433"/>
        <v>BMJ III</v>
      </c>
      <c r="N1560" s="32" t="str">
        <f t="shared" si="434"/>
        <v>10 RODA</v>
      </c>
      <c r="O1560" s="146">
        <v>0.89718749999999992</v>
      </c>
      <c r="P1560" s="65">
        <v>44193.897187499999</v>
      </c>
      <c r="Q1560" s="65"/>
      <c r="R1560" s="66">
        <v>2</v>
      </c>
      <c r="S1560" s="66">
        <v>40220</v>
      </c>
      <c r="T1560" s="66">
        <v>14860</v>
      </c>
      <c r="U1560" s="67">
        <f t="shared" si="444"/>
        <v>25.36</v>
      </c>
      <c r="V1560" s="66">
        <f t="shared" si="435"/>
        <v>494367.83999999997</v>
      </c>
      <c r="W1560" s="66" t="str">
        <f t="shared" si="436"/>
        <v>1 &gt; 4</v>
      </c>
      <c r="X1560" s="66">
        <f>A1560+SUMIFS(Presensi!F:F,Presensi!E:E,'Entry Data'!AP1560)</f>
        <v>1</v>
      </c>
      <c r="Y1560" s="66">
        <f>IFERROR(INDEX('Retasi Pricing'!F:F,MATCH('Entry Data'!AM1560,'Retasi Pricing'!E:E,0))*X1560,"")</f>
        <v>25000</v>
      </c>
      <c r="Z1560" s="62" t="s">
        <v>26</v>
      </c>
      <c r="AA1560" s="62" t="s">
        <v>27</v>
      </c>
      <c r="AB1560" s="32"/>
      <c r="AC1560" s="32" t="s">
        <v>210</v>
      </c>
      <c r="AD1560" s="32" t="str">
        <f t="shared" si="437"/>
        <v/>
      </c>
      <c r="AF1560" s="5" t="str">
        <f t="shared" si="438"/>
        <v>m.taha44193</v>
      </c>
      <c r="AG1560" s="5" t="str">
        <f t="shared" si="439"/>
        <v>BMJ 05444193UTARANIGHT</v>
      </c>
      <c r="AH1560" s="5" t="str">
        <f t="shared" si="440"/>
        <v>m.taha44193UTARANIGHT</v>
      </c>
      <c r="AI1560" s="5" t="str">
        <f t="shared" si="441"/>
        <v>BMJ 05444193NIGHT</v>
      </c>
      <c r="AJ1560" s="5" t="str">
        <f t="shared" si="442"/>
        <v>m.taha44193NIGHT</v>
      </c>
      <c r="AK1560" s="5" t="str">
        <f t="shared" si="443"/>
        <v>m.tahaBMJ III</v>
      </c>
      <c r="AL1560" s="5" t="str">
        <f t="shared" si="445"/>
        <v>2UTARA</v>
      </c>
      <c r="AM1560" s="5" t="str">
        <f t="shared" si="446"/>
        <v>1 &gt; 4UTARA10 RODA</v>
      </c>
      <c r="AN1560" s="5" t="str">
        <f t="shared" si="447"/>
        <v>m.tahaBMJ III1 &gt; 4UTARA10 RODA</v>
      </c>
      <c r="AO1560" s="5" t="str">
        <f t="shared" si="448"/>
        <v>m.taha1 &gt; 4UTARA10 RODA</v>
      </c>
      <c r="AP1560" s="5" t="str">
        <f t="shared" si="449"/>
        <v>44193NIGHT</v>
      </c>
    </row>
    <row r="1561" spans="1:42" x14ac:dyDescent="0.3">
      <c r="A1561" s="33">
        <v>1</v>
      </c>
      <c r="B1561" s="33"/>
      <c r="C1561" s="70">
        <v>44193</v>
      </c>
      <c r="D1561" s="71" t="s">
        <v>87</v>
      </c>
      <c r="E1561" s="70">
        <v>44193</v>
      </c>
      <c r="F1561" s="71">
        <v>5157999</v>
      </c>
      <c r="G1561" s="33" t="s">
        <v>20</v>
      </c>
      <c r="H1561" s="33" t="s">
        <v>21</v>
      </c>
      <c r="I1561" s="33" t="s">
        <v>22</v>
      </c>
      <c r="J1561" s="33" t="s">
        <v>23</v>
      </c>
      <c r="K1561" s="63" t="s">
        <v>67</v>
      </c>
      <c r="L1561" s="32" t="str">
        <f t="shared" si="432"/>
        <v>FM260JD</v>
      </c>
      <c r="M1561" s="32" t="str">
        <f t="shared" si="433"/>
        <v>BMJ III</v>
      </c>
      <c r="N1561" s="32" t="str">
        <f t="shared" si="434"/>
        <v>10 RODA</v>
      </c>
      <c r="O1561" s="146">
        <v>0.9515162037037036</v>
      </c>
      <c r="P1561" s="65">
        <v>44193.951516203706</v>
      </c>
      <c r="Q1561" s="65"/>
      <c r="R1561" s="66">
        <v>3</v>
      </c>
      <c r="S1561" s="66">
        <v>39940</v>
      </c>
      <c r="T1561" s="66">
        <v>14860</v>
      </c>
      <c r="U1561" s="67">
        <f t="shared" si="444"/>
        <v>25.08</v>
      </c>
      <c r="V1561" s="66">
        <f t="shared" si="435"/>
        <v>488909.51999999996</v>
      </c>
      <c r="W1561" s="66" t="str">
        <f t="shared" si="436"/>
        <v>1 &gt; 4</v>
      </c>
      <c r="X1561" s="66">
        <f>A1561+SUMIFS(Presensi!F:F,Presensi!E:E,'Entry Data'!AP1561)</f>
        <v>1</v>
      </c>
      <c r="Y1561" s="66">
        <f>IFERROR(INDEX('Retasi Pricing'!F:F,MATCH('Entry Data'!AM1561,'Retasi Pricing'!E:E,0))*X1561,"")</f>
        <v>25000</v>
      </c>
      <c r="Z1561" s="62" t="s">
        <v>26</v>
      </c>
      <c r="AA1561" s="62" t="s">
        <v>27</v>
      </c>
      <c r="AB1561" s="32"/>
      <c r="AC1561" s="32" t="s">
        <v>210</v>
      </c>
      <c r="AD1561" s="32" t="str">
        <f t="shared" si="437"/>
        <v/>
      </c>
      <c r="AF1561" s="5" t="str">
        <f t="shared" si="438"/>
        <v>m.taha44193</v>
      </c>
      <c r="AG1561" s="5" t="str">
        <f t="shared" si="439"/>
        <v>BMJ 05444193UTARANIGHT</v>
      </c>
      <c r="AH1561" s="5" t="str">
        <f t="shared" si="440"/>
        <v>m.taha44193UTARANIGHT</v>
      </c>
      <c r="AI1561" s="5" t="str">
        <f t="shared" si="441"/>
        <v>BMJ 05444193NIGHT</v>
      </c>
      <c r="AJ1561" s="5" t="str">
        <f t="shared" si="442"/>
        <v>m.taha44193NIGHT</v>
      </c>
      <c r="AK1561" s="5" t="str">
        <f t="shared" si="443"/>
        <v>m.tahaBMJ III</v>
      </c>
      <c r="AL1561" s="5" t="str">
        <f t="shared" si="445"/>
        <v>3UTARA</v>
      </c>
      <c r="AM1561" s="5" t="str">
        <f t="shared" si="446"/>
        <v>1 &gt; 4UTARA10 RODA</v>
      </c>
      <c r="AN1561" s="5" t="str">
        <f t="shared" si="447"/>
        <v>m.tahaBMJ III1 &gt; 4UTARA10 RODA</v>
      </c>
      <c r="AO1561" s="5" t="str">
        <f t="shared" si="448"/>
        <v>m.taha1 &gt; 4UTARA10 RODA</v>
      </c>
      <c r="AP1561" s="5" t="str">
        <f t="shared" si="449"/>
        <v>44193NIGHT</v>
      </c>
    </row>
    <row r="1562" spans="1:42" x14ac:dyDescent="0.3">
      <c r="A1562" s="33">
        <v>1</v>
      </c>
      <c r="B1562" s="33"/>
      <c r="C1562" s="70">
        <v>44193</v>
      </c>
      <c r="D1562" s="71" t="s">
        <v>87</v>
      </c>
      <c r="E1562" s="70">
        <v>44194</v>
      </c>
      <c r="F1562" s="71">
        <v>5158110</v>
      </c>
      <c r="G1562" s="33" t="s">
        <v>20</v>
      </c>
      <c r="H1562" s="33" t="s">
        <v>21</v>
      </c>
      <c r="I1562" s="33" t="s">
        <v>22</v>
      </c>
      <c r="J1562" s="33" t="s">
        <v>23</v>
      </c>
      <c r="K1562" s="63" t="s">
        <v>69</v>
      </c>
      <c r="L1562" s="32" t="str">
        <f t="shared" si="432"/>
        <v>FM260JD</v>
      </c>
      <c r="M1562" s="32" t="str">
        <f t="shared" si="433"/>
        <v>BMJ III</v>
      </c>
      <c r="N1562" s="32" t="str">
        <f t="shared" si="434"/>
        <v>10 RODA</v>
      </c>
      <c r="O1562" s="146">
        <v>6.5416666666666665E-2</v>
      </c>
      <c r="P1562" s="65">
        <v>44194.065416666665</v>
      </c>
      <c r="Q1562" s="65"/>
      <c r="R1562" s="66">
        <v>4</v>
      </c>
      <c r="S1562" s="66">
        <v>39860</v>
      </c>
      <c r="T1562" s="66">
        <v>14880</v>
      </c>
      <c r="U1562" s="67">
        <f t="shared" si="444"/>
        <v>24.98</v>
      </c>
      <c r="V1562" s="66">
        <f t="shared" si="435"/>
        <v>486960.12000000005</v>
      </c>
      <c r="W1562" s="66" t="str">
        <f t="shared" si="436"/>
        <v>1 &gt; 4</v>
      </c>
      <c r="X1562" s="66">
        <f>A1562+SUMIFS(Presensi!F:F,Presensi!E:E,'Entry Data'!AP1562)</f>
        <v>1</v>
      </c>
      <c r="Y1562" s="66">
        <f>IFERROR(INDEX('Retasi Pricing'!F:F,MATCH('Entry Data'!AM1562,'Retasi Pricing'!E:E,0))*X1562,"")</f>
        <v>25000</v>
      </c>
      <c r="Z1562" s="62" t="s">
        <v>26</v>
      </c>
      <c r="AA1562" s="62" t="s">
        <v>27</v>
      </c>
      <c r="AB1562" s="32"/>
      <c r="AC1562" s="32" t="s">
        <v>178</v>
      </c>
      <c r="AD1562" s="32" t="str">
        <f t="shared" si="437"/>
        <v/>
      </c>
      <c r="AF1562" s="5" t="str">
        <f t="shared" si="438"/>
        <v>abrar44193</v>
      </c>
      <c r="AG1562" s="5" t="str">
        <f t="shared" si="439"/>
        <v>BMJ 05544193UTARANIGHT</v>
      </c>
      <c r="AH1562" s="5" t="str">
        <f t="shared" si="440"/>
        <v>abrar44193UTARANIGHT</v>
      </c>
      <c r="AI1562" s="5" t="str">
        <f t="shared" si="441"/>
        <v>BMJ 05544193NIGHT</v>
      </c>
      <c r="AJ1562" s="5" t="str">
        <f t="shared" si="442"/>
        <v>abrar44193NIGHT</v>
      </c>
      <c r="AK1562" s="5" t="str">
        <f t="shared" si="443"/>
        <v>abrarBMJ III</v>
      </c>
      <c r="AL1562" s="5" t="str">
        <f t="shared" si="445"/>
        <v>4UTARA</v>
      </c>
      <c r="AM1562" s="5" t="str">
        <f t="shared" si="446"/>
        <v>1 &gt; 4UTARA10 RODA</v>
      </c>
      <c r="AN1562" s="5" t="str">
        <f t="shared" si="447"/>
        <v>abrarBMJ III1 &gt; 4UTARA10 RODA</v>
      </c>
      <c r="AO1562" s="5" t="str">
        <f t="shared" si="448"/>
        <v>abrar1 &gt; 4UTARA10 RODA</v>
      </c>
      <c r="AP1562" s="5" t="str">
        <f t="shared" si="449"/>
        <v>44193NIGHT</v>
      </c>
    </row>
    <row r="1563" spans="1:42" x14ac:dyDescent="0.3">
      <c r="A1563" s="33">
        <v>1</v>
      </c>
      <c r="B1563" s="33"/>
      <c r="C1563" s="70">
        <v>44193</v>
      </c>
      <c r="D1563" s="71" t="s">
        <v>87</v>
      </c>
      <c r="E1563" s="70">
        <v>44194</v>
      </c>
      <c r="F1563" s="71">
        <v>5158188</v>
      </c>
      <c r="G1563" s="33" t="s">
        <v>20</v>
      </c>
      <c r="H1563" s="33" t="s">
        <v>21</v>
      </c>
      <c r="I1563" s="33" t="s">
        <v>22</v>
      </c>
      <c r="J1563" s="33" t="s">
        <v>23</v>
      </c>
      <c r="K1563" s="63" t="s">
        <v>69</v>
      </c>
      <c r="L1563" s="32" t="str">
        <f t="shared" si="432"/>
        <v>FM260JD</v>
      </c>
      <c r="M1563" s="32" t="str">
        <f t="shared" si="433"/>
        <v>BMJ III</v>
      </c>
      <c r="N1563" s="32" t="str">
        <f t="shared" si="434"/>
        <v>10 RODA</v>
      </c>
      <c r="O1563" s="146">
        <v>0.12193287037037037</v>
      </c>
      <c r="P1563" s="65">
        <v>44194.121932870374</v>
      </c>
      <c r="Q1563" s="65"/>
      <c r="R1563" s="66">
        <v>5</v>
      </c>
      <c r="S1563" s="66">
        <v>40120</v>
      </c>
      <c r="T1563" s="66">
        <v>14880</v>
      </c>
      <c r="U1563" s="67">
        <f t="shared" si="444"/>
        <v>25.24</v>
      </c>
      <c r="V1563" s="66">
        <f t="shared" si="435"/>
        <v>492028.55999999994</v>
      </c>
      <c r="W1563" s="66" t="str">
        <f t="shared" si="436"/>
        <v>&gt; 5</v>
      </c>
      <c r="X1563" s="66">
        <f>A1563+SUMIFS(Presensi!F:F,Presensi!E:E,'Entry Data'!AP1563)</f>
        <v>1</v>
      </c>
      <c r="Y1563" s="66">
        <f>IFERROR(INDEX('Retasi Pricing'!F:F,MATCH('Entry Data'!AM1563,'Retasi Pricing'!E:E,0))*X1563,"")</f>
        <v>27650</v>
      </c>
      <c r="Z1563" s="62" t="s">
        <v>26</v>
      </c>
      <c r="AA1563" s="62" t="s">
        <v>27</v>
      </c>
      <c r="AB1563" s="32"/>
      <c r="AC1563" s="32" t="s">
        <v>178</v>
      </c>
      <c r="AD1563" s="32" t="str">
        <f t="shared" si="437"/>
        <v/>
      </c>
      <c r="AF1563" s="5" t="str">
        <f t="shared" si="438"/>
        <v>abrar44193</v>
      </c>
      <c r="AG1563" s="5" t="str">
        <f t="shared" si="439"/>
        <v>BMJ 05544193UTARANIGHT</v>
      </c>
      <c r="AH1563" s="5" t="str">
        <f t="shared" si="440"/>
        <v>abrar44193UTARANIGHT</v>
      </c>
      <c r="AI1563" s="5" t="str">
        <f t="shared" si="441"/>
        <v>BMJ 05544193NIGHT</v>
      </c>
      <c r="AJ1563" s="5" t="str">
        <f t="shared" si="442"/>
        <v>abrar44193NIGHT</v>
      </c>
      <c r="AK1563" s="5" t="str">
        <f t="shared" si="443"/>
        <v>abrarBMJ III</v>
      </c>
      <c r="AL1563" s="5" t="str">
        <f t="shared" si="445"/>
        <v>5UTARA</v>
      </c>
      <c r="AM1563" s="5" t="str">
        <f t="shared" si="446"/>
        <v>&gt; 5UTARA10 RODA</v>
      </c>
      <c r="AN1563" s="5" t="str">
        <f t="shared" si="447"/>
        <v>abrarBMJ III&gt; 5UTARA10 RODA</v>
      </c>
      <c r="AO1563" s="5" t="str">
        <f t="shared" si="448"/>
        <v>abrar&gt; 5UTARA10 RODA</v>
      </c>
      <c r="AP1563" s="5" t="str">
        <f t="shared" si="449"/>
        <v>44193NIGHT</v>
      </c>
    </row>
    <row r="1564" spans="1:42" x14ac:dyDescent="0.3">
      <c r="A1564" s="33">
        <v>1</v>
      </c>
      <c r="B1564" s="33"/>
      <c r="C1564" s="70">
        <v>44193</v>
      </c>
      <c r="D1564" s="71" t="s">
        <v>87</v>
      </c>
      <c r="E1564" s="70">
        <v>44194</v>
      </c>
      <c r="F1564" s="71">
        <v>5158299</v>
      </c>
      <c r="G1564" s="33" t="s">
        <v>20</v>
      </c>
      <c r="H1564" s="33" t="s">
        <v>50</v>
      </c>
      <c r="I1564" s="33" t="s">
        <v>22</v>
      </c>
      <c r="J1564" s="33" t="s">
        <v>52</v>
      </c>
      <c r="K1564" s="63" t="s">
        <v>69</v>
      </c>
      <c r="L1564" s="32" t="str">
        <f t="shared" si="432"/>
        <v>FM260JD</v>
      </c>
      <c r="M1564" s="32" t="str">
        <f t="shared" si="433"/>
        <v>BMJ III</v>
      </c>
      <c r="N1564" s="32" t="str">
        <f t="shared" si="434"/>
        <v>10 RODA</v>
      </c>
      <c r="O1564" s="146">
        <v>0.22181712962962963</v>
      </c>
      <c r="P1564" s="65">
        <v>44194.221817129626</v>
      </c>
      <c r="Q1564" s="65"/>
      <c r="R1564" s="66">
        <v>6</v>
      </c>
      <c r="S1564" s="66">
        <v>40400</v>
      </c>
      <c r="T1564" s="66">
        <v>14880</v>
      </c>
      <c r="U1564" s="67">
        <f t="shared" si="444"/>
        <v>25.52</v>
      </c>
      <c r="V1564" s="66">
        <f t="shared" si="435"/>
        <v>497486.87999999995</v>
      </c>
      <c r="W1564" s="66" t="str">
        <f t="shared" si="436"/>
        <v>&gt; 6</v>
      </c>
      <c r="X1564" s="66">
        <f>A1564+SUMIFS(Presensi!F:F,Presensi!E:E,'Entry Data'!AP1564)</f>
        <v>1</v>
      </c>
      <c r="Y1564" s="66">
        <f>IFERROR(INDEX('Retasi Pricing'!F:F,MATCH('Entry Data'!AM1564,'Retasi Pricing'!E:E,0))*X1564,"")</f>
        <v>30800</v>
      </c>
      <c r="Z1564" s="62" t="s">
        <v>26</v>
      </c>
      <c r="AA1564" s="62" t="s">
        <v>27</v>
      </c>
      <c r="AB1564" s="32"/>
      <c r="AC1564" s="32" t="s">
        <v>178</v>
      </c>
      <c r="AD1564" s="32" t="str">
        <f t="shared" si="437"/>
        <v/>
      </c>
      <c r="AF1564" s="5" t="str">
        <f t="shared" si="438"/>
        <v>abrar44193</v>
      </c>
      <c r="AG1564" s="5" t="str">
        <f t="shared" si="439"/>
        <v>BMJ 05544193UTARANIGHT</v>
      </c>
      <c r="AH1564" s="5" t="str">
        <f t="shared" si="440"/>
        <v>abrar44193UTARANIGHT</v>
      </c>
      <c r="AI1564" s="5" t="str">
        <f t="shared" si="441"/>
        <v>BMJ 05544193NIGHT</v>
      </c>
      <c r="AJ1564" s="5" t="str">
        <f t="shared" si="442"/>
        <v>abrar44193NIGHT</v>
      </c>
      <c r="AK1564" s="5" t="str">
        <f t="shared" si="443"/>
        <v>abrarBMJ III</v>
      </c>
      <c r="AL1564" s="5" t="str">
        <f t="shared" si="445"/>
        <v>6UTARA</v>
      </c>
      <c r="AM1564" s="5" t="str">
        <f t="shared" si="446"/>
        <v>&gt; 6UTARA10 RODA</v>
      </c>
      <c r="AN1564" s="5" t="str">
        <f t="shared" si="447"/>
        <v>abrarBMJ III&gt; 6UTARA10 RODA</v>
      </c>
      <c r="AO1564" s="5" t="str">
        <f t="shared" si="448"/>
        <v>abrar&gt; 6UTARA10 RODA</v>
      </c>
      <c r="AP1564" s="5" t="str">
        <f t="shared" si="449"/>
        <v>44193NIGHT</v>
      </c>
    </row>
    <row r="1565" spans="1:42" x14ac:dyDescent="0.3">
      <c r="A1565" s="33">
        <v>1</v>
      </c>
      <c r="B1565" s="33"/>
      <c r="C1565" s="70">
        <v>44193</v>
      </c>
      <c r="D1565" s="71" t="s">
        <v>87</v>
      </c>
      <c r="E1565" s="70">
        <v>44193</v>
      </c>
      <c r="F1565" s="71">
        <v>5157855</v>
      </c>
      <c r="G1565" s="33" t="s">
        <v>20</v>
      </c>
      <c r="H1565" s="33" t="s">
        <v>50</v>
      </c>
      <c r="I1565" s="33" t="s">
        <v>22</v>
      </c>
      <c r="J1565" s="33" t="s">
        <v>52</v>
      </c>
      <c r="K1565" s="63" t="s">
        <v>69</v>
      </c>
      <c r="L1565" s="32" t="str">
        <f t="shared" si="432"/>
        <v>FM260JD</v>
      </c>
      <c r="M1565" s="32" t="str">
        <f t="shared" si="433"/>
        <v>BMJ III</v>
      </c>
      <c r="N1565" s="32" t="str">
        <f t="shared" si="434"/>
        <v>10 RODA</v>
      </c>
      <c r="O1565" s="146">
        <v>0.84923611111111119</v>
      </c>
      <c r="P1565" s="65">
        <v>44193.854097222225</v>
      </c>
      <c r="Q1565" s="65"/>
      <c r="R1565" s="66">
        <v>1</v>
      </c>
      <c r="S1565" s="66">
        <v>41720</v>
      </c>
      <c r="T1565" s="66">
        <v>14880</v>
      </c>
      <c r="U1565" s="67">
        <f t="shared" si="444"/>
        <v>26.84</v>
      </c>
      <c r="V1565" s="66">
        <f t="shared" si="435"/>
        <v>523218.95999999996</v>
      </c>
      <c r="W1565" s="66" t="str">
        <f t="shared" si="436"/>
        <v>1 &gt; 4</v>
      </c>
      <c r="X1565" s="66">
        <f>A1565+SUMIFS(Presensi!F:F,Presensi!E:E,'Entry Data'!AP1565)</f>
        <v>1</v>
      </c>
      <c r="Y1565" s="66">
        <f>IFERROR(INDEX('Retasi Pricing'!F:F,MATCH('Entry Data'!AM1565,'Retasi Pricing'!E:E,0))*X1565,"")</f>
        <v>25000</v>
      </c>
      <c r="Z1565" s="62" t="s">
        <v>26</v>
      </c>
      <c r="AA1565" s="62" t="s">
        <v>27</v>
      </c>
      <c r="AB1565" s="32"/>
      <c r="AC1565" s="32" t="s">
        <v>178</v>
      </c>
      <c r="AD1565" s="32" t="str">
        <f t="shared" si="437"/>
        <v/>
      </c>
      <c r="AF1565" s="5" t="str">
        <f t="shared" si="438"/>
        <v>abrar44193</v>
      </c>
      <c r="AG1565" s="5" t="str">
        <f t="shared" si="439"/>
        <v>BMJ 05544193UTARANIGHT</v>
      </c>
      <c r="AH1565" s="5" t="str">
        <f t="shared" si="440"/>
        <v>abrar44193UTARANIGHT</v>
      </c>
      <c r="AI1565" s="5" t="str">
        <f t="shared" si="441"/>
        <v>BMJ 05544193NIGHT</v>
      </c>
      <c r="AJ1565" s="5" t="str">
        <f t="shared" si="442"/>
        <v>abrar44193NIGHT</v>
      </c>
      <c r="AK1565" s="5" t="str">
        <f t="shared" si="443"/>
        <v>abrarBMJ III</v>
      </c>
      <c r="AL1565" s="5" t="str">
        <f t="shared" si="445"/>
        <v>1UTARA</v>
      </c>
      <c r="AM1565" s="5" t="str">
        <f t="shared" si="446"/>
        <v>1 &gt; 4UTARA10 RODA</v>
      </c>
      <c r="AN1565" s="5" t="str">
        <f t="shared" si="447"/>
        <v>abrarBMJ III1 &gt; 4UTARA10 RODA</v>
      </c>
      <c r="AO1565" s="5" t="str">
        <f t="shared" si="448"/>
        <v>abrar1 &gt; 4UTARA10 RODA</v>
      </c>
      <c r="AP1565" s="5" t="str">
        <f t="shared" si="449"/>
        <v>44193NIGHT</v>
      </c>
    </row>
    <row r="1566" spans="1:42" x14ac:dyDescent="0.3">
      <c r="A1566" s="33">
        <v>1</v>
      </c>
      <c r="B1566" s="33"/>
      <c r="C1566" s="70">
        <v>44193</v>
      </c>
      <c r="D1566" s="71" t="s">
        <v>87</v>
      </c>
      <c r="E1566" s="70">
        <v>44193</v>
      </c>
      <c r="F1566" s="71">
        <v>5157935</v>
      </c>
      <c r="G1566" s="33" t="s">
        <v>20</v>
      </c>
      <c r="H1566" s="33" t="s">
        <v>21</v>
      </c>
      <c r="I1566" s="33" t="s">
        <v>22</v>
      </c>
      <c r="J1566" s="33" t="s">
        <v>23</v>
      </c>
      <c r="K1566" s="63" t="s">
        <v>69</v>
      </c>
      <c r="L1566" s="32" t="str">
        <f t="shared" si="432"/>
        <v>FM260JD</v>
      </c>
      <c r="M1566" s="32" t="str">
        <f t="shared" si="433"/>
        <v>BMJ III</v>
      </c>
      <c r="N1566" s="32" t="str">
        <f t="shared" si="434"/>
        <v>10 RODA</v>
      </c>
      <c r="O1566" s="146">
        <v>0.90344907407407404</v>
      </c>
      <c r="P1566" s="65">
        <v>44193.903449074074</v>
      </c>
      <c r="Q1566" s="65"/>
      <c r="R1566" s="66">
        <v>2</v>
      </c>
      <c r="S1566" s="66">
        <v>39340</v>
      </c>
      <c r="T1566" s="66">
        <v>14880</v>
      </c>
      <c r="U1566" s="67">
        <f t="shared" si="444"/>
        <v>24.46</v>
      </c>
      <c r="V1566" s="66">
        <f t="shared" si="435"/>
        <v>476823.24</v>
      </c>
      <c r="W1566" s="66" t="str">
        <f t="shared" si="436"/>
        <v>1 &gt; 4</v>
      </c>
      <c r="X1566" s="66">
        <f>A1566+SUMIFS(Presensi!F:F,Presensi!E:E,'Entry Data'!AP1566)</f>
        <v>1</v>
      </c>
      <c r="Y1566" s="66">
        <f>IFERROR(INDEX('Retasi Pricing'!F:F,MATCH('Entry Data'!AM1566,'Retasi Pricing'!E:E,0))*X1566,"")</f>
        <v>25000</v>
      </c>
      <c r="Z1566" s="62" t="s">
        <v>26</v>
      </c>
      <c r="AA1566" s="62" t="s">
        <v>27</v>
      </c>
      <c r="AB1566" s="32"/>
      <c r="AC1566" s="32" t="s">
        <v>178</v>
      </c>
      <c r="AD1566" s="32" t="str">
        <f t="shared" si="437"/>
        <v/>
      </c>
      <c r="AF1566" s="5" t="str">
        <f t="shared" si="438"/>
        <v>abrar44193</v>
      </c>
      <c r="AG1566" s="5" t="str">
        <f t="shared" si="439"/>
        <v>BMJ 05544193UTARANIGHT</v>
      </c>
      <c r="AH1566" s="5" t="str">
        <f t="shared" si="440"/>
        <v>abrar44193UTARANIGHT</v>
      </c>
      <c r="AI1566" s="5" t="str">
        <f t="shared" si="441"/>
        <v>BMJ 05544193NIGHT</v>
      </c>
      <c r="AJ1566" s="5" t="str">
        <f t="shared" si="442"/>
        <v>abrar44193NIGHT</v>
      </c>
      <c r="AK1566" s="5" t="str">
        <f t="shared" si="443"/>
        <v>abrarBMJ III</v>
      </c>
      <c r="AL1566" s="5" t="str">
        <f t="shared" si="445"/>
        <v>2UTARA</v>
      </c>
      <c r="AM1566" s="5" t="str">
        <f t="shared" si="446"/>
        <v>1 &gt; 4UTARA10 RODA</v>
      </c>
      <c r="AN1566" s="5" t="str">
        <f t="shared" si="447"/>
        <v>abrarBMJ III1 &gt; 4UTARA10 RODA</v>
      </c>
      <c r="AO1566" s="5" t="str">
        <f t="shared" si="448"/>
        <v>abrar1 &gt; 4UTARA10 RODA</v>
      </c>
      <c r="AP1566" s="5" t="str">
        <f t="shared" si="449"/>
        <v>44193NIGHT</v>
      </c>
    </row>
    <row r="1567" spans="1:42" x14ac:dyDescent="0.3">
      <c r="A1567" s="33">
        <v>1</v>
      </c>
      <c r="B1567" s="33"/>
      <c r="C1567" s="70">
        <v>44193</v>
      </c>
      <c r="D1567" s="71" t="s">
        <v>87</v>
      </c>
      <c r="E1567" s="70">
        <v>44193</v>
      </c>
      <c r="F1567" s="71">
        <v>5158028</v>
      </c>
      <c r="G1567" s="33" t="s">
        <v>20</v>
      </c>
      <c r="H1567" s="33" t="s">
        <v>50</v>
      </c>
      <c r="I1567" s="33" t="s">
        <v>22</v>
      </c>
      <c r="J1567" s="33" t="s">
        <v>52</v>
      </c>
      <c r="K1567" s="63" t="s">
        <v>69</v>
      </c>
      <c r="L1567" s="32" t="str">
        <f t="shared" si="432"/>
        <v>FM260JD</v>
      </c>
      <c r="M1567" s="32" t="str">
        <f t="shared" si="433"/>
        <v>BMJ III</v>
      </c>
      <c r="N1567" s="32" t="str">
        <f t="shared" si="434"/>
        <v>10 RODA</v>
      </c>
      <c r="O1567" s="146">
        <v>0.97016203703703707</v>
      </c>
      <c r="P1567" s="65">
        <v>44193.97016203704</v>
      </c>
      <c r="Q1567" s="65"/>
      <c r="R1567" s="66">
        <v>3</v>
      </c>
      <c r="S1567" s="66">
        <v>39700</v>
      </c>
      <c r="T1567" s="66">
        <v>14880</v>
      </c>
      <c r="U1567" s="67">
        <f t="shared" si="444"/>
        <v>24.82</v>
      </c>
      <c r="V1567" s="66">
        <f t="shared" si="435"/>
        <v>483841.08</v>
      </c>
      <c r="W1567" s="66" t="str">
        <f t="shared" si="436"/>
        <v>1 &gt; 4</v>
      </c>
      <c r="X1567" s="66">
        <f>A1567+SUMIFS(Presensi!F:F,Presensi!E:E,'Entry Data'!AP1567)</f>
        <v>1</v>
      </c>
      <c r="Y1567" s="66">
        <f>IFERROR(INDEX('Retasi Pricing'!F:F,MATCH('Entry Data'!AM1567,'Retasi Pricing'!E:E,0))*X1567,"")</f>
        <v>25000</v>
      </c>
      <c r="Z1567" s="62" t="s">
        <v>26</v>
      </c>
      <c r="AA1567" s="62" t="s">
        <v>27</v>
      </c>
      <c r="AB1567" s="32"/>
      <c r="AC1567" s="32" t="s">
        <v>178</v>
      </c>
      <c r="AD1567" s="32" t="str">
        <f t="shared" si="437"/>
        <v/>
      </c>
      <c r="AF1567" s="5" t="str">
        <f t="shared" si="438"/>
        <v>abrar44193</v>
      </c>
      <c r="AG1567" s="5" t="str">
        <f t="shared" si="439"/>
        <v>BMJ 05544193UTARANIGHT</v>
      </c>
      <c r="AH1567" s="5" t="str">
        <f t="shared" si="440"/>
        <v>abrar44193UTARANIGHT</v>
      </c>
      <c r="AI1567" s="5" t="str">
        <f t="shared" si="441"/>
        <v>BMJ 05544193NIGHT</v>
      </c>
      <c r="AJ1567" s="5" t="str">
        <f t="shared" si="442"/>
        <v>abrar44193NIGHT</v>
      </c>
      <c r="AK1567" s="5" t="str">
        <f t="shared" si="443"/>
        <v>abrarBMJ III</v>
      </c>
      <c r="AL1567" s="5" t="str">
        <f t="shared" si="445"/>
        <v>3UTARA</v>
      </c>
      <c r="AM1567" s="5" t="str">
        <f t="shared" si="446"/>
        <v>1 &gt; 4UTARA10 RODA</v>
      </c>
      <c r="AN1567" s="5" t="str">
        <f t="shared" si="447"/>
        <v>abrarBMJ III1 &gt; 4UTARA10 RODA</v>
      </c>
      <c r="AO1567" s="5" t="str">
        <f t="shared" si="448"/>
        <v>abrar1 &gt; 4UTARA10 RODA</v>
      </c>
      <c r="AP1567" s="5" t="str">
        <f t="shared" si="449"/>
        <v>44193NIGHT</v>
      </c>
    </row>
    <row r="1568" spans="1:42" x14ac:dyDescent="0.3">
      <c r="A1568" s="33">
        <v>1</v>
      </c>
      <c r="B1568" s="33"/>
      <c r="C1568" s="70">
        <v>44193</v>
      </c>
      <c r="D1568" s="71" t="s">
        <v>87</v>
      </c>
      <c r="E1568" s="70">
        <v>44194</v>
      </c>
      <c r="F1568" s="71">
        <v>5158063</v>
      </c>
      <c r="G1568" s="33" t="s">
        <v>20</v>
      </c>
      <c r="H1568" s="33" t="s">
        <v>50</v>
      </c>
      <c r="I1568" s="33" t="s">
        <v>22</v>
      </c>
      <c r="J1568" s="33" t="s">
        <v>52</v>
      </c>
      <c r="K1568" s="63" t="s">
        <v>71</v>
      </c>
      <c r="L1568" s="32" t="str">
        <f t="shared" si="432"/>
        <v>FM260JD</v>
      </c>
      <c r="M1568" s="32" t="str">
        <f t="shared" si="433"/>
        <v>BMJ III</v>
      </c>
      <c r="N1568" s="32" t="str">
        <f t="shared" si="434"/>
        <v>10 RODA</v>
      </c>
      <c r="O1568" s="146">
        <v>1.4814814814814814E-3</v>
      </c>
      <c r="P1568" s="65">
        <v>44194.001481481479</v>
      </c>
      <c r="Q1568" s="65"/>
      <c r="R1568" s="66">
        <v>4</v>
      </c>
      <c r="S1568" s="66">
        <v>39480</v>
      </c>
      <c r="T1568" s="66">
        <v>15020</v>
      </c>
      <c r="U1568" s="67">
        <f t="shared" si="444"/>
        <v>24.46</v>
      </c>
      <c r="V1568" s="66">
        <f t="shared" si="435"/>
        <v>476823.24</v>
      </c>
      <c r="W1568" s="66" t="str">
        <f t="shared" si="436"/>
        <v>1 &gt; 4</v>
      </c>
      <c r="X1568" s="66">
        <f>A1568+SUMIFS(Presensi!F:F,Presensi!E:E,'Entry Data'!AP1568)</f>
        <v>1</v>
      </c>
      <c r="Y1568" s="66">
        <f>IFERROR(INDEX('Retasi Pricing'!F:F,MATCH('Entry Data'!AM1568,'Retasi Pricing'!E:E,0))*X1568,"")</f>
        <v>25000</v>
      </c>
      <c r="Z1568" s="62" t="s">
        <v>26</v>
      </c>
      <c r="AA1568" s="62" t="s">
        <v>27</v>
      </c>
      <c r="AB1568" s="32"/>
      <c r="AC1568" s="32" t="s">
        <v>194</v>
      </c>
      <c r="AD1568" s="32" t="str">
        <f t="shared" si="437"/>
        <v/>
      </c>
      <c r="AF1568" s="5" t="str">
        <f t="shared" si="438"/>
        <v>abdul karim44193</v>
      </c>
      <c r="AG1568" s="5" t="str">
        <f t="shared" si="439"/>
        <v>BMJ 05644193UTARANIGHT</v>
      </c>
      <c r="AH1568" s="5" t="str">
        <f t="shared" si="440"/>
        <v>abdul karim44193UTARANIGHT</v>
      </c>
      <c r="AI1568" s="5" t="str">
        <f t="shared" si="441"/>
        <v>BMJ 05644193NIGHT</v>
      </c>
      <c r="AJ1568" s="5" t="str">
        <f t="shared" si="442"/>
        <v>abdul karim44193NIGHT</v>
      </c>
      <c r="AK1568" s="5" t="str">
        <f t="shared" si="443"/>
        <v>abdul karimBMJ III</v>
      </c>
      <c r="AL1568" s="5" t="str">
        <f t="shared" si="445"/>
        <v>4UTARA</v>
      </c>
      <c r="AM1568" s="5" t="str">
        <f t="shared" si="446"/>
        <v>1 &gt; 4UTARA10 RODA</v>
      </c>
      <c r="AN1568" s="5" t="str">
        <f t="shared" si="447"/>
        <v>abdul karimBMJ III1 &gt; 4UTARA10 RODA</v>
      </c>
      <c r="AO1568" s="5" t="str">
        <f t="shared" si="448"/>
        <v>abdul karim1 &gt; 4UTARA10 RODA</v>
      </c>
      <c r="AP1568" s="5" t="str">
        <f t="shared" si="449"/>
        <v>44193NIGHT</v>
      </c>
    </row>
    <row r="1569" spans="1:42" x14ac:dyDescent="0.3">
      <c r="A1569" s="33">
        <v>1</v>
      </c>
      <c r="B1569" s="33"/>
      <c r="C1569" s="70">
        <v>44193</v>
      </c>
      <c r="D1569" s="71" t="s">
        <v>87</v>
      </c>
      <c r="E1569" s="70">
        <v>44194</v>
      </c>
      <c r="F1569" s="71">
        <v>5158143</v>
      </c>
      <c r="G1569" s="33" t="s">
        <v>20</v>
      </c>
      <c r="H1569" s="33" t="s">
        <v>50</v>
      </c>
      <c r="I1569" s="33" t="s">
        <v>22</v>
      </c>
      <c r="J1569" s="33" t="s">
        <v>52</v>
      </c>
      <c r="K1569" s="63" t="s">
        <v>71</v>
      </c>
      <c r="L1569" s="32" t="str">
        <f t="shared" si="432"/>
        <v>FM260JD</v>
      </c>
      <c r="M1569" s="32" t="str">
        <f t="shared" si="433"/>
        <v>BMJ III</v>
      </c>
      <c r="N1569" s="32" t="str">
        <f t="shared" si="434"/>
        <v>10 RODA</v>
      </c>
      <c r="O1569" s="146">
        <v>8.5358796296296294E-2</v>
      </c>
      <c r="P1569" s="65">
        <v>44194.085358796299</v>
      </c>
      <c r="Q1569" s="65"/>
      <c r="R1569" s="66">
        <v>5</v>
      </c>
      <c r="S1569" s="66">
        <v>39860</v>
      </c>
      <c r="T1569" s="66">
        <v>15020</v>
      </c>
      <c r="U1569" s="67">
        <f t="shared" si="444"/>
        <v>24.84</v>
      </c>
      <c r="V1569" s="66">
        <f t="shared" si="435"/>
        <v>484230.95999999996</v>
      </c>
      <c r="W1569" s="66" t="str">
        <f t="shared" si="436"/>
        <v>&gt; 5</v>
      </c>
      <c r="X1569" s="66">
        <f>A1569+SUMIFS(Presensi!F:F,Presensi!E:E,'Entry Data'!AP1569)</f>
        <v>1</v>
      </c>
      <c r="Y1569" s="66">
        <f>IFERROR(INDEX('Retasi Pricing'!F:F,MATCH('Entry Data'!AM1569,'Retasi Pricing'!E:E,0))*X1569,"")</f>
        <v>27650</v>
      </c>
      <c r="Z1569" s="62" t="s">
        <v>26</v>
      </c>
      <c r="AA1569" s="62" t="s">
        <v>27</v>
      </c>
      <c r="AB1569" s="32"/>
      <c r="AC1569" s="32" t="s">
        <v>194</v>
      </c>
      <c r="AD1569" s="32" t="str">
        <f t="shared" si="437"/>
        <v/>
      </c>
      <c r="AF1569" s="5" t="str">
        <f t="shared" si="438"/>
        <v>abdul karim44193</v>
      </c>
      <c r="AG1569" s="5" t="str">
        <f t="shared" si="439"/>
        <v>BMJ 05644193UTARANIGHT</v>
      </c>
      <c r="AH1569" s="5" t="str">
        <f t="shared" si="440"/>
        <v>abdul karim44193UTARANIGHT</v>
      </c>
      <c r="AI1569" s="5" t="str">
        <f t="shared" si="441"/>
        <v>BMJ 05644193NIGHT</v>
      </c>
      <c r="AJ1569" s="5" t="str">
        <f t="shared" si="442"/>
        <v>abdul karim44193NIGHT</v>
      </c>
      <c r="AK1569" s="5" t="str">
        <f t="shared" si="443"/>
        <v>abdul karimBMJ III</v>
      </c>
      <c r="AL1569" s="5" t="str">
        <f t="shared" si="445"/>
        <v>5UTARA</v>
      </c>
      <c r="AM1569" s="5" t="str">
        <f t="shared" si="446"/>
        <v>&gt; 5UTARA10 RODA</v>
      </c>
      <c r="AN1569" s="5" t="str">
        <f t="shared" si="447"/>
        <v>abdul karimBMJ III&gt; 5UTARA10 RODA</v>
      </c>
      <c r="AO1569" s="5" t="str">
        <f t="shared" si="448"/>
        <v>abdul karim&gt; 5UTARA10 RODA</v>
      </c>
      <c r="AP1569" s="5" t="str">
        <f t="shared" si="449"/>
        <v>44193NIGHT</v>
      </c>
    </row>
    <row r="1570" spans="1:42" x14ac:dyDescent="0.3">
      <c r="A1570" s="33">
        <v>1</v>
      </c>
      <c r="B1570" s="33"/>
      <c r="C1570" s="70">
        <v>44193</v>
      </c>
      <c r="D1570" s="71" t="s">
        <v>87</v>
      </c>
      <c r="E1570" s="70">
        <v>44194</v>
      </c>
      <c r="F1570" s="71">
        <v>5158217</v>
      </c>
      <c r="G1570" s="33" t="s">
        <v>20</v>
      </c>
      <c r="H1570" s="33" t="s">
        <v>50</v>
      </c>
      <c r="I1570" s="33" t="s">
        <v>22</v>
      </c>
      <c r="J1570" s="33" t="s">
        <v>52</v>
      </c>
      <c r="K1570" s="63" t="s">
        <v>71</v>
      </c>
      <c r="L1570" s="32" t="str">
        <f t="shared" si="432"/>
        <v>FM260JD</v>
      </c>
      <c r="M1570" s="32" t="str">
        <f t="shared" si="433"/>
        <v>BMJ III</v>
      </c>
      <c r="N1570" s="32" t="str">
        <f t="shared" si="434"/>
        <v>10 RODA</v>
      </c>
      <c r="O1570" s="146">
        <v>0.14233796296296297</v>
      </c>
      <c r="P1570" s="65">
        <v>44194.142337962963</v>
      </c>
      <c r="Q1570" s="65"/>
      <c r="R1570" s="66">
        <v>6</v>
      </c>
      <c r="S1570" s="66">
        <v>40280</v>
      </c>
      <c r="T1570" s="66">
        <v>14860</v>
      </c>
      <c r="U1570" s="67">
        <f t="shared" si="444"/>
        <v>25.42</v>
      </c>
      <c r="V1570" s="66">
        <f t="shared" si="435"/>
        <v>495537.48000000004</v>
      </c>
      <c r="W1570" s="66" t="str">
        <f t="shared" si="436"/>
        <v>&gt; 6</v>
      </c>
      <c r="X1570" s="66">
        <f>A1570+SUMIFS(Presensi!F:F,Presensi!E:E,'Entry Data'!AP1570)</f>
        <v>1</v>
      </c>
      <c r="Y1570" s="66">
        <f>IFERROR(INDEX('Retasi Pricing'!F:F,MATCH('Entry Data'!AM1570,'Retasi Pricing'!E:E,0))*X1570,"")</f>
        <v>30800</v>
      </c>
      <c r="Z1570" s="62" t="s">
        <v>26</v>
      </c>
      <c r="AA1570" s="62" t="s">
        <v>27</v>
      </c>
      <c r="AB1570" s="32"/>
      <c r="AC1570" s="32" t="s">
        <v>194</v>
      </c>
      <c r="AD1570" s="32" t="str">
        <f t="shared" si="437"/>
        <v/>
      </c>
      <c r="AF1570" s="5" t="str">
        <f t="shared" si="438"/>
        <v>abdul karim44193</v>
      </c>
      <c r="AG1570" s="5" t="str">
        <f t="shared" si="439"/>
        <v>BMJ 05644193UTARANIGHT</v>
      </c>
      <c r="AH1570" s="5" t="str">
        <f t="shared" si="440"/>
        <v>abdul karim44193UTARANIGHT</v>
      </c>
      <c r="AI1570" s="5" t="str">
        <f t="shared" si="441"/>
        <v>BMJ 05644193NIGHT</v>
      </c>
      <c r="AJ1570" s="5" t="str">
        <f t="shared" si="442"/>
        <v>abdul karim44193NIGHT</v>
      </c>
      <c r="AK1570" s="5" t="str">
        <f t="shared" si="443"/>
        <v>abdul karimBMJ III</v>
      </c>
      <c r="AL1570" s="5" t="str">
        <f t="shared" si="445"/>
        <v>6UTARA</v>
      </c>
      <c r="AM1570" s="5" t="str">
        <f t="shared" si="446"/>
        <v>&gt; 6UTARA10 RODA</v>
      </c>
      <c r="AN1570" s="5" t="str">
        <f t="shared" si="447"/>
        <v>abdul karimBMJ III&gt; 6UTARA10 RODA</v>
      </c>
      <c r="AO1570" s="5" t="str">
        <f t="shared" si="448"/>
        <v>abdul karim&gt; 6UTARA10 RODA</v>
      </c>
      <c r="AP1570" s="5" t="str">
        <f t="shared" si="449"/>
        <v>44193NIGHT</v>
      </c>
    </row>
    <row r="1571" spans="1:42" x14ac:dyDescent="0.3">
      <c r="A1571" s="33">
        <v>1</v>
      </c>
      <c r="B1571" s="33"/>
      <c r="C1571" s="70">
        <v>44193</v>
      </c>
      <c r="D1571" s="71" t="s">
        <v>87</v>
      </c>
      <c r="E1571" s="70">
        <v>44194</v>
      </c>
      <c r="F1571" s="71">
        <v>5158281</v>
      </c>
      <c r="G1571" s="33" t="s">
        <v>20</v>
      </c>
      <c r="H1571" s="33" t="s">
        <v>21</v>
      </c>
      <c r="I1571" s="33" t="s">
        <v>22</v>
      </c>
      <c r="J1571" s="33" t="s">
        <v>23</v>
      </c>
      <c r="K1571" s="63" t="s">
        <v>71</v>
      </c>
      <c r="L1571" s="32" t="str">
        <f t="shared" si="432"/>
        <v>FM260JD</v>
      </c>
      <c r="M1571" s="32" t="str">
        <f t="shared" si="433"/>
        <v>BMJ III</v>
      </c>
      <c r="N1571" s="32" t="str">
        <f t="shared" si="434"/>
        <v>10 RODA</v>
      </c>
      <c r="O1571" s="146">
        <v>0.20267361111111112</v>
      </c>
      <c r="P1571" s="65">
        <v>44194.202673611115</v>
      </c>
      <c r="Q1571" s="65"/>
      <c r="R1571" s="66">
        <v>7</v>
      </c>
      <c r="S1571" s="66">
        <v>39440</v>
      </c>
      <c r="T1571" s="66">
        <v>15020</v>
      </c>
      <c r="U1571" s="67">
        <f t="shared" si="444"/>
        <v>24.42</v>
      </c>
      <c r="V1571" s="66">
        <f t="shared" si="435"/>
        <v>476043.48000000004</v>
      </c>
      <c r="W1571" s="66" t="str">
        <f t="shared" si="436"/>
        <v>7 &gt;</v>
      </c>
      <c r="X1571" s="66">
        <f>A1571+SUMIFS(Presensi!F:F,Presensi!E:E,'Entry Data'!AP1571)</f>
        <v>1</v>
      </c>
      <c r="Y1571" s="66">
        <f>IFERROR(INDEX('Retasi Pricing'!F:F,MATCH('Entry Data'!AM1571,'Retasi Pricing'!E:E,0))*X1571,"")</f>
        <v>37750</v>
      </c>
      <c r="Z1571" s="62" t="s">
        <v>26</v>
      </c>
      <c r="AA1571" s="62" t="s">
        <v>27</v>
      </c>
      <c r="AB1571" s="32"/>
      <c r="AC1571" s="32" t="s">
        <v>194</v>
      </c>
      <c r="AD1571" s="32" t="str">
        <f t="shared" si="437"/>
        <v/>
      </c>
      <c r="AF1571" s="5" t="str">
        <f t="shared" si="438"/>
        <v>abdul karim44193</v>
      </c>
      <c r="AG1571" s="5" t="str">
        <f t="shared" si="439"/>
        <v>BMJ 05644193UTARANIGHT</v>
      </c>
      <c r="AH1571" s="5" t="str">
        <f t="shared" si="440"/>
        <v>abdul karim44193UTARANIGHT</v>
      </c>
      <c r="AI1571" s="5" t="str">
        <f t="shared" si="441"/>
        <v>BMJ 05644193NIGHT</v>
      </c>
      <c r="AJ1571" s="5" t="str">
        <f t="shared" si="442"/>
        <v>abdul karim44193NIGHT</v>
      </c>
      <c r="AK1571" s="5" t="str">
        <f t="shared" si="443"/>
        <v>abdul karimBMJ III</v>
      </c>
      <c r="AL1571" s="5" t="str">
        <f t="shared" si="445"/>
        <v>7UTARA</v>
      </c>
      <c r="AM1571" s="5" t="str">
        <f t="shared" si="446"/>
        <v>7 &gt;UTARA10 RODA</v>
      </c>
      <c r="AN1571" s="5" t="str">
        <f t="shared" si="447"/>
        <v>abdul karimBMJ III7 &gt;UTARA10 RODA</v>
      </c>
      <c r="AO1571" s="5" t="str">
        <f t="shared" si="448"/>
        <v>abdul karim7 &gt;UTARA10 RODA</v>
      </c>
      <c r="AP1571" s="5" t="str">
        <f t="shared" si="449"/>
        <v>44193NIGHT</v>
      </c>
    </row>
    <row r="1572" spans="1:42" x14ac:dyDescent="0.3">
      <c r="A1572" s="33">
        <v>1</v>
      </c>
      <c r="B1572" s="33"/>
      <c r="C1572" s="70">
        <v>44193</v>
      </c>
      <c r="D1572" s="71" t="s">
        <v>87</v>
      </c>
      <c r="E1572" s="70">
        <v>44193</v>
      </c>
      <c r="F1572" s="71">
        <v>5157835</v>
      </c>
      <c r="G1572" s="33" t="s">
        <v>20</v>
      </c>
      <c r="H1572" s="33" t="s">
        <v>50</v>
      </c>
      <c r="I1572" s="33" t="s">
        <v>22</v>
      </c>
      <c r="J1572" s="33" t="s">
        <v>52</v>
      </c>
      <c r="K1572" s="63" t="s">
        <v>71</v>
      </c>
      <c r="L1572" s="32" t="str">
        <f t="shared" si="432"/>
        <v>FM260JD</v>
      </c>
      <c r="M1572" s="32" t="str">
        <f t="shared" si="433"/>
        <v>BMJ III</v>
      </c>
      <c r="N1572" s="32" t="str">
        <f t="shared" si="434"/>
        <v>10 RODA</v>
      </c>
      <c r="O1572" s="146">
        <v>0.83523148148148152</v>
      </c>
      <c r="P1572" s="65">
        <v>44193.840902777774</v>
      </c>
      <c r="Q1572" s="65"/>
      <c r="R1572" s="66">
        <v>1</v>
      </c>
      <c r="S1572" s="66">
        <v>41100</v>
      </c>
      <c r="T1572" s="66">
        <v>14780</v>
      </c>
      <c r="U1572" s="67">
        <f t="shared" si="444"/>
        <v>26.32</v>
      </c>
      <c r="V1572" s="66">
        <f t="shared" si="435"/>
        <v>513082.08</v>
      </c>
      <c r="W1572" s="66" t="str">
        <f t="shared" si="436"/>
        <v>1 &gt; 4</v>
      </c>
      <c r="X1572" s="66">
        <f>A1572+SUMIFS(Presensi!F:F,Presensi!E:E,'Entry Data'!AP1572)</f>
        <v>1</v>
      </c>
      <c r="Y1572" s="66">
        <f>IFERROR(INDEX('Retasi Pricing'!F:F,MATCH('Entry Data'!AM1572,'Retasi Pricing'!E:E,0))*X1572,"")</f>
        <v>25000</v>
      </c>
      <c r="Z1572" s="62" t="s">
        <v>26</v>
      </c>
      <c r="AA1572" s="62" t="s">
        <v>27</v>
      </c>
      <c r="AB1572" s="32"/>
      <c r="AC1572" s="32" t="s">
        <v>194</v>
      </c>
      <c r="AD1572" s="32" t="str">
        <f t="shared" si="437"/>
        <v/>
      </c>
      <c r="AF1572" s="5" t="str">
        <f t="shared" si="438"/>
        <v>abdul karim44193</v>
      </c>
      <c r="AG1572" s="5" t="str">
        <f t="shared" si="439"/>
        <v>BMJ 05644193UTARANIGHT</v>
      </c>
      <c r="AH1572" s="5" t="str">
        <f t="shared" si="440"/>
        <v>abdul karim44193UTARANIGHT</v>
      </c>
      <c r="AI1572" s="5" t="str">
        <f t="shared" si="441"/>
        <v>BMJ 05644193NIGHT</v>
      </c>
      <c r="AJ1572" s="5" t="str">
        <f t="shared" si="442"/>
        <v>abdul karim44193NIGHT</v>
      </c>
      <c r="AK1572" s="5" t="str">
        <f t="shared" si="443"/>
        <v>abdul karimBMJ III</v>
      </c>
      <c r="AL1572" s="5" t="str">
        <f t="shared" si="445"/>
        <v>1UTARA</v>
      </c>
      <c r="AM1572" s="5" t="str">
        <f t="shared" si="446"/>
        <v>1 &gt; 4UTARA10 RODA</v>
      </c>
      <c r="AN1572" s="5" t="str">
        <f t="shared" si="447"/>
        <v>abdul karimBMJ III1 &gt; 4UTARA10 RODA</v>
      </c>
      <c r="AO1572" s="5" t="str">
        <f t="shared" si="448"/>
        <v>abdul karim1 &gt; 4UTARA10 RODA</v>
      </c>
      <c r="AP1572" s="5" t="str">
        <f t="shared" si="449"/>
        <v>44193NIGHT</v>
      </c>
    </row>
    <row r="1573" spans="1:42" x14ac:dyDescent="0.3">
      <c r="A1573" s="33">
        <v>1</v>
      </c>
      <c r="B1573" s="33"/>
      <c r="C1573" s="70">
        <v>44193</v>
      </c>
      <c r="D1573" s="71" t="s">
        <v>87</v>
      </c>
      <c r="E1573" s="70">
        <v>44193</v>
      </c>
      <c r="F1573" s="71">
        <v>5157932</v>
      </c>
      <c r="G1573" s="33" t="s">
        <v>20</v>
      </c>
      <c r="H1573" s="33" t="s">
        <v>50</v>
      </c>
      <c r="I1573" s="33" t="s">
        <v>22</v>
      </c>
      <c r="J1573" s="33" t="s">
        <v>52</v>
      </c>
      <c r="K1573" s="63" t="s">
        <v>71</v>
      </c>
      <c r="L1573" s="32" t="str">
        <f t="shared" si="432"/>
        <v>FM260JD</v>
      </c>
      <c r="M1573" s="32" t="str">
        <f t="shared" si="433"/>
        <v>BMJ III</v>
      </c>
      <c r="N1573" s="32" t="str">
        <f t="shared" si="434"/>
        <v>10 RODA</v>
      </c>
      <c r="O1573" s="146">
        <v>0.90123842592592596</v>
      </c>
      <c r="P1573" s="65">
        <v>44193.901238425926</v>
      </c>
      <c r="Q1573" s="65"/>
      <c r="R1573" s="66">
        <v>2</v>
      </c>
      <c r="S1573" s="66">
        <v>39600</v>
      </c>
      <c r="T1573" s="66">
        <v>15020</v>
      </c>
      <c r="U1573" s="67">
        <f t="shared" si="444"/>
        <v>24.58</v>
      </c>
      <c r="V1573" s="66">
        <f t="shared" si="435"/>
        <v>479162.51999999996</v>
      </c>
      <c r="W1573" s="66" t="str">
        <f t="shared" si="436"/>
        <v>1 &gt; 4</v>
      </c>
      <c r="X1573" s="66">
        <f>A1573+SUMIFS(Presensi!F:F,Presensi!E:E,'Entry Data'!AP1573)</f>
        <v>1</v>
      </c>
      <c r="Y1573" s="66">
        <f>IFERROR(INDEX('Retasi Pricing'!F:F,MATCH('Entry Data'!AM1573,'Retasi Pricing'!E:E,0))*X1573,"")</f>
        <v>25000</v>
      </c>
      <c r="Z1573" s="62" t="s">
        <v>26</v>
      </c>
      <c r="AA1573" s="62" t="s">
        <v>27</v>
      </c>
      <c r="AB1573" s="32"/>
      <c r="AC1573" s="32" t="s">
        <v>194</v>
      </c>
      <c r="AD1573" s="32" t="str">
        <f t="shared" si="437"/>
        <v/>
      </c>
      <c r="AF1573" s="5" t="str">
        <f t="shared" si="438"/>
        <v>abdul karim44193</v>
      </c>
      <c r="AG1573" s="5" t="str">
        <f t="shared" si="439"/>
        <v>BMJ 05644193UTARANIGHT</v>
      </c>
      <c r="AH1573" s="5" t="str">
        <f t="shared" si="440"/>
        <v>abdul karim44193UTARANIGHT</v>
      </c>
      <c r="AI1573" s="5" t="str">
        <f t="shared" si="441"/>
        <v>BMJ 05644193NIGHT</v>
      </c>
      <c r="AJ1573" s="5" t="str">
        <f t="shared" si="442"/>
        <v>abdul karim44193NIGHT</v>
      </c>
      <c r="AK1573" s="5" t="str">
        <f t="shared" si="443"/>
        <v>abdul karimBMJ III</v>
      </c>
      <c r="AL1573" s="5" t="str">
        <f t="shared" si="445"/>
        <v>2UTARA</v>
      </c>
      <c r="AM1573" s="5" t="str">
        <f t="shared" si="446"/>
        <v>1 &gt; 4UTARA10 RODA</v>
      </c>
      <c r="AN1573" s="5" t="str">
        <f t="shared" si="447"/>
        <v>abdul karimBMJ III1 &gt; 4UTARA10 RODA</v>
      </c>
      <c r="AO1573" s="5" t="str">
        <f t="shared" si="448"/>
        <v>abdul karim1 &gt; 4UTARA10 RODA</v>
      </c>
      <c r="AP1573" s="5" t="str">
        <f t="shared" si="449"/>
        <v>44193NIGHT</v>
      </c>
    </row>
    <row r="1574" spans="1:42" x14ac:dyDescent="0.3">
      <c r="A1574" s="33">
        <v>1</v>
      </c>
      <c r="B1574" s="33"/>
      <c r="C1574" s="70">
        <v>44193</v>
      </c>
      <c r="D1574" s="71" t="s">
        <v>87</v>
      </c>
      <c r="E1574" s="70">
        <v>44193</v>
      </c>
      <c r="F1574" s="71">
        <v>5157998</v>
      </c>
      <c r="G1574" s="33" t="s">
        <v>20</v>
      </c>
      <c r="H1574" s="33" t="s">
        <v>50</v>
      </c>
      <c r="I1574" s="33" t="s">
        <v>22</v>
      </c>
      <c r="J1574" s="33" t="s">
        <v>52</v>
      </c>
      <c r="K1574" s="63" t="s">
        <v>71</v>
      </c>
      <c r="L1574" s="32" t="str">
        <f t="shared" si="432"/>
        <v>FM260JD</v>
      </c>
      <c r="M1574" s="32" t="str">
        <f t="shared" si="433"/>
        <v>BMJ III</v>
      </c>
      <c r="N1574" s="32" t="str">
        <f t="shared" si="434"/>
        <v>10 RODA</v>
      </c>
      <c r="O1574" s="146">
        <v>0.9512962962962962</v>
      </c>
      <c r="P1574" s="65">
        <v>44193.951296296298</v>
      </c>
      <c r="Q1574" s="65"/>
      <c r="R1574" s="66">
        <v>3</v>
      </c>
      <c r="S1574" s="66">
        <v>39220</v>
      </c>
      <c r="T1574" s="66">
        <v>15020</v>
      </c>
      <c r="U1574" s="67">
        <f t="shared" si="444"/>
        <v>24.2</v>
      </c>
      <c r="V1574" s="66">
        <f t="shared" si="435"/>
        <v>471754.79999999993</v>
      </c>
      <c r="W1574" s="66" t="str">
        <f t="shared" si="436"/>
        <v>1 &gt; 4</v>
      </c>
      <c r="X1574" s="66">
        <f>A1574+SUMIFS(Presensi!F:F,Presensi!E:E,'Entry Data'!AP1574)</f>
        <v>1</v>
      </c>
      <c r="Y1574" s="66">
        <f>IFERROR(INDEX('Retasi Pricing'!F:F,MATCH('Entry Data'!AM1574,'Retasi Pricing'!E:E,0))*X1574,"")</f>
        <v>25000</v>
      </c>
      <c r="Z1574" s="62" t="s">
        <v>26</v>
      </c>
      <c r="AA1574" s="62" t="s">
        <v>27</v>
      </c>
      <c r="AB1574" s="32"/>
      <c r="AC1574" s="32" t="s">
        <v>194</v>
      </c>
      <c r="AD1574" s="32" t="str">
        <f t="shared" si="437"/>
        <v/>
      </c>
      <c r="AF1574" s="5" t="str">
        <f t="shared" si="438"/>
        <v>abdul karim44193</v>
      </c>
      <c r="AG1574" s="5" t="str">
        <f t="shared" si="439"/>
        <v>BMJ 05644193UTARANIGHT</v>
      </c>
      <c r="AH1574" s="5" t="str">
        <f t="shared" si="440"/>
        <v>abdul karim44193UTARANIGHT</v>
      </c>
      <c r="AI1574" s="5" t="str">
        <f t="shared" si="441"/>
        <v>BMJ 05644193NIGHT</v>
      </c>
      <c r="AJ1574" s="5" t="str">
        <f t="shared" si="442"/>
        <v>abdul karim44193NIGHT</v>
      </c>
      <c r="AK1574" s="5" t="str">
        <f t="shared" si="443"/>
        <v>abdul karimBMJ III</v>
      </c>
      <c r="AL1574" s="5" t="str">
        <f t="shared" si="445"/>
        <v>3UTARA</v>
      </c>
      <c r="AM1574" s="5" t="str">
        <f t="shared" si="446"/>
        <v>1 &gt; 4UTARA10 RODA</v>
      </c>
      <c r="AN1574" s="5" t="str">
        <f t="shared" si="447"/>
        <v>abdul karimBMJ III1 &gt; 4UTARA10 RODA</v>
      </c>
      <c r="AO1574" s="5" t="str">
        <f t="shared" si="448"/>
        <v>abdul karim1 &gt; 4UTARA10 RODA</v>
      </c>
      <c r="AP1574" s="5" t="str">
        <f t="shared" si="449"/>
        <v>44193NIGHT</v>
      </c>
    </row>
    <row r="1575" spans="1:42" x14ac:dyDescent="0.3">
      <c r="A1575" s="33">
        <v>1</v>
      </c>
      <c r="B1575" s="33"/>
      <c r="C1575" s="70">
        <v>44193</v>
      </c>
      <c r="D1575" s="71" t="s">
        <v>87</v>
      </c>
      <c r="E1575" s="70">
        <v>44194</v>
      </c>
      <c r="F1575" s="71">
        <v>5158098</v>
      </c>
      <c r="G1575" s="33" t="s">
        <v>20</v>
      </c>
      <c r="H1575" s="33" t="s">
        <v>50</v>
      </c>
      <c r="I1575" s="33" t="s">
        <v>22</v>
      </c>
      <c r="J1575" s="33" t="s">
        <v>52</v>
      </c>
      <c r="K1575" s="63" t="s">
        <v>73</v>
      </c>
      <c r="L1575" s="32" t="str">
        <f t="shared" si="432"/>
        <v>FM260JD</v>
      </c>
      <c r="M1575" s="32" t="str">
        <f t="shared" si="433"/>
        <v>BMJ</v>
      </c>
      <c r="N1575" s="32" t="str">
        <f t="shared" si="434"/>
        <v>10 RODA</v>
      </c>
      <c r="O1575" s="146">
        <v>2.8032407407407409E-2</v>
      </c>
      <c r="P1575" s="65">
        <v>44194.028032407405</v>
      </c>
      <c r="Q1575" s="65"/>
      <c r="R1575" s="66">
        <v>3</v>
      </c>
      <c r="S1575" s="66">
        <v>39920</v>
      </c>
      <c r="T1575" s="66">
        <v>14680</v>
      </c>
      <c r="U1575" s="67">
        <f t="shared" si="444"/>
        <v>25.24</v>
      </c>
      <c r="V1575" s="66">
        <f t="shared" si="435"/>
        <v>492028.55999999994</v>
      </c>
      <c r="W1575" s="66" t="str">
        <f t="shared" si="436"/>
        <v>1 &gt; 4</v>
      </c>
      <c r="X1575" s="66">
        <f>A1575+SUMIFS(Presensi!F:F,Presensi!E:E,'Entry Data'!AP1575)</f>
        <v>1</v>
      </c>
      <c r="Y1575" s="66">
        <f>IFERROR(INDEX('Retasi Pricing'!F:F,MATCH('Entry Data'!AM1575,'Retasi Pricing'!E:E,0))*X1575,"")</f>
        <v>25000</v>
      </c>
      <c r="Z1575" s="62" t="s">
        <v>26</v>
      </c>
      <c r="AA1575" s="62" t="s">
        <v>27</v>
      </c>
      <c r="AB1575" s="32"/>
      <c r="AC1575" s="32" t="s">
        <v>267</v>
      </c>
      <c r="AD1575" s="32" t="str">
        <f t="shared" si="437"/>
        <v/>
      </c>
      <c r="AF1575" s="5" t="str">
        <f t="shared" si="438"/>
        <v>Slamet Haryanto44193</v>
      </c>
      <c r="AG1575" s="5" t="str">
        <f t="shared" si="439"/>
        <v>BMJ 06544193UTARANIGHT</v>
      </c>
      <c r="AH1575" s="5" t="str">
        <f t="shared" si="440"/>
        <v>Slamet Haryanto44193UTARANIGHT</v>
      </c>
      <c r="AI1575" s="5" t="str">
        <f t="shared" si="441"/>
        <v>BMJ 06544193NIGHT</v>
      </c>
      <c r="AJ1575" s="5" t="str">
        <f t="shared" si="442"/>
        <v>Slamet Haryanto44193NIGHT</v>
      </c>
      <c r="AK1575" s="5" t="str">
        <f t="shared" si="443"/>
        <v>Slamet HaryantoBMJ</v>
      </c>
      <c r="AL1575" s="5" t="str">
        <f t="shared" si="445"/>
        <v>3UTARA</v>
      </c>
      <c r="AM1575" s="5" t="str">
        <f t="shared" si="446"/>
        <v>1 &gt; 4UTARA10 RODA</v>
      </c>
      <c r="AN1575" s="5" t="str">
        <f t="shared" si="447"/>
        <v>Slamet HaryantoBMJ1 &gt; 4UTARA10 RODA</v>
      </c>
      <c r="AO1575" s="5" t="str">
        <f t="shared" si="448"/>
        <v>Slamet Haryanto1 &gt; 4UTARA10 RODA</v>
      </c>
      <c r="AP1575" s="5" t="str">
        <f t="shared" si="449"/>
        <v>44193NIGHT</v>
      </c>
    </row>
    <row r="1576" spans="1:42" x14ac:dyDescent="0.3">
      <c r="A1576" s="33">
        <v>1</v>
      </c>
      <c r="B1576" s="33"/>
      <c r="C1576" s="70">
        <v>44193</v>
      </c>
      <c r="D1576" s="71" t="s">
        <v>87</v>
      </c>
      <c r="E1576" s="70">
        <v>44194</v>
      </c>
      <c r="F1576" s="71">
        <v>5158160</v>
      </c>
      <c r="G1576" s="33" t="s">
        <v>20</v>
      </c>
      <c r="H1576" s="33" t="s">
        <v>21</v>
      </c>
      <c r="I1576" s="33" t="s">
        <v>22</v>
      </c>
      <c r="J1576" s="33" t="s">
        <v>23</v>
      </c>
      <c r="K1576" s="63" t="s">
        <v>73</v>
      </c>
      <c r="L1576" s="32" t="str">
        <f t="shared" si="432"/>
        <v>FM260JD</v>
      </c>
      <c r="M1576" s="32" t="str">
        <f t="shared" si="433"/>
        <v>BMJ</v>
      </c>
      <c r="N1576" s="32" t="str">
        <f t="shared" si="434"/>
        <v>10 RODA</v>
      </c>
      <c r="O1576" s="146">
        <v>9.4525462962962978E-2</v>
      </c>
      <c r="P1576" s="65">
        <v>44194.094525462962</v>
      </c>
      <c r="Q1576" s="65"/>
      <c r="R1576" s="66">
        <v>4</v>
      </c>
      <c r="S1576" s="66">
        <v>40800</v>
      </c>
      <c r="T1576" s="66">
        <v>14680</v>
      </c>
      <c r="U1576" s="67">
        <f t="shared" si="444"/>
        <v>26.12</v>
      </c>
      <c r="V1576" s="66">
        <f t="shared" si="435"/>
        <v>509183.27999999997</v>
      </c>
      <c r="W1576" s="66" t="str">
        <f t="shared" si="436"/>
        <v>1 &gt; 4</v>
      </c>
      <c r="X1576" s="66">
        <f>A1576+SUMIFS(Presensi!F:F,Presensi!E:E,'Entry Data'!AP1576)</f>
        <v>1</v>
      </c>
      <c r="Y1576" s="66">
        <f>IFERROR(INDEX('Retasi Pricing'!F:F,MATCH('Entry Data'!AM1576,'Retasi Pricing'!E:E,0))*X1576,"")</f>
        <v>25000</v>
      </c>
      <c r="Z1576" s="62" t="s">
        <v>26</v>
      </c>
      <c r="AA1576" s="62" t="s">
        <v>27</v>
      </c>
      <c r="AB1576" s="32"/>
      <c r="AC1576" s="32" t="s">
        <v>267</v>
      </c>
      <c r="AD1576" s="32" t="str">
        <f t="shared" si="437"/>
        <v/>
      </c>
      <c r="AF1576" s="5" t="str">
        <f t="shared" si="438"/>
        <v>Slamet Haryanto44193</v>
      </c>
      <c r="AG1576" s="5" t="str">
        <f t="shared" si="439"/>
        <v>BMJ 06544193UTARANIGHT</v>
      </c>
      <c r="AH1576" s="5" t="str">
        <f t="shared" si="440"/>
        <v>Slamet Haryanto44193UTARANIGHT</v>
      </c>
      <c r="AI1576" s="5" t="str">
        <f t="shared" si="441"/>
        <v>BMJ 06544193NIGHT</v>
      </c>
      <c r="AJ1576" s="5" t="str">
        <f t="shared" si="442"/>
        <v>Slamet Haryanto44193NIGHT</v>
      </c>
      <c r="AK1576" s="5" t="str">
        <f t="shared" si="443"/>
        <v>Slamet HaryantoBMJ</v>
      </c>
      <c r="AL1576" s="5" t="str">
        <f t="shared" si="445"/>
        <v>4UTARA</v>
      </c>
      <c r="AM1576" s="5" t="str">
        <f t="shared" si="446"/>
        <v>1 &gt; 4UTARA10 RODA</v>
      </c>
      <c r="AN1576" s="5" t="str">
        <f t="shared" si="447"/>
        <v>Slamet HaryantoBMJ1 &gt; 4UTARA10 RODA</v>
      </c>
      <c r="AO1576" s="5" t="str">
        <f t="shared" si="448"/>
        <v>Slamet Haryanto1 &gt; 4UTARA10 RODA</v>
      </c>
      <c r="AP1576" s="5" t="str">
        <f t="shared" si="449"/>
        <v>44193NIGHT</v>
      </c>
    </row>
    <row r="1577" spans="1:42" x14ac:dyDescent="0.3">
      <c r="A1577" s="33">
        <v>1</v>
      </c>
      <c r="B1577" s="33"/>
      <c r="C1577" s="70">
        <v>44193</v>
      </c>
      <c r="D1577" s="71" t="s">
        <v>87</v>
      </c>
      <c r="E1577" s="70">
        <v>44194</v>
      </c>
      <c r="F1577" s="71">
        <v>5158243</v>
      </c>
      <c r="G1577" s="33" t="s">
        <v>20</v>
      </c>
      <c r="H1577" s="33" t="s">
        <v>50</v>
      </c>
      <c r="I1577" s="33" t="s">
        <v>22</v>
      </c>
      <c r="J1577" s="33" t="s">
        <v>52</v>
      </c>
      <c r="K1577" s="63" t="s">
        <v>73</v>
      </c>
      <c r="L1577" s="32" t="str">
        <f t="shared" si="432"/>
        <v>FM260JD</v>
      </c>
      <c r="M1577" s="32" t="str">
        <f t="shared" si="433"/>
        <v>BMJ</v>
      </c>
      <c r="N1577" s="32" t="str">
        <f t="shared" si="434"/>
        <v>10 RODA</v>
      </c>
      <c r="O1577" s="146">
        <v>0.16439814814814815</v>
      </c>
      <c r="P1577" s="65">
        <v>44194.164398148147</v>
      </c>
      <c r="Q1577" s="65"/>
      <c r="R1577" s="66">
        <v>5</v>
      </c>
      <c r="S1577" s="66">
        <v>40940</v>
      </c>
      <c r="T1577" s="66">
        <v>14680</v>
      </c>
      <c r="U1577" s="67">
        <f t="shared" si="444"/>
        <v>26.26</v>
      </c>
      <c r="V1577" s="66">
        <f t="shared" si="435"/>
        <v>511912.44000000006</v>
      </c>
      <c r="W1577" s="66" t="str">
        <f t="shared" si="436"/>
        <v>&gt; 5</v>
      </c>
      <c r="X1577" s="66">
        <f>A1577+SUMIFS(Presensi!F:F,Presensi!E:E,'Entry Data'!AP1577)</f>
        <v>1</v>
      </c>
      <c r="Y1577" s="66">
        <f>IFERROR(INDEX('Retasi Pricing'!F:F,MATCH('Entry Data'!AM1577,'Retasi Pricing'!E:E,0))*X1577,"")</f>
        <v>27650</v>
      </c>
      <c r="Z1577" s="62" t="s">
        <v>26</v>
      </c>
      <c r="AA1577" s="62" t="s">
        <v>27</v>
      </c>
      <c r="AB1577" s="32"/>
      <c r="AC1577" s="32" t="s">
        <v>267</v>
      </c>
      <c r="AD1577" s="32" t="str">
        <f t="shared" si="437"/>
        <v/>
      </c>
      <c r="AF1577" s="5" t="str">
        <f t="shared" si="438"/>
        <v>Slamet Haryanto44193</v>
      </c>
      <c r="AG1577" s="5" t="str">
        <f t="shared" si="439"/>
        <v>BMJ 06544193UTARANIGHT</v>
      </c>
      <c r="AH1577" s="5" t="str">
        <f t="shared" si="440"/>
        <v>Slamet Haryanto44193UTARANIGHT</v>
      </c>
      <c r="AI1577" s="5" t="str">
        <f t="shared" si="441"/>
        <v>BMJ 06544193NIGHT</v>
      </c>
      <c r="AJ1577" s="5" t="str">
        <f t="shared" si="442"/>
        <v>Slamet Haryanto44193NIGHT</v>
      </c>
      <c r="AK1577" s="5" t="str">
        <f t="shared" si="443"/>
        <v>Slamet HaryantoBMJ</v>
      </c>
      <c r="AL1577" s="5" t="str">
        <f t="shared" si="445"/>
        <v>5UTARA</v>
      </c>
      <c r="AM1577" s="5" t="str">
        <f t="shared" si="446"/>
        <v>&gt; 5UTARA10 RODA</v>
      </c>
      <c r="AN1577" s="5" t="str">
        <f t="shared" si="447"/>
        <v>Slamet HaryantoBMJ&gt; 5UTARA10 RODA</v>
      </c>
      <c r="AO1577" s="5" t="str">
        <f t="shared" si="448"/>
        <v>Slamet Haryanto&gt; 5UTARA10 RODA</v>
      </c>
      <c r="AP1577" s="5" t="str">
        <f t="shared" si="449"/>
        <v>44193NIGHT</v>
      </c>
    </row>
    <row r="1578" spans="1:42" x14ac:dyDescent="0.3">
      <c r="A1578" s="33">
        <v>1</v>
      </c>
      <c r="B1578" s="33"/>
      <c r="C1578" s="70">
        <v>44193</v>
      </c>
      <c r="D1578" s="71" t="s">
        <v>87</v>
      </c>
      <c r="E1578" s="70">
        <v>44194</v>
      </c>
      <c r="F1578" s="71">
        <v>5158308</v>
      </c>
      <c r="G1578" s="33" t="s">
        <v>20</v>
      </c>
      <c r="H1578" s="33" t="s">
        <v>21</v>
      </c>
      <c r="I1578" s="33" t="s">
        <v>22</v>
      </c>
      <c r="J1578" s="33" t="s">
        <v>23</v>
      </c>
      <c r="K1578" s="63" t="s">
        <v>73</v>
      </c>
      <c r="L1578" s="32" t="str">
        <f t="shared" si="432"/>
        <v>FM260JD</v>
      </c>
      <c r="M1578" s="32" t="str">
        <f t="shared" si="433"/>
        <v>BMJ</v>
      </c>
      <c r="N1578" s="32" t="str">
        <f t="shared" si="434"/>
        <v>10 RODA</v>
      </c>
      <c r="O1578" s="146">
        <v>0.2323263888888889</v>
      </c>
      <c r="P1578" s="65">
        <v>44194.23232638889</v>
      </c>
      <c r="Q1578" s="65"/>
      <c r="R1578" s="66">
        <v>6</v>
      </c>
      <c r="S1578" s="66">
        <v>40360</v>
      </c>
      <c r="T1578" s="66">
        <v>14680</v>
      </c>
      <c r="U1578" s="67">
        <f t="shared" si="444"/>
        <v>25.68</v>
      </c>
      <c r="V1578" s="66">
        <f t="shared" si="435"/>
        <v>500605.92</v>
      </c>
      <c r="W1578" s="66" t="str">
        <f t="shared" si="436"/>
        <v>&gt; 6</v>
      </c>
      <c r="X1578" s="66">
        <f>A1578+SUMIFS(Presensi!F:F,Presensi!E:E,'Entry Data'!AP1578)</f>
        <v>1</v>
      </c>
      <c r="Y1578" s="66">
        <f>IFERROR(INDEX('Retasi Pricing'!F:F,MATCH('Entry Data'!AM1578,'Retasi Pricing'!E:E,0))*X1578,"")</f>
        <v>30800</v>
      </c>
      <c r="Z1578" s="62" t="s">
        <v>26</v>
      </c>
      <c r="AA1578" s="62" t="s">
        <v>27</v>
      </c>
      <c r="AB1578" s="32"/>
      <c r="AC1578" s="32" t="s">
        <v>267</v>
      </c>
      <c r="AD1578" s="32" t="str">
        <f t="shared" si="437"/>
        <v/>
      </c>
      <c r="AF1578" s="5" t="str">
        <f t="shared" si="438"/>
        <v>Slamet Haryanto44193</v>
      </c>
      <c r="AG1578" s="5" t="str">
        <f t="shared" si="439"/>
        <v>BMJ 06544193UTARANIGHT</v>
      </c>
      <c r="AH1578" s="5" t="str">
        <f t="shared" si="440"/>
        <v>Slamet Haryanto44193UTARANIGHT</v>
      </c>
      <c r="AI1578" s="5" t="str">
        <f t="shared" si="441"/>
        <v>BMJ 06544193NIGHT</v>
      </c>
      <c r="AJ1578" s="5" t="str">
        <f t="shared" si="442"/>
        <v>Slamet Haryanto44193NIGHT</v>
      </c>
      <c r="AK1578" s="5" t="str">
        <f t="shared" si="443"/>
        <v>Slamet HaryantoBMJ</v>
      </c>
      <c r="AL1578" s="5" t="str">
        <f t="shared" si="445"/>
        <v>6UTARA</v>
      </c>
      <c r="AM1578" s="5" t="str">
        <f t="shared" si="446"/>
        <v>&gt; 6UTARA10 RODA</v>
      </c>
      <c r="AN1578" s="5" t="str">
        <f t="shared" si="447"/>
        <v>Slamet HaryantoBMJ&gt; 6UTARA10 RODA</v>
      </c>
      <c r="AO1578" s="5" t="str">
        <f t="shared" si="448"/>
        <v>Slamet Haryanto&gt; 6UTARA10 RODA</v>
      </c>
      <c r="AP1578" s="5" t="str">
        <f t="shared" si="449"/>
        <v>44193NIGHT</v>
      </c>
    </row>
    <row r="1579" spans="1:42" x14ac:dyDescent="0.3">
      <c r="A1579" s="33">
        <v>1</v>
      </c>
      <c r="B1579" s="33"/>
      <c r="C1579" s="70">
        <v>44193</v>
      </c>
      <c r="D1579" s="71" t="s">
        <v>87</v>
      </c>
      <c r="E1579" s="70">
        <v>44193</v>
      </c>
      <c r="F1579" s="71">
        <v>5157921</v>
      </c>
      <c r="G1579" s="33" t="s">
        <v>20</v>
      </c>
      <c r="H1579" s="33" t="s">
        <v>21</v>
      </c>
      <c r="I1579" s="33" t="s">
        <v>22</v>
      </c>
      <c r="J1579" s="33" t="s">
        <v>23</v>
      </c>
      <c r="K1579" s="63" t="s">
        <v>73</v>
      </c>
      <c r="L1579" s="32" t="str">
        <f t="shared" si="432"/>
        <v>FM260JD</v>
      </c>
      <c r="M1579" s="32" t="str">
        <f t="shared" si="433"/>
        <v>BMJ</v>
      </c>
      <c r="N1579" s="32" t="str">
        <f t="shared" si="434"/>
        <v>10 RODA</v>
      </c>
      <c r="O1579" s="146">
        <v>0.89413194444444455</v>
      </c>
      <c r="P1579" s="65">
        <v>44193.89671296296</v>
      </c>
      <c r="Q1579" s="65"/>
      <c r="R1579" s="66">
        <v>1</v>
      </c>
      <c r="S1579" s="66">
        <v>39020</v>
      </c>
      <c r="T1579" s="66">
        <v>14680</v>
      </c>
      <c r="U1579" s="67">
        <f t="shared" si="444"/>
        <v>24.34</v>
      </c>
      <c r="V1579" s="66">
        <f t="shared" si="435"/>
        <v>474483.95999999996</v>
      </c>
      <c r="W1579" s="66" t="str">
        <f t="shared" si="436"/>
        <v>1 &gt; 4</v>
      </c>
      <c r="X1579" s="66">
        <f>A1579+SUMIFS(Presensi!F:F,Presensi!E:E,'Entry Data'!AP1579)</f>
        <v>1</v>
      </c>
      <c r="Y1579" s="66">
        <f>IFERROR(INDEX('Retasi Pricing'!F:F,MATCH('Entry Data'!AM1579,'Retasi Pricing'!E:E,0))*X1579,"")</f>
        <v>25000</v>
      </c>
      <c r="Z1579" s="62" t="s">
        <v>26</v>
      </c>
      <c r="AA1579" s="62" t="s">
        <v>27</v>
      </c>
      <c r="AB1579" s="32"/>
      <c r="AC1579" s="32" t="s">
        <v>267</v>
      </c>
      <c r="AD1579" s="32" t="str">
        <f t="shared" si="437"/>
        <v/>
      </c>
      <c r="AF1579" s="5" t="str">
        <f t="shared" si="438"/>
        <v>Slamet Haryanto44193</v>
      </c>
      <c r="AG1579" s="5" t="str">
        <f t="shared" si="439"/>
        <v>BMJ 06544193UTARANIGHT</v>
      </c>
      <c r="AH1579" s="5" t="str">
        <f t="shared" si="440"/>
        <v>Slamet Haryanto44193UTARANIGHT</v>
      </c>
      <c r="AI1579" s="5" t="str">
        <f t="shared" si="441"/>
        <v>BMJ 06544193NIGHT</v>
      </c>
      <c r="AJ1579" s="5" t="str">
        <f t="shared" si="442"/>
        <v>Slamet Haryanto44193NIGHT</v>
      </c>
      <c r="AK1579" s="5" t="str">
        <f t="shared" si="443"/>
        <v>Slamet HaryantoBMJ</v>
      </c>
      <c r="AL1579" s="5" t="str">
        <f t="shared" si="445"/>
        <v>1UTARA</v>
      </c>
      <c r="AM1579" s="5" t="str">
        <f t="shared" si="446"/>
        <v>1 &gt; 4UTARA10 RODA</v>
      </c>
      <c r="AN1579" s="5" t="str">
        <f t="shared" si="447"/>
        <v>Slamet HaryantoBMJ1 &gt; 4UTARA10 RODA</v>
      </c>
      <c r="AO1579" s="5" t="str">
        <f t="shared" si="448"/>
        <v>Slamet Haryanto1 &gt; 4UTARA10 RODA</v>
      </c>
      <c r="AP1579" s="5" t="str">
        <f t="shared" si="449"/>
        <v>44193NIGHT</v>
      </c>
    </row>
    <row r="1580" spans="1:42" x14ac:dyDescent="0.3">
      <c r="A1580" s="33">
        <v>1</v>
      </c>
      <c r="B1580" s="33"/>
      <c r="C1580" s="70">
        <v>44193</v>
      </c>
      <c r="D1580" s="71" t="s">
        <v>87</v>
      </c>
      <c r="E1580" s="70">
        <v>44193</v>
      </c>
      <c r="F1580" s="71">
        <v>5158011</v>
      </c>
      <c r="G1580" s="33" t="s">
        <v>20</v>
      </c>
      <c r="H1580" s="33" t="s">
        <v>50</v>
      </c>
      <c r="I1580" s="33" t="s">
        <v>22</v>
      </c>
      <c r="J1580" s="33" t="s">
        <v>52</v>
      </c>
      <c r="K1580" s="63" t="s">
        <v>73</v>
      </c>
      <c r="L1580" s="32" t="str">
        <f t="shared" ref="L1580:L1643" si="450">IFERROR(VLOOKUP(K1580,db_unit,2,FALSE),"")</f>
        <v>FM260JD</v>
      </c>
      <c r="M1580" s="32" t="str">
        <f t="shared" ref="M1580:M1643" si="451">IFERROR(VLOOKUP(K1580,db_unit,3,FALSE),"")</f>
        <v>BMJ</v>
      </c>
      <c r="N1580" s="32" t="str">
        <f t="shared" ref="N1580:N1643" si="452">IFERROR(VLOOKUP(K1580,db_unit,4,FALSE),"")</f>
        <v>10 RODA</v>
      </c>
      <c r="O1580" s="146">
        <v>0.95961805555555557</v>
      </c>
      <c r="P1580" s="65">
        <v>44193.959618055553</v>
      </c>
      <c r="Q1580" s="65"/>
      <c r="R1580" s="66">
        <v>2</v>
      </c>
      <c r="S1580" s="66">
        <v>40300</v>
      </c>
      <c r="T1580" s="66">
        <v>14680</v>
      </c>
      <c r="U1580" s="67">
        <f t="shared" si="444"/>
        <v>25.62</v>
      </c>
      <c r="V1580" s="66">
        <f t="shared" si="435"/>
        <v>499436.27999999997</v>
      </c>
      <c r="W1580" s="66" t="str">
        <f t="shared" si="436"/>
        <v>1 &gt; 4</v>
      </c>
      <c r="X1580" s="66">
        <f>A1580+SUMIFS(Presensi!F:F,Presensi!E:E,'Entry Data'!AP1580)</f>
        <v>1</v>
      </c>
      <c r="Y1580" s="66">
        <f>IFERROR(INDEX('Retasi Pricing'!F:F,MATCH('Entry Data'!AM1580,'Retasi Pricing'!E:E,0))*X1580,"")</f>
        <v>25000</v>
      </c>
      <c r="Z1580" s="62" t="s">
        <v>26</v>
      </c>
      <c r="AA1580" s="62" t="s">
        <v>27</v>
      </c>
      <c r="AB1580" s="32"/>
      <c r="AC1580" s="32" t="s">
        <v>267</v>
      </c>
      <c r="AD1580" s="32" t="str">
        <f t="shared" si="437"/>
        <v/>
      </c>
      <c r="AF1580" s="5" t="str">
        <f t="shared" si="438"/>
        <v>Slamet Haryanto44193</v>
      </c>
      <c r="AG1580" s="5" t="str">
        <f t="shared" si="439"/>
        <v>BMJ 06544193UTARANIGHT</v>
      </c>
      <c r="AH1580" s="5" t="str">
        <f t="shared" si="440"/>
        <v>Slamet Haryanto44193UTARANIGHT</v>
      </c>
      <c r="AI1580" s="5" t="str">
        <f t="shared" si="441"/>
        <v>BMJ 06544193NIGHT</v>
      </c>
      <c r="AJ1580" s="5" t="str">
        <f t="shared" si="442"/>
        <v>Slamet Haryanto44193NIGHT</v>
      </c>
      <c r="AK1580" s="5" t="str">
        <f t="shared" si="443"/>
        <v>Slamet HaryantoBMJ</v>
      </c>
      <c r="AL1580" s="5" t="str">
        <f t="shared" si="445"/>
        <v>2UTARA</v>
      </c>
      <c r="AM1580" s="5" t="str">
        <f t="shared" si="446"/>
        <v>1 &gt; 4UTARA10 RODA</v>
      </c>
      <c r="AN1580" s="5" t="str">
        <f t="shared" si="447"/>
        <v>Slamet HaryantoBMJ1 &gt; 4UTARA10 RODA</v>
      </c>
      <c r="AO1580" s="5" t="str">
        <f t="shared" si="448"/>
        <v>Slamet Haryanto1 &gt; 4UTARA10 RODA</v>
      </c>
      <c r="AP1580" s="5" t="str">
        <f t="shared" si="449"/>
        <v>44193NIGHT</v>
      </c>
    </row>
    <row r="1581" spans="1:42" x14ac:dyDescent="0.3">
      <c r="A1581" s="33">
        <v>1</v>
      </c>
      <c r="B1581" s="33"/>
      <c r="C1581" s="70">
        <v>44193</v>
      </c>
      <c r="D1581" s="71" t="s">
        <v>87</v>
      </c>
      <c r="E1581" s="70">
        <v>44194</v>
      </c>
      <c r="F1581" s="71">
        <v>5158193</v>
      </c>
      <c r="G1581" s="33" t="s">
        <v>20</v>
      </c>
      <c r="H1581" s="33" t="s">
        <v>50</v>
      </c>
      <c r="I1581" s="33" t="s">
        <v>22</v>
      </c>
      <c r="J1581" s="33" t="s">
        <v>52</v>
      </c>
      <c r="K1581" s="63" t="s">
        <v>75</v>
      </c>
      <c r="L1581" s="32" t="str">
        <f t="shared" si="450"/>
        <v>FM260JD</v>
      </c>
      <c r="M1581" s="32" t="str">
        <f t="shared" si="451"/>
        <v>BMJ</v>
      </c>
      <c r="N1581" s="32" t="str">
        <f t="shared" si="452"/>
        <v>10 RODA</v>
      </c>
      <c r="O1581" s="146">
        <v>0.12354166666666666</v>
      </c>
      <c r="P1581" s="65">
        <v>44194.123541666668</v>
      </c>
      <c r="Q1581" s="65"/>
      <c r="R1581" s="66">
        <v>4</v>
      </c>
      <c r="S1581" s="66">
        <v>41840</v>
      </c>
      <c r="T1581" s="66">
        <v>14620</v>
      </c>
      <c r="U1581" s="67">
        <f t="shared" si="444"/>
        <v>27.22</v>
      </c>
      <c r="V1581" s="66">
        <f t="shared" si="435"/>
        <v>530626.68000000005</v>
      </c>
      <c r="W1581" s="66" t="str">
        <f t="shared" si="436"/>
        <v>1 &gt; 4</v>
      </c>
      <c r="X1581" s="66">
        <f>A1581+SUMIFS(Presensi!F:F,Presensi!E:E,'Entry Data'!AP1581)</f>
        <v>1</v>
      </c>
      <c r="Y1581" s="66">
        <f>IFERROR(INDEX('Retasi Pricing'!F:F,MATCH('Entry Data'!AM1581,'Retasi Pricing'!E:E,0))*X1581,"")</f>
        <v>25000</v>
      </c>
      <c r="Z1581" s="62" t="s">
        <v>26</v>
      </c>
      <c r="AA1581" s="62" t="s">
        <v>27</v>
      </c>
      <c r="AB1581" s="32"/>
      <c r="AC1581" s="32" t="s">
        <v>191</v>
      </c>
      <c r="AD1581" s="32" t="str">
        <f t="shared" si="437"/>
        <v/>
      </c>
      <c r="AF1581" s="5" t="str">
        <f t="shared" si="438"/>
        <v>ahmad asfuri44193</v>
      </c>
      <c r="AG1581" s="5" t="str">
        <f t="shared" si="439"/>
        <v>BMJ 06744193UTARANIGHT</v>
      </c>
      <c r="AH1581" s="5" t="str">
        <f t="shared" si="440"/>
        <v>ahmad asfuri44193UTARANIGHT</v>
      </c>
      <c r="AI1581" s="5" t="str">
        <f t="shared" si="441"/>
        <v>BMJ 06744193NIGHT</v>
      </c>
      <c r="AJ1581" s="5" t="str">
        <f t="shared" si="442"/>
        <v>ahmad asfuri44193NIGHT</v>
      </c>
      <c r="AK1581" s="5" t="str">
        <f t="shared" si="443"/>
        <v>ahmad asfuriBMJ</v>
      </c>
      <c r="AL1581" s="5" t="str">
        <f t="shared" si="445"/>
        <v>4UTARA</v>
      </c>
      <c r="AM1581" s="5" t="str">
        <f t="shared" si="446"/>
        <v>1 &gt; 4UTARA10 RODA</v>
      </c>
      <c r="AN1581" s="5" t="str">
        <f t="shared" si="447"/>
        <v>ahmad asfuriBMJ1 &gt; 4UTARA10 RODA</v>
      </c>
      <c r="AO1581" s="5" t="str">
        <f t="shared" si="448"/>
        <v>ahmad asfuri1 &gt; 4UTARA10 RODA</v>
      </c>
      <c r="AP1581" s="5" t="str">
        <f t="shared" si="449"/>
        <v>44193NIGHT</v>
      </c>
    </row>
    <row r="1582" spans="1:42" x14ac:dyDescent="0.3">
      <c r="A1582" s="33">
        <v>1</v>
      </c>
      <c r="B1582" s="33"/>
      <c r="C1582" s="70">
        <v>44193</v>
      </c>
      <c r="D1582" s="71" t="s">
        <v>87</v>
      </c>
      <c r="E1582" s="70">
        <v>44194</v>
      </c>
      <c r="F1582" s="71">
        <v>5158304</v>
      </c>
      <c r="G1582" s="33" t="s">
        <v>20</v>
      </c>
      <c r="H1582" s="33" t="s">
        <v>50</v>
      </c>
      <c r="I1582" s="33" t="s">
        <v>22</v>
      </c>
      <c r="J1582" s="33" t="s">
        <v>52</v>
      </c>
      <c r="K1582" s="63" t="s">
        <v>75</v>
      </c>
      <c r="L1582" s="32" t="str">
        <f t="shared" si="450"/>
        <v>FM260JD</v>
      </c>
      <c r="M1582" s="32" t="str">
        <f t="shared" si="451"/>
        <v>BMJ</v>
      </c>
      <c r="N1582" s="32" t="str">
        <f t="shared" si="452"/>
        <v>10 RODA</v>
      </c>
      <c r="O1582" s="146">
        <v>0.22568287037037038</v>
      </c>
      <c r="P1582" s="65">
        <v>44194.225682870368</v>
      </c>
      <c r="Q1582" s="65"/>
      <c r="R1582" s="66">
        <v>5</v>
      </c>
      <c r="S1582" s="66">
        <v>40300</v>
      </c>
      <c r="T1582" s="66">
        <v>14620</v>
      </c>
      <c r="U1582" s="67">
        <f t="shared" si="444"/>
        <v>25.68</v>
      </c>
      <c r="V1582" s="66">
        <f t="shared" si="435"/>
        <v>500605.92</v>
      </c>
      <c r="W1582" s="66" t="str">
        <f t="shared" si="436"/>
        <v>&gt; 5</v>
      </c>
      <c r="X1582" s="66">
        <f>A1582+SUMIFS(Presensi!F:F,Presensi!E:E,'Entry Data'!AP1582)</f>
        <v>1</v>
      </c>
      <c r="Y1582" s="66">
        <f>IFERROR(INDEX('Retasi Pricing'!F:F,MATCH('Entry Data'!AM1582,'Retasi Pricing'!E:E,0))*X1582,"")</f>
        <v>27650</v>
      </c>
      <c r="Z1582" s="62" t="s">
        <v>26</v>
      </c>
      <c r="AA1582" s="62" t="s">
        <v>27</v>
      </c>
      <c r="AB1582" s="32"/>
      <c r="AC1582" s="32" t="s">
        <v>191</v>
      </c>
      <c r="AD1582" s="32" t="str">
        <f t="shared" si="437"/>
        <v/>
      </c>
      <c r="AF1582" s="5" t="str">
        <f t="shared" si="438"/>
        <v>ahmad asfuri44193</v>
      </c>
      <c r="AG1582" s="5" t="str">
        <f t="shared" si="439"/>
        <v>BMJ 06744193UTARANIGHT</v>
      </c>
      <c r="AH1582" s="5" t="str">
        <f t="shared" si="440"/>
        <v>ahmad asfuri44193UTARANIGHT</v>
      </c>
      <c r="AI1582" s="5" t="str">
        <f t="shared" si="441"/>
        <v>BMJ 06744193NIGHT</v>
      </c>
      <c r="AJ1582" s="5" t="str">
        <f t="shared" si="442"/>
        <v>ahmad asfuri44193NIGHT</v>
      </c>
      <c r="AK1582" s="5" t="str">
        <f t="shared" si="443"/>
        <v>ahmad asfuriBMJ</v>
      </c>
      <c r="AL1582" s="5" t="str">
        <f t="shared" si="445"/>
        <v>5UTARA</v>
      </c>
      <c r="AM1582" s="5" t="str">
        <f t="shared" si="446"/>
        <v>&gt; 5UTARA10 RODA</v>
      </c>
      <c r="AN1582" s="5" t="str">
        <f t="shared" si="447"/>
        <v>ahmad asfuriBMJ&gt; 5UTARA10 RODA</v>
      </c>
      <c r="AO1582" s="5" t="str">
        <f t="shared" si="448"/>
        <v>ahmad asfuri&gt; 5UTARA10 RODA</v>
      </c>
      <c r="AP1582" s="5" t="str">
        <f t="shared" si="449"/>
        <v>44193NIGHT</v>
      </c>
    </row>
    <row r="1583" spans="1:42" x14ac:dyDescent="0.3">
      <c r="A1583" s="33">
        <v>1</v>
      </c>
      <c r="B1583" s="33"/>
      <c r="C1583" s="70">
        <v>44193</v>
      </c>
      <c r="D1583" s="71" t="s">
        <v>87</v>
      </c>
      <c r="E1583" s="70">
        <v>44193</v>
      </c>
      <c r="F1583" s="71">
        <v>5157869</v>
      </c>
      <c r="G1583" s="33" t="s">
        <v>20</v>
      </c>
      <c r="H1583" s="33" t="s">
        <v>21</v>
      </c>
      <c r="I1583" s="33" t="s">
        <v>22</v>
      </c>
      <c r="J1583" s="33" t="s">
        <v>23</v>
      </c>
      <c r="K1583" s="63" t="s">
        <v>75</v>
      </c>
      <c r="L1583" s="32" t="str">
        <f t="shared" si="450"/>
        <v>FM260JD</v>
      </c>
      <c r="M1583" s="32" t="str">
        <f t="shared" si="451"/>
        <v>BMJ</v>
      </c>
      <c r="N1583" s="32" t="str">
        <f t="shared" si="452"/>
        <v>10 RODA</v>
      </c>
      <c r="O1583" s="146">
        <v>0.86312500000000003</v>
      </c>
      <c r="P1583" s="65">
        <v>44193.868645833332</v>
      </c>
      <c r="Q1583" s="65"/>
      <c r="R1583" s="66">
        <v>1</v>
      </c>
      <c r="S1583" s="66">
        <v>39220</v>
      </c>
      <c r="T1583" s="66">
        <v>14620</v>
      </c>
      <c r="U1583" s="67">
        <f t="shared" si="444"/>
        <v>24.6</v>
      </c>
      <c r="V1583" s="66">
        <f t="shared" si="435"/>
        <v>479552.4</v>
      </c>
      <c r="W1583" s="66" t="str">
        <f t="shared" si="436"/>
        <v>1 &gt; 4</v>
      </c>
      <c r="X1583" s="66">
        <f>A1583+SUMIFS(Presensi!F:F,Presensi!E:E,'Entry Data'!AP1583)</f>
        <v>1</v>
      </c>
      <c r="Y1583" s="66">
        <f>IFERROR(INDEX('Retasi Pricing'!F:F,MATCH('Entry Data'!AM1583,'Retasi Pricing'!E:E,0))*X1583,"")</f>
        <v>25000</v>
      </c>
      <c r="Z1583" s="62" t="s">
        <v>26</v>
      </c>
      <c r="AA1583" s="62" t="s">
        <v>27</v>
      </c>
      <c r="AB1583" s="32"/>
      <c r="AC1583" s="32" t="s">
        <v>191</v>
      </c>
      <c r="AD1583" s="32" t="str">
        <f t="shared" si="437"/>
        <v/>
      </c>
      <c r="AF1583" s="5" t="str">
        <f t="shared" si="438"/>
        <v>ahmad asfuri44193</v>
      </c>
      <c r="AG1583" s="5" t="str">
        <f t="shared" si="439"/>
        <v>BMJ 06744193UTARANIGHT</v>
      </c>
      <c r="AH1583" s="5" t="str">
        <f t="shared" si="440"/>
        <v>ahmad asfuri44193UTARANIGHT</v>
      </c>
      <c r="AI1583" s="5" t="str">
        <f t="shared" si="441"/>
        <v>BMJ 06744193NIGHT</v>
      </c>
      <c r="AJ1583" s="5" t="str">
        <f t="shared" si="442"/>
        <v>ahmad asfuri44193NIGHT</v>
      </c>
      <c r="AK1583" s="5" t="str">
        <f t="shared" si="443"/>
        <v>ahmad asfuriBMJ</v>
      </c>
      <c r="AL1583" s="5" t="str">
        <f t="shared" si="445"/>
        <v>1UTARA</v>
      </c>
      <c r="AM1583" s="5" t="str">
        <f t="shared" si="446"/>
        <v>1 &gt; 4UTARA10 RODA</v>
      </c>
      <c r="AN1583" s="5" t="str">
        <f t="shared" si="447"/>
        <v>ahmad asfuriBMJ1 &gt; 4UTARA10 RODA</v>
      </c>
      <c r="AO1583" s="5" t="str">
        <f t="shared" si="448"/>
        <v>ahmad asfuri1 &gt; 4UTARA10 RODA</v>
      </c>
      <c r="AP1583" s="5" t="str">
        <f t="shared" si="449"/>
        <v>44193NIGHT</v>
      </c>
    </row>
    <row r="1584" spans="1:42" x14ac:dyDescent="0.3">
      <c r="A1584" s="33">
        <v>1</v>
      </c>
      <c r="B1584" s="33"/>
      <c r="C1584" s="70">
        <v>44193</v>
      </c>
      <c r="D1584" s="71" t="s">
        <v>87</v>
      </c>
      <c r="E1584" s="70">
        <v>44193</v>
      </c>
      <c r="F1584" s="71">
        <v>5157977</v>
      </c>
      <c r="G1584" s="33" t="s">
        <v>20</v>
      </c>
      <c r="H1584" s="33" t="s">
        <v>50</v>
      </c>
      <c r="I1584" s="33" t="s">
        <v>22</v>
      </c>
      <c r="J1584" s="33" t="s">
        <v>52</v>
      </c>
      <c r="K1584" s="63" t="s">
        <v>75</v>
      </c>
      <c r="L1584" s="32" t="str">
        <f t="shared" si="450"/>
        <v>FM260JD</v>
      </c>
      <c r="M1584" s="32" t="str">
        <f t="shared" si="451"/>
        <v>BMJ</v>
      </c>
      <c r="N1584" s="32" t="str">
        <f t="shared" si="452"/>
        <v>10 RODA</v>
      </c>
      <c r="O1584" s="146">
        <v>0.93909722222222225</v>
      </c>
      <c r="P1584" s="65">
        <v>44193.939097222225</v>
      </c>
      <c r="Q1584" s="65"/>
      <c r="R1584" s="66">
        <v>2</v>
      </c>
      <c r="S1584" s="66">
        <v>40000</v>
      </c>
      <c r="T1584" s="66">
        <v>14620</v>
      </c>
      <c r="U1584" s="67">
        <f t="shared" si="444"/>
        <v>25.38</v>
      </c>
      <c r="V1584" s="66">
        <f t="shared" si="435"/>
        <v>494757.72000000003</v>
      </c>
      <c r="W1584" s="66" t="str">
        <f t="shared" si="436"/>
        <v>1 &gt; 4</v>
      </c>
      <c r="X1584" s="66">
        <f>A1584+SUMIFS(Presensi!F:F,Presensi!E:E,'Entry Data'!AP1584)</f>
        <v>1</v>
      </c>
      <c r="Y1584" s="66">
        <f>IFERROR(INDEX('Retasi Pricing'!F:F,MATCH('Entry Data'!AM1584,'Retasi Pricing'!E:E,0))*X1584,"")</f>
        <v>25000</v>
      </c>
      <c r="Z1584" s="62" t="s">
        <v>26</v>
      </c>
      <c r="AA1584" s="62" t="s">
        <v>27</v>
      </c>
      <c r="AB1584" s="32"/>
      <c r="AC1584" s="32" t="s">
        <v>191</v>
      </c>
      <c r="AD1584" s="32" t="str">
        <f t="shared" si="437"/>
        <v/>
      </c>
      <c r="AF1584" s="5" t="str">
        <f t="shared" si="438"/>
        <v>ahmad asfuri44193</v>
      </c>
      <c r="AG1584" s="5" t="str">
        <f t="shared" si="439"/>
        <v>BMJ 06744193UTARANIGHT</v>
      </c>
      <c r="AH1584" s="5" t="str">
        <f t="shared" si="440"/>
        <v>ahmad asfuri44193UTARANIGHT</v>
      </c>
      <c r="AI1584" s="5" t="str">
        <f t="shared" si="441"/>
        <v>BMJ 06744193NIGHT</v>
      </c>
      <c r="AJ1584" s="5" t="str">
        <f t="shared" si="442"/>
        <v>ahmad asfuri44193NIGHT</v>
      </c>
      <c r="AK1584" s="5" t="str">
        <f t="shared" si="443"/>
        <v>ahmad asfuriBMJ</v>
      </c>
      <c r="AL1584" s="5" t="str">
        <f t="shared" si="445"/>
        <v>2UTARA</v>
      </c>
      <c r="AM1584" s="5" t="str">
        <f t="shared" si="446"/>
        <v>1 &gt; 4UTARA10 RODA</v>
      </c>
      <c r="AN1584" s="5" t="str">
        <f t="shared" si="447"/>
        <v>ahmad asfuriBMJ1 &gt; 4UTARA10 RODA</v>
      </c>
      <c r="AO1584" s="5" t="str">
        <f t="shared" si="448"/>
        <v>ahmad asfuri1 &gt; 4UTARA10 RODA</v>
      </c>
      <c r="AP1584" s="5" t="str">
        <f t="shared" si="449"/>
        <v>44193NIGHT</v>
      </c>
    </row>
    <row r="1585" spans="1:42" x14ac:dyDescent="0.3">
      <c r="A1585" s="33">
        <v>1</v>
      </c>
      <c r="B1585" s="33"/>
      <c r="C1585" s="70">
        <v>44193</v>
      </c>
      <c r="D1585" s="71" t="s">
        <v>87</v>
      </c>
      <c r="E1585" s="70">
        <v>44193</v>
      </c>
      <c r="F1585" s="71">
        <v>5158053</v>
      </c>
      <c r="G1585" s="33" t="s">
        <v>20</v>
      </c>
      <c r="H1585" s="33" t="s">
        <v>21</v>
      </c>
      <c r="I1585" s="33" t="s">
        <v>22</v>
      </c>
      <c r="J1585" s="33" t="s">
        <v>23</v>
      </c>
      <c r="K1585" s="63" t="s">
        <v>75</v>
      </c>
      <c r="L1585" s="32" t="str">
        <f t="shared" si="450"/>
        <v>FM260JD</v>
      </c>
      <c r="M1585" s="32" t="str">
        <f t="shared" si="451"/>
        <v>BMJ</v>
      </c>
      <c r="N1585" s="32" t="str">
        <f t="shared" si="452"/>
        <v>10 RODA</v>
      </c>
      <c r="O1585" s="146">
        <v>0.99630787037037039</v>
      </c>
      <c r="P1585" s="65">
        <v>44193.996307870373</v>
      </c>
      <c r="Q1585" s="65"/>
      <c r="R1585" s="66">
        <v>3</v>
      </c>
      <c r="S1585" s="66">
        <v>40460</v>
      </c>
      <c r="T1585" s="66">
        <v>14620</v>
      </c>
      <c r="U1585" s="67">
        <f t="shared" si="444"/>
        <v>25.84</v>
      </c>
      <c r="V1585" s="66">
        <f t="shared" si="435"/>
        <v>503724.95999999996</v>
      </c>
      <c r="W1585" s="66" t="str">
        <f t="shared" si="436"/>
        <v>1 &gt; 4</v>
      </c>
      <c r="X1585" s="66">
        <f>A1585+SUMIFS(Presensi!F:F,Presensi!E:E,'Entry Data'!AP1585)</f>
        <v>1</v>
      </c>
      <c r="Y1585" s="66">
        <f>IFERROR(INDEX('Retasi Pricing'!F:F,MATCH('Entry Data'!AM1585,'Retasi Pricing'!E:E,0))*X1585,"")</f>
        <v>25000</v>
      </c>
      <c r="Z1585" s="62" t="s">
        <v>26</v>
      </c>
      <c r="AA1585" s="62" t="s">
        <v>27</v>
      </c>
      <c r="AB1585" s="32"/>
      <c r="AC1585" s="32" t="s">
        <v>191</v>
      </c>
      <c r="AD1585" s="32" t="str">
        <f t="shared" si="437"/>
        <v/>
      </c>
      <c r="AF1585" s="5" t="str">
        <f t="shared" si="438"/>
        <v>ahmad asfuri44193</v>
      </c>
      <c r="AG1585" s="5" t="str">
        <f t="shared" si="439"/>
        <v>BMJ 06744193UTARANIGHT</v>
      </c>
      <c r="AH1585" s="5" t="str">
        <f t="shared" si="440"/>
        <v>ahmad asfuri44193UTARANIGHT</v>
      </c>
      <c r="AI1585" s="5" t="str">
        <f t="shared" si="441"/>
        <v>BMJ 06744193NIGHT</v>
      </c>
      <c r="AJ1585" s="5" t="str">
        <f t="shared" si="442"/>
        <v>ahmad asfuri44193NIGHT</v>
      </c>
      <c r="AK1585" s="5" t="str">
        <f t="shared" si="443"/>
        <v>ahmad asfuriBMJ</v>
      </c>
      <c r="AL1585" s="5" t="str">
        <f t="shared" si="445"/>
        <v>3UTARA</v>
      </c>
      <c r="AM1585" s="5" t="str">
        <f t="shared" si="446"/>
        <v>1 &gt; 4UTARA10 RODA</v>
      </c>
      <c r="AN1585" s="5" t="str">
        <f t="shared" si="447"/>
        <v>ahmad asfuriBMJ1 &gt; 4UTARA10 RODA</v>
      </c>
      <c r="AO1585" s="5" t="str">
        <f t="shared" si="448"/>
        <v>ahmad asfuri1 &gt; 4UTARA10 RODA</v>
      </c>
      <c r="AP1585" s="5" t="str">
        <f t="shared" si="449"/>
        <v>44193NIGHT</v>
      </c>
    </row>
    <row r="1586" spans="1:42" x14ac:dyDescent="0.3">
      <c r="A1586" s="33">
        <v>1</v>
      </c>
      <c r="B1586" s="33"/>
      <c r="C1586" s="70">
        <v>44193</v>
      </c>
      <c r="D1586" s="71" t="s">
        <v>87</v>
      </c>
      <c r="E1586" s="70">
        <v>44194</v>
      </c>
      <c r="F1586" s="71">
        <v>5158179</v>
      </c>
      <c r="G1586" s="33" t="s">
        <v>20</v>
      </c>
      <c r="H1586" s="33" t="s">
        <v>21</v>
      </c>
      <c r="I1586" s="33" t="s">
        <v>22</v>
      </c>
      <c r="J1586" s="33" t="s">
        <v>23</v>
      </c>
      <c r="K1586" s="63" t="s">
        <v>77</v>
      </c>
      <c r="L1586" s="32" t="str">
        <f t="shared" si="450"/>
        <v>FM260JD</v>
      </c>
      <c r="M1586" s="32" t="str">
        <f t="shared" si="451"/>
        <v>BMJ</v>
      </c>
      <c r="N1586" s="32" t="str">
        <f t="shared" si="452"/>
        <v>10 RODA</v>
      </c>
      <c r="O1586" s="146">
        <v>0.11167824074074074</v>
      </c>
      <c r="P1586" s="65">
        <v>44194.111678240741</v>
      </c>
      <c r="Q1586" s="65"/>
      <c r="R1586" s="66">
        <v>2</v>
      </c>
      <c r="S1586" s="66">
        <v>40280</v>
      </c>
      <c r="T1586" s="66">
        <v>14840</v>
      </c>
      <c r="U1586" s="67">
        <f t="shared" si="444"/>
        <v>25.44</v>
      </c>
      <c r="V1586" s="66">
        <f t="shared" si="435"/>
        <v>495927.36</v>
      </c>
      <c r="W1586" s="66" t="str">
        <f t="shared" si="436"/>
        <v>1 &gt; 4</v>
      </c>
      <c r="X1586" s="66">
        <f>A1586+SUMIFS(Presensi!F:F,Presensi!E:E,'Entry Data'!AP1586)</f>
        <v>1</v>
      </c>
      <c r="Y1586" s="66">
        <f>IFERROR(INDEX('Retasi Pricing'!F:F,MATCH('Entry Data'!AM1586,'Retasi Pricing'!E:E,0))*X1586,"")</f>
        <v>25000</v>
      </c>
      <c r="Z1586" s="62" t="s">
        <v>26</v>
      </c>
      <c r="AA1586" s="62" t="s">
        <v>27</v>
      </c>
      <c r="AB1586" s="32"/>
      <c r="AC1586" s="32" t="s">
        <v>204</v>
      </c>
      <c r="AD1586" s="32" t="str">
        <f t="shared" si="437"/>
        <v/>
      </c>
      <c r="AF1586" s="5" t="str">
        <f t="shared" si="438"/>
        <v>abdul majid44193</v>
      </c>
      <c r="AG1586" s="5" t="str">
        <f t="shared" si="439"/>
        <v>BMJ 06844193UTARANIGHT</v>
      </c>
      <c r="AH1586" s="5" t="str">
        <f t="shared" si="440"/>
        <v>abdul majid44193UTARANIGHT</v>
      </c>
      <c r="AI1586" s="5" t="str">
        <f t="shared" si="441"/>
        <v>BMJ 06844193NIGHT</v>
      </c>
      <c r="AJ1586" s="5" t="str">
        <f t="shared" si="442"/>
        <v>abdul majid44193NIGHT</v>
      </c>
      <c r="AK1586" s="5" t="str">
        <f t="shared" si="443"/>
        <v>abdul majidBMJ</v>
      </c>
      <c r="AL1586" s="5" t="str">
        <f t="shared" si="445"/>
        <v>2UTARA</v>
      </c>
      <c r="AM1586" s="5" t="str">
        <f t="shared" si="446"/>
        <v>1 &gt; 4UTARA10 RODA</v>
      </c>
      <c r="AN1586" s="5" t="str">
        <f t="shared" si="447"/>
        <v>abdul majidBMJ1 &gt; 4UTARA10 RODA</v>
      </c>
      <c r="AO1586" s="5" t="str">
        <f t="shared" si="448"/>
        <v>abdul majid1 &gt; 4UTARA10 RODA</v>
      </c>
      <c r="AP1586" s="5" t="str">
        <f t="shared" si="449"/>
        <v>44193NIGHT</v>
      </c>
    </row>
    <row r="1587" spans="1:42" x14ac:dyDescent="0.3">
      <c r="A1587" s="33">
        <v>1</v>
      </c>
      <c r="B1587" s="33"/>
      <c r="C1587" s="70">
        <v>44193</v>
      </c>
      <c r="D1587" s="71" t="s">
        <v>87</v>
      </c>
      <c r="E1587" s="70">
        <v>44193</v>
      </c>
      <c r="F1587" s="71">
        <v>5158047</v>
      </c>
      <c r="G1587" s="33" t="s">
        <v>20</v>
      </c>
      <c r="H1587" s="33" t="s">
        <v>21</v>
      </c>
      <c r="I1587" s="33" t="s">
        <v>45</v>
      </c>
      <c r="J1587" s="33" t="s">
        <v>46</v>
      </c>
      <c r="K1587" s="63" t="s">
        <v>77</v>
      </c>
      <c r="L1587" s="32" t="str">
        <f t="shared" si="450"/>
        <v>FM260JD</v>
      </c>
      <c r="M1587" s="32" t="str">
        <f t="shared" si="451"/>
        <v>BMJ</v>
      </c>
      <c r="N1587" s="32" t="str">
        <f t="shared" si="452"/>
        <v>10 RODA</v>
      </c>
      <c r="O1587" s="146">
        <v>0.99289351851851848</v>
      </c>
      <c r="P1587" s="65">
        <v>44193.999525462961</v>
      </c>
      <c r="Q1587" s="65"/>
      <c r="R1587" s="66">
        <v>1</v>
      </c>
      <c r="S1587" s="66">
        <v>40220</v>
      </c>
      <c r="T1587" s="66">
        <v>14840</v>
      </c>
      <c r="U1587" s="67">
        <f t="shared" si="444"/>
        <v>25.38</v>
      </c>
      <c r="V1587" s="66">
        <f t="shared" si="435"/>
        <v>494757.72000000003</v>
      </c>
      <c r="W1587" s="66" t="str">
        <f t="shared" si="436"/>
        <v>1 &gt; 4</v>
      </c>
      <c r="X1587" s="66">
        <f>A1587+SUMIFS(Presensi!F:F,Presensi!E:E,'Entry Data'!AP1587)</f>
        <v>1</v>
      </c>
      <c r="Y1587" s="66">
        <f>IFERROR(INDEX('Retasi Pricing'!F:F,MATCH('Entry Data'!AM1587,'Retasi Pricing'!E:E,0))*X1587,"")</f>
        <v>25000</v>
      </c>
      <c r="Z1587" s="62" t="s">
        <v>26</v>
      </c>
      <c r="AA1587" s="62" t="s">
        <v>27</v>
      </c>
      <c r="AB1587" s="32"/>
      <c r="AC1587" s="32" t="s">
        <v>204</v>
      </c>
      <c r="AD1587" s="32" t="str">
        <f t="shared" si="437"/>
        <v/>
      </c>
      <c r="AF1587" s="5" t="str">
        <f t="shared" si="438"/>
        <v>abdul majid44193</v>
      </c>
      <c r="AG1587" s="5" t="str">
        <f t="shared" si="439"/>
        <v>BMJ 06844193UTARANIGHT</v>
      </c>
      <c r="AH1587" s="5" t="str">
        <f t="shared" si="440"/>
        <v>abdul majid44193UTARANIGHT</v>
      </c>
      <c r="AI1587" s="5" t="str">
        <f t="shared" si="441"/>
        <v>BMJ 06844193NIGHT</v>
      </c>
      <c r="AJ1587" s="5" t="str">
        <f t="shared" si="442"/>
        <v>abdul majid44193NIGHT</v>
      </c>
      <c r="AK1587" s="5" t="str">
        <f t="shared" si="443"/>
        <v>abdul majidBMJ</v>
      </c>
      <c r="AL1587" s="5" t="str">
        <f t="shared" si="445"/>
        <v>1UTARA</v>
      </c>
      <c r="AM1587" s="5" t="str">
        <f t="shared" si="446"/>
        <v>1 &gt; 4UTARA10 RODA</v>
      </c>
      <c r="AN1587" s="5" t="str">
        <f t="shared" si="447"/>
        <v>abdul majidBMJ1 &gt; 4UTARA10 RODA</v>
      </c>
      <c r="AO1587" s="5" t="str">
        <f t="shared" si="448"/>
        <v>abdul majid1 &gt; 4UTARA10 RODA</v>
      </c>
      <c r="AP1587" s="5" t="str">
        <f t="shared" si="449"/>
        <v>44193NIGHT</v>
      </c>
    </row>
    <row r="1588" spans="1:42" x14ac:dyDescent="0.3">
      <c r="A1588" s="33">
        <v>1</v>
      </c>
      <c r="B1588" s="33"/>
      <c r="C1588" s="70">
        <v>44193</v>
      </c>
      <c r="D1588" s="71" t="s">
        <v>87</v>
      </c>
      <c r="E1588" s="70">
        <v>44194</v>
      </c>
      <c r="F1588" s="71">
        <v>5158128</v>
      </c>
      <c r="G1588" s="33" t="s">
        <v>20</v>
      </c>
      <c r="H1588" s="33" t="s">
        <v>21</v>
      </c>
      <c r="I1588" s="33" t="s">
        <v>22</v>
      </c>
      <c r="J1588" s="33" t="s">
        <v>23</v>
      </c>
      <c r="K1588" s="63" t="s">
        <v>78</v>
      </c>
      <c r="L1588" s="32" t="str">
        <f t="shared" si="450"/>
        <v>FM260JD</v>
      </c>
      <c r="M1588" s="32" t="str">
        <f t="shared" si="451"/>
        <v>BMJ</v>
      </c>
      <c r="N1588" s="32" t="str">
        <f t="shared" si="452"/>
        <v>10 RODA</v>
      </c>
      <c r="O1588" s="146">
        <v>7.6886574074074079E-2</v>
      </c>
      <c r="P1588" s="65">
        <v>44194.082488425927</v>
      </c>
      <c r="Q1588" s="65"/>
      <c r="R1588" s="66">
        <v>1</v>
      </c>
      <c r="S1588" s="66">
        <v>40140</v>
      </c>
      <c r="T1588" s="66">
        <v>14760</v>
      </c>
      <c r="U1588" s="67">
        <f t="shared" si="444"/>
        <v>25.38</v>
      </c>
      <c r="V1588" s="66">
        <f t="shared" si="435"/>
        <v>494757.72000000003</v>
      </c>
      <c r="W1588" s="66" t="str">
        <f t="shared" si="436"/>
        <v>1 &gt; 4</v>
      </c>
      <c r="X1588" s="66">
        <f>A1588+SUMIFS(Presensi!F:F,Presensi!E:E,'Entry Data'!AP1588)</f>
        <v>1</v>
      </c>
      <c r="Y1588" s="66">
        <f>IFERROR(INDEX('Retasi Pricing'!F:F,MATCH('Entry Data'!AM1588,'Retasi Pricing'!E:E,0))*X1588,"")</f>
        <v>25000</v>
      </c>
      <c r="Z1588" s="62" t="s">
        <v>26</v>
      </c>
      <c r="AA1588" s="62" t="s">
        <v>27</v>
      </c>
      <c r="AB1588" s="32"/>
      <c r="AC1588" s="32" t="s">
        <v>264</v>
      </c>
      <c r="AD1588" s="32" t="str">
        <f t="shared" si="437"/>
        <v/>
      </c>
      <c r="AF1588" s="5" t="str">
        <f t="shared" si="438"/>
        <v>Redho Dwi Agonta44193</v>
      </c>
      <c r="AG1588" s="5" t="str">
        <f t="shared" si="439"/>
        <v>BMJ 06944193UTARANIGHT</v>
      </c>
      <c r="AH1588" s="5" t="str">
        <f t="shared" si="440"/>
        <v>Redho Dwi Agonta44193UTARANIGHT</v>
      </c>
      <c r="AI1588" s="5" t="str">
        <f t="shared" si="441"/>
        <v>BMJ 06944193NIGHT</v>
      </c>
      <c r="AJ1588" s="5" t="str">
        <f t="shared" si="442"/>
        <v>Redho Dwi Agonta44193NIGHT</v>
      </c>
      <c r="AK1588" s="5" t="str">
        <f t="shared" si="443"/>
        <v>Redho Dwi AgontaBMJ</v>
      </c>
      <c r="AL1588" s="5" t="str">
        <f t="shared" si="445"/>
        <v>1UTARA</v>
      </c>
      <c r="AM1588" s="5" t="str">
        <f t="shared" si="446"/>
        <v>1 &gt; 4UTARA10 RODA</v>
      </c>
      <c r="AN1588" s="5" t="str">
        <f t="shared" si="447"/>
        <v>Redho Dwi AgontaBMJ1 &gt; 4UTARA10 RODA</v>
      </c>
      <c r="AO1588" s="5" t="str">
        <f t="shared" si="448"/>
        <v>Redho Dwi Agonta1 &gt; 4UTARA10 RODA</v>
      </c>
      <c r="AP1588" s="5" t="str">
        <f t="shared" si="449"/>
        <v>44193NIGHT</v>
      </c>
    </row>
    <row r="1589" spans="1:42" x14ac:dyDescent="0.3">
      <c r="A1589" s="33">
        <v>1</v>
      </c>
      <c r="B1589" s="33"/>
      <c r="C1589" s="70">
        <v>44193</v>
      </c>
      <c r="D1589" s="71" t="s">
        <v>87</v>
      </c>
      <c r="E1589" s="70">
        <v>44194</v>
      </c>
      <c r="F1589" s="71">
        <v>5158216</v>
      </c>
      <c r="G1589" s="33" t="s">
        <v>20</v>
      </c>
      <c r="H1589" s="33" t="s">
        <v>50</v>
      </c>
      <c r="I1589" s="33" t="s">
        <v>22</v>
      </c>
      <c r="J1589" s="33" t="s">
        <v>52</v>
      </c>
      <c r="K1589" s="63" t="s">
        <v>78</v>
      </c>
      <c r="L1589" s="32" t="str">
        <f t="shared" si="450"/>
        <v>FM260JD</v>
      </c>
      <c r="M1589" s="32" t="str">
        <f t="shared" si="451"/>
        <v>BMJ</v>
      </c>
      <c r="N1589" s="32" t="str">
        <f t="shared" si="452"/>
        <v>10 RODA</v>
      </c>
      <c r="O1589" s="146">
        <v>0.1416550925925926</v>
      </c>
      <c r="P1589" s="65">
        <v>44194.141655092593</v>
      </c>
      <c r="Q1589" s="65"/>
      <c r="R1589" s="66">
        <v>2</v>
      </c>
      <c r="S1589" s="66">
        <v>41480</v>
      </c>
      <c r="T1589" s="66">
        <v>14760</v>
      </c>
      <c r="U1589" s="67">
        <f t="shared" si="444"/>
        <v>26.72</v>
      </c>
      <c r="V1589" s="66">
        <f t="shared" si="435"/>
        <v>520879.68</v>
      </c>
      <c r="W1589" s="66" t="str">
        <f t="shared" si="436"/>
        <v>1 &gt; 4</v>
      </c>
      <c r="X1589" s="66">
        <f>A1589+SUMIFS(Presensi!F:F,Presensi!E:E,'Entry Data'!AP1589)</f>
        <v>1</v>
      </c>
      <c r="Y1589" s="66">
        <f>IFERROR(INDEX('Retasi Pricing'!F:F,MATCH('Entry Data'!AM1589,'Retasi Pricing'!E:E,0))*X1589,"")</f>
        <v>25000</v>
      </c>
      <c r="Z1589" s="62" t="s">
        <v>26</v>
      </c>
      <c r="AA1589" s="62" t="s">
        <v>27</v>
      </c>
      <c r="AB1589" s="32"/>
      <c r="AC1589" s="32" t="s">
        <v>264</v>
      </c>
      <c r="AD1589" s="32" t="str">
        <f t="shared" si="437"/>
        <v/>
      </c>
      <c r="AF1589" s="5" t="str">
        <f t="shared" si="438"/>
        <v>Redho Dwi Agonta44193</v>
      </c>
      <c r="AG1589" s="5" t="str">
        <f t="shared" si="439"/>
        <v>BMJ 06944193UTARANIGHT</v>
      </c>
      <c r="AH1589" s="5" t="str">
        <f t="shared" si="440"/>
        <v>Redho Dwi Agonta44193UTARANIGHT</v>
      </c>
      <c r="AI1589" s="5" t="str">
        <f t="shared" si="441"/>
        <v>BMJ 06944193NIGHT</v>
      </c>
      <c r="AJ1589" s="5" t="str">
        <f t="shared" si="442"/>
        <v>Redho Dwi Agonta44193NIGHT</v>
      </c>
      <c r="AK1589" s="5" t="str">
        <f t="shared" si="443"/>
        <v>Redho Dwi AgontaBMJ</v>
      </c>
      <c r="AL1589" s="5" t="str">
        <f t="shared" si="445"/>
        <v>2UTARA</v>
      </c>
      <c r="AM1589" s="5" t="str">
        <f t="shared" si="446"/>
        <v>1 &gt; 4UTARA10 RODA</v>
      </c>
      <c r="AN1589" s="5" t="str">
        <f t="shared" si="447"/>
        <v>Redho Dwi AgontaBMJ1 &gt; 4UTARA10 RODA</v>
      </c>
      <c r="AO1589" s="5" t="str">
        <f t="shared" si="448"/>
        <v>Redho Dwi Agonta1 &gt; 4UTARA10 RODA</v>
      </c>
      <c r="AP1589" s="5" t="str">
        <f t="shared" si="449"/>
        <v>44193NIGHT</v>
      </c>
    </row>
    <row r="1590" spans="1:42" x14ac:dyDescent="0.3">
      <c r="A1590" s="33">
        <v>1</v>
      </c>
      <c r="B1590" s="33"/>
      <c r="C1590" s="70">
        <v>44193</v>
      </c>
      <c r="D1590" s="71" t="s">
        <v>87</v>
      </c>
      <c r="E1590" s="70">
        <v>44194</v>
      </c>
      <c r="F1590" s="71">
        <v>5158290</v>
      </c>
      <c r="G1590" s="33" t="s">
        <v>20</v>
      </c>
      <c r="H1590" s="33" t="s">
        <v>21</v>
      </c>
      <c r="I1590" s="33" t="s">
        <v>22</v>
      </c>
      <c r="J1590" s="33" t="s">
        <v>23</v>
      </c>
      <c r="K1590" s="63" t="s">
        <v>78</v>
      </c>
      <c r="L1590" s="32" t="str">
        <f t="shared" si="450"/>
        <v>FM260JD</v>
      </c>
      <c r="M1590" s="32" t="str">
        <f t="shared" si="451"/>
        <v>BMJ</v>
      </c>
      <c r="N1590" s="32" t="str">
        <f t="shared" si="452"/>
        <v>10 RODA</v>
      </c>
      <c r="O1590" s="146">
        <v>0.21354166666666666</v>
      </c>
      <c r="P1590" s="65">
        <v>44194.213541666664</v>
      </c>
      <c r="Q1590" s="65"/>
      <c r="R1590" s="66">
        <v>3</v>
      </c>
      <c r="S1590" s="66">
        <v>39400</v>
      </c>
      <c r="T1590" s="66">
        <v>14760</v>
      </c>
      <c r="U1590" s="67">
        <f t="shared" si="444"/>
        <v>24.64</v>
      </c>
      <c r="V1590" s="66">
        <f t="shared" si="435"/>
        <v>480332.16000000003</v>
      </c>
      <c r="W1590" s="66" t="str">
        <f t="shared" si="436"/>
        <v>1 &gt; 4</v>
      </c>
      <c r="X1590" s="66">
        <f>A1590+SUMIFS(Presensi!F:F,Presensi!E:E,'Entry Data'!AP1590)</f>
        <v>1</v>
      </c>
      <c r="Y1590" s="66">
        <f>IFERROR(INDEX('Retasi Pricing'!F:F,MATCH('Entry Data'!AM1590,'Retasi Pricing'!E:E,0))*X1590,"")</f>
        <v>25000</v>
      </c>
      <c r="Z1590" s="62" t="s">
        <v>26</v>
      </c>
      <c r="AA1590" s="62" t="s">
        <v>27</v>
      </c>
      <c r="AB1590" s="32"/>
      <c r="AC1590" s="32" t="s">
        <v>264</v>
      </c>
      <c r="AD1590" s="32" t="str">
        <f t="shared" si="437"/>
        <v/>
      </c>
      <c r="AF1590" s="5" t="str">
        <f t="shared" si="438"/>
        <v>Redho Dwi Agonta44193</v>
      </c>
      <c r="AG1590" s="5" t="str">
        <f t="shared" si="439"/>
        <v>BMJ 06944193UTARANIGHT</v>
      </c>
      <c r="AH1590" s="5" t="str">
        <f t="shared" si="440"/>
        <v>Redho Dwi Agonta44193UTARANIGHT</v>
      </c>
      <c r="AI1590" s="5" t="str">
        <f t="shared" si="441"/>
        <v>BMJ 06944193NIGHT</v>
      </c>
      <c r="AJ1590" s="5" t="str">
        <f t="shared" si="442"/>
        <v>Redho Dwi Agonta44193NIGHT</v>
      </c>
      <c r="AK1590" s="5" t="str">
        <f t="shared" si="443"/>
        <v>Redho Dwi AgontaBMJ</v>
      </c>
      <c r="AL1590" s="5" t="str">
        <f t="shared" si="445"/>
        <v>3UTARA</v>
      </c>
      <c r="AM1590" s="5" t="str">
        <f t="shared" si="446"/>
        <v>1 &gt; 4UTARA10 RODA</v>
      </c>
      <c r="AN1590" s="5" t="str">
        <f t="shared" si="447"/>
        <v>Redho Dwi AgontaBMJ1 &gt; 4UTARA10 RODA</v>
      </c>
      <c r="AO1590" s="5" t="str">
        <f t="shared" si="448"/>
        <v>Redho Dwi Agonta1 &gt; 4UTARA10 RODA</v>
      </c>
      <c r="AP1590" s="5" t="str">
        <f t="shared" si="449"/>
        <v>44193NIGHT</v>
      </c>
    </row>
    <row r="1591" spans="1:42" x14ac:dyDescent="0.3">
      <c r="A1591" s="33">
        <v>1</v>
      </c>
      <c r="B1591" s="33"/>
      <c r="C1591" s="70">
        <v>44193</v>
      </c>
      <c r="D1591" s="71" t="s">
        <v>87</v>
      </c>
      <c r="E1591" s="70">
        <v>44194</v>
      </c>
      <c r="F1591" s="71">
        <v>5158094</v>
      </c>
      <c r="G1591" s="33" t="s">
        <v>38</v>
      </c>
      <c r="H1591" s="33" t="s">
        <v>127</v>
      </c>
      <c r="I1591" s="33" t="s">
        <v>174</v>
      </c>
      <c r="J1591" s="33" t="s">
        <v>40</v>
      </c>
      <c r="K1591" s="63" t="s">
        <v>79</v>
      </c>
      <c r="L1591" s="32" t="str">
        <f t="shared" si="450"/>
        <v>AXOR4843</v>
      </c>
      <c r="M1591" s="32" t="str">
        <f t="shared" si="451"/>
        <v>BMJ</v>
      </c>
      <c r="N1591" s="32" t="str">
        <f t="shared" si="452"/>
        <v>12 RODA</v>
      </c>
      <c r="O1591" s="146">
        <v>2.4027777777777776E-2</v>
      </c>
      <c r="P1591" s="65">
        <v>44194.024027777778</v>
      </c>
      <c r="Q1591" s="65"/>
      <c r="R1591" s="66">
        <v>3</v>
      </c>
      <c r="S1591" s="66">
        <v>55360</v>
      </c>
      <c r="T1591" s="66">
        <v>20060</v>
      </c>
      <c r="U1591" s="67">
        <f t="shared" si="444"/>
        <v>35.299999999999997</v>
      </c>
      <c r="V1591" s="66">
        <f t="shared" si="435"/>
        <v>1060412</v>
      </c>
      <c r="W1591" s="66" t="str">
        <f t="shared" si="436"/>
        <v>1 &gt; 3</v>
      </c>
      <c r="X1591" s="66">
        <f>A1591+SUMIFS(Presensi!F:F,Presensi!E:E,'Entry Data'!AP1591)</f>
        <v>1</v>
      </c>
      <c r="Y1591" s="66">
        <f>IFERROR(INDEX('Retasi Pricing'!F:F,MATCH('Entry Data'!AM1591,'Retasi Pricing'!E:E,0))*X1591,"")</f>
        <v>38000</v>
      </c>
      <c r="Z1591" s="62" t="s">
        <v>26</v>
      </c>
      <c r="AA1591" s="62" t="s">
        <v>27</v>
      </c>
      <c r="AB1591" s="32"/>
      <c r="AC1591" s="32" t="s">
        <v>266</v>
      </c>
      <c r="AD1591" s="32" t="str">
        <f t="shared" si="437"/>
        <v/>
      </c>
      <c r="AF1591" s="5" t="str">
        <f t="shared" si="438"/>
        <v>Zulkifli Haribu44193</v>
      </c>
      <c r="AG1591" s="5" t="str">
        <f t="shared" si="439"/>
        <v>BMJ 07044193SELATANNIGHT</v>
      </c>
      <c r="AH1591" s="5" t="str">
        <f t="shared" si="440"/>
        <v>Zulkifli Haribu44193SELATANNIGHT</v>
      </c>
      <c r="AI1591" s="5" t="str">
        <f t="shared" si="441"/>
        <v>BMJ 07044193NIGHT</v>
      </c>
      <c r="AJ1591" s="5" t="str">
        <f t="shared" si="442"/>
        <v>Zulkifli Haribu44193NIGHT</v>
      </c>
      <c r="AK1591" s="5" t="str">
        <f t="shared" si="443"/>
        <v>Zulkifli HaribuBMJ</v>
      </c>
      <c r="AL1591" s="5" t="str">
        <f t="shared" si="445"/>
        <v>3SELATAN</v>
      </c>
      <c r="AM1591" s="5" t="str">
        <f t="shared" si="446"/>
        <v>1 &gt; 3SELATAN12 RODA</v>
      </c>
      <c r="AN1591" s="5" t="str">
        <f t="shared" si="447"/>
        <v>Zulkifli HaribuBMJ1 &gt; 3SELATAN12 RODA</v>
      </c>
      <c r="AO1591" s="5" t="str">
        <f t="shared" si="448"/>
        <v>Zulkifli Haribu1 &gt; 3SELATAN12 RODA</v>
      </c>
      <c r="AP1591" s="5" t="str">
        <f t="shared" si="449"/>
        <v>44193NIGHT</v>
      </c>
    </row>
    <row r="1592" spans="1:42" x14ac:dyDescent="0.3">
      <c r="A1592" s="33">
        <v>1</v>
      </c>
      <c r="B1592" s="33"/>
      <c r="C1592" s="70">
        <v>44193</v>
      </c>
      <c r="D1592" s="71" t="s">
        <v>87</v>
      </c>
      <c r="E1592" s="70">
        <v>44194</v>
      </c>
      <c r="F1592" s="71">
        <v>5158170</v>
      </c>
      <c r="G1592" s="33" t="s">
        <v>38</v>
      </c>
      <c r="H1592" s="33" t="s">
        <v>279</v>
      </c>
      <c r="I1592" s="33" t="s">
        <v>103</v>
      </c>
      <c r="J1592" s="33" t="s">
        <v>40</v>
      </c>
      <c r="K1592" s="63" t="s">
        <v>79</v>
      </c>
      <c r="L1592" s="32" t="str">
        <f t="shared" si="450"/>
        <v>AXOR4843</v>
      </c>
      <c r="M1592" s="32" t="str">
        <f t="shared" si="451"/>
        <v>BMJ</v>
      </c>
      <c r="N1592" s="32" t="str">
        <f t="shared" si="452"/>
        <v>12 RODA</v>
      </c>
      <c r="O1592" s="146">
        <v>0.10248842592592593</v>
      </c>
      <c r="P1592" s="65">
        <v>44194.102488425924</v>
      </c>
      <c r="Q1592" s="65"/>
      <c r="R1592" s="66">
        <v>4</v>
      </c>
      <c r="S1592" s="66">
        <v>53860</v>
      </c>
      <c r="T1592" s="66">
        <v>20060</v>
      </c>
      <c r="U1592" s="67">
        <f t="shared" si="444"/>
        <v>33.799999999999997</v>
      </c>
      <c r="V1592" s="66">
        <f t="shared" si="435"/>
        <v>1015352</v>
      </c>
      <c r="W1592" s="66" t="str">
        <f t="shared" si="436"/>
        <v>&gt; 4</v>
      </c>
      <c r="X1592" s="66">
        <f>A1592+SUMIFS(Presensi!F:F,Presensi!E:E,'Entry Data'!AP1592)</f>
        <v>1</v>
      </c>
      <c r="Y1592" s="66">
        <f>IFERROR(INDEX('Retasi Pricing'!F:F,MATCH('Entry Data'!AM1592,'Retasi Pricing'!E:E,0))*X1592,"")</f>
        <v>45000</v>
      </c>
      <c r="Z1592" s="62" t="s">
        <v>26</v>
      </c>
      <c r="AA1592" s="62" t="s">
        <v>27</v>
      </c>
      <c r="AB1592" s="32"/>
      <c r="AC1592" s="32" t="s">
        <v>266</v>
      </c>
      <c r="AD1592" s="32" t="str">
        <f t="shared" si="437"/>
        <v/>
      </c>
      <c r="AF1592" s="5" t="str">
        <f t="shared" si="438"/>
        <v>Zulkifli Haribu44193</v>
      </c>
      <c r="AG1592" s="5" t="str">
        <f t="shared" si="439"/>
        <v>BMJ 07044193SELATANNIGHT</v>
      </c>
      <c r="AH1592" s="5" t="str">
        <f t="shared" si="440"/>
        <v>Zulkifli Haribu44193SELATANNIGHT</v>
      </c>
      <c r="AI1592" s="5" t="str">
        <f t="shared" si="441"/>
        <v>BMJ 07044193NIGHT</v>
      </c>
      <c r="AJ1592" s="5" t="str">
        <f t="shared" si="442"/>
        <v>Zulkifli Haribu44193NIGHT</v>
      </c>
      <c r="AK1592" s="5" t="str">
        <f t="shared" si="443"/>
        <v>Zulkifli HaribuBMJ</v>
      </c>
      <c r="AL1592" s="5" t="str">
        <f t="shared" si="445"/>
        <v>4SELATAN</v>
      </c>
      <c r="AM1592" s="5" t="str">
        <f t="shared" si="446"/>
        <v>&gt; 4SELATAN12 RODA</v>
      </c>
      <c r="AN1592" s="5" t="str">
        <f t="shared" si="447"/>
        <v>Zulkifli HaribuBMJ&gt; 4SELATAN12 RODA</v>
      </c>
      <c r="AO1592" s="5" t="str">
        <f t="shared" si="448"/>
        <v>Zulkifli Haribu&gt; 4SELATAN12 RODA</v>
      </c>
      <c r="AP1592" s="5" t="str">
        <f t="shared" si="449"/>
        <v>44193NIGHT</v>
      </c>
    </row>
    <row r="1593" spans="1:42" x14ac:dyDescent="0.3">
      <c r="A1593" s="33">
        <v>1</v>
      </c>
      <c r="B1593" s="33"/>
      <c r="C1593" s="70">
        <v>44193</v>
      </c>
      <c r="D1593" s="71" t="s">
        <v>87</v>
      </c>
      <c r="E1593" s="70">
        <v>44194</v>
      </c>
      <c r="F1593" s="71">
        <v>5158266</v>
      </c>
      <c r="G1593" s="33" t="s">
        <v>38</v>
      </c>
      <c r="H1593" s="33" t="s">
        <v>279</v>
      </c>
      <c r="I1593" s="33" t="s">
        <v>103</v>
      </c>
      <c r="J1593" s="33" t="s">
        <v>40</v>
      </c>
      <c r="K1593" s="63" t="s">
        <v>79</v>
      </c>
      <c r="L1593" s="32" t="str">
        <f t="shared" si="450"/>
        <v>AXOR4843</v>
      </c>
      <c r="M1593" s="32" t="str">
        <f t="shared" si="451"/>
        <v>BMJ</v>
      </c>
      <c r="N1593" s="32" t="str">
        <f t="shared" si="452"/>
        <v>12 RODA</v>
      </c>
      <c r="O1593" s="146">
        <v>0.18201388888888889</v>
      </c>
      <c r="P1593" s="65">
        <v>44194.182013888887</v>
      </c>
      <c r="Q1593" s="65"/>
      <c r="R1593" s="66">
        <v>5</v>
      </c>
      <c r="S1593" s="66">
        <v>53440</v>
      </c>
      <c r="T1593" s="66">
        <v>20060</v>
      </c>
      <c r="U1593" s="67">
        <f t="shared" si="444"/>
        <v>33.380000000000003</v>
      </c>
      <c r="V1593" s="66">
        <f t="shared" si="435"/>
        <v>1002735.2000000001</v>
      </c>
      <c r="W1593" s="66" t="str">
        <f t="shared" si="436"/>
        <v>&gt; 5</v>
      </c>
      <c r="X1593" s="66">
        <f>A1593+SUMIFS(Presensi!F:F,Presensi!E:E,'Entry Data'!AP1593)</f>
        <v>1</v>
      </c>
      <c r="Y1593" s="66">
        <f>IFERROR(INDEX('Retasi Pricing'!F:F,MATCH('Entry Data'!AM1593,'Retasi Pricing'!E:E,0))*X1593,"")</f>
        <v>48500</v>
      </c>
      <c r="Z1593" s="62" t="s">
        <v>26</v>
      </c>
      <c r="AA1593" s="62" t="s">
        <v>27</v>
      </c>
      <c r="AB1593" s="32"/>
      <c r="AC1593" s="32" t="s">
        <v>266</v>
      </c>
      <c r="AD1593" s="32" t="str">
        <f t="shared" si="437"/>
        <v/>
      </c>
      <c r="AF1593" s="5" t="str">
        <f t="shared" si="438"/>
        <v>Zulkifli Haribu44193</v>
      </c>
      <c r="AG1593" s="5" t="str">
        <f t="shared" si="439"/>
        <v>BMJ 07044193SELATANNIGHT</v>
      </c>
      <c r="AH1593" s="5" t="str">
        <f t="shared" si="440"/>
        <v>Zulkifli Haribu44193SELATANNIGHT</v>
      </c>
      <c r="AI1593" s="5" t="str">
        <f t="shared" si="441"/>
        <v>BMJ 07044193NIGHT</v>
      </c>
      <c r="AJ1593" s="5" t="str">
        <f t="shared" si="442"/>
        <v>Zulkifli Haribu44193NIGHT</v>
      </c>
      <c r="AK1593" s="5" t="str">
        <f t="shared" si="443"/>
        <v>Zulkifli HaribuBMJ</v>
      </c>
      <c r="AL1593" s="5" t="str">
        <f t="shared" si="445"/>
        <v>5SELATAN</v>
      </c>
      <c r="AM1593" s="5" t="str">
        <f t="shared" si="446"/>
        <v>&gt; 5SELATAN12 RODA</v>
      </c>
      <c r="AN1593" s="5" t="str">
        <f t="shared" si="447"/>
        <v>Zulkifli HaribuBMJ&gt; 5SELATAN12 RODA</v>
      </c>
      <c r="AO1593" s="5" t="str">
        <f t="shared" si="448"/>
        <v>Zulkifli Haribu&gt; 5SELATAN12 RODA</v>
      </c>
      <c r="AP1593" s="5" t="str">
        <f t="shared" si="449"/>
        <v>44193NIGHT</v>
      </c>
    </row>
    <row r="1594" spans="1:42" x14ac:dyDescent="0.3">
      <c r="A1594" s="33">
        <v>1</v>
      </c>
      <c r="B1594" s="33"/>
      <c r="C1594" s="70">
        <v>44193</v>
      </c>
      <c r="D1594" s="71" t="s">
        <v>87</v>
      </c>
      <c r="E1594" s="70">
        <v>44193</v>
      </c>
      <c r="F1594" s="71">
        <v>5157881</v>
      </c>
      <c r="G1594" s="33" t="s">
        <v>38</v>
      </c>
      <c r="H1594" s="33" t="s">
        <v>127</v>
      </c>
      <c r="I1594" s="33" t="s">
        <v>174</v>
      </c>
      <c r="J1594" s="33" t="s">
        <v>115</v>
      </c>
      <c r="K1594" s="63" t="s">
        <v>79</v>
      </c>
      <c r="L1594" s="32" t="str">
        <f t="shared" si="450"/>
        <v>AXOR4843</v>
      </c>
      <c r="M1594" s="32" t="str">
        <f t="shared" si="451"/>
        <v>BMJ</v>
      </c>
      <c r="N1594" s="32" t="str">
        <f t="shared" si="452"/>
        <v>12 RODA</v>
      </c>
      <c r="O1594" s="146">
        <v>0.86976851851851855</v>
      </c>
      <c r="P1594" s="65">
        <v>44193.874837962961</v>
      </c>
      <c r="Q1594" s="65"/>
      <c r="R1594" s="66">
        <v>1</v>
      </c>
      <c r="S1594" s="66">
        <v>54140</v>
      </c>
      <c r="T1594" s="66">
        <v>20060</v>
      </c>
      <c r="U1594" s="67">
        <f t="shared" si="444"/>
        <v>34.08</v>
      </c>
      <c r="V1594" s="66">
        <f t="shared" si="435"/>
        <v>1023763.2</v>
      </c>
      <c r="W1594" s="66" t="str">
        <f t="shared" si="436"/>
        <v>1 &gt; 3</v>
      </c>
      <c r="X1594" s="66">
        <f>A1594+SUMIFS(Presensi!F:F,Presensi!E:E,'Entry Data'!AP1594)</f>
        <v>1</v>
      </c>
      <c r="Y1594" s="66">
        <f>IFERROR(INDEX('Retasi Pricing'!F:F,MATCH('Entry Data'!AM1594,'Retasi Pricing'!E:E,0))*X1594,"")</f>
        <v>38000</v>
      </c>
      <c r="Z1594" s="62" t="s">
        <v>26</v>
      </c>
      <c r="AA1594" s="62" t="s">
        <v>27</v>
      </c>
      <c r="AB1594" s="32"/>
      <c r="AC1594" s="32" t="s">
        <v>266</v>
      </c>
      <c r="AD1594" s="32" t="str">
        <f t="shared" si="437"/>
        <v/>
      </c>
      <c r="AF1594" s="5" t="str">
        <f t="shared" si="438"/>
        <v>Zulkifli Haribu44193</v>
      </c>
      <c r="AG1594" s="5" t="str">
        <f t="shared" si="439"/>
        <v>BMJ 07044193SELATANNIGHT</v>
      </c>
      <c r="AH1594" s="5" t="str">
        <f t="shared" si="440"/>
        <v>Zulkifli Haribu44193SELATANNIGHT</v>
      </c>
      <c r="AI1594" s="5" t="str">
        <f t="shared" si="441"/>
        <v>BMJ 07044193NIGHT</v>
      </c>
      <c r="AJ1594" s="5" t="str">
        <f t="shared" si="442"/>
        <v>Zulkifli Haribu44193NIGHT</v>
      </c>
      <c r="AK1594" s="5" t="str">
        <f t="shared" si="443"/>
        <v>Zulkifli HaribuBMJ</v>
      </c>
      <c r="AL1594" s="5" t="str">
        <f t="shared" si="445"/>
        <v>1SELATAN</v>
      </c>
      <c r="AM1594" s="5" t="str">
        <f t="shared" si="446"/>
        <v>1 &gt; 3SELATAN12 RODA</v>
      </c>
      <c r="AN1594" s="5" t="str">
        <f t="shared" si="447"/>
        <v>Zulkifli HaribuBMJ1 &gt; 3SELATAN12 RODA</v>
      </c>
      <c r="AO1594" s="5" t="str">
        <f t="shared" si="448"/>
        <v>Zulkifli Haribu1 &gt; 3SELATAN12 RODA</v>
      </c>
      <c r="AP1594" s="5" t="str">
        <f t="shared" si="449"/>
        <v>44193NIGHT</v>
      </c>
    </row>
    <row r="1595" spans="1:42" x14ac:dyDescent="0.3">
      <c r="A1595" s="33">
        <v>1</v>
      </c>
      <c r="B1595" s="33"/>
      <c r="C1595" s="70">
        <v>44193</v>
      </c>
      <c r="D1595" s="71" t="s">
        <v>87</v>
      </c>
      <c r="E1595" s="70">
        <v>44193</v>
      </c>
      <c r="F1595" s="71">
        <v>5157989</v>
      </c>
      <c r="G1595" s="33" t="s">
        <v>38</v>
      </c>
      <c r="H1595" s="33" t="s">
        <v>127</v>
      </c>
      <c r="I1595" s="33" t="s">
        <v>174</v>
      </c>
      <c r="J1595" s="33" t="s">
        <v>115</v>
      </c>
      <c r="K1595" s="63" t="s">
        <v>79</v>
      </c>
      <c r="L1595" s="32" t="str">
        <f t="shared" si="450"/>
        <v>AXOR4843</v>
      </c>
      <c r="M1595" s="32" t="str">
        <f t="shared" si="451"/>
        <v>BMJ</v>
      </c>
      <c r="N1595" s="32" t="str">
        <f t="shared" si="452"/>
        <v>12 RODA</v>
      </c>
      <c r="O1595" s="146">
        <v>0.94650462962962967</v>
      </c>
      <c r="P1595" s="65">
        <v>44193.946504629632</v>
      </c>
      <c r="Q1595" s="65"/>
      <c r="R1595" s="66">
        <v>2</v>
      </c>
      <c r="S1595" s="66">
        <v>53500</v>
      </c>
      <c r="T1595" s="66">
        <v>20060</v>
      </c>
      <c r="U1595" s="67">
        <f t="shared" si="444"/>
        <v>33.44</v>
      </c>
      <c r="V1595" s="66">
        <f t="shared" si="435"/>
        <v>1004537.6</v>
      </c>
      <c r="W1595" s="66" t="str">
        <f t="shared" si="436"/>
        <v>1 &gt; 3</v>
      </c>
      <c r="X1595" s="66">
        <f>A1595+SUMIFS(Presensi!F:F,Presensi!E:E,'Entry Data'!AP1595)</f>
        <v>1</v>
      </c>
      <c r="Y1595" s="66">
        <f>IFERROR(INDEX('Retasi Pricing'!F:F,MATCH('Entry Data'!AM1595,'Retasi Pricing'!E:E,0))*X1595,"")</f>
        <v>38000</v>
      </c>
      <c r="Z1595" s="62" t="s">
        <v>26</v>
      </c>
      <c r="AA1595" s="62" t="s">
        <v>27</v>
      </c>
      <c r="AB1595" s="32"/>
      <c r="AC1595" s="32" t="s">
        <v>266</v>
      </c>
      <c r="AD1595" s="32" t="str">
        <f t="shared" si="437"/>
        <v/>
      </c>
      <c r="AF1595" s="5" t="str">
        <f t="shared" si="438"/>
        <v>Zulkifli Haribu44193</v>
      </c>
      <c r="AG1595" s="5" t="str">
        <f t="shared" si="439"/>
        <v>BMJ 07044193SELATANNIGHT</v>
      </c>
      <c r="AH1595" s="5" t="str">
        <f t="shared" si="440"/>
        <v>Zulkifli Haribu44193SELATANNIGHT</v>
      </c>
      <c r="AI1595" s="5" t="str">
        <f t="shared" si="441"/>
        <v>BMJ 07044193NIGHT</v>
      </c>
      <c r="AJ1595" s="5" t="str">
        <f t="shared" si="442"/>
        <v>Zulkifli Haribu44193NIGHT</v>
      </c>
      <c r="AK1595" s="5" t="str">
        <f t="shared" si="443"/>
        <v>Zulkifli HaribuBMJ</v>
      </c>
      <c r="AL1595" s="5" t="str">
        <f t="shared" si="445"/>
        <v>2SELATAN</v>
      </c>
      <c r="AM1595" s="5" t="str">
        <f t="shared" si="446"/>
        <v>1 &gt; 3SELATAN12 RODA</v>
      </c>
      <c r="AN1595" s="5" t="str">
        <f t="shared" si="447"/>
        <v>Zulkifli HaribuBMJ1 &gt; 3SELATAN12 RODA</v>
      </c>
      <c r="AO1595" s="5" t="str">
        <f t="shared" si="448"/>
        <v>Zulkifli Haribu1 &gt; 3SELATAN12 RODA</v>
      </c>
      <c r="AP1595" s="5" t="str">
        <f t="shared" si="449"/>
        <v>44193NIGHT</v>
      </c>
    </row>
    <row r="1596" spans="1:42" x14ac:dyDescent="0.3">
      <c r="A1596" s="33">
        <v>1</v>
      </c>
      <c r="B1596" s="33"/>
      <c r="C1596" s="70">
        <v>44193</v>
      </c>
      <c r="D1596" s="71" t="s">
        <v>87</v>
      </c>
      <c r="E1596" s="70">
        <v>44193</v>
      </c>
      <c r="F1596" s="71">
        <v>5157859</v>
      </c>
      <c r="G1596" s="33" t="s">
        <v>20</v>
      </c>
      <c r="H1596" s="33" t="s">
        <v>50</v>
      </c>
      <c r="I1596" s="33" t="s">
        <v>51</v>
      </c>
      <c r="J1596" s="33" t="s">
        <v>53</v>
      </c>
      <c r="K1596" s="63" t="s">
        <v>80</v>
      </c>
      <c r="L1596" s="32" t="str">
        <f t="shared" si="450"/>
        <v>AXOR4843</v>
      </c>
      <c r="M1596" s="32" t="str">
        <f t="shared" si="451"/>
        <v>BMJ</v>
      </c>
      <c r="N1596" s="32" t="str">
        <f t="shared" si="452"/>
        <v>12 RODA</v>
      </c>
      <c r="O1596" s="146">
        <v>0.85059027777777774</v>
      </c>
      <c r="P1596" s="65">
        <v>44193.855416666665</v>
      </c>
      <c r="Q1596" s="65"/>
      <c r="R1596" s="66">
        <v>1</v>
      </c>
      <c r="S1596" s="66">
        <v>51240</v>
      </c>
      <c r="T1596" s="66">
        <v>19740</v>
      </c>
      <c r="U1596" s="67">
        <f t="shared" si="444"/>
        <v>31.5</v>
      </c>
      <c r="V1596" s="66">
        <f t="shared" si="435"/>
        <v>638725.5</v>
      </c>
      <c r="W1596" s="66" t="str">
        <f t="shared" si="436"/>
        <v>1 &gt; 4</v>
      </c>
      <c r="X1596" s="66">
        <f>A1596+SUMIFS(Presensi!F:F,Presensi!E:E,'Entry Data'!AP1596)</f>
        <v>1</v>
      </c>
      <c r="Y1596" s="66">
        <f>IFERROR(INDEX('Retasi Pricing'!F:F,MATCH('Entry Data'!AM1596,'Retasi Pricing'!E:E,0))*X1596,"")</f>
        <v>27500</v>
      </c>
      <c r="Z1596" s="62" t="s">
        <v>26</v>
      </c>
      <c r="AA1596" s="62" t="s">
        <v>27</v>
      </c>
      <c r="AB1596" s="32"/>
      <c r="AC1596" s="32" t="s">
        <v>193</v>
      </c>
      <c r="AD1596" s="32" t="str">
        <f t="shared" si="437"/>
        <v/>
      </c>
      <c r="AF1596" s="5" t="str">
        <f t="shared" si="438"/>
        <v>budiyono44193</v>
      </c>
      <c r="AG1596" s="5" t="str">
        <f t="shared" si="439"/>
        <v>BMJ 07144193UTARANIGHT</v>
      </c>
      <c r="AH1596" s="5" t="str">
        <f t="shared" si="440"/>
        <v>budiyono44193UTARANIGHT</v>
      </c>
      <c r="AI1596" s="5" t="str">
        <f t="shared" si="441"/>
        <v>BMJ 07144193NIGHT</v>
      </c>
      <c r="AJ1596" s="5" t="str">
        <f t="shared" si="442"/>
        <v>budiyono44193NIGHT</v>
      </c>
      <c r="AK1596" s="5" t="str">
        <f t="shared" si="443"/>
        <v>budiyonoBMJ</v>
      </c>
      <c r="AL1596" s="5" t="str">
        <f t="shared" si="445"/>
        <v>1UTARA</v>
      </c>
      <c r="AM1596" s="5" t="str">
        <f t="shared" si="446"/>
        <v>1 &gt; 4UTARA12 RODA</v>
      </c>
      <c r="AN1596" s="5" t="str">
        <f t="shared" si="447"/>
        <v>budiyonoBMJ1 &gt; 4UTARA12 RODA</v>
      </c>
      <c r="AO1596" s="5" t="str">
        <f t="shared" si="448"/>
        <v>budiyono1 &gt; 4UTARA12 RODA</v>
      </c>
      <c r="AP1596" s="5" t="str">
        <f t="shared" si="449"/>
        <v>44193NIGHT</v>
      </c>
    </row>
    <row r="1597" spans="1:42" x14ac:dyDescent="0.3">
      <c r="A1597" s="33">
        <v>1</v>
      </c>
      <c r="B1597" s="33"/>
      <c r="C1597" s="70">
        <v>44193</v>
      </c>
      <c r="D1597" s="71" t="s">
        <v>87</v>
      </c>
      <c r="E1597" s="70">
        <v>44194</v>
      </c>
      <c r="F1597" s="71">
        <v>5158106</v>
      </c>
      <c r="G1597" s="33" t="s">
        <v>20</v>
      </c>
      <c r="H1597" s="33" t="s">
        <v>21</v>
      </c>
      <c r="I1597" s="33" t="s">
        <v>45</v>
      </c>
      <c r="J1597" s="33" t="s">
        <v>46</v>
      </c>
      <c r="K1597" s="63" t="s">
        <v>82</v>
      </c>
      <c r="L1597" s="32" t="str">
        <f t="shared" si="450"/>
        <v>AXOR4843</v>
      </c>
      <c r="M1597" s="32" t="str">
        <f t="shared" si="451"/>
        <v>BMJ</v>
      </c>
      <c r="N1597" s="32" t="str">
        <f t="shared" si="452"/>
        <v>12 RODA</v>
      </c>
      <c r="O1597" s="146">
        <v>4.9560185185185186E-2</v>
      </c>
      <c r="P1597" s="65">
        <v>44194.049560185187</v>
      </c>
      <c r="Q1597" s="65"/>
      <c r="R1597" s="66">
        <v>1</v>
      </c>
      <c r="S1597" s="66">
        <v>51480</v>
      </c>
      <c r="T1597" s="66">
        <v>20080</v>
      </c>
      <c r="U1597" s="67">
        <f t="shared" si="444"/>
        <v>31.4</v>
      </c>
      <c r="V1597" s="66">
        <f t="shared" si="435"/>
        <v>636697.79999999993</v>
      </c>
      <c r="W1597" s="66" t="str">
        <f t="shared" si="436"/>
        <v>1 &gt; 4</v>
      </c>
      <c r="X1597" s="66">
        <f>A1597+SUMIFS(Presensi!F:F,Presensi!E:E,'Entry Data'!AP1597)</f>
        <v>1</v>
      </c>
      <c r="Y1597" s="66">
        <f>IFERROR(INDEX('Retasi Pricing'!F:F,MATCH('Entry Data'!AM1597,'Retasi Pricing'!E:E,0))*X1597,"")</f>
        <v>27500</v>
      </c>
      <c r="Z1597" s="62" t="s">
        <v>26</v>
      </c>
      <c r="AA1597" s="62" t="s">
        <v>27</v>
      </c>
      <c r="AB1597" s="32"/>
      <c r="AC1597" s="32" t="s">
        <v>196</v>
      </c>
      <c r="AD1597" s="32" t="str">
        <f t="shared" si="437"/>
        <v/>
      </c>
      <c r="AF1597" s="5" t="str">
        <f t="shared" si="438"/>
        <v>suwarno44193</v>
      </c>
      <c r="AG1597" s="5" t="str">
        <f t="shared" si="439"/>
        <v>BMJ 07244193UTARANIGHT</v>
      </c>
      <c r="AH1597" s="5" t="str">
        <f t="shared" si="440"/>
        <v>suwarno44193UTARANIGHT</v>
      </c>
      <c r="AI1597" s="5" t="str">
        <f t="shared" si="441"/>
        <v>BMJ 07244193NIGHT</v>
      </c>
      <c r="AJ1597" s="5" t="str">
        <f t="shared" si="442"/>
        <v>suwarno44193NIGHT</v>
      </c>
      <c r="AK1597" s="5" t="str">
        <f t="shared" si="443"/>
        <v>suwarnoBMJ</v>
      </c>
      <c r="AL1597" s="5" t="str">
        <f t="shared" si="445"/>
        <v>1UTARA</v>
      </c>
      <c r="AM1597" s="5" t="str">
        <f t="shared" si="446"/>
        <v>1 &gt; 4UTARA12 RODA</v>
      </c>
      <c r="AN1597" s="5" t="str">
        <f t="shared" si="447"/>
        <v>suwarnoBMJ1 &gt; 4UTARA12 RODA</v>
      </c>
      <c r="AO1597" s="5" t="str">
        <f t="shared" si="448"/>
        <v>suwarno1 &gt; 4UTARA12 RODA</v>
      </c>
      <c r="AP1597" s="5" t="str">
        <f t="shared" si="449"/>
        <v>44193NIGHT</v>
      </c>
    </row>
    <row r="1598" spans="1:42" x14ac:dyDescent="0.3">
      <c r="A1598" s="33">
        <v>1</v>
      </c>
      <c r="B1598" s="33"/>
      <c r="C1598" s="70">
        <v>44193</v>
      </c>
      <c r="D1598" s="71" t="s">
        <v>87</v>
      </c>
      <c r="E1598" s="70">
        <v>44194</v>
      </c>
      <c r="F1598" s="71">
        <v>5158101</v>
      </c>
      <c r="G1598" s="33" t="s">
        <v>38</v>
      </c>
      <c r="H1598" s="33" t="s">
        <v>127</v>
      </c>
      <c r="I1598" s="33" t="s">
        <v>174</v>
      </c>
      <c r="J1598" s="33" t="s">
        <v>40</v>
      </c>
      <c r="K1598" s="63" t="s">
        <v>83</v>
      </c>
      <c r="L1598" s="32" t="str">
        <f t="shared" si="450"/>
        <v>AXOR4843</v>
      </c>
      <c r="M1598" s="32" t="str">
        <f t="shared" si="451"/>
        <v>BMJ</v>
      </c>
      <c r="N1598" s="32" t="str">
        <f t="shared" si="452"/>
        <v>12 RODA</v>
      </c>
      <c r="O1598" s="146">
        <v>3.4108796296296297E-2</v>
      </c>
      <c r="P1598" s="65">
        <v>44194.034108796295</v>
      </c>
      <c r="Q1598" s="65"/>
      <c r="R1598" s="66">
        <v>2</v>
      </c>
      <c r="S1598" s="66">
        <v>54380</v>
      </c>
      <c r="T1598" s="66">
        <v>19560</v>
      </c>
      <c r="U1598" s="67">
        <f t="shared" si="444"/>
        <v>34.82</v>
      </c>
      <c r="V1598" s="66">
        <f t="shared" si="435"/>
        <v>1045992.8</v>
      </c>
      <c r="W1598" s="66" t="str">
        <f t="shared" si="436"/>
        <v>1 &gt; 3</v>
      </c>
      <c r="X1598" s="66">
        <f>A1598+SUMIFS(Presensi!F:F,Presensi!E:E,'Entry Data'!AP1598)</f>
        <v>1</v>
      </c>
      <c r="Y1598" s="66">
        <f>IFERROR(INDEX('Retasi Pricing'!F:F,MATCH('Entry Data'!AM1598,'Retasi Pricing'!E:E,0))*X1598,"")</f>
        <v>38000</v>
      </c>
      <c r="Z1598" s="62" t="s">
        <v>26</v>
      </c>
      <c r="AA1598" s="62" t="s">
        <v>27</v>
      </c>
      <c r="AB1598" s="32"/>
      <c r="AC1598" s="32" t="s">
        <v>373</v>
      </c>
      <c r="AD1598" s="32" t="str">
        <f t="shared" si="437"/>
        <v/>
      </c>
      <c r="AF1598" s="5" t="str">
        <f t="shared" si="438"/>
        <v>muchammad44193</v>
      </c>
      <c r="AG1598" s="5" t="str">
        <f t="shared" si="439"/>
        <v>BMJ 07344193SELATANNIGHT</v>
      </c>
      <c r="AH1598" s="5" t="str">
        <f t="shared" si="440"/>
        <v>muchammad44193SELATANNIGHT</v>
      </c>
      <c r="AI1598" s="5" t="str">
        <f t="shared" si="441"/>
        <v>BMJ 07344193NIGHT</v>
      </c>
      <c r="AJ1598" s="5" t="str">
        <f t="shared" si="442"/>
        <v>muchammad44193NIGHT</v>
      </c>
      <c r="AK1598" s="5" t="str">
        <f t="shared" si="443"/>
        <v>muchammadBMJ</v>
      </c>
      <c r="AL1598" s="5" t="str">
        <f t="shared" si="445"/>
        <v>2SELATAN</v>
      </c>
      <c r="AM1598" s="5" t="str">
        <f t="shared" si="446"/>
        <v>1 &gt; 3SELATAN12 RODA</v>
      </c>
      <c r="AN1598" s="5" t="str">
        <f t="shared" si="447"/>
        <v>muchammadBMJ1 &gt; 3SELATAN12 RODA</v>
      </c>
      <c r="AO1598" s="5" t="str">
        <f t="shared" si="448"/>
        <v>muchammad1 &gt; 3SELATAN12 RODA</v>
      </c>
      <c r="AP1598" s="5" t="str">
        <f t="shared" si="449"/>
        <v>44193NIGHT</v>
      </c>
    </row>
    <row r="1599" spans="1:42" x14ac:dyDescent="0.3">
      <c r="A1599" s="33">
        <v>1</v>
      </c>
      <c r="B1599" s="33"/>
      <c r="C1599" s="70">
        <v>44193</v>
      </c>
      <c r="D1599" s="71" t="s">
        <v>87</v>
      </c>
      <c r="E1599" s="70">
        <v>44194</v>
      </c>
      <c r="F1599" s="71">
        <v>5158212</v>
      </c>
      <c r="G1599" s="33" t="s">
        <v>38</v>
      </c>
      <c r="H1599" s="33" t="s">
        <v>127</v>
      </c>
      <c r="I1599" s="33" t="s">
        <v>174</v>
      </c>
      <c r="J1599" s="33" t="s">
        <v>40</v>
      </c>
      <c r="K1599" s="63" t="s">
        <v>83</v>
      </c>
      <c r="L1599" s="32" t="str">
        <f t="shared" si="450"/>
        <v>AXOR4843</v>
      </c>
      <c r="M1599" s="32" t="str">
        <f t="shared" si="451"/>
        <v>BMJ</v>
      </c>
      <c r="N1599" s="32" t="str">
        <f t="shared" si="452"/>
        <v>12 RODA</v>
      </c>
      <c r="O1599" s="146">
        <v>0.13858796296296297</v>
      </c>
      <c r="P1599" s="65">
        <v>44194.13858796296</v>
      </c>
      <c r="Q1599" s="65"/>
      <c r="R1599" s="66">
        <v>3</v>
      </c>
      <c r="S1599" s="66">
        <v>53560</v>
      </c>
      <c r="T1599" s="66">
        <v>19560</v>
      </c>
      <c r="U1599" s="67">
        <f t="shared" si="444"/>
        <v>34</v>
      </c>
      <c r="V1599" s="66">
        <f t="shared" si="435"/>
        <v>1021360</v>
      </c>
      <c r="W1599" s="66" t="str">
        <f t="shared" si="436"/>
        <v>1 &gt; 3</v>
      </c>
      <c r="X1599" s="66">
        <f>A1599+SUMIFS(Presensi!F:F,Presensi!E:E,'Entry Data'!AP1599)</f>
        <v>1</v>
      </c>
      <c r="Y1599" s="66">
        <f>IFERROR(INDEX('Retasi Pricing'!F:F,MATCH('Entry Data'!AM1599,'Retasi Pricing'!E:E,0))*X1599,"")</f>
        <v>38000</v>
      </c>
      <c r="Z1599" s="62" t="s">
        <v>26</v>
      </c>
      <c r="AA1599" s="62" t="s">
        <v>27</v>
      </c>
      <c r="AB1599" s="32"/>
      <c r="AC1599" s="32" t="s">
        <v>373</v>
      </c>
      <c r="AD1599" s="32" t="str">
        <f t="shared" si="437"/>
        <v/>
      </c>
      <c r="AF1599" s="5" t="str">
        <f t="shared" si="438"/>
        <v>muchammad44193</v>
      </c>
      <c r="AG1599" s="5" t="str">
        <f t="shared" si="439"/>
        <v>BMJ 07344193SELATANNIGHT</v>
      </c>
      <c r="AH1599" s="5" t="str">
        <f t="shared" si="440"/>
        <v>muchammad44193SELATANNIGHT</v>
      </c>
      <c r="AI1599" s="5" t="str">
        <f t="shared" si="441"/>
        <v>BMJ 07344193NIGHT</v>
      </c>
      <c r="AJ1599" s="5" t="str">
        <f t="shared" si="442"/>
        <v>muchammad44193NIGHT</v>
      </c>
      <c r="AK1599" s="5" t="str">
        <f t="shared" si="443"/>
        <v>muchammadBMJ</v>
      </c>
      <c r="AL1599" s="5" t="str">
        <f t="shared" si="445"/>
        <v>3SELATAN</v>
      </c>
      <c r="AM1599" s="5" t="str">
        <f t="shared" si="446"/>
        <v>1 &gt; 3SELATAN12 RODA</v>
      </c>
      <c r="AN1599" s="5" t="str">
        <f t="shared" si="447"/>
        <v>muchammadBMJ1 &gt; 3SELATAN12 RODA</v>
      </c>
      <c r="AO1599" s="5" t="str">
        <f t="shared" si="448"/>
        <v>muchammad1 &gt; 3SELATAN12 RODA</v>
      </c>
      <c r="AP1599" s="5" t="str">
        <f t="shared" si="449"/>
        <v>44193NIGHT</v>
      </c>
    </row>
    <row r="1600" spans="1:42" x14ac:dyDescent="0.3">
      <c r="A1600" s="33">
        <v>1</v>
      </c>
      <c r="B1600" s="33"/>
      <c r="C1600" s="70">
        <v>44193</v>
      </c>
      <c r="D1600" s="71" t="s">
        <v>87</v>
      </c>
      <c r="E1600" s="70">
        <v>44194</v>
      </c>
      <c r="F1600" s="71">
        <v>5158313</v>
      </c>
      <c r="G1600" s="33" t="s">
        <v>38</v>
      </c>
      <c r="H1600" s="33" t="s">
        <v>121</v>
      </c>
      <c r="I1600" s="33" t="s">
        <v>103</v>
      </c>
      <c r="J1600" s="33" t="s">
        <v>110</v>
      </c>
      <c r="K1600" s="63" t="s">
        <v>83</v>
      </c>
      <c r="L1600" s="32" t="str">
        <f t="shared" si="450"/>
        <v>AXOR4843</v>
      </c>
      <c r="M1600" s="32" t="str">
        <f t="shared" si="451"/>
        <v>BMJ</v>
      </c>
      <c r="N1600" s="32" t="str">
        <f t="shared" si="452"/>
        <v>12 RODA</v>
      </c>
      <c r="O1600" s="146">
        <v>0.24026620370370369</v>
      </c>
      <c r="P1600" s="65">
        <v>44194.240266203706</v>
      </c>
      <c r="Q1600" s="65"/>
      <c r="R1600" s="66">
        <v>4</v>
      </c>
      <c r="S1600" s="66">
        <v>53800</v>
      </c>
      <c r="T1600" s="66">
        <v>19560</v>
      </c>
      <c r="U1600" s="67">
        <f t="shared" si="444"/>
        <v>34.24</v>
      </c>
      <c r="V1600" s="66">
        <f t="shared" si="435"/>
        <v>1028569.6000000001</v>
      </c>
      <c r="W1600" s="66" t="str">
        <f t="shared" si="436"/>
        <v>&gt; 4</v>
      </c>
      <c r="X1600" s="66">
        <f>A1600+SUMIFS(Presensi!F:F,Presensi!E:E,'Entry Data'!AP1600)</f>
        <v>1</v>
      </c>
      <c r="Y1600" s="66">
        <f>IFERROR(INDEX('Retasi Pricing'!F:F,MATCH('Entry Data'!AM1600,'Retasi Pricing'!E:E,0))*X1600,"")</f>
        <v>45000</v>
      </c>
      <c r="Z1600" s="62" t="s">
        <v>26</v>
      </c>
      <c r="AA1600" s="62" t="s">
        <v>27</v>
      </c>
      <c r="AB1600" s="32"/>
      <c r="AC1600" s="32" t="s">
        <v>373</v>
      </c>
      <c r="AD1600" s="32" t="str">
        <f t="shared" si="437"/>
        <v/>
      </c>
      <c r="AF1600" s="5" t="str">
        <f t="shared" si="438"/>
        <v>muchammad44193</v>
      </c>
      <c r="AG1600" s="5" t="str">
        <f t="shared" si="439"/>
        <v>BMJ 07344193SELATANNIGHT</v>
      </c>
      <c r="AH1600" s="5" t="str">
        <f t="shared" si="440"/>
        <v>muchammad44193SELATANNIGHT</v>
      </c>
      <c r="AI1600" s="5" t="str">
        <f t="shared" si="441"/>
        <v>BMJ 07344193NIGHT</v>
      </c>
      <c r="AJ1600" s="5" t="str">
        <f t="shared" si="442"/>
        <v>muchammad44193NIGHT</v>
      </c>
      <c r="AK1600" s="5" t="str">
        <f t="shared" si="443"/>
        <v>muchammadBMJ</v>
      </c>
      <c r="AL1600" s="5" t="str">
        <f t="shared" si="445"/>
        <v>4SELATAN</v>
      </c>
      <c r="AM1600" s="5" t="str">
        <f t="shared" si="446"/>
        <v>&gt; 4SELATAN12 RODA</v>
      </c>
      <c r="AN1600" s="5" t="str">
        <f t="shared" si="447"/>
        <v>muchammadBMJ&gt; 4SELATAN12 RODA</v>
      </c>
      <c r="AO1600" s="5" t="str">
        <f t="shared" si="448"/>
        <v>muchammad&gt; 4SELATAN12 RODA</v>
      </c>
      <c r="AP1600" s="5" t="str">
        <f t="shared" si="449"/>
        <v>44193NIGHT</v>
      </c>
    </row>
    <row r="1601" spans="1:42" x14ac:dyDescent="0.3">
      <c r="A1601" s="33">
        <v>1</v>
      </c>
      <c r="B1601" s="33"/>
      <c r="C1601" s="70">
        <v>44193</v>
      </c>
      <c r="D1601" s="71" t="s">
        <v>87</v>
      </c>
      <c r="E1601" s="70">
        <v>44193</v>
      </c>
      <c r="F1601" s="71">
        <v>5157896</v>
      </c>
      <c r="G1601" s="33" t="s">
        <v>38</v>
      </c>
      <c r="H1601" s="33" t="s">
        <v>127</v>
      </c>
      <c r="I1601" s="33" t="s">
        <v>174</v>
      </c>
      <c r="J1601" s="33" t="s">
        <v>115</v>
      </c>
      <c r="K1601" s="63" t="s">
        <v>83</v>
      </c>
      <c r="L1601" s="32" t="str">
        <f t="shared" si="450"/>
        <v>AXOR4843</v>
      </c>
      <c r="M1601" s="32" t="str">
        <f t="shared" si="451"/>
        <v>BMJ</v>
      </c>
      <c r="N1601" s="32" t="str">
        <f t="shared" si="452"/>
        <v>12 RODA</v>
      </c>
      <c r="O1601" s="146">
        <v>0.87987268518518524</v>
      </c>
      <c r="P1601" s="65">
        <v>44193.884432870371</v>
      </c>
      <c r="Q1601" s="65"/>
      <c r="R1601" s="66">
        <v>1</v>
      </c>
      <c r="S1601" s="66">
        <v>53680</v>
      </c>
      <c r="T1601" s="66">
        <v>19560</v>
      </c>
      <c r="U1601" s="67">
        <f t="shared" si="444"/>
        <v>34.119999999999997</v>
      </c>
      <c r="V1601" s="66">
        <f t="shared" si="435"/>
        <v>1024964.7999999999</v>
      </c>
      <c r="W1601" s="66" t="str">
        <f t="shared" si="436"/>
        <v>1 &gt; 3</v>
      </c>
      <c r="X1601" s="66">
        <f>A1601+SUMIFS(Presensi!F:F,Presensi!E:E,'Entry Data'!AP1601)</f>
        <v>1</v>
      </c>
      <c r="Y1601" s="66">
        <f>IFERROR(INDEX('Retasi Pricing'!F:F,MATCH('Entry Data'!AM1601,'Retasi Pricing'!E:E,0))*X1601,"")</f>
        <v>38000</v>
      </c>
      <c r="Z1601" s="62" t="s">
        <v>26</v>
      </c>
      <c r="AA1601" s="62" t="s">
        <v>27</v>
      </c>
      <c r="AB1601" s="32"/>
      <c r="AC1601" s="32" t="s">
        <v>373</v>
      </c>
      <c r="AD1601" s="32" t="str">
        <f t="shared" si="437"/>
        <v/>
      </c>
      <c r="AF1601" s="5" t="str">
        <f t="shared" si="438"/>
        <v>muchammad44193</v>
      </c>
      <c r="AG1601" s="5" t="str">
        <f t="shared" si="439"/>
        <v>BMJ 07344193SELATANNIGHT</v>
      </c>
      <c r="AH1601" s="5" t="str">
        <f t="shared" si="440"/>
        <v>muchammad44193SELATANNIGHT</v>
      </c>
      <c r="AI1601" s="5" t="str">
        <f t="shared" si="441"/>
        <v>BMJ 07344193NIGHT</v>
      </c>
      <c r="AJ1601" s="5" t="str">
        <f t="shared" si="442"/>
        <v>muchammad44193NIGHT</v>
      </c>
      <c r="AK1601" s="5" t="str">
        <f t="shared" si="443"/>
        <v>muchammadBMJ</v>
      </c>
      <c r="AL1601" s="5" t="str">
        <f t="shared" si="445"/>
        <v>1SELATAN</v>
      </c>
      <c r="AM1601" s="5" t="str">
        <f t="shared" si="446"/>
        <v>1 &gt; 3SELATAN12 RODA</v>
      </c>
      <c r="AN1601" s="5" t="str">
        <f t="shared" si="447"/>
        <v>muchammadBMJ1 &gt; 3SELATAN12 RODA</v>
      </c>
      <c r="AO1601" s="5" t="str">
        <f t="shared" si="448"/>
        <v>muchammad1 &gt; 3SELATAN12 RODA</v>
      </c>
      <c r="AP1601" s="5" t="str">
        <f t="shared" si="449"/>
        <v>44193NIGHT</v>
      </c>
    </row>
    <row r="1602" spans="1:42" x14ac:dyDescent="0.3">
      <c r="A1602" s="33">
        <v>1</v>
      </c>
      <c r="B1602" s="33"/>
      <c r="C1602" s="70">
        <v>44196</v>
      </c>
      <c r="D1602" s="71" t="s">
        <v>19</v>
      </c>
      <c r="E1602" s="70">
        <v>44196</v>
      </c>
      <c r="F1602" s="71">
        <v>5160565</v>
      </c>
      <c r="G1602" s="33" t="s">
        <v>20</v>
      </c>
      <c r="H1602" s="33" t="s">
        <v>21</v>
      </c>
      <c r="I1602" s="33" t="s">
        <v>51</v>
      </c>
      <c r="J1602" s="33" t="s">
        <v>46</v>
      </c>
      <c r="K1602" s="63" t="s">
        <v>25</v>
      </c>
      <c r="L1602" s="32" t="str">
        <f t="shared" si="450"/>
        <v>CGE370</v>
      </c>
      <c r="M1602" s="32" t="str">
        <f t="shared" si="451"/>
        <v>BMJ II</v>
      </c>
      <c r="N1602" s="32" t="str">
        <f t="shared" si="452"/>
        <v>12 RODA</v>
      </c>
      <c r="O1602" s="146">
        <v>0.35747685185185185</v>
      </c>
      <c r="P1602" s="65">
        <v>0.35747685185185185</v>
      </c>
      <c r="Q1602" s="65"/>
      <c r="R1602" s="66">
        <v>1</v>
      </c>
      <c r="S1602" s="66">
        <v>47080</v>
      </c>
      <c r="T1602" s="66">
        <v>18800</v>
      </c>
      <c r="U1602" s="67">
        <f t="shared" si="444"/>
        <v>28.28</v>
      </c>
      <c r="V1602" s="66">
        <f t="shared" si="435"/>
        <v>573433.56000000006</v>
      </c>
      <c r="W1602" s="66" t="str">
        <f t="shared" si="436"/>
        <v>1 &gt; 4</v>
      </c>
      <c r="X1602" s="66">
        <f>A1602+SUMIFS(Presensi!F:F,Presensi!E:E,'Entry Data'!AP1602)</f>
        <v>1</v>
      </c>
      <c r="Y1602" s="66">
        <f>IFERROR(INDEX('Retasi Pricing'!F:F,MATCH('Entry Data'!AM1602,'Retasi Pricing'!E:E,0))*X1602,"")</f>
        <v>27500</v>
      </c>
      <c r="Z1602" s="62" t="s">
        <v>26</v>
      </c>
      <c r="AA1602" s="62" t="s">
        <v>27</v>
      </c>
      <c r="AB1602" s="32"/>
      <c r="AC1602" s="32" t="s">
        <v>207</v>
      </c>
      <c r="AD1602" s="32" t="str">
        <f t="shared" si="437"/>
        <v/>
      </c>
      <c r="AF1602" s="5" t="str">
        <f t="shared" si="438"/>
        <v>umar abadi44196</v>
      </c>
      <c r="AG1602" s="5" t="str">
        <f t="shared" si="439"/>
        <v>BMJ 04044196UTARADAY</v>
      </c>
      <c r="AH1602" s="5" t="str">
        <f t="shared" si="440"/>
        <v>umar abadi44196UTARADAY</v>
      </c>
      <c r="AI1602" s="5" t="str">
        <f t="shared" si="441"/>
        <v>BMJ 04044196DAY</v>
      </c>
      <c r="AJ1602" s="5" t="str">
        <f t="shared" si="442"/>
        <v>umar abadi44196DAY</v>
      </c>
      <c r="AK1602" s="5" t="str">
        <f t="shared" si="443"/>
        <v>umar abadiBMJ II</v>
      </c>
      <c r="AL1602" s="5" t="str">
        <f t="shared" si="445"/>
        <v>1UTARA</v>
      </c>
      <c r="AM1602" s="5" t="str">
        <f t="shared" si="446"/>
        <v>1 &gt; 4UTARA12 RODA</v>
      </c>
      <c r="AN1602" s="5" t="str">
        <f t="shared" si="447"/>
        <v>umar abadiBMJ II1 &gt; 4UTARA12 RODA</v>
      </c>
      <c r="AO1602" s="5" t="str">
        <f t="shared" si="448"/>
        <v>umar abadi1 &gt; 4UTARA12 RODA</v>
      </c>
      <c r="AP1602" s="5" t="str">
        <f t="shared" si="449"/>
        <v>44196DAY</v>
      </c>
    </row>
    <row r="1603" spans="1:42" x14ac:dyDescent="0.3">
      <c r="A1603" s="33">
        <v>1</v>
      </c>
      <c r="B1603" s="33"/>
      <c r="C1603" s="70">
        <v>44196</v>
      </c>
      <c r="D1603" s="71" t="s">
        <v>19</v>
      </c>
      <c r="E1603" s="70">
        <v>44196</v>
      </c>
      <c r="F1603" s="71">
        <v>5160675</v>
      </c>
      <c r="G1603" s="33" t="s">
        <v>20</v>
      </c>
      <c r="H1603" s="33" t="s">
        <v>21</v>
      </c>
      <c r="I1603" s="33" t="s">
        <v>123</v>
      </c>
      <c r="J1603" s="33" t="s">
        <v>23</v>
      </c>
      <c r="K1603" s="63" t="s">
        <v>25</v>
      </c>
      <c r="L1603" s="32" t="str">
        <f t="shared" si="450"/>
        <v>CGE370</v>
      </c>
      <c r="M1603" s="32" t="str">
        <f t="shared" si="451"/>
        <v>BMJ II</v>
      </c>
      <c r="N1603" s="32" t="str">
        <f t="shared" si="452"/>
        <v>12 RODA</v>
      </c>
      <c r="O1603" s="146">
        <v>0.44761574074074079</v>
      </c>
      <c r="P1603" s="65">
        <v>0.44761574074074079</v>
      </c>
      <c r="Q1603" s="65"/>
      <c r="R1603" s="66">
        <v>2</v>
      </c>
      <c r="S1603" s="66">
        <v>47780</v>
      </c>
      <c r="T1603" s="66">
        <v>18800</v>
      </c>
      <c r="U1603" s="67">
        <f t="shared" si="444"/>
        <v>28.98</v>
      </c>
      <c r="V1603" s="66">
        <f t="shared" si="435"/>
        <v>587627.46</v>
      </c>
      <c r="W1603" s="66" t="str">
        <f t="shared" si="436"/>
        <v>1 &gt; 4</v>
      </c>
      <c r="X1603" s="66">
        <f>A1603+SUMIFS(Presensi!F:F,Presensi!E:E,'Entry Data'!AP1603)</f>
        <v>1</v>
      </c>
      <c r="Y1603" s="66">
        <f>IFERROR(INDEX('Retasi Pricing'!F:F,MATCH('Entry Data'!AM1603,'Retasi Pricing'!E:E,0))*X1603,"")</f>
        <v>27500</v>
      </c>
      <c r="Z1603" s="62" t="s">
        <v>26</v>
      </c>
      <c r="AA1603" s="62" t="s">
        <v>27</v>
      </c>
      <c r="AB1603" s="32"/>
      <c r="AC1603" s="32" t="s">
        <v>207</v>
      </c>
      <c r="AD1603" s="32" t="str">
        <f t="shared" si="437"/>
        <v/>
      </c>
      <c r="AF1603" s="5" t="str">
        <f t="shared" si="438"/>
        <v>umar abadi44196</v>
      </c>
      <c r="AG1603" s="5" t="str">
        <f t="shared" si="439"/>
        <v>BMJ 04044196UTARADAY</v>
      </c>
      <c r="AH1603" s="5" t="str">
        <f t="shared" si="440"/>
        <v>umar abadi44196UTARADAY</v>
      </c>
      <c r="AI1603" s="5" t="str">
        <f t="shared" si="441"/>
        <v>BMJ 04044196DAY</v>
      </c>
      <c r="AJ1603" s="5" t="str">
        <f t="shared" si="442"/>
        <v>umar abadi44196DAY</v>
      </c>
      <c r="AK1603" s="5" t="str">
        <f t="shared" si="443"/>
        <v>umar abadiBMJ II</v>
      </c>
      <c r="AL1603" s="5" t="str">
        <f t="shared" si="445"/>
        <v>2UTARA</v>
      </c>
      <c r="AM1603" s="5" t="str">
        <f t="shared" si="446"/>
        <v>1 &gt; 4UTARA12 RODA</v>
      </c>
      <c r="AN1603" s="5" t="str">
        <f t="shared" si="447"/>
        <v>umar abadiBMJ II1 &gt; 4UTARA12 RODA</v>
      </c>
      <c r="AO1603" s="5" t="str">
        <f t="shared" si="448"/>
        <v>umar abadi1 &gt; 4UTARA12 RODA</v>
      </c>
      <c r="AP1603" s="5" t="str">
        <f t="shared" si="449"/>
        <v>44196DAY</v>
      </c>
    </row>
    <row r="1604" spans="1:42" x14ac:dyDescent="0.3">
      <c r="A1604" s="33">
        <v>1</v>
      </c>
      <c r="B1604" s="33"/>
      <c r="C1604" s="70">
        <v>44196</v>
      </c>
      <c r="D1604" s="71" t="s">
        <v>19</v>
      </c>
      <c r="E1604" s="70">
        <v>44196</v>
      </c>
      <c r="F1604" s="71">
        <v>5160751</v>
      </c>
      <c r="G1604" s="33" t="s">
        <v>20</v>
      </c>
      <c r="H1604" s="33" t="s">
        <v>21</v>
      </c>
      <c r="I1604" s="33" t="s">
        <v>51</v>
      </c>
      <c r="J1604" s="33" t="s">
        <v>46</v>
      </c>
      <c r="K1604" s="63" t="s">
        <v>25</v>
      </c>
      <c r="L1604" s="32" t="str">
        <f t="shared" si="450"/>
        <v>CGE370</v>
      </c>
      <c r="M1604" s="32" t="str">
        <f t="shared" si="451"/>
        <v>BMJ II</v>
      </c>
      <c r="N1604" s="32" t="str">
        <f t="shared" si="452"/>
        <v>12 RODA</v>
      </c>
      <c r="O1604" s="146">
        <v>0.50775462962962969</v>
      </c>
      <c r="P1604" s="65">
        <v>0.50775462962962969</v>
      </c>
      <c r="Q1604" s="65"/>
      <c r="R1604" s="66">
        <v>3</v>
      </c>
      <c r="S1604" s="66">
        <v>47200</v>
      </c>
      <c r="T1604" s="66">
        <v>18800</v>
      </c>
      <c r="U1604" s="67">
        <f t="shared" si="444"/>
        <v>28.4</v>
      </c>
      <c r="V1604" s="66">
        <f t="shared" si="435"/>
        <v>575866.79999999993</v>
      </c>
      <c r="W1604" s="66" t="str">
        <f t="shared" si="436"/>
        <v>1 &gt; 4</v>
      </c>
      <c r="X1604" s="66">
        <f>A1604+SUMIFS(Presensi!F:F,Presensi!E:E,'Entry Data'!AP1604)</f>
        <v>1</v>
      </c>
      <c r="Y1604" s="66">
        <f>IFERROR(INDEX('Retasi Pricing'!F:F,MATCH('Entry Data'!AM1604,'Retasi Pricing'!E:E,0))*X1604,"")</f>
        <v>27500</v>
      </c>
      <c r="Z1604" s="62" t="s">
        <v>26</v>
      </c>
      <c r="AA1604" s="62" t="s">
        <v>27</v>
      </c>
      <c r="AB1604" s="32"/>
      <c r="AC1604" s="32" t="s">
        <v>207</v>
      </c>
      <c r="AD1604" s="32" t="str">
        <f t="shared" si="437"/>
        <v/>
      </c>
      <c r="AF1604" s="5" t="str">
        <f t="shared" si="438"/>
        <v>umar abadi44196</v>
      </c>
      <c r="AG1604" s="5" t="str">
        <f t="shared" si="439"/>
        <v>BMJ 04044196UTARADAY</v>
      </c>
      <c r="AH1604" s="5" t="str">
        <f t="shared" si="440"/>
        <v>umar abadi44196UTARADAY</v>
      </c>
      <c r="AI1604" s="5" t="str">
        <f t="shared" si="441"/>
        <v>BMJ 04044196DAY</v>
      </c>
      <c r="AJ1604" s="5" t="str">
        <f t="shared" si="442"/>
        <v>umar abadi44196DAY</v>
      </c>
      <c r="AK1604" s="5" t="str">
        <f t="shared" si="443"/>
        <v>umar abadiBMJ II</v>
      </c>
      <c r="AL1604" s="5" t="str">
        <f t="shared" si="445"/>
        <v>3UTARA</v>
      </c>
      <c r="AM1604" s="5" t="str">
        <f t="shared" si="446"/>
        <v>1 &gt; 4UTARA12 RODA</v>
      </c>
      <c r="AN1604" s="5" t="str">
        <f t="shared" si="447"/>
        <v>umar abadiBMJ II1 &gt; 4UTARA12 RODA</v>
      </c>
      <c r="AO1604" s="5" t="str">
        <f t="shared" si="448"/>
        <v>umar abadi1 &gt; 4UTARA12 RODA</v>
      </c>
      <c r="AP1604" s="5" t="str">
        <f t="shared" si="449"/>
        <v>44196DAY</v>
      </c>
    </row>
    <row r="1605" spans="1:42" x14ac:dyDescent="0.3">
      <c r="A1605" s="33">
        <v>1</v>
      </c>
      <c r="B1605" s="33"/>
      <c r="C1605" s="70">
        <v>44196</v>
      </c>
      <c r="D1605" s="71" t="s">
        <v>19</v>
      </c>
      <c r="E1605" s="70">
        <v>44196</v>
      </c>
      <c r="F1605" s="71">
        <v>5160814</v>
      </c>
      <c r="G1605" s="33" t="s">
        <v>20</v>
      </c>
      <c r="H1605" s="33" t="s">
        <v>21</v>
      </c>
      <c r="I1605" s="33" t="s">
        <v>51</v>
      </c>
      <c r="J1605" s="33" t="s">
        <v>46</v>
      </c>
      <c r="K1605" s="63" t="s">
        <v>25</v>
      </c>
      <c r="L1605" s="32" t="str">
        <f t="shared" si="450"/>
        <v>CGE370</v>
      </c>
      <c r="M1605" s="32" t="str">
        <f t="shared" si="451"/>
        <v>BMJ II</v>
      </c>
      <c r="N1605" s="32" t="str">
        <f t="shared" si="452"/>
        <v>12 RODA</v>
      </c>
      <c r="O1605" s="146">
        <v>0.57497685185185188</v>
      </c>
      <c r="P1605" s="65">
        <v>0.57497685185185188</v>
      </c>
      <c r="Q1605" s="65"/>
      <c r="R1605" s="66">
        <v>4</v>
      </c>
      <c r="S1605" s="66">
        <v>47360</v>
      </c>
      <c r="T1605" s="66">
        <v>18800</v>
      </c>
      <c r="U1605" s="67">
        <f t="shared" si="444"/>
        <v>28.56</v>
      </c>
      <c r="V1605" s="66">
        <f t="shared" si="435"/>
        <v>579111.11999999988</v>
      </c>
      <c r="W1605" s="66" t="str">
        <f t="shared" si="436"/>
        <v>1 &gt; 4</v>
      </c>
      <c r="X1605" s="66">
        <f>A1605+SUMIFS(Presensi!F:F,Presensi!E:E,'Entry Data'!AP1605)</f>
        <v>1</v>
      </c>
      <c r="Y1605" s="66">
        <f>IFERROR(INDEX('Retasi Pricing'!F:F,MATCH('Entry Data'!AM1605,'Retasi Pricing'!E:E,0))*X1605,"")</f>
        <v>27500</v>
      </c>
      <c r="Z1605" s="62" t="s">
        <v>26</v>
      </c>
      <c r="AA1605" s="62" t="s">
        <v>27</v>
      </c>
      <c r="AB1605" s="32"/>
      <c r="AC1605" s="32" t="s">
        <v>207</v>
      </c>
      <c r="AD1605" s="32" t="str">
        <f t="shared" si="437"/>
        <v/>
      </c>
      <c r="AF1605" s="5" t="str">
        <f t="shared" si="438"/>
        <v>umar abadi44196</v>
      </c>
      <c r="AG1605" s="5" t="str">
        <f t="shared" si="439"/>
        <v>BMJ 04044196UTARADAY</v>
      </c>
      <c r="AH1605" s="5" t="str">
        <f t="shared" si="440"/>
        <v>umar abadi44196UTARADAY</v>
      </c>
      <c r="AI1605" s="5" t="str">
        <f t="shared" si="441"/>
        <v>BMJ 04044196DAY</v>
      </c>
      <c r="AJ1605" s="5" t="str">
        <f t="shared" si="442"/>
        <v>umar abadi44196DAY</v>
      </c>
      <c r="AK1605" s="5" t="str">
        <f t="shared" si="443"/>
        <v>umar abadiBMJ II</v>
      </c>
      <c r="AL1605" s="5" t="str">
        <f t="shared" si="445"/>
        <v>4UTARA</v>
      </c>
      <c r="AM1605" s="5" t="str">
        <f t="shared" si="446"/>
        <v>1 &gt; 4UTARA12 RODA</v>
      </c>
      <c r="AN1605" s="5" t="str">
        <f t="shared" si="447"/>
        <v>umar abadiBMJ II1 &gt; 4UTARA12 RODA</v>
      </c>
      <c r="AO1605" s="5" t="str">
        <f t="shared" si="448"/>
        <v>umar abadi1 &gt; 4UTARA12 RODA</v>
      </c>
      <c r="AP1605" s="5" t="str">
        <f t="shared" si="449"/>
        <v>44196DAY</v>
      </c>
    </row>
    <row r="1606" spans="1:42" x14ac:dyDescent="0.3">
      <c r="A1606" s="33">
        <v>1</v>
      </c>
      <c r="B1606" s="33"/>
      <c r="C1606" s="70">
        <v>44196</v>
      </c>
      <c r="D1606" s="71" t="s">
        <v>19</v>
      </c>
      <c r="E1606" s="70">
        <v>44196</v>
      </c>
      <c r="F1606" s="71">
        <v>5160860</v>
      </c>
      <c r="G1606" s="33" t="s">
        <v>20</v>
      </c>
      <c r="H1606" s="33" t="s">
        <v>21</v>
      </c>
      <c r="I1606" s="33" t="s">
        <v>51</v>
      </c>
      <c r="J1606" s="33" t="s">
        <v>46</v>
      </c>
      <c r="K1606" s="63" t="s">
        <v>25</v>
      </c>
      <c r="L1606" s="32" t="str">
        <f t="shared" si="450"/>
        <v>CGE370</v>
      </c>
      <c r="M1606" s="32" t="str">
        <f t="shared" si="451"/>
        <v>BMJ II</v>
      </c>
      <c r="N1606" s="32" t="str">
        <f t="shared" si="452"/>
        <v>12 RODA</v>
      </c>
      <c r="O1606" s="146">
        <v>0.63156250000000003</v>
      </c>
      <c r="P1606" s="65">
        <v>0.63156250000000003</v>
      </c>
      <c r="Q1606" s="65"/>
      <c r="R1606" s="66">
        <v>5</v>
      </c>
      <c r="S1606" s="66">
        <v>47160</v>
      </c>
      <c r="T1606" s="66">
        <v>18800</v>
      </c>
      <c r="U1606" s="67">
        <f t="shared" si="444"/>
        <v>28.36</v>
      </c>
      <c r="V1606" s="66">
        <f t="shared" si="435"/>
        <v>575055.72</v>
      </c>
      <c r="W1606" s="66" t="str">
        <f t="shared" si="436"/>
        <v>&gt; 5</v>
      </c>
      <c r="X1606" s="66">
        <f>A1606+SUMIFS(Presensi!F:F,Presensi!E:E,'Entry Data'!AP1606)</f>
        <v>1</v>
      </c>
      <c r="Y1606" s="66">
        <f>IFERROR(INDEX('Retasi Pricing'!F:F,MATCH('Entry Data'!AM1606,'Retasi Pricing'!E:E,0))*X1606,"")</f>
        <v>31200</v>
      </c>
      <c r="Z1606" s="62" t="s">
        <v>26</v>
      </c>
      <c r="AA1606" s="62" t="s">
        <v>27</v>
      </c>
      <c r="AB1606" s="32"/>
      <c r="AC1606" s="32" t="s">
        <v>207</v>
      </c>
      <c r="AD1606" s="32" t="str">
        <f t="shared" si="437"/>
        <v/>
      </c>
      <c r="AF1606" s="5" t="str">
        <f t="shared" si="438"/>
        <v>umar abadi44196</v>
      </c>
      <c r="AG1606" s="5" t="str">
        <f t="shared" si="439"/>
        <v>BMJ 04044196UTARADAY</v>
      </c>
      <c r="AH1606" s="5" t="str">
        <f t="shared" si="440"/>
        <v>umar abadi44196UTARADAY</v>
      </c>
      <c r="AI1606" s="5" t="str">
        <f t="shared" si="441"/>
        <v>BMJ 04044196DAY</v>
      </c>
      <c r="AJ1606" s="5" t="str">
        <f t="shared" si="442"/>
        <v>umar abadi44196DAY</v>
      </c>
      <c r="AK1606" s="5" t="str">
        <f t="shared" si="443"/>
        <v>umar abadiBMJ II</v>
      </c>
      <c r="AL1606" s="5" t="str">
        <f t="shared" si="445"/>
        <v>5UTARA</v>
      </c>
      <c r="AM1606" s="5" t="str">
        <f t="shared" si="446"/>
        <v>&gt; 5UTARA12 RODA</v>
      </c>
      <c r="AN1606" s="5" t="str">
        <f t="shared" si="447"/>
        <v>umar abadiBMJ II&gt; 5UTARA12 RODA</v>
      </c>
      <c r="AO1606" s="5" t="str">
        <f t="shared" si="448"/>
        <v>umar abadi&gt; 5UTARA12 RODA</v>
      </c>
      <c r="AP1606" s="5" t="str">
        <f t="shared" si="449"/>
        <v>44196DAY</v>
      </c>
    </row>
    <row r="1607" spans="1:42" s="155" customFormat="1" x14ac:dyDescent="0.3">
      <c r="A1607" s="147">
        <v>1</v>
      </c>
      <c r="B1607" s="147"/>
      <c r="C1607" s="148">
        <v>44196</v>
      </c>
      <c r="D1607" s="149" t="s">
        <v>19</v>
      </c>
      <c r="E1607" s="148">
        <v>44196</v>
      </c>
      <c r="F1607" s="149">
        <v>5160564</v>
      </c>
      <c r="G1607" s="147" t="s">
        <v>20</v>
      </c>
      <c r="H1607" s="147" t="s">
        <v>21</v>
      </c>
      <c r="I1607" s="147" t="s">
        <v>45</v>
      </c>
      <c r="J1607" s="147" t="s">
        <v>46</v>
      </c>
      <c r="K1607" s="150" t="s">
        <v>126</v>
      </c>
      <c r="L1607" s="147" t="str">
        <f t="shared" si="450"/>
        <v>CGE370</v>
      </c>
      <c r="M1607" s="147" t="str">
        <f t="shared" si="451"/>
        <v>BMJ II</v>
      </c>
      <c r="N1607" s="147" t="str">
        <f t="shared" si="452"/>
        <v>12 RODA</v>
      </c>
      <c r="O1607" s="151">
        <v>0.35499999999999998</v>
      </c>
      <c r="P1607" s="152">
        <v>0.35499999999999998</v>
      </c>
      <c r="Q1607" s="152"/>
      <c r="R1607" s="153">
        <v>1</v>
      </c>
      <c r="S1607" s="153">
        <v>44180</v>
      </c>
      <c r="T1607" s="153">
        <v>17340</v>
      </c>
      <c r="U1607" s="154">
        <f t="shared" si="444"/>
        <v>26.84</v>
      </c>
      <c r="V1607" s="153">
        <f t="shared" si="435"/>
        <v>544234.68000000005</v>
      </c>
      <c r="W1607" s="66" t="str">
        <f t="shared" si="436"/>
        <v>1 &gt; 4</v>
      </c>
      <c r="X1607" s="66">
        <f>A1607+SUMIFS(Presensi!F:F,Presensi!E:E,'Entry Data'!AP1607)</f>
        <v>1</v>
      </c>
      <c r="Y1607" s="66">
        <f>IFERROR(INDEX('Retasi Pricing'!F:F,MATCH('Entry Data'!AM1607,'Retasi Pricing'!E:E,0))*X1607,"")</f>
        <v>27500</v>
      </c>
      <c r="Z1607" s="149" t="s">
        <v>26</v>
      </c>
      <c r="AA1607" s="149" t="s">
        <v>27</v>
      </c>
      <c r="AB1607" s="147"/>
      <c r="AC1607" s="147" t="s">
        <v>209</v>
      </c>
      <c r="AD1607" s="147" t="str">
        <f t="shared" si="437"/>
        <v/>
      </c>
      <c r="AF1607" s="155" t="str">
        <f t="shared" si="438"/>
        <v>ahmad supawi44196</v>
      </c>
      <c r="AG1607" s="155" t="str">
        <f t="shared" si="439"/>
        <v>BMJ 04244196UTARADAY</v>
      </c>
      <c r="AH1607" s="155" t="str">
        <f t="shared" si="440"/>
        <v>ahmad supawi44196UTARADAY</v>
      </c>
      <c r="AI1607" s="155" t="str">
        <f t="shared" si="441"/>
        <v>BMJ 04244196DAY</v>
      </c>
      <c r="AJ1607" s="155" t="str">
        <f t="shared" si="442"/>
        <v>ahmad supawi44196DAY</v>
      </c>
      <c r="AK1607" s="155" t="str">
        <f t="shared" si="443"/>
        <v>ahmad supawiBMJ II</v>
      </c>
      <c r="AL1607" s="5" t="str">
        <f t="shared" si="445"/>
        <v>1UTARA</v>
      </c>
      <c r="AM1607" s="5" t="str">
        <f t="shared" si="446"/>
        <v>1 &gt; 4UTARA12 RODA</v>
      </c>
      <c r="AN1607" s="5" t="str">
        <f t="shared" si="447"/>
        <v>ahmad supawiBMJ II1 &gt; 4UTARA12 RODA</v>
      </c>
      <c r="AO1607" s="5" t="str">
        <f t="shared" si="448"/>
        <v>ahmad supawi1 &gt; 4UTARA12 RODA</v>
      </c>
      <c r="AP1607" s="5" t="str">
        <f t="shared" si="449"/>
        <v>44196DAY</v>
      </c>
    </row>
    <row r="1608" spans="1:42" s="155" customFormat="1" x14ac:dyDescent="0.3">
      <c r="A1608" s="147">
        <v>1</v>
      </c>
      <c r="B1608" s="147"/>
      <c r="C1608" s="148">
        <v>44196</v>
      </c>
      <c r="D1608" s="149" t="s">
        <v>19</v>
      </c>
      <c r="E1608" s="148">
        <v>44196</v>
      </c>
      <c r="F1608" s="149">
        <v>5160669</v>
      </c>
      <c r="G1608" s="147" t="s">
        <v>20</v>
      </c>
      <c r="H1608" s="147" t="s">
        <v>21</v>
      </c>
      <c r="I1608" s="147" t="s">
        <v>51</v>
      </c>
      <c r="J1608" s="147" t="s">
        <v>46</v>
      </c>
      <c r="K1608" s="150" t="s">
        <v>126</v>
      </c>
      <c r="L1608" s="147" t="str">
        <f t="shared" si="450"/>
        <v>CGE370</v>
      </c>
      <c r="M1608" s="147" t="str">
        <f t="shared" si="451"/>
        <v>BMJ II</v>
      </c>
      <c r="N1608" s="147" t="str">
        <f t="shared" si="452"/>
        <v>12 RODA</v>
      </c>
      <c r="O1608" s="151">
        <v>0.44140046296296293</v>
      </c>
      <c r="P1608" s="152">
        <v>0.44140046296296293</v>
      </c>
      <c r="Q1608" s="152"/>
      <c r="R1608" s="153">
        <v>2</v>
      </c>
      <c r="S1608" s="153">
        <v>46560</v>
      </c>
      <c r="T1608" s="153">
        <v>17340</v>
      </c>
      <c r="U1608" s="154">
        <f t="shared" si="444"/>
        <v>29.22</v>
      </c>
      <c r="V1608" s="153">
        <f t="shared" si="435"/>
        <v>592493.93999999994</v>
      </c>
      <c r="W1608" s="66" t="str">
        <f t="shared" si="436"/>
        <v>1 &gt; 4</v>
      </c>
      <c r="X1608" s="66">
        <f>A1608+SUMIFS(Presensi!F:F,Presensi!E:E,'Entry Data'!AP1608)</f>
        <v>1</v>
      </c>
      <c r="Y1608" s="66">
        <f>IFERROR(INDEX('Retasi Pricing'!F:F,MATCH('Entry Data'!AM1608,'Retasi Pricing'!E:E,0))*X1608,"")</f>
        <v>27500</v>
      </c>
      <c r="Z1608" s="149" t="s">
        <v>26</v>
      </c>
      <c r="AA1608" s="149" t="s">
        <v>27</v>
      </c>
      <c r="AB1608" s="147"/>
      <c r="AC1608" s="147" t="s">
        <v>209</v>
      </c>
      <c r="AD1608" s="147" t="str">
        <f t="shared" si="437"/>
        <v/>
      </c>
      <c r="AF1608" s="155" t="str">
        <f t="shared" si="438"/>
        <v>ahmad supawi44196</v>
      </c>
      <c r="AG1608" s="155" t="str">
        <f t="shared" si="439"/>
        <v>BMJ 04244196UTARADAY</v>
      </c>
      <c r="AH1608" s="155" t="str">
        <f t="shared" si="440"/>
        <v>ahmad supawi44196UTARADAY</v>
      </c>
      <c r="AI1608" s="155" t="str">
        <f t="shared" si="441"/>
        <v>BMJ 04244196DAY</v>
      </c>
      <c r="AJ1608" s="155" t="str">
        <f t="shared" si="442"/>
        <v>ahmad supawi44196DAY</v>
      </c>
      <c r="AK1608" s="155" t="str">
        <f t="shared" si="443"/>
        <v>ahmad supawiBMJ II</v>
      </c>
      <c r="AL1608" s="5" t="str">
        <f t="shared" si="445"/>
        <v>2UTARA</v>
      </c>
      <c r="AM1608" s="5" t="str">
        <f t="shared" si="446"/>
        <v>1 &gt; 4UTARA12 RODA</v>
      </c>
      <c r="AN1608" s="5" t="str">
        <f t="shared" si="447"/>
        <v>ahmad supawiBMJ II1 &gt; 4UTARA12 RODA</v>
      </c>
      <c r="AO1608" s="5" t="str">
        <f t="shared" si="448"/>
        <v>ahmad supawi1 &gt; 4UTARA12 RODA</v>
      </c>
      <c r="AP1608" s="5" t="str">
        <f t="shared" si="449"/>
        <v>44196DAY</v>
      </c>
    </row>
    <row r="1609" spans="1:42" s="155" customFormat="1" x14ac:dyDescent="0.3">
      <c r="A1609" s="147">
        <v>1</v>
      </c>
      <c r="B1609" s="147"/>
      <c r="C1609" s="148">
        <v>44196</v>
      </c>
      <c r="D1609" s="149" t="s">
        <v>19</v>
      </c>
      <c r="E1609" s="148">
        <v>44196</v>
      </c>
      <c r="F1609" s="149">
        <v>5160843</v>
      </c>
      <c r="G1609" s="147" t="s">
        <v>20</v>
      </c>
      <c r="H1609" s="147" t="s">
        <v>21</v>
      </c>
      <c r="I1609" s="147" t="s">
        <v>51</v>
      </c>
      <c r="J1609" s="147" t="s">
        <v>46</v>
      </c>
      <c r="K1609" s="150" t="s">
        <v>126</v>
      </c>
      <c r="L1609" s="147" t="str">
        <f t="shared" si="450"/>
        <v>CGE370</v>
      </c>
      <c r="M1609" s="147" t="str">
        <f t="shared" si="451"/>
        <v>BMJ II</v>
      </c>
      <c r="N1609" s="147" t="str">
        <f t="shared" si="452"/>
        <v>12 RODA</v>
      </c>
      <c r="O1609" s="151">
        <v>0.6086921296296296</v>
      </c>
      <c r="P1609" s="152">
        <v>0.6086921296296296</v>
      </c>
      <c r="Q1609" s="152"/>
      <c r="R1609" s="153">
        <v>3</v>
      </c>
      <c r="S1609" s="153">
        <v>43940</v>
      </c>
      <c r="T1609" s="153">
        <v>17340</v>
      </c>
      <c r="U1609" s="154">
        <f t="shared" si="444"/>
        <v>26.6</v>
      </c>
      <c r="V1609" s="153">
        <f t="shared" si="435"/>
        <v>539368.20000000007</v>
      </c>
      <c r="W1609" s="66" t="str">
        <f t="shared" si="436"/>
        <v>1 &gt; 4</v>
      </c>
      <c r="X1609" s="66">
        <f>A1609+SUMIFS(Presensi!F:F,Presensi!E:E,'Entry Data'!AP1609)</f>
        <v>1</v>
      </c>
      <c r="Y1609" s="66">
        <f>IFERROR(INDEX('Retasi Pricing'!F:F,MATCH('Entry Data'!AM1609,'Retasi Pricing'!E:E,0))*X1609,"")</f>
        <v>27500</v>
      </c>
      <c r="Z1609" s="149" t="s">
        <v>26</v>
      </c>
      <c r="AA1609" s="149" t="s">
        <v>27</v>
      </c>
      <c r="AB1609" s="147"/>
      <c r="AC1609" s="147" t="s">
        <v>209</v>
      </c>
      <c r="AD1609" s="147" t="str">
        <f t="shared" si="437"/>
        <v/>
      </c>
      <c r="AF1609" s="155" t="str">
        <f t="shared" si="438"/>
        <v>ahmad supawi44196</v>
      </c>
      <c r="AG1609" s="155" t="str">
        <f t="shared" si="439"/>
        <v>BMJ 04244196UTARADAY</v>
      </c>
      <c r="AH1609" s="155" t="str">
        <f t="shared" si="440"/>
        <v>ahmad supawi44196UTARADAY</v>
      </c>
      <c r="AI1609" s="155" t="str">
        <f t="shared" si="441"/>
        <v>BMJ 04244196DAY</v>
      </c>
      <c r="AJ1609" s="155" t="str">
        <f t="shared" si="442"/>
        <v>ahmad supawi44196DAY</v>
      </c>
      <c r="AK1609" s="155" t="str">
        <f t="shared" si="443"/>
        <v>ahmad supawiBMJ II</v>
      </c>
      <c r="AL1609" s="5" t="str">
        <f t="shared" si="445"/>
        <v>3UTARA</v>
      </c>
      <c r="AM1609" s="5" t="str">
        <f t="shared" si="446"/>
        <v>1 &gt; 4UTARA12 RODA</v>
      </c>
      <c r="AN1609" s="5" t="str">
        <f t="shared" si="447"/>
        <v>ahmad supawiBMJ II1 &gt; 4UTARA12 RODA</v>
      </c>
      <c r="AO1609" s="5" t="str">
        <f t="shared" si="448"/>
        <v>ahmad supawi1 &gt; 4UTARA12 RODA</v>
      </c>
      <c r="AP1609" s="5" t="str">
        <f t="shared" si="449"/>
        <v>44196DAY</v>
      </c>
    </row>
    <row r="1610" spans="1:42" x14ac:dyDescent="0.3">
      <c r="A1610" s="33">
        <v>1</v>
      </c>
      <c r="B1610" s="33"/>
      <c r="C1610" s="70">
        <v>44196</v>
      </c>
      <c r="D1610" s="71" t="s">
        <v>19</v>
      </c>
      <c r="E1610" s="70">
        <v>44196</v>
      </c>
      <c r="F1610" s="71">
        <v>5160569</v>
      </c>
      <c r="G1610" s="33" t="s">
        <v>20</v>
      </c>
      <c r="H1610" s="33" t="s">
        <v>21</v>
      </c>
      <c r="I1610" s="33" t="s">
        <v>51</v>
      </c>
      <c r="J1610" s="33" t="s">
        <v>46</v>
      </c>
      <c r="K1610" s="63" t="s">
        <v>33</v>
      </c>
      <c r="L1610" s="32" t="str">
        <f t="shared" si="450"/>
        <v>CGE370</v>
      </c>
      <c r="M1610" s="32" t="str">
        <f t="shared" si="451"/>
        <v>BMJ II</v>
      </c>
      <c r="N1610" s="32" t="str">
        <f t="shared" si="452"/>
        <v>12 RODA</v>
      </c>
      <c r="O1610" s="146">
        <v>0.35896990740740736</v>
      </c>
      <c r="P1610" s="65">
        <v>0.35896990740740736</v>
      </c>
      <c r="Q1610" s="65"/>
      <c r="R1610" s="66">
        <v>1</v>
      </c>
      <c r="S1610" s="66">
        <v>45040</v>
      </c>
      <c r="T1610" s="66">
        <v>17360</v>
      </c>
      <c r="U1610" s="67">
        <f t="shared" si="444"/>
        <v>27.68</v>
      </c>
      <c r="V1610" s="66">
        <f t="shared" ref="V1610:V1673" si="453">IFERROR(VLOOKUP(L1610,harga,2,FALSE),"")*U1610*IFERROR(VLOOKUP(G1610,jarak,2,FALSE),"")</f>
        <v>561267.36</v>
      </c>
      <c r="W1610" s="66" t="str">
        <f t="shared" ref="W1610:W1673" si="454">IFERROR(VLOOKUP(AL1610,Code,2,FALSE),"")</f>
        <v>1 &gt; 4</v>
      </c>
      <c r="X1610" s="66">
        <f>A1610+SUMIFS(Presensi!F:F,Presensi!E:E,'Entry Data'!AP1610)</f>
        <v>1</v>
      </c>
      <c r="Y1610" s="66">
        <f>IFERROR(INDEX('Retasi Pricing'!F:F,MATCH('Entry Data'!AM1610,'Retasi Pricing'!E:E,0))*X1610,"")</f>
        <v>27500</v>
      </c>
      <c r="Z1610" s="62" t="s">
        <v>26</v>
      </c>
      <c r="AA1610" s="62" t="s">
        <v>27</v>
      </c>
      <c r="AB1610" s="32"/>
      <c r="AC1610" s="32" t="s">
        <v>208</v>
      </c>
      <c r="AD1610" s="32" t="str">
        <f t="shared" ref="AD1610:AD1673" si="455">IFERROR(VLOOKUP(AC1610,driver,13,FALSE),"")</f>
        <v/>
      </c>
      <c r="AF1610" s="5" t="str">
        <f t="shared" ref="AF1610:AF1673" si="456">AC1610&amp;C1610</f>
        <v>mulyadi44196</v>
      </c>
      <c r="AG1610" s="5" t="str">
        <f t="shared" ref="AG1610:AG1673" si="457">K1610&amp;C1610&amp;G1610&amp;D1610</f>
        <v>BMJ 04344196UTARADAY</v>
      </c>
      <c r="AH1610" s="5" t="str">
        <f t="shared" ref="AH1610:AH1673" si="458">AC1610&amp;C1610&amp;G1610&amp;D1610</f>
        <v>mulyadi44196UTARADAY</v>
      </c>
      <c r="AI1610" s="5" t="str">
        <f t="shared" ref="AI1610:AI1673" si="459">K1610&amp;C1610&amp;D1610</f>
        <v>BMJ 04344196DAY</v>
      </c>
      <c r="AJ1610" s="5" t="str">
        <f t="shared" ref="AJ1610:AJ1673" si="460">AC1610&amp;C1610&amp;D1610</f>
        <v>mulyadi44196DAY</v>
      </c>
      <c r="AK1610" s="5" t="str">
        <f t="shared" ref="AK1610:AK1673" si="461">AC1610&amp;M1610</f>
        <v>mulyadiBMJ II</v>
      </c>
      <c r="AL1610" s="5" t="str">
        <f t="shared" si="445"/>
        <v>1UTARA</v>
      </c>
      <c r="AM1610" s="5" t="str">
        <f t="shared" si="446"/>
        <v>1 &gt; 4UTARA12 RODA</v>
      </c>
      <c r="AN1610" s="5" t="str">
        <f t="shared" si="447"/>
        <v>mulyadiBMJ II1 &gt; 4UTARA12 RODA</v>
      </c>
      <c r="AO1610" s="5" t="str">
        <f t="shared" si="448"/>
        <v>mulyadi1 &gt; 4UTARA12 RODA</v>
      </c>
      <c r="AP1610" s="5" t="str">
        <f t="shared" si="449"/>
        <v>44196DAY</v>
      </c>
    </row>
    <row r="1611" spans="1:42" x14ac:dyDescent="0.3">
      <c r="A1611" s="33">
        <v>1</v>
      </c>
      <c r="B1611" s="33"/>
      <c r="C1611" s="70">
        <v>44196</v>
      </c>
      <c r="D1611" s="71" t="s">
        <v>19</v>
      </c>
      <c r="E1611" s="70">
        <v>44196</v>
      </c>
      <c r="F1611" s="71">
        <v>5160633</v>
      </c>
      <c r="G1611" s="33" t="s">
        <v>20</v>
      </c>
      <c r="H1611" s="33" t="s">
        <v>21</v>
      </c>
      <c r="I1611" s="33" t="s">
        <v>51</v>
      </c>
      <c r="J1611" s="33" t="s">
        <v>46</v>
      </c>
      <c r="K1611" s="63" t="s">
        <v>33</v>
      </c>
      <c r="L1611" s="32" t="str">
        <f t="shared" si="450"/>
        <v>CGE370</v>
      </c>
      <c r="M1611" s="32" t="str">
        <f t="shared" si="451"/>
        <v>BMJ II</v>
      </c>
      <c r="N1611" s="32" t="str">
        <f t="shared" si="452"/>
        <v>12 RODA</v>
      </c>
      <c r="O1611" s="146">
        <v>0.41302083333333334</v>
      </c>
      <c r="P1611" s="65">
        <v>0.41302083333333334</v>
      </c>
      <c r="Q1611" s="65"/>
      <c r="R1611" s="66">
        <v>2</v>
      </c>
      <c r="S1611" s="66">
        <v>47060</v>
      </c>
      <c r="T1611" s="66">
        <v>17360</v>
      </c>
      <c r="U1611" s="67">
        <f t="shared" ref="U1611:U1674" si="462">(S1611-T1611)/1000</f>
        <v>29.7</v>
      </c>
      <c r="V1611" s="66">
        <f t="shared" si="453"/>
        <v>602226.9</v>
      </c>
      <c r="W1611" s="66" t="str">
        <f t="shared" si="454"/>
        <v>1 &gt; 4</v>
      </c>
      <c r="X1611" s="66">
        <f>A1611+SUMIFS(Presensi!F:F,Presensi!E:E,'Entry Data'!AP1611)</f>
        <v>1</v>
      </c>
      <c r="Y1611" s="66">
        <f>IFERROR(INDEX('Retasi Pricing'!F:F,MATCH('Entry Data'!AM1611,'Retasi Pricing'!E:E,0))*X1611,"")</f>
        <v>27500</v>
      </c>
      <c r="Z1611" s="62" t="s">
        <v>26</v>
      </c>
      <c r="AA1611" s="62" t="s">
        <v>27</v>
      </c>
      <c r="AB1611" s="32"/>
      <c r="AC1611" s="32" t="s">
        <v>208</v>
      </c>
      <c r="AD1611" s="32" t="str">
        <f t="shared" si="455"/>
        <v/>
      </c>
      <c r="AF1611" s="5" t="str">
        <f t="shared" si="456"/>
        <v>mulyadi44196</v>
      </c>
      <c r="AG1611" s="5" t="str">
        <f t="shared" si="457"/>
        <v>BMJ 04344196UTARADAY</v>
      </c>
      <c r="AH1611" s="5" t="str">
        <f t="shared" si="458"/>
        <v>mulyadi44196UTARADAY</v>
      </c>
      <c r="AI1611" s="5" t="str">
        <f t="shared" si="459"/>
        <v>BMJ 04344196DAY</v>
      </c>
      <c r="AJ1611" s="5" t="str">
        <f t="shared" si="460"/>
        <v>mulyadi44196DAY</v>
      </c>
      <c r="AK1611" s="5" t="str">
        <f t="shared" si="461"/>
        <v>mulyadiBMJ II</v>
      </c>
      <c r="AL1611" s="5" t="str">
        <f t="shared" ref="AL1611:AL1674" si="463">Q1611&amp;R1611&amp;G1611</f>
        <v>2UTARA</v>
      </c>
      <c r="AM1611" s="5" t="str">
        <f t="shared" ref="AM1611:AM1674" si="464">W1611&amp;G1611&amp;N1611</f>
        <v>1 &gt; 4UTARA12 RODA</v>
      </c>
      <c r="AN1611" s="5" t="str">
        <f t="shared" ref="AN1611:AN1674" si="465">AC1611&amp;M1611&amp;W1611&amp;G1611&amp;N1611</f>
        <v>mulyadiBMJ II1 &gt; 4UTARA12 RODA</v>
      </c>
      <c r="AO1611" s="5" t="str">
        <f t="shared" ref="AO1611:AO1674" si="466">AC1611&amp;W1611&amp;G1611&amp;N1611</f>
        <v>mulyadi1 &gt; 4UTARA12 RODA</v>
      </c>
      <c r="AP1611" s="5" t="str">
        <f t="shared" ref="AP1611:AP1674" si="467">C1611&amp;D1611</f>
        <v>44196DAY</v>
      </c>
    </row>
    <row r="1612" spans="1:42" x14ac:dyDescent="0.3">
      <c r="A1612" s="33">
        <v>1</v>
      </c>
      <c r="B1612" s="33"/>
      <c r="C1612" s="70">
        <v>44196</v>
      </c>
      <c r="D1612" s="71" t="s">
        <v>19</v>
      </c>
      <c r="E1612" s="70">
        <v>44196</v>
      </c>
      <c r="F1612" s="71">
        <v>5160704</v>
      </c>
      <c r="G1612" s="33" t="s">
        <v>20</v>
      </c>
      <c r="H1612" s="33" t="s">
        <v>21</v>
      </c>
      <c r="I1612" s="33" t="s">
        <v>51</v>
      </c>
      <c r="J1612" s="33" t="s">
        <v>46</v>
      </c>
      <c r="K1612" s="63" t="s">
        <v>33</v>
      </c>
      <c r="L1612" s="32" t="str">
        <f t="shared" si="450"/>
        <v>CGE370</v>
      </c>
      <c r="M1612" s="32" t="str">
        <f t="shared" si="451"/>
        <v>BMJ II</v>
      </c>
      <c r="N1612" s="32" t="str">
        <f t="shared" si="452"/>
        <v>12 RODA</v>
      </c>
      <c r="O1612" s="146">
        <v>0.46795138888888888</v>
      </c>
      <c r="P1612" s="65">
        <v>0.46795138888888888</v>
      </c>
      <c r="Q1612" s="65"/>
      <c r="R1612" s="66">
        <v>3</v>
      </c>
      <c r="S1612" s="66">
        <v>46460</v>
      </c>
      <c r="T1612" s="66">
        <v>17360</v>
      </c>
      <c r="U1612" s="67">
        <f t="shared" si="462"/>
        <v>29.1</v>
      </c>
      <c r="V1612" s="66">
        <f t="shared" si="453"/>
        <v>590060.70000000007</v>
      </c>
      <c r="W1612" s="66" t="str">
        <f t="shared" si="454"/>
        <v>1 &gt; 4</v>
      </c>
      <c r="X1612" s="66">
        <f>A1612+SUMIFS(Presensi!F:F,Presensi!E:E,'Entry Data'!AP1612)</f>
        <v>1</v>
      </c>
      <c r="Y1612" s="66">
        <f>IFERROR(INDEX('Retasi Pricing'!F:F,MATCH('Entry Data'!AM1612,'Retasi Pricing'!E:E,0))*X1612,"")</f>
        <v>27500</v>
      </c>
      <c r="Z1612" s="62" t="s">
        <v>26</v>
      </c>
      <c r="AA1612" s="62" t="s">
        <v>27</v>
      </c>
      <c r="AB1612" s="32"/>
      <c r="AC1612" s="32" t="s">
        <v>208</v>
      </c>
      <c r="AD1612" s="32" t="str">
        <f t="shared" si="455"/>
        <v/>
      </c>
      <c r="AF1612" s="5" t="str">
        <f t="shared" si="456"/>
        <v>mulyadi44196</v>
      </c>
      <c r="AG1612" s="5" t="str">
        <f t="shared" si="457"/>
        <v>BMJ 04344196UTARADAY</v>
      </c>
      <c r="AH1612" s="5" t="str">
        <f t="shared" si="458"/>
        <v>mulyadi44196UTARADAY</v>
      </c>
      <c r="AI1612" s="5" t="str">
        <f t="shared" si="459"/>
        <v>BMJ 04344196DAY</v>
      </c>
      <c r="AJ1612" s="5" t="str">
        <f t="shared" si="460"/>
        <v>mulyadi44196DAY</v>
      </c>
      <c r="AK1612" s="5" t="str">
        <f t="shared" si="461"/>
        <v>mulyadiBMJ II</v>
      </c>
      <c r="AL1612" s="5" t="str">
        <f t="shared" si="463"/>
        <v>3UTARA</v>
      </c>
      <c r="AM1612" s="5" t="str">
        <f t="shared" si="464"/>
        <v>1 &gt; 4UTARA12 RODA</v>
      </c>
      <c r="AN1612" s="5" t="str">
        <f t="shared" si="465"/>
        <v>mulyadiBMJ II1 &gt; 4UTARA12 RODA</v>
      </c>
      <c r="AO1612" s="5" t="str">
        <f t="shared" si="466"/>
        <v>mulyadi1 &gt; 4UTARA12 RODA</v>
      </c>
      <c r="AP1612" s="5" t="str">
        <f t="shared" si="467"/>
        <v>44196DAY</v>
      </c>
    </row>
    <row r="1613" spans="1:42" x14ac:dyDescent="0.3">
      <c r="A1613" s="33">
        <v>1</v>
      </c>
      <c r="B1613" s="33"/>
      <c r="C1613" s="70">
        <v>44196</v>
      </c>
      <c r="D1613" s="71" t="s">
        <v>19</v>
      </c>
      <c r="E1613" s="70">
        <v>44196</v>
      </c>
      <c r="F1613" s="71">
        <v>5160766</v>
      </c>
      <c r="G1613" s="33" t="s">
        <v>20</v>
      </c>
      <c r="H1613" s="33" t="s">
        <v>21</v>
      </c>
      <c r="I1613" s="33" t="s">
        <v>51</v>
      </c>
      <c r="J1613" s="33" t="s">
        <v>46</v>
      </c>
      <c r="K1613" s="63" t="s">
        <v>33</v>
      </c>
      <c r="L1613" s="32" t="str">
        <f t="shared" si="450"/>
        <v>CGE370</v>
      </c>
      <c r="M1613" s="32" t="str">
        <f t="shared" si="451"/>
        <v>BMJ II</v>
      </c>
      <c r="N1613" s="32" t="str">
        <f t="shared" si="452"/>
        <v>12 RODA</v>
      </c>
      <c r="O1613" s="146">
        <v>0.52244212962962966</v>
      </c>
      <c r="P1613" s="65">
        <v>0.52244212962962966</v>
      </c>
      <c r="Q1613" s="65"/>
      <c r="R1613" s="66">
        <v>4</v>
      </c>
      <c r="S1613" s="66">
        <v>44080</v>
      </c>
      <c r="T1613" s="66">
        <v>17360</v>
      </c>
      <c r="U1613" s="67">
        <f t="shared" si="462"/>
        <v>26.72</v>
      </c>
      <c r="V1613" s="66">
        <f t="shared" si="453"/>
        <v>541801.43999999994</v>
      </c>
      <c r="W1613" s="66" t="str">
        <f t="shared" si="454"/>
        <v>1 &gt; 4</v>
      </c>
      <c r="X1613" s="66">
        <f>A1613+SUMIFS(Presensi!F:F,Presensi!E:E,'Entry Data'!AP1613)</f>
        <v>1</v>
      </c>
      <c r="Y1613" s="66">
        <f>IFERROR(INDEX('Retasi Pricing'!F:F,MATCH('Entry Data'!AM1613,'Retasi Pricing'!E:E,0))*X1613,"")</f>
        <v>27500</v>
      </c>
      <c r="Z1613" s="62" t="s">
        <v>26</v>
      </c>
      <c r="AA1613" s="62" t="s">
        <v>27</v>
      </c>
      <c r="AB1613" s="32"/>
      <c r="AC1613" s="32" t="s">
        <v>208</v>
      </c>
      <c r="AD1613" s="32" t="str">
        <f t="shared" si="455"/>
        <v/>
      </c>
      <c r="AF1613" s="5" t="str">
        <f t="shared" si="456"/>
        <v>mulyadi44196</v>
      </c>
      <c r="AG1613" s="5" t="str">
        <f t="shared" si="457"/>
        <v>BMJ 04344196UTARADAY</v>
      </c>
      <c r="AH1613" s="5" t="str">
        <f t="shared" si="458"/>
        <v>mulyadi44196UTARADAY</v>
      </c>
      <c r="AI1613" s="5" t="str">
        <f t="shared" si="459"/>
        <v>BMJ 04344196DAY</v>
      </c>
      <c r="AJ1613" s="5" t="str">
        <f t="shared" si="460"/>
        <v>mulyadi44196DAY</v>
      </c>
      <c r="AK1613" s="5" t="str">
        <f t="shared" si="461"/>
        <v>mulyadiBMJ II</v>
      </c>
      <c r="AL1613" s="5" t="str">
        <f t="shared" si="463"/>
        <v>4UTARA</v>
      </c>
      <c r="AM1613" s="5" t="str">
        <f t="shared" si="464"/>
        <v>1 &gt; 4UTARA12 RODA</v>
      </c>
      <c r="AN1613" s="5" t="str">
        <f t="shared" si="465"/>
        <v>mulyadiBMJ II1 &gt; 4UTARA12 RODA</v>
      </c>
      <c r="AO1613" s="5" t="str">
        <f t="shared" si="466"/>
        <v>mulyadi1 &gt; 4UTARA12 RODA</v>
      </c>
      <c r="AP1613" s="5" t="str">
        <f t="shared" si="467"/>
        <v>44196DAY</v>
      </c>
    </row>
    <row r="1614" spans="1:42" x14ac:dyDescent="0.3">
      <c r="A1614" s="33">
        <v>1</v>
      </c>
      <c r="B1614" s="33"/>
      <c r="C1614" s="70">
        <v>44196</v>
      </c>
      <c r="D1614" s="71" t="s">
        <v>19</v>
      </c>
      <c r="E1614" s="70">
        <v>44196</v>
      </c>
      <c r="F1614" s="71">
        <v>5160821</v>
      </c>
      <c r="G1614" s="33" t="s">
        <v>20</v>
      </c>
      <c r="H1614" s="33" t="s">
        <v>21</v>
      </c>
      <c r="I1614" s="33" t="s">
        <v>51</v>
      </c>
      <c r="J1614" s="33" t="s">
        <v>46</v>
      </c>
      <c r="K1614" s="63" t="s">
        <v>33</v>
      </c>
      <c r="L1614" s="32" t="str">
        <f t="shared" si="450"/>
        <v>CGE370</v>
      </c>
      <c r="M1614" s="32" t="str">
        <f t="shared" si="451"/>
        <v>BMJ II</v>
      </c>
      <c r="N1614" s="32" t="str">
        <f t="shared" si="452"/>
        <v>12 RODA</v>
      </c>
      <c r="O1614" s="146">
        <v>0.5818402777777778</v>
      </c>
      <c r="P1614" s="65">
        <v>0.5818402777777778</v>
      </c>
      <c r="Q1614" s="65"/>
      <c r="R1614" s="66">
        <v>5</v>
      </c>
      <c r="S1614" s="66">
        <v>45940</v>
      </c>
      <c r="T1614" s="66">
        <v>17360</v>
      </c>
      <c r="U1614" s="67">
        <f t="shared" si="462"/>
        <v>28.58</v>
      </c>
      <c r="V1614" s="66">
        <f t="shared" si="453"/>
        <v>579516.65999999992</v>
      </c>
      <c r="W1614" s="66" t="str">
        <f t="shared" si="454"/>
        <v>&gt; 5</v>
      </c>
      <c r="X1614" s="66">
        <f>A1614+SUMIFS(Presensi!F:F,Presensi!E:E,'Entry Data'!AP1614)</f>
        <v>1</v>
      </c>
      <c r="Y1614" s="66">
        <f>IFERROR(INDEX('Retasi Pricing'!F:F,MATCH('Entry Data'!AM1614,'Retasi Pricing'!E:E,0))*X1614,"")</f>
        <v>31200</v>
      </c>
      <c r="Z1614" s="62" t="s">
        <v>26</v>
      </c>
      <c r="AA1614" s="62" t="s">
        <v>27</v>
      </c>
      <c r="AB1614" s="32"/>
      <c r="AC1614" s="32" t="s">
        <v>208</v>
      </c>
      <c r="AD1614" s="32" t="str">
        <f t="shared" si="455"/>
        <v/>
      </c>
      <c r="AF1614" s="5" t="str">
        <f t="shared" si="456"/>
        <v>mulyadi44196</v>
      </c>
      <c r="AG1614" s="5" t="str">
        <f t="shared" si="457"/>
        <v>BMJ 04344196UTARADAY</v>
      </c>
      <c r="AH1614" s="5" t="str">
        <f t="shared" si="458"/>
        <v>mulyadi44196UTARADAY</v>
      </c>
      <c r="AI1614" s="5" t="str">
        <f t="shared" si="459"/>
        <v>BMJ 04344196DAY</v>
      </c>
      <c r="AJ1614" s="5" t="str">
        <f t="shared" si="460"/>
        <v>mulyadi44196DAY</v>
      </c>
      <c r="AK1614" s="5" t="str">
        <f t="shared" si="461"/>
        <v>mulyadiBMJ II</v>
      </c>
      <c r="AL1614" s="5" t="str">
        <f t="shared" si="463"/>
        <v>5UTARA</v>
      </c>
      <c r="AM1614" s="5" t="str">
        <f t="shared" si="464"/>
        <v>&gt; 5UTARA12 RODA</v>
      </c>
      <c r="AN1614" s="5" t="str">
        <f t="shared" si="465"/>
        <v>mulyadiBMJ II&gt; 5UTARA12 RODA</v>
      </c>
      <c r="AO1614" s="5" t="str">
        <f t="shared" si="466"/>
        <v>mulyadi&gt; 5UTARA12 RODA</v>
      </c>
      <c r="AP1614" s="5" t="str">
        <f t="shared" si="467"/>
        <v>44196DAY</v>
      </c>
    </row>
    <row r="1615" spans="1:42" x14ac:dyDescent="0.3">
      <c r="A1615" s="33">
        <v>1</v>
      </c>
      <c r="B1615" s="33"/>
      <c r="C1615" s="70">
        <v>44196</v>
      </c>
      <c r="D1615" s="71" t="s">
        <v>19</v>
      </c>
      <c r="E1615" s="70">
        <v>44196</v>
      </c>
      <c r="F1615" s="71">
        <v>5160862</v>
      </c>
      <c r="G1615" s="33" t="s">
        <v>20</v>
      </c>
      <c r="H1615" s="33" t="s">
        <v>21</v>
      </c>
      <c r="I1615" s="33" t="s">
        <v>51</v>
      </c>
      <c r="J1615" s="33" t="s">
        <v>46</v>
      </c>
      <c r="K1615" s="63" t="s">
        <v>33</v>
      </c>
      <c r="L1615" s="32" t="str">
        <f t="shared" si="450"/>
        <v>CGE370</v>
      </c>
      <c r="M1615" s="32" t="str">
        <f t="shared" si="451"/>
        <v>BMJ II</v>
      </c>
      <c r="N1615" s="32" t="str">
        <f t="shared" si="452"/>
        <v>12 RODA</v>
      </c>
      <c r="O1615" s="146">
        <v>0.63440972222222225</v>
      </c>
      <c r="P1615" s="65">
        <v>0.63440972222222225</v>
      </c>
      <c r="Q1615" s="65"/>
      <c r="R1615" s="66">
        <v>6</v>
      </c>
      <c r="S1615" s="66">
        <v>46500</v>
      </c>
      <c r="T1615" s="66">
        <v>17360</v>
      </c>
      <c r="U1615" s="67">
        <f t="shared" si="462"/>
        <v>29.14</v>
      </c>
      <c r="V1615" s="66">
        <f t="shared" si="453"/>
        <v>590871.78</v>
      </c>
      <c r="W1615" s="66" t="str">
        <f t="shared" si="454"/>
        <v>&gt; 6</v>
      </c>
      <c r="X1615" s="66">
        <f>A1615+SUMIFS(Presensi!F:F,Presensi!E:E,'Entry Data'!AP1615)</f>
        <v>1</v>
      </c>
      <c r="Y1615" s="66">
        <f>IFERROR(INDEX('Retasi Pricing'!F:F,MATCH('Entry Data'!AM1615,'Retasi Pricing'!E:E,0))*X1615,"")</f>
        <v>34450</v>
      </c>
      <c r="Z1615" s="62" t="s">
        <v>26</v>
      </c>
      <c r="AA1615" s="62" t="s">
        <v>27</v>
      </c>
      <c r="AB1615" s="32"/>
      <c r="AC1615" s="32" t="s">
        <v>208</v>
      </c>
      <c r="AD1615" s="32" t="str">
        <f t="shared" si="455"/>
        <v/>
      </c>
      <c r="AF1615" s="5" t="str">
        <f t="shared" si="456"/>
        <v>mulyadi44196</v>
      </c>
      <c r="AG1615" s="5" t="str">
        <f t="shared" si="457"/>
        <v>BMJ 04344196UTARADAY</v>
      </c>
      <c r="AH1615" s="5" t="str">
        <f t="shared" si="458"/>
        <v>mulyadi44196UTARADAY</v>
      </c>
      <c r="AI1615" s="5" t="str">
        <f t="shared" si="459"/>
        <v>BMJ 04344196DAY</v>
      </c>
      <c r="AJ1615" s="5" t="str">
        <f t="shared" si="460"/>
        <v>mulyadi44196DAY</v>
      </c>
      <c r="AK1615" s="5" t="str">
        <f t="shared" si="461"/>
        <v>mulyadiBMJ II</v>
      </c>
      <c r="AL1615" s="5" t="str">
        <f t="shared" si="463"/>
        <v>6UTARA</v>
      </c>
      <c r="AM1615" s="5" t="str">
        <f t="shared" si="464"/>
        <v>&gt; 6UTARA12 RODA</v>
      </c>
      <c r="AN1615" s="5" t="str">
        <f t="shared" si="465"/>
        <v>mulyadiBMJ II&gt; 6UTARA12 RODA</v>
      </c>
      <c r="AO1615" s="5" t="str">
        <f t="shared" si="466"/>
        <v>mulyadi&gt; 6UTARA12 RODA</v>
      </c>
      <c r="AP1615" s="5" t="str">
        <f t="shared" si="467"/>
        <v>44196DAY</v>
      </c>
    </row>
    <row r="1616" spans="1:42" x14ac:dyDescent="0.3">
      <c r="A1616" s="33">
        <v>1</v>
      </c>
      <c r="B1616" s="33"/>
      <c r="C1616" s="70">
        <v>44196</v>
      </c>
      <c r="D1616" s="71" t="s">
        <v>19</v>
      </c>
      <c r="E1616" s="70">
        <v>44196</v>
      </c>
      <c r="F1616" s="71">
        <v>5160592</v>
      </c>
      <c r="G1616" s="33" t="s">
        <v>20</v>
      </c>
      <c r="H1616" s="33" t="s">
        <v>21</v>
      </c>
      <c r="I1616" s="33" t="s">
        <v>51</v>
      </c>
      <c r="J1616" s="33" t="s">
        <v>46</v>
      </c>
      <c r="K1616" s="63" t="s">
        <v>107</v>
      </c>
      <c r="L1616" s="32" t="str">
        <f t="shared" si="450"/>
        <v>CGE370</v>
      </c>
      <c r="M1616" s="32" t="str">
        <f t="shared" si="451"/>
        <v>BMJ II</v>
      </c>
      <c r="N1616" s="32" t="str">
        <f t="shared" si="452"/>
        <v>12 RODA</v>
      </c>
      <c r="O1616" s="146">
        <v>0.37584490740740745</v>
      </c>
      <c r="P1616" s="65">
        <v>0.37584490740740745</v>
      </c>
      <c r="Q1616" s="65"/>
      <c r="R1616" s="66">
        <v>1</v>
      </c>
      <c r="S1616" s="66">
        <v>44980</v>
      </c>
      <c r="T1616" s="66">
        <v>17080</v>
      </c>
      <c r="U1616" s="67">
        <f t="shared" si="462"/>
        <v>27.9</v>
      </c>
      <c r="V1616" s="66">
        <f t="shared" si="453"/>
        <v>565728.29999999993</v>
      </c>
      <c r="W1616" s="66" t="str">
        <f t="shared" si="454"/>
        <v>1 &gt; 4</v>
      </c>
      <c r="X1616" s="66">
        <f>A1616+SUMIFS(Presensi!F:F,Presensi!E:E,'Entry Data'!AP1616)</f>
        <v>1</v>
      </c>
      <c r="Y1616" s="66">
        <f>IFERROR(INDEX('Retasi Pricing'!F:F,MATCH('Entry Data'!AM1616,'Retasi Pricing'!E:E,0))*X1616,"")</f>
        <v>27500</v>
      </c>
      <c r="Z1616" s="62" t="s">
        <v>26</v>
      </c>
      <c r="AA1616" s="62" t="s">
        <v>27</v>
      </c>
      <c r="AB1616" s="32"/>
      <c r="AC1616" s="32" t="s">
        <v>198</v>
      </c>
      <c r="AD1616" s="32" t="str">
        <f t="shared" si="455"/>
        <v/>
      </c>
      <c r="AF1616" s="5" t="str">
        <f t="shared" si="456"/>
        <v>mustamin44196</v>
      </c>
      <c r="AG1616" s="5" t="str">
        <f t="shared" si="457"/>
        <v>BMJ 04444196UTARADAY</v>
      </c>
      <c r="AH1616" s="5" t="str">
        <f t="shared" si="458"/>
        <v>mustamin44196UTARADAY</v>
      </c>
      <c r="AI1616" s="5" t="str">
        <f t="shared" si="459"/>
        <v>BMJ 04444196DAY</v>
      </c>
      <c r="AJ1616" s="5" t="str">
        <f t="shared" si="460"/>
        <v>mustamin44196DAY</v>
      </c>
      <c r="AK1616" s="5" t="str">
        <f t="shared" si="461"/>
        <v>mustaminBMJ II</v>
      </c>
      <c r="AL1616" s="5" t="str">
        <f t="shared" si="463"/>
        <v>1UTARA</v>
      </c>
      <c r="AM1616" s="5" t="str">
        <f t="shared" si="464"/>
        <v>1 &gt; 4UTARA12 RODA</v>
      </c>
      <c r="AN1616" s="5" t="str">
        <f t="shared" si="465"/>
        <v>mustaminBMJ II1 &gt; 4UTARA12 RODA</v>
      </c>
      <c r="AO1616" s="5" t="str">
        <f t="shared" si="466"/>
        <v>mustamin1 &gt; 4UTARA12 RODA</v>
      </c>
      <c r="AP1616" s="5" t="str">
        <f t="shared" si="467"/>
        <v>44196DAY</v>
      </c>
    </row>
    <row r="1617" spans="1:42" x14ac:dyDescent="0.3">
      <c r="A1617" s="33">
        <v>1</v>
      </c>
      <c r="B1617" s="33"/>
      <c r="C1617" s="70">
        <v>44196</v>
      </c>
      <c r="D1617" s="71" t="s">
        <v>19</v>
      </c>
      <c r="E1617" s="70">
        <v>44196</v>
      </c>
      <c r="F1617" s="71">
        <v>5160665</v>
      </c>
      <c r="G1617" s="33" t="s">
        <v>20</v>
      </c>
      <c r="H1617" s="33" t="s">
        <v>21</v>
      </c>
      <c r="I1617" s="33" t="s">
        <v>51</v>
      </c>
      <c r="J1617" s="33" t="s">
        <v>46</v>
      </c>
      <c r="K1617" s="63" t="s">
        <v>107</v>
      </c>
      <c r="L1617" s="32" t="str">
        <f t="shared" si="450"/>
        <v>CGE370</v>
      </c>
      <c r="M1617" s="32" t="str">
        <f t="shared" si="451"/>
        <v>BMJ II</v>
      </c>
      <c r="N1617" s="32" t="str">
        <f t="shared" si="452"/>
        <v>12 RODA</v>
      </c>
      <c r="O1617" s="146">
        <v>0.43679398148148146</v>
      </c>
      <c r="P1617" s="65">
        <v>0.43679398148148146</v>
      </c>
      <c r="Q1617" s="65"/>
      <c r="R1617" s="66">
        <v>2</v>
      </c>
      <c r="S1617" s="66">
        <v>47800</v>
      </c>
      <c r="T1617" s="66">
        <v>17080</v>
      </c>
      <c r="U1617" s="67">
        <f t="shared" si="462"/>
        <v>30.72</v>
      </c>
      <c r="V1617" s="66">
        <f t="shared" si="453"/>
        <v>622909.43999999994</v>
      </c>
      <c r="W1617" s="66" t="str">
        <f t="shared" si="454"/>
        <v>1 &gt; 4</v>
      </c>
      <c r="X1617" s="66">
        <f>A1617+SUMIFS(Presensi!F:F,Presensi!E:E,'Entry Data'!AP1617)</f>
        <v>1</v>
      </c>
      <c r="Y1617" s="66">
        <f>IFERROR(INDEX('Retasi Pricing'!F:F,MATCH('Entry Data'!AM1617,'Retasi Pricing'!E:E,0))*X1617,"")</f>
        <v>27500</v>
      </c>
      <c r="Z1617" s="62" t="s">
        <v>26</v>
      </c>
      <c r="AA1617" s="62" t="s">
        <v>27</v>
      </c>
      <c r="AB1617" s="32"/>
      <c r="AC1617" s="32" t="s">
        <v>198</v>
      </c>
      <c r="AD1617" s="32" t="str">
        <f t="shared" si="455"/>
        <v/>
      </c>
      <c r="AF1617" s="5" t="str">
        <f t="shared" si="456"/>
        <v>mustamin44196</v>
      </c>
      <c r="AG1617" s="5" t="str">
        <f t="shared" si="457"/>
        <v>BMJ 04444196UTARADAY</v>
      </c>
      <c r="AH1617" s="5" t="str">
        <f t="shared" si="458"/>
        <v>mustamin44196UTARADAY</v>
      </c>
      <c r="AI1617" s="5" t="str">
        <f t="shared" si="459"/>
        <v>BMJ 04444196DAY</v>
      </c>
      <c r="AJ1617" s="5" t="str">
        <f t="shared" si="460"/>
        <v>mustamin44196DAY</v>
      </c>
      <c r="AK1617" s="5" t="str">
        <f t="shared" si="461"/>
        <v>mustaminBMJ II</v>
      </c>
      <c r="AL1617" s="5" t="str">
        <f t="shared" si="463"/>
        <v>2UTARA</v>
      </c>
      <c r="AM1617" s="5" t="str">
        <f t="shared" si="464"/>
        <v>1 &gt; 4UTARA12 RODA</v>
      </c>
      <c r="AN1617" s="5" t="str">
        <f t="shared" si="465"/>
        <v>mustaminBMJ II1 &gt; 4UTARA12 RODA</v>
      </c>
      <c r="AO1617" s="5" t="str">
        <f t="shared" si="466"/>
        <v>mustamin1 &gt; 4UTARA12 RODA</v>
      </c>
      <c r="AP1617" s="5" t="str">
        <f t="shared" si="467"/>
        <v>44196DAY</v>
      </c>
    </row>
    <row r="1618" spans="1:42" x14ac:dyDescent="0.3">
      <c r="A1618" s="33">
        <v>1</v>
      </c>
      <c r="B1618" s="33"/>
      <c r="C1618" s="70">
        <v>44196</v>
      </c>
      <c r="D1618" s="71" t="s">
        <v>19</v>
      </c>
      <c r="E1618" s="70">
        <v>44196</v>
      </c>
      <c r="F1618" s="71">
        <v>5160771</v>
      </c>
      <c r="G1618" s="33" t="s">
        <v>20</v>
      </c>
      <c r="H1618" s="33" t="s">
        <v>21</v>
      </c>
      <c r="I1618" s="33" t="s">
        <v>51</v>
      </c>
      <c r="J1618" s="33" t="s">
        <v>46</v>
      </c>
      <c r="K1618" s="63" t="s">
        <v>107</v>
      </c>
      <c r="L1618" s="32" t="str">
        <f t="shared" si="450"/>
        <v>CGE370</v>
      </c>
      <c r="M1618" s="32" t="str">
        <f t="shared" si="451"/>
        <v>BMJ II</v>
      </c>
      <c r="N1618" s="32" t="str">
        <f t="shared" si="452"/>
        <v>12 RODA</v>
      </c>
      <c r="O1618" s="146">
        <v>0.5332175925925926</v>
      </c>
      <c r="P1618" s="65">
        <v>0.5332175925925926</v>
      </c>
      <c r="Q1618" s="65"/>
      <c r="R1618" s="66">
        <v>3</v>
      </c>
      <c r="S1618" s="66">
        <v>47520</v>
      </c>
      <c r="T1618" s="66">
        <v>17080</v>
      </c>
      <c r="U1618" s="67">
        <f t="shared" si="462"/>
        <v>30.44</v>
      </c>
      <c r="V1618" s="66">
        <f t="shared" si="453"/>
        <v>617231.88000000012</v>
      </c>
      <c r="W1618" s="66" t="str">
        <f t="shared" si="454"/>
        <v>1 &gt; 4</v>
      </c>
      <c r="X1618" s="66">
        <f>A1618+SUMIFS(Presensi!F:F,Presensi!E:E,'Entry Data'!AP1618)</f>
        <v>1</v>
      </c>
      <c r="Y1618" s="66">
        <f>IFERROR(INDEX('Retasi Pricing'!F:F,MATCH('Entry Data'!AM1618,'Retasi Pricing'!E:E,0))*X1618,"")</f>
        <v>27500</v>
      </c>
      <c r="Z1618" s="62" t="s">
        <v>26</v>
      </c>
      <c r="AA1618" s="62" t="s">
        <v>27</v>
      </c>
      <c r="AB1618" s="32"/>
      <c r="AC1618" s="32" t="s">
        <v>198</v>
      </c>
      <c r="AD1618" s="32" t="str">
        <f t="shared" si="455"/>
        <v/>
      </c>
      <c r="AF1618" s="5" t="str">
        <f t="shared" si="456"/>
        <v>mustamin44196</v>
      </c>
      <c r="AG1618" s="5" t="str">
        <f t="shared" si="457"/>
        <v>BMJ 04444196UTARADAY</v>
      </c>
      <c r="AH1618" s="5" t="str">
        <f t="shared" si="458"/>
        <v>mustamin44196UTARADAY</v>
      </c>
      <c r="AI1618" s="5" t="str">
        <f t="shared" si="459"/>
        <v>BMJ 04444196DAY</v>
      </c>
      <c r="AJ1618" s="5" t="str">
        <f t="shared" si="460"/>
        <v>mustamin44196DAY</v>
      </c>
      <c r="AK1618" s="5" t="str">
        <f t="shared" si="461"/>
        <v>mustaminBMJ II</v>
      </c>
      <c r="AL1618" s="5" t="str">
        <f t="shared" si="463"/>
        <v>3UTARA</v>
      </c>
      <c r="AM1618" s="5" t="str">
        <f t="shared" si="464"/>
        <v>1 &gt; 4UTARA12 RODA</v>
      </c>
      <c r="AN1618" s="5" t="str">
        <f t="shared" si="465"/>
        <v>mustaminBMJ II1 &gt; 4UTARA12 RODA</v>
      </c>
      <c r="AO1618" s="5" t="str">
        <f t="shared" si="466"/>
        <v>mustamin1 &gt; 4UTARA12 RODA</v>
      </c>
      <c r="AP1618" s="5" t="str">
        <f t="shared" si="467"/>
        <v>44196DAY</v>
      </c>
    </row>
    <row r="1619" spans="1:42" x14ac:dyDescent="0.3">
      <c r="A1619" s="33">
        <v>1</v>
      </c>
      <c r="B1619" s="33"/>
      <c r="C1619" s="70">
        <v>44196</v>
      </c>
      <c r="D1619" s="71" t="s">
        <v>19</v>
      </c>
      <c r="E1619" s="70">
        <v>44196</v>
      </c>
      <c r="F1619" s="71">
        <v>5160859</v>
      </c>
      <c r="G1619" s="33" t="s">
        <v>20</v>
      </c>
      <c r="H1619" s="33" t="s">
        <v>21</v>
      </c>
      <c r="I1619" s="33" t="s">
        <v>51</v>
      </c>
      <c r="J1619" s="33" t="s">
        <v>46</v>
      </c>
      <c r="K1619" s="63" t="s">
        <v>107</v>
      </c>
      <c r="L1619" s="32" t="str">
        <f t="shared" si="450"/>
        <v>CGE370</v>
      </c>
      <c r="M1619" s="32" t="str">
        <f t="shared" si="451"/>
        <v>BMJ II</v>
      </c>
      <c r="N1619" s="32" t="str">
        <f t="shared" si="452"/>
        <v>12 RODA</v>
      </c>
      <c r="O1619" s="146">
        <v>0.63130787037037039</v>
      </c>
      <c r="P1619" s="65">
        <v>0.63130787037037039</v>
      </c>
      <c r="Q1619" s="65"/>
      <c r="R1619" s="66">
        <v>4</v>
      </c>
      <c r="S1619" s="66">
        <v>44500</v>
      </c>
      <c r="T1619" s="66">
        <v>17080</v>
      </c>
      <c r="U1619" s="67">
        <f t="shared" si="462"/>
        <v>27.42</v>
      </c>
      <c r="V1619" s="66">
        <f t="shared" si="453"/>
        <v>555995.34000000008</v>
      </c>
      <c r="W1619" s="66" t="str">
        <f t="shared" si="454"/>
        <v>1 &gt; 4</v>
      </c>
      <c r="X1619" s="66">
        <f>A1619+SUMIFS(Presensi!F:F,Presensi!E:E,'Entry Data'!AP1619)</f>
        <v>1</v>
      </c>
      <c r="Y1619" s="66">
        <f>IFERROR(INDEX('Retasi Pricing'!F:F,MATCH('Entry Data'!AM1619,'Retasi Pricing'!E:E,0))*X1619,"")</f>
        <v>27500</v>
      </c>
      <c r="Z1619" s="62" t="s">
        <v>26</v>
      </c>
      <c r="AA1619" s="62" t="s">
        <v>27</v>
      </c>
      <c r="AB1619" s="32"/>
      <c r="AC1619" s="32" t="s">
        <v>198</v>
      </c>
      <c r="AD1619" s="32" t="str">
        <f t="shared" si="455"/>
        <v/>
      </c>
      <c r="AF1619" s="5" t="str">
        <f t="shared" si="456"/>
        <v>mustamin44196</v>
      </c>
      <c r="AG1619" s="5" t="str">
        <f t="shared" si="457"/>
        <v>BMJ 04444196UTARADAY</v>
      </c>
      <c r="AH1619" s="5" t="str">
        <f t="shared" si="458"/>
        <v>mustamin44196UTARADAY</v>
      </c>
      <c r="AI1619" s="5" t="str">
        <f t="shared" si="459"/>
        <v>BMJ 04444196DAY</v>
      </c>
      <c r="AJ1619" s="5" t="str">
        <f t="shared" si="460"/>
        <v>mustamin44196DAY</v>
      </c>
      <c r="AK1619" s="5" t="str">
        <f t="shared" si="461"/>
        <v>mustaminBMJ II</v>
      </c>
      <c r="AL1619" s="5" t="str">
        <f t="shared" si="463"/>
        <v>4UTARA</v>
      </c>
      <c r="AM1619" s="5" t="str">
        <f t="shared" si="464"/>
        <v>1 &gt; 4UTARA12 RODA</v>
      </c>
      <c r="AN1619" s="5" t="str">
        <f t="shared" si="465"/>
        <v>mustaminBMJ II1 &gt; 4UTARA12 RODA</v>
      </c>
      <c r="AO1619" s="5" t="str">
        <f t="shared" si="466"/>
        <v>mustamin1 &gt; 4UTARA12 RODA</v>
      </c>
      <c r="AP1619" s="5" t="str">
        <f t="shared" si="467"/>
        <v>44196DAY</v>
      </c>
    </row>
    <row r="1620" spans="1:42" x14ac:dyDescent="0.3">
      <c r="A1620" s="33">
        <v>1</v>
      </c>
      <c r="B1620" s="33"/>
      <c r="C1620" s="70">
        <v>44196</v>
      </c>
      <c r="D1620" s="71" t="s">
        <v>19</v>
      </c>
      <c r="E1620" s="70">
        <v>44196</v>
      </c>
      <c r="F1620" s="71">
        <v>5160581</v>
      </c>
      <c r="G1620" s="33" t="s">
        <v>20</v>
      </c>
      <c r="H1620" s="33" t="s">
        <v>21</v>
      </c>
      <c r="I1620" s="33" t="s">
        <v>51</v>
      </c>
      <c r="J1620" s="33" t="s">
        <v>46</v>
      </c>
      <c r="K1620" s="63" t="s">
        <v>35</v>
      </c>
      <c r="L1620" s="32" t="str">
        <f t="shared" si="450"/>
        <v>CGE370</v>
      </c>
      <c r="M1620" s="32" t="str">
        <f t="shared" si="451"/>
        <v>BMJ II</v>
      </c>
      <c r="N1620" s="32" t="str">
        <f t="shared" si="452"/>
        <v>12 RODA</v>
      </c>
      <c r="O1620" s="146">
        <v>0.36725694444444446</v>
      </c>
      <c r="P1620" s="65">
        <v>0.36725694444444446</v>
      </c>
      <c r="Q1620" s="65"/>
      <c r="R1620" s="66">
        <v>1</v>
      </c>
      <c r="S1620" s="66">
        <v>44860</v>
      </c>
      <c r="T1620" s="66">
        <v>17020</v>
      </c>
      <c r="U1620" s="67">
        <f t="shared" si="462"/>
        <v>27.84</v>
      </c>
      <c r="V1620" s="66">
        <f t="shared" si="453"/>
        <v>564511.68000000005</v>
      </c>
      <c r="W1620" s="66" t="str">
        <f t="shared" si="454"/>
        <v>1 &gt; 4</v>
      </c>
      <c r="X1620" s="66">
        <f>A1620+SUMIFS(Presensi!F:F,Presensi!E:E,'Entry Data'!AP1620)</f>
        <v>1</v>
      </c>
      <c r="Y1620" s="66">
        <f>IFERROR(INDEX('Retasi Pricing'!F:F,MATCH('Entry Data'!AM1620,'Retasi Pricing'!E:E,0))*X1620,"")</f>
        <v>27500</v>
      </c>
      <c r="Z1620" s="62" t="s">
        <v>26</v>
      </c>
      <c r="AA1620" s="62" t="s">
        <v>27</v>
      </c>
      <c r="AB1620" s="32"/>
      <c r="AC1620" s="32" t="s">
        <v>200</v>
      </c>
      <c r="AD1620" s="32" t="str">
        <f t="shared" si="455"/>
        <v/>
      </c>
      <c r="AF1620" s="5" t="str">
        <f t="shared" si="456"/>
        <v>teguh sugeng44196</v>
      </c>
      <c r="AG1620" s="5" t="str">
        <f t="shared" si="457"/>
        <v>BMJ 04544196UTARADAY</v>
      </c>
      <c r="AH1620" s="5" t="str">
        <f t="shared" si="458"/>
        <v>teguh sugeng44196UTARADAY</v>
      </c>
      <c r="AI1620" s="5" t="str">
        <f t="shared" si="459"/>
        <v>BMJ 04544196DAY</v>
      </c>
      <c r="AJ1620" s="5" t="str">
        <f t="shared" si="460"/>
        <v>teguh sugeng44196DAY</v>
      </c>
      <c r="AK1620" s="5" t="str">
        <f t="shared" si="461"/>
        <v>teguh sugengBMJ II</v>
      </c>
      <c r="AL1620" s="5" t="str">
        <f t="shared" si="463"/>
        <v>1UTARA</v>
      </c>
      <c r="AM1620" s="5" t="str">
        <f t="shared" si="464"/>
        <v>1 &gt; 4UTARA12 RODA</v>
      </c>
      <c r="AN1620" s="5" t="str">
        <f t="shared" si="465"/>
        <v>teguh sugengBMJ II1 &gt; 4UTARA12 RODA</v>
      </c>
      <c r="AO1620" s="5" t="str">
        <f t="shared" si="466"/>
        <v>teguh sugeng1 &gt; 4UTARA12 RODA</v>
      </c>
      <c r="AP1620" s="5" t="str">
        <f t="shared" si="467"/>
        <v>44196DAY</v>
      </c>
    </row>
    <row r="1621" spans="1:42" x14ac:dyDescent="0.3">
      <c r="A1621" s="33">
        <v>1</v>
      </c>
      <c r="B1621" s="33"/>
      <c r="C1621" s="70">
        <v>44196</v>
      </c>
      <c r="D1621" s="71" t="s">
        <v>19</v>
      </c>
      <c r="E1621" s="70">
        <v>44196</v>
      </c>
      <c r="F1621" s="71">
        <v>5160646</v>
      </c>
      <c r="G1621" s="33" t="s">
        <v>20</v>
      </c>
      <c r="H1621" s="33" t="s">
        <v>21</v>
      </c>
      <c r="I1621" s="33" t="s">
        <v>51</v>
      </c>
      <c r="J1621" s="33" t="s">
        <v>46</v>
      </c>
      <c r="K1621" s="63" t="s">
        <v>35</v>
      </c>
      <c r="L1621" s="32" t="str">
        <f t="shared" si="450"/>
        <v>CGE370</v>
      </c>
      <c r="M1621" s="32" t="str">
        <f t="shared" si="451"/>
        <v>BMJ II</v>
      </c>
      <c r="N1621" s="32" t="str">
        <f t="shared" si="452"/>
        <v>12 RODA</v>
      </c>
      <c r="O1621" s="146">
        <v>0.42180555555555554</v>
      </c>
      <c r="P1621" s="65">
        <v>0.42180555555555554</v>
      </c>
      <c r="Q1621" s="65"/>
      <c r="R1621" s="66">
        <v>2</v>
      </c>
      <c r="S1621" s="66">
        <v>46480</v>
      </c>
      <c r="T1621" s="66">
        <v>17020</v>
      </c>
      <c r="U1621" s="67">
        <f t="shared" si="462"/>
        <v>29.46</v>
      </c>
      <c r="V1621" s="66">
        <f t="shared" si="453"/>
        <v>597360.41999999993</v>
      </c>
      <c r="W1621" s="66" t="str">
        <f t="shared" si="454"/>
        <v>1 &gt; 4</v>
      </c>
      <c r="X1621" s="66">
        <f>A1621+SUMIFS(Presensi!F:F,Presensi!E:E,'Entry Data'!AP1621)</f>
        <v>1</v>
      </c>
      <c r="Y1621" s="66">
        <f>IFERROR(INDEX('Retasi Pricing'!F:F,MATCH('Entry Data'!AM1621,'Retasi Pricing'!E:E,0))*X1621,"")</f>
        <v>27500</v>
      </c>
      <c r="Z1621" s="62" t="s">
        <v>26</v>
      </c>
      <c r="AA1621" s="62" t="s">
        <v>27</v>
      </c>
      <c r="AB1621" s="32"/>
      <c r="AC1621" s="32" t="s">
        <v>200</v>
      </c>
      <c r="AD1621" s="32" t="str">
        <f t="shared" si="455"/>
        <v/>
      </c>
      <c r="AF1621" s="5" t="str">
        <f t="shared" si="456"/>
        <v>teguh sugeng44196</v>
      </c>
      <c r="AG1621" s="5" t="str">
        <f t="shared" si="457"/>
        <v>BMJ 04544196UTARADAY</v>
      </c>
      <c r="AH1621" s="5" t="str">
        <f t="shared" si="458"/>
        <v>teguh sugeng44196UTARADAY</v>
      </c>
      <c r="AI1621" s="5" t="str">
        <f t="shared" si="459"/>
        <v>BMJ 04544196DAY</v>
      </c>
      <c r="AJ1621" s="5" t="str">
        <f t="shared" si="460"/>
        <v>teguh sugeng44196DAY</v>
      </c>
      <c r="AK1621" s="5" t="str">
        <f t="shared" si="461"/>
        <v>teguh sugengBMJ II</v>
      </c>
      <c r="AL1621" s="5" t="str">
        <f t="shared" si="463"/>
        <v>2UTARA</v>
      </c>
      <c r="AM1621" s="5" t="str">
        <f t="shared" si="464"/>
        <v>1 &gt; 4UTARA12 RODA</v>
      </c>
      <c r="AN1621" s="5" t="str">
        <f t="shared" si="465"/>
        <v>teguh sugengBMJ II1 &gt; 4UTARA12 RODA</v>
      </c>
      <c r="AO1621" s="5" t="str">
        <f t="shared" si="466"/>
        <v>teguh sugeng1 &gt; 4UTARA12 RODA</v>
      </c>
      <c r="AP1621" s="5" t="str">
        <f t="shared" si="467"/>
        <v>44196DAY</v>
      </c>
    </row>
    <row r="1622" spans="1:42" x14ac:dyDescent="0.3">
      <c r="A1622" s="33">
        <v>1</v>
      </c>
      <c r="B1622" s="33"/>
      <c r="C1622" s="70">
        <v>44196</v>
      </c>
      <c r="D1622" s="71" t="s">
        <v>19</v>
      </c>
      <c r="E1622" s="70">
        <v>44196</v>
      </c>
      <c r="F1622" s="71">
        <v>5160723</v>
      </c>
      <c r="G1622" s="33" t="s">
        <v>20</v>
      </c>
      <c r="H1622" s="33" t="s">
        <v>21</v>
      </c>
      <c r="I1622" s="33" t="s">
        <v>51</v>
      </c>
      <c r="J1622" s="33" t="s">
        <v>46</v>
      </c>
      <c r="K1622" s="63" t="s">
        <v>35</v>
      </c>
      <c r="L1622" s="32" t="str">
        <f t="shared" si="450"/>
        <v>CGE370</v>
      </c>
      <c r="M1622" s="32" t="str">
        <f t="shared" si="451"/>
        <v>BMJ II</v>
      </c>
      <c r="N1622" s="32" t="str">
        <f t="shared" si="452"/>
        <v>12 RODA</v>
      </c>
      <c r="O1622" s="146">
        <v>0.48158564814814814</v>
      </c>
      <c r="P1622" s="65">
        <v>0.48158564814814814</v>
      </c>
      <c r="Q1622" s="65"/>
      <c r="R1622" s="66">
        <v>3</v>
      </c>
      <c r="S1622" s="66">
        <v>46640</v>
      </c>
      <c r="T1622" s="66">
        <v>17020</v>
      </c>
      <c r="U1622" s="67">
        <f t="shared" si="462"/>
        <v>29.62</v>
      </c>
      <c r="V1622" s="66">
        <f t="shared" si="453"/>
        <v>600604.74</v>
      </c>
      <c r="W1622" s="66" t="str">
        <f t="shared" si="454"/>
        <v>1 &gt; 4</v>
      </c>
      <c r="X1622" s="66">
        <f>A1622+SUMIFS(Presensi!F:F,Presensi!E:E,'Entry Data'!AP1622)</f>
        <v>1</v>
      </c>
      <c r="Y1622" s="66">
        <f>IFERROR(INDEX('Retasi Pricing'!F:F,MATCH('Entry Data'!AM1622,'Retasi Pricing'!E:E,0))*X1622,"")</f>
        <v>27500</v>
      </c>
      <c r="Z1622" s="62" t="s">
        <v>26</v>
      </c>
      <c r="AA1622" s="62" t="s">
        <v>27</v>
      </c>
      <c r="AB1622" s="32"/>
      <c r="AC1622" s="32" t="s">
        <v>200</v>
      </c>
      <c r="AD1622" s="32" t="str">
        <f t="shared" si="455"/>
        <v/>
      </c>
      <c r="AF1622" s="5" t="str">
        <f t="shared" si="456"/>
        <v>teguh sugeng44196</v>
      </c>
      <c r="AG1622" s="5" t="str">
        <f t="shared" si="457"/>
        <v>BMJ 04544196UTARADAY</v>
      </c>
      <c r="AH1622" s="5" t="str">
        <f t="shared" si="458"/>
        <v>teguh sugeng44196UTARADAY</v>
      </c>
      <c r="AI1622" s="5" t="str">
        <f t="shared" si="459"/>
        <v>BMJ 04544196DAY</v>
      </c>
      <c r="AJ1622" s="5" t="str">
        <f t="shared" si="460"/>
        <v>teguh sugeng44196DAY</v>
      </c>
      <c r="AK1622" s="5" t="str">
        <f t="shared" si="461"/>
        <v>teguh sugengBMJ II</v>
      </c>
      <c r="AL1622" s="5" t="str">
        <f t="shared" si="463"/>
        <v>3UTARA</v>
      </c>
      <c r="AM1622" s="5" t="str">
        <f t="shared" si="464"/>
        <v>1 &gt; 4UTARA12 RODA</v>
      </c>
      <c r="AN1622" s="5" t="str">
        <f t="shared" si="465"/>
        <v>teguh sugengBMJ II1 &gt; 4UTARA12 RODA</v>
      </c>
      <c r="AO1622" s="5" t="str">
        <f t="shared" si="466"/>
        <v>teguh sugeng1 &gt; 4UTARA12 RODA</v>
      </c>
      <c r="AP1622" s="5" t="str">
        <f t="shared" si="467"/>
        <v>44196DAY</v>
      </c>
    </row>
    <row r="1623" spans="1:42" x14ac:dyDescent="0.3">
      <c r="A1623" s="33">
        <v>1</v>
      </c>
      <c r="B1623" s="33"/>
      <c r="C1623" s="70">
        <v>44196</v>
      </c>
      <c r="D1623" s="71" t="s">
        <v>19</v>
      </c>
      <c r="E1623" s="70">
        <v>44196</v>
      </c>
      <c r="F1623" s="71">
        <v>5160779</v>
      </c>
      <c r="G1623" s="33" t="s">
        <v>20</v>
      </c>
      <c r="H1623" s="33" t="s">
        <v>21</v>
      </c>
      <c r="I1623" s="33" t="s">
        <v>51</v>
      </c>
      <c r="J1623" s="33" t="s">
        <v>46</v>
      </c>
      <c r="K1623" s="63" t="s">
        <v>35</v>
      </c>
      <c r="L1623" s="32" t="str">
        <f t="shared" si="450"/>
        <v>CGE370</v>
      </c>
      <c r="M1623" s="32" t="str">
        <f t="shared" si="451"/>
        <v>BMJ II</v>
      </c>
      <c r="N1623" s="32" t="str">
        <f t="shared" si="452"/>
        <v>12 RODA</v>
      </c>
      <c r="O1623" s="146">
        <v>0.53782407407407407</v>
      </c>
      <c r="P1623" s="65">
        <v>0.53782407407407407</v>
      </c>
      <c r="Q1623" s="414"/>
      <c r="R1623" s="9">
        <v>4</v>
      </c>
      <c r="S1623" s="66">
        <v>44340</v>
      </c>
      <c r="T1623" s="66">
        <v>17020</v>
      </c>
      <c r="U1623" s="67">
        <f t="shared" si="462"/>
        <v>27.32</v>
      </c>
      <c r="V1623" s="66">
        <f t="shared" si="453"/>
        <v>553967.64</v>
      </c>
      <c r="W1623" s="66" t="str">
        <f t="shared" si="454"/>
        <v>1 &gt; 4</v>
      </c>
      <c r="X1623" s="66">
        <f>A1623+SUMIFS(Presensi!F:F,Presensi!E:E,'Entry Data'!AP1623)</f>
        <v>1</v>
      </c>
      <c r="Y1623" s="66">
        <f>IFERROR(INDEX('Retasi Pricing'!F:F,MATCH('Entry Data'!AM1623,'Retasi Pricing'!E:E,0))*X1623,"")</f>
        <v>27500</v>
      </c>
      <c r="Z1623" s="62" t="s">
        <v>26</v>
      </c>
      <c r="AA1623" s="62" t="s">
        <v>27</v>
      </c>
      <c r="AB1623" s="32"/>
      <c r="AC1623" s="32" t="s">
        <v>200</v>
      </c>
      <c r="AD1623" s="32" t="str">
        <f t="shared" si="455"/>
        <v/>
      </c>
      <c r="AF1623" s="5" t="str">
        <f t="shared" si="456"/>
        <v>teguh sugeng44196</v>
      </c>
      <c r="AG1623" s="5" t="str">
        <f t="shared" si="457"/>
        <v>BMJ 04544196UTARADAY</v>
      </c>
      <c r="AH1623" s="5" t="str">
        <f t="shared" si="458"/>
        <v>teguh sugeng44196UTARADAY</v>
      </c>
      <c r="AI1623" s="5" t="str">
        <f t="shared" si="459"/>
        <v>BMJ 04544196DAY</v>
      </c>
      <c r="AJ1623" s="5" t="str">
        <f t="shared" si="460"/>
        <v>teguh sugeng44196DAY</v>
      </c>
      <c r="AK1623" s="5" t="str">
        <f t="shared" si="461"/>
        <v>teguh sugengBMJ II</v>
      </c>
      <c r="AL1623" s="5" t="str">
        <f t="shared" si="463"/>
        <v>4UTARA</v>
      </c>
      <c r="AM1623" s="5" t="str">
        <f t="shared" si="464"/>
        <v>1 &gt; 4UTARA12 RODA</v>
      </c>
      <c r="AN1623" s="5" t="str">
        <f t="shared" si="465"/>
        <v>teguh sugengBMJ II1 &gt; 4UTARA12 RODA</v>
      </c>
      <c r="AO1623" s="5" t="str">
        <f t="shared" si="466"/>
        <v>teguh sugeng1 &gt; 4UTARA12 RODA</v>
      </c>
      <c r="AP1623" s="5" t="str">
        <f t="shared" si="467"/>
        <v>44196DAY</v>
      </c>
    </row>
    <row r="1624" spans="1:42" x14ac:dyDescent="0.3">
      <c r="A1624" s="33">
        <v>1</v>
      </c>
      <c r="B1624" s="33"/>
      <c r="C1624" s="70">
        <v>44196</v>
      </c>
      <c r="D1624" s="71" t="s">
        <v>19</v>
      </c>
      <c r="E1624" s="70">
        <v>44196</v>
      </c>
      <c r="F1624" s="71">
        <v>5160830</v>
      </c>
      <c r="G1624" s="33" t="s">
        <v>20</v>
      </c>
      <c r="H1624" s="33" t="s">
        <v>21</v>
      </c>
      <c r="I1624" s="33" t="s">
        <v>51</v>
      </c>
      <c r="J1624" s="33" t="s">
        <v>46</v>
      </c>
      <c r="K1624" s="63" t="s">
        <v>35</v>
      </c>
      <c r="L1624" s="32" t="str">
        <f t="shared" si="450"/>
        <v>CGE370</v>
      </c>
      <c r="M1624" s="32" t="str">
        <f t="shared" si="451"/>
        <v>BMJ II</v>
      </c>
      <c r="N1624" s="32" t="str">
        <f t="shared" si="452"/>
        <v>12 RODA</v>
      </c>
      <c r="O1624" s="146">
        <v>0.59255787037037033</v>
      </c>
      <c r="P1624" s="65">
        <v>0.59255787037037033</v>
      </c>
      <c r="Q1624" s="65"/>
      <c r="R1624" s="66">
        <v>5</v>
      </c>
      <c r="S1624" s="66">
        <v>46540</v>
      </c>
      <c r="T1624" s="66">
        <v>17020</v>
      </c>
      <c r="U1624" s="67">
        <f t="shared" si="462"/>
        <v>29.52</v>
      </c>
      <c r="V1624" s="66">
        <f t="shared" si="453"/>
        <v>598577.04</v>
      </c>
      <c r="W1624" s="66" t="str">
        <f t="shared" si="454"/>
        <v>&gt; 5</v>
      </c>
      <c r="X1624" s="66">
        <f>A1624+SUMIFS(Presensi!F:F,Presensi!E:E,'Entry Data'!AP1624)</f>
        <v>1</v>
      </c>
      <c r="Y1624" s="66">
        <f>IFERROR(INDEX('Retasi Pricing'!F:F,MATCH('Entry Data'!AM1624,'Retasi Pricing'!E:E,0))*X1624,"")</f>
        <v>31200</v>
      </c>
      <c r="Z1624" s="62" t="s">
        <v>26</v>
      </c>
      <c r="AA1624" s="62" t="s">
        <v>27</v>
      </c>
      <c r="AB1624" s="32"/>
      <c r="AC1624" s="32" t="s">
        <v>200</v>
      </c>
      <c r="AD1624" s="32" t="str">
        <f t="shared" si="455"/>
        <v/>
      </c>
      <c r="AF1624" s="5" t="str">
        <f t="shared" si="456"/>
        <v>teguh sugeng44196</v>
      </c>
      <c r="AG1624" s="5" t="str">
        <f t="shared" si="457"/>
        <v>BMJ 04544196UTARADAY</v>
      </c>
      <c r="AH1624" s="5" t="str">
        <f t="shared" si="458"/>
        <v>teguh sugeng44196UTARADAY</v>
      </c>
      <c r="AI1624" s="5" t="str">
        <f t="shared" si="459"/>
        <v>BMJ 04544196DAY</v>
      </c>
      <c r="AJ1624" s="5" t="str">
        <f t="shared" si="460"/>
        <v>teguh sugeng44196DAY</v>
      </c>
      <c r="AK1624" s="5" t="str">
        <f t="shared" si="461"/>
        <v>teguh sugengBMJ II</v>
      </c>
      <c r="AL1624" s="5" t="str">
        <f t="shared" si="463"/>
        <v>5UTARA</v>
      </c>
      <c r="AM1624" s="5" t="str">
        <f t="shared" si="464"/>
        <v>&gt; 5UTARA12 RODA</v>
      </c>
      <c r="AN1624" s="5" t="str">
        <f t="shared" si="465"/>
        <v>teguh sugengBMJ II&gt; 5UTARA12 RODA</v>
      </c>
      <c r="AO1624" s="5" t="str">
        <f t="shared" si="466"/>
        <v>teguh sugeng&gt; 5UTARA12 RODA</v>
      </c>
      <c r="AP1624" s="5" t="str">
        <f t="shared" si="467"/>
        <v>44196DAY</v>
      </c>
    </row>
    <row r="1625" spans="1:42" x14ac:dyDescent="0.3">
      <c r="A1625" s="33">
        <v>1</v>
      </c>
      <c r="B1625" s="33"/>
      <c r="C1625" s="70">
        <v>44196</v>
      </c>
      <c r="D1625" s="71" t="s">
        <v>19</v>
      </c>
      <c r="E1625" s="70">
        <v>44196</v>
      </c>
      <c r="F1625" s="71">
        <v>5160868</v>
      </c>
      <c r="G1625" s="33" t="s">
        <v>20</v>
      </c>
      <c r="H1625" s="33" t="s">
        <v>21</v>
      </c>
      <c r="I1625" s="33" t="s">
        <v>51</v>
      </c>
      <c r="J1625" s="33" t="s">
        <v>46</v>
      </c>
      <c r="K1625" s="63" t="s">
        <v>35</v>
      </c>
      <c r="L1625" s="32" t="str">
        <f t="shared" si="450"/>
        <v>CGE370</v>
      </c>
      <c r="M1625" s="32" t="str">
        <f t="shared" si="451"/>
        <v>BMJ II</v>
      </c>
      <c r="N1625" s="32" t="str">
        <f t="shared" si="452"/>
        <v>12 RODA</v>
      </c>
      <c r="O1625" s="146">
        <v>0.65400462962962969</v>
      </c>
      <c r="P1625" s="65">
        <v>0.65400462962962969</v>
      </c>
      <c r="Q1625" s="65"/>
      <c r="R1625" s="66">
        <v>6</v>
      </c>
      <c r="S1625" s="66">
        <v>44900</v>
      </c>
      <c r="T1625" s="66">
        <v>17020</v>
      </c>
      <c r="U1625" s="67">
        <f t="shared" si="462"/>
        <v>27.88</v>
      </c>
      <c r="V1625" s="66">
        <f t="shared" si="453"/>
        <v>565322.76</v>
      </c>
      <c r="W1625" s="66" t="str">
        <f t="shared" si="454"/>
        <v>&gt; 6</v>
      </c>
      <c r="X1625" s="66">
        <f>A1625+SUMIFS(Presensi!F:F,Presensi!E:E,'Entry Data'!AP1625)</f>
        <v>1</v>
      </c>
      <c r="Y1625" s="66">
        <f>IFERROR(INDEX('Retasi Pricing'!F:F,MATCH('Entry Data'!AM1625,'Retasi Pricing'!E:E,0))*X1625,"")</f>
        <v>34450</v>
      </c>
      <c r="Z1625" s="62" t="s">
        <v>26</v>
      </c>
      <c r="AA1625" s="62" t="s">
        <v>27</v>
      </c>
      <c r="AB1625" s="32"/>
      <c r="AC1625" s="32" t="s">
        <v>200</v>
      </c>
      <c r="AD1625" s="32" t="str">
        <f t="shared" si="455"/>
        <v/>
      </c>
      <c r="AF1625" s="5" t="str">
        <f t="shared" si="456"/>
        <v>teguh sugeng44196</v>
      </c>
      <c r="AG1625" s="5" t="str">
        <f t="shared" si="457"/>
        <v>BMJ 04544196UTARADAY</v>
      </c>
      <c r="AH1625" s="5" t="str">
        <f t="shared" si="458"/>
        <v>teguh sugeng44196UTARADAY</v>
      </c>
      <c r="AI1625" s="5" t="str">
        <f t="shared" si="459"/>
        <v>BMJ 04544196DAY</v>
      </c>
      <c r="AJ1625" s="5" t="str">
        <f t="shared" si="460"/>
        <v>teguh sugeng44196DAY</v>
      </c>
      <c r="AK1625" s="5" t="str">
        <f t="shared" si="461"/>
        <v>teguh sugengBMJ II</v>
      </c>
      <c r="AL1625" s="5" t="str">
        <f t="shared" si="463"/>
        <v>6UTARA</v>
      </c>
      <c r="AM1625" s="5" t="str">
        <f t="shared" si="464"/>
        <v>&gt; 6UTARA12 RODA</v>
      </c>
      <c r="AN1625" s="5" t="str">
        <f t="shared" si="465"/>
        <v>teguh sugengBMJ II&gt; 6UTARA12 RODA</v>
      </c>
      <c r="AO1625" s="5" t="str">
        <f t="shared" si="466"/>
        <v>teguh sugeng&gt; 6UTARA12 RODA</v>
      </c>
      <c r="AP1625" s="5" t="str">
        <f t="shared" si="467"/>
        <v>44196DAY</v>
      </c>
    </row>
    <row r="1626" spans="1:42" x14ac:dyDescent="0.3">
      <c r="A1626" s="33">
        <v>1</v>
      </c>
      <c r="B1626" s="33"/>
      <c r="C1626" s="70">
        <v>44196</v>
      </c>
      <c r="D1626" s="71" t="s">
        <v>19</v>
      </c>
      <c r="E1626" s="70">
        <v>44196</v>
      </c>
      <c r="F1626" s="71">
        <v>5160597</v>
      </c>
      <c r="G1626" s="33" t="s">
        <v>20</v>
      </c>
      <c r="H1626" s="33" t="s">
        <v>21</v>
      </c>
      <c r="I1626" s="33" t="s">
        <v>45</v>
      </c>
      <c r="J1626" s="33" t="s">
        <v>46</v>
      </c>
      <c r="K1626" s="63" t="s">
        <v>36</v>
      </c>
      <c r="L1626" s="32" t="str">
        <f t="shared" si="450"/>
        <v>CGE370</v>
      </c>
      <c r="M1626" s="32" t="str">
        <f t="shared" si="451"/>
        <v>BMJ II</v>
      </c>
      <c r="N1626" s="32" t="str">
        <f t="shared" si="452"/>
        <v>12 RODA</v>
      </c>
      <c r="O1626" s="146">
        <v>0.38278935185185187</v>
      </c>
      <c r="P1626" s="65">
        <v>0.38278935185185187</v>
      </c>
      <c r="Q1626" s="65"/>
      <c r="R1626" s="66">
        <v>1</v>
      </c>
      <c r="S1626" s="66">
        <v>45140</v>
      </c>
      <c r="T1626" s="66">
        <v>17140</v>
      </c>
      <c r="U1626" s="67">
        <f t="shared" si="462"/>
        <v>28</v>
      </c>
      <c r="V1626" s="66">
        <f t="shared" si="453"/>
        <v>567756</v>
      </c>
      <c r="W1626" s="66" t="str">
        <f t="shared" si="454"/>
        <v>1 &gt; 4</v>
      </c>
      <c r="X1626" s="66">
        <f>A1626+SUMIFS(Presensi!F:F,Presensi!E:E,'Entry Data'!AP1626)</f>
        <v>1</v>
      </c>
      <c r="Y1626" s="66">
        <f>IFERROR(INDEX('Retasi Pricing'!F:F,MATCH('Entry Data'!AM1626,'Retasi Pricing'!E:E,0))*X1626,"")</f>
        <v>27500</v>
      </c>
      <c r="Z1626" s="62" t="s">
        <v>26</v>
      </c>
      <c r="AA1626" s="62" t="s">
        <v>27</v>
      </c>
      <c r="AB1626" s="32"/>
      <c r="AC1626" s="32" t="s">
        <v>131</v>
      </c>
      <c r="AD1626" s="32" t="str">
        <f t="shared" si="455"/>
        <v/>
      </c>
      <c r="AF1626" s="5" t="str">
        <f t="shared" si="456"/>
        <v>sofi'in44196</v>
      </c>
      <c r="AG1626" s="5" t="str">
        <f t="shared" si="457"/>
        <v>BMJ 04644196UTARADAY</v>
      </c>
      <c r="AH1626" s="5" t="str">
        <f t="shared" si="458"/>
        <v>sofi'in44196UTARADAY</v>
      </c>
      <c r="AI1626" s="5" t="str">
        <f t="shared" si="459"/>
        <v>BMJ 04644196DAY</v>
      </c>
      <c r="AJ1626" s="5" t="str">
        <f t="shared" si="460"/>
        <v>sofi'in44196DAY</v>
      </c>
      <c r="AK1626" s="5" t="str">
        <f t="shared" si="461"/>
        <v>sofi'inBMJ II</v>
      </c>
      <c r="AL1626" s="5" t="str">
        <f t="shared" si="463"/>
        <v>1UTARA</v>
      </c>
      <c r="AM1626" s="5" t="str">
        <f t="shared" si="464"/>
        <v>1 &gt; 4UTARA12 RODA</v>
      </c>
      <c r="AN1626" s="5" t="str">
        <f t="shared" si="465"/>
        <v>sofi'inBMJ II1 &gt; 4UTARA12 RODA</v>
      </c>
      <c r="AO1626" s="5" t="str">
        <f t="shared" si="466"/>
        <v>sofi'in1 &gt; 4UTARA12 RODA</v>
      </c>
      <c r="AP1626" s="5" t="str">
        <f t="shared" si="467"/>
        <v>44196DAY</v>
      </c>
    </row>
    <row r="1627" spans="1:42" x14ac:dyDescent="0.3">
      <c r="A1627" s="33">
        <v>1</v>
      </c>
      <c r="B1627" s="33"/>
      <c r="C1627" s="70">
        <v>44196</v>
      </c>
      <c r="D1627" s="71" t="s">
        <v>19</v>
      </c>
      <c r="E1627" s="70">
        <v>44196</v>
      </c>
      <c r="F1627" s="71">
        <v>5160668</v>
      </c>
      <c r="G1627" s="33" t="s">
        <v>20</v>
      </c>
      <c r="H1627" s="33" t="s">
        <v>21</v>
      </c>
      <c r="I1627" s="33" t="s">
        <v>45</v>
      </c>
      <c r="J1627" s="33" t="s">
        <v>46</v>
      </c>
      <c r="K1627" s="63" t="s">
        <v>36</v>
      </c>
      <c r="L1627" s="32" t="str">
        <f t="shared" si="450"/>
        <v>CGE370</v>
      </c>
      <c r="M1627" s="32" t="str">
        <f t="shared" si="451"/>
        <v>BMJ II</v>
      </c>
      <c r="N1627" s="32" t="str">
        <f t="shared" si="452"/>
        <v>12 RODA</v>
      </c>
      <c r="O1627" s="146">
        <v>0.4407638888888889</v>
      </c>
      <c r="P1627" s="65">
        <v>0.4407638888888889</v>
      </c>
      <c r="Q1627" s="65"/>
      <c r="R1627" s="66">
        <v>2</v>
      </c>
      <c r="S1627" s="66">
        <v>45680</v>
      </c>
      <c r="T1627" s="66">
        <v>17140</v>
      </c>
      <c r="U1627" s="67">
        <f t="shared" si="462"/>
        <v>28.54</v>
      </c>
      <c r="V1627" s="66">
        <f t="shared" si="453"/>
        <v>578705.58000000007</v>
      </c>
      <c r="W1627" s="66" t="str">
        <f t="shared" si="454"/>
        <v>1 &gt; 4</v>
      </c>
      <c r="X1627" s="66">
        <f>A1627+SUMIFS(Presensi!F:F,Presensi!E:E,'Entry Data'!AP1627)</f>
        <v>1</v>
      </c>
      <c r="Y1627" s="66">
        <f>IFERROR(INDEX('Retasi Pricing'!F:F,MATCH('Entry Data'!AM1627,'Retasi Pricing'!E:E,0))*X1627,"")</f>
        <v>27500</v>
      </c>
      <c r="Z1627" s="62" t="s">
        <v>26</v>
      </c>
      <c r="AA1627" s="62" t="s">
        <v>27</v>
      </c>
      <c r="AB1627" s="32"/>
      <c r="AC1627" s="32" t="s">
        <v>131</v>
      </c>
      <c r="AD1627" s="32" t="str">
        <f t="shared" si="455"/>
        <v/>
      </c>
      <c r="AF1627" s="5" t="str">
        <f t="shared" si="456"/>
        <v>sofi'in44196</v>
      </c>
      <c r="AG1627" s="5" t="str">
        <f t="shared" si="457"/>
        <v>BMJ 04644196UTARADAY</v>
      </c>
      <c r="AH1627" s="5" t="str">
        <f t="shared" si="458"/>
        <v>sofi'in44196UTARADAY</v>
      </c>
      <c r="AI1627" s="5" t="str">
        <f t="shared" si="459"/>
        <v>BMJ 04644196DAY</v>
      </c>
      <c r="AJ1627" s="5" t="str">
        <f t="shared" si="460"/>
        <v>sofi'in44196DAY</v>
      </c>
      <c r="AK1627" s="5" t="str">
        <f t="shared" si="461"/>
        <v>sofi'inBMJ II</v>
      </c>
      <c r="AL1627" s="5" t="str">
        <f t="shared" si="463"/>
        <v>2UTARA</v>
      </c>
      <c r="AM1627" s="5" t="str">
        <f t="shared" si="464"/>
        <v>1 &gt; 4UTARA12 RODA</v>
      </c>
      <c r="AN1627" s="5" t="str">
        <f t="shared" si="465"/>
        <v>sofi'inBMJ II1 &gt; 4UTARA12 RODA</v>
      </c>
      <c r="AO1627" s="5" t="str">
        <f t="shared" si="466"/>
        <v>sofi'in1 &gt; 4UTARA12 RODA</v>
      </c>
      <c r="AP1627" s="5" t="str">
        <f t="shared" si="467"/>
        <v>44196DAY</v>
      </c>
    </row>
    <row r="1628" spans="1:42" x14ac:dyDescent="0.3">
      <c r="A1628" s="33">
        <v>1</v>
      </c>
      <c r="B1628" s="33"/>
      <c r="C1628" s="70">
        <v>44196</v>
      </c>
      <c r="D1628" s="71" t="s">
        <v>19</v>
      </c>
      <c r="E1628" s="70">
        <v>44196</v>
      </c>
      <c r="F1628" s="71">
        <v>5160744</v>
      </c>
      <c r="G1628" s="33" t="s">
        <v>20</v>
      </c>
      <c r="H1628" s="33" t="s">
        <v>21</v>
      </c>
      <c r="I1628" s="33" t="s">
        <v>45</v>
      </c>
      <c r="J1628" s="33" t="s">
        <v>46</v>
      </c>
      <c r="K1628" s="63" t="s">
        <v>36</v>
      </c>
      <c r="L1628" s="32" t="str">
        <f t="shared" si="450"/>
        <v>CGE370</v>
      </c>
      <c r="M1628" s="32" t="str">
        <f t="shared" si="451"/>
        <v>BMJ II</v>
      </c>
      <c r="N1628" s="32" t="str">
        <f t="shared" si="452"/>
        <v>12 RODA</v>
      </c>
      <c r="O1628" s="146">
        <v>0.50168981481481478</v>
      </c>
      <c r="P1628" s="65">
        <v>0.50168981481481478</v>
      </c>
      <c r="Q1628" s="65"/>
      <c r="R1628" s="66">
        <v>3</v>
      </c>
      <c r="S1628" s="66">
        <v>46580</v>
      </c>
      <c r="T1628" s="66">
        <v>17140</v>
      </c>
      <c r="U1628" s="67">
        <f t="shared" si="462"/>
        <v>29.44</v>
      </c>
      <c r="V1628" s="66">
        <f t="shared" si="453"/>
        <v>596954.88000000012</v>
      </c>
      <c r="W1628" s="66" t="str">
        <f t="shared" si="454"/>
        <v>1 &gt; 4</v>
      </c>
      <c r="X1628" s="66">
        <f>A1628+SUMIFS(Presensi!F:F,Presensi!E:E,'Entry Data'!AP1628)</f>
        <v>1</v>
      </c>
      <c r="Y1628" s="66">
        <f>IFERROR(INDEX('Retasi Pricing'!F:F,MATCH('Entry Data'!AM1628,'Retasi Pricing'!E:E,0))*X1628,"")</f>
        <v>27500</v>
      </c>
      <c r="Z1628" s="62" t="s">
        <v>26</v>
      </c>
      <c r="AA1628" s="62" t="s">
        <v>27</v>
      </c>
      <c r="AB1628" s="32"/>
      <c r="AC1628" s="32" t="s">
        <v>131</v>
      </c>
      <c r="AD1628" s="32" t="str">
        <f t="shared" si="455"/>
        <v/>
      </c>
      <c r="AF1628" s="5" t="str">
        <f t="shared" si="456"/>
        <v>sofi'in44196</v>
      </c>
      <c r="AG1628" s="5" t="str">
        <f t="shared" si="457"/>
        <v>BMJ 04644196UTARADAY</v>
      </c>
      <c r="AH1628" s="5" t="str">
        <f t="shared" si="458"/>
        <v>sofi'in44196UTARADAY</v>
      </c>
      <c r="AI1628" s="5" t="str">
        <f t="shared" si="459"/>
        <v>BMJ 04644196DAY</v>
      </c>
      <c r="AJ1628" s="5" t="str">
        <f t="shared" si="460"/>
        <v>sofi'in44196DAY</v>
      </c>
      <c r="AK1628" s="5" t="str">
        <f t="shared" si="461"/>
        <v>sofi'inBMJ II</v>
      </c>
      <c r="AL1628" s="5" t="str">
        <f t="shared" si="463"/>
        <v>3UTARA</v>
      </c>
      <c r="AM1628" s="5" t="str">
        <f t="shared" si="464"/>
        <v>1 &gt; 4UTARA12 RODA</v>
      </c>
      <c r="AN1628" s="5" t="str">
        <f t="shared" si="465"/>
        <v>sofi'inBMJ II1 &gt; 4UTARA12 RODA</v>
      </c>
      <c r="AO1628" s="5" t="str">
        <f t="shared" si="466"/>
        <v>sofi'in1 &gt; 4UTARA12 RODA</v>
      </c>
      <c r="AP1628" s="5" t="str">
        <f t="shared" si="467"/>
        <v>44196DAY</v>
      </c>
    </row>
    <row r="1629" spans="1:42" x14ac:dyDescent="0.3">
      <c r="A1629" s="33">
        <v>1</v>
      </c>
      <c r="B1629" s="33"/>
      <c r="C1629" s="70">
        <v>44196</v>
      </c>
      <c r="D1629" s="71" t="s">
        <v>19</v>
      </c>
      <c r="E1629" s="70">
        <v>44196</v>
      </c>
      <c r="F1629" s="71">
        <v>5160827</v>
      </c>
      <c r="G1629" s="33" t="s">
        <v>20</v>
      </c>
      <c r="H1629" s="33" t="s">
        <v>21</v>
      </c>
      <c r="I1629" s="33" t="s">
        <v>51</v>
      </c>
      <c r="J1629" s="33" t="s">
        <v>46</v>
      </c>
      <c r="K1629" s="63" t="s">
        <v>36</v>
      </c>
      <c r="L1629" s="32" t="str">
        <f t="shared" si="450"/>
        <v>CGE370</v>
      </c>
      <c r="M1629" s="32" t="str">
        <f t="shared" si="451"/>
        <v>BMJ II</v>
      </c>
      <c r="N1629" s="32" t="str">
        <f t="shared" si="452"/>
        <v>12 RODA</v>
      </c>
      <c r="O1629" s="146">
        <v>0.5895717592592592</v>
      </c>
      <c r="P1629" s="65">
        <v>0.5895717592592592</v>
      </c>
      <c r="Q1629" s="65"/>
      <c r="R1629" s="66">
        <v>4</v>
      </c>
      <c r="S1629" s="66">
        <v>48900</v>
      </c>
      <c r="T1629" s="66">
        <v>17140</v>
      </c>
      <c r="U1629" s="67">
        <f t="shared" si="462"/>
        <v>31.76</v>
      </c>
      <c r="V1629" s="66">
        <f t="shared" si="453"/>
        <v>643997.52</v>
      </c>
      <c r="W1629" s="66" t="str">
        <f t="shared" si="454"/>
        <v>1 &gt; 4</v>
      </c>
      <c r="X1629" s="66">
        <f>A1629+SUMIFS(Presensi!F:F,Presensi!E:E,'Entry Data'!AP1629)</f>
        <v>1</v>
      </c>
      <c r="Y1629" s="66">
        <f>IFERROR(INDEX('Retasi Pricing'!F:F,MATCH('Entry Data'!AM1629,'Retasi Pricing'!E:E,0))*X1629,"")</f>
        <v>27500</v>
      </c>
      <c r="Z1629" s="62" t="s">
        <v>26</v>
      </c>
      <c r="AA1629" s="62" t="s">
        <v>27</v>
      </c>
      <c r="AB1629" s="32"/>
      <c r="AC1629" s="32" t="s">
        <v>131</v>
      </c>
      <c r="AD1629" s="32" t="str">
        <f t="shared" si="455"/>
        <v/>
      </c>
      <c r="AF1629" s="5" t="str">
        <f t="shared" si="456"/>
        <v>sofi'in44196</v>
      </c>
      <c r="AG1629" s="5" t="str">
        <f t="shared" si="457"/>
        <v>BMJ 04644196UTARADAY</v>
      </c>
      <c r="AH1629" s="5" t="str">
        <f t="shared" si="458"/>
        <v>sofi'in44196UTARADAY</v>
      </c>
      <c r="AI1629" s="5" t="str">
        <f t="shared" si="459"/>
        <v>BMJ 04644196DAY</v>
      </c>
      <c r="AJ1629" s="5" t="str">
        <f t="shared" si="460"/>
        <v>sofi'in44196DAY</v>
      </c>
      <c r="AK1629" s="5" t="str">
        <f t="shared" si="461"/>
        <v>sofi'inBMJ II</v>
      </c>
      <c r="AL1629" s="5" t="str">
        <f t="shared" si="463"/>
        <v>4UTARA</v>
      </c>
      <c r="AM1629" s="5" t="str">
        <f t="shared" si="464"/>
        <v>1 &gt; 4UTARA12 RODA</v>
      </c>
      <c r="AN1629" s="5" t="str">
        <f t="shared" si="465"/>
        <v>sofi'inBMJ II1 &gt; 4UTARA12 RODA</v>
      </c>
      <c r="AO1629" s="5" t="str">
        <f t="shared" si="466"/>
        <v>sofi'in1 &gt; 4UTARA12 RODA</v>
      </c>
      <c r="AP1629" s="5" t="str">
        <f t="shared" si="467"/>
        <v>44196DAY</v>
      </c>
    </row>
    <row r="1630" spans="1:42" x14ac:dyDescent="0.3">
      <c r="A1630" s="33">
        <v>1</v>
      </c>
      <c r="B1630" s="33"/>
      <c r="C1630" s="70">
        <v>44196</v>
      </c>
      <c r="D1630" s="71" t="s">
        <v>19</v>
      </c>
      <c r="E1630" s="70">
        <v>44196</v>
      </c>
      <c r="F1630" s="71">
        <v>5160572</v>
      </c>
      <c r="G1630" s="33" t="s">
        <v>20</v>
      </c>
      <c r="H1630" s="33" t="s">
        <v>21</v>
      </c>
      <c r="I1630" s="33" t="s">
        <v>45</v>
      </c>
      <c r="J1630" s="33" t="s">
        <v>46</v>
      </c>
      <c r="K1630" s="63" t="s">
        <v>41</v>
      </c>
      <c r="L1630" s="32" t="str">
        <f t="shared" si="450"/>
        <v>AXOR4843</v>
      </c>
      <c r="M1630" s="32" t="str">
        <f t="shared" si="451"/>
        <v>BMJ II</v>
      </c>
      <c r="N1630" s="32" t="str">
        <f t="shared" si="452"/>
        <v>12 RODA</v>
      </c>
      <c r="O1630" s="146">
        <v>0.36109953703703707</v>
      </c>
      <c r="P1630" s="65">
        <v>0.36109953703703707</v>
      </c>
      <c r="Q1630" s="65"/>
      <c r="R1630" s="66">
        <v>1</v>
      </c>
      <c r="S1630" s="66">
        <v>55420</v>
      </c>
      <c r="T1630" s="66">
        <v>20160</v>
      </c>
      <c r="U1630" s="67">
        <f t="shared" si="462"/>
        <v>35.26</v>
      </c>
      <c r="V1630" s="66">
        <f t="shared" si="453"/>
        <v>714967.0199999999</v>
      </c>
      <c r="W1630" s="66" t="str">
        <f t="shared" si="454"/>
        <v>1 &gt; 4</v>
      </c>
      <c r="X1630" s="66">
        <f>A1630+SUMIFS(Presensi!F:F,Presensi!E:E,'Entry Data'!AP1630)</f>
        <v>1</v>
      </c>
      <c r="Y1630" s="66">
        <f>IFERROR(INDEX('Retasi Pricing'!F:F,MATCH('Entry Data'!AM1630,'Retasi Pricing'!E:E,0))*X1630,"")</f>
        <v>27500</v>
      </c>
      <c r="Z1630" s="62" t="s">
        <v>26</v>
      </c>
      <c r="AA1630" s="62" t="s">
        <v>27</v>
      </c>
      <c r="AB1630" s="32"/>
      <c r="AC1630" s="32" t="s">
        <v>211</v>
      </c>
      <c r="AD1630" s="32" t="str">
        <f t="shared" si="455"/>
        <v/>
      </c>
      <c r="AF1630" s="5" t="str">
        <f t="shared" si="456"/>
        <v>yudianto44196</v>
      </c>
      <c r="AG1630" s="5" t="str">
        <f t="shared" si="457"/>
        <v>BMJ 04744196UTARADAY</v>
      </c>
      <c r="AH1630" s="5" t="str">
        <f t="shared" si="458"/>
        <v>yudianto44196UTARADAY</v>
      </c>
      <c r="AI1630" s="5" t="str">
        <f t="shared" si="459"/>
        <v>BMJ 04744196DAY</v>
      </c>
      <c r="AJ1630" s="5" t="str">
        <f t="shared" si="460"/>
        <v>yudianto44196DAY</v>
      </c>
      <c r="AK1630" s="5" t="str">
        <f t="shared" si="461"/>
        <v>yudiantoBMJ II</v>
      </c>
      <c r="AL1630" s="5" t="str">
        <f t="shared" si="463"/>
        <v>1UTARA</v>
      </c>
      <c r="AM1630" s="5" t="str">
        <f t="shared" si="464"/>
        <v>1 &gt; 4UTARA12 RODA</v>
      </c>
      <c r="AN1630" s="5" t="str">
        <f t="shared" si="465"/>
        <v>yudiantoBMJ II1 &gt; 4UTARA12 RODA</v>
      </c>
      <c r="AO1630" s="5" t="str">
        <f t="shared" si="466"/>
        <v>yudianto1 &gt; 4UTARA12 RODA</v>
      </c>
      <c r="AP1630" s="5" t="str">
        <f t="shared" si="467"/>
        <v>44196DAY</v>
      </c>
    </row>
    <row r="1631" spans="1:42" x14ac:dyDescent="0.3">
      <c r="A1631" s="33">
        <v>1</v>
      </c>
      <c r="B1631" s="33"/>
      <c r="C1631" s="70">
        <v>44196</v>
      </c>
      <c r="D1631" s="71" t="s">
        <v>19</v>
      </c>
      <c r="E1631" s="70">
        <v>44196</v>
      </c>
      <c r="F1631" s="71">
        <v>5160644</v>
      </c>
      <c r="G1631" s="33" t="s">
        <v>20</v>
      </c>
      <c r="H1631" s="33" t="s">
        <v>21</v>
      </c>
      <c r="I1631" s="33" t="s">
        <v>51</v>
      </c>
      <c r="J1631" s="33" t="s">
        <v>46</v>
      </c>
      <c r="K1631" s="63" t="s">
        <v>41</v>
      </c>
      <c r="L1631" s="32" t="str">
        <f t="shared" si="450"/>
        <v>AXOR4843</v>
      </c>
      <c r="M1631" s="32" t="str">
        <f t="shared" si="451"/>
        <v>BMJ II</v>
      </c>
      <c r="N1631" s="32" t="str">
        <f t="shared" si="452"/>
        <v>12 RODA</v>
      </c>
      <c r="O1631" s="146">
        <v>0.41912037037037037</v>
      </c>
      <c r="P1631" s="65">
        <v>0.41912037037037037</v>
      </c>
      <c r="Q1631" s="65"/>
      <c r="R1631" s="66">
        <v>2</v>
      </c>
      <c r="S1631" s="66">
        <v>50040</v>
      </c>
      <c r="T1631" s="66">
        <v>20160</v>
      </c>
      <c r="U1631" s="67">
        <f t="shared" si="462"/>
        <v>29.88</v>
      </c>
      <c r="V1631" s="66">
        <f t="shared" si="453"/>
        <v>605876.76</v>
      </c>
      <c r="W1631" s="66" t="str">
        <f t="shared" si="454"/>
        <v>1 &gt; 4</v>
      </c>
      <c r="X1631" s="66">
        <f>A1631+SUMIFS(Presensi!F:F,Presensi!E:E,'Entry Data'!AP1631)</f>
        <v>1</v>
      </c>
      <c r="Y1631" s="66">
        <f>IFERROR(INDEX('Retasi Pricing'!F:F,MATCH('Entry Data'!AM1631,'Retasi Pricing'!E:E,0))*X1631,"")</f>
        <v>27500</v>
      </c>
      <c r="Z1631" s="62" t="s">
        <v>26</v>
      </c>
      <c r="AA1631" s="62" t="s">
        <v>27</v>
      </c>
      <c r="AB1631" s="32"/>
      <c r="AC1631" s="32" t="s">
        <v>211</v>
      </c>
      <c r="AD1631" s="32" t="str">
        <f t="shared" si="455"/>
        <v/>
      </c>
      <c r="AF1631" s="5" t="str">
        <f t="shared" si="456"/>
        <v>yudianto44196</v>
      </c>
      <c r="AG1631" s="5" t="str">
        <f t="shared" si="457"/>
        <v>BMJ 04744196UTARADAY</v>
      </c>
      <c r="AH1631" s="5" t="str">
        <f t="shared" si="458"/>
        <v>yudianto44196UTARADAY</v>
      </c>
      <c r="AI1631" s="5" t="str">
        <f t="shared" si="459"/>
        <v>BMJ 04744196DAY</v>
      </c>
      <c r="AJ1631" s="5" t="str">
        <f t="shared" si="460"/>
        <v>yudianto44196DAY</v>
      </c>
      <c r="AK1631" s="5" t="str">
        <f t="shared" si="461"/>
        <v>yudiantoBMJ II</v>
      </c>
      <c r="AL1631" s="5" t="str">
        <f t="shared" si="463"/>
        <v>2UTARA</v>
      </c>
      <c r="AM1631" s="5" t="str">
        <f t="shared" si="464"/>
        <v>1 &gt; 4UTARA12 RODA</v>
      </c>
      <c r="AN1631" s="5" t="str">
        <f t="shared" si="465"/>
        <v>yudiantoBMJ II1 &gt; 4UTARA12 RODA</v>
      </c>
      <c r="AO1631" s="5" t="str">
        <f t="shared" si="466"/>
        <v>yudianto1 &gt; 4UTARA12 RODA</v>
      </c>
      <c r="AP1631" s="5" t="str">
        <f t="shared" si="467"/>
        <v>44196DAY</v>
      </c>
    </row>
    <row r="1632" spans="1:42" x14ac:dyDescent="0.3">
      <c r="A1632" s="33">
        <v>1</v>
      </c>
      <c r="B1632" s="33"/>
      <c r="C1632" s="70">
        <v>44196</v>
      </c>
      <c r="D1632" s="71" t="s">
        <v>19</v>
      </c>
      <c r="E1632" s="70">
        <v>44196</v>
      </c>
      <c r="F1632" s="71">
        <v>5160837</v>
      </c>
      <c r="G1632" s="33" t="s">
        <v>20</v>
      </c>
      <c r="H1632" s="33" t="s">
        <v>21</v>
      </c>
      <c r="I1632" s="33" t="s">
        <v>51</v>
      </c>
      <c r="J1632" s="33" t="s">
        <v>46</v>
      </c>
      <c r="K1632" s="63" t="s">
        <v>41</v>
      </c>
      <c r="L1632" s="32" t="str">
        <f t="shared" si="450"/>
        <v>AXOR4843</v>
      </c>
      <c r="M1632" s="32" t="str">
        <f t="shared" si="451"/>
        <v>BMJ II</v>
      </c>
      <c r="N1632" s="32" t="str">
        <f t="shared" si="452"/>
        <v>12 RODA</v>
      </c>
      <c r="O1632" s="146">
        <v>0.59821759259259266</v>
      </c>
      <c r="P1632" s="65">
        <v>0.59821759259259266</v>
      </c>
      <c r="Q1632" s="65"/>
      <c r="R1632" s="66">
        <v>3</v>
      </c>
      <c r="S1632" s="66">
        <v>51380</v>
      </c>
      <c r="T1632" s="66">
        <v>20160</v>
      </c>
      <c r="U1632" s="67">
        <f t="shared" si="462"/>
        <v>31.22</v>
      </c>
      <c r="V1632" s="66">
        <f t="shared" si="453"/>
        <v>633047.93999999994</v>
      </c>
      <c r="W1632" s="66" t="str">
        <f t="shared" si="454"/>
        <v>1 &gt; 4</v>
      </c>
      <c r="X1632" s="66">
        <f>A1632+SUMIFS(Presensi!F:F,Presensi!E:E,'Entry Data'!AP1632)</f>
        <v>1</v>
      </c>
      <c r="Y1632" s="66">
        <f>IFERROR(INDEX('Retasi Pricing'!F:F,MATCH('Entry Data'!AM1632,'Retasi Pricing'!E:E,0))*X1632,"")</f>
        <v>27500</v>
      </c>
      <c r="Z1632" s="62" t="s">
        <v>26</v>
      </c>
      <c r="AA1632" s="62" t="s">
        <v>27</v>
      </c>
      <c r="AB1632" s="32"/>
      <c r="AC1632" s="32" t="s">
        <v>211</v>
      </c>
      <c r="AD1632" s="32" t="str">
        <f t="shared" si="455"/>
        <v/>
      </c>
      <c r="AF1632" s="5" t="str">
        <f t="shared" si="456"/>
        <v>yudianto44196</v>
      </c>
      <c r="AG1632" s="5" t="str">
        <f t="shared" si="457"/>
        <v>BMJ 04744196UTARADAY</v>
      </c>
      <c r="AH1632" s="5" t="str">
        <f t="shared" si="458"/>
        <v>yudianto44196UTARADAY</v>
      </c>
      <c r="AI1632" s="5" t="str">
        <f t="shared" si="459"/>
        <v>BMJ 04744196DAY</v>
      </c>
      <c r="AJ1632" s="5" t="str">
        <f t="shared" si="460"/>
        <v>yudianto44196DAY</v>
      </c>
      <c r="AK1632" s="5" t="str">
        <f t="shared" si="461"/>
        <v>yudiantoBMJ II</v>
      </c>
      <c r="AL1632" s="5" t="str">
        <f t="shared" si="463"/>
        <v>3UTARA</v>
      </c>
      <c r="AM1632" s="5" t="str">
        <f t="shared" si="464"/>
        <v>1 &gt; 4UTARA12 RODA</v>
      </c>
      <c r="AN1632" s="5" t="str">
        <f t="shared" si="465"/>
        <v>yudiantoBMJ II1 &gt; 4UTARA12 RODA</v>
      </c>
      <c r="AO1632" s="5" t="str">
        <f t="shared" si="466"/>
        <v>yudianto1 &gt; 4UTARA12 RODA</v>
      </c>
      <c r="AP1632" s="5" t="str">
        <f t="shared" si="467"/>
        <v>44196DAY</v>
      </c>
    </row>
    <row r="1633" spans="1:42" x14ac:dyDescent="0.3">
      <c r="A1633" s="33">
        <v>1</v>
      </c>
      <c r="B1633" s="33"/>
      <c r="C1633" s="70">
        <v>44196</v>
      </c>
      <c r="D1633" s="71" t="s">
        <v>19</v>
      </c>
      <c r="E1633" s="70">
        <v>44196</v>
      </c>
      <c r="F1633" s="71">
        <v>5160740</v>
      </c>
      <c r="G1633" s="33" t="s">
        <v>20</v>
      </c>
      <c r="H1633" s="33" t="s">
        <v>21</v>
      </c>
      <c r="I1633" s="33" t="s">
        <v>51</v>
      </c>
      <c r="J1633" s="33" t="s">
        <v>46</v>
      </c>
      <c r="K1633" s="63" t="s">
        <v>57</v>
      </c>
      <c r="L1633" s="32" t="str">
        <f t="shared" si="450"/>
        <v>AXOR4843</v>
      </c>
      <c r="M1633" s="32" t="str">
        <f t="shared" si="451"/>
        <v>BMJ II</v>
      </c>
      <c r="N1633" s="32" t="str">
        <f t="shared" si="452"/>
        <v>12 RODA</v>
      </c>
      <c r="O1633" s="146">
        <v>0.49486111111111114</v>
      </c>
      <c r="P1633" s="65">
        <v>0.49486111111111114</v>
      </c>
      <c r="Q1633" s="65"/>
      <c r="R1633" s="66">
        <v>1</v>
      </c>
      <c r="S1633" s="66">
        <v>51340</v>
      </c>
      <c r="T1633" s="66">
        <v>19860</v>
      </c>
      <c r="U1633" s="67">
        <f t="shared" si="462"/>
        <v>31.48</v>
      </c>
      <c r="V1633" s="66">
        <f t="shared" si="453"/>
        <v>638319.96</v>
      </c>
      <c r="W1633" s="66" t="str">
        <f t="shared" si="454"/>
        <v>1 &gt; 4</v>
      </c>
      <c r="X1633" s="66">
        <f>A1633+SUMIFS(Presensi!F:F,Presensi!E:E,'Entry Data'!AP1633)</f>
        <v>1</v>
      </c>
      <c r="Y1633" s="66">
        <f>IFERROR(INDEX('Retasi Pricing'!F:F,MATCH('Entry Data'!AM1633,'Retasi Pricing'!E:E,0))*X1633,"")</f>
        <v>27500</v>
      </c>
      <c r="Z1633" s="62" t="s">
        <v>26</v>
      </c>
      <c r="AA1633" s="62" t="s">
        <v>27</v>
      </c>
      <c r="AB1633" s="32"/>
      <c r="AC1633" s="32" t="s">
        <v>217</v>
      </c>
      <c r="AD1633" s="32" t="str">
        <f t="shared" si="455"/>
        <v/>
      </c>
      <c r="AF1633" s="5" t="str">
        <f t="shared" si="456"/>
        <v>agus suwantono44196</v>
      </c>
      <c r="AG1633" s="5" t="str">
        <f t="shared" si="457"/>
        <v>BMJ 05044196UTARADAY</v>
      </c>
      <c r="AH1633" s="5" t="str">
        <f t="shared" si="458"/>
        <v>agus suwantono44196UTARADAY</v>
      </c>
      <c r="AI1633" s="5" t="str">
        <f t="shared" si="459"/>
        <v>BMJ 05044196DAY</v>
      </c>
      <c r="AJ1633" s="5" t="str">
        <f t="shared" si="460"/>
        <v>agus suwantono44196DAY</v>
      </c>
      <c r="AK1633" s="5" t="str">
        <f t="shared" si="461"/>
        <v>agus suwantonoBMJ II</v>
      </c>
      <c r="AL1633" s="5" t="str">
        <f t="shared" si="463"/>
        <v>1UTARA</v>
      </c>
      <c r="AM1633" s="5" t="str">
        <f t="shared" si="464"/>
        <v>1 &gt; 4UTARA12 RODA</v>
      </c>
      <c r="AN1633" s="5" t="str">
        <f t="shared" si="465"/>
        <v>agus suwantonoBMJ II1 &gt; 4UTARA12 RODA</v>
      </c>
      <c r="AO1633" s="5" t="str">
        <f t="shared" si="466"/>
        <v>agus suwantono1 &gt; 4UTARA12 RODA</v>
      </c>
      <c r="AP1633" s="5" t="str">
        <f t="shared" si="467"/>
        <v>44196DAY</v>
      </c>
    </row>
    <row r="1634" spans="1:42" x14ac:dyDescent="0.3">
      <c r="A1634" s="33">
        <v>1</v>
      </c>
      <c r="B1634" s="33"/>
      <c r="C1634" s="70">
        <v>44196</v>
      </c>
      <c r="D1634" s="71" t="s">
        <v>19</v>
      </c>
      <c r="E1634" s="70">
        <v>44196</v>
      </c>
      <c r="F1634" s="71">
        <v>5160811</v>
      </c>
      <c r="G1634" s="33" t="s">
        <v>20</v>
      </c>
      <c r="H1634" s="33" t="s">
        <v>21</v>
      </c>
      <c r="I1634" s="33" t="s">
        <v>51</v>
      </c>
      <c r="J1634" s="33" t="s">
        <v>46</v>
      </c>
      <c r="K1634" s="63" t="s">
        <v>57</v>
      </c>
      <c r="L1634" s="32" t="str">
        <f t="shared" si="450"/>
        <v>AXOR4843</v>
      </c>
      <c r="M1634" s="32" t="str">
        <f t="shared" si="451"/>
        <v>BMJ II</v>
      </c>
      <c r="N1634" s="32" t="str">
        <f t="shared" si="452"/>
        <v>12 RODA</v>
      </c>
      <c r="O1634" s="146">
        <v>0.57085648148148149</v>
      </c>
      <c r="P1634" s="65">
        <v>0.57085648148148149</v>
      </c>
      <c r="Q1634" s="65"/>
      <c r="R1634" s="66">
        <v>2</v>
      </c>
      <c r="S1634" s="66">
        <v>51280</v>
      </c>
      <c r="T1634" s="66">
        <v>19860</v>
      </c>
      <c r="U1634" s="67">
        <f t="shared" si="462"/>
        <v>31.42</v>
      </c>
      <c r="V1634" s="66">
        <f t="shared" si="453"/>
        <v>637103.34000000008</v>
      </c>
      <c r="W1634" s="66" t="str">
        <f t="shared" si="454"/>
        <v>1 &gt; 4</v>
      </c>
      <c r="X1634" s="66">
        <f>A1634+SUMIFS(Presensi!F:F,Presensi!E:E,'Entry Data'!AP1634)</f>
        <v>1</v>
      </c>
      <c r="Y1634" s="66">
        <f>IFERROR(INDEX('Retasi Pricing'!F:F,MATCH('Entry Data'!AM1634,'Retasi Pricing'!E:E,0))*X1634,"")</f>
        <v>27500</v>
      </c>
      <c r="Z1634" s="62" t="s">
        <v>26</v>
      </c>
      <c r="AA1634" s="62" t="s">
        <v>27</v>
      </c>
      <c r="AB1634" s="32"/>
      <c r="AC1634" s="32" t="s">
        <v>217</v>
      </c>
      <c r="AD1634" s="32" t="str">
        <f t="shared" si="455"/>
        <v/>
      </c>
      <c r="AF1634" s="5" t="str">
        <f t="shared" si="456"/>
        <v>agus suwantono44196</v>
      </c>
      <c r="AG1634" s="5" t="str">
        <f t="shared" si="457"/>
        <v>BMJ 05044196UTARADAY</v>
      </c>
      <c r="AH1634" s="5" t="str">
        <f t="shared" si="458"/>
        <v>agus suwantono44196UTARADAY</v>
      </c>
      <c r="AI1634" s="5" t="str">
        <f t="shared" si="459"/>
        <v>BMJ 05044196DAY</v>
      </c>
      <c r="AJ1634" s="5" t="str">
        <f t="shared" si="460"/>
        <v>agus suwantono44196DAY</v>
      </c>
      <c r="AK1634" s="5" t="str">
        <f t="shared" si="461"/>
        <v>agus suwantonoBMJ II</v>
      </c>
      <c r="AL1634" s="5" t="str">
        <f t="shared" si="463"/>
        <v>2UTARA</v>
      </c>
      <c r="AM1634" s="5" t="str">
        <f t="shared" si="464"/>
        <v>1 &gt; 4UTARA12 RODA</v>
      </c>
      <c r="AN1634" s="5" t="str">
        <f t="shared" si="465"/>
        <v>agus suwantonoBMJ II1 &gt; 4UTARA12 RODA</v>
      </c>
      <c r="AO1634" s="5" t="str">
        <f t="shared" si="466"/>
        <v>agus suwantono1 &gt; 4UTARA12 RODA</v>
      </c>
      <c r="AP1634" s="5" t="str">
        <f t="shared" si="467"/>
        <v>44196DAY</v>
      </c>
    </row>
    <row r="1635" spans="1:42" x14ac:dyDescent="0.3">
      <c r="A1635" s="33">
        <v>1</v>
      </c>
      <c r="B1635" s="33"/>
      <c r="C1635" s="70">
        <v>44196</v>
      </c>
      <c r="D1635" s="71" t="s">
        <v>19</v>
      </c>
      <c r="E1635" s="70">
        <v>44196</v>
      </c>
      <c r="F1635" s="71">
        <v>5160855</v>
      </c>
      <c r="G1635" s="33" t="s">
        <v>20</v>
      </c>
      <c r="H1635" s="33" t="s">
        <v>21</v>
      </c>
      <c r="I1635" s="33" t="s">
        <v>51</v>
      </c>
      <c r="J1635" s="33" t="s">
        <v>46</v>
      </c>
      <c r="K1635" s="63" t="s">
        <v>57</v>
      </c>
      <c r="L1635" s="32" t="str">
        <f t="shared" si="450"/>
        <v>AXOR4843</v>
      </c>
      <c r="M1635" s="32" t="str">
        <f t="shared" si="451"/>
        <v>BMJ II</v>
      </c>
      <c r="N1635" s="32" t="str">
        <f t="shared" si="452"/>
        <v>12 RODA</v>
      </c>
      <c r="O1635" s="146">
        <v>0.62445601851851851</v>
      </c>
      <c r="P1635" s="65">
        <v>0.62445601851851851</v>
      </c>
      <c r="Q1635" s="65"/>
      <c r="R1635" s="66">
        <v>3</v>
      </c>
      <c r="S1635" s="66">
        <v>51900</v>
      </c>
      <c r="T1635" s="66">
        <v>19860</v>
      </c>
      <c r="U1635" s="67">
        <f t="shared" si="462"/>
        <v>32.04</v>
      </c>
      <c r="V1635" s="66">
        <f t="shared" si="453"/>
        <v>649675.08000000007</v>
      </c>
      <c r="W1635" s="66" t="str">
        <f t="shared" si="454"/>
        <v>1 &gt; 4</v>
      </c>
      <c r="X1635" s="66">
        <f>A1635+SUMIFS(Presensi!F:F,Presensi!E:E,'Entry Data'!AP1635)</f>
        <v>1</v>
      </c>
      <c r="Y1635" s="66">
        <f>IFERROR(INDEX('Retasi Pricing'!F:F,MATCH('Entry Data'!AM1635,'Retasi Pricing'!E:E,0))*X1635,"")</f>
        <v>27500</v>
      </c>
      <c r="Z1635" s="62" t="s">
        <v>26</v>
      </c>
      <c r="AA1635" s="62" t="s">
        <v>27</v>
      </c>
      <c r="AB1635" s="32"/>
      <c r="AC1635" s="32" t="s">
        <v>217</v>
      </c>
      <c r="AD1635" s="32" t="str">
        <f t="shared" si="455"/>
        <v/>
      </c>
      <c r="AF1635" s="5" t="str">
        <f t="shared" si="456"/>
        <v>agus suwantono44196</v>
      </c>
      <c r="AG1635" s="5" t="str">
        <f t="shared" si="457"/>
        <v>BMJ 05044196UTARADAY</v>
      </c>
      <c r="AH1635" s="5" t="str">
        <f t="shared" si="458"/>
        <v>agus suwantono44196UTARADAY</v>
      </c>
      <c r="AI1635" s="5" t="str">
        <f t="shared" si="459"/>
        <v>BMJ 05044196DAY</v>
      </c>
      <c r="AJ1635" s="5" t="str">
        <f t="shared" si="460"/>
        <v>agus suwantono44196DAY</v>
      </c>
      <c r="AK1635" s="5" t="str">
        <f t="shared" si="461"/>
        <v>agus suwantonoBMJ II</v>
      </c>
      <c r="AL1635" s="5" t="str">
        <f t="shared" si="463"/>
        <v>3UTARA</v>
      </c>
      <c r="AM1635" s="5" t="str">
        <f t="shared" si="464"/>
        <v>1 &gt; 4UTARA12 RODA</v>
      </c>
      <c r="AN1635" s="5" t="str">
        <f t="shared" si="465"/>
        <v>agus suwantonoBMJ II1 &gt; 4UTARA12 RODA</v>
      </c>
      <c r="AO1635" s="5" t="str">
        <f t="shared" si="466"/>
        <v>agus suwantono1 &gt; 4UTARA12 RODA</v>
      </c>
      <c r="AP1635" s="5" t="str">
        <f t="shared" si="467"/>
        <v>44196DAY</v>
      </c>
    </row>
    <row r="1636" spans="1:42" x14ac:dyDescent="0.3">
      <c r="A1636" s="33">
        <v>1</v>
      </c>
      <c r="B1636" s="33"/>
      <c r="C1636" s="70">
        <v>44196</v>
      </c>
      <c r="D1636" s="71" t="s">
        <v>19</v>
      </c>
      <c r="E1636" s="70">
        <v>44196</v>
      </c>
      <c r="F1636" s="71">
        <v>5160656</v>
      </c>
      <c r="G1636" s="33" t="s">
        <v>20</v>
      </c>
      <c r="H1636" s="33" t="s">
        <v>21</v>
      </c>
      <c r="I1636" s="33" t="s">
        <v>123</v>
      </c>
      <c r="J1636" s="33" t="s">
        <v>23</v>
      </c>
      <c r="K1636" s="63" t="s">
        <v>62</v>
      </c>
      <c r="L1636" s="32" t="str">
        <f t="shared" si="450"/>
        <v>FM260JD</v>
      </c>
      <c r="M1636" s="32" t="str">
        <f t="shared" si="451"/>
        <v>BMJ III</v>
      </c>
      <c r="N1636" s="32" t="str">
        <f t="shared" si="452"/>
        <v>10 RODA</v>
      </c>
      <c r="O1636" s="146">
        <v>0.42940972222222223</v>
      </c>
      <c r="P1636" s="65">
        <v>0.42940972222222223</v>
      </c>
      <c r="Q1636" s="65"/>
      <c r="R1636" s="66">
        <v>1</v>
      </c>
      <c r="S1636" s="66">
        <v>37460</v>
      </c>
      <c r="T1636" s="66">
        <v>14820</v>
      </c>
      <c r="U1636" s="67">
        <f t="shared" si="462"/>
        <v>22.64</v>
      </c>
      <c r="V1636" s="66">
        <f t="shared" si="453"/>
        <v>441344.16</v>
      </c>
      <c r="W1636" s="66" t="str">
        <f t="shared" si="454"/>
        <v>1 &gt; 4</v>
      </c>
      <c r="X1636" s="66">
        <f>A1636+SUMIFS(Presensi!F:F,Presensi!E:E,'Entry Data'!AP1636)</f>
        <v>1</v>
      </c>
      <c r="Y1636" s="66">
        <f>IFERROR(INDEX('Retasi Pricing'!F:F,MATCH('Entry Data'!AM1636,'Retasi Pricing'!E:E,0))*X1636,"")</f>
        <v>25000</v>
      </c>
      <c r="Z1636" s="62" t="s">
        <v>26</v>
      </c>
      <c r="AA1636" s="62" t="s">
        <v>27</v>
      </c>
      <c r="AB1636" s="32"/>
      <c r="AC1636" s="32" t="s">
        <v>282</v>
      </c>
      <c r="AD1636" s="32" t="str">
        <f t="shared" si="455"/>
        <v/>
      </c>
      <c r="AF1636" s="5" t="str">
        <f t="shared" si="456"/>
        <v>JAFAR44196</v>
      </c>
      <c r="AG1636" s="5" t="str">
        <f t="shared" si="457"/>
        <v>BMJ 05344196UTARADAY</v>
      </c>
      <c r="AH1636" s="5" t="str">
        <f t="shared" si="458"/>
        <v>JAFAR44196UTARADAY</v>
      </c>
      <c r="AI1636" s="5" t="str">
        <f t="shared" si="459"/>
        <v>BMJ 05344196DAY</v>
      </c>
      <c r="AJ1636" s="5" t="str">
        <f t="shared" si="460"/>
        <v>JAFAR44196DAY</v>
      </c>
      <c r="AK1636" s="5" t="str">
        <f t="shared" si="461"/>
        <v>JAFARBMJ III</v>
      </c>
      <c r="AL1636" s="5" t="str">
        <f t="shared" si="463"/>
        <v>1UTARA</v>
      </c>
      <c r="AM1636" s="5" t="str">
        <f t="shared" si="464"/>
        <v>1 &gt; 4UTARA10 RODA</v>
      </c>
      <c r="AN1636" s="5" t="str">
        <f t="shared" si="465"/>
        <v>JAFARBMJ III1 &gt; 4UTARA10 RODA</v>
      </c>
      <c r="AO1636" s="5" t="str">
        <f t="shared" si="466"/>
        <v>JAFAR1 &gt; 4UTARA10 RODA</v>
      </c>
      <c r="AP1636" s="5" t="str">
        <f t="shared" si="467"/>
        <v>44196DAY</v>
      </c>
    </row>
    <row r="1637" spans="1:42" x14ac:dyDescent="0.3">
      <c r="A1637" s="33">
        <v>1</v>
      </c>
      <c r="B1637" s="33"/>
      <c r="C1637" s="70">
        <v>44196</v>
      </c>
      <c r="D1637" s="71" t="s">
        <v>19</v>
      </c>
      <c r="E1637" s="70">
        <v>44196</v>
      </c>
      <c r="F1637" s="71">
        <v>5160728</v>
      </c>
      <c r="G1637" s="33" t="s">
        <v>20</v>
      </c>
      <c r="H1637" s="33" t="s">
        <v>21</v>
      </c>
      <c r="I1637" s="33" t="s">
        <v>51</v>
      </c>
      <c r="J1637" s="33" t="s">
        <v>46</v>
      </c>
      <c r="K1637" s="63" t="s">
        <v>62</v>
      </c>
      <c r="L1637" s="32" t="str">
        <f t="shared" si="450"/>
        <v>FM260JD</v>
      </c>
      <c r="M1637" s="32" t="str">
        <f t="shared" si="451"/>
        <v>BMJ III</v>
      </c>
      <c r="N1637" s="32" t="str">
        <f t="shared" si="452"/>
        <v>10 RODA</v>
      </c>
      <c r="O1637" s="146">
        <v>0.48525462962962962</v>
      </c>
      <c r="P1637" s="65">
        <v>0.48525462962962962</v>
      </c>
      <c r="Q1637" s="65"/>
      <c r="R1637" s="66">
        <v>2</v>
      </c>
      <c r="S1637" s="66">
        <v>40420</v>
      </c>
      <c r="T1637" s="66">
        <v>14820</v>
      </c>
      <c r="U1637" s="67">
        <f t="shared" si="462"/>
        <v>25.6</v>
      </c>
      <c r="V1637" s="66">
        <f t="shared" si="453"/>
        <v>499046.40000000002</v>
      </c>
      <c r="W1637" s="66" t="str">
        <f t="shared" si="454"/>
        <v>1 &gt; 4</v>
      </c>
      <c r="X1637" s="66">
        <f>A1637+SUMIFS(Presensi!F:F,Presensi!E:E,'Entry Data'!AP1637)</f>
        <v>1</v>
      </c>
      <c r="Y1637" s="66">
        <f>IFERROR(INDEX('Retasi Pricing'!F:F,MATCH('Entry Data'!AM1637,'Retasi Pricing'!E:E,0))*X1637,"")</f>
        <v>25000</v>
      </c>
      <c r="Z1637" s="62" t="s">
        <v>26</v>
      </c>
      <c r="AA1637" s="62" t="s">
        <v>27</v>
      </c>
      <c r="AB1637" s="32"/>
      <c r="AC1637" s="32" t="s">
        <v>282</v>
      </c>
      <c r="AD1637" s="32" t="str">
        <f t="shared" si="455"/>
        <v/>
      </c>
      <c r="AF1637" s="5" t="str">
        <f t="shared" si="456"/>
        <v>JAFAR44196</v>
      </c>
      <c r="AG1637" s="5" t="str">
        <f t="shared" si="457"/>
        <v>BMJ 05344196UTARADAY</v>
      </c>
      <c r="AH1637" s="5" t="str">
        <f t="shared" si="458"/>
        <v>JAFAR44196UTARADAY</v>
      </c>
      <c r="AI1637" s="5" t="str">
        <f t="shared" si="459"/>
        <v>BMJ 05344196DAY</v>
      </c>
      <c r="AJ1637" s="5" t="str">
        <f t="shared" si="460"/>
        <v>JAFAR44196DAY</v>
      </c>
      <c r="AK1637" s="5" t="str">
        <f t="shared" si="461"/>
        <v>JAFARBMJ III</v>
      </c>
      <c r="AL1637" s="5" t="str">
        <f t="shared" si="463"/>
        <v>2UTARA</v>
      </c>
      <c r="AM1637" s="5" t="str">
        <f t="shared" si="464"/>
        <v>1 &gt; 4UTARA10 RODA</v>
      </c>
      <c r="AN1637" s="5" t="str">
        <f t="shared" si="465"/>
        <v>JAFARBMJ III1 &gt; 4UTARA10 RODA</v>
      </c>
      <c r="AO1637" s="5" t="str">
        <f t="shared" si="466"/>
        <v>JAFAR1 &gt; 4UTARA10 RODA</v>
      </c>
      <c r="AP1637" s="5" t="str">
        <f t="shared" si="467"/>
        <v>44196DAY</v>
      </c>
    </row>
    <row r="1638" spans="1:42" x14ac:dyDescent="0.3">
      <c r="A1638" s="33">
        <v>1</v>
      </c>
      <c r="B1638" s="33"/>
      <c r="C1638" s="70">
        <v>44196</v>
      </c>
      <c r="D1638" s="71" t="s">
        <v>19</v>
      </c>
      <c r="E1638" s="70">
        <v>44196</v>
      </c>
      <c r="F1638" s="71">
        <v>5160557</v>
      </c>
      <c r="G1638" s="33" t="s">
        <v>20</v>
      </c>
      <c r="H1638" s="33" t="s">
        <v>21</v>
      </c>
      <c r="I1638" s="33" t="s">
        <v>45</v>
      </c>
      <c r="J1638" s="33" t="s">
        <v>46</v>
      </c>
      <c r="K1638" s="63" t="s">
        <v>67</v>
      </c>
      <c r="L1638" s="32" t="str">
        <f t="shared" si="450"/>
        <v>FM260JD</v>
      </c>
      <c r="M1638" s="32" t="str">
        <f t="shared" si="451"/>
        <v>BMJ III</v>
      </c>
      <c r="N1638" s="32" t="str">
        <f t="shared" si="452"/>
        <v>10 RODA</v>
      </c>
      <c r="O1638" s="146">
        <v>0.35200231481481481</v>
      </c>
      <c r="P1638" s="65">
        <v>0.35200231481481481</v>
      </c>
      <c r="Q1638" s="65"/>
      <c r="R1638" s="66">
        <v>1</v>
      </c>
      <c r="S1638" s="66">
        <v>38780</v>
      </c>
      <c r="T1638" s="66">
        <v>14920</v>
      </c>
      <c r="U1638" s="67">
        <f t="shared" si="462"/>
        <v>23.86</v>
      </c>
      <c r="V1638" s="66">
        <f t="shared" si="453"/>
        <v>465126.83999999997</v>
      </c>
      <c r="W1638" s="66" t="str">
        <f t="shared" si="454"/>
        <v>1 &gt; 4</v>
      </c>
      <c r="X1638" s="66">
        <f>A1638+SUMIFS(Presensi!F:F,Presensi!E:E,'Entry Data'!AP1638)</f>
        <v>1</v>
      </c>
      <c r="Y1638" s="66">
        <f>IFERROR(INDEX('Retasi Pricing'!F:F,MATCH('Entry Data'!AM1638,'Retasi Pricing'!E:E,0))*X1638,"")</f>
        <v>25000</v>
      </c>
      <c r="Z1638" s="62" t="s">
        <v>26</v>
      </c>
      <c r="AA1638" s="62" t="s">
        <v>27</v>
      </c>
      <c r="AB1638" s="32"/>
      <c r="AC1638" s="32" t="s">
        <v>180</v>
      </c>
      <c r="AD1638" s="32" t="str">
        <f t="shared" si="455"/>
        <v/>
      </c>
      <c r="AF1638" s="5" t="str">
        <f t="shared" si="456"/>
        <v>SETIANTO44196</v>
      </c>
      <c r="AG1638" s="5" t="str">
        <f t="shared" si="457"/>
        <v>BMJ 05444196UTARADAY</v>
      </c>
      <c r="AH1638" s="5" t="str">
        <f t="shared" si="458"/>
        <v>SETIANTO44196UTARADAY</v>
      </c>
      <c r="AI1638" s="5" t="str">
        <f t="shared" si="459"/>
        <v>BMJ 05444196DAY</v>
      </c>
      <c r="AJ1638" s="5" t="str">
        <f t="shared" si="460"/>
        <v>SETIANTO44196DAY</v>
      </c>
      <c r="AK1638" s="5" t="str">
        <f t="shared" si="461"/>
        <v>SETIANTOBMJ III</v>
      </c>
      <c r="AL1638" s="5" t="str">
        <f t="shared" si="463"/>
        <v>1UTARA</v>
      </c>
      <c r="AM1638" s="5" t="str">
        <f t="shared" si="464"/>
        <v>1 &gt; 4UTARA10 RODA</v>
      </c>
      <c r="AN1638" s="5" t="str">
        <f t="shared" si="465"/>
        <v>SETIANTOBMJ III1 &gt; 4UTARA10 RODA</v>
      </c>
      <c r="AO1638" s="5" t="str">
        <f t="shared" si="466"/>
        <v>SETIANTO1 &gt; 4UTARA10 RODA</v>
      </c>
      <c r="AP1638" s="5" t="str">
        <f t="shared" si="467"/>
        <v>44196DAY</v>
      </c>
    </row>
    <row r="1639" spans="1:42" x14ac:dyDescent="0.3">
      <c r="A1639" s="33">
        <v>1</v>
      </c>
      <c r="B1639" s="33"/>
      <c r="C1639" s="70">
        <v>44196</v>
      </c>
      <c r="D1639" s="71" t="s">
        <v>19</v>
      </c>
      <c r="E1639" s="70">
        <v>44196</v>
      </c>
      <c r="F1639" s="71">
        <v>5160629</v>
      </c>
      <c r="G1639" s="33" t="s">
        <v>20</v>
      </c>
      <c r="H1639" s="33" t="s">
        <v>21</v>
      </c>
      <c r="I1639" s="33" t="s">
        <v>51</v>
      </c>
      <c r="J1639" s="33" t="s">
        <v>46</v>
      </c>
      <c r="K1639" s="63" t="s">
        <v>67</v>
      </c>
      <c r="L1639" s="32" t="str">
        <f t="shared" si="450"/>
        <v>FM260JD</v>
      </c>
      <c r="M1639" s="32" t="str">
        <f t="shared" si="451"/>
        <v>BMJ III</v>
      </c>
      <c r="N1639" s="32" t="str">
        <f t="shared" si="452"/>
        <v>10 RODA</v>
      </c>
      <c r="O1639" s="146">
        <v>0.40835648148148151</v>
      </c>
      <c r="P1639" s="65">
        <v>0.40835648148148151</v>
      </c>
      <c r="Q1639" s="65"/>
      <c r="R1639" s="66">
        <v>2</v>
      </c>
      <c r="S1639" s="66">
        <v>38560</v>
      </c>
      <c r="T1639" s="66">
        <v>14920</v>
      </c>
      <c r="U1639" s="67">
        <f t="shared" si="462"/>
        <v>23.64</v>
      </c>
      <c r="V1639" s="66">
        <f t="shared" si="453"/>
        <v>460838.16000000003</v>
      </c>
      <c r="W1639" s="66" t="str">
        <f t="shared" si="454"/>
        <v>1 &gt; 4</v>
      </c>
      <c r="X1639" s="66">
        <f>A1639+SUMIFS(Presensi!F:F,Presensi!E:E,'Entry Data'!AP1639)</f>
        <v>1</v>
      </c>
      <c r="Y1639" s="66">
        <f>IFERROR(INDEX('Retasi Pricing'!F:F,MATCH('Entry Data'!AM1639,'Retasi Pricing'!E:E,0))*X1639,"")</f>
        <v>25000</v>
      </c>
      <c r="Z1639" s="62" t="s">
        <v>26</v>
      </c>
      <c r="AA1639" s="62" t="s">
        <v>27</v>
      </c>
      <c r="AB1639" s="32"/>
      <c r="AC1639" s="32" t="s">
        <v>180</v>
      </c>
      <c r="AD1639" s="32" t="str">
        <f t="shared" si="455"/>
        <v/>
      </c>
      <c r="AF1639" s="5" t="str">
        <f t="shared" si="456"/>
        <v>SETIANTO44196</v>
      </c>
      <c r="AG1639" s="5" t="str">
        <f t="shared" si="457"/>
        <v>BMJ 05444196UTARADAY</v>
      </c>
      <c r="AH1639" s="5" t="str">
        <f t="shared" si="458"/>
        <v>SETIANTO44196UTARADAY</v>
      </c>
      <c r="AI1639" s="5" t="str">
        <f t="shared" si="459"/>
        <v>BMJ 05444196DAY</v>
      </c>
      <c r="AJ1639" s="5" t="str">
        <f t="shared" si="460"/>
        <v>SETIANTO44196DAY</v>
      </c>
      <c r="AK1639" s="5" t="str">
        <f t="shared" si="461"/>
        <v>SETIANTOBMJ III</v>
      </c>
      <c r="AL1639" s="5" t="str">
        <f t="shared" si="463"/>
        <v>2UTARA</v>
      </c>
      <c r="AM1639" s="5" t="str">
        <f t="shared" si="464"/>
        <v>1 &gt; 4UTARA10 RODA</v>
      </c>
      <c r="AN1639" s="5" t="str">
        <f t="shared" si="465"/>
        <v>SETIANTOBMJ III1 &gt; 4UTARA10 RODA</v>
      </c>
      <c r="AO1639" s="5" t="str">
        <f t="shared" si="466"/>
        <v>SETIANTO1 &gt; 4UTARA10 RODA</v>
      </c>
      <c r="AP1639" s="5" t="str">
        <f t="shared" si="467"/>
        <v>44196DAY</v>
      </c>
    </row>
    <row r="1640" spans="1:42" x14ac:dyDescent="0.3">
      <c r="A1640" s="33">
        <v>1</v>
      </c>
      <c r="B1640" s="33"/>
      <c r="C1640" s="70">
        <v>44196</v>
      </c>
      <c r="D1640" s="71" t="s">
        <v>19</v>
      </c>
      <c r="E1640" s="70">
        <v>44196</v>
      </c>
      <c r="F1640" s="71">
        <v>5160694</v>
      </c>
      <c r="G1640" s="33" t="s">
        <v>20</v>
      </c>
      <c r="H1640" s="33" t="s">
        <v>21</v>
      </c>
      <c r="I1640" s="33" t="s">
        <v>51</v>
      </c>
      <c r="J1640" s="33" t="s">
        <v>46</v>
      </c>
      <c r="K1640" s="63" t="s">
        <v>67</v>
      </c>
      <c r="L1640" s="32" t="str">
        <f t="shared" si="450"/>
        <v>FM260JD</v>
      </c>
      <c r="M1640" s="32" t="str">
        <f t="shared" si="451"/>
        <v>BMJ III</v>
      </c>
      <c r="N1640" s="32" t="str">
        <f t="shared" si="452"/>
        <v>10 RODA</v>
      </c>
      <c r="O1640" s="146">
        <v>0.45946759259259262</v>
      </c>
      <c r="P1640" s="65">
        <v>0.45946759259259262</v>
      </c>
      <c r="Q1640" s="65"/>
      <c r="R1640" s="66">
        <v>3</v>
      </c>
      <c r="S1640" s="66">
        <v>38940</v>
      </c>
      <c r="T1640" s="66">
        <v>14920</v>
      </c>
      <c r="U1640" s="67">
        <f t="shared" si="462"/>
        <v>24.02</v>
      </c>
      <c r="V1640" s="66">
        <f t="shared" si="453"/>
        <v>468245.87999999995</v>
      </c>
      <c r="W1640" s="66" t="str">
        <f t="shared" si="454"/>
        <v>1 &gt; 4</v>
      </c>
      <c r="X1640" s="66">
        <f>A1640+SUMIFS(Presensi!F:F,Presensi!E:E,'Entry Data'!AP1640)</f>
        <v>1</v>
      </c>
      <c r="Y1640" s="66">
        <f>IFERROR(INDEX('Retasi Pricing'!F:F,MATCH('Entry Data'!AM1640,'Retasi Pricing'!E:E,0))*X1640,"")</f>
        <v>25000</v>
      </c>
      <c r="Z1640" s="62" t="s">
        <v>26</v>
      </c>
      <c r="AA1640" s="62" t="s">
        <v>27</v>
      </c>
      <c r="AB1640" s="32"/>
      <c r="AC1640" s="32" t="s">
        <v>180</v>
      </c>
      <c r="AD1640" s="32" t="str">
        <f t="shared" si="455"/>
        <v/>
      </c>
      <c r="AF1640" s="5" t="str">
        <f t="shared" si="456"/>
        <v>SETIANTO44196</v>
      </c>
      <c r="AG1640" s="5" t="str">
        <f t="shared" si="457"/>
        <v>BMJ 05444196UTARADAY</v>
      </c>
      <c r="AH1640" s="5" t="str">
        <f t="shared" si="458"/>
        <v>SETIANTO44196UTARADAY</v>
      </c>
      <c r="AI1640" s="5" t="str">
        <f t="shared" si="459"/>
        <v>BMJ 05444196DAY</v>
      </c>
      <c r="AJ1640" s="5" t="str">
        <f t="shared" si="460"/>
        <v>SETIANTO44196DAY</v>
      </c>
      <c r="AK1640" s="5" t="str">
        <f t="shared" si="461"/>
        <v>SETIANTOBMJ III</v>
      </c>
      <c r="AL1640" s="5" t="str">
        <f t="shared" si="463"/>
        <v>3UTARA</v>
      </c>
      <c r="AM1640" s="5" t="str">
        <f t="shared" si="464"/>
        <v>1 &gt; 4UTARA10 RODA</v>
      </c>
      <c r="AN1640" s="5" t="str">
        <f t="shared" si="465"/>
        <v>SETIANTOBMJ III1 &gt; 4UTARA10 RODA</v>
      </c>
      <c r="AO1640" s="5" t="str">
        <f t="shared" si="466"/>
        <v>SETIANTO1 &gt; 4UTARA10 RODA</v>
      </c>
      <c r="AP1640" s="5" t="str">
        <f t="shared" si="467"/>
        <v>44196DAY</v>
      </c>
    </row>
    <row r="1641" spans="1:42" x14ac:dyDescent="0.3">
      <c r="A1641" s="33">
        <v>1</v>
      </c>
      <c r="B1641" s="33"/>
      <c r="C1641" s="70">
        <v>44196</v>
      </c>
      <c r="D1641" s="71" t="s">
        <v>19</v>
      </c>
      <c r="E1641" s="70">
        <v>44196</v>
      </c>
      <c r="F1641" s="71">
        <v>5160758</v>
      </c>
      <c r="G1641" s="33" t="s">
        <v>20</v>
      </c>
      <c r="H1641" s="33" t="s">
        <v>21</v>
      </c>
      <c r="I1641" s="33" t="s">
        <v>51</v>
      </c>
      <c r="J1641" s="33" t="s">
        <v>46</v>
      </c>
      <c r="K1641" s="63" t="s">
        <v>67</v>
      </c>
      <c r="L1641" s="32" t="str">
        <f t="shared" si="450"/>
        <v>FM260JD</v>
      </c>
      <c r="M1641" s="32" t="str">
        <f t="shared" si="451"/>
        <v>BMJ III</v>
      </c>
      <c r="N1641" s="32" t="str">
        <f t="shared" si="452"/>
        <v>10 RODA</v>
      </c>
      <c r="O1641" s="146">
        <v>0.51038194444444451</v>
      </c>
      <c r="P1641" s="65">
        <v>0.51038194444444451</v>
      </c>
      <c r="Q1641" s="414"/>
      <c r="R1641" s="9">
        <v>4</v>
      </c>
      <c r="S1641" s="66">
        <v>40200</v>
      </c>
      <c r="T1641" s="66">
        <v>14920</v>
      </c>
      <c r="U1641" s="67">
        <f t="shared" si="462"/>
        <v>25.28</v>
      </c>
      <c r="V1641" s="66">
        <f t="shared" si="453"/>
        <v>492808.32</v>
      </c>
      <c r="W1641" s="66" t="str">
        <f t="shared" si="454"/>
        <v>1 &gt; 4</v>
      </c>
      <c r="X1641" s="66">
        <f>A1641+SUMIFS(Presensi!F:F,Presensi!E:E,'Entry Data'!AP1641)</f>
        <v>1</v>
      </c>
      <c r="Y1641" s="66">
        <f>IFERROR(INDEX('Retasi Pricing'!F:F,MATCH('Entry Data'!AM1641,'Retasi Pricing'!E:E,0))*X1641,"")</f>
        <v>25000</v>
      </c>
      <c r="Z1641" s="62" t="s">
        <v>26</v>
      </c>
      <c r="AA1641" s="62" t="s">
        <v>27</v>
      </c>
      <c r="AB1641" s="32"/>
      <c r="AC1641" s="32" t="s">
        <v>180</v>
      </c>
      <c r="AD1641" s="32" t="str">
        <f t="shared" si="455"/>
        <v/>
      </c>
      <c r="AF1641" s="5" t="str">
        <f t="shared" si="456"/>
        <v>SETIANTO44196</v>
      </c>
      <c r="AG1641" s="5" t="str">
        <f t="shared" si="457"/>
        <v>BMJ 05444196UTARADAY</v>
      </c>
      <c r="AH1641" s="5" t="str">
        <f t="shared" si="458"/>
        <v>SETIANTO44196UTARADAY</v>
      </c>
      <c r="AI1641" s="5" t="str">
        <f t="shared" si="459"/>
        <v>BMJ 05444196DAY</v>
      </c>
      <c r="AJ1641" s="5" t="str">
        <f t="shared" si="460"/>
        <v>SETIANTO44196DAY</v>
      </c>
      <c r="AK1641" s="5" t="str">
        <f t="shared" si="461"/>
        <v>SETIANTOBMJ III</v>
      </c>
      <c r="AL1641" s="5" t="str">
        <f t="shared" si="463"/>
        <v>4UTARA</v>
      </c>
      <c r="AM1641" s="5" t="str">
        <f t="shared" si="464"/>
        <v>1 &gt; 4UTARA10 RODA</v>
      </c>
      <c r="AN1641" s="5" t="str">
        <f t="shared" si="465"/>
        <v>SETIANTOBMJ III1 &gt; 4UTARA10 RODA</v>
      </c>
      <c r="AO1641" s="5" t="str">
        <f t="shared" si="466"/>
        <v>SETIANTO1 &gt; 4UTARA10 RODA</v>
      </c>
      <c r="AP1641" s="5" t="str">
        <f t="shared" si="467"/>
        <v>44196DAY</v>
      </c>
    </row>
    <row r="1642" spans="1:42" x14ac:dyDescent="0.3">
      <c r="A1642" s="33">
        <v>1</v>
      </c>
      <c r="B1642" s="33"/>
      <c r="C1642" s="70">
        <v>44196</v>
      </c>
      <c r="D1642" s="71" t="s">
        <v>19</v>
      </c>
      <c r="E1642" s="70">
        <v>44196</v>
      </c>
      <c r="F1642" s="71">
        <v>5160803</v>
      </c>
      <c r="G1642" s="33" t="s">
        <v>20</v>
      </c>
      <c r="H1642" s="33" t="s">
        <v>21</v>
      </c>
      <c r="I1642" s="33" t="s">
        <v>51</v>
      </c>
      <c r="J1642" s="33" t="s">
        <v>46</v>
      </c>
      <c r="K1642" s="63" t="s">
        <v>67</v>
      </c>
      <c r="L1642" s="32" t="str">
        <f t="shared" si="450"/>
        <v>FM260JD</v>
      </c>
      <c r="M1642" s="32" t="str">
        <f t="shared" si="451"/>
        <v>BMJ III</v>
      </c>
      <c r="N1642" s="32" t="str">
        <f t="shared" si="452"/>
        <v>10 RODA</v>
      </c>
      <c r="O1642" s="146">
        <v>0.56168981481481484</v>
      </c>
      <c r="P1642" s="65">
        <v>0.56168981481481484</v>
      </c>
      <c r="Q1642" s="65"/>
      <c r="R1642" s="66">
        <v>5</v>
      </c>
      <c r="S1642" s="66">
        <v>38460</v>
      </c>
      <c r="T1642" s="66">
        <v>14920</v>
      </c>
      <c r="U1642" s="67">
        <f t="shared" si="462"/>
        <v>23.54</v>
      </c>
      <c r="V1642" s="66">
        <f t="shared" si="453"/>
        <v>458888.76</v>
      </c>
      <c r="W1642" s="66" t="str">
        <f t="shared" si="454"/>
        <v>&gt; 5</v>
      </c>
      <c r="X1642" s="66">
        <f>A1642+SUMIFS(Presensi!F:F,Presensi!E:E,'Entry Data'!AP1642)</f>
        <v>1</v>
      </c>
      <c r="Y1642" s="66">
        <f>IFERROR(INDEX('Retasi Pricing'!F:F,MATCH('Entry Data'!AM1642,'Retasi Pricing'!E:E,0))*X1642,"")</f>
        <v>27650</v>
      </c>
      <c r="Z1642" s="62" t="s">
        <v>26</v>
      </c>
      <c r="AA1642" s="62" t="s">
        <v>27</v>
      </c>
      <c r="AB1642" s="32"/>
      <c r="AC1642" s="32" t="s">
        <v>180</v>
      </c>
      <c r="AD1642" s="32" t="str">
        <f t="shared" si="455"/>
        <v/>
      </c>
      <c r="AF1642" s="5" t="str">
        <f t="shared" si="456"/>
        <v>SETIANTO44196</v>
      </c>
      <c r="AG1642" s="5" t="str">
        <f t="shared" si="457"/>
        <v>BMJ 05444196UTARADAY</v>
      </c>
      <c r="AH1642" s="5" t="str">
        <f t="shared" si="458"/>
        <v>SETIANTO44196UTARADAY</v>
      </c>
      <c r="AI1642" s="5" t="str">
        <f t="shared" si="459"/>
        <v>BMJ 05444196DAY</v>
      </c>
      <c r="AJ1642" s="5" t="str">
        <f t="shared" si="460"/>
        <v>SETIANTO44196DAY</v>
      </c>
      <c r="AK1642" s="5" t="str">
        <f t="shared" si="461"/>
        <v>SETIANTOBMJ III</v>
      </c>
      <c r="AL1642" s="5" t="str">
        <f t="shared" si="463"/>
        <v>5UTARA</v>
      </c>
      <c r="AM1642" s="5" t="str">
        <f t="shared" si="464"/>
        <v>&gt; 5UTARA10 RODA</v>
      </c>
      <c r="AN1642" s="5" t="str">
        <f t="shared" si="465"/>
        <v>SETIANTOBMJ III&gt; 5UTARA10 RODA</v>
      </c>
      <c r="AO1642" s="5" t="str">
        <f t="shared" si="466"/>
        <v>SETIANTO&gt; 5UTARA10 RODA</v>
      </c>
      <c r="AP1642" s="5" t="str">
        <f t="shared" si="467"/>
        <v>44196DAY</v>
      </c>
    </row>
    <row r="1643" spans="1:42" x14ac:dyDescent="0.3">
      <c r="A1643" s="33">
        <v>1</v>
      </c>
      <c r="B1643" s="33"/>
      <c r="C1643" s="70">
        <v>44196</v>
      </c>
      <c r="D1643" s="71" t="s">
        <v>19</v>
      </c>
      <c r="E1643" s="70">
        <v>44196</v>
      </c>
      <c r="F1643" s="71">
        <v>5160848</v>
      </c>
      <c r="G1643" s="33" t="s">
        <v>20</v>
      </c>
      <c r="H1643" s="33" t="s">
        <v>21</v>
      </c>
      <c r="I1643" s="33" t="s">
        <v>51</v>
      </c>
      <c r="J1643" s="33" t="s">
        <v>46</v>
      </c>
      <c r="K1643" s="63" t="s">
        <v>67</v>
      </c>
      <c r="L1643" s="32" t="str">
        <f t="shared" si="450"/>
        <v>FM260JD</v>
      </c>
      <c r="M1643" s="32" t="str">
        <f t="shared" si="451"/>
        <v>BMJ III</v>
      </c>
      <c r="N1643" s="32" t="str">
        <f t="shared" si="452"/>
        <v>10 RODA</v>
      </c>
      <c r="O1643" s="146">
        <v>0.61173611111111115</v>
      </c>
      <c r="P1643" s="65">
        <v>0.61173611111111115</v>
      </c>
      <c r="Q1643" s="65"/>
      <c r="R1643" s="66">
        <v>6</v>
      </c>
      <c r="S1643" s="66">
        <v>39900</v>
      </c>
      <c r="T1643" s="66">
        <v>14920</v>
      </c>
      <c r="U1643" s="67">
        <f t="shared" si="462"/>
        <v>24.98</v>
      </c>
      <c r="V1643" s="66">
        <f t="shared" si="453"/>
        <v>486960.12000000005</v>
      </c>
      <c r="W1643" s="66" t="str">
        <f t="shared" si="454"/>
        <v>&gt; 6</v>
      </c>
      <c r="X1643" s="66">
        <f>A1643+SUMIFS(Presensi!F:F,Presensi!E:E,'Entry Data'!AP1643)</f>
        <v>1</v>
      </c>
      <c r="Y1643" s="66">
        <f>IFERROR(INDEX('Retasi Pricing'!F:F,MATCH('Entry Data'!AM1643,'Retasi Pricing'!E:E,0))*X1643,"")</f>
        <v>30800</v>
      </c>
      <c r="Z1643" s="62" t="s">
        <v>26</v>
      </c>
      <c r="AA1643" s="62" t="s">
        <v>27</v>
      </c>
      <c r="AB1643" s="32"/>
      <c r="AC1643" s="32" t="s">
        <v>180</v>
      </c>
      <c r="AD1643" s="32" t="str">
        <f t="shared" si="455"/>
        <v/>
      </c>
      <c r="AF1643" s="5" t="str">
        <f t="shared" si="456"/>
        <v>SETIANTO44196</v>
      </c>
      <c r="AG1643" s="5" t="str">
        <f t="shared" si="457"/>
        <v>BMJ 05444196UTARADAY</v>
      </c>
      <c r="AH1643" s="5" t="str">
        <f t="shared" si="458"/>
        <v>SETIANTO44196UTARADAY</v>
      </c>
      <c r="AI1643" s="5" t="str">
        <f t="shared" si="459"/>
        <v>BMJ 05444196DAY</v>
      </c>
      <c r="AJ1643" s="5" t="str">
        <f t="shared" si="460"/>
        <v>SETIANTO44196DAY</v>
      </c>
      <c r="AK1643" s="5" t="str">
        <f t="shared" si="461"/>
        <v>SETIANTOBMJ III</v>
      </c>
      <c r="AL1643" s="5" t="str">
        <f t="shared" si="463"/>
        <v>6UTARA</v>
      </c>
      <c r="AM1643" s="5" t="str">
        <f t="shared" si="464"/>
        <v>&gt; 6UTARA10 RODA</v>
      </c>
      <c r="AN1643" s="5" t="str">
        <f t="shared" si="465"/>
        <v>SETIANTOBMJ III&gt; 6UTARA10 RODA</v>
      </c>
      <c r="AO1643" s="5" t="str">
        <f t="shared" si="466"/>
        <v>SETIANTO&gt; 6UTARA10 RODA</v>
      </c>
      <c r="AP1643" s="5" t="str">
        <f t="shared" si="467"/>
        <v>44196DAY</v>
      </c>
    </row>
    <row r="1644" spans="1:42" x14ac:dyDescent="0.3">
      <c r="A1644" s="33">
        <v>1</v>
      </c>
      <c r="B1644" s="33"/>
      <c r="C1644" s="70">
        <v>44196</v>
      </c>
      <c r="D1644" s="71" t="s">
        <v>19</v>
      </c>
      <c r="E1644" s="70">
        <v>44196</v>
      </c>
      <c r="F1644" s="71">
        <v>5160584</v>
      </c>
      <c r="G1644" s="33" t="s">
        <v>20</v>
      </c>
      <c r="H1644" s="33" t="s">
        <v>21</v>
      </c>
      <c r="I1644" s="33" t="s">
        <v>51</v>
      </c>
      <c r="J1644" s="33" t="s">
        <v>46</v>
      </c>
      <c r="K1644" s="63" t="s">
        <v>69</v>
      </c>
      <c r="L1644" s="32" t="str">
        <f t="shared" ref="L1644:L1707" si="468">IFERROR(VLOOKUP(K1644,db_unit,2,FALSE),"")</f>
        <v>FM260JD</v>
      </c>
      <c r="M1644" s="32" t="str">
        <f t="shared" ref="M1644:M1707" si="469">IFERROR(VLOOKUP(K1644,db_unit,3,FALSE),"")</f>
        <v>BMJ III</v>
      </c>
      <c r="N1644" s="32" t="str">
        <f t="shared" ref="N1644:N1707" si="470">IFERROR(VLOOKUP(K1644,db_unit,4,FALSE),"")</f>
        <v>10 RODA</v>
      </c>
      <c r="O1644" s="146">
        <v>0.37122685185185184</v>
      </c>
      <c r="P1644" s="65">
        <v>0.37122685185185184</v>
      </c>
      <c r="Q1644" s="65"/>
      <c r="R1644" s="66">
        <v>1</v>
      </c>
      <c r="S1644" s="66">
        <v>37240</v>
      </c>
      <c r="T1644" s="66">
        <v>14880</v>
      </c>
      <c r="U1644" s="67">
        <f t="shared" si="462"/>
        <v>22.36</v>
      </c>
      <c r="V1644" s="66">
        <f t="shared" si="453"/>
        <v>435885.84</v>
      </c>
      <c r="W1644" s="66" t="str">
        <f t="shared" si="454"/>
        <v>1 &gt; 4</v>
      </c>
      <c r="X1644" s="66">
        <f>A1644+SUMIFS(Presensi!F:F,Presensi!E:E,'Entry Data'!AP1644)</f>
        <v>1</v>
      </c>
      <c r="Y1644" s="66">
        <f>IFERROR(INDEX('Retasi Pricing'!F:F,MATCH('Entry Data'!AM1644,'Retasi Pricing'!E:E,0))*X1644,"")</f>
        <v>25000</v>
      </c>
      <c r="Z1644" s="62" t="s">
        <v>26</v>
      </c>
      <c r="AA1644" s="62" t="s">
        <v>27</v>
      </c>
      <c r="AB1644" s="32"/>
      <c r="AC1644" s="32" t="s">
        <v>283</v>
      </c>
      <c r="AD1644" s="32" t="str">
        <f t="shared" si="455"/>
        <v/>
      </c>
      <c r="AF1644" s="5" t="str">
        <f t="shared" si="456"/>
        <v>ARMAN44196</v>
      </c>
      <c r="AG1644" s="5" t="str">
        <f t="shared" si="457"/>
        <v>BMJ 05544196UTARADAY</v>
      </c>
      <c r="AH1644" s="5" t="str">
        <f t="shared" si="458"/>
        <v>ARMAN44196UTARADAY</v>
      </c>
      <c r="AI1644" s="5" t="str">
        <f t="shared" si="459"/>
        <v>BMJ 05544196DAY</v>
      </c>
      <c r="AJ1644" s="5" t="str">
        <f t="shared" si="460"/>
        <v>ARMAN44196DAY</v>
      </c>
      <c r="AK1644" s="5" t="str">
        <f t="shared" si="461"/>
        <v>ARMANBMJ III</v>
      </c>
      <c r="AL1644" s="5" t="str">
        <f t="shared" si="463"/>
        <v>1UTARA</v>
      </c>
      <c r="AM1644" s="5" t="str">
        <f t="shared" si="464"/>
        <v>1 &gt; 4UTARA10 RODA</v>
      </c>
      <c r="AN1644" s="5" t="str">
        <f t="shared" si="465"/>
        <v>ARMANBMJ III1 &gt; 4UTARA10 RODA</v>
      </c>
      <c r="AO1644" s="5" t="str">
        <f t="shared" si="466"/>
        <v>ARMAN1 &gt; 4UTARA10 RODA</v>
      </c>
      <c r="AP1644" s="5" t="str">
        <f t="shared" si="467"/>
        <v>44196DAY</v>
      </c>
    </row>
    <row r="1645" spans="1:42" x14ac:dyDescent="0.3">
      <c r="A1645" s="33">
        <v>1</v>
      </c>
      <c r="B1645" s="33"/>
      <c r="C1645" s="70">
        <v>44196</v>
      </c>
      <c r="D1645" s="71" t="s">
        <v>19</v>
      </c>
      <c r="E1645" s="70">
        <v>44196</v>
      </c>
      <c r="F1645" s="71">
        <v>5160653</v>
      </c>
      <c r="G1645" s="33" t="s">
        <v>20</v>
      </c>
      <c r="H1645" s="33" t="s">
        <v>21</v>
      </c>
      <c r="I1645" s="33" t="s">
        <v>51</v>
      </c>
      <c r="J1645" s="33" t="s">
        <v>46</v>
      </c>
      <c r="K1645" s="63" t="s">
        <v>69</v>
      </c>
      <c r="L1645" s="32" t="str">
        <f t="shared" si="468"/>
        <v>FM260JD</v>
      </c>
      <c r="M1645" s="32" t="str">
        <f t="shared" si="469"/>
        <v>BMJ III</v>
      </c>
      <c r="N1645" s="32" t="str">
        <f t="shared" si="470"/>
        <v>10 RODA</v>
      </c>
      <c r="O1645" s="146">
        <v>0.42800925925925926</v>
      </c>
      <c r="P1645" s="65">
        <v>0.42800925925925926</v>
      </c>
      <c r="Q1645" s="65"/>
      <c r="R1645" s="66">
        <v>2</v>
      </c>
      <c r="S1645" s="66">
        <v>39660</v>
      </c>
      <c r="T1645" s="66">
        <v>14880</v>
      </c>
      <c r="U1645" s="67">
        <f t="shared" si="462"/>
        <v>24.78</v>
      </c>
      <c r="V1645" s="66">
        <f t="shared" si="453"/>
        <v>483061.32</v>
      </c>
      <c r="W1645" s="66" t="str">
        <f t="shared" si="454"/>
        <v>1 &gt; 4</v>
      </c>
      <c r="X1645" s="66">
        <f>A1645+SUMIFS(Presensi!F:F,Presensi!E:E,'Entry Data'!AP1645)</f>
        <v>1</v>
      </c>
      <c r="Y1645" s="66">
        <f>IFERROR(INDEX('Retasi Pricing'!F:F,MATCH('Entry Data'!AM1645,'Retasi Pricing'!E:E,0))*X1645,"")</f>
        <v>25000</v>
      </c>
      <c r="Z1645" s="62" t="s">
        <v>26</v>
      </c>
      <c r="AA1645" s="62" t="s">
        <v>27</v>
      </c>
      <c r="AB1645" s="32"/>
      <c r="AC1645" s="32" t="s">
        <v>283</v>
      </c>
      <c r="AD1645" s="32" t="str">
        <f t="shared" si="455"/>
        <v/>
      </c>
      <c r="AF1645" s="5" t="str">
        <f t="shared" si="456"/>
        <v>ARMAN44196</v>
      </c>
      <c r="AG1645" s="5" t="str">
        <f t="shared" si="457"/>
        <v>BMJ 05544196UTARADAY</v>
      </c>
      <c r="AH1645" s="5" t="str">
        <f t="shared" si="458"/>
        <v>ARMAN44196UTARADAY</v>
      </c>
      <c r="AI1645" s="5" t="str">
        <f t="shared" si="459"/>
        <v>BMJ 05544196DAY</v>
      </c>
      <c r="AJ1645" s="5" t="str">
        <f t="shared" si="460"/>
        <v>ARMAN44196DAY</v>
      </c>
      <c r="AK1645" s="5" t="str">
        <f t="shared" si="461"/>
        <v>ARMANBMJ III</v>
      </c>
      <c r="AL1645" s="5" t="str">
        <f t="shared" si="463"/>
        <v>2UTARA</v>
      </c>
      <c r="AM1645" s="5" t="str">
        <f t="shared" si="464"/>
        <v>1 &gt; 4UTARA10 RODA</v>
      </c>
      <c r="AN1645" s="5" t="str">
        <f t="shared" si="465"/>
        <v>ARMANBMJ III1 &gt; 4UTARA10 RODA</v>
      </c>
      <c r="AO1645" s="5" t="str">
        <f t="shared" si="466"/>
        <v>ARMAN1 &gt; 4UTARA10 RODA</v>
      </c>
      <c r="AP1645" s="5" t="str">
        <f t="shared" si="467"/>
        <v>44196DAY</v>
      </c>
    </row>
    <row r="1646" spans="1:42" x14ac:dyDescent="0.3">
      <c r="A1646" s="33">
        <v>1</v>
      </c>
      <c r="B1646" s="33"/>
      <c r="C1646" s="70">
        <v>44196</v>
      </c>
      <c r="D1646" s="71" t="s">
        <v>19</v>
      </c>
      <c r="E1646" s="70">
        <v>44196</v>
      </c>
      <c r="F1646" s="71">
        <v>5160732</v>
      </c>
      <c r="G1646" s="33" t="s">
        <v>20</v>
      </c>
      <c r="H1646" s="33" t="s">
        <v>21</v>
      </c>
      <c r="I1646" s="33" t="s">
        <v>51</v>
      </c>
      <c r="J1646" s="33" t="s">
        <v>46</v>
      </c>
      <c r="K1646" s="63" t="s">
        <v>69</v>
      </c>
      <c r="L1646" s="32" t="str">
        <f t="shared" si="468"/>
        <v>FM260JD</v>
      </c>
      <c r="M1646" s="32" t="str">
        <f t="shared" si="469"/>
        <v>BMJ III</v>
      </c>
      <c r="N1646" s="32" t="str">
        <f t="shared" si="470"/>
        <v>10 RODA</v>
      </c>
      <c r="O1646" s="146">
        <v>0.48792824074074076</v>
      </c>
      <c r="P1646" s="65">
        <v>0.48792824074074076</v>
      </c>
      <c r="Q1646" s="65"/>
      <c r="R1646" s="66">
        <v>3</v>
      </c>
      <c r="S1646" s="66">
        <v>38180</v>
      </c>
      <c r="T1646" s="66">
        <v>14880</v>
      </c>
      <c r="U1646" s="67">
        <f t="shared" si="462"/>
        <v>23.3</v>
      </c>
      <c r="V1646" s="66">
        <f t="shared" si="453"/>
        <v>454210.20000000007</v>
      </c>
      <c r="W1646" s="66" t="str">
        <f t="shared" si="454"/>
        <v>1 &gt; 4</v>
      </c>
      <c r="X1646" s="66">
        <f>A1646+SUMIFS(Presensi!F:F,Presensi!E:E,'Entry Data'!AP1646)</f>
        <v>1</v>
      </c>
      <c r="Y1646" s="66">
        <f>IFERROR(INDEX('Retasi Pricing'!F:F,MATCH('Entry Data'!AM1646,'Retasi Pricing'!E:E,0))*X1646,"")</f>
        <v>25000</v>
      </c>
      <c r="Z1646" s="62" t="s">
        <v>26</v>
      </c>
      <c r="AA1646" s="62" t="s">
        <v>27</v>
      </c>
      <c r="AB1646" s="32"/>
      <c r="AC1646" s="32" t="s">
        <v>283</v>
      </c>
      <c r="AD1646" s="32" t="str">
        <f t="shared" si="455"/>
        <v/>
      </c>
      <c r="AF1646" s="5" t="str">
        <f t="shared" si="456"/>
        <v>ARMAN44196</v>
      </c>
      <c r="AG1646" s="5" t="str">
        <f t="shared" si="457"/>
        <v>BMJ 05544196UTARADAY</v>
      </c>
      <c r="AH1646" s="5" t="str">
        <f t="shared" si="458"/>
        <v>ARMAN44196UTARADAY</v>
      </c>
      <c r="AI1646" s="5" t="str">
        <f t="shared" si="459"/>
        <v>BMJ 05544196DAY</v>
      </c>
      <c r="AJ1646" s="5" t="str">
        <f t="shared" si="460"/>
        <v>ARMAN44196DAY</v>
      </c>
      <c r="AK1646" s="5" t="str">
        <f t="shared" si="461"/>
        <v>ARMANBMJ III</v>
      </c>
      <c r="AL1646" s="5" t="str">
        <f t="shared" si="463"/>
        <v>3UTARA</v>
      </c>
      <c r="AM1646" s="5" t="str">
        <f t="shared" si="464"/>
        <v>1 &gt; 4UTARA10 RODA</v>
      </c>
      <c r="AN1646" s="5" t="str">
        <f t="shared" si="465"/>
        <v>ARMANBMJ III1 &gt; 4UTARA10 RODA</v>
      </c>
      <c r="AO1646" s="5" t="str">
        <f t="shared" si="466"/>
        <v>ARMAN1 &gt; 4UTARA10 RODA</v>
      </c>
      <c r="AP1646" s="5" t="str">
        <f t="shared" si="467"/>
        <v>44196DAY</v>
      </c>
    </row>
    <row r="1647" spans="1:42" x14ac:dyDescent="0.3">
      <c r="A1647" s="33">
        <v>1</v>
      </c>
      <c r="B1647" s="33"/>
      <c r="C1647" s="70">
        <v>44196</v>
      </c>
      <c r="D1647" s="71" t="s">
        <v>19</v>
      </c>
      <c r="E1647" s="70">
        <v>44196</v>
      </c>
      <c r="F1647" s="71">
        <v>5160783</v>
      </c>
      <c r="G1647" s="33" t="s">
        <v>20</v>
      </c>
      <c r="H1647" s="33" t="s">
        <v>21</v>
      </c>
      <c r="I1647" s="33" t="s">
        <v>45</v>
      </c>
      <c r="J1647" s="33" t="s">
        <v>46</v>
      </c>
      <c r="K1647" s="63" t="s">
        <v>69</v>
      </c>
      <c r="L1647" s="32" t="str">
        <f t="shared" si="468"/>
        <v>FM260JD</v>
      </c>
      <c r="M1647" s="32" t="str">
        <f t="shared" si="469"/>
        <v>BMJ III</v>
      </c>
      <c r="N1647" s="32" t="str">
        <f t="shared" si="470"/>
        <v>10 RODA</v>
      </c>
      <c r="O1647" s="146">
        <v>0.5458101851851852</v>
      </c>
      <c r="P1647" s="65">
        <v>0.5458101851851852</v>
      </c>
      <c r="Q1647" s="65"/>
      <c r="R1647" s="66">
        <v>4</v>
      </c>
      <c r="S1647" s="66">
        <v>38920</v>
      </c>
      <c r="T1647" s="66">
        <v>14880</v>
      </c>
      <c r="U1647" s="67">
        <f t="shared" si="462"/>
        <v>24.04</v>
      </c>
      <c r="V1647" s="66">
        <f t="shared" si="453"/>
        <v>468635.76</v>
      </c>
      <c r="W1647" s="66" t="str">
        <f t="shared" si="454"/>
        <v>1 &gt; 4</v>
      </c>
      <c r="X1647" s="66">
        <f>A1647+SUMIFS(Presensi!F:F,Presensi!E:E,'Entry Data'!AP1647)</f>
        <v>1</v>
      </c>
      <c r="Y1647" s="66">
        <f>IFERROR(INDEX('Retasi Pricing'!F:F,MATCH('Entry Data'!AM1647,'Retasi Pricing'!E:E,0))*X1647,"")</f>
        <v>25000</v>
      </c>
      <c r="Z1647" s="62" t="s">
        <v>26</v>
      </c>
      <c r="AA1647" s="62" t="s">
        <v>27</v>
      </c>
      <c r="AB1647" s="32"/>
      <c r="AC1647" s="32" t="s">
        <v>283</v>
      </c>
      <c r="AD1647" s="32" t="str">
        <f t="shared" si="455"/>
        <v/>
      </c>
      <c r="AF1647" s="5" t="str">
        <f t="shared" si="456"/>
        <v>ARMAN44196</v>
      </c>
      <c r="AG1647" s="5" t="str">
        <f t="shared" si="457"/>
        <v>BMJ 05544196UTARADAY</v>
      </c>
      <c r="AH1647" s="5" t="str">
        <f t="shared" si="458"/>
        <v>ARMAN44196UTARADAY</v>
      </c>
      <c r="AI1647" s="5" t="str">
        <f t="shared" si="459"/>
        <v>BMJ 05544196DAY</v>
      </c>
      <c r="AJ1647" s="5" t="str">
        <f t="shared" si="460"/>
        <v>ARMAN44196DAY</v>
      </c>
      <c r="AK1647" s="5" t="str">
        <f t="shared" si="461"/>
        <v>ARMANBMJ III</v>
      </c>
      <c r="AL1647" s="5" t="str">
        <f t="shared" si="463"/>
        <v>4UTARA</v>
      </c>
      <c r="AM1647" s="5" t="str">
        <f t="shared" si="464"/>
        <v>1 &gt; 4UTARA10 RODA</v>
      </c>
      <c r="AN1647" s="5" t="str">
        <f t="shared" si="465"/>
        <v>ARMANBMJ III1 &gt; 4UTARA10 RODA</v>
      </c>
      <c r="AO1647" s="5" t="str">
        <f t="shared" si="466"/>
        <v>ARMAN1 &gt; 4UTARA10 RODA</v>
      </c>
      <c r="AP1647" s="5" t="str">
        <f t="shared" si="467"/>
        <v>44196DAY</v>
      </c>
    </row>
    <row r="1648" spans="1:42" x14ac:dyDescent="0.3">
      <c r="A1648" s="33">
        <v>1</v>
      </c>
      <c r="B1648" s="33"/>
      <c r="C1648" s="70">
        <v>44196</v>
      </c>
      <c r="D1648" s="71" t="s">
        <v>19</v>
      </c>
      <c r="E1648" s="70">
        <v>44196</v>
      </c>
      <c r="F1648" s="71">
        <v>5160838</v>
      </c>
      <c r="G1648" s="33" t="s">
        <v>20</v>
      </c>
      <c r="H1648" s="33" t="s">
        <v>21</v>
      </c>
      <c r="I1648" s="33" t="s">
        <v>51</v>
      </c>
      <c r="J1648" s="33" t="s">
        <v>46</v>
      </c>
      <c r="K1648" s="63" t="s">
        <v>69</v>
      </c>
      <c r="L1648" s="32" t="str">
        <f t="shared" si="468"/>
        <v>FM260JD</v>
      </c>
      <c r="M1648" s="32" t="str">
        <f t="shared" si="469"/>
        <v>BMJ III</v>
      </c>
      <c r="N1648" s="32" t="str">
        <f t="shared" si="470"/>
        <v>10 RODA</v>
      </c>
      <c r="O1648" s="146">
        <v>0.60033564814814822</v>
      </c>
      <c r="P1648" s="65">
        <v>0.60033564814814822</v>
      </c>
      <c r="Q1648" s="65"/>
      <c r="R1648" s="66">
        <v>5</v>
      </c>
      <c r="S1648" s="66">
        <v>40100</v>
      </c>
      <c r="T1648" s="66">
        <v>14880</v>
      </c>
      <c r="U1648" s="67">
        <f t="shared" si="462"/>
        <v>25.22</v>
      </c>
      <c r="V1648" s="66">
        <f t="shared" si="453"/>
        <v>491638.68</v>
      </c>
      <c r="W1648" s="66" t="str">
        <f t="shared" si="454"/>
        <v>&gt; 5</v>
      </c>
      <c r="X1648" s="66">
        <f>A1648+SUMIFS(Presensi!F:F,Presensi!E:E,'Entry Data'!AP1648)</f>
        <v>1</v>
      </c>
      <c r="Y1648" s="66">
        <f>IFERROR(INDEX('Retasi Pricing'!F:F,MATCH('Entry Data'!AM1648,'Retasi Pricing'!E:E,0))*X1648,"")</f>
        <v>27650</v>
      </c>
      <c r="Z1648" s="62" t="s">
        <v>26</v>
      </c>
      <c r="AA1648" s="62" t="s">
        <v>27</v>
      </c>
      <c r="AB1648" s="32"/>
      <c r="AC1648" s="32" t="s">
        <v>283</v>
      </c>
      <c r="AD1648" s="32" t="str">
        <f t="shared" si="455"/>
        <v/>
      </c>
      <c r="AF1648" s="5" t="str">
        <f t="shared" si="456"/>
        <v>ARMAN44196</v>
      </c>
      <c r="AG1648" s="5" t="str">
        <f t="shared" si="457"/>
        <v>BMJ 05544196UTARADAY</v>
      </c>
      <c r="AH1648" s="5" t="str">
        <f t="shared" si="458"/>
        <v>ARMAN44196UTARADAY</v>
      </c>
      <c r="AI1648" s="5" t="str">
        <f t="shared" si="459"/>
        <v>BMJ 05544196DAY</v>
      </c>
      <c r="AJ1648" s="5" t="str">
        <f t="shared" si="460"/>
        <v>ARMAN44196DAY</v>
      </c>
      <c r="AK1648" s="5" t="str">
        <f t="shared" si="461"/>
        <v>ARMANBMJ III</v>
      </c>
      <c r="AL1648" s="5" t="str">
        <f t="shared" si="463"/>
        <v>5UTARA</v>
      </c>
      <c r="AM1648" s="5" t="str">
        <f t="shared" si="464"/>
        <v>&gt; 5UTARA10 RODA</v>
      </c>
      <c r="AN1648" s="5" t="str">
        <f t="shared" si="465"/>
        <v>ARMANBMJ III&gt; 5UTARA10 RODA</v>
      </c>
      <c r="AO1648" s="5" t="str">
        <f t="shared" si="466"/>
        <v>ARMAN&gt; 5UTARA10 RODA</v>
      </c>
      <c r="AP1648" s="5" t="str">
        <f t="shared" si="467"/>
        <v>44196DAY</v>
      </c>
    </row>
    <row r="1649" spans="1:42" x14ac:dyDescent="0.3">
      <c r="A1649" s="33">
        <v>1</v>
      </c>
      <c r="B1649" s="33"/>
      <c r="C1649" s="70">
        <v>44196</v>
      </c>
      <c r="D1649" s="71" t="s">
        <v>19</v>
      </c>
      <c r="E1649" s="70">
        <v>44196</v>
      </c>
      <c r="F1649" s="71">
        <v>5160789</v>
      </c>
      <c r="G1649" s="33" t="s">
        <v>20</v>
      </c>
      <c r="H1649" s="33" t="s">
        <v>21</v>
      </c>
      <c r="I1649" s="33" t="s">
        <v>51</v>
      </c>
      <c r="J1649" s="33" t="s">
        <v>46</v>
      </c>
      <c r="K1649" s="63" t="s">
        <v>71</v>
      </c>
      <c r="L1649" s="32" t="str">
        <f t="shared" si="468"/>
        <v>FM260JD</v>
      </c>
      <c r="M1649" s="32" t="str">
        <f t="shared" si="469"/>
        <v>BMJ III</v>
      </c>
      <c r="N1649" s="32" t="str">
        <f t="shared" si="470"/>
        <v>10 RODA</v>
      </c>
      <c r="O1649" s="146">
        <v>0.55215277777777783</v>
      </c>
      <c r="P1649" s="65">
        <v>0.55215277777777783</v>
      </c>
      <c r="Q1649" s="65"/>
      <c r="R1649" s="66">
        <v>1</v>
      </c>
      <c r="S1649" s="66">
        <v>39100</v>
      </c>
      <c r="T1649" s="66">
        <v>14500</v>
      </c>
      <c r="U1649" s="67">
        <f t="shared" si="462"/>
        <v>24.6</v>
      </c>
      <c r="V1649" s="66">
        <f t="shared" si="453"/>
        <v>479552.4</v>
      </c>
      <c r="W1649" s="66" t="str">
        <f t="shared" si="454"/>
        <v>1 &gt; 4</v>
      </c>
      <c r="X1649" s="66">
        <f>A1649+SUMIFS(Presensi!F:F,Presensi!E:E,'Entry Data'!AP1649)</f>
        <v>1</v>
      </c>
      <c r="Y1649" s="66">
        <f>IFERROR(INDEX('Retasi Pricing'!F:F,MATCH('Entry Data'!AM1649,'Retasi Pricing'!E:E,0))*X1649,"")</f>
        <v>25000</v>
      </c>
      <c r="Z1649" s="62" t="s">
        <v>26</v>
      </c>
      <c r="AA1649" s="62" t="s">
        <v>27</v>
      </c>
      <c r="AB1649" s="32"/>
      <c r="AC1649" s="32" t="s">
        <v>284</v>
      </c>
      <c r="AD1649" s="32" t="str">
        <f t="shared" si="455"/>
        <v/>
      </c>
      <c r="AF1649" s="5" t="str">
        <f t="shared" si="456"/>
        <v>RUSLAN44196</v>
      </c>
      <c r="AG1649" s="5" t="str">
        <f t="shared" si="457"/>
        <v>BMJ 05644196UTARADAY</v>
      </c>
      <c r="AH1649" s="5" t="str">
        <f t="shared" si="458"/>
        <v>RUSLAN44196UTARADAY</v>
      </c>
      <c r="AI1649" s="5" t="str">
        <f t="shared" si="459"/>
        <v>BMJ 05644196DAY</v>
      </c>
      <c r="AJ1649" s="5" t="str">
        <f t="shared" si="460"/>
        <v>RUSLAN44196DAY</v>
      </c>
      <c r="AK1649" s="5" t="str">
        <f t="shared" si="461"/>
        <v>RUSLANBMJ III</v>
      </c>
      <c r="AL1649" s="5" t="str">
        <f t="shared" si="463"/>
        <v>1UTARA</v>
      </c>
      <c r="AM1649" s="5" t="str">
        <f t="shared" si="464"/>
        <v>1 &gt; 4UTARA10 RODA</v>
      </c>
      <c r="AN1649" s="5" t="str">
        <f t="shared" si="465"/>
        <v>RUSLANBMJ III1 &gt; 4UTARA10 RODA</v>
      </c>
      <c r="AO1649" s="5" t="str">
        <f t="shared" si="466"/>
        <v>RUSLAN1 &gt; 4UTARA10 RODA</v>
      </c>
      <c r="AP1649" s="5" t="str">
        <f t="shared" si="467"/>
        <v>44196DAY</v>
      </c>
    </row>
    <row r="1650" spans="1:42" x14ac:dyDescent="0.3">
      <c r="A1650" s="33">
        <v>1</v>
      </c>
      <c r="B1650" s="33"/>
      <c r="C1650" s="70">
        <v>44196</v>
      </c>
      <c r="D1650" s="71" t="s">
        <v>19</v>
      </c>
      <c r="E1650" s="70">
        <v>44196</v>
      </c>
      <c r="F1650" s="71">
        <v>5160844</v>
      </c>
      <c r="G1650" s="33" t="s">
        <v>20</v>
      </c>
      <c r="H1650" s="33" t="s">
        <v>21</v>
      </c>
      <c r="I1650" s="33" t="s">
        <v>51</v>
      </c>
      <c r="J1650" s="33" t="s">
        <v>46</v>
      </c>
      <c r="K1650" s="63" t="s">
        <v>71</v>
      </c>
      <c r="L1650" s="32" t="str">
        <f t="shared" si="468"/>
        <v>FM260JD</v>
      </c>
      <c r="M1650" s="32" t="str">
        <f t="shared" si="469"/>
        <v>BMJ III</v>
      </c>
      <c r="N1650" s="32" t="str">
        <f t="shared" si="470"/>
        <v>10 RODA</v>
      </c>
      <c r="O1650" s="146">
        <v>0.60996527777777776</v>
      </c>
      <c r="P1650" s="65">
        <v>0.60996527777777776</v>
      </c>
      <c r="Q1650" s="65"/>
      <c r="R1650" s="66">
        <v>2</v>
      </c>
      <c r="S1650" s="66">
        <v>38800</v>
      </c>
      <c r="T1650" s="66">
        <v>14500</v>
      </c>
      <c r="U1650" s="67">
        <f t="shared" si="462"/>
        <v>24.3</v>
      </c>
      <c r="V1650" s="66">
        <f t="shared" si="453"/>
        <v>473704.20000000007</v>
      </c>
      <c r="W1650" s="66" t="str">
        <f t="shared" si="454"/>
        <v>1 &gt; 4</v>
      </c>
      <c r="X1650" s="66">
        <f>A1650+SUMIFS(Presensi!F:F,Presensi!E:E,'Entry Data'!AP1650)</f>
        <v>1</v>
      </c>
      <c r="Y1650" s="66">
        <f>IFERROR(INDEX('Retasi Pricing'!F:F,MATCH('Entry Data'!AM1650,'Retasi Pricing'!E:E,0))*X1650,"")</f>
        <v>25000</v>
      </c>
      <c r="Z1650" s="62" t="s">
        <v>26</v>
      </c>
      <c r="AA1650" s="62" t="s">
        <v>27</v>
      </c>
      <c r="AB1650" s="32"/>
      <c r="AC1650" s="32" t="s">
        <v>284</v>
      </c>
      <c r="AD1650" s="32" t="str">
        <f t="shared" si="455"/>
        <v/>
      </c>
      <c r="AF1650" s="5" t="str">
        <f t="shared" si="456"/>
        <v>RUSLAN44196</v>
      </c>
      <c r="AG1650" s="5" t="str">
        <f t="shared" si="457"/>
        <v>BMJ 05644196UTARADAY</v>
      </c>
      <c r="AH1650" s="5" t="str">
        <f t="shared" si="458"/>
        <v>RUSLAN44196UTARADAY</v>
      </c>
      <c r="AI1650" s="5" t="str">
        <f t="shared" si="459"/>
        <v>BMJ 05644196DAY</v>
      </c>
      <c r="AJ1650" s="5" t="str">
        <f t="shared" si="460"/>
        <v>RUSLAN44196DAY</v>
      </c>
      <c r="AK1650" s="5" t="str">
        <f t="shared" si="461"/>
        <v>RUSLANBMJ III</v>
      </c>
      <c r="AL1650" s="5" t="str">
        <f t="shared" si="463"/>
        <v>2UTARA</v>
      </c>
      <c r="AM1650" s="5" t="str">
        <f t="shared" si="464"/>
        <v>1 &gt; 4UTARA10 RODA</v>
      </c>
      <c r="AN1650" s="5" t="str">
        <f t="shared" si="465"/>
        <v>RUSLANBMJ III1 &gt; 4UTARA10 RODA</v>
      </c>
      <c r="AO1650" s="5" t="str">
        <f t="shared" si="466"/>
        <v>RUSLAN1 &gt; 4UTARA10 RODA</v>
      </c>
      <c r="AP1650" s="5" t="str">
        <f t="shared" si="467"/>
        <v>44196DAY</v>
      </c>
    </row>
    <row r="1651" spans="1:42" x14ac:dyDescent="0.3">
      <c r="A1651" s="33">
        <v>1</v>
      </c>
      <c r="B1651" s="33"/>
      <c r="C1651" s="70">
        <v>44196</v>
      </c>
      <c r="D1651" s="71" t="s">
        <v>19</v>
      </c>
      <c r="E1651" s="70">
        <v>44196</v>
      </c>
      <c r="F1651" s="71">
        <v>5160696</v>
      </c>
      <c r="G1651" s="33" t="s">
        <v>20</v>
      </c>
      <c r="H1651" s="33" t="s">
        <v>21</v>
      </c>
      <c r="I1651" s="33" t="s">
        <v>51</v>
      </c>
      <c r="J1651" s="33" t="s">
        <v>46</v>
      </c>
      <c r="K1651" s="63" t="s">
        <v>73</v>
      </c>
      <c r="L1651" s="32" t="str">
        <f t="shared" si="468"/>
        <v>FM260JD</v>
      </c>
      <c r="M1651" s="32" t="str">
        <f t="shared" si="469"/>
        <v>BMJ</v>
      </c>
      <c r="N1651" s="32" t="str">
        <f t="shared" si="470"/>
        <v>10 RODA</v>
      </c>
      <c r="O1651" s="146">
        <v>0.4604861111111111</v>
      </c>
      <c r="P1651" s="65">
        <v>0.4604861111111111</v>
      </c>
      <c r="Q1651" s="65"/>
      <c r="R1651" s="66">
        <v>1</v>
      </c>
      <c r="S1651" s="66">
        <v>39820</v>
      </c>
      <c r="T1651" s="66">
        <v>14740</v>
      </c>
      <c r="U1651" s="67">
        <f t="shared" si="462"/>
        <v>25.08</v>
      </c>
      <c r="V1651" s="66">
        <f t="shared" si="453"/>
        <v>488909.51999999996</v>
      </c>
      <c r="W1651" s="66" t="str">
        <f t="shared" si="454"/>
        <v>1 &gt; 4</v>
      </c>
      <c r="X1651" s="66">
        <f>A1651+SUMIFS(Presensi!F:F,Presensi!E:E,'Entry Data'!AP1651)</f>
        <v>1</v>
      </c>
      <c r="Y1651" s="66">
        <f>IFERROR(INDEX('Retasi Pricing'!F:F,MATCH('Entry Data'!AM1651,'Retasi Pricing'!E:E,0))*X1651,"")</f>
        <v>25000</v>
      </c>
      <c r="Z1651" s="62" t="s">
        <v>26</v>
      </c>
      <c r="AA1651" s="62" t="s">
        <v>27</v>
      </c>
      <c r="AB1651" s="32"/>
      <c r="AC1651" s="32" t="s">
        <v>376</v>
      </c>
      <c r="AD1651" s="32" t="str">
        <f t="shared" si="455"/>
        <v/>
      </c>
      <c r="AF1651" s="5" t="str">
        <f t="shared" si="456"/>
        <v>ahmad saputra44196</v>
      </c>
      <c r="AG1651" s="5" t="str">
        <f t="shared" si="457"/>
        <v>BMJ 06544196UTARADAY</v>
      </c>
      <c r="AH1651" s="5" t="str">
        <f t="shared" si="458"/>
        <v>ahmad saputra44196UTARADAY</v>
      </c>
      <c r="AI1651" s="5" t="str">
        <f t="shared" si="459"/>
        <v>BMJ 06544196DAY</v>
      </c>
      <c r="AJ1651" s="5" t="str">
        <f t="shared" si="460"/>
        <v>ahmad saputra44196DAY</v>
      </c>
      <c r="AK1651" s="5" t="str">
        <f t="shared" si="461"/>
        <v>ahmad saputraBMJ</v>
      </c>
      <c r="AL1651" s="5" t="str">
        <f t="shared" si="463"/>
        <v>1UTARA</v>
      </c>
      <c r="AM1651" s="5" t="str">
        <f t="shared" si="464"/>
        <v>1 &gt; 4UTARA10 RODA</v>
      </c>
      <c r="AN1651" s="5" t="str">
        <f t="shared" si="465"/>
        <v>ahmad saputraBMJ1 &gt; 4UTARA10 RODA</v>
      </c>
      <c r="AO1651" s="5" t="str">
        <f t="shared" si="466"/>
        <v>ahmad saputra1 &gt; 4UTARA10 RODA</v>
      </c>
      <c r="AP1651" s="5" t="str">
        <f t="shared" si="467"/>
        <v>44196DAY</v>
      </c>
    </row>
    <row r="1652" spans="1:42" x14ac:dyDescent="0.3">
      <c r="A1652" s="33">
        <v>1</v>
      </c>
      <c r="B1652" s="33"/>
      <c r="C1652" s="70">
        <v>44196</v>
      </c>
      <c r="D1652" s="71" t="s">
        <v>19</v>
      </c>
      <c r="E1652" s="70">
        <v>44196</v>
      </c>
      <c r="F1652" s="71">
        <v>5160761</v>
      </c>
      <c r="G1652" s="33" t="s">
        <v>20</v>
      </c>
      <c r="H1652" s="33" t="s">
        <v>21</v>
      </c>
      <c r="I1652" s="33" t="s">
        <v>51</v>
      </c>
      <c r="J1652" s="33" t="s">
        <v>46</v>
      </c>
      <c r="K1652" s="63" t="s">
        <v>73</v>
      </c>
      <c r="L1652" s="32" t="str">
        <f t="shared" si="468"/>
        <v>FM260JD</v>
      </c>
      <c r="M1652" s="32" t="str">
        <f t="shared" si="469"/>
        <v>BMJ</v>
      </c>
      <c r="N1652" s="32" t="str">
        <f t="shared" si="470"/>
        <v>10 RODA</v>
      </c>
      <c r="O1652" s="146">
        <v>0.51409722222222221</v>
      </c>
      <c r="P1652" s="65">
        <v>0.51409722222222221</v>
      </c>
      <c r="Q1652" s="65"/>
      <c r="R1652" s="66">
        <v>2</v>
      </c>
      <c r="S1652" s="66">
        <v>40200</v>
      </c>
      <c r="T1652" s="66">
        <v>14740</v>
      </c>
      <c r="U1652" s="67">
        <f t="shared" si="462"/>
        <v>25.46</v>
      </c>
      <c r="V1652" s="66">
        <f t="shared" si="453"/>
        <v>496317.24</v>
      </c>
      <c r="W1652" s="66" t="str">
        <f t="shared" si="454"/>
        <v>1 &gt; 4</v>
      </c>
      <c r="X1652" s="66">
        <f>A1652+SUMIFS(Presensi!F:F,Presensi!E:E,'Entry Data'!AP1652)</f>
        <v>1</v>
      </c>
      <c r="Y1652" s="66">
        <f>IFERROR(INDEX('Retasi Pricing'!F:F,MATCH('Entry Data'!AM1652,'Retasi Pricing'!E:E,0))*X1652,"")</f>
        <v>25000</v>
      </c>
      <c r="Z1652" s="62" t="s">
        <v>26</v>
      </c>
      <c r="AA1652" s="62" t="s">
        <v>27</v>
      </c>
      <c r="AB1652" s="32"/>
      <c r="AC1652" s="32" t="s">
        <v>376</v>
      </c>
      <c r="AD1652" s="32" t="str">
        <f t="shared" si="455"/>
        <v/>
      </c>
      <c r="AF1652" s="5" t="str">
        <f t="shared" si="456"/>
        <v>ahmad saputra44196</v>
      </c>
      <c r="AG1652" s="5" t="str">
        <f t="shared" si="457"/>
        <v>BMJ 06544196UTARADAY</v>
      </c>
      <c r="AH1652" s="5" t="str">
        <f t="shared" si="458"/>
        <v>ahmad saputra44196UTARADAY</v>
      </c>
      <c r="AI1652" s="5" t="str">
        <f t="shared" si="459"/>
        <v>BMJ 06544196DAY</v>
      </c>
      <c r="AJ1652" s="5" t="str">
        <f t="shared" si="460"/>
        <v>ahmad saputra44196DAY</v>
      </c>
      <c r="AK1652" s="5" t="str">
        <f t="shared" si="461"/>
        <v>ahmad saputraBMJ</v>
      </c>
      <c r="AL1652" s="5" t="str">
        <f t="shared" si="463"/>
        <v>2UTARA</v>
      </c>
      <c r="AM1652" s="5" t="str">
        <f t="shared" si="464"/>
        <v>1 &gt; 4UTARA10 RODA</v>
      </c>
      <c r="AN1652" s="5" t="str">
        <f t="shared" si="465"/>
        <v>ahmad saputraBMJ1 &gt; 4UTARA10 RODA</v>
      </c>
      <c r="AO1652" s="5" t="str">
        <f t="shared" si="466"/>
        <v>ahmad saputra1 &gt; 4UTARA10 RODA</v>
      </c>
      <c r="AP1652" s="5" t="str">
        <f t="shared" si="467"/>
        <v>44196DAY</v>
      </c>
    </row>
    <row r="1653" spans="1:42" x14ac:dyDescent="0.3">
      <c r="A1653" s="33">
        <v>1</v>
      </c>
      <c r="B1653" s="33"/>
      <c r="C1653" s="70">
        <v>44196</v>
      </c>
      <c r="D1653" s="71" t="s">
        <v>19</v>
      </c>
      <c r="E1653" s="70">
        <v>44196</v>
      </c>
      <c r="F1653" s="71">
        <v>5160807</v>
      </c>
      <c r="G1653" s="33" t="s">
        <v>20</v>
      </c>
      <c r="H1653" s="33" t="s">
        <v>21</v>
      </c>
      <c r="I1653" s="33" t="s">
        <v>51</v>
      </c>
      <c r="J1653" s="33" t="s">
        <v>46</v>
      </c>
      <c r="K1653" s="63" t="s">
        <v>73</v>
      </c>
      <c r="L1653" s="32" t="str">
        <f t="shared" si="468"/>
        <v>FM260JD</v>
      </c>
      <c r="M1653" s="32" t="str">
        <f t="shared" si="469"/>
        <v>BMJ</v>
      </c>
      <c r="N1653" s="32" t="str">
        <f t="shared" si="470"/>
        <v>10 RODA</v>
      </c>
      <c r="O1653" s="146">
        <v>0.56807870370370372</v>
      </c>
      <c r="P1653" s="65">
        <v>0.56807870370370372</v>
      </c>
      <c r="Q1653" s="65"/>
      <c r="R1653" s="66">
        <v>3</v>
      </c>
      <c r="S1653" s="66">
        <v>39720</v>
      </c>
      <c r="T1653" s="66">
        <v>14740</v>
      </c>
      <c r="U1653" s="67">
        <f t="shared" si="462"/>
        <v>24.98</v>
      </c>
      <c r="V1653" s="66">
        <f t="shared" si="453"/>
        <v>486960.12000000005</v>
      </c>
      <c r="W1653" s="66" t="str">
        <f t="shared" si="454"/>
        <v>1 &gt; 4</v>
      </c>
      <c r="X1653" s="66">
        <f>A1653+SUMIFS(Presensi!F:F,Presensi!E:E,'Entry Data'!AP1653)</f>
        <v>1</v>
      </c>
      <c r="Y1653" s="66">
        <f>IFERROR(INDEX('Retasi Pricing'!F:F,MATCH('Entry Data'!AM1653,'Retasi Pricing'!E:E,0))*X1653,"")</f>
        <v>25000</v>
      </c>
      <c r="Z1653" s="62" t="s">
        <v>26</v>
      </c>
      <c r="AA1653" s="62" t="s">
        <v>27</v>
      </c>
      <c r="AB1653" s="32"/>
      <c r="AC1653" s="32" t="s">
        <v>376</v>
      </c>
      <c r="AD1653" s="32" t="str">
        <f t="shared" si="455"/>
        <v/>
      </c>
      <c r="AF1653" s="5" t="str">
        <f t="shared" si="456"/>
        <v>ahmad saputra44196</v>
      </c>
      <c r="AG1653" s="5" t="str">
        <f t="shared" si="457"/>
        <v>BMJ 06544196UTARADAY</v>
      </c>
      <c r="AH1653" s="5" t="str">
        <f t="shared" si="458"/>
        <v>ahmad saputra44196UTARADAY</v>
      </c>
      <c r="AI1653" s="5" t="str">
        <f t="shared" si="459"/>
        <v>BMJ 06544196DAY</v>
      </c>
      <c r="AJ1653" s="5" t="str">
        <f t="shared" si="460"/>
        <v>ahmad saputra44196DAY</v>
      </c>
      <c r="AK1653" s="5" t="str">
        <f t="shared" si="461"/>
        <v>ahmad saputraBMJ</v>
      </c>
      <c r="AL1653" s="5" t="str">
        <f t="shared" si="463"/>
        <v>3UTARA</v>
      </c>
      <c r="AM1653" s="5" t="str">
        <f t="shared" si="464"/>
        <v>1 &gt; 4UTARA10 RODA</v>
      </c>
      <c r="AN1653" s="5" t="str">
        <f t="shared" si="465"/>
        <v>ahmad saputraBMJ1 &gt; 4UTARA10 RODA</v>
      </c>
      <c r="AO1653" s="5" t="str">
        <f t="shared" si="466"/>
        <v>ahmad saputra1 &gt; 4UTARA10 RODA</v>
      </c>
      <c r="AP1653" s="5" t="str">
        <f t="shared" si="467"/>
        <v>44196DAY</v>
      </c>
    </row>
    <row r="1654" spans="1:42" x14ac:dyDescent="0.3">
      <c r="A1654" s="33">
        <v>1</v>
      </c>
      <c r="B1654" s="33"/>
      <c r="C1654" s="70">
        <v>44196</v>
      </c>
      <c r="D1654" s="71" t="s">
        <v>19</v>
      </c>
      <c r="E1654" s="70">
        <v>44196</v>
      </c>
      <c r="F1654" s="71">
        <v>5160854</v>
      </c>
      <c r="G1654" s="33" t="s">
        <v>20</v>
      </c>
      <c r="H1654" s="33" t="s">
        <v>21</v>
      </c>
      <c r="I1654" s="33" t="s">
        <v>51</v>
      </c>
      <c r="J1654" s="33" t="s">
        <v>46</v>
      </c>
      <c r="K1654" s="63" t="s">
        <v>73</v>
      </c>
      <c r="L1654" s="32" t="str">
        <f t="shared" si="468"/>
        <v>FM260JD</v>
      </c>
      <c r="M1654" s="32" t="str">
        <f t="shared" si="469"/>
        <v>BMJ</v>
      </c>
      <c r="N1654" s="32" t="str">
        <f t="shared" si="470"/>
        <v>10 RODA</v>
      </c>
      <c r="O1654" s="146">
        <v>0.62398148148148147</v>
      </c>
      <c r="P1654" s="65">
        <v>0.62398148148148147</v>
      </c>
      <c r="Q1654" s="65"/>
      <c r="R1654" s="66">
        <v>4</v>
      </c>
      <c r="S1654" s="66">
        <v>40380</v>
      </c>
      <c r="T1654" s="66">
        <v>14740</v>
      </c>
      <c r="U1654" s="67">
        <f t="shared" si="462"/>
        <v>25.64</v>
      </c>
      <c r="V1654" s="66">
        <f t="shared" si="453"/>
        <v>499826.16000000003</v>
      </c>
      <c r="W1654" s="66" t="str">
        <f t="shared" si="454"/>
        <v>1 &gt; 4</v>
      </c>
      <c r="X1654" s="66">
        <f>A1654+SUMIFS(Presensi!F:F,Presensi!E:E,'Entry Data'!AP1654)</f>
        <v>1</v>
      </c>
      <c r="Y1654" s="66">
        <f>IFERROR(INDEX('Retasi Pricing'!F:F,MATCH('Entry Data'!AM1654,'Retasi Pricing'!E:E,0))*X1654,"")</f>
        <v>25000</v>
      </c>
      <c r="Z1654" s="62" t="s">
        <v>26</v>
      </c>
      <c r="AA1654" s="62" t="s">
        <v>27</v>
      </c>
      <c r="AB1654" s="32"/>
      <c r="AC1654" s="32" t="s">
        <v>376</v>
      </c>
      <c r="AD1654" s="32" t="str">
        <f t="shared" si="455"/>
        <v/>
      </c>
      <c r="AF1654" s="5" t="str">
        <f t="shared" si="456"/>
        <v>ahmad saputra44196</v>
      </c>
      <c r="AG1654" s="5" t="str">
        <f t="shared" si="457"/>
        <v>BMJ 06544196UTARADAY</v>
      </c>
      <c r="AH1654" s="5" t="str">
        <f t="shared" si="458"/>
        <v>ahmad saputra44196UTARADAY</v>
      </c>
      <c r="AI1654" s="5" t="str">
        <f t="shared" si="459"/>
        <v>BMJ 06544196DAY</v>
      </c>
      <c r="AJ1654" s="5" t="str">
        <f t="shared" si="460"/>
        <v>ahmad saputra44196DAY</v>
      </c>
      <c r="AK1654" s="5" t="str">
        <f t="shared" si="461"/>
        <v>ahmad saputraBMJ</v>
      </c>
      <c r="AL1654" s="5" t="str">
        <f t="shared" si="463"/>
        <v>4UTARA</v>
      </c>
      <c r="AM1654" s="5" t="str">
        <f t="shared" si="464"/>
        <v>1 &gt; 4UTARA10 RODA</v>
      </c>
      <c r="AN1654" s="5" t="str">
        <f t="shared" si="465"/>
        <v>ahmad saputraBMJ1 &gt; 4UTARA10 RODA</v>
      </c>
      <c r="AO1654" s="5" t="str">
        <f t="shared" si="466"/>
        <v>ahmad saputra1 &gt; 4UTARA10 RODA</v>
      </c>
      <c r="AP1654" s="5" t="str">
        <f t="shared" si="467"/>
        <v>44196DAY</v>
      </c>
    </row>
    <row r="1655" spans="1:42" x14ac:dyDescent="0.3">
      <c r="A1655" s="33">
        <v>1</v>
      </c>
      <c r="B1655" s="33"/>
      <c r="C1655" s="70">
        <v>44196</v>
      </c>
      <c r="D1655" s="71" t="s">
        <v>19</v>
      </c>
      <c r="E1655" s="70">
        <v>44196</v>
      </c>
      <c r="F1655" s="71">
        <v>5160577</v>
      </c>
      <c r="G1655" s="33" t="s">
        <v>20</v>
      </c>
      <c r="H1655" s="33" t="s">
        <v>21</v>
      </c>
      <c r="I1655" s="33" t="s">
        <v>51</v>
      </c>
      <c r="J1655" s="33" t="s">
        <v>46</v>
      </c>
      <c r="K1655" s="63" t="s">
        <v>77</v>
      </c>
      <c r="L1655" s="32" t="str">
        <f t="shared" si="468"/>
        <v>FM260JD</v>
      </c>
      <c r="M1655" s="32" t="str">
        <f t="shared" si="469"/>
        <v>BMJ</v>
      </c>
      <c r="N1655" s="32" t="str">
        <f t="shared" si="470"/>
        <v>10 RODA</v>
      </c>
      <c r="O1655" s="146">
        <v>0.36442129629629627</v>
      </c>
      <c r="P1655" s="65">
        <v>0.36442129629629627</v>
      </c>
      <c r="Q1655" s="65"/>
      <c r="R1655" s="66">
        <v>1</v>
      </c>
      <c r="S1655" s="66">
        <v>41120</v>
      </c>
      <c r="T1655" s="66">
        <v>15000</v>
      </c>
      <c r="U1655" s="67">
        <f t="shared" si="462"/>
        <v>26.12</v>
      </c>
      <c r="V1655" s="66">
        <f t="shared" si="453"/>
        <v>509183.27999999997</v>
      </c>
      <c r="W1655" s="66" t="str">
        <f t="shared" si="454"/>
        <v>1 &gt; 4</v>
      </c>
      <c r="X1655" s="66">
        <f>A1655+SUMIFS(Presensi!F:F,Presensi!E:E,'Entry Data'!AP1655)</f>
        <v>1</v>
      </c>
      <c r="Y1655" s="66">
        <f>IFERROR(INDEX('Retasi Pricing'!F:F,MATCH('Entry Data'!AM1655,'Retasi Pricing'!E:E,0))*X1655,"")</f>
        <v>25000</v>
      </c>
      <c r="Z1655" s="62" t="s">
        <v>26</v>
      </c>
      <c r="AA1655" s="62" t="s">
        <v>27</v>
      </c>
      <c r="AB1655" s="32"/>
      <c r="AC1655" s="32" t="s">
        <v>202</v>
      </c>
      <c r="AD1655" s="32" t="str">
        <f t="shared" si="455"/>
        <v/>
      </c>
      <c r="AF1655" s="5" t="str">
        <f t="shared" si="456"/>
        <v>alusdi44196</v>
      </c>
      <c r="AG1655" s="5" t="str">
        <f t="shared" si="457"/>
        <v>BMJ 06844196UTARADAY</v>
      </c>
      <c r="AH1655" s="5" t="str">
        <f t="shared" si="458"/>
        <v>alusdi44196UTARADAY</v>
      </c>
      <c r="AI1655" s="5" t="str">
        <f t="shared" si="459"/>
        <v>BMJ 06844196DAY</v>
      </c>
      <c r="AJ1655" s="5" t="str">
        <f t="shared" si="460"/>
        <v>alusdi44196DAY</v>
      </c>
      <c r="AK1655" s="5" t="str">
        <f t="shared" si="461"/>
        <v>alusdiBMJ</v>
      </c>
      <c r="AL1655" s="5" t="str">
        <f t="shared" si="463"/>
        <v>1UTARA</v>
      </c>
      <c r="AM1655" s="5" t="str">
        <f t="shared" si="464"/>
        <v>1 &gt; 4UTARA10 RODA</v>
      </c>
      <c r="AN1655" s="5" t="str">
        <f t="shared" si="465"/>
        <v>alusdiBMJ1 &gt; 4UTARA10 RODA</v>
      </c>
      <c r="AO1655" s="5" t="str">
        <f t="shared" si="466"/>
        <v>alusdi1 &gt; 4UTARA10 RODA</v>
      </c>
      <c r="AP1655" s="5" t="str">
        <f t="shared" si="467"/>
        <v>44196DAY</v>
      </c>
    </row>
    <row r="1656" spans="1:42" x14ac:dyDescent="0.3">
      <c r="A1656" s="33">
        <v>1</v>
      </c>
      <c r="B1656" s="33"/>
      <c r="C1656" s="70">
        <v>44196</v>
      </c>
      <c r="D1656" s="71" t="s">
        <v>19</v>
      </c>
      <c r="E1656" s="70">
        <v>44196</v>
      </c>
      <c r="F1656" s="71">
        <v>5160650</v>
      </c>
      <c r="G1656" s="33" t="s">
        <v>20</v>
      </c>
      <c r="H1656" s="33" t="s">
        <v>21</v>
      </c>
      <c r="I1656" s="33" t="s">
        <v>51</v>
      </c>
      <c r="J1656" s="33" t="s">
        <v>46</v>
      </c>
      <c r="K1656" s="63" t="s">
        <v>77</v>
      </c>
      <c r="L1656" s="32" t="str">
        <f t="shared" si="468"/>
        <v>FM260JD</v>
      </c>
      <c r="M1656" s="32" t="str">
        <f t="shared" si="469"/>
        <v>BMJ</v>
      </c>
      <c r="N1656" s="32" t="str">
        <f t="shared" si="470"/>
        <v>10 RODA</v>
      </c>
      <c r="O1656" s="146">
        <v>0.42509259259259258</v>
      </c>
      <c r="P1656" s="65">
        <v>0.42509259259259258</v>
      </c>
      <c r="Q1656" s="65"/>
      <c r="R1656" s="66">
        <v>2</v>
      </c>
      <c r="S1656" s="66">
        <v>40520</v>
      </c>
      <c r="T1656" s="66">
        <v>15000</v>
      </c>
      <c r="U1656" s="67">
        <f t="shared" si="462"/>
        <v>25.52</v>
      </c>
      <c r="V1656" s="66">
        <f t="shared" si="453"/>
        <v>497486.87999999995</v>
      </c>
      <c r="W1656" s="66" t="str">
        <f t="shared" si="454"/>
        <v>1 &gt; 4</v>
      </c>
      <c r="X1656" s="66">
        <f>A1656+SUMIFS(Presensi!F:F,Presensi!E:E,'Entry Data'!AP1656)</f>
        <v>1</v>
      </c>
      <c r="Y1656" s="66">
        <f>IFERROR(INDEX('Retasi Pricing'!F:F,MATCH('Entry Data'!AM1656,'Retasi Pricing'!E:E,0))*X1656,"")</f>
        <v>25000</v>
      </c>
      <c r="Z1656" s="62" t="s">
        <v>26</v>
      </c>
      <c r="AA1656" s="62" t="s">
        <v>27</v>
      </c>
      <c r="AB1656" s="32"/>
      <c r="AC1656" s="32" t="s">
        <v>202</v>
      </c>
      <c r="AD1656" s="32" t="str">
        <f t="shared" si="455"/>
        <v/>
      </c>
      <c r="AF1656" s="5" t="str">
        <f t="shared" si="456"/>
        <v>alusdi44196</v>
      </c>
      <c r="AG1656" s="5" t="str">
        <f t="shared" si="457"/>
        <v>BMJ 06844196UTARADAY</v>
      </c>
      <c r="AH1656" s="5" t="str">
        <f t="shared" si="458"/>
        <v>alusdi44196UTARADAY</v>
      </c>
      <c r="AI1656" s="5" t="str">
        <f t="shared" si="459"/>
        <v>BMJ 06844196DAY</v>
      </c>
      <c r="AJ1656" s="5" t="str">
        <f t="shared" si="460"/>
        <v>alusdi44196DAY</v>
      </c>
      <c r="AK1656" s="5" t="str">
        <f t="shared" si="461"/>
        <v>alusdiBMJ</v>
      </c>
      <c r="AL1656" s="5" t="str">
        <f t="shared" si="463"/>
        <v>2UTARA</v>
      </c>
      <c r="AM1656" s="5" t="str">
        <f t="shared" si="464"/>
        <v>1 &gt; 4UTARA10 RODA</v>
      </c>
      <c r="AN1656" s="5" t="str">
        <f t="shared" si="465"/>
        <v>alusdiBMJ1 &gt; 4UTARA10 RODA</v>
      </c>
      <c r="AO1656" s="5" t="str">
        <f t="shared" si="466"/>
        <v>alusdi1 &gt; 4UTARA10 RODA</v>
      </c>
      <c r="AP1656" s="5" t="str">
        <f t="shared" si="467"/>
        <v>44196DAY</v>
      </c>
    </row>
    <row r="1657" spans="1:42" x14ac:dyDescent="0.3">
      <c r="A1657" s="33">
        <v>1</v>
      </c>
      <c r="B1657" s="33"/>
      <c r="C1657" s="70">
        <v>44196</v>
      </c>
      <c r="D1657" s="71" t="s">
        <v>19</v>
      </c>
      <c r="E1657" s="70">
        <v>44196</v>
      </c>
      <c r="F1657" s="71">
        <v>5160726</v>
      </c>
      <c r="G1657" s="33" t="s">
        <v>20</v>
      </c>
      <c r="H1657" s="33" t="s">
        <v>21</v>
      </c>
      <c r="I1657" s="33" t="s">
        <v>51</v>
      </c>
      <c r="J1657" s="33" t="s">
        <v>46</v>
      </c>
      <c r="K1657" s="63" t="s">
        <v>77</v>
      </c>
      <c r="L1657" s="32" t="str">
        <f t="shared" si="468"/>
        <v>FM260JD</v>
      </c>
      <c r="M1657" s="32" t="str">
        <f t="shared" si="469"/>
        <v>BMJ</v>
      </c>
      <c r="N1657" s="32" t="str">
        <f t="shared" si="470"/>
        <v>10 RODA</v>
      </c>
      <c r="O1657" s="146">
        <v>0.48456018518518523</v>
      </c>
      <c r="P1657" s="65">
        <v>0.48456018518518523</v>
      </c>
      <c r="Q1657" s="65"/>
      <c r="R1657" s="66">
        <v>3</v>
      </c>
      <c r="S1657" s="66">
        <v>40360</v>
      </c>
      <c r="T1657" s="66">
        <v>15000</v>
      </c>
      <c r="U1657" s="67">
        <f t="shared" si="462"/>
        <v>25.36</v>
      </c>
      <c r="V1657" s="66">
        <f t="shared" si="453"/>
        <v>494367.83999999997</v>
      </c>
      <c r="W1657" s="66" t="str">
        <f t="shared" si="454"/>
        <v>1 &gt; 4</v>
      </c>
      <c r="X1657" s="66">
        <f>A1657+SUMIFS(Presensi!F:F,Presensi!E:E,'Entry Data'!AP1657)</f>
        <v>1</v>
      </c>
      <c r="Y1657" s="66">
        <f>IFERROR(INDEX('Retasi Pricing'!F:F,MATCH('Entry Data'!AM1657,'Retasi Pricing'!E:E,0))*X1657,"")</f>
        <v>25000</v>
      </c>
      <c r="Z1657" s="62" t="s">
        <v>26</v>
      </c>
      <c r="AA1657" s="62" t="s">
        <v>27</v>
      </c>
      <c r="AB1657" s="32"/>
      <c r="AC1657" s="32" t="s">
        <v>202</v>
      </c>
      <c r="AD1657" s="32" t="str">
        <f t="shared" si="455"/>
        <v/>
      </c>
      <c r="AF1657" s="5" t="str">
        <f t="shared" si="456"/>
        <v>alusdi44196</v>
      </c>
      <c r="AG1657" s="5" t="str">
        <f t="shared" si="457"/>
        <v>BMJ 06844196UTARADAY</v>
      </c>
      <c r="AH1657" s="5" t="str">
        <f t="shared" si="458"/>
        <v>alusdi44196UTARADAY</v>
      </c>
      <c r="AI1657" s="5" t="str">
        <f t="shared" si="459"/>
        <v>BMJ 06844196DAY</v>
      </c>
      <c r="AJ1657" s="5" t="str">
        <f t="shared" si="460"/>
        <v>alusdi44196DAY</v>
      </c>
      <c r="AK1657" s="5" t="str">
        <f t="shared" si="461"/>
        <v>alusdiBMJ</v>
      </c>
      <c r="AL1657" s="5" t="str">
        <f t="shared" si="463"/>
        <v>3UTARA</v>
      </c>
      <c r="AM1657" s="5" t="str">
        <f t="shared" si="464"/>
        <v>1 &gt; 4UTARA10 RODA</v>
      </c>
      <c r="AN1657" s="5" t="str">
        <f t="shared" si="465"/>
        <v>alusdiBMJ1 &gt; 4UTARA10 RODA</v>
      </c>
      <c r="AO1657" s="5" t="str">
        <f t="shared" si="466"/>
        <v>alusdi1 &gt; 4UTARA10 RODA</v>
      </c>
      <c r="AP1657" s="5" t="str">
        <f t="shared" si="467"/>
        <v>44196DAY</v>
      </c>
    </row>
    <row r="1658" spans="1:42" x14ac:dyDescent="0.3">
      <c r="A1658" s="33">
        <v>1</v>
      </c>
      <c r="B1658" s="33"/>
      <c r="C1658" s="70">
        <v>44196</v>
      </c>
      <c r="D1658" s="71" t="s">
        <v>19</v>
      </c>
      <c r="E1658" s="70">
        <v>44196</v>
      </c>
      <c r="F1658" s="71">
        <v>5160786</v>
      </c>
      <c r="G1658" s="33" t="s">
        <v>20</v>
      </c>
      <c r="H1658" s="33" t="s">
        <v>21</v>
      </c>
      <c r="I1658" s="33" t="s">
        <v>51</v>
      </c>
      <c r="J1658" s="33" t="s">
        <v>46</v>
      </c>
      <c r="K1658" s="63" t="s">
        <v>77</v>
      </c>
      <c r="L1658" s="32" t="str">
        <f t="shared" si="468"/>
        <v>FM260JD</v>
      </c>
      <c r="M1658" s="32" t="str">
        <f t="shared" si="469"/>
        <v>BMJ</v>
      </c>
      <c r="N1658" s="32" t="str">
        <f t="shared" si="470"/>
        <v>10 RODA</v>
      </c>
      <c r="O1658" s="146">
        <v>0.54662037037037037</v>
      </c>
      <c r="P1658" s="65">
        <v>0.54662037037037037</v>
      </c>
      <c r="Q1658" s="65"/>
      <c r="R1658" s="66">
        <v>4</v>
      </c>
      <c r="S1658" s="66">
        <v>39400</v>
      </c>
      <c r="T1658" s="66">
        <v>15000</v>
      </c>
      <c r="U1658" s="67">
        <f t="shared" si="462"/>
        <v>24.4</v>
      </c>
      <c r="V1658" s="66">
        <f t="shared" si="453"/>
        <v>475653.6</v>
      </c>
      <c r="W1658" s="66" t="str">
        <f t="shared" si="454"/>
        <v>1 &gt; 4</v>
      </c>
      <c r="X1658" s="66">
        <f>A1658+SUMIFS(Presensi!F:F,Presensi!E:E,'Entry Data'!AP1658)</f>
        <v>1</v>
      </c>
      <c r="Y1658" s="66">
        <f>IFERROR(INDEX('Retasi Pricing'!F:F,MATCH('Entry Data'!AM1658,'Retasi Pricing'!E:E,0))*X1658,"")</f>
        <v>25000</v>
      </c>
      <c r="Z1658" s="62" t="s">
        <v>26</v>
      </c>
      <c r="AA1658" s="62" t="s">
        <v>27</v>
      </c>
      <c r="AB1658" s="32"/>
      <c r="AC1658" s="32" t="s">
        <v>202</v>
      </c>
      <c r="AD1658" s="32" t="str">
        <f t="shared" si="455"/>
        <v/>
      </c>
      <c r="AF1658" s="5" t="str">
        <f t="shared" si="456"/>
        <v>alusdi44196</v>
      </c>
      <c r="AG1658" s="5" t="str">
        <f t="shared" si="457"/>
        <v>BMJ 06844196UTARADAY</v>
      </c>
      <c r="AH1658" s="5" t="str">
        <f t="shared" si="458"/>
        <v>alusdi44196UTARADAY</v>
      </c>
      <c r="AI1658" s="5" t="str">
        <f t="shared" si="459"/>
        <v>BMJ 06844196DAY</v>
      </c>
      <c r="AJ1658" s="5" t="str">
        <f t="shared" si="460"/>
        <v>alusdi44196DAY</v>
      </c>
      <c r="AK1658" s="5" t="str">
        <f t="shared" si="461"/>
        <v>alusdiBMJ</v>
      </c>
      <c r="AL1658" s="5" t="str">
        <f t="shared" si="463"/>
        <v>4UTARA</v>
      </c>
      <c r="AM1658" s="5" t="str">
        <f t="shared" si="464"/>
        <v>1 &gt; 4UTARA10 RODA</v>
      </c>
      <c r="AN1658" s="5" t="str">
        <f t="shared" si="465"/>
        <v>alusdiBMJ1 &gt; 4UTARA10 RODA</v>
      </c>
      <c r="AO1658" s="5" t="str">
        <f t="shared" si="466"/>
        <v>alusdi1 &gt; 4UTARA10 RODA</v>
      </c>
      <c r="AP1658" s="5" t="str">
        <f t="shared" si="467"/>
        <v>44196DAY</v>
      </c>
    </row>
    <row r="1659" spans="1:42" x14ac:dyDescent="0.3">
      <c r="A1659" s="33">
        <v>1</v>
      </c>
      <c r="B1659" s="33"/>
      <c r="C1659" s="70">
        <v>44196</v>
      </c>
      <c r="D1659" s="71" t="s">
        <v>19</v>
      </c>
      <c r="E1659" s="70">
        <v>44196</v>
      </c>
      <c r="F1659" s="71">
        <v>5160840</v>
      </c>
      <c r="G1659" s="33" t="s">
        <v>20</v>
      </c>
      <c r="H1659" s="33" t="s">
        <v>21</v>
      </c>
      <c r="I1659" s="33" t="s">
        <v>51</v>
      </c>
      <c r="J1659" s="33" t="s">
        <v>46</v>
      </c>
      <c r="K1659" s="63" t="s">
        <v>77</v>
      </c>
      <c r="L1659" s="32" t="str">
        <f t="shared" si="468"/>
        <v>FM260JD</v>
      </c>
      <c r="M1659" s="32" t="str">
        <f t="shared" si="469"/>
        <v>BMJ</v>
      </c>
      <c r="N1659" s="32" t="str">
        <f t="shared" si="470"/>
        <v>10 RODA</v>
      </c>
      <c r="O1659" s="146">
        <v>0.60281249999999997</v>
      </c>
      <c r="P1659" s="65">
        <v>0.60281249999999997</v>
      </c>
      <c r="Q1659" s="65"/>
      <c r="R1659" s="66">
        <v>5</v>
      </c>
      <c r="S1659" s="66">
        <v>41000</v>
      </c>
      <c r="T1659" s="66">
        <v>15000</v>
      </c>
      <c r="U1659" s="67">
        <f t="shared" si="462"/>
        <v>26</v>
      </c>
      <c r="V1659" s="66">
        <f t="shared" si="453"/>
        <v>506844</v>
      </c>
      <c r="W1659" s="66" t="str">
        <f t="shared" si="454"/>
        <v>&gt; 5</v>
      </c>
      <c r="X1659" s="66">
        <f>A1659+SUMIFS(Presensi!F:F,Presensi!E:E,'Entry Data'!AP1659)</f>
        <v>1</v>
      </c>
      <c r="Y1659" s="66">
        <f>IFERROR(INDEX('Retasi Pricing'!F:F,MATCH('Entry Data'!AM1659,'Retasi Pricing'!E:E,0))*X1659,"")</f>
        <v>27650</v>
      </c>
      <c r="Z1659" s="62" t="s">
        <v>26</v>
      </c>
      <c r="AA1659" s="62" t="s">
        <v>27</v>
      </c>
      <c r="AB1659" s="32"/>
      <c r="AC1659" s="32" t="s">
        <v>202</v>
      </c>
      <c r="AD1659" s="32" t="str">
        <f t="shared" si="455"/>
        <v/>
      </c>
      <c r="AF1659" s="5" t="str">
        <f t="shared" si="456"/>
        <v>alusdi44196</v>
      </c>
      <c r="AG1659" s="5" t="str">
        <f t="shared" si="457"/>
        <v>BMJ 06844196UTARADAY</v>
      </c>
      <c r="AH1659" s="5" t="str">
        <f t="shared" si="458"/>
        <v>alusdi44196UTARADAY</v>
      </c>
      <c r="AI1659" s="5" t="str">
        <f t="shared" si="459"/>
        <v>BMJ 06844196DAY</v>
      </c>
      <c r="AJ1659" s="5" t="str">
        <f t="shared" si="460"/>
        <v>alusdi44196DAY</v>
      </c>
      <c r="AK1659" s="5" t="str">
        <f t="shared" si="461"/>
        <v>alusdiBMJ</v>
      </c>
      <c r="AL1659" s="5" t="str">
        <f t="shared" si="463"/>
        <v>5UTARA</v>
      </c>
      <c r="AM1659" s="5" t="str">
        <f t="shared" si="464"/>
        <v>&gt; 5UTARA10 RODA</v>
      </c>
      <c r="AN1659" s="5" t="str">
        <f t="shared" si="465"/>
        <v>alusdiBMJ&gt; 5UTARA10 RODA</v>
      </c>
      <c r="AO1659" s="5" t="str">
        <f t="shared" si="466"/>
        <v>alusdi&gt; 5UTARA10 RODA</v>
      </c>
      <c r="AP1659" s="5" t="str">
        <f t="shared" si="467"/>
        <v>44196DAY</v>
      </c>
    </row>
    <row r="1660" spans="1:42" x14ac:dyDescent="0.3">
      <c r="A1660" s="33">
        <v>1</v>
      </c>
      <c r="B1660" s="33"/>
      <c r="C1660" s="70">
        <v>44196</v>
      </c>
      <c r="D1660" s="71" t="s">
        <v>19</v>
      </c>
      <c r="E1660" s="70">
        <v>44196</v>
      </c>
      <c r="F1660" s="71">
        <v>5160869</v>
      </c>
      <c r="G1660" s="33" t="s">
        <v>20</v>
      </c>
      <c r="H1660" s="33" t="s">
        <v>21</v>
      </c>
      <c r="I1660" s="33" t="s">
        <v>51</v>
      </c>
      <c r="J1660" s="33" t="s">
        <v>46</v>
      </c>
      <c r="K1660" s="63" t="s">
        <v>77</v>
      </c>
      <c r="L1660" s="32" t="str">
        <f t="shared" si="468"/>
        <v>FM260JD</v>
      </c>
      <c r="M1660" s="32" t="str">
        <f t="shared" si="469"/>
        <v>BMJ</v>
      </c>
      <c r="N1660" s="32" t="str">
        <f t="shared" si="470"/>
        <v>10 RODA</v>
      </c>
      <c r="O1660" s="146">
        <v>0.65494212962962961</v>
      </c>
      <c r="P1660" s="65">
        <v>0.65494212962962961</v>
      </c>
      <c r="Q1660" s="65"/>
      <c r="R1660" s="66">
        <v>6</v>
      </c>
      <c r="S1660" s="66">
        <v>38360</v>
      </c>
      <c r="T1660" s="66">
        <v>15000</v>
      </c>
      <c r="U1660" s="67">
        <f t="shared" si="462"/>
        <v>23.36</v>
      </c>
      <c r="V1660" s="66">
        <f t="shared" si="453"/>
        <v>455379.83999999997</v>
      </c>
      <c r="W1660" s="66" t="str">
        <f t="shared" si="454"/>
        <v>&gt; 6</v>
      </c>
      <c r="X1660" s="66">
        <f>A1660+SUMIFS(Presensi!F:F,Presensi!E:E,'Entry Data'!AP1660)</f>
        <v>1</v>
      </c>
      <c r="Y1660" s="66">
        <f>IFERROR(INDEX('Retasi Pricing'!F:F,MATCH('Entry Data'!AM1660,'Retasi Pricing'!E:E,0))*X1660,"")</f>
        <v>30800</v>
      </c>
      <c r="Z1660" s="62" t="s">
        <v>26</v>
      </c>
      <c r="AA1660" s="62" t="s">
        <v>27</v>
      </c>
      <c r="AB1660" s="32"/>
      <c r="AC1660" s="32" t="s">
        <v>202</v>
      </c>
      <c r="AD1660" s="32" t="str">
        <f t="shared" si="455"/>
        <v/>
      </c>
      <c r="AF1660" s="5" t="str">
        <f t="shared" si="456"/>
        <v>alusdi44196</v>
      </c>
      <c r="AG1660" s="5" t="str">
        <f t="shared" si="457"/>
        <v>BMJ 06844196UTARADAY</v>
      </c>
      <c r="AH1660" s="5" t="str">
        <f t="shared" si="458"/>
        <v>alusdi44196UTARADAY</v>
      </c>
      <c r="AI1660" s="5" t="str">
        <f t="shared" si="459"/>
        <v>BMJ 06844196DAY</v>
      </c>
      <c r="AJ1660" s="5" t="str">
        <f t="shared" si="460"/>
        <v>alusdi44196DAY</v>
      </c>
      <c r="AK1660" s="5" t="str">
        <f t="shared" si="461"/>
        <v>alusdiBMJ</v>
      </c>
      <c r="AL1660" s="5" t="str">
        <f t="shared" si="463"/>
        <v>6UTARA</v>
      </c>
      <c r="AM1660" s="5" t="str">
        <f t="shared" si="464"/>
        <v>&gt; 6UTARA10 RODA</v>
      </c>
      <c r="AN1660" s="5" t="str">
        <f t="shared" si="465"/>
        <v>alusdiBMJ&gt; 6UTARA10 RODA</v>
      </c>
      <c r="AO1660" s="5" t="str">
        <f t="shared" si="466"/>
        <v>alusdi&gt; 6UTARA10 RODA</v>
      </c>
      <c r="AP1660" s="5" t="str">
        <f t="shared" si="467"/>
        <v>44196DAY</v>
      </c>
    </row>
    <row r="1661" spans="1:42" x14ac:dyDescent="0.3">
      <c r="A1661" s="33">
        <v>1</v>
      </c>
      <c r="B1661" s="33"/>
      <c r="C1661" s="70">
        <v>44196</v>
      </c>
      <c r="D1661" s="71" t="s">
        <v>19</v>
      </c>
      <c r="E1661" s="70">
        <v>44196</v>
      </c>
      <c r="F1661" s="71">
        <v>5160578</v>
      </c>
      <c r="G1661" s="33" t="s">
        <v>20</v>
      </c>
      <c r="H1661" s="33" t="s">
        <v>21</v>
      </c>
      <c r="I1661" s="33" t="s">
        <v>51</v>
      </c>
      <c r="J1661" s="33" t="s">
        <v>46</v>
      </c>
      <c r="K1661" s="63" t="s">
        <v>78</v>
      </c>
      <c r="L1661" s="32" t="str">
        <f t="shared" si="468"/>
        <v>FM260JD</v>
      </c>
      <c r="M1661" s="32" t="str">
        <f t="shared" si="469"/>
        <v>BMJ</v>
      </c>
      <c r="N1661" s="32" t="str">
        <f t="shared" si="470"/>
        <v>10 RODA</v>
      </c>
      <c r="O1661" s="146">
        <v>0.36469907407407409</v>
      </c>
      <c r="P1661" s="65">
        <v>0.36469907407407409</v>
      </c>
      <c r="Q1661" s="65"/>
      <c r="R1661" s="66">
        <v>1</v>
      </c>
      <c r="S1661" s="66">
        <v>42680</v>
      </c>
      <c r="T1661" s="66">
        <v>14820</v>
      </c>
      <c r="U1661" s="67">
        <f t="shared" si="462"/>
        <v>27.86</v>
      </c>
      <c r="V1661" s="66">
        <f t="shared" si="453"/>
        <v>543102.84</v>
      </c>
      <c r="W1661" s="66" t="str">
        <f t="shared" si="454"/>
        <v>1 &gt; 4</v>
      </c>
      <c r="X1661" s="66">
        <f>A1661+SUMIFS(Presensi!F:F,Presensi!E:E,'Entry Data'!AP1661)</f>
        <v>1</v>
      </c>
      <c r="Y1661" s="66">
        <f>IFERROR(INDEX('Retasi Pricing'!F:F,MATCH('Entry Data'!AM1661,'Retasi Pricing'!E:E,0))*X1661,"")</f>
        <v>25000</v>
      </c>
      <c r="Z1661" s="62" t="s">
        <v>26</v>
      </c>
      <c r="AA1661" s="62" t="s">
        <v>27</v>
      </c>
      <c r="AB1661" s="32"/>
      <c r="AC1661" s="32" t="s">
        <v>377</v>
      </c>
      <c r="AD1661" s="32" t="str">
        <f t="shared" si="455"/>
        <v/>
      </c>
      <c r="AF1661" s="5" t="str">
        <f t="shared" si="456"/>
        <v>Nurzaenal Abidin44196</v>
      </c>
      <c r="AG1661" s="5" t="str">
        <f t="shared" si="457"/>
        <v>BMJ 06944196UTARADAY</v>
      </c>
      <c r="AH1661" s="5" t="str">
        <f t="shared" si="458"/>
        <v>Nurzaenal Abidin44196UTARADAY</v>
      </c>
      <c r="AI1661" s="5" t="str">
        <f t="shared" si="459"/>
        <v>BMJ 06944196DAY</v>
      </c>
      <c r="AJ1661" s="5" t="str">
        <f t="shared" si="460"/>
        <v>Nurzaenal Abidin44196DAY</v>
      </c>
      <c r="AK1661" s="5" t="str">
        <f t="shared" si="461"/>
        <v>Nurzaenal AbidinBMJ</v>
      </c>
      <c r="AL1661" s="5" t="str">
        <f t="shared" si="463"/>
        <v>1UTARA</v>
      </c>
      <c r="AM1661" s="5" t="str">
        <f t="shared" si="464"/>
        <v>1 &gt; 4UTARA10 RODA</v>
      </c>
      <c r="AN1661" s="5" t="str">
        <f t="shared" si="465"/>
        <v>Nurzaenal AbidinBMJ1 &gt; 4UTARA10 RODA</v>
      </c>
      <c r="AO1661" s="5" t="str">
        <f t="shared" si="466"/>
        <v>Nurzaenal Abidin1 &gt; 4UTARA10 RODA</v>
      </c>
      <c r="AP1661" s="5" t="str">
        <f t="shared" si="467"/>
        <v>44196DAY</v>
      </c>
    </row>
    <row r="1662" spans="1:42" x14ac:dyDescent="0.3">
      <c r="A1662" s="33">
        <v>1</v>
      </c>
      <c r="B1662" s="33"/>
      <c r="C1662" s="70">
        <v>44196</v>
      </c>
      <c r="D1662" s="71" t="s">
        <v>19</v>
      </c>
      <c r="E1662" s="70">
        <v>44196</v>
      </c>
      <c r="F1662" s="71">
        <v>5160759</v>
      </c>
      <c r="G1662" s="33" t="s">
        <v>20</v>
      </c>
      <c r="H1662" s="33" t="s">
        <v>21</v>
      </c>
      <c r="I1662" s="33" t="s">
        <v>45</v>
      </c>
      <c r="J1662" s="33" t="s">
        <v>46</v>
      </c>
      <c r="K1662" s="63" t="s">
        <v>78</v>
      </c>
      <c r="L1662" s="32" t="str">
        <f t="shared" si="468"/>
        <v>FM260JD</v>
      </c>
      <c r="M1662" s="32" t="str">
        <f t="shared" si="469"/>
        <v>BMJ</v>
      </c>
      <c r="N1662" s="32" t="str">
        <f t="shared" si="470"/>
        <v>10 RODA</v>
      </c>
      <c r="O1662" s="146">
        <v>0.51140046296296293</v>
      </c>
      <c r="P1662" s="65">
        <v>0.51140046296296293</v>
      </c>
      <c r="Q1662" s="65"/>
      <c r="R1662" s="66">
        <v>2</v>
      </c>
      <c r="S1662" s="66">
        <v>39740</v>
      </c>
      <c r="T1662" s="66">
        <v>14820</v>
      </c>
      <c r="U1662" s="67">
        <f t="shared" si="462"/>
        <v>24.92</v>
      </c>
      <c r="V1662" s="66">
        <f t="shared" si="453"/>
        <v>485790.48000000004</v>
      </c>
      <c r="W1662" s="66" t="str">
        <f t="shared" si="454"/>
        <v>1 &gt; 4</v>
      </c>
      <c r="X1662" s="66">
        <f>A1662+SUMIFS(Presensi!F:F,Presensi!E:E,'Entry Data'!AP1662)</f>
        <v>1</v>
      </c>
      <c r="Y1662" s="66">
        <f>IFERROR(INDEX('Retasi Pricing'!F:F,MATCH('Entry Data'!AM1662,'Retasi Pricing'!E:E,0))*X1662,"")</f>
        <v>25000</v>
      </c>
      <c r="Z1662" s="62" t="s">
        <v>26</v>
      </c>
      <c r="AA1662" s="62" t="s">
        <v>27</v>
      </c>
      <c r="AB1662" s="32"/>
      <c r="AC1662" s="32" t="s">
        <v>377</v>
      </c>
      <c r="AD1662" s="32" t="str">
        <f t="shared" si="455"/>
        <v/>
      </c>
      <c r="AF1662" s="5" t="str">
        <f t="shared" si="456"/>
        <v>Nurzaenal Abidin44196</v>
      </c>
      <c r="AG1662" s="5" t="str">
        <f t="shared" si="457"/>
        <v>BMJ 06944196UTARADAY</v>
      </c>
      <c r="AH1662" s="5" t="str">
        <f t="shared" si="458"/>
        <v>Nurzaenal Abidin44196UTARADAY</v>
      </c>
      <c r="AI1662" s="5" t="str">
        <f t="shared" si="459"/>
        <v>BMJ 06944196DAY</v>
      </c>
      <c r="AJ1662" s="5" t="str">
        <f t="shared" si="460"/>
        <v>Nurzaenal Abidin44196DAY</v>
      </c>
      <c r="AK1662" s="5" t="str">
        <f t="shared" si="461"/>
        <v>Nurzaenal AbidinBMJ</v>
      </c>
      <c r="AL1662" s="5" t="str">
        <f t="shared" si="463"/>
        <v>2UTARA</v>
      </c>
      <c r="AM1662" s="5" t="str">
        <f t="shared" si="464"/>
        <v>1 &gt; 4UTARA10 RODA</v>
      </c>
      <c r="AN1662" s="5" t="str">
        <f t="shared" si="465"/>
        <v>Nurzaenal AbidinBMJ1 &gt; 4UTARA10 RODA</v>
      </c>
      <c r="AO1662" s="5" t="str">
        <f t="shared" si="466"/>
        <v>Nurzaenal Abidin1 &gt; 4UTARA10 RODA</v>
      </c>
      <c r="AP1662" s="5" t="str">
        <f t="shared" si="467"/>
        <v>44196DAY</v>
      </c>
    </row>
    <row r="1663" spans="1:42" x14ac:dyDescent="0.3">
      <c r="A1663" s="33">
        <v>1</v>
      </c>
      <c r="B1663" s="33"/>
      <c r="C1663" s="70">
        <v>44196</v>
      </c>
      <c r="D1663" s="71" t="s">
        <v>19</v>
      </c>
      <c r="E1663" s="70">
        <v>44196</v>
      </c>
      <c r="F1663" s="71">
        <v>5160851</v>
      </c>
      <c r="G1663" s="33" t="s">
        <v>20</v>
      </c>
      <c r="H1663" s="33" t="s">
        <v>21</v>
      </c>
      <c r="I1663" s="33" t="s">
        <v>51</v>
      </c>
      <c r="J1663" s="33" t="s">
        <v>46</v>
      </c>
      <c r="K1663" s="63" t="s">
        <v>78</v>
      </c>
      <c r="L1663" s="32" t="str">
        <f t="shared" si="468"/>
        <v>FM260JD</v>
      </c>
      <c r="M1663" s="32" t="str">
        <f t="shared" si="469"/>
        <v>BMJ</v>
      </c>
      <c r="N1663" s="32" t="str">
        <f t="shared" si="470"/>
        <v>10 RODA</v>
      </c>
      <c r="O1663" s="146">
        <v>0.61946759259259265</v>
      </c>
      <c r="P1663" s="65">
        <v>0.61946759259259265</v>
      </c>
      <c r="Q1663" s="65"/>
      <c r="R1663" s="66">
        <v>3</v>
      </c>
      <c r="S1663" s="66">
        <v>38500</v>
      </c>
      <c r="T1663" s="66">
        <v>14820</v>
      </c>
      <c r="U1663" s="67">
        <f t="shared" si="462"/>
        <v>23.68</v>
      </c>
      <c r="V1663" s="66">
        <f t="shared" si="453"/>
        <v>461617.91999999998</v>
      </c>
      <c r="W1663" s="66" t="str">
        <f t="shared" si="454"/>
        <v>1 &gt; 4</v>
      </c>
      <c r="X1663" s="66">
        <f>A1663+SUMIFS(Presensi!F:F,Presensi!E:E,'Entry Data'!AP1663)</f>
        <v>1</v>
      </c>
      <c r="Y1663" s="66">
        <f>IFERROR(INDEX('Retasi Pricing'!F:F,MATCH('Entry Data'!AM1663,'Retasi Pricing'!E:E,0))*X1663,"")</f>
        <v>25000</v>
      </c>
      <c r="Z1663" s="62" t="s">
        <v>26</v>
      </c>
      <c r="AA1663" s="62" t="s">
        <v>27</v>
      </c>
      <c r="AB1663" s="32"/>
      <c r="AC1663" s="32" t="s">
        <v>377</v>
      </c>
      <c r="AD1663" s="32" t="str">
        <f t="shared" si="455"/>
        <v/>
      </c>
      <c r="AF1663" s="5" t="str">
        <f t="shared" si="456"/>
        <v>Nurzaenal Abidin44196</v>
      </c>
      <c r="AG1663" s="5" t="str">
        <f t="shared" si="457"/>
        <v>BMJ 06944196UTARADAY</v>
      </c>
      <c r="AH1663" s="5" t="str">
        <f t="shared" si="458"/>
        <v>Nurzaenal Abidin44196UTARADAY</v>
      </c>
      <c r="AI1663" s="5" t="str">
        <f t="shared" si="459"/>
        <v>BMJ 06944196DAY</v>
      </c>
      <c r="AJ1663" s="5" t="str">
        <f t="shared" si="460"/>
        <v>Nurzaenal Abidin44196DAY</v>
      </c>
      <c r="AK1663" s="5" t="str">
        <f t="shared" si="461"/>
        <v>Nurzaenal AbidinBMJ</v>
      </c>
      <c r="AL1663" s="5" t="str">
        <f t="shared" si="463"/>
        <v>3UTARA</v>
      </c>
      <c r="AM1663" s="5" t="str">
        <f t="shared" si="464"/>
        <v>1 &gt; 4UTARA10 RODA</v>
      </c>
      <c r="AN1663" s="5" t="str">
        <f t="shared" si="465"/>
        <v>Nurzaenal AbidinBMJ1 &gt; 4UTARA10 RODA</v>
      </c>
      <c r="AO1663" s="5" t="str">
        <f t="shared" si="466"/>
        <v>Nurzaenal Abidin1 &gt; 4UTARA10 RODA</v>
      </c>
      <c r="AP1663" s="5" t="str">
        <f t="shared" si="467"/>
        <v>44196DAY</v>
      </c>
    </row>
    <row r="1664" spans="1:42" x14ac:dyDescent="0.3">
      <c r="A1664" s="33">
        <v>1</v>
      </c>
      <c r="B1664" s="33"/>
      <c r="C1664" s="70">
        <v>44196</v>
      </c>
      <c r="D1664" s="71" t="s">
        <v>19</v>
      </c>
      <c r="E1664" s="70">
        <v>44196</v>
      </c>
      <c r="F1664" s="71">
        <v>5160550</v>
      </c>
      <c r="G1664" s="33" t="s">
        <v>20</v>
      </c>
      <c r="H1664" s="33" t="s">
        <v>21</v>
      </c>
      <c r="I1664" s="33" t="s">
        <v>45</v>
      </c>
      <c r="J1664" s="33" t="s">
        <v>46</v>
      </c>
      <c r="K1664" s="63" t="s">
        <v>79</v>
      </c>
      <c r="L1664" s="32" t="str">
        <f t="shared" si="468"/>
        <v>AXOR4843</v>
      </c>
      <c r="M1664" s="32" t="str">
        <f t="shared" si="469"/>
        <v>BMJ</v>
      </c>
      <c r="N1664" s="32" t="str">
        <f t="shared" si="470"/>
        <v>12 RODA</v>
      </c>
      <c r="O1664" s="146">
        <v>0.34623842592592591</v>
      </c>
      <c r="P1664" s="65">
        <v>0.34623842592592591</v>
      </c>
      <c r="Q1664" s="65"/>
      <c r="R1664" s="66">
        <v>1</v>
      </c>
      <c r="S1664" s="66">
        <v>50480</v>
      </c>
      <c r="T1664" s="66">
        <v>20300</v>
      </c>
      <c r="U1664" s="67">
        <f t="shared" si="462"/>
        <v>30.18</v>
      </c>
      <c r="V1664" s="66">
        <f t="shared" si="453"/>
        <v>611959.86</v>
      </c>
      <c r="W1664" s="66" t="str">
        <f t="shared" si="454"/>
        <v>1 &gt; 4</v>
      </c>
      <c r="X1664" s="66">
        <f>A1664+SUMIFS(Presensi!F:F,Presensi!E:E,'Entry Data'!AP1664)</f>
        <v>1</v>
      </c>
      <c r="Y1664" s="66">
        <f>IFERROR(INDEX('Retasi Pricing'!F:F,MATCH('Entry Data'!AM1664,'Retasi Pricing'!E:E,0))*X1664,"")</f>
        <v>27500</v>
      </c>
      <c r="Z1664" s="62" t="s">
        <v>26</v>
      </c>
      <c r="AA1664" s="62" t="s">
        <v>27</v>
      </c>
      <c r="AB1664" s="32"/>
      <c r="AC1664" s="32" t="s">
        <v>203</v>
      </c>
      <c r="AD1664" s="32" t="str">
        <f t="shared" si="455"/>
        <v/>
      </c>
      <c r="AF1664" s="5" t="str">
        <f t="shared" si="456"/>
        <v>saipul bahri44196</v>
      </c>
      <c r="AG1664" s="5" t="str">
        <f t="shared" si="457"/>
        <v>BMJ 07044196UTARADAY</v>
      </c>
      <c r="AH1664" s="5" t="str">
        <f t="shared" si="458"/>
        <v>saipul bahri44196UTARADAY</v>
      </c>
      <c r="AI1664" s="5" t="str">
        <f t="shared" si="459"/>
        <v>BMJ 07044196DAY</v>
      </c>
      <c r="AJ1664" s="5" t="str">
        <f t="shared" si="460"/>
        <v>saipul bahri44196DAY</v>
      </c>
      <c r="AK1664" s="5" t="str">
        <f t="shared" si="461"/>
        <v>saipul bahriBMJ</v>
      </c>
      <c r="AL1664" s="5" t="str">
        <f t="shared" si="463"/>
        <v>1UTARA</v>
      </c>
      <c r="AM1664" s="5" t="str">
        <f t="shared" si="464"/>
        <v>1 &gt; 4UTARA12 RODA</v>
      </c>
      <c r="AN1664" s="5" t="str">
        <f t="shared" si="465"/>
        <v>saipul bahriBMJ1 &gt; 4UTARA12 RODA</v>
      </c>
      <c r="AO1664" s="5" t="str">
        <f t="shared" si="466"/>
        <v>saipul bahri1 &gt; 4UTARA12 RODA</v>
      </c>
      <c r="AP1664" s="5" t="str">
        <f t="shared" si="467"/>
        <v>44196DAY</v>
      </c>
    </row>
    <row r="1665" spans="1:42" x14ac:dyDescent="0.3">
      <c r="A1665" s="33">
        <v>1</v>
      </c>
      <c r="B1665" s="33"/>
      <c r="C1665" s="70">
        <v>44196</v>
      </c>
      <c r="D1665" s="71" t="s">
        <v>19</v>
      </c>
      <c r="E1665" s="70">
        <v>44196</v>
      </c>
      <c r="F1665" s="71">
        <v>5160616</v>
      </c>
      <c r="G1665" s="33" t="s">
        <v>20</v>
      </c>
      <c r="H1665" s="33" t="s">
        <v>21</v>
      </c>
      <c r="I1665" s="33" t="s">
        <v>51</v>
      </c>
      <c r="J1665" s="33" t="s">
        <v>46</v>
      </c>
      <c r="K1665" s="63" t="s">
        <v>79</v>
      </c>
      <c r="L1665" s="32" t="str">
        <f t="shared" si="468"/>
        <v>AXOR4843</v>
      </c>
      <c r="M1665" s="32" t="str">
        <f t="shared" si="469"/>
        <v>BMJ</v>
      </c>
      <c r="N1665" s="32" t="str">
        <f t="shared" si="470"/>
        <v>12 RODA</v>
      </c>
      <c r="O1665" s="146">
        <v>0.39740740740740743</v>
      </c>
      <c r="P1665" s="65">
        <v>0.39740740740740743</v>
      </c>
      <c r="Q1665" s="65"/>
      <c r="R1665" s="66">
        <v>2</v>
      </c>
      <c r="S1665" s="66">
        <v>50840</v>
      </c>
      <c r="T1665" s="66">
        <v>20300</v>
      </c>
      <c r="U1665" s="67">
        <f t="shared" si="462"/>
        <v>30.54</v>
      </c>
      <c r="V1665" s="66">
        <f t="shared" si="453"/>
        <v>619259.58000000007</v>
      </c>
      <c r="W1665" s="66" t="str">
        <f t="shared" si="454"/>
        <v>1 &gt; 4</v>
      </c>
      <c r="X1665" s="66">
        <f>A1665+SUMIFS(Presensi!F:F,Presensi!E:E,'Entry Data'!AP1665)</f>
        <v>1</v>
      </c>
      <c r="Y1665" s="66">
        <f>IFERROR(INDEX('Retasi Pricing'!F:F,MATCH('Entry Data'!AM1665,'Retasi Pricing'!E:E,0))*X1665,"")</f>
        <v>27500</v>
      </c>
      <c r="Z1665" s="62" t="s">
        <v>26</v>
      </c>
      <c r="AA1665" s="62" t="s">
        <v>27</v>
      </c>
      <c r="AB1665" s="32"/>
      <c r="AC1665" s="32" t="s">
        <v>203</v>
      </c>
      <c r="AD1665" s="32" t="str">
        <f t="shared" si="455"/>
        <v/>
      </c>
      <c r="AF1665" s="5" t="str">
        <f t="shared" si="456"/>
        <v>saipul bahri44196</v>
      </c>
      <c r="AG1665" s="5" t="str">
        <f t="shared" si="457"/>
        <v>BMJ 07044196UTARADAY</v>
      </c>
      <c r="AH1665" s="5" t="str">
        <f t="shared" si="458"/>
        <v>saipul bahri44196UTARADAY</v>
      </c>
      <c r="AI1665" s="5" t="str">
        <f t="shared" si="459"/>
        <v>BMJ 07044196DAY</v>
      </c>
      <c r="AJ1665" s="5" t="str">
        <f t="shared" si="460"/>
        <v>saipul bahri44196DAY</v>
      </c>
      <c r="AK1665" s="5" t="str">
        <f t="shared" si="461"/>
        <v>saipul bahriBMJ</v>
      </c>
      <c r="AL1665" s="5" t="str">
        <f t="shared" si="463"/>
        <v>2UTARA</v>
      </c>
      <c r="AM1665" s="5" t="str">
        <f t="shared" si="464"/>
        <v>1 &gt; 4UTARA12 RODA</v>
      </c>
      <c r="AN1665" s="5" t="str">
        <f t="shared" si="465"/>
        <v>saipul bahriBMJ1 &gt; 4UTARA12 RODA</v>
      </c>
      <c r="AO1665" s="5" t="str">
        <f t="shared" si="466"/>
        <v>saipul bahri1 &gt; 4UTARA12 RODA</v>
      </c>
      <c r="AP1665" s="5" t="str">
        <f t="shared" si="467"/>
        <v>44196DAY</v>
      </c>
    </row>
    <row r="1666" spans="1:42" x14ac:dyDescent="0.3">
      <c r="A1666" s="33">
        <v>1</v>
      </c>
      <c r="B1666" s="33"/>
      <c r="C1666" s="70">
        <v>44196</v>
      </c>
      <c r="D1666" s="71" t="s">
        <v>19</v>
      </c>
      <c r="E1666" s="70">
        <v>44196</v>
      </c>
      <c r="F1666" s="71">
        <v>5160684</v>
      </c>
      <c r="G1666" s="33" t="s">
        <v>20</v>
      </c>
      <c r="H1666" s="33" t="s">
        <v>21</v>
      </c>
      <c r="I1666" s="33" t="s">
        <v>45</v>
      </c>
      <c r="J1666" s="33" t="s">
        <v>46</v>
      </c>
      <c r="K1666" s="63" t="s">
        <v>79</v>
      </c>
      <c r="L1666" s="32" t="str">
        <f t="shared" si="468"/>
        <v>AXOR4843</v>
      </c>
      <c r="M1666" s="32" t="str">
        <f t="shared" si="469"/>
        <v>BMJ</v>
      </c>
      <c r="N1666" s="32" t="str">
        <f t="shared" si="470"/>
        <v>12 RODA</v>
      </c>
      <c r="O1666" s="146">
        <v>0.45216435185185189</v>
      </c>
      <c r="P1666" s="65">
        <v>0.45216435185185189</v>
      </c>
      <c r="Q1666" s="65"/>
      <c r="R1666" s="66">
        <v>3</v>
      </c>
      <c r="S1666" s="66">
        <v>52240</v>
      </c>
      <c r="T1666" s="66">
        <v>20300</v>
      </c>
      <c r="U1666" s="67">
        <f t="shared" si="462"/>
        <v>31.94</v>
      </c>
      <c r="V1666" s="66">
        <f t="shared" si="453"/>
        <v>647647.38000000012</v>
      </c>
      <c r="W1666" s="66" t="str">
        <f t="shared" si="454"/>
        <v>1 &gt; 4</v>
      </c>
      <c r="X1666" s="66">
        <f>A1666+SUMIFS(Presensi!F:F,Presensi!E:E,'Entry Data'!AP1666)</f>
        <v>1</v>
      </c>
      <c r="Y1666" s="66">
        <f>IFERROR(INDEX('Retasi Pricing'!F:F,MATCH('Entry Data'!AM1666,'Retasi Pricing'!E:E,0))*X1666,"")</f>
        <v>27500</v>
      </c>
      <c r="Z1666" s="62" t="s">
        <v>26</v>
      </c>
      <c r="AA1666" s="62" t="s">
        <v>27</v>
      </c>
      <c r="AB1666" s="32"/>
      <c r="AC1666" s="32" t="s">
        <v>203</v>
      </c>
      <c r="AD1666" s="32" t="str">
        <f t="shared" si="455"/>
        <v/>
      </c>
      <c r="AF1666" s="5" t="str">
        <f t="shared" si="456"/>
        <v>saipul bahri44196</v>
      </c>
      <c r="AG1666" s="5" t="str">
        <f t="shared" si="457"/>
        <v>BMJ 07044196UTARADAY</v>
      </c>
      <c r="AH1666" s="5" t="str">
        <f t="shared" si="458"/>
        <v>saipul bahri44196UTARADAY</v>
      </c>
      <c r="AI1666" s="5" t="str">
        <f t="shared" si="459"/>
        <v>BMJ 07044196DAY</v>
      </c>
      <c r="AJ1666" s="5" t="str">
        <f t="shared" si="460"/>
        <v>saipul bahri44196DAY</v>
      </c>
      <c r="AK1666" s="5" t="str">
        <f t="shared" si="461"/>
        <v>saipul bahriBMJ</v>
      </c>
      <c r="AL1666" s="5" t="str">
        <f t="shared" si="463"/>
        <v>3UTARA</v>
      </c>
      <c r="AM1666" s="5" t="str">
        <f t="shared" si="464"/>
        <v>1 &gt; 4UTARA12 RODA</v>
      </c>
      <c r="AN1666" s="5" t="str">
        <f t="shared" si="465"/>
        <v>saipul bahriBMJ1 &gt; 4UTARA12 RODA</v>
      </c>
      <c r="AO1666" s="5" t="str">
        <f t="shared" si="466"/>
        <v>saipul bahri1 &gt; 4UTARA12 RODA</v>
      </c>
      <c r="AP1666" s="5" t="str">
        <f t="shared" si="467"/>
        <v>44196DAY</v>
      </c>
    </row>
    <row r="1667" spans="1:42" x14ac:dyDescent="0.3">
      <c r="A1667" s="33">
        <v>1</v>
      </c>
      <c r="B1667" s="33"/>
      <c r="C1667" s="70">
        <v>44196</v>
      </c>
      <c r="D1667" s="71" t="s">
        <v>19</v>
      </c>
      <c r="E1667" s="70">
        <v>44196</v>
      </c>
      <c r="F1667" s="71">
        <v>5160749</v>
      </c>
      <c r="G1667" s="33" t="s">
        <v>20</v>
      </c>
      <c r="H1667" s="33" t="s">
        <v>21</v>
      </c>
      <c r="I1667" s="33" t="s">
        <v>45</v>
      </c>
      <c r="J1667" s="33" t="s">
        <v>46</v>
      </c>
      <c r="K1667" s="63" t="s">
        <v>79</v>
      </c>
      <c r="L1667" s="32" t="str">
        <f t="shared" si="468"/>
        <v>AXOR4843</v>
      </c>
      <c r="M1667" s="32" t="str">
        <f t="shared" si="469"/>
        <v>BMJ</v>
      </c>
      <c r="N1667" s="32" t="str">
        <f t="shared" si="470"/>
        <v>12 RODA</v>
      </c>
      <c r="O1667" s="146">
        <v>0.50601851851851853</v>
      </c>
      <c r="P1667" s="65">
        <v>0.50601851851851853</v>
      </c>
      <c r="Q1667" s="65"/>
      <c r="R1667" s="66">
        <v>4</v>
      </c>
      <c r="S1667" s="66">
        <v>51040</v>
      </c>
      <c r="T1667" s="66">
        <v>20300</v>
      </c>
      <c r="U1667" s="67">
        <f t="shared" si="462"/>
        <v>30.74</v>
      </c>
      <c r="V1667" s="66">
        <f t="shared" si="453"/>
        <v>623314.98</v>
      </c>
      <c r="W1667" s="66" t="str">
        <f t="shared" si="454"/>
        <v>1 &gt; 4</v>
      </c>
      <c r="X1667" s="66">
        <f>A1667+SUMIFS(Presensi!F:F,Presensi!E:E,'Entry Data'!AP1667)</f>
        <v>1</v>
      </c>
      <c r="Y1667" s="66">
        <f>IFERROR(INDEX('Retasi Pricing'!F:F,MATCH('Entry Data'!AM1667,'Retasi Pricing'!E:E,0))*X1667,"")</f>
        <v>27500</v>
      </c>
      <c r="Z1667" s="62" t="s">
        <v>26</v>
      </c>
      <c r="AA1667" s="62" t="s">
        <v>27</v>
      </c>
      <c r="AB1667" s="32"/>
      <c r="AC1667" s="32" t="s">
        <v>203</v>
      </c>
      <c r="AD1667" s="32" t="str">
        <f t="shared" si="455"/>
        <v/>
      </c>
      <c r="AF1667" s="5" t="str">
        <f t="shared" si="456"/>
        <v>saipul bahri44196</v>
      </c>
      <c r="AG1667" s="5" t="str">
        <f t="shared" si="457"/>
        <v>BMJ 07044196UTARADAY</v>
      </c>
      <c r="AH1667" s="5" t="str">
        <f t="shared" si="458"/>
        <v>saipul bahri44196UTARADAY</v>
      </c>
      <c r="AI1667" s="5" t="str">
        <f t="shared" si="459"/>
        <v>BMJ 07044196DAY</v>
      </c>
      <c r="AJ1667" s="5" t="str">
        <f t="shared" si="460"/>
        <v>saipul bahri44196DAY</v>
      </c>
      <c r="AK1667" s="5" t="str">
        <f t="shared" si="461"/>
        <v>saipul bahriBMJ</v>
      </c>
      <c r="AL1667" s="5" t="str">
        <f t="shared" si="463"/>
        <v>4UTARA</v>
      </c>
      <c r="AM1667" s="5" t="str">
        <f t="shared" si="464"/>
        <v>1 &gt; 4UTARA12 RODA</v>
      </c>
      <c r="AN1667" s="5" t="str">
        <f t="shared" si="465"/>
        <v>saipul bahriBMJ1 &gt; 4UTARA12 RODA</v>
      </c>
      <c r="AO1667" s="5" t="str">
        <f t="shared" si="466"/>
        <v>saipul bahri1 &gt; 4UTARA12 RODA</v>
      </c>
      <c r="AP1667" s="5" t="str">
        <f t="shared" si="467"/>
        <v>44196DAY</v>
      </c>
    </row>
    <row r="1668" spans="1:42" x14ac:dyDescent="0.3">
      <c r="A1668" s="33">
        <v>1</v>
      </c>
      <c r="B1668" s="33"/>
      <c r="C1668" s="70">
        <v>44196</v>
      </c>
      <c r="D1668" s="71" t="s">
        <v>19</v>
      </c>
      <c r="E1668" s="70">
        <v>44196</v>
      </c>
      <c r="F1668" s="71">
        <v>5160800</v>
      </c>
      <c r="G1668" s="33" t="s">
        <v>20</v>
      </c>
      <c r="H1668" s="33" t="s">
        <v>21</v>
      </c>
      <c r="I1668" s="33" t="s">
        <v>51</v>
      </c>
      <c r="J1668" s="33" t="s">
        <v>46</v>
      </c>
      <c r="K1668" s="63" t="s">
        <v>79</v>
      </c>
      <c r="L1668" s="32" t="str">
        <f t="shared" si="468"/>
        <v>AXOR4843</v>
      </c>
      <c r="M1668" s="32" t="str">
        <f t="shared" si="469"/>
        <v>BMJ</v>
      </c>
      <c r="N1668" s="32" t="str">
        <f t="shared" si="470"/>
        <v>12 RODA</v>
      </c>
      <c r="O1668" s="146">
        <v>0.55927083333333327</v>
      </c>
      <c r="P1668" s="65">
        <v>0.55927083333333327</v>
      </c>
      <c r="Q1668" s="65"/>
      <c r="R1668" s="66">
        <v>5</v>
      </c>
      <c r="S1668" s="66">
        <v>54520</v>
      </c>
      <c r="T1668" s="66">
        <v>20300</v>
      </c>
      <c r="U1668" s="67">
        <f t="shared" si="462"/>
        <v>34.22</v>
      </c>
      <c r="V1668" s="66">
        <f t="shared" si="453"/>
        <v>693878.94</v>
      </c>
      <c r="W1668" s="66" t="str">
        <f t="shared" si="454"/>
        <v>&gt; 5</v>
      </c>
      <c r="X1668" s="66">
        <f>A1668+SUMIFS(Presensi!F:F,Presensi!E:E,'Entry Data'!AP1668)</f>
        <v>1</v>
      </c>
      <c r="Y1668" s="66">
        <f>IFERROR(INDEX('Retasi Pricing'!F:F,MATCH('Entry Data'!AM1668,'Retasi Pricing'!E:E,0))*X1668,"")</f>
        <v>31200</v>
      </c>
      <c r="Z1668" s="62" t="s">
        <v>26</v>
      </c>
      <c r="AA1668" s="62" t="s">
        <v>27</v>
      </c>
      <c r="AB1668" s="32"/>
      <c r="AC1668" s="32" t="s">
        <v>203</v>
      </c>
      <c r="AD1668" s="32" t="str">
        <f t="shared" si="455"/>
        <v/>
      </c>
      <c r="AF1668" s="5" t="str">
        <f t="shared" si="456"/>
        <v>saipul bahri44196</v>
      </c>
      <c r="AG1668" s="5" t="str">
        <f t="shared" si="457"/>
        <v>BMJ 07044196UTARADAY</v>
      </c>
      <c r="AH1668" s="5" t="str">
        <f t="shared" si="458"/>
        <v>saipul bahri44196UTARADAY</v>
      </c>
      <c r="AI1668" s="5" t="str">
        <f t="shared" si="459"/>
        <v>BMJ 07044196DAY</v>
      </c>
      <c r="AJ1668" s="5" t="str">
        <f t="shared" si="460"/>
        <v>saipul bahri44196DAY</v>
      </c>
      <c r="AK1668" s="5" t="str">
        <f t="shared" si="461"/>
        <v>saipul bahriBMJ</v>
      </c>
      <c r="AL1668" s="5" t="str">
        <f t="shared" si="463"/>
        <v>5UTARA</v>
      </c>
      <c r="AM1668" s="5" t="str">
        <f t="shared" si="464"/>
        <v>&gt; 5UTARA12 RODA</v>
      </c>
      <c r="AN1668" s="5" t="str">
        <f t="shared" si="465"/>
        <v>saipul bahriBMJ&gt; 5UTARA12 RODA</v>
      </c>
      <c r="AO1668" s="5" t="str">
        <f t="shared" si="466"/>
        <v>saipul bahri&gt; 5UTARA12 RODA</v>
      </c>
      <c r="AP1668" s="5" t="str">
        <f t="shared" si="467"/>
        <v>44196DAY</v>
      </c>
    </row>
    <row r="1669" spans="1:42" x14ac:dyDescent="0.3">
      <c r="A1669" s="33">
        <v>1</v>
      </c>
      <c r="B1669" s="33"/>
      <c r="C1669" s="70">
        <v>44196</v>
      </c>
      <c r="D1669" s="71" t="s">
        <v>19</v>
      </c>
      <c r="E1669" s="70">
        <v>44196</v>
      </c>
      <c r="F1669" s="71">
        <v>5160847</v>
      </c>
      <c r="G1669" s="33" t="s">
        <v>20</v>
      </c>
      <c r="H1669" s="33" t="s">
        <v>21</v>
      </c>
      <c r="I1669" s="33" t="s">
        <v>51</v>
      </c>
      <c r="J1669" s="33" t="s">
        <v>46</v>
      </c>
      <c r="K1669" s="63" t="s">
        <v>79</v>
      </c>
      <c r="L1669" s="32" t="str">
        <f t="shared" si="468"/>
        <v>AXOR4843</v>
      </c>
      <c r="M1669" s="32" t="str">
        <f t="shared" si="469"/>
        <v>BMJ</v>
      </c>
      <c r="N1669" s="32" t="str">
        <f t="shared" si="470"/>
        <v>12 RODA</v>
      </c>
      <c r="O1669" s="146">
        <v>0.61070601851851858</v>
      </c>
      <c r="P1669" s="65">
        <v>0.61070601851851858</v>
      </c>
      <c r="Q1669" s="65"/>
      <c r="R1669" s="66">
        <v>6</v>
      </c>
      <c r="S1669" s="66">
        <v>51020</v>
      </c>
      <c r="T1669" s="66">
        <v>20300</v>
      </c>
      <c r="U1669" s="67">
        <f t="shared" si="462"/>
        <v>30.72</v>
      </c>
      <c r="V1669" s="66">
        <f t="shared" si="453"/>
        <v>622909.43999999994</v>
      </c>
      <c r="W1669" s="66" t="str">
        <f t="shared" si="454"/>
        <v>&gt; 6</v>
      </c>
      <c r="X1669" s="66">
        <f>A1669+SUMIFS(Presensi!F:F,Presensi!E:E,'Entry Data'!AP1669)</f>
        <v>1</v>
      </c>
      <c r="Y1669" s="66">
        <f>IFERROR(INDEX('Retasi Pricing'!F:F,MATCH('Entry Data'!AM1669,'Retasi Pricing'!E:E,0))*X1669,"")</f>
        <v>34450</v>
      </c>
      <c r="Z1669" s="62" t="s">
        <v>26</v>
      </c>
      <c r="AA1669" s="62" t="s">
        <v>27</v>
      </c>
      <c r="AB1669" s="32"/>
      <c r="AC1669" s="32" t="s">
        <v>203</v>
      </c>
      <c r="AD1669" s="32" t="str">
        <f t="shared" si="455"/>
        <v/>
      </c>
      <c r="AF1669" s="5" t="str">
        <f t="shared" si="456"/>
        <v>saipul bahri44196</v>
      </c>
      <c r="AG1669" s="5" t="str">
        <f t="shared" si="457"/>
        <v>BMJ 07044196UTARADAY</v>
      </c>
      <c r="AH1669" s="5" t="str">
        <f t="shared" si="458"/>
        <v>saipul bahri44196UTARADAY</v>
      </c>
      <c r="AI1669" s="5" t="str">
        <f t="shared" si="459"/>
        <v>BMJ 07044196DAY</v>
      </c>
      <c r="AJ1669" s="5" t="str">
        <f t="shared" si="460"/>
        <v>saipul bahri44196DAY</v>
      </c>
      <c r="AK1669" s="5" t="str">
        <f t="shared" si="461"/>
        <v>saipul bahriBMJ</v>
      </c>
      <c r="AL1669" s="5" t="str">
        <f t="shared" si="463"/>
        <v>6UTARA</v>
      </c>
      <c r="AM1669" s="5" t="str">
        <f t="shared" si="464"/>
        <v>&gt; 6UTARA12 RODA</v>
      </c>
      <c r="AN1669" s="5" t="str">
        <f t="shared" si="465"/>
        <v>saipul bahriBMJ&gt; 6UTARA12 RODA</v>
      </c>
      <c r="AO1669" s="5" t="str">
        <f t="shared" si="466"/>
        <v>saipul bahri&gt; 6UTARA12 RODA</v>
      </c>
      <c r="AP1669" s="5" t="str">
        <f t="shared" si="467"/>
        <v>44196DAY</v>
      </c>
    </row>
    <row r="1670" spans="1:42" x14ac:dyDescent="0.3">
      <c r="A1670" s="33">
        <v>1</v>
      </c>
      <c r="B1670" s="33"/>
      <c r="C1670" s="70">
        <v>44196</v>
      </c>
      <c r="D1670" s="71" t="s">
        <v>19</v>
      </c>
      <c r="E1670" s="70">
        <v>44196</v>
      </c>
      <c r="F1670" s="71">
        <v>5160551</v>
      </c>
      <c r="G1670" s="33" t="s">
        <v>20</v>
      </c>
      <c r="H1670" s="33" t="s">
        <v>21</v>
      </c>
      <c r="I1670" s="33" t="s">
        <v>51</v>
      </c>
      <c r="J1670" s="33" t="s">
        <v>46</v>
      </c>
      <c r="K1670" s="63" t="s">
        <v>80</v>
      </c>
      <c r="L1670" s="32" t="str">
        <f t="shared" si="468"/>
        <v>AXOR4843</v>
      </c>
      <c r="M1670" s="32" t="str">
        <f t="shared" si="469"/>
        <v>BMJ</v>
      </c>
      <c r="N1670" s="32" t="str">
        <f t="shared" si="470"/>
        <v>12 RODA</v>
      </c>
      <c r="O1670" s="146">
        <v>0.3474652777777778</v>
      </c>
      <c r="P1670" s="65">
        <v>0.3474652777777778</v>
      </c>
      <c r="Q1670" s="65"/>
      <c r="R1670" s="66">
        <v>1</v>
      </c>
      <c r="S1670" s="66">
        <v>49080</v>
      </c>
      <c r="T1670" s="66">
        <v>20120</v>
      </c>
      <c r="U1670" s="67">
        <f t="shared" si="462"/>
        <v>28.96</v>
      </c>
      <c r="V1670" s="66">
        <f t="shared" si="453"/>
        <v>587221.91999999993</v>
      </c>
      <c r="W1670" s="66" t="str">
        <f t="shared" si="454"/>
        <v>1 &gt; 4</v>
      </c>
      <c r="X1670" s="66">
        <f>A1670+SUMIFS(Presensi!F:F,Presensi!E:E,'Entry Data'!AP1670)</f>
        <v>1</v>
      </c>
      <c r="Y1670" s="66">
        <f>IFERROR(INDEX('Retasi Pricing'!F:F,MATCH('Entry Data'!AM1670,'Retasi Pricing'!E:E,0))*X1670,"")</f>
        <v>27500</v>
      </c>
      <c r="Z1670" s="62" t="s">
        <v>26</v>
      </c>
      <c r="AA1670" s="62" t="s">
        <v>27</v>
      </c>
      <c r="AB1670" s="32"/>
      <c r="AC1670" s="32" t="s">
        <v>197</v>
      </c>
      <c r="AD1670" s="32" t="str">
        <f t="shared" si="455"/>
        <v/>
      </c>
      <c r="AF1670" s="5" t="str">
        <f t="shared" si="456"/>
        <v>melkias44196</v>
      </c>
      <c r="AG1670" s="5" t="str">
        <f t="shared" si="457"/>
        <v>BMJ 07144196UTARADAY</v>
      </c>
      <c r="AH1670" s="5" t="str">
        <f t="shared" si="458"/>
        <v>melkias44196UTARADAY</v>
      </c>
      <c r="AI1670" s="5" t="str">
        <f t="shared" si="459"/>
        <v>BMJ 07144196DAY</v>
      </c>
      <c r="AJ1670" s="5" t="str">
        <f t="shared" si="460"/>
        <v>melkias44196DAY</v>
      </c>
      <c r="AK1670" s="5" t="str">
        <f t="shared" si="461"/>
        <v>melkiasBMJ</v>
      </c>
      <c r="AL1670" s="5" t="str">
        <f t="shared" si="463"/>
        <v>1UTARA</v>
      </c>
      <c r="AM1670" s="5" t="str">
        <f t="shared" si="464"/>
        <v>1 &gt; 4UTARA12 RODA</v>
      </c>
      <c r="AN1670" s="5" t="str">
        <f t="shared" si="465"/>
        <v>melkiasBMJ1 &gt; 4UTARA12 RODA</v>
      </c>
      <c r="AO1670" s="5" t="str">
        <f t="shared" si="466"/>
        <v>melkias1 &gt; 4UTARA12 RODA</v>
      </c>
      <c r="AP1670" s="5" t="str">
        <f t="shared" si="467"/>
        <v>44196DAY</v>
      </c>
    </row>
    <row r="1671" spans="1:42" x14ac:dyDescent="0.3">
      <c r="A1671" s="33">
        <v>1</v>
      </c>
      <c r="B1671" s="33"/>
      <c r="C1671" s="70">
        <v>44196</v>
      </c>
      <c r="D1671" s="71" t="s">
        <v>19</v>
      </c>
      <c r="E1671" s="70">
        <v>44196</v>
      </c>
      <c r="F1671" s="71">
        <v>5160620</v>
      </c>
      <c r="G1671" s="33" t="s">
        <v>20</v>
      </c>
      <c r="H1671" s="33" t="s">
        <v>21</v>
      </c>
      <c r="I1671" s="33" t="s">
        <v>45</v>
      </c>
      <c r="J1671" s="33" t="s">
        <v>46</v>
      </c>
      <c r="K1671" s="63" t="s">
        <v>80</v>
      </c>
      <c r="L1671" s="32" t="str">
        <f t="shared" si="468"/>
        <v>AXOR4843</v>
      </c>
      <c r="M1671" s="32" t="str">
        <f t="shared" si="469"/>
        <v>BMJ</v>
      </c>
      <c r="N1671" s="32" t="str">
        <f t="shared" si="470"/>
        <v>12 RODA</v>
      </c>
      <c r="O1671" s="146">
        <v>0.40130787037037036</v>
      </c>
      <c r="P1671" s="65">
        <v>0.40130787037037036</v>
      </c>
      <c r="Q1671" s="65"/>
      <c r="R1671" s="66">
        <v>2</v>
      </c>
      <c r="S1671" s="66">
        <v>51680</v>
      </c>
      <c r="T1671" s="66">
        <v>20120</v>
      </c>
      <c r="U1671" s="67">
        <f t="shared" si="462"/>
        <v>31.56</v>
      </c>
      <c r="V1671" s="66">
        <f t="shared" si="453"/>
        <v>639942.11999999988</v>
      </c>
      <c r="W1671" s="66" t="str">
        <f t="shared" si="454"/>
        <v>1 &gt; 4</v>
      </c>
      <c r="X1671" s="66">
        <f>A1671+SUMIFS(Presensi!F:F,Presensi!E:E,'Entry Data'!AP1671)</f>
        <v>1</v>
      </c>
      <c r="Y1671" s="66">
        <f>IFERROR(INDEX('Retasi Pricing'!F:F,MATCH('Entry Data'!AM1671,'Retasi Pricing'!E:E,0))*X1671,"")</f>
        <v>27500</v>
      </c>
      <c r="Z1671" s="62" t="s">
        <v>26</v>
      </c>
      <c r="AA1671" s="62" t="s">
        <v>27</v>
      </c>
      <c r="AB1671" s="32"/>
      <c r="AC1671" s="32" t="s">
        <v>197</v>
      </c>
      <c r="AD1671" s="32" t="str">
        <f t="shared" si="455"/>
        <v/>
      </c>
      <c r="AF1671" s="5" t="str">
        <f t="shared" si="456"/>
        <v>melkias44196</v>
      </c>
      <c r="AG1671" s="5" t="str">
        <f t="shared" si="457"/>
        <v>BMJ 07144196UTARADAY</v>
      </c>
      <c r="AH1671" s="5" t="str">
        <f t="shared" si="458"/>
        <v>melkias44196UTARADAY</v>
      </c>
      <c r="AI1671" s="5" t="str">
        <f t="shared" si="459"/>
        <v>BMJ 07144196DAY</v>
      </c>
      <c r="AJ1671" s="5" t="str">
        <f t="shared" si="460"/>
        <v>melkias44196DAY</v>
      </c>
      <c r="AK1671" s="5" t="str">
        <f t="shared" si="461"/>
        <v>melkiasBMJ</v>
      </c>
      <c r="AL1671" s="5" t="str">
        <f t="shared" si="463"/>
        <v>2UTARA</v>
      </c>
      <c r="AM1671" s="5" t="str">
        <f t="shared" si="464"/>
        <v>1 &gt; 4UTARA12 RODA</v>
      </c>
      <c r="AN1671" s="5" t="str">
        <f t="shared" si="465"/>
        <v>melkiasBMJ1 &gt; 4UTARA12 RODA</v>
      </c>
      <c r="AO1671" s="5" t="str">
        <f t="shared" si="466"/>
        <v>melkias1 &gt; 4UTARA12 RODA</v>
      </c>
      <c r="AP1671" s="5" t="str">
        <f t="shared" si="467"/>
        <v>44196DAY</v>
      </c>
    </row>
    <row r="1672" spans="1:42" x14ac:dyDescent="0.3">
      <c r="A1672" s="33">
        <v>1</v>
      </c>
      <c r="B1672" s="33"/>
      <c r="C1672" s="70">
        <v>44196</v>
      </c>
      <c r="D1672" s="71" t="s">
        <v>19</v>
      </c>
      <c r="E1672" s="70">
        <v>44196</v>
      </c>
      <c r="F1672" s="71">
        <v>5160688</v>
      </c>
      <c r="G1672" s="33" t="s">
        <v>20</v>
      </c>
      <c r="H1672" s="33" t="s">
        <v>21</v>
      </c>
      <c r="I1672" s="33" t="s">
        <v>51</v>
      </c>
      <c r="J1672" s="33" t="s">
        <v>46</v>
      </c>
      <c r="K1672" s="63" t="s">
        <v>80</v>
      </c>
      <c r="L1672" s="32" t="str">
        <f t="shared" si="468"/>
        <v>AXOR4843</v>
      </c>
      <c r="M1672" s="32" t="str">
        <f t="shared" si="469"/>
        <v>BMJ</v>
      </c>
      <c r="N1672" s="32" t="str">
        <f t="shared" si="470"/>
        <v>12 RODA</v>
      </c>
      <c r="O1672" s="146">
        <v>0.45614583333333331</v>
      </c>
      <c r="P1672" s="65">
        <v>0.45614583333333331</v>
      </c>
      <c r="Q1672" s="65"/>
      <c r="R1672" s="66">
        <v>3</v>
      </c>
      <c r="S1672" s="66">
        <v>52540</v>
      </c>
      <c r="T1672" s="66">
        <v>20120</v>
      </c>
      <c r="U1672" s="67">
        <f t="shared" si="462"/>
        <v>32.42</v>
      </c>
      <c r="V1672" s="66">
        <f t="shared" si="453"/>
        <v>657380.34000000008</v>
      </c>
      <c r="W1672" s="66" t="str">
        <f t="shared" si="454"/>
        <v>1 &gt; 4</v>
      </c>
      <c r="X1672" s="66">
        <f>A1672+SUMIFS(Presensi!F:F,Presensi!E:E,'Entry Data'!AP1672)</f>
        <v>1</v>
      </c>
      <c r="Y1672" s="66">
        <f>IFERROR(INDEX('Retasi Pricing'!F:F,MATCH('Entry Data'!AM1672,'Retasi Pricing'!E:E,0))*X1672,"")</f>
        <v>27500</v>
      </c>
      <c r="Z1672" s="62" t="s">
        <v>26</v>
      </c>
      <c r="AA1672" s="62" t="s">
        <v>27</v>
      </c>
      <c r="AB1672" s="32"/>
      <c r="AC1672" s="32" t="s">
        <v>197</v>
      </c>
      <c r="AD1672" s="32" t="str">
        <f t="shared" si="455"/>
        <v/>
      </c>
      <c r="AF1672" s="5" t="str">
        <f t="shared" si="456"/>
        <v>melkias44196</v>
      </c>
      <c r="AG1672" s="5" t="str">
        <f t="shared" si="457"/>
        <v>BMJ 07144196UTARADAY</v>
      </c>
      <c r="AH1672" s="5" t="str">
        <f t="shared" si="458"/>
        <v>melkias44196UTARADAY</v>
      </c>
      <c r="AI1672" s="5" t="str">
        <f t="shared" si="459"/>
        <v>BMJ 07144196DAY</v>
      </c>
      <c r="AJ1672" s="5" t="str">
        <f t="shared" si="460"/>
        <v>melkias44196DAY</v>
      </c>
      <c r="AK1672" s="5" t="str">
        <f t="shared" si="461"/>
        <v>melkiasBMJ</v>
      </c>
      <c r="AL1672" s="5" t="str">
        <f t="shared" si="463"/>
        <v>3UTARA</v>
      </c>
      <c r="AM1672" s="5" t="str">
        <f t="shared" si="464"/>
        <v>1 &gt; 4UTARA12 RODA</v>
      </c>
      <c r="AN1672" s="5" t="str">
        <f t="shared" si="465"/>
        <v>melkiasBMJ1 &gt; 4UTARA12 RODA</v>
      </c>
      <c r="AO1672" s="5" t="str">
        <f t="shared" si="466"/>
        <v>melkias1 &gt; 4UTARA12 RODA</v>
      </c>
      <c r="AP1672" s="5" t="str">
        <f t="shared" si="467"/>
        <v>44196DAY</v>
      </c>
    </row>
    <row r="1673" spans="1:42" x14ac:dyDescent="0.3">
      <c r="A1673" s="33">
        <v>1</v>
      </c>
      <c r="B1673" s="33"/>
      <c r="C1673" s="70">
        <v>44196</v>
      </c>
      <c r="D1673" s="71" t="s">
        <v>19</v>
      </c>
      <c r="E1673" s="70">
        <v>44196</v>
      </c>
      <c r="F1673" s="71">
        <v>5160756</v>
      </c>
      <c r="G1673" s="33" t="s">
        <v>20</v>
      </c>
      <c r="H1673" s="33" t="s">
        <v>21</v>
      </c>
      <c r="I1673" s="33" t="s">
        <v>51</v>
      </c>
      <c r="J1673" s="33" t="s">
        <v>46</v>
      </c>
      <c r="K1673" s="63" t="s">
        <v>80</v>
      </c>
      <c r="L1673" s="32" t="str">
        <f t="shared" si="468"/>
        <v>AXOR4843</v>
      </c>
      <c r="M1673" s="32" t="str">
        <f t="shared" si="469"/>
        <v>BMJ</v>
      </c>
      <c r="N1673" s="32" t="str">
        <f t="shared" si="470"/>
        <v>12 RODA</v>
      </c>
      <c r="O1673" s="146">
        <v>0.50918981481481485</v>
      </c>
      <c r="P1673" s="65">
        <v>0.50918981481481485</v>
      </c>
      <c r="Q1673" s="65"/>
      <c r="R1673" s="66">
        <v>4</v>
      </c>
      <c r="S1673" s="66">
        <v>48760</v>
      </c>
      <c r="T1673" s="66">
        <v>20120</v>
      </c>
      <c r="U1673" s="67">
        <f t="shared" si="462"/>
        <v>28.64</v>
      </c>
      <c r="V1673" s="66">
        <f t="shared" si="453"/>
        <v>580733.28</v>
      </c>
      <c r="W1673" s="66" t="str">
        <f t="shared" si="454"/>
        <v>1 &gt; 4</v>
      </c>
      <c r="X1673" s="66">
        <f>A1673+SUMIFS(Presensi!F:F,Presensi!E:E,'Entry Data'!AP1673)</f>
        <v>1</v>
      </c>
      <c r="Y1673" s="66">
        <f>IFERROR(INDEX('Retasi Pricing'!F:F,MATCH('Entry Data'!AM1673,'Retasi Pricing'!E:E,0))*X1673,"")</f>
        <v>27500</v>
      </c>
      <c r="Z1673" s="62" t="s">
        <v>26</v>
      </c>
      <c r="AA1673" s="62" t="s">
        <v>27</v>
      </c>
      <c r="AB1673" s="32"/>
      <c r="AC1673" s="32" t="s">
        <v>197</v>
      </c>
      <c r="AD1673" s="32" t="str">
        <f t="shared" si="455"/>
        <v/>
      </c>
      <c r="AF1673" s="5" t="str">
        <f t="shared" si="456"/>
        <v>melkias44196</v>
      </c>
      <c r="AG1673" s="5" t="str">
        <f t="shared" si="457"/>
        <v>BMJ 07144196UTARADAY</v>
      </c>
      <c r="AH1673" s="5" t="str">
        <f t="shared" si="458"/>
        <v>melkias44196UTARADAY</v>
      </c>
      <c r="AI1673" s="5" t="str">
        <f t="shared" si="459"/>
        <v>BMJ 07144196DAY</v>
      </c>
      <c r="AJ1673" s="5" t="str">
        <f t="shared" si="460"/>
        <v>melkias44196DAY</v>
      </c>
      <c r="AK1673" s="5" t="str">
        <f t="shared" si="461"/>
        <v>melkiasBMJ</v>
      </c>
      <c r="AL1673" s="5" t="str">
        <f t="shared" si="463"/>
        <v>4UTARA</v>
      </c>
      <c r="AM1673" s="5" t="str">
        <f t="shared" si="464"/>
        <v>1 &gt; 4UTARA12 RODA</v>
      </c>
      <c r="AN1673" s="5" t="str">
        <f t="shared" si="465"/>
        <v>melkiasBMJ1 &gt; 4UTARA12 RODA</v>
      </c>
      <c r="AO1673" s="5" t="str">
        <f t="shared" si="466"/>
        <v>melkias1 &gt; 4UTARA12 RODA</v>
      </c>
      <c r="AP1673" s="5" t="str">
        <f t="shared" si="467"/>
        <v>44196DAY</v>
      </c>
    </row>
    <row r="1674" spans="1:42" x14ac:dyDescent="0.3">
      <c r="A1674" s="33">
        <v>1</v>
      </c>
      <c r="B1674" s="33"/>
      <c r="C1674" s="70">
        <v>44196</v>
      </c>
      <c r="D1674" s="71" t="s">
        <v>19</v>
      </c>
      <c r="E1674" s="70">
        <v>44196</v>
      </c>
      <c r="F1674" s="71">
        <v>5160809</v>
      </c>
      <c r="G1674" s="33" t="s">
        <v>20</v>
      </c>
      <c r="H1674" s="33" t="s">
        <v>21</v>
      </c>
      <c r="I1674" s="33" t="s">
        <v>51</v>
      </c>
      <c r="J1674" s="33" t="s">
        <v>46</v>
      </c>
      <c r="K1674" s="63" t="s">
        <v>80</v>
      </c>
      <c r="L1674" s="32" t="str">
        <f t="shared" si="468"/>
        <v>AXOR4843</v>
      </c>
      <c r="M1674" s="32" t="str">
        <f t="shared" si="469"/>
        <v>BMJ</v>
      </c>
      <c r="N1674" s="32" t="str">
        <f t="shared" si="470"/>
        <v>12 RODA</v>
      </c>
      <c r="O1674" s="146">
        <v>0.56859953703703703</v>
      </c>
      <c r="P1674" s="65">
        <v>0.56859953703703703</v>
      </c>
      <c r="Q1674" s="65"/>
      <c r="R1674" s="66">
        <v>5</v>
      </c>
      <c r="S1674" s="66">
        <v>52560</v>
      </c>
      <c r="T1674" s="66">
        <v>20120</v>
      </c>
      <c r="U1674" s="67">
        <f t="shared" si="462"/>
        <v>32.44</v>
      </c>
      <c r="V1674" s="66">
        <f t="shared" ref="V1674:V1737" si="471">IFERROR(VLOOKUP(L1674,harga,2,FALSE),"")*U1674*IFERROR(VLOOKUP(G1674,jarak,2,FALSE),"")</f>
        <v>657785.88</v>
      </c>
      <c r="W1674" s="66" t="str">
        <f t="shared" ref="W1674:W1737" si="472">IFERROR(VLOOKUP(AL1674,Code,2,FALSE),"")</f>
        <v>&gt; 5</v>
      </c>
      <c r="X1674" s="66">
        <f>A1674+SUMIFS(Presensi!F:F,Presensi!E:E,'Entry Data'!AP1674)</f>
        <v>1</v>
      </c>
      <c r="Y1674" s="66">
        <f>IFERROR(INDEX('Retasi Pricing'!F:F,MATCH('Entry Data'!AM1674,'Retasi Pricing'!E:E,0))*X1674,"")</f>
        <v>31200</v>
      </c>
      <c r="Z1674" s="62" t="s">
        <v>26</v>
      </c>
      <c r="AA1674" s="62" t="s">
        <v>27</v>
      </c>
      <c r="AB1674" s="32"/>
      <c r="AC1674" s="32" t="s">
        <v>197</v>
      </c>
      <c r="AD1674" s="32" t="str">
        <f t="shared" ref="AD1674:AD1737" si="473">IFERROR(VLOOKUP(AC1674,driver,13,FALSE),"")</f>
        <v/>
      </c>
      <c r="AF1674" s="5" t="str">
        <f t="shared" ref="AF1674:AF1737" si="474">AC1674&amp;C1674</f>
        <v>melkias44196</v>
      </c>
      <c r="AG1674" s="5" t="str">
        <f t="shared" ref="AG1674:AG1737" si="475">K1674&amp;C1674&amp;G1674&amp;D1674</f>
        <v>BMJ 07144196UTARADAY</v>
      </c>
      <c r="AH1674" s="5" t="str">
        <f t="shared" ref="AH1674:AH1737" si="476">AC1674&amp;C1674&amp;G1674&amp;D1674</f>
        <v>melkias44196UTARADAY</v>
      </c>
      <c r="AI1674" s="5" t="str">
        <f t="shared" ref="AI1674:AI1737" si="477">K1674&amp;C1674&amp;D1674</f>
        <v>BMJ 07144196DAY</v>
      </c>
      <c r="AJ1674" s="5" t="str">
        <f t="shared" ref="AJ1674:AJ1737" si="478">AC1674&amp;C1674&amp;D1674</f>
        <v>melkias44196DAY</v>
      </c>
      <c r="AK1674" s="5" t="str">
        <f t="shared" ref="AK1674:AK1737" si="479">AC1674&amp;M1674</f>
        <v>melkiasBMJ</v>
      </c>
      <c r="AL1674" s="5" t="str">
        <f t="shared" si="463"/>
        <v>5UTARA</v>
      </c>
      <c r="AM1674" s="5" t="str">
        <f t="shared" si="464"/>
        <v>&gt; 5UTARA12 RODA</v>
      </c>
      <c r="AN1674" s="5" t="str">
        <f t="shared" si="465"/>
        <v>melkiasBMJ&gt; 5UTARA12 RODA</v>
      </c>
      <c r="AO1674" s="5" t="str">
        <f t="shared" si="466"/>
        <v>melkias&gt; 5UTARA12 RODA</v>
      </c>
      <c r="AP1674" s="5" t="str">
        <f t="shared" si="467"/>
        <v>44196DAY</v>
      </c>
    </row>
    <row r="1675" spans="1:42" x14ac:dyDescent="0.3">
      <c r="A1675" s="33">
        <v>1</v>
      </c>
      <c r="B1675" s="33"/>
      <c r="C1675" s="70">
        <v>44196</v>
      </c>
      <c r="D1675" s="71" t="s">
        <v>19</v>
      </c>
      <c r="E1675" s="70">
        <v>44196</v>
      </c>
      <c r="F1675" s="71">
        <v>5160852</v>
      </c>
      <c r="G1675" s="33" t="s">
        <v>20</v>
      </c>
      <c r="H1675" s="33" t="s">
        <v>21</v>
      </c>
      <c r="I1675" s="33" t="s">
        <v>51</v>
      </c>
      <c r="J1675" s="33" t="s">
        <v>46</v>
      </c>
      <c r="K1675" s="63" t="s">
        <v>80</v>
      </c>
      <c r="L1675" s="32" t="str">
        <f t="shared" si="468"/>
        <v>AXOR4843</v>
      </c>
      <c r="M1675" s="32" t="str">
        <f t="shared" si="469"/>
        <v>BMJ</v>
      </c>
      <c r="N1675" s="32" t="str">
        <f t="shared" si="470"/>
        <v>12 RODA</v>
      </c>
      <c r="O1675" s="146">
        <v>0.62285879629629626</v>
      </c>
      <c r="P1675" s="65">
        <v>0.62285879629629626</v>
      </c>
      <c r="Q1675" s="65"/>
      <c r="R1675" s="66">
        <v>6</v>
      </c>
      <c r="S1675" s="66">
        <v>51020</v>
      </c>
      <c r="T1675" s="66">
        <v>20120</v>
      </c>
      <c r="U1675" s="67">
        <f t="shared" ref="U1675:U1738" si="480">(S1675-T1675)/1000</f>
        <v>30.9</v>
      </c>
      <c r="V1675" s="66">
        <f t="shared" si="471"/>
        <v>626559.29999999993</v>
      </c>
      <c r="W1675" s="66" t="str">
        <f t="shared" si="472"/>
        <v>&gt; 6</v>
      </c>
      <c r="X1675" s="66">
        <f>A1675+SUMIFS(Presensi!F:F,Presensi!E:E,'Entry Data'!AP1675)</f>
        <v>1</v>
      </c>
      <c r="Y1675" s="66">
        <f>IFERROR(INDEX('Retasi Pricing'!F:F,MATCH('Entry Data'!AM1675,'Retasi Pricing'!E:E,0))*X1675,"")</f>
        <v>34450</v>
      </c>
      <c r="Z1675" s="62" t="s">
        <v>26</v>
      </c>
      <c r="AA1675" s="62" t="s">
        <v>27</v>
      </c>
      <c r="AB1675" s="32"/>
      <c r="AC1675" s="32" t="s">
        <v>197</v>
      </c>
      <c r="AD1675" s="32" t="str">
        <f t="shared" si="473"/>
        <v/>
      </c>
      <c r="AF1675" s="5" t="str">
        <f t="shared" si="474"/>
        <v>melkias44196</v>
      </c>
      <c r="AG1675" s="5" t="str">
        <f t="shared" si="475"/>
        <v>BMJ 07144196UTARADAY</v>
      </c>
      <c r="AH1675" s="5" t="str">
        <f t="shared" si="476"/>
        <v>melkias44196UTARADAY</v>
      </c>
      <c r="AI1675" s="5" t="str">
        <f t="shared" si="477"/>
        <v>BMJ 07144196DAY</v>
      </c>
      <c r="AJ1675" s="5" t="str">
        <f t="shared" si="478"/>
        <v>melkias44196DAY</v>
      </c>
      <c r="AK1675" s="5" t="str">
        <f t="shared" si="479"/>
        <v>melkiasBMJ</v>
      </c>
      <c r="AL1675" s="5" t="str">
        <f t="shared" ref="AL1675:AL1738" si="481">Q1675&amp;R1675&amp;G1675</f>
        <v>6UTARA</v>
      </c>
      <c r="AM1675" s="5" t="str">
        <f t="shared" ref="AM1675:AM1738" si="482">W1675&amp;G1675&amp;N1675</f>
        <v>&gt; 6UTARA12 RODA</v>
      </c>
      <c r="AN1675" s="5" t="str">
        <f t="shared" ref="AN1675:AN1738" si="483">AC1675&amp;M1675&amp;W1675&amp;G1675&amp;N1675</f>
        <v>melkiasBMJ&gt; 6UTARA12 RODA</v>
      </c>
      <c r="AO1675" s="5" t="str">
        <f t="shared" ref="AO1675:AO1738" si="484">AC1675&amp;W1675&amp;G1675&amp;N1675</f>
        <v>melkias&gt; 6UTARA12 RODA</v>
      </c>
      <c r="AP1675" s="5" t="str">
        <f t="shared" ref="AP1675:AP1738" si="485">C1675&amp;D1675</f>
        <v>44196DAY</v>
      </c>
    </row>
    <row r="1676" spans="1:42" x14ac:dyDescent="0.3">
      <c r="A1676" s="33">
        <v>1</v>
      </c>
      <c r="B1676" s="33"/>
      <c r="C1676" s="70">
        <v>44196</v>
      </c>
      <c r="D1676" s="71" t="s">
        <v>19</v>
      </c>
      <c r="E1676" s="70">
        <v>44196</v>
      </c>
      <c r="F1676" s="71">
        <v>5160563</v>
      </c>
      <c r="G1676" s="33" t="s">
        <v>20</v>
      </c>
      <c r="H1676" s="33" t="s">
        <v>21</v>
      </c>
      <c r="I1676" s="33" t="s">
        <v>51</v>
      </c>
      <c r="J1676" s="33" t="s">
        <v>46</v>
      </c>
      <c r="K1676" s="63" t="s">
        <v>82</v>
      </c>
      <c r="L1676" s="32" t="str">
        <f t="shared" si="468"/>
        <v>AXOR4843</v>
      </c>
      <c r="M1676" s="32" t="str">
        <f t="shared" si="469"/>
        <v>BMJ</v>
      </c>
      <c r="N1676" s="32" t="str">
        <f t="shared" si="470"/>
        <v>12 RODA</v>
      </c>
      <c r="O1676" s="146">
        <v>0.35473379629629626</v>
      </c>
      <c r="P1676" s="65">
        <v>0.35473379629629626</v>
      </c>
      <c r="Q1676" s="65"/>
      <c r="R1676" s="66">
        <v>1</v>
      </c>
      <c r="S1676" s="66">
        <v>48200</v>
      </c>
      <c r="T1676" s="66">
        <v>20000</v>
      </c>
      <c r="U1676" s="67">
        <f t="shared" si="480"/>
        <v>28.2</v>
      </c>
      <c r="V1676" s="66">
        <f t="shared" si="471"/>
        <v>571811.4</v>
      </c>
      <c r="W1676" s="66" t="str">
        <f t="shared" si="472"/>
        <v>1 &gt; 4</v>
      </c>
      <c r="X1676" s="66">
        <f>A1676+SUMIFS(Presensi!F:F,Presensi!E:E,'Entry Data'!AP1676)</f>
        <v>1</v>
      </c>
      <c r="Y1676" s="66">
        <f>IFERROR(INDEX('Retasi Pricing'!F:F,MATCH('Entry Data'!AM1676,'Retasi Pricing'!E:E,0))*X1676,"")</f>
        <v>27500</v>
      </c>
      <c r="Z1676" s="62" t="s">
        <v>26</v>
      </c>
      <c r="AA1676" s="62" t="s">
        <v>27</v>
      </c>
      <c r="AB1676" s="32"/>
      <c r="AC1676" s="32" t="s">
        <v>213</v>
      </c>
      <c r="AD1676" s="32" t="str">
        <f t="shared" si="473"/>
        <v/>
      </c>
      <c r="AF1676" s="5" t="str">
        <f t="shared" si="474"/>
        <v>alrandi44196</v>
      </c>
      <c r="AG1676" s="5" t="str">
        <f t="shared" si="475"/>
        <v>BMJ 07244196UTARADAY</v>
      </c>
      <c r="AH1676" s="5" t="str">
        <f t="shared" si="476"/>
        <v>alrandi44196UTARADAY</v>
      </c>
      <c r="AI1676" s="5" t="str">
        <f t="shared" si="477"/>
        <v>BMJ 07244196DAY</v>
      </c>
      <c r="AJ1676" s="5" t="str">
        <f t="shared" si="478"/>
        <v>alrandi44196DAY</v>
      </c>
      <c r="AK1676" s="5" t="str">
        <f t="shared" si="479"/>
        <v>alrandiBMJ</v>
      </c>
      <c r="AL1676" s="5" t="str">
        <f t="shared" si="481"/>
        <v>1UTARA</v>
      </c>
      <c r="AM1676" s="5" t="str">
        <f t="shared" si="482"/>
        <v>1 &gt; 4UTARA12 RODA</v>
      </c>
      <c r="AN1676" s="5" t="str">
        <f t="shared" si="483"/>
        <v>alrandiBMJ1 &gt; 4UTARA12 RODA</v>
      </c>
      <c r="AO1676" s="5" t="str">
        <f t="shared" si="484"/>
        <v>alrandi1 &gt; 4UTARA12 RODA</v>
      </c>
      <c r="AP1676" s="5" t="str">
        <f t="shared" si="485"/>
        <v>44196DAY</v>
      </c>
    </row>
    <row r="1677" spans="1:42" x14ac:dyDescent="0.3">
      <c r="A1677" s="33">
        <v>1</v>
      </c>
      <c r="B1677" s="33"/>
      <c r="C1677" s="70">
        <v>44196</v>
      </c>
      <c r="D1677" s="71" t="s">
        <v>19</v>
      </c>
      <c r="E1677" s="70">
        <v>44196</v>
      </c>
      <c r="F1677" s="71">
        <v>5160638</v>
      </c>
      <c r="G1677" s="33" t="s">
        <v>20</v>
      </c>
      <c r="H1677" s="33" t="s">
        <v>21</v>
      </c>
      <c r="I1677" s="33" t="s">
        <v>123</v>
      </c>
      <c r="J1677" s="33" t="s">
        <v>23</v>
      </c>
      <c r="K1677" s="63" t="s">
        <v>82</v>
      </c>
      <c r="L1677" s="32" t="str">
        <f t="shared" si="468"/>
        <v>AXOR4843</v>
      </c>
      <c r="M1677" s="32" t="str">
        <f t="shared" si="469"/>
        <v>BMJ</v>
      </c>
      <c r="N1677" s="32" t="str">
        <f t="shared" si="470"/>
        <v>12 RODA</v>
      </c>
      <c r="O1677" s="146">
        <v>0.41480324074074071</v>
      </c>
      <c r="P1677" s="65">
        <v>0.41480324074074071</v>
      </c>
      <c r="Q1677" s="65"/>
      <c r="R1677" s="66">
        <v>2</v>
      </c>
      <c r="S1677" s="66">
        <v>49500</v>
      </c>
      <c r="T1677" s="66">
        <v>20000</v>
      </c>
      <c r="U1677" s="67">
        <f t="shared" si="480"/>
        <v>29.5</v>
      </c>
      <c r="V1677" s="66">
        <f t="shared" si="471"/>
        <v>598171.5</v>
      </c>
      <c r="W1677" s="66" t="str">
        <f t="shared" si="472"/>
        <v>1 &gt; 4</v>
      </c>
      <c r="X1677" s="66">
        <f>A1677+SUMIFS(Presensi!F:F,Presensi!E:E,'Entry Data'!AP1677)</f>
        <v>1</v>
      </c>
      <c r="Y1677" s="66">
        <f>IFERROR(INDEX('Retasi Pricing'!F:F,MATCH('Entry Data'!AM1677,'Retasi Pricing'!E:E,0))*X1677,"")</f>
        <v>27500</v>
      </c>
      <c r="Z1677" s="62" t="s">
        <v>26</v>
      </c>
      <c r="AA1677" s="62" t="s">
        <v>27</v>
      </c>
      <c r="AB1677" s="32"/>
      <c r="AC1677" s="32" t="s">
        <v>213</v>
      </c>
      <c r="AD1677" s="32" t="str">
        <f t="shared" si="473"/>
        <v/>
      </c>
      <c r="AF1677" s="5" t="str">
        <f t="shared" si="474"/>
        <v>alrandi44196</v>
      </c>
      <c r="AG1677" s="5" t="str">
        <f t="shared" si="475"/>
        <v>BMJ 07244196UTARADAY</v>
      </c>
      <c r="AH1677" s="5" t="str">
        <f t="shared" si="476"/>
        <v>alrandi44196UTARADAY</v>
      </c>
      <c r="AI1677" s="5" t="str">
        <f t="shared" si="477"/>
        <v>BMJ 07244196DAY</v>
      </c>
      <c r="AJ1677" s="5" t="str">
        <f t="shared" si="478"/>
        <v>alrandi44196DAY</v>
      </c>
      <c r="AK1677" s="5" t="str">
        <f t="shared" si="479"/>
        <v>alrandiBMJ</v>
      </c>
      <c r="AL1677" s="5" t="str">
        <f t="shared" si="481"/>
        <v>2UTARA</v>
      </c>
      <c r="AM1677" s="5" t="str">
        <f t="shared" si="482"/>
        <v>1 &gt; 4UTARA12 RODA</v>
      </c>
      <c r="AN1677" s="5" t="str">
        <f t="shared" si="483"/>
        <v>alrandiBMJ1 &gt; 4UTARA12 RODA</v>
      </c>
      <c r="AO1677" s="5" t="str">
        <f t="shared" si="484"/>
        <v>alrandi1 &gt; 4UTARA12 RODA</v>
      </c>
      <c r="AP1677" s="5" t="str">
        <f t="shared" si="485"/>
        <v>44196DAY</v>
      </c>
    </row>
    <row r="1678" spans="1:42" x14ac:dyDescent="0.3">
      <c r="A1678" s="33">
        <v>1</v>
      </c>
      <c r="B1678" s="33"/>
      <c r="C1678" s="70">
        <v>44196</v>
      </c>
      <c r="D1678" s="71" t="s">
        <v>19</v>
      </c>
      <c r="E1678" s="70">
        <v>44196</v>
      </c>
      <c r="F1678" s="71">
        <v>5160705</v>
      </c>
      <c r="G1678" s="33" t="s">
        <v>20</v>
      </c>
      <c r="H1678" s="33" t="s">
        <v>21</v>
      </c>
      <c r="I1678" s="33" t="s">
        <v>51</v>
      </c>
      <c r="J1678" s="33" t="s">
        <v>46</v>
      </c>
      <c r="K1678" s="63" t="s">
        <v>82</v>
      </c>
      <c r="L1678" s="32" t="str">
        <f t="shared" si="468"/>
        <v>AXOR4843</v>
      </c>
      <c r="M1678" s="32" t="str">
        <f t="shared" si="469"/>
        <v>BMJ</v>
      </c>
      <c r="N1678" s="32" t="str">
        <f t="shared" si="470"/>
        <v>12 RODA</v>
      </c>
      <c r="O1678" s="146">
        <v>0.46826388888888887</v>
      </c>
      <c r="P1678" s="65">
        <v>0.46826388888888887</v>
      </c>
      <c r="Q1678" s="65"/>
      <c r="R1678" s="66">
        <v>3</v>
      </c>
      <c r="S1678" s="66">
        <v>50080</v>
      </c>
      <c r="T1678" s="66">
        <v>20000</v>
      </c>
      <c r="U1678" s="67">
        <f t="shared" si="480"/>
        <v>30.08</v>
      </c>
      <c r="V1678" s="66">
        <f t="shared" si="471"/>
        <v>609932.15999999992</v>
      </c>
      <c r="W1678" s="66" t="str">
        <f t="shared" si="472"/>
        <v>1 &gt; 4</v>
      </c>
      <c r="X1678" s="66">
        <f>A1678+SUMIFS(Presensi!F:F,Presensi!E:E,'Entry Data'!AP1678)</f>
        <v>1</v>
      </c>
      <c r="Y1678" s="66">
        <f>IFERROR(INDEX('Retasi Pricing'!F:F,MATCH('Entry Data'!AM1678,'Retasi Pricing'!E:E,0))*X1678,"")</f>
        <v>27500</v>
      </c>
      <c r="Z1678" s="62" t="s">
        <v>26</v>
      </c>
      <c r="AA1678" s="62" t="s">
        <v>27</v>
      </c>
      <c r="AB1678" s="32"/>
      <c r="AC1678" s="32" t="s">
        <v>213</v>
      </c>
      <c r="AD1678" s="32" t="str">
        <f t="shared" si="473"/>
        <v/>
      </c>
      <c r="AF1678" s="5" t="str">
        <f t="shared" si="474"/>
        <v>alrandi44196</v>
      </c>
      <c r="AG1678" s="5" t="str">
        <f t="shared" si="475"/>
        <v>BMJ 07244196UTARADAY</v>
      </c>
      <c r="AH1678" s="5" t="str">
        <f t="shared" si="476"/>
        <v>alrandi44196UTARADAY</v>
      </c>
      <c r="AI1678" s="5" t="str">
        <f t="shared" si="477"/>
        <v>BMJ 07244196DAY</v>
      </c>
      <c r="AJ1678" s="5" t="str">
        <f t="shared" si="478"/>
        <v>alrandi44196DAY</v>
      </c>
      <c r="AK1678" s="5" t="str">
        <f t="shared" si="479"/>
        <v>alrandiBMJ</v>
      </c>
      <c r="AL1678" s="5" t="str">
        <f t="shared" si="481"/>
        <v>3UTARA</v>
      </c>
      <c r="AM1678" s="5" t="str">
        <f t="shared" si="482"/>
        <v>1 &gt; 4UTARA12 RODA</v>
      </c>
      <c r="AN1678" s="5" t="str">
        <f t="shared" si="483"/>
        <v>alrandiBMJ1 &gt; 4UTARA12 RODA</v>
      </c>
      <c r="AO1678" s="5" t="str">
        <f t="shared" si="484"/>
        <v>alrandi1 &gt; 4UTARA12 RODA</v>
      </c>
      <c r="AP1678" s="5" t="str">
        <f t="shared" si="485"/>
        <v>44196DAY</v>
      </c>
    </row>
    <row r="1679" spans="1:42" x14ac:dyDescent="0.3">
      <c r="A1679" s="33">
        <v>1</v>
      </c>
      <c r="B1679" s="33"/>
      <c r="C1679" s="70">
        <v>44196</v>
      </c>
      <c r="D1679" s="71" t="s">
        <v>19</v>
      </c>
      <c r="E1679" s="70">
        <v>44196</v>
      </c>
      <c r="F1679" s="71">
        <v>5160765</v>
      </c>
      <c r="G1679" s="33" t="s">
        <v>20</v>
      </c>
      <c r="H1679" s="33" t="s">
        <v>21</v>
      </c>
      <c r="I1679" s="33" t="s">
        <v>45</v>
      </c>
      <c r="J1679" s="33" t="s">
        <v>46</v>
      </c>
      <c r="K1679" s="63" t="s">
        <v>82</v>
      </c>
      <c r="L1679" s="32" t="str">
        <f t="shared" si="468"/>
        <v>AXOR4843</v>
      </c>
      <c r="M1679" s="32" t="str">
        <f t="shared" si="469"/>
        <v>BMJ</v>
      </c>
      <c r="N1679" s="32" t="str">
        <f t="shared" si="470"/>
        <v>12 RODA</v>
      </c>
      <c r="O1679" s="146">
        <v>0.52141203703703709</v>
      </c>
      <c r="P1679" s="65">
        <v>0.52141203703703709</v>
      </c>
      <c r="Q1679" s="65"/>
      <c r="R1679" s="66">
        <v>4</v>
      </c>
      <c r="S1679" s="66">
        <v>53460</v>
      </c>
      <c r="T1679" s="66">
        <v>20000</v>
      </c>
      <c r="U1679" s="67">
        <f t="shared" si="480"/>
        <v>33.46</v>
      </c>
      <c r="V1679" s="66">
        <f t="shared" si="471"/>
        <v>678468.41999999993</v>
      </c>
      <c r="W1679" s="66" t="str">
        <f t="shared" si="472"/>
        <v>1 &gt; 4</v>
      </c>
      <c r="X1679" s="66">
        <f>A1679+SUMIFS(Presensi!F:F,Presensi!E:E,'Entry Data'!AP1679)</f>
        <v>1</v>
      </c>
      <c r="Y1679" s="66">
        <f>IFERROR(INDEX('Retasi Pricing'!F:F,MATCH('Entry Data'!AM1679,'Retasi Pricing'!E:E,0))*X1679,"")</f>
        <v>27500</v>
      </c>
      <c r="Z1679" s="62" t="s">
        <v>26</v>
      </c>
      <c r="AA1679" s="62" t="s">
        <v>27</v>
      </c>
      <c r="AB1679" s="32"/>
      <c r="AC1679" s="32" t="s">
        <v>213</v>
      </c>
      <c r="AD1679" s="32" t="str">
        <f t="shared" si="473"/>
        <v/>
      </c>
      <c r="AF1679" s="5" t="str">
        <f t="shared" si="474"/>
        <v>alrandi44196</v>
      </c>
      <c r="AG1679" s="5" t="str">
        <f t="shared" si="475"/>
        <v>BMJ 07244196UTARADAY</v>
      </c>
      <c r="AH1679" s="5" t="str">
        <f t="shared" si="476"/>
        <v>alrandi44196UTARADAY</v>
      </c>
      <c r="AI1679" s="5" t="str">
        <f t="shared" si="477"/>
        <v>BMJ 07244196DAY</v>
      </c>
      <c r="AJ1679" s="5" t="str">
        <f t="shared" si="478"/>
        <v>alrandi44196DAY</v>
      </c>
      <c r="AK1679" s="5" t="str">
        <f t="shared" si="479"/>
        <v>alrandiBMJ</v>
      </c>
      <c r="AL1679" s="5" t="str">
        <f t="shared" si="481"/>
        <v>4UTARA</v>
      </c>
      <c r="AM1679" s="5" t="str">
        <f t="shared" si="482"/>
        <v>1 &gt; 4UTARA12 RODA</v>
      </c>
      <c r="AN1679" s="5" t="str">
        <f t="shared" si="483"/>
        <v>alrandiBMJ1 &gt; 4UTARA12 RODA</v>
      </c>
      <c r="AO1679" s="5" t="str">
        <f t="shared" si="484"/>
        <v>alrandi1 &gt; 4UTARA12 RODA</v>
      </c>
      <c r="AP1679" s="5" t="str">
        <f t="shared" si="485"/>
        <v>44196DAY</v>
      </c>
    </row>
    <row r="1680" spans="1:42" x14ac:dyDescent="0.3">
      <c r="A1680" s="33">
        <v>1</v>
      </c>
      <c r="B1680" s="33"/>
      <c r="C1680" s="70">
        <v>44196</v>
      </c>
      <c r="D1680" s="71" t="s">
        <v>19</v>
      </c>
      <c r="E1680" s="70">
        <v>44196</v>
      </c>
      <c r="F1680" s="71">
        <v>5160826</v>
      </c>
      <c r="G1680" s="33" t="s">
        <v>20</v>
      </c>
      <c r="H1680" s="33" t="s">
        <v>21</v>
      </c>
      <c r="I1680" s="33" t="s">
        <v>123</v>
      </c>
      <c r="J1680" s="33" t="s">
        <v>23</v>
      </c>
      <c r="K1680" s="63" t="s">
        <v>82</v>
      </c>
      <c r="L1680" s="32" t="str">
        <f t="shared" si="468"/>
        <v>AXOR4843</v>
      </c>
      <c r="M1680" s="32" t="str">
        <f t="shared" si="469"/>
        <v>BMJ</v>
      </c>
      <c r="N1680" s="32" t="str">
        <f t="shared" si="470"/>
        <v>12 RODA</v>
      </c>
      <c r="O1680" s="146">
        <v>0.58616898148148155</v>
      </c>
      <c r="P1680" s="65">
        <v>0.58616898148148155</v>
      </c>
      <c r="Q1680" s="65"/>
      <c r="R1680" s="66">
        <v>5</v>
      </c>
      <c r="S1680" s="66">
        <v>52180</v>
      </c>
      <c r="T1680" s="66">
        <v>20000</v>
      </c>
      <c r="U1680" s="67">
        <f t="shared" si="480"/>
        <v>32.18</v>
      </c>
      <c r="V1680" s="66">
        <f t="shared" si="471"/>
        <v>652513.86</v>
      </c>
      <c r="W1680" s="66" t="str">
        <f t="shared" si="472"/>
        <v>&gt; 5</v>
      </c>
      <c r="X1680" s="66">
        <f>A1680+SUMIFS(Presensi!F:F,Presensi!E:E,'Entry Data'!AP1680)</f>
        <v>1</v>
      </c>
      <c r="Y1680" s="66">
        <f>IFERROR(INDEX('Retasi Pricing'!F:F,MATCH('Entry Data'!AM1680,'Retasi Pricing'!E:E,0))*X1680,"")</f>
        <v>31200</v>
      </c>
      <c r="Z1680" s="62" t="s">
        <v>26</v>
      </c>
      <c r="AA1680" s="62" t="s">
        <v>27</v>
      </c>
      <c r="AB1680" s="32"/>
      <c r="AC1680" s="32" t="s">
        <v>213</v>
      </c>
      <c r="AD1680" s="32" t="str">
        <f t="shared" si="473"/>
        <v/>
      </c>
      <c r="AF1680" s="5" t="str">
        <f t="shared" si="474"/>
        <v>alrandi44196</v>
      </c>
      <c r="AG1680" s="5" t="str">
        <f t="shared" si="475"/>
        <v>BMJ 07244196UTARADAY</v>
      </c>
      <c r="AH1680" s="5" t="str">
        <f t="shared" si="476"/>
        <v>alrandi44196UTARADAY</v>
      </c>
      <c r="AI1680" s="5" t="str">
        <f t="shared" si="477"/>
        <v>BMJ 07244196DAY</v>
      </c>
      <c r="AJ1680" s="5" t="str">
        <f t="shared" si="478"/>
        <v>alrandi44196DAY</v>
      </c>
      <c r="AK1680" s="5" t="str">
        <f t="shared" si="479"/>
        <v>alrandiBMJ</v>
      </c>
      <c r="AL1680" s="5" t="str">
        <f t="shared" si="481"/>
        <v>5UTARA</v>
      </c>
      <c r="AM1680" s="5" t="str">
        <f t="shared" si="482"/>
        <v>&gt; 5UTARA12 RODA</v>
      </c>
      <c r="AN1680" s="5" t="str">
        <f t="shared" si="483"/>
        <v>alrandiBMJ&gt; 5UTARA12 RODA</v>
      </c>
      <c r="AO1680" s="5" t="str">
        <f t="shared" si="484"/>
        <v>alrandi&gt; 5UTARA12 RODA</v>
      </c>
      <c r="AP1680" s="5" t="str">
        <f t="shared" si="485"/>
        <v>44196DAY</v>
      </c>
    </row>
    <row r="1681" spans="1:42" x14ac:dyDescent="0.3">
      <c r="A1681" s="33">
        <v>1</v>
      </c>
      <c r="B1681" s="33"/>
      <c r="C1681" s="70">
        <v>44196</v>
      </c>
      <c r="D1681" s="71" t="s">
        <v>19</v>
      </c>
      <c r="E1681" s="70">
        <v>44196</v>
      </c>
      <c r="F1681" s="71">
        <v>5160863</v>
      </c>
      <c r="G1681" s="33" t="s">
        <v>20</v>
      </c>
      <c r="H1681" s="33" t="s">
        <v>21</v>
      </c>
      <c r="I1681" s="33" t="s">
        <v>51</v>
      </c>
      <c r="J1681" s="33" t="s">
        <v>46</v>
      </c>
      <c r="K1681" s="63" t="s">
        <v>82</v>
      </c>
      <c r="L1681" s="32" t="str">
        <f t="shared" si="468"/>
        <v>AXOR4843</v>
      </c>
      <c r="M1681" s="32" t="str">
        <f t="shared" si="469"/>
        <v>BMJ</v>
      </c>
      <c r="N1681" s="32" t="str">
        <f t="shared" si="470"/>
        <v>12 RODA</v>
      </c>
      <c r="O1681" s="146">
        <v>0.63528935185185187</v>
      </c>
      <c r="P1681" s="65">
        <v>0.63528935185185187</v>
      </c>
      <c r="Q1681" s="65"/>
      <c r="R1681" s="66">
        <v>6</v>
      </c>
      <c r="S1681" s="66">
        <v>50180</v>
      </c>
      <c r="T1681" s="66">
        <v>20000</v>
      </c>
      <c r="U1681" s="67">
        <f t="shared" si="480"/>
        <v>30.18</v>
      </c>
      <c r="V1681" s="66">
        <f t="shared" si="471"/>
        <v>611959.86</v>
      </c>
      <c r="W1681" s="66" t="str">
        <f t="shared" si="472"/>
        <v>&gt; 6</v>
      </c>
      <c r="X1681" s="66">
        <f>A1681+SUMIFS(Presensi!F:F,Presensi!E:E,'Entry Data'!AP1681)</f>
        <v>1</v>
      </c>
      <c r="Y1681" s="66">
        <f>IFERROR(INDEX('Retasi Pricing'!F:F,MATCH('Entry Data'!AM1681,'Retasi Pricing'!E:E,0))*X1681,"")</f>
        <v>34450</v>
      </c>
      <c r="Z1681" s="62" t="s">
        <v>26</v>
      </c>
      <c r="AA1681" s="62" t="s">
        <v>27</v>
      </c>
      <c r="AB1681" s="32"/>
      <c r="AC1681" s="32" t="s">
        <v>213</v>
      </c>
      <c r="AD1681" s="32" t="str">
        <f t="shared" si="473"/>
        <v/>
      </c>
      <c r="AF1681" s="5" t="str">
        <f t="shared" si="474"/>
        <v>alrandi44196</v>
      </c>
      <c r="AG1681" s="5" t="str">
        <f t="shared" si="475"/>
        <v>BMJ 07244196UTARADAY</v>
      </c>
      <c r="AH1681" s="5" t="str">
        <f t="shared" si="476"/>
        <v>alrandi44196UTARADAY</v>
      </c>
      <c r="AI1681" s="5" t="str">
        <f t="shared" si="477"/>
        <v>BMJ 07244196DAY</v>
      </c>
      <c r="AJ1681" s="5" t="str">
        <f t="shared" si="478"/>
        <v>alrandi44196DAY</v>
      </c>
      <c r="AK1681" s="5" t="str">
        <f t="shared" si="479"/>
        <v>alrandiBMJ</v>
      </c>
      <c r="AL1681" s="5" t="str">
        <f t="shared" si="481"/>
        <v>6UTARA</v>
      </c>
      <c r="AM1681" s="5" t="str">
        <f t="shared" si="482"/>
        <v>&gt; 6UTARA12 RODA</v>
      </c>
      <c r="AN1681" s="5" t="str">
        <f t="shared" si="483"/>
        <v>alrandiBMJ&gt; 6UTARA12 RODA</v>
      </c>
      <c r="AO1681" s="5" t="str">
        <f t="shared" si="484"/>
        <v>alrandi&gt; 6UTARA12 RODA</v>
      </c>
      <c r="AP1681" s="5" t="str">
        <f t="shared" si="485"/>
        <v>44196DAY</v>
      </c>
    </row>
    <row r="1682" spans="1:42" x14ac:dyDescent="0.3">
      <c r="A1682" s="33">
        <v>1</v>
      </c>
      <c r="B1682" s="33"/>
      <c r="C1682" s="70">
        <v>44196</v>
      </c>
      <c r="D1682" s="71" t="s">
        <v>19</v>
      </c>
      <c r="E1682" s="70">
        <v>44196</v>
      </c>
      <c r="F1682" s="71">
        <v>5160552</v>
      </c>
      <c r="G1682" s="33" t="s">
        <v>20</v>
      </c>
      <c r="H1682" s="33" t="s">
        <v>21</v>
      </c>
      <c r="I1682" s="33" t="s">
        <v>45</v>
      </c>
      <c r="J1682" s="33" t="s">
        <v>46</v>
      </c>
      <c r="K1682" s="63" t="s">
        <v>85</v>
      </c>
      <c r="L1682" s="32" t="str">
        <f t="shared" si="468"/>
        <v>AXOR4843</v>
      </c>
      <c r="M1682" s="32" t="str">
        <f t="shared" si="469"/>
        <v>BMJ</v>
      </c>
      <c r="N1682" s="32" t="str">
        <f t="shared" si="470"/>
        <v>12 RODA</v>
      </c>
      <c r="O1682" s="146">
        <v>0.3477777777777778</v>
      </c>
      <c r="P1682" s="65">
        <v>0.3477777777777778</v>
      </c>
      <c r="Q1682" s="65"/>
      <c r="R1682" s="66">
        <v>1</v>
      </c>
      <c r="S1682" s="66">
        <v>51140</v>
      </c>
      <c r="T1682" s="66">
        <v>20120</v>
      </c>
      <c r="U1682" s="67">
        <f t="shared" si="480"/>
        <v>31.02</v>
      </c>
      <c r="V1682" s="66">
        <f t="shared" si="471"/>
        <v>628992.54</v>
      </c>
      <c r="W1682" s="66" t="str">
        <f t="shared" si="472"/>
        <v>1 &gt; 4</v>
      </c>
      <c r="X1682" s="66">
        <f>A1682+SUMIFS(Presensi!F:F,Presensi!E:E,'Entry Data'!AP1682)</f>
        <v>1</v>
      </c>
      <c r="Y1682" s="66">
        <f>IFERROR(INDEX('Retasi Pricing'!F:F,MATCH('Entry Data'!AM1682,'Retasi Pricing'!E:E,0))*X1682,"")</f>
        <v>27500</v>
      </c>
      <c r="Z1682" s="62" t="s">
        <v>26</v>
      </c>
      <c r="AA1682" s="62" t="s">
        <v>27</v>
      </c>
      <c r="AB1682" s="32"/>
      <c r="AC1682" s="32" t="s">
        <v>281</v>
      </c>
      <c r="AD1682" s="32" t="str">
        <f t="shared" si="473"/>
        <v/>
      </c>
      <c r="AF1682" s="5" t="str">
        <f t="shared" si="474"/>
        <v>m.sainuddin kasim44196</v>
      </c>
      <c r="AG1682" s="5" t="str">
        <f t="shared" si="475"/>
        <v>BMJ 07444196UTARADAY</v>
      </c>
      <c r="AH1682" s="5" t="str">
        <f t="shared" si="476"/>
        <v>m.sainuddin kasim44196UTARADAY</v>
      </c>
      <c r="AI1682" s="5" t="str">
        <f t="shared" si="477"/>
        <v>BMJ 07444196DAY</v>
      </c>
      <c r="AJ1682" s="5" t="str">
        <f t="shared" si="478"/>
        <v>m.sainuddin kasim44196DAY</v>
      </c>
      <c r="AK1682" s="5" t="str">
        <f t="shared" si="479"/>
        <v>m.sainuddin kasimBMJ</v>
      </c>
      <c r="AL1682" s="5" t="str">
        <f t="shared" si="481"/>
        <v>1UTARA</v>
      </c>
      <c r="AM1682" s="5" t="str">
        <f t="shared" si="482"/>
        <v>1 &gt; 4UTARA12 RODA</v>
      </c>
      <c r="AN1682" s="5" t="str">
        <f t="shared" si="483"/>
        <v>m.sainuddin kasimBMJ1 &gt; 4UTARA12 RODA</v>
      </c>
      <c r="AO1682" s="5" t="str">
        <f t="shared" si="484"/>
        <v>m.sainuddin kasim1 &gt; 4UTARA12 RODA</v>
      </c>
      <c r="AP1682" s="5" t="str">
        <f t="shared" si="485"/>
        <v>44196DAY</v>
      </c>
    </row>
    <row r="1683" spans="1:42" x14ac:dyDescent="0.3">
      <c r="A1683" s="33">
        <v>1</v>
      </c>
      <c r="B1683" s="33"/>
      <c r="C1683" s="70">
        <v>44196</v>
      </c>
      <c r="D1683" s="71" t="s">
        <v>19</v>
      </c>
      <c r="E1683" s="70">
        <v>44196</v>
      </c>
      <c r="F1683" s="71">
        <v>5160625</v>
      </c>
      <c r="G1683" s="33" t="s">
        <v>20</v>
      </c>
      <c r="H1683" s="33" t="s">
        <v>21</v>
      </c>
      <c r="I1683" s="33" t="s">
        <v>123</v>
      </c>
      <c r="J1683" s="33" t="s">
        <v>23</v>
      </c>
      <c r="K1683" s="63" t="s">
        <v>85</v>
      </c>
      <c r="L1683" s="32" t="str">
        <f t="shared" si="468"/>
        <v>AXOR4843</v>
      </c>
      <c r="M1683" s="32" t="str">
        <f t="shared" si="469"/>
        <v>BMJ</v>
      </c>
      <c r="N1683" s="32" t="str">
        <f t="shared" si="470"/>
        <v>12 RODA</v>
      </c>
      <c r="O1683" s="146">
        <v>0.40548611111111116</v>
      </c>
      <c r="P1683" s="65">
        <v>0.40548611111111116</v>
      </c>
      <c r="Q1683" s="65"/>
      <c r="R1683" s="66">
        <v>2</v>
      </c>
      <c r="S1683" s="66">
        <v>51140</v>
      </c>
      <c r="T1683" s="66">
        <v>20120</v>
      </c>
      <c r="U1683" s="67">
        <f t="shared" si="480"/>
        <v>31.02</v>
      </c>
      <c r="V1683" s="66">
        <f t="shared" si="471"/>
        <v>628992.54</v>
      </c>
      <c r="W1683" s="66" t="str">
        <f t="shared" si="472"/>
        <v>1 &gt; 4</v>
      </c>
      <c r="X1683" s="66">
        <f>A1683+SUMIFS(Presensi!F:F,Presensi!E:E,'Entry Data'!AP1683)</f>
        <v>1</v>
      </c>
      <c r="Y1683" s="66">
        <f>IFERROR(INDEX('Retasi Pricing'!F:F,MATCH('Entry Data'!AM1683,'Retasi Pricing'!E:E,0))*X1683,"")</f>
        <v>27500</v>
      </c>
      <c r="Z1683" s="62" t="s">
        <v>26</v>
      </c>
      <c r="AA1683" s="62" t="s">
        <v>27</v>
      </c>
      <c r="AB1683" s="32"/>
      <c r="AC1683" s="32" t="s">
        <v>281</v>
      </c>
      <c r="AD1683" s="32" t="str">
        <f t="shared" si="473"/>
        <v/>
      </c>
      <c r="AF1683" s="5" t="str">
        <f t="shared" si="474"/>
        <v>m.sainuddin kasim44196</v>
      </c>
      <c r="AG1683" s="5" t="str">
        <f t="shared" si="475"/>
        <v>BMJ 07444196UTARADAY</v>
      </c>
      <c r="AH1683" s="5" t="str">
        <f t="shared" si="476"/>
        <v>m.sainuddin kasim44196UTARADAY</v>
      </c>
      <c r="AI1683" s="5" t="str">
        <f t="shared" si="477"/>
        <v>BMJ 07444196DAY</v>
      </c>
      <c r="AJ1683" s="5" t="str">
        <f t="shared" si="478"/>
        <v>m.sainuddin kasim44196DAY</v>
      </c>
      <c r="AK1683" s="5" t="str">
        <f t="shared" si="479"/>
        <v>m.sainuddin kasimBMJ</v>
      </c>
      <c r="AL1683" s="5" t="str">
        <f t="shared" si="481"/>
        <v>2UTARA</v>
      </c>
      <c r="AM1683" s="5" t="str">
        <f t="shared" si="482"/>
        <v>1 &gt; 4UTARA12 RODA</v>
      </c>
      <c r="AN1683" s="5" t="str">
        <f t="shared" si="483"/>
        <v>m.sainuddin kasimBMJ1 &gt; 4UTARA12 RODA</v>
      </c>
      <c r="AO1683" s="5" t="str">
        <f t="shared" si="484"/>
        <v>m.sainuddin kasim1 &gt; 4UTARA12 RODA</v>
      </c>
      <c r="AP1683" s="5" t="str">
        <f t="shared" si="485"/>
        <v>44196DAY</v>
      </c>
    </row>
    <row r="1684" spans="1:42" x14ac:dyDescent="0.3">
      <c r="A1684" s="33">
        <v>1</v>
      </c>
      <c r="B1684" s="33"/>
      <c r="C1684" s="70">
        <v>44196</v>
      </c>
      <c r="D1684" s="71" t="s">
        <v>19</v>
      </c>
      <c r="E1684" s="70">
        <v>44196</v>
      </c>
      <c r="F1684" s="71">
        <v>5160689</v>
      </c>
      <c r="G1684" s="33" t="s">
        <v>20</v>
      </c>
      <c r="H1684" s="33" t="s">
        <v>21</v>
      </c>
      <c r="I1684" s="33" t="s">
        <v>45</v>
      </c>
      <c r="J1684" s="33" t="s">
        <v>46</v>
      </c>
      <c r="K1684" s="63" t="s">
        <v>85</v>
      </c>
      <c r="L1684" s="32" t="str">
        <f t="shared" si="468"/>
        <v>AXOR4843</v>
      </c>
      <c r="M1684" s="32" t="str">
        <f t="shared" si="469"/>
        <v>BMJ</v>
      </c>
      <c r="N1684" s="32" t="str">
        <f t="shared" si="470"/>
        <v>12 RODA</v>
      </c>
      <c r="O1684" s="146">
        <v>0.45645833333333335</v>
      </c>
      <c r="P1684" s="65">
        <v>0.45645833333333335</v>
      </c>
      <c r="Q1684" s="65"/>
      <c r="R1684" s="66">
        <v>3</v>
      </c>
      <c r="S1684" s="66">
        <v>51540</v>
      </c>
      <c r="T1684" s="66">
        <v>20120</v>
      </c>
      <c r="U1684" s="67">
        <f t="shared" si="480"/>
        <v>31.42</v>
      </c>
      <c r="V1684" s="66">
        <f t="shared" si="471"/>
        <v>637103.34000000008</v>
      </c>
      <c r="W1684" s="66" t="str">
        <f t="shared" si="472"/>
        <v>1 &gt; 4</v>
      </c>
      <c r="X1684" s="66">
        <f>A1684+SUMIFS(Presensi!F:F,Presensi!E:E,'Entry Data'!AP1684)</f>
        <v>1</v>
      </c>
      <c r="Y1684" s="66">
        <f>IFERROR(INDEX('Retasi Pricing'!F:F,MATCH('Entry Data'!AM1684,'Retasi Pricing'!E:E,0))*X1684,"")</f>
        <v>27500</v>
      </c>
      <c r="Z1684" s="62" t="s">
        <v>26</v>
      </c>
      <c r="AA1684" s="62" t="s">
        <v>27</v>
      </c>
      <c r="AB1684" s="32"/>
      <c r="AC1684" s="32" t="s">
        <v>281</v>
      </c>
      <c r="AD1684" s="32" t="str">
        <f t="shared" si="473"/>
        <v/>
      </c>
      <c r="AF1684" s="5" t="str">
        <f t="shared" si="474"/>
        <v>m.sainuddin kasim44196</v>
      </c>
      <c r="AG1684" s="5" t="str">
        <f t="shared" si="475"/>
        <v>BMJ 07444196UTARADAY</v>
      </c>
      <c r="AH1684" s="5" t="str">
        <f t="shared" si="476"/>
        <v>m.sainuddin kasim44196UTARADAY</v>
      </c>
      <c r="AI1684" s="5" t="str">
        <f t="shared" si="477"/>
        <v>BMJ 07444196DAY</v>
      </c>
      <c r="AJ1684" s="5" t="str">
        <f t="shared" si="478"/>
        <v>m.sainuddin kasim44196DAY</v>
      </c>
      <c r="AK1684" s="5" t="str">
        <f t="shared" si="479"/>
        <v>m.sainuddin kasimBMJ</v>
      </c>
      <c r="AL1684" s="5" t="str">
        <f t="shared" si="481"/>
        <v>3UTARA</v>
      </c>
      <c r="AM1684" s="5" t="str">
        <f t="shared" si="482"/>
        <v>1 &gt; 4UTARA12 RODA</v>
      </c>
      <c r="AN1684" s="5" t="str">
        <f t="shared" si="483"/>
        <v>m.sainuddin kasimBMJ1 &gt; 4UTARA12 RODA</v>
      </c>
      <c r="AO1684" s="5" t="str">
        <f t="shared" si="484"/>
        <v>m.sainuddin kasim1 &gt; 4UTARA12 RODA</v>
      </c>
      <c r="AP1684" s="5" t="str">
        <f t="shared" si="485"/>
        <v>44196DAY</v>
      </c>
    </row>
    <row r="1685" spans="1:42" x14ac:dyDescent="0.3">
      <c r="A1685" s="33">
        <v>1</v>
      </c>
      <c r="B1685" s="33"/>
      <c r="C1685" s="70">
        <v>44196</v>
      </c>
      <c r="D1685" s="71" t="s">
        <v>19</v>
      </c>
      <c r="E1685" s="70">
        <v>44196</v>
      </c>
      <c r="F1685" s="71">
        <v>5160754</v>
      </c>
      <c r="G1685" s="33" t="s">
        <v>20</v>
      </c>
      <c r="H1685" s="33" t="s">
        <v>21</v>
      </c>
      <c r="I1685" s="33" t="s">
        <v>51</v>
      </c>
      <c r="J1685" s="33" t="s">
        <v>46</v>
      </c>
      <c r="K1685" s="63" t="s">
        <v>85</v>
      </c>
      <c r="L1685" s="32" t="str">
        <f t="shared" si="468"/>
        <v>AXOR4843</v>
      </c>
      <c r="M1685" s="32" t="str">
        <f t="shared" si="469"/>
        <v>BMJ</v>
      </c>
      <c r="N1685" s="32" t="str">
        <f t="shared" si="470"/>
        <v>12 RODA</v>
      </c>
      <c r="O1685" s="146">
        <v>0.50862268518518516</v>
      </c>
      <c r="P1685" s="65">
        <v>0.50862268518518516</v>
      </c>
      <c r="Q1685" s="65"/>
      <c r="R1685" s="66">
        <v>4</v>
      </c>
      <c r="S1685" s="66">
        <v>52920</v>
      </c>
      <c r="T1685" s="66">
        <v>20120</v>
      </c>
      <c r="U1685" s="67">
        <f t="shared" si="480"/>
        <v>32.799999999999997</v>
      </c>
      <c r="V1685" s="66">
        <f t="shared" si="471"/>
        <v>665085.6</v>
      </c>
      <c r="W1685" s="66" t="str">
        <f t="shared" si="472"/>
        <v>1 &gt; 4</v>
      </c>
      <c r="X1685" s="66">
        <f>A1685+SUMIFS(Presensi!F:F,Presensi!E:E,'Entry Data'!AP1685)</f>
        <v>1</v>
      </c>
      <c r="Y1685" s="66">
        <f>IFERROR(INDEX('Retasi Pricing'!F:F,MATCH('Entry Data'!AM1685,'Retasi Pricing'!E:E,0))*X1685,"")</f>
        <v>27500</v>
      </c>
      <c r="Z1685" s="62" t="s">
        <v>26</v>
      </c>
      <c r="AA1685" s="62" t="s">
        <v>27</v>
      </c>
      <c r="AB1685" s="32"/>
      <c r="AC1685" s="32" t="s">
        <v>281</v>
      </c>
      <c r="AD1685" s="32" t="str">
        <f t="shared" si="473"/>
        <v/>
      </c>
      <c r="AF1685" s="5" t="str">
        <f t="shared" si="474"/>
        <v>m.sainuddin kasim44196</v>
      </c>
      <c r="AG1685" s="5" t="str">
        <f t="shared" si="475"/>
        <v>BMJ 07444196UTARADAY</v>
      </c>
      <c r="AH1685" s="5" t="str">
        <f t="shared" si="476"/>
        <v>m.sainuddin kasim44196UTARADAY</v>
      </c>
      <c r="AI1685" s="5" t="str">
        <f t="shared" si="477"/>
        <v>BMJ 07444196DAY</v>
      </c>
      <c r="AJ1685" s="5" t="str">
        <f t="shared" si="478"/>
        <v>m.sainuddin kasim44196DAY</v>
      </c>
      <c r="AK1685" s="5" t="str">
        <f t="shared" si="479"/>
        <v>m.sainuddin kasimBMJ</v>
      </c>
      <c r="AL1685" s="5" t="str">
        <f t="shared" si="481"/>
        <v>4UTARA</v>
      </c>
      <c r="AM1685" s="5" t="str">
        <f t="shared" si="482"/>
        <v>1 &gt; 4UTARA12 RODA</v>
      </c>
      <c r="AN1685" s="5" t="str">
        <f t="shared" si="483"/>
        <v>m.sainuddin kasimBMJ1 &gt; 4UTARA12 RODA</v>
      </c>
      <c r="AO1685" s="5" t="str">
        <f t="shared" si="484"/>
        <v>m.sainuddin kasim1 &gt; 4UTARA12 RODA</v>
      </c>
      <c r="AP1685" s="5" t="str">
        <f t="shared" si="485"/>
        <v>44196DAY</v>
      </c>
    </row>
    <row r="1686" spans="1:42" x14ac:dyDescent="0.3">
      <c r="A1686" s="33">
        <v>1</v>
      </c>
      <c r="B1686" s="33"/>
      <c r="C1686" s="70">
        <v>44196</v>
      </c>
      <c r="D1686" s="71" t="s">
        <v>19</v>
      </c>
      <c r="E1686" s="70">
        <v>44196</v>
      </c>
      <c r="F1686" s="71">
        <v>5160802</v>
      </c>
      <c r="G1686" s="33" t="s">
        <v>20</v>
      </c>
      <c r="H1686" s="33" t="s">
        <v>21</v>
      </c>
      <c r="I1686" s="33" t="s">
        <v>45</v>
      </c>
      <c r="J1686" s="33" t="s">
        <v>46</v>
      </c>
      <c r="K1686" s="63" t="s">
        <v>85</v>
      </c>
      <c r="L1686" s="32" t="str">
        <f t="shared" si="468"/>
        <v>AXOR4843</v>
      </c>
      <c r="M1686" s="32" t="str">
        <f t="shared" si="469"/>
        <v>BMJ</v>
      </c>
      <c r="N1686" s="32" t="str">
        <f t="shared" si="470"/>
        <v>12 RODA</v>
      </c>
      <c r="O1686" s="146">
        <v>0.56002314814814813</v>
      </c>
      <c r="P1686" s="65">
        <v>0.56002314814814813</v>
      </c>
      <c r="Q1686" s="65"/>
      <c r="R1686" s="66">
        <v>5</v>
      </c>
      <c r="S1686" s="66">
        <v>51900</v>
      </c>
      <c r="T1686" s="66">
        <v>20120</v>
      </c>
      <c r="U1686" s="67">
        <f t="shared" si="480"/>
        <v>31.78</v>
      </c>
      <c r="V1686" s="66">
        <f t="shared" si="471"/>
        <v>644403.06000000006</v>
      </c>
      <c r="W1686" s="66" t="str">
        <f t="shared" si="472"/>
        <v>&gt; 5</v>
      </c>
      <c r="X1686" s="66">
        <f>A1686+SUMIFS(Presensi!F:F,Presensi!E:E,'Entry Data'!AP1686)</f>
        <v>1</v>
      </c>
      <c r="Y1686" s="66">
        <f>IFERROR(INDEX('Retasi Pricing'!F:F,MATCH('Entry Data'!AM1686,'Retasi Pricing'!E:E,0))*X1686,"")</f>
        <v>31200</v>
      </c>
      <c r="Z1686" s="62" t="s">
        <v>26</v>
      </c>
      <c r="AA1686" s="62" t="s">
        <v>27</v>
      </c>
      <c r="AB1686" s="32"/>
      <c r="AC1686" s="32" t="s">
        <v>281</v>
      </c>
      <c r="AD1686" s="32" t="str">
        <f t="shared" si="473"/>
        <v/>
      </c>
      <c r="AF1686" s="5" t="str">
        <f t="shared" si="474"/>
        <v>m.sainuddin kasim44196</v>
      </c>
      <c r="AG1686" s="5" t="str">
        <f t="shared" si="475"/>
        <v>BMJ 07444196UTARADAY</v>
      </c>
      <c r="AH1686" s="5" t="str">
        <f t="shared" si="476"/>
        <v>m.sainuddin kasim44196UTARADAY</v>
      </c>
      <c r="AI1686" s="5" t="str">
        <f t="shared" si="477"/>
        <v>BMJ 07444196DAY</v>
      </c>
      <c r="AJ1686" s="5" t="str">
        <f t="shared" si="478"/>
        <v>m.sainuddin kasim44196DAY</v>
      </c>
      <c r="AK1686" s="5" t="str">
        <f t="shared" si="479"/>
        <v>m.sainuddin kasimBMJ</v>
      </c>
      <c r="AL1686" s="5" t="str">
        <f t="shared" si="481"/>
        <v>5UTARA</v>
      </c>
      <c r="AM1686" s="5" t="str">
        <f t="shared" si="482"/>
        <v>&gt; 5UTARA12 RODA</v>
      </c>
      <c r="AN1686" s="5" t="str">
        <f t="shared" si="483"/>
        <v>m.sainuddin kasimBMJ&gt; 5UTARA12 RODA</v>
      </c>
      <c r="AO1686" s="5" t="str">
        <f t="shared" si="484"/>
        <v>m.sainuddin kasim&gt; 5UTARA12 RODA</v>
      </c>
      <c r="AP1686" s="5" t="str">
        <f t="shared" si="485"/>
        <v>44196DAY</v>
      </c>
    </row>
    <row r="1687" spans="1:42" x14ac:dyDescent="0.3">
      <c r="A1687" s="33">
        <v>1</v>
      </c>
      <c r="B1687" s="33"/>
      <c r="C1687" s="70">
        <v>44196</v>
      </c>
      <c r="D1687" s="71" t="s">
        <v>19</v>
      </c>
      <c r="E1687" s="70">
        <v>44196</v>
      </c>
      <c r="F1687" s="71">
        <v>5160846</v>
      </c>
      <c r="G1687" s="33" t="s">
        <v>20</v>
      </c>
      <c r="H1687" s="33" t="s">
        <v>21</v>
      </c>
      <c r="I1687" s="33" t="s">
        <v>51</v>
      </c>
      <c r="J1687" s="33" t="s">
        <v>46</v>
      </c>
      <c r="K1687" s="63" t="s">
        <v>85</v>
      </c>
      <c r="L1687" s="32" t="str">
        <f t="shared" si="468"/>
        <v>AXOR4843</v>
      </c>
      <c r="M1687" s="32" t="str">
        <f t="shared" si="469"/>
        <v>BMJ</v>
      </c>
      <c r="N1687" s="32" t="str">
        <f t="shared" si="470"/>
        <v>12 RODA</v>
      </c>
      <c r="O1687" s="146">
        <v>0.61040509259259257</v>
      </c>
      <c r="P1687" s="65">
        <v>0.61040509259259257</v>
      </c>
      <c r="Q1687" s="65"/>
      <c r="R1687" s="66">
        <v>6</v>
      </c>
      <c r="S1687" s="66">
        <v>52580</v>
      </c>
      <c r="T1687" s="66">
        <v>20120</v>
      </c>
      <c r="U1687" s="67">
        <f t="shared" si="480"/>
        <v>32.46</v>
      </c>
      <c r="V1687" s="66">
        <f t="shared" si="471"/>
        <v>658191.41999999993</v>
      </c>
      <c r="W1687" s="66" t="str">
        <f t="shared" si="472"/>
        <v>&gt; 6</v>
      </c>
      <c r="X1687" s="66">
        <f>A1687+SUMIFS(Presensi!F:F,Presensi!E:E,'Entry Data'!AP1687)</f>
        <v>1</v>
      </c>
      <c r="Y1687" s="66">
        <f>IFERROR(INDEX('Retasi Pricing'!F:F,MATCH('Entry Data'!AM1687,'Retasi Pricing'!E:E,0))*X1687,"")</f>
        <v>34450</v>
      </c>
      <c r="Z1687" s="62" t="s">
        <v>26</v>
      </c>
      <c r="AA1687" s="62" t="s">
        <v>27</v>
      </c>
      <c r="AB1687" s="32"/>
      <c r="AC1687" s="32" t="s">
        <v>281</v>
      </c>
      <c r="AD1687" s="32" t="str">
        <f t="shared" si="473"/>
        <v/>
      </c>
      <c r="AF1687" s="5" t="str">
        <f t="shared" si="474"/>
        <v>m.sainuddin kasim44196</v>
      </c>
      <c r="AG1687" s="5" t="str">
        <f t="shared" si="475"/>
        <v>BMJ 07444196UTARADAY</v>
      </c>
      <c r="AH1687" s="5" t="str">
        <f t="shared" si="476"/>
        <v>m.sainuddin kasim44196UTARADAY</v>
      </c>
      <c r="AI1687" s="5" t="str">
        <f t="shared" si="477"/>
        <v>BMJ 07444196DAY</v>
      </c>
      <c r="AJ1687" s="5" t="str">
        <f t="shared" si="478"/>
        <v>m.sainuddin kasim44196DAY</v>
      </c>
      <c r="AK1687" s="5" t="str">
        <f t="shared" si="479"/>
        <v>m.sainuddin kasimBMJ</v>
      </c>
      <c r="AL1687" s="5" t="str">
        <f t="shared" si="481"/>
        <v>6UTARA</v>
      </c>
      <c r="AM1687" s="5" t="str">
        <f t="shared" si="482"/>
        <v>&gt; 6UTARA12 RODA</v>
      </c>
      <c r="AN1687" s="5" t="str">
        <f t="shared" si="483"/>
        <v>m.sainuddin kasimBMJ&gt; 6UTARA12 RODA</v>
      </c>
      <c r="AO1687" s="5" t="str">
        <f t="shared" si="484"/>
        <v>m.sainuddin kasim&gt; 6UTARA12 RODA</v>
      </c>
      <c r="AP1687" s="5" t="str">
        <f t="shared" si="485"/>
        <v>44196DAY</v>
      </c>
    </row>
    <row r="1688" spans="1:42" x14ac:dyDescent="0.3">
      <c r="A1688" s="33">
        <v>1</v>
      </c>
      <c r="B1688" s="33"/>
      <c r="C1688" s="70">
        <v>44195</v>
      </c>
      <c r="D1688" s="71" t="s">
        <v>19</v>
      </c>
      <c r="E1688" s="70">
        <v>44195</v>
      </c>
      <c r="F1688" s="71">
        <v>5159547</v>
      </c>
      <c r="G1688" s="33" t="s">
        <v>20</v>
      </c>
      <c r="H1688" s="33" t="s">
        <v>21</v>
      </c>
      <c r="I1688" s="33" t="s">
        <v>45</v>
      </c>
      <c r="J1688" s="33" t="s">
        <v>46</v>
      </c>
      <c r="K1688" s="63" t="s">
        <v>25</v>
      </c>
      <c r="L1688" s="32" t="str">
        <f t="shared" si="468"/>
        <v>CGE370</v>
      </c>
      <c r="M1688" s="32" t="str">
        <f t="shared" si="469"/>
        <v>BMJ II</v>
      </c>
      <c r="N1688" s="32" t="str">
        <f t="shared" si="470"/>
        <v>12 RODA</v>
      </c>
      <c r="O1688" s="146">
        <v>0.38833333333333336</v>
      </c>
      <c r="P1688" s="65">
        <v>0.38833333333333336</v>
      </c>
      <c r="Q1688" s="65"/>
      <c r="R1688" s="66">
        <v>1</v>
      </c>
      <c r="S1688" s="66">
        <v>47040</v>
      </c>
      <c r="T1688" s="66">
        <v>18800</v>
      </c>
      <c r="U1688" s="67">
        <f t="shared" si="480"/>
        <v>28.24</v>
      </c>
      <c r="V1688" s="66">
        <f t="shared" si="471"/>
        <v>572622.48</v>
      </c>
      <c r="W1688" s="66" t="str">
        <f t="shared" si="472"/>
        <v>1 &gt; 4</v>
      </c>
      <c r="X1688" s="66">
        <f>A1688+SUMIFS(Presensi!F:F,Presensi!E:E,'Entry Data'!AP1688)</f>
        <v>1</v>
      </c>
      <c r="Y1688" s="66">
        <f>IFERROR(INDEX('Retasi Pricing'!F:F,MATCH('Entry Data'!AM1688,'Retasi Pricing'!E:E,0))*X1688,"")</f>
        <v>27500</v>
      </c>
      <c r="Z1688" s="62" t="s">
        <v>26</v>
      </c>
      <c r="AA1688" s="62" t="s">
        <v>27</v>
      </c>
      <c r="AB1688" s="32"/>
      <c r="AC1688" s="32" t="s">
        <v>207</v>
      </c>
      <c r="AD1688" s="32" t="str">
        <f t="shared" si="473"/>
        <v/>
      </c>
      <c r="AF1688" s="5" t="str">
        <f t="shared" si="474"/>
        <v>umar abadi44195</v>
      </c>
      <c r="AG1688" s="5" t="str">
        <f t="shared" si="475"/>
        <v>BMJ 04044195UTARADAY</v>
      </c>
      <c r="AH1688" s="5" t="str">
        <f t="shared" si="476"/>
        <v>umar abadi44195UTARADAY</v>
      </c>
      <c r="AI1688" s="5" t="str">
        <f t="shared" si="477"/>
        <v>BMJ 04044195DAY</v>
      </c>
      <c r="AJ1688" s="5" t="str">
        <f t="shared" si="478"/>
        <v>umar abadi44195DAY</v>
      </c>
      <c r="AK1688" s="5" t="str">
        <f t="shared" si="479"/>
        <v>umar abadiBMJ II</v>
      </c>
      <c r="AL1688" s="5" t="str">
        <f t="shared" si="481"/>
        <v>1UTARA</v>
      </c>
      <c r="AM1688" s="5" t="str">
        <f t="shared" si="482"/>
        <v>1 &gt; 4UTARA12 RODA</v>
      </c>
      <c r="AN1688" s="5" t="str">
        <f t="shared" si="483"/>
        <v>umar abadiBMJ II1 &gt; 4UTARA12 RODA</v>
      </c>
      <c r="AO1688" s="5" t="str">
        <f t="shared" si="484"/>
        <v>umar abadi1 &gt; 4UTARA12 RODA</v>
      </c>
      <c r="AP1688" s="5" t="str">
        <f t="shared" si="485"/>
        <v>44195DAY</v>
      </c>
    </row>
    <row r="1689" spans="1:42" x14ac:dyDescent="0.3">
      <c r="A1689" s="33">
        <v>1</v>
      </c>
      <c r="B1689" s="33"/>
      <c r="C1689" s="70">
        <v>44195</v>
      </c>
      <c r="D1689" s="71" t="s">
        <v>19</v>
      </c>
      <c r="E1689" s="70">
        <v>44195</v>
      </c>
      <c r="F1689" s="71">
        <v>5159626</v>
      </c>
      <c r="G1689" s="33" t="s">
        <v>20</v>
      </c>
      <c r="H1689" s="33" t="s">
        <v>21</v>
      </c>
      <c r="I1689" s="33" t="s">
        <v>45</v>
      </c>
      <c r="J1689" s="33" t="s">
        <v>46</v>
      </c>
      <c r="K1689" s="63" t="s">
        <v>25</v>
      </c>
      <c r="L1689" s="32" t="str">
        <f t="shared" si="468"/>
        <v>CGE370</v>
      </c>
      <c r="M1689" s="32" t="str">
        <f t="shared" si="469"/>
        <v>BMJ II</v>
      </c>
      <c r="N1689" s="32" t="str">
        <f t="shared" si="470"/>
        <v>12 RODA</v>
      </c>
      <c r="O1689" s="146">
        <v>0.44530092592592596</v>
      </c>
      <c r="P1689" s="65">
        <v>0.44530092592592596</v>
      </c>
      <c r="Q1689" s="65"/>
      <c r="R1689" s="66">
        <v>2</v>
      </c>
      <c r="S1689" s="66">
        <v>47860</v>
      </c>
      <c r="T1689" s="66">
        <v>18800</v>
      </c>
      <c r="U1689" s="67">
        <f t="shared" si="480"/>
        <v>29.06</v>
      </c>
      <c r="V1689" s="66">
        <f t="shared" si="471"/>
        <v>589249.61999999988</v>
      </c>
      <c r="W1689" s="66" t="str">
        <f t="shared" si="472"/>
        <v>1 &gt; 4</v>
      </c>
      <c r="X1689" s="66">
        <f>A1689+SUMIFS(Presensi!F:F,Presensi!E:E,'Entry Data'!AP1689)</f>
        <v>1</v>
      </c>
      <c r="Y1689" s="66">
        <f>IFERROR(INDEX('Retasi Pricing'!F:F,MATCH('Entry Data'!AM1689,'Retasi Pricing'!E:E,0))*X1689,"")</f>
        <v>27500</v>
      </c>
      <c r="Z1689" s="62" t="s">
        <v>26</v>
      </c>
      <c r="AA1689" s="62" t="s">
        <v>27</v>
      </c>
      <c r="AB1689" s="32"/>
      <c r="AC1689" s="32" t="s">
        <v>207</v>
      </c>
      <c r="AD1689" s="32" t="str">
        <f t="shared" si="473"/>
        <v/>
      </c>
      <c r="AF1689" s="5" t="str">
        <f t="shared" si="474"/>
        <v>umar abadi44195</v>
      </c>
      <c r="AG1689" s="5" t="str">
        <f t="shared" si="475"/>
        <v>BMJ 04044195UTARADAY</v>
      </c>
      <c r="AH1689" s="5" t="str">
        <f t="shared" si="476"/>
        <v>umar abadi44195UTARADAY</v>
      </c>
      <c r="AI1689" s="5" t="str">
        <f t="shared" si="477"/>
        <v>BMJ 04044195DAY</v>
      </c>
      <c r="AJ1689" s="5" t="str">
        <f t="shared" si="478"/>
        <v>umar abadi44195DAY</v>
      </c>
      <c r="AK1689" s="5" t="str">
        <f t="shared" si="479"/>
        <v>umar abadiBMJ II</v>
      </c>
      <c r="AL1689" s="5" t="str">
        <f t="shared" si="481"/>
        <v>2UTARA</v>
      </c>
      <c r="AM1689" s="5" t="str">
        <f t="shared" si="482"/>
        <v>1 &gt; 4UTARA12 RODA</v>
      </c>
      <c r="AN1689" s="5" t="str">
        <f t="shared" si="483"/>
        <v>umar abadiBMJ II1 &gt; 4UTARA12 RODA</v>
      </c>
      <c r="AO1689" s="5" t="str">
        <f t="shared" si="484"/>
        <v>umar abadi1 &gt; 4UTARA12 RODA</v>
      </c>
      <c r="AP1689" s="5" t="str">
        <f t="shared" si="485"/>
        <v>44195DAY</v>
      </c>
    </row>
    <row r="1690" spans="1:42" x14ac:dyDescent="0.3">
      <c r="A1690" s="33">
        <v>1</v>
      </c>
      <c r="B1690" s="33"/>
      <c r="C1690" s="70">
        <v>44195</v>
      </c>
      <c r="D1690" s="71" t="s">
        <v>19</v>
      </c>
      <c r="E1690" s="70">
        <v>44195</v>
      </c>
      <c r="F1690" s="71">
        <v>5159710</v>
      </c>
      <c r="G1690" s="33" t="s">
        <v>20</v>
      </c>
      <c r="H1690" s="33" t="s">
        <v>21</v>
      </c>
      <c r="I1690" s="33" t="s">
        <v>45</v>
      </c>
      <c r="J1690" s="33" t="s">
        <v>46</v>
      </c>
      <c r="K1690" s="63" t="s">
        <v>25</v>
      </c>
      <c r="L1690" s="32" t="str">
        <f t="shared" si="468"/>
        <v>CGE370</v>
      </c>
      <c r="M1690" s="32" t="str">
        <f t="shared" si="469"/>
        <v>BMJ II</v>
      </c>
      <c r="N1690" s="32" t="str">
        <f t="shared" si="470"/>
        <v>12 RODA</v>
      </c>
      <c r="O1690" s="146">
        <v>0.49943287037037037</v>
      </c>
      <c r="P1690" s="65">
        <v>0.49943287037037037</v>
      </c>
      <c r="Q1690" s="65"/>
      <c r="R1690" s="66">
        <v>3</v>
      </c>
      <c r="S1690" s="66">
        <v>44420</v>
      </c>
      <c r="T1690" s="66">
        <v>18800</v>
      </c>
      <c r="U1690" s="67">
        <f t="shared" si="480"/>
        <v>25.62</v>
      </c>
      <c r="V1690" s="66">
        <f t="shared" si="471"/>
        <v>519496.74</v>
      </c>
      <c r="W1690" s="66" t="str">
        <f t="shared" si="472"/>
        <v>1 &gt; 4</v>
      </c>
      <c r="X1690" s="66">
        <f>A1690+SUMIFS(Presensi!F:F,Presensi!E:E,'Entry Data'!AP1690)</f>
        <v>1</v>
      </c>
      <c r="Y1690" s="66">
        <f>IFERROR(INDEX('Retasi Pricing'!F:F,MATCH('Entry Data'!AM1690,'Retasi Pricing'!E:E,0))*X1690,"")</f>
        <v>27500</v>
      </c>
      <c r="Z1690" s="62" t="s">
        <v>26</v>
      </c>
      <c r="AA1690" s="62" t="s">
        <v>27</v>
      </c>
      <c r="AB1690" s="32"/>
      <c r="AC1690" s="32" t="s">
        <v>207</v>
      </c>
      <c r="AD1690" s="32" t="str">
        <f t="shared" si="473"/>
        <v/>
      </c>
      <c r="AF1690" s="5" t="str">
        <f t="shared" si="474"/>
        <v>umar abadi44195</v>
      </c>
      <c r="AG1690" s="5" t="str">
        <f t="shared" si="475"/>
        <v>BMJ 04044195UTARADAY</v>
      </c>
      <c r="AH1690" s="5" t="str">
        <f t="shared" si="476"/>
        <v>umar abadi44195UTARADAY</v>
      </c>
      <c r="AI1690" s="5" t="str">
        <f t="shared" si="477"/>
        <v>BMJ 04044195DAY</v>
      </c>
      <c r="AJ1690" s="5" t="str">
        <f t="shared" si="478"/>
        <v>umar abadi44195DAY</v>
      </c>
      <c r="AK1690" s="5" t="str">
        <f t="shared" si="479"/>
        <v>umar abadiBMJ II</v>
      </c>
      <c r="AL1690" s="5" t="str">
        <f t="shared" si="481"/>
        <v>3UTARA</v>
      </c>
      <c r="AM1690" s="5" t="str">
        <f t="shared" si="482"/>
        <v>1 &gt; 4UTARA12 RODA</v>
      </c>
      <c r="AN1690" s="5" t="str">
        <f t="shared" si="483"/>
        <v>umar abadiBMJ II1 &gt; 4UTARA12 RODA</v>
      </c>
      <c r="AO1690" s="5" t="str">
        <f t="shared" si="484"/>
        <v>umar abadi1 &gt; 4UTARA12 RODA</v>
      </c>
      <c r="AP1690" s="5" t="str">
        <f t="shared" si="485"/>
        <v>44195DAY</v>
      </c>
    </row>
    <row r="1691" spans="1:42" x14ac:dyDescent="0.3">
      <c r="A1691" s="33">
        <v>1</v>
      </c>
      <c r="B1691" s="33"/>
      <c r="C1691" s="70">
        <v>44195</v>
      </c>
      <c r="D1691" s="71" t="s">
        <v>19</v>
      </c>
      <c r="E1691" s="70">
        <v>44195</v>
      </c>
      <c r="F1691" s="71">
        <v>5159783</v>
      </c>
      <c r="G1691" s="33" t="s">
        <v>20</v>
      </c>
      <c r="H1691" s="33" t="s">
        <v>21</v>
      </c>
      <c r="I1691" s="33" t="s">
        <v>51</v>
      </c>
      <c r="J1691" s="33" t="s">
        <v>23</v>
      </c>
      <c r="K1691" s="63" t="s">
        <v>25</v>
      </c>
      <c r="L1691" s="32" t="str">
        <f t="shared" si="468"/>
        <v>CGE370</v>
      </c>
      <c r="M1691" s="32" t="str">
        <f t="shared" si="469"/>
        <v>BMJ II</v>
      </c>
      <c r="N1691" s="32" t="str">
        <f t="shared" si="470"/>
        <v>12 RODA</v>
      </c>
      <c r="O1691" s="146">
        <v>0.5609143518518519</v>
      </c>
      <c r="P1691" s="65">
        <v>0.5609143518518519</v>
      </c>
      <c r="Q1691" s="65"/>
      <c r="R1691" s="66">
        <v>4</v>
      </c>
      <c r="S1691" s="66">
        <v>46020</v>
      </c>
      <c r="T1691" s="66">
        <v>18800</v>
      </c>
      <c r="U1691" s="67">
        <f t="shared" si="480"/>
        <v>27.22</v>
      </c>
      <c r="V1691" s="66">
        <f t="shared" si="471"/>
        <v>551939.93999999994</v>
      </c>
      <c r="W1691" s="66" t="str">
        <f t="shared" si="472"/>
        <v>1 &gt; 4</v>
      </c>
      <c r="X1691" s="66">
        <f>A1691+SUMIFS(Presensi!F:F,Presensi!E:E,'Entry Data'!AP1691)</f>
        <v>1</v>
      </c>
      <c r="Y1691" s="66">
        <f>IFERROR(INDEX('Retasi Pricing'!F:F,MATCH('Entry Data'!AM1691,'Retasi Pricing'!E:E,0))*X1691,"")</f>
        <v>27500</v>
      </c>
      <c r="Z1691" s="62" t="s">
        <v>26</v>
      </c>
      <c r="AA1691" s="62" t="s">
        <v>27</v>
      </c>
      <c r="AB1691" s="32"/>
      <c r="AC1691" s="32" t="s">
        <v>207</v>
      </c>
      <c r="AD1691" s="32" t="str">
        <f t="shared" si="473"/>
        <v/>
      </c>
      <c r="AF1691" s="5" t="str">
        <f t="shared" si="474"/>
        <v>umar abadi44195</v>
      </c>
      <c r="AG1691" s="5" t="str">
        <f t="shared" si="475"/>
        <v>BMJ 04044195UTARADAY</v>
      </c>
      <c r="AH1691" s="5" t="str">
        <f t="shared" si="476"/>
        <v>umar abadi44195UTARADAY</v>
      </c>
      <c r="AI1691" s="5" t="str">
        <f t="shared" si="477"/>
        <v>BMJ 04044195DAY</v>
      </c>
      <c r="AJ1691" s="5" t="str">
        <f t="shared" si="478"/>
        <v>umar abadi44195DAY</v>
      </c>
      <c r="AK1691" s="5" t="str">
        <f t="shared" si="479"/>
        <v>umar abadiBMJ II</v>
      </c>
      <c r="AL1691" s="5" t="str">
        <f t="shared" si="481"/>
        <v>4UTARA</v>
      </c>
      <c r="AM1691" s="5" t="str">
        <f t="shared" si="482"/>
        <v>1 &gt; 4UTARA12 RODA</v>
      </c>
      <c r="AN1691" s="5" t="str">
        <f t="shared" si="483"/>
        <v>umar abadiBMJ II1 &gt; 4UTARA12 RODA</v>
      </c>
      <c r="AO1691" s="5" t="str">
        <f t="shared" si="484"/>
        <v>umar abadi1 &gt; 4UTARA12 RODA</v>
      </c>
      <c r="AP1691" s="5" t="str">
        <f t="shared" si="485"/>
        <v>44195DAY</v>
      </c>
    </row>
    <row r="1692" spans="1:42" x14ac:dyDescent="0.3">
      <c r="A1692" s="33">
        <v>1</v>
      </c>
      <c r="B1692" s="33"/>
      <c r="C1692" s="70">
        <v>44195</v>
      </c>
      <c r="D1692" s="71" t="s">
        <v>19</v>
      </c>
      <c r="E1692" s="70">
        <v>44195</v>
      </c>
      <c r="F1692" s="71">
        <v>5159876</v>
      </c>
      <c r="G1692" s="33" t="s">
        <v>20</v>
      </c>
      <c r="H1692" s="33" t="s">
        <v>21</v>
      </c>
      <c r="I1692" s="33" t="s">
        <v>45</v>
      </c>
      <c r="J1692" s="33" t="s">
        <v>46</v>
      </c>
      <c r="K1692" s="63" t="s">
        <v>25</v>
      </c>
      <c r="L1692" s="32" t="str">
        <f t="shared" si="468"/>
        <v>CGE370</v>
      </c>
      <c r="M1692" s="32" t="str">
        <f t="shared" si="469"/>
        <v>BMJ II</v>
      </c>
      <c r="N1692" s="32" t="str">
        <f t="shared" si="470"/>
        <v>12 RODA</v>
      </c>
      <c r="O1692" s="146">
        <v>0.62802083333333336</v>
      </c>
      <c r="P1692" s="65">
        <v>0.62802083333333336</v>
      </c>
      <c r="Q1692" s="65"/>
      <c r="R1692" s="66">
        <v>5</v>
      </c>
      <c r="S1692" s="66">
        <v>47380</v>
      </c>
      <c r="T1692" s="66">
        <v>18800</v>
      </c>
      <c r="U1692" s="67">
        <f t="shared" si="480"/>
        <v>28.58</v>
      </c>
      <c r="V1692" s="66">
        <f t="shared" si="471"/>
        <v>579516.65999999992</v>
      </c>
      <c r="W1692" s="66" t="str">
        <f t="shared" si="472"/>
        <v>&gt; 5</v>
      </c>
      <c r="X1692" s="66">
        <f>A1692+SUMIFS(Presensi!F:F,Presensi!E:E,'Entry Data'!AP1692)</f>
        <v>1</v>
      </c>
      <c r="Y1692" s="66">
        <f>IFERROR(INDEX('Retasi Pricing'!F:F,MATCH('Entry Data'!AM1692,'Retasi Pricing'!E:E,0))*X1692,"")</f>
        <v>31200</v>
      </c>
      <c r="Z1692" s="62" t="s">
        <v>26</v>
      </c>
      <c r="AA1692" s="62" t="s">
        <v>27</v>
      </c>
      <c r="AB1692" s="32"/>
      <c r="AC1692" s="32" t="s">
        <v>207</v>
      </c>
      <c r="AD1692" s="32" t="str">
        <f t="shared" si="473"/>
        <v/>
      </c>
      <c r="AF1692" s="5" t="str">
        <f t="shared" si="474"/>
        <v>umar abadi44195</v>
      </c>
      <c r="AG1692" s="5" t="str">
        <f t="shared" si="475"/>
        <v>BMJ 04044195UTARADAY</v>
      </c>
      <c r="AH1692" s="5" t="str">
        <f t="shared" si="476"/>
        <v>umar abadi44195UTARADAY</v>
      </c>
      <c r="AI1692" s="5" t="str">
        <f t="shared" si="477"/>
        <v>BMJ 04044195DAY</v>
      </c>
      <c r="AJ1692" s="5" t="str">
        <f t="shared" si="478"/>
        <v>umar abadi44195DAY</v>
      </c>
      <c r="AK1692" s="5" t="str">
        <f t="shared" si="479"/>
        <v>umar abadiBMJ II</v>
      </c>
      <c r="AL1692" s="5" t="str">
        <f t="shared" si="481"/>
        <v>5UTARA</v>
      </c>
      <c r="AM1692" s="5" t="str">
        <f t="shared" si="482"/>
        <v>&gt; 5UTARA12 RODA</v>
      </c>
      <c r="AN1692" s="5" t="str">
        <f t="shared" si="483"/>
        <v>umar abadiBMJ II&gt; 5UTARA12 RODA</v>
      </c>
      <c r="AO1692" s="5" t="str">
        <f t="shared" si="484"/>
        <v>umar abadi&gt; 5UTARA12 RODA</v>
      </c>
      <c r="AP1692" s="5" t="str">
        <f t="shared" si="485"/>
        <v>44195DAY</v>
      </c>
    </row>
    <row r="1693" spans="1:42" x14ac:dyDescent="0.3">
      <c r="A1693" s="33">
        <v>1</v>
      </c>
      <c r="B1693" s="33"/>
      <c r="C1693" s="70">
        <v>44195</v>
      </c>
      <c r="D1693" s="71" t="s">
        <v>19</v>
      </c>
      <c r="E1693" s="70">
        <v>44195</v>
      </c>
      <c r="F1693" s="71">
        <v>5159976</v>
      </c>
      <c r="G1693" s="33" t="s">
        <v>20</v>
      </c>
      <c r="H1693" s="33" t="s">
        <v>21</v>
      </c>
      <c r="I1693" s="33" t="s">
        <v>45</v>
      </c>
      <c r="J1693" s="33" t="s">
        <v>46</v>
      </c>
      <c r="K1693" s="63" t="s">
        <v>25</v>
      </c>
      <c r="L1693" s="32" t="str">
        <f t="shared" si="468"/>
        <v>CGE370</v>
      </c>
      <c r="M1693" s="32" t="str">
        <f t="shared" si="469"/>
        <v>BMJ II</v>
      </c>
      <c r="N1693" s="32" t="str">
        <f t="shared" si="470"/>
        <v>12 RODA</v>
      </c>
      <c r="O1693" s="146">
        <v>0.69603009259259263</v>
      </c>
      <c r="P1693" s="65">
        <v>0.69603009259259263</v>
      </c>
      <c r="Q1693" s="65"/>
      <c r="R1693" s="66">
        <v>6</v>
      </c>
      <c r="S1693" s="66">
        <v>45840</v>
      </c>
      <c r="T1693" s="66">
        <v>18800</v>
      </c>
      <c r="U1693" s="67">
        <f t="shared" si="480"/>
        <v>27.04</v>
      </c>
      <c r="V1693" s="66">
        <f t="shared" si="471"/>
        <v>548290.08000000007</v>
      </c>
      <c r="W1693" s="66" t="str">
        <f t="shared" si="472"/>
        <v>&gt; 6</v>
      </c>
      <c r="X1693" s="66">
        <f>A1693+SUMIFS(Presensi!F:F,Presensi!E:E,'Entry Data'!AP1693)</f>
        <v>1</v>
      </c>
      <c r="Y1693" s="66">
        <f>IFERROR(INDEX('Retasi Pricing'!F:F,MATCH('Entry Data'!AM1693,'Retasi Pricing'!E:E,0))*X1693,"")</f>
        <v>34450</v>
      </c>
      <c r="Z1693" s="62" t="s">
        <v>26</v>
      </c>
      <c r="AA1693" s="62" t="s">
        <v>27</v>
      </c>
      <c r="AB1693" s="32"/>
      <c r="AC1693" s="32" t="s">
        <v>207</v>
      </c>
      <c r="AD1693" s="32" t="str">
        <f t="shared" si="473"/>
        <v/>
      </c>
      <c r="AF1693" s="5" t="str">
        <f t="shared" si="474"/>
        <v>umar abadi44195</v>
      </c>
      <c r="AG1693" s="5" t="str">
        <f t="shared" si="475"/>
        <v>BMJ 04044195UTARADAY</v>
      </c>
      <c r="AH1693" s="5" t="str">
        <f t="shared" si="476"/>
        <v>umar abadi44195UTARADAY</v>
      </c>
      <c r="AI1693" s="5" t="str">
        <f t="shared" si="477"/>
        <v>BMJ 04044195DAY</v>
      </c>
      <c r="AJ1693" s="5" t="str">
        <f t="shared" si="478"/>
        <v>umar abadi44195DAY</v>
      </c>
      <c r="AK1693" s="5" t="str">
        <f t="shared" si="479"/>
        <v>umar abadiBMJ II</v>
      </c>
      <c r="AL1693" s="5" t="str">
        <f t="shared" si="481"/>
        <v>6UTARA</v>
      </c>
      <c r="AM1693" s="5" t="str">
        <f t="shared" si="482"/>
        <v>&gt; 6UTARA12 RODA</v>
      </c>
      <c r="AN1693" s="5" t="str">
        <f t="shared" si="483"/>
        <v>umar abadiBMJ II&gt; 6UTARA12 RODA</v>
      </c>
      <c r="AO1693" s="5" t="str">
        <f t="shared" si="484"/>
        <v>umar abadi&gt; 6UTARA12 RODA</v>
      </c>
      <c r="AP1693" s="5" t="str">
        <f t="shared" si="485"/>
        <v>44195DAY</v>
      </c>
    </row>
    <row r="1694" spans="1:42" x14ac:dyDescent="0.3">
      <c r="A1694" s="33">
        <v>1</v>
      </c>
      <c r="B1694" s="33"/>
      <c r="C1694" s="70">
        <v>44195</v>
      </c>
      <c r="D1694" s="71" t="s">
        <v>19</v>
      </c>
      <c r="E1694" s="70">
        <v>44195</v>
      </c>
      <c r="F1694" s="71">
        <v>5160035</v>
      </c>
      <c r="G1694" s="33" t="s">
        <v>20</v>
      </c>
      <c r="H1694" s="33" t="s">
        <v>21</v>
      </c>
      <c r="I1694" s="33" t="s">
        <v>51</v>
      </c>
      <c r="J1694" s="33" t="s">
        <v>46</v>
      </c>
      <c r="K1694" s="63" t="s">
        <v>25</v>
      </c>
      <c r="L1694" s="32" t="str">
        <f t="shared" si="468"/>
        <v>CGE370</v>
      </c>
      <c r="M1694" s="32" t="str">
        <f t="shared" si="469"/>
        <v>BMJ II</v>
      </c>
      <c r="N1694" s="32" t="str">
        <f t="shared" si="470"/>
        <v>12 RODA</v>
      </c>
      <c r="O1694" s="146">
        <v>0.74857638888888889</v>
      </c>
      <c r="P1694" s="65">
        <v>0.74857638888888889</v>
      </c>
      <c r="Q1694" s="65"/>
      <c r="R1694" s="66">
        <v>7</v>
      </c>
      <c r="S1694" s="66">
        <v>45040</v>
      </c>
      <c r="T1694" s="66">
        <v>18800</v>
      </c>
      <c r="U1694" s="67">
        <f t="shared" si="480"/>
        <v>26.24</v>
      </c>
      <c r="V1694" s="66">
        <f t="shared" si="471"/>
        <v>532068.48</v>
      </c>
      <c r="W1694" s="66" t="str">
        <f t="shared" si="472"/>
        <v>7 &gt;</v>
      </c>
      <c r="X1694" s="66">
        <f>A1694+SUMIFS(Presensi!F:F,Presensi!E:E,'Entry Data'!AP1694)</f>
        <v>1</v>
      </c>
      <c r="Y1694" s="66">
        <f>IFERROR(INDEX('Retasi Pricing'!F:F,MATCH('Entry Data'!AM1694,'Retasi Pricing'!E:E,0))*X1694,"")</f>
        <v>42000</v>
      </c>
      <c r="Z1694" s="62" t="s">
        <v>26</v>
      </c>
      <c r="AA1694" s="62" t="s">
        <v>27</v>
      </c>
      <c r="AB1694" s="32"/>
      <c r="AC1694" s="32" t="s">
        <v>207</v>
      </c>
      <c r="AD1694" s="32" t="str">
        <f t="shared" si="473"/>
        <v/>
      </c>
      <c r="AF1694" s="5" t="str">
        <f t="shared" si="474"/>
        <v>umar abadi44195</v>
      </c>
      <c r="AG1694" s="5" t="str">
        <f t="shared" si="475"/>
        <v>BMJ 04044195UTARADAY</v>
      </c>
      <c r="AH1694" s="5" t="str">
        <f t="shared" si="476"/>
        <v>umar abadi44195UTARADAY</v>
      </c>
      <c r="AI1694" s="5" t="str">
        <f t="shared" si="477"/>
        <v>BMJ 04044195DAY</v>
      </c>
      <c r="AJ1694" s="5" t="str">
        <f t="shared" si="478"/>
        <v>umar abadi44195DAY</v>
      </c>
      <c r="AK1694" s="5" t="str">
        <f t="shared" si="479"/>
        <v>umar abadiBMJ II</v>
      </c>
      <c r="AL1694" s="5" t="str">
        <f t="shared" si="481"/>
        <v>7UTARA</v>
      </c>
      <c r="AM1694" s="5" t="str">
        <f t="shared" si="482"/>
        <v>7 &gt;UTARA12 RODA</v>
      </c>
      <c r="AN1694" s="5" t="str">
        <f t="shared" si="483"/>
        <v>umar abadiBMJ II7 &gt;UTARA12 RODA</v>
      </c>
      <c r="AO1694" s="5" t="str">
        <f t="shared" si="484"/>
        <v>umar abadi7 &gt;UTARA12 RODA</v>
      </c>
      <c r="AP1694" s="5" t="str">
        <f t="shared" si="485"/>
        <v>44195DAY</v>
      </c>
    </row>
    <row r="1695" spans="1:42" s="155" customFormat="1" x14ac:dyDescent="0.3">
      <c r="A1695" s="147">
        <v>1</v>
      </c>
      <c r="B1695" s="147"/>
      <c r="C1695" s="148">
        <v>44195</v>
      </c>
      <c r="D1695" s="149" t="s">
        <v>19</v>
      </c>
      <c r="E1695" s="148">
        <v>44195</v>
      </c>
      <c r="F1695" s="149">
        <v>5159523</v>
      </c>
      <c r="G1695" s="147" t="s">
        <v>20</v>
      </c>
      <c r="H1695" s="147" t="s">
        <v>21</v>
      </c>
      <c r="I1695" s="147" t="s">
        <v>51</v>
      </c>
      <c r="J1695" s="147" t="s">
        <v>23</v>
      </c>
      <c r="K1695" s="150" t="s">
        <v>126</v>
      </c>
      <c r="L1695" s="147" t="str">
        <f t="shared" si="468"/>
        <v>CGE370</v>
      </c>
      <c r="M1695" s="147" t="str">
        <f t="shared" si="469"/>
        <v>BMJ II</v>
      </c>
      <c r="N1695" s="147" t="str">
        <f t="shared" si="470"/>
        <v>12 RODA</v>
      </c>
      <c r="O1695" s="151">
        <v>0.3758333333333333</v>
      </c>
      <c r="P1695" s="152">
        <v>0.3758333333333333</v>
      </c>
      <c r="Q1695" s="152"/>
      <c r="R1695" s="153">
        <v>1</v>
      </c>
      <c r="S1695" s="153">
        <v>45680</v>
      </c>
      <c r="T1695" s="153">
        <v>17120</v>
      </c>
      <c r="U1695" s="154">
        <f t="shared" si="480"/>
        <v>28.56</v>
      </c>
      <c r="V1695" s="153">
        <f t="shared" si="471"/>
        <v>579111.11999999988</v>
      </c>
      <c r="W1695" s="66" t="str">
        <f t="shared" si="472"/>
        <v>1 &gt; 4</v>
      </c>
      <c r="X1695" s="66">
        <f>A1695+SUMIFS(Presensi!F:F,Presensi!E:E,'Entry Data'!AP1695)</f>
        <v>1</v>
      </c>
      <c r="Y1695" s="66">
        <f>IFERROR(INDEX('Retasi Pricing'!F:F,MATCH('Entry Data'!AM1695,'Retasi Pricing'!E:E,0))*X1695,"")</f>
        <v>27500</v>
      </c>
      <c r="Z1695" s="149" t="s">
        <v>26</v>
      </c>
      <c r="AA1695" s="149" t="s">
        <v>27</v>
      </c>
      <c r="AB1695" s="147"/>
      <c r="AC1695" s="147" t="s">
        <v>209</v>
      </c>
      <c r="AD1695" s="147" t="str">
        <f t="shared" si="473"/>
        <v/>
      </c>
      <c r="AF1695" s="155" t="str">
        <f t="shared" si="474"/>
        <v>ahmad supawi44195</v>
      </c>
      <c r="AG1695" s="155" t="str">
        <f t="shared" si="475"/>
        <v>BMJ 04244195UTARADAY</v>
      </c>
      <c r="AH1695" s="155" t="str">
        <f t="shared" si="476"/>
        <v>ahmad supawi44195UTARADAY</v>
      </c>
      <c r="AI1695" s="155" t="str">
        <f t="shared" si="477"/>
        <v>BMJ 04244195DAY</v>
      </c>
      <c r="AJ1695" s="155" t="str">
        <f t="shared" si="478"/>
        <v>ahmad supawi44195DAY</v>
      </c>
      <c r="AK1695" s="155" t="str">
        <f t="shared" si="479"/>
        <v>ahmad supawiBMJ II</v>
      </c>
      <c r="AL1695" s="5" t="str">
        <f t="shared" si="481"/>
        <v>1UTARA</v>
      </c>
      <c r="AM1695" s="5" t="str">
        <f t="shared" si="482"/>
        <v>1 &gt; 4UTARA12 RODA</v>
      </c>
      <c r="AN1695" s="5" t="str">
        <f t="shared" si="483"/>
        <v>ahmad supawiBMJ II1 &gt; 4UTARA12 RODA</v>
      </c>
      <c r="AO1695" s="5" t="str">
        <f t="shared" si="484"/>
        <v>ahmad supawi1 &gt; 4UTARA12 RODA</v>
      </c>
      <c r="AP1695" s="5" t="str">
        <f t="shared" si="485"/>
        <v>44195DAY</v>
      </c>
    </row>
    <row r="1696" spans="1:42" s="155" customFormat="1" x14ac:dyDescent="0.3">
      <c r="A1696" s="147">
        <v>1</v>
      </c>
      <c r="B1696" s="147"/>
      <c r="C1696" s="148">
        <v>44195</v>
      </c>
      <c r="D1696" s="149" t="s">
        <v>19</v>
      </c>
      <c r="E1696" s="148">
        <v>44195</v>
      </c>
      <c r="F1696" s="149">
        <v>5159611</v>
      </c>
      <c r="G1696" s="147" t="s">
        <v>20</v>
      </c>
      <c r="H1696" s="147" t="s">
        <v>21</v>
      </c>
      <c r="I1696" s="147" t="s">
        <v>45</v>
      </c>
      <c r="J1696" s="147" t="s">
        <v>46</v>
      </c>
      <c r="K1696" s="150" t="s">
        <v>126</v>
      </c>
      <c r="L1696" s="147" t="str">
        <f t="shared" si="468"/>
        <v>CGE370</v>
      </c>
      <c r="M1696" s="147" t="str">
        <f t="shared" si="469"/>
        <v>BMJ II</v>
      </c>
      <c r="N1696" s="147" t="str">
        <f t="shared" si="470"/>
        <v>12 RODA</v>
      </c>
      <c r="O1696" s="151">
        <v>0.43677083333333333</v>
      </c>
      <c r="P1696" s="152">
        <v>0.43677083333333333</v>
      </c>
      <c r="Q1696" s="152"/>
      <c r="R1696" s="153">
        <v>2</v>
      </c>
      <c r="S1696" s="153">
        <v>46620</v>
      </c>
      <c r="T1696" s="153">
        <v>17120</v>
      </c>
      <c r="U1696" s="154">
        <f t="shared" si="480"/>
        <v>29.5</v>
      </c>
      <c r="V1696" s="153">
        <f t="shared" si="471"/>
        <v>598171.5</v>
      </c>
      <c r="W1696" s="66" t="str">
        <f t="shared" si="472"/>
        <v>1 &gt; 4</v>
      </c>
      <c r="X1696" s="66">
        <f>A1696+SUMIFS(Presensi!F:F,Presensi!E:E,'Entry Data'!AP1696)</f>
        <v>1</v>
      </c>
      <c r="Y1696" s="66">
        <f>IFERROR(INDEX('Retasi Pricing'!F:F,MATCH('Entry Data'!AM1696,'Retasi Pricing'!E:E,0))*X1696,"")</f>
        <v>27500</v>
      </c>
      <c r="Z1696" s="149" t="s">
        <v>26</v>
      </c>
      <c r="AA1696" s="149" t="s">
        <v>27</v>
      </c>
      <c r="AB1696" s="147"/>
      <c r="AC1696" s="147" t="s">
        <v>209</v>
      </c>
      <c r="AD1696" s="147" t="str">
        <f t="shared" si="473"/>
        <v/>
      </c>
      <c r="AF1696" s="155" t="str">
        <f t="shared" si="474"/>
        <v>ahmad supawi44195</v>
      </c>
      <c r="AG1696" s="155" t="str">
        <f t="shared" si="475"/>
        <v>BMJ 04244195UTARADAY</v>
      </c>
      <c r="AH1696" s="155" t="str">
        <f t="shared" si="476"/>
        <v>ahmad supawi44195UTARADAY</v>
      </c>
      <c r="AI1696" s="155" t="str">
        <f t="shared" si="477"/>
        <v>BMJ 04244195DAY</v>
      </c>
      <c r="AJ1696" s="155" t="str">
        <f t="shared" si="478"/>
        <v>ahmad supawi44195DAY</v>
      </c>
      <c r="AK1696" s="155" t="str">
        <f t="shared" si="479"/>
        <v>ahmad supawiBMJ II</v>
      </c>
      <c r="AL1696" s="5" t="str">
        <f t="shared" si="481"/>
        <v>2UTARA</v>
      </c>
      <c r="AM1696" s="5" t="str">
        <f t="shared" si="482"/>
        <v>1 &gt; 4UTARA12 RODA</v>
      </c>
      <c r="AN1696" s="5" t="str">
        <f t="shared" si="483"/>
        <v>ahmad supawiBMJ II1 &gt; 4UTARA12 RODA</v>
      </c>
      <c r="AO1696" s="5" t="str">
        <f t="shared" si="484"/>
        <v>ahmad supawi1 &gt; 4UTARA12 RODA</v>
      </c>
      <c r="AP1696" s="5" t="str">
        <f t="shared" si="485"/>
        <v>44195DAY</v>
      </c>
    </row>
    <row r="1697" spans="1:42" s="155" customFormat="1" x14ac:dyDescent="0.3">
      <c r="A1697" s="147">
        <v>1</v>
      </c>
      <c r="B1697" s="147"/>
      <c r="C1697" s="148">
        <v>44195</v>
      </c>
      <c r="D1697" s="149" t="s">
        <v>19</v>
      </c>
      <c r="E1697" s="148">
        <v>44195</v>
      </c>
      <c r="F1697" s="149">
        <v>5159706</v>
      </c>
      <c r="G1697" s="147" t="s">
        <v>20</v>
      </c>
      <c r="H1697" s="147" t="s">
        <v>21</v>
      </c>
      <c r="I1697" s="147" t="s">
        <v>45</v>
      </c>
      <c r="J1697" s="147" t="s">
        <v>46</v>
      </c>
      <c r="K1697" s="150" t="s">
        <v>126</v>
      </c>
      <c r="L1697" s="147" t="str">
        <f t="shared" si="468"/>
        <v>CGE370</v>
      </c>
      <c r="M1697" s="147" t="str">
        <f t="shared" si="469"/>
        <v>BMJ II</v>
      </c>
      <c r="N1697" s="147" t="str">
        <f t="shared" si="470"/>
        <v>12 RODA</v>
      </c>
      <c r="O1697" s="151">
        <v>0.49765046296296295</v>
      </c>
      <c r="P1697" s="152">
        <v>0.49765046296296295</v>
      </c>
      <c r="Q1697" s="152"/>
      <c r="R1697" s="153">
        <v>3</v>
      </c>
      <c r="S1697" s="153">
        <v>46240</v>
      </c>
      <c r="T1697" s="153">
        <v>17120</v>
      </c>
      <c r="U1697" s="154">
        <f t="shared" si="480"/>
        <v>29.12</v>
      </c>
      <c r="V1697" s="153">
        <f t="shared" si="471"/>
        <v>590466.24</v>
      </c>
      <c r="W1697" s="66" t="str">
        <f t="shared" si="472"/>
        <v>1 &gt; 4</v>
      </c>
      <c r="X1697" s="66">
        <f>A1697+SUMIFS(Presensi!F:F,Presensi!E:E,'Entry Data'!AP1697)</f>
        <v>1</v>
      </c>
      <c r="Y1697" s="66">
        <f>IFERROR(INDEX('Retasi Pricing'!F:F,MATCH('Entry Data'!AM1697,'Retasi Pricing'!E:E,0))*X1697,"")</f>
        <v>27500</v>
      </c>
      <c r="Z1697" s="149" t="s">
        <v>26</v>
      </c>
      <c r="AA1697" s="149" t="s">
        <v>27</v>
      </c>
      <c r="AB1697" s="147"/>
      <c r="AC1697" s="147" t="s">
        <v>209</v>
      </c>
      <c r="AD1697" s="147" t="str">
        <f t="shared" si="473"/>
        <v/>
      </c>
      <c r="AF1697" s="155" t="str">
        <f t="shared" si="474"/>
        <v>ahmad supawi44195</v>
      </c>
      <c r="AG1697" s="155" t="str">
        <f t="shared" si="475"/>
        <v>BMJ 04244195UTARADAY</v>
      </c>
      <c r="AH1697" s="155" t="str">
        <f t="shared" si="476"/>
        <v>ahmad supawi44195UTARADAY</v>
      </c>
      <c r="AI1697" s="155" t="str">
        <f t="shared" si="477"/>
        <v>BMJ 04244195DAY</v>
      </c>
      <c r="AJ1697" s="155" t="str">
        <f t="shared" si="478"/>
        <v>ahmad supawi44195DAY</v>
      </c>
      <c r="AK1697" s="155" t="str">
        <f t="shared" si="479"/>
        <v>ahmad supawiBMJ II</v>
      </c>
      <c r="AL1697" s="5" t="str">
        <f t="shared" si="481"/>
        <v>3UTARA</v>
      </c>
      <c r="AM1697" s="5" t="str">
        <f t="shared" si="482"/>
        <v>1 &gt; 4UTARA12 RODA</v>
      </c>
      <c r="AN1697" s="5" t="str">
        <f t="shared" si="483"/>
        <v>ahmad supawiBMJ II1 &gt; 4UTARA12 RODA</v>
      </c>
      <c r="AO1697" s="5" t="str">
        <f t="shared" si="484"/>
        <v>ahmad supawi1 &gt; 4UTARA12 RODA</v>
      </c>
      <c r="AP1697" s="5" t="str">
        <f t="shared" si="485"/>
        <v>44195DAY</v>
      </c>
    </row>
    <row r="1698" spans="1:42" s="155" customFormat="1" x14ac:dyDescent="0.3">
      <c r="A1698" s="147">
        <v>1</v>
      </c>
      <c r="B1698" s="147"/>
      <c r="C1698" s="148">
        <v>44195</v>
      </c>
      <c r="D1698" s="149" t="s">
        <v>19</v>
      </c>
      <c r="E1698" s="148">
        <v>44195</v>
      </c>
      <c r="F1698" s="149">
        <v>5159795</v>
      </c>
      <c r="G1698" s="147" t="s">
        <v>20</v>
      </c>
      <c r="H1698" s="147" t="s">
        <v>21</v>
      </c>
      <c r="I1698" s="147" t="s">
        <v>51</v>
      </c>
      <c r="J1698" s="147" t="s">
        <v>46</v>
      </c>
      <c r="K1698" s="150" t="s">
        <v>126</v>
      </c>
      <c r="L1698" s="147" t="str">
        <f t="shared" si="468"/>
        <v>CGE370</v>
      </c>
      <c r="M1698" s="147" t="str">
        <f t="shared" si="469"/>
        <v>BMJ II</v>
      </c>
      <c r="N1698" s="147" t="str">
        <f t="shared" si="470"/>
        <v>12 RODA</v>
      </c>
      <c r="O1698" s="151">
        <v>0.57222222222222219</v>
      </c>
      <c r="P1698" s="152">
        <v>0.57222222222222219</v>
      </c>
      <c r="Q1698" s="152"/>
      <c r="R1698" s="153">
        <v>4</v>
      </c>
      <c r="S1698" s="153">
        <v>43480</v>
      </c>
      <c r="T1698" s="153">
        <v>17120</v>
      </c>
      <c r="U1698" s="154">
        <f t="shared" si="480"/>
        <v>26.36</v>
      </c>
      <c r="V1698" s="153">
        <f t="shared" si="471"/>
        <v>534501.72</v>
      </c>
      <c r="W1698" s="66" t="str">
        <f t="shared" si="472"/>
        <v>1 &gt; 4</v>
      </c>
      <c r="X1698" s="66">
        <f>A1698+SUMIFS(Presensi!F:F,Presensi!E:E,'Entry Data'!AP1698)</f>
        <v>1</v>
      </c>
      <c r="Y1698" s="66">
        <f>IFERROR(INDEX('Retasi Pricing'!F:F,MATCH('Entry Data'!AM1698,'Retasi Pricing'!E:E,0))*X1698,"")</f>
        <v>27500</v>
      </c>
      <c r="Z1698" s="149" t="s">
        <v>26</v>
      </c>
      <c r="AA1698" s="149" t="s">
        <v>27</v>
      </c>
      <c r="AB1698" s="147"/>
      <c r="AC1698" s="147" t="s">
        <v>209</v>
      </c>
      <c r="AD1698" s="147" t="str">
        <f t="shared" si="473"/>
        <v/>
      </c>
      <c r="AF1698" s="155" t="str">
        <f t="shared" si="474"/>
        <v>ahmad supawi44195</v>
      </c>
      <c r="AG1698" s="155" t="str">
        <f t="shared" si="475"/>
        <v>BMJ 04244195UTARADAY</v>
      </c>
      <c r="AH1698" s="155" t="str">
        <f t="shared" si="476"/>
        <v>ahmad supawi44195UTARADAY</v>
      </c>
      <c r="AI1698" s="155" t="str">
        <f t="shared" si="477"/>
        <v>BMJ 04244195DAY</v>
      </c>
      <c r="AJ1698" s="155" t="str">
        <f t="shared" si="478"/>
        <v>ahmad supawi44195DAY</v>
      </c>
      <c r="AK1698" s="155" t="str">
        <f t="shared" si="479"/>
        <v>ahmad supawiBMJ II</v>
      </c>
      <c r="AL1698" s="5" t="str">
        <f t="shared" si="481"/>
        <v>4UTARA</v>
      </c>
      <c r="AM1698" s="5" t="str">
        <f t="shared" si="482"/>
        <v>1 &gt; 4UTARA12 RODA</v>
      </c>
      <c r="AN1698" s="5" t="str">
        <f t="shared" si="483"/>
        <v>ahmad supawiBMJ II1 &gt; 4UTARA12 RODA</v>
      </c>
      <c r="AO1698" s="5" t="str">
        <f t="shared" si="484"/>
        <v>ahmad supawi1 &gt; 4UTARA12 RODA</v>
      </c>
      <c r="AP1698" s="5" t="str">
        <f t="shared" si="485"/>
        <v>44195DAY</v>
      </c>
    </row>
    <row r="1699" spans="1:42" s="155" customFormat="1" x14ac:dyDescent="0.3">
      <c r="A1699" s="147">
        <v>1</v>
      </c>
      <c r="B1699" s="147"/>
      <c r="C1699" s="148">
        <v>44195</v>
      </c>
      <c r="D1699" s="149" t="s">
        <v>19</v>
      </c>
      <c r="E1699" s="148">
        <v>44195</v>
      </c>
      <c r="F1699" s="149">
        <v>5159896</v>
      </c>
      <c r="G1699" s="147" t="s">
        <v>20</v>
      </c>
      <c r="H1699" s="147" t="s">
        <v>21</v>
      </c>
      <c r="I1699" s="147" t="s">
        <v>45</v>
      </c>
      <c r="J1699" s="147" t="s">
        <v>46</v>
      </c>
      <c r="K1699" s="150" t="s">
        <v>126</v>
      </c>
      <c r="L1699" s="147" t="str">
        <f t="shared" si="468"/>
        <v>CGE370</v>
      </c>
      <c r="M1699" s="147" t="str">
        <f t="shared" si="469"/>
        <v>BMJ II</v>
      </c>
      <c r="N1699" s="147" t="str">
        <f t="shared" si="470"/>
        <v>12 RODA</v>
      </c>
      <c r="O1699" s="151">
        <v>0.63967592592592593</v>
      </c>
      <c r="P1699" s="152">
        <v>0.63967592592592593</v>
      </c>
      <c r="Q1699" s="152"/>
      <c r="R1699" s="153">
        <v>5</v>
      </c>
      <c r="S1699" s="153">
        <v>48260</v>
      </c>
      <c r="T1699" s="153">
        <v>17120</v>
      </c>
      <c r="U1699" s="154">
        <f t="shared" si="480"/>
        <v>31.14</v>
      </c>
      <c r="V1699" s="153">
        <f t="shared" si="471"/>
        <v>631425.78</v>
      </c>
      <c r="W1699" s="66" t="str">
        <f t="shared" si="472"/>
        <v>&gt; 5</v>
      </c>
      <c r="X1699" s="66">
        <f>A1699+SUMIFS(Presensi!F:F,Presensi!E:E,'Entry Data'!AP1699)</f>
        <v>1</v>
      </c>
      <c r="Y1699" s="66">
        <f>IFERROR(INDEX('Retasi Pricing'!F:F,MATCH('Entry Data'!AM1699,'Retasi Pricing'!E:E,0))*X1699,"")</f>
        <v>31200</v>
      </c>
      <c r="Z1699" s="149" t="s">
        <v>26</v>
      </c>
      <c r="AA1699" s="149" t="s">
        <v>27</v>
      </c>
      <c r="AB1699" s="147"/>
      <c r="AC1699" s="147" t="s">
        <v>209</v>
      </c>
      <c r="AD1699" s="147" t="str">
        <f t="shared" si="473"/>
        <v/>
      </c>
      <c r="AF1699" s="155" t="str">
        <f t="shared" si="474"/>
        <v>ahmad supawi44195</v>
      </c>
      <c r="AG1699" s="155" t="str">
        <f t="shared" si="475"/>
        <v>BMJ 04244195UTARADAY</v>
      </c>
      <c r="AH1699" s="155" t="str">
        <f t="shared" si="476"/>
        <v>ahmad supawi44195UTARADAY</v>
      </c>
      <c r="AI1699" s="155" t="str">
        <f t="shared" si="477"/>
        <v>BMJ 04244195DAY</v>
      </c>
      <c r="AJ1699" s="155" t="str">
        <f t="shared" si="478"/>
        <v>ahmad supawi44195DAY</v>
      </c>
      <c r="AK1699" s="155" t="str">
        <f t="shared" si="479"/>
        <v>ahmad supawiBMJ II</v>
      </c>
      <c r="AL1699" s="5" t="str">
        <f t="shared" si="481"/>
        <v>5UTARA</v>
      </c>
      <c r="AM1699" s="5" t="str">
        <f t="shared" si="482"/>
        <v>&gt; 5UTARA12 RODA</v>
      </c>
      <c r="AN1699" s="5" t="str">
        <f t="shared" si="483"/>
        <v>ahmad supawiBMJ II&gt; 5UTARA12 RODA</v>
      </c>
      <c r="AO1699" s="5" t="str">
        <f t="shared" si="484"/>
        <v>ahmad supawi&gt; 5UTARA12 RODA</v>
      </c>
      <c r="AP1699" s="5" t="str">
        <f t="shared" si="485"/>
        <v>44195DAY</v>
      </c>
    </row>
    <row r="1700" spans="1:42" s="155" customFormat="1" x14ac:dyDescent="0.3">
      <c r="A1700" s="147">
        <v>1</v>
      </c>
      <c r="B1700" s="147"/>
      <c r="C1700" s="148">
        <v>44195</v>
      </c>
      <c r="D1700" s="149" t="s">
        <v>19</v>
      </c>
      <c r="E1700" s="148">
        <v>44195</v>
      </c>
      <c r="F1700" s="149">
        <v>5159977</v>
      </c>
      <c r="G1700" s="147" t="s">
        <v>20</v>
      </c>
      <c r="H1700" s="147" t="s">
        <v>21</v>
      </c>
      <c r="I1700" s="147" t="s">
        <v>45</v>
      </c>
      <c r="J1700" s="147" t="s">
        <v>46</v>
      </c>
      <c r="K1700" s="150" t="s">
        <v>126</v>
      </c>
      <c r="L1700" s="147" t="str">
        <f t="shared" si="468"/>
        <v>CGE370</v>
      </c>
      <c r="M1700" s="147" t="str">
        <f t="shared" si="469"/>
        <v>BMJ II</v>
      </c>
      <c r="N1700" s="147" t="str">
        <f t="shared" si="470"/>
        <v>12 RODA</v>
      </c>
      <c r="O1700" s="151">
        <v>0.69626157407407396</v>
      </c>
      <c r="P1700" s="152">
        <v>0.69626157407407396</v>
      </c>
      <c r="Q1700" s="152"/>
      <c r="R1700" s="153">
        <v>6</v>
      </c>
      <c r="S1700" s="153">
        <v>45060</v>
      </c>
      <c r="T1700" s="153">
        <v>17120</v>
      </c>
      <c r="U1700" s="154">
        <f t="shared" si="480"/>
        <v>27.94</v>
      </c>
      <c r="V1700" s="153">
        <f t="shared" si="471"/>
        <v>566539.38000000012</v>
      </c>
      <c r="W1700" s="66" t="str">
        <f t="shared" si="472"/>
        <v>&gt; 6</v>
      </c>
      <c r="X1700" s="66">
        <f>A1700+SUMIFS(Presensi!F:F,Presensi!E:E,'Entry Data'!AP1700)</f>
        <v>1</v>
      </c>
      <c r="Y1700" s="66">
        <f>IFERROR(INDEX('Retasi Pricing'!F:F,MATCH('Entry Data'!AM1700,'Retasi Pricing'!E:E,0))*X1700,"")</f>
        <v>34450</v>
      </c>
      <c r="Z1700" s="149" t="s">
        <v>26</v>
      </c>
      <c r="AA1700" s="149" t="s">
        <v>27</v>
      </c>
      <c r="AB1700" s="147"/>
      <c r="AC1700" s="147" t="s">
        <v>209</v>
      </c>
      <c r="AD1700" s="147" t="str">
        <f t="shared" si="473"/>
        <v/>
      </c>
      <c r="AF1700" s="155" t="str">
        <f t="shared" si="474"/>
        <v>ahmad supawi44195</v>
      </c>
      <c r="AG1700" s="155" t="str">
        <f t="shared" si="475"/>
        <v>BMJ 04244195UTARADAY</v>
      </c>
      <c r="AH1700" s="155" t="str">
        <f t="shared" si="476"/>
        <v>ahmad supawi44195UTARADAY</v>
      </c>
      <c r="AI1700" s="155" t="str">
        <f t="shared" si="477"/>
        <v>BMJ 04244195DAY</v>
      </c>
      <c r="AJ1700" s="155" t="str">
        <f t="shared" si="478"/>
        <v>ahmad supawi44195DAY</v>
      </c>
      <c r="AK1700" s="155" t="str">
        <f t="shared" si="479"/>
        <v>ahmad supawiBMJ II</v>
      </c>
      <c r="AL1700" s="5" t="str">
        <f t="shared" si="481"/>
        <v>6UTARA</v>
      </c>
      <c r="AM1700" s="5" t="str">
        <f t="shared" si="482"/>
        <v>&gt; 6UTARA12 RODA</v>
      </c>
      <c r="AN1700" s="5" t="str">
        <f t="shared" si="483"/>
        <v>ahmad supawiBMJ II&gt; 6UTARA12 RODA</v>
      </c>
      <c r="AO1700" s="5" t="str">
        <f t="shared" si="484"/>
        <v>ahmad supawi&gt; 6UTARA12 RODA</v>
      </c>
      <c r="AP1700" s="5" t="str">
        <f t="shared" si="485"/>
        <v>44195DAY</v>
      </c>
    </row>
    <row r="1701" spans="1:42" s="155" customFormat="1" x14ac:dyDescent="0.3">
      <c r="A1701" s="147">
        <v>1</v>
      </c>
      <c r="B1701" s="147"/>
      <c r="C1701" s="148">
        <v>44195</v>
      </c>
      <c r="D1701" s="149" t="s">
        <v>19</v>
      </c>
      <c r="E1701" s="148">
        <v>44195</v>
      </c>
      <c r="F1701" s="149">
        <v>5160041</v>
      </c>
      <c r="G1701" s="147" t="s">
        <v>20</v>
      </c>
      <c r="H1701" s="147" t="s">
        <v>21</v>
      </c>
      <c r="I1701" s="147" t="s">
        <v>45</v>
      </c>
      <c r="J1701" s="147" t="s">
        <v>46</v>
      </c>
      <c r="K1701" s="150" t="s">
        <v>126</v>
      </c>
      <c r="L1701" s="147" t="str">
        <f t="shared" si="468"/>
        <v>CGE370</v>
      </c>
      <c r="M1701" s="147" t="str">
        <f t="shared" si="469"/>
        <v>BMJ II</v>
      </c>
      <c r="N1701" s="147" t="str">
        <f t="shared" si="470"/>
        <v>12 RODA</v>
      </c>
      <c r="O1701" s="151">
        <v>0.75145833333333334</v>
      </c>
      <c r="P1701" s="152">
        <v>0.75145833333333334</v>
      </c>
      <c r="Q1701" s="152"/>
      <c r="R1701" s="153">
        <v>7</v>
      </c>
      <c r="S1701" s="153">
        <v>45660</v>
      </c>
      <c r="T1701" s="153">
        <v>17120</v>
      </c>
      <c r="U1701" s="154">
        <f t="shared" si="480"/>
        <v>28.54</v>
      </c>
      <c r="V1701" s="153">
        <f t="shared" si="471"/>
        <v>578705.58000000007</v>
      </c>
      <c r="W1701" s="66" t="str">
        <f t="shared" si="472"/>
        <v>7 &gt;</v>
      </c>
      <c r="X1701" s="66">
        <f>A1701+SUMIFS(Presensi!F:F,Presensi!E:E,'Entry Data'!AP1701)</f>
        <v>1</v>
      </c>
      <c r="Y1701" s="66">
        <f>IFERROR(INDEX('Retasi Pricing'!F:F,MATCH('Entry Data'!AM1701,'Retasi Pricing'!E:E,0))*X1701,"")</f>
        <v>42000</v>
      </c>
      <c r="Z1701" s="149" t="s">
        <v>26</v>
      </c>
      <c r="AA1701" s="149" t="s">
        <v>27</v>
      </c>
      <c r="AB1701" s="147"/>
      <c r="AC1701" s="147" t="s">
        <v>209</v>
      </c>
      <c r="AD1701" s="147" t="str">
        <f t="shared" si="473"/>
        <v/>
      </c>
      <c r="AF1701" s="155" t="str">
        <f t="shared" si="474"/>
        <v>ahmad supawi44195</v>
      </c>
      <c r="AG1701" s="155" t="str">
        <f t="shared" si="475"/>
        <v>BMJ 04244195UTARADAY</v>
      </c>
      <c r="AH1701" s="155" t="str">
        <f t="shared" si="476"/>
        <v>ahmad supawi44195UTARADAY</v>
      </c>
      <c r="AI1701" s="155" t="str">
        <f t="shared" si="477"/>
        <v>BMJ 04244195DAY</v>
      </c>
      <c r="AJ1701" s="155" t="str">
        <f t="shared" si="478"/>
        <v>ahmad supawi44195DAY</v>
      </c>
      <c r="AK1701" s="155" t="str">
        <f t="shared" si="479"/>
        <v>ahmad supawiBMJ II</v>
      </c>
      <c r="AL1701" s="5" t="str">
        <f t="shared" si="481"/>
        <v>7UTARA</v>
      </c>
      <c r="AM1701" s="5" t="str">
        <f t="shared" si="482"/>
        <v>7 &gt;UTARA12 RODA</v>
      </c>
      <c r="AN1701" s="5" t="str">
        <f t="shared" si="483"/>
        <v>ahmad supawiBMJ II7 &gt;UTARA12 RODA</v>
      </c>
      <c r="AO1701" s="5" t="str">
        <f t="shared" si="484"/>
        <v>ahmad supawi7 &gt;UTARA12 RODA</v>
      </c>
      <c r="AP1701" s="5" t="str">
        <f t="shared" si="485"/>
        <v>44195DAY</v>
      </c>
    </row>
    <row r="1702" spans="1:42" x14ac:dyDescent="0.3">
      <c r="A1702" s="33">
        <v>1</v>
      </c>
      <c r="B1702" s="33"/>
      <c r="C1702" s="70">
        <v>44195</v>
      </c>
      <c r="D1702" s="71" t="s">
        <v>19</v>
      </c>
      <c r="E1702" s="70">
        <v>44195</v>
      </c>
      <c r="F1702" s="71">
        <v>5159488</v>
      </c>
      <c r="G1702" s="33" t="s">
        <v>20</v>
      </c>
      <c r="H1702" s="33" t="s">
        <v>21</v>
      </c>
      <c r="I1702" s="33" t="s">
        <v>45</v>
      </c>
      <c r="J1702" s="33" t="s">
        <v>46</v>
      </c>
      <c r="K1702" s="63" t="s">
        <v>33</v>
      </c>
      <c r="L1702" s="32" t="str">
        <f t="shared" si="468"/>
        <v>CGE370</v>
      </c>
      <c r="M1702" s="32" t="str">
        <f t="shared" si="469"/>
        <v>BMJ II</v>
      </c>
      <c r="N1702" s="32" t="str">
        <f t="shared" si="470"/>
        <v>12 RODA</v>
      </c>
      <c r="O1702" s="146">
        <v>0.34636574074074072</v>
      </c>
      <c r="P1702" s="65">
        <v>0.34636574074074072</v>
      </c>
      <c r="Q1702" s="65"/>
      <c r="R1702" s="66">
        <v>1</v>
      </c>
      <c r="S1702" s="66">
        <v>46700</v>
      </c>
      <c r="T1702" s="66">
        <v>17140</v>
      </c>
      <c r="U1702" s="67">
        <f t="shared" si="480"/>
        <v>29.56</v>
      </c>
      <c r="V1702" s="66">
        <f t="shared" si="471"/>
        <v>599388.11999999988</v>
      </c>
      <c r="W1702" s="66" t="str">
        <f t="shared" si="472"/>
        <v>1 &gt; 4</v>
      </c>
      <c r="X1702" s="66">
        <f>A1702+SUMIFS(Presensi!F:F,Presensi!E:E,'Entry Data'!AP1702)</f>
        <v>1</v>
      </c>
      <c r="Y1702" s="66">
        <f>IFERROR(INDEX('Retasi Pricing'!F:F,MATCH('Entry Data'!AM1702,'Retasi Pricing'!E:E,0))*X1702,"")</f>
        <v>27500</v>
      </c>
      <c r="Z1702" s="62" t="s">
        <v>26</v>
      </c>
      <c r="AA1702" s="62" t="s">
        <v>27</v>
      </c>
      <c r="AB1702" s="32"/>
      <c r="AC1702" s="32" t="s">
        <v>208</v>
      </c>
      <c r="AD1702" s="32" t="str">
        <f t="shared" si="473"/>
        <v/>
      </c>
      <c r="AF1702" s="5" t="str">
        <f t="shared" si="474"/>
        <v>mulyadi44195</v>
      </c>
      <c r="AG1702" s="5" t="str">
        <f t="shared" si="475"/>
        <v>BMJ 04344195UTARADAY</v>
      </c>
      <c r="AH1702" s="5" t="str">
        <f t="shared" si="476"/>
        <v>mulyadi44195UTARADAY</v>
      </c>
      <c r="AI1702" s="5" t="str">
        <f t="shared" si="477"/>
        <v>BMJ 04344195DAY</v>
      </c>
      <c r="AJ1702" s="5" t="str">
        <f t="shared" si="478"/>
        <v>mulyadi44195DAY</v>
      </c>
      <c r="AK1702" s="5" t="str">
        <f t="shared" si="479"/>
        <v>mulyadiBMJ II</v>
      </c>
      <c r="AL1702" s="5" t="str">
        <f t="shared" si="481"/>
        <v>1UTARA</v>
      </c>
      <c r="AM1702" s="5" t="str">
        <f t="shared" si="482"/>
        <v>1 &gt; 4UTARA12 RODA</v>
      </c>
      <c r="AN1702" s="5" t="str">
        <f t="shared" si="483"/>
        <v>mulyadiBMJ II1 &gt; 4UTARA12 RODA</v>
      </c>
      <c r="AO1702" s="5" t="str">
        <f t="shared" si="484"/>
        <v>mulyadi1 &gt; 4UTARA12 RODA</v>
      </c>
      <c r="AP1702" s="5" t="str">
        <f t="shared" si="485"/>
        <v>44195DAY</v>
      </c>
    </row>
    <row r="1703" spans="1:42" x14ac:dyDescent="0.3">
      <c r="A1703" s="33">
        <v>1</v>
      </c>
      <c r="B1703" s="33"/>
      <c r="C1703" s="70">
        <v>44195</v>
      </c>
      <c r="D1703" s="71" t="s">
        <v>19</v>
      </c>
      <c r="E1703" s="70">
        <v>44195</v>
      </c>
      <c r="F1703" s="71">
        <v>5159565</v>
      </c>
      <c r="G1703" s="33" t="s">
        <v>20</v>
      </c>
      <c r="H1703" s="33" t="s">
        <v>21</v>
      </c>
      <c r="I1703" s="33" t="s">
        <v>45</v>
      </c>
      <c r="J1703" s="33" t="s">
        <v>46</v>
      </c>
      <c r="K1703" s="63" t="s">
        <v>33</v>
      </c>
      <c r="L1703" s="32" t="str">
        <f t="shared" si="468"/>
        <v>CGE370</v>
      </c>
      <c r="M1703" s="32" t="str">
        <f t="shared" si="469"/>
        <v>BMJ II</v>
      </c>
      <c r="N1703" s="32" t="str">
        <f t="shared" si="470"/>
        <v>12 RODA</v>
      </c>
      <c r="O1703" s="146">
        <v>0.40129629629629626</v>
      </c>
      <c r="P1703" s="65">
        <v>0.40129629629629626</v>
      </c>
      <c r="Q1703" s="65"/>
      <c r="R1703" s="66">
        <v>2</v>
      </c>
      <c r="S1703" s="66">
        <v>45360</v>
      </c>
      <c r="T1703" s="66">
        <v>17140</v>
      </c>
      <c r="U1703" s="67">
        <f t="shared" si="480"/>
        <v>28.22</v>
      </c>
      <c r="V1703" s="66">
        <f t="shared" si="471"/>
        <v>572216.93999999994</v>
      </c>
      <c r="W1703" s="66" t="str">
        <f t="shared" si="472"/>
        <v>1 &gt; 4</v>
      </c>
      <c r="X1703" s="66">
        <f>A1703+SUMIFS(Presensi!F:F,Presensi!E:E,'Entry Data'!AP1703)</f>
        <v>1</v>
      </c>
      <c r="Y1703" s="66">
        <f>IFERROR(INDEX('Retasi Pricing'!F:F,MATCH('Entry Data'!AM1703,'Retasi Pricing'!E:E,0))*X1703,"")</f>
        <v>27500</v>
      </c>
      <c r="Z1703" s="62" t="s">
        <v>26</v>
      </c>
      <c r="AA1703" s="62" t="s">
        <v>27</v>
      </c>
      <c r="AB1703" s="32"/>
      <c r="AC1703" s="32" t="s">
        <v>208</v>
      </c>
      <c r="AD1703" s="32" t="str">
        <f t="shared" si="473"/>
        <v/>
      </c>
      <c r="AF1703" s="5" t="str">
        <f t="shared" si="474"/>
        <v>mulyadi44195</v>
      </c>
      <c r="AG1703" s="5" t="str">
        <f t="shared" si="475"/>
        <v>BMJ 04344195UTARADAY</v>
      </c>
      <c r="AH1703" s="5" t="str">
        <f t="shared" si="476"/>
        <v>mulyadi44195UTARADAY</v>
      </c>
      <c r="AI1703" s="5" t="str">
        <f t="shared" si="477"/>
        <v>BMJ 04344195DAY</v>
      </c>
      <c r="AJ1703" s="5" t="str">
        <f t="shared" si="478"/>
        <v>mulyadi44195DAY</v>
      </c>
      <c r="AK1703" s="5" t="str">
        <f t="shared" si="479"/>
        <v>mulyadiBMJ II</v>
      </c>
      <c r="AL1703" s="5" t="str">
        <f t="shared" si="481"/>
        <v>2UTARA</v>
      </c>
      <c r="AM1703" s="5" t="str">
        <f t="shared" si="482"/>
        <v>1 &gt; 4UTARA12 RODA</v>
      </c>
      <c r="AN1703" s="5" t="str">
        <f t="shared" si="483"/>
        <v>mulyadiBMJ II1 &gt; 4UTARA12 RODA</v>
      </c>
      <c r="AO1703" s="5" t="str">
        <f t="shared" si="484"/>
        <v>mulyadi1 &gt; 4UTARA12 RODA</v>
      </c>
      <c r="AP1703" s="5" t="str">
        <f t="shared" si="485"/>
        <v>44195DAY</v>
      </c>
    </row>
    <row r="1704" spans="1:42" x14ac:dyDescent="0.3">
      <c r="A1704" s="33">
        <v>1</v>
      </c>
      <c r="B1704" s="33"/>
      <c r="C1704" s="70">
        <v>44195</v>
      </c>
      <c r="D1704" s="71" t="s">
        <v>19</v>
      </c>
      <c r="E1704" s="70">
        <v>44195</v>
      </c>
      <c r="F1704" s="71">
        <v>5159649</v>
      </c>
      <c r="G1704" s="33" t="s">
        <v>20</v>
      </c>
      <c r="H1704" s="33" t="s">
        <v>21</v>
      </c>
      <c r="I1704" s="33" t="s">
        <v>45</v>
      </c>
      <c r="J1704" s="33" t="s">
        <v>46</v>
      </c>
      <c r="K1704" s="63" t="s">
        <v>33</v>
      </c>
      <c r="L1704" s="32" t="str">
        <f t="shared" si="468"/>
        <v>CGE370</v>
      </c>
      <c r="M1704" s="32" t="str">
        <f t="shared" si="469"/>
        <v>BMJ II</v>
      </c>
      <c r="N1704" s="32" t="str">
        <f t="shared" si="470"/>
        <v>12 RODA</v>
      </c>
      <c r="O1704" s="146">
        <v>0.45932870370370371</v>
      </c>
      <c r="P1704" s="65">
        <v>0.45932870370370371</v>
      </c>
      <c r="Q1704" s="65"/>
      <c r="R1704" s="66">
        <v>3</v>
      </c>
      <c r="S1704" s="66">
        <v>45660</v>
      </c>
      <c r="T1704" s="66">
        <v>17140</v>
      </c>
      <c r="U1704" s="67">
        <f t="shared" si="480"/>
        <v>28.52</v>
      </c>
      <c r="V1704" s="66">
        <f t="shared" si="471"/>
        <v>578300.04</v>
      </c>
      <c r="W1704" s="66" t="str">
        <f t="shared" si="472"/>
        <v>1 &gt; 4</v>
      </c>
      <c r="X1704" s="66">
        <f>A1704+SUMIFS(Presensi!F:F,Presensi!E:E,'Entry Data'!AP1704)</f>
        <v>1</v>
      </c>
      <c r="Y1704" s="66">
        <f>IFERROR(INDEX('Retasi Pricing'!F:F,MATCH('Entry Data'!AM1704,'Retasi Pricing'!E:E,0))*X1704,"")</f>
        <v>27500</v>
      </c>
      <c r="Z1704" s="62" t="s">
        <v>26</v>
      </c>
      <c r="AA1704" s="62" t="s">
        <v>27</v>
      </c>
      <c r="AB1704" s="32"/>
      <c r="AC1704" s="32" t="s">
        <v>208</v>
      </c>
      <c r="AD1704" s="32" t="str">
        <f t="shared" si="473"/>
        <v/>
      </c>
      <c r="AF1704" s="5" t="str">
        <f t="shared" si="474"/>
        <v>mulyadi44195</v>
      </c>
      <c r="AG1704" s="5" t="str">
        <f t="shared" si="475"/>
        <v>BMJ 04344195UTARADAY</v>
      </c>
      <c r="AH1704" s="5" t="str">
        <f t="shared" si="476"/>
        <v>mulyadi44195UTARADAY</v>
      </c>
      <c r="AI1704" s="5" t="str">
        <f t="shared" si="477"/>
        <v>BMJ 04344195DAY</v>
      </c>
      <c r="AJ1704" s="5" t="str">
        <f t="shared" si="478"/>
        <v>mulyadi44195DAY</v>
      </c>
      <c r="AK1704" s="5" t="str">
        <f t="shared" si="479"/>
        <v>mulyadiBMJ II</v>
      </c>
      <c r="AL1704" s="5" t="str">
        <f t="shared" si="481"/>
        <v>3UTARA</v>
      </c>
      <c r="AM1704" s="5" t="str">
        <f t="shared" si="482"/>
        <v>1 &gt; 4UTARA12 RODA</v>
      </c>
      <c r="AN1704" s="5" t="str">
        <f t="shared" si="483"/>
        <v>mulyadiBMJ II1 &gt; 4UTARA12 RODA</v>
      </c>
      <c r="AO1704" s="5" t="str">
        <f t="shared" si="484"/>
        <v>mulyadi1 &gt; 4UTARA12 RODA</v>
      </c>
      <c r="AP1704" s="5" t="str">
        <f t="shared" si="485"/>
        <v>44195DAY</v>
      </c>
    </row>
    <row r="1705" spans="1:42" x14ac:dyDescent="0.3">
      <c r="A1705" s="33">
        <v>1</v>
      </c>
      <c r="B1705" s="33"/>
      <c r="C1705" s="70">
        <v>44195</v>
      </c>
      <c r="D1705" s="71" t="s">
        <v>19</v>
      </c>
      <c r="E1705" s="70">
        <v>44195</v>
      </c>
      <c r="F1705" s="71">
        <v>5159730</v>
      </c>
      <c r="G1705" s="33" t="s">
        <v>20</v>
      </c>
      <c r="H1705" s="33" t="s">
        <v>21</v>
      </c>
      <c r="I1705" s="33" t="s">
        <v>51</v>
      </c>
      <c r="J1705" s="33" t="s">
        <v>46</v>
      </c>
      <c r="K1705" s="63" t="s">
        <v>33</v>
      </c>
      <c r="L1705" s="32" t="str">
        <f t="shared" si="468"/>
        <v>CGE370</v>
      </c>
      <c r="M1705" s="32" t="str">
        <f t="shared" si="469"/>
        <v>BMJ II</v>
      </c>
      <c r="N1705" s="32" t="str">
        <f t="shared" si="470"/>
        <v>12 RODA</v>
      </c>
      <c r="O1705" s="146">
        <v>0.51449074074074075</v>
      </c>
      <c r="P1705" s="65">
        <v>0.51449074074074075</v>
      </c>
      <c r="Q1705" s="65"/>
      <c r="R1705" s="66">
        <v>4</v>
      </c>
      <c r="S1705" s="66">
        <v>46900</v>
      </c>
      <c r="T1705" s="66">
        <v>17140</v>
      </c>
      <c r="U1705" s="67">
        <f t="shared" si="480"/>
        <v>29.76</v>
      </c>
      <c r="V1705" s="66">
        <f t="shared" si="471"/>
        <v>603443.52</v>
      </c>
      <c r="W1705" s="66" t="str">
        <f t="shared" si="472"/>
        <v>1 &gt; 4</v>
      </c>
      <c r="X1705" s="66">
        <f>A1705+SUMIFS(Presensi!F:F,Presensi!E:E,'Entry Data'!AP1705)</f>
        <v>1</v>
      </c>
      <c r="Y1705" s="66">
        <f>IFERROR(INDEX('Retasi Pricing'!F:F,MATCH('Entry Data'!AM1705,'Retasi Pricing'!E:E,0))*X1705,"")</f>
        <v>27500</v>
      </c>
      <c r="Z1705" s="62" t="s">
        <v>26</v>
      </c>
      <c r="AA1705" s="62" t="s">
        <v>27</v>
      </c>
      <c r="AB1705" s="32"/>
      <c r="AC1705" s="32" t="s">
        <v>208</v>
      </c>
      <c r="AD1705" s="32" t="str">
        <f t="shared" si="473"/>
        <v/>
      </c>
      <c r="AF1705" s="5" t="str">
        <f t="shared" si="474"/>
        <v>mulyadi44195</v>
      </c>
      <c r="AG1705" s="5" t="str">
        <f t="shared" si="475"/>
        <v>BMJ 04344195UTARADAY</v>
      </c>
      <c r="AH1705" s="5" t="str">
        <f t="shared" si="476"/>
        <v>mulyadi44195UTARADAY</v>
      </c>
      <c r="AI1705" s="5" t="str">
        <f t="shared" si="477"/>
        <v>BMJ 04344195DAY</v>
      </c>
      <c r="AJ1705" s="5" t="str">
        <f t="shared" si="478"/>
        <v>mulyadi44195DAY</v>
      </c>
      <c r="AK1705" s="5" t="str">
        <f t="shared" si="479"/>
        <v>mulyadiBMJ II</v>
      </c>
      <c r="AL1705" s="5" t="str">
        <f t="shared" si="481"/>
        <v>4UTARA</v>
      </c>
      <c r="AM1705" s="5" t="str">
        <f t="shared" si="482"/>
        <v>1 &gt; 4UTARA12 RODA</v>
      </c>
      <c r="AN1705" s="5" t="str">
        <f t="shared" si="483"/>
        <v>mulyadiBMJ II1 &gt; 4UTARA12 RODA</v>
      </c>
      <c r="AO1705" s="5" t="str">
        <f t="shared" si="484"/>
        <v>mulyadi1 &gt; 4UTARA12 RODA</v>
      </c>
      <c r="AP1705" s="5" t="str">
        <f t="shared" si="485"/>
        <v>44195DAY</v>
      </c>
    </row>
    <row r="1706" spans="1:42" x14ac:dyDescent="0.3">
      <c r="A1706" s="33">
        <v>1</v>
      </c>
      <c r="B1706" s="33"/>
      <c r="C1706" s="70">
        <v>44195</v>
      </c>
      <c r="D1706" s="71" t="s">
        <v>19</v>
      </c>
      <c r="E1706" s="70">
        <v>44195</v>
      </c>
      <c r="F1706" s="71">
        <v>5159789</v>
      </c>
      <c r="G1706" s="33" t="s">
        <v>20</v>
      </c>
      <c r="H1706" s="33" t="s">
        <v>21</v>
      </c>
      <c r="I1706" s="33" t="s">
        <v>45</v>
      </c>
      <c r="J1706" s="33" t="s">
        <v>46</v>
      </c>
      <c r="K1706" s="63" t="s">
        <v>33</v>
      </c>
      <c r="L1706" s="32" t="str">
        <f t="shared" si="468"/>
        <v>CGE370</v>
      </c>
      <c r="M1706" s="32" t="str">
        <f t="shared" si="469"/>
        <v>BMJ II</v>
      </c>
      <c r="N1706" s="32" t="str">
        <f t="shared" si="470"/>
        <v>12 RODA</v>
      </c>
      <c r="O1706" s="146">
        <v>0.56930555555555562</v>
      </c>
      <c r="P1706" s="65">
        <v>0.56930555555555562</v>
      </c>
      <c r="Q1706" s="65"/>
      <c r="R1706" s="66">
        <v>5</v>
      </c>
      <c r="S1706" s="66">
        <v>44520</v>
      </c>
      <c r="T1706" s="66">
        <v>17140</v>
      </c>
      <c r="U1706" s="67">
        <f t="shared" si="480"/>
        <v>27.38</v>
      </c>
      <c r="V1706" s="66">
        <f t="shared" si="471"/>
        <v>555184.26</v>
      </c>
      <c r="W1706" s="66" t="str">
        <f t="shared" si="472"/>
        <v>&gt; 5</v>
      </c>
      <c r="X1706" s="66">
        <f>A1706+SUMIFS(Presensi!F:F,Presensi!E:E,'Entry Data'!AP1706)</f>
        <v>1</v>
      </c>
      <c r="Y1706" s="66">
        <f>IFERROR(INDEX('Retasi Pricing'!F:F,MATCH('Entry Data'!AM1706,'Retasi Pricing'!E:E,0))*X1706,"")</f>
        <v>31200</v>
      </c>
      <c r="Z1706" s="62" t="s">
        <v>26</v>
      </c>
      <c r="AA1706" s="62" t="s">
        <v>27</v>
      </c>
      <c r="AB1706" s="32"/>
      <c r="AC1706" s="32" t="s">
        <v>208</v>
      </c>
      <c r="AD1706" s="32" t="str">
        <f t="shared" si="473"/>
        <v/>
      </c>
      <c r="AF1706" s="5" t="str">
        <f t="shared" si="474"/>
        <v>mulyadi44195</v>
      </c>
      <c r="AG1706" s="5" t="str">
        <f t="shared" si="475"/>
        <v>BMJ 04344195UTARADAY</v>
      </c>
      <c r="AH1706" s="5" t="str">
        <f t="shared" si="476"/>
        <v>mulyadi44195UTARADAY</v>
      </c>
      <c r="AI1706" s="5" t="str">
        <f t="shared" si="477"/>
        <v>BMJ 04344195DAY</v>
      </c>
      <c r="AJ1706" s="5" t="str">
        <f t="shared" si="478"/>
        <v>mulyadi44195DAY</v>
      </c>
      <c r="AK1706" s="5" t="str">
        <f t="shared" si="479"/>
        <v>mulyadiBMJ II</v>
      </c>
      <c r="AL1706" s="5" t="str">
        <f t="shared" si="481"/>
        <v>5UTARA</v>
      </c>
      <c r="AM1706" s="5" t="str">
        <f t="shared" si="482"/>
        <v>&gt; 5UTARA12 RODA</v>
      </c>
      <c r="AN1706" s="5" t="str">
        <f t="shared" si="483"/>
        <v>mulyadiBMJ II&gt; 5UTARA12 RODA</v>
      </c>
      <c r="AO1706" s="5" t="str">
        <f t="shared" si="484"/>
        <v>mulyadi&gt; 5UTARA12 RODA</v>
      </c>
      <c r="AP1706" s="5" t="str">
        <f t="shared" si="485"/>
        <v>44195DAY</v>
      </c>
    </row>
    <row r="1707" spans="1:42" x14ac:dyDescent="0.3">
      <c r="A1707" s="33">
        <v>1</v>
      </c>
      <c r="B1707" s="33"/>
      <c r="C1707" s="70">
        <v>44195</v>
      </c>
      <c r="D1707" s="71" t="s">
        <v>19</v>
      </c>
      <c r="E1707" s="70">
        <v>44195</v>
      </c>
      <c r="F1707" s="71">
        <v>5159861</v>
      </c>
      <c r="G1707" s="33" t="s">
        <v>20</v>
      </c>
      <c r="H1707" s="33" t="s">
        <v>21</v>
      </c>
      <c r="I1707" s="33" t="s">
        <v>51</v>
      </c>
      <c r="J1707" s="33" t="s">
        <v>46</v>
      </c>
      <c r="K1707" s="63" t="s">
        <v>33</v>
      </c>
      <c r="L1707" s="32" t="str">
        <f t="shared" si="468"/>
        <v>CGE370</v>
      </c>
      <c r="M1707" s="32" t="str">
        <f t="shared" si="469"/>
        <v>BMJ II</v>
      </c>
      <c r="N1707" s="32" t="str">
        <f t="shared" si="470"/>
        <v>12 RODA</v>
      </c>
      <c r="O1707" s="146">
        <v>0.62121527777777774</v>
      </c>
      <c r="P1707" s="65">
        <v>0.62121527777777774</v>
      </c>
      <c r="Q1707" s="65"/>
      <c r="R1707" s="66">
        <v>6</v>
      </c>
      <c r="S1707" s="66">
        <v>43840</v>
      </c>
      <c r="T1707" s="66">
        <v>17140</v>
      </c>
      <c r="U1707" s="67">
        <f t="shared" si="480"/>
        <v>26.7</v>
      </c>
      <c r="V1707" s="66">
        <f t="shared" si="471"/>
        <v>541395.9</v>
      </c>
      <c r="W1707" s="66" t="str">
        <f t="shared" si="472"/>
        <v>&gt; 6</v>
      </c>
      <c r="X1707" s="66">
        <f>A1707+SUMIFS(Presensi!F:F,Presensi!E:E,'Entry Data'!AP1707)</f>
        <v>1</v>
      </c>
      <c r="Y1707" s="66">
        <f>IFERROR(INDEX('Retasi Pricing'!F:F,MATCH('Entry Data'!AM1707,'Retasi Pricing'!E:E,0))*X1707,"")</f>
        <v>34450</v>
      </c>
      <c r="Z1707" s="62" t="s">
        <v>26</v>
      </c>
      <c r="AA1707" s="62" t="s">
        <v>27</v>
      </c>
      <c r="AB1707" s="32"/>
      <c r="AC1707" s="32" t="s">
        <v>208</v>
      </c>
      <c r="AD1707" s="32" t="str">
        <f t="shared" si="473"/>
        <v/>
      </c>
      <c r="AF1707" s="5" t="str">
        <f t="shared" si="474"/>
        <v>mulyadi44195</v>
      </c>
      <c r="AG1707" s="5" t="str">
        <f t="shared" si="475"/>
        <v>BMJ 04344195UTARADAY</v>
      </c>
      <c r="AH1707" s="5" t="str">
        <f t="shared" si="476"/>
        <v>mulyadi44195UTARADAY</v>
      </c>
      <c r="AI1707" s="5" t="str">
        <f t="shared" si="477"/>
        <v>BMJ 04344195DAY</v>
      </c>
      <c r="AJ1707" s="5" t="str">
        <f t="shared" si="478"/>
        <v>mulyadi44195DAY</v>
      </c>
      <c r="AK1707" s="5" t="str">
        <f t="shared" si="479"/>
        <v>mulyadiBMJ II</v>
      </c>
      <c r="AL1707" s="5" t="str">
        <f t="shared" si="481"/>
        <v>6UTARA</v>
      </c>
      <c r="AM1707" s="5" t="str">
        <f t="shared" si="482"/>
        <v>&gt; 6UTARA12 RODA</v>
      </c>
      <c r="AN1707" s="5" t="str">
        <f t="shared" si="483"/>
        <v>mulyadiBMJ II&gt; 6UTARA12 RODA</v>
      </c>
      <c r="AO1707" s="5" t="str">
        <f t="shared" si="484"/>
        <v>mulyadi&gt; 6UTARA12 RODA</v>
      </c>
      <c r="AP1707" s="5" t="str">
        <f t="shared" si="485"/>
        <v>44195DAY</v>
      </c>
    </row>
    <row r="1708" spans="1:42" x14ac:dyDescent="0.3">
      <c r="A1708" s="33">
        <v>1</v>
      </c>
      <c r="B1708" s="33"/>
      <c r="C1708" s="70">
        <v>44195</v>
      </c>
      <c r="D1708" s="71" t="s">
        <v>19</v>
      </c>
      <c r="E1708" s="70">
        <v>44195</v>
      </c>
      <c r="F1708" s="71">
        <v>5159943</v>
      </c>
      <c r="G1708" s="33" t="s">
        <v>20</v>
      </c>
      <c r="H1708" s="33" t="s">
        <v>21</v>
      </c>
      <c r="I1708" s="33" t="s">
        <v>51</v>
      </c>
      <c r="J1708" s="33" t="s">
        <v>46</v>
      </c>
      <c r="K1708" s="63" t="s">
        <v>33</v>
      </c>
      <c r="L1708" s="32" t="str">
        <f t="shared" ref="L1708:L1771" si="486">IFERROR(VLOOKUP(K1708,db_unit,2,FALSE),"")</f>
        <v>CGE370</v>
      </c>
      <c r="M1708" s="32" t="str">
        <f t="shared" ref="M1708:M1771" si="487">IFERROR(VLOOKUP(K1708,db_unit,3,FALSE),"")</f>
        <v>BMJ II</v>
      </c>
      <c r="N1708" s="32" t="str">
        <f t="shared" ref="N1708:N1771" si="488">IFERROR(VLOOKUP(K1708,db_unit,4,FALSE),"")</f>
        <v>12 RODA</v>
      </c>
      <c r="O1708" s="146">
        <v>0.672337962962963</v>
      </c>
      <c r="P1708" s="65">
        <v>0.672337962962963</v>
      </c>
      <c r="Q1708" s="65"/>
      <c r="R1708" s="66">
        <v>7</v>
      </c>
      <c r="S1708" s="66">
        <v>43200</v>
      </c>
      <c r="T1708" s="66">
        <v>17140</v>
      </c>
      <c r="U1708" s="67">
        <f t="shared" si="480"/>
        <v>26.06</v>
      </c>
      <c r="V1708" s="66">
        <f t="shared" si="471"/>
        <v>528418.61999999988</v>
      </c>
      <c r="W1708" s="66" t="str">
        <f t="shared" si="472"/>
        <v>7 &gt;</v>
      </c>
      <c r="X1708" s="66">
        <f>A1708+SUMIFS(Presensi!F:F,Presensi!E:E,'Entry Data'!AP1708)</f>
        <v>1</v>
      </c>
      <c r="Y1708" s="66">
        <f>IFERROR(INDEX('Retasi Pricing'!F:F,MATCH('Entry Data'!AM1708,'Retasi Pricing'!E:E,0))*X1708,"")</f>
        <v>42000</v>
      </c>
      <c r="Z1708" s="62" t="s">
        <v>26</v>
      </c>
      <c r="AA1708" s="62" t="s">
        <v>27</v>
      </c>
      <c r="AB1708" s="32"/>
      <c r="AC1708" s="32" t="s">
        <v>208</v>
      </c>
      <c r="AD1708" s="32" t="str">
        <f t="shared" si="473"/>
        <v/>
      </c>
      <c r="AF1708" s="5" t="str">
        <f t="shared" si="474"/>
        <v>mulyadi44195</v>
      </c>
      <c r="AG1708" s="5" t="str">
        <f t="shared" si="475"/>
        <v>BMJ 04344195UTARADAY</v>
      </c>
      <c r="AH1708" s="5" t="str">
        <f t="shared" si="476"/>
        <v>mulyadi44195UTARADAY</v>
      </c>
      <c r="AI1708" s="5" t="str">
        <f t="shared" si="477"/>
        <v>BMJ 04344195DAY</v>
      </c>
      <c r="AJ1708" s="5" t="str">
        <f t="shared" si="478"/>
        <v>mulyadi44195DAY</v>
      </c>
      <c r="AK1708" s="5" t="str">
        <f t="shared" si="479"/>
        <v>mulyadiBMJ II</v>
      </c>
      <c r="AL1708" s="5" t="str">
        <f t="shared" si="481"/>
        <v>7UTARA</v>
      </c>
      <c r="AM1708" s="5" t="str">
        <f t="shared" si="482"/>
        <v>7 &gt;UTARA12 RODA</v>
      </c>
      <c r="AN1708" s="5" t="str">
        <f t="shared" si="483"/>
        <v>mulyadiBMJ II7 &gt;UTARA12 RODA</v>
      </c>
      <c r="AO1708" s="5" t="str">
        <f t="shared" si="484"/>
        <v>mulyadi7 &gt;UTARA12 RODA</v>
      </c>
      <c r="AP1708" s="5" t="str">
        <f t="shared" si="485"/>
        <v>44195DAY</v>
      </c>
    </row>
    <row r="1709" spans="1:42" x14ac:dyDescent="0.3">
      <c r="A1709" s="33">
        <v>1</v>
      </c>
      <c r="B1709" s="33"/>
      <c r="C1709" s="70">
        <v>44195</v>
      </c>
      <c r="D1709" s="71" t="s">
        <v>19</v>
      </c>
      <c r="E1709" s="70">
        <v>44195</v>
      </c>
      <c r="F1709" s="71">
        <v>5160022</v>
      </c>
      <c r="G1709" s="33" t="s">
        <v>20</v>
      </c>
      <c r="H1709" s="33" t="s">
        <v>21</v>
      </c>
      <c r="I1709" s="33" t="s">
        <v>51</v>
      </c>
      <c r="J1709" s="33" t="s">
        <v>46</v>
      </c>
      <c r="K1709" s="63" t="s">
        <v>33</v>
      </c>
      <c r="L1709" s="32" t="str">
        <f t="shared" si="486"/>
        <v>CGE370</v>
      </c>
      <c r="M1709" s="32" t="str">
        <f t="shared" si="487"/>
        <v>BMJ II</v>
      </c>
      <c r="N1709" s="32" t="str">
        <f t="shared" si="488"/>
        <v>12 RODA</v>
      </c>
      <c r="O1709" s="146">
        <v>0.73312499999999992</v>
      </c>
      <c r="P1709" s="65">
        <v>0.73312499999999992</v>
      </c>
      <c r="Q1709" s="65"/>
      <c r="R1709" s="66">
        <v>8</v>
      </c>
      <c r="S1709" s="66">
        <v>45140</v>
      </c>
      <c r="T1709" s="66">
        <v>17140</v>
      </c>
      <c r="U1709" s="67">
        <f t="shared" si="480"/>
        <v>28</v>
      </c>
      <c r="V1709" s="66">
        <f t="shared" si="471"/>
        <v>567756</v>
      </c>
      <c r="W1709" s="66" t="str">
        <f t="shared" si="472"/>
        <v>7 &gt;</v>
      </c>
      <c r="X1709" s="66">
        <f>A1709+SUMIFS(Presensi!F:F,Presensi!E:E,'Entry Data'!AP1709)</f>
        <v>1</v>
      </c>
      <c r="Y1709" s="66">
        <f>IFERROR(INDEX('Retasi Pricing'!F:F,MATCH('Entry Data'!AM1709,'Retasi Pricing'!E:E,0))*X1709,"")</f>
        <v>42000</v>
      </c>
      <c r="Z1709" s="62" t="s">
        <v>26</v>
      </c>
      <c r="AA1709" s="62" t="s">
        <v>27</v>
      </c>
      <c r="AB1709" s="32"/>
      <c r="AC1709" s="32" t="s">
        <v>208</v>
      </c>
      <c r="AD1709" s="32" t="str">
        <f t="shared" si="473"/>
        <v/>
      </c>
      <c r="AF1709" s="5" t="str">
        <f t="shared" si="474"/>
        <v>mulyadi44195</v>
      </c>
      <c r="AG1709" s="5" t="str">
        <f t="shared" si="475"/>
        <v>BMJ 04344195UTARADAY</v>
      </c>
      <c r="AH1709" s="5" t="str">
        <f t="shared" si="476"/>
        <v>mulyadi44195UTARADAY</v>
      </c>
      <c r="AI1709" s="5" t="str">
        <f t="shared" si="477"/>
        <v>BMJ 04344195DAY</v>
      </c>
      <c r="AJ1709" s="5" t="str">
        <f t="shared" si="478"/>
        <v>mulyadi44195DAY</v>
      </c>
      <c r="AK1709" s="5" t="str">
        <f t="shared" si="479"/>
        <v>mulyadiBMJ II</v>
      </c>
      <c r="AL1709" s="5" t="str">
        <f t="shared" si="481"/>
        <v>8UTARA</v>
      </c>
      <c r="AM1709" s="5" t="str">
        <f t="shared" si="482"/>
        <v>7 &gt;UTARA12 RODA</v>
      </c>
      <c r="AN1709" s="5" t="str">
        <f t="shared" si="483"/>
        <v>mulyadiBMJ II7 &gt;UTARA12 RODA</v>
      </c>
      <c r="AO1709" s="5" t="str">
        <f t="shared" si="484"/>
        <v>mulyadi7 &gt;UTARA12 RODA</v>
      </c>
      <c r="AP1709" s="5" t="str">
        <f t="shared" si="485"/>
        <v>44195DAY</v>
      </c>
    </row>
    <row r="1710" spans="1:42" x14ac:dyDescent="0.3">
      <c r="A1710" s="33">
        <v>1</v>
      </c>
      <c r="B1710" s="33"/>
      <c r="C1710" s="70">
        <v>44195</v>
      </c>
      <c r="D1710" s="71" t="s">
        <v>19</v>
      </c>
      <c r="E1710" s="70">
        <v>44195</v>
      </c>
      <c r="F1710" s="71">
        <v>5159502</v>
      </c>
      <c r="G1710" s="33" t="s">
        <v>20</v>
      </c>
      <c r="H1710" s="33" t="s">
        <v>21</v>
      </c>
      <c r="I1710" s="33" t="s">
        <v>45</v>
      </c>
      <c r="J1710" s="33" t="s">
        <v>46</v>
      </c>
      <c r="K1710" s="63" t="s">
        <v>107</v>
      </c>
      <c r="L1710" s="32" t="str">
        <f t="shared" si="486"/>
        <v>CGE370</v>
      </c>
      <c r="M1710" s="32" t="str">
        <f t="shared" si="487"/>
        <v>BMJ II</v>
      </c>
      <c r="N1710" s="32" t="str">
        <f t="shared" si="488"/>
        <v>12 RODA</v>
      </c>
      <c r="O1710" s="146">
        <v>0.35642361111111115</v>
      </c>
      <c r="P1710" s="65">
        <v>0.35642361111111115</v>
      </c>
      <c r="Q1710" s="65"/>
      <c r="R1710" s="66">
        <v>1</v>
      </c>
      <c r="S1710" s="66">
        <v>45340</v>
      </c>
      <c r="T1710" s="66">
        <v>16900</v>
      </c>
      <c r="U1710" s="67">
        <f t="shared" si="480"/>
        <v>28.44</v>
      </c>
      <c r="V1710" s="66">
        <f t="shared" si="471"/>
        <v>576677.88000000012</v>
      </c>
      <c r="W1710" s="66" t="str">
        <f t="shared" si="472"/>
        <v>1 &gt; 4</v>
      </c>
      <c r="X1710" s="66">
        <f>A1710+SUMIFS(Presensi!F:F,Presensi!E:E,'Entry Data'!AP1710)</f>
        <v>1</v>
      </c>
      <c r="Y1710" s="66">
        <f>IFERROR(INDEX('Retasi Pricing'!F:F,MATCH('Entry Data'!AM1710,'Retasi Pricing'!E:E,0))*X1710,"")</f>
        <v>27500</v>
      </c>
      <c r="Z1710" s="62" t="s">
        <v>26</v>
      </c>
      <c r="AA1710" s="62" t="s">
        <v>27</v>
      </c>
      <c r="AB1710" s="32"/>
      <c r="AC1710" s="32" t="s">
        <v>198</v>
      </c>
      <c r="AD1710" s="32" t="str">
        <f t="shared" si="473"/>
        <v/>
      </c>
      <c r="AF1710" s="5" t="str">
        <f t="shared" si="474"/>
        <v>mustamin44195</v>
      </c>
      <c r="AG1710" s="5" t="str">
        <f t="shared" si="475"/>
        <v>BMJ 04444195UTARADAY</v>
      </c>
      <c r="AH1710" s="5" t="str">
        <f t="shared" si="476"/>
        <v>mustamin44195UTARADAY</v>
      </c>
      <c r="AI1710" s="5" t="str">
        <f t="shared" si="477"/>
        <v>BMJ 04444195DAY</v>
      </c>
      <c r="AJ1710" s="5" t="str">
        <f t="shared" si="478"/>
        <v>mustamin44195DAY</v>
      </c>
      <c r="AK1710" s="5" t="str">
        <f t="shared" si="479"/>
        <v>mustaminBMJ II</v>
      </c>
      <c r="AL1710" s="5" t="str">
        <f t="shared" si="481"/>
        <v>1UTARA</v>
      </c>
      <c r="AM1710" s="5" t="str">
        <f t="shared" si="482"/>
        <v>1 &gt; 4UTARA12 RODA</v>
      </c>
      <c r="AN1710" s="5" t="str">
        <f t="shared" si="483"/>
        <v>mustaminBMJ II1 &gt; 4UTARA12 RODA</v>
      </c>
      <c r="AO1710" s="5" t="str">
        <f t="shared" si="484"/>
        <v>mustamin1 &gt; 4UTARA12 RODA</v>
      </c>
      <c r="AP1710" s="5" t="str">
        <f t="shared" si="485"/>
        <v>44195DAY</v>
      </c>
    </row>
    <row r="1711" spans="1:42" x14ac:dyDescent="0.3">
      <c r="A1711" s="33">
        <v>1</v>
      </c>
      <c r="B1711" s="33"/>
      <c r="C1711" s="70">
        <v>44195</v>
      </c>
      <c r="D1711" s="71" t="s">
        <v>19</v>
      </c>
      <c r="E1711" s="70">
        <v>44195</v>
      </c>
      <c r="F1711" s="71">
        <v>5159579</v>
      </c>
      <c r="G1711" s="33" t="s">
        <v>20</v>
      </c>
      <c r="H1711" s="33" t="s">
        <v>21</v>
      </c>
      <c r="I1711" s="33" t="s">
        <v>45</v>
      </c>
      <c r="J1711" s="33" t="s">
        <v>46</v>
      </c>
      <c r="K1711" s="63" t="s">
        <v>107</v>
      </c>
      <c r="L1711" s="32" t="str">
        <f t="shared" si="486"/>
        <v>CGE370</v>
      </c>
      <c r="M1711" s="32" t="str">
        <f t="shared" si="487"/>
        <v>BMJ II</v>
      </c>
      <c r="N1711" s="32" t="str">
        <f t="shared" si="488"/>
        <v>12 RODA</v>
      </c>
      <c r="O1711" s="146">
        <v>0.411099537037037</v>
      </c>
      <c r="P1711" s="65">
        <v>0.411099537037037</v>
      </c>
      <c r="Q1711" s="65"/>
      <c r="R1711" s="66">
        <v>2</v>
      </c>
      <c r="S1711" s="66">
        <v>45000</v>
      </c>
      <c r="T1711" s="66">
        <v>16900</v>
      </c>
      <c r="U1711" s="67">
        <f t="shared" si="480"/>
        <v>28.1</v>
      </c>
      <c r="V1711" s="66">
        <f t="shared" si="471"/>
        <v>569783.70000000007</v>
      </c>
      <c r="W1711" s="66" t="str">
        <f t="shared" si="472"/>
        <v>1 &gt; 4</v>
      </c>
      <c r="X1711" s="66">
        <f>A1711+SUMIFS(Presensi!F:F,Presensi!E:E,'Entry Data'!AP1711)</f>
        <v>1</v>
      </c>
      <c r="Y1711" s="66">
        <f>IFERROR(INDEX('Retasi Pricing'!F:F,MATCH('Entry Data'!AM1711,'Retasi Pricing'!E:E,0))*X1711,"")</f>
        <v>27500</v>
      </c>
      <c r="Z1711" s="62" t="s">
        <v>26</v>
      </c>
      <c r="AA1711" s="62" t="s">
        <v>27</v>
      </c>
      <c r="AB1711" s="32"/>
      <c r="AC1711" s="32" t="s">
        <v>198</v>
      </c>
      <c r="AD1711" s="32" t="str">
        <f t="shared" si="473"/>
        <v/>
      </c>
      <c r="AF1711" s="5" t="str">
        <f t="shared" si="474"/>
        <v>mustamin44195</v>
      </c>
      <c r="AG1711" s="5" t="str">
        <f t="shared" si="475"/>
        <v>BMJ 04444195UTARADAY</v>
      </c>
      <c r="AH1711" s="5" t="str">
        <f t="shared" si="476"/>
        <v>mustamin44195UTARADAY</v>
      </c>
      <c r="AI1711" s="5" t="str">
        <f t="shared" si="477"/>
        <v>BMJ 04444195DAY</v>
      </c>
      <c r="AJ1711" s="5" t="str">
        <f t="shared" si="478"/>
        <v>mustamin44195DAY</v>
      </c>
      <c r="AK1711" s="5" t="str">
        <f t="shared" si="479"/>
        <v>mustaminBMJ II</v>
      </c>
      <c r="AL1711" s="5" t="str">
        <f t="shared" si="481"/>
        <v>2UTARA</v>
      </c>
      <c r="AM1711" s="5" t="str">
        <f t="shared" si="482"/>
        <v>1 &gt; 4UTARA12 RODA</v>
      </c>
      <c r="AN1711" s="5" t="str">
        <f t="shared" si="483"/>
        <v>mustaminBMJ II1 &gt; 4UTARA12 RODA</v>
      </c>
      <c r="AO1711" s="5" t="str">
        <f t="shared" si="484"/>
        <v>mustamin1 &gt; 4UTARA12 RODA</v>
      </c>
      <c r="AP1711" s="5" t="str">
        <f t="shared" si="485"/>
        <v>44195DAY</v>
      </c>
    </row>
    <row r="1712" spans="1:42" x14ac:dyDescent="0.3">
      <c r="A1712" s="33">
        <v>1</v>
      </c>
      <c r="B1712" s="33"/>
      <c r="C1712" s="70">
        <v>44195</v>
      </c>
      <c r="D1712" s="71" t="s">
        <v>19</v>
      </c>
      <c r="E1712" s="70">
        <v>44195</v>
      </c>
      <c r="F1712" s="71">
        <v>5159655</v>
      </c>
      <c r="G1712" s="33" t="s">
        <v>20</v>
      </c>
      <c r="H1712" s="33" t="s">
        <v>21</v>
      </c>
      <c r="I1712" s="33" t="s">
        <v>51</v>
      </c>
      <c r="J1712" s="33" t="s">
        <v>46</v>
      </c>
      <c r="K1712" s="63" t="s">
        <v>107</v>
      </c>
      <c r="L1712" s="32" t="str">
        <f t="shared" si="486"/>
        <v>CGE370</v>
      </c>
      <c r="M1712" s="32" t="str">
        <f t="shared" si="487"/>
        <v>BMJ II</v>
      </c>
      <c r="N1712" s="32" t="str">
        <f t="shared" si="488"/>
        <v>12 RODA</v>
      </c>
      <c r="O1712" s="146">
        <v>0.46275462962962965</v>
      </c>
      <c r="P1712" s="65">
        <v>0.46275462962962965</v>
      </c>
      <c r="Q1712" s="65"/>
      <c r="R1712" s="66">
        <v>3</v>
      </c>
      <c r="S1712" s="66">
        <v>45540</v>
      </c>
      <c r="T1712" s="66">
        <v>16900</v>
      </c>
      <c r="U1712" s="67">
        <f t="shared" si="480"/>
        <v>28.64</v>
      </c>
      <c r="V1712" s="66">
        <f t="shared" si="471"/>
        <v>580733.28</v>
      </c>
      <c r="W1712" s="66" t="str">
        <f t="shared" si="472"/>
        <v>1 &gt; 4</v>
      </c>
      <c r="X1712" s="66">
        <f>A1712+SUMIFS(Presensi!F:F,Presensi!E:E,'Entry Data'!AP1712)</f>
        <v>1</v>
      </c>
      <c r="Y1712" s="66">
        <f>IFERROR(INDEX('Retasi Pricing'!F:F,MATCH('Entry Data'!AM1712,'Retasi Pricing'!E:E,0))*X1712,"")</f>
        <v>27500</v>
      </c>
      <c r="Z1712" s="62" t="s">
        <v>26</v>
      </c>
      <c r="AA1712" s="62" t="s">
        <v>27</v>
      </c>
      <c r="AB1712" s="32"/>
      <c r="AC1712" s="32" t="s">
        <v>198</v>
      </c>
      <c r="AD1712" s="32" t="str">
        <f t="shared" si="473"/>
        <v/>
      </c>
      <c r="AF1712" s="5" t="str">
        <f t="shared" si="474"/>
        <v>mustamin44195</v>
      </c>
      <c r="AG1712" s="5" t="str">
        <f t="shared" si="475"/>
        <v>BMJ 04444195UTARADAY</v>
      </c>
      <c r="AH1712" s="5" t="str">
        <f t="shared" si="476"/>
        <v>mustamin44195UTARADAY</v>
      </c>
      <c r="AI1712" s="5" t="str">
        <f t="shared" si="477"/>
        <v>BMJ 04444195DAY</v>
      </c>
      <c r="AJ1712" s="5" t="str">
        <f t="shared" si="478"/>
        <v>mustamin44195DAY</v>
      </c>
      <c r="AK1712" s="5" t="str">
        <f t="shared" si="479"/>
        <v>mustaminBMJ II</v>
      </c>
      <c r="AL1712" s="5" t="str">
        <f t="shared" si="481"/>
        <v>3UTARA</v>
      </c>
      <c r="AM1712" s="5" t="str">
        <f t="shared" si="482"/>
        <v>1 &gt; 4UTARA12 RODA</v>
      </c>
      <c r="AN1712" s="5" t="str">
        <f t="shared" si="483"/>
        <v>mustaminBMJ II1 &gt; 4UTARA12 RODA</v>
      </c>
      <c r="AO1712" s="5" t="str">
        <f t="shared" si="484"/>
        <v>mustamin1 &gt; 4UTARA12 RODA</v>
      </c>
      <c r="AP1712" s="5" t="str">
        <f t="shared" si="485"/>
        <v>44195DAY</v>
      </c>
    </row>
    <row r="1713" spans="1:42" x14ac:dyDescent="0.3">
      <c r="A1713" s="33">
        <v>1</v>
      </c>
      <c r="B1713" s="33"/>
      <c r="C1713" s="70">
        <v>44195</v>
      </c>
      <c r="D1713" s="71" t="s">
        <v>19</v>
      </c>
      <c r="E1713" s="70">
        <v>44195</v>
      </c>
      <c r="F1713" s="71">
        <v>5159736</v>
      </c>
      <c r="G1713" s="33" t="s">
        <v>20</v>
      </c>
      <c r="H1713" s="33" t="s">
        <v>21</v>
      </c>
      <c r="I1713" s="33" t="s">
        <v>51</v>
      </c>
      <c r="J1713" s="33" t="s">
        <v>23</v>
      </c>
      <c r="K1713" s="63" t="s">
        <v>107</v>
      </c>
      <c r="L1713" s="32" t="str">
        <f t="shared" si="486"/>
        <v>CGE370</v>
      </c>
      <c r="M1713" s="32" t="str">
        <f t="shared" si="487"/>
        <v>BMJ II</v>
      </c>
      <c r="N1713" s="32" t="str">
        <f t="shared" si="488"/>
        <v>12 RODA</v>
      </c>
      <c r="O1713" s="146">
        <v>0.51956018518518521</v>
      </c>
      <c r="P1713" s="65">
        <v>0.51956018518518521</v>
      </c>
      <c r="Q1713" s="65"/>
      <c r="R1713" s="66">
        <v>4</v>
      </c>
      <c r="S1713" s="66">
        <v>44940</v>
      </c>
      <c r="T1713" s="66">
        <v>16900</v>
      </c>
      <c r="U1713" s="67">
        <f t="shared" si="480"/>
        <v>28.04</v>
      </c>
      <c r="V1713" s="66">
        <f t="shared" si="471"/>
        <v>568567.08000000007</v>
      </c>
      <c r="W1713" s="66" t="str">
        <f t="shared" si="472"/>
        <v>1 &gt; 4</v>
      </c>
      <c r="X1713" s="66">
        <f>A1713+SUMIFS(Presensi!F:F,Presensi!E:E,'Entry Data'!AP1713)</f>
        <v>1</v>
      </c>
      <c r="Y1713" s="66">
        <f>IFERROR(INDEX('Retasi Pricing'!F:F,MATCH('Entry Data'!AM1713,'Retasi Pricing'!E:E,0))*X1713,"")</f>
        <v>27500</v>
      </c>
      <c r="Z1713" s="62" t="s">
        <v>26</v>
      </c>
      <c r="AA1713" s="62" t="s">
        <v>27</v>
      </c>
      <c r="AB1713" s="32"/>
      <c r="AC1713" s="32" t="s">
        <v>198</v>
      </c>
      <c r="AD1713" s="32" t="str">
        <f t="shared" si="473"/>
        <v/>
      </c>
      <c r="AF1713" s="5" t="str">
        <f t="shared" si="474"/>
        <v>mustamin44195</v>
      </c>
      <c r="AG1713" s="5" t="str">
        <f t="shared" si="475"/>
        <v>BMJ 04444195UTARADAY</v>
      </c>
      <c r="AH1713" s="5" t="str">
        <f t="shared" si="476"/>
        <v>mustamin44195UTARADAY</v>
      </c>
      <c r="AI1713" s="5" t="str">
        <f t="shared" si="477"/>
        <v>BMJ 04444195DAY</v>
      </c>
      <c r="AJ1713" s="5" t="str">
        <f t="shared" si="478"/>
        <v>mustamin44195DAY</v>
      </c>
      <c r="AK1713" s="5" t="str">
        <f t="shared" si="479"/>
        <v>mustaminBMJ II</v>
      </c>
      <c r="AL1713" s="5" t="str">
        <f t="shared" si="481"/>
        <v>4UTARA</v>
      </c>
      <c r="AM1713" s="5" t="str">
        <f t="shared" si="482"/>
        <v>1 &gt; 4UTARA12 RODA</v>
      </c>
      <c r="AN1713" s="5" t="str">
        <f t="shared" si="483"/>
        <v>mustaminBMJ II1 &gt; 4UTARA12 RODA</v>
      </c>
      <c r="AO1713" s="5" t="str">
        <f t="shared" si="484"/>
        <v>mustamin1 &gt; 4UTARA12 RODA</v>
      </c>
      <c r="AP1713" s="5" t="str">
        <f t="shared" si="485"/>
        <v>44195DAY</v>
      </c>
    </row>
    <row r="1714" spans="1:42" x14ac:dyDescent="0.3">
      <c r="A1714" s="33">
        <v>1</v>
      </c>
      <c r="B1714" s="33"/>
      <c r="C1714" s="70">
        <v>44195</v>
      </c>
      <c r="D1714" s="71" t="s">
        <v>19</v>
      </c>
      <c r="E1714" s="70">
        <v>44195</v>
      </c>
      <c r="F1714" s="71">
        <v>5159828</v>
      </c>
      <c r="G1714" s="33" t="s">
        <v>20</v>
      </c>
      <c r="H1714" s="33" t="s">
        <v>21</v>
      </c>
      <c r="I1714" s="33" t="s">
        <v>51</v>
      </c>
      <c r="J1714" s="33" t="s">
        <v>23</v>
      </c>
      <c r="K1714" s="63" t="s">
        <v>107</v>
      </c>
      <c r="L1714" s="32" t="str">
        <f t="shared" si="486"/>
        <v>CGE370</v>
      </c>
      <c r="M1714" s="32" t="str">
        <f t="shared" si="487"/>
        <v>BMJ II</v>
      </c>
      <c r="N1714" s="32" t="str">
        <f t="shared" si="488"/>
        <v>12 RODA</v>
      </c>
      <c r="O1714" s="146">
        <v>0.59870370370370374</v>
      </c>
      <c r="P1714" s="65">
        <v>0.59870370370370374</v>
      </c>
      <c r="Q1714" s="65"/>
      <c r="R1714" s="66">
        <v>5</v>
      </c>
      <c r="S1714" s="66">
        <v>44220</v>
      </c>
      <c r="T1714" s="66">
        <v>16900</v>
      </c>
      <c r="U1714" s="67">
        <f t="shared" si="480"/>
        <v>27.32</v>
      </c>
      <c r="V1714" s="66">
        <f t="shared" si="471"/>
        <v>553967.64</v>
      </c>
      <c r="W1714" s="66" t="str">
        <f t="shared" si="472"/>
        <v>&gt; 5</v>
      </c>
      <c r="X1714" s="66">
        <f>A1714+SUMIFS(Presensi!F:F,Presensi!E:E,'Entry Data'!AP1714)</f>
        <v>1</v>
      </c>
      <c r="Y1714" s="66">
        <f>IFERROR(INDEX('Retasi Pricing'!F:F,MATCH('Entry Data'!AM1714,'Retasi Pricing'!E:E,0))*X1714,"")</f>
        <v>31200</v>
      </c>
      <c r="Z1714" s="62" t="s">
        <v>26</v>
      </c>
      <c r="AA1714" s="62" t="s">
        <v>27</v>
      </c>
      <c r="AB1714" s="32"/>
      <c r="AC1714" s="32" t="s">
        <v>198</v>
      </c>
      <c r="AD1714" s="32" t="str">
        <f t="shared" si="473"/>
        <v/>
      </c>
      <c r="AF1714" s="5" t="str">
        <f t="shared" si="474"/>
        <v>mustamin44195</v>
      </c>
      <c r="AG1714" s="5" t="str">
        <f t="shared" si="475"/>
        <v>BMJ 04444195UTARADAY</v>
      </c>
      <c r="AH1714" s="5" t="str">
        <f t="shared" si="476"/>
        <v>mustamin44195UTARADAY</v>
      </c>
      <c r="AI1714" s="5" t="str">
        <f t="shared" si="477"/>
        <v>BMJ 04444195DAY</v>
      </c>
      <c r="AJ1714" s="5" t="str">
        <f t="shared" si="478"/>
        <v>mustamin44195DAY</v>
      </c>
      <c r="AK1714" s="5" t="str">
        <f t="shared" si="479"/>
        <v>mustaminBMJ II</v>
      </c>
      <c r="AL1714" s="5" t="str">
        <f t="shared" si="481"/>
        <v>5UTARA</v>
      </c>
      <c r="AM1714" s="5" t="str">
        <f t="shared" si="482"/>
        <v>&gt; 5UTARA12 RODA</v>
      </c>
      <c r="AN1714" s="5" t="str">
        <f t="shared" si="483"/>
        <v>mustaminBMJ II&gt; 5UTARA12 RODA</v>
      </c>
      <c r="AO1714" s="5" t="str">
        <f t="shared" si="484"/>
        <v>mustamin&gt; 5UTARA12 RODA</v>
      </c>
      <c r="AP1714" s="5" t="str">
        <f t="shared" si="485"/>
        <v>44195DAY</v>
      </c>
    </row>
    <row r="1715" spans="1:42" x14ac:dyDescent="0.3">
      <c r="A1715" s="33">
        <v>1</v>
      </c>
      <c r="B1715" s="33"/>
      <c r="C1715" s="70">
        <v>44195</v>
      </c>
      <c r="D1715" s="71" t="s">
        <v>19</v>
      </c>
      <c r="E1715" s="70">
        <v>44195</v>
      </c>
      <c r="F1715" s="71">
        <v>5159912</v>
      </c>
      <c r="G1715" s="33" t="s">
        <v>20</v>
      </c>
      <c r="H1715" s="33" t="s">
        <v>21</v>
      </c>
      <c r="I1715" s="33" t="s">
        <v>45</v>
      </c>
      <c r="J1715" s="33" t="s">
        <v>46</v>
      </c>
      <c r="K1715" s="63" t="s">
        <v>107</v>
      </c>
      <c r="L1715" s="32" t="str">
        <f t="shared" si="486"/>
        <v>CGE370</v>
      </c>
      <c r="M1715" s="32" t="str">
        <f t="shared" si="487"/>
        <v>BMJ II</v>
      </c>
      <c r="N1715" s="32" t="str">
        <f t="shared" si="488"/>
        <v>12 RODA</v>
      </c>
      <c r="O1715" s="146">
        <v>0.65392361111111108</v>
      </c>
      <c r="P1715" s="65">
        <v>0.65392361111111108</v>
      </c>
      <c r="Q1715" s="65"/>
      <c r="R1715" s="66">
        <v>6</v>
      </c>
      <c r="S1715" s="66">
        <v>44780</v>
      </c>
      <c r="T1715" s="66">
        <v>16900</v>
      </c>
      <c r="U1715" s="67">
        <f t="shared" si="480"/>
        <v>27.88</v>
      </c>
      <c r="V1715" s="66">
        <f t="shared" si="471"/>
        <v>565322.76</v>
      </c>
      <c r="W1715" s="66" t="str">
        <f t="shared" si="472"/>
        <v>&gt; 6</v>
      </c>
      <c r="X1715" s="66">
        <f>A1715+SUMIFS(Presensi!F:F,Presensi!E:E,'Entry Data'!AP1715)</f>
        <v>1</v>
      </c>
      <c r="Y1715" s="66">
        <f>IFERROR(INDEX('Retasi Pricing'!F:F,MATCH('Entry Data'!AM1715,'Retasi Pricing'!E:E,0))*X1715,"")</f>
        <v>34450</v>
      </c>
      <c r="Z1715" s="62" t="s">
        <v>26</v>
      </c>
      <c r="AA1715" s="62" t="s">
        <v>27</v>
      </c>
      <c r="AB1715" s="32"/>
      <c r="AC1715" s="32" t="s">
        <v>198</v>
      </c>
      <c r="AD1715" s="32" t="str">
        <f t="shared" si="473"/>
        <v/>
      </c>
      <c r="AF1715" s="5" t="str">
        <f t="shared" si="474"/>
        <v>mustamin44195</v>
      </c>
      <c r="AG1715" s="5" t="str">
        <f t="shared" si="475"/>
        <v>BMJ 04444195UTARADAY</v>
      </c>
      <c r="AH1715" s="5" t="str">
        <f t="shared" si="476"/>
        <v>mustamin44195UTARADAY</v>
      </c>
      <c r="AI1715" s="5" t="str">
        <f t="shared" si="477"/>
        <v>BMJ 04444195DAY</v>
      </c>
      <c r="AJ1715" s="5" t="str">
        <f t="shared" si="478"/>
        <v>mustamin44195DAY</v>
      </c>
      <c r="AK1715" s="5" t="str">
        <f t="shared" si="479"/>
        <v>mustaminBMJ II</v>
      </c>
      <c r="AL1715" s="5" t="str">
        <f t="shared" si="481"/>
        <v>6UTARA</v>
      </c>
      <c r="AM1715" s="5" t="str">
        <f t="shared" si="482"/>
        <v>&gt; 6UTARA12 RODA</v>
      </c>
      <c r="AN1715" s="5" t="str">
        <f t="shared" si="483"/>
        <v>mustaminBMJ II&gt; 6UTARA12 RODA</v>
      </c>
      <c r="AO1715" s="5" t="str">
        <f t="shared" si="484"/>
        <v>mustamin&gt; 6UTARA12 RODA</v>
      </c>
      <c r="AP1715" s="5" t="str">
        <f t="shared" si="485"/>
        <v>44195DAY</v>
      </c>
    </row>
    <row r="1716" spans="1:42" x14ac:dyDescent="0.3">
      <c r="A1716" s="33">
        <v>1</v>
      </c>
      <c r="B1716" s="33"/>
      <c r="C1716" s="70">
        <v>44195</v>
      </c>
      <c r="D1716" s="71" t="s">
        <v>19</v>
      </c>
      <c r="E1716" s="70">
        <v>44195</v>
      </c>
      <c r="F1716" s="71">
        <v>5160030</v>
      </c>
      <c r="G1716" s="33" t="s">
        <v>20</v>
      </c>
      <c r="H1716" s="33" t="s">
        <v>21</v>
      </c>
      <c r="I1716" s="33" t="s">
        <v>45</v>
      </c>
      <c r="J1716" s="33" t="s">
        <v>46</v>
      </c>
      <c r="K1716" s="63" t="s">
        <v>107</v>
      </c>
      <c r="L1716" s="32" t="str">
        <f t="shared" si="486"/>
        <v>CGE370</v>
      </c>
      <c r="M1716" s="32" t="str">
        <f t="shared" si="487"/>
        <v>BMJ II</v>
      </c>
      <c r="N1716" s="32" t="str">
        <f t="shared" si="488"/>
        <v>12 RODA</v>
      </c>
      <c r="O1716" s="146">
        <v>0.74284722222222221</v>
      </c>
      <c r="P1716" s="65">
        <v>0.74284722222222221</v>
      </c>
      <c r="Q1716" s="65"/>
      <c r="R1716" s="66">
        <v>7</v>
      </c>
      <c r="S1716" s="66">
        <v>46700</v>
      </c>
      <c r="T1716" s="66">
        <v>16900</v>
      </c>
      <c r="U1716" s="67">
        <f t="shared" si="480"/>
        <v>29.8</v>
      </c>
      <c r="V1716" s="66">
        <f t="shared" si="471"/>
        <v>604254.6</v>
      </c>
      <c r="W1716" s="66" t="str">
        <f t="shared" si="472"/>
        <v>7 &gt;</v>
      </c>
      <c r="X1716" s="66">
        <f>A1716+SUMIFS(Presensi!F:F,Presensi!E:E,'Entry Data'!AP1716)</f>
        <v>1</v>
      </c>
      <c r="Y1716" s="66">
        <f>IFERROR(INDEX('Retasi Pricing'!F:F,MATCH('Entry Data'!AM1716,'Retasi Pricing'!E:E,0))*X1716,"")</f>
        <v>42000</v>
      </c>
      <c r="Z1716" s="62" t="s">
        <v>26</v>
      </c>
      <c r="AA1716" s="62" t="s">
        <v>27</v>
      </c>
      <c r="AB1716" s="32"/>
      <c r="AC1716" s="32" t="s">
        <v>198</v>
      </c>
      <c r="AD1716" s="32" t="str">
        <f t="shared" si="473"/>
        <v/>
      </c>
      <c r="AF1716" s="5" t="str">
        <f t="shared" si="474"/>
        <v>mustamin44195</v>
      </c>
      <c r="AG1716" s="5" t="str">
        <f t="shared" si="475"/>
        <v>BMJ 04444195UTARADAY</v>
      </c>
      <c r="AH1716" s="5" t="str">
        <f t="shared" si="476"/>
        <v>mustamin44195UTARADAY</v>
      </c>
      <c r="AI1716" s="5" t="str">
        <f t="shared" si="477"/>
        <v>BMJ 04444195DAY</v>
      </c>
      <c r="AJ1716" s="5" t="str">
        <f t="shared" si="478"/>
        <v>mustamin44195DAY</v>
      </c>
      <c r="AK1716" s="5" t="str">
        <f t="shared" si="479"/>
        <v>mustaminBMJ II</v>
      </c>
      <c r="AL1716" s="5" t="str">
        <f t="shared" si="481"/>
        <v>7UTARA</v>
      </c>
      <c r="AM1716" s="5" t="str">
        <f t="shared" si="482"/>
        <v>7 &gt;UTARA12 RODA</v>
      </c>
      <c r="AN1716" s="5" t="str">
        <f t="shared" si="483"/>
        <v>mustaminBMJ II7 &gt;UTARA12 RODA</v>
      </c>
      <c r="AO1716" s="5" t="str">
        <f t="shared" si="484"/>
        <v>mustamin7 &gt;UTARA12 RODA</v>
      </c>
      <c r="AP1716" s="5" t="str">
        <f t="shared" si="485"/>
        <v>44195DAY</v>
      </c>
    </row>
    <row r="1717" spans="1:42" x14ac:dyDescent="0.3">
      <c r="A1717" s="33">
        <v>1</v>
      </c>
      <c r="B1717" s="33"/>
      <c r="C1717" s="70">
        <v>44195</v>
      </c>
      <c r="D1717" s="71" t="s">
        <v>19</v>
      </c>
      <c r="E1717" s="70">
        <v>44195</v>
      </c>
      <c r="F1717" s="71">
        <v>5159543</v>
      </c>
      <c r="G1717" s="33" t="s">
        <v>20</v>
      </c>
      <c r="H1717" s="33" t="s">
        <v>21</v>
      </c>
      <c r="I1717" s="33" t="s">
        <v>45</v>
      </c>
      <c r="J1717" s="33" t="s">
        <v>46</v>
      </c>
      <c r="K1717" s="63" t="s">
        <v>36</v>
      </c>
      <c r="L1717" s="32" t="str">
        <f t="shared" si="486"/>
        <v>CGE370</v>
      </c>
      <c r="M1717" s="32" t="str">
        <f t="shared" si="487"/>
        <v>BMJ II</v>
      </c>
      <c r="N1717" s="32" t="str">
        <f t="shared" si="488"/>
        <v>12 RODA</v>
      </c>
      <c r="O1717" s="146">
        <v>0.38717592592592592</v>
      </c>
      <c r="P1717" s="65">
        <v>0.38717592592592592</v>
      </c>
      <c r="Q1717" s="65"/>
      <c r="R1717" s="66">
        <v>1</v>
      </c>
      <c r="S1717" s="66">
        <v>46500</v>
      </c>
      <c r="T1717" s="66">
        <v>17020</v>
      </c>
      <c r="U1717" s="67">
        <f t="shared" si="480"/>
        <v>29.48</v>
      </c>
      <c r="V1717" s="66">
        <f t="shared" si="471"/>
        <v>597765.96</v>
      </c>
      <c r="W1717" s="66" t="str">
        <f t="shared" si="472"/>
        <v>1 &gt; 4</v>
      </c>
      <c r="X1717" s="66">
        <f>A1717+SUMIFS(Presensi!F:F,Presensi!E:E,'Entry Data'!AP1717)</f>
        <v>1</v>
      </c>
      <c r="Y1717" s="66">
        <f>IFERROR(INDEX('Retasi Pricing'!F:F,MATCH('Entry Data'!AM1717,'Retasi Pricing'!E:E,0))*X1717,"")</f>
        <v>27500</v>
      </c>
      <c r="Z1717" s="62" t="s">
        <v>26</v>
      </c>
      <c r="AA1717" s="62" t="s">
        <v>27</v>
      </c>
      <c r="AB1717" s="32"/>
      <c r="AC1717" s="32" t="s">
        <v>131</v>
      </c>
      <c r="AD1717" s="32" t="str">
        <f t="shared" si="473"/>
        <v/>
      </c>
      <c r="AF1717" s="5" t="str">
        <f t="shared" si="474"/>
        <v>sofi'in44195</v>
      </c>
      <c r="AG1717" s="5" t="str">
        <f t="shared" si="475"/>
        <v>BMJ 04644195UTARADAY</v>
      </c>
      <c r="AH1717" s="5" t="str">
        <f t="shared" si="476"/>
        <v>sofi'in44195UTARADAY</v>
      </c>
      <c r="AI1717" s="5" t="str">
        <f t="shared" si="477"/>
        <v>BMJ 04644195DAY</v>
      </c>
      <c r="AJ1717" s="5" t="str">
        <f t="shared" si="478"/>
        <v>sofi'in44195DAY</v>
      </c>
      <c r="AK1717" s="5" t="str">
        <f t="shared" si="479"/>
        <v>sofi'inBMJ II</v>
      </c>
      <c r="AL1717" s="5" t="str">
        <f t="shared" si="481"/>
        <v>1UTARA</v>
      </c>
      <c r="AM1717" s="5" t="str">
        <f t="shared" si="482"/>
        <v>1 &gt; 4UTARA12 RODA</v>
      </c>
      <c r="AN1717" s="5" t="str">
        <f t="shared" si="483"/>
        <v>sofi'inBMJ II1 &gt; 4UTARA12 RODA</v>
      </c>
      <c r="AO1717" s="5" t="str">
        <f t="shared" si="484"/>
        <v>sofi'in1 &gt; 4UTARA12 RODA</v>
      </c>
      <c r="AP1717" s="5" t="str">
        <f t="shared" si="485"/>
        <v>44195DAY</v>
      </c>
    </row>
    <row r="1718" spans="1:42" x14ac:dyDescent="0.3">
      <c r="A1718" s="33">
        <v>1</v>
      </c>
      <c r="B1718" s="33"/>
      <c r="C1718" s="70">
        <v>44195</v>
      </c>
      <c r="D1718" s="71" t="s">
        <v>19</v>
      </c>
      <c r="E1718" s="70">
        <v>44195</v>
      </c>
      <c r="F1718" s="71">
        <v>5159625</v>
      </c>
      <c r="G1718" s="33" t="s">
        <v>20</v>
      </c>
      <c r="H1718" s="33" t="s">
        <v>21</v>
      </c>
      <c r="I1718" s="33" t="s">
        <v>45</v>
      </c>
      <c r="J1718" s="33" t="s">
        <v>46</v>
      </c>
      <c r="K1718" s="63" t="s">
        <v>36</v>
      </c>
      <c r="L1718" s="32" t="str">
        <f t="shared" si="486"/>
        <v>CGE370</v>
      </c>
      <c r="M1718" s="32" t="str">
        <f t="shared" si="487"/>
        <v>BMJ II</v>
      </c>
      <c r="N1718" s="32" t="str">
        <f t="shared" si="488"/>
        <v>12 RODA</v>
      </c>
      <c r="O1718" s="146">
        <v>0.4450925925925926</v>
      </c>
      <c r="P1718" s="65">
        <v>0.4450925925925926</v>
      </c>
      <c r="Q1718" s="65"/>
      <c r="R1718" s="66">
        <v>2</v>
      </c>
      <c r="S1718" s="66">
        <v>46940</v>
      </c>
      <c r="T1718" s="66">
        <v>17020</v>
      </c>
      <c r="U1718" s="67">
        <f t="shared" si="480"/>
        <v>29.92</v>
      </c>
      <c r="V1718" s="66">
        <f t="shared" si="471"/>
        <v>606687.84000000008</v>
      </c>
      <c r="W1718" s="66" t="str">
        <f t="shared" si="472"/>
        <v>1 &gt; 4</v>
      </c>
      <c r="X1718" s="66">
        <f>A1718+SUMIFS(Presensi!F:F,Presensi!E:E,'Entry Data'!AP1718)</f>
        <v>1</v>
      </c>
      <c r="Y1718" s="66">
        <f>IFERROR(INDEX('Retasi Pricing'!F:F,MATCH('Entry Data'!AM1718,'Retasi Pricing'!E:E,0))*X1718,"")</f>
        <v>27500</v>
      </c>
      <c r="Z1718" s="62" t="s">
        <v>26</v>
      </c>
      <c r="AA1718" s="62" t="s">
        <v>27</v>
      </c>
      <c r="AB1718" s="32"/>
      <c r="AC1718" s="32" t="s">
        <v>131</v>
      </c>
      <c r="AD1718" s="32" t="str">
        <f t="shared" si="473"/>
        <v/>
      </c>
      <c r="AF1718" s="5" t="str">
        <f t="shared" si="474"/>
        <v>sofi'in44195</v>
      </c>
      <c r="AG1718" s="5" t="str">
        <f t="shared" si="475"/>
        <v>BMJ 04644195UTARADAY</v>
      </c>
      <c r="AH1718" s="5" t="str">
        <f t="shared" si="476"/>
        <v>sofi'in44195UTARADAY</v>
      </c>
      <c r="AI1718" s="5" t="str">
        <f t="shared" si="477"/>
        <v>BMJ 04644195DAY</v>
      </c>
      <c r="AJ1718" s="5" t="str">
        <f t="shared" si="478"/>
        <v>sofi'in44195DAY</v>
      </c>
      <c r="AK1718" s="5" t="str">
        <f t="shared" si="479"/>
        <v>sofi'inBMJ II</v>
      </c>
      <c r="AL1718" s="5" t="str">
        <f t="shared" si="481"/>
        <v>2UTARA</v>
      </c>
      <c r="AM1718" s="5" t="str">
        <f t="shared" si="482"/>
        <v>1 &gt; 4UTARA12 RODA</v>
      </c>
      <c r="AN1718" s="5" t="str">
        <f t="shared" si="483"/>
        <v>sofi'inBMJ II1 &gt; 4UTARA12 RODA</v>
      </c>
      <c r="AO1718" s="5" t="str">
        <f t="shared" si="484"/>
        <v>sofi'in1 &gt; 4UTARA12 RODA</v>
      </c>
      <c r="AP1718" s="5" t="str">
        <f t="shared" si="485"/>
        <v>44195DAY</v>
      </c>
    </row>
    <row r="1719" spans="1:42" x14ac:dyDescent="0.3">
      <c r="A1719" s="33">
        <v>1</v>
      </c>
      <c r="B1719" s="33"/>
      <c r="C1719" s="70">
        <v>44195</v>
      </c>
      <c r="D1719" s="71" t="s">
        <v>19</v>
      </c>
      <c r="E1719" s="70">
        <v>44195</v>
      </c>
      <c r="F1719" s="71">
        <v>5159733</v>
      </c>
      <c r="G1719" s="33" t="s">
        <v>20</v>
      </c>
      <c r="H1719" s="33" t="s">
        <v>21</v>
      </c>
      <c r="I1719" s="33" t="s">
        <v>45</v>
      </c>
      <c r="J1719" s="33" t="s">
        <v>46</v>
      </c>
      <c r="K1719" s="63" t="s">
        <v>36</v>
      </c>
      <c r="L1719" s="32" t="str">
        <f t="shared" si="486"/>
        <v>CGE370</v>
      </c>
      <c r="M1719" s="32" t="str">
        <f t="shared" si="487"/>
        <v>BMJ II</v>
      </c>
      <c r="N1719" s="32" t="str">
        <f t="shared" si="488"/>
        <v>12 RODA</v>
      </c>
      <c r="O1719" s="146">
        <v>0.51543981481481482</v>
      </c>
      <c r="P1719" s="65">
        <v>0.51543981481481482</v>
      </c>
      <c r="Q1719" s="65"/>
      <c r="R1719" s="66">
        <v>3</v>
      </c>
      <c r="S1719" s="66">
        <v>46300</v>
      </c>
      <c r="T1719" s="66">
        <v>17020</v>
      </c>
      <c r="U1719" s="67">
        <f t="shared" si="480"/>
        <v>29.28</v>
      </c>
      <c r="V1719" s="66">
        <f t="shared" si="471"/>
        <v>593710.56000000006</v>
      </c>
      <c r="W1719" s="66" t="str">
        <f t="shared" si="472"/>
        <v>1 &gt; 4</v>
      </c>
      <c r="X1719" s="66">
        <f>A1719+SUMIFS(Presensi!F:F,Presensi!E:E,'Entry Data'!AP1719)</f>
        <v>1</v>
      </c>
      <c r="Y1719" s="66">
        <f>IFERROR(INDEX('Retasi Pricing'!F:F,MATCH('Entry Data'!AM1719,'Retasi Pricing'!E:E,0))*X1719,"")</f>
        <v>27500</v>
      </c>
      <c r="Z1719" s="62" t="s">
        <v>26</v>
      </c>
      <c r="AA1719" s="62" t="s">
        <v>27</v>
      </c>
      <c r="AB1719" s="32"/>
      <c r="AC1719" s="32" t="s">
        <v>131</v>
      </c>
      <c r="AD1719" s="32" t="str">
        <f t="shared" si="473"/>
        <v/>
      </c>
      <c r="AF1719" s="5" t="str">
        <f t="shared" si="474"/>
        <v>sofi'in44195</v>
      </c>
      <c r="AG1719" s="5" t="str">
        <f t="shared" si="475"/>
        <v>BMJ 04644195UTARADAY</v>
      </c>
      <c r="AH1719" s="5" t="str">
        <f t="shared" si="476"/>
        <v>sofi'in44195UTARADAY</v>
      </c>
      <c r="AI1719" s="5" t="str">
        <f t="shared" si="477"/>
        <v>BMJ 04644195DAY</v>
      </c>
      <c r="AJ1719" s="5" t="str">
        <f t="shared" si="478"/>
        <v>sofi'in44195DAY</v>
      </c>
      <c r="AK1719" s="5" t="str">
        <f t="shared" si="479"/>
        <v>sofi'inBMJ II</v>
      </c>
      <c r="AL1719" s="5" t="str">
        <f t="shared" si="481"/>
        <v>3UTARA</v>
      </c>
      <c r="AM1719" s="5" t="str">
        <f t="shared" si="482"/>
        <v>1 &gt; 4UTARA12 RODA</v>
      </c>
      <c r="AN1719" s="5" t="str">
        <f t="shared" si="483"/>
        <v>sofi'inBMJ II1 &gt; 4UTARA12 RODA</v>
      </c>
      <c r="AO1719" s="5" t="str">
        <f t="shared" si="484"/>
        <v>sofi'in1 &gt; 4UTARA12 RODA</v>
      </c>
      <c r="AP1719" s="5" t="str">
        <f t="shared" si="485"/>
        <v>44195DAY</v>
      </c>
    </row>
    <row r="1720" spans="1:42" x14ac:dyDescent="0.3">
      <c r="A1720" s="33">
        <v>1</v>
      </c>
      <c r="B1720" s="33"/>
      <c r="C1720" s="70">
        <v>44195</v>
      </c>
      <c r="D1720" s="71" t="s">
        <v>19</v>
      </c>
      <c r="E1720" s="70">
        <v>44195</v>
      </c>
      <c r="F1720" s="71">
        <v>5159915</v>
      </c>
      <c r="G1720" s="33" t="s">
        <v>20</v>
      </c>
      <c r="H1720" s="33" t="s">
        <v>21</v>
      </c>
      <c r="I1720" s="33" t="s">
        <v>45</v>
      </c>
      <c r="J1720" s="33" t="s">
        <v>46</v>
      </c>
      <c r="K1720" s="63" t="s">
        <v>36</v>
      </c>
      <c r="L1720" s="32" t="str">
        <f t="shared" si="486"/>
        <v>CGE370</v>
      </c>
      <c r="M1720" s="32" t="str">
        <f t="shared" si="487"/>
        <v>BMJ II</v>
      </c>
      <c r="N1720" s="32" t="str">
        <f t="shared" si="488"/>
        <v>12 RODA</v>
      </c>
      <c r="O1720" s="146">
        <v>0.65569444444444447</v>
      </c>
      <c r="P1720" s="65">
        <v>0.65569444444444447</v>
      </c>
      <c r="Q1720" s="65"/>
      <c r="R1720" s="66">
        <v>4</v>
      </c>
      <c r="S1720" s="66">
        <v>47000</v>
      </c>
      <c r="T1720" s="66">
        <v>17020</v>
      </c>
      <c r="U1720" s="67">
        <f t="shared" si="480"/>
        <v>29.98</v>
      </c>
      <c r="V1720" s="66">
        <f t="shared" si="471"/>
        <v>607904.46</v>
      </c>
      <c r="W1720" s="66" t="str">
        <f t="shared" si="472"/>
        <v>1 &gt; 4</v>
      </c>
      <c r="X1720" s="66">
        <f>A1720+SUMIFS(Presensi!F:F,Presensi!E:E,'Entry Data'!AP1720)</f>
        <v>1</v>
      </c>
      <c r="Y1720" s="66">
        <f>IFERROR(INDEX('Retasi Pricing'!F:F,MATCH('Entry Data'!AM1720,'Retasi Pricing'!E:E,0))*X1720,"")</f>
        <v>27500</v>
      </c>
      <c r="Z1720" s="62" t="s">
        <v>26</v>
      </c>
      <c r="AA1720" s="62" t="s">
        <v>27</v>
      </c>
      <c r="AB1720" s="32"/>
      <c r="AC1720" s="32" t="s">
        <v>131</v>
      </c>
      <c r="AD1720" s="32" t="str">
        <f t="shared" si="473"/>
        <v/>
      </c>
      <c r="AF1720" s="5" t="str">
        <f t="shared" si="474"/>
        <v>sofi'in44195</v>
      </c>
      <c r="AG1720" s="5" t="str">
        <f t="shared" si="475"/>
        <v>BMJ 04644195UTARADAY</v>
      </c>
      <c r="AH1720" s="5" t="str">
        <f t="shared" si="476"/>
        <v>sofi'in44195UTARADAY</v>
      </c>
      <c r="AI1720" s="5" t="str">
        <f t="shared" si="477"/>
        <v>BMJ 04644195DAY</v>
      </c>
      <c r="AJ1720" s="5" t="str">
        <f t="shared" si="478"/>
        <v>sofi'in44195DAY</v>
      </c>
      <c r="AK1720" s="5" t="str">
        <f t="shared" si="479"/>
        <v>sofi'inBMJ II</v>
      </c>
      <c r="AL1720" s="5" t="str">
        <f t="shared" si="481"/>
        <v>4UTARA</v>
      </c>
      <c r="AM1720" s="5" t="str">
        <f t="shared" si="482"/>
        <v>1 &gt; 4UTARA12 RODA</v>
      </c>
      <c r="AN1720" s="5" t="str">
        <f t="shared" si="483"/>
        <v>sofi'inBMJ II1 &gt; 4UTARA12 RODA</v>
      </c>
      <c r="AO1720" s="5" t="str">
        <f t="shared" si="484"/>
        <v>sofi'in1 &gt; 4UTARA12 RODA</v>
      </c>
      <c r="AP1720" s="5" t="str">
        <f t="shared" si="485"/>
        <v>44195DAY</v>
      </c>
    </row>
    <row r="1721" spans="1:42" x14ac:dyDescent="0.3">
      <c r="A1721" s="33">
        <v>1</v>
      </c>
      <c r="B1721" s="33"/>
      <c r="C1721" s="70">
        <v>44195</v>
      </c>
      <c r="D1721" s="71" t="s">
        <v>19</v>
      </c>
      <c r="E1721" s="70">
        <v>44195</v>
      </c>
      <c r="F1721" s="71">
        <v>5160016</v>
      </c>
      <c r="G1721" s="33" t="s">
        <v>20</v>
      </c>
      <c r="H1721" s="33" t="s">
        <v>21</v>
      </c>
      <c r="I1721" s="33" t="s">
        <v>45</v>
      </c>
      <c r="J1721" s="33" t="s">
        <v>46</v>
      </c>
      <c r="K1721" s="63" t="s">
        <v>36</v>
      </c>
      <c r="L1721" s="32" t="str">
        <f t="shared" si="486"/>
        <v>CGE370</v>
      </c>
      <c r="M1721" s="32" t="str">
        <f t="shared" si="487"/>
        <v>BMJ II</v>
      </c>
      <c r="N1721" s="32" t="str">
        <f t="shared" si="488"/>
        <v>12 RODA</v>
      </c>
      <c r="O1721" s="146">
        <v>0.72932870370370362</v>
      </c>
      <c r="P1721" s="65">
        <v>0.72932870370370362</v>
      </c>
      <c r="Q1721" s="65"/>
      <c r="R1721" s="66">
        <v>5</v>
      </c>
      <c r="S1721" s="66">
        <v>46480</v>
      </c>
      <c r="T1721" s="66">
        <v>17020</v>
      </c>
      <c r="U1721" s="67">
        <f t="shared" si="480"/>
        <v>29.46</v>
      </c>
      <c r="V1721" s="66">
        <f t="shared" si="471"/>
        <v>597360.41999999993</v>
      </c>
      <c r="W1721" s="66" t="str">
        <f t="shared" si="472"/>
        <v>&gt; 5</v>
      </c>
      <c r="X1721" s="66">
        <f>A1721+SUMIFS(Presensi!F:F,Presensi!E:E,'Entry Data'!AP1721)</f>
        <v>1</v>
      </c>
      <c r="Y1721" s="66">
        <f>IFERROR(INDEX('Retasi Pricing'!F:F,MATCH('Entry Data'!AM1721,'Retasi Pricing'!E:E,0))*X1721,"")</f>
        <v>31200</v>
      </c>
      <c r="Z1721" s="62" t="s">
        <v>26</v>
      </c>
      <c r="AA1721" s="62" t="s">
        <v>27</v>
      </c>
      <c r="AB1721" s="32"/>
      <c r="AC1721" s="32" t="s">
        <v>131</v>
      </c>
      <c r="AD1721" s="32" t="str">
        <f t="shared" si="473"/>
        <v/>
      </c>
      <c r="AF1721" s="5" t="str">
        <f t="shared" si="474"/>
        <v>sofi'in44195</v>
      </c>
      <c r="AG1721" s="5" t="str">
        <f t="shared" si="475"/>
        <v>BMJ 04644195UTARADAY</v>
      </c>
      <c r="AH1721" s="5" t="str">
        <f t="shared" si="476"/>
        <v>sofi'in44195UTARADAY</v>
      </c>
      <c r="AI1721" s="5" t="str">
        <f t="shared" si="477"/>
        <v>BMJ 04644195DAY</v>
      </c>
      <c r="AJ1721" s="5" t="str">
        <f t="shared" si="478"/>
        <v>sofi'in44195DAY</v>
      </c>
      <c r="AK1721" s="5" t="str">
        <f t="shared" si="479"/>
        <v>sofi'inBMJ II</v>
      </c>
      <c r="AL1721" s="5" t="str">
        <f t="shared" si="481"/>
        <v>5UTARA</v>
      </c>
      <c r="AM1721" s="5" t="str">
        <f t="shared" si="482"/>
        <v>&gt; 5UTARA12 RODA</v>
      </c>
      <c r="AN1721" s="5" t="str">
        <f t="shared" si="483"/>
        <v>sofi'inBMJ II&gt; 5UTARA12 RODA</v>
      </c>
      <c r="AO1721" s="5" t="str">
        <f t="shared" si="484"/>
        <v>sofi'in&gt; 5UTARA12 RODA</v>
      </c>
      <c r="AP1721" s="5" t="str">
        <f t="shared" si="485"/>
        <v>44195DAY</v>
      </c>
    </row>
    <row r="1722" spans="1:42" x14ac:dyDescent="0.3">
      <c r="A1722" s="33">
        <v>1</v>
      </c>
      <c r="B1722" s="33"/>
      <c r="C1722" s="70">
        <v>44195</v>
      </c>
      <c r="D1722" s="71" t="s">
        <v>19</v>
      </c>
      <c r="E1722" s="70">
        <v>44195</v>
      </c>
      <c r="F1722" s="71">
        <v>5160005</v>
      </c>
      <c r="G1722" s="33" t="s">
        <v>20</v>
      </c>
      <c r="H1722" s="33" t="s">
        <v>21</v>
      </c>
      <c r="I1722" s="33" t="s">
        <v>45</v>
      </c>
      <c r="J1722" s="33" t="s">
        <v>46</v>
      </c>
      <c r="K1722" s="63" t="s">
        <v>41</v>
      </c>
      <c r="L1722" s="32" t="str">
        <f t="shared" si="486"/>
        <v>AXOR4843</v>
      </c>
      <c r="M1722" s="32" t="str">
        <f t="shared" si="487"/>
        <v>BMJ II</v>
      </c>
      <c r="N1722" s="32" t="str">
        <f t="shared" si="488"/>
        <v>12 RODA</v>
      </c>
      <c r="O1722" s="146">
        <v>0.71778935185185189</v>
      </c>
      <c r="P1722" s="65">
        <v>0.71778935185185189</v>
      </c>
      <c r="Q1722" s="65"/>
      <c r="R1722" s="66">
        <v>1</v>
      </c>
      <c r="S1722" s="66">
        <v>51220</v>
      </c>
      <c r="T1722" s="66">
        <v>20800</v>
      </c>
      <c r="U1722" s="67">
        <f t="shared" si="480"/>
        <v>30.42</v>
      </c>
      <c r="V1722" s="66">
        <f t="shared" si="471"/>
        <v>616826.34000000008</v>
      </c>
      <c r="W1722" s="66" t="str">
        <f t="shared" si="472"/>
        <v>1 &gt; 4</v>
      </c>
      <c r="X1722" s="66">
        <f>A1722+SUMIFS(Presensi!F:F,Presensi!E:E,'Entry Data'!AP1722)</f>
        <v>1</v>
      </c>
      <c r="Y1722" s="66">
        <f>IFERROR(INDEX('Retasi Pricing'!F:F,MATCH('Entry Data'!AM1722,'Retasi Pricing'!E:E,0))*X1722,"")</f>
        <v>27500</v>
      </c>
      <c r="Z1722" s="62" t="s">
        <v>26</v>
      </c>
      <c r="AA1722" s="62" t="s">
        <v>27</v>
      </c>
      <c r="AB1722" s="32"/>
      <c r="AC1722" s="32" t="s">
        <v>124</v>
      </c>
      <c r="AD1722" s="32" t="str">
        <f t="shared" si="473"/>
        <v/>
      </c>
      <c r="AF1722" s="5" t="str">
        <f t="shared" si="474"/>
        <v>rahman44195</v>
      </c>
      <c r="AG1722" s="5" t="str">
        <f t="shared" si="475"/>
        <v>BMJ 04744195UTARADAY</v>
      </c>
      <c r="AH1722" s="5" t="str">
        <f t="shared" si="476"/>
        <v>rahman44195UTARADAY</v>
      </c>
      <c r="AI1722" s="5" t="str">
        <f t="shared" si="477"/>
        <v>BMJ 04744195DAY</v>
      </c>
      <c r="AJ1722" s="5" t="str">
        <f t="shared" si="478"/>
        <v>rahman44195DAY</v>
      </c>
      <c r="AK1722" s="5" t="str">
        <f t="shared" si="479"/>
        <v>rahmanBMJ II</v>
      </c>
      <c r="AL1722" s="5" t="str">
        <f t="shared" si="481"/>
        <v>1UTARA</v>
      </c>
      <c r="AM1722" s="5" t="str">
        <f t="shared" si="482"/>
        <v>1 &gt; 4UTARA12 RODA</v>
      </c>
      <c r="AN1722" s="5" t="str">
        <f t="shared" si="483"/>
        <v>rahmanBMJ II1 &gt; 4UTARA12 RODA</v>
      </c>
      <c r="AO1722" s="5" t="str">
        <f t="shared" si="484"/>
        <v>rahman1 &gt; 4UTARA12 RODA</v>
      </c>
      <c r="AP1722" s="5" t="str">
        <f t="shared" si="485"/>
        <v>44195DAY</v>
      </c>
    </row>
    <row r="1723" spans="1:42" x14ac:dyDescent="0.3">
      <c r="A1723" s="33">
        <v>1</v>
      </c>
      <c r="B1723" s="33"/>
      <c r="C1723" s="70">
        <v>44195</v>
      </c>
      <c r="D1723" s="71" t="s">
        <v>19</v>
      </c>
      <c r="E1723" s="70">
        <v>44195</v>
      </c>
      <c r="F1723" s="71">
        <v>5159486</v>
      </c>
      <c r="G1723" s="33" t="s">
        <v>20</v>
      </c>
      <c r="H1723" s="33" t="s">
        <v>21</v>
      </c>
      <c r="I1723" s="33" t="s">
        <v>51</v>
      </c>
      <c r="J1723" s="33" t="s">
        <v>23</v>
      </c>
      <c r="K1723" s="63" t="s">
        <v>57</v>
      </c>
      <c r="L1723" s="32" t="str">
        <f t="shared" si="486"/>
        <v>AXOR4843</v>
      </c>
      <c r="M1723" s="32" t="str">
        <f t="shared" si="487"/>
        <v>BMJ II</v>
      </c>
      <c r="N1723" s="32" t="str">
        <f t="shared" si="488"/>
        <v>12 RODA</v>
      </c>
      <c r="O1723" s="146">
        <v>0.3452662037037037</v>
      </c>
      <c r="P1723" s="65">
        <v>0.3452662037037037</v>
      </c>
      <c r="Q1723" s="65"/>
      <c r="R1723" s="66">
        <v>1</v>
      </c>
      <c r="S1723" s="66">
        <v>52000</v>
      </c>
      <c r="T1723" s="66">
        <v>19920</v>
      </c>
      <c r="U1723" s="67">
        <f t="shared" si="480"/>
        <v>32.08</v>
      </c>
      <c r="V1723" s="66">
        <f t="shared" si="471"/>
        <v>650486.15999999992</v>
      </c>
      <c r="W1723" s="66" t="str">
        <f t="shared" si="472"/>
        <v>1 &gt; 4</v>
      </c>
      <c r="X1723" s="66">
        <f>A1723+SUMIFS(Presensi!F:F,Presensi!E:E,'Entry Data'!AP1723)</f>
        <v>1</v>
      </c>
      <c r="Y1723" s="66">
        <f>IFERROR(INDEX('Retasi Pricing'!F:F,MATCH('Entry Data'!AM1723,'Retasi Pricing'!E:E,0))*X1723,"")</f>
        <v>27500</v>
      </c>
      <c r="Z1723" s="62" t="s">
        <v>26</v>
      </c>
      <c r="AA1723" s="62" t="s">
        <v>27</v>
      </c>
      <c r="AB1723" s="32"/>
      <c r="AC1723" s="32" t="s">
        <v>217</v>
      </c>
      <c r="AD1723" s="32" t="str">
        <f t="shared" si="473"/>
        <v/>
      </c>
      <c r="AF1723" s="5" t="str">
        <f t="shared" si="474"/>
        <v>agus suwantono44195</v>
      </c>
      <c r="AG1723" s="5" t="str">
        <f t="shared" si="475"/>
        <v>BMJ 05044195UTARADAY</v>
      </c>
      <c r="AH1723" s="5" t="str">
        <f t="shared" si="476"/>
        <v>agus suwantono44195UTARADAY</v>
      </c>
      <c r="AI1723" s="5" t="str">
        <f t="shared" si="477"/>
        <v>BMJ 05044195DAY</v>
      </c>
      <c r="AJ1723" s="5" t="str">
        <f t="shared" si="478"/>
        <v>agus suwantono44195DAY</v>
      </c>
      <c r="AK1723" s="5" t="str">
        <f t="shared" si="479"/>
        <v>agus suwantonoBMJ II</v>
      </c>
      <c r="AL1723" s="5" t="str">
        <f t="shared" si="481"/>
        <v>1UTARA</v>
      </c>
      <c r="AM1723" s="5" t="str">
        <f t="shared" si="482"/>
        <v>1 &gt; 4UTARA12 RODA</v>
      </c>
      <c r="AN1723" s="5" t="str">
        <f t="shared" si="483"/>
        <v>agus suwantonoBMJ II1 &gt; 4UTARA12 RODA</v>
      </c>
      <c r="AO1723" s="5" t="str">
        <f t="shared" si="484"/>
        <v>agus suwantono1 &gt; 4UTARA12 RODA</v>
      </c>
      <c r="AP1723" s="5" t="str">
        <f t="shared" si="485"/>
        <v>44195DAY</v>
      </c>
    </row>
    <row r="1724" spans="1:42" x14ac:dyDescent="0.3">
      <c r="A1724" s="33">
        <v>1</v>
      </c>
      <c r="B1724" s="33"/>
      <c r="C1724" s="70">
        <v>44195</v>
      </c>
      <c r="D1724" s="71" t="s">
        <v>19</v>
      </c>
      <c r="E1724" s="70">
        <v>44195</v>
      </c>
      <c r="F1724" s="71">
        <v>5159573</v>
      </c>
      <c r="G1724" s="33" t="s">
        <v>20</v>
      </c>
      <c r="H1724" s="33" t="s">
        <v>21</v>
      </c>
      <c r="I1724" s="33" t="s">
        <v>51</v>
      </c>
      <c r="J1724" s="33" t="s">
        <v>23</v>
      </c>
      <c r="K1724" s="63" t="s">
        <v>57</v>
      </c>
      <c r="L1724" s="32" t="str">
        <f t="shared" si="486"/>
        <v>AXOR4843</v>
      </c>
      <c r="M1724" s="32" t="str">
        <f t="shared" si="487"/>
        <v>BMJ II</v>
      </c>
      <c r="N1724" s="32" t="str">
        <f t="shared" si="488"/>
        <v>12 RODA</v>
      </c>
      <c r="O1724" s="146">
        <v>0.40605324074074073</v>
      </c>
      <c r="P1724" s="65">
        <v>0.40605324074074073</v>
      </c>
      <c r="Q1724" s="65"/>
      <c r="R1724" s="66">
        <v>2</v>
      </c>
      <c r="S1724" s="66">
        <v>53160</v>
      </c>
      <c r="T1724" s="66">
        <v>19920</v>
      </c>
      <c r="U1724" s="67">
        <f t="shared" si="480"/>
        <v>33.24</v>
      </c>
      <c r="V1724" s="66">
        <f t="shared" si="471"/>
        <v>674007.4800000001</v>
      </c>
      <c r="W1724" s="66" t="str">
        <f t="shared" si="472"/>
        <v>1 &gt; 4</v>
      </c>
      <c r="X1724" s="66">
        <f>A1724+SUMIFS(Presensi!F:F,Presensi!E:E,'Entry Data'!AP1724)</f>
        <v>1</v>
      </c>
      <c r="Y1724" s="66">
        <f>IFERROR(INDEX('Retasi Pricing'!F:F,MATCH('Entry Data'!AM1724,'Retasi Pricing'!E:E,0))*X1724,"")</f>
        <v>27500</v>
      </c>
      <c r="Z1724" s="62" t="s">
        <v>26</v>
      </c>
      <c r="AA1724" s="62" t="s">
        <v>27</v>
      </c>
      <c r="AB1724" s="32"/>
      <c r="AC1724" s="32" t="s">
        <v>217</v>
      </c>
      <c r="AD1724" s="32" t="str">
        <f t="shared" si="473"/>
        <v/>
      </c>
      <c r="AF1724" s="5" t="str">
        <f t="shared" si="474"/>
        <v>agus suwantono44195</v>
      </c>
      <c r="AG1724" s="5" t="str">
        <f t="shared" si="475"/>
        <v>BMJ 05044195UTARADAY</v>
      </c>
      <c r="AH1724" s="5" t="str">
        <f t="shared" si="476"/>
        <v>agus suwantono44195UTARADAY</v>
      </c>
      <c r="AI1724" s="5" t="str">
        <f t="shared" si="477"/>
        <v>BMJ 05044195DAY</v>
      </c>
      <c r="AJ1724" s="5" t="str">
        <f t="shared" si="478"/>
        <v>agus suwantono44195DAY</v>
      </c>
      <c r="AK1724" s="5" t="str">
        <f t="shared" si="479"/>
        <v>agus suwantonoBMJ II</v>
      </c>
      <c r="AL1724" s="5" t="str">
        <f t="shared" si="481"/>
        <v>2UTARA</v>
      </c>
      <c r="AM1724" s="5" t="str">
        <f t="shared" si="482"/>
        <v>1 &gt; 4UTARA12 RODA</v>
      </c>
      <c r="AN1724" s="5" t="str">
        <f t="shared" si="483"/>
        <v>agus suwantonoBMJ II1 &gt; 4UTARA12 RODA</v>
      </c>
      <c r="AO1724" s="5" t="str">
        <f t="shared" si="484"/>
        <v>agus suwantono1 &gt; 4UTARA12 RODA</v>
      </c>
      <c r="AP1724" s="5" t="str">
        <f t="shared" si="485"/>
        <v>44195DAY</v>
      </c>
    </row>
    <row r="1725" spans="1:42" x14ac:dyDescent="0.3">
      <c r="A1725" s="33">
        <v>1</v>
      </c>
      <c r="B1725" s="33"/>
      <c r="C1725" s="70">
        <v>44195</v>
      </c>
      <c r="D1725" s="71" t="s">
        <v>19</v>
      </c>
      <c r="E1725" s="70">
        <v>44195</v>
      </c>
      <c r="F1725" s="71">
        <v>5159660</v>
      </c>
      <c r="G1725" s="33" t="s">
        <v>20</v>
      </c>
      <c r="H1725" s="33" t="s">
        <v>21</v>
      </c>
      <c r="I1725" s="33" t="s">
        <v>45</v>
      </c>
      <c r="J1725" s="33" t="s">
        <v>46</v>
      </c>
      <c r="K1725" s="63" t="s">
        <v>57</v>
      </c>
      <c r="L1725" s="32" t="str">
        <f t="shared" si="486"/>
        <v>AXOR4843</v>
      </c>
      <c r="M1725" s="32" t="str">
        <f t="shared" si="487"/>
        <v>BMJ II</v>
      </c>
      <c r="N1725" s="32" t="str">
        <f t="shared" si="488"/>
        <v>12 RODA</v>
      </c>
      <c r="O1725" s="146">
        <v>0.46719907407407407</v>
      </c>
      <c r="P1725" s="65">
        <v>0.46719907407407407</v>
      </c>
      <c r="Q1725" s="65"/>
      <c r="R1725" s="66">
        <v>3</v>
      </c>
      <c r="S1725" s="66">
        <v>51960</v>
      </c>
      <c r="T1725" s="66">
        <v>19920</v>
      </c>
      <c r="U1725" s="67">
        <f t="shared" si="480"/>
        <v>32.04</v>
      </c>
      <c r="V1725" s="66">
        <f t="shared" si="471"/>
        <v>649675.08000000007</v>
      </c>
      <c r="W1725" s="66" t="str">
        <f t="shared" si="472"/>
        <v>1 &gt; 4</v>
      </c>
      <c r="X1725" s="66">
        <f>A1725+SUMIFS(Presensi!F:F,Presensi!E:E,'Entry Data'!AP1725)</f>
        <v>1</v>
      </c>
      <c r="Y1725" s="66">
        <f>IFERROR(INDEX('Retasi Pricing'!F:F,MATCH('Entry Data'!AM1725,'Retasi Pricing'!E:E,0))*X1725,"")</f>
        <v>27500</v>
      </c>
      <c r="Z1725" s="62" t="s">
        <v>26</v>
      </c>
      <c r="AA1725" s="62" t="s">
        <v>27</v>
      </c>
      <c r="AB1725" s="32"/>
      <c r="AC1725" s="32" t="s">
        <v>217</v>
      </c>
      <c r="AD1725" s="32" t="str">
        <f t="shared" si="473"/>
        <v/>
      </c>
      <c r="AF1725" s="5" t="str">
        <f t="shared" si="474"/>
        <v>agus suwantono44195</v>
      </c>
      <c r="AG1725" s="5" t="str">
        <f t="shared" si="475"/>
        <v>BMJ 05044195UTARADAY</v>
      </c>
      <c r="AH1725" s="5" t="str">
        <f t="shared" si="476"/>
        <v>agus suwantono44195UTARADAY</v>
      </c>
      <c r="AI1725" s="5" t="str">
        <f t="shared" si="477"/>
        <v>BMJ 05044195DAY</v>
      </c>
      <c r="AJ1725" s="5" t="str">
        <f t="shared" si="478"/>
        <v>agus suwantono44195DAY</v>
      </c>
      <c r="AK1725" s="5" t="str">
        <f t="shared" si="479"/>
        <v>agus suwantonoBMJ II</v>
      </c>
      <c r="AL1725" s="5" t="str">
        <f t="shared" si="481"/>
        <v>3UTARA</v>
      </c>
      <c r="AM1725" s="5" t="str">
        <f t="shared" si="482"/>
        <v>1 &gt; 4UTARA12 RODA</v>
      </c>
      <c r="AN1725" s="5" t="str">
        <f t="shared" si="483"/>
        <v>agus suwantonoBMJ II1 &gt; 4UTARA12 RODA</v>
      </c>
      <c r="AO1725" s="5" t="str">
        <f t="shared" si="484"/>
        <v>agus suwantono1 &gt; 4UTARA12 RODA</v>
      </c>
      <c r="AP1725" s="5" t="str">
        <f t="shared" si="485"/>
        <v>44195DAY</v>
      </c>
    </row>
    <row r="1726" spans="1:42" x14ac:dyDescent="0.3">
      <c r="A1726" s="33">
        <v>1</v>
      </c>
      <c r="B1726" s="33"/>
      <c r="C1726" s="70">
        <v>44195</v>
      </c>
      <c r="D1726" s="71" t="s">
        <v>19</v>
      </c>
      <c r="E1726" s="70">
        <v>44195</v>
      </c>
      <c r="F1726" s="71">
        <v>5159754</v>
      </c>
      <c r="G1726" s="33" t="s">
        <v>20</v>
      </c>
      <c r="H1726" s="33" t="s">
        <v>21</v>
      </c>
      <c r="I1726" s="33" t="s">
        <v>51</v>
      </c>
      <c r="J1726" s="33" t="s">
        <v>46</v>
      </c>
      <c r="K1726" s="63" t="s">
        <v>57</v>
      </c>
      <c r="L1726" s="32" t="str">
        <f t="shared" si="486"/>
        <v>AXOR4843</v>
      </c>
      <c r="M1726" s="32" t="str">
        <f t="shared" si="487"/>
        <v>BMJ II</v>
      </c>
      <c r="N1726" s="32" t="str">
        <f t="shared" si="488"/>
        <v>12 RODA</v>
      </c>
      <c r="O1726" s="146">
        <v>0.5357291666666667</v>
      </c>
      <c r="P1726" s="65">
        <v>0.5357291666666667</v>
      </c>
      <c r="Q1726" s="65"/>
      <c r="R1726" s="66">
        <v>4</v>
      </c>
      <c r="S1726" s="66">
        <v>52100</v>
      </c>
      <c r="T1726" s="66">
        <v>19920</v>
      </c>
      <c r="U1726" s="67">
        <f t="shared" si="480"/>
        <v>32.18</v>
      </c>
      <c r="V1726" s="66">
        <f t="shared" si="471"/>
        <v>652513.86</v>
      </c>
      <c r="W1726" s="66" t="str">
        <f t="shared" si="472"/>
        <v>1 &gt; 4</v>
      </c>
      <c r="X1726" s="66">
        <f>A1726+SUMIFS(Presensi!F:F,Presensi!E:E,'Entry Data'!AP1726)</f>
        <v>1</v>
      </c>
      <c r="Y1726" s="66">
        <f>IFERROR(INDEX('Retasi Pricing'!F:F,MATCH('Entry Data'!AM1726,'Retasi Pricing'!E:E,0))*X1726,"")</f>
        <v>27500</v>
      </c>
      <c r="Z1726" s="62" t="s">
        <v>26</v>
      </c>
      <c r="AA1726" s="62" t="s">
        <v>27</v>
      </c>
      <c r="AB1726" s="32"/>
      <c r="AC1726" s="32" t="s">
        <v>217</v>
      </c>
      <c r="AD1726" s="32" t="str">
        <f t="shared" si="473"/>
        <v/>
      </c>
      <c r="AF1726" s="5" t="str">
        <f t="shared" si="474"/>
        <v>agus suwantono44195</v>
      </c>
      <c r="AG1726" s="5" t="str">
        <f t="shared" si="475"/>
        <v>BMJ 05044195UTARADAY</v>
      </c>
      <c r="AH1726" s="5" t="str">
        <f t="shared" si="476"/>
        <v>agus suwantono44195UTARADAY</v>
      </c>
      <c r="AI1726" s="5" t="str">
        <f t="shared" si="477"/>
        <v>BMJ 05044195DAY</v>
      </c>
      <c r="AJ1726" s="5" t="str">
        <f t="shared" si="478"/>
        <v>agus suwantono44195DAY</v>
      </c>
      <c r="AK1726" s="5" t="str">
        <f t="shared" si="479"/>
        <v>agus suwantonoBMJ II</v>
      </c>
      <c r="AL1726" s="5" t="str">
        <f t="shared" si="481"/>
        <v>4UTARA</v>
      </c>
      <c r="AM1726" s="5" t="str">
        <f t="shared" si="482"/>
        <v>1 &gt; 4UTARA12 RODA</v>
      </c>
      <c r="AN1726" s="5" t="str">
        <f t="shared" si="483"/>
        <v>agus suwantonoBMJ II1 &gt; 4UTARA12 RODA</v>
      </c>
      <c r="AO1726" s="5" t="str">
        <f t="shared" si="484"/>
        <v>agus suwantono1 &gt; 4UTARA12 RODA</v>
      </c>
      <c r="AP1726" s="5" t="str">
        <f t="shared" si="485"/>
        <v>44195DAY</v>
      </c>
    </row>
    <row r="1727" spans="1:42" x14ac:dyDescent="0.3">
      <c r="A1727" s="33">
        <v>1</v>
      </c>
      <c r="B1727" s="33"/>
      <c r="C1727" s="70">
        <v>44195</v>
      </c>
      <c r="D1727" s="71" t="s">
        <v>19</v>
      </c>
      <c r="E1727" s="70">
        <v>44195</v>
      </c>
      <c r="F1727" s="71">
        <v>5159856</v>
      </c>
      <c r="G1727" s="33" t="s">
        <v>20</v>
      </c>
      <c r="H1727" s="33" t="s">
        <v>21</v>
      </c>
      <c r="I1727" s="33" t="s">
        <v>45</v>
      </c>
      <c r="J1727" s="33" t="s">
        <v>46</v>
      </c>
      <c r="K1727" s="63" t="s">
        <v>57</v>
      </c>
      <c r="L1727" s="32" t="str">
        <f t="shared" si="486"/>
        <v>AXOR4843</v>
      </c>
      <c r="M1727" s="32" t="str">
        <f t="shared" si="487"/>
        <v>BMJ II</v>
      </c>
      <c r="N1727" s="32" t="str">
        <f t="shared" si="488"/>
        <v>12 RODA</v>
      </c>
      <c r="O1727" s="146">
        <v>0.61664351851851851</v>
      </c>
      <c r="P1727" s="65">
        <v>0.61664351851851851</v>
      </c>
      <c r="Q1727" s="65"/>
      <c r="R1727" s="66">
        <v>5</v>
      </c>
      <c r="S1727" s="66">
        <v>52020</v>
      </c>
      <c r="T1727" s="66">
        <v>19920</v>
      </c>
      <c r="U1727" s="67">
        <f t="shared" si="480"/>
        <v>32.1</v>
      </c>
      <c r="V1727" s="66">
        <f t="shared" si="471"/>
        <v>650891.70000000007</v>
      </c>
      <c r="W1727" s="66" t="str">
        <f t="shared" si="472"/>
        <v>&gt; 5</v>
      </c>
      <c r="X1727" s="66">
        <f>A1727+SUMIFS(Presensi!F:F,Presensi!E:E,'Entry Data'!AP1727)</f>
        <v>1</v>
      </c>
      <c r="Y1727" s="66">
        <f>IFERROR(INDEX('Retasi Pricing'!F:F,MATCH('Entry Data'!AM1727,'Retasi Pricing'!E:E,0))*X1727,"")</f>
        <v>31200</v>
      </c>
      <c r="Z1727" s="62" t="s">
        <v>26</v>
      </c>
      <c r="AA1727" s="62" t="s">
        <v>27</v>
      </c>
      <c r="AB1727" s="32"/>
      <c r="AC1727" s="32" t="s">
        <v>217</v>
      </c>
      <c r="AD1727" s="32" t="str">
        <f t="shared" si="473"/>
        <v/>
      </c>
      <c r="AF1727" s="5" t="str">
        <f t="shared" si="474"/>
        <v>agus suwantono44195</v>
      </c>
      <c r="AG1727" s="5" t="str">
        <f t="shared" si="475"/>
        <v>BMJ 05044195UTARADAY</v>
      </c>
      <c r="AH1727" s="5" t="str">
        <f t="shared" si="476"/>
        <v>agus suwantono44195UTARADAY</v>
      </c>
      <c r="AI1727" s="5" t="str">
        <f t="shared" si="477"/>
        <v>BMJ 05044195DAY</v>
      </c>
      <c r="AJ1727" s="5" t="str">
        <f t="shared" si="478"/>
        <v>agus suwantono44195DAY</v>
      </c>
      <c r="AK1727" s="5" t="str">
        <f t="shared" si="479"/>
        <v>agus suwantonoBMJ II</v>
      </c>
      <c r="AL1727" s="5" t="str">
        <f t="shared" si="481"/>
        <v>5UTARA</v>
      </c>
      <c r="AM1727" s="5" t="str">
        <f t="shared" si="482"/>
        <v>&gt; 5UTARA12 RODA</v>
      </c>
      <c r="AN1727" s="5" t="str">
        <f t="shared" si="483"/>
        <v>agus suwantonoBMJ II&gt; 5UTARA12 RODA</v>
      </c>
      <c r="AO1727" s="5" t="str">
        <f t="shared" si="484"/>
        <v>agus suwantono&gt; 5UTARA12 RODA</v>
      </c>
      <c r="AP1727" s="5" t="str">
        <f t="shared" si="485"/>
        <v>44195DAY</v>
      </c>
    </row>
    <row r="1728" spans="1:42" x14ac:dyDescent="0.3">
      <c r="A1728" s="33">
        <v>1</v>
      </c>
      <c r="B1728" s="33"/>
      <c r="C1728" s="70">
        <v>44195</v>
      </c>
      <c r="D1728" s="71" t="s">
        <v>19</v>
      </c>
      <c r="E1728" s="70">
        <v>44195</v>
      </c>
      <c r="F1728" s="71">
        <v>5159964</v>
      </c>
      <c r="G1728" s="33" t="s">
        <v>20</v>
      </c>
      <c r="H1728" s="33" t="s">
        <v>21</v>
      </c>
      <c r="I1728" s="33" t="s">
        <v>45</v>
      </c>
      <c r="J1728" s="33" t="s">
        <v>46</v>
      </c>
      <c r="K1728" s="63" t="s">
        <v>57</v>
      </c>
      <c r="L1728" s="32" t="str">
        <f t="shared" si="486"/>
        <v>AXOR4843</v>
      </c>
      <c r="M1728" s="32" t="str">
        <f t="shared" si="487"/>
        <v>BMJ II</v>
      </c>
      <c r="N1728" s="32" t="str">
        <f t="shared" si="488"/>
        <v>12 RODA</v>
      </c>
      <c r="O1728" s="146">
        <v>0.68752314814814808</v>
      </c>
      <c r="P1728" s="65">
        <v>0.68752314814814808</v>
      </c>
      <c r="Q1728" s="65"/>
      <c r="R1728" s="66">
        <v>6</v>
      </c>
      <c r="S1728" s="66">
        <v>50480</v>
      </c>
      <c r="T1728" s="66">
        <v>19920</v>
      </c>
      <c r="U1728" s="67">
        <f t="shared" si="480"/>
        <v>30.56</v>
      </c>
      <c r="V1728" s="66">
        <f t="shared" si="471"/>
        <v>619665.11999999988</v>
      </c>
      <c r="W1728" s="66" t="str">
        <f t="shared" si="472"/>
        <v>&gt; 6</v>
      </c>
      <c r="X1728" s="66">
        <f>A1728+SUMIFS(Presensi!F:F,Presensi!E:E,'Entry Data'!AP1728)</f>
        <v>1</v>
      </c>
      <c r="Y1728" s="66">
        <f>IFERROR(INDEX('Retasi Pricing'!F:F,MATCH('Entry Data'!AM1728,'Retasi Pricing'!E:E,0))*X1728,"")</f>
        <v>34450</v>
      </c>
      <c r="Z1728" s="62" t="s">
        <v>26</v>
      </c>
      <c r="AA1728" s="62" t="s">
        <v>27</v>
      </c>
      <c r="AB1728" s="32"/>
      <c r="AC1728" s="32" t="s">
        <v>217</v>
      </c>
      <c r="AD1728" s="32" t="str">
        <f t="shared" si="473"/>
        <v/>
      </c>
      <c r="AF1728" s="5" t="str">
        <f t="shared" si="474"/>
        <v>agus suwantono44195</v>
      </c>
      <c r="AG1728" s="5" t="str">
        <f t="shared" si="475"/>
        <v>BMJ 05044195UTARADAY</v>
      </c>
      <c r="AH1728" s="5" t="str">
        <f t="shared" si="476"/>
        <v>agus suwantono44195UTARADAY</v>
      </c>
      <c r="AI1728" s="5" t="str">
        <f t="shared" si="477"/>
        <v>BMJ 05044195DAY</v>
      </c>
      <c r="AJ1728" s="5" t="str">
        <f t="shared" si="478"/>
        <v>agus suwantono44195DAY</v>
      </c>
      <c r="AK1728" s="5" t="str">
        <f t="shared" si="479"/>
        <v>agus suwantonoBMJ II</v>
      </c>
      <c r="AL1728" s="5" t="str">
        <f t="shared" si="481"/>
        <v>6UTARA</v>
      </c>
      <c r="AM1728" s="5" t="str">
        <f t="shared" si="482"/>
        <v>&gt; 6UTARA12 RODA</v>
      </c>
      <c r="AN1728" s="5" t="str">
        <f t="shared" si="483"/>
        <v>agus suwantonoBMJ II&gt; 6UTARA12 RODA</v>
      </c>
      <c r="AO1728" s="5" t="str">
        <f t="shared" si="484"/>
        <v>agus suwantono&gt; 6UTARA12 RODA</v>
      </c>
      <c r="AP1728" s="5" t="str">
        <f t="shared" si="485"/>
        <v>44195DAY</v>
      </c>
    </row>
    <row r="1729" spans="1:42" x14ac:dyDescent="0.3">
      <c r="A1729" s="33">
        <v>1</v>
      </c>
      <c r="B1729" s="33"/>
      <c r="C1729" s="70">
        <v>44195</v>
      </c>
      <c r="D1729" s="71" t="s">
        <v>19</v>
      </c>
      <c r="E1729" s="70">
        <v>44195</v>
      </c>
      <c r="F1729" s="71">
        <v>5160034</v>
      </c>
      <c r="G1729" s="33" t="s">
        <v>20</v>
      </c>
      <c r="H1729" s="33" t="s">
        <v>21</v>
      </c>
      <c r="I1729" s="33" t="s">
        <v>51</v>
      </c>
      <c r="J1729" s="33" t="s">
        <v>46</v>
      </c>
      <c r="K1729" s="63" t="s">
        <v>57</v>
      </c>
      <c r="L1729" s="32" t="str">
        <f t="shared" si="486"/>
        <v>AXOR4843</v>
      </c>
      <c r="M1729" s="32" t="str">
        <f t="shared" si="487"/>
        <v>BMJ II</v>
      </c>
      <c r="N1729" s="32" t="str">
        <f t="shared" si="488"/>
        <v>12 RODA</v>
      </c>
      <c r="O1729" s="146">
        <v>0.74754629629629632</v>
      </c>
      <c r="P1729" s="65">
        <v>0.74754629629629632</v>
      </c>
      <c r="Q1729" s="65"/>
      <c r="R1729" s="66">
        <v>7</v>
      </c>
      <c r="S1729" s="66">
        <v>50140</v>
      </c>
      <c r="T1729" s="66">
        <v>19920</v>
      </c>
      <c r="U1729" s="67">
        <f t="shared" si="480"/>
        <v>30.22</v>
      </c>
      <c r="V1729" s="66">
        <f t="shared" si="471"/>
        <v>612770.93999999994</v>
      </c>
      <c r="W1729" s="66" t="str">
        <f t="shared" si="472"/>
        <v>7 &gt;</v>
      </c>
      <c r="X1729" s="66">
        <f>A1729+SUMIFS(Presensi!F:F,Presensi!E:E,'Entry Data'!AP1729)</f>
        <v>1</v>
      </c>
      <c r="Y1729" s="66">
        <f>IFERROR(INDEX('Retasi Pricing'!F:F,MATCH('Entry Data'!AM1729,'Retasi Pricing'!E:E,0))*X1729,"")</f>
        <v>42000</v>
      </c>
      <c r="Z1729" s="62" t="s">
        <v>26</v>
      </c>
      <c r="AA1729" s="62" t="s">
        <v>27</v>
      </c>
      <c r="AB1729" s="32"/>
      <c r="AC1729" s="32" t="s">
        <v>217</v>
      </c>
      <c r="AD1729" s="32" t="str">
        <f t="shared" si="473"/>
        <v/>
      </c>
      <c r="AF1729" s="5" t="str">
        <f t="shared" si="474"/>
        <v>agus suwantono44195</v>
      </c>
      <c r="AG1729" s="5" t="str">
        <f t="shared" si="475"/>
        <v>BMJ 05044195UTARADAY</v>
      </c>
      <c r="AH1729" s="5" t="str">
        <f t="shared" si="476"/>
        <v>agus suwantono44195UTARADAY</v>
      </c>
      <c r="AI1729" s="5" t="str">
        <f t="shared" si="477"/>
        <v>BMJ 05044195DAY</v>
      </c>
      <c r="AJ1729" s="5" t="str">
        <f t="shared" si="478"/>
        <v>agus suwantono44195DAY</v>
      </c>
      <c r="AK1729" s="5" t="str">
        <f t="shared" si="479"/>
        <v>agus suwantonoBMJ II</v>
      </c>
      <c r="AL1729" s="5" t="str">
        <f t="shared" si="481"/>
        <v>7UTARA</v>
      </c>
      <c r="AM1729" s="5" t="str">
        <f t="shared" si="482"/>
        <v>7 &gt;UTARA12 RODA</v>
      </c>
      <c r="AN1729" s="5" t="str">
        <f t="shared" si="483"/>
        <v>agus suwantonoBMJ II7 &gt;UTARA12 RODA</v>
      </c>
      <c r="AO1729" s="5" t="str">
        <f t="shared" si="484"/>
        <v>agus suwantono7 &gt;UTARA12 RODA</v>
      </c>
      <c r="AP1729" s="5" t="str">
        <f t="shared" si="485"/>
        <v>44195DAY</v>
      </c>
    </row>
    <row r="1730" spans="1:42" x14ac:dyDescent="0.3">
      <c r="A1730" s="33">
        <v>1</v>
      </c>
      <c r="B1730" s="33"/>
      <c r="C1730" s="70">
        <v>44195</v>
      </c>
      <c r="D1730" s="71" t="s">
        <v>19</v>
      </c>
      <c r="E1730" s="70">
        <v>44195</v>
      </c>
      <c r="F1730" s="71">
        <v>5160037</v>
      </c>
      <c r="G1730" s="33" t="s">
        <v>20</v>
      </c>
      <c r="H1730" s="33" t="s">
        <v>21</v>
      </c>
      <c r="I1730" s="33" t="s">
        <v>51</v>
      </c>
      <c r="J1730" s="33" t="s">
        <v>46</v>
      </c>
      <c r="K1730" s="63" t="s">
        <v>60</v>
      </c>
      <c r="L1730" s="32" t="str">
        <f t="shared" si="486"/>
        <v>AXOR4843</v>
      </c>
      <c r="M1730" s="32" t="str">
        <f t="shared" si="487"/>
        <v>BMJ II</v>
      </c>
      <c r="N1730" s="32" t="str">
        <f t="shared" si="488"/>
        <v>12 RODA</v>
      </c>
      <c r="O1730" s="146">
        <v>0.74921296296296302</v>
      </c>
      <c r="P1730" s="65">
        <v>0.74921296296296302</v>
      </c>
      <c r="Q1730" s="65"/>
      <c r="R1730" s="66">
        <v>1</v>
      </c>
      <c r="S1730" s="66">
        <v>50200</v>
      </c>
      <c r="T1730" s="66">
        <v>19940</v>
      </c>
      <c r="U1730" s="67">
        <f t="shared" si="480"/>
        <v>30.26</v>
      </c>
      <c r="V1730" s="66">
        <f t="shared" si="471"/>
        <v>613582.02</v>
      </c>
      <c r="W1730" s="66" t="str">
        <f t="shared" si="472"/>
        <v>1 &gt; 4</v>
      </c>
      <c r="X1730" s="66">
        <f>A1730+SUMIFS(Presensi!F:F,Presensi!E:E,'Entry Data'!AP1730)</f>
        <v>1</v>
      </c>
      <c r="Y1730" s="66">
        <f>IFERROR(INDEX('Retasi Pricing'!F:F,MATCH('Entry Data'!AM1730,'Retasi Pricing'!E:E,0))*X1730,"")</f>
        <v>27500</v>
      </c>
      <c r="Z1730" s="62" t="s">
        <v>26</v>
      </c>
      <c r="AA1730" s="62" t="s">
        <v>27</v>
      </c>
      <c r="AB1730" s="32"/>
      <c r="AC1730" s="32" t="s">
        <v>200</v>
      </c>
      <c r="AD1730" s="32" t="str">
        <f t="shared" si="473"/>
        <v/>
      </c>
      <c r="AF1730" s="5" t="str">
        <f t="shared" si="474"/>
        <v>teguh sugeng44195</v>
      </c>
      <c r="AG1730" s="5" t="str">
        <f t="shared" si="475"/>
        <v>BMJ 05244195UTARADAY</v>
      </c>
      <c r="AH1730" s="5" t="str">
        <f t="shared" si="476"/>
        <v>teguh sugeng44195UTARADAY</v>
      </c>
      <c r="AI1730" s="5" t="str">
        <f t="shared" si="477"/>
        <v>BMJ 05244195DAY</v>
      </c>
      <c r="AJ1730" s="5" t="str">
        <f t="shared" si="478"/>
        <v>teguh sugeng44195DAY</v>
      </c>
      <c r="AK1730" s="5" t="str">
        <f t="shared" si="479"/>
        <v>teguh sugengBMJ II</v>
      </c>
      <c r="AL1730" s="5" t="str">
        <f t="shared" si="481"/>
        <v>1UTARA</v>
      </c>
      <c r="AM1730" s="5" t="str">
        <f t="shared" si="482"/>
        <v>1 &gt; 4UTARA12 RODA</v>
      </c>
      <c r="AN1730" s="5" t="str">
        <f t="shared" si="483"/>
        <v>teguh sugengBMJ II1 &gt; 4UTARA12 RODA</v>
      </c>
      <c r="AO1730" s="5" t="str">
        <f t="shared" si="484"/>
        <v>teguh sugeng1 &gt; 4UTARA12 RODA</v>
      </c>
      <c r="AP1730" s="5" t="str">
        <f t="shared" si="485"/>
        <v>44195DAY</v>
      </c>
    </row>
    <row r="1731" spans="1:42" x14ac:dyDescent="0.3">
      <c r="A1731" s="33">
        <v>1</v>
      </c>
      <c r="B1731" s="33"/>
      <c r="C1731" s="70">
        <v>44195</v>
      </c>
      <c r="D1731" s="71" t="s">
        <v>19</v>
      </c>
      <c r="E1731" s="70">
        <v>44195</v>
      </c>
      <c r="F1731" s="71">
        <v>5159494</v>
      </c>
      <c r="G1731" s="33" t="s">
        <v>20</v>
      </c>
      <c r="H1731" s="33" t="s">
        <v>21</v>
      </c>
      <c r="I1731" s="33" t="s">
        <v>22</v>
      </c>
      <c r="J1731" s="33" t="s">
        <v>23</v>
      </c>
      <c r="K1731" s="63" t="s">
        <v>62</v>
      </c>
      <c r="L1731" s="32" t="str">
        <f t="shared" si="486"/>
        <v>FM260JD</v>
      </c>
      <c r="M1731" s="32" t="str">
        <f t="shared" si="487"/>
        <v>BMJ III</v>
      </c>
      <c r="N1731" s="32" t="str">
        <f t="shared" si="488"/>
        <v>10 RODA</v>
      </c>
      <c r="O1731" s="146">
        <v>0.35053240740740743</v>
      </c>
      <c r="P1731" s="65">
        <v>0.35053240740740743</v>
      </c>
      <c r="Q1731" s="65"/>
      <c r="R1731" s="66">
        <v>1</v>
      </c>
      <c r="S1731" s="66">
        <v>39880</v>
      </c>
      <c r="T1731" s="66">
        <v>14720</v>
      </c>
      <c r="U1731" s="67">
        <f t="shared" si="480"/>
        <v>25.16</v>
      </c>
      <c r="V1731" s="66">
        <f t="shared" si="471"/>
        <v>490469.04000000004</v>
      </c>
      <c r="W1731" s="66" t="str">
        <f t="shared" si="472"/>
        <v>1 &gt; 4</v>
      </c>
      <c r="X1731" s="66">
        <f>A1731+SUMIFS(Presensi!F:F,Presensi!E:E,'Entry Data'!AP1731)</f>
        <v>1</v>
      </c>
      <c r="Y1731" s="66">
        <f>IFERROR(INDEX('Retasi Pricing'!F:F,MATCH('Entry Data'!AM1731,'Retasi Pricing'!E:E,0))*X1731,"")</f>
        <v>25000</v>
      </c>
      <c r="Z1731" s="62" t="s">
        <v>26</v>
      </c>
      <c r="AA1731" s="62" t="s">
        <v>27</v>
      </c>
      <c r="AB1731" s="32"/>
      <c r="AC1731" s="32" t="s">
        <v>128</v>
      </c>
      <c r="AD1731" s="32" t="str">
        <f t="shared" si="473"/>
        <v/>
      </c>
      <c r="AF1731" s="5" t="str">
        <f t="shared" si="474"/>
        <v>jafar44195</v>
      </c>
      <c r="AG1731" s="5" t="str">
        <f t="shared" si="475"/>
        <v>BMJ 05344195UTARADAY</v>
      </c>
      <c r="AH1731" s="5" t="str">
        <f t="shared" si="476"/>
        <v>jafar44195UTARADAY</v>
      </c>
      <c r="AI1731" s="5" t="str">
        <f t="shared" si="477"/>
        <v>BMJ 05344195DAY</v>
      </c>
      <c r="AJ1731" s="5" t="str">
        <f t="shared" si="478"/>
        <v>jafar44195DAY</v>
      </c>
      <c r="AK1731" s="5" t="str">
        <f t="shared" si="479"/>
        <v>jafarBMJ III</v>
      </c>
      <c r="AL1731" s="5" t="str">
        <f t="shared" si="481"/>
        <v>1UTARA</v>
      </c>
      <c r="AM1731" s="5" t="str">
        <f t="shared" si="482"/>
        <v>1 &gt; 4UTARA10 RODA</v>
      </c>
      <c r="AN1731" s="5" t="str">
        <f t="shared" si="483"/>
        <v>jafarBMJ III1 &gt; 4UTARA10 RODA</v>
      </c>
      <c r="AO1731" s="5" t="str">
        <f t="shared" si="484"/>
        <v>jafar1 &gt; 4UTARA10 RODA</v>
      </c>
      <c r="AP1731" s="5" t="str">
        <f t="shared" si="485"/>
        <v>44195DAY</v>
      </c>
    </row>
    <row r="1732" spans="1:42" x14ac:dyDescent="0.3">
      <c r="A1732" s="33">
        <v>1</v>
      </c>
      <c r="B1732" s="33"/>
      <c r="C1732" s="70">
        <v>44195</v>
      </c>
      <c r="D1732" s="71" t="s">
        <v>19</v>
      </c>
      <c r="E1732" s="70">
        <v>44195</v>
      </c>
      <c r="F1732" s="71">
        <v>5159572</v>
      </c>
      <c r="G1732" s="33" t="s">
        <v>20</v>
      </c>
      <c r="H1732" s="33" t="s">
        <v>21</v>
      </c>
      <c r="I1732" s="33" t="s">
        <v>22</v>
      </c>
      <c r="J1732" s="33" t="s">
        <v>23</v>
      </c>
      <c r="K1732" s="63" t="s">
        <v>62</v>
      </c>
      <c r="L1732" s="32" t="str">
        <f t="shared" si="486"/>
        <v>FM260JD</v>
      </c>
      <c r="M1732" s="32" t="str">
        <f t="shared" si="487"/>
        <v>BMJ III</v>
      </c>
      <c r="N1732" s="32" t="str">
        <f t="shared" si="488"/>
        <v>10 RODA</v>
      </c>
      <c r="O1732" s="146">
        <v>0.40543981481481484</v>
      </c>
      <c r="P1732" s="65">
        <v>0.40543981481481484</v>
      </c>
      <c r="Q1732" s="65"/>
      <c r="R1732" s="66">
        <v>2</v>
      </c>
      <c r="S1732" s="66">
        <v>38840</v>
      </c>
      <c r="T1732" s="66">
        <v>14720</v>
      </c>
      <c r="U1732" s="67">
        <f t="shared" si="480"/>
        <v>24.12</v>
      </c>
      <c r="V1732" s="66">
        <f t="shared" si="471"/>
        <v>470195.27999999997</v>
      </c>
      <c r="W1732" s="66" t="str">
        <f t="shared" si="472"/>
        <v>1 &gt; 4</v>
      </c>
      <c r="X1732" s="66">
        <f>A1732+SUMIFS(Presensi!F:F,Presensi!E:E,'Entry Data'!AP1732)</f>
        <v>1</v>
      </c>
      <c r="Y1732" s="66">
        <f>IFERROR(INDEX('Retasi Pricing'!F:F,MATCH('Entry Data'!AM1732,'Retasi Pricing'!E:E,0))*X1732,"")</f>
        <v>25000</v>
      </c>
      <c r="Z1732" s="62" t="s">
        <v>26</v>
      </c>
      <c r="AA1732" s="62" t="s">
        <v>27</v>
      </c>
      <c r="AB1732" s="32"/>
      <c r="AC1732" s="32" t="s">
        <v>128</v>
      </c>
      <c r="AD1732" s="32" t="str">
        <f t="shared" si="473"/>
        <v/>
      </c>
      <c r="AF1732" s="5" t="str">
        <f t="shared" si="474"/>
        <v>jafar44195</v>
      </c>
      <c r="AG1732" s="5" t="str">
        <f t="shared" si="475"/>
        <v>BMJ 05344195UTARADAY</v>
      </c>
      <c r="AH1732" s="5" t="str">
        <f t="shared" si="476"/>
        <v>jafar44195UTARADAY</v>
      </c>
      <c r="AI1732" s="5" t="str">
        <f t="shared" si="477"/>
        <v>BMJ 05344195DAY</v>
      </c>
      <c r="AJ1732" s="5" t="str">
        <f t="shared" si="478"/>
        <v>jafar44195DAY</v>
      </c>
      <c r="AK1732" s="5" t="str">
        <f t="shared" si="479"/>
        <v>jafarBMJ III</v>
      </c>
      <c r="AL1732" s="5" t="str">
        <f t="shared" si="481"/>
        <v>2UTARA</v>
      </c>
      <c r="AM1732" s="5" t="str">
        <f t="shared" si="482"/>
        <v>1 &gt; 4UTARA10 RODA</v>
      </c>
      <c r="AN1732" s="5" t="str">
        <f t="shared" si="483"/>
        <v>jafarBMJ III1 &gt; 4UTARA10 RODA</v>
      </c>
      <c r="AO1732" s="5" t="str">
        <f t="shared" si="484"/>
        <v>jafar1 &gt; 4UTARA10 RODA</v>
      </c>
      <c r="AP1732" s="5" t="str">
        <f t="shared" si="485"/>
        <v>44195DAY</v>
      </c>
    </row>
    <row r="1733" spans="1:42" x14ac:dyDescent="0.3">
      <c r="A1733" s="33">
        <v>1</v>
      </c>
      <c r="B1733" s="33"/>
      <c r="C1733" s="70">
        <v>44195</v>
      </c>
      <c r="D1733" s="71" t="s">
        <v>19</v>
      </c>
      <c r="E1733" s="70">
        <v>44195</v>
      </c>
      <c r="F1733" s="71">
        <v>5159641</v>
      </c>
      <c r="G1733" s="33" t="s">
        <v>20</v>
      </c>
      <c r="H1733" s="33" t="s">
        <v>50</v>
      </c>
      <c r="I1733" s="33" t="s">
        <v>22</v>
      </c>
      <c r="J1733" s="33" t="s">
        <v>52</v>
      </c>
      <c r="K1733" s="63" t="s">
        <v>62</v>
      </c>
      <c r="L1733" s="32" t="str">
        <f t="shared" si="486"/>
        <v>FM260JD</v>
      </c>
      <c r="M1733" s="32" t="str">
        <f t="shared" si="487"/>
        <v>BMJ III</v>
      </c>
      <c r="N1733" s="32" t="str">
        <f t="shared" si="488"/>
        <v>10 RODA</v>
      </c>
      <c r="O1733" s="146">
        <v>0.45564814814814819</v>
      </c>
      <c r="P1733" s="65">
        <v>0.45564814814814819</v>
      </c>
      <c r="Q1733" s="65"/>
      <c r="R1733" s="66">
        <v>3</v>
      </c>
      <c r="S1733" s="66">
        <v>40180</v>
      </c>
      <c r="T1733" s="66">
        <v>14720</v>
      </c>
      <c r="U1733" s="67">
        <f t="shared" si="480"/>
        <v>25.46</v>
      </c>
      <c r="V1733" s="66">
        <f t="shared" si="471"/>
        <v>496317.24</v>
      </c>
      <c r="W1733" s="66" t="str">
        <f t="shared" si="472"/>
        <v>1 &gt; 4</v>
      </c>
      <c r="X1733" s="66">
        <f>A1733+SUMIFS(Presensi!F:F,Presensi!E:E,'Entry Data'!AP1733)</f>
        <v>1</v>
      </c>
      <c r="Y1733" s="66">
        <f>IFERROR(INDEX('Retasi Pricing'!F:F,MATCH('Entry Data'!AM1733,'Retasi Pricing'!E:E,0))*X1733,"")</f>
        <v>25000</v>
      </c>
      <c r="Z1733" s="62" t="s">
        <v>26</v>
      </c>
      <c r="AA1733" s="62" t="s">
        <v>27</v>
      </c>
      <c r="AB1733" s="32"/>
      <c r="AC1733" s="32" t="s">
        <v>128</v>
      </c>
      <c r="AD1733" s="32" t="str">
        <f t="shared" si="473"/>
        <v/>
      </c>
      <c r="AF1733" s="5" t="str">
        <f t="shared" si="474"/>
        <v>jafar44195</v>
      </c>
      <c r="AG1733" s="5" t="str">
        <f t="shared" si="475"/>
        <v>BMJ 05344195UTARADAY</v>
      </c>
      <c r="AH1733" s="5" t="str">
        <f t="shared" si="476"/>
        <v>jafar44195UTARADAY</v>
      </c>
      <c r="AI1733" s="5" t="str">
        <f t="shared" si="477"/>
        <v>BMJ 05344195DAY</v>
      </c>
      <c r="AJ1733" s="5" t="str">
        <f t="shared" si="478"/>
        <v>jafar44195DAY</v>
      </c>
      <c r="AK1733" s="5" t="str">
        <f t="shared" si="479"/>
        <v>jafarBMJ III</v>
      </c>
      <c r="AL1733" s="5" t="str">
        <f t="shared" si="481"/>
        <v>3UTARA</v>
      </c>
      <c r="AM1733" s="5" t="str">
        <f t="shared" si="482"/>
        <v>1 &gt; 4UTARA10 RODA</v>
      </c>
      <c r="AN1733" s="5" t="str">
        <f t="shared" si="483"/>
        <v>jafarBMJ III1 &gt; 4UTARA10 RODA</v>
      </c>
      <c r="AO1733" s="5" t="str">
        <f t="shared" si="484"/>
        <v>jafar1 &gt; 4UTARA10 RODA</v>
      </c>
      <c r="AP1733" s="5" t="str">
        <f t="shared" si="485"/>
        <v>44195DAY</v>
      </c>
    </row>
    <row r="1734" spans="1:42" x14ac:dyDescent="0.3">
      <c r="A1734" s="33">
        <v>1</v>
      </c>
      <c r="B1734" s="33"/>
      <c r="C1734" s="70">
        <v>44195</v>
      </c>
      <c r="D1734" s="71" t="s">
        <v>19</v>
      </c>
      <c r="E1734" s="70">
        <v>44195</v>
      </c>
      <c r="F1734" s="71">
        <v>5159714</v>
      </c>
      <c r="G1734" s="33" t="s">
        <v>20</v>
      </c>
      <c r="H1734" s="33" t="s">
        <v>21</v>
      </c>
      <c r="I1734" s="33" t="s">
        <v>22</v>
      </c>
      <c r="J1734" s="33" t="s">
        <v>23</v>
      </c>
      <c r="K1734" s="63" t="s">
        <v>62</v>
      </c>
      <c r="L1734" s="32" t="str">
        <f t="shared" si="486"/>
        <v>FM260JD</v>
      </c>
      <c r="M1734" s="32" t="str">
        <f t="shared" si="487"/>
        <v>BMJ III</v>
      </c>
      <c r="N1734" s="32" t="str">
        <f t="shared" si="488"/>
        <v>10 RODA</v>
      </c>
      <c r="O1734" s="146">
        <v>0.5050810185185185</v>
      </c>
      <c r="P1734" s="65">
        <v>0.5050810185185185</v>
      </c>
      <c r="Q1734" s="65"/>
      <c r="R1734" s="66">
        <v>4</v>
      </c>
      <c r="S1734" s="66">
        <v>37100</v>
      </c>
      <c r="T1734" s="66">
        <v>14720</v>
      </c>
      <c r="U1734" s="67">
        <f t="shared" si="480"/>
        <v>22.38</v>
      </c>
      <c r="V1734" s="66">
        <f t="shared" si="471"/>
        <v>436275.72</v>
      </c>
      <c r="W1734" s="66" t="str">
        <f t="shared" si="472"/>
        <v>1 &gt; 4</v>
      </c>
      <c r="X1734" s="66">
        <f>A1734+SUMIFS(Presensi!F:F,Presensi!E:E,'Entry Data'!AP1734)</f>
        <v>1</v>
      </c>
      <c r="Y1734" s="66">
        <f>IFERROR(INDEX('Retasi Pricing'!F:F,MATCH('Entry Data'!AM1734,'Retasi Pricing'!E:E,0))*X1734,"")</f>
        <v>25000</v>
      </c>
      <c r="Z1734" s="62" t="s">
        <v>26</v>
      </c>
      <c r="AA1734" s="62" t="s">
        <v>27</v>
      </c>
      <c r="AB1734" s="32"/>
      <c r="AC1734" s="32" t="s">
        <v>128</v>
      </c>
      <c r="AD1734" s="32" t="str">
        <f t="shared" si="473"/>
        <v/>
      </c>
      <c r="AF1734" s="5" t="str">
        <f t="shared" si="474"/>
        <v>jafar44195</v>
      </c>
      <c r="AG1734" s="5" t="str">
        <f t="shared" si="475"/>
        <v>BMJ 05344195UTARADAY</v>
      </c>
      <c r="AH1734" s="5" t="str">
        <f t="shared" si="476"/>
        <v>jafar44195UTARADAY</v>
      </c>
      <c r="AI1734" s="5" t="str">
        <f t="shared" si="477"/>
        <v>BMJ 05344195DAY</v>
      </c>
      <c r="AJ1734" s="5" t="str">
        <f t="shared" si="478"/>
        <v>jafar44195DAY</v>
      </c>
      <c r="AK1734" s="5" t="str">
        <f t="shared" si="479"/>
        <v>jafarBMJ III</v>
      </c>
      <c r="AL1734" s="5" t="str">
        <f t="shared" si="481"/>
        <v>4UTARA</v>
      </c>
      <c r="AM1734" s="5" t="str">
        <f t="shared" si="482"/>
        <v>1 &gt; 4UTARA10 RODA</v>
      </c>
      <c r="AN1734" s="5" t="str">
        <f t="shared" si="483"/>
        <v>jafarBMJ III1 &gt; 4UTARA10 RODA</v>
      </c>
      <c r="AO1734" s="5" t="str">
        <f t="shared" si="484"/>
        <v>jafar1 &gt; 4UTARA10 RODA</v>
      </c>
      <c r="AP1734" s="5" t="str">
        <f t="shared" si="485"/>
        <v>44195DAY</v>
      </c>
    </row>
    <row r="1735" spans="1:42" x14ac:dyDescent="0.3">
      <c r="A1735" s="33">
        <v>1</v>
      </c>
      <c r="B1735" s="33"/>
      <c r="C1735" s="70">
        <v>44195</v>
      </c>
      <c r="D1735" s="71" t="s">
        <v>19</v>
      </c>
      <c r="E1735" s="70">
        <v>44195</v>
      </c>
      <c r="F1735" s="71">
        <v>5159966</v>
      </c>
      <c r="G1735" s="33" t="s">
        <v>20</v>
      </c>
      <c r="H1735" s="33" t="s">
        <v>21</v>
      </c>
      <c r="I1735" s="33" t="s">
        <v>22</v>
      </c>
      <c r="J1735" s="33" t="s">
        <v>23</v>
      </c>
      <c r="K1735" s="63" t="s">
        <v>62</v>
      </c>
      <c r="L1735" s="32" t="str">
        <f t="shared" si="486"/>
        <v>FM260JD</v>
      </c>
      <c r="M1735" s="32" t="str">
        <f t="shared" si="487"/>
        <v>BMJ III</v>
      </c>
      <c r="N1735" s="32" t="str">
        <f t="shared" si="488"/>
        <v>10 RODA</v>
      </c>
      <c r="O1735" s="146">
        <v>0.68984953703703711</v>
      </c>
      <c r="P1735" s="65">
        <v>0.68984953703703711</v>
      </c>
      <c r="Q1735" s="414"/>
      <c r="R1735" s="9">
        <v>5</v>
      </c>
      <c r="S1735" s="66">
        <v>39340</v>
      </c>
      <c r="T1735" s="66">
        <v>14720</v>
      </c>
      <c r="U1735" s="67">
        <f t="shared" si="480"/>
        <v>24.62</v>
      </c>
      <c r="V1735" s="66">
        <f t="shared" si="471"/>
        <v>479942.27999999997</v>
      </c>
      <c r="W1735" s="66" t="str">
        <f t="shared" si="472"/>
        <v>&gt; 5</v>
      </c>
      <c r="X1735" s="66">
        <f>A1735+SUMIFS(Presensi!F:F,Presensi!E:E,'Entry Data'!AP1735)</f>
        <v>1</v>
      </c>
      <c r="Y1735" s="66">
        <f>IFERROR(INDEX('Retasi Pricing'!F:F,MATCH('Entry Data'!AM1735,'Retasi Pricing'!E:E,0))*X1735,"")</f>
        <v>27650</v>
      </c>
      <c r="Z1735" s="62" t="s">
        <v>26</v>
      </c>
      <c r="AA1735" s="62" t="s">
        <v>27</v>
      </c>
      <c r="AB1735" s="32"/>
      <c r="AC1735" s="32" t="s">
        <v>128</v>
      </c>
      <c r="AD1735" s="32" t="str">
        <f t="shared" si="473"/>
        <v/>
      </c>
      <c r="AF1735" s="5" t="str">
        <f t="shared" si="474"/>
        <v>jafar44195</v>
      </c>
      <c r="AG1735" s="5" t="str">
        <f t="shared" si="475"/>
        <v>BMJ 05344195UTARADAY</v>
      </c>
      <c r="AH1735" s="5" t="str">
        <f t="shared" si="476"/>
        <v>jafar44195UTARADAY</v>
      </c>
      <c r="AI1735" s="5" t="str">
        <f t="shared" si="477"/>
        <v>BMJ 05344195DAY</v>
      </c>
      <c r="AJ1735" s="5" t="str">
        <f t="shared" si="478"/>
        <v>jafar44195DAY</v>
      </c>
      <c r="AK1735" s="5" t="str">
        <f t="shared" si="479"/>
        <v>jafarBMJ III</v>
      </c>
      <c r="AL1735" s="5" t="str">
        <f t="shared" si="481"/>
        <v>5UTARA</v>
      </c>
      <c r="AM1735" s="5" t="str">
        <f t="shared" si="482"/>
        <v>&gt; 5UTARA10 RODA</v>
      </c>
      <c r="AN1735" s="5" t="str">
        <f t="shared" si="483"/>
        <v>jafarBMJ III&gt; 5UTARA10 RODA</v>
      </c>
      <c r="AO1735" s="5" t="str">
        <f t="shared" si="484"/>
        <v>jafar&gt; 5UTARA10 RODA</v>
      </c>
      <c r="AP1735" s="5" t="str">
        <f t="shared" si="485"/>
        <v>44195DAY</v>
      </c>
    </row>
    <row r="1736" spans="1:42" x14ac:dyDescent="0.3">
      <c r="A1736" s="33">
        <v>1</v>
      </c>
      <c r="B1736" s="33"/>
      <c r="C1736" s="70">
        <v>44195</v>
      </c>
      <c r="D1736" s="71" t="s">
        <v>19</v>
      </c>
      <c r="E1736" s="70">
        <v>44195</v>
      </c>
      <c r="F1736" s="71">
        <v>5160040</v>
      </c>
      <c r="G1736" s="33" t="s">
        <v>20</v>
      </c>
      <c r="H1736" s="33" t="s">
        <v>21</v>
      </c>
      <c r="I1736" s="33" t="s">
        <v>51</v>
      </c>
      <c r="J1736" s="33" t="s">
        <v>46</v>
      </c>
      <c r="K1736" s="63" t="s">
        <v>62</v>
      </c>
      <c r="L1736" s="32" t="str">
        <f t="shared" si="486"/>
        <v>FM260JD</v>
      </c>
      <c r="M1736" s="32" t="str">
        <f t="shared" si="487"/>
        <v>BMJ III</v>
      </c>
      <c r="N1736" s="32" t="str">
        <f t="shared" si="488"/>
        <v>10 RODA</v>
      </c>
      <c r="O1736" s="146">
        <v>0.75093750000000004</v>
      </c>
      <c r="P1736" s="65">
        <v>0.75093750000000004</v>
      </c>
      <c r="Q1736" s="65"/>
      <c r="R1736" s="66">
        <v>6</v>
      </c>
      <c r="S1736" s="66">
        <v>37900</v>
      </c>
      <c r="T1736" s="66">
        <v>14720</v>
      </c>
      <c r="U1736" s="67">
        <f t="shared" si="480"/>
        <v>23.18</v>
      </c>
      <c r="V1736" s="66">
        <f t="shared" si="471"/>
        <v>451870.92</v>
      </c>
      <c r="W1736" s="66" t="str">
        <f t="shared" si="472"/>
        <v>&gt; 6</v>
      </c>
      <c r="X1736" s="66">
        <f>A1736+SUMIFS(Presensi!F:F,Presensi!E:E,'Entry Data'!AP1736)</f>
        <v>1</v>
      </c>
      <c r="Y1736" s="66">
        <f>IFERROR(INDEX('Retasi Pricing'!F:F,MATCH('Entry Data'!AM1736,'Retasi Pricing'!E:E,0))*X1736,"")</f>
        <v>30800</v>
      </c>
      <c r="Z1736" s="62" t="s">
        <v>26</v>
      </c>
      <c r="AA1736" s="62" t="s">
        <v>27</v>
      </c>
      <c r="AB1736" s="32"/>
      <c r="AC1736" s="32" t="s">
        <v>128</v>
      </c>
      <c r="AD1736" s="32" t="str">
        <f t="shared" si="473"/>
        <v/>
      </c>
      <c r="AF1736" s="5" t="str">
        <f t="shared" si="474"/>
        <v>jafar44195</v>
      </c>
      <c r="AG1736" s="5" t="str">
        <f t="shared" si="475"/>
        <v>BMJ 05344195UTARADAY</v>
      </c>
      <c r="AH1736" s="5" t="str">
        <f t="shared" si="476"/>
        <v>jafar44195UTARADAY</v>
      </c>
      <c r="AI1736" s="5" t="str">
        <f t="shared" si="477"/>
        <v>BMJ 05344195DAY</v>
      </c>
      <c r="AJ1736" s="5" t="str">
        <f t="shared" si="478"/>
        <v>jafar44195DAY</v>
      </c>
      <c r="AK1736" s="5" t="str">
        <f t="shared" si="479"/>
        <v>jafarBMJ III</v>
      </c>
      <c r="AL1736" s="5" t="str">
        <f t="shared" si="481"/>
        <v>6UTARA</v>
      </c>
      <c r="AM1736" s="5" t="str">
        <f t="shared" si="482"/>
        <v>&gt; 6UTARA10 RODA</v>
      </c>
      <c r="AN1736" s="5" t="str">
        <f t="shared" si="483"/>
        <v>jafarBMJ III&gt; 6UTARA10 RODA</v>
      </c>
      <c r="AO1736" s="5" t="str">
        <f t="shared" si="484"/>
        <v>jafar&gt; 6UTARA10 RODA</v>
      </c>
      <c r="AP1736" s="5" t="str">
        <f t="shared" si="485"/>
        <v>44195DAY</v>
      </c>
    </row>
    <row r="1737" spans="1:42" x14ac:dyDescent="0.3">
      <c r="A1737" s="33">
        <v>1</v>
      </c>
      <c r="B1737" s="33"/>
      <c r="C1737" s="70">
        <v>44195</v>
      </c>
      <c r="D1737" s="71" t="s">
        <v>19</v>
      </c>
      <c r="E1737" s="70">
        <v>44195</v>
      </c>
      <c r="F1737" s="71">
        <v>5159576</v>
      </c>
      <c r="G1737" s="33" t="s">
        <v>20</v>
      </c>
      <c r="H1737" s="33" t="s">
        <v>50</v>
      </c>
      <c r="I1737" s="33" t="s">
        <v>22</v>
      </c>
      <c r="J1737" s="33" t="s">
        <v>52</v>
      </c>
      <c r="K1737" s="63" t="s">
        <v>67</v>
      </c>
      <c r="L1737" s="32" t="str">
        <f t="shared" si="486"/>
        <v>FM260JD</v>
      </c>
      <c r="M1737" s="32" t="str">
        <f t="shared" si="487"/>
        <v>BMJ III</v>
      </c>
      <c r="N1737" s="32" t="str">
        <f t="shared" si="488"/>
        <v>10 RODA</v>
      </c>
      <c r="O1737" s="146">
        <v>0.409212962962963</v>
      </c>
      <c r="P1737" s="65">
        <v>0.409212962962963</v>
      </c>
      <c r="Q1737" s="65"/>
      <c r="R1737" s="66">
        <v>1</v>
      </c>
      <c r="S1737" s="66">
        <v>40580</v>
      </c>
      <c r="T1737" s="66">
        <v>14820</v>
      </c>
      <c r="U1737" s="67">
        <f t="shared" si="480"/>
        <v>25.76</v>
      </c>
      <c r="V1737" s="66">
        <f t="shared" si="471"/>
        <v>502165.44000000006</v>
      </c>
      <c r="W1737" s="66" t="str">
        <f t="shared" si="472"/>
        <v>1 &gt; 4</v>
      </c>
      <c r="X1737" s="66">
        <f>A1737+SUMIFS(Presensi!F:F,Presensi!E:E,'Entry Data'!AP1737)</f>
        <v>1</v>
      </c>
      <c r="Y1737" s="66">
        <f>IFERROR(INDEX('Retasi Pricing'!F:F,MATCH('Entry Data'!AM1737,'Retasi Pricing'!E:E,0))*X1737,"")</f>
        <v>25000</v>
      </c>
      <c r="Z1737" s="62" t="s">
        <v>26</v>
      </c>
      <c r="AA1737" s="62" t="s">
        <v>27</v>
      </c>
      <c r="AB1737" s="32"/>
      <c r="AC1737" s="32" t="s">
        <v>188</v>
      </c>
      <c r="AD1737" s="32" t="str">
        <f t="shared" si="473"/>
        <v/>
      </c>
      <c r="AF1737" s="5" t="str">
        <f t="shared" si="474"/>
        <v>setianto44195</v>
      </c>
      <c r="AG1737" s="5" t="str">
        <f t="shared" si="475"/>
        <v>BMJ 05444195UTARADAY</v>
      </c>
      <c r="AH1737" s="5" t="str">
        <f t="shared" si="476"/>
        <v>setianto44195UTARADAY</v>
      </c>
      <c r="AI1737" s="5" t="str">
        <f t="shared" si="477"/>
        <v>BMJ 05444195DAY</v>
      </c>
      <c r="AJ1737" s="5" t="str">
        <f t="shared" si="478"/>
        <v>setianto44195DAY</v>
      </c>
      <c r="AK1737" s="5" t="str">
        <f t="shared" si="479"/>
        <v>setiantoBMJ III</v>
      </c>
      <c r="AL1737" s="5" t="str">
        <f t="shared" si="481"/>
        <v>1UTARA</v>
      </c>
      <c r="AM1737" s="5" t="str">
        <f t="shared" si="482"/>
        <v>1 &gt; 4UTARA10 RODA</v>
      </c>
      <c r="AN1737" s="5" t="str">
        <f t="shared" si="483"/>
        <v>setiantoBMJ III1 &gt; 4UTARA10 RODA</v>
      </c>
      <c r="AO1737" s="5" t="str">
        <f t="shared" si="484"/>
        <v>setianto1 &gt; 4UTARA10 RODA</v>
      </c>
      <c r="AP1737" s="5" t="str">
        <f t="shared" si="485"/>
        <v>44195DAY</v>
      </c>
    </row>
    <row r="1738" spans="1:42" x14ac:dyDescent="0.3">
      <c r="A1738" s="33">
        <v>1</v>
      </c>
      <c r="B1738" s="33"/>
      <c r="C1738" s="70">
        <v>44195</v>
      </c>
      <c r="D1738" s="71" t="s">
        <v>19</v>
      </c>
      <c r="E1738" s="70">
        <v>44195</v>
      </c>
      <c r="F1738" s="71">
        <v>5159996</v>
      </c>
      <c r="G1738" s="33" t="s">
        <v>20</v>
      </c>
      <c r="H1738" s="33" t="s">
        <v>50</v>
      </c>
      <c r="I1738" s="33" t="s">
        <v>22</v>
      </c>
      <c r="J1738" s="33" t="s">
        <v>52</v>
      </c>
      <c r="K1738" s="63" t="s">
        <v>67</v>
      </c>
      <c r="L1738" s="32" t="str">
        <f t="shared" si="486"/>
        <v>FM260JD</v>
      </c>
      <c r="M1738" s="32" t="str">
        <f t="shared" si="487"/>
        <v>BMJ III</v>
      </c>
      <c r="N1738" s="32" t="str">
        <f t="shared" si="488"/>
        <v>10 RODA</v>
      </c>
      <c r="O1738" s="146">
        <v>0.71221064814814816</v>
      </c>
      <c r="P1738" s="65">
        <v>0.71221064814814816</v>
      </c>
      <c r="Q1738" s="65"/>
      <c r="R1738" s="66">
        <v>2</v>
      </c>
      <c r="S1738" s="66">
        <v>41140</v>
      </c>
      <c r="T1738" s="66">
        <v>14820</v>
      </c>
      <c r="U1738" s="67">
        <f t="shared" si="480"/>
        <v>26.32</v>
      </c>
      <c r="V1738" s="66">
        <f t="shared" ref="V1738:V1801" si="489">IFERROR(VLOOKUP(L1738,harga,2,FALSE),"")*U1738*IFERROR(VLOOKUP(G1738,jarak,2,FALSE),"")</f>
        <v>513082.08</v>
      </c>
      <c r="W1738" s="66" t="str">
        <f t="shared" ref="W1738:W1801" si="490">IFERROR(VLOOKUP(AL1738,Code,2,FALSE),"")</f>
        <v>1 &gt; 4</v>
      </c>
      <c r="X1738" s="66">
        <f>A1738+SUMIFS(Presensi!F:F,Presensi!E:E,'Entry Data'!AP1738)</f>
        <v>1</v>
      </c>
      <c r="Y1738" s="66">
        <f>IFERROR(INDEX('Retasi Pricing'!F:F,MATCH('Entry Data'!AM1738,'Retasi Pricing'!E:E,0))*X1738,"")</f>
        <v>25000</v>
      </c>
      <c r="Z1738" s="62" t="s">
        <v>26</v>
      </c>
      <c r="AA1738" s="62" t="s">
        <v>27</v>
      </c>
      <c r="AB1738" s="32"/>
      <c r="AC1738" s="32" t="s">
        <v>188</v>
      </c>
      <c r="AD1738" s="32" t="str">
        <f t="shared" ref="AD1738:AD1801" si="491">IFERROR(VLOOKUP(AC1738,driver,13,FALSE),"")</f>
        <v/>
      </c>
      <c r="AF1738" s="5" t="str">
        <f t="shared" ref="AF1738:AF1801" si="492">AC1738&amp;C1738</f>
        <v>setianto44195</v>
      </c>
      <c r="AG1738" s="5" t="str">
        <f t="shared" ref="AG1738:AG1801" si="493">K1738&amp;C1738&amp;G1738&amp;D1738</f>
        <v>BMJ 05444195UTARADAY</v>
      </c>
      <c r="AH1738" s="5" t="str">
        <f t="shared" ref="AH1738:AH1801" si="494">AC1738&amp;C1738&amp;G1738&amp;D1738</f>
        <v>setianto44195UTARADAY</v>
      </c>
      <c r="AI1738" s="5" t="str">
        <f t="shared" ref="AI1738:AI1801" si="495">K1738&amp;C1738&amp;D1738</f>
        <v>BMJ 05444195DAY</v>
      </c>
      <c r="AJ1738" s="5" t="str">
        <f t="shared" ref="AJ1738:AJ1801" si="496">AC1738&amp;C1738&amp;D1738</f>
        <v>setianto44195DAY</v>
      </c>
      <c r="AK1738" s="5" t="str">
        <f t="shared" ref="AK1738:AK1801" si="497">AC1738&amp;M1738</f>
        <v>setiantoBMJ III</v>
      </c>
      <c r="AL1738" s="5" t="str">
        <f t="shared" si="481"/>
        <v>2UTARA</v>
      </c>
      <c r="AM1738" s="5" t="str">
        <f t="shared" si="482"/>
        <v>1 &gt; 4UTARA10 RODA</v>
      </c>
      <c r="AN1738" s="5" t="str">
        <f t="shared" si="483"/>
        <v>setiantoBMJ III1 &gt; 4UTARA10 RODA</v>
      </c>
      <c r="AO1738" s="5" t="str">
        <f t="shared" si="484"/>
        <v>setianto1 &gt; 4UTARA10 RODA</v>
      </c>
      <c r="AP1738" s="5" t="str">
        <f t="shared" si="485"/>
        <v>44195DAY</v>
      </c>
    </row>
    <row r="1739" spans="1:42" x14ac:dyDescent="0.3">
      <c r="A1739" s="33">
        <v>1</v>
      </c>
      <c r="B1739" s="33"/>
      <c r="C1739" s="70">
        <v>44195</v>
      </c>
      <c r="D1739" s="71" t="s">
        <v>19</v>
      </c>
      <c r="E1739" s="70">
        <v>44195</v>
      </c>
      <c r="F1739" s="71">
        <v>5159483</v>
      </c>
      <c r="G1739" s="33" t="s">
        <v>20</v>
      </c>
      <c r="H1739" s="33" t="s">
        <v>21</v>
      </c>
      <c r="I1739" s="33" t="s">
        <v>22</v>
      </c>
      <c r="J1739" s="33" t="s">
        <v>23</v>
      </c>
      <c r="K1739" s="63" t="s">
        <v>69</v>
      </c>
      <c r="L1739" s="32" t="str">
        <f t="shared" si="486"/>
        <v>FM260JD</v>
      </c>
      <c r="M1739" s="32" t="str">
        <f t="shared" si="487"/>
        <v>BMJ III</v>
      </c>
      <c r="N1739" s="32" t="str">
        <f t="shared" si="488"/>
        <v>10 RODA</v>
      </c>
      <c r="O1739" s="146">
        <v>0.34209490740740739</v>
      </c>
      <c r="P1739" s="65">
        <v>0.34209490740740739</v>
      </c>
      <c r="Q1739" s="65"/>
      <c r="R1739" s="66">
        <v>1</v>
      </c>
      <c r="S1739" s="66">
        <v>39800</v>
      </c>
      <c r="T1739" s="66">
        <v>14840</v>
      </c>
      <c r="U1739" s="67">
        <f t="shared" ref="U1739:U1802" si="498">(S1739-T1739)/1000</f>
        <v>24.96</v>
      </c>
      <c r="V1739" s="66">
        <f t="shared" si="489"/>
        <v>486570.23999999999</v>
      </c>
      <c r="W1739" s="66" t="str">
        <f t="shared" si="490"/>
        <v>1 &gt; 4</v>
      </c>
      <c r="X1739" s="66">
        <f>A1739+SUMIFS(Presensi!F:F,Presensi!E:E,'Entry Data'!AP1739)</f>
        <v>1</v>
      </c>
      <c r="Y1739" s="66">
        <f>IFERROR(INDEX('Retasi Pricing'!F:F,MATCH('Entry Data'!AM1739,'Retasi Pricing'!E:E,0))*X1739,"")</f>
        <v>25000</v>
      </c>
      <c r="Z1739" s="62" t="s">
        <v>26</v>
      </c>
      <c r="AA1739" s="62" t="s">
        <v>27</v>
      </c>
      <c r="AB1739" s="32"/>
      <c r="AC1739" s="32" t="s">
        <v>201</v>
      </c>
      <c r="AD1739" s="32" t="str">
        <f t="shared" si="491"/>
        <v/>
      </c>
      <c r="AF1739" s="5" t="str">
        <f t="shared" si="492"/>
        <v>arman44195</v>
      </c>
      <c r="AG1739" s="5" t="str">
        <f t="shared" si="493"/>
        <v>BMJ 05544195UTARADAY</v>
      </c>
      <c r="AH1739" s="5" t="str">
        <f t="shared" si="494"/>
        <v>arman44195UTARADAY</v>
      </c>
      <c r="AI1739" s="5" t="str">
        <f t="shared" si="495"/>
        <v>BMJ 05544195DAY</v>
      </c>
      <c r="AJ1739" s="5" t="str">
        <f t="shared" si="496"/>
        <v>arman44195DAY</v>
      </c>
      <c r="AK1739" s="5" t="str">
        <f t="shared" si="497"/>
        <v>armanBMJ III</v>
      </c>
      <c r="AL1739" s="5" t="str">
        <f t="shared" ref="AL1739:AL1802" si="499">Q1739&amp;R1739&amp;G1739</f>
        <v>1UTARA</v>
      </c>
      <c r="AM1739" s="5" t="str">
        <f t="shared" ref="AM1739:AM1802" si="500">W1739&amp;G1739&amp;N1739</f>
        <v>1 &gt; 4UTARA10 RODA</v>
      </c>
      <c r="AN1739" s="5" t="str">
        <f t="shared" ref="AN1739:AN1802" si="501">AC1739&amp;M1739&amp;W1739&amp;G1739&amp;N1739</f>
        <v>armanBMJ III1 &gt; 4UTARA10 RODA</v>
      </c>
      <c r="AO1739" s="5" t="str">
        <f t="shared" ref="AO1739:AO1802" si="502">AC1739&amp;W1739&amp;G1739&amp;N1739</f>
        <v>arman1 &gt; 4UTARA10 RODA</v>
      </c>
      <c r="AP1739" s="5" t="str">
        <f t="shared" ref="AP1739:AP1802" si="503">C1739&amp;D1739</f>
        <v>44195DAY</v>
      </c>
    </row>
    <row r="1740" spans="1:42" x14ac:dyDescent="0.3">
      <c r="A1740" s="33">
        <v>1</v>
      </c>
      <c r="B1740" s="33"/>
      <c r="C1740" s="70">
        <v>44195</v>
      </c>
      <c r="D1740" s="71" t="s">
        <v>19</v>
      </c>
      <c r="E1740" s="70">
        <v>44195</v>
      </c>
      <c r="F1740" s="71">
        <v>5159557</v>
      </c>
      <c r="G1740" s="33" t="s">
        <v>20</v>
      </c>
      <c r="H1740" s="33" t="s">
        <v>50</v>
      </c>
      <c r="I1740" s="33" t="s">
        <v>22</v>
      </c>
      <c r="J1740" s="33" t="s">
        <v>52</v>
      </c>
      <c r="K1740" s="63" t="s">
        <v>69</v>
      </c>
      <c r="L1740" s="32" t="str">
        <f t="shared" si="486"/>
        <v>FM260JD</v>
      </c>
      <c r="M1740" s="32" t="str">
        <f t="shared" si="487"/>
        <v>BMJ III</v>
      </c>
      <c r="N1740" s="32" t="str">
        <f t="shared" si="488"/>
        <v>10 RODA</v>
      </c>
      <c r="O1740" s="146">
        <v>0.39633101851851849</v>
      </c>
      <c r="P1740" s="65">
        <v>0.39633101851851849</v>
      </c>
      <c r="Q1740" s="65"/>
      <c r="R1740" s="66">
        <v>2</v>
      </c>
      <c r="S1740" s="66">
        <v>41080</v>
      </c>
      <c r="T1740" s="66">
        <v>14840</v>
      </c>
      <c r="U1740" s="67">
        <f t="shared" si="498"/>
        <v>26.24</v>
      </c>
      <c r="V1740" s="66">
        <f t="shared" si="489"/>
        <v>511522.55999999994</v>
      </c>
      <c r="W1740" s="66" t="str">
        <f t="shared" si="490"/>
        <v>1 &gt; 4</v>
      </c>
      <c r="X1740" s="66">
        <f>A1740+SUMIFS(Presensi!F:F,Presensi!E:E,'Entry Data'!AP1740)</f>
        <v>1</v>
      </c>
      <c r="Y1740" s="66">
        <f>IFERROR(INDEX('Retasi Pricing'!F:F,MATCH('Entry Data'!AM1740,'Retasi Pricing'!E:E,0))*X1740,"")</f>
        <v>25000</v>
      </c>
      <c r="Z1740" s="62" t="s">
        <v>26</v>
      </c>
      <c r="AA1740" s="62" t="s">
        <v>27</v>
      </c>
      <c r="AB1740" s="32"/>
      <c r="AC1740" s="32" t="s">
        <v>201</v>
      </c>
      <c r="AD1740" s="32" t="str">
        <f t="shared" si="491"/>
        <v/>
      </c>
      <c r="AF1740" s="5" t="str">
        <f t="shared" si="492"/>
        <v>arman44195</v>
      </c>
      <c r="AG1740" s="5" t="str">
        <f t="shared" si="493"/>
        <v>BMJ 05544195UTARADAY</v>
      </c>
      <c r="AH1740" s="5" t="str">
        <f t="shared" si="494"/>
        <v>arman44195UTARADAY</v>
      </c>
      <c r="AI1740" s="5" t="str">
        <f t="shared" si="495"/>
        <v>BMJ 05544195DAY</v>
      </c>
      <c r="AJ1740" s="5" t="str">
        <f t="shared" si="496"/>
        <v>arman44195DAY</v>
      </c>
      <c r="AK1740" s="5" t="str">
        <f t="shared" si="497"/>
        <v>armanBMJ III</v>
      </c>
      <c r="AL1740" s="5" t="str">
        <f t="shared" si="499"/>
        <v>2UTARA</v>
      </c>
      <c r="AM1740" s="5" t="str">
        <f t="shared" si="500"/>
        <v>1 &gt; 4UTARA10 RODA</v>
      </c>
      <c r="AN1740" s="5" t="str">
        <f t="shared" si="501"/>
        <v>armanBMJ III1 &gt; 4UTARA10 RODA</v>
      </c>
      <c r="AO1740" s="5" t="str">
        <f t="shared" si="502"/>
        <v>arman1 &gt; 4UTARA10 RODA</v>
      </c>
      <c r="AP1740" s="5" t="str">
        <f t="shared" si="503"/>
        <v>44195DAY</v>
      </c>
    </row>
    <row r="1741" spans="1:42" x14ac:dyDescent="0.3">
      <c r="A1741" s="33">
        <v>1</v>
      </c>
      <c r="B1741" s="33"/>
      <c r="C1741" s="70">
        <v>44195</v>
      </c>
      <c r="D1741" s="71" t="s">
        <v>19</v>
      </c>
      <c r="E1741" s="70">
        <v>44195</v>
      </c>
      <c r="F1741" s="71">
        <v>5159633</v>
      </c>
      <c r="G1741" s="33" t="s">
        <v>20</v>
      </c>
      <c r="H1741" s="33" t="s">
        <v>50</v>
      </c>
      <c r="I1741" s="33" t="s">
        <v>22</v>
      </c>
      <c r="J1741" s="33" t="s">
        <v>52</v>
      </c>
      <c r="K1741" s="63" t="s">
        <v>69</v>
      </c>
      <c r="L1741" s="32" t="str">
        <f t="shared" si="486"/>
        <v>FM260JD</v>
      </c>
      <c r="M1741" s="32" t="str">
        <f t="shared" si="487"/>
        <v>BMJ III</v>
      </c>
      <c r="N1741" s="32" t="str">
        <f t="shared" si="488"/>
        <v>10 RODA</v>
      </c>
      <c r="O1741" s="146">
        <v>0.45090277777777782</v>
      </c>
      <c r="P1741" s="65">
        <v>0.45090277777777782</v>
      </c>
      <c r="Q1741" s="65"/>
      <c r="R1741" s="66">
        <v>3</v>
      </c>
      <c r="S1741" s="66">
        <v>41460</v>
      </c>
      <c r="T1741" s="66">
        <v>14840</v>
      </c>
      <c r="U1741" s="67">
        <f t="shared" si="498"/>
        <v>26.62</v>
      </c>
      <c r="V1741" s="66">
        <f t="shared" si="489"/>
        <v>518930.27999999997</v>
      </c>
      <c r="W1741" s="66" t="str">
        <f t="shared" si="490"/>
        <v>1 &gt; 4</v>
      </c>
      <c r="X1741" s="66">
        <f>A1741+SUMIFS(Presensi!F:F,Presensi!E:E,'Entry Data'!AP1741)</f>
        <v>1</v>
      </c>
      <c r="Y1741" s="66">
        <f>IFERROR(INDEX('Retasi Pricing'!F:F,MATCH('Entry Data'!AM1741,'Retasi Pricing'!E:E,0))*X1741,"")</f>
        <v>25000</v>
      </c>
      <c r="Z1741" s="62" t="s">
        <v>26</v>
      </c>
      <c r="AA1741" s="62" t="s">
        <v>27</v>
      </c>
      <c r="AB1741" s="32"/>
      <c r="AC1741" s="32" t="s">
        <v>201</v>
      </c>
      <c r="AD1741" s="32" t="str">
        <f t="shared" si="491"/>
        <v/>
      </c>
      <c r="AF1741" s="5" t="str">
        <f t="shared" si="492"/>
        <v>arman44195</v>
      </c>
      <c r="AG1741" s="5" t="str">
        <f t="shared" si="493"/>
        <v>BMJ 05544195UTARADAY</v>
      </c>
      <c r="AH1741" s="5" t="str">
        <f t="shared" si="494"/>
        <v>arman44195UTARADAY</v>
      </c>
      <c r="AI1741" s="5" t="str">
        <f t="shared" si="495"/>
        <v>BMJ 05544195DAY</v>
      </c>
      <c r="AJ1741" s="5" t="str">
        <f t="shared" si="496"/>
        <v>arman44195DAY</v>
      </c>
      <c r="AK1741" s="5" t="str">
        <f t="shared" si="497"/>
        <v>armanBMJ III</v>
      </c>
      <c r="AL1741" s="5" t="str">
        <f t="shared" si="499"/>
        <v>3UTARA</v>
      </c>
      <c r="AM1741" s="5" t="str">
        <f t="shared" si="500"/>
        <v>1 &gt; 4UTARA10 RODA</v>
      </c>
      <c r="AN1741" s="5" t="str">
        <f t="shared" si="501"/>
        <v>armanBMJ III1 &gt; 4UTARA10 RODA</v>
      </c>
      <c r="AO1741" s="5" t="str">
        <f t="shared" si="502"/>
        <v>arman1 &gt; 4UTARA10 RODA</v>
      </c>
      <c r="AP1741" s="5" t="str">
        <f t="shared" si="503"/>
        <v>44195DAY</v>
      </c>
    </row>
    <row r="1742" spans="1:42" x14ac:dyDescent="0.3">
      <c r="A1742" s="33">
        <v>1</v>
      </c>
      <c r="B1742" s="33"/>
      <c r="C1742" s="70">
        <v>44195</v>
      </c>
      <c r="D1742" s="71" t="s">
        <v>19</v>
      </c>
      <c r="E1742" s="70">
        <v>44195</v>
      </c>
      <c r="F1742" s="71">
        <v>5159715</v>
      </c>
      <c r="G1742" s="33" t="s">
        <v>20</v>
      </c>
      <c r="H1742" s="33" t="s">
        <v>50</v>
      </c>
      <c r="I1742" s="33" t="s">
        <v>22</v>
      </c>
      <c r="J1742" s="33" t="s">
        <v>52</v>
      </c>
      <c r="K1742" s="63" t="s">
        <v>69</v>
      </c>
      <c r="L1742" s="32" t="str">
        <f t="shared" si="486"/>
        <v>FM260JD</v>
      </c>
      <c r="M1742" s="32" t="str">
        <f t="shared" si="487"/>
        <v>BMJ III</v>
      </c>
      <c r="N1742" s="32" t="str">
        <f t="shared" si="488"/>
        <v>10 RODA</v>
      </c>
      <c r="O1742" s="146">
        <v>0.50532407407407409</v>
      </c>
      <c r="P1742" s="65">
        <v>0.50532407407407409</v>
      </c>
      <c r="Q1742" s="65"/>
      <c r="R1742" s="66">
        <v>4</v>
      </c>
      <c r="S1742" s="66">
        <v>40760</v>
      </c>
      <c r="T1742" s="66">
        <v>14840</v>
      </c>
      <c r="U1742" s="67">
        <f t="shared" si="498"/>
        <v>25.92</v>
      </c>
      <c r="V1742" s="66">
        <f t="shared" si="489"/>
        <v>505284.48000000004</v>
      </c>
      <c r="W1742" s="66" t="str">
        <f t="shared" si="490"/>
        <v>1 &gt; 4</v>
      </c>
      <c r="X1742" s="66">
        <f>A1742+SUMIFS(Presensi!F:F,Presensi!E:E,'Entry Data'!AP1742)</f>
        <v>1</v>
      </c>
      <c r="Y1742" s="66">
        <f>IFERROR(INDEX('Retasi Pricing'!F:F,MATCH('Entry Data'!AM1742,'Retasi Pricing'!E:E,0))*X1742,"")</f>
        <v>25000</v>
      </c>
      <c r="Z1742" s="62" t="s">
        <v>26</v>
      </c>
      <c r="AA1742" s="62" t="s">
        <v>27</v>
      </c>
      <c r="AB1742" s="32"/>
      <c r="AC1742" s="32" t="s">
        <v>201</v>
      </c>
      <c r="AD1742" s="32" t="str">
        <f t="shared" si="491"/>
        <v/>
      </c>
      <c r="AF1742" s="5" t="str">
        <f t="shared" si="492"/>
        <v>arman44195</v>
      </c>
      <c r="AG1742" s="5" t="str">
        <f t="shared" si="493"/>
        <v>BMJ 05544195UTARADAY</v>
      </c>
      <c r="AH1742" s="5" t="str">
        <f t="shared" si="494"/>
        <v>arman44195UTARADAY</v>
      </c>
      <c r="AI1742" s="5" t="str">
        <f t="shared" si="495"/>
        <v>BMJ 05544195DAY</v>
      </c>
      <c r="AJ1742" s="5" t="str">
        <f t="shared" si="496"/>
        <v>arman44195DAY</v>
      </c>
      <c r="AK1742" s="5" t="str">
        <f t="shared" si="497"/>
        <v>armanBMJ III</v>
      </c>
      <c r="AL1742" s="5" t="str">
        <f t="shared" si="499"/>
        <v>4UTARA</v>
      </c>
      <c r="AM1742" s="5" t="str">
        <f t="shared" si="500"/>
        <v>1 &gt; 4UTARA10 RODA</v>
      </c>
      <c r="AN1742" s="5" t="str">
        <f t="shared" si="501"/>
        <v>armanBMJ III1 &gt; 4UTARA10 RODA</v>
      </c>
      <c r="AO1742" s="5" t="str">
        <f t="shared" si="502"/>
        <v>arman1 &gt; 4UTARA10 RODA</v>
      </c>
      <c r="AP1742" s="5" t="str">
        <f t="shared" si="503"/>
        <v>44195DAY</v>
      </c>
    </row>
    <row r="1743" spans="1:42" x14ac:dyDescent="0.3">
      <c r="A1743" s="33">
        <v>1</v>
      </c>
      <c r="B1743" s="33"/>
      <c r="C1743" s="70">
        <v>44195</v>
      </c>
      <c r="D1743" s="71" t="s">
        <v>19</v>
      </c>
      <c r="E1743" s="70">
        <v>44195</v>
      </c>
      <c r="F1743" s="71">
        <v>5159786</v>
      </c>
      <c r="G1743" s="33" t="s">
        <v>20</v>
      </c>
      <c r="H1743" s="33" t="s">
        <v>21</v>
      </c>
      <c r="I1743" s="33" t="s">
        <v>22</v>
      </c>
      <c r="J1743" s="33" t="s">
        <v>23</v>
      </c>
      <c r="K1743" s="63" t="s">
        <v>69</v>
      </c>
      <c r="L1743" s="32" t="str">
        <f t="shared" si="486"/>
        <v>FM260JD</v>
      </c>
      <c r="M1743" s="32" t="str">
        <f t="shared" si="487"/>
        <v>BMJ III</v>
      </c>
      <c r="N1743" s="32" t="str">
        <f t="shared" si="488"/>
        <v>10 RODA</v>
      </c>
      <c r="O1743" s="146">
        <v>0.56442129629629634</v>
      </c>
      <c r="P1743" s="65">
        <v>0.56442129629629634</v>
      </c>
      <c r="Q1743" s="65"/>
      <c r="R1743" s="66">
        <v>5</v>
      </c>
      <c r="S1743" s="66">
        <v>40480</v>
      </c>
      <c r="T1743" s="66">
        <v>14840</v>
      </c>
      <c r="U1743" s="67">
        <f t="shared" si="498"/>
        <v>25.64</v>
      </c>
      <c r="V1743" s="66">
        <f t="shared" si="489"/>
        <v>499826.16000000003</v>
      </c>
      <c r="W1743" s="66" t="str">
        <f t="shared" si="490"/>
        <v>&gt; 5</v>
      </c>
      <c r="X1743" s="66">
        <f>A1743+SUMIFS(Presensi!F:F,Presensi!E:E,'Entry Data'!AP1743)</f>
        <v>1</v>
      </c>
      <c r="Y1743" s="66">
        <f>IFERROR(INDEX('Retasi Pricing'!F:F,MATCH('Entry Data'!AM1743,'Retasi Pricing'!E:E,0))*X1743,"")</f>
        <v>27650</v>
      </c>
      <c r="Z1743" s="62" t="s">
        <v>26</v>
      </c>
      <c r="AA1743" s="62" t="s">
        <v>27</v>
      </c>
      <c r="AB1743" s="32"/>
      <c r="AC1743" s="32" t="s">
        <v>201</v>
      </c>
      <c r="AD1743" s="32" t="str">
        <f t="shared" si="491"/>
        <v/>
      </c>
      <c r="AF1743" s="5" t="str">
        <f t="shared" si="492"/>
        <v>arman44195</v>
      </c>
      <c r="AG1743" s="5" t="str">
        <f t="shared" si="493"/>
        <v>BMJ 05544195UTARADAY</v>
      </c>
      <c r="AH1743" s="5" t="str">
        <f t="shared" si="494"/>
        <v>arman44195UTARADAY</v>
      </c>
      <c r="AI1743" s="5" t="str">
        <f t="shared" si="495"/>
        <v>BMJ 05544195DAY</v>
      </c>
      <c r="AJ1743" s="5" t="str">
        <f t="shared" si="496"/>
        <v>arman44195DAY</v>
      </c>
      <c r="AK1743" s="5" t="str">
        <f t="shared" si="497"/>
        <v>armanBMJ III</v>
      </c>
      <c r="AL1743" s="5" t="str">
        <f t="shared" si="499"/>
        <v>5UTARA</v>
      </c>
      <c r="AM1743" s="5" t="str">
        <f t="shared" si="500"/>
        <v>&gt; 5UTARA10 RODA</v>
      </c>
      <c r="AN1743" s="5" t="str">
        <f t="shared" si="501"/>
        <v>armanBMJ III&gt; 5UTARA10 RODA</v>
      </c>
      <c r="AO1743" s="5" t="str">
        <f t="shared" si="502"/>
        <v>arman&gt; 5UTARA10 RODA</v>
      </c>
      <c r="AP1743" s="5" t="str">
        <f t="shared" si="503"/>
        <v>44195DAY</v>
      </c>
    </row>
    <row r="1744" spans="1:42" x14ac:dyDescent="0.3">
      <c r="A1744" s="33">
        <v>1</v>
      </c>
      <c r="B1744" s="33"/>
      <c r="C1744" s="70">
        <v>44195</v>
      </c>
      <c r="D1744" s="71" t="s">
        <v>19</v>
      </c>
      <c r="E1744" s="70">
        <v>44195</v>
      </c>
      <c r="F1744" s="71">
        <v>5159860</v>
      </c>
      <c r="G1744" s="33" t="s">
        <v>20</v>
      </c>
      <c r="H1744" s="33" t="s">
        <v>50</v>
      </c>
      <c r="I1744" s="33" t="s">
        <v>22</v>
      </c>
      <c r="J1744" s="33" t="s">
        <v>52</v>
      </c>
      <c r="K1744" s="63" t="s">
        <v>69</v>
      </c>
      <c r="L1744" s="32" t="str">
        <f t="shared" si="486"/>
        <v>FM260JD</v>
      </c>
      <c r="M1744" s="32" t="str">
        <f t="shared" si="487"/>
        <v>BMJ III</v>
      </c>
      <c r="N1744" s="32" t="str">
        <f t="shared" si="488"/>
        <v>10 RODA</v>
      </c>
      <c r="O1744" s="146">
        <v>0.62042824074074077</v>
      </c>
      <c r="P1744" s="65">
        <v>0.62042824074074077</v>
      </c>
      <c r="Q1744" s="65"/>
      <c r="R1744" s="66">
        <v>6</v>
      </c>
      <c r="S1744" s="66">
        <v>41660</v>
      </c>
      <c r="T1744" s="66">
        <v>14840</v>
      </c>
      <c r="U1744" s="67">
        <f t="shared" si="498"/>
        <v>26.82</v>
      </c>
      <c r="V1744" s="66">
        <f t="shared" si="489"/>
        <v>522829.08</v>
      </c>
      <c r="W1744" s="66" t="str">
        <f t="shared" si="490"/>
        <v>&gt; 6</v>
      </c>
      <c r="X1744" s="66">
        <f>A1744+SUMIFS(Presensi!F:F,Presensi!E:E,'Entry Data'!AP1744)</f>
        <v>1</v>
      </c>
      <c r="Y1744" s="66">
        <f>IFERROR(INDEX('Retasi Pricing'!F:F,MATCH('Entry Data'!AM1744,'Retasi Pricing'!E:E,0))*X1744,"")</f>
        <v>30800</v>
      </c>
      <c r="Z1744" s="62" t="s">
        <v>26</v>
      </c>
      <c r="AA1744" s="62" t="s">
        <v>27</v>
      </c>
      <c r="AB1744" s="32"/>
      <c r="AC1744" s="32" t="s">
        <v>201</v>
      </c>
      <c r="AD1744" s="32" t="str">
        <f t="shared" si="491"/>
        <v/>
      </c>
      <c r="AF1744" s="5" t="str">
        <f t="shared" si="492"/>
        <v>arman44195</v>
      </c>
      <c r="AG1744" s="5" t="str">
        <f t="shared" si="493"/>
        <v>BMJ 05544195UTARADAY</v>
      </c>
      <c r="AH1744" s="5" t="str">
        <f t="shared" si="494"/>
        <v>arman44195UTARADAY</v>
      </c>
      <c r="AI1744" s="5" t="str">
        <f t="shared" si="495"/>
        <v>BMJ 05544195DAY</v>
      </c>
      <c r="AJ1744" s="5" t="str">
        <f t="shared" si="496"/>
        <v>arman44195DAY</v>
      </c>
      <c r="AK1744" s="5" t="str">
        <f t="shared" si="497"/>
        <v>armanBMJ III</v>
      </c>
      <c r="AL1744" s="5" t="str">
        <f t="shared" si="499"/>
        <v>6UTARA</v>
      </c>
      <c r="AM1744" s="5" t="str">
        <f t="shared" si="500"/>
        <v>&gt; 6UTARA10 RODA</v>
      </c>
      <c r="AN1744" s="5" t="str">
        <f t="shared" si="501"/>
        <v>armanBMJ III&gt; 6UTARA10 RODA</v>
      </c>
      <c r="AO1744" s="5" t="str">
        <f t="shared" si="502"/>
        <v>arman&gt; 6UTARA10 RODA</v>
      </c>
      <c r="AP1744" s="5" t="str">
        <f t="shared" si="503"/>
        <v>44195DAY</v>
      </c>
    </row>
    <row r="1745" spans="1:42" x14ac:dyDescent="0.3">
      <c r="A1745" s="33">
        <v>1</v>
      </c>
      <c r="B1745" s="33"/>
      <c r="C1745" s="70">
        <v>44195</v>
      </c>
      <c r="D1745" s="71" t="s">
        <v>19</v>
      </c>
      <c r="E1745" s="70">
        <v>44195</v>
      </c>
      <c r="F1745" s="71">
        <v>5159945</v>
      </c>
      <c r="G1745" s="33" t="s">
        <v>20</v>
      </c>
      <c r="H1745" s="33" t="s">
        <v>50</v>
      </c>
      <c r="I1745" s="33" t="s">
        <v>22</v>
      </c>
      <c r="J1745" s="33" t="s">
        <v>52</v>
      </c>
      <c r="K1745" s="63" t="s">
        <v>69</v>
      </c>
      <c r="L1745" s="32" t="str">
        <f t="shared" si="486"/>
        <v>FM260JD</v>
      </c>
      <c r="M1745" s="32" t="str">
        <f t="shared" si="487"/>
        <v>BMJ III</v>
      </c>
      <c r="N1745" s="32" t="str">
        <f t="shared" si="488"/>
        <v>10 RODA</v>
      </c>
      <c r="O1745" s="146">
        <v>0.67429398148148145</v>
      </c>
      <c r="P1745" s="65">
        <v>0.67429398148148145</v>
      </c>
      <c r="Q1745" s="65"/>
      <c r="R1745" s="66">
        <v>7</v>
      </c>
      <c r="S1745" s="66">
        <v>41500</v>
      </c>
      <c r="T1745" s="66">
        <v>14840</v>
      </c>
      <c r="U1745" s="67">
        <f t="shared" si="498"/>
        <v>26.66</v>
      </c>
      <c r="V1745" s="66">
        <f t="shared" si="489"/>
        <v>519710.04000000004</v>
      </c>
      <c r="W1745" s="66" t="str">
        <f t="shared" si="490"/>
        <v>7 &gt;</v>
      </c>
      <c r="X1745" s="66">
        <f>A1745+SUMIFS(Presensi!F:F,Presensi!E:E,'Entry Data'!AP1745)</f>
        <v>1</v>
      </c>
      <c r="Y1745" s="66">
        <f>IFERROR(INDEX('Retasi Pricing'!F:F,MATCH('Entry Data'!AM1745,'Retasi Pricing'!E:E,0))*X1745,"")</f>
        <v>37750</v>
      </c>
      <c r="Z1745" s="62" t="s">
        <v>26</v>
      </c>
      <c r="AA1745" s="62" t="s">
        <v>27</v>
      </c>
      <c r="AB1745" s="32"/>
      <c r="AC1745" s="32" t="s">
        <v>201</v>
      </c>
      <c r="AD1745" s="32" t="str">
        <f t="shared" si="491"/>
        <v/>
      </c>
      <c r="AF1745" s="5" t="str">
        <f t="shared" si="492"/>
        <v>arman44195</v>
      </c>
      <c r="AG1745" s="5" t="str">
        <f t="shared" si="493"/>
        <v>BMJ 05544195UTARADAY</v>
      </c>
      <c r="AH1745" s="5" t="str">
        <f t="shared" si="494"/>
        <v>arman44195UTARADAY</v>
      </c>
      <c r="AI1745" s="5" t="str">
        <f t="shared" si="495"/>
        <v>BMJ 05544195DAY</v>
      </c>
      <c r="AJ1745" s="5" t="str">
        <f t="shared" si="496"/>
        <v>arman44195DAY</v>
      </c>
      <c r="AK1745" s="5" t="str">
        <f t="shared" si="497"/>
        <v>armanBMJ III</v>
      </c>
      <c r="AL1745" s="5" t="str">
        <f t="shared" si="499"/>
        <v>7UTARA</v>
      </c>
      <c r="AM1745" s="5" t="str">
        <f t="shared" si="500"/>
        <v>7 &gt;UTARA10 RODA</v>
      </c>
      <c r="AN1745" s="5" t="str">
        <f t="shared" si="501"/>
        <v>armanBMJ III7 &gt;UTARA10 RODA</v>
      </c>
      <c r="AO1745" s="5" t="str">
        <f t="shared" si="502"/>
        <v>arman7 &gt;UTARA10 RODA</v>
      </c>
      <c r="AP1745" s="5" t="str">
        <f t="shared" si="503"/>
        <v>44195DAY</v>
      </c>
    </row>
    <row r="1746" spans="1:42" x14ac:dyDescent="0.3">
      <c r="A1746" s="33">
        <v>1</v>
      </c>
      <c r="B1746" s="33"/>
      <c r="C1746" s="70">
        <v>44195</v>
      </c>
      <c r="D1746" s="71" t="s">
        <v>19</v>
      </c>
      <c r="E1746" s="70">
        <v>44195</v>
      </c>
      <c r="F1746" s="71">
        <v>5160029</v>
      </c>
      <c r="G1746" s="33" t="s">
        <v>20</v>
      </c>
      <c r="H1746" s="33" t="s">
        <v>21</v>
      </c>
      <c r="I1746" s="33" t="s">
        <v>51</v>
      </c>
      <c r="J1746" s="33" t="s">
        <v>46</v>
      </c>
      <c r="K1746" s="63" t="s">
        <v>69</v>
      </c>
      <c r="L1746" s="32" t="str">
        <f t="shared" si="486"/>
        <v>FM260JD</v>
      </c>
      <c r="M1746" s="32" t="str">
        <f t="shared" si="487"/>
        <v>BMJ III</v>
      </c>
      <c r="N1746" s="32" t="str">
        <f t="shared" si="488"/>
        <v>10 RODA</v>
      </c>
      <c r="O1746" s="146">
        <v>0.74186342592592591</v>
      </c>
      <c r="P1746" s="65">
        <v>0.74186342592592591</v>
      </c>
      <c r="Q1746" s="65"/>
      <c r="R1746" s="66">
        <v>8</v>
      </c>
      <c r="S1746" s="66">
        <v>40440</v>
      </c>
      <c r="T1746" s="66">
        <v>14840</v>
      </c>
      <c r="U1746" s="67">
        <f t="shared" si="498"/>
        <v>25.6</v>
      </c>
      <c r="V1746" s="66">
        <f t="shared" si="489"/>
        <v>499046.40000000002</v>
      </c>
      <c r="W1746" s="66" t="str">
        <f t="shared" si="490"/>
        <v>7 &gt;</v>
      </c>
      <c r="X1746" s="66">
        <f>A1746+SUMIFS(Presensi!F:F,Presensi!E:E,'Entry Data'!AP1746)</f>
        <v>1</v>
      </c>
      <c r="Y1746" s="66">
        <f>IFERROR(INDEX('Retasi Pricing'!F:F,MATCH('Entry Data'!AM1746,'Retasi Pricing'!E:E,0))*X1746,"")</f>
        <v>37750</v>
      </c>
      <c r="Z1746" s="62" t="s">
        <v>26</v>
      </c>
      <c r="AA1746" s="62" t="s">
        <v>27</v>
      </c>
      <c r="AB1746" s="32"/>
      <c r="AC1746" s="32" t="s">
        <v>201</v>
      </c>
      <c r="AD1746" s="32" t="str">
        <f t="shared" si="491"/>
        <v/>
      </c>
      <c r="AF1746" s="5" t="str">
        <f t="shared" si="492"/>
        <v>arman44195</v>
      </c>
      <c r="AG1746" s="5" t="str">
        <f t="shared" si="493"/>
        <v>BMJ 05544195UTARADAY</v>
      </c>
      <c r="AH1746" s="5" t="str">
        <f t="shared" si="494"/>
        <v>arman44195UTARADAY</v>
      </c>
      <c r="AI1746" s="5" t="str">
        <f t="shared" si="495"/>
        <v>BMJ 05544195DAY</v>
      </c>
      <c r="AJ1746" s="5" t="str">
        <f t="shared" si="496"/>
        <v>arman44195DAY</v>
      </c>
      <c r="AK1746" s="5" t="str">
        <f t="shared" si="497"/>
        <v>armanBMJ III</v>
      </c>
      <c r="AL1746" s="5" t="str">
        <f t="shared" si="499"/>
        <v>8UTARA</v>
      </c>
      <c r="AM1746" s="5" t="str">
        <f t="shared" si="500"/>
        <v>7 &gt;UTARA10 RODA</v>
      </c>
      <c r="AN1746" s="5" t="str">
        <f t="shared" si="501"/>
        <v>armanBMJ III7 &gt;UTARA10 RODA</v>
      </c>
      <c r="AO1746" s="5" t="str">
        <f t="shared" si="502"/>
        <v>arman7 &gt;UTARA10 RODA</v>
      </c>
      <c r="AP1746" s="5" t="str">
        <f t="shared" si="503"/>
        <v>44195DAY</v>
      </c>
    </row>
    <row r="1747" spans="1:42" x14ac:dyDescent="0.3">
      <c r="A1747" s="33">
        <v>1</v>
      </c>
      <c r="B1747" s="33"/>
      <c r="C1747" s="70">
        <v>44195</v>
      </c>
      <c r="D1747" s="71" t="s">
        <v>19</v>
      </c>
      <c r="E1747" s="70">
        <v>44195</v>
      </c>
      <c r="F1747" s="71">
        <v>5159493</v>
      </c>
      <c r="G1747" s="33" t="s">
        <v>20</v>
      </c>
      <c r="H1747" s="33" t="s">
        <v>50</v>
      </c>
      <c r="I1747" s="33" t="s">
        <v>22</v>
      </c>
      <c r="J1747" s="33" t="s">
        <v>52</v>
      </c>
      <c r="K1747" s="63" t="s">
        <v>71</v>
      </c>
      <c r="L1747" s="32" t="str">
        <f t="shared" si="486"/>
        <v>FM260JD</v>
      </c>
      <c r="M1747" s="32" t="str">
        <f t="shared" si="487"/>
        <v>BMJ III</v>
      </c>
      <c r="N1747" s="32" t="str">
        <f t="shared" si="488"/>
        <v>10 RODA</v>
      </c>
      <c r="O1747" s="146">
        <v>0.35020833333333329</v>
      </c>
      <c r="P1747" s="65">
        <v>0.35020833333333329</v>
      </c>
      <c r="Q1747" s="65"/>
      <c r="R1747" s="66">
        <v>1</v>
      </c>
      <c r="S1747" s="66">
        <v>40300</v>
      </c>
      <c r="T1747" s="66">
        <v>14720</v>
      </c>
      <c r="U1747" s="67">
        <f t="shared" si="498"/>
        <v>25.58</v>
      </c>
      <c r="V1747" s="66">
        <f t="shared" si="489"/>
        <v>498656.51999999996</v>
      </c>
      <c r="W1747" s="66" t="str">
        <f t="shared" si="490"/>
        <v>1 &gt; 4</v>
      </c>
      <c r="X1747" s="66">
        <f>A1747+SUMIFS(Presensi!F:F,Presensi!E:E,'Entry Data'!AP1747)</f>
        <v>1</v>
      </c>
      <c r="Y1747" s="66">
        <f>IFERROR(INDEX('Retasi Pricing'!F:F,MATCH('Entry Data'!AM1747,'Retasi Pricing'!E:E,0))*X1747,"")</f>
        <v>25000</v>
      </c>
      <c r="Z1747" s="62" t="s">
        <v>26</v>
      </c>
      <c r="AA1747" s="62" t="s">
        <v>27</v>
      </c>
      <c r="AB1747" s="32"/>
      <c r="AC1747" s="32" t="s">
        <v>216</v>
      </c>
      <c r="AD1747" s="32" t="str">
        <f t="shared" si="491"/>
        <v/>
      </c>
      <c r="AF1747" s="5" t="str">
        <f t="shared" si="492"/>
        <v>ruslan44195</v>
      </c>
      <c r="AG1747" s="5" t="str">
        <f t="shared" si="493"/>
        <v>BMJ 05644195UTARADAY</v>
      </c>
      <c r="AH1747" s="5" t="str">
        <f t="shared" si="494"/>
        <v>ruslan44195UTARADAY</v>
      </c>
      <c r="AI1747" s="5" t="str">
        <f t="shared" si="495"/>
        <v>BMJ 05644195DAY</v>
      </c>
      <c r="AJ1747" s="5" t="str">
        <f t="shared" si="496"/>
        <v>ruslan44195DAY</v>
      </c>
      <c r="AK1747" s="5" t="str">
        <f t="shared" si="497"/>
        <v>ruslanBMJ III</v>
      </c>
      <c r="AL1747" s="5" t="str">
        <f t="shared" si="499"/>
        <v>1UTARA</v>
      </c>
      <c r="AM1747" s="5" t="str">
        <f t="shared" si="500"/>
        <v>1 &gt; 4UTARA10 RODA</v>
      </c>
      <c r="AN1747" s="5" t="str">
        <f t="shared" si="501"/>
        <v>ruslanBMJ III1 &gt; 4UTARA10 RODA</v>
      </c>
      <c r="AO1747" s="5" t="str">
        <f t="shared" si="502"/>
        <v>ruslan1 &gt; 4UTARA10 RODA</v>
      </c>
      <c r="AP1747" s="5" t="str">
        <f t="shared" si="503"/>
        <v>44195DAY</v>
      </c>
    </row>
    <row r="1748" spans="1:42" x14ac:dyDescent="0.3">
      <c r="A1748" s="33">
        <v>1</v>
      </c>
      <c r="B1748" s="33"/>
      <c r="C1748" s="70">
        <v>44195</v>
      </c>
      <c r="D1748" s="71" t="s">
        <v>19</v>
      </c>
      <c r="E1748" s="70">
        <v>44195</v>
      </c>
      <c r="F1748" s="71">
        <v>5159564</v>
      </c>
      <c r="G1748" s="33" t="s">
        <v>20</v>
      </c>
      <c r="H1748" s="33" t="s">
        <v>50</v>
      </c>
      <c r="I1748" s="33" t="s">
        <v>22</v>
      </c>
      <c r="J1748" s="33" t="s">
        <v>52</v>
      </c>
      <c r="K1748" s="63" t="s">
        <v>71</v>
      </c>
      <c r="L1748" s="32" t="str">
        <f t="shared" si="486"/>
        <v>FM260JD</v>
      </c>
      <c r="M1748" s="32" t="str">
        <f t="shared" si="487"/>
        <v>BMJ III</v>
      </c>
      <c r="N1748" s="32" t="str">
        <f t="shared" si="488"/>
        <v>10 RODA</v>
      </c>
      <c r="O1748" s="146">
        <v>0.40078703703703705</v>
      </c>
      <c r="P1748" s="65">
        <v>0.40078703703703705</v>
      </c>
      <c r="Q1748" s="65"/>
      <c r="R1748" s="66">
        <v>2</v>
      </c>
      <c r="S1748" s="66">
        <v>41260</v>
      </c>
      <c r="T1748" s="66">
        <v>14720</v>
      </c>
      <c r="U1748" s="67">
        <f t="shared" si="498"/>
        <v>26.54</v>
      </c>
      <c r="V1748" s="66">
        <f t="shared" si="489"/>
        <v>517370.76</v>
      </c>
      <c r="W1748" s="66" t="str">
        <f t="shared" si="490"/>
        <v>1 &gt; 4</v>
      </c>
      <c r="X1748" s="66">
        <f>A1748+SUMIFS(Presensi!F:F,Presensi!E:E,'Entry Data'!AP1748)</f>
        <v>1</v>
      </c>
      <c r="Y1748" s="66">
        <f>IFERROR(INDEX('Retasi Pricing'!F:F,MATCH('Entry Data'!AM1748,'Retasi Pricing'!E:E,0))*X1748,"")</f>
        <v>25000</v>
      </c>
      <c r="Z1748" s="62" t="s">
        <v>26</v>
      </c>
      <c r="AA1748" s="62" t="s">
        <v>27</v>
      </c>
      <c r="AB1748" s="32"/>
      <c r="AC1748" s="32" t="s">
        <v>216</v>
      </c>
      <c r="AD1748" s="32" t="str">
        <f t="shared" si="491"/>
        <v/>
      </c>
      <c r="AF1748" s="5" t="str">
        <f t="shared" si="492"/>
        <v>ruslan44195</v>
      </c>
      <c r="AG1748" s="5" t="str">
        <f t="shared" si="493"/>
        <v>BMJ 05644195UTARADAY</v>
      </c>
      <c r="AH1748" s="5" t="str">
        <f t="shared" si="494"/>
        <v>ruslan44195UTARADAY</v>
      </c>
      <c r="AI1748" s="5" t="str">
        <f t="shared" si="495"/>
        <v>BMJ 05644195DAY</v>
      </c>
      <c r="AJ1748" s="5" t="str">
        <f t="shared" si="496"/>
        <v>ruslan44195DAY</v>
      </c>
      <c r="AK1748" s="5" t="str">
        <f t="shared" si="497"/>
        <v>ruslanBMJ III</v>
      </c>
      <c r="AL1748" s="5" t="str">
        <f t="shared" si="499"/>
        <v>2UTARA</v>
      </c>
      <c r="AM1748" s="5" t="str">
        <f t="shared" si="500"/>
        <v>1 &gt; 4UTARA10 RODA</v>
      </c>
      <c r="AN1748" s="5" t="str">
        <f t="shared" si="501"/>
        <v>ruslanBMJ III1 &gt; 4UTARA10 RODA</v>
      </c>
      <c r="AO1748" s="5" t="str">
        <f t="shared" si="502"/>
        <v>ruslan1 &gt; 4UTARA10 RODA</v>
      </c>
      <c r="AP1748" s="5" t="str">
        <f t="shared" si="503"/>
        <v>44195DAY</v>
      </c>
    </row>
    <row r="1749" spans="1:42" x14ac:dyDescent="0.3">
      <c r="A1749" s="33">
        <v>1</v>
      </c>
      <c r="B1749" s="33"/>
      <c r="C1749" s="70">
        <v>44195</v>
      </c>
      <c r="D1749" s="71" t="s">
        <v>19</v>
      </c>
      <c r="E1749" s="70">
        <v>44195</v>
      </c>
      <c r="F1749" s="71">
        <v>5159639</v>
      </c>
      <c r="G1749" s="33" t="s">
        <v>20</v>
      </c>
      <c r="H1749" s="33" t="s">
        <v>21</v>
      </c>
      <c r="I1749" s="33" t="s">
        <v>22</v>
      </c>
      <c r="J1749" s="33" t="s">
        <v>23</v>
      </c>
      <c r="K1749" s="63" t="s">
        <v>71</v>
      </c>
      <c r="L1749" s="32" t="str">
        <f t="shared" si="486"/>
        <v>FM260JD</v>
      </c>
      <c r="M1749" s="32" t="str">
        <f t="shared" si="487"/>
        <v>BMJ III</v>
      </c>
      <c r="N1749" s="32" t="str">
        <f t="shared" si="488"/>
        <v>10 RODA</v>
      </c>
      <c r="O1749" s="146">
        <v>0.45500000000000002</v>
      </c>
      <c r="P1749" s="65">
        <v>0.45500000000000002</v>
      </c>
      <c r="Q1749" s="65"/>
      <c r="R1749" s="66">
        <v>3</v>
      </c>
      <c r="S1749" s="66">
        <v>39500</v>
      </c>
      <c r="T1749" s="66">
        <v>14720</v>
      </c>
      <c r="U1749" s="67">
        <f t="shared" si="498"/>
        <v>24.78</v>
      </c>
      <c r="V1749" s="66">
        <f t="shared" si="489"/>
        <v>483061.32</v>
      </c>
      <c r="W1749" s="66" t="str">
        <f t="shared" si="490"/>
        <v>1 &gt; 4</v>
      </c>
      <c r="X1749" s="66">
        <f>A1749+SUMIFS(Presensi!F:F,Presensi!E:E,'Entry Data'!AP1749)</f>
        <v>1</v>
      </c>
      <c r="Y1749" s="66">
        <f>IFERROR(INDEX('Retasi Pricing'!F:F,MATCH('Entry Data'!AM1749,'Retasi Pricing'!E:E,0))*X1749,"")</f>
        <v>25000</v>
      </c>
      <c r="Z1749" s="62" t="s">
        <v>26</v>
      </c>
      <c r="AA1749" s="62" t="s">
        <v>27</v>
      </c>
      <c r="AB1749" s="32"/>
      <c r="AC1749" s="32" t="s">
        <v>216</v>
      </c>
      <c r="AD1749" s="32" t="str">
        <f t="shared" si="491"/>
        <v/>
      </c>
      <c r="AF1749" s="5" t="str">
        <f t="shared" si="492"/>
        <v>ruslan44195</v>
      </c>
      <c r="AG1749" s="5" t="str">
        <f t="shared" si="493"/>
        <v>BMJ 05644195UTARADAY</v>
      </c>
      <c r="AH1749" s="5" t="str">
        <f t="shared" si="494"/>
        <v>ruslan44195UTARADAY</v>
      </c>
      <c r="AI1749" s="5" t="str">
        <f t="shared" si="495"/>
        <v>BMJ 05644195DAY</v>
      </c>
      <c r="AJ1749" s="5" t="str">
        <f t="shared" si="496"/>
        <v>ruslan44195DAY</v>
      </c>
      <c r="AK1749" s="5" t="str">
        <f t="shared" si="497"/>
        <v>ruslanBMJ III</v>
      </c>
      <c r="AL1749" s="5" t="str">
        <f t="shared" si="499"/>
        <v>3UTARA</v>
      </c>
      <c r="AM1749" s="5" t="str">
        <f t="shared" si="500"/>
        <v>1 &gt; 4UTARA10 RODA</v>
      </c>
      <c r="AN1749" s="5" t="str">
        <f t="shared" si="501"/>
        <v>ruslanBMJ III1 &gt; 4UTARA10 RODA</v>
      </c>
      <c r="AO1749" s="5" t="str">
        <f t="shared" si="502"/>
        <v>ruslan1 &gt; 4UTARA10 RODA</v>
      </c>
      <c r="AP1749" s="5" t="str">
        <f t="shared" si="503"/>
        <v>44195DAY</v>
      </c>
    </row>
    <row r="1750" spans="1:42" x14ac:dyDescent="0.3">
      <c r="A1750" s="33">
        <v>1</v>
      </c>
      <c r="B1750" s="33"/>
      <c r="C1750" s="70">
        <v>44195</v>
      </c>
      <c r="D1750" s="71" t="s">
        <v>19</v>
      </c>
      <c r="E1750" s="70">
        <v>44195</v>
      </c>
      <c r="F1750" s="71">
        <v>5159726</v>
      </c>
      <c r="G1750" s="33" t="s">
        <v>20</v>
      </c>
      <c r="H1750" s="33" t="s">
        <v>50</v>
      </c>
      <c r="I1750" s="33" t="s">
        <v>22</v>
      </c>
      <c r="J1750" s="33" t="s">
        <v>52</v>
      </c>
      <c r="K1750" s="63" t="s">
        <v>71</v>
      </c>
      <c r="L1750" s="32" t="str">
        <f t="shared" si="486"/>
        <v>FM260JD</v>
      </c>
      <c r="M1750" s="32" t="str">
        <f t="shared" si="487"/>
        <v>BMJ III</v>
      </c>
      <c r="N1750" s="32" t="str">
        <f t="shared" si="488"/>
        <v>10 RODA</v>
      </c>
      <c r="O1750" s="146">
        <v>0.51217592592592587</v>
      </c>
      <c r="P1750" s="65">
        <v>0.51217592592592587</v>
      </c>
      <c r="Q1750" s="65"/>
      <c r="R1750" s="66">
        <v>4</v>
      </c>
      <c r="S1750" s="66">
        <v>40820</v>
      </c>
      <c r="T1750" s="66">
        <v>14720</v>
      </c>
      <c r="U1750" s="67">
        <f t="shared" si="498"/>
        <v>26.1</v>
      </c>
      <c r="V1750" s="66">
        <f t="shared" si="489"/>
        <v>508793.4</v>
      </c>
      <c r="W1750" s="66" t="str">
        <f t="shared" si="490"/>
        <v>1 &gt; 4</v>
      </c>
      <c r="X1750" s="66">
        <f>A1750+SUMIFS(Presensi!F:F,Presensi!E:E,'Entry Data'!AP1750)</f>
        <v>1</v>
      </c>
      <c r="Y1750" s="66">
        <f>IFERROR(INDEX('Retasi Pricing'!F:F,MATCH('Entry Data'!AM1750,'Retasi Pricing'!E:E,0))*X1750,"")</f>
        <v>25000</v>
      </c>
      <c r="Z1750" s="62" t="s">
        <v>26</v>
      </c>
      <c r="AA1750" s="62" t="s">
        <v>27</v>
      </c>
      <c r="AB1750" s="32"/>
      <c r="AC1750" s="32" t="s">
        <v>216</v>
      </c>
      <c r="AD1750" s="32" t="str">
        <f t="shared" si="491"/>
        <v/>
      </c>
      <c r="AF1750" s="5" t="str">
        <f t="shared" si="492"/>
        <v>ruslan44195</v>
      </c>
      <c r="AG1750" s="5" t="str">
        <f t="shared" si="493"/>
        <v>BMJ 05644195UTARADAY</v>
      </c>
      <c r="AH1750" s="5" t="str">
        <f t="shared" si="494"/>
        <v>ruslan44195UTARADAY</v>
      </c>
      <c r="AI1750" s="5" t="str">
        <f t="shared" si="495"/>
        <v>BMJ 05644195DAY</v>
      </c>
      <c r="AJ1750" s="5" t="str">
        <f t="shared" si="496"/>
        <v>ruslan44195DAY</v>
      </c>
      <c r="AK1750" s="5" t="str">
        <f t="shared" si="497"/>
        <v>ruslanBMJ III</v>
      </c>
      <c r="AL1750" s="5" t="str">
        <f t="shared" si="499"/>
        <v>4UTARA</v>
      </c>
      <c r="AM1750" s="5" t="str">
        <f t="shared" si="500"/>
        <v>1 &gt; 4UTARA10 RODA</v>
      </c>
      <c r="AN1750" s="5" t="str">
        <f t="shared" si="501"/>
        <v>ruslanBMJ III1 &gt; 4UTARA10 RODA</v>
      </c>
      <c r="AO1750" s="5" t="str">
        <f t="shared" si="502"/>
        <v>ruslan1 &gt; 4UTARA10 RODA</v>
      </c>
      <c r="AP1750" s="5" t="str">
        <f t="shared" si="503"/>
        <v>44195DAY</v>
      </c>
    </row>
    <row r="1751" spans="1:42" x14ac:dyDescent="0.3">
      <c r="A1751" s="33">
        <v>1</v>
      </c>
      <c r="B1751" s="33"/>
      <c r="C1751" s="70">
        <v>44195</v>
      </c>
      <c r="D1751" s="71" t="s">
        <v>19</v>
      </c>
      <c r="E1751" s="70">
        <v>44195</v>
      </c>
      <c r="F1751" s="71">
        <v>5159787</v>
      </c>
      <c r="G1751" s="33" t="s">
        <v>20</v>
      </c>
      <c r="H1751" s="33" t="s">
        <v>50</v>
      </c>
      <c r="I1751" s="33" t="s">
        <v>22</v>
      </c>
      <c r="J1751" s="33" t="s">
        <v>52</v>
      </c>
      <c r="K1751" s="63" t="s">
        <v>71</v>
      </c>
      <c r="L1751" s="32" t="str">
        <f t="shared" si="486"/>
        <v>FM260JD</v>
      </c>
      <c r="M1751" s="32" t="str">
        <f t="shared" si="487"/>
        <v>BMJ III</v>
      </c>
      <c r="N1751" s="32" t="str">
        <f t="shared" si="488"/>
        <v>10 RODA</v>
      </c>
      <c r="O1751" s="146">
        <v>0.56785879629629632</v>
      </c>
      <c r="P1751" s="65">
        <v>0.56785879629629632</v>
      </c>
      <c r="Q1751" s="65"/>
      <c r="R1751" s="66">
        <v>5</v>
      </c>
      <c r="S1751" s="66">
        <v>40680</v>
      </c>
      <c r="T1751" s="66">
        <v>14720</v>
      </c>
      <c r="U1751" s="67">
        <f t="shared" si="498"/>
        <v>25.96</v>
      </c>
      <c r="V1751" s="66">
        <f t="shared" si="489"/>
        <v>506064.24</v>
      </c>
      <c r="W1751" s="66" t="str">
        <f t="shared" si="490"/>
        <v>&gt; 5</v>
      </c>
      <c r="X1751" s="66">
        <f>A1751+SUMIFS(Presensi!F:F,Presensi!E:E,'Entry Data'!AP1751)</f>
        <v>1</v>
      </c>
      <c r="Y1751" s="66">
        <f>IFERROR(INDEX('Retasi Pricing'!F:F,MATCH('Entry Data'!AM1751,'Retasi Pricing'!E:E,0))*X1751,"")</f>
        <v>27650</v>
      </c>
      <c r="Z1751" s="62" t="s">
        <v>26</v>
      </c>
      <c r="AA1751" s="62" t="s">
        <v>27</v>
      </c>
      <c r="AB1751" s="32"/>
      <c r="AC1751" s="32" t="s">
        <v>216</v>
      </c>
      <c r="AD1751" s="32" t="str">
        <f t="shared" si="491"/>
        <v/>
      </c>
      <c r="AF1751" s="5" t="str">
        <f t="shared" si="492"/>
        <v>ruslan44195</v>
      </c>
      <c r="AG1751" s="5" t="str">
        <f t="shared" si="493"/>
        <v>BMJ 05644195UTARADAY</v>
      </c>
      <c r="AH1751" s="5" t="str">
        <f t="shared" si="494"/>
        <v>ruslan44195UTARADAY</v>
      </c>
      <c r="AI1751" s="5" t="str">
        <f t="shared" si="495"/>
        <v>BMJ 05644195DAY</v>
      </c>
      <c r="AJ1751" s="5" t="str">
        <f t="shared" si="496"/>
        <v>ruslan44195DAY</v>
      </c>
      <c r="AK1751" s="5" t="str">
        <f t="shared" si="497"/>
        <v>ruslanBMJ III</v>
      </c>
      <c r="AL1751" s="5" t="str">
        <f t="shared" si="499"/>
        <v>5UTARA</v>
      </c>
      <c r="AM1751" s="5" t="str">
        <f t="shared" si="500"/>
        <v>&gt; 5UTARA10 RODA</v>
      </c>
      <c r="AN1751" s="5" t="str">
        <f t="shared" si="501"/>
        <v>ruslanBMJ III&gt; 5UTARA10 RODA</v>
      </c>
      <c r="AO1751" s="5" t="str">
        <f t="shared" si="502"/>
        <v>ruslan&gt; 5UTARA10 RODA</v>
      </c>
      <c r="AP1751" s="5" t="str">
        <f t="shared" si="503"/>
        <v>44195DAY</v>
      </c>
    </row>
    <row r="1752" spans="1:42" x14ac:dyDescent="0.3">
      <c r="A1752" s="33">
        <v>1</v>
      </c>
      <c r="B1752" s="33"/>
      <c r="C1752" s="70">
        <v>44195</v>
      </c>
      <c r="D1752" s="71" t="s">
        <v>19</v>
      </c>
      <c r="E1752" s="70">
        <v>44195</v>
      </c>
      <c r="F1752" s="71">
        <v>5159866</v>
      </c>
      <c r="G1752" s="33" t="s">
        <v>20</v>
      </c>
      <c r="H1752" s="33" t="s">
        <v>50</v>
      </c>
      <c r="I1752" s="33" t="s">
        <v>22</v>
      </c>
      <c r="J1752" s="33" t="s">
        <v>52</v>
      </c>
      <c r="K1752" s="63" t="s">
        <v>71</v>
      </c>
      <c r="L1752" s="32" t="str">
        <f t="shared" si="486"/>
        <v>FM260JD</v>
      </c>
      <c r="M1752" s="32" t="str">
        <f t="shared" si="487"/>
        <v>BMJ III</v>
      </c>
      <c r="N1752" s="32" t="str">
        <f t="shared" si="488"/>
        <v>10 RODA</v>
      </c>
      <c r="O1752" s="146">
        <v>0.62369212962962961</v>
      </c>
      <c r="P1752" s="65">
        <v>0.62369212962962961</v>
      </c>
      <c r="Q1752" s="65"/>
      <c r="R1752" s="66">
        <v>6</v>
      </c>
      <c r="S1752" s="66">
        <v>40980</v>
      </c>
      <c r="T1752" s="66">
        <v>14720</v>
      </c>
      <c r="U1752" s="67">
        <f t="shared" si="498"/>
        <v>26.26</v>
      </c>
      <c r="V1752" s="66">
        <f t="shared" si="489"/>
        <v>511912.44000000006</v>
      </c>
      <c r="W1752" s="66" t="str">
        <f t="shared" si="490"/>
        <v>&gt; 6</v>
      </c>
      <c r="X1752" s="66">
        <f>A1752+SUMIFS(Presensi!F:F,Presensi!E:E,'Entry Data'!AP1752)</f>
        <v>1</v>
      </c>
      <c r="Y1752" s="66">
        <f>IFERROR(INDEX('Retasi Pricing'!F:F,MATCH('Entry Data'!AM1752,'Retasi Pricing'!E:E,0))*X1752,"")</f>
        <v>30800</v>
      </c>
      <c r="Z1752" s="62" t="s">
        <v>26</v>
      </c>
      <c r="AA1752" s="62" t="s">
        <v>27</v>
      </c>
      <c r="AB1752" s="32"/>
      <c r="AC1752" s="32" t="s">
        <v>216</v>
      </c>
      <c r="AD1752" s="32" t="str">
        <f t="shared" si="491"/>
        <v/>
      </c>
      <c r="AF1752" s="5" t="str">
        <f t="shared" si="492"/>
        <v>ruslan44195</v>
      </c>
      <c r="AG1752" s="5" t="str">
        <f t="shared" si="493"/>
        <v>BMJ 05644195UTARADAY</v>
      </c>
      <c r="AH1752" s="5" t="str">
        <f t="shared" si="494"/>
        <v>ruslan44195UTARADAY</v>
      </c>
      <c r="AI1752" s="5" t="str">
        <f t="shared" si="495"/>
        <v>BMJ 05644195DAY</v>
      </c>
      <c r="AJ1752" s="5" t="str">
        <f t="shared" si="496"/>
        <v>ruslan44195DAY</v>
      </c>
      <c r="AK1752" s="5" t="str">
        <f t="shared" si="497"/>
        <v>ruslanBMJ III</v>
      </c>
      <c r="AL1752" s="5" t="str">
        <f t="shared" si="499"/>
        <v>6UTARA</v>
      </c>
      <c r="AM1752" s="5" t="str">
        <f t="shared" si="500"/>
        <v>&gt; 6UTARA10 RODA</v>
      </c>
      <c r="AN1752" s="5" t="str">
        <f t="shared" si="501"/>
        <v>ruslanBMJ III&gt; 6UTARA10 RODA</v>
      </c>
      <c r="AO1752" s="5" t="str">
        <f t="shared" si="502"/>
        <v>ruslan&gt; 6UTARA10 RODA</v>
      </c>
      <c r="AP1752" s="5" t="str">
        <f t="shared" si="503"/>
        <v>44195DAY</v>
      </c>
    </row>
    <row r="1753" spans="1:42" x14ac:dyDescent="0.3">
      <c r="A1753" s="33">
        <v>1</v>
      </c>
      <c r="B1753" s="33"/>
      <c r="C1753" s="70">
        <v>44195</v>
      </c>
      <c r="D1753" s="71" t="s">
        <v>19</v>
      </c>
      <c r="E1753" s="70">
        <v>44195</v>
      </c>
      <c r="F1753" s="71">
        <v>5159953</v>
      </c>
      <c r="G1753" s="33" t="s">
        <v>20</v>
      </c>
      <c r="H1753" s="33" t="s">
        <v>50</v>
      </c>
      <c r="I1753" s="33" t="s">
        <v>22</v>
      </c>
      <c r="J1753" s="33" t="s">
        <v>52</v>
      </c>
      <c r="K1753" s="63" t="s">
        <v>71</v>
      </c>
      <c r="L1753" s="32" t="str">
        <f t="shared" si="486"/>
        <v>FM260JD</v>
      </c>
      <c r="M1753" s="32" t="str">
        <f t="shared" si="487"/>
        <v>BMJ III</v>
      </c>
      <c r="N1753" s="32" t="str">
        <f t="shared" si="488"/>
        <v>10 RODA</v>
      </c>
      <c r="O1753" s="146">
        <v>0.68168981481481483</v>
      </c>
      <c r="P1753" s="65">
        <v>0.68168981481481483</v>
      </c>
      <c r="Q1753" s="65"/>
      <c r="R1753" s="66">
        <v>7</v>
      </c>
      <c r="S1753" s="66">
        <v>41180</v>
      </c>
      <c r="T1753" s="66">
        <v>14720</v>
      </c>
      <c r="U1753" s="67">
        <f t="shared" si="498"/>
        <v>26.46</v>
      </c>
      <c r="V1753" s="66">
        <f t="shared" si="489"/>
        <v>515811.24</v>
      </c>
      <c r="W1753" s="66" t="str">
        <f t="shared" si="490"/>
        <v>7 &gt;</v>
      </c>
      <c r="X1753" s="66">
        <f>A1753+SUMIFS(Presensi!F:F,Presensi!E:E,'Entry Data'!AP1753)</f>
        <v>1</v>
      </c>
      <c r="Y1753" s="66">
        <f>IFERROR(INDEX('Retasi Pricing'!F:F,MATCH('Entry Data'!AM1753,'Retasi Pricing'!E:E,0))*X1753,"")</f>
        <v>37750</v>
      </c>
      <c r="Z1753" s="62" t="s">
        <v>26</v>
      </c>
      <c r="AA1753" s="62" t="s">
        <v>27</v>
      </c>
      <c r="AB1753" s="32"/>
      <c r="AC1753" s="32" t="s">
        <v>216</v>
      </c>
      <c r="AD1753" s="32" t="str">
        <f t="shared" si="491"/>
        <v/>
      </c>
      <c r="AF1753" s="5" t="str">
        <f t="shared" si="492"/>
        <v>ruslan44195</v>
      </c>
      <c r="AG1753" s="5" t="str">
        <f t="shared" si="493"/>
        <v>BMJ 05644195UTARADAY</v>
      </c>
      <c r="AH1753" s="5" t="str">
        <f t="shared" si="494"/>
        <v>ruslan44195UTARADAY</v>
      </c>
      <c r="AI1753" s="5" t="str">
        <f t="shared" si="495"/>
        <v>BMJ 05644195DAY</v>
      </c>
      <c r="AJ1753" s="5" t="str">
        <f t="shared" si="496"/>
        <v>ruslan44195DAY</v>
      </c>
      <c r="AK1753" s="5" t="str">
        <f t="shared" si="497"/>
        <v>ruslanBMJ III</v>
      </c>
      <c r="AL1753" s="5" t="str">
        <f t="shared" si="499"/>
        <v>7UTARA</v>
      </c>
      <c r="AM1753" s="5" t="str">
        <f t="shared" si="500"/>
        <v>7 &gt;UTARA10 RODA</v>
      </c>
      <c r="AN1753" s="5" t="str">
        <f t="shared" si="501"/>
        <v>ruslanBMJ III7 &gt;UTARA10 RODA</v>
      </c>
      <c r="AO1753" s="5" t="str">
        <f t="shared" si="502"/>
        <v>ruslan7 &gt;UTARA10 RODA</v>
      </c>
      <c r="AP1753" s="5" t="str">
        <f t="shared" si="503"/>
        <v>44195DAY</v>
      </c>
    </row>
    <row r="1754" spans="1:42" x14ac:dyDescent="0.3">
      <c r="A1754" s="33">
        <v>1</v>
      </c>
      <c r="B1754" s="33"/>
      <c r="C1754" s="70">
        <v>44195</v>
      </c>
      <c r="D1754" s="71" t="s">
        <v>19</v>
      </c>
      <c r="E1754" s="70">
        <v>44195</v>
      </c>
      <c r="F1754" s="71">
        <v>5160023</v>
      </c>
      <c r="G1754" s="33" t="s">
        <v>20</v>
      </c>
      <c r="H1754" s="33" t="s">
        <v>21</v>
      </c>
      <c r="I1754" s="33" t="s">
        <v>51</v>
      </c>
      <c r="J1754" s="33" t="s">
        <v>46</v>
      </c>
      <c r="K1754" s="63" t="s">
        <v>71</v>
      </c>
      <c r="L1754" s="32" t="str">
        <f t="shared" si="486"/>
        <v>FM260JD</v>
      </c>
      <c r="M1754" s="32" t="str">
        <f t="shared" si="487"/>
        <v>BMJ III</v>
      </c>
      <c r="N1754" s="32" t="str">
        <f t="shared" si="488"/>
        <v>10 RODA</v>
      </c>
      <c r="O1754" s="146">
        <v>0.73461805555555559</v>
      </c>
      <c r="P1754" s="65">
        <v>0.73461805555555559</v>
      </c>
      <c r="Q1754" s="65"/>
      <c r="R1754" s="66">
        <v>8</v>
      </c>
      <c r="S1754" s="66">
        <v>38380</v>
      </c>
      <c r="T1754" s="66">
        <v>14720</v>
      </c>
      <c r="U1754" s="67">
        <f t="shared" si="498"/>
        <v>23.66</v>
      </c>
      <c r="V1754" s="66">
        <f t="shared" si="489"/>
        <v>461228.04000000004</v>
      </c>
      <c r="W1754" s="66" t="str">
        <f t="shared" si="490"/>
        <v>7 &gt;</v>
      </c>
      <c r="X1754" s="66">
        <f>A1754+SUMIFS(Presensi!F:F,Presensi!E:E,'Entry Data'!AP1754)</f>
        <v>1</v>
      </c>
      <c r="Y1754" s="66">
        <f>IFERROR(INDEX('Retasi Pricing'!F:F,MATCH('Entry Data'!AM1754,'Retasi Pricing'!E:E,0))*X1754,"")</f>
        <v>37750</v>
      </c>
      <c r="Z1754" s="62" t="s">
        <v>26</v>
      </c>
      <c r="AA1754" s="62" t="s">
        <v>27</v>
      </c>
      <c r="AB1754" s="32"/>
      <c r="AC1754" s="32" t="s">
        <v>216</v>
      </c>
      <c r="AD1754" s="32" t="str">
        <f t="shared" si="491"/>
        <v/>
      </c>
      <c r="AF1754" s="5" t="str">
        <f t="shared" si="492"/>
        <v>ruslan44195</v>
      </c>
      <c r="AG1754" s="5" t="str">
        <f t="shared" si="493"/>
        <v>BMJ 05644195UTARADAY</v>
      </c>
      <c r="AH1754" s="5" t="str">
        <f t="shared" si="494"/>
        <v>ruslan44195UTARADAY</v>
      </c>
      <c r="AI1754" s="5" t="str">
        <f t="shared" si="495"/>
        <v>BMJ 05644195DAY</v>
      </c>
      <c r="AJ1754" s="5" t="str">
        <f t="shared" si="496"/>
        <v>ruslan44195DAY</v>
      </c>
      <c r="AK1754" s="5" t="str">
        <f t="shared" si="497"/>
        <v>ruslanBMJ III</v>
      </c>
      <c r="AL1754" s="5" t="str">
        <f t="shared" si="499"/>
        <v>8UTARA</v>
      </c>
      <c r="AM1754" s="5" t="str">
        <f t="shared" si="500"/>
        <v>7 &gt;UTARA10 RODA</v>
      </c>
      <c r="AN1754" s="5" t="str">
        <f t="shared" si="501"/>
        <v>ruslanBMJ III7 &gt;UTARA10 RODA</v>
      </c>
      <c r="AO1754" s="5" t="str">
        <f t="shared" si="502"/>
        <v>ruslan7 &gt;UTARA10 RODA</v>
      </c>
      <c r="AP1754" s="5" t="str">
        <f t="shared" si="503"/>
        <v>44195DAY</v>
      </c>
    </row>
    <row r="1755" spans="1:42" x14ac:dyDescent="0.3">
      <c r="A1755" s="33">
        <v>1</v>
      </c>
      <c r="B1755" s="33"/>
      <c r="C1755" s="70">
        <v>44195</v>
      </c>
      <c r="D1755" s="71" t="s">
        <v>19</v>
      </c>
      <c r="E1755" s="70">
        <v>44195</v>
      </c>
      <c r="F1755" s="71">
        <v>5159503</v>
      </c>
      <c r="G1755" s="33" t="s">
        <v>20</v>
      </c>
      <c r="H1755" s="33" t="s">
        <v>50</v>
      </c>
      <c r="I1755" s="33" t="s">
        <v>22</v>
      </c>
      <c r="J1755" s="33" t="s">
        <v>52</v>
      </c>
      <c r="K1755" s="63" t="s">
        <v>73</v>
      </c>
      <c r="L1755" s="32" t="str">
        <f t="shared" si="486"/>
        <v>FM260JD</v>
      </c>
      <c r="M1755" s="32" t="str">
        <f t="shared" si="487"/>
        <v>BMJ</v>
      </c>
      <c r="N1755" s="32" t="str">
        <f t="shared" si="488"/>
        <v>10 RODA</v>
      </c>
      <c r="O1755" s="146">
        <v>0.35748842592592589</v>
      </c>
      <c r="P1755" s="65">
        <v>0.35748842592592589</v>
      </c>
      <c r="Q1755" s="65"/>
      <c r="R1755" s="66">
        <v>1</v>
      </c>
      <c r="S1755" s="66">
        <v>40860</v>
      </c>
      <c r="T1755" s="66">
        <v>14560</v>
      </c>
      <c r="U1755" s="67">
        <f t="shared" si="498"/>
        <v>26.3</v>
      </c>
      <c r="V1755" s="66">
        <f t="shared" si="489"/>
        <v>512692.20000000007</v>
      </c>
      <c r="W1755" s="66" t="str">
        <f t="shared" si="490"/>
        <v>1 &gt; 4</v>
      </c>
      <c r="X1755" s="66">
        <f>A1755+SUMIFS(Presensi!F:F,Presensi!E:E,'Entry Data'!AP1755)</f>
        <v>1</v>
      </c>
      <c r="Y1755" s="66">
        <f>IFERROR(INDEX('Retasi Pricing'!F:F,MATCH('Entry Data'!AM1755,'Retasi Pricing'!E:E,0))*X1755,"")</f>
        <v>25000</v>
      </c>
      <c r="Z1755" s="62" t="s">
        <v>26</v>
      </c>
      <c r="AA1755" s="62" t="s">
        <v>27</v>
      </c>
      <c r="AB1755" s="32"/>
      <c r="AC1755" s="32" t="s">
        <v>376</v>
      </c>
      <c r="AD1755" s="32" t="str">
        <f t="shared" si="491"/>
        <v/>
      </c>
      <c r="AF1755" s="5" t="str">
        <f t="shared" si="492"/>
        <v>ahmad saputra44195</v>
      </c>
      <c r="AG1755" s="5" t="str">
        <f t="shared" si="493"/>
        <v>BMJ 06544195UTARADAY</v>
      </c>
      <c r="AH1755" s="5" t="str">
        <f t="shared" si="494"/>
        <v>ahmad saputra44195UTARADAY</v>
      </c>
      <c r="AI1755" s="5" t="str">
        <f t="shared" si="495"/>
        <v>BMJ 06544195DAY</v>
      </c>
      <c r="AJ1755" s="5" t="str">
        <f t="shared" si="496"/>
        <v>ahmad saputra44195DAY</v>
      </c>
      <c r="AK1755" s="5" t="str">
        <f t="shared" si="497"/>
        <v>ahmad saputraBMJ</v>
      </c>
      <c r="AL1755" s="5" t="str">
        <f t="shared" si="499"/>
        <v>1UTARA</v>
      </c>
      <c r="AM1755" s="5" t="str">
        <f t="shared" si="500"/>
        <v>1 &gt; 4UTARA10 RODA</v>
      </c>
      <c r="AN1755" s="5" t="str">
        <f t="shared" si="501"/>
        <v>ahmad saputraBMJ1 &gt; 4UTARA10 RODA</v>
      </c>
      <c r="AO1755" s="5" t="str">
        <f t="shared" si="502"/>
        <v>ahmad saputra1 &gt; 4UTARA10 RODA</v>
      </c>
      <c r="AP1755" s="5" t="str">
        <f t="shared" si="503"/>
        <v>44195DAY</v>
      </c>
    </row>
    <row r="1756" spans="1:42" x14ac:dyDescent="0.3">
      <c r="A1756" s="33">
        <v>1</v>
      </c>
      <c r="B1756" s="33"/>
      <c r="C1756" s="70">
        <v>44195</v>
      </c>
      <c r="D1756" s="71" t="s">
        <v>19</v>
      </c>
      <c r="E1756" s="70">
        <v>44195</v>
      </c>
      <c r="F1756" s="71">
        <v>5159581</v>
      </c>
      <c r="G1756" s="33" t="s">
        <v>20</v>
      </c>
      <c r="H1756" s="33" t="s">
        <v>50</v>
      </c>
      <c r="I1756" s="33" t="s">
        <v>22</v>
      </c>
      <c r="J1756" s="33" t="s">
        <v>52</v>
      </c>
      <c r="K1756" s="63" t="s">
        <v>73</v>
      </c>
      <c r="L1756" s="32" t="str">
        <f t="shared" si="486"/>
        <v>FM260JD</v>
      </c>
      <c r="M1756" s="32" t="str">
        <f t="shared" si="487"/>
        <v>BMJ</v>
      </c>
      <c r="N1756" s="32" t="str">
        <f t="shared" si="488"/>
        <v>10 RODA</v>
      </c>
      <c r="O1756" s="146">
        <v>0.41503472222222221</v>
      </c>
      <c r="P1756" s="65">
        <v>0.41503472222222221</v>
      </c>
      <c r="Q1756" s="65"/>
      <c r="R1756" s="66">
        <v>2</v>
      </c>
      <c r="S1756" s="66">
        <v>41440</v>
      </c>
      <c r="T1756" s="66">
        <v>14560</v>
      </c>
      <c r="U1756" s="67">
        <f t="shared" si="498"/>
        <v>26.88</v>
      </c>
      <c r="V1756" s="66">
        <f t="shared" si="489"/>
        <v>523998.72000000003</v>
      </c>
      <c r="W1756" s="66" t="str">
        <f t="shared" si="490"/>
        <v>1 &gt; 4</v>
      </c>
      <c r="X1756" s="66">
        <f>A1756+SUMIFS(Presensi!F:F,Presensi!E:E,'Entry Data'!AP1756)</f>
        <v>1</v>
      </c>
      <c r="Y1756" s="66">
        <f>IFERROR(INDEX('Retasi Pricing'!F:F,MATCH('Entry Data'!AM1756,'Retasi Pricing'!E:E,0))*X1756,"")</f>
        <v>25000</v>
      </c>
      <c r="Z1756" s="62" t="s">
        <v>26</v>
      </c>
      <c r="AA1756" s="62" t="s">
        <v>27</v>
      </c>
      <c r="AB1756" s="32"/>
      <c r="AC1756" s="32" t="s">
        <v>376</v>
      </c>
      <c r="AD1756" s="32" t="str">
        <f t="shared" si="491"/>
        <v/>
      </c>
      <c r="AF1756" s="5" t="str">
        <f t="shared" si="492"/>
        <v>ahmad saputra44195</v>
      </c>
      <c r="AG1756" s="5" t="str">
        <f t="shared" si="493"/>
        <v>BMJ 06544195UTARADAY</v>
      </c>
      <c r="AH1756" s="5" t="str">
        <f t="shared" si="494"/>
        <v>ahmad saputra44195UTARADAY</v>
      </c>
      <c r="AI1756" s="5" t="str">
        <f t="shared" si="495"/>
        <v>BMJ 06544195DAY</v>
      </c>
      <c r="AJ1756" s="5" t="str">
        <f t="shared" si="496"/>
        <v>ahmad saputra44195DAY</v>
      </c>
      <c r="AK1756" s="5" t="str">
        <f t="shared" si="497"/>
        <v>ahmad saputraBMJ</v>
      </c>
      <c r="AL1756" s="5" t="str">
        <f t="shared" si="499"/>
        <v>2UTARA</v>
      </c>
      <c r="AM1756" s="5" t="str">
        <f t="shared" si="500"/>
        <v>1 &gt; 4UTARA10 RODA</v>
      </c>
      <c r="AN1756" s="5" t="str">
        <f t="shared" si="501"/>
        <v>ahmad saputraBMJ1 &gt; 4UTARA10 RODA</v>
      </c>
      <c r="AO1756" s="5" t="str">
        <f t="shared" si="502"/>
        <v>ahmad saputra1 &gt; 4UTARA10 RODA</v>
      </c>
      <c r="AP1756" s="5" t="str">
        <f t="shared" si="503"/>
        <v>44195DAY</v>
      </c>
    </row>
    <row r="1757" spans="1:42" x14ac:dyDescent="0.3">
      <c r="A1757" s="33">
        <v>1</v>
      </c>
      <c r="B1757" s="33"/>
      <c r="C1757" s="70">
        <v>44195</v>
      </c>
      <c r="D1757" s="71" t="s">
        <v>19</v>
      </c>
      <c r="E1757" s="70">
        <v>44195</v>
      </c>
      <c r="F1757" s="71">
        <v>5159661</v>
      </c>
      <c r="G1757" s="33" t="s">
        <v>20</v>
      </c>
      <c r="H1757" s="33" t="s">
        <v>50</v>
      </c>
      <c r="I1757" s="33" t="s">
        <v>22</v>
      </c>
      <c r="J1757" s="33" t="s">
        <v>52</v>
      </c>
      <c r="K1757" s="63" t="s">
        <v>73</v>
      </c>
      <c r="L1757" s="32" t="str">
        <f t="shared" si="486"/>
        <v>FM260JD</v>
      </c>
      <c r="M1757" s="32" t="str">
        <f t="shared" si="487"/>
        <v>BMJ</v>
      </c>
      <c r="N1757" s="32" t="str">
        <f t="shared" si="488"/>
        <v>10 RODA</v>
      </c>
      <c r="O1757" s="146">
        <v>0.46993055555555552</v>
      </c>
      <c r="P1757" s="65">
        <v>0.46993055555555552</v>
      </c>
      <c r="Q1757" s="65"/>
      <c r="R1757" s="66">
        <v>3</v>
      </c>
      <c r="S1757" s="66">
        <v>41680</v>
      </c>
      <c r="T1757" s="66">
        <v>14560</v>
      </c>
      <c r="U1757" s="67">
        <f t="shared" si="498"/>
        <v>27.12</v>
      </c>
      <c r="V1757" s="66">
        <f t="shared" si="489"/>
        <v>528677.28</v>
      </c>
      <c r="W1757" s="66" t="str">
        <f t="shared" si="490"/>
        <v>1 &gt; 4</v>
      </c>
      <c r="X1757" s="66">
        <f>A1757+SUMIFS(Presensi!F:F,Presensi!E:E,'Entry Data'!AP1757)</f>
        <v>1</v>
      </c>
      <c r="Y1757" s="66">
        <f>IFERROR(INDEX('Retasi Pricing'!F:F,MATCH('Entry Data'!AM1757,'Retasi Pricing'!E:E,0))*X1757,"")</f>
        <v>25000</v>
      </c>
      <c r="Z1757" s="62" t="s">
        <v>26</v>
      </c>
      <c r="AA1757" s="62" t="s">
        <v>27</v>
      </c>
      <c r="AB1757" s="32"/>
      <c r="AC1757" s="32" t="s">
        <v>376</v>
      </c>
      <c r="AD1757" s="32" t="str">
        <f t="shared" si="491"/>
        <v/>
      </c>
      <c r="AF1757" s="5" t="str">
        <f t="shared" si="492"/>
        <v>ahmad saputra44195</v>
      </c>
      <c r="AG1757" s="5" t="str">
        <f t="shared" si="493"/>
        <v>BMJ 06544195UTARADAY</v>
      </c>
      <c r="AH1757" s="5" t="str">
        <f t="shared" si="494"/>
        <v>ahmad saputra44195UTARADAY</v>
      </c>
      <c r="AI1757" s="5" t="str">
        <f t="shared" si="495"/>
        <v>BMJ 06544195DAY</v>
      </c>
      <c r="AJ1757" s="5" t="str">
        <f t="shared" si="496"/>
        <v>ahmad saputra44195DAY</v>
      </c>
      <c r="AK1757" s="5" t="str">
        <f t="shared" si="497"/>
        <v>ahmad saputraBMJ</v>
      </c>
      <c r="AL1757" s="5" t="str">
        <f t="shared" si="499"/>
        <v>3UTARA</v>
      </c>
      <c r="AM1757" s="5" t="str">
        <f t="shared" si="500"/>
        <v>1 &gt; 4UTARA10 RODA</v>
      </c>
      <c r="AN1757" s="5" t="str">
        <f t="shared" si="501"/>
        <v>ahmad saputraBMJ1 &gt; 4UTARA10 RODA</v>
      </c>
      <c r="AO1757" s="5" t="str">
        <f t="shared" si="502"/>
        <v>ahmad saputra1 &gt; 4UTARA10 RODA</v>
      </c>
      <c r="AP1757" s="5" t="str">
        <f t="shared" si="503"/>
        <v>44195DAY</v>
      </c>
    </row>
    <row r="1758" spans="1:42" x14ac:dyDescent="0.3">
      <c r="A1758" s="33">
        <v>1</v>
      </c>
      <c r="B1758" s="33"/>
      <c r="C1758" s="70">
        <v>44195</v>
      </c>
      <c r="D1758" s="71" t="s">
        <v>19</v>
      </c>
      <c r="E1758" s="70">
        <v>44195</v>
      </c>
      <c r="F1758" s="71">
        <v>5159759</v>
      </c>
      <c r="G1758" s="33" t="s">
        <v>20</v>
      </c>
      <c r="H1758" s="33" t="s">
        <v>50</v>
      </c>
      <c r="I1758" s="33" t="s">
        <v>22</v>
      </c>
      <c r="J1758" s="33" t="s">
        <v>52</v>
      </c>
      <c r="K1758" s="63" t="s">
        <v>73</v>
      </c>
      <c r="L1758" s="32" t="str">
        <f t="shared" si="486"/>
        <v>FM260JD</v>
      </c>
      <c r="M1758" s="32" t="str">
        <f t="shared" si="487"/>
        <v>BMJ</v>
      </c>
      <c r="N1758" s="32" t="str">
        <f t="shared" si="488"/>
        <v>10 RODA</v>
      </c>
      <c r="O1758" s="146">
        <v>0.53971064814814818</v>
      </c>
      <c r="P1758" s="65">
        <v>0.53971064814814818</v>
      </c>
      <c r="Q1758" s="65"/>
      <c r="R1758" s="66">
        <v>4</v>
      </c>
      <c r="S1758" s="66">
        <v>41020</v>
      </c>
      <c r="T1758" s="66">
        <v>14560</v>
      </c>
      <c r="U1758" s="67">
        <f t="shared" si="498"/>
        <v>26.46</v>
      </c>
      <c r="V1758" s="66">
        <f t="shared" si="489"/>
        <v>515811.24</v>
      </c>
      <c r="W1758" s="66" t="str">
        <f t="shared" si="490"/>
        <v>1 &gt; 4</v>
      </c>
      <c r="X1758" s="66">
        <f>A1758+SUMIFS(Presensi!F:F,Presensi!E:E,'Entry Data'!AP1758)</f>
        <v>1</v>
      </c>
      <c r="Y1758" s="66">
        <f>IFERROR(INDEX('Retasi Pricing'!F:F,MATCH('Entry Data'!AM1758,'Retasi Pricing'!E:E,0))*X1758,"")</f>
        <v>25000</v>
      </c>
      <c r="Z1758" s="62" t="s">
        <v>26</v>
      </c>
      <c r="AA1758" s="62" t="s">
        <v>27</v>
      </c>
      <c r="AB1758" s="32"/>
      <c r="AC1758" s="32" t="s">
        <v>376</v>
      </c>
      <c r="AD1758" s="32" t="str">
        <f t="shared" si="491"/>
        <v/>
      </c>
      <c r="AF1758" s="5" t="str">
        <f t="shared" si="492"/>
        <v>ahmad saputra44195</v>
      </c>
      <c r="AG1758" s="5" t="str">
        <f t="shared" si="493"/>
        <v>BMJ 06544195UTARADAY</v>
      </c>
      <c r="AH1758" s="5" t="str">
        <f t="shared" si="494"/>
        <v>ahmad saputra44195UTARADAY</v>
      </c>
      <c r="AI1758" s="5" t="str">
        <f t="shared" si="495"/>
        <v>BMJ 06544195DAY</v>
      </c>
      <c r="AJ1758" s="5" t="str">
        <f t="shared" si="496"/>
        <v>ahmad saputra44195DAY</v>
      </c>
      <c r="AK1758" s="5" t="str">
        <f t="shared" si="497"/>
        <v>ahmad saputraBMJ</v>
      </c>
      <c r="AL1758" s="5" t="str">
        <f t="shared" si="499"/>
        <v>4UTARA</v>
      </c>
      <c r="AM1758" s="5" t="str">
        <f t="shared" si="500"/>
        <v>1 &gt; 4UTARA10 RODA</v>
      </c>
      <c r="AN1758" s="5" t="str">
        <f t="shared" si="501"/>
        <v>ahmad saputraBMJ1 &gt; 4UTARA10 RODA</v>
      </c>
      <c r="AO1758" s="5" t="str">
        <f t="shared" si="502"/>
        <v>ahmad saputra1 &gt; 4UTARA10 RODA</v>
      </c>
      <c r="AP1758" s="5" t="str">
        <f t="shared" si="503"/>
        <v>44195DAY</v>
      </c>
    </row>
    <row r="1759" spans="1:42" x14ac:dyDescent="0.3">
      <c r="A1759" s="33">
        <v>1</v>
      </c>
      <c r="B1759" s="33"/>
      <c r="C1759" s="70">
        <v>44195</v>
      </c>
      <c r="D1759" s="71" t="s">
        <v>19</v>
      </c>
      <c r="E1759" s="70">
        <v>44195</v>
      </c>
      <c r="F1759" s="71">
        <v>5159509</v>
      </c>
      <c r="G1759" s="33" t="s">
        <v>20</v>
      </c>
      <c r="H1759" s="33" t="s">
        <v>50</v>
      </c>
      <c r="I1759" s="33" t="s">
        <v>22</v>
      </c>
      <c r="J1759" s="33" t="s">
        <v>52</v>
      </c>
      <c r="K1759" s="63" t="s">
        <v>75</v>
      </c>
      <c r="L1759" s="32" t="str">
        <f t="shared" si="486"/>
        <v>FM260JD</v>
      </c>
      <c r="M1759" s="32" t="str">
        <f t="shared" si="487"/>
        <v>BMJ</v>
      </c>
      <c r="N1759" s="32" t="str">
        <f t="shared" si="488"/>
        <v>10 RODA</v>
      </c>
      <c r="O1759" s="146">
        <v>0.3651388888888889</v>
      </c>
      <c r="P1759" s="65">
        <v>0.3651388888888889</v>
      </c>
      <c r="Q1759" s="65"/>
      <c r="R1759" s="66">
        <v>1</v>
      </c>
      <c r="S1759" s="66">
        <v>41360</v>
      </c>
      <c r="T1759" s="66">
        <v>14560</v>
      </c>
      <c r="U1759" s="67">
        <f t="shared" si="498"/>
        <v>26.8</v>
      </c>
      <c r="V1759" s="66">
        <f t="shared" si="489"/>
        <v>522439.20000000007</v>
      </c>
      <c r="W1759" s="66" t="str">
        <f t="shared" si="490"/>
        <v>1 &gt; 4</v>
      </c>
      <c r="X1759" s="66">
        <f>A1759+SUMIFS(Presensi!F:F,Presensi!E:E,'Entry Data'!AP1759)</f>
        <v>1</v>
      </c>
      <c r="Y1759" s="66">
        <f>IFERROR(INDEX('Retasi Pricing'!F:F,MATCH('Entry Data'!AM1759,'Retasi Pricing'!E:E,0))*X1759,"")</f>
        <v>25000</v>
      </c>
      <c r="Z1759" s="62" t="s">
        <v>26</v>
      </c>
      <c r="AA1759" s="62" t="s">
        <v>27</v>
      </c>
      <c r="AB1759" s="32"/>
      <c r="AC1759" s="32" t="s">
        <v>202</v>
      </c>
      <c r="AD1759" s="32" t="str">
        <f t="shared" si="491"/>
        <v/>
      </c>
      <c r="AF1759" s="5" t="str">
        <f t="shared" si="492"/>
        <v>alusdi44195</v>
      </c>
      <c r="AG1759" s="5" t="str">
        <f t="shared" si="493"/>
        <v>BMJ 06744195UTARADAY</v>
      </c>
      <c r="AH1759" s="5" t="str">
        <f t="shared" si="494"/>
        <v>alusdi44195UTARADAY</v>
      </c>
      <c r="AI1759" s="5" t="str">
        <f t="shared" si="495"/>
        <v>BMJ 06744195DAY</v>
      </c>
      <c r="AJ1759" s="5" t="str">
        <f t="shared" si="496"/>
        <v>alusdi44195DAY</v>
      </c>
      <c r="AK1759" s="5" t="str">
        <f t="shared" si="497"/>
        <v>alusdiBMJ</v>
      </c>
      <c r="AL1759" s="5" t="str">
        <f t="shared" si="499"/>
        <v>1UTARA</v>
      </c>
      <c r="AM1759" s="5" t="str">
        <f t="shared" si="500"/>
        <v>1 &gt; 4UTARA10 RODA</v>
      </c>
      <c r="AN1759" s="5" t="str">
        <f t="shared" si="501"/>
        <v>alusdiBMJ1 &gt; 4UTARA10 RODA</v>
      </c>
      <c r="AO1759" s="5" t="str">
        <f t="shared" si="502"/>
        <v>alusdi1 &gt; 4UTARA10 RODA</v>
      </c>
      <c r="AP1759" s="5" t="str">
        <f t="shared" si="503"/>
        <v>44195DAY</v>
      </c>
    </row>
    <row r="1760" spans="1:42" x14ac:dyDescent="0.3">
      <c r="A1760" s="33">
        <v>1</v>
      </c>
      <c r="B1760" s="33"/>
      <c r="C1760" s="70">
        <v>44195</v>
      </c>
      <c r="D1760" s="71" t="s">
        <v>19</v>
      </c>
      <c r="E1760" s="70">
        <v>44195</v>
      </c>
      <c r="F1760" s="71">
        <v>5159590</v>
      </c>
      <c r="G1760" s="33" t="s">
        <v>20</v>
      </c>
      <c r="H1760" s="33" t="s">
        <v>21</v>
      </c>
      <c r="I1760" s="33" t="s">
        <v>45</v>
      </c>
      <c r="J1760" s="33" t="s">
        <v>46</v>
      </c>
      <c r="K1760" s="63" t="s">
        <v>75</v>
      </c>
      <c r="L1760" s="32" t="str">
        <f t="shared" si="486"/>
        <v>FM260JD</v>
      </c>
      <c r="M1760" s="32" t="str">
        <f t="shared" si="487"/>
        <v>BMJ</v>
      </c>
      <c r="N1760" s="32" t="str">
        <f t="shared" si="488"/>
        <v>10 RODA</v>
      </c>
      <c r="O1760" s="146">
        <v>0.42298611111111112</v>
      </c>
      <c r="P1760" s="65">
        <v>0.42298611111111112</v>
      </c>
      <c r="Q1760" s="65"/>
      <c r="R1760" s="66">
        <v>2</v>
      </c>
      <c r="S1760" s="66">
        <v>38880</v>
      </c>
      <c r="T1760" s="66">
        <v>14560</v>
      </c>
      <c r="U1760" s="67">
        <f t="shared" si="498"/>
        <v>24.32</v>
      </c>
      <c r="V1760" s="66">
        <f t="shared" si="489"/>
        <v>474094.08000000002</v>
      </c>
      <c r="W1760" s="66" t="str">
        <f t="shared" si="490"/>
        <v>1 &gt; 4</v>
      </c>
      <c r="X1760" s="66">
        <f>A1760+SUMIFS(Presensi!F:F,Presensi!E:E,'Entry Data'!AP1760)</f>
        <v>1</v>
      </c>
      <c r="Y1760" s="66">
        <f>IFERROR(INDEX('Retasi Pricing'!F:F,MATCH('Entry Data'!AM1760,'Retasi Pricing'!E:E,0))*X1760,"")</f>
        <v>25000</v>
      </c>
      <c r="Z1760" s="62" t="s">
        <v>26</v>
      </c>
      <c r="AA1760" s="62" t="s">
        <v>27</v>
      </c>
      <c r="AB1760" s="32"/>
      <c r="AC1760" s="32" t="s">
        <v>202</v>
      </c>
      <c r="AD1760" s="32" t="str">
        <f t="shared" si="491"/>
        <v/>
      </c>
      <c r="AF1760" s="5" t="str">
        <f t="shared" si="492"/>
        <v>alusdi44195</v>
      </c>
      <c r="AG1760" s="5" t="str">
        <f t="shared" si="493"/>
        <v>BMJ 06744195UTARADAY</v>
      </c>
      <c r="AH1760" s="5" t="str">
        <f t="shared" si="494"/>
        <v>alusdi44195UTARADAY</v>
      </c>
      <c r="AI1760" s="5" t="str">
        <f t="shared" si="495"/>
        <v>BMJ 06744195DAY</v>
      </c>
      <c r="AJ1760" s="5" t="str">
        <f t="shared" si="496"/>
        <v>alusdi44195DAY</v>
      </c>
      <c r="AK1760" s="5" t="str">
        <f t="shared" si="497"/>
        <v>alusdiBMJ</v>
      </c>
      <c r="AL1760" s="5" t="str">
        <f t="shared" si="499"/>
        <v>2UTARA</v>
      </c>
      <c r="AM1760" s="5" t="str">
        <f t="shared" si="500"/>
        <v>1 &gt; 4UTARA10 RODA</v>
      </c>
      <c r="AN1760" s="5" t="str">
        <f t="shared" si="501"/>
        <v>alusdiBMJ1 &gt; 4UTARA10 RODA</v>
      </c>
      <c r="AO1760" s="5" t="str">
        <f t="shared" si="502"/>
        <v>alusdi1 &gt; 4UTARA10 RODA</v>
      </c>
      <c r="AP1760" s="5" t="str">
        <f t="shared" si="503"/>
        <v>44195DAY</v>
      </c>
    </row>
    <row r="1761" spans="1:42" x14ac:dyDescent="0.3">
      <c r="A1761" s="33">
        <v>1</v>
      </c>
      <c r="B1761" s="33"/>
      <c r="C1761" s="70">
        <v>44195</v>
      </c>
      <c r="D1761" s="71" t="s">
        <v>19</v>
      </c>
      <c r="E1761" s="70">
        <v>44195</v>
      </c>
      <c r="F1761" s="71">
        <v>5159672</v>
      </c>
      <c r="G1761" s="33" t="s">
        <v>20</v>
      </c>
      <c r="H1761" s="33" t="s">
        <v>50</v>
      </c>
      <c r="I1761" s="33" t="s">
        <v>22</v>
      </c>
      <c r="J1761" s="33" t="s">
        <v>52</v>
      </c>
      <c r="K1761" s="63" t="s">
        <v>75</v>
      </c>
      <c r="L1761" s="32" t="str">
        <f t="shared" si="486"/>
        <v>FM260JD</v>
      </c>
      <c r="M1761" s="32" t="str">
        <f t="shared" si="487"/>
        <v>BMJ</v>
      </c>
      <c r="N1761" s="32" t="str">
        <f t="shared" si="488"/>
        <v>10 RODA</v>
      </c>
      <c r="O1761" s="146">
        <v>0.47832175925925924</v>
      </c>
      <c r="P1761" s="65">
        <v>0.47832175925925924</v>
      </c>
      <c r="Q1761" s="65"/>
      <c r="R1761" s="66">
        <v>3</v>
      </c>
      <c r="S1761" s="66">
        <v>41120</v>
      </c>
      <c r="T1761" s="66">
        <v>14560</v>
      </c>
      <c r="U1761" s="67">
        <f t="shared" si="498"/>
        <v>26.56</v>
      </c>
      <c r="V1761" s="66">
        <f t="shared" si="489"/>
        <v>517760.64</v>
      </c>
      <c r="W1761" s="66" t="str">
        <f t="shared" si="490"/>
        <v>1 &gt; 4</v>
      </c>
      <c r="X1761" s="66">
        <f>A1761+SUMIFS(Presensi!F:F,Presensi!E:E,'Entry Data'!AP1761)</f>
        <v>1</v>
      </c>
      <c r="Y1761" s="66">
        <f>IFERROR(INDEX('Retasi Pricing'!F:F,MATCH('Entry Data'!AM1761,'Retasi Pricing'!E:E,0))*X1761,"")</f>
        <v>25000</v>
      </c>
      <c r="Z1761" s="62" t="s">
        <v>26</v>
      </c>
      <c r="AA1761" s="62" t="s">
        <v>27</v>
      </c>
      <c r="AB1761" s="32"/>
      <c r="AC1761" s="32" t="s">
        <v>202</v>
      </c>
      <c r="AD1761" s="32" t="str">
        <f t="shared" si="491"/>
        <v/>
      </c>
      <c r="AF1761" s="5" t="str">
        <f t="shared" si="492"/>
        <v>alusdi44195</v>
      </c>
      <c r="AG1761" s="5" t="str">
        <f t="shared" si="493"/>
        <v>BMJ 06744195UTARADAY</v>
      </c>
      <c r="AH1761" s="5" t="str">
        <f t="shared" si="494"/>
        <v>alusdi44195UTARADAY</v>
      </c>
      <c r="AI1761" s="5" t="str">
        <f t="shared" si="495"/>
        <v>BMJ 06744195DAY</v>
      </c>
      <c r="AJ1761" s="5" t="str">
        <f t="shared" si="496"/>
        <v>alusdi44195DAY</v>
      </c>
      <c r="AK1761" s="5" t="str">
        <f t="shared" si="497"/>
        <v>alusdiBMJ</v>
      </c>
      <c r="AL1761" s="5" t="str">
        <f t="shared" si="499"/>
        <v>3UTARA</v>
      </c>
      <c r="AM1761" s="5" t="str">
        <f t="shared" si="500"/>
        <v>1 &gt; 4UTARA10 RODA</v>
      </c>
      <c r="AN1761" s="5" t="str">
        <f t="shared" si="501"/>
        <v>alusdiBMJ1 &gt; 4UTARA10 RODA</v>
      </c>
      <c r="AO1761" s="5" t="str">
        <f t="shared" si="502"/>
        <v>alusdi1 &gt; 4UTARA10 RODA</v>
      </c>
      <c r="AP1761" s="5" t="str">
        <f t="shared" si="503"/>
        <v>44195DAY</v>
      </c>
    </row>
    <row r="1762" spans="1:42" x14ac:dyDescent="0.3">
      <c r="A1762" s="33">
        <v>1</v>
      </c>
      <c r="B1762" s="33"/>
      <c r="C1762" s="70">
        <v>44195</v>
      </c>
      <c r="D1762" s="71" t="s">
        <v>19</v>
      </c>
      <c r="E1762" s="70">
        <v>44195</v>
      </c>
      <c r="F1762" s="71">
        <v>5159746</v>
      </c>
      <c r="G1762" s="33" t="s">
        <v>20</v>
      </c>
      <c r="H1762" s="33" t="s">
        <v>50</v>
      </c>
      <c r="I1762" s="33" t="s">
        <v>22</v>
      </c>
      <c r="J1762" s="33" t="s">
        <v>52</v>
      </c>
      <c r="K1762" s="63" t="s">
        <v>75</v>
      </c>
      <c r="L1762" s="32" t="str">
        <f t="shared" si="486"/>
        <v>FM260JD</v>
      </c>
      <c r="M1762" s="32" t="str">
        <f t="shared" si="487"/>
        <v>BMJ</v>
      </c>
      <c r="N1762" s="32" t="str">
        <f t="shared" si="488"/>
        <v>10 RODA</v>
      </c>
      <c r="O1762" s="146">
        <v>0.52853009259259254</v>
      </c>
      <c r="P1762" s="65">
        <v>0.52853009259259254</v>
      </c>
      <c r="Q1762" s="65"/>
      <c r="R1762" s="66">
        <v>4</v>
      </c>
      <c r="S1762" s="66">
        <v>41300</v>
      </c>
      <c r="T1762" s="66">
        <v>14560</v>
      </c>
      <c r="U1762" s="67">
        <f t="shared" si="498"/>
        <v>26.74</v>
      </c>
      <c r="V1762" s="66">
        <f t="shared" si="489"/>
        <v>521269.55999999994</v>
      </c>
      <c r="W1762" s="66" t="str">
        <f t="shared" si="490"/>
        <v>1 &gt; 4</v>
      </c>
      <c r="X1762" s="66">
        <f>A1762+SUMIFS(Presensi!F:F,Presensi!E:E,'Entry Data'!AP1762)</f>
        <v>1</v>
      </c>
      <c r="Y1762" s="66">
        <f>IFERROR(INDEX('Retasi Pricing'!F:F,MATCH('Entry Data'!AM1762,'Retasi Pricing'!E:E,0))*X1762,"")</f>
        <v>25000</v>
      </c>
      <c r="Z1762" s="62" t="s">
        <v>26</v>
      </c>
      <c r="AA1762" s="62" t="s">
        <v>27</v>
      </c>
      <c r="AB1762" s="32"/>
      <c r="AC1762" s="32" t="s">
        <v>202</v>
      </c>
      <c r="AD1762" s="32" t="str">
        <f t="shared" si="491"/>
        <v/>
      </c>
      <c r="AF1762" s="5" t="str">
        <f t="shared" si="492"/>
        <v>alusdi44195</v>
      </c>
      <c r="AG1762" s="5" t="str">
        <f t="shared" si="493"/>
        <v>BMJ 06744195UTARADAY</v>
      </c>
      <c r="AH1762" s="5" t="str">
        <f t="shared" si="494"/>
        <v>alusdi44195UTARADAY</v>
      </c>
      <c r="AI1762" s="5" t="str">
        <f t="shared" si="495"/>
        <v>BMJ 06744195DAY</v>
      </c>
      <c r="AJ1762" s="5" t="str">
        <f t="shared" si="496"/>
        <v>alusdi44195DAY</v>
      </c>
      <c r="AK1762" s="5" t="str">
        <f t="shared" si="497"/>
        <v>alusdiBMJ</v>
      </c>
      <c r="AL1762" s="5" t="str">
        <f t="shared" si="499"/>
        <v>4UTARA</v>
      </c>
      <c r="AM1762" s="5" t="str">
        <f t="shared" si="500"/>
        <v>1 &gt; 4UTARA10 RODA</v>
      </c>
      <c r="AN1762" s="5" t="str">
        <f t="shared" si="501"/>
        <v>alusdiBMJ1 &gt; 4UTARA10 RODA</v>
      </c>
      <c r="AO1762" s="5" t="str">
        <f t="shared" si="502"/>
        <v>alusdi1 &gt; 4UTARA10 RODA</v>
      </c>
      <c r="AP1762" s="5" t="str">
        <f t="shared" si="503"/>
        <v>44195DAY</v>
      </c>
    </row>
    <row r="1763" spans="1:42" x14ac:dyDescent="0.3">
      <c r="A1763" s="33">
        <v>1</v>
      </c>
      <c r="B1763" s="33"/>
      <c r="C1763" s="70">
        <v>44195</v>
      </c>
      <c r="D1763" s="71" t="s">
        <v>19</v>
      </c>
      <c r="E1763" s="70">
        <v>44195</v>
      </c>
      <c r="F1763" s="71">
        <v>5159883</v>
      </c>
      <c r="G1763" s="33" t="s">
        <v>20</v>
      </c>
      <c r="H1763" s="33" t="s">
        <v>50</v>
      </c>
      <c r="I1763" s="33" t="s">
        <v>22</v>
      </c>
      <c r="J1763" s="33" t="s">
        <v>52</v>
      </c>
      <c r="K1763" s="63" t="s">
        <v>75</v>
      </c>
      <c r="L1763" s="32" t="str">
        <f t="shared" si="486"/>
        <v>FM260JD</v>
      </c>
      <c r="M1763" s="32" t="str">
        <f t="shared" si="487"/>
        <v>BMJ</v>
      </c>
      <c r="N1763" s="32" t="str">
        <f t="shared" si="488"/>
        <v>10 RODA</v>
      </c>
      <c r="O1763" s="146">
        <v>0.63420138888888888</v>
      </c>
      <c r="P1763" s="65">
        <v>0.63420138888888888</v>
      </c>
      <c r="Q1763" s="65"/>
      <c r="R1763" s="66">
        <v>5</v>
      </c>
      <c r="S1763" s="66">
        <v>42200</v>
      </c>
      <c r="T1763" s="66">
        <v>14560</v>
      </c>
      <c r="U1763" s="67">
        <f t="shared" si="498"/>
        <v>27.64</v>
      </c>
      <c r="V1763" s="66">
        <f t="shared" si="489"/>
        <v>538814.16</v>
      </c>
      <c r="W1763" s="66" t="str">
        <f t="shared" si="490"/>
        <v>&gt; 5</v>
      </c>
      <c r="X1763" s="66">
        <f>A1763+SUMIFS(Presensi!F:F,Presensi!E:E,'Entry Data'!AP1763)</f>
        <v>1</v>
      </c>
      <c r="Y1763" s="66">
        <f>IFERROR(INDEX('Retasi Pricing'!F:F,MATCH('Entry Data'!AM1763,'Retasi Pricing'!E:E,0))*X1763,"")</f>
        <v>27650</v>
      </c>
      <c r="Z1763" s="62" t="s">
        <v>26</v>
      </c>
      <c r="AA1763" s="62" t="s">
        <v>27</v>
      </c>
      <c r="AB1763" s="32"/>
      <c r="AC1763" s="32" t="s">
        <v>202</v>
      </c>
      <c r="AD1763" s="32" t="str">
        <f t="shared" si="491"/>
        <v/>
      </c>
      <c r="AF1763" s="5" t="str">
        <f t="shared" si="492"/>
        <v>alusdi44195</v>
      </c>
      <c r="AG1763" s="5" t="str">
        <f t="shared" si="493"/>
        <v>BMJ 06744195UTARADAY</v>
      </c>
      <c r="AH1763" s="5" t="str">
        <f t="shared" si="494"/>
        <v>alusdi44195UTARADAY</v>
      </c>
      <c r="AI1763" s="5" t="str">
        <f t="shared" si="495"/>
        <v>BMJ 06744195DAY</v>
      </c>
      <c r="AJ1763" s="5" t="str">
        <f t="shared" si="496"/>
        <v>alusdi44195DAY</v>
      </c>
      <c r="AK1763" s="5" t="str">
        <f t="shared" si="497"/>
        <v>alusdiBMJ</v>
      </c>
      <c r="AL1763" s="5" t="str">
        <f t="shared" si="499"/>
        <v>5UTARA</v>
      </c>
      <c r="AM1763" s="5" t="str">
        <f t="shared" si="500"/>
        <v>&gt; 5UTARA10 RODA</v>
      </c>
      <c r="AN1763" s="5" t="str">
        <f t="shared" si="501"/>
        <v>alusdiBMJ&gt; 5UTARA10 RODA</v>
      </c>
      <c r="AO1763" s="5" t="str">
        <f t="shared" si="502"/>
        <v>alusdi&gt; 5UTARA10 RODA</v>
      </c>
      <c r="AP1763" s="5" t="str">
        <f t="shared" si="503"/>
        <v>44195DAY</v>
      </c>
    </row>
    <row r="1764" spans="1:42" x14ac:dyDescent="0.3">
      <c r="A1764" s="33">
        <v>1</v>
      </c>
      <c r="B1764" s="33"/>
      <c r="C1764" s="70">
        <v>44195</v>
      </c>
      <c r="D1764" s="71" t="s">
        <v>19</v>
      </c>
      <c r="E1764" s="70">
        <v>44195</v>
      </c>
      <c r="F1764" s="71">
        <v>5159965</v>
      </c>
      <c r="G1764" s="33" t="s">
        <v>20</v>
      </c>
      <c r="H1764" s="33" t="s">
        <v>21</v>
      </c>
      <c r="I1764" s="33" t="s">
        <v>22</v>
      </c>
      <c r="J1764" s="33" t="s">
        <v>23</v>
      </c>
      <c r="K1764" s="63" t="s">
        <v>75</v>
      </c>
      <c r="L1764" s="32" t="str">
        <f t="shared" si="486"/>
        <v>FM260JD</v>
      </c>
      <c r="M1764" s="32" t="str">
        <f t="shared" si="487"/>
        <v>BMJ</v>
      </c>
      <c r="N1764" s="32" t="str">
        <f t="shared" si="488"/>
        <v>10 RODA</v>
      </c>
      <c r="O1764" s="146">
        <v>0.6884837962962963</v>
      </c>
      <c r="P1764" s="65">
        <v>0.6884837962962963</v>
      </c>
      <c r="Q1764" s="65"/>
      <c r="R1764" s="66">
        <v>6</v>
      </c>
      <c r="S1764" s="66">
        <v>40960</v>
      </c>
      <c r="T1764" s="66">
        <v>14560</v>
      </c>
      <c r="U1764" s="67">
        <f t="shared" si="498"/>
        <v>26.4</v>
      </c>
      <c r="V1764" s="66">
        <f t="shared" si="489"/>
        <v>514641.6</v>
      </c>
      <c r="W1764" s="66" t="str">
        <f t="shared" si="490"/>
        <v>&gt; 6</v>
      </c>
      <c r="X1764" s="66">
        <f>A1764+SUMIFS(Presensi!F:F,Presensi!E:E,'Entry Data'!AP1764)</f>
        <v>1</v>
      </c>
      <c r="Y1764" s="66">
        <f>IFERROR(INDEX('Retasi Pricing'!F:F,MATCH('Entry Data'!AM1764,'Retasi Pricing'!E:E,0))*X1764,"")</f>
        <v>30800</v>
      </c>
      <c r="Z1764" s="62" t="s">
        <v>26</v>
      </c>
      <c r="AA1764" s="62" t="s">
        <v>27</v>
      </c>
      <c r="AB1764" s="32"/>
      <c r="AC1764" s="32" t="s">
        <v>202</v>
      </c>
      <c r="AD1764" s="32" t="str">
        <f t="shared" si="491"/>
        <v/>
      </c>
      <c r="AF1764" s="5" t="str">
        <f t="shared" si="492"/>
        <v>alusdi44195</v>
      </c>
      <c r="AG1764" s="5" t="str">
        <f t="shared" si="493"/>
        <v>BMJ 06744195UTARADAY</v>
      </c>
      <c r="AH1764" s="5" t="str">
        <f t="shared" si="494"/>
        <v>alusdi44195UTARADAY</v>
      </c>
      <c r="AI1764" s="5" t="str">
        <f t="shared" si="495"/>
        <v>BMJ 06744195DAY</v>
      </c>
      <c r="AJ1764" s="5" t="str">
        <f t="shared" si="496"/>
        <v>alusdi44195DAY</v>
      </c>
      <c r="AK1764" s="5" t="str">
        <f t="shared" si="497"/>
        <v>alusdiBMJ</v>
      </c>
      <c r="AL1764" s="5" t="str">
        <f t="shared" si="499"/>
        <v>6UTARA</v>
      </c>
      <c r="AM1764" s="5" t="str">
        <f t="shared" si="500"/>
        <v>&gt; 6UTARA10 RODA</v>
      </c>
      <c r="AN1764" s="5" t="str">
        <f t="shared" si="501"/>
        <v>alusdiBMJ&gt; 6UTARA10 RODA</v>
      </c>
      <c r="AO1764" s="5" t="str">
        <f t="shared" si="502"/>
        <v>alusdi&gt; 6UTARA10 RODA</v>
      </c>
      <c r="AP1764" s="5" t="str">
        <f t="shared" si="503"/>
        <v>44195DAY</v>
      </c>
    </row>
    <row r="1765" spans="1:42" x14ac:dyDescent="0.3">
      <c r="A1765" s="33">
        <v>1</v>
      </c>
      <c r="B1765" s="33"/>
      <c r="C1765" s="70">
        <v>44195</v>
      </c>
      <c r="D1765" s="71" t="s">
        <v>19</v>
      </c>
      <c r="E1765" s="70">
        <v>44195</v>
      </c>
      <c r="F1765" s="71">
        <v>5160036</v>
      </c>
      <c r="G1765" s="33" t="s">
        <v>20</v>
      </c>
      <c r="H1765" s="33" t="s">
        <v>21</v>
      </c>
      <c r="I1765" s="33" t="s">
        <v>51</v>
      </c>
      <c r="J1765" s="33" t="s">
        <v>46</v>
      </c>
      <c r="K1765" s="63" t="s">
        <v>75</v>
      </c>
      <c r="L1765" s="32" t="str">
        <f t="shared" si="486"/>
        <v>FM260JD</v>
      </c>
      <c r="M1765" s="32" t="str">
        <f t="shared" si="487"/>
        <v>BMJ</v>
      </c>
      <c r="N1765" s="32" t="str">
        <f t="shared" si="488"/>
        <v>10 RODA</v>
      </c>
      <c r="O1765" s="146">
        <v>0.7489351851851852</v>
      </c>
      <c r="P1765" s="65">
        <v>0.7489351851851852</v>
      </c>
      <c r="Q1765" s="65"/>
      <c r="R1765" s="66">
        <v>7</v>
      </c>
      <c r="S1765" s="66">
        <v>38800</v>
      </c>
      <c r="T1765" s="66">
        <v>14560</v>
      </c>
      <c r="U1765" s="67">
        <f t="shared" si="498"/>
        <v>24.24</v>
      </c>
      <c r="V1765" s="66">
        <f t="shared" si="489"/>
        <v>472534.55999999994</v>
      </c>
      <c r="W1765" s="66" t="str">
        <f t="shared" si="490"/>
        <v>7 &gt;</v>
      </c>
      <c r="X1765" s="66">
        <f>A1765+SUMIFS(Presensi!F:F,Presensi!E:E,'Entry Data'!AP1765)</f>
        <v>1</v>
      </c>
      <c r="Y1765" s="66">
        <f>IFERROR(INDEX('Retasi Pricing'!F:F,MATCH('Entry Data'!AM1765,'Retasi Pricing'!E:E,0))*X1765,"")</f>
        <v>37750</v>
      </c>
      <c r="Z1765" s="62" t="s">
        <v>26</v>
      </c>
      <c r="AA1765" s="62" t="s">
        <v>27</v>
      </c>
      <c r="AB1765" s="32"/>
      <c r="AC1765" s="32" t="s">
        <v>202</v>
      </c>
      <c r="AD1765" s="32" t="str">
        <f t="shared" si="491"/>
        <v/>
      </c>
      <c r="AF1765" s="5" t="str">
        <f t="shared" si="492"/>
        <v>alusdi44195</v>
      </c>
      <c r="AG1765" s="5" t="str">
        <f t="shared" si="493"/>
        <v>BMJ 06744195UTARADAY</v>
      </c>
      <c r="AH1765" s="5" t="str">
        <f t="shared" si="494"/>
        <v>alusdi44195UTARADAY</v>
      </c>
      <c r="AI1765" s="5" t="str">
        <f t="shared" si="495"/>
        <v>BMJ 06744195DAY</v>
      </c>
      <c r="AJ1765" s="5" t="str">
        <f t="shared" si="496"/>
        <v>alusdi44195DAY</v>
      </c>
      <c r="AK1765" s="5" t="str">
        <f t="shared" si="497"/>
        <v>alusdiBMJ</v>
      </c>
      <c r="AL1765" s="5" t="str">
        <f t="shared" si="499"/>
        <v>7UTARA</v>
      </c>
      <c r="AM1765" s="5" t="str">
        <f t="shared" si="500"/>
        <v>7 &gt;UTARA10 RODA</v>
      </c>
      <c r="AN1765" s="5" t="str">
        <f t="shared" si="501"/>
        <v>alusdiBMJ7 &gt;UTARA10 RODA</v>
      </c>
      <c r="AO1765" s="5" t="str">
        <f t="shared" si="502"/>
        <v>alusdi7 &gt;UTARA10 RODA</v>
      </c>
      <c r="AP1765" s="5" t="str">
        <f t="shared" si="503"/>
        <v>44195DAY</v>
      </c>
    </row>
    <row r="1766" spans="1:42" x14ac:dyDescent="0.3">
      <c r="A1766" s="33">
        <v>1</v>
      </c>
      <c r="B1766" s="33"/>
      <c r="C1766" s="70">
        <v>44195</v>
      </c>
      <c r="D1766" s="71" t="s">
        <v>19</v>
      </c>
      <c r="E1766" s="70">
        <v>44195</v>
      </c>
      <c r="F1766" s="71">
        <v>5159525</v>
      </c>
      <c r="G1766" s="33" t="s">
        <v>20</v>
      </c>
      <c r="H1766" s="33" t="s">
        <v>21</v>
      </c>
      <c r="I1766" s="33" t="s">
        <v>45</v>
      </c>
      <c r="J1766" s="33" t="s">
        <v>46</v>
      </c>
      <c r="K1766" s="63" t="s">
        <v>77</v>
      </c>
      <c r="L1766" s="32" t="str">
        <f t="shared" si="486"/>
        <v>FM260JD</v>
      </c>
      <c r="M1766" s="32" t="str">
        <f t="shared" si="487"/>
        <v>BMJ</v>
      </c>
      <c r="N1766" s="32" t="str">
        <f t="shared" si="488"/>
        <v>10 RODA</v>
      </c>
      <c r="O1766" s="146">
        <v>0.37660879629629629</v>
      </c>
      <c r="P1766" s="65">
        <v>0.37660879629629629</v>
      </c>
      <c r="Q1766" s="65"/>
      <c r="R1766" s="66">
        <v>1</v>
      </c>
      <c r="S1766" s="66">
        <v>39480</v>
      </c>
      <c r="T1766" s="66">
        <v>14760</v>
      </c>
      <c r="U1766" s="67">
        <f t="shared" si="498"/>
        <v>24.72</v>
      </c>
      <c r="V1766" s="66">
        <f t="shared" si="489"/>
        <v>481891.68</v>
      </c>
      <c r="W1766" s="66" t="str">
        <f t="shared" si="490"/>
        <v>1 &gt; 4</v>
      </c>
      <c r="X1766" s="66">
        <f>A1766+SUMIFS(Presensi!F:F,Presensi!E:E,'Entry Data'!AP1766)</f>
        <v>1</v>
      </c>
      <c r="Y1766" s="66">
        <f>IFERROR(INDEX('Retasi Pricing'!F:F,MATCH('Entry Data'!AM1766,'Retasi Pricing'!E:E,0))*X1766,"")</f>
        <v>25000</v>
      </c>
      <c r="Z1766" s="62" t="s">
        <v>26</v>
      </c>
      <c r="AA1766" s="62" t="s">
        <v>27</v>
      </c>
      <c r="AB1766" s="32"/>
      <c r="AC1766" s="32" t="s">
        <v>179</v>
      </c>
      <c r="AD1766" s="32" t="str">
        <f t="shared" si="491"/>
        <v/>
      </c>
      <c r="AF1766" s="5" t="str">
        <f t="shared" si="492"/>
        <v>imbran husain44195</v>
      </c>
      <c r="AG1766" s="5" t="str">
        <f t="shared" si="493"/>
        <v>BMJ 06844195UTARADAY</v>
      </c>
      <c r="AH1766" s="5" t="str">
        <f t="shared" si="494"/>
        <v>imbran husain44195UTARADAY</v>
      </c>
      <c r="AI1766" s="5" t="str">
        <f t="shared" si="495"/>
        <v>BMJ 06844195DAY</v>
      </c>
      <c r="AJ1766" s="5" t="str">
        <f t="shared" si="496"/>
        <v>imbran husain44195DAY</v>
      </c>
      <c r="AK1766" s="5" t="str">
        <f t="shared" si="497"/>
        <v>imbran husainBMJ</v>
      </c>
      <c r="AL1766" s="5" t="str">
        <f t="shared" si="499"/>
        <v>1UTARA</v>
      </c>
      <c r="AM1766" s="5" t="str">
        <f t="shared" si="500"/>
        <v>1 &gt; 4UTARA10 RODA</v>
      </c>
      <c r="AN1766" s="5" t="str">
        <f t="shared" si="501"/>
        <v>imbran husainBMJ1 &gt; 4UTARA10 RODA</v>
      </c>
      <c r="AO1766" s="5" t="str">
        <f t="shared" si="502"/>
        <v>imbran husain1 &gt; 4UTARA10 RODA</v>
      </c>
      <c r="AP1766" s="5" t="str">
        <f t="shared" si="503"/>
        <v>44195DAY</v>
      </c>
    </row>
    <row r="1767" spans="1:42" x14ac:dyDescent="0.3">
      <c r="A1767" s="33">
        <v>1</v>
      </c>
      <c r="B1767" s="33"/>
      <c r="C1767" s="70">
        <v>44195</v>
      </c>
      <c r="D1767" s="71" t="s">
        <v>19</v>
      </c>
      <c r="E1767" s="70">
        <v>44195</v>
      </c>
      <c r="F1767" s="71">
        <v>5159623</v>
      </c>
      <c r="G1767" s="33" t="s">
        <v>20</v>
      </c>
      <c r="H1767" s="33" t="s">
        <v>21</v>
      </c>
      <c r="I1767" s="33" t="s">
        <v>22</v>
      </c>
      <c r="J1767" s="33" t="s">
        <v>23</v>
      </c>
      <c r="K1767" s="63" t="s">
        <v>77</v>
      </c>
      <c r="L1767" s="32" t="str">
        <f t="shared" si="486"/>
        <v>FM260JD</v>
      </c>
      <c r="M1767" s="32" t="str">
        <f t="shared" si="487"/>
        <v>BMJ</v>
      </c>
      <c r="N1767" s="32" t="str">
        <f t="shared" si="488"/>
        <v>10 RODA</v>
      </c>
      <c r="O1767" s="146">
        <v>0.44429398148148147</v>
      </c>
      <c r="P1767" s="65">
        <v>0.44429398148148147</v>
      </c>
      <c r="Q1767" s="65"/>
      <c r="R1767" s="66">
        <v>2</v>
      </c>
      <c r="S1767" s="66">
        <v>39920</v>
      </c>
      <c r="T1767" s="66">
        <v>14760</v>
      </c>
      <c r="U1767" s="67">
        <f t="shared" si="498"/>
        <v>25.16</v>
      </c>
      <c r="V1767" s="66">
        <f t="shared" si="489"/>
        <v>490469.04000000004</v>
      </c>
      <c r="W1767" s="66" t="str">
        <f t="shared" si="490"/>
        <v>1 &gt; 4</v>
      </c>
      <c r="X1767" s="66">
        <f>A1767+SUMIFS(Presensi!F:F,Presensi!E:E,'Entry Data'!AP1767)</f>
        <v>1</v>
      </c>
      <c r="Y1767" s="66">
        <f>IFERROR(INDEX('Retasi Pricing'!F:F,MATCH('Entry Data'!AM1767,'Retasi Pricing'!E:E,0))*X1767,"")</f>
        <v>25000</v>
      </c>
      <c r="Z1767" s="62" t="s">
        <v>26</v>
      </c>
      <c r="AA1767" s="62" t="s">
        <v>27</v>
      </c>
      <c r="AB1767" s="32"/>
      <c r="AC1767" s="32" t="s">
        <v>179</v>
      </c>
      <c r="AD1767" s="32" t="str">
        <f t="shared" si="491"/>
        <v/>
      </c>
      <c r="AF1767" s="5" t="str">
        <f t="shared" si="492"/>
        <v>imbran husain44195</v>
      </c>
      <c r="AG1767" s="5" t="str">
        <f t="shared" si="493"/>
        <v>BMJ 06844195UTARADAY</v>
      </c>
      <c r="AH1767" s="5" t="str">
        <f t="shared" si="494"/>
        <v>imbran husain44195UTARADAY</v>
      </c>
      <c r="AI1767" s="5" t="str">
        <f t="shared" si="495"/>
        <v>BMJ 06844195DAY</v>
      </c>
      <c r="AJ1767" s="5" t="str">
        <f t="shared" si="496"/>
        <v>imbran husain44195DAY</v>
      </c>
      <c r="AK1767" s="5" t="str">
        <f t="shared" si="497"/>
        <v>imbran husainBMJ</v>
      </c>
      <c r="AL1767" s="5" t="str">
        <f t="shared" si="499"/>
        <v>2UTARA</v>
      </c>
      <c r="AM1767" s="5" t="str">
        <f t="shared" si="500"/>
        <v>1 &gt; 4UTARA10 RODA</v>
      </c>
      <c r="AN1767" s="5" t="str">
        <f t="shared" si="501"/>
        <v>imbran husainBMJ1 &gt; 4UTARA10 RODA</v>
      </c>
      <c r="AO1767" s="5" t="str">
        <f t="shared" si="502"/>
        <v>imbran husain1 &gt; 4UTARA10 RODA</v>
      </c>
      <c r="AP1767" s="5" t="str">
        <f t="shared" si="503"/>
        <v>44195DAY</v>
      </c>
    </row>
    <row r="1768" spans="1:42" x14ac:dyDescent="0.3">
      <c r="A1768" s="33">
        <v>1</v>
      </c>
      <c r="B1768" s="33"/>
      <c r="C1768" s="70">
        <v>44195</v>
      </c>
      <c r="D1768" s="71" t="s">
        <v>19</v>
      </c>
      <c r="E1768" s="70">
        <v>44195</v>
      </c>
      <c r="F1768" s="71">
        <v>5159704</v>
      </c>
      <c r="G1768" s="33" t="s">
        <v>20</v>
      </c>
      <c r="H1768" s="33" t="s">
        <v>50</v>
      </c>
      <c r="I1768" s="33" t="s">
        <v>22</v>
      </c>
      <c r="J1768" s="33" t="s">
        <v>52</v>
      </c>
      <c r="K1768" s="63" t="s">
        <v>77</v>
      </c>
      <c r="L1768" s="32" t="str">
        <f t="shared" si="486"/>
        <v>FM260JD</v>
      </c>
      <c r="M1768" s="32" t="str">
        <f t="shared" si="487"/>
        <v>BMJ</v>
      </c>
      <c r="N1768" s="32" t="str">
        <f t="shared" si="488"/>
        <v>10 RODA</v>
      </c>
      <c r="O1768" s="146">
        <v>0.49688657407407405</v>
      </c>
      <c r="P1768" s="65">
        <v>0.49688657407407405</v>
      </c>
      <c r="Q1768" s="65"/>
      <c r="R1768" s="66">
        <v>3</v>
      </c>
      <c r="S1768" s="66">
        <v>40980</v>
      </c>
      <c r="T1768" s="66">
        <v>14760</v>
      </c>
      <c r="U1768" s="67">
        <f t="shared" si="498"/>
        <v>26.22</v>
      </c>
      <c r="V1768" s="66">
        <f t="shared" si="489"/>
        <v>511132.68</v>
      </c>
      <c r="W1768" s="66" t="str">
        <f t="shared" si="490"/>
        <v>1 &gt; 4</v>
      </c>
      <c r="X1768" s="66">
        <f>A1768+SUMIFS(Presensi!F:F,Presensi!E:E,'Entry Data'!AP1768)</f>
        <v>1</v>
      </c>
      <c r="Y1768" s="66">
        <f>IFERROR(INDEX('Retasi Pricing'!F:F,MATCH('Entry Data'!AM1768,'Retasi Pricing'!E:E,0))*X1768,"")</f>
        <v>25000</v>
      </c>
      <c r="Z1768" s="62" t="s">
        <v>26</v>
      </c>
      <c r="AA1768" s="62" t="s">
        <v>27</v>
      </c>
      <c r="AB1768" s="32"/>
      <c r="AC1768" s="32" t="s">
        <v>179</v>
      </c>
      <c r="AD1768" s="32" t="str">
        <f t="shared" si="491"/>
        <v/>
      </c>
      <c r="AF1768" s="5" t="str">
        <f t="shared" si="492"/>
        <v>imbran husain44195</v>
      </c>
      <c r="AG1768" s="5" t="str">
        <f t="shared" si="493"/>
        <v>BMJ 06844195UTARADAY</v>
      </c>
      <c r="AH1768" s="5" t="str">
        <f t="shared" si="494"/>
        <v>imbran husain44195UTARADAY</v>
      </c>
      <c r="AI1768" s="5" t="str">
        <f t="shared" si="495"/>
        <v>BMJ 06844195DAY</v>
      </c>
      <c r="AJ1768" s="5" t="str">
        <f t="shared" si="496"/>
        <v>imbran husain44195DAY</v>
      </c>
      <c r="AK1768" s="5" t="str">
        <f t="shared" si="497"/>
        <v>imbran husainBMJ</v>
      </c>
      <c r="AL1768" s="5" t="str">
        <f t="shared" si="499"/>
        <v>3UTARA</v>
      </c>
      <c r="AM1768" s="5" t="str">
        <f t="shared" si="500"/>
        <v>1 &gt; 4UTARA10 RODA</v>
      </c>
      <c r="AN1768" s="5" t="str">
        <f t="shared" si="501"/>
        <v>imbran husainBMJ1 &gt; 4UTARA10 RODA</v>
      </c>
      <c r="AO1768" s="5" t="str">
        <f t="shared" si="502"/>
        <v>imbran husain1 &gt; 4UTARA10 RODA</v>
      </c>
      <c r="AP1768" s="5" t="str">
        <f t="shared" si="503"/>
        <v>44195DAY</v>
      </c>
    </row>
    <row r="1769" spans="1:42" x14ac:dyDescent="0.3">
      <c r="A1769" s="33">
        <v>1</v>
      </c>
      <c r="B1769" s="33"/>
      <c r="C1769" s="70">
        <v>44195</v>
      </c>
      <c r="D1769" s="71" t="s">
        <v>19</v>
      </c>
      <c r="E1769" s="70">
        <v>44195</v>
      </c>
      <c r="F1769" s="71">
        <v>5159772</v>
      </c>
      <c r="G1769" s="33" t="s">
        <v>20</v>
      </c>
      <c r="H1769" s="33" t="s">
        <v>50</v>
      </c>
      <c r="I1769" s="33" t="s">
        <v>22</v>
      </c>
      <c r="J1769" s="33" t="s">
        <v>52</v>
      </c>
      <c r="K1769" s="63" t="s">
        <v>77</v>
      </c>
      <c r="L1769" s="32" t="str">
        <f t="shared" si="486"/>
        <v>FM260JD</v>
      </c>
      <c r="M1769" s="32" t="str">
        <f t="shared" si="487"/>
        <v>BMJ</v>
      </c>
      <c r="N1769" s="32" t="str">
        <f t="shared" si="488"/>
        <v>10 RODA</v>
      </c>
      <c r="O1769" s="146">
        <v>0.54826388888888888</v>
      </c>
      <c r="P1769" s="65">
        <v>0.54826388888888888</v>
      </c>
      <c r="Q1769" s="65"/>
      <c r="R1769" s="66">
        <v>4</v>
      </c>
      <c r="S1769" s="66">
        <v>41180</v>
      </c>
      <c r="T1769" s="66">
        <v>14760</v>
      </c>
      <c r="U1769" s="67">
        <f t="shared" si="498"/>
        <v>26.42</v>
      </c>
      <c r="V1769" s="66">
        <f t="shared" si="489"/>
        <v>515031.48000000004</v>
      </c>
      <c r="W1769" s="66" t="str">
        <f t="shared" si="490"/>
        <v>1 &gt; 4</v>
      </c>
      <c r="X1769" s="66">
        <f>A1769+SUMIFS(Presensi!F:F,Presensi!E:E,'Entry Data'!AP1769)</f>
        <v>1</v>
      </c>
      <c r="Y1769" s="66">
        <f>IFERROR(INDEX('Retasi Pricing'!F:F,MATCH('Entry Data'!AM1769,'Retasi Pricing'!E:E,0))*X1769,"")</f>
        <v>25000</v>
      </c>
      <c r="Z1769" s="62" t="s">
        <v>26</v>
      </c>
      <c r="AA1769" s="62" t="s">
        <v>27</v>
      </c>
      <c r="AB1769" s="32"/>
      <c r="AC1769" s="32" t="s">
        <v>179</v>
      </c>
      <c r="AD1769" s="32" t="str">
        <f t="shared" si="491"/>
        <v/>
      </c>
      <c r="AF1769" s="5" t="str">
        <f t="shared" si="492"/>
        <v>imbran husain44195</v>
      </c>
      <c r="AG1769" s="5" t="str">
        <f t="shared" si="493"/>
        <v>BMJ 06844195UTARADAY</v>
      </c>
      <c r="AH1769" s="5" t="str">
        <f t="shared" si="494"/>
        <v>imbran husain44195UTARADAY</v>
      </c>
      <c r="AI1769" s="5" t="str">
        <f t="shared" si="495"/>
        <v>BMJ 06844195DAY</v>
      </c>
      <c r="AJ1769" s="5" t="str">
        <f t="shared" si="496"/>
        <v>imbran husain44195DAY</v>
      </c>
      <c r="AK1769" s="5" t="str">
        <f t="shared" si="497"/>
        <v>imbran husainBMJ</v>
      </c>
      <c r="AL1769" s="5" t="str">
        <f t="shared" si="499"/>
        <v>4UTARA</v>
      </c>
      <c r="AM1769" s="5" t="str">
        <f t="shared" si="500"/>
        <v>1 &gt; 4UTARA10 RODA</v>
      </c>
      <c r="AN1769" s="5" t="str">
        <f t="shared" si="501"/>
        <v>imbran husainBMJ1 &gt; 4UTARA10 RODA</v>
      </c>
      <c r="AO1769" s="5" t="str">
        <f t="shared" si="502"/>
        <v>imbran husain1 &gt; 4UTARA10 RODA</v>
      </c>
      <c r="AP1769" s="5" t="str">
        <f t="shared" si="503"/>
        <v>44195DAY</v>
      </c>
    </row>
    <row r="1770" spans="1:42" x14ac:dyDescent="0.3">
      <c r="A1770" s="33">
        <v>1</v>
      </c>
      <c r="B1770" s="33"/>
      <c r="C1770" s="70">
        <v>44195</v>
      </c>
      <c r="D1770" s="71" t="s">
        <v>19</v>
      </c>
      <c r="E1770" s="70">
        <v>44195</v>
      </c>
      <c r="F1770" s="71">
        <v>5159844</v>
      </c>
      <c r="G1770" s="33" t="s">
        <v>20</v>
      </c>
      <c r="H1770" s="33" t="s">
        <v>21</v>
      </c>
      <c r="I1770" s="33" t="s">
        <v>22</v>
      </c>
      <c r="J1770" s="33" t="s">
        <v>23</v>
      </c>
      <c r="K1770" s="63" t="s">
        <v>77</v>
      </c>
      <c r="L1770" s="32" t="str">
        <f t="shared" si="486"/>
        <v>FM260JD</v>
      </c>
      <c r="M1770" s="32" t="str">
        <f t="shared" si="487"/>
        <v>BMJ</v>
      </c>
      <c r="N1770" s="32" t="str">
        <f t="shared" si="488"/>
        <v>10 RODA</v>
      </c>
      <c r="O1770" s="146">
        <v>0.60792824074074081</v>
      </c>
      <c r="P1770" s="65">
        <v>0.60792824074074081</v>
      </c>
      <c r="Q1770" s="65"/>
      <c r="R1770" s="66">
        <v>5</v>
      </c>
      <c r="S1770" s="66">
        <v>40180</v>
      </c>
      <c r="T1770" s="66">
        <v>14760</v>
      </c>
      <c r="U1770" s="67">
        <f t="shared" si="498"/>
        <v>25.42</v>
      </c>
      <c r="V1770" s="66">
        <f t="shared" si="489"/>
        <v>495537.48000000004</v>
      </c>
      <c r="W1770" s="66" t="str">
        <f t="shared" si="490"/>
        <v>&gt; 5</v>
      </c>
      <c r="X1770" s="66">
        <f>A1770+SUMIFS(Presensi!F:F,Presensi!E:E,'Entry Data'!AP1770)</f>
        <v>1</v>
      </c>
      <c r="Y1770" s="66">
        <f>IFERROR(INDEX('Retasi Pricing'!F:F,MATCH('Entry Data'!AM1770,'Retasi Pricing'!E:E,0))*X1770,"")</f>
        <v>27650</v>
      </c>
      <c r="Z1770" s="62" t="s">
        <v>26</v>
      </c>
      <c r="AA1770" s="62" t="s">
        <v>27</v>
      </c>
      <c r="AB1770" s="32"/>
      <c r="AC1770" s="32" t="s">
        <v>179</v>
      </c>
      <c r="AD1770" s="32" t="str">
        <f t="shared" si="491"/>
        <v/>
      </c>
      <c r="AF1770" s="5" t="str">
        <f t="shared" si="492"/>
        <v>imbran husain44195</v>
      </c>
      <c r="AG1770" s="5" t="str">
        <f t="shared" si="493"/>
        <v>BMJ 06844195UTARADAY</v>
      </c>
      <c r="AH1770" s="5" t="str">
        <f t="shared" si="494"/>
        <v>imbran husain44195UTARADAY</v>
      </c>
      <c r="AI1770" s="5" t="str">
        <f t="shared" si="495"/>
        <v>BMJ 06844195DAY</v>
      </c>
      <c r="AJ1770" s="5" t="str">
        <f t="shared" si="496"/>
        <v>imbran husain44195DAY</v>
      </c>
      <c r="AK1770" s="5" t="str">
        <f t="shared" si="497"/>
        <v>imbran husainBMJ</v>
      </c>
      <c r="AL1770" s="5" t="str">
        <f t="shared" si="499"/>
        <v>5UTARA</v>
      </c>
      <c r="AM1770" s="5" t="str">
        <f t="shared" si="500"/>
        <v>&gt; 5UTARA10 RODA</v>
      </c>
      <c r="AN1770" s="5" t="str">
        <f t="shared" si="501"/>
        <v>imbran husainBMJ&gt; 5UTARA10 RODA</v>
      </c>
      <c r="AO1770" s="5" t="str">
        <f t="shared" si="502"/>
        <v>imbran husain&gt; 5UTARA10 RODA</v>
      </c>
      <c r="AP1770" s="5" t="str">
        <f t="shared" si="503"/>
        <v>44195DAY</v>
      </c>
    </row>
    <row r="1771" spans="1:42" x14ac:dyDescent="0.3">
      <c r="A1771" s="33">
        <v>1</v>
      </c>
      <c r="B1771" s="33"/>
      <c r="C1771" s="70">
        <v>44195</v>
      </c>
      <c r="D1771" s="71" t="s">
        <v>19</v>
      </c>
      <c r="E1771" s="70">
        <v>44195</v>
      </c>
      <c r="F1771" s="71">
        <v>5159930</v>
      </c>
      <c r="G1771" s="33" t="s">
        <v>20</v>
      </c>
      <c r="H1771" s="33" t="s">
        <v>21</v>
      </c>
      <c r="I1771" s="33" t="s">
        <v>22</v>
      </c>
      <c r="J1771" s="33" t="s">
        <v>23</v>
      </c>
      <c r="K1771" s="63" t="s">
        <v>77</v>
      </c>
      <c r="L1771" s="32" t="str">
        <f t="shared" si="486"/>
        <v>FM260JD</v>
      </c>
      <c r="M1771" s="32" t="str">
        <f t="shared" si="487"/>
        <v>BMJ</v>
      </c>
      <c r="N1771" s="32" t="str">
        <f t="shared" si="488"/>
        <v>10 RODA</v>
      </c>
      <c r="O1771" s="146">
        <v>0.66363425925925923</v>
      </c>
      <c r="P1771" s="65">
        <v>0.66363425925925923</v>
      </c>
      <c r="Q1771" s="65"/>
      <c r="R1771" s="66">
        <v>6</v>
      </c>
      <c r="S1771" s="66">
        <v>39740</v>
      </c>
      <c r="T1771" s="66">
        <v>14760</v>
      </c>
      <c r="U1771" s="67">
        <f t="shared" si="498"/>
        <v>24.98</v>
      </c>
      <c r="V1771" s="66">
        <f t="shared" si="489"/>
        <v>486960.12000000005</v>
      </c>
      <c r="W1771" s="66" t="str">
        <f t="shared" si="490"/>
        <v>&gt; 6</v>
      </c>
      <c r="X1771" s="66">
        <f>A1771+SUMIFS(Presensi!F:F,Presensi!E:E,'Entry Data'!AP1771)</f>
        <v>1</v>
      </c>
      <c r="Y1771" s="66">
        <f>IFERROR(INDEX('Retasi Pricing'!F:F,MATCH('Entry Data'!AM1771,'Retasi Pricing'!E:E,0))*X1771,"")</f>
        <v>30800</v>
      </c>
      <c r="Z1771" s="62" t="s">
        <v>26</v>
      </c>
      <c r="AA1771" s="62" t="s">
        <v>27</v>
      </c>
      <c r="AB1771" s="32"/>
      <c r="AC1771" s="32" t="s">
        <v>179</v>
      </c>
      <c r="AD1771" s="32" t="str">
        <f t="shared" si="491"/>
        <v/>
      </c>
      <c r="AF1771" s="5" t="str">
        <f t="shared" si="492"/>
        <v>imbran husain44195</v>
      </c>
      <c r="AG1771" s="5" t="str">
        <f t="shared" si="493"/>
        <v>BMJ 06844195UTARADAY</v>
      </c>
      <c r="AH1771" s="5" t="str">
        <f t="shared" si="494"/>
        <v>imbran husain44195UTARADAY</v>
      </c>
      <c r="AI1771" s="5" t="str">
        <f t="shared" si="495"/>
        <v>BMJ 06844195DAY</v>
      </c>
      <c r="AJ1771" s="5" t="str">
        <f t="shared" si="496"/>
        <v>imbran husain44195DAY</v>
      </c>
      <c r="AK1771" s="5" t="str">
        <f t="shared" si="497"/>
        <v>imbran husainBMJ</v>
      </c>
      <c r="AL1771" s="5" t="str">
        <f t="shared" si="499"/>
        <v>6UTARA</v>
      </c>
      <c r="AM1771" s="5" t="str">
        <f t="shared" si="500"/>
        <v>&gt; 6UTARA10 RODA</v>
      </c>
      <c r="AN1771" s="5" t="str">
        <f t="shared" si="501"/>
        <v>imbran husainBMJ&gt; 6UTARA10 RODA</v>
      </c>
      <c r="AO1771" s="5" t="str">
        <f t="shared" si="502"/>
        <v>imbran husain&gt; 6UTARA10 RODA</v>
      </c>
      <c r="AP1771" s="5" t="str">
        <f t="shared" si="503"/>
        <v>44195DAY</v>
      </c>
    </row>
    <row r="1772" spans="1:42" x14ac:dyDescent="0.3">
      <c r="A1772" s="33">
        <v>1</v>
      </c>
      <c r="B1772" s="33"/>
      <c r="C1772" s="70">
        <v>44195</v>
      </c>
      <c r="D1772" s="71" t="s">
        <v>19</v>
      </c>
      <c r="E1772" s="70">
        <v>44195</v>
      </c>
      <c r="F1772" s="71">
        <v>5160018</v>
      </c>
      <c r="G1772" s="33" t="s">
        <v>20</v>
      </c>
      <c r="H1772" s="33" t="s">
        <v>21</v>
      </c>
      <c r="I1772" s="33" t="s">
        <v>51</v>
      </c>
      <c r="J1772" s="33" t="s">
        <v>46</v>
      </c>
      <c r="K1772" s="63" t="s">
        <v>77</v>
      </c>
      <c r="L1772" s="32" t="str">
        <f t="shared" ref="L1772:L1835" si="504">IFERROR(VLOOKUP(K1772,db_unit,2,FALSE),"")</f>
        <v>FM260JD</v>
      </c>
      <c r="M1772" s="32" t="str">
        <f t="shared" ref="M1772:M1835" si="505">IFERROR(VLOOKUP(K1772,db_unit,3,FALSE),"")</f>
        <v>BMJ</v>
      </c>
      <c r="N1772" s="32" t="str">
        <f t="shared" ref="N1772:N1835" si="506">IFERROR(VLOOKUP(K1772,db_unit,4,FALSE),"")</f>
        <v>10 RODA</v>
      </c>
      <c r="O1772" s="146">
        <v>0.73020833333333324</v>
      </c>
      <c r="P1772" s="65">
        <v>0.73020833333333324</v>
      </c>
      <c r="Q1772" s="65"/>
      <c r="R1772" s="66">
        <v>7</v>
      </c>
      <c r="S1772" s="66">
        <v>38840</v>
      </c>
      <c r="T1772" s="66">
        <v>14760</v>
      </c>
      <c r="U1772" s="67">
        <f t="shared" si="498"/>
        <v>24.08</v>
      </c>
      <c r="V1772" s="66">
        <f t="shared" si="489"/>
        <v>469415.51999999996</v>
      </c>
      <c r="W1772" s="66" t="str">
        <f t="shared" si="490"/>
        <v>7 &gt;</v>
      </c>
      <c r="X1772" s="66">
        <f>A1772+SUMIFS(Presensi!F:F,Presensi!E:E,'Entry Data'!AP1772)</f>
        <v>1</v>
      </c>
      <c r="Y1772" s="66">
        <f>IFERROR(INDEX('Retasi Pricing'!F:F,MATCH('Entry Data'!AM1772,'Retasi Pricing'!E:E,0))*X1772,"")</f>
        <v>37750</v>
      </c>
      <c r="Z1772" s="62" t="s">
        <v>26</v>
      </c>
      <c r="AA1772" s="62" t="s">
        <v>27</v>
      </c>
      <c r="AB1772" s="32"/>
      <c r="AC1772" s="32" t="s">
        <v>179</v>
      </c>
      <c r="AD1772" s="32" t="str">
        <f t="shared" si="491"/>
        <v/>
      </c>
      <c r="AF1772" s="5" t="str">
        <f t="shared" si="492"/>
        <v>imbran husain44195</v>
      </c>
      <c r="AG1772" s="5" t="str">
        <f t="shared" si="493"/>
        <v>BMJ 06844195UTARADAY</v>
      </c>
      <c r="AH1772" s="5" t="str">
        <f t="shared" si="494"/>
        <v>imbran husain44195UTARADAY</v>
      </c>
      <c r="AI1772" s="5" t="str">
        <f t="shared" si="495"/>
        <v>BMJ 06844195DAY</v>
      </c>
      <c r="AJ1772" s="5" t="str">
        <f t="shared" si="496"/>
        <v>imbran husain44195DAY</v>
      </c>
      <c r="AK1772" s="5" t="str">
        <f t="shared" si="497"/>
        <v>imbran husainBMJ</v>
      </c>
      <c r="AL1772" s="5" t="str">
        <f t="shared" si="499"/>
        <v>7UTARA</v>
      </c>
      <c r="AM1772" s="5" t="str">
        <f t="shared" si="500"/>
        <v>7 &gt;UTARA10 RODA</v>
      </c>
      <c r="AN1772" s="5" t="str">
        <f t="shared" si="501"/>
        <v>imbran husainBMJ7 &gt;UTARA10 RODA</v>
      </c>
      <c r="AO1772" s="5" t="str">
        <f t="shared" si="502"/>
        <v>imbran husain7 &gt;UTARA10 RODA</v>
      </c>
      <c r="AP1772" s="5" t="str">
        <f t="shared" si="503"/>
        <v>44195DAY</v>
      </c>
    </row>
    <row r="1773" spans="1:42" x14ac:dyDescent="0.3">
      <c r="A1773" s="33">
        <v>1</v>
      </c>
      <c r="B1773" s="33"/>
      <c r="C1773" s="70">
        <v>44195</v>
      </c>
      <c r="D1773" s="71" t="s">
        <v>19</v>
      </c>
      <c r="E1773" s="70">
        <v>44195</v>
      </c>
      <c r="F1773" s="71">
        <v>5159729</v>
      </c>
      <c r="G1773" s="33" t="s">
        <v>20</v>
      </c>
      <c r="H1773" s="33" t="s">
        <v>21</v>
      </c>
      <c r="I1773" s="33" t="s">
        <v>22</v>
      </c>
      <c r="J1773" s="33" t="s">
        <v>23</v>
      </c>
      <c r="K1773" s="63" t="s">
        <v>78</v>
      </c>
      <c r="L1773" s="32" t="str">
        <f t="shared" si="504"/>
        <v>FM260JD</v>
      </c>
      <c r="M1773" s="32" t="str">
        <f t="shared" si="505"/>
        <v>BMJ</v>
      </c>
      <c r="N1773" s="32" t="str">
        <f t="shared" si="506"/>
        <v>10 RODA</v>
      </c>
      <c r="O1773" s="146">
        <v>0.51297453703703699</v>
      </c>
      <c r="P1773" s="65">
        <v>0.51297453703703699</v>
      </c>
      <c r="Q1773" s="65"/>
      <c r="R1773" s="66">
        <v>1</v>
      </c>
      <c r="S1773" s="66">
        <v>39360</v>
      </c>
      <c r="T1773" s="66">
        <v>14720</v>
      </c>
      <c r="U1773" s="67">
        <f t="shared" si="498"/>
        <v>24.64</v>
      </c>
      <c r="V1773" s="66">
        <f t="shared" si="489"/>
        <v>480332.16000000003</v>
      </c>
      <c r="W1773" s="66" t="str">
        <f t="shared" si="490"/>
        <v>1 &gt; 4</v>
      </c>
      <c r="X1773" s="66">
        <f>A1773+SUMIFS(Presensi!F:F,Presensi!E:E,'Entry Data'!AP1773)</f>
        <v>1</v>
      </c>
      <c r="Y1773" s="66">
        <f>IFERROR(INDEX('Retasi Pricing'!F:F,MATCH('Entry Data'!AM1773,'Retasi Pricing'!E:E,0))*X1773,"")</f>
        <v>25000</v>
      </c>
      <c r="Z1773" s="62" t="s">
        <v>26</v>
      </c>
      <c r="AA1773" s="62" t="s">
        <v>27</v>
      </c>
      <c r="AB1773" s="32"/>
      <c r="AC1773" s="32" t="s">
        <v>377</v>
      </c>
      <c r="AD1773" s="32" t="str">
        <f t="shared" si="491"/>
        <v/>
      </c>
      <c r="AF1773" s="5" t="str">
        <f t="shared" si="492"/>
        <v>Nurzaenal Abidin44195</v>
      </c>
      <c r="AG1773" s="5" t="str">
        <f t="shared" si="493"/>
        <v>BMJ 06944195UTARADAY</v>
      </c>
      <c r="AH1773" s="5" t="str">
        <f t="shared" si="494"/>
        <v>Nurzaenal Abidin44195UTARADAY</v>
      </c>
      <c r="AI1773" s="5" t="str">
        <f t="shared" si="495"/>
        <v>BMJ 06944195DAY</v>
      </c>
      <c r="AJ1773" s="5" t="str">
        <f t="shared" si="496"/>
        <v>Nurzaenal Abidin44195DAY</v>
      </c>
      <c r="AK1773" s="5" t="str">
        <f t="shared" si="497"/>
        <v>Nurzaenal AbidinBMJ</v>
      </c>
      <c r="AL1773" s="5" t="str">
        <f t="shared" si="499"/>
        <v>1UTARA</v>
      </c>
      <c r="AM1773" s="5" t="str">
        <f t="shared" si="500"/>
        <v>1 &gt; 4UTARA10 RODA</v>
      </c>
      <c r="AN1773" s="5" t="str">
        <f t="shared" si="501"/>
        <v>Nurzaenal AbidinBMJ1 &gt; 4UTARA10 RODA</v>
      </c>
      <c r="AO1773" s="5" t="str">
        <f t="shared" si="502"/>
        <v>Nurzaenal Abidin1 &gt; 4UTARA10 RODA</v>
      </c>
      <c r="AP1773" s="5" t="str">
        <f t="shared" si="503"/>
        <v>44195DAY</v>
      </c>
    </row>
    <row r="1774" spans="1:42" x14ac:dyDescent="0.3">
      <c r="A1774" s="33">
        <v>1</v>
      </c>
      <c r="B1774" s="33"/>
      <c r="C1774" s="70">
        <v>44195</v>
      </c>
      <c r="D1774" s="71" t="s">
        <v>19</v>
      </c>
      <c r="E1774" s="70">
        <v>44195</v>
      </c>
      <c r="F1774" s="71">
        <v>5159832</v>
      </c>
      <c r="G1774" s="33" t="s">
        <v>20</v>
      </c>
      <c r="H1774" s="33" t="s">
        <v>50</v>
      </c>
      <c r="I1774" s="33" t="s">
        <v>22</v>
      </c>
      <c r="J1774" s="33" t="s">
        <v>52</v>
      </c>
      <c r="K1774" s="63" t="s">
        <v>78</v>
      </c>
      <c r="L1774" s="32" t="str">
        <f t="shared" si="504"/>
        <v>FM260JD</v>
      </c>
      <c r="M1774" s="32" t="str">
        <f t="shared" si="505"/>
        <v>BMJ</v>
      </c>
      <c r="N1774" s="32" t="str">
        <f t="shared" si="506"/>
        <v>10 RODA</v>
      </c>
      <c r="O1774" s="146">
        <v>0.60039351851851852</v>
      </c>
      <c r="P1774" s="65">
        <v>0.60039351851851852</v>
      </c>
      <c r="Q1774" s="65"/>
      <c r="R1774" s="66">
        <v>2</v>
      </c>
      <c r="S1774" s="66">
        <v>41360</v>
      </c>
      <c r="T1774" s="66">
        <v>14720</v>
      </c>
      <c r="U1774" s="67">
        <f t="shared" si="498"/>
        <v>26.64</v>
      </c>
      <c r="V1774" s="66">
        <f t="shared" si="489"/>
        <v>519320.16000000003</v>
      </c>
      <c r="W1774" s="66" t="str">
        <f t="shared" si="490"/>
        <v>1 &gt; 4</v>
      </c>
      <c r="X1774" s="66">
        <f>A1774+SUMIFS(Presensi!F:F,Presensi!E:E,'Entry Data'!AP1774)</f>
        <v>1</v>
      </c>
      <c r="Y1774" s="66">
        <f>IFERROR(INDEX('Retasi Pricing'!F:F,MATCH('Entry Data'!AM1774,'Retasi Pricing'!E:E,0))*X1774,"")</f>
        <v>25000</v>
      </c>
      <c r="Z1774" s="62" t="s">
        <v>26</v>
      </c>
      <c r="AA1774" s="62" t="s">
        <v>27</v>
      </c>
      <c r="AB1774" s="32"/>
      <c r="AC1774" s="32" t="s">
        <v>377</v>
      </c>
      <c r="AD1774" s="32" t="str">
        <f t="shared" si="491"/>
        <v/>
      </c>
      <c r="AF1774" s="5" t="str">
        <f t="shared" si="492"/>
        <v>Nurzaenal Abidin44195</v>
      </c>
      <c r="AG1774" s="5" t="str">
        <f t="shared" si="493"/>
        <v>BMJ 06944195UTARADAY</v>
      </c>
      <c r="AH1774" s="5" t="str">
        <f t="shared" si="494"/>
        <v>Nurzaenal Abidin44195UTARADAY</v>
      </c>
      <c r="AI1774" s="5" t="str">
        <f t="shared" si="495"/>
        <v>BMJ 06944195DAY</v>
      </c>
      <c r="AJ1774" s="5" t="str">
        <f t="shared" si="496"/>
        <v>Nurzaenal Abidin44195DAY</v>
      </c>
      <c r="AK1774" s="5" t="str">
        <f t="shared" si="497"/>
        <v>Nurzaenal AbidinBMJ</v>
      </c>
      <c r="AL1774" s="5" t="str">
        <f t="shared" si="499"/>
        <v>2UTARA</v>
      </c>
      <c r="AM1774" s="5" t="str">
        <f t="shared" si="500"/>
        <v>1 &gt; 4UTARA10 RODA</v>
      </c>
      <c r="AN1774" s="5" t="str">
        <f t="shared" si="501"/>
        <v>Nurzaenal AbidinBMJ1 &gt; 4UTARA10 RODA</v>
      </c>
      <c r="AO1774" s="5" t="str">
        <f t="shared" si="502"/>
        <v>Nurzaenal Abidin1 &gt; 4UTARA10 RODA</v>
      </c>
      <c r="AP1774" s="5" t="str">
        <f t="shared" si="503"/>
        <v>44195DAY</v>
      </c>
    </row>
    <row r="1775" spans="1:42" x14ac:dyDescent="0.3">
      <c r="A1775" s="33">
        <v>1</v>
      </c>
      <c r="B1775" s="33"/>
      <c r="C1775" s="70">
        <v>44195</v>
      </c>
      <c r="D1775" s="71" t="s">
        <v>19</v>
      </c>
      <c r="E1775" s="70">
        <v>44195</v>
      </c>
      <c r="F1775" s="71">
        <v>5159913</v>
      </c>
      <c r="G1775" s="33" t="s">
        <v>20</v>
      </c>
      <c r="H1775" s="33" t="s">
        <v>50</v>
      </c>
      <c r="I1775" s="33" t="s">
        <v>22</v>
      </c>
      <c r="J1775" s="33" t="s">
        <v>52</v>
      </c>
      <c r="K1775" s="63" t="s">
        <v>78</v>
      </c>
      <c r="L1775" s="32" t="str">
        <f t="shared" si="504"/>
        <v>FM260JD</v>
      </c>
      <c r="M1775" s="32" t="str">
        <f t="shared" si="505"/>
        <v>BMJ</v>
      </c>
      <c r="N1775" s="32" t="str">
        <f t="shared" si="506"/>
        <v>10 RODA</v>
      </c>
      <c r="O1775" s="146">
        <v>0.65423611111111113</v>
      </c>
      <c r="P1775" s="65">
        <v>0.65423611111111113</v>
      </c>
      <c r="Q1775" s="65"/>
      <c r="R1775" s="66">
        <v>3</v>
      </c>
      <c r="S1775" s="66">
        <v>42020</v>
      </c>
      <c r="T1775" s="66">
        <v>14720</v>
      </c>
      <c r="U1775" s="67">
        <f t="shared" si="498"/>
        <v>27.3</v>
      </c>
      <c r="V1775" s="66">
        <f t="shared" si="489"/>
        <v>532186.20000000007</v>
      </c>
      <c r="W1775" s="66" t="str">
        <f t="shared" si="490"/>
        <v>1 &gt; 4</v>
      </c>
      <c r="X1775" s="66">
        <f>A1775+SUMIFS(Presensi!F:F,Presensi!E:E,'Entry Data'!AP1775)</f>
        <v>1</v>
      </c>
      <c r="Y1775" s="66">
        <f>IFERROR(INDEX('Retasi Pricing'!F:F,MATCH('Entry Data'!AM1775,'Retasi Pricing'!E:E,0))*X1775,"")</f>
        <v>25000</v>
      </c>
      <c r="Z1775" s="62" t="s">
        <v>26</v>
      </c>
      <c r="AA1775" s="62" t="s">
        <v>27</v>
      </c>
      <c r="AB1775" s="32"/>
      <c r="AC1775" s="32" t="s">
        <v>377</v>
      </c>
      <c r="AD1775" s="32" t="str">
        <f t="shared" si="491"/>
        <v/>
      </c>
      <c r="AF1775" s="5" t="str">
        <f t="shared" si="492"/>
        <v>Nurzaenal Abidin44195</v>
      </c>
      <c r="AG1775" s="5" t="str">
        <f t="shared" si="493"/>
        <v>BMJ 06944195UTARADAY</v>
      </c>
      <c r="AH1775" s="5" t="str">
        <f t="shared" si="494"/>
        <v>Nurzaenal Abidin44195UTARADAY</v>
      </c>
      <c r="AI1775" s="5" t="str">
        <f t="shared" si="495"/>
        <v>BMJ 06944195DAY</v>
      </c>
      <c r="AJ1775" s="5" t="str">
        <f t="shared" si="496"/>
        <v>Nurzaenal Abidin44195DAY</v>
      </c>
      <c r="AK1775" s="5" t="str">
        <f t="shared" si="497"/>
        <v>Nurzaenal AbidinBMJ</v>
      </c>
      <c r="AL1775" s="5" t="str">
        <f t="shared" si="499"/>
        <v>3UTARA</v>
      </c>
      <c r="AM1775" s="5" t="str">
        <f t="shared" si="500"/>
        <v>1 &gt; 4UTARA10 RODA</v>
      </c>
      <c r="AN1775" s="5" t="str">
        <f t="shared" si="501"/>
        <v>Nurzaenal AbidinBMJ1 &gt; 4UTARA10 RODA</v>
      </c>
      <c r="AO1775" s="5" t="str">
        <f t="shared" si="502"/>
        <v>Nurzaenal Abidin1 &gt; 4UTARA10 RODA</v>
      </c>
      <c r="AP1775" s="5" t="str">
        <f t="shared" si="503"/>
        <v>44195DAY</v>
      </c>
    </row>
    <row r="1776" spans="1:42" x14ac:dyDescent="0.3">
      <c r="A1776" s="33">
        <v>1</v>
      </c>
      <c r="B1776" s="33"/>
      <c r="C1776" s="70">
        <v>44195</v>
      </c>
      <c r="D1776" s="71" t="s">
        <v>19</v>
      </c>
      <c r="E1776" s="70">
        <v>44195</v>
      </c>
      <c r="F1776" s="71">
        <v>5160004</v>
      </c>
      <c r="G1776" s="33" t="s">
        <v>20</v>
      </c>
      <c r="H1776" s="33" t="s">
        <v>21</v>
      </c>
      <c r="I1776" s="33" t="s">
        <v>22</v>
      </c>
      <c r="J1776" s="33" t="s">
        <v>23</v>
      </c>
      <c r="K1776" s="63" t="s">
        <v>78</v>
      </c>
      <c r="L1776" s="32" t="str">
        <f t="shared" si="504"/>
        <v>FM260JD</v>
      </c>
      <c r="M1776" s="32" t="str">
        <f t="shared" si="505"/>
        <v>BMJ</v>
      </c>
      <c r="N1776" s="32" t="str">
        <f t="shared" si="506"/>
        <v>10 RODA</v>
      </c>
      <c r="O1776" s="146">
        <v>0.71743055555555557</v>
      </c>
      <c r="P1776" s="65">
        <v>0.71743055555555557</v>
      </c>
      <c r="Q1776" s="65"/>
      <c r="R1776" s="66">
        <v>4</v>
      </c>
      <c r="S1776" s="66">
        <v>41120</v>
      </c>
      <c r="T1776" s="66">
        <v>14720</v>
      </c>
      <c r="U1776" s="67">
        <f t="shared" si="498"/>
        <v>26.4</v>
      </c>
      <c r="V1776" s="66">
        <f t="shared" si="489"/>
        <v>514641.6</v>
      </c>
      <c r="W1776" s="66" t="str">
        <f t="shared" si="490"/>
        <v>1 &gt; 4</v>
      </c>
      <c r="X1776" s="66">
        <f>A1776+SUMIFS(Presensi!F:F,Presensi!E:E,'Entry Data'!AP1776)</f>
        <v>1</v>
      </c>
      <c r="Y1776" s="66">
        <f>IFERROR(INDEX('Retasi Pricing'!F:F,MATCH('Entry Data'!AM1776,'Retasi Pricing'!E:E,0))*X1776,"")</f>
        <v>25000</v>
      </c>
      <c r="Z1776" s="62" t="s">
        <v>26</v>
      </c>
      <c r="AA1776" s="62" t="s">
        <v>27</v>
      </c>
      <c r="AB1776" s="32"/>
      <c r="AC1776" s="32" t="s">
        <v>377</v>
      </c>
      <c r="AD1776" s="32" t="str">
        <f t="shared" si="491"/>
        <v/>
      </c>
      <c r="AF1776" s="5" t="str">
        <f t="shared" si="492"/>
        <v>Nurzaenal Abidin44195</v>
      </c>
      <c r="AG1776" s="5" t="str">
        <f t="shared" si="493"/>
        <v>BMJ 06944195UTARADAY</v>
      </c>
      <c r="AH1776" s="5" t="str">
        <f t="shared" si="494"/>
        <v>Nurzaenal Abidin44195UTARADAY</v>
      </c>
      <c r="AI1776" s="5" t="str">
        <f t="shared" si="495"/>
        <v>BMJ 06944195DAY</v>
      </c>
      <c r="AJ1776" s="5" t="str">
        <f t="shared" si="496"/>
        <v>Nurzaenal Abidin44195DAY</v>
      </c>
      <c r="AK1776" s="5" t="str">
        <f t="shared" si="497"/>
        <v>Nurzaenal AbidinBMJ</v>
      </c>
      <c r="AL1776" s="5" t="str">
        <f t="shared" si="499"/>
        <v>4UTARA</v>
      </c>
      <c r="AM1776" s="5" t="str">
        <f t="shared" si="500"/>
        <v>1 &gt; 4UTARA10 RODA</v>
      </c>
      <c r="AN1776" s="5" t="str">
        <f t="shared" si="501"/>
        <v>Nurzaenal AbidinBMJ1 &gt; 4UTARA10 RODA</v>
      </c>
      <c r="AO1776" s="5" t="str">
        <f t="shared" si="502"/>
        <v>Nurzaenal Abidin1 &gt; 4UTARA10 RODA</v>
      </c>
      <c r="AP1776" s="5" t="str">
        <f t="shared" si="503"/>
        <v>44195DAY</v>
      </c>
    </row>
    <row r="1777" spans="1:42" x14ac:dyDescent="0.3">
      <c r="A1777" s="33">
        <v>1</v>
      </c>
      <c r="B1777" s="33"/>
      <c r="C1777" s="70">
        <v>44195</v>
      </c>
      <c r="D1777" s="71" t="s">
        <v>19</v>
      </c>
      <c r="E1777" s="70">
        <v>44195</v>
      </c>
      <c r="F1777" s="71">
        <v>5159496</v>
      </c>
      <c r="G1777" s="33" t="s">
        <v>20</v>
      </c>
      <c r="H1777" s="33" t="s">
        <v>21</v>
      </c>
      <c r="I1777" s="33" t="s">
        <v>51</v>
      </c>
      <c r="J1777" s="33" t="s">
        <v>23</v>
      </c>
      <c r="K1777" s="63" t="s">
        <v>79</v>
      </c>
      <c r="L1777" s="32" t="str">
        <f t="shared" si="504"/>
        <v>AXOR4843</v>
      </c>
      <c r="M1777" s="32" t="str">
        <f t="shared" si="505"/>
        <v>BMJ</v>
      </c>
      <c r="N1777" s="32" t="str">
        <f t="shared" si="506"/>
        <v>12 RODA</v>
      </c>
      <c r="O1777" s="146">
        <v>0.3520833333333333</v>
      </c>
      <c r="P1777" s="65">
        <v>0.3520833333333333</v>
      </c>
      <c r="Q1777" s="65"/>
      <c r="R1777" s="66">
        <v>1</v>
      </c>
      <c r="S1777" s="66">
        <v>50880</v>
      </c>
      <c r="T1777" s="66">
        <v>19920</v>
      </c>
      <c r="U1777" s="67">
        <f t="shared" si="498"/>
        <v>30.96</v>
      </c>
      <c r="V1777" s="66">
        <f t="shared" si="489"/>
        <v>627775.91999999993</v>
      </c>
      <c r="W1777" s="66" t="str">
        <f t="shared" si="490"/>
        <v>1 &gt; 4</v>
      </c>
      <c r="X1777" s="66">
        <f>A1777+SUMIFS(Presensi!F:F,Presensi!E:E,'Entry Data'!AP1777)</f>
        <v>1</v>
      </c>
      <c r="Y1777" s="66">
        <f>IFERROR(INDEX('Retasi Pricing'!F:F,MATCH('Entry Data'!AM1777,'Retasi Pricing'!E:E,0))*X1777,"")</f>
        <v>27500</v>
      </c>
      <c r="Z1777" s="62" t="s">
        <v>26</v>
      </c>
      <c r="AA1777" s="62" t="s">
        <v>27</v>
      </c>
      <c r="AB1777" s="32"/>
      <c r="AC1777" s="32" t="s">
        <v>203</v>
      </c>
      <c r="AD1777" s="32" t="str">
        <f t="shared" si="491"/>
        <v/>
      </c>
      <c r="AF1777" s="5" t="str">
        <f t="shared" si="492"/>
        <v>saipul bahri44195</v>
      </c>
      <c r="AG1777" s="5" t="str">
        <f t="shared" si="493"/>
        <v>BMJ 07044195UTARADAY</v>
      </c>
      <c r="AH1777" s="5" t="str">
        <f t="shared" si="494"/>
        <v>saipul bahri44195UTARADAY</v>
      </c>
      <c r="AI1777" s="5" t="str">
        <f t="shared" si="495"/>
        <v>BMJ 07044195DAY</v>
      </c>
      <c r="AJ1777" s="5" t="str">
        <f t="shared" si="496"/>
        <v>saipul bahri44195DAY</v>
      </c>
      <c r="AK1777" s="5" t="str">
        <f t="shared" si="497"/>
        <v>saipul bahriBMJ</v>
      </c>
      <c r="AL1777" s="5" t="str">
        <f t="shared" si="499"/>
        <v>1UTARA</v>
      </c>
      <c r="AM1777" s="5" t="str">
        <f t="shared" si="500"/>
        <v>1 &gt; 4UTARA12 RODA</v>
      </c>
      <c r="AN1777" s="5" t="str">
        <f t="shared" si="501"/>
        <v>saipul bahriBMJ1 &gt; 4UTARA12 RODA</v>
      </c>
      <c r="AO1777" s="5" t="str">
        <f t="shared" si="502"/>
        <v>saipul bahri1 &gt; 4UTARA12 RODA</v>
      </c>
      <c r="AP1777" s="5" t="str">
        <f t="shared" si="503"/>
        <v>44195DAY</v>
      </c>
    </row>
    <row r="1778" spans="1:42" x14ac:dyDescent="0.3">
      <c r="A1778" s="33">
        <v>1</v>
      </c>
      <c r="B1778" s="33"/>
      <c r="C1778" s="70">
        <v>44195</v>
      </c>
      <c r="D1778" s="71" t="s">
        <v>19</v>
      </c>
      <c r="E1778" s="70">
        <v>44195</v>
      </c>
      <c r="F1778" s="71">
        <v>5159570</v>
      </c>
      <c r="G1778" s="33" t="s">
        <v>20</v>
      </c>
      <c r="H1778" s="33" t="s">
        <v>21</v>
      </c>
      <c r="I1778" s="33" t="s">
        <v>45</v>
      </c>
      <c r="J1778" s="33" t="s">
        <v>46</v>
      </c>
      <c r="K1778" s="63" t="s">
        <v>79</v>
      </c>
      <c r="L1778" s="32" t="str">
        <f t="shared" si="504"/>
        <v>AXOR4843</v>
      </c>
      <c r="M1778" s="32" t="str">
        <f t="shared" si="505"/>
        <v>BMJ</v>
      </c>
      <c r="N1778" s="32" t="str">
        <f t="shared" si="506"/>
        <v>12 RODA</v>
      </c>
      <c r="O1778" s="146">
        <v>0.40375</v>
      </c>
      <c r="P1778" s="65">
        <v>0.40375</v>
      </c>
      <c r="Q1778" s="65"/>
      <c r="R1778" s="66">
        <v>2</v>
      </c>
      <c r="S1778" s="66">
        <v>51380</v>
      </c>
      <c r="T1778" s="66">
        <v>19920</v>
      </c>
      <c r="U1778" s="67">
        <f t="shared" si="498"/>
        <v>31.46</v>
      </c>
      <c r="V1778" s="66">
        <f t="shared" si="489"/>
        <v>637914.41999999993</v>
      </c>
      <c r="W1778" s="66" t="str">
        <f t="shared" si="490"/>
        <v>1 &gt; 4</v>
      </c>
      <c r="X1778" s="66">
        <f>A1778+SUMIFS(Presensi!F:F,Presensi!E:E,'Entry Data'!AP1778)</f>
        <v>1</v>
      </c>
      <c r="Y1778" s="66">
        <f>IFERROR(INDEX('Retasi Pricing'!F:F,MATCH('Entry Data'!AM1778,'Retasi Pricing'!E:E,0))*X1778,"")</f>
        <v>27500</v>
      </c>
      <c r="Z1778" s="62" t="s">
        <v>26</v>
      </c>
      <c r="AA1778" s="62" t="s">
        <v>27</v>
      </c>
      <c r="AB1778" s="32"/>
      <c r="AC1778" s="32" t="s">
        <v>203</v>
      </c>
      <c r="AD1778" s="32" t="str">
        <f t="shared" si="491"/>
        <v/>
      </c>
      <c r="AF1778" s="5" t="str">
        <f t="shared" si="492"/>
        <v>saipul bahri44195</v>
      </c>
      <c r="AG1778" s="5" t="str">
        <f t="shared" si="493"/>
        <v>BMJ 07044195UTARADAY</v>
      </c>
      <c r="AH1778" s="5" t="str">
        <f t="shared" si="494"/>
        <v>saipul bahri44195UTARADAY</v>
      </c>
      <c r="AI1778" s="5" t="str">
        <f t="shared" si="495"/>
        <v>BMJ 07044195DAY</v>
      </c>
      <c r="AJ1778" s="5" t="str">
        <f t="shared" si="496"/>
        <v>saipul bahri44195DAY</v>
      </c>
      <c r="AK1778" s="5" t="str">
        <f t="shared" si="497"/>
        <v>saipul bahriBMJ</v>
      </c>
      <c r="AL1778" s="5" t="str">
        <f t="shared" si="499"/>
        <v>2UTARA</v>
      </c>
      <c r="AM1778" s="5" t="str">
        <f t="shared" si="500"/>
        <v>1 &gt; 4UTARA12 RODA</v>
      </c>
      <c r="AN1778" s="5" t="str">
        <f t="shared" si="501"/>
        <v>saipul bahriBMJ1 &gt; 4UTARA12 RODA</v>
      </c>
      <c r="AO1778" s="5" t="str">
        <f t="shared" si="502"/>
        <v>saipul bahri1 &gt; 4UTARA12 RODA</v>
      </c>
      <c r="AP1778" s="5" t="str">
        <f t="shared" si="503"/>
        <v>44195DAY</v>
      </c>
    </row>
    <row r="1779" spans="1:42" x14ac:dyDescent="0.3">
      <c r="A1779" s="33">
        <v>1</v>
      </c>
      <c r="B1779" s="33"/>
      <c r="C1779" s="70">
        <v>44195</v>
      </c>
      <c r="D1779" s="71" t="s">
        <v>19</v>
      </c>
      <c r="E1779" s="70">
        <v>44195</v>
      </c>
      <c r="F1779" s="71">
        <v>5159648</v>
      </c>
      <c r="G1779" s="33" t="s">
        <v>20</v>
      </c>
      <c r="H1779" s="33" t="s">
        <v>21</v>
      </c>
      <c r="I1779" s="33" t="s">
        <v>51</v>
      </c>
      <c r="J1779" s="33" t="s">
        <v>23</v>
      </c>
      <c r="K1779" s="63" t="s">
        <v>79</v>
      </c>
      <c r="L1779" s="32" t="str">
        <f t="shared" si="504"/>
        <v>AXOR4843</v>
      </c>
      <c r="M1779" s="32" t="str">
        <f t="shared" si="505"/>
        <v>BMJ</v>
      </c>
      <c r="N1779" s="32" t="str">
        <f t="shared" si="506"/>
        <v>12 RODA</v>
      </c>
      <c r="O1779" s="146">
        <v>0.45820601851851855</v>
      </c>
      <c r="P1779" s="65">
        <v>0.45820601851851855</v>
      </c>
      <c r="Q1779" s="65"/>
      <c r="R1779" s="66">
        <v>3</v>
      </c>
      <c r="S1779" s="66">
        <v>54020</v>
      </c>
      <c r="T1779" s="66">
        <v>19920</v>
      </c>
      <c r="U1779" s="67">
        <f t="shared" si="498"/>
        <v>34.1</v>
      </c>
      <c r="V1779" s="66">
        <f t="shared" si="489"/>
        <v>691445.70000000007</v>
      </c>
      <c r="W1779" s="66" t="str">
        <f t="shared" si="490"/>
        <v>1 &gt; 4</v>
      </c>
      <c r="X1779" s="66">
        <f>A1779+SUMIFS(Presensi!F:F,Presensi!E:E,'Entry Data'!AP1779)</f>
        <v>1</v>
      </c>
      <c r="Y1779" s="66">
        <f>IFERROR(INDEX('Retasi Pricing'!F:F,MATCH('Entry Data'!AM1779,'Retasi Pricing'!E:E,0))*X1779,"")</f>
        <v>27500</v>
      </c>
      <c r="Z1779" s="62" t="s">
        <v>26</v>
      </c>
      <c r="AA1779" s="62" t="s">
        <v>27</v>
      </c>
      <c r="AB1779" s="32"/>
      <c r="AC1779" s="32" t="s">
        <v>203</v>
      </c>
      <c r="AD1779" s="32" t="str">
        <f t="shared" si="491"/>
        <v/>
      </c>
      <c r="AF1779" s="5" t="str">
        <f t="shared" si="492"/>
        <v>saipul bahri44195</v>
      </c>
      <c r="AG1779" s="5" t="str">
        <f t="shared" si="493"/>
        <v>BMJ 07044195UTARADAY</v>
      </c>
      <c r="AH1779" s="5" t="str">
        <f t="shared" si="494"/>
        <v>saipul bahri44195UTARADAY</v>
      </c>
      <c r="AI1779" s="5" t="str">
        <f t="shared" si="495"/>
        <v>BMJ 07044195DAY</v>
      </c>
      <c r="AJ1779" s="5" t="str">
        <f t="shared" si="496"/>
        <v>saipul bahri44195DAY</v>
      </c>
      <c r="AK1779" s="5" t="str">
        <f t="shared" si="497"/>
        <v>saipul bahriBMJ</v>
      </c>
      <c r="AL1779" s="5" t="str">
        <f t="shared" si="499"/>
        <v>3UTARA</v>
      </c>
      <c r="AM1779" s="5" t="str">
        <f t="shared" si="500"/>
        <v>1 &gt; 4UTARA12 RODA</v>
      </c>
      <c r="AN1779" s="5" t="str">
        <f t="shared" si="501"/>
        <v>saipul bahriBMJ1 &gt; 4UTARA12 RODA</v>
      </c>
      <c r="AO1779" s="5" t="str">
        <f t="shared" si="502"/>
        <v>saipul bahri1 &gt; 4UTARA12 RODA</v>
      </c>
      <c r="AP1779" s="5" t="str">
        <f t="shared" si="503"/>
        <v>44195DAY</v>
      </c>
    </row>
    <row r="1780" spans="1:42" x14ac:dyDescent="0.3">
      <c r="A1780" s="33">
        <v>1</v>
      </c>
      <c r="B1780" s="33"/>
      <c r="C1780" s="70">
        <v>44195</v>
      </c>
      <c r="D1780" s="71" t="s">
        <v>19</v>
      </c>
      <c r="E1780" s="70">
        <v>44195</v>
      </c>
      <c r="F1780" s="71">
        <v>5159727</v>
      </c>
      <c r="G1780" s="33" t="s">
        <v>20</v>
      </c>
      <c r="H1780" s="33" t="s">
        <v>21</v>
      </c>
      <c r="I1780" s="33" t="s">
        <v>51</v>
      </c>
      <c r="J1780" s="33" t="s">
        <v>23</v>
      </c>
      <c r="K1780" s="63" t="s">
        <v>79</v>
      </c>
      <c r="L1780" s="32" t="str">
        <f t="shared" si="504"/>
        <v>AXOR4843</v>
      </c>
      <c r="M1780" s="32" t="str">
        <f t="shared" si="505"/>
        <v>BMJ</v>
      </c>
      <c r="N1780" s="32" t="str">
        <f t="shared" si="506"/>
        <v>12 RODA</v>
      </c>
      <c r="O1780" s="146">
        <v>0.51238425925925923</v>
      </c>
      <c r="P1780" s="65">
        <v>0.51238425925925923</v>
      </c>
      <c r="Q1780" s="65"/>
      <c r="R1780" s="66">
        <v>4</v>
      </c>
      <c r="S1780" s="66">
        <v>49640</v>
      </c>
      <c r="T1780" s="66">
        <v>19920</v>
      </c>
      <c r="U1780" s="67">
        <f t="shared" si="498"/>
        <v>29.72</v>
      </c>
      <c r="V1780" s="66">
        <f t="shared" si="489"/>
        <v>602632.43999999994</v>
      </c>
      <c r="W1780" s="66" t="str">
        <f t="shared" si="490"/>
        <v>1 &gt; 4</v>
      </c>
      <c r="X1780" s="66">
        <f>A1780+SUMIFS(Presensi!F:F,Presensi!E:E,'Entry Data'!AP1780)</f>
        <v>1</v>
      </c>
      <c r="Y1780" s="66">
        <f>IFERROR(INDEX('Retasi Pricing'!F:F,MATCH('Entry Data'!AM1780,'Retasi Pricing'!E:E,0))*X1780,"")</f>
        <v>27500</v>
      </c>
      <c r="Z1780" s="62" t="s">
        <v>26</v>
      </c>
      <c r="AA1780" s="62" t="s">
        <v>27</v>
      </c>
      <c r="AB1780" s="32"/>
      <c r="AC1780" s="32" t="s">
        <v>203</v>
      </c>
      <c r="AD1780" s="32" t="str">
        <f t="shared" si="491"/>
        <v/>
      </c>
      <c r="AF1780" s="5" t="str">
        <f t="shared" si="492"/>
        <v>saipul bahri44195</v>
      </c>
      <c r="AG1780" s="5" t="str">
        <f t="shared" si="493"/>
        <v>BMJ 07044195UTARADAY</v>
      </c>
      <c r="AH1780" s="5" t="str">
        <f t="shared" si="494"/>
        <v>saipul bahri44195UTARADAY</v>
      </c>
      <c r="AI1780" s="5" t="str">
        <f t="shared" si="495"/>
        <v>BMJ 07044195DAY</v>
      </c>
      <c r="AJ1780" s="5" t="str">
        <f t="shared" si="496"/>
        <v>saipul bahri44195DAY</v>
      </c>
      <c r="AK1780" s="5" t="str">
        <f t="shared" si="497"/>
        <v>saipul bahriBMJ</v>
      </c>
      <c r="AL1780" s="5" t="str">
        <f t="shared" si="499"/>
        <v>4UTARA</v>
      </c>
      <c r="AM1780" s="5" t="str">
        <f t="shared" si="500"/>
        <v>1 &gt; 4UTARA12 RODA</v>
      </c>
      <c r="AN1780" s="5" t="str">
        <f t="shared" si="501"/>
        <v>saipul bahriBMJ1 &gt; 4UTARA12 RODA</v>
      </c>
      <c r="AO1780" s="5" t="str">
        <f t="shared" si="502"/>
        <v>saipul bahri1 &gt; 4UTARA12 RODA</v>
      </c>
      <c r="AP1780" s="5" t="str">
        <f t="shared" si="503"/>
        <v>44195DAY</v>
      </c>
    </row>
    <row r="1781" spans="1:42" x14ac:dyDescent="0.3">
      <c r="A1781" s="33">
        <v>1</v>
      </c>
      <c r="B1781" s="33"/>
      <c r="C1781" s="70">
        <v>44195</v>
      </c>
      <c r="D1781" s="71" t="s">
        <v>19</v>
      </c>
      <c r="E1781" s="70">
        <v>44195</v>
      </c>
      <c r="F1781" s="71">
        <v>5159794</v>
      </c>
      <c r="G1781" s="33" t="s">
        <v>20</v>
      </c>
      <c r="H1781" s="33" t="s">
        <v>21</v>
      </c>
      <c r="I1781" s="33" t="s">
        <v>45</v>
      </c>
      <c r="J1781" s="33" t="s">
        <v>46</v>
      </c>
      <c r="K1781" s="63" t="s">
        <v>79</v>
      </c>
      <c r="L1781" s="32" t="str">
        <f t="shared" si="504"/>
        <v>AXOR4843</v>
      </c>
      <c r="M1781" s="32" t="str">
        <f t="shared" si="505"/>
        <v>BMJ</v>
      </c>
      <c r="N1781" s="32" t="str">
        <f t="shared" si="506"/>
        <v>12 RODA</v>
      </c>
      <c r="O1781" s="146">
        <v>0.57070601851851854</v>
      </c>
      <c r="P1781" s="65">
        <v>0.57070601851851854</v>
      </c>
      <c r="Q1781" s="65"/>
      <c r="R1781" s="66">
        <v>5</v>
      </c>
      <c r="S1781" s="66">
        <v>53760</v>
      </c>
      <c r="T1781" s="66">
        <v>19920</v>
      </c>
      <c r="U1781" s="67">
        <f t="shared" si="498"/>
        <v>33.840000000000003</v>
      </c>
      <c r="V1781" s="66">
        <f t="shared" si="489"/>
        <v>686173.68</v>
      </c>
      <c r="W1781" s="66" t="str">
        <f t="shared" si="490"/>
        <v>&gt; 5</v>
      </c>
      <c r="X1781" s="66">
        <f>A1781+SUMIFS(Presensi!F:F,Presensi!E:E,'Entry Data'!AP1781)</f>
        <v>1</v>
      </c>
      <c r="Y1781" s="66">
        <f>IFERROR(INDEX('Retasi Pricing'!F:F,MATCH('Entry Data'!AM1781,'Retasi Pricing'!E:E,0))*X1781,"")</f>
        <v>31200</v>
      </c>
      <c r="Z1781" s="62" t="s">
        <v>26</v>
      </c>
      <c r="AA1781" s="62" t="s">
        <v>27</v>
      </c>
      <c r="AB1781" s="32"/>
      <c r="AC1781" s="32" t="s">
        <v>203</v>
      </c>
      <c r="AD1781" s="32" t="str">
        <f t="shared" si="491"/>
        <v/>
      </c>
      <c r="AF1781" s="5" t="str">
        <f t="shared" si="492"/>
        <v>saipul bahri44195</v>
      </c>
      <c r="AG1781" s="5" t="str">
        <f t="shared" si="493"/>
        <v>BMJ 07044195UTARADAY</v>
      </c>
      <c r="AH1781" s="5" t="str">
        <f t="shared" si="494"/>
        <v>saipul bahri44195UTARADAY</v>
      </c>
      <c r="AI1781" s="5" t="str">
        <f t="shared" si="495"/>
        <v>BMJ 07044195DAY</v>
      </c>
      <c r="AJ1781" s="5" t="str">
        <f t="shared" si="496"/>
        <v>saipul bahri44195DAY</v>
      </c>
      <c r="AK1781" s="5" t="str">
        <f t="shared" si="497"/>
        <v>saipul bahriBMJ</v>
      </c>
      <c r="AL1781" s="5" t="str">
        <f t="shared" si="499"/>
        <v>5UTARA</v>
      </c>
      <c r="AM1781" s="5" t="str">
        <f t="shared" si="500"/>
        <v>&gt; 5UTARA12 RODA</v>
      </c>
      <c r="AN1781" s="5" t="str">
        <f t="shared" si="501"/>
        <v>saipul bahriBMJ&gt; 5UTARA12 RODA</v>
      </c>
      <c r="AO1781" s="5" t="str">
        <f t="shared" si="502"/>
        <v>saipul bahri&gt; 5UTARA12 RODA</v>
      </c>
      <c r="AP1781" s="5" t="str">
        <f t="shared" si="503"/>
        <v>44195DAY</v>
      </c>
    </row>
    <row r="1782" spans="1:42" x14ac:dyDescent="0.3">
      <c r="A1782" s="33">
        <v>1</v>
      </c>
      <c r="B1782" s="33"/>
      <c r="C1782" s="70">
        <v>44195</v>
      </c>
      <c r="D1782" s="71" t="s">
        <v>19</v>
      </c>
      <c r="E1782" s="70">
        <v>44195</v>
      </c>
      <c r="F1782" s="71">
        <v>5159870</v>
      </c>
      <c r="G1782" s="33" t="s">
        <v>20</v>
      </c>
      <c r="H1782" s="33" t="s">
        <v>21</v>
      </c>
      <c r="I1782" s="33" t="s">
        <v>45</v>
      </c>
      <c r="J1782" s="33" t="s">
        <v>46</v>
      </c>
      <c r="K1782" s="63" t="s">
        <v>79</v>
      </c>
      <c r="L1782" s="32" t="str">
        <f t="shared" si="504"/>
        <v>AXOR4843</v>
      </c>
      <c r="M1782" s="32" t="str">
        <f t="shared" si="505"/>
        <v>BMJ</v>
      </c>
      <c r="N1782" s="32" t="str">
        <f t="shared" si="506"/>
        <v>12 RODA</v>
      </c>
      <c r="O1782" s="146">
        <v>0.62462962962962965</v>
      </c>
      <c r="P1782" s="65">
        <v>0.62462962962962965</v>
      </c>
      <c r="Q1782" s="65"/>
      <c r="R1782" s="66">
        <v>6</v>
      </c>
      <c r="S1782" s="66">
        <v>51940</v>
      </c>
      <c r="T1782" s="66">
        <v>19920</v>
      </c>
      <c r="U1782" s="67">
        <f t="shared" si="498"/>
        <v>32.020000000000003</v>
      </c>
      <c r="V1782" s="66">
        <f t="shared" si="489"/>
        <v>649269.54000000015</v>
      </c>
      <c r="W1782" s="66" t="str">
        <f t="shared" si="490"/>
        <v>&gt; 6</v>
      </c>
      <c r="X1782" s="66">
        <f>A1782+SUMIFS(Presensi!F:F,Presensi!E:E,'Entry Data'!AP1782)</f>
        <v>1</v>
      </c>
      <c r="Y1782" s="66">
        <f>IFERROR(INDEX('Retasi Pricing'!F:F,MATCH('Entry Data'!AM1782,'Retasi Pricing'!E:E,0))*X1782,"")</f>
        <v>34450</v>
      </c>
      <c r="Z1782" s="62" t="s">
        <v>26</v>
      </c>
      <c r="AA1782" s="62" t="s">
        <v>27</v>
      </c>
      <c r="AB1782" s="32"/>
      <c r="AC1782" s="32" t="s">
        <v>203</v>
      </c>
      <c r="AD1782" s="32" t="str">
        <f t="shared" si="491"/>
        <v/>
      </c>
      <c r="AF1782" s="5" t="str">
        <f t="shared" si="492"/>
        <v>saipul bahri44195</v>
      </c>
      <c r="AG1782" s="5" t="str">
        <f t="shared" si="493"/>
        <v>BMJ 07044195UTARADAY</v>
      </c>
      <c r="AH1782" s="5" t="str">
        <f t="shared" si="494"/>
        <v>saipul bahri44195UTARADAY</v>
      </c>
      <c r="AI1782" s="5" t="str">
        <f t="shared" si="495"/>
        <v>BMJ 07044195DAY</v>
      </c>
      <c r="AJ1782" s="5" t="str">
        <f t="shared" si="496"/>
        <v>saipul bahri44195DAY</v>
      </c>
      <c r="AK1782" s="5" t="str">
        <f t="shared" si="497"/>
        <v>saipul bahriBMJ</v>
      </c>
      <c r="AL1782" s="5" t="str">
        <f t="shared" si="499"/>
        <v>6UTARA</v>
      </c>
      <c r="AM1782" s="5" t="str">
        <f t="shared" si="500"/>
        <v>&gt; 6UTARA12 RODA</v>
      </c>
      <c r="AN1782" s="5" t="str">
        <f t="shared" si="501"/>
        <v>saipul bahriBMJ&gt; 6UTARA12 RODA</v>
      </c>
      <c r="AO1782" s="5" t="str">
        <f t="shared" si="502"/>
        <v>saipul bahri&gt; 6UTARA12 RODA</v>
      </c>
      <c r="AP1782" s="5" t="str">
        <f t="shared" si="503"/>
        <v>44195DAY</v>
      </c>
    </row>
    <row r="1783" spans="1:42" x14ac:dyDescent="0.3">
      <c r="A1783" s="33">
        <v>1</v>
      </c>
      <c r="B1783" s="33"/>
      <c r="C1783" s="70">
        <v>44195</v>
      </c>
      <c r="D1783" s="71" t="s">
        <v>19</v>
      </c>
      <c r="E1783" s="70">
        <v>44195</v>
      </c>
      <c r="F1783" s="71">
        <v>5159956</v>
      </c>
      <c r="G1783" s="33" t="s">
        <v>20</v>
      </c>
      <c r="H1783" s="33" t="s">
        <v>21</v>
      </c>
      <c r="I1783" s="33" t="s">
        <v>45</v>
      </c>
      <c r="J1783" s="33" t="s">
        <v>46</v>
      </c>
      <c r="K1783" s="63" t="s">
        <v>79</v>
      </c>
      <c r="L1783" s="32" t="str">
        <f t="shared" si="504"/>
        <v>AXOR4843</v>
      </c>
      <c r="M1783" s="32" t="str">
        <f t="shared" si="505"/>
        <v>BMJ</v>
      </c>
      <c r="N1783" s="32" t="str">
        <f t="shared" si="506"/>
        <v>12 RODA</v>
      </c>
      <c r="O1783" s="146">
        <v>0.68240740740740735</v>
      </c>
      <c r="P1783" s="65">
        <v>0.68240740740740735</v>
      </c>
      <c r="Q1783" s="65"/>
      <c r="R1783" s="66">
        <v>7</v>
      </c>
      <c r="S1783" s="66">
        <v>53200</v>
      </c>
      <c r="T1783" s="66">
        <v>19920</v>
      </c>
      <c r="U1783" s="67">
        <f t="shared" si="498"/>
        <v>33.28</v>
      </c>
      <c r="V1783" s="66">
        <f t="shared" si="489"/>
        <v>674818.56000000006</v>
      </c>
      <c r="W1783" s="66" t="str">
        <f t="shared" si="490"/>
        <v>7 &gt;</v>
      </c>
      <c r="X1783" s="66">
        <f>A1783+SUMIFS(Presensi!F:F,Presensi!E:E,'Entry Data'!AP1783)</f>
        <v>1</v>
      </c>
      <c r="Y1783" s="66">
        <f>IFERROR(INDEX('Retasi Pricing'!F:F,MATCH('Entry Data'!AM1783,'Retasi Pricing'!E:E,0))*X1783,"")</f>
        <v>42000</v>
      </c>
      <c r="Z1783" s="62" t="s">
        <v>26</v>
      </c>
      <c r="AA1783" s="62" t="s">
        <v>27</v>
      </c>
      <c r="AB1783" s="32"/>
      <c r="AC1783" s="32" t="s">
        <v>203</v>
      </c>
      <c r="AD1783" s="32" t="str">
        <f t="shared" si="491"/>
        <v/>
      </c>
      <c r="AF1783" s="5" t="str">
        <f t="shared" si="492"/>
        <v>saipul bahri44195</v>
      </c>
      <c r="AG1783" s="5" t="str">
        <f t="shared" si="493"/>
        <v>BMJ 07044195UTARADAY</v>
      </c>
      <c r="AH1783" s="5" t="str">
        <f t="shared" si="494"/>
        <v>saipul bahri44195UTARADAY</v>
      </c>
      <c r="AI1783" s="5" t="str">
        <f t="shared" si="495"/>
        <v>BMJ 07044195DAY</v>
      </c>
      <c r="AJ1783" s="5" t="str">
        <f t="shared" si="496"/>
        <v>saipul bahri44195DAY</v>
      </c>
      <c r="AK1783" s="5" t="str">
        <f t="shared" si="497"/>
        <v>saipul bahriBMJ</v>
      </c>
      <c r="AL1783" s="5" t="str">
        <f t="shared" si="499"/>
        <v>7UTARA</v>
      </c>
      <c r="AM1783" s="5" t="str">
        <f t="shared" si="500"/>
        <v>7 &gt;UTARA12 RODA</v>
      </c>
      <c r="AN1783" s="5" t="str">
        <f t="shared" si="501"/>
        <v>saipul bahriBMJ7 &gt;UTARA12 RODA</v>
      </c>
      <c r="AO1783" s="5" t="str">
        <f t="shared" si="502"/>
        <v>saipul bahri7 &gt;UTARA12 RODA</v>
      </c>
      <c r="AP1783" s="5" t="str">
        <f t="shared" si="503"/>
        <v>44195DAY</v>
      </c>
    </row>
    <row r="1784" spans="1:42" x14ac:dyDescent="0.3">
      <c r="A1784" s="33">
        <v>1</v>
      </c>
      <c r="B1784" s="33"/>
      <c r="C1784" s="70">
        <v>44195</v>
      </c>
      <c r="D1784" s="71" t="s">
        <v>19</v>
      </c>
      <c r="E1784" s="70">
        <v>44195</v>
      </c>
      <c r="F1784" s="71">
        <v>5160025</v>
      </c>
      <c r="G1784" s="33" t="s">
        <v>20</v>
      </c>
      <c r="H1784" s="33" t="s">
        <v>21</v>
      </c>
      <c r="I1784" s="33" t="s">
        <v>45</v>
      </c>
      <c r="J1784" s="33" t="s">
        <v>46</v>
      </c>
      <c r="K1784" s="63" t="s">
        <v>79</v>
      </c>
      <c r="L1784" s="32" t="str">
        <f t="shared" si="504"/>
        <v>AXOR4843</v>
      </c>
      <c r="M1784" s="32" t="str">
        <f t="shared" si="505"/>
        <v>BMJ</v>
      </c>
      <c r="N1784" s="32" t="str">
        <f t="shared" si="506"/>
        <v>12 RODA</v>
      </c>
      <c r="O1784" s="146">
        <v>0.73578703703703707</v>
      </c>
      <c r="P1784" s="65">
        <v>0.73578703703703707</v>
      </c>
      <c r="Q1784" s="65"/>
      <c r="R1784" s="66">
        <v>8</v>
      </c>
      <c r="S1784" s="66">
        <v>51040</v>
      </c>
      <c r="T1784" s="66">
        <v>19920</v>
      </c>
      <c r="U1784" s="67">
        <f t="shared" si="498"/>
        <v>31.12</v>
      </c>
      <c r="V1784" s="66">
        <f t="shared" si="489"/>
        <v>631020.24</v>
      </c>
      <c r="W1784" s="66" t="str">
        <f t="shared" si="490"/>
        <v>7 &gt;</v>
      </c>
      <c r="X1784" s="66">
        <f>A1784+SUMIFS(Presensi!F:F,Presensi!E:E,'Entry Data'!AP1784)</f>
        <v>1</v>
      </c>
      <c r="Y1784" s="66">
        <f>IFERROR(INDEX('Retasi Pricing'!F:F,MATCH('Entry Data'!AM1784,'Retasi Pricing'!E:E,0))*X1784,"")</f>
        <v>42000</v>
      </c>
      <c r="Z1784" s="62" t="s">
        <v>26</v>
      </c>
      <c r="AA1784" s="62" t="s">
        <v>27</v>
      </c>
      <c r="AB1784" s="32"/>
      <c r="AC1784" s="32" t="s">
        <v>203</v>
      </c>
      <c r="AD1784" s="32" t="str">
        <f t="shared" si="491"/>
        <v/>
      </c>
      <c r="AF1784" s="5" t="str">
        <f t="shared" si="492"/>
        <v>saipul bahri44195</v>
      </c>
      <c r="AG1784" s="5" t="str">
        <f t="shared" si="493"/>
        <v>BMJ 07044195UTARADAY</v>
      </c>
      <c r="AH1784" s="5" t="str">
        <f t="shared" si="494"/>
        <v>saipul bahri44195UTARADAY</v>
      </c>
      <c r="AI1784" s="5" t="str">
        <f t="shared" si="495"/>
        <v>BMJ 07044195DAY</v>
      </c>
      <c r="AJ1784" s="5" t="str">
        <f t="shared" si="496"/>
        <v>saipul bahri44195DAY</v>
      </c>
      <c r="AK1784" s="5" t="str">
        <f t="shared" si="497"/>
        <v>saipul bahriBMJ</v>
      </c>
      <c r="AL1784" s="5" t="str">
        <f t="shared" si="499"/>
        <v>8UTARA</v>
      </c>
      <c r="AM1784" s="5" t="str">
        <f t="shared" si="500"/>
        <v>7 &gt;UTARA12 RODA</v>
      </c>
      <c r="AN1784" s="5" t="str">
        <f t="shared" si="501"/>
        <v>saipul bahriBMJ7 &gt;UTARA12 RODA</v>
      </c>
      <c r="AO1784" s="5" t="str">
        <f t="shared" si="502"/>
        <v>saipul bahri7 &gt;UTARA12 RODA</v>
      </c>
      <c r="AP1784" s="5" t="str">
        <f t="shared" si="503"/>
        <v>44195DAY</v>
      </c>
    </row>
    <row r="1785" spans="1:42" x14ac:dyDescent="0.3">
      <c r="A1785" s="33">
        <v>1</v>
      </c>
      <c r="B1785" s="33"/>
      <c r="C1785" s="70">
        <v>44195</v>
      </c>
      <c r="D1785" s="71" t="s">
        <v>19</v>
      </c>
      <c r="E1785" s="70">
        <v>44195</v>
      </c>
      <c r="F1785" s="71">
        <v>5159491</v>
      </c>
      <c r="G1785" s="33" t="s">
        <v>20</v>
      </c>
      <c r="H1785" s="33" t="s">
        <v>21</v>
      </c>
      <c r="I1785" s="33" t="s">
        <v>45</v>
      </c>
      <c r="J1785" s="33" t="s">
        <v>46</v>
      </c>
      <c r="K1785" s="63" t="s">
        <v>80</v>
      </c>
      <c r="L1785" s="32" t="str">
        <f t="shared" si="504"/>
        <v>AXOR4843</v>
      </c>
      <c r="M1785" s="32" t="str">
        <f t="shared" si="505"/>
        <v>BMJ</v>
      </c>
      <c r="N1785" s="32" t="str">
        <f t="shared" si="506"/>
        <v>12 RODA</v>
      </c>
      <c r="O1785" s="146">
        <v>0.34728009259259257</v>
      </c>
      <c r="P1785" s="65">
        <v>0.34728009259259257</v>
      </c>
      <c r="Q1785" s="65"/>
      <c r="R1785" s="66">
        <v>1</v>
      </c>
      <c r="S1785" s="66">
        <v>50220</v>
      </c>
      <c r="T1785" s="66">
        <v>19700</v>
      </c>
      <c r="U1785" s="67">
        <f t="shared" si="498"/>
        <v>30.52</v>
      </c>
      <c r="V1785" s="66">
        <f t="shared" si="489"/>
        <v>618854.04</v>
      </c>
      <c r="W1785" s="66" t="str">
        <f t="shared" si="490"/>
        <v>1 &gt; 4</v>
      </c>
      <c r="X1785" s="66">
        <f>A1785+SUMIFS(Presensi!F:F,Presensi!E:E,'Entry Data'!AP1785)</f>
        <v>1</v>
      </c>
      <c r="Y1785" s="66">
        <f>IFERROR(INDEX('Retasi Pricing'!F:F,MATCH('Entry Data'!AM1785,'Retasi Pricing'!E:E,0))*X1785,"")</f>
        <v>27500</v>
      </c>
      <c r="Z1785" s="62" t="s">
        <v>26</v>
      </c>
      <c r="AA1785" s="62" t="s">
        <v>27</v>
      </c>
      <c r="AB1785" s="32"/>
      <c r="AC1785" s="32" t="s">
        <v>197</v>
      </c>
      <c r="AD1785" s="32" t="str">
        <f t="shared" si="491"/>
        <v/>
      </c>
      <c r="AF1785" s="5" t="str">
        <f t="shared" si="492"/>
        <v>melkias44195</v>
      </c>
      <c r="AG1785" s="5" t="str">
        <f t="shared" si="493"/>
        <v>BMJ 07144195UTARADAY</v>
      </c>
      <c r="AH1785" s="5" t="str">
        <f t="shared" si="494"/>
        <v>melkias44195UTARADAY</v>
      </c>
      <c r="AI1785" s="5" t="str">
        <f t="shared" si="495"/>
        <v>BMJ 07144195DAY</v>
      </c>
      <c r="AJ1785" s="5" t="str">
        <f t="shared" si="496"/>
        <v>melkias44195DAY</v>
      </c>
      <c r="AK1785" s="5" t="str">
        <f t="shared" si="497"/>
        <v>melkiasBMJ</v>
      </c>
      <c r="AL1785" s="5" t="str">
        <f t="shared" si="499"/>
        <v>1UTARA</v>
      </c>
      <c r="AM1785" s="5" t="str">
        <f t="shared" si="500"/>
        <v>1 &gt; 4UTARA12 RODA</v>
      </c>
      <c r="AN1785" s="5" t="str">
        <f t="shared" si="501"/>
        <v>melkiasBMJ1 &gt; 4UTARA12 RODA</v>
      </c>
      <c r="AO1785" s="5" t="str">
        <f t="shared" si="502"/>
        <v>melkias1 &gt; 4UTARA12 RODA</v>
      </c>
      <c r="AP1785" s="5" t="str">
        <f t="shared" si="503"/>
        <v>44195DAY</v>
      </c>
    </row>
    <row r="1786" spans="1:42" x14ac:dyDescent="0.3">
      <c r="A1786" s="33">
        <v>1</v>
      </c>
      <c r="B1786" s="33"/>
      <c r="C1786" s="70">
        <v>44195</v>
      </c>
      <c r="D1786" s="71" t="s">
        <v>19</v>
      </c>
      <c r="E1786" s="70">
        <v>44195</v>
      </c>
      <c r="F1786" s="71">
        <v>5159569</v>
      </c>
      <c r="G1786" s="33" t="s">
        <v>20</v>
      </c>
      <c r="H1786" s="33" t="s">
        <v>21</v>
      </c>
      <c r="I1786" s="33" t="s">
        <v>45</v>
      </c>
      <c r="J1786" s="33" t="s">
        <v>46</v>
      </c>
      <c r="K1786" s="63" t="s">
        <v>80</v>
      </c>
      <c r="L1786" s="32" t="str">
        <f t="shared" si="504"/>
        <v>AXOR4843</v>
      </c>
      <c r="M1786" s="32" t="str">
        <f t="shared" si="505"/>
        <v>BMJ</v>
      </c>
      <c r="N1786" s="32" t="str">
        <f t="shared" si="506"/>
        <v>12 RODA</v>
      </c>
      <c r="O1786" s="146">
        <v>0.4035069444444444</v>
      </c>
      <c r="P1786" s="65">
        <v>0.4035069444444444</v>
      </c>
      <c r="Q1786" s="65"/>
      <c r="R1786" s="66">
        <v>2</v>
      </c>
      <c r="S1786" s="66">
        <v>51100</v>
      </c>
      <c r="T1786" s="66">
        <v>19700</v>
      </c>
      <c r="U1786" s="67">
        <f t="shared" si="498"/>
        <v>31.4</v>
      </c>
      <c r="V1786" s="66">
        <f t="shared" si="489"/>
        <v>636697.79999999993</v>
      </c>
      <c r="W1786" s="66" t="str">
        <f t="shared" si="490"/>
        <v>1 &gt; 4</v>
      </c>
      <c r="X1786" s="66">
        <f>A1786+SUMIFS(Presensi!F:F,Presensi!E:E,'Entry Data'!AP1786)</f>
        <v>1</v>
      </c>
      <c r="Y1786" s="66">
        <f>IFERROR(INDEX('Retasi Pricing'!F:F,MATCH('Entry Data'!AM1786,'Retasi Pricing'!E:E,0))*X1786,"")</f>
        <v>27500</v>
      </c>
      <c r="Z1786" s="62" t="s">
        <v>26</v>
      </c>
      <c r="AA1786" s="62" t="s">
        <v>27</v>
      </c>
      <c r="AB1786" s="32"/>
      <c r="AC1786" s="32" t="s">
        <v>197</v>
      </c>
      <c r="AD1786" s="32" t="str">
        <f t="shared" si="491"/>
        <v/>
      </c>
      <c r="AF1786" s="5" t="str">
        <f t="shared" si="492"/>
        <v>melkias44195</v>
      </c>
      <c r="AG1786" s="5" t="str">
        <f t="shared" si="493"/>
        <v>BMJ 07144195UTARADAY</v>
      </c>
      <c r="AH1786" s="5" t="str">
        <f t="shared" si="494"/>
        <v>melkias44195UTARADAY</v>
      </c>
      <c r="AI1786" s="5" t="str">
        <f t="shared" si="495"/>
        <v>BMJ 07144195DAY</v>
      </c>
      <c r="AJ1786" s="5" t="str">
        <f t="shared" si="496"/>
        <v>melkias44195DAY</v>
      </c>
      <c r="AK1786" s="5" t="str">
        <f t="shared" si="497"/>
        <v>melkiasBMJ</v>
      </c>
      <c r="AL1786" s="5" t="str">
        <f t="shared" si="499"/>
        <v>2UTARA</v>
      </c>
      <c r="AM1786" s="5" t="str">
        <f t="shared" si="500"/>
        <v>1 &gt; 4UTARA12 RODA</v>
      </c>
      <c r="AN1786" s="5" t="str">
        <f t="shared" si="501"/>
        <v>melkiasBMJ1 &gt; 4UTARA12 RODA</v>
      </c>
      <c r="AO1786" s="5" t="str">
        <f t="shared" si="502"/>
        <v>melkias1 &gt; 4UTARA12 RODA</v>
      </c>
      <c r="AP1786" s="5" t="str">
        <f t="shared" si="503"/>
        <v>44195DAY</v>
      </c>
    </row>
    <row r="1787" spans="1:42" x14ac:dyDescent="0.3">
      <c r="A1787" s="33">
        <v>1</v>
      </c>
      <c r="B1787" s="33"/>
      <c r="C1787" s="70">
        <v>44195</v>
      </c>
      <c r="D1787" s="71" t="s">
        <v>19</v>
      </c>
      <c r="E1787" s="70">
        <v>44195</v>
      </c>
      <c r="F1787" s="71">
        <v>5159653</v>
      </c>
      <c r="G1787" s="33" t="s">
        <v>20</v>
      </c>
      <c r="H1787" s="33" t="s">
        <v>21</v>
      </c>
      <c r="I1787" s="33" t="s">
        <v>45</v>
      </c>
      <c r="J1787" s="33" t="s">
        <v>46</v>
      </c>
      <c r="K1787" s="63" t="s">
        <v>80</v>
      </c>
      <c r="L1787" s="32" t="str">
        <f t="shared" si="504"/>
        <v>AXOR4843</v>
      </c>
      <c r="M1787" s="32" t="str">
        <f t="shared" si="505"/>
        <v>BMJ</v>
      </c>
      <c r="N1787" s="32" t="str">
        <f t="shared" si="506"/>
        <v>12 RODA</v>
      </c>
      <c r="O1787" s="146">
        <v>0.46180555555555558</v>
      </c>
      <c r="P1787" s="65">
        <v>0.46180555555555558</v>
      </c>
      <c r="Q1787" s="65"/>
      <c r="R1787" s="66">
        <v>3</v>
      </c>
      <c r="S1787" s="66">
        <v>51240</v>
      </c>
      <c r="T1787" s="66">
        <v>19700</v>
      </c>
      <c r="U1787" s="67">
        <f t="shared" si="498"/>
        <v>31.54</v>
      </c>
      <c r="V1787" s="66">
        <f t="shared" si="489"/>
        <v>639536.58000000007</v>
      </c>
      <c r="W1787" s="66" t="str">
        <f t="shared" si="490"/>
        <v>1 &gt; 4</v>
      </c>
      <c r="X1787" s="66">
        <f>A1787+SUMIFS(Presensi!F:F,Presensi!E:E,'Entry Data'!AP1787)</f>
        <v>1</v>
      </c>
      <c r="Y1787" s="66">
        <f>IFERROR(INDEX('Retasi Pricing'!F:F,MATCH('Entry Data'!AM1787,'Retasi Pricing'!E:E,0))*X1787,"")</f>
        <v>27500</v>
      </c>
      <c r="Z1787" s="62" t="s">
        <v>26</v>
      </c>
      <c r="AA1787" s="62" t="s">
        <v>27</v>
      </c>
      <c r="AB1787" s="32"/>
      <c r="AC1787" s="32" t="s">
        <v>197</v>
      </c>
      <c r="AD1787" s="32" t="str">
        <f t="shared" si="491"/>
        <v/>
      </c>
      <c r="AF1787" s="5" t="str">
        <f t="shared" si="492"/>
        <v>melkias44195</v>
      </c>
      <c r="AG1787" s="5" t="str">
        <f t="shared" si="493"/>
        <v>BMJ 07144195UTARADAY</v>
      </c>
      <c r="AH1787" s="5" t="str">
        <f t="shared" si="494"/>
        <v>melkias44195UTARADAY</v>
      </c>
      <c r="AI1787" s="5" t="str">
        <f t="shared" si="495"/>
        <v>BMJ 07144195DAY</v>
      </c>
      <c r="AJ1787" s="5" t="str">
        <f t="shared" si="496"/>
        <v>melkias44195DAY</v>
      </c>
      <c r="AK1787" s="5" t="str">
        <f t="shared" si="497"/>
        <v>melkiasBMJ</v>
      </c>
      <c r="AL1787" s="5" t="str">
        <f t="shared" si="499"/>
        <v>3UTARA</v>
      </c>
      <c r="AM1787" s="5" t="str">
        <f t="shared" si="500"/>
        <v>1 &gt; 4UTARA12 RODA</v>
      </c>
      <c r="AN1787" s="5" t="str">
        <f t="shared" si="501"/>
        <v>melkiasBMJ1 &gt; 4UTARA12 RODA</v>
      </c>
      <c r="AO1787" s="5" t="str">
        <f t="shared" si="502"/>
        <v>melkias1 &gt; 4UTARA12 RODA</v>
      </c>
      <c r="AP1787" s="5" t="str">
        <f t="shared" si="503"/>
        <v>44195DAY</v>
      </c>
    </row>
    <row r="1788" spans="1:42" x14ac:dyDescent="0.3">
      <c r="A1788" s="33">
        <v>1</v>
      </c>
      <c r="B1788" s="33"/>
      <c r="C1788" s="70">
        <v>44195</v>
      </c>
      <c r="D1788" s="71" t="s">
        <v>19</v>
      </c>
      <c r="E1788" s="70">
        <v>44195</v>
      </c>
      <c r="F1788" s="71">
        <v>5159731</v>
      </c>
      <c r="G1788" s="33" t="s">
        <v>20</v>
      </c>
      <c r="H1788" s="33" t="s">
        <v>21</v>
      </c>
      <c r="I1788" s="33" t="s">
        <v>51</v>
      </c>
      <c r="J1788" s="33" t="s">
        <v>46</v>
      </c>
      <c r="K1788" s="63" t="s">
        <v>80</v>
      </c>
      <c r="L1788" s="32" t="str">
        <f t="shared" si="504"/>
        <v>AXOR4843</v>
      </c>
      <c r="M1788" s="32" t="str">
        <f t="shared" si="505"/>
        <v>BMJ</v>
      </c>
      <c r="N1788" s="32" t="str">
        <f t="shared" si="506"/>
        <v>12 RODA</v>
      </c>
      <c r="O1788" s="146">
        <v>0.51476851851851857</v>
      </c>
      <c r="P1788" s="65">
        <v>0.51476851851851857</v>
      </c>
      <c r="Q1788" s="65"/>
      <c r="R1788" s="66">
        <v>4</v>
      </c>
      <c r="S1788" s="66">
        <v>51800</v>
      </c>
      <c r="T1788" s="66">
        <v>19700</v>
      </c>
      <c r="U1788" s="67">
        <f t="shared" si="498"/>
        <v>32.1</v>
      </c>
      <c r="V1788" s="66">
        <f t="shared" si="489"/>
        <v>650891.70000000007</v>
      </c>
      <c r="W1788" s="66" t="str">
        <f t="shared" si="490"/>
        <v>1 &gt; 4</v>
      </c>
      <c r="X1788" s="66">
        <f>A1788+SUMIFS(Presensi!F:F,Presensi!E:E,'Entry Data'!AP1788)</f>
        <v>1</v>
      </c>
      <c r="Y1788" s="66">
        <f>IFERROR(INDEX('Retasi Pricing'!F:F,MATCH('Entry Data'!AM1788,'Retasi Pricing'!E:E,0))*X1788,"")</f>
        <v>27500</v>
      </c>
      <c r="Z1788" s="62" t="s">
        <v>26</v>
      </c>
      <c r="AA1788" s="62" t="s">
        <v>27</v>
      </c>
      <c r="AB1788" s="32"/>
      <c r="AC1788" s="32" t="s">
        <v>197</v>
      </c>
      <c r="AD1788" s="32" t="str">
        <f t="shared" si="491"/>
        <v/>
      </c>
      <c r="AF1788" s="5" t="str">
        <f t="shared" si="492"/>
        <v>melkias44195</v>
      </c>
      <c r="AG1788" s="5" t="str">
        <f t="shared" si="493"/>
        <v>BMJ 07144195UTARADAY</v>
      </c>
      <c r="AH1788" s="5" t="str">
        <f t="shared" si="494"/>
        <v>melkias44195UTARADAY</v>
      </c>
      <c r="AI1788" s="5" t="str">
        <f t="shared" si="495"/>
        <v>BMJ 07144195DAY</v>
      </c>
      <c r="AJ1788" s="5" t="str">
        <f t="shared" si="496"/>
        <v>melkias44195DAY</v>
      </c>
      <c r="AK1788" s="5" t="str">
        <f t="shared" si="497"/>
        <v>melkiasBMJ</v>
      </c>
      <c r="AL1788" s="5" t="str">
        <f t="shared" si="499"/>
        <v>4UTARA</v>
      </c>
      <c r="AM1788" s="5" t="str">
        <f t="shared" si="500"/>
        <v>1 &gt; 4UTARA12 RODA</v>
      </c>
      <c r="AN1788" s="5" t="str">
        <f t="shared" si="501"/>
        <v>melkiasBMJ1 &gt; 4UTARA12 RODA</v>
      </c>
      <c r="AO1788" s="5" t="str">
        <f t="shared" si="502"/>
        <v>melkias1 &gt; 4UTARA12 RODA</v>
      </c>
      <c r="AP1788" s="5" t="str">
        <f t="shared" si="503"/>
        <v>44195DAY</v>
      </c>
    </row>
    <row r="1789" spans="1:42" x14ac:dyDescent="0.3">
      <c r="A1789" s="33">
        <v>1</v>
      </c>
      <c r="B1789" s="33"/>
      <c r="C1789" s="70">
        <v>44195</v>
      </c>
      <c r="D1789" s="71" t="s">
        <v>19</v>
      </c>
      <c r="E1789" s="70">
        <v>44195</v>
      </c>
      <c r="F1789" s="71">
        <v>5159799</v>
      </c>
      <c r="G1789" s="33" t="s">
        <v>20</v>
      </c>
      <c r="H1789" s="33" t="s">
        <v>21</v>
      </c>
      <c r="I1789" s="33" t="s">
        <v>45</v>
      </c>
      <c r="J1789" s="33" t="s">
        <v>46</v>
      </c>
      <c r="K1789" s="63" t="s">
        <v>80</v>
      </c>
      <c r="L1789" s="32" t="str">
        <f t="shared" si="504"/>
        <v>AXOR4843</v>
      </c>
      <c r="M1789" s="32" t="str">
        <f t="shared" si="505"/>
        <v>BMJ</v>
      </c>
      <c r="N1789" s="32" t="str">
        <f t="shared" si="506"/>
        <v>12 RODA</v>
      </c>
      <c r="O1789" s="146">
        <v>0.57518518518518513</v>
      </c>
      <c r="P1789" s="65">
        <v>0.57518518518518513</v>
      </c>
      <c r="Q1789" s="65"/>
      <c r="R1789" s="66">
        <v>5</v>
      </c>
      <c r="S1789" s="66">
        <v>50800</v>
      </c>
      <c r="T1789" s="66">
        <v>19700</v>
      </c>
      <c r="U1789" s="67">
        <f t="shared" si="498"/>
        <v>31.1</v>
      </c>
      <c r="V1789" s="66">
        <f t="shared" si="489"/>
        <v>630614.70000000007</v>
      </c>
      <c r="W1789" s="66" t="str">
        <f t="shared" si="490"/>
        <v>&gt; 5</v>
      </c>
      <c r="X1789" s="66">
        <f>A1789+SUMIFS(Presensi!F:F,Presensi!E:E,'Entry Data'!AP1789)</f>
        <v>1</v>
      </c>
      <c r="Y1789" s="66">
        <f>IFERROR(INDEX('Retasi Pricing'!F:F,MATCH('Entry Data'!AM1789,'Retasi Pricing'!E:E,0))*X1789,"")</f>
        <v>31200</v>
      </c>
      <c r="Z1789" s="62" t="s">
        <v>26</v>
      </c>
      <c r="AA1789" s="62" t="s">
        <v>27</v>
      </c>
      <c r="AB1789" s="32"/>
      <c r="AC1789" s="32" t="s">
        <v>197</v>
      </c>
      <c r="AD1789" s="32" t="str">
        <f t="shared" si="491"/>
        <v/>
      </c>
      <c r="AF1789" s="5" t="str">
        <f t="shared" si="492"/>
        <v>melkias44195</v>
      </c>
      <c r="AG1789" s="5" t="str">
        <f t="shared" si="493"/>
        <v>BMJ 07144195UTARADAY</v>
      </c>
      <c r="AH1789" s="5" t="str">
        <f t="shared" si="494"/>
        <v>melkias44195UTARADAY</v>
      </c>
      <c r="AI1789" s="5" t="str">
        <f t="shared" si="495"/>
        <v>BMJ 07144195DAY</v>
      </c>
      <c r="AJ1789" s="5" t="str">
        <f t="shared" si="496"/>
        <v>melkias44195DAY</v>
      </c>
      <c r="AK1789" s="5" t="str">
        <f t="shared" si="497"/>
        <v>melkiasBMJ</v>
      </c>
      <c r="AL1789" s="5" t="str">
        <f t="shared" si="499"/>
        <v>5UTARA</v>
      </c>
      <c r="AM1789" s="5" t="str">
        <f t="shared" si="500"/>
        <v>&gt; 5UTARA12 RODA</v>
      </c>
      <c r="AN1789" s="5" t="str">
        <f t="shared" si="501"/>
        <v>melkiasBMJ&gt; 5UTARA12 RODA</v>
      </c>
      <c r="AO1789" s="5" t="str">
        <f t="shared" si="502"/>
        <v>melkias&gt; 5UTARA12 RODA</v>
      </c>
      <c r="AP1789" s="5" t="str">
        <f t="shared" si="503"/>
        <v>44195DAY</v>
      </c>
    </row>
    <row r="1790" spans="1:42" x14ac:dyDescent="0.3">
      <c r="A1790" s="33">
        <v>1</v>
      </c>
      <c r="B1790" s="33"/>
      <c r="C1790" s="70">
        <v>44195</v>
      </c>
      <c r="D1790" s="71" t="s">
        <v>19</v>
      </c>
      <c r="E1790" s="70">
        <v>44195</v>
      </c>
      <c r="F1790" s="71">
        <v>5159882</v>
      </c>
      <c r="G1790" s="33" t="s">
        <v>20</v>
      </c>
      <c r="H1790" s="33" t="s">
        <v>21</v>
      </c>
      <c r="I1790" s="33" t="s">
        <v>45</v>
      </c>
      <c r="J1790" s="33" t="s">
        <v>46</v>
      </c>
      <c r="K1790" s="63" t="s">
        <v>80</v>
      </c>
      <c r="L1790" s="32" t="str">
        <f t="shared" si="504"/>
        <v>AXOR4843</v>
      </c>
      <c r="M1790" s="32" t="str">
        <f t="shared" si="505"/>
        <v>BMJ</v>
      </c>
      <c r="N1790" s="32" t="str">
        <f t="shared" si="506"/>
        <v>12 RODA</v>
      </c>
      <c r="O1790" s="146">
        <v>0.63231481481481489</v>
      </c>
      <c r="P1790" s="65">
        <v>0.63231481481481489</v>
      </c>
      <c r="Q1790" s="65"/>
      <c r="R1790" s="66">
        <v>6</v>
      </c>
      <c r="S1790" s="66">
        <v>49440</v>
      </c>
      <c r="T1790" s="66">
        <v>19700</v>
      </c>
      <c r="U1790" s="67">
        <f t="shared" si="498"/>
        <v>29.74</v>
      </c>
      <c r="V1790" s="66">
        <f t="shared" si="489"/>
        <v>603037.98</v>
      </c>
      <c r="W1790" s="66" t="str">
        <f t="shared" si="490"/>
        <v>&gt; 6</v>
      </c>
      <c r="X1790" s="66">
        <f>A1790+SUMIFS(Presensi!F:F,Presensi!E:E,'Entry Data'!AP1790)</f>
        <v>1</v>
      </c>
      <c r="Y1790" s="66">
        <f>IFERROR(INDEX('Retasi Pricing'!F:F,MATCH('Entry Data'!AM1790,'Retasi Pricing'!E:E,0))*X1790,"")</f>
        <v>34450</v>
      </c>
      <c r="Z1790" s="62" t="s">
        <v>26</v>
      </c>
      <c r="AA1790" s="62" t="s">
        <v>27</v>
      </c>
      <c r="AB1790" s="32"/>
      <c r="AC1790" s="32" t="s">
        <v>197</v>
      </c>
      <c r="AD1790" s="32" t="str">
        <f t="shared" si="491"/>
        <v/>
      </c>
      <c r="AF1790" s="5" t="str">
        <f t="shared" si="492"/>
        <v>melkias44195</v>
      </c>
      <c r="AG1790" s="5" t="str">
        <f t="shared" si="493"/>
        <v>BMJ 07144195UTARADAY</v>
      </c>
      <c r="AH1790" s="5" t="str">
        <f t="shared" si="494"/>
        <v>melkias44195UTARADAY</v>
      </c>
      <c r="AI1790" s="5" t="str">
        <f t="shared" si="495"/>
        <v>BMJ 07144195DAY</v>
      </c>
      <c r="AJ1790" s="5" t="str">
        <f t="shared" si="496"/>
        <v>melkias44195DAY</v>
      </c>
      <c r="AK1790" s="5" t="str">
        <f t="shared" si="497"/>
        <v>melkiasBMJ</v>
      </c>
      <c r="AL1790" s="5" t="str">
        <f t="shared" si="499"/>
        <v>6UTARA</v>
      </c>
      <c r="AM1790" s="5" t="str">
        <f t="shared" si="500"/>
        <v>&gt; 6UTARA12 RODA</v>
      </c>
      <c r="AN1790" s="5" t="str">
        <f t="shared" si="501"/>
        <v>melkiasBMJ&gt; 6UTARA12 RODA</v>
      </c>
      <c r="AO1790" s="5" t="str">
        <f t="shared" si="502"/>
        <v>melkias&gt; 6UTARA12 RODA</v>
      </c>
      <c r="AP1790" s="5" t="str">
        <f t="shared" si="503"/>
        <v>44195DAY</v>
      </c>
    </row>
    <row r="1791" spans="1:42" x14ac:dyDescent="0.3">
      <c r="A1791" s="33">
        <v>1</v>
      </c>
      <c r="B1791" s="33"/>
      <c r="C1791" s="70">
        <v>44195</v>
      </c>
      <c r="D1791" s="71" t="s">
        <v>19</v>
      </c>
      <c r="E1791" s="70">
        <v>44195</v>
      </c>
      <c r="F1791" s="71">
        <v>5159974</v>
      </c>
      <c r="G1791" s="33" t="s">
        <v>20</v>
      </c>
      <c r="H1791" s="33" t="s">
        <v>21</v>
      </c>
      <c r="I1791" s="33" t="s">
        <v>51</v>
      </c>
      <c r="J1791" s="33" t="s">
        <v>46</v>
      </c>
      <c r="K1791" s="63" t="s">
        <v>80</v>
      </c>
      <c r="L1791" s="32" t="str">
        <f t="shared" si="504"/>
        <v>AXOR4843</v>
      </c>
      <c r="M1791" s="32" t="str">
        <f t="shared" si="505"/>
        <v>BMJ</v>
      </c>
      <c r="N1791" s="32" t="str">
        <f t="shared" si="506"/>
        <v>12 RODA</v>
      </c>
      <c r="O1791" s="146">
        <v>0.69416666666666671</v>
      </c>
      <c r="P1791" s="65">
        <v>0.69416666666666671</v>
      </c>
      <c r="Q1791" s="65"/>
      <c r="R1791" s="66">
        <v>7</v>
      </c>
      <c r="S1791" s="66">
        <v>51800</v>
      </c>
      <c r="T1791" s="66">
        <v>19700</v>
      </c>
      <c r="U1791" s="67">
        <f t="shared" si="498"/>
        <v>32.1</v>
      </c>
      <c r="V1791" s="66">
        <f t="shared" si="489"/>
        <v>650891.70000000007</v>
      </c>
      <c r="W1791" s="66" t="str">
        <f t="shared" si="490"/>
        <v>7 &gt;</v>
      </c>
      <c r="X1791" s="66">
        <f>A1791+SUMIFS(Presensi!F:F,Presensi!E:E,'Entry Data'!AP1791)</f>
        <v>1</v>
      </c>
      <c r="Y1791" s="66">
        <f>IFERROR(INDEX('Retasi Pricing'!F:F,MATCH('Entry Data'!AM1791,'Retasi Pricing'!E:E,0))*X1791,"")</f>
        <v>42000</v>
      </c>
      <c r="Z1791" s="62" t="s">
        <v>26</v>
      </c>
      <c r="AA1791" s="62" t="s">
        <v>27</v>
      </c>
      <c r="AB1791" s="32"/>
      <c r="AC1791" s="32" t="s">
        <v>197</v>
      </c>
      <c r="AD1791" s="32" t="str">
        <f t="shared" si="491"/>
        <v/>
      </c>
      <c r="AF1791" s="5" t="str">
        <f t="shared" si="492"/>
        <v>melkias44195</v>
      </c>
      <c r="AG1791" s="5" t="str">
        <f t="shared" si="493"/>
        <v>BMJ 07144195UTARADAY</v>
      </c>
      <c r="AH1791" s="5" t="str">
        <f t="shared" si="494"/>
        <v>melkias44195UTARADAY</v>
      </c>
      <c r="AI1791" s="5" t="str">
        <f t="shared" si="495"/>
        <v>BMJ 07144195DAY</v>
      </c>
      <c r="AJ1791" s="5" t="str">
        <f t="shared" si="496"/>
        <v>melkias44195DAY</v>
      </c>
      <c r="AK1791" s="5" t="str">
        <f t="shared" si="497"/>
        <v>melkiasBMJ</v>
      </c>
      <c r="AL1791" s="5" t="str">
        <f t="shared" si="499"/>
        <v>7UTARA</v>
      </c>
      <c r="AM1791" s="5" t="str">
        <f t="shared" si="500"/>
        <v>7 &gt;UTARA12 RODA</v>
      </c>
      <c r="AN1791" s="5" t="str">
        <f t="shared" si="501"/>
        <v>melkiasBMJ7 &gt;UTARA12 RODA</v>
      </c>
      <c r="AO1791" s="5" t="str">
        <f t="shared" si="502"/>
        <v>melkias7 &gt;UTARA12 RODA</v>
      </c>
      <c r="AP1791" s="5" t="str">
        <f t="shared" si="503"/>
        <v>44195DAY</v>
      </c>
    </row>
    <row r="1792" spans="1:42" x14ac:dyDescent="0.3">
      <c r="A1792" s="33">
        <v>1</v>
      </c>
      <c r="B1792" s="33"/>
      <c r="C1792" s="70">
        <v>44195</v>
      </c>
      <c r="D1792" s="71" t="s">
        <v>19</v>
      </c>
      <c r="E1792" s="70">
        <v>44195</v>
      </c>
      <c r="F1792" s="71">
        <v>5160038</v>
      </c>
      <c r="G1792" s="33" t="s">
        <v>20</v>
      </c>
      <c r="H1792" s="33" t="s">
        <v>21</v>
      </c>
      <c r="I1792" s="33" t="s">
        <v>45</v>
      </c>
      <c r="J1792" s="33" t="s">
        <v>46</v>
      </c>
      <c r="K1792" s="63" t="s">
        <v>80</v>
      </c>
      <c r="L1792" s="32" t="str">
        <f t="shared" si="504"/>
        <v>AXOR4843</v>
      </c>
      <c r="M1792" s="32" t="str">
        <f t="shared" si="505"/>
        <v>BMJ</v>
      </c>
      <c r="N1792" s="32" t="str">
        <f t="shared" si="506"/>
        <v>12 RODA</v>
      </c>
      <c r="O1792" s="146">
        <v>0.74949074074074085</v>
      </c>
      <c r="P1792" s="65">
        <v>0.74949074074074085</v>
      </c>
      <c r="Q1792" s="65"/>
      <c r="R1792" s="66">
        <v>8</v>
      </c>
      <c r="S1792" s="66">
        <v>54100</v>
      </c>
      <c r="T1792" s="66">
        <v>19700</v>
      </c>
      <c r="U1792" s="67">
        <f t="shared" si="498"/>
        <v>34.4</v>
      </c>
      <c r="V1792" s="66">
        <f t="shared" si="489"/>
        <v>697528.79999999993</v>
      </c>
      <c r="W1792" s="66" t="str">
        <f t="shared" si="490"/>
        <v>7 &gt;</v>
      </c>
      <c r="X1792" s="66">
        <f>A1792+SUMIFS(Presensi!F:F,Presensi!E:E,'Entry Data'!AP1792)</f>
        <v>1</v>
      </c>
      <c r="Y1792" s="66">
        <f>IFERROR(INDEX('Retasi Pricing'!F:F,MATCH('Entry Data'!AM1792,'Retasi Pricing'!E:E,0))*X1792,"")</f>
        <v>42000</v>
      </c>
      <c r="Z1792" s="62" t="s">
        <v>26</v>
      </c>
      <c r="AA1792" s="62" t="s">
        <v>27</v>
      </c>
      <c r="AB1792" s="32"/>
      <c r="AC1792" s="32" t="s">
        <v>197</v>
      </c>
      <c r="AD1792" s="32" t="str">
        <f t="shared" si="491"/>
        <v/>
      </c>
      <c r="AF1792" s="5" t="str">
        <f t="shared" si="492"/>
        <v>melkias44195</v>
      </c>
      <c r="AG1792" s="5" t="str">
        <f t="shared" si="493"/>
        <v>BMJ 07144195UTARADAY</v>
      </c>
      <c r="AH1792" s="5" t="str">
        <f t="shared" si="494"/>
        <v>melkias44195UTARADAY</v>
      </c>
      <c r="AI1792" s="5" t="str">
        <f t="shared" si="495"/>
        <v>BMJ 07144195DAY</v>
      </c>
      <c r="AJ1792" s="5" t="str">
        <f t="shared" si="496"/>
        <v>melkias44195DAY</v>
      </c>
      <c r="AK1792" s="5" t="str">
        <f t="shared" si="497"/>
        <v>melkiasBMJ</v>
      </c>
      <c r="AL1792" s="5" t="str">
        <f t="shared" si="499"/>
        <v>8UTARA</v>
      </c>
      <c r="AM1792" s="5" t="str">
        <f t="shared" si="500"/>
        <v>7 &gt;UTARA12 RODA</v>
      </c>
      <c r="AN1792" s="5" t="str">
        <f t="shared" si="501"/>
        <v>melkiasBMJ7 &gt;UTARA12 RODA</v>
      </c>
      <c r="AO1792" s="5" t="str">
        <f t="shared" si="502"/>
        <v>melkias7 &gt;UTARA12 RODA</v>
      </c>
      <c r="AP1792" s="5" t="str">
        <f t="shared" si="503"/>
        <v>44195DAY</v>
      </c>
    </row>
    <row r="1793" spans="1:42" x14ac:dyDescent="0.3">
      <c r="A1793" s="33">
        <v>1</v>
      </c>
      <c r="B1793" s="33"/>
      <c r="C1793" s="70">
        <v>44195</v>
      </c>
      <c r="D1793" s="71" t="s">
        <v>19</v>
      </c>
      <c r="E1793" s="70">
        <v>44195</v>
      </c>
      <c r="F1793" s="71">
        <v>5159484</v>
      </c>
      <c r="G1793" s="33" t="s">
        <v>20</v>
      </c>
      <c r="H1793" s="33" t="s">
        <v>21</v>
      </c>
      <c r="I1793" s="33" t="s">
        <v>51</v>
      </c>
      <c r="J1793" s="33" t="s">
        <v>46</v>
      </c>
      <c r="K1793" s="63" t="s">
        <v>82</v>
      </c>
      <c r="L1793" s="32" t="str">
        <f t="shared" si="504"/>
        <v>AXOR4843</v>
      </c>
      <c r="M1793" s="32" t="str">
        <f t="shared" si="505"/>
        <v>BMJ</v>
      </c>
      <c r="N1793" s="32" t="str">
        <f t="shared" si="506"/>
        <v>12 RODA</v>
      </c>
      <c r="O1793" s="146">
        <v>0.34306712962962965</v>
      </c>
      <c r="P1793" s="65">
        <v>0.34306712962962965</v>
      </c>
      <c r="Q1793" s="65"/>
      <c r="R1793" s="66">
        <v>1</v>
      </c>
      <c r="S1793" s="66">
        <v>51460</v>
      </c>
      <c r="T1793" s="66">
        <v>19580</v>
      </c>
      <c r="U1793" s="67">
        <f t="shared" si="498"/>
        <v>31.88</v>
      </c>
      <c r="V1793" s="66">
        <f t="shared" si="489"/>
        <v>646430.76</v>
      </c>
      <c r="W1793" s="66" t="str">
        <f t="shared" si="490"/>
        <v>1 &gt; 4</v>
      </c>
      <c r="X1793" s="66">
        <f>A1793+SUMIFS(Presensi!F:F,Presensi!E:E,'Entry Data'!AP1793)</f>
        <v>1</v>
      </c>
      <c r="Y1793" s="66">
        <f>IFERROR(INDEX('Retasi Pricing'!F:F,MATCH('Entry Data'!AM1793,'Retasi Pricing'!E:E,0))*X1793,"")</f>
        <v>27500</v>
      </c>
      <c r="Z1793" s="62" t="s">
        <v>26</v>
      </c>
      <c r="AA1793" s="62" t="s">
        <v>27</v>
      </c>
      <c r="AB1793" s="32"/>
      <c r="AC1793" s="32" t="s">
        <v>213</v>
      </c>
      <c r="AD1793" s="32" t="str">
        <f t="shared" si="491"/>
        <v/>
      </c>
      <c r="AF1793" s="5" t="str">
        <f t="shared" si="492"/>
        <v>alrandi44195</v>
      </c>
      <c r="AG1793" s="5" t="str">
        <f t="shared" si="493"/>
        <v>BMJ 07244195UTARADAY</v>
      </c>
      <c r="AH1793" s="5" t="str">
        <f t="shared" si="494"/>
        <v>alrandi44195UTARADAY</v>
      </c>
      <c r="AI1793" s="5" t="str">
        <f t="shared" si="495"/>
        <v>BMJ 07244195DAY</v>
      </c>
      <c r="AJ1793" s="5" t="str">
        <f t="shared" si="496"/>
        <v>alrandi44195DAY</v>
      </c>
      <c r="AK1793" s="5" t="str">
        <f t="shared" si="497"/>
        <v>alrandiBMJ</v>
      </c>
      <c r="AL1793" s="5" t="str">
        <f t="shared" si="499"/>
        <v>1UTARA</v>
      </c>
      <c r="AM1793" s="5" t="str">
        <f t="shared" si="500"/>
        <v>1 &gt; 4UTARA12 RODA</v>
      </c>
      <c r="AN1793" s="5" t="str">
        <f t="shared" si="501"/>
        <v>alrandiBMJ1 &gt; 4UTARA12 RODA</v>
      </c>
      <c r="AO1793" s="5" t="str">
        <f t="shared" si="502"/>
        <v>alrandi1 &gt; 4UTARA12 RODA</v>
      </c>
      <c r="AP1793" s="5" t="str">
        <f t="shared" si="503"/>
        <v>44195DAY</v>
      </c>
    </row>
    <row r="1794" spans="1:42" x14ac:dyDescent="0.3">
      <c r="A1794" s="33">
        <v>1</v>
      </c>
      <c r="B1794" s="33"/>
      <c r="C1794" s="70">
        <v>44195</v>
      </c>
      <c r="D1794" s="71" t="s">
        <v>19</v>
      </c>
      <c r="E1794" s="70">
        <v>44195</v>
      </c>
      <c r="F1794" s="71">
        <v>5159556</v>
      </c>
      <c r="G1794" s="33" t="s">
        <v>20</v>
      </c>
      <c r="H1794" s="33" t="s">
        <v>21</v>
      </c>
      <c r="I1794" s="33" t="s">
        <v>45</v>
      </c>
      <c r="J1794" s="33" t="s">
        <v>46</v>
      </c>
      <c r="K1794" s="63" t="s">
        <v>82</v>
      </c>
      <c r="L1794" s="32" t="str">
        <f t="shared" si="504"/>
        <v>AXOR4843</v>
      </c>
      <c r="M1794" s="32" t="str">
        <f t="shared" si="505"/>
        <v>BMJ</v>
      </c>
      <c r="N1794" s="32" t="str">
        <f t="shared" si="506"/>
        <v>12 RODA</v>
      </c>
      <c r="O1794" s="146">
        <v>0.39513888888888887</v>
      </c>
      <c r="P1794" s="65">
        <v>0.39513888888888887</v>
      </c>
      <c r="Q1794" s="65"/>
      <c r="R1794" s="66">
        <v>2</v>
      </c>
      <c r="S1794" s="66">
        <v>49200</v>
      </c>
      <c r="T1794" s="66">
        <v>19580</v>
      </c>
      <c r="U1794" s="67">
        <f t="shared" si="498"/>
        <v>29.62</v>
      </c>
      <c r="V1794" s="66">
        <f t="shared" si="489"/>
        <v>600604.74</v>
      </c>
      <c r="W1794" s="66" t="str">
        <f t="shared" si="490"/>
        <v>1 &gt; 4</v>
      </c>
      <c r="X1794" s="66">
        <f>A1794+SUMIFS(Presensi!F:F,Presensi!E:E,'Entry Data'!AP1794)</f>
        <v>1</v>
      </c>
      <c r="Y1794" s="66">
        <f>IFERROR(INDEX('Retasi Pricing'!F:F,MATCH('Entry Data'!AM1794,'Retasi Pricing'!E:E,0))*X1794,"")</f>
        <v>27500</v>
      </c>
      <c r="Z1794" s="62" t="s">
        <v>26</v>
      </c>
      <c r="AA1794" s="62" t="s">
        <v>27</v>
      </c>
      <c r="AB1794" s="32"/>
      <c r="AC1794" s="32" t="s">
        <v>213</v>
      </c>
      <c r="AD1794" s="32" t="str">
        <f t="shared" si="491"/>
        <v/>
      </c>
      <c r="AF1794" s="5" t="str">
        <f t="shared" si="492"/>
        <v>alrandi44195</v>
      </c>
      <c r="AG1794" s="5" t="str">
        <f t="shared" si="493"/>
        <v>BMJ 07244195UTARADAY</v>
      </c>
      <c r="AH1794" s="5" t="str">
        <f t="shared" si="494"/>
        <v>alrandi44195UTARADAY</v>
      </c>
      <c r="AI1794" s="5" t="str">
        <f t="shared" si="495"/>
        <v>BMJ 07244195DAY</v>
      </c>
      <c r="AJ1794" s="5" t="str">
        <f t="shared" si="496"/>
        <v>alrandi44195DAY</v>
      </c>
      <c r="AK1794" s="5" t="str">
        <f t="shared" si="497"/>
        <v>alrandiBMJ</v>
      </c>
      <c r="AL1794" s="5" t="str">
        <f t="shared" si="499"/>
        <v>2UTARA</v>
      </c>
      <c r="AM1794" s="5" t="str">
        <f t="shared" si="500"/>
        <v>1 &gt; 4UTARA12 RODA</v>
      </c>
      <c r="AN1794" s="5" t="str">
        <f t="shared" si="501"/>
        <v>alrandiBMJ1 &gt; 4UTARA12 RODA</v>
      </c>
      <c r="AO1794" s="5" t="str">
        <f t="shared" si="502"/>
        <v>alrandi1 &gt; 4UTARA12 RODA</v>
      </c>
      <c r="AP1794" s="5" t="str">
        <f t="shared" si="503"/>
        <v>44195DAY</v>
      </c>
    </row>
    <row r="1795" spans="1:42" x14ac:dyDescent="0.3">
      <c r="A1795" s="33">
        <v>1</v>
      </c>
      <c r="B1795" s="33"/>
      <c r="C1795" s="70">
        <v>44195</v>
      </c>
      <c r="D1795" s="71" t="s">
        <v>19</v>
      </c>
      <c r="E1795" s="70">
        <v>44195</v>
      </c>
      <c r="F1795" s="71">
        <v>5159629</v>
      </c>
      <c r="G1795" s="33" t="s">
        <v>20</v>
      </c>
      <c r="H1795" s="33" t="s">
        <v>21</v>
      </c>
      <c r="I1795" s="33" t="s">
        <v>51</v>
      </c>
      <c r="J1795" s="33" t="s">
        <v>23</v>
      </c>
      <c r="K1795" s="63" t="s">
        <v>82</v>
      </c>
      <c r="L1795" s="32" t="str">
        <f t="shared" si="504"/>
        <v>AXOR4843</v>
      </c>
      <c r="M1795" s="32" t="str">
        <f t="shared" si="505"/>
        <v>BMJ</v>
      </c>
      <c r="N1795" s="32" t="str">
        <f t="shared" si="506"/>
        <v>12 RODA</v>
      </c>
      <c r="O1795" s="146">
        <v>0.4463078703703704</v>
      </c>
      <c r="P1795" s="65">
        <v>0.4463078703703704</v>
      </c>
      <c r="Q1795" s="65"/>
      <c r="R1795" s="66">
        <v>3</v>
      </c>
      <c r="S1795" s="66">
        <v>47780</v>
      </c>
      <c r="T1795" s="66">
        <v>19580</v>
      </c>
      <c r="U1795" s="67">
        <f t="shared" si="498"/>
        <v>28.2</v>
      </c>
      <c r="V1795" s="66">
        <f t="shared" si="489"/>
        <v>571811.4</v>
      </c>
      <c r="W1795" s="66" t="str">
        <f t="shared" si="490"/>
        <v>1 &gt; 4</v>
      </c>
      <c r="X1795" s="66">
        <f>A1795+SUMIFS(Presensi!F:F,Presensi!E:E,'Entry Data'!AP1795)</f>
        <v>1</v>
      </c>
      <c r="Y1795" s="66">
        <f>IFERROR(INDEX('Retasi Pricing'!F:F,MATCH('Entry Data'!AM1795,'Retasi Pricing'!E:E,0))*X1795,"")</f>
        <v>27500</v>
      </c>
      <c r="Z1795" s="62" t="s">
        <v>26</v>
      </c>
      <c r="AA1795" s="62" t="s">
        <v>27</v>
      </c>
      <c r="AB1795" s="32"/>
      <c r="AC1795" s="32" t="s">
        <v>213</v>
      </c>
      <c r="AD1795" s="32" t="str">
        <f t="shared" si="491"/>
        <v/>
      </c>
      <c r="AF1795" s="5" t="str">
        <f t="shared" si="492"/>
        <v>alrandi44195</v>
      </c>
      <c r="AG1795" s="5" t="str">
        <f t="shared" si="493"/>
        <v>BMJ 07244195UTARADAY</v>
      </c>
      <c r="AH1795" s="5" t="str">
        <f t="shared" si="494"/>
        <v>alrandi44195UTARADAY</v>
      </c>
      <c r="AI1795" s="5" t="str">
        <f t="shared" si="495"/>
        <v>BMJ 07244195DAY</v>
      </c>
      <c r="AJ1795" s="5" t="str">
        <f t="shared" si="496"/>
        <v>alrandi44195DAY</v>
      </c>
      <c r="AK1795" s="5" t="str">
        <f t="shared" si="497"/>
        <v>alrandiBMJ</v>
      </c>
      <c r="AL1795" s="5" t="str">
        <f t="shared" si="499"/>
        <v>3UTARA</v>
      </c>
      <c r="AM1795" s="5" t="str">
        <f t="shared" si="500"/>
        <v>1 &gt; 4UTARA12 RODA</v>
      </c>
      <c r="AN1795" s="5" t="str">
        <f t="shared" si="501"/>
        <v>alrandiBMJ1 &gt; 4UTARA12 RODA</v>
      </c>
      <c r="AO1795" s="5" t="str">
        <f t="shared" si="502"/>
        <v>alrandi1 &gt; 4UTARA12 RODA</v>
      </c>
      <c r="AP1795" s="5" t="str">
        <f t="shared" si="503"/>
        <v>44195DAY</v>
      </c>
    </row>
    <row r="1796" spans="1:42" x14ac:dyDescent="0.3">
      <c r="A1796" s="33">
        <v>1</v>
      </c>
      <c r="B1796" s="33"/>
      <c r="C1796" s="70">
        <v>44195</v>
      </c>
      <c r="D1796" s="71" t="s">
        <v>19</v>
      </c>
      <c r="E1796" s="70">
        <v>44195</v>
      </c>
      <c r="F1796" s="71">
        <v>5159718</v>
      </c>
      <c r="G1796" s="33" t="s">
        <v>20</v>
      </c>
      <c r="H1796" s="33" t="s">
        <v>21</v>
      </c>
      <c r="I1796" s="33" t="s">
        <v>45</v>
      </c>
      <c r="J1796" s="33" t="s">
        <v>46</v>
      </c>
      <c r="K1796" s="63" t="s">
        <v>82</v>
      </c>
      <c r="L1796" s="32" t="str">
        <f t="shared" si="504"/>
        <v>AXOR4843</v>
      </c>
      <c r="M1796" s="32" t="str">
        <f t="shared" si="505"/>
        <v>BMJ</v>
      </c>
      <c r="N1796" s="32" t="str">
        <f t="shared" si="506"/>
        <v>12 RODA</v>
      </c>
      <c r="O1796" s="146">
        <v>0.50722222222222224</v>
      </c>
      <c r="P1796" s="65">
        <v>0.50722222222222224</v>
      </c>
      <c r="Q1796" s="65"/>
      <c r="R1796" s="66">
        <v>4</v>
      </c>
      <c r="S1796" s="66">
        <v>50600</v>
      </c>
      <c r="T1796" s="66">
        <v>19580</v>
      </c>
      <c r="U1796" s="67">
        <f t="shared" si="498"/>
        <v>31.02</v>
      </c>
      <c r="V1796" s="66">
        <f t="shared" si="489"/>
        <v>628992.54</v>
      </c>
      <c r="W1796" s="66" t="str">
        <f t="shared" si="490"/>
        <v>1 &gt; 4</v>
      </c>
      <c r="X1796" s="66">
        <f>A1796+SUMIFS(Presensi!F:F,Presensi!E:E,'Entry Data'!AP1796)</f>
        <v>1</v>
      </c>
      <c r="Y1796" s="66">
        <f>IFERROR(INDEX('Retasi Pricing'!F:F,MATCH('Entry Data'!AM1796,'Retasi Pricing'!E:E,0))*X1796,"")</f>
        <v>27500</v>
      </c>
      <c r="Z1796" s="62" t="s">
        <v>26</v>
      </c>
      <c r="AA1796" s="62" t="s">
        <v>27</v>
      </c>
      <c r="AB1796" s="32"/>
      <c r="AC1796" s="32" t="s">
        <v>213</v>
      </c>
      <c r="AD1796" s="32" t="str">
        <f t="shared" si="491"/>
        <v/>
      </c>
      <c r="AF1796" s="5" t="str">
        <f t="shared" si="492"/>
        <v>alrandi44195</v>
      </c>
      <c r="AG1796" s="5" t="str">
        <f t="shared" si="493"/>
        <v>BMJ 07244195UTARADAY</v>
      </c>
      <c r="AH1796" s="5" t="str">
        <f t="shared" si="494"/>
        <v>alrandi44195UTARADAY</v>
      </c>
      <c r="AI1796" s="5" t="str">
        <f t="shared" si="495"/>
        <v>BMJ 07244195DAY</v>
      </c>
      <c r="AJ1796" s="5" t="str">
        <f t="shared" si="496"/>
        <v>alrandi44195DAY</v>
      </c>
      <c r="AK1796" s="5" t="str">
        <f t="shared" si="497"/>
        <v>alrandiBMJ</v>
      </c>
      <c r="AL1796" s="5" t="str">
        <f t="shared" si="499"/>
        <v>4UTARA</v>
      </c>
      <c r="AM1796" s="5" t="str">
        <f t="shared" si="500"/>
        <v>1 &gt; 4UTARA12 RODA</v>
      </c>
      <c r="AN1796" s="5" t="str">
        <f t="shared" si="501"/>
        <v>alrandiBMJ1 &gt; 4UTARA12 RODA</v>
      </c>
      <c r="AO1796" s="5" t="str">
        <f t="shared" si="502"/>
        <v>alrandi1 &gt; 4UTARA12 RODA</v>
      </c>
      <c r="AP1796" s="5" t="str">
        <f t="shared" si="503"/>
        <v>44195DAY</v>
      </c>
    </row>
    <row r="1797" spans="1:42" x14ac:dyDescent="0.3">
      <c r="A1797" s="33">
        <v>1</v>
      </c>
      <c r="B1797" s="33"/>
      <c r="C1797" s="70">
        <v>44195</v>
      </c>
      <c r="D1797" s="71" t="s">
        <v>19</v>
      </c>
      <c r="E1797" s="70">
        <v>44195</v>
      </c>
      <c r="F1797" s="71">
        <v>5159800</v>
      </c>
      <c r="G1797" s="33" t="s">
        <v>20</v>
      </c>
      <c r="H1797" s="33" t="s">
        <v>21</v>
      </c>
      <c r="I1797" s="33" t="s">
        <v>51</v>
      </c>
      <c r="J1797" s="33" t="s">
        <v>23</v>
      </c>
      <c r="K1797" s="63" t="s">
        <v>82</v>
      </c>
      <c r="L1797" s="32" t="str">
        <f t="shared" si="504"/>
        <v>AXOR4843</v>
      </c>
      <c r="M1797" s="32" t="str">
        <f t="shared" si="505"/>
        <v>BMJ</v>
      </c>
      <c r="N1797" s="32" t="str">
        <f t="shared" si="506"/>
        <v>12 RODA</v>
      </c>
      <c r="O1797" s="146">
        <v>0.57553240740740741</v>
      </c>
      <c r="P1797" s="65">
        <v>0.57553240740740741</v>
      </c>
      <c r="Q1797" s="65"/>
      <c r="R1797" s="66">
        <v>5</v>
      </c>
      <c r="S1797" s="66">
        <v>50520</v>
      </c>
      <c r="T1797" s="66">
        <v>19580</v>
      </c>
      <c r="U1797" s="67">
        <f t="shared" si="498"/>
        <v>30.94</v>
      </c>
      <c r="V1797" s="66">
        <f t="shared" si="489"/>
        <v>627370.38000000012</v>
      </c>
      <c r="W1797" s="66" t="str">
        <f t="shared" si="490"/>
        <v>&gt; 5</v>
      </c>
      <c r="X1797" s="66">
        <f>A1797+SUMIFS(Presensi!F:F,Presensi!E:E,'Entry Data'!AP1797)</f>
        <v>1</v>
      </c>
      <c r="Y1797" s="66">
        <f>IFERROR(INDEX('Retasi Pricing'!F:F,MATCH('Entry Data'!AM1797,'Retasi Pricing'!E:E,0))*X1797,"")</f>
        <v>31200</v>
      </c>
      <c r="Z1797" s="62" t="s">
        <v>26</v>
      </c>
      <c r="AA1797" s="62" t="s">
        <v>27</v>
      </c>
      <c r="AB1797" s="32"/>
      <c r="AC1797" s="32" t="s">
        <v>213</v>
      </c>
      <c r="AD1797" s="32" t="str">
        <f t="shared" si="491"/>
        <v/>
      </c>
      <c r="AF1797" s="5" t="str">
        <f t="shared" si="492"/>
        <v>alrandi44195</v>
      </c>
      <c r="AG1797" s="5" t="str">
        <f t="shared" si="493"/>
        <v>BMJ 07244195UTARADAY</v>
      </c>
      <c r="AH1797" s="5" t="str">
        <f t="shared" si="494"/>
        <v>alrandi44195UTARADAY</v>
      </c>
      <c r="AI1797" s="5" t="str">
        <f t="shared" si="495"/>
        <v>BMJ 07244195DAY</v>
      </c>
      <c r="AJ1797" s="5" t="str">
        <f t="shared" si="496"/>
        <v>alrandi44195DAY</v>
      </c>
      <c r="AK1797" s="5" t="str">
        <f t="shared" si="497"/>
        <v>alrandiBMJ</v>
      </c>
      <c r="AL1797" s="5" t="str">
        <f t="shared" si="499"/>
        <v>5UTARA</v>
      </c>
      <c r="AM1797" s="5" t="str">
        <f t="shared" si="500"/>
        <v>&gt; 5UTARA12 RODA</v>
      </c>
      <c r="AN1797" s="5" t="str">
        <f t="shared" si="501"/>
        <v>alrandiBMJ&gt; 5UTARA12 RODA</v>
      </c>
      <c r="AO1797" s="5" t="str">
        <f t="shared" si="502"/>
        <v>alrandi&gt; 5UTARA12 RODA</v>
      </c>
      <c r="AP1797" s="5" t="str">
        <f t="shared" si="503"/>
        <v>44195DAY</v>
      </c>
    </row>
    <row r="1798" spans="1:42" x14ac:dyDescent="0.3">
      <c r="A1798" s="33">
        <v>1</v>
      </c>
      <c r="B1798" s="33"/>
      <c r="C1798" s="70">
        <v>44195</v>
      </c>
      <c r="D1798" s="71" t="s">
        <v>19</v>
      </c>
      <c r="E1798" s="70">
        <v>44195</v>
      </c>
      <c r="F1798" s="71">
        <v>5159872</v>
      </c>
      <c r="G1798" s="33" t="s">
        <v>20</v>
      </c>
      <c r="H1798" s="33" t="s">
        <v>21</v>
      </c>
      <c r="I1798" s="33" t="s">
        <v>51</v>
      </c>
      <c r="J1798" s="33" t="s">
        <v>46</v>
      </c>
      <c r="K1798" s="63" t="s">
        <v>82</v>
      </c>
      <c r="L1798" s="32" t="str">
        <f t="shared" si="504"/>
        <v>AXOR4843</v>
      </c>
      <c r="M1798" s="32" t="str">
        <f t="shared" si="505"/>
        <v>BMJ</v>
      </c>
      <c r="N1798" s="32" t="str">
        <f t="shared" si="506"/>
        <v>12 RODA</v>
      </c>
      <c r="O1798" s="146">
        <v>0.62694444444444442</v>
      </c>
      <c r="P1798" s="65">
        <v>0.62694444444444442</v>
      </c>
      <c r="Q1798" s="65"/>
      <c r="R1798" s="66">
        <v>6</v>
      </c>
      <c r="S1798" s="66">
        <v>48200</v>
      </c>
      <c r="T1798" s="66">
        <v>19580</v>
      </c>
      <c r="U1798" s="67">
        <f t="shared" si="498"/>
        <v>28.62</v>
      </c>
      <c r="V1798" s="66">
        <f t="shared" si="489"/>
        <v>580327.74</v>
      </c>
      <c r="W1798" s="66" t="str">
        <f t="shared" si="490"/>
        <v>&gt; 6</v>
      </c>
      <c r="X1798" s="66">
        <f>A1798+SUMIFS(Presensi!F:F,Presensi!E:E,'Entry Data'!AP1798)</f>
        <v>1</v>
      </c>
      <c r="Y1798" s="66">
        <f>IFERROR(INDEX('Retasi Pricing'!F:F,MATCH('Entry Data'!AM1798,'Retasi Pricing'!E:E,0))*X1798,"")</f>
        <v>34450</v>
      </c>
      <c r="Z1798" s="62" t="s">
        <v>26</v>
      </c>
      <c r="AA1798" s="62" t="s">
        <v>27</v>
      </c>
      <c r="AB1798" s="32"/>
      <c r="AC1798" s="32" t="s">
        <v>213</v>
      </c>
      <c r="AD1798" s="32" t="str">
        <f t="shared" si="491"/>
        <v/>
      </c>
      <c r="AF1798" s="5" t="str">
        <f t="shared" si="492"/>
        <v>alrandi44195</v>
      </c>
      <c r="AG1798" s="5" t="str">
        <f t="shared" si="493"/>
        <v>BMJ 07244195UTARADAY</v>
      </c>
      <c r="AH1798" s="5" t="str">
        <f t="shared" si="494"/>
        <v>alrandi44195UTARADAY</v>
      </c>
      <c r="AI1798" s="5" t="str">
        <f t="shared" si="495"/>
        <v>BMJ 07244195DAY</v>
      </c>
      <c r="AJ1798" s="5" t="str">
        <f t="shared" si="496"/>
        <v>alrandi44195DAY</v>
      </c>
      <c r="AK1798" s="5" t="str">
        <f t="shared" si="497"/>
        <v>alrandiBMJ</v>
      </c>
      <c r="AL1798" s="5" t="str">
        <f t="shared" si="499"/>
        <v>6UTARA</v>
      </c>
      <c r="AM1798" s="5" t="str">
        <f t="shared" si="500"/>
        <v>&gt; 6UTARA12 RODA</v>
      </c>
      <c r="AN1798" s="5" t="str">
        <f t="shared" si="501"/>
        <v>alrandiBMJ&gt; 6UTARA12 RODA</v>
      </c>
      <c r="AO1798" s="5" t="str">
        <f t="shared" si="502"/>
        <v>alrandi&gt; 6UTARA12 RODA</v>
      </c>
      <c r="AP1798" s="5" t="str">
        <f t="shared" si="503"/>
        <v>44195DAY</v>
      </c>
    </row>
    <row r="1799" spans="1:42" x14ac:dyDescent="0.3">
      <c r="A1799" s="33">
        <v>1</v>
      </c>
      <c r="B1799" s="33"/>
      <c r="C1799" s="70">
        <v>44195</v>
      </c>
      <c r="D1799" s="71" t="s">
        <v>19</v>
      </c>
      <c r="E1799" s="70">
        <v>44195</v>
      </c>
      <c r="F1799" s="71">
        <v>5159958</v>
      </c>
      <c r="G1799" s="33" t="s">
        <v>20</v>
      </c>
      <c r="H1799" s="33" t="s">
        <v>21</v>
      </c>
      <c r="I1799" s="33" t="s">
        <v>45</v>
      </c>
      <c r="J1799" s="33" t="s">
        <v>46</v>
      </c>
      <c r="K1799" s="63" t="s">
        <v>82</v>
      </c>
      <c r="L1799" s="32" t="str">
        <f t="shared" si="504"/>
        <v>AXOR4843</v>
      </c>
      <c r="M1799" s="32" t="str">
        <f t="shared" si="505"/>
        <v>BMJ</v>
      </c>
      <c r="N1799" s="32" t="str">
        <f t="shared" si="506"/>
        <v>12 RODA</v>
      </c>
      <c r="O1799" s="146">
        <v>0.6830208333333333</v>
      </c>
      <c r="P1799" s="65">
        <v>0.6830208333333333</v>
      </c>
      <c r="Q1799" s="65"/>
      <c r="R1799" s="66">
        <v>7</v>
      </c>
      <c r="S1799" s="66">
        <v>50780</v>
      </c>
      <c r="T1799" s="66">
        <v>19580</v>
      </c>
      <c r="U1799" s="67">
        <f t="shared" si="498"/>
        <v>31.2</v>
      </c>
      <c r="V1799" s="66">
        <f t="shared" si="489"/>
        <v>632642.4</v>
      </c>
      <c r="W1799" s="66" t="str">
        <f t="shared" si="490"/>
        <v>7 &gt;</v>
      </c>
      <c r="X1799" s="66">
        <f>A1799+SUMIFS(Presensi!F:F,Presensi!E:E,'Entry Data'!AP1799)</f>
        <v>1</v>
      </c>
      <c r="Y1799" s="66">
        <f>IFERROR(INDEX('Retasi Pricing'!F:F,MATCH('Entry Data'!AM1799,'Retasi Pricing'!E:E,0))*X1799,"")</f>
        <v>42000</v>
      </c>
      <c r="Z1799" s="62" t="s">
        <v>26</v>
      </c>
      <c r="AA1799" s="62" t="s">
        <v>27</v>
      </c>
      <c r="AB1799" s="32"/>
      <c r="AC1799" s="32" t="s">
        <v>213</v>
      </c>
      <c r="AD1799" s="32" t="str">
        <f t="shared" si="491"/>
        <v/>
      </c>
      <c r="AF1799" s="5" t="str">
        <f t="shared" si="492"/>
        <v>alrandi44195</v>
      </c>
      <c r="AG1799" s="5" t="str">
        <f t="shared" si="493"/>
        <v>BMJ 07244195UTARADAY</v>
      </c>
      <c r="AH1799" s="5" t="str">
        <f t="shared" si="494"/>
        <v>alrandi44195UTARADAY</v>
      </c>
      <c r="AI1799" s="5" t="str">
        <f t="shared" si="495"/>
        <v>BMJ 07244195DAY</v>
      </c>
      <c r="AJ1799" s="5" t="str">
        <f t="shared" si="496"/>
        <v>alrandi44195DAY</v>
      </c>
      <c r="AK1799" s="5" t="str">
        <f t="shared" si="497"/>
        <v>alrandiBMJ</v>
      </c>
      <c r="AL1799" s="5" t="str">
        <f t="shared" si="499"/>
        <v>7UTARA</v>
      </c>
      <c r="AM1799" s="5" t="str">
        <f t="shared" si="500"/>
        <v>7 &gt;UTARA12 RODA</v>
      </c>
      <c r="AN1799" s="5" t="str">
        <f t="shared" si="501"/>
        <v>alrandiBMJ7 &gt;UTARA12 RODA</v>
      </c>
      <c r="AO1799" s="5" t="str">
        <f t="shared" si="502"/>
        <v>alrandi7 &gt;UTARA12 RODA</v>
      </c>
      <c r="AP1799" s="5" t="str">
        <f t="shared" si="503"/>
        <v>44195DAY</v>
      </c>
    </row>
    <row r="1800" spans="1:42" x14ac:dyDescent="0.3">
      <c r="A1800" s="33">
        <v>1</v>
      </c>
      <c r="B1800" s="33"/>
      <c r="C1800" s="70">
        <v>44195</v>
      </c>
      <c r="D1800" s="71" t="s">
        <v>19</v>
      </c>
      <c r="E1800" s="70">
        <v>44195</v>
      </c>
      <c r="F1800" s="71">
        <v>5160026</v>
      </c>
      <c r="G1800" s="33" t="s">
        <v>20</v>
      </c>
      <c r="H1800" s="33" t="s">
        <v>21</v>
      </c>
      <c r="I1800" s="33" t="s">
        <v>45</v>
      </c>
      <c r="J1800" s="33" t="s">
        <v>46</v>
      </c>
      <c r="K1800" s="63" t="s">
        <v>82</v>
      </c>
      <c r="L1800" s="32" t="str">
        <f t="shared" si="504"/>
        <v>AXOR4843</v>
      </c>
      <c r="M1800" s="32" t="str">
        <f t="shared" si="505"/>
        <v>BMJ</v>
      </c>
      <c r="N1800" s="32" t="str">
        <f t="shared" si="506"/>
        <v>12 RODA</v>
      </c>
      <c r="O1800" s="146">
        <v>0.73635416666666664</v>
      </c>
      <c r="P1800" s="65">
        <v>0.73635416666666664</v>
      </c>
      <c r="Q1800" s="65"/>
      <c r="R1800" s="66">
        <v>8</v>
      </c>
      <c r="S1800" s="66">
        <v>50600</v>
      </c>
      <c r="T1800" s="66">
        <v>19580</v>
      </c>
      <c r="U1800" s="67">
        <f t="shared" si="498"/>
        <v>31.02</v>
      </c>
      <c r="V1800" s="66">
        <f t="shared" si="489"/>
        <v>628992.54</v>
      </c>
      <c r="W1800" s="66" t="str">
        <f t="shared" si="490"/>
        <v>7 &gt;</v>
      </c>
      <c r="X1800" s="66">
        <f>A1800+SUMIFS(Presensi!F:F,Presensi!E:E,'Entry Data'!AP1800)</f>
        <v>1</v>
      </c>
      <c r="Y1800" s="66">
        <f>IFERROR(INDEX('Retasi Pricing'!F:F,MATCH('Entry Data'!AM1800,'Retasi Pricing'!E:E,0))*X1800,"")</f>
        <v>42000</v>
      </c>
      <c r="Z1800" s="62" t="s">
        <v>26</v>
      </c>
      <c r="AA1800" s="62" t="s">
        <v>27</v>
      </c>
      <c r="AB1800" s="32"/>
      <c r="AC1800" s="32" t="s">
        <v>213</v>
      </c>
      <c r="AD1800" s="32" t="str">
        <f t="shared" si="491"/>
        <v/>
      </c>
      <c r="AF1800" s="5" t="str">
        <f t="shared" si="492"/>
        <v>alrandi44195</v>
      </c>
      <c r="AG1800" s="5" t="str">
        <f t="shared" si="493"/>
        <v>BMJ 07244195UTARADAY</v>
      </c>
      <c r="AH1800" s="5" t="str">
        <f t="shared" si="494"/>
        <v>alrandi44195UTARADAY</v>
      </c>
      <c r="AI1800" s="5" t="str">
        <f t="shared" si="495"/>
        <v>BMJ 07244195DAY</v>
      </c>
      <c r="AJ1800" s="5" t="str">
        <f t="shared" si="496"/>
        <v>alrandi44195DAY</v>
      </c>
      <c r="AK1800" s="5" t="str">
        <f t="shared" si="497"/>
        <v>alrandiBMJ</v>
      </c>
      <c r="AL1800" s="5" t="str">
        <f t="shared" si="499"/>
        <v>8UTARA</v>
      </c>
      <c r="AM1800" s="5" t="str">
        <f t="shared" si="500"/>
        <v>7 &gt;UTARA12 RODA</v>
      </c>
      <c r="AN1800" s="5" t="str">
        <f t="shared" si="501"/>
        <v>alrandiBMJ7 &gt;UTARA12 RODA</v>
      </c>
      <c r="AO1800" s="5" t="str">
        <f t="shared" si="502"/>
        <v>alrandi7 &gt;UTARA12 RODA</v>
      </c>
      <c r="AP1800" s="5" t="str">
        <f t="shared" si="503"/>
        <v>44195DAY</v>
      </c>
    </row>
    <row r="1801" spans="1:42" x14ac:dyDescent="0.3">
      <c r="A1801" s="33">
        <v>1</v>
      </c>
      <c r="B1801" s="33"/>
      <c r="C1801" s="70">
        <v>44195</v>
      </c>
      <c r="D1801" s="71" t="s">
        <v>19</v>
      </c>
      <c r="E1801" s="70">
        <v>44195</v>
      </c>
      <c r="F1801" s="71">
        <v>5159489</v>
      </c>
      <c r="G1801" s="33" t="s">
        <v>20</v>
      </c>
      <c r="H1801" s="33" t="s">
        <v>21</v>
      </c>
      <c r="I1801" s="33" t="s">
        <v>45</v>
      </c>
      <c r="J1801" s="33" t="s">
        <v>46</v>
      </c>
      <c r="K1801" s="63" t="s">
        <v>85</v>
      </c>
      <c r="L1801" s="32" t="str">
        <f t="shared" si="504"/>
        <v>AXOR4843</v>
      </c>
      <c r="M1801" s="32" t="str">
        <f t="shared" si="505"/>
        <v>BMJ</v>
      </c>
      <c r="N1801" s="32" t="str">
        <f t="shared" si="506"/>
        <v>12 RODA</v>
      </c>
      <c r="O1801" s="146">
        <v>0.34675925925925927</v>
      </c>
      <c r="P1801" s="65">
        <v>0.34675925925925927</v>
      </c>
      <c r="Q1801" s="65"/>
      <c r="R1801" s="66">
        <v>1</v>
      </c>
      <c r="S1801" s="66">
        <v>52300</v>
      </c>
      <c r="T1801" s="66">
        <v>19820</v>
      </c>
      <c r="U1801" s="67">
        <f t="shared" si="498"/>
        <v>32.479999999999997</v>
      </c>
      <c r="V1801" s="66">
        <f t="shared" si="489"/>
        <v>658596.95999999985</v>
      </c>
      <c r="W1801" s="66" t="str">
        <f t="shared" si="490"/>
        <v>1 &gt; 4</v>
      </c>
      <c r="X1801" s="66">
        <f>A1801+SUMIFS(Presensi!F:F,Presensi!E:E,'Entry Data'!AP1801)</f>
        <v>1</v>
      </c>
      <c r="Y1801" s="66">
        <f>IFERROR(INDEX('Retasi Pricing'!F:F,MATCH('Entry Data'!AM1801,'Retasi Pricing'!E:E,0))*X1801,"")</f>
        <v>27500</v>
      </c>
      <c r="Z1801" s="62" t="s">
        <v>26</v>
      </c>
      <c r="AA1801" s="62" t="s">
        <v>27</v>
      </c>
      <c r="AB1801" s="32"/>
      <c r="AC1801" s="32" t="s">
        <v>281</v>
      </c>
      <c r="AD1801" s="32" t="str">
        <f t="shared" si="491"/>
        <v/>
      </c>
      <c r="AF1801" s="5" t="str">
        <f t="shared" si="492"/>
        <v>m.sainuddin kasim44195</v>
      </c>
      <c r="AG1801" s="5" t="str">
        <f t="shared" si="493"/>
        <v>BMJ 07444195UTARADAY</v>
      </c>
      <c r="AH1801" s="5" t="str">
        <f t="shared" si="494"/>
        <v>m.sainuddin kasim44195UTARADAY</v>
      </c>
      <c r="AI1801" s="5" t="str">
        <f t="shared" si="495"/>
        <v>BMJ 07444195DAY</v>
      </c>
      <c r="AJ1801" s="5" t="str">
        <f t="shared" si="496"/>
        <v>m.sainuddin kasim44195DAY</v>
      </c>
      <c r="AK1801" s="5" t="str">
        <f t="shared" si="497"/>
        <v>m.sainuddin kasimBMJ</v>
      </c>
      <c r="AL1801" s="5" t="str">
        <f t="shared" si="499"/>
        <v>1UTARA</v>
      </c>
      <c r="AM1801" s="5" t="str">
        <f t="shared" si="500"/>
        <v>1 &gt; 4UTARA12 RODA</v>
      </c>
      <c r="AN1801" s="5" t="str">
        <f t="shared" si="501"/>
        <v>m.sainuddin kasimBMJ1 &gt; 4UTARA12 RODA</v>
      </c>
      <c r="AO1801" s="5" t="str">
        <f t="shared" si="502"/>
        <v>m.sainuddin kasim1 &gt; 4UTARA12 RODA</v>
      </c>
      <c r="AP1801" s="5" t="str">
        <f t="shared" si="503"/>
        <v>44195DAY</v>
      </c>
    </row>
    <row r="1802" spans="1:42" x14ac:dyDescent="0.3">
      <c r="A1802" s="33">
        <v>1</v>
      </c>
      <c r="B1802" s="33"/>
      <c r="C1802" s="70">
        <v>44195</v>
      </c>
      <c r="D1802" s="71" t="s">
        <v>19</v>
      </c>
      <c r="E1802" s="70">
        <v>44195</v>
      </c>
      <c r="F1802" s="71">
        <v>5159571</v>
      </c>
      <c r="G1802" s="33" t="s">
        <v>20</v>
      </c>
      <c r="H1802" s="33" t="s">
        <v>21</v>
      </c>
      <c r="I1802" s="33" t="s">
        <v>51</v>
      </c>
      <c r="J1802" s="33" t="s">
        <v>46</v>
      </c>
      <c r="K1802" s="63" t="s">
        <v>85</v>
      </c>
      <c r="L1802" s="32" t="str">
        <f t="shared" si="504"/>
        <v>AXOR4843</v>
      </c>
      <c r="M1802" s="32" t="str">
        <f t="shared" si="505"/>
        <v>BMJ</v>
      </c>
      <c r="N1802" s="32" t="str">
        <f t="shared" si="506"/>
        <v>12 RODA</v>
      </c>
      <c r="O1802" s="146">
        <v>0.40406249999999999</v>
      </c>
      <c r="P1802" s="65">
        <v>0.40406249999999999</v>
      </c>
      <c r="Q1802" s="65"/>
      <c r="R1802" s="66">
        <v>2</v>
      </c>
      <c r="S1802" s="66">
        <v>51380</v>
      </c>
      <c r="T1802" s="66">
        <v>19820</v>
      </c>
      <c r="U1802" s="67">
        <f t="shared" si="498"/>
        <v>31.56</v>
      </c>
      <c r="V1802" s="66">
        <f t="shared" ref="V1802:V1865" si="507">IFERROR(VLOOKUP(L1802,harga,2,FALSE),"")*U1802*IFERROR(VLOOKUP(G1802,jarak,2,FALSE),"")</f>
        <v>639942.11999999988</v>
      </c>
      <c r="W1802" s="66" t="str">
        <f t="shared" ref="W1802:W1865" si="508">IFERROR(VLOOKUP(AL1802,Code,2,FALSE),"")</f>
        <v>1 &gt; 4</v>
      </c>
      <c r="X1802" s="66">
        <f>A1802+SUMIFS(Presensi!F:F,Presensi!E:E,'Entry Data'!AP1802)</f>
        <v>1</v>
      </c>
      <c r="Y1802" s="66">
        <f>IFERROR(INDEX('Retasi Pricing'!F:F,MATCH('Entry Data'!AM1802,'Retasi Pricing'!E:E,0))*X1802,"")</f>
        <v>27500</v>
      </c>
      <c r="Z1802" s="62" t="s">
        <v>26</v>
      </c>
      <c r="AA1802" s="62" t="s">
        <v>27</v>
      </c>
      <c r="AB1802" s="32"/>
      <c r="AC1802" s="32" t="s">
        <v>281</v>
      </c>
      <c r="AD1802" s="32" t="str">
        <f t="shared" ref="AD1802:AD1865" si="509">IFERROR(VLOOKUP(AC1802,driver,13,FALSE),"")</f>
        <v/>
      </c>
      <c r="AF1802" s="5" t="str">
        <f t="shared" ref="AF1802:AF1865" si="510">AC1802&amp;C1802</f>
        <v>m.sainuddin kasim44195</v>
      </c>
      <c r="AG1802" s="5" t="str">
        <f t="shared" ref="AG1802:AG1865" si="511">K1802&amp;C1802&amp;G1802&amp;D1802</f>
        <v>BMJ 07444195UTARADAY</v>
      </c>
      <c r="AH1802" s="5" t="str">
        <f t="shared" ref="AH1802:AH1865" si="512">AC1802&amp;C1802&amp;G1802&amp;D1802</f>
        <v>m.sainuddin kasim44195UTARADAY</v>
      </c>
      <c r="AI1802" s="5" t="str">
        <f t="shared" ref="AI1802:AI1865" si="513">K1802&amp;C1802&amp;D1802</f>
        <v>BMJ 07444195DAY</v>
      </c>
      <c r="AJ1802" s="5" t="str">
        <f t="shared" ref="AJ1802:AJ1865" si="514">AC1802&amp;C1802&amp;D1802</f>
        <v>m.sainuddin kasim44195DAY</v>
      </c>
      <c r="AK1802" s="5" t="str">
        <f t="shared" ref="AK1802:AK1865" si="515">AC1802&amp;M1802</f>
        <v>m.sainuddin kasimBMJ</v>
      </c>
      <c r="AL1802" s="5" t="str">
        <f t="shared" si="499"/>
        <v>2UTARA</v>
      </c>
      <c r="AM1802" s="5" t="str">
        <f t="shared" si="500"/>
        <v>1 &gt; 4UTARA12 RODA</v>
      </c>
      <c r="AN1802" s="5" t="str">
        <f t="shared" si="501"/>
        <v>m.sainuddin kasimBMJ1 &gt; 4UTARA12 RODA</v>
      </c>
      <c r="AO1802" s="5" t="str">
        <f t="shared" si="502"/>
        <v>m.sainuddin kasim1 &gt; 4UTARA12 RODA</v>
      </c>
      <c r="AP1802" s="5" t="str">
        <f t="shared" si="503"/>
        <v>44195DAY</v>
      </c>
    </row>
    <row r="1803" spans="1:42" x14ac:dyDescent="0.3">
      <c r="A1803" s="33">
        <v>1</v>
      </c>
      <c r="B1803" s="33"/>
      <c r="C1803" s="70">
        <v>44195</v>
      </c>
      <c r="D1803" s="71" t="s">
        <v>19</v>
      </c>
      <c r="E1803" s="70">
        <v>44195</v>
      </c>
      <c r="F1803" s="71">
        <v>5159647</v>
      </c>
      <c r="G1803" s="33" t="s">
        <v>20</v>
      </c>
      <c r="H1803" s="33" t="s">
        <v>21</v>
      </c>
      <c r="I1803" s="33" t="s">
        <v>51</v>
      </c>
      <c r="J1803" s="33" t="s">
        <v>46</v>
      </c>
      <c r="K1803" s="63" t="s">
        <v>85</v>
      </c>
      <c r="L1803" s="32" t="str">
        <f t="shared" si="504"/>
        <v>AXOR4843</v>
      </c>
      <c r="M1803" s="32" t="str">
        <f t="shared" si="505"/>
        <v>BMJ</v>
      </c>
      <c r="N1803" s="32" t="str">
        <f t="shared" si="506"/>
        <v>12 RODA</v>
      </c>
      <c r="O1803" s="146">
        <v>0.45755787037037038</v>
      </c>
      <c r="P1803" s="65">
        <v>0.45755787037037038</v>
      </c>
      <c r="Q1803" s="65"/>
      <c r="R1803" s="66">
        <v>3</v>
      </c>
      <c r="S1803" s="66">
        <v>51140</v>
      </c>
      <c r="T1803" s="66">
        <v>19820</v>
      </c>
      <c r="U1803" s="67">
        <f t="shared" ref="U1803:U1866" si="516">(S1803-T1803)/1000</f>
        <v>31.32</v>
      </c>
      <c r="V1803" s="66">
        <f t="shared" si="507"/>
        <v>635075.64</v>
      </c>
      <c r="W1803" s="66" t="str">
        <f t="shared" si="508"/>
        <v>1 &gt; 4</v>
      </c>
      <c r="X1803" s="66">
        <f>A1803+SUMIFS(Presensi!F:F,Presensi!E:E,'Entry Data'!AP1803)</f>
        <v>1</v>
      </c>
      <c r="Y1803" s="66">
        <f>IFERROR(INDEX('Retasi Pricing'!F:F,MATCH('Entry Data'!AM1803,'Retasi Pricing'!E:E,0))*X1803,"")</f>
        <v>27500</v>
      </c>
      <c r="Z1803" s="62" t="s">
        <v>26</v>
      </c>
      <c r="AA1803" s="62" t="s">
        <v>27</v>
      </c>
      <c r="AB1803" s="32"/>
      <c r="AC1803" s="32" t="s">
        <v>281</v>
      </c>
      <c r="AD1803" s="32" t="str">
        <f t="shared" si="509"/>
        <v/>
      </c>
      <c r="AF1803" s="5" t="str">
        <f t="shared" si="510"/>
        <v>m.sainuddin kasim44195</v>
      </c>
      <c r="AG1803" s="5" t="str">
        <f t="shared" si="511"/>
        <v>BMJ 07444195UTARADAY</v>
      </c>
      <c r="AH1803" s="5" t="str">
        <f t="shared" si="512"/>
        <v>m.sainuddin kasim44195UTARADAY</v>
      </c>
      <c r="AI1803" s="5" t="str">
        <f t="shared" si="513"/>
        <v>BMJ 07444195DAY</v>
      </c>
      <c r="AJ1803" s="5" t="str">
        <f t="shared" si="514"/>
        <v>m.sainuddin kasim44195DAY</v>
      </c>
      <c r="AK1803" s="5" t="str">
        <f t="shared" si="515"/>
        <v>m.sainuddin kasimBMJ</v>
      </c>
      <c r="AL1803" s="5" t="str">
        <f t="shared" ref="AL1803:AL1866" si="517">Q1803&amp;R1803&amp;G1803</f>
        <v>3UTARA</v>
      </c>
      <c r="AM1803" s="5" t="str">
        <f t="shared" ref="AM1803:AM1863" si="518">W1803&amp;G1803&amp;N1803</f>
        <v>1 &gt; 4UTARA12 RODA</v>
      </c>
      <c r="AN1803" s="5" t="str">
        <f t="shared" ref="AN1803:AN1866" si="519">AC1803&amp;M1803&amp;W1803&amp;G1803&amp;N1803</f>
        <v>m.sainuddin kasimBMJ1 &gt; 4UTARA12 RODA</v>
      </c>
      <c r="AO1803" s="5" t="str">
        <f t="shared" ref="AO1803:AO1866" si="520">AC1803&amp;W1803&amp;G1803&amp;N1803</f>
        <v>m.sainuddin kasim1 &gt; 4UTARA12 RODA</v>
      </c>
      <c r="AP1803" s="5" t="str">
        <f t="shared" ref="AP1803:AP1866" si="521">C1803&amp;D1803</f>
        <v>44195DAY</v>
      </c>
    </row>
    <row r="1804" spans="1:42" x14ac:dyDescent="0.3">
      <c r="A1804" s="33">
        <v>1</v>
      </c>
      <c r="B1804" s="33"/>
      <c r="C1804" s="70">
        <v>44195</v>
      </c>
      <c r="D1804" s="71" t="s">
        <v>19</v>
      </c>
      <c r="E1804" s="70">
        <v>44195</v>
      </c>
      <c r="F1804" s="71">
        <v>5159732</v>
      </c>
      <c r="G1804" s="33" t="s">
        <v>20</v>
      </c>
      <c r="H1804" s="33" t="s">
        <v>21</v>
      </c>
      <c r="I1804" s="33" t="s">
        <v>45</v>
      </c>
      <c r="J1804" s="33" t="s">
        <v>46</v>
      </c>
      <c r="K1804" s="63" t="s">
        <v>85</v>
      </c>
      <c r="L1804" s="32" t="str">
        <f t="shared" si="504"/>
        <v>AXOR4843</v>
      </c>
      <c r="M1804" s="32" t="str">
        <f t="shared" si="505"/>
        <v>BMJ</v>
      </c>
      <c r="N1804" s="32" t="str">
        <f t="shared" si="506"/>
        <v>12 RODA</v>
      </c>
      <c r="O1804" s="146">
        <v>0.51515046296296296</v>
      </c>
      <c r="P1804" s="65">
        <v>0.51515046296296296</v>
      </c>
      <c r="Q1804" s="65"/>
      <c r="R1804" s="66">
        <v>4</v>
      </c>
      <c r="S1804" s="66">
        <v>50200</v>
      </c>
      <c r="T1804" s="66">
        <v>19820</v>
      </c>
      <c r="U1804" s="67">
        <f t="shared" si="516"/>
        <v>30.38</v>
      </c>
      <c r="V1804" s="66">
        <f t="shared" si="507"/>
        <v>616015.26</v>
      </c>
      <c r="W1804" s="66" t="str">
        <f t="shared" si="508"/>
        <v>1 &gt; 4</v>
      </c>
      <c r="X1804" s="66">
        <f>A1804+SUMIFS(Presensi!F:F,Presensi!E:E,'Entry Data'!AP1804)</f>
        <v>1</v>
      </c>
      <c r="Y1804" s="66">
        <f>IFERROR(INDEX('Retasi Pricing'!F:F,MATCH('Entry Data'!AM1804,'Retasi Pricing'!E:E,0))*X1804,"")</f>
        <v>27500</v>
      </c>
      <c r="Z1804" s="62" t="s">
        <v>26</v>
      </c>
      <c r="AA1804" s="62" t="s">
        <v>27</v>
      </c>
      <c r="AB1804" s="32"/>
      <c r="AC1804" s="32" t="s">
        <v>281</v>
      </c>
      <c r="AD1804" s="32" t="str">
        <f t="shared" si="509"/>
        <v/>
      </c>
      <c r="AF1804" s="5" t="str">
        <f t="shared" si="510"/>
        <v>m.sainuddin kasim44195</v>
      </c>
      <c r="AG1804" s="5" t="str">
        <f t="shared" si="511"/>
        <v>BMJ 07444195UTARADAY</v>
      </c>
      <c r="AH1804" s="5" t="str">
        <f t="shared" si="512"/>
        <v>m.sainuddin kasim44195UTARADAY</v>
      </c>
      <c r="AI1804" s="5" t="str">
        <f t="shared" si="513"/>
        <v>BMJ 07444195DAY</v>
      </c>
      <c r="AJ1804" s="5" t="str">
        <f t="shared" si="514"/>
        <v>m.sainuddin kasim44195DAY</v>
      </c>
      <c r="AK1804" s="5" t="str">
        <f t="shared" si="515"/>
        <v>m.sainuddin kasimBMJ</v>
      </c>
      <c r="AL1804" s="5" t="str">
        <f t="shared" si="517"/>
        <v>4UTARA</v>
      </c>
      <c r="AM1804" s="5" t="str">
        <f t="shared" si="518"/>
        <v>1 &gt; 4UTARA12 RODA</v>
      </c>
      <c r="AN1804" s="5" t="str">
        <f t="shared" si="519"/>
        <v>m.sainuddin kasimBMJ1 &gt; 4UTARA12 RODA</v>
      </c>
      <c r="AO1804" s="5" t="str">
        <f t="shared" si="520"/>
        <v>m.sainuddin kasim1 &gt; 4UTARA12 RODA</v>
      </c>
      <c r="AP1804" s="5" t="str">
        <f t="shared" si="521"/>
        <v>44195DAY</v>
      </c>
    </row>
    <row r="1805" spans="1:42" x14ac:dyDescent="0.3">
      <c r="A1805" s="33">
        <v>1</v>
      </c>
      <c r="B1805" s="33"/>
      <c r="C1805" s="70">
        <v>44195</v>
      </c>
      <c r="D1805" s="71" t="s">
        <v>19</v>
      </c>
      <c r="E1805" s="70">
        <v>44195</v>
      </c>
      <c r="F1805" s="71">
        <v>5159788</v>
      </c>
      <c r="G1805" s="33" t="s">
        <v>20</v>
      </c>
      <c r="H1805" s="33" t="s">
        <v>21</v>
      </c>
      <c r="I1805" s="33" t="s">
        <v>51</v>
      </c>
      <c r="J1805" s="33" t="s">
        <v>46</v>
      </c>
      <c r="K1805" s="63" t="s">
        <v>85</v>
      </c>
      <c r="L1805" s="32" t="str">
        <f t="shared" si="504"/>
        <v>AXOR4843</v>
      </c>
      <c r="M1805" s="32" t="str">
        <f t="shared" si="505"/>
        <v>BMJ</v>
      </c>
      <c r="N1805" s="32" t="str">
        <f t="shared" si="506"/>
        <v>12 RODA</v>
      </c>
      <c r="O1805" s="146">
        <v>0.56809027777777776</v>
      </c>
      <c r="P1805" s="65">
        <v>0.56809027777777776</v>
      </c>
      <c r="Q1805" s="65"/>
      <c r="R1805" s="66">
        <v>5</v>
      </c>
      <c r="S1805" s="66">
        <v>51280</v>
      </c>
      <c r="T1805" s="66">
        <v>19820</v>
      </c>
      <c r="U1805" s="67">
        <f t="shared" si="516"/>
        <v>31.46</v>
      </c>
      <c r="V1805" s="66">
        <f t="shared" si="507"/>
        <v>637914.41999999993</v>
      </c>
      <c r="W1805" s="66" t="str">
        <f t="shared" si="508"/>
        <v>&gt; 5</v>
      </c>
      <c r="X1805" s="66">
        <f>A1805+SUMIFS(Presensi!F:F,Presensi!E:E,'Entry Data'!AP1805)</f>
        <v>1</v>
      </c>
      <c r="Y1805" s="66">
        <f>IFERROR(INDEX('Retasi Pricing'!F:F,MATCH('Entry Data'!AM1805,'Retasi Pricing'!E:E,0))*X1805,"")</f>
        <v>31200</v>
      </c>
      <c r="Z1805" s="62" t="s">
        <v>26</v>
      </c>
      <c r="AA1805" s="62" t="s">
        <v>27</v>
      </c>
      <c r="AB1805" s="32"/>
      <c r="AC1805" s="32" t="s">
        <v>281</v>
      </c>
      <c r="AD1805" s="32" t="str">
        <f t="shared" si="509"/>
        <v/>
      </c>
      <c r="AF1805" s="5" t="str">
        <f t="shared" si="510"/>
        <v>m.sainuddin kasim44195</v>
      </c>
      <c r="AG1805" s="5" t="str">
        <f t="shared" si="511"/>
        <v>BMJ 07444195UTARADAY</v>
      </c>
      <c r="AH1805" s="5" t="str">
        <f t="shared" si="512"/>
        <v>m.sainuddin kasim44195UTARADAY</v>
      </c>
      <c r="AI1805" s="5" t="str">
        <f t="shared" si="513"/>
        <v>BMJ 07444195DAY</v>
      </c>
      <c r="AJ1805" s="5" t="str">
        <f t="shared" si="514"/>
        <v>m.sainuddin kasim44195DAY</v>
      </c>
      <c r="AK1805" s="5" t="str">
        <f t="shared" si="515"/>
        <v>m.sainuddin kasimBMJ</v>
      </c>
      <c r="AL1805" s="5" t="str">
        <f t="shared" si="517"/>
        <v>5UTARA</v>
      </c>
      <c r="AM1805" s="5" t="str">
        <f t="shared" si="518"/>
        <v>&gt; 5UTARA12 RODA</v>
      </c>
      <c r="AN1805" s="5" t="str">
        <f t="shared" si="519"/>
        <v>m.sainuddin kasimBMJ&gt; 5UTARA12 RODA</v>
      </c>
      <c r="AO1805" s="5" t="str">
        <f t="shared" si="520"/>
        <v>m.sainuddin kasim&gt; 5UTARA12 RODA</v>
      </c>
      <c r="AP1805" s="5" t="str">
        <f t="shared" si="521"/>
        <v>44195DAY</v>
      </c>
    </row>
    <row r="1806" spans="1:42" x14ac:dyDescent="0.3">
      <c r="A1806" s="33">
        <v>1</v>
      </c>
      <c r="B1806" s="33"/>
      <c r="C1806" s="70">
        <v>44195</v>
      </c>
      <c r="D1806" s="71" t="s">
        <v>19</v>
      </c>
      <c r="E1806" s="70">
        <v>44195</v>
      </c>
      <c r="F1806" s="71">
        <v>5159868</v>
      </c>
      <c r="G1806" s="33" t="s">
        <v>20</v>
      </c>
      <c r="H1806" s="33" t="s">
        <v>21</v>
      </c>
      <c r="I1806" s="33" t="s">
        <v>45</v>
      </c>
      <c r="J1806" s="33" t="s">
        <v>46</v>
      </c>
      <c r="K1806" s="63" t="s">
        <v>85</v>
      </c>
      <c r="L1806" s="32" t="str">
        <f t="shared" si="504"/>
        <v>AXOR4843</v>
      </c>
      <c r="M1806" s="32" t="str">
        <f t="shared" si="505"/>
        <v>BMJ</v>
      </c>
      <c r="N1806" s="32" t="str">
        <f t="shared" si="506"/>
        <v>12 RODA</v>
      </c>
      <c r="O1806" s="146">
        <v>0.62424768518518514</v>
      </c>
      <c r="P1806" s="65">
        <v>0.62424768518518514</v>
      </c>
      <c r="Q1806" s="65"/>
      <c r="R1806" s="66">
        <v>6</v>
      </c>
      <c r="S1806" s="66">
        <v>49200</v>
      </c>
      <c r="T1806" s="66">
        <v>19820</v>
      </c>
      <c r="U1806" s="67">
        <f t="shared" si="516"/>
        <v>29.38</v>
      </c>
      <c r="V1806" s="66">
        <f t="shared" si="507"/>
        <v>595738.26</v>
      </c>
      <c r="W1806" s="66" t="str">
        <f t="shared" si="508"/>
        <v>&gt; 6</v>
      </c>
      <c r="X1806" s="66">
        <f>A1806+SUMIFS(Presensi!F:F,Presensi!E:E,'Entry Data'!AP1806)</f>
        <v>1</v>
      </c>
      <c r="Y1806" s="66">
        <f>IFERROR(INDEX('Retasi Pricing'!F:F,MATCH('Entry Data'!AM1806,'Retasi Pricing'!E:E,0))*X1806,"")</f>
        <v>34450</v>
      </c>
      <c r="Z1806" s="62" t="s">
        <v>26</v>
      </c>
      <c r="AA1806" s="62" t="s">
        <v>27</v>
      </c>
      <c r="AB1806" s="32"/>
      <c r="AC1806" s="32" t="s">
        <v>281</v>
      </c>
      <c r="AD1806" s="32" t="str">
        <f t="shared" si="509"/>
        <v/>
      </c>
      <c r="AF1806" s="5" t="str">
        <f t="shared" si="510"/>
        <v>m.sainuddin kasim44195</v>
      </c>
      <c r="AG1806" s="5" t="str">
        <f t="shared" si="511"/>
        <v>BMJ 07444195UTARADAY</v>
      </c>
      <c r="AH1806" s="5" t="str">
        <f t="shared" si="512"/>
        <v>m.sainuddin kasim44195UTARADAY</v>
      </c>
      <c r="AI1806" s="5" t="str">
        <f t="shared" si="513"/>
        <v>BMJ 07444195DAY</v>
      </c>
      <c r="AJ1806" s="5" t="str">
        <f t="shared" si="514"/>
        <v>m.sainuddin kasim44195DAY</v>
      </c>
      <c r="AK1806" s="5" t="str">
        <f t="shared" si="515"/>
        <v>m.sainuddin kasimBMJ</v>
      </c>
      <c r="AL1806" s="5" t="str">
        <f t="shared" si="517"/>
        <v>6UTARA</v>
      </c>
      <c r="AM1806" s="5" t="str">
        <f t="shared" si="518"/>
        <v>&gt; 6UTARA12 RODA</v>
      </c>
      <c r="AN1806" s="5" t="str">
        <f t="shared" si="519"/>
        <v>m.sainuddin kasimBMJ&gt; 6UTARA12 RODA</v>
      </c>
      <c r="AO1806" s="5" t="str">
        <f t="shared" si="520"/>
        <v>m.sainuddin kasim&gt; 6UTARA12 RODA</v>
      </c>
      <c r="AP1806" s="5" t="str">
        <f t="shared" si="521"/>
        <v>44195DAY</v>
      </c>
    </row>
    <row r="1807" spans="1:42" x14ac:dyDescent="0.3">
      <c r="A1807" s="33">
        <v>1</v>
      </c>
      <c r="B1807" s="33"/>
      <c r="C1807" s="70">
        <v>44195</v>
      </c>
      <c r="D1807" s="71" t="s">
        <v>19</v>
      </c>
      <c r="E1807" s="70">
        <v>44195</v>
      </c>
      <c r="F1807" s="71">
        <v>5159954</v>
      </c>
      <c r="G1807" s="33" t="s">
        <v>20</v>
      </c>
      <c r="H1807" s="33" t="s">
        <v>21</v>
      </c>
      <c r="I1807" s="33" t="s">
        <v>45</v>
      </c>
      <c r="J1807" s="33" t="s">
        <v>46</v>
      </c>
      <c r="K1807" s="63" t="s">
        <v>85</v>
      </c>
      <c r="L1807" s="32" t="str">
        <f t="shared" si="504"/>
        <v>AXOR4843</v>
      </c>
      <c r="M1807" s="32" t="str">
        <f t="shared" si="505"/>
        <v>BMJ</v>
      </c>
      <c r="N1807" s="32" t="str">
        <f t="shared" si="506"/>
        <v>12 RODA</v>
      </c>
      <c r="O1807" s="146">
        <v>0.68190972222222224</v>
      </c>
      <c r="P1807" s="65">
        <v>0.68190972222222224</v>
      </c>
      <c r="Q1807" s="65"/>
      <c r="R1807" s="66">
        <v>7</v>
      </c>
      <c r="S1807" s="66">
        <v>52260</v>
      </c>
      <c r="T1807" s="66">
        <v>19820</v>
      </c>
      <c r="U1807" s="67">
        <f t="shared" si="516"/>
        <v>32.44</v>
      </c>
      <c r="V1807" s="66">
        <f t="shared" si="507"/>
        <v>657785.88</v>
      </c>
      <c r="W1807" s="66" t="str">
        <f t="shared" si="508"/>
        <v>7 &gt;</v>
      </c>
      <c r="X1807" s="66">
        <f>A1807+SUMIFS(Presensi!F:F,Presensi!E:E,'Entry Data'!AP1807)</f>
        <v>1</v>
      </c>
      <c r="Y1807" s="66">
        <f>IFERROR(INDEX('Retasi Pricing'!F:F,MATCH('Entry Data'!AM1807,'Retasi Pricing'!E:E,0))*X1807,"")</f>
        <v>42000</v>
      </c>
      <c r="Z1807" s="62" t="s">
        <v>26</v>
      </c>
      <c r="AA1807" s="62" t="s">
        <v>27</v>
      </c>
      <c r="AB1807" s="32"/>
      <c r="AC1807" s="32" t="s">
        <v>281</v>
      </c>
      <c r="AD1807" s="32" t="str">
        <f t="shared" si="509"/>
        <v/>
      </c>
      <c r="AF1807" s="5" t="str">
        <f t="shared" si="510"/>
        <v>m.sainuddin kasim44195</v>
      </c>
      <c r="AG1807" s="5" t="str">
        <f t="shared" si="511"/>
        <v>BMJ 07444195UTARADAY</v>
      </c>
      <c r="AH1807" s="5" t="str">
        <f t="shared" si="512"/>
        <v>m.sainuddin kasim44195UTARADAY</v>
      </c>
      <c r="AI1807" s="5" t="str">
        <f t="shared" si="513"/>
        <v>BMJ 07444195DAY</v>
      </c>
      <c r="AJ1807" s="5" t="str">
        <f t="shared" si="514"/>
        <v>m.sainuddin kasim44195DAY</v>
      </c>
      <c r="AK1807" s="5" t="str">
        <f t="shared" si="515"/>
        <v>m.sainuddin kasimBMJ</v>
      </c>
      <c r="AL1807" s="5" t="str">
        <f t="shared" si="517"/>
        <v>7UTARA</v>
      </c>
      <c r="AM1807" s="5" t="str">
        <f t="shared" si="518"/>
        <v>7 &gt;UTARA12 RODA</v>
      </c>
      <c r="AN1807" s="5" t="str">
        <f t="shared" si="519"/>
        <v>m.sainuddin kasimBMJ7 &gt;UTARA12 RODA</v>
      </c>
      <c r="AO1807" s="5" t="str">
        <f t="shared" si="520"/>
        <v>m.sainuddin kasim7 &gt;UTARA12 RODA</v>
      </c>
      <c r="AP1807" s="5" t="str">
        <f t="shared" si="521"/>
        <v>44195DAY</v>
      </c>
    </row>
    <row r="1808" spans="1:42" x14ac:dyDescent="0.3">
      <c r="A1808" s="33">
        <v>1</v>
      </c>
      <c r="B1808" s="33"/>
      <c r="C1808" s="70">
        <v>44195</v>
      </c>
      <c r="D1808" s="71" t="s">
        <v>19</v>
      </c>
      <c r="E1808" s="70">
        <v>44195</v>
      </c>
      <c r="F1808" s="71">
        <v>5160024</v>
      </c>
      <c r="G1808" s="33" t="s">
        <v>20</v>
      </c>
      <c r="H1808" s="33" t="s">
        <v>21</v>
      </c>
      <c r="I1808" s="33" t="s">
        <v>45</v>
      </c>
      <c r="J1808" s="33" t="s">
        <v>46</v>
      </c>
      <c r="K1808" s="63" t="s">
        <v>85</v>
      </c>
      <c r="L1808" s="32" t="str">
        <f t="shared" si="504"/>
        <v>AXOR4843</v>
      </c>
      <c r="M1808" s="32" t="str">
        <f t="shared" si="505"/>
        <v>BMJ</v>
      </c>
      <c r="N1808" s="32" t="str">
        <f t="shared" si="506"/>
        <v>12 RODA</v>
      </c>
      <c r="O1808" s="146">
        <v>0.73486111111111108</v>
      </c>
      <c r="P1808" s="65">
        <v>0.73486111111111108</v>
      </c>
      <c r="Q1808" s="65"/>
      <c r="R1808" s="66">
        <v>8</v>
      </c>
      <c r="S1808" s="66">
        <v>52560</v>
      </c>
      <c r="T1808" s="66">
        <v>19820</v>
      </c>
      <c r="U1808" s="67">
        <f t="shared" si="516"/>
        <v>32.74</v>
      </c>
      <c r="V1808" s="66">
        <f t="shared" si="507"/>
        <v>663868.9800000001</v>
      </c>
      <c r="W1808" s="66" t="str">
        <f t="shared" si="508"/>
        <v>7 &gt;</v>
      </c>
      <c r="X1808" s="66">
        <f>A1808+SUMIFS(Presensi!F:F,Presensi!E:E,'Entry Data'!AP1808)</f>
        <v>1</v>
      </c>
      <c r="Y1808" s="66">
        <f>IFERROR(INDEX('Retasi Pricing'!F:F,MATCH('Entry Data'!AM1808,'Retasi Pricing'!E:E,0))*X1808,"")</f>
        <v>42000</v>
      </c>
      <c r="Z1808" s="62" t="s">
        <v>26</v>
      </c>
      <c r="AA1808" s="62" t="s">
        <v>27</v>
      </c>
      <c r="AB1808" s="32"/>
      <c r="AC1808" s="32" t="s">
        <v>281</v>
      </c>
      <c r="AD1808" s="32" t="str">
        <f t="shared" si="509"/>
        <v/>
      </c>
      <c r="AF1808" s="5" t="str">
        <f t="shared" si="510"/>
        <v>m.sainuddin kasim44195</v>
      </c>
      <c r="AG1808" s="5" t="str">
        <f t="shared" si="511"/>
        <v>BMJ 07444195UTARADAY</v>
      </c>
      <c r="AH1808" s="5" t="str">
        <f t="shared" si="512"/>
        <v>m.sainuddin kasim44195UTARADAY</v>
      </c>
      <c r="AI1808" s="5" t="str">
        <f t="shared" si="513"/>
        <v>BMJ 07444195DAY</v>
      </c>
      <c r="AJ1808" s="5" t="str">
        <f t="shared" si="514"/>
        <v>m.sainuddin kasim44195DAY</v>
      </c>
      <c r="AK1808" s="5" t="str">
        <f t="shared" si="515"/>
        <v>m.sainuddin kasimBMJ</v>
      </c>
      <c r="AL1808" s="5" t="str">
        <f t="shared" si="517"/>
        <v>8UTARA</v>
      </c>
      <c r="AM1808" s="5" t="str">
        <f t="shared" si="518"/>
        <v>7 &gt;UTARA12 RODA</v>
      </c>
      <c r="AN1808" s="5" t="str">
        <f t="shared" si="519"/>
        <v>m.sainuddin kasimBMJ7 &gt;UTARA12 RODA</v>
      </c>
      <c r="AO1808" s="5" t="str">
        <f t="shared" si="520"/>
        <v>m.sainuddin kasim7 &gt;UTARA12 RODA</v>
      </c>
      <c r="AP1808" s="5" t="str">
        <f t="shared" si="521"/>
        <v>44195DAY</v>
      </c>
    </row>
    <row r="1809" spans="1:42" x14ac:dyDescent="0.3">
      <c r="A1809" s="33">
        <v>1</v>
      </c>
      <c r="B1809" s="33"/>
      <c r="C1809" s="70">
        <v>44195</v>
      </c>
      <c r="D1809" s="71" t="s">
        <v>87</v>
      </c>
      <c r="E1809" s="70">
        <v>44196</v>
      </c>
      <c r="F1809" s="71">
        <v>5160424</v>
      </c>
      <c r="G1809" s="33" t="s">
        <v>20</v>
      </c>
      <c r="H1809" s="33" t="s">
        <v>21</v>
      </c>
      <c r="I1809" s="33" t="s">
        <v>51</v>
      </c>
      <c r="J1809" s="33" t="s">
        <v>46</v>
      </c>
      <c r="K1809" s="63" t="s">
        <v>25</v>
      </c>
      <c r="L1809" s="32" t="str">
        <f t="shared" si="504"/>
        <v>CGE370</v>
      </c>
      <c r="M1809" s="32" t="str">
        <f t="shared" si="505"/>
        <v>BMJ II</v>
      </c>
      <c r="N1809" s="32" t="str">
        <f t="shared" si="506"/>
        <v>12 RODA</v>
      </c>
      <c r="O1809" s="146">
        <v>0.11605324074074075</v>
      </c>
      <c r="P1809" s="65">
        <v>0.11605324074074075</v>
      </c>
      <c r="Q1809" s="65"/>
      <c r="R1809" s="66">
        <v>3</v>
      </c>
      <c r="S1809" s="66">
        <v>47260</v>
      </c>
      <c r="T1809" s="66">
        <v>18800</v>
      </c>
      <c r="U1809" s="67">
        <f t="shared" si="516"/>
        <v>28.46</v>
      </c>
      <c r="V1809" s="66">
        <f t="shared" si="507"/>
        <v>577083.41999999993</v>
      </c>
      <c r="W1809" s="66" t="str">
        <f t="shared" si="508"/>
        <v>1 &gt; 4</v>
      </c>
      <c r="X1809" s="66">
        <f>A1809+SUMIFS(Presensi!F:F,Presensi!E:E,'Entry Data'!AP1809)</f>
        <v>1</v>
      </c>
      <c r="Y1809" s="66">
        <f>IFERROR(INDEX('Retasi Pricing'!F:F,MATCH('Entry Data'!AM1809,'Retasi Pricing'!E:E,0))*X1809,"")</f>
        <v>27500</v>
      </c>
      <c r="Z1809" s="62" t="s">
        <v>26</v>
      </c>
      <c r="AA1809" s="62" t="s">
        <v>27</v>
      </c>
      <c r="AB1809" s="32"/>
      <c r="AC1809" s="32" t="s">
        <v>218</v>
      </c>
      <c r="AD1809" s="32" t="str">
        <f t="shared" si="509"/>
        <v/>
      </c>
      <c r="AF1809" s="5" t="str">
        <f t="shared" si="510"/>
        <v>putut junaedi44195</v>
      </c>
      <c r="AG1809" s="5" t="str">
        <f t="shared" si="511"/>
        <v>BMJ 04044195UTARANIGHT</v>
      </c>
      <c r="AH1809" s="5" t="str">
        <f t="shared" si="512"/>
        <v>putut junaedi44195UTARANIGHT</v>
      </c>
      <c r="AI1809" s="5" t="str">
        <f t="shared" si="513"/>
        <v>BMJ 04044195NIGHT</v>
      </c>
      <c r="AJ1809" s="5" t="str">
        <f t="shared" si="514"/>
        <v>putut junaedi44195NIGHT</v>
      </c>
      <c r="AK1809" s="5" t="str">
        <f t="shared" si="515"/>
        <v>putut junaediBMJ II</v>
      </c>
      <c r="AL1809" s="5" t="str">
        <f t="shared" si="517"/>
        <v>3UTARA</v>
      </c>
      <c r="AM1809" s="5" t="str">
        <f t="shared" si="518"/>
        <v>1 &gt; 4UTARA12 RODA</v>
      </c>
      <c r="AN1809" s="5" t="str">
        <f t="shared" si="519"/>
        <v>putut junaediBMJ II1 &gt; 4UTARA12 RODA</v>
      </c>
      <c r="AO1809" s="5" t="str">
        <f t="shared" si="520"/>
        <v>putut junaedi1 &gt; 4UTARA12 RODA</v>
      </c>
      <c r="AP1809" s="5" t="str">
        <f t="shared" si="521"/>
        <v>44195NIGHT</v>
      </c>
    </row>
    <row r="1810" spans="1:42" x14ac:dyDescent="0.3">
      <c r="A1810" s="33">
        <v>1</v>
      </c>
      <c r="B1810" s="33"/>
      <c r="C1810" s="70">
        <v>44195</v>
      </c>
      <c r="D1810" s="71" t="s">
        <v>87</v>
      </c>
      <c r="E1810" s="70">
        <v>44195</v>
      </c>
      <c r="F1810" s="71">
        <v>5160213</v>
      </c>
      <c r="G1810" s="33" t="s">
        <v>20</v>
      </c>
      <c r="H1810" s="33" t="s">
        <v>21</v>
      </c>
      <c r="I1810" s="33" t="s">
        <v>51</v>
      </c>
      <c r="J1810" s="33" t="s">
        <v>46</v>
      </c>
      <c r="K1810" s="63" t="s">
        <v>25</v>
      </c>
      <c r="L1810" s="32" t="str">
        <f t="shared" si="504"/>
        <v>CGE370</v>
      </c>
      <c r="M1810" s="32" t="str">
        <f t="shared" si="505"/>
        <v>BMJ II</v>
      </c>
      <c r="N1810" s="32" t="str">
        <f t="shared" si="506"/>
        <v>12 RODA</v>
      </c>
      <c r="O1810" s="146">
        <v>0.91790509259259256</v>
      </c>
      <c r="P1810" s="65">
        <v>0.91790509259259256</v>
      </c>
      <c r="Q1810" s="65"/>
      <c r="R1810" s="66">
        <v>1</v>
      </c>
      <c r="S1810" s="66">
        <v>47000</v>
      </c>
      <c r="T1810" s="66">
        <v>18800</v>
      </c>
      <c r="U1810" s="67">
        <f t="shared" si="516"/>
        <v>28.2</v>
      </c>
      <c r="V1810" s="66">
        <f t="shared" si="507"/>
        <v>571811.4</v>
      </c>
      <c r="W1810" s="66" t="str">
        <f t="shared" si="508"/>
        <v>1 &gt; 4</v>
      </c>
      <c r="X1810" s="66">
        <f>A1810+SUMIFS(Presensi!F:F,Presensi!E:E,'Entry Data'!AP1810)</f>
        <v>1</v>
      </c>
      <c r="Y1810" s="66">
        <f>IFERROR(INDEX('Retasi Pricing'!F:F,MATCH('Entry Data'!AM1810,'Retasi Pricing'!E:E,0))*X1810,"")</f>
        <v>27500</v>
      </c>
      <c r="Z1810" s="62" t="s">
        <v>26</v>
      </c>
      <c r="AA1810" s="62" t="s">
        <v>27</v>
      </c>
      <c r="AB1810" s="32"/>
      <c r="AC1810" s="32" t="s">
        <v>218</v>
      </c>
      <c r="AD1810" s="32" t="str">
        <f t="shared" si="509"/>
        <v/>
      </c>
      <c r="AF1810" s="5" t="str">
        <f t="shared" si="510"/>
        <v>putut junaedi44195</v>
      </c>
      <c r="AG1810" s="5" t="str">
        <f t="shared" si="511"/>
        <v>BMJ 04044195UTARANIGHT</v>
      </c>
      <c r="AH1810" s="5" t="str">
        <f t="shared" si="512"/>
        <v>putut junaedi44195UTARANIGHT</v>
      </c>
      <c r="AI1810" s="5" t="str">
        <f t="shared" si="513"/>
        <v>BMJ 04044195NIGHT</v>
      </c>
      <c r="AJ1810" s="5" t="str">
        <f t="shared" si="514"/>
        <v>putut junaedi44195NIGHT</v>
      </c>
      <c r="AK1810" s="5" t="str">
        <f t="shared" si="515"/>
        <v>putut junaediBMJ II</v>
      </c>
      <c r="AL1810" s="5" t="str">
        <f t="shared" si="517"/>
        <v>1UTARA</v>
      </c>
      <c r="AM1810" s="5" t="str">
        <f t="shared" si="518"/>
        <v>1 &gt; 4UTARA12 RODA</v>
      </c>
      <c r="AN1810" s="5" t="str">
        <f t="shared" si="519"/>
        <v>putut junaediBMJ II1 &gt; 4UTARA12 RODA</v>
      </c>
      <c r="AO1810" s="5" t="str">
        <f t="shared" si="520"/>
        <v>putut junaedi1 &gt; 4UTARA12 RODA</v>
      </c>
      <c r="AP1810" s="5" t="str">
        <f t="shared" si="521"/>
        <v>44195NIGHT</v>
      </c>
    </row>
    <row r="1811" spans="1:42" x14ac:dyDescent="0.3">
      <c r="A1811" s="33">
        <v>1</v>
      </c>
      <c r="B1811" s="33"/>
      <c r="C1811" s="70">
        <v>44195</v>
      </c>
      <c r="D1811" s="71" t="s">
        <v>87</v>
      </c>
      <c r="E1811" s="70">
        <v>44195</v>
      </c>
      <c r="F1811" s="71">
        <v>5160288</v>
      </c>
      <c r="G1811" s="33" t="s">
        <v>20</v>
      </c>
      <c r="H1811" s="33" t="s">
        <v>21</v>
      </c>
      <c r="I1811" s="33" t="s">
        <v>51</v>
      </c>
      <c r="J1811" s="33" t="s">
        <v>46</v>
      </c>
      <c r="K1811" s="63" t="s">
        <v>25</v>
      </c>
      <c r="L1811" s="32" t="str">
        <f t="shared" si="504"/>
        <v>CGE370</v>
      </c>
      <c r="M1811" s="32" t="str">
        <f t="shared" si="505"/>
        <v>BMJ II</v>
      </c>
      <c r="N1811" s="32" t="str">
        <f t="shared" si="506"/>
        <v>12 RODA</v>
      </c>
      <c r="O1811" s="146">
        <v>0.97809027777777768</v>
      </c>
      <c r="P1811" s="65">
        <v>0.97809027777777768</v>
      </c>
      <c r="Q1811" s="65"/>
      <c r="R1811" s="66">
        <v>2</v>
      </c>
      <c r="S1811" s="66">
        <v>46100</v>
      </c>
      <c r="T1811" s="66">
        <v>18800</v>
      </c>
      <c r="U1811" s="67">
        <f t="shared" si="516"/>
        <v>27.3</v>
      </c>
      <c r="V1811" s="66">
        <f t="shared" si="507"/>
        <v>553562.1</v>
      </c>
      <c r="W1811" s="66" t="str">
        <f t="shared" si="508"/>
        <v>1 &gt; 4</v>
      </c>
      <c r="X1811" s="66">
        <f>A1811+SUMIFS(Presensi!F:F,Presensi!E:E,'Entry Data'!AP1811)</f>
        <v>1</v>
      </c>
      <c r="Y1811" s="66">
        <f>IFERROR(INDEX('Retasi Pricing'!F:F,MATCH('Entry Data'!AM1811,'Retasi Pricing'!E:E,0))*X1811,"")</f>
        <v>27500</v>
      </c>
      <c r="Z1811" s="62" t="s">
        <v>26</v>
      </c>
      <c r="AA1811" s="62" t="s">
        <v>27</v>
      </c>
      <c r="AB1811" s="32"/>
      <c r="AC1811" s="32" t="s">
        <v>218</v>
      </c>
      <c r="AD1811" s="32" t="str">
        <f t="shared" si="509"/>
        <v/>
      </c>
      <c r="AF1811" s="5" t="str">
        <f t="shared" si="510"/>
        <v>putut junaedi44195</v>
      </c>
      <c r="AG1811" s="5" t="str">
        <f t="shared" si="511"/>
        <v>BMJ 04044195UTARANIGHT</v>
      </c>
      <c r="AH1811" s="5" t="str">
        <f t="shared" si="512"/>
        <v>putut junaedi44195UTARANIGHT</v>
      </c>
      <c r="AI1811" s="5" t="str">
        <f t="shared" si="513"/>
        <v>BMJ 04044195NIGHT</v>
      </c>
      <c r="AJ1811" s="5" t="str">
        <f t="shared" si="514"/>
        <v>putut junaedi44195NIGHT</v>
      </c>
      <c r="AK1811" s="5" t="str">
        <f t="shared" si="515"/>
        <v>putut junaediBMJ II</v>
      </c>
      <c r="AL1811" s="5" t="str">
        <f t="shared" si="517"/>
        <v>2UTARA</v>
      </c>
      <c r="AM1811" s="5" t="str">
        <f t="shared" si="518"/>
        <v>1 &gt; 4UTARA12 RODA</v>
      </c>
      <c r="AN1811" s="5" t="str">
        <f t="shared" si="519"/>
        <v>putut junaediBMJ II1 &gt; 4UTARA12 RODA</v>
      </c>
      <c r="AO1811" s="5" t="str">
        <f t="shared" si="520"/>
        <v>putut junaedi1 &gt; 4UTARA12 RODA</v>
      </c>
      <c r="AP1811" s="5" t="str">
        <f t="shared" si="521"/>
        <v>44195NIGHT</v>
      </c>
    </row>
    <row r="1812" spans="1:42" x14ac:dyDescent="0.3">
      <c r="A1812" s="33">
        <v>1</v>
      </c>
      <c r="B1812" s="33"/>
      <c r="C1812" s="70">
        <v>44195</v>
      </c>
      <c r="D1812" s="71" t="s">
        <v>87</v>
      </c>
      <c r="E1812" s="70">
        <v>44196</v>
      </c>
      <c r="F1812" s="71">
        <v>5160321</v>
      </c>
      <c r="G1812" s="33" t="s">
        <v>20</v>
      </c>
      <c r="H1812" s="33" t="s">
        <v>21</v>
      </c>
      <c r="I1812" s="33" t="s">
        <v>51</v>
      </c>
      <c r="J1812" s="33" t="s">
        <v>46</v>
      </c>
      <c r="K1812" s="63" t="s">
        <v>126</v>
      </c>
      <c r="L1812" s="32" t="str">
        <f t="shared" si="504"/>
        <v>CGE370</v>
      </c>
      <c r="M1812" s="32" t="str">
        <f t="shared" si="505"/>
        <v>BMJ II</v>
      </c>
      <c r="N1812" s="32" t="str">
        <f t="shared" si="506"/>
        <v>12 RODA</v>
      </c>
      <c r="O1812" s="146">
        <v>4.8379629629629632E-3</v>
      </c>
      <c r="P1812" s="65">
        <v>4.8379629629629632E-3</v>
      </c>
      <c r="Q1812" s="65"/>
      <c r="R1812" s="66">
        <v>4</v>
      </c>
      <c r="S1812" s="66">
        <v>46860</v>
      </c>
      <c r="T1812" s="66">
        <v>16960</v>
      </c>
      <c r="U1812" s="67">
        <f t="shared" si="516"/>
        <v>29.9</v>
      </c>
      <c r="V1812" s="66">
        <f t="shared" si="507"/>
        <v>606282.29999999993</v>
      </c>
      <c r="W1812" s="66" t="str">
        <f t="shared" si="508"/>
        <v>1 &gt; 4</v>
      </c>
      <c r="X1812" s="66">
        <f>A1812+SUMIFS(Presensi!F:F,Presensi!E:E,'Entry Data'!AP1812)</f>
        <v>1</v>
      </c>
      <c r="Y1812" s="66">
        <f>IFERROR(INDEX('Retasi Pricing'!F:F,MATCH('Entry Data'!AM1812,'Retasi Pricing'!E:E,0))*X1812,"")</f>
        <v>27500</v>
      </c>
      <c r="Z1812" s="62" t="s">
        <v>26</v>
      </c>
      <c r="AA1812" s="62" t="s">
        <v>27</v>
      </c>
      <c r="AB1812" s="32"/>
      <c r="AC1812" s="32" t="s">
        <v>371</v>
      </c>
      <c r="AD1812" s="32" t="str">
        <f t="shared" si="509"/>
        <v/>
      </c>
      <c r="AF1812" s="5" t="str">
        <f t="shared" si="510"/>
        <v>Miftahul Amin44195</v>
      </c>
      <c r="AG1812" s="5" t="str">
        <f t="shared" si="511"/>
        <v>BMJ 04244195UTARANIGHT</v>
      </c>
      <c r="AH1812" s="5" t="str">
        <f t="shared" si="512"/>
        <v>Miftahul Amin44195UTARANIGHT</v>
      </c>
      <c r="AI1812" s="5" t="str">
        <f t="shared" si="513"/>
        <v>BMJ 04244195NIGHT</v>
      </c>
      <c r="AJ1812" s="5" t="str">
        <f t="shared" si="514"/>
        <v>Miftahul Amin44195NIGHT</v>
      </c>
      <c r="AK1812" s="5" t="str">
        <f t="shared" si="515"/>
        <v>Miftahul AminBMJ II</v>
      </c>
      <c r="AL1812" s="5" t="str">
        <f t="shared" si="517"/>
        <v>4UTARA</v>
      </c>
      <c r="AM1812" s="5" t="str">
        <f t="shared" si="518"/>
        <v>1 &gt; 4UTARA12 RODA</v>
      </c>
      <c r="AN1812" s="5" t="str">
        <f t="shared" si="519"/>
        <v>Miftahul AminBMJ II1 &gt; 4UTARA12 RODA</v>
      </c>
      <c r="AO1812" s="5" t="str">
        <f t="shared" si="520"/>
        <v>Miftahul Amin1 &gt; 4UTARA12 RODA</v>
      </c>
      <c r="AP1812" s="5" t="str">
        <f t="shared" si="521"/>
        <v>44195NIGHT</v>
      </c>
    </row>
    <row r="1813" spans="1:42" x14ac:dyDescent="0.3">
      <c r="A1813" s="33">
        <v>1</v>
      </c>
      <c r="B1813" s="33"/>
      <c r="C1813" s="70">
        <v>44195</v>
      </c>
      <c r="D1813" s="71" t="s">
        <v>87</v>
      </c>
      <c r="E1813" s="70">
        <v>44196</v>
      </c>
      <c r="F1813" s="71">
        <v>5160391</v>
      </c>
      <c r="G1813" s="33" t="s">
        <v>20</v>
      </c>
      <c r="H1813" s="33" t="s">
        <v>21</v>
      </c>
      <c r="I1813" s="33" t="s">
        <v>51</v>
      </c>
      <c r="J1813" s="33" t="s">
        <v>46</v>
      </c>
      <c r="K1813" s="63" t="s">
        <v>126</v>
      </c>
      <c r="L1813" s="32" t="str">
        <f t="shared" si="504"/>
        <v>CGE370</v>
      </c>
      <c r="M1813" s="32" t="str">
        <f t="shared" si="505"/>
        <v>BMJ II</v>
      </c>
      <c r="N1813" s="32" t="str">
        <f t="shared" si="506"/>
        <v>12 RODA</v>
      </c>
      <c r="O1813" s="146">
        <v>8.8275462962962958E-2</v>
      </c>
      <c r="P1813" s="65">
        <v>8.8275462962962958E-2</v>
      </c>
      <c r="Q1813" s="65"/>
      <c r="R1813" s="66">
        <v>5</v>
      </c>
      <c r="S1813" s="66">
        <v>47360</v>
      </c>
      <c r="T1813" s="66">
        <v>16960</v>
      </c>
      <c r="U1813" s="67">
        <f t="shared" si="516"/>
        <v>30.4</v>
      </c>
      <c r="V1813" s="66">
        <f t="shared" si="507"/>
        <v>616420.79999999993</v>
      </c>
      <c r="W1813" s="66" t="str">
        <f t="shared" si="508"/>
        <v>&gt; 5</v>
      </c>
      <c r="X1813" s="66">
        <f>A1813+SUMIFS(Presensi!F:F,Presensi!E:E,'Entry Data'!AP1813)</f>
        <v>1</v>
      </c>
      <c r="Y1813" s="66">
        <f>IFERROR(INDEX('Retasi Pricing'!F:F,MATCH('Entry Data'!AM1813,'Retasi Pricing'!E:E,0))*X1813,"")</f>
        <v>31200</v>
      </c>
      <c r="Z1813" s="62" t="s">
        <v>26</v>
      </c>
      <c r="AA1813" s="62" t="s">
        <v>27</v>
      </c>
      <c r="AB1813" s="32"/>
      <c r="AC1813" s="32" t="s">
        <v>371</v>
      </c>
      <c r="AD1813" s="32" t="str">
        <f t="shared" si="509"/>
        <v/>
      </c>
      <c r="AF1813" s="5" t="str">
        <f t="shared" si="510"/>
        <v>Miftahul Amin44195</v>
      </c>
      <c r="AG1813" s="5" t="str">
        <f t="shared" si="511"/>
        <v>BMJ 04244195UTARANIGHT</v>
      </c>
      <c r="AH1813" s="5" t="str">
        <f t="shared" si="512"/>
        <v>Miftahul Amin44195UTARANIGHT</v>
      </c>
      <c r="AI1813" s="5" t="str">
        <f t="shared" si="513"/>
        <v>BMJ 04244195NIGHT</v>
      </c>
      <c r="AJ1813" s="5" t="str">
        <f t="shared" si="514"/>
        <v>Miftahul Amin44195NIGHT</v>
      </c>
      <c r="AK1813" s="5" t="str">
        <f t="shared" si="515"/>
        <v>Miftahul AminBMJ II</v>
      </c>
      <c r="AL1813" s="5" t="str">
        <f t="shared" si="517"/>
        <v>5UTARA</v>
      </c>
      <c r="AM1813" s="5" t="str">
        <f t="shared" si="518"/>
        <v>&gt; 5UTARA12 RODA</v>
      </c>
      <c r="AN1813" s="5" t="str">
        <f t="shared" si="519"/>
        <v>Miftahul AminBMJ II&gt; 5UTARA12 RODA</v>
      </c>
      <c r="AO1813" s="5" t="str">
        <f t="shared" si="520"/>
        <v>Miftahul Amin&gt; 5UTARA12 RODA</v>
      </c>
      <c r="AP1813" s="5" t="str">
        <f t="shared" si="521"/>
        <v>44195NIGHT</v>
      </c>
    </row>
    <row r="1814" spans="1:42" x14ac:dyDescent="0.3">
      <c r="A1814" s="33">
        <v>1</v>
      </c>
      <c r="B1814" s="33"/>
      <c r="C1814" s="70">
        <v>44195</v>
      </c>
      <c r="D1814" s="71" t="s">
        <v>87</v>
      </c>
      <c r="E1814" s="70">
        <v>44196</v>
      </c>
      <c r="F1814" s="71">
        <v>5160479</v>
      </c>
      <c r="G1814" s="33" t="s">
        <v>20</v>
      </c>
      <c r="H1814" s="33" t="s">
        <v>21</v>
      </c>
      <c r="I1814" s="33" t="s">
        <v>51</v>
      </c>
      <c r="J1814" s="33" t="s">
        <v>46</v>
      </c>
      <c r="K1814" s="63" t="s">
        <v>126</v>
      </c>
      <c r="L1814" s="32" t="str">
        <f t="shared" si="504"/>
        <v>CGE370</v>
      </c>
      <c r="M1814" s="32" t="str">
        <f t="shared" si="505"/>
        <v>BMJ II</v>
      </c>
      <c r="N1814" s="32" t="str">
        <f t="shared" si="506"/>
        <v>12 RODA</v>
      </c>
      <c r="O1814" s="146">
        <v>0.18929398148148149</v>
      </c>
      <c r="P1814" s="65">
        <v>0.18929398148148149</v>
      </c>
      <c r="Q1814" s="65"/>
      <c r="R1814" s="66">
        <v>6</v>
      </c>
      <c r="S1814" s="66">
        <v>44700</v>
      </c>
      <c r="T1814" s="66">
        <v>16960</v>
      </c>
      <c r="U1814" s="67">
        <f t="shared" si="516"/>
        <v>27.74</v>
      </c>
      <c r="V1814" s="66">
        <f t="shared" si="507"/>
        <v>562483.98</v>
      </c>
      <c r="W1814" s="66" t="str">
        <f t="shared" si="508"/>
        <v>&gt; 6</v>
      </c>
      <c r="X1814" s="66">
        <f>A1814+SUMIFS(Presensi!F:F,Presensi!E:E,'Entry Data'!AP1814)</f>
        <v>1</v>
      </c>
      <c r="Y1814" s="66">
        <f>IFERROR(INDEX('Retasi Pricing'!F:F,MATCH('Entry Data'!AM1814,'Retasi Pricing'!E:E,0))*X1814,"")</f>
        <v>34450</v>
      </c>
      <c r="Z1814" s="62" t="s">
        <v>26</v>
      </c>
      <c r="AA1814" s="62" t="s">
        <v>27</v>
      </c>
      <c r="AB1814" s="32"/>
      <c r="AC1814" s="32" t="s">
        <v>371</v>
      </c>
      <c r="AD1814" s="32" t="str">
        <f t="shared" si="509"/>
        <v/>
      </c>
      <c r="AF1814" s="5" t="str">
        <f t="shared" si="510"/>
        <v>Miftahul Amin44195</v>
      </c>
      <c r="AG1814" s="5" t="str">
        <f t="shared" si="511"/>
        <v>BMJ 04244195UTARANIGHT</v>
      </c>
      <c r="AH1814" s="5" t="str">
        <f t="shared" si="512"/>
        <v>Miftahul Amin44195UTARANIGHT</v>
      </c>
      <c r="AI1814" s="5" t="str">
        <f t="shared" si="513"/>
        <v>BMJ 04244195NIGHT</v>
      </c>
      <c r="AJ1814" s="5" t="str">
        <f t="shared" si="514"/>
        <v>Miftahul Amin44195NIGHT</v>
      </c>
      <c r="AK1814" s="5" t="str">
        <f t="shared" si="515"/>
        <v>Miftahul AminBMJ II</v>
      </c>
      <c r="AL1814" s="5" t="str">
        <f t="shared" si="517"/>
        <v>6UTARA</v>
      </c>
      <c r="AM1814" s="5" t="str">
        <f t="shared" si="518"/>
        <v>&gt; 6UTARA12 RODA</v>
      </c>
      <c r="AN1814" s="5" t="str">
        <f t="shared" si="519"/>
        <v>Miftahul AminBMJ II&gt; 6UTARA12 RODA</v>
      </c>
      <c r="AO1814" s="5" t="str">
        <f t="shared" si="520"/>
        <v>Miftahul Amin&gt; 6UTARA12 RODA</v>
      </c>
      <c r="AP1814" s="5" t="str">
        <f t="shared" si="521"/>
        <v>44195NIGHT</v>
      </c>
    </row>
    <row r="1815" spans="1:42" x14ac:dyDescent="0.3">
      <c r="A1815" s="33">
        <v>1</v>
      </c>
      <c r="B1815" s="33"/>
      <c r="C1815" s="70">
        <v>44195</v>
      </c>
      <c r="D1815" s="71" t="s">
        <v>87</v>
      </c>
      <c r="E1815" s="70">
        <v>44196</v>
      </c>
      <c r="F1815" s="71">
        <v>5160509</v>
      </c>
      <c r="G1815" s="33" t="s">
        <v>20</v>
      </c>
      <c r="H1815" s="33" t="s">
        <v>21</v>
      </c>
      <c r="I1815" s="33" t="s">
        <v>51</v>
      </c>
      <c r="J1815" s="33" t="s">
        <v>46</v>
      </c>
      <c r="K1815" s="63" t="s">
        <v>126</v>
      </c>
      <c r="L1815" s="32" t="str">
        <f t="shared" si="504"/>
        <v>CGE370</v>
      </c>
      <c r="M1815" s="32" t="str">
        <f t="shared" si="505"/>
        <v>BMJ II</v>
      </c>
      <c r="N1815" s="32" t="str">
        <f t="shared" si="506"/>
        <v>12 RODA</v>
      </c>
      <c r="O1815" s="146">
        <v>0.25261574074074072</v>
      </c>
      <c r="P1815" s="65">
        <v>0.25261574074074072</v>
      </c>
      <c r="Q1815" s="65"/>
      <c r="R1815" s="66">
        <v>7</v>
      </c>
      <c r="S1815" s="66">
        <v>46000</v>
      </c>
      <c r="T1815" s="66">
        <v>16960</v>
      </c>
      <c r="U1815" s="67">
        <f t="shared" si="516"/>
        <v>29.04</v>
      </c>
      <c r="V1815" s="66">
        <f t="shared" si="507"/>
        <v>588844.08000000007</v>
      </c>
      <c r="W1815" s="66" t="str">
        <f t="shared" si="508"/>
        <v>7 &gt;</v>
      </c>
      <c r="X1815" s="66">
        <f>A1815+SUMIFS(Presensi!F:F,Presensi!E:E,'Entry Data'!AP1815)</f>
        <v>1</v>
      </c>
      <c r="Y1815" s="66">
        <f>IFERROR(INDEX('Retasi Pricing'!F:F,MATCH('Entry Data'!AM1815,'Retasi Pricing'!E:E,0))*X1815,"")</f>
        <v>42000</v>
      </c>
      <c r="Z1815" s="62" t="s">
        <v>26</v>
      </c>
      <c r="AA1815" s="62" t="s">
        <v>27</v>
      </c>
      <c r="AB1815" s="32"/>
      <c r="AC1815" s="32" t="s">
        <v>371</v>
      </c>
      <c r="AD1815" s="32" t="str">
        <f t="shared" si="509"/>
        <v/>
      </c>
      <c r="AF1815" s="5" t="str">
        <f t="shared" si="510"/>
        <v>Miftahul Amin44195</v>
      </c>
      <c r="AG1815" s="5" t="str">
        <f t="shared" si="511"/>
        <v>BMJ 04244195UTARANIGHT</v>
      </c>
      <c r="AH1815" s="5" t="str">
        <f t="shared" si="512"/>
        <v>Miftahul Amin44195UTARANIGHT</v>
      </c>
      <c r="AI1815" s="5" t="str">
        <f t="shared" si="513"/>
        <v>BMJ 04244195NIGHT</v>
      </c>
      <c r="AJ1815" s="5" t="str">
        <f t="shared" si="514"/>
        <v>Miftahul Amin44195NIGHT</v>
      </c>
      <c r="AK1815" s="5" t="str">
        <f t="shared" si="515"/>
        <v>Miftahul AminBMJ II</v>
      </c>
      <c r="AL1815" s="5" t="str">
        <f t="shared" si="517"/>
        <v>7UTARA</v>
      </c>
      <c r="AM1815" s="5" t="str">
        <f t="shared" si="518"/>
        <v>7 &gt;UTARA12 RODA</v>
      </c>
      <c r="AN1815" s="5" t="str">
        <f t="shared" si="519"/>
        <v>Miftahul AminBMJ II7 &gt;UTARA12 RODA</v>
      </c>
      <c r="AO1815" s="5" t="str">
        <f t="shared" si="520"/>
        <v>Miftahul Amin7 &gt;UTARA12 RODA</v>
      </c>
      <c r="AP1815" s="5" t="str">
        <f t="shared" si="521"/>
        <v>44195NIGHT</v>
      </c>
    </row>
    <row r="1816" spans="1:42" x14ac:dyDescent="0.3">
      <c r="A1816" s="33">
        <v>1</v>
      </c>
      <c r="B1816" s="33"/>
      <c r="C1816" s="70">
        <v>44195</v>
      </c>
      <c r="D1816" s="71" t="s">
        <v>87</v>
      </c>
      <c r="E1816" s="70">
        <v>44195</v>
      </c>
      <c r="F1816" s="71">
        <v>5160108</v>
      </c>
      <c r="G1816" s="33" t="s">
        <v>20</v>
      </c>
      <c r="H1816" s="33" t="s">
        <v>21</v>
      </c>
      <c r="I1816" s="33" t="s">
        <v>51</v>
      </c>
      <c r="J1816" s="33" t="s">
        <v>46</v>
      </c>
      <c r="K1816" s="63" t="s">
        <v>126</v>
      </c>
      <c r="L1816" s="32" t="str">
        <f t="shared" si="504"/>
        <v>CGE370</v>
      </c>
      <c r="M1816" s="32" t="str">
        <f t="shared" si="505"/>
        <v>BMJ II</v>
      </c>
      <c r="N1816" s="32" t="str">
        <f t="shared" si="506"/>
        <v>12 RODA</v>
      </c>
      <c r="O1816" s="146">
        <v>0.83400462962962962</v>
      </c>
      <c r="P1816" s="65">
        <v>0.83400462962962962</v>
      </c>
      <c r="Q1816" s="65"/>
      <c r="R1816" s="66">
        <v>1</v>
      </c>
      <c r="S1816" s="66">
        <v>45960</v>
      </c>
      <c r="T1816" s="66">
        <v>16960</v>
      </c>
      <c r="U1816" s="67">
        <f t="shared" si="516"/>
        <v>29</v>
      </c>
      <c r="V1816" s="66">
        <f t="shared" si="507"/>
        <v>588033</v>
      </c>
      <c r="W1816" s="66" t="str">
        <f t="shared" si="508"/>
        <v>1 &gt; 4</v>
      </c>
      <c r="X1816" s="66">
        <f>A1816+SUMIFS(Presensi!F:F,Presensi!E:E,'Entry Data'!AP1816)</f>
        <v>1</v>
      </c>
      <c r="Y1816" s="66">
        <f>IFERROR(INDEX('Retasi Pricing'!F:F,MATCH('Entry Data'!AM1816,'Retasi Pricing'!E:E,0))*X1816,"")</f>
        <v>27500</v>
      </c>
      <c r="Z1816" s="62" t="s">
        <v>26</v>
      </c>
      <c r="AA1816" s="62" t="s">
        <v>27</v>
      </c>
      <c r="AB1816" s="32"/>
      <c r="AC1816" s="32" t="s">
        <v>371</v>
      </c>
      <c r="AD1816" s="32" t="str">
        <f t="shared" si="509"/>
        <v/>
      </c>
      <c r="AF1816" s="5" t="str">
        <f t="shared" si="510"/>
        <v>Miftahul Amin44195</v>
      </c>
      <c r="AG1816" s="5" t="str">
        <f t="shared" si="511"/>
        <v>BMJ 04244195UTARANIGHT</v>
      </c>
      <c r="AH1816" s="5" t="str">
        <f t="shared" si="512"/>
        <v>Miftahul Amin44195UTARANIGHT</v>
      </c>
      <c r="AI1816" s="5" t="str">
        <f t="shared" si="513"/>
        <v>BMJ 04244195NIGHT</v>
      </c>
      <c r="AJ1816" s="5" t="str">
        <f t="shared" si="514"/>
        <v>Miftahul Amin44195NIGHT</v>
      </c>
      <c r="AK1816" s="5" t="str">
        <f t="shared" si="515"/>
        <v>Miftahul AminBMJ II</v>
      </c>
      <c r="AL1816" s="5" t="str">
        <f t="shared" si="517"/>
        <v>1UTARA</v>
      </c>
      <c r="AM1816" s="5" t="str">
        <f t="shared" si="518"/>
        <v>1 &gt; 4UTARA12 RODA</v>
      </c>
      <c r="AN1816" s="5" t="str">
        <f t="shared" si="519"/>
        <v>Miftahul AminBMJ II1 &gt; 4UTARA12 RODA</v>
      </c>
      <c r="AO1816" s="5" t="str">
        <f t="shared" si="520"/>
        <v>Miftahul Amin1 &gt; 4UTARA12 RODA</v>
      </c>
      <c r="AP1816" s="5" t="str">
        <f t="shared" si="521"/>
        <v>44195NIGHT</v>
      </c>
    </row>
    <row r="1817" spans="1:42" x14ac:dyDescent="0.3">
      <c r="A1817" s="33">
        <v>1</v>
      </c>
      <c r="B1817" s="33"/>
      <c r="C1817" s="70">
        <v>44195</v>
      </c>
      <c r="D1817" s="71" t="s">
        <v>87</v>
      </c>
      <c r="E1817" s="70">
        <v>44195</v>
      </c>
      <c r="F1817" s="71">
        <v>5160188</v>
      </c>
      <c r="G1817" s="33" t="s">
        <v>20</v>
      </c>
      <c r="H1817" s="33" t="s">
        <v>21</v>
      </c>
      <c r="I1817" s="33" t="s">
        <v>45</v>
      </c>
      <c r="J1817" s="33" t="s">
        <v>46</v>
      </c>
      <c r="K1817" s="63" t="s">
        <v>126</v>
      </c>
      <c r="L1817" s="32" t="str">
        <f t="shared" si="504"/>
        <v>CGE370</v>
      </c>
      <c r="M1817" s="32" t="str">
        <f t="shared" si="505"/>
        <v>BMJ II</v>
      </c>
      <c r="N1817" s="32" t="str">
        <f t="shared" si="506"/>
        <v>12 RODA</v>
      </c>
      <c r="O1817" s="146">
        <v>0.89543981481481483</v>
      </c>
      <c r="P1817" s="65">
        <v>0.89543981481481483</v>
      </c>
      <c r="Q1817" s="65"/>
      <c r="R1817" s="66">
        <v>2</v>
      </c>
      <c r="S1817" s="66">
        <v>45140</v>
      </c>
      <c r="T1817" s="66">
        <v>16960</v>
      </c>
      <c r="U1817" s="67">
        <f t="shared" si="516"/>
        <v>28.18</v>
      </c>
      <c r="V1817" s="66">
        <f t="shared" si="507"/>
        <v>571405.86</v>
      </c>
      <c r="W1817" s="66" t="str">
        <f t="shared" si="508"/>
        <v>1 &gt; 4</v>
      </c>
      <c r="X1817" s="66">
        <f>A1817+SUMIFS(Presensi!F:F,Presensi!E:E,'Entry Data'!AP1817)</f>
        <v>1</v>
      </c>
      <c r="Y1817" s="66">
        <f>IFERROR(INDEX('Retasi Pricing'!F:F,MATCH('Entry Data'!AM1817,'Retasi Pricing'!E:E,0))*X1817,"")</f>
        <v>27500</v>
      </c>
      <c r="Z1817" s="62" t="s">
        <v>26</v>
      </c>
      <c r="AA1817" s="62" t="s">
        <v>27</v>
      </c>
      <c r="AB1817" s="32"/>
      <c r="AC1817" s="32" t="s">
        <v>371</v>
      </c>
      <c r="AD1817" s="32" t="str">
        <f t="shared" si="509"/>
        <v/>
      </c>
      <c r="AF1817" s="5" t="str">
        <f t="shared" si="510"/>
        <v>Miftahul Amin44195</v>
      </c>
      <c r="AG1817" s="5" t="str">
        <f t="shared" si="511"/>
        <v>BMJ 04244195UTARANIGHT</v>
      </c>
      <c r="AH1817" s="5" t="str">
        <f t="shared" si="512"/>
        <v>Miftahul Amin44195UTARANIGHT</v>
      </c>
      <c r="AI1817" s="5" t="str">
        <f t="shared" si="513"/>
        <v>BMJ 04244195NIGHT</v>
      </c>
      <c r="AJ1817" s="5" t="str">
        <f t="shared" si="514"/>
        <v>Miftahul Amin44195NIGHT</v>
      </c>
      <c r="AK1817" s="5" t="str">
        <f t="shared" si="515"/>
        <v>Miftahul AminBMJ II</v>
      </c>
      <c r="AL1817" s="5" t="str">
        <f t="shared" si="517"/>
        <v>2UTARA</v>
      </c>
      <c r="AM1817" s="5" t="str">
        <f t="shared" si="518"/>
        <v>1 &gt; 4UTARA12 RODA</v>
      </c>
      <c r="AN1817" s="5" t="str">
        <f t="shared" si="519"/>
        <v>Miftahul AminBMJ II1 &gt; 4UTARA12 RODA</v>
      </c>
      <c r="AO1817" s="5" t="str">
        <f t="shared" si="520"/>
        <v>Miftahul Amin1 &gt; 4UTARA12 RODA</v>
      </c>
      <c r="AP1817" s="5" t="str">
        <f t="shared" si="521"/>
        <v>44195NIGHT</v>
      </c>
    </row>
    <row r="1818" spans="1:42" x14ac:dyDescent="0.3">
      <c r="A1818" s="33">
        <v>1</v>
      </c>
      <c r="B1818" s="33"/>
      <c r="C1818" s="70">
        <v>44195</v>
      </c>
      <c r="D1818" s="71" t="s">
        <v>87</v>
      </c>
      <c r="E1818" s="70">
        <v>44195</v>
      </c>
      <c r="F1818" s="71">
        <v>5160253</v>
      </c>
      <c r="G1818" s="33" t="s">
        <v>20</v>
      </c>
      <c r="H1818" s="33" t="s">
        <v>21</v>
      </c>
      <c r="I1818" s="33" t="s">
        <v>51</v>
      </c>
      <c r="J1818" s="33" t="s">
        <v>46</v>
      </c>
      <c r="K1818" s="63" t="s">
        <v>126</v>
      </c>
      <c r="L1818" s="32" t="str">
        <f t="shared" si="504"/>
        <v>CGE370</v>
      </c>
      <c r="M1818" s="32" t="str">
        <f t="shared" si="505"/>
        <v>BMJ II</v>
      </c>
      <c r="N1818" s="32" t="str">
        <f t="shared" si="506"/>
        <v>12 RODA</v>
      </c>
      <c r="O1818" s="146">
        <v>0.9497106481481481</v>
      </c>
      <c r="P1818" s="65">
        <v>0.9497106481481481</v>
      </c>
      <c r="Q1818" s="65"/>
      <c r="R1818" s="66">
        <v>3</v>
      </c>
      <c r="S1818" s="66">
        <v>45640</v>
      </c>
      <c r="T1818" s="66">
        <v>16960</v>
      </c>
      <c r="U1818" s="67">
        <f t="shared" si="516"/>
        <v>28.68</v>
      </c>
      <c r="V1818" s="66">
        <f t="shared" si="507"/>
        <v>581544.36</v>
      </c>
      <c r="W1818" s="66" t="str">
        <f t="shared" si="508"/>
        <v>1 &gt; 4</v>
      </c>
      <c r="X1818" s="66">
        <f>A1818+SUMIFS(Presensi!F:F,Presensi!E:E,'Entry Data'!AP1818)</f>
        <v>1</v>
      </c>
      <c r="Y1818" s="66">
        <f>IFERROR(INDEX('Retasi Pricing'!F:F,MATCH('Entry Data'!AM1818,'Retasi Pricing'!E:E,0))*X1818,"")</f>
        <v>27500</v>
      </c>
      <c r="Z1818" s="62" t="s">
        <v>26</v>
      </c>
      <c r="AA1818" s="62" t="s">
        <v>27</v>
      </c>
      <c r="AB1818" s="32"/>
      <c r="AC1818" s="32" t="s">
        <v>371</v>
      </c>
      <c r="AD1818" s="32" t="str">
        <f t="shared" si="509"/>
        <v/>
      </c>
      <c r="AF1818" s="5" t="str">
        <f t="shared" si="510"/>
        <v>Miftahul Amin44195</v>
      </c>
      <c r="AG1818" s="5" t="str">
        <f t="shared" si="511"/>
        <v>BMJ 04244195UTARANIGHT</v>
      </c>
      <c r="AH1818" s="5" t="str">
        <f t="shared" si="512"/>
        <v>Miftahul Amin44195UTARANIGHT</v>
      </c>
      <c r="AI1818" s="5" t="str">
        <f t="shared" si="513"/>
        <v>BMJ 04244195NIGHT</v>
      </c>
      <c r="AJ1818" s="5" t="str">
        <f t="shared" si="514"/>
        <v>Miftahul Amin44195NIGHT</v>
      </c>
      <c r="AK1818" s="5" t="str">
        <f t="shared" si="515"/>
        <v>Miftahul AminBMJ II</v>
      </c>
      <c r="AL1818" s="5" t="str">
        <f t="shared" si="517"/>
        <v>3UTARA</v>
      </c>
      <c r="AM1818" s="5" t="str">
        <f t="shared" si="518"/>
        <v>1 &gt; 4UTARA12 RODA</v>
      </c>
      <c r="AN1818" s="5" t="str">
        <f t="shared" si="519"/>
        <v>Miftahul AminBMJ II1 &gt; 4UTARA12 RODA</v>
      </c>
      <c r="AO1818" s="5" t="str">
        <f t="shared" si="520"/>
        <v>Miftahul Amin1 &gt; 4UTARA12 RODA</v>
      </c>
      <c r="AP1818" s="5" t="str">
        <f t="shared" si="521"/>
        <v>44195NIGHT</v>
      </c>
    </row>
    <row r="1819" spans="1:42" x14ac:dyDescent="0.3">
      <c r="A1819" s="33">
        <v>1</v>
      </c>
      <c r="B1819" s="33"/>
      <c r="C1819" s="70">
        <v>44195</v>
      </c>
      <c r="D1819" s="71" t="s">
        <v>87</v>
      </c>
      <c r="E1819" s="70">
        <v>44196</v>
      </c>
      <c r="F1819" s="71">
        <v>5160327</v>
      </c>
      <c r="G1819" s="33" t="s">
        <v>20</v>
      </c>
      <c r="H1819" s="33" t="s">
        <v>21</v>
      </c>
      <c r="I1819" s="33" t="s">
        <v>51</v>
      </c>
      <c r="J1819" s="33" t="s">
        <v>46</v>
      </c>
      <c r="K1819" s="63" t="s">
        <v>33</v>
      </c>
      <c r="L1819" s="32" t="str">
        <f t="shared" si="504"/>
        <v>CGE370</v>
      </c>
      <c r="M1819" s="32" t="str">
        <f t="shared" si="505"/>
        <v>BMJ II</v>
      </c>
      <c r="N1819" s="32" t="str">
        <f t="shared" si="506"/>
        <v>12 RODA</v>
      </c>
      <c r="O1819" s="146">
        <v>8.1365740740740738E-3</v>
      </c>
      <c r="P1819" s="65">
        <v>8.1365740740740738E-3</v>
      </c>
      <c r="Q1819" s="65"/>
      <c r="R1819" s="66">
        <v>3</v>
      </c>
      <c r="S1819" s="66">
        <v>46640</v>
      </c>
      <c r="T1819" s="66">
        <v>17120</v>
      </c>
      <c r="U1819" s="67">
        <f t="shared" si="516"/>
        <v>29.52</v>
      </c>
      <c r="V1819" s="66">
        <f t="shared" si="507"/>
        <v>598577.04</v>
      </c>
      <c r="W1819" s="66" t="str">
        <f t="shared" si="508"/>
        <v>1 &gt; 4</v>
      </c>
      <c r="X1819" s="66">
        <f>A1819+SUMIFS(Presensi!F:F,Presensi!E:E,'Entry Data'!AP1819)</f>
        <v>1</v>
      </c>
      <c r="Y1819" s="66">
        <f>IFERROR(INDEX('Retasi Pricing'!F:F,MATCH('Entry Data'!AM1819,'Retasi Pricing'!E:E,0))*X1819,"")</f>
        <v>27500</v>
      </c>
      <c r="Z1819" s="62" t="s">
        <v>26</v>
      </c>
      <c r="AA1819" s="62" t="s">
        <v>27</v>
      </c>
      <c r="AB1819" s="32"/>
      <c r="AC1819" s="32" t="s">
        <v>177</v>
      </c>
      <c r="AD1819" s="32" t="str">
        <f t="shared" si="509"/>
        <v/>
      </c>
      <c r="AF1819" s="5" t="str">
        <f t="shared" si="510"/>
        <v>herman as44195</v>
      </c>
      <c r="AG1819" s="5" t="str">
        <f t="shared" si="511"/>
        <v>BMJ 04344195UTARANIGHT</v>
      </c>
      <c r="AH1819" s="5" t="str">
        <f t="shared" si="512"/>
        <v>herman as44195UTARANIGHT</v>
      </c>
      <c r="AI1819" s="5" t="str">
        <f t="shared" si="513"/>
        <v>BMJ 04344195NIGHT</v>
      </c>
      <c r="AJ1819" s="5" t="str">
        <f t="shared" si="514"/>
        <v>herman as44195NIGHT</v>
      </c>
      <c r="AK1819" s="5" t="str">
        <f t="shared" si="515"/>
        <v>herman asBMJ II</v>
      </c>
      <c r="AL1819" s="5" t="str">
        <f t="shared" si="517"/>
        <v>3UTARA</v>
      </c>
      <c r="AM1819" s="5" t="str">
        <f t="shared" si="518"/>
        <v>1 &gt; 4UTARA12 RODA</v>
      </c>
      <c r="AN1819" s="5" t="str">
        <f t="shared" si="519"/>
        <v>herman asBMJ II1 &gt; 4UTARA12 RODA</v>
      </c>
      <c r="AO1819" s="5" t="str">
        <f t="shared" si="520"/>
        <v>herman as1 &gt; 4UTARA12 RODA</v>
      </c>
      <c r="AP1819" s="5" t="str">
        <f t="shared" si="521"/>
        <v>44195NIGHT</v>
      </c>
    </row>
    <row r="1820" spans="1:42" x14ac:dyDescent="0.3">
      <c r="A1820" s="33">
        <v>1</v>
      </c>
      <c r="B1820" s="33"/>
      <c r="C1820" s="70">
        <v>44195</v>
      </c>
      <c r="D1820" s="71" t="s">
        <v>87</v>
      </c>
      <c r="E1820" s="70">
        <v>44196</v>
      </c>
      <c r="F1820" s="71">
        <v>5160400</v>
      </c>
      <c r="G1820" s="33" t="s">
        <v>20</v>
      </c>
      <c r="H1820" s="33" t="s">
        <v>21</v>
      </c>
      <c r="I1820" s="33" t="s">
        <v>51</v>
      </c>
      <c r="J1820" s="33" t="s">
        <v>46</v>
      </c>
      <c r="K1820" s="63" t="s">
        <v>33</v>
      </c>
      <c r="L1820" s="32" t="str">
        <f t="shared" si="504"/>
        <v>CGE370</v>
      </c>
      <c r="M1820" s="32" t="str">
        <f t="shared" si="505"/>
        <v>BMJ II</v>
      </c>
      <c r="N1820" s="32" t="str">
        <f t="shared" si="506"/>
        <v>12 RODA</v>
      </c>
      <c r="O1820" s="146">
        <v>9.5127314814814803E-2</v>
      </c>
      <c r="P1820" s="65">
        <v>9.5127314814814803E-2</v>
      </c>
      <c r="Q1820" s="65"/>
      <c r="R1820" s="66">
        <v>4</v>
      </c>
      <c r="S1820" s="66">
        <v>47020</v>
      </c>
      <c r="T1820" s="66">
        <v>17120</v>
      </c>
      <c r="U1820" s="67">
        <f t="shared" si="516"/>
        <v>29.9</v>
      </c>
      <c r="V1820" s="66">
        <f t="shared" si="507"/>
        <v>606282.29999999993</v>
      </c>
      <c r="W1820" s="66" t="str">
        <f t="shared" si="508"/>
        <v>1 &gt; 4</v>
      </c>
      <c r="X1820" s="66">
        <f>A1820+SUMIFS(Presensi!F:F,Presensi!E:E,'Entry Data'!AP1820)</f>
        <v>1</v>
      </c>
      <c r="Y1820" s="66">
        <f>IFERROR(INDEX('Retasi Pricing'!F:F,MATCH('Entry Data'!AM1820,'Retasi Pricing'!E:E,0))*X1820,"")</f>
        <v>27500</v>
      </c>
      <c r="Z1820" s="62" t="s">
        <v>26</v>
      </c>
      <c r="AA1820" s="62" t="s">
        <v>27</v>
      </c>
      <c r="AB1820" s="32"/>
      <c r="AC1820" s="32" t="s">
        <v>177</v>
      </c>
      <c r="AD1820" s="32" t="str">
        <f t="shared" si="509"/>
        <v/>
      </c>
      <c r="AF1820" s="5" t="str">
        <f t="shared" si="510"/>
        <v>herman as44195</v>
      </c>
      <c r="AG1820" s="5" t="str">
        <f t="shared" si="511"/>
        <v>BMJ 04344195UTARANIGHT</v>
      </c>
      <c r="AH1820" s="5" t="str">
        <f t="shared" si="512"/>
        <v>herman as44195UTARANIGHT</v>
      </c>
      <c r="AI1820" s="5" t="str">
        <f t="shared" si="513"/>
        <v>BMJ 04344195NIGHT</v>
      </c>
      <c r="AJ1820" s="5" t="str">
        <f t="shared" si="514"/>
        <v>herman as44195NIGHT</v>
      </c>
      <c r="AK1820" s="5" t="str">
        <f t="shared" si="515"/>
        <v>herman asBMJ II</v>
      </c>
      <c r="AL1820" s="5" t="str">
        <f t="shared" si="517"/>
        <v>4UTARA</v>
      </c>
      <c r="AM1820" s="5" t="str">
        <f t="shared" si="518"/>
        <v>1 &gt; 4UTARA12 RODA</v>
      </c>
      <c r="AN1820" s="5" t="str">
        <f t="shared" si="519"/>
        <v>herman asBMJ II1 &gt; 4UTARA12 RODA</v>
      </c>
      <c r="AO1820" s="5" t="str">
        <f t="shared" si="520"/>
        <v>herman as1 &gt; 4UTARA12 RODA</v>
      </c>
      <c r="AP1820" s="5" t="str">
        <f t="shared" si="521"/>
        <v>44195NIGHT</v>
      </c>
    </row>
    <row r="1821" spans="1:42" x14ac:dyDescent="0.3">
      <c r="A1821" s="33">
        <v>1</v>
      </c>
      <c r="B1821" s="33"/>
      <c r="C1821" s="70">
        <v>44195</v>
      </c>
      <c r="D1821" s="71" t="s">
        <v>87</v>
      </c>
      <c r="E1821" s="70">
        <v>44195</v>
      </c>
      <c r="F1821" s="71">
        <v>5160168</v>
      </c>
      <c r="G1821" s="33" t="s">
        <v>20</v>
      </c>
      <c r="H1821" s="33" t="s">
        <v>21</v>
      </c>
      <c r="I1821" s="33" t="s">
        <v>51</v>
      </c>
      <c r="J1821" s="33" t="s">
        <v>46</v>
      </c>
      <c r="K1821" s="63" t="s">
        <v>33</v>
      </c>
      <c r="L1821" s="32" t="str">
        <f t="shared" si="504"/>
        <v>CGE370</v>
      </c>
      <c r="M1821" s="32" t="str">
        <f t="shared" si="505"/>
        <v>BMJ II</v>
      </c>
      <c r="N1821" s="32" t="str">
        <f t="shared" si="506"/>
        <v>12 RODA</v>
      </c>
      <c r="O1821" s="146">
        <v>0.88376157407407396</v>
      </c>
      <c r="P1821" s="65">
        <v>0.88376157407407396</v>
      </c>
      <c r="Q1821" s="65"/>
      <c r="R1821" s="66">
        <v>1</v>
      </c>
      <c r="S1821" s="66">
        <v>46200</v>
      </c>
      <c r="T1821" s="66">
        <v>17120</v>
      </c>
      <c r="U1821" s="67">
        <f t="shared" si="516"/>
        <v>29.08</v>
      </c>
      <c r="V1821" s="66">
        <f t="shared" si="507"/>
        <v>589655.15999999992</v>
      </c>
      <c r="W1821" s="66" t="str">
        <f t="shared" si="508"/>
        <v>1 &gt; 4</v>
      </c>
      <c r="X1821" s="66">
        <f>A1821+SUMIFS(Presensi!F:F,Presensi!E:E,'Entry Data'!AP1821)</f>
        <v>1</v>
      </c>
      <c r="Y1821" s="66">
        <f>IFERROR(INDEX('Retasi Pricing'!F:F,MATCH('Entry Data'!AM1821,'Retasi Pricing'!E:E,0))*X1821,"")</f>
        <v>27500</v>
      </c>
      <c r="Z1821" s="62" t="s">
        <v>26</v>
      </c>
      <c r="AA1821" s="62" t="s">
        <v>27</v>
      </c>
      <c r="AB1821" s="32"/>
      <c r="AC1821" s="32" t="s">
        <v>177</v>
      </c>
      <c r="AD1821" s="32" t="str">
        <f t="shared" si="509"/>
        <v/>
      </c>
      <c r="AF1821" s="5" t="str">
        <f t="shared" si="510"/>
        <v>herman as44195</v>
      </c>
      <c r="AG1821" s="5" t="str">
        <f t="shared" si="511"/>
        <v>BMJ 04344195UTARANIGHT</v>
      </c>
      <c r="AH1821" s="5" t="str">
        <f t="shared" si="512"/>
        <v>herman as44195UTARANIGHT</v>
      </c>
      <c r="AI1821" s="5" t="str">
        <f t="shared" si="513"/>
        <v>BMJ 04344195NIGHT</v>
      </c>
      <c r="AJ1821" s="5" t="str">
        <f t="shared" si="514"/>
        <v>herman as44195NIGHT</v>
      </c>
      <c r="AK1821" s="5" t="str">
        <f t="shared" si="515"/>
        <v>herman asBMJ II</v>
      </c>
      <c r="AL1821" s="5" t="str">
        <f t="shared" si="517"/>
        <v>1UTARA</v>
      </c>
      <c r="AM1821" s="5" t="str">
        <f t="shared" si="518"/>
        <v>1 &gt; 4UTARA12 RODA</v>
      </c>
      <c r="AN1821" s="5" t="str">
        <f t="shared" si="519"/>
        <v>herman asBMJ II1 &gt; 4UTARA12 RODA</v>
      </c>
      <c r="AO1821" s="5" t="str">
        <f t="shared" si="520"/>
        <v>herman as1 &gt; 4UTARA12 RODA</v>
      </c>
      <c r="AP1821" s="5" t="str">
        <f t="shared" si="521"/>
        <v>44195NIGHT</v>
      </c>
    </row>
    <row r="1822" spans="1:42" x14ac:dyDescent="0.3">
      <c r="A1822" s="33">
        <v>1</v>
      </c>
      <c r="B1822" s="33"/>
      <c r="C1822" s="70">
        <v>44195</v>
      </c>
      <c r="D1822" s="71" t="s">
        <v>87</v>
      </c>
      <c r="E1822" s="70">
        <v>44195</v>
      </c>
      <c r="F1822" s="71">
        <v>5160250</v>
      </c>
      <c r="G1822" s="33" t="s">
        <v>20</v>
      </c>
      <c r="H1822" s="33" t="s">
        <v>21</v>
      </c>
      <c r="I1822" s="33" t="s">
        <v>51</v>
      </c>
      <c r="J1822" s="33" t="s">
        <v>46</v>
      </c>
      <c r="K1822" s="63" t="s">
        <v>33</v>
      </c>
      <c r="L1822" s="32" t="str">
        <f t="shared" si="504"/>
        <v>CGE370</v>
      </c>
      <c r="M1822" s="32" t="str">
        <f t="shared" si="505"/>
        <v>BMJ II</v>
      </c>
      <c r="N1822" s="32" t="str">
        <f t="shared" si="506"/>
        <v>12 RODA</v>
      </c>
      <c r="O1822" s="146">
        <v>0.94766203703703711</v>
      </c>
      <c r="P1822" s="65">
        <v>0.94766203703703711</v>
      </c>
      <c r="Q1822" s="65"/>
      <c r="R1822" s="66">
        <v>2</v>
      </c>
      <c r="S1822" s="66">
        <v>46600</v>
      </c>
      <c r="T1822" s="66">
        <v>17120</v>
      </c>
      <c r="U1822" s="67">
        <f t="shared" si="516"/>
        <v>29.48</v>
      </c>
      <c r="V1822" s="66">
        <f t="shared" si="507"/>
        <v>597765.96</v>
      </c>
      <c r="W1822" s="66" t="str">
        <f t="shared" si="508"/>
        <v>1 &gt; 4</v>
      </c>
      <c r="X1822" s="66">
        <f>A1822+SUMIFS(Presensi!F:F,Presensi!E:E,'Entry Data'!AP1822)</f>
        <v>1</v>
      </c>
      <c r="Y1822" s="66">
        <f>IFERROR(INDEX('Retasi Pricing'!F:F,MATCH('Entry Data'!AM1822,'Retasi Pricing'!E:E,0))*X1822,"")</f>
        <v>27500</v>
      </c>
      <c r="Z1822" s="62" t="s">
        <v>26</v>
      </c>
      <c r="AA1822" s="62" t="s">
        <v>27</v>
      </c>
      <c r="AB1822" s="32"/>
      <c r="AC1822" s="32" t="s">
        <v>177</v>
      </c>
      <c r="AD1822" s="32" t="str">
        <f t="shared" si="509"/>
        <v/>
      </c>
      <c r="AF1822" s="5" t="str">
        <f t="shared" si="510"/>
        <v>herman as44195</v>
      </c>
      <c r="AG1822" s="5" t="str">
        <f t="shared" si="511"/>
        <v>BMJ 04344195UTARANIGHT</v>
      </c>
      <c r="AH1822" s="5" t="str">
        <f t="shared" si="512"/>
        <v>herman as44195UTARANIGHT</v>
      </c>
      <c r="AI1822" s="5" t="str">
        <f t="shared" si="513"/>
        <v>BMJ 04344195NIGHT</v>
      </c>
      <c r="AJ1822" s="5" t="str">
        <f t="shared" si="514"/>
        <v>herman as44195NIGHT</v>
      </c>
      <c r="AK1822" s="5" t="str">
        <f t="shared" si="515"/>
        <v>herman asBMJ II</v>
      </c>
      <c r="AL1822" s="5" t="str">
        <f t="shared" si="517"/>
        <v>2UTARA</v>
      </c>
      <c r="AM1822" s="5" t="str">
        <f t="shared" si="518"/>
        <v>1 &gt; 4UTARA12 RODA</v>
      </c>
      <c r="AN1822" s="5" t="str">
        <f t="shared" si="519"/>
        <v>herman asBMJ II1 &gt; 4UTARA12 RODA</v>
      </c>
      <c r="AO1822" s="5" t="str">
        <f t="shared" si="520"/>
        <v>herman as1 &gt; 4UTARA12 RODA</v>
      </c>
      <c r="AP1822" s="5" t="str">
        <f t="shared" si="521"/>
        <v>44195NIGHT</v>
      </c>
    </row>
    <row r="1823" spans="1:42" x14ac:dyDescent="0.3">
      <c r="A1823" s="33">
        <v>1</v>
      </c>
      <c r="B1823" s="33"/>
      <c r="C1823" s="70">
        <v>44195</v>
      </c>
      <c r="D1823" s="71" t="s">
        <v>87</v>
      </c>
      <c r="E1823" s="70">
        <v>44196</v>
      </c>
      <c r="F1823" s="71">
        <v>5160318</v>
      </c>
      <c r="G1823" s="33" t="s">
        <v>20</v>
      </c>
      <c r="H1823" s="33" t="s">
        <v>21</v>
      </c>
      <c r="I1823" s="33" t="s">
        <v>51</v>
      </c>
      <c r="J1823" s="33" t="s">
        <v>46</v>
      </c>
      <c r="K1823" s="63" t="s">
        <v>107</v>
      </c>
      <c r="L1823" s="32" t="str">
        <f t="shared" si="504"/>
        <v>CGE370</v>
      </c>
      <c r="M1823" s="32" t="str">
        <f t="shared" si="505"/>
        <v>BMJ II</v>
      </c>
      <c r="N1823" s="32" t="str">
        <f t="shared" si="506"/>
        <v>12 RODA</v>
      </c>
      <c r="O1823" s="146">
        <v>1.712962962962963E-3</v>
      </c>
      <c r="P1823" s="65">
        <v>1.712962962962963E-3</v>
      </c>
      <c r="Q1823" s="65"/>
      <c r="R1823" s="66">
        <v>3</v>
      </c>
      <c r="S1823" s="66">
        <v>46420</v>
      </c>
      <c r="T1823" s="66">
        <v>16900</v>
      </c>
      <c r="U1823" s="67">
        <f t="shared" si="516"/>
        <v>29.52</v>
      </c>
      <c r="V1823" s="66">
        <f t="shared" si="507"/>
        <v>598577.04</v>
      </c>
      <c r="W1823" s="66" t="str">
        <f t="shared" si="508"/>
        <v>1 &gt; 4</v>
      </c>
      <c r="X1823" s="66">
        <f>A1823+SUMIFS(Presensi!F:F,Presensi!E:E,'Entry Data'!AP1823)</f>
        <v>1</v>
      </c>
      <c r="Y1823" s="66">
        <f>IFERROR(INDEX('Retasi Pricing'!F:F,MATCH('Entry Data'!AM1823,'Retasi Pricing'!E:E,0))*X1823,"")</f>
        <v>27500</v>
      </c>
      <c r="Z1823" s="62" t="s">
        <v>26</v>
      </c>
      <c r="AA1823" s="62" t="s">
        <v>27</v>
      </c>
      <c r="AB1823" s="32"/>
      <c r="AC1823" s="32" t="s">
        <v>373</v>
      </c>
      <c r="AD1823" s="32" t="str">
        <f t="shared" si="509"/>
        <v/>
      </c>
      <c r="AF1823" s="5" t="str">
        <f t="shared" si="510"/>
        <v>muchammad44195</v>
      </c>
      <c r="AG1823" s="5" t="str">
        <f t="shared" si="511"/>
        <v>BMJ 04444195UTARANIGHT</v>
      </c>
      <c r="AH1823" s="5" t="str">
        <f t="shared" si="512"/>
        <v>muchammad44195UTARANIGHT</v>
      </c>
      <c r="AI1823" s="5" t="str">
        <f t="shared" si="513"/>
        <v>BMJ 04444195NIGHT</v>
      </c>
      <c r="AJ1823" s="5" t="str">
        <f t="shared" si="514"/>
        <v>muchammad44195NIGHT</v>
      </c>
      <c r="AK1823" s="5" t="str">
        <f t="shared" si="515"/>
        <v>muchammadBMJ II</v>
      </c>
      <c r="AL1823" s="5" t="str">
        <f t="shared" si="517"/>
        <v>3UTARA</v>
      </c>
      <c r="AM1823" s="5" t="str">
        <f t="shared" si="518"/>
        <v>1 &gt; 4UTARA12 RODA</v>
      </c>
      <c r="AN1823" s="5" t="str">
        <f t="shared" si="519"/>
        <v>muchammadBMJ II1 &gt; 4UTARA12 RODA</v>
      </c>
      <c r="AO1823" s="5" t="str">
        <f t="shared" si="520"/>
        <v>muchammad1 &gt; 4UTARA12 RODA</v>
      </c>
      <c r="AP1823" s="5" t="str">
        <f t="shared" si="521"/>
        <v>44195NIGHT</v>
      </c>
    </row>
    <row r="1824" spans="1:42" x14ac:dyDescent="0.3">
      <c r="A1824" s="33">
        <v>1</v>
      </c>
      <c r="B1824" s="33"/>
      <c r="C1824" s="70">
        <v>44195</v>
      </c>
      <c r="D1824" s="71" t="s">
        <v>87</v>
      </c>
      <c r="E1824" s="70">
        <v>44196</v>
      </c>
      <c r="F1824" s="71">
        <v>5160406</v>
      </c>
      <c r="G1824" s="33" t="s">
        <v>20</v>
      </c>
      <c r="H1824" s="33" t="s">
        <v>21</v>
      </c>
      <c r="I1824" s="33" t="s">
        <v>51</v>
      </c>
      <c r="J1824" s="33" t="s">
        <v>46</v>
      </c>
      <c r="K1824" s="63" t="s">
        <v>107</v>
      </c>
      <c r="L1824" s="32" t="str">
        <f t="shared" si="504"/>
        <v>CGE370</v>
      </c>
      <c r="M1824" s="32" t="str">
        <f t="shared" si="505"/>
        <v>BMJ II</v>
      </c>
      <c r="N1824" s="32" t="str">
        <f t="shared" si="506"/>
        <v>12 RODA</v>
      </c>
      <c r="O1824" s="146">
        <v>9.8807870370370365E-2</v>
      </c>
      <c r="P1824" s="65">
        <v>9.8807870370370365E-2</v>
      </c>
      <c r="Q1824" s="65"/>
      <c r="R1824" s="66">
        <v>4</v>
      </c>
      <c r="S1824" s="66">
        <v>45420</v>
      </c>
      <c r="T1824" s="66">
        <v>16900</v>
      </c>
      <c r="U1824" s="67">
        <f t="shared" si="516"/>
        <v>28.52</v>
      </c>
      <c r="V1824" s="66">
        <f t="shared" si="507"/>
        <v>578300.04</v>
      </c>
      <c r="W1824" s="66" t="str">
        <f t="shared" si="508"/>
        <v>1 &gt; 4</v>
      </c>
      <c r="X1824" s="66">
        <f>A1824+SUMIFS(Presensi!F:F,Presensi!E:E,'Entry Data'!AP1824)</f>
        <v>1</v>
      </c>
      <c r="Y1824" s="66">
        <f>IFERROR(INDEX('Retasi Pricing'!F:F,MATCH('Entry Data'!AM1824,'Retasi Pricing'!E:E,0))*X1824,"")</f>
        <v>27500</v>
      </c>
      <c r="Z1824" s="62" t="s">
        <v>26</v>
      </c>
      <c r="AA1824" s="62" t="s">
        <v>27</v>
      </c>
      <c r="AB1824" s="32"/>
      <c r="AC1824" s="32" t="s">
        <v>373</v>
      </c>
      <c r="AD1824" s="32" t="str">
        <f t="shared" si="509"/>
        <v/>
      </c>
      <c r="AF1824" s="5" t="str">
        <f t="shared" si="510"/>
        <v>muchammad44195</v>
      </c>
      <c r="AG1824" s="5" t="str">
        <f t="shared" si="511"/>
        <v>BMJ 04444195UTARANIGHT</v>
      </c>
      <c r="AH1824" s="5" t="str">
        <f t="shared" si="512"/>
        <v>muchammad44195UTARANIGHT</v>
      </c>
      <c r="AI1824" s="5" t="str">
        <f t="shared" si="513"/>
        <v>BMJ 04444195NIGHT</v>
      </c>
      <c r="AJ1824" s="5" t="str">
        <f t="shared" si="514"/>
        <v>muchammad44195NIGHT</v>
      </c>
      <c r="AK1824" s="5" t="str">
        <f t="shared" si="515"/>
        <v>muchammadBMJ II</v>
      </c>
      <c r="AL1824" s="5" t="str">
        <f t="shared" si="517"/>
        <v>4UTARA</v>
      </c>
      <c r="AM1824" s="5" t="str">
        <f t="shared" si="518"/>
        <v>1 &gt; 4UTARA12 RODA</v>
      </c>
      <c r="AN1824" s="5" t="str">
        <f t="shared" si="519"/>
        <v>muchammadBMJ II1 &gt; 4UTARA12 RODA</v>
      </c>
      <c r="AO1824" s="5" t="str">
        <f t="shared" si="520"/>
        <v>muchammad1 &gt; 4UTARA12 RODA</v>
      </c>
      <c r="AP1824" s="5" t="str">
        <f t="shared" si="521"/>
        <v>44195NIGHT</v>
      </c>
    </row>
    <row r="1825" spans="1:42" x14ac:dyDescent="0.3">
      <c r="A1825" s="33">
        <v>1</v>
      </c>
      <c r="B1825" s="33"/>
      <c r="C1825" s="70">
        <v>44195</v>
      </c>
      <c r="D1825" s="71" t="s">
        <v>87</v>
      </c>
      <c r="E1825" s="70">
        <v>44196</v>
      </c>
      <c r="F1825" s="71">
        <v>5160462</v>
      </c>
      <c r="G1825" s="33" t="s">
        <v>20</v>
      </c>
      <c r="H1825" s="33" t="s">
        <v>21</v>
      </c>
      <c r="I1825" s="33" t="s">
        <v>51</v>
      </c>
      <c r="J1825" s="33" t="s">
        <v>46</v>
      </c>
      <c r="K1825" s="63" t="s">
        <v>107</v>
      </c>
      <c r="L1825" s="32" t="str">
        <f t="shared" si="504"/>
        <v>CGE370</v>
      </c>
      <c r="M1825" s="32" t="str">
        <f t="shared" si="505"/>
        <v>BMJ II</v>
      </c>
      <c r="N1825" s="32" t="str">
        <f t="shared" si="506"/>
        <v>12 RODA</v>
      </c>
      <c r="O1825" s="146">
        <v>0.16214120370370369</v>
      </c>
      <c r="P1825" s="65">
        <v>0.16214120370370369</v>
      </c>
      <c r="Q1825" s="65"/>
      <c r="R1825" s="66">
        <v>5</v>
      </c>
      <c r="S1825" s="66">
        <v>46260</v>
      </c>
      <c r="T1825" s="66">
        <v>16900</v>
      </c>
      <c r="U1825" s="67">
        <f t="shared" si="516"/>
        <v>29.36</v>
      </c>
      <c r="V1825" s="66">
        <f t="shared" si="507"/>
        <v>595332.72</v>
      </c>
      <c r="W1825" s="66" t="str">
        <f t="shared" si="508"/>
        <v>&gt; 5</v>
      </c>
      <c r="X1825" s="66">
        <f>A1825+SUMIFS(Presensi!F:F,Presensi!E:E,'Entry Data'!AP1825)</f>
        <v>1</v>
      </c>
      <c r="Y1825" s="66">
        <f>IFERROR(INDEX('Retasi Pricing'!F:F,MATCH('Entry Data'!AM1825,'Retasi Pricing'!E:E,0))*X1825,"")</f>
        <v>31200</v>
      </c>
      <c r="Z1825" s="62" t="s">
        <v>26</v>
      </c>
      <c r="AA1825" s="62" t="s">
        <v>27</v>
      </c>
      <c r="AB1825" s="32"/>
      <c r="AC1825" s="32" t="s">
        <v>373</v>
      </c>
      <c r="AD1825" s="32" t="str">
        <f t="shared" si="509"/>
        <v/>
      </c>
      <c r="AF1825" s="5" t="str">
        <f t="shared" si="510"/>
        <v>muchammad44195</v>
      </c>
      <c r="AG1825" s="5" t="str">
        <f t="shared" si="511"/>
        <v>BMJ 04444195UTARANIGHT</v>
      </c>
      <c r="AH1825" s="5" t="str">
        <f t="shared" si="512"/>
        <v>muchammad44195UTARANIGHT</v>
      </c>
      <c r="AI1825" s="5" t="str">
        <f t="shared" si="513"/>
        <v>BMJ 04444195NIGHT</v>
      </c>
      <c r="AJ1825" s="5" t="str">
        <f t="shared" si="514"/>
        <v>muchammad44195NIGHT</v>
      </c>
      <c r="AK1825" s="5" t="str">
        <f t="shared" si="515"/>
        <v>muchammadBMJ II</v>
      </c>
      <c r="AL1825" s="5" t="str">
        <f t="shared" si="517"/>
        <v>5UTARA</v>
      </c>
      <c r="AM1825" s="5" t="str">
        <f t="shared" si="518"/>
        <v>&gt; 5UTARA12 RODA</v>
      </c>
      <c r="AN1825" s="5" t="str">
        <f t="shared" si="519"/>
        <v>muchammadBMJ II&gt; 5UTARA12 RODA</v>
      </c>
      <c r="AO1825" s="5" t="str">
        <f t="shared" si="520"/>
        <v>muchammad&gt; 5UTARA12 RODA</v>
      </c>
      <c r="AP1825" s="5" t="str">
        <f t="shared" si="521"/>
        <v>44195NIGHT</v>
      </c>
    </row>
    <row r="1826" spans="1:42" x14ac:dyDescent="0.3">
      <c r="A1826" s="33">
        <v>1</v>
      </c>
      <c r="B1826" s="33"/>
      <c r="C1826" s="70">
        <v>44195</v>
      </c>
      <c r="D1826" s="71" t="s">
        <v>87</v>
      </c>
      <c r="E1826" s="70">
        <v>44195</v>
      </c>
      <c r="F1826" s="71">
        <v>5160148</v>
      </c>
      <c r="G1826" s="33" t="s">
        <v>20</v>
      </c>
      <c r="H1826" s="33" t="s">
        <v>21</v>
      </c>
      <c r="I1826" s="33" t="s">
        <v>45</v>
      </c>
      <c r="J1826" s="33" t="s">
        <v>46</v>
      </c>
      <c r="K1826" s="63" t="s">
        <v>107</v>
      </c>
      <c r="L1826" s="32" t="str">
        <f t="shared" si="504"/>
        <v>CGE370</v>
      </c>
      <c r="M1826" s="32" t="str">
        <f t="shared" si="505"/>
        <v>BMJ II</v>
      </c>
      <c r="N1826" s="32" t="str">
        <f t="shared" si="506"/>
        <v>12 RODA</v>
      </c>
      <c r="O1826" s="146">
        <v>0.87246527777777771</v>
      </c>
      <c r="P1826" s="65">
        <v>0.87246527777777771</v>
      </c>
      <c r="Q1826" s="65"/>
      <c r="R1826" s="66">
        <v>1</v>
      </c>
      <c r="S1826" s="66">
        <v>44620</v>
      </c>
      <c r="T1826" s="66">
        <v>16900</v>
      </c>
      <c r="U1826" s="67">
        <f t="shared" si="516"/>
        <v>27.72</v>
      </c>
      <c r="V1826" s="66">
        <f t="shared" si="507"/>
        <v>562078.43999999994</v>
      </c>
      <c r="W1826" s="66" t="str">
        <f t="shared" si="508"/>
        <v>1 &gt; 4</v>
      </c>
      <c r="X1826" s="66">
        <f>A1826+SUMIFS(Presensi!F:F,Presensi!E:E,'Entry Data'!AP1826)</f>
        <v>1</v>
      </c>
      <c r="Y1826" s="66">
        <f>IFERROR(INDEX('Retasi Pricing'!F:F,MATCH('Entry Data'!AM1826,'Retasi Pricing'!E:E,0))*X1826,"")</f>
        <v>27500</v>
      </c>
      <c r="Z1826" s="62" t="s">
        <v>26</v>
      </c>
      <c r="AA1826" s="62" t="s">
        <v>27</v>
      </c>
      <c r="AB1826" s="32"/>
      <c r="AC1826" s="32" t="s">
        <v>373</v>
      </c>
      <c r="AD1826" s="32" t="str">
        <f t="shared" si="509"/>
        <v/>
      </c>
      <c r="AF1826" s="5" t="str">
        <f t="shared" si="510"/>
        <v>muchammad44195</v>
      </c>
      <c r="AG1826" s="5" t="str">
        <f t="shared" si="511"/>
        <v>BMJ 04444195UTARANIGHT</v>
      </c>
      <c r="AH1826" s="5" t="str">
        <f t="shared" si="512"/>
        <v>muchammad44195UTARANIGHT</v>
      </c>
      <c r="AI1826" s="5" t="str">
        <f t="shared" si="513"/>
        <v>BMJ 04444195NIGHT</v>
      </c>
      <c r="AJ1826" s="5" t="str">
        <f t="shared" si="514"/>
        <v>muchammad44195NIGHT</v>
      </c>
      <c r="AK1826" s="5" t="str">
        <f t="shared" si="515"/>
        <v>muchammadBMJ II</v>
      </c>
      <c r="AL1826" s="5" t="str">
        <f t="shared" si="517"/>
        <v>1UTARA</v>
      </c>
      <c r="AM1826" s="5" t="str">
        <f t="shared" si="518"/>
        <v>1 &gt; 4UTARA12 RODA</v>
      </c>
      <c r="AN1826" s="5" t="str">
        <f t="shared" si="519"/>
        <v>muchammadBMJ II1 &gt; 4UTARA12 RODA</v>
      </c>
      <c r="AO1826" s="5" t="str">
        <f t="shared" si="520"/>
        <v>muchammad1 &gt; 4UTARA12 RODA</v>
      </c>
      <c r="AP1826" s="5" t="str">
        <f t="shared" si="521"/>
        <v>44195NIGHT</v>
      </c>
    </row>
    <row r="1827" spans="1:42" x14ac:dyDescent="0.3">
      <c r="A1827" s="33">
        <v>1</v>
      </c>
      <c r="B1827" s="33"/>
      <c r="C1827" s="70">
        <v>44195</v>
      </c>
      <c r="D1827" s="71" t="s">
        <v>87</v>
      </c>
      <c r="E1827" s="70">
        <v>44195</v>
      </c>
      <c r="F1827" s="71">
        <v>5160247</v>
      </c>
      <c r="G1827" s="33" t="s">
        <v>20</v>
      </c>
      <c r="H1827" s="33" t="s">
        <v>21</v>
      </c>
      <c r="I1827" s="33" t="s">
        <v>45</v>
      </c>
      <c r="J1827" s="33" t="s">
        <v>46</v>
      </c>
      <c r="K1827" s="63" t="s">
        <v>107</v>
      </c>
      <c r="L1827" s="32" t="str">
        <f t="shared" si="504"/>
        <v>CGE370</v>
      </c>
      <c r="M1827" s="32" t="str">
        <f t="shared" si="505"/>
        <v>BMJ II</v>
      </c>
      <c r="N1827" s="32" t="str">
        <f t="shared" si="506"/>
        <v>12 RODA</v>
      </c>
      <c r="O1827" s="146">
        <v>0.94506944444444441</v>
      </c>
      <c r="P1827" s="65">
        <v>0.94506944444444441</v>
      </c>
      <c r="Q1827" s="65"/>
      <c r="R1827" s="66">
        <v>2</v>
      </c>
      <c r="S1827" s="66">
        <v>44580</v>
      </c>
      <c r="T1827" s="66">
        <v>16900</v>
      </c>
      <c r="U1827" s="67">
        <f t="shared" si="516"/>
        <v>27.68</v>
      </c>
      <c r="V1827" s="66">
        <f t="shared" si="507"/>
        <v>561267.36</v>
      </c>
      <c r="W1827" s="66" t="str">
        <f t="shared" si="508"/>
        <v>1 &gt; 4</v>
      </c>
      <c r="X1827" s="66">
        <f>A1827+SUMIFS(Presensi!F:F,Presensi!E:E,'Entry Data'!AP1827)</f>
        <v>1</v>
      </c>
      <c r="Y1827" s="66">
        <f>IFERROR(INDEX('Retasi Pricing'!F:F,MATCH('Entry Data'!AM1827,'Retasi Pricing'!E:E,0))*X1827,"")</f>
        <v>27500</v>
      </c>
      <c r="Z1827" s="62" t="s">
        <v>26</v>
      </c>
      <c r="AA1827" s="62" t="s">
        <v>27</v>
      </c>
      <c r="AB1827" s="32"/>
      <c r="AC1827" s="32" t="s">
        <v>373</v>
      </c>
      <c r="AD1827" s="32" t="str">
        <f t="shared" si="509"/>
        <v/>
      </c>
      <c r="AF1827" s="5" t="str">
        <f t="shared" si="510"/>
        <v>muchammad44195</v>
      </c>
      <c r="AG1827" s="5" t="str">
        <f t="shared" si="511"/>
        <v>BMJ 04444195UTARANIGHT</v>
      </c>
      <c r="AH1827" s="5" t="str">
        <f t="shared" si="512"/>
        <v>muchammad44195UTARANIGHT</v>
      </c>
      <c r="AI1827" s="5" t="str">
        <f t="shared" si="513"/>
        <v>BMJ 04444195NIGHT</v>
      </c>
      <c r="AJ1827" s="5" t="str">
        <f t="shared" si="514"/>
        <v>muchammad44195NIGHT</v>
      </c>
      <c r="AK1827" s="5" t="str">
        <f t="shared" si="515"/>
        <v>muchammadBMJ II</v>
      </c>
      <c r="AL1827" s="5" t="str">
        <f t="shared" si="517"/>
        <v>2UTARA</v>
      </c>
      <c r="AM1827" s="5" t="str">
        <f t="shared" si="518"/>
        <v>1 &gt; 4UTARA12 RODA</v>
      </c>
      <c r="AN1827" s="5" t="str">
        <f t="shared" si="519"/>
        <v>muchammadBMJ II1 &gt; 4UTARA12 RODA</v>
      </c>
      <c r="AO1827" s="5" t="str">
        <f t="shared" si="520"/>
        <v>muchammad1 &gt; 4UTARA12 RODA</v>
      </c>
      <c r="AP1827" s="5" t="str">
        <f t="shared" si="521"/>
        <v>44195NIGHT</v>
      </c>
    </row>
    <row r="1828" spans="1:42" x14ac:dyDescent="0.3">
      <c r="A1828" s="33">
        <v>1</v>
      </c>
      <c r="B1828" s="33"/>
      <c r="C1828" s="70">
        <v>44195</v>
      </c>
      <c r="D1828" s="71" t="s">
        <v>87</v>
      </c>
      <c r="E1828" s="70">
        <v>44196</v>
      </c>
      <c r="F1828" s="71">
        <v>5160360</v>
      </c>
      <c r="G1828" s="33" t="s">
        <v>20</v>
      </c>
      <c r="H1828" s="33" t="s">
        <v>21</v>
      </c>
      <c r="I1828" s="33" t="s">
        <v>51</v>
      </c>
      <c r="J1828" s="33" t="s">
        <v>46</v>
      </c>
      <c r="K1828" s="63" t="s">
        <v>35</v>
      </c>
      <c r="L1828" s="32" t="str">
        <f t="shared" si="504"/>
        <v>CGE370</v>
      </c>
      <c r="M1828" s="32" t="str">
        <f t="shared" si="505"/>
        <v>BMJ II</v>
      </c>
      <c r="N1828" s="32" t="str">
        <f t="shared" si="506"/>
        <v>12 RODA</v>
      </c>
      <c r="O1828" s="146">
        <v>6.4421296296296296E-2</v>
      </c>
      <c r="P1828" s="65">
        <v>6.4421296296296296E-2</v>
      </c>
      <c r="Q1828" s="65"/>
      <c r="R1828" s="66">
        <v>2</v>
      </c>
      <c r="S1828" s="66">
        <v>45400</v>
      </c>
      <c r="T1828" s="66">
        <v>17080</v>
      </c>
      <c r="U1828" s="67">
        <f t="shared" si="516"/>
        <v>28.32</v>
      </c>
      <c r="V1828" s="66">
        <f t="shared" si="507"/>
        <v>574244.64</v>
      </c>
      <c r="W1828" s="66" t="str">
        <f t="shared" si="508"/>
        <v>1 &gt; 4</v>
      </c>
      <c r="X1828" s="66">
        <f>A1828+SUMIFS(Presensi!F:F,Presensi!E:E,'Entry Data'!AP1828)</f>
        <v>1</v>
      </c>
      <c r="Y1828" s="66">
        <f>IFERROR(INDEX('Retasi Pricing'!F:F,MATCH('Entry Data'!AM1828,'Retasi Pricing'!E:E,0))*X1828,"")</f>
        <v>27500</v>
      </c>
      <c r="Z1828" s="62" t="s">
        <v>26</v>
      </c>
      <c r="AA1828" s="62" t="s">
        <v>27</v>
      </c>
      <c r="AB1828" s="32"/>
      <c r="AC1828" s="32" t="s">
        <v>192</v>
      </c>
      <c r="AD1828" s="32" t="str">
        <f t="shared" si="509"/>
        <v/>
      </c>
      <c r="AF1828" s="5" t="str">
        <f t="shared" si="510"/>
        <v>awaluddin44195</v>
      </c>
      <c r="AG1828" s="5" t="str">
        <f t="shared" si="511"/>
        <v>BMJ 04544195UTARANIGHT</v>
      </c>
      <c r="AH1828" s="5" t="str">
        <f t="shared" si="512"/>
        <v>awaluddin44195UTARANIGHT</v>
      </c>
      <c r="AI1828" s="5" t="str">
        <f t="shared" si="513"/>
        <v>BMJ 04544195NIGHT</v>
      </c>
      <c r="AJ1828" s="5" t="str">
        <f t="shared" si="514"/>
        <v>awaluddin44195NIGHT</v>
      </c>
      <c r="AK1828" s="5" t="str">
        <f t="shared" si="515"/>
        <v>awaluddinBMJ II</v>
      </c>
      <c r="AL1828" s="5" t="str">
        <f t="shared" si="517"/>
        <v>2UTARA</v>
      </c>
      <c r="AM1828" s="5" t="str">
        <f t="shared" si="518"/>
        <v>1 &gt; 4UTARA12 RODA</v>
      </c>
      <c r="AN1828" s="5" t="str">
        <f t="shared" si="519"/>
        <v>awaluddinBMJ II1 &gt; 4UTARA12 RODA</v>
      </c>
      <c r="AO1828" s="5" t="str">
        <f t="shared" si="520"/>
        <v>awaluddin1 &gt; 4UTARA12 RODA</v>
      </c>
      <c r="AP1828" s="5" t="str">
        <f t="shared" si="521"/>
        <v>44195NIGHT</v>
      </c>
    </row>
    <row r="1829" spans="1:42" x14ac:dyDescent="0.3">
      <c r="A1829" s="33">
        <v>1</v>
      </c>
      <c r="B1829" s="33"/>
      <c r="C1829" s="70">
        <v>44195</v>
      </c>
      <c r="D1829" s="71" t="s">
        <v>87</v>
      </c>
      <c r="E1829" s="70">
        <v>44196</v>
      </c>
      <c r="F1829" s="71">
        <v>5160441</v>
      </c>
      <c r="G1829" s="33" t="s">
        <v>20</v>
      </c>
      <c r="H1829" s="33" t="s">
        <v>21</v>
      </c>
      <c r="I1829" s="33" t="s">
        <v>51</v>
      </c>
      <c r="J1829" s="33" t="s">
        <v>46</v>
      </c>
      <c r="K1829" s="63" t="s">
        <v>35</v>
      </c>
      <c r="L1829" s="32" t="str">
        <f t="shared" si="504"/>
        <v>CGE370</v>
      </c>
      <c r="M1829" s="32" t="str">
        <f t="shared" si="505"/>
        <v>BMJ II</v>
      </c>
      <c r="N1829" s="32" t="str">
        <f t="shared" si="506"/>
        <v>12 RODA</v>
      </c>
      <c r="O1829" s="146">
        <v>0.13718749999999999</v>
      </c>
      <c r="P1829" s="65">
        <v>0.13718749999999999</v>
      </c>
      <c r="Q1829" s="65"/>
      <c r="R1829" s="66">
        <v>3</v>
      </c>
      <c r="S1829" s="66">
        <v>44440</v>
      </c>
      <c r="T1829" s="66">
        <v>17080</v>
      </c>
      <c r="U1829" s="67">
        <f t="shared" si="516"/>
        <v>27.36</v>
      </c>
      <c r="V1829" s="66">
        <f t="shared" si="507"/>
        <v>554778.72</v>
      </c>
      <c r="W1829" s="66" t="str">
        <f t="shared" si="508"/>
        <v>1 &gt; 4</v>
      </c>
      <c r="X1829" s="66">
        <f>A1829+SUMIFS(Presensi!F:F,Presensi!E:E,'Entry Data'!AP1829)</f>
        <v>1</v>
      </c>
      <c r="Y1829" s="66">
        <f>IFERROR(INDEX('Retasi Pricing'!F:F,MATCH('Entry Data'!AM1829,'Retasi Pricing'!E:E,0))*X1829,"")</f>
        <v>27500</v>
      </c>
      <c r="Z1829" s="62" t="s">
        <v>26</v>
      </c>
      <c r="AA1829" s="62" t="s">
        <v>27</v>
      </c>
      <c r="AB1829" s="32"/>
      <c r="AC1829" s="32" t="s">
        <v>192</v>
      </c>
      <c r="AD1829" s="32" t="str">
        <f t="shared" si="509"/>
        <v/>
      </c>
      <c r="AF1829" s="5" t="str">
        <f t="shared" si="510"/>
        <v>awaluddin44195</v>
      </c>
      <c r="AG1829" s="5" t="str">
        <f t="shared" si="511"/>
        <v>BMJ 04544195UTARANIGHT</v>
      </c>
      <c r="AH1829" s="5" t="str">
        <f t="shared" si="512"/>
        <v>awaluddin44195UTARANIGHT</v>
      </c>
      <c r="AI1829" s="5" t="str">
        <f t="shared" si="513"/>
        <v>BMJ 04544195NIGHT</v>
      </c>
      <c r="AJ1829" s="5" t="str">
        <f t="shared" si="514"/>
        <v>awaluddin44195NIGHT</v>
      </c>
      <c r="AK1829" s="5" t="str">
        <f t="shared" si="515"/>
        <v>awaluddinBMJ II</v>
      </c>
      <c r="AL1829" s="5" t="str">
        <f t="shared" si="517"/>
        <v>3UTARA</v>
      </c>
      <c r="AM1829" s="5" t="str">
        <f t="shared" si="518"/>
        <v>1 &gt; 4UTARA12 RODA</v>
      </c>
      <c r="AN1829" s="5" t="str">
        <f t="shared" si="519"/>
        <v>awaluddinBMJ II1 &gt; 4UTARA12 RODA</v>
      </c>
      <c r="AO1829" s="5" t="str">
        <f t="shared" si="520"/>
        <v>awaluddin1 &gt; 4UTARA12 RODA</v>
      </c>
      <c r="AP1829" s="5" t="str">
        <f t="shared" si="521"/>
        <v>44195NIGHT</v>
      </c>
    </row>
    <row r="1830" spans="1:42" x14ac:dyDescent="0.3">
      <c r="A1830" s="33">
        <v>1</v>
      </c>
      <c r="B1830" s="33"/>
      <c r="C1830" s="70">
        <v>44195</v>
      </c>
      <c r="D1830" s="71" t="s">
        <v>87</v>
      </c>
      <c r="E1830" s="70">
        <v>44196</v>
      </c>
      <c r="F1830" s="71">
        <v>5160493</v>
      </c>
      <c r="G1830" s="33" t="s">
        <v>20</v>
      </c>
      <c r="H1830" s="33" t="s">
        <v>21</v>
      </c>
      <c r="I1830" s="33" t="s">
        <v>51</v>
      </c>
      <c r="J1830" s="33" t="s">
        <v>46</v>
      </c>
      <c r="K1830" s="63" t="s">
        <v>35</v>
      </c>
      <c r="L1830" s="32" t="str">
        <f t="shared" si="504"/>
        <v>CGE370</v>
      </c>
      <c r="M1830" s="32" t="str">
        <f t="shared" si="505"/>
        <v>BMJ II</v>
      </c>
      <c r="N1830" s="32" t="str">
        <f t="shared" si="506"/>
        <v>12 RODA</v>
      </c>
      <c r="O1830" s="146">
        <v>0.20848379629629629</v>
      </c>
      <c r="P1830" s="65">
        <v>0.20848379629629629</v>
      </c>
      <c r="Q1830" s="65"/>
      <c r="R1830" s="66">
        <v>4</v>
      </c>
      <c r="S1830" s="66">
        <v>44900</v>
      </c>
      <c r="T1830" s="66">
        <v>17080</v>
      </c>
      <c r="U1830" s="67">
        <f t="shared" si="516"/>
        <v>27.82</v>
      </c>
      <c r="V1830" s="66">
        <f t="shared" si="507"/>
        <v>564106.14</v>
      </c>
      <c r="W1830" s="66" t="str">
        <f t="shared" si="508"/>
        <v>1 &gt; 4</v>
      </c>
      <c r="X1830" s="66">
        <f>A1830+SUMIFS(Presensi!F:F,Presensi!E:E,'Entry Data'!AP1830)</f>
        <v>1</v>
      </c>
      <c r="Y1830" s="66">
        <f>IFERROR(INDEX('Retasi Pricing'!F:F,MATCH('Entry Data'!AM1830,'Retasi Pricing'!E:E,0))*X1830,"")</f>
        <v>27500</v>
      </c>
      <c r="Z1830" s="62" t="s">
        <v>26</v>
      </c>
      <c r="AA1830" s="62" t="s">
        <v>27</v>
      </c>
      <c r="AB1830" s="32"/>
      <c r="AC1830" s="32" t="s">
        <v>192</v>
      </c>
      <c r="AD1830" s="32" t="str">
        <f t="shared" si="509"/>
        <v/>
      </c>
      <c r="AF1830" s="5" t="str">
        <f t="shared" si="510"/>
        <v>awaluddin44195</v>
      </c>
      <c r="AG1830" s="5" t="str">
        <f t="shared" si="511"/>
        <v>BMJ 04544195UTARANIGHT</v>
      </c>
      <c r="AH1830" s="5" t="str">
        <f t="shared" si="512"/>
        <v>awaluddin44195UTARANIGHT</v>
      </c>
      <c r="AI1830" s="5" t="str">
        <f t="shared" si="513"/>
        <v>BMJ 04544195NIGHT</v>
      </c>
      <c r="AJ1830" s="5" t="str">
        <f t="shared" si="514"/>
        <v>awaluddin44195NIGHT</v>
      </c>
      <c r="AK1830" s="5" t="str">
        <f t="shared" si="515"/>
        <v>awaluddinBMJ II</v>
      </c>
      <c r="AL1830" s="5" t="str">
        <f t="shared" si="517"/>
        <v>4UTARA</v>
      </c>
      <c r="AM1830" s="5" t="str">
        <f t="shared" si="518"/>
        <v>1 &gt; 4UTARA12 RODA</v>
      </c>
      <c r="AN1830" s="5" t="str">
        <f t="shared" si="519"/>
        <v>awaluddinBMJ II1 &gt; 4UTARA12 RODA</v>
      </c>
      <c r="AO1830" s="5" t="str">
        <f t="shared" si="520"/>
        <v>awaluddin1 &gt; 4UTARA12 RODA</v>
      </c>
      <c r="AP1830" s="5" t="str">
        <f t="shared" si="521"/>
        <v>44195NIGHT</v>
      </c>
    </row>
    <row r="1831" spans="1:42" x14ac:dyDescent="0.3">
      <c r="A1831" s="33">
        <v>1</v>
      </c>
      <c r="B1831" s="33"/>
      <c r="C1831" s="70">
        <v>44195</v>
      </c>
      <c r="D1831" s="71" t="s">
        <v>87</v>
      </c>
      <c r="E1831" s="70">
        <v>44195</v>
      </c>
      <c r="F1831" s="71">
        <v>5160278</v>
      </c>
      <c r="G1831" s="33" t="s">
        <v>20</v>
      </c>
      <c r="H1831" s="33" t="s">
        <v>21</v>
      </c>
      <c r="I1831" s="33" t="s">
        <v>51</v>
      </c>
      <c r="J1831" s="33" t="s">
        <v>46</v>
      </c>
      <c r="K1831" s="63" t="s">
        <v>35</v>
      </c>
      <c r="L1831" s="32" t="str">
        <f t="shared" si="504"/>
        <v>CGE370</v>
      </c>
      <c r="M1831" s="32" t="str">
        <f t="shared" si="505"/>
        <v>BMJ II</v>
      </c>
      <c r="N1831" s="32" t="str">
        <f t="shared" si="506"/>
        <v>12 RODA</v>
      </c>
      <c r="O1831" s="146">
        <v>0.96863425925925928</v>
      </c>
      <c r="P1831" s="65">
        <v>0.96863425925925928</v>
      </c>
      <c r="Q1831" s="65"/>
      <c r="R1831" s="66">
        <v>1</v>
      </c>
      <c r="S1831" s="66">
        <v>45200</v>
      </c>
      <c r="T1831" s="66">
        <v>17080</v>
      </c>
      <c r="U1831" s="67">
        <f t="shared" si="516"/>
        <v>28.12</v>
      </c>
      <c r="V1831" s="66">
        <f t="shared" si="507"/>
        <v>570189.24</v>
      </c>
      <c r="W1831" s="66" t="str">
        <f t="shared" si="508"/>
        <v>1 &gt; 4</v>
      </c>
      <c r="X1831" s="66">
        <f>A1831+SUMIFS(Presensi!F:F,Presensi!E:E,'Entry Data'!AP1831)</f>
        <v>1</v>
      </c>
      <c r="Y1831" s="66">
        <f>IFERROR(INDEX('Retasi Pricing'!F:F,MATCH('Entry Data'!AM1831,'Retasi Pricing'!E:E,0))*X1831,"")</f>
        <v>27500</v>
      </c>
      <c r="Z1831" s="62" t="s">
        <v>26</v>
      </c>
      <c r="AA1831" s="62" t="s">
        <v>27</v>
      </c>
      <c r="AB1831" s="32"/>
      <c r="AC1831" s="32" t="s">
        <v>192</v>
      </c>
      <c r="AD1831" s="32" t="str">
        <f t="shared" si="509"/>
        <v/>
      </c>
      <c r="AF1831" s="5" t="str">
        <f t="shared" si="510"/>
        <v>awaluddin44195</v>
      </c>
      <c r="AG1831" s="5" t="str">
        <f t="shared" si="511"/>
        <v>BMJ 04544195UTARANIGHT</v>
      </c>
      <c r="AH1831" s="5" t="str">
        <f t="shared" si="512"/>
        <v>awaluddin44195UTARANIGHT</v>
      </c>
      <c r="AI1831" s="5" t="str">
        <f t="shared" si="513"/>
        <v>BMJ 04544195NIGHT</v>
      </c>
      <c r="AJ1831" s="5" t="str">
        <f t="shared" si="514"/>
        <v>awaluddin44195NIGHT</v>
      </c>
      <c r="AK1831" s="5" t="str">
        <f t="shared" si="515"/>
        <v>awaluddinBMJ II</v>
      </c>
      <c r="AL1831" s="5" t="str">
        <f t="shared" si="517"/>
        <v>1UTARA</v>
      </c>
      <c r="AM1831" s="5" t="str">
        <f t="shared" si="518"/>
        <v>1 &gt; 4UTARA12 RODA</v>
      </c>
      <c r="AN1831" s="5" t="str">
        <f t="shared" si="519"/>
        <v>awaluddinBMJ II1 &gt; 4UTARA12 RODA</v>
      </c>
      <c r="AO1831" s="5" t="str">
        <f t="shared" si="520"/>
        <v>awaluddin1 &gt; 4UTARA12 RODA</v>
      </c>
      <c r="AP1831" s="5" t="str">
        <f t="shared" si="521"/>
        <v>44195NIGHT</v>
      </c>
    </row>
    <row r="1832" spans="1:42" x14ac:dyDescent="0.3">
      <c r="A1832" s="33">
        <v>1</v>
      </c>
      <c r="B1832" s="33"/>
      <c r="C1832" s="70">
        <v>44195</v>
      </c>
      <c r="D1832" s="71" t="s">
        <v>87</v>
      </c>
      <c r="E1832" s="70">
        <v>44196</v>
      </c>
      <c r="F1832" s="71">
        <v>5160326</v>
      </c>
      <c r="G1832" s="33" t="s">
        <v>20</v>
      </c>
      <c r="H1832" s="33" t="s">
        <v>21</v>
      </c>
      <c r="I1832" s="33" t="s">
        <v>45</v>
      </c>
      <c r="J1832" s="33" t="s">
        <v>46</v>
      </c>
      <c r="K1832" s="63" t="s">
        <v>36</v>
      </c>
      <c r="L1832" s="32" t="str">
        <f t="shared" si="504"/>
        <v>CGE370</v>
      </c>
      <c r="M1832" s="32" t="str">
        <f t="shared" si="505"/>
        <v>BMJ II</v>
      </c>
      <c r="N1832" s="32" t="str">
        <f t="shared" si="506"/>
        <v>12 RODA</v>
      </c>
      <c r="O1832" s="146">
        <v>7.6736111111111111E-3</v>
      </c>
      <c r="P1832" s="65">
        <v>7.6736111111111111E-3</v>
      </c>
      <c r="Q1832" s="65"/>
      <c r="R1832" s="66">
        <v>3</v>
      </c>
      <c r="S1832" s="66">
        <v>46080</v>
      </c>
      <c r="T1832" s="66">
        <v>17020</v>
      </c>
      <c r="U1832" s="67">
        <f t="shared" si="516"/>
        <v>29.06</v>
      </c>
      <c r="V1832" s="66">
        <f t="shared" si="507"/>
        <v>589249.61999999988</v>
      </c>
      <c r="W1832" s="66" t="str">
        <f t="shared" si="508"/>
        <v>1 &gt; 4</v>
      </c>
      <c r="X1832" s="66">
        <f>A1832+SUMIFS(Presensi!F:F,Presensi!E:E,'Entry Data'!AP1832)</f>
        <v>1</v>
      </c>
      <c r="Y1832" s="66">
        <f>IFERROR(INDEX('Retasi Pricing'!F:F,MATCH('Entry Data'!AM1832,'Retasi Pricing'!E:E,0))*X1832,"")</f>
        <v>27500</v>
      </c>
      <c r="Z1832" s="62" t="s">
        <v>26</v>
      </c>
      <c r="AA1832" s="62" t="s">
        <v>27</v>
      </c>
      <c r="AB1832" s="32"/>
      <c r="AC1832" s="32" t="s">
        <v>190</v>
      </c>
      <c r="AD1832" s="32" t="str">
        <f t="shared" si="509"/>
        <v/>
      </c>
      <c r="AF1832" s="5" t="str">
        <f t="shared" si="510"/>
        <v>usman mansyur44195</v>
      </c>
      <c r="AG1832" s="5" t="str">
        <f t="shared" si="511"/>
        <v>BMJ 04644195UTARANIGHT</v>
      </c>
      <c r="AH1832" s="5" t="str">
        <f t="shared" si="512"/>
        <v>usman mansyur44195UTARANIGHT</v>
      </c>
      <c r="AI1832" s="5" t="str">
        <f t="shared" si="513"/>
        <v>BMJ 04644195NIGHT</v>
      </c>
      <c r="AJ1832" s="5" t="str">
        <f t="shared" si="514"/>
        <v>usman mansyur44195NIGHT</v>
      </c>
      <c r="AK1832" s="5" t="str">
        <f t="shared" si="515"/>
        <v>usman mansyurBMJ II</v>
      </c>
      <c r="AL1832" s="5" t="str">
        <f t="shared" si="517"/>
        <v>3UTARA</v>
      </c>
      <c r="AM1832" s="5" t="str">
        <f t="shared" si="518"/>
        <v>1 &gt; 4UTARA12 RODA</v>
      </c>
      <c r="AN1832" s="5" t="str">
        <f t="shared" si="519"/>
        <v>usman mansyurBMJ II1 &gt; 4UTARA12 RODA</v>
      </c>
      <c r="AO1832" s="5" t="str">
        <f t="shared" si="520"/>
        <v>usman mansyur1 &gt; 4UTARA12 RODA</v>
      </c>
      <c r="AP1832" s="5" t="str">
        <f t="shared" si="521"/>
        <v>44195NIGHT</v>
      </c>
    </row>
    <row r="1833" spans="1:42" x14ac:dyDescent="0.3">
      <c r="A1833" s="33">
        <v>1</v>
      </c>
      <c r="B1833" s="33"/>
      <c r="C1833" s="70">
        <v>44195</v>
      </c>
      <c r="D1833" s="71" t="s">
        <v>87</v>
      </c>
      <c r="E1833" s="70">
        <v>44195</v>
      </c>
      <c r="F1833" s="71">
        <v>5160123</v>
      </c>
      <c r="G1833" s="33" t="s">
        <v>20</v>
      </c>
      <c r="H1833" s="33" t="s">
        <v>21</v>
      </c>
      <c r="I1833" s="33" t="s">
        <v>51</v>
      </c>
      <c r="J1833" s="33" t="s">
        <v>46</v>
      </c>
      <c r="K1833" s="63" t="s">
        <v>36</v>
      </c>
      <c r="L1833" s="32" t="str">
        <f t="shared" si="504"/>
        <v>CGE370</v>
      </c>
      <c r="M1833" s="32" t="str">
        <f t="shared" si="505"/>
        <v>BMJ II</v>
      </c>
      <c r="N1833" s="32" t="str">
        <f t="shared" si="506"/>
        <v>12 RODA</v>
      </c>
      <c r="O1833" s="146">
        <v>0.84936342592592595</v>
      </c>
      <c r="P1833" s="65">
        <v>0.84936342592592595</v>
      </c>
      <c r="Q1833" s="65"/>
      <c r="R1833" s="66">
        <v>1</v>
      </c>
      <c r="S1833" s="66">
        <v>45600</v>
      </c>
      <c r="T1833" s="66">
        <v>17020</v>
      </c>
      <c r="U1833" s="67">
        <f t="shared" si="516"/>
        <v>28.58</v>
      </c>
      <c r="V1833" s="66">
        <f t="shared" si="507"/>
        <v>579516.65999999992</v>
      </c>
      <c r="W1833" s="66" t="str">
        <f t="shared" si="508"/>
        <v>1 &gt; 4</v>
      </c>
      <c r="X1833" s="66">
        <f>A1833+SUMIFS(Presensi!F:F,Presensi!E:E,'Entry Data'!AP1833)</f>
        <v>1</v>
      </c>
      <c r="Y1833" s="66">
        <f>IFERROR(INDEX('Retasi Pricing'!F:F,MATCH('Entry Data'!AM1833,'Retasi Pricing'!E:E,0))*X1833,"")</f>
        <v>27500</v>
      </c>
      <c r="Z1833" s="62" t="s">
        <v>26</v>
      </c>
      <c r="AA1833" s="62" t="s">
        <v>27</v>
      </c>
      <c r="AB1833" s="32"/>
      <c r="AC1833" s="32" t="s">
        <v>190</v>
      </c>
      <c r="AD1833" s="32" t="str">
        <f t="shared" si="509"/>
        <v/>
      </c>
      <c r="AF1833" s="5" t="str">
        <f t="shared" si="510"/>
        <v>usman mansyur44195</v>
      </c>
      <c r="AG1833" s="5" t="str">
        <f t="shared" si="511"/>
        <v>BMJ 04644195UTARANIGHT</v>
      </c>
      <c r="AH1833" s="5" t="str">
        <f t="shared" si="512"/>
        <v>usman mansyur44195UTARANIGHT</v>
      </c>
      <c r="AI1833" s="5" t="str">
        <f t="shared" si="513"/>
        <v>BMJ 04644195NIGHT</v>
      </c>
      <c r="AJ1833" s="5" t="str">
        <f t="shared" si="514"/>
        <v>usman mansyur44195NIGHT</v>
      </c>
      <c r="AK1833" s="5" t="str">
        <f t="shared" si="515"/>
        <v>usman mansyurBMJ II</v>
      </c>
      <c r="AL1833" s="5" t="str">
        <f t="shared" si="517"/>
        <v>1UTARA</v>
      </c>
      <c r="AM1833" s="5" t="str">
        <f t="shared" si="518"/>
        <v>1 &gt; 4UTARA12 RODA</v>
      </c>
      <c r="AN1833" s="5" t="str">
        <f t="shared" si="519"/>
        <v>usman mansyurBMJ II1 &gt; 4UTARA12 RODA</v>
      </c>
      <c r="AO1833" s="5" t="str">
        <f t="shared" si="520"/>
        <v>usman mansyur1 &gt; 4UTARA12 RODA</v>
      </c>
      <c r="AP1833" s="5" t="str">
        <f t="shared" si="521"/>
        <v>44195NIGHT</v>
      </c>
    </row>
    <row r="1834" spans="1:42" x14ac:dyDescent="0.3">
      <c r="A1834" s="33">
        <v>1</v>
      </c>
      <c r="B1834" s="33"/>
      <c r="C1834" s="70">
        <v>44195</v>
      </c>
      <c r="D1834" s="71" t="s">
        <v>87</v>
      </c>
      <c r="E1834" s="70">
        <v>44195</v>
      </c>
      <c r="F1834" s="71">
        <v>5160203</v>
      </c>
      <c r="G1834" s="33" t="s">
        <v>20</v>
      </c>
      <c r="H1834" s="33" t="s">
        <v>21</v>
      </c>
      <c r="I1834" s="33" t="s">
        <v>51</v>
      </c>
      <c r="J1834" s="33" t="s">
        <v>46</v>
      </c>
      <c r="K1834" s="63" t="s">
        <v>36</v>
      </c>
      <c r="L1834" s="32" t="str">
        <f t="shared" si="504"/>
        <v>CGE370</v>
      </c>
      <c r="M1834" s="32" t="str">
        <f t="shared" si="505"/>
        <v>BMJ II</v>
      </c>
      <c r="N1834" s="32" t="str">
        <f t="shared" si="506"/>
        <v>12 RODA</v>
      </c>
      <c r="O1834" s="146">
        <v>0.90774305555555557</v>
      </c>
      <c r="P1834" s="65">
        <v>0.90774305555555557</v>
      </c>
      <c r="Q1834" s="65"/>
      <c r="R1834" s="66">
        <v>2</v>
      </c>
      <c r="S1834" s="66">
        <v>46520</v>
      </c>
      <c r="T1834" s="66">
        <v>17020</v>
      </c>
      <c r="U1834" s="67">
        <f t="shared" si="516"/>
        <v>29.5</v>
      </c>
      <c r="V1834" s="66">
        <f t="shared" si="507"/>
        <v>598171.5</v>
      </c>
      <c r="W1834" s="66" t="str">
        <f t="shared" si="508"/>
        <v>1 &gt; 4</v>
      </c>
      <c r="X1834" s="66">
        <f>A1834+SUMIFS(Presensi!F:F,Presensi!E:E,'Entry Data'!AP1834)</f>
        <v>1</v>
      </c>
      <c r="Y1834" s="66">
        <f>IFERROR(INDEX('Retasi Pricing'!F:F,MATCH('Entry Data'!AM1834,'Retasi Pricing'!E:E,0))*X1834,"")</f>
        <v>27500</v>
      </c>
      <c r="Z1834" s="62" t="s">
        <v>26</v>
      </c>
      <c r="AA1834" s="62" t="s">
        <v>27</v>
      </c>
      <c r="AB1834" s="32"/>
      <c r="AC1834" s="32" t="s">
        <v>190</v>
      </c>
      <c r="AD1834" s="32" t="str">
        <f t="shared" si="509"/>
        <v/>
      </c>
      <c r="AF1834" s="5" t="str">
        <f t="shared" si="510"/>
        <v>usman mansyur44195</v>
      </c>
      <c r="AG1834" s="5" t="str">
        <f t="shared" si="511"/>
        <v>BMJ 04644195UTARANIGHT</v>
      </c>
      <c r="AH1834" s="5" t="str">
        <f t="shared" si="512"/>
        <v>usman mansyur44195UTARANIGHT</v>
      </c>
      <c r="AI1834" s="5" t="str">
        <f t="shared" si="513"/>
        <v>BMJ 04644195NIGHT</v>
      </c>
      <c r="AJ1834" s="5" t="str">
        <f t="shared" si="514"/>
        <v>usman mansyur44195NIGHT</v>
      </c>
      <c r="AK1834" s="5" t="str">
        <f t="shared" si="515"/>
        <v>usman mansyurBMJ II</v>
      </c>
      <c r="AL1834" s="5" t="str">
        <f t="shared" si="517"/>
        <v>2UTARA</v>
      </c>
      <c r="AM1834" s="5" t="str">
        <f t="shared" si="518"/>
        <v>1 &gt; 4UTARA12 RODA</v>
      </c>
      <c r="AN1834" s="5" t="str">
        <f t="shared" si="519"/>
        <v>usman mansyurBMJ II1 &gt; 4UTARA12 RODA</v>
      </c>
      <c r="AO1834" s="5" t="str">
        <f t="shared" si="520"/>
        <v>usman mansyur1 &gt; 4UTARA12 RODA</v>
      </c>
      <c r="AP1834" s="5" t="str">
        <f t="shared" si="521"/>
        <v>44195NIGHT</v>
      </c>
    </row>
    <row r="1835" spans="1:42" x14ac:dyDescent="0.3">
      <c r="A1835" s="33">
        <v>1</v>
      </c>
      <c r="B1835" s="33"/>
      <c r="C1835" s="70">
        <v>44195</v>
      </c>
      <c r="D1835" s="71" t="s">
        <v>87</v>
      </c>
      <c r="E1835" s="70">
        <v>44196</v>
      </c>
      <c r="F1835" s="71">
        <v>5160333</v>
      </c>
      <c r="G1835" s="33" t="s">
        <v>20</v>
      </c>
      <c r="H1835" s="33" t="s">
        <v>21</v>
      </c>
      <c r="I1835" s="33" t="s">
        <v>45</v>
      </c>
      <c r="J1835" s="33" t="s">
        <v>46</v>
      </c>
      <c r="K1835" s="63" t="s">
        <v>41</v>
      </c>
      <c r="L1835" s="32" t="str">
        <f t="shared" si="504"/>
        <v>AXOR4843</v>
      </c>
      <c r="M1835" s="32" t="str">
        <f t="shared" si="505"/>
        <v>BMJ II</v>
      </c>
      <c r="N1835" s="32" t="str">
        <f t="shared" si="506"/>
        <v>12 RODA</v>
      </c>
      <c r="O1835" s="146">
        <v>1.238425925925926E-2</v>
      </c>
      <c r="P1835" s="65">
        <v>1.238425925925926E-2</v>
      </c>
      <c r="Q1835" s="65"/>
      <c r="R1835" s="66">
        <v>3</v>
      </c>
      <c r="S1835" s="66">
        <v>54300</v>
      </c>
      <c r="T1835" s="66">
        <v>19820</v>
      </c>
      <c r="U1835" s="67">
        <f t="shared" si="516"/>
        <v>34.479999999999997</v>
      </c>
      <c r="V1835" s="66">
        <f t="shared" si="507"/>
        <v>699150.95999999985</v>
      </c>
      <c r="W1835" s="66" t="str">
        <f t="shared" si="508"/>
        <v>1 &gt; 4</v>
      </c>
      <c r="X1835" s="66">
        <f>A1835+SUMIFS(Presensi!F:F,Presensi!E:E,'Entry Data'!AP1835)</f>
        <v>1</v>
      </c>
      <c r="Y1835" s="66">
        <f>IFERROR(INDEX('Retasi Pricing'!F:F,MATCH('Entry Data'!AM1835,'Retasi Pricing'!E:E,0))*X1835,"")</f>
        <v>27500</v>
      </c>
      <c r="Z1835" s="62" t="s">
        <v>26</v>
      </c>
      <c r="AA1835" s="62" t="s">
        <v>27</v>
      </c>
      <c r="AB1835" s="32"/>
      <c r="AC1835" s="32" t="s">
        <v>368</v>
      </c>
      <c r="AD1835" s="32" t="str">
        <f t="shared" si="509"/>
        <v/>
      </c>
      <c r="AF1835" s="5" t="str">
        <f t="shared" si="510"/>
        <v>Romanus Roja44195</v>
      </c>
      <c r="AG1835" s="5" t="str">
        <f t="shared" si="511"/>
        <v>BMJ 04744195UTARANIGHT</v>
      </c>
      <c r="AH1835" s="5" t="str">
        <f t="shared" si="512"/>
        <v>Romanus Roja44195UTARANIGHT</v>
      </c>
      <c r="AI1835" s="5" t="str">
        <f t="shared" si="513"/>
        <v>BMJ 04744195NIGHT</v>
      </c>
      <c r="AJ1835" s="5" t="str">
        <f t="shared" si="514"/>
        <v>Romanus Roja44195NIGHT</v>
      </c>
      <c r="AK1835" s="5" t="str">
        <f t="shared" si="515"/>
        <v>Romanus RojaBMJ II</v>
      </c>
      <c r="AL1835" s="5" t="str">
        <f t="shared" si="517"/>
        <v>3UTARA</v>
      </c>
      <c r="AM1835" s="5" t="str">
        <f t="shared" si="518"/>
        <v>1 &gt; 4UTARA12 RODA</v>
      </c>
      <c r="AN1835" s="5" t="str">
        <f t="shared" si="519"/>
        <v>Romanus RojaBMJ II1 &gt; 4UTARA12 RODA</v>
      </c>
      <c r="AO1835" s="5" t="str">
        <f t="shared" si="520"/>
        <v>Romanus Roja1 &gt; 4UTARA12 RODA</v>
      </c>
      <c r="AP1835" s="5" t="str">
        <f t="shared" si="521"/>
        <v>44195NIGHT</v>
      </c>
    </row>
    <row r="1836" spans="1:42" x14ac:dyDescent="0.3">
      <c r="A1836" s="33">
        <v>1</v>
      </c>
      <c r="B1836" s="33"/>
      <c r="C1836" s="70">
        <v>44195</v>
      </c>
      <c r="D1836" s="71" t="s">
        <v>87</v>
      </c>
      <c r="E1836" s="70">
        <v>44196</v>
      </c>
      <c r="F1836" s="71">
        <v>5160396</v>
      </c>
      <c r="G1836" s="33" t="s">
        <v>20</v>
      </c>
      <c r="H1836" s="33" t="s">
        <v>21</v>
      </c>
      <c r="I1836" s="33" t="s">
        <v>51</v>
      </c>
      <c r="J1836" s="33" t="s">
        <v>46</v>
      </c>
      <c r="K1836" s="63" t="s">
        <v>41</v>
      </c>
      <c r="L1836" s="32" t="str">
        <f t="shared" ref="L1836:L1899" si="522">IFERROR(VLOOKUP(K1836,db_unit,2,FALSE),"")</f>
        <v>AXOR4843</v>
      </c>
      <c r="M1836" s="32" t="str">
        <f t="shared" ref="M1836:M1899" si="523">IFERROR(VLOOKUP(K1836,db_unit,3,FALSE),"")</f>
        <v>BMJ II</v>
      </c>
      <c r="N1836" s="32" t="str">
        <f t="shared" ref="N1836:N1899" si="524">IFERROR(VLOOKUP(K1836,db_unit,4,FALSE),"")</f>
        <v>12 RODA</v>
      </c>
      <c r="O1836" s="146">
        <v>9.1064814814814821E-2</v>
      </c>
      <c r="P1836" s="65">
        <v>9.1064814814814821E-2</v>
      </c>
      <c r="Q1836" s="65"/>
      <c r="R1836" s="66">
        <v>4</v>
      </c>
      <c r="S1836" s="66">
        <v>52700</v>
      </c>
      <c r="T1836" s="66">
        <v>19820</v>
      </c>
      <c r="U1836" s="67">
        <f t="shared" si="516"/>
        <v>32.880000000000003</v>
      </c>
      <c r="V1836" s="66">
        <f t="shared" si="507"/>
        <v>666707.76</v>
      </c>
      <c r="W1836" s="66" t="str">
        <f t="shared" si="508"/>
        <v>1 &gt; 4</v>
      </c>
      <c r="X1836" s="66">
        <f>A1836+SUMIFS(Presensi!F:F,Presensi!E:E,'Entry Data'!AP1836)</f>
        <v>1</v>
      </c>
      <c r="Y1836" s="66">
        <f>IFERROR(INDEX('Retasi Pricing'!F:F,MATCH('Entry Data'!AM1836,'Retasi Pricing'!E:E,0))*X1836,"")</f>
        <v>27500</v>
      </c>
      <c r="Z1836" s="62" t="s">
        <v>26</v>
      </c>
      <c r="AA1836" s="62" t="s">
        <v>27</v>
      </c>
      <c r="AB1836" s="32"/>
      <c r="AC1836" s="32" t="s">
        <v>368</v>
      </c>
      <c r="AD1836" s="32" t="str">
        <f t="shared" si="509"/>
        <v/>
      </c>
      <c r="AF1836" s="5" t="str">
        <f t="shared" si="510"/>
        <v>Romanus Roja44195</v>
      </c>
      <c r="AG1836" s="5" t="str">
        <f t="shared" si="511"/>
        <v>BMJ 04744195UTARANIGHT</v>
      </c>
      <c r="AH1836" s="5" t="str">
        <f t="shared" si="512"/>
        <v>Romanus Roja44195UTARANIGHT</v>
      </c>
      <c r="AI1836" s="5" t="str">
        <f t="shared" si="513"/>
        <v>BMJ 04744195NIGHT</v>
      </c>
      <c r="AJ1836" s="5" t="str">
        <f t="shared" si="514"/>
        <v>Romanus Roja44195NIGHT</v>
      </c>
      <c r="AK1836" s="5" t="str">
        <f t="shared" si="515"/>
        <v>Romanus RojaBMJ II</v>
      </c>
      <c r="AL1836" s="5" t="str">
        <f t="shared" si="517"/>
        <v>4UTARA</v>
      </c>
      <c r="AM1836" s="5" t="str">
        <f t="shared" si="518"/>
        <v>1 &gt; 4UTARA12 RODA</v>
      </c>
      <c r="AN1836" s="5" t="str">
        <f t="shared" si="519"/>
        <v>Romanus RojaBMJ II1 &gt; 4UTARA12 RODA</v>
      </c>
      <c r="AO1836" s="5" t="str">
        <f t="shared" si="520"/>
        <v>Romanus Roja1 &gt; 4UTARA12 RODA</v>
      </c>
      <c r="AP1836" s="5" t="str">
        <f t="shared" si="521"/>
        <v>44195NIGHT</v>
      </c>
    </row>
    <row r="1837" spans="1:42" x14ac:dyDescent="0.3">
      <c r="A1837" s="33">
        <v>1</v>
      </c>
      <c r="B1837" s="33"/>
      <c r="C1837" s="70">
        <v>44195</v>
      </c>
      <c r="D1837" s="71" t="s">
        <v>87</v>
      </c>
      <c r="E1837" s="70">
        <v>44195</v>
      </c>
      <c r="F1837" s="71">
        <v>5160175</v>
      </c>
      <c r="G1837" s="33" t="s">
        <v>20</v>
      </c>
      <c r="H1837" s="33" t="s">
        <v>21</v>
      </c>
      <c r="I1837" s="33" t="s">
        <v>51</v>
      </c>
      <c r="J1837" s="33" t="s">
        <v>46</v>
      </c>
      <c r="K1837" s="63" t="s">
        <v>41</v>
      </c>
      <c r="L1837" s="32" t="str">
        <f t="shared" si="522"/>
        <v>AXOR4843</v>
      </c>
      <c r="M1837" s="32" t="str">
        <f t="shared" si="523"/>
        <v>BMJ II</v>
      </c>
      <c r="N1837" s="32" t="str">
        <f t="shared" si="524"/>
        <v>12 RODA</v>
      </c>
      <c r="O1837" s="146">
        <v>0.8885185185185186</v>
      </c>
      <c r="P1837" s="65">
        <v>0.8885185185185186</v>
      </c>
      <c r="Q1837" s="65"/>
      <c r="R1837" s="66">
        <v>1</v>
      </c>
      <c r="S1837" s="66">
        <v>51200</v>
      </c>
      <c r="T1837" s="66">
        <v>19820</v>
      </c>
      <c r="U1837" s="67">
        <f t="shared" si="516"/>
        <v>31.38</v>
      </c>
      <c r="V1837" s="66">
        <f t="shared" si="507"/>
        <v>636292.26</v>
      </c>
      <c r="W1837" s="66" t="str">
        <f t="shared" si="508"/>
        <v>1 &gt; 4</v>
      </c>
      <c r="X1837" s="66">
        <f>A1837+SUMIFS(Presensi!F:F,Presensi!E:E,'Entry Data'!AP1837)</f>
        <v>1</v>
      </c>
      <c r="Y1837" s="66">
        <f>IFERROR(INDEX('Retasi Pricing'!F:F,MATCH('Entry Data'!AM1837,'Retasi Pricing'!E:E,0))*X1837,"")</f>
        <v>27500</v>
      </c>
      <c r="Z1837" s="62" t="s">
        <v>26</v>
      </c>
      <c r="AA1837" s="62" t="s">
        <v>27</v>
      </c>
      <c r="AB1837" s="32"/>
      <c r="AC1837" s="32" t="s">
        <v>368</v>
      </c>
      <c r="AD1837" s="32" t="str">
        <f t="shared" si="509"/>
        <v/>
      </c>
      <c r="AF1837" s="5" t="str">
        <f t="shared" si="510"/>
        <v>Romanus Roja44195</v>
      </c>
      <c r="AG1837" s="5" t="str">
        <f t="shared" si="511"/>
        <v>BMJ 04744195UTARANIGHT</v>
      </c>
      <c r="AH1837" s="5" t="str">
        <f t="shared" si="512"/>
        <v>Romanus Roja44195UTARANIGHT</v>
      </c>
      <c r="AI1837" s="5" t="str">
        <f t="shared" si="513"/>
        <v>BMJ 04744195NIGHT</v>
      </c>
      <c r="AJ1837" s="5" t="str">
        <f t="shared" si="514"/>
        <v>Romanus Roja44195NIGHT</v>
      </c>
      <c r="AK1837" s="5" t="str">
        <f t="shared" si="515"/>
        <v>Romanus RojaBMJ II</v>
      </c>
      <c r="AL1837" s="5" t="str">
        <f t="shared" si="517"/>
        <v>1UTARA</v>
      </c>
      <c r="AM1837" s="5" t="str">
        <f t="shared" si="518"/>
        <v>1 &gt; 4UTARA12 RODA</v>
      </c>
      <c r="AN1837" s="5" t="str">
        <f t="shared" si="519"/>
        <v>Romanus RojaBMJ II1 &gt; 4UTARA12 RODA</v>
      </c>
      <c r="AO1837" s="5" t="str">
        <f t="shared" si="520"/>
        <v>Romanus Roja1 &gt; 4UTARA12 RODA</v>
      </c>
      <c r="AP1837" s="5" t="str">
        <f t="shared" si="521"/>
        <v>44195NIGHT</v>
      </c>
    </row>
    <row r="1838" spans="1:42" x14ac:dyDescent="0.3">
      <c r="A1838" s="33">
        <v>1</v>
      </c>
      <c r="B1838" s="33"/>
      <c r="C1838" s="70">
        <v>44195</v>
      </c>
      <c r="D1838" s="71" t="s">
        <v>87</v>
      </c>
      <c r="E1838" s="70">
        <v>44195</v>
      </c>
      <c r="F1838" s="71">
        <v>5160257</v>
      </c>
      <c r="G1838" s="33" t="s">
        <v>20</v>
      </c>
      <c r="H1838" s="33" t="s">
        <v>21</v>
      </c>
      <c r="I1838" s="33" t="s">
        <v>45</v>
      </c>
      <c r="J1838" s="33" t="s">
        <v>46</v>
      </c>
      <c r="K1838" s="63" t="s">
        <v>41</v>
      </c>
      <c r="L1838" s="32" t="str">
        <f t="shared" si="522"/>
        <v>AXOR4843</v>
      </c>
      <c r="M1838" s="32" t="str">
        <f t="shared" si="523"/>
        <v>BMJ II</v>
      </c>
      <c r="N1838" s="32" t="str">
        <f t="shared" si="524"/>
        <v>12 RODA</v>
      </c>
      <c r="O1838" s="146">
        <v>0.95116898148148143</v>
      </c>
      <c r="P1838" s="65">
        <v>0.95116898148148143</v>
      </c>
      <c r="Q1838" s="65"/>
      <c r="R1838" s="66">
        <v>2</v>
      </c>
      <c r="S1838" s="66">
        <v>54140</v>
      </c>
      <c r="T1838" s="66">
        <v>19820</v>
      </c>
      <c r="U1838" s="67">
        <f t="shared" si="516"/>
        <v>34.32</v>
      </c>
      <c r="V1838" s="66">
        <f t="shared" si="507"/>
        <v>695906.64</v>
      </c>
      <c r="W1838" s="66" t="str">
        <f t="shared" si="508"/>
        <v>1 &gt; 4</v>
      </c>
      <c r="X1838" s="66">
        <f>A1838+SUMIFS(Presensi!F:F,Presensi!E:E,'Entry Data'!AP1838)</f>
        <v>1</v>
      </c>
      <c r="Y1838" s="66">
        <f>IFERROR(INDEX('Retasi Pricing'!F:F,MATCH('Entry Data'!AM1838,'Retasi Pricing'!E:E,0))*X1838,"")</f>
        <v>27500</v>
      </c>
      <c r="Z1838" s="62" t="s">
        <v>26</v>
      </c>
      <c r="AA1838" s="62" t="s">
        <v>27</v>
      </c>
      <c r="AB1838" s="32"/>
      <c r="AC1838" s="32" t="s">
        <v>368</v>
      </c>
      <c r="AD1838" s="32" t="str">
        <f t="shared" si="509"/>
        <v/>
      </c>
      <c r="AF1838" s="5" t="str">
        <f t="shared" si="510"/>
        <v>Romanus Roja44195</v>
      </c>
      <c r="AG1838" s="5" t="str">
        <f t="shared" si="511"/>
        <v>BMJ 04744195UTARANIGHT</v>
      </c>
      <c r="AH1838" s="5" t="str">
        <f t="shared" si="512"/>
        <v>Romanus Roja44195UTARANIGHT</v>
      </c>
      <c r="AI1838" s="5" t="str">
        <f t="shared" si="513"/>
        <v>BMJ 04744195NIGHT</v>
      </c>
      <c r="AJ1838" s="5" t="str">
        <f t="shared" si="514"/>
        <v>Romanus Roja44195NIGHT</v>
      </c>
      <c r="AK1838" s="5" t="str">
        <f t="shared" si="515"/>
        <v>Romanus RojaBMJ II</v>
      </c>
      <c r="AL1838" s="5" t="str">
        <f t="shared" si="517"/>
        <v>2UTARA</v>
      </c>
      <c r="AM1838" s="5" t="str">
        <f t="shared" si="518"/>
        <v>1 &gt; 4UTARA12 RODA</v>
      </c>
      <c r="AN1838" s="5" t="str">
        <f t="shared" si="519"/>
        <v>Romanus RojaBMJ II1 &gt; 4UTARA12 RODA</v>
      </c>
      <c r="AO1838" s="5" t="str">
        <f t="shared" si="520"/>
        <v>Romanus Roja1 &gt; 4UTARA12 RODA</v>
      </c>
      <c r="AP1838" s="5" t="str">
        <f t="shared" si="521"/>
        <v>44195NIGHT</v>
      </c>
    </row>
    <row r="1839" spans="1:42" x14ac:dyDescent="0.3">
      <c r="A1839" s="33">
        <v>1</v>
      </c>
      <c r="B1839" s="33"/>
      <c r="C1839" s="70">
        <v>44195</v>
      </c>
      <c r="D1839" s="71" t="s">
        <v>87</v>
      </c>
      <c r="E1839" s="70">
        <v>44195</v>
      </c>
      <c r="F1839" s="71">
        <v>5160156</v>
      </c>
      <c r="G1839" s="33" t="s">
        <v>20</v>
      </c>
      <c r="H1839" s="33" t="s">
        <v>21</v>
      </c>
      <c r="I1839" s="33" t="s">
        <v>51</v>
      </c>
      <c r="J1839" s="33" t="s">
        <v>46</v>
      </c>
      <c r="K1839" s="63" t="s">
        <v>57</v>
      </c>
      <c r="L1839" s="32" t="str">
        <f t="shared" si="522"/>
        <v>AXOR4843</v>
      </c>
      <c r="M1839" s="32" t="str">
        <f t="shared" si="523"/>
        <v>BMJ II</v>
      </c>
      <c r="N1839" s="32" t="str">
        <f t="shared" si="524"/>
        <v>12 RODA</v>
      </c>
      <c r="O1839" s="146">
        <v>0.87534722222222217</v>
      </c>
      <c r="P1839" s="65">
        <v>0.87534722222222217</v>
      </c>
      <c r="Q1839" s="65"/>
      <c r="R1839" s="66">
        <v>1</v>
      </c>
      <c r="S1839" s="66">
        <v>50620</v>
      </c>
      <c r="T1839" s="66">
        <v>19920</v>
      </c>
      <c r="U1839" s="67">
        <f t="shared" si="516"/>
        <v>30.7</v>
      </c>
      <c r="V1839" s="66">
        <f t="shared" si="507"/>
        <v>622503.9</v>
      </c>
      <c r="W1839" s="66" t="str">
        <f t="shared" si="508"/>
        <v>1 &gt; 4</v>
      </c>
      <c r="X1839" s="66">
        <f>A1839+SUMIFS(Presensi!F:F,Presensi!E:E,'Entry Data'!AP1839)</f>
        <v>1</v>
      </c>
      <c r="Y1839" s="66">
        <f>IFERROR(INDEX('Retasi Pricing'!F:F,MATCH('Entry Data'!AM1839,'Retasi Pricing'!E:E,0))*X1839,"")</f>
        <v>27500</v>
      </c>
      <c r="Z1839" s="62" t="s">
        <v>26</v>
      </c>
      <c r="AA1839" s="62" t="s">
        <v>27</v>
      </c>
      <c r="AB1839" s="32"/>
      <c r="AC1839" s="32" t="s">
        <v>204</v>
      </c>
      <c r="AD1839" s="32" t="str">
        <f t="shared" si="509"/>
        <v/>
      </c>
      <c r="AF1839" s="5" t="str">
        <f t="shared" si="510"/>
        <v>abdul majid44195</v>
      </c>
      <c r="AG1839" s="5" t="str">
        <f t="shared" si="511"/>
        <v>BMJ 05044195UTARANIGHT</v>
      </c>
      <c r="AH1839" s="5" t="str">
        <f t="shared" si="512"/>
        <v>abdul majid44195UTARANIGHT</v>
      </c>
      <c r="AI1839" s="5" t="str">
        <f t="shared" si="513"/>
        <v>BMJ 05044195NIGHT</v>
      </c>
      <c r="AJ1839" s="5" t="str">
        <f t="shared" si="514"/>
        <v>abdul majid44195NIGHT</v>
      </c>
      <c r="AK1839" s="5" t="str">
        <f t="shared" si="515"/>
        <v>abdul majidBMJ II</v>
      </c>
      <c r="AL1839" s="5" t="str">
        <f t="shared" si="517"/>
        <v>1UTARA</v>
      </c>
      <c r="AM1839" s="5" t="str">
        <f t="shared" si="518"/>
        <v>1 &gt; 4UTARA12 RODA</v>
      </c>
      <c r="AN1839" s="5" t="str">
        <f t="shared" si="519"/>
        <v>abdul majidBMJ II1 &gt; 4UTARA12 RODA</v>
      </c>
      <c r="AO1839" s="5" t="str">
        <f t="shared" si="520"/>
        <v>abdul majid1 &gt; 4UTARA12 RODA</v>
      </c>
      <c r="AP1839" s="5" t="str">
        <f t="shared" si="521"/>
        <v>44195NIGHT</v>
      </c>
    </row>
    <row r="1840" spans="1:42" x14ac:dyDescent="0.3">
      <c r="A1840" s="33">
        <v>1</v>
      </c>
      <c r="B1840" s="33"/>
      <c r="C1840" s="70">
        <v>44195</v>
      </c>
      <c r="D1840" s="71" t="s">
        <v>87</v>
      </c>
      <c r="E1840" s="70">
        <v>44195</v>
      </c>
      <c r="F1840" s="71">
        <v>5160241</v>
      </c>
      <c r="G1840" s="33" t="s">
        <v>20</v>
      </c>
      <c r="H1840" s="33" t="s">
        <v>21</v>
      </c>
      <c r="I1840" s="33" t="s">
        <v>51</v>
      </c>
      <c r="J1840" s="33" t="s">
        <v>46</v>
      </c>
      <c r="K1840" s="63" t="s">
        <v>57</v>
      </c>
      <c r="L1840" s="32" t="str">
        <f t="shared" si="522"/>
        <v>AXOR4843</v>
      </c>
      <c r="M1840" s="32" t="str">
        <f t="shared" si="523"/>
        <v>BMJ II</v>
      </c>
      <c r="N1840" s="32" t="str">
        <f t="shared" si="524"/>
        <v>12 RODA</v>
      </c>
      <c r="O1840" s="146">
        <v>0.94045138888888891</v>
      </c>
      <c r="P1840" s="65">
        <v>0.94045138888888891</v>
      </c>
      <c r="Q1840" s="65"/>
      <c r="R1840" s="66">
        <v>2</v>
      </c>
      <c r="S1840" s="66">
        <v>51820</v>
      </c>
      <c r="T1840" s="66">
        <v>19920</v>
      </c>
      <c r="U1840" s="67">
        <f t="shared" si="516"/>
        <v>31.9</v>
      </c>
      <c r="V1840" s="66">
        <f t="shared" si="507"/>
        <v>646836.29999999993</v>
      </c>
      <c r="W1840" s="66" t="str">
        <f t="shared" si="508"/>
        <v>1 &gt; 4</v>
      </c>
      <c r="X1840" s="66">
        <f>A1840+SUMIFS(Presensi!F:F,Presensi!E:E,'Entry Data'!AP1840)</f>
        <v>1</v>
      </c>
      <c r="Y1840" s="66">
        <f>IFERROR(INDEX('Retasi Pricing'!F:F,MATCH('Entry Data'!AM1840,'Retasi Pricing'!E:E,0))*X1840,"")</f>
        <v>27500</v>
      </c>
      <c r="Z1840" s="62" t="s">
        <v>26</v>
      </c>
      <c r="AA1840" s="62" t="s">
        <v>27</v>
      </c>
      <c r="AB1840" s="32"/>
      <c r="AC1840" s="32" t="s">
        <v>204</v>
      </c>
      <c r="AD1840" s="32" t="str">
        <f t="shared" si="509"/>
        <v/>
      </c>
      <c r="AF1840" s="5" t="str">
        <f t="shared" si="510"/>
        <v>abdul majid44195</v>
      </c>
      <c r="AG1840" s="5" t="str">
        <f t="shared" si="511"/>
        <v>BMJ 05044195UTARANIGHT</v>
      </c>
      <c r="AH1840" s="5" t="str">
        <f t="shared" si="512"/>
        <v>abdul majid44195UTARANIGHT</v>
      </c>
      <c r="AI1840" s="5" t="str">
        <f t="shared" si="513"/>
        <v>BMJ 05044195NIGHT</v>
      </c>
      <c r="AJ1840" s="5" t="str">
        <f t="shared" si="514"/>
        <v>abdul majid44195NIGHT</v>
      </c>
      <c r="AK1840" s="5" t="str">
        <f t="shared" si="515"/>
        <v>abdul majidBMJ II</v>
      </c>
      <c r="AL1840" s="5" t="str">
        <f t="shared" si="517"/>
        <v>2UTARA</v>
      </c>
      <c r="AM1840" s="5" t="str">
        <f t="shared" si="518"/>
        <v>1 &gt; 4UTARA12 RODA</v>
      </c>
      <c r="AN1840" s="5" t="str">
        <f t="shared" si="519"/>
        <v>abdul majidBMJ II1 &gt; 4UTARA12 RODA</v>
      </c>
      <c r="AO1840" s="5" t="str">
        <f t="shared" si="520"/>
        <v>abdul majid1 &gt; 4UTARA12 RODA</v>
      </c>
      <c r="AP1840" s="5" t="str">
        <f t="shared" si="521"/>
        <v>44195NIGHT</v>
      </c>
    </row>
    <row r="1841" spans="1:42" x14ac:dyDescent="0.3">
      <c r="A1841" s="33">
        <v>1</v>
      </c>
      <c r="B1841" s="33"/>
      <c r="C1841" s="70">
        <v>44195</v>
      </c>
      <c r="D1841" s="71" t="s">
        <v>87</v>
      </c>
      <c r="E1841" s="70">
        <v>44195</v>
      </c>
      <c r="F1841" s="71">
        <v>5160261</v>
      </c>
      <c r="G1841" s="33" t="s">
        <v>20</v>
      </c>
      <c r="H1841" s="33" t="s">
        <v>21</v>
      </c>
      <c r="I1841" s="33" t="s">
        <v>51</v>
      </c>
      <c r="J1841" s="33" t="s">
        <v>46</v>
      </c>
      <c r="K1841" s="63" t="s">
        <v>60</v>
      </c>
      <c r="L1841" s="32" t="str">
        <f t="shared" si="522"/>
        <v>AXOR4843</v>
      </c>
      <c r="M1841" s="32" t="str">
        <f t="shared" si="523"/>
        <v>BMJ II</v>
      </c>
      <c r="N1841" s="32" t="str">
        <f t="shared" si="524"/>
        <v>12 RODA</v>
      </c>
      <c r="O1841" s="146">
        <v>0.95496527777777773</v>
      </c>
      <c r="P1841" s="65">
        <v>0.95496527777777773</v>
      </c>
      <c r="Q1841" s="65"/>
      <c r="R1841" s="66">
        <v>1</v>
      </c>
      <c r="S1841" s="66">
        <v>52100</v>
      </c>
      <c r="T1841" s="66">
        <v>19940</v>
      </c>
      <c r="U1841" s="67">
        <f t="shared" si="516"/>
        <v>32.159999999999997</v>
      </c>
      <c r="V1841" s="66">
        <f t="shared" si="507"/>
        <v>652108.31999999995</v>
      </c>
      <c r="W1841" s="66" t="str">
        <f t="shared" si="508"/>
        <v>1 &gt; 4</v>
      </c>
      <c r="X1841" s="66">
        <f>A1841+SUMIFS(Presensi!F:F,Presensi!E:E,'Entry Data'!AP1841)</f>
        <v>1</v>
      </c>
      <c r="Y1841" s="66">
        <f>IFERROR(INDEX('Retasi Pricing'!F:F,MATCH('Entry Data'!AM1841,'Retasi Pricing'!E:E,0))*X1841,"")</f>
        <v>27500</v>
      </c>
      <c r="Z1841" s="62" t="s">
        <v>26</v>
      </c>
      <c r="AA1841" s="62" t="s">
        <v>27</v>
      </c>
      <c r="AB1841" s="32"/>
      <c r="AC1841" s="32" t="s">
        <v>122</v>
      </c>
      <c r="AD1841" s="32" t="str">
        <f t="shared" si="509"/>
        <v/>
      </c>
      <c r="AF1841" s="5" t="str">
        <f t="shared" si="510"/>
        <v>ico rianto44195</v>
      </c>
      <c r="AG1841" s="5" t="str">
        <f t="shared" si="511"/>
        <v>BMJ 05244195UTARANIGHT</v>
      </c>
      <c r="AH1841" s="5" t="str">
        <f t="shared" si="512"/>
        <v>ico rianto44195UTARANIGHT</v>
      </c>
      <c r="AI1841" s="5" t="str">
        <f t="shared" si="513"/>
        <v>BMJ 05244195NIGHT</v>
      </c>
      <c r="AJ1841" s="5" t="str">
        <f t="shared" si="514"/>
        <v>ico rianto44195NIGHT</v>
      </c>
      <c r="AK1841" s="5" t="str">
        <f t="shared" si="515"/>
        <v>ico riantoBMJ II</v>
      </c>
      <c r="AL1841" s="5" t="str">
        <f t="shared" si="517"/>
        <v>1UTARA</v>
      </c>
      <c r="AM1841" s="5" t="str">
        <f t="shared" si="518"/>
        <v>1 &gt; 4UTARA12 RODA</v>
      </c>
      <c r="AN1841" s="5" t="str">
        <f t="shared" si="519"/>
        <v>ico riantoBMJ II1 &gt; 4UTARA12 RODA</v>
      </c>
      <c r="AO1841" s="5" t="str">
        <f t="shared" si="520"/>
        <v>ico rianto1 &gt; 4UTARA12 RODA</v>
      </c>
      <c r="AP1841" s="5" t="str">
        <f t="shared" si="521"/>
        <v>44195NIGHT</v>
      </c>
    </row>
    <row r="1842" spans="1:42" x14ac:dyDescent="0.3">
      <c r="A1842" s="33">
        <v>1</v>
      </c>
      <c r="B1842" s="33"/>
      <c r="C1842" s="70">
        <v>44195</v>
      </c>
      <c r="D1842" s="71" t="s">
        <v>87</v>
      </c>
      <c r="E1842" s="70">
        <v>44196</v>
      </c>
      <c r="F1842" s="71">
        <v>5160322</v>
      </c>
      <c r="G1842" s="33" t="s">
        <v>20</v>
      </c>
      <c r="H1842" s="33" t="s">
        <v>21</v>
      </c>
      <c r="I1842" s="33" t="s">
        <v>51</v>
      </c>
      <c r="J1842" s="33" t="s">
        <v>46</v>
      </c>
      <c r="K1842" s="63" t="s">
        <v>62</v>
      </c>
      <c r="L1842" s="32" t="str">
        <f t="shared" si="522"/>
        <v>FM260JD</v>
      </c>
      <c r="M1842" s="32" t="str">
        <f t="shared" si="523"/>
        <v>BMJ III</v>
      </c>
      <c r="N1842" s="32" t="str">
        <f t="shared" si="524"/>
        <v>10 RODA</v>
      </c>
      <c r="O1842" s="146">
        <v>5.6249999999999989E-3</v>
      </c>
      <c r="P1842" s="65">
        <v>5.6249999999999989E-3</v>
      </c>
      <c r="Q1842" s="65"/>
      <c r="R1842" s="66">
        <v>4</v>
      </c>
      <c r="S1842" s="66">
        <v>41080</v>
      </c>
      <c r="T1842" s="66">
        <v>14600</v>
      </c>
      <c r="U1842" s="67">
        <f t="shared" si="516"/>
        <v>26.48</v>
      </c>
      <c r="V1842" s="66">
        <f t="shared" si="507"/>
        <v>516201.12000000005</v>
      </c>
      <c r="W1842" s="66" t="str">
        <f t="shared" si="508"/>
        <v>1 &gt; 4</v>
      </c>
      <c r="X1842" s="66">
        <f>A1842+SUMIFS(Presensi!F:F,Presensi!E:E,'Entry Data'!AP1842)</f>
        <v>1</v>
      </c>
      <c r="Y1842" s="66">
        <f>IFERROR(INDEX('Retasi Pricing'!F:F,MATCH('Entry Data'!AM1842,'Retasi Pricing'!E:E,0))*X1842,"")</f>
        <v>25000</v>
      </c>
      <c r="Z1842" s="62" t="s">
        <v>26</v>
      </c>
      <c r="AA1842" s="62" t="s">
        <v>27</v>
      </c>
      <c r="AB1842" s="32"/>
      <c r="AC1842" s="32" t="s">
        <v>206</v>
      </c>
      <c r="AD1842" s="32" t="str">
        <f t="shared" si="509"/>
        <v/>
      </c>
      <c r="AF1842" s="5" t="str">
        <f t="shared" si="510"/>
        <v>sulvadlan44195</v>
      </c>
      <c r="AG1842" s="5" t="str">
        <f t="shared" si="511"/>
        <v>BMJ 05344195UTARANIGHT</v>
      </c>
      <c r="AH1842" s="5" t="str">
        <f t="shared" si="512"/>
        <v>sulvadlan44195UTARANIGHT</v>
      </c>
      <c r="AI1842" s="5" t="str">
        <f t="shared" si="513"/>
        <v>BMJ 05344195NIGHT</v>
      </c>
      <c r="AJ1842" s="5" t="str">
        <f t="shared" si="514"/>
        <v>sulvadlan44195NIGHT</v>
      </c>
      <c r="AK1842" s="5" t="str">
        <f t="shared" si="515"/>
        <v>sulvadlanBMJ III</v>
      </c>
      <c r="AL1842" s="5" t="str">
        <f t="shared" si="517"/>
        <v>4UTARA</v>
      </c>
      <c r="AM1842" s="5" t="str">
        <f t="shared" si="518"/>
        <v>1 &gt; 4UTARA10 RODA</v>
      </c>
      <c r="AN1842" s="5" t="str">
        <f t="shared" si="519"/>
        <v>sulvadlanBMJ III1 &gt; 4UTARA10 RODA</v>
      </c>
      <c r="AO1842" s="5" t="str">
        <f t="shared" si="520"/>
        <v>sulvadlan1 &gt; 4UTARA10 RODA</v>
      </c>
      <c r="AP1842" s="5" t="str">
        <f t="shared" si="521"/>
        <v>44195NIGHT</v>
      </c>
    </row>
    <row r="1843" spans="1:42" x14ac:dyDescent="0.3">
      <c r="A1843" s="33">
        <v>1</v>
      </c>
      <c r="B1843" s="33"/>
      <c r="C1843" s="70">
        <v>44195</v>
      </c>
      <c r="D1843" s="71" t="s">
        <v>87</v>
      </c>
      <c r="E1843" s="70">
        <v>44196</v>
      </c>
      <c r="F1843" s="71">
        <v>5160412</v>
      </c>
      <c r="G1843" s="33" t="s">
        <v>20</v>
      </c>
      <c r="H1843" s="33" t="s">
        <v>21</v>
      </c>
      <c r="I1843" s="33" t="s">
        <v>45</v>
      </c>
      <c r="J1843" s="33" t="s">
        <v>46</v>
      </c>
      <c r="K1843" s="63" t="s">
        <v>62</v>
      </c>
      <c r="L1843" s="32" t="str">
        <f t="shared" si="522"/>
        <v>FM260JD</v>
      </c>
      <c r="M1843" s="32" t="str">
        <f t="shared" si="523"/>
        <v>BMJ III</v>
      </c>
      <c r="N1843" s="32" t="str">
        <f t="shared" si="524"/>
        <v>10 RODA</v>
      </c>
      <c r="O1843" s="146">
        <v>0.10219907407407408</v>
      </c>
      <c r="P1843" s="65">
        <v>0.10219907407407408</v>
      </c>
      <c r="Q1843" s="65"/>
      <c r="R1843" s="66">
        <v>5</v>
      </c>
      <c r="S1843" s="66">
        <v>38580</v>
      </c>
      <c r="T1843" s="66">
        <v>14600</v>
      </c>
      <c r="U1843" s="67">
        <f t="shared" si="516"/>
        <v>23.98</v>
      </c>
      <c r="V1843" s="66">
        <f t="shared" si="507"/>
        <v>467466.12000000005</v>
      </c>
      <c r="W1843" s="66" t="str">
        <f t="shared" si="508"/>
        <v>&gt; 5</v>
      </c>
      <c r="X1843" s="66">
        <f>A1843+SUMIFS(Presensi!F:F,Presensi!E:E,'Entry Data'!AP1843)</f>
        <v>1</v>
      </c>
      <c r="Y1843" s="66">
        <f>IFERROR(INDEX('Retasi Pricing'!F:F,MATCH('Entry Data'!AM1843,'Retasi Pricing'!E:E,0))*X1843,"")</f>
        <v>27650</v>
      </c>
      <c r="Z1843" s="62" t="s">
        <v>26</v>
      </c>
      <c r="AA1843" s="62" t="s">
        <v>27</v>
      </c>
      <c r="AB1843" s="32"/>
      <c r="AC1843" s="32" t="s">
        <v>206</v>
      </c>
      <c r="AD1843" s="32" t="str">
        <f t="shared" si="509"/>
        <v/>
      </c>
      <c r="AF1843" s="5" t="str">
        <f t="shared" si="510"/>
        <v>sulvadlan44195</v>
      </c>
      <c r="AG1843" s="5" t="str">
        <f t="shared" si="511"/>
        <v>BMJ 05344195UTARANIGHT</v>
      </c>
      <c r="AH1843" s="5" t="str">
        <f t="shared" si="512"/>
        <v>sulvadlan44195UTARANIGHT</v>
      </c>
      <c r="AI1843" s="5" t="str">
        <f t="shared" si="513"/>
        <v>BMJ 05344195NIGHT</v>
      </c>
      <c r="AJ1843" s="5" t="str">
        <f t="shared" si="514"/>
        <v>sulvadlan44195NIGHT</v>
      </c>
      <c r="AK1843" s="5" t="str">
        <f t="shared" si="515"/>
        <v>sulvadlanBMJ III</v>
      </c>
      <c r="AL1843" s="5" t="str">
        <f t="shared" si="517"/>
        <v>5UTARA</v>
      </c>
      <c r="AM1843" s="5" t="str">
        <f t="shared" si="518"/>
        <v>&gt; 5UTARA10 RODA</v>
      </c>
      <c r="AN1843" s="5" t="str">
        <f t="shared" si="519"/>
        <v>sulvadlanBMJ III&gt; 5UTARA10 RODA</v>
      </c>
      <c r="AO1843" s="5" t="str">
        <f t="shared" si="520"/>
        <v>sulvadlan&gt; 5UTARA10 RODA</v>
      </c>
      <c r="AP1843" s="5" t="str">
        <f t="shared" si="521"/>
        <v>44195NIGHT</v>
      </c>
    </row>
    <row r="1844" spans="1:42" x14ac:dyDescent="0.3">
      <c r="A1844" s="33">
        <v>1</v>
      </c>
      <c r="B1844" s="33"/>
      <c r="C1844" s="70">
        <v>44195</v>
      </c>
      <c r="D1844" s="71" t="s">
        <v>87</v>
      </c>
      <c r="E1844" s="70">
        <v>44195</v>
      </c>
      <c r="F1844" s="71">
        <v>5160110</v>
      </c>
      <c r="G1844" s="33" t="s">
        <v>20</v>
      </c>
      <c r="H1844" s="33" t="s">
        <v>21</v>
      </c>
      <c r="I1844" s="33" t="s">
        <v>45</v>
      </c>
      <c r="J1844" s="33" t="s">
        <v>46</v>
      </c>
      <c r="K1844" s="63" t="s">
        <v>62</v>
      </c>
      <c r="L1844" s="32" t="str">
        <f t="shared" si="522"/>
        <v>FM260JD</v>
      </c>
      <c r="M1844" s="32" t="str">
        <f t="shared" si="523"/>
        <v>BMJ III</v>
      </c>
      <c r="N1844" s="32" t="str">
        <f t="shared" si="524"/>
        <v>10 RODA</v>
      </c>
      <c r="O1844" s="146">
        <v>0.83545138888888892</v>
      </c>
      <c r="P1844" s="65">
        <v>0.83545138888888892</v>
      </c>
      <c r="Q1844" s="65"/>
      <c r="R1844" s="66">
        <v>1</v>
      </c>
      <c r="S1844" s="66">
        <v>37020</v>
      </c>
      <c r="T1844" s="66">
        <v>14600</v>
      </c>
      <c r="U1844" s="67">
        <f t="shared" si="516"/>
        <v>22.42</v>
      </c>
      <c r="V1844" s="66">
        <f t="shared" si="507"/>
        <v>437055.48000000004</v>
      </c>
      <c r="W1844" s="66" t="str">
        <f t="shared" si="508"/>
        <v>1 &gt; 4</v>
      </c>
      <c r="X1844" s="66">
        <f>A1844+SUMIFS(Presensi!F:F,Presensi!E:E,'Entry Data'!AP1844)</f>
        <v>1</v>
      </c>
      <c r="Y1844" s="66">
        <f>IFERROR(INDEX('Retasi Pricing'!F:F,MATCH('Entry Data'!AM1844,'Retasi Pricing'!E:E,0))*X1844,"")</f>
        <v>25000</v>
      </c>
      <c r="Z1844" s="62" t="s">
        <v>26</v>
      </c>
      <c r="AA1844" s="62" t="s">
        <v>27</v>
      </c>
      <c r="AB1844" s="32"/>
      <c r="AC1844" s="32" t="s">
        <v>206</v>
      </c>
      <c r="AD1844" s="32" t="str">
        <f t="shared" si="509"/>
        <v/>
      </c>
      <c r="AF1844" s="5" t="str">
        <f t="shared" si="510"/>
        <v>sulvadlan44195</v>
      </c>
      <c r="AG1844" s="5" t="str">
        <f t="shared" si="511"/>
        <v>BMJ 05344195UTARANIGHT</v>
      </c>
      <c r="AH1844" s="5" t="str">
        <f t="shared" si="512"/>
        <v>sulvadlan44195UTARANIGHT</v>
      </c>
      <c r="AI1844" s="5" t="str">
        <f t="shared" si="513"/>
        <v>BMJ 05344195NIGHT</v>
      </c>
      <c r="AJ1844" s="5" t="str">
        <f t="shared" si="514"/>
        <v>sulvadlan44195NIGHT</v>
      </c>
      <c r="AK1844" s="5" t="str">
        <f t="shared" si="515"/>
        <v>sulvadlanBMJ III</v>
      </c>
      <c r="AL1844" s="5" t="str">
        <f t="shared" si="517"/>
        <v>1UTARA</v>
      </c>
      <c r="AM1844" s="5" t="str">
        <f t="shared" si="518"/>
        <v>1 &gt; 4UTARA10 RODA</v>
      </c>
      <c r="AN1844" s="5" t="str">
        <f t="shared" si="519"/>
        <v>sulvadlanBMJ III1 &gt; 4UTARA10 RODA</v>
      </c>
      <c r="AO1844" s="5" t="str">
        <f t="shared" si="520"/>
        <v>sulvadlan1 &gt; 4UTARA10 RODA</v>
      </c>
      <c r="AP1844" s="5" t="str">
        <f t="shared" si="521"/>
        <v>44195NIGHT</v>
      </c>
    </row>
    <row r="1845" spans="1:42" x14ac:dyDescent="0.3">
      <c r="A1845" s="33">
        <v>1</v>
      </c>
      <c r="B1845" s="33"/>
      <c r="C1845" s="70">
        <v>44195</v>
      </c>
      <c r="D1845" s="71" t="s">
        <v>87</v>
      </c>
      <c r="E1845" s="70">
        <v>44195</v>
      </c>
      <c r="F1845" s="71">
        <v>5160183</v>
      </c>
      <c r="G1845" s="33" t="s">
        <v>20</v>
      </c>
      <c r="H1845" s="33" t="s">
        <v>21</v>
      </c>
      <c r="I1845" s="33" t="s">
        <v>45</v>
      </c>
      <c r="J1845" s="33" t="s">
        <v>46</v>
      </c>
      <c r="K1845" s="63" t="s">
        <v>62</v>
      </c>
      <c r="L1845" s="32" t="str">
        <f t="shared" si="522"/>
        <v>FM260JD</v>
      </c>
      <c r="M1845" s="32" t="str">
        <f t="shared" si="523"/>
        <v>BMJ III</v>
      </c>
      <c r="N1845" s="32" t="str">
        <f t="shared" si="524"/>
        <v>10 RODA</v>
      </c>
      <c r="O1845" s="146">
        <v>0.89342592592592596</v>
      </c>
      <c r="P1845" s="65">
        <v>0.89342592592592596</v>
      </c>
      <c r="Q1845" s="65"/>
      <c r="R1845" s="66">
        <v>2</v>
      </c>
      <c r="S1845" s="66">
        <v>38900</v>
      </c>
      <c r="T1845" s="66">
        <v>14600</v>
      </c>
      <c r="U1845" s="67">
        <f t="shared" si="516"/>
        <v>24.3</v>
      </c>
      <c r="V1845" s="66">
        <f t="shared" si="507"/>
        <v>473704.20000000007</v>
      </c>
      <c r="W1845" s="66" t="str">
        <f t="shared" si="508"/>
        <v>1 &gt; 4</v>
      </c>
      <c r="X1845" s="66">
        <f>A1845+SUMIFS(Presensi!F:F,Presensi!E:E,'Entry Data'!AP1845)</f>
        <v>1</v>
      </c>
      <c r="Y1845" s="66">
        <f>IFERROR(INDEX('Retasi Pricing'!F:F,MATCH('Entry Data'!AM1845,'Retasi Pricing'!E:E,0))*X1845,"")</f>
        <v>25000</v>
      </c>
      <c r="Z1845" s="62" t="s">
        <v>26</v>
      </c>
      <c r="AA1845" s="62" t="s">
        <v>27</v>
      </c>
      <c r="AB1845" s="32"/>
      <c r="AC1845" s="32" t="s">
        <v>206</v>
      </c>
      <c r="AD1845" s="32" t="str">
        <f t="shared" si="509"/>
        <v/>
      </c>
      <c r="AF1845" s="5" t="str">
        <f t="shared" si="510"/>
        <v>sulvadlan44195</v>
      </c>
      <c r="AG1845" s="5" t="str">
        <f t="shared" si="511"/>
        <v>BMJ 05344195UTARANIGHT</v>
      </c>
      <c r="AH1845" s="5" t="str">
        <f t="shared" si="512"/>
        <v>sulvadlan44195UTARANIGHT</v>
      </c>
      <c r="AI1845" s="5" t="str">
        <f t="shared" si="513"/>
        <v>BMJ 05344195NIGHT</v>
      </c>
      <c r="AJ1845" s="5" t="str">
        <f t="shared" si="514"/>
        <v>sulvadlan44195NIGHT</v>
      </c>
      <c r="AK1845" s="5" t="str">
        <f t="shared" si="515"/>
        <v>sulvadlanBMJ III</v>
      </c>
      <c r="AL1845" s="5" t="str">
        <f t="shared" si="517"/>
        <v>2UTARA</v>
      </c>
      <c r="AM1845" s="5" t="str">
        <f t="shared" si="518"/>
        <v>1 &gt; 4UTARA10 RODA</v>
      </c>
      <c r="AN1845" s="5" t="str">
        <f t="shared" si="519"/>
        <v>sulvadlanBMJ III1 &gt; 4UTARA10 RODA</v>
      </c>
      <c r="AO1845" s="5" t="str">
        <f t="shared" si="520"/>
        <v>sulvadlan1 &gt; 4UTARA10 RODA</v>
      </c>
      <c r="AP1845" s="5" t="str">
        <f t="shared" si="521"/>
        <v>44195NIGHT</v>
      </c>
    </row>
    <row r="1846" spans="1:42" x14ac:dyDescent="0.3">
      <c r="A1846" s="33">
        <v>1</v>
      </c>
      <c r="B1846" s="33"/>
      <c r="C1846" s="70">
        <v>44195</v>
      </c>
      <c r="D1846" s="71" t="s">
        <v>87</v>
      </c>
      <c r="E1846" s="70">
        <v>44195</v>
      </c>
      <c r="F1846" s="71">
        <v>5160252</v>
      </c>
      <c r="G1846" s="33" t="s">
        <v>20</v>
      </c>
      <c r="H1846" s="33" t="s">
        <v>21</v>
      </c>
      <c r="I1846" s="33" t="s">
        <v>51</v>
      </c>
      <c r="J1846" s="33" t="s">
        <v>46</v>
      </c>
      <c r="K1846" s="63" t="s">
        <v>62</v>
      </c>
      <c r="L1846" s="32" t="str">
        <f t="shared" si="522"/>
        <v>FM260JD</v>
      </c>
      <c r="M1846" s="32" t="str">
        <f t="shared" si="523"/>
        <v>BMJ III</v>
      </c>
      <c r="N1846" s="32" t="str">
        <f t="shared" si="524"/>
        <v>10 RODA</v>
      </c>
      <c r="O1846" s="146">
        <v>0.94935185185185189</v>
      </c>
      <c r="P1846" s="65">
        <v>0.94935185185185189</v>
      </c>
      <c r="Q1846" s="65"/>
      <c r="R1846" s="66">
        <v>3</v>
      </c>
      <c r="S1846" s="66">
        <v>39660</v>
      </c>
      <c r="T1846" s="66">
        <v>14600</v>
      </c>
      <c r="U1846" s="67">
        <f t="shared" si="516"/>
        <v>25.06</v>
      </c>
      <c r="V1846" s="66">
        <f t="shared" si="507"/>
        <v>488519.64</v>
      </c>
      <c r="W1846" s="66" t="str">
        <f t="shared" si="508"/>
        <v>1 &gt; 4</v>
      </c>
      <c r="X1846" s="66">
        <f>A1846+SUMIFS(Presensi!F:F,Presensi!E:E,'Entry Data'!AP1846)</f>
        <v>1</v>
      </c>
      <c r="Y1846" s="66">
        <f>IFERROR(INDEX('Retasi Pricing'!F:F,MATCH('Entry Data'!AM1846,'Retasi Pricing'!E:E,0))*X1846,"")</f>
        <v>25000</v>
      </c>
      <c r="Z1846" s="62" t="s">
        <v>26</v>
      </c>
      <c r="AA1846" s="62" t="s">
        <v>27</v>
      </c>
      <c r="AB1846" s="32"/>
      <c r="AC1846" s="32" t="s">
        <v>206</v>
      </c>
      <c r="AD1846" s="32" t="str">
        <f t="shared" si="509"/>
        <v/>
      </c>
      <c r="AF1846" s="5" t="str">
        <f t="shared" si="510"/>
        <v>sulvadlan44195</v>
      </c>
      <c r="AG1846" s="5" t="str">
        <f t="shared" si="511"/>
        <v>BMJ 05344195UTARANIGHT</v>
      </c>
      <c r="AH1846" s="5" t="str">
        <f t="shared" si="512"/>
        <v>sulvadlan44195UTARANIGHT</v>
      </c>
      <c r="AI1846" s="5" t="str">
        <f t="shared" si="513"/>
        <v>BMJ 05344195NIGHT</v>
      </c>
      <c r="AJ1846" s="5" t="str">
        <f t="shared" si="514"/>
        <v>sulvadlan44195NIGHT</v>
      </c>
      <c r="AK1846" s="5" t="str">
        <f t="shared" si="515"/>
        <v>sulvadlanBMJ III</v>
      </c>
      <c r="AL1846" s="5" t="str">
        <f t="shared" si="517"/>
        <v>3UTARA</v>
      </c>
      <c r="AM1846" s="5" t="str">
        <f t="shared" si="518"/>
        <v>1 &gt; 4UTARA10 RODA</v>
      </c>
      <c r="AN1846" s="5" t="str">
        <f t="shared" si="519"/>
        <v>sulvadlanBMJ III1 &gt; 4UTARA10 RODA</v>
      </c>
      <c r="AO1846" s="5" t="str">
        <f t="shared" si="520"/>
        <v>sulvadlan1 &gt; 4UTARA10 RODA</v>
      </c>
      <c r="AP1846" s="5" t="str">
        <f t="shared" si="521"/>
        <v>44195NIGHT</v>
      </c>
    </row>
    <row r="1847" spans="1:42" x14ac:dyDescent="0.3">
      <c r="A1847" s="33">
        <v>1</v>
      </c>
      <c r="B1847" s="33"/>
      <c r="C1847" s="70">
        <v>44195</v>
      </c>
      <c r="D1847" s="71" t="s">
        <v>87</v>
      </c>
      <c r="E1847" s="70">
        <v>44196</v>
      </c>
      <c r="F1847" s="71">
        <v>5160337</v>
      </c>
      <c r="G1847" s="33" t="s">
        <v>20</v>
      </c>
      <c r="H1847" s="33" t="s">
        <v>21</v>
      </c>
      <c r="I1847" s="33" t="s">
        <v>51</v>
      </c>
      <c r="J1847" s="33" t="s">
        <v>46</v>
      </c>
      <c r="K1847" s="63" t="s">
        <v>67</v>
      </c>
      <c r="L1847" s="32" t="str">
        <f t="shared" si="522"/>
        <v>FM260JD</v>
      </c>
      <c r="M1847" s="32" t="str">
        <f t="shared" si="523"/>
        <v>BMJ III</v>
      </c>
      <c r="N1847" s="32" t="str">
        <f t="shared" si="524"/>
        <v>10 RODA</v>
      </c>
      <c r="O1847" s="146">
        <v>1.6608796296296299E-2</v>
      </c>
      <c r="P1847" s="65">
        <v>1.6608796296296299E-2</v>
      </c>
      <c r="Q1847" s="65"/>
      <c r="R1847" s="66">
        <v>4</v>
      </c>
      <c r="S1847" s="66">
        <v>39060</v>
      </c>
      <c r="T1847" s="66">
        <v>14660</v>
      </c>
      <c r="U1847" s="67">
        <f t="shared" si="516"/>
        <v>24.4</v>
      </c>
      <c r="V1847" s="66">
        <f t="shared" si="507"/>
        <v>475653.6</v>
      </c>
      <c r="W1847" s="66" t="str">
        <f t="shared" si="508"/>
        <v>1 &gt; 4</v>
      </c>
      <c r="X1847" s="66">
        <f>A1847+SUMIFS(Presensi!F:F,Presensi!E:E,'Entry Data'!AP1847)</f>
        <v>1</v>
      </c>
      <c r="Y1847" s="66">
        <f>IFERROR(INDEX('Retasi Pricing'!F:F,MATCH('Entry Data'!AM1847,'Retasi Pricing'!E:E,0))*X1847,"")</f>
        <v>25000</v>
      </c>
      <c r="Z1847" s="62" t="s">
        <v>26</v>
      </c>
      <c r="AA1847" s="62" t="s">
        <v>27</v>
      </c>
      <c r="AB1847" s="32"/>
      <c r="AC1847" s="32" t="s">
        <v>210</v>
      </c>
      <c r="AD1847" s="32" t="str">
        <f t="shared" si="509"/>
        <v/>
      </c>
      <c r="AF1847" s="5" t="str">
        <f t="shared" si="510"/>
        <v>m.taha44195</v>
      </c>
      <c r="AG1847" s="5" t="str">
        <f t="shared" si="511"/>
        <v>BMJ 05444195UTARANIGHT</v>
      </c>
      <c r="AH1847" s="5" t="str">
        <f t="shared" si="512"/>
        <v>m.taha44195UTARANIGHT</v>
      </c>
      <c r="AI1847" s="5" t="str">
        <f t="shared" si="513"/>
        <v>BMJ 05444195NIGHT</v>
      </c>
      <c r="AJ1847" s="5" t="str">
        <f t="shared" si="514"/>
        <v>m.taha44195NIGHT</v>
      </c>
      <c r="AK1847" s="5" t="str">
        <f t="shared" si="515"/>
        <v>m.tahaBMJ III</v>
      </c>
      <c r="AL1847" s="5" t="str">
        <f t="shared" si="517"/>
        <v>4UTARA</v>
      </c>
      <c r="AM1847" s="5" t="str">
        <f t="shared" si="518"/>
        <v>1 &gt; 4UTARA10 RODA</v>
      </c>
      <c r="AN1847" s="5" t="str">
        <f t="shared" si="519"/>
        <v>m.tahaBMJ III1 &gt; 4UTARA10 RODA</v>
      </c>
      <c r="AO1847" s="5" t="str">
        <f t="shared" si="520"/>
        <v>m.taha1 &gt; 4UTARA10 RODA</v>
      </c>
      <c r="AP1847" s="5" t="str">
        <f t="shared" si="521"/>
        <v>44195NIGHT</v>
      </c>
    </row>
    <row r="1848" spans="1:42" x14ac:dyDescent="0.3">
      <c r="A1848" s="33">
        <v>1</v>
      </c>
      <c r="B1848" s="33"/>
      <c r="C1848" s="70">
        <v>44195</v>
      </c>
      <c r="D1848" s="71" t="s">
        <v>87</v>
      </c>
      <c r="E1848" s="70">
        <v>44196</v>
      </c>
      <c r="F1848" s="71">
        <v>5160381</v>
      </c>
      <c r="G1848" s="33" t="s">
        <v>20</v>
      </c>
      <c r="H1848" s="33" t="s">
        <v>21</v>
      </c>
      <c r="I1848" s="33" t="s">
        <v>51</v>
      </c>
      <c r="J1848" s="33" t="s">
        <v>46</v>
      </c>
      <c r="K1848" s="63" t="s">
        <v>67</v>
      </c>
      <c r="L1848" s="32" t="str">
        <f t="shared" si="522"/>
        <v>FM260JD</v>
      </c>
      <c r="M1848" s="32" t="str">
        <f t="shared" si="523"/>
        <v>BMJ III</v>
      </c>
      <c r="N1848" s="32" t="str">
        <f t="shared" si="524"/>
        <v>10 RODA</v>
      </c>
      <c r="O1848" s="146">
        <v>8.4502314814814808E-2</v>
      </c>
      <c r="P1848" s="65">
        <v>8.4502314814814808E-2</v>
      </c>
      <c r="Q1848" s="65"/>
      <c r="R1848" s="66">
        <v>5</v>
      </c>
      <c r="S1848" s="66">
        <v>39680</v>
      </c>
      <c r="T1848" s="66">
        <v>14660</v>
      </c>
      <c r="U1848" s="67">
        <f t="shared" si="516"/>
        <v>25.02</v>
      </c>
      <c r="V1848" s="66">
        <f t="shared" si="507"/>
        <v>487739.87999999995</v>
      </c>
      <c r="W1848" s="66" t="str">
        <f t="shared" si="508"/>
        <v>&gt; 5</v>
      </c>
      <c r="X1848" s="66">
        <f>A1848+SUMIFS(Presensi!F:F,Presensi!E:E,'Entry Data'!AP1848)</f>
        <v>1</v>
      </c>
      <c r="Y1848" s="66">
        <f>IFERROR(INDEX('Retasi Pricing'!F:F,MATCH('Entry Data'!AM1848,'Retasi Pricing'!E:E,0))*X1848,"")</f>
        <v>27650</v>
      </c>
      <c r="Z1848" s="62" t="s">
        <v>26</v>
      </c>
      <c r="AA1848" s="62" t="s">
        <v>27</v>
      </c>
      <c r="AB1848" s="32"/>
      <c r="AC1848" s="32" t="s">
        <v>210</v>
      </c>
      <c r="AD1848" s="32" t="str">
        <f t="shared" si="509"/>
        <v/>
      </c>
      <c r="AF1848" s="5" t="str">
        <f t="shared" si="510"/>
        <v>m.taha44195</v>
      </c>
      <c r="AG1848" s="5" t="str">
        <f t="shared" si="511"/>
        <v>BMJ 05444195UTARANIGHT</v>
      </c>
      <c r="AH1848" s="5" t="str">
        <f t="shared" si="512"/>
        <v>m.taha44195UTARANIGHT</v>
      </c>
      <c r="AI1848" s="5" t="str">
        <f t="shared" si="513"/>
        <v>BMJ 05444195NIGHT</v>
      </c>
      <c r="AJ1848" s="5" t="str">
        <f t="shared" si="514"/>
        <v>m.taha44195NIGHT</v>
      </c>
      <c r="AK1848" s="5" t="str">
        <f t="shared" si="515"/>
        <v>m.tahaBMJ III</v>
      </c>
      <c r="AL1848" s="5" t="str">
        <f t="shared" si="517"/>
        <v>5UTARA</v>
      </c>
      <c r="AM1848" s="5" t="str">
        <f t="shared" si="518"/>
        <v>&gt; 5UTARA10 RODA</v>
      </c>
      <c r="AN1848" s="5" t="str">
        <f t="shared" si="519"/>
        <v>m.tahaBMJ III&gt; 5UTARA10 RODA</v>
      </c>
      <c r="AO1848" s="5" t="str">
        <f t="shared" si="520"/>
        <v>m.taha&gt; 5UTARA10 RODA</v>
      </c>
      <c r="AP1848" s="5" t="str">
        <f t="shared" si="521"/>
        <v>44195NIGHT</v>
      </c>
    </row>
    <row r="1849" spans="1:42" x14ac:dyDescent="0.3">
      <c r="A1849" s="33">
        <v>1</v>
      </c>
      <c r="B1849" s="33"/>
      <c r="C1849" s="70">
        <v>44195</v>
      </c>
      <c r="D1849" s="71" t="s">
        <v>87</v>
      </c>
      <c r="E1849" s="70">
        <v>44195</v>
      </c>
      <c r="F1849" s="71">
        <v>5160107</v>
      </c>
      <c r="G1849" s="33" t="s">
        <v>20</v>
      </c>
      <c r="H1849" s="33" t="s">
        <v>21</v>
      </c>
      <c r="I1849" s="33" t="s">
        <v>51</v>
      </c>
      <c r="J1849" s="33" t="s">
        <v>46</v>
      </c>
      <c r="K1849" s="63" t="s">
        <v>67</v>
      </c>
      <c r="L1849" s="32" t="str">
        <f t="shared" si="522"/>
        <v>FM260JD</v>
      </c>
      <c r="M1849" s="32" t="str">
        <f t="shared" si="523"/>
        <v>BMJ III</v>
      </c>
      <c r="N1849" s="32" t="str">
        <f t="shared" si="524"/>
        <v>10 RODA</v>
      </c>
      <c r="O1849" s="146">
        <v>0.83302083333333332</v>
      </c>
      <c r="P1849" s="65">
        <v>0.83302083333333332</v>
      </c>
      <c r="Q1849" s="65"/>
      <c r="R1849" s="66">
        <v>1</v>
      </c>
      <c r="S1849" s="66">
        <v>40500</v>
      </c>
      <c r="T1849" s="66">
        <v>14660</v>
      </c>
      <c r="U1849" s="67">
        <f t="shared" si="516"/>
        <v>25.84</v>
      </c>
      <c r="V1849" s="66">
        <f t="shared" si="507"/>
        <v>503724.95999999996</v>
      </c>
      <c r="W1849" s="66" t="str">
        <f t="shared" si="508"/>
        <v>1 &gt; 4</v>
      </c>
      <c r="X1849" s="66">
        <f>A1849+SUMIFS(Presensi!F:F,Presensi!E:E,'Entry Data'!AP1849)</f>
        <v>1</v>
      </c>
      <c r="Y1849" s="66">
        <f>IFERROR(INDEX('Retasi Pricing'!F:F,MATCH('Entry Data'!AM1849,'Retasi Pricing'!E:E,0))*X1849,"")</f>
        <v>25000</v>
      </c>
      <c r="Z1849" s="62" t="s">
        <v>26</v>
      </c>
      <c r="AA1849" s="62" t="s">
        <v>27</v>
      </c>
      <c r="AB1849" s="32"/>
      <c r="AC1849" s="32" t="s">
        <v>210</v>
      </c>
      <c r="AD1849" s="32" t="str">
        <f t="shared" si="509"/>
        <v/>
      </c>
      <c r="AF1849" s="5" t="str">
        <f t="shared" si="510"/>
        <v>m.taha44195</v>
      </c>
      <c r="AG1849" s="5" t="str">
        <f t="shared" si="511"/>
        <v>BMJ 05444195UTARANIGHT</v>
      </c>
      <c r="AH1849" s="5" t="str">
        <f t="shared" si="512"/>
        <v>m.taha44195UTARANIGHT</v>
      </c>
      <c r="AI1849" s="5" t="str">
        <f t="shared" si="513"/>
        <v>BMJ 05444195NIGHT</v>
      </c>
      <c r="AJ1849" s="5" t="str">
        <f t="shared" si="514"/>
        <v>m.taha44195NIGHT</v>
      </c>
      <c r="AK1849" s="5" t="str">
        <f t="shared" si="515"/>
        <v>m.tahaBMJ III</v>
      </c>
      <c r="AL1849" s="5" t="str">
        <f t="shared" si="517"/>
        <v>1UTARA</v>
      </c>
      <c r="AM1849" s="5" t="str">
        <f t="shared" si="518"/>
        <v>1 &gt; 4UTARA10 RODA</v>
      </c>
      <c r="AN1849" s="5" t="str">
        <f t="shared" si="519"/>
        <v>m.tahaBMJ III1 &gt; 4UTARA10 RODA</v>
      </c>
      <c r="AO1849" s="5" t="str">
        <f t="shared" si="520"/>
        <v>m.taha1 &gt; 4UTARA10 RODA</v>
      </c>
      <c r="AP1849" s="5" t="str">
        <f t="shared" si="521"/>
        <v>44195NIGHT</v>
      </c>
    </row>
    <row r="1850" spans="1:42" x14ac:dyDescent="0.3">
      <c r="A1850" s="33">
        <v>1</v>
      </c>
      <c r="B1850" s="33"/>
      <c r="C1850" s="70">
        <v>44195</v>
      </c>
      <c r="D1850" s="71" t="s">
        <v>87</v>
      </c>
      <c r="E1850" s="70">
        <v>44195</v>
      </c>
      <c r="F1850" s="71">
        <v>5160177</v>
      </c>
      <c r="G1850" s="33" t="s">
        <v>20</v>
      </c>
      <c r="H1850" s="33" t="s">
        <v>21</v>
      </c>
      <c r="I1850" s="33" t="s">
        <v>45</v>
      </c>
      <c r="J1850" s="33" t="s">
        <v>46</v>
      </c>
      <c r="K1850" s="63" t="s">
        <v>67</v>
      </c>
      <c r="L1850" s="32" t="str">
        <f t="shared" si="522"/>
        <v>FM260JD</v>
      </c>
      <c r="M1850" s="32" t="str">
        <f t="shared" si="523"/>
        <v>BMJ III</v>
      </c>
      <c r="N1850" s="32" t="str">
        <f t="shared" si="524"/>
        <v>10 RODA</v>
      </c>
      <c r="O1850" s="146">
        <v>0.89024305555555561</v>
      </c>
      <c r="P1850" s="65">
        <v>0.89024305555555561</v>
      </c>
      <c r="Q1850" s="65"/>
      <c r="R1850" s="66">
        <v>2</v>
      </c>
      <c r="S1850" s="66">
        <v>39200</v>
      </c>
      <c r="T1850" s="66">
        <v>14660</v>
      </c>
      <c r="U1850" s="67">
        <f t="shared" si="516"/>
        <v>24.54</v>
      </c>
      <c r="V1850" s="66">
        <f t="shared" si="507"/>
        <v>478382.76</v>
      </c>
      <c r="W1850" s="66" t="str">
        <f t="shared" si="508"/>
        <v>1 &gt; 4</v>
      </c>
      <c r="X1850" s="66">
        <f>A1850+SUMIFS(Presensi!F:F,Presensi!E:E,'Entry Data'!AP1850)</f>
        <v>1</v>
      </c>
      <c r="Y1850" s="66">
        <f>IFERROR(INDEX('Retasi Pricing'!F:F,MATCH('Entry Data'!AM1850,'Retasi Pricing'!E:E,0))*X1850,"")</f>
        <v>25000</v>
      </c>
      <c r="Z1850" s="62" t="s">
        <v>26</v>
      </c>
      <c r="AA1850" s="62" t="s">
        <v>27</v>
      </c>
      <c r="AB1850" s="32"/>
      <c r="AC1850" s="32" t="s">
        <v>210</v>
      </c>
      <c r="AD1850" s="32" t="str">
        <f t="shared" si="509"/>
        <v/>
      </c>
      <c r="AF1850" s="5" t="str">
        <f t="shared" si="510"/>
        <v>m.taha44195</v>
      </c>
      <c r="AG1850" s="5" t="str">
        <f t="shared" si="511"/>
        <v>BMJ 05444195UTARANIGHT</v>
      </c>
      <c r="AH1850" s="5" t="str">
        <f t="shared" si="512"/>
        <v>m.taha44195UTARANIGHT</v>
      </c>
      <c r="AI1850" s="5" t="str">
        <f t="shared" si="513"/>
        <v>BMJ 05444195NIGHT</v>
      </c>
      <c r="AJ1850" s="5" t="str">
        <f t="shared" si="514"/>
        <v>m.taha44195NIGHT</v>
      </c>
      <c r="AK1850" s="5" t="str">
        <f t="shared" si="515"/>
        <v>m.tahaBMJ III</v>
      </c>
      <c r="AL1850" s="5" t="str">
        <f t="shared" si="517"/>
        <v>2UTARA</v>
      </c>
      <c r="AM1850" s="5" t="str">
        <f t="shared" si="518"/>
        <v>1 &gt; 4UTARA10 RODA</v>
      </c>
      <c r="AN1850" s="5" t="str">
        <f t="shared" si="519"/>
        <v>m.tahaBMJ III1 &gt; 4UTARA10 RODA</v>
      </c>
      <c r="AO1850" s="5" t="str">
        <f t="shared" si="520"/>
        <v>m.taha1 &gt; 4UTARA10 RODA</v>
      </c>
      <c r="AP1850" s="5" t="str">
        <f t="shared" si="521"/>
        <v>44195NIGHT</v>
      </c>
    </row>
    <row r="1851" spans="1:42" x14ac:dyDescent="0.3">
      <c r="A1851" s="33">
        <v>1</v>
      </c>
      <c r="B1851" s="33"/>
      <c r="C1851" s="70">
        <v>44195</v>
      </c>
      <c r="D1851" s="71" t="s">
        <v>87</v>
      </c>
      <c r="E1851" s="70">
        <v>44195</v>
      </c>
      <c r="F1851" s="71">
        <v>5160267</v>
      </c>
      <c r="G1851" s="33" t="s">
        <v>20</v>
      </c>
      <c r="H1851" s="33" t="s">
        <v>21</v>
      </c>
      <c r="I1851" s="33" t="s">
        <v>51</v>
      </c>
      <c r="J1851" s="33" t="s">
        <v>46</v>
      </c>
      <c r="K1851" s="63" t="s">
        <v>67</v>
      </c>
      <c r="L1851" s="32" t="str">
        <f t="shared" si="522"/>
        <v>FM260JD</v>
      </c>
      <c r="M1851" s="32" t="str">
        <f t="shared" si="523"/>
        <v>BMJ III</v>
      </c>
      <c r="N1851" s="32" t="str">
        <f t="shared" si="524"/>
        <v>10 RODA</v>
      </c>
      <c r="O1851" s="146">
        <v>0.96010416666666665</v>
      </c>
      <c r="P1851" s="65">
        <v>0.96010416666666665</v>
      </c>
      <c r="Q1851" s="65"/>
      <c r="R1851" s="66">
        <v>3</v>
      </c>
      <c r="S1851" s="66">
        <v>40880</v>
      </c>
      <c r="T1851" s="66">
        <v>14660</v>
      </c>
      <c r="U1851" s="67">
        <f t="shared" si="516"/>
        <v>26.22</v>
      </c>
      <c r="V1851" s="66">
        <f t="shared" si="507"/>
        <v>511132.68</v>
      </c>
      <c r="W1851" s="66" t="str">
        <f t="shared" si="508"/>
        <v>1 &gt; 4</v>
      </c>
      <c r="X1851" s="66">
        <f>A1851+SUMIFS(Presensi!F:F,Presensi!E:E,'Entry Data'!AP1851)</f>
        <v>1</v>
      </c>
      <c r="Y1851" s="66">
        <f>IFERROR(INDEX('Retasi Pricing'!F:F,MATCH('Entry Data'!AM1851,'Retasi Pricing'!E:E,0))*X1851,"")</f>
        <v>25000</v>
      </c>
      <c r="Z1851" s="62" t="s">
        <v>26</v>
      </c>
      <c r="AA1851" s="62" t="s">
        <v>27</v>
      </c>
      <c r="AB1851" s="32"/>
      <c r="AC1851" s="32" t="s">
        <v>210</v>
      </c>
      <c r="AD1851" s="32" t="str">
        <f t="shared" si="509"/>
        <v/>
      </c>
      <c r="AF1851" s="5" t="str">
        <f t="shared" si="510"/>
        <v>m.taha44195</v>
      </c>
      <c r="AG1851" s="5" t="str">
        <f t="shared" si="511"/>
        <v>BMJ 05444195UTARANIGHT</v>
      </c>
      <c r="AH1851" s="5" t="str">
        <f t="shared" si="512"/>
        <v>m.taha44195UTARANIGHT</v>
      </c>
      <c r="AI1851" s="5" t="str">
        <f t="shared" si="513"/>
        <v>BMJ 05444195NIGHT</v>
      </c>
      <c r="AJ1851" s="5" t="str">
        <f t="shared" si="514"/>
        <v>m.taha44195NIGHT</v>
      </c>
      <c r="AK1851" s="5" t="str">
        <f t="shared" si="515"/>
        <v>m.tahaBMJ III</v>
      </c>
      <c r="AL1851" s="5" t="str">
        <f t="shared" si="517"/>
        <v>3UTARA</v>
      </c>
      <c r="AM1851" s="5" t="str">
        <f t="shared" si="518"/>
        <v>1 &gt; 4UTARA10 RODA</v>
      </c>
      <c r="AN1851" s="5" t="str">
        <f t="shared" si="519"/>
        <v>m.tahaBMJ III1 &gt; 4UTARA10 RODA</v>
      </c>
      <c r="AO1851" s="5" t="str">
        <f t="shared" si="520"/>
        <v>m.taha1 &gt; 4UTARA10 RODA</v>
      </c>
      <c r="AP1851" s="5" t="str">
        <f t="shared" si="521"/>
        <v>44195NIGHT</v>
      </c>
    </row>
    <row r="1852" spans="1:42" x14ac:dyDescent="0.3">
      <c r="A1852" s="33">
        <v>1</v>
      </c>
      <c r="B1852" s="33"/>
      <c r="C1852" s="70">
        <v>44195</v>
      </c>
      <c r="D1852" s="71" t="s">
        <v>87</v>
      </c>
      <c r="E1852" s="70">
        <v>44196</v>
      </c>
      <c r="F1852" s="71">
        <v>5160370</v>
      </c>
      <c r="G1852" s="33" t="s">
        <v>20</v>
      </c>
      <c r="H1852" s="33" t="s">
        <v>21</v>
      </c>
      <c r="I1852" s="33" t="s">
        <v>51</v>
      </c>
      <c r="J1852" s="33" t="s">
        <v>46</v>
      </c>
      <c r="K1852" s="63" t="s">
        <v>69</v>
      </c>
      <c r="L1852" s="32" t="str">
        <f t="shared" si="522"/>
        <v>FM260JD</v>
      </c>
      <c r="M1852" s="32" t="str">
        <f t="shared" si="523"/>
        <v>BMJ III</v>
      </c>
      <c r="N1852" s="32" t="str">
        <f t="shared" si="524"/>
        <v>10 RODA</v>
      </c>
      <c r="O1852" s="146">
        <v>7.3368055555555547E-2</v>
      </c>
      <c r="P1852" s="65">
        <v>7.3368055555555547E-2</v>
      </c>
      <c r="Q1852" s="65"/>
      <c r="R1852" s="66">
        <v>4</v>
      </c>
      <c r="S1852" s="66">
        <v>39060</v>
      </c>
      <c r="T1852" s="66">
        <v>14640</v>
      </c>
      <c r="U1852" s="67">
        <f t="shared" si="516"/>
        <v>24.42</v>
      </c>
      <c r="V1852" s="66">
        <f t="shared" si="507"/>
        <v>476043.48000000004</v>
      </c>
      <c r="W1852" s="66" t="str">
        <f t="shared" si="508"/>
        <v>1 &gt; 4</v>
      </c>
      <c r="X1852" s="66">
        <f>A1852+SUMIFS(Presensi!F:F,Presensi!E:E,'Entry Data'!AP1852)</f>
        <v>1</v>
      </c>
      <c r="Y1852" s="66">
        <f>IFERROR(INDEX('Retasi Pricing'!F:F,MATCH('Entry Data'!AM1852,'Retasi Pricing'!E:E,0))*X1852,"")</f>
        <v>25000</v>
      </c>
      <c r="Z1852" s="62" t="s">
        <v>26</v>
      </c>
      <c r="AA1852" s="62" t="s">
        <v>27</v>
      </c>
      <c r="AB1852" s="32"/>
      <c r="AC1852" s="32" t="s">
        <v>178</v>
      </c>
      <c r="AD1852" s="32" t="str">
        <f t="shared" si="509"/>
        <v/>
      </c>
      <c r="AF1852" s="5" t="str">
        <f t="shared" si="510"/>
        <v>abrar44195</v>
      </c>
      <c r="AG1852" s="5" t="str">
        <f t="shared" si="511"/>
        <v>BMJ 05544195UTARANIGHT</v>
      </c>
      <c r="AH1852" s="5" t="str">
        <f t="shared" si="512"/>
        <v>abrar44195UTARANIGHT</v>
      </c>
      <c r="AI1852" s="5" t="str">
        <f t="shared" si="513"/>
        <v>BMJ 05544195NIGHT</v>
      </c>
      <c r="AJ1852" s="5" t="str">
        <f t="shared" si="514"/>
        <v>abrar44195NIGHT</v>
      </c>
      <c r="AK1852" s="5" t="str">
        <f t="shared" si="515"/>
        <v>abrarBMJ III</v>
      </c>
      <c r="AL1852" s="5" t="str">
        <f t="shared" si="517"/>
        <v>4UTARA</v>
      </c>
      <c r="AM1852" s="5" t="str">
        <f t="shared" si="518"/>
        <v>1 &gt; 4UTARA10 RODA</v>
      </c>
      <c r="AN1852" s="5" t="str">
        <f t="shared" si="519"/>
        <v>abrarBMJ III1 &gt; 4UTARA10 RODA</v>
      </c>
      <c r="AO1852" s="5" t="str">
        <f t="shared" si="520"/>
        <v>abrar1 &gt; 4UTARA10 RODA</v>
      </c>
      <c r="AP1852" s="5" t="str">
        <f t="shared" si="521"/>
        <v>44195NIGHT</v>
      </c>
    </row>
    <row r="1853" spans="1:42" x14ac:dyDescent="0.3">
      <c r="A1853" s="33">
        <v>1</v>
      </c>
      <c r="B1853" s="33"/>
      <c r="C1853" s="70">
        <v>44195</v>
      </c>
      <c r="D1853" s="71" t="s">
        <v>87</v>
      </c>
      <c r="E1853" s="70">
        <v>44196</v>
      </c>
      <c r="F1853" s="71">
        <v>5160449</v>
      </c>
      <c r="G1853" s="33" t="s">
        <v>20</v>
      </c>
      <c r="H1853" s="33" t="s">
        <v>21</v>
      </c>
      <c r="I1853" s="33" t="s">
        <v>51</v>
      </c>
      <c r="J1853" s="33" t="s">
        <v>46</v>
      </c>
      <c r="K1853" s="63" t="s">
        <v>69</v>
      </c>
      <c r="L1853" s="32" t="str">
        <f t="shared" si="522"/>
        <v>FM260JD</v>
      </c>
      <c r="M1853" s="32" t="str">
        <f t="shared" si="523"/>
        <v>BMJ III</v>
      </c>
      <c r="N1853" s="32" t="str">
        <f t="shared" si="524"/>
        <v>10 RODA</v>
      </c>
      <c r="O1853" s="146">
        <v>0.14244212962962963</v>
      </c>
      <c r="P1853" s="65">
        <v>0.14244212962962963</v>
      </c>
      <c r="Q1853" s="65"/>
      <c r="R1853" s="66">
        <v>5</v>
      </c>
      <c r="S1853" s="66">
        <v>38020</v>
      </c>
      <c r="T1853" s="66">
        <v>14640</v>
      </c>
      <c r="U1853" s="67">
        <f t="shared" si="516"/>
        <v>23.38</v>
      </c>
      <c r="V1853" s="66">
        <f t="shared" si="507"/>
        <v>455769.72000000003</v>
      </c>
      <c r="W1853" s="66" t="str">
        <f t="shared" si="508"/>
        <v>&gt; 5</v>
      </c>
      <c r="X1853" s="66">
        <f>A1853+SUMIFS(Presensi!F:F,Presensi!E:E,'Entry Data'!AP1853)</f>
        <v>1</v>
      </c>
      <c r="Y1853" s="66">
        <f>IFERROR(INDEX('Retasi Pricing'!F:F,MATCH('Entry Data'!AM1853,'Retasi Pricing'!E:E,0))*X1853,"")</f>
        <v>27650</v>
      </c>
      <c r="Z1853" s="62" t="s">
        <v>26</v>
      </c>
      <c r="AA1853" s="62" t="s">
        <v>27</v>
      </c>
      <c r="AB1853" s="32"/>
      <c r="AC1853" s="32" t="s">
        <v>178</v>
      </c>
      <c r="AD1853" s="32" t="str">
        <f t="shared" si="509"/>
        <v/>
      </c>
      <c r="AF1853" s="5" t="str">
        <f t="shared" si="510"/>
        <v>abrar44195</v>
      </c>
      <c r="AG1853" s="5" t="str">
        <f t="shared" si="511"/>
        <v>BMJ 05544195UTARANIGHT</v>
      </c>
      <c r="AH1853" s="5" t="str">
        <f t="shared" si="512"/>
        <v>abrar44195UTARANIGHT</v>
      </c>
      <c r="AI1853" s="5" t="str">
        <f t="shared" si="513"/>
        <v>BMJ 05544195NIGHT</v>
      </c>
      <c r="AJ1853" s="5" t="str">
        <f t="shared" si="514"/>
        <v>abrar44195NIGHT</v>
      </c>
      <c r="AK1853" s="5" t="str">
        <f t="shared" si="515"/>
        <v>abrarBMJ III</v>
      </c>
      <c r="AL1853" s="5" t="str">
        <f t="shared" si="517"/>
        <v>5UTARA</v>
      </c>
      <c r="AM1853" s="5" t="str">
        <f t="shared" si="518"/>
        <v>&gt; 5UTARA10 RODA</v>
      </c>
      <c r="AN1853" s="5" t="str">
        <f t="shared" si="519"/>
        <v>abrarBMJ III&gt; 5UTARA10 RODA</v>
      </c>
      <c r="AO1853" s="5" t="str">
        <f t="shared" si="520"/>
        <v>abrar&gt; 5UTARA10 RODA</v>
      </c>
      <c r="AP1853" s="5" t="str">
        <f t="shared" si="521"/>
        <v>44195NIGHT</v>
      </c>
    </row>
    <row r="1854" spans="1:42" x14ac:dyDescent="0.3">
      <c r="A1854" s="33">
        <v>1</v>
      </c>
      <c r="B1854" s="33"/>
      <c r="C1854" s="70">
        <v>44195</v>
      </c>
      <c r="D1854" s="71" t="s">
        <v>87</v>
      </c>
      <c r="E1854" s="70">
        <v>44196</v>
      </c>
      <c r="F1854" s="71">
        <v>5160495</v>
      </c>
      <c r="G1854" s="33" t="s">
        <v>20</v>
      </c>
      <c r="H1854" s="33" t="s">
        <v>21</v>
      </c>
      <c r="I1854" s="33" t="s">
        <v>51</v>
      </c>
      <c r="J1854" s="33" t="s">
        <v>46</v>
      </c>
      <c r="K1854" s="63" t="s">
        <v>69</v>
      </c>
      <c r="L1854" s="32" t="str">
        <f t="shared" si="522"/>
        <v>FM260JD</v>
      </c>
      <c r="M1854" s="32" t="str">
        <f t="shared" si="523"/>
        <v>BMJ III</v>
      </c>
      <c r="N1854" s="32" t="str">
        <f t="shared" si="524"/>
        <v>10 RODA</v>
      </c>
      <c r="O1854" s="146">
        <v>0.21444444444444444</v>
      </c>
      <c r="P1854" s="65">
        <v>0.21444444444444444</v>
      </c>
      <c r="Q1854" s="65"/>
      <c r="R1854" s="66">
        <v>6</v>
      </c>
      <c r="S1854" s="66">
        <v>38680</v>
      </c>
      <c r="T1854" s="66">
        <v>14640</v>
      </c>
      <c r="U1854" s="67">
        <f t="shared" si="516"/>
        <v>24.04</v>
      </c>
      <c r="V1854" s="66">
        <f t="shared" si="507"/>
        <v>468635.76</v>
      </c>
      <c r="W1854" s="66" t="str">
        <f t="shared" si="508"/>
        <v>&gt; 6</v>
      </c>
      <c r="X1854" s="66">
        <f>A1854+SUMIFS(Presensi!F:F,Presensi!E:E,'Entry Data'!AP1854)</f>
        <v>1</v>
      </c>
      <c r="Y1854" s="66">
        <f>IFERROR(INDEX('Retasi Pricing'!F:F,MATCH('Entry Data'!AM1854,'Retasi Pricing'!E:E,0))*X1854,"")</f>
        <v>30800</v>
      </c>
      <c r="Z1854" s="62" t="s">
        <v>26</v>
      </c>
      <c r="AA1854" s="62" t="s">
        <v>27</v>
      </c>
      <c r="AB1854" s="32"/>
      <c r="AC1854" s="32" t="s">
        <v>178</v>
      </c>
      <c r="AD1854" s="32" t="str">
        <f t="shared" si="509"/>
        <v/>
      </c>
      <c r="AF1854" s="5" t="str">
        <f t="shared" si="510"/>
        <v>abrar44195</v>
      </c>
      <c r="AG1854" s="5" t="str">
        <f t="shared" si="511"/>
        <v>BMJ 05544195UTARANIGHT</v>
      </c>
      <c r="AH1854" s="5" t="str">
        <f t="shared" si="512"/>
        <v>abrar44195UTARANIGHT</v>
      </c>
      <c r="AI1854" s="5" t="str">
        <f t="shared" si="513"/>
        <v>BMJ 05544195NIGHT</v>
      </c>
      <c r="AJ1854" s="5" t="str">
        <f t="shared" si="514"/>
        <v>abrar44195NIGHT</v>
      </c>
      <c r="AK1854" s="5" t="str">
        <f t="shared" si="515"/>
        <v>abrarBMJ III</v>
      </c>
      <c r="AL1854" s="5" t="str">
        <f t="shared" si="517"/>
        <v>6UTARA</v>
      </c>
      <c r="AM1854" s="5" t="str">
        <f t="shared" si="518"/>
        <v>&gt; 6UTARA10 RODA</v>
      </c>
      <c r="AN1854" s="5" t="str">
        <f t="shared" si="519"/>
        <v>abrarBMJ III&gt; 6UTARA10 RODA</v>
      </c>
      <c r="AO1854" s="5" t="str">
        <f t="shared" si="520"/>
        <v>abrar&gt; 6UTARA10 RODA</v>
      </c>
      <c r="AP1854" s="5" t="str">
        <f t="shared" si="521"/>
        <v>44195NIGHT</v>
      </c>
    </row>
    <row r="1855" spans="1:42" x14ac:dyDescent="0.3">
      <c r="A1855" s="33">
        <v>1</v>
      </c>
      <c r="B1855" s="33"/>
      <c r="C1855" s="70">
        <v>44195</v>
      </c>
      <c r="D1855" s="71" t="s">
        <v>87</v>
      </c>
      <c r="E1855" s="70">
        <v>44195</v>
      </c>
      <c r="F1855" s="71">
        <v>5160121</v>
      </c>
      <c r="G1855" s="33" t="s">
        <v>20</v>
      </c>
      <c r="H1855" s="33" t="s">
        <v>21</v>
      </c>
      <c r="I1855" s="33" t="s">
        <v>51</v>
      </c>
      <c r="J1855" s="33" t="s">
        <v>46</v>
      </c>
      <c r="K1855" s="63" t="s">
        <v>69</v>
      </c>
      <c r="L1855" s="32" t="str">
        <f t="shared" si="522"/>
        <v>FM260JD</v>
      </c>
      <c r="M1855" s="32" t="str">
        <f t="shared" si="523"/>
        <v>BMJ III</v>
      </c>
      <c r="N1855" s="32" t="str">
        <f t="shared" si="524"/>
        <v>10 RODA</v>
      </c>
      <c r="O1855" s="146">
        <v>0.84636574074074078</v>
      </c>
      <c r="P1855" s="65">
        <v>0.84636574074074078</v>
      </c>
      <c r="Q1855" s="65"/>
      <c r="R1855" s="66">
        <v>1</v>
      </c>
      <c r="S1855" s="66">
        <v>41460</v>
      </c>
      <c r="T1855" s="66">
        <v>14640</v>
      </c>
      <c r="U1855" s="67">
        <f t="shared" si="516"/>
        <v>26.82</v>
      </c>
      <c r="V1855" s="66">
        <f t="shared" si="507"/>
        <v>522829.08</v>
      </c>
      <c r="W1855" s="66" t="str">
        <f t="shared" si="508"/>
        <v>1 &gt; 4</v>
      </c>
      <c r="X1855" s="66">
        <f>A1855+SUMIFS(Presensi!F:F,Presensi!E:E,'Entry Data'!AP1855)</f>
        <v>1</v>
      </c>
      <c r="Y1855" s="66">
        <f>IFERROR(INDEX('Retasi Pricing'!F:F,MATCH('Entry Data'!AM1855,'Retasi Pricing'!E:E,0))*X1855,"")</f>
        <v>25000</v>
      </c>
      <c r="Z1855" s="62" t="s">
        <v>26</v>
      </c>
      <c r="AA1855" s="62" t="s">
        <v>27</v>
      </c>
      <c r="AB1855" s="32"/>
      <c r="AC1855" s="32" t="s">
        <v>178</v>
      </c>
      <c r="AD1855" s="32" t="str">
        <f t="shared" si="509"/>
        <v/>
      </c>
      <c r="AF1855" s="5" t="str">
        <f t="shared" si="510"/>
        <v>abrar44195</v>
      </c>
      <c r="AG1855" s="5" t="str">
        <f t="shared" si="511"/>
        <v>BMJ 05544195UTARANIGHT</v>
      </c>
      <c r="AH1855" s="5" t="str">
        <f t="shared" si="512"/>
        <v>abrar44195UTARANIGHT</v>
      </c>
      <c r="AI1855" s="5" t="str">
        <f t="shared" si="513"/>
        <v>BMJ 05544195NIGHT</v>
      </c>
      <c r="AJ1855" s="5" t="str">
        <f t="shared" si="514"/>
        <v>abrar44195NIGHT</v>
      </c>
      <c r="AK1855" s="5" t="str">
        <f t="shared" si="515"/>
        <v>abrarBMJ III</v>
      </c>
      <c r="AL1855" s="5" t="str">
        <f t="shared" si="517"/>
        <v>1UTARA</v>
      </c>
      <c r="AM1855" s="5" t="str">
        <f t="shared" si="518"/>
        <v>1 &gt; 4UTARA10 RODA</v>
      </c>
      <c r="AN1855" s="5" t="str">
        <f t="shared" si="519"/>
        <v>abrarBMJ III1 &gt; 4UTARA10 RODA</v>
      </c>
      <c r="AO1855" s="5" t="str">
        <f t="shared" si="520"/>
        <v>abrar1 &gt; 4UTARA10 RODA</v>
      </c>
      <c r="AP1855" s="5" t="str">
        <f t="shared" si="521"/>
        <v>44195NIGHT</v>
      </c>
    </row>
    <row r="1856" spans="1:42" x14ac:dyDescent="0.3">
      <c r="A1856" s="33">
        <v>1</v>
      </c>
      <c r="B1856" s="33"/>
      <c r="C1856" s="70">
        <v>44195</v>
      </c>
      <c r="D1856" s="71" t="s">
        <v>87</v>
      </c>
      <c r="E1856" s="70">
        <v>44195</v>
      </c>
      <c r="F1856" s="71">
        <v>5160211</v>
      </c>
      <c r="G1856" s="33" t="s">
        <v>20</v>
      </c>
      <c r="H1856" s="33" t="s">
        <v>21</v>
      </c>
      <c r="I1856" s="33" t="s">
        <v>45</v>
      </c>
      <c r="J1856" s="33" t="s">
        <v>46</v>
      </c>
      <c r="K1856" s="63" t="s">
        <v>69</v>
      </c>
      <c r="L1856" s="32" t="str">
        <f t="shared" si="522"/>
        <v>FM260JD</v>
      </c>
      <c r="M1856" s="32" t="str">
        <f t="shared" si="523"/>
        <v>BMJ III</v>
      </c>
      <c r="N1856" s="32" t="str">
        <f t="shared" si="524"/>
        <v>10 RODA</v>
      </c>
      <c r="O1856" s="146">
        <v>0.91508101851851853</v>
      </c>
      <c r="P1856" s="65">
        <v>0.91508101851851853</v>
      </c>
      <c r="Q1856" s="65"/>
      <c r="R1856" s="66">
        <v>2</v>
      </c>
      <c r="S1856" s="66">
        <v>39660</v>
      </c>
      <c r="T1856" s="66">
        <v>14640</v>
      </c>
      <c r="U1856" s="67">
        <f t="shared" si="516"/>
        <v>25.02</v>
      </c>
      <c r="V1856" s="66">
        <f t="shared" si="507"/>
        <v>487739.87999999995</v>
      </c>
      <c r="W1856" s="66" t="str">
        <f t="shared" si="508"/>
        <v>1 &gt; 4</v>
      </c>
      <c r="X1856" s="66">
        <f>A1856+SUMIFS(Presensi!F:F,Presensi!E:E,'Entry Data'!AP1856)</f>
        <v>1</v>
      </c>
      <c r="Y1856" s="66">
        <f>IFERROR(INDEX('Retasi Pricing'!F:F,MATCH('Entry Data'!AM1856,'Retasi Pricing'!E:E,0))*X1856,"")</f>
        <v>25000</v>
      </c>
      <c r="Z1856" s="62" t="s">
        <v>26</v>
      </c>
      <c r="AA1856" s="62" t="s">
        <v>27</v>
      </c>
      <c r="AB1856" s="32"/>
      <c r="AC1856" s="32" t="s">
        <v>178</v>
      </c>
      <c r="AD1856" s="32" t="str">
        <f t="shared" si="509"/>
        <v/>
      </c>
      <c r="AF1856" s="5" t="str">
        <f t="shared" si="510"/>
        <v>abrar44195</v>
      </c>
      <c r="AG1856" s="5" t="str">
        <f t="shared" si="511"/>
        <v>BMJ 05544195UTARANIGHT</v>
      </c>
      <c r="AH1856" s="5" t="str">
        <f t="shared" si="512"/>
        <v>abrar44195UTARANIGHT</v>
      </c>
      <c r="AI1856" s="5" t="str">
        <f t="shared" si="513"/>
        <v>BMJ 05544195NIGHT</v>
      </c>
      <c r="AJ1856" s="5" t="str">
        <f t="shared" si="514"/>
        <v>abrar44195NIGHT</v>
      </c>
      <c r="AK1856" s="5" t="str">
        <f t="shared" si="515"/>
        <v>abrarBMJ III</v>
      </c>
      <c r="AL1856" s="5" t="str">
        <f t="shared" si="517"/>
        <v>2UTARA</v>
      </c>
      <c r="AM1856" s="5" t="str">
        <f t="shared" si="518"/>
        <v>1 &gt; 4UTARA10 RODA</v>
      </c>
      <c r="AN1856" s="5" t="str">
        <f t="shared" si="519"/>
        <v>abrarBMJ III1 &gt; 4UTARA10 RODA</v>
      </c>
      <c r="AO1856" s="5" t="str">
        <f t="shared" si="520"/>
        <v>abrar1 &gt; 4UTARA10 RODA</v>
      </c>
      <c r="AP1856" s="5" t="str">
        <f t="shared" si="521"/>
        <v>44195NIGHT</v>
      </c>
    </row>
    <row r="1857" spans="1:42" x14ac:dyDescent="0.3">
      <c r="A1857" s="33">
        <v>1</v>
      </c>
      <c r="B1857" s="33"/>
      <c r="C1857" s="70">
        <v>44195</v>
      </c>
      <c r="D1857" s="71" t="s">
        <v>87</v>
      </c>
      <c r="E1857" s="70">
        <v>44195</v>
      </c>
      <c r="F1857" s="71">
        <v>5160287</v>
      </c>
      <c r="G1857" s="33" t="s">
        <v>20</v>
      </c>
      <c r="H1857" s="33" t="s">
        <v>21</v>
      </c>
      <c r="I1857" s="33" t="s">
        <v>51</v>
      </c>
      <c r="J1857" s="33" t="s">
        <v>46</v>
      </c>
      <c r="K1857" s="63" t="s">
        <v>69</v>
      </c>
      <c r="L1857" s="32" t="str">
        <f t="shared" si="522"/>
        <v>FM260JD</v>
      </c>
      <c r="M1857" s="32" t="str">
        <f t="shared" si="523"/>
        <v>BMJ III</v>
      </c>
      <c r="N1857" s="32" t="str">
        <f t="shared" si="524"/>
        <v>10 RODA</v>
      </c>
      <c r="O1857" s="146">
        <v>0.97783564814814816</v>
      </c>
      <c r="P1857" s="65">
        <v>0.97783564814814816</v>
      </c>
      <c r="Q1857" s="65"/>
      <c r="R1857" s="66">
        <v>3</v>
      </c>
      <c r="S1857" s="66">
        <v>38900</v>
      </c>
      <c r="T1857" s="66">
        <v>14640</v>
      </c>
      <c r="U1857" s="67">
        <f t="shared" si="516"/>
        <v>24.26</v>
      </c>
      <c r="V1857" s="66">
        <f t="shared" si="507"/>
        <v>472924.44000000006</v>
      </c>
      <c r="W1857" s="66" t="str">
        <f t="shared" si="508"/>
        <v>1 &gt; 4</v>
      </c>
      <c r="X1857" s="66">
        <f>A1857+SUMIFS(Presensi!F:F,Presensi!E:E,'Entry Data'!AP1857)</f>
        <v>1</v>
      </c>
      <c r="Y1857" s="66">
        <f>IFERROR(INDEX('Retasi Pricing'!F:F,MATCH('Entry Data'!AM1857,'Retasi Pricing'!E:E,0))*X1857,"")</f>
        <v>25000</v>
      </c>
      <c r="Z1857" s="62" t="s">
        <v>26</v>
      </c>
      <c r="AA1857" s="62" t="s">
        <v>27</v>
      </c>
      <c r="AB1857" s="32"/>
      <c r="AC1857" s="32" t="s">
        <v>178</v>
      </c>
      <c r="AD1857" s="32" t="str">
        <f t="shared" si="509"/>
        <v/>
      </c>
      <c r="AF1857" s="5" t="str">
        <f t="shared" si="510"/>
        <v>abrar44195</v>
      </c>
      <c r="AG1857" s="5" t="str">
        <f t="shared" si="511"/>
        <v>BMJ 05544195UTARANIGHT</v>
      </c>
      <c r="AH1857" s="5" t="str">
        <f t="shared" si="512"/>
        <v>abrar44195UTARANIGHT</v>
      </c>
      <c r="AI1857" s="5" t="str">
        <f t="shared" si="513"/>
        <v>BMJ 05544195NIGHT</v>
      </c>
      <c r="AJ1857" s="5" t="str">
        <f t="shared" si="514"/>
        <v>abrar44195NIGHT</v>
      </c>
      <c r="AK1857" s="5" t="str">
        <f t="shared" si="515"/>
        <v>abrarBMJ III</v>
      </c>
      <c r="AL1857" s="5" t="str">
        <f t="shared" si="517"/>
        <v>3UTARA</v>
      </c>
      <c r="AM1857" s="5" t="str">
        <f t="shared" si="518"/>
        <v>1 &gt; 4UTARA10 RODA</v>
      </c>
      <c r="AN1857" s="5" t="str">
        <f t="shared" si="519"/>
        <v>abrarBMJ III1 &gt; 4UTARA10 RODA</v>
      </c>
      <c r="AO1857" s="5" t="str">
        <f t="shared" si="520"/>
        <v>abrar1 &gt; 4UTARA10 RODA</v>
      </c>
      <c r="AP1857" s="5" t="str">
        <f t="shared" si="521"/>
        <v>44195NIGHT</v>
      </c>
    </row>
    <row r="1858" spans="1:42" x14ac:dyDescent="0.3">
      <c r="A1858" s="33">
        <v>1</v>
      </c>
      <c r="B1858" s="33"/>
      <c r="C1858" s="70">
        <v>44195</v>
      </c>
      <c r="D1858" s="71" t="s">
        <v>87</v>
      </c>
      <c r="E1858" s="70">
        <v>44195</v>
      </c>
      <c r="F1858" s="71">
        <v>5160126</v>
      </c>
      <c r="G1858" s="33" t="s">
        <v>20</v>
      </c>
      <c r="H1858" s="33" t="s">
        <v>21</v>
      </c>
      <c r="I1858" s="33" t="s">
        <v>51</v>
      </c>
      <c r="J1858" s="33" t="s">
        <v>46</v>
      </c>
      <c r="K1858" s="63" t="s">
        <v>71</v>
      </c>
      <c r="L1858" s="32" t="str">
        <f t="shared" si="522"/>
        <v>FM260JD</v>
      </c>
      <c r="M1858" s="32" t="str">
        <f t="shared" si="523"/>
        <v>BMJ III</v>
      </c>
      <c r="N1858" s="32" t="str">
        <f t="shared" si="524"/>
        <v>10 RODA</v>
      </c>
      <c r="O1858" s="146">
        <v>0.85327546296296297</v>
      </c>
      <c r="P1858" s="65">
        <v>0.85327546296296297</v>
      </c>
      <c r="Q1858" s="65"/>
      <c r="R1858" s="66">
        <v>1</v>
      </c>
      <c r="S1858" s="66">
        <v>39320</v>
      </c>
      <c r="T1858" s="66">
        <v>14720</v>
      </c>
      <c r="U1858" s="67">
        <f t="shared" si="516"/>
        <v>24.6</v>
      </c>
      <c r="V1858" s="66">
        <f t="shared" si="507"/>
        <v>479552.4</v>
      </c>
      <c r="W1858" s="66" t="str">
        <f t="shared" si="508"/>
        <v>1 &gt; 4</v>
      </c>
      <c r="X1858" s="66">
        <f>A1858+SUMIFS(Presensi!F:F,Presensi!E:E,'Entry Data'!AP1858)</f>
        <v>1</v>
      </c>
      <c r="Y1858" s="66">
        <f>IFERROR(INDEX('Retasi Pricing'!F:F,MATCH('Entry Data'!AM1858,'Retasi Pricing'!E:E,0))*X1858,"")</f>
        <v>25000</v>
      </c>
      <c r="Z1858" s="62" t="s">
        <v>26</v>
      </c>
      <c r="AA1858" s="62" t="s">
        <v>27</v>
      </c>
      <c r="AB1858" s="32"/>
      <c r="AC1858" s="32" t="s">
        <v>194</v>
      </c>
      <c r="AD1858" s="32" t="str">
        <f t="shared" si="509"/>
        <v/>
      </c>
      <c r="AF1858" s="5" t="str">
        <f t="shared" si="510"/>
        <v>abdul karim44195</v>
      </c>
      <c r="AG1858" s="5" t="str">
        <f t="shared" si="511"/>
        <v>BMJ 05644195UTARANIGHT</v>
      </c>
      <c r="AH1858" s="5" t="str">
        <f t="shared" si="512"/>
        <v>abdul karim44195UTARANIGHT</v>
      </c>
      <c r="AI1858" s="5" t="str">
        <f t="shared" si="513"/>
        <v>BMJ 05644195NIGHT</v>
      </c>
      <c r="AJ1858" s="5" t="str">
        <f t="shared" si="514"/>
        <v>abdul karim44195NIGHT</v>
      </c>
      <c r="AK1858" s="5" t="str">
        <f t="shared" si="515"/>
        <v>abdul karimBMJ III</v>
      </c>
      <c r="AL1858" s="5" t="str">
        <f t="shared" si="517"/>
        <v>1UTARA</v>
      </c>
      <c r="AM1858" s="5" t="str">
        <f t="shared" si="518"/>
        <v>1 &gt; 4UTARA10 RODA</v>
      </c>
      <c r="AN1858" s="5" t="str">
        <f t="shared" si="519"/>
        <v>abdul karimBMJ III1 &gt; 4UTARA10 RODA</v>
      </c>
      <c r="AO1858" s="5" t="str">
        <f t="shared" si="520"/>
        <v>abdul karim1 &gt; 4UTARA10 RODA</v>
      </c>
      <c r="AP1858" s="5" t="str">
        <f t="shared" si="521"/>
        <v>44195NIGHT</v>
      </c>
    </row>
    <row r="1859" spans="1:42" x14ac:dyDescent="0.3">
      <c r="A1859" s="33">
        <v>1</v>
      </c>
      <c r="B1859" s="33"/>
      <c r="C1859" s="70">
        <v>44195</v>
      </c>
      <c r="D1859" s="71" t="s">
        <v>87</v>
      </c>
      <c r="E1859" s="70">
        <v>44196</v>
      </c>
      <c r="F1859" s="71">
        <v>5160427</v>
      </c>
      <c r="G1859" s="33" t="s">
        <v>20</v>
      </c>
      <c r="H1859" s="33" t="s">
        <v>21</v>
      </c>
      <c r="I1859" s="33" t="s">
        <v>51</v>
      </c>
      <c r="J1859" s="33" t="s">
        <v>46</v>
      </c>
      <c r="K1859" s="63" t="s">
        <v>73</v>
      </c>
      <c r="L1859" s="32" t="str">
        <f t="shared" si="522"/>
        <v>FM260JD</v>
      </c>
      <c r="M1859" s="32" t="str">
        <f t="shared" si="523"/>
        <v>BMJ</v>
      </c>
      <c r="N1859" s="32" t="str">
        <f t="shared" si="524"/>
        <v>10 RODA</v>
      </c>
      <c r="O1859" s="146">
        <v>0.1188425925925926</v>
      </c>
      <c r="P1859" s="65">
        <v>0.1188425925925926</v>
      </c>
      <c r="Q1859" s="65"/>
      <c r="R1859" s="66">
        <v>3</v>
      </c>
      <c r="S1859" s="66">
        <v>39260</v>
      </c>
      <c r="T1859" s="66">
        <v>14560</v>
      </c>
      <c r="U1859" s="67">
        <f t="shared" si="516"/>
        <v>24.7</v>
      </c>
      <c r="V1859" s="66">
        <f t="shared" si="507"/>
        <v>481501.79999999993</v>
      </c>
      <c r="W1859" s="66" t="str">
        <f t="shared" si="508"/>
        <v>1 &gt; 4</v>
      </c>
      <c r="X1859" s="66">
        <f>A1859+SUMIFS(Presensi!F:F,Presensi!E:E,'Entry Data'!AP1859)</f>
        <v>1</v>
      </c>
      <c r="Y1859" s="66">
        <f>IFERROR(INDEX('Retasi Pricing'!F:F,MATCH('Entry Data'!AM1859,'Retasi Pricing'!E:E,0))*X1859,"")</f>
        <v>25000</v>
      </c>
      <c r="Z1859" s="62" t="s">
        <v>26</v>
      </c>
      <c r="AA1859" s="62" t="s">
        <v>27</v>
      </c>
      <c r="AB1859" s="32"/>
      <c r="AC1859" s="32" t="s">
        <v>267</v>
      </c>
      <c r="AD1859" s="32" t="str">
        <f t="shared" si="509"/>
        <v/>
      </c>
      <c r="AF1859" s="5" t="str">
        <f t="shared" si="510"/>
        <v>Slamet Haryanto44195</v>
      </c>
      <c r="AG1859" s="5" t="str">
        <f t="shared" si="511"/>
        <v>BMJ 06544195UTARANIGHT</v>
      </c>
      <c r="AH1859" s="5" t="str">
        <f t="shared" si="512"/>
        <v>Slamet Haryanto44195UTARANIGHT</v>
      </c>
      <c r="AI1859" s="5" t="str">
        <f t="shared" si="513"/>
        <v>BMJ 06544195NIGHT</v>
      </c>
      <c r="AJ1859" s="5" t="str">
        <f t="shared" si="514"/>
        <v>Slamet Haryanto44195NIGHT</v>
      </c>
      <c r="AK1859" s="5" t="str">
        <f t="shared" si="515"/>
        <v>Slamet HaryantoBMJ</v>
      </c>
      <c r="AL1859" s="5" t="str">
        <f t="shared" si="517"/>
        <v>3UTARA</v>
      </c>
      <c r="AM1859" s="5" t="str">
        <f t="shared" si="518"/>
        <v>1 &gt; 4UTARA10 RODA</v>
      </c>
      <c r="AN1859" s="5" t="str">
        <f t="shared" si="519"/>
        <v>Slamet HaryantoBMJ1 &gt; 4UTARA10 RODA</v>
      </c>
      <c r="AO1859" s="5" t="str">
        <f t="shared" si="520"/>
        <v>Slamet Haryanto1 &gt; 4UTARA10 RODA</v>
      </c>
      <c r="AP1859" s="5" t="str">
        <f t="shared" si="521"/>
        <v>44195NIGHT</v>
      </c>
    </row>
    <row r="1860" spans="1:42" x14ac:dyDescent="0.3">
      <c r="A1860" s="33">
        <v>1</v>
      </c>
      <c r="B1860" s="33"/>
      <c r="C1860" s="70">
        <v>44195</v>
      </c>
      <c r="D1860" s="71" t="s">
        <v>87</v>
      </c>
      <c r="E1860" s="70">
        <v>44195</v>
      </c>
      <c r="F1860" s="71">
        <v>5160176</v>
      </c>
      <c r="G1860" s="33" t="s">
        <v>20</v>
      </c>
      <c r="H1860" s="33" t="s">
        <v>21</v>
      </c>
      <c r="I1860" s="33" t="s">
        <v>51</v>
      </c>
      <c r="J1860" s="33" t="s">
        <v>46</v>
      </c>
      <c r="K1860" s="63" t="s">
        <v>73</v>
      </c>
      <c r="L1860" s="32" t="str">
        <f t="shared" si="522"/>
        <v>FM260JD</v>
      </c>
      <c r="M1860" s="32" t="str">
        <f t="shared" si="523"/>
        <v>BMJ</v>
      </c>
      <c r="N1860" s="32" t="str">
        <f t="shared" si="524"/>
        <v>10 RODA</v>
      </c>
      <c r="O1860" s="146">
        <v>0.88991898148148152</v>
      </c>
      <c r="P1860" s="65">
        <v>0.88991898148148152</v>
      </c>
      <c r="Q1860" s="65"/>
      <c r="R1860" s="66">
        <v>1</v>
      </c>
      <c r="S1860" s="66">
        <v>41780</v>
      </c>
      <c r="T1860" s="66">
        <v>14560</v>
      </c>
      <c r="U1860" s="67">
        <f t="shared" si="516"/>
        <v>27.22</v>
      </c>
      <c r="V1860" s="66">
        <f t="shared" si="507"/>
        <v>530626.68000000005</v>
      </c>
      <c r="W1860" s="66" t="str">
        <f t="shared" si="508"/>
        <v>1 &gt; 4</v>
      </c>
      <c r="X1860" s="66">
        <f>A1860+SUMIFS(Presensi!F:F,Presensi!E:E,'Entry Data'!AP1860)</f>
        <v>1</v>
      </c>
      <c r="Y1860" s="66">
        <f>IFERROR(INDEX('Retasi Pricing'!F:F,MATCH('Entry Data'!AM1860,'Retasi Pricing'!E:E,0))*X1860,"")</f>
        <v>25000</v>
      </c>
      <c r="Z1860" s="62" t="s">
        <v>26</v>
      </c>
      <c r="AA1860" s="62" t="s">
        <v>27</v>
      </c>
      <c r="AB1860" s="32"/>
      <c r="AC1860" s="32" t="s">
        <v>267</v>
      </c>
      <c r="AD1860" s="32" t="str">
        <f t="shared" si="509"/>
        <v/>
      </c>
      <c r="AF1860" s="5" t="str">
        <f t="shared" si="510"/>
        <v>Slamet Haryanto44195</v>
      </c>
      <c r="AG1860" s="5" t="str">
        <f t="shared" si="511"/>
        <v>BMJ 06544195UTARANIGHT</v>
      </c>
      <c r="AH1860" s="5" t="str">
        <f t="shared" si="512"/>
        <v>Slamet Haryanto44195UTARANIGHT</v>
      </c>
      <c r="AI1860" s="5" t="str">
        <f t="shared" si="513"/>
        <v>BMJ 06544195NIGHT</v>
      </c>
      <c r="AJ1860" s="5" t="str">
        <f t="shared" si="514"/>
        <v>Slamet Haryanto44195NIGHT</v>
      </c>
      <c r="AK1860" s="5" t="str">
        <f t="shared" si="515"/>
        <v>Slamet HaryantoBMJ</v>
      </c>
      <c r="AL1860" s="5" t="str">
        <f t="shared" si="517"/>
        <v>1UTARA</v>
      </c>
      <c r="AM1860" s="5" t="str">
        <f t="shared" si="518"/>
        <v>1 &gt; 4UTARA10 RODA</v>
      </c>
      <c r="AN1860" s="5" t="str">
        <f t="shared" si="519"/>
        <v>Slamet HaryantoBMJ1 &gt; 4UTARA10 RODA</v>
      </c>
      <c r="AO1860" s="5" t="str">
        <f t="shared" si="520"/>
        <v>Slamet Haryanto1 &gt; 4UTARA10 RODA</v>
      </c>
      <c r="AP1860" s="5" t="str">
        <f t="shared" si="521"/>
        <v>44195NIGHT</v>
      </c>
    </row>
    <row r="1861" spans="1:42" x14ac:dyDescent="0.3">
      <c r="A1861" s="33">
        <v>1</v>
      </c>
      <c r="B1861" s="33"/>
      <c r="C1861" s="70">
        <v>44195</v>
      </c>
      <c r="D1861" s="71" t="s">
        <v>87</v>
      </c>
      <c r="E1861" s="70">
        <v>44195</v>
      </c>
      <c r="F1861" s="71">
        <v>5160302</v>
      </c>
      <c r="G1861" s="33" t="s">
        <v>20</v>
      </c>
      <c r="H1861" s="33" t="s">
        <v>21</v>
      </c>
      <c r="I1861" s="33" t="s">
        <v>51</v>
      </c>
      <c r="J1861" s="33" t="s">
        <v>46</v>
      </c>
      <c r="K1861" s="63" t="s">
        <v>73</v>
      </c>
      <c r="L1861" s="32" t="str">
        <f t="shared" si="522"/>
        <v>FM260JD</v>
      </c>
      <c r="M1861" s="32" t="str">
        <f t="shared" si="523"/>
        <v>BMJ</v>
      </c>
      <c r="N1861" s="32" t="str">
        <f t="shared" si="524"/>
        <v>10 RODA</v>
      </c>
      <c r="O1861" s="146">
        <v>0.98664351851851861</v>
      </c>
      <c r="P1861" s="65">
        <v>0.98664351851851861</v>
      </c>
      <c r="Q1861" s="65"/>
      <c r="R1861" s="66">
        <v>2</v>
      </c>
      <c r="S1861" s="66">
        <v>40400</v>
      </c>
      <c r="T1861" s="66">
        <v>14560</v>
      </c>
      <c r="U1861" s="67">
        <f t="shared" si="516"/>
        <v>25.84</v>
      </c>
      <c r="V1861" s="66">
        <f t="shared" si="507"/>
        <v>503724.95999999996</v>
      </c>
      <c r="W1861" s="66" t="str">
        <f t="shared" si="508"/>
        <v>1 &gt; 4</v>
      </c>
      <c r="X1861" s="66">
        <f>A1861+SUMIFS(Presensi!F:F,Presensi!E:E,'Entry Data'!AP1861)</f>
        <v>1</v>
      </c>
      <c r="Y1861" s="66">
        <f>IFERROR(INDEX('Retasi Pricing'!F:F,MATCH('Entry Data'!AM1861,'Retasi Pricing'!E:E,0))*X1861,"")</f>
        <v>25000</v>
      </c>
      <c r="Z1861" s="62" t="s">
        <v>26</v>
      </c>
      <c r="AA1861" s="62" t="s">
        <v>27</v>
      </c>
      <c r="AB1861" s="32"/>
      <c r="AC1861" s="32" t="s">
        <v>267</v>
      </c>
      <c r="AD1861" s="32" t="str">
        <f t="shared" si="509"/>
        <v/>
      </c>
      <c r="AF1861" s="5" t="str">
        <f t="shared" si="510"/>
        <v>Slamet Haryanto44195</v>
      </c>
      <c r="AG1861" s="5" t="str">
        <f t="shared" si="511"/>
        <v>BMJ 06544195UTARANIGHT</v>
      </c>
      <c r="AH1861" s="5" t="str">
        <f t="shared" si="512"/>
        <v>Slamet Haryanto44195UTARANIGHT</v>
      </c>
      <c r="AI1861" s="5" t="str">
        <f t="shared" si="513"/>
        <v>BMJ 06544195NIGHT</v>
      </c>
      <c r="AJ1861" s="5" t="str">
        <f t="shared" si="514"/>
        <v>Slamet Haryanto44195NIGHT</v>
      </c>
      <c r="AK1861" s="5" t="str">
        <f t="shared" si="515"/>
        <v>Slamet HaryantoBMJ</v>
      </c>
      <c r="AL1861" s="5" t="str">
        <f t="shared" si="517"/>
        <v>2UTARA</v>
      </c>
      <c r="AM1861" s="5" t="str">
        <f t="shared" si="518"/>
        <v>1 &gt; 4UTARA10 RODA</v>
      </c>
      <c r="AN1861" s="5" t="str">
        <f t="shared" si="519"/>
        <v>Slamet HaryantoBMJ1 &gt; 4UTARA10 RODA</v>
      </c>
      <c r="AO1861" s="5" t="str">
        <f t="shared" si="520"/>
        <v>Slamet Haryanto1 &gt; 4UTARA10 RODA</v>
      </c>
      <c r="AP1861" s="5" t="str">
        <f t="shared" si="521"/>
        <v>44195NIGHT</v>
      </c>
    </row>
    <row r="1862" spans="1:42" s="155" customFormat="1" x14ac:dyDescent="0.3">
      <c r="A1862" s="147">
        <v>1</v>
      </c>
      <c r="B1862" s="147"/>
      <c r="C1862" s="148">
        <v>44195</v>
      </c>
      <c r="D1862" s="149" t="s">
        <v>87</v>
      </c>
      <c r="E1862" s="148">
        <v>44195</v>
      </c>
      <c r="F1862" s="149">
        <v>5160442</v>
      </c>
      <c r="G1862" s="147" t="s">
        <v>20</v>
      </c>
      <c r="H1862" s="147" t="s">
        <v>21</v>
      </c>
      <c r="I1862" s="147" t="s">
        <v>51</v>
      </c>
      <c r="J1862" s="147" t="s">
        <v>46</v>
      </c>
      <c r="K1862" s="150" t="s">
        <v>75</v>
      </c>
      <c r="L1862" s="147" t="str">
        <f t="shared" si="522"/>
        <v>FM260JD</v>
      </c>
      <c r="M1862" s="147" t="str">
        <f t="shared" si="523"/>
        <v>BMJ</v>
      </c>
      <c r="N1862" s="147" t="str">
        <f t="shared" si="524"/>
        <v>10 RODA</v>
      </c>
      <c r="O1862" s="151">
        <v>0.1376273148148148</v>
      </c>
      <c r="P1862" s="152">
        <v>0.1376273148148148</v>
      </c>
      <c r="Q1862" s="152"/>
      <c r="R1862" s="153">
        <v>4</v>
      </c>
      <c r="S1862" s="153">
        <v>40960</v>
      </c>
      <c r="T1862" s="153">
        <v>14520</v>
      </c>
      <c r="U1862" s="154">
        <f t="shared" si="516"/>
        <v>26.44</v>
      </c>
      <c r="V1862" s="153">
        <f t="shared" si="507"/>
        <v>515421.36</v>
      </c>
      <c r="W1862" s="66" t="str">
        <f t="shared" si="508"/>
        <v>1 &gt; 4</v>
      </c>
      <c r="X1862" s="66">
        <f>A1862+SUMIFS(Presensi!F:F,Presensi!E:E,'Entry Data'!AP1862)</f>
        <v>1</v>
      </c>
      <c r="Y1862" s="66">
        <f>IFERROR(INDEX('Retasi Pricing'!F:F,MATCH('Entry Data'!AM1862,'Retasi Pricing'!E:E,0))*X1862,"")</f>
        <v>25000</v>
      </c>
      <c r="Z1862" s="149" t="s">
        <v>26</v>
      </c>
      <c r="AA1862" s="149" t="s">
        <v>27</v>
      </c>
      <c r="AB1862" s="147"/>
      <c r="AC1862" s="147" t="s">
        <v>209</v>
      </c>
      <c r="AD1862" s="147" t="str">
        <f t="shared" si="509"/>
        <v/>
      </c>
      <c r="AF1862" s="155" t="str">
        <f t="shared" si="510"/>
        <v>ahmad supawi44195</v>
      </c>
      <c r="AG1862" s="155" t="str">
        <f t="shared" si="511"/>
        <v>BMJ 06744195UTARANIGHT</v>
      </c>
      <c r="AH1862" s="155" t="str">
        <f t="shared" si="512"/>
        <v>ahmad supawi44195UTARANIGHT</v>
      </c>
      <c r="AI1862" s="155" t="str">
        <f t="shared" si="513"/>
        <v>BMJ 06744195NIGHT</v>
      </c>
      <c r="AJ1862" s="155" t="str">
        <f t="shared" si="514"/>
        <v>ahmad supawi44195NIGHT</v>
      </c>
      <c r="AK1862" s="155" t="str">
        <f t="shared" si="515"/>
        <v>ahmad supawiBMJ</v>
      </c>
      <c r="AL1862" s="5" t="str">
        <f t="shared" si="517"/>
        <v>4UTARA</v>
      </c>
      <c r="AM1862" s="5" t="str">
        <f t="shared" si="518"/>
        <v>1 &gt; 4UTARA10 RODA</v>
      </c>
      <c r="AN1862" s="5" t="str">
        <f t="shared" si="519"/>
        <v>ahmad supawiBMJ1 &gt; 4UTARA10 RODA</v>
      </c>
      <c r="AO1862" s="5" t="str">
        <f t="shared" si="520"/>
        <v>ahmad supawi1 &gt; 4UTARA10 RODA</v>
      </c>
      <c r="AP1862" s="5" t="str">
        <f t="shared" si="521"/>
        <v>44195NIGHT</v>
      </c>
    </row>
    <row r="1863" spans="1:42" s="155" customFormat="1" x14ac:dyDescent="0.3">
      <c r="A1863" s="147">
        <v>1</v>
      </c>
      <c r="B1863" s="147"/>
      <c r="C1863" s="148">
        <v>44195</v>
      </c>
      <c r="D1863" s="149" t="s">
        <v>87</v>
      </c>
      <c r="E1863" s="148">
        <v>44195</v>
      </c>
      <c r="F1863" s="149">
        <v>5160501</v>
      </c>
      <c r="G1863" s="147" t="s">
        <v>20</v>
      </c>
      <c r="H1863" s="147" t="s">
        <v>21</v>
      </c>
      <c r="I1863" s="147" t="s">
        <v>51</v>
      </c>
      <c r="J1863" s="147" t="s">
        <v>46</v>
      </c>
      <c r="K1863" s="150" t="s">
        <v>75</v>
      </c>
      <c r="L1863" s="147" t="str">
        <f t="shared" si="522"/>
        <v>FM260JD</v>
      </c>
      <c r="M1863" s="147" t="str">
        <f t="shared" si="523"/>
        <v>BMJ</v>
      </c>
      <c r="N1863" s="147" t="str">
        <f t="shared" si="524"/>
        <v>10 RODA</v>
      </c>
      <c r="O1863" s="151">
        <v>0.2293287037037037</v>
      </c>
      <c r="P1863" s="152">
        <v>0.2293287037037037</v>
      </c>
      <c r="Q1863" s="152"/>
      <c r="R1863" s="153">
        <v>5</v>
      </c>
      <c r="S1863" s="153">
        <v>39420</v>
      </c>
      <c r="T1863" s="153">
        <v>14520</v>
      </c>
      <c r="U1863" s="154">
        <f t="shared" si="516"/>
        <v>24.9</v>
      </c>
      <c r="V1863" s="153">
        <f t="shared" si="507"/>
        <v>485400.6</v>
      </c>
      <c r="W1863" s="66" t="str">
        <f t="shared" si="508"/>
        <v>&gt; 5</v>
      </c>
      <c r="X1863" s="66">
        <f>A1863+SUMIFS(Presensi!F:F,Presensi!E:E,'Entry Data'!AP1863)</f>
        <v>1</v>
      </c>
      <c r="Y1863" s="66">
        <f>IFERROR(INDEX('Retasi Pricing'!F:F,MATCH('Entry Data'!AM1863,'Retasi Pricing'!E:E,0))*X1863,"")</f>
        <v>27650</v>
      </c>
      <c r="Z1863" s="149" t="s">
        <v>26</v>
      </c>
      <c r="AA1863" s="149" t="s">
        <v>27</v>
      </c>
      <c r="AB1863" s="147"/>
      <c r="AC1863" s="147" t="s">
        <v>209</v>
      </c>
      <c r="AD1863" s="147" t="str">
        <f t="shared" si="509"/>
        <v/>
      </c>
      <c r="AF1863" s="155" t="str">
        <f t="shared" si="510"/>
        <v>ahmad supawi44195</v>
      </c>
      <c r="AG1863" s="155" t="str">
        <f t="shared" si="511"/>
        <v>BMJ 06744195UTARANIGHT</v>
      </c>
      <c r="AH1863" s="155" t="str">
        <f t="shared" si="512"/>
        <v>ahmad supawi44195UTARANIGHT</v>
      </c>
      <c r="AI1863" s="155" t="str">
        <f t="shared" si="513"/>
        <v>BMJ 06744195NIGHT</v>
      </c>
      <c r="AJ1863" s="155" t="str">
        <f t="shared" si="514"/>
        <v>ahmad supawi44195NIGHT</v>
      </c>
      <c r="AK1863" s="155" t="str">
        <f t="shared" si="515"/>
        <v>ahmad supawiBMJ</v>
      </c>
      <c r="AL1863" s="5" t="str">
        <f t="shared" si="517"/>
        <v>5UTARA</v>
      </c>
      <c r="AM1863" s="5" t="str">
        <f t="shared" si="518"/>
        <v>&gt; 5UTARA10 RODA</v>
      </c>
      <c r="AN1863" s="5" t="str">
        <f t="shared" si="519"/>
        <v>ahmad supawiBMJ&gt; 5UTARA10 RODA</v>
      </c>
      <c r="AO1863" s="5" t="str">
        <f t="shared" si="520"/>
        <v>ahmad supawi&gt; 5UTARA10 RODA</v>
      </c>
      <c r="AP1863" s="5" t="str">
        <f t="shared" si="521"/>
        <v>44195NIGHT</v>
      </c>
    </row>
    <row r="1864" spans="1:42" s="155" customFormat="1" x14ac:dyDescent="0.3">
      <c r="A1864" s="147">
        <v>1</v>
      </c>
      <c r="B1864" s="147"/>
      <c r="C1864" s="148">
        <v>44195</v>
      </c>
      <c r="D1864" s="149" t="s">
        <v>87</v>
      </c>
      <c r="E1864" s="148">
        <v>44195</v>
      </c>
      <c r="F1864" s="149">
        <v>5160134</v>
      </c>
      <c r="G1864" s="147" t="s">
        <v>20</v>
      </c>
      <c r="H1864" s="147" t="s">
        <v>21</v>
      </c>
      <c r="I1864" s="147" t="s">
        <v>51</v>
      </c>
      <c r="J1864" s="147" t="s">
        <v>46</v>
      </c>
      <c r="K1864" s="150" t="s">
        <v>75</v>
      </c>
      <c r="L1864" s="147" t="str">
        <f t="shared" si="522"/>
        <v>FM260JD</v>
      </c>
      <c r="M1864" s="147" t="str">
        <f t="shared" si="523"/>
        <v>BMJ</v>
      </c>
      <c r="N1864" s="147" t="str">
        <f t="shared" si="524"/>
        <v>10 RODA</v>
      </c>
      <c r="O1864" s="151">
        <v>0.86254629629629631</v>
      </c>
      <c r="P1864" s="152">
        <v>0.86254629629629631</v>
      </c>
      <c r="Q1864" s="152"/>
      <c r="R1864" s="153">
        <v>1</v>
      </c>
      <c r="S1864" s="153">
        <v>39600</v>
      </c>
      <c r="T1864" s="153">
        <v>14520</v>
      </c>
      <c r="U1864" s="154">
        <f t="shared" si="516"/>
        <v>25.08</v>
      </c>
      <c r="V1864" s="153">
        <f t="shared" si="507"/>
        <v>488909.51999999996</v>
      </c>
      <c r="W1864" s="66" t="str">
        <f t="shared" si="508"/>
        <v>1 &gt; 4</v>
      </c>
      <c r="X1864" s="66">
        <f>A1864+SUMIFS(Presensi!F:F,Presensi!E:E,'Entry Data'!AP1864)</f>
        <v>1</v>
      </c>
      <c r="Y1864" s="66">
        <f>IFERROR(INDEX('Retasi Pricing'!F:F,MATCH('Entry Data'!AM1864,'Retasi Pricing'!E:E,0))*X1864,"")</f>
        <v>25000</v>
      </c>
      <c r="Z1864" s="149" t="s">
        <v>26</v>
      </c>
      <c r="AA1864" s="149" t="s">
        <v>27</v>
      </c>
      <c r="AB1864" s="147"/>
      <c r="AC1864" s="147" t="s">
        <v>209</v>
      </c>
      <c r="AD1864" s="147" t="str">
        <f t="shared" si="509"/>
        <v/>
      </c>
      <c r="AF1864" s="155" t="str">
        <f t="shared" si="510"/>
        <v>ahmad supawi44195</v>
      </c>
      <c r="AG1864" s="155" t="str">
        <f t="shared" si="511"/>
        <v>BMJ 06744195UTARANIGHT</v>
      </c>
      <c r="AH1864" s="155" t="str">
        <f t="shared" si="512"/>
        <v>ahmad supawi44195UTARANIGHT</v>
      </c>
      <c r="AI1864" s="155" t="str">
        <f t="shared" si="513"/>
        <v>BMJ 06744195NIGHT</v>
      </c>
      <c r="AJ1864" s="155" t="str">
        <f t="shared" si="514"/>
        <v>ahmad supawi44195NIGHT</v>
      </c>
      <c r="AK1864" s="155" t="str">
        <f t="shared" si="515"/>
        <v>ahmad supawiBMJ</v>
      </c>
      <c r="AL1864" s="5" t="str">
        <f t="shared" si="517"/>
        <v>1UTARA</v>
      </c>
      <c r="AM1864" s="5" t="str">
        <f t="shared" ref="AM1803:AM1866" si="525">W1864&amp;G1864&amp;N1864</f>
        <v>1 &gt; 4UTARA10 RODA</v>
      </c>
      <c r="AN1864" s="5" t="str">
        <f t="shared" si="519"/>
        <v>ahmad supawiBMJ1 &gt; 4UTARA10 RODA</v>
      </c>
      <c r="AO1864" s="5" t="str">
        <f t="shared" si="520"/>
        <v>ahmad supawi1 &gt; 4UTARA10 RODA</v>
      </c>
      <c r="AP1864" s="5" t="str">
        <f t="shared" si="521"/>
        <v>44195NIGHT</v>
      </c>
    </row>
    <row r="1865" spans="1:42" s="155" customFormat="1" x14ac:dyDescent="0.3">
      <c r="A1865" s="147">
        <v>1</v>
      </c>
      <c r="B1865" s="147"/>
      <c r="C1865" s="148">
        <v>44195</v>
      </c>
      <c r="D1865" s="149" t="s">
        <v>87</v>
      </c>
      <c r="E1865" s="148">
        <v>44195</v>
      </c>
      <c r="F1865" s="149">
        <v>5160221</v>
      </c>
      <c r="G1865" s="147" t="s">
        <v>20</v>
      </c>
      <c r="H1865" s="147" t="s">
        <v>21</v>
      </c>
      <c r="I1865" s="147" t="s">
        <v>51</v>
      </c>
      <c r="J1865" s="147" t="s">
        <v>46</v>
      </c>
      <c r="K1865" s="150" t="s">
        <v>75</v>
      </c>
      <c r="L1865" s="147" t="str">
        <f t="shared" si="522"/>
        <v>FM260JD</v>
      </c>
      <c r="M1865" s="147" t="str">
        <f t="shared" si="523"/>
        <v>BMJ</v>
      </c>
      <c r="N1865" s="147" t="str">
        <f t="shared" si="524"/>
        <v>10 RODA</v>
      </c>
      <c r="O1865" s="151">
        <v>0.92295138888888895</v>
      </c>
      <c r="P1865" s="152">
        <v>0.92295138888888895</v>
      </c>
      <c r="Q1865" s="152"/>
      <c r="R1865" s="153">
        <v>2</v>
      </c>
      <c r="S1865" s="153">
        <v>40440</v>
      </c>
      <c r="T1865" s="153">
        <v>14520</v>
      </c>
      <c r="U1865" s="154">
        <f t="shared" si="516"/>
        <v>25.92</v>
      </c>
      <c r="V1865" s="153">
        <f t="shared" si="507"/>
        <v>505284.48000000004</v>
      </c>
      <c r="W1865" s="66" t="str">
        <f t="shared" si="508"/>
        <v>1 &gt; 4</v>
      </c>
      <c r="X1865" s="66">
        <f>A1865+SUMIFS(Presensi!F:F,Presensi!E:E,'Entry Data'!AP1865)</f>
        <v>1</v>
      </c>
      <c r="Y1865" s="66">
        <f>IFERROR(INDEX('Retasi Pricing'!F:F,MATCH('Entry Data'!AM1865,'Retasi Pricing'!E:E,0))*X1865,"")</f>
        <v>25000</v>
      </c>
      <c r="Z1865" s="149" t="s">
        <v>26</v>
      </c>
      <c r="AA1865" s="149" t="s">
        <v>27</v>
      </c>
      <c r="AB1865" s="147"/>
      <c r="AC1865" s="147" t="s">
        <v>209</v>
      </c>
      <c r="AD1865" s="147" t="str">
        <f t="shared" si="509"/>
        <v/>
      </c>
      <c r="AF1865" s="155" t="str">
        <f t="shared" si="510"/>
        <v>ahmad supawi44195</v>
      </c>
      <c r="AG1865" s="155" t="str">
        <f t="shared" si="511"/>
        <v>BMJ 06744195UTARANIGHT</v>
      </c>
      <c r="AH1865" s="155" t="str">
        <f t="shared" si="512"/>
        <v>ahmad supawi44195UTARANIGHT</v>
      </c>
      <c r="AI1865" s="155" t="str">
        <f t="shared" si="513"/>
        <v>BMJ 06744195NIGHT</v>
      </c>
      <c r="AJ1865" s="155" t="str">
        <f t="shared" si="514"/>
        <v>ahmad supawi44195NIGHT</v>
      </c>
      <c r="AK1865" s="155" t="str">
        <f t="shared" si="515"/>
        <v>ahmad supawiBMJ</v>
      </c>
      <c r="AL1865" s="5" t="str">
        <f t="shared" si="517"/>
        <v>2UTARA</v>
      </c>
      <c r="AM1865" s="5" t="str">
        <f t="shared" si="525"/>
        <v>1 &gt; 4UTARA10 RODA</v>
      </c>
      <c r="AN1865" s="5" t="str">
        <f t="shared" si="519"/>
        <v>ahmad supawiBMJ1 &gt; 4UTARA10 RODA</v>
      </c>
      <c r="AO1865" s="5" t="str">
        <f t="shared" si="520"/>
        <v>ahmad supawi1 &gt; 4UTARA10 RODA</v>
      </c>
      <c r="AP1865" s="5" t="str">
        <f t="shared" si="521"/>
        <v>44195NIGHT</v>
      </c>
    </row>
    <row r="1866" spans="1:42" s="155" customFormat="1" x14ac:dyDescent="0.3">
      <c r="A1866" s="147">
        <v>1</v>
      </c>
      <c r="B1866" s="147"/>
      <c r="C1866" s="148">
        <v>44195</v>
      </c>
      <c r="D1866" s="149" t="s">
        <v>87</v>
      </c>
      <c r="E1866" s="148">
        <v>44195</v>
      </c>
      <c r="F1866" s="149">
        <v>5160295</v>
      </c>
      <c r="G1866" s="147" t="s">
        <v>20</v>
      </c>
      <c r="H1866" s="147" t="s">
        <v>21</v>
      </c>
      <c r="I1866" s="147" t="s">
        <v>45</v>
      </c>
      <c r="J1866" s="147" t="s">
        <v>46</v>
      </c>
      <c r="K1866" s="150" t="s">
        <v>75</v>
      </c>
      <c r="L1866" s="147" t="str">
        <f t="shared" si="522"/>
        <v>FM260JD</v>
      </c>
      <c r="M1866" s="147" t="str">
        <f t="shared" si="523"/>
        <v>BMJ</v>
      </c>
      <c r="N1866" s="147" t="str">
        <f t="shared" si="524"/>
        <v>10 RODA</v>
      </c>
      <c r="O1866" s="151">
        <v>0.98436342592592585</v>
      </c>
      <c r="P1866" s="152">
        <v>0.98436342592592585</v>
      </c>
      <c r="Q1866" s="152"/>
      <c r="R1866" s="153">
        <v>3</v>
      </c>
      <c r="S1866" s="153">
        <v>39520</v>
      </c>
      <c r="T1866" s="153">
        <v>14520</v>
      </c>
      <c r="U1866" s="154">
        <f t="shared" si="516"/>
        <v>25</v>
      </c>
      <c r="V1866" s="153">
        <f t="shared" ref="V1866:V1929" si="526">IFERROR(VLOOKUP(L1866,harga,2,FALSE),"")*U1866*IFERROR(VLOOKUP(G1866,jarak,2,FALSE),"")</f>
        <v>487350</v>
      </c>
      <c r="W1866" s="66" t="str">
        <f t="shared" ref="W1866:W1929" si="527">IFERROR(VLOOKUP(AL1866,Code,2,FALSE),"")</f>
        <v>1 &gt; 4</v>
      </c>
      <c r="X1866" s="66">
        <f>A1866+SUMIFS(Presensi!F:F,Presensi!E:E,'Entry Data'!AP1866)</f>
        <v>1</v>
      </c>
      <c r="Y1866" s="66">
        <f>IFERROR(INDEX('Retasi Pricing'!F:F,MATCH('Entry Data'!AM1866,'Retasi Pricing'!E:E,0))*X1866,"")</f>
        <v>25000</v>
      </c>
      <c r="Z1866" s="149" t="s">
        <v>26</v>
      </c>
      <c r="AA1866" s="149" t="s">
        <v>27</v>
      </c>
      <c r="AB1866" s="147"/>
      <c r="AC1866" s="147" t="s">
        <v>209</v>
      </c>
      <c r="AD1866" s="147" t="str">
        <f t="shared" ref="AD1866:AD1929" si="528">IFERROR(VLOOKUP(AC1866,driver,13,FALSE),"")</f>
        <v/>
      </c>
      <c r="AF1866" s="155" t="str">
        <f t="shared" ref="AF1866:AF1929" si="529">AC1866&amp;C1866</f>
        <v>ahmad supawi44195</v>
      </c>
      <c r="AG1866" s="155" t="str">
        <f t="shared" ref="AG1866:AG1929" si="530">K1866&amp;C1866&amp;G1866&amp;D1866</f>
        <v>BMJ 06744195UTARANIGHT</v>
      </c>
      <c r="AH1866" s="155" t="str">
        <f t="shared" ref="AH1866:AH1929" si="531">AC1866&amp;C1866&amp;G1866&amp;D1866</f>
        <v>ahmad supawi44195UTARANIGHT</v>
      </c>
      <c r="AI1866" s="155" t="str">
        <f t="shared" ref="AI1866:AI1929" si="532">K1866&amp;C1866&amp;D1866</f>
        <v>BMJ 06744195NIGHT</v>
      </c>
      <c r="AJ1866" s="155" t="str">
        <f t="shared" ref="AJ1866:AJ1929" si="533">AC1866&amp;C1866&amp;D1866</f>
        <v>ahmad supawi44195NIGHT</v>
      </c>
      <c r="AK1866" s="155" t="str">
        <f t="shared" ref="AK1866:AK1929" si="534">AC1866&amp;M1866</f>
        <v>ahmad supawiBMJ</v>
      </c>
      <c r="AL1866" s="5" t="str">
        <f t="shared" si="517"/>
        <v>3UTARA</v>
      </c>
      <c r="AM1866" s="5" t="str">
        <f t="shared" si="525"/>
        <v>1 &gt; 4UTARA10 RODA</v>
      </c>
      <c r="AN1866" s="5" t="str">
        <f t="shared" si="519"/>
        <v>ahmad supawiBMJ1 &gt; 4UTARA10 RODA</v>
      </c>
      <c r="AO1866" s="5" t="str">
        <f t="shared" si="520"/>
        <v>ahmad supawi1 &gt; 4UTARA10 RODA</v>
      </c>
      <c r="AP1866" s="5" t="str">
        <f t="shared" si="521"/>
        <v>44195NIGHT</v>
      </c>
    </row>
    <row r="1867" spans="1:42" x14ac:dyDescent="0.3">
      <c r="A1867" s="33">
        <v>1</v>
      </c>
      <c r="B1867" s="33"/>
      <c r="C1867" s="70">
        <v>44195</v>
      </c>
      <c r="D1867" s="71" t="s">
        <v>87</v>
      </c>
      <c r="E1867" s="70">
        <v>44196</v>
      </c>
      <c r="F1867" s="71">
        <v>5160372</v>
      </c>
      <c r="G1867" s="33" t="s">
        <v>20</v>
      </c>
      <c r="H1867" s="33" t="s">
        <v>21</v>
      </c>
      <c r="I1867" s="33" t="s">
        <v>51</v>
      </c>
      <c r="J1867" s="33" t="s">
        <v>46</v>
      </c>
      <c r="K1867" s="63" t="s">
        <v>77</v>
      </c>
      <c r="L1867" s="32" t="str">
        <f t="shared" si="522"/>
        <v>FM260JD</v>
      </c>
      <c r="M1867" s="32" t="str">
        <f t="shared" si="523"/>
        <v>BMJ</v>
      </c>
      <c r="N1867" s="32" t="str">
        <f t="shared" si="524"/>
        <v>10 RODA</v>
      </c>
      <c r="O1867" s="146">
        <v>7.542824074074074E-2</v>
      </c>
      <c r="P1867" s="65">
        <v>7.542824074074074E-2</v>
      </c>
      <c r="Q1867" s="65"/>
      <c r="R1867" s="66">
        <v>4</v>
      </c>
      <c r="S1867" s="66">
        <v>38820</v>
      </c>
      <c r="T1867" s="66">
        <v>14640</v>
      </c>
      <c r="U1867" s="67">
        <f t="shared" ref="U1867:U1930" si="535">(S1867-T1867)/1000</f>
        <v>24.18</v>
      </c>
      <c r="V1867" s="66">
        <f t="shared" si="526"/>
        <v>471364.92</v>
      </c>
      <c r="W1867" s="66" t="str">
        <f t="shared" si="527"/>
        <v>1 &gt; 4</v>
      </c>
      <c r="X1867" s="66">
        <f>A1867+SUMIFS(Presensi!F:F,Presensi!E:E,'Entry Data'!AP1867)</f>
        <v>1</v>
      </c>
      <c r="Y1867" s="66">
        <f>IFERROR(INDEX('Retasi Pricing'!F:F,MATCH('Entry Data'!AM1867,'Retasi Pricing'!E:E,0))*X1867,"")</f>
        <v>25000</v>
      </c>
      <c r="Z1867" s="62" t="s">
        <v>26</v>
      </c>
      <c r="AA1867" s="62" t="s">
        <v>27</v>
      </c>
      <c r="AB1867" s="32"/>
      <c r="AC1867" s="32" t="s">
        <v>195</v>
      </c>
      <c r="AD1867" s="32" t="str">
        <f t="shared" si="528"/>
        <v/>
      </c>
      <c r="AF1867" s="5" t="str">
        <f t="shared" si="529"/>
        <v>m.andri44195</v>
      </c>
      <c r="AG1867" s="5" t="str">
        <f t="shared" si="530"/>
        <v>BMJ 06844195UTARANIGHT</v>
      </c>
      <c r="AH1867" s="5" t="str">
        <f t="shared" si="531"/>
        <v>m.andri44195UTARANIGHT</v>
      </c>
      <c r="AI1867" s="5" t="str">
        <f t="shared" si="532"/>
        <v>BMJ 06844195NIGHT</v>
      </c>
      <c r="AJ1867" s="5" t="str">
        <f t="shared" si="533"/>
        <v>m.andri44195NIGHT</v>
      </c>
      <c r="AK1867" s="5" t="str">
        <f t="shared" si="534"/>
        <v>m.andriBMJ</v>
      </c>
      <c r="AL1867" s="5" t="str">
        <f t="shared" ref="AL1867:AL1930" si="536">Q1867&amp;R1867&amp;G1867</f>
        <v>4UTARA</v>
      </c>
      <c r="AM1867" s="5" t="str">
        <f t="shared" ref="AM1867:AM1930" si="537">W1867&amp;G1867&amp;N1867</f>
        <v>1 &gt; 4UTARA10 RODA</v>
      </c>
      <c r="AN1867" s="5" t="str">
        <f t="shared" ref="AN1867:AN1930" si="538">AC1867&amp;M1867&amp;W1867&amp;G1867&amp;N1867</f>
        <v>m.andriBMJ1 &gt; 4UTARA10 RODA</v>
      </c>
      <c r="AO1867" s="5" t="str">
        <f t="shared" ref="AO1867:AO1930" si="539">AC1867&amp;W1867&amp;G1867&amp;N1867</f>
        <v>m.andri1 &gt; 4UTARA10 RODA</v>
      </c>
      <c r="AP1867" s="5" t="str">
        <f t="shared" ref="AP1867:AP1930" si="540">C1867&amp;D1867</f>
        <v>44195NIGHT</v>
      </c>
    </row>
    <row r="1868" spans="1:42" x14ac:dyDescent="0.3">
      <c r="A1868" s="33">
        <v>1</v>
      </c>
      <c r="B1868" s="33"/>
      <c r="C1868" s="70">
        <v>44195</v>
      </c>
      <c r="D1868" s="71" t="s">
        <v>87</v>
      </c>
      <c r="E1868" s="70">
        <v>44196</v>
      </c>
      <c r="F1868" s="71">
        <v>5160506</v>
      </c>
      <c r="G1868" s="33" t="s">
        <v>20</v>
      </c>
      <c r="H1868" s="33" t="s">
        <v>21</v>
      </c>
      <c r="I1868" s="33" t="s">
        <v>51</v>
      </c>
      <c r="J1868" s="33" t="s">
        <v>46</v>
      </c>
      <c r="K1868" s="63" t="s">
        <v>77</v>
      </c>
      <c r="L1868" s="32" t="str">
        <f t="shared" si="522"/>
        <v>FM260JD</v>
      </c>
      <c r="M1868" s="32" t="str">
        <f t="shared" si="523"/>
        <v>BMJ</v>
      </c>
      <c r="N1868" s="32" t="str">
        <f t="shared" si="524"/>
        <v>10 RODA</v>
      </c>
      <c r="O1868" s="146">
        <v>0.23799768518518519</v>
      </c>
      <c r="P1868" s="65">
        <v>0.23799768518518519</v>
      </c>
      <c r="Q1868" s="65"/>
      <c r="R1868" s="66">
        <v>5</v>
      </c>
      <c r="S1868" s="66">
        <v>39200</v>
      </c>
      <c r="T1868" s="66">
        <v>14640</v>
      </c>
      <c r="U1868" s="67">
        <f t="shared" si="535"/>
        <v>24.56</v>
      </c>
      <c r="V1868" s="66">
        <f t="shared" si="526"/>
        <v>478772.64</v>
      </c>
      <c r="W1868" s="66" t="str">
        <f t="shared" si="527"/>
        <v>&gt; 5</v>
      </c>
      <c r="X1868" s="66">
        <f>A1868+SUMIFS(Presensi!F:F,Presensi!E:E,'Entry Data'!AP1868)</f>
        <v>1</v>
      </c>
      <c r="Y1868" s="66">
        <f>IFERROR(INDEX('Retasi Pricing'!F:F,MATCH('Entry Data'!AM1868,'Retasi Pricing'!E:E,0))*X1868,"")</f>
        <v>27650</v>
      </c>
      <c r="Z1868" s="62" t="s">
        <v>26</v>
      </c>
      <c r="AA1868" s="62" t="s">
        <v>27</v>
      </c>
      <c r="AB1868" s="32"/>
      <c r="AC1868" s="32" t="s">
        <v>195</v>
      </c>
      <c r="AD1868" s="32" t="str">
        <f t="shared" si="528"/>
        <v/>
      </c>
      <c r="AF1868" s="5" t="str">
        <f t="shared" si="529"/>
        <v>m.andri44195</v>
      </c>
      <c r="AG1868" s="5" t="str">
        <f t="shared" si="530"/>
        <v>BMJ 06844195UTARANIGHT</v>
      </c>
      <c r="AH1868" s="5" t="str">
        <f t="shared" si="531"/>
        <v>m.andri44195UTARANIGHT</v>
      </c>
      <c r="AI1868" s="5" t="str">
        <f t="shared" si="532"/>
        <v>BMJ 06844195NIGHT</v>
      </c>
      <c r="AJ1868" s="5" t="str">
        <f t="shared" si="533"/>
        <v>m.andri44195NIGHT</v>
      </c>
      <c r="AK1868" s="5" t="str">
        <f t="shared" si="534"/>
        <v>m.andriBMJ</v>
      </c>
      <c r="AL1868" s="5" t="str">
        <f t="shared" si="536"/>
        <v>5UTARA</v>
      </c>
      <c r="AM1868" s="5" t="str">
        <f t="shared" si="537"/>
        <v>&gt; 5UTARA10 RODA</v>
      </c>
      <c r="AN1868" s="5" t="str">
        <f t="shared" si="538"/>
        <v>m.andriBMJ&gt; 5UTARA10 RODA</v>
      </c>
      <c r="AO1868" s="5" t="str">
        <f t="shared" si="539"/>
        <v>m.andri&gt; 5UTARA10 RODA</v>
      </c>
      <c r="AP1868" s="5" t="str">
        <f t="shared" si="540"/>
        <v>44195NIGHT</v>
      </c>
    </row>
    <row r="1869" spans="1:42" x14ac:dyDescent="0.3">
      <c r="A1869" s="33">
        <v>1</v>
      </c>
      <c r="B1869" s="33"/>
      <c r="C1869" s="70">
        <v>44195</v>
      </c>
      <c r="D1869" s="71" t="s">
        <v>87</v>
      </c>
      <c r="E1869" s="70">
        <v>44195</v>
      </c>
      <c r="F1869" s="71">
        <v>5160132</v>
      </c>
      <c r="G1869" s="33" t="s">
        <v>20</v>
      </c>
      <c r="H1869" s="33" t="s">
        <v>21</v>
      </c>
      <c r="I1869" s="33" t="s">
        <v>51</v>
      </c>
      <c r="J1869" s="33" t="s">
        <v>46</v>
      </c>
      <c r="K1869" s="63" t="s">
        <v>77</v>
      </c>
      <c r="L1869" s="32" t="str">
        <f t="shared" si="522"/>
        <v>FM260JD</v>
      </c>
      <c r="M1869" s="32" t="str">
        <f t="shared" si="523"/>
        <v>BMJ</v>
      </c>
      <c r="N1869" s="32" t="str">
        <f t="shared" si="524"/>
        <v>10 RODA</v>
      </c>
      <c r="O1869" s="146">
        <v>0.86187499999999995</v>
      </c>
      <c r="P1869" s="65">
        <v>0.86187499999999995</v>
      </c>
      <c r="Q1869" s="65"/>
      <c r="R1869" s="66">
        <v>1</v>
      </c>
      <c r="S1869" s="66">
        <v>40060</v>
      </c>
      <c r="T1869" s="66">
        <v>14640</v>
      </c>
      <c r="U1869" s="67">
        <f t="shared" si="535"/>
        <v>25.42</v>
      </c>
      <c r="V1869" s="66">
        <f t="shared" si="526"/>
        <v>495537.48000000004</v>
      </c>
      <c r="W1869" s="66" t="str">
        <f t="shared" si="527"/>
        <v>1 &gt; 4</v>
      </c>
      <c r="X1869" s="66">
        <f>A1869+SUMIFS(Presensi!F:F,Presensi!E:E,'Entry Data'!AP1869)</f>
        <v>1</v>
      </c>
      <c r="Y1869" s="66">
        <f>IFERROR(INDEX('Retasi Pricing'!F:F,MATCH('Entry Data'!AM1869,'Retasi Pricing'!E:E,0))*X1869,"")</f>
        <v>25000</v>
      </c>
      <c r="Z1869" s="62" t="s">
        <v>26</v>
      </c>
      <c r="AA1869" s="62" t="s">
        <v>27</v>
      </c>
      <c r="AB1869" s="32"/>
      <c r="AC1869" s="32" t="s">
        <v>195</v>
      </c>
      <c r="AD1869" s="32" t="str">
        <f t="shared" si="528"/>
        <v/>
      </c>
      <c r="AF1869" s="5" t="str">
        <f t="shared" si="529"/>
        <v>m.andri44195</v>
      </c>
      <c r="AG1869" s="5" t="str">
        <f t="shared" si="530"/>
        <v>BMJ 06844195UTARANIGHT</v>
      </c>
      <c r="AH1869" s="5" t="str">
        <f t="shared" si="531"/>
        <v>m.andri44195UTARANIGHT</v>
      </c>
      <c r="AI1869" s="5" t="str">
        <f t="shared" si="532"/>
        <v>BMJ 06844195NIGHT</v>
      </c>
      <c r="AJ1869" s="5" t="str">
        <f t="shared" si="533"/>
        <v>m.andri44195NIGHT</v>
      </c>
      <c r="AK1869" s="5" t="str">
        <f t="shared" si="534"/>
        <v>m.andriBMJ</v>
      </c>
      <c r="AL1869" s="5" t="str">
        <f t="shared" si="536"/>
        <v>1UTARA</v>
      </c>
      <c r="AM1869" s="5" t="str">
        <f t="shared" si="537"/>
        <v>1 &gt; 4UTARA10 RODA</v>
      </c>
      <c r="AN1869" s="5" t="str">
        <f t="shared" si="538"/>
        <v>m.andriBMJ1 &gt; 4UTARA10 RODA</v>
      </c>
      <c r="AO1869" s="5" t="str">
        <f t="shared" si="539"/>
        <v>m.andri1 &gt; 4UTARA10 RODA</v>
      </c>
      <c r="AP1869" s="5" t="str">
        <f t="shared" si="540"/>
        <v>44195NIGHT</v>
      </c>
    </row>
    <row r="1870" spans="1:42" x14ac:dyDescent="0.3">
      <c r="A1870" s="33">
        <v>1</v>
      </c>
      <c r="B1870" s="33"/>
      <c r="C1870" s="70">
        <v>44195</v>
      </c>
      <c r="D1870" s="71" t="s">
        <v>87</v>
      </c>
      <c r="E1870" s="70">
        <v>44195</v>
      </c>
      <c r="F1870" s="71">
        <v>5160217</v>
      </c>
      <c r="G1870" s="33" t="s">
        <v>20</v>
      </c>
      <c r="H1870" s="33" t="s">
        <v>21</v>
      </c>
      <c r="I1870" s="33" t="s">
        <v>51</v>
      </c>
      <c r="J1870" s="33" t="s">
        <v>46</v>
      </c>
      <c r="K1870" s="63" t="s">
        <v>77</v>
      </c>
      <c r="L1870" s="32" t="str">
        <f t="shared" si="522"/>
        <v>FM260JD</v>
      </c>
      <c r="M1870" s="32" t="str">
        <f t="shared" si="523"/>
        <v>BMJ</v>
      </c>
      <c r="N1870" s="32" t="str">
        <f t="shared" si="524"/>
        <v>10 RODA</v>
      </c>
      <c r="O1870" s="146">
        <v>0.92079861111111105</v>
      </c>
      <c r="P1870" s="65">
        <v>0.92079861111111105</v>
      </c>
      <c r="Q1870" s="65"/>
      <c r="R1870" s="66">
        <v>2</v>
      </c>
      <c r="S1870" s="66">
        <v>39020</v>
      </c>
      <c r="T1870" s="66">
        <v>14640</v>
      </c>
      <c r="U1870" s="67">
        <f t="shared" si="535"/>
        <v>24.38</v>
      </c>
      <c r="V1870" s="66">
        <f t="shared" si="526"/>
        <v>475263.72000000003</v>
      </c>
      <c r="W1870" s="66" t="str">
        <f t="shared" si="527"/>
        <v>1 &gt; 4</v>
      </c>
      <c r="X1870" s="66">
        <f>A1870+SUMIFS(Presensi!F:F,Presensi!E:E,'Entry Data'!AP1870)</f>
        <v>1</v>
      </c>
      <c r="Y1870" s="66">
        <f>IFERROR(INDEX('Retasi Pricing'!F:F,MATCH('Entry Data'!AM1870,'Retasi Pricing'!E:E,0))*X1870,"")</f>
        <v>25000</v>
      </c>
      <c r="Z1870" s="62" t="s">
        <v>26</v>
      </c>
      <c r="AA1870" s="62" t="s">
        <v>27</v>
      </c>
      <c r="AB1870" s="32"/>
      <c r="AC1870" s="32" t="s">
        <v>195</v>
      </c>
      <c r="AD1870" s="32" t="str">
        <f t="shared" si="528"/>
        <v/>
      </c>
      <c r="AF1870" s="5" t="str">
        <f t="shared" si="529"/>
        <v>m.andri44195</v>
      </c>
      <c r="AG1870" s="5" t="str">
        <f t="shared" si="530"/>
        <v>BMJ 06844195UTARANIGHT</v>
      </c>
      <c r="AH1870" s="5" t="str">
        <f t="shared" si="531"/>
        <v>m.andri44195UTARANIGHT</v>
      </c>
      <c r="AI1870" s="5" t="str">
        <f t="shared" si="532"/>
        <v>BMJ 06844195NIGHT</v>
      </c>
      <c r="AJ1870" s="5" t="str">
        <f t="shared" si="533"/>
        <v>m.andri44195NIGHT</v>
      </c>
      <c r="AK1870" s="5" t="str">
        <f t="shared" si="534"/>
        <v>m.andriBMJ</v>
      </c>
      <c r="AL1870" s="5" t="str">
        <f t="shared" si="536"/>
        <v>2UTARA</v>
      </c>
      <c r="AM1870" s="5" t="str">
        <f t="shared" si="537"/>
        <v>1 &gt; 4UTARA10 RODA</v>
      </c>
      <c r="AN1870" s="5" t="str">
        <f t="shared" si="538"/>
        <v>m.andriBMJ1 &gt; 4UTARA10 RODA</v>
      </c>
      <c r="AO1870" s="5" t="str">
        <f t="shared" si="539"/>
        <v>m.andri1 &gt; 4UTARA10 RODA</v>
      </c>
      <c r="AP1870" s="5" t="str">
        <f t="shared" si="540"/>
        <v>44195NIGHT</v>
      </c>
    </row>
    <row r="1871" spans="1:42" x14ac:dyDescent="0.3">
      <c r="A1871" s="33">
        <v>1</v>
      </c>
      <c r="B1871" s="33"/>
      <c r="C1871" s="70">
        <v>44195</v>
      </c>
      <c r="D1871" s="71" t="s">
        <v>87</v>
      </c>
      <c r="E1871" s="70">
        <v>44195</v>
      </c>
      <c r="F1871" s="71">
        <v>5160297</v>
      </c>
      <c r="G1871" s="33" t="s">
        <v>20</v>
      </c>
      <c r="H1871" s="33" t="s">
        <v>21</v>
      </c>
      <c r="I1871" s="33" t="s">
        <v>51</v>
      </c>
      <c r="J1871" s="33" t="s">
        <v>46</v>
      </c>
      <c r="K1871" s="63" t="s">
        <v>77</v>
      </c>
      <c r="L1871" s="32" t="str">
        <f t="shared" si="522"/>
        <v>FM260JD</v>
      </c>
      <c r="M1871" s="32" t="str">
        <f t="shared" si="523"/>
        <v>BMJ</v>
      </c>
      <c r="N1871" s="32" t="str">
        <f t="shared" si="524"/>
        <v>10 RODA</v>
      </c>
      <c r="O1871" s="146">
        <v>0.98510416666666656</v>
      </c>
      <c r="P1871" s="65">
        <v>0.98510416666666656</v>
      </c>
      <c r="Q1871" s="65"/>
      <c r="R1871" s="66">
        <v>3</v>
      </c>
      <c r="S1871" s="66">
        <v>40960</v>
      </c>
      <c r="T1871" s="66">
        <v>14640</v>
      </c>
      <c r="U1871" s="67">
        <f t="shared" si="535"/>
        <v>26.32</v>
      </c>
      <c r="V1871" s="66">
        <f t="shared" si="526"/>
        <v>513082.08</v>
      </c>
      <c r="W1871" s="66" t="str">
        <f t="shared" si="527"/>
        <v>1 &gt; 4</v>
      </c>
      <c r="X1871" s="66">
        <f>A1871+SUMIFS(Presensi!F:F,Presensi!E:E,'Entry Data'!AP1871)</f>
        <v>1</v>
      </c>
      <c r="Y1871" s="66">
        <f>IFERROR(INDEX('Retasi Pricing'!F:F,MATCH('Entry Data'!AM1871,'Retasi Pricing'!E:E,0))*X1871,"")</f>
        <v>25000</v>
      </c>
      <c r="Z1871" s="62" t="s">
        <v>26</v>
      </c>
      <c r="AA1871" s="62" t="s">
        <v>27</v>
      </c>
      <c r="AB1871" s="32"/>
      <c r="AC1871" s="32" t="s">
        <v>195</v>
      </c>
      <c r="AD1871" s="32" t="str">
        <f t="shared" si="528"/>
        <v/>
      </c>
      <c r="AF1871" s="5" t="str">
        <f t="shared" si="529"/>
        <v>m.andri44195</v>
      </c>
      <c r="AG1871" s="5" t="str">
        <f t="shared" si="530"/>
        <v>BMJ 06844195UTARANIGHT</v>
      </c>
      <c r="AH1871" s="5" t="str">
        <f t="shared" si="531"/>
        <v>m.andri44195UTARANIGHT</v>
      </c>
      <c r="AI1871" s="5" t="str">
        <f t="shared" si="532"/>
        <v>BMJ 06844195NIGHT</v>
      </c>
      <c r="AJ1871" s="5" t="str">
        <f t="shared" si="533"/>
        <v>m.andri44195NIGHT</v>
      </c>
      <c r="AK1871" s="5" t="str">
        <f t="shared" si="534"/>
        <v>m.andriBMJ</v>
      </c>
      <c r="AL1871" s="5" t="str">
        <f t="shared" si="536"/>
        <v>3UTARA</v>
      </c>
      <c r="AM1871" s="5" t="str">
        <f t="shared" si="537"/>
        <v>1 &gt; 4UTARA10 RODA</v>
      </c>
      <c r="AN1871" s="5" t="str">
        <f t="shared" si="538"/>
        <v>m.andriBMJ1 &gt; 4UTARA10 RODA</v>
      </c>
      <c r="AO1871" s="5" t="str">
        <f t="shared" si="539"/>
        <v>m.andri1 &gt; 4UTARA10 RODA</v>
      </c>
      <c r="AP1871" s="5" t="str">
        <f t="shared" si="540"/>
        <v>44195NIGHT</v>
      </c>
    </row>
    <row r="1872" spans="1:42" x14ac:dyDescent="0.3">
      <c r="A1872" s="33">
        <v>1</v>
      </c>
      <c r="B1872" s="33"/>
      <c r="C1872" s="70">
        <v>44195</v>
      </c>
      <c r="D1872" s="71" t="s">
        <v>87</v>
      </c>
      <c r="E1872" s="70">
        <v>44196</v>
      </c>
      <c r="F1872" s="71">
        <v>5160330</v>
      </c>
      <c r="G1872" s="33" t="s">
        <v>20</v>
      </c>
      <c r="H1872" s="33" t="s">
        <v>21</v>
      </c>
      <c r="I1872" s="33" t="s">
        <v>45</v>
      </c>
      <c r="J1872" s="33" t="s">
        <v>46</v>
      </c>
      <c r="K1872" s="63" t="s">
        <v>78</v>
      </c>
      <c r="L1872" s="32" t="str">
        <f t="shared" si="522"/>
        <v>FM260JD</v>
      </c>
      <c r="M1872" s="32" t="str">
        <f t="shared" si="523"/>
        <v>BMJ</v>
      </c>
      <c r="N1872" s="32" t="str">
        <f t="shared" si="524"/>
        <v>10 RODA</v>
      </c>
      <c r="O1872" s="146">
        <v>9.6759259259259264E-3</v>
      </c>
      <c r="P1872" s="65">
        <v>9.6759259259259264E-3</v>
      </c>
      <c r="Q1872" s="65"/>
      <c r="R1872" s="66">
        <v>2</v>
      </c>
      <c r="S1872" s="66">
        <v>41540</v>
      </c>
      <c r="T1872" s="66">
        <v>14720</v>
      </c>
      <c r="U1872" s="67">
        <f t="shared" si="535"/>
        <v>26.82</v>
      </c>
      <c r="V1872" s="66">
        <f t="shared" si="526"/>
        <v>522829.08</v>
      </c>
      <c r="W1872" s="66" t="str">
        <f t="shared" si="527"/>
        <v>1 &gt; 4</v>
      </c>
      <c r="X1872" s="66">
        <f>A1872+SUMIFS(Presensi!F:F,Presensi!E:E,'Entry Data'!AP1872)</f>
        <v>1</v>
      </c>
      <c r="Y1872" s="66">
        <f>IFERROR(INDEX('Retasi Pricing'!F:F,MATCH('Entry Data'!AM1872,'Retasi Pricing'!E:E,0))*X1872,"")</f>
        <v>25000</v>
      </c>
      <c r="Z1872" s="62" t="s">
        <v>26</v>
      </c>
      <c r="AA1872" s="62" t="s">
        <v>27</v>
      </c>
      <c r="AB1872" s="32"/>
      <c r="AC1872" s="32" t="s">
        <v>264</v>
      </c>
      <c r="AD1872" s="32" t="str">
        <f t="shared" si="528"/>
        <v/>
      </c>
      <c r="AF1872" s="5" t="str">
        <f t="shared" si="529"/>
        <v>Redho Dwi Agonta44195</v>
      </c>
      <c r="AG1872" s="5" t="str">
        <f t="shared" si="530"/>
        <v>BMJ 06944195UTARANIGHT</v>
      </c>
      <c r="AH1872" s="5" t="str">
        <f t="shared" si="531"/>
        <v>Redho Dwi Agonta44195UTARANIGHT</v>
      </c>
      <c r="AI1872" s="5" t="str">
        <f t="shared" si="532"/>
        <v>BMJ 06944195NIGHT</v>
      </c>
      <c r="AJ1872" s="5" t="str">
        <f t="shared" si="533"/>
        <v>Redho Dwi Agonta44195NIGHT</v>
      </c>
      <c r="AK1872" s="5" t="str">
        <f t="shared" si="534"/>
        <v>Redho Dwi AgontaBMJ</v>
      </c>
      <c r="AL1872" s="5" t="str">
        <f t="shared" si="536"/>
        <v>2UTARA</v>
      </c>
      <c r="AM1872" s="5" t="str">
        <f t="shared" si="537"/>
        <v>1 &gt; 4UTARA10 RODA</v>
      </c>
      <c r="AN1872" s="5" t="str">
        <f t="shared" si="538"/>
        <v>Redho Dwi AgontaBMJ1 &gt; 4UTARA10 RODA</v>
      </c>
      <c r="AO1872" s="5" t="str">
        <f t="shared" si="539"/>
        <v>Redho Dwi Agonta1 &gt; 4UTARA10 RODA</v>
      </c>
      <c r="AP1872" s="5" t="str">
        <f t="shared" si="540"/>
        <v>44195NIGHT</v>
      </c>
    </row>
    <row r="1873" spans="1:42" x14ac:dyDescent="0.3">
      <c r="A1873" s="33">
        <v>1</v>
      </c>
      <c r="B1873" s="33"/>
      <c r="C1873" s="70">
        <v>44195</v>
      </c>
      <c r="D1873" s="71" t="s">
        <v>87</v>
      </c>
      <c r="E1873" s="70">
        <v>44196</v>
      </c>
      <c r="F1873" s="71">
        <v>5160379</v>
      </c>
      <c r="G1873" s="33" t="s">
        <v>20</v>
      </c>
      <c r="H1873" s="33" t="s">
        <v>21</v>
      </c>
      <c r="I1873" s="33" t="s">
        <v>45</v>
      </c>
      <c r="J1873" s="33" t="s">
        <v>46</v>
      </c>
      <c r="K1873" s="63" t="s">
        <v>78</v>
      </c>
      <c r="L1873" s="32" t="str">
        <f t="shared" si="522"/>
        <v>FM260JD</v>
      </c>
      <c r="M1873" s="32" t="str">
        <f t="shared" si="523"/>
        <v>BMJ</v>
      </c>
      <c r="N1873" s="32" t="str">
        <f t="shared" si="524"/>
        <v>10 RODA</v>
      </c>
      <c r="O1873" s="146">
        <v>8.3819444444444446E-2</v>
      </c>
      <c r="P1873" s="65">
        <v>8.3819444444444446E-2</v>
      </c>
      <c r="Q1873" s="65"/>
      <c r="R1873" s="66">
        <v>3</v>
      </c>
      <c r="S1873" s="66">
        <v>38460</v>
      </c>
      <c r="T1873" s="66">
        <v>14720</v>
      </c>
      <c r="U1873" s="67">
        <f t="shared" si="535"/>
        <v>23.74</v>
      </c>
      <c r="V1873" s="66">
        <f t="shared" si="526"/>
        <v>462787.55999999994</v>
      </c>
      <c r="W1873" s="66" t="str">
        <f t="shared" si="527"/>
        <v>1 &gt; 4</v>
      </c>
      <c r="X1873" s="66">
        <f>A1873+SUMIFS(Presensi!F:F,Presensi!E:E,'Entry Data'!AP1873)</f>
        <v>1</v>
      </c>
      <c r="Y1873" s="66">
        <f>IFERROR(INDEX('Retasi Pricing'!F:F,MATCH('Entry Data'!AM1873,'Retasi Pricing'!E:E,0))*X1873,"")</f>
        <v>25000</v>
      </c>
      <c r="Z1873" s="62" t="s">
        <v>26</v>
      </c>
      <c r="AA1873" s="62" t="s">
        <v>27</v>
      </c>
      <c r="AB1873" s="32"/>
      <c r="AC1873" s="32" t="s">
        <v>264</v>
      </c>
      <c r="AD1873" s="32" t="str">
        <f t="shared" si="528"/>
        <v/>
      </c>
      <c r="AF1873" s="5" t="str">
        <f t="shared" si="529"/>
        <v>Redho Dwi Agonta44195</v>
      </c>
      <c r="AG1873" s="5" t="str">
        <f t="shared" si="530"/>
        <v>BMJ 06944195UTARANIGHT</v>
      </c>
      <c r="AH1873" s="5" t="str">
        <f t="shared" si="531"/>
        <v>Redho Dwi Agonta44195UTARANIGHT</v>
      </c>
      <c r="AI1873" s="5" t="str">
        <f t="shared" si="532"/>
        <v>BMJ 06944195NIGHT</v>
      </c>
      <c r="AJ1873" s="5" t="str">
        <f t="shared" si="533"/>
        <v>Redho Dwi Agonta44195NIGHT</v>
      </c>
      <c r="AK1873" s="5" t="str">
        <f t="shared" si="534"/>
        <v>Redho Dwi AgontaBMJ</v>
      </c>
      <c r="AL1873" s="5" t="str">
        <f t="shared" si="536"/>
        <v>3UTARA</v>
      </c>
      <c r="AM1873" s="5" t="str">
        <f t="shared" si="537"/>
        <v>1 &gt; 4UTARA10 RODA</v>
      </c>
      <c r="AN1873" s="5" t="str">
        <f t="shared" si="538"/>
        <v>Redho Dwi AgontaBMJ1 &gt; 4UTARA10 RODA</v>
      </c>
      <c r="AO1873" s="5" t="str">
        <f t="shared" si="539"/>
        <v>Redho Dwi Agonta1 &gt; 4UTARA10 RODA</v>
      </c>
      <c r="AP1873" s="5" t="str">
        <f t="shared" si="540"/>
        <v>44195NIGHT</v>
      </c>
    </row>
    <row r="1874" spans="1:42" x14ac:dyDescent="0.3">
      <c r="A1874" s="33">
        <v>1</v>
      </c>
      <c r="B1874" s="33"/>
      <c r="C1874" s="70">
        <v>44195</v>
      </c>
      <c r="D1874" s="71" t="s">
        <v>87</v>
      </c>
      <c r="E1874" s="70">
        <v>44196</v>
      </c>
      <c r="F1874" s="71">
        <v>5160450</v>
      </c>
      <c r="G1874" s="33" t="s">
        <v>20</v>
      </c>
      <c r="H1874" s="33" t="s">
        <v>21</v>
      </c>
      <c r="I1874" s="33" t="s">
        <v>51</v>
      </c>
      <c r="J1874" s="33" t="s">
        <v>46</v>
      </c>
      <c r="K1874" s="63" t="s">
        <v>78</v>
      </c>
      <c r="L1874" s="32" t="str">
        <f t="shared" si="522"/>
        <v>FM260JD</v>
      </c>
      <c r="M1874" s="32" t="str">
        <f t="shared" si="523"/>
        <v>BMJ</v>
      </c>
      <c r="N1874" s="32" t="str">
        <f t="shared" si="524"/>
        <v>10 RODA</v>
      </c>
      <c r="O1874" s="146">
        <v>0.14266203703703703</v>
      </c>
      <c r="P1874" s="65">
        <v>0.14266203703703703</v>
      </c>
      <c r="Q1874" s="65"/>
      <c r="R1874" s="66">
        <v>4</v>
      </c>
      <c r="S1874" s="66">
        <v>39760</v>
      </c>
      <c r="T1874" s="66">
        <v>14720</v>
      </c>
      <c r="U1874" s="67">
        <f t="shared" si="535"/>
        <v>25.04</v>
      </c>
      <c r="V1874" s="66">
        <f t="shared" si="526"/>
        <v>488129.76</v>
      </c>
      <c r="W1874" s="66" t="str">
        <f t="shared" si="527"/>
        <v>1 &gt; 4</v>
      </c>
      <c r="X1874" s="66">
        <f>A1874+SUMIFS(Presensi!F:F,Presensi!E:E,'Entry Data'!AP1874)</f>
        <v>1</v>
      </c>
      <c r="Y1874" s="66">
        <f>IFERROR(INDEX('Retasi Pricing'!F:F,MATCH('Entry Data'!AM1874,'Retasi Pricing'!E:E,0))*X1874,"")</f>
        <v>25000</v>
      </c>
      <c r="Z1874" s="62" t="s">
        <v>26</v>
      </c>
      <c r="AA1874" s="62" t="s">
        <v>27</v>
      </c>
      <c r="AB1874" s="32"/>
      <c r="AC1874" s="32" t="s">
        <v>264</v>
      </c>
      <c r="AD1874" s="32" t="str">
        <f t="shared" si="528"/>
        <v/>
      </c>
      <c r="AF1874" s="5" t="str">
        <f t="shared" si="529"/>
        <v>Redho Dwi Agonta44195</v>
      </c>
      <c r="AG1874" s="5" t="str">
        <f t="shared" si="530"/>
        <v>BMJ 06944195UTARANIGHT</v>
      </c>
      <c r="AH1874" s="5" t="str">
        <f t="shared" si="531"/>
        <v>Redho Dwi Agonta44195UTARANIGHT</v>
      </c>
      <c r="AI1874" s="5" t="str">
        <f t="shared" si="532"/>
        <v>BMJ 06944195NIGHT</v>
      </c>
      <c r="AJ1874" s="5" t="str">
        <f t="shared" si="533"/>
        <v>Redho Dwi Agonta44195NIGHT</v>
      </c>
      <c r="AK1874" s="5" t="str">
        <f t="shared" si="534"/>
        <v>Redho Dwi AgontaBMJ</v>
      </c>
      <c r="AL1874" s="5" t="str">
        <f t="shared" si="536"/>
        <v>4UTARA</v>
      </c>
      <c r="AM1874" s="5" t="str">
        <f t="shared" si="537"/>
        <v>1 &gt; 4UTARA10 RODA</v>
      </c>
      <c r="AN1874" s="5" t="str">
        <f t="shared" si="538"/>
        <v>Redho Dwi AgontaBMJ1 &gt; 4UTARA10 RODA</v>
      </c>
      <c r="AO1874" s="5" t="str">
        <f t="shared" si="539"/>
        <v>Redho Dwi Agonta1 &gt; 4UTARA10 RODA</v>
      </c>
      <c r="AP1874" s="5" t="str">
        <f t="shared" si="540"/>
        <v>44195NIGHT</v>
      </c>
    </row>
    <row r="1875" spans="1:42" x14ac:dyDescent="0.3">
      <c r="A1875" s="33">
        <v>1</v>
      </c>
      <c r="B1875" s="33"/>
      <c r="C1875" s="70">
        <v>44195</v>
      </c>
      <c r="D1875" s="71" t="s">
        <v>87</v>
      </c>
      <c r="E1875" s="70">
        <v>44196</v>
      </c>
      <c r="F1875" s="71">
        <v>5160498</v>
      </c>
      <c r="G1875" s="33" t="s">
        <v>20</v>
      </c>
      <c r="H1875" s="33" t="s">
        <v>21</v>
      </c>
      <c r="I1875" s="33" t="s">
        <v>51</v>
      </c>
      <c r="J1875" s="33" t="s">
        <v>46</v>
      </c>
      <c r="K1875" s="63" t="s">
        <v>78</v>
      </c>
      <c r="L1875" s="32" t="str">
        <f t="shared" si="522"/>
        <v>FM260JD</v>
      </c>
      <c r="M1875" s="32" t="str">
        <f t="shared" si="523"/>
        <v>BMJ</v>
      </c>
      <c r="N1875" s="32" t="str">
        <f t="shared" si="524"/>
        <v>10 RODA</v>
      </c>
      <c r="O1875" s="146">
        <v>0.2243171296296296</v>
      </c>
      <c r="P1875" s="65">
        <v>0.2243171296296296</v>
      </c>
      <c r="Q1875" s="65"/>
      <c r="R1875" s="66">
        <v>5</v>
      </c>
      <c r="S1875" s="66">
        <v>39980</v>
      </c>
      <c r="T1875" s="66">
        <v>14720</v>
      </c>
      <c r="U1875" s="67">
        <f t="shared" si="535"/>
        <v>25.26</v>
      </c>
      <c r="V1875" s="66">
        <f t="shared" si="526"/>
        <v>492418.44000000006</v>
      </c>
      <c r="W1875" s="66" t="str">
        <f t="shared" si="527"/>
        <v>&gt; 5</v>
      </c>
      <c r="X1875" s="66">
        <f>A1875+SUMIFS(Presensi!F:F,Presensi!E:E,'Entry Data'!AP1875)</f>
        <v>1</v>
      </c>
      <c r="Y1875" s="66">
        <f>IFERROR(INDEX('Retasi Pricing'!F:F,MATCH('Entry Data'!AM1875,'Retasi Pricing'!E:E,0))*X1875,"")</f>
        <v>27650</v>
      </c>
      <c r="Z1875" s="62" t="s">
        <v>26</v>
      </c>
      <c r="AA1875" s="62" t="s">
        <v>27</v>
      </c>
      <c r="AB1875" s="32"/>
      <c r="AC1875" s="32" t="s">
        <v>264</v>
      </c>
      <c r="AD1875" s="32" t="str">
        <f t="shared" si="528"/>
        <v/>
      </c>
      <c r="AF1875" s="5" t="str">
        <f t="shared" si="529"/>
        <v>Redho Dwi Agonta44195</v>
      </c>
      <c r="AG1875" s="5" t="str">
        <f t="shared" si="530"/>
        <v>BMJ 06944195UTARANIGHT</v>
      </c>
      <c r="AH1875" s="5" t="str">
        <f t="shared" si="531"/>
        <v>Redho Dwi Agonta44195UTARANIGHT</v>
      </c>
      <c r="AI1875" s="5" t="str">
        <f t="shared" si="532"/>
        <v>BMJ 06944195NIGHT</v>
      </c>
      <c r="AJ1875" s="5" t="str">
        <f t="shared" si="533"/>
        <v>Redho Dwi Agonta44195NIGHT</v>
      </c>
      <c r="AK1875" s="5" t="str">
        <f t="shared" si="534"/>
        <v>Redho Dwi AgontaBMJ</v>
      </c>
      <c r="AL1875" s="5" t="str">
        <f t="shared" si="536"/>
        <v>5UTARA</v>
      </c>
      <c r="AM1875" s="5" t="str">
        <f t="shared" si="537"/>
        <v>&gt; 5UTARA10 RODA</v>
      </c>
      <c r="AN1875" s="5" t="str">
        <f t="shared" si="538"/>
        <v>Redho Dwi AgontaBMJ&gt; 5UTARA10 RODA</v>
      </c>
      <c r="AO1875" s="5" t="str">
        <f t="shared" si="539"/>
        <v>Redho Dwi Agonta&gt; 5UTARA10 RODA</v>
      </c>
      <c r="AP1875" s="5" t="str">
        <f t="shared" si="540"/>
        <v>44195NIGHT</v>
      </c>
    </row>
    <row r="1876" spans="1:42" x14ac:dyDescent="0.3">
      <c r="A1876" s="33">
        <v>1</v>
      </c>
      <c r="B1876" s="33"/>
      <c r="C1876" s="70">
        <v>44195</v>
      </c>
      <c r="D1876" s="71" t="s">
        <v>87</v>
      </c>
      <c r="E1876" s="70">
        <v>44195</v>
      </c>
      <c r="F1876" s="71">
        <v>5160209</v>
      </c>
      <c r="G1876" s="33" t="s">
        <v>20</v>
      </c>
      <c r="H1876" s="33" t="s">
        <v>21</v>
      </c>
      <c r="I1876" s="33" t="s">
        <v>45</v>
      </c>
      <c r="J1876" s="33" t="s">
        <v>46</v>
      </c>
      <c r="K1876" s="63" t="s">
        <v>78</v>
      </c>
      <c r="L1876" s="32" t="str">
        <f t="shared" si="522"/>
        <v>FM260JD</v>
      </c>
      <c r="M1876" s="32" t="str">
        <f t="shared" si="523"/>
        <v>BMJ</v>
      </c>
      <c r="N1876" s="32" t="str">
        <f t="shared" si="524"/>
        <v>10 RODA</v>
      </c>
      <c r="O1876" s="146">
        <v>0.91447916666666673</v>
      </c>
      <c r="P1876" s="65">
        <v>0.91447916666666673</v>
      </c>
      <c r="Q1876" s="65"/>
      <c r="R1876" s="66">
        <v>1</v>
      </c>
      <c r="S1876" s="66">
        <v>38880</v>
      </c>
      <c r="T1876" s="66">
        <v>14720</v>
      </c>
      <c r="U1876" s="67">
        <f t="shared" si="535"/>
        <v>24.16</v>
      </c>
      <c r="V1876" s="66">
        <f t="shared" si="526"/>
        <v>470975.04000000004</v>
      </c>
      <c r="W1876" s="66" t="str">
        <f t="shared" si="527"/>
        <v>1 &gt; 4</v>
      </c>
      <c r="X1876" s="66">
        <f>A1876+SUMIFS(Presensi!F:F,Presensi!E:E,'Entry Data'!AP1876)</f>
        <v>1</v>
      </c>
      <c r="Y1876" s="66">
        <f>IFERROR(INDEX('Retasi Pricing'!F:F,MATCH('Entry Data'!AM1876,'Retasi Pricing'!E:E,0))*X1876,"")</f>
        <v>25000</v>
      </c>
      <c r="Z1876" s="62" t="s">
        <v>26</v>
      </c>
      <c r="AA1876" s="62" t="s">
        <v>27</v>
      </c>
      <c r="AB1876" s="32"/>
      <c r="AC1876" s="32" t="s">
        <v>264</v>
      </c>
      <c r="AD1876" s="32" t="str">
        <f t="shared" si="528"/>
        <v/>
      </c>
      <c r="AF1876" s="5" t="str">
        <f t="shared" si="529"/>
        <v>Redho Dwi Agonta44195</v>
      </c>
      <c r="AG1876" s="5" t="str">
        <f t="shared" si="530"/>
        <v>BMJ 06944195UTARANIGHT</v>
      </c>
      <c r="AH1876" s="5" t="str">
        <f t="shared" si="531"/>
        <v>Redho Dwi Agonta44195UTARANIGHT</v>
      </c>
      <c r="AI1876" s="5" t="str">
        <f t="shared" si="532"/>
        <v>BMJ 06944195NIGHT</v>
      </c>
      <c r="AJ1876" s="5" t="str">
        <f t="shared" si="533"/>
        <v>Redho Dwi Agonta44195NIGHT</v>
      </c>
      <c r="AK1876" s="5" t="str">
        <f t="shared" si="534"/>
        <v>Redho Dwi AgontaBMJ</v>
      </c>
      <c r="AL1876" s="5" t="str">
        <f t="shared" si="536"/>
        <v>1UTARA</v>
      </c>
      <c r="AM1876" s="5" t="str">
        <f t="shared" si="537"/>
        <v>1 &gt; 4UTARA10 RODA</v>
      </c>
      <c r="AN1876" s="5" t="str">
        <f t="shared" si="538"/>
        <v>Redho Dwi AgontaBMJ1 &gt; 4UTARA10 RODA</v>
      </c>
      <c r="AO1876" s="5" t="str">
        <f t="shared" si="539"/>
        <v>Redho Dwi Agonta1 &gt; 4UTARA10 RODA</v>
      </c>
      <c r="AP1876" s="5" t="str">
        <f t="shared" si="540"/>
        <v>44195NIGHT</v>
      </c>
    </row>
    <row r="1877" spans="1:42" x14ac:dyDescent="0.3">
      <c r="A1877" s="33">
        <v>1</v>
      </c>
      <c r="B1877" s="33"/>
      <c r="C1877" s="70">
        <v>44195</v>
      </c>
      <c r="D1877" s="71" t="s">
        <v>87</v>
      </c>
      <c r="E1877" s="70">
        <v>44196</v>
      </c>
      <c r="F1877" s="71">
        <v>5160346</v>
      </c>
      <c r="G1877" s="33" t="s">
        <v>20</v>
      </c>
      <c r="H1877" s="33" t="s">
        <v>21</v>
      </c>
      <c r="I1877" s="33" t="s">
        <v>51</v>
      </c>
      <c r="J1877" s="33" t="s">
        <v>46</v>
      </c>
      <c r="K1877" s="63" t="s">
        <v>79</v>
      </c>
      <c r="L1877" s="32" t="str">
        <f t="shared" si="522"/>
        <v>AXOR4843</v>
      </c>
      <c r="M1877" s="32" t="str">
        <f t="shared" si="523"/>
        <v>BMJ</v>
      </c>
      <c r="N1877" s="32" t="str">
        <f t="shared" si="524"/>
        <v>12 RODA</v>
      </c>
      <c r="O1877" s="146">
        <v>2.1168981481481483E-2</v>
      </c>
      <c r="P1877" s="65">
        <v>2.1168981481481483E-2</v>
      </c>
      <c r="Q1877" s="65"/>
      <c r="R1877" s="66">
        <v>4</v>
      </c>
      <c r="S1877" s="66">
        <v>52740</v>
      </c>
      <c r="T1877" s="66">
        <v>19760</v>
      </c>
      <c r="U1877" s="67">
        <f t="shared" si="535"/>
        <v>32.979999999999997</v>
      </c>
      <c r="V1877" s="66">
        <f t="shared" si="526"/>
        <v>668735.45999999985</v>
      </c>
      <c r="W1877" s="66" t="str">
        <f t="shared" si="527"/>
        <v>1 &gt; 4</v>
      </c>
      <c r="X1877" s="66">
        <f>A1877+SUMIFS(Presensi!F:F,Presensi!E:E,'Entry Data'!AP1877)</f>
        <v>1</v>
      </c>
      <c r="Y1877" s="66">
        <f>IFERROR(INDEX('Retasi Pricing'!F:F,MATCH('Entry Data'!AM1877,'Retasi Pricing'!E:E,0))*X1877,"")</f>
        <v>27500</v>
      </c>
      <c r="Z1877" s="62" t="s">
        <v>26</v>
      </c>
      <c r="AA1877" s="62" t="s">
        <v>27</v>
      </c>
      <c r="AB1877" s="32"/>
      <c r="AC1877" s="32" t="s">
        <v>266</v>
      </c>
      <c r="AD1877" s="32" t="str">
        <f t="shared" si="528"/>
        <v/>
      </c>
      <c r="AF1877" s="5" t="str">
        <f t="shared" si="529"/>
        <v>Zulkifli Haribu44195</v>
      </c>
      <c r="AG1877" s="5" t="str">
        <f t="shared" si="530"/>
        <v>BMJ 07044195UTARANIGHT</v>
      </c>
      <c r="AH1877" s="5" t="str">
        <f t="shared" si="531"/>
        <v>Zulkifli Haribu44195UTARANIGHT</v>
      </c>
      <c r="AI1877" s="5" t="str">
        <f t="shared" si="532"/>
        <v>BMJ 07044195NIGHT</v>
      </c>
      <c r="AJ1877" s="5" t="str">
        <f t="shared" si="533"/>
        <v>Zulkifli Haribu44195NIGHT</v>
      </c>
      <c r="AK1877" s="5" t="str">
        <f t="shared" si="534"/>
        <v>Zulkifli HaribuBMJ</v>
      </c>
      <c r="AL1877" s="5" t="str">
        <f t="shared" si="536"/>
        <v>4UTARA</v>
      </c>
      <c r="AM1877" s="5" t="str">
        <f t="shared" si="537"/>
        <v>1 &gt; 4UTARA12 RODA</v>
      </c>
      <c r="AN1877" s="5" t="str">
        <f t="shared" si="538"/>
        <v>Zulkifli HaribuBMJ1 &gt; 4UTARA12 RODA</v>
      </c>
      <c r="AO1877" s="5" t="str">
        <f t="shared" si="539"/>
        <v>Zulkifli Haribu1 &gt; 4UTARA12 RODA</v>
      </c>
      <c r="AP1877" s="5" t="str">
        <f t="shared" si="540"/>
        <v>44195NIGHT</v>
      </c>
    </row>
    <row r="1878" spans="1:42" x14ac:dyDescent="0.3">
      <c r="A1878" s="33">
        <v>1</v>
      </c>
      <c r="B1878" s="33"/>
      <c r="C1878" s="70">
        <v>44195</v>
      </c>
      <c r="D1878" s="71" t="s">
        <v>87</v>
      </c>
      <c r="E1878" s="70">
        <v>44196</v>
      </c>
      <c r="F1878" s="71">
        <v>5160394</v>
      </c>
      <c r="G1878" s="33" t="s">
        <v>20</v>
      </c>
      <c r="H1878" s="33" t="s">
        <v>21</v>
      </c>
      <c r="I1878" s="33" t="s">
        <v>51</v>
      </c>
      <c r="J1878" s="33" t="s">
        <v>46</v>
      </c>
      <c r="K1878" s="63" t="s">
        <v>79</v>
      </c>
      <c r="L1878" s="32" t="str">
        <f t="shared" si="522"/>
        <v>AXOR4843</v>
      </c>
      <c r="M1878" s="32" t="str">
        <f t="shared" si="523"/>
        <v>BMJ</v>
      </c>
      <c r="N1878" s="32" t="str">
        <f t="shared" si="524"/>
        <v>12 RODA</v>
      </c>
      <c r="O1878" s="146">
        <v>9.0046296296296291E-2</v>
      </c>
      <c r="P1878" s="65">
        <v>9.0046296296296291E-2</v>
      </c>
      <c r="Q1878" s="65"/>
      <c r="R1878" s="66">
        <v>5</v>
      </c>
      <c r="S1878" s="66">
        <v>50780</v>
      </c>
      <c r="T1878" s="66">
        <v>19760</v>
      </c>
      <c r="U1878" s="67">
        <f t="shared" si="535"/>
        <v>31.02</v>
      </c>
      <c r="V1878" s="66">
        <f t="shared" si="526"/>
        <v>628992.54</v>
      </c>
      <c r="W1878" s="66" t="str">
        <f t="shared" si="527"/>
        <v>&gt; 5</v>
      </c>
      <c r="X1878" s="66">
        <f>A1878+SUMIFS(Presensi!F:F,Presensi!E:E,'Entry Data'!AP1878)</f>
        <v>1</v>
      </c>
      <c r="Y1878" s="66">
        <f>IFERROR(INDEX('Retasi Pricing'!F:F,MATCH('Entry Data'!AM1878,'Retasi Pricing'!E:E,0))*X1878,"")</f>
        <v>31200</v>
      </c>
      <c r="Z1878" s="62" t="s">
        <v>26</v>
      </c>
      <c r="AA1878" s="62" t="s">
        <v>27</v>
      </c>
      <c r="AB1878" s="32"/>
      <c r="AC1878" s="32" t="s">
        <v>266</v>
      </c>
      <c r="AD1878" s="32" t="str">
        <f t="shared" si="528"/>
        <v/>
      </c>
      <c r="AF1878" s="5" t="str">
        <f t="shared" si="529"/>
        <v>Zulkifli Haribu44195</v>
      </c>
      <c r="AG1878" s="5" t="str">
        <f t="shared" si="530"/>
        <v>BMJ 07044195UTARANIGHT</v>
      </c>
      <c r="AH1878" s="5" t="str">
        <f t="shared" si="531"/>
        <v>Zulkifli Haribu44195UTARANIGHT</v>
      </c>
      <c r="AI1878" s="5" t="str">
        <f t="shared" si="532"/>
        <v>BMJ 07044195NIGHT</v>
      </c>
      <c r="AJ1878" s="5" t="str">
        <f t="shared" si="533"/>
        <v>Zulkifli Haribu44195NIGHT</v>
      </c>
      <c r="AK1878" s="5" t="str">
        <f t="shared" si="534"/>
        <v>Zulkifli HaribuBMJ</v>
      </c>
      <c r="AL1878" s="5" t="str">
        <f t="shared" si="536"/>
        <v>5UTARA</v>
      </c>
      <c r="AM1878" s="5" t="str">
        <f t="shared" si="537"/>
        <v>&gt; 5UTARA12 RODA</v>
      </c>
      <c r="AN1878" s="5" t="str">
        <f t="shared" si="538"/>
        <v>Zulkifli HaribuBMJ&gt; 5UTARA12 RODA</v>
      </c>
      <c r="AO1878" s="5" t="str">
        <f t="shared" si="539"/>
        <v>Zulkifli Haribu&gt; 5UTARA12 RODA</v>
      </c>
      <c r="AP1878" s="5" t="str">
        <f t="shared" si="540"/>
        <v>44195NIGHT</v>
      </c>
    </row>
    <row r="1879" spans="1:42" x14ac:dyDescent="0.3">
      <c r="A1879" s="33">
        <v>1</v>
      </c>
      <c r="B1879" s="33"/>
      <c r="C1879" s="70">
        <v>44195</v>
      </c>
      <c r="D1879" s="71" t="s">
        <v>87</v>
      </c>
      <c r="E1879" s="70">
        <v>44195</v>
      </c>
      <c r="F1879" s="71">
        <v>5160116</v>
      </c>
      <c r="G1879" s="33" t="s">
        <v>20</v>
      </c>
      <c r="H1879" s="33" t="s">
        <v>21</v>
      </c>
      <c r="I1879" s="33" t="s">
        <v>51</v>
      </c>
      <c r="J1879" s="33" t="s">
        <v>46</v>
      </c>
      <c r="K1879" s="63" t="s">
        <v>79</v>
      </c>
      <c r="L1879" s="32" t="str">
        <f t="shared" si="522"/>
        <v>AXOR4843</v>
      </c>
      <c r="M1879" s="32" t="str">
        <f t="shared" si="523"/>
        <v>BMJ</v>
      </c>
      <c r="N1879" s="32" t="str">
        <f t="shared" si="524"/>
        <v>12 RODA</v>
      </c>
      <c r="O1879" s="146">
        <v>0.84363425925925928</v>
      </c>
      <c r="P1879" s="65">
        <v>0.84363425925925928</v>
      </c>
      <c r="Q1879" s="65"/>
      <c r="R1879" s="66">
        <v>1</v>
      </c>
      <c r="S1879" s="66">
        <v>51740</v>
      </c>
      <c r="T1879" s="66">
        <v>19760</v>
      </c>
      <c r="U1879" s="67">
        <f t="shared" si="535"/>
        <v>31.98</v>
      </c>
      <c r="V1879" s="66">
        <f t="shared" si="526"/>
        <v>648458.46</v>
      </c>
      <c r="W1879" s="66" t="str">
        <f t="shared" si="527"/>
        <v>1 &gt; 4</v>
      </c>
      <c r="X1879" s="66">
        <f>A1879+SUMIFS(Presensi!F:F,Presensi!E:E,'Entry Data'!AP1879)</f>
        <v>1</v>
      </c>
      <c r="Y1879" s="66">
        <f>IFERROR(INDEX('Retasi Pricing'!F:F,MATCH('Entry Data'!AM1879,'Retasi Pricing'!E:E,0))*X1879,"")</f>
        <v>27500</v>
      </c>
      <c r="Z1879" s="62" t="s">
        <v>26</v>
      </c>
      <c r="AA1879" s="62" t="s">
        <v>27</v>
      </c>
      <c r="AB1879" s="32"/>
      <c r="AC1879" s="32" t="s">
        <v>266</v>
      </c>
      <c r="AD1879" s="32" t="str">
        <f t="shared" si="528"/>
        <v/>
      </c>
      <c r="AF1879" s="5" t="str">
        <f t="shared" si="529"/>
        <v>Zulkifli Haribu44195</v>
      </c>
      <c r="AG1879" s="5" t="str">
        <f t="shared" si="530"/>
        <v>BMJ 07044195UTARANIGHT</v>
      </c>
      <c r="AH1879" s="5" t="str">
        <f t="shared" si="531"/>
        <v>Zulkifli Haribu44195UTARANIGHT</v>
      </c>
      <c r="AI1879" s="5" t="str">
        <f t="shared" si="532"/>
        <v>BMJ 07044195NIGHT</v>
      </c>
      <c r="AJ1879" s="5" t="str">
        <f t="shared" si="533"/>
        <v>Zulkifli Haribu44195NIGHT</v>
      </c>
      <c r="AK1879" s="5" t="str">
        <f t="shared" si="534"/>
        <v>Zulkifli HaribuBMJ</v>
      </c>
      <c r="AL1879" s="5" t="str">
        <f t="shared" si="536"/>
        <v>1UTARA</v>
      </c>
      <c r="AM1879" s="5" t="str">
        <f t="shared" si="537"/>
        <v>1 &gt; 4UTARA12 RODA</v>
      </c>
      <c r="AN1879" s="5" t="str">
        <f t="shared" si="538"/>
        <v>Zulkifli HaribuBMJ1 &gt; 4UTARA12 RODA</v>
      </c>
      <c r="AO1879" s="5" t="str">
        <f t="shared" si="539"/>
        <v>Zulkifli Haribu1 &gt; 4UTARA12 RODA</v>
      </c>
      <c r="AP1879" s="5" t="str">
        <f t="shared" si="540"/>
        <v>44195NIGHT</v>
      </c>
    </row>
    <row r="1880" spans="1:42" x14ac:dyDescent="0.3">
      <c r="A1880" s="33">
        <v>1</v>
      </c>
      <c r="B1880" s="33"/>
      <c r="C1880" s="70">
        <v>44195</v>
      </c>
      <c r="D1880" s="71" t="s">
        <v>87</v>
      </c>
      <c r="E1880" s="70">
        <v>44195</v>
      </c>
      <c r="F1880" s="71">
        <v>5160196</v>
      </c>
      <c r="G1880" s="33" t="s">
        <v>20</v>
      </c>
      <c r="H1880" s="33" t="s">
        <v>21</v>
      </c>
      <c r="I1880" s="33" t="s">
        <v>51</v>
      </c>
      <c r="J1880" s="33" t="s">
        <v>46</v>
      </c>
      <c r="K1880" s="63" t="s">
        <v>79</v>
      </c>
      <c r="L1880" s="32" t="str">
        <f t="shared" si="522"/>
        <v>AXOR4843</v>
      </c>
      <c r="M1880" s="32" t="str">
        <f t="shared" si="523"/>
        <v>BMJ</v>
      </c>
      <c r="N1880" s="32" t="str">
        <f t="shared" si="524"/>
        <v>12 RODA</v>
      </c>
      <c r="O1880" s="146">
        <v>0.90278935185185183</v>
      </c>
      <c r="P1880" s="65">
        <v>0.90278935185185183</v>
      </c>
      <c r="Q1880" s="65"/>
      <c r="R1880" s="66">
        <v>2</v>
      </c>
      <c r="S1880" s="66">
        <v>51820</v>
      </c>
      <c r="T1880" s="66">
        <v>19760</v>
      </c>
      <c r="U1880" s="67">
        <f t="shared" si="535"/>
        <v>32.06</v>
      </c>
      <c r="V1880" s="66">
        <f t="shared" si="526"/>
        <v>650080.62</v>
      </c>
      <c r="W1880" s="66" t="str">
        <f t="shared" si="527"/>
        <v>1 &gt; 4</v>
      </c>
      <c r="X1880" s="66">
        <f>A1880+SUMIFS(Presensi!F:F,Presensi!E:E,'Entry Data'!AP1880)</f>
        <v>1</v>
      </c>
      <c r="Y1880" s="66">
        <f>IFERROR(INDEX('Retasi Pricing'!F:F,MATCH('Entry Data'!AM1880,'Retasi Pricing'!E:E,0))*X1880,"")</f>
        <v>27500</v>
      </c>
      <c r="Z1880" s="62" t="s">
        <v>26</v>
      </c>
      <c r="AA1880" s="62" t="s">
        <v>27</v>
      </c>
      <c r="AB1880" s="32"/>
      <c r="AC1880" s="32" t="s">
        <v>266</v>
      </c>
      <c r="AD1880" s="32" t="str">
        <f t="shared" si="528"/>
        <v/>
      </c>
      <c r="AF1880" s="5" t="str">
        <f t="shared" si="529"/>
        <v>Zulkifli Haribu44195</v>
      </c>
      <c r="AG1880" s="5" t="str">
        <f t="shared" si="530"/>
        <v>BMJ 07044195UTARANIGHT</v>
      </c>
      <c r="AH1880" s="5" t="str">
        <f t="shared" si="531"/>
        <v>Zulkifli Haribu44195UTARANIGHT</v>
      </c>
      <c r="AI1880" s="5" t="str">
        <f t="shared" si="532"/>
        <v>BMJ 07044195NIGHT</v>
      </c>
      <c r="AJ1880" s="5" t="str">
        <f t="shared" si="533"/>
        <v>Zulkifli Haribu44195NIGHT</v>
      </c>
      <c r="AK1880" s="5" t="str">
        <f t="shared" si="534"/>
        <v>Zulkifli HaribuBMJ</v>
      </c>
      <c r="AL1880" s="5" t="str">
        <f t="shared" si="536"/>
        <v>2UTARA</v>
      </c>
      <c r="AM1880" s="5" t="str">
        <f t="shared" si="537"/>
        <v>1 &gt; 4UTARA12 RODA</v>
      </c>
      <c r="AN1880" s="5" t="str">
        <f t="shared" si="538"/>
        <v>Zulkifli HaribuBMJ1 &gt; 4UTARA12 RODA</v>
      </c>
      <c r="AO1880" s="5" t="str">
        <f t="shared" si="539"/>
        <v>Zulkifli Haribu1 &gt; 4UTARA12 RODA</v>
      </c>
      <c r="AP1880" s="5" t="str">
        <f t="shared" si="540"/>
        <v>44195NIGHT</v>
      </c>
    </row>
    <row r="1881" spans="1:42" x14ac:dyDescent="0.3">
      <c r="A1881" s="33">
        <v>1</v>
      </c>
      <c r="B1881" s="33"/>
      <c r="C1881" s="70">
        <v>44195</v>
      </c>
      <c r="D1881" s="71" t="s">
        <v>87</v>
      </c>
      <c r="E1881" s="70">
        <v>44195</v>
      </c>
      <c r="F1881" s="71">
        <v>5160275</v>
      </c>
      <c r="G1881" s="33" t="s">
        <v>20</v>
      </c>
      <c r="H1881" s="33" t="s">
        <v>21</v>
      </c>
      <c r="I1881" s="33" t="s">
        <v>51</v>
      </c>
      <c r="J1881" s="33" t="s">
        <v>46</v>
      </c>
      <c r="K1881" s="63" t="s">
        <v>79</v>
      </c>
      <c r="L1881" s="32" t="str">
        <f t="shared" si="522"/>
        <v>AXOR4843</v>
      </c>
      <c r="M1881" s="32" t="str">
        <f t="shared" si="523"/>
        <v>BMJ</v>
      </c>
      <c r="N1881" s="32" t="str">
        <f t="shared" si="524"/>
        <v>12 RODA</v>
      </c>
      <c r="O1881" s="146">
        <v>0.96626157407407398</v>
      </c>
      <c r="P1881" s="65">
        <v>0.96626157407407398</v>
      </c>
      <c r="Q1881" s="65"/>
      <c r="R1881" s="66">
        <v>3</v>
      </c>
      <c r="S1881" s="66">
        <v>51040</v>
      </c>
      <c r="T1881" s="66">
        <v>19760</v>
      </c>
      <c r="U1881" s="67">
        <f t="shared" si="535"/>
        <v>31.28</v>
      </c>
      <c r="V1881" s="66">
        <f t="shared" si="526"/>
        <v>634264.56000000006</v>
      </c>
      <c r="W1881" s="66" t="str">
        <f t="shared" si="527"/>
        <v>1 &gt; 4</v>
      </c>
      <c r="X1881" s="66">
        <f>A1881+SUMIFS(Presensi!F:F,Presensi!E:E,'Entry Data'!AP1881)</f>
        <v>1</v>
      </c>
      <c r="Y1881" s="66">
        <f>IFERROR(INDEX('Retasi Pricing'!F:F,MATCH('Entry Data'!AM1881,'Retasi Pricing'!E:E,0))*X1881,"")</f>
        <v>27500</v>
      </c>
      <c r="Z1881" s="62" t="s">
        <v>26</v>
      </c>
      <c r="AA1881" s="62" t="s">
        <v>27</v>
      </c>
      <c r="AB1881" s="32"/>
      <c r="AC1881" s="32" t="s">
        <v>266</v>
      </c>
      <c r="AD1881" s="32" t="str">
        <f t="shared" si="528"/>
        <v/>
      </c>
      <c r="AF1881" s="5" t="str">
        <f t="shared" si="529"/>
        <v>Zulkifli Haribu44195</v>
      </c>
      <c r="AG1881" s="5" t="str">
        <f t="shared" si="530"/>
        <v>BMJ 07044195UTARANIGHT</v>
      </c>
      <c r="AH1881" s="5" t="str">
        <f t="shared" si="531"/>
        <v>Zulkifli Haribu44195UTARANIGHT</v>
      </c>
      <c r="AI1881" s="5" t="str">
        <f t="shared" si="532"/>
        <v>BMJ 07044195NIGHT</v>
      </c>
      <c r="AJ1881" s="5" t="str">
        <f t="shared" si="533"/>
        <v>Zulkifli Haribu44195NIGHT</v>
      </c>
      <c r="AK1881" s="5" t="str">
        <f t="shared" si="534"/>
        <v>Zulkifli HaribuBMJ</v>
      </c>
      <c r="AL1881" s="5" t="str">
        <f t="shared" si="536"/>
        <v>3UTARA</v>
      </c>
      <c r="AM1881" s="5" t="str">
        <f t="shared" si="537"/>
        <v>1 &gt; 4UTARA12 RODA</v>
      </c>
      <c r="AN1881" s="5" t="str">
        <f t="shared" si="538"/>
        <v>Zulkifli HaribuBMJ1 &gt; 4UTARA12 RODA</v>
      </c>
      <c r="AO1881" s="5" t="str">
        <f t="shared" si="539"/>
        <v>Zulkifli Haribu1 &gt; 4UTARA12 RODA</v>
      </c>
      <c r="AP1881" s="5" t="str">
        <f t="shared" si="540"/>
        <v>44195NIGHT</v>
      </c>
    </row>
    <row r="1882" spans="1:42" x14ac:dyDescent="0.3">
      <c r="A1882" s="33">
        <v>1</v>
      </c>
      <c r="B1882" s="33"/>
      <c r="C1882" s="70">
        <v>44195</v>
      </c>
      <c r="D1882" s="71" t="s">
        <v>87</v>
      </c>
      <c r="E1882" s="70">
        <v>44196</v>
      </c>
      <c r="F1882" s="71">
        <v>5160342</v>
      </c>
      <c r="G1882" s="33" t="s">
        <v>20</v>
      </c>
      <c r="H1882" s="33" t="s">
        <v>21</v>
      </c>
      <c r="I1882" s="33" t="s">
        <v>51</v>
      </c>
      <c r="J1882" s="33" t="s">
        <v>46</v>
      </c>
      <c r="K1882" s="63" t="s">
        <v>80</v>
      </c>
      <c r="L1882" s="32" t="str">
        <f t="shared" si="522"/>
        <v>AXOR4843</v>
      </c>
      <c r="M1882" s="32" t="str">
        <f t="shared" si="523"/>
        <v>BMJ</v>
      </c>
      <c r="N1882" s="32" t="str">
        <f t="shared" si="524"/>
        <v>12 RODA</v>
      </c>
      <c r="O1882" s="146">
        <v>1.9293981481481485E-2</v>
      </c>
      <c r="P1882" s="65">
        <v>1.9293981481481485E-2</v>
      </c>
      <c r="Q1882" s="65"/>
      <c r="R1882" s="66">
        <v>2</v>
      </c>
      <c r="S1882" s="66">
        <v>52360</v>
      </c>
      <c r="T1882" s="66">
        <v>19700</v>
      </c>
      <c r="U1882" s="67">
        <f t="shared" si="535"/>
        <v>32.659999999999997</v>
      </c>
      <c r="V1882" s="66">
        <f t="shared" si="526"/>
        <v>662246.81999999995</v>
      </c>
      <c r="W1882" s="66" t="str">
        <f t="shared" si="527"/>
        <v>1 &gt; 4</v>
      </c>
      <c r="X1882" s="66">
        <f>A1882+SUMIFS(Presensi!F:F,Presensi!E:E,'Entry Data'!AP1882)</f>
        <v>1</v>
      </c>
      <c r="Y1882" s="66">
        <f>IFERROR(INDEX('Retasi Pricing'!F:F,MATCH('Entry Data'!AM1882,'Retasi Pricing'!E:E,0))*X1882,"")</f>
        <v>27500</v>
      </c>
      <c r="Z1882" s="62" t="s">
        <v>26</v>
      </c>
      <c r="AA1882" s="62" t="s">
        <v>27</v>
      </c>
      <c r="AB1882" s="32"/>
      <c r="AC1882" s="32" t="s">
        <v>193</v>
      </c>
      <c r="AD1882" s="32" t="str">
        <f t="shared" si="528"/>
        <v/>
      </c>
      <c r="AF1882" s="5" t="str">
        <f t="shared" si="529"/>
        <v>budiyono44195</v>
      </c>
      <c r="AG1882" s="5" t="str">
        <f t="shared" si="530"/>
        <v>BMJ 07144195UTARANIGHT</v>
      </c>
      <c r="AH1882" s="5" t="str">
        <f t="shared" si="531"/>
        <v>budiyono44195UTARANIGHT</v>
      </c>
      <c r="AI1882" s="5" t="str">
        <f t="shared" si="532"/>
        <v>BMJ 07144195NIGHT</v>
      </c>
      <c r="AJ1882" s="5" t="str">
        <f t="shared" si="533"/>
        <v>budiyono44195NIGHT</v>
      </c>
      <c r="AK1882" s="5" t="str">
        <f t="shared" si="534"/>
        <v>budiyonoBMJ</v>
      </c>
      <c r="AL1882" s="5" t="str">
        <f t="shared" si="536"/>
        <v>2UTARA</v>
      </c>
      <c r="AM1882" s="5" t="str">
        <f t="shared" si="537"/>
        <v>1 &gt; 4UTARA12 RODA</v>
      </c>
      <c r="AN1882" s="5" t="str">
        <f t="shared" si="538"/>
        <v>budiyonoBMJ1 &gt; 4UTARA12 RODA</v>
      </c>
      <c r="AO1882" s="5" t="str">
        <f t="shared" si="539"/>
        <v>budiyono1 &gt; 4UTARA12 RODA</v>
      </c>
      <c r="AP1882" s="5" t="str">
        <f t="shared" si="540"/>
        <v>44195NIGHT</v>
      </c>
    </row>
    <row r="1883" spans="1:42" x14ac:dyDescent="0.3">
      <c r="A1883" s="33">
        <v>1</v>
      </c>
      <c r="B1883" s="33"/>
      <c r="C1883" s="70">
        <v>44195</v>
      </c>
      <c r="D1883" s="71" t="s">
        <v>87</v>
      </c>
      <c r="E1883" s="70">
        <v>44195</v>
      </c>
      <c r="F1883" s="71">
        <v>5160202</v>
      </c>
      <c r="G1883" s="33" t="s">
        <v>20</v>
      </c>
      <c r="H1883" s="33" t="s">
        <v>21</v>
      </c>
      <c r="I1883" s="33" t="s">
        <v>45</v>
      </c>
      <c r="J1883" s="33" t="s">
        <v>46</v>
      </c>
      <c r="K1883" s="63" t="s">
        <v>80</v>
      </c>
      <c r="L1883" s="32" t="str">
        <f t="shared" si="522"/>
        <v>AXOR4843</v>
      </c>
      <c r="M1883" s="32" t="str">
        <f t="shared" si="523"/>
        <v>BMJ</v>
      </c>
      <c r="N1883" s="32" t="str">
        <f t="shared" si="524"/>
        <v>12 RODA</v>
      </c>
      <c r="O1883" s="146">
        <v>0.90738425925925925</v>
      </c>
      <c r="P1883" s="65">
        <v>0.90738425925925925</v>
      </c>
      <c r="Q1883" s="65"/>
      <c r="R1883" s="66">
        <v>3</v>
      </c>
      <c r="S1883" s="66">
        <v>51900</v>
      </c>
      <c r="T1883" s="66">
        <v>19700</v>
      </c>
      <c r="U1883" s="67">
        <f t="shared" si="535"/>
        <v>32.200000000000003</v>
      </c>
      <c r="V1883" s="66">
        <f t="shared" si="526"/>
        <v>652919.4</v>
      </c>
      <c r="W1883" s="66" t="str">
        <f t="shared" si="527"/>
        <v>1 &gt; 4</v>
      </c>
      <c r="X1883" s="66">
        <f>A1883+SUMIFS(Presensi!F:F,Presensi!E:E,'Entry Data'!AP1883)</f>
        <v>1</v>
      </c>
      <c r="Y1883" s="66">
        <f>IFERROR(INDEX('Retasi Pricing'!F:F,MATCH('Entry Data'!AM1883,'Retasi Pricing'!E:E,0))*X1883,"")</f>
        <v>27500</v>
      </c>
      <c r="Z1883" s="62" t="s">
        <v>26</v>
      </c>
      <c r="AA1883" s="62" t="s">
        <v>27</v>
      </c>
      <c r="AB1883" s="32"/>
      <c r="AC1883" s="32" t="s">
        <v>193</v>
      </c>
      <c r="AD1883" s="32" t="str">
        <f t="shared" si="528"/>
        <v/>
      </c>
      <c r="AF1883" s="5" t="str">
        <f t="shared" si="529"/>
        <v>budiyono44195</v>
      </c>
      <c r="AG1883" s="5" t="str">
        <f t="shared" si="530"/>
        <v>BMJ 07144195UTARANIGHT</v>
      </c>
      <c r="AH1883" s="5" t="str">
        <f t="shared" si="531"/>
        <v>budiyono44195UTARANIGHT</v>
      </c>
      <c r="AI1883" s="5" t="str">
        <f t="shared" si="532"/>
        <v>BMJ 07144195NIGHT</v>
      </c>
      <c r="AJ1883" s="5" t="str">
        <f t="shared" si="533"/>
        <v>budiyono44195NIGHT</v>
      </c>
      <c r="AK1883" s="5" t="str">
        <f t="shared" si="534"/>
        <v>budiyonoBMJ</v>
      </c>
      <c r="AL1883" s="5" t="str">
        <f t="shared" si="536"/>
        <v>3UTARA</v>
      </c>
      <c r="AM1883" s="5" t="str">
        <f t="shared" si="537"/>
        <v>1 &gt; 4UTARA12 RODA</v>
      </c>
      <c r="AN1883" s="5" t="str">
        <f t="shared" si="538"/>
        <v>budiyonoBMJ1 &gt; 4UTARA12 RODA</v>
      </c>
      <c r="AO1883" s="5" t="str">
        <f t="shared" si="539"/>
        <v>budiyono1 &gt; 4UTARA12 RODA</v>
      </c>
      <c r="AP1883" s="5" t="str">
        <f t="shared" si="540"/>
        <v>44195NIGHT</v>
      </c>
    </row>
    <row r="1884" spans="1:42" x14ac:dyDescent="0.3">
      <c r="A1884" s="33">
        <v>1</v>
      </c>
      <c r="B1884" s="33"/>
      <c r="C1884" s="70">
        <v>44195</v>
      </c>
      <c r="D1884" s="71" t="s">
        <v>87</v>
      </c>
      <c r="E1884" s="70">
        <v>44195</v>
      </c>
      <c r="F1884" s="71">
        <v>5160268</v>
      </c>
      <c r="G1884" s="33" t="s">
        <v>20</v>
      </c>
      <c r="H1884" s="33" t="s">
        <v>21</v>
      </c>
      <c r="I1884" s="33" t="s">
        <v>45</v>
      </c>
      <c r="J1884" s="33" t="s">
        <v>46</v>
      </c>
      <c r="K1884" s="63" t="s">
        <v>80</v>
      </c>
      <c r="L1884" s="32" t="str">
        <f t="shared" si="522"/>
        <v>AXOR4843</v>
      </c>
      <c r="M1884" s="32" t="str">
        <f t="shared" si="523"/>
        <v>BMJ</v>
      </c>
      <c r="N1884" s="32" t="str">
        <f t="shared" si="524"/>
        <v>12 RODA</v>
      </c>
      <c r="O1884" s="146">
        <v>0.96077546296296301</v>
      </c>
      <c r="P1884" s="65">
        <v>0.96077546296296301</v>
      </c>
      <c r="Q1884" s="65"/>
      <c r="R1884" s="66">
        <v>1</v>
      </c>
      <c r="S1884" s="66">
        <v>54360</v>
      </c>
      <c r="T1884" s="66">
        <v>19700</v>
      </c>
      <c r="U1884" s="67">
        <f t="shared" si="535"/>
        <v>34.659999999999997</v>
      </c>
      <c r="V1884" s="66">
        <f t="shared" si="526"/>
        <v>702800.82</v>
      </c>
      <c r="W1884" s="66" t="str">
        <f t="shared" si="527"/>
        <v>1 &gt; 4</v>
      </c>
      <c r="X1884" s="66">
        <f>A1884+SUMIFS(Presensi!F:F,Presensi!E:E,'Entry Data'!AP1884)</f>
        <v>1</v>
      </c>
      <c r="Y1884" s="66">
        <f>IFERROR(INDEX('Retasi Pricing'!F:F,MATCH('Entry Data'!AM1884,'Retasi Pricing'!E:E,0))*X1884,"")</f>
        <v>27500</v>
      </c>
      <c r="Z1884" s="62" t="s">
        <v>26</v>
      </c>
      <c r="AA1884" s="62" t="s">
        <v>27</v>
      </c>
      <c r="AB1884" s="32"/>
      <c r="AC1884" s="32" t="s">
        <v>193</v>
      </c>
      <c r="AD1884" s="32" t="str">
        <f t="shared" si="528"/>
        <v/>
      </c>
      <c r="AF1884" s="5" t="str">
        <f t="shared" si="529"/>
        <v>budiyono44195</v>
      </c>
      <c r="AG1884" s="5" t="str">
        <f t="shared" si="530"/>
        <v>BMJ 07144195UTARANIGHT</v>
      </c>
      <c r="AH1884" s="5" t="str">
        <f t="shared" si="531"/>
        <v>budiyono44195UTARANIGHT</v>
      </c>
      <c r="AI1884" s="5" t="str">
        <f t="shared" si="532"/>
        <v>BMJ 07144195NIGHT</v>
      </c>
      <c r="AJ1884" s="5" t="str">
        <f t="shared" si="533"/>
        <v>budiyono44195NIGHT</v>
      </c>
      <c r="AK1884" s="5" t="str">
        <f t="shared" si="534"/>
        <v>budiyonoBMJ</v>
      </c>
      <c r="AL1884" s="5" t="str">
        <f t="shared" si="536"/>
        <v>1UTARA</v>
      </c>
      <c r="AM1884" s="5" t="str">
        <f t="shared" si="537"/>
        <v>1 &gt; 4UTARA12 RODA</v>
      </c>
      <c r="AN1884" s="5" t="str">
        <f t="shared" si="538"/>
        <v>budiyonoBMJ1 &gt; 4UTARA12 RODA</v>
      </c>
      <c r="AO1884" s="5" t="str">
        <f t="shared" si="539"/>
        <v>budiyono1 &gt; 4UTARA12 RODA</v>
      </c>
      <c r="AP1884" s="5" t="str">
        <f t="shared" si="540"/>
        <v>44195NIGHT</v>
      </c>
    </row>
    <row r="1885" spans="1:42" x14ac:dyDescent="0.3">
      <c r="A1885" s="33">
        <v>1</v>
      </c>
      <c r="B1885" s="33"/>
      <c r="C1885" s="70">
        <v>44195</v>
      </c>
      <c r="D1885" s="71" t="s">
        <v>87</v>
      </c>
      <c r="E1885" s="70">
        <v>44196</v>
      </c>
      <c r="F1885" s="71">
        <v>5160343</v>
      </c>
      <c r="G1885" s="33" t="s">
        <v>20</v>
      </c>
      <c r="H1885" s="33" t="s">
        <v>21</v>
      </c>
      <c r="I1885" s="33" t="s">
        <v>51</v>
      </c>
      <c r="J1885" s="33" t="s">
        <v>46</v>
      </c>
      <c r="K1885" s="63" t="s">
        <v>82</v>
      </c>
      <c r="L1885" s="32" t="str">
        <f t="shared" si="522"/>
        <v>AXOR4843</v>
      </c>
      <c r="M1885" s="32" t="str">
        <f t="shared" si="523"/>
        <v>BMJ</v>
      </c>
      <c r="N1885" s="32" t="str">
        <f t="shared" si="524"/>
        <v>12 RODA</v>
      </c>
      <c r="O1885" s="146">
        <v>1.9652777777777779E-2</v>
      </c>
      <c r="P1885" s="65">
        <v>1.9652777777777779E-2</v>
      </c>
      <c r="Q1885" s="65"/>
      <c r="R1885" s="66">
        <v>4</v>
      </c>
      <c r="S1885" s="66">
        <v>50860</v>
      </c>
      <c r="T1885" s="66">
        <v>19580</v>
      </c>
      <c r="U1885" s="67">
        <f t="shared" si="535"/>
        <v>31.28</v>
      </c>
      <c r="V1885" s="66">
        <f t="shared" si="526"/>
        <v>634264.56000000006</v>
      </c>
      <c r="W1885" s="66" t="str">
        <f t="shared" si="527"/>
        <v>1 &gt; 4</v>
      </c>
      <c r="X1885" s="66">
        <f>A1885+SUMIFS(Presensi!F:F,Presensi!E:E,'Entry Data'!AP1885)</f>
        <v>1</v>
      </c>
      <c r="Y1885" s="66">
        <f>IFERROR(INDEX('Retasi Pricing'!F:F,MATCH('Entry Data'!AM1885,'Retasi Pricing'!E:E,0))*X1885,"")</f>
        <v>27500</v>
      </c>
      <c r="Z1885" s="62" t="s">
        <v>26</v>
      </c>
      <c r="AA1885" s="62" t="s">
        <v>27</v>
      </c>
      <c r="AB1885" s="32"/>
      <c r="AC1885" s="32" t="s">
        <v>196</v>
      </c>
      <c r="AD1885" s="32" t="str">
        <f t="shared" si="528"/>
        <v/>
      </c>
      <c r="AF1885" s="5" t="str">
        <f t="shared" si="529"/>
        <v>suwarno44195</v>
      </c>
      <c r="AG1885" s="5" t="str">
        <f t="shared" si="530"/>
        <v>BMJ 07244195UTARANIGHT</v>
      </c>
      <c r="AH1885" s="5" t="str">
        <f t="shared" si="531"/>
        <v>suwarno44195UTARANIGHT</v>
      </c>
      <c r="AI1885" s="5" t="str">
        <f t="shared" si="532"/>
        <v>BMJ 07244195NIGHT</v>
      </c>
      <c r="AJ1885" s="5" t="str">
        <f t="shared" si="533"/>
        <v>suwarno44195NIGHT</v>
      </c>
      <c r="AK1885" s="5" t="str">
        <f t="shared" si="534"/>
        <v>suwarnoBMJ</v>
      </c>
      <c r="AL1885" s="5" t="str">
        <f t="shared" si="536"/>
        <v>4UTARA</v>
      </c>
      <c r="AM1885" s="5" t="str">
        <f t="shared" si="537"/>
        <v>1 &gt; 4UTARA12 RODA</v>
      </c>
      <c r="AN1885" s="5" t="str">
        <f t="shared" si="538"/>
        <v>suwarnoBMJ1 &gt; 4UTARA12 RODA</v>
      </c>
      <c r="AO1885" s="5" t="str">
        <f t="shared" si="539"/>
        <v>suwarno1 &gt; 4UTARA12 RODA</v>
      </c>
      <c r="AP1885" s="5" t="str">
        <f t="shared" si="540"/>
        <v>44195NIGHT</v>
      </c>
    </row>
    <row r="1886" spans="1:42" x14ac:dyDescent="0.3">
      <c r="A1886" s="33">
        <v>1</v>
      </c>
      <c r="B1886" s="33"/>
      <c r="C1886" s="70">
        <v>44195</v>
      </c>
      <c r="D1886" s="71" t="s">
        <v>87</v>
      </c>
      <c r="E1886" s="70">
        <v>44196</v>
      </c>
      <c r="F1886" s="71">
        <v>5160408</v>
      </c>
      <c r="G1886" s="33" t="s">
        <v>20</v>
      </c>
      <c r="H1886" s="33" t="s">
        <v>21</v>
      </c>
      <c r="I1886" s="33" t="s">
        <v>51</v>
      </c>
      <c r="J1886" s="33" t="s">
        <v>46</v>
      </c>
      <c r="K1886" s="63" t="s">
        <v>82</v>
      </c>
      <c r="L1886" s="32" t="str">
        <f t="shared" si="522"/>
        <v>AXOR4843</v>
      </c>
      <c r="M1886" s="32" t="str">
        <f t="shared" si="523"/>
        <v>BMJ</v>
      </c>
      <c r="N1886" s="32" t="str">
        <f t="shared" si="524"/>
        <v>12 RODA</v>
      </c>
      <c r="O1886" s="146">
        <v>9.9548611111111115E-2</v>
      </c>
      <c r="P1886" s="65">
        <v>9.9548611111111115E-2</v>
      </c>
      <c r="Q1886" s="65"/>
      <c r="R1886" s="66">
        <v>5</v>
      </c>
      <c r="S1886" s="66">
        <v>54400</v>
      </c>
      <c r="T1886" s="66">
        <v>19580</v>
      </c>
      <c r="U1886" s="67">
        <f t="shared" si="535"/>
        <v>34.82</v>
      </c>
      <c r="V1886" s="66">
        <f t="shared" si="526"/>
        <v>706045.14</v>
      </c>
      <c r="W1886" s="66" t="str">
        <f t="shared" si="527"/>
        <v>&gt; 5</v>
      </c>
      <c r="X1886" s="66">
        <f>A1886+SUMIFS(Presensi!F:F,Presensi!E:E,'Entry Data'!AP1886)</f>
        <v>1</v>
      </c>
      <c r="Y1886" s="66">
        <f>IFERROR(INDEX('Retasi Pricing'!F:F,MATCH('Entry Data'!AM1886,'Retasi Pricing'!E:E,0))*X1886,"")</f>
        <v>31200</v>
      </c>
      <c r="Z1886" s="62" t="s">
        <v>26</v>
      </c>
      <c r="AA1886" s="62" t="s">
        <v>27</v>
      </c>
      <c r="AB1886" s="32"/>
      <c r="AC1886" s="32" t="s">
        <v>196</v>
      </c>
      <c r="AD1886" s="32" t="str">
        <f t="shared" si="528"/>
        <v/>
      </c>
      <c r="AF1886" s="5" t="str">
        <f t="shared" si="529"/>
        <v>suwarno44195</v>
      </c>
      <c r="AG1886" s="5" t="str">
        <f t="shared" si="530"/>
        <v>BMJ 07244195UTARANIGHT</v>
      </c>
      <c r="AH1886" s="5" t="str">
        <f t="shared" si="531"/>
        <v>suwarno44195UTARANIGHT</v>
      </c>
      <c r="AI1886" s="5" t="str">
        <f t="shared" si="532"/>
        <v>BMJ 07244195NIGHT</v>
      </c>
      <c r="AJ1886" s="5" t="str">
        <f t="shared" si="533"/>
        <v>suwarno44195NIGHT</v>
      </c>
      <c r="AK1886" s="5" t="str">
        <f t="shared" si="534"/>
        <v>suwarnoBMJ</v>
      </c>
      <c r="AL1886" s="5" t="str">
        <f t="shared" si="536"/>
        <v>5UTARA</v>
      </c>
      <c r="AM1886" s="5" t="str">
        <f t="shared" si="537"/>
        <v>&gt; 5UTARA12 RODA</v>
      </c>
      <c r="AN1886" s="5" t="str">
        <f t="shared" si="538"/>
        <v>suwarnoBMJ&gt; 5UTARA12 RODA</v>
      </c>
      <c r="AO1886" s="5" t="str">
        <f t="shared" si="539"/>
        <v>suwarno&gt; 5UTARA12 RODA</v>
      </c>
      <c r="AP1886" s="5" t="str">
        <f t="shared" si="540"/>
        <v>44195NIGHT</v>
      </c>
    </row>
    <row r="1887" spans="1:42" x14ac:dyDescent="0.3">
      <c r="A1887" s="33">
        <v>1</v>
      </c>
      <c r="B1887" s="33"/>
      <c r="C1887" s="70">
        <v>44195</v>
      </c>
      <c r="D1887" s="71" t="s">
        <v>87</v>
      </c>
      <c r="E1887" s="70">
        <v>44195</v>
      </c>
      <c r="F1887" s="71">
        <v>5160115</v>
      </c>
      <c r="G1887" s="33" t="s">
        <v>20</v>
      </c>
      <c r="H1887" s="33" t="s">
        <v>21</v>
      </c>
      <c r="I1887" s="33" t="s">
        <v>51</v>
      </c>
      <c r="J1887" s="33" t="s">
        <v>46</v>
      </c>
      <c r="K1887" s="63" t="s">
        <v>82</v>
      </c>
      <c r="L1887" s="32" t="str">
        <f t="shared" si="522"/>
        <v>AXOR4843</v>
      </c>
      <c r="M1887" s="32" t="str">
        <f t="shared" si="523"/>
        <v>BMJ</v>
      </c>
      <c r="N1887" s="32" t="str">
        <f t="shared" si="524"/>
        <v>12 RODA</v>
      </c>
      <c r="O1887" s="146">
        <v>0.84320601851851851</v>
      </c>
      <c r="P1887" s="65">
        <v>0.84320601851851851</v>
      </c>
      <c r="Q1887" s="65"/>
      <c r="R1887" s="66">
        <v>1</v>
      </c>
      <c r="S1887" s="66">
        <v>53040</v>
      </c>
      <c r="T1887" s="66">
        <v>19580</v>
      </c>
      <c r="U1887" s="67">
        <f t="shared" si="535"/>
        <v>33.46</v>
      </c>
      <c r="V1887" s="66">
        <f t="shared" si="526"/>
        <v>678468.41999999993</v>
      </c>
      <c r="W1887" s="66" t="str">
        <f t="shared" si="527"/>
        <v>1 &gt; 4</v>
      </c>
      <c r="X1887" s="66">
        <f>A1887+SUMIFS(Presensi!F:F,Presensi!E:E,'Entry Data'!AP1887)</f>
        <v>1</v>
      </c>
      <c r="Y1887" s="66">
        <f>IFERROR(INDEX('Retasi Pricing'!F:F,MATCH('Entry Data'!AM1887,'Retasi Pricing'!E:E,0))*X1887,"")</f>
        <v>27500</v>
      </c>
      <c r="Z1887" s="62" t="s">
        <v>26</v>
      </c>
      <c r="AA1887" s="62" t="s">
        <v>27</v>
      </c>
      <c r="AB1887" s="32"/>
      <c r="AC1887" s="32" t="s">
        <v>196</v>
      </c>
      <c r="AD1887" s="32" t="str">
        <f t="shared" si="528"/>
        <v/>
      </c>
      <c r="AF1887" s="5" t="str">
        <f t="shared" si="529"/>
        <v>suwarno44195</v>
      </c>
      <c r="AG1887" s="5" t="str">
        <f t="shared" si="530"/>
        <v>BMJ 07244195UTARANIGHT</v>
      </c>
      <c r="AH1887" s="5" t="str">
        <f t="shared" si="531"/>
        <v>suwarno44195UTARANIGHT</v>
      </c>
      <c r="AI1887" s="5" t="str">
        <f t="shared" si="532"/>
        <v>BMJ 07244195NIGHT</v>
      </c>
      <c r="AJ1887" s="5" t="str">
        <f t="shared" si="533"/>
        <v>suwarno44195NIGHT</v>
      </c>
      <c r="AK1887" s="5" t="str">
        <f t="shared" si="534"/>
        <v>suwarnoBMJ</v>
      </c>
      <c r="AL1887" s="5" t="str">
        <f t="shared" si="536"/>
        <v>1UTARA</v>
      </c>
      <c r="AM1887" s="5" t="str">
        <f t="shared" si="537"/>
        <v>1 &gt; 4UTARA12 RODA</v>
      </c>
      <c r="AN1887" s="5" t="str">
        <f t="shared" si="538"/>
        <v>suwarnoBMJ1 &gt; 4UTARA12 RODA</v>
      </c>
      <c r="AO1887" s="5" t="str">
        <f t="shared" si="539"/>
        <v>suwarno1 &gt; 4UTARA12 RODA</v>
      </c>
      <c r="AP1887" s="5" t="str">
        <f t="shared" si="540"/>
        <v>44195NIGHT</v>
      </c>
    </row>
    <row r="1888" spans="1:42" x14ac:dyDescent="0.3">
      <c r="A1888" s="33">
        <v>1</v>
      </c>
      <c r="B1888" s="33"/>
      <c r="C1888" s="70">
        <v>44195</v>
      </c>
      <c r="D1888" s="71" t="s">
        <v>87</v>
      </c>
      <c r="E1888" s="70">
        <v>44195</v>
      </c>
      <c r="F1888" s="71">
        <v>5160197</v>
      </c>
      <c r="G1888" s="33" t="s">
        <v>20</v>
      </c>
      <c r="H1888" s="33" t="s">
        <v>21</v>
      </c>
      <c r="I1888" s="33" t="s">
        <v>51</v>
      </c>
      <c r="J1888" s="33" t="s">
        <v>46</v>
      </c>
      <c r="K1888" s="63" t="s">
        <v>82</v>
      </c>
      <c r="L1888" s="32" t="str">
        <f t="shared" si="522"/>
        <v>AXOR4843</v>
      </c>
      <c r="M1888" s="32" t="str">
        <f t="shared" si="523"/>
        <v>BMJ</v>
      </c>
      <c r="N1888" s="32" t="str">
        <f t="shared" si="524"/>
        <v>12 RODA</v>
      </c>
      <c r="O1888" s="146">
        <v>0.90303240740740742</v>
      </c>
      <c r="P1888" s="65">
        <v>0.90303240740740742</v>
      </c>
      <c r="Q1888" s="65"/>
      <c r="R1888" s="66">
        <v>2</v>
      </c>
      <c r="S1888" s="66">
        <v>50680</v>
      </c>
      <c r="T1888" s="66">
        <v>19580</v>
      </c>
      <c r="U1888" s="67">
        <f t="shared" si="535"/>
        <v>31.1</v>
      </c>
      <c r="V1888" s="66">
        <f t="shared" si="526"/>
        <v>630614.70000000007</v>
      </c>
      <c r="W1888" s="66" t="str">
        <f t="shared" si="527"/>
        <v>1 &gt; 4</v>
      </c>
      <c r="X1888" s="66">
        <f>A1888+SUMIFS(Presensi!F:F,Presensi!E:E,'Entry Data'!AP1888)</f>
        <v>1</v>
      </c>
      <c r="Y1888" s="66">
        <f>IFERROR(INDEX('Retasi Pricing'!F:F,MATCH('Entry Data'!AM1888,'Retasi Pricing'!E:E,0))*X1888,"")</f>
        <v>27500</v>
      </c>
      <c r="Z1888" s="62" t="s">
        <v>26</v>
      </c>
      <c r="AA1888" s="62" t="s">
        <v>27</v>
      </c>
      <c r="AB1888" s="32"/>
      <c r="AC1888" s="32" t="s">
        <v>196</v>
      </c>
      <c r="AD1888" s="32" t="str">
        <f t="shared" si="528"/>
        <v/>
      </c>
      <c r="AF1888" s="5" t="str">
        <f t="shared" si="529"/>
        <v>suwarno44195</v>
      </c>
      <c r="AG1888" s="5" t="str">
        <f t="shared" si="530"/>
        <v>BMJ 07244195UTARANIGHT</v>
      </c>
      <c r="AH1888" s="5" t="str">
        <f t="shared" si="531"/>
        <v>suwarno44195UTARANIGHT</v>
      </c>
      <c r="AI1888" s="5" t="str">
        <f t="shared" si="532"/>
        <v>BMJ 07244195NIGHT</v>
      </c>
      <c r="AJ1888" s="5" t="str">
        <f t="shared" si="533"/>
        <v>suwarno44195NIGHT</v>
      </c>
      <c r="AK1888" s="5" t="str">
        <f t="shared" si="534"/>
        <v>suwarnoBMJ</v>
      </c>
      <c r="AL1888" s="5" t="str">
        <f t="shared" si="536"/>
        <v>2UTARA</v>
      </c>
      <c r="AM1888" s="5" t="str">
        <f t="shared" si="537"/>
        <v>1 &gt; 4UTARA12 RODA</v>
      </c>
      <c r="AN1888" s="5" t="str">
        <f t="shared" si="538"/>
        <v>suwarnoBMJ1 &gt; 4UTARA12 RODA</v>
      </c>
      <c r="AO1888" s="5" t="str">
        <f t="shared" si="539"/>
        <v>suwarno1 &gt; 4UTARA12 RODA</v>
      </c>
      <c r="AP1888" s="5" t="str">
        <f t="shared" si="540"/>
        <v>44195NIGHT</v>
      </c>
    </row>
    <row r="1889" spans="1:42" x14ac:dyDescent="0.3">
      <c r="A1889" s="33">
        <v>1</v>
      </c>
      <c r="B1889" s="33"/>
      <c r="C1889" s="70">
        <v>44195</v>
      </c>
      <c r="D1889" s="71" t="s">
        <v>87</v>
      </c>
      <c r="E1889" s="70">
        <v>44195</v>
      </c>
      <c r="F1889" s="71">
        <v>5160269</v>
      </c>
      <c r="G1889" s="33" t="s">
        <v>20</v>
      </c>
      <c r="H1889" s="33" t="s">
        <v>21</v>
      </c>
      <c r="I1889" s="33" t="s">
        <v>45</v>
      </c>
      <c r="J1889" s="33" t="s">
        <v>46</v>
      </c>
      <c r="K1889" s="63" t="s">
        <v>82</v>
      </c>
      <c r="L1889" s="32" t="str">
        <f t="shared" si="522"/>
        <v>AXOR4843</v>
      </c>
      <c r="M1889" s="32" t="str">
        <f t="shared" si="523"/>
        <v>BMJ</v>
      </c>
      <c r="N1889" s="32" t="str">
        <f t="shared" si="524"/>
        <v>12 RODA</v>
      </c>
      <c r="O1889" s="146">
        <v>0.96168981481481486</v>
      </c>
      <c r="P1889" s="65">
        <v>0.96168981481481486</v>
      </c>
      <c r="Q1889" s="65"/>
      <c r="R1889" s="66">
        <v>3</v>
      </c>
      <c r="S1889" s="66">
        <v>51020</v>
      </c>
      <c r="T1889" s="66">
        <v>19580</v>
      </c>
      <c r="U1889" s="67">
        <f t="shared" si="535"/>
        <v>31.44</v>
      </c>
      <c r="V1889" s="66">
        <f t="shared" si="526"/>
        <v>637508.88000000012</v>
      </c>
      <c r="W1889" s="66" t="str">
        <f t="shared" si="527"/>
        <v>1 &gt; 4</v>
      </c>
      <c r="X1889" s="66">
        <f>A1889+SUMIFS(Presensi!F:F,Presensi!E:E,'Entry Data'!AP1889)</f>
        <v>1</v>
      </c>
      <c r="Y1889" s="66">
        <f>IFERROR(INDEX('Retasi Pricing'!F:F,MATCH('Entry Data'!AM1889,'Retasi Pricing'!E:E,0))*X1889,"")</f>
        <v>27500</v>
      </c>
      <c r="Z1889" s="62" t="s">
        <v>26</v>
      </c>
      <c r="AA1889" s="62" t="s">
        <v>27</v>
      </c>
      <c r="AB1889" s="32"/>
      <c r="AC1889" s="32" t="s">
        <v>196</v>
      </c>
      <c r="AD1889" s="32" t="str">
        <f t="shared" si="528"/>
        <v/>
      </c>
      <c r="AF1889" s="5" t="str">
        <f t="shared" si="529"/>
        <v>suwarno44195</v>
      </c>
      <c r="AG1889" s="5" t="str">
        <f t="shared" si="530"/>
        <v>BMJ 07244195UTARANIGHT</v>
      </c>
      <c r="AH1889" s="5" t="str">
        <f t="shared" si="531"/>
        <v>suwarno44195UTARANIGHT</v>
      </c>
      <c r="AI1889" s="5" t="str">
        <f t="shared" si="532"/>
        <v>BMJ 07244195NIGHT</v>
      </c>
      <c r="AJ1889" s="5" t="str">
        <f t="shared" si="533"/>
        <v>suwarno44195NIGHT</v>
      </c>
      <c r="AK1889" s="5" t="str">
        <f t="shared" si="534"/>
        <v>suwarnoBMJ</v>
      </c>
      <c r="AL1889" s="5" t="str">
        <f t="shared" si="536"/>
        <v>3UTARA</v>
      </c>
      <c r="AM1889" s="5" t="str">
        <f t="shared" si="537"/>
        <v>1 &gt; 4UTARA12 RODA</v>
      </c>
      <c r="AN1889" s="5" t="str">
        <f t="shared" si="538"/>
        <v>suwarnoBMJ1 &gt; 4UTARA12 RODA</v>
      </c>
      <c r="AO1889" s="5" t="str">
        <f t="shared" si="539"/>
        <v>suwarno1 &gt; 4UTARA12 RODA</v>
      </c>
      <c r="AP1889" s="5" t="str">
        <f t="shared" si="540"/>
        <v>44195NIGHT</v>
      </c>
    </row>
    <row r="1890" spans="1:42" x14ac:dyDescent="0.3">
      <c r="A1890" s="33">
        <v>1</v>
      </c>
      <c r="B1890" s="33"/>
      <c r="C1890" s="70">
        <v>44195</v>
      </c>
      <c r="D1890" s="71" t="s">
        <v>87</v>
      </c>
      <c r="E1890" s="70">
        <v>44196</v>
      </c>
      <c r="F1890" s="71">
        <v>5160345</v>
      </c>
      <c r="G1890" s="33" t="s">
        <v>20</v>
      </c>
      <c r="H1890" s="33" t="s">
        <v>21</v>
      </c>
      <c r="I1890" s="33" t="s">
        <v>45</v>
      </c>
      <c r="J1890" s="33" t="s">
        <v>46</v>
      </c>
      <c r="K1890" s="63" t="s">
        <v>85</v>
      </c>
      <c r="L1890" s="32" t="str">
        <f t="shared" si="522"/>
        <v>AXOR4843</v>
      </c>
      <c r="M1890" s="32" t="str">
        <f t="shared" si="523"/>
        <v>BMJ</v>
      </c>
      <c r="N1890" s="32" t="str">
        <f t="shared" si="524"/>
        <v>12 RODA</v>
      </c>
      <c r="O1890" s="146">
        <v>2.0821759259259259E-2</v>
      </c>
      <c r="P1890" s="65">
        <v>2.0821759259259259E-2</v>
      </c>
      <c r="Q1890" s="65"/>
      <c r="R1890" s="66">
        <v>4</v>
      </c>
      <c r="S1890" s="66">
        <v>53680</v>
      </c>
      <c r="T1890" s="66">
        <v>19820</v>
      </c>
      <c r="U1890" s="67">
        <f t="shared" si="535"/>
        <v>33.86</v>
      </c>
      <c r="V1890" s="66">
        <f t="shared" si="526"/>
        <v>686579.22</v>
      </c>
      <c r="W1890" s="66" t="str">
        <f t="shared" si="527"/>
        <v>1 &gt; 4</v>
      </c>
      <c r="X1890" s="66">
        <f>A1890+SUMIFS(Presensi!F:F,Presensi!E:E,'Entry Data'!AP1890)</f>
        <v>1</v>
      </c>
      <c r="Y1890" s="66">
        <f>IFERROR(INDEX('Retasi Pricing'!F:F,MATCH('Entry Data'!AM1890,'Retasi Pricing'!E:E,0))*X1890,"")</f>
        <v>27500</v>
      </c>
      <c r="Z1890" s="62" t="s">
        <v>26</v>
      </c>
      <c r="AA1890" s="62" t="s">
        <v>27</v>
      </c>
      <c r="AB1890" s="32"/>
      <c r="AC1890" s="32" t="s">
        <v>212</v>
      </c>
      <c r="AD1890" s="32" t="str">
        <f t="shared" si="528"/>
        <v/>
      </c>
      <c r="AF1890" s="5" t="str">
        <f t="shared" si="529"/>
        <v>reso sungkowo44195</v>
      </c>
      <c r="AG1890" s="5" t="str">
        <f t="shared" si="530"/>
        <v>BMJ 07444195UTARANIGHT</v>
      </c>
      <c r="AH1890" s="5" t="str">
        <f t="shared" si="531"/>
        <v>reso sungkowo44195UTARANIGHT</v>
      </c>
      <c r="AI1890" s="5" t="str">
        <f t="shared" si="532"/>
        <v>BMJ 07444195NIGHT</v>
      </c>
      <c r="AJ1890" s="5" t="str">
        <f t="shared" si="533"/>
        <v>reso sungkowo44195NIGHT</v>
      </c>
      <c r="AK1890" s="5" t="str">
        <f t="shared" si="534"/>
        <v>reso sungkowoBMJ</v>
      </c>
      <c r="AL1890" s="5" t="str">
        <f t="shared" si="536"/>
        <v>4UTARA</v>
      </c>
      <c r="AM1890" s="5" t="str">
        <f t="shared" si="537"/>
        <v>1 &gt; 4UTARA12 RODA</v>
      </c>
      <c r="AN1890" s="5" t="str">
        <f t="shared" si="538"/>
        <v>reso sungkowoBMJ1 &gt; 4UTARA12 RODA</v>
      </c>
      <c r="AO1890" s="5" t="str">
        <f t="shared" si="539"/>
        <v>reso sungkowo1 &gt; 4UTARA12 RODA</v>
      </c>
      <c r="AP1890" s="5" t="str">
        <f t="shared" si="540"/>
        <v>44195NIGHT</v>
      </c>
    </row>
    <row r="1891" spans="1:42" x14ac:dyDescent="0.3">
      <c r="A1891" s="33">
        <v>1</v>
      </c>
      <c r="B1891" s="33"/>
      <c r="C1891" s="70">
        <v>44195</v>
      </c>
      <c r="D1891" s="71" t="s">
        <v>87</v>
      </c>
      <c r="E1891" s="70">
        <v>44196</v>
      </c>
      <c r="F1891" s="71">
        <v>5160410</v>
      </c>
      <c r="G1891" s="33" t="s">
        <v>20</v>
      </c>
      <c r="H1891" s="33" t="s">
        <v>21</v>
      </c>
      <c r="I1891" s="33" t="s">
        <v>51</v>
      </c>
      <c r="J1891" s="33" t="s">
        <v>46</v>
      </c>
      <c r="K1891" s="63" t="s">
        <v>85</v>
      </c>
      <c r="L1891" s="32" t="str">
        <f t="shared" si="522"/>
        <v>AXOR4843</v>
      </c>
      <c r="M1891" s="32" t="str">
        <f t="shared" si="523"/>
        <v>BMJ</v>
      </c>
      <c r="N1891" s="32" t="str">
        <f t="shared" si="524"/>
        <v>12 RODA</v>
      </c>
      <c r="O1891" s="146">
        <v>0.1002662037037037</v>
      </c>
      <c r="P1891" s="65">
        <v>0.1002662037037037</v>
      </c>
      <c r="Q1891" s="65"/>
      <c r="R1891" s="66">
        <v>5</v>
      </c>
      <c r="S1891" s="66">
        <v>51020</v>
      </c>
      <c r="T1891" s="66">
        <v>19820</v>
      </c>
      <c r="U1891" s="67">
        <f t="shared" si="535"/>
        <v>31.2</v>
      </c>
      <c r="V1891" s="66">
        <f t="shared" si="526"/>
        <v>632642.4</v>
      </c>
      <c r="W1891" s="66" t="str">
        <f t="shared" si="527"/>
        <v>&gt; 5</v>
      </c>
      <c r="X1891" s="66">
        <f>A1891+SUMIFS(Presensi!F:F,Presensi!E:E,'Entry Data'!AP1891)</f>
        <v>1</v>
      </c>
      <c r="Y1891" s="66">
        <f>IFERROR(INDEX('Retasi Pricing'!F:F,MATCH('Entry Data'!AM1891,'Retasi Pricing'!E:E,0))*X1891,"")</f>
        <v>31200</v>
      </c>
      <c r="Z1891" s="62" t="s">
        <v>26</v>
      </c>
      <c r="AA1891" s="62" t="s">
        <v>27</v>
      </c>
      <c r="AB1891" s="32"/>
      <c r="AC1891" s="32" t="s">
        <v>212</v>
      </c>
      <c r="AD1891" s="32" t="str">
        <f t="shared" si="528"/>
        <v/>
      </c>
      <c r="AF1891" s="5" t="str">
        <f t="shared" si="529"/>
        <v>reso sungkowo44195</v>
      </c>
      <c r="AG1891" s="5" t="str">
        <f t="shared" si="530"/>
        <v>BMJ 07444195UTARANIGHT</v>
      </c>
      <c r="AH1891" s="5" t="str">
        <f t="shared" si="531"/>
        <v>reso sungkowo44195UTARANIGHT</v>
      </c>
      <c r="AI1891" s="5" t="str">
        <f t="shared" si="532"/>
        <v>BMJ 07444195NIGHT</v>
      </c>
      <c r="AJ1891" s="5" t="str">
        <f t="shared" si="533"/>
        <v>reso sungkowo44195NIGHT</v>
      </c>
      <c r="AK1891" s="5" t="str">
        <f t="shared" si="534"/>
        <v>reso sungkowoBMJ</v>
      </c>
      <c r="AL1891" s="5" t="str">
        <f t="shared" si="536"/>
        <v>5UTARA</v>
      </c>
      <c r="AM1891" s="5" t="str">
        <f t="shared" si="537"/>
        <v>&gt; 5UTARA12 RODA</v>
      </c>
      <c r="AN1891" s="5" t="str">
        <f t="shared" si="538"/>
        <v>reso sungkowoBMJ&gt; 5UTARA12 RODA</v>
      </c>
      <c r="AO1891" s="5" t="str">
        <f t="shared" si="539"/>
        <v>reso sungkowo&gt; 5UTARA12 RODA</v>
      </c>
      <c r="AP1891" s="5" t="str">
        <f t="shared" si="540"/>
        <v>44195NIGHT</v>
      </c>
    </row>
    <row r="1892" spans="1:42" x14ac:dyDescent="0.3">
      <c r="A1892" s="33">
        <v>1</v>
      </c>
      <c r="B1892" s="33"/>
      <c r="C1892" s="70">
        <v>44195</v>
      </c>
      <c r="D1892" s="71" t="s">
        <v>87</v>
      </c>
      <c r="E1892" s="70">
        <v>44196</v>
      </c>
      <c r="F1892" s="71">
        <v>5160466</v>
      </c>
      <c r="G1892" s="33" t="s">
        <v>20</v>
      </c>
      <c r="H1892" s="33" t="s">
        <v>21</v>
      </c>
      <c r="I1892" s="33" t="s">
        <v>51</v>
      </c>
      <c r="J1892" s="33" t="s">
        <v>46</v>
      </c>
      <c r="K1892" s="63" t="s">
        <v>85</v>
      </c>
      <c r="L1892" s="32" t="str">
        <f t="shared" si="522"/>
        <v>AXOR4843</v>
      </c>
      <c r="M1892" s="32" t="str">
        <f t="shared" si="523"/>
        <v>BMJ</v>
      </c>
      <c r="N1892" s="32" t="str">
        <f t="shared" si="524"/>
        <v>12 RODA</v>
      </c>
      <c r="O1892" s="146">
        <v>0.16368055555555555</v>
      </c>
      <c r="P1892" s="65">
        <v>0.16368055555555555</v>
      </c>
      <c r="Q1892" s="65"/>
      <c r="R1892" s="66">
        <v>6</v>
      </c>
      <c r="S1892" s="66">
        <v>50520</v>
      </c>
      <c r="T1892" s="66">
        <v>19820</v>
      </c>
      <c r="U1892" s="67">
        <f t="shared" si="535"/>
        <v>30.7</v>
      </c>
      <c r="V1892" s="66">
        <f t="shared" si="526"/>
        <v>622503.9</v>
      </c>
      <c r="W1892" s="66" t="str">
        <f t="shared" si="527"/>
        <v>&gt; 6</v>
      </c>
      <c r="X1892" s="66">
        <f>A1892+SUMIFS(Presensi!F:F,Presensi!E:E,'Entry Data'!AP1892)</f>
        <v>1</v>
      </c>
      <c r="Y1892" s="66">
        <f>IFERROR(INDEX('Retasi Pricing'!F:F,MATCH('Entry Data'!AM1892,'Retasi Pricing'!E:E,0))*X1892,"")</f>
        <v>34450</v>
      </c>
      <c r="Z1892" s="62" t="s">
        <v>26</v>
      </c>
      <c r="AA1892" s="62" t="s">
        <v>27</v>
      </c>
      <c r="AB1892" s="32"/>
      <c r="AC1892" s="32" t="s">
        <v>212</v>
      </c>
      <c r="AD1892" s="32" t="str">
        <f t="shared" si="528"/>
        <v/>
      </c>
      <c r="AF1892" s="5" t="str">
        <f t="shared" si="529"/>
        <v>reso sungkowo44195</v>
      </c>
      <c r="AG1892" s="5" t="str">
        <f t="shared" si="530"/>
        <v>BMJ 07444195UTARANIGHT</v>
      </c>
      <c r="AH1892" s="5" t="str">
        <f t="shared" si="531"/>
        <v>reso sungkowo44195UTARANIGHT</v>
      </c>
      <c r="AI1892" s="5" t="str">
        <f t="shared" si="532"/>
        <v>BMJ 07444195NIGHT</v>
      </c>
      <c r="AJ1892" s="5" t="str">
        <f t="shared" si="533"/>
        <v>reso sungkowo44195NIGHT</v>
      </c>
      <c r="AK1892" s="5" t="str">
        <f t="shared" si="534"/>
        <v>reso sungkowoBMJ</v>
      </c>
      <c r="AL1892" s="5" t="str">
        <f t="shared" si="536"/>
        <v>6UTARA</v>
      </c>
      <c r="AM1892" s="5" t="str">
        <f t="shared" si="537"/>
        <v>&gt; 6UTARA12 RODA</v>
      </c>
      <c r="AN1892" s="5" t="str">
        <f t="shared" si="538"/>
        <v>reso sungkowoBMJ&gt; 6UTARA12 RODA</v>
      </c>
      <c r="AO1892" s="5" t="str">
        <f t="shared" si="539"/>
        <v>reso sungkowo&gt; 6UTARA12 RODA</v>
      </c>
      <c r="AP1892" s="5" t="str">
        <f t="shared" si="540"/>
        <v>44195NIGHT</v>
      </c>
    </row>
    <row r="1893" spans="1:42" x14ac:dyDescent="0.3">
      <c r="A1893" s="33">
        <v>1</v>
      </c>
      <c r="B1893" s="33"/>
      <c r="C1893" s="70">
        <v>44195</v>
      </c>
      <c r="D1893" s="71" t="s">
        <v>87</v>
      </c>
      <c r="E1893" s="70">
        <v>44195</v>
      </c>
      <c r="F1893" s="71">
        <v>5160125</v>
      </c>
      <c r="G1893" s="33" t="s">
        <v>20</v>
      </c>
      <c r="H1893" s="33" t="s">
        <v>21</v>
      </c>
      <c r="I1893" s="33" t="s">
        <v>51</v>
      </c>
      <c r="J1893" s="33" t="s">
        <v>46</v>
      </c>
      <c r="K1893" s="63" t="s">
        <v>85</v>
      </c>
      <c r="L1893" s="32" t="str">
        <f t="shared" si="522"/>
        <v>AXOR4843</v>
      </c>
      <c r="M1893" s="32" t="str">
        <f t="shared" si="523"/>
        <v>BMJ</v>
      </c>
      <c r="N1893" s="32" t="str">
        <f t="shared" si="524"/>
        <v>12 RODA</v>
      </c>
      <c r="O1893" s="146">
        <v>0.8512615740740741</v>
      </c>
      <c r="P1893" s="65">
        <v>0.8512615740740741</v>
      </c>
      <c r="Q1893" s="65"/>
      <c r="R1893" s="66">
        <v>1</v>
      </c>
      <c r="S1893" s="66">
        <v>51880</v>
      </c>
      <c r="T1893" s="66">
        <v>19820</v>
      </c>
      <c r="U1893" s="67">
        <f t="shared" si="535"/>
        <v>32.06</v>
      </c>
      <c r="V1893" s="66">
        <f t="shared" si="526"/>
        <v>650080.62</v>
      </c>
      <c r="W1893" s="66" t="str">
        <f t="shared" si="527"/>
        <v>1 &gt; 4</v>
      </c>
      <c r="X1893" s="66">
        <f>A1893+SUMIFS(Presensi!F:F,Presensi!E:E,'Entry Data'!AP1893)</f>
        <v>1</v>
      </c>
      <c r="Y1893" s="66">
        <f>IFERROR(INDEX('Retasi Pricing'!F:F,MATCH('Entry Data'!AM1893,'Retasi Pricing'!E:E,0))*X1893,"")</f>
        <v>27500</v>
      </c>
      <c r="Z1893" s="62" t="s">
        <v>26</v>
      </c>
      <c r="AA1893" s="62" t="s">
        <v>27</v>
      </c>
      <c r="AB1893" s="32"/>
      <c r="AC1893" s="32" t="s">
        <v>212</v>
      </c>
      <c r="AD1893" s="32" t="str">
        <f t="shared" si="528"/>
        <v/>
      </c>
      <c r="AF1893" s="5" t="str">
        <f t="shared" si="529"/>
        <v>reso sungkowo44195</v>
      </c>
      <c r="AG1893" s="5" t="str">
        <f t="shared" si="530"/>
        <v>BMJ 07444195UTARANIGHT</v>
      </c>
      <c r="AH1893" s="5" t="str">
        <f t="shared" si="531"/>
        <v>reso sungkowo44195UTARANIGHT</v>
      </c>
      <c r="AI1893" s="5" t="str">
        <f t="shared" si="532"/>
        <v>BMJ 07444195NIGHT</v>
      </c>
      <c r="AJ1893" s="5" t="str">
        <f t="shared" si="533"/>
        <v>reso sungkowo44195NIGHT</v>
      </c>
      <c r="AK1893" s="5" t="str">
        <f t="shared" si="534"/>
        <v>reso sungkowoBMJ</v>
      </c>
      <c r="AL1893" s="5" t="str">
        <f t="shared" si="536"/>
        <v>1UTARA</v>
      </c>
      <c r="AM1893" s="5" t="str">
        <f t="shared" si="537"/>
        <v>1 &gt; 4UTARA12 RODA</v>
      </c>
      <c r="AN1893" s="5" t="str">
        <f t="shared" si="538"/>
        <v>reso sungkowoBMJ1 &gt; 4UTARA12 RODA</v>
      </c>
      <c r="AO1893" s="5" t="str">
        <f t="shared" si="539"/>
        <v>reso sungkowo1 &gt; 4UTARA12 RODA</v>
      </c>
      <c r="AP1893" s="5" t="str">
        <f t="shared" si="540"/>
        <v>44195NIGHT</v>
      </c>
    </row>
    <row r="1894" spans="1:42" x14ac:dyDescent="0.3">
      <c r="A1894" s="33">
        <v>1</v>
      </c>
      <c r="B1894" s="33"/>
      <c r="C1894" s="70">
        <v>44195</v>
      </c>
      <c r="D1894" s="71" t="s">
        <v>87</v>
      </c>
      <c r="E1894" s="70">
        <v>44195</v>
      </c>
      <c r="F1894" s="71">
        <v>5160205</v>
      </c>
      <c r="G1894" s="33" t="s">
        <v>20</v>
      </c>
      <c r="H1894" s="33" t="s">
        <v>21</v>
      </c>
      <c r="I1894" s="33" t="s">
        <v>51</v>
      </c>
      <c r="J1894" s="33" t="s">
        <v>46</v>
      </c>
      <c r="K1894" s="63" t="s">
        <v>85</v>
      </c>
      <c r="L1894" s="32" t="str">
        <f t="shared" si="522"/>
        <v>AXOR4843</v>
      </c>
      <c r="M1894" s="32" t="str">
        <f t="shared" si="523"/>
        <v>BMJ</v>
      </c>
      <c r="N1894" s="32" t="str">
        <f t="shared" si="524"/>
        <v>12 RODA</v>
      </c>
      <c r="O1894" s="146">
        <v>0.90957175925925926</v>
      </c>
      <c r="P1894" s="65">
        <v>0.90957175925925926</v>
      </c>
      <c r="Q1894" s="65"/>
      <c r="R1894" s="66">
        <v>2</v>
      </c>
      <c r="S1894" s="66">
        <v>51620</v>
      </c>
      <c r="T1894" s="66">
        <v>19820</v>
      </c>
      <c r="U1894" s="67">
        <f t="shared" si="535"/>
        <v>31.8</v>
      </c>
      <c r="V1894" s="66">
        <f t="shared" si="526"/>
        <v>644808.6</v>
      </c>
      <c r="W1894" s="66" t="str">
        <f t="shared" si="527"/>
        <v>1 &gt; 4</v>
      </c>
      <c r="X1894" s="66">
        <f>A1894+SUMIFS(Presensi!F:F,Presensi!E:E,'Entry Data'!AP1894)</f>
        <v>1</v>
      </c>
      <c r="Y1894" s="66">
        <f>IFERROR(INDEX('Retasi Pricing'!F:F,MATCH('Entry Data'!AM1894,'Retasi Pricing'!E:E,0))*X1894,"")</f>
        <v>27500</v>
      </c>
      <c r="Z1894" s="62" t="s">
        <v>26</v>
      </c>
      <c r="AA1894" s="62" t="s">
        <v>27</v>
      </c>
      <c r="AB1894" s="32"/>
      <c r="AC1894" s="32" t="s">
        <v>212</v>
      </c>
      <c r="AD1894" s="32" t="str">
        <f t="shared" si="528"/>
        <v/>
      </c>
      <c r="AF1894" s="5" t="str">
        <f t="shared" si="529"/>
        <v>reso sungkowo44195</v>
      </c>
      <c r="AG1894" s="5" t="str">
        <f t="shared" si="530"/>
        <v>BMJ 07444195UTARANIGHT</v>
      </c>
      <c r="AH1894" s="5" t="str">
        <f t="shared" si="531"/>
        <v>reso sungkowo44195UTARANIGHT</v>
      </c>
      <c r="AI1894" s="5" t="str">
        <f t="shared" si="532"/>
        <v>BMJ 07444195NIGHT</v>
      </c>
      <c r="AJ1894" s="5" t="str">
        <f t="shared" si="533"/>
        <v>reso sungkowo44195NIGHT</v>
      </c>
      <c r="AK1894" s="5" t="str">
        <f t="shared" si="534"/>
        <v>reso sungkowoBMJ</v>
      </c>
      <c r="AL1894" s="5" t="str">
        <f t="shared" si="536"/>
        <v>2UTARA</v>
      </c>
      <c r="AM1894" s="5" t="str">
        <f t="shared" si="537"/>
        <v>1 &gt; 4UTARA12 RODA</v>
      </c>
      <c r="AN1894" s="5" t="str">
        <f t="shared" si="538"/>
        <v>reso sungkowoBMJ1 &gt; 4UTARA12 RODA</v>
      </c>
      <c r="AO1894" s="5" t="str">
        <f t="shared" si="539"/>
        <v>reso sungkowo1 &gt; 4UTARA12 RODA</v>
      </c>
      <c r="AP1894" s="5" t="str">
        <f t="shared" si="540"/>
        <v>44195NIGHT</v>
      </c>
    </row>
    <row r="1895" spans="1:42" x14ac:dyDescent="0.3">
      <c r="A1895" s="33">
        <v>1</v>
      </c>
      <c r="B1895" s="33"/>
      <c r="C1895" s="70">
        <v>44195</v>
      </c>
      <c r="D1895" s="71" t="s">
        <v>87</v>
      </c>
      <c r="E1895" s="70">
        <v>44195</v>
      </c>
      <c r="F1895" s="71">
        <v>5160273</v>
      </c>
      <c r="G1895" s="33" t="s">
        <v>20</v>
      </c>
      <c r="H1895" s="33" t="s">
        <v>21</v>
      </c>
      <c r="I1895" s="33" t="s">
        <v>45</v>
      </c>
      <c r="J1895" s="33" t="s">
        <v>46</v>
      </c>
      <c r="K1895" s="63" t="s">
        <v>85</v>
      </c>
      <c r="L1895" s="32" t="str">
        <f t="shared" si="522"/>
        <v>AXOR4843</v>
      </c>
      <c r="M1895" s="32" t="str">
        <f t="shared" si="523"/>
        <v>BMJ</v>
      </c>
      <c r="N1895" s="32" t="str">
        <f t="shared" si="524"/>
        <v>12 RODA</v>
      </c>
      <c r="O1895" s="146">
        <v>0.96481481481481479</v>
      </c>
      <c r="P1895" s="65">
        <v>0.96481481481481479</v>
      </c>
      <c r="Q1895" s="65"/>
      <c r="R1895" s="66">
        <v>3</v>
      </c>
      <c r="S1895" s="66">
        <v>52520</v>
      </c>
      <c r="T1895" s="66">
        <v>19820</v>
      </c>
      <c r="U1895" s="67">
        <f t="shared" si="535"/>
        <v>32.700000000000003</v>
      </c>
      <c r="V1895" s="66">
        <f t="shared" si="526"/>
        <v>663057.9</v>
      </c>
      <c r="W1895" s="66" t="str">
        <f t="shared" si="527"/>
        <v>1 &gt; 4</v>
      </c>
      <c r="X1895" s="66">
        <f>A1895+SUMIFS(Presensi!F:F,Presensi!E:E,'Entry Data'!AP1895)</f>
        <v>1</v>
      </c>
      <c r="Y1895" s="66">
        <f>IFERROR(INDEX('Retasi Pricing'!F:F,MATCH('Entry Data'!AM1895,'Retasi Pricing'!E:E,0))*X1895,"")</f>
        <v>27500</v>
      </c>
      <c r="Z1895" s="62" t="s">
        <v>26</v>
      </c>
      <c r="AA1895" s="62" t="s">
        <v>27</v>
      </c>
      <c r="AB1895" s="32"/>
      <c r="AC1895" s="32" t="s">
        <v>212</v>
      </c>
      <c r="AD1895" s="32" t="str">
        <f t="shared" si="528"/>
        <v/>
      </c>
      <c r="AF1895" s="5" t="str">
        <f t="shared" si="529"/>
        <v>reso sungkowo44195</v>
      </c>
      <c r="AG1895" s="5" t="str">
        <f t="shared" si="530"/>
        <v>BMJ 07444195UTARANIGHT</v>
      </c>
      <c r="AH1895" s="5" t="str">
        <f t="shared" si="531"/>
        <v>reso sungkowo44195UTARANIGHT</v>
      </c>
      <c r="AI1895" s="5" t="str">
        <f t="shared" si="532"/>
        <v>BMJ 07444195NIGHT</v>
      </c>
      <c r="AJ1895" s="5" t="str">
        <f t="shared" si="533"/>
        <v>reso sungkowo44195NIGHT</v>
      </c>
      <c r="AK1895" s="5" t="str">
        <f t="shared" si="534"/>
        <v>reso sungkowoBMJ</v>
      </c>
      <c r="AL1895" s="5" t="str">
        <f t="shared" si="536"/>
        <v>3UTARA</v>
      </c>
      <c r="AM1895" s="5" t="str">
        <f t="shared" si="537"/>
        <v>1 &gt; 4UTARA12 RODA</v>
      </c>
      <c r="AN1895" s="5" t="str">
        <f t="shared" si="538"/>
        <v>reso sungkowoBMJ1 &gt; 4UTARA12 RODA</v>
      </c>
      <c r="AO1895" s="5" t="str">
        <f t="shared" si="539"/>
        <v>reso sungkowo1 &gt; 4UTARA12 RODA</v>
      </c>
      <c r="AP1895" s="5" t="str">
        <f t="shared" si="540"/>
        <v>44195NIGHT</v>
      </c>
    </row>
    <row r="1896" spans="1:42" x14ac:dyDescent="0.3">
      <c r="A1896" s="33">
        <v>1</v>
      </c>
      <c r="B1896" s="33"/>
      <c r="C1896" s="70">
        <v>44194</v>
      </c>
      <c r="D1896" s="71" t="s">
        <v>19</v>
      </c>
      <c r="E1896" s="70">
        <v>44194</v>
      </c>
      <c r="F1896" s="71">
        <v>5158417</v>
      </c>
      <c r="G1896" s="33" t="s">
        <v>20</v>
      </c>
      <c r="H1896" s="33" t="s">
        <v>21</v>
      </c>
      <c r="I1896" s="33" t="s">
        <v>45</v>
      </c>
      <c r="J1896" s="33" t="s">
        <v>46</v>
      </c>
      <c r="K1896" s="63" t="s">
        <v>25</v>
      </c>
      <c r="L1896" s="32" t="str">
        <f t="shared" si="522"/>
        <v>CGE370</v>
      </c>
      <c r="M1896" s="32" t="str">
        <f t="shared" si="523"/>
        <v>BMJ II</v>
      </c>
      <c r="N1896" s="32" t="str">
        <f t="shared" si="524"/>
        <v>12 RODA</v>
      </c>
      <c r="O1896" s="146">
        <v>0.40711805555555558</v>
      </c>
      <c r="P1896" s="65">
        <v>0.40711805555555558</v>
      </c>
      <c r="Q1896" s="65"/>
      <c r="R1896" s="66">
        <v>1</v>
      </c>
      <c r="S1896" s="66">
        <v>47080</v>
      </c>
      <c r="T1896" s="66">
        <v>18660</v>
      </c>
      <c r="U1896" s="67">
        <f t="shared" si="535"/>
        <v>28.42</v>
      </c>
      <c r="V1896" s="66">
        <f t="shared" si="526"/>
        <v>576272.34000000008</v>
      </c>
      <c r="W1896" s="66" t="str">
        <f t="shared" si="527"/>
        <v>1 &gt; 4</v>
      </c>
      <c r="X1896" s="66">
        <f>A1896+SUMIFS(Presensi!F:F,Presensi!E:E,'Entry Data'!AP1896)</f>
        <v>1</v>
      </c>
      <c r="Y1896" s="66">
        <f>IFERROR(INDEX('Retasi Pricing'!F:F,MATCH('Entry Data'!AM1896,'Retasi Pricing'!E:E,0))*X1896,"")</f>
        <v>27500</v>
      </c>
      <c r="Z1896" s="62" t="s">
        <v>26</v>
      </c>
      <c r="AA1896" s="62" t="s">
        <v>27</v>
      </c>
      <c r="AB1896" s="32"/>
      <c r="AC1896" s="32" t="s">
        <v>200</v>
      </c>
      <c r="AD1896" s="32" t="str">
        <f t="shared" si="528"/>
        <v/>
      </c>
      <c r="AF1896" s="5" t="str">
        <f t="shared" si="529"/>
        <v>teguh sugeng44194</v>
      </c>
      <c r="AG1896" s="5" t="str">
        <f t="shared" si="530"/>
        <v>BMJ 04044194UTARADAY</v>
      </c>
      <c r="AH1896" s="5" t="str">
        <f t="shared" si="531"/>
        <v>teguh sugeng44194UTARADAY</v>
      </c>
      <c r="AI1896" s="5" t="str">
        <f t="shared" si="532"/>
        <v>BMJ 04044194DAY</v>
      </c>
      <c r="AJ1896" s="5" t="str">
        <f t="shared" si="533"/>
        <v>teguh sugeng44194DAY</v>
      </c>
      <c r="AK1896" s="5" t="str">
        <f t="shared" si="534"/>
        <v>teguh sugengBMJ II</v>
      </c>
      <c r="AL1896" s="5" t="str">
        <f t="shared" si="536"/>
        <v>1UTARA</v>
      </c>
      <c r="AM1896" s="5" t="str">
        <f t="shared" si="537"/>
        <v>1 &gt; 4UTARA12 RODA</v>
      </c>
      <c r="AN1896" s="5" t="str">
        <f t="shared" si="538"/>
        <v>teguh sugengBMJ II1 &gt; 4UTARA12 RODA</v>
      </c>
      <c r="AO1896" s="5" t="str">
        <f t="shared" si="539"/>
        <v>teguh sugeng1 &gt; 4UTARA12 RODA</v>
      </c>
      <c r="AP1896" s="5" t="str">
        <f t="shared" si="540"/>
        <v>44194DAY</v>
      </c>
    </row>
    <row r="1897" spans="1:42" x14ac:dyDescent="0.3">
      <c r="A1897" s="33">
        <v>1</v>
      </c>
      <c r="B1897" s="33"/>
      <c r="C1897" s="70">
        <v>44194</v>
      </c>
      <c r="D1897" s="71" t="s">
        <v>19</v>
      </c>
      <c r="E1897" s="70">
        <v>44194</v>
      </c>
      <c r="F1897" s="71">
        <v>5158487</v>
      </c>
      <c r="G1897" s="33" t="s">
        <v>20</v>
      </c>
      <c r="H1897" s="33" t="s">
        <v>21</v>
      </c>
      <c r="I1897" s="33" t="s">
        <v>45</v>
      </c>
      <c r="J1897" s="33" t="s">
        <v>46</v>
      </c>
      <c r="K1897" s="63" t="s">
        <v>25</v>
      </c>
      <c r="L1897" s="32" t="str">
        <f t="shared" si="522"/>
        <v>CGE370</v>
      </c>
      <c r="M1897" s="32" t="str">
        <f t="shared" si="523"/>
        <v>BMJ II</v>
      </c>
      <c r="N1897" s="32" t="str">
        <f t="shared" si="524"/>
        <v>12 RODA</v>
      </c>
      <c r="O1897" s="146">
        <v>0.46555555555555556</v>
      </c>
      <c r="P1897" s="65">
        <v>0.46555555555555556</v>
      </c>
      <c r="Q1897" s="65"/>
      <c r="R1897" s="66">
        <v>2</v>
      </c>
      <c r="S1897" s="66">
        <v>49520</v>
      </c>
      <c r="T1897" s="66">
        <v>18660</v>
      </c>
      <c r="U1897" s="67">
        <f t="shared" si="535"/>
        <v>30.86</v>
      </c>
      <c r="V1897" s="66">
        <f t="shared" si="526"/>
        <v>625748.22</v>
      </c>
      <c r="W1897" s="66" t="str">
        <f t="shared" si="527"/>
        <v>1 &gt; 4</v>
      </c>
      <c r="X1897" s="66">
        <f>A1897+SUMIFS(Presensi!F:F,Presensi!E:E,'Entry Data'!AP1897)</f>
        <v>1</v>
      </c>
      <c r="Y1897" s="66">
        <f>IFERROR(INDEX('Retasi Pricing'!F:F,MATCH('Entry Data'!AM1897,'Retasi Pricing'!E:E,0))*X1897,"")</f>
        <v>27500</v>
      </c>
      <c r="Z1897" s="62" t="s">
        <v>26</v>
      </c>
      <c r="AA1897" s="62" t="s">
        <v>27</v>
      </c>
      <c r="AB1897" s="32"/>
      <c r="AC1897" s="32" t="s">
        <v>200</v>
      </c>
      <c r="AD1897" s="32" t="str">
        <f t="shared" si="528"/>
        <v/>
      </c>
      <c r="AF1897" s="5" t="str">
        <f t="shared" si="529"/>
        <v>teguh sugeng44194</v>
      </c>
      <c r="AG1897" s="5" t="str">
        <f t="shared" si="530"/>
        <v>BMJ 04044194UTARADAY</v>
      </c>
      <c r="AH1897" s="5" t="str">
        <f t="shared" si="531"/>
        <v>teguh sugeng44194UTARADAY</v>
      </c>
      <c r="AI1897" s="5" t="str">
        <f t="shared" si="532"/>
        <v>BMJ 04044194DAY</v>
      </c>
      <c r="AJ1897" s="5" t="str">
        <f t="shared" si="533"/>
        <v>teguh sugeng44194DAY</v>
      </c>
      <c r="AK1897" s="5" t="str">
        <f t="shared" si="534"/>
        <v>teguh sugengBMJ II</v>
      </c>
      <c r="AL1897" s="5" t="str">
        <f t="shared" si="536"/>
        <v>2UTARA</v>
      </c>
      <c r="AM1897" s="5" t="str">
        <f t="shared" si="537"/>
        <v>1 &gt; 4UTARA12 RODA</v>
      </c>
      <c r="AN1897" s="5" t="str">
        <f t="shared" si="538"/>
        <v>teguh sugengBMJ II1 &gt; 4UTARA12 RODA</v>
      </c>
      <c r="AO1897" s="5" t="str">
        <f t="shared" si="539"/>
        <v>teguh sugeng1 &gt; 4UTARA12 RODA</v>
      </c>
      <c r="AP1897" s="5" t="str">
        <f t="shared" si="540"/>
        <v>44194DAY</v>
      </c>
    </row>
    <row r="1898" spans="1:42" x14ac:dyDescent="0.3">
      <c r="A1898" s="33">
        <v>1</v>
      </c>
      <c r="B1898" s="33"/>
      <c r="C1898" s="70">
        <v>44194</v>
      </c>
      <c r="D1898" s="71" t="s">
        <v>19</v>
      </c>
      <c r="E1898" s="70">
        <v>44194</v>
      </c>
      <c r="F1898" s="71">
        <v>5158583</v>
      </c>
      <c r="G1898" s="33" t="s">
        <v>20</v>
      </c>
      <c r="H1898" s="33" t="s">
        <v>21</v>
      </c>
      <c r="I1898" s="33" t="s">
        <v>45</v>
      </c>
      <c r="J1898" s="33" t="s">
        <v>46</v>
      </c>
      <c r="K1898" s="63" t="s">
        <v>25</v>
      </c>
      <c r="L1898" s="32" t="str">
        <f t="shared" si="522"/>
        <v>CGE370</v>
      </c>
      <c r="M1898" s="32" t="str">
        <f t="shared" si="523"/>
        <v>BMJ II</v>
      </c>
      <c r="N1898" s="32" t="str">
        <f t="shared" si="524"/>
        <v>12 RODA</v>
      </c>
      <c r="O1898" s="146">
        <v>0.54615740740740748</v>
      </c>
      <c r="P1898" s="65">
        <v>0.54615740740740748</v>
      </c>
      <c r="Q1898" s="65"/>
      <c r="R1898" s="66">
        <v>3</v>
      </c>
      <c r="S1898" s="66">
        <v>47580</v>
      </c>
      <c r="T1898" s="66">
        <v>18660</v>
      </c>
      <c r="U1898" s="67">
        <f t="shared" si="535"/>
        <v>28.92</v>
      </c>
      <c r="V1898" s="66">
        <f t="shared" si="526"/>
        <v>586410.84000000008</v>
      </c>
      <c r="W1898" s="66" t="str">
        <f t="shared" si="527"/>
        <v>1 &gt; 4</v>
      </c>
      <c r="X1898" s="66">
        <f>A1898+SUMIFS(Presensi!F:F,Presensi!E:E,'Entry Data'!AP1898)</f>
        <v>1</v>
      </c>
      <c r="Y1898" s="66">
        <f>IFERROR(INDEX('Retasi Pricing'!F:F,MATCH('Entry Data'!AM1898,'Retasi Pricing'!E:E,0))*X1898,"")</f>
        <v>27500</v>
      </c>
      <c r="Z1898" s="62" t="s">
        <v>26</v>
      </c>
      <c r="AA1898" s="62" t="s">
        <v>27</v>
      </c>
      <c r="AB1898" s="32"/>
      <c r="AC1898" s="32" t="s">
        <v>200</v>
      </c>
      <c r="AD1898" s="32" t="str">
        <f t="shared" si="528"/>
        <v/>
      </c>
      <c r="AF1898" s="5" t="str">
        <f t="shared" si="529"/>
        <v>teguh sugeng44194</v>
      </c>
      <c r="AG1898" s="5" t="str">
        <f t="shared" si="530"/>
        <v>BMJ 04044194UTARADAY</v>
      </c>
      <c r="AH1898" s="5" t="str">
        <f t="shared" si="531"/>
        <v>teguh sugeng44194UTARADAY</v>
      </c>
      <c r="AI1898" s="5" t="str">
        <f t="shared" si="532"/>
        <v>BMJ 04044194DAY</v>
      </c>
      <c r="AJ1898" s="5" t="str">
        <f t="shared" si="533"/>
        <v>teguh sugeng44194DAY</v>
      </c>
      <c r="AK1898" s="5" t="str">
        <f t="shared" si="534"/>
        <v>teguh sugengBMJ II</v>
      </c>
      <c r="AL1898" s="5" t="str">
        <f t="shared" si="536"/>
        <v>3UTARA</v>
      </c>
      <c r="AM1898" s="5" t="str">
        <f t="shared" si="537"/>
        <v>1 &gt; 4UTARA12 RODA</v>
      </c>
      <c r="AN1898" s="5" t="str">
        <f t="shared" si="538"/>
        <v>teguh sugengBMJ II1 &gt; 4UTARA12 RODA</v>
      </c>
      <c r="AO1898" s="5" t="str">
        <f t="shared" si="539"/>
        <v>teguh sugeng1 &gt; 4UTARA12 RODA</v>
      </c>
      <c r="AP1898" s="5" t="str">
        <f t="shared" si="540"/>
        <v>44194DAY</v>
      </c>
    </row>
    <row r="1899" spans="1:42" x14ac:dyDescent="0.3">
      <c r="A1899" s="33">
        <v>1</v>
      </c>
      <c r="B1899" s="33"/>
      <c r="C1899" s="70">
        <v>44194</v>
      </c>
      <c r="D1899" s="71" t="s">
        <v>19</v>
      </c>
      <c r="E1899" s="70">
        <v>44194</v>
      </c>
      <c r="F1899" s="71">
        <v>5158666</v>
      </c>
      <c r="G1899" s="33" t="s">
        <v>20</v>
      </c>
      <c r="H1899" s="33" t="s">
        <v>21</v>
      </c>
      <c r="I1899" s="33" t="s">
        <v>45</v>
      </c>
      <c r="J1899" s="33" t="s">
        <v>46</v>
      </c>
      <c r="K1899" s="63" t="s">
        <v>25</v>
      </c>
      <c r="L1899" s="32" t="str">
        <f t="shared" si="522"/>
        <v>CGE370</v>
      </c>
      <c r="M1899" s="32" t="str">
        <f t="shared" si="523"/>
        <v>BMJ II</v>
      </c>
      <c r="N1899" s="32" t="str">
        <f t="shared" si="524"/>
        <v>12 RODA</v>
      </c>
      <c r="O1899" s="146">
        <v>0.61452546296296295</v>
      </c>
      <c r="P1899" s="65">
        <v>0.61452546296296295</v>
      </c>
      <c r="Q1899" s="65"/>
      <c r="R1899" s="66">
        <v>4</v>
      </c>
      <c r="S1899" s="66">
        <v>45840</v>
      </c>
      <c r="T1899" s="66">
        <v>18660</v>
      </c>
      <c r="U1899" s="67">
        <f t="shared" si="535"/>
        <v>27.18</v>
      </c>
      <c r="V1899" s="66">
        <f t="shared" si="526"/>
        <v>551128.86</v>
      </c>
      <c r="W1899" s="66" t="str">
        <f t="shared" si="527"/>
        <v>1 &gt; 4</v>
      </c>
      <c r="X1899" s="66">
        <f>A1899+SUMIFS(Presensi!F:F,Presensi!E:E,'Entry Data'!AP1899)</f>
        <v>1</v>
      </c>
      <c r="Y1899" s="66">
        <f>IFERROR(INDEX('Retasi Pricing'!F:F,MATCH('Entry Data'!AM1899,'Retasi Pricing'!E:E,0))*X1899,"")</f>
        <v>27500</v>
      </c>
      <c r="Z1899" s="62" t="s">
        <v>26</v>
      </c>
      <c r="AA1899" s="62" t="s">
        <v>27</v>
      </c>
      <c r="AB1899" s="32"/>
      <c r="AC1899" s="32" t="s">
        <v>200</v>
      </c>
      <c r="AD1899" s="32" t="str">
        <f t="shared" si="528"/>
        <v/>
      </c>
      <c r="AF1899" s="5" t="str">
        <f t="shared" si="529"/>
        <v>teguh sugeng44194</v>
      </c>
      <c r="AG1899" s="5" t="str">
        <f t="shared" si="530"/>
        <v>BMJ 04044194UTARADAY</v>
      </c>
      <c r="AH1899" s="5" t="str">
        <f t="shared" si="531"/>
        <v>teguh sugeng44194UTARADAY</v>
      </c>
      <c r="AI1899" s="5" t="str">
        <f t="shared" si="532"/>
        <v>BMJ 04044194DAY</v>
      </c>
      <c r="AJ1899" s="5" t="str">
        <f t="shared" si="533"/>
        <v>teguh sugeng44194DAY</v>
      </c>
      <c r="AK1899" s="5" t="str">
        <f t="shared" si="534"/>
        <v>teguh sugengBMJ II</v>
      </c>
      <c r="AL1899" s="5" t="str">
        <f t="shared" si="536"/>
        <v>4UTARA</v>
      </c>
      <c r="AM1899" s="5" t="str">
        <f t="shared" si="537"/>
        <v>1 &gt; 4UTARA12 RODA</v>
      </c>
      <c r="AN1899" s="5" t="str">
        <f t="shared" si="538"/>
        <v>teguh sugengBMJ II1 &gt; 4UTARA12 RODA</v>
      </c>
      <c r="AO1899" s="5" t="str">
        <f t="shared" si="539"/>
        <v>teguh sugeng1 &gt; 4UTARA12 RODA</v>
      </c>
      <c r="AP1899" s="5" t="str">
        <f t="shared" si="540"/>
        <v>44194DAY</v>
      </c>
    </row>
    <row r="1900" spans="1:42" x14ac:dyDescent="0.3">
      <c r="A1900" s="33">
        <v>1</v>
      </c>
      <c r="B1900" s="33"/>
      <c r="C1900" s="70">
        <v>44194</v>
      </c>
      <c r="D1900" s="71" t="s">
        <v>19</v>
      </c>
      <c r="E1900" s="70">
        <v>44194</v>
      </c>
      <c r="F1900" s="71">
        <v>5158736</v>
      </c>
      <c r="G1900" s="33" t="s">
        <v>20</v>
      </c>
      <c r="H1900" s="33" t="s">
        <v>21</v>
      </c>
      <c r="I1900" s="33" t="s">
        <v>51</v>
      </c>
      <c r="J1900" s="33" t="s">
        <v>23</v>
      </c>
      <c r="K1900" s="63" t="s">
        <v>25</v>
      </c>
      <c r="L1900" s="32" t="str">
        <f t="shared" ref="L1900:L1963" si="541">IFERROR(VLOOKUP(K1900,db_unit,2,FALSE),"")</f>
        <v>CGE370</v>
      </c>
      <c r="M1900" s="32" t="str">
        <f t="shared" ref="M1900:M1963" si="542">IFERROR(VLOOKUP(K1900,db_unit,3,FALSE),"")</f>
        <v>BMJ II</v>
      </c>
      <c r="N1900" s="32" t="str">
        <f t="shared" ref="N1900:N1963" si="543">IFERROR(VLOOKUP(K1900,db_unit,4,FALSE),"")</f>
        <v>12 RODA</v>
      </c>
      <c r="O1900" s="146">
        <v>0.66681712962962969</v>
      </c>
      <c r="P1900" s="65">
        <v>0.66681712962962969</v>
      </c>
      <c r="Q1900" s="65"/>
      <c r="R1900" s="66">
        <v>5</v>
      </c>
      <c r="S1900" s="66">
        <v>46580</v>
      </c>
      <c r="T1900" s="66">
        <v>18660</v>
      </c>
      <c r="U1900" s="67">
        <f t="shared" si="535"/>
        <v>27.92</v>
      </c>
      <c r="V1900" s="66">
        <f t="shared" si="526"/>
        <v>566133.84000000008</v>
      </c>
      <c r="W1900" s="66" t="str">
        <f t="shared" si="527"/>
        <v>&gt; 5</v>
      </c>
      <c r="X1900" s="66">
        <f>A1900+SUMIFS(Presensi!F:F,Presensi!E:E,'Entry Data'!AP1900)</f>
        <v>1</v>
      </c>
      <c r="Y1900" s="66">
        <f>IFERROR(INDEX('Retasi Pricing'!F:F,MATCH('Entry Data'!AM1900,'Retasi Pricing'!E:E,0))*X1900,"")</f>
        <v>31200</v>
      </c>
      <c r="Z1900" s="62" t="s">
        <v>26</v>
      </c>
      <c r="AA1900" s="62" t="s">
        <v>27</v>
      </c>
      <c r="AB1900" s="32"/>
      <c r="AC1900" s="32" t="s">
        <v>200</v>
      </c>
      <c r="AD1900" s="32" t="str">
        <f t="shared" si="528"/>
        <v/>
      </c>
      <c r="AF1900" s="5" t="str">
        <f t="shared" si="529"/>
        <v>teguh sugeng44194</v>
      </c>
      <c r="AG1900" s="5" t="str">
        <f t="shared" si="530"/>
        <v>BMJ 04044194UTARADAY</v>
      </c>
      <c r="AH1900" s="5" t="str">
        <f t="shared" si="531"/>
        <v>teguh sugeng44194UTARADAY</v>
      </c>
      <c r="AI1900" s="5" t="str">
        <f t="shared" si="532"/>
        <v>BMJ 04044194DAY</v>
      </c>
      <c r="AJ1900" s="5" t="str">
        <f t="shared" si="533"/>
        <v>teguh sugeng44194DAY</v>
      </c>
      <c r="AK1900" s="5" t="str">
        <f t="shared" si="534"/>
        <v>teguh sugengBMJ II</v>
      </c>
      <c r="AL1900" s="5" t="str">
        <f t="shared" si="536"/>
        <v>5UTARA</v>
      </c>
      <c r="AM1900" s="5" t="str">
        <f t="shared" si="537"/>
        <v>&gt; 5UTARA12 RODA</v>
      </c>
      <c r="AN1900" s="5" t="str">
        <f t="shared" si="538"/>
        <v>teguh sugengBMJ II&gt; 5UTARA12 RODA</v>
      </c>
      <c r="AO1900" s="5" t="str">
        <f t="shared" si="539"/>
        <v>teguh sugeng&gt; 5UTARA12 RODA</v>
      </c>
      <c r="AP1900" s="5" t="str">
        <f t="shared" si="540"/>
        <v>44194DAY</v>
      </c>
    </row>
    <row r="1901" spans="1:42" x14ac:dyDescent="0.3">
      <c r="A1901" s="33">
        <v>1</v>
      </c>
      <c r="B1901" s="33"/>
      <c r="C1901" s="70">
        <v>44194</v>
      </c>
      <c r="D1901" s="71" t="s">
        <v>19</v>
      </c>
      <c r="E1901" s="70">
        <v>44194</v>
      </c>
      <c r="F1901" s="71">
        <v>5158813</v>
      </c>
      <c r="G1901" s="33" t="s">
        <v>20</v>
      </c>
      <c r="H1901" s="33" t="s">
        <v>21</v>
      </c>
      <c r="I1901" s="33" t="s">
        <v>51</v>
      </c>
      <c r="J1901" s="33" t="s">
        <v>23</v>
      </c>
      <c r="K1901" s="63" t="s">
        <v>25</v>
      </c>
      <c r="L1901" s="32" t="str">
        <f t="shared" si="541"/>
        <v>CGE370</v>
      </c>
      <c r="M1901" s="32" t="str">
        <f t="shared" si="542"/>
        <v>BMJ II</v>
      </c>
      <c r="N1901" s="32" t="str">
        <f t="shared" si="543"/>
        <v>12 RODA</v>
      </c>
      <c r="O1901" s="146">
        <v>0.72666666666666668</v>
      </c>
      <c r="P1901" s="65">
        <v>0.72666666666666668</v>
      </c>
      <c r="Q1901" s="65"/>
      <c r="R1901" s="66">
        <v>6</v>
      </c>
      <c r="S1901" s="66">
        <v>48480</v>
      </c>
      <c r="T1901" s="66">
        <v>18660</v>
      </c>
      <c r="U1901" s="67">
        <f t="shared" si="535"/>
        <v>29.82</v>
      </c>
      <c r="V1901" s="66">
        <f t="shared" si="526"/>
        <v>604660.14</v>
      </c>
      <c r="W1901" s="66" t="str">
        <f t="shared" si="527"/>
        <v>&gt; 6</v>
      </c>
      <c r="X1901" s="66">
        <f>A1901+SUMIFS(Presensi!F:F,Presensi!E:E,'Entry Data'!AP1901)</f>
        <v>1</v>
      </c>
      <c r="Y1901" s="66">
        <f>IFERROR(INDEX('Retasi Pricing'!F:F,MATCH('Entry Data'!AM1901,'Retasi Pricing'!E:E,0))*X1901,"")</f>
        <v>34450</v>
      </c>
      <c r="Z1901" s="62" t="s">
        <v>26</v>
      </c>
      <c r="AA1901" s="62" t="s">
        <v>27</v>
      </c>
      <c r="AB1901" s="32"/>
      <c r="AC1901" s="32" t="s">
        <v>200</v>
      </c>
      <c r="AD1901" s="32" t="str">
        <f t="shared" si="528"/>
        <v/>
      </c>
      <c r="AF1901" s="5" t="str">
        <f t="shared" si="529"/>
        <v>teguh sugeng44194</v>
      </c>
      <c r="AG1901" s="5" t="str">
        <f t="shared" si="530"/>
        <v>BMJ 04044194UTARADAY</v>
      </c>
      <c r="AH1901" s="5" t="str">
        <f t="shared" si="531"/>
        <v>teguh sugeng44194UTARADAY</v>
      </c>
      <c r="AI1901" s="5" t="str">
        <f t="shared" si="532"/>
        <v>BMJ 04044194DAY</v>
      </c>
      <c r="AJ1901" s="5" t="str">
        <f t="shared" si="533"/>
        <v>teguh sugeng44194DAY</v>
      </c>
      <c r="AK1901" s="5" t="str">
        <f t="shared" si="534"/>
        <v>teguh sugengBMJ II</v>
      </c>
      <c r="AL1901" s="5" t="str">
        <f t="shared" si="536"/>
        <v>6UTARA</v>
      </c>
      <c r="AM1901" s="5" t="str">
        <f t="shared" si="537"/>
        <v>&gt; 6UTARA12 RODA</v>
      </c>
      <c r="AN1901" s="5" t="str">
        <f t="shared" si="538"/>
        <v>teguh sugengBMJ II&gt; 6UTARA12 RODA</v>
      </c>
      <c r="AO1901" s="5" t="str">
        <f t="shared" si="539"/>
        <v>teguh sugeng&gt; 6UTARA12 RODA</v>
      </c>
      <c r="AP1901" s="5" t="str">
        <f t="shared" si="540"/>
        <v>44194DAY</v>
      </c>
    </row>
    <row r="1902" spans="1:42" x14ac:dyDescent="0.3">
      <c r="A1902" s="33">
        <v>1</v>
      </c>
      <c r="B1902" s="33"/>
      <c r="C1902" s="70">
        <v>44194</v>
      </c>
      <c r="D1902" s="71" t="s">
        <v>19</v>
      </c>
      <c r="E1902" s="70">
        <v>44194</v>
      </c>
      <c r="F1902" s="71">
        <v>10000306</v>
      </c>
      <c r="G1902" s="33" t="s">
        <v>20</v>
      </c>
      <c r="H1902" s="33" t="s">
        <v>50</v>
      </c>
      <c r="I1902" s="33" t="s">
        <v>22</v>
      </c>
      <c r="J1902" s="33" t="s">
        <v>52</v>
      </c>
      <c r="K1902" s="63" t="s">
        <v>126</v>
      </c>
      <c r="L1902" s="32" t="str">
        <f t="shared" si="541"/>
        <v>CGE370</v>
      </c>
      <c r="M1902" s="32" t="str">
        <f t="shared" si="542"/>
        <v>BMJ II</v>
      </c>
      <c r="N1902" s="32" t="str">
        <f t="shared" si="543"/>
        <v>12 RODA</v>
      </c>
      <c r="O1902" s="146">
        <v>0.35877314814814815</v>
      </c>
      <c r="P1902" s="65">
        <v>0.35877314814814815</v>
      </c>
      <c r="Q1902" s="65"/>
      <c r="R1902" s="66">
        <v>1</v>
      </c>
      <c r="S1902" s="66">
        <v>46900</v>
      </c>
      <c r="T1902" s="66">
        <v>17000</v>
      </c>
      <c r="U1902" s="67">
        <f t="shared" si="535"/>
        <v>29.9</v>
      </c>
      <c r="V1902" s="66">
        <f t="shared" si="526"/>
        <v>606282.29999999993</v>
      </c>
      <c r="W1902" s="66" t="str">
        <f t="shared" si="527"/>
        <v>1 &gt; 4</v>
      </c>
      <c r="X1902" s="66">
        <f>A1902+SUMIFS(Presensi!F:F,Presensi!E:E,'Entry Data'!AP1902)</f>
        <v>1</v>
      </c>
      <c r="Y1902" s="66">
        <f>IFERROR(INDEX('Retasi Pricing'!F:F,MATCH('Entry Data'!AM1902,'Retasi Pricing'!E:E,0))*X1902,"")</f>
        <v>27500</v>
      </c>
      <c r="Z1902" s="62" t="s">
        <v>26</v>
      </c>
      <c r="AA1902" s="62" t="s">
        <v>27</v>
      </c>
      <c r="AB1902" s="32"/>
      <c r="AC1902" s="32" t="s">
        <v>209</v>
      </c>
      <c r="AD1902" s="32" t="str">
        <f t="shared" si="528"/>
        <v/>
      </c>
      <c r="AF1902" s="5" t="str">
        <f t="shared" si="529"/>
        <v>ahmad supawi44194</v>
      </c>
      <c r="AG1902" s="5" t="str">
        <f t="shared" si="530"/>
        <v>BMJ 04244194UTARADAY</v>
      </c>
      <c r="AH1902" s="5" t="str">
        <f t="shared" si="531"/>
        <v>ahmad supawi44194UTARADAY</v>
      </c>
      <c r="AI1902" s="5" t="str">
        <f t="shared" si="532"/>
        <v>BMJ 04244194DAY</v>
      </c>
      <c r="AJ1902" s="5" t="str">
        <f t="shared" si="533"/>
        <v>ahmad supawi44194DAY</v>
      </c>
      <c r="AK1902" s="5" t="str">
        <f t="shared" si="534"/>
        <v>ahmad supawiBMJ II</v>
      </c>
      <c r="AL1902" s="5" t="str">
        <f t="shared" si="536"/>
        <v>1UTARA</v>
      </c>
      <c r="AM1902" s="5" t="str">
        <f t="shared" si="537"/>
        <v>1 &gt; 4UTARA12 RODA</v>
      </c>
      <c r="AN1902" s="5" t="str">
        <f t="shared" si="538"/>
        <v>ahmad supawiBMJ II1 &gt; 4UTARA12 RODA</v>
      </c>
      <c r="AO1902" s="5" t="str">
        <f t="shared" si="539"/>
        <v>ahmad supawi1 &gt; 4UTARA12 RODA</v>
      </c>
      <c r="AP1902" s="5" t="str">
        <f t="shared" si="540"/>
        <v>44194DAY</v>
      </c>
    </row>
    <row r="1903" spans="1:42" x14ac:dyDescent="0.3">
      <c r="A1903" s="33">
        <v>1</v>
      </c>
      <c r="B1903" s="33"/>
      <c r="C1903" s="70">
        <v>44194</v>
      </c>
      <c r="D1903" s="71" t="s">
        <v>19</v>
      </c>
      <c r="E1903" s="70">
        <v>44194</v>
      </c>
      <c r="F1903" s="71">
        <v>5158427</v>
      </c>
      <c r="G1903" s="33" t="s">
        <v>20</v>
      </c>
      <c r="H1903" s="33" t="s">
        <v>21</v>
      </c>
      <c r="I1903" s="33" t="s">
        <v>45</v>
      </c>
      <c r="J1903" s="33" t="s">
        <v>46</v>
      </c>
      <c r="K1903" s="63" t="s">
        <v>126</v>
      </c>
      <c r="L1903" s="32" t="str">
        <f t="shared" si="541"/>
        <v>CGE370</v>
      </c>
      <c r="M1903" s="32" t="str">
        <f t="shared" si="542"/>
        <v>BMJ II</v>
      </c>
      <c r="N1903" s="32" t="str">
        <f t="shared" si="543"/>
        <v>12 RODA</v>
      </c>
      <c r="O1903" s="146">
        <v>0.41409722222222217</v>
      </c>
      <c r="P1903" s="65">
        <v>0.41409722222222217</v>
      </c>
      <c r="Q1903" s="65"/>
      <c r="R1903" s="66">
        <v>2</v>
      </c>
      <c r="S1903" s="66">
        <v>46240</v>
      </c>
      <c r="T1903" s="66">
        <v>17200</v>
      </c>
      <c r="U1903" s="67">
        <f t="shared" si="535"/>
        <v>29.04</v>
      </c>
      <c r="V1903" s="66">
        <f t="shared" si="526"/>
        <v>588844.08000000007</v>
      </c>
      <c r="W1903" s="66" t="str">
        <f t="shared" si="527"/>
        <v>1 &gt; 4</v>
      </c>
      <c r="X1903" s="66">
        <f>A1903+SUMIFS(Presensi!F:F,Presensi!E:E,'Entry Data'!AP1903)</f>
        <v>1</v>
      </c>
      <c r="Y1903" s="66">
        <f>IFERROR(INDEX('Retasi Pricing'!F:F,MATCH('Entry Data'!AM1903,'Retasi Pricing'!E:E,0))*X1903,"")</f>
        <v>27500</v>
      </c>
      <c r="Z1903" s="62" t="s">
        <v>26</v>
      </c>
      <c r="AA1903" s="62" t="s">
        <v>27</v>
      </c>
      <c r="AB1903" s="32"/>
      <c r="AC1903" s="32" t="s">
        <v>209</v>
      </c>
      <c r="AD1903" s="32" t="str">
        <f t="shared" si="528"/>
        <v/>
      </c>
      <c r="AF1903" s="5" t="str">
        <f t="shared" si="529"/>
        <v>ahmad supawi44194</v>
      </c>
      <c r="AG1903" s="5" t="str">
        <f t="shared" si="530"/>
        <v>BMJ 04244194UTARADAY</v>
      </c>
      <c r="AH1903" s="5" t="str">
        <f t="shared" si="531"/>
        <v>ahmad supawi44194UTARADAY</v>
      </c>
      <c r="AI1903" s="5" t="str">
        <f t="shared" si="532"/>
        <v>BMJ 04244194DAY</v>
      </c>
      <c r="AJ1903" s="5" t="str">
        <f t="shared" si="533"/>
        <v>ahmad supawi44194DAY</v>
      </c>
      <c r="AK1903" s="5" t="str">
        <f t="shared" si="534"/>
        <v>ahmad supawiBMJ II</v>
      </c>
      <c r="AL1903" s="5" t="str">
        <f t="shared" si="536"/>
        <v>2UTARA</v>
      </c>
      <c r="AM1903" s="5" t="str">
        <f t="shared" si="537"/>
        <v>1 &gt; 4UTARA12 RODA</v>
      </c>
      <c r="AN1903" s="5" t="str">
        <f t="shared" si="538"/>
        <v>ahmad supawiBMJ II1 &gt; 4UTARA12 RODA</v>
      </c>
      <c r="AO1903" s="5" t="str">
        <f t="shared" si="539"/>
        <v>ahmad supawi1 &gt; 4UTARA12 RODA</v>
      </c>
      <c r="AP1903" s="5" t="str">
        <f t="shared" si="540"/>
        <v>44194DAY</v>
      </c>
    </row>
    <row r="1904" spans="1:42" x14ac:dyDescent="0.3">
      <c r="A1904" s="33">
        <v>1</v>
      </c>
      <c r="B1904" s="33"/>
      <c r="C1904" s="70">
        <v>44194</v>
      </c>
      <c r="D1904" s="71" t="s">
        <v>19</v>
      </c>
      <c r="E1904" s="70">
        <v>44194</v>
      </c>
      <c r="F1904" s="71">
        <v>5158500</v>
      </c>
      <c r="G1904" s="33" t="s">
        <v>20</v>
      </c>
      <c r="H1904" s="33" t="s">
        <v>21</v>
      </c>
      <c r="I1904" s="33" t="s">
        <v>45</v>
      </c>
      <c r="J1904" s="33" t="s">
        <v>46</v>
      </c>
      <c r="K1904" s="63" t="s">
        <v>126</v>
      </c>
      <c r="L1904" s="32" t="str">
        <f t="shared" si="541"/>
        <v>CGE370</v>
      </c>
      <c r="M1904" s="32" t="str">
        <f t="shared" si="542"/>
        <v>BMJ II</v>
      </c>
      <c r="N1904" s="32" t="str">
        <f t="shared" si="543"/>
        <v>12 RODA</v>
      </c>
      <c r="O1904" s="146">
        <v>0.47648148148148151</v>
      </c>
      <c r="P1904" s="65">
        <v>0.47648148148148151</v>
      </c>
      <c r="Q1904" s="65"/>
      <c r="R1904" s="66">
        <v>3</v>
      </c>
      <c r="S1904" s="66">
        <v>46660</v>
      </c>
      <c r="T1904" s="66">
        <v>17200</v>
      </c>
      <c r="U1904" s="67">
        <f t="shared" si="535"/>
        <v>29.46</v>
      </c>
      <c r="V1904" s="66">
        <f t="shared" si="526"/>
        <v>597360.41999999993</v>
      </c>
      <c r="W1904" s="66" t="str">
        <f t="shared" si="527"/>
        <v>1 &gt; 4</v>
      </c>
      <c r="X1904" s="66">
        <f>A1904+SUMIFS(Presensi!F:F,Presensi!E:E,'Entry Data'!AP1904)</f>
        <v>1</v>
      </c>
      <c r="Y1904" s="66">
        <f>IFERROR(INDEX('Retasi Pricing'!F:F,MATCH('Entry Data'!AM1904,'Retasi Pricing'!E:E,0))*X1904,"")</f>
        <v>27500</v>
      </c>
      <c r="Z1904" s="62" t="s">
        <v>26</v>
      </c>
      <c r="AA1904" s="62" t="s">
        <v>27</v>
      </c>
      <c r="AB1904" s="32"/>
      <c r="AC1904" s="32" t="s">
        <v>209</v>
      </c>
      <c r="AD1904" s="32" t="str">
        <f t="shared" si="528"/>
        <v/>
      </c>
      <c r="AF1904" s="5" t="str">
        <f t="shared" si="529"/>
        <v>ahmad supawi44194</v>
      </c>
      <c r="AG1904" s="5" t="str">
        <f t="shared" si="530"/>
        <v>BMJ 04244194UTARADAY</v>
      </c>
      <c r="AH1904" s="5" t="str">
        <f t="shared" si="531"/>
        <v>ahmad supawi44194UTARADAY</v>
      </c>
      <c r="AI1904" s="5" t="str">
        <f t="shared" si="532"/>
        <v>BMJ 04244194DAY</v>
      </c>
      <c r="AJ1904" s="5" t="str">
        <f t="shared" si="533"/>
        <v>ahmad supawi44194DAY</v>
      </c>
      <c r="AK1904" s="5" t="str">
        <f t="shared" si="534"/>
        <v>ahmad supawiBMJ II</v>
      </c>
      <c r="AL1904" s="5" t="str">
        <f t="shared" si="536"/>
        <v>3UTARA</v>
      </c>
      <c r="AM1904" s="5" t="str">
        <f t="shared" si="537"/>
        <v>1 &gt; 4UTARA12 RODA</v>
      </c>
      <c r="AN1904" s="5" t="str">
        <f t="shared" si="538"/>
        <v>ahmad supawiBMJ II1 &gt; 4UTARA12 RODA</v>
      </c>
      <c r="AO1904" s="5" t="str">
        <f t="shared" si="539"/>
        <v>ahmad supawi1 &gt; 4UTARA12 RODA</v>
      </c>
      <c r="AP1904" s="5" t="str">
        <f t="shared" si="540"/>
        <v>44194DAY</v>
      </c>
    </row>
    <row r="1905" spans="1:42" x14ac:dyDescent="0.3">
      <c r="A1905" s="33">
        <v>1</v>
      </c>
      <c r="B1905" s="33"/>
      <c r="C1905" s="70">
        <v>44194</v>
      </c>
      <c r="D1905" s="71" t="s">
        <v>19</v>
      </c>
      <c r="E1905" s="70">
        <v>44194</v>
      </c>
      <c r="F1905" s="71">
        <v>5158603</v>
      </c>
      <c r="G1905" s="33" t="s">
        <v>20</v>
      </c>
      <c r="H1905" s="33" t="s">
        <v>21</v>
      </c>
      <c r="I1905" s="33" t="s">
        <v>45</v>
      </c>
      <c r="J1905" s="33" t="s">
        <v>46</v>
      </c>
      <c r="K1905" s="63" t="s">
        <v>126</v>
      </c>
      <c r="L1905" s="32" t="str">
        <f t="shared" si="541"/>
        <v>CGE370</v>
      </c>
      <c r="M1905" s="32" t="str">
        <f t="shared" si="542"/>
        <v>BMJ II</v>
      </c>
      <c r="N1905" s="32" t="str">
        <f t="shared" si="543"/>
        <v>12 RODA</v>
      </c>
      <c r="O1905" s="146">
        <v>0.56393518518518515</v>
      </c>
      <c r="P1905" s="65">
        <v>0.56393518518518515</v>
      </c>
      <c r="Q1905" s="65"/>
      <c r="R1905" s="66">
        <v>4</v>
      </c>
      <c r="S1905" s="66">
        <v>46520</v>
      </c>
      <c r="T1905" s="66">
        <v>17200</v>
      </c>
      <c r="U1905" s="67">
        <f t="shared" si="535"/>
        <v>29.32</v>
      </c>
      <c r="V1905" s="66">
        <f t="shared" si="526"/>
        <v>594521.64</v>
      </c>
      <c r="W1905" s="66" t="str">
        <f t="shared" si="527"/>
        <v>1 &gt; 4</v>
      </c>
      <c r="X1905" s="66">
        <f>A1905+SUMIFS(Presensi!F:F,Presensi!E:E,'Entry Data'!AP1905)</f>
        <v>1</v>
      </c>
      <c r="Y1905" s="66">
        <f>IFERROR(INDEX('Retasi Pricing'!F:F,MATCH('Entry Data'!AM1905,'Retasi Pricing'!E:E,0))*X1905,"")</f>
        <v>27500</v>
      </c>
      <c r="Z1905" s="62" t="s">
        <v>26</v>
      </c>
      <c r="AA1905" s="62" t="s">
        <v>27</v>
      </c>
      <c r="AB1905" s="32"/>
      <c r="AC1905" s="32" t="s">
        <v>209</v>
      </c>
      <c r="AD1905" s="32" t="str">
        <f t="shared" si="528"/>
        <v/>
      </c>
      <c r="AF1905" s="5" t="str">
        <f t="shared" si="529"/>
        <v>ahmad supawi44194</v>
      </c>
      <c r="AG1905" s="5" t="str">
        <f t="shared" si="530"/>
        <v>BMJ 04244194UTARADAY</v>
      </c>
      <c r="AH1905" s="5" t="str">
        <f t="shared" si="531"/>
        <v>ahmad supawi44194UTARADAY</v>
      </c>
      <c r="AI1905" s="5" t="str">
        <f t="shared" si="532"/>
        <v>BMJ 04244194DAY</v>
      </c>
      <c r="AJ1905" s="5" t="str">
        <f t="shared" si="533"/>
        <v>ahmad supawi44194DAY</v>
      </c>
      <c r="AK1905" s="5" t="str">
        <f t="shared" si="534"/>
        <v>ahmad supawiBMJ II</v>
      </c>
      <c r="AL1905" s="5" t="str">
        <f t="shared" si="536"/>
        <v>4UTARA</v>
      </c>
      <c r="AM1905" s="5" t="str">
        <f t="shared" si="537"/>
        <v>1 &gt; 4UTARA12 RODA</v>
      </c>
      <c r="AN1905" s="5" t="str">
        <f t="shared" si="538"/>
        <v>ahmad supawiBMJ II1 &gt; 4UTARA12 RODA</v>
      </c>
      <c r="AO1905" s="5" t="str">
        <f t="shared" si="539"/>
        <v>ahmad supawi1 &gt; 4UTARA12 RODA</v>
      </c>
      <c r="AP1905" s="5" t="str">
        <f t="shared" si="540"/>
        <v>44194DAY</v>
      </c>
    </row>
    <row r="1906" spans="1:42" x14ac:dyDescent="0.3">
      <c r="A1906" s="33">
        <v>1</v>
      </c>
      <c r="B1906" s="33"/>
      <c r="C1906" s="70">
        <v>44194</v>
      </c>
      <c r="D1906" s="71" t="s">
        <v>19</v>
      </c>
      <c r="E1906" s="70">
        <v>44194</v>
      </c>
      <c r="F1906" s="71">
        <v>5158698</v>
      </c>
      <c r="G1906" s="33" t="s">
        <v>20</v>
      </c>
      <c r="H1906" s="33" t="s">
        <v>21</v>
      </c>
      <c r="I1906" s="33" t="s">
        <v>45</v>
      </c>
      <c r="J1906" s="33" t="s">
        <v>46</v>
      </c>
      <c r="K1906" s="63" t="s">
        <v>126</v>
      </c>
      <c r="L1906" s="32" t="str">
        <f t="shared" si="541"/>
        <v>CGE370</v>
      </c>
      <c r="M1906" s="32" t="str">
        <f t="shared" si="542"/>
        <v>BMJ II</v>
      </c>
      <c r="N1906" s="32" t="str">
        <f t="shared" si="543"/>
        <v>12 RODA</v>
      </c>
      <c r="O1906" s="146">
        <v>0.6366666666666666</v>
      </c>
      <c r="P1906" s="65">
        <v>0.6366666666666666</v>
      </c>
      <c r="Q1906" s="65"/>
      <c r="R1906" s="66">
        <v>5</v>
      </c>
      <c r="S1906" s="66">
        <v>47480</v>
      </c>
      <c r="T1906" s="66">
        <v>17200</v>
      </c>
      <c r="U1906" s="67">
        <f t="shared" si="535"/>
        <v>30.28</v>
      </c>
      <c r="V1906" s="66">
        <f t="shared" si="526"/>
        <v>613987.56000000006</v>
      </c>
      <c r="W1906" s="66" t="str">
        <f t="shared" si="527"/>
        <v>&gt; 5</v>
      </c>
      <c r="X1906" s="66">
        <f>A1906+SUMIFS(Presensi!F:F,Presensi!E:E,'Entry Data'!AP1906)</f>
        <v>1</v>
      </c>
      <c r="Y1906" s="66">
        <f>IFERROR(INDEX('Retasi Pricing'!F:F,MATCH('Entry Data'!AM1906,'Retasi Pricing'!E:E,0))*X1906,"")</f>
        <v>31200</v>
      </c>
      <c r="Z1906" s="62" t="s">
        <v>26</v>
      </c>
      <c r="AA1906" s="62" t="s">
        <v>27</v>
      </c>
      <c r="AB1906" s="32"/>
      <c r="AC1906" s="32" t="s">
        <v>209</v>
      </c>
      <c r="AD1906" s="32" t="str">
        <f t="shared" si="528"/>
        <v/>
      </c>
      <c r="AF1906" s="5" t="str">
        <f t="shared" si="529"/>
        <v>ahmad supawi44194</v>
      </c>
      <c r="AG1906" s="5" t="str">
        <f t="shared" si="530"/>
        <v>BMJ 04244194UTARADAY</v>
      </c>
      <c r="AH1906" s="5" t="str">
        <f t="shared" si="531"/>
        <v>ahmad supawi44194UTARADAY</v>
      </c>
      <c r="AI1906" s="5" t="str">
        <f t="shared" si="532"/>
        <v>BMJ 04244194DAY</v>
      </c>
      <c r="AJ1906" s="5" t="str">
        <f t="shared" si="533"/>
        <v>ahmad supawi44194DAY</v>
      </c>
      <c r="AK1906" s="5" t="str">
        <f t="shared" si="534"/>
        <v>ahmad supawiBMJ II</v>
      </c>
      <c r="AL1906" s="5" t="str">
        <f t="shared" si="536"/>
        <v>5UTARA</v>
      </c>
      <c r="AM1906" s="5" t="str">
        <f t="shared" si="537"/>
        <v>&gt; 5UTARA12 RODA</v>
      </c>
      <c r="AN1906" s="5" t="str">
        <f t="shared" si="538"/>
        <v>ahmad supawiBMJ II&gt; 5UTARA12 RODA</v>
      </c>
      <c r="AO1906" s="5" t="str">
        <f t="shared" si="539"/>
        <v>ahmad supawi&gt; 5UTARA12 RODA</v>
      </c>
      <c r="AP1906" s="5" t="str">
        <f t="shared" si="540"/>
        <v>44194DAY</v>
      </c>
    </row>
    <row r="1907" spans="1:42" x14ac:dyDescent="0.3">
      <c r="A1907" s="33">
        <v>1</v>
      </c>
      <c r="B1907" s="33"/>
      <c r="C1907" s="70">
        <v>44194</v>
      </c>
      <c r="D1907" s="71" t="s">
        <v>19</v>
      </c>
      <c r="E1907" s="70">
        <v>44194</v>
      </c>
      <c r="F1907" s="71">
        <v>5158786</v>
      </c>
      <c r="G1907" s="33" t="s">
        <v>20</v>
      </c>
      <c r="H1907" s="33" t="s">
        <v>21</v>
      </c>
      <c r="I1907" s="33" t="s">
        <v>45</v>
      </c>
      <c r="J1907" s="33" t="s">
        <v>46</v>
      </c>
      <c r="K1907" s="63" t="s">
        <v>126</v>
      </c>
      <c r="L1907" s="32" t="str">
        <f t="shared" si="541"/>
        <v>CGE370</v>
      </c>
      <c r="M1907" s="32" t="str">
        <f t="shared" si="542"/>
        <v>BMJ II</v>
      </c>
      <c r="N1907" s="32" t="str">
        <f t="shared" si="543"/>
        <v>12 RODA</v>
      </c>
      <c r="O1907" s="146">
        <v>0.70321759259259264</v>
      </c>
      <c r="P1907" s="65">
        <v>0.70321759259259264</v>
      </c>
      <c r="Q1907" s="65"/>
      <c r="R1907" s="66">
        <v>6</v>
      </c>
      <c r="S1907" s="66">
        <v>45060</v>
      </c>
      <c r="T1907" s="66">
        <v>17200</v>
      </c>
      <c r="U1907" s="67">
        <f t="shared" si="535"/>
        <v>27.86</v>
      </c>
      <c r="V1907" s="66">
        <f t="shared" si="526"/>
        <v>564917.22</v>
      </c>
      <c r="W1907" s="66" t="str">
        <f t="shared" si="527"/>
        <v>&gt; 6</v>
      </c>
      <c r="X1907" s="66">
        <f>A1907+SUMIFS(Presensi!F:F,Presensi!E:E,'Entry Data'!AP1907)</f>
        <v>1</v>
      </c>
      <c r="Y1907" s="66">
        <f>IFERROR(INDEX('Retasi Pricing'!F:F,MATCH('Entry Data'!AM1907,'Retasi Pricing'!E:E,0))*X1907,"")</f>
        <v>34450</v>
      </c>
      <c r="Z1907" s="62" t="s">
        <v>26</v>
      </c>
      <c r="AA1907" s="62" t="s">
        <v>27</v>
      </c>
      <c r="AB1907" s="32"/>
      <c r="AC1907" s="32" t="s">
        <v>209</v>
      </c>
      <c r="AD1907" s="32" t="str">
        <f t="shared" si="528"/>
        <v/>
      </c>
      <c r="AF1907" s="5" t="str">
        <f t="shared" si="529"/>
        <v>ahmad supawi44194</v>
      </c>
      <c r="AG1907" s="5" t="str">
        <f t="shared" si="530"/>
        <v>BMJ 04244194UTARADAY</v>
      </c>
      <c r="AH1907" s="5" t="str">
        <f t="shared" si="531"/>
        <v>ahmad supawi44194UTARADAY</v>
      </c>
      <c r="AI1907" s="5" t="str">
        <f t="shared" si="532"/>
        <v>BMJ 04244194DAY</v>
      </c>
      <c r="AJ1907" s="5" t="str">
        <f t="shared" si="533"/>
        <v>ahmad supawi44194DAY</v>
      </c>
      <c r="AK1907" s="5" t="str">
        <f t="shared" si="534"/>
        <v>ahmad supawiBMJ II</v>
      </c>
      <c r="AL1907" s="5" t="str">
        <f t="shared" si="536"/>
        <v>6UTARA</v>
      </c>
      <c r="AM1907" s="5" t="str">
        <f t="shared" si="537"/>
        <v>&gt; 6UTARA12 RODA</v>
      </c>
      <c r="AN1907" s="5" t="str">
        <f t="shared" si="538"/>
        <v>ahmad supawiBMJ II&gt; 6UTARA12 RODA</v>
      </c>
      <c r="AO1907" s="5" t="str">
        <f t="shared" si="539"/>
        <v>ahmad supawi&gt; 6UTARA12 RODA</v>
      </c>
      <c r="AP1907" s="5" t="str">
        <f t="shared" si="540"/>
        <v>44194DAY</v>
      </c>
    </row>
    <row r="1908" spans="1:42" x14ac:dyDescent="0.3">
      <c r="A1908" s="33">
        <v>1</v>
      </c>
      <c r="B1908" s="33"/>
      <c r="C1908" s="70">
        <v>44194</v>
      </c>
      <c r="D1908" s="71" t="s">
        <v>19</v>
      </c>
      <c r="E1908" s="70">
        <v>44194</v>
      </c>
      <c r="F1908" s="71">
        <v>5158840</v>
      </c>
      <c r="G1908" s="33" t="s">
        <v>20</v>
      </c>
      <c r="H1908" s="33" t="s">
        <v>21</v>
      </c>
      <c r="I1908" s="33" t="s">
        <v>22</v>
      </c>
      <c r="J1908" s="33" t="s">
        <v>23</v>
      </c>
      <c r="K1908" s="63" t="s">
        <v>126</v>
      </c>
      <c r="L1908" s="32" t="str">
        <f t="shared" si="541"/>
        <v>CGE370</v>
      </c>
      <c r="M1908" s="32" t="str">
        <f t="shared" si="542"/>
        <v>BMJ II</v>
      </c>
      <c r="N1908" s="32" t="str">
        <f t="shared" si="543"/>
        <v>12 RODA</v>
      </c>
      <c r="O1908" s="146">
        <v>0.75694444444444453</v>
      </c>
      <c r="P1908" s="65">
        <v>0.75694444444444453</v>
      </c>
      <c r="Q1908" s="65"/>
      <c r="R1908" s="66">
        <v>7</v>
      </c>
      <c r="S1908" s="66">
        <v>46760</v>
      </c>
      <c r="T1908" s="66">
        <v>17200</v>
      </c>
      <c r="U1908" s="67">
        <f t="shared" si="535"/>
        <v>29.56</v>
      </c>
      <c r="V1908" s="66">
        <f t="shared" si="526"/>
        <v>599388.11999999988</v>
      </c>
      <c r="W1908" s="66" t="str">
        <f t="shared" si="527"/>
        <v>7 &gt;</v>
      </c>
      <c r="X1908" s="66">
        <f>A1908+SUMIFS(Presensi!F:F,Presensi!E:E,'Entry Data'!AP1908)</f>
        <v>1</v>
      </c>
      <c r="Y1908" s="66">
        <f>IFERROR(INDEX('Retasi Pricing'!F:F,MATCH('Entry Data'!AM1908,'Retasi Pricing'!E:E,0))*X1908,"")</f>
        <v>42000</v>
      </c>
      <c r="Z1908" s="62" t="s">
        <v>26</v>
      </c>
      <c r="AA1908" s="62" t="s">
        <v>27</v>
      </c>
      <c r="AB1908" s="32"/>
      <c r="AC1908" s="32" t="s">
        <v>209</v>
      </c>
      <c r="AD1908" s="32" t="str">
        <f t="shared" si="528"/>
        <v/>
      </c>
      <c r="AF1908" s="5" t="str">
        <f t="shared" si="529"/>
        <v>ahmad supawi44194</v>
      </c>
      <c r="AG1908" s="5" t="str">
        <f t="shared" si="530"/>
        <v>BMJ 04244194UTARADAY</v>
      </c>
      <c r="AH1908" s="5" t="str">
        <f t="shared" si="531"/>
        <v>ahmad supawi44194UTARADAY</v>
      </c>
      <c r="AI1908" s="5" t="str">
        <f t="shared" si="532"/>
        <v>BMJ 04244194DAY</v>
      </c>
      <c r="AJ1908" s="5" t="str">
        <f t="shared" si="533"/>
        <v>ahmad supawi44194DAY</v>
      </c>
      <c r="AK1908" s="5" t="str">
        <f t="shared" si="534"/>
        <v>ahmad supawiBMJ II</v>
      </c>
      <c r="AL1908" s="5" t="str">
        <f t="shared" si="536"/>
        <v>7UTARA</v>
      </c>
      <c r="AM1908" s="5" t="str">
        <f t="shared" si="537"/>
        <v>7 &gt;UTARA12 RODA</v>
      </c>
      <c r="AN1908" s="5" t="str">
        <f t="shared" si="538"/>
        <v>ahmad supawiBMJ II7 &gt;UTARA12 RODA</v>
      </c>
      <c r="AO1908" s="5" t="str">
        <f t="shared" si="539"/>
        <v>ahmad supawi7 &gt;UTARA12 RODA</v>
      </c>
      <c r="AP1908" s="5" t="str">
        <f t="shared" si="540"/>
        <v>44194DAY</v>
      </c>
    </row>
    <row r="1909" spans="1:42" x14ac:dyDescent="0.3">
      <c r="A1909" s="33">
        <v>1</v>
      </c>
      <c r="B1909" s="33"/>
      <c r="C1909" s="70">
        <v>44194</v>
      </c>
      <c r="D1909" s="71" t="s">
        <v>19</v>
      </c>
      <c r="E1909" s="70">
        <v>44194</v>
      </c>
      <c r="F1909" s="71">
        <v>5158612</v>
      </c>
      <c r="G1909" s="33" t="s">
        <v>20</v>
      </c>
      <c r="H1909" s="33" t="s">
        <v>21</v>
      </c>
      <c r="I1909" s="33" t="s">
        <v>45</v>
      </c>
      <c r="J1909" s="33" t="s">
        <v>46</v>
      </c>
      <c r="K1909" s="63" t="s">
        <v>33</v>
      </c>
      <c r="L1909" s="32" t="str">
        <f t="shared" si="541"/>
        <v>CGE370</v>
      </c>
      <c r="M1909" s="32" t="str">
        <f t="shared" si="542"/>
        <v>BMJ II</v>
      </c>
      <c r="N1909" s="32" t="str">
        <f t="shared" si="543"/>
        <v>12 RODA</v>
      </c>
      <c r="O1909" s="146">
        <v>0.57084490740740745</v>
      </c>
      <c r="P1909" s="65">
        <v>0.57084490740740745</v>
      </c>
      <c r="Q1909" s="65"/>
      <c r="R1909" s="66">
        <v>2</v>
      </c>
      <c r="S1909" s="66">
        <v>46220</v>
      </c>
      <c r="T1909" s="66">
        <v>17120</v>
      </c>
      <c r="U1909" s="67">
        <f t="shared" si="535"/>
        <v>29.1</v>
      </c>
      <c r="V1909" s="66">
        <f t="shared" si="526"/>
        <v>590060.70000000007</v>
      </c>
      <c r="W1909" s="66" t="str">
        <f t="shared" si="527"/>
        <v>1 &gt; 4</v>
      </c>
      <c r="X1909" s="66">
        <f>A1909+SUMIFS(Presensi!F:F,Presensi!E:E,'Entry Data'!AP1909)</f>
        <v>1</v>
      </c>
      <c r="Y1909" s="66">
        <f>IFERROR(INDEX('Retasi Pricing'!F:F,MATCH('Entry Data'!AM1909,'Retasi Pricing'!E:E,0))*X1909,"")</f>
        <v>27500</v>
      </c>
      <c r="Z1909" s="62" t="s">
        <v>26</v>
      </c>
      <c r="AA1909" s="62" t="s">
        <v>27</v>
      </c>
      <c r="AB1909" s="32"/>
      <c r="AC1909" s="32" t="s">
        <v>211</v>
      </c>
      <c r="AD1909" s="32" t="str">
        <f t="shared" si="528"/>
        <v/>
      </c>
      <c r="AF1909" s="5" t="str">
        <f t="shared" si="529"/>
        <v>yudianto44194</v>
      </c>
      <c r="AG1909" s="5" t="str">
        <f t="shared" si="530"/>
        <v>BMJ 04344194UTARADAY</v>
      </c>
      <c r="AH1909" s="5" t="str">
        <f t="shared" si="531"/>
        <v>yudianto44194UTARADAY</v>
      </c>
      <c r="AI1909" s="5" t="str">
        <f t="shared" si="532"/>
        <v>BMJ 04344194DAY</v>
      </c>
      <c r="AJ1909" s="5" t="str">
        <f t="shared" si="533"/>
        <v>yudianto44194DAY</v>
      </c>
      <c r="AK1909" s="5" t="str">
        <f t="shared" si="534"/>
        <v>yudiantoBMJ II</v>
      </c>
      <c r="AL1909" s="5" t="str">
        <f t="shared" si="536"/>
        <v>2UTARA</v>
      </c>
      <c r="AM1909" s="5" t="str">
        <f t="shared" si="537"/>
        <v>1 &gt; 4UTARA12 RODA</v>
      </c>
      <c r="AN1909" s="5" t="str">
        <f t="shared" si="538"/>
        <v>yudiantoBMJ II1 &gt; 4UTARA12 RODA</v>
      </c>
      <c r="AO1909" s="5" t="str">
        <f t="shared" si="539"/>
        <v>yudianto1 &gt; 4UTARA12 RODA</v>
      </c>
      <c r="AP1909" s="5" t="str">
        <f t="shared" si="540"/>
        <v>44194DAY</v>
      </c>
    </row>
    <row r="1910" spans="1:42" x14ac:dyDescent="0.3">
      <c r="A1910" s="33">
        <v>1</v>
      </c>
      <c r="B1910" s="33"/>
      <c r="C1910" s="70">
        <v>44194</v>
      </c>
      <c r="D1910" s="71" t="s">
        <v>19</v>
      </c>
      <c r="E1910" s="70">
        <v>44194</v>
      </c>
      <c r="F1910" s="71">
        <v>5158680</v>
      </c>
      <c r="G1910" s="33" t="s">
        <v>20</v>
      </c>
      <c r="H1910" s="33" t="s">
        <v>50</v>
      </c>
      <c r="I1910" s="33" t="s">
        <v>22</v>
      </c>
      <c r="J1910" s="33" t="s">
        <v>52</v>
      </c>
      <c r="K1910" s="63" t="s">
        <v>33</v>
      </c>
      <c r="L1910" s="32" t="str">
        <f t="shared" si="541"/>
        <v>CGE370</v>
      </c>
      <c r="M1910" s="32" t="str">
        <f t="shared" si="542"/>
        <v>BMJ II</v>
      </c>
      <c r="N1910" s="32" t="str">
        <f t="shared" si="543"/>
        <v>12 RODA</v>
      </c>
      <c r="O1910" s="146">
        <v>0.62571759259259252</v>
      </c>
      <c r="P1910" s="65">
        <v>0.62571759259259252</v>
      </c>
      <c r="Q1910" s="65"/>
      <c r="R1910" s="66">
        <v>3</v>
      </c>
      <c r="S1910" s="66">
        <v>47780</v>
      </c>
      <c r="T1910" s="66">
        <v>17120</v>
      </c>
      <c r="U1910" s="67">
        <f t="shared" si="535"/>
        <v>30.66</v>
      </c>
      <c r="V1910" s="66">
        <f t="shared" si="526"/>
        <v>621692.81999999995</v>
      </c>
      <c r="W1910" s="66" t="str">
        <f t="shared" si="527"/>
        <v>1 &gt; 4</v>
      </c>
      <c r="X1910" s="66">
        <f>A1910+SUMIFS(Presensi!F:F,Presensi!E:E,'Entry Data'!AP1910)</f>
        <v>1</v>
      </c>
      <c r="Y1910" s="66">
        <f>IFERROR(INDEX('Retasi Pricing'!F:F,MATCH('Entry Data'!AM1910,'Retasi Pricing'!E:E,0))*X1910,"")</f>
        <v>27500</v>
      </c>
      <c r="Z1910" s="62" t="s">
        <v>26</v>
      </c>
      <c r="AA1910" s="62" t="s">
        <v>27</v>
      </c>
      <c r="AB1910" s="32"/>
      <c r="AC1910" s="32" t="s">
        <v>211</v>
      </c>
      <c r="AD1910" s="32" t="str">
        <f t="shared" si="528"/>
        <v/>
      </c>
      <c r="AF1910" s="5" t="str">
        <f t="shared" si="529"/>
        <v>yudianto44194</v>
      </c>
      <c r="AG1910" s="5" t="str">
        <f t="shared" si="530"/>
        <v>BMJ 04344194UTARADAY</v>
      </c>
      <c r="AH1910" s="5" t="str">
        <f t="shared" si="531"/>
        <v>yudianto44194UTARADAY</v>
      </c>
      <c r="AI1910" s="5" t="str">
        <f t="shared" si="532"/>
        <v>BMJ 04344194DAY</v>
      </c>
      <c r="AJ1910" s="5" t="str">
        <f t="shared" si="533"/>
        <v>yudianto44194DAY</v>
      </c>
      <c r="AK1910" s="5" t="str">
        <f t="shared" si="534"/>
        <v>yudiantoBMJ II</v>
      </c>
      <c r="AL1910" s="5" t="str">
        <f t="shared" si="536"/>
        <v>3UTARA</v>
      </c>
      <c r="AM1910" s="5" t="str">
        <f t="shared" si="537"/>
        <v>1 &gt; 4UTARA12 RODA</v>
      </c>
      <c r="AN1910" s="5" t="str">
        <f t="shared" si="538"/>
        <v>yudiantoBMJ II1 &gt; 4UTARA12 RODA</v>
      </c>
      <c r="AO1910" s="5" t="str">
        <f t="shared" si="539"/>
        <v>yudianto1 &gt; 4UTARA12 RODA</v>
      </c>
      <c r="AP1910" s="5" t="str">
        <f t="shared" si="540"/>
        <v>44194DAY</v>
      </c>
    </row>
    <row r="1911" spans="1:42" x14ac:dyDescent="0.3">
      <c r="A1911" s="33">
        <v>1</v>
      </c>
      <c r="B1911" s="33"/>
      <c r="C1911" s="70">
        <v>44194</v>
      </c>
      <c r="D1911" s="71" t="s">
        <v>19</v>
      </c>
      <c r="E1911" s="70">
        <v>44194</v>
      </c>
      <c r="F1911" s="71">
        <v>5158758</v>
      </c>
      <c r="G1911" s="33" t="s">
        <v>20</v>
      </c>
      <c r="H1911" s="33" t="s">
        <v>21</v>
      </c>
      <c r="I1911" s="33" t="s">
        <v>45</v>
      </c>
      <c r="J1911" s="33" t="s">
        <v>46</v>
      </c>
      <c r="K1911" s="63" t="s">
        <v>33</v>
      </c>
      <c r="L1911" s="32" t="str">
        <f t="shared" si="541"/>
        <v>CGE370</v>
      </c>
      <c r="M1911" s="32" t="str">
        <f t="shared" si="542"/>
        <v>BMJ II</v>
      </c>
      <c r="N1911" s="32" t="str">
        <f t="shared" si="543"/>
        <v>12 RODA</v>
      </c>
      <c r="O1911" s="146">
        <v>0.68444444444444441</v>
      </c>
      <c r="P1911" s="65">
        <v>0.68444444444444441</v>
      </c>
      <c r="Q1911" s="65"/>
      <c r="R1911" s="66">
        <v>4</v>
      </c>
      <c r="S1911" s="66">
        <v>46900</v>
      </c>
      <c r="T1911" s="66">
        <v>17120</v>
      </c>
      <c r="U1911" s="67">
        <f t="shared" si="535"/>
        <v>29.78</v>
      </c>
      <c r="V1911" s="66">
        <f t="shared" si="526"/>
        <v>603849.06000000006</v>
      </c>
      <c r="W1911" s="66" t="str">
        <f t="shared" si="527"/>
        <v>1 &gt; 4</v>
      </c>
      <c r="X1911" s="66">
        <f>A1911+SUMIFS(Presensi!F:F,Presensi!E:E,'Entry Data'!AP1911)</f>
        <v>1</v>
      </c>
      <c r="Y1911" s="66">
        <f>IFERROR(INDEX('Retasi Pricing'!F:F,MATCH('Entry Data'!AM1911,'Retasi Pricing'!E:E,0))*X1911,"")</f>
        <v>27500</v>
      </c>
      <c r="Z1911" s="62" t="s">
        <v>26</v>
      </c>
      <c r="AA1911" s="62" t="s">
        <v>27</v>
      </c>
      <c r="AB1911" s="32"/>
      <c r="AC1911" s="32" t="s">
        <v>211</v>
      </c>
      <c r="AD1911" s="32" t="str">
        <f t="shared" si="528"/>
        <v/>
      </c>
      <c r="AF1911" s="5" t="str">
        <f t="shared" si="529"/>
        <v>yudianto44194</v>
      </c>
      <c r="AG1911" s="5" t="str">
        <f t="shared" si="530"/>
        <v>BMJ 04344194UTARADAY</v>
      </c>
      <c r="AH1911" s="5" t="str">
        <f t="shared" si="531"/>
        <v>yudianto44194UTARADAY</v>
      </c>
      <c r="AI1911" s="5" t="str">
        <f t="shared" si="532"/>
        <v>BMJ 04344194DAY</v>
      </c>
      <c r="AJ1911" s="5" t="str">
        <f t="shared" si="533"/>
        <v>yudianto44194DAY</v>
      </c>
      <c r="AK1911" s="5" t="str">
        <f t="shared" si="534"/>
        <v>yudiantoBMJ II</v>
      </c>
      <c r="AL1911" s="5" t="str">
        <f t="shared" si="536"/>
        <v>4UTARA</v>
      </c>
      <c r="AM1911" s="5" t="str">
        <f t="shared" si="537"/>
        <v>1 &gt; 4UTARA12 RODA</v>
      </c>
      <c r="AN1911" s="5" t="str">
        <f t="shared" si="538"/>
        <v>yudiantoBMJ II1 &gt; 4UTARA12 RODA</v>
      </c>
      <c r="AO1911" s="5" t="str">
        <f t="shared" si="539"/>
        <v>yudianto1 &gt; 4UTARA12 RODA</v>
      </c>
      <c r="AP1911" s="5" t="str">
        <f t="shared" si="540"/>
        <v>44194DAY</v>
      </c>
    </row>
    <row r="1912" spans="1:42" x14ac:dyDescent="0.3">
      <c r="A1912" s="33">
        <v>1</v>
      </c>
      <c r="B1912" s="33"/>
      <c r="C1912" s="70">
        <v>44194</v>
      </c>
      <c r="D1912" s="71" t="s">
        <v>19</v>
      </c>
      <c r="E1912" s="70">
        <v>44194</v>
      </c>
      <c r="F1912" s="71">
        <v>5158841</v>
      </c>
      <c r="G1912" s="33" t="s">
        <v>20</v>
      </c>
      <c r="H1912" s="33" t="s">
        <v>50</v>
      </c>
      <c r="I1912" s="33" t="s">
        <v>22</v>
      </c>
      <c r="J1912" s="33" t="s">
        <v>52</v>
      </c>
      <c r="K1912" s="63" t="s">
        <v>33</v>
      </c>
      <c r="L1912" s="32" t="str">
        <f t="shared" si="541"/>
        <v>CGE370</v>
      </c>
      <c r="M1912" s="32" t="str">
        <f t="shared" si="542"/>
        <v>BMJ II</v>
      </c>
      <c r="N1912" s="32" t="str">
        <f t="shared" si="543"/>
        <v>12 RODA</v>
      </c>
      <c r="O1912" s="146">
        <v>0.75862268518518527</v>
      </c>
      <c r="P1912" s="65">
        <v>0.75862268518518527</v>
      </c>
      <c r="Q1912" s="65"/>
      <c r="R1912" s="66">
        <v>5</v>
      </c>
      <c r="S1912" s="66">
        <v>46940</v>
      </c>
      <c r="T1912" s="66">
        <v>17120</v>
      </c>
      <c r="U1912" s="67">
        <f t="shared" si="535"/>
        <v>29.82</v>
      </c>
      <c r="V1912" s="66">
        <f t="shared" si="526"/>
        <v>604660.14</v>
      </c>
      <c r="W1912" s="66" t="str">
        <f t="shared" si="527"/>
        <v>&gt; 5</v>
      </c>
      <c r="X1912" s="66">
        <f>A1912+SUMIFS(Presensi!F:F,Presensi!E:E,'Entry Data'!AP1912)</f>
        <v>1</v>
      </c>
      <c r="Y1912" s="66">
        <f>IFERROR(INDEX('Retasi Pricing'!F:F,MATCH('Entry Data'!AM1912,'Retasi Pricing'!E:E,0))*X1912,"")</f>
        <v>31200</v>
      </c>
      <c r="Z1912" s="62" t="s">
        <v>26</v>
      </c>
      <c r="AA1912" s="62" t="s">
        <v>27</v>
      </c>
      <c r="AB1912" s="32"/>
      <c r="AC1912" s="32" t="s">
        <v>211</v>
      </c>
      <c r="AD1912" s="32" t="str">
        <f t="shared" si="528"/>
        <v/>
      </c>
      <c r="AF1912" s="5" t="str">
        <f t="shared" si="529"/>
        <v>yudianto44194</v>
      </c>
      <c r="AG1912" s="5" t="str">
        <f t="shared" si="530"/>
        <v>BMJ 04344194UTARADAY</v>
      </c>
      <c r="AH1912" s="5" t="str">
        <f t="shared" si="531"/>
        <v>yudianto44194UTARADAY</v>
      </c>
      <c r="AI1912" s="5" t="str">
        <f t="shared" si="532"/>
        <v>BMJ 04344194DAY</v>
      </c>
      <c r="AJ1912" s="5" t="str">
        <f t="shared" si="533"/>
        <v>yudianto44194DAY</v>
      </c>
      <c r="AK1912" s="5" t="str">
        <f t="shared" si="534"/>
        <v>yudiantoBMJ II</v>
      </c>
      <c r="AL1912" s="5" t="str">
        <f t="shared" si="536"/>
        <v>5UTARA</v>
      </c>
      <c r="AM1912" s="5" t="str">
        <f t="shared" si="537"/>
        <v>&gt; 5UTARA12 RODA</v>
      </c>
      <c r="AN1912" s="5" t="str">
        <f t="shared" si="538"/>
        <v>yudiantoBMJ II&gt; 5UTARA12 RODA</v>
      </c>
      <c r="AO1912" s="5" t="str">
        <f t="shared" si="539"/>
        <v>yudianto&gt; 5UTARA12 RODA</v>
      </c>
      <c r="AP1912" s="5" t="str">
        <f t="shared" si="540"/>
        <v>44194DAY</v>
      </c>
    </row>
    <row r="1913" spans="1:42" x14ac:dyDescent="0.3">
      <c r="A1913" s="33">
        <v>1</v>
      </c>
      <c r="B1913" s="33"/>
      <c r="C1913" s="70">
        <v>44194</v>
      </c>
      <c r="D1913" s="71" t="s">
        <v>19</v>
      </c>
      <c r="E1913" s="70">
        <v>44194</v>
      </c>
      <c r="F1913" s="71">
        <v>5158387</v>
      </c>
      <c r="G1913" s="33" t="s">
        <v>20</v>
      </c>
      <c r="H1913" s="33" t="s">
        <v>21</v>
      </c>
      <c r="I1913" s="33" t="s">
        <v>45</v>
      </c>
      <c r="J1913" s="33" t="s">
        <v>46</v>
      </c>
      <c r="K1913" s="63" t="s">
        <v>107</v>
      </c>
      <c r="L1913" s="32" t="str">
        <f t="shared" si="541"/>
        <v>CGE370</v>
      </c>
      <c r="M1913" s="32" t="str">
        <f t="shared" si="542"/>
        <v>BMJ II</v>
      </c>
      <c r="N1913" s="32" t="str">
        <f t="shared" si="543"/>
        <v>12 RODA</v>
      </c>
      <c r="O1913" s="146">
        <v>0.38642361111111106</v>
      </c>
      <c r="P1913" s="65">
        <v>0.38642361111111106</v>
      </c>
      <c r="Q1913" s="65"/>
      <c r="R1913" s="66">
        <v>1</v>
      </c>
      <c r="S1913" s="66">
        <v>45360</v>
      </c>
      <c r="T1913" s="66">
        <v>16860</v>
      </c>
      <c r="U1913" s="67">
        <f t="shared" si="535"/>
        <v>28.5</v>
      </c>
      <c r="V1913" s="66">
        <f t="shared" si="526"/>
        <v>577894.5</v>
      </c>
      <c r="W1913" s="66" t="str">
        <f t="shared" si="527"/>
        <v>1 &gt; 4</v>
      </c>
      <c r="X1913" s="66">
        <f>A1913+SUMIFS(Presensi!F:F,Presensi!E:E,'Entry Data'!AP1913)</f>
        <v>1</v>
      </c>
      <c r="Y1913" s="66">
        <f>IFERROR(INDEX('Retasi Pricing'!F:F,MATCH('Entry Data'!AM1913,'Retasi Pricing'!E:E,0))*X1913,"")</f>
        <v>27500</v>
      </c>
      <c r="Z1913" s="62" t="s">
        <v>26</v>
      </c>
      <c r="AA1913" s="62" t="s">
        <v>27</v>
      </c>
      <c r="AB1913" s="32"/>
      <c r="AC1913" s="32" t="s">
        <v>198</v>
      </c>
      <c r="AD1913" s="32" t="str">
        <f t="shared" si="528"/>
        <v/>
      </c>
      <c r="AF1913" s="5" t="str">
        <f t="shared" si="529"/>
        <v>mustamin44194</v>
      </c>
      <c r="AG1913" s="5" t="str">
        <f t="shared" si="530"/>
        <v>BMJ 04444194UTARADAY</v>
      </c>
      <c r="AH1913" s="5" t="str">
        <f t="shared" si="531"/>
        <v>mustamin44194UTARADAY</v>
      </c>
      <c r="AI1913" s="5" t="str">
        <f t="shared" si="532"/>
        <v>BMJ 04444194DAY</v>
      </c>
      <c r="AJ1913" s="5" t="str">
        <f t="shared" si="533"/>
        <v>mustamin44194DAY</v>
      </c>
      <c r="AK1913" s="5" t="str">
        <f t="shared" si="534"/>
        <v>mustaminBMJ II</v>
      </c>
      <c r="AL1913" s="5" t="str">
        <f t="shared" si="536"/>
        <v>1UTARA</v>
      </c>
      <c r="AM1913" s="5" t="str">
        <f t="shared" si="537"/>
        <v>1 &gt; 4UTARA12 RODA</v>
      </c>
      <c r="AN1913" s="5" t="str">
        <f t="shared" si="538"/>
        <v>mustaminBMJ II1 &gt; 4UTARA12 RODA</v>
      </c>
      <c r="AO1913" s="5" t="str">
        <f t="shared" si="539"/>
        <v>mustamin1 &gt; 4UTARA12 RODA</v>
      </c>
      <c r="AP1913" s="5" t="str">
        <f t="shared" si="540"/>
        <v>44194DAY</v>
      </c>
    </row>
    <row r="1914" spans="1:42" x14ac:dyDescent="0.3">
      <c r="A1914" s="33">
        <v>1</v>
      </c>
      <c r="B1914" s="33"/>
      <c r="C1914" s="70">
        <v>44194</v>
      </c>
      <c r="D1914" s="71" t="s">
        <v>19</v>
      </c>
      <c r="E1914" s="70">
        <v>44194</v>
      </c>
      <c r="F1914" s="71">
        <v>5158469</v>
      </c>
      <c r="G1914" s="33" t="s">
        <v>20</v>
      </c>
      <c r="H1914" s="33" t="s">
        <v>21</v>
      </c>
      <c r="I1914" s="33" t="s">
        <v>45</v>
      </c>
      <c r="J1914" s="33" t="s">
        <v>46</v>
      </c>
      <c r="K1914" s="63" t="s">
        <v>107</v>
      </c>
      <c r="L1914" s="32" t="str">
        <f t="shared" si="541"/>
        <v>CGE370</v>
      </c>
      <c r="M1914" s="32" t="str">
        <f t="shared" si="542"/>
        <v>BMJ II</v>
      </c>
      <c r="N1914" s="32" t="str">
        <f t="shared" si="543"/>
        <v>12 RODA</v>
      </c>
      <c r="O1914" s="146">
        <v>0.45319444444444446</v>
      </c>
      <c r="P1914" s="65">
        <v>0.45319444444444446</v>
      </c>
      <c r="Q1914" s="65"/>
      <c r="R1914" s="66">
        <v>2</v>
      </c>
      <c r="S1914" s="66">
        <v>48720</v>
      </c>
      <c r="T1914" s="66">
        <v>16860</v>
      </c>
      <c r="U1914" s="67">
        <f t="shared" si="535"/>
        <v>31.86</v>
      </c>
      <c r="V1914" s="66">
        <f t="shared" si="526"/>
        <v>646025.22</v>
      </c>
      <c r="W1914" s="66" t="str">
        <f t="shared" si="527"/>
        <v>1 &gt; 4</v>
      </c>
      <c r="X1914" s="66">
        <f>A1914+SUMIFS(Presensi!F:F,Presensi!E:E,'Entry Data'!AP1914)</f>
        <v>1</v>
      </c>
      <c r="Y1914" s="66">
        <f>IFERROR(INDEX('Retasi Pricing'!F:F,MATCH('Entry Data'!AM1914,'Retasi Pricing'!E:E,0))*X1914,"")</f>
        <v>27500</v>
      </c>
      <c r="Z1914" s="62" t="s">
        <v>26</v>
      </c>
      <c r="AA1914" s="62" t="s">
        <v>27</v>
      </c>
      <c r="AB1914" s="32"/>
      <c r="AC1914" s="32" t="s">
        <v>198</v>
      </c>
      <c r="AD1914" s="32" t="str">
        <f t="shared" si="528"/>
        <v/>
      </c>
      <c r="AF1914" s="5" t="str">
        <f t="shared" si="529"/>
        <v>mustamin44194</v>
      </c>
      <c r="AG1914" s="5" t="str">
        <f t="shared" si="530"/>
        <v>BMJ 04444194UTARADAY</v>
      </c>
      <c r="AH1914" s="5" t="str">
        <f t="shared" si="531"/>
        <v>mustamin44194UTARADAY</v>
      </c>
      <c r="AI1914" s="5" t="str">
        <f t="shared" si="532"/>
        <v>BMJ 04444194DAY</v>
      </c>
      <c r="AJ1914" s="5" t="str">
        <f t="shared" si="533"/>
        <v>mustamin44194DAY</v>
      </c>
      <c r="AK1914" s="5" t="str">
        <f t="shared" si="534"/>
        <v>mustaminBMJ II</v>
      </c>
      <c r="AL1914" s="5" t="str">
        <f t="shared" si="536"/>
        <v>2UTARA</v>
      </c>
      <c r="AM1914" s="5" t="str">
        <f t="shared" si="537"/>
        <v>1 &gt; 4UTARA12 RODA</v>
      </c>
      <c r="AN1914" s="5" t="str">
        <f t="shared" si="538"/>
        <v>mustaminBMJ II1 &gt; 4UTARA12 RODA</v>
      </c>
      <c r="AO1914" s="5" t="str">
        <f t="shared" si="539"/>
        <v>mustamin1 &gt; 4UTARA12 RODA</v>
      </c>
      <c r="AP1914" s="5" t="str">
        <f t="shared" si="540"/>
        <v>44194DAY</v>
      </c>
    </row>
    <row r="1915" spans="1:42" x14ac:dyDescent="0.3">
      <c r="A1915" s="33">
        <v>1</v>
      </c>
      <c r="B1915" s="33"/>
      <c r="C1915" s="70">
        <v>44194</v>
      </c>
      <c r="D1915" s="71" t="s">
        <v>19</v>
      </c>
      <c r="E1915" s="70">
        <v>44194</v>
      </c>
      <c r="F1915" s="71">
        <v>5158584</v>
      </c>
      <c r="G1915" s="33" t="s">
        <v>20</v>
      </c>
      <c r="H1915" s="33" t="s">
        <v>21</v>
      </c>
      <c r="I1915" s="33" t="s">
        <v>45</v>
      </c>
      <c r="J1915" s="33" t="s">
        <v>46</v>
      </c>
      <c r="K1915" s="63" t="s">
        <v>107</v>
      </c>
      <c r="L1915" s="32" t="str">
        <f t="shared" si="541"/>
        <v>CGE370</v>
      </c>
      <c r="M1915" s="32" t="str">
        <f t="shared" si="542"/>
        <v>BMJ II</v>
      </c>
      <c r="N1915" s="32" t="str">
        <f t="shared" si="543"/>
        <v>12 RODA</v>
      </c>
      <c r="O1915" s="146">
        <v>0.54828703703703707</v>
      </c>
      <c r="P1915" s="65">
        <v>0.54828703703703707</v>
      </c>
      <c r="Q1915" s="65"/>
      <c r="R1915" s="66">
        <v>3</v>
      </c>
      <c r="S1915" s="66">
        <v>46580</v>
      </c>
      <c r="T1915" s="66">
        <v>16860</v>
      </c>
      <c r="U1915" s="67">
        <f t="shared" si="535"/>
        <v>29.72</v>
      </c>
      <c r="V1915" s="66">
        <f t="shared" si="526"/>
        <v>602632.43999999994</v>
      </c>
      <c r="W1915" s="66" t="str">
        <f t="shared" si="527"/>
        <v>1 &gt; 4</v>
      </c>
      <c r="X1915" s="66">
        <f>A1915+SUMIFS(Presensi!F:F,Presensi!E:E,'Entry Data'!AP1915)</f>
        <v>1</v>
      </c>
      <c r="Y1915" s="66">
        <f>IFERROR(INDEX('Retasi Pricing'!F:F,MATCH('Entry Data'!AM1915,'Retasi Pricing'!E:E,0))*X1915,"")</f>
        <v>27500</v>
      </c>
      <c r="Z1915" s="62" t="s">
        <v>26</v>
      </c>
      <c r="AA1915" s="62" t="s">
        <v>27</v>
      </c>
      <c r="AB1915" s="32"/>
      <c r="AC1915" s="32" t="s">
        <v>198</v>
      </c>
      <c r="AD1915" s="32" t="str">
        <f t="shared" si="528"/>
        <v/>
      </c>
      <c r="AF1915" s="5" t="str">
        <f t="shared" si="529"/>
        <v>mustamin44194</v>
      </c>
      <c r="AG1915" s="5" t="str">
        <f t="shared" si="530"/>
        <v>BMJ 04444194UTARADAY</v>
      </c>
      <c r="AH1915" s="5" t="str">
        <f t="shared" si="531"/>
        <v>mustamin44194UTARADAY</v>
      </c>
      <c r="AI1915" s="5" t="str">
        <f t="shared" si="532"/>
        <v>BMJ 04444194DAY</v>
      </c>
      <c r="AJ1915" s="5" t="str">
        <f t="shared" si="533"/>
        <v>mustamin44194DAY</v>
      </c>
      <c r="AK1915" s="5" t="str">
        <f t="shared" si="534"/>
        <v>mustaminBMJ II</v>
      </c>
      <c r="AL1915" s="5" t="str">
        <f t="shared" si="536"/>
        <v>3UTARA</v>
      </c>
      <c r="AM1915" s="5" t="str">
        <f t="shared" si="537"/>
        <v>1 &gt; 4UTARA12 RODA</v>
      </c>
      <c r="AN1915" s="5" t="str">
        <f t="shared" si="538"/>
        <v>mustaminBMJ II1 &gt; 4UTARA12 RODA</v>
      </c>
      <c r="AO1915" s="5" t="str">
        <f t="shared" si="539"/>
        <v>mustamin1 &gt; 4UTARA12 RODA</v>
      </c>
      <c r="AP1915" s="5" t="str">
        <f t="shared" si="540"/>
        <v>44194DAY</v>
      </c>
    </row>
    <row r="1916" spans="1:42" x14ac:dyDescent="0.3">
      <c r="A1916" s="33">
        <v>1</v>
      </c>
      <c r="B1916" s="33"/>
      <c r="C1916" s="70">
        <v>44194</v>
      </c>
      <c r="D1916" s="71" t="s">
        <v>19</v>
      </c>
      <c r="E1916" s="70">
        <v>44194</v>
      </c>
      <c r="F1916" s="71">
        <v>5158661</v>
      </c>
      <c r="G1916" s="33" t="s">
        <v>20</v>
      </c>
      <c r="H1916" s="33" t="s">
        <v>21</v>
      </c>
      <c r="I1916" s="33" t="s">
        <v>45</v>
      </c>
      <c r="J1916" s="33" t="s">
        <v>46</v>
      </c>
      <c r="K1916" s="63" t="s">
        <v>107</v>
      </c>
      <c r="L1916" s="32" t="str">
        <f t="shared" si="541"/>
        <v>CGE370</v>
      </c>
      <c r="M1916" s="32" t="str">
        <f t="shared" si="542"/>
        <v>BMJ II</v>
      </c>
      <c r="N1916" s="32" t="str">
        <f t="shared" si="543"/>
        <v>12 RODA</v>
      </c>
      <c r="O1916" s="146">
        <v>0.61170138888888892</v>
      </c>
      <c r="P1916" s="65">
        <v>0.61170138888888892</v>
      </c>
      <c r="Q1916" s="65"/>
      <c r="R1916" s="66">
        <v>4</v>
      </c>
      <c r="S1916" s="66">
        <v>45880</v>
      </c>
      <c r="T1916" s="66">
        <v>16860</v>
      </c>
      <c r="U1916" s="67">
        <f t="shared" si="535"/>
        <v>29.02</v>
      </c>
      <c r="V1916" s="66">
        <f t="shared" si="526"/>
        <v>588438.54</v>
      </c>
      <c r="W1916" s="66" t="str">
        <f t="shared" si="527"/>
        <v>1 &gt; 4</v>
      </c>
      <c r="X1916" s="66">
        <f>A1916+SUMIFS(Presensi!F:F,Presensi!E:E,'Entry Data'!AP1916)</f>
        <v>1</v>
      </c>
      <c r="Y1916" s="66">
        <f>IFERROR(INDEX('Retasi Pricing'!F:F,MATCH('Entry Data'!AM1916,'Retasi Pricing'!E:E,0))*X1916,"")</f>
        <v>27500</v>
      </c>
      <c r="Z1916" s="62" t="s">
        <v>26</v>
      </c>
      <c r="AA1916" s="62" t="s">
        <v>27</v>
      </c>
      <c r="AB1916" s="32"/>
      <c r="AC1916" s="32" t="s">
        <v>198</v>
      </c>
      <c r="AD1916" s="32" t="str">
        <f t="shared" si="528"/>
        <v/>
      </c>
      <c r="AF1916" s="5" t="str">
        <f t="shared" si="529"/>
        <v>mustamin44194</v>
      </c>
      <c r="AG1916" s="5" t="str">
        <f t="shared" si="530"/>
        <v>BMJ 04444194UTARADAY</v>
      </c>
      <c r="AH1916" s="5" t="str">
        <f t="shared" si="531"/>
        <v>mustamin44194UTARADAY</v>
      </c>
      <c r="AI1916" s="5" t="str">
        <f t="shared" si="532"/>
        <v>BMJ 04444194DAY</v>
      </c>
      <c r="AJ1916" s="5" t="str">
        <f t="shared" si="533"/>
        <v>mustamin44194DAY</v>
      </c>
      <c r="AK1916" s="5" t="str">
        <f t="shared" si="534"/>
        <v>mustaminBMJ II</v>
      </c>
      <c r="AL1916" s="5" t="str">
        <f t="shared" si="536"/>
        <v>4UTARA</v>
      </c>
      <c r="AM1916" s="5" t="str">
        <f t="shared" si="537"/>
        <v>1 &gt; 4UTARA12 RODA</v>
      </c>
      <c r="AN1916" s="5" t="str">
        <f t="shared" si="538"/>
        <v>mustaminBMJ II1 &gt; 4UTARA12 RODA</v>
      </c>
      <c r="AO1916" s="5" t="str">
        <f t="shared" si="539"/>
        <v>mustamin1 &gt; 4UTARA12 RODA</v>
      </c>
      <c r="AP1916" s="5" t="str">
        <f t="shared" si="540"/>
        <v>44194DAY</v>
      </c>
    </row>
    <row r="1917" spans="1:42" x14ac:dyDescent="0.3">
      <c r="A1917" s="33">
        <v>1</v>
      </c>
      <c r="B1917" s="33"/>
      <c r="C1917" s="70">
        <v>44194</v>
      </c>
      <c r="D1917" s="71" t="s">
        <v>19</v>
      </c>
      <c r="E1917" s="70">
        <v>44194</v>
      </c>
      <c r="F1917" s="71">
        <v>5158746</v>
      </c>
      <c r="G1917" s="33" t="s">
        <v>20</v>
      </c>
      <c r="H1917" s="33" t="s">
        <v>21</v>
      </c>
      <c r="I1917" s="33" t="s">
        <v>45</v>
      </c>
      <c r="J1917" s="33" t="s">
        <v>46</v>
      </c>
      <c r="K1917" s="63" t="s">
        <v>107</v>
      </c>
      <c r="L1917" s="32" t="str">
        <f t="shared" si="541"/>
        <v>CGE370</v>
      </c>
      <c r="M1917" s="32" t="str">
        <f t="shared" si="542"/>
        <v>BMJ II</v>
      </c>
      <c r="N1917" s="32" t="str">
        <f t="shared" si="543"/>
        <v>12 RODA</v>
      </c>
      <c r="O1917" s="146">
        <v>0.67531249999999998</v>
      </c>
      <c r="P1917" s="65">
        <v>0.67531249999999998</v>
      </c>
      <c r="Q1917" s="65"/>
      <c r="R1917" s="66">
        <v>5</v>
      </c>
      <c r="S1917" s="66">
        <v>47000</v>
      </c>
      <c r="T1917" s="66">
        <v>16860</v>
      </c>
      <c r="U1917" s="67">
        <f t="shared" si="535"/>
        <v>30.14</v>
      </c>
      <c r="V1917" s="66">
        <f t="shared" si="526"/>
        <v>611148.78</v>
      </c>
      <c r="W1917" s="66" t="str">
        <f t="shared" si="527"/>
        <v>&gt; 5</v>
      </c>
      <c r="X1917" s="66">
        <f>A1917+SUMIFS(Presensi!F:F,Presensi!E:E,'Entry Data'!AP1917)</f>
        <v>1</v>
      </c>
      <c r="Y1917" s="66">
        <f>IFERROR(INDEX('Retasi Pricing'!F:F,MATCH('Entry Data'!AM1917,'Retasi Pricing'!E:E,0))*X1917,"")</f>
        <v>31200</v>
      </c>
      <c r="Z1917" s="62" t="s">
        <v>26</v>
      </c>
      <c r="AA1917" s="62" t="s">
        <v>27</v>
      </c>
      <c r="AB1917" s="32"/>
      <c r="AC1917" s="32" t="s">
        <v>198</v>
      </c>
      <c r="AD1917" s="32" t="str">
        <f t="shared" si="528"/>
        <v/>
      </c>
      <c r="AF1917" s="5" t="str">
        <f t="shared" si="529"/>
        <v>mustamin44194</v>
      </c>
      <c r="AG1917" s="5" t="str">
        <f t="shared" si="530"/>
        <v>BMJ 04444194UTARADAY</v>
      </c>
      <c r="AH1917" s="5" t="str">
        <f t="shared" si="531"/>
        <v>mustamin44194UTARADAY</v>
      </c>
      <c r="AI1917" s="5" t="str">
        <f t="shared" si="532"/>
        <v>BMJ 04444194DAY</v>
      </c>
      <c r="AJ1917" s="5" t="str">
        <f t="shared" si="533"/>
        <v>mustamin44194DAY</v>
      </c>
      <c r="AK1917" s="5" t="str">
        <f t="shared" si="534"/>
        <v>mustaminBMJ II</v>
      </c>
      <c r="AL1917" s="5" t="str">
        <f t="shared" si="536"/>
        <v>5UTARA</v>
      </c>
      <c r="AM1917" s="5" t="str">
        <f t="shared" si="537"/>
        <v>&gt; 5UTARA12 RODA</v>
      </c>
      <c r="AN1917" s="5" t="str">
        <f t="shared" si="538"/>
        <v>mustaminBMJ II&gt; 5UTARA12 RODA</v>
      </c>
      <c r="AO1917" s="5" t="str">
        <f t="shared" si="539"/>
        <v>mustamin&gt; 5UTARA12 RODA</v>
      </c>
      <c r="AP1917" s="5" t="str">
        <f t="shared" si="540"/>
        <v>44194DAY</v>
      </c>
    </row>
    <row r="1918" spans="1:42" x14ac:dyDescent="0.3">
      <c r="A1918" s="33">
        <v>1</v>
      </c>
      <c r="B1918" s="33"/>
      <c r="C1918" s="70">
        <v>44194</v>
      </c>
      <c r="D1918" s="71" t="s">
        <v>19</v>
      </c>
      <c r="E1918" s="70">
        <v>44194</v>
      </c>
      <c r="F1918" s="71">
        <v>5158821</v>
      </c>
      <c r="G1918" s="33" t="s">
        <v>20</v>
      </c>
      <c r="H1918" s="33" t="s">
        <v>50</v>
      </c>
      <c r="I1918" s="33" t="s">
        <v>22</v>
      </c>
      <c r="J1918" s="33" t="s">
        <v>52</v>
      </c>
      <c r="K1918" s="63" t="s">
        <v>107</v>
      </c>
      <c r="L1918" s="32" t="str">
        <f t="shared" si="541"/>
        <v>CGE370</v>
      </c>
      <c r="M1918" s="32" t="str">
        <f t="shared" si="542"/>
        <v>BMJ II</v>
      </c>
      <c r="N1918" s="32" t="str">
        <f t="shared" si="543"/>
        <v>12 RODA</v>
      </c>
      <c r="O1918" s="146">
        <v>0.72967592592592589</v>
      </c>
      <c r="P1918" s="65">
        <v>0.72967592592592589</v>
      </c>
      <c r="Q1918" s="65"/>
      <c r="R1918" s="66">
        <v>6</v>
      </c>
      <c r="S1918" s="66">
        <v>47680</v>
      </c>
      <c r="T1918" s="66">
        <v>16860</v>
      </c>
      <c r="U1918" s="67">
        <f t="shared" si="535"/>
        <v>30.82</v>
      </c>
      <c r="V1918" s="66">
        <f t="shared" si="526"/>
        <v>624937.14</v>
      </c>
      <c r="W1918" s="66" t="str">
        <f t="shared" si="527"/>
        <v>&gt; 6</v>
      </c>
      <c r="X1918" s="66">
        <f>A1918+SUMIFS(Presensi!F:F,Presensi!E:E,'Entry Data'!AP1918)</f>
        <v>1</v>
      </c>
      <c r="Y1918" s="66">
        <f>IFERROR(INDEX('Retasi Pricing'!F:F,MATCH('Entry Data'!AM1918,'Retasi Pricing'!E:E,0))*X1918,"")</f>
        <v>34450</v>
      </c>
      <c r="Z1918" s="62" t="s">
        <v>26</v>
      </c>
      <c r="AA1918" s="62" t="s">
        <v>27</v>
      </c>
      <c r="AB1918" s="32"/>
      <c r="AC1918" s="32" t="s">
        <v>198</v>
      </c>
      <c r="AD1918" s="32" t="str">
        <f t="shared" si="528"/>
        <v/>
      </c>
      <c r="AF1918" s="5" t="str">
        <f t="shared" si="529"/>
        <v>mustamin44194</v>
      </c>
      <c r="AG1918" s="5" t="str">
        <f t="shared" si="530"/>
        <v>BMJ 04444194UTARADAY</v>
      </c>
      <c r="AH1918" s="5" t="str">
        <f t="shared" si="531"/>
        <v>mustamin44194UTARADAY</v>
      </c>
      <c r="AI1918" s="5" t="str">
        <f t="shared" si="532"/>
        <v>BMJ 04444194DAY</v>
      </c>
      <c r="AJ1918" s="5" t="str">
        <f t="shared" si="533"/>
        <v>mustamin44194DAY</v>
      </c>
      <c r="AK1918" s="5" t="str">
        <f t="shared" si="534"/>
        <v>mustaminBMJ II</v>
      </c>
      <c r="AL1918" s="5" t="str">
        <f t="shared" si="536"/>
        <v>6UTARA</v>
      </c>
      <c r="AM1918" s="5" t="str">
        <f t="shared" si="537"/>
        <v>&gt; 6UTARA12 RODA</v>
      </c>
      <c r="AN1918" s="5" t="str">
        <f t="shared" si="538"/>
        <v>mustaminBMJ II&gt; 6UTARA12 RODA</v>
      </c>
      <c r="AO1918" s="5" t="str">
        <f t="shared" si="539"/>
        <v>mustamin&gt; 6UTARA12 RODA</v>
      </c>
      <c r="AP1918" s="5" t="str">
        <f t="shared" si="540"/>
        <v>44194DAY</v>
      </c>
    </row>
    <row r="1919" spans="1:42" x14ac:dyDescent="0.3">
      <c r="A1919" s="33">
        <v>1</v>
      </c>
      <c r="B1919" s="33"/>
      <c r="C1919" s="70">
        <v>44194</v>
      </c>
      <c r="D1919" s="71" t="s">
        <v>19</v>
      </c>
      <c r="E1919" s="70">
        <v>44194</v>
      </c>
      <c r="F1919" s="71">
        <v>5158383</v>
      </c>
      <c r="G1919" s="33" t="s">
        <v>20</v>
      </c>
      <c r="H1919" s="33" t="s">
        <v>21</v>
      </c>
      <c r="I1919" s="33" t="s">
        <v>45</v>
      </c>
      <c r="J1919" s="33" t="s">
        <v>46</v>
      </c>
      <c r="K1919" s="63" t="s">
        <v>35</v>
      </c>
      <c r="L1919" s="32" t="str">
        <f t="shared" si="541"/>
        <v>CGE370</v>
      </c>
      <c r="M1919" s="32" t="str">
        <f t="shared" si="542"/>
        <v>BMJ II</v>
      </c>
      <c r="N1919" s="32" t="str">
        <f t="shared" si="543"/>
        <v>12 RODA</v>
      </c>
      <c r="O1919" s="146">
        <v>0.38299768518518523</v>
      </c>
      <c r="P1919" s="65">
        <v>0.38299768518518523</v>
      </c>
      <c r="Q1919" s="65"/>
      <c r="R1919" s="66">
        <v>1</v>
      </c>
      <c r="S1919" s="66">
        <v>44820</v>
      </c>
      <c r="T1919" s="66">
        <v>17000</v>
      </c>
      <c r="U1919" s="67">
        <f t="shared" si="535"/>
        <v>27.82</v>
      </c>
      <c r="V1919" s="66">
        <f t="shared" si="526"/>
        <v>564106.14</v>
      </c>
      <c r="W1919" s="66" t="str">
        <f t="shared" si="527"/>
        <v>1 &gt; 4</v>
      </c>
      <c r="X1919" s="66">
        <f>A1919+SUMIFS(Presensi!F:F,Presensi!E:E,'Entry Data'!AP1919)</f>
        <v>1</v>
      </c>
      <c r="Y1919" s="66">
        <f>IFERROR(INDEX('Retasi Pricing'!F:F,MATCH('Entry Data'!AM1919,'Retasi Pricing'!E:E,0))*X1919,"")</f>
        <v>27500</v>
      </c>
      <c r="Z1919" s="62" t="s">
        <v>26</v>
      </c>
      <c r="AA1919" s="62" t="s">
        <v>27</v>
      </c>
      <c r="AB1919" s="32"/>
      <c r="AC1919" s="32" t="s">
        <v>106</v>
      </c>
      <c r="AD1919" s="32" t="str">
        <f t="shared" si="528"/>
        <v/>
      </c>
      <c r="AF1919" s="5" t="str">
        <f t="shared" si="529"/>
        <v>muhlis44194</v>
      </c>
      <c r="AG1919" s="5" t="str">
        <f t="shared" si="530"/>
        <v>BMJ 04544194UTARADAY</v>
      </c>
      <c r="AH1919" s="5" t="str">
        <f t="shared" si="531"/>
        <v>muhlis44194UTARADAY</v>
      </c>
      <c r="AI1919" s="5" t="str">
        <f t="shared" si="532"/>
        <v>BMJ 04544194DAY</v>
      </c>
      <c r="AJ1919" s="5" t="str">
        <f t="shared" si="533"/>
        <v>muhlis44194DAY</v>
      </c>
      <c r="AK1919" s="5" t="str">
        <f t="shared" si="534"/>
        <v>muhlisBMJ II</v>
      </c>
      <c r="AL1919" s="5" t="str">
        <f t="shared" si="536"/>
        <v>1UTARA</v>
      </c>
      <c r="AM1919" s="5" t="str">
        <f t="shared" si="537"/>
        <v>1 &gt; 4UTARA12 RODA</v>
      </c>
      <c r="AN1919" s="5" t="str">
        <f t="shared" si="538"/>
        <v>muhlisBMJ II1 &gt; 4UTARA12 RODA</v>
      </c>
      <c r="AO1919" s="5" t="str">
        <f t="shared" si="539"/>
        <v>muhlis1 &gt; 4UTARA12 RODA</v>
      </c>
      <c r="AP1919" s="5" t="str">
        <f t="shared" si="540"/>
        <v>44194DAY</v>
      </c>
    </row>
    <row r="1920" spans="1:42" x14ac:dyDescent="0.3">
      <c r="A1920" s="33">
        <v>1</v>
      </c>
      <c r="B1920" s="33"/>
      <c r="C1920" s="70">
        <v>44194</v>
      </c>
      <c r="D1920" s="71" t="s">
        <v>19</v>
      </c>
      <c r="E1920" s="70">
        <v>44194</v>
      </c>
      <c r="F1920" s="71">
        <v>5158453</v>
      </c>
      <c r="G1920" s="33" t="s">
        <v>20</v>
      </c>
      <c r="H1920" s="33" t="s">
        <v>21</v>
      </c>
      <c r="I1920" s="33" t="s">
        <v>45</v>
      </c>
      <c r="J1920" s="33" t="s">
        <v>46</v>
      </c>
      <c r="K1920" s="63" t="s">
        <v>35</v>
      </c>
      <c r="L1920" s="32" t="str">
        <f t="shared" si="541"/>
        <v>CGE370</v>
      </c>
      <c r="M1920" s="32" t="str">
        <f t="shared" si="542"/>
        <v>BMJ II</v>
      </c>
      <c r="N1920" s="32" t="str">
        <f t="shared" si="543"/>
        <v>12 RODA</v>
      </c>
      <c r="O1920" s="146">
        <v>0.4432638888888889</v>
      </c>
      <c r="P1920" s="65">
        <v>0.4432638888888889</v>
      </c>
      <c r="Q1920" s="65"/>
      <c r="R1920" s="66">
        <v>2</v>
      </c>
      <c r="S1920" s="66">
        <v>48680</v>
      </c>
      <c r="T1920" s="66">
        <v>17000</v>
      </c>
      <c r="U1920" s="67">
        <f t="shared" si="535"/>
        <v>31.68</v>
      </c>
      <c r="V1920" s="66">
        <f t="shared" si="526"/>
        <v>642375.36</v>
      </c>
      <c r="W1920" s="66" t="str">
        <f t="shared" si="527"/>
        <v>1 &gt; 4</v>
      </c>
      <c r="X1920" s="66">
        <f>A1920+SUMIFS(Presensi!F:F,Presensi!E:E,'Entry Data'!AP1920)</f>
        <v>1</v>
      </c>
      <c r="Y1920" s="66">
        <f>IFERROR(INDEX('Retasi Pricing'!F:F,MATCH('Entry Data'!AM1920,'Retasi Pricing'!E:E,0))*X1920,"")</f>
        <v>27500</v>
      </c>
      <c r="Z1920" s="62" t="s">
        <v>26</v>
      </c>
      <c r="AA1920" s="62" t="s">
        <v>27</v>
      </c>
      <c r="AB1920" s="32"/>
      <c r="AC1920" s="32" t="s">
        <v>106</v>
      </c>
      <c r="AD1920" s="32" t="str">
        <f t="shared" si="528"/>
        <v/>
      </c>
      <c r="AF1920" s="5" t="str">
        <f t="shared" si="529"/>
        <v>muhlis44194</v>
      </c>
      <c r="AG1920" s="5" t="str">
        <f t="shared" si="530"/>
        <v>BMJ 04544194UTARADAY</v>
      </c>
      <c r="AH1920" s="5" t="str">
        <f t="shared" si="531"/>
        <v>muhlis44194UTARADAY</v>
      </c>
      <c r="AI1920" s="5" t="str">
        <f t="shared" si="532"/>
        <v>BMJ 04544194DAY</v>
      </c>
      <c r="AJ1920" s="5" t="str">
        <f t="shared" si="533"/>
        <v>muhlis44194DAY</v>
      </c>
      <c r="AK1920" s="5" t="str">
        <f t="shared" si="534"/>
        <v>muhlisBMJ II</v>
      </c>
      <c r="AL1920" s="5" t="str">
        <f t="shared" si="536"/>
        <v>2UTARA</v>
      </c>
      <c r="AM1920" s="5" t="str">
        <f t="shared" si="537"/>
        <v>1 &gt; 4UTARA12 RODA</v>
      </c>
      <c r="AN1920" s="5" t="str">
        <f t="shared" si="538"/>
        <v>muhlisBMJ II1 &gt; 4UTARA12 RODA</v>
      </c>
      <c r="AO1920" s="5" t="str">
        <f t="shared" si="539"/>
        <v>muhlis1 &gt; 4UTARA12 RODA</v>
      </c>
      <c r="AP1920" s="5" t="str">
        <f t="shared" si="540"/>
        <v>44194DAY</v>
      </c>
    </row>
    <row r="1921" spans="1:42" x14ac:dyDescent="0.3">
      <c r="A1921" s="33">
        <v>1</v>
      </c>
      <c r="B1921" s="33"/>
      <c r="C1921" s="70">
        <v>44194</v>
      </c>
      <c r="D1921" s="71" t="s">
        <v>19</v>
      </c>
      <c r="E1921" s="70">
        <v>44194</v>
      </c>
      <c r="F1921" s="71">
        <v>5158528</v>
      </c>
      <c r="G1921" s="33" t="s">
        <v>20</v>
      </c>
      <c r="H1921" s="33" t="s">
        <v>21</v>
      </c>
      <c r="I1921" s="33" t="s">
        <v>45</v>
      </c>
      <c r="J1921" s="33" t="s">
        <v>46</v>
      </c>
      <c r="K1921" s="63" t="s">
        <v>35</v>
      </c>
      <c r="L1921" s="32" t="str">
        <f t="shared" si="541"/>
        <v>CGE370</v>
      </c>
      <c r="M1921" s="32" t="str">
        <f t="shared" si="542"/>
        <v>BMJ II</v>
      </c>
      <c r="N1921" s="32" t="str">
        <f t="shared" si="543"/>
        <v>12 RODA</v>
      </c>
      <c r="O1921" s="146">
        <v>0.5018055555555555</v>
      </c>
      <c r="P1921" s="65">
        <v>0.5018055555555555</v>
      </c>
      <c r="Q1921" s="65"/>
      <c r="R1921" s="66">
        <v>3</v>
      </c>
      <c r="S1921" s="66">
        <v>49260</v>
      </c>
      <c r="T1921" s="66">
        <v>17000</v>
      </c>
      <c r="U1921" s="67">
        <f t="shared" si="535"/>
        <v>32.26</v>
      </c>
      <c r="V1921" s="66">
        <f t="shared" si="526"/>
        <v>654136.0199999999</v>
      </c>
      <c r="W1921" s="66" t="str">
        <f t="shared" si="527"/>
        <v>1 &gt; 4</v>
      </c>
      <c r="X1921" s="66">
        <f>A1921+SUMIFS(Presensi!F:F,Presensi!E:E,'Entry Data'!AP1921)</f>
        <v>1</v>
      </c>
      <c r="Y1921" s="66">
        <f>IFERROR(INDEX('Retasi Pricing'!F:F,MATCH('Entry Data'!AM1921,'Retasi Pricing'!E:E,0))*X1921,"")</f>
        <v>27500</v>
      </c>
      <c r="Z1921" s="62" t="s">
        <v>26</v>
      </c>
      <c r="AA1921" s="62" t="s">
        <v>27</v>
      </c>
      <c r="AB1921" s="32"/>
      <c r="AC1921" s="32" t="s">
        <v>106</v>
      </c>
      <c r="AD1921" s="32" t="str">
        <f t="shared" si="528"/>
        <v/>
      </c>
      <c r="AF1921" s="5" t="str">
        <f t="shared" si="529"/>
        <v>muhlis44194</v>
      </c>
      <c r="AG1921" s="5" t="str">
        <f t="shared" si="530"/>
        <v>BMJ 04544194UTARADAY</v>
      </c>
      <c r="AH1921" s="5" t="str">
        <f t="shared" si="531"/>
        <v>muhlis44194UTARADAY</v>
      </c>
      <c r="AI1921" s="5" t="str">
        <f t="shared" si="532"/>
        <v>BMJ 04544194DAY</v>
      </c>
      <c r="AJ1921" s="5" t="str">
        <f t="shared" si="533"/>
        <v>muhlis44194DAY</v>
      </c>
      <c r="AK1921" s="5" t="str">
        <f t="shared" si="534"/>
        <v>muhlisBMJ II</v>
      </c>
      <c r="AL1921" s="5" t="str">
        <f t="shared" si="536"/>
        <v>3UTARA</v>
      </c>
      <c r="AM1921" s="5" t="str">
        <f t="shared" si="537"/>
        <v>1 &gt; 4UTARA12 RODA</v>
      </c>
      <c r="AN1921" s="5" t="str">
        <f t="shared" si="538"/>
        <v>muhlisBMJ II1 &gt; 4UTARA12 RODA</v>
      </c>
      <c r="AO1921" s="5" t="str">
        <f t="shared" si="539"/>
        <v>muhlis1 &gt; 4UTARA12 RODA</v>
      </c>
      <c r="AP1921" s="5" t="str">
        <f t="shared" si="540"/>
        <v>44194DAY</v>
      </c>
    </row>
    <row r="1922" spans="1:42" x14ac:dyDescent="0.3">
      <c r="A1922" s="33">
        <v>1</v>
      </c>
      <c r="B1922" s="33"/>
      <c r="C1922" s="70">
        <v>44194</v>
      </c>
      <c r="D1922" s="71" t="s">
        <v>19</v>
      </c>
      <c r="E1922" s="70">
        <v>44194</v>
      </c>
      <c r="F1922" s="71">
        <v>5158594</v>
      </c>
      <c r="G1922" s="33" t="s">
        <v>20</v>
      </c>
      <c r="H1922" s="33" t="s">
        <v>21</v>
      </c>
      <c r="I1922" s="33" t="s">
        <v>51</v>
      </c>
      <c r="J1922" s="33" t="s">
        <v>23</v>
      </c>
      <c r="K1922" s="63" t="s">
        <v>35</v>
      </c>
      <c r="L1922" s="32" t="str">
        <f t="shared" si="541"/>
        <v>CGE370</v>
      </c>
      <c r="M1922" s="32" t="str">
        <f t="shared" si="542"/>
        <v>BMJ II</v>
      </c>
      <c r="N1922" s="32" t="str">
        <f t="shared" si="543"/>
        <v>12 RODA</v>
      </c>
      <c r="O1922" s="146">
        <v>0.55625000000000002</v>
      </c>
      <c r="P1922" s="65">
        <v>0.55625000000000002</v>
      </c>
      <c r="Q1922" s="65"/>
      <c r="R1922" s="66">
        <v>4</v>
      </c>
      <c r="S1922" s="66">
        <v>43320</v>
      </c>
      <c r="T1922" s="66">
        <v>17000</v>
      </c>
      <c r="U1922" s="67">
        <f t="shared" si="535"/>
        <v>26.32</v>
      </c>
      <c r="V1922" s="66">
        <f t="shared" si="526"/>
        <v>533690.64</v>
      </c>
      <c r="W1922" s="66" t="str">
        <f t="shared" si="527"/>
        <v>1 &gt; 4</v>
      </c>
      <c r="X1922" s="66">
        <f>A1922+SUMIFS(Presensi!F:F,Presensi!E:E,'Entry Data'!AP1922)</f>
        <v>1</v>
      </c>
      <c r="Y1922" s="66">
        <f>IFERROR(INDEX('Retasi Pricing'!F:F,MATCH('Entry Data'!AM1922,'Retasi Pricing'!E:E,0))*X1922,"")</f>
        <v>27500</v>
      </c>
      <c r="Z1922" s="62" t="s">
        <v>26</v>
      </c>
      <c r="AA1922" s="62" t="s">
        <v>27</v>
      </c>
      <c r="AB1922" s="32"/>
      <c r="AC1922" s="32" t="s">
        <v>106</v>
      </c>
      <c r="AD1922" s="32" t="str">
        <f t="shared" si="528"/>
        <v/>
      </c>
      <c r="AF1922" s="5" t="str">
        <f t="shared" si="529"/>
        <v>muhlis44194</v>
      </c>
      <c r="AG1922" s="5" t="str">
        <f t="shared" si="530"/>
        <v>BMJ 04544194UTARADAY</v>
      </c>
      <c r="AH1922" s="5" t="str">
        <f t="shared" si="531"/>
        <v>muhlis44194UTARADAY</v>
      </c>
      <c r="AI1922" s="5" t="str">
        <f t="shared" si="532"/>
        <v>BMJ 04544194DAY</v>
      </c>
      <c r="AJ1922" s="5" t="str">
        <f t="shared" si="533"/>
        <v>muhlis44194DAY</v>
      </c>
      <c r="AK1922" s="5" t="str">
        <f t="shared" si="534"/>
        <v>muhlisBMJ II</v>
      </c>
      <c r="AL1922" s="5" t="str">
        <f t="shared" si="536"/>
        <v>4UTARA</v>
      </c>
      <c r="AM1922" s="5" t="str">
        <f t="shared" si="537"/>
        <v>1 &gt; 4UTARA12 RODA</v>
      </c>
      <c r="AN1922" s="5" t="str">
        <f t="shared" si="538"/>
        <v>muhlisBMJ II1 &gt; 4UTARA12 RODA</v>
      </c>
      <c r="AO1922" s="5" t="str">
        <f t="shared" si="539"/>
        <v>muhlis1 &gt; 4UTARA12 RODA</v>
      </c>
      <c r="AP1922" s="5" t="str">
        <f t="shared" si="540"/>
        <v>44194DAY</v>
      </c>
    </row>
    <row r="1923" spans="1:42" x14ac:dyDescent="0.3">
      <c r="A1923" s="33">
        <v>1</v>
      </c>
      <c r="B1923" s="33"/>
      <c r="C1923" s="70">
        <v>44194</v>
      </c>
      <c r="D1923" s="71" t="s">
        <v>19</v>
      </c>
      <c r="E1923" s="70">
        <v>44194</v>
      </c>
      <c r="F1923" s="71">
        <v>5158747</v>
      </c>
      <c r="G1923" s="33" t="s">
        <v>20</v>
      </c>
      <c r="H1923" s="33" t="s">
        <v>21</v>
      </c>
      <c r="I1923" s="33" t="s">
        <v>45</v>
      </c>
      <c r="J1923" s="33" t="s">
        <v>46</v>
      </c>
      <c r="K1923" s="63" t="s">
        <v>35</v>
      </c>
      <c r="L1923" s="32" t="str">
        <f t="shared" si="541"/>
        <v>CGE370</v>
      </c>
      <c r="M1923" s="32" t="str">
        <f t="shared" si="542"/>
        <v>BMJ II</v>
      </c>
      <c r="N1923" s="32" t="str">
        <f t="shared" si="543"/>
        <v>12 RODA</v>
      </c>
      <c r="O1923" s="146">
        <v>0.67557870370370365</v>
      </c>
      <c r="P1923" s="65">
        <v>0.67557870370370365</v>
      </c>
      <c r="Q1923" s="65"/>
      <c r="R1923" s="66">
        <v>5</v>
      </c>
      <c r="S1923" s="66">
        <v>45940</v>
      </c>
      <c r="T1923" s="66">
        <v>17000</v>
      </c>
      <c r="U1923" s="67">
        <f t="shared" si="535"/>
        <v>28.94</v>
      </c>
      <c r="V1923" s="66">
        <f t="shared" si="526"/>
        <v>586816.38000000012</v>
      </c>
      <c r="W1923" s="66" t="str">
        <f t="shared" si="527"/>
        <v>&gt; 5</v>
      </c>
      <c r="X1923" s="66">
        <f>A1923+SUMIFS(Presensi!F:F,Presensi!E:E,'Entry Data'!AP1923)</f>
        <v>1</v>
      </c>
      <c r="Y1923" s="66">
        <f>IFERROR(INDEX('Retasi Pricing'!F:F,MATCH('Entry Data'!AM1923,'Retasi Pricing'!E:E,0))*X1923,"")</f>
        <v>31200</v>
      </c>
      <c r="Z1923" s="62" t="s">
        <v>26</v>
      </c>
      <c r="AA1923" s="62" t="s">
        <v>27</v>
      </c>
      <c r="AB1923" s="32"/>
      <c r="AC1923" s="32" t="s">
        <v>106</v>
      </c>
      <c r="AD1923" s="32" t="str">
        <f t="shared" si="528"/>
        <v/>
      </c>
      <c r="AF1923" s="5" t="str">
        <f t="shared" si="529"/>
        <v>muhlis44194</v>
      </c>
      <c r="AG1923" s="5" t="str">
        <f t="shared" si="530"/>
        <v>BMJ 04544194UTARADAY</v>
      </c>
      <c r="AH1923" s="5" t="str">
        <f t="shared" si="531"/>
        <v>muhlis44194UTARADAY</v>
      </c>
      <c r="AI1923" s="5" t="str">
        <f t="shared" si="532"/>
        <v>BMJ 04544194DAY</v>
      </c>
      <c r="AJ1923" s="5" t="str">
        <f t="shared" si="533"/>
        <v>muhlis44194DAY</v>
      </c>
      <c r="AK1923" s="5" t="str">
        <f t="shared" si="534"/>
        <v>muhlisBMJ II</v>
      </c>
      <c r="AL1923" s="5" t="str">
        <f t="shared" si="536"/>
        <v>5UTARA</v>
      </c>
      <c r="AM1923" s="5" t="str">
        <f t="shared" si="537"/>
        <v>&gt; 5UTARA12 RODA</v>
      </c>
      <c r="AN1923" s="5" t="str">
        <f t="shared" si="538"/>
        <v>muhlisBMJ II&gt; 5UTARA12 RODA</v>
      </c>
      <c r="AO1923" s="5" t="str">
        <f t="shared" si="539"/>
        <v>muhlis&gt; 5UTARA12 RODA</v>
      </c>
      <c r="AP1923" s="5" t="str">
        <f t="shared" si="540"/>
        <v>44194DAY</v>
      </c>
    </row>
    <row r="1924" spans="1:42" x14ac:dyDescent="0.3">
      <c r="A1924" s="33">
        <v>1</v>
      </c>
      <c r="B1924" s="33"/>
      <c r="C1924" s="70">
        <v>44194</v>
      </c>
      <c r="D1924" s="71" t="s">
        <v>19</v>
      </c>
      <c r="E1924" s="70">
        <v>44194</v>
      </c>
      <c r="F1924" s="71">
        <v>5158838</v>
      </c>
      <c r="G1924" s="33" t="s">
        <v>20</v>
      </c>
      <c r="H1924" s="33" t="s">
        <v>21</v>
      </c>
      <c r="I1924" s="33" t="s">
        <v>51</v>
      </c>
      <c r="J1924" s="33" t="s">
        <v>23</v>
      </c>
      <c r="K1924" s="63" t="s">
        <v>35</v>
      </c>
      <c r="L1924" s="32" t="str">
        <f t="shared" si="541"/>
        <v>CGE370</v>
      </c>
      <c r="M1924" s="32" t="str">
        <f t="shared" si="542"/>
        <v>BMJ II</v>
      </c>
      <c r="N1924" s="32" t="str">
        <f t="shared" si="543"/>
        <v>12 RODA</v>
      </c>
      <c r="O1924" s="146">
        <v>0.74827546296296299</v>
      </c>
      <c r="P1924" s="65">
        <v>0.74827546296296299</v>
      </c>
      <c r="Q1924" s="65"/>
      <c r="R1924" s="66">
        <v>6</v>
      </c>
      <c r="S1924" s="66">
        <v>47720</v>
      </c>
      <c r="T1924" s="66">
        <v>17000</v>
      </c>
      <c r="U1924" s="67">
        <f t="shared" si="535"/>
        <v>30.72</v>
      </c>
      <c r="V1924" s="66">
        <f t="shared" si="526"/>
        <v>622909.43999999994</v>
      </c>
      <c r="W1924" s="66" t="str">
        <f t="shared" si="527"/>
        <v>&gt; 6</v>
      </c>
      <c r="X1924" s="66">
        <f>A1924+SUMIFS(Presensi!F:F,Presensi!E:E,'Entry Data'!AP1924)</f>
        <v>1</v>
      </c>
      <c r="Y1924" s="66">
        <f>IFERROR(INDEX('Retasi Pricing'!F:F,MATCH('Entry Data'!AM1924,'Retasi Pricing'!E:E,0))*X1924,"")</f>
        <v>34450</v>
      </c>
      <c r="Z1924" s="62" t="s">
        <v>26</v>
      </c>
      <c r="AA1924" s="62" t="s">
        <v>27</v>
      </c>
      <c r="AB1924" s="32"/>
      <c r="AC1924" s="32" t="s">
        <v>106</v>
      </c>
      <c r="AD1924" s="32" t="str">
        <f t="shared" si="528"/>
        <v/>
      </c>
      <c r="AF1924" s="5" t="str">
        <f t="shared" si="529"/>
        <v>muhlis44194</v>
      </c>
      <c r="AG1924" s="5" t="str">
        <f t="shared" si="530"/>
        <v>BMJ 04544194UTARADAY</v>
      </c>
      <c r="AH1924" s="5" t="str">
        <f t="shared" si="531"/>
        <v>muhlis44194UTARADAY</v>
      </c>
      <c r="AI1924" s="5" t="str">
        <f t="shared" si="532"/>
        <v>BMJ 04544194DAY</v>
      </c>
      <c r="AJ1924" s="5" t="str">
        <f t="shared" si="533"/>
        <v>muhlis44194DAY</v>
      </c>
      <c r="AK1924" s="5" t="str">
        <f t="shared" si="534"/>
        <v>muhlisBMJ II</v>
      </c>
      <c r="AL1924" s="5" t="str">
        <f t="shared" si="536"/>
        <v>6UTARA</v>
      </c>
      <c r="AM1924" s="5" t="str">
        <f t="shared" si="537"/>
        <v>&gt; 6UTARA12 RODA</v>
      </c>
      <c r="AN1924" s="5" t="str">
        <f t="shared" si="538"/>
        <v>muhlisBMJ II&gt; 6UTARA12 RODA</v>
      </c>
      <c r="AO1924" s="5" t="str">
        <f t="shared" si="539"/>
        <v>muhlis&gt; 6UTARA12 RODA</v>
      </c>
      <c r="AP1924" s="5" t="str">
        <f t="shared" si="540"/>
        <v>44194DAY</v>
      </c>
    </row>
    <row r="1925" spans="1:42" x14ac:dyDescent="0.3">
      <c r="A1925" s="33">
        <v>1</v>
      </c>
      <c r="B1925" s="33"/>
      <c r="C1925" s="70">
        <v>44194</v>
      </c>
      <c r="D1925" s="71" t="s">
        <v>19</v>
      </c>
      <c r="E1925" s="70">
        <v>44194</v>
      </c>
      <c r="F1925" s="71">
        <v>10000322</v>
      </c>
      <c r="G1925" s="33" t="s">
        <v>20</v>
      </c>
      <c r="H1925" s="33" t="s">
        <v>21</v>
      </c>
      <c r="I1925" s="33" t="s">
        <v>45</v>
      </c>
      <c r="J1925" s="33" t="s">
        <v>46</v>
      </c>
      <c r="K1925" s="63" t="s">
        <v>36</v>
      </c>
      <c r="L1925" s="32" t="str">
        <f t="shared" si="541"/>
        <v>CGE370</v>
      </c>
      <c r="M1925" s="32" t="str">
        <f t="shared" si="542"/>
        <v>BMJ II</v>
      </c>
      <c r="N1925" s="32" t="str">
        <f t="shared" si="543"/>
        <v>12 RODA</v>
      </c>
      <c r="O1925" s="146">
        <v>0.4246759259259259</v>
      </c>
      <c r="P1925" s="65">
        <v>0.4246759259259259</v>
      </c>
      <c r="Q1925" s="65"/>
      <c r="R1925" s="66">
        <v>1</v>
      </c>
      <c r="S1925" s="66">
        <v>47350</v>
      </c>
      <c r="T1925" s="66">
        <v>16950</v>
      </c>
      <c r="U1925" s="67">
        <f t="shared" si="535"/>
        <v>30.4</v>
      </c>
      <c r="V1925" s="66">
        <f t="shared" si="526"/>
        <v>616420.79999999993</v>
      </c>
      <c r="W1925" s="66" t="str">
        <f t="shared" si="527"/>
        <v>1 &gt; 4</v>
      </c>
      <c r="X1925" s="66">
        <f>A1925+SUMIFS(Presensi!F:F,Presensi!E:E,'Entry Data'!AP1925)</f>
        <v>1</v>
      </c>
      <c r="Y1925" s="66">
        <f>IFERROR(INDEX('Retasi Pricing'!F:F,MATCH('Entry Data'!AM1925,'Retasi Pricing'!E:E,0))*X1925,"")</f>
        <v>27500</v>
      </c>
      <c r="Z1925" s="62" t="s">
        <v>26</v>
      </c>
      <c r="AA1925" s="62" t="s">
        <v>27</v>
      </c>
      <c r="AB1925" s="32"/>
      <c r="AC1925" s="32" t="s">
        <v>131</v>
      </c>
      <c r="AD1925" s="32" t="str">
        <f t="shared" si="528"/>
        <v/>
      </c>
      <c r="AF1925" s="5" t="str">
        <f t="shared" si="529"/>
        <v>sofi'in44194</v>
      </c>
      <c r="AG1925" s="5" t="str">
        <f t="shared" si="530"/>
        <v>BMJ 04644194UTARADAY</v>
      </c>
      <c r="AH1925" s="5" t="str">
        <f t="shared" si="531"/>
        <v>sofi'in44194UTARADAY</v>
      </c>
      <c r="AI1925" s="5" t="str">
        <f t="shared" si="532"/>
        <v>BMJ 04644194DAY</v>
      </c>
      <c r="AJ1925" s="5" t="str">
        <f t="shared" si="533"/>
        <v>sofi'in44194DAY</v>
      </c>
      <c r="AK1925" s="5" t="str">
        <f t="shared" si="534"/>
        <v>sofi'inBMJ II</v>
      </c>
      <c r="AL1925" s="5" t="str">
        <f t="shared" si="536"/>
        <v>1UTARA</v>
      </c>
      <c r="AM1925" s="5" t="str">
        <f t="shared" si="537"/>
        <v>1 &gt; 4UTARA12 RODA</v>
      </c>
      <c r="AN1925" s="5" t="str">
        <f t="shared" si="538"/>
        <v>sofi'inBMJ II1 &gt; 4UTARA12 RODA</v>
      </c>
      <c r="AO1925" s="5" t="str">
        <f t="shared" si="539"/>
        <v>sofi'in1 &gt; 4UTARA12 RODA</v>
      </c>
      <c r="AP1925" s="5" t="str">
        <f t="shared" si="540"/>
        <v>44194DAY</v>
      </c>
    </row>
    <row r="1926" spans="1:42" x14ac:dyDescent="0.3">
      <c r="A1926" s="33">
        <v>1</v>
      </c>
      <c r="B1926" s="33"/>
      <c r="C1926" s="70">
        <v>44194</v>
      </c>
      <c r="D1926" s="71" t="s">
        <v>19</v>
      </c>
      <c r="E1926" s="70">
        <v>44194</v>
      </c>
      <c r="F1926" s="71">
        <v>5158507</v>
      </c>
      <c r="G1926" s="33" t="s">
        <v>20</v>
      </c>
      <c r="H1926" s="33" t="s">
        <v>21</v>
      </c>
      <c r="I1926" s="33" t="s">
        <v>45</v>
      </c>
      <c r="J1926" s="33" t="s">
        <v>46</v>
      </c>
      <c r="K1926" s="63" t="s">
        <v>36</v>
      </c>
      <c r="L1926" s="32" t="str">
        <f t="shared" si="541"/>
        <v>CGE370</v>
      </c>
      <c r="M1926" s="32" t="str">
        <f t="shared" si="542"/>
        <v>BMJ II</v>
      </c>
      <c r="N1926" s="32" t="str">
        <f t="shared" si="543"/>
        <v>12 RODA</v>
      </c>
      <c r="O1926" s="146">
        <v>0.48620370370370369</v>
      </c>
      <c r="P1926" s="65">
        <v>0.48620370370370369</v>
      </c>
      <c r="Q1926" s="65"/>
      <c r="R1926" s="66">
        <v>2</v>
      </c>
      <c r="S1926" s="66">
        <v>48020</v>
      </c>
      <c r="T1926" s="66">
        <v>17200</v>
      </c>
      <c r="U1926" s="67">
        <f t="shared" si="535"/>
        <v>30.82</v>
      </c>
      <c r="V1926" s="66">
        <f t="shared" si="526"/>
        <v>624937.14</v>
      </c>
      <c r="W1926" s="66" t="str">
        <f t="shared" si="527"/>
        <v>1 &gt; 4</v>
      </c>
      <c r="X1926" s="66">
        <f>A1926+SUMIFS(Presensi!F:F,Presensi!E:E,'Entry Data'!AP1926)</f>
        <v>1</v>
      </c>
      <c r="Y1926" s="66">
        <f>IFERROR(INDEX('Retasi Pricing'!F:F,MATCH('Entry Data'!AM1926,'Retasi Pricing'!E:E,0))*X1926,"")</f>
        <v>27500</v>
      </c>
      <c r="Z1926" s="62" t="s">
        <v>26</v>
      </c>
      <c r="AA1926" s="62" t="s">
        <v>27</v>
      </c>
      <c r="AB1926" s="32"/>
      <c r="AC1926" s="32" t="s">
        <v>131</v>
      </c>
      <c r="AD1926" s="32" t="str">
        <f t="shared" si="528"/>
        <v/>
      </c>
      <c r="AF1926" s="5" t="str">
        <f t="shared" si="529"/>
        <v>sofi'in44194</v>
      </c>
      <c r="AG1926" s="5" t="str">
        <f t="shared" si="530"/>
        <v>BMJ 04644194UTARADAY</v>
      </c>
      <c r="AH1926" s="5" t="str">
        <f t="shared" si="531"/>
        <v>sofi'in44194UTARADAY</v>
      </c>
      <c r="AI1926" s="5" t="str">
        <f t="shared" si="532"/>
        <v>BMJ 04644194DAY</v>
      </c>
      <c r="AJ1926" s="5" t="str">
        <f t="shared" si="533"/>
        <v>sofi'in44194DAY</v>
      </c>
      <c r="AK1926" s="5" t="str">
        <f t="shared" si="534"/>
        <v>sofi'inBMJ II</v>
      </c>
      <c r="AL1926" s="5" t="str">
        <f t="shared" si="536"/>
        <v>2UTARA</v>
      </c>
      <c r="AM1926" s="5" t="str">
        <f t="shared" si="537"/>
        <v>1 &gt; 4UTARA12 RODA</v>
      </c>
      <c r="AN1926" s="5" t="str">
        <f t="shared" si="538"/>
        <v>sofi'inBMJ II1 &gt; 4UTARA12 RODA</v>
      </c>
      <c r="AO1926" s="5" t="str">
        <f t="shared" si="539"/>
        <v>sofi'in1 &gt; 4UTARA12 RODA</v>
      </c>
      <c r="AP1926" s="5" t="str">
        <f t="shared" si="540"/>
        <v>44194DAY</v>
      </c>
    </row>
    <row r="1927" spans="1:42" x14ac:dyDescent="0.3">
      <c r="A1927" s="33">
        <v>1</v>
      </c>
      <c r="B1927" s="33"/>
      <c r="C1927" s="70">
        <v>44194</v>
      </c>
      <c r="D1927" s="71" t="s">
        <v>19</v>
      </c>
      <c r="E1927" s="70">
        <v>44194</v>
      </c>
      <c r="F1927" s="71">
        <v>5158585</v>
      </c>
      <c r="G1927" s="33" t="s">
        <v>20</v>
      </c>
      <c r="H1927" s="33" t="s">
        <v>21</v>
      </c>
      <c r="I1927" s="33" t="s">
        <v>45</v>
      </c>
      <c r="J1927" s="33" t="s">
        <v>46</v>
      </c>
      <c r="K1927" s="63" t="s">
        <v>36</v>
      </c>
      <c r="L1927" s="32" t="str">
        <f t="shared" si="541"/>
        <v>CGE370</v>
      </c>
      <c r="M1927" s="32" t="str">
        <f t="shared" si="542"/>
        <v>BMJ II</v>
      </c>
      <c r="N1927" s="32" t="str">
        <f t="shared" si="543"/>
        <v>12 RODA</v>
      </c>
      <c r="O1927" s="146">
        <v>0.54878472222222219</v>
      </c>
      <c r="P1927" s="65">
        <v>0.54878472222222219</v>
      </c>
      <c r="Q1927" s="65"/>
      <c r="R1927" s="66">
        <v>3</v>
      </c>
      <c r="S1927" s="66">
        <v>47440</v>
      </c>
      <c r="T1927" s="66">
        <v>17200</v>
      </c>
      <c r="U1927" s="67">
        <f t="shared" si="535"/>
        <v>30.24</v>
      </c>
      <c r="V1927" s="66">
        <f t="shared" si="526"/>
        <v>613176.48</v>
      </c>
      <c r="W1927" s="66" t="str">
        <f t="shared" si="527"/>
        <v>1 &gt; 4</v>
      </c>
      <c r="X1927" s="66">
        <f>A1927+SUMIFS(Presensi!F:F,Presensi!E:E,'Entry Data'!AP1927)</f>
        <v>1</v>
      </c>
      <c r="Y1927" s="66">
        <f>IFERROR(INDEX('Retasi Pricing'!F:F,MATCH('Entry Data'!AM1927,'Retasi Pricing'!E:E,0))*X1927,"")</f>
        <v>27500</v>
      </c>
      <c r="Z1927" s="62" t="s">
        <v>26</v>
      </c>
      <c r="AA1927" s="62" t="s">
        <v>27</v>
      </c>
      <c r="AB1927" s="32"/>
      <c r="AC1927" s="32" t="s">
        <v>131</v>
      </c>
      <c r="AD1927" s="32" t="str">
        <f t="shared" si="528"/>
        <v/>
      </c>
      <c r="AF1927" s="5" t="str">
        <f t="shared" si="529"/>
        <v>sofi'in44194</v>
      </c>
      <c r="AG1927" s="5" t="str">
        <f t="shared" si="530"/>
        <v>BMJ 04644194UTARADAY</v>
      </c>
      <c r="AH1927" s="5" t="str">
        <f t="shared" si="531"/>
        <v>sofi'in44194UTARADAY</v>
      </c>
      <c r="AI1927" s="5" t="str">
        <f t="shared" si="532"/>
        <v>BMJ 04644194DAY</v>
      </c>
      <c r="AJ1927" s="5" t="str">
        <f t="shared" si="533"/>
        <v>sofi'in44194DAY</v>
      </c>
      <c r="AK1927" s="5" t="str">
        <f t="shared" si="534"/>
        <v>sofi'inBMJ II</v>
      </c>
      <c r="AL1927" s="5" t="str">
        <f t="shared" si="536"/>
        <v>3UTARA</v>
      </c>
      <c r="AM1927" s="5" t="str">
        <f t="shared" si="537"/>
        <v>1 &gt; 4UTARA12 RODA</v>
      </c>
      <c r="AN1927" s="5" t="str">
        <f t="shared" si="538"/>
        <v>sofi'inBMJ II1 &gt; 4UTARA12 RODA</v>
      </c>
      <c r="AO1927" s="5" t="str">
        <f t="shared" si="539"/>
        <v>sofi'in1 &gt; 4UTARA12 RODA</v>
      </c>
      <c r="AP1927" s="5" t="str">
        <f t="shared" si="540"/>
        <v>44194DAY</v>
      </c>
    </row>
    <row r="1928" spans="1:42" x14ac:dyDescent="0.3">
      <c r="A1928" s="33">
        <v>1</v>
      </c>
      <c r="B1928" s="33"/>
      <c r="C1928" s="70">
        <v>44194</v>
      </c>
      <c r="D1928" s="71" t="s">
        <v>19</v>
      </c>
      <c r="E1928" s="70">
        <v>44194</v>
      </c>
      <c r="F1928" s="71">
        <v>5158668</v>
      </c>
      <c r="G1928" s="33" t="s">
        <v>20</v>
      </c>
      <c r="H1928" s="33" t="s">
        <v>21</v>
      </c>
      <c r="I1928" s="33" t="s">
        <v>45</v>
      </c>
      <c r="J1928" s="33" t="s">
        <v>46</v>
      </c>
      <c r="K1928" s="63" t="s">
        <v>36</v>
      </c>
      <c r="L1928" s="32" t="str">
        <f t="shared" si="541"/>
        <v>CGE370</v>
      </c>
      <c r="M1928" s="32" t="str">
        <f t="shared" si="542"/>
        <v>BMJ II</v>
      </c>
      <c r="N1928" s="32" t="str">
        <f t="shared" si="543"/>
        <v>12 RODA</v>
      </c>
      <c r="O1928" s="146">
        <v>0.61741898148148155</v>
      </c>
      <c r="P1928" s="65">
        <v>0.61741898148148155</v>
      </c>
      <c r="Q1928" s="65"/>
      <c r="R1928" s="66">
        <v>4</v>
      </c>
      <c r="S1928" s="66">
        <v>46620</v>
      </c>
      <c r="T1928" s="66">
        <v>17200</v>
      </c>
      <c r="U1928" s="67">
        <f t="shared" si="535"/>
        <v>29.42</v>
      </c>
      <c r="V1928" s="66">
        <f t="shared" si="526"/>
        <v>596549.34000000008</v>
      </c>
      <c r="W1928" s="66" t="str">
        <f t="shared" si="527"/>
        <v>1 &gt; 4</v>
      </c>
      <c r="X1928" s="66">
        <f>A1928+SUMIFS(Presensi!F:F,Presensi!E:E,'Entry Data'!AP1928)</f>
        <v>1</v>
      </c>
      <c r="Y1928" s="66">
        <f>IFERROR(INDEX('Retasi Pricing'!F:F,MATCH('Entry Data'!AM1928,'Retasi Pricing'!E:E,0))*X1928,"")</f>
        <v>27500</v>
      </c>
      <c r="Z1928" s="62" t="s">
        <v>26</v>
      </c>
      <c r="AA1928" s="62" t="s">
        <v>27</v>
      </c>
      <c r="AB1928" s="32"/>
      <c r="AC1928" s="32" t="s">
        <v>131</v>
      </c>
      <c r="AD1928" s="32" t="str">
        <f t="shared" si="528"/>
        <v/>
      </c>
      <c r="AF1928" s="5" t="str">
        <f t="shared" si="529"/>
        <v>sofi'in44194</v>
      </c>
      <c r="AG1928" s="5" t="str">
        <f t="shared" si="530"/>
        <v>BMJ 04644194UTARADAY</v>
      </c>
      <c r="AH1928" s="5" t="str">
        <f t="shared" si="531"/>
        <v>sofi'in44194UTARADAY</v>
      </c>
      <c r="AI1928" s="5" t="str">
        <f t="shared" si="532"/>
        <v>BMJ 04644194DAY</v>
      </c>
      <c r="AJ1928" s="5" t="str">
        <f t="shared" si="533"/>
        <v>sofi'in44194DAY</v>
      </c>
      <c r="AK1928" s="5" t="str">
        <f t="shared" si="534"/>
        <v>sofi'inBMJ II</v>
      </c>
      <c r="AL1928" s="5" t="str">
        <f t="shared" si="536"/>
        <v>4UTARA</v>
      </c>
      <c r="AM1928" s="5" t="str">
        <f t="shared" si="537"/>
        <v>1 &gt; 4UTARA12 RODA</v>
      </c>
      <c r="AN1928" s="5" t="str">
        <f t="shared" si="538"/>
        <v>sofi'inBMJ II1 &gt; 4UTARA12 RODA</v>
      </c>
      <c r="AO1928" s="5" t="str">
        <f t="shared" si="539"/>
        <v>sofi'in1 &gt; 4UTARA12 RODA</v>
      </c>
      <c r="AP1928" s="5" t="str">
        <f t="shared" si="540"/>
        <v>44194DAY</v>
      </c>
    </row>
    <row r="1929" spans="1:42" x14ac:dyDescent="0.3">
      <c r="A1929" s="33">
        <v>1</v>
      </c>
      <c r="B1929" s="33"/>
      <c r="C1929" s="70">
        <v>44194</v>
      </c>
      <c r="D1929" s="71" t="s">
        <v>19</v>
      </c>
      <c r="E1929" s="70">
        <v>44194</v>
      </c>
      <c r="F1929" s="71">
        <v>5158745</v>
      </c>
      <c r="G1929" s="33" t="s">
        <v>20</v>
      </c>
      <c r="H1929" s="33" t="s">
        <v>21</v>
      </c>
      <c r="I1929" s="33" t="s">
        <v>45</v>
      </c>
      <c r="J1929" s="33" t="s">
        <v>46</v>
      </c>
      <c r="K1929" s="63" t="s">
        <v>36</v>
      </c>
      <c r="L1929" s="32" t="str">
        <f t="shared" si="541"/>
        <v>CGE370</v>
      </c>
      <c r="M1929" s="32" t="str">
        <f t="shared" si="542"/>
        <v>BMJ II</v>
      </c>
      <c r="N1929" s="32" t="str">
        <f t="shared" si="543"/>
        <v>12 RODA</v>
      </c>
      <c r="O1929" s="146">
        <v>0.67502314814814823</v>
      </c>
      <c r="P1929" s="65">
        <v>0.67502314814814823</v>
      </c>
      <c r="Q1929" s="65"/>
      <c r="R1929" s="66">
        <v>5</v>
      </c>
      <c r="S1929" s="66">
        <v>45580</v>
      </c>
      <c r="T1929" s="66">
        <v>17200</v>
      </c>
      <c r="U1929" s="67">
        <f t="shared" si="535"/>
        <v>28.38</v>
      </c>
      <c r="V1929" s="66">
        <f t="shared" si="526"/>
        <v>575461.26</v>
      </c>
      <c r="W1929" s="66" t="str">
        <f t="shared" si="527"/>
        <v>&gt; 5</v>
      </c>
      <c r="X1929" s="66">
        <f>A1929+SUMIFS(Presensi!F:F,Presensi!E:E,'Entry Data'!AP1929)</f>
        <v>1</v>
      </c>
      <c r="Y1929" s="66">
        <f>IFERROR(INDEX('Retasi Pricing'!F:F,MATCH('Entry Data'!AM1929,'Retasi Pricing'!E:E,0))*X1929,"")</f>
        <v>31200</v>
      </c>
      <c r="Z1929" s="62" t="s">
        <v>26</v>
      </c>
      <c r="AA1929" s="62" t="s">
        <v>27</v>
      </c>
      <c r="AB1929" s="32"/>
      <c r="AC1929" s="32" t="s">
        <v>131</v>
      </c>
      <c r="AD1929" s="32" t="str">
        <f t="shared" si="528"/>
        <v/>
      </c>
      <c r="AF1929" s="5" t="str">
        <f t="shared" si="529"/>
        <v>sofi'in44194</v>
      </c>
      <c r="AG1929" s="5" t="str">
        <f t="shared" si="530"/>
        <v>BMJ 04644194UTARADAY</v>
      </c>
      <c r="AH1929" s="5" t="str">
        <f t="shared" si="531"/>
        <v>sofi'in44194UTARADAY</v>
      </c>
      <c r="AI1929" s="5" t="str">
        <f t="shared" si="532"/>
        <v>BMJ 04644194DAY</v>
      </c>
      <c r="AJ1929" s="5" t="str">
        <f t="shared" si="533"/>
        <v>sofi'in44194DAY</v>
      </c>
      <c r="AK1929" s="5" t="str">
        <f t="shared" si="534"/>
        <v>sofi'inBMJ II</v>
      </c>
      <c r="AL1929" s="5" t="str">
        <f t="shared" si="536"/>
        <v>5UTARA</v>
      </c>
      <c r="AM1929" s="5" t="str">
        <f t="shared" si="537"/>
        <v>&gt; 5UTARA12 RODA</v>
      </c>
      <c r="AN1929" s="5" t="str">
        <f t="shared" si="538"/>
        <v>sofi'inBMJ II&gt; 5UTARA12 RODA</v>
      </c>
      <c r="AO1929" s="5" t="str">
        <f t="shared" si="539"/>
        <v>sofi'in&gt; 5UTARA12 RODA</v>
      </c>
      <c r="AP1929" s="5" t="str">
        <f t="shared" si="540"/>
        <v>44194DAY</v>
      </c>
    </row>
    <row r="1930" spans="1:42" x14ac:dyDescent="0.3">
      <c r="A1930" s="33">
        <v>1</v>
      </c>
      <c r="B1930" s="33"/>
      <c r="C1930" s="70">
        <v>44194</v>
      </c>
      <c r="D1930" s="71" t="s">
        <v>19</v>
      </c>
      <c r="E1930" s="70">
        <v>44194</v>
      </c>
      <c r="F1930" s="71">
        <v>5158832</v>
      </c>
      <c r="G1930" s="33" t="s">
        <v>20</v>
      </c>
      <c r="H1930" s="33" t="s">
        <v>21</v>
      </c>
      <c r="I1930" s="33" t="s">
        <v>45</v>
      </c>
      <c r="J1930" s="33" t="s">
        <v>46</v>
      </c>
      <c r="K1930" s="63" t="s">
        <v>36</v>
      </c>
      <c r="L1930" s="32" t="str">
        <f t="shared" si="541"/>
        <v>CGE370</v>
      </c>
      <c r="M1930" s="32" t="str">
        <f t="shared" si="542"/>
        <v>BMJ II</v>
      </c>
      <c r="N1930" s="32" t="str">
        <f t="shared" si="543"/>
        <v>12 RODA</v>
      </c>
      <c r="O1930" s="146">
        <v>0.74572916666666667</v>
      </c>
      <c r="P1930" s="65">
        <v>0.74572916666666667</v>
      </c>
      <c r="Q1930" s="65"/>
      <c r="R1930" s="66">
        <v>6</v>
      </c>
      <c r="S1930" s="66">
        <v>46520</v>
      </c>
      <c r="T1930" s="66">
        <v>17200</v>
      </c>
      <c r="U1930" s="67">
        <f t="shared" si="535"/>
        <v>29.32</v>
      </c>
      <c r="V1930" s="66">
        <f t="shared" ref="V1930:V1993" si="544">IFERROR(VLOOKUP(L1930,harga,2,FALSE),"")*U1930*IFERROR(VLOOKUP(G1930,jarak,2,FALSE),"")</f>
        <v>594521.64</v>
      </c>
      <c r="W1930" s="66" t="str">
        <f t="shared" ref="W1930:W1993" si="545">IFERROR(VLOOKUP(AL1930,Code,2,FALSE),"")</f>
        <v>&gt; 6</v>
      </c>
      <c r="X1930" s="66">
        <f>A1930+SUMIFS(Presensi!F:F,Presensi!E:E,'Entry Data'!AP1930)</f>
        <v>1</v>
      </c>
      <c r="Y1930" s="66">
        <f>IFERROR(INDEX('Retasi Pricing'!F:F,MATCH('Entry Data'!AM1930,'Retasi Pricing'!E:E,0))*X1930,"")</f>
        <v>34450</v>
      </c>
      <c r="Z1930" s="62" t="s">
        <v>26</v>
      </c>
      <c r="AA1930" s="62" t="s">
        <v>27</v>
      </c>
      <c r="AB1930" s="32"/>
      <c r="AC1930" s="32" t="s">
        <v>131</v>
      </c>
      <c r="AD1930" s="32" t="str">
        <f t="shared" ref="AD1930:AD1993" si="546">IFERROR(VLOOKUP(AC1930,driver,13,FALSE),"")</f>
        <v/>
      </c>
      <c r="AF1930" s="5" t="str">
        <f t="shared" ref="AF1930:AF1993" si="547">AC1930&amp;C1930</f>
        <v>sofi'in44194</v>
      </c>
      <c r="AG1930" s="5" t="str">
        <f t="shared" ref="AG1930:AG1993" si="548">K1930&amp;C1930&amp;G1930&amp;D1930</f>
        <v>BMJ 04644194UTARADAY</v>
      </c>
      <c r="AH1930" s="5" t="str">
        <f t="shared" ref="AH1930:AH1993" si="549">AC1930&amp;C1930&amp;G1930&amp;D1930</f>
        <v>sofi'in44194UTARADAY</v>
      </c>
      <c r="AI1930" s="5" t="str">
        <f t="shared" ref="AI1930:AI1993" si="550">K1930&amp;C1930&amp;D1930</f>
        <v>BMJ 04644194DAY</v>
      </c>
      <c r="AJ1930" s="5" t="str">
        <f t="shared" ref="AJ1930:AJ1993" si="551">AC1930&amp;C1930&amp;D1930</f>
        <v>sofi'in44194DAY</v>
      </c>
      <c r="AK1930" s="5" t="str">
        <f t="shared" ref="AK1930:AK1993" si="552">AC1930&amp;M1930</f>
        <v>sofi'inBMJ II</v>
      </c>
      <c r="AL1930" s="5" t="str">
        <f t="shared" si="536"/>
        <v>6UTARA</v>
      </c>
      <c r="AM1930" s="5" t="str">
        <f t="shared" si="537"/>
        <v>&gt; 6UTARA12 RODA</v>
      </c>
      <c r="AN1930" s="5" t="str">
        <f t="shared" si="538"/>
        <v>sofi'inBMJ II&gt; 6UTARA12 RODA</v>
      </c>
      <c r="AO1930" s="5" t="str">
        <f t="shared" si="539"/>
        <v>sofi'in&gt; 6UTARA12 RODA</v>
      </c>
      <c r="AP1930" s="5" t="str">
        <f t="shared" si="540"/>
        <v>44194DAY</v>
      </c>
    </row>
    <row r="1931" spans="1:42" x14ac:dyDescent="0.3">
      <c r="A1931" s="33">
        <v>1</v>
      </c>
      <c r="B1931" s="33"/>
      <c r="C1931" s="70">
        <v>44194</v>
      </c>
      <c r="D1931" s="71" t="s">
        <v>19</v>
      </c>
      <c r="E1931" s="70">
        <v>44194</v>
      </c>
      <c r="F1931" s="71">
        <v>10000313</v>
      </c>
      <c r="G1931" s="33" t="s">
        <v>20</v>
      </c>
      <c r="H1931" s="33" t="s">
        <v>21</v>
      </c>
      <c r="I1931" s="33" t="s">
        <v>45</v>
      </c>
      <c r="J1931" s="33" t="s">
        <v>46</v>
      </c>
      <c r="K1931" s="63" t="s">
        <v>41</v>
      </c>
      <c r="L1931" s="32" t="str">
        <f t="shared" si="541"/>
        <v>AXOR4843</v>
      </c>
      <c r="M1931" s="32" t="str">
        <f t="shared" si="542"/>
        <v>BMJ II</v>
      </c>
      <c r="N1931" s="32" t="str">
        <f t="shared" si="543"/>
        <v>12 RODA</v>
      </c>
      <c r="O1931" s="146">
        <v>0.37268518518518517</v>
      </c>
      <c r="P1931" s="65">
        <v>0.37268518518518517</v>
      </c>
      <c r="Q1931" s="65"/>
      <c r="R1931" s="66">
        <v>1</v>
      </c>
      <c r="S1931" s="66">
        <v>51850</v>
      </c>
      <c r="T1931" s="66">
        <v>19800</v>
      </c>
      <c r="U1931" s="67">
        <f t="shared" ref="U1931:U1994" si="553">(S1931-T1931)/1000</f>
        <v>32.049999999999997</v>
      </c>
      <c r="V1931" s="66">
        <f t="shared" si="544"/>
        <v>649877.85</v>
      </c>
      <c r="W1931" s="66" t="str">
        <f t="shared" si="545"/>
        <v>1 &gt; 4</v>
      </c>
      <c r="X1931" s="66">
        <f>A1931+SUMIFS(Presensi!F:F,Presensi!E:E,'Entry Data'!AP1931)</f>
        <v>1</v>
      </c>
      <c r="Y1931" s="66">
        <f>IFERROR(INDEX('Retasi Pricing'!F:F,MATCH('Entry Data'!AM1931,'Retasi Pricing'!E:E,0))*X1931,"")</f>
        <v>27500</v>
      </c>
      <c r="Z1931" s="62" t="s">
        <v>26</v>
      </c>
      <c r="AA1931" s="62" t="s">
        <v>27</v>
      </c>
      <c r="AB1931" s="32"/>
      <c r="AC1931" s="32" t="s">
        <v>124</v>
      </c>
      <c r="AD1931" s="32" t="str">
        <f t="shared" si="546"/>
        <v/>
      </c>
      <c r="AF1931" s="5" t="str">
        <f t="shared" si="547"/>
        <v>rahman44194</v>
      </c>
      <c r="AG1931" s="5" t="str">
        <f t="shared" si="548"/>
        <v>BMJ 04744194UTARADAY</v>
      </c>
      <c r="AH1931" s="5" t="str">
        <f t="shared" si="549"/>
        <v>rahman44194UTARADAY</v>
      </c>
      <c r="AI1931" s="5" t="str">
        <f t="shared" si="550"/>
        <v>BMJ 04744194DAY</v>
      </c>
      <c r="AJ1931" s="5" t="str">
        <f t="shared" si="551"/>
        <v>rahman44194DAY</v>
      </c>
      <c r="AK1931" s="5" t="str">
        <f t="shared" si="552"/>
        <v>rahmanBMJ II</v>
      </c>
      <c r="AL1931" s="5" t="str">
        <f t="shared" ref="AL1931:AL1994" si="554">Q1931&amp;R1931&amp;G1931</f>
        <v>1UTARA</v>
      </c>
      <c r="AM1931" s="5" t="str">
        <f t="shared" ref="AM1931:AM1994" si="555">W1931&amp;G1931&amp;N1931</f>
        <v>1 &gt; 4UTARA12 RODA</v>
      </c>
      <c r="AN1931" s="5" t="str">
        <f t="shared" ref="AN1931:AN1994" si="556">AC1931&amp;M1931&amp;W1931&amp;G1931&amp;N1931</f>
        <v>rahmanBMJ II1 &gt; 4UTARA12 RODA</v>
      </c>
      <c r="AO1931" s="5" t="str">
        <f t="shared" ref="AO1931:AO1994" si="557">AC1931&amp;W1931&amp;G1931&amp;N1931</f>
        <v>rahman1 &gt; 4UTARA12 RODA</v>
      </c>
      <c r="AP1931" s="5" t="str">
        <f t="shared" ref="AP1931:AP1994" si="558">C1931&amp;D1931</f>
        <v>44194DAY</v>
      </c>
    </row>
    <row r="1932" spans="1:42" x14ac:dyDescent="0.3">
      <c r="A1932" s="33">
        <v>1</v>
      </c>
      <c r="B1932" s="33"/>
      <c r="C1932" s="70">
        <v>44194</v>
      </c>
      <c r="D1932" s="71" t="s">
        <v>19</v>
      </c>
      <c r="E1932" s="70">
        <v>44194</v>
      </c>
      <c r="F1932" s="71">
        <v>5158439</v>
      </c>
      <c r="G1932" s="33" t="s">
        <v>20</v>
      </c>
      <c r="H1932" s="33" t="s">
        <v>21</v>
      </c>
      <c r="I1932" s="33" t="s">
        <v>45</v>
      </c>
      <c r="J1932" s="33" t="s">
        <v>46</v>
      </c>
      <c r="K1932" s="63" t="s">
        <v>41</v>
      </c>
      <c r="L1932" s="32" t="str">
        <f t="shared" si="541"/>
        <v>AXOR4843</v>
      </c>
      <c r="M1932" s="32" t="str">
        <f t="shared" si="542"/>
        <v>BMJ II</v>
      </c>
      <c r="N1932" s="32" t="str">
        <f t="shared" si="543"/>
        <v>12 RODA</v>
      </c>
      <c r="O1932" s="146">
        <v>0.43258101851851855</v>
      </c>
      <c r="P1932" s="65">
        <v>0.43258101851851855</v>
      </c>
      <c r="Q1932" s="65"/>
      <c r="R1932" s="66">
        <v>2</v>
      </c>
      <c r="S1932" s="66">
        <v>52780</v>
      </c>
      <c r="T1932" s="66">
        <v>20080</v>
      </c>
      <c r="U1932" s="67">
        <f t="shared" si="553"/>
        <v>32.700000000000003</v>
      </c>
      <c r="V1932" s="66">
        <f t="shared" si="544"/>
        <v>663057.9</v>
      </c>
      <c r="W1932" s="66" t="str">
        <f t="shared" si="545"/>
        <v>1 &gt; 4</v>
      </c>
      <c r="X1932" s="66">
        <f>A1932+SUMIFS(Presensi!F:F,Presensi!E:E,'Entry Data'!AP1932)</f>
        <v>1</v>
      </c>
      <c r="Y1932" s="66">
        <f>IFERROR(INDEX('Retasi Pricing'!F:F,MATCH('Entry Data'!AM1932,'Retasi Pricing'!E:E,0))*X1932,"")</f>
        <v>27500</v>
      </c>
      <c r="Z1932" s="62" t="s">
        <v>26</v>
      </c>
      <c r="AA1932" s="62" t="s">
        <v>27</v>
      </c>
      <c r="AB1932" s="32"/>
      <c r="AC1932" s="32" t="s">
        <v>124</v>
      </c>
      <c r="AD1932" s="32" t="str">
        <f t="shared" si="546"/>
        <v/>
      </c>
      <c r="AF1932" s="5" t="str">
        <f t="shared" si="547"/>
        <v>rahman44194</v>
      </c>
      <c r="AG1932" s="5" t="str">
        <f t="shared" si="548"/>
        <v>BMJ 04744194UTARADAY</v>
      </c>
      <c r="AH1932" s="5" t="str">
        <f t="shared" si="549"/>
        <v>rahman44194UTARADAY</v>
      </c>
      <c r="AI1932" s="5" t="str">
        <f t="shared" si="550"/>
        <v>BMJ 04744194DAY</v>
      </c>
      <c r="AJ1932" s="5" t="str">
        <f t="shared" si="551"/>
        <v>rahman44194DAY</v>
      </c>
      <c r="AK1932" s="5" t="str">
        <f t="shared" si="552"/>
        <v>rahmanBMJ II</v>
      </c>
      <c r="AL1932" s="5" t="str">
        <f t="shared" si="554"/>
        <v>2UTARA</v>
      </c>
      <c r="AM1932" s="5" t="str">
        <f t="shared" si="555"/>
        <v>1 &gt; 4UTARA12 RODA</v>
      </c>
      <c r="AN1932" s="5" t="str">
        <f t="shared" si="556"/>
        <v>rahmanBMJ II1 &gt; 4UTARA12 RODA</v>
      </c>
      <c r="AO1932" s="5" t="str">
        <f t="shared" si="557"/>
        <v>rahman1 &gt; 4UTARA12 RODA</v>
      </c>
      <c r="AP1932" s="5" t="str">
        <f t="shared" si="558"/>
        <v>44194DAY</v>
      </c>
    </row>
    <row r="1933" spans="1:42" x14ac:dyDescent="0.3">
      <c r="A1933" s="33">
        <v>1</v>
      </c>
      <c r="B1933" s="33"/>
      <c r="C1933" s="70">
        <v>44194</v>
      </c>
      <c r="D1933" s="71" t="s">
        <v>19</v>
      </c>
      <c r="E1933" s="70">
        <v>44194</v>
      </c>
      <c r="F1933" s="71">
        <v>5158530</v>
      </c>
      <c r="G1933" s="33" t="s">
        <v>20</v>
      </c>
      <c r="H1933" s="33" t="s">
        <v>21</v>
      </c>
      <c r="I1933" s="33" t="s">
        <v>45</v>
      </c>
      <c r="J1933" s="33" t="s">
        <v>46</v>
      </c>
      <c r="K1933" s="63" t="s">
        <v>41</v>
      </c>
      <c r="L1933" s="32" t="str">
        <f t="shared" si="541"/>
        <v>AXOR4843</v>
      </c>
      <c r="M1933" s="32" t="str">
        <f t="shared" si="542"/>
        <v>BMJ II</v>
      </c>
      <c r="N1933" s="32" t="str">
        <f t="shared" si="543"/>
        <v>12 RODA</v>
      </c>
      <c r="O1933" s="146">
        <v>0.50317129629629631</v>
      </c>
      <c r="P1933" s="65">
        <v>0.50317129629629631</v>
      </c>
      <c r="Q1933" s="65"/>
      <c r="R1933" s="66">
        <v>3</v>
      </c>
      <c r="S1933" s="66">
        <v>51900</v>
      </c>
      <c r="T1933" s="66">
        <v>20080</v>
      </c>
      <c r="U1933" s="67">
        <f t="shared" si="553"/>
        <v>31.82</v>
      </c>
      <c r="V1933" s="66">
        <f t="shared" si="544"/>
        <v>645214.14</v>
      </c>
      <c r="W1933" s="66" t="str">
        <f t="shared" si="545"/>
        <v>1 &gt; 4</v>
      </c>
      <c r="X1933" s="66">
        <f>A1933+SUMIFS(Presensi!F:F,Presensi!E:E,'Entry Data'!AP1933)</f>
        <v>1</v>
      </c>
      <c r="Y1933" s="66">
        <f>IFERROR(INDEX('Retasi Pricing'!F:F,MATCH('Entry Data'!AM1933,'Retasi Pricing'!E:E,0))*X1933,"")</f>
        <v>27500</v>
      </c>
      <c r="Z1933" s="62" t="s">
        <v>26</v>
      </c>
      <c r="AA1933" s="62" t="s">
        <v>27</v>
      </c>
      <c r="AB1933" s="32"/>
      <c r="AC1933" s="32" t="s">
        <v>124</v>
      </c>
      <c r="AD1933" s="32" t="str">
        <f t="shared" si="546"/>
        <v/>
      </c>
      <c r="AF1933" s="5" t="str">
        <f t="shared" si="547"/>
        <v>rahman44194</v>
      </c>
      <c r="AG1933" s="5" t="str">
        <f t="shared" si="548"/>
        <v>BMJ 04744194UTARADAY</v>
      </c>
      <c r="AH1933" s="5" t="str">
        <f t="shared" si="549"/>
        <v>rahman44194UTARADAY</v>
      </c>
      <c r="AI1933" s="5" t="str">
        <f t="shared" si="550"/>
        <v>BMJ 04744194DAY</v>
      </c>
      <c r="AJ1933" s="5" t="str">
        <f t="shared" si="551"/>
        <v>rahman44194DAY</v>
      </c>
      <c r="AK1933" s="5" t="str">
        <f t="shared" si="552"/>
        <v>rahmanBMJ II</v>
      </c>
      <c r="AL1933" s="5" t="str">
        <f t="shared" si="554"/>
        <v>3UTARA</v>
      </c>
      <c r="AM1933" s="5" t="str">
        <f t="shared" si="555"/>
        <v>1 &gt; 4UTARA12 RODA</v>
      </c>
      <c r="AN1933" s="5" t="str">
        <f t="shared" si="556"/>
        <v>rahmanBMJ II1 &gt; 4UTARA12 RODA</v>
      </c>
      <c r="AO1933" s="5" t="str">
        <f t="shared" si="557"/>
        <v>rahman1 &gt; 4UTARA12 RODA</v>
      </c>
      <c r="AP1933" s="5" t="str">
        <f t="shared" si="558"/>
        <v>44194DAY</v>
      </c>
    </row>
    <row r="1934" spans="1:42" x14ac:dyDescent="0.3">
      <c r="A1934" s="33">
        <v>1</v>
      </c>
      <c r="B1934" s="33"/>
      <c r="C1934" s="70">
        <v>44194</v>
      </c>
      <c r="D1934" s="71" t="s">
        <v>19</v>
      </c>
      <c r="E1934" s="70">
        <v>44194</v>
      </c>
      <c r="F1934" s="71">
        <v>5158646</v>
      </c>
      <c r="G1934" s="33" t="s">
        <v>20</v>
      </c>
      <c r="H1934" s="33" t="s">
        <v>21</v>
      </c>
      <c r="I1934" s="33" t="s">
        <v>45</v>
      </c>
      <c r="J1934" s="33" t="s">
        <v>46</v>
      </c>
      <c r="K1934" s="63" t="s">
        <v>41</v>
      </c>
      <c r="L1934" s="32" t="str">
        <f t="shared" si="541"/>
        <v>AXOR4843</v>
      </c>
      <c r="M1934" s="32" t="str">
        <f t="shared" si="542"/>
        <v>BMJ II</v>
      </c>
      <c r="N1934" s="32" t="str">
        <f t="shared" si="543"/>
        <v>12 RODA</v>
      </c>
      <c r="O1934" s="146">
        <v>0.60328703703703701</v>
      </c>
      <c r="P1934" s="65">
        <v>0.60328703703703701</v>
      </c>
      <c r="Q1934" s="65"/>
      <c r="R1934" s="66">
        <v>4</v>
      </c>
      <c r="S1934" s="66">
        <v>50640</v>
      </c>
      <c r="T1934" s="66">
        <v>20080</v>
      </c>
      <c r="U1934" s="67">
        <f t="shared" si="553"/>
        <v>30.56</v>
      </c>
      <c r="V1934" s="66">
        <f t="shared" si="544"/>
        <v>619665.11999999988</v>
      </c>
      <c r="W1934" s="66" t="str">
        <f t="shared" si="545"/>
        <v>1 &gt; 4</v>
      </c>
      <c r="X1934" s="66">
        <f>A1934+SUMIFS(Presensi!F:F,Presensi!E:E,'Entry Data'!AP1934)</f>
        <v>1</v>
      </c>
      <c r="Y1934" s="66">
        <f>IFERROR(INDEX('Retasi Pricing'!F:F,MATCH('Entry Data'!AM1934,'Retasi Pricing'!E:E,0))*X1934,"")</f>
        <v>27500</v>
      </c>
      <c r="Z1934" s="62" t="s">
        <v>26</v>
      </c>
      <c r="AA1934" s="62" t="s">
        <v>27</v>
      </c>
      <c r="AB1934" s="32"/>
      <c r="AC1934" s="32" t="s">
        <v>124</v>
      </c>
      <c r="AD1934" s="32" t="str">
        <f t="shared" si="546"/>
        <v/>
      </c>
      <c r="AF1934" s="5" t="str">
        <f t="shared" si="547"/>
        <v>rahman44194</v>
      </c>
      <c r="AG1934" s="5" t="str">
        <f t="shared" si="548"/>
        <v>BMJ 04744194UTARADAY</v>
      </c>
      <c r="AH1934" s="5" t="str">
        <f t="shared" si="549"/>
        <v>rahman44194UTARADAY</v>
      </c>
      <c r="AI1934" s="5" t="str">
        <f t="shared" si="550"/>
        <v>BMJ 04744194DAY</v>
      </c>
      <c r="AJ1934" s="5" t="str">
        <f t="shared" si="551"/>
        <v>rahman44194DAY</v>
      </c>
      <c r="AK1934" s="5" t="str">
        <f t="shared" si="552"/>
        <v>rahmanBMJ II</v>
      </c>
      <c r="AL1934" s="5" t="str">
        <f t="shared" si="554"/>
        <v>4UTARA</v>
      </c>
      <c r="AM1934" s="5" t="str">
        <f t="shared" si="555"/>
        <v>1 &gt; 4UTARA12 RODA</v>
      </c>
      <c r="AN1934" s="5" t="str">
        <f t="shared" si="556"/>
        <v>rahmanBMJ II1 &gt; 4UTARA12 RODA</v>
      </c>
      <c r="AO1934" s="5" t="str">
        <f t="shared" si="557"/>
        <v>rahman1 &gt; 4UTARA12 RODA</v>
      </c>
      <c r="AP1934" s="5" t="str">
        <f t="shared" si="558"/>
        <v>44194DAY</v>
      </c>
    </row>
    <row r="1935" spans="1:42" x14ac:dyDescent="0.3">
      <c r="A1935" s="33">
        <v>1</v>
      </c>
      <c r="B1935" s="33"/>
      <c r="C1935" s="70">
        <v>44194</v>
      </c>
      <c r="D1935" s="71" t="s">
        <v>19</v>
      </c>
      <c r="E1935" s="70">
        <v>44194</v>
      </c>
      <c r="F1935" s="71">
        <v>5158742</v>
      </c>
      <c r="G1935" s="33" t="s">
        <v>20</v>
      </c>
      <c r="H1935" s="33" t="s">
        <v>21</v>
      </c>
      <c r="I1935" s="33" t="s">
        <v>45</v>
      </c>
      <c r="J1935" s="33" t="s">
        <v>46</v>
      </c>
      <c r="K1935" s="63" t="s">
        <v>41</v>
      </c>
      <c r="L1935" s="32" t="str">
        <f t="shared" si="541"/>
        <v>AXOR4843</v>
      </c>
      <c r="M1935" s="32" t="str">
        <f t="shared" si="542"/>
        <v>BMJ II</v>
      </c>
      <c r="N1935" s="32" t="str">
        <f t="shared" si="543"/>
        <v>12 RODA</v>
      </c>
      <c r="O1935" s="146">
        <v>0.67087962962962966</v>
      </c>
      <c r="P1935" s="65">
        <v>0.67087962962962966</v>
      </c>
      <c r="Q1935" s="65"/>
      <c r="R1935" s="66">
        <v>5</v>
      </c>
      <c r="S1935" s="66">
        <v>52320</v>
      </c>
      <c r="T1935" s="66">
        <v>20080</v>
      </c>
      <c r="U1935" s="67">
        <f t="shared" si="553"/>
        <v>32.24</v>
      </c>
      <c r="V1935" s="66">
        <f t="shared" si="544"/>
        <v>653730.4800000001</v>
      </c>
      <c r="W1935" s="66" t="str">
        <f t="shared" si="545"/>
        <v>&gt; 5</v>
      </c>
      <c r="X1935" s="66">
        <f>A1935+SUMIFS(Presensi!F:F,Presensi!E:E,'Entry Data'!AP1935)</f>
        <v>1</v>
      </c>
      <c r="Y1935" s="66">
        <f>IFERROR(INDEX('Retasi Pricing'!F:F,MATCH('Entry Data'!AM1935,'Retasi Pricing'!E:E,0))*X1935,"")</f>
        <v>31200</v>
      </c>
      <c r="Z1935" s="62" t="s">
        <v>26</v>
      </c>
      <c r="AA1935" s="62" t="s">
        <v>27</v>
      </c>
      <c r="AB1935" s="32"/>
      <c r="AC1935" s="32" t="s">
        <v>124</v>
      </c>
      <c r="AD1935" s="32" t="str">
        <f t="shared" si="546"/>
        <v/>
      </c>
      <c r="AF1935" s="5" t="str">
        <f t="shared" si="547"/>
        <v>rahman44194</v>
      </c>
      <c r="AG1935" s="5" t="str">
        <f t="shared" si="548"/>
        <v>BMJ 04744194UTARADAY</v>
      </c>
      <c r="AH1935" s="5" t="str">
        <f t="shared" si="549"/>
        <v>rahman44194UTARADAY</v>
      </c>
      <c r="AI1935" s="5" t="str">
        <f t="shared" si="550"/>
        <v>BMJ 04744194DAY</v>
      </c>
      <c r="AJ1935" s="5" t="str">
        <f t="shared" si="551"/>
        <v>rahman44194DAY</v>
      </c>
      <c r="AK1935" s="5" t="str">
        <f t="shared" si="552"/>
        <v>rahmanBMJ II</v>
      </c>
      <c r="AL1935" s="5" t="str">
        <f t="shared" si="554"/>
        <v>5UTARA</v>
      </c>
      <c r="AM1935" s="5" t="str">
        <f t="shared" si="555"/>
        <v>&gt; 5UTARA12 RODA</v>
      </c>
      <c r="AN1935" s="5" t="str">
        <f t="shared" si="556"/>
        <v>rahmanBMJ II&gt; 5UTARA12 RODA</v>
      </c>
      <c r="AO1935" s="5" t="str">
        <f t="shared" si="557"/>
        <v>rahman&gt; 5UTARA12 RODA</v>
      </c>
      <c r="AP1935" s="5" t="str">
        <f t="shared" si="558"/>
        <v>44194DAY</v>
      </c>
    </row>
    <row r="1936" spans="1:42" x14ac:dyDescent="0.3">
      <c r="A1936" s="33">
        <v>1</v>
      </c>
      <c r="B1936" s="33"/>
      <c r="C1936" s="70">
        <v>44194</v>
      </c>
      <c r="D1936" s="71" t="s">
        <v>19</v>
      </c>
      <c r="E1936" s="70">
        <v>44194</v>
      </c>
      <c r="F1936" s="71">
        <v>5158816</v>
      </c>
      <c r="G1936" s="33" t="s">
        <v>20</v>
      </c>
      <c r="H1936" s="33" t="s">
        <v>21</v>
      </c>
      <c r="I1936" s="33" t="s">
        <v>45</v>
      </c>
      <c r="J1936" s="33" t="s">
        <v>46</v>
      </c>
      <c r="K1936" s="63" t="s">
        <v>41</v>
      </c>
      <c r="L1936" s="32" t="str">
        <f t="shared" si="541"/>
        <v>AXOR4843</v>
      </c>
      <c r="M1936" s="32" t="str">
        <f t="shared" si="542"/>
        <v>BMJ II</v>
      </c>
      <c r="N1936" s="32" t="str">
        <f t="shared" si="543"/>
        <v>12 RODA</v>
      </c>
      <c r="O1936" s="146">
        <v>0.72850694444444442</v>
      </c>
      <c r="P1936" s="65">
        <v>0.72850694444444442</v>
      </c>
      <c r="Q1936" s="65"/>
      <c r="R1936" s="66">
        <v>6</v>
      </c>
      <c r="S1936" s="66">
        <v>51280</v>
      </c>
      <c r="T1936" s="66">
        <v>20080</v>
      </c>
      <c r="U1936" s="67">
        <f t="shared" si="553"/>
        <v>31.2</v>
      </c>
      <c r="V1936" s="66">
        <f t="shared" si="544"/>
        <v>632642.4</v>
      </c>
      <c r="W1936" s="66" t="str">
        <f t="shared" si="545"/>
        <v>&gt; 6</v>
      </c>
      <c r="X1936" s="66">
        <f>A1936+SUMIFS(Presensi!F:F,Presensi!E:E,'Entry Data'!AP1936)</f>
        <v>1</v>
      </c>
      <c r="Y1936" s="66">
        <f>IFERROR(INDEX('Retasi Pricing'!F:F,MATCH('Entry Data'!AM1936,'Retasi Pricing'!E:E,0))*X1936,"")</f>
        <v>34450</v>
      </c>
      <c r="Z1936" s="62" t="s">
        <v>26</v>
      </c>
      <c r="AA1936" s="62" t="s">
        <v>27</v>
      </c>
      <c r="AB1936" s="32"/>
      <c r="AC1936" s="32" t="s">
        <v>124</v>
      </c>
      <c r="AD1936" s="32" t="str">
        <f t="shared" si="546"/>
        <v/>
      </c>
      <c r="AF1936" s="5" t="str">
        <f t="shared" si="547"/>
        <v>rahman44194</v>
      </c>
      <c r="AG1936" s="5" t="str">
        <f t="shared" si="548"/>
        <v>BMJ 04744194UTARADAY</v>
      </c>
      <c r="AH1936" s="5" t="str">
        <f t="shared" si="549"/>
        <v>rahman44194UTARADAY</v>
      </c>
      <c r="AI1936" s="5" t="str">
        <f t="shared" si="550"/>
        <v>BMJ 04744194DAY</v>
      </c>
      <c r="AJ1936" s="5" t="str">
        <f t="shared" si="551"/>
        <v>rahman44194DAY</v>
      </c>
      <c r="AK1936" s="5" t="str">
        <f t="shared" si="552"/>
        <v>rahmanBMJ II</v>
      </c>
      <c r="AL1936" s="5" t="str">
        <f t="shared" si="554"/>
        <v>6UTARA</v>
      </c>
      <c r="AM1936" s="5" t="str">
        <f t="shared" si="555"/>
        <v>&gt; 6UTARA12 RODA</v>
      </c>
      <c r="AN1936" s="5" t="str">
        <f t="shared" si="556"/>
        <v>rahmanBMJ II&gt; 6UTARA12 RODA</v>
      </c>
      <c r="AO1936" s="5" t="str">
        <f t="shared" si="557"/>
        <v>rahman&gt; 6UTARA12 RODA</v>
      </c>
      <c r="AP1936" s="5" t="str">
        <f t="shared" si="558"/>
        <v>44194DAY</v>
      </c>
    </row>
    <row r="1937" spans="1:42" x14ac:dyDescent="0.3">
      <c r="A1937" s="33">
        <v>1</v>
      </c>
      <c r="B1937" s="33"/>
      <c r="C1937" s="70">
        <v>44194</v>
      </c>
      <c r="D1937" s="71" t="s">
        <v>19</v>
      </c>
      <c r="E1937" s="70">
        <v>44194</v>
      </c>
      <c r="F1937" s="71">
        <v>5158418</v>
      </c>
      <c r="G1937" s="33" t="s">
        <v>20</v>
      </c>
      <c r="H1937" s="33" t="s">
        <v>21</v>
      </c>
      <c r="I1937" s="33" t="s">
        <v>45</v>
      </c>
      <c r="J1937" s="33" t="s">
        <v>46</v>
      </c>
      <c r="K1937" s="63" t="s">
        <v>57</v>
      </c>
      <c r="L1937" s="32" t="str">
        <f t="shared" si="541"/>
        <v>AXOR4843</v>
      </c>
      <c r="M1937" s="32" t="str">
        <f t="shared" si="542"/>
        <v>BMJ II</v>
      </c>
      <c r="N1937" s="32" t="str">
        <f t="shared" si="543"/>
        <v>12 RODA</v>
      </c>
      <c r="O1937" s="146">
        <v>0.4074652777777778</v>
      </c>
      <c r="P1937" s="65">
        <v>0.4074652777777778</v>
      </c>
      <c r="Q1937" s="65"/>
      <c r="R1937" s="66">
        <v>1</v>
      </c>
      <c r="S1937" s="66">
        <v>51560</v>
      </c>
      <c r="T1937" s="66">
        <v>20060</v>
      </c>
      <c r="U1937" s="67">
        <f t="shared" si="553"/>
        <v>31.5</v>
      </c>
      <c r="V1937" s="66">
        <f t="shared" si="544"/>
        <v>638725.5</v>
      </c>
      <c r="W1937" s="66" t="str">
        <f t="shared" si="545"/>
        <v>1 &gt; 4</v>
      </c>
      <c r="X1937" s="66">
        <f>A1937+SUMIFS(Presensi!F:F,Presensi!E:E,'Entry Data'!AP1937)</f>
        <v>1</v>
      </c>
      <c r="Y1937" s="66">
        <f>IFERROR(INDEX('Retasi Pricing'!F:F,MATCH('Entry Data'!AM1937,'Retasi Pricing'!E:E,0))*X1937,"")</f>
        <v>27500</v>
      </c>
      <c r="Z1937" s="62" t="s">
        <v>26</v>
      </c>
      <c r="AA1937" s="62" t="s">
        <v>27</v>
      </c>
      <c r="AB1937" s="32"/>
      <c r="AC1937" s="32" t="s">
        <v>217</v>
      </c>
      <c r="AD1937" s="32" t="str">
        <f t="shared" si="546"/>
        <v/>
      </c>
      <c r="AF1937" s="5" t="str">
        <f t="shared" si="547"/>
        <v>agus suwantono44194</v>
      </c>
      <c r="AG1937" s="5" t="str">
        <f t="shared" si="548"/>
        <v>BMJ 05044194UTARADAY</v>
      </c>
      <c r="AH1937" s="5" t="str">
        <f t="shared" si="549"/>
        <v>agus suwantono44194UTARADAY</v>
      </c>
      <c r="AI1937" s="5" t="str">
        <f t="shared" si="550"/>
        <v>BMJ 05044194DAY</v>
      </c>
      <c r="AJ1937" s="5" t="str">
        <f t="shared" si="551"/>
        <v>agus suwantono44194DAY</v>
      </c>
      <c r="AK1937" s="5" t="str">
        <f t="shared" si="552"/>
        <v>agus suwantonoBMJ II</v>
      </c>
      <c r="AL1937" s="5" t="str">
        <f t="shared" si="554"/>
        <v>1UTARA</v>
      </c>
      <c r="AM1937" s="5" t="str">
        <f t="shared" si="555"/>
        <v>1 &gt; 4UTARA12 RODA</v>
      </c>
      <c r="AN1937" s="5" t="str">
        <f t="shared" si="556"/>
        <v>agus suwantonoBMJ II1 &gt; 4UTARA12 RODA</v>
      </c>
      <c r="AO1937" s="5" t="str">
        <f t="shared" si="557"/>
        <v>agus suwantono1 &gt; 4UTARA12 RODA</v>
      </c>
      <c r="AP1937" s="5" t="str">
        <f t="shared" si="558"/>
        <v>44194DAY</v>
      </c>
    </row>
    <row r="1938" spans="1:42" x14ac:dyDescent="0.3">
      <c r="A1938" s="33">
        <v>1</v>
      </c>
      <c r="B1938" s="33"/>
      <c r="C1938" s="70">
        <v>44194</v>
      </c>
      <c r="D1938" s="71" t="s">
        <v>19</v>
      </c>
      <c r="E1938" s="70">
        <v>44194</v>
      </c>
      <c r="F1938" s="71">
        <v>5158490</v>
      </c>
      <c r="G1938" s="33" t="s">
        <v>20</v>
      </c>
      <c r="H1938" s="33" t="s">
        <v>21</v>
      </c>
      <c r="I1938" s="33" t="s">
        <v>45</v>
      </c>
      <c r="J1938" s="33" t="s">
        <v>46</v>
      </c>
      <c r="K1938" s="63" t="s">
        <v>57</v>
      </c>
      <c r="L1938" s="32" t="str">
        <f t="shared" si="541"/>
        <v>AXOR4843</v>
      </c>
      <c r="M1938" s="32" t="str">
        <f t="shared" si="542"/>
        <v>BMJ II</v>
      </c>
      <c r="N1938" s="32" t="str">
        <f t="shared" si="543"/>
        <v>12 RODA</v>
      </c>
      <c r="O1938" s="146">
        <v>0.46714120370370371</v>
      </c>
      <c r="P1938" s="65">
        <v>0.46714120370370371</v>
      </c>
      <c r="Q1938" s="65"/>
      <c r="R1938" s="66">
        <v>2</v>
      </c>
      <c r="S1938" s="66">
        <v>51960</v>
      </c>
      <c r="T1938" s="66">
        <v>20060</v>
      </c>
      <c r="U1938" s="67">
        <f t="shared" si="553"/>
        <v>31.9</v>
      </c>
      <c r="V1938" s="66">
        <f t="shared" si="544"/>
        <v>646836.29999999993</v>
      </c>
      <c r="W1938" s="66" t="str">
        <f t="shared" si="545"/>
        <v>1 &gt; 4</v>
      </c>
      <c r="X1938" s="66">
        <f>A1938+SUMIFS(Presensi!F:F,Presensi!E:E,'Entry Data'!AP1938)</f>
        <v>1</v>
      </c>
      <c r="Y1938" s="66">
        <f>IFERROR(INDEX('Retasi Pricing'!F:F,MATCH('Entry Data'!AM1938,'Retasi Pricing'!E:E,0))*X1938,"")</f>
        <v>27500</v>
      </c>
      <c r="Z1938" s="62" t="s">
        <v>26</v>
      </c>
      <c r="AA1938" s="62" t="s">
        <v>27</v>
      </c>
      <c r="AB1938" s="32"/>
      <c r="AC1938" s="32" t="s">
        <v>217</v>
      </c>
      <c r="AD1938" s="32" t="str">
        <f t="shared" si="546"/>
        <v/>
      </c>
      <c r="AF1938" s="5" t="str">
        <f t="shared" si="547"/>
        <v>agus suwantono44194</v>
      </c>
      <c r="AG1938" s="5" t="str">
        <f t="shared" si="548"/>
        <v>BMJ 05044194UTARADAY</v>
      </c>
      <c r="AH1938" s="5" t="str">
        <f t="shared" si="549"/>
        <v>agus suwantono44194UTARADAY</v>
      </c>
      <c r="AI1938" s="5" t="str">
        <f t="shared" si="550"/>
        <v>BMJ 05044194DAY</v>
      </c>
      <c r="AJ1938" s="5" t="str">
        <f t="shared" si="551"/>
        <v>agus suwantono44194DAY</v>
      </c>
      <c r="AK1938" s="5" t="str">
        <f t="shared" si="552"/>
        <v>agus suwantonoBMJ II</v>
      </c>
      <c r="AL1938" s="5" t="str">
        <f t="shared" si="554"/>
        <v>2UTARA</v>
      </c>
      <c r="AM1938" s="5" t="str">
        <f t="shared" si="555"/>
        <v>1 &gt; 4UTARA12 RODA</v>
      </c>
      <c r="AN1938" s="5" t="str">
        <f t="shared" si="556"/>
        <v>agus suwantonoBMJ II1 &gt; 4UTARA12 RODA</v>
      </c>
      <c r="AO1938" s="5" t="str">
        <f t="shared" si="557"/>
        <v>agus suwantono1 &gt; 4UTARA12 RODA</v>
      </c>
      <c r="AP1938" s="5" t="str">
        <f t="shared" si="558"/>
        <v>44194DAY</v>
      </c>
    </row>
    <row r="1939" spans="1:42" x14ac:dyDescent="0.3">
      <c r="A1939" s="33">
        <v>1</v>
      </c>
      <c r="B1939" s="33"/>
      <c r="C1939" s="70">
        <v>44194</v>
      </c>
      <c r="D1939" s="71" t="s">
        <v>19</v>
      </c>
      <c r="E1939" s="70">
        <v>44194</v>
      </c>
      <c r="F1939" s="71">
        <v>5158561</v>
      </c>
      <c r="G1939" s="33" t="s">
        <v>20</v>
      </c>
      <c r="H1939" s="33" t="s">
        <v>21</v>
      </c>
      <c r="I1939" s="33" t="s">
        <v>45</v>
      </c>
      <c r="J1939" s="33" t="s">
        <v>46</v>
      </c>
      <c r="K1939" s="63" t="s">
        <v>57</v>
      </c>
      <c r="L1939" s="32" t="str">
        <f t="shared" si="541"/>
        <v>AXOR4843</v>
      </c>
      <c r="M1939" s="32" t="str">
        <f t="shared" si="542"/>
        <v>BMJ II</v>
      </c>
      <c r="N1939" s="32" t="str">
        <f t="shared" si="543"/>
        <v>12 RODA</v>
      </c>
      <c r="O1939" s="146">
        <v>0.52523148148148147</v>
      </c>
      <c r="P1939" s="65">
        <v>0.52523148148148147</v>
      </c>
      <c r="Q1939" s="65"/>
      <c r="R1939" s="66">
        <v>3</v>
      </c>
      <c r="S1939" s="66">
        <v>52460</v>
      </c>
      <c r="T1939" s="66">
        <v>20060</v>
      </c>
      <c r="U1939" s="67">
        <f t="shared" si="553"/>
        <v>32.4</v>
      </c>
      <c r="V1939" s="66">
        <f t="shared" si="544"/>
        <v>656974.79999999993</v>
      </c>
      <c r="W1939" s="66" t="str">
        <f t="shared" si="545"/>
        <v>1 &gt; 4</v>
      </c>
      <c r="X1939" s="66">
        <f>A1939+SUMIFS(Presensi!F:F,Presensi!E:E,'Entry Data'!AP1939)</f>
        <v>1</v>
      </c>
      <c r="Y1939" s="66">
        <f>IFERROR(INDEX('Retasi Pricing'!F:F,MATCH('Entry Data'!AM1939,'Retasi Pricing'!E:E,0))*X1939,"")</f>
        <v>27500</v>
      </c>
      <c r="Z1939" s="62" t="s">
        <v>26</v>
      </c>
      <c r="AA1939" s="62" t="s">
        <v>27</v>
      </c>
      <c r="AB1939" s="32"/>
      <c r="AC1939" s="32" t="s">
        <v>217</v>
      </c>
      <c r="AD1939" s="32" t="str">
        <f t="shared" si="546"/>
        <v/>
      </c>
      <c r="AF1939" s="5" t="str">
        <f t="shared" si="547"/>
        <v>agus suwantono44194</v>
      </c>
      <c r="AG1939" s="5" t="str">
        <f t="shared" si="548"/>
        <v>BMJ 05044194UTARADAY</v>
      </c>
      <c r="AH1939" s="5" t="str">
        <f t="shared" si="549"/>
        <v>agus suwantono44194UTARADAY</v>
      </c>
      <c r="AI1939" s="5" t="str">
        <f t="shared" si="550"/>
        <v>BMJ 05044194DAY</v>
      </c>
      <c r="AJ1939" s="5" t="str">
        <f t="shared" si="551"/>
        <v>agus suwantono44194DAY</v>
      </c>
      <c r="AK1939" s="5" t="str">
        <f t="shared" si="552"/>
        <v>agus suwantonoBMJ II</v>
      </c>
      <c r="AL1939" s="5" t="str">
        <f t="shared" si="554"/>
        <v>3UTARA</v>
      </c>
      <c r="AM1939" s="5" t="str">
        <f t="shared" si="555"/>
        <v>1 &gt; 4UTARA12 RODA</v>
      </c>
      <c r="AN1939" s="5" t="str">
        <f t="shared" si="556"/>
        <v>agus suwantonoBMJ II1 &gt; 4UTARA12 RODA</v>
      </c>
      <c r="AO1939" s="5" t="str">
        <f t="shared" si="557"/>
        <v>agus suwantono1 &gt; 4UTARA12 RODA</v>
      </c>
      <c r="AP1939" s="5" t="str">
        <f t="shared" si="558"/>
        <v>44194DAY</v>
      </c>
    </row>
    <row r="1940" spans="1:42" x14ac:dyDescent="0.3">
      <c r="A1940" s="33">
        <v>1</v>
      </c>
      <c r="B1940" s="33"/>
      <c r="C1940" s="70">
        <v>44194</v>
      </c>
      <c r="D1940" s="71" t="s">
        <v>19</v>
      </c>
      <c r="E1940" s="70">
        <v>44194</v>
      </c>
      <c r="F1940" s="71">
        <v>5158655</v>
      </c>
      <c r="G1940" s="33" t="s">
        <v>20</v>
      </c>
      <c r="H1940" s="33" t="s">
        <v>21</v>
      </c>
      <c r="I1940" s="33" t="s">
        <v>45</v>
      </c>
      <c r="J1940" s="33" t="s">
        <v>46</v>
      </c>
      <c r="K1940" s="63" t="s">
        <v>57</v>
      </c>
      <c r="L1940" s="32" t="str">
        <f t="shared" si="541"/>
        <v>AXOR4843</v>
      </c>
      <c r="M1940" s="32" t="str">
        <f t="shared" si="542"/>
        <v>BMJ II</v>
      </c>
      <c r="N1940" s="32" t="str">
        <f t="shared" si="543"/>
        <v>12 RODA</v>
      </c>
      <c r="O1940" s="146">
        <v>0.6076273148148148</v>
      </c>
      <c r="P1940" s="65">
        <v>0.6076273148148148</v>
      </c>
      <c r="Q1940" s="65"/>
      <c r="R1940" s="66">
        <v>4</v>
      </c>
      <c r="S1940" s="66">
        <v>51260</v>
      </c>
      <c r="T1940" s="66">
        <v>20060</v>
      </c>
      <c r="U1940" s="67">
        <f t="shared" si="553"/>
        <v>31.2</v>
      </c>
      <c r="V1940" s="66">
        <f t="shared" si="544"/>
        <v>632642.4</v>
      </c>
      <c r="W1940" s="66" t="str">
        <f t="shared" si="545"/>
        <v>1 &gt; 4</v>
      </c>
      <c r="X1940" s="66">
        <f>A1940+SUMIFS(Presensi!F:F,Presensi!E:E,'Entry Data'!AP1940)</f>
        <v>1</v>
      </c>
      <c r="Y1940" s="66">
        <f>IFERROR(INDEX('Retasi Pricing'!F:F,MATCH('Entry Data'!AM1940,'Retasi Pricing'!E:E,0))*X1940,"")</f>
        <v>27500</v>
      </c>
      <c r="Z1940" s="62" t="s">
        <v>26</v>
      </c>
      <c r="AA1940" s="62" t="s">
        <v>27</v>
      </c>
      <c r="AB1940" s="32"/>
      <c r="AC1940" s="32" t="s">
        <v>217</v>
      </c>
      <c r="AD1940" s="32" t="str">
        <f t="shared" si="546"/>
        <v/>
      </c>
      <c r="AF1940" s="5" t="str">
        <f t="shared" si="547"/>
        <v>agus suwantono44194</v>
      </c>
      <c r="AG1940" s="5" t="str">
        <f t="shared" si="548"/>
        <v>BMJ 05044194UTARADAY</v>
      </c>
      <c r="AH1940" s="5" t="str">
        <f t="shared" si="549"/>
        <v>agus suwantono44194UTARADAY</v>
      </c>
      <c r="AI1940" s="5" t="str">
        <f t="shared" si="550"/>
        <v>BMJ 05044194DAY</v>
      </c>
      <c r="AJ1940" s="5" t="str">
        <f t="shared" si="551"/>
        <v>agus suwantono44194DAY</v>
      </c>
      <c r="AK1940" s="5" t="str">
        <f t="shared" si="552"/>
        <v>agus suwantonoBMJ II</v>
      </c>
      <c r="AL1940" s="5" t="str">
        <f t="shared" si="554"/>
        <v>4UTARA</v>
      </c>
      <c r="AM1940" s="5" t="str">
        <f t="shared" si="555"/>
        <v>1 &gt; 4UTARA12 RODA</v>
      </c>
      <c r="AN1940" s="5" t="str">
        <f t="shared" si="556"/>
        <v>agus suwantonoBMJ II1 &gt; 4UTARA12 RODA</v>
      </c>
      <c r="AO1940" s="5" t="str">
        <f t="shared" si="557"/>
        <v>agus suwantono1 &gt; 4UTARA12 RODA</v>
      </c>
      <c r="AP1940" s="5" t="str">
        <f t="shared" si="558"/>
        <v>44194DAY</v>
      </c>
    </row>
    <row r="1941" spans="1:42" x14ac:dyDescent="0.3">
      <c r="A1941" s="33">
        <v>1</v>
      </c>
      <c r="B1941" s="33"/>
      <c r="C1941" s="70">
        <v>44194</v>
      </c>
      <c r="D1941" s="71" t="s">
        <v>19</v>
      </c>
      <c r="E1941" s="70">
        <v>44194</v>
      </c>
      <c r="F1941" s="71">
        <v>5158506</v>
      </c>
      <c r="G1941" s="33" t="s">
        <v>20</v>
      </c>
      <c r="H1941" s="33" t="s">
        <v>50</v>
      </c>
      <c r="I1941" s="33" t="s">
        <v>22</v>
      </c>
      <c r="J1941" s="33" t="s">
        <v>52</v>
      </c>
      <c r="K1941" s="63" t="s">
        <v>60</v>
      </c>
      <c r="L1941" s="32" t="str">
        <f t="shared" si="541"/>
        <v>AXOR4843</v>
      </c>
      <c r="M1941" s="32" t="str">
        <f t="shared" si="542"/>
        <v>BMJ II</v>
      </c>
      <c r="N1941" s="32" t="str">
        <f t="shared" si="543"/>
        <v>12 RODA</v>
      </c>
      <c r="O1941" s="146">
        <v>0.48577546296296298</v>
      </c>
      <c r="P1941" s="65">
        <v>0.48577546296296298</v>
      </c>
      <c r="Q1941" s="65"/>
      <c r="R1941" s="66">
        <v>1</v>
      </c>
      <c r="S1941" s="66">
        <v>54320</v>
      </c>
      <c r="T1941" s="66">
        <v>20000</v>
      </c>
      <c r="U1941" s="67">
        <f t="shared" si="553"/>
        <v>34.32</v>
      </c>
      <c r="V1941" s="66">
        <f t="shared" si="544"/>
        <v>695906.64</v>
      </c>
      <c r="W1941" s="66" t="str">
        <f t="shared" si="545"/>
        <v>1 &gt; 4</v>
      </c>
      <c r="X1941" s="66">
        <f>A1941+SUMIFS(Presensi!F:F,Presensi!E:E,'Entry Data'!AP1941)</f>
        <v>1</v>
      </c>
      <c r="Y1941" s="66">
        <f>IFERROR(INDEX('Retasi Pricing'!F:F,MATCH('Entry Data'!AM1941,'Retasi Pricing'!E:E,0))*X1941,"")</f>
        <v>27500</v>
      </c>
      <c r="Z1941" s="62" t="s">
        <v>26</v>
      </c>
      <c r="AA1941" s="62" t="s">
        <v>27</v>
      </c>
      <c r="AB1941" s="32"/>
      <c r="AC1941" s="32" t="s">
        <v>211</v>
      </c>
      <c r="AD1941" s="32" t="str">
        <f t="shared" si="546"/>
        <v/>
      </c>
      <c r="AF1941" s="5" t="str">
        <f t="shared" si="547"/>
        <v>yudianto44194</v>
      </c>
      <c r="AG1941" s="5" t="str">
        <f t="shared" si="548"/>
        <v>BMJ 05244194UTARADAY</v>
      </c>
      <c r="AH1941" s="5" t="str">
        <f t="shared" si="549"/>
        <v>yudianto44194UTARADAY</v>
      </c>
      <c r="AI1941" s="5" t="str">
        <f t="shared" si="550"/>
        <v>BMJ 05244194DAY</v>
      </c>
      <c r="AJ1941" s="5" t="str">
        <f t="shared" si="551"/>
        <v>yudianto44194DAY</v>
      </c>
      <c r="AK1941" s="5" t="str">
        <f t="shared" si="552"/>
        <v>yudiantoBMJ II</v>
      </c>
      <c r="AL1941" s="5" t="str">
        <f t="shared" si="554"/>
        <v>1UTARA</v>
      </c>
      <c r="AM1941" s="5" t="str">
        <f t="shared" si="555"/>
        <v>1 &gt; 4UTARA12 RODA</v>
      </c>
      <c r="AN1941" s="5" t="str">
        <f t="shared" si="556"/>
        <v>yudiantoBMJ II1 &gt; 4UTARA12 RODA</v>
      </c>
      <c r="AO1941" s="5" t="str">
        <f t="shared" si="557"/>
        <v>yudianto1 &gt; 4UTARA12 RODA</v>
      </c>
      <c r="AP1941" s="5" t="str">
        <f t="shared" si="558"/>
        <v>44194DAY</v>
      </c>
    </row>
    <row r="1942" spans="1:42" x14ac:dyDescent="0.3">
      <c r="A1942" s="33">
        <v>1</v>
      </c>
      <c r="B1942" s="33"/>
      <c r="C1942" s="70">
        <v>44194</v>
      </c>
      <c r="D1942" s="71" t="s">
        <v>19</v>
      </c>
      <c r="E1942" s="70">
        <v>44194</v>
      </c>
      <c r="F1942" s="71">
        <v>5158627</v>
      </c>
      <c r="G1942" s="33" t="s">
        <v>20</v>
      </c>
      <c r="H1942" s="33" t="s">
        <v>21</v>
      </c>
      <c r="I1942" s="33" t="s">
        <v>22</v>
      </c>
      <c r="J1942" s="33" t="s">
        <v>23</v>
      </c>
      <c r="K1942" s="63" t="s">
        <v>60</v>
      </c>
      <c r="L1942" s="32" t="str">
        <f t="shared" si="541"/>
        <v>AXOR4843</v>
      </c>
      <c r="M1942" s="32" t="str">
        <f t="shared" si="542"/>
        <v>BMJ II</v>
      </c>
      <c r="N1942" s="32" t="str">
        <f t="shared" si="543"/>
        <v>12 RODA</v>
      </c>
      <c r="O1942" s="146">
        <v>0.58825231481481477</v>
      </c>
      <c r="P1942" s="65">
        <v>0.58825231481481477</v>
      </c>
      <c r="Q1942" s="65"/>
      <c r="R1942" s="66">
        <v>1</v>
      </c>
      <c r="S1942" s="66">
        <v>49500</v>
      </c>
      <c r="T1942" s="66">
        <v>20000</v>
      </c>
      <c r="U1942" s="67">
        <f t="shared" si="553"/>
        <v>29.5</v>
      </c>
      <c r="V1942" s="66">
        <f t="shared" si="544"/>
        <v>598171.5</v>
      </c>
      <c r="W1942" s="66" t="str">
        <f t="shared" si="545"/>
        <v>1 &gt; 4</v>
      </c>
      <c r="X1942" s="66">
        <f>A1942+SUMIFS(Presensi!F:F,Presensi!E:E,'Entry Data'!AP1942)</f>
        <v>1</v>
      </c>
      <c r="Y1942" s="66">
        <f>IFERROR(INDEX('Retasi Pricing'!F:F,MATCH('Entry Data'!AM1942,'Retasi Pricing'!E:E,0))*X1942,"")</f>
        <v>27500</v>
      </c>
      <c r="Z1942" s="62" t="s">
        <v>26</v>
      </c>
      <c r="AA1942" s="62" t="s">
        <v>27</v>
      </c>
      <c r="AB1942" s="32"/>
      <c r="AC1942" s="32" t="s">
        <v>213</v>
      </c>
      <c r="AD1942" s="32" t="str">
        <f t="shared" si="546"/>
        <v/>
      </c>
      <c r="AF1942" s="5" t="str">
        <f t="shared" si="547"/>
        <v>alrandi44194</v>
      </c>
      <c r="AG1942" s="5" t="str">
        <f t="shared" si="548"/>
        <v>BMJ 05244194UTARADAY</v>
      </c>
      <c r="AH1942" s="5" t="str">
        <f t="shared" si="549"/>
        <v>alrandi44194UTARADAY</v>
      </c>
      <c r="AI1942" s="5" t="str">
        <f t="shared" si="550"/>
        <v>BMJ 05244194DAY</v>
      </c>
      <c r="AJ1942" s="5" t="str">
        <f t="shared" si="551"/>
        <v>alrandi44194DAY</v>
      </c>
      <c r="AK1942" s="5" t="str">
        <f t="shared" si="552"/>
        <v>alrandiBMJ II</v>
      </c>
      <c r="AL1942" s="5" t="str">
        <f t="shared" si="554"/>
        <v>1UTARA</v>
      </c>
      <c r="AM1942" s="5" t="str">
        <f t="shared" si="555"/>
        <v>1 &gt; 4UTARA12 RODA</v>
      </c>
      <c r="AN1942" s="5" t="str">
        <f t="shared" si="556"/>
        <v>alrandiBMJ II1 &gt; 4UTARA12 RODA</v>
      </c>
      <c r="AO1942" s="5" t="str">
        <f t="shared" si="557"/>
        <v>alrandi1 &gt; 4UTARA12 RODA</v>
      </c>
      <c r="AP1942" s="5" t="str">
        <f t="shared" si="558"/>
        <v>44194DAY</v>
      </c>
    </row>
    <row r="1943" spans="1:42" x14ac:dyDescent="0.3">
      <c r="A1943" s="33">
        <v>1</v>
      </c>
      <c r="B1943" s="33"/>
      <c r="C1943" s="70">
        <v>44194</v>
      </c>
      <c r="D1943" s="71" t="s">
        <v>19</v>
      </c>
      <c r="E1943" s="70">
        <v>44194</v>
      </c>
      <c r="F1943" s="71">
        <v>5158706</v>
      </c>
      <c r="G1943" s="33" t="s">
        <v>20</v>
      </c>
      <c r="H1943" s="33" t="s">
        <v>21</v>
      </c>
      <c r="I1943" s="33" t="s">
        <v>45</v>
      </c>
      <c r="J1943" s="33" t="s">
        <v>46</v>
      </c>
      <c r="K1943" s="63" t="s">
        <v>60</v>
      </c>
      <c r="L1943" s="32" t="str">
        <f t="shared" si="541"/>
        <v>AXOR4843</v>
      </c>
      <c r="M1943" s="32" t="str">
        <f t="shared" si="542"/>
        <v>BMJ II</v>
      </c>
      <c r="N1943" s="32" t="str">
        <f t="shared" si="543"/>
        <v>12 RODA</v>
      </c>
      <c r="O1943" s="146">
        <v>0.64334490740740746</v>
      </c>
      <c r="P1943" s="65">
        <v>0.64334490740740746</v>
      </c>
      <c r="Q1943" s="65"/>
      <c r="R1943" s="66">
        <v>2</v>
      </c>
      <c r="S1943" s="66">
        <v>51620</v>
      </c>
      <c r="T1943" s="66">
        <v>20000</v>
      </c>
      <c r="U1943" s="67">
        <f t="shared" si="553"/>
        <v>31.62</v>
      </c>
      <c r="V1943" s="66">
        <f t="shared" si="544"/>
        <v>641158.74</v>
      </c>
      <c r="W1943" s="66" t="str">
        <f t="shared" si="545"/>
        <v>1 &gt; 4</v>
      </c>
      <c r="X1943" s="66">
        <f>A1943+SUMIFS(Presensi!F:F,Presensi!E:E,'Entry Data'!AP1943)</f>
        <v>1</v>
      </c>
      <c r="Y1943" s="66">
        <f>IFERROR(INDEX('Retasi Pricing'!F:F,MATCH('Entry Data'!AM1943,'Retasi Pricing'!E:E,0))*X1943,"")</f>
        <v>27500</v>
      </c>
      <c r="Z1943" s="62" t="s">
        <v>26</v>
      </c>
      <c r="AA1943" s="62" t="s">
        <v>27</v>
      </c>
      <c r="AB1943" s="32"/>
      <c r="AC1943" s="32" t="s">
        <v>213</v>
      </c>
      <c r="AD1943" s="32" t="str">
        <f t="shared" si="546"/>
        <v/>
      </c>
      <c r="AF1943" s="5" t="str">
        <f t="shared" si="547"/>
        <v>alrandi44194</v>
      </c>
      <c r="AG1943" s="5" t="str">
        <f t="shared" si="548"/>
        <v>BMJ 05244194UTARADAY</v>
      </c>
      <c r="AH1943" s="5" t="str">
        <f t="shared" si="549"/>
        <v>alrandi44194UTARADAY</v>
      </c>
      <c r="AI1943" s="5" t="str">
        <f t="shared" si="550"/>
        <v>BMJ 05244194DAY</v>
      </c>
      <c r="AJ1943" s="5" t="str">
        <f t="shared" si="551"/>
        <v>alrandi44194DAY</v>
      </c>
      <c r="AK1943" s="5" t="str">
        <f t="shared" si="552"/>
        <v>alrandiBMJ II</v>
      </c>
      <c r="AL1943" s="5" t="str">
        <f t="shared" si="554"/>
        <v>2UTARA</v>
      </c>
      <c r="AM1943" s="5" t="str">
        <f t="shared" si="555"/>
        <v>1 &gt; 4UTARA12 RODA</v>
      </c>
      <c r="AN1943" s="5" t="str">
        <f t="shared" si="556"/>
        <v>alrandiBMJ II1 &gt; 4UTARA12 RODA</v>
      </c>
      <c r="AO1943" s="5" t="str">
        <f t="shared" si="557"/>
        <v>alrandi1 &gt; 4UTARA12 RODA</v>
      </c>
      <c r="AP1943" s="5" t="str">
        <f t="shared" si="558"/>
        <v>44194DAY</v>
      </c>
    </row>
    <row r="1944" spans="1:42" x14ac:dyDescent="0.3">
      <c r="A1944" s="33">
        <v>1</v>
      </c>
      <c r="B1944" s="33"/>
      <c r="C1944" s="70">
        <v>44194</v>
      </c>
      <c r="D1944" s="71" t="s">
        <v>19</v>
      </c>
      <c r="E1944" s="70">
        <v>44194</v>
      </c>
      <c r="F1944" s="71">
        <v>5158787</v>
      </c>
      <c r="G1944" s="33" t="s">
        <v>20</v>
      </c>
      <c r="H1944" s="33" t="s">
        <v>21</v>
      </c>
      <c r="I1944" s="33" t="s">
        <v>45</v>
      </c>
      <c r="J1944" s="33" t="s">
        <v>46</v>
      </c>
      <c r="K1944" s="63" t="s">
        <v>60</v>
      </c>
      <c r="L1944" s="32" t="str">
        <f t="shared" si="541"/>
        <v>AXOR4843</v>
      </c>
      <c r="M1944" s="32" t="str">
        <f t="shared" si="542"/>
        <v>BMJ II</v>
      </c>
      <c r="N1944" s="32" t="str">
        <f t="shared" si="543"/>
        <v>12 RODA</v>
      </c>
      <c r="O1944" s="146">
        <v>0.70356481481481481</v>
      </c>
      <c r="P1944" s="65">
        <v>0.70356481481481481</v>
      </c>
      <c r="Q1944" s="65"/>
      <c r="R1944" s="66">
        <v>3</v>
      </c>
      <c r="S1944" s="66">
        <v>49400</v>
      </c>
      <c r="T1944" s="66">
        <v>20000</v>
      </c>
      <c r="U1944" s="67">
        <f t="shared" si="553"/>
        <v>29.4</v>
      </c>
      <c r="V1944" s="66">
        <f t="shared" si="544"/>
        <v>596143.79999999993</v>
      </c>
      <c r="W1944" s="66" t="str">
        <f t="shared" si="545"/>
        <v>1 &gt; 4</v>
      </c>
      <c r="X1944" s="66">
        <f>A1944+SUMIFS(Presensi!F:F,Presensi!E:E,'Entry Data'!AP1944)</f>
        <v>1</v>
      </c>
      <c r="Y1944" s="66">
        <f>IFERROR(INDEX('Retasi Pricing'!F:F,MATCH('Entry Data'!AM1944,'Retasi Pricing'!E:E,0))*X1944,"")</f>
        <v>27500</v>
      </c>
      <c r="Z1944" s="62" t="s">
        <v>26</v>
      </c>
      <c r="AA1944" s="62" t="s">
        <v>27</v>
      </c>
      <c r="AB1944" s="32"/>
      <c r="AC1944" s="32" t="s">
        <v>213</v>
      </c>
      <c r="AD1944" s="32" t="str">
        <f t="shared" si="546"/>
        <v/>
      </c>
      <c r="AF1944" s="5" t="str">
        <f t="shared" si="547"/>
        <v>alrandi44194</v>
      </c>
      <c r="AG1944" s="5" t="str">
        <f t="shared" si="548"/>
        <v>BMJ 05244194UTARADAY</v>
      </c>
      <c r="AH1944" s="5" t="str">
        <f t="shared" si="549"/>
        <v>alrandi44194UTARADAY</v>
      </c>
      <c r="AI1944" s="5" t="str">
        <f t="shared" si="550"/>
        <v>BMJ 05244194DAY</v>
      </c>
      <c r="AJ1944" s="5" t="str">
        <f t="shared" si="551"/>
        <v>alrandi44194DAY</v>
      </c>
      <c r="AK1944" s="5" t="str">
        <f t="shared" si="552"/>
        <v>alrandiBMJ II</v>
      </c>
      <c r="AL1944" s="5" t="str">
        <f t="shared" si="554"/>
        <v>3UTARA</v>
      </c>
      <c r="AM1944" s="5" t="str">
        <f t="shared" si="555"/>
        <v>1 &gt; 4UTARA12 RODA</v>
      </c>
      <c r="AN1944" s="5" t="str">
        <f t="shared" si="556"/>
        <v>alrandiBMJ II1 &gt; 4UTARA12 RODA</v>
      </c>
      <c r="AO1944" s="5" t="str">
        <f t="shared" si="557"/>
        <v>alrandi1 &gt; 4UTARA12 RODA</v>
      </c>
      <c r="AP1944" s="5" t="str">
        <f t="shared" si="558"/>
        <v>44194DAY</v>
      </c>
    </row>
    <row r="1945" spans="1:42" x14ac:dyDescent="0.3">
      <c r="A1945" s="33">
        <v>1</v>
      </c>
      <c r="B1945" s="33"/>
      <c r="C1945" s="70">
        <v>44194</v>
      </c>
      <c r="D1945" s="71" t="s">
        <v>19</v>
      </c>
      <c r="E1945" s="70">
        <v>44194</v>
      </c>
      <c r="F1945" s="71">
        <v>10000312</v>
      </c>
      <c r="G1945" s="33" t="s">
        <v>20</v>
      </c>
      <c r="H1945" s="33" t="s">
        <v>21</v>
      </c>
      <c r="I1945" s="33" t="s">
        <v>22</v>
      </c>
      <c r="J1945" s="33" t="s">
        <v>23</v>
      </c>
      <c r="K1945" s="63" t="s">
        <v>62</v>
      </c>
      <c r="L1945" s="32" t="str">
        <f t="shared" si="541"/>
        <v>FM260JD</v>
      </c>
      <c r="M1945" s="32" t="str">
        <f t="shared" si="542"/>
        <v>BMJ III</v>
      </c>
      <c r="N1945" s="32" t="str">
        <f t="shared" si="543"/>
        <v>10 RODA</v>
      </c>
      <c r="O1945" s="146">
        <v>0.37156250000000002</v>
      </c>
      <c r="P1945" s="65">
        <v>0.37156250000000002</v>
      </c>
      <c r="Q1945" s="65"/>
      <c r="R1945" s="66">
        <v>1</v>
      </c>
      <c r="S1945" s="66">
        <v>39200</v>
      </c>
      <c r="T1945" s="66">
        <v>14650</v>
      </c>
      <c r="U1945" s="67">
        <f t="shared" si="553"/>
        <v>24.55</v>
      </c>
      <c r="V1945" s="66">
        <f t="shared" si="544"/>
        <v>478577.70000000007</v>
      </c>
      <c r="W1945" s="66" t="str">
        <f t="shared" si="545"/>
        <v>1 &gt; 4</v>
      </c>
      <c r="X1945" s="66">
        <f>A1945+SUMIFS(Presensi!F:F,Presensi!E:E,'Entry Data'!AP1945)</f>
        <v>1</v>
      </c>
      <c r="Y1945" s="66">
        <f>IFERROR(INDEX('Retasi Pricing'!F:F,MATCH('Entry Data'!AM1945,'Retasi Pricing'!E:E,0))*X1945,"")</f>
        <v>25000</v>
      </c>
      <c r="Z1945" s="62" t="s">
        <v>26</v>
      </c>
      <c r="AA1945" s="62" t="s">
        <v>27</v>
      </c>
      <c r="AB1945" s="32"/>
      <c r="AC1945" s="32" t="s">
        <v>128</v>
      </c>
      <c r="AD1945" s="32" t="str">
        <f t="shared" si="546"/>
        <v/>
      </c>
      <c r="AF1945" s="5" t="str">
        <f t="shared" si="547"/>
        <v>jafar44194</v>
      </c>
      <c r="AG1945" s="5" t="str">
        <f t="shared" si="548"/>
        <v>BMJ 05344194UTARADAY</v>
      </c>
      <c r="AH1945" s="5" t="str">
        <f t="shared" si="549"/>
        <v>jafar44194UTARADAY</v>
      </c>
      <c r="AI1945" s="5" t="str">
        <f t="shared" si="550"/>
        <v>BMJ 05344194DAY</v>
      </c>
      <c r="AJ1945" s="5" t="str">
        <f t="shared" si="551"/>
        <v>jafar44194DAY</v>
      </c>
      <c r="AK1945" s="5" t="str">
        <f t="shared" si="552"/>
        <v>jafarBMJ III</v>
      </c>
      <c r="AL1945" s="5" t="str">
        <f t="shared" si="554"/>
        <v>1UTARA</v>
      </c>
      <c r="AM1945" s="5" t="str">
        <f t="shared" si="555"/>
        <v>1 &gt; 4UTARA10 RODA</v>
      </c>
      <c r="AN1945" s="5" t="str">
        <f t="shared" si="556"/>
        <v>jafarBMJ III1 &gt; 4UTARA10 RODA</v>
      </c>
      <c r="AO1945" s="5" t="str">
        <f t="shared" si="557"/>
        <v>jafar1 &gt; 4UTARA10 RODA</v>
      </c>
      <c r="AP1945" s="5" t="str">
        <f t="shared" si="558"/>
        <v>44194DAY</v>
      </c>
    </row>
    <row r="1946" spans="1:42" x14ac:dyDescent="0.3">
      <c r="A1946" s="33">
        <v>1</v>
      </c>
      <c r="B1946" s="33"/>
      <c r="C1946" s="70">
        <v>44194</v>
      </c>
      <c r="D1946" s="71" t="s">
        <v>19</v>
      </c>
      <c r="E1946" s="70">
        <v>44194</v>
      </c>
      <c r="F1946" s="71">
        <v>5158430</v>
      </c>
      <c r="G1946" s="33" t="s">
        <v>20</v>
      </c>
      <c r="H1946" s="33" t="s">
        <v>50</v>
      </c>
      <c r="I1946" s="33" t="s">
        <v>22</v>
      </c>
      <c r="J1946" s="33" t="s">
        <v>52</v>
      </c>
      <c r="K1946" s="63" t="s">
        <v>62</v>
      </c>
      <c r="L1946" s="32" t="str">
        <f t="shared" si="541"/>
        <v>FM260JD</v>
      </c>
      <c r="M1946" s="32" t="str">
        <f t="shared" si="542"/>
        <v>BMJ III</v>
      </c>
      <c r="N1946" s="32" t="str">
        <f t="shared" si="543"/>
        <v>10 RODA</v>
      </c>
      <c r="O1946" s="146">
        <v>0.42327546296296298</v>
      </c>
      <c r="P1946" s="65">
        <v>0.42327546296296298</v>
      </c>
      <c r="Q1946" s="65"/>
      <c r="R1946" s="66">
        <v>2</v>
      </c>
      <c r="S1946" s="66">
        <v>40880</v>
      </c>
      <c r="T1946" s="66">
        <v>14640</v>
      </c>
      <c r="U1946" s="67">
        <f t="shared" si="553"/>
        <v>26.24</v>
      </c>
      <c r="V1946" s="66">
        <f t="shared" si="544"/>
        <v>511522.55999999994</v>
      </c>
      <c r="W1946" s="66" t="str">
        <f t="shared" si="545"/>
        <v>1 &gt; 4</v>
      </c>
      <c r="X1946" s="66">
        <f>A1946+SUMIFS(Presensi!F:F,Presensi!E:E,'Entry Data'!AP1946)</f>
        <v>1</v>
      </c>
      <c r="Y1946" s="66">
        <f>IFERROR(INDEX('Retasi Pricing'!F:F,MATCH('Entry Data'!AM1946,'Retasi Pricing'!E:E,0))*X1946,"")</f>
        <v>25000</v>
      </c>
      <c r="Z1946" s="62" t="s">
        <v>26</v>
      </c>
      <c r="AA1946" s="62" t="s">
        <v>27</v>
      </c>
      <c r="AB1946" s="32"/>
      <c r="AC1946" s="32" t="s">
        <v>128</v>
      </c>
      <c r="AD1946" s="32" t="str">
        <f t="shared" si="546"/>
        <v/>
      </c>
      <c r="AF1946" s="5" t="str">
        <f t="shared" si="547"/>
        <v>jafar44194</v>
      </c>
      <c r="AG1946" s="5" t="str">
        <f t="shared" si="548"/>
        <v>BMJ 05344194UTARADAY</v>
      </c>
      <c r="AH1946" s="5" t="str">
        <f t="shared" si="549"/>
        <v>jafar44194UTARADAY</v>
      </c>
      <c r="AI1946" s="5" t="str">
        <f t="shared" si="550"/>
        <v>BMJ 05344194DAY</v>
      </c>
      <c r="AJ1946" s="5" t="str">
        <f t="shared" si="551"/>
        <v>jafar44194DAY</v>
      </c>
      <c r="AK1946" s="5" t="str">
        <f t="shared" si="552"/>
        <v>jafarBMJ III</v>
      </c>
      <c r="AL1946" s="5" t="str">
        <f t="shared" si="554"/>
        <v>2UTARA</v>
      </c>
      <c r="AM1946" s="5" t="str">
        <f t="shared" si="555"/>
        <v>1 &gt; 4UTARA10 RODA</v>
      </c>
      <c r="AN1946" s="5" t="str">
        <f t="shared" si="556"/>
        <v>jafarBMJ III1 &gt; 4UTARA10 RODA</v>
      </c>
      <c r="AO1946" s="5" t="str">
        <f t="shared" si="557"/>
        <v>jafar1 &gt; 4UTARA10 RODA</v>
      </c>
      <c r="AP1946" s="5" t="str">
        <f t="shared" si="558"/>
        <v>44194DAY</v>
      </c>
    </row>
    <row r="1947" spans="1:42" x14ac:dyDescent="0.3">
      <c r="A1947" s="33">
        <v>1</v>
      </c>
      <c r="B1947" s="33"/>
      <c r="C1947" s="70">
        <v>44194</v>
      </c>
      <c r="D1947" s="71" t="s">
        <v>19</v>
      </c>
      <c r="E1947" s="70">
        <v>44194</v>
      </c>
      <c r="F1947" s="71">
        <v>5158498</v>
      </c>
      <c r="G1947" s="33" t="s">
        <v>20</v>
      </c>
      <c r="H1947" s="33" t="s">
        <v>21</v>
      </c>
      <c r="I1947" s="33" t="s">
        <v>22</v>
      </c>
      <c r="J1947" s="33" t="s">
        <v>23</v>
      </c>
      <c r="K1947" s="63" t="s">
        <v>62</v>
      </c>
      <c r="L1947" s="32" t="str">
        <f t="shared" si="541"/>
        <v>FM260JD</v>
      </c>
      <c r="M1947" s="32" t="str">
        <f t="shared" si="542"/>
        <v>BMJ III</v>
      </c>
      <c r="N1947" s="32" t="str">
        <f t="shared" si="543"/>
        <v>10 RODA</v>
      </c>
      <c r="O1947" s="146">
        <v>0.47501157407407407</v>
      </c>
      <c r="P1947" s="65">
        <v>0.47501157407407407</v>
      </c>
      <c r="Q1947" s="65"/>
      <c r="R1947" s="66">
        <v>3</v>
      </c>
      <c r="S1947" s="66">
        <v>40040</v>
      </c>
      <c r="T1947" s="66">
        <v>14640</v>
      </c>
      <c r="U1947" s="67">
        <f t="shared" si="553"/>
        <v>25.4</v>
      </c>
      <c r="V1947" s="66">
        <f t="shared" si="544"/>
        <v>495147.6</v>
      </c>
      <c r="W1947" s="66" t="str">
        <f t="shared" si="545"/>
        <v>1 &gt; 4</v>
      </c>
      <c r="X1947" s="66">
        <f>A1947+SUMIFS(Presensi!F:F,Presensi!E:E,'Entry Data'!AP1947)</f>
        <v>1</v>
      </c>
      <c r="Y1947" s="66">
        <f>IFERROR(INDEX('Retasi Pricing'!F:F,MATCH('Entry Data'!AM1947,'Retasi Pricing'!E:E,0))*X1947,"")</f>
        <v>25000</v>
      </c>
      <c r="Z1947" s="62" t="s">
        <v>26</v>
      </c>
      <c r="AA1947" s="62" t="s">
        <v>27</v>
      </c>
      <c r="AB1947" s="32"/>
      <c r="AC1947" s="32" t="s">
        <v>128</v>
      </c>
      <c r="AD1947" s="32" t="str">
        <f t="shared" si="546"/>
        <v/>
      </c>
      <c r="AF1947" s="5" t="str">
        <f t="shared" si="547"/>
        <v>jafar44194</v>
      </c>
      <c r="AG1947" s="5" t="str">
        <f t="shared" si="548"/>
        <v>BMJ 05344194UTARADAY</v>
      </c>
      <c r="AH1947" s="5" t="str">
        <f t="shared" si="549"/>
        <v>jafar44194UTARADAY</v>
      </c>
      <c r="AI1947" s="5" t="str">
        <f t="shared" si="550"/>
        <v>BMJ 05344194DAY</v>
      </c>
      <c r="AJ1947" s="5" t="str">
        <f t="shared" si="551"/>
        <v>jafar44194DAY</v>
      </c>
      <c r="AK1947" s="5" t="str">
        <f t="shared" si="552"/>
        <v>jafarBMJ III</v>
      </c>
      <c r="AL1947" s="5" t="str">
        <f t="shared" si="554"/>
        <v>3UTARA</v>
      </c>
      <c r="AM1947" s="5" t="str">
        <f t="shared" si="555"/>
        <v>1 &gt; 4UTARA10 RODA</v>
      </c>
      <c r="AN1947" s="5" t="str">
        <f t="shared" si="556"/>
        <v>jafarBMJ III1 &gt; 4UTARA10 RODA</v>
      </c>
      <c r="AO1947" s="5" t="str">
        <f t="shared" si="557"/>
        <v>jafar1 &gt; 4UTARA10 RODA</v>
      </c>
      <c r="AP1947" s="5" t="str">
        <f t="shared" si="558"/>
        <v>44194DAY</v>
      </c>
    </row>
    <row r="1948" spans="1:42" x14ac:dyDescent="0.3">
      <c r="A1948" s="33">
        <v>1</v>
      </c>
      <c r="B1948" s="33"/>
      <c r="C1948" s="70">
        <v>44194</v>
      </c>
      <c r="D1948" s="71" t="s">
        <v>19</v>
      </c>
      <c r="E1948" s="70">
        <v>44194</v>
      </c>
      <c r="F1948" s="71">
        <v>5158576</v>
      </c>
      <c r="G1948" s="33" t="s">
        <v>20</v>
      </c>
      <c r="H1948" s="33" t="s">
        <v>21</v>
      </c>
      <c r="I1948" s="33" t="s">
        <v>45</v>
      </c>
      <c r="J1948" s="33" t="s">
        <v>46</v>
      </c>
      <c r="K1948" s="63" t="s">
        <v>62</v>
      </c>
      <c r="L1948" s="32" t="str">
        <f t="shared" si="541"/>
        <v>FM260JD</v>
      </c>
      <c r="M1948" s="32" t="str">
        <f t="shared" si="542"/>
        <v>BMJ III</v>
      </c>
      <c r="N1948" s="32" t="str">
        <f t="shared" si="543"/>
        <v>10 RODA</v>
      </c>
      <c r="O1948" s="146">
        <v>0.53954861111111108</v>
      </c>
      <c r="P1948" s="65">
        <v>0.53954861111111108</v>
      </c>
      <c r="Q1948" s="65"/>
      <c r="R1948" s="66">
        <v>4</v>
      </c>
      <c r="S1948" s="66">
        <v>39080</v>
      </c>
      <c r="T1948" s="66">
        <v>14640</v>
      </c>
      <c r="U1948" s="67">
        <f t="shared" si="553"/>
        <v>24.44</v>
      </c>
      <c r="V1948" s="66">
        <f t="shared" si="544"/>
        <v>476433.36</v>
      </c>
      <c r="W1948" s="66" t="str">
        <f t="shared" si="545"/>
        <v>1 &gt; 4</v>
      </c>
      <c r="X1948" s="66">
        <f>A1948+SUMIFS(Presensi!F:F,Presensi!E:E,'Entry Data'!AP1948)</f>
        <v>1</v>
      </c>
      <c r="Y1948" s="66">
        <f>IFERROR(INDEX('Retasi Pricing'!F:F,MATCH('Entry Data'!AM1948,'Retasi Pricing'!E:E,0))*X1948,"")</f>
        <v>25000</v>
      </c>
      <c r="Z1948" s="62" t="s">
        <v>26</v>
      </c>
      <c r="AA1948" s="62" t="s">
        <v>27</v>
      </c>
      <c r="AB1948" s="32"/>
      <c r="AC1948" s="32" t="s">
        <v>128</v>
      </c>
      <c r="AD1948" s="32" t="str">
        <f t="shared" si="546"/>
        <v/>
      </c>
      <c r="AF1948" s="5" t="str">
        <f t="shared" si="547"/>
        <v>jafar44194</v>
      </c>
      <c r="AG1948" s="5" t="str">
        <f t="shared" si="548"/>
        <v>BMJ 05344194UTARADAY</v>
      </c>
      <c r="AH1948" s="5" t="str">
        <f t="shared" si="549"/>
        <v>jafar44194UTARADAY</v>
      </c>
      <c r="AI1948" s="5" t="str">
        <f t="shared" si="550"/>
        <v>BMJ 05344194DAY</v>
      </c>
      <c r="AJ1948" s="5" t="str">
        <f t="shared" si="551"/>
        <v>jafar44194DAY</v>
      </c>
      <c r="AK1948" s="5" t="str">
        <f t="shared" si="552"/>
        <v>jafarBMJ III</v>
      </c>
      <c r="AL1948" s="5" t="str">
        <f t="shared" si="554"/>
        <v>4UTARA</v>
      </c>
      <c r="AM1948" s="5" t="str">
        <f t="shared" si="555"/>
        <v>1 &gt; 4UTARA10 RODA</v>
      </c>
      <c r="AN1948" s="5" t="str">
        <f t="shared" si="556"/>
        <v>jafarBMJ III1 &gt; 4UTARA10 RODA</v>
      </c>
      <c r="AO1948" s="5" t="str">
        <f t="shared" si="557"/>
        <v>jafar1 &gt; 4UTARA10 RODA</v>
      </c>
      <c r="AP1948" s="5" t="str">
        <f t="shared" si="558"/>
        <v>44194DAY</v>
      </c>
    </row>
    <row r="1949" spans="1:42" x14ac:dyDescent="0.3">
      <c r="A1949" s="33">
        <v>1</v>
      </c>
      <c r="B1949" s="33"/>
      <c r="C1949" s="70">
        <v>44194</v>
      </c>
      <c r="D1949" s="71" t="s">
        <v>19</v>
      </c>
      <c r="E1949" s="70">
        <v>44194</v>
      </c>
      <c r="F1949" s="71">
        <v>5158653</v>
      </c>
      <c r="G1949" s="33" t="s">
        <v>20</v>
      </c>
      <c r="H1949" s="33" t="s">
        <v>50</v>
      </c>
      <c r="I1949" s="33" t="s">
        <v>22</v>
      </c>
      <c r="J1949" s="33" t="s">
        <v>52</v>
      </c>
      <c r="K1949" s="63" t="s">
        <v>62</v>
      </c>
      <c r="L1949" s="32" t="str">
        <f t="shared" si="541"/>
        <v>FM260JD</v>
      </c>
      <c r="M1949" s="32" t="str">
        <f t="shared" si="542"/>
        <v>BMJ III</v>
      </c>
      <c r="N1949" s="32" t="str">
        <f t="shared" si="543"/>
        <v>10 RODA</v>
      </c>
      <c r="O1949" s="146">
        <v>0.60600694444444447</v>
      </c>
      <c r="P1949" s="65">
        <v>0.60600694444444447</v>
      </c>
      <c r="Q1949" s="65"/>
      <c r="R1949" s="66">
        <v>5</v>
      </c>
      <c r="S1949" s="66">
        <v>39160</v>
      </c>
      <c r="T1949" s="66">
        <v>14640</v>
      </c>
      <c r="U1949" s="67">
        <f t="shared" si="553"/>
        <v>24.52</v>
      </c>
      <c r="V1949" s="66">
        <f t="shared" si="544"/>
        <v>477992.87999999995</v>
      </c>
      <c r="W1949" s="66" t="str">
        <f t="shared" si="545"/>
        <v>&gt; 5</v>
      </c>
      <c r="X1949" s="66">
        <f>A1949+SUMIFS(Presensi!F:F,Presensi!E:E,'Entry Data'!AP1949)</f>
        <v>1</v>
      </c>
      <c r="Y1949" s="66">
        <f>IFERROR(INDEX('Retasi Pricing'!F:F,MATCH('Entry Data'!AM1949,'Retasi Pricing'!E:E,0))*X1949,"")</f>
        <v>27650</v>
      </c>
      <c r="Z1949" s="62" t="s">
        <v>26</v>
      </c>
      <c r="AA1949" s="62" t="s">
        <v>27</v>
      </c>
      <c r="AB1949" s="32"/>
      <c r="AC1949" s="32" t="s">
        <v>128</v>
      </c>
      <c r="AD1949" s="32" t="str">
        <f t="shared" si="546"/>
        <v/>
      </c>
      <c r="AF1949" s="5" t="str">
        <f t="shared" si="547"/>
        <v>jafar44194</v>
      </c>
      <c r="AG1949" s="5" t="str">
        <f t="shared" si="548"/>
        <v>BMJ 05344194UTARADAY</v>
      </c>
      <c r="AH1949" s="5" t="str">
        <f t="shared" si="549"/>
        <v>jafar44194UTARADAY</v>
      </c>
      <c r="AI1949" s="5" t="str">
        <f t="shared" si="550"/>
        <v>BMJ 05344194DAY</v>
      </c>
      <c r="AJ1949" s="5" t="str">
        <f t="shared" si="551"/>
        <v>jafar44194DAY</v>
      </c>
      <c r="AK1949" s="5" t="str">
        <f t="shared" si="552"/>
        <v>jafarBMJ III</v>
      </c>
      <c r="AL1949" s="5" t="str">
        <f t="shared" si="554"/>
        <v>5UTARA</v>
      </c>
      <c r="AM1949" s="5" t="str">
        <f t="shared" si="555"/>
        <v>&gt; 5UTARA10 RODA</v>
      </c>
      <c r="AN1949" s="5" t="str">
        <f t="shared" si="556"/>
        <v>jafarBMJ III&gt; 5UTARA10 RODA</v>
      </c>
      <c r="AO1949" s="5" t="str">
        <f t="shared" si="557"/>
        <v>jafar&gt; 5UTARA10 RODA</v>
      </c>
      <c r="AP1949" s="5" t="str">
        <f t="shared" si="558"/>
        <v>44194DAY</v>
      </c>
    </row>
    <row r="1950" spans="1:42" x14ac:dyDescent="0.3">
      <c r="A1950" s="33">
        <v>1</v>
      </c>
      <c r="B1950" s="33"/>
      <c r="C1950" s="70">
        <v>44194</v>
      </c>
      <c r="D1950" s="71" t="s">
        <v>19</v>
      </c>
      <c r="E1950" s="70">
        <v>44194</v>
      </c>
      <c r="F1950" s="71">
        <v>5158754</v>
      </c>
      <c r="G1950" s="33" t="s">
        <v>20</v>
      </c>
      <c r="H1950" s="33" t="s">
        <v>21</v>
      </c>
      <c r="I1950" s="33" t="s">
        <v>22</v>
      </c>
      <c r="J1950" s="33" t="s">
        <v>23</v>
      </c>
      <c r="K1950" s="63" t="s">
        <v>62</v>
      </c>
      <c r="L1950" s="32" t="str">
        <f t="shared" si="541"/>
        <v>FM260JD</v>
      </c>
      <c r="M1950" s="32" t="str">
        <f t="shared" si="542"/>
        <v>BMJ III</v>
      </c>
      <c r="N1950" s="32" t="str">
        <f t="shared" si="543"/>
        <v>10 RODA</v>
      </c>
      <c r="O1950" s="146">
        <v>0.68238425925925927</v>
      </c>
      <c r="P1950" s="65">
        <v>0.68238425925925927</v>
      </c>
      <c r="Q1950" s="65"/>
      <c r="R1950" s="66">
        <v>6</v>
      </c>
      <c r="S1950" s="66">
        <v>38740</v>
      </c>
      <c r="T1950" s="66">
        <v>14640</v>
      </c>
      <c r="U1950" s="67">
        <f t="shared" si="553"/>
        <v>24.1</v>
      </c>
      <c r="V1950" s="66">
        <f t="shared" si="544"/>
        <v>469805.4</v>
      </c>
      <c r="W1950" s="66" t="str">
        <f t="shared" si="545"/>
        <v>&gt; 6</v>
      </c>
      <c r="X1950" s="66">
        <f>A1950+SUMIFS(Presensi!F:F,Presensi!E:E,'Entry Data'!AP1950)</f>
        <v>1</v>
      </c>
      <c r="Y1950" s="66">
        <f>IFERROR(INDEX('Retasi Pricing'!F:F,MATCH('Entry Data'!AM1950,'Retasi Pricing'!E:E,0))*X1950,"")</f>
        <v>30800</v>
      </c>
      <c r="Z1950" s="62" t="s">
        <v>26</v>
      </c>
      <c r="AA1950" s="62" t="s">
        <v>27</v>
      </c>
      <c r="AB1950" s="32"/>
      <c r="AC1950" s="32" t="s">
        <v>128</v>
      </c>
      <c r="AD1950" s="32" t="str">
        <f t="shared" si="546"/>
        <v/>
      </c>
      <c r="AF1950" s="5" t="str">
        <f t="shared" si="547"/>
        <v>jafar44194</v>
      </c>
      <c r="AG1950" s="5" t="str">
        <f t="shared" si="548"/>
        <v>BMJ 05344194UTARADAY</v>
      </c>
      <c r="AH1950" s="5" t="str">
        <f t="shared" si="549"/>
        <v>jafar44194UTARADAY</v>
      </c>
      <c r="AI1950" s="5" t="str">
        <f t="shared" si="550"/>
        <v>BMJ 05344194DAY</v>
      </c>
      <c r="AJ1950" s="5" t="str">
        <f t="shared" si="551"/>
        <v>jafar44194DAY</v>
      </c>
      <c r="AK1950" s="5" t="str">
        <f t="shared" si="552"/>
        <v>jafarBMJ III</v>
      </c>
      <c r="AL1950" s="5" t="str">
        <f t="shared" si="554"/>
        <v>6UTARA</v>
      </c>
      <c r="AM1950" s="5" t="str">
        <f t="shared" si="555"/>
        <v>&gt; 6UTARA10 RODA</v>
      </c>
      <c r="AN1950" s="5" t="str">
        <f t="shared" si="556"/>
        <v>jafarBMJ III&gt; 6UTARA10 RODA</v>
      </c>
      <c r="AO1950" s="5" t="str">
        <f t="shared" si="557"/>
        <v>jafar&gt; 6UTARA10 RODA</v>
      </c>
      <c r="AP1950" s="5" t="str">
        <f t="shared" si="558"/>
        <v>44194DAY</v>
      </c>
    </row>
    <row r="1951" spans="1:42" x14ac:dyDescent="0.3">
      <c r="A1951" s="33">
        <v>1</v>
      </c>
      <c r="B1951" s="33"/>
      <c r="C1951" s="70">
        <v>44194</v>
      </c>
      <c r="D1951" s="71" t="s">
        <v>19</v>
      </c>
      <c r="E1951" s="70">
        <v>44194</v>
      </c>
      <c r="F1951" s="71">
        <v>5158825</v>
      </c>
      <c r="G1951" s="33" t="s">
        <v>20</v>
      </c>
      <c r="H1951" s="33" t="s">
        <v>21</v>
      </c>
      <c r="I1951" s="33" t="s">
        <v>51</v>
      </c>
      <c r="J1951" s="33" t="s">
        <v>23</v>
      </c>
      <c r="K1951" s="63" t="s">
        <v>62</v>
      </c>
      <c r="L1951" s="32" t="str">
        <f t="shared" si="541"/>
        <v>FM260JD</v>
      </c>
      <c r="M1951" s="32" t="str">
        <f t="shared" si="542"/>
        <v>BMJ III</v>
      </c>
      <c r="N1951" s="32" t="str">
        <f t="shared" si="543"/>
        <v>10 RODA</v>
      </c>
      <c r="O1951" s="146">
        <v>0.73381944444444447</v>
      </c>
      <c r="P1951" s="65">
        <v>0.73381944444444447</v>
      </c>
      <c r="Q1951" s="65"/>
      <c r="R1951" s="66">
        <v>7</v>
      </c>
      <c r="S1951" s="66">
        <v>40660</v>
      </c>
      <c r="T1951" s="66">
        <v>14640</v>
      </c>
      <c r="U1951" s="67">
        <f t="shared" si="553"/>
        <v>26.02</v>
      </c>
      <c r="V1951" s="66">
        <f t="shared" si="544"/>
        <v>507233.87999999995</v>
      </c>
      <c r="W1951" s="66" t="str">
        <f t="shared" si="545"/>
        <v>7 &gt;</v>
      </c>
      <c r="X1951" s="66">
        <f>A1951+SUMIFS(Presensi!F:F,Presensi!E:E,'Entry Data'!AP1951)</f>
        <v>1</v>
      </c>
      <c r="Y1951" s="66">
        <f>IFERROR(INDEX('Retasi Pricing'!F:F,MATCH('Entry Data'!AM1951,'Retasi Pricing'!E:E,0))*X1951,"")</f>
        <v>37750</v>
      </c>
      <c r="Z1951" s="62" t="s">
        <v>26</v>
      </c>
      <c r="AA1951" s="62" t="s">
        <v>27</v>
      </c>
      <c r="AB1951" s="32"/>
      <c r="AC1951" s="32" t="s">
        <v>128</v>
      </c>
      <c r="AD1951" s="32" t="str">
        <f t="shared" si="546"/>
        <v/>
      </c>
      <c r="AF1951" s="5" t="str">
        <f t="shared" si="547"/>
        <v>jafar44194</v>
      </c>
      <c r="AG1951" s="5" t="str">
        <f t="shared" si="548"/>
        <v>BMJ 05344194UTARADAY</v>
      </c>
      <c r="AH1951" s="5" t="str">
        <f t="shared" si="549"/>
        <v>jafar44194UTARADAY</v>
      </c>
      <c r="AI1951" s="5" t="str">
        <f t="shared" si="550"/>
        <v>BMJ 05344194DAY</v>
      </c>
      <c r="AJ1951" s="5" t="str">
        <f t="shared" si="551"/>
        <v>jafar44194DAY</v>
      </c>
      <c r="AK1951" s="5" t="str">
        <f t="shared" si="552"/>
        <v>jafarBMJ III</v>
      </c>
      <c r="AL1951" s="5" t="str">
        <f t="shared" si="554"/>
        <v>7UTARA</v>
      </c>
      <c r="AM1951" s="5" t="str">
        <f t="shared" si="555"/>
        <v>7 &gt;UTARA10 RODA</v>
      </c>
      <c r="AN1951" s="5" t="str">
        <f t="shared" si="556"/>
        <v>jafarBMJ III7 &gt;UTARA10 RODA</v>
      </c>
      <c r="AO1951" s="5" t="str">
        <f t="shared" si="557"/>
        <v>jafar7 &gt;UTARA10 RODA</v>
      </c>
      <c r="AP1951" s="5" t="str">
        <f t="shared" si="558"/>
        <v>44194DAY</v>
      </c>
    </row>
    <row r="1952" spans="1:42" x14ac:dyDescent="0.3">
      <c r="A1952" s="33">
        <v>1</v>
      </c>
      <c r="B1952" s="33"/>
      <c r="C1952" s="70">
        <v>44194</v>
      </c>
      <c r="D1952" s="71" t="s">
        <v>19</v>
      </c>
      <c r="E1952" s="70">
        <v>44194</v>
      </c>
      <c r="F1952" s="71">
        <v>10000302</v>
      </c>
      <c r="G1952" s="33" t="s">
        <v>20</v>
      </c>
      <c r="H1952" s="33" t="s">
        <v>50</v>
      </c>
      <c r="I1952" s="33" t="s">
        <v>22</v>
      </c>
      <c r="J1952" s="33" t="s">
        <v>52</v>
      </c>
      <c r="K1952" s="63" t="s">
        <v>67</v>
      </c>
      <c r="L1952" s="32" t="str">
        <f t="shared" si="541"/>
        <v>FM260JD</v>
      </c>
      <c r="M1952" s="32" t="str">
        <f t="shared" si="542"/>
        <v>BMJ III</v>
      </c>
      <c r="N1952" s="32" t="str">
        <f t="shared" si="543"/>
        <v>10 RODA</v>
      </c>
      <c r="O1952" s="146">
        <v>0.35114583333333332</v>
      </c>
      <c r="P1952" s="65">
        <v>0.35114583333333332</v>
      </c>
      <c r="Q1952" s="65"/>
      <c r="R1952" s="66">
        <v>1</v>
      </c>
      <c r="S1952" s="66">
        <v>39800</v>
      </c>
      <c r="T1952" s="66">
        <v>14800</v>
      </c>
      <c r="U1952" s="67">
        <f t="shared" si="553"/>
        <v>25</v>
      </c>
      <c r="V1952" s="66">
        <f t="shared" si="544"/>
        <v>487350</v>
      </c>
      <c r="W1952" s="66" t="str">
        <f t="shared" si="545"/>
        <v>1 &gt; 4</v>
      </c>
      <c r="X1952" s="66">
        <f>A1952+SUMIFS(Presensi!F:F,Presensi!E:E,'Entry Data'!AP1952)</f>
        <v>1</v>
      </c>
      <c r="Y1952" s="66">
        <f>IFERROR(INDEX('Retasi Pricing'!F:F,MATCH('Entry Data'!AM1952,'Retasi Pricing'!E:E,0))*X1952,"")</f>
        <v>25000</v>
      </c>
      <c r="Z1952" s="62" t="s">
        <v>26</v>
      </c>
      <c r="AA1952" s="62" t="s">
        <v>27</v>
      </c>
      <c r="AB1952" s="32"/>
      <c r="AC1952" s="32" t="s">
        <v>188</v>
      </c>
      <c r="AD1952" s="32" t="str">
        <f t="shared" si="546"/>
        <v/>
      </c>
      <c r="AF1952" s="5" t="str">
        <f t="shared" si="547"/>
        <v>setianto44194</v>
      </c>
      <c r="AG1952" s="5" t="str">
        <f t="shared" si="548"/>
        <v>BMJ 05444194UTARADAY</v>
      </c>
      <c r="AH1952" s="5" t="str">
        <f t="shared" si="549"/>
        <v>setianto44194UTARADAY</v>
      </c>
      <c r="AI1952" s="5" t="str">
        <f t="shared" si="550"/>
        <v>BMJ 05444194DAY</v>
      </c>
      <c r="AJ1952" s="5" t="str">
        <f t="shared" si="551"/>
        <v>setianto44194DAY</v>
      </c>
      <c r="AK1952" s="5" t="str">
        <f t="shared" si="552"/>
        <v>setiantoBMJ III</v>
      </c>
      <c r="AL1952" s="5" t="str">
        <f t="shared" si="554"/>
        <v>1UTARA</v>
      </c>
      <c r="AM1952" s="5" t="str">
        <f t="shared" si="555"/>
        <v>1 &gt; 4UTARA10 RODA</v>
      </c>
      <c r="AN1952" s="5" t="str">
        <f t="shared" si="556"/>
        <v>setiantoBMJ III1 &gt; 4UTARA10 RODA</v>
      </c>
      <c r="AO1952" s="5" t="str">
        <f t="shared" si="557"/>
        <v>setianto1 &gt; 4UTARA10 RODA</v>
      </c>
      <c r="AP1952" s="5" t="str">
        <f t="shared" si="558"/>
        <v>44194DAY</v>
      </c>
    </row>
    <row r="1953" spans="1:42" x14ac:dyDescent="0.3">
      <c r="A1953" s="33">
        <v>1</v>
      </c>
      <c r="B1953" s="33"/>
      <c r="C1953" s="70">
        <v>44194</v>
      </c>
      <c r="D1953" s="71" t="s">
        <v>19</v>
      </c>
      <c r="E1953" s="70">
        <v>44194</v>
      </c>
      <c r="F1953" s="71">
        <v>5158412</v>
      </c>
      <c r="G1953" s="33" t="s">
        <v>20</v>
      </c>
      <c r="H1953" s="33" t="s">
        <v>21</v>
      </c>
      <c r="I1953" s="33" t="s">
        <v>22</v>
      </c>
      <c r="J1953" s="33" t="s">
        <v>23</v>
      </c>
      <c r="K1953" s="63" t="s">
        <v>67</v>
      </c>
      <c r="L1953" s="32" t="str">
        <f t="shared" si="541"/>
        <v>FM260JD</v>
      </c>
      <c r="M1953" s="32" t="str">
        <f t="shared" si="542"/>
        <v>BMJ III</v>
      </c>
      <c r="N1953" s="32" t="str">
        <f t="shared" si="543"/>
        <v>10 RODA</v>
      </c>
      <c r="O1953" s="146">
        <v>0.40400462962962963</v>
      </c>
      <c r="P1953" s="65">
        <v>0.40400462962962963</v>
      </c>
      <c r="Q1953" s="65"/>
      <c r="R1953" s="66">
        <v>2</v>
      </c>
      <c r="S1953" s="66">
        <v>38580</v>
      </c>
      <c r="T1953" s="66">
        <v>14860</v>
      </c>
      <c r="U1953" s="67">
        <f t="shared" si="553"/>
        <v>23.72</v>
      </c>
      <c r="V1953" s="66">
        <f t="shared" si="544"/>
        <v>462397.68</v>
      </c>
      <c r="W1953" s="66" t="str">
        <f t="shared" si="545"/>
        <v>1 &gt; 4</v>
      </c>
      <c r="X1953" s="66">
        <f>A1953+SUMIFS(Presensi!F:F,Presensi!E:E,'Entry Data'!AP1953)</f>
        <v>1</v>
      </c>
      <c r="Y1953" s="66">
        <f>IFERROR(INDEX('Retasi Pricing'!F:F,MATCH('Entry Data'!AM1953,'Retasi Pricing'!E:E,0))*X1953,"")</f>
        <v>25000</v>
      </c>
      <c r="Z1953" s="62" t="s">
        <v>26</v>
      </c>
      <c r="AA1953" s="62" t="s">
        <v>27</v>
      </c>
      <c r="AB1953" s="32"/>
      <c r="AC1953" s="32" t="s">
        <v>188</v>
      </c>
      <c r="AD1953" s="32" t="str">
        <f t="shared" si="546"/>
        <v/>
      </c>
      <c r="AF1953" s="5" t="str">
        <f t="shared" si="547"/>
        <v>setianto44194</v>
      </c>
      <c r="AG1953" s="5" t="str">
        <f t="shared" si="548"/>
        <v>BMJ 05444194UTARADAY</v>
      </c>
      <c r="AH1953" s="5" t="str">
        <f t="shared" si="549"/>
        <v>setianto44194UTARADAY</v>
      </c>
      <c r="AI1953" s="5" t="str">
        <f t="shared" si="550"/>
        <v>BMJ 05444194DAY</v>
      </c>
      <c r="AJ1953" s="5" t="str">
        <f t="shared" si="551"/>
        <v>setianto44194DAY</v>
      </c>
      <c r="AK1953" s="5" t="str">
        <f t="shared" si="552"/>
        <v>setiantoBMJ III</v>
      </c>
      <c r="AL1953" s="5" t="str">
        <f t="shared" si="554"/>
        <v>2UTARA</v>
      </c>
      <c r="AM1953" s="5" t="str">
        <f t="shared" si="555"/>
        <v>1 &gt; 4UTARA10 RODA</v>
      </c>
      <c r="AN1953" s="5" t="str">
        <f t="shared" si="556"/>
        <v>setiantoBMJ III1 &gt; 4UTARA10 RODA</v>
      </c>
      <c r="AO1953" s="5" t="str">
        <f t="shared" si="557"/>
        <v>setianto1 &gt; 4UTARA10 RODA</v>
      </c>
      <c r="AP1953" s="5" t="str">
        <f t="shared" si="558"/>
        <v>44194DAY</v>
      </c>
    </row>
    <row r="1954" spans="1:42" x14ac:dyDescent="0.3">
      <c r="A1954" s="33">
        <v>1</v>
      </c>
      <c r="B1954" s="33"/>
      <c r="C1954" s="70">
        <v>44194</v>
      </c>
      <c r="D1954" s="71" t="s">
        <v>19</v>
      </c>
      <c r="E1954" s="70">
        <v>44194</v>
      </c>
      <c r="F1954" s="71">
        <v>5158484</v>
      </c>
      <c r="G1954" s="33" t="s">
        <v>20</v>
      </c>
      <c r="H1954" s="33" t="s">
        <v>50</v>
      </c>
      <c r="I1954" s="33" t="s">
        <v>22</v>
      </c>
      <c r="J1954" s="33" t="s">
        <v>52</v>
      </c>
      <c r="K1954" s="63" t="s">
        <v>67</v>
      </c>
      <c r="L1954" s="32" t="str">
        <f t="shared" si="541"/>
        <v>FM260JD</v>
      </c>
      <c r="M1954" s="32" t="str">
        <f t="shared" si="542"/>
        <v>BMJ III</v>
      </c>
      <c r="N1954" s="32" t="str">
        <f t="shared" si="543"/>
        <v>10 RODA</v>
      </c>
      <c r="O1954" s="146">
        <v>0.46302083333333338</v>
      </c>
      <c r="P1954" s="65">
        <v>0.46302083333333338</v>
      </c>
      <c r="Q1954" s="65"/>
      <c r="R1954" s="66">
        <v>3</v>
      </c>
      <c r="S1954" s="66">
        <v>40100</v>
      </c>
      <c r="T1954" s="66">
        <v>14860</v>
      </c>
      <c r="U1954" s="67">
        <f t="shared" si="553"/>
        <v>25.24</v>
      </c>
      <c r="V1954" s="66">
        <f t="shared" si="544"/>
        <v>492028.55999999994</v>
      </c>
      <c r="W1954" s="66" t="str">
        <f t="shared" si="545"/>
        <v>1 &gt; 4</v>
      </c>
      <c r="X1954" s="66">
        <f>A1954+SUMIFS(Presensi!F:F,Presensi!E:E,'Entry Data'!AP1954)</f>
        <v>1</v>
      </c>
      <c r="Y1954" s="66">
        <f>IFERROR(INDEX('Retasi Pricing'!F:F,MATCH('Entry Data'!AM1954,'Retasi Pricing'!E:E,0))*X1954,"")</f>
        <v>25000</v>
      </c>
      <c r="Z1954" s="62" t="s">
        <v>26</v>
      </c>
      <c r="AA1954" s="62" t="s">
        <v>27</v>
      </c>
      <c r="AB1954" s="32"/>
      <c r="AC1954" s="32" t="s">
        <v>188</v>
      </c>
      <c r="AD1954" s="32" t="str">
        <f t="shared" si="546"/>
        <v/>
      </c>
      <c r="AF1954" s="5" t="str">
        <f t="shared" si="547"/>
        <v>setianto44194</v>
      </c>
      <c r="AG1954" s="5" t="str">
        <f t="shared" si="548"/>
        <v>BMJ 05444194UTARADAY</v>
      </c>
      <c r="AH1954" s="5" t="str">
        <f t="shared" si="549"/>
        <v>setianto44194UTARADAY</v>
      </c>
      <c r="AI1954" s="5" t="str">
        <f t="shared" si="550"/>
        <v>BMJ 05444194DAY</v>
      </c>
      <c r="AJ1954" s="5" t="str">
        <f t="shared" si="551"/>
        <v>setianto44194DAY</v>
      </c>
      <c r="AK1954" s="5" t="str">
        <f t="shared" si="552"/>
        <v>setiantoBMJ III</v>
      </c>
      <c r="AL1954" s="5" t="str">
        <f t="shared" si="554"/>
        <v>3UTARA</v>
      </c>
      <c r="AM1954" s="5" t="str">
        <f t="shared" si="555"/>
        <v>1 &gt; 4UTARA10 RODA</v>
      </c>
      <c r="AN1954" s="5" t="str">
        <f t="shared" si="556"/>
        <v>setiantoBMJ III1 &gt; 4UTARA10 RODA</v>
      </c>
      <c r="AO1954" s="5" t="str">
        <f t="shared" si="557"/>
        <v>setianto1 &gt; 4UTARA10 RODA</v>
      </c>
      <c r="AP1954" s="5" t="str">
        <f t="shared" si="558"/>
        <v>44194DAY</v>
      </c>
    </row>
    <row r="1955" spans="1:42" x14ac:dyDescent="0.3">
      <c r="A1955" s="33">
        <v>1</v>
      </c>
      <c r="B1955" s="33"/>
      <c r="C1955" s="70">
        <v>44194</v>
      </c>
      <c r="D1955" s="71" t="s">
        <v>19</v>
      </c>
      <c r="E1955" s="70">
        <v>44194</v>
      </c>
      <c r="F1955" s="71">
        <v>5158558</v>
      </c>
      <c r="G1955" s="33" t="s">
        <v>20</v>
      </c>
      <c r="H1955" s="33" t="s">
        <v>50</v>
      </c>
      <c r="I1955" s="33" t="s">
        <v>22</v>
      </c>
      <c r="J1955" s="33" t="s">
        <v>52</v>
      </c>
      <c r="K1955" s="63" t="s">
        <v>67</v>
      </c>
      <c r="L1955" s="32" t="str">
        <f t="shared" si="541"/>
        <v>FM260JD</v>
      </c>
      <c r="M1955" s="32" t="str">
        <f t="shared" si="542"/>
        <v>BMJ III</v>
      </c>
      <c r="N1955" s="32" t="str">
        <f t="shared" si="543"/>
        <v>10 RODA</v>
      </c>
      <c r="O1955" s="146">
        <v>0.52057870370370374</v>
      </c>
      <c r="P1955" s="65">
        <v>0.52057870370370374</v>
      </c>
      <c r="Q1955" s="65"/>
      <c r="R1955" s="66">
        <v>4</v>
      </c>
      <c r="S1955" s="66">
        <v>40260</v>
      </c>
      <c r="T1955" s="66">
        <v>14860</v>
      </c>
      <c r="U1955" s="67">
        <f t="shared" si="553"/>
        <v>25.4</v>
      </c>
      <c r="V1955" s="66">
        <f t="shared" si="544"/>
        <v>495147.6</v>
      </c>
      <c r="W1955" s="66" t="str">
        <f t="shared" si="545"/>
        <v>1 &gt; 4</v>
      </c>
      <c r="X1955" s="66">
        <f>A1955+SUMIFS(Presensi!F:F,Presensi!E:E,'Entry Data'!AP1955)</f>
        <v>1</v>
      </c>
      <c r="Y1955" s="66">
        <f>IFERROR(INDEX('Retasi Pricing'!F:F,MATCH('Entry Data'!AM1955,'Retasi Pricing'!E:E,0))*X1955,"")</f>
        <v>25000</v>
      </c>
      <c r="Z1955" s="62" t="s">
        <v>26</v>
      </c>
      <c r="AA1955" s="62" t="s">
        <v>27</v>
      </c>
      <c r="AB1955" s="32"/>
      <c r="AC1955" s="32" t="s">
        <v>188</v>
      </c>
      <c r="AD1955" s="32" t="str">
        <f t="shared" si="546"/>
        <v/>
      </c>
      <c r="AF1955" s="5" t="str">
        <f t="shared" si="547"/>
        <v>setianto44194</v>
      </c>
      <c r="AG1955" s="5" t="str">
        <f t="shared" si="548"/>
        <v>BMJ 05444194UTARADAY</v>
      </c>
      <c r="AH1955" s="5" t="str">
        <f t="shared" si="549"/>
        <v>setianto44194UTARADAY</v>
      </c>
      <c r="AI1955" s="5" t="str">
        <f t="shared" si="550"/>
        <v>BMJ 05444194DAY</v>
      </c>
      <c r="AJ1955" s="5" t="str">
        <f t="shared" si="551"/>
        <v>setianto44194DAY</v>
      </c>
      <c r="AK1955" s="5" t="str">
        <f t="shared" si="552"/>
        <v>setiantoBMJ III</v>
      </c>
      <c r="AL1955" s="5" t="str">
        <f t="shared" si="554"/>
        <v>4UTARA</v>
      </c>
      <c r="AM1955" s="5" t="str">
        <f t="shared" si="555"/>
        <v>1 &gt; 4UTARA10 RODA</v>
      </c>
      <c r="AN1955" s="5" t="str">
        <f t="shared" si="556"/>
        <v>setiantoBMJ III1 &gt; 4UTARA10 RODA</v>
      </c>
      <c r="AO1955" s="5" t="str">
        <f t="shared" si="557"/>
        <v>setianto1 &gt; 4UTARA10 RODA</v>
      </c>
      <c r="AP1955" s="5" t="str">
        <f t="shared" si="558"/>
        <v>44194DAY</v>
      </c>
    </row>
    <row r="1956" spans="1:42" x14ac:dyDescent="0.3">
      <c r="A1956" s="33">
        <v>1</v>
      </c>
      <c r="B1956" s="33"/>
      <c r="C1956" s="70">
        <v>44194</v>
      </c>
      <c r="D1956" s="71" t="s">
        <v>19</v>
      </c>
      <c r="E1956" s="70">
        <v>44194</v>
      </c>
      <c r="F1956" s="71">
        <v>5158621</v>
      </c>
      <c r="G1956" s="33" t="s">
        <v>20</v>
      </c>
      <c r="H1956" s="33" t="s">
        <v>50</v>
      </c>
      <c r="I1956" s="33" t="s">
        <v>22</v>
      </c>
      <c r="J1956" s="33" t="s">
        <v>52</v>
      </c>
      <c r="K1956" s="63" t="s">
        <v>67</v>
      </c>
      <c r="L1956" s="32" t="str">
        <f t="shared" si="541"/>
        <v>FM260JD</v>
      </c>
      <c r="M1956" s="32" t="str">
        <f t="shared" si="542"/>
        <v>BMJ III</v>
      </c>
      <c r="N1956" s="32" t="str">
        <f t="shared" si="543"/>
        <v>10 RODA</v>
      </c>
      <c r="O1956" s="146">
        <v>0.5803356481481482</v>
      </c>
      <c r="P1956" s="65">
        <v>0.5803356481481482</v>
      </c>
      <c r="Q1956" s="65"/>
      <c r="R1956" s="66">
        <v>5</v>
      </c>
      <c r="S1956" s="66">
        <v>40000</v>
      </c>
      <c r="T1956" s="66">
        <v>14860</v>
      </c>
      <c r="U1956" s="67">
        <f t="shared" si="553"/>
        <v>25.14</v>
      </c>
      <c r="V1956" s="66">
        <f t="shared" si="544"/>
        <v>490079.16000000003</v>
      </c>
      <c r="W1956" s="66" t="str">
        <f t="shared" si="545"/>
        <v>&gt; 5</v>
      </c>
      <c r="X1956" s="66">
        <f>A1956+SUMIFS(Presensi!F:F,Presensi!E:E,'Entry Data'!AP1956)</f>
        <v>1</v>
      </c>
      <c r="Y1956" s="66">
        <f>IFERROR(INDEX('Retasi Pricing'!F:F,MATCH('Entry Data'!AM1956,'Retasi Pricing'!E:E,0))*X1956,"")</f>
        <v>27650</v>
      </c>
      <c r="Z1956" s="62" t="s">
        <v>26</v>
      </c>
      <c r="AA1956" s="62" t="s">
        <v>27</v>
      </c>
      <c r="AB1956" s="32"/>
      <c r="AC1956" s="32" t="s">
        <v>188</v>
      </c>
      <c r="AD1956" s="32" t="str">
        <f t="shared" si="546"/>
        <v/>
      </c>
      <c r="AF1956" s="5" t="str">
        <f t="shared" si="547"/>
        <v>setianto44194</v>
      </c>
      <c r="AG1956" s="5" t="str">
        <f t="shared" si="548"/>
        <v>BMJ 05444194UTARADAY</v>
      </c>
      <c r="AH1956" s="5" t="str">
        <f t="shared" si="549"/>
        <v>setianto44194UTARADAY</v>
      </c>
      <c r="AI1956" s="5" t="str">
        <f t="shared" si="550"/>
        <v>BMJ 05444194DAY</v>
      </c>
      <c r="AJ1956" s="5" t="str">
        <f t="shared" si="551"/>
        <v>setianto44194DAY</v>
      </c>
      <c r="AK1956" s="5" t="str">
        <f t="shared" si="552"/>
        <v>setiantoBMJ III</v>
      </c>
      <c r="AL1956" s="5" t="str">
        <f t="shared" si="554"/>
        <v>5UTARA</v>
      </c>
      <c r="AM1956" s="5" t="str">
        <f t="shared" si="555"/>
        <v>&gt; 5UTARA10 RODA</v>
      </c>
      <c r="AN1956" s="5" t="str">
        <f t="shared" si="556"/>
        <v>setiantoBMJ III&gt; 5UTARA10 RODA</v>
      </c>
      <c r="AO1956" s="5" t="str">
        <f t="shared" si="557"/>
        <v>setianto&gt; 5UTARA10 RODA</v>
      </c>
      <c r="AP1956" s="5" t="str">
        <f t="shared" si="558"/>
        <v>44194DAY</v>
      </c>
    </row>
    <row r="1957" spans="1:42" x14ac:dyDescent="0.3">
      <c r="A1957" s="33">
        <v>1</v>
      </c>
      <c r="B1957" s="33"/>
      <c r="C1957" s="70">
        <v>44194</v>
      </c>
      <c r="D1957" s="71" t="s">
        <v>19</v>
      </c>
      <c r="E1957" s="70">
        <v>44194</v>
      </c>
      <c r="F1957" s="71">
        <v>5158696</v>
      </c>
      <c r="G1957" s="33" t="s">
        <v>20</v>
      </c>
      <c r="H1957" s="33" t="s">
        <v>50</v>
      </c>
      <c r="I1957" s="33" t="s">
        <v>22</v>
      </c>
      <c r="J1957" s="33" t="s">
        <v>52</v>
      </c>
      <c r="K1957" s="63" t="s">
        <v>67</v>
      </c>
      <c r="L1957" s="32" t="str">
        <f t="shared" si="541"/>
        <v>FM260JD</v>
      </c>
      <c r="M1957" s="32" t="str">
        <f t="shared" si="542"/>
        <v>BMJ III</v>
      </c>
      <c r="N1957" s="32" t="str">
        <f t="shared" si="543"/>
        <v>10 RODA</v>
      </c>
      <c r="O1957" s="146">
        <v>0.63513888888888892</v>
      </c>
      <c r="P1957" s="65">
        <v>0.63513888888888892</v>
      </c>
      <c r="Q1957" s="65"/>
      <c r="R1957" s="66">
        <v>6</v>
      </c>
      <c r="S1957" s="66">
        <v>39800</v>
      </c>
      <c r="T1957" s="66">
        <v>14860</v>
      </c>
      <c r="U1957" s="67">
        <f t="shared" si="553"/>
        <v>24.94</v>
      </c>
      <c r="V1957" s="66">
        <f t="shared" si="544"/>
        <v>486180.36</v>
      </c>
      <c r="W1957" s="66" t="str">
        <f t="shared" si="545"/>
        <v>&gt; 6</v>
      </c>
      <c r="X1957" s="66">
        <f>A1957+SUMIFS(Presensi!F:F,Presensi!E:E,'Entry Data'!AP1957)</f>
        <v>1</v>
      </c>
      <c r="Y1957" s="66">
        <f>IFERROR(INDEX('Retasi Pricing'!F:F,MATCH('Entry Data'!AM1957,'Retasi Pricing'!E:E,0))*X1957,"")</f>
        <v>30800</v>
      </c>
      <c r="Z1957" s="62" t="s">
        <v>26</v>
      </c>
      <c r="AA1957" s="62" t="s">
        <v>27</v>
      </c>
      <c r="AB1957" s="32"/>
      <c r="AC1957" s="32" t="s">
        <v>188</v>
      </c>
      <c r="AD1957" s="32" t="str">
        <f t="shared" si="546"/>
        <v/>
      </c>
      <c r="AF1957" s="5" t="str">
        <f t="shared" si="547"/>
        <v>setianto44194</v>
      </c>
      <c r="AG1957" s="5" t="str">
        <f t="shared" si="548"/>
        <v>BMJ 05444194UTARADAY</v>
      </c>
      <c r="AH1957" s="5" t="str">
        <f t="shared" si="549"/>
        <v>setianto44194UTARADAY</v>
      </c>
      <c r="AI1957" s="5" t="str">
        <f t="shared" si="550"/>
        <v>BMJ 05444194DAY</v>
      </c>
      <c r="AJ1957" s="5" t="str">
        <f t="shared" si="551"/>
        <v>setianto44194DAY</v>
      </c>
      <c r="AK1957" s="5" t="str">
        <f t="shared" si="552"/>
        <v>setiantoBMJ III</v>
      </c>
      <c r="AL1957" s="5" t="str">
        <f t="shared" si="554"/>
        <v>6UTARA</v>
      </c>
      <c r="AM1957" s="5" t="str">
        <f t="shared" si="555"/>
        <v>&gt; 6UTARA10 RODA</v>
      </c>
      <c r="AN1957" s="5" t="str">
        <f t="shared" si="556"/>
        <v>setiantoBMJ III&gt; 6UTARA10 RODA</v>
      </c>
      <c r="AO1957" s="5" t="str">
        <f t="shared" si="557"/>
        <v>setianto&gt; 6UTARA10 RODA</v>
      </c>
      <c r="AP1957" s="5" t="str">
        <f t="shared" si="558"/>
        <v>44194DAY</v>
      </c>
    </row>
    <row r="1958" spans="1:42" x14ac:dyDescent="0.3">
      <c r="A1958" s="33">
        <v>1</v>
      </c>
      <c r="B1958" s="33"/>
      <c r="C1958" s="70">
        <v>44194</v>
      </c>
      <c r="D1958" s="71" t="s">
        <v>19</v>
      </c>
      <c r="E1958" s="70">
        <v>44194</v>
      </c>
      <c r="F1958" s="71">
        <v>5158774</v>
      </c>
      <c r="G1958" s="33" t="s">
        <v>20</v>
      </c>
      <c r="H1958" s="33" t="s">
        <v>50</v>
      </c>
      <c r="I1958" s="33" t="s">
        <v>22</v>
      </c>
      <c r="J1958" s="33" t="s">
        <v>52</v>
      </c>
      <c r="K1958" s="63" t="s">
        <v>67</v>
      </c>
      <c r="L1958" s="32" t="str">
        <f t="shared" si="541"/>
        <v>FM260JD</v>
      </c>
      <c r="M1958" s="32" t="str">
        <f t="shared" si="542"/>
        <v>BMJ III</v>
      </c>
      <c r="N1958" s="32" t="str">
        <f t="shared" si="543"/>
        <v>10 RODA</v>
      </c>
      <c r="O1958" s="146">
        <v>0.69528935185185192</v>
      </c>
      <c r="P1958" s="65">
        <v>0.69528935185185192</v>
      </c>
      <c r="Q1958" s="65"/>
      <c r="R1958" s="66">
        <v>7</v>
      </c>
      <c r="S1958" s="66">
        <v>40520</v>
      </c>
      <c r="T1958" s="66">
        <v>14860</v>
      </c>
      <c r="U1958" s="67">
        <f t="shared" si="553"/>
        <v>25.66</v>
      </c>
      <c r="V1958" s="66">
        <f t="shared" si="544"/>
        <v>500216.04000000004</v>
      </c>
      <c r="W1958" s="66" t="str">
        <f t="shared" si="545"/>
        <v>7 &gt;</v>
      </c>
      <c r="X1958" s="66">
        <f>A1958+SUMIFS(Presensi!F:F,Presensi!E:E,'Entry Data'!AP1958)</f>
        <v>1</v>
      </c>
      <c r="Y1958" s="66">
        <f>IFERROR(INDEX('Retasi Pricing'!F:F,MATCH('Entry Data'!AM1958,'Retasi Pricing'!E:E,0))*X1958,"")</f>
        <v>37750</v>
      </c>
      <c r="Z1958" s="62" t="s">
        <v>26</v>
      </c>
      <c r="AA1958" s="62" t="s">
        <v>27</v>
      </c>
      <c r="AB1958" s="32"/>
      <c r="AC1958" s="32" t="s">
        <v>188</v>
      </c>
      <c r="AD1958" s="32" t="str">
        <f t="shared" si="546"/>
        <v/>
      </c>
      <c r="AF1958" s="5" t="str">
        <f t="shared" si="547"/>
        <v>setianto44194</v>
      </c>
      <c r="AG1958" s="5" t="str">
        <f t="shared" si="548"/>
        <v>BMJ 05444194UTARADAY</v>
      </c>
      <c r="AH1958" s="5" t="str">
        <f t="shared" si="549"/>
        <v>setianto44194UTARADAY</v>
      </c>
      <c r="AI1958" s="5" t="str">
        <f t="shared" si="550"/>
        <v>BMJ 05444194DAY</v>
      </c>
      <c r="AJ1958" s="5" t="str">
        <f t="shared" si="551"/>
        <v>setianto44194DAY</v>
      </c>
      <c r="AK1958" s="5" t="str">
        <f t="shared" si="552"/>
        <v>setiantoBMJ III</v>
      </c>
      <c r="AL1958" s="5" t="str">
        <f t="shared" si="554"/>
        <v>7UTARA</v>
      </c>
      <c r="AM1958" s="5" t="str">
        <f t="shared" si="555"/>
        <v>7 &gt;UTARA10 RODA</v>
      </c>
      <c r="AN1958" s="5" t="str">
        <f t="shared" si="556"/>
        <v>setiantoBMJ III7 &gt;UTARA10 RODA</v>
      </c>
      <c r="AO1958" s="5" t="str">
        <f t="shared" si="557"/>
        <v>setianto7 &gt;UTARA10 RODA</v>
      </c>
      <c r="AP1958" s="5" t="str">
        <f t="shared" si="558"/>
        <v>44194DAY</v>
      </c>
    </row>
    <row r="1959" spans="1:42" x14ac:dyDescent="0.3">
      <c r="A1959" s="33">
        <v>1</v>
      </c>
      <c r="B1959" s="33"/>
      <c r="C1959" s="70">
        <v>44194</v>
      </c>
      <c r="D1959" s="71" t="s">
        <v>19</v>
      </c>
      <c r="E1959" s="70">
        <v>44194</v>
      </c>
      <c r="F1959" s="71">
        <v>5158842</v>
      </c>
      <c r="G1959" s="33" t="s">
        <v>20</v>
      </c>
      <c r="H1959" s="33" t="s">
        <v>50</v>
      </c>
      <c r="I1959" s="33" t="s">
        <v>22</v>
      </c>
      <c r="J1959" s="33" t="s">
        <v>52</v>
      </c>
      <c r="K1959" s="63" t="s">
        <v>67</v>
      </c>
      <c r="L1959" s="32" t="str">
        <f t="shared" si="541"/>
        <v>FM260JD</v>
      </c>
      <c r="M1959" s="32" t="str">
        <f t="shared" si="542"/>
        <v>BMJ III</v>
      </c>
      <c r="N1959" s="32" t="str">
        <f t="shared" si="543"/>
        <v>10 RODA</v>
      </c>
      <c r="O1959" s="146">
        <v>0.76149305555555558</v>
      </c>
      <c r="P1959" s="65">
        <v>0.76149305555555558</v>
      </c>
      <c r="Q1959" s="65"/>
      <c r="R1959" s="66">
        <v>8</v>
      </c>
      <c r="S1959" s="66">
        <v>41060</v>
      </c>
      <c r="T1959" s="66">
        <v>14860</v>
      </c>
      <c r="U1959" s="67">
        <f t="shared" si="553"/>
        <v>26.2</v>
      </c>
      <c r="V1959" s="66">
        <f t="shared" si="544"/>
        <v>510742.79999999993</v>
      </c>
      <c r="W1959" s="66" t="str">
        <f t="shared" si="545"/>
        <v>7 &gt;</v>
      </c>
      <c r="X1959" s="66">
        <f>A1959+SUMIFS(Presensi!F:F,Presensi!E:E,'Entry Data'!AP1959)</f>
        <v>1</v>
      </c>
      <c r="Y1959" s="66">
        <f>IFERROR(INDEX('Retasi Pricing'!F:F,MATCH('Entry Data'!AM1959,'Retasi Pricing'!E:E,0))*X1959,"")</f>
        <v>37750</v>
      </c>
      <c r="Z1959" s="62" t="s">
        <v>26</v>
      </c>
      <c r="AA1959" s="62" t="s">
        <v>27</v>
      </c>
      <c r="AB1959" s="32"/>
      <c r="AC1959" s="32" t="s">
        <v>188</v>
      </c>
      <c r="AD1959" s="32" t="str">
        <f t="shared" si="546"/>
        <v/>
      </c>
      <c r="AF1959" s="5" t="str">
        <f t="shared" si="547"/>
        <v>setianto44194</v>
      </c>
      <c r="AG1959" s="5" t="str">
        <f t="shared" si="548"/>
        <v>BMJ 05444194UTARADAY</v>
      </c>
      <c r="AH1959" s="5" t="str">
        <f t="shared" si="549"/>
        <v>setianto44194UTARADAY</v>
      </c>
      <c r="AI1959" s="5" t="str">
        <f t="shared" si="550"/>
        <v>BMJ 05444194DAY</v>
      </c>
      <c r="AJ1959" s="5" t="str">
        <f t="shared" si="551"/>
        <v>setianto44194DAY</v>
      </c>
      <c r="AK1959" s="5" t="str">
        <f t="shared" si="552"/>
        <v>setiantoBMJ III</v>
      </c>
      <c r="AL1959" s="5" t="str">
        <f t="shared" si="554"/>
        <v>8UTARA</v>
      </c>
      <c r="AM1959" s="5" t="str">
        <f t="shared" si="555"/>
        <v>7 &gt;UTARA10 RODA</v>
      </c>
      <c r="AN1959" s="5" t="str">
        <f t="shared" si="556"/>
        <v>setiantoBMJ III7 &gt;UTARA10 RODA</v>
      </c>
      <c r="AO1959" s="5" t="str">
        <f t="shared" si="557"/>
        <v>setianto7 &gt;UTARA10 RODA</v>
      </c>
      <c r="AP1959" s="5" t="str">
        <f t="shared" si="558"/>
        <v>44194DAY</v>
      </c>
    </row>
    <row r="1960" spans="1:42" x14ac:dyDescent="0.3">
      <c r="A1960" s="33">
        <v>1</v>
      </c>
      <c r="B1960" s="33"/>
      <c r="C1960" s="70">
        <v>44194</v>
      </c>
      <c r="D1960" s="71" t="s">
        <v>19</v>
      </c>
      <c r="E1960" s="70">
        <v>44194</v>
      </c>
      <c r="F1960" s="71">
        <v>5158369</v>
      </c>
      <c r="G1960" s="33" t="s">
        <v>20</v>
      </c>
      <c r="H1960" s="33" t="s">
        <v>21</v>
      </c>
      <c r="I1960" s="33" t="s">
        <v>22</v>
      </c>
      <c r="J1960" s="33" t="s">
        <v>23</v>
      </c>
      <c r="K1960" s="63" t="s">
        <v>69</v>
      </c>
      <c r="L1960" s="32" t="str">
        <f t="shared" si="541"/>
        <v>FM260JD</v>
      </c>
      <c r="M1960" s="32" t="str">
        <f t="shared" si="542"/>
        <v>BMJ III</v>
      </c>
      <c r="N1960" s="32" t="str">
        <f t="shared" si="543"/>
        <v>10 RODA</v>
      </c>
      <c r="O1960" s="146">
        <v>0.3604282407407407</v>
      </c>
      <c r="P1960" s="65">
        <v>0.3604282407407407</v>
      </c>
      <c r="Q1960" s="65"/>
      <c r="R1960" s="66">
        <v>1</v>
      </c>
      <c r="S1960" s="66">
        <v>40420</v>
      </c>
      <c r="T1960" s="66">
        <v>14720</v>
      </c>
      <c r="U1960" s="67">
        <f t="shared" si="553"/>
        <v>25.7</v>
      </c>
      <c r="V1960" s="66">
        <f t="shared" si="544"/>
        <v>500995.79999999993</v>
      </c>
      <c r="W1960" s="66" t="str">
        <f t="shared" si="545"/>
        <v>1 &gt; 4</v>
      </c>
      <c r="X1960" s="66">
        <f>A1960+SUMIFS(Presensi!F:F,Presensi!E:E,'Entry Data'!AP1960)</f>
        <v>1</v>
      </c>
      <c r="Y1960" s="66">
        <f>IFERROR(INDEX('Retasi Pricing'!F:F,MATCH('Entry Data'!AM1960,'Retasi Pricing'!E:E,0))*X1960,"")</f>
        <v>25000</v>
      </c>
      <c r="Z1960" s="62" t="s">
        <v>26</v>
      </c>
      <c r="AA1960" s="62" t="s">
        <v>27</v>
      </c>
      <c r="AB1960" s="32"/>
      <c r="AC1960" s="32" t="s">
        <v>201</v>
      </c>
      <c r="AD1960" s="32" t="str">
        <f t="shared" si="546"/>
        <v/>
      </c>
      <c r="AF1960" s="5" t="str">
        <f t="shared" si="547"/>
        <v>arman44194</v>
      </c>
      <c r="AG1960" s="5" t="str">
        <f t="shared" si="548"/>
        <v>BMJ 05544194UTARADAY</v>
      </c>
      <c r="AH1960" s="5" t="str">
        <f t="shared" si="549"/>
        <v>arman44194UTARADAY</v>
      </c>
      <c r="AI1960" s="5" t="str">
        <f t="shared" si="550"/>
        <v>BMJ 05544194DAY</v>
      </c>
      <c r="AJ1960" s="5" t="str">
        <f t="shared" si="551"/>
        <v>arman44194DAY</v>
      </c>
      <c r="AK1960" s="5" t="str">
        <f t="shared" si="552"/>
        <v>armanBMJ III</v>
      </c>
      <c r="AL1960" s="5" t="str">
        <f t="shared" si="554"/>
        <v>1UTARA</v>
      </c>
      <c r="AM1960" s="5" t="str">
        <f t="shared" si="555"/>
        <v>1 &gt; 4UTARA10 RODA</v>
      </c>
      <c r="AN1960" s="5" t="str">
        <f t="shared" si="556"/>
        <v>armanBMJ III1 &gt; 4UTARA10 RODA</v>
      </c>
      <c r="AO1960" s="5" t="str">
        <f t="shared" si="557"/>
        <v>arman1 &gt; 4UTARA10 RODA</v>
      </c>
      <c r="AP1960" s="5" t="str">
        <f t="shared" si="558"/>
        <v>44194DAY</v>
      </c>
    </row>
    <row r="1961" spans="1:42" x14ac:dyDescent="0.3">
      <c r="A1961" s="33">
        <v>1</v>
      </c>
      <c r="B1961" s="33"/>
      <c r="C1961" s="70">
        <v>44194</v>
      </c>
      <c r="D1961" s="71" t="s">
        <v>19</v>
      </c>
      <c r="E1961" s="70">
        <v>44194</v>
      </c>
      <c r="F1961" s="71">
        <v>5158435</v>
      </c>
      <c r="G1961" s="33" t="s">
        <v>20</v>
      </c>
      <c r="H1961" s="33" t="s">
        <v>50</v>
      </c>
      <c r="I1961" s="33" t="s">
        <v>22</v>
      </c>
      <c r="J1961" s="33" t="s">
        <v>52</v>
      </c>
      <c r="K1961" s="63" t="s">
        <v>69</v>
      </c>
      <c r="L1961" s="32" t="str">
        <f t="shared" si="541"/>
        <v>FM260JD</v>
      </c>
      <c r="M1961" s="32" t="str">
        <f t="shared" si="542"/>
        <v>BMJ III</v>
      </c>
      <c r="N1961" s="32" t="str">
        <f t="shared" si="543"/>
        <v>10 RODA</v>
      </c>
      <c r="O1961" s="146">
        <v>0.43105324074074075</v>
      </c>
      <c r="P1961" s="65">
        <v>0.43105324074074075</v>
      </c>
      <c r="Q1961" s="65"/>
      <c r="R1961" s="66">
        <v>2</v>
      </c>
      <c r="S1961" s="66">
        <v>38880</v>
      </c>
      <c r="T1961" s="66">
        <v>14720</v>
      </c>
      <c r="U1961" s="67">
        <f t="shared" si="553"/>
        <v>24.16</v>
      </c>
      <c r="V1961" s="66">
        <f t="shared" si="544"/>
        <v>470975.04000000004</v>
      </c>
      <c r="W1961" s="66" t="str">
        <f t="shared" si="545"/>
        <v>1 &gt; 4</v>
      </c>
      <c r="X1961" s="66">
        <f>A1961+SUMIFS(Presensi!F:F,Presensi!E:E,'Entry Data'!AP1961)</f>
        <v>1</v>
      </c>
      <c r="Y1961" s="66">
        <f>IFERROR(INDEX('Retasi Pricing'!F:F,MATCH('Entry Data'!AM1961,'Retasi Pricing'!E:E,0))*X1961,"")</f>
        <v>25000</v>
      </c>
      <c r="Z1961" s="62" t="s">
        <v>26</v>
      </c>
      <c r="AA1961" s="62" t="s">
        <v>27</v>
      </c>
      <c r="AB1961" s="32"/>
      <c r="AC1961" s="32" t="s">
        <v>201</v>
      </c>
      <c r="AD1961" s="32" t="str">
        <f t="shared" si="546"/>
        <v/>
      </c>
      <c r="AF1961" s="5" t="str">
        <f t="shared" si="547"/>
        <v>arman44194</v>
      </c>
      <c r="AG1961" s="5" t="str">
        <f t="shared" si="548"/>
        <v>BMJ 05544194UTARADAY</v>
      </c>
      <c r="AH1961" s="5" t="str">
        <f t="shared" si="549"/>
        <v>arman44194UTARADAY</v>
      </c>
      <c r="AI1961" s="5" t="str">
        <f t="shared" si="550"/>
        <v>BMJ 05544194DAY</v>
      </c>
      <c r="AJ1961" s="5" t="str">
        <f t="shared" si="551"/>
        <v>arman44194DAY</v>
      </c>
      <c r="AK1961" s="5" t="str">
        <f t="shared" si="552"/>
        <v>armanBMJ III</v>
      </c>
      <c r="AL1961" s="5" t="str">
        <f t="shared" si="554"/>
        <v>2UTARA</v>
      </c>
      <c r="AM1961" s="5" t="str">
        <f t="shared" si="555"/>
        <v>1 &gt; 4UTARA10 RODA</v>
      </c>
      <c r="AN1961" s="5" t="str">
        <f t="shared" si="556"/>
        <v>armanBMJ III1 &gt; 4UTARA10 RODA</v>
      </c>
      <c r="AO1961" s="5" t="str">
        <f t="shared" si="557"/>
        <v>arman1 &gt; 4UTARA10 RODA</v>
      </c>
      <c r="AP1961" s="5" t="str">
        <f t="shared" si="558"/>
        <v>44194DAY</v>
      </c>
    </row>
    <row r="1962" spans="1:42" x14ac:dyDescent="0.3">
      <c r="A1962" s="33">
        <v>1</v>
      </c>
      <c r="B1962" s="33"/>
      <c r="C1962" s="70">
        <v>44194</v>
      </c>
      <c r="D1962" s="71" t="s">
        <v>19</v>
      </c>
      <c r="E1962" s="70">
        <v>44194</v>
      </c>
      <c r="F1962" s="71">
        <v>5158508</v>
      </c>
      <c r="G1962" s="33" t="s">
        <v>20</v>
      </c>
      <c r="H1962" s="33" t="s">
        <v>21</v>
      </c>
      <c r="I1962" s="33" t="s">
        <v>22</v>
      </c>
      <c r="J1962" s="33" t="s">
        <v>23</v>
      </c>
      <c r="K1962" s="63" t="s">
        <v>69</v>
      </c>
      <c r="L1962" s="32" t="str">
        <f t="shared" si="541"/>
        <v>FM260JD</v>
      </c>
      <c r="M1962" s="32" t="str">
        <f t="shared" si="542"/>
        <v>BMJ III</v>
      </c>
      <c r="N1962" s="32" t="str">
        <f t="shared" si="543"/>
        <v>10 RODA</v>
      </c>
      <c r="O1962" s="146">
        <v>0.48689814814814819</v>
      </c>
      <c r="P1962" s="65">
        <v>0.48689814814814819</v>
      </c>
      <c r="Q1962" s="65"/>
      <c r="R1962" s="66">
        <v>3</v>
      </c>
      <c r="S1962" s="66">
        <v>38500</v>
      </c>
      <c r="T1962" s="66">
        <v>14720</v>
      </c>
      <c r="U1962" s="67">
        <f t="shared" si="553"/>
        <v>23.78</v>
      </c>
      <c r="V1962" s="66">
        <f t="shared" si="544"/>
        <v>463567.32</v>
      </c>
      <c r="W1962" s="66" t="str">
        <f t="shared" si="545"/>
        <v>1 &gt; 4</v>
      </c>
      <c r="X1962" s="66">
        <f>A1962+SUMIFS(Presensi!F:F,Presensi!E:E,'Entry Data'!AP1962)</f>
        <v>1</v>
      </c>
      <c r="Y1962" s="66">
        <f>IFERROR(INDEX('Retasi Pricing'!F:F,MATCH('Entry Data'!AM1962,'Retasi Pricing'!E:E,0))*X1962,"")</f>
        <v>25000</v>
      </c>
      <c r="Z1962" s="62" t="s">
        <v>26</v>
      </c>
      <c r="AA1962" s="62" t="s">
        <v>27</v>
      </c>
      <c r="AB1962" s="32"/>
      <c r="AC1962" s="32" t="s">
        <v>201</v>
      </c>
      <c r="AD1962" s="32" t="str">
        <f t="shared" si="546"/>
        <v/>
      </c>
      <c r="AF1962" s="5" t="str">
        <f t="shared" si="547"/>
        <v>arman44194</v>
      </c>
      <c r="AG1962" s="5" t="str">
        <f t="shared" si="548"/>
        <v>BMJ 05544194UTARADAY</v>
      </c>
      <c r="AH1962" s="5" t="str">
        <f t="shared" si="549"/>
        <v>arman44194UTARADAY</v>
      </c>
      <c r="AI1962" s="5" t="str">
        <f t="shared" si="550"/>
        <v>BMJ 05544194DAY</v>
      </c>
      <c r="AJ1962" s="5" t="str">
        <f t="shared" si="551"/>
        <v>arman44194DAY</v>
      </c>
      <c r="AK1962" s="5" t="str">
        <f t="shared" si="552"/>
        <v>armanBMJ III</v>
      </c>
      <c r="AL1962" s="5" t="str">
        <f t="shared" si="554"/>
        <v>3UTARA</v>
      </c>
      <c r="AM1962" s="5" t="str">
        <f t="shared" si="555"/>
        <v>1 &gt; 4UTARA10 RODA</v>
      </c>
      <c r="AN1962" s="5" t="str">
        <f t="shared" si="556"/>
        <v>armanBMJ III1 &gt; 4UTARA10 RODA</v>
      </c>
      <c r="AO1962" s="5" t="str">
        <f t="shared" si="557"/>
        <v>arman1 &gt; 4UTARA10 RODA</v>
      </c>
      <c r="AP1962" s="5" t="str">
        <f t="shared" si="558"/>
        <v>44194DAY</v>
      </c>
    </row>
    <row r="1963" spans="1:42" x14ac:dyDescent="0.3">
      <c r="A1963" s="33">
        <v>1</v>
      </c>
      <c r="B1963" s="33"/>
      <c r="C1963" s="70">
        <v>44194</v>
      </c>
      <c r="D1963" s="71" t="s">
        <v>19</v>
      </c>
      <c r="E1963" s="70">
        <v>44194</v>
      </c>
      <c r="F1963" s="71">
        <v>5158580</v>
      </c>
      <c r="G1963" s="33" t="s">
        <v>20</v>
      </c>
      <c r="H1963" s="33" t="s">
        <v>21</v>
      </c>
      <c r="I1963" s="33" t="s">
        <v>22</v>
      </c>
      <c r="J1963" s="33" t="s">
        <v>23</v>
      </c>
      <c r="K1963" s="63" t="s">
        <v>69</v>
      </c>
      <c r="L1963" s="32" t="str">
        <f t="shared" si="541"/>
        <v>FM260JD</v>
      </c>
      <c r="M1963" s="32" t="str">
        <f t="shared" si="542"/>
        <v>BMJ III</v>
      </c>
      <c r="N1963" s="32" t="str">
        <f t="shared" si="543"/>
        <v>10 RODA</v>
      </c>
      <c r="O1963" s="146">
        <v>0.54383101851851856</v>
      </c>
      <c r="P1963" s="65">
        <v>0.54383101851851856</v>
      </c>
      <c r="Q1963" s="65"/>
      <c r="R1963" s="66">
        <v>4</v>
      </c>
      <c r="S1963" s="66">
        <v>38440</v>
      </c>
      <c r="T1963" s="66">
        <v>14720</v>
      </c>
      <c r="U1963" s="67">
        <f t="shared" si="553"/>
        <v>23.72</v>
      </c>
      <c r="V1963" s="66">
        <f t="shared" si="544"/>
        <v>462397.68</v>
      </c>
      <c r="W1963" s="66" t="str">
        <f t="shared" si="545"/>
        <v>1 &gt; 4</v>
      </c>
      <c r="X1963" s="66">
        <f>A1963+SUMIFS(Presensi!F:F,Presensi!E:E,'Entry Data'!AP1963)</f>
        <v>1</v>
      </c>
      <c r="Y1963" s="66">
        <f>IFERROR(INDEX('Retasi Pricing'!F:F,MATCH('Entry Data'!AM1963,'Retasi Pricing'!E:E,0))*X1963,"")</f>
        <v>25000</v>
      </c>
      <c r="Z1963" s="62" t="s">
        <v>26</v>
      </c>
      <c r="AA1963" s="62" t="s">
        <v>27</v>
      </c>
      <c r="AB1963" s="32"/>
      <c r="AC1963" s="32" t="s">
        <v>201</v>
      </c>
      <c r="AD1963" s="32" t="str">
        <f t="shared" si="546"/>
        <v/>
      </c>
      <c r="AF1963" s="5" t="str">
        <f t="shared" si="547"/>
        <v>arman44194</v>
      </c>
      <c r="AG1963" s="5" t="str">
        <f t="shared" si="548"/>
        <v>BMJ 05544194UTARADAY</v>
      </c>
      <c r="AH1963" s="5" t="str">
        <f t="shared" si="549"/>
        <v>arman44194UTARADAY</v>
      </c>
      <c r="AI1963" s="5" t="str">
        <f t="shared" si="550"/>
        <v>BMJ 05544194DAY</v>
      </c>
      <c r="AJ1963" s="5" t="str">
        <f t="shared" si="551"/>
        <v>arman44194DAY</v>
      </c>
      <c r="AK1963" s="5" t="str">
        <f t="shared" si="552"/>
        <v>armanBMJ III</v>
      </c>
      <c r="AL1963" s="5" t="str">
        <f t="shared" si="554"/>
        <v>4UTARA</v>
      </c>
      <c r="AM1963" s="5" t="str">
        <f t="shared" si="555"/>
        <v>1 &gt; 4UTARA10 RODA</v>
      </c>
      <c r="AN1963" s="5" t="str">
        <f t="shared" si="556"/>
        <v>armanBMJ III1 &gt; 4UTARA10 RODA</v>
      </c>
      <c r="AO1963" s="5" t="str">
        <f t="shared" si="557"/>
        <v>arman1 &gt; 4UTARA10 RODA</v>
      </c>
      <c r="AP1963" s="5" t="str">
        <f t="shared" si="558"/>
        <v>44194DAY</v>
      </c>
    </row>
    <row r="1964" spans="1:42" x14ac:dyDescent="0.3">
      <c r="A1964" s="33">
        <v>1</v>
      </c>
      <c r="B1964" s="33"/>
      <c r="C1964" s="70">
        <v>44194</v>
      </c>
      <c r="D1964" s="71" t="s">
        <v>19</v>
      </c>
      <c r="E1964" s="70">
        <v>44194</v>
      </c>
      <c r="F1964" s="71">
        <v>5158656</v>
      </c>
      <c r="G1964" s="33" t="s">
        <v>20</v>
      </c>
      <c r="H1964" s="33" t="s">
        <v>21</v>
      </c>
      <c r="I1964" s="33" t="s">
        <v>22</v>
      </c>
      <c r="J1964" s="33" t="s">
        <v>23</v>
      </c>
      <c r="K1964" s="63" t="s">
        <v>69</v>
      </c>
      <c r="L1964" s="32" t="str">
        <f t="shared" ref="L1964:L2027" si="559">IFERROR(VLOOKUP(K1964,db_unit,2,FALSE),"")</f>
        <v>FM260JD</v>
      </c>
      <c r="M1964" s="32" t="str">
        <f t="shared" ref="M1964:M2027" si="560">IFERROR(VLOOKUP(K1964,db_unit,3,FALSE),"")</f>
        <v>BMJ III</v>
      </c>
      <c r="N1964" s="32" t="str">
        <f t="shared" ref="N1964:N2027" si="561">IFERROR(VLOOKUP(K1964,db_unit,4,FALSE),"")</f>
        <v>10 RODA</v>
      </c>
      <c r="O1964" s="146">
        <v>0.60805555555555557</v>
      </c>
      <c r="P1964" s="65">
        <v>0.60805555555555557</v>
      </c>
      <c r="Q1964" s="65"/>
      <c r="R1964" s="66">
        <v>5</v>
      </c>
      <c r="S1964" s="66">
        <v>38340</v>
      </c>
      <c r="T1964" s="66">
        <v>14720</v>
      </c>
      <c r="U1964" s="67">
        <f t="shared" si="553"/>
        <v>23.62</v>
      </c>
      <c r="V1964" s="66">
        <f t="shared" si="544"/>
        <v>460448.27999999997</v>
      </c>
      <c r="W1964" s="66" t="str">
        <f t="shared" si="545"/>
        <v>&gt; 5</v>
      </c>
      <c r="X1964" s="66">
        <f>A1964+SUMIFS(Presensi!F:F,Presensi!E:E,'Entry Data'!AP1964)</f>
        <v>1</v>
      </c>
      <c r="Y1964" s="66">
        <f>IFERROR(INDEX('Retasi Pricing'!F:F,MATCH('Entry Data'!AM1964,'Retasi Pricing'!E:E,0))*X1964,"")</f>
        <v>27650</v>
      </c>
      <c r="Z1964" s="62" t="s">
        <v>26</v>
      </c>
      <c r="AA1964" s="62" t="s">
        <v>27</v>
      </c>
      <c r="AB1964" s="32"/>
      <c r="AC1964" s="32" t="s">
        <v>201</v>
      </c>
      <c r="AD1964" s="32" t="str">
        <f t="shared" si="546"/>
        <v/>
      </c>
      <c r="AF1964" s="5" t="str">
        <f t="shared" si="547"/>
        <v>arman44194</v>
      </c>
      <c r="AG1964" s="5" t="str">
        <f t="shared" si="548"/>
        <v>BMJ 05544194UTARADAY</v>
      </c>
      <c r="AH1964" s="5" t="str">
        <f t="shared" si="549"/>
        <v>arman44194UTARADAY</v>
      </c>
      <c r="AI1964" s="5" t="str">
        <f t="shared" si="550"/>
        <v>BMJ 05544194DAY</v>
      </c>
      <c r="AJ1964" s="5" t="str">
        <f t="shared" si="551"/>
        <v>arman44194DAY</v>
      </c>
      <c r="AK1964" s="5" t="str">
        <f t="shared" si="552"/>
        <v>armanBMJ III</v>
      </c>
      <c r="AL1964" s="5" t="str">
        <f t="shared" si="554"/>
        <v>5UTARA</v>
      </c>
      <c r="AM1964" s="5" t="str">
        <f t="shared" si="555"/>
        <v>&gt; 5UTARA10 RODA</v>
      </c>
      <c r="AN1964" s="5" t="str">
        <f t="shared" si="556"/>
        <v>armanBMJ III&gt; 5UTARA10 RODA</v>
      </c>
      <c r="AO1964" s="5" t="str">
        <f t="shared" si="557"/>
        <v>arman&gt; 5UTARA10 RODA</v>
      </c>
      <c r="AP1964" s="5" t="str">
        <f t="shared" si="558"/>
        <v>44194DAY</v>
      </c>
    </row>
    <row r="1965" spans="1:42" x14ac:dyDescent="0.3">
      <c r="A1965" s="33">
        <v>1</v>
      </c>
      <c r="B1965" s="33"/>
      <c r="C1965" s="70">
        <v>44194</v>
      </c>
      <c r="D1965" s="71" t="s">
        <v>19</v>
      </c>
      <c r="E1965" s="70">
        <v>44194</v>
      </c>
      <c r="F1965" s="71">
        <v>5158744</v>
      </c>
      <c r="G1965" s="33" t="s">
        <v>20</v>
      </c>
      <c r="H1965" s="33" t="s">
        <v>21</v>
      </c>
      <c r="I1965" s="33" t="s">
        <v>22</v>
      </c>
      <c r="J1965" s="33" t="s">
        <v>23</v>
      </c>
      <c r="K1965" s="63" t="s">
        <v>69</v>
      </c>
      <c r="L1965" s="32" t="str">
        <f t="shared" si="559"/>
        <v>FM260JD</v>
      </c>
      <c r="M1965" s="32" t="str">
        <f t="shared" si="560"/>
        <v>BMJ III</v>
      </c>
      <c r="N1965" s="32" t="str">
        <f t="shared" si="561"/>
        <v>10 RODA</v>
      </c>
      <c r="O1965" s="146">
        <v>0.67274305555555547</v>
      </c>
      <c r="P1965" s="65">
        <v>0.67274305555555547</v>
      </c>
      <c r="Q1965" s="65"/>
      <c r="R1965" s="66">
        <v>6</v>
      </c>
      <c r="S1965" s="66">
        <v>38940</v>
      </c>
      <c r="T1965" s="66">
        <v>14720</v>
      </c>
      <c r="U1965" s="67">
        <f t="shared" si="553"/>
        <v>24.22</v>
      </c>
      <c r="V1965" s="66">
        <f t="shared" si="544"/>
        <v>472144.68</v>
      </c>
      <c r="W1965" s="66" t="str">
        <f t="shared" si="545"/>
        <v>&gt; 6</v>
      </c>
      <c r="X1965" s="66">
        <f>A1965+SUMIFS(Presensi!F:F,Presensi!E:E,'Entry Data'!AP1965)</f>
        <v>1</v>
      </c>
      <c r="Y1965" s="66">
        <f>IFERROR(INDEX('Retasi Pricing'!F:F,MATCH('Entry Data'!AM1965,'Retasi Pricing'!E:E,0))*X1965,"")</f>
        <v>30800</v>
      </c>
      <c r="Z1965" s="62" t="s">
        <v>26</v>
      </c>
      <c r="AA1965" s="62" t="s">
        <v>27</v>
      </c>
      <c r="AB1965" s="32"/>
      <c r="AC1965" s="32" t="s">
        <v>201</v>
      </c>
      <c r="AD1965" s="32" t="str">
        <f t="shared" si="546"/>
        <v/>
      </c>
      <c r="AF1965" s="5" t="str">
        <f t="shared" si="547"/>
        <v>arman44194</v>
      </c>
      <c r="AG1965" s="5" t="str">
        <f t="shared" si="548"/>
        <v>BMJ 05544194UTARADAY</v>
      </c>
      <c r="AH1965" s="5" t="str">
        <f t="shared" si="549"/>
        <v>arman44194UTARADAY</v>
      </c>
      <c r="AI1965" s="5" t="str">
        <f t="shared" si="550"/>
        <v>BMJ 05544194DAY</v>
      </c>
      <c r="AJ1965" s="5" t="str">
        <f t="shared" si="551"/>
        <v>arman44194DAY</v>
      </c>
      <c r="AK1965" s="5" t="str">
        <f t="shared" si="552"/>
        <v>armanBMJ III</v>
      </c>
      <c r="AL1965" s="5" t="str">
        <f t="shared" si="554"/>
        <v>6UTARA</v>
      </c>
      <c r="AM1965" s="5" t="str">
        <f t="shared" si="555"/>
        <v>&gt; 6UTARA10 RODA</v>
      </c>
      <c r="AN1965" s="5" t="str">
        <f t="shared" si="556"/>
        <v>armanBMJ III&gt; 6UTARA10 RODA</v>
      </c>
      <c r="AO1965" s="5" t="str">
        <f t="shared" si="557"/>
        <v>arman&gt; 6UTARA10 RODA</v>
      </c>
      <c r="AP1965" s="5" t="str">
        <f t="shared" si="558"/>
        <v>44194DAY</v>
      </c>
    </row>
    <row r="1966" spans="1:42" x14ac:dyDescent="0.3">
      <c r="A1966" s="33">
        <v>1</v>
      </c>
      <c r="B1966" s="33"/>
      <c r="C1966" s="70">
        <v>44194</v>
      </c>
      <c r="D1966" s="71" t="s">
        <v>19</v>
      </c>
      <c r="E1966" s="70">
        <v>44194</v>
      </c>
      <c r="F1966" s="71">
        <v>5158828</v>
      </c>
      <c r="G1966" s="33" t="s">
        <v>20</v>
      </c>
      <c r="H1966" s="33" t="s">
        <v>21</v>
      </c>
      <c r="I1966" s="33" t="s">
        <v>45</v>
      </c>
      <c r="J1966" s="33" t="s">
        <v>46</v>
      </c>
      <c r="K1966" s="63" t="s">
        <v>69</v>
      </c>
      <c r="L1966" s="32" t="str">
        <f t="shared" si="559"/>
        <v>FM260JD</v>
      </c>
      <c r="M1966" s="32" t="str">
        <f t="shared" si="560"/>
        <v>BMJ III</v>
      </c>
      <c r="N1966" s="32" t="str">
        <f t="shared" si="561"/>
        <v>10 RODA</v>
      </c>
      <c r="O1966" s="146">
        <v>0.73953703703703699</v>
      </c>
      <c r="P1966" s="65">
        <v>0.73953703703703699</v>
      </c>
      <c r="Q1966" s="65"/>
      <c r="R1966" s="66">
        <v>7</v>
      </c>
      <c r="S1966" s="66">
        <v>40220</v>
      </c>
      <c r="T1966" s="66">
        <v>14720</v>
      </c>
      <c r="U1966" s="67">
        <f t="shared" si="553"/>
        <v>25.5</v>
      </c>
      <c r="V1966" s="66">
        <f t="shared" si="544"/>
        <v>497097</v>
      </c>
      <c r="W1966" s="66" t="str">
        <f t="shared" si="545"/>
        <v>7 &gt;</v>
      </c>
      <c r="X1966" s="66">
        <f>A1966+SUMIFS(Presensi!F:F,Presensi!E:E,'Entry Data'!AP1966)</f>
        <v>1</v>
      </c>
      <c r="Y1966" s="66">
        <f>IFERROR(INDEX('Retasi Pricing'!F:F,MATCH('Entry Data'!AM1966,'Retasi Pricing'!E:E,0))*X1966,"")</f>
        <v>37750</v>
      </c>
      <c r="Z1966" s="62" t="s">
        <v>26</v>
      </c>
      <c r="AA1966" s="62" t="s">
        <v>27</v>
      </c>
      <c r="AB1966" s="32"/>
      <c r="AC1966" s="32" t="s">
        <v>201</v>
      </c>
      <c r="AD1966" s="32" t="str">
        <f t="shared" si="546"/>
        <v/>
      </c>
      <c r="AF1966" s="5" t="str">
        <f t="shared" si="547"/>
        <v>arman44194</v>
      </c>
      <c r="AG1966" s="5" t="str">
        <f t="shared" si="548"/>
        <v>BMJ 05544194UTARADAY</v>
      </c>
      <c r="AH1966" s="5" t="str">
        <f t="shared" si="549"/>
        <v>arman44194UTARADAY</v>
      </c>
      <c r="AI1966" s="5" t="str">
        <f t="shared" si="550"/>
        <v>BMJ 05544194DAY</v>
      </c>
      <c r="AJ1966" s="5" t="str">
        <f t="shared" si="551"/>
        <v>arman44194DAY</v>
      </c>
      <c r="AK1966" s="5" t="str">
        <f t="shared" si="552"/>
        <v>armanBMJ III</v>
      </c>
      <c r="AL1966" s="5" t="str">
        <f t="shared" si="554"/>
        <v>7UTARA</v>
      </c>
      <c r="AM1966" s="5" t="str">
        <f t="shared" si="555"/>
        <v>7 &gt;UTARA10 RODA</v>
      </c>
      <c r="AN1966" s="5" t="str">
        <f t="shared" si="556"/>
        <v>armanBMJ III7 &gt;UTARA10 RODA</v>
      </c>
      <c r="AO1966" s="5" t="str">
        <f t="shared" si="557"/>
        <v>arman7 &gt;UTARA10 RODA</v>
      </c>
      <c r="AP1966" s="5" t="str">
        <f t="shared" si="558"/>
        <v>44194DAY</v>
      </c>
    </row>
    <row r="1967" spans="1:42" x14ac:dyDescent="0.3">
      <c r="A1967" s="33">
        <v>1</v>
      </c>
      <c r="B1967" s="33"/>
      <c r="C1967" s="70">
        <v>44194</v>
      </c>
      <c r="D1967" s="71" t="s">
        <v>19</v>
      </c>
      <c r="E1967" s="70">
        <v>44194</v>
      </c>
      <c r="F1967" s="71">
        <v>10000309</v>
      </c>
      <c r="G1967" s="33" t="s">
        <v>20</v>
      </c>
      <c r="H1967" s="33" t="s">
        <v>50</v>
      </c>
      <c r="I1967" s="33" t="s">
        <v>22</v>
      </c>
      <c r="J1967" s="33" t="s">
        <v>52</v>
      </c>
      <c r="K1967" s="63" t="s">
        <v>71</v>
      </c>
      <c r="L1967" s="32" t="str">
        <f t="shared" si="559"/>
        <v>FM260JD</v>
      </c>
      <c r="M1967" s="32" t="str">
        <f t="shared" si="560"/>
        <v>BMJ III</v>
      </c>
      <c r="N1967" s="32" t="str">
        <f t="shared" si="561"/>
        <v>10 RODA</v>
      </c>
      <c r="O1967" s="146">
        <v>0.36756944444444445</v>
      </c>
      <c r="P1967" s="65">
        <v>0.36756944444444445</v>
      </c>
      <c r="Q1967" s="65"/>
      <c r="R1967" s="66">
        <v>1</v>
      </c>
      <c r="S1967" s="66">
        <v>40000</v>
      </c>
      <c r="T1967" s="66">
        <v>14800</v>
      </c>
      <c r="U1967" s="67">
        <f t="shared" si="553"/>
        <v>25.2</v>
      </c>
      <c r="V1967" s="66">
        <f t="shared" si="544"/>
        <v>491248.79999999993</v>
      </c>
      <c r="W1967" s="66" t="str">
        <f t="shared" si="545"/>
        <v>1 &gt; 4</v>
      </c>
      <c r="X1967" s="66">
        <f>A1967+SUMIFS(Presensi!F:F,Presensi!E:E,'Entry Data'!AP1967)</f>
        <v>1</v>
      </c>
      <c r="Y1967" s="66">
        <f>IFERROR(INDEX('Retasi Pricing'!F:F,MATCH('Entry Data'!AM1967,'Retasi Pricing'!E:E,0))*X1967,"")</f>
        <v>25000</v>
      </c>
      <c r="Z1967" s="62" t="s">
        <v>26</v>
      </c>
      <c r="AA1967" s="62" t="s">
        <v>27</v>
      </c>
      <c r="AB1967" s="32"/>
      <c r="AC1967" s="32" t="s">
        <v>216</v>
      </c>
      <c r="AD1967" s="32" t="str">
        <f t="shared" si="546"/>
        <v/>
      </c>
      <c r="AF1967" s="5" t="str">
        <f t="shared" si="547"/>
        <v>ruslan44194</v>
      </c>
      <c r="AG1967" s="5" t="str">
        <f t="shared" si="548"/>
        <v>BMJ 05644194UTARADAY</v>
      </c>
      <c r="AH1967" s="5" t="str">
        <f t="shared" si="549"/>
        <v>ruslan44194UTARADAY</v>
      </c>
      <c r="AI1967" s="5" t="str">
        <f t="shared" si="550"/>
        <v>BMJ 05644194DAY</v>
      </c>
      <c r="AJ1967" s="5" t="str">
        <f t="shared" si="551"/>
        <v>ruslan44194DAY</v>
      </c>
      <c r="AK1967" s="5" t="str">
        <f t="shared" si="552"/>
        <v>ruslanBMJ III</v>
      </c>
      <c r="AL1967" s="5" t="str">
        <f t="shared" si="554"/>
        <v>1UTARA</v>
      </c>
      <c r="AM1967" s="5" t="str">
        <f t="shared" si="555"/>
        <v>1 &gt; 4UTARA10 RODA</v>
      </c>
      <c r="AN1967" s="5" t="str">
        <f t="shared" si="556"/>
        <v>ruslanBMJ III1 &gt; 4UTARA10 RODA</v>
      </c>
      <c r="AO1967" s="5" t="str">
        <f t="shared" si="557"/>
        <v>ruslan1 &gt; 4UTARA10 RODA</v>
      </c>
      <c r="AP1967" s="5" t="str">
        <f t="shared" si="558"/>
        <v>44194DAY</v>
      </c>
    </row>
    <row r="1968" spans="1:42" x14ac:dyDescent="0.3">
      <c r="A1968" s="33">
        <v>1</v>
      </c>
      <c r="B1968" s="33"/>
      <c r="C1968" s="70">
        <v>44194</v>
      </c>
      <c r="D1968" s="71" t="s">
        <v>19</v>
      </c>
      <c r="E1968" s="70">
        <v>44194</v>
      </c>
      <c r="F1968" s="71">
        <v>10000319</v>
      </c>
      <c r="G1968" s="33" t="s">
        <v>20</v>
      </c>
      <c r="H1968" s="33" t="s">
        <v>50</v>
      </c>
      <c r="I1968" s="33" t="s">
        <v>22</v>
      </c>
      <c r="J1968" s="33" t="s">
        <v>52</v>
      </c>
      <c r="K1968" s="63" t="s">
        <v>71</v>
      </c>
      <c r="L1968" s="32" t="str">
        <f t="shared" si="559"/>
        <v>FM260JD</v>
      </c>
      <c r="M1968" s="32" t="str">
        <f t="shared" si="560"/>
        <v>BMJ III</v>
      </c>
      <c r="N1968" s="32" t="str">
        <f t="shared" si="561"/>
        <v>10 RODA</v>
      </c>
      <c r="O1968" s="146">
        <v>0.42216435185185186</v>
      </c>
      <c r="P1968" s="65">
        <v>0.42216435185185186</v>
      </c>
      <c r="Q1968" s="65"/>
      <c r="R1968" s="66">
        <v>2</v>
      </c>
      <c r="S1968" s="66">
        <v>39250</v>
      </c>
      <c r="T1968" s="66">
        <v>14800</v>
      </c>
      <c r="U1968" s="67">
        <f t="shared" si="553"/>
        <v>24.45</v>
      </c>
      <c r="V1968" s="66">
        <f t="shared" si="544"/>
        <v>476628.29999999993</v>
      </c>
      <c r="W1968" s="66" t="str">
        <f t="shared" si="545"/>
        <v>1 &gt; 4</v>
      </c>
      <c r="X1968" s="66">
        <f>A1968+SUMIFS(Presensi!F:F,Presensi!E:E,'Entry Data'!AP1968)</f>
        <v>1</v>
      </c>
      <c r="Y1968" s="66">
        <f>IFERROR(INDEX('Retasi Pricing'!F:F,MATCH('Entry Data'!AM1968,'Retasi Pricing'!E:E,0))*X1968,"")</f>
        <v>25000</v>
      </c>
      <c r="Z1968" s="62" t="s">
        <v>26</v>
      </c>
      <c r="AA1968" s="62" t="s">
        <v>27</v>
      </c>
      <c r="AB1968" s="32"/>
      <c r="AC1968" s="32" t="s">
        <v>216</v>
      </c>
      <c r="AD1968" s="32" t="str">
        <f t="shared" si="546"/>
        <v/>
      </c>
      <c r="AF1968" s="5" t="str">
        <f t="shared" si="547"/>
        <v>ruslan44194</v>
      </c>
      <c r="AG1968" s="5" t="str">
        <f t="shared" si="548"/>
        <v>BMJ 05644194UTARADAY</v>
      </c>
      <c r="AH1968" s="5" t="str">
        <f t="shared" si="549"/>
        <v>ruslan44194UTARADAY</v>
      </c>
      <c r="AI1968" s="5" t="str">
        <f t="shared" si="550"/>
        <v>BMJ 05644194DAY</v>
      </c>
      <c r="AJ1968" s="5" t="str">
        <f t="shared" si="551"/>
        <v>ruslan44194DAY</v>
      </c>
      <c r="AK1968" s="5" t="str">
        <f t="shared" si="552"/>
        <v>ruslanBMJ III</v>
      </c>
      <c r="AL1968" s="5" t="str">
        <f t="shared" si="554"/>
        <v>2UTARA</v>
      </c>
      <c r="AM1968" s="5" t="str">
        <f t="shared" si="555"/>
        <v>1 &gt; 4UTARA10 RODA</v>
      </c>
      <c r="AN1968" s="5" t="str">
        <f t="shared" si="556"/>
        <v>ruslanBMJ III1 &gt; 4UTARA10 RODA</v>
      </c>
      <c r="AO1968" s="5" t="str">
        <f t="shared" si="557"/>
        <v>ruslan1 &gt; 4UTARA10 RODA</v>
      </c>
      <c r="AP1968" s="5" t="str">
        <f t="shared" si="558"/>
        <v>44194DAY</v>
      </c>
    </row>
    <row r="1969" spans="1:42" x14ac:dyDescent="0.3">
      <c r="A1969" s="33">
        <v>1</v>
      </c>
      <c r="B1969" s="33"/>
      <c r="C1969" s="70">
        <v>44194</v>
      </c>
      <c r="D1969" s="71" t="s">
        <v>19</v>
      </c>
      <c r="E1969" s="70">
        <v>44194</v>
      </c>
      <c r="F1969" s="71">
        <v>5158497</v>
      </c>
      <c r="G1969" s="33" t="s">
        <v>20</v>
      </c>
      <c r="H1969" s="33" t="s">
        <v>50</v>
      </c>
      <c r="I1969" s="33" t="s">
        <v>22</v>
      </c>
      <c r="J1969" s="33" t="s">
        <v>52</v>
      </c>
      <c r="K1969" s="63" t="s">
        <v>71</v>
      </c>
      <c r="L1969" s="32" t="str">
        <f t="shared" si="559"/>
        <v>FM260JD</v>
      </c>
      <c r="M1969" s="32" t="str">
        <f t="shared" si="560"/>
        <v>BMJ III</v>
      </c>
      <c r="N1969" s="32" t="str">
        <f t="shared" si="561"/>
        <v>10 RODA</v>
      </c>
      <c r="O1969" s="146">
        <v>0.47474537037037035</v>
      </c>
      <c r="P1969" s="65">
        <v>0.47474537037037035</v>
      </c>
      <c r="Q1969" s="65"/>
      <c r="R1969" s="66">
        <v>3</v>
      </c>
      <c r="S1969" s="66">
        <v>39940</v>
      </c>
      <c r="T1969" s="66">
        <v>15020</v>
      </c>
      <c r="U1969" s="67">
        <f t="shared" si="553"/>
        <v>24.92</v>
      </c>
      <c r="V1969" s="66">
        <f t="shared" si="544"/>
        <v>485790.48000000004</v>
      </c>
      <c r="W1969" s="66" t="str">
        <f t="shared" si="545"/>
        <v>1 &gt; 4</v>
      </c>
      <c r="X1969" s="66">
        <f>A1969+SUMIFS(Presensi!F:F,Presensi!E:E,'Entry Data'!AP1969)</f>
        <v>1</v>
      </c>
      <c r="Y1969" s="66">
        <f>IFERROR(INDEX('Retasi Pricing'!F:F,MATCH('Entry Data'!AM1969,'Retasi Pricing'!E:E,0))*X1969,"")</f>
        <v>25000</v>
      </c>
      <c r="Z1969" s="62" t="s">
        <v>26</v>
      </c>
      <c r="AA1969" s="62" t="s">
        <v>27</v>
      </c>
      <c r="AB1969" s="32"/>
      <c r="AC1969" s="32" t="s">
        <v>216</v>
      </c>
      <c r="AD1969" s="32" t="str">
        <f t="shared" si="546"/>
        <v/>
      </c>
      <c r="AF1969" s="5" t="str">
        <f t="shared" si="547"/>
        <v>ruslan44194</v>
      </c>
      <c r="AG1969" s="5" t="str">
        <f t="shared" si="548"/>
        <v>BMJ 05644194UTARADAY</v>
      </c>
      <c r="AH1969" s="5" t="str">
        <f t="shared" si="549"/>
        <v>ruslan44194UTARADAY</v>
      </c>
      <c r="AI1969" s="5" t="str">
        <f t="shared" si="550"/>
        <v>BMJ 05644194DAY</v>
      </c>
      <c r="AJ1969" s="5" t="str">
        <f t="shared" si="551"/>
        <v>ruslan44194DAY</v>
      </c>
      <c r="AK1969" s="5" t="str">
        <f t="shared" si="552"/>
        <v>ruslanBMJ III</v>
      </c>
      <c r="AL1969" s="5" t="str">
        <f t="shared" si="554"/>
        <v>3UTARA</v>
      </c>
      <c r="AM1969" s="5" t="str">
        <f t="shared" si="555"/>
        <v>1 &gt; 4UTARA10 RODA</v>
      </c>
      <c r="AN1969" s="5" t="str">
        <f t="shared" si="556"/>
        <v>ruslanBMJ III1 &gt; 4UTARA10 RODA</v>
      </c>
      <c r="AO1969" s="5" t="str">
        <f t="shared" si="557"/>
        <v>ruslan1 &gt; 4UTARA10 RODA</v>
      </c>
      <c r="AP1969" s="5" t="str">
        <f t="shared" si="558"/>
        <v>44194DAY</v>
      </c>
    </row>
    <row r="1970" spans="1:42" x14ac:dyDescent="0.3">
      <c r="A1970" s="33">
        <v>1</v>
      </c>
      <c r="B1970" s="33"/>
      <c r="C1970" s="70">
        <v>44194</v>
      </c>
      <c r="D1970" s="71" t="s">
        <v>19</v>
      </c>
      <c r="E1970" s="70">
        <v>44194</v>
      </c>
      <c r="F1970" s="71">
        <v>5158566</v>
      </c>
      <c r="G1970" s="33" t="s">
        <v>20</v>
      </c>
      <c r="H1970" s="33" t="s">
        <v>21</v>
      </c>
      <c r="I1970" s="33" t="s">
        <v>45</v>
      </c>
      <c r="J1970" s="33" t="s">
        <v>46</v>
      </c>
      <c r="K1970" s="63" t="s">
        <v>71</v>
      </c>
      <c r="L1970" s="32" t="str">
        <f t="shared" si="559"/>
        <v>FM260JD</v>
      </c>
      <c r="M1970" s="32" t="str">
        <f t="shared" si="560"/>
        <v>BMJ III</v>
      </c>
      <c r="N1970" s="32" t="str">
        <f t="shared" si="561"/>
        <v>10 RODA</v>
      </c>
      <c r="O1970" s="146">
        <v>0.53259259259259262</v>
      </c>
      <c r="P1970" s="65">
        <v>0.53259259259259262</v>
      </c>
      <c r="Q1970" s="65"/>
      <c r="R1970" s="66">
        <v>4</v>
      </c>
      <c r="S1970" s="66">
        <v>39280</v>
      </c>
      <c r="T1970" s="66">
        <v>15020</v>
      </c>
      <c r="U1970" s="67">
        <f t="shared" si="553"/>
        <v>24.26</v>
      </c>
      <c r="V1970" s="66">
        <f t="shared" si="544"/>
        <v>472924.44000000006</v>
      </c>
      <c r="W1970" s="66" t="str">
        <f t="shared" si="545"/>
        <v>1 &gt; 4</v>
      </c>
      <c r="X1970" s="66">
        <f>A1970+SUMIFS(Presensi!F:F,Presensi!E:E,'Entry Data'!AP1970)</f>
        <v>1</v>
      </c>
      <c r="Y1970" s="66">
        <f>IFERROR(INDEX('Retasi Pricing'!F:F,MATCH('Entry Data'!AM1970,'Retasi Pricing'!E:E,0))*X1970,"")</f>
        <v>25000</v>
      </c>
      <c r="Z1970" s="62" t="s">
        <v>26</v>
      </c>
      <c r="AA1970" s="62" t="s">
        <v>27</v>
      </c>
      <c r="AB1970" s="32"/>
      <c r="AC1970" s="32" t="s">
        <v>216</v>
      </c>
      <c r="AD1970" s="32" t="str">
        <f t="shared" si="546"/>
        <v/>
      </c>
      <c r="AF1970" s="5" t="str">
        <f t="shared" si="547"/>
        <v>ruslan44194</v>
      </c>
      <c r="AG1970" s="5" t="str">
        <f t="shared" si="548"/>
        <v>BMJ 05644194UTARADAY</v>
      </c>
      <c r="AH1970" s="5" t="str">
        <f t="shared" si="549"/>
        <v>ruslan44194UTARADAY</v>
      </c>
      <c r="AI1970" s="5" t="str">
        <f t="shared" si="550"/>
        <v>BMJ 05644194DAY</v>
      </c>
      <c r="AJ1970" s="5" t="str">
        <f t="shared" si="551"/>
        <v>ruslan44194DAY</v>
      </c>
      <c r="AK1970" s="5" t="str">
        <f t="shared" si="552"/>
        <v>ruslanBMJ III</v>
      </c>
      <c r="AL1970" s="5" t="str">
        <f t="shared" si="554"/>
        <v>4UTARA</v>
      </c>
      <c r="AM1970" s="5" t="str">
        <f t="shared" si="555"/>
        <v>1 &gt; 4UTARA10 RODA</v>
      </c>
      <c r="AN1970" s="5" t="str">
        <f t="shared" si="556"/>
        <v>ruslanBMJ III1 &gt; 4UTARA10 RODA</v>
      </c>
      <c r="AO1970" s="5" t="str">
        <f t="shared" si="557"/>
        <v>ruslan1 &gt; 4UTARA10 RODA</v>
      </c>
      <c r="AP1970" s="5" t="str">
        <f t="shared" si="558"/>
        <v>44194DAY</v>
      </c>
    </row>
    <row r="1971" spans="1:42" x14ac:dyDescent="0.3">
      <c r="A1971" s="33">
        <v>1</v>
      </c>
      <c r="B1971" s="33"/>
      <c r="C1971" s="70">
        <v>44194</v>
      </c>
      <c r="D1971" s="71" t="s">
        <v>19</v>
      </c>
      <c r="E1971" s="70">
        <v>44194</v>
      </c>
      <c r="F1971" s="71">
        <v>5158631</v>
      </c>
      <c r="G1971" s="33" t="s">
        <v>20</v>
      </c>
      <c r="H1971" s="33" t="s">
        <v>50</v>
      </c>
      <c r="I1971" s="33" t="s">
        <v>22</v>
      </c>
      <c r="J1971" s="33" t="s">
        <v>52</v>
      </c>
      <c r="K1971" s="63" t="s">
        <v>71</v>
      </c>
      <c r="L1971" s="32" t="str">
        <f t="shared" si="559"/>
        <v>FM260JD</v>
      </c>
      <c r="M1971" s="32" t="str">
        <f t="shared" si="560"/>
        <v>BMJ III</v>
      </c>
      <c r="N1971" s="32" t="str">
        <f t="shared" si="561"/>
        <v>10 RODA</v>
      </c>
      <c r="O1971" s="146">
        <v>0.59076388888888887</v>
      </c>
      <c r="P1971" s="65">
        <v>0.59076388888888887</v>
      </c>
      <c r="Q1971" s="65"/>
      <c r="R1971" s="66">
        <v>5</v>
      </c>
      <c r="S1971" s="66">
        <v>40920</v>
      </c>
      <c r="T1971" s="66">
        <v>15020</v>
      </c>
      <c r="U1971" s="67">
        <f t="shared" si="553"/>
        <v>25.9</v>
      </c>
      <c r="V1971" s="66">
        <f t="shared" si="544"/>
        <v>504894.6</v>
      </c>
      <c r="W1971" s="66" t="str">
        <f t="shared" si="545"/>
        <v>&gt; 5</v>
      </c>
      <c r="X1971" s="66">
        <f>A1971+SUMIFS(Presensi!F:F,Presensi!E:E,'Entry Data'!AP1971)</f>
        <v>1</v>
      </c>
      <c r="Y1971" s="66">
        <f>IFERROR(INDEX('Retasi Pricing'!F:F,MATCH('Entry Data'!AM1971,'Retasi Pricing'!E:E,0))*X1971,"")</f>
        <v>27650</v>
      </c>
      <c r="Z1971" s="62" t="s">
        <v>26</v>
      </c>
      <c r="AA1971" s="62" t="s">
        <v>27</v>
      </c>
      <c r="AB1971" s="32"/>
      <c r="AC1971" s="32" t="s">
        <v>216</v>
      </c>
      <c r="AD1971" s="32" t="str">
        <f t="shared" si="546"/>
        <v/>
      </c>
      <c r="AF1971" s="5" t="str">
        <f t="shared" si="547"/>
        <v>ruslan44194</v>
      </c>
      <c r="AG1971" s="5" t="str">
        <f t="shared" si="548"/>
        <v>BMJ 05644194UTARADAY</v>
      </c>
      <c r="AH1971" s="5" t="str">
        <f t="shared" si="549"/>
        <v>ruslan44194UTARADAY</v>
      </c>
      <c r="AI1971" s="5" t="str">
        <f t="shared" si="550"/>
        <v>BMJ 05644194DAY</v>
      </c>
      <c r="AJ1971" s="5" t="str">
        <f t="shared" si="551"/>
        <v>ruslan44194DAY</v>
      </c>
      <c r="AK1971" s="5" t="str">
        <f t="shared" si="552"/>
        <v>ruslanBMJ III</v>
      </c>
      <c r="AL1971" s="5" t="str">
        <f t="shared" si="554"/>
        <v>5UTARA</v>
      </c>
      <c r="AM1971" s="5" t="str">
        <f t="shared" si="555"/>
        <v>&gt; 5UTARA10 RODA</v>
      </c>
      <c r="AN1971" s="5" t="str">
        <f t="shared" si="556"/>
        <v>ruslanBMJ III&gt; 5UTARA10 RODA</v>
      </c>
      <c r="AO1971" s="5" t="str">
        <f t="shared" si="557"/>
        <v>ruslan&gt; 5UTARA10 RODA</v>
      </c>
      <c r="AP1971" s="5" t="str">
        <f t="shared" si="558"/>
        <v>44194DAY</v>
      </c>
    </row>
    <row r="1972" spans="1:42" x14ac:dyDescent="0.3">
      <c r="A1972" s="33">
        <v>1</v>
      </c>
      <c r="B1972" s="33"/>
      <c r="C1972" s="70">
        <v>44194</v>
      </c>
      <c r="D1972" s="71" t="s">
        <v>19</v>
      </c>
      <c r="E1972" s="70">
        <v>44194</v>
      </c>
      <c r="F1972" s="71">
        <v>5158709</v>
      </c>
      <c r="G1972" s="33" t="s">
        <v>20</v>
      </c>
      <c r="H1972" s="33" t="s">
        <v>21</v>
      </c>
      <c r="I1972" s="33" t="s">
        <v>22</v>
      </c>
      <c r="J1972" s="33" t="s">
        <v>23</v>
      </c>
      <c r="K1972" s="63" t="s">
        <v>71</v>
      </c>
      <c r="L1972" s="32" t="str">
        <f t="shared" si="559"/>
        <v>FM260JD</v>
      </c>
      <c r="M1972" s="32" t="str">
        <f t="shared" si="560"/>
        <v>BMJ III</v>
      </c>
      <c r="N1972" s="32" t="str">
        <f t="shared" si="561"/>
        <v>10 RODA</v>
      </c>
      <c r="O1972" s="146">
        <v>0.64836805555555554</v>
      </c>
      <c r="P1972" s="65">
        <v>0.64836805555555554</v>
      </c>
      <c r="Q1972" s="65"/>
      <c r="R1972" s="66">
        <v>6</v>
      </c>
      <c r="S1972" s="66">
        <v>37660</v>
      </c>
      <c r="T1972" s="66">
        <v>15020</v>
      </c>
      <c r="U1972" s="67">
        <f t="shared" si="553"/>
        <v>22.64</v>
      </c>
      <c r="V1972" s="66">
        <f t="shared" si="544"/>
        <v>441344.16</v>
      </c>
      <c r="W1972" s="66" t="str">
        <f t="shared" si="545"/>
        <v>&gt; 6</v>
      </c>
      <c r="X1972" s="66">
        <f>A1972+SUMIFS(Presensi!F:F,Presensi!E:E,'Entry Data'!AP1972)</f>
        <v>1</v>
      </c>
      <c r="Y1972" s="66">
        <f>IFERROR(INDEX('Retasi Pricing'!F:F,MATCH('Entry Data'!AM1972,'Retasi Pricing'!E:E,0))*X1972,"")</f>
        <v>30800</v>
      </c>
      <c r="Z1972" s="62" t="s">
        <v>26</v>
      </c>
      <c r="AA1972" s="62" t="s">
        <v>27</v>
      </c>
      <c r="AB1972" s="32"/>
      <c r="AC1972" s="32" t="s">
        <v>216</v>
      </c>
      <c r="AD1972" s="32" t="str">
        <f t="shared" si="546"/>
        <v/>
      </c>
      <c r="AF1972" s="5" t="str">
        <f t="shared" si="547"/>
        <v>ruslan44194</v>
      </c>
      <c r="AG1972" s="5" t="str">
        <f t="shared" si="548"/>
        <v>BMJ 05644194UTARADAY</v>
      </c>
      <c r="AH1972" s="5" t="str">
        <f t="shared" si="549"/>
        <v>ruslan44194UTARADAY</v>
      </c>
      <c r="AI1972" s="5" t="str">
        <f t="shared" si="550"/>
        <v>BMJ 05644194DAY</v>
      </c>
      <c r="AJ1972" s="5" t="str">
        <f t="shared" si="551"/>
        <v>ruslan44194DAY</v>
      </c>
      <c r="AK1972" s="5" t="str">
        <f t="shared" si="552"/>
        <v>ruslanBMJ III</v>
      </c>
      <c r="AL1972" s="5" t="str">
        <f t="shared" si="554"/>
        <v>6UTARA</v>
      </c>
      <c r="AM1972" s="5" t="str">
        <f t="shared" si="555"/>
        <v>&gt; 6UTARA10 RODA</v>
      </c>
      <c r="AN1972" s="5" t="str">
        <f t="shared" si="556"/>
        <v>ruslanBMJ III&gt; 6UTARA10 RODA</v>
      </c>
      <c r="AO1972" s="5" t="str">
        <f t="shared" si="557"/>
        <v>ruslan&gt; 6UTARA10 RODA</v>
      </c>
      <c r="AP1972" s="5" t="str">
        <f t="shared" si="558"/>
        <v>44194DAY</v>
      </c>
    </row>
    <row r="1973" spans="1:42" x14ac:dyDescent="0.3">
      <c r="A1973" s="33">
        <v>1</v>
      </c>
      <c r="B1973" s="33"/>
      <c r="C1973" s="70">
        <v>44194</v>
      </c>
      <c r="D1973" s="71" t="s">
        <v>19</v>
      </c>
      <c r="E1973" s="70">
        <v>44194</v>
      </c>
      <c r="F1973" s="71">
        <v>5158796</v>
      </c>
      <c r="G1973" s="33" t="s">
        <v>20</v>
      </c>
      <c r="H1973" s="33" t="s">
        <v>50</v>
      </c>
      <c r="I1973" s="33" t="s">
        <v>22</v>
      </c>
      <c r="J1973" s="33" t="s">
        <v>52</v>
      </c>
      <c r="K1973" s="63" t="s">
        <v>71</v>
      </c>
      <c r="L1973" s="32" t="str">
        <f t="shared" si="559"/>
        <v>FM260JD</v>
      </c>
      <c r="M1973" s="32" t="str">
        <f t="shared" si="560"/>
        <v>BMJ III</v>
      </c>
      <c r="N1973" s="32" t="str">
        <f t="shared" si="561"/>
        <v>10 RODA</v>
      </c>
      <c r="O1973" s="146">
        <v>0.71199074074074076</v>
      </c>
      <c r="P1973" s="65">
        <v>0.71199074074074076</v>
      </c>
      <c r="Q1973" s="65"/>
      <c r="R1973" s="66">
        <v>7</v>
      </c>
      <c r="S1973" s="66">
        <v>39700</v>
      </c>
      <c r="T1973" s="66">
        <v>15020</v>
      </c>
      <c r="U1973" s="67">
        <f t="shared" si="553"/>
        <v>24.68</v>
      </c>
      <c r="V1973" s="66">
        <f t="shared" si="544"/>
        <v>481111.92</v>
      </c>
      <c r="W1973" s="66" t="str">
        <f t="shared" si="545"/>
        <v>7 &gt;</v>
      </c>
      <c r="X1973" s="66">
        <f>A1973+SUMIFS(Presensi!F:F,Presensi!E:E,'Entry Data'!AP1973)</f>
        <v>1</v>
      </c>
      <c r="Y1973" s="66">
        <f>IFERROR(INDEX('Retasi Pricing'!F:F,MATCH('Entry Data'!AM1973,'Retasi Pricing'!E:E,0))*X1973,"")</f>
        <v>37750</v>
      </c>
      <c r="Z1973" s="62" t="s">
        <v>26</v>
      </c>
      <c r="AA1973" s="62" t="s">
        <v>27</v>
      </c>
      <c r="AB1973" s="32"/>
      <c r="AC1973" s="32" t="s">
        <v>216</v>
      </c>
      <c r="AD1973" s="32" t="str">
        <f t="shared" si="546"/>
        <v/>
      </c>
      <c r="AF1973" s="5" t="str">
        <f t="shared" si="547"/>
        <v>ruslan44194</v>
      </c>
      <c r="AG1973" s="5" t="str">
        <f t="shared" si="548"/>
        <v>BMJ 05644194UTARADAY</v>
      </c>
      <c r="AH1973" s="5" t="str">
        <f t="shared" si="549"/>
        <v>ruslan44194UTARADAY</v>
      </c>
      <c r="AI1973" s="5" t="str">
        <f t="shared" si="550"/>
        <v>BMJ 05644194DAY</v>
      </c>
      <c r="AJ1973" s="5" t="str">
        <f t="shared" si="551"/>
        <v>ruslan44194DAY</v>
      </c>
      <c r="AK1973" s="5" t="str">
        <f t="shared" si="552"/>
        <v>ruslanBMJ III</v>
      </c>
      <c r="AL1973" s="5" t="str">
        <f t="shared" si="554"/>
        <v>7UTARA</v>
      </c>
      <c r="AM1973" s="5" t="str">
        <f t="shared" si="555"/>
        <v>7 &gt;UTARA10 RODA</v>
      </c>
      <c r="AN1973" s="5" t="str">
        <f t="shared" si="556"/>
        <v>ruslanBMJ III7 &gt;UTARA10 RODA</v>
      </c>
      <c r="AO1973" s="5" t="str">
        <f t="shared" si="557"/>
        <v>ruslan7 &gt;UTARA10 RODA</v>
      </c>
      <c r="AP1973" s="5" t="str">
        <f t="shared" si="558"/>
        <v>44194DAY</v>
      </c>
    </row>
    <row r="1974" spans="1:42" x14ac:dyDescent="0.3">
      <c r="A1974" s="33">
        <v>1</v>
      </c>
      <c r="B1974" s="33"/>
      <c r="C1974" s="70">
        <v>44194</v>
      </c>
      <c r="D1974" s="71" t="s">
        <v>19</v>
      </c>
      <c r="E1974" s="70">
        <v>44194</v>
      </c>
      <c r="F1974" s="71">
        <v>10000310</v>
      </c>
      <c r="G1974" s="33" t="s">
        <v>20</v>
      </c>
      <c r="H1974" s="33" t="s">
        <v>21</v>
      </c>
      <c r="I1974" s="33" t="s">
        <v>22</v>
      </c>
      <c r="J1974" s="33" t="s">
        <v>23</v>
      </c>
      <c r="K1974" s="63" t="s">
        <v>73</v>
      </c>
      <c r="L1974" s="32" t="str">
        <f t="shared" si="559"/>
        <v>FM260JD</v>
      </c>
      <c r="M1974" s="32" t="str">
        <f t="shared" si="560"/>
        <v>BMJ</v>
      </c>
      <c r="N1974" s="32" t="str">
        <f t="shared" si="561"/>
        <v>10 RODA</v>
      </c>
      <c r="O1974" s="146">
        <v>0.36784722222222221</v>
      </c>
      <c r="P1974" s="65">
        <v>0.36784722222222221</v>
      </c>
      <c r="Q1974" s="65"/>
      <c r="R1974" s="66">
        <v>1</v>
      </c>
      <c r="S1974" s="66">
        <v>40200</v>
      </c>
      <c r="T1974" s="66">
        <v>14550</v>
      </c>
      <c r="U1974" s="67">
        <f t="shared" si="553"/>
        <v>25.65</v>
      </c>
      <c r="V1974" s="66">
        <f t="shared" si="544"/>
        <v>500021.1</v>
      </c>
      <c r="W1974" s="66" t="str">
        <f t="shared" si="545"/>
        <v>1 &gt; 4</v>
      </c>
      <c r="X1974" s="66">
        <f>A1974+SUMIFS(Presensi!F:F,Presensi!E:E,'Entry Data'!AP1974)</f>
        <v>1</v>
      </c>
      <c r="Y1974" s="66">
        <f>IFERROR(INDEX('Retasi Pricing'!F:F,MATCH('Entry Data'!AM1974,'Retasi Pricing'!E:E,0))*X1974,"")</f>
        <v>25000</v>
      </c>
      <c r="Z1974" s="62" t="s">
        <v>26</v>
      </c>
      <c r="AA1974" s="62" t="s">
        <v>27</v>
      </c>
      <c r="AB1974" s="32"/>
      <c r="AC1974" s="32" t="s">
        <v>376</v>
      </c>
      <c r="AD1974" s="32" t="str">
        <f t="shared" si="546"/>
        <v/>
      </c>
      <c r="AF1974" s="5" t="str">
        <f t="shared" si="547"/>
        <v>ahmad saputra44194</v>
      </c>
      <c r="AG1974" s="5" t="str">
        <f t="shared" si="548"/>
        <v>BMJ 06544194UTARADAY</v>
      </c>
      <c r="AH1974" s="5" t="str">
        <f t="shared" si="549"/>
        <v>ahmad saputra44194UTARADAY</v>
      </c>
      <c r="AI1974" s="5" t="str">
        <f t="shared" si="550"/>
        <v>BMJ 06544194DAY</v>
      </c>
      <c r="AJ1974" s="5" t="str">
        <f t="shared" si="551"/>
        <v>ahmad saputra44194DAY</v>
      </c>
      <c r="AK1974" s="5" t="str">
        <f t="shared" si="552"/>
        <v>ahmad saputraBMJ</v>
      </c>
      <c r="AL1974" s="5" t="str">
        <f t="shared" si="554"/>
        <v>1UTARA</v>
      </c>
      <c r="AM1974" s="5" t="str">
        <f t="shared" si="555"/>
        <v>1 &gt; 4UTARA10 RODA</v>
      </c>
      <c r="AN1974" s="5" t="str">
        <f t="shared" si="556"/>
        <v>ahmad saputraBMJ1 &gt; 4UTARA10 RODA</v>
      </c>
      <c r="AO1974" s="5" t="str">
        <f t="shared" si="557"/>
        <v>ahmad saputra1 &gt; 4UTARA10 RODA</v>
      </c>
      <c r="AP1974" s="5" t="str">
        <f t="shared" si="558"/>
        <v>44194DAY</v>
      </c>
    </row>
    <row r="1975" spans="1:42" x14ac:dyDescent="0.3">
      <c r="A1975" s="33">
        <v>1</v>
      </c>
      <c r="B1975" s="33"/>
      <c r="C1975" s="70">
        <v>44194</v>
      </c>
      <c r="D1975" s="71" t="s">
        <v>19</v>
      </c>
      <c r="E1975" s="70">
        <v>44194</v>
      </c>
      <c r="F1975" s="71">
        <v>5158429</v>
      </c>
      <c r="G1975" s="33" t="s">
        <v>20</v>
      </c>
      <c r="H1975" s="33" t="s">
        <v>21</v>
      </c>
      <c r="I1975" s="33" t="s">
        <v>22</v>
      </c>
      <c r="J1975" s="33" t="s">
        <v>23</v>
      </c>
      <c r="K1975" s="63" t="s">
        <v>73</v>
      </c>
      <c r="L1975" s="32" t="str">
        <f t="shared" si="559"/>
        <v>FM260JD</v>
      </c>
      <c r="M1975" s="32" t="str">
        <f t="shared" si="560"/>
        <v>BMJ</v>
      </c>
      <c r="N1975" s="32" t="str">
        <f t="shared" si="561"/>
        <v>10 RODA</v>
      </c>
      <c r="O1975" s="146">
        <v>0.42285879629629625</v>
      </c>
      <c r="P1975" s="65">
        <v>0.42285879629629625</v>
      </c>
      <c r="Q1975" s="65"/>
      <c r="R1975" s="66">
        <v>2</v>
      </c>
      <c r="S1975" s="66">
        <v>40620</v>
      </c>
      <c r="T1975" s="66">
        <v>14680</v>
      </c>
      <c r="U1975" s="67">
        <f t="shared" si="553"/>
        <v>25.94</v>
      </c>
      <c r="V1975" s="66">
        <f t="shared" si="544"/>
        <v>505674.36</v>
      </c>
      <c r="W1975" s="66" t="str">
        <f t="shared" si="545"/>
        <v>1 &gt; 4</v>
      </c>
      <c r="X1975" s="66">
        <f>A1975+SUMIFS(Presensi!F:F,Presensi!E:E,'Entry Data'!AP1975)</f>
        <v>1</v>
      </c>
      <c r="Y1975" s="66">
        <f>IFERROR(INDEX('Retasi Pricing'!F:F,MATCH('Entry Data'!AM1975,'Retasi Pricing'!E:E,0))*X1975,"")</f>
        <v>25000</v>
      </c>
      <c r="Z1975" s="62" t="s">
        <v>26</v>
      </c>
      <c r="AA1975" s="62" t="s">
        <v>27</v>
      </c>
      <c r="AB1975" s="32"/>
      <c r="AC1975" s="32" t="s">
        <v>376</v>
      </c>
      <c r="AD1975" s="32" t="str">
        <f t="shared" si="546"/>
        <v/>
      </c>
      <c r="AF1975" s="5" t="str">
        <f t="shared" si="547"/>
        <v>ahmad saputra44194</v>
      </c>
      <c r="AG1975" s="5" t="str">
        <f t="shared" si="548"/>
        <v>BMJ 06544194UTARADAY</v>
      </c>
      <c r="AH1975" s="5" t="str">
        <f t="shared" si="549"/>
        <v>ahmad saputra44194UTARADAY</v>
      </c>
      <c r="AI1975" s="5" t="str">
        <f t="shared" si="550"/>
        <v>BMJ 06544194DAY</v>
      </c>
      <c r="AJ1975" s="5" t="str">
        <f t="shared" si="551"/>
        <v>ahmad saputra44194DAY</v>
      </c>
      <c r="AK1975" s="5" t="str">
        <f t="shared" si="552"/>
        <v>ahmad saputraBMJ</v>
      </c>
      <c r="AL1975" s="5" t="str">
        <f t="shared" si="554"/>
        <v>2UTARA</v>
      </c>
      <c r="AM1975" s="5" t="str">
        <f t="shared" si="555"/>
        <v>1 &gt; 4UTARA10 RODA</v>
      </c>
      <c r="AN1975" s="5" t="str">
        <f t="shared" si="556"/>
        <v>ahmad saputraBMJ1 &gt; 4UTARA10 RODA</v>
      </c>
      <c r="AO1975" s="5" t="str">
        <f t="shared" si="557"/>
        <v>ahmad saputra1 &gt; 4UTARA10 RODA</v>
      </c>
      <c r="AP1975" s="5" t="str">
        <f t="shared" si="558"/>
        <v>44194DAY</v>
      </c>
    </row>
    <row r="1976" spans="1:42" x14ac:dyDescent="0.3">
      <c r="A1976" s="33">
        <v>1</v>
      </c>
      <c r="B1976" s="33"/>
      <c r="C1976" s="70">
        <v>44194</v>
      </c>
      <c r="D1976" s="71" t="s">
        <v>19</v>
      </c>
      <c r="E1976" s="70">
        <v>44194</v>
      </c>
      <c r="F1976" s="71">
        <v>5158534</v>
      </c>
      <c r="G1976" s="33" t="s">
        <v>20</v>
      </c>
      <c r="H1976" s="33" t="s">
        <v>21</v>
      </c>
      <c r="I1976" s="33" t="s">
        <v>22</v>
      </c>
      <c r="J1976" s="33" t="s">
        <v>23</v>
      </c>
      <c r="K1976" s="63" t="s">
        <v>73</v>
      </c>
      <c r="L1976" s="32" t="str">
        <f t="shared" si="559"/>
        <v>FM260JD</v>
      </c>
      <c r="M1976" s="32" t="str">
        <f t="shared" si="560"/>
        <v>BMJ</v>
      </c>
      <c r="N1976" s="32" t="str">
        <f t="shared" si="561"/>
        <v>10 RODA</v>
      </c>
      <c r="O1976" s="146">
        <v>0.50436342592592587</v>
      </c>
      <c r="P1976" s="65">
        <v>0.50436342592592587</v>
      </c>
      <c r="Q1976" s="65"/>
      <c r="R1976" s="66">
        <v>3</v>
      </c>
      <c r="S1976" s="66">
        <v>40100</v>
      </c>
      <c r="T1976" s="66">
        <v>14680</v>
      </c>
      <c r="U1976" s="67">
        <f t="shared" si="553"/>
        <v>25.42</v>
      </c>
      <c r="V1976" s="66">
        <f t="shared" si="544"/>
        <v>495537.48000000004</v>
      </c>
      <c r="W1976" s="66" t="str">
        <f t="shared" si="545"/>
        <v>1 &gt; 4</v>
      </c>
      <c r="X1976" s="66">
        <f>A1976+SUMIFS(Presensi!F:F,Presensi!E:E,'Entry Data'!AP1976)</f>
        <v>1</v>
      </c>
      <c r="Y1976" s="66">
        <f>IFERROR(INDEX('Retasi Pricing'!F:F,MATCH('Entry Data'!AM1976,'Retasi Pricing'!E:E,0))*X1976,"")</f>
        <v>25000</v>
      </c>
      <c r="Z1976" s="62" t="s">
        <v>26</v>
      </c>
      <c r="AA1976" s="62" t="s">
        <v>27</v>
      </c>
      <c r="AB1976" s="32"/>
      <c r="AC1976" s="32" t="s">
        <v>376</v>
      </c>
      <c r="AD1976" s="32" t="str">
        <f t="shared" si="546"/>
        <v/>
      </c>
      <c r="AF1976" s="5" t="str">
        <f t="shared" si="547"/>
        <v>ahmad saputra44194</v>
      </c>
      <c r="AG1976" s="5" t="str">
        <f t="shared" si="548"/>
        <v>BMJ 06544194UTARADAY</v>
      </c>
      <c r="AH1976" s="5" t="str">
        <f t="shared" si="549"/>
        <v>ahmad saputra44194UTARADAY</v>
      </c>
      <c r="AI1976" s="5" t="str">
        <f t="shared" si="550"/>
        <v>BMJ 06544194DAY</v>
      </c>
      <c r="AJ1976" s="5" t="str">
        <f t="shared" si="551"/>
        <v>ahmad saputra44194DAY</v>
      </c>
      <c r="AK1976" s="5" t="str">
        <f t="shared" si="552"/>
        <v>ahmad saputraBMJ</v>
      </c>
      <c r="AL1976" s="5" t="str">
        <f t="shared" si="554"/>
        <v>3UTARA</v>
      </c>
      <c r="AM1976" s="5" t="str">
        <f t="shared" si="555"/>
        <v>1 &gt; 4UTARA10 RODA</v>
      </c>
      <c r="AN1976" s="5" t="str">
        <f t="shared" si="556"/>
        <v>ahmad saputraBMJ1 &gt; 4UTARA10 RODA</v>
      </c>
      <c r="AO1976" s="5" t="str">
        <f t="shared" si="557"/>
        <v>ahmad saputra1 &gt; 4UTARA10 RODA</v>
      </c>
      <c r="AP1976" s="5" t="str">
        <f t="shared" si="558"/>
        <v>44194DAY</v>
      </c>
    </row>
    <row r="1977" spans="1:42" x14ac:dyDescent="0.3">
      <c r="A1977" s="33">
        <v>1</v>
      </c>
      <c r="B1977" s="33"/>
      <c r="C1977" s="70">
        <v>44194</v>
      </c>
      <c r="D1977" s="71" t="s">
        <v>19</v>
      </c>
      <c r="E1977" s="70">
        <v>44194</v>
      </c>
      <c r="F1977" s="71">
        <v>5158618</v>
      </c>
      <c r="G1977" s="33" t="s">
        <v>20</v>
      </c>
      <c r="H1977" s="33" t="s">
        <v>21</v>
      </c>
      <c r="I1977" s="33" t="s">
        <v>22</v>
      </c>
      <c r="J1977" s="33" t="s">
        <v>23</v>
      </c>
      <c r="K1977" s="63" t="s">
        <v>73</v>
      </c>
      <c r="L1977" s="32" t="str">
        <f t="shared" si="559"/>
        <v>FM260JD</v>
      </c>
      <c r="M1977" s="32" t="str">
        <f t="shared" si="560"/>
        <v>BMJ</v>
      </c>
      <c r="N1977" s="32" t="str">
        <f t="shared" si="561"/>
        <v>10 RODA</v>
      </c>
      <c r="O1977" s="146">
        <v>0.57612268518518517</v>
      </c>
      <c r="P1977" s="65">
        <v>0.57612268518518517</v>
      </c>
      <c r="Q1977" s="65"/>
      <c r="R1977" s="66">
        <v>4</v>
      </c>
      <c r="S1977" s="66">
        <v>38560</v>
      </c>
      <c r="T1977" s="66">
        <v>14680</v>
      </c>
      <c r="U1977" s="67">
        <f t="shared" si="553"/>
        <v>23.88</v>
      </c>
      <c r="V1977" s="66">
        <f t="shared" si="544"/>
        <v>465516.72000000003</v>
      </c>
      <c r="W1977" s="66" t="str">
        <f t="shared" si="545"/>
        <v>1 &gt; 4</v>
      </c>
      <c r="X1977" s="66">
        <f>A1977+SUMIFS(Presensi!F:F,Presensi!E:E,'Entry Data'!AP1977)</f>
        <v>1</v>
      </c>
      <c r="Y1977" s="66">
        <f>IFERROR(INDEX('Retasi Pricing'!F:F,MATCH('Entry Data'!AM1977,'Retasi Pricing'!E:E,0))*X1977,"")</f>
        <v>25000</v>
      </c>
      <c r="Z1977" s="62" t="s">
        <v>26</v>
      </c>
      <c r="AA1977" s="62" t="s">
        <v>27</v>
      </c>
      <c r="AB1977" s="32"/>
      <c r="AC1977" s="32" t="s">
        <v>376</v>
      </c>
      <c r="AD1977" s="32" t="str">
        <f t="shared" si="546"/>
        <v/>
      </c>
      <c r="AF1977" s="5" t="str">
        <f t="shared" si="547"/>
        <v>ahmad saputra44194</v>
      </c>
      <c r="AG1977" s="5" t="str">
        <f t="shared" si="548"/>
        <v>BMJ 06544194UTARADAY</v>
      </c>
      <c r="AH1977" s="5" t="str">
        <f t="shared" si="549"/>
        <v>ahmad saputra44194UTARADAY</v>
      </c>
      <c r="AI1977" s="5" t="str">
        <f t="shared" si="550"/>
        <v>BMJ 06544194DAY</v>
      </c>
      <c r="AJ1977" s="5" t="str">
        <f t="shared" si="551"/>
        <v>ahmad saputra44194DAY</v>
      </c>
      <c r="AK1977" s="5" t="str">
        <f t="shared" si="552"/>
        <v>ahmad saputraBMJ</v>
      </c>
      <c r="AL1977" s="5" t="str">
        <f t="shared" si="554"/>
        <v>4UTARA</v>
      </c>
      <c r="AM1977" s="5" t="str">
        <f t="shared" si="555"/>
        <v>1 &gt; 4UTARA10 RODA</v>
      </c>
      <c r="AN1977" s="5" t="str">
        <f t="shared" si="556"/>
        <v>ahmad saputraBMJ1 &gt; 4UTARA10 RODA</v>
      </c>
      <c r="AO1977" s="5" t="str">
        <f t="shared" si="557"/>
        <v>ahmad saputra1 &gt; 4UTARA10 RODA</v>
      </c>
      <c r="AP1977" s="5" t="str">
        <f t="shared" si="558"/>
        <v>44194DAY</v>
      </c>
    </row>
    <row r="1978" spans="1:42" x14ac:dyDescent="0.3">
      <c r="A1978" s="33">
        <v>1</v>
      </c>
      <c r="B1978" s="33"/>
      <c r="C1978" s="70">
        <v>44194</v>
      </c>
      <c r="D1978" s="71" t="s">
        <v>19</v>
      </c>
      <c r="E1978" s="70">
        <v>44194</v>
      </c>
      <c r="F1978" s="71">
        <v>5158702</v>
      </c>
      <c r="G1978" s="33" t="s">
        <v>20</v>
      </c>
      <c r="H1978" s="33" t="s">
        <v>21</v>
      </c>
      <c r="I1978" s="33" t="s">
        <v>22</v>
      </c>
      <c r="J1978" s="33" t="s">
        <v>23</v>
      </c>
      <c r="K1978" s="63" t="s">
        <v>73</v>
      </c>
      <c r="L1978" s="32" t="str">
        <f t="shared" si="559"/>
        <v>FM260JD</v>
      </c>
      <c r="M1978" s="32" t="str">
        <f t="shared" si="560"/>
        <v>BMJ</v>
      </c>
      <c r="N1978" s="32" t="str">
        <f t="shared" si="561"/>
        <v>10 RODA</v>
      </c>
      <c r="O1978" s="146">
        <v>0.64061342592592596</v>
      </c>
      <c r="P1978" s="65">
        <v>0.64061342592592596</v>
      </c>
      <c r="Q1978" s="65"/>
      <c r="R1978" s="66">
        <v>5</v>
      </c>
      <c r="S1978" s="66">
        <v>38940</v>
      </c>
      <c r="T1978" s="66">
        <v>14680</v>
      </c>
      <c r="U1978" s="67">
        <f t="shared" si="553"/>
        <v>24.26</v>
      </c>
      <c r="V1978" s="66">
        <f t="shared" si="544"/>
        <v>472924.44000000006</v>
      </c>
      <c r="W1978" s="66" t="str">
        <f t="shared" si="545"/>
        <v>&gt; 5</v>
      </c>
      <c r="X1978" s="66">
        <f>A1978+SUMIFS(Presensi!F:F,Presensi!E:E,'Entry Data'!AP1978)</f>
        <v>1</v>
      </c>
      <c r="Y1978" s="66">
        <f>IFERROR(INDEX('Retasi Pricing'!F:F,MATCH('Entry Data'!AM1978,'Retasi Pricing'!E:E,0))*X1978,"")</f>
        <v>27650</v>
      </c>
      <c r="Z1978" s="62" t="s">
        <v>26</v>
      </c>
      <c r="AA1978" s="62" t="s">
        <v>27</v>
      </c>
      <c r="AB1978" s="32"/>
      <c r="AC1978" s="32" t="s">
        <v>376</v>
      </c>
      <c r="AD1978" s="32" t="str">
        <f t="shared" si="546"/>
        <v/>
      </c>
      <c r="AF1978" s="5" t="str">
        <f t="shared" si="547"/>
        <v>ahmad saputra44194</v>
      </c>
      <c r="AG1978" s="5" t="str">
        <f t="shared" si="548"/>
        <v>BMJ 06544194UTARADAY</v>
      </c>
      <c r="AH1978" s="5" t="str">
        <f t="shared" si="549"/>
        <v>ahmad saputra44194UTARADAY</v>
      </c>
      <c r="AI1978" s="5" t="str">
        <f t="shared" si="550"/>
        <v>BMJ 06544194DAY</v>
      </c>
      <c r="AJ1978" s="5" t="str">
        <f t="shared" si="551"/>
        <v>ahmad saputra44194DAY</v>
      </c>
      <c r="AK1978" s="5" t="str">
        <f t="shared" si="552"/>
        <v>ahmad saputraBMJ</v>
      </c>
      <c r="AL1978" s="5" t="str">
        <f t="shared" si="554"/>
        <v>5UTARA</v>
      </c>
      <c r="AM1978" s="5" t="str">
        <f t="shared" si="555"/>
        <v>&gt; 5UTARA10 RODA</v>
      </c>
      <c r="AN1978" s="5" t="str">
        <f t="shared" si="556"/>
        <v>ahmad saputraBMJ&gt; 5UTARA10 RODA</v>
      </c>
      <c r="AO1978" s="5" t="str">
        <f t="shared" si="557"/>
        <v>ahmad saputra&gt; 5UTARA10 RODA</v>
      </c>
      <c r="AP1978" s="5" t="str">
        <f t="shared" si="558"/>
        <v>44194DAY</v>
      </c>
    </row>
    <row r="1979" spans="1:42" x14ac:dyDescent="0.3">
      <c r="A1979" s="33">
        <v>1</v>
      </c>
      <c r="B1979" s="33"/>
      <c r="C1979" s="70">
        <v>44194</v>
      </c>
      <c r="D1979" s="71" t="s">
        <v>19</v>
      </c>
      <c r="E1979" s="70">
        <v>44194</v>
      </c>
      <c r="F1979" s="71">
        <v>5158798</v>
      </c>
      <c r="G1979" s="33" t="s">
        <v>20</v>
      </c>
      <c r="H1979" s="33" t="s">
        <v>21</v>
      </c>
      <c r="I1979" s="33" t="s">
        <v>22</v>
      </c>
      <c r="J1979" s="33" t="s">
        <v>23</v>
      </c>
      <c r="K1979" s="63" t="s">
        <v>73</v>
      </c>
      <c r="L1979" s="32" t="str">
        <f t="shared" si="559"/>
        <v>FM260JD</v>
      </c>
      <c r="M1979" s="32" t="str">
        <f t="shared" si="560"/>
        <v>BMJ</v>
      </c>
      <c r="N1979" s="32" t="str">
        <f t="shared" si="561"/>
        <v>10 RODA</v>
      </c>
      <c r="O1979" s="146">
        <v>0.71339120370370368</v>
      </c>
      <c r="P1979" s="65">
        <v>0.71339120370370368</v>
      </c>
      <c r="Q1979" s="65"/>
      <c r="R1979" s="66">
        <v>6</v>
      </c>
      <c r="S1979" s="66">
        <v>40120</v>
      </c>
      <c r="T1979" s="66">
        <v>14680</v>
      </c>
      <c r="U1979" s="67">
        <f t="shared" si="553"/>
        <v>25.44</v>
      </c>
      <c r="V1979" s="66">
        <f t="shared" si="544"/>
        <v>495927.36</v>
      </c>
      <c r="W1979" s="66" t="str">
        <f t="shared" si="545"/>
        <v>&gt; 6</v>
      </c>
      <c r="X1979" s="66">
        <f>A1979+SUMIFS(Presensi!F:F,Presensi!E:E,'Entry Data'!AP1979)</f>
        <v>1</v>
      </c>
      <c r="Y1979" s="66">
        <f>IFERROR(INDEX('Retasi Pricing'!F:F,MATCH('Entry Data'!AM1979,'Retasi Pricing'!E:E,0))*X1979,"")</f>
        <v>30800</v>
      </c>
      <c r="Z1979" s="62" t="s">
        <v>26</v>
      </c>
      <c r="AA1979" s="62" t="s">
        <v>27</v>
      </c>
      <c r="AB1979" s="32"/>
      <c r="AC1979" s="32" t="s">
        <v>376</v>
      </c>
      <c r="AD1979" s="32" t="str">
        <f t="shared" si="546"/>
        <v/>
      </c>
      <c r="AF1979" s="5" t="str">
        <f t="shared" si="547"/>
        <v>ahmad saputra44194</v>
      </c>
      <c r="AG1979" s="5" t="str">
        <f t="shared" si="548"/>
        <v>BMJ 06544194UTARADAY</v>
      </c>
      <c r="AH1979" s="5" t="str">
        <f t="shared" si="549"/>
        <v>ahmad saputra44194UTARADAY</v>
      </c>
      <c r="AI1979" s="5" t="str">
        <f t="shared" si="550"/>
        <v>BMJ 06544194DAY</v>
      </c>
      <c r="AJ1979" s="5" t="str">
        <f t="shared" si="551"/>
        <v>ahmad saputra44194DAY</v>
      </c>
      <c r="AK1979" s="5" t="str">
        <f t="shared" si="552"/>
        <v>ahmad saputraBMJ</v>
      </c>
      <c r="AL1979" s="5" t="str">
        <f t="shared" si="554"/>
        <v>6UTARA</v>
      </c>
      <c r="AM1979" s="5" t="str">
        <f t="shared" si="555"/>
        <v>&gt; 6UTARA10 RODA</v>
      </c>
      <c r="AN1979" s="5" t="str">
        <f t="shared" si="556"/>
        <v>ahmad saputraBMJ&gt; 6UTARA10 RODA</v>
      </c>
      <c r="AO1979" s="5" t="str">
        <f t="shared" si="557"/>
        <v>ahmad saputra&gt; 6UTARA10 RODA</v>
      </c>
      <c r="AP1979" s="5" t="str">
        <f t="shared" si="558"/>
        <v>44194DAY</v>
      </c>
    </row>
    <row r="1980" spans="1:42" x14ac:dyDescent="0.3">
      <c r="A1980" s="33">
        <v>1</v>
      </c>
      <c r="B1980" s="33"/>
      <c r="C1980" s="70">
        <v>44194</v>
      </c>
      <c r="D1980" s="71" t="s">
        <v>19</v>
      </c>
      <c r="E1980" s="70">
        <v>44194</v>
      </c>
      <c r="F1980" s="71">
        <v>5158376</v>
      </c>
      <c r="G1980" s="33" t="s">
        <v>20</v>
      </c>
      <c r="H1980" s="33" t="s">
        <v>21</v>
      </c>
      <c r="I1980" s="33" t="s">
        <v>22</v>
      </c>
      <c r="J1980" s="33" t="s">
        <v>23</v>
      </c>
      <c r="K1980" s="63" t="s">
        <v>75</v>
      </c>
      <c r="L1980" s="32" t="str">
        <f t="shared" si="559"/>
        <v>FM260JD</v>
      </c>
      <c r="M1980" s="32" t="str">
        <f t="shared" si="560"/>
        <v>BMJ</v>
      </c>
      <c r="N1980" s="32" t="str">
        <f t="shared" si="561"/>
        <v>10 RODA</v>
      </c>
      <c r="O1980" s="146">
        <v>0.37806712962962963</v>
      </c>
      <c r="P1980" s="65">
        <v>0.37806712962962963</v>
      </c>
      <c r="Q1980" s="65"/>
      <c r="R1980" s="66">
        <v>1</v>
      </c>
      <c r="S1980" s="66">
        <v>40640</v>
      </c>
      <c r="T1980" s="66">
        <v>14620</v>
      </c>
      <c r="U1980" s="67">
        <f t="shared" si="553"/>
        <v>26.02</v>
      </c>
      <c r="V1980" s="66">
        <f t="shared" si="544"/>
        <v>507233.87999999995</v>
      </c>
      <c r="W1980" s="66" t="str">
        <f t="shared" si="545"/>
        <v>1 &gt; 4</v>
      </c>
      <c r="X1980" s="66">
        <f>A1980+SUMIFS(Presensi!F:F,Presensi!E:E,'Entry Data'!AP1980)</f>
        <v>1</v>
      </c>
      <c r="Y1980" s="66">
        <f>IFERROR(INDEX('Retasi Pricing'!F:F,MATCH('Entry Data'!AM1980,'Retasi Pricing'!E:E,0))*X1980,"")</f>
        <v>25000</v>
      </c>
      <c r="Z1980" s="62" t="s">
        <v>26</v>
      </c>
      <c r="AA1980" s="62" t="s">
        <v>27</v>
      </c>
      <c r="AB1980" s="32"/>
      <c r="AC1980" s="32" t="s">
        <v>202</v>
      </c>
      <c r="AD1980" s="32" t="str">
        <f t="shared" si="546"/>
        <v/>
      </c>
      <c r="AF1980" s="5" t="str">
        <f t="shared" si="547"/>
        <v>alusdi44194</v>
      </c>
      <c r="AG1980" s="5" t="str">
        <f t="shared" si="548"/>
        <v>BMJ 06744194UTARADAY</v>
      </c>
      <c r="AH1980" s="5" t="str">
        <f t="shared" si="549"/>
        <v>alusdi44194UTARADAY</v>
      </c>
      <c r="AI1980" s="5" t="str">
        <f t="shared" si="550"/>
        <v>BMJ 06744194DAY</v>
      </c>
      <c r="AJ1980" s="5" t="str">
        <f t="shared" si="551"/>
        <v>alusdi44194DAY</v>
      </c>
      <c r="AK1980" s="5" t="str">
        <f t="shared" si="552"/>
        <v>alusdiBMJ</v>
      </c>
      <c r="AL1980" s="5" t="str">
        <f t="shared" si="554"/>
        <v>1UTARA</v>
      </c>
      <c r="AM1980" s="5" t="str">
        <f t="shared" si="555"/>
        <v>1 &gt; 4UTARA10 RODA</v>
      </c>
      <c r="AN1980" s="5" t="str">
        <f t="shared" si="556"/>
        <v>alusdiBMJ1 &gt; 4UTARA10 RODA</v>
      </c>
      <c r="AO1980" s="5" t="str">
        <f t="shared" si="557"/>
        <v>alusdi1 &gt; 4UTARA10 RODA</v>
      </c>
      <c r="AP1980" s="5" t="str">
        <f t="shared" si="558"/>
        <v>44194DAY</v>
      </c>
    </row>
    <row r="1981" spans="1:42" x14ac:dyDescent="0.3">
      <c r="A1981" s="33">
        <v>1</v>
      </c>
      <c r="B1981" s="33"/>
      <c r="C1981" s="70">
        <v>44194</v>
      </c>
      <c r="D1981" s="71" t="s">
        <v>19</v>
      </c>
      <c r="E1981" s="70">
        <v>44194</v>
      </c>
      <c r="F1981" s="71">
        <v>5158450</v>
      </c>
      <c r="G1981" s="33" t="s">
        <v>20</v>
      </c>
      <c r="H1981" s="33" t="s">
        <v>50</v>
      </c>
      <c r="I1981" s="33" t="s">
        <v>22</v>
      </c>
      <c r="J1981" s="33" t="s">
        <v>52</v>
      </c>
      <c r="K1981" s="63" t="s">
        <v>75</v>
      </c>
      <c r="L1981" s="32" t="str">
        <f t="shared" si="559"/>
        <v>FM260JD</v>
      </c>
      <c r="M1981" s="32" t="str">
        <f t="shared" si="560"/>
        <v>BMJ</v>
      </c>
      <c r="N1981" s="32" t="str">
        <f t="shared" si="561"/>
        <v>10 RODA</v>
      </c>
      <c r="O1981" s="146">
        <v>0.43920138888888888</v>
      </c>
      <c r="P1981" s="65">
        <v>0.43920138888888888</v>
      </c>
      <c r="Q1981" s="65"/>
      <c r="R1981" s="66">
        <v>2</v>
      </c>
      <c r="S1981" s="66">
        <v>41900</v>
      </c>
      <c r="T1981" s="66">
        <v>14620</v>
      </c>
      <c r="U1981" s="67">
        <f t="shared" si="553"/>
        <v>27.28</v>
      </c>
      <c r="V1981" s="66">
        <f t="shared" si="544"/>
        <v>531796.31999999995</v>
      </c>
      <c r="W1981" s="66" t="str">
        <f t="shared" si="545"/>
        <v>1 &gt; 4</v>
      </c>
      <c r="X1981" s="66">
        <f>A1981+SUMIFS(Presensi!F:F,Presensi!E:E,'Entry Data'!AP1981)</f>
        <v>1</v>
      </c>
      <c r="Y1981" s="66">
        <f>IFERROR(INDEX('Retasi Pricing'!F:F,MATCH('Entry Data'!AM1981,'Retasi Pricing'!E:E,0))*X1981,"")</f>
        <v>25000</v>
      </c>
      <c r="Z1981" s="62" t="s">
        <v>26</v>
      </c>
      <c r="AA1981" s="62" t="s">
        <v>27</v>
      </c>
      <c r="AB1981" s="32"/>
      <c r="AC1981" s="32" t="s">
        <v>202</v>
      </c>
      <c r="AD1981" s="32" t="str">
        <f t="shared" si="546"/>
        <v/>
      </c>
      <c r="AF1981" s="5" t="str">
        <f t="shared" si="547"/>
        <v>alusdi44194</v>
      </c>
      <c r="AG1981" s="5" t="str">
        <f t="shared" si="548"/>
        <v>BMJ 06744194UTARADAY</v>
      </c>
      <c r="AH1981" s="5" t="str">
        <f t="shared" si="549"/>
        <v>alusdi44194UTARADAY</v>
      </c>
      <c r="AI1981" s="5" t="str">
        <f t="shared" si="550"/>
        <v>BMJ 06744194DAY</v>
      </c>
      <c r="AJ1981" s="5" t="str">
        <f t="shared" si="551"/>
        <v>alusdi44194DAY</v>
      </c>
      <c r="AK1981" s="5" t="str">
        <f t="shared" si="552"/>
        <v>alusdiBMJ</v>
      </c>
      <c r="AL1981" s="5" t="str">
        <f t="shared" si="554"/>
        <v>2UTARA</v>
      </c>
      <c r="AM1981" s="5" t="str">
        <f t="shared" si="555"/>
        <v>1 &gt; 4UTARA10 RODA</v>
      </c>
      <c r="AN1981" s="5" t="str">
        <f t="shared" si="556"/>
        <v>alusdiBMJ1 &gt; 4UTARA10 RODA</v>
      </c>
      <c r="AO1981" s="5" t="str">
        <f t="shared" si="557"/>
        <v>alusdi1 &gt; 4UTARA10 RODA</v>
      </c>
      <c r="AP1981" s="5" t="str">
        <f t="shared" si="558"/>
        <v>44194DAY</v>
      </c>
    </row>
    <row r="1982" spans="1:42" x14ac:dyDescent="0.3">
      <c r="A1982" s="33">
        <v>1</v>
      </c>
      <c r="B1982" s="33"/>
      <c r="C1982" s="70">
        <v>44194</v>
      </c>
      <c r="D1982" s="71" t="s">
        <v>19</v>
      </c>
      <c r="E1982" s="70">
        <v>44194</v>
      </c>
      <c r="F1982" s="71">
        <v>5158517</v>
      </c>
      <c r="G1982" s="33" t="s">
        <v>20</v>
      </c>
      <c r="H1982" s="33" t="s">
        <v>21</v>
      </c>
      <c r="I1982" s="33" t="s">
        <v>22</v>
      </c>
      <c r="J1982" s="33" t="s">
        <v>23</v>
      </c>
      <c r="K1982" s="63" t="s">
        <v>75</v>
      </c>
      <c r="L1982" s="32" t="str">
        <f t="shared" si="559"/>
        <v>FM260JD</v>
      </c>
      <c r="M1982" s="32" t="str">
        <f t="shared" si="560"/>
        <v>BMJ</v>
      </c>
      <c r="N1982" s="32" t="str">
        <f t="shared" si="561"/>
        <v>10 RODA</v>
      </c>
      <c r="O1982" s="146">
        <v>0.49399305555555556</v>
      </c>
      <c r="P1982" s="65">
        <v>0.49399305555555556</v>
      </c>
      <c r="Q1982" s="65"/>
      <c r="R1982" s="66">
        <v>3</v>
      </c>
      <c r="S1982" s="66">
        <v>39380</v>
      </c>
      <c r="T1982" s="66">
        <v>14620</v>
      </c>
      <c r="U1982" s="67">
        <f t="shared" si="553"/>
        <v>24.76</v>
      </c>
      <c r="V1982" s="66">
        <f t="shared" si="544"/>
        <v>482671.44000000006</v>
      </c>
      <c r="W1982" s="66" t="str">
        <f t="shared" si="545"/>
        <v>1 &gt; 4</v>
      </c>
      <c r="X1982" s="66">
        <f>A1982+SUMIFS(Presensi!F:F,Presensi!E:E,'Entry Data'!AP1982)</f>
        <v>1</v>
      </c>
      <c r="Y1982" s="66">
        <f>IFERROR(INDEX('Retasi Pricing'!F:F,MATCH('Entry Data'!AM1982,'Retasi Pricing'!E:E,0))*X1982,"")</f>
        <v>25000</v>
      </c>
      <c r="Z1982" s="62" t="s">
        <v>26</v>
      </c>
      <c r="AA1982" s="62" t="s">
        <v>27</v>
      </c>
      <c r="AB1982" s="32"/>
      <c r="AC1982" s="32" t="s">
        <v>202</v>
      </c>
      <c r="AD1982" s="32" t="str">
        <f t="shared" si="546"/>
        <v/>
      </c>
      <c r="AF1982" s="5" t="str">
        <f t="shared" si="547"/>
        <v>alusdi44194</v>
      </c>
      <c r="AG1982" s="5" t="str">
        <f t="shared" si="548"/>
        <v>BMJ 06744194UTARADAY</v>
      </c>
      <c r="AH1982" s="5" t="str">
        <f t="shared" si="549"/>
        <v>alusdi44194UTARADAY</v>
      </c>
      <c r="AI1982" s="5" t="str">
        <f t="shared" si="550"/>
        <v>BMJ 06744194DAY</v>
      </c>
      <c r="AJ1982" s="5" t="str">
        <f t="shared" si="551"/>
        <v>alusdi44194DAY</v>
      </c>
      <c r="AK1982" s="5" t="str">
        <f t="shared" si="552"/>
        <v>alusdiBMJ</v>
      </c>
      <c r="AL1982" s="5" t="str">
        <f t="shared" si="554"/>
        <v>3UTARA</v>
      </c>
      <c r="AM1982" s="5" t="str">
        <f t="shared" si="555"/>
        <v>1 &gt; 4UTARA10 RODA</v>
      </c>
      <c r="AN1982" s="5" t="str">
        <f t="shared" si="556"/>
        <v>alusdiBMJ1 &gt; 4UTARA10 RODA</v>
      </c>
      <c r="AO1982" s="5" t="str">
        <f t="shared" si="557"/>
        <v>alusdi1 &gt; 4UTARA10 RODA</v>
      </c>
      <c r="AP1982" s="5" t="str">
        <f t="shared" si="558"/>
        <v>44194DAY</v>
      </c>
    </row>
    <row r="1983" spans="1:42" x14ac:dyDescent="0.3">
      <c r="A1983" s="33">
        <v>1</v>
      </c>
      <c r="B1983" s="33"/>
      <c r="C1983" s="70">
        <v>44194</v>
      </c>
      <c r="D1983" s="71" t="s">
        <v>19</v>
      </c>
      <c r="E1983" s="70">
        <v>44194</v>
      </c>
      <c r="F1983" s="71">
        <v>5158592</v>
      </c>
      <c r="G1983" s="33" t="s">
        <v>20</v>
      </c>
      <c r="H1983" s="33" t="s">
        <v>21</v>
      </c>
      <c r="I1983" s="33" t="s">
        <v>22</v>
      </c>
      <c r="J1983" s="33" t="s">
        <v>23</v>
      </c>
      <c r="K1983" s="63" t="s">
        <v>75</v>
      </c>
      <c r="L1983" s="32" t="str">
        <f t="shared" si="559"/>
        <v>FM260JD</v>
      </c>
      <c r="M1983" s="32" t="str">
        <f t="shared" si="560"/>
        <v>BMJ</v>
      </c>
      <c r="N1983" s="32" t="str">
        <f t="shared" si="561"/>
        <v>10 RODA</v>
      </c>
      <c r="O1983" s="146">
        <v>0.5554513888888889</v>
      </c>
      <c r="P1983" s="65">
        <v>0.5554513888888889</v>
      </c>
      <c r="Q1983" s="65"/>
      <c r="R1983" s="66">
        <v>4</v>
      </c>
      <c r="S1983" s="66">
        <v>38080</v>
      </c>
      <c r="T1983" s="66">
        <v>14620</v>
      </c>
      <c r="U1983" s="67">
        <f t="shared" si="553"/>
        <v>23.46</v>
      </c>
      <c r="V1983" s="66">
        <f t="shared" si="544"/>
        <v>457329.24</v>
      </c>
      <c r="W1983" s="66" t="str">
        <f t="shared" si="545"/>
        <v>1 &gt; 4</v>
      </c>
      <c r="X1983" s="66">
        <f>A1983+SUMIFS(Presensi!F:F,Presensi!E:E,'Entry Data'!AP1983)</f>
        <v>1</v>
      </c>
      <c r="Y1983" s="66">
        <f>IFERROR(INDEX('Retasi Pricing'!F:F,MATCH('Entry Data'!AM1983,'Retasi Pricing'!E:E,0))*X1983,"")</f>
        <v>25000</v>
      </c>
      <c r="Z1983" s="62" t="s">
        <v>26</v>
      </c>
      <c r="AA1983" s="62" t="s">
        <v>27</v>
      </c>
      <c r="AB1983" s="32"/>
      <c r="AC1983" s="32" t="s">
        <v>202</v>
      </c>
      <c r="AD1983" s="32" t="str">
        <f t="shared" si="546"/>
        <v/>
      </c>
      <c r="AF1983" s="5" t="str">
        <f t="shared" si="547"/>
        <v>alusdi44194</v>
      </c>
      <c r="AG1983" s="5" t="str">
        <f t="shared" si="548"/>
        <v>BMJ 06744194UTARADAY</v>
      </c>
      <c r="AH1983" s="5" t="str">
        <f t="shared" si="549"/>
        <v>alusdi44194UTARADAY</v>
      </c>
      <c r="AI1983" s="5" t="str">
        <f t="shared" si="550"/>
        <v>BMJ 06744194DAY</v>
      </c>
      <c r="AJ1983" s="5" t="str">
        <f t="shared" si="551"/>
        <v>alusdi44194DAY</v>
      </c>
      <c r="AK1983" s="5" t="str">
        <f t="shared" si="552"/>
        <v>alusdiBMJ</v>
      </c>
      <c r="AL1983" s="5" t="str">
        <f t="shared" si="554"/>
        <v>4UTARA</v>
      </c>
      <c r="AM1983" s="5" t="str">
        <f t="shared" si="555"/>
        <v>1 &gt; 4UTARA10 RODA</v>
      </c>
      <c r="AN1983" s="5" t="str">
        <f t="shared" si="556"/>
        <v>alusdiBMJ1 &gt; 4UTARA10 RODA</v>
      </c>
      <c r="AO1983" s="5" t="str">
        <f t="shared" si="557"/>
        <v>alusdi1 &gt; 4UTARA10 RODA</v>
      </c>
      <c r="AP1983" s="5" t="str">
        <f t="shared" si="558"/>
        <v>44194DAY</v>
      </c>
    </row>
    <row r="1984" spans="1:42" x14ac:dyDescent="0.3">
      <c r="A1984" s="33">
        <v>1</v>
      </c>
      <c r="B1984" s="33"/>
      <c r="C1984" s="70">
        <v>44194</v>
      </c>
      <c r="D1984" s="71" t="s">
        <v>19</v>
      </c>
      <c r="E1984" s="70">
        <v>44194</v>
      </c>
      <c r="F1984" s="71">
        <v>5158365</v>
      </c>
      <c r="G1984" s="33" t="s">
        <v>20</v>
      </c>
      <c r="H1984" s="33" t="s">
        <v>50</v>
      </c>
      <c r="I1984" s="33" t="s">
        <v>22</v>
      </c>
      <c r="J1984" s="33" t="s">
        <v>52</v>
      </c>
      <c r="K1984" s="63" t="s">
        <v>77</v>
      </c>
      <c r="L1984" s="32" t="str">
        <f t="shared" si="559"/>
        <v>FM260JD</v>
      </c>
      <c r="M1984" s="32" t="str">
        <f t="shared" si="560"/>
        <v>BMJ</v>
      </c>
      <c r="N1984" s="32" t="str">
        <f t="shared" si="561"/>
        <v>10 RODA</v>
      </c>
      <c r="O1984" s="146">
        <v>0.3435300925925926</v>
      </c>
      <c r="P1984" s="65">
        <v>0.3435300925925926</v>
      </c>
      <c r="Q1984" s="65"/>
      <c r="R1984" s="66">
        <v>1</v>
      </c>
      <c r="S1984" s="66">
        <v>42280</v>
      </c>
      <c r="T1984" s="66">
        <v>14940</v>
      </c>
      <c r="U1984" s="67">
        <f t="shared" si="553"/>
        <v>27.34</v>
      </c>
      <c r="V1984" s="66">
        <f t="shared" si="544"/>
        <v>532965.96</v>
      </c>
      <c r="W1984" s="66" t="str">
        <f t="shared" si="545"/>
        <v>1 &gt; 4</v>
      </c>
      <c r="X1984" s="66">
        <f>A1984+SUMIFS(Presensi!F:F,Presensi!E:E,'Entry Data'!AP1984)</f>
        <v>1</v>
      </c>
      <c r="Y1984" s="66">
        <f>IFERROR(INDEX('Retasi Pricing'!F:F,MATCH('Entry Data'!AM1984,'Retasi Pricing'!E:E,0))*X1984,"")</f>
        <v>25000</v>
      </c>
      <c r="Z1984" s="62" t="s">
        <v>26</v>
      </c>
      <c r="AA1984" s="62" t="s">
        <v>27</v>
      </c>
      <c r="AB1984" s="32"/>
      <c r="AC1984" s="32" t="s">
        <v>179</v>
      </c>
      <c r="AD1984" s="32" t="str">
        <f t="shared" si="546"/>
        <v/>
      </c>
      <c r="AF1984" s="5" t="str">
        <f t="shared" si="547"/>
        <v>imbran husain44194</v>
      </c>
      <c r="AG1984" s="5" t="str">
        <f t="shared" si="548"/>
        <v>BMJ 06844194UTARADAY</v>
      </c>
      <c r="AH1984" s="5" t="str">
        <f t="shared" si="549"/>
        <v>imbran husain44194UTARADAY</v>
      </c>
      <c r="AI1984" s="5" t="str">
        <f t="shared" si="550"/>
        <v>BMJ 06844194DAY</v>
      </c>
      <c r="AJ1984" s="5" t="str">
        <f t="shared" si="551"/>
        <v>imbran husain44194DAY</v>
      </c>
      <c r="AK1984" s="5" t="str">
        <f t="shared" si="552"/>
        <v>imbran husainBMJ</v>
      </c>
      <c r="AL1984" s="5" t="str">
        <f t="shared" si="554"/>
        <v>1UTARA</v>
      </c>
      <c r="AM1984" s="5" t="str">
        <f t="shared" si="555"/>
        <v>1 &gt; 4UTARA10 RODA</v>
      </c>
      <c r="AN1984" s="5" t="str">
        <f t="shared" si="556"/>
        <v>imbran husainBMJ1 &gt; 4UTARA10 RODA</v>
      </c>
      <c r="AO1984" s="5" t="str">
        <f t="shared" si="557"/>
        <v>imbran husain1 &gt; 4UTARA10 RODA</v>
      </c>
      <c r="AP1984" s="5" t="str">
        <f t="shared" si="558"/>
        <v>44194DAY</v>
      </c>
    </row>
    <row r="1985" spans="1:42" x14ac:dyDescent="0.3">
      <c r="A1985" s="33">
        <v>1</v>
      </c>
      <c r="B1985" s="33"/>
      <c r="C1985" s="70">
        <v>44194</v>
      </c>
      <c r="D1985" s="71" t="s">
        <v>19</v>
      </c>
      <c r="E1985" s="70">
        <v>44194</v>
      </c>
      <c r="F1985" s="71">
        <v>5158404</v>
      </c>
      <c r="G1985" s="33" t="s">
        <v>20</v>
      </c>
      <c r="H1985" s="33" t="s">
        <v>50</v>
      </c>
      <c r="I1985" s="33" t="s">
        <v>22</v>
      </c>
      <c r="J1985" s="33" t="s">
        <v>52</v>
      </c>
      <c r="K1985" s="63" t="s">
        <v>77</v>
      </c>
      <c r="L1985" s="32" t="str">
        <f t="shared" si="559"/>
        <v>FM260JD</v>
      </c>
      <c r="M1985" s="32" t="str">
        <f t="shared" si="560"/>
        <v>BMJ</v>
      </c>
      <c r="N1985" s="32" t="str">
        <f t="shared" si="561"/>
        <v>10 RODA</v>
      </c>
      <c r="O1985" s="146">
        <v>0.39699074074074076</v>
      </c>
      <c r="P1985" s="65">
        <v>0.39699074074074076</v>
      </c>
      <c r="Q1985" s="65"/>
      <c r="R1985" s="66">
        <v>2</v>
      </c>
      <c r="S1985" s="66">
        <v>40400</v>
      </c>
      <c r="T1985" s="66">
        <v>14940</v>
      </c>
      <c r="U1985" s="67">
        <f t="shared" si="553"/>
        <v>25.46</v>
      </c>
      <c r="V1985" s="66">
        <f t="shared" si="544"/>
        <v>496317.24</v>
      </c>
      <c r="W1985" s="66" t="str">
        <f t="shared" si="545"/>
        <v>1 &gt; 4</v>
      </c>
      <c r="X1985" s="66">
        <f>A1985+SUMIFS(Presensi!F:F,Presensi!E:E,'Entry Data'!AP1985)</f>
        <v>1</v>
      </c>
      <c r="Y1985" s="66">
        <f>IFERROR(INDEX('Retasi Pricing'!F:F,MATCH('Entry Data'!AM1985,'Retasi Pricing'!E:E,0))*X1985,"")</f>
        <v>25000</v>
      </c>
      <c r="Z1985" s="62" t="s">
        <v>26</v>
      </c>
      <c r="AA1985" s="62" t="s">
        <v>27</v>
      </c>
      <c r="AB1985" s="32"/>
      <c r="AC1985" s="32" t="s">
        <v>179</v>
      </c>
      <c r="AD1985" s="32" t="str">
        <f t="shared" si="546"/>
        <v/>
      </c>
      <c r="AF1985" s="5" t="str">
        <f t="shared" si="547"/>
        <v>imbran husain44194</v>
      </c>
      <c r="AG1985" s="5" t="str">
        <f t="shared" si="548"/>
        <v>BMJ 06844194UTARADAY</v>
      </c>
      <c r="AH1985" s="5" t="str">
        <f t="shared" si="549"/>
        <v>imbran husain44194UTARADAY</v>
      </c>
      <c r="AI1985" s="5" t="str">
        <f t="shared" si="550"/>
        <v>BMJ 06844194DAY</v>
      </c>
      <c r="AJ1985" s="5" t="str">
        <f t="shared" si="551"/>
        <v>imbran husain44194DAY</v>
      </c>
      <c r="AK1985" s="5" t="str">
        <f t="shared" si="552"/>
        <v>imbran husainBMJ</v>
      </c>
      <c r="AL1985" s="5" t="str">
        <f t="shared" si="554"/>
        <v>2UTARA</v>
      </c>
      <c r="AM1985" s="5" t="str">
        <f t="shared" si="555"/>
        <v>1 &gt; 4UTARA10 RODA</v>
      </c>
      <c r="AN1985" s="5" t="str">
        <f t="shared" si="556"/>
        <v>imbran husainBMJ1 &gt; 4UTARA10 RODA</v>
      </c>
      <c r="AO1985" s="5" t="str">
        <f t="shared" si="557"/>
        <v>imbran husain1 &gt; 4UTARA10 RODA</v>
      </c>
      <c r="AP1985" s="5" t="str">
        <f t="shared" si="558"/>
        <v>44194DAY</v>
      </c>
    </row>
    <row r="1986" spans="1:42" x14ac:dyDescent="0.3">
      <c r="A1986" s="33">
        <v>1</v>
      </c>
      <c r="B1986" s="33"/>
      <c r="C1986" s="70">
        <v>44194</v>
      </c>
      <c r="D1986" s="71" t="s">
        <v>19</v>
      </c>
      <c r="E1986" s="70">
        <v>44194</v>
      </c>
      <c r="F1986" s="71">
        <v>5158471</v>
      </c>
      <c r="G1986" s="33" t="s">
        <v>20</v>
      </c>
      <c r="H1986" s="33" t="s">
        <v>50</v>
      </c>
      <c r="I1986" s="33" t="s">
        <v>22</v>
      </c>
      <c r="J1986" s="33" t="s">
        <v>52</v>
      </c>
      <c r="K1986" s="63" t="s">
        <v>77</v>
      </c>
      <c r="L1986" s="32" t="str">
        <f t="shared" si="559"/>
        <v>FM260JD</v>
      </c>
      <c r="M1986" s="32" t="str">
        <f t="shared" si="560"/>
        <v>BMJ</v>
      </c>
      <c r="N1986" s="32" t="str">
        <f t="shared" si="561"/>
        <v>10 RODA</v>
      </c>
      <c r="O1986" s="146">
        <v>0.45479166666666665</v>
      </c>
      <c r="P1986" s="65">
        <v>0.45479166666666665</v>
      </c>
      <c r="Q1986" s="65"/>
      <c r="R1986" s="66">
        <v>3</v>
      </c>
      <c r="S1986" s="66">
        <v>41000</v>
      </c>
      <c r="T1986" s="66">
        <v>14940</v>
      </c>
      <c r="U1986" s="67">
        <f t="shared" si="553"/>
        <v>26.06</v>
      </c>
      <c r="V1986" s="66">
        <f t="shared" si="544"/>
        <v>508013.64</v>
      </c>
      <c r="W1986" s="66" t="str">
        <f t="shared" si="545"/>
        <v>1 &gt; 4</v>
      </c>
      <c r="X1986" s="66">
        <f>A1986+SUMIFS(Presensi!F:F,Presensi!E:E,'Entry Data'!AP1986)</f>
        <v>1</v>
      </c>
      <c r="Y1986" s="66">
        <f>IFERROR(INDEX('Retasi Pricing'!F:F,MATCH('Entry Data'!AM1986,'Retasi Pricing'!E:E,0))*X1986,"")</f>
        <v>25000</v>
      </c>
      <c r="Z1986" s="62" t="s">
        <v>26</v>
      </c>
      <c r="AA1986" s="62" t="s">
        <v>27</v>
      </c>
      <c r="AB1986" s="32"/>
      <c r="AC1986" s="32" t="s">
        <v>179</v>
      </c>
      <c r="AD1986" s="32" t="str">
        <f t="shared" si="546"/>
        <v/>
      </c>
      <c r="AF1986" s="5" t="str">
        <f t="shared" si="547"/>
        <v>imbran husain44194</v>
      </c>
      <c r="AG1986" s="5" t="str">
        <f t="shared" si="548"/>
        <v>BMJ 06844194UTARADAY</v>
      </c>
      <c r="AH1986" s="5" t="str">
        <f t="shared" si="549"/>
        <v>imbran husain44194UTARADAY</v>
      </c>
      <c r="AI1986" s="5" t="str">
        <f t="shared" si="550"/>
        <v>BMJ 06844194DAY</v>
      </c>
      <c r="AJ1986" s="5" t="str">
        <f t="shared" si="551"/>
        <v>imbran husain44194DAY</v>
      </c>
      <c r="AK1986" s="5" t="str">
        <f t="shared" si="552"/>
        <v>imbran husainBMJ</v>
      </c>
      <c r="AL1986" s="5" t="str">
        <f t="shared" si="554"/>
        <v>3UTARA</v>
      </c>
      <c r="AM1986" s="5" t="str">
        <f t="shared" si="555"/>
        <v>1 &gt; 4UTARA10 RODA</v>
      </c>
      <c r="AN1986" s="5" t="str">
        <f t="shared" si="556"/>
        <v>imbran husainBMJ1 &gt; 4UTARA10 RODA</v>
      </c>
      <c r="AO1986" s="5" t="str">
        <f t="shared" si="557"/>
        <v>imbran husain1 &gt; 4UTARA10 RODA</v>
      </c>
      <c r="AP1986" s="5" t="str">
        <f t="shared" si="558"/>
        <v>44194DAY</v>
      </c>
    </row>
    <row r="1987" spans="1:42" x14ac:dyDescent="0.3">
      <c r="A1987" s="33">
        <v>1</v>
      </c>
      <c r="B1987" s="33"/>
      <c r="C1987" s="70">
        <v>44194</v>
      </c>
      <c r="D1987" s="71" t="s">
        <v>19</v>
      </c>
      <c r="E1987" s="70">
        <v>44194</v>
      </c>
      <c r="F1987" s="71">
        <v>5158541</v>
      </c>
      <c r="G1987" s="33" t="s">
        <v>20</v>
      </c>
      <c r="H1987" s="33" t="s">
        <v>21</v>
      </c>
      <c r="I1987" s="33" t="s">
        <v>22</v>
      </c>
      <c r="J1987" s="33" t="s">
        <v>23</v>
      </c>
      <c r="K1987" s="63" t="s">
        <v>77</v>
      </c>
      <c r="L1987" s="32" t="str">
        <f t="shared" si="559"/>
        <v>FM260JD</v>
      </c>
      <c r="M1987" s="32" t="str">
        <f t="shared" si="560"/>
        <v>BMJ</v>
      </c>
      <c r="N1987" s="32" t="str">
        <f t="shared" si="561"/>
        <v>10 RODA</v>
      </c>
      <c r="O1987" s="146">
        <v>0.50979166666666664</v>
      </c>
      <c r="P1987" s="65">
        <v>0.50979166666666664</v>
      </c>
      <c r="Q1987" s="65"/>
      <c r="R1987" s="66">
        <v>4</v>
      </c>
      <c r="S1987" s="66">
        <v>39540</v>
      </c>
      <c r="T1987" s="66">
        <v>14940</v>
      </c>
      <c r="U1987" s="67">
        <f t="shared" si="553"/>
        <v>24.6</v>
      </c>
      <c r="V1987" s="66">
        <f t="shared" si="544"/>
        <v>479552.4</v>
      </c>
      <c r="W1987" s="66" t="str">
        <f t="shared" si="545"/>
        <v>1 &gt; 4</v>
      </c>
      <c r="X1987" s="66">
        <f>A1987+SUMIFS(Presensi!F:F,Presensi!E:E,'Entry Data'!AP1987)</f>
        <v>1</v>
      </c>
      <c r="Y1987" s="66">
        <f>IFERROR(INDEX('Retasi Pricing'!F:F,MATCH('Entry Data'!AM1987,'Retasi Pricing'!E:E,0))*X1987,"")</f>
        <v>25000</v>
      </c>
      <c r="Z1987" s="62" t="s">
        <v>26</v>
      </c>
      <c r="AA1987" s="62" t="s">
        <v>27</v>
      </c>
      <c r="AB1987" s="32"/>
      <c r="AC1987" s="32" t="s">
        <v>179</v>
      </c>
      <c r="AD1987" s="32" t="str">
        <f t="shared" si="546"/>
        <v/>
      </c>
      <c r="AF1987" s="5" t="str">
        <f t="shared" si="547"/>
        <v>imbran husain44194</v>
      </c>
      <c r="AG1987" s="5" t="str">
        <f t="shared" si="548"/>
        <v>BMJ 06844194UTARADAY</v>
      </c>
      <c r="AH1987" s="5" t="str">
        <f t="shared" si="549"/>
        <v>imbran husain44194UTARADAY</v>
      </c>
      <c r="AI1987" s="5" t="str">
        <f t="shared" si="550"/>
        <v>BMJ 06844194DAY</v>
      </c>
      <c r="AJ1987" s="5" t="str">
        <f t="shared" si="551"/>
        <v>imbran husain44194DAY</v>
      </c>
      <c r="AK1987" s="5" t="str">
        <f t="shared" si="552"/>
        <v>imbran husainBMJ</v>
      </c>
      <c r="AL1987" s="5" t="str">
        <f t="shared" si="554"/>
        <v>4UTARA</v>
      </c>
      <c r="AM1987" s="5" t="str">
        <f t="shared" si="555"/>
        <v>1 &gt; 4UTARA10 RODA</v>
      </c>
      <c r="AN1987" s="5" t="str">
        <f t="shared" si="556"/>
        <v>imbran husainBMJ1 &gt; 4UTARA10 RODA</v>
      </c>
      <c r="AO1987" s="5" t="str">
        <f t="shared" si="557"/>
        <v>imbran husain1 &gt; 4UTARA10 RODA</v>
      </c>
      <c r="AP1987" s="5" t="str">
        <f t="shared" si="558"/>
        <v>44194DAY</v>
      </c>
    </row>
    <row r="1988" spans="1:42" x14ac:dyDescent="0.3">
      <c r="A1988" s="33">
        <v>1</v>
      </c>
      <c r="B1988" s="33"/>
      <c r="C1988" s="70">
        <v>44194</v>
      </c>
      <c r="D1988" s="71" t="s">
        <v>19</v>
      </c>
      <c r="E1988" s="70">
        <v>44194</v>
      </c>
      <c r="F1988" s="71">
        <v>5158608</v>
      </c>
      <c r="G1988" s="33" t="s">
        <v>20</v>
      </c>
      <c r="H1988" s="33" t="s">
        <v>21</v>
      </c>
      <c r="I1988" s="33" t="s">
        <v>22</v>
      </c>
      <c r="J1988" s="33" t="s">
        <v>23</v>
      </c>
      <c r="K1988" s="63" t="s">
        <v>77</v>
      </c>
      <c r="L1988" s="32" t="str">
        <f t="shared" si="559"/>
        <v>FM260JD</v>
      </c>
      <c r="M1988" s="32" t="str">
        <f t="shared" si="560"/>
        <v>BMJ</v>
      </c>
      <c r="N1988" s="32" t="str">
        <f t="shared" si="561"/>
        <v>10 RODA</v>
      </c>
      <c r="O1988" s="146">
        <v>0.56885416666666666</v>
      </c>
      <c r="P1988" s="65">
        <v>0.56885416666666666</v>
      </c>
      <c r="Q1988" s="65"/>
      <c r="R1988" s="66">
        <v>5</v>
      </c>
      <c r="S1988" s="66">
        <v>38400</v>
      </c>
      <c r="T1988" s="66">
        <v>14940</v>
      </c>
      <c r="U1988" s="67">
        <f t="shared" si="553"/>
        <v>23.46</v>
      </c>
      <c r="V1988" s="66">
        <f t="shared" si="544"/>
        <v>457329.24</v>
      </c>
      <c r="W1988" s="66" t="str">
        <f t="shared" si="545"/>
        <v>&gt; 5</v>
      </c>
      <c r="X1988" s="66">
        <f>A1988+SUMIFS(Presensi!F:F,Presensi!E:E,'Entry Data'!AP1988)</f>
        <v>1</v>
      </c>
      <c r="Y1988" s="66">
        <f>IFERROR(INDEX('Retasi Pricing'!F:F,MATCH('Entry Data'!AM1988,'Retasi Pricing'!E:E,0))*X1988,"")</f>
        <v>27650</v>
      </c>
      <c r="Z1988" s="62" t="s">
        <v>26</v>
      </c>
      <c r="AA1988" s="62" t="s">
        <v>27</v>
      </c>
      <c r="AB1988" s="32"/>
      <c r="AC1988" s="32" t="s">
        <v>179</v>
      </c>
      <c r="AD1988" s="32" t="str">
        <f t="shared" si="546"/>
        <v/>
      </c>
      <c r="AF1988" s="5" t="str">
        <f t="shared" si="547"/>
        <v>imbran husain44194</v>
      </c>
      <c r="AG1988" s="5" t="str">
        <f t="shared" si="548"/>
        <v>BMJ 06844194UTARADAY</v>
      </c>
      <c r="AH1988" s="5" t="str">
        <f t="shared" si="549"/>
        <v>imbran husain44194UTARADAY</v>
      </c>
      <c r="AI1988" s="5" t="str">
        <f t="shared" si="550"/>
        <v>BMJ 06844194DAY</v>
      </c>
      <c r="AJ1988" s="5" t="str">
        <f t="shared" si="551"/>
        <v>imbran husain44194DAY</v>
      </c>
      <c r="AK1988" s="5" t="str">
        <f t="shared" si="552"/>
        <v>imbran husainBMJ</v>
      </c>
      <c r="AL1988" s="5" t="str">
        <f t="shared" si="554"/>
        <v>5UTARA</v>
      </c>
      <c r="AM1988" s="5" t="str">
        <f t="shared" si="555"/>
        <v>&gt; 5UTARA10 RODA</v>
      </c>
      <c r="AN1988" s="5" t="str">
        <f t="shared" si="556"/>
        <v>imbran husainBMJ&gt; 5UTARA10 RODA</v>
      </c>
      <c r="AO1988" s="5" t="str">
        <f t="shared" si="557"/>
        <v>imbran husain&gt; 5UTARA10 RODA</v>
      </c>
      <c r="AP1988" s="5" t="str">
        <f t="shared" si="558"/>
        <v>44194DAY</v>
      </c>
    </row>
    <row r="1989" spans="1:42" x14ac:dyDescent="0.3">
      <c r="A1989" s="33">
        <v>1</v>
      </c>
      <c r="B1989" s="33"/>
      <c r="C1989" s="70">
        <v>44194</v>
      </c>
      <c r="D1989" s="71" t="s">
        <v>19</v>
      </c>
      <c r="E1989" s="70">
        <v>44194</v>
      </c>
      <c r="F1989" s="71">
        <v>5158728</v>
      </c>
      <c r="G1989" s="33" t="s">
        <v>20</v>
      </c>
      <c r="H1989" s="33" t="s">
        <v>21</v>
      </c>
      <c r="I1989" s="33" t="s">
        <v>22</v>
      </c>
      <c r="J1989" s="33" t="s">
        <v>23</v>
      </c>
      <c r="K1989" s="63" t="s">
        <v>77</v>
      </c>
      <c r="L1989" s="32" t="str">
        <f t="shared" si="559"/>
        <v>FM260JD</v>
      </c>
      <c r="M1989" s="32" t="str">
        <f t="shared" si="560"/>
        <v>BMJ</v>
      </c>
      <c r="N1989" s="32" t="str">
        <f t="shared" si="561"/>
        <v>10 RODA</v>
      </c>
      <c r="O1989" s="146">
        <v>0.66018518518518521</v>
      </c>
      <c r="P1989" s="65">
        <v>0.66018518518518521</v>
      </c>
      <c r="Q1989" s="65"/>
      <c r="R1989" s="66">
        <v>6</v>
      </c>
      <c r="S1989" s="66">
        <v>39340</v>
      </c>
      <c r="T1989" s="66">
        <v>14940</v>
      </c>
      <c r="U1989" s="67">
        <f t="shared" si="553"/>
        <v>24.4</v>
      </c>
      <c r="V1989" s="66">
        <f t="shared" si="544"/>
        <v>475653.6</v>
      </c>
      <c r="W1989" s="66" t="str">
        <f t="shared" si="545"/>
        <v>&gt; 6</v>
      </c>
      <c r="X1989" s="66">
        <f>A1989+SUMIFS(Presensi!F:F,Presensi!E:E,'Entry Data'!AP1989)</f>
        <v>1</v>
      </c>
      <c r="Y1989" s="66">
        <f>IFERROR(INDEX('Retasi Pricing'!F:F,MATCH('Entry Data'!AM1989,'Retasi Pricing'!E:E,0))*X1989,"")</f>
        <v>30800</v>
      </c>
      <c r="Z1989" s="62" t="s">
        <v>26</v>
      </c>
      <c r="AA1989" s="62" t="s">
        <v>27</v>
      </c>
      <c r="AB1989" s="32"/>
      <c r="AC1989" s="32" t="s">
        <v>179</v>
      </c>
      <c r="AD1989" s="32" t="str">
        <f t="shared" si="546"/>
        <v/>
      </c>
      <c r="AF1989" s="5" t="str">
        <f t="shared" si="547"/>
        <v>imbran husain44194</v>
      </c>
      <c r="AG1989" s="5" t="str">
        <f t="shared" si="548"/>
        <v>BMJ 06844194UTARADAY</v>
      </c>
      <c r="AH1989" s="5" t="str">
        <f t="shared" si="549"/>
        <v>imbran husain44194UTARADAY</v>
      </c>
      <c r="AI1989" s="5" t="str">
        <f t="shared" si="550"/>
        <v>BMJ 06844194DAY</v>
      </c>
      <c r="AJ1989" s="5" t="str">
        <f t="shared" si="551"/>
        <v>imbran husain44194DAY</v>
      </c>
      <c r="AK1989" s="5" t="str">
        <f t="shared" si="552"/>
        <v>imbran husainBMJ</v>
      </c>
      <c r="AL1989" s="5" t="str">
        <f t="shared" si="554"/>
        <v>6UTARA</v>
      </c>
      <c r="AM1989" s="5" t="str">
        <f t="shared" si="555"/>
        <v>&gt; 6UTARA10 RODA</v>
      </c>
      <c r="AN1989" s="5" t="str">
        <f t="shared" si="556"/>
        <v>imbran husainBMJ&gt; 6UTARA10 RODA</v>
      </c>
      <c r="AO1989" s="5" t="str">
        <f t="shared" si="557"/>
        <v>imbran husain&gt; 6UTARA10 RODA</v>
      </c>
      <c r="AP1989" s="5" t="str">
        <f t="shared" si="558"/>
        <v>44194DAY</v>
      </c>
    </row>
    <row r="1990" spans="1:42" x14ac:dyDescent="0.3">
      <c r="A1990" s="33">
        <v>1</v>
      </c>
      <c r="B1990" s="33"/>
      <c r="C1990" s="70">
        <v>44194</v>
      </c>
      <c r="D1990" s="71" t="s">
        <v>19</v>
      </c>
      <c r="E1990" s="70">
        <v>44194</v>
      </c>
      <c r="F1990" s="71">
        <v>5158814</v>
      </c>
      <c r="G1990" s="33" t="s">
        <v>20</v>
      </c>
      <c r="H1990" s="33" t="s">
        <v>21</v>
      </c>
      <c r="I1990" s="33" t="s">
        <v>22</v>
      </c>
      <c r="J1990" s="33" t="s">
        <v>23</v>
      </c>
      <c r="K1990" s="63" t="s">
        <v>77</v>
      </c>
      <c r="L1990" s="32" t="str">
        <f t="shared" si="559"/>
        <v>FM260JD</v>
      </c>
      <c r="M1990" s="32" t="str">
        <f t="shared" si="560"/>
        <v>BMJ</v>
      </c>
      <c r="N1990" s="32" t="str">
        <f t="shared" si="561"/>
        <v>10 RODA</v>
      </c>
      <c r="O1990" s="146">
        <v>0.72796296296296292</v>
      </c>
      <c r="P1990" s="65">
        <v>0.72796296296296292</v>
      </c>
      <c r="Q1990" s="65"/>
      <c r="R1990" s="66">
        <v>7</v>
      </c>
      <c r="S1990" s="66">
        <v>41260</v>
      </c>
      <c r="T1990" s="66">
        <v>14940</v>
      </c>
      <c r="U1990" s="67">
        <f t="shared" si="553"/>
        <v>26.32</v>
      </c>
      <c r="V1990" s="66">
        <f t="shared" si="544"/>
        <v>513082.08</v>
      </c>
      <c r="W1990" s="66" t="str">
        <f t="shared" si="545"/>
        <v>7 &gt;</v>
      </c>
      <c r="X1990" s="66">
        <f>A1990+SUMIFS(Presensi!F:F,Presensi!E:E,'Entry Data'!AP1990)</f>
        <v>1</v>
      </c>
      <c r="Y1990" s="66">
        <f>IFERROR(INDEX('Retasi Pricing'!F:F,MATCH('Entry Data'!AM1990,'Retasi Pricing'!E:E,0))*X1990,"")</f>
        <v>37750</v>
      </c>
      <c r="Z1990" s="62" t="s">
        <v>26</v>
      </c>
      <c r="AA1990" s="62" t="s">
        <v>27</v>
      </c>
      <c r="AB1990" s="32"/>
      <c r="AC1990" s="32" t="s">
        <v>179</v>
      </c>
      <c r="AD1990" s="32" t="str">
        <f t="shared" si="546"/>
        <v/>
      </c>
      <c r="AF1990" s="5" t="str">
        <f t="shared" si="547"/>
        <v>imbran husain44194</v>
      </c>
      <c r="AG1990" s="5" t="str">
        <f t="shared" si="548"/>
        <v>BMJ 06844194UTARADAY</v>
      </c>
      <c r="AH1990" s="5" t="str">
        <f t="shared" si="549"/>
        <v>imbran husain44194UTARADAY</v>
      </c>
      <c r="AI1990" s="5" t="str">
        <f t="shared" si="550"/>
        <v>BMJ 06844194DAY</v>
      </c>
      <c r="AJ1990" s="5" t="str">
        <f t="shared" si="551"/>
        <v>imbran husain44194DAY</v>
      </c>
      <c r="AK1990" s="5" t="str">
        <f t="shared" si="552"/>
        <v>imbran husainBMJ</v>
      </c>
      <c r="AL1990" s="5" t="str">
        <f t="shared" si="554"/>
        <v>7UTARA</v>
      </c>
      <c r="AM1990" s="5" t="str">
        <f t="shared" si="555"/>
        <v>7 &gt;UTARA10 RODA</v>
      </c>
      <c r="AN1990" s="5" t="str">
        <f t="shared" si="556"/>
        <v>imbran husainBMJ7 &gt;UTARA10 RODA</v>
      </c>
      <c r="AO1990" s="5" t="str">
        <f t="shared" si="557"/>
        <v>imbran husain7 &gt;UTARA10 RODA</v>
      </c>
      <c r="AP1990" s="5" t="str">
        <f t="shared" si="558"/>
        <v>44194DAY</v>
      </c>
    </row>
    <row r="1991" spans="1:42" x14ac:dyDescent="0.3">
      <c r="A1991" s="33">
        <v>1</v>
      </c>
      <c r="B1991" s="33"/>
      <c r="C1991" s="70">
        <v>44194</v>
      </c>
      <c r="D1991" s="71" t="s">
        <v>19</v>
      </c>
      <c r="E1991" s="70">
        <v>44194</v>
      </c>
      <c r="F1991" s="71">
        <v>5158380</v>
      </c>
      <c r="G1991" s="33" t="s">
        <v>20</v>
      </c>
      <c r="H1991" s="33" t="s">
        <v>50</v>
      </c>
      <c r="I1991" s="33" t="s">
        <v>22</v>
      </c>
      <c r="J1991" s="33" t="s">
        <v>52</v>
      </c>
      <c r="K1991" s="63" t="s">
        <v>78</v>
      </c>
      <c r="L1991" s="32" t="str">
        <f t="shared" si="559"/>
        <v>FM260JD</v>
      </c>
      <c r="M1991" s="32" t="str">
        <f t="shared" si="560"/>
        <v>BMJ</v>
      </c>
      <c r="N1991" s="32" t="str">
        <f t="shared" si="561"/>
        <v>10 RODA</v>
      </c>
      <c r="O1991" s="146">
        <v>0.3810763888888889</v>
      </c>
      <c r="P1991" s="65">
        <v>0.3810763888888889</v>
      </c>
      <c r="Q1991" s="65"/>
      <c r="R1991" s="66">
        <v>1</v>
      </c>
      <c r="S1991" s="66">
        <v>41060</v>
      </c>
      <c r="T1991" s="66">
        <v>14620</v>
      </c>
      <c r="U1991" s="67">
        <f t="shared" si="553"/>
        <v>26.44</v>
      </c>
      <c r="V1991" s="66">
        <f t="shared" si="544"/>
        <v>515421.36</v>
      </c>
      <c r="W1991" s="66" t="str">
        <f t="shared" si="545"/>
        <v>1 &gt; 4</v>
      </c>
      <c r="X1991" s="66">
        <f>A1991+SUMIFS(Presensi!F:F,Presensi!E:E,'Entry Data'!AP1991)</f>
        <v>1</v>
      </c>
      <c r="Y1991" s="66">
        <f>IFERROR(INDEX('Retasi Pricing'!F:F,MATCH('Entry Data'!AM1991,'Retasi Pricing'!E:E,0))*X1991,"")</f>
        <v>25000</v>
      </c>
      <c r="Z1991" s="62" t="s">
        <v>26</v>
      </c>
      <c r="AA1991" s="62" t="s">
        <v>27</v>
      </c>
      <c r="AB1991" s="32"/>
      <c r="AC1991" s="32" t="s">
        <v>377</v>
      </c>
      <c r="AD1991" s="32" t="str">
        <f t="shared" si="546"/>
        <v/>
      </c>
      <c r="AF1991" s="5" t="str">
        <f t="shared" si="547"/>
        <v>Nurzaenal Abidin44194</v>
      </c>
      <c r="AG1991" s="5" t="str">
        <f t="shared" si="548"/>
        <v>BMJ 06944194UTARADAY</v>
      </c>
      <c r="AH1991" s="5" t="str">
        <f t="shared" si="549"/>
        <v>Nurzaenal Abidin44194UTARADAY</v>
      </c>
      <c r="AI1991" s="5" t="str">
        <f t="shared" si="550"/>
        <v>BMJ 06944194DAY</v>
      </c>
      <c r="AJ1991" s="5" t="str">
        <f t="shared" si="551"/>
        <v>Nurzaenal Abidin44194DAY</v>
      </c>
      <c r="AK1991" s="5" t="str">
        <f t="shared" si="552"/>
        <v>Nurzaenal AbidinBMJ</v>
      </c>
      <c r="AL1991" s="5" t="str">
        <f t="shared" si="554"/>
        <v>1UTARA</v>
      </c>
      <c r="AM1991" s="5" t="str">
        <f t="shared" si="555"/>
        <v>1 &gt; 4UTARA10 RODA</v>
      </c>
      <c r="AN1991" s="5" t="str">
        <f t="shared" si="556"/>
        <v>Nurzaenal AbidinBMJ1 &gt; 4UTARA10 RODA</v>
      </c>
      <c r="AO1991" s="5" t="str">
        <f t="shared" si="557"/>
        <v>Nurzaenal Abidin1 &gt; 4UTARA10 RODA</v>
      </c>
      <c r="AP1991" s="5" t="str">
        <f t="shared" si="558"/>
        <v>44194DAY</v>
      </c>
    </row>
    <row r="1992" spans="1:42" x14ac:dyDescent="0.3">
      <c r="A1992" s="33">
        <v>1</v>
      </c>
      <c r="B1992" s="33"/>
      <c r="C1992" s="70">
        <v>44194</v>
      </c>
      <c r="D1992" s="71" t="s">
        <v>19</v>
      </c>
      <c r="E1992" s="70">
        <v>44194</v>
      </c>
      <c r="F1992" s="71">
        <v>5158464</v>
      </c>
      <c r="G1992" s="33" t="s">
        <v>20</v>
      </c>
      <c r="H1992" s="33" t="s">
        <v>21</v>
      </c>
      <c r="I1992" s="33" t="s">
        <v>22</v>
      </c>
      <c r="J1992" s="33" t="s">
        <v>23</v>
      </c>
      <c r="K1992" s="63" t="s">
        <v>78</v>
      </c>
      <c r="L1992" s="32" t="str">
        <f t="shared" si="559"/>
        <v>FM260JD</v>
      </c>
      <c r="M1992" s="32" t="str">
        <f t="shared" si="560"/>
        <v>BMJ</v>
      </c>
      <c r="N1992" s="32" t="str">
        <f t="shared" si="561"/>
        <v>10 RODA</v>
      </c>
      <c r="O1992" s="146">
        <v>0.4485763888888889</v>
      </c>
      <c r="P1992" s="65">
        <v>0.4485763888888889</v>
      </c>
      <c r="Q1992" s="65"/>
      <c r="R1992" s="66">
        <v>2</v>
      </c>
      <c r="S1992" s="66">
        <v>40640</v>
      </c>
      <c r="T1992" s="66">
        <v>14620</v>
      </c>
      <c r="U1992" s="67">
        <f t="shared" si="553"/>
        <v>26.02</v>
      </c>
      <c r="V1992" s="66">
        <f t="shared" si="544"/>
        <v>507233.87999999995</v>
      </c>
      <c r="W1992" s="66" t="str">
        <f t="shared" si="545"/>
        <v>1 &gt; 4</v>
      </c>
      <c r="X1992" s="66">
        <f>A1992+SUMIFS(Presensi!F:F,Presensi!E:E,'Entry Data'!AP1992)</f>
        <v>1</v>
      </c>
      <c r="Y1992" s="66">
        <f>IFERROR(INDEX('Retasi Pricing'!F:F,MATCH('Entry Data'!AM1992,'Retasi Pricing'!E:E,0))*X1992,"")</f>
        <v>25000</v>
      </c>
      <c r="Z1992" s="62" t="s">
        <v>26</v>
      </c>
      <c r="AA1992" s="62" t="s">
        <v>27</v>
      </c>
      <c r="AB1992" s="32"/>
      <c r="AC1992" s="32" t="s">
        <v>377</v>
      </c>
      <c r="AD1992" s="32" t="str">
        <f t="shared" si="546"/>
        <v/>
      </c>
      <c r="AF1992" s="5" t="str">
        <f t="shared" si="547"/>
        <v>Nurzaenal Abidin44194</v>
      </c>
      <c r="AG1992" s="5" t="str">
        <f t="shared" si="548"/>
        <v>BMJ 06944194UTARADAY</v>
      </c>
      <c r="AH1992" s="5" t="str">
        <f t="shared" si="549"/>
        <v>Nurzaenal Abidin44194UTARADAY</v>
      </c>
      <c r="AI1992" s="5" t="str">
        <f t="shared" si="550"/>
        <v>BMJ 06944194DAY</v>
      </c>
      <c r="AJ1992" s="5" t="str">
        <f t="shared" si="551"/>
        <v>Nurzaenal Abidin44194DAY</v>
      </c>
      <c r="AK1992" s="5" t="str">
        <f t="shared" si="552"/>
        <v>Nurzaenal AbidinBMJ</v>
      </c>
      <c r="AL1992" s="5" t="str">
        <f t="shared" si="554"/>
        <v>2UTARA</v>
      </c>
      <c r="AM1992" s="5" t="str">
        <f t="shared" si="555"/>
        <v>1 &gt; 4UTARA10 RODA</v>
      </c>
      <c r="AN1992" s="5" t="str">
        <f t="shared" si="556"/>
        <v>Nurzaenal AbidinBMJ1 &gt; 4UTARA10 RODA</v>
      </c>
      <c r="AO1992" s="5" t="str">
        <f t="shared" si="557"/>
        <v>Nurzaenal Abidin1 &gt; 4UTARA10 RODA</v>
      </c>
      <c r="AP1992" s="5" t="str">
        <f t="shared" si="558"/>
        <v>44194DAY</v>
      </c>
    </row>
    <row r="1993" spans="1:42" x14ac:dyDescent="0.3">
      <c r="A1993" s="33">
        <v>1</v>
      </c>
      <c r="B1993" s="33"/>
      <c r="C1993" s="70">
        <v>44194</v>
      </c>
      <c r="D1993" s="71" t="s">
        <v>19</v>
      </c>
      <c r="E1993" s="70">
        <v>44194</v>
      </c>
      <c r="F1993" s="71">
        <v>5158540</v>
      </c>
      <c r="G1993" s="33" t="s">
        <v>20</v>
      </c>
      <c r="H1993" s="33" t="s">
        <v>50</v>
      </c>
      <c r="I1993" s="33" t="s">
        <v>22</v>
      </c>
      <c r="J1993" s="33" t="s">
        <v>52</v>
      </c>
      <c r="K1993" s="63" t="s">
        <v>78</v>
      </c>
      <c r="L1993" s="32" t="str">
        <f t="shared" si="559"/>
        <v>FM260JD</v>
      </c>
      <c r="M1993" s="32" t="str">
        <f t="shared" si="560"/>
        <v>BMJ</v>
      </c>
      <c r="N1993" s="32" t="str">
        <f t="shared" si="561"/>
        <v>10 RODA</v>
      </c>
      <c r="O1993" s="146">
        <v>0.50952546296296297</v>
      </c>
      <c r="P1993" s="65">
        <v>0.50952546296296297</v>
      </c>
      <c r="Q1993" s="65"/>
      <c r="R1993" s="66">
        <v>3</v>
      </c>
      <c r="S1993" s="66">
        <v>40560</v>
      </c>
      <c r="T1993" s="66">
        <v>14620</v>
      </c>
      <c r="U1993" s="67">
        <f t="shared" si="553"/>
        <v>25.94</v>
      </c>
      <c r="V1993" s="66">
        <f t="shared" si="544"/>
        <v>505674.36</v>
      </c>
      <c r="W1993" s="66" t="str">
        <f t="shared" si="545"/>
        <v>1 &gt; 4</v>
      </c>
      <c r="X1993" s="66">
        <f>A1993+SUMIFS(Presensi!F:F,Presensi!E:E,'Entry Data'!AP1993)</f>
        <v>1</v>
      </c>
      <c r="Y1993" s="66">
        <f>IFERROR(INDEX('Retasi Pricing'!F:F,MATCH('Entry Data'!AM1993,'Retasi Pricing'!E:E,0))*X1993,"")</f>
        <v>25000</v>
      </c>
      <c r="Z1993" s="62" t="s">
        <v>26</v>
      </c>
      <c r="AA1993" s="62" t="s">
        <v>27</v>
      </c>
      <c r="AB1993" s="32"/>
      <c r="AC1993" s="32" t="s">
        <v>377</v>
      </c>
      <c r="AD1993" s="32" t="str">
        <f t="shared" si="546"/>
        <v/>
      </c>
      <c r="AF1993" s="5" t="str">
        <f t="shared" si="547"/>
        <v>Nurzaenal Abidin44194</v>
      </c>
      <c r="AG1993" s="5" t="str">
        <f t="shared" si="548"/>
        <v>BMJ 06944194UTARADAY</v>
      </c>
      <c r="AH1993" s="5" t="str">
        <f t="shared" si="549"/>
        <v>Nurzaenal Abidin44194UTARADAY</v>
      </c>
      <c r="AI1993" s="5" t="str">
        <f t="shared" si="550"/>
        <v>BMJ 06944194DAY</v>
      </c>
      <c r="AJ1993" s="5" t="str">
        <f t="shared" si="551"/>
        <v>Nurzaenal Abidin44194DAY</v>
      </c>
      <c r="AK1993" s="5" t="str">
        <f t="shared" si="552"/>
        <v>Nurzaenal AbidinBMJ</v>
      </c>
      <c r="AL1993" s="5" t="str">
        <f t="shared" si="554"/>
        <v>3UTARA</v>
      </c>
      <c r="AM1993" s="5" t="str">
        <f t="shared" si="555"/>
        <v>1 &gt; 4UTARA10 RODA</v>
      </c>
      <c r="AN1993" s="5" t="str">
        <f t="shared" si="556"/>
        <v>Nurzaenal AbidinBMJ1 &gt; 4UTARA10 RODA</v>
      </c>
      <c r="AO1993" s="5" t="str">
        <f t="shared" si="557"/>
        <v>Nurzaenal Abidin1 &gt; 4UTARA10 RODA</v>
      </c>
      <c r="AP1993" s="5" t="str">
        <f t="shared" si="558"/>
        <v>44194DAY</v>
      </c>
    </row>
    <row r="1994" spans="1:42" x14ac:dyDescent="0.3">
      <c r="A1994" s="33">
        <v>1</v>
      </c>
      <c r="B1994" s="33"/>
      <c r="C1994" s="70">
        <v>44194</v>
      </c>
      <c r="D1994" s="71" t="s">
        <v>19</v>
      </c>
      <c r="E1994" s="70">
        <v>44194</v>
      </c>
      <c r="F1994" s="71">
        <v>5158610</v>
      </c>
      <c r="G1994" s="33" t="s">
        <v>20</v>
      </c>
      <c r="H1994" s="33" t="s">
        <v>50</v>
      </c>
      <c r="I1994" s="33" t="s">
        <v>22</v>
      </c>
      <c r="J1994" s="33" t="s">
        <v>52</v>
      </c>
      <c r="K1994" s="63" t="s">
        <v>78</v>
      </c>
      <c r="L1994" s="32" t="str">
        <f t="shared" si="559"/>
        <v>FM260JD</v>
      </c>
      <c r="M1994" s="32" t="str">
        <f t="shared" si="560"/>
        <v>BMJ</v>
      </c>
      <c r="N1994" s="32" t="str">
        <f t="shared" si="561"/>
        <v>10 RODA</v>
      </c>
      <c r="O1994" s="146">
        <v>0.56957175925925929</v>
      </c>
      <c r="P1994" s="65">
        <v>0.56957175925925929</v>
      </c>
      <c r="Q1994" s="65"/>
      <c r="R1994" s="66">
        <v>4</v>
      </c>
      <c r="S1994" s="66">
        <v>39840</v>
      </c>
      <c r="T1994" s="66">
        <v>14620</v>
      </c>
      <c r="U1994" s="67">
        <f t="shared" si="553"/>
        <v>25.22</v>
      </c>
      <c r="V1994" s="66">
        <f t="shared" ref="V1994:V2057" si="562">IFERROR(VLOOKUP(L1994,harga,2,FALSE),"")*U1994*IFERROR(VLOOKUP(G1994,jarak,2,FALSE),"")</f>
        <v>491638.68</v>
      </c>
      <c r="W1994" s="66" t="str">
        <f t="shared" ref="W1994:W2057" si="563">IFERROR(VLOOKUP(AL1994,Code,2,FALSE),"")</f>
        <v>1 &gt; 4</v>
      </c>
      <c r="X1994" s="66">
        <f>A1994+SUMIFS(Presensi!F:F,Presensi!E:E,'Entry Data'!AP1994)</f>
        <v>1</v>
      </c>
      <c r="Y1994" s="66">
        <f>IFERROR(INDEX('Retasi Pricing'!F:F,MATCH('Entry Data'!AM1994,'Retasi Pricing'!E:E,0))*X1994,"")</f>
        <v>25000</v>
      </c>
      <c r="Z1994" s="62" t="s">
        <v>26</v>
      </c>
      <c r="AA1994" s="62" t="s">
        <v>27</v>
      </c>
      <c r="AB1994" s="32"/>
      <c r="AC1994" s="32" t="s">
        <v>377</v>
      </c>
      <c r="AD1994" s="32" t="str">
        <f t="shared" ref="AD1994:AD2057" si="564">IFERROR(VLOOKUP(AC1994,driver,13,FALSE),"")</f>
        <v/>
      </c>
      <c r="AF1994" s="5" t="str">
        <f t="shared" ref="AF1994:AF2057" si="565">AC1994&amp;C1994</f>
        <v>Nurzaenal Abidin44194</v>
      </c>
      <c r="AG1994" s="5" t="str">
        <f t="shared" ref="AG1994:AG2057" si="566">K1994&amp;C1994&amp;G1994&amp;D1994</f>
        <v>BMJ 06944194UTARADAY</v>
      </c>
      <c r="AH1994" s="5" t="str">
        <f t="shared" ref="AH1994:AH2057" si="567">AC1994&amp;C1994&amp;G1994&amp;D1994</f>
        <v>Nurzaenal Abidin44194UTARADAY</v>
      </c>
      <c r="AI1994" s="5" t="str">
        <f t="shared" ref="AI1994:AI2057" si="568">K1994&amp;C1994&amp;D1994</f>
        <v>BMJ 06944194DAY</v>
      </c>
      <c r="AJ1994" s="5" t="str">
        <f t="shared" ref="AJ1994:AJ2057" si="569">AC1994&amp;C1994&amp;D1994</f>
        <v>Nurzaenal Abidin44194DAY</v>
      </c>
      <c r="AK1994" s="5" t="str">
        <f t="shared" ref="AK1994:AK2057" si="570">AC1994&amp;M1994</f>
        <v>Nurzaenal AbidinBMJ</v>
      </c>
      <c r="AL1994" s="5" t="str">
        <f t="shared" si="554"/>
        <v>4UTARA</v>
      </c>
      <c r="AM1994" s="5" t="str">
        <f t="shared" si="555"/>
        <v>1 &gt; 4UTARA10 RODA</v>
      </c>
      <c r="AN1994" s="5" t="str">
        <f t="shared" si="556"/>
        <v>Nurzaenal AbidinBMJ1 &gt; 4UTARA10 RODA</v>
      </c>
      <c r="AO1994" s="5" t="str">
        <f t="shared" si="557"/>
        <v>Nurzaenal Abidin1 &gt; 4UTARA10 RODA</v>
      </c>
      <c r="AP1994" s="5" t="str">
        <f t="shared" si="558"/>
        <v>44194DAY</v>
      </c>
    </row>
    <row r="1995" spans="1:42" x14ac:dyDescent="0.3">
      <c r="A1995" s="33">
        <v>1</v>
      </c>
      <c r="B1995" s="33"/>
      <c r="C1995" s="70">
        <v>44194</v>
      </c>
      <c r="D1995" s="71" t="s">
        <v>19</v>
      </c>
      <c r="E1995" s="70">
        <v>44194</v>
      </c>
      <c r="F1995" s="71">
        <v>5158707</v>
      </c>
      <c r="G1995" s="33" t="s">
        <v>20</v>
      </c>
      <c r="H1995" s="33" t="s">
        <v>21</v>
      </c>
      <c r="I1995" s="33" t="s">
        <v>22</v>
      </c>
      <c r="J1995" s="33" t="s">
        <v>23</v>
      </c>
      <c r="K1995" s="63" t="s">
        <v>78</v>
      </c>
      <c r="L1995" s="32" t="str">
        <f t="shared" si="559"/>
        <v>FM260JD</v>
      </c>
      <c r="M1995" s="32" t="str">
        <f t="shared" si="560"/>
        <v>BMJ</v>
      </c>
      <c r="N1995" s="32" t="str">
        <f t="shared" si="561"/>
        <v>10 RODA</v>
      </c>
      <c r="O1995" s="146">
        <v>0.64413194444444444</v>
      </c>
      <c r="P1995" s="65">
        <v>0.64413194444444444</v>
      </c>
      <c r="Q1995" s="65"/>
      <c r="R1995" s="66">
        <v>5</v>
      </c>
      <c r="S1995" s="66">
        <v>39660</v>
      </c>
      <c r="T1995" s="66">
        <v>14620</v>
      </c>
      <c r="U1995" s="67">
        <f t="shared" ref="U1995:U2058" si="571">(S1995-T1995)/1000</f>
        <v>25.04</v>
      </c>
      <c r="V1995" s="66">
        <f t="shared" si="562"/>
        <v>488129.76</v>
      </c>
      <c r="W1995" s="66" t="str">
        <f t="shared" si="563"/>
        <v>&gt; 5</v>
      </c>
      <c r="X1995" s="66">
        <f>A1995+SUMIFS(Presensi!F:F,Presensi!E:E,'Entry Data'!AP1995)</f>
        <v>1</v>
      </c>
      <c r="Y1995" s="66">
        <f>IFERROR(INDEX('Retasi Pricing'!F:F,MATCH('Entry Data'!AM1995,'Retasi Pricing'!E:E,0))*X1995,"")</f>
        <v>27650</v>
      </c>
      <c r="Z1995" s="62" t="s">
        <v>26</v>
      </c>
      <c r="AA1995" s="62" t="s">
        <v>27</v>
      </c>
      <c r="AB1995" s="32"/>
      <c r="AC1995" s="32" t="s">
        <v>377</v>
      </c>
      <c r="AD1995" s="32" t="str">
        <f t="shared" si="564"/>
        <v/>
      </c>
      <c r="AF1995" s="5" t="str">
        <f t="shared" si="565"/>
        <v>Nurzaenal Abidin44194</v>
      </c>
      <c r="AG1995" s="5" t="str">
        <f t="shared" si="566"/>
        <v>BMJ 06944194UTARADAY</v>
      </c>
      <c r="AH1995" s="5" t="str">
        <f t="shared" si="567"/>
        <v>Nurzaenal Abidin44194UTARADAY</v>
      </c>
      <c r="AI1995" s="5" t="str">
        <f t="shared" si="568"/>
        <v>BMJ 06944194DAY</v>
      </c>
      <c r="AJ1995" s="5" t="str">
        <f t="shared" si="569"/>
        <v>Nurzaenal Abidin44194DAY</v>
      </c>
      <c r="AK1995" s="5" t="str">
        <f t="shared" si="570"/>
        <v>Nurzaenal AbidinBMJ</v>
      </c>
      <c r="AL1995" s="5" t="str">
        <f t="shared" ref="AL1995:AL2058" si="572">Q1995&amp;R1995&amp;G1995</f>
        <v>5UTARA</v>
      </c>
      <c r="AM1995" s="5" t="str">
        <f t="shared" ref="AM1995:AM2058" si="573">W1995&amp;G1995&amp;N1995</f>
        <v>&gt; 5UTARA10 RODA</v>
      </c>
      <c r="AN1995" s="5" t="str">
        <f t="shared" ref="AN1995:AN2058" si="574">AC1995&amp;M1995&amp;W1995&amp;G1995&amp;N1995</f>
        <v>Nurzaenal AbidinBMJ&gt; 5UTARA10 RODA</v>
      </c>
      <c r="AO1995" s="5" t="str">
        <f t="shared" ref="AO1995:AO2058" si="575">AC1995&amp;W1995&amp;G1995&amp;N1995</f>
        <v>Nurzaenal Abidin&gt; 5UTARA10 RODA</v>
      </c>
      <c r="AP1995" s="5" t="str">
        <f t="shared" ref="AP1995:AP2058" si="576">C1995&amp;D1995</f>
        <v>44194DAY</v>
      </c>
    </row>
    <row r="1996" spans="1:42" x14ac:dyDescent="0.3">
      <c r="A1996" s="33">
        <v>1</v>
      </c>
      <c r="B1996" s="33"/>
      <c r="C1996" s="70">
        <v>44194</v>
      </c>
      <c r="D1996" s="71" t="s">
        <v>19</v>
      </c>
      <c r="E1996" s="70">
        <v>44194</v>
      </c>
      <c r="F1996" s="71">
        <v>5158807</v>
      </c>
      <c r="G1996" s="33" t="s">
        <v>20</v>
      </c>
      <c r="H1996" s="33" t="s">
        <v>21</v>
      </c>
      <c r="I1996" s="33" t="s">
        <v>22</v>
      </c>
      <c r="J1996" s="33" t="s">
        <v>23</v>
      </c>
      <c r="K1996" s="63" t="s">
        <v>78</v>
      </c>
      <c r="L1996" s="32" t="str">
        <f t="shared" si="559"/>
        <v>FM260JD</v>
      </c>
      <c r="M1996" s="32" t="str">
        <f t="shared" si="560"/>
        <v>BMJ</v>
      </c>
      <c r="N1996" s="32" t="str">
        <f t="shared" si="561"/>
        <v>10 RODA</v>
      </c>
      <c r="O1996" s="146">
        <v>0.72182870370370367</v>
      </c>
      <c r="P1996" s="65">
        <v>0.72182870370370367</v>
      </c>
      <c r="Q1996" s="65"/>
      <c r="R1996" s="66">
        <v>6</v>
      </c>
      <c r="S1996" s="66">
        <v>40420</v>
      </c>
      <c r="T1996" s="66">
        <v>14620</v>
      </c>
      <c r="U1996" s="67">
        <f t="shared" si="571"/>
        <v>25.8</v>
      </c>
      <c r="V1996" s="66">
        <f t="shared" si="562"/>
        <v>502945.20000000007</v>
      </c>
      <c r="W1996" s="66" t="str">
        <f t="shared" si="563"/>
        <v>&gt; 6</v>
      </c>
      <c r="X1996" s="66">
        <f>A1996+SUMIFS(Presensi!F:F,Presensi!E:E,'Entry Data'!AP1996)</f>
        <v>1</v>
      </c>
      <c r="Y1996" s="66">
        <f>IFERROR(INDEX('Retasi Pricing'!F:F,MATCH('Entry Data'!AM1996,'Retasi Pricing'!E:E,0))*X1996,"")</f>
        <v>30800</v>
      </c>
      <c r="Z1996" s="62" t="s">
        <v>26</v>
      </c>
      <c r="AA1996" s="62" t="s">
        <v>27</v>
      </c>
      <c r="AB1996" s="32"/>
      <c r="AC1996" s="32" t="s">
        <v>377</v>
      </c>
      <c r="AD1996" s="32" t="str">
        <f t="shared" si="564"/>
        <v/>
      </c>
      <c r="AF1996" s="5" t="str">
        <f t="shared" si="565"/>
        <v>Nurzaenal Abidin44194</v>
      </c>
      <c r="AG1996" s="5" t="str">
        <f t="shared" si="566"/>
        <v>BMJ 06944194UTARADAY</v>
      </c>
      <c r="AH1996" s="5" t="str">
        <f t="shared" si="567"/>
        <v>Nurzaenal Abidin44194UTARADAY</v>
      </c>
      <c r="AI1996" s="5" t="str">
        <f t="shared" si="568"/>
        <v>BMJ 06944194DAY</v>
      </c>
      <c r="AJ1996" s="5" t="str">
        <f t="shared" si="569"/>
        <v>Nurzaenal Abidin44194DAY</v>
      </c>
      <c r="AK1996" s="5" t="str">
        <f t="shared" si="570"/>
        <v>Nurzaenal AbidinBMJ</v>
      </c>
      <c r="AL1996" s="5" t="str">
        <f t="shared" si="572"/>
        <v>6UTARA</v>
      </c>
      <c r="AM1996" s="5" t="str">
        <f t="shared" si="573"/>
        <v>&gt; 6UTARA10 RODA</v>
      </c>
      <c r="AN1996" s="5" t="str">
        <f t="shared" si="574"/>
        <v>Nurzaenal AbidinBMJ&gt; 6UTARA10 RODA</v>
      </c>
      <c r="AO1996" s="5" t="str">
        <f t="shared" si="575"/>
        <v>Nurzaenal Abidin&gt; 6UTARA10 RODA</v>
      </c>
      <c r="AP1996" s="5" t="str">
        <f t="shared" si="576"/>
        <v>44194DAY</v>
      </c>
    </row>
    <row r="1997" spans="1:42" x14ac:dyDescent="0.3">
      <c r="A1997" s="33">
        <v>1</v>
      </c>
      <c r="B1997" s="33"/>
      <c r="C1997" s="70">
        <v>44194</v>
      </c>
      <c r="D1997" s="71" t="s">
        <v>19</v>
      </c>
      <c r="E1997" s="70">
        <v>44194</v>
      </c>
      <c r="F1997" s="71">
        <v>5158426</v>
      </c>
      <c r="G1997" s="33" t="s">
        <v>20</v>
      </c>
      <c r="H1997" s="33" t="s">
        <v>21</v>
      </c>
      <c r="I1997" s="33" t="s">
        <v>45</v>
      </c>
      <c r="J1997" s="33" t="s">
        <v>46</v>
      </c>
      <c r="K1997" s="63" t="s">
        <v>79</v>
      </c>
      <c r="L1997" s="32" t="str">
        <f t="shared" si="559"/>
        <v>AXOR4843</v>
      </c>
      <c r="M1997" s="32" t="str">
        <f t="shared" si="560"/>
        <v>BMJ</v>
      </c>
      <c r="N1997" s="32" t="str">
        <f t="shared" si="561"/>
        <v>12 RODA</v>
      </c>
      <c r="O1997" s="146">
        <v>0.41380787037037042</v>
      </c>
      <c r="P1997" s="65">
        <v>0.41380787037037042</v>
      </c>
      <c r="Q1997" s="65"/>
      <c r="R1997" s="66">
        <v>1</v>
      </c>
      <c r="S1997" s="66">
        <v>49680</v>
      </c>
      <c r="T1997" s="66">
        <v>19960</v>
      </c>
      <c r="U1997" s="67">
        <f t="shared" si="571"/>
        <v>29.72</v>
      </c>
      <c r="V1997" s="66">
        <f t="shared" si="562"/>
        <v>602632.43999999994</v>
      </c>
      <c r="W1997" s="66" t="str">
        <f t="shared" si="563"/>
        <v>1 &gt; 4</v>
      </c>
      <c r="X1997" s="66">
        <f>A1997+SUMIFS(Presensi!F:F,Presensi!E:E,'Entry Data'!AP1997)</f>
        <v>1</v>
      </c>
      <c r="Y1997" s="66">
        <f>IFERROR(INDEX('Retasi Pricing'!F:F,MATCH('Entry Data'!AM1997,'Retasi Pricing'!E:E,0))*X1997,"")</f>
        <v>27500</v>
      </c>
      <c r="Z1997" s="62" t="s">
        <v>26</v>
      </c>
      <c r="AA1997" s="62" t="s">
        <v>27</v>
      </c>
      <c r="AB1997" s="32"/>
      <c r="AC1997" s="32" t="s">
        <v>203</v>
      </c>
      <c r="AD1997" s="32" t="str">
        <f t="shared" si="564"/>
        <v/>
      </c>
      <c r="AF1997" s="5" t="str">
        <f t="shared" si="565"/>
        <v>saipul bahri44194</v>
      </c>
      <c r="AG1997" s="5" t="str">
        <f t="shared" si="566"/>
        <v>BMJ 07044194UTARADAY</v>
      </c>
      <c r="AH1997" s="5" t="str">
        <f t="shared" si="567"/>
        <v>saipul bahri44194UTARADAY</v>
      </c>
      <c r="AI1997" s="5" t="str">
        <f t="shared" si="568"/>
        <v>BMJ 07044194DAY</v>
      </c>
      <c r="AJ1997" s="5" t="str">
        <f t="shared" si="569"/>
        <v>saipul bahri44194DAY</v>
      </c>
      <c r="AK1997" s="5" t="str">
        <f t="shared" si="570"/>
        <v>saipul bahriBMJ</v>
      </c>
      <c r="AL1997" s="5" t="str">
        <f t="shared" si="572"/>
        <v>1UTARA</v>
      </c>
      <c r="AM1997" s="5" t="str">
        <f t="shared" si="573"/>
        <v>1 &gt; 4UTARA12 RODA</v>
      </c>
      <c r="AN1997" s="5" t="str">
        <f t="shared" si="574"/>
        <v>saipul bahriBMJ1 &gt; 4UTARA12 RODA</v>
      </c>
      <c r="AO1997" s="5" t="str">
        <f t="shared" si="575"/>
        <v>saipul bahri1 &gt; 4UTARA12 RODA</v>
      </c>
      <c r="AP1997" s="5" t="str">
        <f t="shared" si="576"/>
        <v>44194DAY</v>
      </c>
    </row>
    <row r="1998" spans="1:42" x14ac:dyDescent="0.3">
      <c r="A1998" s="33">
        <v>1</v>
      </c>
      <c r="B1998" s="33"/>
      <c r="C1998" s="70">
        <v>44194</v>
      </c>
      <c r="D1998" s="71" t="s">
        <v>19</v>
      </c>
      <c r="E1998" s="70">
        <v>44194</v>
      </c>
      <c r="F1998" s="71">
        <v>5158574</v>
      </c>
      <c r="G1998" s="33" t="s">
        <v>20</v>
      </c>
      <c r="H1998" s="33" t="s">
        <v>21</v>
      </c>
      <c r="I1998" s="33" t="s">
        <v>45</v>
      </c>
      <c r="J1998" s="33" t="s">
        <v>46</v>
      </c>
      <c r="K1998" s="63" t="s">
        <v>79</v>
      </c>
      <c r="L1998" s="32" t="str">
        <f t="shared" si="559"/>
        <v>AXOR4843</v>
      </c>
      <c r="M1998" s="32" t="str">
        <f t="shared" si="560"/>
        <v>BMJ</v>
      </c>
      <c r="N1998" s="32" t="str">
        <f t="shared" si="561"/>
        <v>12 RODA</v>
      </c>
      <c r="O1998" s="146">
        <v>0.53836805555555556</v>
      </c>
      <c r="P1998" s="65">
        <v>0.53836805555555556</v>
      </c>
      <c r="Q1998" s="65"/>
      <c r="R1998" s="66">
        <v>2</v>
      </c>
      <c r="S1998" s="66">
        <v>49860</v>
      </c>
      <c r="T1998" s="66">
        <v>19960</v>
      </c>
      <c r="U1998" s="67">
        <f t="shared" si="571"/>
        <v>29.9</v>
      </c>
      <c r="V1998" s="66">
        <f t="shared" si="562"/>
        <v>606282.29999999993</v>
      </c>
      <c r="W1998" s="66" t="str">
        <f t="shared" si="563"/>
        <v>1 &gt; 4</v>
      </c>
      <c r="X1998" s="66">
        <f>A1998+SUMIFS(Presensi!F:F,Presensi!E:E,'Entry Data'!AP1998)</f>
        <v>1</v>
      </c>
      <c r="Y1998" s="66">
        <f>IFERROR(INDEX('Retasi Pricing'!F:F,MATCH('Entry Data'!AM1998,'Retasi Pricing'!E:E,0))*X1998,"")</f>
        <v>27500</v>
      </c>
      <c r="Z1998" s="62" t="s">
        <v>26</v>
      </c>
      <c r="AA1998" s="62" t="s">
        <v>27</v>
      </c>
      <c r="AB1998" s="32"/>
      <c r="AC1998" s="32" t="s">
        <v>203</v>
      </c>
      <c r="AD1998" s="32" t="str">
        <f t="shared" si="564"/>
        <v/>
      </c>
      <c r="AF1998" s="5" t="str">
        <f t="shared" si="565"/>
        <v>saipul bahri44194</v>
      </c>
      <c r="AG1998" s="5" t="str">
        <f t="shared" si="566"/>
        <v>BMJ 07044194UTARADAY</v>
      </c>
      <c r="AH1998" s="5" t="str">
        <f t="shared" si="567"/>
        <v>saipul bahri44194UTARADAY</v>
      </c>
      <c r="AI1998" s="5" t="str">
        <f t="shared" si="568"/>
        <v>BMJ 07044194DAY</v>
      </c>
      <c r="AJ1998" s="5" t="str">
        <f t="shared" si="569"/>
        <v>saipul bahri44194DAY</v>
      </c>
      <c r="AK1998" s="5" t="str">
        <f t="shared" si="570"/>
        <v>saipul bahriBMJ</v>
      </c>
      <c r="AL1998" s="5" t="str">
        <f t="shared" si="572"/>
        <v>2UTARA</v>
      </c>
      <c r="AM1998" s="5" t="str">
        <f t="shared" si="573"/>
        <v>1 &gt; 4UTARA12 RODA</v>
      </c>
      <c r="AN1998" s="5" t="str">
        <f t="shared" si="574"/>
        <v>saipul bahriBMJ1 &gt; 4UTARA12 RODA</v>
      </c>
      <c r="AO1998" s="5" t="str">
        <f t="shared" si="575"/>
        <v>saipul bahri1 &gt; 4UTARA12 RODA</v>
      </c>
      <c r="AP1998" s="5" t="str">
        <f t="shared" si="576"/>
        <v>44194DAY</v>
      </c>
    </row>
    <row r="1999" spans="1:42" x14ac:dyDescent="0.3">
      <c r="A1999" s="33">
        <v>1</v>
      </c>
      <c r="B1999" s="33"/>
      <c r="C1999" s="70">
        <v>44194</v>
      </c>
      <c r="D1999" s="71" t="s">
        <v>19</v>
      </c>
      <c r="E1999" s="70">
        <v>44194</v>
      </c>
      <c r="F1999" s="71">
        <v>5158652</v>
      </c>
      <c r="G1999" s="33" t="s">
        <v>20</v>
      </c>
      <c r="H1999" s="33" t="s">
        <v>21</v>
      </c>
      <c r="I1999" s="33" t="s">
        <v>45</v>
      </c>
      <c r="J1999" s="33" t="s">
        <v>46</v>
      </c>
      <c r="K1999" s="63" t="s">
        <v>79</v>
      </c>
      <c r="L1999" s="32" t="str">
        <f t="shared" si="559"/>
        <v>AXOR4843</v>
      </c>
      <c r="M1999" s="32" t="str">
        <f t="shared" si="560"/>
        <v>BMJ</v>
      </c>
      <c r="N1999" s="32" t="str">
        <f t="shared" si="561"/>
        <v>12 RODA</v>
      </c>
      <c r="O1999" s="146">
        <v>0.60543981481481479</v>
      </c>
      <c r="P1999" s="65">
        <v>0.60543981481481479</v>
      </c>
      <c r="Q1999" s="65"/>
      <c r="R1999" s="66">
        <v>3</v>
      </c>
      <c r="S1999" s="66">
        <v>52280</v>
      </c>
      <c r="T1999" s="66">
        <v>19960</v>
      </c>
      <c r="U1999" s="67">
        <f t="shared" si="571"/>
        <v>32.32</v>
      </c>
      <c r="V1999" s="66">
        <f t="shared" si="562"/>
        <v>655352.64</v>
      </c>
      <c r="W1999" s="66" t="str">
        <f t="shared" si="563"/>
        <v>1 &gt; 4</v>
      </c>
      <c r="X1999" s="66">
        <f>A1999+SUMIFS(Presensi!F:F,Presensi!E:E,'Entry Data'!AP1999)</f>
        <v>1</v>
      </c>
      <c r="Y1999" s="66">
        <f>IFERROR(INDEX('Retasi Pricing'!F:F,MATCH('Entry Data'!AM1999,'Retasi Pricing'!E:E,0))*X1999,"")</f>
        <v>27500</v>
      </c>
      <c r="Z1999" s="62" t="s">
        <v>26</v>
      </c>
      <c r="AA1999" s="62" t="s">
        <v>27</v>
      </c>
      <c r="AB1999" s="32"/>
      <c r="AC1999" s="32" t="s">
        <v>203</v>
      </c>
      <c r="AD1999" s="32" t="str">
        <f t="shared" si="564"/>
        <v/>
      </c>
      <c r="AF1999" s="5" t="str">
        <f t="shared" si="565"/>
        <v>saipul bahri44194</v>
      </c>
      <c r="AG1999" s="5" t="str">
        <f t="shared" si="566"/>
        <v>BMJ 07044194UTARADAY</v>
      </c>
      <c r="AH1999" s="5" t="str">
        <f t="shared" si="567"/>
        <v>saipul bahri44194UTARADAY</v>
      </c>
      <c r="AI1999" s="5" t="str">
        <f t="shared" si="568"/>
        <v>BMJ 07044194DAY</v>
      </c>
      <c r="AJ1999" s="5" t="str">
        <f t="shared" si="569"/>
        <v>saipul bahri44194DAY</v>
      </c>
      <c r="AK1999" s="5" t="str">
        <f t="shared" si="570"/>
        <v>saipul bahriBMJ</v>
      </c>
      <c r="AL1999" s="5" t="str">
        <f t="shared" si="572"/>
        <v>3UTARA</v>
      </c>
      <c r="AM1999" s="5" t="str">
        <f t="shared" si="573"/>
        <v>1 &gt; 4UTARA12 RODA</v>
      </c>
      <c r="AN1999" s="5" t="str">
        <f t="shared" si="574"/>
        <v>saipul bahriBMJ1 &gt; 4UTARA12 RODA</v>
      </c>
      <c r="AO1999" s="5" t="str">
        <f t="shared" si="575"/>
        <v>saipul bahri1 &gt; 4UTARA12 RODA</v>
      </c>
      <c r="AP1999" s="5" t="str">
        <f t="shared" si="576"/>
        <v>44194DAY</v>
      </c>
    </row>
    <row r="2000" spans="1:42" x14ac:dyDescent="0.3">
      <c r="A2000" s="33">
        <v>1</v>
      </c>
      <c r="B2000" s="33"/>
      <c r="C2000" s="70">
        <v>44194</v>
      </c>
      <c r="D2000" s="71" t="s">
        <v>19</v>
      </c>
      <c r="E2000" s="70">
        <v>44194</v>
      </c>
      <c r="F2000" s="71">
        <v>5158726</v>
      </c>
      <c r="G2000" s="33" t="s">
        <v>20</v>
      </c>
      <c r="H2000" s="33" t="s">
        <v>21</v>
      </c>
      <c r="I2000" s="33" t="s">
        <v>45</v>
      </c>
      <c r="J2000" s="33" t="s">
        <v>46</v>
      </c>
      <c r="K2000" s="63" t="s">
        <v>79</v>
      </c>
      <c r="L2000" s="32" t="str">
        <f t="shared" si="559"/>
        <v>AXOR4843</v>
      </c>
      <c r="M2000" s="32" t="str">
        <f t="shared" si="560"/>
        <v>BMJ</v>
      </c>
      <c r="N2000" s="32" t="str">
        <f t="shared" si="561"/>
        <v>12 RODA</v>
      </c>
      <c r="O2000" s="146">
        <v>0.65854166666666669</v>
      </c>
      <c r="P2000" s="65">
        <v>0.65854166666666669</v>
      </c>
      <c r="Q2000" s="414"/>
      <c r="R2000" s="9">
        <v>4</v>
      </c>
      <c r="S2000" s="66">
        <v>51880</v>
      </c>
      <c r="T2000" s="66">
        <v>19960</v>
      </c>
      <c r="U2000" s="67">
        <f t="shared" si="571"/>
        <v>31.92</v>
      </c>
      <c r="V2000" s="66">
        <f t="shared" si="562"/>
        <v>647241.84000000008</v>
      </c>
      <c r="W2000" s="66" t="str">
        <f t="shared" si="563"/>
        <v>1 &gt; 4</v>
      </c>
      <c r="X2000" s="66">
        <f>A2000+SUMIFS(Presensi!F:F,Presensi!E:E,'Entry Data'!AP2000)</f>
        <v>1</v>
      </c>
      <c r="Y2000" s="66">
        <f>IFERROR(INDEX('Retasi Pricing'!F:F,MATCH('Entry Data'!AM2000,'Retasi Pricing'!E:E,0))*X2000,"")</f>
        <v>27500</v>
      </c>
      <c r="Z2000" s="62" t="s">
        <v>26</v>
      </c>
      <c r="AA2000" s="62" t="s">
        <v>27</v>
      </c>
      <c r="AB2000" s="32"/>
      <c r="AC2000" s="32" t="s">
        <v>203</v>
      </c>
      <c r="AD2000" s="32" t="str">
        <f t="shared" si="564"/>
        <v/>
      </c>
      <c r="AF2000" s="5" t="str">
        <f t="shared" si="565"/>
        <v>saipul bahri44194</v>
      </c>
      <c r="AG2000" s="5" t="str">
        <f t="shared" si="566"/>
        <v>BMJ 07044194UTARADAY</v>
      </c>
      <c r="AH2000" s="5" t="str">
        <f t="shared" si="567"/>
        <v>saipul bahri44194UTARADAY</v>
      </c>
      <c r="AI2000" s="5" t="str">
        <f t="shared" si="568"/>
        <v>BMJ 07044194DAY</v>
      </c>
      <c r="AJ2000" s="5" t="str">
        <f t="shared" si="569"/>
        <v>saipul bahri44194DAY</v>
      </c>
      <c r="AK2000" s="5" t="str">
        <f t="shared" si="570"/>
        <v>saipul bahriBMJ</v>
      </c>
      <c r="AL2000" s="5" t="str">
        <f t="shared" si="572"/>
        <v>4UTARA</v>
      </c>
      <c r="AM2000" s="5" t="str">
        <f t="shared" si="573"/>
        <v>1 &gt; 4UTARA12 RODA</v>
      </c>
      <c r="AN2000" s="5" t="str">
        <f t="shared" si="574"/>
        <v>saipul bahriBMJ1 &gt; 4UTARA12 RODA</v>
      </c>
      <c r="AO2000" s="5" t="str">
        <f t="shared" si="575"/>
        <v>saipul bahri1 &gt; 4UTARA12 RODA</v>
      </c>
      <c r="AP2000" s="5" t="str">
        <f t="shared" si="576"/>
        <v>44194DAY</v>
      </c>
    </row>
    <row r="2001" spans="1:42" x14ac:dyDescent="0.3">
      <c r="A2001" s="33">
        <v>1</v>
      </c>
      <c r="B2001" s="33"/>
      <c r="C2001" s="70">
        <v>44194</v>
      </c>
      <c r="D2001" s="71" t="s">
        <v>19</v>
      </c>
      <c r="E2001" s="70">
        <v>44194</v>
      </c>
      <c r="F2001" s="71">
        <v>5158806</v>
      </c>
      <c r="G2001" s="33" t="s">
        <v>20</v>
      </c>
      <c r="H2001" s="33" t="s">
        <v>21</v>
      </c>
      <c r="I2001" s="33" t="s">
        <v>45</v>
      </c>
      <c r="J2001" s="33" t="s">
        <v>46</v>
      </c>
      <c r="K2001" s="63" t="s">
        <v>79</v>
      </c>
      <c r="L2001" s="32" t="str">
        <f t="shared" si="559"/>
        <v>AXOR4843</v>
      </c>
      <c r="M2001" s="32" t="str">
        <f t="shared" si="560"/>
        <v>BMJ</v>
      </c>
      <c r="N2001" s="32" t="str">
        <f t="shared" si="561"/>
        <v>12 RODA</v>
      </c>
      <c r="O2001" s="146">
        <v>0.72027777777777768</v>
      </c>
      <c r="P2001" s="65">
        <v>0.72027777777777768</v>
      </c>
      <c r="Q2001" s="65"/>
      <c r="R2001" s="66">
        <v>5</v>
      </c>
      <c r="S2001" s="66">
        <v>53260</v>
      </c>
      <c r="T2001" s="66">
        <v>19960</v>
      </c>
      <c r="U2001" s="67">
        <f t="shared" si="571"/>
        <v>33.299999999999997</v>
      </c>
      <c r="V2001" s="66">
        <f t="shared" si="562"/>
        <v>675224.1</v>
      </c>
      <c r="W2001" s="66" t="str">
        <f t="shared" si="563"/>
        <v>&gt; 5</v>
      </c>
      <c r="X2001" s="66">
        <f>A2001+SUMIFS(Presensi!F:F,Presensi!E:E,'Entry Data'!AP2001)</f>
        <v>1</v>
      </c>
      <c r="Y2001" s="66">
        <f>IFERROR(INDEX('Retasi Pricing'!F:F,MATCH('Entry Data'!AM2001,'Retasi Pricing'!E:E,0))*X2001,"")</f>
        <v>31200</v>
      </c>
      <c r="Z2001" s="62" t="s">
        <v>26</v>
      </c>
      <c r="AA2001" s="62" t="s">
        <v>27</v>
      </c>
      <c r="AB2001" s="32"/>
      <c r="AC2001" s="32" t="s">
        <v>203</v>
      </c>
      <c r="AD2001" s="32" t="str">
        <f t="shared" si="564"/>
        <v/>
      </c>
      <c r="AF2001" s="5" t="str">
        <f t="shared" si="565"/>
        <v>saipul bahri44194</v>
      </c>
      <c r="AG2001" s="5" t="str">
        <f t="shared" si="566"/>
        <v>BMJ 07044194UTARADAY</v>
      </c>
      <c r="AH2001" s="5" t="str">
        <f t="shared" si="567"/>
        <v>saipul bahri44194UTARADAY</v>
      </c>
      <c r="AI2001" s="5" t="str">
        <f t="shared" si="568"/>
        <v>BMJ 07044194DAY</v>
      </c>
      <c r="AJ2001" s="5" t="str">
        <f t="shared" si="569"/>
        <v>saipul bahri44194DAY</v>
      </c>
      <c r="AK2001" s="5" t="str">
        <f t="shared" si="570"/>
        <v>saipul bahriBMJ</v>
      </c>
      <c r="AL2001" s="5" t="str">
        <f t="shared" si="572"/>
        <v>5UTARA</v>
      </c>
      <c r="AM2001" s="5" t="str">
        <f t="shared" si="573"/>
        <v>&gt; 5UTARA12 RODA</v>
      </c>
      <c r="AN2001" s="5" t="str">
        <f t="shared" si="574"/>
        <v>saipul bahriBMJ&gt; 5UTARA12 RODA</v>
      </c>
      <c r="AO2001" s="5" t="str">
        <f t="shared" si="575"/>
        <v>saipul bahri&gt; 5UTARA12 RODA</v>
      </c>
      <c r="AP2001" s="5" t="str">
        <f t="shared" si="576"/>
        <v>44194DAY</v>
      </c>
    </row>
    <row r="2002" spans="1:42" x14ac:dyDescent="0.3">
      <c r="A2002" s="33">
        <v>1</v>
      </c>
      <c r="B2002" s="33"/>
      <c r="C2002" s="70">
        <v>44194</v>
      </c>
      <c r="D2002" s="71" t="s">
        <v>19</v>
      </c>
      <c r="E2002" s="70">
        <v>44194</v>
      </c>
      <c r="F2002" s="71">
        <v>10000323</v>
      </c>
      <c r="G2002" s="33" t="s">
        <v>20</v>
      </c>
      <c r="H2002" s="33" t="s">
        <v>21</v>
      </c>
      <c r="I2002" s="33" t="s">
        <v>45</v>
      </c>
      <c r="J2002" s="33" t="s">
        <v>46</v>
      </c>
      <c r="K2002" s="63" t="s">
        <v>80</v>
      </c>
      <c r="L2002" s="32" t="str">
        <f t="shared" si="559"/>
        <v>AXOR4843</v>
      </c>
      <c r="M2002" s="32" t="str">
        <f t="shared" si="560"/>
        <v>BMJ</v>
      </c>
      <c r="N2002" s="32" t="str">
        <f t="shared" si="561"/>
        <v>12 RODA</v>
      </c>
      <c r="O2002" s="146">
        <v>0.42508101851851854</v>
      </c>
      <c r="P2002" s="65">
        <v>0.42508101851851854</v>
      </c>
      <c r="Q2002" s="65"/>
      <c r="R2002" s="66">
        <v>1</v>
      </c>
      <c r="S2002" s="66">
        <v>51200</v>
      </c>
      <c r="T2002" s="66">
        <v>19650</v>
      </c>
      <c r="U2002" s="67">
        <f t="shared" si="571"/>
        <v>31.55</v>
      </c>
      <c r="V2002" s="66">
        <f t="shared" si="562"/>
        <v>639739.35</v>
      </c>
      <c r="W2002" s="66" t="str">
        <f t="shared" si="563"/>
        <v>1 &gt; 4</v>
      </c>
      <c r="X2002" s="66">
        <f>A2002+SUMIFS(Presensi!F:F,Presensi!E:E,'Entry Data'!AP2002)</f>
        <v>1</v>
      </c>
      <c r="Y2002" s="66">
        <f>IFERROR(INDEX('Retasi Pricing'!F:F,MATCH('Entry Data'!AM2002,'Retasi Pricing'!E:E,0))*X2002,"")</f>
        <v>27500</v>
      </c>
      <c r="Z2002" s="62" t="s">
        <v>26</v>
      </c>
      <c r="AA2002" s="62" t="s">
        <v>27</v>
      </c>
      <c r="AB2002" s="32"/>
      <c r="AC2002" s="32" t="s">
        <v>197</v>
      </c>
      <c r="AD2002" s="32" t="str">
        <f t="shared" si="564"/>
        <v/>
      </c>
      <c r="AF2002" s="5" t="str">
        <f t="shared" si="565"/>
        <v>melkias44194</v>
      </c>
      <c r="AG2002" s="5" t="str">
        <f t="shared" si="566"/>
        <v>BMJ 07144194UTARADAY</v>
      </c>
      <c r="AH2002" s="5" t="str">
        <f t="shared" si="567"/>
        <v>melkias44194UTARADAY</v>
      </c>
      <c r="AI2002" s="5" t="str">
        <f t="shared" si="568"/>
        <v>BMJ 07144194DAY</v>
      </c>
      <c r="AJ2002" s="5" t="str">
        <f t="shared" si="569"/>
        <v>melkias44194DAY</v>
      </c>
      <c r="AK2002" s="5" t="str">
        <f t="shared" si="570"/>
        <v>melkiasBMJ</v>
      </c>
      <c r="AL2002" s="5" t="str">
        <f t="shared" si="572"/>
        <v>1UTARA</v>
      </c>
      <c r="AM2002" s="5" t="str">
        <f t="shared" si="573"/>
        <v>1 &gt; 4UTARA12 RODA</v>
      </c>
      <c r="AN2002" s="5" t="str">
        <f t="shared" si="574"/>
        <v>melkiasBMJ1 &gt; 4UTARA12 RODA</v>
      </c>
      <c r="AO2002" s="5" t="str">
        <f t="shared" si="575"/>
        <v>melkias1 &gt; 4UTARA12 RODA</v>
      </c>
      <c r="AP2002" s="5" t="str">
        <f t="shared" si="576"/>
        <v>44194DAY</v>
      </c>
    </row>
    <row r="2003" spans="1:42" x14ac:dyDescent="0.3">
      <c r="A2003" s="33">
        <v>1</v>
      </c>
      <c r="B2003" s="33"/>
      <c r="C2003" s="70">
        <v>44194</v>
      </c>
      <c r="D2003" s="71" t="s">
        <v>19</v>
      </c>
      <c r="E2003" s="70">
        <v>44194</v>
      </c>
      <c r="F2003" s="71">
        <v>5158504</v>
      </c>
      <c r="G2003" s="33" t="s">
        <v>20</v>
      </c>
      <c r="H2003" s="33" t="s">
        <v>21</v>
      </c>
      <c r="I2003" s="33" t="s">
        <v>45</v>
      </c>
      <c r="J2003" s="33" t="s">
        <v>46</v>
      </c>
      <c r="K2003" s="63" t="s">
        <v>80</v>
      </c>
      <c r="L2003" s="32" t="str">
        <f t="shared" si="559"/>
        <v>AXOR4843</v>
      </c>
      <c r="M2003" s="32" t="str">
        <f t="shared" si="560"/>
        <v>BMJ</v>
      </c>
      <c r="N2003" s="32" t="str">
        <f t="shared" si="561"/>
        <v>12 RODA</v>
      </c>
      <c r="O2003" s="146">
        <v>0.47924768518518518</v>
      </c>
      <c r="P2003" s="65">
        <v>0.47924768518518518</v>
      </c>
      <c r="Q2003" s="65"/>
      <c r="R2003" s="66">
        <v>2</v>
      </c>
      <c r="S2003" s="66">
        <v>51060</v>
      </c>
      <c r="T2003" s="66">
        <v>19740</v>
      </c>
      <c r="U2003" s="67">
        <f t="shared" si="571"/>
        <v>31.32</v>
      </c>
      <c r="V2003" s="66">
        <f t="shared" si="562"/>
        <v>635075.64</v>
      </c>
      <c r="W2003" s="66" t="str">
        <f t="shared" si="563"/>
        <v>1 &gt; 4</v>
      </c>
      <c r="X2003" s="66">
        <f>A2003+SUMIFS(Presensi!F:F,Presensi!E:E,'Entry Data'!AP2003)</f>
        <v>1</v>
      </c>
      <c r="Y2003" s="66">
        <f>IFERROR(INDEX('Retasi Pricing'!F:F,MATCH('Entry Data'!AM2003,'Retasi Pricing'!E:E,0))*X2003,"")</f>
        <v>27500</v>
      </c>
      <c r="Z2003" s="62" t="s">
        <v>26</v>
      </c>
      <c r="AA2003" s="62" t="s">
        <v>27</v>
      </c>
      <c r="AB2003" s="32"/>
      <c r="AC2003" s="32" t="s">
        <v>197</v>
      </c>
      <c r="AD2003" s="32" t="str">
        <f t="shared" si="564"/>
        <v/>
      </c>
      <c r="AF2003" s="5" t="str">
        <f t="shared" si="565"/>
        <v>melkias44194</v>
      </c>
      <c r="AG2003" s="5" t="str">
        <f t="shared" si="566"/>
        <v>BMJ 07144194UTARADAY</v>
      </c>
      <c r="AH2003" s="5" t="str">
        <f t="shared" si="567"/>
        <v>melkias44194UTARADAY</v>
      </c>
      <c r="AI2003" s="5" t="str">
        <f t="shared" si="568"/>
        <v>BMJ 07144194DAY</v>
      </c>
      <c r="AJ2003" s="5" t="str">
        <f t="shared" si="569"/>
        <v>melkias44194DAY</v>
      </c>
      <c r="AK2003" s="5" t="str">
        <f t="shared" si="570"/>
        <v>melkiasBMJ</v>
      </c>
      <c r="AL2003" s="5" t="str">
        <f t="shared" si="572"/>
        <v>2UTARA</v>
      </c>
      <c r="AM2003" s="5" t="str">
        <f t="shared" si="573"/>
        <v>1 &gt; 4UTARA12 RODA</v>
      </c>
      <c r="AN2003" s="5" t="str">
        <f t="shared" si="574"/>
        <v>melkiasBMJ1 &gt; 4UTARA12 RODA</v>
      </c>
      <c r="AO2003" s="5" t="str">
        <f t="shared" si="575"/>
        <v>melkias1 &gt; 4UTARA12 RODA</v>
      </c>
      <c r="AP2003" s="5" t="str">
        <f t="shared" si="576"/>
        <v>44194DAY</v>
      </c>
    </row>
    <row r="2004" spans="1:42" x14ac:dyDescent="0.3">
      <c r="A2004" s="33">
        <v>1</v>
      </c>
      <c r="B2004" s="33"/>
      <c r="C2004" s="70">
        <v>44194</v>
      </c>
      <c r="D2004" s="71" t="s">
        <v>19</v>
      </c>
      <c r="E2004" s="70">
        <v>44194</v>
      </c>
      <c r="F2004" s="71">
        <v>5158573</v>
      </c>
      <c r="G2004" s="33" t="s">
        <v>20</v>
      </c>
      <c r="H2004" s="33" t="s">
        <v>21</v>
      </c>
      <c r="I2004" s="33" t="s">
        <v>45</v>
      </c>
      <c r="J2004" s="33" t="s">
        <v>46</v>
      </c>
      <c r="K2004" s="63" t="s">
        <v>80</v>
      </c>
      <c r="L2004" s="32" t="str">
        <f t="shared" si="559"/>
        <v>AXOR4843</v>
      </c>
      <c r="M2004" s="32" t="str">
        <f t="shared" si="560"/>
        <v>BMJ</v>
      </c>
      <c r="N2004" s="32" t="str">
        <f t="shared" si="561"/>
        <v>12 RODA</v>
      </c>
      <c r="O2004" s="146">
        <v>0.53740740740740744</v>
      </c>
      <c r="P2004" s="65">
        <v>0.53740740740740744</v>
      </c>
      <c r="Q2004" s="65"/>
      <c r="R2004" s="66">
        <v>3</v>
      </c>
      <c r="S2004" s="66">
        <v>51460</v>
      </c>
      <c r="T2004" s="66">
        <v>19740</v>
      </c>
      <c r="U2004" s="67">
        <f t="shared" si="571"/>
        <v>31.72</v>
      </c>
      <c r="V2004" s="66">
        <f t="shared" si="562"/>
        <v>643186.43999999994</v>
      </c>
      <c r="W2004" s="66" t="str">
        <f t="shared" si="563"/>
        <v>1 &gt; 4</v>
      </c>
      <c r="X2004" s="66">
        <f>A2004+SUMIFS(Presensi!F:F,Presensi!E:E,'Entry Data'!AP2004)</f>
        <v>1</v>
      </c>
      <c r="Y2004" s="66">
        <f>IFERROR(INDEX('Retasi Pricing'!F:F,MATCH('Entry Data'!AM2004,'Retasi Pricing'!E:E,0))*X2004,"")</f>
        <v>27500</v>
      </c>
      <c r="Z2004" s="62" t="s">
        <v>26</v>
      </c>
      <c r="AA2004" s="62" t="s">
        <v>27</v>
      </c>
      <c r="AB2004" s="32"/>
      <c r="AC2004" s="32" t="s">
        <v>197</v>
      </c>
      <c r="AD2004" s="32" t="str">
        <f t="shared" si="564"/>
        <v/>
      </c>
      <c r="AF2004" s="5" t="str">
        <f t="shared" si="565"/>
        <v>melkias44194</v>
      </c>
      <c r="AG2004" s="5" t="str">
        <f t="shared" si="566"/>
        <v>BMJ 07144194UTARADAY</v>
      </c>
      <c r="AH2004" s="5" t="str">
        <f t="shared" si="567"/>
        <v>melkias44194UTARADAY</v>
      </c>
      <c r="AI2004" s="5" t="str">
        <f t="shared" si="568"/>
        <v>BMJ 07144194DAY</v>
      </c>
      <c r="AJ2004" s="5" t="str">
        <f t="shared" si="569"/>
        <v>melkias44194DAY</v>
      </c>
      <c r="AK2004" s="5" t="str">
        <f t="shared" si="570"/>
        <v>melkiasBMJ</v>
      </c>
      <c r="AL2004" s="5" t="str">
        <f t="shared" si="572"/>
        <v>3UTARA</v>
      </c>
      <c r="AM2004" s="5" t="str">
        <f t="shared" si="573"/>
        <v>1 &gt; 4UTARA12 RODA</v>
      </c>
      <c r="AN2004" s="5" t="str">
        <f t="shared" si="574"/>
        <v>melkiasBMJ1 &gt; 4UTARA12 RODA</v>
      </c>
      <c r="AO2004" s="5" t="str">
        <f t="shared" si="575"/>
        <v>melkias1 &gt; 4UTARA12 RODA</v>
      </c>
      <c r="AP2004" s="5" t="str">
        <f t="shared" si="576"/>
        <v>44194DAY</v>
      </c>
    </row>
    <row r="2005" spans="1:42" x14ac:dyDescent="0.3">
      <c r="A2005" s="33">
        <v>1</v>
      </c>
      <c r="B2005" s="33"/>
      <c r="C2005" s="70">
        <v>44194</v>
      </c>
      <c r="D2005" s="71" t="s">
        <v>19</v>
      </c>
      <c r="E2005" s="70">
        <v>44194</v>
      </c>
      <c r="F2005" s="71">
        <v>5158637</v>
      </c>
      <c r="G2005" s="33" t="s">
        <v>20</v>
      </c>
      <c r="H2005" s="33" t="s">
        <v>21</v>
      </c>
      <c r="I2005" s="33" t="s">
        <v>45</v>
      </c>
      <c r="J2005" s="33" t="s">
        <v>46</v>
      </c>
      <c r="K2005" s="63" t="s">
        <v>80</v>
      </c>
      <c r="L2005" s="32" t="str">
        <f t="shared" si="559"/>
        <v>AXOR4843</v>
      </c>
      <c r="M2005" s="32" t="str">
        <f t="shared" si="560"/>
        <v>BMJ</v>
      </c>
      <c r="N2005" s="32" t="str">
        <f t="shared" si="561"/>
        <v>12 RODA</v>
      </c>
      <c r="O2005" s="146">
        <v>0.59652777777777777</v>
      </c>
      <c r="P2005" s="65">
        <v>0.59652777777777777</v>
      </c>
      <c r="Q2005" s="65"/>
      <c r="R2005" s="66">
        <v>4</v>
      </c>
      <c r="S2005" s="66">
        <v>49780</v>
      </c>
      <c r="T2005" s="66">
        <v>19740</v>
      </c>
      <c r="U2005" s="67">
        <f t="shared" si="571"/>
        <v>30.04</v>
      </c>
      <c r="V2005" s="66">
        <f t="shared" si="562"/>
        <v>609121.08000000007</v>
      </c>
      <c r="W2005" s="66" t="str">
        <f t="shared" si="563"/>
        <v>1 &gt; 4</v>
      </c>
      <c r="X2005" s="66">
        <f>A2005+SUMIFS(Presensi!F:F,Presensi!E:E,'Entry Data'!AP2005)</f>
        <v>1</v>
      </c>
      <c r="Y2005" s="66">
        <f>IFERROR(INDEX('Retasi Pricing'!F:F,MATCH('Entry Data'!AM2005,'Retasi Pricing'!E:E,0))*X2005,"")</f>
        <v>27500</v>
      </c>
      <c r="Z2005" s="62" t="s">
        <v>26</v>
      </c>
      <c r="AA2005" s="62" t="s">
        <v>27</v>
      </c>
      <c r="AB2005" s="32"/>
      <c r="AC2005" s="32" t="s">
        <v>197</v>
      </c>
      <c r="AD2005" s="32" t="str">
        <f t="shared" si="564"/>
        <v/>
      </c>
      <c r="AF2005" s="5" t="str">
        <f t="shared" si="565"/>
        <v>melkias44194</v>
      </c>
      <c r="AG2005" s="5" t="str">
        <f t="shared" si="566"/>
        <v>BMJ 07144194UTARADAY</v>
      </c>
      <c r="AH2005" s="5" t="str">
        <f t="shared" si="567"/>
        <v>melkias44194UTARADAY</v>
      </c>
      <c r="AI2005" s="5" t="str">
        <f t="shared" si="568"/>
        <v>BMJ 07144194DAY</v>
      </c>
      <c r="AJ2005" s="5" t="str">
        <f t="shared" si="569"/>
        <v>melkias44194DAY</v>
      </c>
      <c r="AK2005" s="5" t="str">
        <f t="shared" si="570"/>
        <v>melkiasBMJ</v>
      </c>
      <c r="AL2005" s="5" t="str">
        <f t="shared" si="572"/>
        <v>4UTARA</v>
      </c>
      <c r="AM2005" s="5" t="str">
        <f t="shared" si="573"/>
        <v>1 &gt; 4UTARA12 RODA</v>
      </c>
      <c r="AN2005" s="5" t="str">
        <f t="shared" si="574"/>
        <v>melkiasBMJ1 &gt; 4UTARA12 RODA</v>
      </c>
      <c r="AO2005" s="5" t="str">
        <f t="shared" si="575"/>
        <v>melkias1 &gt; 4UTARA12 RODA</v>
      </c>
      <c r="AP2005" s="5" t="str">
        <f t="shared" si="576"/>
        <v>44194DAY</v>
      </c>
    </row>
    <row r="2006" spans="1:42" x14ac:dyDescent="0.3">
      <c r="A2006" s="33">
        <v>1</v>
      </c>
      <c r="B2006" s="33"/>
      <c r="C2006" s="70">
        <v>44194</v>
      </c>
      <c r="D2006" s="71" t="s">
        <v>19</v>
      </c>
      <c r="E2006" s="70">
        <v>44194</v>
      </c>
      <c r="F2006" s="71">
        <v>5158715</v>
      </c>
      <c r="G2006" s="33" t="s">
        <v>20</v>
      </c>
      <c r="H2006" s="33" t="s">
        <v>21</v>
      </c>
      <c r="I2006" s="33" t="s">
        <v>45</v>
      </c>
      <c r="J2006" s="33" t="s">
        <v>46</v>
      </c>
      <c r="K2006" s="63" t="s">
        <v>80</v>
      </c>
      <c r="L2006" s="32" t="str">
        <f t="shared" si="559"/>
        <v>AXOR4843</v>
      </c>
      <c r="M2006" s="32" t="str">
        <f t="shared" si="560"/>
        <v>BMJ</v>
      </c>
      <c r="N2006" s="32" t="str">
        <f t="shared" si="561"/>
        <v>12 RODA</v>
      </c>
      <c r="O2006" s="146">
        <v>0.65217592592592599</v>
      </c>
      <c r="P2006" s="65">
        <v>0.65217592592592599</v>
      </c>
      <c r="Q2006" s="65"/>
      <c r="R2006" s="66">
        <v>5</v>
      </c>
      <c r="S2006" s="66">
        <v>50520</v>
      </c>
      <c r="T2006" s="66">
        <v>19740</v>
      </c>
      <c r="U2006" s="67">
        <f t="shared" si="571"/>
        <v>30.78</v>
      </c>
      <c r="V2006" s="66">
        <f t="shared" si="562"/>
        <v>624126.06000000006</v>
      </c>
      <c r="W2006" s="66" t="str">
        <f t="shared" si="563"/>
        <v>&gt; 5</v>
      </c>
      <c r="X2006" s="66">
        <f>A2006+SUMIFS(Presensi!F:F,Presensi!E:E,'Entry Data'!AP2006)</f>
        <v>1</v>
      </c>
      <c r="Y2006" s="66">
        <f>IFERROR(INDEX('Retasi Pricing'!F:F,MATCH('Entry Data'!AM2006,'Retasi Pricing'!E:E,0))*X2006,"")</f>
        <v>31200</v>
      </c>
      <c r="Z2006" s="62" t="s">
        <v>26</v>
      </c>
      <c r="AA2006" s="62" t="s">
        <v>27</v>
      </c>
      <c r="AB2006" s="32"/>
      <c r="AC2006" s="32" t="s">
        <v>197</v>
      </c>
      <c r="AD2006" s="32" t="str">
        <f t="shared" si="564"/>
        <v/>
      </c>
      <c r="AF2006" s="5" t="str">
        <f t="shared" si="565"/>
        <v>melkias44194</v>
      </c>
      <c r="AG2006" s="5" t="str">
        <f t="shared" si="566"/>
        <v>BMJ 07144194UTARADAY</v>
      </c>
      <c r="AH2006" s="5" t="str">
        <f t="shared" si="567"/>
        <v>melkias44194UTARADAY</v>
      </c>
      <c r="AI2006" s="5" t="str">
        <f t="shared" si="568"/>
        <v>BMJ 07144194DAY</v>
      </c>
      <c r="AJ2006" s="5" t="str">
        <f t="shared" si="569"/>
        <v>melkias44194DAY</v>
      </c>
      <c r="AK2006" s="5" t="str">
        <f t="shared" si="570"/>
        <v>melkiasBMJ</v>
      </c>
      <c r="AL2006" s="5" t="str">
        <f t="shared" si="572"/>
        <v>5UTARA</v>
      </c>
      <c r="AM2006" s="5" t="str">
        <f t="shared" si="573"/>
        <v>&gt; 5UTARA12 RODA</v>
      </c>
      <c r="AN2006" s="5" t="str">
        <f t="shared" si="574"/>
        <v>melkiasBMJ&gt; 5UTARA12 RODA</v>
      </c>
      <c r="AO2006" s="5" t="str">
        <f t="shared" si="575"/>
        <v>melkias&gt; 5UTARA12 RODA</v>
      </c>
      <c r="AP2006" s="5" t="str">
        <f t="shared" si="576"/>
        <v>44194DAY</v>
      </c>
    </row>
    <row r="2007" spans="1:42" x14ac:dyDescent="0.3">
      <c r="A2007" s="33">
        <v>1</v>
      </c>
      <c r="B2007" s="33"/>
      <c r="C2007" s="70">
        <v>44194</v>
      </c>
      <c r="D2007" s="71" t="s">
        <v>19</v>
      </c>
      <c r="E2007" s="70">
        <v>44194</v>
      </c>
      <c r="F2007" s="71">
        <v>5158803</v>
      </c>
      <c r="G2007" s="33" t="s">
        <v>20</v>
      </c>
      <c r="H2007" s="33" t="s">
        <v>21</v>
      </c>
      <c r="I2007" s="33" t="s">
        <v>45</v>
      </c>
      <c r="J2007" s="33" t="s">
        <v>46</v>
      </c>
      <c r="K2007" s="63" t="s">
        <v>80</v>
      </c>
      <c r="L2007" s="32" t="str">
        <f t="shared" si="559"/>
        <v>AXOR4843</v>
      </c>
      <c r="M2007" s="32" t="str">
        <f t="shared" si="560"/>
        <v>BMJ</v>
      </c>
      <c r="N2007" s="32" t="str">
        <f t="shared" si="561"/>
        <v>12 RODA</v>
      </c>
      <c r="O2007" s="146">
        <v>0.71582175925925917</v>
      </c>
      <c r="P2007" s="65">
        <v>0.71582175925925917</v>
      </c>
      <c r="Q2007" s="65"/>
      <c r="R2007" s="66">
        <v>6</v>
      </c>
      <c r="S2007" s="66">
        <v>50960</v>
      </c>
      <c r="T2007" s="66">
        <v>19740</v>
      </c>
      <c r="U2007" s="67">
        <f t="shared" si="571"/>
        <v>31.22</v>
      </c>
      <c r="V2007" s="66">
        <f t="shared" si="562"/>
        <v>633047.93999999994</v>
      </c>
      <c r="W2007" s="66" t="str">
        <f t="shared" si="563"/>
        <v>&gt; 6</v>
      </c>
      <c r="X2007" s="66">
        <f>A2007+SUMIFS(Presensi!F:F,Presensi!E:E,'Entry Data'!AP2007)</f>
        <v>1</v>
      </c>
      <c r="Y2007" s="66">
        <f>IFERROR(INDEX('Retasi Pricing'!F:F,MATCH('Entry Data'!AM2007,'Retasi Pricing'!E:E,0))*X2007,"")</f>
        <v>34450</v>
      </c>
      <c r="Z2007" s="62" t="s">
        <v>26</v>
      </c>
      <c r="AA2007" s="62" t="s">
        <v>27</v>
      </c>
      <c r="AB2007" s="32"/>
      <c r="AC2007" s="32" t="s">
        <v>197</v>
      </c>
      <c r="AD2007" s="32" t="str">
        <f t="shared" si="564"/>
        <v/>
      </c>
      <c r="AF2007" s="5" t="str">
        <f t="shared" si="565"/>
        <v>melkias44194</v>
      </c>
      <c r="AG2007" s="5" t="str">
        <f t="shared" si="566"/>
        <v>BMJ 07144194UTARADAY</v>
      </c>
      <c r="AH2007" s="5" t="str">
        <f t="shared" si="567"/>
        <v>melkias44194UTARADAY</v>
      </c>
      <c r="AI2007" s="5" t="str">
        <f t="shared" si="568"/>
        <v>BMJ 07144194DAY</v>
      </c>
      <c r="AJ2007" s="5" t="str">
        <f t="shared" si="569"/>
        <v>melkias44194DAY</v>
      </c>
      <c r="AK2007" s="5" t="str">
        <f t="shared" si="570"/>
        <v>melkiasBMJ</v>
      </c>
      <c r="AL2007" s="5" t="str">
        <f t="shared" si="572"/>
        <v>6UTARA</v>
      </c>
      <c r="AM2007" s="5" t="str">
        <f t="shared" si="573"/>
        <v>&gt; 6UTARA12 RODA</v>
      </c>
      <c r="AN2007" s="5" t="str">
        <f t="shared" si="574"/>
        <v>melkiasBMJ&gt; 6UTARA12 RODA</v>
      </c>
      <c r="AO2007" s="5" t="str">
        <f t="shared" si="575"/>
        <v>melkias&gt; 6UTARA12 RODA</v>
      </c>
      <c r="AP2007" s="5" t="str">
        <f t="shared" si="576"/>
        <v>44194DAY</v>
      </c>
    </row>
    <row r="2008" spans="1:42" x14ac:dyDescent="0.3">
      <c r="A2008" s="33">
        <v>1</v>
      </c>
      <c r="B2008" s="33"/>
      <c r="C2008" s="70">
        <v>44194</v>
      </c>
      <c r="D2008" s="71" t="s">
        <v>19</v>
      </c>
      <c r="E2008" s="70">
        <v>44194</v>
      </c>
      <c r="F2008" s="71">
        <v>5158843</v>
      </c>
      <c r="G2008" s="33" t="s">
        <v>20</v>
      </c>
      <c r="H2008" s="33" t="s">
        <v>21</v>
      </c>
      <c r="I2008" s="33" t="s">
        <v>51</v>
      </c>
      <c r="J2008" s="33" t="s">
        <v>23</v>
      </c>
      <c r="K2008" s="63" t="s">
        <v>80</v>
      </c>
      <c r="L2008" s="32" t="str">
        <f t="shared" si="559"/>
        <v>AXOR4843</v>
      </c>
      <c r="M2008" s="32" t="str">
        <f t="shared" si="560"/>
        <v>BMJ</v>
      </c>
      <c r="N2008" s="32" t="str">
        <f t="shared" si="561"/>
        <v>12 RODA</v>
      </c>
      <c r="O2008" s="146">
        <v>0.76487268518518514</v>
      </c>
      <c r="P2008" s="65">
        <v>0.76487268518518514</v>
      </c>
      <c r="Q2008" s="65"/>
      <c r="R2008" s="66">
        <v>7</v>
      </c>
      <c r="S2008" s="66">
        <v>49100</v>
      </c>
      <c r="T2008" s="66">
        <v>19740</v>
      </c>
      <c r="U2008" s="67">
        <f t="shared" si="571"/>
        <v>29.36</v>
      </c>
      <c r="V2008" s="66">
        <f t="shared" si="562"/>
        <v>595332.72</v>
      </c>
      <c r="W2008" s="66" t="str">
        <f t="shared" si="563"/>
        <v>7 &gt;</v>
      </c>
      <c r="X2008" s="66">
        <f>A2008+SUMIFS(Presensi!F:F,Presensi!E:E,'Entry Data'!AP2008)</f>
        <v>1</v>
      </c>
      <c r="Y2008" s="66">
        <f>IFERROR(INDEX('Retasi Pricing'!F:F,MATCH('Entry Data'!AM2008,'Retasi Pricing'!E:E,0))*X2008,"")</f>
        <v>42000</v>
      </c>
      <c r="Z2008" s="62" t="s">
        <v>26</v>
      </c>
      <c r="AA2008" s="62" t="s">
        <v>27</v>
      </c>
      <c r="AB2008" s="32"/>
      <c r="AC2008" s="32" t="s">
        <v>197</v>
      </c>
      <c r="AD2008" s="32" t="str">
        <f t="shared" si="564"/>
        <v/>
      </c>
      <c r="AF2008" s="5" t="str">
        <f t="shared" si="565"/>
        <v>melkias44194</v>
      </c>
      <c r="AG2008" s="5" t="str">
        <f t="shared" si="566"/>
        <v>BMJ 07144194UTARADAY</v>
      </c>
      <c r="AH2008" s="5" t="str">
        <f t="shared" si="567"/>
        <v>melkias44194UTARADAY</v>
      </c>
      <c r="AI2008" s="5" t="str">
        <f t="shared" si="568"/>
        <v>BMJ 07144194DAY</v>
      </c>
      <c r="AJ2008" s="5" t="str">
        <f t="shared" si="569"/>
        <v>melkias44194DAY</v>
      </c>
      <c r="AK2008" s="5" t="str">
        <f t="shared" si="570"/>
        <v>melkiasBMJ</v>
      </c>
      <c r="AL2008" s="5" t="str">
        <f t="shared" si="572"/>
        <v>7UTARA</v>
      </c>
      <c r="AM2008" s="5" t="str">
        <f t="shared" si="573"/>
        <v>7 &gt;UTARA12 RODA</v>
      </c>
      <c r="AN2008" s="5" t="str">
        <f t="shared" si="574"/>
        <v>melkiasBMJ7 &gt;UTARA12 RODA</v>
      </c>
      <c r="AO2008" s="5" t="str">
        <f t="shared" si="575"/>
        <v>melkias7 &gt;UTARA12 RODA</v>
      </c>
      <c r="AP2008" s="5" t="str">
        <f t="shared" si="576"/>
        <v>44194DAY</v>
      </c>
    </row>
    <row r="2009" spans="1:42" x14ac:dyDescent="0.3">
      <c r="A2009" s="33">
        <v>1</v>
      </c>
      <c r="B2009" s="33"/>
      <c r="C2009" s="70">
        <v>44194</v>
      </c>
      <c r="D2009" s="71" t="s">
        <v>19</v>
      </c>
      <c r="E2009" s="70">
        <v>44194</v>
      </c>
      <c r="F2009" s="71">
        <v>5158781</v>
      </c>
      <c r="G2009" s="33" t="s">
        <v>20</v>
      </c>
      <c r="H2009" s="33" t="s">
        <v>21</v>
      </c>
      <c r="I2009" s="33" t="s">
        <v>45</v>
      </c>
      <c r="J2009" s="33" t="s">
        <v>46</v>
      </c>
      <c r="K2009" s="63" t="s">
        <v>85</v>
      </c>
      <c r="L2009" s="32" t="str">
        <f t="shared" si="559"/>
        <v>AXOR4843</v>
      </c>
      <c r="M2009" s="32" t="str">
        <f t="shared" si="560"/>
        <v>BMJ</v>
      </c>
      <c r="N2009" s="32" t="str">
        <f t="shared" si="561"/>
        <v>12 RODA</v>
      </c>
      <c r="O2009" s="146">
        <v>0.69939814814814805</v>
      </c>
      <c r="P2009" s="65">
        <v>0.69939814814814805</v>
      </c>
      <c r="Q2009" s="65"/>
      <c r="R2009" s="66">
        <v>1</v>
      </c>
      <c r="S2009" s="66">
        <v>52120</v>
      </c>
      <c r="T2009" s="66">
        <v>19760</v>
      </c>
      <c r="U2009" s="67">
        <f t="shared" si="571"/>
        <v>32.36</v>
      </c>
      <c r="V2009" s="66">
        <f t="shared" si="562"/>
        <v>656163.72</v>
      </c>
      <c r="W2009" s="66" t="str">
        <f t="shared" si="563"/>
        <v>1 &gt; 4</v>
      </c>
      <c r="X2009" s="66">
        <f>A2009+SUMIFS(Presensi!F:F,Presensi!E:E,'Entry Data'!AP2009)</f>
        <v>1</v>
      </c>
      <c r="Y2009" s="66">
        <f>IFERROR(INDEX('Retasi Pricing'!F:F,MATCH('Entry Data'!AM2009,'Retasi Pricing'!E:E,0))*X2009,"")</f>
        <v>27500</v>
      </c>
      <c r="Z2009" s="62" t="s">
        <v>26</v>
      </c>
      <c r="AA2009" s="62" t="s">
        <v>27</v>
      </c>
      <c r="AB2009" s="32"/>
      <c r="AC2009" s="32" t="s">
        <v>281</v>
      </c>
      <c r="AD2009" s="32" t="str">
        <f t="shared" si="564"/>
        <v/>
      </c>
      <c r="AF2009" s="5" t="str">
        <f t="shared" si="565"/>
        <v>m.sainuddin kasim44194</v>
      </c>
      <c r="AG2009" s="5" t="str">
        <f t="shared" si="566"/>
        <v>BMJ 07444194UTARADAY</v>
      </c>
      <c r="AH2009" s="5" t="str">
        <f t="shared" si="567"/>
        <v>m.sainuddin kasim44194UTARADAY</v>
      </c>
      <c r="AI2009" s="5" t="str">
        <f t="shared" si="568"/>
        <v>BMJ 07444194DAY</v>
      </c>
      <c r="AJ2009" s="5" t="str">
        <f t="shared" si="569"/>
        <v>m.sainuddin kasim44194DAY</v>
      </c>
      <c r="AK2009" s="5" t="str">
        <f t="shared" si="570"/>
        <v>m.sainuddin kasimBMJ</v>
      </c>
      <c r="AL2009" s="5" t="str">
        <f t="shared" si="572"/>
        <v>1UTARA</v>
      </c>
      <c r="AM2009" s="5" t="str">
        <f t="shared" si="573"/>
        <v>1 &gt; 4UTARA12 RODA</v>
      </c>
      <c r="AN2009" s="5" t="str">
        <f t="shared" si="574"/>
        <v>m.sainuddin kasimBMJ1 &gt; 4UTARA12 RODA</v>
      </c>
      <c r="AO2009" s="5" t="str">
        <f t="shared" si="575"/>
        <v>m.sainuddin kasim1 &gt; 4UTARA12 RODA</v>
      </c>
      <c r="AP2009" s="5" t="str">
        <f t="shared" si="576"/>
        <v>44194DAY</v>
      </c>
    </row>
    <row r="2010" spans="1:42" x14ac:dyDescent="0.3">
      <c r="A2010" s="33">
        <v>1</v>
      </c>
      <c r="B2010" s="33"/>
      <c r="C2010" s="70">
        <v>44194</v>
      </c>
      <c r="D2010" s="71" t="s">
        <v>87</v>
      </c>
      <c r="E2010" s="70">
        <v>44195</v>
      </c>
      <c r="F2010" s="71">
        <v>5159157</v>
      </c>
      <c r="G2010" s="33" t="s">
        <v>20</v>
      </c>
      <c r="H2010" s="33" t="s">
        <v>21</v>
      </c>
      <c r="I2010" s="33" t="s">
        <v>45</v>
      </c>
      <c r="J2010" s="33" t="s">
        <v>46</v>
      </c>
      <c r="K2010" s="63" t="s">
        <v>25</v>
      </c>
      <c r="L2010" s="32" t="str">
        <f t="shared" si="559"/>
        <v>CGE370</v>
      </c>
      <c r="M2010" s="32" t="str">
        <f t="shared" si="560"/>
        <v>BMJ II</v>
      </c>
      <c r="N2010" s="32" t="str">
        <f t="shared" si="561"/>
        <v>12 RODA</v>
      </c>
      <c r="O2010" s="146">
        <v>8.1018518518518514E-3</v>
      </c>
      <c r="P2010" s="65">
        <v>8.1018518518518514E-3</v>
      </c>
      <c r="Q2010" s="65"/>
      <c r="R2010" s="66">
        <v>3</v>
      </c>
      <c r="S2010" s="66">
        <v>46900</v>
      </c>
      <c r="T2010" s="66">
        <v>18660</v>
      </c>
      <c r="U2010" s="67">
        <f t="shared" si="571"/>
        <v>28.24</v>
      </c>
      <c r="V2010" s="66">
        <f t="shared" si="562"/>
        <v>572622.48</v>
      </c>
      <c r="W2010" s="66" t="str">
        <f t="shared" si="563"/>
        <v>1 &gt; 4</v>
      </c>
      <c r="X2010" s="66">
        <f>A2010+SUMIFS(Presensi!F:F,Presensi!E:E,'Entry Data'!AP2010)</f>
        <v>1</v>
      </c>
      <c r="Y2010" s="66">
        <f>IFERROR(INDEX('Retasi Pricing'!F:F,MATCH('Entry Data'!AM2010,'Retasi Pricing'!E:E,0))*X2010,"")</f>
        <v>27500</v>
      </c>
      <c r="Z2010" s="62" t="s">
        <v>26</v>
      </c>
      <c r="AA2010" s="62" t="s">
        <v>27</v>
      </c>
      <c r="AB2010" s="32"/>
      <c r="AC2010" s="32" t="s">
        <v>122</v>
      </c>
      <c r="AD2010" s="32" t="str">
        <f t="shared" si="564"/>
        <v/>
      </c>
      <c r="AF2010" s="5" t="str">
        <f t="shared" si="565"/>
        <v>ico rianto44194</v>
      </c>
      <c r="AG2010" s="5" t="str">
        <f t="shared" si="566"/>
        <v>BMJ 04044194UTARANIGHT</v>
      </c>
      <c r="AH2010" s="5" t="str">
        <f t="shared" si="567"/>
        <v>ico rianto44194UTARANIGHT</v>
      </c>
      <c r="AI2010" s="5" t="str">
        <f t="shared" si="568"/>
        <v>BMJ 04044194NIGHT</v>
      </c>
      <c r="AJ2010" s="5" t="str">
        <f t="shared" si="569"/>
        <v>ico rianto44194NIGHT</v>
      </c>
      <c r="AK2010" s="5" t="str">
        <f t="shared" si="570"/>
        <v>ico riantoBMJ II</v>
      </c>
      <c r="AL2010" s="5" t="str">
        <f t="shared" si="572"/>
        <v>3UTARA</v>
      </c>
      <c r="AM2010" s="5" t="str">
        <f t="shared" si="573"/>
        <v>1 &gt; 4UTARA12 RODA</v>
      </c>
      <c r="AN2010" s="5" t="str">
        <f t="shared" si="574"/>
        <v>ico riantoBMJ II1 &gt; 4UTARA12 RODA</v>
      </c>
      <c r="AO2010" s="5" t="str">
        <f t="shared" si="575"/>
        <v>ico rianto1 &gt; 4UTARA12 RODA</v>
      </c>
      <c r="AP2010" s="5" t="str">
        <f t="shared" si="576"/>
        <v>44194NIGHT</v>
      </c>
    </row>
    <row r="2011" spans="1:42" x14ac:dyDescent="0.3">
      <c r="A2011" s="33">
        <v>1</v>
      </c>
      <c r="B2011" s="33"/>
      <c r="C2011" s="70">
        <v>44194</v>
      </c>
      <c r="D2011" s="71" t="s">
        <v>87</v>
      </c>
      <c r="E2011" s="70">
        <v>44195</v>
      </c>
      <c r="F2011" s="71">
        <v>5159222</v>
      </c>
      <c r="G2011" s="33" t="s">
        <v>20</v>
      </c>
      <c r="H2011" s="33" t="s">
        <v>21</v>
      </c>
      <c r="I2011" s="33" t="s">
        <v>51</v>
      </c>
      <c r="J2011" s="33" t="s">
        <v>46</v>
      </c>
      <c r="K2011" s="63" t="s">
        <v>25</v>
      </c>
      <c r="L2011" s="32" t="str">
        <f t="shared" si="559"/>
        <v>CGE370</v>
      </c>
      <c r="M2011" s="32" t="str">
        <f t="shared" si="560"/>
        <v>BMJ II</v>
      </c>
      <c r="N2011" s="32" t="str">
        <f t="shared" si="561"/>
        <v>12 RODA</v>
      </c>
      <c r="O2011" s="146">
        <v>8.3136574074074085E-2</v>
      </c>
      <c r="P2011" s="65">
        <v>8.3136574074074085E-2</v>
      </c>
      <c r="Q2011" s="65"/>
      <c r="R2011" s="66">
        <v>4</v>
      </c>
      <c r="S2011" s="66">
        <v>46880</v>
      </c>
      <c r="T2011" s="66">
        <v>18660</v>
      </c>
      <c r="U2011" s="67">
        <f t="shared" si="571"/>
        <v>28.22</v>
      </c>
      <c r="V2011" s="66">
        <f t="shared" si="562"/>
        <v>572216.93999999994</v>
      </c>
      <c r="W2011" s="66" t="str">
        <f t="shared" si="563"/>
        <v>1 &gt; 4</v>
      </c>
      <c r="X2011" s="66">
        <f>A2011+SUMIFS(Presensi!F:F,Presensi!E:E,'Entry Data'!AP2011)</f>
        <v>1</v>
      </c>
      <c r="Y2011" s="66">
        <f>IFERROR(INDEX('Retasi Pricing'!F:F,MATCH('Entry Data'!AM2011,'Retasi Pricing'!E:E,0))*X2011,"")</f>
        <v>27500</v>
      </c>
      <c r="Z2011" s="62" t="s">
        <v>26</v>
      </c>
      <c r="AA2011" s="62" t="s">
        <v>27</v>
      </c>
      <c r="AB2011" s="32"/>
      <c r="AC2011" s="32" t="s">
        <v>122</v>
      </c>
      <c r="AD2011" s="32" t="str">
        <f t="shared" si="564"/>
        <v/>
      </c>
      <c r="AF2011" s="5" t="str">
        <f t="shared" si="565"/>
        <v>ico rianto44194</v>
      </c>
      <c r="AG2011" s="5" t="str">
        <f t="shared" si="566"/>
        <v>BMJ 04044194UTARANIGHT</v>
      </c>
      <c r="AH2011" s="5" t="str">
        <f t="shared" si="567"/>
        <v>ico rianto44194UTARANIGHT</v>
      </c>
      <c r="AI2011" s="5" t="str">
        <f t="shared" si="568"/>
        <v>BMJ 04044194NIGHT</v>
      </c>
      <c r="AJ2011" s="5" t="str">
        <f t="shared" si="569"/>
        <v>ico rianto44194NIGHT</v>
      </c>
      <c r="AK2011" s="5" t="str">
        <f t="shared" si="570"/>
        <v>ico riantoBMJ II</v>
      </c>
      <c r="AL2011" s="5" t="str">
        <f t="shared" si="572"/>
        <v>4UTARA</v>
      </c>
      <c r="AM2011" s="5" t="str">
        <f t="shared" si="573"/>
        <v>1 &gt; 4UTARA12 RODA</v>
      </c>
      <c r="AN2011" s="5" t="str">
        <f t="shared" si="574"/>
        <v>ico riantoBMJ II1 &gt; 4UTARA12 RODA</v>
      </c>
      <c r="AO2011" s="5" t="str">
        <f t="shared" si="575"/>
        <v>ico rianto1 &gt; 4UTARA12 RODA</v>
      </c>
      <c r="AP2011" s="5" t="str">
        <f t="shared" si="576"/>
        <v>44194NIGHT</v>
      </c>
    </row>
    <row r="2012" spans="1:42" x14ac:dyDescent="0.3">
      <c r="A2012" s="33">
        <v>1</v>
      </c>
      <c r="B2012" s="33"/>
      <c r="C2012" s="70">
        <v>44194</v>
      </c>
      <c r="D2012" s="71" t="s">
        <v>87</v>
      </c>
      <c r="E2012" s="70">
        <v>44195</v>
      </c>
      <c r="F2012" s="71">
        <v>5159311</v>
      </c>
      <c r="G2012" s="33" t="s">
        <v>20</v>
      </c>
      <c r="H2012" s="33" t="s">
        <v>21</v>
      </c>
      <c r="I2012" s="33" t="s">
        <v>45</v>
      </c>
      <c r="J2012" s="33" t="s">
        <v>46</v>
      </c>
      <c r="K2012" s="63" t="s">
        <v>25</v>
      </c>
      <c r="L2012" s="32" t="str">
        <f t="shared" si="559"/>
        <v>CGE370</v>
      </c>
      <c r="M2012" s="32" t="str">
        <f t="shared" si="560"/>
        <v>BMJ II</v>
      </c>
      <c r="N2012" s="32" t="str">
        <f t="shared" si="561"/>
        <v>12 RODA</v>
      </c>
      <c r="O2012" s="146">
        <v>0.14694444444444446</v>
      </c>
      <c r="P2012" s="65">
        <v>0.14694444444444446</v>
      </c>
      <c r="Q2012" s="65"/>
      <c r="R2012" s="66">
        <v>5</v>
      </c>
      <c r="S2012" s="66">
        <v>46640</v>
      </c>
      <c r="T2012" s="66">
        <v>18660</v>
      </c>
      <c r="U2012" s="67">
        <f t="shared" si="571"/>
        <v>27.98</v>
      </c>
      <c r="V2012" s="66">
        <f t="shared" si="562"/>
        <v>567350.46</v>
      </c>
      <c r="W2012" s="66" t="str">
        <f t="shared" si="563"/>
        <v>&gt; 5</v>
      </c>
      <c r="X2012" s="66">
        <f>A2012+SUMIFS(Presensi!F:F,Presensi!E:E,'Entry Data'!AP2012)</f>
        <v>1</v>
      </c>
      <c r="Y2012" s="66">
        <f>IFERROR(INDEX('Retasi Pricing'!F:F,MATCH('Entry Data'!AM2012,'Retasi Pricing'!E:E,0))*X2012,"")</f>
        <v>31200</v>
      </c>
      <c r="Z2012" s="62" t="s">
        <v>26</v>
      </c>
      <c r="AA2012" s="62" t="s">
        <v>27</v>
      </c>
      <c r="AB2012" s="32"/>
      <c r="AC2012" s="32" t="s">
        <v>122</v>
      </c>
      <c r="AD2012" s="32" t="str">
        <f t="shared" si="564"/>
        <v/>
      </c>
      <c r="AF2012" s="5" t="str">
        <f t="shared" si="565"/>
        <v>ico rianto44194</v>
      </c>
      <c r="AG2012" s="5" t="str">
        <f t="shared" si="566"/>
        <v>BMJ 04044194UTARANIGHT</v>
      </c>
      <c r="AH2012" s="5" t="str">
        <f t="shared" si="567"/>
        <v>ico rianto44194UTARANIGHT</v>
      </c>
      <c r="AI2012" s="5" t="str">
        <f t="shared" si="568"/>
        <v>BMJ 04044194NIGHT</v>
      </c>
      <c r="AJ2012" s="5" t="str">
        <f t="shared" si="569"/>
        <v>ico rianto44194NIGHT</v>
      </c>
      <c r="AK2012" s="5" t="str">
        <f t="shared" si="570"/>
        <v>ico riantoBMJ II</v>
      </c>
      <c r="AL2012" s="5" t="str">
        <f t="shared" si="572"/>
        <v>5UTARA</v>
      </c>
      <c r="AM2012" s="5" t="str">
        <f t="shared" si="573"/>
        <v>&gt; 5UTARA12 RODA</v>
      </c>
      <c r="AN2012" s="5" t="str">
        <f t="shared" si="574"/>
        <v>ico riantoBMJ II&gt; 5UTARA12 RODA</v>
      </c>
      <c r="AO2012" s="5" t="str">
        <f t="shared" si="575"/>
        <v>ico rianto&gt; 5UTARA12 RODA</v>
      </c>
      <c r="AP2012" s="5" t="str">
        <f t="shared" si="576"/>
        <v>44194NIGHT</v>
      </c>
    </row>
    <row r="2013" spans="1:42" x14ac:dyDescent="0.3">
      <c r="A2013" s="33">
        <v>1</v>
      </c>
      <c r="B2013" s="33"/>
      <c r="C2013" s="70">
        <v>44194</v>
      </c>
      <c r="D2013" s="71" t="s">
        <v>87</v>
      </c>
      <c r="E2013" s="70">
        <v>44195</v>
      </c>
      <c r="F2013" s="71">
        <v>5159398</v>
      </c>
      <c r="G2013" s="33" t="s">
        <v>20</v>
      </c>
      <c r="H2013" s="33" t="s">
        <v>21</v>
      </c>
      <c r="I2013" s="33" t="s">
        <v>51</v>
      </c>
      <c r="J2013" s="33" t="s">
        <v>23</v>
      </c>
      <c r="K2013" s="63" t="s">
        <v>25</v>
      </c>
      <c r="L2013" s="32" t="str">
        <f t="shared" si="559"/>
        <v>CGE370</v>
      </c>
      <c r="M2013" s="32" t="str">
        <f t="shared" si="560"/>
        <v>BMJ II</v>
      </c>
      <c r="N2013" s="32" t="str">
        <f t="shared" si="561"/>
        <v>12 RODA</v>
      </c>
      <c r="O2013" s="146">
        <v>0.2212152777777778</v>
      </c>
      <c r="P2013" s="65">
        <v>0.2212152777777778</v>
      </c>
      <c r="Q2013" s="65"/>
      <c r="R2013" s="66">
        <v>6</v>
      </c>
      <c r="S2013" s="66">
        <v>47460</v>
      </c>
      <c r="T2013" s="66">
        <v>18660</v>
      </c>
      <c r="U2013" s="67">
        <f t="shared" si="571"/>
        <v>28.8</v>
      </c>
      <c r="V2013" s="66">
        <f t="shared" si="562"/>
        <v>583977.6</v>
      </c>
      <c r="W2013" s="66" t="str">
        <f t="shared" si="563"/>
        <v>&gt; 6</v>
      </c>
      <c r="X2013" s="66">
        <f>A2013+SUMIFS(Presensi!F:F,Presensi!E:E,'Entry Data'!AP2013)</f>
        <v>1</v>
      </c>
      <c r="Y2013" s="66">
        <f>IFERROR(INDEX('Retasi Pricing'!F:F,MATCH('Entry Data'!AM2013,'Retasi Pricing'!E:E,0))*X2013,"")</f>
        <v>34450</v>
      </c>
      <c r="Z2013" s="62" t="s">
        <v>26</v>
      </c>
      <c r="AA2013" s="62" t="s">
        <v>27</v>
      </c>
      <c r="AB2013" s="32"/>
      <c r="AC2013" s="32" t="s">
        <v>122</v>
      </c>
      <c r="AD2013" s="32" t="str">
        <f t="shared" si="564"/>
        <v/>
      </c>
      <c r="AF2013" s="5" t="str">
        <f t="shared" si="565"/>
        <v>ico rianto44194</v>
      </c>
      <c r="AG2013" s="5" t="str">
        <f t="shared" si="566"/>
        <v>BMJ 04044194UTARANIGHT</v>
      </c>
      <c r="AH2013" s="5" t="str">
        <f t="shared" si="567"/>
        <v>ico rianto44194UTARANIGHT</v>
      </c>
      <c r="AI2013" s="5" t="str">
        <f t="shared" si="568"/>
        <v>BMJ 04044194NIGHT</v>
      </c>
      <c r="AJ2013" s="5" t="str">
        <f t="shared" si="569"/>
        <v>ico rianto44194NIGHT</v>
      </c>
      <c r="AK2013" s="5" t="str">
        <f t="shared" si="570"/>
        <v>ico riantoBMJ II</v>
      </c>
      <c r="AL2013" s="5" t="str">
        <f t="shared" si="572"/>
        <v>6UTARA</v>
      </c>
      <c r="AM2013" s="5" t="str">
        <f t="shared" si="573"/>
        <v>&gt; 6UTARA12 RODA</v>
      </c>
      <c r="AN2013" s="5" t="str">
        <f t="shared" si="574"/>
        <v>ico riantoBMJ II&gt; 6UTARA12 RODA</v>
      </c>
      <c r="AO2013" s="5" t="str">
        <f t="shared" si="575"/>
        <v>ico rianto&gt; 6UTARA12 RODA</v>
      </c>
      <c r="AP2013" s="5" t="str">
        <f t="shared" si="576"/>
        <v>44194NIGHT</v>
      </c>
    </row>
    <row r="2014" spans="1:42" x14ac:dyDescent="0.3">
      <c r="A2014" s="33">
        <v>1</v>
      </c>
      <c r="B2014" s="33"/>
      <c r="C2014" s="70">
        <v>44194</v>
      </c>
      <c r="D2014" s="71" t="s">
        <v>87</v>
      </c>
      <c r="E2014" s="70">
        <v>44194</v>
      </c>
      <c r="F2014" s="71">
        <v>5159067</v>
      </c>
      <c r="G2014" s="33" t="s">
        <v>20</v>
      </c>
      <c r="H2014" s="33" t="s">
        <v>21</v>
      </c>
      <c r="I2014" s="33" t="s">
        <v>51</v>
      </c>
      <c r="J2014" s="33" t="s">
        <v>46</v>
      </c>
      <c r="K2014" s="63" t="s">
        <v>25</v>
      </c>
      <c r="L2014" s="32" t="str">
        <f t="shared" si="559"/>
        <v>CGE370</v>
      </c>
      <c r="M2014" s="32" t="str">
        <f t="shared" si="560"/>
        <v>BMJ II</v>
      </c>
      <c r="N2014" s="32" t="str">
        <f t="shared" si="561"/>
        <v>12 RODA</v>
      </c>
      <c r="O2014" s="146">
        <v>0.94565972222222217</v>
      </c>
      <c r="P2014" s="65">
        <v>0.94565972222222217</v>
      </c>
      <c r="Q2014" s="65"/>
      <c r="R2014" s="66">
        <v>1</v>
      </c>
      <c r="S2014" s="66">
        <v>46540</v>
      </c>
      <c r="T2014" s="66">
        <v>18660</v>
      </c>
      <c r="U2014" s="67">
        <f t="shared" si="571"/>
        <v>27.88</v>
      </c>
      <c r="V2014" s="66">
        <f t="shared" si="562"/>
        <v>565322.76</v>
      </c>
      <c r="W2014" s="66" t="str">
        <f t="shared" si="563"/>
        <v>1 &gt; 4</v>
      </c>
      <c r="X2014" s="66">
        <f>A2014+SUMIFS(Presensi!F:F,Presensi!E:E,'Entry Data'!AP2014)</f>
        <v>1</v>
      </c>
      <c r="Y2014" s="66">
        <f>IFERROR(INDEX('Retasi Pricing'!F:F,MATCH('Entry Data'!AM2014,'Retasi Pricing'!E:E,0))*X2014,"")</f>
        <v>27500</v>
      </c>
      <c r="Z2014" s="62" t="s">
        <v>26</v>
      </c>
      <c r="AA2014" s="62" t="s">
        <v>27</v>
      </c>
      <c r="AB2014" s="32"/>
      <c r="AC2014" s="32" t="s">
        <v>122</v>
      </c>
      <c r="AD2014" s="32" t="str">
        <f t="shared" si="564"/>
        <v/>
      </c>
      <c r="AF2014" s="5" t="str">
        <f t="shared" si="565"/>
        <v>ico rianto44194</v>
      </c>
      <c r="AG2014" s="5" t="str">
        <f t="shared" si="566"/>
        <v>BMJ 04044194UTARANIGHT</v>
      </c>
      <c r="AH2014" s="5" t="str">
        <f t="shared" si="567"/>
        <v>ico rianto44194UTARANIGHT</v>
      </c>
      <c r="AI2014" s="5" t="str">
        <f t="shared" si="568"/>
        <v>BMJ 04044194NIGHT</v>
      </c>
      <c r="AJ2014" s="5" t="str">
        <f t="shared" si="569"/>
        <v>ico rianto44194NIGHT</v>
      </c>
      <c r="AK2014" s="5" t="str">
        <f t="shared" si="570"/>
        <v>ico riantoBMJ II</v>
      </c>
      <c r="AL2014" s="5" t="str">
        <f t="shared" si="572"/>
        <v>1UTARA</v>
      </c>
      <c r="AM2014" s="5" t="str">
        <f t="shared" si="573"/>
        <v>1 &gt; 4UTARA12 RODA</v>
      </c>
      <c r="AN2014" s="5" t="str">
        <f t="shared" si="574"/>
        <v>ico riantoBMJ II1 &gt; 4UTARA12 RODA</v>
      </c>
      <c r="AO2014" s="5" t="str">
        <f t="shared" si="575"/>
        <v>ico rianto1 &gt; 4UTARA12 RODA</v>
      </c>
      <c r="AP2014" s="5" t="str">
        <f t="shared" si="576"/>
        <v>44194NIGHT</v>
      </c>
    </row>
    <row r="2015" spans="1:42" x14ac:dyDescent="0.3">
      <c r="A2015" s="33">
        <v>1</v>
      </c>
      <c r="B2015" s="33"/>
      <c r="C2015" s="70">
        <v>44194</v>
      </c>
      <c r="D2015" s="71" t="s">
        <v>87</v>
      </c>
      <c r="E2015" s="70">
        <v>44195</v>
      </c>
      <c r="F2015" s="71">
        <v>5159160</v>
      </c>
      <c r="G2015" s="33" t="s">
        <v>20</v>
      </c>
      <c r="H2015" s="33" t="s">
        <v>21</v>
      </c>
      <c r="I2015" s="33" t="s">
        <v>51</v>
      </c>
      <c r="J2015" s="33" t="s">
        <v>46</v>
      </c>
      <c r="K2015" s="63" t="s">
        <v>126</v>
      </c>
      <c r="L2015" s="32" t="str">
        <f t="shared" si="559"/>
        <v>CGE370</v>
      </c>
      <c r="M2015" s="32" t="str">
        <f t="shared" si="560"/>
        <v>BMJ II</v>
      </c>
      <c r="N2015" s="32" t="str">
        <f t="shared" si="561"/>
        <v>12 RODA</v>
      </c>
      <c r="O2015" s="146">
        <v>1.1643518518518518E-2</v>
      </c>
      <c r="P2015" s="65">
        <v>1.1643518518518518E-2</v>
      </c>
      <c r="Q2015" s="65"/>
      <c r="R2015" s="66">
        <v>3</v>
      </c>
      <c r="S2015" s="66">
        <v>44620</v>
      </c>
      <c r="T2015" s="66">
        <v>17040</v>
      </c>
      <c r="U2015" s="67">
        <f t="shared" si="571"/>
        <v>27.58</v>
      </c>
      <c r="V2015" s="66">
        <f t="shared" si="562"/>
        <v>559239.65999999992</v>
      </c>
      <c r="W2015" s="66" t="str">
        <f t="shared" si="563"/>
        <v>1 &gt; 4</v>
      </c>
      <c r="X2015" s="66">
        <f>A2015+SUMIFS(Presensi!F:F,Presensi!E:E,'Entry Data'!AP2015)</f>
        <v>1</v>
      </c>
      <c r="Y2015" s="66">
        <f>IFERROR(INDEX('Retasi Pricing'!F:F,MATCH('Entry Data'!AM2015,'Retasi Pricing'!E:E,0))*X2015,"")</f>
        <v>27500</v>
      </c>
      <c r="Z2015" s="62" t="s">
        <v>26</v>
      </c>
      <c r="AA2015" s="62" t="s">
        <v>27</v>
      </c>
      <c r="AB2015" s="32"/>
      <c r="AC2015" s="32" t="s">
        <v>371</v>
      </c>
      <c r="AD2015" s="32" t="str">
        <f t="shared" si="564"/>
        <v/>
      </c>
      <c r="AF2015" s="5" t="str">
        <f t="shared" si="565"/>
        <v>Miftahul Amin44194</v>
      </c>
      <c r="AG2015" s="5" t="str">
        <f t="shared" si="566"/>
        <v>BMJ 04244194UTARANIGHT</v>
      </c>
      <c r="AH2015" s="5" t="str">
        <f t="shared" si="567"/>
        <v>Miftahul Amin44194UTARANIGHT</v>
      </c>
      <c r="AI2015" s="5" t="str">
        <f t="shared" si="568"/>
        <v>BMJ 04244194NIGHT</v>
      </c>
      <c r="AJ2015" s="5" t="str">
        <f t="shared" si="569"/>
        <v>Miftahul Amin44194NIGHT</v>
      </c>
      <c r="AK2015" s="5" t="str">
        <f t="shared" si="570"/>
        <v>Miftahul AminBMJ II</v>
      </c>
      <c r="AL2015" s="5" t="str">
        <f t="shared" si="572"/>
        <v>3UTARA</v>
      </c>
      <c r="AM2015" s="5" t="str">
        <f t="shared" si="573"/>
        <v>1 &gt; 4UTARA12 RODA</v>
      </c>
      <c r="AN2015" s="5" t="str">
        <f t="shared" si="574"/>
        <v>Miftahul AminBMJ II1 &gt; 4UTARA12 RODA</v>
      </c>
      <c r="AO2015" s="5" t="str">
        <f t="shared" si="575"/>
        <v>Miftahul Amin1 &gt; 4UTARA12 RODA</v>
      </c>
      <c r="AP2015" s="5" t="str">
        <f t="shared" si="576"/>
        <v>44194NIGHT</v>
      </c>
    </row>
    <row r="2016" spans="1:42" x14ac:dyDescent="0.3">
      <c r="A2016" s="33">
        <v>1</v>
      </c>
      <c r="B2016" s="33"/>
      <c r="C2016" s="70">
        <v>44194</v>
      </c>
      <c r="D2016" s="71" t="s">
        <v>87</v>
      </c>
      <c r="E2016" s="70">
        <v>44195</v>
      </c>
      <c r="F2016" s="71">
        <v>5159264</v>
      </c>
      <c r="G2016" s="33" t="s">
        <v>20</v>
      </c>
      <c r="H2016" s="33" t="s">
        <v>21</v>
      </c>
      <c r="I2016" s="33" t="s">
        <v>51</v>
      </c>
      <c r="J2016" s="33" t="s">
        <v>46</v>
      </c>
      <c r="K2016" s="63" t="s">
        <v>126</v>
      </c>
      <c r="L2016" s="32" t="str">
        <f t="shared" si="559"/>
        <v>CGE370</v>
      </c>
      <c r="M2016" s="32" t="str">
        <f t="shared" si="560"/>
        <v>BMJ II</v>
      </c>
      <c r="N2016" s="32" t="str">
        <f t="shared" si="561"/>
        <v>12 RODA</v>
      </c>
      <c r="O2016" s="146">
        <v>0.11074074074074074</v>
      </c>
      <c r="P2016" s="65">
        <v>0.11074074074074074</v>
      </c>
      <c r="Q2016" s="65"/>
      <c r="R2016" s="66">
        <v>4</v>
      </c>
      <c r="S2016" s="66">
        <v>44480</v>
      </c>
      <c r="T2016" s="66">
        <v>17040</v>
      </c>
      <c r="U2016" s="67">
        <f t="shared" si="571"/>
        <v>27.44</v>
      </c>
      <c r="V2016" s="66">
        <f t="shared" si="562"/>
        <v>556400.88000000012</v>
      </c>
      <c r="W2016" s="66" t="str">
        <f t="shared" si="563"/>
        <v>1 &gt; 4</v>
      </c>
      <c r="X2016" s="66">
        <f>A2016+SUMIFS(Presensi!F:F,Presensi!E:E,'Entry Data'!AP2016)</f>
        <v>1</v>
      </c>
      <c r="Y2016" s="66">
        <f>IFERROR(INDEX('Retasi Pricing'!F:F,MATCH('Entry Data'!AM2016,'Retasi Pricing'!E:E,0))*X2016,"")</f>
        <v>27500</v>
      </c>
      <c r="Z2016" s="62" t="s">
        <v>26</v>
      </c>
      <c r="AA2016" s="62" t="s">
        <v>27</v>
      </c>
      <c r="AB2016" s="32"/>
      <c r="AC2016" s="32" t="s">
        <v>371</v>
      </c>
      <c r="AD2016" s="32" t="str">
        <f t="shared" si="564"/>
        <v/>
      </c>
      <c r="AF2016" s="5" t="str">
        <f t="shared" si="565"/>
        <v>Miftahul Amin44194</v>
      </c>
      <c r="AG2016" s="5" t="str">
        <f t="shared" si="566"/>
        <v>BMJ 04244194UTARANIGHT</v>
      </c>
      <c r="AH2016" s="5" t="str">
        <f t="shared" si="567"/>
        <v>Miftahul Amin44194UTARANIGHT</v>
      </c>
      <c r="AI2016" s="5" t="str">
        <f t="shared" si="568"/>
        <v>BMJ 04244194NIGHT</v>
      </c>
      <c r="AJ2016" s="5" t="str">
        <f t="shared" si="569"/>
        <v>Miftahul Amin44194NIGHT</v>
      </c>
      <c r="AK2016" s="5" t="str">
        <f t="shared" si="570"/>
        <v>Miftahul AminBMJ II</v>
      </c>
      <c r="AL2016" s="5" t="str">
        <f t="shared" si="572"/>
        <v>4UTARA</v>
      </c>
      <c r="AM2016" s="5" t="str">
        <f t="shared" si="573"/>
        <v>1 &gt; 4UTARA12 RODA</v>
      </c>
      <c r="AN2016" s="5" t="str">
        <f t="shared" si="574"/>
        <v>Miftahul AminBMJ II1 &gt; 4UTARA12 RODA</v>
      </c>
      <c r="AO2016" s="5" t="str">
        <f t="shared" si="575"/>
        <v>Miftahul Amin1 &gt; 4UTARA12 RODA</v>
      </c>
      <c r="AP2016" s="5" t="str">
        <f t="shared" si="576"/>
        <v>44194NIGHT</v>
      </c>
    </row>
    <row r="2017" spans="1:42" x14ac:dyDescent="0.3">
      <c r="A2017" s="33">
        <v>1</v>
      </c>
      <c r="B2017" s="33"/>
      <c r="C2017" s="70">
        <v>44194</v>
      </c>
      <c r="D2017" s="71" t="s">
        <v>87</v>
      </c>
      <c r="E2017" s="70">
        <v>44195</v>
      </c>
      <c r="F2017" s="71">
        <v>5159334</v>
      </c>
      <c r="G2017" s="33" t="s">
        <v>20</v>
      </c>
      <c r="H2017" s="33" t="s">
        <v>21</v>
      </c>
      <c r="I2017" s="33" t="s">
        <v>45</v>
      </c>
      <c r="J2017" s="33" t="s">
        <v>46</v>
      </c>
      <c r="K2017" s="63" t="s">
        <v>126</v>
      </c>
      <c r="L2017" s="32" t="str">
        <f t="shared" si="559"/>
        <v>CGE370</v>
      </c>
      <c r="M2017" s="32" t="str">
        <f t="shared" si="560"/>
        <v>BMJ II</v>
      </c>
      <c r="N2017" s="32" t="str">
        <f t="shared" si="561"/>
        <v>12 RODA</v>
      </c>
      <c r="O2017" s="146">
        <v>0.1632638888888889</v>
      </c>
      <c r="P2017" s="65">
        <v>0.1632638888888889</v>
      </c>
      <c r="Q2017" s="65"/>
      <c r="R2017" s="66">
        <v>5</v>
      </c>
      <c r="S2017" s="66">
        <v>45040</v>
      </c>
      <c r="T2017" s="66">
        <v>17040</v>
      </c>
      <c r="U2017" s="67">
        <f t="shared" si="571"/>
        <v>28</v>
      </c>
      <c r="V2017" s="66">
        <f t="shared" si="562"/>
        <v>567756</v>
      </c>
      <c r="W2017" s="66" t="str">
        <f t="shared" si="563"/>
        <v>&gt; 5</v>
      </c>
      <c r="X2017" s="66">
        <f>A2017+SUMIFS(Presensi!F:F,Presensi!E:E,'Entry Data'!AP2017)</f>
        <v>1</v>
      </c>
      <c r="Y2017" s="66">
        <f>IFERROR(INDEX('Retasi Pricing'!F:F,MATCH('Entry Data'!AM2017,'Retasi Pricing'!E:E,0))*X2017,"")</f>
        <v>31200</v>
      </c>
      <c r="Z2017" s="62" t="s">
        <v>26</v>
      </c>
      <c r="AA2017" s="62" t="s">
        <v>27</v>
      </c>
      <c r="AB2017" s="32"/>
      <c r="AC2017" s="32" t="s">
        <v>371</v>
      </c>
      <c r="AD2017" s="32" t="str">
        <f t="shared" si="564"/>
        <v/>
      </c>
      <c r="AF2017" s="5" t="str">
        <f t="shared" si="565"/>
        <v>Miftahul Amin44194</v>
      </c>
      <c r="AG2017" s="5" t="str">
        <f t="shared" si="566"/>
        <v>BMJ 04244194UTARANIGHT</v>
      </c>
      <c r="AH2017" s="5" t="str">
        <f t="shared" si="567"/>
        <v>Miftahul Amin44194UTARANIGHT</v>
      </c>
      <c r="AI2017" s="5" t="str">
        <f t="shared" si="568"/>
        <v>BMJ 04244194NIGHT</v>
      </c>
      <c r="AJ2017" s="5" t="str">
        <f t="shared" si="569"/>
        <v>Miftahul Amin44194NIGHT</v>
      </c>
      <c r="AK2017" s="5" t="str">
        <f t="shared" si="570"/>
        <v>Miftahul AminBMJ II</v>
      </c>
      <c r="AL2017" s="5" t="str">
        <f t="shared" si="572"/>
        <v>5UTARA</v>
      </c>
      <c r="AM2017" s="5" t="str">
        <f t="shared" si="573"/>
        <v>&gt; 5UTARA12 RODA</v>
      </c>
      <c r="AN2017" s="5" t="str">
        <f t="shared" si="574"/>
        <v>Miftahul AminBMJ II&gt; 5UTARA12 RODA</v>
      </c>
      <c r="AO2017" s="5" t="str">
        <f t="shared" si="575"/>
        <v>Miftahul Amin&gt; 5UTARA12 RODA</v>
      </c>
      <c r="AP2017" s="5" t="str">
        <f t="shared" si="576"/>
        <v>44194NIGHT</v>
      </c>
    </row>
    <row r="2018" spans="1:42" x14ac:dyDescent="0.3">
      <c r="A2018" s="33">
        <v>1</v>
      </c>
      <c r="B2018" s="33"/>
      <c r="C2018" s="70">
        <v>44194</v>
      </c>
      <c r="D2018" s="71" t="s">
        <v>87</v>
      </c>
      <c r="E2018" s="70">
        <v>44195</v>
      </c>
      <c r="F2018" s="71">
        <v>5159392</v>
      </c>
      <c r="G2018" s="33" t="s">
        <v>20</v>
      </c>
      <c r="H2018" s="33" t="s">
        <v>21</v>
      </c>
      <c r="I2018" s="33" t="s">
        <v>51</v>
      </c>
      <c r="J2018" s="33" t="s">
        <v>46</v>
      </c>
      <c r="K2018" s="63" t="s">
        <v>126</v>
      </c>
      <c r="L2018" s="32" t="str">
        <f t="shared" si="559"/>
        <v>CGE370</v>
      </c>
      <c r="M2018" s="32" t="str">
        <f t="shared" si="560"/>
        <v>BMJ II</v>
      </c>
      <c r="N2018" s="32" t="str">
        <f t="shared" si="561"/>
        <v>12 RODA</v>
      </c>
      <c r="O2018" s="146">
        <v>0.21422453703703703</v>
      </c>
      <c r="P2018" s="65">
        <v>0.21422453703703703</v>
      </c>
      <c r="Q2018" s="65"/>
      <c r="R2018" s="66">
        <v>6</v>
      </c>
      <c r="S2018" s="66">
        <v>45320</v>
      </c>
      <c r="T2018" s="66">
        <v>17040</v>
      </c>
      <c r="U2018" s="67">
        <f t="shared" si="571"/>
        <v>28.28</v>
      </c>
      <c r="V2018" s="66">
        <f t="shared" si="562"/>
        <v>573433.56000000006</v>
      </c>
      <c r="W2018" s="66" t="str">
        <f t="shared" si="563"/>
        <v>&gt; 6</v>
      </c>
      <c r="X2018" s="66">
        <f>A2018+SUMIFS(Presensi!F:F,Presensi!E:E,'Entry Data'!AP2018)</f>
        <v>1</v>
      </c>
      <c r="Y2018" s="66">
        <f>IFERROR(INDEX('Retasi Pricing'!F:F,MATCH('Entry Data'!AM2018,'Retasi Pricing'!E:E,0))*X2018,"")</f>
        <v>34450</v>
      </c>
      <c r="Z2018" s="62" t="s">
        <v>26</v>
      </c>
      <c r="AA2018" s="62" t="s">
        <v>27</v>
      </c>
      <c r="AB2018" s="32"/>
      <c r="AC2018" s="32" t="s">
        <v>371</v>
      </c>
      <c r="AD2018" s="32" t="str">
        <f t="shared" si="564"/>
        <v/>
      </c>
      <c r="AF2018" s="5" t="str">
        <f t="shared" si="565"/>
        <v>Miftahul Amin44194</v>
      </c>
      <c r="AG2018" s="5" t="str">
        <f t="shared" si="566"/>
        <v>BMJ 04244194UTARANIGHT</v>
      </c>
      <c r="AH2018" s="5" t="str">
        <f t="shared" si="567"/>
        <v>Miftahul Amin44194UTARANIGHT</v>
      </c>
      <c r="AI2018" s="5" t="str">
        <f t="shared" si="568"/>
        <v>BMJ 04244194NIGHT</v>
      </c>
      <c r="AJ2018" s="5" t="str">
        <f t="shared" si="569"/>
        <v>Miftahul Amin44194NIGHT</v>
      </c>
      <c r="AK2018" s="5" t="str">
        <f t="shared" si="570"/>
        <v>Miftahul AminBMJ II</v>
      </c>
      <c r="AL2018" s="5" t="str">
        <f t="shared" si="572"/>
        <v>6UTARA</v>
      </c>
      <c r="AM2018" s="5" t="str">
        <f t="shared" si="573"/>
        <v>&gt; 6UTARA12 RODA</v>
      </c>
      <c r="AN2018" s="5" t="str">
        <f t="shared" si="574"/>
        <v>Miftahul AminBMJ II&gt; 6UTARA12 RODA</v>
      </c>
      <c r="AO2018" s="5" t="str">
        <f t="shared" si="575"/>
        <v>Miftahul Amin&gt; 6UTARA12 RODA</v>
      </c>
      <c r="AP2018" s="5" t="str">
        <f t="shared" si="576"/>
        <v>44194NIGHT</v>
      </c>
    </row>
    <row r="2019" spans="1:42" x14ac:dyDescent="0.3">
      <c r="A2019" s="33">
        <v>1</v>
      </c>
      <c r="B2019" s="33"/>
      <c r="C2019" s="70">
        <v>44194</v>
      </c>
      <c r="D2019" s="71" t="s">
        <v>87</v>
      </c>
      <c r="E2019" s="70">
        <v>44194</v>
      </c>
      <c r="F2019" s="71">
        <v>5159002</v>
      </c>
      <c r="G2019" s="33" t="s">
        <v>20</v>
      </c>
      <c r="H2019" s="33" t="s">
        <v>21</v>
      </c>
      <c r="I2019" s="33" t="s">
        <v>51</v>
      </c>
      <c r="J2019" s="33" t="s">
        <v>23</v>
      </c>
      <c r="K2019" s="63" t="s">
        <v>126</v>
      </c>
      <c r="L2019" s="32" t="str">
        <f t="shared" si="559"/>
        <v>CGE370</v>
      </c>
      <c r="M2019" s="32" t="str">
        <f t="shared" si="560"/>
        <v>BMJ II</v>
      </c>
      <c r="N2019" s="32" t="str">
        <f t="shared" si="561"/>
        <v>12 RODA</v>
      </c>
      <c r="O2019" s="146">
        <v>0.90025462962962965</v>
      </c>
      <c r="P2019" s="65">
        <v>0.90025462962962965</v>
      </c>
      <c r="Q2019" s="65"/>
      <c r="R2019" s="66">
        <v>1</v>
      </c>
      <c r="S2019" s="66">
        <v>46240</v>
      </c>
      <c r="T2019" s="66">
        <v>17040</v>
      </c>
      <c r="U2019" s="67">
        <f t="shared" si="571"/>
        <v>29.2</v>
      </c>
      <c r="V2019" s="66">
        <f t="shared" si="562"/>
        <v>592088.4</v>
      </c>
      <c r="W2019" s="66" t="str">
        <f t="shared" si="563"/>
        <v>1 &gt; 4</v>
      </c>
      <c r="X2019" s="66">
        <f>A2019+SUMIFS(Presensi!F:F,Presensi!E:E,'Entry Data'!AP2019)</f>
        <v>1</v>
      </c>
      <c r="Y2019" s="66">
        <f>IFERROR(INDEX('Retasi Pricing'!F:F,MATCH('Entry Data'!AM2019,'Retasi Pricing'!E:E,0))*X2019,"")</f>
        <v>27500</v>
      </c>
      <c r="Z2019" s="62" t="s">
        <v>26</v>
      </c>
      <c r="AA2019" s="62" t="s">
        <v>27</v>
      </c>
      <c r="AB2019" s="32"/>
      <c r="AC2019" s="32" t="s">
        <v>371</v>
      </c>
      <c r="AD2019" s="32" t="str">
        <f t="shared" si="564"/>
        <v/>
      </c>
      <c r="AF2019" s="5" t="str">
        <f t="shared" si="565"/>
        <v>Miftahul Amin44194</v>
      </c>
      <c r="AG2019" s="5" t="str">
        <f t="shared" si="566"/>
        <v>BMJ 04244194UTARANIGHT</v>
      </c>
      <c r="AH2019" s="5" t="str">
        <f t="shared" si="567"/>
        <v>Miftahul Amin44194UTARANIGHT</v>
      </c>
      <c r="AI2019" s="5" t="str">
        <f t="shared" si="568"/>
        <v>BMJ 04244194NIGHT</v>
      </c>
      <c r="AJ2019" s="5" t="str">
        <f t="shared" si="569"/>
        <v>Miftahul Amin44194NIGHT</v>
      </c>
      <c r="AK2019" s="5" t="str">
        <f t="shared" si="570"/>
        <v>Miftahul AminBMJ II</v>
      </c>
      <c r="AL2019" s="5" t="str">
        <f t="shared" si="572"/>
        <v>1UTARA</v>
      </c>
      <c r="AM2019" s="5" t="str">
        <f t="shared" si="573"/>
        <v>1 &gt; 4UTARA12 RODA</v>
      </c>
      <c r="AN2019" s="5" t="str">
        <f t="shared" si="574"/>
        <v>Miftahul AminBMJ II1 &gt; 4UTARA12 RODA</v>
      </c>
      <c r="AO2019" s="5" t="str">
        <f t="shared" si="575"/>
        <v>Miftahul Amin1 &gt; 4UTARA12 RODA</v>
      </c>
      <c r="AP2019" s="5" t="str">
        <f t="shared" si="576"/>
        <v>44194NIGHT</v>
      </c>
    </row>
    <row r="2020" spans="1:42" x14ac:dyDescent="0.3">
      <c r="A2020" s="33">
        <v>1</v>
      </c>
      <c r="B2020" s="33"/>
      <c r="C2020" s="70">
        <v>44194</v>
      </c>
      <c r="D2020" s="71" t="s">
        <v>87</v>
      </c>
      <c r="E2020" s="70">
        <v>44194</v>
      </c>
      <c r="F2020" s="71">
        <v>5159083</v>
      </c>
      <c r="G2020" s="33" t="s">
        <v>20</v>
      </c>
      <c r="H2020" s="33" t="s">
        <v>21</v>
      </c>
      <c r="I2020" s="33" t="s">
        <v>45</v>
      </c>
      <c r="J2020" s="33" t="s">
        <v>46</v>
      </c>
      <c r="K2020" s="63" t="s">
        <v>126</v>
      </c>
      <c r="L2020" s="32" t="str">
        <f t="shared" si="559"/>
        <v>CGE370</v>
      </c>
      <c r="M2020" s="32" t="str">
        <f t="shared" si="560"/>
        <v>BMJ II</v>
      </c>
      <c r="N2020" s="32" t="str">
        <f t="shared" si="561"/>
        <v>12 RODA</v>
      </c>
      <c r="O2020" s="146">
        <v>0.95578703703703705</v>
      </c>
      <c r="P2020" s="65">
        <v>0.95578703703703705</v>
      </c>
      <c r="Q2020" s="65"/>
      <c r="R2020" s="66">
        <v>2</v>
      </c>
      <c r="S2020" s="66">
        <v>43740</v>
      </c>
      <c r="T2020" s="66">
        <v>17040</v>
      </c>
      <c r="U2020" s="67">
        <f t="shared" si="571"/>
        <v>26.7</v>
      </c>
      <c r="V2020" s="66">
        <f t="shared" si="562"/>
        <v>541395.9</v>
      </c>
      <c r="W2020" s="66" t="str">
        <f t="shared" si="563"/>
        <v>1 &gt; 4</v>
      </c>
      <c r="X2020" s="66">
        <f>A2020+SUMIFS(Presensi!F:F,Presensi!E:E,'Entry Data'!AP2020)</f>
        <v>1</v>
      </c>
      <c r="Y2020" s="66">
        <f>IFERROR(INDEX('Retasi Pricing'!F:F,MATCH('Entry Data'!AM2020,'Retasi Pricing'!E:E,0))*X2020,"")</f>
        <v>27500</v>
      </c>
      <c r="Z2020" s="62" t="s">
        <v>26</v>
      </c>
      <c r="AA2020" s="62" t="s">
        <v>27</v>
      </c>
      <c r="AB2020" s="32"/>
      <c r="AC2020" s="32" t="s">
        <v>371</v>
      </c>
      <c r="AD2020" s="32" t="str">
        <f t="shared" si="564"/>
        <v/>
      </c>
      <c r="AF2020" s="5" t="str">
        <f t="shared" si="565"/>
        <v>Miftahul Amin44194</v>
      </c>
      <c r="AG2020" s="5" t="str">
        <f t="shared" si="566"/>
        <v>BMJ 04244194UTARANIGHT</v>
      </c>
      <c r="AH2020" s="5" t="str">
        <f t="shared" si="567"/>
        <v>Miftahul Amin44194UTARANIGHT</v>
      </c>
      <c r="AI2020" s="5" t="str">
        <f t="shared" si="568"/>
        <v>BMJ 04244194NIGHT</v>
      </c>
      <c r="AJ2020" s="5" t="str">
        <f t="shared" si="569"/>
        <v>Miftahul Amin44194NIGHT</v>
      </c>
      <c r="AK2020" s="5" t="str">
        <f t="shared" si="570"/>
        <v>Miftahul AminBMJ II</v>
      </c>
      <c r="AL2020" s="5" t="str">
        <f t="shared" si="572"/>
        <v>2UTARA</v>
      </c>
      <c r="AM2020" s="5" t="str">
        <f t="shared" si="573"/>
        <v>1 &gt; 4UTARA12 RODA</v>
      </c>
      <c r="AN2020" s="5" t="str">
        <f t="shared" si="574"/>
        <v>Miftahul AminBMJ II1 &gt; 4UTARA12 RODA</v>
      </c>
      <c r="AO2020" s="5" t="str">
        <f t="shared" si="575"/>
        <v>Miftahul Amin1 &gt; 4UTARA12 RODA</v>
      </c>
      <c r="AP2020" s="5" t="str">
        <f t="shared" si="576"/>
        <v>44194NIGHT</v>
      </c>
    </row>
    <row r="2021" spans="1:42" x14ac:dyDescent="0.3">
      <c r="A2021" s="33">
        <v>1</v>
      </c>
      <c r="B2021" s="33"/>
      <c r="C2021" s="70">
        <v>44194</v>
      </c>
      <c r="D2021" s="71" t="s">
        <v>87</v>
      </c>
      <c r="E2021" s="70">
        <v>44195</v>
      </c>
      <c r="F2021" s="71">
        <v>5159191</v>
      </c>
      <c r="G2021" s="33" t="s">
        <v>20</v>
      </c>
      <c r="H2021" s="33" t="s">
        <v>21</v>
      </c>
      <c r="I2021" s="33" t="s">
        <v>45</v>
      </c>
      <c r="J2021" s="33" t="s">
        <v>46</v>
      </c>
      <c r="K2021" s="63" t="s">
        <v>33</v>
      </c>
      <c r="L2021" s="32" t="str">
        <f t="shared" si="559"/>
        <v>CGE370</v>
      </c>
      <c r="M2021" s="32" t="str">
        <f t="shared" si="560"/>
        <v>BMJ II</v>
      </c>
      <c r="N2021" s="32" t="str">
        <f t="shared" si="561"/>
        <v>12 RODA</v>
      </c>
      <c r="O2021" s="146">
        <v>6.7511574074074085E-2</v>
      </c>
      <c r="P2021" s="65">
        <v>6.7511574074074085E-2</v>
      </c>
      <c r="Q2021" s="65"/>
      <c r="R2021" s="66">
        <v>4</v>
      </c>
      <c r="S2021" s="66">
        <v>45600</v>
      </c>
      <c r="T2021" s="66">
        <v>17140</v>
      </c>
      <c r="U2021" s="67">
        <f t="shared" si="571"/>
        <v>28.46</v>
      </c>
      <c r="V2021" s="66">
        <f t="shared" si="562"/>
        <v>577083.41999999993</v>
      </c>
      <c r="W2021" s="66" t="str">
        <f t="shared" si="563"/>
        <v>1 &gt; 4</v>
      </c>
      <c r="X2021" s="66">
        <f>A2021+SUMIFS(Presensi!F:F,Presensi!E:E,'Entry Data'!AP2021)</f>
        <v>1</v>
      </c>
      <c r="Y2021" s="66">
        <f>IFERROR(INDEX('Retasi Pricing'!F:F,MATCH('Entry Data'!AM2021,'Retasi Pricing'!E:E,0))*X2021,"")</f>
        <v>27500</v>
      </c>
      <c r="Z2021" s="62" t="s">
        <v>26</v>
      </c>
      <c r="AA2021" s="62" t="s">
        <v>27</v>
      </c>
      <c r="AB2021" s="32"/>
      <c r="AC2021" s="32" t="s">
        <v>215</v>
      </c>
      <c r="AD2021" s="32" t="str">
        <f t="shared" si="564"/>
        <v/>
      </c>
      <c r="AF2021" s="5" t="str">
        <f t="shared" si="565"/>
        <v>roni irfansyah44194</v>
      </c>
      <c r="AG2021" s="5" t="str">
        <f t="shared" si="566"/>
        <v>BMJ 04344194UTARANIGHT</v>
      </c>
      <c r="AH2021" s="5" t="str">
        <f t="shared" si="567"/>
        <v>roni irfansyah44194UTARANIGHT</v>
      </c>
      <c r="AI2021" s="5" t="str">
        <f t="shared" si="568"/>
        <v>BMJ 04344194NIGHT</v>
      </c>
      <c r="AJ2021" s="5" t="str">
        <f t="shared" si="569"/>
        <v>roni irfansyah44194NIGHT</v>
      </c>
      <c r="AK2021" s="5" t="str">
        <f t="shared" si="570"/>
        <v>roni irfansyahBMJ II</v>
      </c>
      <c r="AL2021" s="5" t="str">
        <f t="shared" si="572"/>
        <v>4UTARA</v>
      </c>
      <c r="AM2021" s="5" t="str">
        <f t="shared" si="573"/>
        <v>1 &gt; 4UTARA12 RODA</v>
      </c>
      <c r="AN2021" s="5" t="str">
        <f t="shared" si="574"/>
        <v>roni irfansyahBMJ II1 &gt; 4UTARA12 RODA</v>
      </c>
      <c r="AO2021" s="5" t="str">
        <f t="shared" si="575"/>
        <v>roni irfansyah1 &gt; 4UTARA12 RODA</v>
      </c>
      <c r="AP2021" s="5" t="str">
        <f t="shared" si="576"/>
        <v>44194NIGHT</v>
      </c>
    </row>
    <row r="2022" spans="1:42" x14ac:dyDescent="0.3">
      <c r="A2022" s="33">
        <v>1</v>
      </c>
      <c r="B2022" s="33"/>
      <c r="C2022" s="70">
        <v>44194</v>
      </c>
      <c r="D2022" s="71" t="s">
        <v>87</v>
      </c>
      <c r="E2022" s="70">
        <v>44195</v>
      </c>
      <c r="F2022" s="71">
        <v>5159271</v>
      </c>
      <c r="G2022" s="33" t="s">
        <v>20</v>
      </c>
      <c r="H2022" s="33" t="s">
        <v>21</v>
      </c>
      <c r="I2022" s="33" t="s">
        <v>45</v>
      </c>
      <c r="J2022" s="33" t="s">
        <v>46</v>
      </c>
      <c r="K2022" s="63" t="s">
        <v>33</v>
      </c>
      <c r="L2022" s="32" t="str">
        <f t="shared" si="559"/>
        <v>CGE370</v>
      </c>
      <c r="M2022" s="32" t="str">
        <f t="shared" si="560"/>
        <v>BMJ II</v>
      </c>
      <c r="N2022" s="32" t="str">
        <f t="shared" si="561"/>
        <v>12 RODA</v>
      </c>
      <c r="O2022" s="146">
        <v>0.11957175925925927</v>
      </c>
      <c r="P2022" s="65">
        <v>0.11957175925925927</v>
      </c>
      <c r="Q2022" s="65"/>
      <c r="R2022" s="66">
        <v>5</v>
      </c>
      <c r="S2022" s="66">
        <v>44180</v>
      </c>
      <c r="T2022" s="66">
        <v>17140</v>
      </c>
      <c r="U2022" s="67">
        <f t="shared" si="571"/>
        <v>27.04</v>
      </c>
      <c r="V2022" s="66">
        <f t="shared" si="562"/>
        <v>548290.08000000007</v>
      </c>
      <c r="W2022" s="66" t="str">
        <f t="shared" si="563"/>
        <v>&gt; 5</v>
      </c>
      <c r="X2022" s="66">
        <f>A2022+SUMIFS(Presensi!F:F,Presensi!E:E,'Entry Data'!AP2022)</f>
        <v>1</v>
      </c>
      <c r="Y2022" s="66">
        <f>IFERROR(INDEX('Retasi Pricing'!F:F,MATCH('Entry Data'!AM2022,'Retasi Pricing'!E:E,0))*X2022,"")</f>
        <v>31200</v>
      </c>
      <c r="Z2022" s="62" t="s">
        <v>26</v>
      </c>
      <c r="AA2022" s="62" t="s">
        <v>27</v>
      </c>
      <c r="AB2022" s="32"/>
      <c r="AC2022" s="32" t="s">
        <v>215</v>
      </c>
      <c r="AD2022" s="32" t="str">
        <f t="shared" si="564"/>
        <v/>
      </c>
      <c r="AF2022" s="5" t="str">
        <f t="shared" si="565"/>
        <v>roni irfansyah44194</v>
      </c>
      <c r="AG2022" s="5" t="str">
        <f t="shared" si="566"/>
        <v>BMJ 04344194UTARANIGHT</v>
      </c>
      <c r="AH2022" s="5" t="str">
        <f t="shared" si="567"/>
        <v>roni irfansyah44194UTARANIGHT</v>
      </c>
      <c r="AI2022" s="5" t="str">
        <f t="shared" si="568"/>
        <v>BMJ 04344194NIGHT</v>
      </c>
      <c r="AJ2022" s="5" t="str">
        <f t="shared" si="569"/>
        <v>roni irfansyah44194NIGHT</v>
      </c>
      <c r="AK2022" s="5" t="str">
        <f t="shared" si="570"/>
        <v>roni irfansyahBMJ II</v>
      </c>
      <c r="AL2022" s="5" t="str">
        <f t="shared" si="572"/>
        <v>5UTARA</v>
      </c>
      <c r="AM2022" s="5" t="str">
        <f t="shared" si="573"/>
        <v>&gt; 5UTARA12 RODA</v>
      </c>
      <c r="AN2022" s="5" t="str">
        <f t="shared" si="574"/>
        <v>roni irfansyahBMJ II&gt; 5UTARA12 RODA</v>
      </c>
      <c r="AO2022" s="5" t="str">
        <f t="shared" si="575"/>
        <v>roni irfansyah&gt; 5UTARA12 RODA</v>
      </c>
      <c r="AP2022" s="5" t="str">
        <f t="shared" si="576"/>
        <v>44194NIGHT</v>
      </c>
    </row>
    <row r="2023" spans="1:42" x14ac:dyDescent="0.3">
      <c r="A2023" s="33">
        <v>1</v>
      </c>
      <c r="B2023" s="33"/>
      <c r="C2023" s="70">
        <v>44194</v>
      </c>
      <c r="D2023" s="71" t="s">
        <v>87</v>
      </c>
      <c r="E2023" s="70">
        <v>44195</v>
      </c>
      <c r="F2023" s="71">
        <v>5159373</v>
      </c>
      <c r="G2023" s="33" t="s">
        <v>20</v>
      </c>
      <c r="H2023" s="33" t="s">
        <v>21</v>
      </c>
      <c r="I2023" s="33" t="s">
        <v>45</v>
      </c>
      <c r="J2023" s="33" t="s">
        <v>46</v>
      </c>
      <c r="K2023" s="63" t="s">
        <v>33</v>
      </c>
      <c r="L2023" s="32" t="str">
        <f t="shared" si="559"/>
        <v>CGE370</v>
      </c>
      <c r="M2023" s="32" t="str">
        <f t="shared" si="560"/>
        <v>BMJ II</v>
      </c>
      <c r="N2023" s="32" t="str">
        <f t="shared" si="561"/>
        <v>12 RODA</v>
      </c>
      <c r="O2023" s="146">
        <v>0.19491898148148148</v>
      </c>
      <c r="P2023" s="65">
        <v>0.19491898148148148</v>
      </c>
      <c r="Q2023" s="65"/>
      <c r="R2023" s="66">
        <v>6</v>
      </c>
      <c r="S2023" s="66">
        <v>45260</v>
      </c>
      <c r="T2023" s="66">
        <v>17140</v>
      </c>
      <c r="U2023" s="67">
        <f t="shared" si="571"/>
        <v>28.12</v>
      </c>
      <c r="V2023" s="66">
        <f t="shared" si="562"/>
        <v>570189.24</v>
      </c>
      <c r="W2023" s="66" t="str">
        <f t="shared" si="563"/>
        <v>&gt; 6</v>
      </c>
      <c r="X2023" s="66">
        <f>A2023+SUMIFS(Presensi!F:F,Presensi!E:E,'Entry Data'!AP2023)</f>
        <v>1</v>
      </c>
      <c r="Y2023" s="66">
        <f>IFERROR(INDEX('Retasi Pricing'!F:F,MATCH('Entry Data'!AM2023,'Retasi Pricing'!E:E,0))*X2023,"")</f>
        <v>34450</v>
      </c>
      <c r="Z2023" s="62" t="s">
        <v>26</v>
      </c>
      <c r="AA2023" s="62" t="s">
        <v>27</v>
      </c>
      <c r="AB2023" s="32"/>
      <c r="AC2023" s="32" t="s">
        <v>215</v>
      </c>
      <c r="AD2023" s="32" t="str">
        <f t="shared" si="564"/>
        <v/>
      </c>
      <c r="AF2023" s="5" t="str">
        <f t="shared" si="565"/>
        <v>roni irfansyah44194</v>
      </c>
      <c r="AG2023" s="5" t="str">
        <f t="shared" si="566"/>
        <v>BMJ 04344194UTARANIGHT</v>
      </c>
      <c r="AH2023" s="5" t="str">
        <f t="shared" si="567"/>
        <v>roni irfansyah44194UTARANIGHT</v>
      </c>
      <c r="AI2023" s="5" t="str">
        <f t="shared" si="568"/>
        <v>BMJ 04344194NIGHT</v>
      </c>
      <c r="AJ2023" s="5" t="str">
        <f t="shared" si="569"/>
        <v>roni irfansyah44194NIGHT</v>
      </c>
      <c r="AK2023" s="5" t="str">
        <f t="shared" si="570"/>
        <v>roni irfansyahBMJ II</v>
      </c>
      <c r="AL2023" s="5" t="str">
        <f t="shared" si="572"/>
        <v>6UTARA</v>
      </c>
      <c r="AM2023" s="5" t="str">
        <f t="shared" si="573"/>
        <v>&gt; 6UTARA12 RODA</v>
      </c>
      <c r="AN2023" s="5" t="str">
        <f t="shared" si="574"/>
        <v>roni irfansyahBMJ II&gt; 6UTARA12 RODA</v>
      </c>
      <c r="AO2023" s="5" t="str">
        <f t="shared" si="575"/>
        <v>roni irfansyah&gt; 6UTARA12 RODA</v>
      </c>
      <c r="AP2023" s="5" t="str">
        <f t="shared" si="576"/>
        <v>44194NIGHT</v>
      </c>
    </row>
    <row r="2024" spans="1:42" x14ac:dyDescent="0.3">
      <c r="A2024" s="33">
        <v>1</v>
      </c>
      <c r="B2024" s="33"/>
      <c r="C2024" s="70">
        <v>44194</v>
      </c>
      <c r="D2024" s="71" t="s">
        <v>87</v>
      </c>
      <c r="E2024" s="70">
        <v>44194</v>
      </c>
      <c r="F2024" s="71">
        <v>5158954</v>
      </c>
      <c r="G2024" s="33" t="s">
        <v>20</v>
      </c>
      <c r="H2024" s="33" t="s">
        <v>21</v>
      </c>
      <c r="I2024" s="33" t="s">
        <v>45</v>
      </c>
      <c r="J2024" s="33" t="s">
        <v>46</v>
      </c>
      <c r="K2024" s="63" t="s">
        <v>33</v>
      </c>
      <c r="L2024" s="32" t="str">
        <f t="shared" si="559"/>
        <v>CGE370</v>
      </c>
      <c r="M2024" s="32" t="str">
        <f t="shared" si="560"/>
        <v>BMJ II</v>
      </c>
      <c r="N2024" s="32" t="str">
        <f t="shared" si="561"/>
        <v>12 RODA</v>
      </c>
      <c r="O2024" s="146">
        <v>0.86804398148148154</v>
      </c>
      <c r="P2024" s="65">
        <v>0.86804398148148154</v>
      </c>
      <c r="Q2024" s="65"/>
      <c r="R2024" s="66">
        <v>1</v>
      </c>
      <c r="S2024" s="66">
        <v>46380</v>
      </c>
      <c r="T2024" s="66">
        <v>17140</v>
      </c>
      <c r="U2024" s="67">
        <f t="shared" si="571"/>
        <v>29.24</v>
      </c>
      <c r="V2024" s="66">
        <f t="shared" si="562"/>
        <v>592899.48</v>
      </c>
      <c r="W2024" s="66" t="str">
        <f t="shared" si="563"/>
        <v>1 &gt; 4</v>
      </c>
      <c r="X2024" s="66">
        <f>A2024+SUMIFS(Presensi!F:F,Presensi!E:E,'Entry Data'!AP2024)</f>
        <v>1</v>
      </c>
      <c r="Y2024" s="66">
        <f>IFERROR(INDEX('Retasi Pricing'!F:F,MATCH('Entry Data'!AM2024,'Retasi Pricing'!E:E,0))*X2024,"")</f>
        <v>27500</v>
      </c>
      <c r="Z2024" s="62" t="s">
        <v>26</v>
      </c>
      <c r="AA2024" s="62" t="s">
        <v>27</v>
      </c>
      <c r="AB2024" s="32"/>
      <c r="AC2024" s="32" t="s">
        <v>215</v>
      </c>
      <c r="AD2024" s="32" t="str">
        <f t="shared" si="564"/>
        <v/>
      </c>
      <c r="AF2024" s="5" t="str">
        <f t="shared" si="565"/>
        <v>roni irfansyah44194</v>
      </c>
      <c r="AG2024" s="5" t="str">
        <f t="shared" si="566"/>
        <v>BMJ 04344194UTARANIGHT</v>
      </c>
      <c r="AH2024" s="5" t="str">
        <f t="shared" si="567"/>
        <v>roni irfansyah44194UTARANIGHT</v>
      </c>
      <c r="AI2024" s="5" t="str">
        <f t="shared" si="568"/>
        <v>BMJ 04344194NIGHT</v>
      </c>
      <c r="AJ2024" s="5" t="str">
        <f t="shared" si="569"/>
        <v>roni irfansyah44194NIGHT</v>
      </c>
      <c r="AK2024" s="5" t="str">
        <f t="shared" si="570"/>
        <v>roni irfansyahBMJ II</v>
      </c>
      <c r="AL2024" s="5" t="str">
        <f t="shared" si="572"/>
        <v>1UTARA</v>
      </c>
      <c r="AM2024" s="5" t="str">
        <f t="shared" si="573"/>
        <v>1 &gt; 4UTARA12 RODA</v>
      </c>
      <c r="AN2024" s="5" t="str">
        <f t="shared" si="574"/>
        <v>roni irfansyahBMJ II1 &gt; 4UTARA12 RODA</v>
      </c>
      <c r="AO2024" s="5" t="str">
        <f t="shared" si="575"/>
        <v>roni irfansyah1 &gt; 4UTARA12 RODA</v>
      </c>
      <c r="AP2024" s="5" t="str">
        <f t="shared" si="576"/>
        <v>44194NIGHT</v>
      </c>
    </row>
    <row r="2025" spans="1:42" x14ac:dyDescent="0.3">
      <c r="A2025" s="33">
        <v>1</v>
      </c>
      <c r="B2025" s="33"/>
      <c r="C2025" s="70">
        <v>44194</v>
      </c>
      <c r="D2025" s="71" t="s">
        <v>87</v>
      </c>
      <c r="E2025" s="70">
        <v>44194</v>
      </c>
      <c r="F2025" s="71">
        <v>5159032</v>
      </c>
      <c r="G2025" s="33" t="s">
        <v>20</v>
      </c>
      <c r="H2025" s="33" t="s">
        <v>21</v>
      </c>
      <c r="I2025" s="33" t="s">
        <v>45</v>
      </c>
      <c r="J2025" s="33" t="s">
        <v>46</v>
      </c>
      <c r="K2025" s="63" t="s">
        <v>33</v>
      </c>
      <c r="L2025" s="32" t="str">
        <f t="shared" si="559"/>
        <v>CGE370</v>
      </c>
      <c r="M2025" s="32" t="str">
        <f t="shared" si="560"/>
        <v>BMJ II</v>
      </c>
      <c r="N2025" s="32" t="str">
        <f t="shared" si="561"/>
        <v>12 RODA</v>
      </c>
      <c r="O2025" s="146">
        <v>0.92225694444444439</v>
      </c>
      <c r="P2025" s="65">
        <v>0.92225694444444439</v>
      </c>
      <c r="Q2025" s="65"/>
      <c r="R2025" s="66">
        <v>2</v>
      </c>
      <c r="S2025" s="66">
        <v>45160</v>
      </c>
      <c r="T2025" s="66">
        <v>17140</v>
      </c>
      <c r="U2025" s="67">
        <f t="shared" si="571"/>
        <v>28.02</v>
      </c>
      <c r="V2025" s="66">
        <f t="shared" si="562"/>
        <v>568161.54</v>
      </c>
      <c r="W2025" s="66" t="str">
        <f t="shared" si="563"/>
        <v>1 &gt; 4</v>
      </c>
      <c r="X2025" s="66">
        <f>A2025+SUMIFS(Presensi!F:F,Presensi!E:E,'Entry Data'!AP2025)</f>
        <v>1</v>
      </c>
      <c r="Y2025" s="66">
        <f>IFERROR(INDEX('Retasi Pricing'!F:F,MATCH('Entry Data'!AM2025,'Retasi Pricing'!E:E,0))*X2025,"")</f>
        <v>27500</v>
      </c>
      <c r="Z2025" s="62" t="s">
        <v>26</v>
      </c>
      <c r="AA2025" s="62" t="s">
        <v>27</v>
      </c>
      <c r="AB2025" s="32"/>
      <c r="AC2025" s="32" t="s">
        <v>215</v>
      </c>
      <c r="AD2025" s="32" t="str">
        <f t="shared" si="564"/>
        <v/>
      </c>
      <c r="AF2025" s="5" t="str">
        <f t="shared" si="565"/>
        <v>roni irfansyah44194</v>
      </c>
      <c r="AG2025" s="5" t="str">
        <f t="shared" si="566"/>
        <v>BMJ 04344194UTARANIGHT</v>
      </c>
      <c r="AH2025" s="5" t="str">
        <f t="shared" si="567"/>
        <v>roni irfansyah44194UTARANIGHT</v>
      </c>
      <c r="AI2025" s="5" t="str">
        <f t="shared" si="568"/>
        <v>BMJ 04344194NIGHT</v>
      </c>
      <c r="AJ2025" s="5" t="str">
        <f t="shared" si="569"/>
        <v>roni irfansyah44194NIGHT</v>
      </c>
      <c r="AK2025" s="5" t="str">
        <f t="shared" si="570"/>
        <v>roni irfansyahBMJ II</v>
      </c>
      <c r="AL2025" s="5" t="str">
        <f t="shared" si="572"/>
        <v>2UTARA</v>
      </c>
      <c r="AM2025" s="5" t="str">
        <f t="shared" si="573"/>
        <v>1 &gt; 4UTARA12 RODA</v>
      </c>
      <c r="AN2025" s="5" t="str">
        <f t="shared" si="574"/>
        <v>roni irfansyahBMJ II1 &gt; 4UTARA12 RODA</v>
      </c>
      <c r="AO2025" s="5" t="str">
        <f t="shared" si="575"/>
        <v>roni irfansyah1 &gt; 4UTARA12 RODA</v>
      </c>
      <c r="AP2025" s="5" t="str">
        <f t="shared" si="576"/>
        <v>44194NIGHT</v>
      </c>
    </row>
    <row r="2026" spans="1:42" x14ac:dyDescent="0.3">
      <c r="A2026" s="33">
        <v>1</v>
      </c>
      <c r="B2026" s="33"/>
      <c r="C2026" s="70">
        <v>44194</v>
      </c>
      <c r="D2026" s="71" t="s">
        <v>87</v>
      </c>
      <c r="E2026" s="70">
        <v>44194</v>
      </c>
      <c r="F2026" s="71">
        <v>5159113</v>
      </c>
      <c r="G2026" s="33" t="s">
        <v>20</v>
      </c>
      <c r="H2026" s="33" t="s">
        <v>21</v>
      </c>
      <c r="I2026" s="33" t="s">
        <v>45</v>
      </c>
      <c r="J2026" s="33" t="s">
        <v>46</v>
      </c>
      <c r="K2026" s="63" t="s">
        <v>33</v>
      </c>
      <c r="L2026" s="32" t="str">
        <f t="shared" si="559"/>
        <v>CGE370</v>
      </c>
      <c r="M2026" s="32" t="str">
        <f t="shared" si="560"/>
        <v>BMJ II</v>
      </c>
      <c r="N2026" s="32" t="str">
        <f t="shared" si="561"/>
        <v>12 RODA</v>
      </c>
      <c r="O2026" s="146">
        <v>0.97599537037037043</v>
      </c>
      <c r="P2026" s="65">
        <v>0.97599537037037043</v>
      </c>
      <c r="Q2026" s="65"/>
      <c r="R2026" s="66">
        <v>3</v>
      </c>
      <c r="S2026" s="66">
        <v>45920</v>
      </c>
      <c r="T2026" s="66">
        <v>17140</v>
      </c>
      <c r="U2026" s="67">
        <f t="shared" si="571"/>
        <v>28.78</v>
      </c>
      <c r="V2026" s="66">
        <f t="shared" si="562"/>
        <v>583572.06000000006</v>
      </c>
      <c r="W2026" s="66" t="str">
        <f t="shared" si="563"/>
        <v>1 &gt; 4</v>
      </c>
      <c r="X2026" s="66">
        <f>A2026+SUMIFS(Presensi!F:F,Presensi!E:E,'Entry Data'!AP2026)</f>
        <v>1</v>
      </c>
      <c r="Y2026" s="66">
        <f>IFERROR(INDEX('Retasi Pricing'!F:F,MATCH('Entry Data'!AM2026,'Retasi Pricing'!E:E,0))*X2026,"")</f>
        <v>27500</v>
      </c>
      <c r="Z2026" s="62" t="s">
        <v>26</v>
      </c>
      <c r="AA2026" s="62" t="s">
        <v>27</v>
      </c>
      <c r="AB2026" s="32"/>
      <c r="AC2026" s="32" t="s">
        <v>215</v>
      </c>
      <c r="AD2026" s="32" t="str">
        <f t="shared" si="564"/>
        <v/>
      </c>
      <c r="AF2026" s="5" t="str">
        <f t="shared" si="565"/>
        <v>roni irfansyah44194</v>
      </c>
      <c r="AG2026" s="5" t="str">
        <f t="shared" si="566"/>
        <v>BMJ 04344194UTARANIGHT</v>
      </c>
      <c r="AH2026" s="5" t="str">
        <f t="shared" si="567"/>
        <v>roni irfansyah44194UTARANIGHT</v>
      </c>
      <c r="AI2026" s="5" t="str">
        <f t="shared" si="568"/>
        <v>BMJ 04344194NIGHT</v>
      </c>
      <c r="AJ2026" s="5" t="str">
        <f t="shared" si="569"/>
        <v>roni irfansyah44194NIGHT</v>
      </c>
      <c r="AK2026" s="5" t="str">
        <f t="shared" si="570"/>
        <v>roni irfansyahBMJ II</v>
      </c>
      <c r="AL2026" s="5" t="str">
        <f t="shared" si="572"/>
        <v>3UTARA</v>
      </c>
      <c r="AM2026" s="5" t="str">
        <f t="shared" si="573"/>
        <v>1 &gt; 4UTARA12 RODA</v>
      </c>
      <c r="AN2026" s="5" t="str">
        <f t="shared" si="574"/>
        <v>roni irfansyahBMJ II1 &gt; 4UTARA12 RODA</v>
      </c>
      <c r="AO2026" s="5" t="str">
        <f t="shared" si="575"/>
        <v>roni irfansyah1 &gt; 4UTARA12 RODA</v>
      </c>
      <c r="AP2026" s="5" t="str">
        <f t="shared" si="576"/>
        <v>44194NIGHT</v>
      </c>
    </row>
    <row r="2027" spans="1:42" x14ac:dyDescent="0.3">
      <c r="A2027" s="33">
        <v>1</v>
      </c>
      <c r="B2027" s="33"/>
      <c r="C2027" s="70">
        <v>44194</v>
      </c>
      <c r="D2027" s="71" t="s">
        <v>87</v>
      </c>
      <c r="E2027" s="70">
        <v>44195</v>
      </c>
      <c r="F2027" s="71">
        <v>5159231</v>
      </c>
      <c r="G2027" s="33" t="s">
        <v>20</v>
      </c>
      <c r="H2027" s="33" t="s">
        <v>21</v>
      </c>
      <c r="I2027" s="33" t="s">
        <v>51</v>
      </c>
      <c r="J2027" s="33" t="s">
        <v>23</v>
      </c>
      <c r="K2027" s="63" t="s">
        <v>107</v>
      </c>
      <c r="L2027" s="32" t="str">
        <f t="shared" si="559"/>
        <v>CGE370</v>
      </c>
      <c r="M2027" s="32" t="str">
        <f t="shared" si="560"/>
        <v>BMJ II</v>
      </c>
      <c r="N2027" s="32" t="str">
        <f t="shared" si="561"/>
        <v>12 RODA</v>
      </c>
      <c r="O2027" s="146">
        <v>8.8703703703703715E-2</v>
      </c>
      <c r="P2027" s="65">
        <v>8.8703703703703715E-2</v>
      </c>
      <c r="Q2027" s="65"/>
      <c r="R2027" s="66">
        <v>4</v>
      </c>
      <c r="S2027" s="66">
        <v>44540</v>
      </c>
      <c r="T2027" s="66">
        <v>17100</v>
      </c>
      <c r="U2027" s="67">
        <f t="shared" si="571"/>
        <v>27.44</v>
      </c>
      <c r="V2027" s="66">
        <f t="shared" si="562"/>
        <v>556400.88000000012</v>
      </c>
      <c r="W2027" s="66" t="str">
        <f t="shared" si="563"/>
        <v>1 &gt; 4</v>
      </c>
      <c r="X2027" s="66">
        <f>A2027+SUMIFS(Presensi!F:F,Presensi!E:E,'Entry Data'!AP2027)</f>
        <v>1</v>
      </c>
      <c r="Y2027" s="66">
        <f>IFERROR(INDEX('Retasi Pricing'!F:F,MATCH('Entry Data'!AM2027,'Retasi Pricing'!E:E,0))*X2027,"")</f>
        <v>27500</v>
      </c>
      <c r="Z2027" s="62" t="s">
        <v>26</v>
      </c>
      <c r="AA2027" s="62" t="s">
        <v>27</v>
      </c>
      <c r="AB2027" s="32"/>
      <c r="AC2027" s="32" t="s">
        <v>373</v>
      </c>
      <c r="AD2027" s="32" t="str">
        <f t="shared" si="564"/>
        <v/>
      </c>
      <c r="AF2027" s="5" t="str">
        <f t="shared" si="565"/>
        <v>muchammad44194</v>
      </c>
      <c r="AG2027" s="5" t="str">
        <f t="shared" si="566"/>
        <v>BMJ 04444194UTARANIGHT</v>
      </c>
      <c r="AH2027" s="5" t="str">
        <f t="shared" si="567"/>
        <v>muchammad44194UTARANIGHT</v>
      </c>
      <c r="AI2027" s="5" t="str">
        <f t="shared" si="568"/>
        <v>BMJ 04444194NIGHT</v>
      </c>
      <c r="AJ2027" s="5" t="str">
        <f t="shared" si="569"/>
        <v>muchammad44194NIGHT</v>
      </c>
      <c r="AK2027" s="5" t="str">
        <f t="shared" si="570"/>
        <v>muchammadBMJ II</v>
      </c>
      <c r="AL2027" s="5" t="str">
        <f t="shared" si="572"/>
        <v>4UTARA</v>
      </c>
      <c r="AM2027" s="5" t="str">
        <f t="shared" si="573"/>
        <v>1 &gt; 4UTARA12 RODA</v>
      </c>
      <c r="AN2027" s="5" t="str">
        <f t="shared" si="574"/>
        <v>muchammadBMJ II1 &gt; 4UTARA12 RODA</v>
      </c>
      <c r="AO2027" s="5" t="str">
        <f t="shared" si="575"/>
        <v>muchammad1 &gt; 4UTARA12 RODA</v>
      </c>
      <c r="AP2027" s="5" t="str">
        <f t="shared" si="576"/>
        <v>44194NIGHT</v>
      </c>
    </row>
    <row r="2028" spans="1:42" x14ac:dyDescent="0.3">
      <c r="A2028" s="33">
        <v>1</v>
      </c>
      <c r="B2028" s="33"/>
      <c r="C2028" s="70">
        <v>44194</v>
      </c>
      <c r="D2028" s="71" t="s">
        <v>87</v>
      </c>
      <c r="E2028" s="70">
        <v>44195</v>
      </c>
      <c r="F2028" s="71">
        <v>5159316</v>
      </c>
      <c r="G2028" s="33" t="s">
        <v>20</v>
      </c>
      <c r="H2028" s="33" t="s">
        <v>21</v>
      </c>
      <c r="I2028" s="33" t="s">
        <v>51</v>
      </c>
      <c r="J2028" s="33" t="s">
        <v>23</v>
      </c>
      <c r="K2028" s="63" t="s">
        <v>107</v>
      </c>
      <c r="L2028" s="32" t="str">
        <f t="shared" ref="L2028:L2091" si="577">IFERROR(VLOOKUP(K2028,db_unit,2,FALSE),"")</f>
        <v>CGE370</v>
      </c>
      <c r="M2028" s="32" t="str">
        <f t="shared" ref="M2028:M2091" si="578">IFERROR(VLOOKUP(K2028,db_unit,3,FALSE),"")</f>
        <v>BMJ II</v>
      </c>
      <c r="N2028" s="32" t="str">
        <f t="shared" ref="N2028:N2091" si="579">IFERROR(VLOOKUP(K2028,db_unit,4,FALSE),"")</f>
        <v>12 RODA</v>
      </c>
      <c r="O2028" s="146">
        <v>0.14982638888888888</v>
      </c>
      <c r="P2028" s="65">
        <v>0.14982638888888888</v>
      </c>
      <c r="Q2028" s="65"/>
      <c r="R2028" s="66">
        <v>5</v>
      </c>
      <c r="S2028" s="66">
        <v>46700</v>
      </c>
      <c r="T2028" s="66">
        <v>17100</v>
      </c>
      <c r="U2028" s="67">
        <f t="shared" si="571"/>
        <v>29.6</v>
      </c>
      <c r="V2028" s="66">
        <f t="shared" si="562"/>
        <v>600199.20000000007</v>
      </c>
      <c r="W2028" s="66" t="str">
        <f t="shared" si="563"/>
        <v>&gt; 5</v>
      </c>
      <c r="X2028" s="66">
        <f>A2028+SUMIFS(Presensi!F:F,Presensi!E:E,'Entry Data'!AP2028)</f>
        <v>1</v>
      </c>
      <c r="Y2028" s="66">
        <f>IFERROR(INDEX('Retasi Pricing'!F:F,MATCH('Entry Data'!AM2028,'Retasi Pricing'!E:E,0))*X2028,"")</f>
        <v>31200</v>
      </c>
      <c r="Z2028" s="62" t="s">
        <v>26</v>
      </c>
      <c r="AA2028" s="62" t="s">
        <v>27</v>
      </c>
      <c r="AB2028" s="32"/>
      <c r="AC2028" s="32" t="s">
        <v>373</v>
      </c>
      <c r="AD2028" s="32" t="str">
        <f t="shared" si="564"/>
        <v/>
      </c>
      <c r="AF2028" s="5" t="str">
        <f t="shared" si="565"/>
        <v>muchammad44194</v>
      </c>
      <c r="AG2028" s="5" t="str">
        <f t="shared" si="566"/>
        <v>BMJ 04444194UTARANIGHT</v>
      </c>
      <c r="AH2028" s="5" t="str">
        <f t="shared" si="567"/>
        <v>muchammad44194UTARANIGHT</v>
      </c>
      <c r="AI2028" s="5" t="str">
        <f t="shared" si="568"/>
        <v>BMJ 04444194NIGHT</v>
      </c>
      <c r="AJ2028" s="5" t="str">
        <f t="shared" si="569"/>
        <v>muchammad44194NIGHT</v>
      </c>
      <c r="AK2028" s="5" t="str">
        <f t="shared" si="570"/>
        <v>muchammadBMJ II</v>
      </c>
      <c r="AL2028" s="5" t="str">
        <f t="shared" si="572"/>
        <v>5UTARA</v>
      </c>
      <c r="AM2028" s="5" t="str">
        <f t="shared" si="573"/>
        <v>&gt; 5UTARA12 RODA</v>
      </c>
      <c r="AN2028" s="5" t="str">
        <f t="shared" si="574"/>
        <v>muchammadBMJ II&gt; 5UTARA12 RODA</v>
      </c>
      <c r="AO2028" s="5" t="str">
        <f t="shared" si="575"/>
        <v>muchammad&gt; 5UTARA12 RODA</v>
      </c>
      <c r="AP2028" s="5" t="str">
        <f t="shared" si="576"/>
        <v>44194NIGHT</v>
      </c>
    </row>
    <row r="2029" spans="1:42" x14ac:dyDescent="0.3">
      <c r="A2029" s="33">
        <v>1</v>
      </c>
      <c r="B2029" s="33"/>
      <c r="C2029" s="70">
        <v>44194</v>
      </c>
      <c r="D2029" s="71" t="s">
        <v>87</v>
      </c>
      <c r="E2029" s="70">
        <v>44195</v>
      </c>
      <c r="F2029" s="71">
        <v>5159399</v>
      </c>
      <c r="G2029" s="33" t="s">
        <v>20</v>
      </c>
      <c r="H2029" s="33" t="s">
        <v>21</v>
      </c>
      <c r="I2029" s="33" t="s">
        <v>51</v>
      </c>
      <c r="J2029" s="33" t="s">
        <v>23</v>
      </c>
      <c r="K2029" s="63" t="s">
        <v>107</v>
      </c>
      <c r="L2029" s="32" t="str">
        <f t="shared" si="577"/>
        <v>CGE370</v>
      </c>
      <c r="M2029" s="32" t="str">
        <f t="shared" si="578"/>
        <v>BMJ II</v>
      </c>
      <c r="N2029" s="32" t="str">
        <f t="shared" si="579"/>
        <v>12 RODA</v>
      </c>
      <c r="O2029" s="146">
        <v>0.22152777777777777</v>
      </c>
      <c r="P2029" s="65">
        <v>0.22152777777777777</v>
      </c>
      <c r="Q2029" s="65"/>
      <c r="R2029" s="66">
        <v>6</v>
      </c>
      <c r="S2029" s="66">
        <v>46740</v>
      </c>
      <c r="T2029" s="66">
        <v>17100</v>
      </c>
      <c r="U2029" s="67">
        <f t="shared" si="571"/>
        <v>29.64</v>
      </c>
      <c r="V2029" s="66">
        <f t="shared" si="562"/>
        <v>601010.28</v>
      </c>
      <c r="W2029" s="66" t="str">
        <f t="shared" si="563"/>
        <v>&gt; 6</v>
      </c>
      <c r="X2029" s="66">
        <f>A2029+SUMIFS(Presensi!F:F,Presensi!E:E,'Entry Data'!AP2029)</f>
        <v>1</v>
      </c>
      <c r="Y2029" s="66">
        <f>IFERROR(INDEX('Retasi Pricing'!F:F,MATCH('Entry Data'!AM2029,'Retasi Pricing'!E:E,0))*X2029,"")</f>
        <v>34450</v>
      </c>
      <c r="Z2029" s="62" t="s">
        <v>26</v>
      </c>
      <c r="AA2029" s="62" t="s">
        <v>27</v>
      </c>
      <c r="AB2029" s="32"/>
      <c r="AC2029" s="32" t="s">
        <v>373</v>
      </c>
      <c r="AD2029" s="32" t="str">
        <f t="shared" si="564"/>
        <v/>
      </c>
      <c r="AF2029" s="5" t="str">
        <f t="shared" si="565"/>
        <v>muchammad44194</v>
      </c>
      <c r="AG2029" s="5" t="str">
        <f t="shared" si="566"/>
        <v>BMJ 04444194UTARANIGHT</v>
      </c>
      <c r="AH2029" s="5" t="str">
        <f t="shared" si="567"/>
        <v>muchammad44194UTARANIGHT</v>
      </c>
      <c r="AI2029" s="5" t="str">
        <f t="shared" si="568"/>
        <v>BMJ 04444194NIGHT</v>
      </c>
      <c r="AJ2029" s="5" t="str">
        <f t="shared" si="569"/>
        <v>muchammad44194NIGHT</v>
      </c>
      <c r="AK2029" s="5" t="str">
        <f t="shared" si="570"/>
        <v>muchammadBMJ II</v>
      </c>
      <c r="AL2029" s="5" t="str">
        <f t="shared" si="572"/>
        <v>6UTARA</v>
      </c>
      <c r="AM2029" s="5" t="str">
        <f t="shared" si="573"/>
        <v>&gt; 6UTARA12 RODA</v>
      </c>
      <c r="AN2029" s="5" t="str">
        <f t="shared" si="574"/>
        <v>muchammadBMJ II&gt; 6UTARA12 RODA</v>
      </c>
      <c r="AO2029" s="5" t="str">
        <f t="shared" si="575"/>
        <v>muchammad&gt; 6UTARA12 RODA</v>
      </c>
      <c r="AP2029" s="5" t="str">
        <f t="shared" si="576"/>
        <v>44194NIGHT</v>
      </c>
    </row>
    <row r="2030" spans="1:42" x14ac:dyDescent="0.3">
      <c r="A2030" s="33">
        <v>1</v>
      </c>
      <c r="B2030" s="33"/>
      <c r="C2030" s="70">
        <v>44194</v>
      </c>
      <c r="D2030" s="71" t="s">
        <v>87</v>
      </c>
      <c r="E2030" s="70">
        <v>44194</v>
      </c>
      <c r="F2030" s="71">
        <v>5158943</v>
      </c>
      <c r="G2030" s="33" t="s">
        <v>20</v>
      </c>
      <c r="H2030" s="33" t="s">
        <v>21</v>
      </c>
      <c r="I2030" s="33" t="s">
        <v>51</v>
      </c>
      <c r="J2030" s="33" t="s">
        <v>46</v>
      </c>
      <c r="K2030" s="63" t="s">
        <v>107</v>
      </c>
      <c r="L2030" s="32" t="str">
        <f t="shared" si="577"/>
        <v>CGE370</v>
      </c>
      <c r="M2030" s="32" t="str">
        <f t="shared" si="578"/>
        <v>BMJ II</v>
      </c>
      <c r="N2030" s="32" t="str">
        <f t="shared" si="579"/>
        <v>12 RODA</v>
      </c>
      <c r="O2030" s="146">
        <v>0.86274305555555564</v>
      </c>
      <c r="P2030" s="65">
        <v>0.86274305555555564</v>
      </c>
      <c r="Q2030" s="65"/>
      <c r="R2030" s="66">
        <v>1</v>
      </c>
      <c r="S2030" s="66">
        <v>45580</v>
      </c>
      <c r="T2030" s="66">
        <v>17100</v>
      </c>
      <c r="U2030" s="67">
        <f t="shared" si="571"/>
        <v>28.48</v>
      </c>
      <c r="V2030" s="66">
        <f t="shared" si="562"/>
        <v>577488.96</v>
      </c>
      <c r="W2030" s="66" t="str">
        <f t="shared" si="563"/>
        <v>1 &gt; 4</v>
      </c>
      <c r="X2030" s="66">
        <f>A2030+SUMIFS(Presensi!F:F,Presensi!E:E,'Entry Data'!AP2030)</f>
        <v>1</v>
      </c>
      <c r="Y2030" s="66">
        <f>IFERROR(INDEX('Retasi Pricing'!F:F,MATCH('Entry Data'!AM2030,'Retasi Pricing'!E:E,0))*X2030,"")</f>
        <v>27500</v>
      </c>
      <c r="Z2030" s="62" t="s">
        <v>26</v>
      </c>
      <c r="AA2030" s="62" t="s">
        <v>27</v>
      </c>
      <c r="AB2030" s="32"/>
      <c r="AC2030" s="32" t="s">
        <v>373</v>
      </c>
      <c r="AD2030" s="32" t="str">
        <f t="shared" si="564"/>
        <v/>
      </c>
      <c r="AF2030" s="5" t="str">
        <f t="shared" si="565"/>
        <v>muchammad44194</v>
      </c>
      <c r="AG2030" s="5" t="str">
        <f t="shared" si="566"/>
        <v>BMJ 04444194UTARANIGHT</v>
      </c>
      <c r="AH2030" s="5" t="str">
        <f t="shared" si="567"/>
        <v>muchammad44194UTARANIGHT</v>
      </c>
      <c r="AI2030" s="5" t="str">
        <f t="shared" si="568"/>
        <v>BMJ 04444194NIGHT</v>
      </c>
      <c r="AJ2030" s="5" t="str">
        <f t="shared" si="569"/>
        <v>muchammad44194NIGHT</v>
      </c>
      <c r="AK2030" s="5" t="str">
        <f t="shared" si="570"/>
        <v>muchammadBMJ II</v>
      </c>
      <c r="AL2030" s="5" t="str">
        <f t="shared" si="572"/>
        <v>1UTARA</v>
      </c>
      <c r="AM2030" s="5" t="str">
        <f t="shared" si="573"/>
        <v>1 &gt; 4UTARA12 RODA</v>
      </c>
      <c r="AN2030" s="5" t="str">
        <f t="shared" si="574"/>
        <v>muchammadBMJ II1 &gt; 4UTARA12 RODA</v>
      </c>
      <c r="AO2030" s="5" t="str">
        <f t="shared" si="575"/>
        <v>muchammad1 &gt; 4UTARA12 RODA</v>
      </c>
      <c r="AP2030" s="5" t="str">
        <f t="shared" si="576"/>
        <v>44194NIGHT</v>
      </c>
    </row>
    <row r="2031" spans="1:42" x14ac:dyDescent="0.3">
      <c r="A2031" s="33">
        <v>1</v>
      </c>
      <c r="B2031" s="33"/>
      <c r="C2031" s="70">
        <v>44194</v>
      </c>
      <c r="D2031" s="71" t="s">
        <v>87</v>
      </c>
      <c r="E2031" s="70">
        <v>44194</v>
      </c>
      <c r="F2031" s="71">
        <v>5159031</v>
      </c>
      <c r="G2031" s="33" t="s">
        <v>20</v>
      </c>
      <c r="H2031" s="33" t="s">
        <v>21</v>
      </c>
      <c r="I2031" s="33" t="s">
        <v>51</v>
      </c>
      <c r="J2031" s="33" t="s">
        <v>23</v>
      </c>
      <c r="K2031" s="63" t="s">
        <v>107</v>
      </c>
      <c r="L2031" s="32" t="str">
        <f t="shared" si="577"/>
        <v>CGE370</v>
      </c>
      <c r="M2031" s="32" t="str">
        <f t="shared" si="578"/>
        <v>BMJ II</v>
      </c>
      <c r="N2031" s="32" t="str">
        <f t="shared" si="579"/>
        <v>12 RODA</v>
      </c>
      <c r="O2031" s="146">
        <v>0.92186342592592585</v>
      </c>
      <c r="P2031" s="65">
        <v>0.92186342592592585</v>
      </c>
      <c r="Q2031" s="65"/>
      <c r="R2031" s="66">
        <v>2</v>
      </c>
      <c r="S2031" s="66">
        <v>45980</v>
      </c>
      <c r="T2031" s="66">
        <v>17100</v>
      </c>
      <c r="U2031" s="67">
        <f t="shared" si="571"/>
        <v>28.88</v>
      </c>
      <c r="V2031" s="66">
        <f t="shared" si="562"/>
        <v>585599.76</v>
      </c>
      <c r="W2031" s="66" t="str">
        <f t="shared" si="563"/>
        <v>1 &gt; 4</v>
      </c>
      <c r="X2031" s="66">
        <f>A2031+SUMIFS(Presensi!F:F,Presensi!E:E,'Entry Data'!AP2031)</f>
        <v>1</v>
      </c>
      <c r="Y2031" s="66">
        <f>IFERROR(INDEX('Retasi Pricing'!F:F,MATCH('Entry Data'!AM2031,'Retasi Pricing'!E:E,0))*X2031,"")</f>
        <v>27500</v>
      </c>
      <c r="Z2031" s="62" t="s">
        <v>26</v>
      </c>
      <c r="AA2031" s="62" t="s">
        <v>27</v>
      </c>
      <c r="AB2031" s="32"/>
      <c r="AC2031" s="32" t="s">
        <v>373</v>
      </c>
      <c r="AD2031" s="32" t="str">
        <f t="shared" si="564"/>
        <v/>
      </c>
      <c r="AF2031" s="5" t="str">
        <f t="shared" si="565"/>
        <v>muchammad44194</v>
      </c>
      <c r="AG2031" s="5" t="str">
        <f t="shared" si="566"/>
        <v>BMJ 04444194UTARANIGHT</v>
      </c>
      <c r="AH2031" s="5" t="str">
        <f t="shared" si="567"/>
        <v>muchammad44194UTARANIGHT</v>
      </c>
      <c r="AI2031" s="5" t="str">
        <f t="shared" si="568"/>
        <v>BMJ 04444194NIGHT</v>
      </c>
      <c r="AJ2031" s="5" t="str">
        <f t="shared" si="569"/>
        <v>muchammad44194NIGHT</v>
      </c>
      <c r="AK2031" s="5" t="str">
        <f t="shared" si="570"/>
        <v>muchammadBMJ II</v>
      </c>
      <c r="AL2031" s="5" t="str">
        <f t="shared" si="572"/>
        <v>2UTARA</v>
      </c>
      <c r="AM2031" s="5" t="str">
        <f t="shared" si="573"/>
        <v>1 &gt; 4UTARA12 RODA</v>
      </c>
      <c r="AN2031" s="5" t="str">
        <f t="shared" si="574"/>
        <v>muchammadBMJ II1 &gt; 4UTARA12 RODA</v>
      </c>
      <c r="AO2031" s="5" t="str">
        <f t="shared" si="575"/>
        <v>muchammad1 &gt; 4UTARA12 RODA</v>
      </c>
      <c r="AP2031" s="5" t="str">
        <f t="shared" si="576"/>
        <v>44194NIGHT</v>
      </c>
    </row>
    <row r="2032" spans="1:42" x14ac:dyDescent="0.3">
      <c r="A2032" s="33">
        <v>1</v>
      </c>
      <c r="B2032" s="33"/>
      <c r="C2032" s="70">
        <v>44194</v>
      </c>
      <c r="D2032" s="71" t="s">
        <v>87</v>
      </c>
      <c r="E2032" s="70">
        <v>44194</v>
      </c>
      <c r="F2032" s="71">
        <v>5159119</v>
      </c>
      <c r="G2032" s="33" t="s">
        <v>20</v>
      </c>
      <c r="H2032" s="33" t="s">
        <v>21</v>
      </c>
      <c r="I2032" s="33" t="s">
        <v>51</v>
      </c>
      <c r="J2032" s="33" t="s">
        <v>23</v>
      </c>
      <c r="K2032" s="63" t="s">
        <v>107</v>
      </c>
      <c r="L2032" s="32" t="str">
        <f t="shared" si="577"/>
        <v>CGE370</v>
      </c>
      <c r="M2032" s="32" t="str">
        <f t="shared" si="578"/>
        <v>BMJ II</v>
      </c>
      <c r="N2032" s="32" t="str">
        <f t="shared" si="579"/>
        <v>12 RODA</v>
      </c>
      <c r="O2032" s="146">
        <v>0.98006944444444455</v>
      </c>
      <c r="P2032" s="65">
        <v>0.98006944444444455</v>
      </c>
      <c r="Q2032" s="65"/>
      <c r="R2032" s="66">
        <v>3</v>
      </c>
      <c r="S2032" s="66">
        <v>45920</v>
      </c>
      <c r="T2032" s="66">
        <v>17100</v>
      </c>
      <c r="U2032" s="67">
        <f t="shared" si="571"/>
        <v>28.82</v>
      </c>
      <c r="V2032" s="66">
        <f t="shared" si="562"/>
        <v>584383.14</v>
      </c>
      <c r="W2032" s="66" t="str">
        <f t="shared" si="563"/>
        <v>1 &gt; 4</v>
      </c>
      <c r="X2032" s="66">
        <f>A2032+SUMIFS(Presensi!F:F,Presensi!E:E,'Entry Data'!AP2032)</f>
        <v>1</v>
      </c>
      <c r="Y2032" s="66">
        <f>IFERROR(INDEX('Retasi Pricing'!F:F,MATCH('Entry Data'!AM2032,'Retasi Pricing'!E:E,0))*X2032,"")</f>
        <v>27500</v>
      </c>
      <c r="Z2032" s="62" t="s">
        <v>26</v>
      </c>
      <c r="AA2032" s="62" t="s">
        <v>27</v>
      </c>
      <c r="AB2032" s="32"/>
      <c r="AC2032" s="32" t="s">
        <v>373</v>
      </c>
      <c r="AD2032" s="32" t="str">
        <f t="shared" si="564"/>
        <v/>
      </c>
      <c r="AF2032" s="5" t="str">
        <f t="shared" si="565"/>
        <v>muchammad44194</v>
      </c>
      <c r="AG2032" s="5" t="str">
        <f t="shared" si="566"/>
        <v>BMJ 04444194UTARANIGHT</v>
      </c>
      <c r="AH2032" s="5" t="str">
        <f t="shared" si="567"/>
        <v>muchammad44194UTARANIGHT</v>
      </c>
      <c r="AI2032" s="5" t="str">
        <f t="shared" si="568"/>
        <v>BMJ 04444194NIGHT</v>
      </c>
      <c r="AJ2032" s="5" t="str">
        <f t="shared" si="569"/>
        <v>muchammad44194NIGHT</v>
      </c>
      <c r="AK2032" s="5" t="str">
        <f t="shared" si="570"/>
        <v>muchammadBMJ II</v>
      </c>
      <c r="AL2032" s="5" t="str">
        <f t="shared" si="572"/>
        <v>3UTARA</v>
      </c>
      <c r="AM2032" s="5" t="str">
        <f t="shared" si="573"/>
        <v>1 &gt; 4UTARA12 RODA</v>
      </c>
      <c r="AN2032" s="5" t="str">
        <f t="shared" si="574"/>
        <v>muchammadBMJ II1 &gt; 4UTARA12 RODA</v>
      </c>
      <c r="AO2032" s="5" t="str">
        <f t="shared" si="575"/>
        <v>muchammad1 &gt; 4UTARA12 RODA</v>
      </c>
      <c r="AP2032" s="5" t="str">
        <f t="shared" si="576"/>
        <v>44194NIGHT</v>
      </c>
    </row>
    <row r="2033" spans="1:42" x14ac:dyDescent="0.3">
      <c r="A2033" s="33">
        <v>1</v>
      </c>
      <c r="B2033" s="33"/>
      <c r="C2033" s="70">
        <v>44194</v>
      </c>
      <c r="D2033" s="71" t="s">
        <v>87</v>
      </c>
      <c r="E2033" s="70">
        <v>44195</v>
      </c>
      <c r="F2033" s="71">
        <v>5159252</v>
      </c>
      <c r="G2033" s="33" t="s">
        <v>20</v>
      </c>
      <c r="H2033" s="33" t="s">
        <v>21</v>
      </c>
      <c r="I2033" s="33" t="s">
        <v>51</v>
      </c>
      <c r="J2033" s="33" t="s">
        <v>23</v>
      </c>
      <c r="K2033" s="63" t="s">
        <v>35</v>
      </c>
      <c r="L2033" s="32" t="str">
        <f t="shared" si="577"/>
        <v>CGE370</v>
      </c>
      <c r="M2033" s="32" t="str">
        <f t="shared" si="578"/>
        <v>BMJ II</v>
      </c>
      <c r="N2033" s="32" t="str">
        <f t="shared" si="579"/>
        <v>12 RODA</v>
      </c>
      <c r="O2033" s="146">
        <v>0.10162037037037037</v>
      </c>
      <c r="P2033" s="65">
        <v>0.10162037037037037</v>
      </c>
      <c r="Q2033" s="65"/>
      <c r="R2033" s="66">
        <v>4</v>
      </c>
      <c r="S2033" s="66">
        <v>45560</v>
      </c>
      <c r="T2033" s="66">
        <v>17080</v>
      </c>
      <c r="U2033" s="67">
        <f t="shared" si="571"/>
        <v>28.48</v>
      </c>
      <c r="V2033" s="66">
        <f t="shared" si="562"/>
        <v>577488.96</v>
      </c>
      <c r="W2033" s="66" t="str">
        <f t="shared" si="563"/>
        <v>1 &gt; 4</v>
      </c>
      <c r="X2033" s="66">
        <f>A2033+SUMIFS(Presensi!F:F,Presensi!E:E,'Entry Data'!AP2033)</f>
        <v>1</v>
      </c>
      <c r="Y2033" s="66">
        <f>IFERROR(INDEX('Retasi Pricing'!F:F,MATCH('Entry Data'!AM2033,'Retasi Pricing'!E:E,0))*X2033,"")</f>
        <v>27500</v>
      </c>
      <c r="Z2033" s="62" t="s">
        <v>26</v>
      </c>
      <c r="AA2033" s="62" t="s">
        <v>27</v>
      </c>
      <c r="AB2033" s="32"/>
      <c r="AC2033" s="32" t="s">
        <v>192</v>
      </c>
      <c r="AD2033" s="32" t="str">
        <f t="shared" si="564"/>
        <v/>
      </c>
      <c r="AF2033" s="5" t="str">
        <f t="shared" si="565"/>
        <v>awaluddin44194</v>
      </c>
      <c r="AG2033" s="5" t="str">
        <f t="shared" si="566"/>
        <v>BMJ 04544194UTARANIGHT</v>
      </c>
      <c r="AH2033" s="5" t="str">
        <f t="shared" si="567"/>
        <v>awaluddin44194UTARANIGHT</v>
      </c>
      <c r="AI2033" s="5" t="str">
        <f t="shared" si="568"/>
        <v>BMJ 04544194NIGHT</v>
      </c>
      <c r="AJ2033" s="5" t="str">
        <f t="shared" si="569"/>
        <v>awaluddin44194NIGHT</v>
      </c>
      <c r="AK2033" s="5" t="str">
        <f t="shared" si="570"/>
        <v>awaluddinBMJ II</v>
      </c>
      <c r="AL2033" s="5" t="str">
        <f t="shared" si="572"/>
        <v>4UTARA</v>
      </c>
      <c r="AM2033" s="5" t="str">
        <f t="shared" si="573"/>
        <v>1 &gt; 4UTARA12 RODA</v>
      </c>
      <c r="AN2033" s="5" t="str">
        <f t="shared" si="574"/>
        <v>awaluddinBMJ II1 &gt; 4UTARA12 RODA</v>
      </c>
      <c r="AO2033" s="5" t="str">
        <f t="shared" si="575"/>
        <v>awaluddin1 &gt; 4UTARA12 RODA</v>
      </c>
      <c r="AP2033" s="5" t="str">
        <f t="shared" si="576"/>
        <v>44194NIGHT</v>
      </c>
    </row>
    <row r="2034" spans="1:42" x14ac:dyDescent="0.3">
      <c r="A2034" s="33">
        <v>1</v>
      </c>
      <c r="B2034" s="33"/>
      <c r="C2034" s="70">
        <v>44194</v>
      </c>
      <c r="D2034" s="71" t="s">
        <v>87</v>
      </c>
      <c r="E2034" s="70">
        <v>44195</v>
      </c>
      <c r="F2034" s="71">
        <v>5159351</v>
      </c>
      <c r="G2034" s="33" t="s">
        <v>20</v>
      </c>
      <c r="H2034" s="33" t="s">
        <v>21</v>
      </c>
      <c r="I2034" s="33" t="s">
        <v>51</v>
      </c>
      <c r="J2034" s="33" t="s">
        <v>46</v>
      </c>
      <c r="K2034" s="63" t="s">
        <v>35</v>
      </c>
      <c r="L2034" s="32" t="str">
        <f t="shared" si="577"/>
        <v>CGE370</v>
      </c>
      <c r="M2034" s="32" t="str">
        <f t="shared" si="578"/>
        <v>BMJ II</v>
      </c>
      <c r="N2034" s="32" t="str">
        <f t="shared" si="579"/>
        <v>12 RODA</v>
      </c>
      <c r="O2034" s="146">
        <v>0.17748842592592592</v>
      </c>
      <c r="P2034" s="65">
        <v>0.17748842592592592</v>
      </c>
      <c r="Q2034" s="65"/>
      <c r="R2034" s="66">
        <v>5</v>
      </c>
      <c r="S2034" s="66">
        <v>44260</v>
      </c>
      <c r="T2034" s="66">
        <v>17080</v>
      </c>
      <c r="U2034" s="67">
        <f t="shared" si="571"/>
        <v>27.18</v>
      </c>
      <c r="V2034" s="66">
        <f t="shared" si="562"/>
        <v>551128.86</v>
      </c>
      <c r="W2034" s="66" t="str">
        <f t="shared" si="563"/>
        <v>&gt; 5</v>
      </c>
      <c r="X2034" s="66">
        <f>A2034+SUMIFS(Presensi!F:F,Presensi!E:E,'Entry Data'!AP2034)</f>
        <v>1</v>
      </c>
      <c r="Y2034" s="66">
        <f>IFERROR(INDEX('Retasi Pricing'!F:F,MATCH('Entry Data'!AM2034,'Retasi Pricing'!E:E,0))*X2034,"")</f>
        <v>31200</v>
      </c>
      <c r="Z2034" s="62" t="s">
        <v>26</v>
      </c>
      <c r="AA2034" s="62" t="s">
        <v>27</v>
      </c>
      <c r="AB2034" s="32"/>
      <c r="AC2034" s="32" t="s">
        <v>192</v>
      </c>
      <c r="AD2034" s="32" t="str">
        <f t="shared" si="564"/>
        <v/>
      </c>
      <c r="AF2034" s="5" t="str">
        <f t="shared" si="565"/>
        <v>awaluddin44194</v>
      </c>
      <c r="AG2034" s="5" t="str">
        <f t="shared" si="566"/>
        <v>BMJ 04544194UTARANIGHT</v>
      </c>
      <c r="AH2034" s="5" t="str">
        <f t="shared" si="567"/>
        <v>awaluddin44194UTARANIGHT</v>
      </c>
      <c r="AI2034" s="5" t="str">
        <f t="shared" si="568"/>
        <v>BMJ 04544194NIGHT</v>
      </c>
      <c r="AJ2034" s="5" t="str">
        <f t="shared" si="569"/>
        <v>awaluddin44194NIGHT</v>
      </c>
      <c r="AK2034" s="5" t="str">
        <f t="shared" si="570"/>
        <v>awaluddinBMJ II</v>
      </c>
      <c r="AL2034" s="5" t="str">
        <f t="shared" si="572"/>
        <v>5UTARA</v>
      </c>
      <c r="AM2034" s="5" t="str">
        <f t="shared" si="573"/>
        <v>&gt; 5UTARA12 RODA</v>
      </c>
      <c r="AN2034" s="5" t="str">
        <f t="shared" si="574"/>
        <v>awaluddinBMJ II&gt; 5UTARA12 RODA</v>
      </c>
      <c r="AO2034" s="5" t="str">
        <f t="shared" si="575"/>
        <v>awaluddin&gt; 5UTARA12 RODA</v>
      </c>
      <c r="AP2034" s="5" t="str">
        <f t="shared" si="576"/>
        <v>44194NIGHT</v>
      </c>
    </row>
    <row r="2035" spans="1:42" x14ac:dyDescent="0.3">
      <c r="A2035" s="33">
        <v>1</v>
      </c>
      <c r="B2035" s="33"/>
      <c r="C2035" s="70">
        <v>44194</v>
      </c>
      <c r="D2035" s="71" t="s">
        <v>87</v>
      </c>
      <c r="E2035" s="70">
        <v>44195</v>
      </c>
      <c r="F2035" s="71">
        <v>5159423</v>
      </c>
      <c r="G2035" s="33" t="s">
        <v>20</v>
      </c>
      <c r="H2035" s="33" t="s">
        <v>21</v>
      </c>
      <c r="I2035" s="33" t="s">
        <v>51</v>
      </c>
      <c r="J2035" s="33" t="s">
        <v>46</v>
      </c>
      <c r="K2035" s="63" t="s">
        <v>35</v>
      </c>
      <c r="L2035" s="32" t="str">
        <f t="shared" si="577"/>
        <v>CGE370</v>
      </c>
      <c r="M2035" s="32" t="str">
        <f t="shared" si="578"/>
        <v>BMJ II</v>
      </c>
      <c r="N2035" s="32" t="str">
        <f t="shared" si="579"/>
        <v>12 RODA</v>
      </c>
      <c r="O2035" s="146">
        <v>0.25525462962962964</v>
      </c>
      <c r="P2035" s="65">
        <v>0.25525462962962964</v>
      </c>
      <c r="Q2035" s="65"/>
      <c r="R2035" s="66">
        <v>6</v>
      </c>
      <c r="S2035" s="66">
        <v>45120</v>
      </c>
      <c r="T2035" s="66">
        <v>17080</v>
      </c>
      <c r="U2035" s="67">
        <f t="shared" si="571"/>
        <v>28.04</v>
      </c>
      <c r="V2035" s="66">
        <f t="shared" si="562"/>
        <v>568567.08000000007</v>
      </c>
      <c r="W2035" s="66" t="str">
        <f t="shared" si="563"/>
        <v>&gt; 6</v>
      </c>
      <c r="X2035" s="66">
        <f>A2035+SUMIFS(Presensi!F:F,Presensi!E:E,'Entry Data'!AP2035)</f>
        <v>1</v>
      </c>
      <c r="Y2035" s="66">
        <f>IFERROR(INDEX('Retasi Pricing'!F:F,MATCH('Entry Data'!AM2035,'Retasi Pricing'!E:E,0))*X2035,"")</f>
        <v>34450</v>
      </c>
      <c r="Z2035" s="62" t="s">
        <v>26</v>
      </c>
      <c r="AA2035" s="62" t="s">
        <v>27</v>
      </c>
      <c r="AB2035" s="32"/>
      <c r="AC2035" s="32" t="s">
        <v>192</v>
      </c>
      <c r="AD2035" s="32" t="str">
        <f t="shared" si="564"/>
        <v/>
      </c>
      <c r="AF2035" s="5" t="str">
        <f t="shared" si="565"/>
        <v>awaluddin44194</v>
      </c>
      <c r="AG2035" s="5" t="str">
        <f t="shared" si="566"/>
        <v>BMJ 04544194UTARANIGHT</v>
      </c>
      <c r="AH2035" s="5" t="str">
        <f t="shared" si="567"/>
        <v>awaluddin44194UTARANIGHT</v>
      </c>
      <c r="AI2035" s="5" t="str">
        <f t="shared" si="568"/>
        <v>BMJ 04544194NIGHT</v>
      </c>
      <c r="AJ2035" s="5" t="str">
        <f t="shared" si="569"/>
        <v>awaluddin44194NIGHT</v>
      </c>
      <c r="AK2035" s="5" t="str">
        <f t="shared" si="570"/>
        <v>awaluddinBMJ II</v>
      </c>
      <c r="AL2035" s="5" t="str">
        <f t="shared" si="572"/>
        <v>6UTARA</v>
      </c>
      <c r="AM2035" s="5" t="str">
        <f t="shared" si="573"/>
        <v>&gt; 6UTARA12 RODA</v>
      </c>
      <c r="AN2035" s="5" t="str">
        <f t="shared" si="574"/>
        <v>awaluddinBMJ II&gt; 6UTARA12 RODA</v>
      </c>
      <c r="AO2035" s="5" t="str">
        <f t="shared" si="575"/>
        <v>awaluddin&gt; 6UTARA12 RODA</v>
      </c>
      <c r="AP2035" s="5" t="str">
        <f t="shared" si="576"/>
        <v>44194NIGHT</v>
      </c>
    </row>
    <row r="2036" spans="1:42" x14ac:dyDescent="0.3">
      <c r="A2036" s="33">
        <v>1</v>
      </c>
      <c r="B2036" s="33"/>
      <c r="C2036" s="70">
        <v>44194</v>
      </c>
      <c r="D2036" s="71" t="s">
        <v>87</v>
      </c>
      <c r="E2036" s="70">
        <v>44194</v>
      </c>
      <c r="F2036" s="71">
        <v>5158945</v>
      </c>
      <c r="G2036" s="33" t="s">
        <v>20</v>
      </c>
      <c r="H2036" s="33" t="s">
        <v>21</v>
      </c>
      <c r="I2036" s="33" t="s">
        <v>51</v>
      </c>
      <c r="J2036" s="33" t="s">
        <v>23</v>
      </c>
      <c r="K2036" s="63" t="s">
        <v>35</v>
      </c>
      <c r="L2036" s="32" t="str">
        <f t="shared" si="577"/>
        <v>CGE370</v>
      </c>
      <c r="M2036" s="32" t="str">
        <f t="shared" si="578"/>
        <v>BMJ II</v>
      </c>
      <c r="N2036" s="32" t="str">
        <f t="shared" si="579"/>
        <v>12 RODA</v>
      </c>
      <c r="O2036" s="146">
        <v>0.86350694444444442</v>
      </c>
      <c r="P2036" s="65">
        <v>0.86350694444444442</v>
      </c>
      <c r="Q2036" s="65"/>
      <c r="R2036" s="66">
        <v>1</v>
      </c>
      <c r="S2036" s="66">
        <v>46720</v>
      </c>
      <c r="T2036" s="66">
        <v>17080</v>
      </c>
      <c r="U2036" s="67">
        <f t="shared" si="571"/>
        <v>29.64</v>
      </c>
      <c r="V2036" s="66">
        <f t="shared" si="562"/>
        <v>601010.28</v>
      </c>
      <c r="W2036" s="66" t="str">
        <f t="shared" si="563"/>
        <v>1 &gt; 4</v>
      </c>
      <c r="X2036" s="66">
        <f>A2036+SUMIFS(Presensi!F:F,Presensi!E:E,'Entry Data'!AP2036)</f>
        <v>1</v>
      </c>
      <c r="Y2036" s="66">
        <f>IFERROR(INDEX('Retasi Pricing'!F:F,MATCH('Entry Data'!AM2036,'Retasi Pricing'!E:E,0))*X2036,"")</f>
        <v>27500</v>
      </c>
      <c r="Z2036" s="62" t="s">
        <v>26</v>
      </c>
      <c r="AA2036" s="62" t="s">
        <v>27</v>
      </c>
      <c r="AB2036" s="32"/>
      <c r="AC2036" s="32" t="s">
        <v>192</v>
      </c>
      <c r="AD2036" s="32" t="str">
        <f t="shared" si="564"/>
        <v/>
      </c>
      <c r="AF2036" s="5" t="str">
        <f t="shared" si="565"/>
        <v>awaluddin44194</v>
      </c>
      <c r="AG2036" s="5" t="str">
        <f t="shared" si="566"/>
        <v>BMJ 04544194UTARANIGHT</v>
      </c>
      <c r="AH2036" s="5" t="str">
        <f t="shared" si="567"/>
        <v>awaluddin44194UTARANIGHT</v>
      </c>
      <c r="AI2036" s="5" t="str">
        <f t="shared" si="568"/>
        <v>BMJ 04544194NIGHT</v>
      </c>
      <c r="AJ2036" s="5" t="str">
        <f t="shared" si="569"/>
        <v>awaluddin44194NIGHT</v>
      </c>
      <c r="AK2036" s="5" t="str">
        <f t="shared" si="570"/>
        <v>awaluddinBMJ II</v>
      </c>
      <c r="AL2036" s="5" t="str">
        <f t="shared" si="572"/>
        <v>1UTARA</v>
      </c>
      <c r="AM2036" s="5" t="str">
        <f t="shared" si="573"/>
        <v>1 &gt; 4UTARA12 RODA</v>
      </c>
      <c r="AN2036" s="5" t="str">
        <f t="shared" si="574"/>
        <v>awaluddinBMJ II1 &gt; 4UTARA12 RODA</v>
      </c>
      <c r="AO2036" s="5" t="str">
        <f t="shared" si="575"/>
        <v>awaluddin1 &gt; 4UTARA12 RODA</v>
      </c>
      <c r="AP2036" s="5" t="str">
        <f t="shared" si="576"/>
        <v>44194NIGHT</v>
      </c>
    </row>
    <row r="2037" spans="1:42" x14ac:dyDescent="0.3">
      <c r="A2037" s="33">
        <v>1</v>
      </c>
      <c r="B2037" s="33"/>
      <c r="C2037" s="70">
        <v>44194</v>
      </c>
      <c r="D2037" s="71" t="s">
        <v>87</v>
      </c>
      <c r="E2037" s="70">
        <v>44194</v>
      </c>
      <c r="F2037" s="71">
        <v>5159037</v>
      </c>
      <c r="G2037" s="33" t="s">
        <v>20</v>
      </c>
      <c r="H2037" s="33" t="s">
        <v>21</v>
      </c>
      <c r="I2037" s="33" t="s">
        <v>51</v>
      </c>
      <c r="J2037" s="33" t="s">
        <v>46</v>
      </c>
      <c r="K2037" s="63" t="s">
        <v>35</v>
      </c>
      <c r="L2037" s="32" t="str">
        <f t="shared" si="577"/>
        <v>CGE370</v>
      </c>
      <c r="M2037" s="32" t="str">
        <f t="shared" si="578"/>
        <v>BMJ II</v>
      </c>
      <c r="N2037" s="32" t="str">
        <f t="shared" si="579"/>
        <v>12 RODA</v>
      </c>
      <c r="O2037" s="146">
        <v>0.92556712962962961</v>
      </c>
      <c r="P2037" s="65">
        <v>0.92556712962962961</v>
      </c>
      <c r="Q2037" s="65"/>
      <c r="R2037" s="66">
        <v>2</v>
      </c>
      <c r="S2037" s="66">
        <v>45260</v>
      </c>
      <c r="T2037" s="66">
        <v>17080</v>
      </c>
      <c r="U2037" s="67">
        <f t="shared" si="571"/>
        <v>28.18</v>
      </c>
      <c r="V2037" s="66">
        <f t="shared" si="562"/>
        <v>571405.86</v>
      </c>
      <c r="W2037" s="66" t="str">
        <f t="shared" si="563"/>
        <v>1 &gt; 4</v>
      </c>
      <c r="X2037" s="66">
        <f>A2037+SUMIFS(Presensi!F:F,Presensi!E:E,'Entry Data'!AP2037)</f>
        <v>1</v>
      </c>
      <c r="Y2037" s="66">
        <f>IFERROR(INDEX('Retasi Pricing'!F:F,MATCH('Entry Data'!AM2037,'Retasi Pricing'!E:E,0))*X2037,"")</f>
        <v>27500</v>
      </c>
      <c r="Z2037" s="62" t="s">
        <v>26</v>
      </c>
      <c r="AA2037" s="62" t="s">
        <v>27</v>
      </c>
      <c r="AB2037" s="32"/>
      <c r="AC2037" s="32" t="s">
        <v>192</v>
      </c>
      <c r="AD2037" s="32" t="str">
        <f t="shared" si="564"/>
        <v/>
      </c>
      <c r="AF2037" s="5" t="str">
        <f t="shared" si="565"/>
        <v>awaluddin44194</v>
      </c>
      <c r="AG2037" s="5" t="str">
        <f t="shared" si="566"/>
        <v>BMJ 04544194UTARANIGHT</v>
      </c>
      <c r="AH2037" s="5" t="str">
        <f t="shared" si="567"/>
        <v>awaluddin44194UTARANIGHT</v>
      </c>
      <c r="AI2037" s="5" t="str">
        <f t="shared" si="568"/>
        <v>BMJ 04544194NIGHT</v>
      </c>
      <c r="AJ2037" s="5" t="str">
        <f t="shared" si="569"/>
        <v>awaluddin44194NIGHT</v>
      </c>
      <c r="AK2037" s="5" t="str">
        <f t="shared" si="570"/>
        <v>awaluddinBMJ II</v>
      </c>
      <c r="AL2037" s="5" t="str">
        <f t="shared" si="572"/>
        <v>2UTARA</v>
      </c>
      <c r="AM2037" s="5" t="str">
        <f t="shared" si="573"/>
        <v>1 &gt; 4UTARA12 RODA</v>
      </c>
      <c r="AN2037" s="5" t="str">
        <f t="shared" si="574"/>
        <v>awaluddinBMJ II1 &gt; 4UTARA12 RODA</v>
      </c>
      <c r="AO2037" s="5" t="str">
        <f t="shared" si="575"/>
        <v>awaluddin1 &gt; 4UTARA12 RODA</v>
      </c>
      <c r="AP2037" s="5" t="str">
        <f t="shared" si="576"/>
        <v>44194NIGHT</v>
      </c>
    </row>
    <row r="2038" spans="1:42" x14ac:dyDescent="0.3">
      <c r="A2038" s="33">
        <v>1</v>
      </c>
      <c r="B2038" s="33"/>
      <c r="C2038" s="70">
        <v>44194</v>
      </c>
      <c r="D2038" s="71" t="s">
        <v>87</v>
      </c>
      <c r="E2038" s="70">
        <v>44194</v>
      </c>
      <c r="F2038" s="71">
        <v>5159131</v>
      </c>
      <c r="G2038" s="33" t="s">
        <v>20</v>
      </c>
      <c r="H2038" s="33" t="s">
        <v>21</v>
      </c>
      <c r="I2038" s="33" t="s">
        <v>51</v>
      </c>
      <c r="J2038" s="33" t="s">
        <v>46</v>
      </c>
      <c r="K2038" s="63" t="s">
        <v>35</v>
      </c>
      <c r="L2038" s="32" t="str">
        <f t="shared" si="577"/>
        <v>CGE370</v>
      </c>
      <c r="M2038" s="32" t="str">
        <f t="shared" si="578"/>
        <v>BMJ II</v>
      </c>
      <c r="N2038" s="32" t="str">
        <f t="shared" si="579"/>
        <v>12 RODA</v>
      </c>
      <c r="O2038" s="146">
        <v>0.98511574074074071</v>
      </c>
      <c r="P2038" s="65">
        <v>0.98511574074074071</v>
      </c>
      <c r="Q2038" s="65"/>
      <c r="R2038" s="66">
        <v>3</v>
      </c>
      <c r="S2038" s="66">
        <v>44840</v>
      </c>
      <c r="T2038" s="66">
        <v>17080</v>
      </c>
      <c r="U2038" s="67">
        <f t="shared" si="571"/>
        <v>27.76</v>
      </c>
      <c r="V2038" s="66">
        <f t="shared" si="562"/>
        <v>562889.52</v>
      </c>
      <c r="W2038" s="66" t="str">
        <f t="shared" si="563"/>
        <v>1 &gt; 4</v>
      </c>
      <c r="X2038" s="66">
        <f>A2038+SUMIFS(Presensi!F:F,Presensi!E:E,'Entry Data'!AP2038)</f>
        <v>1</v>
      </c>
      <c r="Y2038" s="66">
        <f>IFERROR(INDEX('Retasi Pricing'!F:F,MATCH('Entry Data'!AM2038,'Retasi Pricing'!E:E,0))*X2038,"")</f>
        <v>27500</v>
      </c>
      <c r="Z2038" s="62" t="s">
        <v>26</v>
      </c>
      <c r="AA2038" s="62" t="s">
        <v>27</v>
      </c>
      <c r="AB2038" s="32"/>
      <c r="AC2038" s="32" t="s">
        <v>192</v>
      </c>
      <c r="AD2038" s="32" t="str">
        <f t="shared" si="564"/>
        <v/>
      </c>
      <c r="AF2038" s="5" t="str">
        <f t="shared" si="565"/>
        <v>awaluddin44194</v>
      </c>
      <c r="AG2038" s="5" t="str">
        <f t="shared" si="566"/>
        <v>BMJ 04544194UTARANIGHT</v>
      </c>
      <c r="AH2038" s="5" t="str">
        <f t="shared" si="567"/>
        <v>awaluddin44194UTARANIGHT</v>
      </c>
      <c r="AI2038" s="5" t="str">
        <f t="shared" si="568"/>
        <v>BMJ 04544194NIGHT</v>
      </c>
      <c r="AJ2038" s="5" t="str">
        <f t="shared" si="569"/>
        <v>awaluddin44194NIGHT</v>
      </c>
      <c r="AK2038" s="5" t="str">
        <f t="shared" si="570"/>
        <v>awaluddinBMJ II</v>
      </c>
      <c r="AL2038" s="5" t="str">
        <f t="shared" si="572"/>
        <v>3UTARA</v>
      </c>
      <c r="AM2038" s="5" t="str">
        <f t="shared" si="573"/>
        <v>1 &gt; 4UTARA12 RODA</v>
      </c>
      <c r="AN2038" s="5" t="str">
        <f t="shared" si="574"/>
        <v>awaluddinBMJ II1 &gt; 4UTARA12 RODA</v>
      </c>
      <c r="AO2038" s="5" t="str">
        <f t="shared" si="575"/>
        <v>awaluddin1 &gt; 4UTARA12 RODA</v>
      </c>
      <c r="AP2038" s="5" t="str">
        <f t="shared" si="576"/>
        <v>44194NIGHT</v>
      </c>
    </row>
    <row r="2039" spans="1:42" x14ac:dyDescent="0.3">
      <c r="A2039" s="33">
        <v>1</v>
      </c>
      <c r="B2039" s="33"/>
      <c r="C2039" s="70">
        <v>44194</v>
      </c>
      <c r="D2039" s="71" t="s">
        <v>87</v>
      </c>
      <c r="E2039" s="70">
        <v>44195</v>
      </c>
      <c r="F2039" s="71">
        <v>5159242</v>
      </c>
      <c r="G2039" s="33" t="s">
        <v>20</v>
      </c>
      <c r="H2039" s="33" t="s">
        <v>50</v>
      </c>
      <c r="I2039" s="33" t="s">
        <v>51</v>
      </c>
      <c r="J2039" s="33" t="s">
        <v>53</v>
      </c>
      <c r="K2039" s="63" t="s">
        <v>36</v>
      </c>
      <c r="L2039" s="32" t="str">
        <f t="shared" si="577"/>
        <v>CGE370</v>
      </c>
      <c r="M2039" s="32" t="str">
        <f t="shared" si="578"/>
        <v>BMJ II</v>
      </c>
      <c r="N2039" s="32" t="str">
        <f t="shared" si="579"/>
        <v>12 RODA</v>
      </c>
      <c r="O2039" s="146">
        <v>9.5474537037037052E-2</v>
      </c>
      <c r="P2039" s="65">
        <v>9.5474537037037052E-2</v>
      </c>
      <c r="Q2039" s="65"/>
      <c r="R2039" s="66">
        <v>3</v>
      </c>
      <c r="S2039" s="66">
        <v>46300</v>
      </c>
      <c r="T2039" s="66">
        <v>17020</v>
      </c>
      <c r="U2039" s="67">
        <f t="shared" si="571"/>
        <v>29.28</v>
      </c>
      <c r="V2039" s="66">
        <f t="shared" si="562"/>
        <v>593710.56000000006</v>
      </c>
      <c r="W2039" s="66" t="str">
        <f t="shared" si="563"/>
        <v>1 &gt; 4</v>
      </c>
      <c r="X2039" s="66">
        <f>A2039+SUMIFS(Presensi!F:F,Presensi!E:E,'Entry Data'!AP2039)</f>
        <v>1</v>
      </c>
      <c r="Y2039" s="66">
        <f>IFERROR(INDEX('Retasi Pricing'!F:F,MATCH('Entry Data'!AM2039,'Retasi Pricing'!E:E,0))*X2039,"")</f>
        <v>27500</v>
      </c>
      <c r="Z2039" s="62" t="s">
        <v>26</v>
      </c>
      <c r="AA2039" s="62" t="s">
        <v>27</v>
      </c>
      <c r="AB2039" s="32"/>
      <c r="AC2039" s="32" t="s">
        <v>218</v>
      </c>
      <c r="AD2039" s="32" t="str">
        <f t="shared" si="564"/>
        <v/>
      </c>
      <c r="AF2039" s="5" t="str">
        <f t="shared" si="565"/>
        <v>putut junaedi44194</v>
      </c>
      <c r="AG2039" s="5" t="str">
        <f t="shared" si="566"/>
        <v>BMJ 04644194UTARANIGHT</v>
      </c>
      <c r="AH2039" s="5" t="str">
        <f t="shared" si="567"/>
        <v>putut junaedi44194UTARANIGHT</v>
      </c>
      <c r="AI2039" s="5" t="str">
        <f t="shared" si="568"/>
        <v>BMJ 04644194NIGHT</v>
      </c>
      <c r="AJ2039" s="5" t="str">
        <f t="shared" si="569"/>
        <v>putut junaedi44194NIGHT</v>
      </c>
      <c r="AK2039" s="5" t="str">
        <f t="shared" si="570"/>
        <v>putut junaediBMJ II</v>
      </c>
      <c r="AL2039" s="5" t="str">
        <f t="shared" si="572"/>
        <v>3UTARA</v>
      </c>
      <c r="AM2039" s="5" t="str">
        <f t="shared" si="573"/>
        <v>1 &gt; 4UTARA12 RODA</v>
      </c>
      <c r="AN2039" s="5" t="str">
        <f t="shared" si="574"/>
        <v>putut junaediBMJ II1 &gt; 4UTARA12 RODA</v>
      </c>
      <c r="AO2039" s="5" t="str">
        <f t="shared" si="575"/>
        <v>putut junaedi1 &gt; 4UTARA12 RODA</v>
      </c>
      <c r="AP2039" s="5" t="str">
        <f t="shared" si="576"/>
        <v>44194NIGHT</v>
      </c>
    </row>
    <row r="2040" spans="1:42" x14ac:dyDescent="0.3">
      <c r="A2040" s="33">
        <v>1</v>
      </c>
      <c r="B2040" s="33"/>
      <c r="C2040" s="70">
        <v>44194</v>
      </c>
      <c r="D2040" s="71" t="s">
        <v>87</v>
      </c>
      <c r="E2040" s="70">
        <v>44195</v>
      </c>
      <c r="F2040" s="71">
        <v>5159330</v>
      </c>
      <c r="G2040" s="33" t="s">
        <v>20</v>
      </c>
      <c r="H2040" s="33" t="s">
        <v>50</v>
      </c>
      <c r="I2040" s="33" t="s">
        <v>51</v>
      </c>
      <c r="J2040" s="33" t="s">
        <v>53</v>
      </c>
      <c r="K2040" s="63" t="s">
        <v>36</v>
      </c>
      <c r="L2040" s="32" t="str">
        <f t="shared" si="577"/>
        <v>CGE370</v>
      </c>
      <c r="M2040" s="32" t="str">
        <f t="shared" si="578"/>
        <v>BMJ II</v>
      </c>
      <c r="N2040" s="32" t="str">
        <f t="shared" si="579"/>
        <v>12 RODA</v>
      </c>
      <c r="O2040" s="146">
        <v>0.1603125</v>
      </c>
      <c r="P2040" s="65">
        <v>0.1603125</v>
      </c>
      <c r="Q2040" s="65"/>
      <c r="R2040" s="66">
        <v>4</v>
      </c>
      <c r="S2040" s="66">
        <v>46600</v>
      </c>
      <c r="T2040" s="66">
        <v>17020</v>
      </c>
      <c r="U2040" s="67">
        <f t="shared" si="571"/>
        <v>29.58</v>
      </c>
      <c r="V2040" s="66">
        <f t="shared" si="562"/>
        <v>599793.65999999992</v>
      </c>
      <c r="W2040" s="66" t="str">
        <f t="shared" si="563"/>
        <v>1 &gt; 4</v>
      </c>
      <c r="X2040" s="66">
        <f>A2040+SUMIFS(Presensi!F:F,Presensi!E:E,'Entry Data'!AP2040)</f>
        <v>1</v>
      </c>
      <c r="Y2040" s="66">
        <f>IFERROR(INDEX('Retasi Pricing'!F:F,MATCH('Entry Data'!AM2040,'Retasi Pricing'!E:E,0))*X2040,"")</f>
        <v>27500</v>
      </c>
      <c r="Z2040" s="62" t="s">
        <v>26</v>
      </c>
      <c r="AA2040" s="62" t="s">
        <v>27</v>
      </c>
      <c r="AB2040" s="32"/>
      <c r="AC2040" s="32" t="s">
        <v>218</v>
      </c>
      <c r="AD2040" s="32" t="str">
        <f t="shared" si="564"/>
        <v/>
      </c>
      <c r="AF2040" s="5" t="str">
        <f t="shared" si="565"/>
        <v>putut junaedi44194</v>
      </c>
      <c r="AG2040" s="5" t="str">
        <f t="shared" si="566"/>
        <v>BMJ 04644194UTARANIGHT</v>
      </c>
      <c r="AH2040" s="5" t="str">
        <f t="shared" si="567"/>
        <v>putut junaedi44194UTARANIGHT</v>
      </c>
      <c r="AI2040" s="5" t="str">
        <f t="shared" si="568"/>
        <v>BMJ 04644194NIGHT</v>
      </c>
      <c r="AJ2040" s="5" t="str">
        <f t="shared" si="569"/>
        <v>putut junaedi44194NIGHT</v>
      </c>
      <c r="AK2040" s="5" t="str">
        <f t="shared" si="570"/>
        <v>putut junaediBMJ II</v>
      </c>
      <c r="AL2040" s="5" t="str">
        <f t="shared" si="572"/>
        <v>4UTARA</v>
      </c>
      <c r="AM2040" s="5" t="str">
        <f t="shared" si="573"/>
        <v>1 &gt; 4UTARA12 RODA</v>
      </c>
      <c r="AN2040" s="5" t="str">
        <f t="shared" si="574"/>
        <v>putut junaediBMJ II1 &gt; 4UTARA12 RODA</v>
      </c>
      <c r="AO2040" s="5" t="str">
        <f t="shared" si="575"/>
        <v>putut junaedi1 &gt; 4UTARA12 RODA</v>
      </c>
      <c r="AP2040" s="5" t="str">
        <f t="shared" si="576"/>
        <v>44194NIGHT</v>
      </c>
    </row>
    <row r="2041" spans="1:42" x14ac:dyDescent="0.3">
      <c r="A2041" s="33">
        <v>1</v>
      </c>
      <c r="B2041" s="33"/>
      <c r="C2041" s="70">
        <v>44194</v>
      </c>
      <c r="D2041" s="71" t="s">
        <v>87</v>
      </c>
      <c r="E2041" s="70">
        <v>44195</v>
      </c>
      <c r="F2041" s="71">
        <v>5159409</v>
      </c>
      <c r="G2041" s="33" t="s">
        <v>20</v>
      </c>
      <c r="H2041" s="33" t="s">
        <v>50</v>
      </c>
      <c r="I2041" s="33" t="s">
        <v>51</v>
      </c>
      <c r="J2041" s="33" t="s">
        <v>53</v>
      </c>
      <c r="K2041" s="63" t="s">
        <v>36</v>
      </c>
      <c r="L2041" s="32" t="str">
        <f t="shared" si="577"/>
        <v>CGE370</v>
      </c>
      <c r="M2041" s="32" t="str">
        <f t="shared" si="578"/>
        <v>BMJ II</v>
      </c>
      <c r="N2041" s="32" t="str">
        <f t="shared" si="579"/>
        <v>12 RODA</v>
      </c>
      <c r="O2041" s="146">
        <v>0.23883101851851851</v>
      </c>
      <c r="P2041" s="65">
        <v>0.23883101851851851</v>
      </c>
      <c r="Q2041" s="65"/>
      <c r="R2041" s="66">
        <v>5</v>
      </c>
      <c r="S2041" s="66">
        <v>46960</v>
      </c>
      <c r="T2041" s="66">
        <v>17020</v>
      </c>
      <c r="U2041" s="67">
        <f t="shared" si="571"/>
        <v>29.94</v>
      </c>
      <c r="V2041" s="66">
        <f t="shared" si="562"/>
        <v>607093.38000000012</v>
      </c>
      <c r="W2041" s="66" t="str">
        <f t="shared" si="563"/>
        <v>&gt; 5</v>
      </c>
      <c r="X2041" s="66">
        <f>A2041+SUMIFS(Presensi!F:F,Presensi!E:E,'Entry Data'!AP2041)</f>
        <v>1</v>
      </c>
      <c r="Y2041" s="66">
        <f>IFERROR(INDEX('Retasi Pricing'!F:F,MATCH('Entry Data'!AM2041,'Retasi Pricing'!E:E,0))*X2041,"")</f>
        <v>31200</v>
      </c>
      <c r="Z2041" s="62" t="s">
        <v>26</v>
      </c>
      <c r="AA2041" s="62" t="s">
        <v>27</v>
      </c>
      <c r="AB2041" s="32"/>
      <c r="AC2041" s="32" t="s">
        <v>218</v>
      </c>
      <c r="AD2041" s="32" t="str">
        <f t="shared" si="564"/>
        <v/>
      </c>
      <c r="AF2041" s="5" t="str">
        <f t="shared" si="565"/>
        <v>putut junaedi44194</v>
      </c>
      <c r="AG2041" s="5" t="str">
        <f t="shared" si="566"/>
        <v>BMJ 04644194UTARANIGHT</v>
      </c>
      <c r="AH2041" s="5" t="str">
        <f t="shared" si="567"/>
        <v>putut junaedi44194UTARANIGHT</v>
      </c>
      <c r="AI2041" s="5" t="str">
        <f t="shared" si="568"/>
        <v>BMJ 04644194NIGHT</v>
      </c>
      <c r="AJ2041" s="5" t="str">
        <f t="shared" si="569"/>
        <v>putut junaedi44194NIGHT</v>
      </c>
      <c r="AK2041" s="5" t="str">
        <f t="shared" si="570"/>
        <v>putut junaediBMJ II</v>
      </c>
      <c r="AL2041" s="5" t="str">
        <f t="shared" si="572"/>
        <v>5UTARA</v>
      </c>
      <c r="AM2041" s="5" t="str">
        <f t="shared" si="573"/>
        <v>&gt; 5UTARA12 RODA</v>
      </c>
      <c r="AN2041" s="5" t="str">
        <f t="shared" si="574"/>
        <v>putut junaediBMJ II&gt; 5UTARA12 RODA</v>
      </c>
      <c r="AO2041" s="5" t="str">
        <f t="shared" si="575"/>
        <v>putut junaedi&gt; 5UTARA12 RODA</v>
      </c>
      <c r="AP2041" s="5" t="str">
        <f t="shared" si="576"/>
        <v>44194NIGHT</v>
      </c>
    </row>
    <row r="2042" spans="1:42" x14ac:dyDescent="0.3">
      <c r="A2042" s="33">
        <v>1</v>
      </c>
      <c r="B2042" s="33"/>
      <c r="C2042" s="70">
        <v>44194</v>
      </c>
      <c r="D2042" s="71" t="s">
        <v>87</v>
      </c>
      <c r="E2042" s="70">
        <v>44194</v>
      </c>
      <c r="F2042" s="71">
        <v>5159003</v>
      </c>
      <c r="G2042" s="33" t="s">
        <v>20</v>
      </c>
      <c r="H2042" s="33" t="s">
        <v>50</v>
      </c>
      <c r="I2042" s="33" t="s">
        <v>51</v>
      </c>
      <c r="J2042" s="33" t="s">
        <v>53</v>
      </c>
      <c r="K2042" s="63" t="s">
        <v>36</v>
      </c>
      <c r="L2042" s="32" t="str">
        <f t="shared" si="577"/>
        <v>CGE370</v>
      </c>
      <c r="M2042" s="32" t="str">
        <f t="shared" si="578"/>
        <v>BMJ II</v>
      </c>
      <c r="N2042" s="32" t="str">
        <f t="shared" si="579"/>
        <v>12 RODA</v>
      </c>
      <c r="O2042" s="146">
        <v>0.90082175925925922</v>
      </c>
      <c r="P2042" s="65">
        <v>0.90082175925925922</v>
      </c>
      <c r="Q2042" s="65"/>
      <c r="R2042" s="66">
        <v>1</v>
      </c>
      <c r="S2042" s="66">
        <v>46220</v>
      </c>
      <c r="T2042" s="66">
        <v>17020</v>
      </c>
      <c r="U2042" s="67">
        <f t="shared" si="571"/>
        <v>29.2</v>
      </c>
      <c r="V2042" s="66">
        <f t="shared" si="562"/>
        <v>592088.4</v>
      </c>
      <c r="W2042" s="66" t="str">
        <f t="shared" si="563"/>
        <v>1 &gt; 4</v>
      </c>
      <c r="X2042" s="66">
        <f>A2042+SUMIFS(Presensi!F:F,Presensi!E:E,'Entry Data'!AP2042)</f>
        <v>1</v>
      </c>
      <c r="Y2042" s="66">
        <f>IFERROR(INDEX('Retasi Pricing'!F:F,MATCH('Entry Data'!AM2042,'Retasi Pricing'!E:E,0))*X2042,"")</f>
        <v>27500</v>
      </c>
      <c r="Z2042" s="62" t="s">
        <v>26</v>
      </c>
      <c r="AA2042" s="62" t="s">
        <v>27</v>
      </c>
      <c r="AB2042" s="32"/>
      <c r="AC2042" s="32" t="s">
        <v>218</v>
      </c>
      <c r="AD2042" s="32" t="str">
        <f t="shared" si="564"/>
        <v/>
      </c>
      <c r="AF2042" s="5" t="str">
        <f t="shared" si="565"/>
        <v>putut junaedi44194</v>
      </c>
      <c r="AG2042" s="5" t="str">
        <f t="shared" si="566"/>
        <v>BMJ 04644194UTARANIGHT</v>
      </c>
      <c r="AH2042" s="5" t="str">
        <f t="shared" si="567"/>
        <v>putut junaedi44194UTARANIGHT</v>
      </c>
      <c r="AI2042" s="5" t="str">
        <f t="shared" si="568"/>
        <v>BMJ 04644194NIGHT</v>
      </c>
      <c r="AJ2042" s="5" t="str">
        <f t="shared" si="569"/>
        <v>putut junaedi44194NIGHT</v>
      </c>
      <c r="AK2042" s="5" t="str">
        <f t="shared" si="570"/>
        <v>putut junaediBMJ II</v>
      </c>
      <c r="AL2042" s="5" t="str">
        <f t="shared" si="572"/>
        <v>1UTARA</v>
      </c>
      <c r="AM2042" s="5" t="str">
        <f t="shared" si="573"/>
        <v>1 &gt; 4UTARA12 RODA</v>
      </c>
      <c r="AN2042" s="5" t="str">
        <f t="shared" si="574"/>
        <v>putut junaediBMJ II1 &gt; 4UTARA12 RODA</v>
      </c>
      <c r="AO2042" s="5" t="str">
        <f t="shared" si="575"/>
        <v>putut junaedi1 &gt; 4UTARA12 RODA</v>
      </c>
      <c r="AP2042" s="5" t="str">
        <f t="shared" si="576"/>
        <v>44194NIGHT</v>
      </c>
    </row>
    <row r="2043" spans="1:42" x14ac:dyDescent="0.3">
      <c r="A2043" s="33">
        <v>1</v>
      </c>
      <c r="B2043" s="33"/>
      <c r="C2043" s="70">
        <v>44194</v>
      </c>
      <c r="D2043" s="71" t="s">
        <v>87</v>
      </c>
      <c r="E2043" s="70">
        <v>44194</v>
      </c>
      <c r="F2043" s="71">
        <v>5159094</v>
      </c>
      <c r="G2043" s="33" t="s">
        <v>20</v>
      </c>
      <c r="H2043" s="33" t="s">
        <v>50</v>
      </c>
      <c r="I2043" s="33" t="s">
        <v>51</v>
      </c>
      <c r="J2043" s="33" t="s">
        <v>53</v>
      </c>
      <c r="K2043" s="63" t="s">
        <v>36</v>
      </c>
      <c r="L2043" s="32" t="str">
        <f t="shared" si="577"/>
        <v>CGE370</v>
      </c>
      <c r="M2043" s="32" t="str">
        <f t="shared" si="578"/>
        <v>BMJ II</v>
      </c>
      <c r="N2043" s="32" t="str">
        <f t="shared" si="579"/>
        <v>12 RODA</v>
      </c>
      <c r="O2043" s="146">
        <v>0.96297453703703706</v>
      </c>
      <c r="P2043" s="65">
        <v>0.96297453703703706</v>
      </c>
      <c r="Q2043" s="65"/>
      <c r="R2043" s="66">
        <v>2</v>
      </c>
      <c r="S2043" s="66">
        <v>44640</v>
      </c>
      <c r="T2043" s="66">
        <v>17020</v>
      </c>
      <c r="U2043" s="67">
        <f t="shared" si="571"/>
        <v>27.62</v>
      </c>
      <c r="V2043" s="66">
        <f t="shared" si="562"/>
        <v>560050.74</v>
      </c>
      <c r="W2043" s="66" t="str">
        <f t="shared" si="563"/>
        <v>1 &gt; 4</v>
      </c>
      <c r="X2043" s="66">
        <f>A2043+SUMIFS(Presensi!F:F,Presensi!E:E,'Entry Data'!AP2043)</f>
        <v>1</v>
      </c>
      <c r="Y2043" s="66">
        <f>IFERROR(INDEX('Retasi Pricing'!F:F,MATCH('Entry Data'!AM2043,'Retasi Pricing'!E:E,0))*X2043,"")</f>
        <v>27500</v>
      </c>
      <c r="Z2043" s="62" t="s">
        <v>26</v>
      </c>
      <c r="AA2043" s="62" t="s">
        <v>27</v>
      </c>
      <c r="AB2043" s="32"/>
      <c r="AC2043" s="32" t="s">
        <v>218</v>
      </c>
      <c r="AD2043" s="32" t="str">
        <f t="shared" si="564"/>
        <v/>
      </c>
      <c r="AF2043" s="5" t="str">
        <f t="shared" si="565"/>
        <v>putut junaedi44194</v>
      </c>
      <c r="AG2043" s="5" t="str">
        <f t="shared" si="566"/>
        <v>BMJ 04644194UTARANIGHT</v>
      </c>
      <c r="AH2043" s="5" t="str">
        <f t="shared" si="567"/>
        <v>putut junaedi44194UTARANIGHT</v>
      </c>
      <c r="AI2043" s="5" t="str">
        <f t="shared" si="568"/>
        <v>BMJ 04644194NIGHT</v>
      </c>
      <c r="AJ2043" s="5" t="str">
        <f t="shared" si="569"/>
        <v>putut junaedi44194NIGHT</v>
      </c>
      <c r="AK2043" s="5" t="str">
        <f t="shared" si="570"/>
        <v>putut junaediBMJ II</v>
      </c>
      <c r="AL2043" s="5" t="str">
        <f t="shared" si="572"/>
        <v>2UTARA</v>
      </c>
      <c r="AM2043" s="5" t="str">
        <f t="shared" si="573"/>
        <v>1 &gt; 4UTARA12 RODA</v>
      </c>
      <c r="AN2043" s="5" t="str">
        <f t="shared" si="574"/>
        <v>putut junaediBMJ II1 &gt; 4UTARA12 RODA</v>
      </c>
      <c r="AO2043" s="5" t="str">
        <f t="shared" si="575"/>
        <v>putut junaedi1 &gt; 4UTARA12 RODA</v>
      </c>
      <c r="AP2043" s="5" t="str">
        <f t="shared" si="576"/>
        <v>44194NIGHT</v>
      </c>
    </row>
    <row r="2044" spans="1:42" x14ac:dyDescent="0.3">
      <c r="A2044" s="33">
        <v>1</v>
      </c>
      <c r="B2044" s="33"/>
      <c r="C2044" s="70">
        <v>44194</v>
      </c>
      <c r="D2044" s="71" t="s">
        <v>87</v>
      </c>
      <c r="E2044" s="70">
        <v>44195</v>
      </c>
      <c r="F2044" s="71">
        <v>5159246</v>
      </c>
      <c r="G2044" s="33" t="s">
        <v>20</v>
      </c>
      <c r="H2044" s="33" t="s">
        <v>21</v>
      </c>
      <c r="I2044" s="33" t="s">
        <v>45</v>
      </c>
      <c r="J2044" s="33" t="s">
        <v>46</v>
      </c>
      <c r="K2044" s="63" t="s">
        <v>41</v>
      </c>
      <c r="L2044" s="32" t="str">
        <f t="shared" si="577"/>
        <v>AXOR4843</v>
      </c>
      <c r="M2044" s="32" t="str">
        <f t="shared" si="578"/>
        <v>BMJ II</v>
      </c>
      <c r="N2044" s="32" t="str">
        <f t="shared" si="579"/>
        <v>12 RODA</v>
      </c>
      <c r="O2044" s="146">
        <v>9.7453703703703709E-2</v>
      </c>
      <c r="P2044" s="65">
        <v>9.7453703703703709E-2</v>
      </c>
      <c r="Q2044" s="65"/>
      <c r="R2044" s="66">
        <v>4</v>
      </c>
      <c r="S2044" s="66">
        <v>51620</v>
      </c>
      <c r="T2044" s="66">
        <v>20800</v>
      </c>
      <c r="U2044" s="67">
        <f t="shared" si="571"/>
        <v>30.82</v>
      </c>
      <c r="V2044" s="66">
        <f t="shared" si="562"/>
        <v>624937.14</v>
      </c>
      <c r="W2044" s="66" t="str">
        <f t="shared" si="563"/>
        <v>1 &gt; 4</v>
      </c>
      <c r="X2044" s="66">
        <f>A2044+SUMIFS(Presensi!F:F,Presensi!E:E,'Entry Data'!AP2044)</f>
        <v>1</v>
      </c>
      <c r="Y2044" s="66">
        <f>IFERROR(INDEX('Retasi Pricing'!F:F,MATCH('Entry Data'!AM2044,'Retasi Pricing'!E:E,0))*X2044,"")</f>
        <v>27500</v>
      </c>
      <c r="Z2044" s="62" t="s">
        <v>26</v>
      </c>
      <c r="AA2044" s="62" t="s">
        <v>27</v>
      </c>
      <c r="AB2044" s="32"/>
      <c r="AC2044" s="32" t="s">
        <v>368</v>
      </c>
      <c r="AD2044" s="32" t="str">
        <f t="shared" si="564"/>
        <v/>
      </c>
      <c r="AF2044" s="5" t="str">
        <f t="shared" si="565"/>
        <v>Romanus Roja44194</v>
      </c>
      <c r="AG2044" s="5" t="str">
        <f t="shared" si="566"/>
        <v>BMJ 04744194UTARANIGHT</v>
      </c>
      <c r="AH2044" s="5" t="str">
        <f t="shared" si="567"/>
        <v>Romanus Roja44194UTARANIGHT</v>
      </c>
      <c r="AI2044" s="5" t="str">
        <f t="shared" si="568"/>
        <v>BMJ 04744194NIGHT</v>
      </c>
      <c r="AJ2044" s="5" t="str">
        <f t="shared" si="569"/>
        <v>Romanus Roja44194NIGHT</v>
      </c>
      <c r="AK2044" s="5" t="str">
        <f t="shared" si="570"/>
        <v>Romanus RojaBMJ II</v>
      </c>
      <c r="AL2044" s="5" t="str">
        <f t="shared" si="572"/>
        <v>4UTARA</v>
      </c>
      <c r="AM2044" s="5" t="str">
        <f t="shared" si="573"/>
        <v>1 &gt; 4UTARA12 RODA</v>
      </c>
      <c r="AN2044" s="5" t="str">
        <f t="shared" si="574"/>
        <v>Romanus RojaBMJ II1 &gt; 4UTARA12 RODA</v>
      </c>
      <c r="AO2044" s="5" t="str">
        <f t="shared" si="575"/>
        <v>Romanus Roja1 &gt; 4UTARA12 RODA</v>
      </c>
      <c r="AP2044" s="5" t="str">
        <f t="shared" si="576"/>
        <v>44194NIGHT</v>
      </c>
    </row>
    <row r="2045" spans="1:42" x14ac:dyDescent="0.3">
      <c r="A2045" s="33">
        <v>1</v>
      </c>
      <c r="B2045" s="33"/>
      <c r="C2045" s="70">
        <v>44194</v>
      </c>
      <c r="D2045" s="71" t="s">
        <v>87</v>
      </c>
      <c r="E2045" s="70">
        <v>44195</v>
      </c>
      <c r="F2045" s="71">
        <v>5159322</v>
      </c>
      <c r="G2045" s="33" t="s">
        <v>20</v>
      </c>
      <c r="H2045" s="33" t="s">
        <v>21</v>
      </c>
      <c r="I2045" s="33" t="s">
        <v>45</v>
      </c>
      <c r="J2045" s="33" t="s">
        <v>46</v>
      </c>
      <c r="K2045" s="63" t="s">
        <v>41</v>
      </c>
      <c r="L2045" s="32" t="str">
        <f t="shared" si="577"/>
        <v>AXOR4843</v>
      </c>
      <c r="M2045" s="32" t="str">
        <f t="shared" si="578"/>
        <v>BMJ II</v>
      </c>
      <c r="N2045" s="32" t="str">
        <f t="shared" si="579"/>
        <v>12 RODA</v>
      </c>
      <c r="O2045" s="146">
        <v>0.15623842592592593</v>
      </c>
      <c r="P2045" s="65">
        <v>0.15623842592592593</v>
      </c>
      <c r="Q2045" s="65"/>
      <c r="R2045" s="66">
        <v>5</v>
      </c>
      <c r="S2045" s="66">
        <v>51760</v>
      </c>
      <c r="T2045" s="66">
        <v>20800</v>
      </c>
      <c r="U2045" s="67">
        <f t="shared" si="571"/>
        <v>30.96</v>
      </c>
      <c r="V2045" s="66">
        <f t="shared" si="562"/>
        <v>627775.91999999993</v>
      </c>
      <c r="W2045" s="66" t="str">
        <f t="shared" si="563"/>
        <v>&gt; 5</v>
      </c>
      <c r="X2045" s="66">
        <f>A2045+SUMIFS(Presensi!F:F,Presensi!E:E,'Entry Data'!AP2045)</f>
        <v>1</v>
      </c>
      <c r="Y2045" s="66">
        <f>IFERROR(INDEX('Retasi Pricing'!F:F,MATCH('Entry Data'!AM2045,'Retasi Pricing'!E:E,0))*X2045,"")</f>
        <v>31200</v>
      </c>
      <c r="Z2045" s="62" t="s">
        <v>26</v>
      </c>
      <c r="AA2045" s="62" t="s">
        <v>27</v>
      </c>
      <c r="AB2045" s="32"/>
      <c r="AC2045" s="32" t="s">
        <v>368</v>
      </c>
      <c r="AD2045" s="32" t="str">
        <f t="shared" si="564"/>
        <v/>
      </c>
      <c r="AF2045" s="5" t="str">
        <f t="shared" si="565"/>
        <v>Romanus Roja44194</v>
      </c>
      <c r="AG2045" s="5" t="str">
        <f t="shared" si="566"/>
        <v>BMJ 04744194UTARANIGHT</v>
      </c>
      <c r="AH2045" s="5" t="str">
        <f t="shared" si="567"/>
        <v>Romanus Roja44194UTARANIGHT</v>
      </c>
      <c r="AI2045" s="5" t="str">
        <f t="shared" si="568"/>
        <v>BMJ 04744194NIGHT</v>
      </c>
      <c r="AJ2045" s="5" t="str">
        <f t="shared" si="569"/>
        <v>Romanus Roja44194NIGHT</v>
      </c>
      <c r="AK2045" s="5" t="str">
        <f t="shared" si="570"/>
        <v>Romanus RojaBMJ II</v>
      </c>
      <c r="AL2045" s="5" t="str">
        <f t="shared" si="572"/>
        <v>5UTARA</v>
      </c>
      <c r="AM2045" s="5" t="str">
        <f t="shared" si="573"/>
        <v>&gt; 5UTARA12 RODA</v>
      </c>
      <c r="AN2045" s="5" t="str">
        <f t="shared" si="574"/>
        <v>Romanus RojaBMJ II&gt; 5UTARA12 RODA</v>
      </c>
      <c r="AO2045" s="5" t="str">
        <f t="shared" si="575"/>
        <v>Romanus Roja&gt; 5UTARA12 RODA</v>
      </c>
      <c r="AP2045" s="5" t="str">
        <f t="shared" si="576"/>
        <v>44194NIGHT</v>
      </c>
    </row>
    <row r="2046" spans="1:42" x14ac:dyDescent="0.3">
      <c r="A2046" s="33">
        <v>1</v>
      </c>
      <c r="B2046" s="33"/>
      <c r="C2046" s="70">
        <v>44194</v>
      </c>
      <c r="D2046" s="71" t="s">
        <v>87</v>
      </c>
      <c r="E2046" s="70">
        <v>44194</v>
      </c>
      <c r="F2046" s="71">
        <v>5158964</v>
      </c>
      <c r="G2046" s="33" t="s">
        <v>20</v>
      </c>
      <c r="H2046" s="33" t="s">
        <v>21</v>
      </c>
      <c r="I2046" s="33" t="s">
        <v>45</v>
      </c>
      <c r="J2046" s="33" t="s">
        <v>46</v>
      </c>
      <c r="K2046" s="63" t="s">
        <v>41</v>
      </c>
      <c r="L2046" s="32" t="str">
        <f t="shared" si="577"/>
        <v>AXOR4843</v>
      </c>
      <c r="M2046" s="32" t="str">
        <f t="shared" si="578"/>
        <v>BMJ II</v>
      </c>
      <c r="N2046" s="32" t="str">
        <f t="shared" si="579"/>
        <v>12 RODA</v>
      </c>
      <c r="O2046" s="146">
        <v>0.87545138888888896</v>
      </c>
      <c r="P2046" s="65">
        <v>0.87545138888888896</v>
      </c>
      <c r="Q2046" s="65"/>
      <c r="R2046" s="66">
        <v>1</v>
      </c>
      <c r="S2046" s="66">
        <v>52640</v>
      </c>
      <c r="T2046" s="66">
        <v>20800</v>
      </c>
      <c r="U2046" s="67">
        <f t="shared" si="571"/>
        <v>31.84</v>
      </c>
      <c r="V2046" s="66">
        <f t="shared" si="562"/>
        <v>645619.68000000005</v>
      </c>
      <c r="W2046" s="66" t="str">
        <f t="shared" si="563"/>
        <v>1 &gt; 4</v>
      </c>
      <c r="X2046" s="66">
        <f>A2046+SUMIFS(Presensi!F:F,Presensi!E:E,'Entry Data'!AP2046)</f>
        <v>1</v>
      </c>
      <c r="Y2046" s="66">
        <f>IFERROR(INDEX('Retasi Pricing'!F:F,MATCH('Entry Data'!AM2046,'Retasi Pricing'!E:E,0))*X2046,"")</f>
        <v>27500</v>
      </c>
      <c r="Z2046" s="62" t="s">
        <v>26</v>
      </c>
      <c r="AA2046" s="62" t="s">
        <v>27</v>
      </c>
      <c r="AB2046" s="32"/>
      <c r="AC2046" s="32" t="s">
        <v>368</v>
      </c>
      <c r="AD2046" s="32" t="str">
        <f t="shared" si="564"/>
        <v/>
      </c>
      <c r="AF2046" s="5" t="str">
        <f t="shared" si="565"/>
        <v>Romanus Roja44194</v>
      </c>
      <c r="AG2046" s="5" t="str">
        <f t="shared" si="566"/>
        <v>BMJ 04744194UTARANIGHT</v>
      </c>
      <c r="AH2046" s="5" t="str">
        <f t="shared" si="567"/>
        <v>Romanus Roja44194UTARANIGHT</v>
      </c>
      <c r="AI2046" s="5" t="str">
        <f t="shared" si="568"/>
        <v>BMJ 04744194NIGHT</v>
      </c>
      <c r="AJ2046" s="5" t="str">
        <f t="shared" si="569"/>
        <v>Romanus Roja44194NIGHT</v>
      </c>
      <c r="AK2046" s="5" t="str">
        <f t="shared" si="570"/>
        <v>Romanus RojaBMJ II</v>
      </c>
      <c r="AL2046" s="5" t="str">
        <f t="shared" si="572"/>
        <v>1UTARA</v>
      </c>
      <c r="AM2046" s="5" t="str">
        <f t="shared" si="573"/>
        <v>1 &gt; 4UTARA12 RODA</v>
      </c>
      <c r="AN2046" s="5" t="str">
        <f t="shared" si="574"/>
        <v>Romanus RojaBMJ II1 &gt; 4UTARA12 RODA</v>
      </c>
      <c r="AO2046" s="5" t="str">
        <f t="shared" si="575"/>
        <v>Romanus Roja1 &gt; 4UTARA12 RODA</v>
      </c>
      <c r="AP2046" s="5" t="str">
        <f t="shared" si="576"/>
        <v>44194NIGHT</v>
      </c>
    </row>
    <row r="2047" spans="1:42" x14ac:dyDescent="0.3">
      <c r="A2047" s="33">
        <v>1</v>
      </c>
      <c r="B2047" s="33"/>
      <c r="C2047" s="70">
        <v>44194</v>
      </c>
      <c r="D2047" s="71" t="s">
        <v>87</v>
      </c>
      <c r="E2047" s="70">
        <v>44194</v>
      </c>
      <c r="F2047" s="71">
        <v>5159055</v>
      </c>
      <c r="G2047" s="33" t="s">
        <v>20</v>
      </c>
      <c r="H2047" s="33" t="s">
        <v>21</v>
      </c>
      <c r="I2047" s="33" t="s">
        <v>51</v>
      </c>
      <c r="J2047" s="33" t="s">
        <v>46</v>
      </c>
      <c r="K2047" s="63" t="s">
        <v>41</v>
      </c>
      <c r="L2047" s="32" t="str">
        <f t="shared" si="577"/>
        <v>AXOR4843</v>
      </c>
      <c r="M2047" s="32" t="str">
        <f t="shared" si="578"/>
        <v>BMJ II</v>
      </c>
      <c r="N2047" s="32" t="str">
        <f t="shared" si="579"/>
        <v>12 RODA</v>
      </c>
      <c r="O2047" s="146">
        <v>0.93833333333333335</v>
      </c>
      <c r="P2047" s="65">
        <v>0.93833333333333335</v>
      </c>
      <c r="Q2047" s="65"/>
      <c r="R2047" s="66">
        <v>2</v>
      </c>
      <c r="S2047" s="66">
        <v>50580</v>
      </c>
      <c r="T2047" s="66">
        <v>20800</v>
      </c>
      <c r="U2047" s="67">
        <f t="shared" si="571"/>
        <v>29.78</v>
      </c>
      <c r="V2047" s="66">
        <f t="shared" si="562"/>
        <v>603849.06000000006</v>
      </c>
      <c r="W2047" s="66" t="str">
        <f t="shared" si="563"/>
        <v>1 &gt; 4</v>
      </c>
      <c r="X2047" s="66">
        <f>A2047+SUMIFS(Presensi!F:F,Presensi!E:E,'Entry Data'!AP2047)</f>
        <v>1</v>
      </c>
      <c r="Y2047" s="66">
        <f>IFERROR(INDEX('Retasi Pricing'!F:F,MATCH('Entry Data'!AM2047,'Retasi Pricing'!E:E,0))*X2047,"")</f>
        <v>27500</v>
      </c>
      <c r="Z2047" s="62" t="s">
        <v>26</v>
      </c>
      <c r="AA2047" s="62" t="s">
        <v>27</v>
      </c>
      <c r="AB2047" s="32"/>
      <c r="AC2047" s="32" t="s">
        <v>368</v>
      </c>
      <c r="AD2047" s="32" t="str">
        <f t="shared" si="564"/>
        <v/>
      </c>
      <c r="AF2047" s="5" t="str">
        <f t="shared" si="565"/>
        <v>Romanus Roja44194</v>
      </c>
      <c r="AG2047" s="5" t="str">
        <f t="shared" si="566"/>
        <v>BMJ 04744194UTARANIGHT</v>
      </c>
      <c r="AH2047" s="5" t="str">
        <f t="shared" si="567"/>
        <v>Romanus Roja44194UTARANIGHT</v>
      </c>
      <c r="AI2047" s="5" t="str">
        <f t="shared" si="568"/>
        <v>BMJ 04744194NIGHT</v>
      </c>
      <c r="AJ2047" s="5" t="str">
        <f t="shared" si="569"/>
        <v>Romanus Roja44194NIGHT</v>
      </c>
      <c r="AK2047" s="5" t="str">
        <f t="shared" si="570"/>
        <v>Romanus RojaBMJ II</v>
      </c>
      <c r="AL2047" s="5" t="str">
        <f t="shared" si="572"/>
        <v>2UTARA</v>
      </c>
      <c r="AM2047" s="5" t="str">
        <f t="shared" si="573"/>
        <v>1 &gt; 4UTARA12 RODA</v>
      </c>
      <c r="AN2047" s="5" t="str">
        <f t="shared" si="574"/>
        <v>Romanus RojaBMJ II1 &gt; 4UTARA12 RODA</v>
      </c>
      <c r="AO2047" s="5" t="str">
        <f t="shared" si="575"/>
        <v>Romanus Roja1 &gt; 4UTARA12 RODA</v>
      </c>
      <c r="AP2047" s="5" t="str">
        <f t="shared" si="576"/>
        <v>44194NIGHT</v>
      </c>
    </row>
    <row r="2048" spans="1:42" x14ac:dyDescent="0.3">
      <c r="A2048" s="33">
        <v>1</v>
      </c>
      <c r="B2048" s="33"/>
      <c r="C2048" s="70">
        <v>44194</v>
      </c>
      <c r="D2048" s="71" t="s">
        <v>87</v>
      </c>
      <c r="E2048" s="70">
        <v>44194</v>
      </c>
      <c r="F2048" s="71">
        <v>5159144</v>
      </c>
      <c r="G2048" s="33" t="s">
        <v>20</v>
      </c>
      <c r="H2048" s="33" t="s">
        <v>21</v>
      </c>
      <c r="I2048" s="33" t="s">
        <v>45</v>
      </c>
      <c r="J2048" s="33" t="s">
        <v>46</v>
      </c>
      <c r="K2048" s="63" t="s">
        <v>41</v>
      </c>
      <c r="L2048" s="32" t="str">
        <f t="shared" si="577"/>
        <v>AXOR4843</v>
      </c>
      <c r="M2048" s="32" t="str">
        <f t="shared" si="578"/>
        <v>BMJ II</v>
      </c>
      <c r="N2048" s="32" t="str">
        <f t="shared" si="579"/>
        <v>12 RODA</v>
      </c>
      <c r="O2048" s="146">
        <v>0.99744212962962964</v>
      </c>
      <c r="P2048" s="65">
        <v>0.99744212962962964</v>
      </c>
      <c r="Q2048" s="65"/>
      <c r="R2048" s="66">
        <v>3</v>
      </c>
      <c r="S2048" s="66">
        <v>51620</v>
      </c>
      <c r="T2048" s="66">
        <v>20800</v>
      </c>
      <c r="U2048" s="67">
        <f t="shared" si="571"/>
        <v>30.82</v>
      </c>
      <c r="V2048" s="66">
        <f t="shared" si="562"/>
        <v>624937.14</v>
      </c>
      <c r="W2048" s="66" t="str">
        <f t="shared" si="563"/>
        <v>1 &gt; 4</v>
      </c>
      <c r="X2048" s="66">
        <f>A2048+SUMIFS(Presensi!F:F,Presensi!E:E,'Entry Data'!AP2048)</f>
        <v>1</v>
      </c>
      <c r="Y2048" s="66">
        <f>IFERROR(INDEX('Retasi Pricing'!F:F,MATCH('Entry Data'!AM2048,'Retasi Pricing'!E:E,0))*X2048,"")</f>
        <v>27500</v>
      </c>
      <c r="Z2048" s="62" t="s">
        <v>26</v>
      </c>
      <c r="AA2048" s="62" t="s">
        <v>27</v>
      </c>
      <c r="AB2048" s="32"/>
      <c r="AC2048" s="32" t="s">
        <v>368</v>
      </c>
      <c r="AD2048" s="32" t="str">
        <f t="shared" si="564"/>
        <v/>
      </c>
      <c r="AF2048" s="5" t="str">
        <f t="shared" si="565"/>
        <v>Romanus Roja44194</v>
      </c>
      <c r="AG2048" s="5" t="str">
        <f t="shared" si="566"/>
        <v>BMJ 04744194UTARANIGHT</v>
      </c>
      <c r="AH2048" s="5" t="str">
        <f t="shared" si="567"/>
        <v>Romanus Roja44194UTARANIGHT</v>
      </c>
      <c r="AI2048" s="5" t="str">
        <f t="shared" si="568"/>
        <v>BMJ 04744194NIGHT</v>
      </c>
      <c r="AJ2048" s="5" t="str">
        <f t="shared" si="569"/>
        <v>Romanus Roja44194NIGHT</v>
      </c>
      <c r="AK2048" s="5" t="str">
        <f t="shared" si="570"/>
        <v>Romanus RojaBMJ II</v>
      </c>
      <c r="AL2048" s="5" t="str">
        <f t="shared" si="572"/>
        <v>3UTARA</v>
      </c>
      <c r="AM2048" s="5" t="str">
        <f t="shared" si="573"/>
        <v>1 &gt; 4UTARA12 RODA</v>
      </c>
      <c r="AN2048" s="5" t="str">
        <f t="shared" si="574"/>
        <v>Romanus RojaBMJ II1 &gt; 4UTARA12 RODA</v>
      </c>
      <c r="AO2048" s="5" t="str">
        <f t="shared" si="575"/>
        <v>Romanus Roja1 &gt; 4UTARA12 RODA</v>
      </c>
      <c r="AP2048" s="5" t="str">
        <f t="shared" si="576"/>
        <v>44194NIGHT</v>
      </c>
    </row>
    <row r="2049" spans="1:42" x14ac:dyDescent="0.3">
      <c r="A2049" s="33">
        <v>1</v>
      </c>
      <c r="B2049" s="33"/>
      <c r="C2049" s="70">
        <v>44194</v>
      </c>
      <c r="D2049" s="71" t="s">
        <v>87</v>
      </c>
      <c r="E2049" s="70">
        <v>44195</v>
      </c>
      <c r="F2049" s="71">
        <v>5159256</v>
      </c>
      <c r="G2049" s="33" t="s">
        <v>20</v>
      </c>
      <c r="H2049" s="33" t="s">
        <v>21</v>
      </c>
      <c r="I2049" s="33" t="s">
        <v>45</v>
      </c>
      <c r="J2049" s="33" t="s">
        <v>46</v>
      </c>
      <c r="K2049" s="63" t="s">
        <v>57</v>
      </c>
      <c r="L2049" s="32" t="str">
        <f t="shared" si="577"/>
        <v>AXOR4843</v>
      </c>
      <c r="M2049" s="32" t="str">
        <f t="shared" si="578"/>
        <v>BMJ II</v>
      </c>
      <c r="N2049" s="32" t="str">
        <f t="shared" si="579"/>
        <v>12 RODA</v>
      </c>
      <c r="O2049" s="146">
        <v>0.10503472222222222</v>
      </c>
      <c r="P2049" s="65">
        <v>0.10503472222222222</v>
      </c>
      <c r="Q2049" s="65"/>
      <c r="R2049" s="66">
        <v>3</v>
      </c>
      <c r="S2049" s="66">
        <v>52240</v>
      </c>
      <c r="T2049" s="66">
        <v>19860</v>
      </c>
      <c r="U2049" s="67">
        <f t="shared" si="571"/>
        <v>32.380000000000003</v>
      </c>
      <c r="V2049" s="66">
        <f t="shared" si="562"/>
        <v>656569.26</v>
      </c>
      <c r="W2049" s="66" t="str">
        <f t="shared" si="563"/>
        <v>1 &gt; 4</v>
      </c>
      <c r="X2049" s="66">
        <f>A2049+SUMIFS(Presensi!F:F,Presensi!E:E,'Entry Data'!AP2049)</f>
        <v>1</v>
      </c>
      <c r="Y2049" s="66">
        <f>IFERROR(INDEX('Retasi Pricing'!F:F,MATCH('Entry Data'!AM2049,'Retasi Pricing'!E:E,0))*X2049,"")</f>
        <v>27500</v>
      </c>
      <c r="Z2049" s="62" t="s">
        <v>26</v>
      </c>
      <c r="AA2049" s="62" t="s">
        <v>27</v>
      </c>
      <c r="AB2049" s="32"/>
      <c r="AC2049" s="32" t="s">
        <v>204</v>
      </c>
      <c r="AD2049" s="32" t="str">
        <f t="shared" si="564"/>
        <v/>
      </c>
      <c r="AF2049" s="5" t="str">
        <f t="shared" si="565"/>
        <v>abdul majid44194</v>
      </c>
      <c r="AG2049" s="5" t="str">
        <f t="shared" si="566"/>
        <v>BMJ 05044194UTARANIGHT</v>
      </c>
      <c r="AH2049" s="5" t="str">
        <f t="shared" si="567"/>
        <v>abdul majid44194UTARANIGHT</v>
      </c>
      <c r="AI2049" s="5" t="str">
        <f t="shared" si="568"/>
        <v>BMJ 05044194NIGHT</v>
      </c>
      <c r="AJ2049" s="5" t="str">
        <f t="shared" si="569"/>
        <v>abdul majid44194NIGHT</v>
      </c>
      <c r="AK2049" s="5" t="str">
        <f t="shared" si="570"/>
        <v>abdul majidBMJ II</v>
      </c>
      <c r="AL2049" s="5" t="str">
        <f t="shared" si="572"/>
        <v>3UTARA</v>
      </c>
      <c r="AM2049" s="5" t="str">
        <f t="shared" si="573"/>
        <v>1 &gt; 4UTARA12 RODA</v>
      </c>
      <c r="AN2049" s="5" t="str">
        <f t="shared" si="574"/>
        <v>abdul majidBMJ II1 &gt; 4UTARA12 RODA</v>
      </c>
      <c r="AO2049" s="5" t="str">
        <f t="shared" si="575"/>
        <v>abdul majid1 &gt; 4UTARA12 RODA</v>
      </c>
      <c r="AP2049" s="5" t="str">
        <f t="shared" si="576"/>
        <v>44194NIGHT</v>
      </c>
    </row>
    <row r="2050" spans="1:42" x14ac:dyDescent="0.3">
      <c r="A2050" s="33">
        <v>1</v>
      </c>
      <c r="B2050" s="33"/>
      <c r="C2050" s="70">
        <v>44194</v>
      </c>
      <c r="D2050" s="71" t="s">
        <v>87</v>
      </c>
      <c r="E2050" s="70">
        <v>44195</v>
      </c>
      <c r="F2050" s="71">
        <v>5159345</v>
      </c>
      <c r="G2050" s="33" t="s">
        <v>20</v>
      </c>
      <c r="H2050" s="33" t="s">
        <v>21</v>
      </c>
      <c r="I2050" s="33" t="s">
        <v>45</v>
      </c>
      <c r="J2050" s="33" t="s">
        <v>46</v>
      </c>
      <c r="K2050" s="63" t="s">
        <v>57</v>
      </c>
      <c r="L2050" s="32" t="str">
        <f t="shared" si="577"/>
        <v>AXOR4843</v>
      </c>
      <c r="M2050" s="32" t="str">
        <f t="shared" si="578"/>
        <v>BMJ II</v>
      </c>
      <c r="N2050" s="32" t="str">
        <f t="shared" si="579"/>
        <v>12 RODA</v>
      </c>
      <c r="O2050" s="146">
        <v>0.17431712962962964</v>
      </c>
      <c r="P2050" s="65">
        <v>0.17431712962962964</v>
      </c>
      <c r="Q2050" s="65"/>
      <c r="R2050" s="66">
        <v>4</v>
      </c>
      <c r="S2050" s="66">
        <v>51720</v>
      </c>
      <c r="T2050" s="66">
        <v>19860</v>
      </c>
      <c r="U2050" s="67">
        <f t="shared" si="571"/>
        <v>31.86</v>
      </c>
      <c r="V2050" s="66">
        <f t="shared" si="562"/>
        <v>646025.22</v>
      </c>
      <c r="W2050" s="66" t="str">
        <f t="shared" si="563"/>
        <v>1 &gt; 4</v>
      </c>
      <c r="X2050" s="66">
        <f>A2050+SUMIFS(Presensi!F:F,Presensi!E:E,'Entry Data'!AP2050)</f>
        <v>1</v>
      </c>
      <c r="Y2050" s="66">
        <f>IFERROR(INDEX('Retasi Pricing'!F:F,MATCH('Entry Data'!AM2050,'Retasi Pricing'!E:E,0))*X2050,"")</f>
        <v>27500</v>
      </c>
      <c r="Z2050" s="62" t="s">
        <v>26</v>
      </c>
      <c r="AA2050" s="62" t="s">
        <v>27</v>
      </c>
      <c r="AB2050" s="32"/>
      <c r="AC2050" s="32" t="s">
        <v>204</v>
      </c>
      <c r="AD2050" s="32" t="str">
        <f t="shared" si="564"/>
        <v/>
      </c>
      <c r="AF2050" s="5" t="str">
        <f t="shared" si="565"/>
        <v>abdul majid44194</v>
      </c>
      <c r="AG2050" s="5" t="str">
        <f t="shared" si="566"/>
        <v>BMJ 05044194UTARANIGHT</v>
      </c>
      <c r="AH2050" s="5" t="str">
        <f t="shared" si="567"/>
        <v>abdul majid44194UTARANIGHT</v>
      </c>
      <c r="AI2050" s="5" t="str">
        <f t="shared" si="568"/>
        <v>BMJ 05044194NIGHT</v>
      </c>
      <c r="AJ2050" s="5" t="str">
        <f t="shared" si="569"/>
        <v>abdul majid44194NIGHT</v>
      </c>
      <c r="AK2050" s="5" t="str">
        <f t="shared" si="570"/>
        <v>abdul majidBMJ II</v>
      </c>
      <c r="AL2050" s="5" t="str">
        <f t="shared" si="572"/>
        <v>4UTARA</v>
      </c>
      <c r="AM2050" s="5" t="str">
        <f t="shared" si="573"/>
        <v>1 &gt; 4UTARA12 RODA</v>
      </c>
      <c r="AN2050" s="5" t="str">
        <f t="shared" si="574"/>
        <v>abdul majidBMJ II1 &gt; 4UTARA12 RODA</v>
      </c>
      <c r="AO2050" s="5" t="str">
        <f t="shared" si="575"/>
        <v>abdul majid1 &gt; 4UTARA12 RODA</v>
      </c>
      <c r="AP2050" s="5" t="str">
        <f t="shared" si="576"/>
        <v>44194NIGHT</v>
      </c>
    </row>
    <row r="2051" spans="1:42" x14ac:dyDescent="0.3">
      <c r="A2051" s="33">
        <v>1</v>
      </c>
      <c r="B2051" s="33"/>
      <c r="C2051" s="70">
        <v>44194</v>
      </c>
      <c r="D2051" s="71" t="s">
        <v>87</v>
      </c>
      <c r="E2051" s="70">
        <v>44195</v>
      </c>
      <c r="F2051" s="71">
        <v>5159407</v>
      </c>
      <c r="G2051" s="33" t="s">
        <v>20</v>
      </c>
      <c r="H2051" s="33" t="s">
        <v>21</v>
      </c>
      <c r="I2051" s="33" t="s">
        <v>45</v>
      </c>
      <c r="J2051" s="33" t="s">
        <v>46</v>
      </c>
      <c r="K2051" s="63" t="s">
        <v>57</v>
      </c>
      <c r="L2051" s="32" t="str">
        <f t="shared" si="577"/>
        <v>AXOR4843</v>
      </c>
      <c r="M2051" s="32" t="str">
        <f t="shared" si="578"/>
        <v>BMJ II</v>
      </c>
      <c r="N2051" s="32" t="str">
        <f t="shared" si="579"/>
        <v>12 RODA</v>
      </c>
      <c r="O2051" s="146">
        <v>0.23104166666666667</v>
      </c>
      <c r="P2051" s="65">
        <v>0.23104166666666667</v>
      </c>
      <c r="Q2051" s="65"/>
      <c r="R2051" s="66">
        <v>5</v>
      </c>
      <c r="S2051" s="66">
        <v>51880</v>
      </c>
      <c r="T2051" s="66">
        <v>19860</v>
      </c>
      <c r="U2051" s="67">
        <f t="shared" si="571"/>
        <v>32.020000000000003</v>
      </c>
      <c r="V2051" s="66">
        <f t="shared" si="562"/>
        <v>649269.54000000015</v>
      </c>
      <c r="W2051" s="66" t="str">
        <f t="shared" si="563"/>
        <v>&gt; 5</v>
      </c>
      <c r="X2051" s="66">
        <f>A2051+SUMIFS(Presensi!F:F,Presensi!E:E,'Entry Data'!AP2051)</f>
        <v>1</v>
      </c>
      <c r="Y2051" s="66">
        <f>IFERROR(INDEX('Retasi Pricing'!F:F,MATCH('Entry Data'!AM2051,'Retasi Pricing'!E:E,0))*X2051,"")</f>
        <v>31200</v>
      </c>
      <c r="Z2051" s="62" t="s">
        <v>26</v>
      </c>
      <c r="AA2051" s="62" t="s">
        <v>27</v>
      </c>
      <c r="AB2051" s="32"/>
      <c r="AC2051" s="32" t="s">
        <v>204</v>
      </c>
      <c r="AD2051" s="32" t="str">
        <f t="shared" si="564"/>
        <v/>
      </c>
      <c r="AF2051" s="5" t="str">
        <f t="shared" si="565"/>
        <v>abdul majid44194</v>
      </c>
      <c r="AG2051" s="5" t="str">
        <f t="shared" si="566"/>
        <v>BMJ 05044194UTARANIGHT</v>
      </c>
      <c r="AH2051" s="5" t="str">
        <f t="shared" si="567"/>
        <v>abdul majid44194UTARANIGHT</v>
      </c>
      <c r="AI2051" s="5" t="str">
        <f t="shared" si="568"/>
        <v>BMJ 05044194NIGHT</v>
      </c>
      <c r="AJ2051" s="5" t="str">
        <f t="shared" si="569"/>
        <v>abdul majid44194NIGHT</v>
      </c>
      <c r="AK2051" s="5" t="str">
        <f t="shared" si="570"/>
        <v>abdul majidBMJ II</v>
      </c>
      <c r="AL2051" s="5" t="str">
        <f t="shared" si="572"/>
        <v>5UTARA</v>
      </c>
      <c r="AM2051" s="5" t="str">
        <f t="shared" si="573"/>
        <v>&gt; 5UTARA12 RODA</v>
      </c>
      <c r="AN2051" s="5" t="str">
        <f t="shared" si="574"/>
        <v>abdul majidBMJ II&gt; 5UTARA12 RODA</v>
      </c>
      <c r="AO2051" s="5" t="str">
        <f t="shared" si="575"/>
        <v>abdul majid&gt; 5UTARA12 RODA</v>
      </c>
      <c r="AP2051" s="5" t="str">
        <f t="shared" si="576"/>
        <v>44194NIGHT</v>
      </c>
    </row>
    <row r="2052" spans="1:42" x14ac:dyDescent="0.3">
      <c r="A2052" s="33">
        <v>1</v>
      </c>
      <c r="B2052" s="33"/>
      <c r="C2052" s="70">
        <v>44194</v>
      </c>
      <c r="D2052" s="71" t="s">
        <v>87</v>
      </c>
      <c r="E2052" s="70">
        <v>44194</v>
      </c>
      <c r="F2052" s="71">
        <v>5159023</v>
      </c>
      <c r="G2052" s="33" t="s">
        <v>20</v>
      </c>
      <c r="H2052" s="33" t="s">
        <v>21</v>
      </c>
      <c r="I2052" s="33" t="s">
        <v>45</v>
      </c>
      <c r="J2052" s="33" t="s">
        <v>46</v>
      </c>
      <c r="K2052" s="63" t="s">
        <v>57</v>
      </c>
      <c r="L2052" s="32" t="str">
        <f t="shared" si="577"/>
        <v>AXOR4843</v>
      </c>
      <c r="M2052" s="32" t="str">
        <f t="shared" si="578"/>
        <v>BMJ II</v>
      </c>
      <c r="N2052" s="32" t="str">
        <f t="shared" si="579"/>
        <v>12 RODA</v>
      </c>
      <c r="O2052" s="146">
        <v>0.91659722222222229</v>
      </c>
      <c r="P2052" s="65">
        <v>0.91659722222222229</v>
      </c>
      <c r="Q2052" s="65"/>
      <c r="R2052" s="66">
        <v>1</v>
      </c>
      <c r="S2052" s="66">
        <v>52820</v>
      </c>
      <c r="T2052" s="66">
        <v>19860</v>
      </c>
      <c r="U2052" s="67">
        <f t="shared" si="571"/>
        <v>32.96</v>
      </c>
      <c r="V2052" s="66">
        <f t="shared" si="562"/>
        <v>668329.91999999993</v>
      </c>
      <c r="W2052" s="66" t="str">
        <f t="shared" si="563"/>
        <v>1 &gt; 4</v>
      </c>
      <c r="X2052" s="66">
        <f>A2052+SUMIFS(Presensi!F:F,Presensi!E:E,'Entry Data'!AP2052)</f>
        <v>1</v>
      </c>
      <c r="Y2052" s="66">
        <f>IFERROR(INDEX('Retasi Pricing'!F:F,MATCH('Entry Data'!AM2052,'Retasi Pricing'!E:E,0))*X2052,"")</f>
        <v>27500</v>
      </c>
      <c r="Z2052" s="62" t="s">
        <v>26</v>
      </c>
      <c r="AA2052" s="62" t="s">
        <v>27</v>
      </c>
      <c r="AB2052" s="32"/>
      <c r="AC2052" s="32" t="s">
        <v>204</v>
      </c>
      <c r="AD2052" s="32" t="str">
        <f t="shared" si="564"/>
        <v/>
      </c>
      <c r="AF2052" s="5" t="str">
        <f t="shared" si="565"/>
        <v>abdul majid44194</v>
      </c>
      <c r="AG2052" s="5" t="str">
        <f t="shared" si="566"/>
        <v>BMJ 05044194UTARANIGHT</v>
      </c>
      <c r="AH2052" s="5" t="str">
        <f t="shared" si="567"/>
        <v>abdul majid44194UTARANIGHT</v>
      </c>
      <c r="AI2052" s="5" t="str">
        <f t="shared" si="568"/>
        <v>BMJ 05044194NIGHT</v>
      </c>
      <c r="AJ2052" s="5" t="str">
        <f t="shared" si="569"/>
        <v>abdul majid44194NIGHT</v>
      </c>
      <c r="AK2052" s="5" t="str">
        <f t="shared" si="570"/>
        <v>abdul majidBMJ II</v>
      </c>
      <c r="AL2052" s="5" t="str">
        <f t="shared" si="572"/>
        <v>1UTARA</v>
      </c>
      <c r="AM2052" s="5" t="str">
        <f t="shared" si="573"/>
        <v>1 &gt; 4UTARA12 RODA</v>
      </c>
      <c r="AN2052" s="5" t="str">
        <f t="shared" si="574"/>
        <v>abdul majidBMJ II1 &gt; 4UTARA12 RODA</v>
      </c>
      <c r="AO2052" s="5" t="str">
        <f t="shared" si="575"/>
        <v>abdul majid1 &gt; 4UTARA12 RODA</v>
      </c>
      <c r="AP2052" s="5" t="str">
        <f t="shared" si="576"/>
        <v>44194NIGHT</v>
      </c>
    </row>
    <row r="2053" spans="1:42" x14ac:dyDescent="0.3">
      <c r="A2053" s="33">
        <v>1</v>
      </c>
      <c r="B2053" s="33"/>
      <c r="C2053" s="70">
        <v>44194</v>
      </c>
      <c r="D2053" s="71" t="s">
        <v>87</v>
      </c>
      <c r="E2053" s="70">
        <v>44194</v>
      </c>
      <c r="F2053" s="71">
        <v>5159140</v>
      </c>
      <c r="G2053" s="33" t="s">
        <v>20</v>
      </c>
      <c r="H2053" s="33" t="s">
        <v>21</v>
      </c>
      <c r="I2053" s="33" t="s">
        <v>45</v>
      </c>
      <c r="J2053" s="33" t="s">
        <v>46</v>
      </c>
      <c r="K2053" s="63" t="s">
        <v>57</v>
      </c>
      <c r="L2053" s="32" t="str">
        <f t="shared" si="577"/>
        <v>AXOR4843</v>
      </c>
      <c r="M2053" s="32" t="str">
        <f t="shared" si="578"/>
        <v>BMJ II</v>
      </c>
      <c r="N2053" s="32" t="str">
        <f t="shared" si="579"/>
        <v>12 RODA</v>
      </c>
      <c r="O2053" s="146">
        <v>0.99359953703703707</v>
      </c>
      <c r="P2053" s="65">
        <v>0.99359953703703707</v>
      </c>
      <c r="Q2053" s="65"/>
      <c r="R2053" s="66">
        <v>2</v>
      </c>
      <c r="S2053" s="66">
        <v>52120</v>
      </c>
      <c r="T2053" s="66">
        <v>19860</v>
      </c>
      <c r="U2053" s="67">
        <f t="shared" si="571"/>
        <v>32.26</v>
      </c>
      <c r="V2053" s="66">
        <f t="shared" si="562"/>
        <v>654136.0199999999</v>
      </c>
      <c r="W2053" s="66" t="str">
        <f t="shared" si="563"/>
        <v>1 &gt; 4</v>
      </c>
      <c r="X2053" s="66">
        <f>A2053+SUMIFS(Presensi!F:F,Presensi!E:E,'Entry Data'!AP2053)</f>
        <v>1</v>
      </c>
      <c r="Y2053" s="66">
        <f>IFERROR(INDEX('Retasi Pricing'!F:F,MATCH('Entry Data'!AM2053,'Retasi Pricing'!E:E,0))*X2053,"")</f>
        <v>27500</v>
      </c>
      <c r="Z2053" s="62" t="s">
        <v>26</v>
      </c>
      <c r="AA2053" s="62" t="s">
        <v>27</v>
      </c>
      <c r="AB2053" s="32"/>
      <c r="AC2053" s="32" t="s">
        <v>204</v>
      </c>
      <c r="AD2053" s="32" t="str">
        <f t="shared" si="564"/>
        <v/>
      </c>
      <c r="AF2053" s="5" t="str">
        <f t="shared" si="565"/>
        <v>abdul majid44194</v>
      </c>
      <c r="AG2053" s="5" t="str">
        <f t="shared" si="566"/>
        <v>BMJ 05044194UTARANIGHT</v>
      </c>
      <c r="AH2053" s="5" t="str">
        <f t="shared" si="567"/>
        <v>abdul majid44194UTARANIGHT</v>
      </c>
      <c r="AI2053" s="5" t="str">
        <f t="shared" si="568"/>
        <v>BMJ 05044194NIGHT</v>
      </c>
      <c r="AJ2053" s="5" t="str">
        <f t="shared" si="569"/>
        <v>abdul majid44194NIGHT</v>
      </c>
      <c r="AK2053" s="5" t="str">
        <f t="shared" si="570"/>
        <v>abdul majidBMJ II</v>
      </c>
      <c r="AL2053" s="5" t="str">
        <f t="shared" si="572"/>
        <v>2UTARA</v>
      </c>
      <c r="AM2053" s="5" t="str">
        <f t="shared" si="573"/>
        <v>1 &gt; 4UTARA12 RODA</v>
      </c>
      <c r="AN2053" s="5" t="str">
        <f t="shared" si="574"/>
        <v>abdul majidBMJ II1 &gt; 4UTARA12 RODA</v>
      </c>
      <c r="AO2053" s="5" t="str">
        <f t="shared" si="575"/>
        <v>abdul majid1 &gt; 4UTARA12 RODA</v>
      </c>
      <c r="AP2053" s="5" t="str">
        <f t="shared" si="576"/>
        <v>44194NIGHT</v>
      </c>
    </row>
    <row r="2054" spans="1:42" x14ac:dyDescent="0.3">
      <c r="A2054" s="33">
        <v>1</v>
      </c>
      <c r="B2054" s="33"/>
      <c r="C2054" s="70">
        <v>44194</v>
      </c>
      <c r="D2054" s="71" t="s">
        <v>87</v>
      </c>
      <c r="E2054" s="70">
        <v>44194</v>
      </c>
      <c r="F2054" s="71">
        <v>5158920</v>
      </c>
      <c r="G2054" s="33" t="s">
        <v>20</v>
      </c>
      <c r="H2054" s="33" t="s">
        <v>21</v>
      </c>
      <c r="I2054" s="33" t="s">
        <v>45</v>
      </c>
      <c r="J2054" s="33" t="s">
        <v>46</v>
      </c>
      <c r="K2054" s="63" t="s">
        <v>60</v>
      </c>
      <c r="L2054" s="32" t="str">
        <f t="shared" si="577"/>
        <v>AXOR4843</v>
      </c>
      <c r="M2054" s="32" t="str">
        <f t="shared" si="578"/>
        <v>BMJ II</v>
      </c>
      <c r="N2054" s="32" t="str">
        <f t="shared" si="579"/>
        <v>12 RODA</v>
      </c>
      <c r="O2054" s="146">
        <v>0.84310185185185194</v>
      </c>
      <c r="P2054" s="65">
        <v>0.84310185185185194</v>
      </c>
      <c r="Q2054" s="65"/>
      <c r="R2054" s="66">
        <v>2</v>
      </c>
      <c r="S2054" s="66">
        <v>52620</v>
      </c>
      <c r="T2054" s="66">
        <v>19940</v>
      </c>
      <c r="U2054" s="67">
        <f t="shared" si="571"/>
        <v>32.68</v>
      </c>
      <c r="V2054" s="66">
        <f t="shared" si="562"/>
        <v>662652.36</v>
      </c>
      <c r="W2054" s="66" t="str">
        <f t="shared" si="563"/>
        <v>1 &gt; 4</v>
      </c>
      <c r="X2054" s="66">
        <f>A2054+SUMIFS(Presensi!F:F,Presensi!E:E,'Entry Data'!AP2054)</f>
        <v>1</v>
      </c>
      <c r="Y2054" s="66">
        <f>IFERROR(INDEX('Retasi Pricing'!F:F,MATCH('Entry Data'!AM2054,'Retasi Pricing'!E:E,0))*X2054,"")</f>
        <v>27500</v>
      </c>
      <c r="Z2054" s="62" t="s">
        <v>26</v>
      </c>
      <c r="AA2054" s="62" t="s">
        <v>27</v>
      </c>
      <c r="AB2054" s="32"/>
      <c r="AC2054" s="32" t="s">
        <v>122</v>
      </c>
      <c r="AD2054" s="32" t="str">
        <f t="shared" si="564"/>
        <v/>
      </c>
      <c r="AF2054" s="5" t="str">
        <f t="shared" si="565"/>
        <v>ico rianto44194</v>
      </c>
      <c r="AG2054" s="5" t="str">
        <f t="shared" si="566"/>
        <v>BMJ 05244194UTARANIGHT</v>
      </c>
      <c r="AH2054" s="5" t="str">
        <f t="shared" si="567"/>
        <v>ico rianto44194UTARANIGHT</v>
      </c>
      <c r="AI2054" s="5" t="str">
        <f t="shared" si="568"/>
        <v>BMJ 05244194NIGHT</v>
      </c>
      <c r="AJ2054" s="5" t="str">
        <f t="shared" si="569"/>
        <v>ico rianto44194NIGHT</v>
      </c>
      <c r="AK2054" s="5" t="str">
        <f t="shared" si="570"/>
        <v>ico riantoBMJ II</v>
      </c>
      <c r="AL2054" s="5" t="str">
        <f t="shared" si="572"/>
        <v>2UTARA</v>
      </c>
      <c r="AM2054" s="5" t="str">
        <f t="shared" si="573"/>
        <v>1 &gt; 4UTARA12 RODA</v>
      </c>
      <c r="AN2054" s="5" t="str">
        <f t="shared" si="574"/>
        <v>ico riantoBMJ II1 &gt; 4UTARA12 RODA</v>
      </c>
      <c r="AO2054" s="5" t="str">
        <f t="shared" si="575"/>
        <v>ico rianto1 &gt; 4UTARA12 RODA</v>
      </c>
      <c r="AP2054" s="5" t="str">
        <f t="shared" si="576"/>
        <v>44194NIGHT</v>
      </c>
    </row>
    <row r="2055" spans="1:42" x14ac:dyDescent="0.3">
      <c r="A2055" s="33">
        <v>1</v>
      </c>
      <c r="B2055" s="33"/>
      <c r="C2055" s="70">
        <v>44194</v>
      </c>
      <c r="D2055" s="71" t="s">
        <v>87</v>
      </c>
      <c r="E2055" s="70">
        <v>44195</v>
      </c>
      <c r="F2055" s="71">
        <v>5159339</v>
      </c>
      <c r="G2055" s="33" t="s">
        <v>20</v>
      </c>
      <c r="H2055" s="33" t="s">
        <v>21</v>
      </c>
      <c r="I2055" s="33" t="s">
        <v>22</v>
      </c>
      <c r="J2055" s="33" t="s">
        <v>23</v>
      </c>
      <c r="K2055" s="63" t="s">
        <v>62</v>
      </c>
      <c r="L2055" s="32" t="str">
        <f t="shared" si="577"/>
        <v>FM260JD</v>
      </c>
      <c r="M2055" s="32" t="str">
        <f t="shared" si="578"/>
        <v>BMJ III</v>
      </c>
      <c r="N2055" s="32" t="str">
        <f t="shared" si="579"/>
        <v>10 RODA</v>
      </c>
      <c r="O2055" s="146">
        <v>0.17192129629629629</v>
      </c>
      <c r="P2055" s="65">
        <v>0.17192129629629629</v>
      </c>
      <c r="Q2055" s="65"/>
      <c r="R2055" s="66">
        <v>4</v>
      </c>
      <c r="S2055" s="66">
        <v>38440</v>
      </c>
      <c r="T2055" s="66">
        <v>14680</v>
      </c>
      <c r="U2055" s="67">
        <f t="shared" si="571"/>
        <v>23.76</v>
      </c>
      <c r="V2055" s="66">
        <f t="shared" si="562"/>
        <v>463177.44000000006</v>
      </c>
      <c r="W2055" s="66" t="str">
        <f t="shared" si="563"/>
        <v>1 &gt; 4</v>
      </c>
      <c r="X2055" s="66">
        <f>A2055+SUMIFS(Presensi!F:F,Presensi!E:E,'Entry Data'!AP2055)</f>
        <v>1</v>
      </c>
      <c r="Y2055" s="66">
        <f>IFERROR(INDEX('Retasi Pricing'!F:F,MATCH('Entry Data'!AM2055,'Retasi Pricing'!E:E,0))*X2055,"")</f>
        <v>25000</v>
      </c>
      <c r="Z2055" s="62" t="s">
        <v>26</v>
      </c>
      <c r="AA2055" s="62" t="s">
        <v>27</v>
      </c>
      <c r="AB2055" s="32"/>
      <c r="AC2055" s="32" t="s">
        <v>206</v>
      </c>
      <c r="AD2055" s="32" t="str">
        <f t="shared" si="564"/>
        <v/>
      </c>
      <c r="AF2055" s="5" t="str">
        <f t="shared" si="565"/>
        <v>sulvadlan44194</v>
      </c>
      <c r="AG2055" s="5" t="str">
        <f t="shared" si="566"/>
        <v>BMJ 05344194UTARANIGHT</v>
      </c>
      <c r="AH2055" s="5" t="str">
        <f t="shared" si="567"/>
        <v>sulvadlan44194UTARANIGHT</v>
      </c>
      <c r="AI2055" s="5" t="str">
        <f t="shared" si="568"/>
        <v>BMJ 05344194NIGHT</v>
      </c>
      <c r="AJ2055" s="5" t="str">
        <f t="shared" si="569"/>
        <v>sulvadlan44194NIGHT</v>
      </c>
      <c r="AK2055" s="5" t="str">
        <f t="shared" si="570"/>
        <v>sulvadlanBMJ III</v>
      </c>
      <c r="AL2055" s="5" t="str">
        <f t="shared" si="572"/>
        <v>4UTARA</v>
      </c>
      <c r="AM2055" s="5" t="str">
        <f t="shared" si="573"/>
        <v>1 &gt; 4UTARA10 RODA</v>
      </c>
      <c r="AN2055" s="5" t="str">
        <f t="shared" si="574"/>
        <v>sulvadlanBMJ III1 &gt; 4UTARA10 RODA</v>
      </c>
      <c r="AO2055" s="5" t="str">
        <f t="shared" si="575"/>
        <v>sulvadlan1 &gt; 4UTARA10 RODA</v>
      </c>
      <c r="AP2055" s="5" t="str">
        <f t="shared" si="576"/>
        <v>44194NIGHT</v>
      </c>
    </row>
    <row r="2056" spans="1:42" x14ac:dyDescent="0.3">
      <c r="A2056" s="33">
        <v>1</v>
      </c>
      <c r="B2056" s="33"/>
      <c r="C2056" s="70">
        <v>44194</v>
      </c>
      <c r="D2056" s="71" t="s">
        <v>87</v>
      </c>
      <c r="E2056" s="70">
        <v>44194</v>
      </c>
      <c r="F2056" s="71">
        <v>5158911</v>
      </c>
      <c r="G2056" s="33" t="s">
        <v>20</v>
      </c>
      <c r="H2056" s="33" t="s">
        <v>21</v>
      </c>
      <c r="I2056" s="33" t="s">
        <v>22</v>
      </c>
      <c r="J2056" s="33" t="s">
        <v>23</v>
      </c>
      <c r="K2056" s="63" t="s">
        <v>62</v>
      </c>
      <c r="L2056" s="32" t="str">
        <f t="shared" si="577"/>
        <v>FM260JD</v>
      </c>
      <c r="M2056" s="32" t="str">
        <f t="shared" si="578"/>
        <v>BMJ III</v>
      </c>
      <c r="N2056" s="32" t="str">
        <f t="shared" si="579"/>
        <v>10 RODA</v>
      </c>
      <c r="O2056" s="146">
        <v>0.83186342592592588</v>
      </c>
      <c r="P2056" s="65">
        <v>0.83186342592592588</v>
      </c>
      <c r="Q2056" s="65"/>
      <c r="R2056" s="66">
        <v>5</v>
      </c>
      <c r="S2056" s="66">
        <v>40540</v>
      </c>
      <c r="T2056" s="66">
        <v>14680</v>
      </c>
      <c r="U2056" s="67">
        <f t="shared" si="571"/>
        <v>25.86</v>
      </c>
      <c r="V2056" s="66">
        <f t="shared" si="562"/>
        <v>504114.83999999997</v>
      </c>
      <c r="W2056" s="66" t="str">
        <f t="shared" si="563"/>
        <v>&gt; 5</v>
      </c>
      <c r="X2056" s="66">
        <f>A2056+SUMIFS(Presensi!F:F,Presensi!E:E,'Entry Data'!AP2056)</f>
        <v>1</v>
      </c>
      <c r="Y2056" s="66">
        <f>IFERROR(INDEX('Retasi Pricing'!F:F,MATCH('Entry Data'!AM2056,'Retasi Pricing'!E:E,0))*X2056,"")</f>
        <v>27650</v>
      </c>
      <c r="Z2056" s="62" t="s">
        <v>26</v>
      </c>
      <c r="AA2056" s="62" t="s">
        <v>27</v>
      </c>
      <c r="AB2056" s="32"/>
      <c r="AC2056" s="32" t="s">
        <v>206</v>
      </c>
      <c r="AD2056" s="32" t="str">
        <f t="shared" si="564"/>
        <v/>
      </c>
      <c r="AF2056" s="5" t="str">
        <f t="shared" si="565"/>
        <v>sulvadlan44194</v>
      </c>
      <c r="AG2056" s="5" t="str">
        <f t="shared" si="566"/>
        <v>BMJ 05344194UTARANIGHT</v>
      </c>
      <c r="AH2056" s="5" t="str">
        <f t="shared" si="567"/>
        <v>sulvadlan44194UTARANIGHT</v>
      </c>
      <c r="AI2056" s="5" t="str">
        <f t="shared" si="568"/>
        <v>BMJ 05344194NIGHT</v>
      </c>
      <c r="AJ2056" s="5" t="str">
        <f t="shared" si="569"/>
        <v>sulvadlan44194NIGHT</v>
      </c>
      <c r="AK2056" s="5" t="str">
        <f t="shared" si="570"/>
        <v>sulvadlanBMJ III</v>
      </c>
      <c r="AL2056" s="5" t="str">
        <f t="shared" si="572"/>
        <v>5UTARA</v>
      </c>
      <c r="AM2056" s="5" t="str">
        <f t="shared" si="573"/>
        <v>&gt; 5UTARA10 RODA</v>
      </c>
      <c r="AN2056" s="5" t="str">
        <f t="shared" si="574"/>
        <v>sulvadlanBMJ III&gt; 5UTARA10 RODA</v>
      </c>
      <c r="AO2056" s="5" t="str">
        <f t="shared" si="575"/>
        <v>sulvadlan&gt; 5UTARA10 RODA</v>
      </c>
      <c r="AP2056" s="5" t="str">
        <f t="shared" si="576"/>
        <v>44194NIGHT</v>
      </c>
    </row>
    <row r="2057" spans="1:42" x14ac:dyDescent="0.3">
      <c r="A2057" s="33">
        <v>1</v>
      </c>
      <c r="B2057" s="33"/>
      <c r="C2057" s="70">
        <v>44194</v>
      </c>
      <c r="D2057" s="71" t="s">
        <v>87</v>
      </c>
      <c r="E2057" s="70">
        <v>44194</v>
      </c>
      <c r="F2057" s="71">
        <v>5158982</v>
      </c>
      <c r="G2057" s="33" t="s">
        <v>20</v>
      </c>
      <c r="H2057" s="33" t="s">
        <v>50</v>
      </c>
      <c r="I2057" s="33" t="s">
        <v>22</v>
      </c>
      <c r="J2057" s="33" t="s">
        <v>52</v>
      </c>
      <c r="K2057" s="63" t="s">
        <v>62</v>
      </c>
      <c r="L2057" s="32" t="str">
        <f t="shared" si="577"/>
        <v>FM260JD</v>
      </c>
      <c r="M2057" s="32" t="str">
        <f t="shared" si="578"/>
        <v>BMJ III</v>
      </c>
      <c r="N2057" s="32" t="str">
        <f t="shared" si="579"/>
        <v>10 RODA</v>
      </c>
      <c r="O2057" s="146">
        <v>0.8881944444444444</v>
      </c>
      <c r="P2057" s="65">
        <v>0.8881944444444444</v>
      </c>
      <c r="Q2057" s="65"/>
      <c r="R2057" s="66">
        <v>1</v>
      </c>
      <c r="S2057" s="66">
        <v>39080</v>
      </c>
      <c r="T2057" s="66">
        <v>14680</v>
      </c>
      <c r="U2057" s="67">
        <f t="shared" si="571"/>
        <v>24.4</v>
      </c>
      <c r="V2057" s="66">
        <f t="shared" si="562"/>
        <v>475653.6</v>
      </c>
      <c r="W2057" s="66" t="str">
        <f t="shared" si="563"/>
        <v>1 &gt; 4</v>
      </c>
      <c r="X2057" s="66">
        <f>A2057+SUMIFS(Presensi!F:F,Presensi!E:E,'Entry Data'!AP2057)</f>
        <v>1</v>
      </c>
      <c r="Y2057" s="66">
        <f>IFERROR(INDEX('Retasi Pricing'!F:F,MATCH('Entry Data'!AM2057,'Retasi Pricing'!E:E,0))*X2057,"")</f>
        <v>25000</v>
      </c>
      <c r="Z2057" s="62" t="s">
        <v>26</v>
      </c>
      <c r="AA2057" s="62" t="s">
        <v>27</v>
      </c>
      <c r="AB2057" s="32"/>
      <c r="AC2057" s="32" t="s">
        <v>206</v>
      </c>
      <c r="AD2057" s="32" t="str">
        <f t="shared" si="564"/>
        <v/>
      </c>
      <c r="AF2057" s="5" t="str">
        <f t="shared" si="565"/>
        <v>sulvadlan44194</v>
      </c>
      <c r="AG2057" s="5" t="str">
        <f t="shared" si="566"/>
        <v>BMJ 05344194UTARANIGHT</v>
      </c>
      <c r="AH2057" s="5" t="str">
        <f t="shared" si="567"/>
        <v>sulvadlan44194UTARANIGHT</v>
      </c>
      <c r="AI2057" s="5" t="str">
        <f t="shared" si="568"/>
        <v>BMJ 05344194NIGHT</v>
      </c>
      <c r="AJ2057" s="5" t="str">
        <f t="shared" si="569"/>
        <v>sulvadlan44194NIGHT</v>
      </c>
      <c r="AK2057" s="5" t="str">
        <f t="shared" si="570"/>
        <v>sulvadlanBMJ III</v>
      </c>
      <c r="AL2057" s="5" t="str">
        <f t="shared" si="572"/>
        <v>1UTARA</v>
      </c>
      <c r="AM2057" s="5" t="str">
        <f t="shared" si="573"/>
        <v>1 &gt; 4UTARA10 RODA</v>
      </c>
      <c r="AN2057" s="5" t="str">
        <f t="shared" si="574"/>
        <v>sulvadlanBMJ III1 &gt; 4UTARA10 RODA</v>
      </c>
      <c r="AO2057" s="5" t="str">
        <f t="shared" si="575"/>
        <v>sulvadlan1 &gt; 4UTARA10 RODA</v>
      </c>
      <c r="AP2057" s="5" t="str">
        <f t="shared" si="576"/>
        <v>44194NIGHT</v>
      </c>
    </row>
    <row r="2058" spans="1:42" x14ac:dyDescent="0.3">
      <c r="A2058" s="33">
        <v>1</v>
      </c>
      <c r="B2058" s="33"/>
      <c r="C2058" s="70">
        <v>44194</v>
      </c>
      <c r="D2058" s="71" t="s">
        <v>87</v>
      </c>
      <c r="E2058" s="70">
        <v>44194</v>
      </c>
      <c r="F2058" s="71">
        <v>5159063</v>
      </c>
      <c r="G2058" s="33" t="s">
        <v>20</v>
      </c>
      <c r="H2058" s="33" t="s">
        <v>21</v>
      </c>
      <c r="I2058" s="33" t="s">
        <v>22</v>
      </c>
      <c r="J2058" s="33" t="s">
        <v>23</v>
      </c>
      <c r="K2058" s="63" t="s">
        <v>62</v>
      </c>
      <c r="L2058" s="32" t="str">
        <f t="shared" si="577"/>
        <v>FM260JD</v>
      </c>
      <c r="M2058" s="32" t="str">
        <f t="shared" si="578"/>
        <v>BMJ III</v>
      </c>
      <c r="N2058" s="32" t="str">
        <f t="shared" si="579"/>
        <v>10 RODA</v>
      </c>
      <c r="O2058" s="146">
        <v>0.94396990740740738</v>
      </c>
      <c r="P2058" s="65">
        <v>0.94396990740740738</v>
      </c>
      <c r="Q2058" s="65"/>
      <c r="R2058" s="66">
        <v>2</v>
      </c>
      <c r="S2058" s="66">
        <v>39240</v>
      </c>
      <c r="T2058" s="66">
        <v>14680</v>
      </c>
      <c r="U2058" s="67">
        <f t="shared" si="571"/>
        <v>24.56</v>
      </c>
      <c r="V2058" s="66">
        <f t="shared" ref="V2058:V2121" si="580">IFERROR(VLOOKUP(L2058,harga,2,FALSE),"")*U2058*IFERROR(VLOOKUP(G2058,jarak,2,FALSE),"")</f>
        <v>478772.64</v>
      </c>
      <c r="W2058" s="66" t="str">
        <f t="shared" ref="W2058:W2121" si="581">IFERROR(VLOOKUP(AL2058,Code,2,FALSE),"")</f>
        <v>1 &gt; 4</v>
      </c>
      <c r="X2058" s="66">
        <f>A2058+SUMIFS(Presensi!F:F,Presensi!E:E,'Entry Data'!AP2058)</f>
        <v>1</v>
      </c>
      <c r="Y2058" s="66">
        <f>IFERROR(INDEX('Retasi Pricing'!F:F,MATCH('Entry Data'!AM2058,'Retasi Pricing'!E:E,0))*X2058,"")</f>
        <v>25000</v>
      </c>
      <c r="Z2058" s="62" t="s">
        <v>26</v>
      </c>
      <c r="AA2058" s="62" t="s">
        <v>27</v>
      </c>
      <c r="AB2058" s="32"/>
      <c r="AC2058" s="32" t="s">
        <v>206</v>
      </c>
      <c r="AD2058" s="32" t="str">
        <f t="shared" ref="AD2058:AD2121" si="582">IFERROR(VLOOKUP(AC2058,driver,13,FALSE),"")</f>
        <v/>
      </c>
      <c r="AF2058" s="5" t="str">
        <f t="shared" ref="AF2058:AF2121" si="583">AC2058&amp;C2058</f>
        <v>sulvadlan44194</v>
      </c>
      <c r="AG2058" s="5" t="str">
        <f t="shared" ref="AG2058:AG2121" si="584">K2058&amp;C2058&amp;G2058&amp;D2058</f>
        <v>BMJ 05344194UTARANIGHT</v>
      </c>
      <c r="AH2058" s="5" t="str">
        <f t="shared" ref="AH2058:AH2121" si="585">AC2058&amp;C2058&amp;G2058&amp;D2058</f>
        <v>sulvadlan44194UTARANIGHT</v>
      </c>
      <c r="AI2058" s="5" t="str">
        <f t="shared" ref="AI2058:AI2121" si="586">K2058&amp;C2058&amp;D2058</f>
        <v>BMJ 05344194NIGHT</v>
      </c>
      <c r="AJ2058" s="5" t="str">
        <f t="shared" ref="AJ2058:AJ2121" si="587">AC2058&amp;C2058&amp;D2058</f>
        <v>sulvadlan44194NIGHT</v>
      </c>
      <c r="AK2058" s="5" t="str">
        <f t="shared" ref="AK2058:AK2121" si="588">AC2058&amp;M2058</f>
        <v>sulvadlanBMJ III</v>
      </c>
      <c r="AL2058" s="5" t="str">
        <f t="shared" si="572"/>
        <v>2UTARA</v>
      </c>
      <c r="AM2058" s="5" t="str">
        <f t="shared" si="573"/>
        <v>1 &gt; 4UTARA10 RODA</v>
      </c>
      <c r="AN2058" s="5" t="str">
        <f t="shared" si="574"/>
        <v>sulvadlanBMJ III1 &gt; 4UTARA10 RODA</v>
      </c>
      <c r="AO2058" s="5" t="str">
        <f t="shared" si="575"/>
        <v>sulvadlan1 &gt; 4UTARA10 RODA</v>
      </c>
      <c r="AP2058" s="5" t="str">
        <f t="shared" si="576"/>
        <v>44194NIGHT</v>
      </c>
    </row>
    <row r="2059" spans="1:42" x14ac:dyDescent="0.3">
      <c r="A2059" s="33">
        <v>1</v>
      </c>
      <c r="B2059" s="33"/>
      <c r="C2059" s="70">
        <v>44194</v>
      </c>
      <c r="D2059" s="71" t="s">
        <v>87</v>
      </c>
      <c r="E2059" s="70">
        <v>44194</v>
      </c>
      <c r="F2059" s="71">
        <v>5159145</v>
      </c>
      <c r="G2059" s="33" t="s">
        <v>20</v>
      </c>
      <c r="H2059" s="33" t="s">
        <v>21</v>
      </c>
      <c r="I2059" s="33" t="s">
        <v>22</v>
      </c>
      <c r="J2059" s="33" t="s">
        <v>23</v>
      </c>
      <c r="K2059" s="63" t="s">
        <v>62</v>
      </c>
      <c r="L2059" s="32" t="str">
        <f t="shared" si="577"/>
        <v>FM260JD</v>
      </c>
      <c r="M2059" s="32" t="str">
        <f t="shared" si="578"/>
        <v>BMJ III</v>
      </c>
      <c r="N2059" s="32" t="str">
        <f t="shared" si="579"/>
        <v>10 RODA</v>
      </c>
      <c r="O2059" s="146">
        <v>0.99804398148148143</v>
      </c>
      <c r="P2059" s="65">
        <v>0.99804398148148143</v>
      </c>
      <c r="Q2059" s="65"/>
      <c r="R2059" s="66">
        <v>3</v>
      </c>
      <c r="S2059" s="66">
        <v>39380</v>
      </c>
      <c r="T2059" s="66">
        <v>14680</v>
      </c>
      <c r="U2059" s="67">
        <f t="shared" ref="U2059:U2122" si="589">(S2059-T2059)/1000</f>
        <v>24.7</v>
      </c>
      <c r="V2059" s="66">
        <f t="shared" si="580"/>
        <v>481501.79999999993</v>
      </c>
      <c r="W2059" s="66" t="str">
        <f t="shared" si="581"/>
        <v>1 &gt; 4</v>
      </c>
      <c r="X2059" s="66">
        <f>A2059+SUMIFS(Presensi!F:F,Presensi!E:E,'Entry Data'!AP2059)</f>
        <v>1</v>
      </c>
      <c r="Y2059" s="66">
        <f>IFERROR(INDEX('Retasi Pricing'!F:F,MATCH('Entry Data'!AM2059,'Retasi Pricing'!E:E,0))*X2059,"")</f>
        <v>25000</v>
      </c>
      <c r="Z2059" s="62" t="s">
        <v>26</v>
      </c>
      <c r="AA2059" s="62" t="s">
        <v>27</v>
      </c>
      <c r="AB2059" s="32"/>
      <c r="AC2059" s="32" t="s">
        <v>206</v>
      </c>
      <c r="AD2059" s="32" t="str">
        <f t="shared" si="582"/>
        <v/>
      </c>
      <c r="AF2059" s="5" t="str">
        <f t="shared" si="583"/>
        <v>sulvadlan44194</v>
      </c>
      <c r="AG2059" s="5" t="str">
        <f t="shared" si="584"/>
        <v>BMJ 05344194UTARANIGHT</v>
      </c>
      <c r="AH2059" s="5" t="str">
        <f t="shared" si="585"/>
        <v>sulvadlan44194UTARANIGHT</v>
      </c>
      <c r="AI2059" s="5" t="str">
        <f t="shared" si="586"/>
        <v>BMJ 05344194NIGHT</v>
      </c>
      <c r="AJ2059" s="5" t="str">
        <f t="shared" si="587"/>
        <v>sulvadlan44194NIGHT</v>
      </c>
      <c r="AK2059" s="5" t="str">
        <f t="shared" si="588"/>
        <v>sulvadlanBMJ III</v>
      </c>
      <c r="AL2059" s="5" t="str">
        <f t="shared" ref="AL2059:AL2122" si="590">Q2059&amp;R2059&amp;G2059</f>
        <v>3UTARA</v>
      </c>
      <c r="AM2059" s="5" t="str">
        <f t="shared" ref="AM2059:AM2122" si="591">W2059&amp;G2059&amp;N2059</f>
        <v>1 &gt; 4UTARA10 RODA</v>
      </c>
      <c r="AN2059" s="5" t="str">
        <f t="shared" ref="AN2059:AN2122" si="592">AC2059&amp;M2059&amp;W2059&amp;G2059&amp;N2059</f>
        <v>sulvadlanBMJ III1 &gt; 4UTARA10 RODA</v>
      </c>
      <c r="AO2059" s="5" t="str">
        <f t="shared" ref="AO2059:AO2122" si="593">AC2059&amp;W2059&amp;G2059&amp;N2059</f>
        <v>sulvadlan1 &gt; 4UTARA10 RODA</v>
      </c>
      <c r="AP2059" s="5" t="str">
        <f t="shared" ref="AP2059:AP2122" si="594">C2059&amp;D2059</f>
        <v>44194NIGHT</v>
      </c>
    </row>
    <row r="2060" spans="1:42" x14ac:dyDescent="0.3">
      <c r="A2060" s="33">
        <v>1</v>
      </c>
      <c r="B2060" s="33"/>
      <c r="C2060" s="70">
        <v>44194</v>
      </c>
      <c r="D2060" s="71" t="s">
        <v>87</v>
      </c>
      <c r="E2060" s="70">
        <v>44194</v>
      </c>
      <c r="F2060" s="71">
        <v>5158922</v>
      </c>
      <c r="G2060" s="33" t="s">
        <v>20</v>
      </c>
      <c r="H2060" s="33" t="s">
        <v>21</v>
      </c>
      <c r="I2060" s="33" t="s">
        <v>22</v>
      </c>
      <c r="J2060" s="33" t="s">
        <v>23</v>
      </c>
      <c r="K2060" s="63" t="s">
        <v>67</v>
      </c>
      <c r="L2060" s="32" t="str">
        <f t="shared" si="577"/>
        <v>FM260JD</v>
      </c>
      <c r="M2060" s="32" t="str">
        <f t="shared" si="578"/>
        <v>BMJ III</v>
      </c>
      <c r="N2060" s="32" t="str">
        <f t="shared" si="579"/>
        <v>10 RODA</v>
      </c>
      <c r="O2060" s="146">
        <v>0.84371527777777777</v>
      </c>
      <c r="P2060" s="65">
        <v>0.84371527777777777</v>
      </c>
      <c r="Q2060" s="65"/>
      <c r="R2060" s="66">
        <v>1</v>
      </c>
      <c r="S2060" s="66">
        <v>39460</v>
      </c>
      <c r="T2060" s="66">
        <v>14820</v>
      </c>
      <c r="U2060" s="67">
        <f t="shared" si="589"/>
        <v>24.64</v>
      </c>
      <c r="V2060" s="66">
        <f t="shared" si="580"/>
        <v>480332.16000000003</v>
      </c>
      <c r="W2060" s="66" t="str">
        <f t="shared" si="581"/>
        <v>1 &gt; 4</v>
      </c>
      <c r="X2060" s="66">
        <f>A2060+SUMIFS(Presensi!F:F,Presensi!E:E,'Entry Data'!AP2060)</f>
        <v>1</v>
      </c>
      <c r="Y2060" s="66">
        <f>IFERROR(INDEX('Retasi Pricing'!F:F,MATCH('Entry Data'!AM2060,'Retasi Pricing'!E:E,0))*X2060,"")</f>
        <v>25000</v>
      </c>
      <c r="Z2060" s="62" t="s">
        <v>26</v>
      </c>
      <c r="AA2060" s="62" t="s">
        <v>27</v>
      </c>
      <c r="AB2060" s="32"/>
      <c r="AC2060" s="32" t="s">
        <v>210</v>
      </c>
      <c r="AD2060" s="32" t="str">
        <f t="shared" si="582"/>
        <v/>
      </c>
      <c r="AF2060" s="5" t="str">
        <f t="shared" si="583"/>
        <v>m.taha44194</v>
      </c>
      <c r="AG2060" s="5" t="str">
        <f t="shared" si="584"/>
        <v>BMJ 05444194UTARANIGHT</v>
      </c>
      <c r="AH2060" s="5" t="str">
        <f t="shared" si="585"/>
        <v>m.taha44194UTARANIGHT</v>
      </c>
      <c r="AI2060" s="5" t="str">
        <f t="shared" si="586"/>
        <v>BMJ 05444194NIGHT</v>
      </c>
      <c r="AJ2060" s="5" t="str">
        <f t="shared" si="587"/>
        <v>m.taha44194NIGHT</v>
      </c>
      <c r="AK2060" s="5" t="str">
        <f t="shared" si="588"/>
        <v>m.tahaBMJ III</v>
      </c>
      <c r="AL2060" s="5" t="str">
        <f t="shared" si="590"/>
        <v>1UTARA</v>
      </c>
      <c r="AM2060" s="5" t="str">
        <f t="shared" si="591"/>
        <v>1 &gt; 4UTARA10 RODA</v>
      </c>
      <c r="AN2060" s="5" t="str">
        <f t="shared" si="592"/>
        <v>m.tahaBMJ III1 &gt; 4UTARA10 RODA</v>
      </c>
      <c r="AO2060" s="5" t="str">
        <f t="shared" si="593"/>
        <v>m.taha1 &gt; 4UTARA10 RODA</v>
      </c>
      <c r="AP2060" s="5" t="str">
        <f t="shared" si="594"/>
        <v>44194NIGHT</v>
      </c>
    </row>
    <row r="2061" spans="1:42" x14ac:dyDescent="0.3">
      <c r="A2061" s="33">
        <v>1</v>
      </c>
      <c r="B2061" s="33"/>
      <c r="C2061" s="70">
        <v>44194</v>
      </c>
      <c r="D2061" s="71" t="s">
        <v>87</v>
      </c>
      <c r="E2061" s="70">
        <v>44194</v>
      </c>
      <c r="F2061" s="71">
        <v>5158998</v>
      </c>
      <c r="G2061" s="33" t="s">
        <v>20</v>
      </c>
      <c r="H2061" s="33" t="s">
        <v>50</v>
      </c>
      <c r="I2061" s="33" t="s">
        <v>22</v>
      </c>
      <c r="J2061" s="33" t="s">
        <v>52</v>
      </c>
      <c r="K2061" s="63" t="s">
        <v>67</v>
      </c>
      <c r="L2061" s="32" t="str">
        <f t="shared" si="577"/>
        <v>FM260JD</v>
      </c>
      <c r="M2061" s="32" t="str">
        <f t="shared" si="578"/>
        <v>BMJ III</v>
      </c>
      <c r="N2061" s="32" t="str">
        <f t="shared" si="579"/>
        <v>10 RODA</v>
      </c>
      <c r="O2061" s="146">
        <v>0.89872685185185175</v>
      </c>
      <c r="P2061" s="65">
        <v>0.89872685185185175</v>
      </c>
      <c r="Q2061" s="65"/>
      <c r="R2061" s="66">
        <v>2</v>
      </c>
      <c r="S2061" s="66">
        <v>40260</v>
      </c>
      <c r="T2061" s="66">
        <v>14820</v>
      </c>
      <c r="U2061" s="67">
        <f t="shared" si="589"/>
        <v>25.44</v>
      </c>
      <c r="V2061" s="66">
        <f t="shared" si="580"/>
        <v>495927.36</v>
      </c>
      <c r="W2061" s="66" t="str">
        <f t="shared" si="581"/>
        <v>1 &gt; 4</v>
      </c>
      <c r="X2061" s="66">
        <f>A2061+SUMIFS(Presensi!F:F,Presensi!E:E,'Entry Data'!AP2061)</f>
        <v>1</v>
      </c>
      <c r="Y2061" s="66">
        <f>IFERROR(INDEX('Retasi Pricing'!F:F,MATCH('Entry Data'!AM2061,'Retasi Pricing'!E:E,0))*X2061,"")</f>
        <v>25000</v>
      </c>
      <c r="Z2061" s="62" t="s">
        <v>26</v>
      </c>
      <c r="AA2061" s="62" t="s">
        <v>27</v>
      </c>
      <c r="AB2061" s="32"/>
      <c r="AC2061" s="32" t="s">
        <v>210</v>
      </c>
      <c r="AD2061" s="32" t="str">
        <f t="shared" si="582"/>
        <v/>
      </c>
      <c r="AF2061" s="5" t="str">
        <f t="shared" si="583"/>
        <v>m.taha44194</v>
      </c>
      <c r="AG2061" s="5" t="str">
        <f t="shared" si="584"/>
        <v>BMJ 05444194UTARANIGHT</v>
      </c>
      <c r="AH2061" s="5" t="str">
        <f t="shared" si="585"/>
        <v>m.taha44194UTARANIGHT</v>
      </c>
      <c r="AI2061" s="5" t="str">
        <f t="shared" si="586"/>
        <v>BMJ 05444194NIGHT</v>
      </c>
      <c r="AJ2061" s="5" t="str">
        <f t="shared" si="587"/>
        <v>m.taha44194NIGHT</v>
      </c>
      <c r="AK2061" s="5" t="str">
        <f t="shared" si="588"/>
        <v>m.tahaBMJ III</v>
      </c>
      <c r="AL2061" s="5" t="str">
        <f t="shared" si="590"/>
        <v>2UTARA</v>
      </c>
      <c r="AM2061" s="5" t="str">
        <f t="shared" si="591"/>
        <v>1 &gt; 4UTARA10 RODA</v>
      </c>
      <c r="AN2061" s="5" t="str">
        <f t="shared" si="592"/>
        <v>m.tahaBMJ III1 &gt; 4UTARA10 RODA</v>
      </c>
      <c r="AO2061" s="5" t="str">
        <f t="shared" si="593"/>
        <v>m.taha1 &gt; 4UTARA10 RODA</v>
      </c>
      <c r="AP2061" s="5" t="str">
        <f t="shared" si="594"/>
        <v>44194NIGHT</v>
      </c>
    </row>
    <row r="2062" spans="1:42" x14ac:dyDescent="0.3">
      <c r="A2062" s="33">
        <v>1</v>
      </c>
      <c r="B2062" s="33"/>
      <c r="C2062" s="70">
        <v>44194</v>
      </c>
      <c r="D2062" s="71" t="s">
        <v>87</v>
      </c>
      <c r="E2062" s="70">
        <v>44194</v>
      </c>
      <c r="F2062" s="71">
        <v>5159108</v>
      </c>
      <c r="G2062" s="33" t="s">
        <v>20</v>
      </c>
      <c r="H2062" s="33" t="s">
        <v>21</v>
      </c>
      <c r="I2062" s="33" t="s">
        <v>22</v>
      </c>
      <c r="J2062" s="33" t="s">
        <v>23</v>
      </c>
      <c r="K2062" s="63" t="s">
        <v>67</v>
      </c>
      <c r="L2062" s="32" t="str">
        <f t="shared" si="577"/>
        <v>FM260JD</v>
      </c>
      <c r="M2062" s="32" t="str">
        <f t="shared" si="578"/>
        <v>BMJ III</v>
      </c>
      <c r="N2062" s="32" t="str">
        <f t="shared" si="579"/>
        <v>10 RODA</v>
      </c>
      <c r="O2062" s="146">
        <v>0.97197916666666673</v>
      </c>
      <c r="P2062" s="65">
        <v>0.97197916666666673</v>
      </c>
      <c r="Q2062" s="65"/>
      <c r="R2062" s="66">
        <v>3</v>
      </c>
      <c r="S2062" s="66">
        <v>39580</v>
      </c>
      <c r="T2062" s="66">
        <v>14820</v>
      </c>
      <c r="U2062" s="67">
        <f t="shared" si="589"/>
        <v>24.76</v>
      </c>
      <c r="V2062" s="66">
        <f t="shared" si="580"/>
        <v>482671.44000000006</v>
      </c>
      <c r="W2062" s="66" t="str">
        <f t="shared" si="581"/>
        <v>1 &gt; 4</v>
      </c>
      <c r="X2062" s="66">
        <f>A2062+SUMIFS(Presensi!F:F,Presensi!E:E,'Entry Data'!AP2062)</f>
        <v>1</v>
      </c>
      <c r="Y2062" s="66">
        <f>IFERROR(INDEX('Retasi Pricing'!F:F,MATCH('Entry Data'!AM2062,'Retasi Pricing'!E:E,0))*X2062,"")</f>
        <v>25000</v>
      </c>
      <c r="Z2062" s="62" t="s">
        <v>26</v>
      </c>
      <c r="AA2062" s="62" t="s">
        <v>27</v>
      </c>
      <c r="AB2062" s="32"/>
      <c r="AC2062" s="32" t="s">
        <v>210</v>
      </c>
      <c r="AD2062" s="32" t="str">
        <f t="shared" si="582"/>
        <v/>
      </c>
      <c r="AF2062" s="5" t="str">
        <f t="shared" si="583"/>
        <v>m.taha44194</v>
      </c>
      <c r="AG2062" s="5" t="str">
        <f t="shared" si="584"/>
        <v>BMJ 05444194UTARANIGHT</v>
      </c>
      <c r="AH2062" s="5" t="str">
        <f t="shared" si="585"/>
        <v>m.taha44194UTARANIGHT</v>
      </c>
      <c r="AI2062" s="5" t="str">
        <f t="shared" si="586"/>
        <v>BMJ 05444194NIGHT</v>
      </c>
      <c r="AJ2062" s="5" t="str">
        <f t="shared" si="587"/>
        <v>m.taha44194NIGHT</v>
      </c>
      <c r="AK2062" s="5" t="str">
        <f t="shared" si="588"/>
        <v>m.tahaBMJ III</v>
      </c>
      <c r="AL2062" s="5" t="str">
        <f t="shared" si="590"/>
        <v>3UTARA</v>
      </c>
      <c r="AM2062" s="5" t="str">
        <f t="shared" si="591"/>
        <v>1 &gt; 4UTARA10 RODA</v>
      </c>
      <c r="AN2062" s="5" t="str">
        <f t="shared" si="592"/>
        <v>m.tahaBMJ III1 &gt; 4UTARA10 RODA</v>
      </c>
      <c r="AO2062" s="5" t="str">
        <f t="shared" si="593"/>
        <v>m.taha1 &gt; 4UTARA10 RODA</v>
      </c>
      <c r="AP2062" s="5" t="str">
        <f t="shared" si="594"/>
        <v>44194NIGHT</v>
      </c>
    </row>
    <row r="2063" spans="1:42" x14ac:dyDescent="0.3">
      <c r="A2063" s="33">
        <v>1</v>
      </c>
      <c r="B2063" s="33"/>
      <c r="C2063" s="70">
        <v>44194</v>
      </c>
      <c r="D2063" s="71" t="s">
        <v>87</v>
      </c>
      <c r="E2063" s="70">
        <v>44195</v>
      </c>
      <c r="F2063" s="71">
        <v>5159164</v>
      </c>
      <c r="G2063" s="33" t="s">
        <v>20</v>
      </c>
      <c r="H2063" s="33" t="s">
        <v>21</v>
      </c>
      <c r="I2063" s="33" t="s">
        <v>22</v>
      </c>
      <c r="J2063" s="33" t="s">
        <v>23</v>
      </c>
      <c r="K2063" s="63" t="s">
        <v>69</v>
      </c>
      <c r="L2063" s="32" t="str">
        <f t="shared" si="577"/>
        <v>FM260JD</v>
      </c>
      <c r="M2063" s="32" t="str">
        <f t="shared" si="578"/>
        <v>BMJ III</v>
      </c>
      <c r="N2063" s="32" t="str">
        <f t="shared" si="579"/>
        <v>10 RODA</v>
      </c>
      <c r="O2063" s="146">
        <v>1.5844907407407408E-2</v>
      </c>
      <c r="P2063" s="65">
        <v>1.5844907407407408E-2</v>
      </c>
      <c r="Q2063" s="65"/>
      <c r="R2063" s="66">
        <v>4</v>
      </c>
      <c r="S2063" s="66">
        <v>39300</v>
      </c>
      <c r="T2063" s="66">
        <v>14760</v>
      </c>
      <c r="U2063" s="67">
        <f t="shared" si="589"/>
        <v>24.54</v>
      </c>
      <c r="V2063" s="66">
        <f t="shared" si="580"/>
        <v>478382.76</v>
      </c>
      <c r="W2063" s="66" t="str">
        <f t="shared" si="581"/>
        <v>1 &gt; 4</v>
      </c>
      <c r="X2063" s="66">
        <f>A2063+SUMIFS(Presensi!F:F,Presensi!E:E,'Entry Data'!AP2063)</f>
        <v>1</v>
      </c>
      <c r="Y2063" s="66">
        <f>IFERROR(INDEX('Retasi Pricing'!F:F,MATCH('Entry Data'!AM2063,'Retasi Pricing'!E:E,0))*X2063,"")</f>
        <v>25000</v>
      </c>
      <c r="Z2063" s="62" t="s">
        <v>26</v>
      </c>
      <c r="AA2063" s="62" t="s">
        <v>27</v>
      </c>
      <c r="AB2063" s="32"/>
      <c r="AC2063" s="32" t="s">
        <v>178</v>
      </c>
      <c r="AD2063" s="32" t="str">
        <f t="shared" si="582"/>
        <v/>
      </c>
      <c r="AF2063" s="5" t="str">
        <f t="shared" si="583"/>
        <v>abrar44194</v>
      </c>
      <c r="AG2063" s="5" t="str">
        <f t="shared" si="584"/>
        <v>BMJ 05544194UTARANIGHT</v>
      </c>
      <c r="AH2063" s="5" t="str">
        <f t="shared" si="585"/>
        <v>abrar44194UTARANIGHT</v>
      </c>
      <c r="AI2063" s="5" t="str">
        <f t="shared" si="586"/>
        <v>BMJ 05544194NIGHT</v>
      </c>
      <c r="AJ2063" s="5" t="str">
        <f t="shared" si="587"/>
        <v>abrar44194NIGHT</v>
      </c>
      <c r="AK2063" s="5" t="str">
        <f t="shared" si="588"/>
        <v>abrarBMJ III</v>
      </c>
      <c r="AL2063" s="5" t="str">
        <f t="shared" si="590"/>
        <v>4UTARA</v>
      </c>
      <c r="AM2063" s="5" t="str">
        <f t="shared" si="591"/>
        <v>1 &gt; 4UTARA10 RODA</v>
      </c>
      <c r="AN2063" s="5" t="str">
        <f t="shared" si="592"/>
        <v>abrarBMJ III1 &gt; 4UTARA10 RODA</v>
      </c>
      <c r="AO2063" s="5" t="str">
        <f t="shared" si="593"/>
        <v>abrar1 &gt; 4UTARA10 RODA</v>
      </c>
      <c r="AP2063" s="5" t="str">
        <f t="shared" si="594"/>
        <v>44194NIGHT</v>
      </c>
    </row>
    <row r="2064" spans="1:42" x14ac:dyDescent="0.3">
      <c r="A2064" s="33">
        <v>1</v>
      </c>
      <c r="B2064" s="33"/>
      <c r="C2064" s="70">
        <v>44194</v>
      </c>
      <c r="D2064" s="71" t="s">
        <v>87</v>
      </c>
      <c r="E2064" s="70">
        <v>44195</v>
      </c>
      <c r="F2064" s="71">
        <v>5159262</v>
      </c>
      <c r="G2064" s="33" t="s">
        <v>20</v>
      </c>
      <c r="H2064" s="33" t="s">
        <v>21</v>
      </c>
      <c r="I2064" s="33" t="s">
        <v>22</v>
      </c>
      <c r="J2064" s="33" t="s">
        <v>23</v>
      </c>
      <c r="K2064" s="63" t="s">
        <v>69</v>
      </c>
      <c r="L2064" s="32" t="str">
        <f t="shared" si="577"/>
        <v>FM260JD</v>
      </c>
      <c r="M2064" s="32" t="str">
        <f t="shared" si="578"/>
        <v>BMJ III</v>
      </c>
      <c r="N2064" s="32" t="str">
        <f t="shared" si="579"/>
        <v>10 RODA</v>
      </c>
      <c r="O2064" s="146">
        <v>0.10974537037037037</v>
      </c>
      <c r="P2064" s="65">
        <v>0.10974537037037037</v>
      </c>
      <c r="Q2064" s="65"/>
      <c r="R2064" s="66">
        <v>5</v>
      </c>
      <c r="S2064" s="66">
        <v>38640</v>
      </c>
      <c r="T2064" s="66">
        <v>14760</v>
      </c>
      <c r="U2064" s="67">
        <f t="shared" si="589"/>
        <v>23.88</v>
      </c>
      <c r="V2064" s="66">
        <f t="shared" si="580"/>
        <v>465516.72000000003</v>
      </c>
      <c r="W2064" s="66" t="str">
        <f t="shared" si="581"/>
        <v>&gt; 5</v>
      </c>
      <c r="X2064" s="66">
        <f>A2064+SUMIFS(Presensi!F:F,Presensi!E:E,'Entry Data'!AP2064)</f>
        <v>1</v>
      </c>
      <c r="Y2064" s="66">
        <f>IFERROR(INDEX('Retasi Pricing'!F:F,MATCH('Entry Data'!AM2064,'Retasi Pricing'!E:E,0))*X2064,"")</f>
        <v>27650</v>
      </c>
      <c r="Z2064" s="62" t="s">
        <v>26</v>
      </c>
      <c r="AA2064" s="62" t="s">
        <v>27</v>
      </c>
      <c r="AB2064" s="32"/>
      <c r="AC2064" s="32" t="s">
        <v>178</v>
      </c>
      <c r="AD2064" s="32" t="str">
        <f t="shared" si="582"/>
        <v/>
      </c>
      <c r="AF2064" s="5" t="str">
        <f t="shared" si="583"/>
        <v>abrar44194</v>
      </c>
      <c r="AG2064" s="5" t="str">
        <f t="shared" si="584"/>
        <v>BMJ 05544194UTARANIGHT</v>
      </c>
      <c r="AH2064" s="5" t="str">
        <f t="shared" si="585"/>
        <v>abrar44194UTARANIGHT</v>
      </c>
      <c r="AI2064" s="5" t="str">
        <f t="shared" si="586"/>
        <v>BMJ 05544194NIGHT</v>
      </c>
      <c r="AJ2064" s="5" t="str">
        <f t="shared" si="587"/>
        <v>abrar44194NIGHT</v>
      </c>
      <c r="AK2064" s="5" t="str">
        <f t="shared" si="588"/>
        <v>abrarBMJ III</v>
      </c>
      <c r="AL2064" s="5" t="str">
        <f t="shared" si="590"/>
        <v>5UTARA</v>
      </c>
      <c r="AM2064" s="5" t="str">
        <f t="shared" si="591"/>
        <v>&gt; 5UTARA10 RODA</v>
      </c>
      <c r="AN2064" s="5" t="str">
        <f t="shared" si="592"/>
        <v>abrarBMJ III&gt; 5UTARA10 RODA</v>
      </c>
      <c r="AO2064" s="5" t="str">
        <f t="shared" si="593"/>
        <v>abrar&gt; 5UTARA10 RODA</v>
      </c>
      <c r="AP2064" s="5" t="str">
        <f t="shared" si="594"/>
        <v>44194NIGHT</v>
      </c>
    </row>
    <row r="2065" spans="1:42" x14ac:dyDescent="0.3">
      <c r="A2065" s="33">
        <v>1</v>
      </c>
      <c r="B2065" s="33"/>
      <c r="C2065" s="70">
        <v>44194</v>
      </c>
      <c r="D2065" s="71" t="s">
        <v>87</v>
      </c>
      <c r="E2065" s="70">
        <v>44195</v>
      </c>
      <c r="F2065" s="71">
        <v>5159375</v>
      </c>
      <c r="G2065" s="33" t="s">
        <v>20</v>
      </c>
      <c r="H2065" s="33" t="s">
        <v>21</v>
      </c>
      <c r="I2065" s="33" t="s">
        <v>22</v>
      </c>
      <c r="J2065" s="33" t="s">
        <v>23</v>
      </c>
      <c r="K2065" s="63" t="s">
        <v>69</v>
      </c>
      <c r="L2065" s="32" t="str">
        <f t="shared" si="577"/>
        <v>FM260JD</v>
      </c>
      <c r="M2065" s="32" t="str">
        <f t="shared" si="578"/>
        <v>BMJ III</v>
      </c>
      <c r="N2065" s="32" t="str">
        <f t="shared" si="579"/>
        <v>10 RODA</v>
      </c>
      <c r="O2065" s="146">
        <v>0.20125000000000001</v>
      </c>
      <c r="P2065" s="65">
        <v>0.20125000000000001</v>
      </c>
      <c r="Q2065" s="65"/>
      <c r="R2065" s="66">
        <v>6</v>
      </c>
      <c r="S2065" s="66">
        <v>38880</v>
      </c>
      <c r="T2065" s="66">
        <v>14760</v>
      </c>
      <c r="U2065" s="67">
        <f t="shared" si="589"/>
        <v>24.12</v>
      </c>
      <c r="V2065" s="66">
        <f t="shared" si="580"/>
        <v>470195.27999999997</v>
      </c>
      <c r="W2065" s="66" t="str">
        <f t="shared" si="581"/>
        <v>&gt; 6</v>
      </c>
      <c r="X2065" s="66">
        <f>A2065+SUMIFS(Presensi!F:F,Presensi!E:E,'Entry Data'!AP2065)</f>
        <v>1</v>
      </c>
      <c r="Y2065" s="66">
        <f>IFERROR(INDEX('Retasi Pricing'!F:F,MATCH('Entry Data'!AM2065,'Retasi Pricing'!E:E,0))*X2065,"")</f>
        <v>30800</v>
      </c>
      <c r="Z2065" s="62" t="s">
        <v>26</v>
      </c>
      <c r="AA2065" s="62" t="s">
        <v>27</v>
      </c>
      <c r="AB2065" s="32"/>
      <c r="AC2065" s="32" t="s">
        <v>178</v>
      </c>
      <c r="AD2065" s="32" t="str">
        <f t="shared" si="582"/>
        <v/>
      </c>
      <c r="AF2065" s="5" t="str">
        <f t="shared" si="583"/>
        <v>abrar44194</v>
      </c>
      <c r="AG2065" s="5" t="str">
        <f t="shared" si="584"/>
        <v>BMJ 05544194UTARANIGHT</v>
      </c>
      <c r="AH2065" s="5" t="str">
        <f t="shared" si="585"/>
        <v>abrar44194UTARANIGHT</v>
      </c>
      <c r="AI2065" s="5" t="str">
        <f t="shared" si="586"/>
        <v>BMJ 05544194NIGHT</v>
      </c>
      <c r="AJ2065" s="5" t="str">
        <f t="shared" si="587"/>
        <v>abrar44194NIGHT</v>
      </c>
      <c r="AK2065" s="5" t="str">
        <f t="shared" si="588"/>
        <v>abrarBMJ III</v>
      </c>
      <c r="AL2065" s="5" t="str">
        <f t="shared" si="590"/>
        <v>6UTARA</v>
      </c>
      <c r="AM2065" s="5" t="str">
        <f t="shared" si="591"/>
        <v>&gt; 6UTARA10 RODA</v>
      </c>
      <c r="AN2065" s="5" t="str">
        <f t="shared" si="592"/>
        <v>abrarBMJ III&gt; 6UTARA10 RODA</v>
      </c>
      <c r="AO2065" s="5" t="str">
        <f t="shared" si="593"/>
        <v>abrar&gt; 6UTARA10 RODA</v>
      </c>
      <c r="AP2065" s="5" t="str">
        <f t="shared" si="594"/>
        <v>44194NIGHT</v>
      </c>
    </row>
    <row r="2066" spans="1:42" x14ac:dyDescent="0.3">
      <c r="A2066" s="33">
        <v>1</v>
      </c>
      <c r="B2066" s="33"/>
      <c r="C2066" s="70">
        <v>44194</v>
      </c>
      <c r="D2066" s="71" t="s">
        <v>87</v>
      </c>
      <c r="E2066" s="70">
        <v>44194</v>
      </c>
      <c r="F2066" s="71">
        <v>5158917</v>
      </c>
      <c r="G2066" s="33" t="s">
        <v>20</v>
      </c>
      <c r="H2066" s="33" t="s">
        <v>21</v>
      </c>
      <c r="I2066" s="33" t="s">
        <v>22</v>
      </c>
      <c r="J2066" s="33" t="s">
        <v>23</v>
      </c>
      <c r="K2066" s="63" t="s">
        <v>69</v>
      </c>
      <c r="L2066" s="32" t="str">
        <f t="shared" si="577"/>
        <v>FM260JD</v>
      </c>
      <c r="M2066" s="32" t="str">
        <f t="shared" si="578"/>
        <v>BMJ III</v>
      </c>
      <c r="N2066" s="32" t="str">
        <f t="shared" si="579"/>
        <v>10 RODA</v>
      </c>
      <c r="O2066" s="146">
        <v>0.83956018518518516</v>
      </c>
      <c r="P2066" s="65">
        <v>0.83956018518518516</v>
      </c>
      <c r="Q2066" s="65"/>
      <c r="R2066" s="66">
        <v>1</v>
      </c>
      <c r="S2066" s="66">
        <v>40000</v>
      </c>
      <c r="T2066" s="66">
        <v>14760</v>
      </c>
      <c r="U2066" s="67">
        <f t="shared" si="589"/>
        <v>25.24</v>
      </c>
      <c r="V2066" s="66">
        <f t="shared" si="580"/>
        <v>492028.55999999994</v>
      </c>
      <c r="W2066" s="66" t="str">
        <f t="shared" si="581"/>
        <v>1 &gt; 4</v>
      </c>
      <c r="X2066" s="66">
        <f>A2066+SUMIFS(Presensi!F:F,Presensi!E:E,'Entry Data'!AP2066)</f>
        <v>1</v>
      </c>
      <c r="Y2066" s="66">
        <f>IFERROR(INDEX('Retasi Pricing'!F:F,MATCH('Entry Data'!AM2066,'Retasi Pricing'!E:E,0))*X2066,"")</f>
        <v>25000</v>
      </c>
      <c r="Z2066" s="62" t="s">
        <v>26</v>
      </c>
      <c r="AA2066" s="62" t="s">
        <v>27</v>
      </c>
      <c r="AB2066" s="32"/>
      <c r="AC2066" s="32" t="s">
        <v>178</v>
      </c>
      <c r="AD2066" s="32" t="str">
        <f t="shared" si="582"/>
        <v/>
      </c>
      <c r="AF2066" s="5" t="str">
        <f t="shared" si="583"/>
        <v>abrar44194</v>
      </c>
      <c r="AG2066" s="5" t="str">
        <f t="shared" si="584"/>
        <v>BMJ 05544194UTARANIGHT</v>
      </c>
      <c r="AH2066" s="5" t="str">
        <f t="shared" si="585"/>
        <v>abrar44194UTARANIGHT</v>
      </c>
      <c r="AI2066" s="5" t="str">
        <f t="shared" si="586"/>
        <v>BMJ 05544194NIGHT</v>
      </c>
      <c r="AJ2066" s="5" t="str">
        <f t="shared" si="587"/>
        <v>abrar44194NIGHT</v>
      </c>
      <c r="AK2066" s="5" t="str">
        <f t="shared" si="588"/>
        <v>abrarBMJ III</v>
      </c>
      <c r="AL2066" s="5" t="str">
        <f t="shared" si="590"/>
        <v>1UTARA</v>
      </c>
      <c r="AM2066" s="5" t="str">
        <f t="shared" si="591"/>
        <v>1 &gt; 4UTARA10 RODA</v>
      </c>
      <c r="AN2066" s="5" t="str">
        <f t="shared" si="592"/>
        <v>abrarBMJ III1 &gt; 4UTARA10 RODA</v>
      </c>
      <c r="AO2066" s="5" t="str">
        <f t="shared" si="593"/>
        <v>abrar1 &gt; 4UTARA10 RODA</v>
      </c>
      <c r="AP2066" s="5" t="str">
        <f t="shared" si="594"/>
        <v>44194NIGHT</v>
      </c>
    </row>
    <row r="2067" spans="1:42" x14ac:dyDescent="0.3">
      <c r="A2067" s="33">
        <v>1</v>
      </c>
      <c r="B2067" s="33"/>
      <c r="C2067" s="70">
        <v>44194</v>
      </c>
      <c r="D2067" s="71" t="s">
        <v>87</v>
      </c>
      <c r="E2067" s="70">
        <v>44194</v>
      </c>
      <c r="F2067" s="71">
        <v>5158993</v>
      </c>
      <c r="G2067" s="33" t="s">
        <v>20</v>
      </c>
      <c r="H2067" s="33" t="s">
        <v>21</v>
      </c>
      <c r="I2067" s="33" t="s">
        <v>22</v>
      </c>
      <c r="J2067" s="33" t="s">
        <v>23</v>
      </c>
      <c r="K2067" s="63" t="s">
        <v>69</v>
      </c>
      <c r="L2067" s="32" t="str">
        <f t="shared" si="577"/>
        <v>FM260JD</v>
      </c>
      <c r="M2067" s="32" t="str">
        <f t="shared" si="578"/>
        <v>BMJ III</v>
      </c>
      <c r="N2067" s="32" t="str">
        <f t="shared" si="579"/>
        <v>10 RODA</v>
      </c>
      <c r="O2067" s="146">
        <v>0.89623842592592595</v>
      </c>
      <c r="P2067" s="65">
        <v>0.89623842592592595</v>
      </c>
      <c r="Q2067" s="65"/>
      <c r="R2067" s="66">
        <v>2</v>
      </c>
      <c r="S2067" s="66">
        <v>38960</v>
      </c>
      <c r="T2067" s="66">
        <v>14760</v>
      </c>
      <c r="U2067" s="67">
        <f t="shared" si="589"/>
        <v>24.2</v>
      </c>
      <c r="V2067" s="66">
        <f t="shared" si="580"/>
        <v>471754.79999999993</v>
      </c>
      <c r="W2067" s="66" t="str">
        <f t="shared" si="581"/>
        <v>1 &gt; 4</v>
      </c>
      <c r="X2067" s="66">
        <f>A2067+SUMIFS(Presensi!F:F,Presensi!E:E,'Entry Data'!AP2067)</f>
        <v>1</v>
      </c>
      <c r="Y2067" s="66">
        <f>IFERROR(INDEX('Retasi Pricing'!F:F,MATCH('Entry Data'!AM2067,'Retasi Pricing'!E:E,0))*X2067,"")</f>
        <v>25000</v>
      </c>
      <c r="Z2067" s="62" t="s">
        <v>26</v>
      </c>
      <c r="AA2067" s="62" t="s">
        <v>27</v>
      </c>
      <c r="AB2067" s="32"/>
      <c r="AC2067" s="32" t="s">
        <v>178</v>
      </c>
      <c r="AD2067" s="32" t="str">
        <f t="shared" si="582"/>
        <v/>
      </c>
      <c r="AF2067" s="5" t="str">
        <f t="shared" si="583"/>
        <v>abrar44194</v>
      </c>
      <c r="AG2067" s="5" t="str">
        <f t="shared" si="584"/>
        <v>BMJ 05544194UTARANIGHT</v>
      </c>
      <c r="AH2067" s="5" t="str">
        <f t="shared" si="585"/>
        <v>abrar44194UTARANIGHT</v>
      </c>
      <c r="AI2067" s="5" t="str">
        <f t="shared" si="586"/>
        <v>BMJ 05544194NIGHT</v>
      </c>
      <c r="AJ2067" s="5" t="str">
        <f t="shared" si="587"/>
        <v>abrar44194NIGHT</v>
      </c>
      <c r="AK2067" s="5" t="str">
        <f t="shared" si="588"/>
        <v>abrarBMJ III</v>
      </c>
      <c r="AL2067" s="5" t="str">
        <f t="shared" si="590"/>
        <v>2UTARA</v>
      </c>
      <c r="AM2067" s="5" t="str">
        <f t="shared" si="591"/>
        <v>1 &gt; 4UTARA10 RODA</v>
      </c>
      <c r="AN2067" s="5" t="str">
        <f t="shared" si="592"/>
        <v>abrarBMJ III1 &gt; 4UTARA10 RODA</v>
      </c>
      <c r="AO2067" s="5" t="str">
        <f t="shared" si="593"/>
        <v>abrar1 &gt; 4UTARA10 RODA</v>
      </c>
      <c r="AP2067" s="5" t="str">
        <f t="shared" si="594"/>
        <v>44194NIGHT</v>
      </c>
    </row>
    <row r="2068" spans="1:42" x14ac:dyDescent="0.3">
      <c r="A2068" s="33">
        <v>1</v>
      </c>
      <c r="B2068" s="33"/>
      <c r="C2068" s="70">
        <v>44194</v>
      </c>
      <c r="D2068" s="71" t="s">
        <v>87</v>
      </c>
      <c r="E2068" s="70">
        <v>44194</v>
      </c>
      <c r="F2068" s="71">
        <v>5159071</v>
      </c>
      <c r="G2068" s="33" t="s">
        <v>20</v>
      </c>
      <c r="H2068" s="33" t="s">
        <v>21</v>
      </c>
      <c r="I2068" s="33" t="s">
        <v>22</v>
      </c>
      <c r="J2068" s="33" t="s">
        <v>23</v>
      </c>
      <c r="K2068" s="63" t="s">
        <v>69</v>
      </c>
      <c r="L2068" s="32" t="str">
        <f t="shared" si="577"/>
        <v>FM260JD</v>
      </c>
      <c r="M2068" s="32" t="str">
        <f t="shared" si="578"/>
        <v>BMJ III</v>
      </c>
      <c r="N2068" s="32" t="str">
        <f t="shared" si="579"/>
        <v>10 RODA</v>
      </c>
      <c r="O2068" s="146">
        <v>0.94983796296296286</v>
      </c>
      <c r="P2068" s="65">
        <v>0.94983796296296286</v>
      </c>
      <c r="Q2068" s="65"/>
      <c r="R2068" s="66">
        <v>3</v>
      </c>
      <c r="S2068" s="66">
        <v>39060</v>
      </c>
      <c r="T2068" s="66">
        <v>14760</v>
      </c>
      <c r="U2068" s="67">
        <f t="shared" si="589"/>
        <v>24.3</v>
      </c>
      <c r="V2068" s="66">
        <f t="shared" si="580"/>
        <v>473704.20000000007</v>
      </c>
      <c r="W2068" s="66" t="str">
        <f t="shared" si="581"/>
        <v>1 &gt; 4</v>
      </c>
      <c r="X2068" s="66">
        <f>A2068+SUMIFS(Presensi!F:F,Presensi!E:E,'Entry Data'!AP2068)</f>
        <v>1</v>
      </c>
      <c r="Y2068" s="66">
        <f>IFERROR(INDEX('Retasi Pricing'!F:F,MATCH('Entry Data'!AM2068,'Retasi Pricing'!E:E,0))*X2068,"")</f>
        <v>25000</v>
      </c>
      <c r="Z2068" s="62" t="s">
        <v>26</v>
      </c>
      <c r="AA2068" s="62" t="s">
        <v>27</v>
      </c>
      <c r="AB2068" s="32"/>
      <c r="AC2068" s="32" t="s">
        <v>178</v>
      </c>
      <c r="AD2068" s="32" t="str">
        <f t="shared" si="582"/>
        <v/>
      </c>
      <c r="AF2068" s="5" t="str">
        <f t="shared" si="583"/>
        <v>abrar44194</v>
      </c>
      <c r="AG2068" s="5" t="str">
        <f t="shared" si="584"/>
        <v>BMJ 05544194UTARANIGHT</v>
      </c>
      <c r="AH2068" s="5" t="str">
        <f t="shared" si="585"/>
        <v>abrar44194UTARANIGHT</v>
      </c>
      <c r="AI2068" s="5" t="str">
        <f t="shared" si="586"/>
        <v>BMJ 05544194NIGHT</v>
      </c>
      <c r="AJ2068" s="5" t="str">
        <f t="shared" si="587"/>
        <v>abrar44194NIGHT</v>
      </c>
      <c r="AK2068" s="5" t="str">
        <f t="shared" si="588"/>
        <v>abrarBMJ III</v>
      </c>
      <c r="AL2068" s="5" t="str">
        <f t="shared" si="590"/>
        <v>3UTARA</v>
      </c>
      <c r="AM2068" s="5" t="str">
        <f t="shared" si="591"/>
        <v>1 &gt; 4UTARA10 RODA</v>
      </c>
      <c r="AN2068" s="5" t="str">
        <f t="shared" si="592"/>
        <v>abrarBMJ III1 &gt; 4UTARA10 RODA</v>
      </c>
      <c r="AO2068" s="5" t="str">
        <f t="shared" si="593"/>
        <v>abrar1 &gt; 4UTARA10 RODA</v>
      </c>
      <c r="AP2068" s="5" t="str">
        <f t="shared" si="594"/>
        <v>44194NIGHT</v>
      </c>
    </row>
    <row r="2069" spans="1:42" x14ac:dyDescent="0.3">
      <c r="A2069" s="33">
        <v>1</v>
      </c>
      <c r="B2069" s="33"/>
      <c r="C2069" s="70">
        <v>44194</v>
      </c>
      <c r="D2069" s="71" t="s">
        <v>87</v>
      </c>
      <c r="E2069" s="70">
        <v>44195</v>
      </c>
      <c r="F2069" s="71">
        <v>5159243</v>
      </c>
      <c r="G2069" s="33" t="s">
        <v>20</v>
      </c>
      <c r="H2069" s="33" t="s">
        <v>21</v>
      </c>
      <c r="I2069" s="33" t="s">
        <v>22</v>
      </c>
      <c r="J2069" s="33" t="s">
        <v>23</v>
      </c>
      <c r="K2069" s="63" t="s">
        <v>71</v>
      </c>
      <c r="L2069" s="32" t="str">
        <f t="shared" si="577"/>
        <v>FM260JD</v>
      </c>
      <c r="M2069" s="32" t="str">
        <f t="shared" si="578"/>
        <v>BMJ III</v>
      </c>
      <c r="N2069" s="32" t="str">
        <f t="shared" si="579"/>
        <v>10 RODA</v>
      </c>
      <c r="O2069" s="146">
        <v>9.5798611111111112E-2</v>
      </c>
      <c r="P2069" s="65">
        <v>9.5798611111111112E-2</v>
      </c>
      <c r="Q2069" s="65"/>
      <c r="R2069" s="66">
        <v>3</v>
      </c>
      <c r="S2069" s="66">
        <v>38980</v>
      </c>
      <c r="T2069" s="66">
        <v>14740</v>
      </c>
      <c r="U2069" s="67">
        <f t="shared" si="589"/>
        <v>24.24</v>
      </c>
      <c r="V2069" s="66">
        <f t="shared" si="580"/>
        <v>472534.55999999994</v>
      </c>
      <c r="W2069" s="66" t="str">
        <f t="shared" si="581"/>
        <v>1 &gt; 4</v>
      </c>
      <c r="X2069" s="66">
        <f>A2069+SUMIFS(Presensi!F:F,Presensi!E:E,'Entry Data'!AP2069)</f>
        <v>1</v>
      </c>
      <c r="Y2069" s="66">
        <f>IFERROR(INDEX('Retasi Pricing'!F:F,MATCH('Entry Data'!AM2069,'Retasi Pricing'!E:E,0))*X2069,"")</f>
        <v>25000</v>
      </c>
      <c r="Z2069" s="62" t="s">
        <v>26</v>
      </c>
      <c r="AA2069" s="62" t="s">
        <v>27</v>
      </c>
      <c r="AB2069" s="32"/>
      <c r="AC2069" s="32" t="s">
        <v>194</v>
      </c>
      <c r="AD2069" s="32" t="str">
        <f t="shared" si="582"/>
        <v/>
      </c>
      <c r="AF2069" s="5" t="str">
        <f t="shared" si="583"/>
        <v>abdul karim44194</v>
      </c>
      <c r="AG2069" s="5" t="str">
        <f t="shared" si="584"/>
        <v>BMJ 05644194UTARANIGHT</v>
      </c>
      <c r="AH2069" s="5" t="str">
        <f t="shared" si="585"/>
        <v>abdul karim44194UTARANIGHT</v>
      </c>
      <c r="AI2069" s="5" t="str">
        <f t="shared" si="586"/>
        <v>BMJ 05644194NIGHT</v>
      </c>
      <c r="AJ2069" s="5" t="str">
        <f t="shared" si="587"/>
        <v>abdul karim44194NIGHT</v>
      </c>
      <c r="AK2069" s="5" t="str">
        <f t="shared" si="588"/>
        <v>abdul karimBMJ III</v>
      </c>
      <c r="AL2069" s="5" t="str">
        <f t="shared" si="590"/>
        <v>3UTARA</v>
      </c>
      <c r="AM2069" s="5" t="str">
        <f t="shared" si="591"/>
        <v>1 &gt; 4UTARA10 RODA</v>
      </c>
      <c r="AN2069" s="5" t="str">
        <f t="shared" si="592"/>
        <v>abdul karimBMJ III1 &gt; 4UTARA10 RODA</v>
      </c>
      <c r="AO2069" s="5" t="str">
        <f t="shared" si="593"/>
        <v>abdul karim1 &gt; 4UTARA10 RODA</v>
      </c>
      <c r="AP2069" s="5" t="str">
        <f t="shared" si="594"/>
        <v>44194NIGHT</v>
      </c>
    </row>
    <row r="2070" spans="1:42" x14ac:dyDescent="0.3">
      <c r="A2070" s="33">
        <v>1</v>
      </c>
      <c r="B2070" s="33"/>
      <c r="C2070" s="70">
        <v>44194</v>
      </c>
      <c r="D2070" s="71" t="s">
        <v>87</v>
      </c>
      <c r="E2070" s="70">
        <v>44195</v>
      </c>
      <c r="F2070" s="71">
        <v>5159315</v>
      </c>
      <c r="G2070" s="33" t="s">
        <v>20</v>
      </c>
      <c r="H2070" s="33" t="s">
        <v>21</v>
      </c>
      <c r="I2070" s="33" t="s">
        <v>51</v>
      </c>
      <c r="J2070" s="33" t="s">
        <v>23</v>
      </c>
      <c r="K2070" s="63" t="s">
        <v>71</v>
      </c>
      <c r="L2070" s="32" t="str">
        <f t="shared" si="577"/>
        <v>FM260JD</v>
      </c>
      <c r="M2070" s="32" t="str">
        <f t="shared" si="578"/>
        <v>BMJ III</v>
      </c>
      <c r="N2070" s="32" t="str">
        <f t="shared" si="579"/>
        <v>10 RODA</v>
      </c>
      <c r="O2070" s="146">
        <v>0.14956018518518518</v>
      </c>
      <c r="P2070" s="65">
        <v>0.14956018518518518</v>
      </c>
      <c r="Q2070" s="65"/>
      <c r="R2070" s="66">
        <v>4</v>
      </c>
      <c r="S2070" s="66">
        <v>38940</v>
      </c>
      <c r="T2070" s="66">
        <v>14740</v>
      </c>
      <c r="U2070" s="67">
        <f t="shared" si="589"/>
        <v>24.2</v>
      </c>
      <c r="V2070" s="66">
        <f t="shared" si="580"/>
        <v>471754.79999999993</v>
      </c>
      <c r="W2070" s="66" t="str">
        <f t="shared" si="581"/>
        <v>1 &gt; 4</v>
      </c>
      <c r="X2070" s="66">
        <f>A2070+SUMIFS(Presensi!F:F,Presensi!E:E,'Entry Data'!AP2070)</f>
        <v>1</v>
      </c>
      <c r="Y2070" s="66">
        <f>IFERROR(INDEX('Retasi Pricing'!F:F,MATCH('Entry Data'!AM2070,'Retasi Pricing'!E:E,0))*X2070,"")</f>
        <v>25000</v>
      </c>
      <c r="Z2070" s="62" t="s">
        <v>26</v>
      </c>
      <c r="AA2070" s="62" t="s">
        <v>27</v>
      </c>
      <c r="AB2070" s="32"/>
      <c r="AC2070" s="32" t="s">
        <v>194</v>
      </c>
      <c r="AD2070" s="32" t="str">
        <f t="shared" si="582"/>
        <v/>
      </c>
      <c r="AF2070" s="5" t="str">
        <f t="shared" si="583"/>
        <v>abdul karim44194</v>
      </c>
      <c r="AG2070" s="5" t="str">
        <f t="shared" si="584"/>
        <v>BMJ 05644194UTARANIGHT</v>
      </c>
      <c r="AH2070" s="5" t="str">
        <f t="shared" si="585"/>
        <v>abdul karim44194UTARANIGHT</v>
      </c>
      <c r="AI2070" s="5" t="str">
        <f t="shared" si="586"/>
        <v>BMJ 05644194NIGHT</v>
      </c>
      <c r="AJ2070" s="5" t="str">
        <f t="shared" si="587"/>
        <v>abdul karim44194NIGHT</v>
      </c>
      <c r="AK2070" s="5" t="str">
        <f t="shared" si="588"/>
        <v>abdul karimBMJ III</v>
      </c>
      <c r="AL2070" s="5" t="str">
        <f t="shared" si="590"/>
        <v>4UTARA</v>
      </c>
      <c r="AM2070" s="5" t="str">
        <f t="shared" si="591"/>
        <v>1 &gt; 4UTARA10 RODA</v>
      </c>
      <c r="AN2070" s="5" t="str">
        <f t="shared" si="592"/>
        <v>abdul karimBMJ III1 &gt; 4UTARA10 RODA</v>
      </c>
      <c r="AO2070" s="5" t="str">
        <f t="shared" si="593"/>
        <v>abdul karim1 &gt; 4UTARA10 RODA</v>
      </c>
      <c r="AP2070" s="5" t="str">
        <f t="shared" si="594"/>
        <v>44194NIGHT</v>
      </c>
    </row>
    <row r="2071" spans="1:42" x14ac:dyDescent="0.3">
      <c r="A2071" s="33">
        <v>1</v>
      </c>
      <c r="B2071" s="33"/>
      <c r="C2071" s="70">
        <v>44194</v>
      </c>
      <c r="D2071" s="71" t="s">
        <v>87</v>
      </c>
      <c r="E2071" s="70">
        <v>44195</v>
      </c>
      <c r="F2071" s="71">
        <v>5159401</v>
      </c>
      <c r="G2071" s="33" t="s">
        <v>20</v>
      </c>
      <c r="H2071" s="33" t="s">
        <v>21</v>
      </c>
      <c r="I2071" s="33" t="s">
        <v>22</v>
      </c>
      <c r="J2071" s="33" t="s">
        <v>23</v>
      </c>
      <c r="K2071" s="63" t="s">
        <v>71</v>
      </c>
      <c r="L2071" s="32" t="str">
        <f t="shared" si="577"/>
        <v>FM260JD</v>
      </c>
      <c r="M2071" s="32" t="str">
        <f t="shared" si="578"/>
        <v>BMJ III</v>
      </c>
      <c r="N2071" s="32" t="str">
        <f t="shared" si="579"/>
        <v>10 RODA</v>
      </c>
      <c r="O2071" s="146">
        <v>0.22724537037037038</v>
      </c>
      <c r="P2071" s="65">
        <v>0.22724537037037038</v>
      </c>
      <c r="Q2071" s="65"/>
      <c r="R2071" s="66">
        <v>5</v>
      </c>
      <c r="S2071" s="66">
        <v>39380</v>
      </c>
      <c r="T2071" s="66">
        <v>14740</v>
      </c>
      <c r="U2071" s="67">
        <f t="shared" si="589"/>
        <v>24.64</v>
      </c>
      <c r="V2071" s="66">
        <f t="shared" si="580"/>
        <v>480332.16000000003</v>
      </c>
      <c r="W2071" s="66" t="str">
        <f t="shared" si="581"/>
        <v>&gt; 5</v>
      </c>
      <c r="X2071" s="66">
        <f>A2071+SUMIFS(Presensi!F:F,Presensi!E:E,'Entry Data'!AP2071)</f>
        <v>1</v>
      </c>
      <c r="Y2071" s="66">
        <f>IFERROR(INDEX('Retasi Pricing'!F:F,MATCH('Entry Data'!AM2071,'Retasi Pricing'!E:E,0))*X2071,"")</f>
        <v>27650</v>
      </c>
      <c r="Z2071" s="62" t="s">
        <v>26</v>
      </c>
      <c r="AA2071" s="62" t="s">
        <v>27</v>
      </c>
      <c r="AB2071" s="32"/>
      <c r="AC2071" s="32" t="s">
        <v>194</v>
      </c>
      <c r="AD2071" s="32" t="str">
        <f t="shared" si="582"/>
        <v/>
      </c>
      <c r="AF2071" s="5" t="str">
        <f t="shared" si="583"/>
        <v>abdul karim44194</v>
      </c>
      <c r="AG2071" s="5" t="str">
        <f t="shared" si="584"/>
        <v>BMJ 05644194UTARANIGHT</v>
      </c>
      <c r="AH2071" s="5" t="str">
        <f t="shared" si="585"/>
        <v>abdul karim44194UTARANIGHT</v>
      </c>
      <c r="AI2071" s="5" t="str">
        <f t="shared" si="586"/>
        <v>BMJ 05644194NIGHT</v>
      </c>
      <c r="AJ2071" s="5" t="str">
        <f t="shared" si="587"/>
        <v>abdul karim44194NIGHT</v>
      </c>
      <c r="AK2071" s="5" t="str">
        <f t="shared" si="588"/>
        <v>abdul karimBMJ III</v>
      </c>
      <c r="AL2071" s="5" t="str">
        <f t="shared" si="590"/>
        <v>5UTARA</v>
      </c>
      <c r="AM2071" s="5" t="str">
        <f t="shared" si="591"/>
        <v>&gt; 5UTARA10 RODA</v>
      </c>
      <c r="AN2071" s="5" t="str">
        <f t="shared" si="592"/>
        <v>abdul karimBMJ III&gt; 5UTARA10 RODA</v>
      </c>
      <c r="AO2071" s="5" t="str">
        <f t="shared" si="593"/>
        <v>abdul karim&gt; 5UTARA10 RODA</v>
      </c>
      <c r="AP2071" s="5" t="str">
        <f t="shared" si="594"/>
        <v>44194NIGHT</v>
      </c>
    </row>
    <row r="2072" spans="1:42" x14ac:dyDescent="0.3">
      <c r="A2072" s="33">
        <v>1</v>
      </c>
      <c r="B2072" s="33"/>
      <c r="C2072" s="70">
        <v>44194</v>
      </c>
      <c r="D2072" s="71" t="s">
        <v>87</v>
      </c>
      <c r="E2072" s="70">
        <v>44194</v>
      </c>
      <c r="F2072" s="71">
        <v>5158900</v>
      </c>
      <c r="G2072" s="33" t="s">
        <v>20</v>
      </c>
      <c r="H2072" s="33" t="s">
        <v>21</v>
      </c>
      <c r="I2072" s="33" t="s">
        <v>22</v>
      </c>
      <c r="J2072" s="33" t="s">
        <v>23</v>
      </c>
      <c r="K2072" s="63" t="s">
        <v>71</v>
      </c>
      <c r="L2072" s="32" t="str">
        <f t="shared" si="577"/>
        <v>FM260JD</v>
      </c>
      <c r="M2072" s="32" t="str">
        <f t="shared" si="578"/>
        <v>BMJ III</v>
      </c>
      <c r="N2072" s="32" t="str">
        <f t="shared" si="579"/>
        <v>10 RODA</v>
      </c>
      <c r="O2072" s="146">
        <v>0.82437499999999997</v>
      </c>
      <c r="P2072" s="65">
        <v>0.82437499999999997</v>
      </c>
      <c r="Q2072" s="65"/>
      <c r="R2072" s="66">
        <v>1</v>
      </c>
      <c r="S2072" s="66">
        <v>40140</v>
      </c>
      <c r="T2072" s="66">
        <v>14740</v>
      </c>
      <c r="U2072" s="67">
        <f t="shared" si="589"/>
        <v>25.4</v>
      </c>
      <c r="V2072" s="66">
        <f t="shared" si="580"/>
        <v>495147.6</v>
      </c>
      <c r="W2072" s="66" t="str">
        <f t="shared" si="581"/>
        <v>1 &gt; 4</v>
      </c>
      <c r="X2072" s="66">
        <f>A2072+SUMIFS(Presensi!F:F,Presensi!E:E,'Entry Data'!AP2072)</f>
        <v>1</v>
      </c>
      <c r="Y2072" s="66">
        <f>IFERROR(INDEX('Retasi Pricing'!F:F,MATCH('Entry Data'!AM2072,'Retasi Pricing'!E:E,0))*X2072,"")</f>
        <v>25000</v>
      </c>
      <c r="Z2072" s="62" t="s">
        <v>26</v>
      </c>
      <c r="AA2072" s="62" t="s">
        <v>27</v>
      </c>
      <c r="AB2072" s="32"/>
      <c r="AC2072" s="32" t="s">
        <v>194</v>
      </c>
      <c r="AD2072" s="32" t="str">
        <f t="shared" si="582"/>
        <v/>
      </c>
      <c r="AF2072" s="5" t="str">
        <f t="shared" si="583"/>
        <v>abdul karim44194</v>
      </c>
      <c r="AG2072" s="5" t="str">
        <f t="shared" si="584"/>
        <v>BMJ 05644194UTARANIGHT</v>
      </c>
      <c r="AH2072" s="5" t="str">
        <f t="shared" si="585"/>
        <v>abdul karim44194UTARANIGHT</v>
      </c>
      <c r="AI2072" s="5" t="str">
        <f t="shared" si="586"/>
        <v>BMJ 05644194NIGHT</v>
      </c>
      <c r="AJ2072" s="5" t="str">
        <f t="shared" si="587"/>
        <v>abdul karim44194NIGHT</v>
      </c>
      <c r="AK2072" s="5" t="str">
        <f t="shared" si="588"/>
        <v>abdul karimBMJ III</v>
      </c>
      <c r="AL2072" s="5" t="str">
        <f t="shared" si="590"/>
        <v>1UTARA</v>
      </c>
      <c r="AM2072" s="5" t="str">
        <f t="shared" si="591"/>
        <v>1 &gt; 4UTARA10 RODA</v>
      </c>
      <c r="AN2072" s="5" t="str">
        <f t="shared" si="592"/>
        <v>abdul karimBMJ III1 &gt; 4UTARA10 RODA</v>
      </c>
      <c r="AO2072" s="5" t="str">
        <f t="shared" si="593"/>
        <v>abdul karim1 &gt; 4UTARA10 RODA</v>
      </c>
      <c r="AP2072" s="5" t="str">
        <f t="shared" si="594"/>
        <v>44194NIGHT</v>
      </c>
    </row>
    <row r="2073" spans="1:42" x14ac:dyDescent="0.3">
      <c r="A2073" s="33">
        <v>1</v>
      </c>
      <c r="B2073" s="33"/>
      <c r="C2073" s="70">
        <v>44194</v>
      </c>
      <c r="D2073" s="71" t="s">
        <v>87</v>
      </c>
      <c r="E2073" s="70">
        <v>44194</v>
      </c>
      <c r="F2073" s="71">
        <v>5158971</v>
      </c>
      <c r="G2073" s="33" t="s">
        <v>20</v>
      </c>
      <c r="H2073" s="33" t="s">
        <v>21</v>
      </c>
      <c r="I2073" s="33" t="s">
        <v>22</v>
      </c>
      <c r="J2073" s="33" t="s">
        <v>23</v>
      </c>
      <c r="K2073" s="63" t="s">
        <v>71</v>
      </c>
      <c r="L2073" s="32" t="str">
        <f t="shared" si="577"/>
        <v>FM260JD</v>
      </c>
      <c r="M2073" s="32" t="str">
        <f t="shared" si="578"/>
        <v>BMJ III</v>
      </c>
      <c r="N2073" s="32" t="str">
        <f t="shared" si="579"/>
        <v>10 RODA</v>
      </c>
      <c r="O2073" s="146">
        <v>0.88222222222222213</v>
      </c>
      <c r="P2073" s="65">
        <v>0.88222222222222213</v>
      </c>
      <c r="Q2073" s="65"/>
      <c r="R2073" s="66">
        <v>2</v>
      </c>
      <c r="S2073" s="66">
        <v>40120</v>
      </c>
      <c r="T2073" s="66">
        <v>14740</v>
      </c>
      <c r="U2073" s="67">
        <f t="shared" si="589"/>
        <v>25.38</v>
      </c>
      <c r="V2073" s="66">
        <f t="shared" si="580"/>
        <v>494757.72000000003</v>
      </c>
      <c r="W2073" s="66" t="str">
        <f t="shared" si="581"/>
        <v>1 &gt; 4</v>
      </c>
      <c r="X2073" s="66">
        <f>A2073+SUMIFS(Presensi!F:F,Presensi!E:E,'Entry Data'!AP2073)</f>
        <v>1</v>
      </c>
      <c r="Y2073" s="66">
        <f>IFERROR(INDEX('Retasi Pricing'!F:F,MATCH('Entry Data'!AM2073,'Retasi Pricing'!E:E,0))*X2073,"")</f>
        <v>25000</v>
      </c>
      <c r="Z2073" s="62" t="s">
        <v>26</v>
      </c>
      <c r="AA2073" s="62" t="s">
        <v>27</v>
      </c>
      <c r="AB2073" s="32"/>
      <c r="AC2073" s="32" t="s">
        <v>194</v>
      </c>
      <c r="AD2073" s="32" t="str">
        <f t="shared" si="582"/>
        <v/>
      </c>
      <c r="AF2073" s="5" t="str">
        <f t="shared" si="583"/>
        <v>abdul karim44194</v>
      </c>
      <c r="AG2073" s="5" t="str">
        <f t="shared" si="584"/>
        <v>BMJ 05644194UTARANIGHT</v>
      </c>
      <c r="AH2073" s="5" t="str">
        <f t="shared" si="585"/>
        <v>abdul karim44194UTARANIGHT</v>
      </c>
      <c r="AI2073" s="5" t="str">
        <f t="shared" si="586"/>
        <v>BMJ 05644194NIGHT</v>
      </c>
      <c r="AJ2073" s="5" t="str">
        <f t="shared" si="587"/>
        <v>abdul karim44194NIGHT</v>
      </c>
      <c r="AK2073" s="5" t="str">
        <f t="shared" si="588"/>
        <v>abdul karimBMJ III</v>
      </c>
      <c r="AL2073" s="5" t="str">
        <f t="shared" si="590"/>
        <v>2UTARA</v>
      </c>
      <c r="AM2073" s="5" t="str">
        <f t="shared" si="591"/>
        <v>1 &gt; 4UTARA10 RODA</v>
      </c>
      <c r="AN2073" s="5" t="str">
        <f t="shared" si="592"/>
        <v>abdul karimBMJ III1 &gt; 4UTARA10 RODA</v>
      </c>
      <c r="AO2073" s="5" t="str">
        <f t="shared" si="593"/>
        <v>abdul karim1 &gt; 4UTARA10 RODA</v>
      </c>
      <c r="AP2073" s="5" t="str">
        <f t="shared" si="594"/>
        <v>44194NIGHT</v>
      </c>
    </row>
    <row r="2074" spans="1:42" x14ac:dyDescent="0.3">
      <c r="A2074" s="33">
        <v>1</v>
      </c>
      <c r="B2074" s="33"/>
      <c r="C2074" s="70">
        <v>44194</v>
      </c>
      <c r="D2074" s="71" t="s">
        <v>87</v>
      </c>
      <c r="E2074" s="70">
        <v>44195</v>
      </c>
      <c r="F2074" s="71">
        <v>5159257</v>
      </c>
      <c r="G2074" s="33" t="s">
        <v>20</v>
      </c>
      <c r="H2074" s="33" t="s">
        <v>21</v>
      </c>
      <c r="I2074" s="33" t="s">
        <v>22</v>
      </c>
      <c r="J2074" s="33" t="s">
        <v>23</v>
      </c>
      <c r="K2074" s="63" t="s">
        <v>73</v>
      </c>
      <c r="L2074" s="32" t="str">
        <f t="shared" si="577"/>
        <v>FM260JD</v>
      </c>
      <c r="M2074" s="32" t="str">
        <f t="shared" si="578"/>
        <v>BMJ</v>
      </c>
      <c r="N2074" s="32" t="str">
        <f t="shared" si="579"/>
        <v>10 RODA</v>
      </c>
      <c r="O2074" s="146">
        <v>0.10527777777777779</v>
      </c>
      <c r="P2074" s="65">
        <v>0.10527777777777779</v>
      </c>
      <c r="Q2074" s="65"/>
      <c r="R2074" s="66">
        <v>4</v>
      </c>
      <c r="S2074" s="66">
        <v>38960</v>
      </c>
      <c r="T2074" s="66">
        <v>14620</v>
      </c>
      <c r="U2074" s="67">
        <f t="shared" si="589"/>
        <v>24.34</v>
      </c>
      <c r="V2074" s="66">
        <f t="shared" si="580"/>
        <v>474483.95999999996</v>
      </c>
      <c r="W2074" s="66" t="str">
        <f t="shared" si="581"/>
        <v>1 &gt; 4</v>
      </c>
      <c r="X2074" s="66">
        <f>A2074+SUMIFS(Presensi!F:F,Presensi!E:E,'Entry Data'!AP2074)</f>
        <v>1</v>
      </c>
      <c r="Y2074" s="66">
        <f>IFERROR(INDEX('Retasi Pricing'!F:F,MATCH('Entry Data'!AM2074,'Retasi Pricing'!E:E,0))*X2074,"")</f>
        <v>25000</v>
      </c>
      <c r="Z2074" s="62" t="s">
        <v>26</v>
      </c>
      <c r="AA2074" s="62" t="s">
        <v>27</v>
      </c>
      <c r="AB2074" s="32"/>
      <c r="AC2074" s="32" t="s">
        <v>267</v>
      </c>
      <c r="AD2074" s="32" t="str">
        <f t="shared" si="582"/>
        <v/>
      </c>
      <c r="AF2074" s="5" t="str">
        <f t="shared" si="583"/>
        <v>Slamet Haryanto44194</v>
      </c>
      <c r="AG2074" s="5" t="str">
        <f t="shared" si="584"/>
        <v>BMJ 06544194UTARANIGHT</v>
      </c>
      <c r="AH2074" s="5" t="str">
        <f t="shared" si="585"/>
        <v>Slamet Haryanto44194UTARANIGHT</v>
      </c>
      <c r="AI2074" s="5" t="str">
        <f t="shared" si="586"/>
        <v>BMJ 06544194NIGHT</v>
      </c>
      <c r="AJ2074" s="5" t="str">
        <f t="shared" si="587"/>
        <v>Slamet Haryanto44194NIGHT</v>
      </c>
      <c r="AK2074" s="5" t="str">
        <f t="shared" si="588"/>
        <v>Slamet HaryantoBMJ</v>
      </c>
      <c r="AL2074" s="5" t="str">
        <f t="shared" si="590"/>
        <v>4UTARA</v>
      </c>
      <c r="AM2074" s="5" t="str">
        <f t="shared" si="591"/>
        <v>1 &gt; 4UTARA10 RODA</v>
      </c>
      <c r="AN2074" s="5" t="str">
        <f t="shared" si="592"/>
        <v>Slamet HaryantoBMJ1 &gt; 4UTARA10 RODA</v>
      </c>
      <c r="AO2074" s="5" t="str">
        <f t="shared" si="593"/>
        <v>Slamet Haryanto1 &gt; 4UTARA10 RODA</v>
      </c>
      <c r="AP2074" s="5" t="str">
        <f t="shared" si="594"/>
        <v>44194NIGHT</v>
      </c>
    </row>
    <row r="2075" spans="1:42" x14ac:dyDescent="0.3">
      <c r="A2075" s="33">
        <v>1</v>
      </c>
      <c r="B2075" s="33"/>
      <c r="C2075" s="70">
        <v>44194</v>
      </c>
      <c r="D2075" s="71" t="s">
        <v>87</v>
      </c>
      <c r="E2075" s="70">
        <v>44195</v>
      </c>
      <c r="F2075" s="71">
        <v>5159331</v>
      </c>
      <c r="G2075" s="33" t="s">
        <v>20</v>
      </c>
      <c r="H2075" s="33" t="s">
        <v>21</v>
      </c>
      <c r="I2075" s="33" t="s">
        <v>22</v>
      </c>
      <c r="J2075" s="33" t="s">
        <v>23</v>
      </c>
      <c r="K2075" s="63" t="s">
        <v>73</v>
      </c>
      <c r="L2075" s="32" t="str">
        <f t="shared" si="577"/>
        <v>FM260JD</v>
      </c>
      <c r="M2075" s="32" t="str">
        <f t="shared" si="578"/>
        <v>BMJ</v>
      </c>
      <c r="N2075" s="32" t="str">
        <f t="shared" si="579"/>
        <v>10 RODA</v>
      </c>
      <c r="O2075" s="146">
        <v>0.16072916666666667</v>
      </c>
      <c r="P2075" s="65">
        <v>0.16072916666666667</v>
      </c>
      <c r="Q2075" s="65"/>
      <c r="R2075" s="66">
        <v>5</v>
      </c>
      <c r="S2075" s="66">
        <v>39320</v>
      </c>
      <c r="T2075" s="66">
        <v>14620</v>
      </c>
      <c r="U2075" s="67">
        <f t="shared" si="589"/>
        <v>24.7</v>
      </c>
      <c r="V2075" s="66">
        <f t="shared" si="580"/>
        <v>481501.79999999993</v>
      </c>
      <c r="W2075" s="66" t="str">
        <f t="shared" si="581"/>
        <v>&gt; 5</v>
      </c>
      <c r="X2075" s="66">
        <f>A2075+SUMIFS(Presensi!F:F,Presensi!E:E,'Entry Data'!AP2075)</f>
        <v>1</v>
      </c>
      <c r="Y2075" s="66">
        <f>IFERROR(INDEX('Retasi Pricing'!F:F,MATCH('Entry Data'!AM2075,'Retasi Pricing'!E:E,0))*X2075,"")</f>
        <v>27650</v>
      </c>
      <c r="Z2075" s="62" t="s">
        <v>26</v>
      </c>
      <c r="AA2075" s="62" t="s">
        <v>27</v>
      </c>
      <c r="AB2075" s="32"/>
      <c r="AC2075" s="32" t="s">
        <v>267</v>
      </c>
      <c r="AD2075" s="32" t="str">
        <f t="shared" si="582"/>
        <v/>
      </c>
      <c r="AF2075" s="5" t="str">
        <f t="shared" si="583"/>
        <v>Slamet Haryanto44194</v>
      </c>
      <c r="AG2075" s="5" t="str">
        <f t="shared" si="584"/>
        <v>BMJ 06544194UTARANIGHT</v>
      </c>
      <c r="AH2075" s="5" t="str">
        <f t="shared" si="585"/>
        <v>Slamet Haryanto44194UTARANIGHT</v>
      </c>
      <c r="AI2075" s="5" t="str">
        <f t="shared" si="586"/>
        <v>BMJ 06544194NIGHT</v>
      </c>
      <c r="AJ2075" s="5" t="str">
        <f t="shared" si="587"/>
        <v>Slamet Haryanto44194NIGHT</v>
      </c>
      <c r="AK2075" s="5" t="str">
        <f t="shared" si="588"/>
        <v>Slamet HaryantoBMJ</v>
      </c>
      <c r="AL2075" s="5" t="str">
        <f t="shared" si="590"/>
        <v>5UTARA</v>
      </c>
      <c r="AM2075" s="5" t="str">
        <f t="shared" si="591"/>
        <v>&gt; 5UTARA10 RODA</v>
      </c>
      <c r="AN2075" s="5" t="str">
        <f t="shared" si="592"/>
        <v>Slamet HaryantoBMJ&gt; 5UTARA10 RODA</v>
      </c>
      <c r="AO2075" s="5" t="str">
        <f t="shared" si="593"/>
        <v>Slamet Haryanto&gt; 5UTARA10 RODA</v>
      </c>
      <c r="AP2075" s="5" t="str">
        <f t="shared" si="594"/>
        <v>44194NIGHT</v>
      </c>
    </row>
    <row r="2076" spans="1:42" x14ac:dyDescent="0.3">
      <c r="A2076" s="33">
        <v>1</v>
      </c>
      <c r="B2076" s="33"/>
      <c r="C2076" s="70">
        <v>44194</v>
      </c>
      <c r="D2076" s="71" t="s">
        <v>87</v>
      </c>
      <c r="E2076" s="70">
        <v>44195</v>
      </c>
      <c r="F2076" s="71">
        <v>5159393</v>
      </c>
      <c r="G2076" s="33" t="s">
        <v>20</v>
      </c>
      <c r="H2076" s="33" t="s">
        <v>21</v>
      </c>
      <c r="I2076" s="33" t="s">
        <v>22</v>
      </c>
      <c r="J2076" s="33" t="s">
        <v>23</v>
      </c>
      <c r="K2076" s="63" t="s">
        <v>73</v>
      </c>
      <c r="L2076" s="32" t="str">
        <f t="shared" si="577"/>
        <v>FM260JD</v>
      </c>
      <c r="M2076" s="32" t="str">
        <f t="shared" si="578"/>
        <v>BMJ</v>
      </c>
      <c r="N2076" s="32" t="str">
        <f t="shared" si="579"/>
        <v>10 RODA</v>
      </c>
      <c r="O2076" s="146">
        <v>0.21600694444444446</v>
      </c>
      <c r="P2076" s="65">
        <v>0.21600694444444446</v>
      </c>
      <c r="Q2076" s="65"/>
      <c r="R2076" s="66">
        <v>6</v>
      </c>
      <c r="S2076" s="66">
        <v>39860</v>
      </c>
      <c r="T2076" s="66">
        <v>14620</v>
      </c>
      <c r="U2076" s="67">
        <f t="shared" si="589"/>
        <v>25.24</v>
      </c>
      <c r="V2076" s="66">
        <f t="shared" si="580"/>
        <v>492028.55999999994</v>
      </c>
      <c r="W2076" s="66" t="str">
        <f t="shared" si="581"/>
        <v>&gt; 6</v>
      </c>
      <c r="X2076" s="66">
        <f>A2076+SUMIFS(Presensi!F:F,Presensi!E:E,'Entry Data'!AP2076)</f>
        <v>1</v>
      </c>
      <c r="Y2076" s="66">
        <f>IFERROR(INDEX('Retasi Pricing'!F:F,MATCH('Entry Data'!AM2076,'Retasi Pricing'!E:E,0))*X2076,"")</f>
        <v>30800</v>
      </c>
      <c r="Z2076" s="62" t="s">
        <v>26</v>
      </c>
      <c r="AA2076" s="62" t="s">
        <v>27</v>
      </c>
      <c r="AB2076" s="32"/>
      <c r="AC2076" s="32" t="s">
        <v>267</v>
      </c>
      <c r="AD2076" s="32" t="str">
        <f t="shared" si="582"/>
        <v/>
      </c>
      <c r="AF2076" s="5" t="str">
        <f t="shared" si="583"/>
        <v>Slamet Haryanto44194</v>
      </c>
      <c r="AG2076" s="5" t="str">
        <f t="shared" si="584"/>
        <v>BMJ 06544194UTARANIGHT</v>
      </c>
      <c r="AH2076" s="5" t="str">
        <f t="shared" si="585"/>
        <v>Slamet Haryanto44194UTARANIGHT</v>
      </c>
      <c r="AI2076" s="5" t="str">
        <f t="shared" si="586"/>
        <v>BMJ 06544194NIGHT</v>
      </c>
      <c r="AJ2076" s="5" t="str">
        <f t="shared" si="587"/>
        <v>Slamet Haryanto44194NIGHT</v>
      </c>
      <c r="AK2076" s="5" t="str">
        <f t="shared" si="588"/>
        <v>Slamet HaryantoBMJ</v>
      </c>
      <c r="AL2076" s="5" t="str">
        <f t="shared" si="590"/>
        <v>6UTARA</v>
      </c>
      <c r="AM2076" s="5" t="str">
        <f t="shared" si="591"/>
        <v>&gt; 6UTARA10 RODA</v>
      </c>
      <c r="AN2076" s="5" t="str">
        <f t="shared" si="592"/>
        <v>Slamet HaryantoBMJ&gt; 6UTARA10 RODA</v>
      </c>
      <c r="AO2076" s="5" t="str">
        <f t="shared" si="593"/>
        <v>Slamet Haryanto&gt; 6UTARA10 RODA</v>
      </c>
      <c r="AP2076" s="5" t="str">
        <f t="shared" si="594"/>
        <v>44194NIGHT</v>
      </c>
    </row>
    <row r="2077" spans="1:42" x14ac:dyDescent="0.3">
      <c r="A2077" s="33">
        <v>1</v>
      </c>
      <c r="B2077" s="33"/>
      <c r="C2077" s="70">
        <v>44194</v>
      </c>
      <c r="D2077" s="71" t="s">
        <v>87</v>
      </c>
      <c r="E2077" s="70">
        <v>44194</v>
      </c>
      <c r="F2077" s="71">
        <v>5158931</v>
      </c>
      <c r="G2077" s="33" t="s">
        <v>20</v>
      </c>
      <c r="H2077" s="33" t="s">
        <v>21</v>
      </c>
      <c r="I2077" s="33" t="s">
        <v>22</v>
      </c>
      <c r="J2077" s="33" t="s">
        <v>23</v>
      </c>
      <c r="K2077" s="63" t="s">
        <v>73</v>
      </c>
      <c r="L2077" s="32" t="str">
        <f t="shared" si="577"/>
        <v>FM260JD</v>
      </c>
      <c r="M2077" s="32" t="str">
        <f t="shared" si="578"/>
        <v>BMJ</v>
      </c>
      <c r="N2077" s="32" t="str">
        <f t="shared" si="579"/>
        <v>10 RODA</v>
      </c>
      <c r="O2077" s="146">
        <v>0.85149305555555566</v>
      </c>
      <c r="P2077" s="65">
        <v>0.85149305555555566</v>
      </c>
      <c r="Q2077" s="65"/>
      <c r="R2077" s="66">
        <v>1</v>
      </c>
      <c r="S2077" s="66">
        <v>39920</v>
      </c>
      <c r="T2077" s="66">
        <v>14620</v>
      </c>
      <c r="U2077" s="67">
        <f t="shared" si="589"/>
        <v>25.3</v>
      </c>
      <c r="V2077" s="66">
        <f t="shared" si="580"/>
        <v>493198.20000000007</v>
      </c>
      <c r="W2077" s="66" t="str">
        <f t="shared" si="581"/>
        <v>1 &gt; 4</v>
      </c>
      <c r="X2077" s="66">
        <f>A2077+SUMIFS(Presensi!F:F,Presensi!E:E,'Entry Data'!AP2077)</f>
        <v>1</v>
      </c>
      <c r="Y2077" s="66">
        <f>IFERROR(INDEX('Retasi Pricing'!F:F,MATCH('Entry Data'!AM2077,'Retasi Pricing'!E:E,0))*X2077,"")</f>
        <v>25000</v>
      </c>
      <c r="Z2077" s="62" t="s">
        <v>26</v>
      </c>
      <c r="AA2077" s="62" t="s">
        <v>27</v>
      </c>
      <c r="AB2077" s="32"/>
      <c r="AC2077" s="32" t="s">
        <v>267</v>
      </c>
      <c r="AD2077" s="32" t="str">
        <f t="shared" si="582"/>
        <v/>
      </c>
      <c r="AF2077" s="5" t="str">
        <f t="shared" si="583"/>
        <v>Slamet Haryanto44194</v>
      </c>
      <c r="AG2077" s="5" t="str">
        <f t="shared" si="584"/>
        <v>BMJ 06544194UTARANIGHT</v>
      </c>
      <c r="AH2077" s="5" t="str">
        <f t="shared" si="585"/>
        <v>Slamet Haryanto44194UTARANIGHT</v>
      </c>
      <c r="AI2077" s="5" t="str">
        <f t="shared" si="586"/>
        <v>BMJ 06544194NIGHT</v>
      </c>
      <c r="AJ2077" s="5" t="str">
        <f t="shared" si="587"/>
        <v>Slamet Haryanto44194NIGHT</v>
      </c>
      <c r="AK2077" s="5" t="str">
        <f t="shared" si="588"/>
        <v>Slamet HaryantoBMJ</v>
      </c>
      <c r="AL2077" s="5" t="str">
        <f t="shared" si="590"/>
        <v>1UTARA</v>
      </c>
      <c r="AM2077" s="5" t="str">
        <f t="shared" si="591"/>
        <v>1 &gt; 4UTARA10 RODA</v>
      </c>
      <c r="AN2077" s="5" t="str">
        <f t="shared" si="592"/>
        <v>Slamet HaryantoBMJ1 &gt; 4UTARA10 RODA</v>
      </c>
      <c r="AO2077" s="5" t="str">
        <f t="shared" si="593"/>
        <v>Slamet Haryanto1 &gt; 4UTARA10 RODA</v>
      </c>
      <c r="AP2077" s="5" t="str">
        <f t="shared" si="594"/>
        <v>44194NIGHT</v>
      </c>
    </row>
    <row r="2078" spans="1:42" x14ac:dyDescent="0.3">
      <c r="A2078" s="33">
        <v>1</v>
      </c>
      <c r="B2078" s="33"/>
      <c r="C2078" s="70">
        <v>44194</v>
      </c>
      <c r="D2078" s="71" t="s">
        <v>87</v>
      </c>
      <c r="E2078" s="70">
        <v>44194</v>
      </c>
      <c r="F2078" s="71">
        <v>5159008</v>
      </c>
      <c r="G2078" s="33" t="s">
        <v>20</v>
      </c>
      <c r="H2078" s="33" t="s">
        <v>50</v>
      </c>
      <c r="I2078" s="33" t="s">
        <v>22</v>
      </c>
      <c r="J2078" s="33" t="s">
        <v>52</v>
      </c>
      <c r="K2078" s="63" t="s">
        <v>73</v>
      </c>
      <c r="L2078" s="32" t="str">
        <f t="shared" si="577"/>
        <v>FM260JD</v>
      </c>
      <c r="M2078" s="32" t="str">
        <f t="shared" si="578"/>
        <v>BMJ</v>
      </c>
      <c r="N2078" s="32" t="str">
        <f t="shared" si="579"/>
        <v>10 RODA</v>
      </c>
      <c r="O2078" s="146">
        <v>0.90869212962962964</v>
      </c>
      <c r="P2078" s="65">
        <v>0.90869212962962964</v>
      </c>
      <c r="Q2078" s="65"/>
      <c r="R2078" s="66">
        <v>2</v>
      </c>
      <c r="S2078" s="66">
        <v>40360</v>
      </c>
      <c r="T2078" s="66">
        <v>14620</v>
      </c>
      <c r="U2078" s="67">
        <f t="shared" si="589"/>
        <v>25.74</v>
      </c>
      <c r="V2078" s="66">
        <f t="shared" si="580"/>
        <v>501775.55999999994</v>
      </c>
      <c r="W2078" s="66" t="str">
        <f t="shared" si="581"/>
        <v>1 &gt; 4</v>
      </c>
      <c r="X2078" s="66">
        <f>A2078+SUMIFS(Presensi!F:F,Presensi!E:E,'Entry Data'!AP2078)</f>
        <v>1</v>
      </c>
      <c r="Y2078" s="66">
        <f>IFERROR(INDEX('Retasi Pricing'!F:F,MATCH('Entry Data'!AM2078,'Retasi Pricing'!E:E,0))*X2078,"")</f>
        <v>25000</v>
      </c>
      <c r="Z2078" s="62" t="s">
        <v>26</v>
      </c>
      <c r="AA2078" s="62" t="s">
        <v>27</v>
      </c>
      <c r="AB2078" s="32"/>
      <c r="AC2078" s="32" t="s">
        <v>267</v>
      </c>
      <c r="AD2078" s="32" t="str">
        <f t="shared" si="582"/>
        <v/>
      </c>
      <c r="AF2078" s="5" t="str">
        <f t="shared" si="583"/>
        <v>Slamet Haryanto44194</v>
      </c>
      <c r="AG2078" s="5" t="str">
        <f t="shared" si="584"/>
        <v>BMJ 06544194UTARANIGHT</v>
      </c>
      <c r="AH2078" s="5" t="str">
        <f t="shared" si="585"/>
        <v>Slamet Haryanto44194UTARANIGHT</v>
      </c>
      <c r="AI2078" s="5" t="str">
        <f t="shared" si="586"/>
        <v>BMJ 06544194NIGHT</v>
      </c>
      <c r="AJ2078" s="5" t="str">
        <f t="shared" si="587"/>
        <v>Slamet Haryanto44194NIGHT</v>
      </c>
      <c r="AK2078" s="5" t="str">
        <f t="shared" si="588"/>
        <v>Slamet HaryantoBMJ</v>
      </c>
      <c r="AL2078" s="5" t="str">
        <f t="shared" si="590"/>
        <v>2UTARA</v>
      </c>
      <c r="AM2078" s="5" t="str">
        <f t="shared" si="591"/>
        <v>1 &gt; 4UTARA10 RODA</v>
      </c>
      <c r="AN2078" s="5" t="str">
        <f t="shared" si="592"/>
        <v>Slamet HaryantoBMJ1 &gt; 4UTARA10 RODA</v>
      </c>
      <c r="AO2078" s="5" t="str">
        <f t="shared" si="593"/>
        <v>Slamet Haryanto1 &gt; 4UTARA10 RODA</v>
      </c>
      <c r="AP2078" s="5" t="str">
        <f t="shared" si="594"/>
        <v>44194NIGHT</v>
      </c>
    </row>
    <row r="2079" spans="1:42" x14ac:dyDescent="0.3">
      <c r="A2079" s="33">
        <v>1</v>
      </c>
      <c r="B2079" s="33"/>
      <c r="C2079" s="70">
        <v>44194</v>
      </c>
      <c r="D2079" s="71" t="s">
        <v>87</v>
      </c>
      <c r="E2079" s="70">
        <v>44194</v>
      </c>
      <c r="F2079" s="71">
        <v>5159111</v>
      </c>
      <c r="G2079" s="33" t="s">
        <v>20</v>
      </c>
      <c r="H2079" s="33" t="s">
        <v>50</v>
      </c>
      <c r="I2079" s="33" t="s">
        <v>22</v>
      </c>
      <c r="J2079" s="33" t="s">
        <v>52</v>
      </c>
      <c r="K2079" s="63" t="s">
        <v>73</v>
      </c>
      <c r="L2079" s="32" t="str">
        <f t="shared" si="577"/>
        <v>FM260JD</v>
      </c>
      <c r="M2079" s="32" t="str">
        <f t="shared" si="578"/>
        <v>BMJ</v>
      </c>
      <c r="N2079" s="32" t="str">
        <f t="shared" si="579"/>
        <v>10 RODA</v>
      </c>
      <c r="O2079" s="146">
        <v>0.97521990740740738</v>
      </c>
      <c r="P2079" s="65">
        <v>0.97521990740740738</v>
      </c>
      <c r="Q2079" s="65"/>
      <c r="R2079" s="66">
        <v>3</v>
      </c>
      <c r="S2079" s="66">
        <v>41580</v>
      </c>
      <c r="T2079" s="66">
        <v>14620</v>
      </c>
      <c r="U2079" s="67">
        <f t="shared" si="589"/>
        <v>26.96</v>
      </c>
      <c r="V2079" s="66">
        <f t="shared" si="580"/>
        <v>525558.24</v>
      </c>
      <c r="W2079" s="66" t="str">
        <f t="shared" si="581"/>
        <v>1 &gt; 4</v>
      </c>
      <c r="X2079" s="66">
        <f>A2079+SUMIFS(Presensi!F:F,Presensi!E:E,'Entry Data'!AP2079)</f>
        <v>1</v>
      </c>
      <c r="Y2079" s="66">
        <f>IFERROR(INDEX('Retasi Pricing'!F:F,MATCH('Entry Data'!AM2079,'Retasi Pricing'!E:E,0))*X2079,"")</f>
        <v>25000</v>
      </c>
      <c r="Z2079" s="62" t="s">
        <v>26</v>
      </c>
      <c r="AA2079" s="62" t="s">
        <v>27</v>
      </c>
      <c r="AB2079" s="32"/>
      <c r="AC2079" s="32" t="s">
        <v>267</v>
      </c>
      <c r="AD2079" s="32" t="str">
        <f t="shared" si="582"/>
        <v/>
      </c>
      <c r="AF2079" s="5" t="str">
        <f t="shared" si="583"/>
        <v>Slamet Haryanto44194</v>
      </c>
      <c r="AG2079" s="5" t="str">
        <f t="shared" si="584"/>
        <v>BMJ 06544194UTARANIGHT</v>
      </c>
      <c r="AH2079" s="5" t="str">
        <f t="shared" si="585"/>
        <v>Slamet Haryanto44194UTARANIGHT</v>
      </c>
      <c r="AI2079" s="5" t="str">
        <f t="shared" si="586"/>
        <v>BMJ 06544194NIGHT</v>
      </c>
      <c r="AJ2079" s="5" t="str">
        <f t="shared" si="587"/>
        <v>Slamet Haryanto44194NIGHT</v>
      </c>
      <c r="AK2079" s="5" t="str">
        <f t="shared" si="588"/>
        <v>Slamet HaryantoBMJ</v>
      </c>
      <c r="AL2079" s="5" t="str">
        <f t="shared" si="590"/>
        <v>3UTARA</v>
      </c>
      <c r="AM2079" s="5" t="str">
        <f t="shared" si="591"/>
        <v>1 &gt; 4UTARA10 RODA</v>
      </c>
      <c r="AN2079" s="5" t="str">
        <f t="shared" si="592"/>
        <v>Slamet HaryantoBMJ1 &gt; 4UTARA10 RODA</v>
      </c>
      <c r="AO2079" s="5" t="str">
        <f t="shared" si="593"/>
        <v>Slamet Haryanto1 &gt; 4UTARA10 RODA</v>
      </c>
      <c r="AP2079" s="5" t="str">
        <f t="shared" si="594"/>
        <v>44194NIGHT</v>
      </c>
    </row>
    <row r="2080" spans="1:42" x14ac:dyDescent="0.3">
      <c r="A2080" s="33">
        <v>1</v>
      </c>
      <c r="B2080" s="33"/>
      <c r="C2080" s="70">
        <v>44194</v>
      </c>
      <c r="D2080" s="71" t="s">
        <v>87</v>
      </c>
      <c r="E2080" s="70">
        <v>44195</v>
      </c>
      <c r="F2080" s="71">
        <v>5159217</v>
      </c>
      <c r="G2080" s="33" t="s">
        <v>20</v>
      </c>
      <c r="H2080" s="33" t="s">
        <v>21</v>
      </c>
      <c r="I2080" s="33" t="s">
        <v>22</v>
      </c>
      <c r="J2080" s="33" t="s">
        <v>23</v>
      </c>
      <c r="K2080" s="63" t="s">
        <v>77</v>
      </c>
      <c r="L2080" s="32" t="str">
        <f t="shared" si="577"/>
        <v>FM260JD</v>
      </c>
      <c r="M2080" s="32" t="str">
        <f t="shared" si="578"/>
        <v>BMJ</v>
      </c>
      <c r="N2080" s="32" t="str">
        <f t="shared" si="579"/>
        <v>10 RODA</v>
      </c>
      <c r="O2080" s="146">
        <v>8.1203703703703708E-2</v>
      </c>
      <c r="P2080" s="65">
        <v>8.1203703703703708E-2</v>
      </c>
      <c r="Q2080" s="65"/>
      <c r="R2080" s="66">
        <v>4</v>
      </c>
      <c r="S2080" s="66">
        <v>39740</v>
      </c>
      <c r="T2080" s="66">
        <v>14800</v>
      </c>
      <c r="U2080" s="67">
        <f t="shared" si="589"/>
        <v>24.94</v>
      </c>
      <c r="V2080" s="66">
        <f t="shared" si="580"/>
        <v>486180.36</v>
      </c>
      <c r="W2080" s="66" t="str">
        <f t="shared" si="581"/>
        <v>1 &gt; 4</v>
      </c>
      <c r="X2080" s="66">
        <f>A2080+SUMIFS(Presensi!F:F,Presensi!E:E,'Entry Data'!AP2080)</f>
        <v>1</v>
      </c>
      <c r="Y2080" s="66">
        <f>IFERROR(INDEX('Retasi Pricing'!F:F,MATCH('Entry Data'!AM2080,'Retasi Pricing'!E:E,0))*X2080,"")</f>
        <v>25000</v>
      </c>
      <c r="Z2080" s="62" t="s">
        <v>26</v>
      </c>
      <c r="AA2080" s="62" t="s">
        <v>27</v>
      </c>
      <c r="AB2080" s="32"/>
      <c r="AC2080" s="32" t="s">
        <v>195</v>
      </c>
      <c r="AD2080" s="32" t="str">
        <f t="shared" si="582"/>
        <v/>
      </c>
      <c r="AF2080" s="5" t="str">
        <f t="shared" si="583"/>
        <v>m.andri44194</v>
      </c>
      <c r="AG2080" s="5" t="str">
        <f t="shared" si="584"/>
        <v>BMJ 06844194UTARANIGHT</v>
      </c>
      <c r="AH2080" s="5" t="str">
        <f t="shared" si="585"/>
        <v>m.andri44194UTARANIGHT</v>
      </c>
      <c r="AI2080" s="5" t="str">
        <f t="shared" si="586"/>
        <v>BMJ 06844194NIGHT</v>
      </c>
      <c r="AJ2080" s="5" t="str">
        <f t="shared" si="587"/>
        <v>m.andri44194NIGHT</v>
      </c>
      <c r="AK2080" s="5" t="str">
        <f t="shared" si="588"/>
        <v>m.andriBMJ</v>
      </c>
      <c r="AL2080" s="5" t="str">
        <f t="shared" si="590"/>
        <v>4UTARA</v>
      </c>
      <c r="AM2080" s="5" t="str">
        <f t="shared" si="591"/>
        <v>1 &gt; 4UTARA10 RODA</v>
      </c>
      <c r="AN2080" s="5" t="str">
        <f t="shared" si="592"/>
        <v>m.andriBMJ1 &gt; 4UTARA10 RODA</v>
      </c>
      <c r="AO2080" s="5" t="str">
        <f t="shared" si="593"/>
        <v>m.andri1 &gt; 4UTARA10 RODA</v>
      </c>
      <c r="AP2080" s="5" t="str">
        <f t="shared" si="594"/>
        <v>44194NIGHT</v>
      </c>
    </row>
    <row r="2081" spans="1:42" x14ac:dyDescent="0.3">
      <c r="A2081" s="33">
        <v>1</v>
      </c>
      <c r="B2081" s="33"/>
      <c r="C2081" s="70">
        <v>44194</v>
      </c>
      <c r="D2081" s="71" t="s">
        <v>87</v>
      </c>
      <c r="E2081" s="70">
        <v>44195</v>
      </c>
      <c r="F2081" s="71">
        <v>5159304</v>
      </c>
      <c r="G2081" s="33" t="s">
        <v>20</v>
      </c>
      <c r="H2081" s="33" t="s">
        <v>21</v>
      </c>
      <c r="I2081" s="33" t="s">
        <v>22</v>
      </c>
      <c r="J2081" s="33" t="s">
        <v>23</v>
      </c>
      <c r="K2081" s="63" t="s">
        <v>77</v>
      </c>
      <c r="L2081" s="32" t="str">
        <f t="shared" si="577"/>
        <v>FM260JD</v>
      </c>
      <c r="M2081" s="32" t="str">
        <f t="shared" si="578"/>
        <v>BMJ</v>
      </c>
      <c r="N2081" s="32" t="str">
        <f t="shared" si="579"/>
        <v>10 RODA</v>
      </c>
      <c r="O2081" s="146">
        <v>0.14085648148148147</v>
      </c>
      <c r="P2081" s="65">
        <v>0.14085648148148147</v>
      </c>
      <c r="Q2081" s="65"/>
      <c r="R2081" s="66">
        <v>5</v>
      </c>
      <c r="S2081" s="66">
        <v>40140</v>
      </c>
      <c r="T2081" s="66">
        <v>14800</v>
      </c>
      <c r="U2081" s="67">
        <f t="shared" si="589"/>
        <v>25.34</v>
      </c>
      <c r="V2081" s="66">
        <f t="shared" si="580"/>
        <v>493977.95999999996</v>
      </c>
      <c r="W2081" s="66" t="str">
        <f t="shared" si="581"/>
        <v>&gt; 5</v>
      </c>
      <c r="X2081" s="66">
        <f>A2081+SUMIFS(Presensi!F:F,Presensi!E:E,'Entry Data'!AP2081)</f>
        <v>1</v>
      </c>
      <c r="Y2081" s="66">
        <f>IFERROR(INDEX('Retasi Pricing'!F:F,MATCH('Entry Data'!AM2081,'Retasi Pricing'!E:E,0))*X2081,"")</f>
        <v>27650</v>
      </c>
      <c r="Z2081" s="62" t="s">
        <v>26</v>
      </c>
      <c r="AA2081" s="62" t="s">
        <v>27</v>
      </c>
      <c r="AB2081" s="32"/>
      <c r="AC2081" s="32" t="s">
        <v>195</v>
      </c>
      <c r="AD2081" s="32" t="str">
        <f t="shared" si="582"/>
        <v/>
      </c>
      <c r="AF2081" s="5" t="str">
        <f t="shared" si="583"/>
        <v>m.andri44194</v>
      </c>
      <c r="AG2081" s="5" t="str">
        <f t="shared" si="584"/>
        <v>BMJ 06844194UTARANIGHT</v>
      </c>
      <c r="AH2081" s="5" t="str">
        <f t="shared" si="585"/>
        <v>m.andri44194UTARANIGHT</v>
      </c>
      <c r="AI2081" s="5" t="str">
        <f t="shared" si="586"/>
        <v>BMJ 06844194NIGHT</v>
      </c>
      <c r="AJ2081" s="5" t="str">
        <f t="shared" si="587"/>
        <v>m.andri44194NIGHT</v>
      </c>
      <c r="AK2081" s="5" t="str">
        <f t="shared" si="588"/>
        <v>m.andriBMJ</v>
      </c>
      <c r="AL2081" s="5" t="str">
        <f t="shared" si="590"/>
        <v>5UTARA</v>
      </c>
      <c r="AM2081" s="5" t="str">
        <f t="shared" si="591"/>
        <v>&gt; 5UTARA10 RODA</v>
      </c>
      <c r="AN2081" s="5" t="str">
        <f t="shared" si="592"/>
        <v>m.andriBMJ&gt; 5UTARA10 RODA</v>
      </c>
      <c r="AO2081" s="5" t="str">
        <f t="shared" si="593"/>
        <v>m.andri&gt; 5UTARA10 RODA</v>
      </c>
      <c r="AP2081" s="5" t="str">
        <f t="shared" si="594"/>
        <v>44194NIGHT</v>
      </c>
    </row>
    <row r="2082" spans="1:42" x14ac:dyDescent="0.3">
      <c r="A2082" s="33">
        <v>1</v>
      </c>
      <c r="B2082" s="33"/>
      <c r="C2082" s="70">
        <v>44194</v>
      </c>
      <c r="D2082" s="71" t="s">
        <v>87</v>
      </c>
      <c r="E2082" s="70">
        <v>44195</v>
      </c>
      <c r="F2082" s="71">
        <v>5159412</v>
      </c>
      <c r="G2082" s="33" t="s">
        <v>20</v>
      </c>
      <c r="H2082" s="33" t="s">
        <v>21</v>
      </c>
      <c r="I2082" s="33" t="s">
        <v>22</v>
      </c>
      <c r="J2082" s="33" t="s">
        <v>23</v>
      </c>
      <c r="K2082" s="63" t="s">
        <v>77</v>
      </c>
      <c r="L2082" s="32" t="str">
        <f t="shared" si="577"/>
        <v>FM260JD</v>
      </c>
      <c r="M2082" s="32" t="str">
        <f t="shared" si="578"/>
        <v>BMJ</v>
      </c>
      <c r="N2082" s="32" t="str">
        <f t="shared" si="579"/>
        <v>10 RODA</v>
      </c>
      <c r="O2082" s="146">
        <v>0.24099537037037036</v>
      </c>
      <c r="P2082" s="65">
        <v>0.24099537037037036</v>
      </c>
      <c r="Q2082" s="65"/>
      <c r="R2082" s="66">
        <v>6</v>
      </c>
      <c r="S2082" s="66">
        <v>39320</v>
      </c>
      <c r="T2082" s="66">
        <v>14800</v>
      </c>
      <c r="U2082" s="67">
        <f t="shared" si="589"/>
        <v>24.52</v>
      </c>
      <c r="V2082" s="66">
        <f t="shared" si="580"/>
        <v>477992.87999999995</v>
      </c>
      <c r="W2082" s="66" t="str">
        <f t="shared" si="581"/>
        <v>&gt; 6</v>
      </c>
      <c r="X2082" s="66">
        <f>A2082+SUMIFS(Presensi!F:F,Presensi!E:E,'Entry Data'!AP2082)</f>
        <v>1</v>
      </c>
      <c r="Y2082" s="66">
        <f>IFERROR(INDEX('Retasi Pricing'!F:F,MATCH('Entry Data'!AM2082,'Retasi Pricing'!E:E,0))*X2082,"")</f>
        <v>30800</v>
      </c>
      <c r="Z2082" s="62" t="s">
        <v>26</v>
      </c>
      <c r="AA2082" s="62" t="s">
        <v>27</v>
      </c>
      <c r="AB2082" s="32"/>
      <c r="AC2082" s="32" t="s">
        <v>195</v>
      </c>
      <c r="AD2082" s="32" t="str">
        <f t="shared" si="582"/>
        <v/>
      </c>
      <c r="AF2082" s="5" t="str">
        <f t="shared" si="583"/>
        <v>m.andri44194</v>
      </c>
      <c r="AG2082" s="5" t="str">
        <f t="shared" si="584"/>
        <v>BMJ 06844194UTARANIGHT</v>
      </c>
      <c r="AH2082" s="5" t="str">
        <f t="shared" si="585"/>
        <v>m.andri44194UTARANIGHT</v>
      </c>
      <c r="AI2082" s="5" t="str">
        <f t="shared" si="586"/>
        <v>BMJ 06844194NIGHT</v>
      </c>
      <c r="AJ2082" s="5" t="str">
        <f t="shared" si="587"/>
        <v>m.andri44194NIGHT</v>
      </c>
      <c r="AK2082" s="5" t="str">
        <f t="shared" si="588"/>
        <v>m.andriBMJ</v>
      </c>
      <c r="AL2082" s="5" t="str">
        <f t="shared" si="590"/>
        <v>6UTARA</v>
      </c>
      <c r="AM2082" s="5" t="str">
        <f t="shared" si="591"/>
        <v>&gt; 6UTARA10 RODA</v>
      </c>
      <c r="AN2082" s="5" t="str">
        <f t="shared" si="592"/>
        <v>m.andriBMJ&gt; 6UTARA10 RODA</v>
      </c>
      <c r="AO2082" s="5" t="str">
        <f t="shared" si="593"/>
        <v>m.andri&gt; 6UTARA10 RODA</v>
      </c>
      <c r="AP2082" s="5" t="str">
        <f t="shared" si="594"/>
        <v>44194NIGHT</v>
      </c>
    </row>
    <row r="2083" spans="1:42" x14ac:dyDescent="0.3">
      <c r="A2083" s="33">
        <v>1</v>
      </c>
      <c r="B2083" s="33"/>
      <c r="C2083" s="70">
        <v>44194</v>
      </c>
      <c r="D2083" s="71" t="s">
        <v>87</v>
      </c>
      <c r="E2083" s="70">
        <v>44194</v>
      </c>
      <c r="F2083" s="71">
        <v>5158958</v>
      </c>
      <c r="G2083" s="33" t="s">
        <v>20</v>
      </c>
      <c r="H2083" s="33" t="s">
        <v>50</v>
      </c>
      <c r="I2083" s="33" t="s">
        <v>22</v>
      </c>
      <c r="J2083" s="33" t="s">
        <v>52</v>
      </c>
      <c r="K2083" s="63" t="s">
        <v>77</v>
      </c>
      <c r="L2083" s="32" t="str">
        <f t="shared" si="577"/>
        <v>FM260JD</v>
      </c>
      <c r="M2083" s="32" t="str">
        <f t="shared" si="578"/>
        <v>BMJ</v>
      </c>
      <c r="N2083" s="32" t="str">
        <f t="shared" si="579"/>
        <v>10 RODA</v>
      </c>
      <c r="O2083" s="146">
        <v>0.87197916666666664</v>
      </c>
      <c r="P2083" s="65">
        <v>0.87197916666666664</v>
      </c>
      <c r="Q2083" s="65"/>
      <c r="R2083" s="66">
        <v>1</v>
      </c>
      <c r="S2083" s="66">
        <v>40140</v>
      </c>
      <c r="T2083" s="66">
        <v>14800</v>
      </c>
      <c r="U2083" s="67">
        <f t="shared" si="589"/>
        <v>25.34</v>
      </c>
      <c r="V2083" s="66">
        <f t="shared" si="580"/>
        <v>493977.95999999996</v>
      </c>
      <c r="W2083" s="66" t="str">
        <f t="shared" si="581"/>
        <v>1 &gt; 4</v>
      </c>
      <c r="X2083" s="66">
        <f>A2083+SUMIFS(Presensi!F:F,Presensi!E:E,'Entry Data'!AP2083)</f>
        <v>1</v>
      </c>
      <c r="Y2083" s="66">
        <f>IFERROR(INDEX('Retasi Pricing'!F:F,MATCH('Entry Data'!AM2083,'Retasi Pricing'!E:E,0))*X2083,"")</f>
        <v>25000</v>
      </c>
      <c r="Z2083" s="62" t="s">
        <v>26</v>
      </c>
      <c r="AA2083" s="62" t="s">
        <v>27</v>
      </c>
      <c r="AB2083" s="32"/>
      <c r="AC2083" s="32" t="s">
        <v>195</v>
      </c>
      <c r="AD2083" s="32" t="str">
        <f t="shared" si="582"/>
        <v/>
      </c>
      <c r="AF2083" s="5" t="str">
        <f t="shared" si="583"/>
        <v>m.andri44194</v>
      </c>
      <c r="AG2083" s="5" t="str">
        <f t="shared" si="584"/>
        <v>BMJ 06844194UTARANIGHT</v>
      </c>
      <c r="AH2083" s="5" t="str">
        <f t="shared" si="585"/>
        <v>m.andri44194UTARANIGHT</v>
      </c>
      <c r="AI2083" s="5" t="str">
        <f t="shared" si="586"/>
        <v>BMJ 06844194NIGHT</v>
      </c>
      <c r="AJ2083" s="5" t="str">
        <f t="shared" si="587"/>
        <v>m.andri44194NIGHT</v>
      </c>
      <c r="AK2083" s="5" t="str">
        <f t="shared" si="588"/>
        <v>m.andriBMJ</v>
      </c>
      <c r="AL2083" s="5" t="str">
        <f t="shared" si="590"/>
        <v>1UTARA</v>
      </c>
      <c r="AM2083" s="5" t="str">
        <f t="shared" si="591"/>
        <v>1 &gt; 4UTARA10 RODA</v>
      </c>
      <c r="AN2083" s="5" t="str">
        <f t="shared" si="592"/>
        <v>m.andriBMJ1 &gt; 4UTARA10 RODA</v>
      </c>
      <c r="AO2083" s="5" t="str">
        <f t="shared" si="593"/>
        <v>m.andri1 &gt; 4UTARA10 RODA</v>
      </c>
      <c r="AP2083" s="5" t="str">
        <f t="shared" si="594"/>
        <v>44194NIGHT</v>
      </c>
    </row>
    <row r="2084" spans="1:42" x14ac:dyDescent="0.3">
      <c r="A2084" s="33">
        <v>1</v>
      </c>
      <c r="B2084" s="33"/>
      <c r="C2084" s="70">
        <v>44194</v>
      </c>
      <c r="D2084" s="71" t="s">
        <v>87</v>
      </c>
      <c r="E2084" s="70">
        <v>44194</v>
      </c>
      <c r="F2084" s="71">
        <v>5159040</v>
      </c>
      <c r="G2084" s="33" t="s">
        <v>20</v>
      </c>
      <c r="H2084" s="33" t="s">
        <v>21</v>
      </c>
      <c r="I2084" s="33" t="s">
        <v>22</v>
      </c>
      <c r="J2084" s="33" t="s">
        <v>23</v>
      </c>
      <c r="K2084" s="63" t="s">
        <v>77</v>
      </c>
      <c r="L2084" s="32" t="str">
        <f t="shared" si="577"/>
        <v>FM260JD</v>
      </c>
      <c r="M2084" s="32" t="str">
        <f t="shared" si="578"/>
        <v>BMJ</v>
      </c>
      <c r="N2084" s="32" t="str">
        <f t="shared" si="579"/>
        <v>10 RODA</v>
      </c>
      <c r="O2084" s="146">
        <v>0.92645833333333327</v>
      </c>
      <c r="P2084" s="65">
        <v>0.92645833333333327</v>
      </c>
      <c r="Q2084" s="65"/>
      <c r="R2084" s="66">
        <v>2</v>
      </c>
      <c r="S2084" s="66">
        <v>40240</v>
      </c>
      <c r="T2084" s="66">
        <v>14800</v>
      </c>
      <c r="U2084" s="67">
        <f t="shared" si="589"/>
        <v>25.44</v>
      </c>
      <c r="V2084" s="66">
        <f t="shared" si="580"/>
        <v>495927.36</v>
      </c>
      <c r="W2084" s="66" t="str">
        <f t="shared" si="581"/>
        <v>1 &gt; 4</v>
      </c>
      <c r="X2084" s="66">
        <f>A2084+SUMIFS(Presensi!F:F,Presensi!E:E,'Entry Data'!AP2084)</f>
        <v>1</v>
      </c>
      <c r="Y2084" s="66">
        <f>IFERROR(INDEX('Retasi Pricing'!F:F,MATCH('Entry Data'!AM2084,'Retasi Pricing'!E:E,0))*X2084,"")</f>
        <v>25000</v>
      </c>
      <c r="Z2084" s="62" t="s">
        <v>26</v>
      </c>
      <c r="AA2084" s="62" t="s">
        <v>27</v>
      </c>
      <c r="AB2084" s="32"/>
      <c r="AC2084" s="32" t="s">
        <v>195</v>
      </c>
      <c r="AD2084" s="32" t="str">
        <f t="shared" si="582"/>
        <v/>
      </c>
      <c r="AF2084" s="5" t="str">
        <f t="shared" si="583"/>
        <v>m.andri44194</v>
      </c>
      <c r="AG2084" s="5" t="str">
        <f t="shared" si="584"/>
        <v>BMJ 06844194UTARANIGHT</v>
      </c>
      <c r="AH2084" s="5" t="str">
        <f t="shared" si="585"/>
        <v>m.andri44194UTARANIGHT</v>
      </c>
      <c r="AI2084" s="5" t="str">
        <f t="shared" si="586"/>
        <v>BMJ 06844194NIGHT</v>
      </c>
      <c r="AJ2084" s="5" t="str">
        <f t="shared" si="587"/>
        <v>m.andri44194NIGHT</v>
      </c>
      <c r="AK2084" s="5" t="str">
        <f t="shared" si="588"/>
        <v>m.andriBMJ</v>
      </c>
      <c r="AL2084" s="5" t="str">
        <f t="shared" si="590"/>
        <v>2UTARA</v>
      </c>
      <c r="AM2084" s="5" t="str">
        <f t="shared" si="591"/>
        <v>1 &gt; 4UTARA10 RODA</v>
      </c>
      <c r="AN2084" s="5" t="str">
        <f t="shared" si="592"/>
        <v>m.andriBMJ1 &gt; 4UTARA10 RODA</v>
      </c>
      <c r="AO2084" s="5" t="str">
        <f t="shared" si="593"/>
        <v>m.andri1 &gt; 4UTARA10 RODA</v>
      </c>
      <c r="AP2084" s="5" t="str">
        <f t="shared" si="594"/>
        <v>44194NIGHT</v>
      </c>
    </row>
    <row r="2085" spans="1:42" x14ac:dyDescent="0.3">
      <c r="A2085" s="33">
        <v>1</v>
      </c>
      <c r="B2085" s="33"/>
      <c r="C2085" s="70">
        <v>44194</v>
      </c>
      <c r="D2085" s="71" t="s">
        <v>87</v>
      </c>
      <c r="E2085" s="70">
        <v>44194</v>
      </c>
      <c r="F2085" s="71">
        <v>5159129</v>
      </c>
      <c r="G2085" s="33" t="s">
        <v>20</v>
      </c>
      <c r="H2085" s="33" t="s">
        <v>21</v>
      </c>
      <c r="I2085" s="33" t="s">
        <v>22</v>
      </c>
      <c r="J2085" s="33" t="s">
        <v>23</v>
      </c>
      <c r="K2085" s="63" t="s">
        <v>77</v>
      </c>
      <c r="L2085" s="32" t="str">
        <f t="shared" si="577"/>
        <v>FM260JD</v>
      </c>
      <c r="M2085" s="32" t="str">
        <f t="shared" si="578"/>
        <v>BMJ</v>
      </c>
      <c r="N2085" s="32" t="str">
        <f t="shared" si="579"/>
        <v>10 RODA</v>
      </c>
      <c r="O2085" s="146">
        <v>0.98460648148148155</v>
      </c>
      <c r="P2085" s="65">
        <v>0.98460648148148155</v>
      </c>
      <c r="Q2085" s="65"/>
      <c r="R2085" s="66">
        <v>3</v>
      </c>
      <c r="S2085" s="66">
        <v>39380</v>
      </c>
      <c r="T2085" s="66">
        <v>14800</v>
      </c>
      <c r="U2085" s="67">
        <f t="shared" si="589"/>
        <v>24.58</v>
      </c>
      <c r="V2085" s="66">
        <f t="shared" si="580"/>
        <v>479162.51999999996</v>
      </c>
      <c r="W2085" s="66" t="str">
        <f t="shared" si="581"/>
        <v>1 &gt; 4</v>
      </c>
      <c r="X2085" s="66">
        <f>A2085+SUMIFS(Presensi!F:F,Presensi!E:E,'Entry Data'!AP2085)</f>
        <v>1</v>
      </c>
      <c r="Y2085" s="66">
        <f>IFERROR(INDEX('Retasi Pricing'!F:F,MATCH('Entry Data'!AM2085,'Retasi Pricing'!E:E,0))*X2085,"")</f>
        <v>25000</v>
      </c>
      <c r="Z2085" s="62" t="s">
        <v>26</v>
      </c>
      <c r="AA2085" s="62" t="s">
        <v>27</v>
      </c>
      <c r="AB2085" s="32"/>
      <c r="AC2085" s="32" t="s">
        <v>195</v>
      </c>
      <c r="AD2085" s="32" t="str">
        <f t="shared" si="582"/>
        <v/>
      </c>
      <c r="AF2085" s="5" t="str">
        <f t="shared" si="583"/>
        <v>m.andri44194</v>
      </c>
      <c r="AG2085" s="5" t="str">
        <f t="shared" si="584"/>
        <v>BMJ 06844194UTARANIGHT</v>
      </c>
      <c r="AH2085" s="5" t="str">
        <f t="shared" si="585"/>
        <v>m.andri44194UTARANIGHT</v>
      </c>
      <c r="AI2085" s="5" t="str">
        <f t="shared" si="586"/>
        <v>BMJ 06844194NIGHT</v>
      </c>
      <c r="AJ2085" s="5" t="str">
        <f t="shared" si="587"/>
        <v>m.andri44194NIGHT</v>
      </c>
      <c r="AK2085" s="5" t="str">
        <f t="shared" si="588"/>
        <v>m.andriBMJ</v>
      </c>
      <c r="AL2085" s="5" t="str">
        <f t="shared" si="590"/>
        <v>3UTARA</v>
      </c>
      <c r="AM2085" s="5" t="str">
        <f t="shared" si="591"/>
        <v>1 &gt; 4UTARA10 RODA</v>
      </c>
      <c r="AN2085" s="5" t="str">
        <f t="shared" si="592"/>
        <v>m.andriBMJ1 &gt; 4UTARA10 RODA</v>
      </c>
      <c r="AO2085" s="5" t="str">
        <f t="shared" si="593"/>
        <v>m.andri1 &gt; 4UTARA10 RODA</v>
      </c>
      <c r="AP2085" s="5" t="str">
        <f t="shared" si="594"/>
        <v>44194NIGHT</v>
      </c>
    </row>
    <row r="2086" spans="1:42" x14ac:dyDescent="0.3">
      <c r="A2086" s="33">
        <v>1</v>
      </c>
      <c r="B2086" s="33"/>
      <c r="C2086" s="70">
        <v>44194</v>
      </c>
      <c r="D2086" s="71" t="s">
        <v>87</v>
      </c>
      <c r="E2086" s="70">
        <v>44195</v>
      </c>
      <c r="F2086" s="71">
        <v>5159167</v>
      </c>
      <c r="G2086" s="33" t="s">
        <v>20</v>
      </c>
      <c r="H2086" s="33" t="s">
        <v>21</v>
      </c>
      <c r="I2086" s="33" t="s">
        <v>22</v>
      </c>
      <c r="J2086" s="33" t="s">
        <v>23</v>
      </c>
      <c r="K2086" s="63" t="s">
        <v>78</v>
      </c>
      <c r="L2086" s="32" t="str">
        <f t="shared" si="577"/>
        <v>FM260JD</v>
      </c>
      <c r="M2086" s="32" t="str">
        <f t="shared" si="578"/>
        <v>BMJ</v>
      </c>
      <c r="N2086" s="32" t="str">
        <f t="shared" si="579"/>
        <v>10 RODA</v>
      </c>
      <c r="O2086" s="146">
        <v>1.7071759259259259E-2</v>
      </c>
      <c r="P2086" s="65">
        <v>1.7071759259259259E-2</v>
      </c>
      <c r="Q2086" s="65"/>
      <c r="R2086" s="66">
        <v>4</v>
      </c>
      <c r="S2086" s="66">
        <v>38980</v>
      </c>
      <c r="T2086" s="66">
        <v>14700</v>
      </c>
      <c r="U2086" s="67">
        <f t="shared" si="589"/>
        <v>24.28</v>
      </c>
      <c r="V2086" s="66">
        <f t="shared" si="580"/>
        <v>473314.32</v>
      </c>
      <c r="W2086" s="66" t="str">
        <f t="shared" si="581"/>
        <v>1 &gt; 4</v>
      </c>
      <c r="X2086" s="66">
        <f>A2086+SUMIFS(Presensi!F:F,Presensi!E:E,'Entry Data'!AP2086)</f>
        <v>1</v>
      </c>
      <c r="Y2086" s="66">
        <f>IFERROR(INDEX('Retasi Pricing'!F:F,MATCH('Entry Data'!AM2086,'Retasi Pricing'!E:E,0))*X2086,"")</f>
        <v>25000</v>
      </c>
      <c r="Z2086" s="62" t="s">
        <v>26</v>
      </c>
      <c r="AA2086" s="62" t="s">
        <v>27</v>
      </c>
      <c r="AB2086" s="32"/>
      <c r="AC2086" s="32" t="s">
        <v>264</v>
      </c>
      <c r="AD2086" s="32" t="str">
        <f t="shared" si="582"/>
        <v/>
      </c>
      <c r="AF2086" s="5" t="str">
        <f t="shared" si="583"/>
        <v>Redho Dwi Agonta44194</v>
      </c>
      <c r="AG2086" s="5" t="str">
        <f t="shared" si="584"/>
        <v>BMJ 06944194UTARANIGHT</v>
      </c>
      <c r="AH2086" s="5" t="str">
        <f t="shared" si="585"/>
        <v>Redho Dwi Agonta44194UTARANIGHT</v>
      </c>
      <c r="AI2086" s="5" t="str">
        <f t="shared" si="586"/>
        <v>BMJ 06944194NIGHT</v>
      </c>
      <c r="AJ2086" s="5" t="str">
        <f t="shared" si="587"/>
        <v>Redho Dwi Agonta44194NIGHT</v>
      </c>
      <c r="AK2086" s="5" t="str">
        <f t="shared" si="588"/>
        <v>Redho Dwi AgontaBMJ</v>
      </c>
      <c r="AL2086" s="5" t="str">
        <f t="shared" si="590"/>
        <v>4UTARA</v>
      </c>
      <c r="AM2086" s="5" t="str">
        <f t="shared" si="591"/>
        <v>1 &gt; 4UTARA10 RODA</v>
      </c>
      <c r="AN2086" s="5" t="str">
        <f t="shared" si="592"/>
        <v>Redho Dwi AgontaBMJ1 &gt; 4UTARA10 RODA</v>
      </c>
      <c r="AO2086" s="5" t="str">
        <f t="shared" si="593"/>
        <v>Redho Dwi Agonta1 &gt; 4UTARA10 RODA</v>
      </c>
      <c r="AP2086" s="5" t="str">
        <f t="shared" si="594"/>
        <v>44194NIGHT</v>
      </c>
    </row>
    <row r="2087" spans="1:42" x14ac:dyDescent="0.3">
      <c r="A2087" s="33">
        <v>1</v>
      </c>
      <c r="B2087" s="33"/>
      <c r="C2087" s="70">
        <v>44194</v>
      </c>
      <c r="D2087" s="71" t="s">
        <v>87</v>
      </c>
      <c r="E2087" s="70">
        <v>44194</v>
      </c>
      <c r="F2087" s="71">
        <v>5158913</v>
      </c>
      <c r="G2087" s="33" t="s">
        <v>20</v>
      </c>
      <c r="H2087" s="33" t="s">
        <v>50</v>
      </c>
      <c r="I2087" s="33" t="s">
        <v>22</v>
      </c>
      <c r="J2087" s="33" t="s">
        <v>52</v>
      </c>
      <c r="K2087" s="63" t="s">
        <v>78</v>
      </c>
      <c r="L2087" s="32" t="str">
        <f t="shared" si="577"/>
        <v>FM260JD</v>
      </c>
      <c r="M2087" s="32" t="str">
        <f t="shared" si="578"/>
        <v>BMJ</v>
      </c>
      <c r="N2087" s="32" t="str">
        <f t="shared" si="579"/>
        <v>10 RODA</v>
      </c>
      <c r="O2087" s="146">
        <v>0.83619212962962963</v>
      </c>
      <c r="P2087" s="65">
        <v>0.83619212962962963</v>
      </c>
      <c r="Q2087" s="65"/>
      <c r="R2087" s="66">
        <v>1</v>
      </c>
      <c r="S2087" s="66">
        <v>40420</v>
      </c>
      <c r="T2087" s="66">
        <v>14700</v>
      </c>
      <c r="U2087" s="67">
        <f t="shared" si="589"/>
        <v>25.72</v>
      </c>
      <c r="V2087" s="66">
        <f t="shared" si="580"/>
        <v>501385.68</v>
      </c>
      <c r="W2087" s="66" t="str">
        <f t="shared" si="581"/>
        <v>1 &gt; 4</v>
      </c>
      <c r="X2087" s="66">
        <f>A2087+SUMIFS(Presensi!F:F,Presensi!E:E,'Entry Data'!AP2087)</f>
        <v>1</v>
      </c>
      <c r="Y2087" s="66">
        <f>IFERROR(INDEX('Retasi Pricing'!F:F,MATCH('Entry Data'!AM2087,'Retasi Pricing'!E:E,0))*X2087,"")</f>
        <v>25000</v>
      </c>
      <c r="Z2087" s="62" t="s">
        <v>26</v>
      </c>
      <c r="AA2087" s="62" t="s">
        <v>27</v>
      </c>
      <c r="AB2087" s="32"/>
      <c r="AC2087" s="32" t="s">
        <v>264</v>
      </c>
      <c r="AD2087" s="32" t="str">
        <f t="shared" si="582"/>
        <v/>
      </c>
      <c r="AF2087" s="5" t="str">
        <f t="shared" si="583"/>
        <v>Redho Dwi Agonta44194</v>
      </c>
      <c r="AG2087" s="5" t="str">
        <f t="shared" si="584"/>
        <v>BMJ 06944194UTARANIGHT</v>
      </c>
      <c r="AH2087" s="5" t="str">
        <f t="shared" si="585"/>
        <v>Redho Dwi Agonta44194UTARANIGHT</v>
      </c>
      <c r="AI2087" s="5" t="str">
        <f t="shared" si="586"/>
        <v>BMJ 06944194NIGHT</v>
      </c>
      <c r="AJ2087" s="5" t="str">
        <f t="shared" si="587"/>
        <v>Redho Dwi Agonta44194NIGHT</v>
      </c>
      <c r="AK2087" s="5" t="str">
        <f t="shared" si="588"/>
        <v>Redho Dwi AgontaBMJ</v>
      </c>
      <c r="AL2087" s="5" t="str">
        <f t="shared" si="590"/>
        <v>1UTARA</v>
      </c>
      <c r="AM2087" s="5" t="str">
        <f t="shared" si="591"/>
        <v>1 &gt; 4UTARA10 RODA</v>
      </c>
      <c r="AN2087" s="5" t="str">
        <f t="shared" si="592"/>
        <v>Redho Dwi AgontaBMJ1 &gt; 4UTARA10 RODA</v>
      </c>
      <c r="AO2087" s="5" t="str">
        <f t="shared" si="593"/>
        <v>Redho Dwi Agonta1 &gt; 4UTARA10 RODA</v>
      </c>
      <c r="AP2087" s="5" t="str">
        <f t="shared" si="594"/>
        <v>44194NIGHT</v>
      </c>
    </row>
    <row r="2088" spans="1:42" x14ac:dyDescent="0.3">
      <c r="A2088" s="33">
        <v>1</v>
      </c>
      <c r="B2088" s="33"/>
      <c r="C2088" s="70">
        <v>44194</v>
      </c>
      <c r="D2088" s="71" t="s">
        <v>87</v>
      </c>
      <c r="E2088" s="70">
        <v>44194</v>
      </c>
      <c r="F2088" s="71">
        <v>5158991</v>
      </c>
      <c r="G2088" s="33" t="s">
        <v>20</v>
      </c>
      <c r="H2088" s="33" t="s">
        <v>50</v>
      </c>
      <c r="I2088" s="33" t="s">
        <v>22</v>
      </c>
      <c r="J2088" s="33" t="s">
        <v>52</v>
      </c>
      <c r="K2088" s="63" t="s">
        <v>78</v>
      </c>
      <c r="L2088" s="32" t="str">
        <f t="shared" si="577"/>
        <v>FM260JD</v>
      </c>
      <c r="M2088" s="32" t="str">
        <f t="shared" si="578"/>
        <v>BMJ</v>
      </c>
      <c r="N2088" s="32" t="str">
        <f t="shared" si="579"/>
        <v>10 RODA</v>
      </c>
      <c r="O2088" s="146">
        <v>0.89437500000000003</v>
      </c>
      <c r="P2088" s="65">
        <v>0.89437500000000003</v>
      </c>
      <c r="Q2088" s="65"/>
      <c r="R2088" s="66">
        <v>2</v>
      </c>
      <c r="S2088" s="66">
        <v>40480</v>
      </c>
      <c r="T2088" s="66">
        <v>14700</v>
      </c>
      <c r="U2088" s="67">
        <f t="shared" si="589"/>
        <v>25.78</v>
      </c>
      <c r="V2088" s="66">
        <f t="shared" si="580"/>
        <v>502555.32</v>
      </c>
      <c r="W2088" s="66" t="str">
        <f t="shared" si="581"/>
        <v>1 &gt; 4</v>
      </c>
      <c r="X2088" s="66">
        <f>A2088+SUMIFS(Presensi!F:F,Presensi!E:E,'Entry Data'!AP2088)</f>
        <v>1</v>
      </c>
      <c r="Y2088" s="66">
        <f>IFERROR(INDEX('Retasi Pricing'!F:F,MATCH('Entry Data'!AM2088,'Retasi Pricing'!E:E,0))*X2088,"")</f>
        <v>25000</v>
      </c>
      <c r="Z2088" s="62" t="s">
        <v>26</v>
      </c>
      <c r="AA2088" s="62" t="s">
        <v>27</v>
      </c>
      <c r="AB2088" s="32"/>
      <c r="AC2088" s="32" t="s">
        <v>264</v>
      </c>
      <c r="AD2088" s="32" t="str">
        <f t="shared" si="582"/>
        <v/>
      </c>
      <c r="AF2088" s="5" t="str">
        <f t="shared" si="583"/>
        <v>Redho Dwi Agonta44194</v>
      </c>
      <c r="AG2088" s="5" t="str">
        <f t="shared" si="584"/>
        <v>BMJ 06944194UTARANIGHT</v>
      </c>
      <c r="AH2088" s="5" t="str">
        <f t="shared" si="585"/>
        <v>Redho Dwi Agonta44194UTARANIGHT</v>
      </c>
      <c r="AI2088" s="5" t="str">
        <f t="shared" si="586"/>
        <v>BMJ 06944194NIGHT</v>
      </c>
      <c r="AJ2088" s="5" t="str">
        <f t="shared" si="587"/>
        <v>Redho Dwi Agonta44194NIGHT</v>
      </c>
      <c r="AK2088" s="5" t="str">
        <f t="shared" si="588"/>
        <v>Redho Dwi AgontaBMJ</v>
      </c>
      <c r="AL2088" s="5" t="str">
        <f t="shared" si="590"/>
        <v>2UTARA</v>
      </c>
      <c r="AM2088" s="5" t="str">
        <f t="shared" si="591"/>
        <v>1 &gt; 4UTARA10 RODA</v>
      </c>
      <c r="AN2088" s="5" t="str">
        <f t="shared" si="592"/>
        <v>Redho Dwi AgontaBMJ1 &gt; 4UTARA10 RODA</v>
      </c>
      <c r="AO2088" s="5" t="str">
        <f t="shared" si="593"/>
        <v>Redho Dwi Agonta1 &gt; 4UTARA10 RODA</v>
      </c>
      <c r="AP2088" s="5" t="str">
        <f t="shared" si="594"/>
        <v>44194NIGHT</v>
      </c>
    </row>
    <row r="2089" spans="1:42" x14ac:dyDescent="0.3">
      <c r="A2089" s="33">
        <v>1</v>
      </c>
      <c r="B2089" s="33"/>
      <c r="C2089" s="70">
        <v>44194</v>
      </c>
      <c r="D2089" s="71" t="s">
        <v>87</v>
      </c>
      <c r="E2089" s="70">
        <v>44194</v>
      </c>
      <c r="F2089" s="71">
        <v>5159093</v>
      </c>
      <c r="G2089" s="33" t="s">
        <v>20</v>
      </c>
      <c r="H2089" s="33" t="s">
        <v>50</v>
      </c>
      <c r="I2089" s="33" t="s">
        <v>22</v>
      </c>
      <c r="J2089" s="33" t="s">
        <v>52</v>
      </c>
      <c r="K2089" s="63" t="s">
        <v>78</v>
      </c>
      <c r="L2089" s="32" t="str">
        <f t="shared" si="577"/>
        <v>FM260JD</v>
      </c>
      <c r="M2089" s="32" t="str">
        <f t="shared" si="578"/>
        <v>BMJ</v>
      </c>
      <c r="N2089" s="32" t="str">
        <f t="shared" si="579"/>
        <v>10 RODA</v>
      </c>
      <c r="O2089" s="146">
        <v>0.96157407407407414</v>
      </c>
      <c r="P2089" s="65">
        <v>0.96157407407407414</v>
      </c>
      <c r="Q2089" s="65"/>
      <c r="R2089" s="66">
        <v>3</v>
      </c>
      <c r="S2089" s="66">
        <v>39980</v>
      </c>
      <c r="T2089" s="66">
        <v>14700</v>
      </c>
      <c r="U2089" s="67">
        <f t="shared" si="589"/>
        <v>25.28</v>
      </c>
      <c r="V2089" s="66">
        <f t="shared" si="580"/>
        <v>492808.32</v>
      </c>
      <c r="W2089" s="66" t="str">
        <f t="shared" si="581"/>
        <v>1 &gt; 4</v>
      </c>
      <c r="X2089" s="66">
        <f>A2089+SUMIFS(Presensi!F:F,Presensi!E:E,'Entry Data'!AP2089)</f>
        <v>1</v>
      </c>
      <c r="Y2089" s="66">
        <f>IFERROR(INDEX('Retasi Pricing'!F:F,MATCH('Entry Data'!AM2089,'Retasi Pricing'!E:E,0))*X2089,"")</f>
        <v>25000</v>
      </c>
      <c r="Z2089" s="62" t="s">
        <v>26</v>
      </c>
      <c r="AA2089" s="62" t="s">
        <v>27</v>
      </c>
      <c r="AB2089" s="32"/>
      <c r="AC2089" s="32" t="s">
        <v>264</v>
      </c>
      <c r="AD2089" s="32" t="str">
        <f t="shared" si="582"/>
        <v/>
      </c>
      <c r="AF2089" s="5" t="str">
        <f t="shared" si="583"/>
        <v>Redho Dwi Agonta44194</v>
      </c>
      <c r="AG2089" s="5" t="str">
        <f t="shared" si="584"/>
        <v>BMJ 06944194UTARANIGHT</v>
      </c>
      <c r="AH2089" s="5" t="str">
        <f t="shared" si="585"/>
        <v>Redho Dwi Agonta44194UTARANIGHT</v>
      </c>
      <c r="AI2089" s="5" t="str">
        <f t="shared" si="586"/>
        <v>BMJ 06944194NIGHT</v>
      </c>
      <c r="AJ2089" s="5" t="str">
        <f t="shared" si="587"/>
        <v>Redho Dwi Agonta44194NIGHT</v>
      </c>
      <c r="AK2089" s="5" t="str">
        <f t="shared" si="588"/>
        <v>Redho Dwi AgontaBMJ</v>
      </c>
      <c r="AL2089" s="5" t="str">
        <f t="shared" si="590"/>
        <v>3UTARA</v>
      </c>
      <c r="AM2089" s="5" t="str">
        <f t="shared" si="591"/>
        <v>1 &gt; 4UTARA10 RODA</v>
      </c>
      <c r="AN2089" s="5" t="str">
        <f t="shared" si="592"/>
        <v>Redho Dwi AgontaBMJ1 &gt; 4UTARA10 RODA</v>
      </c>
      <c r="AO2089" s="5" t="str">
        <f t="shared" si="593"/>
        <v>Redho Dwi Agonta1 &gt; 4UTARA10 RODA</v>
      </c>
      <c r="AP2089" s="5" t="str">
        <f t="shared" si="594"/>
        <v>44194NIGHT</v>
      </c>
    </row>
    <row r="2090" spans="1:42" x14ac:dyDescent="0.3">
      <c r="A2090" s="33">
        <v>1</v>
      </c>
      <c r="B2090" s="33"/>
      <c r="C2090" s="70">
        <v>44194</v>
      </c>
      <c r="D2090" s="71" t="s">
        <v>87</v>
      </c>
      <c r="E2090" s="70">
        <v>44195</v>
      </c>
      <c r="F2090" s="71">
        <v>5159152</v>
      </c>
      <c r="G2090" s="33" t="s">
        <v>20</v>
      </c>
      <c r="H2090" s="33" t="s">
        <v>21</v>
      </c>
      <c r="I2090" s="33" t="s">
        <v>51</v>
      </c>
      <c r="J2090" s="33" t="s">
        <v>23</v>
      </c>
      <c r="K2090" s="63" t="s">
        <v>79</v>
      </c>
      <c r="L2090" s="32" t="str">
        <f t="shared" si="577"/>
        <v>AXOR4843</v>
      </c>
      <c r="M2090" s="32" t="str">
        <f t="shared" si="578"/>
        <v>BMJ</v>
      </c>
      <c r="N2090" s="32" t="str">
        <f t="shared" si="579"/>
        <v>12 RODA</v>
      </c>
      <c r="O2090" s="146">
        <v>5.3356481481481484E-3</v>
      </c>
      <c r="P2090" s="65">
        <v>5.3356481481481484E-3</v>
      </c>
      <c r="Q2090" s="65"/>
      <c r="R2090" s="66">
        <v>4</v>
      </c>
      <c r="S2090" s="66">
        <v>52240</v>
      </c>
      <c r="T2090" s="66">
        <v>19960</v>
      </c>
      <c r="U2090" s="67">
        <f t="shared" si="589"/>
        <v>32.28</v>
      </c>
      <c r="V2090" s="66">
        <f t="shared" si="580"/>
        <v>654541.56000000006</v>
      </c>
      <c r="W2090" s="66" t="str">
        <f t="shared" si="581"/>
        <v>1 &gt; 4</v>
      </c>
      <c r="X2090" s="66">
        <f>A2090+SUMIFS(Presensi!F:F,Presensi!E:E,'Entry Data'!AP2090)</f>
        <v>1</v>
      </c>
      <c r="Y2090" s="66">
        <f>IFERROR(INDEX('Retasi Pricing'!F:F,MATCH('Entry Data'!AM2090,'Retasi Pricing'!E:E,0))*X2090,"")</f>
        <v>27500</v>
      </c>
      <c r="Z2090" s="62" t="s">
        <v>26</v>
      </c>
      <c r="AA2090" s="62" t="s">
        <v>27</v>
      </c>
      <c r="AB2090" s="32"/>
      <c r="AC2090" s="32" t="s">
        <v>266</v>
      </c>
      <c r="AD2090" s="32" t="str">
        <f t="shared" si="582"/>
        <v/>
      </c>
      <c r="AF2090" s="5" t="str">
        <f t="shared" si="583"/>
        <v>Zulkifli Haribu44194</v>
      </c>
      <c r="AG2090" s="5" t="str">
        <f t="shared" si="584"/>
        <v>BMJ 07044194UTARANIGHT</v>
      </c>
      <c r="AH2090" s="5" t="str">
        <f t="shared" si="585"/>
        <v>Zulkifli Haribu44194UTARANIGHT</v>
      </c>
      <c r="AI2090" s="5" t="str">
        <f t="shared" si="586"/>
        <v>BMJ 07044194NIGHT</v>
      </c>
      <c r="AJ2090" s="5" t="str">
        <f t="shared" si="587"/>
        <v>Zulkifli Haribu44194NIGHT</v>
      </c>
      <c r="AK2090" s="5" t="str">
        <f t="shared" si="588"/>
        <v>Zulkifli HaribuBMJ</v>
      </c>
      <c r="AL2090" s="5" t="str">
        <f t="shared" si="590"/>
        <v>4UTARA</v>
      </c>
      <c r="AM2090" s="5" t="str">
        <f t="shared" si="591"/>
        <v>1 &gt; 4UTARA12 RODA</v>
      </c>
      <c r="AN2090" s="5" t="str">
        <f t="shared" si="592"/>
        <v>Zulkifli HaribuBMJ1 &gt; 4UTARA12 RODA</v>
      </c>
      <c r="AO2090" s="5" t="str">
        <f t="shared" si="593"/>
        <v>Zulkifli Haribu1 &gt; 4UTARA12 RODA</v>
      </c>
      <c r="AP2090" s="5" t="str">
        <f t="shared" si="594"/>
        <v>44194NIGHT</v>
      </c>
    </row>
    <row r="2091" spans="1:42" x14ac:dyDescent="0.3">
      <c r="A2091" s="33">
        <v>1</v>
      </c>
      <c r="B2091" s="33"/>
      <c r="C2091" s="70">
        <v>44194</v>
      </c>
      <c r="D2091" s="71" t="s">
        <v>87</v>
      </c>
      <c r="E2091" s="70">
        <v>44195</v>
      </c>
      <c r="F2091" s="71">
        <v>5159193</v>
      </c>
      <c r="G2091" s="33" t="s">
        <v>20</v>
      </c>
      <c r="H2091" s="33" t="s">
        <v>21</v>
      </c>
      <c r="I2091" s="33" t="s">
        <v>51</v>
      </c>
      <c r="J2091" s="33" t="s">
        <v>23</v>
      </c>
      <c r="K2091" s="63" t="s">
        <v>79</v>
      </c>
      <c r="L2091" s="32" t="str">
        <f t="shared" si="577"/>
        <v>AXOR4843</v>
      </c>
      <c r="M2091" s="32" t="str">
        <f t="shared" si="578"/>
        <v>BMJ</v>
      </c>
      <c r="N2091" s="32" t="str">
        <f t="shared" si="579"/>
        <v>12 RODA</v>
      </c>
      <c r="O2091" s="146">
        <v>6.8298611111111115E-2</v>
      </c>
      <c r="P2091" s="65">
        <v>6.8298611111111115E-2</v>
      </c>
      <c r="Q2091" s="65"/>
      <c r="R2091" s="66">
        <v>5</v>
      </c>
      <c r="S2091" s="66">
        <v>51940</v>
      </c>
      <c r="T2091" s="66">
        <v>19960</v>
      </c>
      <c r="U2091" s="67">
        <f t="shared" si="589"/>
        <v>31.98</v>
      </c>
      <c r="V2091" s="66">
        <f t="shared" si="580"/>
        <v>648458.46</v>
      </c>
      <c r="W2091" s="66" t="str">
        <f t="shared" si="581"/>
        <v>&gt; 5</v>
      </c>
      <c r="X2091" s="66">
        <f>A2091+SUMIFS(Presensi!F:F,Presensi!E:E,'Entry Data'!AP2091)</f>
        <v>1</v>
      </c>
      <c r="Y2091" s="66">
        <f>IFERROR(INDEX('Retasi Pricing'!F:F,MATCH('Entry Data'!AM2091,'Retasi Pricing'!E:E,0))*X2091,"")</f>
        <v>31200</v>
      </c>
      <c r="Z2091" s="62" t="s">
        <v>26</v>
      </c>
      <c r="AA2091" s="62" t="s">
        <v>27</v>
      </c>
      <c r="AB2091" s="32"/>
      <c r="AC2091" s="32" t="s">
        <v>266</v>
      </c>
      <c r="AD2091" s="32" t="str">
        <f t="shared" si="582"/>
        <v/>
      </c>
      <c r="AF2091" s="5" t="str">
        <f t="shared" si="583"/>
        <v>Zulkifli Haribu44194</v>
      </c>
      <c r="AG2091" s="5" t="str">
        <f t="shared" si="584"/>
        <v>BMJ 07044194UTARANIGHT</v>
      </c>
      <c r="AH2091" s="5" t="str">
        <f t="shared" si="585"/>
        <v>Zulkifli Haribu44194UTARANIGHT</v>
      </c>
      <c r="AI2091" s="5" t="str">
        <f t="shared" si="586"/>
        <v>BMJ 07044194NIGHT</v>
      </c>
      <c r="AJ2091" s="5" t="str">
        <f t="shared" si="587"/>
        <v>Zulkifli Haribu44194NIGHT</v>
      </c>
      <c r="AK2091" s="5" t="str">
        <f t="shared" si="588"/>
        <v>Zulkifli HaribuBMJ</v>
      </c>
      <c r="AL2091" s="5" t="str">
        <f t="shared" si="590"/>
        <v>5UTARA</v>
      </c>
      <c r="AM2091" s="5" t="str">
        <f t="shared" si="591"/>
        <v>&gt; 5UTARA12 RODA</v>
      </c>
      <c r="AN2091" s="5" t="str">
        <f t="shared" si="592"/>
        <v>Zulkifli HaribuBMJ&gt; 5UTARA12 RODA</v>
      </c>
      <c r="AO2091" s="5" t="str">
        <f t="shared" si="593"/>
        <v>Zulkifli Haribu&gt; 5UTARA12 RODA</v>
      </c>
      <c r="AP2091" s="5" t="str">
        <f t="shared" si="594"/>
        <v>44194NIGHT</v>
      </c>
    </row>
    <row r="2092" spans="1:42" x14ac:dyDescent="0.3">
      <c r="A2092" s="33">
        <v>1</v>
      </c>
      <c r="B2092" s="33"/>
      <c r="C2092" s="70">
        <v>44194</v>
      </c>
      <c r="D2092" s="71" t="s">
        <v>87</v>
      </c>
      <c r="E2092" s="70">
        <v>44195</v>
      </c>
      <c r="F2092" s="71">
        <v>5159275</v>
      </c>
      <c r="G2092" s="33" t="s">
        <v>20</v>
      </c>
      <c r="H2092" s="33" t="s">
        <v>21</v>
      </c>
      <c r="I2092" s="33" t="s">
        <v>51</v>
      </c>
      <c r="J2092" s="33" t="s">
        <v>46</v>
      </c>
      <c r="K2092" s="63" t="s">
        <v>79</v>
      </c>
      <c r="L2092" s="32" t="str">
        <f t="shared" ref="L2092:L2155" si="595">IFERROR(VLOOKUP(K2092,db_unit,2,FALSE),"")</f>
        <v>AXOR4843</v>
      </c>
      <c r="M2092" s="32" t="str">
        <f t="shared" ref="M2092:M2155" si="596">IFERROR(VLOOKUP(K2092,db_unit,3,FALSE),"")</f>
        <v>BMJ</v>
      </c>
      <c r="N2092" s="32" t="str">
        <f t="shared" ref="N2092:N2155" si="597">IFERROR(VLOOKUP(K2092,db_unit,4,FALSE),"")</f>
        <v>12 RODA</v>
      </c>
      <c r="O2092" s="146">
        <v>0.12247685185185185</v>
      </c>
      <c r="P2092" s="65">
        <v>0.12247685185185185</v>
      </c>
      <c r="Q2092" s="65"/>
      <c r="R2092" s="66">
        <v>6</v>
      </c>
      <c r="S2092" s="66">
        <v>51240</v>
      </c>
      <c r="T2092" s="66">
        <v>19960</v>
      </c>
      <c r="U2092" s="67">
        <f t="shared" si="589"/>
        <v>31.28</v>
      </c>
      <c r="V2092" s="66">
        <f t="shared" si="580"/>
        <v>634264.56000000006</v>
      </c>
      <c r="W2092" s="66" t="str">
        <f t="shared" si="581"/>
        <v>&gt; 6</v>
      </c>
      <c r="X2092" s="66">
        <f>A2092+SUMIFS(Presensi!F:F,Presensi!E:E,'Entry Data'!AP2092)</f>
        <v>1</v>
      </c>
      <c r="Y2092" s="66">
        <f>IFERROR(INDEX('Retasi Pricing'!F:F,MATCH('Entry Data'!AM2092,'Retasi Pricing'!E:E,0))*X2092,"")</f>
        <v>34450</v>
      </c>
      <c r="Z2092" s="62" t="s">
        <v>26</v>
      </c>
      <c r="AA2092" s="62" t="s">
        <v>27</v>
      </c>
      <c r="AB2092" s="32"/>
      <c r="AC2092" s="32" t="s">
        <v>266</v>
      </c>
      <c r="AD2092" s="32" t="str">
        <f t="shared" si="582"/>
        <v/>
      </c>
      <c r="AF2092" s="5" t="str">
        <f t="shared" si="583"/>
        <v>Zulkifli Haribu44194</v>
      </c>
      <c r="AG2092" s="5" t="str">
        <f t="shared" si="584"/>
        <v>BMJ 07044194UTARANIGHT</v>
      </c>
      <c r="AH2092" s="5" t="str">
        <f t="shared" si="585"/>
        <v>Zulkifli Haribu44194UTARANIGHT</v>
      </c>
      <c r="AI2092" s="5" t="str">
        <f t="shared" si="586"/>
        <v>BMJ 07044194NIGHT</v>
      </c>
      <c r="AJ2092" s="5" t="str">
        <f t="shared" si="587"/>
        <v>Zulkifli Haribu44194NIGHT</v>
      </c>
      <c r="AK2092" s="5" t="str">
        <f t="shared" si="588"/>
        <v>Zulkifli HaribuBMJ</v>
      </c>
      <c r="AL2092" s="5" t="str">
        <f t="shared" si="590"/>
        <v>6UTARA</v>
      </c>
      <c r="AM2092" s="5" t="str">
        <f t="shared" si="591"/>
        <v>&gt; 6UTARA12 RODA</v>
      </c>
      <c r="AN2092" s="5" t="str">
        <f t="shared" si="592"/>
        <v>Zulkifli HaribuBMJ&gt; 6UTARA12 RODA</v>
      </c>
      <c r="AO2092" s="5" t="str">
        <f t="shared" si="593"/>
        <v>Zulkifli Haribu&gt; 6UTARA12 RODA</v>
      </c>
      <c r="AP2092" s="5" t="str">
        <f t="shared" si="594"/>
        <v>44194NIGHT</v>
      </c>
    </row>
    <row r="2093" spans="1:42" x14ac:dyDescent="0.3">
      <c r="A2093" s="33">
        <v>1</v>
      </c>
      <c r="B2093" s="33"/>
      <c r="C2093" s="70">
        <v>44194</v>
      </c>
      <c r="D2093" s="71" t="s">
        <v>87</v>
      </c>
      <c r="E2093" s="70">
        <v>44195</v>
      </c>
      <c r="F2093" s="71">
        <v>5159355</v>
      </c>
      <c r="G2093" s="33" t="s">
        <v>20</v>
      </c>
      <c r="H2093" s="33" t="s">
        <v>21</v>
      </c>
      <c r="I2093" s="33" t="s">
        <v>51</v>
      </c>
      <c r="J2093" s="33" t="s">
        <v>23</v>
      </c>
      <c r="K2093" s="63" t="s">
        <v>79</v>
      </c>
      <c r="L2093" s="32" t="str">
        <f t="shared" si="595"/>
        <v>AXOR4843</v>
      </c>
      <c r="M2093" s="32" t="str">
        <f t="shared" si="596"/>
        <v>BMJ</v>
      </c>
      <c r="N2093" s="32" t="str">
        <f t="shared" si="597"/>
        <v>12 RODA</v>
      </c>
      <c r="O2093" s="146">
        <v>0.17979166666666668</v>
      </c>
      <c r="P2093" s="65">
        <v>0.17979166666666668</v>
      </c>
      <c r="Q2093" s="65"/>
      <c r="R2093" s="66">
        <v>7</v>
      </c>
      <c r="S2093" s="66">
        <v>52160</v>
      </c>
      <c r="T2093" s="66">
        <v>19960</v>
      </c>
      <c r="U2093" s="67">
        <f t="shared" si="589"/>
        <v>32.200000000000003</v>
      </c>
      <c r="V2093" s="66">
        <f t="shared" si="580"/>
        <v>652919.4</v>
      </c>
      <c r="W2093" s="66" t="str">
        <f t="shared" si="581"/>
        <v>7 &gt;</v>
      </c>
      <c r="X2093" s="66">
        <f>A2093+SUMIFS(Presensi!F:F,Presensi!E:E,'Entry Data'!AP2093)</f>
        <v>1</v>
      </c>
      <c r="Y2093" s="66">
        <f>IFERROR(INDEX('Retasi Pricing'!F:F,MATCH('Entry Data'!AM2093,'Retasi Pricing'!E:E,0))*X2093,"")</f>
        <v>42000</v>
      </c>
      <c r="Z2093" s="62" t="s">
        <v>26</v>
      </c>
      <c r="AA2093" s="62" t="s">
        <v>27</v>
      </c>
      <c r="AB2093" s="32"/>
      <c r="AC2093" s="32" t="s">
        <v>266</v>
      </c>
      <c r="AD2093" s="32" t="str">
        <f t="shared" si="582"/>
        <v/>
      </c>
      <c r="AF2093" s="5" t="str">
        <f t="shared" si="583"/>
        <v>Zulkifli Haribu44194</v>
      </c>
      <c r="AG2093" s="5" t="str">
        <f t="shared" si="584"/>
        <v>BMJ 07044194UTARANIGHT</v>
      </c>
      <c r="AH2093" s="5" t="str">
        <f t="shared" si="585"/>
        <v>Zulkifli Haribu44194UTARANIGHT</v>
      </c>
      <c r="AI2093" s="5" t="str">
        <f t="shared" si="586"/>
        <v>BMJ 07044194NIGHT</v>
      </c>
      <c r="AJ2093" s="5" t="str">
        <f t="shared" si="587"/>
        <v>Zulkifli Haribu44194NIGHT</v>
      </c>
      <c r="AK2093" s="5" t="str">
        <f t="shared" si="588"/>
        <v>Zulkifli HaribuBMJ</v>
      </c>
      <c r="AL2093" s="5" t="str">
        <f t="shared" si="590"/>
        <v>7UTARA</v>
      </c>
      <c r="AM2093" s="5" t="str">
        <f t="shared" si="591"/>
        <v>7 &gt;UTARA12 RODA</v>
      </c>
      <c r="AN2093" s="5" t="str">
        <f t="shared" si="592"/>
        <v>Zulkifli HaribuBMJ7 &gt;UTARA12 RODA</v>
      </c>
      <c r="AO2093" s="5" t="str">
        <f t="shared" si="593"/>
        <v>Zulkifli Haribu7 &gt;UTARA12 RODA</v>
      </c>
      <c r="AP2093" s="5" t="str">
        <f t="shared" si="594"/>
        <v>44194NIGHT</v>
      </c>
    </row>
    <row r="2094" spans="1:42" x14ac:dyDescent="0.3">
      <c r="A2094" s="33">
        <v>1</v>
      </c>
      <c r="B2094" s="33"/>
      <c r="C2094" s="70">
        <v>44194</v>
      </c>
      <c r="D2094" s="71" t="s">
        <v>87</v>
      </c>
      <c r="E2094" s="70">
        <v>44195</v>
      </c>
      <c r="F2094" s="71">
        <v>5159410</v>
      </c>
      <c r="G2094" s="33" t="s">
        <v>20</v>
      </c>
      <c r="H2094" s="33" t="s">
        <v>21</v>
      </c>
      <c r="I2094" s="33" t="s">
        <v>51</v>
      </c>
      <c r="J2094" s="33" t="s">
        <v>46</v>
      </c>
      <c r="K2094" s="63" t="s">
        <v>79</v>
      </c>
      <c r="L2094" s="32" t="str">
        <f t="shared" si="595"/>
        <v>AXOR4843</v>
      </c>
      <c r="M2094" s="32" t="str">
        <f t="shared" si="596"/>
        <v>BMJ</v>
      </c>
      <c r="N2094" s="32" t="str">
        <f t="shared" si="597"/>
        <v>12 RODA</v>
      </c>
      <c r="O2094" s="146">
        <v>0.23908564814814814</v>
      </c>
      <c r="P2094" s="65">
        <v>0.23908564814814814</v>
      </c>
      <c r="Q2094" s="65"/>
      <c r="R2094" s="66">
        <v>8</v>
      </c>
      <c r="S2094" s="66">
        <v>52780</v>
      </c>
      <c r="T2094" s="66">
        <v>19960</v>
      </c>
      <c r="U2094" s="67">
        <f t="shared" si="589"/>
        <v>32.82</v>
      </c>
      <c r="V2094" s="66">
        <f t="shared" si="580"/>
        <v>665491.14</v>
      </c>
      <c r="W2094" s="66" t="str">
        <f t="shared" si="581"/>
        <v>7 &gt;</v>
      </c>
      <c r="X2094" s="66">
        <f>A2094+SUMIFS(Presensi!F:F,Presensi!E:E,'Entry Data'!AP2094)</f>
        <v>1</v>
      </c>
      <c r="Y2094" s="66">
        <f>IFERROR(INDEX('Retasi Pricing'!F:F,MATCH('Entry Data'!AM2094,'Retasi Pricing'!E:E,0))*X2094,"")</f>
        <v>42000</v>
      </c>
      <c r="Z2094" s="62" t="s">
        <v>26</v>
      </c>
      <c r="AA2094" s="62" t="s">
        <v>27</v>
      </c>
      <c r="AB2094" s="32"/>
      <c r="AC2094" s="32" t="s">
        <v>266</v>
      </c>
      <c r="AD2094" s="32" t="str">
        <f t="shared" si="582"/>
        <v/>
      </c>
      <c r="AF2094" s="5" t="str">
        <f t="shared" si="583"/>
        <v>Zulkifli Haribu44194</v>
      </c>
      <c r="AG2094" s="5" t="str">
        <f t="shared" si="584"/>
        <v>BMJ 07044194UTARANIGHT</v>
      </c>
      <c r="AH2094" s="5" t="str">
        <f t="shared" si="585"/>
        <v>Zulkifli Haribu44194UTARANIGHT</v>
      </c>
      <c r="AI2094" s="5" t="str">
        <f t="shared" si="586"/>
        <v>BMJ 07044194NIGHT</v>
      </c>
      <c r="AJ2094" s="5" t="str">
        <f t="shared" si="587"/>
        <v>Zulkifli Haribu44194NIGHT</v>
      </c>
      <c r="AK2094" s="5" t="str">
        <f t="shared" si="588"/>
        <v>Zulkifli HaribuBMJ</v>
      </c>
      <c r="AL2094" s="5" t="str">
        <f t="shared" si="590"/>
        <v>8UTARA</v>
      </c>
      <c r="AM2094" s="5" t="str">
        <f t="shared" si="591"/>
        <v>7 &gt;UTARA12 RODA</v>
      </c>
      <c r="AN2094" s="5" t="str">
        <f t="shared" si="592"/>
        <v>Zulkifli HaribuBMJ7 &gt;UTARA12 RODA</v>
      </c>
      <c r="AO2094" s="5" t="str">
        <f t="shared" si="593"/>
        <v>Zulkifli Haribu7 &gt;UTARA12 RODA</v>
      </c>
      <c r="AP2094" s="5" t="str">
        <f t="shared" si="594"/>
        <v>44194NIGHT</v>
      </c>
    </row>
    <row r="2095" spans="1:42" x14ac:dyDescent="0.3">
      <c r="A2095" s="33">
        <v>1</v>
      </c>
      <c r="B2095" s="33"/>
      <c r="C2095" s="70">
        <v>44194</v>
      </c>
      <c r="D2095" s="71" t="s">
        <v>87</v>
      </c>
      <c r="E2095" s="70">
        <v>44194</v>
      </c>
      <c r="F2095" s="71">
        <v>5158918</v>
      </c>
      <c r="G2095" s="33" t="s">
        <v>20</v>
      </c>
      <c r="H2095" s="33" t="s">
        <v>21</v>
      </c>
      <c r="I2095" s="33" t="s">
        <v>45</v>
      </c>
      <c r="J2095" s="33" t="s">
        <v>46</v>
      </c>
      <c r="K2095" s="63" t="s">
        <v>79</v>
      </c>
      <c r="L2095" s="32" t="str">
        <f t="shared" si="595"/>
        <v>AXOR4843</v>
      </c>
      <c r="M2095" s="32" t="str">
        <f t="shared" si="596"/>
        <v>BMJ</v>
      </c>
      <c r="N2095" s="32" t="str">
        <f t="shared" si="597"/>
        <v>12 RODA</v>
      </c>
      <c r="O2095" s="146">
        <v>0.83998842592592593</v>
      </c>
      <c r="P2095" s="65">
        <v>0.83998842592592593</v>
      </c>
      <c r="Q2095" s="65"/>
      <c r="R2095" s="66">
        <v>1</v>
      </c>
      <c r="S2095" s="66">
        <v>52320</v>
      </c>
      <c r="T2095" s="66">
        <v>19960</v>
      </c>
      <c r="U2095" s="67">
        <f t="shared" si="589"/>
        <v>32.36</v>
      </c>
      <c r="V2095" s="66">
        <f t="shared" si="580"/>
        <v>656163.72</v>
      </c>
      <c r="W2095" s="66" t="str">
        <f t="shared" si="581"/>
        <v>1 &gt; 4</v>
      </c>
      <c r="X2095" s="66">
        <f>A2095+SUMIFS(Presensi!F:F,Presensi!E:E,'Entry Data'!AP2095)</f>
        <v>1</v>
      </c>
      <c r="Y2095" s="66">
        <f>IFERROR(INDEX('Retasi Pricing'!F:F,MATCH('Entry Data'!AM2095,'Retasi Pricing'!E:E,0))*X2095,"")</f>
        <v>27500</v>
      </c>
      <c r="Z2095" s="62" t="s">
        <v>26</v>
      </c>
      <c r="AA2095" s="62" t="s">
        <v>27</v>
      </c>
      <c r="AB2095" s="32"/>
      <c r="AC2095" s="32" t="s">
        <v>266</v>
      </c>
      <c r="AD2095" s="32" t="str">
        <f t="shared" si="582"/>
        <v/>
      </c>
      <c r="AF2095" s="5" t="str">
        <f t="shared" si="583"/>
        <v>Zulkifli Haribu44194</v>
      </c>
      <c r="AG2095" s="5" t="str">
        <f t="shared" si="584"/>
        <v>BMJ 07044194UTARANIGHT</v>
      </c>
      <c r="AH2095" s="5" t="str">
        <f t="shared" si="585"/>
        <v>Zulkifli Haribu44194UTARANIGHT</v>
      </c>
      <c r="AI2095" s="5" t="str">
        <f t="shared" si="586"/>
        <v>BMJ 07044194NIGHT</v>
      </c>
      <c r="AJ2095" s="5" t="str">
        <f t="shared" si="587"/>
        <v>Zulkifli Haribu44194NIGHT</v>
      </c>
      <c r="AK2095" s="5" t="str">
        <f t="shared" si="588"/>
        <v>Zulkifli HaribuBMJ</v>
      </c>
      <c r="AL2095" s="5" t="str">
        <f t="shared" si="590"/>
        <v>1UTARA</v>
      </c>
      <c r="AM2095" s="5" t="str">
        <f t="shared" si="591"/>
        <v>1 &gt; 4UTARA12 RODA</v>
      </c>
      <c r="AN2095" s="5" t="str">
        <f t="shared" si="592"/>
        <v>Zulkifli HaribuBMJ1 &gt; 4UTARA12 RODA</v>
      </c>
      <c r="AO2095" s="5" t="str">
        <f t="shared" si="593"/>
        <v>Zulkifli Haribu1 &gt; 4UTARA12 RODA</v>
      </c>
      <c r="AP2095" s="5" t="str">
        <f t="shared" si="594"/>
        <v>44194NIGHT</v>
      </c>
    </row>
    <row r="2096" spans="1:42" x14ac:dyDescent="0.3">
      <c r="A2096" s="33">
        <v>1</v>
      </c>
      <c r="B2096" s="33"/>
      <c r="C2096" s="70">
        <v>44194</v>
      </c>
      <c r="D2096" s="71" t="s">
        <v>87</v>
      </c>
      <c r="E2096" s="70">
        <v>44194</v>
      </c>
      <c r="F2096" s="71">
        <v>5158992</v>
      </c>
      <c r="G2096" s="33" t="s">
        <v>20</v>
      </c>
      <c r="H2096" s="33" t="s">
        <v>21</v>
      </c>
      <c r="I2096" s="33" t="s">
        <v>51</v>
      </c>
      <c r="J2096" s="33" t="s">
        <v>23</v>
      </c>
      <c r="K2096" s="63" t="s">
        <v>79</v>
      </c>
      <c r="L2096" s="32" t="str">
        <f t="shared" si="595"/>
        <v>AXOR4843</v>
      </c>
      <c r="M2096" s="32" t="str">
        <f t="shared" si="596"/>
        <v>BMJ</v>
      </c>
      <c r="N2096" s="32" t="str">
        <f t="shared" si="597"/>
        <v>12 RODA</v>
      </c>
      <c r="O2096" s="146">
        <v>0.89500000000000002</v>
      </c>
      <c r="P2096" s="65">
        <v>0.89500000000000002</v>
      </c>
      <c r="Q2096" s="65"/>
      <c r="R2096" s="66">
        <v>2</v>
      </c>
      <c r="S2096" s="66">
        <v>53400</v>
      </c>
      <c r="T2096" s="66">
        <v>19960</v>
      </c>
      <c r="U2096" s="67">
        <f t="shared" si="589"/>
        <v>33.44</v>
      </c>
      <c r="V2096" s="66">
        <f t="shared" si="580"/>
        <v>678062.88</v>
      </c>
      <c r="W2096" s="66" t="str">
        <f t="shared" si="581"/>
        <v>1 &gt; 4</v>
      </c>
      <c r="X2096" s="66">
        <f>A2096+SUMIFS(Presensi!F:F,Presensi!E:E,'Entry Data'!AP2096)</f>
        <v>1</v>
      </c>
      <c r="Y2096" s="66">
        <f>IFERROR(INDEX('Retasi Pricing'!F:F,MATCH('Entry Data'!AM2096,'Retasi Pricing'!E:E,0))*X2096,"")</f>
        <v>27500</v>
      </c>
      <c r="Z2096" s="62" t="s">
        <v>26</v>
      </c>
      <c r="AA2096" s="62" t="s">
        <v>27</v>
      </c>
      <c r="AB2096" s="32"/>
      <c r="AC2096" s="32" t="s">
        <v>266</v>
      </c>
      <c r="AD2096" s="32" t="str">
        <f t="shared" si="582"/>
        <v/>
      </c>
      <c r="AF2096" s="5" t="str">
        <f t="shared" si="583"/>
        <v>Zulkifli Haribu44194</v>
      </c>
      <c r="AG2096" s="5" t="str">
        <f t="shared" si="584"/>
        <v>BMJ 07044194UTARANIGHT</v>
      </c>
      <c r="AH2096" s="5" t="str">
        <f t="shared" si="585"/>
        <v>Zulkifli Haribu44194UTARANIGHT</v>
      </c>
      <c r="AI2096" s="5" t="str">
        <f t="shared" si="586"/>
        <v>BMJ 07044194NIGHT</v>
      </c>
      <c r="AJ2096" s="5" t="str">
        <f t="shared" si="587"/>
        <v>Zulkifli Haribu44194NIGHT</v>
      </c>
      <c r="AK2096" s="5" t="str">
        <f t="shared" si="588"/>
        <v>Zulkifli HaribuBMJ</v>
      </c>
      <c r="AL2096" s="5" t="str">
        <f t="shared" si="590"/>
        <v>2UTARA</v>
      </c>
      <c r="AM2096" s="5" t="str">
        <f t="shared" si="591"/>
        <v>1 &gt; 4UTARA12 RODA</v>
      </c>
      <c r="AN2096" s="5" t="str">
        <f t="shared" si="592"/>
        <v>Zulkifli HaribuBMJ1 &gt; 4UTARA12 RODA</v>
      </c>
      <c r="AO2096" s="5" t="str">
        <f t="shared" si="593"/>
        <v>Zulkifli Haribu1 &gt; 4UTARA12 RODA</v>
      </c>
      <c r="AP2096" s="5" t="str">
        <f t="shared" si="594"/>
        <v>44194NIGHT</v>
      </c>
    </row>
    <row r="2097" spans="1:42" x14ac:dyDescent="0.3">
      <c r="A2097" s="33">
        <v>1</v>
      </c>
      <c r="B2097" s="33"/>
      <c r="C2097" s="70">
        <v>44194</v>
      </c>
      <c r="D2097" s="71" t="s">
        <v>87</v>
      </c>
      <c r="E2097" s="70">
        <v>44194</v>
      </c>
      <c r="F2097" s="71">
        <v>5159072</v>
      </c>
      <c r="G2097" s="33" t="s">
        <v>20</v>
      </c>
      <c r="H2097" s="33" t="s">
        <v>21</v>
      </c>
      <c r="I2097" s="33" t="s">
        <v>51</v>
      </c>
      <c r="J2097" s="33" t="s">
        <v>23</v>
      </c>
      <c r="K2097" s="63" t="s">
        <v>79</v>
      </c>
      <c r="L2097" s="32" t="str">
        <f t="shared" si="595"/>
        <v>AXOR4843</v>
      </c>
      <c r="M2097" s="32" t="str">
        <f t="shared" si="596"/>
        <v>BMJ</v>
      </c>
      <c r="N2097" s="32" t="str">
        <f t="shared" si="597"/>
        <v>12 RODA</v>
      </c>
      <c r="O2097" s="146">
        <v>0.95047453703703699</v>
      </c>
      <c r="P2097" s="65">
        <v>0.95047453703703699</v>
      </c>
      <c r="Q2097" s="65"/>
      <c r="R2097" s="66">
        <v>3</v>
      </c>
      <c r="S2097" s="66">
        <v>52180</v>
      </c>
      <c r="T2097" s="66">
        <v>19960</v>
      </c>
      <c r="U2097" s="67">
        <f t="shared" si="589"/>
        <v>32.22</v>
      </c>
      <c r="V2097" s="66">
        <f t="shared" si="580"/>
        <v>653324.93999999994</v>
      </c>
      <c r="W2097" s="66" t="str">
        <f t="shared" si="581"/>
        <v>1 &gt; 4</v>
      </c>
      <c r="X2097" s="66">
        <f>A2097+SUMIFS(Presensi!F:F,Presensi!E:E,'Entry Data'!AP2097)</f>
        <v>1</v>
      </c>
      <c r="Y2097" s="66">
        <f>IFERROR(INDEX('Retasi Pricing'!F:F,MATCH('Entry Data'!AM2097,'Retasi Pricing'!E:E,0))*X2097,"")</f>
        <v>27500</v>
      </c>
      <c r="Z2097" s="62" t="s">
        <v>26</v>
      </c>
      <c r="AA2097" s="62" t="s">
        <v>27</v>
      </c>
      <c r="AB2097" s="32"/>
      <c r="AC2097" s="32" t="s">
        <v>266</v>
      </c>
      <c r="AD2097" s="32" t="str">
        <f t="shared" si="582"/>
        <v/>
      </c>
      <c r="AF2097" s="5" t="str">
        <f t="shared" si="583"/>
        <v>Zulkifli Haribu44194</v>
      </c>
      <c r="AG2097" s="5" t="str">
        <f t="shared" si="584"/>
        <v>BMJ 07044194UTARANIGHT</v>
      </c>
      <c r="AH2097" s="5" t="str">
        <f t="shared" si="585"/>
        <v>Zulkifli Haribu44194UTARANIGHT</v>
      </c>
      <c r="AI2097" s="5" t="str">
        <f t="shared" si="586"/>
        <v>BMJ 07044194NIGHT</v>
      </c>
      <c r="AJ2097" s="5" t="str">
        <f t="shared" si="587"/>
        <v>Zulkifli Haribu44194NIGHT</v>
      </c>
      <c r="AK2097" s="5" t="str">
        <f t="shared" si="588"/>
        <v>Zulkifli HaribuBMJ</v>
      </c>
      <c r="AL2097" s="5" t="str">
        <f t="shared" si="590"/>
        <v>3UTARA</v>
      </c>
      <c r="AM2097" s="5" t="str">
        <f t="shared" si="591"/>
        <v>1 &gt; 4UTARA12 RODA</v>
      </c>
      <c r="AN2097" s="5" t="str">
        <f t="shared" si="592"/>
        <v>Zulkifli HaribuBMJ1 &gt; 4UTARA12 RODA</v>
      </c>
      <c r="AO2097" s="5" t="str">
        <f t="shared" si="593"/>
        <v>Zulkifli Haribu1 &gt; 4UTARA12 RODA</v>
      </c>
      <c r="AP2097" s="5" t="str">
        <f t="shared" si="594"/>
        <v>44194NIGHT</v>
      </c>
    </row>
    <row r="2098" spans="1:42" x14ac:dyDescent="0.3">
      <c r="A2098" s="33">
        <v>1</v>
      </c>
      <c r="B2098" s="33"/>
      <c r="C2098" s="70">
        <v>44194</v>
      </c>
      <c r="D2098" s="71" t="s">
        <v>87</v>
      </c>
      <c r="E2098" s="70">
        <v>44195</v>
      </c>
      <c r="F2098" s="71">
        <v>5159161</v>
      </c>
      <c r="G2098" s="33" t="s">
        <v>20</v>
      </c>
      <c r="H2098" s="33" t="s">
        <v>21</v>
      </c>
      <c r="I2098" s="33" t="s">
        <v>45</v>
      </c>
      <c r="J2098" s="33" t="s">
        <v>46</v>
      </c>
      <c r="K2098" s="63" t="s">
        <v>80</v>
      </c>
      <c r="L2098" s="32" t="str">
        <f t="shared" si="595"/>
        <v>AXOR4843</v>
      </c>
      <c r="M2098" s="32" t="str">
        <f t="shared" si="596"/>
        <v>BMJ</v>
      </c>
      <c r="N2098" s="32" t="str">
        <f t="shared" si="597"/>
        <v>12 RODA</v>
      </c>
      <c r="O2098" s="146">
        <v>1.3020833333333334E-2</v>
      </c>
      <c r="P2098" s="65">
        <v>1.3020833333333334E-2</v>
      </c>
      <c r="Q2098" s="65"/>
      <c r="R2098" s="66">
        <v>4</v>
      </c>
      <c r="S2098" s="66">
        <v>51380</v>
      </c>
      <c r="T2098" s="66">
        <v>19660</v>
      </c>
      <c r="U2098" s="67">
        <f t="shared" si="589"/>
        <v>31.72</v>
      </c>
      <c r="V2098" s="66">
        <f t="shared" si="580"/>
        <v>643186.43999999994</v>
      </c>
      <c r="W2098" s="66" t="str">
        <f t="shared" si="581"/>
        <v>1 &gt; 4</v>
      </c>
      <c r="X2098" s="66">
        <f>A2098+SUMIFS(Presensi!F:F,Presensi!E:E,'Entry Data'!AP2098)</f>
        <v>1</v>
      </c>
      <c r="Y2098" s="66">
        <f>IFERROR(INDEX('Retasi Pricing'!F:F,MATCH('Entry Data'!AM2098,'Retasi Pricing'!E:E,0))*X2098,"")</f>
        <v>27500</v>
      </c>
      <c r="Z2098" s="62" t="s">
        <v>26</v>
      </c>
      <c r="AA2098" s="62" t="s">
        <v>27</v>
      </c>
      <c r="AB2098" s="32"/>
      <c r="AC2098" s="32" t="s">
        <v>193</v>
      </c>
      <c r="AD2098" s="32" t="str">
        <f t="shared" si="582"/>
        <v/>
      </c>
      <c r="AF2098" s="5" t="str">
        <f t="shared" si="583"/>
        <v>budiyono44194</v>
      </c>
      <c r="AG2098" s="5" t="str">
        <f t="shared" si="584"/>
        <v>BMJ 07144194UTARANIGHT</v>
      </c>
      <c r="AH2098" s="5" t="str">
        <f t="shared" si="585"/>
        <v>budiyono44194UTARANIGHT</v>
      </c>
      <c r="AI2098" s="5" t="str">
        <f t="shared" si="586"/>
        <v>BMJ 07144194NIGHT</v>
      </c>
      <c r="AJ2098" s="5" t="str">
        <f t="shared" si="587"/>
        <v>budiyono44194NIGHT</v>
      </c>
      <c r="AK2098" s="5" t="str">
        <f t="shared" si="588"/>
        <v>budiyonoBMJ</v>
      </c>
      <c r="AL2098" s="5" t="str">
        <f t="shared" si="590"/>
        <v>4UTARA</v>
      </c>
      <c r="AM2098" s="5" t="str">
        <f t="shared" si="591"/>
        <v>1 &gt; 4UTARA12 RODA</v>
      </c>
      <c r="AN2098" s="5" t="str">
        <f t="shared" si="592"/>
        <v>budiyonoBMJ1 &gt; 4UTARA12 RODA</v>
      </c>
      <c r="AO2098" s="5" t="str">
        <f t="shared" si="593"/>
        <v>budiyono1 &gt; 4UTARA12 RODA</v>
      </c>
      <c r="AP2098" s="5" t="str">
        <f t="shared" si="594"/>
        <v>44194NIGHT</v>
      </c>
    </row>
    <row r="2099" spans="1:42" x14ac:dyDescent="0.3">
      <c r="A2099" s="33">
        <v>1</v>
      </c>
      <c r="B2099" s="33"/>
      <c r="C2099" s="70">
        <v>44194</v>
      </c>
      <c r="D2099" s="71" t="s">
        <v>87</v>
      </c>
      <c r="E2099" s="70">
        <v>44195</v>
      </c>
      <c r="F2099" s="71">
        <v>5159214</v>
      </c>
      <c r="G2099" s="33" t="s">
        <v>20</v>
      </c>
      <c r="H2099" s="33" t="s">
        <v>21</v>
      </c>
      <c r="I2099" s="33" t="s">
        <v>51</v>
      </c>
      <c r="J2099" s="33" t="s">
        <v>23</v>
      </c>
      <c r="K2099" s="63" t="s">
        <v>80</v>
      </c>
      <c r="L2099" s="32" t="str">
        <f t="shared" si="595"/>
        <v>AXOR4843</v>
      </c>
      <c r="M2099" s="32" t="str">
        <f t="shared" si="596"/>
        <v>BMJ</v>
      </c>
      <c r="N2099" s="32" t="str">
        <f t="shared" si="597"/>
        <v>12 RODA</v>
      </c>
      <c r="O2099" s="146">
        <v>8.0057870370370363E-2</v>
      </c>
      <c r="P2099" s="65">
        <v>8.0057870370370363E-2</v>
      </c>
      <c r="Q2099" s="65"/>
      <c r="R2099" s="66">
        <v>5</v>
      </c>
      <c r="S2099" s="66">
        <v>51560</v>
      </c>
      <c r="T2099" s="66">
        <v>19660</v>
      </c>
      <c r="U2099" s="67">
        <f t="shared" si="589"/>
        <v>31.9</v>
      </c>
      <c r="V2099" s="66">
        <f t="shared" si="580"/>
        <v>646836.29999999993</v>
      </c>
      <c r="W2099" s="66" t="str">
        <f t="shared" si="581"/>
        <v>&gt; 5</v>
      </c>
      <c r="X2099" s="66">
        <f>A2099+SUMIFS(Presensi!F:F,Presensi!E:E,'Entry Data'!AP2099)</f>
        <v>1</v>
      </c>
      <c r="Y2099" s="66">
        <f>IFERROR(INDEX('Retasi Pricing'!F:F,MATCH('Entry Data'!AM2099,'Retasi Pricing'!E:E,0))*X2099,"")</f>
        <v>31200</v>
      </c>
      <c r="Z2099" s="62" t="s">
        <v>26</v>
      </c>
      <c r="AA2099" s="62" t="s">
        <v>27</v>
      </c>
      <c r="AB2099" s="32"/>
      <c r="AC2099" s="32" t="s">
        <v>193</v>
      </c>
      <c r="AD2099" s="32" t="str">
        <f t="shared" si="582"/>
        <v/>
      </c>
      <c r="AF2099" s="5" t="str">
        <f t="shared" si="583"/>
        <v>budiyono44194</v>
      </c>
      <c r="AG2099" s="5" t="str">
        <f t="shared" si="584"/>
        <v>BMJ 07144194UTARANIGHT</v>
      </c>
      <c r="AH2099" s="5" t="str">
        <f t="shared" si="585"/>
        <v>budiyono44194UTARANIGHT</v>
      </c>
      <c r="AI2099" s="5" t="str">
        <f t="shared" si="586"/>
        <v>BMJ 07144194NIGHT</v>
      </c>
      <c r="AJ2099" s="5" t="str">
        <f t="shared" si="587"/>
        <v>budiyono44194NIGHT</v>
      </c>
      <c r="AK2099" s="5" t="str">
        <f t="shared" si="588"/>
        <v>budiyonoBMJ</v>
      </c>
      <c r="AL2099" s="5" t="str">
        <f t="shared" si="590"/>
        <v>5UTARA</v>
      </c>
      <c r="AM2099" s="5" t="str">
        <f t="shared" si="591"/>
        <v>&gt; 5UTARA12 RODA</v>
      </c>
      <c r="AN2099" s="5" t="str">
        <f t="shared" si="592"/>
        <v>budiyonoBMJ&gt; 5UTARA12 RODA</v>
      </c>
      <c r="AO2099" s="5" t="str">
        <f t="shared" si="593"/>
        <v>budiyono&gt; 5UTARA12 RODA</v>
      </c>
      <c r="AP2099" s="5" t="str">
        <f t="shared" si="594"/>
        <v>44194NIGHT</v>
      </c>
    </row>
    <row r="2100" spans="1:42" x14ac:dyDescent="0.3">
      <c r="A2100" s="33">
        <v>1</v>
      </c>
      <c r="B2100" s="33"/>
      <c r="C2100" s="70">
        <v>44194</v>
      </c>
      <c r="D2100" s="71" t="s">
        <v>87</v>
      </c>
      <c r="E2100" s="70">
        <v>44195</v>
      </c>
      <c r="F2100" s="71">
        <v>5159293</v>
      </c>
      <c r="G2100" s="33" t="s">
        <v>20</v>
      </c>
      <c r="H2100" s="33" t="s">
        <v>21</v>
      </c>
      <c r="I2100" s="33" t="s">
        <v>51</v>
      </c>
      <c r="J2100" s="33" t="s">
        <v>23</v>
      </c>
      <c r="K2100" s="63" t="s">
        <v>80</v>
      </c>
      <c r="L2100" s="32" t="str">
        <f t="shared" si="595"/>
        <v>AXOR4843</v>
      </c>
      <c r="M2100" s="32" t="str">
        <f t="shared" si="596"/>
        <v>BMJ</v>
      </c>
      <c r="N2100" s="32" t="str">
        <f t="shared" si="597"/>
        <v>12 RODA</v>
      </c>
      <c r="O2100" s="146">
        <v>0.13418981481481482</v>
      </c>
      <c r="P2100" s="65">
        <v>0.13418981481481482</v>
      </c>
      <c r="Q2100" s="65"/>
      <c r="R2100" s="66">
        <v>6</v>
      </c>
      <c r="S2100" s="66">
        <v>52360</v>
      </c>
      <c r="T2100" s="66">
        <v>19660</v>
      </c>
      <c r="U2100" s="67">
        <f t="shared" si="589"/>
        <v>32.700000000000003</v>
      </c>
      <c r="V2100" s="66">
        <f t="shared" si="580"/>
        <v>663057.9</v>
      </c>
      <c r="W2100" s="66" t="str">
        <f t="shared" si="581"/>
        <v>&gt; 6</v>
      </c>
      <c r="X2100" s="66">
        <f>A2100+SUMIFS(Presensi!F:F,Presensi!E:E,'Entry Data'!AP2100)</f>
        <v>1</v>
      </c>
      <c r="Y2100" s="66">
        <f>IFERROR(INDEX('Retasi Pricing'!F:F,MATCH('Entry Data'!AM2100,'Retasi Pricing'!E:E,0))*X2100,"")</f>
        <v>34450</v>
      </c>
      <c r="Z2100" s="62" t="s">
        <v>26</v>
      </c>
      <c r="AA2100" s="62" t="s">
        <v>27</v>
      </c>
      <c r="AB2100" s="32"/>
      <c r="AC2100" s="32" t="s">
        <v>193</v>
      </c>
      <c r="AD2100" s="32" t="str">
        <f t="shared" si="582"/>
        <v/>
      </c>
      <c r="AF2100" s="5" t="str">
        <f t="shared" si="583"/>
        <v>budiyono44194</v>
      </c>
      <c r="AG2100" s="5" t="str">
        <f t="shared" si="584"/>
        <v>BMJ 07144194UTARANIGHT</v>
      </c>
      <c r="AH2100" s="5" t="str">
        <f t="shared" si="585"/>
        <v>budiyono44194UTARANIGHT</v>
      </c>
      <c r="AI2100" s="5" t="str">
        <f t="shared" si="586"/>
        <v>BMJ 07144194NIGHT</v>
      </c>
      <c r="AJ2100" s="5" t="str">
        <f t="shared" si="587"/>
        <v>budiyono44194NIGHT</v>
      </c>
      <c r="AK2100" s="5" t="str">
        <f t="shared" si="588"/>
        <v>budiyonoBMJ</v>
      </c>
      <c r="AL2100" s="5" t="str">
        <f t="shared" si="590"/>
        <v>6UTARA</v>
      </c>
      <c r="AM2100" s="5" t="str">
        <f t="shared" si="591"/>
        <v>&gt; 6UTARA12 RODA</v>
      </c>
      <c r="AN2100" s="5" t="str">
        <f t="shared" si="592"/>
        <v>budiyonoBMJ&gt; 6UTARA12 RODA</v>
      </c>
      <c r="AO2100" s="5" t="str">
        <f t="shared" si="593"/>
        <v>budiyono&gt; 6UTARA12 RODA</v>
      </c>
      <c r="AP2100" s="5" t="str">
        <f t="shared" si="594"/>
        <v>44194NIGHT</v>
      </c>
    </row>
    <row r="2101" spans="1:42" x14ac:dyDescent="0.3">
      <c r="A2101" s="33">
        <v>1</v>
      </c>
      <c r="B2101" s="33"/>
      <c r="C2101" s="70">
        <v>44194</v>
      </c>
      <c r="D2101" s="71" t="s">
        <v>87</v>
      </c>
      <c r="E2101" s="70">
        <v>44195</v>
      </c>
      <c r="F2101" s="71">
        <v>5159383</v>
      </c>
      <c r="G2101" s="33" t="s">
        <v>20</v>
      </c>
      <c r="H2101" s="33" t="s">
        <v>21</v>
      </c>
      <c r="I2101" s="33" t="s">
        <v>51</v>
      </c>
      <c r="J2101" s="33" t="s">
        <v>46</v>
      </c>
      <c r="K2101" s="63" t="s">
        <v>80</v>
      </c>
      <c r="L2101" s="32" t="str">
        <f t="shared" si="595"/>
        <v>AXOR4843</v>
      </c>
      <c r="M2101" s="32" t="str">
        <f t="shared" si="596"/>
        <v>BMJ</v>
      </c>
      <c r="N2101" s="32" t="str">
        <f t="shared" si="597"/>
        <v>12 RODA</v>
      </c>
      <c r="O2101" s="146">
        <v>0.20702546296296295</v>
      </c>
      <c r="P2101" s="65">
        <v>0.20702546296296295</v>
      </c>
      <c r="Q2101" s="65"/>
      <c r="R2101" s="66">
        <v>7</v>
      </c>
      <c r="S2101" s="66">
        <v>50940</v>
      </c>
      <c r="T2101" s="66">
        <v>19660</v>
      </c>
      <c r="U2101" s="67">
        <f t="shared" si="589"/>
        <v>31.28</v>
      </c>
      <c r="V2101" s="66">
        <f t="shared" si="580"/>
        <v>634264.56000000006</v>
      </c>
      <c r="W2101" s="66" t="str">
        <f t="shared" si="581"/>
        <v>7 &gt;</v>
      </c>
      <c r="X2101" s="66">
        <f>A2101+SUMIFS(Presensi!F:F,Presensi!E:E,'Entry Data'!AP2101)</f>
        <v>1</v>
      </c>
      <c r="Y2101" s="66">
        <f>IFERROR(INDEX('Retasi Pricing'!F:F,MATCH('Entry Data'!AM2101,'Retasi Pricing'!E:E,0))*X2101,"")</f>
        <v>42000</v>
      </c>
      <c r="Z2101" s="62" t="s">
        <v>26</v>
      </c>
      <c r="AA2101" s="62" t="s">
        <v>27</v>
      </c>
      <c r="AB2101" s="32"/>
      <c r="AC2101" s="32" t="s">
        <v>193</v>
      </c>
      <c r="AD2101" s="32" t="str">
        <f t="shared" si="582"/>
        <v/>
      </c>
      <c r="AF2101" s="5" t="str">
        <f t="shared" si="583"/>
        <v>budiyono44194</v>
      </c>
      <c r="AG2101" s="5" t="str">
        <f t="shared" si="584"/>
        <v>BMJ 07144194UTARANIGHT</v>
      </c>
      <c r="AH2101" s="5" t="str">
        <f t="shared" si="585"/>
        <v>budiyono44194UTARANIGHT</v>
      </c>
      <c r="AI2101" s="5" t="str">
        <f t="shared" si="586"/>
        <v>BMJ 07144194NIGHT</v>
      </c>
      <c r="AJ2101" s="5" t="str">
        <f t="shared" si="587"/>
        <v>budiyono44194NIGHT</v>
      </c>
      <c r="AK2101" s="5" t="str">
        <f t="shared" si="588"/>
        <v>budiyonoBMJ</v>
      </c>
      <c r="AL2101" s="5" t="str">
        <f t="shared" si="590"/>
        <v>7UTARA</v>
      </c>
      <c r="AM2101" s="5" t="str">
        <f t="shared" si="591"/>
        <v>7 &gt;UTARA12 RODA</v>
      </c>
      <c r="AN2101" s="5" t="str">
        <f t="shared" si="592"/>
        <v>budiyonoBMJ7 &gt;UTARA12 RODA</v>
      </c>
      <c r="AO2101" s="5" t="str">
        <f t="shared" si="593"/>
        <v>budiyono7 &gt;UTARA12 RODA</v>
      </c>
      <c r="AP2101" s="5" t="str">
        <f t="shared" si="594"/>
        <v>44194NIGHT</v>
      </c>
    </row>
    <row r="2102" spans="1:42" x14ac:dyDescent="0.3">
      <c r="A2102" s="33">
        <v>1</v>
      </c>
      <c r="B2102" s="33"/>
      <c r="C2102" s="70">
        <v>44194</v>
      </c>
      <c r="D2102" s="71" t="s">
        <v>87</v>
      </c>
      <c r="E2102" s="70">
        <v>44194</v>
      </c>
      <c r="F2102" s="71">
        <v>5158926</v>
      </c>
      <c r="G2102" s="33" t="s">
        <v>20</v>
      </c>
      <c r="H2102" s="33" t="s">
        <v>21</v>
      </c>
      <c r="I2102" s="33" t="s">
        <v>45</v>
      </c>
      <c r="J2102" s="33" t="s">
        <v>46</v>
      </c>
      <c r="K2102" s="63" t="s">
        <v>80</v>
      </c>
      <c r="L2102" s="32" t="str">
        <f t="shared" si="595"/>
        <v>AXOR4843</v>
      </c>
      <c r="M2102" s="32" t="str">
        <f t="shared" si="596"/>
        <v>BMJ</v>
      </c>
      <c r="N2102" s="32" t="str">
        <f t="shared" si="597"/>
        <v>12 RODA</v>
      </c>
      <c r="O2102" s="146">
        <v>0.84971064814814812</v>
      </c>
      <c r="P2102" s="65">
        <v>0.84971064814814812</v>
      </c>
      <c r="Q2102" s="65"/>
      <c r="R2102" s="66">
        <v>1</v>
      </c>
      <c r="S2102" s="66">
        <v>53180</v>
      </c>
      <c r="T2102" s="66">
        <v>19660</v>
      </c>
      <c r="U2102" s="67">
        <f t="shared" si="589"/>
        <v>33.520000000000003</v>
      </c>
      <c r="V2102" s="66">
        <f t="shared" si="580"/>
        <v>679685.04000000015</v>
      </c>
      <c r="W2102" s="66" t="str">
        <f t="shared" si="581"/>
        <v>1 &gt; 4</v>
      </c>
      <c r="X2102" s="66">
        <f>A2102+SUMIFS(Presensi!F:F,Presensi!E:E,'Entry Data'!AP2102)</f>
        <v>1</v>
      </c>
      <c r="Y2102" s="66">
        <f>IFERROR(INDEX('Retasi Pricing'!F:F,MATCH('Entry Data'!AM2102,'Retasi Pricing'!E:E,0))*X2102,"")</f>
        <v>27500</v>
      </c>
      <c r="Z2102" s="62" t="s">
        <v>26</v>
      </c>
      <c r="AA2102" s="62" t="s">
        <v>27</v>
      </c>
      <c r="AB2102" s="32"/>
      <c r="AC2102" s="32" t="s">
        <v>193</v>
      </c>
      <c r="AD2102" s="32" t="str">
        <f t="shared" si="582"/>
        <v/>
      </c>
      <c r="AF2102" s="5" t="str">
        <f t="shared" si="583"/>
        <v>budiyono44194</v>
      </c>
      <c r="AG2102" s="5" t="str">
        <f t="shared" si="584"/>
        <v>BMJ 07144194UTARANIGHT</v>
      </c>
      <c r="AH2102" s="5" t="str">
        <f t="shared" si="585"/>
        <v>budiyono44194UTARANIGHT</v>
      </c>
      <c r="AI2102" s="5" t="str">
        <f t="shared" si="586"/>
        <v>BMJ 07144194NIGHT</v>
      </c>
      <c r="AJ2102" s="5" t="str">
        <f t="shared" si="587"/>
        <v>budiyono44194NIGHT</v>
      </c>
      <c r="AK2102" s="5" t="str">
        <f t="shared" si="588"/>
        <v>budiyonoBMJ</v>
      </c>
      <c r="AL2102" s="5" t="str">
        <f t="shared" si="590"/>
        <v>1UTARA</v>
      </c>
      <c r="AM2102" s="5" t="str">
        <f t="shared" si="591"/>
        <v>1 &gt; 4UTARA12 RODA</v>
      </c>
      <c r="AN2102" s="5" t="str">
        <f t="shared" si="592"/>
        <v>budiyonoBMJ1 &gt; 4UTARA12 RODA</v>
      </c>
      <c r="AO2102" s="5" t="str">
        <f t="shared" si="593"/>
        <v>budiyono1 &gt; 4UTARA12 RODA</v>
      </c>
      <c r="AP2102" s="5" t="str">
        <f t="shared" si="594"/>
        <v>44194NIGHT</v>
      </c>
    </row>
    <row r="2103" spans="1:42" x14ac:dyDescent="0.3">
      <c r="A2103" s="33">
        <v>1</v>
      </c>
      <c r="B2103" s="33"/>
      <c r="C2103" s="70">
        <v>44194</v>
      </c>
      <c r="D2103" s="71" t="s">
        <v>87</v>
      </c>
      <c r="E2103" s="70">
        <v>44194</v>
      </c>
      <c r="F2103" s="71">
        <v>5159006</v>
      </c>
      <c r="G2103" s="33" t="s">
        <v>20</v>
      </c>
      <c r="H2103" s="33" t="s">
        <v>21</v>
      </c>
      <c r="I2103" s="33" t="s">
        <v>45</v>
      </c>
      <c r="J2103" s="33" t="s">
        <v>46</v>
      </c>
      <c r="K2103" s="63" t="s">
        <v>80</v>
      </c>
      <c r="L2103" s="32" t="str">
        <f t="shared" si="595"/>
        <v>AXOR4843</v>
      </c>
      <c r="M2103" s="32" t="str">
        <f t="shared" si="596"/>
        <v>BMJ</v>
      </c>
      <c r="N2103" s="32" t="str">
        <f t="shared" si="597"/>
        <v>12 RODA</v>
      </c>
      <c r="O2103" s="146">
        <v>0.9046643518518519</v>
      </c>
      <c r="P2103" s="65">
        <v>0.9046643518518519</v>
      </c>
      <c r="Q2103" s="65"/>
      <c r="R2103" s="66">
        <v>2</v>
      </c>
      <c r="S2103" s="66">
        <v>52560</v>
      </c>
      <c r="T2103" s="66">
        <v>19660</v>
      </c>
      <c r="U2103" s="67">
        <f t="shared" si="589"/>
        <v>32.9</v>
      </c>
      <c r="V2103" s="66">
        <f t="shared" si="580"/>
        <v>667113.29999999993</v>
      </c>
      <c r="W2103" s="66" t="str">
        <f t="shared" si="581"/>
        <v>1 &gt; 4</v>
      </c>
      <c r="X2103" s="66">
        <f>A2103+SUMIFS(Presensi!F:F,Presensi!E:E,'Entry Data'!AP2103)</f>
        <v>1</v>
      </c>
      <c r="Y2103" s="66">
        <f>IFERROR(INDEX('Retasi Pricing'!F:F,MATCH('Entry Data'!AM2103,'Retasi Pricing'!E:E,0))*X2103,"")</f>
        <v>27500</v>
      </c>
      <c r="Z2103" s="62" t="s">
        <v>26</v>
      </c>
      <c r="AA2103" s="62" t="s">
        <v>27</v>
      </c>
      <c r="AB2103" s="32"/>
      <c r="AC2103" s="32" t="s">
        <v>193</v>
      </c>
      <c r="AD2103" s="32" t="str">
        <f t="shared" si="582"/>
        <v/>
      </c>
      <c r="AF2103" s="5" t="str">
        <f t="shared" si="583"/>
        <v>budiyono44194</v>
      </c>
      <c r="AG2103" s="5" t="str">
        <f t="shared" si="584"/>
        <v>BMJ 07144194UTARANIGHT</v>
      </c>
      <c r="AH2103" s="5" t="str">
        <f t="shared" si="585"/>
        <v>budiyono44194UTARANIGHT</v>
      </c>
      <c r="AI2103" s="5" t="str">
        <f t="shared" si="586"/>
        <v>BMJ 07144194NIGHT</v>
      </c>
      <c r="AJ2103" s="5" t="str">
        <f t="shared" si="587"/>
        <v>budiyono44194NIGHT</v>
      </c>
      <c r="AK2103" s="5" t="str">
        <f t="shared" si="588"/>
        <v>budiyonoBMJ</v>
      </c>
      <c r="AL2103" s="5" t="str">
        <f t="shared" si="590"/>
        <v>2UTARA</v>
      </c>
      <c r="AM2103" s="5" t="str">
        <f t="shared" si="591"/>
        <v>1 &gt; 4UTARA12 RODA</v>
      </c>
      <c r="AN2103" s="5" t="str">
        <f t="shared" si="592"/>
        <v>budiyonoBMJ1 &gt; 4UTARA12 RODA</v>
      </c>
      <c r="AO2103" s="5" t="str">
        <f t="shared" si="593"/>
        <v>budiyono1 &gt; 4UTARA12 RODA</v>
      </c>
      <c r="AP2103" s="5" t="str">
        <f t="shared" si="594"/>
        <v>44194NIGHT</v>
      </c>
    </row>
    <row r="2104" spans="1:42" x14ac:dyDescent="0.3">
      <c r="A2104" s="33">
        <v>1</v>
      </c>
      <c r="B2104" s="33"/>
      <c r="C2104" s="70">
        <v>44194</v>
      </c>
      <c r="D2104" s="71" t="s">
        <v>87</v>
      </c>
      <c r="E2104" s="70">
        <v>44194</v>
      </c>
      <c r="F2104" s="71">
        <v>5159090</v>
      </c>
      <c r="G2104" s="33" t="s">
        <v>20</v>
      </c>
      <c r="H2104" s="33" t="s">
        <v>21</v>
      </c>
      <c r="I2104" s="33" t="s">
        <v>45</v>
      </c>
      <c r="J2104" s="33" t="s">
        <v>46</v>
      </c>
      <c r="K2104" s="63" t="s">
        <v>80</v>
      </c>
      <c r="L2104" s="32" t="str">
        <f t="shared" si="595"/>
        <v>AXOR4843</v>
      </c>
      <c r="M2104" s="32" t="str">
        <f t="shared" si="596"/>
        <v>BMJ</v>
      </c>
      <c r="N2104" s="32" t="str">
        <f t="shared" si="597"/>
        <v>12 RODA</v>
      </c>
      <c r="O2104" s="146">
        <v>0.96072916666666675</v>
      </c>
      <c r="P2104" s="65">
        <v>0.96072916666666675</v>
      </c>
      <c r="Q2104" s="65"/>
      <c r="R2104" s="66">
        <v>3</v>
      </c>
      <c r="S2104" s="66">
        <v>50520</v>
      </c>
      <c r="T2104" s="66">
        <v>19660</v>
      </c>
      <c r="U2104" s="67">
        <f t="shared" si="589"/>
        <v>30.86</v>
      </c>
      <c r="V2104" s="66">
        <f t="shared" si="580"/>
        <v>625748.22</v>
      </c>
      <c r="W2104" s="66" t="str">
        <f t="shared" si="581"/>
        <v>1 &gt; 4</v>
      </c>
      <c r="X2104" s="66">
        <f>A2104+SUMIFS(Presensi!F:F,Presensi!E:E,'Entry Data'!AP2104)</f>
        <v>1</v>
      </c>
      <c r="Y2104" s="66">
        <f>IFERROR(INDEX('Retasi Pricing'!F:F,MATCH('Entry Data'!AM2104,'Retasi Pricing'!E:E,0))*X2104,"")</f>
        <v>27500</v>
      </c>
      <c r="Z2104" s="62" t="s">
        <v>26</v>
      </c>
      <c r="AA2104" s="62" t="s">
        <v>27</v>
      </c>
      <c r="AB2104" s="32"/>
      <c r="AC2104" s="32" t="s">
        <v>193</v>
      </c>
      <c r="AD2104" s="32" t="str">
        <f t="shared" si="582"/>
        <v/>
      </c>
      <c r="AF2104" s="5" t="str">
        <f t="shared" si="583"/>
        <v>budiyono44194</v>
      </c>
      <c r="AG2104" s="5" t="str">
        <f t="shared" si="584"/>
        <v>BMJ 07144194UTARANIGHT</v>
      </c>
      <c r="AH2104" s="5" t="str">
        <f t="shared" si="585"/>
        <v>budiyono44194UTARANIGHT</v>
      </c>
      <c r="AI2104" s="5" t="str">
        <f t="shared" si="586"/>
        <v>BMJ 07144194NIGHT</v>
      </c>
      <c r="AJ2104" s="5" t="str">
        <f t="shared" si="587"/>
        <v>budiyono44194NIGHT</v>
      </c>
      <c r="AK2104" s="5" t="str">
        <f t="shared" si="588"/>
        <v>budiyonoBMJ</v>
      </c>
      <c r="AL2104" s="5" t="str">
        <f t="shared" si="590"/>
        <v>3UTARA</v>
      </c>
      <c r="AM2104" s="5" t="str">
        <f t="shared" si="591"/>
        <v>1 &gt; 4UTARA12 RODA</v>
      </c>
      <c r="AN2104" s="5" t="str">
        <f t="shared" si="592"/>
        <v>budiyonoBMJ1 &gt; 4UTARA12 RODA</v>
      </c>
      <c r="AO2104" s="5" t="str">
        <f t="shared" si="593"/>
        <v>budiyono1 &gt; 4UTARA12 RODA</v>
      </c>
      <c r="AP2104" s="5" t="str">
        <f t="shared" si="594"/>
        <v>44194NIGHT</v>
      </c>
    </row>
    <row r="2105" spans="1:42" x14ac:dyDescent="0.3">
      <c r="A2105" s="33">
        <v>1</v>
      </c>
      <c r="B2105" s="33"/>
      <c r="C2105" s="70">
        <v>44194</v>
      </c>
      <c r="D2105" s="71" t="s">
        <v>87</v>
      </c>
      <c r="E2105" s="70">
        <v>44195</v>
      </c>
      <c r="F2105" s="71">
        <v>5159177</v>
      </c>
      <c r="G2105" s="33" t="s">
        <v>20</v>
      </c>
      <c r="H2105" s="33" t="s">
        <v>21</v>
      </c>
      <c r="I2105" s="33" t="s">
        <v>51</v>
      </c>
      <c r="J2105" s="33" t="s">
        <v>23</v>
      </c>
      <c r="K2105" s="63" t="s">
        <v>82</v>
      </c>
      <c r="L2105" s="32" t="str">
        <f t="shared" si="595"/>
        <v>AXOR4843</v>
      </c>
      <c r="M2105" s="32" t="str">
        <f t="shared" si="596"/>
        <v>BMJ</v>
      </c>
      <c r="N2105" s="32" t="str">
        <f t="shared" si="597"/>
        <v>12 RODA</v>
      </c>
      <c r="O2105" s="146">
        <v>2.4548611111111115E-2</v>
      </c>
      <c r="P2105" s="65">
        <v>2.4548611111111115E-2</v>
      </c>
      <c r="Q2105" s="65"/>
      <c r="R2105" s="66">
        <v>3</v>
      </c>
      <c r="S2105" s="66">
        <v>52200</v>
      </c>
      <c r="T2105" s="66">
        <v>20800</v>
      </c>
      <c r="U2105" s="67">
        <f t="shared" si="589"/>
        <v>31.4</v>
      </c>
      <c r="V2105" s="66">
        <f t="shared" si="580"/>
        <v>636697.79999999993</v>
      </c>
      <c r="W2105" s="66" t="str">
        <f t="shared" si="581"/>
        <v>1 &gt; 4</v>
      </c>
      <c r="X2105" s="66">
        <f>A2105+SUMIFS(Presensi!F:F,Presensi!E:E,'Entry Data'!AP2105)</f>
        <v>1</v>
      </c>
      <c r="Y2105" s="66">
        <f>IFERROR(INDEX('Retasi Pricing'!F:F,MATCH('Entry Data'!AM2105,'Retasi Pricing'!E:E,0))*X2105,"")</f>
        <v>27500</v>
      </c>
      <c r="Z2105" s="62" t="s">
        <v>26</v>
      </c>
      <c r="AA2105" s="62" t="s">
        <v>27</v>
      </c>
      <c r="AB2105" s="32"/>
      <c r="AC2105" s="32" t="s">
        <v>196</v>
      </c>
      <c r="AD2105" s="32" t="str">
        <f t="shared" si="582"/>
        <v/>
      </c>
      <c r="AF2105" s="5" t="str">
        <f t="shared" si="583"/>
        <v>suwarno44194</v>
      </c>
      <c r="AG2105" s="5" t="str">
        <f t="shared" si="584"/>
        <v>BMJ 07244194UTARANIGHT</v>
      </c>
      <c r="AH2105" s="5" t="str">
        <f t="shared" si="585"/>
        <v>suwarno44194UTARANIGHT</v>
      </c>
      <c r="AI2105" s="5" t="str">
        <f t="shared" si="586"/>
        <v>BMJ 07244194NIGHT</v>
      </c>
      <c r="AJ2105" s="5" t="str">
        <f t="shared" si="587"/>
        <v>suwarno44194NIGHT</v>
      </c>
      <c r="AK2105" s="5" t="str">
        <f t="shared" si="588"/>
        <v>suwarnoBMJ</v>
      </c>
      <c r="AL2105" s="5" t="str">
        <f t="shared" si="590"/>
        <v>3UTARA</v>
      </c>
      <c r="AM2105" s="5" t="str">
        <f t="shared" si="591"/>
        <v>1 &gt; 4UTARA12 RODA</v>
      </c>
      <c r="AN2105" s="5" t="str">
        <f t="shared" si="592"/>
        <v>suwarnoBMJ1 &gt; 4UTARA12 RODA</v>
      </c>
      <c r="AO2105" s="5" t="str">
        <f t="shared" si="593"/>
        <v>suwarno1 &gt; 4UTARA12 RODA</v>
      </c>
      <c r="AP2105" s="5" t="str">
        <f t="shared" si="594"/>
        <v>44194NIGHT</v>
      </c>
    </row>
    <row r="2106" spans="1:42" x14ac:dyDescent="0.3">
      <c r="A2106" s="33">
        <v>1</v>
      </c>
      <c r="B2106" s="33"/>
      <c r="C2106" s="70">
        <v>44194</v>
      </c>
      <c r="D2106" s="71" t="s">
        <v>87</v>
      </c>
      <c r="E2106" s="70">
        <v>44195</v>
      </c>
      <c r="F2106" s="71">
        <v>5159248</v>
      </c>
      <c r="G2106" s="33" t="s">
        <v>20</v>
      </c>
      <c r="H2106" s="33" t="s">
        <v>21</v>
      </c>
      <c r="I2106" s="33" t="s">
        <v>45</v>
      </c>
      <c r="J2106" s="33" t="s">
        <v>46</v>
      </c>
      <c r="K2106" s="63" t="s">
        <v>82</v>
      </c>
      <c r="L2106" s="32" t="str">
        <f t="shared" si="595"/>
        <v>AXOR4843</v>
      </c>
      <c r="M2106" s="32" t="str">
        <f t="shared" si="596"/>
        <v>BMJ</v>
      </c>
      <c r="N2106" s="32" t="str">
        <f t="shared" si="597"/>
        <v>12 RODA</v>
      </c>
      <c r="O2106" s="146">
        <v>9.7812500000000011E-2</v>
      </c>
      <c r="P2106" s="65">
        <v>9.7812500000000011E-2</v>
      </c>
      <c r="Q2106" s="65"/>
      <c r="R2106" s="66">
        <v>4</v>
      </c>
      <c r="S2106" s="66">
        <v>52360</v>
      </c>
      <c r="T2106" s="66">
        <v>20800</v>
      </c>
      <c r="U2106" s="67">
        <f t="shared" si="589"/>
        <v>31.56</v>
      </c>
      <c r="V2106" s="66">
        <f t="shared" si="580"/>
        <v>639942.11999999988</v>
      </c>
      <c r="W2106" s="66" t="str">
        <f t="shared" si="581"/>
        <v>1 &gt; 4</v>
      </c>
      <c r="X2106" s="66">
        <f>A2106+SUMIFS(Presensi!F:F,Presensi!E:E,'Entry Data'!AP2106)</f>
        <v>1</v>
      </c>
      <c r="Y2106" s="66">
        <f>IFERROR(INDEX('Retasi Pricing'!F:F,MATCH('Entry Data'!AM2106,'Retasi Pricing'!E:E,0))*X2106,"")</f>
        <v>27500</v>
      </c>
      <c r="Z2106" s="62" t="s">
        <v>26</v>
      </c>
      <c r="AA2106" s="62" t="s">
        <v>27</v>
      </c>
      <c r="AB2106" s="32"/>
      <c r="AC2106" s="32" t="s">
        <v>196</v>
      </c>
      <c r="AD2106" s="32" t="str">
        <f t="shared" si="582"/>
        <v/>
      </c>
      <c r="AF2106" s="5" t="str">
        <f t="shared" si="583"/>
        <v>suwarno44194</v>
      </c>
      <c r="AG2106" s="5" t="str">
        <f t="shared" si="584"/>
        <v>BMJ 07244194UTARANIGHT</v>
      </c>
      <c r="AH2106" s="5" t="str">
        <f t="shared" si="585"/>
        <v>suwarno44194UTARANIGHT</v>
      </c>
      <c r="AI2106" s="5" t="str">
        <f t="shared" si="586"/>
        <v>BMJ 07244194NIGHT</v>
      </c>
      <c r="AJ2106" s="5" t="str">
        <f t="shared" si="587"/>
        <v>suwarno44194NIGHT</v>
      </c>
      <c r="AK2106" s="5" t="str">
        <f t="shared" si="588"/>
        <v>suwarnoBMJ</v>
      </c>
      <c r="AL2106" s="5" t="str">
        <f t="shared" si="590"/>
        <v>4UTARA</v>
      </c>
      <c r="AM2106" s="5" t="str">
        <f t="shared" si="591"/>
        <v>1 &gt; 4UTARA12 RODA</v>
      </c>
      <c r="AN2106" s="5" t="str">
        <f t="shared" si="592"/>
        <v>suwarnoBMJ1 &gt; 4UTARA12 RODA</v>
      </c>
      <c r="AO2106" s="5" t="str">
        <f t="shared" si="593"/>
        <v>suwarno1 &gt; 4UTARA12 RODA</v>
      </c>
      <c r="AP2106" s="5" t="str">
        <f t="shared" si="594"/>
        <v>44194NIGHT</v>
      </c>
    </row>
    <row r="2107" spans="1:42" x14ac:dyDescent="0.3">
      <c r="A2107" s="33">
        <v>1</v>
      </c>
      <c r="B2107" s="33"/>
      <c r="C2107" s="70">
        <v>44194</v>
      </c>
      <c r="D2107" s="71" t="s">
        <v>87</v>
      </c>
      <c r="E2107" s="70">
        <v>44195</v>
      </c>
      <c r="F2107" s="71">
        <v>5159325</v>
      </c>
      <c r="G2107" s="33" t="s">
        <v>20</v>
      </c>
      <c r="H2107" s="33" t="s">
        <v>21</v>
      </c>
      <c r="I2107" s="33" t="s">
        <v>51</v>
      </c>
      <c r="J2107" s="33" t="s">
        <v>23</v>
      </c>
      <c r="K2107" s="63" t="s">
        <v>82</v>
      </c>
      <c r="L2107" s="32" t="str">
        <f t="shared" si="595"/>
        <v>AXOR4843</v>
      </c>
      <c r="M2107" s="32" t="str">
        <f t="shared" si="596"/>
        <v>BMJ</v>
      </c>
      <c r="N2107" s="32" t="str">
        <f t="shared" si="597"/>
        <v>12 RODA</v>
      </c>
      <c r="O2107" s="146">
        <v>0.15738425925925925</v>
      </c>
      <c r="P2107" s="65">
        <v>0.15738425925925925</v>
      </c>
      <c r="Q2107" s="65"/>
      <c r="R2107" s="66">
        <v>5</v>
      </c>
      <c r="S2107" s="66">
        <v>52540</v>
      </c>
      <c r="T2107" s="66">
        <v>20800</v>
      </c>
      <c r="U2107" s="67">
        <f t="shared" si="589"/>
        <v>31.74</v>
      </c>
      <c r="V2107" s="66">
        <f t="shared" si="580"/>
        <v>643591.98</v>
      </c>
      <c r="W2107" s="66" t="str">
        <f t="shared" si="581"/>
        <v>&gt; 5</v>
      </c>
      <c r="X2107" s="66">
        <f>A2107+SUMIFS(Presensi!F:F,Presensi!E:E,'Entry Data'!AP2107)</f>
        <v>1</v>
      </c>
      <c r="Y2107" s="66">
        <f>IFERROR(INDEX('Retasi Pricing'!F:F,MATCH('Entry Data'!AM2107,'Retasi Pricing'!E:E,0))*X2107,"")</f>
        <v>31200</v>
      </c>
      <c r="Z2107" s="62" t="s">
        <v>26</v>
      </c>
      <c r="AA2107" s="62" t="s">
        <v>27</v>
      </c>
      <c r="AB2107" s="32"/>
      <c r="AC2107" s="32" t="s">
        <v>196</v>
      </c>
      <c r="AD2107" s="32" t="str">
        <f t="shared" si="582"/>
        <v/>
      </c>
      <c r="AF2107" s="5" t="str">
        <f t="shared" si="583"/>
        <v>suwarno44194</v>
      </c>
      <c r="AG2107" s="5" t="str">
        <f t="shared" si="584"/>
        <v>BMJ 07244194UTARANIGHT</v>
      </c>
      <c r="AH2107" s="5" t="str">
        <f t="shared" si="585"/>
        <v>suwarno44194UTARANIGHT</v>
      </c>
      <c r="AI2107" s="5" t="str">
        <f t="shared" si="586"/>
        <v>BMJ 07244194NIGHT</v>
      </c>
      <c r="AJ2107" s="5" t="str">
        <f t="shared" si="587"/>
        <v>suwarno44194NIGHT</v>
      </c>
      <c r="AK2107" s="5" t="str">
        <f t="shared" si="588"/>
        <v>suwarnoBMJ</v>
      </c>
      <c r="AL2107" s="5" t="str">
        <f t="shared" si="590"/>
        <v>5UTARA</v>
      </c>
      <c r="AM2107" s="5" t="str">
        <f t="shared" si="591"/>
        <v>&gt; 5UTARA12 RODA</v>
      </c>
      <c r="AN2107" s="5" t="str">
        <f t="shared" si="592"/>
        <v>suwarnoBMJ&gt; 5UTARA12 RODA</v>
      </c>
      <c r="AO2107" s="5" t="str">
        <f t="shared" si="593"/>
        <v>suwarno&gt; 5UTARA12 RODA</v>
      </c>
      <c r="AP2107" s="5" t="str">
        <f t="shared" si="594"/>
        <v>44194NIGHT</v>
      </c>
    </row>
    <row r="2108" spans="1:42" x14ac:dyDescent="0.3">
      <c r="A2108" s="33">
        <v>1</v>
      </c>
      <c r="B2108" s="33"/>
      <c r="C2108" s="70">
        <v>44194</v>
      </c>
      <c r="D2108" s="71" t="s">
        <v>87</v>
      </c>
      <c r="E2108" s="70">
        <v>44195</v>
      </c>
      <c r="F2108" s="71">
        <v>5159394</v>
      </c>
      <c r="G2108" s="33" t="s">
        <v>20</v>
      </c>
      <c r="H2108" s="33" t="s">
        <v>21</v>
      </c>
      <c r="I2108" s="33" t="s">
        <v>45</v>
      </c>
      <c r="J2108" s="33" t="s">
        <v>46</v>
      </c>
      <c r="K2108" s="63" t="s">
        <v>82</v>
      </c>
      <c r="L2108" s="32" t="str">
        <f t="shared" si="595"/>
        <v>AXOR4843</v>
      </c>
      <c r="M2108" s="32" t="str">
        <f t="shared" si="596"/>
        <v>BMJ</v>
      </c>
      <c r="N2108" s="32" t="str">
        <f t="shared" si="597"/>
        <v>12 RODA</v>
      </c>
      <c r="O2108" s="146">
        <v>0.21715277777777778</v>
      </c>
      <c r="P2108" s="65">
        <v>0.21715277777777778</v>
      </c>
      <c r="Q2108" s="65"/>
      <c r="R2108" s="66">
        <v>6</v>
      </c>
      <c r="S2108" s="66">
        <v>51220</v>
      </c>
      <c r="T2108" s="66">
        <v>20800</v>
      </c>
      <c r="U2108" s="67">
        <f t="shared" si="589"/>
        <v>30.42</v>
      </c>
      <c r="V2108" s="66">
        <f t="shared" si="580"/>
        <v>616826.34000000008</v>
      </c>
      <c r="W2108" s="66" t="str">
        <f t="shared" si="581"/>
        <v>&gt; 6</v>
      </c>
      <c r="X2108" s="66">
        <f>A2108+SUMIFS(Presensi!F:F,Presensi!E:E,'Entry Data'!AP2108)</f>
        <v>1</v>
      </c>
      <c r="Y2108" s="66">
        <f>IFERROR(INDEX('Retasi Pricing'!F:F,MATCH('Entry Data'!AM2108,'Retasi Pricing'!E:E,0))*X2108,"")</f>
        <v>34450</v>
      </c>
      <c r="Z2108" s="62" t="s">
        <v>26</v>
      </c>
      <c r="AA2108" s="62" t="s">
        <v>27</v>
      </c>
      <c r="AB2108" s="32"/>
      <c r="AC2108" s="32" t="s">
        <v>196</v>
      </c>
      <c r="AD2108" s="32" t="str">
        <f t="shared" si="582"/>
        <v/>
      </c>
      <c r="AF2108" s="5" t="str">
        <f t="shared" si="583"/>
        <v>suwarno44194</v>
      </c>
      <c r="AG2108" s="5" t="str">
        <f t="shared" si="584"/>
        <v>BMJ 07244194UTARANIGHT</v>
      </c>
      <c r="AH2108" s="5" t="str">
        <f t="shared" si="585"/>
        <v>suwarno44194UTARANIGHT</v>
      </c>
      <c r="AI2108" s="5" t="str">
        <f t="shared" si="586"/>
        <v>BMJ 07244194NIGHT</v>
      </c>
      <c r="AJ2108" s="5" t="str">
        <f t="shared" si="587"/>
        <v>suwarno44194NIGHT</v>
      </c>
      <c r="AK2108" s="5" t="str">
        <f t="shared" si="588"/>
        <v>suwarnoBMJ</v>
      </c>
      <c r="AL2108" s="5" t="str">
        <f t="shared" si="590"/>
        <v>6UTARA</v>
      </c>
      <c r="AM2108" s="5" t="str">
        <f t="shared" si="591"/>
        <v>&gt; 6UTARA12 RODA</v>
      </c>
      <c r="AN2108" s="5" t="str">
        <f t="shared" si="592"/>
        <v>suwarnoBMJ&gt; 6UTARA12 RODA</v>
      </c>
      <c r="AO2108" s="5" t="str">
        <f t="shared" si="593"/>
        <v>suwarno&gt; 6UTARA12 RODA</v>
      </c>
      <c r="AP2108" s="5" t="str">
        <f t="shared" si="594"/>
        <v>44194NIGHT</v>
      </c>
    </row>
    <row r="2109" spans="1:42" x14ac:dyDescent="0.3">
      <c r="A2109" s="33">
        <v>1</v>
      </c>
      <c r="B2109" s="33"/>
      <c r="C2109" s="70">
        <v>44194</v>
      </c>
      <c r="D2109" s="71" t="s">
        <v>87</v>
      </c>
      <c r="E2109" s="70">
        <v>44194</v>
      </c>
      <c r="F2109" s="71">
        <v>5158925</v>
      </c>
      <c r="G2109" s="33" t="s">
        <v>20</v>
      </c>
      <c r="H2109" s="33" t="s">
        <v>21</v>
      </c>
      <c r="I2109" s="33" t="s">
        <v>51</v>
      </c>
      <c r="J2109" s="33" t="s">
        <v>23</v>
      </c>
      <c r="K2109" s="63" t="s">
        <v>82</v>
      </c>
      <c r="L2109" s="32" t="str">
        <f t="shared" si="595"/>
        <v>AXOR4843</v>
      </c>
      <c r="M2109" s="32" t="str">
        <f t="shared" si="596"/>
        <v>BMJ</v>
      </c>
      <c r="N2109" s="32" t="str">
        <f t="shared" si="597"/>
        <v>12 RODA</v>
      </c>
      <c r="O2109" s="146">
        <v>0.84934027777777776</v>
      </c>
      <c r="P2109" s="65">
        <v>0.84934027777777776</v>
      </c>
      <c r="Q2109" s="65"/>
      <c r="R2109" s="66">
        <v>1</v>
      </c>
      <c r="S2109" s="66">
        <v>51960</v>
      </c>
      <c r="T2109" s="66">
        <v>20800</v>
      </c>
      <c r="U2109" s="67">
        <f t="shared" si="589"/>
        <v>31.16</v>
      </c>
      <c r="V2109" s="66">
        <f t="shared" si="580"/>
        <v>631831.31999999995</v>
      </c>
      <c r="W2109" s="66" t="str">
        <f t="shared" si="581"/>
        <v>1 &gt; 4</v>
      </c>
      <c r="X2109" s="66">
        <f>A2109+SUMIFS(Presensi!F:F,Presensi!E:E,'Entry Data'!AP2109)</f>
        <v>1</v>
      </c>
      <c r="Y2109" s="66">
        <f>IFERROR(INDEX('Retasi Pricing'!F:F,MATCH('Entry Data'!AM2109,'Retasi Pricing'!E:E,0))*X2109,"")</f>
        <v>27500</v>
      </c>
      <c r="Z2109" s="62" t="s">
        <v>26</v>
      </c>
      <c r="AA2109" s="62" t="s">
        <v>27</v>
      </c>
      <c r="AB2109" s="32"/>
      <c r="AC2109" s="32" t="s">
        <v>196</v>
      </c>
      <c r="AD2109" s="32" t="str">
        <f t="shared" si="582"/>
        <v/>
      </c>
      <c r="AF2109" s="5" t="str">
        <f t="shared" si="583"/>
        <v>suwarno44194</v>
      </c>
      <c r="AG2109" s="5" t="str">
        <f t="shared" si="584"/>
        <v>BMJ 07244194UTARANIGHT</v>
      </c>
      <c r="AH2109" s="5" t="str">
        <f t="shared" si="585"/>
        <v>suwarno44194UTARANIGHT</v>
      </c>
      <c r="AI2109" s="5" t="str">
        <f t="shared" si="586"/>
        <v>BMJ 07244194NIGHT</v>
      </c>
      <c r="AJ2109" s="5" t="str">
        <f t="shared" si="587"/>
        <v>suwarno44194NIGHT</v>
      </c>
      <c r="AK2109" s="5" t="str">
        <f t="shared" si="588"/>
        <v>suwarnoBMJ</v>
      </c>
      <c r="AL2109" s="5" t="str">
        <f t="shared" si="590"/>
        <v>1UTARA</v>
      </c>
      <c r="AM2109" s="5" t="str">
        <f t="shared" si="591"/>
        <v>1 &gt; 4UTARA12 RODA</v>
      </c>
      <c r="AN2109" s="5" t="str">
        <f t="shared" si="592"/>
        <v>suwarnoBMJ1 &gt; 4UTARA12 RODA</v>
      </c>
      <c r="AO2109" s="5" t="str">
        <f t="shared" si="593"/>
        <v>suwarno1 &gt; 4UTARA12 RODA</v>
      </c>
      <c r="AP2109" s="5" t="str">
        <f t="shared" si="594"/>
        <v>44194NIGHT</v>
      </c>
    </row>
    <row r="2110" spans="1:42" x14ac:dyDescent="0.3">
      <c r="A2110" s="33">
        <v>1</v>
      </c>
      <c r="B2110" s="33"/>
      <c r="C2110" s="70">
        <v>44194</v>
      </c>
      <c r="D2110" s="71" t="s">
        <v>87</v>
      </c>
      <c r="E2110" s="70">
        <v>44194</v>
      </c>
      <c r="F2110" s="71">
        <v>5159064</v>
      </c>
      <c r="G2110" s="33" t="s">
        <v>20</v>
      </c>
      <c r="H2110" s="33" t="s">
        <v>21</v>
      </c>
      <c r="I2110" s="33" t="s">
        <v>45</v>
      </c>
      <c r="J2110" s="33" t="s">
        <v>46</v>
      </c>
      <c r="K2110" s="63" t="s">
        <v>82</v>
      </c>
      <c r="L2110" s="32" t="str">
        <f t="shared" si="595"/>
        <v>AXOR4843</v>
      </c>
      <c r="M2110" s="32" t="str">
        <f t="shared" si="596"/>
        <v>BMJ</v>
      </c>
      <c r="N2110" s="32" t="str">
        <f t="shared" si="597"/>
        <v>12 RODA</v>
      </c>
      <c r="O2110" s="146">
        <v>0.94423611111111105</v>
      </c>
      <c r="P2110" s="65">
        <v>0.94423611111111105</v>
      </c>
      <c r="Q2110" s="65"/>
      <c r="R2110" s="66">
        <v>2</v>
      </c>
      <c r="S2110" s="66">
        <v>52720</v>
      </c>
      <c r="T2110" s="66">
        <v>20800</v>
      </c>
      <c r="U2110" s="67">
        <f t="shared" si="589"/>
        <v>31.92</v>
      </c>
      <c r="V2110" s="66">
        <f t="shared" si="580"/>
        <v>647241.84000000008</v>
      </c>
      <c r="W2110" s="66" t="str">
        <f t="shared" si="581"/>
        <v>1 &gt; 4</v>
      </c>
      <c r="X2110" s="66">
        <f>A2110+SUMIFS(Presensi!F:F,Presensi!E:E,'Entry Data'!AP2110)</f>
        <v>1</v>
      </c>
      <c r="Y2110" s="66">
        <f>IFERROR(INDEX('Retasi Pricing'!F:F,MATCH('Entry Data'!AM2110,'Retasi Pricing'!E:E,0))*X2110,"")</f>
        <v>27500</v>
      </c>
      <c r="Z2110" s="62" t="s">
        <v>26</v>
      </c>
      <c r="AA2110" s="62" t="s">
        <v>27</v>
      </c>
      <c r="AB2110" s="32"/>
      <c r="AC2110" s="32" t="s">
        <v>196</v>
      </c>
      <c r="AD2110" s="32" t="str">
        <f t="shared" si="582"/>
        <v/>
      </c>
      <c r="AF2110" s="5" t="str">
        <f t="shared" si="583"/>
        <v>suwarno44194</v>
      </c>
      <c r="AG2110" s="5" t="str">
        <f t="shared" si="584"/>
        <v>BMJ 07244194UTARANIGHT</v>
      </c>
      <c r="AH2110" s="5" t="str">
        <f t="shared" si="585"/>
        <v>suwarno44194UTARANIGHT</v>
      </c>
      <c r="AI2110" s="5" t="str">
        <f t="shared" si="586"/>
        <v>BMJ 07244194NIGHT</v>
      </c>
      <c r="AJ2110" s="5" t="str">
        <f t="shared" si="587"/>
        <v>suwarno44194NIGHT</v>
      </c>
      <c r="AK2110" s="5" t="str">
        <f t="shared" si="588"/>
        <v>suwarnoBMJ</v>
      </c>
      <c r="AL2110" s="5" t="str">
        <f t="shared" si="590"/>
        <v>2UTARA</v>
      </c>
      <c r="AM2110" s="5" t="str">
        <f t="shared" si="591"/>
        <v>1 &gt; 4UTARA12 RODA</v>
      </c>
      <c r="AN2110" s="5" t="str">
        <f t="shared" si="592"/>
        <v>suwarnoBMJ1 &gt; 4UTARA12 RODA</v>
      </c>
      <c r="AO2110" s="5" t="str">
        <f t="shared" si="593"/>
        <v>suwarno1 &gt; 4UTARA12 RODA</v>
      </c>
      <c r="AP2110" s="5" t="str">
        <f t="shared" si="594"/>
        <v>44194NIGHT</v>
      </c>
    </row>
    <row r="2111" spans="1:42" x14ac:dyDescent="0.3">
      <c r="A2111" s="33">
        <v>1</v>
      </c>
      <c r="B2111" s="33"/>
      <c r="C2111" s="70">
        <v>44194</v>
      </c>
      <c r="D2111" s="71" t="s">
        <v>87</v>
      </c>
      <c r="E2111" s="70">
        <v>44195</v>
      </c>
      <c r="F2111" s="71">
        <v>5159190</v>
      </c>
      <c r="G2111" s="33" t="s">
        <v>20</v>
      </c>
      <c r="H2111" s="33" t="s">
        <v>21</v>
      </c>
      <c r="I2111" s="33" t="s">
        <v>45</v>
      </c>
      <c r="J2111" s="33" t="s">
        <v>46</v>
      </c>
      <c r="K2111" s="63" t="s">
        <v>85</v>
      </c>
      <c r="L2111" s="32" t="str">
        <f t="shared" si="595"/>
        <v>AXOR4843</v>
      </c>
      <c r="M2111" s="32" t="str">
        <f t="shared" si="596"/>
        <v>BMJ</v>
      </c>
      <c r="N2111" s="32" t="str">
        <f t="shared" si="597"/>
        <v>12 RODA</v>
      </c>
      <c r="O2111" s="146">
        <v>6.6180555555555562E-2</v>
      </c>
      <c r="P2111" s="65">
        <v>6.6180555555555562E-2</v>
      </c>
      <c r="Q2111" s="65"/>
      <c r="R2111" s="66">
        <v>4</v>
      </c>
      <c r="S2111" s="66">
        <v>51060</v>
      </c>
      <c r="T2111" s="66">
        <v>19880</v>
      </c>
      <c r="U2111" s="67">
        <f t="shared" si="589"/>
        <v>31.18</v>
      </c>
      <c r="V2111" s="66">
        <f t="shared" si="580"/>
        <v>632236.86</v>
      </c>
      <c r="W2111" s="66" t="str">
        <f t="shared" si="581"/>
        <v>1 &gt; 4</v>
      </c>
      <c r="X2111" s="66">
        <f>A2111+SUMIFS(Presensi!F:F,Presensi!E:E,'Entry Data'!AP2111)</f>
        <v>1</v>
      </c>
      <c r="Y2111" s="66">
        <f>IFERROR(INDEX('Retasi Pricing'!F:F,MATCH('Entry Data'!AM2111,'Retasi Pricing'!E:E,0))*X2111,"")</f>
        <v>27500</v>
      </c>
      <c r="Z2111" s="62" t="s">
        <v>26</v>
      </c>
      <c r="AA2111" s="62" t="s">
        <v>27</v>
      </c>
      <c r="AB2111" s="32"/>
      <c r="AC2111" s="32" t="s">
        <v>212</v>
      </c>
      <c r="AD2111" s="32" t="str">
        <f t="shared" si="582"/>
        <v/>
      </c>
      <c r="AF2111" s="5" t="str">
        <f t="shared" si="583"/>
        <v>reso sungkowo44194</v>
      </c>
      <c r="AG2111" s="5" t="str">
        <f t="shared" si="584"/>
        <v>BMJ 07444194UTARANIGHT</v>
      </c>
      <c r="AH2111" s="5" t="str">
        <f t="shared" si="585"/>
        <v>reso sungkowo44194UTARANIGHT</v>
      </c>
      <c r="AI2111" s="5" t="str">
        <f t="shared" si="586"/>
        <v>BMJ 07444194NIGHT</v>
      </c>
      <c r="AJ2111" s="5" t="str">
        <f t="shared" si="587"/>
        <v>reso sungkowo44194NIGHT</v>
      </c>
      <c r="AK2111" s="5" t="str">
        <f t="shared" si="588"/>
        <v>reso sungkowoBMJ</v>
      </c>
      <c r="AL2111" s="5" t="str">
        <f t="shared" si="590"/>
        <v>4UTARA</v>
      </c>
      <c r="AM2111" s="5" t="str">
        <f t="shared" si="591"/>
        <v>1 &gt; 4UTARA12 RODA</v>
      </c>
      <c r="AN2111" s="5" t="str">
        <f t="shared" si="592"/>
        <v>reso sungkowoBMJ1 &gt; 4UTARA12 RODA</v>
      </c>
      <c r="AO2111" s="5" t="str">
        <f t="shared" si="593"/>
        <v>reso sungkowo1 &gt; 4UTARA12 RODA</v>
      </c>
      <c r="AP2111" s="5" t="str">
        <f t="shared" si="594"/>
        <v>44194NIGHT</v>
      </c>
    </row>
    <row r="2112" spans="1:42" x14ac:dyDescent="0.3">
      <c r="A2112" s="33">
        <v>1</v>
      </c>
      <c r="B2112" s="33"/>
      <c r="C2112" s="70">
        <v>44194</v>
      </c>
      <c r="D2112" s="71" t="s">
        <v>87</v>
      </c>
      <c r="E2112" s="70">
        <v>44195</v>
      </c>
      <c r="F2112" s="71">
        <v>5159268</v>
      </c>
      <c r="G2112" s="33" t="s">
        <v>20</v>
      </c>
      <c r="H2112" s="33" t="s">
        <v>21</v>
      </c>
      <c r="I2112" s="33" t="s">
        <v>45</v>
      </c>
      <c r="J2112" s="33" t="s">
        <v>46</v>
      </c>
      <c r="K2112" s="63" t="s">
        <v>85</v>
      </c>
      <c r="L2112" s="32" t="str">
        <f t="shared" si="595"/>
        <v>AXOR4843</v>
      </c>
      <c r="M2112" s="32" t="str">
        <f t="shared" si="596"/>
        <v>BMJ</v>
      </c>
      <c r="N2112" s="32" t="str">
        <f t="shared" si="597"/>
        <v>12 RODA</v>
      </c>
      <c r="O2112" s="146">
        <v>0.11802083333333334</v>
      </c>
      <c r="P2112" s="65">
        <v>0.11802083333333334</v>
      </c>
      <c r="Q2112" s="65"/>
      <c r="R2112" s="66">
        <v>5</v>
      </c>
      <c r="S2112" s="66">
        <v>52560</v>
      </c>
      <c r="T2112" s="66">
        <v>19880</v>
      </c>
      <c r="U2112" s="67">
        <f t="shared" si="589"/>
        <v>32.68</v>
      </c>
      <c r="V2112" s="66">
        <f t="shared" si="580"/>
        <v>662652.36</v>
      </c>
      <c r="W2112" s="66" t="str">
        <f t="shared" si="581"/>
        <v>&gt; 5</v>
      </c>
      <c r="X2112" s="66">
        <f>A2112+SUMIFS(Presensi!F:F,Presensi!E:E,'Entry Data'!AP2112)</f>
        <v>1</v>
      </c>
      <c r="Y2112" s="66">
        <f>IFERROR(INDEX('Retasi Pricing'!F:F,MATCH('Entry Data'!AM2112,'Retasi Pricing'!E:E,0))*X2112,"")</f>
        <v>31200</v>
      </c>
      <c r="Z2112" s="62" t="s">
        <v>26</v>
      </c>
      <c r="AA2112" s="62" t="s">
        <v>27</v>
      </c>
      <c r="AB2112" s="32"/>
      <c r="AC2112" s="32" t="s">
        <v>212</v>
      </c>
      <c r="AD2112" s="32" t="str">
        <f t="shared" si="582"/>
        <v/>
      </c>
      <c r="AF2112" s="5" t="str">
        <f t="shared" si="583"/>
        <v>reso sungkowo44194</v>
      </c>
      <c r="AG2112" s="5" t="str">
        <f t="shared" si="584"/>
        <v>BMJ 07444194UTARANIGHT</v>
      </c>
      <c r="AH2112" s="5" t="str">
        <f t="shared" si="585"/>
        <v>reso sungkowo44194UTARANIGHT</v>
      </c>
      <c r="AI2112" s="5" t="str">
        <f t="shared" si="586"/>
        <v>BMJ 07444194NIGHT</v>
      </c>
      <c r="AJ2112" s="5" t="str">
        <f t="shared" si="587"/>
        <v>reso sungkowo44194NIGHT</v>
      </c>
      <c r="AK2112" s="5" t="str">
        <f t="shared" si="588"/>
        <v>reso sungkowoBMJ</v>
      </c>
      <c r="AL2112" s="5" t="str">
        <f t="shared" si="590"/>
        <v>5UTARA</v>
      </c>
      <c r="AM2112" s="5" t="str">
        <f t="shared" si="591"/>
        <v>&gt; 5UTARA12 RODA</v>
      </c>
      <c r="AN2112" s="5" t="str">
        <f t="shared" si="592"/>
        <v>reso sungkowoBMJ&gt; 5UTARA12 RODA</v>
      </c>
      <c r="AO2112" s="5" t="str">
        <f t="shared" si="593"/>
        <v>reso sungkowo&gt; 5UTARA12 RODA</v>
      </c>
      <c r="AP2112" s="5" t="str">
        <f t="shared" si="594"/>
        <v>44194NIGHT</v>
      </c>
    </row>
    <row r="2113" spans="1:42" x14ac:dyDescent="0.3">
      <c r="A2113" s="33">
        <v>1</v>
      </c>
      <c r="B2113" s="33"/>
      <c r="C2113" s="70">
        <v>44194</v>
      </c>
      <c r="D2113" s="71" t="s">
        <v>87</v>
      </c>
      <c r="E2113" s="70">
        <v>44195</v>
      </c>
      <c r="F2113" s="71">
        <v>5159338</v>
      </c>
      <c r="G2113" s="33" t="s">
        <v>20</v>
      </c>
      <c r="H2113" s="33" t="s">
        <v>21</v>
      </c>
      <c r="I2113" s="33" t="s">
        <v>51</v>
      </c>
      <c r="J2113" s="33" t="s">
        <v>23</v>
      </c>
      <c r="K2113" s="63" t="s">
        <v>85</v>
      </c>
      <c r="L2113" s="32" t="str">
        <f t="shared" si="595"/>
        <v>AXOR4843</v>
      </c>
      <c r="M2113" s="32" t="str">
        <f t="shared" si="596"/>
        <v>BMJ</v>
      </c>
      <c r="N2113" s="32" t="str">
        <f t="shared" si="597"/>
        <v>12 RODA</v>
      </c>
      <c r="O2113" s="146">
        <v>0.16828703703703704</v>
      </c>
      <c r="P2113" s="65">
        <v>0.16828703703703704</v>
      </c>
      <c r="Q2113" s="65"/>
      <c r="R2113" s="66">
        <v>6</v>
      </c>
      <c r="S2113" s="66">
        <v>52840</v>
      </c>
      <c r="T2113" s="66">
        <v>19880</v>
      </c>
      <c r="U2113" s="67">
        <f t="shared" si="589"/>
        <v>32.96</v>
      </c>
      <c r="V2113" s="66">
        <f t="shared" si="580"/>
        <v>668329.91999999993</v>
      </c>
      <c r="W2113" s="66" t="str">
        <f t="shared" si="581"/>
        <v>&gt; 6</v>
      </c>
      <c r="X2113" s="66">
        <f>A2113+SUMIFS(Presensi!F:F,Presensi!E:E,'Entry Data'!AP2113)</f>
        <v>1</v>
      </c>
      <c r="Y2113" s="66">
        <f>IFERROR(INDEX('Retasi Pricing'!F:F,MATCH('Entry Data'!AM2113,'Retasi Pricing'!E:E,0))*X2113,"")</f>
        <v>34450</v>
      </c>
      <c r="Z2113" s="62" t="s">
        <v>26</v>
      </c>
      <c r="AA2113" s="62" t="s">
        <v>27</v>
      </c>
      <c r="AB2113" s="32"/>
      <c r="AC2113" s="32" t="s">
        <v>212</v>
      </c>
      <c r="AD2113" s="32" t="str">
        <f t="shared" si="582"/>
        <v/>
      </c>
      <c r="AF2113" s="5" t="str">
        <f t="shared" si="583"/>
        <v>reso sungkowo44194</v>
      </c>
      <c r="AG2113" s="5" t="str">
        <f t="shared" si="584"/>
        <v>BMJ 07444194UTARANIGHT</v>
      </c>
      <c r="AH2113" s="5" t="str">
        <f t="shared" si="585"/>
        <v>reso sungkowo44194UTARANIGHT</v>
      </c>
      <c r="AI2113" s="5" t="str">
        <f t="shared" si="586"/>
        <v>BMJ 07444194NIGHT</v>
      </c>
      <c r="AJ2113" s="5" t="str">
        <f t="shared" si="587"/>
        <v>reso sungkowo44194NIGHT</v>
      </c>
      <c r="AK2113" s="5" t="str">
        <f t="shared" si="588"/>
        <v>reso sungkowoBMJ</v>
      </c>
      <c r="AL2113" s="5" t="str">
        <f t="shared" si="590"/>
        <v>6UTARA</v>
      </c>
      <c r="AM2113" s="5" t="str">
        <f t="shared" si="591"/>
        <v>&gt; 6UTARA12 RODA</v>
      </c>
      <c r="AN2113" s="5" t="str">
        <f t="shared" si="592"/>
        <v>reso sungkowoBMJ&gt; 6UTARA12 RODA</v>
      </c>
      <c r="AO2113" s="5" t="str">
        <f t="shared" si="593"/>
        <v>reso sungkowo&gt; 6UTARA12 RODA</v>
      </c>
      <c r="AP2113" s="5" t="str">
        <f t="shared" si="594"/>
        <v>44194NIGHT</v>
      </c>
    </row>
    <row r="2114" spans="1:42" x14ac:dyDescent="0.3">
      <c r="A2114" s="33">
        <v>1</v>
      </c>
      <c r="B2114" s="33"/>
      <c r="C2114" s="70">
        <v>44194</v>
      </c>
      <c r="D2114" s="71" t="s">
        <v>87</v>
      </c>
      <c r="E2114" s="70">
        <v>44195</v>
      </c>
      <c r="F2114" s="71">
        <v>5159408</v>
      </c>
      <c r="G2114" s="33" t="s">
        <v>20</v>
      </c>
      <c r="H2114" s="33" t="s">
        <v>21</v>
      </c>
      <c r="I2114" s="33" t="s">
        <v>51</v>
      </c>
      <c r="J2114" s="33" t="s">
        <v>23</v>
      </c>
      <c r="K2114" s="63" t="s">
        <v>85</v>
      </c>
      <c r="L2114" s="32" t="str">
        <f t="shared" si="595"/>
        <v>AXOR4843</v>
      </c>
      <c r="M2114" s="32" t="str">
        <f t="shared" si="596"/>
        <v>BMJ</v>
      </c>
      <c r="N2114" s="32" t="str">
        <f t="shared" si="597"/>
        <v>12 RODA</v>
      </c>
      <c r="O2114" s="146">
        <v>0.23699074074074075</v>
      </c>
      <c r="P2114" s="65">
        <v>0.23699074074074075</v>
      </c>
      <c r="Q2114" s="65"/>
      <c r="R2114" s="66">
        <v>7</v>
      </c>
      <c r="S2114" s="66">
        <v>55780</v>
      </c>
      <c r="T2114" s="66">
        <v>19880</v>
      </c>
      <c r="U2114" s="67">
        <f t="shared" si="589"/>
        <v>35.9</v>
      </c>
      <c r="V2114" s="66">
        <f t="shared" si="580"/>
        <v>727944.29999999993</v>
      </c>
      <c r="W2114" s="66" t="str">
        <f t="shared" si="581"/>
        <v>7 &gt;</v>
      </c>
      <c r="X2114" s="66">
        <f>A2114+SUMIFS(Presensi!F:F,Presensi!E:E,'Entry Data'!AP2114)</f>
        <v>1</v>
      </c>
      <c r="Y2114" s="66">
        <f>IFERROR(INDEX('Retasi Pricing'!F:F,MATCH('Entry Data'!AM2114,'Retasi Pricing'!E:E,0))*X2114,"")</f>
        <v>42000</v>
      </c>
      <c r="Z2114" s="62" t="s">
        <v>26</v>
      </c>
      <c r="AA2114" s="62" t="s">
        <v>27</v>
      </c>
      <c r="AB2114" s="32"/>
      <c r="AC2114" s="32" t="s">
        <v>212</v>
      </c>
      <c r="AD2114" s="32" t="str">
        <f t="shared" si="582"/>
        <v/>
      </c>
      <c r="AF2114" s="5" t="str">
        <f t="shared" si="583"/>
        <v>reso sungkowo44194</v>
      </c>
      <c r="AG2114" s="5" t="str">
        <f t="shared" si="584"/>
        <v>BMJ 07444194UTARANIGHT</v>
      </c>
      <c r="AH2114" s="5" t="str">
        <f t="shared" si="585"/>
        <v>reso sungkowo44194UTARANIGHT</v>
      </c>
      <c r="AI2114" s="5" t="str">
        <f t="shared" si="586"/>
        <v>BMJ 07444194NIGHT</v>
      </c>
      <c r="AJ2114" s="5" t="str">
        <f t="shared" si="587"/>
        <v>reso sungkowo44194NIGHT</v>
      </c>
      <c r="AK2114" s="5" t="str">
        <f t="shared" si="588"/>
        <v>reso sungkowoBMJ</v>
      </c>
      <c r="AL2114" s="5" t="str">
        <f t="shared" si="590"/>
        <v>7UTARA</v>
      </c>
      <c r="AM2114" s="5" t="str">
        <f t="shared" si="591"/>
        <v>7 &gt;UTARA12 RODA</v>
      </c>
      <c r="AN2114" s="5" t="str">
        <f t="shared" si="592"/>
        <v>reso sungkowoBMJ7 &gt;UTARA12 RODA</v>
      </c>
      <c r="AO2114" s="5" t="str">
        <f t="shared" si="593"/>
        <v>reso sungkowo7 &gt;UTARA12 RODA</v>
      </c>
      <c r="AP2114" s="5" t="str">
        <f t="shared" si="594"/>
        <v>44194NIGHT</v>
      </c>
    </row>
    <row r="2115" spans="1:42" x14ac:dyDescent="0.3">
      <c r="A2115" s="33">
        <v>1</v>
      </c>
      <c r="B2115" s="33"/>
      <c r="C2115" s="70">
        <v>44194</v>
      </c>
      <c r="D2115" s="71" t="s">
        <v>87</v>
      </c>
      <c r="E2115" s="70">
        <v>44194</v>
      </c>
      <c r="F2115" s="71">
        <v>5158950</v>
      </c>
      <c r="G2115" s="33" t="s">
        <v>20</v>
      </c>
      <c r="H2115" s="33" t="s">
        <v>21</v>
      </c>
      <c r="I2115" s="33" t="s">
        <v>51</v>
      </c>
      <c r="J2115" s="33" t="s">
        <v>23</v>
      </c>
      <c r="K2115" s="63" t="s">
        <v>85</v>
      </c>
      <c r="L2115" s="32" t="str">
        <f t="shared" si="595"/>
        <v>AXOR4843</v>
      </c>
      <c r="M2115" s="32" t="str">
        <f t="shared" si="596"/>
        <v>BMJ</v>
      </c>
      <c r="N2115" s="32" t="str">
        <f t="shared" si="597"/>
        <v>12 RODA</v>
      </c>
      <c r="O2115" s="146">
        <v>0.86657407407407405</v>
      </c>
      <c r="P2115" s="65">
        <v>0.86657407407407405</v>
      </c>
      <c r="Q2115" s="65"/>
      <c r="R2115" s="66">
        <v>1</v>
      </c>
      <c r="S2115" s="66">
        <v>53440</v>
      </c>
      <c r="T2115" s="66">
        <v>19880</v>
      </c>
      <c r="U2115" s="67">
        <f t="shared" si="589"/>
        <v>33.56</v>
      </c>
      <c r="V2115" s="66">
        <f t="shared" si="580"/>
        <v>680496.12</v>
      </c>
      <c r="W2115" s="66" t="str">
        <f t="shared" si="581"/>
        <v>1 &gt; 4</v>
      </c>
      <c r="X2115" s="66">
        <f>A2115+SUMIFS(Presensi!F:F,Presensi!E:E,'Entry Data'!AP2115)</f>
        <v>1</v>
      </c>
      <c r="Y2115" s="66">
        <f>IFERROR(INDEX('Retasi Pricing'!F:F,MATCH('Entry Data'!AM2115,'Retasi Pricing'!E:E,0))*X2115,"")</f>
        <v>27500</v>
      </c>
      <c r="Z2115" s="62" t="s">
        <v>26</v>
      </c>
      <c r="AA2115" s="62" t="s">
        <v>27</v>
      </c>
      <c r="AB2115" s="32"/>
      <c r="AC2115" s="32" t="s">
        <v>212</v>
      </c>
      <c r="AD2115" s="32" t="str">
        <f t="shared" si="582"/>
        <v/>
      </c>
      <c r="AF2115" s="5" t="str">
        <f t="shared" si="583"/>
        <v>reso sungkowo44194</v>
      </c>
      <c r="AG2115" s="5" t="str">
        <f t="shared" si="584"/>
        <v>BMJ 07444194UTARANIGHT</v>
      </c>
      <c r="AH2115" s="5" t="str">
        <f t="shared" si="585"/>
        <v>reso sungkowo44194UTARANIGHT</v>
      </c>
      <c r="AI2115" s="5" t="str">
        <f t="shared" si="586"/>
        <v>BMJ 07444194NIGHT</v>
      </c>
      <c r="AJ2115" s="5" t="str">
        <f t="shared" si="587"/>
        <v>reso sungkowo44194NIGHT</v>
      </c>
      <c r="AK2115" s="5" t="str">
        <f t="shared" si="588"/>
        <v>reso sungkowoBMJ</v>
      </c>
      <c r="AL2115" s="5" t="str">
        <f t="shared" si="590"/>
        <v>1UTARA</v>
      </c>
      <c r="AM2115" s="5" t="str">
        <f t="shared" si="591"/>
        <v>1 &gt; 4UTARA12 RODA</v>
      </c>
      <c r="AN2115" s="5" t="str">
        <f t="shared" si="592"/>
        <v>reso sungkowoBMJ1 &gt; 4UTARA12 RODA</v>
      </c>
      <c r="AO2115" s="5" t="str">
        <f t="shared" si="593"/>
        <v>reso sungkowo1 &gt; 4UTARA12 RODA</v>
      </c>
      <c r="AP2115" s="5" t="str">
        <f t="shared" si="594"/>
        <v>44194NIGHT</v>
      </c>
    </row>
    <row r="2116" spans="1:42" x14ac:dyDescent="0.3">
      <c r="A2116" s="33">
        <v>1</v>
      </c>
      <c r="B2116" s="33"/>
      <c r="C2116" s="70">
        <v>44194</v>
      </c>
      <c r="D2116" s="71" t="s">
        <v>87</v>
      </c>
      <c r="E2116" s="70">
        <v>44194</v>
      </c>
      <c r="F2116" s="71">
        <v>5159033</v>
      </c>
      <c r="G2116" s="33" t="s">
        <v>20</v>
      </c>
      <c r="H2116" s="33" t="s">
        <v>21</v>
      </c>
      <c r="I2116" s="33" t="s">
        <v>45</v>
      </c>
      <c r="J2116" s="33" t="s">
        <v>46</v>
      </c>
      <c r="K2116" s="63" t="s">
        <v>85</v>
      </c>
      <c r="L2116" s="32" t="str">
        <f t="shared" si="595"/>
        <v>AXOR4843</v>
      </c>
      <c r="M2116" s="32" t="str">
        <f t="shared" si="596"/>
        <v>BMJ</v>
      </c>
      <c r="N2116" s="32" t="str">
        <f t="shared" si="597"/>
        <v>12 RODA</v>
      </c>
      <c r="O2116" s="146">
        <v>0.92271990740740739</v>
      </c>
      <c r="P2116" s="65">
        <v>0.92271990740740739</v>
      </c>
      <c r="Q2116" s="65"/>
      <c r="R2116" s="66">
        <v>2</v>
      </c>
      <c r="S2116" s="66">
        <v>52100</v>
      </c>
      <c r="T2116" s="66">
        <v>19880</v>
      </c>
      <c r="U2116" s="67">
        <f t="shared" si="589"/>
        <v>32.22</v>
      </c>
      <c r="V2116" s="66">
        <f t="shared" si="580"/>
        <v>653324.93999999994</v>
      </c>
      <c r="W2116" s="66" t="str">
        <f t="shared" si="581"/>
        <v>1 &gt; 4</v>
      </c>
      <c r="X2116" s="66">
        <f>A2116+SUMIFS(Presensi!F:F,Presensi!E:E,'Entry Data'!AP2116)</f>
        <v>1</v>
      </c>
      <c r="Y2116" s="66">
        <f>IFERROR(INDEX('Retasi Pricing'!F:F,MATCH('Entry Data'!AM2116,'Retasi Pricing'!E:E,0))*X2116,"")</f>
        <v>27500</v>
      </c>
      <c r="Z2116" s="62" t="s">
        <v>26</v>
      </c>
      <c r="AA2116" s="62" t="s">
        <v>27</v>
      </c>
      <c r="AB2116" s="32"/>
      <c r="AC2116" s="32" t="s">
        <v>212</v>
      </c>
      <c r="AD2116" s="32" t="str">
        <f t="shared" si="582"/>
        <v/>
      </c>
      <c r="AF2116" s="5" t="str">
        <f t="shared" si="583"/>
        <v>reso sungkowo44194</v>
      </c>
      <c r="AG2116" s="5" t="str">
        <f t="shared" si="584"/>
        <v>BMJ 07444194UTARANIGHT</v>
      </c>
      <c r="AH2116" s="5" t="str">
        <f t="shared" si="585"/>
        <v>reso sungkowo44194UTARANIGHT</v>
      </c>
      <c r="AI2116" s="5" t="str">
        <f t="shared" si="586"/>
        <v>BMJ 07444194NIGHT</v>
      </c>
      <c r="AJ2116" s="5" t="str">
        <f t="shared" si="587"/>
        <v>reso sungkowo44194NIGHT</v>
      </c>
      <c r="AK2116" s="5" t="str">
        <f t="shared" si="588"/>
        <v>reso sungkowoBMJ</v>
      </c>
      <c r="AL2116" s="5" t="str">
        <f t="shared" si="590"/>
        <v>2UTARA</v>
      </c>
      <c r="AM2116" s="5" t="str">
        <f t="shared" si="591"/>
        <v>1 &gt; 4UTARA12 RODA</v>
      </c>
      <c r="AN2116" s="5" t="str">
        <f t="shared" si="592"/>
        <v>reso sungkowoBMJ1 &gt; 4UTARA12 RODA</v>
      </c>
      <c r="AO2116" s="5" t="str">
        <f t="shared" si="593"/>
        <v>reso sungkowo1 &gt; 4UTARA12 RODA</v>
      </c>
      <c r="AP2116" s="5" t="str">
        <f t="shared" si="594"/>
        <v>44194NIGHT</v>
      </c>
    </row>
    <row r="2117" spans="1:42" x14ac:dyDescent="0.3">
      <c r="A2117" s="33">
        <v>1</v>
      </c>
      <c r="B2117" s="33"/>
      <c r="C2117" s="70">
        <v>44194</v>
      </c>
      <c r="D2117" s="71" t="s">
        <v>87</v>
      </c>
      <c r="E2117" s="70">
        <v>44194</v>
      </c>
      <c r="F2117" s="71">
        <v>5159114</v>
      </c>
      <c r="G2117" s="33" t="s">
        <v>20</v>
      </c>
      <c r="H2117" s="33" t="s">
        <v>21</v>
      </c>
      <c r="I2117" s="33" t="s">
        <v>51</v>
      </c>
      <c r="J2117" s="33" t="s">
        <v>46</v>
      </c>
      <c r="K2117" s="63" t="s">
        <v>85</v>
      </c>
      <c r="L2117" s="32" t="str">
        <f t="shared" si="595"/>
        <v>AXOR4843</v>
      </c>
      <c r="M2117" s="32" t="str">
        <f t="shared" si="596"/>
        <v>BMJ</v>
      </c>
      <c r="N2117" s="32" t="str">
        <f t="shared" si="597"/>
        <v>12 RODA</v>
      </c>
      <c r="O2117" s="146">
        <v>0.97623842592592591</v>
      </c>
      <c r="P2117" s="65">
        <v>0.97623842592592591</v>
      </c>
      <c r="Q2117" s="65"/>
      <c r="R2117" s="66">
        <v>3</v>
      </c>
      <c r="S2117" s="66">
        <v>50520</v>
      </c>
      <c r="T2117" s="66">
        <v>19880</v>
      </c>
      <c r="U2117" s="67">
        <f t="shared" si="589"/>
        <v>30.64</v>
      </c>
      <c r="V2117" s="66">
        <f t="shared" si="580"/>
        <v>621287.28</v>
      </c>
      <c r="W2117" s="66" t="str">
        <f t="shared" si="581"/>
        <v>1 &gt; 4</v>
      </c>
      <c r="X2117" s="66">
        <f>A2117+SUMIFS(Presensi!F:F,Presensi!E:E,'Entry Data'!AP2117)</f>
        <v>1</v>
      </c>
      <c r="Y2117" s="66">
        <f>IFERROR(INDEX('Retasi Pricing'!F:F,MATCH('Entry Data'!AM2117,'Retasi Pricing'!E:E,0))*X2117,"")</f>
        <v>27500</v>
      </c>
      <c r="Z2117" s="62" t="s">
        <v>26</v>
      </c>
      <c r="AA2117" s="62" t="s">
        <v>27</v>
      </c>
      <c r="AB2117" s="32"/>
      <c r="AC2117" s="32" t="s">
        <v>212</v>
      </c>
      <c r="AD2117" s="32" t="str">
        <f t="shared" si="582"/>
        <v/>
      </c>
      <c r="AF2117" s="5" t="str">
        <f t="shared" si="583"/>
        <v>reso sungkowo44194</v>
      </c>
      <c r="AG2117" s="5" t="str">
        <f t="shared" si="584"/>
        <v>BMJ 07444194UTARANIGHT</v>
      </c>
      <c r="AH2117" s="5" t="str">
        <f t="shared" si="585"/>
        <v>reso sungkowo44194UTARANIGHT</v>
      </c>
      <c r="AI2117" s="5" t="str">
        <f t="shared" si="586"/>
        <v>BMJ 07444194NIGHT</v>
      </c>
      <c r="AJ2117" s="5" t="str">
        <f t="shared" si="587"/>
        <v>reso sungkowo44194NIGHT</v>
      </c>
      <c r="AK2117" s="5" t="str">
        <f t="shared" si="588"/>
        <v>reso sungkowoBMJ</v>
      </c>
      <c r="AL2117" s="5" t="str">
        <f t="shared" si="590"/>
        <v>3UTARA</v>
      </c>
      <c r="AM2117" s="5" t="str">
        <f t="shared" si="591"/>
        <v>1 &gt; 4UTARA12 RODA</v>
      </c>
      <c r="AN2117" s="5" t="str">
        <f t="shared" si="592"/>
        <v>reso sungkowoBMJ1 &gt; 4UTARA12 RODA</v>
      </c>
      <c r="AO2117" s="5" t="str">
        <f t="shared" si="593"/>
        <v>reso sungkowo1 &gt; 4UTARA12 RODA</v>
      </c>
      <c r="AP2117" s="5" t="str">
        <f t="shared" si="594"/>
        <v>44194NIGHT</v>
      </c>
    </row>
    <row r="2118" spans="1:42" x14ac:dyDescent="0.3">
      <c r="A2118" s="33">
        <v>1</v>
      </c>
      <c r="B2118" s="33"/>
      <c r="C2118" s="70">
        <v>44198</v>
      </c>
      <c r="D2118" s="71" t="s">
        <v>19</v>
      </c>
      <c r="E2118" s="70">
        <v>44198</v>
      </c>
      <c r="F2118" s="71">
        <v>5160936</v>
      </c>
      <c r="G2118" s="33" t="s">
        <v>20</v>
      </c>
      <c r="H2118" s="33" t="s">
        <v>21</v>
      </c>
      <c r="I2118" s="33" t="s">
        <v>45</v>
      </c>
      <c r="J2118" s="33" t="s">
        <v>46</v>
      </c>
      <c r="K2118" s="63" t="s">
        <v>25</v>
      </c>
      <c r="L2118" s="32" t="str">
        <f t="shared" si="595"/>
        <v>CGE370</v>
      </c>
      <c r="M2118" s="32" t="str">
        <f t="shared" si="596"/>
        <v>BMJ II</v>
      </c>
      <c r="N2118" s="32" t="str">
        <f t="shared" si="597"/>
        <v>12 RODA</v>
      </c>
      <c r="O2118" s="146">
        <v>0.36327546296296293</v>
      </c>
      <c r="P2118" s="65">
        <v>44198.368518518517</v>
      </c>
      <c r="Q2118" s="65"/>
      <c r="R2118" s="66">
        <v>1</v>
      </c>
      <c r="S2118" s="66">
        <v>48320</v>
      </c>
      <c r="T2118" s="66">
        <v>18560</v>
      </c>
      <c r="U2118" s="67">
        <f t="shared" si="589"/>
        <v>29.76</v>
      </c>
      <c r="V2118" s="66">
        <f t="shared" si="580"/>
        <v>603443.52</v>
      </c>
      <c r="W2118" s="66" t="str">
        <f t="shared" si="581"/>
        <v>1 &gt; 4</v>
      </c>
      <c r="X2118" s="66">
        <f>A2118+SUMIFS(Presensi!F:F,Presensi!E:E,'Entry Data'!AP2118)</f>
        <v>1</v>
      </c>
      <c r="Y2118" s="66">
        <f>IFERROR(INDEX('Retasi Pricing'!F:F,MATCH('Entry Data'!AM2118,'Retasi Pricing'!E:E,0))*X2118,"")</f>
        <v>27500</v>
      </c>
      <c r="Z2118" s="62" t="s">
        <v>26</v>
      </c>
      <c r="AA2118" s="62" t="s">
        <v>27</v>
      </c>
      <c r="AB2118" s="32"/>
      <c r="AC2118" s="32" t="s">
        <v>218</v>
      </c>
      <c r="AD2118" s="32" t="str">
        <f t="shared" si="582"/>
        <v/>
      </c>
      <c r="AF2118" s="5" t="str">
        <f t="shared" si="583"/>
        <v>putut junaedi44198</v>
      </c>
      <c r="AG2118" s="5" t="str">
        <f t="shared" si="584"/>
        <v>BMJ 04044198UTARADAY</v>
      </c>
      <c r="AH2118" s="5" t="str">
        <f t="shared" si="585"/>
        <v>putut junaedi44198UTARADAY</v>
      </c>
      <c r="AI2118" s="5" t="str">
        <f t="shared" si="586"/>
        <v>BMJ 04044198DAY</v>
      </c>
      <c r="AJ2118" s="5" t="str">
        <f t="shared" si="587"/>
        <v>putut junaedi44198DAY</v>
      </c>
      <c r="AK2118" s="5" t="str">
        <f t="shared" si="588"/>
        <v>putut junaediBMJ II</v>
      </c>
      <c r="AL2118" s="5" t="str">
        <f t="shared" si="590"/>
        <v>1UTARA</v>
      </c>
      <c r="AM2118" s="5" t="str">
        <f t="shared" si="591"/>
        <v>1 &gt; 4UTARA12 RODA</v>
      </c>
      <c r="AN2118" s="5" t="str">
        <f t="shared" si="592"/>
        <v>putut junaediBMJ II1 &gt; 4UTARA12 RODA</v>
      </c>
      <c r="AO2118" s="5" t="str">
        <f t="shared" si="593"/>
        <v>putut junaedi1 &gt; 4UTARA12 RODA</v>
      </c>
      <c r="AP2118" s="5" t="str">
        <f t="shared" si="594"/>
        <v>44198DAY</v>
      </c>
    </row>
    <row r="2119" spans="1:42" x14ac:dyDescent="0.3">
      <c r="A2119" s="33">
        <v>1</v>
      </c>
      <c r="B2119" s="33"/>
      <c r="C2119" s="70">
        <v>44198</v>
      </c>
      <c r="D2119" s="71" t="s">
        <v>19</v>
      </c>
      <c r="E2119" s="70">
        <v>44198</v>
      </c>
      <c r="F2119" s="71">
        <v>5161000</v>
      </c>
      <c r="G2119" s="33" t="s">
        <v>20</v>
      </c>
      <c r="H2119" s="33" t="s">
        <v>21</v>
      </c>
      <c r="I2119" s="33" t="s">
        <v>45</v>
      </c>
      <c r="J2119" s="33" t="s">
        <v>46</v>
      </c>
      <c r="K2119" s="63" t="s">
        <v>25</v>
      </c>
      <c r="L2119" s="32" t="str">
        <f t="shared" si="595"/>
        <v>CGE370</v>
      </c>
      <c r="M2119" s="32" t="str">
        <f t="shared" si="596"/>
        <v>BMJ II</v>
      </c>
      <c r="N2119" s="32" t="str">
        <f t="shared" si="597"/>
        <v>12 RODA</v>
      </c>
      <c r="O2119" s="146">
        <v>0.4163310185185185</v>
      </c>
      <c r="P2119" s="65">
        <v>44198.416331018518</v>
      </c>
      <c r="Q2119" s="65"/>
      <c r="R2119" s="66">
        <v>2</v>
      </c>
      <c r="S2119" s="66">
        <v>48000</v>
      </c>
      <c r="T2119" s="66">
        <v>18560</v>
      </c>
      <c r="U2119" s="67">
        <f t="shared" si="589"/>
        <v>29.44</v>
      </c>
      <c r="V2119" s="66">
        <f t="shared" si="580"/>
        <v>596954.88000000012</v>
      </c>
      <c r="W2119" s="66" t="str">
        <f t="shared" si="581"/>
        <v>1 &gt; 4</v>
      </c>
      <c r="X2119" s="66">
        <f>A2119+SUMIFS(Presensi!F:F,Presensi!E:E,'Entry Data'!AP2119)</f>
        <v>1</v>
      </c>
      <c r="Y2119" s="66">
        <f>IFERROR(INDEX('Retasi Pricing'!F:F,MATCH('Entry Data'!AM2119,'Retasi Pricing'!E:E,0))*X2119,"")</f>
        <v>27500</v>
      </c>
      <c r="Z2119" s="62" t="s">
        <v>26</v>
      </c>
      <c r="AA2119" s="62" t="s">
        <v>27</v>
      </c>
      <c r="AB2119" s="32"/>
      <c r="AC2119" s="32" t="s">
        <v>218</v>
      </c>
      <c r="AD2119" s="32" t="str">
        <f t="shared" si="582"/>
        <v/>
      </c>
      <c r="AF2119" s="5" t="str">
        <f t="shared" si="583"/>
        <v>putut junaedi44198</v>
      </c>
      <c r="AG2119" s="5" t="str">
        <f t="shared" si="584"/>
        <v>BMJ 04044198UTARADAY</v>
      </c>
      <c r="AH2119" s="5" t="str">
        <f t="shared" si="585"/>
        <v>putut junaedi44198UTARADAY</v>
      </c>
      <c r="AI2119" s="5" t="str">
        <f t="shared" si="586"/>
        <v>BMJ 04044198DAY</v>
      </c>
      <c r="AJ2119" s="5" t="str">
        <f t="shared" si="587"/>
        <v>putut junaedi44198DAY</v>
      </c>
      <c r="AK2119" s="5" t="str">
        <f t="shared" si="588"/>
        <v>putut junaediBMJ II</v>
      </c>
      <c r="AL2119" s="5" t="str">
        <f t="shared" si="590"/>
        <v>2UTARA</v>
      </c>
      <c r="AM2119" s="5" t="str">
        <f t="shared" si="591"/>
        <v>1 &gt; 4UTARA12 RODA</v>
      </c>
      <c r="AN2119" s="5" t="str">
        <f t="shared" si="592"/>
        <v>putut junaediBMJ II1 &gt; 4UTARA12 RODA</v>
      </c>
      <c r="AO2119" s="5" t="str">
        <f t="shared" si="593"/>
        <v>putut junaedi1 &gt; 4UTARA12 RODA</v>
      </c>
      <c r="AP2119" s="5" t="str">
        <f t="shared" si="594"/>
        <v>44198DAY</v>
      </c>
    </row>
    <row r="2120" spans="1:42" x14ac:dyDescent="0.3">
      <c r="A2120" s="33">
        <v>1</v>
      </c>
      <c r="B2120" s="33"/>
      <c r="C2120" s="70">
        <v>44198</v>
      </c>
      <c r="D2120" s="71" t="s">
        <v>19</v>
      </c>
      <c r="E2120" s="70">
        <v>44198</v>
      </c>
      <c r="F2120" s="71">
        <v>5161077</v>
      </c>
      <c r="G2120" s="33" t="s">
        <v>20</v>
      </c>
      <c r="H2120" s="33" t="s">
        <v>21</v>
      </c>
      <c r="I2120" s="33" t="s">
        <v>45</v>
      </c>
      <c r="J2120" s="33" t="s">
        <v>46</v>
      </c>
      <c r="K2120" s="63" t="s">
        <v>25</v>
      </c>
      <c r="L2120" s="32" t="str">
        <f t="shared" si="595"/>
        <v>CGE370</v>
      </c>
      <c r="M2120" s="32" t="str">
        <f t="shared" si="596"/>
        <v>BMJ II</v>
      </c>
      <c r="N2120" s="32" t="str">
        <f t="shared" si="597"/>
        <v>12 RODA</v>
      </c>
      <c r="O2120" s="146">
        <v>0.47450231481481481</v>
      </c>
      <c r="P2120" s="65">
        <v>44198.474502314813</v>
      </c>
      <c r="Q2120" s="65"/>
      <c r="R2120" s="66">
        <v>3</v>
      </c>
      <c r="S2120" s="66">
        <v>49000</v>
      </c>
      <c r="T2120" s="66">
        <v>18560</v>
      </c>
      <c r="U2120" s="67">
        <f t="shared" si="589"/>
        <v>30.44</v>
      </c>
      <c r="V2120" s="66">
        <f t="shared" si="580"/>
        <v>617231.88000000012</v>
      </c>
      <c r="W2120" s="66" t="str">
        <f t="shared" si="581"/>
        <v>1 &gt; 4</v>
      </c>
      <c r="X2120" s="66">
        <f>A2120+SUMIFS(Presensi!F:F,Presensi!E:E,'Entry Data'!AP2120)</f>
        <v>1</v>
      </c>
      <c r="Y2120" s="66">
        <f>IFERROR(INDEX('Retasi Pricing'!F:F,MATCH('Entry Data'!AM2120,'Retasi Pricing'!E:E,0))*X2120,"")</f>
        <v>27500</v>
      </c>
      <c r="Z2120" s="62" t="s">
        <v>26</v>
      </c>
      <c r="AA2120" s="62" t="s">
        <v>27</v>
      </c>
      <c r="AB2120" s="32"/>
      <c r="AC2120" s="32" t="s">
        <v>218</v>
      </c>
      <c r="AD2120" s="32" t="str">
        <f t="shared" si="582"/>
        <v/>
      </c>
      <c r="AF2120" s="5" t="str">
        <f t="shared" si="583"/>
        <v>putut junaedi44198</v>
      </c>
      <c r="AG2120" s="5" t="str">
        <f t="shared" si="584"/>
        <v>BMJ 04044198UTARADAY</v>
      </c>
      <c r="AH2120" s="5" t="str">
        <f t="shared" si="585"/>
        <v>putut junaedi44198UTARADAY</v>
      </c>
      <c r="AI2120" s="5" t="str">
        <f t="shared" si="586"/>
        <v>BMJ 04044198DAY</v>
      </c>
      <c r="AJ2120" s="5" t="str">
        <f t="shared" si="587"/>
        <v>putut junaedi44198DAY</v>
      </c>
      <c r="AK2120" s="5" t="str">
        <f t="shared" si="588"/>
        <v>putut junaediBMJ II</v>
      </c>
      <c r="AL2120" s="5" t="str">
        <f t="shared" si="590"/>
        <v>3UTARA</v>
      </c>
      <c r="AM2120" s="5" t="str">
        <f t="shared" si="591"/>
        <v>1 &gt; 4UTARA12 RODA</v>
      </c>
      <c r="AN2120" s="5" t="str">
        <f t="shared" si="592"/>
        <v>putut junaediBMJ II1 &gt; 4UTARA12 RODA</v>
      </c>
      <c r="AO2120" s="5" t="str">
        <f t="shared" si="593"/>
        <v>putut junaedi1 &gt; 4UTARA12 RODA</v>
      </c>
      <c r="AP2120" s="5" t="str">
        <f t="shared" si="594"/>
        <v>44198DAY</v>
      </c>
    </row>
    <row r="2121" spans="1:42" x14ac:dyDescent="0.3">
      <c r="A2121" s="33">
        <v>1</v>
      </c>
      <c r="B2121" s="33"/>
      <c r="C2121" s="70">
        <v>44198</v>
      </c>
      <c r="D2121" s="71" t="s">
        <v>19</v>
      </c>
      <c r="E2121" s="70">
        <v>44198</v>
      </c>
      <c r="F2121" s="71">
        <v>5161227</v>
      </c>
      <c r="G2121" s="33" t="s">
        <v>20</v>
      </c>
      <c r="H2121" s="33" t="s">
        <v>21</v>
      </c>
      <c r="I2121" s="33" t="s">
        <v>45</v>
      </c>
      <c r="J2121" s="33" t="s">
        <v>46</v>
      </c>
      <c r="K2121" s="63" t="s">
        <v>25</v>
      </c>
      <c r="L2121" s="32" t="str">
        <f t="shared" si="595"/>
        <v>CGE370</v>
      </c>
      <c r="M2121" s="32" t="str">
        <f t="shared" si="596"/>
        <v>BMJ II</v>
      </c>
      <c r="N2121" s="32" t="str">
        <f t="shared" si="597"/>
        <v>12 RODA</v>
      </c>
      <c r="O2121" s="146">
        <v>0.60092592592592597</v>
      </c>
      <c r="P2121" s="65">
        <v>44198.600925925923</v>
      </c>
      <c r="Q2121" s="65"/>
      <c r="R2121" s="66">
        <v>4</v>
      </c>
      <c r="S2121" s="66">
        <v>47900</v>
      </c>
      <c r="T2121" s="66">
        <v>18560</v>
      </c>
      <c r="U2121" s="67">
        <f t="shared" si="589"/>
        <v>29.34</v>
      </c>
      <c r="V2121" s="66">
        <f t="shared" si="580"/>
        <v>594927.18000000005</v>
      </c>
      <c r="W2121" s="66" t="str">
        <f t="shared" si="581"/>
        <v>1 &gt; 4</v>
      </c>
      <c r="X2121" s="66">
        <f>A2121+SUMIFS(Presensi!F:F,Presensi!E:E,'Entry Data'!AP2121)</f>
        <v>1</v>
      </c>
      <c r="Y2121" s="66">
        <f>IFERROR(INDEX('Retasi Pricing'!F:F,MATCH('Entry Data'!AM2121,'Retasi Pricing'!E:E,0))*X2121,"")</f>
        <v>27500</v>
      </c>
      <c r="Z2121" s="62" t="s">
        <v>26</v>
      </c>
      <c r="AA2121" s="62" t="s">
        <v>27</v>
      </c>
      <c r="AB2121" s="32"/>
      <c r="AC2121" s="32" t="s">
        <v>218</v>
      </c>
      <c r="AD2121" s="32" t="str">
        <f t="shared" si="582"/>
        <v/>
      </c>
      <c r="AF2121" s="5" t="str">
        <f t="shared" si="583"/>
        <v>putut junaedi44198</v>
      </c>
      <c r="AG2121" s="5" t="str">
        <f t="shared" si="584"/>
        <v>BMJ 04044198UTARADAY</v>
      </c>
      <c r="AH2121" s="5" t="str">
        <f t="shared" si="585"/>
        <v>putut junaedi44198UTARADAY</v>
      </c>
      <c r="AI2121" s="5" t="str">
        <f t="shared" si="586"/>
        <v>BMJ 04044198DAY</v>
      </c>
      <c r="AJ2121" s="5" t="str">
        <f t="shared" si="587"/>
        <v>putut junaedi44198DAY</v>
      </c>
      <c r="AK2121" s="5" t="str">
        <f t="shared" si="588"/>
        <v>putut junaediBMJ II</v>
      </c>
      <c r="AL2121" s="5" t="str">
        <f t="shared" si="590"/>
        <v>4UTARA</v>
      </c>
      <c r="AM2121" s="5" t="str">
        <f t="shared" si="591"/>
        <v>1 &gt; 4UTARA12 RODA</v>
      </c>
      <c r="AN2121" s="5" t="str">
        <f t="shared" si="592"/>
        <v>putut junaediBMJ II1 &gt; 4UTARA12 RODA</v>
      </c>
      <c r="AO2121" s="5" t="str">
        <f t="shared" si="593"/>
        <v>putut junaedi1 &gt; 4UTARA12 RODA</v>
      </c>
      <c r="AP2121" s="5" t="str">
        <f t="shared" si="594"/>
        <v>44198DAY</v>
      </c>
    </row>
    <row r="2122" spans="1:42" x14ac:dyDescent="0.3">
      <c r="A2122" s="33">
        <v>1</v>
      </c>
      <c r="B2122" s="33"/>
      <c r="C2122" s="70">
        <v>44198</v>
      </c>
      <c r="D2122" s="71" t="s">
        <v>19</v>
      </c>
      <c r="E2122" s="70">
        <v>44198</v>
      </c>
      <c r="F2122" s="71">
        <v>5161300</v>
      </c>
      <c r="G2122" s="33" t="s">
        <v>20</v>
      </c>
      <c r="H2122" s="33" t="s">
        <v>21</v>
      </c>
      <c r="I2122" s="33" t="s">
        <v>51</v>
      </c>
      <c r="J2122" s="33" t="s">
        <v>46</v>
      </c>
      <c r="K2122" s="63" t="s">
        <v>25</v>
      </c>
      <c r="L2122" s="32" t="str">
        <f t="shared" si="595"/>
        <v>CGE370</v>
      </c>
      <c r="M2122" s="32" t="str">
        <f t="shared" si="596"/>
        <v>BMJ II</v>
      </c>
      <c r="N2122" s="32" t="str">
        <f t="shared" si="597"/>
        <v>12 RODA</v>
      </c>
      <c r="O2122" s="146">
        <v>0.65932870370370367</v>
      </c>
      <c r="P2122" s="65">
        <v>44198.659328703703</v>
      </c>
      <c r="Q2122" s="65"/>
      <c r="R2122" s="66">
        <v>5</v>
      </c>
      <c r="S2122" s="66">
        <v>47120</v>
      </c>
      <c r="T2122" s="66">
        <v>18560</v>
      </c>
      <c r="U2122" s="67">
        <f t="shared" si="589"/>
        <v>28.56</v>
      </c>
      <c r="V2122" s="66">
        <f t="shared" ref="V2122:V2185" si="598">IFERROR(VLOOKUP(L2122,harga,2,FALSE),"")*U2122*IFERROR(VLOOKUP(G2122,jarak,2,FALSE),"")</f>
        <v>579111.11999999988</v>
      </c>
      <c r="W2122" s="66" t="str">
        <f t="shared" ref="W2122:W2185" si="599">IFERROR(VLOOKUP(AL2122,Code,2,FALSE),"")</f>
        <v>&gt; 5</v>
      </c>
      <c r="X2122" s="66">
        <f>A2122+SUMIFS(Presensi!F:F,Presensi!E:E,'Entry Data'!AP2122)</f>
        <v>1</v>
      </c>
      <c r="Y2122" s="66">
        <f>IFERROR(INDEX('Retasi Pricing'!F:F,MATCH('Entry Data'!AM2122,'Retasi Pricing'!E:E,0))*X2122,"")</f>
        <v>31200</v>
      </c>
      <c r="Z2122" s="62" t="s">
        <v>26</v>
      </c>
      <c r="AA2122" s="62" t="s">
        <v>27</v>
      </c>
      <c r="AB2122" s="32"/>
      <c r="AC2122" s="32" t="s">
        <v>218</v>
      </c>
      <c r="AD2122" s="32" t="str">
        <f t="shared" ref="AD2122:AD2185" si="600">IFERROR(VLOOKUP(AC2122,driver,13,FALSE),"")</f>
        <v/>
      </c>
      <c r="AF2122" s="5" t="str">
        <f t="shared" ref="AF2122:AF2185" si="601">AC2122&amp;C2122</f>
        <v>putut junaedi44198</v>
      </c>
      <c r="AG2122" s="5" t="str">
        <f t="shared" ref="AG2122:AG2185" si="602">K2122&amp;C2122&amp;G2122&amp;D2122</f>
        <v>BMJ 04044198UTARADAY</v>
      </c>
      <c r="AH2122" s="5" t="str">
        <f t="shared" ref="AH2122:AH2185" si="603">AC2122&amp;C2122&amp;G2122&amp;D2122</f>
        <v>putut junaedi44198UTARADAY</v>
      </c>
      <c r="AI2122" s="5" t="str">
        <f t="shared" ref="AI2122:AI2185" si="604">K2122&amp;C2122&amp;D2122</f>
        <v>BMJ 04044198DAY</v>
      </c>
      <c r="AJ2122" s="5" t="str">
        <f t="shared" ref="AJ2122:AJ2185" si="605">AC2122&amp;C2122&amp;D2122</f>
        <v>putut junaedi44198DAY</v>
      </c>
      <c r="AK2122" s="5" t="str">
        <f t="shared" ref="AK2122:AK2185" si="606">AC2122&amp;M2122</f>
        <v>putut junaediBMJ II</v>
      </c>
      <c r="AL2122" s="5" t="str">
        <f t="shared" si="590"/>
        <v>5UTARA</v>
      </c>
      <c r="AM2122" s="5" t="str">
        <f t="shared" si="591"/>
        <v>&gt; 5UTARA12 RODA</v>
      </c>
      <c r="AN2122" s="5" t="str">
        <f t="shared" si="592"/>
        <v>putut junaediBMJ II&gt; 5UTARA12 RODA</v>
      </c>
      <c r="AO2122" s="5" t="str">
        <f t="shared" si="593"/>
        <v>putut junaedi&gt; 5UTARA12 RODA</v>
      </c>
      <c r="AP2122" s="5" t="str">
        <f t="shared" si="594"/>
        <v>44198DAY</v>
      </c>
    </row>
    <row r="2123" spans="1:42" x14ac:dyDescent="0.3">
      <c r="A2123" s="33">
        <v>1</v>
      </c>
      <c r="B2123" s="33"/>
      <c r="C2123" s="70">
        <v>44198</v>
      </c>
      <c r="D2123" s="71" t="s">
        <v>19</v>
      </c>
      <c r="E2123" s="70">
        <v>44198</v>
      </c>
      <c r="F2123" s="71">
        <v>5161382</v>
      </c>
      <c r="G2123" s="33" t="s">
        <v>20</v>
      </c>
      <c r="H2123" s="33" t="s">
        <v>21</v>
      </c>
      <c r="I2123" s="33" t="s">
        <v>123</v>
      </c>
      <c r="J2123" s="33" t="s">
        <v>23</v>
      </c>
      <c r="K2123" s="63" t="s">
        <v>25</v>
      </c>
      <c r="L2123" s="32" t="str">
        <f t="shared" si="595"/>
        <v>CGE370</v>
      </c>
      <c r="M2123" s="32" t="str">
        <f t="shared" si="596"/>
        <v>BMJ II</v>
      </c>
      <c r="N2123" s="32" t="str">
        <f t="shared" si="597"/>
        <v>12 RODA</v>
      </c>
      <c r="O2123" s="146">
        <v>0.72670138888888891</v>
      </c>
      <c r="P2123" s="65">
        <v>44198.726701388892</v>
      </c>
      <c r="Q2123" s="65"/>
      <c r="R2123" s="66">
        <v>6</v>
      </c>
      <c r="S2123" s="66">
        <v>51360</v>
      </c>
      <c r="T2123" s="66">
        <v>18560</v>
      </c>
      <c r="U2123" s="67">
        <f t="shared" ref="U2123:U2186" si="607">(S2123-T2123)/1000</f>
        <v>32.799999999999997</v>
      </c>
      <c r="V2123" s="66">
        <f t="shared" si="598"/>
        <v>665085.6</v>
      </c>
      <c r="W2123" s="66" t="str">
        <f t="shared" si="599"/>
        <v>&gt; 6</v>
      </c>
      <c r="X2123" s="66">
        <f>A2123+SUMIFS(Presensi!F:F,Presensi!E:E,'Entry Data'!AP2123)</f>
        <v>1</v>
      </c>
      <c r="Y2123" s="66">
        <f>IFERROR(INDEX('Retasi Pricing'!F:F,MATCH('Entry Data'!AM2123,'Retasi Pricing'!E:E,0))*X2123,"")</f>
        <v>34450</v>
      </c>
      <c r="Z2123" s="62" t="s">
        <v>26</v>
      </c>
      <c r="AA2123" s="62" t="s">
        <v>27</v>
      </c>
      <c r="AB2123" s="32"/>
      <c r="AC2123" s="32" t="s">
        <v>218</v>
      </c>
      <c r="AD2123" s="32" t="str">
        <f t="shared" si="600"/>
        <v/>
      </c>
      <c r="AF2123" s="5" t="str">
        <f t="shared" si="601"/>
        <v>putut junaedi44198</v>
      </c>
      <c r="AG2123" s="5" t="str">
        <f t="shared" si="602"/>
        <v>BMJ 04044198UTARADAY</v>
      </c>
      <c r="AH2123" s="5" t="str">
        <f t="shared" si="603"/>
        <v>putut junaedi44198UTARADAY</v>
      </c>
      <c r="AI2123" s="5" t="str">
        <f t="shared" si="604"/>
        <v>BMJ 04044198DAY</v>
      </c>
      <c r="AJ2123" s="5" t="str">
        <f t="shared" si="605"/>
        <v>putut junaedi44198DAY</v>
      </c>
      <c r="AK2123" s="5" t="str">
        <f t="shared" si="606"/>
        <v>putut junaediBMJ II</v>
      </c>
      <c r="AL2123" s="5" t="str">
        <f t="shared" ref="AL2123:AL2186" si="608">Q2123&amp;R2123&amp;G2123</f>
        <v>6UTARA</v>
      </c>
      <c r="AM2123" s="5" t="str">
        <f t="shared" ref="AM2123:AM2186" si="609">W2123&amp;G2123&amp;N2123</f>
        <v>&gt; 6UTARA12 RODA</v>
      </c>
      <c r="AN2123" s="5" t="str">
        <f t="shared" ref="AN2123:AN2186" si="610">AC2123&amp;M2123&amp;W2123&amp;G2123&amp;N2123</f>
        <v>putut junaediBMJ II&gt; 6UTARA12 RODA</v>
      </c>
      <c r="AO2123" s="5" t="str">
        <f t="shared" ref="AO2123:AO2186" si="611">AC2123&amp;W2123&amp;G2123&amp;N2123</f>
        <v>putut junaedi&gt; 6UTARA12 RODA</v>
      </c>
      <c r="AP2123" s="5" t="str">
        <f t="shared" ref="AP2123:AP2186" si="612">C2123&amp;D2123</f>
        <v>44198DAY</v>
      </c>
    </row>
    <row r="2124" spans="1:42" x14ac:dyDescent="0.3">
      <c r="A2124" s="33">
        <v>1</v>
      </c>
      <c r="B2124" s="33"/>
      <c r="C2124" s="70">
        <v>44198</v>
      </c>
      <c r="D2124" s="71" t="s">
        <v>19</v>
      </c>
      <c r="E2124" s="70">
        <v>44198</v>
      </c>
      <c r="F2124" s="71">
        <v>5160901</v>
      </c>
      <c r="G2124" s="33" t="s">
        <v>20</v>
      </c>
      <c r="H2124" s="33" t="s">
        <v>21</v>
      </c>
      <c r="I2124" s="33" t="s">
        <v>51</v>
      </c>
      <c r="J2124" s="33" t="s">
        <v>46</v>
      </c>
      <c r="K2124" s="63" t="s">
        <v>126</v>
      </c>
      <c r="L2124" s="32" t="str">
        <f t="shared" si="595"/>
        <v>CGE370</v>
      </c>
      <c r="M2124" s="32" t="str">
        <f t="shared" si="596"/>
        <v>BMJ II</v>
      </c>
      <c r="N2124" s="32" t="str">
        <f t="shared" si="597"/>
        <v>12 RODA</v>
      </c>
      <c r="O2124" s="146">
        <v>0.34870370370370374</v>
      </c>
      <c r="P2124" s="65">
        <v>44198.359652777777</v>
      </c>
      <c r="Q2124" s="65"/>
      <c r="R2124" s="66">
        <v>1</v>
      </c>
      <c r="S2124" s="66">
        <v>46380</v>
      </c>
      <c r="T2124" s="66">
        <v>17240</v>
      </c>
      <c r="U2124" s="67">
        <f t="shared" si="607"/>
        <v>29.14</v>
      </c>
      <c r="V2124" s="66">
        <f t="shared" si="598"/>
        <v>590871.78</v>
      </c>
      <c r="W2124" s="66" t="str">
        <f t="shared" si="599"/>
        <v>1 &gt; 4</v>
      </c>
      <c r="X2124" s="66">
        <f>A2124+SUMIFS(Presensi!F:F,Presensi!E:E,'Entry Data'!AP2124)</f>
        <v>1</v>
      </c>
      <c r="Y2124" s="66">
        <f>IFERROR(INDEX('Retasi Pricing'!F:F,MATCH('Entry Data'!AM2124,'Retasi Pricing'!E:E,0))*X2124,"")</f>
        <v>27500</v>
      </c>
      <c r="Z2124" s="62" t="s">
        <v>26</v>
      </c>
      <c r="AA2124" s="62" t="s">
        <v>27</v>
      </c>
      <c r="AB2124" s="32"/>
      <c r="AC2124" s="32" t="s">
        <v>371</v>
      </c>
      <c r="AD2124" s="32" t="str">
        <f t="shared" si="600"/>
        <v/>
      </c>
      <c r="AF2124" s="5" t="str">
        <f t="shared" si="601"/>
        <v>Miftahul Amin44198</v>
      </c>
      <c r="AG2124" s="5" t="str">
        <f t="shared" si="602"/>
        <v>BMJ 04244198UTARADAY</v>
      </c>
      <c r="AH2124" s="5" t="str">
        <f t="shared" si="603"/>
        <v>Miftahul Amin44198UTARADAY</v>
      </c>
      <c r="AI2124" s="5" t="str">
        <f t="shared" si="604"/>
        <v>BMJ 04244198DAY</v>
      </c>
      <c r="AJ2124" s="5" t="str">
        <f t="shared" si="605"/>
        <v>Miftahul Amin44198DAY</v>
      </c>
      <c r="AK2124" s="5" t="str">
        <f t="shared" si="606"/>
        <v>Miftahul AminBMJ II</v>
      </c>
      <c r="AL2124" s="5" t="str">
        <f t="shared" si="608"/>
        <v>1UTARA</v>
      </c>
      <c r="AM2124" s="5" t="str">
        <f t="shared" si="609"/>
        <v>1 &gt; 4UTARA12 RODA</v>
      </c>
      <c r="AN2124" s="5" t="str">
        <f t="shared" si="610"/>
        <v>Miftahul AminBMJ II1 &gt; 4UTARA12 RODA</v>
      </c>
      <c r="AO2124" s="5" t="str">
        <f t="shared" si="611"/>
        <v>Miftahul Amin1 &gt; 4UTARA12 RODA</v>
      </c>
      <c r="AP2124" s="5" t="str">
        <f t="shared" si="612"/>
        <v>44198DAY</v>
      </c>
    </row>
    <row r="2125" spans="1:42" x14ac:dyDescent="0.3">
      <c r="A2125" s="33">
        <v>1</v>
      </c>
      <c r="B2125" s="33"/>
      <c r="C2125" s="70">
        <v>44198</v>
      </c>
      <c r="D2125" s="71" t="s">
        <v>19</v>
      </c>
      <c r="E2125" s="70">
        <v>44198</v>
      </c>
      <c r="F2125" s="71">
        <v>5160984</v>
      </c>
      <c r="G2125" s="33" t="s">
        <v>20</v>
      </c>
      <c r="H2125" s="33" t="s">
        <v>21</v>
      </c>
      <c r="I2125" s="33" t="s">
        <v>51</v>
      </c>
      <c r="J2125" s="33" t="s">
        <v>46</v>
      </c>
      <c r="K2125" s="63" t="s">
        <v>126</v>
      </c>
      <c r="L2125" s="32" t="str">
        <f t="shared" si="595"/>
        <v>CGE370</v>
      </c>
      <c r="M2125" s="32" t="str">
        <f t="shared" si="596"/>
        <v>BMJ II</v>
      </c>
      <c r="N2125" s="32" t="str">
        <f t="shared" si="597"/>
        <v>12 RODA</v>
      </c>
      <c r="O2125" s="146">
        <v>0.40736111111111112</v>
      </c>
      <c r="P2125" s="65">
        <v>44198.407361111109</v>
      </c>
      <c r="Q2125" s="65"/>
      <c r="R2125" s="66">
        <v>2</v>
      </c>
      <c r="S2125" s="66">
        <v>45380</v>
      </c>
      <c r="T2125" s="66">
        <v>17240</v>
      </c>
      <c r="U2125" s="67">
        <f t="shared" si="607"/>
        <v>28.14</v>
      </c>
      <c r="V2125" s="66">
        <f t="shared" si="598"/>
        <v>570594.78</v>
      </c>
      <c r="W2125" s="66" t="str">
        <f t="shared" si="599"/>
        <v>1 &gt; 4</v>
      </c>
      <c r="X2125" s="66">
        <f>A2125+SUMIFS(Presensi!F:F,Presensi!E:E,'Entry Data'!AP2125)</f>
        <v>1</v>
      </c>
      <c r="Y2125" s="66">
        <f>IFERROR(INDEX('Retasi Pricing'!F:F,MATCH('Entry Data'!AM2125,'Retasi Pricing'!E:E,0))*X2125,"")</f>
        <v>27500</v>
      </c>
      <c r="Z2125" s="62" t="s">
        <v>26</v>
      </c>
      <c r="AA2125" s="62" t="s">
        <v>27</v>
      </c>
      <c r="AB2125" s="32"/>
      <c r="AC2125" s="32" t="s">
        <v>371</v>
      </c>
      <c r="AD2125" s="32" t="str">
        <f t="shared" si="600"/>
        <v/>
      </c>
      <c r="AF2125" s="5" t="str">
        <f t="shared" si="601"/>
        <v>Miftahul Amin44198</v>
      </c>
      <c r="AG2125" s="5" t="str">
        <f t="shared" si="602"/>
        <v>BMJ 04244198UTARADAY</v>
      </c>
      <c r="AH2125" s="5" t="str">
        <f t="shared" si="603"/>
        <v>Miftahul Amin44198UTARADAY</v>
      </c>
      <c r="AI2125" s="5" t="str">
        <f t="shared" si="604"/>
        <v>BMJ 04244198DAY</v>
      </c>
      <c r="AJ2125" s="5" t="str">
        <f t="shared" si="605"/>
        <v>Miftahul Amin44198DAY</v>
      </c>
      <c r="AK2125" s="5" t="str">
        <f t="shared" si="606"/>
        <v>Miftahul AminBMJ II</v>
      </c>
      <c r="AL2125" s="5" t="str">
        <f t="shared" si="608"/>
        <v>2UTARA</v>
      </c>
      <c r="AM2125" s="5" t="str">
        <f t="shared" si="609"/>
        <v>1 &gt; 4UTARA12 RODA</v>
      </c>
      <c r="AN2125" s="5" t="str">
        <f t="shared" si="610"/>
        <v>Miftahul AminBMJ II1 &gt; 4UTARA12 RODA</v>
      </c>
      <c r="AO2125" s="5" t="str">
        <f t="shared" si="611"/>
        <v>Miftahul Amin1 &gt; 4UTARA12 RODA</v>
      </c>
      <c r="AP2125" s="5" t="str">
        <f t="shared" si="612"/>
        <v>44198DAY</v>
      </c>
    </row>
    <row r="2126" spans="1:42" x14ac:dyDescent="0.3">
      <c r="A2126" s="33">
        <v>1</v>
      </c>
      <c r="B2126" s="33"/>
      <c r="C2126" s="70">
        <v>44198</v>
      </c>
      <c r="D2126" s="71" t="s">
        <v>19</v>
      </c>
      <c r="E2126" s="70">
        <v>44198</v>
      </c>
      <c r="F2126" s="71">
        <v>5161055</v>
      </c>
      <c r="G2126" s="33" t="s">
        <v>20</v>
      </c>
      <c r="H2126" s="33" t="s">
        <v>21</v>
      </c>
      <c r="I2126" s="33" t="s">
        <v>51</v>
      </c>
      <c r="J2126" s="33" t="s">
        <v>23</v>
      </c>
      <c r="K2126" s="63" t="s">
        <v>126</v>
      </c>
      <c r="L2126" s="32" t="str">
        <f t="shared" si="595"/>
        <v>CGE370</v>
      </c>
      <c r="M2126" s="32" t="str">
        <f t="shared" si="596"/>
        <v>BMJ II</v>
      </c>
      <c r="N2126" s="32" t="str">
        <f t="shared" si="597"/>
        <v>12 RODA</v>
      </c>
      <c r="O2126" s="146">
        <v>0.45938657407407407</v>
      </c>
      <c r="P2126" s="65">
        <v>44198.459386574075</v>
      </c>
      <c r="Q2126" s="65"/>
      <c r="R2126" s="66">
        <v>3</v>
      </c>
      <c r="S2126" s="66">
        <v>48040</v>
      </c>
      <c r="T2126" s="66">
        <v>17240</v>
      </c>
      <c r="U2126" s="67">
        <f t="shared" si="607"/>
        <v>30.8</v>
      </c>
      <c r="V2126" s="66">
        <f t="shared" si="598"/>
        <v>624531.6</v>
      </c>
      <c r="W2126" s="66" t="str">
        <f t="shared" si="599"/>
        <v>1 &gt; 4</v>
      </c>
      <c r="X2126" s="66">
        <f>A2126+SUMIFS(Presensi!F:F,Presensi!E:E,'Entry Data'!AP2126)</f>
        <v>1</v>
      </c>
      <c r="Y2126" s="66">
        <f>IFERROR(INDEX('Retasi Pricing'!F:F,MATCH('Entry Data'!AM2126,'Retasi Pricing'!E:E,0))*X2126,"")</f>
        <v>27500</v>
      </c>
      <c r="Z2126" s="62" t="s">
        <v>26</v>
      </c>
      <c r="AA2126" s="62" t="s">
        <v>27</v>
      </c>
      <c r="AB2126" s="32"/>
      <c r="AC2126" s="32" t="s">
        <v>371</v>
      </c>
      <c r="AD2126" s="32" t="str">
        <f t="shared" si="600"/>
        <v/>
      </c>
      <c r="AF2126" s="5" t="str">
        <f t="shared" si="601"/>
        <v>Miftahul Amin44198</v>
      </c>
      <c r="AG2126" s="5" t="str">
        <f t="shared" si="602"/>
        <v>BMJ 04244198UTARADAY</v>
      </c>
      <c r="AH2126" s="5" t="str">
        <f t="shared" si="603"/>
        <v>Miftahul Amin44198UTARADAY</v>
      </c>
      <c r="AI2126" s="5" t="str">
        <f t="shared" si="604"/>
        <v>BMJ 04244198DAY</v>
      </c>
      <c r="AJ2126" s="5" t="str">
        <f t="shared" si="605"/>
        <v>Miftahul Amin44198DAY</v>
      </c>
      <c r="AK2126" s="5" t="str">
        <f t="shared" si="606"/>
        <v>Miftahul AminBMJ II</v>
      </c>
      <c r="AL2126" s="5" t="str">
        <f t="shared" si="608"/>
        <v>3UTARA</v>
      </c>
      <c r="AM2126" s="5" t="str">
        <f t="shared" si="609"/>
        <v>1 &gt; 4UTARA12 RODA</v>
      </c>
      <c r="AN2126" s="5" t="str">
        <f t="shared" si="610"/>
        <v>Miftahul AminBMJ II1 &gt; 4UTARA12 RODA</v>
      </c>
      <c r="AO2126" s="5" t="str">
        <f t="shared" si="611"/>
        <v>Miftahul Amin1 &gt; 4UTARA12 RODA</v>
      </c>
      <c r="AP2126" s="5" t="str">
        <f t="shared" si="612"/>
        <v>44198DAY</v>
      </c>
    </row>
    <row r="2127" spans="1:42" x14ac:dyDescent="0.3">
      <c r="A2127" s="33">
        <v>1</v>
      </c>
      <c r="B2127" s="33"/>
      <c r="C2127" s="70">
        <v>44198</v>
      </c>
      <c r="D2127" s="71" t="s">
        <v>19</v>
      </c>
      <c r="E2127" s="70">
        <v>44198</v>
      </c>
      <c r="F2127" s="71">
        <v>5161128</v>
      </c>
      <c r="G2127" s="33" t="s">
        <v>20</v>
      </c>
      <c r="H2127" s="33" t="s">
        <v>21</v>
      </c>
      <c r="I2127" s="33" t="s">
        <v>51</v>
      </c>
      <c r="J2127" s="33" t="s">
        <v>23</v>
      </c>
      <c r="K2127" s="63" t="s">
        <v>126</v>
      </c>
      <c r="L2127" s="32" t="str">
        <f t="shared" si="595"/>
        <v>CGE370</v>
      </c>
      <c r="M2127" s="32" t="str">
        <f t="shared" si="596"/>
        <v>BMJ II</v>
      </c>
      <c r="N2127" s="32" t="str">
        <f t="shared" si="597"/>
        <v>12 RODA</v>
      </c>
      <c r="O2127" s="146">
        <v>0.51379629629629631</v>
      </c>
      <c r="P2127" s="65">
        <v>44198.513796296298</v>
      </c>
      <c r="Q2127" s="65"/>
      <c r="R2127" s="66">
        <v>4</v>
      </c>
      <c r="S2127" s="66">
        <v>47740</v>
      </c>
      <c r="T2127" s="66">
        <v>17240</v>
      </c>
      <c r="U2127" s="67">
        <f t="shared" si="607"/>
        <v>30.5</v>
      </c>
      <c r="V2127" s="66">
        <f t="shared" si="598"/>
        <v>618448.5</v>
      </c>
      <c r="W2127" s="66" t="str">
        <f t="shared" si="599"/>
        <v>1 &gt; 4</v>
      </c>
      <c r="X2127" s="66">
        <f>A2127+SUMIFS(Presensi!F:F,Presensi!E:E,'Entry Data'!AP2127)</f>
        <v>1</v>
      </c>
      <c r="Y2127" s="66">
        <f>IFERROR(INDEX('Retasi Pricing'!F:F,MATCH('Entry Data'!AM2127,'Retasi Pricing'!E:E,0))*X2127,"")</f>
        <v>27500</v>
      </c>
      <c r="Z2127" s="62" t="s">
        <v>26</v>
      </c>
      <c r="AA2127" s="62" t="s">
        <v>27</v>
      </c>
      <c r="AB2127" s="32"/>
      <c r="AC2127" s="32" t="s">
        <v>371</v>
      </c>
      <c r="AD2127" s="32" t="str">
        <f t="shared" si="600"/>
        <v/>
      </c>
      <c r="AF2127" s="5" t="str">
        <f t="shared" si="601"/>
        <v>Miftahul Amin44198</v>
      </c>
      <c r="AG2127" s="5" t="str">
        <f t="shared" si="602"/>
        <v>BMJ 04244198UTARADAY</v>
      </c>
      <c r="AH2127" s="5" t="str">
        <f t="shared" si="603"/>
        <v>Miftahul Amin44198UTARADAY</v>
      </c>
      <c r="AI2127" s="5" t="str">
        <f t="shared" si="604"/>
        <v>BMJ 04244198DAY</v>
      </c>
      <c r="AJ2127" s="5" t="str">
        <f t="shared" si="605"/>
        <v>Miftahul Amin44198DAY</v>
      </c>
      <c r="AK2127" s="5" t="str">
        <f t="shared" si="606"/>
        <v>Miftahul AminBMJ II</v>
      </c>
      <c r="AL2127" s="5" t="str">
        <f t="shared" si="608"/>
        <v>4UTARA</v>
      </c>
      <c r="AM2127" s="5" t="str">
        <f t="shared" si="609"/>
        <v>1 &gt; 4UTARA12 RODA</v>
      </c>
      <c r="AN2127" s="5" t="str">
        <f t="shared" si="610"/>
        <v>Miftahul AminBMJ II1 &gt; 4UTARA12 RODA</v>
      </c>
      <c r="AO2127" s="5" t="str">
        <f t="shared" si="611"/>
        <v>Miftahul Amin1 &gt; 4UTARA12 RODA</v>
      </c>
      <c r="AP2127" s="5" t="str">
        <f t="shared" si="612"/>
        <v>44198DAY</v>
      </c>
    </row>
    <row r="2128" spans="1:42" x14ac:dyDescent="0.3">
      <c r="A2128" s="33">
        <v>1</v>
      </c>
      <c r="B2128" s="33"/>
      <c r="C2128" s="70">
        <v>44198</v>
      </c>
      <c r="D2128" s="71" t="s">
        <v>19</v>
      </c>
      <c r="E2128" s="70">
        <v>44198</v>
      </c>
      <c r="F2128" s="71">
        <v>5161200</v>
      </c>
      <c r="G2128" s="33" t="s">
        <v>20</v>
      </c>
      <c r="H2128" s="33" t="s">
        <v>21</v>
      </c>
      <c r="I2128" s="33" t="s">
        <v>123</v>
      </c>
      <c r="J2128" s="33" t="s">
        <v>23</v>
      </c>
      <c r="K2128" s="63" t="s">
        <v>126</v>
      </c>
      <c r="L2128" s="32" t="str">
        <f t="shared" si="595"/>
        <v>CGE370</v>
      </c>
      <c r="M2128" s="32" t="str">
        <f t="shared" si="596"/>
        <v>BMJ II</v>
      </c>
      <c r="N2128" s="32" t="str">
        <f t="shared" si="597"/>
        <v>12 RODA</v>
      </c>
      <c r="O2128" s="146">
        <v>0.58040509259259265</v>
      </c>
      <c r="P2128" s="65">
        <v>44198.580405092594</v>
      </c>
      <c r="Q2128" s="65"/>
      <c r="R2128" s="66">
        <v>5</v>
      </c>
      <c r="S2128" s="66">
        <v>44680</v>
      </c>
      <c r="T2128" s="66">
        <v>17240</v>
      </c>
      <c r="U2128" s="67">
        <f t="shared" si="607"/>
        <v>27.44</v>
      </c>
      <c r="V2128" s="66">
        <f t="shared" si="598"/>
        <v>556400.88000000012</v>
      </c>
      <c r="W2128" s="66" t="str">
        <f t="shared" si="599"/>
        <v>&gt; 5</v>
      </c>
      <c r="X2128" s="66">
        <f>A2128+SUMIFS(Presensi!F:F,Presensi!E:E,'Entry Data'!AP2128)</f>
        <v>1</v>
      </c>
      <c r="Y2128" s="66">
        <f>IFERROR(INDEX('Retasi Pricing'!F:F,MATCH('Entry Data'!AM2128,'Retasi Pricing'!E:E,0))*X2128,"")</f>
        <v>31200</v>
      </c>
      <c r="Z2128" s="62" t="s">
        <v>26</v>
      </c>
      <c r="AA2128" s="62" t="s">
        <v>27</v>
      </c>
      <c r="AB2128" s="32"/>
      <c r="AC2128" s="32" t="s">
        <v>371</v>
      </c>
      <c r="AD2128" s="32" t="str">
        <f t="shared" si="600"/>
        <v/>
      </c>
      <c r="AF2128" s="5" t="str">
        <f t="shared" si="601"/>
        <v>Miftahul Amin44198</v>
      </c>
      <c r="AG2128" s="5" t="str">
        <f t="shared" si="602"/>
        <v>BMJ 04244198UTARADAY</v>
      </c>
      <c r="AH2128" s="5" t="str">
        <f t="shared" si="603"/>
        <v>Miftahul Amin44198UTARADAY</v>
      </c>
      <c r="AI2128" s="5" t="str">
        <f t="shared" si="604"/>
        <v>BMJ 04244198DAY</v>
      </c>
      <c r="AJ2128" s="5" t="str">
        <f t="shared" si="605"/>
        <v>Miftahul Amin44198DAY</v>
      </c>
      <c r="AK2128" s="5" t="str">
        <f t="shared" si="606"/>
        <v>Miftahul AminBMJ II</v>
      </c>
      <c r="AL2128" s="5" t="str">
        <f t="shared" si="608"/>
        <v>5UTARA</v>
      </c>
      <c r="AM2128" s="5" t="str">
        <f t="shared" si="609"/>
        <v>&gt; 5UTARA12 RODA</v>
      </c>
      <c r="AN2128" s="5" t="str">
        <f t="shared" si="610"/>
        <v>Miftahul AminBMJ II&gt; 5UTARA12 RODA</v>
      </c>
      <c r="AO2128" s="5" t="str">
        <f t="shared" si="611"/>
        <v>Miftahul Amin&gt; 5UTARA12 RODA</v>
      </c>
      <c r="AP2128" s="5" t="str">
        <f t="shared" si="612"/>
        <v>44198DAY</v>
      </c>
    </row>
    <row r="2129" spans="1:42" x14ac:dyDescent="0.3">
      <c r="A2129" s="33">
        <v>1</v>
      </c>
      <c r="B2129" s="33"/>
      <c r="C2129" s="70">
        <v>44198</v>
      </c>
      <c r="D2129" s="71" t="s">
        <v>19</v>
      </c>
      <c r="E2129" s="70">
        <v>44198</v>
      </c>
      <c r="F2129" s="71">
        <v>5161289</v>
      </c>
      <c r="G2129" s="33" t="s">
        <v>20</v>
      </c>
      <c r="H2129" s="33" t="s">
        <v>21</v>
      </c>
      <c r="I2129" s="33" t="s">
        <v>51</v>
      </c>
      <c r="J2129" s="33" t="s">
        <v>46</v>
      </c>
      <c r="K2129" s="63" t="s">
        <v>126</v>
      </c>
      <c r="L2129" s="32" t="str">
        <f t="shared" si="595"/>
        <v>CGE370</v>
      </c>
      <c r="M2129" s="32" t="str">
        <f t="shared" si="596"/>
        <v>BMJ II</v>
      </c>
      <c r="N2129" s="32" t="str">
        <f t="shared" si="597"/>
        <v>12 RODA</v>
      </c>
      <c r="O2129" s="146">
        <v>0.65179398148148149</v>
      </c>
      <c r="P2129" s="65">
        <v>44198.65179398148</v>
      </c>
      <c r="Q2129" s="65"/>
      <c r="R2129" s="66">
        <v>6</v>
      </c>
      <c r="S2129" s="66">
        <v>47220</v>
      </c>
      <c r="T2129" s="66">
        <v>17240</v>
      </c>
      <c r="U2129" s="67">
        <f t="shared" si="607"/>
        <v>29.98</v>
      </c>
      <c r="V2129" s="66">
        <f t="shared" si="598"/>
        <v>607904.46</v>
      </c>
      <c r="W2129" s="66" t="str">
        <f t="shared" si="599"/>
        <v>&gt; 6</v>
      </c>
      <c r="X2129" s="66">
        <f>A2129+SUMIFS(Presensi!F:F,Presensi!E:E,'Entry Data'!AP2129)</f>
        <v>1</v>
      </c>
      <c r="Y2129" s="66">
        <f>IFERROR(INDEX('Retasi Pricing'!F:F,MATCH('Entry Data'!AM2129,'Retasi Pricing'!E:E,0))*X2129,"")</f>
        <v>34450</v>
      </c>
      <c r="Z2129" s="62" t="s">
        <v>26</v>
      </c>
      <c r="AA2129" s="62" t="s">
        <v>27</v>
      </c>
      <c r="AB2129" s="32"/>
      <c r="AC2129" s="32" t="s">
        <v>371</v>
      </c>
      <c r="AD2129" s="32" t="str">
        <f t="shared" si="600"/>
        <v/>
      </c>
      <c r="AF2129" s="5" t="str">
        <f t="shared" si="601"/>
        <v>Miftahul Amin44198</v>
      </c>
      <c r="AG2129" s="5" t="str">
        <f t="shared" si="602"/>
        <v>BMJ 04244198UTARADAY</v>
      </c>
      <c r="AH2129" s="5" t="str">
        <f t="shared" si="603"/>
        <v>Miftahul Amin44198UTARADAY</v>
      </c>
      <c r="AI2129" s="5" t="str">
        <f t="shared" si="604"/>
        <v>BMJ 04244198DAY</v>
      </c>
      <c r="AJ2129" s="5" t="str">
        <f t="shared" si="605"/>
        <v>Miftahul Amin44198DAY</v>
      </c>
      <c r="AK2129" s="5" t="str">
        <f t="shared" si="606"/>
        <v>Miftahul AminBMJ II</v>
      </c>
      <c r="AL2129" s="5" t="str">
        <f t="shared" si="608"/>
        <v>6UTARA</v>
      </c>
      <c r="AM2129" s="5" t="str">
        <f t="shared" si="609"/>
        <v>&gt; 6UTARA12 RODA</v>
      </c>
      <c r="AN2129" s="5" t="str">
        <f t="shared" si="610"/>
        <v>Miftahul AminBMJ II&gt; 6UTARA12 RODA</v>
      </c>
      <c r="AO2129" s="5" t="str">
        <f t="shared" si="611"/>
        <v>Miftahul Amin&gt; 6UTARA12 RODA</v>
      </c>
      <c r="AP2129" s="5" t="str">
        <f t="shared" si="612"/>
        <v>44198DAY</v>
      </c>
    </row>
    <row r="2130" spans="1:42" x14ac:dyDescent="0.3">
      <c r="A2130" s="33">
        <v>1</v>
      </c>
      <c r="B2130" s="33"/>
      <c r="C2130" s="70">
        <v>44198</v>
      </c>
      <c r="D2130" s="71" t="s">
        <v>19</v>
      </c>
      <c r="E2130" s="70">
        <v>44198</v>
      </c>
      <c r="F2130" s="71">
        <v>5161386</v>
      </c>
      <c r="G2130" s="33" t="s">
        <v>20</v>
      </c>
      <c r="H2130" s="33" t="s">
        <v>21</v>
      </c>
      <c r="I2130" s="33" t="s">
        <v>45</v>
      </c>
      <c r="J2130" s="33" t="s">
        <v>46</v>
      </c>
      <c r="K2130" s="63" t="s">
        <v>126</v>
      </c>
      <c r="L2130" s="32" t="str">
        <f t="shared" si="595"/>
        <v>CGE370</v>
      </c>
      <c r="M2130" s="32" t="str">
        <f t="shared" si="596"/>
        <v>BMJ II</v>
      </c>
      <c r="N2130" s="32" t="str">
        <f t="shared" si="597"/>
        <v>12 RODA</v>
      </c>
      <c r="O2130" s="146">
        <v>0.72783564814814816</v>
      </c>
      <c r="P2130" s="65">
        <v>44198.727835648147</v>
      </c>
      <c r="Q2130" s="65"/>
      <c r="R2130" s="66">
        <v>7</v>
      </c>
      <c r="S2130" s="66">
        <v>45300</v>
      </c>
      <c r="T2130" s="66">
        <v>17240</v>
      </c>
      <c r="U2130" s="67">
        <f t="shared" si="607"/>
        <v>28.06</v>
      </c>
      <c r="V2130" s="66">
        <f t="shared" si="598"/>
        <v>568972.61999999988</v>
      </c>
      <c r="W2130" s="66" t="str">
        <f t="shared" si="599"/>
        <v>7 &gt;</v>
      </c>
      <c r="X2130" s="66">
        <f>A2130+SUMIFS(Presensi!F:F,Presensi!E:E,'Entry Data'!AP2130)</f>
        <v>1</v>
      </c>
      <c r="Y2130" s="66">
        <f>IFERROR(INDEX('Retasi Pricing'!F:F,MATCH('Entry Data'!AM2130,'Retasi Pricing'!E:E,0))*X2130,"")</f>
        <v>42000</v>
      </c>
      <c r="Z2130" s="62" t="s">
        <v>26</v>
      </c>
      <c r="AA2130" s="62" t="s">
        <v>27</v>
      </c>
      <c r="AB2130" s="32"/>
      <c r="AC2130" s="32" t="s">
        <v>371</v>
      </c>
      <c r="AD2130" s="32" t="str">
        <f t="shared" si="600"/>
        <v/>
      </c>
      <c r="AF2130" s="5" t="str">
        <f t="shared" si="601"/>
        <v>Miftahul Amin44198</v>
      </c>
      <c r="AG2130" s="5" t="str">
        <f t="shared" si="602"/>
        <v>BMJ 04244198UTARADAY</v>
      </c>
      <c r="AH2130" s="5" t="str">
        <f t="shared" si="603"/>
        <v>Miftahul Amin44198UTARADAY</v>
      </c>
      <c r="AI2130" s="5" t="str">
        <f t="shared" si="604"/>
        <v>BMJ 04244198DAY</v>
      </c>
      <c r="AJ2130" s="5" t="str">
        <f t="shared" si="605"/>
        <v>Miftahul Amin44198DAY</v>
      </c>
      <c r="AK2130" s="5" t="str">
        <f t="shared" si="606"/>
        <v>Miftahul AminBMJ II</v>
      </c>
      <c r="AL2130" s="5" t="str">
        <f t="shared" si="608"/>
        <v>7UTARA</v>
      </c>
      <c r="AM2130" s="5" t="str">
        <f t="shared" si="609"/>
        <v>7 &gt;UTARA12 RODA</v>
      </c>
      <c r="AN2130" s="5" t="str">
        <f t="shared" si="610"/>
        <v>Miftahul AminBMJ II7 &gt;UTARA12 RODA</v>
      </c>
      <c r="AO2130" s="5" t="str">
        <f t="shared" si="611"/>
        <v>Miftahul Amin7 &gt;UTARA12 RODA</v>
      </c>
      <c r="AP2130" s="5" t="str">
        <f t="shared" si="612"/>
        <v>44198DAY</v>
      </c>
    </row>
    <row r="2131" spans="1:42" x14ac:dyDescent="0.3">
      <c r="A2131" s="33">
        <v>1</v>
      </c>
      <c r="B2131" s="33"/>
      <c r="C2131" s="70">
        <v>44198</v>
      </c>
      <c r="D2131" s="71" t="s">
        <v>19</v>
      </c>
      <c r="E2131" s="70">
        <v>44198</v>
      </c>
      <c r="F2131" s="71">
        <v>5160923</v>
      </c>
      <c r="G2131" s="33" t="s">
        <v>20</v>
      </c>
      <c r="H2131" s="33" t="s">
        <v>21</v>
      </c>
      <c r="I2131" s="33" t="s">
        <v>51</v>
      </c>
      <c r="J2131" s="33" t="s">
        <v>46</v>
      </c>
      <c r="K2131" s="63" t="s">
        <v>33</v>
      </c>
      <c r="L2131" s="32" t="str">
        <f t="shared" si="595"/>
        <v>CGE370</v>
      </c>
      <c r="M2131" s="32" t="str">
        <f t="shared" si="596"/>
        <v>BMJ II</v>
      </c>
      <c r="N2131" s="32" t="str">
        <f t="shared" si="597"/>
        <v>12 RODA</v>
      </c>
      <c r="O2131" s="146">
        <v>0.35744212962962968</v>
      </c>
      <c r="P2131" s="65">
        <v>44198.364444444444</v>
      </c>
      <c r="Q2131" s="65"/>
      <c r="R2131" s="66">
        <v>1</v>
      </c>
      <c r="S2131" s="66">
        <v>46280</v>
      </c>
      <c r="T2131" s="66">
        <v>17160</v>
      </c>
      <c r="U2131" s="67">
        <f t="shared" si="607"/>
        <v>29.12</v>
      </c>
      <c r="V2131" s="66">
        <f t="shared" si="598"/>
        <v>590466.24</v>
      </c>
      <c r="W2131" s="66" t="str">
        <f t="shared" si="599"/>
        <v>1 &gt; 4</v>
      </c>
      <c r="X2131" s="66">
        <f>A2131+SUMIFS(Presensi!F:F,Presensi!E:E,'Entry Data'!AP2131)</f>
        <v>1</v>
      </c>
      <c r="Y2131" s="66">
        <f>IFERROR(INDEX('Retasi Pricing'!F:F,MATCH('Entry Data'!AM2131,'Retasi Pricing'!E:E,0))*X2131,"")</f>
        <v>27500</v>
      </c>
      <c r="Z2131" s="62" t="s">
        <v>26</v>
      </c>
      <c r="AA2131" s="62" t="s">
        <v>27</v>
      </c>
      <c r="AB2131" s="32"/>
      <c r="AC2131" s="32" t="s">
        <v>177</v>
      </c>
      <c r="AD2131" s="32" t="str">
        <f t="shared" si="600"/>
        <v/>
      </c>
      <c r="AF2131" s="5" t="str">
        <f t="shared" si="601"/>
        <v>herman as44198</v>
      </c>
      <c r="AG2131" s="5" t="str">
        <f t="shared" si="602"/>
        <v>BMJ 04344198UTARADAY</v>
      </c>
      <c r="AH2131" s="5" t="str">
        <f t="shared" si="603"/>
        <v>herman as44198UTARADAY</v>
      </c>
      <c r="AI2131" s="5" t="str">
        <f t="shared" si="604"/>
        <v>BMJ 04344198DAY</v>
      </c>
      <c r="AJ2131" s="5" t="str">
        <f t="shared" si="605"/>
        <v>herman as44198DAY</v>
      </c>
      <c r="AK2131" s="5" t="str">
        <f t="shared" si="606"/>
        <v>herman asBMJ II</v>
      </c>
      <c r="AL2131" s="5" t="str">
        <f t="shared" si="608"/>
        <v>1UTARA</v>
      </c>
      <c r="AM2131" s="5" t="str">
        <f t="shared" si="609"/>
        <v>1 &gt; 4UTARA12 RODA</v>
      </c>
      <c r="AN2131" s="5" t="str">
        <f t="shared" si="610"/>
        <v>herman asBMJ II1 &gt; 4UTARA12 RODA</v>
      </c>
      <c r="AO2131" s="5" t="str">
        <f t="shared" si="611"/>
        <v>herman as1 &gt; 4UTARA12 RODA</v>
      </c>
      <c r="AP2131" s="5" t="str">
        <f t="shared" si="612"/>
        <v>44198DAY</v>
      </c>
    </row>
    <row r="2132" spans="1:42" x14ac:dyDescent="0.3">
      <c r="A2132" s="33">
        <v>1</v>
      </c>
      <c r="B2132" s="33"/>
      <c r="C2132" s="70">
        <v>44198</v>
      </c>
      <c r="D2132" s="71" t="s">
        <v>19</v>
      </c>
      <c r="E2132" s="70">
        <v>44198</v>
      </c>
      <c r="F2132" s="71">
        <v>5161003</v>
      </c>
      <c r="G2132" s="33" t="s">
        <v>20</v>
      </c>
      <c r="H2132" s="33" t="s">
        <v>21</v>
      </c>
      <c r="I2132" s="33" t="s">
        <v>51</v>
      </c>
      <c r="J2132" s="33" t="s">
        <v>46</v>
      </c>
      <c r="K2132" s="63" t="s">
        <v>33</v>
      </c>
      <c r="L2132" s="32" t="str">
        <f t="shared" si="595"/>
        <v>CGE370</v>
      </c>
      <c r="M2132" s="32" t="str">
        <f t="shared" si="596"/>
        <v>BMJ II</v>
      </c>
      <c r="N2132" s="32" t="str">
        <f t="shared" si="597"/>
        <v>12 RODA</v>
      </c>
      <c r="O2132" s="146">
        <v>0.41952546296296295</v>
      </c>
      <c r="P2132" s="65">
        <v>44198.419525462959</v>
      </c>
      <c r="Q2132" s="65"/>
      <c r="R2132" s="66">
        <v>2</v>
      </c>
      <c r="S2132" s="66">
        <v>46660</v>
      </c>
      <c r="T2132" s="66">
        <v>17160</v>
      </c>
      <c r="U2132" s="67">
        <f t="shared" si="607"/>
        <v>29.5</v>
      </c>
      <c r="V2132" s="66">
        <f t="shared" si="598"/>
        <v>598171.5</v>
      </c>
      <c r="W2132" s="66" t="str">
        <f t="shared" si="599"/>
        <v>1 &gt; 4</v>
      </c>
      <c r="X2132" s="66">
        <f>A2132+SUMIFS(Presensi!F:F,Presensi!E:E,'Entry Data'!AP2132)</f>
        <v>1</v>
      </c>
      <c r="Y2132" s="66">
        <f>IFERROR(INDEX('Retasi Pricing'!F:F,MATCH('Entry Data'!AM2132,'Retasi Pricing'!E:E,0))*X2132,"")</f>
        <v>27500</v>
      </c>
      <c r="Z2132" s="62" t="s">
        <v>26</v>
      </c>
      <c r="AA2132" s="62" t="s">
        <v>27</v>
      </c>
      <c r="AB2132" s="32"/>
      <c r="AC2132" s="32" t="s">
        <v>177</v>
      </c>
      <c r="AD2132" s="32" t="str">
        <f t="shared" si="600"/>
        <v/>
      </c>
      <c r="AF2132" s="5" t="str">
        <f t="shared" si="601"/>
        <v>herman as44198</v>
      </c>
      <c r="AG2132" s="5" t="str">
        <f t="shared" si="602"/>
        <v>BMJ 04344198UTARADAY</v>
      </c>
      <c r="AH2132" s="5" t="str">
        <f t="shared" si="603"/>
        <v>herman as44198UTARADAY</v>
      </c>
      <c r="AI2132" s="5" t="str">
        <f t="shared" si="604"/>
        <v>BMJ 04344198DAY</v>
      </c>
      <c r="AJ2132" s="5" t="str">
        <f t="shared" si="605"/>
        <v>herman as44198DAY</v>
      </c>
      <c r="AK2132" s="5" t="str">
        <f t="shared" si="606"/>
        <v>herman asBMJ II</v>
      </c>
      <c r="AL2132" s="5" t="str">
        <f t="shared" si="608"/>
        <v>2UTARA</v>
      </c>
      <c r="AM2132" s="5" t="str">
        <f t="shared" si="609"/>
        <v>1 &gt; 4UTARA12 RODA</v>
      </c>
      <c r="AN2132" s="5" t="str">
        <f t="shared" si="610"/>
        <v>herman asBMJ II1 &gt; 4UTARA12 RODA</v>
      </c>
      <c r="AO2132" s="5" t="str">
        <f t="shared" si="611"/>
        <v>herman as1 &gt; 4UTARA12 RODA</v>
      </c>
      <c r="AP2132" s="5" t="str">
        <f t="shared" si="612"/>
        <v>44198DAY</v>
      </c>
    </row>
    <row r="2133" spans="1:42" x14ac:dyDescent="0.3">
      <c r="A2133" s="33">
        <v>1</v>
      </c>
      <c r="B2133" s="33"/>
      <c r="C2133" s="70">
        <v>44198</v>
      </c>
      <c r="D2133" s="71" t="s">
        <v>19</v>
      </c>
      <c r="E2133" s="70">
        <v>44198</v>
      </c>
      <c r="F2133" s="71">
        <v>5161080</v>
      </c>
      <c r="G2133" s="33" t="s">
        <v>20</v>
      </c>
      <c r="H2133" s="33" t="s">
        <v>21</v>
      </c>
      <c r="I2133" s="33" t="s">
        <v>45</v>
      </c>
      <c r="J2133" s="33" t="s">
        <v>46</v>
      </c>
      <c r="K2133" s="63" t="s">
        <v>33</v>
      </c>
      <c r="L2133" s="32" t="str">
        <f t="shared" si="595"/>
        <v>CGE370</v>
      </c>
      <c r="M2133" s="32" t="str">
        <f t="shared" si="596"/>
        <v>BMJ II</v>
      </c>
      <c r="N2133" s="32" t="str">
        <f t="shared" si="597"/>
        <v>12 RODA</v>
      </c>
      <c r="O2133" s="146">
        <v>0.47636574074074073</v>
      </c>
      <c r="P2133" s="65">
        <v>44198.476365740738</v>
      </c>
      <c r="Q2133" s="65"/>
      <c r="R2133" s="66">
        <v>3</v>
      </c>
      <c r="S2133" s="66">
        <v>45720</v>
      </c>
      <c r="T2133" s="66">
        <v>17160</v>
      </c>
      <c r="U2133" s="67">
        <f t="shared" si="607"/>
        <v>28.56</v>
      </c>
      <c r="V2133" s="66">
        <f t="shared" si="598"/>
        <v>579111.11999999988</v>
      </c>
      <c r="W2133" s="66" t="str">
        <f t="shared" si="599"/>
        <v>1 &gt; 4</v>
      </c>
      <c r="X2133" s="66">
        <f>A2133+SUMIFS(Presensi!F:F,Presensi!E:E,'Entry Data'!AP2133)</f>
        <v>1</v>
      </c>
      <c r="Y2133" s="66">
        <f>IFERROR(INDEX('Retasi Pricing'!F:F,MATCH('Entry Data'!AM2133,'Retasi Pricing'!E:E,0))*X2133,"")</f>
        <v>27500</v>
      </c>
      <c r="Z2133" s="62" t="s">
        <v>26</v>
      </c>
      <c r="AA2133" s="62" t="s">
        <v>27</v>
      </c>
      <c r="AB2133" s="32"/>
      <c r="AC2133" s="32" t="s">
        <v>177</v>
      </c>
      <c r="AD2133" s="32" t="str">
        <f t="shared" si="600"/>
        <v/>
      </c>
      <c r="AF2133" s="5" t="str">
        <f t="shared" si="601"/>
        <v>herman as44198</v>
      </c>
      <c r="AG2133" s="5" t="str">
        <f t="shared" si="602"/>
        <v>BMJ 04344198UTARADAY</v>
      </c>
      <c r="AH2133" s="5" t="str">
        <f t="shared" si="603"/>
        <v>herman as44198UTARADAY</v>
      </c>
      <c r="AI2133" s="5" t="str">
        <f t="shared" si="604"/>
        <v>BMJ 04344198DAY</v>
      </c>
      <c r="AJ2133" s="5" t="str">
        <f t="shared" si="605"/>
        <v>herman as44198DAY</v>
      </c>
      <c r="AK2133" s="5" t="str">
        <f t="shared" si="606"/>
        <v>herman asBMJ II</v>
      </c>
      <c r="AL2133" s="5" t="str">
        <f t="shared" si="608"/>
        <v>3UTARA</v>
      </c>
      <c r="AM2133" s="5" t="str">
        <f t="shared" si="609"/>
        <v>1 &gt; 4UTARA12 RODA</v>
      </c>
      <c r="AN2133" s="5" t="str">
        <f t="shared" si="610"/>
        <v>herman asBMJ II1 &gt; 4UTARA12 RODA</v>
      </c>
      <c r="AO2133" s="5" t="str">
        <f t="shared" si="611"/>
        <v>herman as1 &gt; 4UTARA12 RODA</v>
      </c>
      <c r="AP2133" s="5" t="str">
        <f t="shared" si="612"/>
        <v>44198DAY</v>
      </c>
    </row>
    <row r="2134" spans="1:42" x14ac:dyDescent="0.3">
      <c r="A2134" s="33">
        <v>1</v>
      </c>
      <c r="B2134" s="33"/>
      <c r="C2134" s="70">
        <v>44198</v>
      </c>
      <c r="D2134" s="71" t="s">
        <v>19</v>
      </c>
      <c r="E2134" s="70">
        <v>44198</v>
      </c>
      <c r="F2134" s="71">
        <v>5161173</v>
      </c>
      <c r="G2134" s="33" t="s">
        <v>20</v>
      </c>
      <c r="H2134" s="33" t="s">
        <v>21</v>
      </c>
      <c r="I2134" s="33" t="s">
        <v>45</v>
      </c>
      <c r="J2134" s="33" t="s">
        <v>46</v>
      </c>
      <c r="K2134" s="63" t="s">
        <v>33</v>
      </c>
      <c r="L2134" s="32" t="str">
        <f t="shared" si="595"/>
        <v>CGE370</v>
      </c>
      <c r="M2134" s="32" t="str">
        <f t="shared" si="596"/>
        <v>BMJ II</v>
      </c>
      <c r="N2134" s="32" t="str">
        <f t="shared" si="597"/>
        <v>12 RODA</v>
      </c>
      <c r="O2134" s="146">
        <v>0.5587847222222222</v>
      </c>
      <c r="P2134" s="65">
        <v>44198.55878472222</v>
      </c>
      <c r="Q2134" s="65"/>
      <c r="R2134" s="66">
        <v>4</v>
      </c>
      <c r="S2134" s="66">
        <v>46160</v>
      </c>
      <c r="T2134" s="66">
        <v>17160</v>
      </c>
      <c r="U2134" s="67">
        <f t="shared" si="607"/>
        <v>29</v>
      </c>
      <c r="V2134" s="66">
        <f t="shared" si="598"/>
        <v>588033</v>
      </c>
      <c r="W2134" s="66" t="str">
        <f t="shared" si="599"/>
        <v>1 &gt; 4</v>
      </c>
      <c r="X2134" s="66">
        <f>A2134+SUMIFS(Presensi!F:F,Presensi!E:E,'Entry Data'!AP2134)</f>
        <v>1</v>
      </c>
      <c r="Y2134" s="66">
        <f>IFERROR(INDEX('Retasi Pricing'!F:F,MATCH('Entry Data'!AM2134,'Retasi Pricing'!E:E,0))*X2134,"")</f>
        <v>27500</v>
      </c>
      <c r="Z2134" s="62" t="s">
        <v>26</v>
      </c>
      <c r="AA2134" s="62" t="s">
        <v>27</v>
      </c>
      <c r="AB2134" s="32"/>
      <c r="AC2134" s="32" t="s">
        <v>177</v>
      </c>
      <c r="AD2134" s="32" t="str">
        <f t="shared" si="600"/>
        <v/>
      </c>
      <c r="AF2134" s="5" t="str">
        <f t="shared" si="601"/>
        <v>herman as44198</v>
      </c>
      <c r="AG2134" s="5" t="str">
        <f t="shared" si="602"/>
        <v>BMJ 04344198UTARADAY</v>
      </c>
      <c r="AH2134" s="5" t="str">
        <f t="shared" si="603"/>
        <v>herman as44198UTARADAY</v>
      </c>
      <c r="AI2134" s="5" t="str">
        <f t="shared" si="604"/>
        <v>BMJ 04344198DAY</v>
      </c>
      <c r="AJ2134" s="5" t="str">
        <f t="shared" si="605"/>
        <v>herman as44198DAY</v>
      </c>
      <c r="AK2134" s="5" t="str">
        <f t="shared" si="606"/>
        <v>herman asBMJ II</v>
      </c>
      <c r="AL2134" s="5" t="str">
        <f t="shared" si="608"/>
        <v>4UTARA</v>
      </c>
      <c r="AM2134" s="5" t="str">
        <f t="shared" si="609"/>
        <v>1 &gt; 4UTARA12 RODA</v>
      </c>
      <c r="AN2134" s="5" t="str">
        <f t="shared" si="610"/>
        <v>herman asBMJ II1 &gt; 4UTARA12 RODA</v>
      </c>
      <c r="AO2134" s="5" t="str">
        <f t="shared" si="611"/>
        <v>herman as1 &gt; 4UTARA12 RODA</v>
      </c>
      <c r="AP2134" s="5" t="str">
        <f t="shared" si="612"/>
        <v>44198DAY</v>
      </c>
    </row>
    <row r="2135" spans="1:42" x14ac:dyDescent="0.3">
      <c r="A2135" s="33">
        <v>1</v>
      </c>
      <c r="B2135" s="33"/>
      <c r="C2135" s="70">
        <v>44198</v>
      </c>
      <c r="D2135" s="71" t="s">
        <v>19</v>
      </c>
      <c r="E2135" s="70">
        <v>44198</v>
      </c>
      <c r="F2135" s="71">
        <v>5161239</v>
      </c>
      <c r="G2135" s="33" t="s">
        <v>20</v>
      </c>
      <c r="H2135" s="33" t="s">
        <v>21</v>
      </c>
      <c r="I2135" s="33" t="s">
        <v>45</v>
      </c>
      <c r="J2135" s="33" t="s">
        <v>46</v>
      </c>
      <c r="K2135" s="63" t="s">
        <v>33</v>
      </c>
      <c r="L2135" s="32" t="str">
        <f t="shared" si="595"/>
        <v>CGE370</v>
      </c>
      <c r="M2135" s="32" t="str">
        <f t="shared" si="596"/>
        <v>BMJ II</v>
      </c>
      <c r="N2135" s="32" t="str">
        <f t="shared" si="597"/>
        <v>12 RODA</v>
      </c>
      <c r="O2135" s="146">
        <v>0.61193287037037036</v>
      </c>
      <c r="P2135" s="65">
        <v>44198.611932870372</v>
      </c>
      <c r="Q2135" s="65"/>
      <c r="R2135" s="66">
        <v>5</v>
      </c>
      <c r="S2135" s="66">
        <v>46140</v>
      </c>
      <c r="T2135" s="66">
        <v>17160</v>
      </c>
      <c r="U2135" s="67">
        <f t="shared" si="607"/>
        <v>28.98</v>
      </c>
      <c r="V2135" s="66">
        <f t="shared" si="598"/>
        <v>587627.46</v>
      </c>
      <c r="W2135" s="66" t="str">
        <f t="shared" si="599"/>
        <v>&gt; 5</v>
      </c>
      <c r="X2135" s="66">
        <f>A2135+SUMIFS(Presensi!F:F,Presensi!E:E,'Entry Data'!AP2135)</f>
        <v>1</v>
      </c>
      <c r="Y2135" s="66">
        <f>IFERROR(INDEX('Retasi Pricing'!F:F,MATCH('Entry Data'!AM2135,'Retasi Pricing'!E:E,0))*X2135,"")</f>
        <v>31200</v>
      </c>
      <c r="Z2135" s="62" t="s">
        <v>26</v>
      </c>
      <c r="AA2135" s="62" t="s">
        <v>27</v>
      </c>
      <c r="AB2135" s="32"/>
      <c r="AC2135" s="32" t="s">
        <v>177</v>
      </c>
      <c r="AD2135" s="32" t="str">
        <f t="shared" si="600"/>
        <v/>
      </c>
      <c r="AF2135" s="5" t="str">
        <f t="shared" si="601"/>
        <v>herman as44198</v>
      </c>
      <c r="AG2135" s="5" t="str">
        <f t="shared" si="602"/>
        <v>BMJ 04344198UTARADAY</v>
      </c>
      <c r="AH2135" s="5" t="str">
        <f t="shared" si="603"/>
        <v>herman as44198UTARADAY</v>
      </c>
      <c r="AI2135" s="5" t="str">
        <f t="shared" si="604"/>
        <v>BMJ 04344198DAY</v>
      </c>
      <c r="AJ2135" s="5" t="str">
        <f t="shared" si="605"/>
        <v>herman as44198DAY</v>
      </c>
      <c r="AK2135" s="5" t="str">
        <f t="shared" si="606"/>
        <v>herman asBMJ II</v>
      </c>
      <c r="AL2135" s="5" t="str">
        <f t="shared" si="608"/>
        <v>5UTARA</v>
      </c>
      <c r="AM2135" s="5" t="str">
        <f t="shared" si="609"/>
        <v>&gt; 5UTARA12 RODA</v>
      </c>
      <c r="AN2135" s="5" t="str">
        <f t="shared" si="610"/>
        <v>herman asBMJ II&gt; 5UTARA12 RODA</v>
      </c>
      <c r="AO2135" s="5" t="str">
        <f t="shared" si="611"/>
        <v>herman as&gt; 5UTARA12 RODA</v>
      </c>
      <c r="AP2135" s="5" t="str">
        <f t="shared" si="612"/>
        <v>44198DAY</v>
      </c>
    </row>
    <row r="2136" spans="1:42" x14ac:dyDescent="0.3">
      <c r="A2136" s="33">
        <v>1</v>
      </c>
      <c r="B2136" s="33"/>
      <c r="C2136" s="70">
        <v>44198</v>
      </c>
      <c r="D2136" s="71" t="s">
        <v>19</v>
      </c>
      <c r="E2136" s="70">
        <v>44198</v>
      </c>
      <c r="F2136" s="71">
        <v>5161313</v>
      </c>
      <c r="G2136" s="33" t="s">
        <v>20</v>
      </c>
      <c r="H2136" s="33" t="s">
        <v>21</v>
      </c>
      <c r="I2136" s="33" t="s">
        <v>45</v>
      </c>
      <c r="J2136" s="33" t="s">
        <v>46</v>
      </c>
      <c r="K2136" s="63" t="s">
        <v>33</v>
      </c>
      <c r="L2136" s="32" t="str">
        <f t="shared" si="595"/>
        <v>CGE370</v>
      </c>
      <c r="M2136" s="32" t="str">
        <f t="shared" si="596"/>
        <v>BMJ II</v>
      </c>
      <c r="N2136" s="32" t="str">
        <f t="shared" si="597"/>
        <v>12 RODA</v>
      </c>
      <c r="O2136" s="146">
        <v>0.66935185185185186</v>
      </c>
      <c r="P2136" s="65">
        <v>44198.669351851851</v>
      </c>
      <c r="Q2136" s="65"/>
      <c r="R2136" s="66">
        <v>6</v>
      </c>
      <c r="S2136" s="66">
        <v>47380</v>
      </c>
      <c r="T2136" s="66">
        <v>17160</v>
      </c>
      <c r="U2136" s="67">
        <f t="shared" si="607"/>
        <v>30.22</v>
      </c>
      <c r="V2136" s="66">
        <f t="shared" si="598"/>
        <v>612770.93999999994</v>
      </c>
      <c r="W2136" s="66" t="str">
        <f t="shared" si="599"/>
        <v>&gt; 6</v>
      </c>
      <c r="X2136" s="66">
        <f>A2136+SUMIFS(Presensi!F:F,Presensi!E:E,'Entry Data'!AP2136)</f>
        <v>1</v>
      </c>
      <c r="Y2136" s="66">
        <f>IFERROR(INDEX('Retasi Pricing'!F:F,MATCH('Entry Data'!AM2136,'Retasi Pricing'!E:E,0))*X2136,"")</f>
        <v>34450</v>
      </c>
      <c r="Z2136" s="62" t="s">
        <v>26</v>
      </c>
      <c r="AA2136" s="62" t="s">
        <v>27</v>
      </c>
      <c r="AB2136" s="32"/>
      <c r="AC2136" s="32" t="s">
        <v>177</v>
      </c>
      <c r="AD2136" s="32" t="str">
        <f t="shared" si="600"/>
        <v/>
      </c>
      <c r="AF2136" s="5" t="str">
        <f t="shared" si="601"/>
        <v>herman as44198</v>
      </c>
      <c r="AG2136" s="5" t="str">
        <f t="shared" si="602"/>
        <v>BMJ 04344198UTARADAY</v>
      </c>
      <c r="AH2136" s="5" t="str">
        <f t="shared" si="603"/>
        <v>herman as44198UTARADAY</v>
      </c>
      <c r="AI2136" s="5" t="str">
        <f t="shared" si="604"/>
        <v>BMJ 04344198DAY</v>
      </c>
      <c r="AJ2136" s="5" t="str">
        <f t="shared" si="605"/>
        <v>herman as44198DAY</v>
      </c>
      <c r="AK2136" s="5" t="str">
        <f t="shared" si="606"/>
        <v>herman asBMJ II</v>
      </c>
      <c r="AL2136" s="5" t="str">
        <f t="shared" si="608"/>
        <v>6UTARA</v>
      </c>
      <c r="AM2136" s="5" t="str">
        <f t="shared" si="609"/>
        <v>&gt; 6UTARA12 RODA</v>
      </c>
      <c r="AN2136" s="5" t="str">
        <f t="shared" si="610"/>
        <v>herman asBMJ II&gt; 6UTARA12 RODA</v>
      </c>
      <c r="AO2136" s="5" t="str">
        <f t="shared" si="611"/>
        <v>herman as&gt; 6UTARA12 RODA</v>
      </c>
      <c r="AP2136" s="5" t="str">
        <f t="shared" si="612"/>
        <v>44198DAY</v>
      </c>
    </row>
    <row r="2137" spans="1:42" x14ac:dyDescent="0.3">
      <c r="A2137" s="33">
        <v>1</v>
      </c>
      <c r="B2137" s="33"/>
      <c r="C2137" s="70">
        <v>44198</v>
      </c>
      <c r="D2137" s="71" t="s">
        <v>19</v>
      </c>
      <c r="E2137" s="70">
        <v>44198</v>
      </c>
      <c r="F2137" s="71">
        <v>5160920</v>
      </c>
      <c r="G2137" s="33" t="s">
        <v>20</v>
      </c>
      <c r="H2137" s="33" t="s">
        <v>21</v>
      </c>
      <c r="I2137" s="33" t="s">
        <v>45</v>
      </c>
      <c r="J2137" s="33" t="s">
        <v>46</v>
      </c>
      <c r="K2137" s="63" t="s">
        <v>107</v>
      </c>
      <c r="L2137" s="32" t="str">
        <f t="shared" si="595"/>
        <v>CGE370</v>
      </c>
      <c r="M2137" s="32" t="str">
        <f t="shared" si="596"/>
        <v>BMJ II</v>
      </c>
      <c r="N2137" s="32" t="str">
        <f t="shared" si="597"/>
        <v>12 RODA</v>
      </c>
      <c r="O2137" s="146">
        <v>0.35670138888888886</v>
      </c>
      <c r="P2137" s="65">
        <v>44198.367118055554</v>
      </c>
      <c r="Q2137" s="65"/>
      <c r="R2137" s="66">
        <v>1</v>
      </c>
      <c r="S2137" s="66">
        <v>45280</v>
      </c>
      <c r="T2137" s="66">
        <v>16860</v>
      </c>
      <c r="U2137" s="67">
        <f t="shared" si="607"/>
        <v>28.42</v>
      </c>
      <c r="V2137" s="66">
        <f t="shared" si="598"/>
        <v>576272.34000000008</v>
      </c>
      <c r="W2137" s="66" t="str">
        <f t="shared" si="599"/>
        <v>1 &gt; 4</v>
      </c>
      <c r="X2137" s="66">
        <f>A2137+SUMIFS(Presensi!F:F,Presensi!E:E,'Entry Data'!AP2137)</f>
        <v>1</v>
      </c>
      <c r="Y2137" s="66">
        <f>IFERROR(INDEX('Retasi Pricing'!F:F,MATCH('Entry Data'!AM2137,'Retasi Pricing'!E:E,0))*X2137,"")</f>
        <v>27500</v>
      </c>
      <c r="Z2137" s="62" t="s">
        <v>26</v>
      </c>
      <c r="AA2137" s="62" t="s">
        <v>27</v>
      </c>
      <c r="AB2137" s="32"/>
      <c r="AC2137" s="32" t="s">
        <v>196</v>
      </c>
      <c r="AD2137" s="32" t="str">
        <f t="shared" si="600"/>
        <v/>
      </c>
      <c r="AF2137" s="5" t="str">
        <f t="shared" si="601"/>
        <v>suwarno44198</v>
      </c>
      <c r="AG2137" s="5" t="str">
        <f t="shared" si="602"/>
        <v>BMJ 04444198UTARADAY</v>
      </c>
      <c r="AH2137" s="5" t="str">
        <f t="shared" si="603"/>
        <v>suwarno44198UTARADAY</v>
      </c>
      <c r="AI2137" s="5" t="str">
        <f t="shared" si="604"/>
        <v>BMJ 04444198DAY</v>
      </c>
      <c r="AJ2137" s="5" t="str">
        <f t="shared" si="605"/>
        <v>suwarno44198DAY</v>
      </c>
      <c r="AK2137" s="5" t="str">
        <f t="shared" si="606"/>
        <v>suwarnoBMJ II</v>
      </c>
      <c r="AL2137" s="5" t="str">
        <f t="shared" si="608"/>
        <v>1UTARA</v>
      </c>
      <c r="AM2137" s="5" t="str">
        <f t="shared" si="609"/>
        <v>1 &gt; 4UTARA12 RODA</v>
      </c>
      <c r="AN2137" s="5" t="str">
        <f t="shared" si="610"/>
        <v>suwarnoBMJ II1 &gt; 4UTARA12 RODA</v>
      </c>
      <c r="AO2137" s="5" t="str">
        <f t="shared" si="611"/>
        <v>suwarno1 &gt; 4UTARA12 RODA</v>
      </c>
      <c r="AP2137" s="5" t="str">
        <f t="shared" si="612"/>
        <v>44198DAY</v>
      </c>
    </row>
    <row r="2138" spans="1:42" x14ac:dyDescent="0.3">
      <c r="A2138" s="33">
        <v>1</v>
      </c>
      <c r="B2138" s="33"/>
      <c r="C2138" s="70">
        <v>44198</v>
      </c>
      <c r="D2138" s="71" t="s">
        <v>19</v>
      </c>
      <c r="E2138" s="70">
        <v>44198</v>
      </c>
      <c r="F2138" s="71">
        <v>5160999</v>
      </c>
      <c r="G2138" s="33" t="s">
        <v>20</v>
      </c>
      <c r="H2138" s="33" t="s">
        <v>21</v>
      </c>
      <c r="I2138" s="33" t="s">
        <v>123</v>
      </c>
      <c r="J2138" s="33" t="s">
        <v>23</v>
      </c>
      <c r="K2138" s="63" t="s">
        <v>107</v>
      </c>
      <c r="L2138" s="32" t="str">
        <f t="shared" si="595"/>
        <v>CGE370</v>
      </c>
      <c r="M2138" s="32" t="str">
        <f t="shared" si="596"/>
        <v>BMJ II</v>
      </c>
      <c r="N2138" s="32" t="str">
        <f t="shared" si="597"/>
        <v>12 RODA</v>
      </c>
      <c r="O2138" s="146">
        <v>0.4160300925925926</v>
      </c>
      <c r="P2138" s="65">
        <v>44198.416030092594</v>
      </c>
      <c r="Q2138" s="65"/>
      <c r="R2138" s="66">
        <v>2</v>
      </c>
      <c r="S2138" s="66">
        <v>46640</v>
      </c>
      <c r="T2138" s="66">
        <v>16860</v>
      </c>
      <c r="U2138" s="67">
        <f t="shared" si="607"/>
        <v>29.78</v>
      </c>
      <c r="V2138" s="66">
        <f t="shared" si="598"/>
        <v>603849.06000000006</v>
      </c>
      <c r="W2138" s="66" t="str">
        <f t="shared" si="599"/>
        <v>1 &gt; 4</v>
      </c>
      <c r="X2138" s="66">
        <f>A2138+SUMIFS(Presensi!F:F,Presensi!E:E,'Entry Data'!AP2138)</f>
        <v>1</v>
      </c>
      <c r="Y2138" s="66">
        <f>IFERROR(INDEX('Retasi Pricing'!F:F,MATCH('Entry Data'!AM2138,'Retasi Pricing'!E:E,0))*X2138,"")</f>
        <v>27500</v>
      </c>
      <c r="Z2138" s="62" t="s">
        <v>26</v>
      </c>
      <c r="AA2138" s="62" t="s">
        <v>27</v>
      </c>
      <c r="AB2138" s="32"/>
      <c r="AC2138" s="32" t="s">
        <v>196</v>
      </c>
      <c r="AD2138" s="32" t="str">
        <f t="shared" si="600"/>
        <v/>
      </c>
      <c r="AF2138" s="5" t="str">
        <f t="shared" si="601"/>
        <v>suwarno44198</v>
      </c>
      <c r="AG2138" s="5" t="str">
        <f t="shared" si="602"/>
        <v>BMJ 04444198UTARADAY</v>
      </c>
      <c r="AH2138" s="5" t="str">
        <f t="shared" si="603"/>
        <v>suwarno44198UTARADAY</v>
      </c>
      <c r="AI2138" s="5" t="str">
        <f t="shared" si="604"/>
        <v>BMJ 04444198DAY</v>
      </c>
      <c r="AJ2138" s="5" t="str">
        <f t="shared" si="605"/>
        <v>suwarno44198DAY</v>
      </c>
      <c r="AK2138" s="5" t="str">
        <f t="shared" si="606"/>
        <v>suwarnoBMJ II</v>
      </c>
      <c r="AL2138" s="5" t="str">
        <f t="shared" si="608"/>
        <v>2UTARA</v>
      </c>
      <c r="AM2138" s="5" t="str">
        <f t="shared" si="609"/>
        <v>1 &gt; 4UTARA12 RODA</v>
      </c>
      <c r="AN2138" s="5" t="str">
        <f t="shared" si="610"/>
        <v>suwarnoBMJ II1 &gt; 4UTARA12 RODA</v>
      </c>
      <c r="AO2138" s="5" t="str">
        <f t="shared" si="611"/>
        <v>suwarno1 &gt; 4UTARA12 RODA</v>
      </c>
      <c r="AP2138" s="5" t="str">
        <f t="shared" si="612"/>
        <v>44198DAY</v>
      </c>
    </row>
    <row r="2139" spans="1:42" x14ac:dyDescent="0.3">
      <c r="A2139" s="33">
        <v>1</v>
      </c>
      <c r="B2139" s="33"/>
      <c r="C2139" s="70">
        <v>44198</v>
      </c>
      <c r="D2139" s="71" t="s">
        <v>19</v>
      </c>
      <c r="E2139" s="70">
        <v>44198</v>
      </c>
      <c r="F2139" s="71">
        <v>5161084</v>
      </c>
      <c r="G2139" s="33" t="s">
        <v>20</v>
      </c>
      <c r="H2139" s="33" t="s">
        <v>21</v>
      </c>
      <c r="I2139" s="33" t="s">
        <v>51</v>
      </c>
      <c r="J2139" s="33" t="s">
        <v>46</v>
      </c>
      <c r="K2139" s="63" t="s">
        <v>107</v>
      </c>
      <c r="L2139" s="32" t="str">
        <f t="shared" si="595"/>
        <v>CGE370</v>
      </c>
      <c r="M2139" s="32" t="str">
        <f t="shared" si="596"/>
        <v>BMJ II</v>
      </c>
      <c r="N2139" s="32" t="str">
        <f t="shared" si="597"/>
        <v>12 RODA</v>
      </c>
      <c r="O2139" s="146">
        <v>0.47746527777777775</v>
      </c>
      <c r="P2139" s="65">
        <v>44198.477465277778</v>
      </c>
      <c r="Q2139" s="65"/>
      <c r="R2139" s="66">
        <v>3</v>
      </c>
      <c r="S2139" s="66">
        <v>46380</v>
      </c>
      <c r="T2139" s="66">
        <v>16860</v>
      </c>
      <c r="U2139" s="67">
        <f t="shared" si="607"/>
        <v>29.52</v>
      </c>
      <c r="V2139" s="66">
        <f t="shared" si="598"/>
        <v>598577.04</v>
      </c>
      <c r="W2139" s="66" t="str">
        <f t="shared" si="599"/>
        <v>1 &gt; 4</v>
      </c>
      <c r="X2139" s="66">
        <f>A2139+SUMIFS(Presensi!F:F,Presensi!E:E,'Entry Data'!AP2139)</f>
        <v>1</v>
      </c>
      <c r="Y2139" s="66">
        <f>IFERROR(INDEX('Retasi Pricing'!F:F,MATCH('Entry Data'!AM2139,'Retasi Pricing'!E:E,0))*X2139,"")</f>
        <v>27500</v>
      </c>
      <c r="Z2139" s="62" t="s">
        <v>26</v>
      </c>
      <c r="AA2139" s="62" t="s">
        <v>27</v>
      </c>
      <c r="AB2139" s="32"/>
      <c r="AC2139" s="32" t="s">
        <v>196</v>
      </c>
      <c r="AD2139" s="32" t="str">
        <f t="shared" si="600"/>
        <v/>
      </c>
      <c r="AF2139" s="5" t="str">
        <f t="shared" si="601"/>
        <v>suwarno44198</v>
      </c>
      <c r="AG2139" s="5" t="str">
        <f t="shared" si="602"/>
        <v>BMJ 04444198UTARADAY</v>
      </c>
      <c r="AH2139" s="5" t="str">
        <f t="shared" si="603"/>
        <v>suwarno44198UTARADAY</v>
      </c>
      <c r="AI2139" s="5" t="str">
        <f t="shared" si="604"/>
        <v>BMJ 04444198DAY</v>
      </c>
      <c r="AJ2139" s="5" t="str">
        <f t="shared" si="605"/>
        <v>suwarno44198DAY</v>
      </c>
      <c r="AK2139" s="5" t="str">
        <f t="shared" si="606"/>
        <v>suwarnoBMJ II</v>
      </c>
      <c r="AL2139" s="5" t="str">
        <f t="shared" si="608"/>
        <v>3UTARA</v>
      </c>
      <c r="AM2139" s="5" t="str">
        <f t="shared" si="609"/>
        <v>1 &gt; 4UTARA12 RODA</v>
      </c>
      <c r="AN2139" s="5" t="str">
        <f t="shared" si="610"/>
        <v>suwarnoBMJ II1 &gt; 4UTARA12 RODA</v>
      </c>
      <c r="AO2139" s="5" t="str">
        <f t="shared" si="611"/>
        <v>suwarno1 &gt; 4UTARA12 RODA</v>
      </c>
      <c r="AP2139" s="5" t="str">
        <f t="shared" si="612"/>
        <v>44198DAY</v>
      </c>
    </row>
    <row r="2140" spans="1:42" x14ac:dyDescent="0.3">
      <c r="A2140" s="33">
        <v>1</v>
      </c>
      <c r="B2140" s="33"/>
      <c r="C2140" s="70">
        <v>44198</v>
      </c>
      <c r="D2140" s="71" t="s">
        <v>19</v>
      </c>
      <c r="E2140" s="70">
        <v>44198</v>
      </c>
      <c r="F2140" s="71">
        <v>5161152</v>
      </c>
      <c r="G2140" s="33" t="s">
        <v>20</v>
      </c>
      <c r="H2140" s="33" t="s">
        <v>21</v>
      </c>
      <c r="I2140" s="33" t="s">
        <v>123</v>
      </c>
      <c r="J2140" s="33" t="s">
        <v>23</v>
      </c>
      <c r="K2140" s="63" t="s">
        <v>107</v>
      </c>
      <c r="L2140" s="32" t="str">
        <f t="shared" si="595"/>
        <v>CGE370</v>
      </c>
      <c r="M2140" s="32" t="str">
        <f t="shared" si="596"/>
        <v>BMJ II</v>
      </c>
      <c r="N2140" s="32" t="str">
        <f t="shared" si="597"/>
        <v>12 RODA</v>
      </c>
      <c r="O2140" s="146">
        <v>0.53553240740740737</v>
      </c>
      <c r="P2140" s="65">
        <v>44198.535532407404</v>
      </c>
      <c r="Q2140" s="65"/>
      <c r="R2140" s="66">
        <v>4</v>
      </c>
      <c r="S2140" s="66">
        <v>47300</v>
      </c>
      <c r="T2140" s="66">
        <v>16860</v>
      </c>
      <c r="U2140" s="67">
        <f t="shared" si="607"/>
        <v>30.44</v>
      </c>
      <c r="V2140" s="66">
        <f t="shared" si="598"/>
        <v>617231.88000000012</v>
      </c>
      <c r="W2140" s="66" t="str">
        <f t="shared" si="599"/>
        <v>1 &gt; 4</v>
      </c>
      <c r="X2140" s="66">
        <f>A2140+SUMIFS(Presensi!F:F,Presensi!E:E,'Entry Data'!AP2140)</f>
        <v>1</v>
      </c>
      <c r="Y2140" s="66">
        <f>IFERROR(INDEX('Retasi Pricing'!F:F,MATCH('Entry Data'!AM2140,'Retasi Pricing'!E:E,0))*X2140,"")</f>
        <v>27500</v>
      </c>
      <c r="Z2140" s="62" t="s">
        <v>26</v>
      </c>
      <c r="AA2140" s="62" t="s">
        <v>27</v>
      </c>
      <c r="AB2140" s="32"/>
      <c r="AC2140" s="32" t="s">
        <v>196</v>
      </c>
      <c r="AD2140" s="32" t="str">
        <f t="shared" si="600"/>
        <v/>
      </c>
      <c r="AF2140" s="5" t="str">
        <f t="shared" si="601"/>
        <v>suwarno44198</v>
      </c>
      <c r="AG2140" s="5" t="str">
        <f t="shared" si="602"/>
        <v>BMJ 04444198UTARADAY</v>
      </c>
      <c r="AH2140" s="5" t="str">
        <f t="shared" si="603"/>
        <v>suwarno44198UTARADAY</v>
      </c>
      <c r="AI2140" s="5" t="str">
        <f t="shared" si="604"/>
        <v>BMJ 04444198DAY</v>
      </c>
      <c r="AJ2140" s="5" t="str">
        <f t="shared" si="605"/>
        <v>suwarno44198DAY</v>
      </c>
      <c r="AK2140" s="5" t="str">
        <f t="shared" si="606"/>
        <v>suwarnoBMJ II</v>
      </c>
      <c r="AL2140" s="5" t="str">
        <f t="shared" si="608"/>
        <v>4UTARA</v>
      </c>
      <c r="AM2140" s="5" t="str">
        <f t="shared" si="609"/>
        <v>1 &gt; 4UTARA12 RODA</v>
      </c>
      <c r="AN2140" s="5" t="str">
        <f t="shared" si="610"/>
        <v>suwarnoBMJ II1 &gt; 4UTARA12 RODA</v>
      </c>
      <c r="AO2140" s="5" t="str">
        <f t="shared" si="611"/>
        <v>suwarno1 &gt; 4UTARA12 RODA</v>
      </c>
      <c r="AP2140" s="5" t="str">
        <f t="shared" si="612"/>
        <v>44198DAY</v>
      </c>
    </row>
    <row r="2141" spans="1:42" x14ac:dyDescent="0.3">
      <c r="A2141" s="33">
        <v>1</v>
      </c>
      <c r="B2141" s="33"/>
      <c r="C2141" s="70">
        <v>44198</v>
      </c>
      <c r="D2141" s="71" t="s">
        <v>19</v>
      </c>
      <c r="E2141" s="70">
        <v>44198</v>
      </c>
      <c r="F2141" s="71">
        <v>5161219</v>
      </c>
      <c r="G2141" s="33" t="s">
        <v>20</v>
      </c>
      <c r="H2141" s="33" t="s">
        <v>21</v>
      </c>
      <c r="I2141" s="33" t="s">
        <v>51</v>
      </c>
      <c r="J2141" s="33" t="s">
        <v>46</v>
      </c>
      <c r="K2141" s="63" t="s">
        <v>107</v>
      </c>
      <c r="L2141" s="32" t="str">
        <f t="shared" si="595"/>
        <v>CGE370</v>
      </c>
      <c r="M2141" s="32" t="str">
        <f t="shared" si="596"/>
        <v>BMJ II</v>
      </c>
      <c r="N2141" s="32" t="str">
        <f t="shared" si="597"/>
        <v>12 RODA</v>
      </c>
      <c r="O2141" s="146">
        <v>0.59402777777777771</v>
      </c>
      <c r="P2141" s="65">
        <v>44198.594027777777</v>
      </c>
      <c r="Q2141" s="65"/>
      <c r="R2141" s="66">
        <v>5</v>
      </c>
      <c r="S2141" s="66">
        <v>45500</v>
      </c>
      <c r="T2141" s="66">
        <v>16860</v>
      </c>
      <c r="U2141" s="67">
        <f t="shared" si="607"/>
        <v>28.64</v>
      </c>
      <c r="V2141" s="66">
        <f t="shared" si="598"/>
        <v>580733.28</v>
      </c>
      <c r="W2141" s="66" t="str">
        <f t="shared" si="599"/>
        <v>&gt; 5</v>
      </c>
      <c r="X2141" s="66">
        <f>A2141+SUMIFS(Presensi!F:F,Presensi!E:E,'Entry Data'!AP2141)</f>
        <v>1</v>
      </c>
      <c r="Y2141" s="66">
        <f>IFERROR(INDEX('Retasi Pricing'!F:F,MATCH('Entry Data'!AM2141,'Retasi Pricing'!E:E,0))*X2141,"")</f>
        <v>31200</v>
      </c>
      <c r="Z2141" s="62" t="s">
        <v>26</v>
      </c>
      <c r="AA2141" s="62" t="s">
        <v>27</v>
      </c>
      <c r="AB2141" s="32"/>
      <c r="AC2141" s="32" t="s">
        <v>196</v>
      </c>
      <c r="AD2141" s="32" t="str">
        <f t="shared" si="600"/>
        <v/>
      </c>
      <c r="AF2141" s="5" t="str">
        <f t="shared" si="601"/>
        <v>suwarno44198</v>
      </c>
      <c r="AG2141" s="5" t="str">
        <f t="shared" si="602"/>
        <v>BMJ 04444198UTARADAY</v>
      </c>
      <c r="AH2141" s="5" t="str">
        <f t="shared" si="603"/>
        <v>suwarno44198UTARADAY</v>
      </c>
      <c r="AI2141" s="5" t="str">
        <f t="shared" si="604"/>
        <v>BMJ 04444198DAY</v>
      </c>
      <c r="AJ2141" s="5" t="str">
        <f t="shared" si="605"/>
        <v>suwarno44198DAY</v>
      </c>
      <c r="AK2141" s="5" t="str">
        <f t="shared" si="606"/>
        <v>suwarnoBMJ II</v>
      </c>
      <c r="AL2141" s="5" t="str">
        <f t="shared" si="608"/>
        <v>5UTARA</v>
      </c>
      <c r="AM2141" s="5" t="str">
        <f t="shared" si="609"/>
        <v>&gt; 5UTARA12 RODA</v>
      </c>
      <c r="AN2141" s="5" t="str">
        <f t="shared" si="610"/>
        <v>suwarnoBMJ II&gt; 5UTARA12 RODA</v>
      </c>
      <c r="AO2141" s="5" t="str">
        <f t="shared" si="611"/>
        <v>suwarno&gt; 5UTARA12 RODA</v>
      </c>
      <c r="AP2141" s="5" t="str">
        <f t="shared" si="612"/>
        <v>44198DAY</v>
      </c>
    </row>
    <row r="2142" spans="1:42" x14ac:dyDescent="0.3">
      <c r="A2142" s="33">
        <v>1</v>
      </c>
      <c r="B2142" s="33"/>
      <c r="C2142" s="70">
        <v>44198</v>
      </c>
      <c r="D2142" s="71" t="s">
        <v>19</v>
      </c>
      <c r="E2142" s="70">
        <v>44198</v>
      </c>
      <c r="F2142" s="71">
        <v>5161308</v>
      </c>
      <c r="G2142" s="33" t="s">
        <v>20</v>
      </c>
      <c r="H2142" s="33" t="s">
        <v>21</v>
      </c>
      <c r="I2142" s="33" t="s">
        <v>51</v>
      </c>
      <c r="J2142" s="33" t="s">
        <v>46</v>
      </c>
      <c r="K2142" s="63" t="s">
        <v>107</v>
      </c>
      <c r="L2142" s="32" t="str">
        <f t="shared" si="595"/>
        <v>CGE370</v>
      </c>
      <c r="M2142" s="32" t="str">
        <f t="shared" si="596"/>
        <v>BMJ II</v>
      </c>
      <c r="N2142" s="32" t="str">
        <f t="shared" si="597"/>
        <v>12 RODA</v>
      </c>
      <c r="O2142" s="146">
        <v>0.66348379629629628</v>
      </c>
      <c r="P2142" s="65">
        <v>44198.663483796299</v>
      </c>
      <c r="Q2142" s="65"/>
      <c r="R2142" s="66">
        <v>6</v>
      </c>
      <c r="S2142" s="66">
        <v>47460</v>
      </c>
      <c r="T2142" s="66">
        <v>16860</v>
      </c>
      <c r="U2142" s="67">
        <f t="shared" si="607"/>
        <v>30.6</v>
      </c>
      <c r="V2142" s="66">
        <f t="shared" si="598"/>
        <v>620476.20000000007</v>
      </c>
      <c r="W2142" s="66" t="str">
        <f t="shared" si="599"/>
        <v>&gt; 6</v>
      </c>
      <c r="X2142" s="66">
        <f>A2142+SUMIFS(Presensi!F:F,Presensi!E:E,'Entry Data'!AP2142)</f>
        <v>1</v>
      </c>
      <c r="Y2142" s="66">
        <f>IFERROR(INDEX('Retasi Pricing'!F:F,MATCH('Entry Data'!AM2142,'Retasi Pricing'!E:E,0))*X2142,"")</f>
        <v>34450</v>
      </c>
      <c r="Z2142" s="62" t="s">
        <v>26</v>
      </c>
      <c r="AA2142" s="62" t="s">
        <v>27</v>
      </c>
      <c r="AB2142" s="32"/>
      <c r="AC2142" s="32" t="s">
        <v>196</v>
      </c>
      <c r="AD2142" s="32" t="str">
        <f t="shared" si="600"/>
        <v/>
      </c>
      <c r="AF2142" s="5" t="str">
        <f t="shared" si="601"/>
        <v>suwarno44198</v>
      </c>
      <c r="AG2142" s="5" t="str">
        <f t="shared" si="602"/>
        <v>BMJ 04444198UTARADAY</v>
      </c>
      <c r="AH2142" s="5" t="str">
        <f t="shared" si="603"/>
        <v>suwarno44198UTARADAY</v>
      </c>
      <c r="AI2142" s="5" t="str">
        <f t="shared" si="604"/>
        <v>BMJ 04444198DAY</v>
      </c>
      <c r="AJ2142" s="5" t="str">
        <f t="shared" si="605"/>
        <v>suwarno44198DAY</v>
      </c>
      <c r="AK2142" s="5" t="str">
        <f t="shared" si="606"/>
        <v>suwarnoBMJ II</v>
      </c>
      <c r="AL2142" s="5" t="str">
        <f t="shared" si="608"/>
        <v>6UTARA</v>
      </c>
      <c r="AM2142" s="5" t="str">
        <f t="shared" si="609"/>
        <v>&gt; 6UTARA12 RODA</v>
      </c>
      <c r="AN2142" s="5" t="str">
        <f t="shared" si="610"/>
        <v>suwarnoBMJ II&gt; 6UTARA12 RODA</v>
      </c>
      <c r="AO2142" s="5" t="str">
        <f t="shared" si="611"/>
        <v>suwarno&gt; 6UTARA12 RODA</v>
      </c>
      <c r="AP2142" s="5" t="str">
        <f t="shared" si="612"/>
        <v>44198DAY</v>
      </c>
    </row>
    <row r="2143" spans="1:42" x14ac:dyDescent="0.3">
      <c r="A2143" s="33">
        <v>1</v>
      </c>
      <c r="B2143" s="33"/>
      <c r="C2143" s="70">
        <v>44198</v>
      </c>
      <c r="D2143" s="71" t="s">
        <v>19</v>
      </c>
      <c r="E2143" s="70">
        <v>44198</v>
      </c>
      <c r="F2143" s="71">
        <v>5161377</v>
      </c>
      <c r="G2143" s="33" t="s">
        <v>20</v>
      </c>
      <c r="H2143" s="33" t="s">
        <v>21</v>
      </c>
      <c r="I2143" s="33" t="s">
        <v>45</v>
      </c>
      <c r="J2143" s="33" t="s">
        <v>46</v>
      </c>
      <c r="K2143" s="63" t="s">
        <v>107</v>
      </c>
      <c r="L2143" s="32" t="str">
        <f t="shared" si="595"/>
        <v>CGE370</v>
      </c>
      <c r="M2143" s="32" t="str">
        <f t="shared" si="596"/>
        <v>BMJ II</v>
      </c>
      <c r="N2143" s="32" t="str">
        <f t="shared" si="597"/>
        <v>12 RODA</v>
      </c>
      <c r="O2143" s="146">
        <v>0.72119212962962964</v>
      </c>
      <c r="P2143" s="65">
        <v>44198.721192129633</v>
      </c>
      <c r="Q2143" s="65"/>
      <c r="R2143" s="66">
        <v>7</v>
      </c>
      <c r="S2143" s="66">
        <v>46980</v>
      </c>
      <c r="T2143" s="66">
        <v>16860</v>
      </c>
      <c r="U2143" s="67">
        <f t="shared" si="607"/>
        <v>30.12</v>
      </c>
      <c r="V2143" s="66">
        <f t="shared" si="598"/>
        <v>610743.24</v>
      </c>
      <c r="W2143" s="66" t="str">
        <f t="shared" si="599"/>
        <v>7 &gt;</v>
      </c>
      <c r="X2143" s="66">
        <f>A2143+SUMIFS(Presensi!F:F,Presensi!E:E,'Entry Data'!AP2143)</f>
        <v>1</v>
      </c>
      <c r="Y2143" s="66">
        <f>IFERROR(INDEX('Retasi Pricing'!F:F,MATCH('Entry Data'!AM2143,'Retasi Pricing'!E:E,0))*X2143,"")</f>
        <v>42000</v>
      </c>
      <c r="Z2143" s="62" t="s">
        <v>26</v>
      </c>
      <c r="AA2143" s="62" t="s">
        <v>27</v>
      </c>
      <c r="AB2143" s="32"/>
      <c r="AC2143" s="32" t="s">
        <v>196</v>
      </c>
      <c r="AD2143" s="32" t="str">
        <f t="shared" si="600"/>
        <v/>
      </c>
      <c r="AF2143" s="5" t="str">
        <f t="shared" si="601"/>
        <v>suwarno44198</v>
      </c>
      <c r="AG2143" s="5" t="str">
        <f t="shared" si="602"/>
        <v>BMJ 04444198UTARADAY</v>
      </c>
      <c r="AH2143" s="5" t="str">
        <f t="shared" si="603"/>
        <v>suwarno44198UTARADAY</v>
      </c>
      <c r="AI2143" s="5" t="str">
        <f t="shared" si="604"/>
        <v>BMJ 04444198DAY</v>
      </c>
      <c r="AJ2143" s="5" t="str">
        <f t="shared" si="605"/>
        <v>suwarno44198DAY</v>
      </c>
      <c r="AK2143" s="5" t="str">
        <f t="shared" si="606"/>
        <v>suwarnoBMJ II</v>
      </c>
      <c r="AL2143" s="5" t="str">
        <f t="shared" si="608"/>
        <v>7UTARA</v>
      </c>
      <c r="AM2143" s="5" t="str">
        <f t="shared" si="609"/>
        <v>7 &gt;UTARA12 RODA</v>
      </c>
      <c r="AN2143" s="5" t="str">
        <f t="shared" si="610"/>
        <v>suwarnoBMJ II7 &gt;UTARA12 RODA</v>
      </c>
      <c r="AO2143" s="5" t="str">
        <f t="shared" si="611"/>
        <v>suwarno7 &gt;UTARA12 RODA</v>
      </c>
      <c r="AP2143" s="5" t="str">
        <f t="shared" si="612"/>
        <v>44198DAY</v>
      </c>
    </row>
    <row r="2144" spans="1:42" x14ac:dyDescent="0.3">
      <c r="A2144" s="33">
        <v>1</v>
      </c>
      <c r="B2144" s="33"/>
      <c r="C2144" s="70">
        <v>44198</v>
      </c>
      <c r="D2144" s="71" t="s">
        <v>19</v>
      </c>
      <c r="E2144" s="70">
        <v>44198</v>
      </c>
      <c r="F2144" s="71">
        <v>5161065</v>
      </c>
      <c r="G2144" s="33" t="s">
        <v>20</v>
      </c>
      <c r="H2144" s="33" t="s">
        <v>21</v>
      </c>
      <c r="I2144" s="33" t="s">
        <v>51</v>
      </c>
      <c r="J2144" s="33" t="s">
        <v>46</v>
      </c>
      <c r="K2144" s="63" t="s">
        <v>35</v>
      </c>
      <c r="L2144" s="32" t="str">
        <f t="shared" si="595"/>
        <v>CGE370</v>
      </c>
      <c r="M2144" s="32" t="str">
        <f t="shared" si="596"/>
        <v>BMJ II</v>
      </c>
      <c r="N2144" s="32" t="str">
        <f t="shared" si="597"/>
        <v>12 RODA</v>
      </c>
      <c r="O2144" s="146">
        <v>0.46653935185185186</v>
      </c>
      <c r="P2144" s="65">
        <v>44198.473761574074</v>
      </c>
      <c r="Q2144" s="65"/>
      <c r="R2144" s="66">
        <v>1</v>
      </c>
      <c r="S2144" s="66">
        <v>45480</v>
      </c>
      <c r="T2144" s="66">
        <v>16880</v>
      </c>
      <c r="U2144" s="67">
        <f t="shared" si="607"/>
        <v>28.6</v>
      </c>
      <c r="V2144" s="66">
        <f t="shared" si="598"/>
        <v>579922.20000000007</v>
      </c>
      <c r="W2144" s="66" t="str">
        <f t="shared" si="599"/>
        <v>1 &gt; 4</v>
      </c>
      <c r="X2144" s="66">
        <f>A2144+SUMIFS(Presensi!F:F,Presensi!E:E,'Entry Data'!AP2144)</f>
        <v>1</v>
      </c>
      <c r="Y2144" s="66">
        <f>IFERROR(INDEX('Retasi Pricing'!F:F,MATCH('Entry Data'!AM2144,'Retasi Pricing'!E:E,0))*X2144,"")</f>
        <v>27500</v>
      </c>
      <c r="Z2144" s="62" t="s">
        <v>26</v>
      </c>
      <c r="AA2144" s="62" t="s">
        <v>27</v>
      </c>
      <c r="AB2144" s="32"/>
      <c r="AC2144" s="32" t="s">
        <v>192</v>
      </c>
      <c r="AD2144" s="32" t="str">
        <f t="shared" si="600"/>
        <v/>
      </c>
      <c r="AF2144" s="5" t="str">
        <f t="shared" si="601"/>
        <v>awaluddin44198</v>
      </c>
      <c r="AG2144" s="5" t="str">
        <f t="shared" si="602"/>
        <v>BMJ 04544198UTARADAY</v>
      </c>
      <c r="AH2144" s="5" t="str">
        <f t="shared" si="603"/>
        <v>awaluddin44198UTARADAY</v>
      </c>
      <c r="AI2144" s="5" t="str">
        <f t="shared" si="604"/>
        <v>BMJ 04544198DAY</v>
      </c>
      <c r="AJ2144" s="5" t="str">
        <f t="shared" si="605"/>
        <v>awaluddin44198DAY</v>
      </c>
      <c r="AK2144" s="5" t="str">
        <f t="shared" si="606"/>
        <v>awaluddinBMJ II</v>
      </c>
      <c r="AL2144" s="5" t="str">
        <f t="shared" si="608"/>
        <v>1UTARA</v>
      </c>
      <c r="AM2144" s="5" t="str">
        <f t="shared" si="609"/>
        <v>1 &gt; 4UTARA12 RODA</v>
      </c>
      <c r="AN2144" s="5" t="str">
        <f t="shared" si="610"/>
        <v>awaluddinBMJ II1 &gt; 4UTARA12 RODA</v>
      </c>
      <c r="AO2144" s="5" t="str">
        <f t="shared" si="611"/>
        <v>awaluddin1 &gt; 4UTARA12 RODA</v>
      </c>
      <c r="AP2144" s="5" t="str">
        <f t="shared" si="612"/>
        <v>44198DAY</v>
      </c>
    </row>
    <row r="2145" spans="1:42" x14ac:dyDescent="0.3">
      <c r="A2145" s="33">
        <v>1</v>
      </c>
      <c r="B2145" s="33"/>
      <c r="C2145" s="70">
        <v>44198</v>
      </c>
      <c r="D2145" s="71" t="s">
        <v>19</v>
      </c>
      <c r="E2145" s="70">
        <v>44198</v>
      </c>
      <c r="F2145" s="71">
        <v>5161147</v>
      </c>
      <c r="G2145" s="33" t="s">
        <v>20</v>
      </c>
      <c r="H2145" s="33" t="s">
        <v>21</v>
      </c>
      <c r="I2145" s="33" t="s">
        <v>51</v>
      </c>
      <c r="J2145" s="33" t="s">
        <v>46</v>
      </c>
      <c r="K2145" s="63" t="s">
        <v>35</v>
      </c>
      <c r="L2145" s="32" t="str">
        <f t="shared" si="595"/>
        <v>CGE370</v>
      </c>
      <c r="M2145" s="32" t="str">
        <f t="shared" si="596"/>
        <v>BMJ II</v>
      </c>
      <c r="N2145" s="32" t="str">
        <f t="shared" si="597"/>
        <v>12 RODA</v>
      </c>
      <c r="O2145" s="146">
        <v>0.53060185185185182</v>
      </c>
      <c r="P2145" s="65">
        <v>44198.530601851853</v>
      </c>
      <c r="Q2145" s="65"/>
      <c r="R2145" s="66">
        <v>2</v>
      </c>
      <c r="S2145" s="66">
        <v>47440</v>
      </c>
      <c r="T2145" s="66">
        <v>16880</v>
      </c>
      <c r="U2145" s="67">
        <f t="shared" si="607"/>
        <v>30.56</v>
      </c>
      <c r="V2145" s="66">
        <f t="shared" si="598"/>
        <v>619665.11999999988</v>
      </c>
      <c r="W2145" s="66" t="str">
        <f t="shared" si="599"/>
        <v>1 &gt; 4</v>
      </c>
      <c r="X2145" s="66">
        <f>A2145+SUMIFS(Presensi!F:F,Presensi!E:E,'Entry Data'!AP2145)</f>
        <v>1</v>
      </c>
      <c r="Y2145" s="66">
        <f>IFERROR(INDEX('Retasi Pricing'!F:F,MATCH('Entry Data'!AM2145,'Retasi Pricing'!E:E,0))*X2145,"")</f>
        <v>27500</v>
      </c>
      <c r="Z2145" s="62" t="s">
        <v>26</v>
      </c>
      <c r="AA2145" s="62" t="s">
        <v>27</v>
      </c>
      <c r="AB2145" s="32"/>
      <c r="AC2145" s="32" t="s">
        <v>192</v>
      </c>
      <c r="AD2145" s="32" t="str">
        <f t="shared" si="600"/>
        <v/>
      </c>
      <c r="AF2145" s="5" t="str">
        <f t="shared" si="601"/>
        <v>awaluddin44198</v>
      </c>
      <c r="AG2145" s="5" t="str">
        <f t="shared" si="602"/>
        <v>BMJ 04544198UTARADAY</v>
      </c>
      <c r="AH2145" s="5" t="str">
        <f t="shared" si="603"/>
        <v>awaluddin44198UTARADAY</v>
      </c>
      <c r="AI2145" s="5" t="str">
        <f t="shared" si="604"/>
        <v>BMJ 04544198DAY</v>
      </c>
      <c r="AJ2145" s="5" t="str">
        <f t="shared" si="605"/>
        <v>awaluddin44198DAY</v>
      </c>
      <c r="AK2145" s="5" t="str">
        <f t="shared" si="606"/>
        <v>awaluddinBMJ II</v>
      </c>
      <c r="AL2145" s="5" t="str">
        <f t="shared" si="608"/>
        <v>2UTARA</v>
      </c>
      <c r="AM2145" s="5" t="str">
        <f t="shared" si="609"/>
        <v>1 &gt; 4UTARA12 RODA</v>
      </c>
      <c r="AN2145" s="5" t="str">
        <f t="shared" si="610"/>
        <v>awaluddinBMJ II1 &gt; 4UTARA12 RODA</v>
      </c>
      <c r="AO2145" s="5" t="str">
        <f t="shared" si="611"/>
        <v>awaluddin1 &gt; 4UTARA12 RODA</v>
      </c>
      <c r="AP2145" s="5" t="str">
        <f t="shared" si="612"/>
        <v>44198DAY</v>
      </c>
    </row>
    <row r="2146" spans="1:42" x14ac:dyDescent="0.3">
      <c r="A2146" s="33">
        <v>1</v>
      </c>
      <c r="B2146" s="33"/>
      <c r="C2146" s="70">
        <v>44198</v>
      </c>
      <c r="D2146" s="71" t="s">
        <v>19</v>
      </c>
      <c r="E2146" s="70">
        <v>44198</v>
      </c>
      <c r="F2146" s="71">
        <v>5161232</v>
      </c>
      <c r="G2146" s="33" t="s">
        <v>20</v>
      </c>
      <c r="H2146" s="33" t="s">
        <v>21</v>
      </c>
      <c r="I2146" s="33" t="s">
        <v>51</v>
      </c>
      <c r="J2146" s="33" t="s">
        <v>23</v>
      </c>
      <c r="K2146" s="63" t="s">
        <v>35</v>
      </c>
      <c r="L2146" s="32" t="str">
        <f t="shared" si="595"/>
        <v>CGE370</v>
      </c>
      <c r="M2146" s="32" t="str">
        <f t="shared" si="596"/>
        <v>BMJ II</v>
      </c>
      <c r="N2146" s="32" t="str">
        <f t="shared" si="597"/>
        <v>12 RODA</v>
      </c>
      <c r="O2146" s="146">
        <v>0.60439814814814818</v>
      </c>
      <c r="P2146" s="65">
        <v>44198.604398148149</v>
      </c>
      <c r="Q2146" s="65"/>
      <c r="R2146" s="66">
        <v>3</v>
      </c>
      <c r="S2146" s="66">
        <v>46640</v>
      </c>
      <c r="T2146" s="66">
        <v>16880</v>
      </c>
      <c r="U2146" s="67">
        <f t="shared" si="607"/>
        <v>29.76</v>
      </c>
      <c r="V2146" s="66">
        <f t="shared" si="598"/>
        <v>603443.52</v>
      </c>
      <c r="W2146" s="66" t="str">
        <f t="shared" si="599"/>
        <v>1 &gt; 4</v>
      </c>
      <c r="X2146" s="66">
        <f>A2146+SUMIFS(Presensi!F:F,Presensi!E:E,'Entry Data'!AP2146)</f>
        <v>1</v>
      </c>
      <c r="Y2146" s="66">
        <f>IFERROR(INDEX('Retasi Pricing'!F:F,MATCH('Entry Data'!AM2146,'Retasi Pricing'!E:E,0))*X2146,"")</f>
        <v>27500</v>
      </c>
      <c r="Z2146" s="62" t="s">
        <v>26</v>
      </c>
      <c r="AA2146" s="62" t="s">
        <v>27</v>
      </c>
      <c r="AB2146" s="32"/>
      <c r="AC2146" s="32" t="s">
        <v>192</v>
      </c>
      <c r="AD2146" s="32" t="str">
        <f t="shared" si="600"/>
        <v/>
      </c>
      <c r="AF2146" s="5" t="str">
        <f t="shared" si="601"/>
        <v>awaluddin44198</v>
      </c>
      <c r="AG2146" s="5" t="str">
        <f t="shared" si="602"/>
        <v>BMJ 04544198UTARADAY</v>
      </c>
      <c r="AH2146" s="5" t="str">
        <f t="shared" si="603"/>
        <v>awaluddin44198UTARADAY</v>
      </c>
      <c r="AI2146" s="5" t="str">
        <f t="shared" si="604"/>
        <v>BMJ 04544198DAY</v>
      </c>
      <c r="AJ2146" s="5" t="str">
        <f t="shared" si="605"/>
        <v>awaluddin44198DAY</v>
      </c>
      <c r="AK2146" s="5" t="str">
        <f t="shared" si="606"/>
        <v>awaluddinBMJ II</v>
      </c>
      <c r="AL2146" s="5" t="str">
        <f t="shared" si="608"/>
        <v>3UTARA</v>
      </c>
      <c r="AM2146" s="5" t="str">
        <f t="shared" si="609"/>
        <v>1 &gt; 4UTARA12 RODA</v>
      </c>
      <c r="AN2146" s="5" t="str">
        <f t="shared" si="610"/>
        <v>awaluddinBMJ II1 &gt; 4UTARA12 RODA</v>
      </c>
      <c r="AO2146" s="5" t="str">
        <f t="shared" si="611"/>
        <v>awaluddin1 &gt; 4UTARA12 RODA</v>
      </c>
      <c r="AP2146" s="5" t="str">
        <f t="shared" si="612"/>
        <v>44198DAY</v>
      </c>
    </row>
    <row r="2147" spans="1:42" x14ac:dyDescent="0.3">
      <c r="A2147" s="33">
        <v>1</v>
      </c>
      <c r="B2147" s="33"/>
      <c r="C2147" s="70">
        <v>44198</v>
      </c>
      <c r="D2147" s="71" t="s">
        <v>19</v>
      </c>
      <c r="E2147" s="70">
        <v>44198</v>
      </c>
      <c r="F2147" s="71">
        <v>5161301</v>
      </c>
      <c r="G2147" s="33" t="s">
        <v>20</v>
      </c>
      <c r="H2147" s="33" t="s">
        <v>21</v>
      </c>
      <c r="I2147" s="33" t="s">
        <v>51</v>
      </c>
      <c r="J2147" s="33" t="s">
        <v>46</v>
      </c>
      <c r="K2147" s="63" t="s">
        <v>35</v>
      </c>
      <c r="L2147" s="32" t="str">
        <f t="shared" si="595"/>
        <v>CGE370</v>
      </c>
      <c r="M2147" s="32" t="str">
        <f t="shared" si="596"/>
        <v>BMJ II</v>
      </c>
      <c r="N2147" s="32" t="str">
        <f t="shared" si="597"/>
        <v>12 RODA</v>
      </c>
      <c r="O2147" s="146">
        <v>0.65966435185185179</v>
      </c>
      <c r="P2147" s="65">
        <v>44198.65966435185</v>
      </c>
      <c r="Q2147" s="65"/>
      <c r="R2147" s="66">
        <v>4</v>
      </c>
      <c r="S2147" s="66">
        <v>46100</v>
      </c>
      <c r="T2147" s="66">
        <v>16880</v>
      </c>
      <c r="U2147" s="67">
        <f t="shared" si="607"/>
        <v>29.22</v>
      </c>
      <c r="V2147" s="66">
        <f t="shared" si="598"/>
        <v>592493.93999999994</v>
      </c>
      <c r="W2147" s="66" t="str">
        <f t="shared" si="599"/>
        <v>1 &gt; 4</v>
      </c>
      <c r="X2147" s="66">
        <f>A2147+SUMIFS(Presensi!F:F,Presensi!E:E,'Entry Data'!AP2147)</f>
        <v>1</v>
      </c>
      <c r="Y2147" s="66">
        <f>IFERROR(INDEX('Retasi Pricing'!F:F,MATCH('Entry Data'!AM2147,'Retasi Pricing'!E:E,0))*X2147,"")</f>
        <v>27500</v>
      </c>
      <c r="Z2147" s="62" t="s">
        <v>26</v>
      </c>
      <c r="AA2147" s="62" t="s">
        <v>27</v>
      </c>
      <c r="AB2147" s="32"/>
      <c r="AC2147" s="32" t="s">
        <v>192</v>
      </c>
      <c r="AD2147" s="32" t="str">
        <f t="shared" si="600"/>
        <v/>
      </c>
      <c r="AF2147" s="5" t="str">
        <f t="shared" si="601"/>
        <v>awaluddin44198</v>
      </c>
      <c r="AG2147" s="5" t="str">
        <f t="shared" si="602"/>
        <v>BMJ 04544198UTARADAY</v>
      </c>
      <c r="AH2147" s="5" t="str">
        <f t="shared" si="603"/>
        <v>awaluddin44198UTARADAY</v>
      </c>
      <c r="AI2147" s="5" t="str">
        <f t="shared" si="604"/>
        <v>BMJ 04544198DAY</v>
      </c>
      <c r="AJ2147" s="5" t="str">
        <f t="shared" si="605"/>
        <v>awaluddin44198DAY</v>
      </c>
      <c r="AK2147" s="5" t="str">
        <f t="shared" si="606"/>
        <v>awaluddinBMJ II</v>
      </c>
      <c r="AL2147" s="5" t="str">
        <f t="shared" si="608"/>
        <v>4UTARA</v>
      </c>
      <c r="AM2147" s="5" t="str">
        <f t="shared" si="609"/>
        <v>1 &gt; 4UTARA12 RODA</v>
      </c>
      <c r="AN2147" s="5" t="str">
        <f t="shared" si="610"/>
        <v>awaluddinBMJ II1 &gt; 4UTARA12 RODA</v>
      </c>
      <c r="AO2147" s="5" t="str">
        <f t="shared" si="611"/>
        <v>awaluddin1 &gt; 4UTARA12 RODA</v>
      </c>
      <c r="AP2147" s="5" t="str">
        <f t="shared" si="612"/>
        <v>44198DAY</v>
      </c>
    </row>
    <row r="2148" spans="1:42" x14ac:dyDescent="0.3">
      <c r="A2148" s="33">
        <v>1</v>
      </c>
      <c r="B2148" s="33"/>
      <c r="C2148" s="70">
        <v>44198</v>
      </c>
      <c r="D2148" s="71" t="s">
        <v>19</v>
      </c>
      <c r="E2148" s="70">
        <v>44198</v>
      </c>
      <c r="F2148" s="71">
        <v>5161394</v>
      </c>
      <c r="G2148" s="33" t="s">
        <v>20</v>
      </c>
      <c r="H2148" s="33" t="s">
        <v>21</v>
      </c>
      <c r="I2148" s="33" t="s">
        <v>51</v>
      </c>
      <c r="J2148" s="33" t="s">
        <v>46</v>
      </c>
      <c r="K2148" s="63" t="s">
        <v>35</v>
      </c>
      <c r="L2148" s="32" t="str">
        <f t="shared" si="595"/>
        <v>CGE370</v>
      </c>
      <c r="M2148" s="32" t="str">
        <f t="shared" si="596"/>
        <v>BMJ II</v>
      </c>
      <c r="N2148" s="32" t="str">
        <f t="shared" si="597"/>
        <v>12 RODA</v>
      </c>
      <c r="O2148" s="146">
        <v>0.73548611111111117</v>
      </c>
      <c r="P2148" s="65">
        <v>44198.735486111109</v>
      </c>
      <c r="Q2148" s="65"/>
      <c r="R2148" s="66">
        <v>5</v>
      </c>
      <c r="S2148" s="66">
        <v>44760</v>
      </c>
      <c r="T2148" s="66">
        <v>16880</v>
      </c>
      <c r="U2148" s="67">
        <f t="shared" si="607"/>
        <v>27.88</v>
      </c>
      <c r="V2148" s="66">
        <f t="shared" si="598"/>
        <v>565322.76</v>
      </c>
      <c r="W2148" s="66" t="str">
        <f t="shared" si="599"/>
        <v>&gt; 5</v>
      </c>
      <c r="X2148" s="66">
        <f>A2148+SUMIFS(Presensi!F:F,Presensi!E:E,'Entry Data'!AP2148)</f>
        <v>1</v>
      </c>
      <c r="Y2148" s="66">
        <f>IFERROR(INDEX('Retasi Pricing'!F:F,MATCH('Entry Data'!AM2148,'Retasi Pricing'!E:E,0))*X2148,"")</f>
        <v>31200</v>
      </c>
      <c r="Z2148" s="62" t="s">
        <v>26</v>
      </c>
      <c r="AA2148" s="62" t="s">
        <v>27</v>
      </c>
      <c r="AB2148" s="32"/>
      <c r="AC2148" s="32" t="s">
        <v>192</v>
      </c>
      <c r="AD2148" s="32" t="str">
        <f t="shared" si="600"/>
        <v/>
      </c>
      <c r="AF2148" s="5" t="str">
        <f t="shared" si="601"/>
        <v>awaluddin44198</v>
      </c>
      <c r="AG2148" s="5" t="str">
        <f t="shared" si="602"/>
        <v>BMJ 04544198UTARADAY</v>
      </c>
      <c r="AH2148" s="5" t="str">
        <f t="shared" si="603"/>
        <v>awaluddin44198UTARADAY</v>
      </c>
      <c r="AI2148" s="5" t="str">
        <f t="shared" si="604"/>
        <v>BMJ 04544198DAY</v>
      </c>
      <c r="AJ2148" s="5" t="str">
        <f t="shared" si="605"/>
        <v>awaluddin44198DAY</v>
      </c>
      <c r="AK2148" s="5" t="str">
        <f t="shared" si="606"/>
        <v>awaluddinBMJ II</v>
      </c>
      <c r="AL2148" s="5" t="str">
        <f t="shared" si="608"/>
        <v>5UTARA</v>
      </c>
      <c r="AM2148" s="5" t="str">
        <f t="shared" si="609"/>
        <v>&gt; 5UTARA12 RODA</v>
      </c>
      <c r="AN2148" s="5" t="str">
        <f t="shared" si="610"/>
        <v>awaluddinBMJ II&gt; 5UTARA12 RODA</v>
      </c>
      <c r="AO2148" s="5" t="str">
        <f t="shared" si="611"/>
        <v>awaluddin&gt; 5UTARA12 RODA</v>
      </c>
      <c r="AP2148" s="5" t="str">
        <f t="shared" si="612"/>
        <v>44198DAY</v>
      </c>
    </row>
    <row r="2149" spans="1:42" x14ac:dyDescent="0.3">
      <c r="A2149" s="33">
        <v>1</v>
      </c>
      <c r="B2149" s="33"/>
      <c r="C2149" s="70">
        <v>44198</v>
      </c>
      <c r="D2149" s="71" t="s">
        <v>19</v>
      </c>
      <c r="E2149" s="70">
        <v>44198</v>
      </c>
      <c r="F2149" s="71">
        <v>5160947</v>
      </c>
      <c r="G2149" s="33" t="s">
        <v>20</v>
      </c>
      <c r="H2149" s="33" t="s">
        <v>21</v>
      </c>
      <c r="I2149" s="33" t="s">
        <v>51</v>
      </c>
      <c r="J2149" s="33" t="s">
        <v>46</v>
      </c>
      <c r="K2149" s="63" t="s">
        <v>36</v>
      </c>
      <c r="L2149" s="32" t="str">
        <f t="shared" si="595"/>
        <v>CGE370</v>
      </c>
      <c r="M2149" s="32" t="str">
        <f t="shared" si="596"/>
        <v>BMJ II</v>
      </c>
      <c r="N2149" s="32" t="str">
        <f t="shared" si="597"/>
        <v>12 RODA</v>
      </c>
      <c r="O2149" s="146">
        <v>0.3769675925925926</v>
      </c>
      <c r="P2149" s="65">
        <v>44198.380393518521</v>
      </c>
      <c r="Q2149" s="65"/>
      <c r="R2149" s="66">
        <v>1</v>
      </c>
      <c r="S2149" s="66">
        <v>46960</v>
      </c>
      <c r="T2149" s="66">
        <v>17100</v>
      </c>
      <c r="U2149" s="67">
        <f t="shared" si="607"/>
        <v>29.86</v>
      </c>
      <c r="V2149" s="66">
        <f t="shared" si="598"/>
        <v>605471.22</v>
      </c>
      <c r="W2149" s="66" t="str">
        <f t="shared" si="599"/>
        <v>1 &gt; 4</v>
      </c>
      <c r="X2149" s="66">
        <f>A2149+SUMIFS(Presensi!F:F,Presensi!E:E,'Entry Data'!AP2149)</f>
        <v>1</v>
      </c>
      <c r="Y2149" s="66">
        <f>IFERROR(INDEX('Retasi Pricing'!F:F,MATCH('Entry Data'!AM2149,'Retasi Pricing'!E:E,0))*X2149,"")</f>
        <v>27500</v>
      </c>
      <c r="Z2149" s="62" t="s">
        <v>26</v>
      </c>
      <c r="AA2149" s="62" t="s">
        <v>27</v>
      </c>
      <c r="AB2149" s="32"/>
      <c r="AC2149" s="32" t="s">
        <v>190</v>
      </c>
      <c r="AD2149" s="32" t="str">
        <f t="shared" si="600"/>
        <v/>
      </c>
      <c r="AF2149" s="5" t="str">
        <f t="shared" si="601"/>
        <v>usman mansyur44198</v>
      </c>
      <c r="AG2149" s="5" t="str">
        <f t="shared" si="602"/>
        <v>BMJ 04644198UTARADAY</v>
      </c>
      <c r="AH2149" s="5" t="str">
        <f t="shared" si="603"/>
        <v>usman mansyur44198UTARADAY</v>
      </c>
      <c r="AI2149" s="5" t="str">
        <f t="shared" si="604"/>
        <v>BMJ 04644198DAY</v>
      </c>
      <c r="AJ2149" s="5" t="str">
        <f t="shared" si="605"/>
        <v>usman mansyur44198DAY</v>
      </c>
      <c r="AK2149" s="5" t="str">
        <f t="shared" si="606"/>
        <v>usman mansyurBMJ II</v>
      </c>
      <c r="AL2149" s="5" t="str">
        <f t="shared" si="608"/>
        <v>1UTARA</v>
      </c>
      <c r="AM2149" s="5" t="str">
        <f t="shared" si="609"/>
        <v>1 &gt; 4UTARA12 RODA</v>
      </c>
      <c r="AN2149" s="5" t="str">
        <f t="shared" si="610"/>
        <v>usman mansyurBMJ II1 &gt; 4UTARA12 RODA</v>
      </c>
      <c r="AO2149" s="5" t="str">
        <f t="shared" si="611"/>
        <v>usman mansyur1 &gt; 4UTARA12 RODA</v>
      </c>
      <c r="AP2149" s="5" t="str">
        <f t="shared" si="612"/>
        <v>44198DAY</v>
      </c>
    </row>
    <row r="2150" spans="1:42" x14ac:dyDescent="0.3">
      <c r="A2150" s="33">
        <v>1</v>
      </c>
      <c r="B2150" s="33"/>
      <c r="C2150" s="70">
        <v>44198</v>
      </c>
      <c r="D2150" s="71" t="s">
        <v>19</v>
      </c>
      <c r="E2150" s="70">
        <v>44198</v>
      </c>
      <c r="F2150" s="71">
        <v>5161012</v>
      </c>
      <c r="G2150" s="33" t="s">
        <v>20</v>
      </c>
      <c r="H2150" s="33" t="s">
        <v>21</v>
      </c>
      <c r="I2150" s="33" t="s">
        <v>51</v>
      </c>
      <c r="J2150" s="33" t="s">
        <v>23</v>
      </c>
      <c r="K2150" s="63" t="s">
        <v>36</v>
      </c>
      <c r="L2150" s="32" t="str">
        <f t="shared" si="595"/>
        <v>CGE370</v>
      </c>
      <c r="M2150" s="32" t="str">
        <f t="shared" si="596"/>
        <v>BMJ II</v>
      </c>
      <c r="N2150" s="32" t="str">
        <f t="shared" si="597"/>
        <v>12 RODA</v>
      </c>
      <c r="O2150" s="146">
        <v>0.4304398148148148</v>
      </c>
      <c r="P2150" s="65">
        <v>44198.430439814816</v>
      </c>
      <c r="Q2150" s="65"/>
      <c r="R2150" s="66">
        <v>2</v>
      </c>
      <c r="S2150" s="66">
        <v>47140</v>
      </c>
      <c r="T2150" s="66">
        <v>17100</v>
      </c>
      <c r="U2150" s="67">
        <f t="shared" si="607"/>
        <v>30.04</v>
      </c>
      <c r="V2150" s="66">
        <f t="shared" si="598"/>
        <v>609121.08000000007</v>
      </c>
      <c r="W2150" s="66" t="str">
        <f t="shared" si="599"/>
        <v>1 &gt; 4</v>
      </c>
      <c r="X2150" s="66">
        <f>A2150+SUMIFS(Presensi!F:F,Presensi!E:E,'Entry Data'!AP2150)</f>
        <v>1</v>
      </c>
      <c r="Y2150" s="66">
        <f>IFERROR(INDEX('Retasi Pricing'!F:F,MATCH('Entry Data'!AM2150,'Retasi Pricing'!E:E,0))*X2150,"")</f>
        <v>27500</v>
      </c>
      <c r="Z2150" s="62" t="s">
        <v>26</v>
      </c>
      <c r="AA2150" s="62" t="s">
        <v>27</v>
      </c>
      <c r="AB2150" s="32"/>
      <c r="AC2150" s="32" t="s">
        <v>190</v>
      </c>
      <c r="AD2150" s="32" t="str">
        <f t="shared" si="600"/>
        <v/>
      </c>
      <c r="AF2150" s="5" t="str">
        <f t="shared" si="601"/>
        <v>usman mansyur44198</v>
      </c>
      <c r="AG2150" s="5" t="str">
        <f t="shared" si="602"/>
        <v>BMJ 04644198UTARADAY</v>
      </c>
      <c r="AH2150" s="5" t="str">
        <f t="shared" si="603"/>
        <v>usman mansyur44198UTARADAY</v>
      </c>
      <c r="AI2150" s="5" t="str">
        <f t="shared" si="604"/>
        <v>BMJ 04644198DAY</v>
      </c>
      <c r="AJ2150" s="5" t="str">
        <f t="shared" si="605"/>
        <v>usman mansyur44198DAY</v>
      </c>
      <c r="AK2150" s="5" t="str">
        <f t="shared" si="606"/>
        <v>usman mansyurBMJ II</v>
      </c>
      <c r="AL2150" s="5" t="str">
        <f t="shared" si="608"/>
        <v>2UTARA</v>
      </c>
      <c r="AM2150" s="5" t="str">
        <f t="shared" si="609"/>
        <v>1 &gt; 4UTARA12 RODA</v>
      </c>
      <c r="AN2150" s="5" t="str">
        <f t="shared" si="610"/>
        <v>usman mansyurBMJ II1 &gt; 4UTARA12 RODA</v>
      </c>
      <c r="AO2150" s="5" t="str">
        <f t="shared" si="611"/>
        <v>usman mansyur1 &gt; 4UTARA12 RODA</v>
      </c>
      <c r="AP2150" s="5" t="str">
        <f t="shared" si="612"/>
        <v>44198DAY</v>
      </c>
    </row>
    <row r="2151" spans="1:42" x14ac:dyDescent="0.3">
      <c r="A2151" s="33">
        <v>1</v>
      </c>
      <c r="B2151" s="33"/>
      <c r="C2151" s="70">
        <v>44198</v>
      </c>
      <c r="D2151" s="71" t="s">
        <v>19</v>
      </c>
      <c r="E2151" s="70">
        <v>44198</v>
      </c>
      <c r="F2151" s="71">
        <v>5161092</v>
      </c>
      <c r="G2151" s="33" t="s">
        <v>20</v>
      </c>
      <c r="H2151" s="33" t="s">
        <v>21</v>
      </c>
      <c r="I2151" s="33" t="s">
        <v>51</v>
      </c>
      <c r="J2151" s="33" t="s">
        <v>46</v>
      </c>
      <c r="K2151" s="63" t="s">
        <v>36</v>
      </c>
      <c r="L2151" s="32" t="str">
        <f t="shared" si="595"/>
        <v>CGE370</v>
      </c>
      <c r="M2151" s="32" t="str">
        <f t="shared" si="596"/>
        <v>BMJ II</v>
      </c>
      <c r="N2151" s="32" t="str">
        <f t="shared" si="597"/>
        <v>12 RODA</v>
      </c>
      <c r="O2151" s="146">
        <v>0.48557870370370365</v>
      </c>
      <c r="P2151" s="65">
        <v>44198.485578703701</v>
      </c>
      <c r="Q2151" s="65"/>
      <c r="R2151" s="66">
        <v>3</v>
      </c>
      <c r="S2151" s="66">
        <v>46520</v>
      </c>
      <c r="T2151" s="66">
        <v>17100</v>
      </c>
      <c r="U2151" s="67">
        <f t="shared" si="607"/>
        <v>29.42</v>
      </c>
      <c r="V2151" s="66">
        <f t="shared" si="598"/>
        <v>596549.34000000008</v>
      </c>
      <c r="W2151" s="66" t="str">
        <f t="shared" si="599"/>
        <v>1 &gt; 4</v>
      </c>
      <c r="X2151" s="66">
        <f>A2151+SUMIFS(Presensi!F:F,Presensi!E:E,'Entry Data'!AP2151)</f>
        <v>1</v>
      </c>
      <c r="Y2151" s="66">
        <f>IFERROR(INDEX('Retasi Pricing'!F:F,MATCH('Entry Data'!AM2151,'Retasi Pricing'!E:E,0))*X2151,"")</f>
        <v>27500</v>
      </c>
      <c r="Z2151" s="62" t="s">
        <v>26</v>
      </c>
      <c r="AA2151" s="62" t="s">
        <v>27</v>
      </c>
      <c r="AB2151" s="32"/>
      <c r="AC2151" s="32" t="s">
        <v>190</v>
      </c>
      <c r="AD2151" s="32" t="str">
        <f t="shared" si="600"/>
        <v/>
      </c>
      <c r="AF2151" s="5" t="str">
        <f t="shared" si="601"/>
        <v>usman mansyur44198</v>
      </c>
      <c r="AG2151" s="5" t="str">
        <f t="shared" si="602"/>
        <v>BMJ 04644198UTARADAY</v>
      </c>
      <c r="AH2151" s="5" t="str">
        <f t="shared" si="603"/>
        <v>usman mansyur44198UTARADAY</v>
      </c>
      <c r="AI2151" s="5" t="str">
        <f t="shared" si="604"/>
        <v>BMJ 04644198DAY</v>
      </c>
      <c r="AJ2151" s="5" t="str">
        <f t="shared" si="605"/>
        <v>usman mansyur44198DAY</v>
      </c>
      <c r="AK2151" s="5" t="str">
        <f t="shared" si="606"/>
        <v>usman mansyurBMJ II</v>
      </c>
      <c r="AL2151" s="5" t="str">
        <f t="shared" si="608"/>
        <v>3UTARA</v>
      </c>
      <c r="AM2151" s="5" t="str">
        <f t="shared" si="609"/>
        <v>1 &gt; 4UTARA12 RODA</v>
      </c>
      <c r="AN2151" s="5" t="str">
        <f t="shared" si="610"/>
        <v>usman mansyurBMJ II1 &gt; 4UTARA12 RODA</v>
      </c>
      <c r="AO2151" s="5" t="str">
        <f t="shared" si="611"/>
        <v>usman mansyur1 &gt; 4UTARA12 RODA</v>
      </c>
      <c r="AP2151" s="5" t="str">
        <f t="shared" si="612"/>
        <v>44198DAY</v>
      </c>
    </row>
    <row r="2152" spans="1:42" x14ac:dyDescent="0.3">
      <c r="A2152" s="33">
        <v>1</v>
      </c>
      <c r="B2152" s="33"/>
      <c r="C2152" s="70">
        <v>44198</v>
      </c>
      <c r="D2152" s="71" t="s">
        <v>19</v>
      </c>
      <c r="E2152" s="70">
        <v>44198</v>
      </c>
      <c r="F2152" s="71">
        <v>5161158</v>
      </c>
      <c r="G2152" s="33" t="s">
        <v>20</v>
      </c>
      <c r="H2152" s="33" t="s">
        <v>21</v>
      </c>
      <c r="I2152" s="33" t="s">
        <v>51</v>
      </c>
      <c r="J2152" s="33" t="s">
        <v>23</v>
      </c>
      <c r="K2152" s="63" t="s">
        <v>36</v>
      </c>
      <c r="L2152" s="32" t="str">
        <f t="shared" si="595"/>
        <v>CGE370</v>
      </c>
      <c r="M2152" s="32" t="str">
        <f t="shared" si="596"/>
        <v>BMJ II</v>
      </c>
      <c r="N2152" s="32" t="str">
        <f t="shared" si="597"/>
        <v>12 RODA</v>
      </c>
      <c r="O2152" s="146">
        <v>0.54398148148148151</v>
      </c>
      <c r="P2152" s="65">
        <v>44198.543981481482</v>
      </c>
      <c r="Q2152" s="65"/>
      <c r="R2152" s="66">
        <v>4</v>
      </c>
      <c r="S2152" s="66">
        <v>45640</v>
      </c>
      <c r="T2152" s="66">
        <v>17100</v>
      </c>
      <c r="U2152" s="67">
        <f t="shared" si="607"/>
        <v>28.54</v>
      </c>
      <c r="V2152" s="66">
        <f t="shared" si="598"/>
        <v>578705.58000000007</v>
      </c>
      <c r="W2152" s="66" t="str">
        <f t="shared" si="599"/>
        <v>1 &gt; 4</v>
      </c>
      <c r="X2152" s="66">
        <f>A2152+SUMIFS(Presensi!F:F,Presensi!E:E,'Entry Data'!AP2152)</f>
        <v>1</v>
      </c>
      <c r="Y2152" s="66">
        <f>IFERROR(INDEX('Retasi Pricing'!F:F,MATCH('Entry Data'!AM2152,'Retasi Pricing'!E:E,0))*X2152,"")</f>
        <v>27500</v>
      </c>
      <c r="Z2152" s="62" t="s">
        <v>26</v>
      </c>
      <c r="AA2152" s="62" t="s">
        <v>27</v>
      </c>
      <c r="AB2152" s="32"/>
      <c r="AC2152" s="32" t="s">
        <v>190</v>
      </c>
      <c r="AD2152" s="32" t="str">
        <f t="shared" si="600"/>
        <v/>
      </c>
      <c r="AF2152" s="5" t="str">
        <f t="shared" si="601"/>
        <v>usman mansyur44198</v>
      </c>
      <c r="AG2152" s="5" t="str">
        <f t="shared" si="602"/>
        <v>BMJ 04644198UTARADAY</v>
      </c>
      <c r="AH2152" s="5" t="str">
        <f t="shared" si="603"/>
        <v>usman mansyur44198UTARADAY</v>
      </c>
      <c r="AI2152" s="5" t="str">
        <f t="shared" si="604"/>
        <v>BMJ 04644198DAY</v>
      </c>
      <c r="AJ2152" s="5" t="str">
        <f t="shared" si="605"/>
        <v>usman mansyur44198DAY</v>
      </c>
      <c r="AK2152" s="5" t="str">
        <f t="shared" si="606"/>
        <v>usman mansyurBMJ II</v>
      </c>
      <c r="AL2152" s="5" t="str">
        <f t="shared" si="608"/>
        <v>4UTARA</v>
      </c>
      <c r="AM2152" s="5" t="str">
        <f t="shared" si="609"/>
        <v>1 &gt; 4UTARA12 RODA</v>
      </c>
      <c r="AN2152" s="5" t="str">
        <f t="shared" si="610"/>
        <v>usman mansyurBMJ II1 &gt; 4UTARA12 RODA</v>
      </c>
      <c r="AO2152" s="5" t="str">
        <f t="shared" si="611"/>
        <v>usman mansyur1 &gt; 4UTARA12 RODA</v>
      </c>
      <c r="AP2152" s="5" t="str">
        <f t="shared" si="612"/>
        <v>44198DAY</v>
      </c>
    </row>
    <row r="2153" spans="1:42" x14ac:dyDescent="0.3">
      <c r="A2153" s="33">
        <v>1</v>
      </c>
      <c r="B2153" s="33"/>
      <c r="C2153" s="70">
        <v>44198</v>
      </c>
      <c r="D2153" s="71" t="s">
        <v>19</v>
      </c>
      <c r="E2153" s="70">
        <v>44198</v>
      </c>
      <c r="F2153" s="71">
        <v>5161221</v>
      </c>
      <c r="G2153" s="33" t="s">
        <v>20</v>
      </c>
      <c r="H2153" s="33" t="s">
        <v>21</v>
      </c>
      <c r="I2153" s="33" t="s">
        <v>51</v>
      </c>
      <c r="J2153" s="33" t="s">
        <v>23</v>
      </c>
      <c r="K2153" s="63" t="s">
        <v>36</v>
      </c>
      <c r="L2153" s="32" t="str">
        <f t="shared" si="595"/>
        <v>CGE370</v>
      </c>
      <c r="M2153" s="32" t="str">
        <f t="shared" si="596"/>
        <v>BMJ II</v>
      </c>
      <c r="N2153" s="32" t="str">
        <f t="shared" si="597"/>
        <v>12 RODA</v>
      </c>
      <c r="O2153" s="146">
        <v>0.59479166666666672</v>
      </c>
      <c r="P2153" s="65">
        <v>44198.59479166667</v>
      </c>
      <c r="Q2153" s="65"/>
      <c r="R2153" s="66">
        <v>5</v>
      </c>
      <c r="S2153" s="66">
        <v>45480</v>
      </c>
      <c r="T2153" s="66">
        <v>17100</v>
      </c>
      <c r="U2153" s="67">
        <f t="shared" si="607"/>
        <v>28.38</v>
      </c>
      <c r="V2153" s="66">
        <f t="shared" si="598"/>
        <v>575461.26</v>
      </c>
      <c r="W2153" s="66" t="str">
        <f t="shared" si="599"/>
        <v>&gt; 5</v>
      </c>
      <c r="X2153" s="66">
        <f>A2153+SUMIFS(Presensi!F:F,Presensi!E:E,'Entry Data'!AP2153)</f>
        <v>1</v>
      </c>
      <c r="Y2153" s="66">
        <f>IFERROR(INDEX('Retasi Pricing'!F:F,MATCH('Entry Data'!AM2153,'Retasi Pricing'!E:E,0))*X2153,"")</f>
        <v>31200</v>
      </c>
      <c r="Z2153" s="62" t="s">
        <v>26</v>
      </c>
      <c r="AA2153" s="62" t="s">
        <v>27</v>
      </c>
      <c r="AB2153" s="32"/>
      <c r="AC2153" s="32" t="s">
        <v>190</v>
      </c>
      <c r="AD2153" s="32" t="str">
        <f t="shared" si="600"/>
        <v/>
      </c>
      <c r="AF2153" s="5" t="str">
        <f t="shared" si="601"/>
        <v>usman mansyur44198</v>
      </c>
      <c r="AG2153" s="5" t="str">
        <f t="shared" si="602"/>
        <v>BMJ 04644198UTARADAY</v>
      </c>
      <c r="AH2153" s="5" t="str">
        <f t="shared" si="603"/>
        <v>usman mansyur44198UTARADAY</v>
      </c>
      <c r="AI2153" s="5" t="str">
        <f t="shared" si="604"/>
        <v>BMJ 04644198DAY</v>
      </c>
      <c r="AJ2153" s="5" t="str">
        <f t="shared" si="605"/>
        <v>usman mansyur44198DAY</v>
      </c>
      <c r="AK2153" s="5" t="str">
        <f t="shared" si="606"/>
        <v>usman mansyurBMJ II</v>
      </c>
      <c r="AL2153" s="5" t="str">
        <f t="shared" si="608"/>
        <v>5UTARA</v>
      </c>
      <c r="AM2153" s="5" t="str">
        <f t="shared" si="609"/>
        <v>&gt; 5UTARA12 RODA</v>
      </c>
      <c r="AN2153" s="5" t="str">
        <f t="shared" si="610"/>
        <v>usman mansyurBMJ II&gt; 5UTARA12 RODA</v>
      </c>
      <c r="AO2153" s="5" t="str">
        <f t="shared" si="611"/>
        <v>usman mansyur&gt; 5UTARA12 RODA</v>
      </c>
      <c r="AP2153" s="5" t="str">
        <f t="shared" si="612"/>
        <v>44198DAY</v>
      </c>
    </row>
    <row r="2154" spans="1:42" x14ac:dyDescent="0.3">
      <c r="A2154" s="33">
        <v>1</v>
      </c>
      <c r="B2154" s="33"/>
      <c r="C2154" s="70">
        <v>44198</v>
      </c>
      <c r="D2154" s="71" t="s">
        <v>19</v>
      </c>
      <c r="E2154" s="70">
        <v>44198</v>
      </c>
      <c r="F2154" s="71">
        <v>5161282</v>
      </c>
      <c r="G2154" s="33" t="s">
        <v>20</v>
      </c>
      <c r="H2154" s="33" t="s">
        <v>21</v>
      </c>
      <c r="I2154" s="33" t="s">
        <v>51</v>
      </c>
      <c r="J2154" s="33" t="s">
        <v>46</v>
      </c>
      <c r="K2154" s="63" t="s">
        <v>36</v>
      </c>
      <c r="L2154" s="32" t="str">
        <f t="shared" si="595"/>
        <v>CGE370</v>
      </c>
      <c r="M2154" s="32" t="str">
        <f t="shared" si="596"/>
        <v>BMJ II</v>
      </c>
      <c r="N2154" s="32" t="str">
        <f t="shared" si="597"/>
        <v>12 RODA</v>
      </c>
      <c r="O2154" s="146">
        <v>0.64461805555555551</v>
      </c>
      <c r="P2154" s="65">
        <v>44198.644618055558</v>
      </c>
      <c r="Q2154" s="65"/>
      <c r="R2154" s="66">
        <v>6</v>
      </c>
      <c r="S2154" s="66">
        <v>46240</v>
      </c>
      <c r="T2154" s="66">
        <v>17100</v>
      </c>
      <c r="U2154" s="67">
        <f t="shared" si="607"/>
        <v>29.14</v>
      </c>
      <c r="V2154" s="66">
        <f t="shared" si="598"/>
        <v>590871.78</v>
      </c>
      <c r="W2154" s="66" t="str">
        <f t="shared" si="599"/>
        <v>&gt; 6</v>
      </c>
      <c r="X2154" s="66">
        <f>A2154+SUMIFS(Presensi!F:F,Presensi!E:E,'Entry Data'!AP2154)</f>
        <v>1</v>
      </c>
      <c r="Y2154" s="66">
        <f>IFERROR(INDEX('Retasi Pricing'!F:F,MATCH('Entry Data'!AM2154,'Retasi Pricing'!E:E,0))*X2154,"")</f>
        <v>34450</v>
      </c>
      <c r="Z2154" s="62" t="s">
        <v>26</v>
      </c>
      <c r="AA2154" s="62" t="s">
        <v>27</v>
      </c>
      <c r="AB2154" s="32"/>
      <c r="AC2154" s="32" t="s">
        <v>190</v>
      </c>
      <c r="AD2154" s="32" t="str">
        <f t="shared" si="600"/>
        <v/>
      </c>
      <c r="AF2154" s="5" t="str">
        <f t="shared" si="601"/>
        <v>usman mansyur44198</v>
      </c>
      <c r="AG2154" s="5" t="str">
        <f t="shared" si="602"/>
        <v>BMJ 04644198UTARADAY</v>
      </c>
      <c r="AH2154" s="5" t="str">
        <f t="shared" si="603"/>
        <v>usman mansyur44198UTARADAY</v>
      </c>
      <c r="AI2154" s="5" t="str">
        <f t="shared" si="604"/>
        <v>BMJ 04644198DAY</v>
      </c>
      <c r="AJ2154" s="5" t="str">
        <f t="shared" si="605"/>
        <v>usman mansyur44198DAY</v>
      </c>
      <c r="AK2154" s="5" t="str">
        <f t="shared" si="606"/>
        <v>usman mansyurBMJ II</v>
      </c>
      <c r="AL2154" s="5" t="str">
        <f t="shared" si="608"/>
        <v>6UTARA</v>
      </c>
      <c r="AM2154" s="5" t="str">
        <f t="shared" si="609"/>
        <v>&gt; 6UTARA12 RODA</v>
      </c>
      <c r="AN2154" s="5" t="str">
        <f t="shared" si="610"/>
        <v>usman mansyurBMJ II&gt; 6UTARA12 RODA</v>
      </c>
      <c r="AO2154" s="5" t="str">
        <f t="shared" si="611"/>
        <v>usman mansyur&gt; 6UTARA12 RODA</v>
      </c>
      <c r="AP2154" s="5" t="str">
        <f t="shared" si="612"/>
        <v>44198DAY</v>
      </c>
    </row>
    <row r="2155" spans="1:42" x14ac:dyDescent="0.3">
      <c r="A2155" s="33">
        <v>1</v>
      </c>
      <c r="B2155" s="33"/>
      <c r="C2155" s="70">
        <v>44198</v>
      </c>
      <c r="D2155" s="71" t="s">
        <v>19</v>
      </c>
      <c r="E2155" s="70">
        <v>44198</v>
      </c>
      <c r="F2155" s="71">
        <v>5161385</v>
      </c>
      <c r="G2155" s="33" t="s">
        <v>20</v>
      </c>
      <c r="H2155" s="33" t="s">
        <v>21</v>
      </c>
      <c r="I2155" s="33" t="s">
        <v>51</v>
      </c>
      <c r="J2155" s="33" t="s">
        <v>23</v>
      </c>
      <c r="K2155" s="63" t="s">
        <v>36</v>
      </c>
      <c r="L2155" s="32" t="str">
        <f t="shared" si="595"/>
        <v>CGE370</v>
      </c>
      <c r="M2155" s="32" t="str">
        <f t="shared" si="596"/>
        <v>BMJ II</v>
      </c>
      <c r="N2155" s="32" t="str">
        <f t="shared" si="597"/>
        <v>12 RODA</v>
      </c>
      <c r="O2155" s="146">
        <v>0.72758101851851853</v>
      </c>
      <c r="P2155" s="65">
        <v>44198.727581018517</v>
      </c>
      <c r="Q2155" s="65"/>
      <c r="R2155" s="66">
        <v>7</v>
      </c>
      <c r="S2155" s="66">
        <v>46980</v>
      </c>
      <c r="T2155" s="66">
        <v>17100</v>
      </c>
      <c r="U2155" s="67">
        <f t="shared" si="607"/>
        <v>29.88</v>
      </c>
      <c r="V2155" s="66">
        <f t="shared" si="598"/>
        <v>605876.76</v>
      </c>
      <c r="W2155" s="66" t="str">
        <f t="shared" si="599"/>
        <v>7 &gt;</v>
      </c>
      <c r="X2155" s="66">
        <f>A2155+SUMIFS(Presensi!F:F,Presensi!E:E,'Entry Data'!AP2155)</f>
        <v>1</v>
      </c>
      <c r="Y2155" s="66">
        <f>IFERROR(INDEX('Retasi Pricing'!F:F,MATCH('Entry Data'!AM2155,'Retasi Pricing'!E:E,0))*X2155,"")</f>
        <v>42000</v>
      </c>
      <c r="Z2155" s="62" t="s">
        <v>26</v>
      </c>
      <c r="AA2155" s="62" t="s">
        <v>27</v>
      </c>
      <c r="AB2155" s="32"/>
      <c r="AC2155" s="32" t="s">
        <v>190</v>
      </c>
      <c r="AD2155" s="32" t="str">
        <f t="shared" si="600"/>
        <v/>
      </c>
      <c r="AF2155" s="5" t="str">
        <f t="shared" si="601"/>
        <v>usman mansyur44198</v>
      </c>
      <c r="AG2155" s="5" t="str">
        <f t="shared" si="602"/>
        <v>BMJ 04644198UTARADAY</v>
      </c>
      <c r="AH2155" s="5" t="str">
        <f t="shared" si="603"/>
        <v>usman mansyur44198UTARADAY</v>
      </c>
      <c r="AI2155" s="5" t="str">
        <f t="shared" si="604"/>
        <v>BMJ 04644198DAY</v>
      </c>
      <c r="AJ2155" s="5" t="str">
        <f t="shared" si="605"/>
        <v>usman mansyur44198DAY</v>
      </c>
      <c r="AK2155" s="5" t="str">
        <f t="shared" si="606"/>
        <v>usman mansyurBMJ II</v>
      </c>
      <c r="AL2155" s="5" t="str">
        <f t="shared" si="608"/>
        <v>7UTARA</v>
      </c>
      <c r="AM2155" s="5" t="str">
        <f t="shared" si="609"/>
        <v>7 &gt;UTARA12 RODA</v>
      </c>
      <c r="AN2155" s="5" t="str">
        <f t="shared" si="610"/>
        <v>usman mansyurBMJ II7 &gt;UTARA12 RODA</v>
      </c>
      <c r="AO2155" s="5" t="str">
        <f t="shared" si="611"/>
        <v>usman mansyur7 &gt;UTARA12 RODA</v>
      </c>
      <c r="AP2155" s="5" t="str">
        <f t="shared" si="612"/>
        <v>44198DAY</v>
      </c>
    </row>
    <row r="2156" spans="1:42" x14ac:dyDescent="0.3">
      <c r="A2156" s="33">
        <v>1</v>
      </c>
      <c r="B2156" s="33"/>
      <c r="C2156" s="70">
        <v>44198</v>
      </c>
      <c r="D2156" s="71" t="s">
        <v>19</v>
      </c>
      <c r="E2156" s="70">
        <v>44198</v>
      </c>
      <c r="F2156" s="71">
        <v>5160924</v>
      </c>
      <c r="G2156" s="33" t="s">
        <v>20</v>
      </c>
      <c r="H2156" s="33" t="s">
        <v>21</v>
      </c>
      <c r="I2156" s="33" t="s">
        <v>45</v>
      </c>
      <c r="J2156" s="33" t="s">
        <v>46</v>
      </c>
      <c r="K2156" s="63" t="s">
        <v>41</v>
      </c>
      <c r="L2156" s="32" t="str">
        <f t="shared" ref="L2156:L2219" si="613">IFERROR(VLOOKUP(K2156,db_unit,2,FALSE),"")</f>
        <v>AXOR4843</v>
      </c>
      <c r="M2156" s="32" t="str">
        <f t="shared" ref="M2156:M2219" si="614">IFERROR(VLOOKUP(K2156,db_unit,3,FALSE),"")</f>
        <v>BMJ II</v>
      </c>
      <c r="N2156" s="32" t="str">
        <f t="shared" ref="N2156:N2219" si="615">IFERROR(VLOOKUP(K2156,db_unit,4,FALSE),"")</f>
        <v>12 RODA</v>
      </c>
      <c r="O2156" s="146">
        <v>0.3576388888888889</v>
      </c>
      <c r="P2156" s="65">
        <v>44198.371238425927</v>
      </c>
      <c r="Q2156" s="65"/>
      <c r="R2156" s="66">
        <v>1</v>
      </c>
      <c r="S2156" s="66">
        <v>50560</v>
      </c>
      <c r="T2156" s="66">
        <v>19760</v>
      </c>
      <c r="U2156" s="67">
        <f t="shared" si="607"/>
        <v>30.8</v>
      </c>
      <c r="V2156" s="66">
        <f t="shared" si="598"/>
        <v>624531.6</v>
      </c>
      <c r="W2156" s="66" t="str">
        <f t="shared" si="599"/>
        <v>1 &gt; 4</v>
      </c>
      <c r="X2156" s="66">
        <f>A2156+SUMIFS(Presensi!F:F,Presensi!E:E,'Entry Data'!AP2156)</f>
        <v>1</v>
      </c>
      <c r="Y2156" s="66">
        <f>IFERROR(INDEX('Retasi Pricing'!F:F,MATCH('Entry Data'!AM2156,'Retasi Pricing'!E:E,0))*X2156,"")</f>
        <v>27500</v>
      </c>
      <c r="Z2156" s="62" t="s">
        <v>26</v>
      </c>
      <c r="AA2156" s="62" t="s">
        <v>27</v>
      </c>
      <c r="AB2156" s="32"/>
      <c r="AC2156" s="32" t="s">
        <v>368</v>
      </c>
      <c r="AD2156" s="32" t="str">
        <f t="shared" si="600"/>
        <v/>
      </c>
      <c r="AF2156" s="5" t="str">
        <f t="shared" si="601"/>
        <v>Romanus Roja44198</v>
      </c>
      <c r="AG2156" s="5" t="str">
        <f t="shared" si="602"/>
        <v>BMJ 04744198UTARADAY</v>
      </c>
      <c r="AH2156" s="5" t="str">
        <f t="shared" si="603"/>
        <v>Romanus Roja44198UTARADAY</v>
      </c>
      <c r="AI2156" s="5" t="str">
        <f t="shared" si="604"/>
        <v>BMJ 04744198DAY</v>
      </c>
      <c r="AJ2156" s="5" t="str">
        <f t="shared" si="605"/>
        <v>Romanus Roja44198DAY</v>
      </c>
      <c r="AK2156" s="5" t="str">
        <f t="shared" si="606"/>
        <v>Romanus RojaBMJ II</v>
      </c>
      <c r="AL2156" s="5" t="str">
        <f t="shared" si="608"/>
        <v>1UTARA</v>
      </c>
      <c r="AM2156" s="5" t="str">
        <f t="shared" si="609"/>
        <v>1 &gt; 4UTARA12 RODA</v>
      </c>
      <c r="AN2156" s="5" t="str">
        <f t="shared" si="610"/>
        <v>Romanus RojaBMJ II1 &gt; 4UTARA12 RODA</v>
      </c>
      <c r="AO2156" s="5" t="str">
        <f t="shared" si="611"/>
        <v>Romanus Roja1 &gt; 4UTARA12 RODA</v>
      </c>
      <c r="AP2156" s="5" t="str">
        <f t="shared" si="612"/>
        <v>44198DAY</v>
      </c>
    </row>
    <row r="2157" spans="1:42" x14ac:dyDescent="0.3">
      <c r="A2157" s="33">
        <v>1</v>
      </c>
      <c r="B2157" s="33"/>
      <c r="C2157" s="70">
        <v>44198</v>
      </c>
      <c r="D2157" s="71" t="s">
        <v>19</v>
      </c>
      <c r="E2157" s="70">
        <v>44198</v>
      </c>
      <c r="F2157" s="71">
        <v>5161005</v>
      </c>
      <c r="G2157" s="33" t="s">
        <v>20</v>
      </c>
      <c r="H2157" s="33" t="s">
        <v>21</v>
      </c>
      <c r="I2157" s="33" t="s">
        <v>45</v>
      </c>
      <c r="J2157" s="33" t="s">
        <v>46</v>
      </c>
      <c r="K2157" s="63" t="s">
        <v>41</v>
      </c>
      <c r="L2157" s="32" t="str">
        <f t="shared" si="613"/>
        <v>AXOR4843</v>
      </c>
      <c r="M2157" s="32" t="str">
        <f t="shared" si="614"/>
        <v>BMJ II</v>
      </c>
      <c r="N2157" s="32" t="str">
        <f t="shared" si="615"/>
        <v>12 RODA</v>
      </c>
      <c r="O2157" s="146">
        <v>0.42023148148148143</v>
      </c>
      <c r="P2157" s="65">
        <v>44198.420231481483</v>
      </c>
      <c r="Q2157" s="65"/>
      <c r="R2157" s="66">
        <v>2</v>
      </c>
      <c r="S2157" s="66">
        <v>52240</v>
      </c>
      <c r="T2157" s="66">
        <v>19760</v>
      </c>
      <c r="U2157" s="67">
        <f t="shared" si="607"/>
        <v>32.479999999999997</v>
      </c>
      <c r="V2157" s="66">
        <f t="shared" si="598"/>
        <v>658596.95999999985</v>
      </c>
      <c r="W2157" s="66" t="str">
        <f t="shared" si="599"/>
        <v>1 &gt; 4</v>
      </c>
      <c r="X2157" s="66">
        <f>A2157+SUMIFS(Presensi!F:F,Presensi!E:E,'Entry Data'!AP2157)</f>
        <v>1</v>
      </c>
      <c r="Y2157" s="66">
        <f>IFERROR(INDEX('Retasi Pricing'!F:F,MATCH('Entry Data'!AM2157,'Retasi Pricing'!E:E,0))*X2157,"")</f>
        <v>27500</v>
      </c>
      <c r="Z2157" s="62" t="s">
        <v>26</v>
      </c>
      <c r="AA2157" s="62" t="s">
        <v>27</v>
      </c>
      <c r="AB2157" s="32"/>
      <c r="AC2157" s="32" t="s">
        <v>368</v>
      </c>
      <c r="AD2157" s="32" t="str">
        <f t="shared" si="600"/>
        <v/>
      </c>
      <c r="AF2157" s="5" t="str">
        <f t="shared" si="601"/>
        <v>Romanus Roja44198</v>
      </c>
      <c r="AG2157" s="5" t="str">
        <f t="shared" si="602"/>
        <v>BMJ 04744198UTARADAY</v>
      </c>
      <c r="AH2157" s="5" t="str">
        <f t="shared" si="603"/>
        <v>Romanus Roja44198UTARADAY</v>
      </c>
      <c r="AI2157" s="5" t="str">
        <f t="shared" si="604"/>
        <v>BMJ 04744198DAY</v>
      </c>
      <c r="AJ2157" s="5" t="str">
        <f t="shared" si="605"/>
        <v>Romanus Roja44198DAY</v>
      </c>
      <c r="AK2157" s="5" t="str">
        <f t="shared" si="606"/>
        <v>Romanus RojaBMJ II</v>
      </c>
      <c r="AL2157" s="5" t="str">
        <f t="shared" si="608"/>
        <v>2UTARA</v>
      </c>
      <c r="AM2157" s="5" t="str">
        <f t="shared" si="609"/>
        <v>1 &gt; 4UTARA12 RODA</v>
      </c>
      <c r="AN2157" s="5" t="str">
        <f t="shared" si="610"/>
        <v>Romanus RojaBMJ II1 &gt; 4UTARA12 RODA</v>
      </c>
      <c r="AO2157" s="5" t="str">
        <f t="shared" si="611"/>
        <v>Romanus Roja1 &gt; 4UTARA12 RODA</v>
      </c>
      <c r="AP2157" s="5" t="str">
        <f t="shared" si="612"/>
        <v>44198DAY</v>
      </c>
    </row>
    <row r="2158" spans="1:42" x14ac:dyDescent="0.3">
      <c r="A2158" s="33">
        <v>1</v>
      </c>
      <c r="B2158" s="33"/>
      <c r="C2158" s="70">
        <v>44198</v>
      </c>
      <c r="D2158" s="71" t="s">
        <v>19</v>
      </c>
      <c r="E2158" s="70">
        <v>44198</v>
      </c>
      <c r="F2158" s="71">
        <v>5161074</v>
      </c>
      <c r="G2158" s="33" t="s">
        <v>20</v>
      </c>
      <c r="H2158" s="33" t="s">
        <v>21</v>
      </c>
      <c r="I2158" s="33" t="s">
        <v>123</v>
      </c>
      <c r="J2158" s="33" t="s">
        <v>23</v>
      </c>
      <c r="K2158" s="63" t="s">
        <v>41</v>
      </c>
      <c r="L2158" s="32" t="str">
        <f t="shared" si="613"/>
        <v>AXOR4843</v>
      </c>
      <c r="M2158" s="32" t="str">
        <f t="shared" si="614"/>
        <v>BMJ II</v>
      </c>
      <c r="N2158" s="32" t="str">
        <f t="shared" si="615"/>
        <v>12 RODA</v>
      </c>
      <c r="O2158" s="146">
        <v>0.47153935185185186</v>
      </c>
      <c r="P2158" s="65">
        <v>44198.471539351849</v>
      </c>
      <c r="Q2158" s="65"/>
      <c r="R2158" s="66">
        <v>3</v>
      </c>
      <c r="S2158" s="66">
        <v>52520</v>
      </c>
      <c r="T2158" s="66">
        <v>19760</v>
      </c>
      <c r="U2158" s="67">
        <f t="shared" si="607"/>
        <v>32.76</v>
      </c>
      <c r="V2158" s="66">
        <f t="shared" si="598"/>
        <v>664274.5199999999</v>
      </c>
      <c r="W2158" s="66" t="str">
        <f t="shared" si="599"/>
        <v>1 &gt; 4</v>
      </c>
      <c r="X2158" s="66">
        <f>A2158+SUMIFS(Presensi!F:F,Presensi!E:E,'Entry Data'!AP2158)</f>
        <v>1</v>
      </c>
      <c r="Y2158" s="66">
        <f>IFERROR(INDEX('Retasi Pricing'!F:F,MATCH('Entry Data'!AM2158,'Retasi Pricing'!E:E,0))*X2158,"")</f>
        <v>27500</v>
      </c>
      <c r="Z2158" s="62" t="s">
        <v>26</v>
      </c>
      <c r="AA2158" s="62" t="s">
        <v>27</v>
      </c>
      <c r="AB2158" s="32"/>
      <c r="AC2158" s="32" t="s">
        <v>368</v>
      </c>
      <c r="AD2158" s="32" t="str">
        <f t="shared" si="600"/>
        <v/>
      </c>
      <c r="AF2158" s="5" t="str">
        <f t="shared" si="601"/>
        <v>Romanus Roja44198</v>
      </c>
      <c r="AG2158" s="5" t="str">
        <f t="shared" si="602"/>
        <v>BMJ 04744198UTARADAY</v>
      </c>
      <c r="AH2158" s="5" t="str">
        <f t="shared" si="603"/>
        <v>Romanus Roja44198UTARADAY</v>
      </c>
      <c r="AI2158" s="5" t="str">
        <f t="shared" si="604"/>
        <v>BMJ 04744198DAY</v>
      </c>
      <c r="AJ2158" s="5" t="str">
        <f t="shared" si="605"/>
        <v>Romanus Roja44198DAY</v>
      </c>
      <c r="AK2158" s="5" t="str">
        <f t="shared" si="606"/>
        <v>Romanus RojaBMJ II</v>
      </c>
      <c r="AL2158" s="5" t="str">
        <f t="shared" si="608"/>
        <v>3UTARA</v>
      </c>
      <c r="AM2158" s="5" t="str">
        <f t="shared" si="609"/>
        <v>1 &gt; 4UTARA12 RODA</v>
      </c>
      <c r="AN2158" s="5" t="str">
        <f t="shared" si="610"/>
        <v>Romanus RojaBMJ II1 &gt; 4UTARA12 RODA</v>
      </c>
      <c r="AO2158" s="5" t="str">
        <f t="shared" si="611"/>
        <v>Romanus Roja1 &gt; 4UTARA12 RODA</v>
      </c>
      <c r="AP2158" s="5" t="str">
        <f t="shared" si="612"/>
        <v>44198DAY</v>
      </c>
    </row>
    <row r="2159" spans="1:42" x14ac:dyDescent="0.3">
      <c r="A2159" s="33">
        <v>1</v>
      </c>
      <c r="B2159" s="33"/>
      <c r="C2159" s="70">
        <v>44198</v>
      </c>
      <c r="D2159" s="71" t="s">
        <v>19</v>
      </c>
      <c r="E2159" s="70">
        <v>44198</v>
      </c>
      <c r="F2159" s="71">
        <v>5161146</v>
      </c>
      <c r="G2159" s="33" t="s">
        <v>20</v>
      </c>
      <c r="H2159" s="33" t="s">
        <v>21</v>
      </c>
      <c r="I2159" s="33" t="s">
        <v>45</v>
      </c>
      <c r="J2159" s="33" t="s">
        <v>46</v>
      </c>
      <c r="K2159" s="63" t="s">
        <v>41</v>
      </c>
      <c r="L2159" s="32" t="str">
        <f t="shared" si="613"/>
        <v>AXOR4843</v>
      </c>
      <c r="M2159" s="32" t="str">
        <f t="shared" si="614"/>
        <v>BMJ II</v>
      </c>
      <c r="N2159" s="32" t="str">
        <f t="shared" si="615"/>
        <v>12 RODA</v>
      </c>
      <c r="O2159" s="146">
        <v>0.52665509259259258</v>
      </c>
      <c r="P2159" s="65">
        <v>44198.526655092595</v>
      </c>
      <c r="Q2159" s="65"/>
      <c r="R2159" s="66">
        <v>4</v>
      </c>
      <c r="S2159" s="66">
        <v>52800</v>
      </c>
      <c r="T2159" s="66">
        <v>19760</v>
      </c>
      <c r="U2159" s="67">
        <f t="shared" si="607"/>
        <v>33.04</v>
      </c>
      <c r="V2159" s="66">
        <f t="shared" si="598"/>
        <v>669952.08000000007</v>
      </c>
      <c r="W2159" s="66" t="str">
        <f t="shared" si="599"/>
        <v>1 &gt; 4</v>
      </c>
      <c r="X2159" s="66">
        <f>A2159+SUMIFS(Presensi!F:F,Presensi!E:E,'Entry Data'!AP2159)</f>
        <v>1</v>
      </c>
      <c r="Y2159" s="66">
        <f>IFERROR(INDEX('Retasi Pricing'!F:F,MATCH('Entry Data'!AM2159,'Retasi Pricing'!E:E,0))*X2159,"")</f>
        <v>27500</v>
      </c>
      <c r="Z2159" s="62" t="s">
        <v>26</v>
      </c>
      <c r="AA2159" s="62" t="s">
        <v>27</v>
      </c>
      <c r="AB2159" s="32"/>
      <c r="AC2159" s="32" t="s">
        <v>368</v>
      </c>
      <c r="AD2159" s="32" t="str">
        <f t="shared" si="600"/>
        <v/>
      </c>
      <c r="AF2159" s="5" t="str">
        <f t="shared" si="601"/>
        <v>Romanus Roja44198</v>
      </c>
      <c r="AG2159" s="5" t="str">
        <f t="shared" si="602"/>
        <v>BMJ 04744198UTARADAY</v>
      </c>
      <c r="AH2159" s="5" t="str">
        <f t="shared" si="603"/>
        <v>Romanus Roja44198UTARADAY</v>
      </c>
      <c r="AI2159" s="5" t="str">
        <f t="shared" si="604"/>
        <v>BMJ 04744198DAY</v>
      </c>
      <c r="AJ2159" s="5" t="str">
        <f t="shared" si="605"/>
        <v>Romanus Roja44198DAY</v>
      </c>
      <c r="AK2159" s="5" t="str">
        <f t="shared" si="606"/>
        <v>Romanus RojaBMJ II</v>
      </c>
      <c r="AL2159" s="5" t="str">
        <f t="shared" si="608"/>
        <v>4UTARA</v>
      </c>
      <c r="AM2159" s="5" t="str">
        <f t="shared" si="609"/>
        <v>1 &gt; 4UTARA12 RODA</v>
      </c>
      <c r="AN2159" s="5" t="str">
        <f t="shared" si="610"/>
        <v>Romanus RojaBMJ II1 &gt; 4UTARA12 RODA</v>
      </c>
      <c r="AO2159" s="5" t="str">
        <f t="shared" si="611"/>
        <v>Romanus Roja1 &gt; 4UTARA12 RODA</v>
      </c>
      <c r="AP2159" s="5" t="str">
        <f t="shared" si="612"/>
        <v>44198DAY</v>
      </c>
    </row>
    <row r="2160" spans="1:42" x14ac:dyDescent="0.3">
      <c r="A2160" s="33">
        <v>1</v>
      </c>
      <c r="B2160" s="33"/>
      <c r="C2160" s="70">
        <v>44198</v>
      </c>
      <c r="D2160" s="71" t="s">
        <v>19</v>
      </c>
      <c r="E2160" s="70">
        <v>44198</v>
      </c>
      <c r="F2160" s="71">
        <v>5161205</v>
      </c>
      <c r="G2160" s="33" t="s">
        <v>20</v>
      </c>
      <c r="H2160" s="33" t="s">
        <v>21</v>
      </c>
      <c r="I2160" s="33" t="s">
        <v>51</v>
      </c>
      <c r="J2160" s="33" t="s">
        <v>46</v>
      </c>
      <c r="K2160" s="63" t="s">
        <v>41</v>
      </c>
      <c r="L2160" s="32" t="str">
        <f t="shared" si="613"/>
        <v>AXOR4843</v>
      </c>
      <c r="M2160" s="32" t="str">
        <f t="shared" si="614"/>
        <v>BMJ II</v>
      </c>
      <c r="N2160" s="32" t="str">
        <f t="shared" si="615"/>
        <v>12 RODA</v>
      </c>
      <c r="O2160" s="146">
        <v>0.58354166666666674</v>
      </c>
      <c r="P2160" s="65">
        <v>44198.583541666667</v>
      </c>
      <c r="Q2160" s="65"/>
      <c r="R2160" s="66">
        <v>5</v>
      </c>
      <c r="S2160" s="66">
        <v>52420</v>
      </c>
      <c r="T2160" s="66">
        <v>19760</v>
      </c>
      <c r="U2160" s="67">
        <f t="shared" si="607"/>
        <v>32.659999999999997</v>
      </c>
      <c r="V2160" s="66">
        <f t="shared" si="598"/>
        <v>662246.81999999995</v>
      </c>
      <c r="W2160" s="66" t="str">
        <f t="shared" si="599"/>
        <v>&gt; 5</v>
      </c>
      <c r="X2160" s="66">
        <f>A2160+SUMIFS(Presensi!F:F,Presensi!E:E,'Entry Data'!AP2160)</f>
        <v>1</v>
      </c>
      <c r="Y2160" s="66">
        <f>IFERROR(INDEX('Retasi Pricing'!F:F,MATCH('Entry Data'!AM2160,'Retasi Pricing'!E:E,0))*X2160,"")</f>
        <v>31200</v>
      </c>
      <c r="Z2160" s="62" t="s">
        <v>26</v>
      </c>
      <c r="AA2160" s="62" t="s">
        <v>27</v>
      </c>
      <c r="AB2160" s="32"/>
      <c r="AC2160" s="32" t="s">
        <v>368</v>
      </c>
      <c r="AD2160" s="32" t="str">
        <f t="shared" si="600"/>
        <v/>
      </c>
      <c r="AF2160" s="5" t="str">
        <f t="shared" si="601"/>
        <v>Romanus Roja44198</v>
      </c>
      <c r="AG2160" s="5" t="str">
        <f t="shared" si="602"/>
        <v>BMJ 04744198UTARADAY</v>
      </c>
      <c r="AH2160" s="5" t="str">
        <f t="shared" si="603"/>
        <v>Romanus Roja44198UTARADAY</v>
      </c>
      <c r="AI2160" s="5" t="str">
        <f t="shared" si="604"/>
        <v>BMJ 04744198DAY</v>
      </c>
      <c r="AJ2160" s="5" t="str">
        <f t="shared" si="605"/>
        <v>Romanus Roja44198DAY</v>
      </c>
      <c r="AK2160" s="5" t="str">
        <f t="shared" si="606"/>
        <v>Romanus RojaBMJ II</v>
      </c>
      <c r="AL2160" s="5" t="str">
        <f t="shared" si="608"/>
        <v>5UTARA</v>
      </c>
      <c r="AM2160" s="5" t="str">
        <f t="shared" si="609"/>
        <v>&gt; 5UTARA12 RODA</v>
      </c>
      <c r="AN2160" s="5" t="str">
        <f t="shared" si="610"/>
        <v>Romanus RojaBMJ II&gt; 5UTARA12 RODA</v>
      </c>
      <c r="AO2160" s="5" t="str">
        <f t="shared" si="611"/>
        <v>Romanus Roja&gt; 5UTARA12 RODA</v>
      </c>
      <c r="AP2160" s="5" t="str">
        <f t="shared" si="612"/>
        <v>44198DAY</v>
      </c>
    </row>
    <row r="2161" spans="1:42" x14ac:dyDescent="0.3">
      <c r="A2161" s="33">
        <v>1</v>
      </c>
      <c r="B2161" s="33"/>
      <c r="C2161" s="70">
        <v>44198</v>
      </c>
      <c r="D2161" s="71" t="s">
        <v>19</v>
      </c>
      <c r="E2161" s="70">
        <v>44198</v>
      </c>
      <c r="F2161" s="71">
        <v>5161270</v>
      </c>
      <c r="G2161" s="33" t="s">
        <v>20</v>
      </c>
      <c r="H2161" s="33" t="s">
        <v>21</v>
      </c>
      <c r="I2161" s="33" t="s">
        <v>51</v>
      </c>
      <c r="J2161" s="33" t="s">
        <v>46</v>
      </c>
      <c r="K2161" s="63" t="s">
        <v>41</v>
      </c>
      <c r="L2161" s="32" t="str">
        <f t="shared" si="613"/>
        <v>AXOR4843</v>
      </c>
      <c r="M2161" s="32" t="str">
        <f t="shared" si="614"/>
        <v>BMJ II</v>
      </c>
      <c r="N2161" s="32" t="str">
        <f t="shared" si="615"/>
        <v>12 RODA</v>
      </c>
      <c r="O2161" s="146">
        <v>0.63651620370370365</v>
      </c>
      <c r="P2161" s="65">
        <v>44198.636516203704</v>
      </c>
      <c r="Q2161" s="65"/>
      <c r="R2161" s="66">
        <v>6</v>
      </c>
      <c r="S2161" s="66">
        <v>54160</v>
      </c>
      <c r="T2161" s="66">
        <v>19760</v>
      </c>
      <c r="U2161" s="67">
        <f t="shared" si="607"/>
        <v>34.4</v>
      </c>
      <c r="V2161" s="66">
        <f t="shared" si="598"/>
        <v>697528.79999999993</v>
      </c>
      <c r="W2161" s="66" t="str">
        <f t="shared" si="599"/>
        <v>&gt; 6</v>
      </c>
      <c r="X2161" s="66">
        <f>A2161+SUMIFS(Presensi!F:F,Presensi!E:E,'Entry Data'!AP2161)</f>
        <v>1</v>
      </c>
      <c r="Y2161" s="66">
        <f>IFERROR(INDEX('Retasi Pricing'!F:F,MATCH('Entry Data'!AM2161,'Retasi Pricing'!E:E,0))*X2161,"")</f>
        <v>34450</v>
      </c>
      <c r="Z2161" s="62" t="s">
        <v>26</v>
      </c>
      <c r="AA2161" s="62" t="s">
        <v>27</v>
      </c>
      <c r="AB2161" s="32"/>
      <c r="AC2161" s="32" t="s">
        <v>368</v>
      </c>
      <c r="AD2161" s="32" t="str">
        <f t="shared" si="600"/>
        <v/>
      </c>
      <c r="AF2161" s="5" t="str">
        <f t="shared" si="601"/>
        <v>Romanus Roja44198</v>
      </c>
      <c r="AG2161" s="5" t="str">
        <f t="shared" si="602"/>
        <v>BMJ 04744198UTARADAY</v>
      </c>
      <c r="AH2161" s="5" t="str">
        <f t="shared" si="603"/>
        <v>Romanus Roja44198UTARADAY</v>
      </c>
      <c r="AI2161" s="5" t="str">
        <f t="shared" si="604"/>
        <v>BMJ 04744198DAY</v>
      </c>
      <c r="AJ2161" s="5" t="str">
        <f t="shared" si="605"/>
        <v>Romanus Roja44198DAY</v>
      </c>
      <c r="AK2161" s="5" t="str">
        <f t="shared" si="606"/>
        <v>Romanus RojaBMJ II</v>
      </c>
      <c r="AL2161" s="5" t="str">
        <f t="shared" si="608"/>
        <v>6UTARA</v>
      </c>
      <c r="AM2161" s="5" t="str">
        <f t="shared" si="609"/>
        <v>&gt; 6UTARA12 RODA</v>
      </c>
      <c r="AN2161" s="5" t="str">
        <f t="shared" si="610"/>
        <v>Romanus RojaBMJ II&gt; 6UTARA12 RODA</v>
      </c>
      <c r="AO2161" s="5" t="str">
        <f t="shared" si="611"/>
        <v>Romanus Roja&gt; 6UTARA12 RODA</v>
      </c>
      <c r="AP2161" s="5" t="str">
        <f t="shared" si="612"/>
        <v>44198DAY</v>
      </c>
    </row>
    <row r="2162" spans="1:42" x14ac:dyDescent="0.3">
      <c r="A2162" s="33">
        <v>1</v>
      </c>
      <c r="B2162" s="33"/>
      <c r="C2162" s="70">
        <v>44198</v>
      </c>
      <c r="D2162" s="71" t="s">
        <v>19</v>
      </c>
      <c r="E2162" s="70">
        <v>44198</v>
      </c>
      <c r="F2162" s="71">
        <v>5161337</v>
      </c>
      <c r="G2162" s="33" t="s">
        <v>20</v>
      </c>
      <c r="H2162" s="33" t="s">
        <v>21</v>
      </c>
      <c r="I2162" s="33" t="s">
        <v>45</v>
      </c>
      <c r="J2162" s="33" t="s">
        <v>46</v>
      </c>
      <c r="K2162" s="63" t="s">
        <v>41</v>
      </c>
      <c r="L2162" s="32" t="str">
        <f t="shared" si="613"/>
        <v>AXOR4843</v>
      </c>
      <c r="M2162" s="32" t="str">
        <f t="shared" si="614"/>
        <v>BMJ II</v>
      </c>
      <c r="N2162" s="32" t="str">
        <f t="shared" si="615"/>
        <v>12 RODA</v>
      </c>
      <c r="O2162" s="146">
        <v>0.69084490740740734</v>
      </c>
      <c r="P2162" s="65">
        <v>44198.690844907411</v>
      </c>
      <c r="Q2162" s="65"/>
      <c r="R2162" s="66">
        <v>7</v>
      </c>
      <c r="S2162" s="66">
        <v>51200</v>
      </c>
      <c r="T2162" s="66">
        <v>19760</v>
      </c>
      <c r="U2162" s="67">
        <f t="shared" si="607"/>
        <v>31.44</v>
      </c>
      <c r="V2162" s="66">
        <f t="shared" si="598"/>
        <v>637508.88000000012</v>
      </c>
      <c r="W2162" s="66" t="str">
        <f t="shared" si="599"/>
        <v>7 &gt;</v>
      </c>
      <c r="X2162" s="66">
        <f>A2162+SUMIFS(Presensi!F:F,Presensi!E:E,'Entry Data'!AP2162)</f>
        <v>1</v>
      </c>
      <c r="Y2162" s="66">
        <f>IFERROR(INDEX('Retasi Pricing'!F:F,MATCH('Entry Data'!AM2162,'Retasi Pricing'!E:E,0))*X2162,"")</f>
        <v>42000</v>
      </c>
      <c r="Z2162" s="62" t="s">
        <v>26</v>
      </c>
      <c r="AA2162" s="62" t="s">
        <v>27</v>
      </c>
      <c r="AB2162" s="32"/>
      <c r="AC2162" s="32" t="s">
        <v>368</v>
      </c>
      <c r="AD2162" s="32" t="str">
        <f t="shared" si="600"/>
        <v/>
      </c>
      <c r="AF2162" s="5" t="str">
        <f t="shared" si="601"/>
        <v>Romanus Roja44198</v>
      </c>
      <c r="AG2162" s="5" t="str">
        <f t="shared" si="602"/>
        <v>BMJ 04744198UTARADAY</v>
      </c>
      <c r="AH2162" s="5" t="str">
        <f t="shared" si="603"/>
        <v>Romanus Roja44198UTARADAY</v>
      </c>
      <c r="AI2162" s="5" t="str">
        <f t="shared" si="604"/>
        <v>BMJ 04744198DAY</v>
      </c>
      <c r="AJ2162" s="5" t="str">
        <f t="shared" si="605"/>
        <v>Romanus Roja44198DAY</v>
      </c>
      <c r="AK2162" s="5" t="str">
        <f t="shared" si="606"/>
        <v>Romanus RojaBMJ II</v>
      </c>
      <c r="AL2162" s="5" t="str">
        <f t="shared" si="608"/>
        <v>7UTARA</v>
      </c>
      <c r="AM2162" s="5" t="str">
        <f t="shared" si="609"/>
        <v>7 &gt;UTARA12 RODA</v>
      </c>
      <c r="AN2162" s="5" t="str">
        <f t="shared" si="610"/>
        <v>Romanus RojaBMJ II7 &gt;UTARA12 RODA</v>
      </c>
      <c r="AO2162" s="5" t="str">
        <f t="shared" si="611"/>
        <v>Romanus Roja7 &gt;UTARA12 RODA</v>
      </c>
      <c r="AP2162" s="5" t="str">
        <f t="shared" si="612"/>
        <v>44198DAY</v>
      </c>
    </row>
    <row r="2163" spans="1:42" x14ac:dyDescent="0.3">
      <c r="A2163" s="33">
        <v>1</v>
      </c>
      <c r="B2163" s="33"/>
      <c r="C2163" s="70">
        <v>44198</v>
      </c>
      <c r="D2163" s="71" t="s">
        <v>19</v>
      </c>
      <c r="E2163" s="70">
        <v>44198</v>
      </c>
      <c r="F2163" s="71">
        <v>5160915</v>
      </c>
      <c r="G2163" s="33" t="s">
        <v>20</v>
      </c>
      <c r="H2163" s="33" t="s">
        <v>21</v>
      </c>
      <c r="I2163" s="33" t="s">
        <v>45</v>
      </c>
      <c r="J2163" s="33" t="s">
        <v>46</v>
      </c>
      <c r="K2163" s="63" t="s">
        <v>57</v>
      </c>
      <c r="L2163" s="32" t="str">
        <f t="shared" si="613"/>
        <v>AXOR4843</v>
      </c>
      <c r="M2163" s="32" t="str">
        <f t="shared" si="614"/>
        <v>BMJ II</v>
      </c>
      <c r="N2163" s="32" t="str">
        <f t="shared" si="615"/>
        <v>12 RODA</v>
      </c>
      <c r="O2163" s="146">
        <v>0.35387731481481483</v>
      </c>
      <c r="P2163" s="65">
        <v>44198.36037037037</v>
      </c>
      <c r="Q2163" s="65"/>
      <c r="R2163" s="66">
        <v>1</v>
      </c>
      <c r="S2163" s="66">
        <v>50980</v>
      </c>
      <c r="T2163" s="66">
        <v>19720</v>
      </c>
      <c r="U2163" s="67">
        <f t="shared" si="607"/>
        <v>31.26</v>
      </c>
      <c r="V2163" s="66">
        <f t="shared" si="598"/>
        <v>633859.02</v>
      </c>
      <c r="W2163" s="66" t="str">
        <f t="shared" si="599"/>
        <v>1 &gt; 4</v>
      </c>
      <c r="X2163" s="66">
        <f>A2163+SUMIFS(Presensi!F:F,Presensi!E:E,'Entry Data'!AP2163)</f>
        <v>1</v>
      </c>
      <c r="Y2163" s="66">
        <f>IFERROR(INDEX('Retasi Pricing'!F:F,MATCH('Entry Data'!AM2163,'Retasi Pricing'!E:E,0))*X2163,"")</f>
        <v>27500</v>
      </c>
      <c r="Z2163" s="62" t="s">
        <v>26</v>
      </c>
      <c r="AA2163" s="62" t="s">
        <v>27</v>
      </c>
      <c r="AB2163" s="32"/>
      <c r="AC2163" s="32" t="s">
        <v>205</v>
      </c>
      <c r="AD2163" s="32" t="str">
        <f t="shared" si="600"/>
        <v/>
      </c>
      <c r="AF2163" s="5" t="str">
        <f t="shared" si="601"/>
        <v>m.mulyo44198</v>
      </c>
      <c r="AG2163" s="5" t="str">
        <f t="shared" si="602"/>
        <v>BMJ 05044198UTARADAY</v>
      </c>
      <c r="AH2163" s="5" t="str">
        <f t="shared" si="603"/>
        <v>m.mulyo44198UTARADAY</v>
      </c>
      <c r="AI2163" s="5" t="str">
        <f t="shared" si="604"/>
        <v>BMJ 05044198DAY</v>
      </c>
      <c r="AJ2163" s="5" t="str">
        <f t="shared" si="605"/>
        <v>m.mulyo44198DAY</v>
      </c>
      <c r="AK2163" s="5" t="str">
        <f t="shared" si="606"/>
        <v>m.mulyoBMJ II</v>
      </c>
      <c r="AL2163" s="5" t="str">
        <f t="shared" si="608"/>
        <v>1UTARA</v>
      </c>
      <c r="AM2163" s="5" t="str">
        <f t="shared" si="609"/>
        <v>1 &gt; 4UTARA12 RODA</v>
      </c>
      <c r="AN2163" s="5" t="str">
        <f t="shared" si="610"/>
        <v>m.mulyoBMJ II1 &gt; 4UTARA12 RODA</v>
      </c>
      <c r="AO2163" s="5" t="str">
        <f t="shared" si="611"/>
        <v>m.mulyo1 &gt; 4UTARA12 RODA</v>
      </c>
      <c r="AP2163" s="5" t="str">
        <f t="shared" si="612"/>
        <v>44198DAY</v>
      </c>
    </row>
    <row r="2164" spans="1:42" x14ac:dyDescent="0.3">
      <c r="A2164" s="33">
        <v>1</v>
      </c>
      <c r="B2164" s="33"/>
      <c r="C2164" s="70">
        <v>44198</v>
      </c>
      <c r="D2164" s="71" t="s">
        <v>19</v>
      </c>
      <c r="E2164" s="70">
        <v>44198</v>
      </c>
      <c r="F2164" s="71">
        <v>5160990</v>
      </c>
      <c r="G2164" s="33" t="s">
        <v>20</v>
      </c>
      <c r="H2164" s="33" t="s">
        <v>21</v>
      </c>
      <c r="I2164" s="33" t="s">
        <v>45</v>
      </c>
      <c r="J2164" s="33" t="s">
        <v>46</v>
      </c>
      <c r="K2164" s="63" t="s">
        <v>57</v>
      </c>
      <c r="L2164" s="32" t="str">
        <f t="shared" si="613"/>
        <v>AXOR4843</v>
      </c>
      <c r="M2164" s="32" t="str">
        <f t="shared" si="614"/>
        <v>BMJ II</v>
      </c>
      <c r="N2164" s="32" t="str">
        <f t="shared" si="615"/>
        <v>12 RODA</v>
      </c>
      <c r="O2164" s="146">
        <v>0.40995370370370371</v>
      </c>
      <c r="P2164" s="65">
        <v>44198.409953703704</v>
      </c>
      <c r="Q2164" s="65"/>
      <c r="R2164" s="66">
        <v>2</v>
      </c>
      <c r="S2164" s="66">
        <v>52060</v>
      </c>
      <c r="T2164" s="66">
        <v>19720</v>
      </c>
      <c r="U2164" s="67">
        <f t="shared" si="607"/>
        <v>32.340000000000003</v>
      </c>
      <c r="V2164" s="66">
        <f t="shared" si="598"/>
        <v>655758.18000000005</v>
      </c>
      <c r="W2164" s="66" t="str">
        <f t="shared" si="599"/>
        <v>1 &gt; 4</v>
      </c>
      <c r="X2164" s="66">
        <f>A2164+SUMIFS(Presensi!F:F,Presensi!E:E,'Entry Data'!AP2164)</f>
        <v>1</v>
      </c>
      <c r="Y2164" s="66">
        <f>IFERROR(INDEX('Retasi Pricing'!F:F,MATCH('Entry Data'!AM2164,'Retasi Pricing'!E:E,0))*X2164,"")</f>
        <v>27500</v>
      </c>
      <c r="Z2164" s="62" t="s">
        <v>26</v>
      </c>
      <c r="AA2164" s="62" t="s">
        <v>27</v>
      </c>
      <c r="AB2164" s="32"/>
      <c r="AC2164" s="32" t="s">
        <v>205</v>
      </c>
      <c r="AD2164" s="32" t="str">
        <f t="shared" si="600"/>
        <v/>
      </c>
      <c r="AF2164" s="5" t="str">
        <f t="shared" si="601"/>
        <v>m.mulyo44198</v>
      </c>
      <c r="AG2164" s="5" t="str">
        <f t="shared" si="602"/>
        <v>BMJ 05044198UTARADAY</v>
      </c>
      <c r="AH2164" s="5" t="str">
        <f t="shared" si="603"/>
        <v>m.mulyo44198UTARADAY</v>
      </c>
      <c r="AI2164" s="5" t="str">
        <f t="shared" si="604"/>
        <v>BMJ 05044198DAY</v>
      </c>
      <c r="AJ2164" s="5" t="str">
        <f t="shared" si="605"/>
        <v>m.mulyo44198DAY</v>
      </c>
      <c r="AK2164" s="5" t="str">
        <f t="shared" si="606"/>
        <v>m.mulyoBMJ II</v>
      </c>
      <c r="AL2164" s="5" t="str">
        <f t="shared" si="608"/>
        <v>2UTARA</v>
      </c>
      <c r="AM2164" s="5" t="str">
        <f t="shared" si="609"/>
        <v>1 &gt; 4UTARA12 RODA</v>
      </c>
      <c r="AN2164" s="5" t="str">
        <f t="shared" si="610"/>
        <v>m.mulyoBMJ II1 &gt; 4UTARA12 RODA</v>
      </c>
      <c r="AO2164" s="5" t="str">
        <f t="shared" si="611"/>
        <v>m.mulyo1 &gt; 4UTARA12 RODA</v>
      </c>
      <c r="AP2164" s="5" t="str">
        <f t="shared" si="612"/>
        <v>44198DAY</v>
      </c>
    </row>
    <row r="2165" spans="1:42" x14ac:dyDescent="0.3">
      <c r="A2165" s="33">
        <v>1</v>
      </c>
      <c r="B2165" s="33"/>
      <c r="C2165" s="70">
        <v>44198</v>
      </c>
      <c r="D2165" s="71" t="s">
        <v>19</v>
      </c>
      <c r="E2165" s="70">
        <v>44198</v>
      </c>
      <c r="F2165" s="71">
        <v>5161061</v>
      </c>
      <c r="G2165" s="33" t="s">
        <v>20</v>
      </c>
      <c r="H2165" s="33" t="s">
        <v>21</v>
      </c>
      <c r="I2165" s="33" t="s">
        <v>123</v>
      </c>
      <c r="J2165" s="33" t="s">
        <v>23</v>
      </c>
      <c r="K2165" s="63" t="s">
        <v>57</v>
      </c>
      <c r="L2165" s="32" t="str">
        <f t="shared" si="613"/>
        <v>AXOR4843</v>
      </c>
      <c r="M2165" s="32" t="str">
        <f t="shared" si="614"/>
        <v>BMJ II</v>
      </c>
      <c r="N2165" s="32" t="str">
        <f t="shared" si="615"/>
        <v>12 RODA</v>
      </c>
      <c r="O2165" s="146">
        <v>0.46335648148148145</v>
      </c>
      <c r="P2165" s="65">
        <v>44198.463356481479</v>
      </c>
      <c r="Q2165" s="65"/>
      <c r="R2165" s="66">
        <v>3</v>
      </c>
      <c r="S2165" s="66">
        <v>51300</v>
      </c>
      <c r="T2165" s="66">
        <v>19720</v>
      </c>
      <c r="U2165" s="67">
        <f t="shared" si="607"/>
        <v>31.58</v>
      </c>
      <c r="V2165" s="66">
        <f t="shared" si="598"/>
        <v>640347.65999999992</v>
      </c>
      <c r="W2165" s="66" t="str">
        <f t="shared" si="599"/>
        <v>1 &gt; 4</v>
      </c>
      <c r="X2165" s="66">
        <f>A2165+SUMIFS(Presensi!F:F,Presensi!E:E,'Entry Data'!AP2165)</f>
        <v>1</v>
      </c>
      <c r="Y2165" s="66">
        <f>IFERROR(INDEX('Retasi Pricing'!F:F,MATCH('Entry Data'!AM2165,'Retasi Pricing'!E:E,0))*X2165,"")</f>
        <v>27500</v>
      </c>
      <c r="Z2165" s="62" t="s">
        <v>26</v>
      </c>
      <c r="AA2165" s="62" t="s">
        <v>27</v>
      </c>
      <c r="AB2165" s="32"/>
      <c r="AC2165" s="32" t="s">
        <v>205</v>
      </c>
      <c r="AD2165" s="32" t="str">
        <f t="shared" si="600"/>
        <v/>
      </c>
      <c r="AF2165" s="5" t="str">
        <f t="shared" si="601"/>
        <v>m.mulyo44198</v>
      </c>
      <c r="AG2165" s="5" t="str">
        <f t="shared" si="602"/>
        <v>BMJ 05044198UTARADAY</v>
      </c>
      <c r="AH2165" s="5" t="str">
        <f t="shared" si="603"/>
        <v>m.mulyo44198UTARADAY</v>
      </c>
      <c r="AI2165" s="5" t="str">
        <f t="shared" si="604"/>
        <v>BMJ 05044198DAY</v>
      </c>
      <c r="AJ2165" s="5" t="str">
        <f t="shared" si="605"/>
        <v>m.mulyo44198DAY</v>
      </c>
      <c r="AK2165" s="5" t="str">
        <f t="shared" si="606"/>
        <v>m.mulyoBMJ II</v>
      </c>
      <c r="AL2165" s="5" t="str">
        <f t="shared" si="608"/>
        <v>3UTARA</v>
      </c>
      <c r="AM2165" s="5" t="str">
        <f t="shared" si="609"/>
        <v>1 &gt; 4UTARA12 RODA</v>
      </c>
      <c r="AN2165" s="5" t="str">
        <f t="shared" si="610"/>
        <v>m.mulyoBMJ II1 &gt; 4UTARA12 RODA</v>
      </c>
      <c r="AO2165" s="5" t="str">
        <f t="shared" si="611"/>
        <v>m.mulyo1 &gt; 4UTARA12 RODA</v>
      </c>
      <c r="AP2165" s="5" t="str">
        <f t="shared" si="612"/>
        <v>44198DAY</v>
      </c>
    </row>
    <row r="2166" spans="1:42" x14ac:dyDescent="0.3">
      <c r="A2166" s="33">
        <v>1</v>
      </c>
      <c r="B2166" s="33"/>
      <c r="C2166" s="70">
        <v>44198</v>
      </c>
      <c r="D2166" s="71" t="s">
        <v>19</v>
      </c>
      <c r="E2166" s="70">
        <v>44198</v>
      </c>
      <c r="F2166" s="71">
        <v>5161136</v>
      </c>
      <c r="G2166" s="33" t="s">
        <v>20</v>
      </c>
      <c r="H2166" s="33" t="s">
        <v>21</v>
      </c>
      <c r="I2166" s="33" t="s">
        <v>51</v>
      </c>
      <c r="J2166" s="33" t="s">
        <v>46</v>
      </c>
      <c r="K2166" s="63" t="s">
        <v>57</v>
      </c>
      <c r="L2166" s="32" t="str">
        <f t="shared" si="613"/>
        <v>AXOR4843</v>
      </c>
      <c r="M2166" s="32" t="str">
        <f t="shared" si="614"/>
        <v>BMJ II</v>
      </c>
      <c r="N2166" s="32" t="str">
        <f t="shared" si="615"/>
        <v>12 RODA</v>
      </c>
      <c r="O2166" s="146">
        <v>0.51825231481481482</v>
      </c>
      <c r="P2166" s="65">
        <v>44198.518252314818</v>
      </c>
      <c r="Q2166" s="65"/>
      <c r="R2166" s="66">
        <v>4</v>
      </c>
      <c r="S2166" s="66">
        <v>52120</v>
      </c>
      <c r="T2166" s="66">
        <v>19720</v>
      </c>
      <c r="U2166" s="67">
        <f t="shared" si="607"/>
        <v>32.4</v>
      </c>
      <c r="V2166" s="66">
        <f t="shared" si="598"/>
        <v>656974.79999999993</v>
      </c>
      <c r="W2166" s="66" t="str">
        <f t="shared" si="599"/>
        <v>1 &gt; 4</v>
      </c>
      <c r="X2166" s="66">
        <f>A2166+SUMIFS(Presensi!F:F,Presensi!E:E,'Entry Data'!AP2166)</f>
        <v>1</v>
      </c>
      <c r="Y2166" s="66">
        <f>IFERROR(INDEX('Retasi Pricing'!F:F,MATCH('Entry Data'!AM2166,'Retasi Pricing'!E:E,0))*X2166,"")</f>
        <v>27500</v>
      </c>
      <c r="Z2166" s="62" t="s">
        <v>26</v>
      </c>
      <c r="AA2166" s="62" t="s">
        <v>27</v>
      </c>
      <c r="AB2166" s="32"/>
      <c r="AC2166" s="32" t="s">
        <v>205</v>
      </c>
      <c r="AD2166" s="32" t="str">
        <f t="shared" si="600"/>
        <v/>
      </c>
      <c r="AF2166" s="5" t="str">
        <f t="shared" si="601"/>
        <v>m.mulyo44198</v>
      </c>
      <c r="AG2166" s="5" t="str">
        <f t="shared" si="602"/>
        <v>BMJ 05044198UTARADAY</v>
      </c>
      <c r="AH2166" s="5" t="str">
        <f t="shared" si="603"/>
        <v>m.mulyo44198UTARADAY</v>
      </c>
      <c r="AI2166" s="5" t="str">
        <f t="shared" si="604"/>
        <v>BMJ 05044198DAY</v>
      </c>
      <c r="AJ2166" s="5" t="str">
        <f t="shared" si="605"/>
        <v>m.mulyo44198DAY</v>
      </c>
      <c r="AK2166" s="5" t="str">
        <f t="shared" si="606"/>
        <v>m.mulyoBMJ II</v>
      </c>
      <c r="AL2166" s="5" t="str">
        <f t="shared" si="608"/>
        <v>4UTARA</v>
      </c>
      <c r="AM2166" s="5" t="str">
        <f t="shared" si="609"/>
        <v>1 &gt; 4UTARA12 RODA</v>
      </c>
      <c r="AN2166" s="5" t="str">
        <f t="shared" si="610"/>
        <v>m.mulyoBMJ II1 &gt; 4UTARA12 RODA</v>
      </c>
      <c r="AO2166" s="5" t="str">
        <f t="shared" si="611"/>
        <v>m.mulyo1 &gt; 4UTARA12 RODA</v>
      </c>
      <c r="AP2166" s="5" t="str">
        <f t="shared" si="612"/>
        <v>44198DAY</v>
      </c>
    </row>
    <row r="2167" spans="1:42" x14ac:dyDescent="0.3">
      <c r="A2167" s="33">
        <v>1</v>
      </c>
      <c r="B2167" s="33"/>
      <c r="C2167" s="70">
        <v>44198</v>
      </c>
      <c r="D2167" s="71" t="s">
        <v>19</v>
      </c>
      <c r="E2167" s="70">
        <v>44198</v>
      </c>
      <c r="F2167" s="71">
        <v>5161202</v>
      </c>
      <c r="G2167" s="33" t="s">
        <v>20</v>
      </c>
      <c r="H2167" s="33" t="s">
        <v>21</v>
      </c>
      <c r="I2167" s="33" t="s">
        <v>51</v>
      </c>
      <c r="J2167" s="33" t="s">
        <v>46</v>
      </c>
      <c r="K2167" s="63" t="s">
        <v>57</v>
      </c>
      <c r="L2167" s="32" t="str">
        <f t="shared" si="613"/>
        <v>AXOR4843</v>
      </c>
      <c r="M2167" s="32" t="str">
        <f t="shared" si="614"/>
        <v>BMJ II</v>
      </c>
      <c r="N2167" s="32" t="str">
        <f t="shared" si="615"/>
        <v>12 RODA</v>
      </c>
      <c r="O2167" s="146">
        <v>0.58091435185185192</v>
      </c>
      <c r="P2167" s="65">
        <v>44198.580914351849</v>
      </c>
      <c r="Q2167" s="65"/>
      <c r="R2167" s="66">
        <v>5</v>
      </c>
      <c r="S2167" s="66">
        <v>53880</v>
      </c>
      <c r="T2167" s="66">
        <v>19720</v>
      </c>
      <c r="U2167" s="67">
        <f t="shared" si="607"/>
        <v>34.159999999999997</v>
      </c>
      <c r="V2167" s="66">
        <f t="shared" si="598"/>
        <v>692662.32</v>
      </c>
      <c r="W2167" s="66" t="str">
        <f t="shared" si="599"/>
        <v>&gt; 5</v>
      </c>
      <c r="X2167" s="66">
        <f>A2167+SUMIFS(Presensi!F:F,Presensi!E:E,'Entry Data'!AP2167)</f>
        <v>1</v>
      </c>
      <c r="Y2167" s="66">
        <f>IFERROR(INDEX('Retasi Pricing'!F:F,MATCH('Entry Data'!AM2167,'Retasi Pricing'!E:E,0))*X2167,"")</f>
        <v>31200</v>
      </c>
      <c r="Z2167" s="62" t="s">
        <v>26</v>
      </c>
      <c r="AA2167" s="62" t="s">
        <v>27</v>
      </c>
      <c r="AB2167" s="32"/>
      <c r="AC2167" s="32" t="s">
        <v>205</v>
      </c>
      <c r="AD2167" s="32" t="str">
        <f t="shared" si="600"/>
        <v/>
      </c>
      <c r="AF2167" s="5" t="str">
        <f t="shared" si="601"/>
        <v>m.mulyo44198</v>
      </c>
      <c r="AG2167" s="5" t="str">
        <f t="shared" si="602"/>
        <v>BMJ 05044198UTARADAY</v>
      </c>
      <c r="AH2167" s="5" t="str">
        <f t="shared" si="603"/>
        <v>m.mulyo44198UTARADAY</v>
      </c>
      <c r="AI2167" s="5" t="str">
        <f t="shared" si="604"/>
        <v>BMJ 05044198DAY</v>
      </c>
      <c r="AJ2167" s="5" t="str">
        <f t="shared" si="605"/>
        <v>m.mulyo44198DAY</v>
      </c>
      <c r="AK2167" s="5" t="str">
        <f t="shared" si="606"/>
        <v>m.mulyoBMJ II</v>
      </c>
      <c r="AL2167" s="5" t="str">
        <f t="shared" si="608"/>
        <v>5UTARA</v>
      </c>
      <c r="AM2167" s="5" t="str">
        <f t="shared" si="609"/>
        <v>&gt; 5UTARA12 RODA</v>
      </c>
      <c r="AN2167" s="5" t="str">
        <f t="shared" si="610"/>
        <v>m.mulyoBMJ II&gt; 5UTARA12 RODA</v>
      </c>
      <c r="AO2167" s="5" t="str">
        <f t="shared" si="611"/>
        <v>m.mulyo&gt; 5UTARA12 RODA</v>
      </c>
      <c r="AP2167" s="5" t="str">
        <f t="shared" si="612"/>
        <v>44198DAY</v>
      </c>
    </row>
    <row r="2168" spans="1:42" x14ac:dyDescent="0.3">
      <c r="A2168" s="33">
        <v>1</v>
      </c>
      <c r="B2168" s="33"/>
      <c r="C2168" s="70">
        <v>44198</v>
      </c>
      <c r="D2168" s="71" t="s">
        <v>19</v>
      </c>
      <c r="E2168" s="70">
        <v>44198</v>
      </c>
      <c r="F2168" s="71">
        <v>5161268</v>
      </c>
      <c r="G2168" s="33" t="s">
        <v>20</v>
      </c>
      <c r="H2168" s="33" t="s">
        <v>21</v>
      </c>
      <c r="I2168" s="33" t="s">
        <v>51</v>
      </c>
      <c r="J2168" s="33" t="s">
        <v>46</v>
      </c>
      <c r="K2168" s="63" t="s">
        <v>57</v>
      </c>
      <c r="L2168" s="32" t="str">
        <f t="shared" si="613"/>
        <v>AXOR4843</v>
      </c>
      <c r="M2168" s="32" t="str">
        <f t="shared" si="614"/>
        <v>BMJ II</v>
      </c>
      <c r="N2168" s="32" t="str">
        <f t="shared" si="615"/>
        <v>12 RODA</v>
      </c>
      <c r="O2168" s="146">
        <v>0.63407407407407412</v>
      </c>
      <c r="P2168" s="65">
        <v>44198.634074074071</v>
      </c>
      <c r="Q2168" s="65"/>
      <c r="R2168" s="66">
        <v>6</v>
      </c>
      <c r="S2168" s="66">
        <v>50940</v>
      </c>
      <c r="T2168" s="66">
        <v>19720</v>
      </c>
      <c r="U2168" s="67">
        <f t="shared" si="607"/>
        <v>31.22</v>
      </c>
      <c r="V2168" s="66">
        <f t="shared" si="598"/>
        <v>633047.93999999994</v>
      </c>
      <c r="W2168" s="66" t="str">
        <f t="shared" si="599"/>
        <v>&gt; 6</v>
      </c>
      <c r="X2168" s="66">
        <f>A2168+SUMIFS(Presensi!F:F,Presensi!E:E,'Entry Data'!AP2168)</f>
        <v>1</v>
      </c>
      <c r="Y2168" s="66">
        <f>IFERROR(INDEX('Retasi Pricing'!F:F,MATCH('Entry Data'!AM2168,'Retasi Pricing'!E:E,0))*X2168,"")</f>
        <v>34450</v>
      </c>
      <c r="Z2168" s="62" t="s">
        <v>26</v>
      </c>
      <c r="AA2168" s="62" t="s">
        <v>27</v>
      </c>
      <c r="AB2168" s="32"/>
      <c r="AC2168" s="32" t="s">
        <v>205</v>
      </c>
      <c r="AD2168" s="32" t="str">
        <f t="shared" si="600"/>
        <v/>
      </c>
      <c r="AF2168" s="5" t="str">
        <f t="shared" si="601"/>
        <v>m.mulyo44198</v>
      </c>
      <c r="AG2168" s="5" t="str">
        <f t="shared" si="602"/>
        <v>BMJ 05044198UTARADAY</v>
      </c>
      <c r="AH2168" s="5" t="str">
        <f t="shared" si="603"/>
        <v>m.mulyo44198UTARADAY</v>
      </c>
      <c r="AI2168" s="5" t="str">
        <f t="shared" si="604"/>
        <v>BMJ 05044198DAY</v>
      </c>
      <c r="AJ2168" s="5" t="str">
        <f t="shared" si="605"/>
        <v>m.mulyo44198DAY</v>
      </c>
      <c r="AK2168" s="5" t="str">
        <f t="shared" si="606"/>
        <v>m.mulyoBMJ II</v>
      </c>
      <c r="AL2168" s="5" t="str">
        <f t="shared" si="608"/>
        <v>6UTARA</v>
      </c>
      <c r="AM2168" s="5" t="str">
        <f t="shared" si="609"/>
        <v>&gt; 6UTARA12 RODA</v>
      </c>
      <c r="AN2168" s="5" t="str">
        <f t="shared" si="610"/>
        <v>m.mulyoBMJ II&gt; 6UTARA12 RODA</v>
      </c>
      <c r="AO2168" s="5" t="str">
        <f t="shared" si="611"/>
        <v>m.mulyo&gt; 6UTARA12 RODA</v>
      </c>
      <c r="AP2168" s="5" t="str">
        <f t="shared" si="612"/>
        <v>44198DAY</v>
      </c>
    </row>
    <row r="2169" spans="1:42" x14ac:dyDescent="0.3">
      <c r="A2169" s="33">
        <v>1</v>
      </c>
      <c r="B2169" s="33"/>
      <c r="C2169" s="70">
        <v>44198</v>
      </c>
      <c r="D2169" s="71" t="s">
        <v>19</v>
      </c>
      <c r="E2169" s="70">
        <v>44198</v>
      </c>
      <c r="F2169" s="71">
        <v>5161333</v>
      </c>
      <c r="G2169" s="33" t="s">
        <v>20</v>
      </c>
      <c r="H2169" s="33" t="s">
        <v>21</v>
      </c>
      <c r="I2169" s="33" t="s">
        <v>123</v>
      </c>
      <c r="J2169" s="33" t="s">
        <v>23</v>
      </c>
      <c r="K2169" s="63" t="s">
        <v>57</v>
      </c>
      <c r="L2169" s="32" t="str">
        <f t="shared" si="613"/>
        <v>AXOR4843</v>
      </c>
      <c r="M2169" s="32" t="str">
        <f t="shared" si="614"/>
        <v>BMJ II</v>
      </c>
      <c r="N2169" s="32" t="str">
        <f t="shared" si="615"/>
        <v>12 RODA</v>
      </c>
      <c r="O2169" s="146">
        <v>0.68817129629629636</v>
      </c>
      <c r="P2169" s="65">
        <v>44198.688171296293</v>
      </c>
      <c r="Q2169" s="65"/>
      <c r="R2169" s="66">
        <v>7</v>
      </c>
      <c r="S2169" s="66">
        <v>53140</v>
      </c>
      <c r="T2169" s="66">
        <v>19720</v>
      </c>
      <c r="U2169" s="67">
        <f t="shared" si="607"/>
        <v>33.42</v>
      </c>
      <c r="V2169" s="66">
        <f t="shared" si="598"/>
        <v>677657.34000000008</v>
      </c>
      <c r="W2169" s="66" t="str">
        <f t="shared" si="599"/>
        <v>7 &gt;</v>
      </c>
      <c r="X2169" s="66">
        <f>A2169+SUMIFS(Presensi!F:F,Presensi!E:E,'Entry Data'!AP2169)</f>
        <v>1</v>
      </c>
      <c r="Y2169" s="66">
        <f>IFERROR(INDEX('Retasi Pricing'!F:F,MATCH('Entry Data'!AM2169,'Retasi Pricing'!E:E,0))*X2169,"")</f>
        <v>42000</v>
      </c>
      <c r="Z2169" s="62" t="s">
        <v>26</v>
      </c>
      <c r="AA2169" s="62" t="s">
        <v>27</v>
      </c>
      <c r="AB2169" s="32"/>
      <c r="AC2169" s="32" t="s">
        <v>205</v>
      </c>
      <c r="AD2169" s="32" t="str">
        <f t="shared" si="600"/>
        <v/>
      </c>
      <c r="AF2169" s="5" t="str">
        <f t="shared" si="601"/>
        <v>m.mulyo44198</v>
      </c>
      <c r="AG2169" s="5" t="str">
        <f t="shared" si="602"/>
        <v>BMJ 05044198UTARADAY</v>
      </c>
      <c r="AH2169" s="5" t="str">
        <f t="shared" si="603"/>
        <v>m.mulyo44198UTARADAY</v>
      </c>
      <c r="AI2169" s="5" t="str">
        <f t="shared" si="604"/>
        <v>BMJ 05044198DAY</v>
      </c>
      <c r="AJ2169" s="5" t="str">
        <f t="shared" si="605"/>
        <v>m.mulyo44198DAY</v>
      </c>
      <c r="AK2169" s="5" t="str">
        <f t="shared" si="606"/>
        <v>m.mulyoBMJ II</v>
      </c>
      <c r="AL2169" s="5" t="str">
        <f t="shared" si="608"/>
        <v>7UTARA</v>
      </c>
      <c r="AM2169" s="5" t="str">
        <f t="shared" si="609"/>
        <v>7 &gt;UTARA12 RODA</v>
      </c>
      <c r="AN2169" s="5" t="str">
        <f t="shared" si="610"/>
        <v>m.mulyoBMJ II7 &gt;UTARA12 RODA</v>
      </c>
      <c r="AO2169" s="5" t="str">
        <f t="shared" si="611"/>
        <v>m.mulyo7 &gt;UTARA12 RODA</v>
      </c>
      <c r="AP2169" s="5" t="str">
        <f t="shared" si="612"/>
        <v>44198DAY</v>
      </c>
    </row>
    <row r="2170" spans="1:42" x14ac:dyDescent="0.3">
      <c r="A2170" s="33">
        <v>1</v>
      </c>
      <c r="B2170" s="33"/>
      <c r="C2170" s="70">
        <v>44198</v>
      </c>
      <c r="D2170" s="71" t="s">
        <v>19</v>
      </c>
      <c r="E2170" s="70">
        <v>44198</v>
      </c>
      <c r="F2170" s="71">
        <v>5161404</v>
      </c>
      <c r="G2170" s="33" t="s">
        <v>20</v>
      </c>
      <c r="H2170" s="33" t="s">
        <v>21</v>
      </c>
      <c r="I2170" s="33" t="s">
        <v>51</v>
      </c>
      <c r="J2170" s="33" t="s">
        <v>23</v>
      </c>
      <c r="K2170" s="63" t="s">
        <v>57</v>
      </c>
      <c r="L2170" s="32" t="str">
        <f t="shared" si="613"/>
        <v>AXOR4843</v>
      </c>
      <c r="M2170" s="32" t="str">
        <f t="shared" si="614"/>
        <v>BMJ II</v>
      </c>
      <c r="N2170" s="32" t="str">
        <f t="shared" si="615"/>
        <v>12 RODA</v>
      </c>
      <c r="O2170" s="146">
        <v>0.75028935185185175</v>
      </c>
      <c r="P2170" s="65">
        <v>44198.750289351854</v>
      </c>
      <c r="Q2170" s="65"/>
      <c r="R2170" s="66">
        <v>8</v>
      </c>
      <c r="S2170" s="66">
        <v>52500</v>
      </c>
      <c r="T2170" s="66">
        <v>19720</v>
      </c>
      <c r="U2170" s="67">
        <f t="shared" si="607"/>
        <v>32.78</v>
      </c>
      <c r="V2170" s="66">
        <f t="shared" si="598"/>
        <v>664680.06000000006</v>
      </c>
      <c r="W2170" s="66" t="str">
        <f t="shared" si="599"/>
        <v>7 &gt;</v>
      </c>
      <c r="X2170" s="66">
        <f>A2170+SUMIFS(Presensi!F:F,Presensi!E:E,'Entry Data'!AP2170)</f>
        <v>1</v>
      </c>
      <c r="Y2170" s="66">
        <f>IFERROR(INDEX('Retasi Pricing'!F:F,MATCH('Entry Data'!AM2170,'Retasi Pricing'!E:E,0))*X2170,"")</f>
        <v>42000</v>
      </c>
      <c r="Z2170" s="62" t="s">
        <v>26</v>
      </c>
      <c r="AA2170" s="62" t="s">
        <v>27</v>
      </c>
      <c r="AB2170" s="32"/>
      <c r="AC2170" s="32" t="s">
        <v>205</v>
      </c>
      <c r="AD2170" s="32" t="str">
        <f t="shared" si="600"/>
        <v/>
      </c>
      <c r="AF2170" s="5" t="str">
        <f t="shared" si="601"/>
        <v>m.mulyo44198</v>
      </c>
      <c r="AG2170" s="5" t="str">
        <f t="shared" si="602"/>
        <v>BMJ 05044198UTARADAY</v>
      </c>
      <c r="AH2170" s="5" t="str">
        <f t="shared" si="603"/>
        <v>m.mulyo44198UTARADAY</v>
      </c>
      <c r="AI2170" s="5" t="str">
        <f t="shared" si="604"/>
        <v>BMJ 05044198DAY</v>
      </c>
      <c r="AJ2170" s="5" t="str">
        <f t="shared" si="605"/>
        <v>m.mulyo44198DAY</v>
      </c>
      <c r="AK2170" s="5" t="str">
        <f t="shared" si="606"/>
        <v>m.mulyoBMJ II</v>
      </c>
      <c r="AL2170" s="5" t="str">
        <f t="shared" si="608"/>
        <v>8UTARA</v>
      </c>
      <c r="AM2170" s="5" t="str">
        <f t="shared" si="609"/>
        <v>7 &gt;UTARA12 RODA</v>
      </c>
      <c r="AN2170" s="5" t="str">
        <f t="shared" si="610"/>
        <v>m.mulyoBMJ II7 &gt;UTARA12 RODA</v>
      </c>
      <c r="AO2170" s="5" t="str">
        <f t="shared" si="611"/>
        <v>m.mulyo7 &gt;UTARA12 RODA</v>
      </c>
      <c r="AP2170" s="5" t="str">
        <f t="shared" si="612"/>
        <v>44198DAY</v>
      </c>
    </row>
    <row r="2171" spans="1:42" x14ac:dyDescent="0.3">
      <c r="A2171" s="33">
        <v>1</v>
      </c>
      <c r="B2171" s="33"/>
      <c r="C2171" s="70">
        <v>44198</v>
      </c>
      <c r="D2171" s="71" t="s">
        <v>19</v>
      </c>
      <c r="E2171" s="70">
        <v>44198</v>
      </c>
      <c r="F2171" s="71">
        <v>5160916</v>
      </c>
      <c r="G2171" s="33" t="s">
        <v>20</v>
      </c>
      <c r="H2171" s="33" t="s">
        <v>21</v>
      </c>
      <c r="I2171" s="33" t="s">
        <v>45</v>
      </c>
      <c r="J2171" s="33" t="s">
        <v>46</v>
      </c>
      <c r="K2171" s="63" t="s">
        <v>60</v>
      </c>
      <c r="L2171" s="32" t="str">
        <f t="shared" si="613"/>
        <v>AXOR4843</v>
      </c>
      <c r="M2171" s="32" t="str">
        <f t="shared" si="614"/>
        <v>BMJ II</v>
      </c>
      <c r="N2171" s="32" t="str">
        <f t="shared" si="615"/>
        <v>12 RODA</v>
      </c>
      <c r="O2171" s="146">
        <v>0.35578703703703707</v>
      </c>
      <c r="P2171" s="65">
        <v>44198.396180555559</v>
      </c>
      <c r="Q2171" s="65"/>
      <c r="R2171" s="66">
        <v>1</v>
      </c>
      <c r="S2171" s="66">
        <v>50120</v>
      </c>
      <c r="T2171" s="66">
        <v>19560</v>
      </c>
      <c r="U2171" s="67">
        <f t="shared" si="607"/>
        <v>30.56</v>
      </c>
      <c r="V2171" s="66">
        <f t="shared" si="598"/>
        <v>619665.11999999988</v>
      </c>
      <c r="W2171" s="66" t="str">
        <f t="shared" si="599"/>
        <v>1 &gt; 4</v>
      </c>
      <c r="X2171" s="66">
        <f>A2171+SUMIFS(Presensi!F:F,Presensi!E:E,'Entry Data'!AP2171)</f>
        <v>1</v>
      </c>
      <c r="Y2171" s="66">
        <f>IFERROR(INDEX('Retasi Pricing'!F:F,MATCH('Entry Data'!AM2171,'Retasi Pricing'!E:E,0))*X2171,"")</f>
        <v>27500</v>
      </c>
      <c r="Z2171" s="62" t="s">
        <v>26</v>
      </c>
      <c r="AA2171" s="62" t="s">
        <v>27</v>
      </c>
      <c r="AB2171" s="32"/>
      <c r="AC2171" s="32" t="s">
        <v>122</v>
      </c>
      <c r="AD2171" s="32" t="str">
        <f t="shared" si="600"/>
        <v/>
      </c>
      <c r="AF2171" s="5" t="str">
        <f t="shared" si="601"/>
        <v>ico rianto44198</v>
      </c>
      <c r="AG2171" s="5" t="str">
        <f t="shared" si="602"/>
        <v>BMJ 05244198UTARADAY</v>
      </c>
      <c r="AH2171" s="5" t="str">
        <f t="shared" si="603"/>
        <v>ico rianto44198UTARADAY</v>
      </c>
      <c r="AI2171" s="5" t="str">
        <f t="shared" si="604"/>
        <v>BMJ 05244198DAY</v>
      </c>
      <c r="AJ2171" s="5" t="str">
        <f t="shared" si="605"/>
        <v>ico rianto44198DAY</v>
      </c>
      <c r="AK2171" s="5" t="str">
        <f t="shared" si="606"/>
        <v>ico riantoBMJ II</v>
      </c>
      <c r="AL2171" s="5" t="str">
        <f t="shared" si="608"/>
        <v>1UTARA</v>
      </c>
      <c r="AM2171" s="5" t="str">
        <f t="shared" si="609"/>
        <v>1 &gt; 4UTARA12 RODA</v>
      </c>
      <c r="AN2171" s="5" t="str">
        <f t="shared" si="610"/>
        <v>ico riantoBMJ II1 &gt; 4UTARA12 RODA</v>
      </c>
      <c r="AO2171" s="5" t="str">
        <f t="shared" si="611"/>
        <v>ico rianto1 &gt; 4UTARA12 RODA</v>
      </c>
      <c r="AP2171" s="5" t="str">
        <f t="shared" si="612"/>
        <v>44198DAY</v>
      </c>
    </row>
    <row r="2172" spans="1:42" x14ac:dyDescent="0.3">
      <c r="A2172" s="33">
        <v>1</v>
      </c>
      <c r="B2172" s="33"/>
      <c r="C2172" s="70">
        <v>44198</v>
      </c>
      <c r="D2172" s="71" t="s">
        <v>19</v>
      </c>
      <c r="E2172" s="70">
        <v>44198</v>
      </c>
      <c r="F2172" s="71">
        <v>5161028</v>
      </c>
      <c r="G2172" s="33" t="s">
        <v>20</v>
      </c>
      <c r="H2172" s="33" t="s">
        <v>21</v>
      </c>
      <c r="I2172" s="33" t="s">
        <v>51</v>
      </c>
      <c r="J2172" s="33" t="s">
        <v>46</v>
      </c>
      <c r="K2172" s="63" t="s">
        <v>60</v>
      </c>
      <c r="L2172" s="32" t="str">
        <f t="shared" si="613"/>
        <v>AXOR4843</v>
      </c>
      <c r="M2172" s="32" t="str">
        <f t="shared" si="614"/>
        <v>BMJ II</v>
      </c>
      <c r="N2172" s="32" t="str">
        <f t="shared" si="615"/>
        <v>12 RODA</v>
      </c>
      <c r="O2172" s="146">
        <v>0.44321759259259258</v>
      </c>
      <c r="P2172" s="65">
        <v>44198.44321759259</v>
      </c>
      <c r="Q2172" s="65"/>
      <c r="R2172" s="66">
        <v>2</v>
      </c>
      <c r="S2172" s="66">
        <v>51120</v>
      </c>
      <c r="T2172" s="66">
        <v>19560</v>
      </c>
      <c r="U2172" s="67">
        <f t="shared" si="607"/>
        <v>31.56</v>
      </c>
      <c r="V2172" s="66">
        <f t="shared" si="598"/>
        <v>639942.11999999988</v>
      </c>
      <c r="W2172" s="66" t="str">
        <f t="shared" si="599"/>
        <v>1 &gt; 4</v>
      </c>
      <c r="X2172" s="66">
        <f>A2172+SUMIFS(Presensi!F:F,Presensi!E:E,'Entry Data'!AP2172)</f>
        <v>1</v>
      </c>
      <c r="Y2172" s="66">
        <f>IFERROR(INDEX('Retasi Pricing'!F:F,MATCH('Entry Data'!AM2172,'Retasi Pricing'!E:E,0))*X2172,"")</f>
        <v>27500</v>
      </c>
      <c r="Z2172" s="62" t="s">
        <v>26</v>
      </c>
      <c r="AA2172" s="62" t="s">
        <v>27</v>
      </c>
      <c r="AB2172" s="32"/>
      <c r="AC2172" s="32" t="s">
        <v>122</v>
      </c>
      <c r="AD2172" s="32" t="str">
        <f t="shared" si="600"/>
        <v/>
      </c>
      <c r="AF2172" s="5" t="str">
        <f t="shared" si="601"/>
        <v>ico rianto44198</v>
      </c>
      <c r="AG2172" s="5" t="str">
        <f t="shared" si="602"/>
        <v>BMJ 05244198UTARADAY</v>
      </c>
      <c r="AH2172" s="5" t="str">
        <f t="shared" si="603"/>
        <v>ico rianto44198UTARADAY</v>
      </c>
      <c r="AI2172" s="5" t="str">
        <f t="shared" si="604"/>
        <v>BMJ 05244198DAY</v>
      </c>
      <c r="AJ2172" s="5" t="str">
        <f t="shared" si="605"/>
        <v>ico rianto44198DAY</v>
      </c>
      <c r="AK2172" s="5" t="str">
        <f t="shared" si="606"/>
        <v>ico riantoBMJ II</v>
      </c>
      <c r="AL2172" s="5" t="str">
        <f t="shared" si="608"/>
        <v>2UTARA</v>
      </c>
      <c r="AM2172" s="5" t="str">
        <f t="shared" si="609"/>
        <v>1 &gt; 4UTARA12 RODA</v>
      </c>
      <c r="AN2172" s="5" t="str">
        <f t="shared" si="610"/>
        <v>ico riantoBMJ II1 &gt; 4UTARA12 RODA</v>
      </c>
      <c r="AO2172" s="5" t="str">
        <f t="shared" si="611"/>
        <v>ico rianto1 &gt; 4UTARA12 RODA</v>
      </c>
      <c r="AP2172" s="5" t="str">
        <f t="shared" si="612"/>
        <v>44198DAY</v>
      </c>
    </row>
    <row r="2173" spans="1:42" x14ac:dyDescent="0.3">
      <c r="A2173" s="33">
        <v>1</v>
      </c>
      <c r="B2173" s="33"/>
      <c r="C2173" s="70">
        <v>44198</v>
      </c>
      <c r="D2173" s="71" t="s">
        <v>19</v>
      </c>
      <c r="E2173" s="70">
        <v>44198</v>
      </c>
      <c r="F2173" s="71">
        <v>5161111</v>
      </c>
      <c r="G2173" s="33" t="s">
        <v>20</v>
      </c>
      <c r="H2173" s="33" t="s">
        <v>21</v>
      </c>
      <c r="I2173" s="33" t="s">
        <v>123</v>
      </c>
      <c r="J2173" s="33" t="s">
        <v>23</v>
      </c>
      <c r="K2173" s="63" t="s">
        <v>60</v>
      </c>
      <c r="L2173" s="32" t="str">
        <f t="shared" si="613"/>
        <v>AXOR4843</v>
      </c>
      <c r="M2173" s="32" t="str">
        <f t="shared" si="614"/>
        <v>BMJ II</v>
      </c>
      <c r="N2173" s="32" t="str">
        <f t="shared" si="615"/>
        <v>12 RODA</v>
      </c>
      <c r="O2173" s="146">
        <v>0.50190972222222219</v>
      </c>
      <c r="P2173" s="65">
        <v>44198.501909722225</v>
      </c>
      <c r="Q2173" s="65"/>
      <c r="R2173" s="66">
        <v>3</v>
      </c>
      <c r="S2173" s="66">
        <v>51500</v>
      </c>
      <c r="T2173" s="66">
        <v>19560</v>
      </c>
      <c r="U2173" s="67">
        <f t="shared" si="607"/>
        <v>31.94</v>
      </c>
      <c r="V2173" s="66">
        <f t="shared" si="598"/>
        <v>647647.38000000012</v>
      </c>
      <c r="W2173" s="66" t="str">
        <f t="shared" si="599"/>
        <v>1 &gt; 4</v>
      </c>
      <c r="X2173" s="66">
        <f>A2173+SUMIFS(Presensi!F:F,Presensi!E:E,'Entry Data'!AP2173)</f>
        <v>1</v>
      </c>
      <c r="Y2173" s="66">
        <f>IFERROR(INDEX('Retasi Pricing'!F:F,MATCH('Entry Data'!AM2173,'Retasi Pricing'!E:E,0))*X2173,"")</f>
        <v>27500</v>
      </c>
      <c r="Z2173" s="62" t="s">
        <v>26</v>
      </c>
      <c r="AA2173" s="62" t="s">
        <v>27</v>
      </c>
      <c r="AB2173" s="32"/>
      <c r="AC2173" s="32" t="s">
        <v>122</v>
      </c>
      <c r="AD2173" s="32" t="str">
        <f t="shared" si="600"/>
        <v/>
      </c>
      <c r="AF2173" s="5" t="str">
        <f t="shared" si="601"/>
        <v>ico rianto44198</v>
      </c>
      <c r="AG2173" s="5" t="str">
        <f t="shared" si="602"/>
        <v>BMJ 05244198UTARADAY</v>
      </c>
      <c r="AH2173" s="5" t="str">
        <f t="shared" si="603"/>
        <v>ico rianto44198UTARADAY</v>
      </c>
      <c r="AI2173" s="5" t="str">
        <f t="shared" si="604"/>
        <v>BMJ 05244198DAY</v>
      </c>
      <c r="AJ2173" s="5" t="str">
        <f t="shared" si="605"/>
        <v>ico rianto44198DAY</v>
      </c>
      <c r="AK2173" s="5" t="str">
        <f t="shared" si="606"/>
        <v>ico riantoBMJ II</v>
      </c>
      <c r="AL2173" s="5" t="str">
        <f t="shared" si="608"/>
        <v>3UTARA</v>
      </c>
      <c r="AM2173" s="5" t="str">
        <f t="shared" si="609"/>
        <v>1 &gt; 4UTARA12 RODA</v>
      </c>
      <c r="AN2173" s="5" t="str">
        <f t="shared" si="610"/>
        <v>ico riantoBMJ II1 &gt; 4UTARA12 RODA</v>
      </c>
      <c r="AO2173" s="5" t="str">
        <f t="shared" si="611"/>
        <v>ico rianto1 &gt; 4UTARA12 RODA</v>
      </c>
      <c r="AP2173" s="5" t="str">
        <f t="shared" si="612"/>
        <v>44198DAY</v>
      </c>
    </row>
    <row r="2174" spans="1:42" x14ac:dyDescent="0.3">
      <c r="A2174" s="33">
        <v>1</v>
      </c>
      <c r="B2174" s="33"/>
      <c r="C2174" s="70">
        <v>44198</v>
      </c>
      <c r="D2174" s="71" t="s">
        <v>19</v>
      </c>
      <c r="E2174" s="70">
        <v>44198</v>
      </c>
      <c r="F2174" s="71">
        <v>5161186</v>
      </c>
      <c r="G2174" s="33" t="s">
        <v>20</v>
      </c>
      <c r="H2174" s="33" t="s">
        <v>21</v>
      </c>
      <c r="I2174" s="33" t="s">
        <v>123</v>
      </c>
      <c r="J2174" s="33" t="s">
        <v>23</v>
      </c>
      <c r="K2174" s="63" t="s">
        <v>60</v>
      </c>
      <c r="L2174" s="32" t="str">
        <f t="shared" si="613"/>
        <v>AXOR4843</v>
      </c>
      <c r="M2174" s="32" t="str">
        <f t="shared" si="614"/>
        <v>BMJ II</v>
      </c>
      <c r="N2174" s="32" t="str">
        <f t="shared" si="615"/>
        <v>12 RODA</v>
      </c>
      <c r="O2174" s="146">
        <v>0.56747685185185182</v>
      </c>
      <c r="P2174" s="65">
        <v>44198.567476851851</v>
      </c>
      <c r="Q2174" s="65"/>
      <c r="R2174" s="66">
        <v>4</v>
      </c>
      <c r="S2174" s="66">
        <v>51240</v>
      </c>
      <c r="T2174" s="66">
        <v>19560</v>
      </c>
      <c r="U2174" s="67">
        <f t="shared" si="607"/>
        <v>31.68</v>
      </c>
      <c r="V2174" s="66">
        <f t="shared" si="598"/>
        <v>642375.36</v>
      </c>
      <c r="W2174" s="66" t="str">
        <f t="shared" si="599"/>
        <v>1 &gt; 4</v>
      </c>
      <c r="X2174" s="66">
        <f>A2174+SUMIFS(Presensi!F:F,Presensi!E:E,'Entry Data'!AP2174)</f>
        <v>1</v>
      </c>
      <c r="Y2174" s="66">
        <f>IFERROR(INDEX('Retasi Pricing'!F:F,MATCH('Entry Data'!AM2174,'Retasi Pricing'!E:E,0))*X2174,"")</f>
        <v>27500</v>
      </c>
      <c r="Z2174" s="62" t="s">
        <v>26</v>
      </c>
      <c r="AA2174" s="62" t="s">
        <v>27</v>
      </c>
      <c r="AB2174" s="32"/>
      <c r="AC2174" s="32" t="s">
        <v>122</v>
      </c>
      <c r="AD2174" s="32" t="str">
        <f t="shared" si="600"/>
        <v/>
      </c>
      <c r="AF2174" s="5" t="str">
        <f t="shared" si="601"/>
        <v>ico rianto44198</v>
      </c>
      <c r="AG2174" s="5" t="str">
        <f t="shared" si="602"/>
        <v>BMJ 05244198UTARADAY</v>
      </c>
      <c r="AH2174" s="5" t="str">
        <f t="shared" si="603"/>
        <v>ico rianto44198UTARADAY</v>
      </c>
      <c r="AI2174" s="5" t="str">
        <f t="shared" si="604"/>
        <v>BMJ 05244198DAY</v>
      </c>
      <c r="AJ2174" s="5" t="str">
        <f t="shared" si="605"/>
        <v>ico rianto44198DAY</v>
      </c>
      <c r="AK2174" s="5" t="str">
        <f t="shared" si="606"/>
        <v>ico riantoBMJ II</v>
      </c>
      <c r="AL2174" s="5" t="str">
        <f t="shared" si="608"/>
        <v>4UTARA</v>
      </c>
      <c r="AM2174" s="5" t="str">
        <f t="shared" si="609"/>
        <v>1 &gt; 4UTARA12 RODA</v>
      </c>
      <c r="AN2174" s="5" t="str">
        <f t="shared" si="610"/>
        <v>ico riantoBMJ II1 &gt; 4UTARA12 RODA</v>
      </c>
      <c r="AO2174" s="5" t="str">
        <f t="shared" si="611"/>
        <v>ico rianto1 &gt; 4UTARA12 RODA</v>
      </c>
      <c r="AP2174" s="5" t="str">
        <f t="shared" si="612"/>
        <v>44198DAY</v>
      </c>
    </row>
    <row r="2175" spans="1:42" x14ac:dyDescent="0.3">
      <c r="A2175" s="33">
        <v>1</v>
      </c>
      <c r="B2175" s="33"/>
      <c r="C2175" s="70">
        <v>44198</v>
      </c>
      <c r="D2175" s="71" t="s">
        <v>19</v>
      </c>
      <c r="E2175" s="70">
        <v>44198</v>
      </c>
      <c r="F2175" s="71">
        <v>5161263</v>
      </c>
      <c r="G2175" s="33" t="s">
        <v>20</v>
      </c>
      <c r="H2175" s="33" t="s">
        <v>21</v>
      </c>
      <c r="I2175" s="33" t="s">
        <v>123</v>
      </c>
      <c r="J2175" s="33" t="s">
        <v>23</v>
      </c>
      <c r="K2175" s="63" t="s">
        <v>60</v>
      </c>
      <c r="L2175" s="32" t="str">
        <f t="shared" si="613"/>
        <v>AXOR4843</v>
      </c>
      <c r="M2175" s="32" t="str">
        <f t="shared" si="614"/>
        <v>BMJ II</v>
      </c>
      <c r="N2175" s="32" t="str">
        <f t="shared" si="615"/>
        <v>12 RODA</v>
      </c>
      <c r="O2175" s="146">
        <v>0.63203703703703706</v>
      </c>
      <c r="P2175" s="65">
        <v>44198.632037037038</v>
      </c>
      <c r="Q2175" s="65"/>
      <c r="R2175" s="66">
        <v>5</v>
      </c>
      <c r="S2175" s="66">
        <v>51960</v>
      </c>
      <c r="T2175" s="66">
        <v>19560</v>
      </c>
      <c r="U2175" s="67">
        <f t="shared" si="607"/>
        <v>32.4</v>
      </c>
      <c r="V2175" s="66">
        <f t="shared" si="598"/>
        <v>656974.79999999993</v>
      </c>
      <c r="W2175" s="66" t="str">
        <f t="shared" si="599"/>
        <v>&gt; 5</v>
      </c>
      <c r="X2175" s="66">
        <f>A2175+SUMIFS(Presensi!F:F,Presensi!E:E,'Entry Data'!AP2175)</f>
        <v>1</v>
      </c>
      <c r="Y2175" s="66">
        <f>IFERROR(INDEX('Retasi Pricing'!F:F,MATCH('Entry Data'!AM2175,'Retasi Pricing'!E:E,0))*X2175,"")</f>
        <v>31200</v>
      </c>
      <c r="Z2175" s="62" t="s">
        <v>26</v>
      </c>
      <c r="AA2175" s="62" t="s">
        <v>27</v>
      </c>
      <c r="AB2175" s="32"/>
      <c r="AC2175" s="32" t="s">
        <v>122</v>
      </c>
      <c r="AD2175" s="32" t="str">
        <f t="shared" si="600"/>
        <v/>
      </c>
      <c r="AF2175" s="5" t="str">
        <f t="shared" si="601"/>
        <v>ico rianto44198</v>
      </c>
      <c r="AG2175" s="5" t="str">
        <f t="shared" si="602"/>
        <v>BMJ 05244198UTARADAY</v>
      </c>
      <c r="AH2175" s="5" t="str">
        <f t="shared" si="603"/>
        <v>ico rianto44198UTARADAY</v>
      </c>
      <c r="AI2175" s="5" t="str">
        <f t="shared" si="604"/>
        <v>BMJ 05244198DAY</v>
      </c>
      <c r="AJ2175" s="5" t="str">
        <f t="shared" si="605"/>
        <v>ico rianto44198DAY</v>
      </c>
      <c r="AK2175" s="5" t="str">
        <f t="shared" si="606"/>
        <v>ico riantoBMJ II</v>
      </c>
      <c r="AL2175" s="5" t="str">
        <f t="shared" si="608"/>
        <v>5UTARA</v>
      </c>
      <c r="AM2175" s="5" t="str">
        <f t="shared" si="609"/>
        <v>&gt; 5UTARA12 RODA</v>
      </c>
      <c r="AN2175" s="5" t="str">
        <f t="shared" si="610"/>
        <v>ico riantoBMJ II&gt; 5UTARA12 RODA</v>
      </c>
      <c r="AO2175" s="5" t="str">
        <f t="shared" si="611"/>
        <v>ico rianto&gt; 5UTARA12 RODA</v>
      </c>
      <c r="AP2175" s="5" t="str">
        <f t="shared" si="612"/>
        <v>44198DAY</v>
      </c>
    </row>
    <row r="2176" spans="1:42" x14ac:dyDescent="0.3">
      <c r="A2176" s="33">
        <v>1</v>
      </c>
      <c r="B2176" s="33"/>
      <c r="C2176" s="70">
        <v>44198</v>
      </c>
      <c r="D2176" s="71" t="s">
        <v>19</v>
      </c>
      <c r="E2176" s="70">
        <v>44198</v>
      </c>
      <c r="F2176" s="71">
        <v>5161041</v>
      </c>
      <c r="G2176" s="33" t="s">
        <v>20</v>
      </c>
      <c r="H2176" s="33" t="s">
        <v>21</v>
      </c>
      <c r="I2176" s="33" t="s">
        <v>22</v>
      </c>
      <c r="J2176" s="33" t="s">
        <v>23</v>
      </c>
      <c r="K2176" s="63" t="s">
        <v>62</v>
      </c>
      <c r="L2176" s="32" t="str">
        <f t="shared" si="613"/>
        <v>FM260JD</v>
      </c>
      <c r="M2176" s="32" t="str">
        <f t="shared" si="614"/>
        <v>BMJ III</v>
      </c>
      <c r="N2176" s="32" t="str">
        <f t="shared" si="615"/>
        <v>10 RODA</v>
      </c>
      <c r="O2176" s="146">
        <v>0.45099537037037035</v>
      </c>
      <c r="P2176" s="65">
        <v>44198.455451388887</v>
      </c>
      <c r="Q2176" s="65"/>
      <c r="R2176" s="66">
        <v>1</v>
      </c>
      <c r="S2176" s="66">
        <v>38680</v>
      </c>
      <c r="T2176" s="66">
        <v>14500</v>
      </c>
      <c r="U2176" s="67">
        <f t="shared" si="607"/>
        <v>24.18</v>
      </c>
      <c r="V2176" s="66">
        <f t="shared" si="598"/>
        <v>471364.92</v>
      </c>
      <c r="W2176" s="66" t="str">
        <f t="shared" si="599"/>
        <v>1 &gt; 4</v>
      </c>
      <c r="X2176" s="66">
        <f>A2176+SUMIFS(Presensi!F:F,Presensi!E:E,'Entry Data'!AP2176)</f>
        <v>1</v>
      </c>
      <c r="Y2176" s="66">
        <f>IFERROR(INDEX('Retasi Pricing'!F:F,MATCH('Entry Data'!AM2176,'Retasi Pricing'!E:E,0))*X2176,"")</f>
        <v>25000</v>
      </c>
      <c r="Z2176" s="62" t="s">
        <v>26</v>
      </c>
      <c r="AA2176" s="62" t="s">
        <v>27</v>
      </c>
      <c r="AB2176" s="32"/>
      <c r="AC2176" s="32" t="s">
        <v>206</v>
      </c>
      <c r="AD2176" s="32" t="str">
        <f t="shared" si="600"/>
        <v/>
      </c>
      <c r="AF2176" s="5" t="str">
        <f t="shared" si="601"/>
        <v>sulvadlan44198</v>
      </c>
      <c r="AG2176" s="5" t="str">
        <f t="shared" si="602"/>
        <v>BMJ 05344198UTARADAY</v>
      </c>
      <c r="AH2176" s="5" t="str">
        <f t="shared" si="603"/>
        <v>sulvadlan44198UTARADAY</v>
      </c>
      <c r="AI2176" s="5" t="str">
        <f t="shared" si="604"/>
        <v>BMJ 05344198DAY</v>
      </c>
      <c r="AJ2176" s="5" t="str">
        <f t="shared" si="605"/>
        <v>sulvadlan44198DAY</v>
      </c>
      <c r="AK2176" s="5" t="str">
        <f t="shared" si="606"/>
        <v>sulvadlanBMJ III</v>
      </c>
      <c r="AL2176" s="5" t="str">
        <f t="shared" si="608"/>
        <v>1UTARA</v>
      </c>
      <c r="AM2176" s="5" t="str">
        <f t="shared" si="609"/>
        <v>1 &gt; 4UTARA10 RODA</v>
      </c>
      <c r="AN2176" s="5" t="str">
        <f t="shared" si="610"/>
        <v>sulvadlanBMJ III1 &gt; 4UTARA10 RODA</v>
      </c>
      <c r="AO2176" s="5" t="str">
        <f t="shared" si="611"/>
        <v>sulvadlan1 &gt; 4UTARA10 RODA</v>
      </c>
      <c r="AP2176" s="5" t="str">
        <f t="shared" si="612"/>
        <v>44198DAY</v>
      </c>
    </row>
    <row r="2177" spans="1:42" x14ac:dyDescent="0.3">
      <c r="A2177" s="33">
        <v>1</v>
      </c>
      <c r="B2177" s="33"/>
      <c r="C2177" s="70">
        <v>44198</v>
      </c>
      <c r="D2177" s="71" t="s">
        <v>19</v>
      </c>
      <c r="E2177" s="70">
        <v>44198</v>
      </c>
      <c r="F2177" s="71">
        <v>5161121</v>
      </c>
      <c r="G2177" s="33" t="s">
        <v>20</v>
      </c>
      <c r="H2177" s="33" t="s">
        <v>21</v>
      </c>
      <c r="I2177" s="33" t="s">
        <v>22</v>
      </c>
      <c r="J2177" s="33" t="s">
        <v>23</v>
      </c>
      <c r="K2177" s="63" t="s">
        <v>62</v>
      </c>
      <c r="L2177" s="32" t="str">
        <f t="shared" si="613"/>
        <v>FM260JD</v>
      </c>
      <c r="M2177" s="32" t="str">
        <f t="shared" si="614"/>
        <v>BMJ III</v>
      </c>
      <c r="N2177" s="32" t="str">
        <f t="shared" si="615"/>
        <v>10 RODA</v>
      </c>
      <c r="O2177" s="146">
        <v>0.50607638888888895</v>
      </c>
      <c r="P2177" s="65">
        <v>44198.506076388891</v>
      </c>
      <c r="Q2177" s="65"/>
      <c r="R2177" s="66">
        <v>2</v>
      </c>
      <c r="S2177" s="66">
        <v>39940</v>
      </c>
      <c r="T2177" s="66">
        <v>14500</v>
      </c>
      <c r="U2177" s="67">
        <f t="shared" si="607"/>
        <v>25.44</v>
      </c>
      <c r="V2177" s="66">
        <f t="shared" si="598"/>
        <v>495927.36</v>
      </c>
      <c r="W2177" s="66" t="str">
        <f t="shared" si="599"/>
        <v>1 &gt; 4</v>
      </c>
      <c r="X2177" s="66">
        <f>A2177+SUMIFS(Presensi!F:F,Presensi!E:E,'Entry Data'!AP2177)</f>
        <v>1</v>
      </c>
      <c r="Y2177" s="66">
        <f>IFERROR(INDEX('Retasi Pricing'!F:F,MATCH('Entry Data'!AM2177,'Retasi Pricing'!E:E,0))*X2177,"")</f>
        <v>25000</v>
      </c>
      <c r="Z2177" s="62" t="s">
        <v>26</v>
      </c>
      <c r="AA2177" s="62" t="s">
        <v>27</v>
      </c>
      <c r="AB2177" s="32"/>
      <c r="AC2177" s="32" t="s">
        <v>206</v>
      </c>
      <c r="AD2177" s="32" t="str">
        <f t="shared" si="600"/>
        <v/>
      </c>
      <c r="AF2177" s="5" t="str">
        <f t="shared" si="601"/>
        <v>sulvadlan44198</v>
      </c>
      <c r="AG2177" s="5" t="str">
        <f t="shared" si="602"/>
        <v>BMJ 05344198UTARADAY</v>
      </c>
      <c r="AH2177" s="5" t="str">
        <f t="shared" si="603"/>
        <v>sulvadlan44198UTARADAY</v>
      </c>
      <c r="AI2177" s="5" t="str">
        <f t="shared" si="604"/>
        <v>BMJ 05344198DAY</v>
      </c>
      <c r="AJ2177" s="5" t="str">
        <f t="shared" si="605"/>
        <v>sulvadlan44198DAY</v>
      </c>
      <c r="AK2177" s="5" t="str">
        <f t="shared" si="606"/>
        <v>sulvadlanBMJ III</v>
      </c>
      <c r="AL2177" s="5" t="str">
        <f t="shared" si="608"/>
        <v>2UTARA</v>
      </c>
      <c r="AM2177" s="5" t="str">
        <f t="shared" si="609"/>
        <v>1 &gt; 4UTARA10 RODA</v>
      </c>
      <c r="AN2177" s="5" t="str">
        <f t="shared" si="610"/>
        <v>sulvadlanBMJ III1 &gt; 4UTARA10 RODA</v>
      </c>
      <c r="AO2177" s="5" t="str">
        <f t="shared" si="611"/>
        <v>sulvadlan1 &gt; 4UTARA10 RODA</v>
      </c>
      <c r="AP2177" s="5" t="str">
        <f t="shared" si="612"/>
        <v>44198DAY</v>
      </c>
    </row>
    <row r="2178" spans="1:42" x14ac:dyDescent="0.3">
      <c r="A2178" s="33">
        <v>1</v>
      </c>
      <c r="B2178" s="33"/>
      <c r="C2178" s="70">
        <v>44198</v>
      </c>
      <c r="D2178" s="71" t="s">
        <v>19</v>
      </c>
      <c r="E2178" s="70">
        <v>44198</v>
      </c>
      <c r="F2178" s="71">
        <v>5161182</v>
      </c>
      <c r="G2178" s="33" t="s">
        <v>20</v>
      </c>
      <c r="H2178" s="33" t="s">
        <v>21</v>
      </c>
      <c r="I2178" s="33" t="s">
        <v>22</v>
      </c>
      <c r="J2178" s="33" t="s">
        <v>23</v>
      </c>
      <c r="K2178" s="63" t="s">
        <v>62</v>
      </c>
      <c r="L2178" s="32" t="str">
        <f t="shared" si="613"/>
        <v>FM260JD</v>
      </c>
      <c r="M2178" s="32" t="str">
        <f t="shared" si="614"/>
        <v>BMJ III</v>
      </c>
      <c r="N2178" s="32" t="str">
        <f t="shared" si="615"/>
        <v>10 RODA</v>
      </c>
      <c r="O2178" s="146">
        <v>0.56570601851851854</v>
      </c>
      <c r="P2178" s="65">
        <v>44198.565706018519</v>
      </c>
      <c r="Q2178" s="65"/>
      <c r="R2178" s="66">
        <v>3</v>
      </c>
      <c r="S2178" s="66">
        <v>39280</v>
      </c>
      <c r="T2178" s="66">
        <v>14500</v>
      </c>
      <c r="U2178" s="67">
        <f t="shared" si="607"/>
        <v>24.78</v>
      </c>
      <c r="V2178" s="66">
        <f t="shared" si="598"/>
        <v>483061.32</v>
      </c>
      <c r="W2178" s="66" t="str">
        <f t="shared" si="599"/>
        <v>1 &gt; 4</v>
      </c>
      <c r="X2178" s="66">
        <f>A2178+SUMIFS(Presensi!F:F,Presensi!E:E,'Entry Data'!AP2178)</f>
        <v>1</v>
      </c>
      <c r="Y2178" s="66">
        <f>IFERROR(INDEX('Retasi Pricing'!F:F,MATCH('Entry Data'!AM2178,'Retasi Pricing'!E:E,0))*X2178,"")</f>
        <v>25000</v>
      </c>
      <c r="Z2178" s="62" t="s">
        <v>26</v>
      </c>
      <c r="AA2178" s="62" t="s">
        <v>27</v>
      </c>
      <c r="AB2178" s="32"/>
      <c r="AC2178" s="32" t="s">
        <v>206</v>
      </c>
      <c r="AD2178" s="32" t="str">
        <f t="shared" si="600"/>
        <v/>
      </c>
      <c r="AF2178" s="5" t="str">
        <f t="shared" si="601"/>
        <v>sulvadlan44198</v>
      </c>
      <c r="AG2178" s="5" t="str">
        <f t="shared" si="602"/>
        <v>BMJ 05344198UTARADAY</v>
      </c>
      <c r="AH2178" s="5" t="str">
        <f t="shared" si="603"/>
        <v>sulvadlan44198UTARADAY</v>
      </c>
      <c r="AI2178" s="5" t="str">
        <f t="shared" si="604"/>
        <v>BMJ 05344198DAY</v>
      </c>
      <c r="AJ2178" s="5" t="str">
        <f t="shared" si="605"/>
        <v>sulvadlan44198DAY</v>
      </c>
      <c r="AK2178" s="5" t="str">
        <f t="shared" si="606"/>
        <v>sulvadlanBMJ III</v>
      </c>
      <c r="AL2178" s="5" t="str">
        <f t="shared" si="608"/>
        <v>3UTARA</v>
      </c>
      <c r="AM2178" s="5" t="str">
        <f t="shared" si="609"/>
        <v>1 &gt; 4UTARA10 RODA</v>
      </c>
      <c r="AN2178" s="5" t="str">
        <f t="shared" si="610"/>
        <v>sulvadlanBMJ III1 &gt; 4UTARA10 RODA</v>
      </c>
      <c r="AO2178" s="5" t="str">
        <f t="shared" si="611"/>
        <v>sulvadlan1 &gt; 4UTARA10 RODA</v>
      </c>
      <c r="AP2178" s="5" t="str">
        <f t="shared" si="612"/>
        <v>44198DAY</v>
      </c>
    </row>
    <row r="2179" spans="1:42" x14ac:dyDescent="0.3">
      <c r="A2179" s="33">
        <v>1</v>
      </c>
      <c r="B2179" s="33"/>
      <c r="C2179" s="70">
        <v>44198</v>
      </c>
      <c r="D2179" s="71" t="s">
        <v>19</v>
      </c>
      <c r="E2179" s="70">
        <v>44198</v>
      </c>
      <c r="F2179" s="71">
        <v>5161254</v>
      </c>
      <c r="G2179" s="33" t="s">
        <v>20</v>
      </c>
      <c r="H2179" s="33" t="s">
        <v>21</v>
      </c>
      <c r="I2179" s="33" t="s">
        <v>22</v>
      </c>
      <c r="J2179" s="33" t="s">
        <v>23</v>
      </c>
      <c r="K2179" s="63" t="s">
        <v>62</v>
      </c>
      <c r="L2179" s="32" t="str">
        <f t="shared" si="613"/>
        <v>FM260JD</v>
      </c>
      <c r="M2179" s="32" t="str">
        <f t="shared" si="614"/>
        <v>BMJ III</v>
      </c>
      <c r="N2179" s="32" t="str">
        <f t="shared" si="615"/>
        <v>10 RODA</v>
      </c>
      <c r="O2179" s="146">
        <v>0.62115740740740744</v>
      </c>
      <c r="P2179" s="65">
        <v>44198.621157407404</v>
      </c>
      <c r="Q2179" s="65"/>
      <c r="R2179" s="66">
        <v>4</v>
      </c>
      <c r="S2179" s="66">
        <v>39820</v>
      </c>
      <c r="T2179" s="66">
        <v>14500</v>
      </c>
      <c r="U2179" s="67">
        <f t="shared" si="607"/>
        <v>25.32</v>
      </c>
      <c r="V2179" s="66">
        <f t="shared" si="598"/>
        <v>493588.08</v>
      </c>
      <c r="W2179" s="66" t="str">
        <f t="shared" si="599"/>
        <v>1 &gt; 4</v>
      </c>
      <c r="X2179" s="66">
        <f>A2179+SUMIFS(Presensi!F:F,Presensi!E:E,'Entry Data'!AP2179)</f>
        <v>1</v>
      </c>
      <c r="Y2179" s="66">
        <f>IFERROR(INDEX('Retasi Pricing'!F:F,MATCH('Entry Data'!AM2179,'Retasi Pricing'!E:E,0))*X2179,"")</f>
        <v>25000</v>
      </c>
      <c r="Z2179" s="62" t="s">
        <v>26</v>
      </c>
      <c r="AA2179" s="62" t="s">
        <v>27</v>
      </c>
      <c r="AB2179" s="32"/>
      <c r="AC2179" s="32" t="s">
        <v>206</v>
      </c>
      <c r="AD2179" s="32" t="str">
        <f t="shared" si="600"/>
        <v/>
      </c>
      <c r="AF2179" s="5" t="str">
        <f t="shared" si="601"/>
        <v>sulvadlan44198</v>
      </c>
      <c r="AG2179" s="5" t="str">
        <f t="shared" si="602"/>
        <v>BMJ 05344198UTARADAY</v>
      </c>
      <c r="AH2179" s="5" t="str">
        <f t="shared" si="603"/>
        <v>sulvadlan44198UTARADAY</v>
      </c>
      <c r="AI2179" s="5" t="str">
        <f t="shared" si="604"/>
        <v>BMJ 05344198DAY</v>
      </c>
      <c r="AJ2179" s="5" t="str">
        <f t="shared" si="605"/>
        <v>sulvadlan44198DAY</v>
      </c>
      <c r="AK2179" s="5" t="str">
        <f t="shared" si="606"/>
        <v>sulvadlanBMJ III</v>
      </c>
      <c r="AL2179" s="5" t="str">
        <f t="shared" si="608"/>
        <v>4UTARA</v>
      </c>
      <c r="AM2179" s="5" t="str">
        <f t="shared" si="609"/>
        <v>1 &gt; 4UTARA10 RODA</v>
      </c>
      <c r="AN2179" s="5" t="str">
        <f t="shared" si="610"/>
        <v>sulvadlanBMJ III1 &gt; 4UTARA10 RODA</v>
      </c>
      <c r="AO2179" s="5" t="str">
        <f t="shared" si="611"/>
        <v>sulvadlan1 &gt; 4UTARA10 RODA</v>
      </c>
      <c r="AP2179" s="5" t="str">
        <f t="shared" si="612"/>
        <v>44198DAY</v>
      </c>
    </row>
    <row r="2180" spans="1:42" x14ac:dyDescent="0.3">
      <c r="A2180" s="33">
        <v>1</v>
      </c>
      <c r="B2180" s="33"/>
      <c r="C2180" s="70">
        <v>44198</v>
      </c>
      <c r="D2180" s="71" t="s">
        <v>19</v>
      </c>
      <c r="E2180" s="70">
        <v>44198</v>
      </c>
      <c r="F2180" s="71">
        <v>5161412</v>
      </c>
      <c r="G2180" s="33" t="s">
        <v>20</v>
      </c>
      <c r="H2180" s="33" t="s">
        <v>21</v>
      </c>
      <c r="I2180" s="33" t="s">
        <v>22</v>
      </c>
      <c r="J2180" s="33" t="s">
        <v>23</v>
      </c>
      <c r="K2180" s="63" t="s">
        <v>62</v>
      </c>
      <c r="L2180" s="32" t="str">
        <f t="shared" si="613"/>
        <v>FM260JD</v>
      </c>
      <c r="M2180" s="32" t="str">
        <f t="shared" si="614"/>
        <v>BMJ III</v>
      </c>
      <c r="N2180" s="32" t="str">
        <f t="shared" si="615"/>
        <v>10 RODA</v>
      </c>
      <c r="O2180" s="146">
        <v>0.75611111111111118</v>
      </c>
      <c r="P2180" s="65">
        <v>44198.756111111114</v>
      </c>
      <c r="Q2180" s="65"/>
      <c r="R2180" s="66">
        <v>5</v>
      </c>
      <c r="S2180" s="66">
        <v>40300</v>
      </c>
      <c r="T2180" s="66">
        <v>14500</v>
      </c>
      <c r="U2180" s="67">
        <f t="shared" si="607"/>
        <v>25.8</v>
      </c>
      <c r="V2180" s="66">
        <f t="shared" si="598"/>
        <v>502945.20000000007</v>
      </c>
      <c r="W2180" s="66" t="str">
        <f t="shared" si="599"/>
        <v>&gt; 5</v>
      </c>
      <c r="X2180" s="66">
        <f>A2180+SUMIFS(Presensi!F:F,Presensi!E:E,'Entry Data'!AP2180)</f>
        <v>1</v>
      </c>
      <c r="Y2180" s="66">
        <f>IFERROR(INDEX('Retasi Pricing'!F:F,MATCH('Entry Data'!AM2180,'Retasi Pricing'!E:E,0))*X2180,"")</f>
        <v>27650</v>
      </c>
      <c r="Z2180" s="62" t="s">
        <v>26</v>
      </c>
      <c r="AA2180" s="62" t="s">
        <v>27</v>
      </c>
      <c r="AB2180" s="32"/>
      <c r="AC2180" s="32" t="s">
        <v>206</v>
      </c>
      <c r="AD2180" s="32" t="str">
        <f t="shared" si="600"/>
        <v/>
      </c>
      <c r="AF2180" s="5" t="str">
        <f t="shared" si="601"/>
        <v>sulvadlan44198</v>
      </c>
      <c r="AG2180" s="5" t="str">
        <f t="shared" si="602"/>
        <v>BMJ 05344198UTARADAY</v>
      </c>
      <c r="AH2180" s="5" t="str">
        <f t="shared" si="603"/>
        <v>sulvadlan44198UTARADAY</v>
      </c>
      <c r="AI2180" s="5" t="str">
        <f t="shared" si="604"/>
        <v>BMJ 05344198DAY</v>
      </c>
      <c r="AJ2180" s="5" t="str">
        <f t="shared" si="605"/>
        <v>sulvadlan44198DAY</v>
      </c>
      <c r="AK2180" s="5" t="str">
        <f t="shared" si="606"/>
        <v>sulvadlanBMJ III</v>
      </c>
      <c r="AL2180" s="5" t="str">
        <f t="shared" si="608"/>
        <v>5UTARA</v>
      </c>
      <c r="AM2180" s="5" t="str">
        <f t="shared" si="609"/>
        <v>&gt; 5UTARA10 RODA</v>
      </c>
      <c r="AN2180" s="5" t="str">
        <f t="shared" si="610"/>
        <v>sulvadlanBMJ III&gt; 5UTARA10 RODA</v>
      </c>
      <c r="AO2180" s="5" t="str">
        <f t="shared" si="611"/>
        <v>sulvadlan&gt; 5UTARA10 RODA</v>
      </c>
      <c r="AP2180" s="5" t="str">
        <f t="shared" si="612"/>
        <v>44198DAY</v>
      </c>
    </row>
    <row r="2181" spans="1:42" x14ac:dyDescent="0.3">
      <c r="A2181" s="33">
        <v>1</v>
      </c>
      <c r="B2181" s="33"/>
      <c r="C2181" s="70">
        <v>44198</v>
      </c>
      <c r="D2181" s="71" t="s">
        <v>19</v>
      </c>
      <c r="E2181" s="70">
        <v>44198</v>
      </c>
      <c r="F2181" s="71">
        <v>5160888</v>
      </c>
      <c r="G2181" s="33" t="s">
        <v>20</v>
      </c>
      <c r="H2181" s="33" t="s">
        <v>21</v>
      </c>
      <c r="I2181" s="33" t="s">
        <v>51</v>
      </c>
      <c r="J2181" s="33" t="s">
        <v>46</v>
      </c>
      <c r="K2181" s="63" t="s">
        <v>67</v>
      </c>
      <c r="L2181" s="32" t="str">
        <f t="shared" si="613"/>
        <v>FM260JD</v>
      </c>
      <c r="M2181" s="32" t="str">
        <f t="shared" si="614"/>
        <v>BMJ III</v>
      </c>
      <c r="N2181" s="32" t="str">
        <f t="shared" si="615"/>
        <v>10 RODA</v>
      </c>
      <c r="O2181" s="146">
        <v>0.34196759259259263</v>
      </c>
      <c r="P2181" s="65">
        <v>44198.34648148148</v>
      </c>
      <c r="Q2181" s="65"/>
      <c r="R2181" s="66">
        <v>1</v>
      </c>
      <c r="S2181" s="66">
        <v>40220</v>
      </c>
      <c r="T2181" s="66">
        <v>14820</v>
      </c>
      <c r="U2181" s="67">
        <f t="shared" si="607"/>
        <v>25.4</v>
      </c>
      <c r="V2181" s="66">
        <f t="shared" si="598"/>
        <v>495147.6</v>
      </c>
      <c r="W2181" s="66" t="str">
        <f t="shared" si="599"/>
        <v>1 &gt; 4</v>
      </c>
      <c r="X2181" s="66">
        <f>A2181+SUMIFS(Presensi!F:F,Presensi!E:E,'Entry Data'!AP2181)</f>
        <v>1</v>
      </c>
      <c r="Y2181" s="66">
        <f>IFERROR(INDEX('Retasi Pricing'!F:F,MATCH('Entry Data'!AM2181,'Retasi Pricing'!E:E,0))*X2181,"")</f>
        <v>25000</v>
      </c>
      <c r="Z2181" s="62" t="s">
        <v>26</v>
      </c>
      <c r="AA2181" s="62" t="s">
        <v>27</v>
      </c>
      <c r="AB2181" s="32"/>
      <c r="AC2181" s="32" t="s">
        <v>210</v>
      </c>
      <c r="AD2181" s="32" t="str">
        <f t="shared" si="600"/>
        <v/>
      </c>
      <c r="AF2181" s="5" t="str">
        <f t="shared" si="601"/>
        <v>m.taha44198</v>
      </c>
      <c r="AG2181" s="5" t="str">
        <f t="shared" si="602"/>
        <v>BMJ 05444198UTARADAY</v>
      </c>
      <c r="AH2181" s="5" t="str">
        <f t="shared" si="603"/>
        <v>m.taha44198UTARADAY</v>
      </c>
      <c r="AI2181" s="5" t="str">
        <f t="shared" si="604"/>
        <v>BMJ 05444198DAY</v>
      </c>
      <c r="AJ2181" s="5" t="str">
        <f t="shared" si="605"/>
        <v>m.taha44198DAY</v>
      </c>
      <c r="AK2181" s="5" t="str">
        <f t="shared" si="606"/>
        <v>m.tahaBMJ III</v>
      </c>
      <c r="AL2181" s="5" t="str">
        <f t="shared" si="608"/>
        <v>1UTARA</v>
      </c>
      <c r="AM2181" s="5" t="str">
        <f t="shared" si="609"/>
        <v>1 &gt; 4UTARA10 RODA</v>
      </c>
      <c r="AN2181" s="5" t="str">
        <f t="shared" si="610"/>
        <v>m.tahaBMJ III1 &gt; 4UTARA10 RODA</v>
      </c>
      <c r="AO2181" s="5" t="str">
        <f t="shared" si="611"/>
        <v>m.taha1 &gt; 4UTARA10 RODA</v>
      </c>
      <c r="AP2181" s="5" t="str">
        <f t="shared" si="612"/>
        <v>44198DAY</v>
      </c>
    </row>
    <row r="2182" spans="1:42" x14ac:dyDescent="0.3">
      <c r="A2182" s="33">
        <v>1</v>
      </c>
      <c r="B2182" s="33"/>
      <c r="C2182" s="70">
        <v>44198</v>
      </c>
      <c r="D2182" s="71" t="s">
        <v>19</v>
      </c>
      <c r="E2182" s="70">
        <v>44198</v>
      </c>
      <c r="F2182" s="71">
        <v>5160965</v>
      </c>
      <c r="G2182" s="33" t="s">
        <v>20</v>
      </c>
      <c r="H2182" s="33" t="s">
        <v>21</v>
      </c>
      <c r="I2182" s="33" t="s">
        <v>51</v>
      </c>
      <c r="J2182" s="33" t="s">
        <v>46</v>
      </c>
      <c r="K2182" s="63" t="s">
        <v>67</v>
      </c>
      <c r="L2182" s="32" t="str">
        <f t="shared" si="613"/>
        <v>FM260JD</v>
      </c>
      <c r="M2182" s="32" t="str">
        <f t="shared" si="614"/>
        <v>BMJ III</v>
      </c>
      <c r="N2182" s="32" t="str">
        <f t="shared" si="615"/>
        <v>10 RODA</v>
      </c>
      <c r="O2182" s="146">
        <v>0.39374999999999999</v>
      </c>
      <c r="P2182" s="65">
        <v>44198.393750000003</v>
      </c>
      <c r="Q2182" s="65"/>
      <c r="R2182" s="66">
        <v>2</v>
      </c>
      <c r="S2182" s="66">
        <v>40100</v>
      </c>
      <c r="T2182" s="66">
        <v>14820</v>
      </c>
      <c r="U2182" s="67">
        <f t="shared" si="607"/>
        <v>25.28</v>
      </c>
      <c r="V2182" s="66">
        <f t="shared" si="598"/>
        <v>492808.32</v>
      </c>
      <c r="W2182" s="66" t="str">
        <f t="shared" si="599"/>
        <v>1 &gt; 4</v>
      </c>
      <c r="X2182" s="66">
        <f>A2182+SUMIFS(Presensi!F:F,Presensi!E:E,'Entry Data'!AP2182)</f>
        <v>1</v>
      </c>
      <c r="Y2182" s="66">
        <f>IFERROR(INDEX('Retasi Pricing'!F:F,MATCH('Entry Data'!AM2182,'Retasi Pricing'!E:E,0))*X2182,"")</f>
        <v>25000</v>
      </c>
      <c r="Z2182" s="62" t="s">
        <v>26</v>
      </c>
      <c r="AA2182" s="62" t="s">
        <v>27</v>
      </c>
      <c r="AB2182" s="32"/>
      <c r="AC2182" s="32" t="s">
        <v>210</v>
      </c>
      <c r="AD2182" s="32" t="str">
        <f t="shared" si="600"/>
        <v/>
      </c>
      <c r="AF2182" s="5" t="str">
        <f t="shared" si="601"/>
        <v>m.taha44198</v>
      </c>
      <c r="AG2182" s="5" t="str">
        <f t="shared" si="602"/>
        <v>BMJ 05444198UTARADAY</v>
      </c>
      <c r="AH2182" s="5" t="str">
        <f t="shared" si="603"/>
        <v>m.taha44198UTARADAY</v>
      </c>
      <c r="AI2182" s="5" t="str">
        <f t="shared" si="604"/>
        <v>BMJ 05444198DAY</v>
      </c>
      <c r="AJ2182" s="5" t="str">
        <f t="shared" si="605"/>
        <v>m.taha44198DAY</v>
      </c>
      <c r="AK2182" s="5" t="str">
        <f t="shared" si="606"/>
        <v>m.tahaBMJ III</v>
      </c>
      <c r="AL2182" s="5" t="str">
        <f t="shared" si="608"/>
        <v>2UTARA</v>
      </c>
      <c r="AM2182" s="5" t="str">
        <f t="shared" si="609"/>
        <v>1 &gt; 4UTARA10 RODA</v>
      </c>
      <c r="AN2182" s="5" t="str">
        <f t="shared" si="610"/>
        <v>m.tahaBMJ III1 &gt; 4UTARA10 RODA</v>
      </c>
      <c r="AO2182" s="5" t="str">
        <f t="shared" si="611"/>
        <v>m.taha1 &gt; 4UTARA10 RODA</v>
      </c>
      <c r="AP2182" s="5" t="str">
        <f t="shared" si="612"/>
        <v>44198DAY</v>
      </c>
    </row>
    <row r="2183" spans="1:42" x14ac:dyDescent="0.3">
      <c r="A2183" s="33">
        <v>1</v>
      </c>
      <c r="B2183" s="33"/>
      <c r="C2183" s="70">
        <v>44198</v>
      </c>
      <c r="D2183" s="71" t="s">
        <v>19</v>
      </c>
      <c r="E2183" s="70">
        <v>44198</v>
      </c>
      <c r="F2183" s="71">
        <v>5161031</v>
      </c>
      <c r="G2183" s="33" t="s">
        <v>20</v>
      </c>
      <c r="H2183" s="33" t="s">
        <v>21</v>
      </c>
      <c r="I2183" s="33" t="s">
        <v>51</v>
      </c>
      <c r="J2183" s="33" t="s">
        <v>46</v>
      </c>
      <c r="K2183" s="63" t="s">
        <v>67</v>
      </c>
      <c r="L2183" s="32" t="str">
        <f t="shared" si="613"/>
        <v>FM260JD</v>
      </c>
      <c r="M2183" s="32" t="str">
        <f t="shared" si="614"/>
        <v>BMJ III</v>
      </c>
      <c r="N2183" s="32" t="str">
        <f t="shared" si="615"/>
        <v>10 RODA</v>
      </c>
      <c r="O2183" s="146">
        <v>0.44465277777777779</v>
      </c>
      <c r="P2183" s="65">
        <v>44198.444652777776</v>
      </c>
      <c r="Q2183" s="65"/>
      <c r="R2183" s="66">
        <v>3</v>
      </c>
      <c r="S2183" s="66">
        <v>39760</v>
      </c>
      <c r="T2183" s="66">
        <v>14820</v>
      </c>
      <c r="U2183" s="67">
        <f t="shared" si="607"/>
        <v>24.94</v>
      </c>
      <c r="V2183" s="66">
        <f t="shared" si="598"/>
        <v>486180.36</v>
      </c>
      <c r="W2183" s="66" t="str">
        <f t="shared" si="599"/>
        <v>1 &gt; 4</v>
      </c>
      <c r="X2183" s="66">
        <f>A2183+SUMIFS(Presensi!F:F,Presensi!E:E,'Entry Data'!AP2183)</f>
        <v>1</v>
      </c>
      <c r="Y2183" s="66">
        <f>IFERROR(INDEX('Retasi Pricing'!F:F,MATCH('Entry Data'!AM2183,'Retasi Pricing'!E:E,0))*X2183,"")</f>
        <v>25000</v>
      </c>
      <c r="Z2183" s="62" t="s">
        <v>26</v>
      </c>
      <c r="AA2183" s="62" t="s">
        <v>27</v>
      </c>
      <c r="AB2183" s="32"/>
      <c r="AC2183" s="32" t="s">
        <v>210</v>
      </c>
      <c r="AD2183" s="32" t="str">
        <f t="shared" si="600"/>
        <v/>
      </c>
      <c r="AF2183" s="5" t="str">
        <f t="shared" si="601"/>
        <v>m.taha44198</v>
      </c>
      <c r="AG2183" s="5" t="str">
        <f t="shared" si="602"/>
        <v>BMJ 05444198UTARADAY</v>
      </c>
      <c r="AH2183" s="5" t="str">
        <f t="shared" si="603"/>
        <v>m.taha44198UTARADAY</v>
      </c>
      <c r="AI2183" s="5" t="str">
        <f t="shared" si="604"/>
        <v>BMJ 05444198DAY</v>
      </c>
      <c r="AJ2183" s="5" t="str">
        <f t="shared" si="605"/>
        <v>m.taha44198DAY</v>
      </c>
      <c r="AK2183" s="5" t="str">
        <f t="shared" si="606"/>
        <v>m.tahaBMJ III</v>
      </c>
      <c r="AL2183" s="5" t="str">
        <f t="shared" si="608"/>
        <v>3UTARA</v>
      </c>
      <c r="AM2183" s="5" t="str">
        <f t="shared" si="609"/>
        <v>1 &gt; 4UTARA10 RODA</v>
      </c>
      <c r="AN2183" s="5" t="str">
        <f t="shared" si="610"/>
        <v>m.tahaBMJ III1 &gt; 4UTARA10 RODA</v>
      </c>
      <c r="AO2183" s="5" t="str">
        <f t="shared" si="611"/>
        <v>m.taha1 &gt; 4UTARA10 RODA</v>
      </c>
      <c r="AP2183" s="5" t="str">
        <f t="shared" si="612"/>
        <v>44198DAY</v>
      </c>
    </row>
    <row r="2184" spans="1:42" x14ac:dyDescent="0.3">
      <c r="A2184" s="33">
        <v>1</v>
      </c>
      <c r="B2184" s="33"/>
      <c r="C2184" s="70">
        <v>44198</v>
      </c>
      <c r="D2184" s="71" t="s">
        <v>19</v>
      </c>
      <c r="E2184" s="70">
        <v>44198</v>
      </c>
      <c r="F2184" s="71">
        <v>5161110</v>
      </c>
      <c r="G2184" s="33" t="s">
        <v>20</v>
      </c>
      <c r="H2184" s="33" t="s">
        <v>21</v>
      </c>
      <c r="I2184" s="33" t="s">
        <v>22</v>
      </c>
      <c r="J2184" s="33" t="s">
        <v>23</v>
      </c>
      <c r="K2184" s="63" t="s">
        <v>67</v>
      </c>
      <c r="L2184" s="32" t="str">
        <f t="shared" si="613"/>
        <v>FM260JD</v>
      </c>
      <c r="M2184" s="32" t="str">
        <f t="shared" si="614"/>
        <v>BMJ III</v>
      </c>
      <c r="N2184" s="32" t="str">
        <f t="shared" si="615"/>
        <v>10 RODA</v>
      </c>
      <c r="O2184" s="146">
        <v>0.50162037037037044</v>
      </c>
      <c r="P2184" s="65">
        <v>44198.501620370371</v>
      </c>
      <c r="Q2184" s="65"/>
      <c r="R2184" s="66">
        <v>4</v>
      </c>
      <c r="S2184" s="66">
        <v>39980</v>
      </c>
      <c r="T2184" s="66">
        <v>14820</v>
      </c>
      <c r="U2184" s="67">
        <f t="shared" si="607"/>
        <v>25.16</v>
      </c>
      <c r="V2184" s="66">
        <f t="shared" si="598"/>
        <v>490469.04000000004</v>
      </c>
      <c r="W2184" s="66" t="str">
        <f t="shared" si="599"/>
        <v>1 &gt; 4</v>
      </c>
      <c r="X2184" s="66">
        <f>A2184+SUMIFS(Presensi!F:F,Presensi!E:E,'Entry Data'!AP2184)</f>
        <v>1</v>
      </c>
      <c r="Y2184" s="66">
        <f>IFERROR(INDEX('Retasi Pricing'!F:F,MATCH('Entry Data'!AM2184,'Retasi Pricing'!E:E,0))*X2184,"")</f>
        <v>25000</v>
      </c>
      <c r="Z2184" s="62" t="s">
        <v>26</v>
      </c>
      <c r="AA2184" s="62" t="s">
        <v>27</v>
      </c>
      <c r="AB2184" s="32"/>
      <c r="AC2184" s="32" t="s">
        <v>210</v>
      </c>
      <c r="AD2184" s="32" t="str">
        <f t="shared" si="600"/>
        <v/>
      </c>
      <c r="AF2184" s="5" t="str">
        <f t="shared" si="601"/>
        <v>m.taha44198</v>
      </c>
      <c r="AG2184" s="5" t="str">
        <f t="shared" si="602"/>
        <v>BMJ 05444198UTARADAY</v>
      </c>
      <c r="AH2184" s="5" t="str">
        <f t="shared" si="603"/>
        <v>m.taha44198UTARADAY</v>
      </c>
      <c r="AI2184" s="5" t="str">
        <f t="shared" si="604"/>
        <v>BMJ 05444198DAY</v>
      </c>
      <c r="AJ2184" s="5" t="str">
        <f t="shared" si="605"/>
        <v>m.taha44198DAY</v>
      </c>
      <c r="AK2184" s="5" t="str">
        <f t="shared" si="606"/>
        <v>m.tahaBMJ III</v>
      </c>
      <c r="AL2184" s="5" t="str">
        <f t="shared" si="608"/>
        <v>4UTARA</v>
      </c>
      <c r="AM2184" s="5" t="str">
        <f t="shared" si="609"/>
        <v>1 &gt; 4UTARA10 RODA</v>
      </c>
      <c r="AN2184" s="5" t="str">
        <f t="shared" si="610"/>
        <v>m.tahaBMJ III1 &gt; 4UTARA10 RODA</v>
      </c>
      <c r="AO2184" s="5" t="str">
        <f t="shared" si="611"/>
        <v>m.taha1 &gt; 4UTARA10 RODA</v>
      </c>
      <c r="AP2184" s="5" t="str">
        <f t="shared" si="612"/>
        <v>44198DAY</v>
      </c>
    </row>
    <row r="2185" spans="1:42" x14ac:dyDescent="0.3">
      <c r="A2185" s="33">
        <v>1</v>
      </c>
      <c r="B2185" s="33"/>
      <c r="C2185" s="70">
        <v>44198</v>
      </c>
      <c r="D2185" s="71" t="s">
        <v>19</v>
      </c>
      <c r="E2185" s="70">
        <v>44198</v>
      </c>
      <c r="F2185" s="71">
        <v>5161193</v>
      </c>
      <c r="G2185" s="33" t="s">
        <v>20</v>
      </c>
      <c r="H2185" s="33" t="s">
        <v>21</v>
      </c>
      <c r="I2185" s="33" t="s">
        <v>22</v>
      </c>
      <c r="J2185" s="33" t="s">
        <v>23</v>
      </c>
      <c r="K2185" s="63" t="s">
        <v>67</v>
      </c>
      <c r="L2185" s="32" t="str">
        <f t="shared" si="613"/>
        <v>FM260JD</v>
      </c>
      <c r="M2185" s="32" t="str">
        <f t="shared" si="614"/>
        <v>BMJ III</v>
      </c>
      <c r="N2185" s="32" t="str">
        <f t="shared" si="615"/>
        <v>10 RODA</v>
      </c>
      <c r="O2185" s="146">
        <v>0.57260416666666669</v>
      </c>
      <c r="P2185" s="65">
        <v>44198.572604166664</v>
      </c>
      <c r="Q2185" s="65"/>
      <c r="R2185" s="66">
        <v>5</v>
      </c>
      <c r="S2185" s="66">
        <v>40360</v>
      </c>
      <c r="T2185" s="66">
        <v>14820</v>
      </c>
      <c r="U2185" s="67">
        <f t="shared" si="607"/>
        <v>25.54</v>
      </c>
      <c r="V2185" s="66">
        <f t="shared" si="598"/>
        <v>497876.76</v>
      </c>
      <c r="W2185" s="66" t="str">
        <f t="shared" si="599"/>
        <v>&gt; 5</v>
      </c>
      <c r="X2185" s="66">
        <f>A2185+SUMIFS(Presensi!F:F,Presensi!E:E,'Entry Data'!AP2185)</f>
        <v>1</v>
      </c>
      <c r="Y2185" s="66">
        <f>IFERROR(INDEX('Retasi Pricing'!F:F,MATCH('Entry Data'!AM2185,'Retasi Pricing'!E:E,0))*X2185,"")</f>
        <v>27650</v>
      </c>
      <c r="Z2185" s="62" t="s">
        <v>26</v>
      </c>
      <c r="AA2185" s="62" t="s">
        <v>27</v>
      </c>
      <c r="AB2185" s="32"/>
      <c r="AC2185" s="32" t="s">
        <v>210</v>
      </c>
      <c r="AD2185" s="32" t="str">
        <f t="shared" si="600"/>
        <v/>
      </c>
      <c r="AF2185" s="5" t="str">
        <f t="shared" si="601"/>
        <v>m.taha44198</v>
      </c>
      <c r="AG2185" s="5" t="str">
        <f t="shared" si="602"/>
        <v>BMJ 05444198UTARADAY</v>
      </c>
      <c r="AH2185" s="5" t="str">
        <f t="shared" si="603"/>
        <v>m.taha44198UTARADAY</v>
      </c>
      <c r="AI2185" s="5" t="str">
        <f t="shared" si="604"/>
        <v>BMJ 05444198DAY</v>
      </c>
      <c r="AJ2185" s="5" t="str">
        <f t="shared" si="605"/>
        <v>m.taha44198DAY</v>
      </c>
      <c r="AK2185" s="5" t="str">
        <f t="shared" si="606"/>
        <v>m.tahaBMJ III</v>
      </c>
      <c r="AL2185" s="5" t="str">
        <f t="shared" si="608"/>
        <v>5UTARA</v>
      </c>
      <c r="AM2185" s="5" t="str">
        <f t="shared" si="609"/>
        <v>&gt; 5UTARA10 RODA</v>
      </c>
      <c r="AN2185" s="5" t="str">
        <f t="shared" si="610"/>
        <v>m.tahaBMJ III&gt; 5UTARA10 RODA</v>
      </c>
      <c r="AO2185" s="5" t="str">
        <f t="shared" si="611"/>
        <v>m.taha&gt; 5UTARA10 RODA</v>
      </c>
      <c r="AP2185" s="5" t="str">
        <f t="shared" si="612"/>
        <v>44198DAY</v>
      </c>
    </row>
    <row r="2186" spans="1:42" x14ac:dyDescent="0.3">
      <c r="A2186" s="33">
        <v>1</v>
      </c>
      <c r="B2186" s="33"/>
      <c r="C2186" s="70">
        <v>44198</v>
      </c>
      <c r="D2186" s="71" t="s">
        <v>19</v>
      </c>
      <c r="E2186" s="70">
        <v>44198</v>
      </c>
      <c r="F2186" s="71">
        <v>5161264</v>
      </c>
      <c r="G2186" s="33" t="s">
        <v>20</v>
      </c>
      <c r="H2186" s="33" t="s">
        <v>21</v>
      </c>
      <c r="I2186" s="33" t="s">
        <v>22</v>
      </c>
      <c r="J2186" s="33" t="s">
        <v>23</v>
      </c>
      <c r="K2186" s="63" t="s">
        <v>67</v>
      </c>
      <c r="L2186" s="32" t="str">
        <f t="shared" si="613"/>
        <v>FM260JD</v>
      </c>
      <c r="M2186" s="32" t="str">
        <f t="shared" si="614"/>
        <v>BMJ III</v>
      </c>
      <c r="N2186" s="32" t="str">
        <f t="shared" si="615"/>
        <v>10 RODA</v>
      </c>
      <c r="O2186" s="146">
        <v>0.63226851851851851</v>
      </c>
      <c r="P2186" s="65">
        <v>44198.632268518515</v>
      </c>
      <c r="Q2186" s="65"/>
      <c r="R2186" s="66">
        <v>6</v>
      </c>
      <c r="S2186" s="66">
        <v>40720</v>
      </c>
      <c r="T2186" s="66">
        <v>14820</v>
      </c>
      <c r="U2186" s="67">
        <f t="shared" si="607"/>
        <v>25.9</v>
      </c>
      <c r="V2186" s="66">
        <f t="shared" ref="V2186:V2249" si="616">IFERROR(VLOOKUP(L2186,harga,2,FALSE),"")*U2186*IFERROR(VLOOKUP(G2186,jarak,2,FALSE),"")</f>
        <v>504894.6</v>
      </c>
      <c r="W2186" s="66" t="str">
        <f t="shared" ref="W2186:W2249" si="617">IFERROR(VLOOKUP(AL2186,Code,2,FALSE),"")</f>
        <v>&gt; 6</v>
      </c>
      <c r="X2186" s="66">
        <f>A2186+SUMIFS(Presensi!F:F,Presensi!E:E,'Entry Data'!AP2186)</f>
        <v>1</v>
      </c>
      <c r="Y2186" s="66">
        <f>IFERROR(INDEX('Retasi Pricing'!F:F,MATCH('Entry Data'!AM2186,'Retasi Pricing'!E:E,0))*X2186,"")</f>
        <v>30800</v>
      </c>
      <c r="Z2186" s="62" t="s">
        <v>26</v>
      </c>
      <c r="AA2186" s="62" t="s">
        <v>27</v>
      </c>
      <c r="AB2186" s="32"/>
      <c r="AC2186" s="32" t="s">
        <v>210</v>
      </c>
      <c r="AD2186" s="32" t="str">
        <f t="shared" ref="AD2186:AD2249" si="618">IFERROR(VLOOKUP(AC2186,driver,13,FALSE),"")</f>
        <v/>
      </c>
      <c r="AF2186" s="5" t="str">
        <f t="shared" ref="AF2186:AF2249" si="619">AC2186&amp;C2186</f>
        <v>m.taha44198</v>
      </c>
      <c r="AG2186" s="5" t="str">
        <f t="shared" ref="AG2186:AG2249" si="620">K2186&amp;C2186&amp;G2186&amp;D2186</f>
        <v>BMJ 05444198UTARADAY</v>
      </c>
      <c r="AH2186" s="5" t="str">
        <f t="shared" ref="AH2186:AH2249" si="621">AC2186&amp;C2186&amp;G2186&amp;D2186</f>
        <v>m.taha44198UTARADAY</v>
      </c>
      <c r="AI2186" s="5" t="str">
        <f t="shared" ref="AI2186:AI2249" si="622">K2186&amp;C2186&amp;D2186</f>
        <v>BMJ 05444198DAY</v>
      </c>
      <c r="AJ2186" s="5" t="str">
        <f t="shared" ref="AJ2186:AJ2249" si="623">AC2186&amp;C2186&amp;D2186</f>
        <v>m.taha44198DAY</v>
      </c>
      <c r="AK2186" s="5" t="str">
        <f t="shared" ref="AK2186:AK2249" si="624">AC2186&amp;M2186</f>
        <v>m.tahaBMJ III</v>
      </c>
      <c r="AL2186" s="5" t="str">
        <f t="shared" si="608"/>
        <v>6UTARA</v>
      </c>
      <c r="AM2186" s="5" t="str">
        <f t="shared" si="609"/>
        <v>&gt; 6UTARA10 RODA</v>
      </c>
      <c r="AN2186" s="5" t="str">
        <f t="shared" si="610"/>
        <v>m.tahaBMJ III&gt; 6UTARA10 RODA</v>
      </c>
      <c r="AO2186" s="5" t="str">
        <f t="shared" si="611"/>
        <v>m.taha&gt; 6UTARA10 RODA</v>
      </c>
      <c r="AP2186" s="5" t="str">
        <f t="shared" si="612"/>
        <v>44198DAY</v>
      </c>
    </row>
    <row r="2187" spans="1:42" x14ac:dyDescent="0.3">
      <c r="A2187" s="33">
        <v>1</v>
      </c>
      <c r="B2187" s="33"/>
      <c r="C2187" s="70">
        <v>44198</v>
      </c>
      <c r="D2187" s="71" t="s">
        <v>19</v>
      </c>
      <c r="E2187" s="70">
        <v>44198</v>
      </c>
      <c r="F2187" s="71">
        <v>5161365</v>
      </c>
      <c r="G2187" s="33" t="s">
        <v>20</v>
      </c>
      <c r="H2187" s="33" t="s">
        <v>21</v>
      </c>
      <c r="I2187" s="33" t="s">
        <v>22</v>
      </c>
      <c r="J2187" s="33" t="s">
        <v>23</v>
      </c>
      <c r="K2187" s="63" t="s">
        <v>67</v>
      </c>
      <c r="L2187" s="32" t="str">
        <f t="shared" si="613"/>
        <v>FM260JD</v>
      </c>
      <c r="M2187" s="32" t="str">
        <f t="shared" si="614"/>
        <v>BMJ III</v>
      </c>
      <c r="N2187" s="32" t="str">
        <f t="shared" si="615"/>
        <v>10 RODA</v>
      </c>
      <c r="O2187" s="146">
        <v>0.71317129629629628</v>
      </c>
      <c r="P2187" s="65">
        <v>44198.713171296295</v>
      </c>
      <c r="Q2187" s="65"/>
      <c r="R2187" s="66">
        <v>7</v>
      </c>
      <c r="S2187" s="66">
        <v>38140</v>
      </c>
      <c r="T2187" s="66">
        <v>14820</v>
      </c>
      <c r="U2187" s="67">
        <f t="shared" ref="U2187:U2250" si="625">(S2187-T2187)/1000</f>
        <v>23.32</v>
      </c>
      <c r="V2187" s="66">
        <f t="shared" si="616"/>
        <v>454600.08</v>
      </c>
      <c r="W2187" s="66" t="str">
        <f t="shared" si="617"/>
        <v>7 &gt;</v>
      </c>
      <c r="X2187" s="66">
        <f>A2187+SUMIFS(Presensi!F:F,Presensi!E:E,'Entry Data'!AP2187)</f>
        <v>1</v>
      </c>
      <c r="Y2187" s="66">
        <f>IFERROR(INDEX('Retasi Pricing'!F:F,MATCH('Entry Data'!AM2187,'Retasi Pricing'!E:E,0))*X2187,"")</f>
        <v>37750</v>
      </c>
      <c r="Z2187" s="62" t="s">
        <v>26</v>
      </c>
      <c r="AA2187" s="62" t="s">
        <v>27</v>
      </c>
      <c r="AB2187" s="32"/>
      <c r="AC2187" s="32" t="s">
        <v>210</v>
      </c>
      <c r="AD2187" s="32" t="str">
        <f t="shared" si="618"/>
        <v/>
      </c>
      <c r="AF2187" s="5" t="str">
        <f t="shared" si="619"/>
        <v>m.taha44198</v>
      </c>
      <c r="AG2187" s="5" t="str">
        <f t="shared" si="620"/>
        <v>BMJ 05444198UTARADAY</v>
      </c>
      <c r="AH2187" s="5" t="str">
        <f t="shared" si="621"/>
        <v>m.taha44198UTARADAY</v>
      </c>
      <c r="AI2187" s="5" t="str">
        <f t="shared" si="622"/>
        <v>BMJ 05444198DAY</v>
      </c>
      <c r="AJ2187" s="5" t="str">
        <f t="shared" si="623"/>
        <v>m.taha44198DAY</v>
      </c>
      <c r="AK2187" s="5" t="str">
        <f t="shared" si="624"/>
        <v>m.tahaBMJ III</v>
      </c>
      <c r="AL2187" s="5" t="str">
        <f t="shared" ref="AL2187:AL2250" si="626">Q2187&amp;R2187&amp;G2187</f>
        <v>7UTARA</v>
      </c>
      <c r="AM2187" s="5" t="str">
        <f t="shared" ref="AM2187:AM2250" si="627">W2187&amp;G2187&amp;N2187</f>
        <v>7 &gt;UTARA10 RODA</v>
      </c>
      <c r="AN2187" s="5" t="str">
        <f t="shared" ref="AN2187:AN2250" si="628">AC2187&amp;M2187&amp;W2187&amp;G2187&amp;N2187</f>
        <v>m.tahaBMJ III7 &gt;UTARA10 RODA</v>
      </c>
      <c r="AO2187" s="5" t="str">
        <f t="shared" ref="AO2187:AO2250" si="629">AC2187&amp;W2187&amp;G2187&amp;N2187</f>
        <v>m.taha7 &gt;UTARA10 RODA</v>
      </c>
      <c r="AP2187" s="5" t="str">
        <f t="shared" ref="AP2187:AP2250" si="630">C2187&amp;D2187</f>
        <v>44198DAY</v>
      </c>
    </row>
    <row r="2188" spans="1:42" x14ac:dyDescent="0.3">
      <c r="A2188" s="33">
        <v>1</v>
      </c>
      <c r="B2188" s="33"/>
      <c r="C2188" s="70">
        <v>44198</v>
      </c>
      <c r="D2188" s="71" t="s">
        <v>19</v>
      </c>
      <c r="E2188" s="70">
        <v>44198</v>
      </c>
      <c r="F2188" s="71">
        <v>5160918</v>
      </c>
      <c r="G2188" s="33" t="s">
        <v>20</v>
      </c>
      <c r="H2188" s="33" t="s">
        <v>21</v>
      </c>
      <c r="I2188" s="33" t="s">
        <v>51</v>
      </c>
      <c r="J2188" s="33" t="s">
        <v>46</v>
      </c>
      <c r="K2188" s="63" t="s">
        <v>73</v>
      </c>
      <c r="L2188" s="32" t="str">
        <f t="shared" si="613"/>
        <v>FM260JD</v>
      </c>
      <c r="M2188" s="32" t="str">
        <f t="shared" si="614"/>
        <v>BMJ</v>
      </c>
      <c r="N2188" s="32" t="str">
        <f t="shared" si="615"/>
        <v>10 RODA</v>
      </c>
      <c r="O2188" s="146">
        <v>0.35618055555555556</v>
      </c>
      <c r="P2188" s="65">
        <v>44198.363993055558</v>
      </c>
      <c r="Q2188" s="65"/>
      <c r="R2188" s="66">
        <v>1</v>
      </c>
      <c r="S2188" s="66">
        <v>39780</v>
      </c>
      <c r="T2188" s="66">
        <v>14700</v>
      </c>
      <c r="U2188" s="67">
        <f t="shared" si="625"/>
        <v>25.08</v>
      </c>
      <c r="V2188" s="66">
        <f t="shared" si="616"/>
        <v>488909.51999999996</v>
      </c>
      <c r="W2188" s="66" t="str">
        <f t="shared" si="617"/>
        <v>1 &gt; 4</v>
      </c>
      <c r="X2188" s="66">
        <f>A2188+SUMIFS(Presensi!F:F,Presensi!E:E,'Entry Data'!AP2188)</f>
        <v>1</v>
      </c>
      <c r="Y2188" s="66">
        <f>IFERROR(INDEX('Retasi Pricing'!F:F,MATCH('Entry Data'!AM2188,'Retasi Pricing'!E:E,0))*X2188,"")</f>
        <v>25000</v>
      </c>
      <c r="Z2188" s="62" t="s">
        <v>26</v>
      </c>
      <c r="AA2188" s="62" t="s">
        <v>27</v>
      </c>
      <c r="AB2188" s="32"/>
      <c r="AC2188" s="32" t="s">
        <v>267</v>
      </c>
      <c r="AD2188" s="32" t="str">
        <f t="shared" si="618"/>
        <v/>
      </c>
      <c r="AF2188" s="5" t="str">
        <f t="shared" si="619"/>
        <v>Slamet Haryanto44198</v>
      </c>
      <c r="AG2188" s="5" t="str">
        <f t="shared" si="620"/>
        <v>BMJ 06544198UTARADAY</v>
      </c>
      <c r="AH2188" s="5" t="str">
        <f t="shared" si="621"/>
        <v>Slamet Haryanto44198UTARADAY</v>
      </c>
      <c r="AI2188" s="5" t="str">
        <f t="shared" si="622"/>
        <v>BMJ 06544198DAY</v>
      </c>
      <c r="AJ2188" s="5" t="str">
        <f t="shared" si="623"/>
        <v>Slamet Haryanto44198DAY</v>
      </c>
      <c r="AK2188" s="5" t="str">
        <f t="shared" si="624"/>
        <v>Slamet HaryantoBMJ</v>
      </c>
      <c r="AL2188" s="5" t="str">
        <f t="shared" si="626"/>
        <v>1UTARA</v>
      </c>
      <c r="AM2188" s="5" t="str">
        <f t="shared" si="627"/>
        <v>1 &gt; 4UTARA10 RODA</v>
      </c>
      <c r="AN2188" s="5" t="str">
        <f t="shared" si="628"/>
        <v>Slamet HaryantoBMJ1 &gt; 4UTARA10 RODA</v>
      </c>
      <c r="AO2188" s="5" t="str">
        <f t="shared" si="629"/>
        <v>Slamet Haryanto1 &gt; 4UTARA10 RODA</v>
      </c>
      <c r="AP2188" s="5" t="str">
        <f t="shared" si="630"/>
        <v>44198DAY</v>
      </c>
    </row>
    <row r="2189" spans="1:42" x14ac:dyDescent="0.3">
      <c r="A2189" s="33">
        <v>1</v>
      </c>
      <c r="B2189" s="33"/>
      <c r="C2189" s="70">
        <v>44198</v>
      </c>
      <c r="D2189" s="71" t="s">
        <v>19</v>
      </c>
      <c r="E2189" s="70">
        <v>44198</v>
      </c>
      <c r="F2189" s="71">
        <v>5160997</v>
      </c>
      <c r="G2189" s="33" t="s">
        <v>20</v>
      </c>
      <c r="H2189" s="33" t="s">
        <v>21</v>
      </c>
      <c r="I2189" s="33" t="s">
        <v>51</v>
      </c>
      <c r="J2189" s="33" t="s">
        <v>46</v>
      </c>
      <c r="K2189" s="63" t="s">
        <v>73</v>
      </c>
      <c r="L2189" s="32" t="str">
        <f t="shared" si="613"/>
        <v>FM260JD</v>
      </c>
      <c r="M2189" s="32" t="str">
        <f t="shared" si="614"/>
        <v>BMJ</v>
      </c>
      <c r="N2189" s="32" t="str">
        <f t="shared" si="615"/>
        <v>10 RODA</v>
      </c>
      <c r="O2189" s="146">
        <v>0.41498842592592594</v>
      </c>
      <c r="P2189" s="65">
        <v>44198.414988425924</v>
      </c>
      <c r="Q2189" s="65"/>
      <c r="R2189" s="66">
        <v>2</v>
      </c>
      <c r="S2189" s="66">
        <v>38640</v>
      </c>
      <c r="T2189" s="66">
        <v>14700</v>
      </c>
      <c r="U2189" s="67">
        <f t="shared" si="625"/>
        <v>23.94</v>
      </c>
      <c r="V2189" s="66">
        <f t="shared" si="616"/>
        <v>466686.36</v>
      </c>
      <c r="W2189" s="66" t="str">
        <f t="shared" si="617"/>
        <v>1 &gt; 4</v>
      </c>
      <c r="X2189" s="66">
        <f>A2189+SUMIFS(Presensi!F:F,Presensi!E:E,'Entry Data'!AP2189)</f>
        <v>1</v>
      </c>
      <c r="Y2189" s="66">
        <f>IFERROR(INDEX('Retasi Pricing'!F:F,MATCH('Entry Data'!AM2189,'Retasi Pricing'!E:E,0))*X2189,"")</f>
        <v>25000</v>
      </c>
      <c r="Z2189" s="62" t="s">
        <v>26</v>
      </c>
      <c r="AA2189" s="62" t="s">
        <v>27</v>
      </c>
      <c r="AB2189" s="32"/>
      <c r="AC2189" s="32" t="s">
        <v>267</v>
      </c>
      <c r="AD2189" s="32" t="str">
        <f t="shared" si="618"/>
        <v/>
      </c>
      <c r="AF2189" s="5" t="str">
        <f t="shared" si="619"/>
        <v>Slamet Haryanto44198</v>
      </c>
      <c r="AG2189" s="5" t="str">
        <f t="shared" si="620"/>
        <v>BMJ 06544198UTARADAY</v>
      </c>
      <c r="AH2189" s="5" t="str">
        <f t="shared" si="621"/>
        <v>Slamet Haryanto44198UTARADAY</v>
      </c>
      <c r="AI2189" s="5" t="str">
        <f t="shared" si="622"/>
        <v>BMJ 06544198DAY</v>
      </c>
      <c r="AJ2189" s="5" t="str">
        <f t="shared" si="623"/>
        <v>Slamet Haryanto44198DAY</v>
      </c>
      <c r="AK2189" s="5" t="str">
        <f t="shared" si="624"/>
        <v>Slamet HaryantoBMJ</v>
      </c>
      <c r="AL2189" s="5" t="str">
        <f t="shared" si="626"/>
        <v>2UTARA</v>
      </c>
      <c r="AM2189" s="5" t="str">
        <f t="shared" si="627"/>
        <v>1 &gt; 4UTARA10 RODA</v>
      </c>
      <c r="AN2189" s="5" t="str">
        <f t="shared" si="628"/>
        <v>Slamet HaryantoBMJ1 &gt; 4UTARA10 RODA</v>
      </c>
      <c r="AO2189" s="5" t="str">
        <f t="shared" si="629"/>
        <v>Slamet Haryanto1 &gt; 4UTARA10 RODA</v>
      </c>
      <c r="AP2189" s="5" t="str">
        <f t="shared" si="630"/>
        <v>44198DAY</v>
      </c>
    </row>
    <row r="2190" spans="1:42" x14ac:dyDescent="0.3">
      <c r="A2190" s="33">
        <v>1</v>
      </c>
      <c r="B2190" s="33"/>
      <c r="C2190" s="70">
        <v>44198</v>
      </c>
      <c r="D2190" s="71" t="s">
        <v>19</v>
      </c>
      <c r="E2190" s="70">
        <v>44198</v>
      </c>
      <c r="F2190" s="71">
        <v>5161072</v>
      </c>
      <c r="G2190" s="33" t="s">
        <v>20</v>
      </c>
      <c r="H2190" s="33" t="s">
        <v>21</v>
      </c>
      <c r="I2190" s="33" t="s">
        <v>51</v>
      </c>
      <c r="J2190" s="33" t="s">
        <v>46</v>
      </c>
      <c r="K2190" s="63" t="s">
        <v>73</v>
      </c>
      <c r="L2190" s="32" t="str">
        <f t="shared" si="613"/>
        <v>FM260JD</v>
      </c>
      <c r="M2190" s="32" t="str">
        <f t="shared" si="614"/>
        <v>BMJ</v>
      </c>
      <c r="N2190" s="32" t="str">
        <f t="shared" si="615"/>
        <v>10 RODA</v>
      </c>
      <c r="O2190" s="146">
        <v>0.47090277777777773</v>
      </c>
      <c r="P2190" s="65">
        <v>44198.470902777779</v>
      </c>
      <c r="Q2190" s="65"/>
      <c r="R2190" s="66">
        <v>3</v>
      </c>
      <c r="S2190" s="66">
        <v>39620</v>
      </c>
      <c r="T2190" s="66">
        <v>14700</v>
      </c>
      <c r="U2190" s="67">
        <f t="shared" si="625"/>
        <v>24.92</v>
      </c>
      <c r="V2190" s="66">
        <f t="shared" si="616"/>
        <v>485790.48000000004</v>
      </c>
      <c r="W2190" s="66" t="str">
        <f t="shared" si="617"/>
        <v>1 &gt; 4</v>
      </c>
      <c r="X2190" s="66">
        <f>A2190+SUMIFS(Presensi!F:F,Presensi!E:E,'Entry Data'!AP2190)</f>
        <v>1</v>
      </c>
      <c r="Y2190" s="66">
        <f>IFERROR(INDEX('Retasi Pricing'!F:F,MATCH('Entry Data'!AM2190,'Retasi Pricing'!E:E,0))*X2190,"")</f>
        <v>25000</v>
      </c>
      <c r="Z2190" s="62" t="s">
        <v>26</v>
      </c>
      <c r="AA2190" s="62" t="s">
        <v>27</v>
      </c>
      <c r="AB2190" s="32"/>
      <c r="AC2190" s="32" t="s">
        <v>267</v>
      </c>
      <c r="AD2190" s="32" t="str">
        <f t="shared" si="618"/>
        <v/>
      </c>
      <c r="AF2190" s="5" t="str">
        <f t="shared" si="619"/>
        <v>Slamet Haryanto44198</v>
      </c>
      <c r="AG2190" s="5" t="str">
        <f t="shared" si="620"/>
        <v>BMJ 06544198UTARADAY</v>
      </c>
      <c r="AH2190" s="5" t="str">
        <f t="shared" si="621"/>
        <v>Slamet Haryanto44198UTARADAY</v>
      </c>
      <c r="AI2190" s="5" t="str">
        <f t="shared" si="622"/>
        <v>BMJ 06544198DAY</v>
      </c>
      <c r="AJ2190" s="5" t="str">
        <f t="shared" si="623"/>
        <v>Slamet Haryanto44198DAY</v>
      </c>
      <c r="AK2190" s="5" t="str">
        <f t="shared" si="624"/>
        <v>Slamet HaryantoBMJ</v>
      </c>
      <c r="AL2190" s="5" t="str">
        <f t="shared" si="626"/>
        <v>3UTARA</v>
      </c>
      <c r="AM2190" s="5" t="str">
        <f t="shared" si="627"/>
        <v>1 &gt; 4UTARA10 RODA</v>
      </c>
      <c r="AN2190" s="5" t="str">
        <f t="shared" si="628"/>
        <v>Slamet HaryantoBMJ1 &gt; 4UTARA10 RODA</v>
      </c>
      <c r="AO2190" s="5" t="str">
        <f t="shared" si="629"/>
        <v>Slamet Haryanto1 &gt; 4UTARA10 RODA</v>
      </c>
      <c r="AP2190" s="5" t="str">
        <f t="shared" si="630"/>
        <v>44198DAY</v>
      </c>
    </row>
    <row r="2191" spans="1:42" x14ac:dyDescent="0.3">
      <c r="A2191" s="33">
        <v>1</v>
      </c>
      <c r="B2191" s="33"/>
      <c r="C2191" s="70">
        <v>44198</v>
      </c>
      <c r="D2191" s="71" t="s">
        <v>19</v>
      </c>
      <c r="E2191" s="70">
        <v>44198</v>
      </c>
      <c r="F2191" s="71">
        <v>5161159</v>
      </c>
      <c r="G2191" s="33" t="s">
        <v>20</v>
      </c>
      <c r="H2191" s="33" t="s">
        <v>21</v>
      </c>
      <c r="I2191" s="33" t="s">
        <v>45</v>
      </c>
      <c r="J2191" s="33" t="s">
        <v>46</v>
      </c>
      <c r="K2191" s="63" t="s">
        <v>73</v>
      </c>
      <c r="L2191" s="32" t="str">
        <f t="shared" si="613"/>
        <v>FM260JD</v>
      </c>
      <c r="M2191" s="32" t="str">
        <f t="shared" si="614"/>
        <v>BMJ</v>
      </c>
      <c r="N2191" s="32" t="str">
        <f t="shared" si="615"/>
        <v>10 RODA</v>
      </c>
      <c r="O2191" s="146">
        <v>0.54489583333333336</v>
      </c>
      <c r="P2191" s="65">
        <v>44198.544895833336</v>
      </c>
      <c r="Q2191" s="65"/>
      <c r="R2191" s="66">
        <v>4</v>
      </c>
      <c r="S2191" s="66">
        <v>39600</v>
      </c>
      <c r="T2191" s="66">
        <v>14700</v>
      </c>
      <c r="U2191" s="67">
        <f t="shared" si="625"/>
        <v>24.9</v>
      </c>
      <c r="V2191" s="66">
        <f t="shared" si="616"/>
        <v>485400.6</v>
      </c>
      <c r="W2191" s="66" t="str">
        <f t="shared" si="617"/>
        <v>1 &gt; 4</v>
      </c>
      <c r="X2191" s="66">
        <f>A2191+SUMIFS(Presensi!F:F,Presensi!E:E,'Entry Data'!AP2191)</f>
        <v>1</v>
      </c>
      <c r="Y2191" s="66">
        <f>IFERROR(INDEX('Retasi Pricing'!F:F,MATCH('Entry Data'!AM2191,'Retasi Pricing'!E:E,0))*X2191,"")</f>
        <v>25000</v>
      </c>
      <c r="Z2191" s="62" t="s">
        <v>26</v>
      </c>
      <c r="AA2191" s="62" t="s">
        <v>27</v>
      </c>
      <c r="AB2191" s="32"/>
      <c r="AC2191" s="32" t="s">
        <v>267</v>
      </c>
      <c r="AD2191" s="32" t="str">
        <f t="shared" si="618"/>
        <v/>
      </c>
      <c r="AF2191" s="5" t="str">
        <f t="shared" si="619"/>
        <v>Slamet Haryanto44198</v>
      </c>
      <c r="AG2191" s="5" t="str">
        <f t="shared" si="620"/>
        <v>BMJ 06544198UTARADAY</v>
      </c>
      <c r="AH2191" s="5" t="str">
        <f t="shared" si="621"/>
        <v>Slamet Haryanto44198UTARADAY</v>
      </c>
      <c r="AI2191" s="5" t="str">
        <f t="shared" si="622"/>
        <v>BMJ 06544198DAY</v>
      </c>
      <c r="AJ2191" s="5" t="str">
        <f t="shared" si="623"/>
        <v>Slamet Haryanto44198DAY</v>
      </c>
      <c r="AK2191" s="5" t="str">
        <f t="shared" si="624"/>
        <v>Slamet HaryantoBMJ</v>
      </c>
      <c r="AL2191" s="5" t="str">
        <f t="shared" si="626"/>
        <v>4UTARA</v>
      </c>
      <c r="AM2191" s="5" t="str">
        <f t="shared" si="627"/>
        <v>1 &gt; 4UTARA10 RODA</v>
      </c>
      <c r="AN2191" s="5" t="str">
        <f t="shared" si="628"/>
        <v>Slamet HaryantoBMJ1 &gt; 4UTARA10 RODA</v>
      </c>
      <c r="AO2191" s="5" t="str">
        <f t="shared" si="629"/>
        <v>Slamet Haryanto1 &gt; 4UTARA10 RODA</v>
      </c>
      <c r="AP2191" s="5" t="str">
        <f t="shared" si="630"/>
        <v>44198DAY</v>
      </c>
    </row>
    <row r="2192" spans="1:42" x14ac:dyDescent="0.3">
      <c r="A2192" s="33">
        <v>1</v>
      </c>
      <c r="B2192" s="33"/>
      <c r="C2192" s="70">
        <v>44198</v>
      </c>
      <c r="D2192" s="71" t="s">
        <v>19</v>
      </c>
      <c r="E2192" s="70">
        <v>44198</v>
      </c>
      <c r="F2192" s="71">
        <v>5161236</v>
      </c>
      <c r="G2192" s="33" t="s">
        <v>20</v>
      </c>
      <c r="H2192" s="33" t="s">
        <v>21</v>
      </c>
      <c r="I2192" s="33" t="s">
        <v>22</v>
      </c>
      <c r="J2192" s="33" t="s">
        <v>23</v>
      </c>
      <c r="K2192" s="63" t="s">
        <v>73</v>
      </c>
      <c r="L2192" s="32" t="str">
        <f t="shared" si="613"/>
        <v>FM260JD</v>
      </c>
      <c r="M2192" s="32" t="str">
        <f t="shared" si="614"/>
        <v>BMJ</v>
      </c>
      <c r="N2192" s="32" t="str">
        <f t="shared" si="615"/>
        <v>10 RODA</v>
      </c>
      <c r="O2192" s="146">
        <v>0.61076388888888888</v>
      </c>
      <c r="P2192" s="65">
        <v>44198.610763888886</v>
      </c>
      <c r="Q2192" s="65"/>
      <c r="R2192" s="66">
        <v>5</v>
      </c>
      <c r="S2192" s="66">
        <v>39980</v>
      </c>
      <c r="T2192" s="66">
        <v>14700</v>
      </c>
      <c r="U2192" s="67">
        <f t="shared" si="625"/>
        <v>25.28</v>
      </c>
      <c r="V2192" s="66">
        <f t="shared" si="616"/>
        <v>492808.32</v>
      </c>
      <c r="W2192" s="66" t="str">
        <f t="shared" si="617"/>
        <v>&gt; 5</v>
      </c>
      <c r="X2192" s="66">
        <f>A2192+SUMIFS(Presensi!F:F,Presensi!E:E,'Entry Data'!AP2192)</f>
        <v>1</v>
      </c>
      <c r="Y2192" s="66">
        <f>IFERROR(INDEX('Retasi Pricing'!F:F,MATCH('Entry Data'!AM2192,'Retasi Pricing'!E:E,0))*X2192,"")</f>
        <v>27650</v>
      </c>
      <c r="Z2192" s="62" t="s">
        <v>26</v>
      </c>
      <c r="AA2192" s="62" t="s">
        <v>27</v>
      </c>
      <c r="AB2192" s="32"/>
      <c r="AC2192" s="32" t="s">
        <v>267</v>
      </c>
      <c r="AD2192" s="32" t="str">
        <f t="shared" si="618"/>
        <v/>
      </c>
      <c r="AF2192" s="5" t="str">
        <f t="shared" si="619"/>
        <v>Slamet Haryanto44198</v>
      </c>
      <c r="AG2192" s="5" t="str">
        <f t="shared" si="620"/>
        <v>BMJ 06544198UTARADAY</v>
      </c>
      <c r="AH2192" s="5" t="str">
        <f t="shared" si="621"/>
        <v>Slamet Haryanto44198UTARADAY</v>
      </c>
      <c r="AI2192" s="5" t="str">
        <f t="shared" si="622"/>
        <v>BMJ 06544198DAY</v>
      </c>
      <c r="AJ2192" s="5" t="str">
        <f t="shared" si="623"/>
        <v>Slamet Haryanto44198DAY</v>
      </c>
      <c r="AK2192" s="5" t="str">
        <f t="shared" si="624"/>
        <v>Slamet HaryantoBMJ</v>
      </c>
      <c r="AL2192" s="5" t="str">
        <f t="shared" si="626"/>
        <v>5UTARA</v>
      </c>
      <c r="AM2192" s="5" t="str">
        <f t="shared" si="627"/>
        <v>&gt; 5UTARA10 RODA</v>
      </c>
      <c r="AN2192" s="5" t="str">
        <f t="shared" si="628"/>
        <v>Slamet HaryantoBMJ&gt; 5UTARA10 RODA</v>
      </c>
      <c r="AO2192" s="5" t="str">
        <f t="shared" si="629"/>
        <v>Slamet Haryanto&gt; 5UTARA10 RODA</v>
      </c>
      <c r="AP2192" s="5" t="str">
        <f t="shared" si="630"/>
        <v>44198DAY</v>
      </c>
    </row>
    <row r="2193" spans="1:42" x14ac:dyDescent="0.3">
      <c r="A2193" s="33">
        <v>1</v>
      </c>
      <c r="B2193" s="33"/>
      <c r="C2193" s="70">
        <v>44198</v>
      </c>
      <c r="D2193" s="71" t="s">
        <v>19</v>
      </c>
      <c r="E2193" s="70">
        <v>44198</v>
      </c>
      <c r="F2193" s="71">
        <v>5161315</v>
      </c>
      <c r="G2193" s="33" t="s">
        <v>20</v>
      </c>
      <c r="H2193" s="33" t="s">
        <v>21</v>
      </c>
      <c r="I2193" s="33" t="s">
        <v>22</v>
      </c>
      <c r="J2193" s="33" t="s">
        <v>23</v>
      </c>
      <c r="K2193" s="63" t="s">
        <v>73</v>
      </c>
      <c r="L2193" s="32" t="str">
        <f t="shared" si="613"/>
        <v>FM260JD</v>
      </c>
      <c r="M2193" s="32" t="str">
        <f t="shared" si="614"/>
        <v>BMJ</v>
      </c>
      <c r="N2193" s="32" t="str">
        <f t="shared" si="615"/>
        <v>10 RODA</v>
      </c>
      <c r="O2193" s="146">
        <v>0.67090277777777774</v>
      </c>
      <c r="P2193" s="65">
        <v>44198.670902777776</v>
      </c>
      <c r="Q2193" s="65"/>
      <c r="R2193" s="66">
        <v>6</v>
      </c>
      <c r="S2193" s="66">
        <v>41480</v>
      </c>
      <c r="T2193" s="66">
        <v>14700</v>
      </c>
      <c r="U2193" s="67">
        <f t="shared" si="625"/>
        <v>26.78</v>
      </c>
      <c r="V2193" s="66">
        <f t="shared" si="616"/>
        <v>522049.32</v>
      </c>
      <c r="W2193" s="66" t="str">
        <f t="shared" si="617"/>
        <v>&gt; 6</v>
      </c>
      <c r="X2193" s="66">
        <f>A2193+SUMIFS(Presensi!F:F,Presensi!E:E,'Entry Data'!AP2193)</f>
        <v>1</v>
      </c>
      <c r="Y2193" s="66">
        <f>IFERROR(INDEX('Retasi Pricing'!F:F,MATCH('Entry Data'!AM2193,'Retasi Pricing'!E:E,0))*X2193,"")</f>
        <v>30800</v>
      </c>
      <c r="Z2193" s="62" t="s">
        <v>26</v>
      </c>
      <c r="AA2193" s="62" t="s">
        <v>27</v>
      </c>
      <c r="AB2193" s="32"/>
      <c r="AC2193" s="32" t="s">
        <v>267</v>
      </c>
      <c r="AD2193" s="32" t="str">
        <f t="shared" si="618"/>
        <v/>
      </c>
      <c r="AF2193" s="5" t="str">
        <f t="shared" si="619"/>
        <v>Slamet Haryanto44198</v>
      </c>
      <c r="AG2193" s="5" t="str">
        <f t="shared" si="620"/>
        <v>BMJ 06544198UTARADAY</v>
      </c>
      <c r="AH2193" s="5" t="str">
        <f t="shared" si="621"/>
        <v>Slamet Haryanto44198UTARADAY</v>
      </c>
      <c r="AI2193" s="5" t="str">
        <f t="shared" si="622"/>
        <v>BMJ 06544198DAY</v>
      </c>
      <c r="AJ2193" s="5" t="str">
        <f t="shared" si="623"/>
        <v>Slamet Haryanto44198DAY</v>
      </c>
      <c r="AK2193" s="5" t="str">
        <f t="shared" si="624"/>
        <v>Slamet HaryantoBMJ</v>
      </c>
      <c r="AL2193" s="5" t="str">
        <f t="shared" si="626"/>
        <v>6UTARA</v>
      </c>
      <c r="AM2193" s="5" t="str">
        <f t="shared" si="627"/>
        <v>&gt; 6UTARA10 RODA</v>
      </c>
      <c r="AN2193" s="5" t="str">
        <f t="shared" si="628"/>
        <v>Slamet HaryantoBMJ&gt; 6UTARA10 RODA</v>
      </c>
      <c r="AO2193" s="5" t="str">
        <f t="shared" si="629"/>
        <v>Slamet Haryanto&gt; 6UTARA10 RODA</v>
      </c>
      <c r="AP2193" s="5" t="str">
        <f t="shared" si="630"/>
        <v>44198DAY</v>
      </c>
    </row>
    <row r="2194" spans="1:42" x14ac:dyDescent="0.3">
      <c r="A2194" s="33">
        <v>1</v>
      </c>
      <c r="B2194" s="33"/>
      <c r="C2194" s="70">
        <v>44198</v>
      </c>
      <c r="D2194" s="71" t="s">
        <v>19</v>
      </c>
      <c r="E2194" s="70">
        <v>44198</v>
      </c>
      <c r="F2194" s="71">
        <v>5161390</v>
      </c>
      <c r="G2194" s="33" t="s">
        <v>20</v>
      </c>
      <c r="H2194" s="33" t="s">
        <v>21</v>
      </c>
      <c r="I2194" s="33" t="s">
        <v>51</v>
      </c>
      <c r="J2194" s="33" t="s">
        <v>23</v>
      </c>
      <c r="K2194" s="63" t="s">
        <v>73</v>
      </c>
      <c r="L2194" s="32" t="str">
        <f t="shared" si="613"/>
        <v>FM260JD</v>
      </c>
      <c r="M2194" s="32" t="str">
        <f t="shared" si="614"/>
        <v>BMJ</v>
      </c>
      <c r="N2194" s="32" t="str">
        <f t="shared" si="615"/>
        <v>10 RODA</v>
      </c>
      <c r="O2194" s="146">
        <v>0.73371527777777779</v>
      </c>
      <c r="P2194" s="65">
        <v>44198.733715277776</v>
      </c>
      <c r="Q2194" s="65"/>
      <c r="R2194" s="66">
        <v>7</v>
      </c>
      <c r="S2194" s="66">
        <v>39560</v>
      </c>
      <c r="T2194" s="66">
        <v>14700</v>
      </c>
      <c r="U2194" s="67">
        <f t="shared" si="625"/>
        <v>24.86</v>
      </c>
      <c r="V2194" s="66">
        <f t="shared" si="616"/>
        <v>484620.83999999997</v>
      </c>
      <c r="W2194" s="66" t="str">
        <f t="shared" si="617"/>
        <v>7 &gt;</v>
      </c>
      <c r="X2194" s="66">
        <f>A2194+SUMIFS(Presensi!F:F,Presensi!E:E,'Entry Data'!AP2194)</f>
        <v>1</v>
      </c>
      <c r="Y2194" s="66">
        <f>IFERROR(INDEX('Retasi Pricing'!F:F,MATCH('Entry Data'!AM2194,'Retasi Pricing'!E:E,0))*X2194,"")</f>
        <v>37750</v>
      </c>
      <c r="Z2194" s="62" t="s">
        <v>26</v>
      </c>
      <c r="AA2194" s="62" t="s">
        <v>27</v>
      </c>
      <c r="AB2194" s="32"/>
      <c r="AC2194" s="32" t="s">
        <v>267</v>
      </c>
      <c r="AD2194" s="32" t="str">
        <f t="shared" si="618"/>
        <v/>
      </c>
      <c r="AF2194" s="5" t="str">
        <f t="shared" si="619"/>
        <v>Slamet Haryanto44198</v>
      </c>
      <c r="AG2194" s="5" t="str">
        <f t="shared" si="620"/>
        <v>BMJ 06544198UTARADAY</v>
      </c>
      <c r="AH2194" s="5" t="str">
        <f t="shared" si="621"/>
        <v>Slamet Haryanto44198UTARADAY</v>
      </c>
      <c r="AI2194" s="5" t="str">
        <f t="shared" si="622"/>
        <v>BMJ 06544198DAY</v>
      </c>
      <c r="AJ2194" s="5" t="str">
        <f t="shared" si="623"/>
        <v>Slamet Haryanto44198DAY</v>
      </c>
      <c r="AK2194" s="5" t="str">
        <f t="shared" si="624"/>
        <v>Slamet HaryantoBMJ</v>
      </c>
      <c r="AL2194" s="5" t="str">
        <f t="shared" si="626"/>
        <v>7UTARA</v>
      </c>
      <c r="AM2194" s="5" t="str">
        <f t="shared" si="627"/>
        <v>7 &gt;UTARA10 RODA</v>
      </c>
      <c r="AN2194" s="5" t="str">
        <f t="shared" si="628"/>
        <v>Slamet HaryantoBMJ7 &gt;UTARA10 RODA</v>
      </c>
      <c r="AO2194" s="5" t="str">
        <f t="shared" si="629"/>
        <v>Slamet Haryanto7 &gt;UTARA10 RODA</v>
      </c>
      <c r="AP2194" s="5" t="str">
        <f t="shared" si="630"/>
        <v>44198DAY</v>
      </c>
    </row>
    <row r="2195" spans="1:42" x14ac:dyDescent="0.3">
      <c r="A2195" s="33">
        <v>1</v>
      </c>
      <c r="B2195" s="33"/>
      <c r="C2195" s="70">
        <v>44198</v>
      </c>
      <c r="D2195" s="71" t="s">
        <v>19</v>
      </c>
      <c r="E2195" s="70">
        <v>44198</v>
      </c>
      <c r="F2195" s="71">
        <v>5160934</v>
      </c>
      <c r="G2195" s="33" t="s">
        <v>20</v>
      </c>
      <c r="H2195" s="33" t="s">
        <v>21</v>
      </c>
      <c r="I2195" s="33" t="s">
        <v>45</v>
      </c>
      <c r="J2195" s="33" t="s">
        <v>46</v>
      </c>
      <c r="K2195" s="63" t="s">
        <v>75</v>
      </c>
      <c r="L2195" s="32" t="str">
        <f t="shared" si="613"/>
        <v>FM260JD</v>
      </c>
      <c r="M2195" s="32" t="str">
        <f t="shared" si="614"/>
        <v>BMJ</v>
      </c>
      <c r="N2195" s="32" t="str">
        <f t="shared" si="615"/>
        <v>10 RODA</v>
      </c>
      <c r="O2195" s="146">
        <v>0.36275462962962962</v>
      </c>
      <c r="P2195" s="65">
        <v>44198.371134259258</v>
      </c>
      <c r="Q2195" s="65"/>
      <c r="R2195" s="66">
        <v>1</v>
      </c>
      <c r="S2195" s="66">
        <v>39000</v>
      </c>
      <c r="T2195" s="66">
        <v>14760</v>
      </c>
      <c r="U2195" s="67">
        <f t="shared" si="625"/>
        <v>24.24</v>
      </c>
      <c r="V2195" s="66">
        <f t="shared" si="616"/>
        <v>472534.55999999994</v>
      </c>
      <c r="W2195" s="66" t="str">
        <f t="shared" si="617"/>
        <v>1 &gt; 4</v>
      </c>
      <c r="X2195" s="66">
        <f>A2195+SUMIFS(Presensi!F:F,Presensi!E:E,'Entry Data'!AP2195)</f>
        <v>1</v>
      </c>
      <c r="Y2195" s="66">
        <f>IFERROR(INDEX('Retasi Pricing'!F:F,MATCH('Entry Data'!AM2195,'Retasi Pricing'!E:E,0))*X2195,"")</f>
        <v>25000</v>
      </c>
      <c r="Z2195" s="62" t="s">
        <v>26</v>
      </c>
      <c r="AA2195" s="62" t="s">
        <v>27</v>
      </c>
      <c r="AB2195" s="32"/>
      <c r="AC2195" s="32" t="s">
        <v>191</v>
      </c>
      <c r="AD2195" s="32" t="str">
        <f t="shared" si="618"/>
        <v/>
      </c>
      <c r="AF2195" s="5" t="str">
        <f t="shared" si="619"/>
        <v>ahmad asfuri44198</v>
      </c>
      <c r="AG2195" s="5" t="str">
        <f t="shared" si="620"/>
        <v>BMJ 06744198UTARADAY</v>
      </c>
      <c r="AH2195" s="5" t="str">
        <f t="shared" si="621"/>
        <v>ahmad asfuri44198UTARADAY</v>
      </c>
      <c r="AI2195" s="5" t="str">
        <f t="shared" si="622"/>
        <v>BMJ 06744198DAY</v>
      </c>
      <c r="AJ2195" s="5" t="str">
        <f t="shared" si="623"/>
        <v>ahmad asfuri44198DAY</v>
      </c>
      <c r="AK2195" s="5" t="str">
        <f t="shared" si="624"/>
        <v>ahmad asfuriBMJ</v>
      </c>
      <c r="AL2195" s="5" t="str">
        <f t="shared" si="626"/>
        <v>1UTARA</v>
      </c>
      <c r="AM2195" s="5" t="str">
        <f t="shared" si="627"/>
        <v>1 &gt; 4UTARA10 RODA</v>
      </c>
      <c r="AN2195" s="5" t="str">
        <f t="shared" si="628"/>
        <v>ahmad asfuriBMJ1 &gt; 4UTARA10 RODA</v>
      </c>
      <c r="AO2195" s="5" t="str">
        <f t="shared" si="629"/>
        <v>ahmad asfuri1 &gt; 4UTARA10 RODA</v>
      </c>
      <c r="AP2195" s="5" t="str">
        <f t="shared" si="630"/>
        <v>44198DAY</v>
      </c>
    </row>
    <row r="2196" spans="1:42" x14ac:dyDescent="0.3">
      <c r="A2196" s="33">
        <v>1</v>
      </c>
      <c r="B2196" s="33"/>
      <c r="C2196" s="70">
        <v>44198</v>
      </c>
      <c r="D2196" s="71" t="s">
        <v>19</v>
      </c>
      <c r="E2196" s="70">
        <v>44198</v>
      </c>
      <c r="F2196" s="71">
        <v>5161007</v>
      </c>
      <c r="G2196" s="33" t="s">
        <v>20</v>
      </c>
      <c r="H2196" s="33" t="s">
        <v>21</v>
      </c>
      <c r="I2196" s="33" t="s">
        <v>123</v>
      </c>
      <c r="J2196" s="33" t="s">
        <v>23</v>
      </c>
      <c r="K2196" s="63" t="s">
        <v>75</v>
      </c>
      <c r="L2196" s="32" t="str">
        <f t="shared" si="613"/>
        <v>FM260JD</v>
      </c>
      <c r="M2196" s="32" t="str">
        <f t="shared" si="614"/>
        <v>BMJ</v>
      </c>
      <c r="N2196" s="32" t="str">
        <f t="shared" si="615"/>
        <v>10 RODA</v>
      </c>
      <c r="O2196" s="146">
        <v>0.421875</v>
      </c>
      <c r="P2196" s="65">
        <v>44198.421875</v>
      </c>
      <c r="Q2196" s="65"/>
      <c r="R2196" s="66">
        <v>2</v>
      </c>
      <c r="S2196" s="66">
        <v>40400</v>
      </c>
      <c r="T2196" s="66">
        <v>14760</v>
      </c>
      <c r="U2196" s="67">
        <f t="shared" si="625"/>
        <v>25.64</v>
      </c>
      <c r="V2196" s="66">
        <f t="shared" si="616"/>
        <v>499826.16000000003</v>
      </c>
      <c r="W2196" s="66" t="str">
        <f t="shared" si="617"/>
        <v>1 &gt; 4</v>
      </c>
      <c r="X2196" s="66">
        <f>A2196+SUMIFS(Presensi!F:F,Presensi!E:E,'Entry Data'!AP2196)</f>
        <v>1</v>
      </c>
      <c r="Y2196" s="66">
        <f>IFERROR(INDEX('Retasi Pricing'!F:F,MATCH('Entry Data'!AM2196,'Retasi Pricing'!E:E,0))*X2196,"")</f>
        <v>25000</v>
      </c>
      <c r="Z2196" s="62" t="s">
        <v>26</v>
      </c>
      <c r="AA2196" s="62" t="s">
        <v>27</v>
      </c>
      <c r="AB2196" s="32"/>
      <c r="AC2196" s="32" t="s">
        <v>191</v>
      </c>
      <c r="AD2196" s="32" t="str">
        <f t="shared" si="618"/>
        <v/>
      </c>
      <c r="AF2196" s="5" t="str">
        <f t="shared" si="619"/>
        <v>ahmad asfuri44198</v>
      </c>
      <c r="AG2196" s="5" t="str">
        <f t="shared" si="620"/>
        <v>BMJ 06744198UTARADAY</v>
      </c>
      <c r="AH2196" s="5" t="str">
        <f t="shared" si="621"/>
        <v>ahmad asfuri44198UTARADAY</v>
      </c>
      <c r="AI2196" s="5" t="str">
        <f t="shared" si="622"/>
        <v>BMJ 06744198DAY</v>
      </c>
      <c r="AJ2196" s="5" t="str">
        <f t="shared" si="623"/>
        <v>ahmad asfuri44198DAY</v>
      </c>
      <c r="AK2196" s="5" t="str">
        <f t="shared" si="624"/>
        <v>ahmad asfuriBMJ</v>
      </c>
      <c r="AL2196" s="5" t="str">
        <f t="shared" si="626"/>
        <v>2UTARA</v>
      </c>
      <c r="AM2196" s="5" t="str">
        <f t="shared" si="627"/>
        <v>1 &gt; 4UTARA10 RODA</v>
      </c>
      <c r="AN2196" s="5" t="str">
        <f t="shared" si="628"/>
        <v>ahmad asfuriBMJ1 &gt; 4UTARA10 RODA</v>
      </c>
      <c r="AO2196" s="5" t="str">
        <f t="shared" si="629"/>
        <v>ahmad asfuri1 &gt; 4UTARA10 RODA</v>
      </c>
      <c r="AP2196" s="5" t="str">
        <f t="shared" si="630"/>
        <v>44198DAY</v>
      </c>
    </row>
    <row r="2197" spans="1:42" x14ac:dyDescent="0.3">
      <c r="A2197" s="33">
        <v>1</v>
      </c>
      <c r="B2197" s="33"/>
      <c r="C2197" s="70">
        <v>44198</v>
      </c>
      <c r="D2197" s="71" t="s">
        <v>19</v>
      </c>
      <c r="E2197" s="70">
        <v>44198</v>
      </c>
      <c r="F2197" s="71">
        <v>5161087</v>
      </c>
      <c r="G2197" s="33" t="s">
        <v>20</v>
      </c>
      <c r="H2197" s="33" t="s">
        <v>21</v>
      </c>
      <c r="I2197" s="33" t="s">
        <v>51</v>
      </c>
      <c r="J2197" s="33" t="s">
        <v>23</v>
      </c>
      <c r="K2197" s="63" t="s">
        <v>75</v>
      </c>
      <c r="L2197" s="32" t="str">
        <f t="shared" si="613"/>
        <v>FM260JD</v>
      </c>
      <c r="M2197" s="32" t="str">
        <f t="shared" si="614"/>
        <v>BMJ</v>
      </c>
      <c r="N2197" s="32" t="str">
        <f t="shared" si="615"/>
        <v>10 RODA</v>
      </c>
      <c r="O2197" s="146">
        <v>0.48085648148148147</v>
      </c>
      <c r="P2197" s="65">
        <v>44198.480856481481</v>
      </c>
      <c r="Q2197" s="65"/>
      <c r="R2197" s="66">
        <v>3</v>
      </c>
      <c r="S2197" s="66">
        <v>41100</v>
      </c>
      <c r="T2197" s="66">
        <v>14760</v>
      </c>
      <c r="U2197" s="67">
        <f t="shared" si="625"/>
        <v>26.34</v>
      </c>
      <c r="V2197" s="66">
        <f t="shared" si="616"/>
        <v>513471.95999999996</v>
      </c>
      <c r="W2197" s="66" t="str">
        <f t="shared" si="617"/>
        <v>1 &gt; 4</v>
      </c>
      <c r="X2197" s="66">
        <f>A2197+SUMIFS(Presensi!F:F,Presensi!E:E,'Entry Data'!AP2197)</f>
        <v>1</v>
      </c>
      <c r="Y2197" s="66">
        <f>IFERROR(INDEX('Retasi Pricing'!F:F,MATCH('Entry Data'!AM2197,'Retasi Pricing'!E:E,0))*X2197,"")</f>
        <v>25000</v>
      </c>
      <c r="Z2197" s="62" t="s">
        <v>26</v>
      </c>
      <c r="AA2197" s="62" t="s">
        <v>27</v>
      </c>
      <c r="AB2197" s="32"/>
      <c r="AC2197" s="32" t="s">
        <v>191</v>
      </c>
      <c r="AD2197" s="32" t="str">
        <f t="shared" si="618"/>
        <v/>
      </c>
      <c r="AF2197" s="5" t="str">
        <f t="shared" si="619"/>
        <v>ahmad asfuri44198</v>
      </c>
      <c r="AG2197" s="5" t="str">
        <f t="shared" si="620"/>
        <v>BMJ 06744198UTARADAY</v>
      </c>
      <c r="AH2197" s="5" t="str">
        <f t="shared" si="621"/>
        <v>ahmad asfuri44198UTARADAY</v>
      </c>
      <c r="AI2197" s="5" t="str">
        <f t="shared" si="622"/>
        <v>BMJ 06744198DAY</v>
      </c>
      <c r="AJ2197" s="5" t="str">
        <f t="shared" si="623"/>
        <v>ahmad asfuri44198DAY</v>
      </c>
      <c r="AK2197" s="5" t="str">
        <f t="shared" si="624"/>
        <v>ahmad asfuriBMJ</v>
      </c>
      <c r="AL2197" s="5" t="str">
        <f t="shared" si="626"/>
        <v>3UTARA</v>
      </c>
      <c r="AM2197" s="5" t="str">
        <f t="shared" si="627"/>
        <v>1 &gt; 4UTARA10 RODA</v>
      </c>
      <c r="AN2197" s="5" t="str">
        <f t="shared" si="628"/>
        <v>ahmad asfuriBMJ1 &gt; 4UTARA10 RODA</v>
      </c>
      <c r="AO2197" s="5" t="str">
        <f t="shared" si="629"/>
        <v>ahmad asfuri1 &gt; 4UTARA10 RODA</v>
      </c>
      <c r="AP2197" s="5" t="str">
        <f t="shared" si="630"/>
        <v>44198DAY</v>
      </c>
    </row>
    <row r="2198" spans="1:42" x14ac:dyDescent="0.3">
      <c r="A2198" s="33">
        <v>1</v>
      </c>
      <c r="B2198" s="33"/>
      <c r="C2198" s="70">
        <v>44198</v>
      </c>
      <c r="D2198" s="71" t="s">
        <v>19</v>
      </c>
      <c r="E2198" s="70">
        <v>44198</v>
      </c>
      <c r="F2198" s="71">
        <v>5161157</v>
      </c>
      <c r="G2198" s="33" t="s">
        <v>20</v>
      </c>
      <c r="H2198" s="33" t="s">
        <v>21</v>
      </c>
      <c r="I2198" s="33" t="s">
        <v>123</v>
      </c>
      <c r="J2198" s="33" t="s">
        <v>23</v>
      </c>
      <c r="K2198" s="63" t="s">
        <v>75</v>
      </c>
      <c r="L2198" s="32" t="str">
        <f t="shared" si="613"/>
        <v>FM260JD</v>
      </c>
      <c r="M2198" s="32" t="str">
        <f t="shared" si="614"/>
        <v>BMJ</v>
      </c>
      <c r="N2198" s="32" t="str">
        <f t="shared" si="615"/>
        <v>10 RODA</v>
      </c>
      <c r="O2198" s="146">
        <v>0.54217592592592589</v>
      </c>
      <c r="P2198" s="65">
        <v>44198.542175925926</v>
      </c>
      <c r="Q2198" s="65"/>
      <c r="R2198" s="66">
        <v>4</v>
      </c>
      <c r="S2198" s="66">
        <v>40640</v>
      </c>
      <c r="T2198" s="66">
        <v>14760</v>
      </c>
      <c r="U2198" s="67">
        <f t="shared" si="625"/>
        <v>25.88</v>
      </c>
      <c r="V2198" s="66">
        <f t="shared" si="616"/>
        <v>504504.72000000003</v>
      </c>
      <c r="W2198" s="66" t="str">
        <f t="shared" si="617"/>
        <v>1 &gt; 4</v>
      </c>
      <c r="X2198" s="66">
        <f>A2198+SUMIFS(Presensi!F:F,Presensi!E:E,'Entry Data'!AP2198)</f>
        <v>1</v>
      </c>
      <c r="Y2198" s="66">
        <f>IFERROR(INDEX('Retasi Pricing'!F:F,MATCH('Entry Data'!AM2198,'Retasi Pricing'!E:E,0))*X2198,"")</f>
        <v>25000</v>
      </c>
      <c r="Z2198" s="62" t="s">
        <v>26</v>
      </c>
      <c r="AA2198" s="62" t="s">
        <v>27</v>
      </c>
      <c r="AB2198" s="32"/>
      <c r="AC2198" s="32" t="s">
        <v>191</v>
      </c>
      <c r="AD2198" s="32" t="str">
        <f t="shared" si="618"/>
        <v/>
      </c>
      <c r="AF2198" s="5" t="str">
        <f t="shared" si="619"/>
        <v>ahmad asfuri44198</v>
      </c>
      <c r="AG2198" s="5" t="str">
        <f t="shared" si="620"/>
        <v>BMJ 06744198UTARADAY</v>
      </c>
      <c r="AH2198" s="5" t="str">
        <f t="shared" si="621"/>
        <v>ahmad asfuri44198UTARADAY</v>
      </c>
      <c r="AI2198" s="5" t="str">
        <f t="shared" si="622"/>
        <v>BMJ 06744198DAY</v>
      </c>
      <c r="AJ2198" s="5" t="str">
        <f t="shared" si="623"/>
        <v>ahmad asfuri44198DAY</v>
      </c>
      <c r="AK2198" s="5" t="str">
        <f t="shared" si="624"/>
        <v>ahmad asfuriBMJ</v>
      </c>
      <c r="AL2198" s="5" t="str">
        <f t="shared" si="626"/>
        <v>4UTARA</v>
      </c>
      <c r="AM2198" s="5" t="str">
        <f t="shared" si="627"/>
        <v>1 &gt; 4UTARA10 RODA</v>
      </c>
      <c r="AN2198" s="5" t="str">
        <f t="shared" si="628"/>
        <v>ahmad asfuriBMJ1 &gt; 4UTARA10 RODA</v>
      </c>
      <c r="AO2198" s="5" t="str">
        <f t="shared" si="629"/>
        <v>ahmad asfuri1 &gt; 4UTARA10 RODA</v>
      </c>
      <c r="AP2198" s="5" t="str">
        <f t="shared" si="630"/>
        <v>44198DAY</v>
      </c>
    </row>
    <row r="2199" spans="1:42" x14ac:dyDescent="0.3">
      <c r="A2199" s="33">
        <v>1</v>
      </c>
      <c r="B2199" s="33"/>
      <c r="C2199" s="70">
        <v>44198</v>
      </c>
      <c r="D2199" s="71" t="s">
        <v>19</v>
      </c>
      <c r="E2199" s="70">
        <v>44198</v>
      </c>
      <c r="F2199" s="71">
        <v>5161262</v>
      </c>
      <c r="G2199" s="33" t="s">
        <v>20</v>
      </c>
      <c r="H2199" s="33" t="s">
        <v>21</v>
      </c>
      <c r="I2199" s="33" t="s">
        <v>22</v>
      </c>
      <c r="J2199" s="33" t="s">
        <v>23</v>
      </c>
      <c r="K2199" s="63" t="s">
        <v>75</v>
      </c>
      <c r="L2199" s="32" t="str">
        <f t="shared" si="613"/>
        <v>FM260JD</v>
      </c>
      <c r="M2199" s="32" t="str">
        <f t="shared" si="614"/>
        <v>BMJ</v>
      </c>
      <c r="N2199" s="32" t="str">
        <f t="shared" si="615"/>
        <v>10 RODA</v>
      </c>
      <c r="O2199" s="146">
        <v>0.63123842592592594</v>
      </c>
      <c r="P2199" s="65">
        <v>44198.631238425929</v>
      </c>
      <c r="Q2199" s="65"/>
      <c r="R2199" s="66">
        <v>5</v>
      </c>
      <c r="S2199" s="66">
        <v>40880</v>
      </c>
      <c r="T2199" s="66">
        <v>14760</v>
      </c>
      <c r="U2199" s="67">
        <f t="shared" si="625"/>
        <v>26.12</v>
      </c>
      <c r="V2199" s="66">
        <f t="shared" si="616"/>
        <v>509183.27999999997</v>
      </c>
      <c r="W2199" s="66" t="str">
        <f t="shared" si="617"/>
        <v>&gt; 5</v>
      </c>
      <c r="X2199" s="66">
        <f>A2199+SUMIFS(Presensi!F:F,Presensi!E:E,'Entry Data'!AP2199)</f>
        <v>1</v>
      </c>
      <c r="Y2199" s="66">
        <f>IFERROR(INDEX('Retasi Pricing'!F:F,MATCH('Entry Data'!AM2199,'Retasi Pricing'!E:E,0))*X2199,"")</f>
        <v>27650</v>
      </c>
      <c r="Z2199" s="62" t="s">
        <v>26</v>
      </c>
      <c r="AA2199" s="62" t="s">
        <v>27</v>
      </c>
      <c r="AB2199" s="32"/>
      <c r="AC2199" s="32" t="s">
        <v>191</v>
      </c>
      <c r="AD2199" s="32" t="str">
        <f t="shared" si="618"/>
        <v/>
      </c>
      <c r="AF2199" s="5" t="str">
        <f t="shared" si="619"/>
        <v>ahmad asfuri44198</v>
      </c>
      <c r="AG2199" s="5" t="str">
        <f t="shared" si="620"/>
        <v>BMJ 06744198UTARADAY</v>
      </c>
      <c r="AH2199" s="5" t="str">
        <f t="shared" si="621"/>
        <v>ahmad asfuri44198UTARADAY</v>
      </c>
      <c r="AI2199" s="5" t="str">
        <f t="shared" si="622"/>
        <v>BMJ 06744198DAY</v>
      </c>
      <c r="AJ2199" s="5" t="str">
        <f t="shared" si="623"/>
        <v>ahmad asfuri44198DAY</v>
      </c>
      <c r="AK2199" s="5" t="str">
        <f t="shared" si="624"/>
        <v>ahmad asfuriBMJ</v>
      </c>
      <c r="AL2199" s="5" t="str">
        <f t="shared" si="626"/>
        <v>5UTARA</v>
      </c>
      <c r="AM2199" s="5" t="str">
        <f t="shared" si="627"/>
        <v>&gt; 5UTARA10 RODA</v>
      </c>
      <c r="AN2199" s="5" t="str">
        <f t="shared" si="628"/>
        <v>ahmad asfuriBMJ&gt; 5UTARA10 RODA</v>
      </c>
      <c r="AO2199" s="5" t="str">
        <f t="shared" si="629"/>
        <v>ahmad asfuri&gt; 5UTARA10 RODA</v>
      </c>
      <c r="AP2199" s="5" t="str">
        <f t="shared" si="630"/>
        <v>44198DAY</v>
      </c>
    </row>
    <row r="2200" spans="1:42" x14ac:dyDescent="0.3">
      <c r="A2200" s="33">
        <v>1</v>
      </c>
      <c r="B2200" s="33"/>
      <c r="C2200" s="70">
        <v>44198</v>
      </c>
      <c r="D2200" s="71" t="s">
        <v>19</v>
      </c>
      <c r="E2200" s="70">
        <v>44198</v>
      </c>
      <c r="F2200" s="71">
        <v>5161342</v>
      </c>
      <c r="G2200" s="33" t="s">
        <v>20</v>
      </c>
      <c r="H2200" s="33" t="s">
        <v>21</v>
      </c>
      <c r="I2200" s="33" t="s">
        <v>22</v>
      </c>
      <c r="J2200" s="33" t="s">
        <v>23</v>
      </c>
      <c r="K2200" s="63" t="s">
        <v>75</v>
      </c>
      <c r="L2200" s="32" t="str">
        <f t="shared" si="613"/>
        <v>FM260JD</v>
      </c>
      <c r="M2200" s="32" t="str">
        <f t="shared" si="614"/>
        <v>BMJ</v>
      </c>
      <c r="N2200" s="32" t="str">
        <f t="shared" si="615"/>
        <v>10 RODA</v>
      </c>
      <c r="O2200" s="146">
        <v>0.69512731481481482</v>
      </c>
      <c r="P2200" s="65">
        <v>44198.695127314815</v>
      </c>
      <c r="Q2200" s="65"/>
      <c r="R2200" s="66">
        <v>6</v>
      </c>
      <c r="S2200" s="66">
        <v>40140</v>
      </c>
      <c r="T2200" s="66">
        <v>14760</v>
      </c>
      <c r="U2200" s="67">
        <f t="shared" si="625"/>
        <v>25.38</v>
      </c>
      <c r="V2200" s="66">
        <f t="shared" si="616"/>
        <v>494757.72000000003</v>
      </c>
      <c r="W2200" s="66" t="str">
        <f t="shared" si="617"/>
        <v>&gt; 6</v>
      </c>
      <c r="X2200" s="66">
        <f>A2200+SUMIFS(Presensi!F:F,Presensi!E:E,'Entry Data'!AP2200)</f>
        <v>1</v>
      </c>
      <c r="Y2200" s="66">
        <f>IFERROR(INDEX('Retasi Pricing'!F:F,MATCH('Entry Data'!AM2200,'Retasi Pricing'!E:E,0))*X2200,"")</f>
        <v>30800</v>
      </c>
      <c r="Z2200" s="62" t="s">
        <v>26</v>
      </c>
      <c r="AA2200" s="62" t="s">
        <v>27</v>
      </c>
      <c r="AB2200" s="32"/>
      <c r="AC2200" s="32" t="s">
        <v>191</v>
      </c>
      <c r="AD2200" s="32" t="str">
        <f t="shared" si="618"/>
        <v/>
      </c>
      <c r="AF2200" s="5" t="str">
        <f t="shared" si="619"/>
        <v>ahmad asfuri44198</v>
      </c>
      <c r="AG2200" s="5" t="str">
        <f t="shared" si="620"/>
        <v>BMJ 06744198UTARADAY</v>
      </c>
      <c r="AH2200" s="5" t="str">
        <f t="shared" si="621"/>
        <v>ahmad asfuri44198UTARADAY</v>
      </c>
      <c r="AI2200" s="5" t="str">
        <f t="shared" si="622"/>
        <v>BMJ 06744198DAY</v>
      </c>
      <c r="AJ2200" s="5" t="str">
        <f t="shared" si="623"/>
        <v>ahmad asfuri44198DAY</v>
      </c>
      <c r="AK2200" s="5" t="str">
        <f t="shared" si="624"/>
        <v>ahmad asfuriBMJ</v>
      </c>
      <c r="AL2200" s="5" t="str">
        <f t="shared" si="626"/>
        <v>6UTARA</v>
      </c>
      <c r="AM2200" s="5" t="str">
        <f t="shared" si="627"/>
        <v>&gt; 6UTARA10 RODA</v>
      </c>
      <c r="AN2200" s="5" t="str">
        <f t="shared" si="628"/>
        <v>ahmad asfuriBMJ&gt; 6UTARA10 RODA</v>
      </c>
      <c r="AO2200" s="5" t="str">
        <f t="shared" si="629"/>
        <v>ahmad asfuri&gt; 6UTARA10 RODA</v>
      </c>
      <c r="AP2200" s="5" t="str">
        <f t="shared" si="630"/>
        <v>44198DAY</v>
      </c>
    </row>
    <row r="2201" spans="1:42" x14ac:dyDescent="0.3">
      <c r="A2201" s="33">
        <v>1</v>
      </c>
      <c r="B2201" s="33"/>
      <c r="C2201" s="70">
        <v>44198</v>
      </c>
      <c r="D2201" s="71" t="s">
        <v>19</v>
      </c>
      <c r="E2201" s="70">
        <v>44198</v>
      </c>
      <c r="F2201" s="71">
        <v>5161410</v>
      </c>
      <c r="G2201" s="33" t="s">
        <v>20</v>
      </c>
      <c r="H2201" s="33" t="s">
        <v>21</v>
      </c>
      <c r="I2201" s="33" t="s">
        <v>51</v>
      </c>
      <c r="J2201" s="33" t="s">
        <v>46</v>
      </c>
      <c r="K2201" s="63" t="s">
        <v>75</v>
      </c>
      <c r="L2201" s="32" t="str">
        <f t="shared" si="613"/>
        <v>FM260JD</v>
      </c>
      <c r="M2201" s="32" t="str">
        <f t="shared" si="614"/>
        <v>BMJ</v>
      </c>
      <c r="N2201" s="32" t="str">
        <f t="shared" si="615"/>
        <v>10 RODA</v>
      </c>
      <c r="O2201" s="146">
        <v>0.75311342592592589</v>
      </c>
      <c r="P2201" s="65">
        <v>44198.753113425926</v>
      </c>
      <c r="Q2201" s="65"/>
      <c r="R2201" s="66">
        <v>7</v>
      </c>
      <c r="S2201" s="66">
        <v>38420</v>
      </c>
      <c r="T2201" s="66">
        <v>14760</v>
      </c>
      <c r="U2201" s="67">
        <f t="shared" si="625"/>
        <v>23.66</v>
      </c>
      <c r="V2201" s="66">
        <f t="shared" si="616"/>
        <v>461228.04000000004</v>
      </c>
      <c r="W2201" s="66" t="str">
        <f t="shared" si="617"/>
        <v>7 &gt;</v>
      </c>
      <c r="X2201" s="66">
        <f>A2201+SUMIFS(Presensi!F:F,Presensi!E:E,'Entry Data'!AP2201)</f>
        <v>1</v>
      </c>
      <c r="Y2201" s="66">
        <f>IFERROR(INDEX('Retasi Pricing'!F:F,MATCH('Entry Data'!AM2201,'Retasi Pricing'!E:E,0))*X2201,"")</f>
        <v>37750</v>
      </c>
      <c r="Z2201" s="62" t="s">
        <v>26</v>
      </c>
      <c r="AA2201" s="62" t="s">
        <v>27</v>
      </c>
      <c r="AB2201" s="32"/>
      <c r="AC2201" s="32" t="s">
        <v>191</v>
      </c>
      <c r="AD2201" s="32" t="str">
        <f t="shared" si="618"/>
        <v/>
      </c>
      <c r="AF2201" s="5" t="str">
        <f t="shared" si="619"/>
        <v>ahmad asfuri44198</v>
      </c>
      <c r="AG2201" s="5" t="str">
        <f t="shared" si="620"/>
        <v>BMJ 06744198UTARADAY</v>
      </c>
      <c r="AH2201" s="5" t="str">
        <f t="shared" si="621"/>
        <v>ahmad asfuri44198UTARADAY</v>
      </c>
      <c r="AI2201" s="5" t="str">
        <f t="shared" si="622"/>
        <v>BMJ 06744198DAY</v>
      </c>
      <c r="AJ2201" s="5" t="str">
        <f t="shared" si="623"/>
        <v>ahmad asfuri44198DAY</v>
      </c>
      <c r="AK2201" s="5" t="str">
        <f t="shared" si="624"/>
        <v>ahmad asfuriBMJ</v>
      </c>
      <c r="AL2201" s="5" t="str">
        <f t="shared" si="626"/>
        <v>7UTARA</v>
      </c>
      <c r="AM2201" s="5" t="str">
        <f t="shared" si="627"/>
        <v>7 &gt;UTARA10 RODA</v>
      </c>
      <c r="AN2201" s="5" t="str">
        <f t="shared" si="628"/>
        <v>ahmad asfuriBMJ7 &gt;UTARA10 RODA</v>
      </c>
      <c r="AO2201" s="5" t="str">
        <f t="shared" si="629"/>
        <v>ahmad asfuri7 &gt;UTARA10 RODA</v>
      </c>
      <c r="AP2201" s="5" t="str">
        <f t="shared" si="630"/>
        <v>44198DAY</v>
      </c>
    </row>
    <row r="2202" spans="1:42" x14ac:dyDescent="0.3">
      <c r="A2202" s="33">
        <v>1</v>
      </c>
      <c r="B2202" s="33"/>
      <c r="C2202" s="70">
        <v>44198</v>
      </c>
      <c r="D2202" s="71" t="s">
        <v>19</v>
      </c>
      <c r="E2202" s="70">
        <v>44198</v>
      </c>
      <c r="F2202" s="71">
        <v>5160982</v>
      </c>
      <c r="G2202" s="33" t="s">
        <v>20</v>
      </c>
      <c r="H2202" s="33" t="s">
        <v>21</v>
      </c>
      <c r="I2202" s="33" t="s">
        <v>51</v>
      </c>
      <c r="J2202" s="33" t="s">
        <v>46</v>
      </c>
      <c r="K2202" s="63" t="s">
        <v>77</v>
      </c>
      <c r="L2202" s="32" t="str">
        <f t="shared" si="613"/>
        <v>FM260JD</v>
      </c>
      <c r="M2202" s="32" t="str">
        <f t="shared" si="614"/>
        <v>BMJ</v>
      </c>
      <c r="N2202" s="32" t="str">
        <f t="shared" si="615"/>
        <v>10 RODA</v>
      </c>
      <c r="O2202" s="146">
        <v>0.40612268518518518</v>
      </c>
      <c r="P2202" s="65">
        <v>44198.410752314812</v>
      </c>
      <c r="Q2202" s="65"/>
      <c r="R2202" s="66">
        <v>6</v>
      </c>
      <c r="S2202" s="66">
        <v>38840</v>
      </c>
      <c r="T2202" s="66">
        <v>14860</v>
      </c>
      <c r="U2202" s="67">
        <f t="shared" si="625"/>
        <v>23.98</v>
      </c>
      <c r="V2202" s="66">
        <f t="shared" si="616"/>
        <v>467466.12000000005</v>
      </c>
      <c r="W2202" s="66" t="str">
        <f t="shared" si="617"/>
        <v>&gt; 6</v>
      </c>
      <c r="X2202" s="66">
        <f>A2202+SUMIFS(Presensi!F:F,Presensi!E:E,'Entry Data'!AP2202)</f>
        <v>1</v>
      </c>
      <c r="Y2202" s="66">
        <f>IFERROR(INDEX('Retasi Pricing'!F:F,MATCH('Entry Data'!AM2202,'Retasi Pricing'!E:E,0))*X2202,"")</f>
        <v>30800</v>
      </c>
      <c r="Z2202" s="62" t="s">
        <v>26</v>
      </c>
      <c r="AA2202" s="62" t="s">
        <v>27</v>
      </c>
      <c r="AB2202" s="32"/>
      <c r="AC2202" s="32" t="s">
        <v>192</v>
      </c>
      <c r="AD2202" s="32" t="str">
        <f t="shared" si="618"/>
        <v/>
      </c>
      <c r="AF2202" s="5" t="str">
        <f t="shared" si="619"/>
        <v>awaluddin44198</v>
      </c>
      <c r="AG2202" s="5" t="str">
        <f t="shared" si="620"/>
        <v>BMJ 06844198UTARADAY</v>
      </c>
      <c r="AH2202" s="5" t="str">
        <f t="shared" si="621"/>
        <v>awaluddin44198UTARADAY</v>
      </c>
      <c r="AI2202" s="5" t="str">
        <f t="shared" si="622"/>
        <v>BMJ 06844198DAY</v>
      </c>
      <c r="AJ2202" s="5" t="str">
        <f t="shared" si="623"/>
        <v>awaluddin44198DAY</v>
      </c>
      <c r="AK2202" s="5" t="str">
        <f t="shared" si="624"/>
        <v>awaluddinBMJ</v>
      </c>
      <c r="AL2202" s="5" t="str">
        <f t="shared" si="626"/>
        <v>6UTARA</v>
      </c>
      <c r="AM2202" s="5" t="str">
        <f t="shared" si="627"/>
        <v>&gt; 6UTARA10 RODA</v>
      </c>
      <c r="AN2202" s="5" t="str">
        <f t="shared" si="628"/>
        <v>awaluddinBMJ&gt; 6UTARA10 RODA</v>
      </c>
      <c r="AO2202" s="5" t="str">
        <f t="shared" si="629"/>
        <v>awaluddin&gt; 6UTARA10 RODA</v>
      </c>
      <c r="AP2202" s="5" t="str">
        <f t="shared" si="630"/>
        <v>44198DAY</v>
      </c>
    </row>
    <row r="2203" spans="1:42" x14ac:dyDescent="0.3">
      <c r="A2203" s="33">
        <v>1</v>
      </c>
      <c r="B2203" s="33"/>
      <c r="C2203" s="70">
        <v>44198</v>
      </c>
      <c r="D2203" s="71" t="s">
        <v>19</v>
      </c>
      <c r="E2203" s="70">
        <v>44198</v>
      </c>
      <c r="F2203" s="71">
        <v>5161399</v>
      </c>
      <c r="G2203" s="33" t="s">
        <v>20</v>
      </c>
      <c r="H2203" s="33" t="s">
        <v>21</v>
      </c>
      <c r="I2203" s="33" t="s">
        <v>51</v>
      </c>
      <c r="J2203" s="33" t="s">
        <v>46</v>
      </c>
      <c r="K2203" s="63" t="s">
        <v>77</v>
      </c>
      <c r="L2203" s="32" t="str">
        <f t="shared" si="613"/>
        <v>FM260JD</v>
      </c>
      <c r="M2203" s="32" t="str">
        <f t="shared" si="614"/>
        <v>BMJ</v>
      </c>
      <c r="N2203" s="32" t="str">
        <f t="shared" si="615"/>
        <v>10 RODA</v>
      </c>
      <c r="O2203" s="146">
        <v>0.74271990740740745</v>
      </c>
      <c r="P2203" s="65">
        <v>44198.742719907408</v>
      </c>
      <c r="Q2203" s="65"/>
      <c r="R2203" s="66">
        <v>7</v>
      </c>
      <c r="S2203" s="66">
        <v>40840</v>
      </c>
      <c r="T2203" s="66">
        <v>14860</v>
      </c>
      <c r="U2203" s="67">
        <f t="shared" si="625"/>
        <v>25.98</v>
      </c>
      <c r="V2203" s="66">
        <f t="shared" si="616"/>
        <v>506454.12000000005</v>
      </c>
      <c r="W2203" s="66" t="str">
        <f t="shared" si="617"/>
        <v>7 &gt;</v>
      </c>
      <c r="X2203" s="66">
        <f>A2203+SUMIFS(Presensi!F:F,Presensi!E:E,'Entry Data'!AP2203)</f>
        <v>1</v>
      </c>
      <c r="Y2203" s="66">
        <f>IFERROR(INDEX('Retasi Pricing'!F:F,MATCH('Entry Data'!AM2203,'Retasi Pricing'!E:E,0))*X2203,"")</f>
        <v>37750</v>
      </c>
      <c r="Z2203" s="62" t="s">
        <v>26</v>
      </c>
      <c r="AA2203" s="62" t="s">
        <v>27</v>
      </c>
      <c r="AB2203" s="32"/>
      <c r="AC2203" s="32" t="s">
        <v>177</v>
      </c>
      <c r="AD2203" s="32" t="str">
        <f t="shared" si="618"/>
        <v/>
      </c>
      <c r="AF2203" s="5" t="str">
        <f t="shared" si="619"/>
        <v>herman as44198</v>
      </c>
      <c r="AG2203" s="5" t="str">
        <f t="shared" si="620"/>
        <v>BMJ 06844198UTARADAY</v>
      </c>
      <c r="AH2203" s="5" t="str">
        <f t="shared" si="621"/>
        <v>herman as44198UTARADAY</v>
      </c>
      <c r="AI2203" s="5" t="str">
        <f t="shared" si="622"/>
        <v>BMJ 06844198DAY</v>
      </c>
      <c r="AJ2203" s="5" t="str">
        <f t="shared" si="623"/>
        <v>herman as44198DAY</v>
      </c>
      <c r="AK2203" s="5" t="str">
        <f t="shared" si="624"/>
        <v>herman asBMJ</v>
      </c>
      <c r="AL2203" s="5" t="str">
        <f t="shared" si="626"/>
        <v>7UTARA</v>
      </c>
      <c r="AM2203" s="5" t="str">
        <f t="shared" si="627"/>
        <v>7 &gt;UTARA10 RODA</v>
      </c>
      <c r="AN2203" s="5" t="str">
        <f t="shared" si="628"/>
        <v>herman asBMJ7 &gt;UTARA10 RODA</v>
      </c>
      <c r="AO2203" s="5" t="str">
        <f t="shared" si="629"/>
        <v>herman as7 &gt;UTARA10 RODA</v>
      </c>
      <c r="AP2203" s="5" t="str">
        <f t="shared" si="630"/>
        <v>44198DAY</v>
      </c>
    </row>
    <row r="2204" spans="1:42" x14ac:dyDescent="0.3">
      <c r="A2204" s="33">
        <v>1</v>
      </c>
      <c r="B2204" s="33"/>
      <c r="C2204" s="70">
        <v>44198</v>
      </c>
      <c r="D2204" s="71" t="s">
        <v>19</v>
      </c>
      <c r="E2204" s="70">
        <v>44198</v>
      </c>
      <c r="F2204" s="71">
        <v>5160932</v>
      </c>
      <c r="G2204" s="33" t="s">
        <v>20</v>
      </c>
      <c r="H2204" s="33" t="s">
        <v>21</v>
      </c>
      <c r="I2204" s="33" t="s">
        <v>51</v>
      </c>
      <c r="J2204" s="33" t="s">
        <v>46</v>
      </c>
      <c r="K2204" s="63" t="s">
        <v>78</v>
      </c>
      <c r="L2204" s="32" t="str">
        <f t="shared" si="613"/>
        <v>FM260JD</v>
      </c>
      <c r="M2204" s="32" t="str">
        <f t="shared" si="614"/>
        <v>BMJ</v>
      </c>
      <c r="N2204" s="32" t="str">
        <f t="shared" si="615"/>
        <v>10 RODA</v>
      </c>
      <c r="O2204" s="146">
        <v>0.36226851851851855</v>
      </c>
      <c r="P2204" s="65">
        <v>44198.36824074074</v>
      </c>
      <c r="Q2204" s="65"/>
      <c r="R2204" s="66">
        <v>1</v>
      </c>
      <c r="S2204" s="66">
        <v>40140</v>
      </c>
      <c r="T2204" s="66">
        <v>14760</v>
      </c>
      <c r="U2204" s="67">
        <f t="shared" si="625"/>
        <v>25.38</v>
      </c>
      <c r="V2204" s="66">
        <f t="shared" si="616"/>
        <v>494757.72000000003</v>
      </c>
      <c r="W2204" s="66" t="str">
        <f t="shared" si="617"/>
        <v>1 &gt; 4</v>
      </c>
      <c r="X2204" s="66">
        <f>A2204+SUMIFS(Presensi!F:F,Presensi!E:E,'Entry Data'!AP2204)</f>
        <v>1</v>
      </c>
      <c r="Y2204" s="66">
        <f>IFERROR(INDEX('Retasi Pricing'!F:F,MATCH('Entry Data'!AM2204,'Retasi Pricing'!E:E,0))*X2204,"")</f>
        <v>25000</v>
      </c>
      <c r="Z2204" s="62" t="s">
        <v>26</v>
      </c>
      <c r="AA2204" s="62" t="s">
        <v>27</v>
      </c>
      <c r="AB2204" s="32"/>
      <c r="AC2204" s="32" t="s">
        <v>264</v>
      </c>
      <c r="AD2204" s="32" t="str">
        <f t="shared" si="618"/>
        <v/>
      </c>
      <c r="AF2204" s="5" t="str">
        <f t="shared" si="619"/>
        <v>Redho Dwi Agonta44198</v>
      </c>
      <c r="AG2204" s="5" t="str">
        <f t="shared" si="620"/>
        <v>BMJ 06944198UTARADAY</v>
      </c>
      <c r="AH2204" s="5" t="str">
        <f t="shared" si="621"/>
        <v>Redho Dwi Agonta44198UTARADAY</v>
      </c>
      <c r="AI2204" s="5" t="str">
        <f t="shared" si="622"/>
        <v>BMJ 06944198DAY</v>
      </c>
      <c r="AJ2204" s="5" t="str">
        <f t="shared" si="623"/>
        <v>Redho Dwi Agonta44198DAY</v>
      </c>
      <c r="AK2204" s="5" t="str">
        <f t="shared" si="624"/>
        <v>Redho Dwi AgontaBMJ</v>
      </c>
      <c r="AL2204" s="5" t="str">
        <f t="shared" si="626"/>
        <v>1UTARA</v>
      </c>
      <c r="AM2204" s="5" t="str">
        <f t="shared" si="627"/>
        <v>1 &gt; 4UTARA10 RODA</v>
      </c>
      <c r="AN2204" s="5" t="str">
        <f t="shared" si="628"/>
        <v>Redho Dwi AgontaBMJ1 &gt; 4UTARA10 RODA</v>
      </c>
      <c r="AO2204" s="5" t="str">
        <f t="shared" si="629"/>
        <v>Redho Dwi Agonta1 &gt; 4UTARA10 RODA</v>
      </c>
      <c r="AP2204" s="5" t="str">
        <f t="shared" si="630"/>
        <v>44198DAY</v>
      </c>
    </row>
    <row r="2205" spans="1:42" x14ac:dyDescent="0.3">
      <c r="A2205" s="33">
        <v>1</v>
      </c>
      <c r="B2205" s="33"/>
      <c r="C2205" s="70">
        <v>44198</v>
      </c>
      <c r="D2205" s="71" t="s">
        <v>19</v>
      </c>
      <c r="E2205" s="70">
        <v>44198</v>
      </c>
      <c r="F2205" s="71">
        <v>5161002</v>
      </c>
      <c r="G2205" s="33" t="s">
        <v>20</v>
      </c>
      <c r="H2205" s="33" t="s">
        <v>21</v>
      </c>
      <c r="I2205" s="33" t="s">
        <v>51</v>
      </c>
      <c r="J2205" s="33" t="s">
        <v>46</v>
      </c>
      <c r="K2205" s="63" t="s">
        <v>78</v>
      </c>
      <c r="L2205" s="32" t="str">
        <f t="shared" si="613"/>
        <v>FM260JD</v>
      </c>
      <c r="M2205" s="32" t="str">
        <f t="shared" si="614"/>
        <v>BMJ</v>
      </c>
      <c r="N2205" s="32" t="str">
        <f t="shared" si="615"/>
        <v>10 RODA</v>
      </c>
      <c r="O2205" s="146">
        <v>0.41903935185185182</v>
      </c>
      <c r="P2205" s="65">
        <v>44198.419039351851</v>
      </c>
      <c r="Q2205" s="65"/>
      <c r="R2205" s="66">
        <v>2</v>
      </c>
      <c r="S2205" s="66">
        <v>39600</v>
      </c>
      <c r="T2205" s="66">
        <v>14760</v>
      </c>
      <c r="U2205" s="67">
        <f t="shared" si="625"/>
        <v>24.84</v>
      </c>
      <c r="V2205" s="66">
        <f t="shared" si="616"/>
        <v>484230.95999999996</v>
      </c>
      <c r="W2205" s="66" t="str">
        <f t="shared" si="617"/>
        <v>1 &gt; 4</v>
      </c>
      <c r="X2205" s="66">
        <f>A2205+SUMIFS(Presensi!F:F,Presensi!E:E,'Entry Data'!AP2205)</f>
        <v>1</v>
      </c>
      <c r="Y2205" s="66">
        <f>IFERROR(INDEX('Retasi Pricing'!F:F,MATCH('Entry Data'!AM2205,'Retasi Pricing'!E:E,0))*X2205,"")</f>
        <v>25000</v>
      </c>
      <c r="Z2205" s="62" t="s">
        <v>26</v>
      </c>
      <c r="AA2205" s="62" t="s">
        <v>27</v>
      </c>
      <c r="AB2205" s="32"/>
      <c r="AC2205" s="32" t="s">
        <v>264</v>
      </c>
      <c r="AD2205" s="32" t="str">
        <f t="shared" si="618"/>
        <v/>
      </c>
      <c r="AF2205" s="5" t="str">
        <f t="shared" si="619"/>
        <v>Redho Dwi Agonta44198</v>
      </c>
      <c r="AG2205" s="5" t="str">
        <f t="shared" si="620"/>
        <v>BMJ 06944198UTARADAY</v>
      </c>
      <c r="AH2205" s="5" t="str">
        <f t="shared" si="621"/>
        <v>Redho Dwi Agonta44198UTARADAY</v>
      </c>
      <c r="AI2205" s="5" t="str">
        <f t="shared" si="622"/>
        <v>BMJ 06944198DAY</v>
      </c>
      <c r="AJ2205" s="5" t="str">
        <f t="shared" si="623"/>
        <v>Redho Dwi Agonta44198DAY</v>
      </c>
      <c r="AK2205" s="5" t="str">
        <f t="shared" si="624"/>
        <v>Redho Dwi AgontaBMJ</v>
      </c>
      <c r="AL2205" s="5" t="str">
        <f t="shared" si="626"/>
        <v>2UTARA</v>
      </c>
      <c r="AM2205" s="5" t="str">
        <f t="shared" si="627"/>
        <v>1 &gt; 4UTARA10 RODA</v>
      </c>
      <c r="AN2205" s="5" t="str">
        <f t="shared" si="628"/>
        <v>Redho Dwi AgontaBMJ1 &gt; 4UTARA10 RODA</v>
      </c>
      <c r="AO2205" s="5" t="str">
        <f t="shared" si="629"/>
        <v>Redho Dwi Agonta1 &gt; 4UTARA10 RODA</v>
      </c>
      <c r="AP2205" s="5" t="str">
        <f t="shared" si="630"/>
        <v>44198DAY</v>
      </c>
    </row>
    <row r="2206" spans="1:42" x14ac:dyDescent="0.3">
      <c r="A2206" s="33">
        <v>1</v>
      </c>
      <c r="B2206" s="33"/>
      <c r="C2206" s="70">
        <v>44198</v>
      </c>
      <c r="D2206" s="71" t="s">
        <v>19</v>
      </c>
      <c r="E2206" s="70">
        <v>44198</v>
      </c>
      <c r="F2206" s="71">
        <v>5161081</v>
      </c>
      <c r="G2206" s="33" t="s">
        <v>20</v>
      </c>
      <c r="H2206" s="33" t="s">
        <v>21</v>
      </c>
      <c r="I2206" s="33" t="s">
        <v>51</v>
      </c>
      <c r="J2206" s="33" t="s">
        <v>23</v>
      </c>
      <c r="K2206" s="63" t="s">
        <v>78</v>
      </c>
      <c r="L2206" s="32" t="str">
        <f t="shared" si="613"/>
        <v>FM260JD</v>
      </c>
      <c r="M2206" s="32" t="str">
        <f t="shared" si="614"/>
        <v>BMJ</v>
      </c>
      <c r="N2206" s="32" t="str">
        <f t="shared" si="615"/>
        <v>10 RODA</v>
      </c>
      <c r="O2206" s="146">
        <v>0.47660879629629632</v>
      </c>
      <c r="P2206" s="65">
        <v>44198.4766087963</v>
      </c>
      <c r="Q2206" s="65"/>
      <c r="R2206" s="66">
        <v>3</v>
      </c>
      <c r="S2206" s="66">
        <v>41680</v>
      </c>
      <c r="T2206" s="66">
        <v>14760</v>
      </c>
      <c r="U2206" s="67">
        <f t="shared" si="625"/>
        <v>26.92</v>
      </c>
      <c r="V2206" s="66">
        <f t="shared" si="616"/>
        <v>524778.4800000001</v>
      </c>
      <c r="W2206" s="66" t="str">
        <f t="shared" si="617"/>
        <v>1 &gt; 4</v>
      </c>
      <c r="X2206" s="66">
        <f>A2206+SUMIFS(Presensi!F:F,Presensi!E:E,'Entry Data'!AP2206)</f>
        <v>1</v>
      </c>
      <c r="Y2206" s="66">
        <f>IFERROR(INDEX('Retasi Pricing'!F:F,MATCH('Entry Data'!AM2206,'Retasi Pricing'!E:E,0))*X2206,"")</f>
        <v>25000</v>
      </c>
      <c r="Z2206" s="62" t="s">
        <v>26</v>
      </c>
      <c r="AA2206" s="62" t="s">
        <v>27</v>
      </c>
      <c r="AB2206" s="32"/>
      <c r="AC2206" s="32" t="s">
        <v>264</v>
      </c>
      <c r="AD2206" s="32" t="str">
        <f t="shared" si="618"/>
        <v/>
      </c>
      <c r="AF2206" s="5" t="str">
        <f t="shared" si="619"/>
        <v>Redho Dwi Agonta44198</v>
      </c>
      <c r="AG2206" s="5" t="str">
        <f t="shared" si="620"/>
        <v>BMJ 06944198UTARADAY</v>
      </c>
      <c r="AH2206" s="5" t="str">
        <f t="shared" si="621"/>
        <v>Redho Dwi Agonta44198UTARADAY</v>
      </c>
      <c r="AI2206" s="5" t="str">
        <f t="shared" si="622"/>
        <v>BMJ 06944198DAY</v>
      </c>
      <c r="AJ2206" s="5" t="str">
        <f t="shared" si="623"/>
        <v>Redho Dwi Agonta44198DAY</v>
      </c>
      <c r="AK2206" s="5" t="str">
        <f t="shared" si="624"/>
        <v>Redho Dwi AgontaBMJ</v>
      </c>
      <c r="AL2206" s="5" t="str">
        <f t="shared" si="626"/>
        <v>3UTARA</v>
      </c>
      <c r="AM2206" s="5" t="str">
        <f t="shared" si="627"/>
        <v>1 &gt; 4UTARA10 RODA</v>
      </c>
      <c r="AN2206" s="5" t="str">
        <f t="shared" si="628"/>
        <v>Redho Dwi AgontaBMJ1 &gt; 4UTARA10 RODA</v>
      </c>
      <c r="AO2206" s="5" t="str">
        <f t="shared" si="629"/>
        <v>Redho Dwi Agonta1 &gt; 4UTARA10 RODA</v>
      </c>
      <c r="AP2206" s="5" t="str">
        <f t="shared" si="630"/>
        <v>44198DAY</v>
      </c>
    </row>
    <row r="2207" spans="1:42" x14ac:dyDescent="0.3">
      <c r="A2207" s="33">
        <v>1</v>
      </c>
      <c r="B2207" s="33"/>
      <c r="C2207" s="70">
        <v>44198</v>
      </c>
      <c r="D2207" s="71" t="s">
        <v>19</v>
      </c>
      <c r="E2207" s="70">
        <v>44198</v>
      </c>
      <c r="F2207" s="71">
        <v>5161151</v>
      </c>
      <c r="G2207" s="33" t="s">
        <v>20</v>
      </c>
      <c r="H2207" s="33" t="s">
        <v>21</v>
      </c>
      <c r="I2207" s="33" t="s">
        <v>45</v>
      </c>
      <c r="J2207" s="33" t="s">
        <v>46</v>
      </c>
      <c r="K2207" s="63" t="s">
        <v>78</v>
      </c>
      <c r="L2207" s="32" t="str">
        <f t="shared" si="613"/>
        <v>FM260JD</v>
      </c>
      <c r="M2207" s="32" t="str">
        <f t="shared" si="614"/>
        <v>BMJ</v>
      </c>
      <c r="N2207" s="32" t="str">
        <f t="shared" si="615"/>
        <v>10 RODA</v>
      </c>
      <c r="O2207" s="146">
        <v>0.53525462962962966</v>
      </c>
      <c r="P2207" s="65">
        <v>44198.535254629627</v>
      </c>
      <c r="Q2207" s="65"/>
      <c r="R2207" s="66">
        <v>4</v>
      </c>
      <c r="S2207" s="66">
        <v>39540</v>
      </c>
      <c r="T2207" s="66">
        <v>14760</v>
      </c>
      <c r="U2207" s="67">
        <f t="shared" si="625"/>
        <v>24.78</v>
      </c>
      <c r="V2207" s="66">
        <f t="shared" si="616"/>
        <v>483061.32</v>
      </c>
      <c r="W2207" s="66" t="str">
        <f t="shared" si="617"/>
        <v>1 &gt; 4</v>
      </c>
      <c r="X2207" s="66">
        <f>A2207+SUMIFS(Presensi!F:F,Presensi!E:E,'Entry Data'!AP2207)</f>
        <v>1</v>
      </c>
      <c r="Y2207" s="66">
        <f>IFERROR(INDEX('Retasi Pricing'!F:F,MATCH('Entry Data'!AM2207,'Retasi Pricing'!E:E,0))*X2207,"")</f>
        <v>25000</v>
      </c>
      <c r="Z2207" s="62" t="s">
        <v>26</v>
      </c>
      <c r="AA2207" s="62" t="s">
        <v>27</v>
      </c>
      <c r="AB2207" s="32"/>
      <c r="AC2207" s="32" t="s">
        <v>264</v>
      </c>
      <c r="AD2207" s="32" t="str">
        <f t="shared" si="618"/>
        <v/>
      </c>
      <c r="AF2207" s="5" t="str">
        <f t="shared" si="619"/>
        <v>Redho Dwi Agonta44198</v>
      </c>
      <c r="AG2207" s="5" t="str">
        <f t="shared" si="620"/>
        <v>BMJ 06944198UTARADAY</v>
      </c>
      <c r="AH2207" s="5" t="str">
        <f t="shared" si="621"/>
        <v>Redho Dwi Agonta44198UTARADAY</v>
      </c>
      <c r="AI2207" s="5" t="str">
        <f t="shared" si="622"/>
        <v>BMJ 06944198DAY</v>
      </c>
      <c r="AJ2207" s="5" t="str">
        <f t="shared" si="623"/>
        <v>Redho Dwi Agonta44198DAY</v>
      </c>
      <c r="AK2207" s="5" t="str">
        <f t="shared" si="624"/>
        <v>Redho Dwi AgontaBMJ</v>
      </c>
      <c r="AL2207" s="5" t="str">
        <f t="shared" si="626"/>
        <v>4UTARA</v>
      </c>
      <c r="AM2207" s="5" t="str">
        <f t="shared" si="627"/>
        <v>1 &gt; 4UTARA10 RODA</v>
      </c>
      <c r="AN2207" s="5" t="str">
        <f t="shared" si="628"/>
        <v>Redho Dwi AgontaBMJ1 &gt; 4UTARA10 RODA</v>
      </c>
      <c r="AO2207" s="5" t="str">
        <f t="shared" si="629"/>
        <v>Redho Dwi Agonta1 &gt; 4UTARA10 RODA</v>
      </c>
      <c r="AP2207" s="5" t="str">
        <f t="shared" si="630"/>
        <v>44198DAY</v>
      </c>
    </row>
    <row r="2208" spans="1:42" x14ac:dyDescent="0.3">
      <c r="A2208" s="33">
        <v>1</v>
      </c>
      <c r="B2208" s="33"/>
      <c r="C2208" s="70">
        <v>44198</v>
      </c>
      <c r="D2208" s="71" t="s">
        <v>19</v>
      </c>
      <c r="E2208" s="70">
        <v>44198</v>
      </c>
      <c r="F2208" s="71">
        <v>5161290</v>
      </c>
      <c r="G2208" s="33" t="s">
        <v>20</v>
      </c>
      <c r="H2208" s="33" t="s">
        <v>21</v>
      </c>
      <c r="I2208" s="33" t="s">
        <v>22</v>
      </c>
      <c r="J2208" s="33" t="s">
        <v>23</v>
      </c>
      <c r="K2208" s="63" t="s">
        <v>78</v>
      </c>
      <c r="L2208" s="32" t="str">
        <f t="shared" si="613"/>
        <v>FM260JD</v>
      </c>
      <c r="M2208" s="32" t="str">
        <f t="shared" si="614"/>
        <v>BMJ</v>
      </c>
      <c r="N2208" s="32" t="str">
        <f t="shared" si="615"/>
        <v>10 RODA</v>
      </c>
      <c r="O2208" s="146">
        <v>0.65208333333333335</v>
      </c>
      <c r="P2208" s="65">
        <v>44198.652083333334</v>
      </c>
      <c r="Q2208" s="65"/>
      <c r="R2208" s="66">
        <v>5</v>
      </c>
      <c r="S2208" s="66">
        <v>40540</v>
      </c>
      <c r="T2208" s="66">
        <v>14760</v>
      </c>
      <c r="U2208" s="67">
        <f t="shared" si="625"/>
        <v>25.78</v>
      </c>
      <c r="V2208" s="66">
        <f t="shared" si="616"/>
        <v>502555.32</v>
      </c>
      <c r="W2208" s="66" t="str">
        <f t="shared" si="617"/>
        <v>&gt; 5</v>
      </c>
      <c r="X2208" s="66">
        <f>A2208+SUMIFS(Presensi!F:F,Presensi!E:E,'Entry Data'!AP2208)</f>
        <v>1</v>
      </c>
      <c r="Y2208" s="66">
        <f>IFERROR(INDEX('Retasi Pricing'!F:F,MATCH('Entry Data'!AM2208,'Retasi Pricing'!E:E,0))*X2208,"")</f>
        <v>27650</v>
      </c>
      <c r="Z2208" s="62" t="s">
        <v>26</v>
      </c>
      <c r="AA2208" s="62" t="s">
        <v>27</v>
      </c>
      <c r="AB2208" s="32"/>
      <c r="AC2208" s="32" t="s">
        <v>264</v>
      </c>
      <c r="AD2208" s="32" t="str">
        <f t="shared" si="618"/>
        <v/>
      </c>
      <c r="AF2208" s="5" t="str">
        <f t="shared" si="619"/>
        <v>Redho Dwi Agonta44198</v>
      </c>
      <c r="AG2208" s="5" t="str">
        <f t="shared" si="620"/>
        <v>BMJ 06944198UTARADAY</v>
      </c>
      <c r="AH2208" s="5" t="str">
        <f t="shared" si="621"/>
        <v>Redho Dwi Agonta44198UTARADAY</v>
      </c>
      <c r="AI2208" s="5" t="str">
        <f t="shared" si="622"/>
        <v>BMJ 06944198DAY</v>
      </c>
      <c r="AJ2208" s="5" t="str">
        <f t="shared" si="623"/>
        <v>Redho Dwi Agonta44198DAY</v>
      </c>
      <c r="AK2208" s="5" t="str">
        <f t="shared" si="624"/>
        <v>Redho Dwi AgontaBMJ</v>
      </c>
      <c r="AL2208" s="5" t="str">
        <f t="shared" si="626"/>
        <v>5UTARA</v>
      </c>
      <c r="AM2208" s="5" t="str">
        <f t="shared" si="627"/>
        <v>&gt; 5UTARA10 RODA</v>
      </c>
      <c r="AN2208" s="5" t="str">
        <f t="shared" si="628"/>
        <v>Redho Dwi AgontaBMJ&gt; 5UTARA10 RODA</v>
      </c>
      <c r="AO2208" s="5" t="str">
        <f t="shared" si="629"/>
        <v>Redho Dwi Agonta&gt; 5UTARA10 RODA</v>
      </c>
      <c r="AP2208" s="5" t="str">
        <f t="shared" si="630"/>
        <v>44198DAY</v>
      </c>
    </row>
    <row r="2209" spans="1:42" x14ac:dyDescent="0.3">
      <c r="A2209" s="33">
        <v>1</v>
      </c>
      <c r="B2209" s="33"/>
      <c r="C2209" s="70">
        <v>44198</v>
      </c>
      <c r="D2209" s="71" t="s">
        <v>19</v>
      </c>
      <c r="E2209" s="70">
        <v>44198</v>
      </c>
      <c r="F2209" s="71">
        <v>5161387</v>
      </c>
      <c r="G2209" s="33" t="s">
        <v>20</v>
      </c>
      <c r="H2209" s="33" t="s">
        <v>21</v>
      </c>
      <c r="I2209" s="33" t="s">
        <v>22</v>
      </c>
      <c r="J2209" s="33" t="s">
        <v>23</v>
      </c>
      <c r="K2209" s="63" t="s">
        <v>78</v>
      </c>
      <c r="L2209" s="32" t="str">
        <f t="shared" si="613"/>
        <v>FM260JD</v>
      </c>
      <c r="M2209" s="32" t="str">
        <f t="shared" si="614"/>
        <v>BMJ</v>
      </c>
      <c r="N2209" s="32" t="str">
        <f t="shared" si="615"/>
        <v>10 RODA</v>
      </c>
      <c r="O2209" s="146">
        <v>0.72811342592592598</v>
      </c>
      <c r="P2209" s="65">
        <v>44198.728113425925</v>
      </c>
      <c r="Q2209" s="65"/>
      <c r="R2209" s="66">
        <v>6</v>
      </c>
      <c r="S2209" s="66">
        <v>41060</v>
      </c>
      <c r="T2209" s="66">
        <v>14760</v>
      </c>
      <c r="U2209" s="67">
        <f t="shared" si="625"/>
        <v>26.3</v>
      </c>
      <c r="V2209" s="66">
        <f t="shared" si="616"/>
        <v>512692.20000000007</v>
      </c>
      <c r="W2209" s="66" t="str">
        <f t="shared" si="617"/>
        <v>&gt; 6</v>
      </c>
      <c r="X2209" s="66">
        <f>A2209+SUMIFS(Presensi!F:F,Presensi!E:E,'Entry Data'!AP2209)</f>
        <v>1</v>
      </c>
      <c r="Y2209" s="66">
        <f>IFERROR(INDEX('Retasi Pricing'!F:F,MATCH('Entry Data'!AM2209,'Retasi Pricing'!E:E,0))*X2209,"")</f>
        <v>30800</v>
      </c>
      <c r="Z2209" s="62" t="s">
        <v>26</v>
      </c>
      <c r="AA2209" s="62" t="s">
        <v>27</v>
      </c>
      <c r="AB2209" s="32"/>
      <c r="AC2209" s="32" t="s">
        <v>264</v>
      </c>
      <c r="AD2209" s="32" t="str">
        <f t="shared" si="618"/>
        <v/>
      </c>
      <c r="AF2209" s="5" t="str">
        <f t="shared" si="619"/>
        <v>Redho Dwi Agonta44198</v>
      </c>
      <c r="AG2209" s="5" t="str">
        <f t="shared" si="620"/>
        <v>BMJ 06944198UTARADAY</v>
      </c>
      <c r="AH2209" s="5" t="str">
        <f t="shared" si="621"/>
        <v>Redho Dwi Agonta44198UTARADAY</v>
      </c>
      <c r="AI2209" s="5" t="str">
        <f t="shared" si="622"/>
        <v>BMJ 06944198DAY</v>
      </c>
      <c r="AJ2209" s="5" t="str">
        <f t="shared" si="623"/>
        <v>Redho Dwi Agonta44198DAY</v>
      </c>
      <c r="AK2209" s="5" t="str">
        <f t="shared" si="624"/>
        <v>Redho Dwi AgontaBMJ</v>
      </c>
      <c r="AL2209" s="5" t="str">
        <f t="shared" si="626"/>
        <v>6UTARA</v>
      </c>
      <c r="AM2209" s="5" t="str">
        <f t="shared" si="627"/>
        <v>&gt; 6UTARA10 RODA</v>
      </c>
      <c r="AN2209" s="5" t="str">
        <f t="shared" si="628"/>
        <v>Redho Dwi AgontaBMJ&gt; 6UTARA10 RODA</v>
      </c>
      <c r="AO2209" s="5" t="str">
        <f t="shared" si="629"/>
        <v>Redho Dwi Agonta&gt; 6UTARA10 RODA</v>
      </c>
      <c r="AP2209" s="5" t="str">
        <f t="shared" si="630"/>
        <v>44198DAY</v>
      </c>
    </row>
    <row r="2210" spans="1:42" x14ac:dyDescent="0.3">
      <c r="A2210" s="33">
        <v>1</v>
      </c>
      <c r="B2210" s="33"/>
      <c r="C2210" s="70">
        <v>44198</v>
      </c>
      <c r="D2210" s="71" t="s">
        <v>19</v>
      </c>
      <c r="E2210" s="70">
        <v>44198</v>
      </c>
      <c r="F2210" s="71">
        <v>5160941</v>
      </c>
      <c r="G2210" s="33" t="s">
        <v>20</v>
      </c>
      <c r="H2210" s="33" t="s">
        <v>21</v>
      </c>
      <c r="I2210" s="33" t="s">
        <v>51</v>
      </c>
      <c r="J2210" s="33" t="s">
        <v>46</v>
      </c>
      <c r="K2210" s="63" t="s">
        <v>79</v>
      </c>
      <c r="L2210" s="32" t="str">
        <f t="shared" si="613"/>
        <v>AXOR4843</v>
      </c>
      <c r="M2210" s="32" t="str">
        <f t="shared" si="614"/>
        <v>BMJ</v>
      </c>
      <c r="N2210" s="32" t="str">
        <f t="shared" si="615"/>
        <v>12 RODA</v>
      </c>
      <c r="O2210" s="146">
        <v>0.36928240740740742</v>
      </c>
      <c r="P2210" s="65">
        <v>44198.37940972222</v>
      </c>
      <c r="Q2210" s="65"/>
      <c r="R2210" s="66">
        <v>1</v>
      </c>
      <c r="S2210" s="66">
        <v>51460</v>
      </c>
      <c r="T2210" s="66">
        <v>20140</v>
      </c>
      <c r="U2210" s="67">
        <f t="shared" si="625"/>
        <v>31.32</v>
      </c>
      <c r="V2210" s="66">
        <f t="shared" si="616"/>
        <v>635075.64</v>
      </c>
      <c r="W2210" s="66" t="str">
        <f t="shared" si="617"/>
        <v>1 &gt; 4</v>
      </c>
      <c r="X2210" s="66">
        <f>A2210+SUMIFS(Presensi!F:F,Presensi!E:E,'Entry Data'!AP2210)</f>
        <v>1</v>
      </c>
      <c r="Y2210" s="66">
        <f>IFERROR(INDEX('Retasi Pricing'!F:F,MATCH('Entry Data'!AM2210,'Retasi Pricing'!E:E,0))*X2210,"")</f>
        <v>27500</v>
      </c>
      <c r="Z2210" s="62" t="s">
        <v>26</v>
      </c>
      <c r="AA2210" s="62" t="s">
        <v>27</v>
      </c>
      <c r="AB2210" s="32"/>
      <c r="AC2210" s="32" t="s">
        <v>373</v>
      </c>
      <c r="AD2210" s="32" t="str">
        <f t="shared" si="618"/>
        <v/>
      </c>
      <c r="AF2210" s="5" t="str">
        <f t="shared" si="619"/>
        <v>muchammad44198</v>
      </c>
      <c r="AG2210" s="5" t="str">
        <f t="shared" si="620"/>
        <v>BMJ 07044198UTARADAY</v>
      </c>
      <c r="AH2210" s="5" t="str">
        <f t="shared" si="621"/>
        <v>muchammad44198UTARADAY</v>
      </c>
      <c r="AI2210" s="5" t="str">
        <f t="shared" si="622"/>
        <v>BMJ 07044198DAY</v>
      </c>
      <c r="AJ2210" s="5" t="str">
        <f t="shared" si="623"/>
        <v>muchammad44198DAY</v>
      </c>
      <c r="AK2210" s="5" t="str">
        <f t="shared" si="624"/>
        <v>muchammadBMJ</v>
      </c>
      <c r="AL2210" s="5" t="str">
        <f t="shared" si="626"/>
        <v>1UTARA</v>
      </c>
      <c r="AM2210" s="5" t="str">
        <f t="shared" si="627"/>
        <v>1 &gt; 4UTARA12 RODA</v>
      </c>
      <c r="AN2210" s="5" t="str">
        <f t="shared" si="628"/>
        <v>muchammadBMJ1 &gt; 4UTARA12 RODA</v>
      </c>
      <c r="AO2210" s="5" t="str">
        <f t="shared" si="629"/>
        <v>muchammad1 &gt; 4UTARA12 RODA</v>
      </c>
      <c r="AP2210" s="5" t="str">
        <f t="shared" si="630"/>
        <v>44198DAY</v>
      </c>
    </row>
    <row r="2211" spans="1:42" x14ac:dyDescent="0.3">
      <c r="A2211" s="33">
        <v>1</v>
      </c>
      <c r="B2211" s="33"/>
      <c r="C2211" s="70">
        <v>44198</v>
      </c>
      <c r="D2211" s="71" t="s">
        <v>19</v>
      </c>
      <c r="E2211" s="70">
        <v>44198</v>
      </c>
      <c r="F2211" s="71">
        <v>5161023</v>
      </c>
      <c r="G2211" s="33" t="s">
        <v>20</v>
      </c>
      <c r="H2211" s="33" t="s">
        <v>21</v>
      </c>
      <c r="I2211" s="33" t="s">
        <v>51</v>
      </c>
      <c r="J2211" s="33" t="s">
        <v>46</v>
      </c>
      <c r="K2211" s="63" t="s">
        <v>79</v>
      </c>
      <c r="L2211" s="32" t="str">
        <f t="shared" si="613"/>
        <v>AXOR4843</v>
      </c>
      <c r="M2211" s="32" t="str">
        <f t="shared" si="614"/>
        <v>BMJ</v>
      </c>
      <c r="N2211" s="32" t="str">
        <f t="shared" si="615"/>
        <v>12 RODA</v>
      </c>
      <c r="O2211" s="146">
        <v>0.43847222222222221</v>
      </c>
      <c r="P2211" s="65">
        <v>44198.438472222224</v>
      </c>
      <c r="Q2211" s="65"/>
      <c r="R2211" s="66">
        <v>2</v>
      </c>
      <c r="S2211" s="66">
        <v>52220</v>
      </c>
      <c r="T2211" s="66">
        <v>20140</v>
      </c>
      <c r="U2211" s="67">
        <f t="shared" si="625"/>
        <v>32.08</v>
      </c>
      <c r="V2211" s="66">
        <f t="shared" si="616"/>
        <v>650486.15999999992</v>
      </c>
      <c r="W2211" s="66" t="str">
        <f t="shared" si="617"/>
        <v>1 &gt; 4</v>
      </c>
      <c r="X2211" s="66">
        <f>A2211+SUMIFS(Presensi!F:F,Presensi!E:E,'Entry Data'!AP2211)</f>
        <v>1</v>
      </c>
      <c r="Y2211" s="66">
        <f>IFERROR(INDEX('Retasi Pricing'!F:F,MATCH('Entry Data'!AM2211,'Retasi Pricing'!E:E,0))*X2211,"")</f>
        <v>27500</v>
      </c>
      <c r="Z2211" s="62" t="s">
        <v>26</v>
      </c>
      <c r="AA2211" s="62" t="s">
        <v>27</v>
      </c>
      <c r="AB2211" s="32"/>
      <c r="AC2211" s="32" t="s">
        <v>373</v>
      </c>
      <c r="AD2211" s="32" t="str">
        <f t="shared" si="618"/>
        <v/>
      </c>
      <c r="AF2211" s="5" t="str">
        <f t="shared" si="619"/>
        <v>muchammad44198</v>
      </c>
      <c r="AG2211" s="5" t="str">
        <f t="shared" si="620"/>
        <v>BMJ 07044198UTARADAY</v>
      </c>
      <c r="AH2211" s="5" t="str">
        <f t="shared" si="621"/>
        <v>muchammad44198UTARADAY</v>
      </c>
      <c r="AI2211" s="5" t="str">
        <f t="shared" si="622"/>
        <v>BMJ 07044198DAY</v>
      </c>
      <c r="AJ2211" s="5" t="str">
        <f t="shared" si="623"/>
        <v>muchammad44198DAY</v>
      </c>
      <c r="AK2211" s="5" t="str">
        <f t="shared" si="624"/>
        <v>muchammadBMJ</v>
      </c>
      <c r="AL2211" s="5" t="str">
        <f t="shared" si="626"/>
        <v>2UTARA</v>
      </c>
      <c r="AM2211" s="5" t="str">
        <f t="shared" si="627"/>
        <v>1 &gt; 4UTARA12 RODA</v>
      </c>
      <c r="AN2211" s="5" t="str">
        <f t="shared" si="628"/>
        <v>muchammadBMJ1 &gt; 4UTARA12 RODA</v>
      </c>
      <c r="AO2211" s="5" t="str">
        <f t="shared" si="629"/>
        <v>muchammad1 &gt; 4UTARA12 RODA</v>
      </c>
      <c r="AP2211" s="5" t="str">
        <f t="shared" si="630"/>
        <v>44198DAY</v>
      </c>
    </row>
    <row r="2212" spans="1:42" x14ac:dyDescent="0.3">
      <c r="A2212" s="33">
        <v>1</v>
      </c>
      <c r="B2212" s="33"/>
      <c r="C2212" s="70">
        <v>44198</v>
      </c>
      <c r="D2212" s="71" t="s">
        <v>19</v>
      </c>
      <c r="E2212" s="70">
        <v>44198</v>
      </c>
      <c r="F2212" s="71">
        <v>5161106</v>
      </c>
      <c r="G2212" s="33" t="s">
        <v>20</v>
      </c>
      <c r="H2212" s="33" t="s">
        <v>21</v>
      </c>
      <c r="I2212" s="33" t="s">
        <v>45</v>
      </c>
      <c r="J2212" s="33" t="s">
        <v>46</v>
      </c>
      <c r="K2212" s="63" t="s">
        <v>79</v>
      </c>
      <c r="L2212" s="32" t="str">
        <f t="shared" si="613"/>
        <v>AXOR4843</v>
      </c>
      <c r="M2212" s="32" t="str">
        <f t="shared" si="614"/>
        <v>BMJ</v>
      </c>
      <c r="N2212" s="32" t="str">
        <f t="shared" si="615"/>
        <v>12 RODA</v>
      </c>
      <c r="O2212" s="146">
        <v>0.49489583333333331</v>
      </c>
      <c r="P2212" s="65">
        <v>44198.494895833333</v>
      </c>
      <c r="Q2212" s="65"/>
      <c r="R2212" s="66">
        <v>3</v>
      </c>
      <c r="S2212" s="66">
        <v>52400</v>
      </c>
      <c r="T2212" s="66">
        <v>20140</v>
      </c>
      <c r="U2212" s="67">
        <f t="shared" si="625"/>
        <v>32.26</v>
      </c>
      <c r="V2212" s="66">
        <f t="shared" si="616"/>
        <v>654136.0199999999</v>
      </c>
      <c r="W2212" s="66" t="str">
        <f t="shared" si="617"/>
        <v>1 &gt; 4</v>
      </c>
      <c r="X2212" s="66">
        <f>A2212+SUMIFS(Presensi!F:F,Presensi!E:E,'Entry Data'!AP2212)</f>
        <v>1</v>
      </c>
      <c r="Y2212" s="66">
        <f>IFERROR(INDEX('Retasi Pricing'!F:F,MATCH('Entry Data'!AM2212,'Retasi Pricing'!E:E,0))*X2212,"")</f>
        <v>27500</v>
      </c>
      <c r="Z2212" s="62" t="s">
        <v>26</v>
      </c>
      <c r="AA2212" s="62" t="s">
        <v>27</v>
      </c>
      <c r="AB2212" s="32"/>
      <c r="AC2212" s="32" t="s">
        <v>373</v>
      </c>
      <c r="AD2212" s="32" t="str">
        <f t="shared" si="618"/>
        <v/>
      </c>
      <c r="AF2212" s="5" t="str">
        <f t="shared" si="619"/>
        <v>muchammad44198</v>
      </c>
      <c r="AG2212" s="5" t="str">
        <f t="shared" si="620"/>
        <v>BMJ 07044198UTARADAY</v>
      </c>
      <c r="AH2212" s="5" t="str">
        <f t="shared" si="621"/>
        <v>muchammad44198UTARADAY</v>
      </c>
      <c r="AI2212" s="5" t="str">
        <f t="shared" si="622"/>
        <v>BMJ 07044198DAY</v>
      </c>
      <c r="AJ2212" s="5" t="str">
        <f t="shared" si="623"/>
        <v>muchammad44198DAY</v>
      </c>
      <c r="AK2212" s="5" t="str">
        <f t="shared" si="624"/>
        <v>muchammadBMJ</v>
      </c>
      <c r="AL2212" s="5" t="str">
        <f t="shared" si="626"/>
        <v>3UTARA</v>
      </c>
      <c r="AM2212" s="5" t="str">
        <f t="shared" si="627"/>
        <v>1 &gt; 4UTARA12 RODA</v>
      </c>
      <c r="AN2212" s="5" t="str">
        <f t="shared" si="628"/>
        <v>muchammadBMJ1 &gt; 4UTARA12 RODA</v>
      </c>
      <c r="AO2212" s="5" t="str">
        <f t="shared" si="629"/>
        <v>muchammad1 &gt; 4UTARA12 RODA</v>
      </c>
      <c r="AP2212" s="5" t="str">
        <f t="shared" si="630"/>
        <v>44198DAY</v>
      </c>
    </row>
    <row r="2213" spans="1:42" x14ac:dyDescent="0.3">
      <c r="A2213" s="33">
        <v>1</v>
      </c>
      <c r="B2213" s="33"/>
      <c r="C2213" s="70">
        <v>44198</v>
      </c>
      <c r="D2213" s="71" t="s">
        <v>19</v>
      </c>
      <c r="E2213" s="70">
        <v>44198</v>
      </c>
      <c r="F2213" s="71">
        <v>5161178</v>
      </c>
      <c r="G2213" s="33" t="s">
        <v>20</v>
      </c>
      <c r="H2213" s="33" t="s">
        <v>21</v>
      </c>
      <c r="I2213" s="33" t="s">
        <v>45</v>
      </c>
      <c r="J2213" s="33" t="s">
        <v>46</v>
      </c>
      <c r="K2213" s="63" t="s">
        <v>79</v>
      </c>
      <c r="L2213" s="32" t="str">
        <f t="shared" si="613"/>
        <v>AXOR4843</v>
      </c>
      <c r="M2213" s="32" t="str">
        <f t="shared" si="614"/>
        <v>BMJ</v>
      </c>
      <c r="N2213" s="32" t="str">
        <f t="shared" si="615"/>
        <v>12 RODA</v>
      </c>
      <c r="O2213" s="146">
        <v>0.56329861111111112</v>
      </c>
      <c r="P2213" s="65">
        <v>44198.563298611109</v>
      </c>
      <c r="Q2213" s="65"/>
      <c r="R2213" s="66">
        <v>4</v>
      </c>
      <c r="S2213" s="66">
        <v>52820</v>
      </c>
      <c r="T2213" s="66">
        <v>20140</v>
      </c>
      <c r="U2213" s="67">
        <f t="shared" si="625"/>
        <v>32.68</v>
      </c>
      <c r="V2213" s="66">
        <f t="shared" si="616"/>
        <v>662652.36</v>
      </c>
      <c r="W2213" s="66" t="str">
        <f t="shared" si="617"/>
        <v>1 &gt; 4</v>
      </c>
      <c r="X2213" s="66">
        <f>A2213+SUMIFS(Presensi!F:F,Presensi!E:E,'Entry Data'!AP2213)</f>
        <v>1</v>
      </c>
      <c r="Y2213" s="66">
        <f>IFERROR(INDEX('Retasi Pricing'!F:F,MATCH('Entry Data'!AM2213,'Retasi Pricing'!E:E,0))*X2213,"")</f>
        <v>27500</v>
      </c>
      <c r="Z2213" s="62" t="s">
        <v>26</v>
      </c>
      <c r="AA2213" s="62" t="s">
        <v>27</v>
      </c>
      <c r="AB2213" s="32"/>
      <c r="AC2213" s="32" t="s">
        <v>373</v>
      </c>
      <c r="AD2213" s="32" t="str">
        <f t="shared" si="618"/>
        <v/>
      </c>
      <c r="AF2213" s="5" t="str">
        <f t="shared" si="619"/>
        <v>muchammad44198</v>
      </c>
      <c r="AG2213" s="5" t="str">
        <f t="shared" si="620"/>
        <v>BMJ 07044198UTARADAY</v>
      </c>
      <c r="AH2213" s="5" t="str">
        <f t="shared" si="621"/>
        <v>muchammad44198UTARADAY</v>
      </c>
      <c r="AI2213" s="5" t="str">
        <f t="shared" si="622"/>
        <v>BMJ 07044198DAY</v>
      </c>
      <c r="AJ2213" s="5" t="str">
        <f t="shared" si="623"/>
        <v>muchammad44198DAY</v>
      </c>
      <c r="AK2213" s="5" t="str">
        <f t="shared" si="624"/>
        <v>muchammadBMJ</v>
      </c>
      <c r="AL2213" s="5" t="str">
        <f t="shared" si="626"/>
        <v>4UTARA</v>
      </c>
      <c r="AM2213" s="5" t="str">
        <f t="shared" si="627"/>
        <v>1 &gt; 4UTARA12 RODA</v>
      </c>
      <c r="AN2213" s="5" t="str">
        <f t="shared" si="628"/>
        <v>muchammadBMJ1 &gt; 4UTARA12 RODA</v>
      </c>
      <c r="AO2213" s="5" t="str">
        <f t="shared" si="629"/>
        <v>muchammad1 &gt; 4UTARA12 RODA</v>
      </c>
      <c r="AP2213" s="5" t="str">
        <f t="shared" si="630"/>
        <v>44198DAY</v>
      </c>
    </row>
    <row r="2214" spans="1:42" x14ac:dyDescent="0.3">
      <c r="A2214" s="33">
        <v>1</v>
      </c>
      <c r="B2214" s="33"/>
      <c r="C2214" s="70">
        <v>44198</v>
      </c>
      <c r="D2214" s="71" t="s">
        <v>19</v>
      </c>
      <c r="E2214" s="70">
        <v>44198</v>
      </c>
      <c r="F2214" s="71">
        <v>5161248</v>
      </c>
      <c r="G2214" s="33" t="s">
        <v>20</v>
      </c>
      <c r="H2214" s="33" t="s">
        <v>21</v>
      </c>
      <c r="I2214" s="33" t="s">
        <v>45</v>
      </c>
      <c r="J2214" s="33" t="s">
        <v>46</v>
      </c>
      <c r="K2214" s="63" t="s">
        <v>79</v>
      </c>
      <c r="L2214" s="32" t="str">
        <f t="shared" si="613"/>
        <v>AXOR4843</v>
      </c>
      <c r="M2214" s="32" t="str">
        <f t="shared" si="614"/>
        <v>BMJ</v>
      </c>
      <c r="N2214" s="32" t="str">
        <f t="shared" si="615"/>
        <v>12 RODA</v>
      </c>
      <c r="O2214" s="146">
        <v>0.61767361111111108</v>
      </c>
      <c r="P2214" s="65">
        <v>44198.617673611108</v>
      </c>
      <c r="Q2214" s="65"/>
      <c r="R2214" s="66">
        <v>5</v>
      </c>
      <c r="S2214" s="66">
        <v>51820</v>
      </c>
      <c r="T2214" s="66">
        <v>20140</v>
      </c>
      <c r="U2214" s="67">
        <f t="shared" si="625"/>
        <v>31.68</v>
      </c>
      <c r="V2214" s="66">
        <f t="shared" si="616"/>
        <v>642375.36</v>
      </c>
      <c r="W2214" s="66" t="str">
        <f t="shared" si="617"/>
        <v>&gt; 5</v>
      </c>
      <c r="X2214" s="66">
        <f>A2214+SUMIFS(Presensi!F:F,Presensi!E:E,'Entry Data'!AP2214)</f>
        <v>1</v>
      </c>
      <c r="Y2214" s="66">
        <f>IFERROR(INDEX('Retasi Pricing'!F:F,MATCH('Entry Data'!AM2214,'Retasi Pricing'!E:E,0))*X2214,"")</f>
        <v>31200</v>
      </c>
      <c r="Z2214" s="62" t="s">
        <v>26</v>
      </c>
      <c r="AA2214" s="62" t="s">
        <v>27</v>
      </c>
      <c r="AB2214" s="32"/>
      <c r="AC2214" s="32" t="s">
        <v>373</v>
      </c>
      <c r="AD2214" s="32" t="str">
        <f t="shared" si="618"/>
        <v/>
      </c>
      <c r="AF2214" s="5" t="str">
        <f t="shared" si="619"/>
        <v>muchammad44198</v>
      </c>
      <c r="AG2214" s="5" t="str">
        <f t="shared" si="620"/>
        <v>BMJ 07044198UTARADAY</v>
      </c>
      <c r="AH2214" s="5" t="str">
        <f t="shared" si="621"/>
        <v>muchammad44198UTARADAY</v>
      </c>
      <c r="AI2214" s="5" t="str">
        <f t="shared" si="622"/>
        <v>BMJ 07044198DAY</v>
      </c>
      <c r="AJ2214" s="5" t="str">
        <f t="shared" si="623"/>
        <v>muchammad44198DAY</v>
      </c>
      <c r="AK2214" s="5" t="str">
        <f t="shared" si="624"/>
        <v>muchammadBMJ</v>
      </c>
      <c r="AL2214" s="5" t="str">
        <f t="shared" si="626"/>
        <v>5UTARA</v>
      </c>
      <c r="AM2214" s="5" t="str">
        <f t="shared" si="627"/>
        <v>&gt; 5UTARA12 RODA</v>
      </c>
      <c r="AN2214" s="5" t="str">
        <f t="shared" si="628"/>
        <v>muchammadBMJ&gt; 5UTARA12 RODA</v>
      </c>
      <c r="AO2214" s="5" t="str">
        <f t="shared" si="629"/>
        <v>muchammad&gt; 5UTARA12 RODA</v>
      </c>
      <c r="AP2214" s="5" t="str">
        <f t="shared" si="630"/>
        <v>44198DAY</v>
      </c>
    </row>
    <row r="2215" spans="1:42" x14ac:dyDescent="0.3">
      <c r="A2215" s="33">
        <v>1</v>
      </c>
      <c r="B2215" s="33"/>
      <c r="C2215" s="70">
        <v>44198</v>
      </c>
      <c r="D2215" s="71" t="s">
        <v>19</v>
      </c>
      <c r="E2215" s="70">
        <v>44198</v>
      </c>
      <c r="F2215" s="71">
        <v>5161324</v>
      </c>
      <c r="G2215" s="33" t="s">
        <v>20</v>
      </c>
      <c r="H2215" s="33" t="s">
        <v>21</v>
      </c>
      <c r="I2215" s="33" t="s">
        <v>45</v>
      </c>
      <c r="J2215" s="33" t="s">
        <v>46</v>
      </c>
      <c r="K2215" s="63" t="s">
        <v>79</v>
      </c>
      <c r="L2215" s="32" t="str">
        <f t="shared" si="613"/>
        <v>AXOR4843</v>
      </c>
      <c r="M2215" s="32" t="str">
        <f t="shared" si="614"/>
        <v>BMJ</v>
      </c>
      <c r="N2215" s="32" t="str">
        <f t="shared" si="615"/>
        <v>12 RODA</v>
      </c>
      <c r="O2215" s="146">
        <v>0.67775462962962962</v>
      </c>
      <c r="P2215" s="65">
        <v>44198.677754629629</v>
      </c>
      <c r="Q2215" s="65"/>
      <c r="R2215" s="66">
        <v>6</v>
      </c>
      <c r="S2215" s="66">
        <v>50980</v>
      </c>
      <c r="T2215" s="66">
        <v>20140</v>
      </c>
      <c r="U2215" s="67">
        <f t="shared" si="625"/>
        <v>30.84</v>
      </c>
      <c r="V2215" s="66">
        <f t="shared" si="616"/>
        <v>625342.68000000005</v>
      </c>
      <c r="W2215" s="66" t="str">
        <f t="shared" si="617"/>
        <v>&gt; 6</v>
      </c>
      <c r="X2215" s="66">
        <f>A2215+SUMIFS(Presensi!F:F,Presensi!E:E,'Entry Data'!AP2215)</f>
        <v>1</v>
      </c>
      <c r="Y2215" s="66">
        <f>IFERROR(INDEX('Retasi Pricing'!F:F,MATCH('Entry Data'!AM2215,'Retasi Pricing'!E:E,0))*X2215,"")</f>
        <v>34450</v>
      </c>
      <c r="Z2215" s="62" t="s">
        <v>26</v>
      </c>
      <c r="AA2215" s="62" t="s">
        <v>27</v>
      </c>
      <c r="AB2215" s="32"/>
      <c r="AC2215" s="32" t="s">
        <v>373</v>
      </c>
      <c r="AD2215" s="32" t="str">
        <f t="shared" si="618"/>
        <v/>
      </c>
      <c r="AF2215" s="5" t="str">
        <f t="shared" si="619"/>
        <v>muchammad44198</v>
      </c>
      <c r="AG2215" s="5" t="str">
        <f t="shared" si="620"/>
        <v>BMJ 07044198UTARADAY</v>
      </c>
      <c r="AH2215" s="5" t="str">
        <f t="shared" si="621"/>
        <v>muchammad44198UTARADAY</v>
      </c>
      <c r="AI2215" s="5" t="str">
        <f t="shared" si="622"/>
        <v>BMJ 07044198DAY</v>
      </c>
      <c r="AJ2215" s="5" t="str">
        <f t="shared" si="623"/>
        <v>muchammad44198DAY</v>
      </c>
      <c r="AK2215" s="5" t="str">
        <f t="shared" si="624"/>
        <v>muchammadBMJ</v>
      </c>
      <c r="AL2215" s="5" t="str">
        <f t="shared" si="626"/>
        <v>6UTARA</v>
      </c>
      <c r="AM2215" s="5" t="str">
        <f t="shared" si="627"/>
        <v>&gt; 6UTARA12 RODA</v>
      </c>
      <c r="AN2215" s="5" t="str">
        <f t="shared" si="628"/>
        <v>muchammadBMJ&gt; 6UTARA12 RODA</v>
      </c>
      <c r="AO2215" s="5" t="str">
        <f t="shared" si="629"/>
        <v>muchammad&gt; 6UTARA12 RODA</v>
      </c>
      <c r="AP2215" s="5" t="str">
        <f t="shared" si="630"/>
        <v>44198DAY</v>
      </c>
    </row>
    <row r="2216" spans="1:42" x14ac:dyDescent="0.3">
      <c r="A2216" s="33">
        <v>1</v>
      </c>
      <c r="B2216" s="33"/>
      <c r="C2216" s="70">
        <v>44198</v>
      </c>
      <c r="D2216" s="71" t="s">
        <v>19</v>
      </c>
      <c r="E2216" s="70">
        <v>44198</v>
      </c>
      <c r="F2216" s="71">
        <v>5161398</v>
      </c>
      <c r="G2216" s="33" t="s">
        <v>20</v>
      </c>
      <c r="H2216" s="33" t="s">
        <v>21</v>
      </c>
      <c r="I2216" s="33" t="s">
        <v>123</v>
      </c>
      <c r="J2216" s="33" t="s">
        <v>23</v>
      </c>
      <c r="K2216" s="63" t="s">
        <v>79</v>
      </c>
      <c r="L2216" s="32" t="str">
        <f t="shared" si="613"/>
        <v>AXOR4843</v>
      </c>
      <c r="M2216" s="32" t="str">
        <f t="shared" si="614"/>
        <v>BMJ</v>
      </c>
      <c r="N2216" s="32" t="str">
        <f t="shared" si="615"/>
        <v>12 RODA</v>
      </c>
      <c r="O2216" s="146">
        <v>0.74174768518518519</v>
      </c>
      <c r="P2216" s="65">
        <v>44198.741747685184</v>
      </c>
      <c r="Q2216" s="65"/>
      <c r="R2216" s="66">
        <v>7</v>
      </c>
      <c r="S2216" s="66">
        <v>53320</v>
      </c>
      <c r="T2216" s="66">
        <v>20140</v>
      </c>
      <c r="U2216" s="67">
        <f t="shared" si="625"/>
        <v>33.18</v>
      </c>
      <c r="V2216" s="66">
        <f t="shared" si="616"/>
        <v>672790.86</v>
      </c>
      <c r="W2216" s="66" t="str">
        <f t="shared" si="617"/>
        <v>7 &gt;</v>
      </c>
      <c r="X2216" s="66">
        <f>A2216+SUMIFS(Presensi!F:F,Presensi!E:E,'Entry Data'!AP2216)</f>
        <v>1</v>
      </c>
      <c r="Y2216" s="66">
        <f>IFERROR(INDEX('Retasi Pricing'!F:F,MATCH('Entry Data'!AM2216,'Retasi Pricing'!E:E,0))*X2216,"")</f>
        <v>42000</v>
      </c>
      <c r="Z2216" s="62" t="s">
        <v>26</v>
      </c>
      <c r="AA2216" s="62" t="s">
        <v>27</v>
      </c>
      <c r="AB2216" s="32"/>
      <c r="AC2216" s="32" t="s">
        <v>373</v>
      </c>
      <c r="AD2216" s="32" t="str">
        <f t="shared" si="618"/>
        <v/>
      </c>
      <c r="AF2216" s="5" t="str">
        <f t="shared" si="619"/>
        <v>muchammad44198</v>
      </c>
      <c r="AG2216" s="5" t="str">
        <f t="shared" si="620"/>
        <v>BMJ 07044198UTARADAY</v>
      </c>
      <c r="AH2216" s="5" t="str">
        <f t="shared" si="621"/>
        <v>muchammad44198UTARADAY</v>
      </c>
      <c r="AI2216" s="5" t="str">
        <f t="shared" si="622"/>
        <v>BMJ 07044198DAY</v>
      </c>
      <c r="AJ2216" s="5" t="str">
        <f t="shared" si="623"/>
        <v>muchammad44198DAY</v>
      </c>
      <c r="AK2216" s="5" t="str">
        <f t="shared" si="624"/>
        <v>muchammadBMJ</v>
      </c>
      <c r="AL2216" s="5" t="str">
        <f t="shared" si="626"/>
        <v>7UTARA</v>
      </c>
      <c r="AM2216" s="5" t="str">
        <f t="shared" si="627"/>
        <v>7 &gt;UTARA12 RODA</v>
      </c>
      <c r="AN2216" s="5" t="str">
        <f t="shared" si="628"/>
        <v>muchammadBMJ7 &gt;UTARA12 RODA</v>
      </c>
      <c r="AO2216" s="5" t="str">
        <f t="shared" si="629"/>
        <v>muchammad7 &gt;UTARA12 RODA</v>
      </c>
      <c r="AP2216" s="5" t="str">
        <f t="shared" si="630"/>
        <v>44198DAY</v>
      </c>
    </row>
    <row r="2217" spans="1:42" x14ac:dyDescent="0.3">
      <c r="A2217" s="33">
        <v>1</v>
      </c>
      <c r="B2217" s="33"/>
      <c r="C2217" s="70">
        <v>44198</v>
      </c>
      <c r="D2217" s="71" t="s">
        <v>19</v>
      </c>
      <c r="E2217" s="70">
        <v>44198</v>
      </c>
      <c r="F2217" s="71">
        <v>5160937</v>
      </c>
      <c r="G2217" s="33" t="s">
        <v>20</v>
      </c>
      <c r="H2217" s="33" t="s">
        <v>21</v>
      </c>
      <c r="I2217" s="33" t="s">
        <v>51</v>
      </c>
      <c r="J2217" s="33" t="s">
        <v>46</v>
      </c>
      <c r="K2217" s="63" t="s">
        <v>80</v>
      </c>
      <c r="L2217" s="32" t="str">
        <f t="shared" si="613"/>
        <v>AXOR4843</v>
      </c>
      <c r="M2217" s="32" t="str">
        <f t="shared" si="614"/>
        <v>BMJ</v>
      </c>
      <c r="N2217" s="32" t="str">
        <f t="shared" si="615"/>
        <v>12 RODA</v>
      </c>
      <c r="O2217" s="146">
        <v>0.36361111111111111</v>
      </c>
      <c r="P2217" s="65">
        <v>44198.370972222219</v>
      </c>
      <c r="Q2217" s="65"/>
      <c r="R2217" s="66">
        <v>1</v>
      </c>
      <c r="S2217" s="66">
        <v>53780</v>
      </c>
      <c r="T2217" s="66">
        <v>19900</v>
      </c>
      <c r="U2217" s="67">
        <f t="shared" si="625"/>
        <v>33.880000000000003</v>
      </c>
      <c r="V2217" s="66">
        <f t="shared" si="616"/>
        <v>686984.76</v>
      </c>
      <c r="W2217" s="66" t="str">
        <f t="shared" si="617"/>
        <v>1 &gt; 4</v>
      </c>
      <c r="X2217" s="66">
        <f>A2217+SUMIFS(Presensi!F:F,Presensi!E:E,'Entry Data'!AP2217)</f>
        <v>1</v>
      </c>
      <c r="Y2217" s="66">
        <f>IFERROR(INDEX('Retasi Pricing'!F:F,MATCH('Entry Data'!AM2217,'Retasi Pricing'!E:E,0))*X2217,"")</f>
        <v>27500</v>
      </c>
      <c r="Z2217" s="62" t="s">
        <v>26</v>
      </c>
      <c r="AA2217" s="62" t="s">
        <v>27</v>
      </c>
      <c r="AB2217" s="32"/>
      <c r="AC2217" s="32" t="s">
        <v>204</v>
      </c>
      <c r="AD2217" s="32" t="str">
        <f t="shared" si="618"/>
        <v/>
      </c>
      <c r="AF2217" s="5" t="str">
        <f t="shared" si="619"/>
        <v>abdul majid44198</v>
      </c>
      <c r="AG2217" s="5" t="str">
        <f t="shared" si="620"/>
        <v>BMJ 07144198UTARADAY</v>
      </c>
      <c r="AH2217" s="5" t="str">
        <f t="shared" si="621"/>
        <v>abdul majid44198UTARADAY</v>
      </c>
      <c r="AI2217" s="5" t="str">
        <f t="shared" si="622"/>
        <v>BMJ 07144198DAY</v>
      </c>
      <c r="AJ2217" s="5" t="str">
        <f t="shared" si="623"/>
        <v>abdul majid44198DAY</v>
      </c>
      <c r="AK2217" s="5" t="str">
        <f t="shared" si="624"/>
        <v>abdul majidBMJ</v>
      </c>
      <c r="AL2217" s="5" t="str">
        <f t="shared" si="626"/>
        <v>1UTARA</v>
      </c>
      <c r="AM2217" s="5" t="str">
        <f t="shared" si="627"/>
        <v>1 &gt; 4UTARA12 RODA</v>
      </c>
      <c r="AN2217" s="5" t="str">
        <f t="shared" si="628"/>
        <v>abdul majidBMJ1 &gt; 4UTARA12 RODA</v>
      </c>
      <c r="AO2217" s="5" t="str">
        <f t="shared" si="629"/>
        <v>abdul majid1 &gt; 4UTARA12 RODA</v>
      </c>
      <c r="AP2217" s="5" t="str">
        <f t="shared" si="630"/>
        <v>44198DAY</v>
      </c>
    </row>
    <row r="2218" spans="1:42" x14ac:dyDescent="0.3">
      <c r="A2218" s="33">
        <v>1</v>
      </c>
      <c r="B2218" s="33"/>
      <c r="C2218" s="70">
        <v>44198</v>
      </c>
      <c r="D2218" s="71" t="s">
        <v>19</v>
      </c>
      <c r="E2218" s="70">
        <v>44198</v>
      </c>
      <c r="F2218" s="71">
        <v>5161004</v>
      </c>
      <c r="G2218" s="33" t="s">
        <v>20</v>
      </c>
      <c r="H2218" s="33" t="s">
        <v>21</v>
      </c>
      <c r="I2218" s="33" t="s">
        <v>51</v>
      </c>
      <c r="J2218" s="33" t="s">
        <v>46</v>
      </c>
      <c r="K2218" s="63" t="s">
        <v>80</v>
      </c>
      <c r="L2218" s="32" t="str">
        <f t="shared" si="613"/>
        <v>AXOR4843</v>
      </c>
      <c r="M2218" s="32" t="str">
        <f t="shared" si="614"/>
        <v>BMJ</v>
      </c>
      <c r="N2218" s="32" t="str">
        <f t="shared" si="615"/>
        <v>12 RODA</v>
      </c>
      <c r="O2218" s="146">
        <v>0.41991898148148149</v>
      </c>
      <c r="P2218" s="65">
        <v>44198.419918981483</v>
      </c>
      <c r="Q2218" s="65"/>
      <c r="R2218" s="66">
        <v>2</v>
      </c>
      <c r="S2218" s="66">
        <v>51960</v>
      </c>
      <c r="T2218" s="66">
        <v>19900</v>
      </c>
      <c r="U2218" s="67">
        <f t="shared" si="625"/>
        <v>32.06</v>
      </c>
      <c r="V2218" s="66">
        <f t="shared" si="616"/>
        <v>650080.62</v>
      </c>
      <c r="W2218" s="66" t="str">
        <f t="shared" si="617"/>
        <v>1 &gt; 4</v>
      </c>
      <c r="X2218" s="66">
        <f>A2218+SUMIFS(Presensi!F:F,Presensi!E:E,'Entry Data'!AP2218)</f>
        <v>1</v>
      </c>
      <c r="Y2218" s="66">
        <f>IFERROR(INDEX('Retasi Pricing'!F:F,MATCH('Entry Data'!AM2218,'Retasi Pricing'!E:E,0))*X2218,"")</f>
        <v>27500</v>
      </c>
      <c r="Z2218" s="62" t="s">
        <v>26</v>
      </c>
      <c r="AA2218" s="62" t="s">
        <v>27</v>
      </c>
      <c r="AB2218" s="32"/>
      <c r="AC2218" s="32" t="s">
        <v>204</v>
      </c>
      <c r="AD2218" s="32" t="str">
        <f t="shared" si="618"/>
        <v/>
      </c>
      <c r="AF2218" s="5" t="str">
        <f t="shared" si="619"/>
        <v>abdul majid44198</v>
      </c>
      <c r="AG2218" s="5" t="str">
        <f t="shared" si="620"/>
        <v>BMJ 07144198UTARADAY</v>
      </c>
      <c r="AH2218" s="5" t="str">
        <f t="shared" si="621"/>
        <v>abdul majid44198UTARADAY</v>
      </c>
      <c r="AI2218" s="5" t="str">
        <f t="shared" si="622"/>
        <v>BMJ 07144198DAY</v>
      </c>
      <c r="AJ2218" s="5" t="str">
        <f t="shared" si="623"/>
        <v>abdul majid44198DAY</v>
      </c>
      <c r="AK2218" s="5" t="str">
        <f t="shared" si="624"/>
        <v>abdul majidBMJ</v>
      </c>
      <c r="AL2218" s="5" t="str">
        <f t="shared" si="626"/>
        <v>2UTARA</v>
      </c>
      <c r="AM2218" s="5" t="str">
        <f t="shared" si="627"/>
        <v>1 &gt; 4UTARA12 RODA</v>
      </c>
      <c r="AN2218" s="5" t="str">
        <f t="shared" si="628"/>
        <v>abdul majidBMJ1 &gt; 4UTARA12 RODA</v>
      </c>
      <c r="AO2218" s="5" t="str">
        <f t="shared" si="629"/>
        <v>abdul majid1 &gt; 4UTARA12 RODA</v>
      </c>
      <c r="AP2218" s="5" t="str">
        <f t="shared" si="630"/>
        <v>44198DAY</v>
      </c>
    </row>
    <row r="2219" spans="1:42" x14ac:dyDescent="0.3">
      <c r="A2219" s="33">
        <v>1</v>
      </c>
      <c r="B2219" s="33"/>
      <c r="C2219" s="70">
        <v>44198</v>
      </c>
      <c r="D2219" s="71" t="s">
        <v>19</v>
      </c>
      <c r="E2219" s="70">
        <v>44198</v>
      </c>
      <c r="F2219" s="71">
        <v>5161076</v>
      </c>
      <c r="G2219" s="33" t="s">
        <v>20</v>
      </c>
      <c r="H2219" s="33" t="s">
        <v>21</v>
      </c>
      <c r="I2219" s="33" t="s">
        <v>51</v>
      </c>
      <c r="J2219" s="33" t="s">
        <v>46</v>
      </c>
      <c r="K2219" s="63" t="s">
        <v>80</v>
      </c>
      <c r="L2219" s="32" t="str">
        <f t="shared" si="613"/>
        <v>AXOR4843</v>
      </c>
      <c r="M2219" s="32" t="str">
        <f t="shared" si="614"/>
        <v>BMJ</v>
      </c>
      <c r="N2219" s="32" t="str">
        <f t="shared" si="615"/>
        <v>12 RODA</v>
      </c>
      <c r="O2219" s="146">
        <v>0.47420138888888891</v>
      </c>
      <c r="P2219" s="65">
        <v>44198.47420138889</v>
      </c>
      <c r="Q2219" s="65"/>
      <c r="R2219" s="66">
        <v>3</v>
      </c>
      <c r="S2219" s="66">
        <v>52040</v>
      </c>
      <c r="T2219" s="66">
        <v>19900</v>
      </c>
      <c r="U2219" s="67">
        <f t="shared" si="625"/>
        <v>32.14</v>
      </c>
      <c r="V2219" s="66">
        <f t="shared" si="616"/>
        <v>651702.78</v>
      </c>
      <c r="W2219" s="66" t="str">
        <f t="shared" si="617"/>
        <v>1 &gt; 4</v>
      </c>
      <c r="X2219" s="66">
        <f>A2219+SUMIFS(Presensi!F:F,Presensi!E:E,'Entry Data'!AP2219)</f>
        <v>1</v>
      </c>
      <c r="Y2219" s="66">
        <f>IFERROR(INDEX('Retasi Pricing'!F:F,MATCH('Entry Data'!AM2219,'Retasi Pricing'!E:E,0))*X2219,"")</f>
        <v>27500</v>
      </c>
      <c r="Z2219" s="62" t="s">
        <v>26</v>
      </c>
      <c r="AA2219" s="62" t="s">
        <v>27</v>
      </c>
      <c r="AB2219" s="32"/>
      <c r="AC2219" s="32" t="s">
        <v>204</v>
      </c>
      <c r="AD2219" s="32" t="str">
        <f t="shared" si="618"/>
        <v/>
      </c>
      <c r="AF2219" s="5" t="str">
        <f t="shared" si="619"/>
        <v>abdul majid44198</v>
      </c>
      <c r="AG2219" s="5" t="str">
        <f t="shared" si="620"/>
        <v>BMJ 07144198UTARADAY</v>
      </c>
      <c r="AH2219" s="5" t="str">
        <f t="shared" si="621"/>
        <v>abdul majid44198UTARADAY</v>
      </c>
      <c r="AI2219" s="5" t="str">
        <f t="shared" si="622"/>
        <v>BMJ 07144198DAY</v>
      </c>
      <c r="AJ2219" s="5" t="str">
        <f t="shared" si="623"/>
        <v>abdul majid44198DAY</v>
      </c>
      <c r="AK2219" s="5" t="str">
        <f t="shared" si="624"/>
        <v>abdul majidBMJ</v>
      </c>
      <c r="AL2219" s="5" t="str">
        <f t="shared" si="626"/>
        <v>3UTARA</v>
      </c>
      <c r="AM2219" s="5" t="str">
        <f t="shared" si="627"/>
        <v>1 &gt; 4UTARA12 RODA</v>
      </c>
      <c r="AN2219" s="5" t="str">
        <f t="shared" si="628"/>
        <v>abdul majidBMJ1 &gt; 4UTARA12 RODA</v>
      </c>
      <c r="AO2219" s="5" t="str">
        <f t="shared" si="629"/>
        <v>abdul majid1 &gt; 4UTARA12 RODA</v>
      </c>
      <c r="AP2219" s="5" t="str">
        <f t="shared" si="630"/>
        <v>44198DAY</v>
      </c>
    </row>
    <row r="2220" spans="1:42" x14ac:dyDescent="0.3">
      <c r="A2220" s="33">
        <v>1</v>
      </c>
      <c r="B2220" s="33"/>
      <c r="C2220" s="70">
        <v>44198</v>
      </c>
      <c r="D2220" s="71" t="s">
        <v>19</v>
      </c>
      <c r="E2220" s="70">
        <v>44198</v>
      </c>
      <c r="F2220" s="71">
        <v>5161190</v>
      </c>
      <c r="G2220" s="33" t="s">
        <v>20</v>
      </c>
      <c r="H2220" s="33" t="s">
        <v>21</v>
      </c>
      <c r="I2220" s="33" t="s">
        <v>45</v>
      </c>
      <c r="J2220" s="33" t="s">
        <v>46</v>
      </c>
      <c r="K2220" s="63" t="s">
        <v>80</v>
      </c>
      <c r="L2220" s="32" t="str">
        <f t="shared" ref="L2220:L2283" si="631">IFERROR(VLOOKUP(K2220,db_unit,2,FALSE),"")</f>
        <v>AXOR4843</v>
      </c>
      <c r="M2220" s="32" t="str">
        <f t="shared" ref="M2220:M2283" si="632">IFERROR(VLOOKUP(K2220,db_unit,3,FALSE),"")</f>
        <v>BMJ</v>
      </c>
      <c r="N2220" s="32" t="str">
        <f t="shared" ref="N2220:N2283" si="633">IFERROR(VLOOKUP(K2220,db_unit,4,FALSE),"")</f>
        <v>12 RODA</v>
      </c>
      <c r="O2220" s="146">
        <v>0.57035879629629627</v>
      </c>
      <c r="P2220" s="65">
        <v>44198.5703587963</v>
      </c>
      <c r="Q2220" s="65"/>
      <c r="R2220" s="66">
        <v>4</v>
      </c>
      <c r="S2220" s="66">
        <v>53900</v>
      </c>
      <c r="T2220" s="66">
        <v>19900</v>
      </c>
      <c r="U2220" s="67">
        <f t="shared" si="625"/>
        <v>34</v>
      </c>
      <c r="V2220" s="66">
        <f t="shared" si="616"/>
        <v>689418</v>
      </c>
      <c r="W2220" s="66" t="str">
        <f t="shared" si="617"/>
        <v>1 &gt; 4</v>
      </c>
      <c r="X2220" s="66">
        <f>A2220+SUMIFS(Presensi!F:F,Presensi!E:E,'Entry Data'!AP2220)</f>
        <v>1</v>
      </c>
      <c r="Y2220" s="66">
        <f>IFERROR(INDEX('Retasi Pricing'!F:F,MATCH('Entry Data'!AM2220,'Retasi Pricing'!E:E,0))*X2220,"")</f>
        <v>27500</v>
      </c>
      <c r="Z2220" s="62" t="s">
        <v>26</v>
      </c>
      <c r="AA2220" s="62" t="s">
        <v>27</v>
      </c>
      <c r="AB2220" s="32"/>
      <c r="AC2220" s="32" t="s">
        <v>204</v>
      </c>
      <c r="AD2220" s="32" t="str">
        <f t="shared" si="618"/>
        <v/>
      </c>
      <c r="AF2220" s="5" t="str">
        <f t="shared" si="619"/>
        <v>abdul majid44198</v>
      </c>
      <c r="AG2220" s="5" t="str">
        <f t="shared" si="620"/>
        <v>BMJ 07144198UTARADAY</v>
      </c>
      <c r="AH2220" s="5" t="str">
        <f t="shared" si="621"/>
        <v>abdul majid44198UTARADAY</v>
      </c>
      <c r="AI2220" s="5" t="str">
        <f t="shared" si="622"/>
        <v>BMJ 07144198DAY</v>
      </c>
      <c r="AJ2220" s="5" t="str">
        <f t="shared" si="623"/>
        <v>abdul majid44198DAY</v>
      </c>
      <c r="AK2220" s="5" t="str">
        <f t="shared" si="624"/>
        <v>abdul majidBMJ</v>
      </c>
      <c r="AL2220" s="5" t="str">
        <f t="shared" si="626"/>
        <v>4UTARA</v>
      </c>
      <c r="AM2220" s="5" t="str">
        <f t="shared" si="627"/>
        <v>1 &gt; 4UTARA12 RODA</v>
      </c>
      <c r="AN2220" s="5" t="str">
        <f t="shared" si="628"/>
        <v>abdul majidBMJ1 &gt; 4UTARA12 RODA</v>
      </c>
      <c r="AO2220" s="5" t="str">
        <f t="shared" si="629"/>
        <v>abdul majid1 &gt; 4UTARA12 RODA</v>
      </c>
      <c r="AP2220" s="5" t="str">
        <f t="shared" si="630"/>
        <v>44198DAY</v>
      </c>
    </row>
    <row r="2221" spans="1:42" x14ac:dyDescent="0.3">
      <c r="A2221" s="33">
        <v>1</v>
      </c>
      <c r="B2221" s="33"/>
      <c r="C2221" s="70">
        <v>44198</v>
      </c>
      <c r="D2221" s="71" t="s">
        <v>19</v>
      </c>
      <c r="E2221" s="70">
        <v>44198</v>
      </c>
      <c r="F2221" s="71">
        <v>5161258</v>
      </c>
      <c r="G2221" s="33" t="s">
        <v>20</v>
      </c>
      <c r="H2221" s="33" t="s">
        <v>21</v>
      </c>
      <c r="I2221" s="33" t="s">
        <v>51</v>
      </c>
      <c r="J2221" s="33" t="s">
        <v>46</v>
      </c>
      <c r="K2221" s="63" t="s">
        <v>80</v>
      </c>
      <c r="L2221" s="32" t="str">
        <f t="shared" si="631"/>
        <v>AXOR4843</v>
      </c>
      <c r="M2221" s="32" t="str">
        <f t="shared" si="632"/>
        <v>BMJ</v>
      </c>
      <c r="N2221" s="32" t="str">
        <f t="shared" si="633"/>
        <v>12 RODA</v>
      </c>
      <c r="O2221" s="146">
        <v>0.62805555555555559</v>
      </c>
      <c r="P2221" s="65">
        <v>44198.628055555557</v>
      </c>
      <c r="Q2221" s="65"/>
      <c r="R2221" s="66">
        <v>5</v>
      </c>
      <c r="S2221" s="66">
        <v>52740</v>
      </c>
      <c r="T2221" s="66">
        <v>19900</v>
      </c>
      <c r="U2221" s="67">
        <f t="shared" si="625"/>
        <v>32.840000000000003</v>
      </c>
      <c r="V2221" s="66">
        <f t="shared" si="616"/>
        <v>665896.68000000005</v>
      </c>
      <c r="W2221" s="66" t="str">
        <f t="shared" si="617"/>
        <v>&gt; 5</v>
      </c>
      <c r="X2221" s="66">
        <f>A2221+SUMIFS(Presensi!F:F,Presensi!E:E,'Entry Data'!AP2221)</f>
        <v>1</v>
      </c>
      <c r="Y2221" s="66">
        <f>IFERROR(INDEX('Retasi Pricing'!F:F,MATCH('Entry Data'!AM2221,'Retasi Pricing'!E:E,0))*X2221,"")</f>
        <v>31200</v>
      </c>
      <c r="Z2221" s="62" t="s">
        <v>26</v>
      </c>
      <c r="AA2221" s="62" t="s">
        <v>27</v>
      </c>
      <c r="AB2221" s="32"/>
      <c r="AC2221" s="32" t="s">
        <v>204</v>
      </c>
      <c r="AD2221" s="32" t="str">
        <f t="shared" si="618"/>
        <v/>
      </c>
      <c r="AF2221" s="5" t="str">
        <f t="shared" si="619"/>
        <v>abdul majid44198</v>
      </c>
      <c r="AG2221" s="5" t="str">
        <f t="shared" si="620"/>
        <v>BMJ 07144198UTARADAY</v>
      </c>
      <c r="AH2221" s="5" t="str">
        <f t="shared" si="621"/>
        <v>abdul majid44198UTARADAY</v>
      </c>
      <c r="AI2221" s="5" t="str">
        <f t="shared" si="622"/>
        <v>BMJ 07144198DAY</v>
      </c>
      <c r="AJ2221" s="5" t="str">
        <f t="shared" si="623"/>
        <v>abdul majid44198DAY</v>
      </c>
      <c r="AK2221" s="5" t="str">
        <f t="shared" si="624"/>
        <v>abdul majidBMJ</v>
      </c>
      <c r="AL2221" s="5" t="str">
        <f t="shared" si="626"/>
        <v>5UTARA</v>
      </c>
      <c r="AM2221" s="5" t="str">
        <f t="shared" si="627"/>
        <v>&gt; 5UTARA12 RODA</v>
      </c>
      <c r="AN2221" s="5" t="str">
        <f t="shared" si="628"/>
        <v>abdul majidBMJ&gt; 5UTARA12 RODA</v>
      </c>
      <c r="AO2221" s="5" t="str">
        <f t="shared" si="629"/>
        <v>abdul majid&gt; 5UTARA12 RODA</v>
      </c>
      <c r="AP2221" s="5" t="str">
        <f t="shared" si="630"/>
        <v>44198DAY</v>
      </c>
    </row>
    <row r="2222" spans="1:42" x14ac:dyDescent="0.3">
      <c r="A2222" s="33">
        <v>1</v>
      </c>
      <c r="B2222" s="33"/>
      <c r="C2222" s="70">
        <v>44198</v>
      </c>
      <c r="D2222" s="71" t="s">
        <v>19</v>
      </c>
      <c r="E2222" s="70">
        <v>44198</v>
      </c>
      <c r="F2222" s="71">
        <v>5161331</v>
      </c>
      <c r="G2222" s="33" t="s">
        <v>20</v>
      </c>
      <c r="H2222" s="33" t="s">
        <v>21</v>
      </c>
      <c r="I2222" s="33" t="s">
        <v>51</v>
      </c>
      <c r="J2222" s="33" t="s">
        <v>23</v>
      </c>
      <c r="K2222" s="63" t="s">
        <v>80</v>
      </c>
      <c r="L2222" s="32" t="str">
        <f t="shared" si="631"/>
        <v>AXOR4843</v>
      </c>
      <c r="M2222" s="32" t="str">
        <f t="shared" si="632"/>
        <v>BMJ</v>
      </c>
      <c r="N2222" s="32" t="str">
        <f t="shared" si="633"/>
        <v>12 RODA</v>
      </c>
      <c r="O2222" s="146">
        <v>0.68592592592592594</v>
      </c>
      <c r="P2222" s="65">
        <v>44198.685925925929</v>
      </c>
      <c r="Q2222" s="65"/>
      <c r="R2222" s="66">
        <v>6</v>
      </c>
      <c r="S2222" s="66">
        <v>51980</v>
      </c>
      <c r="T2222" s="66">
        <v>19900</v>
      </c>
      <c r="U2222" s="67">
        <f t="shared" si="625"/>
        <v>32.08</v>
      </c>
      <c r="V2222" s="66">
        <f t="shared" si="616"/>
        <v>650486.15999999992</v>
      </c>
      <c r="W2222" s="66" t="str">
        <f t="shared" si="617"/>
        <v>&gt; 6</v>
      </c>
      <c r="X2222" s="66">
        <f>A2222+SUMIFS(Presensi!F:F,Presensi!E:E,'Entry Data'!AP2222)</f>
        <v>1</v>
      </c>
      <c r="Y2222" s="66">
        <f>IFERROR(INDEX('Retasi Pricing'!F:F,MATCH('Entry Data'!AM2222,'Retasi Pricing'!E:E,0))*X2222,"")</f>
        <v>34450</v>
      </c>
      <c r="Z2222" s="62" t="s">
        <v>26</v>
      </c>
      <c r="AA2222" s="62" t="s">
        <v>27</v>
      </c>
      <c r="AB2222" s="32"/>
      <c r="AC2222" s="32" t="s">
        <v>204</v>
      </c>
      <c r="AD2222" s="32" t="str">
        <f t="shared" si="618"/>
        <v/>
      </c>
      <c r="AF2222" s="5" t="str">
        <f t="shared" si="619"/>
        <v>abdul majid44198</v>
      </c>
      <c r="AG2222" s="5" t="str">
        <f t="shared" si="620"/>
        <v>BMJ 07144198UTARADAY</v>
      </c>
      <c r="AH2222" s="5" t="str">
        <f t="shared" si="621"/>
        <v>abdul majid44198UTARADAY</v>
      </c>
      <c r="AI2222" s="5" t="str">
        <f t="shared" si="622"/>
        <v>BMJ 07144198DAY</v>
      </c>
      <c r="AJ2222" s="5" t="str">
        <f t="shared" si="623"/>
        <v>abdul majid44198DAY</v>
      </c>
      <c r="AK2222" s="5" t="str">
        <f t="shared" si="624"/>
        <v>abdul majidBMJ</v>
      </c>
      <c r="AL2222" s="5" t="str">
        <f t="shared" si="626"/>
        <v>6UTARA</v>
      </c>
      <c r="AM2222" s="5" t="str">
        <f t="shared" si="627"/>
        <v>&gt; 6UTARA12 RODA</v>
      </c>
      <c r="AN2222" s="5" t="str">
        <f t="shared" si="628"/>
        <v>abdul majidBMJ&gt; 6UTARA12 RODA</v>
      </c>
      <c r="AO2222" s="5" t="str">
        <f t="shared" si="629"/>
        <v>abdul majid&gt; 6UTARA12 RODA</v>
      </c>
      <c r="AP2222" s="5" t="str">
        <f t="shared" si="630"/>
        <v>44198DAY</v>
      </c>
    </row>
    <row r="2223" spans="1:42" x14ac:dyDescent="0.3">
      <c r="A2223" s="33">
        <v>1</v>
      </c>
      <c r="B2223" s="33"/>
      <c r="C2223" s="70">
        <v>44198</v>
      </c>
      <c r="D2223" s="71" t="s">
        <v>19</v>
      </c>
      <c r="E2223" s="70">
        <v>44198</v>
      </c>
      <c r="F2223" s="71">
        <v>5161397</v>
      </c>
      <c r="G2223" s="33" t="s">
        <v>20</v>
      </c>
      <c r="H2223" s="33" t="s">
        <v>21</v>
      </c>
      <c r="I2223" s="33" t="s">
        <v>51</v>
      </c>
      <c r="J2223" s="33" t="s">
        <v>23</v>
      </c>
      <c r="K2223" s="63" t="s">
        <v>80</v>
      </c>
      <c r="L2223" s="32" t="str">
        <f t="shared" si="631"/>
        <v>AXOR4843</v>
      </c>
      <c r="M2223" s="32" t="str">
        <f t="shared" si="632"/>
        <v>BMJ</v>
      </c>
      <c r="N2223" s="32" t="str">
        <f t="shared" si="633"/>
        <v>12 RODA</v>
      </c>
      <c r="O2223" s="146">
        <v>0.74118055555555562</v>
      </c>
      <c r="P2223" s="65">
        <v>44198.741180555553</v>
      </c>
      <c r="Q2223" s="65"/>
      <c r="R2223" s="66">
        <v>7</v>
      </c>
      <c r="S2223" s="66">
        <v>53200</v>
      </c>
      <c r="T2223" s="66">
        <v>19900</v>
      </c>
      <c r="U2223" s="67">
        <f t="shared" si="625"/>
        <v>33.299999999999997</v>
      </c>
      <c r="V2223" s="66">
        <f t="shared" si="616"/>
        <v>675224.1</v>
      </c>
      <c r="W2223" s="66" t="str">
        <f t="shared" si="617"/>
        <v>7 &gt;</v>
      </c>
      <c r="X2223" s="66">
        <f>A2223+SUMIFS(Presensi!F:F,Presensi!E:E,'Entry Data'!AP2223)</f>
        <v>1</v>
      </c>
      <c r="Y2223" s="66">
        <f>IFERROR(INDEX('Retasi Pricing'!F:F,MATCH('Entry Data'!AM2223,'Retasi Pricing'!E:E,0))*X2223,"")</f>
        <v>42000</v>
      </c>
      <c r="Z2223" s="62" t="s">
        <v>26</v>
      </c>
      <c r="AA2223" s="62" t="s">
        <v>27</v>
      </c>
      <c r="AB2223" s="32"/>
      <c r="AC2223" s="32" t="s">
        <v>204</v>
      </c>
      <c r="AD2223" s="32" t="str">
        <f t="shared" si="618"/>
        <v/>
      </c>
      <c r="AF2223" s="5" t="str">
        <f t="shared" si="619"/>
        <v>abdul majid44198</v>
      </c>
      <c r="AG2223" s="5" t="str">
        <f t="shared" si="620"/>
        <v>BMJ 07144198UTARADAY</v>
      </c>
      <c r="AH2223" s="5" t="str">
        <f t="shared" si="621"/>
        <v>abdul majid44198UTARADAY</v>
      </c>
      <c r="AI2223" s="5" t="str">
        <f t="shared" si="622"/>
        <v>BMJ 07144198DAY</v>
      </c>
      <c r="AJ2223" s="5" t="str">
        <f t="shared" si="623"/>
        <v>abdul majid44198DAY</v>
      </c>
      <c r="AK2223" s="5" t="str">
        <f t="shared" si="624"/>
        <v>abdul majidBMJ</v>
      </c>
      <c r="AL2223" s="5" t="str">
        <f t="shared" si="626"/>
        <v>7UTARA</v>
      </c>
      <c r="AM2223" s="5" t="str">
        <f t="shared" si="627"/>
        <v>7 &gt;UTARA12 RODA</v>
      </c>
      <c r="AN2223" s="5" t="str">
        <f t="shared" si="628"/>
        <v>abdul majidBMJ7 &gt;UTARA12 RODA</v>
      </c>
      <c r="AO2223" s="5" t="str">
        <f t="shared" si="629"/>
        <v>abdul majid7 &gt;UTARA12 RODA</v>
      </c>
      <c r="AP2223" s="5" t="str">
        <f t="shared" si="630"/>
        <v>44198DAY</v>
      </c>
    </row>
    <row r="2224" spans="1:42" x14ac:dyDescent="0.3">
      <c r="A2224" s="33">
        <v>1</v>
      </c>
      <c r="B2224" s="33"/>
      <c r="C2224" s="70">
        <v>44198</v>
      </c>
      <c r="D2224" s="71" t="s">
        <v>19</v>
      </c>
      <c r="E2224" s="70">
        <v>44198</v>
      </c>
      <c r="F2224" s="71">
        <v>5161384</v>
      </c>
      <c r="G2224" s="33" t="s">
        <v>20</v>
      </c>
      <c r="H2224" s="33" t="s">
        <v>21</v>
      </c>
      <c r="I2224" s="33" t="s">
        <v>51</v>
      </c>
      <c r="J2224" s="33" t="s">
        <v>46</v>
      </c>
      <c r="K2224" s="63" t="s">
        <v>82</v>
      </c>
      <c r="L2224" s="32" t="str">
        <f t="shared" si="631"/>
        <v>AXOR4843</v>
      </c>
      <c r="M2224" s="32" t="str">
        <f t="shared" si="632"/>
        <v>BMJ</v>
      </c>
      <c r="N2224" s="32" t="str">
        <f t="shared" si="633"/>
        <v>12 RODA</v>
      </c>
      <c r="O2224" s="146">
        <v>0.72736111111111112</v>
      </c>
      <c r="P2224" s="65">
        <v>44198.727361111109</v>
      </c>
      <c r="Q2224" s="65"/>
      <c r="R2224" s="66">
        <v>6</v>
      </c>
      <c r="S2224" s="66">
        <v>50840</v>
      </c>
      <c r="T2224" s="66">
        <v>20000</v>
      </c>
      <c r="U2224" s="67">
        <f t="shared" si="625"/>
        <v>30.84</v>
      </c>
      <c r="V2224" s="66">
        <f t="shared" si="616"/>
        <v>625342.68000000005</v>
      </c>
      <c r="W2224" s="66" t="str">
        <f t="shared" si="617"/>
        <v>&gt; 6</v>
      </c>
      <c r="X2224" s="66">
        <f>A2224+SUMIFS(Presensi!F:F,Presensi!E:E,'Entry Data'!AP2224)</f>
        <v>1</v>
      </c>
      <c r="Y2224" s="66">
        <f>IFERROR(INDEX('Retasi Pricing'!F:F,MATCH('Entry Data'!AM2224,'Retasi Pricing'!E:E,0))*X2224,"")</f>
        <v>34450</v>
      </c>
      <c r="Z2224" s="62" t="s">
        <v>26</v>
      </c>
      <c r="AA2224" s="62" t="s">
        <v>27</v>
      </c>
      <c r="AB2224" s="32"/>
      <c r="AC2224" s="32" t="s">
        <v>122</v>
      </c>
      <c r="AD2224" s="32" t="str">
        <f t="shared" si="618"/>
        <v/>
      </c>
      <c r="AF2224" s="5" t="str">
        <f t="shared" si="619"/>
        <v>ico rianto44198</v>
      </c>
      <c r="AG2224" s="5" t="str">
        <f t="shared" si="620"/>
        <v>BMJ 07244198UTARADAY</v>
      </c>
      <c r="AH2224" s="5" t="str">
        <f t="shared" si="621"/>
        <v>ico rianto44198UTARADAY</v>
      </c>
      <c r="AI2224" s="5" t="str">
        <f t="shared" si="622"/>
        <v>BMJ 07244198DAY</v>
      </c>
      <c r="AJ2224" s="5" t="str">
        <f t="shared" si="623"/>
        <v>ico rianto44198DAY</v>
      </c>
      <c r="AK2224" s="5" t="str">
        <f t="shared" si="624"/>
        <v>ico riantoBMJ</v>
      </c>
      <c r="AL2224" s="5" t="str">
        <f t="shared" si="626"/>
        <v>6UTARA</v>
      </c>
      <c r="AM2224" s="5" t="str">
        <f t="shared" si="627"/>
        <v>&gt; 6UTARA12 RODA</v>
      </c>
      <c r="AN2224" s="5" t="str">
        <f t="shared" si="628"/>
        <v>ico riantoBMJ&gt; 6UTARA12 RODA</v>
      </c>
      <c r="AO2224" s="5" t="str">
        <f t="shared" si="629"/>
        <v>ico rianto&gt; 6UTARA12 RODA</v>
      </c>
      <c r="AP2224" s="5" t="str">
        <f t="shared" si="630"/>
        <v>44198DAY</v>
      </c>
    </row>
    <row r="2225" spans="1:42" x14ac:dyDescent="0.3">
      <c r="A2225" s="33">
        <v>1</v>
      </c>
      <c r="B2225" s="33"/>
      <c r="C2225" s="70">
        <v>44198</v>
      </c>
      <c r="D2225" s="71" t="s">
        <v>19</v>
      </c>
      <c r="E2225" s="70">
        <v>44198</v>
      </c>
      <c r="F2225" s="71">
        <v>5160917</v>
      </c>
      <c r="G2225" s="33" t="s">
        <v>20</v>
      </c>
      <c r="H2225" s="33" t="s">
        <v>21</v>
      </c>
      <c r="I2225" s="33" t="s">
        <v>51</v>
      </c>
      <c r="J2225" s="33" t="s">
        <v>46</v>
      </c>
      <c r="K2225" s="63" t="s">
        <v>85</v>
      </c>
      <c r="L2225" s="32" t="str">
        <f t="shared" si="631"/>
        <v>AXOR4843</v>
      </c>
      <c r="M2225" s="32" t="str">
        <f t="shared" si="632"/>
        <v>BMJ</v>
      </c>
      <c r="N2225" s="32" t="str">
        <f t="shared" si="633"/>
        <v>12 RODA</v>
      </c>
      <c r="O2225" s="146">
        <v>0.35597222222222219</v>
      </c>
      <c r="P2225" s="65">
        <v>44198.360717592594</v>
      </c>
      <c r="Q2225" s="65"/>
      <c r="R2225" s="66">
        <v>1</v>
      </c>
      <c r="S2225" s="66">
        <v>50860</v>
      </c>
      <c r="T2225" s="66">
        <v>19820</v>
      </c>
      <c r="U2225" s="67">
        <f t="shared" si="625"/>
        <v>31.04</v>
      </c>
      <c r="V2225" s="66">
        <f t="shared" si="616"/>
        <v>629398.08000000007</v>
      </c>
      <c r="W2225" s="66" t="str">
        <f t="shared" si="617"/>
        <v>1 &gt; 4</v>
      </c>
      <c r="X2225" s="66">
        <f>A2225+SUMIFS(Presensi!F:F,Presensi!E:E,'Entry Data'!AP2225)</f>
        <v>1</v>
      </c>
      <c r="Y2225" s="66">
        <f>IFERROR(INDEX('Retasi Pricing'!F:F,MATCH('Entry Data'!AM2225,'Retasi Pricing'!E:E,0))*X2225,"")</f>
        <v>27500</v>
      </c>
      <c r="Z2225" s="62" t="s">
        <v>26</v>
      </c>
      <c r="AA2225" s="62" t="s">
        <v>27</v>
      </c>
      <c r="AB2225" s="32"/>
      <c r="AC2225" s="32" t="s">
        <v>212</v>
      </c>
      <c r="AD2225" s="32" t="str">
        <f t="shared" si="618"/>
        <v/>
      </c>
      <c r="AF2225" s="5" t="str">
        <f t="shared" si="619"/>
        <v>reso sungkowo44198</v>
      </c>
      <c r="AG2225" s="5" t="str">
        <f t="shared" si="620"/>
        <v>BMJ 07444198UTARADAY</v>
      </c>
      <c r="AH2225" s="5" t="str">
        <f t="shared" si="621"/>
        <v>reso sungkowo44198UTARADAY</v>
      </c>
      <c r="AI2225" s="5" t="str">
        <f t="shared" si="622"/>
        <v>BMJ 07444198DAY</v>
      </c>
      <c r="AJ2225" s="5" t="str">
        <f t="shared" si="623"/>
        <v>reso sungkowo44198DAY</v>
      </c>
      <c r="AK2225" s="5" t="str">
        <f t="shared" si="624"/>
        <v>reso sungkowoBMJ</v>
      </c>
      <c r="AL2225" s="5" t="str">
        <f t="shared" si="626"/>
        <v>1UTARA</v>
      </c>
      <c r="AM2225" s="5" t="str">
        <f t="shared" si="627"/>
        <v>1 &gt; 4UTARA12 RODA</v>
      </c>
      <c r="AN2225" s="5" t="str">
        <f t="shared" si="628"/>
        <v>reso sungkowoBMJ1 &gt; 4UTARA12 RODA</v>
      </c>
      <c r="AO2225" s="5" t="str">
        <f t="shared" si="629"/>
        <v>reso sungkowo1 &gt; 4UTARA12 RODA</v>
      </c>
      <c r="AP2225" s="5" t="str">
        <f t="shared" si="630"/>
        <v>44198DAY</v>
      </c>
    </row>
    <row r="2226" spans="1:42" x14ac:dyDescent="0.3">
      <c r="A2226" s="33">
        <v>1</v>
      </c>
      <c r="B2226" s="33"/>
      <c r="C2226" s="70">
        <v>44198</v>
      </c>
      <c r="D2226" s="71" t="s">
        <v>19</v>
      </c>
      <c r="E2226" s="70">
        <v>44198</v>
      </c>
      <c r="F2226" s="71">
        <v>5160989</v>
      </c>
      <c r="G2226" s="33" t="s">
        <v>20</v>
      </c>
      <c r="H2226" s="33" t="s">
        <v>21</v>
      </c>
      <c r="I2226" s="33" t="s">
        <v>45</v>
      </c>
      <c r="J2226" s="33" t="s">
        <v>46</v>
      </c>
      <c r="K2226" s="63" t="s">
        <v>85</v>
      </c>
      <c r="L2226" s="32" t="str">
        <f t="shared" si="631"/>
        <v>AXOR4843</v>
      </c>
      <c r="M2226" s="32" t="str">
        <f t="shared" si="632"/>
        <v>BMJ</v>
      </c>
      <c r="N2226" s="32" t="str">
        <f t="shared" si="633"/>
        <v>12 RODA</v>
      </c>
      <c r="O2226" s="146">
        <v>0.40961805555555553</v>
      </c>
      <c r="P2226" s="65">
        <v>44198.409618055557</v>
      </c>
      <c r="Q2226" s="65"/>
      <c r="R2226" s="66">
        <v>2</v>
      </c>
      <c r="S2226" s="66">
        <v>54000</v>
      </c>
      <c r="T2226" s="66">
        <v>19820</v>
      </c>
      <c r="U2226" s="67">
        <f t="shared" si="625"/>
        <v>34.18</v>
      </c>
      <c r="V2226" s="66">
        <f t="shared" si="616"/>
        <v>693067.86</v>
      </c>
      <c r="W2226" s="66" t="str">
        <f t="shared" si="617"/>
        <v>1 &gt; 4</v>
      </c>
      <c r="X2226" s="66">
        <f>A2226+SUMIFS(Presensi!F:F,Presensi!E:E,'Entry Data'!AP2226)</f>
        <v>1</v>
      </c>
      <c r="Y2226" s="66">
        <f>IFERROR(INDEX('Retasi Pricing'!F:F,MATCH('Entry Data'!AM2226,'Retasi Pricing'!E:E,0))*X2226,"")</f>
        <v>27500</v>
      </c>
      <c r="Z2226" s="62" t="s">
        <v>26</v>
      </c>
      <c r="AA2226" s="62" t="s">
        <v>27</v>
      </c>
      <c r="AB2226" s="32"/>
      <c r="AC2226" s="32" t="s">
        <v>212</v>
      </c>
      <c r="AD2226" s="32" t="str">
        <f t="shared" si="618"/>
        <v/>
      </c>
      <c r="AF2226" s="5" t="str">
        <f t="shared" si="619"/>
        <v>reso sungkowo44198</v>
      </c>
      <c r="AG2226" s="5" t="str">
        <f t="shared" si="620"/>
        <v>BMJ 07444198UTARADAY</v>
      </c>
      <c r="AH2226" s="5" t="str">
        <f t="shared" si="621"/>
        <v>reso sungkowo44198UTARADAY</v>
      </c>
      <c r="AI2226" s="5" t="str">
        <f t="shared" si="622"/>
        <v>BMJ 07444198DAY</v>
      </c>
      <c r="AJ2226" s="5" t="str">
        <f t="shared" si="623"/>
        <v>reso sungkowo44198DAY</v>
      </c>
      <c r="AK2226" s="5" t="str">
        <f t="shared" si="624"/>
        <v>reso sungkowoBMJ</v>
      </c>
      <c r="AL2226" s="5" t="str">
        <f t="shared" si="626"/>
        <v>2UTARA</v>
      </c>
      <c r="AM2226" s="5" t="str">
        <f t="shared" si="627"/>
        <v>1 &gt; 4UTARA12 RODA</v>
      </c>
      <c r="AN2226" s="5" t="str">
        <f t="shared" si="628"/>
        <v>reso sungkowoBMJ1 &gt; 4UTARA12 RODA</v>
      </c>
      <c r="AO2226" s="5" t="str">
        <f t="shared" si="629"/>
        <v>reso sungkowo1 &gt; 4UTARA12 RODA</v>
      </c>
      <c r="AP2226" s="5" t="str">
        <f t="shared" si="630"/>
        <v>44198DAY</v>
      </c>
    </row>
    <row r="2227" spans="1:42" x14ac:dyDescent="0.3">
      <c r="A2227" s="33">
        <v>1</v>
      </c>
      <c r="B2227" s="33"/>
      <c r="C2227" s="70">
        <v>44198</v>
      </c>
      <c r="D2227" s="71" t="s">
        <v>19</v>
      </c>
      <c r="E2227" s="70">
        <v>44198</v>
      </c>
      <c r="F2227" s="71">
        <v>5161057</v>
      </c>
      <c r="G2227" s="33" t="s">
        <v>20</v>
      </c>
      <c r="H2227" s="33" t="s">
        <v>21</v>
      </c>
      <c r="I2227" s="33" t="s">
        <v>51</v>
      </c>
      <c r="J2227" s="33" t="s">
        <v>46</v>
      </c>
      <c r="K2227" s="63" t="s">
        <v>85</v>
      </c>
      <c r="L2227" s="32" t="str">
        <f t="shared" si="631"/>
        <v>AXOR4843</v>
      </c>
      <c r="M2227" s="32" t="str">
        <f t="shared" si="632"/>
        <v>BMJ</v>
      </c>
      <c r="N2227" s="32" t="str">
        <f t="shared" si="633"/>
        <v>12 RODA</v>
      </c>
      <c r="O2227" s="146">
        <v>0.46046296296296302</v>
      </c>
      <c r="P2227" s="65">
        <v>44198.460462962961</v>
      </c>
      <c r="Q2227" s="65"/>
      <c r="R2227" s="66">
        <v>3</v>
      </c>
      <c r="S2227" s="66">
        <v>51180</v>
      </c>
      <c r="T2227" s="66">
        <v>19820</v>
      </c>
      <c r="U2227" s="67">
        <f t="shared" si="625"/>
        <v>31.36</v>
      </c>
      <c r="V2227" s="66">
        <f t="shared" si="616"/>
        <v>635886.72</v>
      </c>
      <c r="W2227" s="66" t="str">
        <f t="shared" si="617"/>
        <v>1 &gt; 4</v>
      </c>
      <c r="X2227" s="66">
        <f>A2227+SUMIFS(Presensi!F:F,Presensi!E:E,'Entry Data'!AP2227)</f>
        <v>1</v>
      </c>
      <c r="Y2227" s="66">
        <f>IFERROR(INDEX('Retasi Pricing'!F:F,MATCH('Entry Data'!AM2227,'Retasi Pricing'!E:E,0))*X2227,"")</f>
        <v>27500</v>
      </c>
      <c r="Z2227" s="62" t="s">
        <v>26</v>
      </c>
      <c r="AA2227" s="62" t="s">
        <v>27</v>
      </c>
      <c r="AB2227" s="32"/>
      <c r="AC2227" s="32" t="s">
        <v>212</v>
      </c>
      <c r="AD2227" s="32" t="str">
        <f t="shared" si="618"/>
        <v/>
      </c>
      <c r="AF2227" s="5" t="str">
        <f t="shared" si="619"/>
        <v>reso sungkowo44198</v>
      </c>
      <c r="AG2227" s="5" t="str">
        <f t="shared" si="620"/>
        <v>BMJ 07444198UTARADAY</v>
      </c>
      <c r="AH2227" s="5" t="str">
        <f t="shared" si="621"/>
        <v>reso sungkowo44198UTARADAY</v>
      </c>
      <c r="AI2227" s="5" t="str">
        <f t="shared" si="622"/>
        <v>BMJ 07444198DAY</v>
      </c>
      <c r="AJ2227" s="5" t="str">
        <f t="shared" si="623"/>
        <v>reso sungkowo44198DAY</v>
      </c>
      <c r="AK2227" s="5" t="str">
        <f t="shared" si="624"/>
        <v>reso sungkowoBMJ</v>
      </c>
      <c r="AL2227" s="5" t="str">
        <f t="shared" si="626"/>
        <v>3UTARA</v>
      </c>
      <c r="AM2227" s="5" t="str">
        <f t="shared" si="627"/>
        <v>1 &gt; 4UTARA12 RODA</v>
      </c>
      <c r="AN2227" s="5" t="str">
        <f t="shared" si="628"/>
        <v>reso sungkowoBMJ1 &gt; 4UTARA12 RODA</v>
      </c>
      <c r="AO2227" s="5" t="str">
        <f t="shared" si="629"/>
        <v>reso sungkowo1 &gt; 4UTARA12 RODA</v>
      </c>
      <c r="AP2227" s="5" t="str">
        <f t="shared" si="630"/>
        <v>44198DAY</v>
      </c>
    </row>
    <row r="2228" spans="1:42" x14ac:dyDescent="0.3">
      <c r="A2228" s="33">
        <v>1</v>
      </c>
      <c r="B2228" s="33"/>
      <c r="C2228" s="70">
        <v>44198</v>
      </c>
      <c r="D2228" s="71" t="s">
        <v>19</v>
      </c>
      <c r="E2228" s="70">
        <v>44198</v>
      </c>
      <c r="F2228" s="71">
        <v>5161127</v>
      </c>
      <c r="G2228" s="33" t="s">
        <v>20</v>
      </c>
      <c r="H2228" s="33" t="s">
        <v>21</v>
      </c>
      <c r="I2228" s="33" t="s">
        <v>45</v>
      </c>
      <c r="J2228" s="33" t="s">
        <v>46</v>
      </c>
      <c r="K2228" s="63" t="s">
        <v>85</v>
      </c>
      <c r="L2228" s="32" t="str">
        <f t="shared" si="631"/>
        <v>AXOR4843</v>
      </c>
      <c r="M2228" s="32" t="str">
        <f t="shared" si="632"/>
        <v>BMJ</v>
      </c>
      <c r="N2228" s="32" t="str">
        <f t="shared" si="633"/>
        <v>12 RODA</v>
      </c>
      <c r="O2228" s="146">
        <v>0.51266203703703705</v>
      </c>
      <c r="P2228" s="65">
        <v>44198.512662037036</v>
      </c>
      <c r="Q2228" s="65"/>
      <c r="R2228" s="66">
        <v>4</v>
      </c>
      <c r="S2228" s="66">
        <v>53820</v>
      </c>
      <c r="T2228" s="66">
        <v>19820</v>
      </c>
      <c r="U2228" s="67">
        <f t="shared" si="625"/>
        <v>34</v>
      </c>
      <c r="V2228" s="66">
        <f t="shared" si="616"/>
        <v>689418</v>
      </c>
      <c r="W2228" s="66" t="str">
        <f t="shared" si="617"/>
        <v>1 &gt; 4</v>
      </c>
      <c r="X2228" s="66">
        <f>A2228+SUMIFS(Presensi!F:F,Presensi!E:E,'Entry Data'!AP2228)</f>
        <v>1</v>
      </c>
      <c r="Y2228" s="66">
        <f>IFERROR(INDEX('Retasi Pricing'!F:F,MATCH('Entry Data'!AM2228,'Retasi Pricing'!E:E,0))*X2228,"")</f>
        <v>27500</v>
      </c>
      <c r="Z2228" s="62" t="s">
        <v>26</v>
      </c>
      <c r="AA2228" s="62" t="s">
        <v>27</v>
      </c>
      <c r="AB2228" s="32"/>
      <c r="AC2228" s="32" t="s">
        <v>212</v>
      </c>
      <c r="AD2228" s="32" t="str">
        <f t="shared" si="618"/>
        <v/>
      </c>
      <c r="AF2228" s="5" t="str">
        <f t="shared" si="619"/>
        <v>reso sungkowo44198</v>
      </c>
      <c r="AG2228" s="5" t="str">
        <f t="shared" si="620"/>
        <v>BMJ 07444198UTARADAY</v>
      </c>
      <c r="AH2228" s="5" t="str">
        <f t="shared" si="621"/>
        <v>reso sungkowo44198UTARADAY</v>
      </c>
      <c r="AI2228" s="5" t="str">
        <f t="shared" si="622"/>
        <v>BMJ 07444198DAY</v>
      </c>
      <c r="AJ2228" s="5" t="str">
        <f t="shared" si="623"/>
        <v>reso sungkowo44198DAY</v>
      </c>
      <c r="AK2228" s="5" t="str">
        <f t="shared" si="624"/>
        <v>reso sungkowoBMJ</v>
      </c>
      <c r="AL2228" s="5" t="str">
        <f t="shared" si="626"/>
        <v>4UTARA</v>
      </c>
      <c r="AM2228" s="5" t="str">
        <f t="shared" si="627"/>
        <v>1 &gt; 4UTARA12 RODA</v>
      </c>
      <c r="AN2228" s="5" t="str">
        <f t="shared" si="628"/>
        <v>reso sungkowoBMJ1 &gt; 4UTARA12 RODA</v>
      </c>
      <c r="AO2228" s="5" t="str">
        <f t="shared" si="629"/>
        <v>reso sungkowo1 &gt; 4UTARA12 RODA</v>
      </c>
      <c r="AP2228" s="5" t="str">
        <f t="shared" si="630"/>
        <v>44198DAY</v>
      </c>
    </row>
    <row r="2229" spans="1:42" x14ac:dyDescent="0.3">
      <c r="A2229" s="33">
        <v>1</v>
      </c>
      <c r="B2229" s="33"/>
      <c r="C2229" s="70">
        <v>44198</v>
      </c>
      <c r="D2229" s="71" t="s">
        <v>19</v>
      </c>
      <c r="E2229" s="70">
        <v>44198</v>
      </c>
      <c r="F2229" s="71">
        <v>5161189</v>
      </c>
      <c r="G2229" s="33" t="s">
        <v>20</v>
      </c>
      <c r="H2229" s="33" t="s">
        <v>21</v>
      </c>
      <c r="I2229" s="33" t="s">
        <v>45</v>
      </c>
      <c r="J2229" s="33" t="s">
        <v>46</v>
      </c>
      <c r="K2229" s="63" t="s">
        <v>85</v>
      </c>
      <c r="L2229" s="32" t="str">
        <f t="shared" si="631"/>
        <v>AXOR4843</v>
      </c>
      <c r="M2229" s="32" t="str">
        <f t="shared" si="632"/>
        <v>BMJ</v>
      </c>
      <c r="N2229" s="32" t="str">
        <f t="shared" si="633"/>
        <v>12 RODA</v>
      </c>
      <c r="O2229" s="146">
        <v>0.56842592592592589</v>
      </c>
      <c r="P2229" s="65">
        <v>44198.568425925929</v>
      </c>
      <c r="Q2229" s="65"/>
      <c r="R2229" s="66">
        <v>5</v>
      </c>
      <c r="S2229" s="66">
        <v>50640</v>
      </c>
      <c r="T2229" s="66">
        <v>19820</v>
      </c>
      <c r="U2229" s="67">
        <f t="shared" si="625"/>
        <v>30.82</v>
      </c>
      <c r="V2229" s="66">
        <f t="shared" si="616"/>
        <v>624937.14</v>
      </c>
      <c r="W2229" s="66" t="str">
        <f t="shared" si="617"/>
        <v>&gt; 5</v>
      </c>
      <c r="X2229" s="66">
        <f>A2229+SUMIFS(Presensi!F:F,Presensi!E:E,'Entry Data'!AP2229)</f>
        <v>1</v>
      </c>
      <c r="Y2229" s="66">
        <f>IFERROR(INDEX('Retasi Pricing'!F:F,MATCH('Entry Data'!AM2229,'Retasi Pricing'!E:E,0))*X2229,"")</f>
        <v>31200</v>
      </c>
      <c r="Z2229" s="62" t="s">
        <v>26</v>
      </c>
      <c r="AA2229" s="62" t="s">
        <v>27</v>
      </c>
      <c r="AB2229" s="32"/>
      <c r="AC2229" s="32" t="s">
        <v>212</v>
      </c>
      <c r="AD2229" s="32" t="str">
        <f t="shared" si="618"/>
        <v/>
      </c>
      <c r="AF2229" s="5" t="str">
        <f t="shared" si="619"/>
        <v>reso sungkowo44198</v>
      </c>
      <c r="AG2229" s="5" t="str">
        <f t="shared" si="620"/>
        <v>BMJ 07444198UTARADAY</v>
      </c>
      <c r="AH2229" s="5" t="str">
        <f t="shared" si="621"/>
        <v>reso sungkowo44198UTARADAY</v>
      </c>
      <c r="AI2229" s="5" t="str">
        <f t="shared" si="622"/>
        <v>BMJ 07444198DAY</v>
      </c>
      <c r="AJ2229" s="5" t="str">
        <f t="shared" si="623"/>
        <v>reso sungkowo44198DAY</v>
      </c>
      <c r="AK2229" s="5" t="str">
        <f t="shared" si="624"/>
        <v>reso sungkowoBMJ</v>
      </c>
      <c r="AL2229" s="5" t="str">
        <f t="shared" si="626"/>
        <v>5UTARA</v>
      </c>
      <c r="AM2229" s="5" t="str">
        <f t="shared" si="627"/>
        <v>&gt; 5UTARA12 RODA</v>
      </c>
      <c r="AN2229" s="5" t="str">
        <f t="shared" si="628"/>
        <v>reso sungkowoBMJ&gt; 5UTARA12 RODA</v>
      </c>
      <c r="AO2229" s="5" t="str">
        <f t="shared" si="629"/>
        <v>reso sungkowo&gt; 5UTARA12 RODA</v>
      </c>
      <c r="AP2229" s="5" t="str">
        <f t="shared" si="630"/>
        <v>44198DAY</v>
      </c>
    </row>
    <row r="2230" spans="1:42" x14ac:dyDescent="0.3">
      <c r="A2230" s="33">
        <v>1</v>
      </c>
      <c r="B2230" s="33"/>
      <c r="C2230" s="70">
        <v>44198</v>
      </c>
      <c r="D2230" s="71" t="s">
        <v>19</v>
      </c>
      <c r="E2230" s="70">
        <v>44198</v>
      </c>
      <c r="F2230" s="71">
        <v>5161252</v>
      </c>
      <c r="G2230" s="33" t="s">
        <v>20</v>
      </c>
      <c r="H2230" s="33" t="s">
        <v>21</v>
      </c>
      <c r="I2230" s="33" t="s">
        <v>51</v>
      </c>
      <c r="J2230" s="33" t="s">
        <v>23</v>
      </c>
      <c r="K2230" s="63" t="s">
        <v>85</v>
      </c>
      <c r="L2230" s="32" t="str">
        <f t="shared" si="631"/>
        <v>AXOR4843</v>
      </c>
      <c r="M2230" s="32" t="str">
        <f t="shared" si="632"/>
        <v>BMJ</v>
      </c>
      <c r="N2230" s="32" t="str">
        <f t="shared" si="633"/>
        <v>12 RODA</v>
      </c>
      <c r="O2230" s="146">
        <v>0.6205208333333333</v>
      </c>
      <c r="P2230" s="65">
        <v>44198.620520833334</v>
      </c>
      <c r="Q2230" s="65"/>
      <c r="R2230" s="66">
        <v>6</v>
      </c>
      <c r="S2230" s="66">
        <v>54080</v>
      </c>
      <c r="T2230" s="66">
        <v>19820</v>
      </c>
      <c r="U2230" s="67">
        <f t="shared" si="625"/>
        <v>34.26</v>
      </c>
      <c r="V2230" s="66">
        <f t="shared" si="616"/>
        <v>694690.0199999999</v>
      </c>
      <c r="W2230" s="66" t="str">
        <f t="shared" si="617"/>
        <v>&gt; 6</v>
      </c>
      <c r="X2230" s="66">
        <f>A2230+SUMIFS(Presensi!F:F,Presensi!E:E,'Entry Data'!AP2230)</f>
        <v>1</v>
      </c>
      <c r="Y2230" s="66">
        <f>IFERROR(INDEX('Retasi Pricing'!F:F,MATCH('Entry Data'!AM2230,'Retasi Pricing'!E:E,0))*X2230,"")</f>
        <v>34450</v>
      </c>
      <c r="Z2230" s="62" t="s">
        <v>26</v>
      </c>
      <c r="AA2230" s="62" t="s">
        <v>27</v>
      </c>
      <c r="AB2230" s="32"/>
      <c r="AC2230" s="32" t="s">
        <v>212</v>
      </c>
      <c r="AD2230" s="32" t="str">
        <f t="shared" si="618"/>
        <v/>
      </c>
      <c r="AF2230" s="5" t="str">
        <f t="shared" si="619"/>
        <v>reso sungkowo44198</v>
      </c>
      <c r="AG2230" s="5" t="str">
        <f t="shared" si="620"/>
        <v>BMJ 07444198UTARADAY</v>
      </c>
      <c r="AH2230" s="5" t="str">
        <f t="shared" si="621"/>
        <v>reso sungkowo44198UTARADAY</v>
      </c>
      <c r="AI2230" s="5" t="str">
        <f t="shared" si="622"/>
        <v>BMJ 07444198DAY</v>
      </c>
      <c r="AJ2230" s="5" t="str">
        <f t="shared" si="623"/>
        <v>reso sungkowo44198DAY</v>
      </c>
      <c r="AK2230" s="5" t="str">
        <f t="shared" si="624"/>
        <v>reso sungkowoBMJ</v>
      </c>
      <c r="AL2230" s="5" t="str">
        <f t="shared" si="626"/>
        <v>6UTARA</v>
      </c>
      <c r="AM2230" s="5" t="str">
        <f t="shared" si="627"/>
        <v>&gt; 6UTARA12 RODA</v>
      </c>
      <c r="AN2230" s="5" t="str">
        <f t="shared" si="628"/>
        <v>reso sungkowoBMJ&gt; 6UTARA12 RODA</v>
      </c>
      <c r="AO2230" s="5" t="str">
        <f t="shared" si="629"/>
        <v>reso sungkowo&gt; 6UTARA12 RODA</v>
      </c>
      <c r="AP2230" s="5" t="str">
        <f t="shared" si="630"/>
        <v>44198DAY</v>
      </c>
    </row>
    <row r="2231" spans="1:42" x14ac:dyDescent="0.3">
      <c r="A2231" s="33">
        <v>1</v>
      </c>
      <c r="B2231" s="33"/>
      <c r="C2231" s="70">
        <v>44198</v>
      </c>
      <c r="D2231" s="71" t="s">
        <v>19</v>
      </c>
      <c r="E2231" s="70">
        <v>44198</v>
      </c>
      <c r="F2231" s="71">
        <v>5161323</v>
      </c>
      <c r="G2231" s="33" t="s">
        <v>20</v>
      </c>
      <c r="H2231" s="33" t="s">
        <v>21</v>
      </c>
      <c r="I2231" s="33" t="s">
        <v>51</v>
      </c>
      <c r="J2231" s="33" t="s">
        <v>23</v>
      </c>
      <c r="K2231" s="63" t="s">
        <v>85</v>
      </c>
      <c r="L2231" s="32" t="str">
        <f t="shared" si="631"/>
        <v>AXOR4843</v>
      </c>
      <c r="M2231" s="32" t="str">
        <f t="shared" si="632"/>
        <v>BMJ</v>
      </c>
      <c r="N2231" s="32" t="str">
        <f t="shared" si="633"/>
        <v>12 RODA</v>
      </c>
      <c r="O2231" s="146">
        <v>0.6774768518518518</v>
      </c>
      <c r="P2231" s="65">
        <v>44198.677476851852</v>
      </c>
      <c r="Q2231" s="65"/>
      <c r="R2231" s="66">
        <v>7</v>
      </c>
      <c r="S2231" s="66">
        <v>51400</v>
      </c>
      <c r="T2231" s="66">
        <v>19820</v>
      </c>
      <c r="U2231" s="67">
        <f t="shared" si="625"/>
        <v>31.58</v>
      </c>
      <c r="V2231" s="66">
        <f t="shared" si="616"/>
        <v>640347.65999999992</v>
      </c>
      <c r="W2231" s="66" t="str">
        <f t="shared" si="617"/>
        <v>7 &gt;</v>
      </c>
      <c r="X2231" s="66">
        <f>A2231+SUMIFS(Presensi!F:F,Presensi!E:E,'Entry Data'!AP2231)</f>
        <v>1</v>
      </c>
      <c r="Y2231" s="66">
        <f>IFERROR(INDEX('Retasi Pricing'!F:F,MATCH('Entry Data'!AM2231,'Retasi Pricing'!E:E,0))*X2231,"")</f>
        <v>42000</v>
      </c>
      <c r="Z2231" s="62" t="s">
        <v>26</v>
      </c>
      <c r="AA2231" s="62" t="s">
        <v>27</v>
      </c>
      <c r="AB2231" s="32"/>
      <c r="AC2231" s="32" t="s">
        <v>212</v>
      </c>
      <c r="AD2231" s="32" t="str">
        <f t="shared" si="618"/>
        <v/>
      </c>
      <c r="AF2231" s="5" t="str">
        <f t="shared" si="619"/>
        <v>reso sungkowo44198</v>
      </c>
      <c r="AG2231" s="5" t="str">
        <f t="shared" si="620"/>
        <v>BMJ 07444198UTARADAY</v>
      </c>
      <c r="AH2231" s="5" t="str">
        <f t="shared" si="621"/>
        <v>reso sungkowo44198UTARADAY</v>
      </c>
      <c r="AI2231" s="5" t="str">
        <f t="shared" si="622"/>
        <v>BMJ 07444198DAY</v>
      </c>
      <c r="AJ2231" s="5" t="str">
        <f t="shared" si="623"/>
        <v>reso sungkowo44198DAY</v>
      </c>
      <c r="AK2231" s="5" t="str">
        <f t="shared" si="624"/>
        <v>reso sungkowoBMJ</v>
      </c>
      <c r="AL2231" s="5" t="str">
        <f t="shared" si="626"/>
        <v>7UTARA</v>
      </c>
      <c r="AM2231" s="5" t="str">
        <f t="shared" si="627"/>
        <v>7 &gt;UTARA12 RODA</v>
      </c>
      <c r="AN2231" s="5" t="str">
        <f t="shared" si="628"/>
        <v>reso sungkowoBMJ7 &gt;UTARA12 RODA</v>
      </c>
      <c r="AO2231" s="5" t="str">
        <f t="shared" si="629"/>
        <v>reso sungkowo7 &gt;UTARA12 RODA</v>
      </c>
      <c r="AP2231" s="5" t="str">
        <f t="shared" si="630"/>
        <v>44198DAY</v>
      </c>
    </row>
    <row r="2232" spans="1:42" x14ac:dyDescent="0.3">
      <c r="A2232" s="33">
        <v>1</v>
      </c>
      <c r="B2232" s="33"/>
      <c r="C2232" s="70">
        <v>44198</v>
      </c>
      <c r="D2232" s="71" t="s">
        <v>19</v>
      </c>
      <c r="E2232" s="70">
        <v>44198</v>
      </c>
      <c r="F2232" s="71">
        <v>5161391</v>
      </c>
      <c r="G2232" s="33" t="s">
        <v>20</v>
      </c>
      <c r="H2232" s="33" t="s">
        <v>21</v>
      </c>
      <c r="I2232" s="33" t="s">
        <v>45</v>
      </c>
      <c r="J2232" s="33" t="s">
        <v>46</v>
      </c>
      <c r="K2232" s="63" t="s">
        <v>85</v>
      </c>
      <c r="L2232" s="32" t="str">
        <f t="shared" si="631"/>
        <v>AXOR4843</v>
      </c>
      <c r="M2232" s="32" t="str">
        <f t="shared" si="632"/>
        <v>BMJ</v>
      </c>
      <c r="N2232" s="32" t="str">
        <f t="shared" si="633"/>
        <v>12 RODA</v>
      </c>
      <c r="O2232" s="146">
        <v>0.73395833333333327</v>
      </c>
      <c r="P2232" s="65">
        <v>44198.733958333331</v>
      </c>
      <c r="Q2232" s="65"/>
      <c r="R2232" s="66">
        <v>8</v>
      </c>
      <c r="S2232" s="66">
        <v>50000</v>
      </c>
      <c r="T2232" s="66">
        <v>19820</v>
      </c>
      <c r="U2232" s="67">
        <f t="shared" si="625"/>
        <v>30.18</v>
      </c>
      <c r="V2232" s="66">
        <f t="shared" si="616"/>
        <v>611959.86</v>
      </c>
      <c r="W2232" s="66" t="str">
        <f t="shared" si="617"/>
        <v>7 &gt;</v>
      </c>
      <c r="X2232" s="66">
        <f>A2232+SUMIFS(Presensi!F:F,Presensi!E:E,'Entry Data'!AP2232)</f>
        <v>1</v>
      </c>
      <c r="Y2232" s="66">
        <f>IFERROR(INDEX('Retasi Pricing'!F:F,MATCH('Entry Data'!AM2232,'Retasi Pricing'!E:E,0))*X2232,"")</f>
        <v>42000</v>
      </c>
      <c r="Z2232" s="62" t="s">
        <v>26</v>
      </c>
      <c r="AA2232" s="62" t="s">
        <v>27</v>
      </c>
      <c r="AB2232" s="32"/>
      <c r="AC2232" s="32" t="s">
        <v>212</v>
      </c>
      <c r="AD2232" s="32" t="str">
        <f t="shared" si="618"/>
        <v/>
      </c>
      <c r="AF2232" s="5" t="str">
        <f t="shared" si="619"/>
        <v>reso sungkowo44198</v>
      </c>
      <c r="AG2232" s="5" t="str">
        <f t="shared" si="620"/>
        <v>BMJ 07444198UTARADAY</v>
      </c>
      <c r="AH2232" s="5" t="str">
        <f t="shared" si="621"/>
        <v>reso sungkowo44198UTARADAY</v>
      </c>
      <c r="AI2232" s="5" t="str">
        <f t="shared" si="622"/>
        <v>BMJ 07444198DAY</v>
      </c>
      <c r="AJ2232" s="5" t="str">
        <f t="shared" si="623"/>
        <v>reso sungkowo44198DAY</v>
      </c>
      <c r="AK2232" s="5" t="str">
        <f t="shared" si="624"/>
        <v>reso sungkowoBMJ</v>
      </c>
      <c r="AL2232" s="5" t="str">
        <f t="shared" si="626"/>
        <v>8UTARA</v>
      </c>
      <c r="AM2232" s="5" t="str">
        <f t="shared" si="627"/>
        <v>7 &gt;UTARA12 RODA</v>
      </c>
      <c r="AN2232" s="5" t="str">
        <f t="shared" si="628"/>
        <v>reso sungkowoBMJ7 &gt;UTARA12 RODA</v>
      </c>
      <c r="AO2232" s="5" t="str">
        <f t="shared" si="629"/>
        <v>reso sungkowo7 &gt;UTARA12 RODA</v>
      </c>
      <c r="AP2232" s="5" t="str">
        <f t="shared" si="630"/>
        <v>44198DAY</v>
      </c>
    </row>
    <row r="2233" spans="1:42" x14ac:dyDescent="0.3">
      <c r="A2233" s="33">
        <v>1</v>
      </c>
      <c r="B2233" s="33"/>
      <c r="C2233" s="70">
        <v>44198</v>
      </c>
      <c r="D2233" s="71" t="s">
        <v>87</v>
      </c>
      <c r="E2233" s="70">
        <v>44199</v>
      </c>
      <c r="F2233" s="71">
        <v>5161726</v>
      </c>
      <c r="G2233" s="33" t="s">
        <v>20</v>
      </c>
      <c r="H2233" s="33" t="s">
        <v>21</v>
      </c>
      <c r="I2233" s="33" t="s">
        <v>51</v>
      </c>
      <c r="J2233" s="33" t="s">
        <v>46</v>
      </c>
      <c r="K2233" s="63" t="s">
        <v>25</v>
      </c>
      <c r="L2233" s="32" t="str">
        <f t="shared" si="631"/>
        <v>CGE370</v>
      </c>
      <c r="M2233" s="32" t="str">
        <f t="shared" si="632"/>
        <v>BMJ II</v>
      </c>
      <c r="N2233" s="32" t="str">
        <f t="shared" si="633"/>
        <v>12 RODA</v>
      </c>
      <c r="O2233" s="146">
        <v>4.5706018518518521E-2</v>
      </c>
      <c r="P2233" s="65">
        <v>44199.059328703705</v>
      </c>
      <c r="Q2233" s="65"/>
      <c r="R2233" s="66">
        <v>1</v>
      </c>
      <c r="S2233" s="66">
        <v>44320</v>
      </c>
      <c r="T2233" s="66">
        <v>18520</v>
      </c>
      <c r="U2233" s="67">
        <f t="shared" si="625"/>
        <v>25.8</v>
      </c>
      <c r="V2233" s="66">
        <f t="shared" si="616"/>
        <v>523146.6</v>
      </c>
      <c r="W2233" s="66" t="str">
        <f t="shared" si="617"/>
        <v>1 &gt; 4</v>
      </c>
      <c r="X2233" s="66">
        <f>A2233+SUMIFS(Presensi!F:F,Presensi!E:E,'Entry Data'!AP2233)</f>
        <v>1</v>
      </c>
      <c r="Y2233" s="66">
        <f>IFERROR(INDEX('Retasi Pricing'!F:F,MATCH('Entry Data'!AM2233,'Retasi Pricing'!E:E,0))*X2233,"")</f>
        <v>27500</v>
      </c>
      <c r="Z2233" s="62" t="s">
        <v>26</v>
      </c>
      <c r="AA2233" s="62" t="s">
        <v>27</v>
      </c>
      <c r="AB2233" s="32"/>
      <c r="AC2233" s="32" t="s">
        <v>207</v>
      </c>
      <c r="AD2233" s="32" t="str">
        <f t="shared" si="618"/>
        <v/>
      </c>
      <c r="AF2233" s="5" t="str">
        <f t="shared" si="619"/>
        <v>umar abadi44198</v>
      </c>
      <c r="AG2233" s="5" t="str">
        <f t="shared" si="620"/>
        <v>BMJ 04044198UTARANIGHT</v>
      </c>
      <c r="AH2233" s="5" t="str">
        <f t="shared" si="621"/>
        <v>umar abadi44198UTARANIGHT</v>
      </c>
      <c r="AI2233" s="5" t="str">
        <f t="shared" si="622"/>
        <v>BMJ 04044198NIGHT</v>
      </c>
      <c r="AJ2233" s="5" t="str">
        <f t="shared" si="623"/>
        <v>umar abadi44198NIGHT</v>
      </c>
      <c r="AK2233" s="5" t="str">
        <f t="shared" si="624"/>
        <v>umar abadiBMJ II</v>
      </c>
      <c r="AL2233" s="5" t="str">
        <f t="shared" si="626"/>
        <v>1UTARA</v>
      </c>
      <c r="AM2233" s="5" t="str">
        <f t="shared" si="627"/>
        <v>1 &gt; 4UTARA12 RODA</v>
      </c>
      <c r="AN2233" s="5" t="str">
        <f t="shared" si="628"/>
        <v>umar abadiBMJ II1 &gt; 4UTARA12 RODA</v>
      </c>
      <c r="AO2233" s="5" t="str">
        <f t="shared" si="629"/>
        <v>umar abadi1 &gt; 4UTARA12 RODA</v>
      </c>
      <c r="AP2233" s="5" t="str">
        <f t="shared" si="630"/>
        <v>44198NIGHT</v>
      </c>
    </row>
    <row r="2234" spans="1:42" x14ac:dyDescent="0.3">
      <c r="A2234" s="33">
        <v>1</v>
      </c>
      <c r="B2234" s="33"/>
      <c r="C2234" s="70">
        <v>44198</v>
      </c>
      <c r="D2234" s="71" t="s">
        <v>87</v>
      </c>
      <c r="E2234" s="70">
        <v>44199</v>
      </c>
      <c r="F2234" s="71">
        <v>5161799</v>
      </c>
      <c r="G2234" s="33" t="s">
        <v>20</v>
      </c>
      <c r="H2234" s="33" t="s">
        <v>21</v>
      </c>
      <c r="I2234" s="33" t="s">
        <v>123</v>
      </c>
      <c r="J2234" s="33" t="s">
        <v>23</v>
      </c>
      <c r="K2234" s="63" t="s">
        <v>25</v>
      </c>
      <c r="L2234" s="32" t="str">
        <f t="shared" si="631"/>
        <v>CGE370</v>
      </c>
      <c r="M2234" s="32" t="str">
        <f t="shared" si="632"/>
        <v>BMJ II</v>
      </c>
      <c r="N2234" s="32" t="str">
        <f t="shared" si="633"/>
        <v>12 RODA</v>
      </c>
      <c r="O2234" s="146">
        <v>0.10994212962962963</v>
      </c>
      <c r="P2234" s="65">
        <v>44199.109942129631</v>
      </c>
      <c r="Q2234" s="65"/>
      <c r="R2234" s="66">
        <v>2</v>
      </c>
      <c r="S2234" s="66">
        <v>47740</v>
      </c>
      <c r="T2234" s="66">
        <v>18520</v>
      </c>
      <c r="U2234" s="67">
        <f t="shared" si="625"/>
        <v>29.22</v>
      </c>
      <c r="V2234" s="66">
        <f t="shared" si="616"/>
        <v>592493.93999999994</v>
      </c>
      <c r="W2234" s="66" t="str">
        <f t="shared" si="617"/>
        <v>1 &gt; 4</v>
      </c>
      <c r="X2234" s="66">
        <f>A2234+SUMIFS(Presensi!F:F,Presensi!E:E,'Entry Data'!AP2234)</f>
        <v>1</v>
      </c>
      <c r="Y2234" s="66">
        <f>IFERROR(INDEX('Retasi Pricing'!F:F,MATCH('Entry Data'!AM2234,'Retasi Pricing'!E:E,0))*X2234,"")</f>
        <v>27500</v>
      </c>
      <c r="Z2234" s="62" t="s">
        <v>26</v>
      </c>
      <c r="AA2234" s="62" t="s">
        <v>27</v>
      </c>
      <c r="AB2234" s="32"/>
      <c r="AC2234" s="32" t="s">
        <v>207</v>
      </c>
      <c r="AD2234" s="32" t="str">
        <f t="shared" si="618"/>
        <v/>
      </c>
      <c r="AF2234" s="5" t="str">
        <f t="shared" si="619"/>
        <v>umar abadi44198</v>
      </c>
      <c r="AG2234" s="5" t="str">
        <f t="shared" si="620"/>
        <v>BMJ 04044198UTARANIGHT</v>
      </c>
      <c r="AH2234" s="5" t="str">
        <f t="shared" si="621"/>
        <v>umar abadi44198UTARANIGHT</v>
      </c>
      <c r="AI2234" s="5" t="str">
        <f t="shared" si="622"/>
        <v>BMJ 04044198NIGHT</v>
      </c>
      <c r="AJ2234" s="5" t="str">
        <f t="shared" si="623"/>
        <v>umar abadi44198NIGHT</v>
      </c>
      <c r="AK2234" s="5" t="str">
        <f t="shared" si="624"/>
        <v>umar abadiBMJ II</v>
      </c>
      <c r="AL2234" s="5" t="str">
        <f t="shared" si="626"/>
        <v>2UTARA</v>
      </c>
      <c r="AM2234" s="5" t="str">
        <f t="shared" si="627"/>
        <v>1 &gt; 4UTARA12 RODA</v>
      </c>
      <c r="AN2234" s="5" t="str">
        <f t="shared" si="628"/>
        <v>umar abadiBMJ II1 &gt; 4UTARA12 RODA</v>
      </c>
      <c r="AO2234" s="5" t="str">
        <f t="shared" si="629"/>
        <v>umar abadi1 &gt; 4UTARA12 RODA</v>
      </c>
      <c r="AP2234" s="5" t="str">
        <f t="shared" si="630"/>
        <v>44198NIGHT</v>
      </c>
    </row>
    <row r="2235" spans="1:42" x14ac:dyDescent="0.3">
      <c r="A2235" s="33">
        <v>1</v>
      </c>
      <c r="B2235" s="33"/>
      <c r="C2235" s="70">
        <v>44198</v>
      </c>
      <c r="D2235" s="71" t="s">
        <v>87</v>
      </c>
      <c r="E2235" s="70">
        <v>44199</v>
      </c>
      <c r="F2235" s="71">
        <v>5161872</v>
      </c>
      <c r="G2235" s="33" t="s">
        <v>20</v>
      </c>
      <c r="H2235" s="33" t="s">
        <v>21</v>
      </c>
      <c r="I2235" s="33" t="s">
        <v>45</v>
      </c>
      <c r="J2235" s="33" t="s">
        <v>46</v>
      </c>
      <c r="K2235" s="63" t="s">
        <v>25</v>
      </c>
      <c r="L2235" s="32" t="str">
        <f t="shared" si="631"/>
        <v>CGE370</v>
      </c>
      <c r="M2235" s="32" t="str">
        <f t="shared" si="632"/>
        <v>BMJ II</v>
      </c>
      <c r="N2235" s="32" t="str">
        <f t="shared" si="633"/>
        <v>12 RODA</v>
      </c>
      <c r="O2235" s="146">
        <v>0.16754629629629628</v>
      </c>
      <c r="P2235" s="65">
        <v>44199.167546296296</v>
      </c>
      <c r="Q2235" s="65"/>
      <c r="R2235" s="66">
        <v>3</v>
      </c>
      <c r="S2235" s="66">
        <v>46680</v>
      </c>
      <c r="T2235" s="66">
        <v>18520</v>
      </c>
      <c r="U2235" s="67">
        <f t="shared" si="625"/>
        <v>28.16</v>
      </c>
      <c r="V2235" s="66">
        <f t="shared" si="616"/>
        <v>571000.31999999995</v>
      </c>
      <c r="W2235" s="66" t="str">
        <f t="shared" si="617"/>
        <v>1 &gt; 4</v>
      </c>
      <c r="X2235" s="66">
        <f>A2235+SUMIFS(Presensi!F:F,Presensi!E:E,'Entry Data'!AP2235)</f>
        <v>1</v>
      </c>
      <c r="Y2235" s="66">
        <f>IFERROR(INDEX('Retasi Pricing'!F:F,MATCH('Entry Data'!AM2235,'Retasi Pricing'!E:E,0))*X2235,"")</f>
        <v>27500</v>
      </c>
      <c r="Z2235" s="62" t="s">
        <v>26</v>
      </c>
      <c r="AA2235" s="62" t="s">
        <v>27</v>
      </c>
      <c r="AB2235" s="32"/>
      <c r="AC2235" s="32" t="s">
        <v>207</v>
      </c>
      <c r="AD2235" s="32" t="str">
        <f t="shared" si="618"/>
        <v/>
      </c>
      <c r="AF2235" s="5" t="str">
        <f t="shared" si="619"/>
        <v>umar abadi44198</v>
      </c>
      <c r="AG2235" s="5" t="str">
        <f t="shared" si="620"/>
        <v>BMJ 04044198UTARANIGHT</v>
      </c>
      <c r="AH2235" s="5" t="str">
        <f t="shared" si="621"/>
        <v>umar abadi44198UTARANIGHT</v>
      </c>
      <c r="AI2235" s="5" t="str">
        <f t="shared" si="622"/>
        <v>BMJ 04044198NIGHT</v>
      </c>
      <c r="AJ2235" s="5" t="str">
        <f t="shared" si="623"/>
        <v>umar abadi44198NIGHT</v>
      </c>
      <c r="AK2235" s="5" t="str">
        <f t="shared" si="624"/>
        <v>umar abadiBMJ II</v>
      </c>
      <c r="AL2235" s="5" t="str">
        <f t="shared" si="626"/>
        <v>3UTARA</v>
      </c>
      <c r="AM2235" s="5" t="str">
        <f t="shared" si="627"/>
        <v>1 &gt; 4UTARA12 RODA</v>
      </c>
      <c r="AN2235" s="5" t="str">
        <f t="shared" si="628"/>
        <v>umar abadiBMJ II1 &gt; 4UTARA12 RODA</v>
      </c>
      <c r="AO2235" s="5" t="str">
        <f t="shared" si="629"/>
        <v>umar abadi1 &gt; 4UTARA12 RODA</v>
      </c>
      <c r="AP2235" s="5" t="str">
        <f t="shared" si="630"/>
        <v>44198NIGHT</v>
      </c>
    </row>
    <row r="2236" spans="1:42" x14ac:dyDescent="0.3">
      <c r="A2236" s="33">
        <v>1</v>
      </c>
      <c r="B2236" s="33"/>
      <c r="C2236" s="70">
        <v>44198</v>
      </c>
      <c r="D2236" s="71" t="s">
        <v>87</v>
      </c>
      <c r="E2236" s="70">
        <v>44199</v>
      </c>
      <c r="F2236" s="71">
        <v>5161926</v>
      </c>
      <c r="G2236" s="33" t="s">
        <v>20</v>
      </c>
      <c r="H2236" s="33" t="s">
        <v>21</v>
      </c>
      <c r="I2236" s="33" t="s">
        <v>123</v>
      </c>
      <c r="J2236" s="33" t="s">
        <v>23</v>
      </c>
      <c r="K2236" s="63" t="s">
        <v>25</v>
      </c>
      <c r="L2236" s="32" t="str">
        <f t="shared" si="631"/>
        <v>CGE370</v>
      </c>
      <c r="M2236" s="32" t="str">
        <f t="shared" si="632"/>
        <v>BMJ II</v>
      </c>
      <c r="N2236" s="32" t="str">
        <f t="shared" si="633"/>
        <v>12 RODA</v>
      </c>
      <c r="O2236" s="146">
        <v>0.22907407407407407</v>
      </c>
      <c r="P2236" s="65">
        <v>44199.229074074072</v>
      </c>
      <c r="Q2236" s="65"/>
      <c r="R2236" s="66">
        <v>4</v>
      </c>
      <c r="S2236" s="66">
        <v>49360</v>
      </c>
      <c r="T2236" s="66">
        <v>18520</v>
      </c>
      <c r="U2236" s="67">
        <f t="shared" si="625"/>
        <v>30.84</v>
      </c>
      <c r="V2236" s="66">
        <f t="shared" si="616"/>
        <v>625342.68000000005</v>
      </c>
      <c r="W2236" s="66" t="str">
        <f t="shared" si="617"/>
        <v>1 &gt; 4</v>
      </c>
      <c r="X2236" s="66">
        <f>A2236+SUMIFS(Presensi!F:F,Presensi!E:E,'Entry Data'!AP2236)</f>
        <v>1</v>
      </c>
      <c r="Y2236" s="66">
        <f>IFERROR(INDEX('Retasi Pricing'!F:F,MATCH('Entry Data'!AM2236,'Retasi Pricing'!E:E,0))*X2236,"")</f>
        <v>27500</v>
      </c>
      <c r="Z2236" s="62" t="s">
        <v>26</v>
      </c>
      <c r="AA2236" s="62" t="s">
        <v>27</v>
      </c>
      <c r="AB2236" s="32"/>
      <c r="AC2236" s="32" t="s">
        <v>207</v>
      </c>
      <c r="AD2236" s="32" t="str">
        <f t="shared" si="618"/>
        <v/>
      </c>
      <c r="AF2236" s="5" t="str">
        <f t="shared" si="619"/>
        <v>umar abadi44198</v>
      </c>
      <c r="AG2236" s="5" t="str">
        <f t="shared" si="620"/>
        <v>BMJ 04044198UTARANIGHT</v>
      </c>
      <c r="AH2236" s="5" t="str">
        <f t="shared" si="621"/>
        <v>umar abadi44198UTARANIGHT</v>
      </c>
      <c r="AI2236" s="5" t="str">
        <f t="shared" si="622"/>
        <v>BMJ 04044198NIGHT</v>
      </c>
      <c r="AJ2236" s="5" t="str">
        <f t="shared" si="623"/>
        <v>umar abadi44198NIGHT</v>
      </c>
      <c r="AK2236" s="5" t="str">
        <f t="shared" si="624"/>
        <v>umar abadiBMJ II</v>
      </c>
      <c r="AL2236" s="5" t="str">
        <f t="shared" si="626"/>
        <v>4UTARA</v>
      </c>
      <c r="AM2236" s="5" t="str">
        <f t="shared" si="627"/>
        <v>1 &gt; 4UTARA12 RODA</v>
      </c>
      <c r="AN2236" s="5" t="str">
        <f t="shared" si="628"/>
        <v>umar abadiBMJ II1 &gt; 4UTARA12 RODA</v>
      </c>
      <c r="AO2236" s="5" t="str">
        <f t="shared" si="629"/>
        <v>umar abadi1 &gt; 4UTARA12 RODA</v>
      </c>
      <c r="AP2236" s="5" t="str">
        <f t="shared" si="630"/>
        <v>44198NIGHT</v>
      </c>
    </row>
    <row r="2237" spans="1:42" x14ac:dyDescent="0.3">
      <c r="A2237" s="33">
        <v>1</v>
      </c>
      <c r="B2237" s="33"/>
      <c r="C2237" s="70">
        <v>44198</v>
      </c>
      <c r="D2237" s="71" t="s">
        <v>87</v>
      </c>
      <c r="E2237" s="70">
        <v>44198</v>
      </c>
      <c r="F2237" s="71">
        <v>5161629</v>
      </c>
      <c r="G2237" s="33" t="s">
        <v>20</v>
      </c>
      <c r="H2237" s="33" t="s">
        <v>21</v>
      </c>
      <c r="I2237" s="33" t="s">
        <v>45</v>
      </c>
      <c r="J2237" s="33" t="s">
        <v>46</v>
      </c>
      <c r="K2237" s="63" t="s">
        <v>126</v>
      </c>
      <c r="L2237" s="32" t="str">
        <f t="shared" si="631"/>
        <v>CGE370</v>
      </c>
      <c r="M2237" s="32" t="str">
        <f t="shared" si="632"/>
        <v>BMJ II</v>
      </c>
      <c r="N2237" s="32" t="str">
        <f t="shared" si="633"/>
        <v>12 RODA</v>
      </c>
      <c r="O2237" s="146">
        <v>0.96572916666666664</v>
      </c>
      <c r="P2237" s="65">
        <v>44198.974444444444</v>
      </c>
      <c r="Q2237" s="65"/>
      <c r="R2237" s="66">
        <v>1</v>
      </c>
      <c r="S2237" s="66">
        <v>46000</v>
      </c>
      <c r="T2237" s="66">
        <v>17180</v>
      </c>
      <c r="U2237" s="67">
        <f t="shared" si="625"/>
        <v>28.82</v>
      </c>
      <c r="V2237" s="66">
        <f t="shared" si="616"/>
        <v>584383.14</v>
      </c>
      <c r="W2237" s="66" t="str">
        <f t="shared" si="617"/>
        <v>1 &gt; 4</v>
      </c>
      <c r="X2237" s="66">
        <f>A2237+SUMIFS(Presensi!F:F,Presensi!E:E,'Entry Data'!AP2237)</f>
        <v>1</v>
      </c>
      <c r="Y2237" s="66">
        <f>IFERROR(INDEX('Retasi Pricing'!F:F,MATCH('Entry Data'!AM2237,'Retasi Pricing'!E:E,0))*X2237,"")</f>
        <v>27500</v>
      </c>
      <c r="Z2237" s="62" t="s">
        <v>26</v>
      </c>
      <c r="AA2237" s="62" t="s">
        <v>27</v>
      </c>
      <c r="AB2237" s="32"/>
      <c r="AC2237" s="32" t="s">
        <v>209</v>
      </c>
      <c r="AD2237" s="32" t="str">
        <f t="shared" si="618"/>
        <v/>
      </c>
      <c r="AF2237" s="5" t="str">
        <f t="shared" si="619"/>
        <v>ahmad supawi44198</v>
      </c>
      <c r="AG2237" s="5" t="str">
        <f t="shared" si="620"/>
        <v>BMJ 04244198UTARANIGHT</v>
      </c>
      <c r="AH2237" s="5" t="str">
        <f t="shared" si="621"/>
        <v>ahmad supawi44198UTARANIGHT</v>
      </c>
      <c r="AI2237" s="5" t="str">
        <f t="shared" si="622"/>
        <v>BMJ 04244198NIGHT</v>
      </c>
      <c r="AJ2237" s="5" t="str">
        <f t="shared" si="623"/>
        <v>ahmad supawi44198NIGHT</v>
      </c>
      <c r="AK2237" s="5" t="str">
        <f t="shared" si="624"/>
        <v>ahmad supawiBMJ II</v>
      </c>
      <c r="AL2237" s="5" t="str">
        <f t="shared" si="626"/>
        <v>1UTARA</v>
      </c>
      <c r="AM2237" s="5" t="str">
        <f t="shared" si="627"/>
        <v>1 &gt; 4UTARA12 RODA</v>
      </c>
      <c r="AN2237" s="5" t="str">
        <f t="shared" si="628"/>
        <v>ahmad supawiBMJ II1 &gt; 4UTARA12 RODA</v>
      </c>
      <c r="AO2237" s="5" t="str">
        <f t="shared" si="629"/>
        <v>ahmad supawi1 &gt; 4UTARA12 RODA</v>
      </c>
      <c r="AP2237" s="5" t="str">
        <f t="shared" si="630"/>
        <v>44198NIGHT</v>
      </c>
    </row>
    <row r="2238" spans="1:42" x14ac:dyDescent="0.3">
      <c r="A2238" s="33">
        <v>1</v>
      </c>
      <c r="B2238" s="33"/>
      <c r="C2238" s="70">
        <v>44198</v>
      </c>
      <c r="D2238" s="71" t="s">
        <v>87</v>
      </c>
      <c r="E2238" s="70">
        <v>44199</v>
      </c>
      <c r="F2238" s="71">
        <v>5161698</v>
      </c>
      <c r="G2238" s="33" t="s">
        <v>20</v>
      </c>
      <c r="H2238" s="33" t="s">
        <v>21</v>
      </c>
      <c r="I2238" s="33" t="s">
        <v>51</v>
      </c>
      <c r="J2238" s="33" t="s">
        <v>46</v>
      </c>
      <c r="K2238" s="63" t="s">
        <v>126</v>
      </c>
      <c r="L2238" s="32" t="str">
        <f t="shared" si="631"/>
        <v>CGE370</v>
      </c>
      <c r="M2238" s="32" t="str">
        <f t="shared" si="632"/>
        <v>BMJ II</v>
      </c>
      <c r="N2238" s="32" t="str">
        <f t="shared" si="633"/>
        <v>12 RODA</v>
      </c>
      <c r="O2238" s="146">
        <v>1.8900462962962963E-2</v>
      </c>
      <c r="P2238" s="65">
        <v>44199.018900462965</v>
      </c>
      <c r="Q2238" s="65"/>
      <c r="R2238" s="66">
        <v>2</v>
      </c>
      <c r="S2238" s="66">
        <v>46200</v>
      </c>
      <c r="T2238" s="66">
        <v>17180</v>
      </c>
      <c r="U2238" s="67">
        <f t="shared" si="625"/>
        <v>29.02</v>
      </c>
      <c r="V2238" s="66">
        <f t="shared" si="616"/>
        <v>588438.54</v>
      </c>
      <c r="W2238" s="66" t="str">
        <f t="shared" si="617"/>
        <v>1 &gt; 4</v>
      </c>
      <c r="X2238" s="66">
        <f>A2238+SUMIFS(Presensi!F:F,Presensi!E:E,'Entry Data'!AP2238)</f>
        <v>1</v>
      </c>
      <c r="Y2238" s="66">
        <f>IFERROR(INDEX('Retasi Pricing'!F:F,MATCH('Entry Data'!AM2238,'Retasi Pricing'!E:E,0))*X2238,"")</f>
        <v>27500</v>
      </c>
      <c r="Z2238" s="62" t="s">
        <v>26</v>
      </c>
      <c r="AA2238" s="62" t="s">
        <v>27</v>
      </c>
      <c r="AB2238" s="32"/>
      <c r="AC2238" s="32" t="s">
        <v>209</v>
      </c>
      <c r="AD2238" s="32" t="str">
        <f t="shared" si="618"/>
        <v/>
      </c>
      <c r="AF2238" s="5" t="str">
        <f t="shared" si="619"/>
        <v>ahmad supawi44198</v>
      </c>
      <c r="AG2238" s="5" t="str">
        <f t="shared" si="620"/>
        <v>BMJ 04244198UTARANIGHT</v>
      </c>
      <c r="AH2238" s="5" t="str">
        <f t="shared" si="621"/>
        <v>ahmad supawi44198UTARANIGHT</v>
      </c>
      <c r="AI2238" s="5" t="str">
        <f t="shared" si="622"/>
        <v>BMJ 04244198NIGHT</v>
      </c>
      <c r="AJ2238" s="5" t="str">
        <f t="shared" si="623"/>
        <v>ahmad supawi44198NIGHT</v>
      </c>
      <c r="AK2238" s="5" t="str">
        <f t="shared" si="624"/>
        <v>ahmad supawiBMJ II</v>
      </c>
      <c r="AL2238" s="5" t="str">
        <f t="shared" si="626"/>
        <v>2UTARA</v>
      </c>
      <c r="AM2238" s="5" t="str">
        <f t="shared" si="627"/>
        <v>1 &gt; 4UTARA12 RODA</v>
      </c>
      <c r="AN2238" s="5" t="str">
        <f t="shared" si="628"/>
        <v>ahmad supawiBMJ II1 &gt; 4UTARA12 RODA</v>
      </c>
      <c r="AO2238" s="5" t="str">
        <f t="shared" si="629"/>
        <v>ahmad supawi1 &gt; 4UTARA12 RODA</v>
      </c>
      <c r="AP2238" s="5" t="str">
        <f t="shared" si="630"/>
        <v>44198NIGHT</v>
      </c>
    </row>
    <row r="2239" spans="1:42" x14ac:dyDescent="0.3">
      <c r="A2239" s="33">
        <v>1</v>
      </c>
      <c r="B2239" s="33"/>
      <c r="C2239" s="70">
        <v>44198</v>
      </c>
      <c r="D2239" s="71" t="s">
        <v>87</v>
      </c>
      <c r="E2239" s="70">
        <v>44199</v>
      </c>
      <c r="F2239" s="71">
        <v>5161761</v>
      </c>
      <c r="G2239" s="33" t="s">
        <v>20</v>
      </c>
      <c r="H2239" s="33" t="s">
        <v>21</v>
      </c>
      <c r="I2239" s="33" t="s">
        <v>45</v>
      </c>
      <c r="J2239" s="33" t="s">
        <v>46</v>
      </c>
      <c r="K2239" s="63" t="s">
        <v>126</v>
      </c>
      <c r="L2239" s="32" t="str">
        <f t="shared" si="631"/>
        <v>CGE370</v>
      </c>
      <c r="M2239" s="32" t="str">
        <f t="shared" si="632"/>
        <v>BMJ II</v>
      </c>
      <c r="N2239" s="32" t="str">
        <f t="shared" si="633"/>
        <v>12 RODA</v>
      </c>
      <c r="O2239" s="146">
        <v>7.2175925925925921E-2</v>
      </c>
      <c r="P2239" s="65">
        <v>44199.072175925925</v>
      </c>
      <c r="Q2239" s="65"/>
      <c r="R2239" s="66">
        <v>3</v>
      </c>
      <c r="S2239" s="66">
        <v>45560</v>
      </c>
      <c r="T2239" s="66">
        <v>17180</v>
      </c>
      <c r="U2239" s="67">
        <f t="shared" si="625"/>
        <v>28.38</v>
      </c>
      <c r="V2239" s="66">
        <f t="shared" si="616"/>
        <v>575461.26</v>
      </c>
      <c r="W2239" s="66" t="str">
        <f t="shared" si="617"/>
        <v>1 &gt; 4</v>
      </c>
      <c r="X2239" s="66">
        <f>A2239+SUMIFS(Presensi!F:F,Presensi!E:E,'Entry Data'!AP2239)</f>
        <v>1</v>
      </c>
      <c r="Y2239" s="66">
        <f>IFERROR(INDEX('Retasi Pricing'!F:F,MATCH('Entry Data'!AM2239,'Retasi Pricing'!E:E,0))*X2239,"")</f>
        <v>27500</v>
      </c>
      <c r="Z2239" s="62" t="s">
        <v>26</v>
      </c>
      <c r="AA2239" s="62" t="s">
        <v>27</v>
      </c>
      <c r="AB2239" s="32"/>
      <c r="AC2239" s="32" t="s">
        <v>209</v>
      </c>
      <c r="AD2239" s="32" t="str">
        <f t="shared" si="618"/>
        <v/>
      </c>
      <c r="AF2239" s="5" t="str">
        <f t="shared" si="619"/>
        <v>ahmad supawi44198</v>
      </c>
      <c r="AG2239" s="5" t="str">
        <f t="shared" si="620"/>
        <v>BMJ 04244198UTARANIGHT</v>
      </c>
      <c r="AH2239" s="5" t="str">
        <f t="shared" si="621"/>
        <v>ahmad supawi44198UTARANIGHT</v>
      </c>
      <c r="AI2239" s="5" t="str">
        <f t="shared" si="622"/>
        <v>BMJ 04244198NIGHT</v>
      </c>
      <c r="AJ2239" s="5" t="str">
        <f t="shared" si="623"/>
        <v>ahmad supawi44198NIGHT</v>
      </c>
      <c r="AK2239" s="5" t="str">
        <f t="shared" si="624"/>
        <v>ahmad supawiBMJ II</v>
      </c>
      <c r="AL2239" s="5" t="str">
        <f t="shared" si="626"/>
        <v>3UTARA</v>
      </c>
      <c r="AM2239" s="5" t="str">
        <f t="shared" si="627"/>
        <v>1 &gt; 4UTARA12 RODA</v>
      </c>
      <c r="AN2239" s="5" t="str">
        <f t="shared" si="628"/>
        <v>ahmad supawiBMJ II1 &gt; 4UTARA12 RODA</v>
      </c>
      <c r="AO2239" s="5" t="str">
        <f t="shared" si="629"/>
        <v>ahmad supawi1 &gt; 4UTARA12 RODA</v>
      </c>
      <c r="AP2239" s="5" t="str">
        <f t="shared" si="630"/>
        <v>44198NIGHT</v>
      </c>
    </row>
    <row r="2240" spans="1:42" x14ac:dyDescent="0.3">
      <c r="A2240" s="33">
        <v>1</v>
      </c>
      <c r="B2240" s="33"/>
      <c r="C2240" s="70">
        <v>44198</v>
      </c>
      <c r="D2240" s="71" t="s">
        <v>87</v>
      </c>
      <c r="E2240" s="70">
        <v>44199</v>
      </c>
      <c r="F2240" s="71">
        <v>5161818</v>
      </c>
      <c r="G2240" s="33" t="s">
        <v>20</v>
      </c>
      <c r="H2240" s="33" t="s">
        <v>21</v>
      </c>
      <c r="I2240" s="33" t="s">
        <v>123</v>
      </c>
      <c r="J2240" s="33" t="s">
        <v>23</v>
      </c>
      <c r="K2240" s="63" t="s">
        <v>126</v>
      </c>
      <c r="L2240" s="32" t="str">
        <f t="shared" si="631"/>
        <v>CGE370</v>
      </c>
      <c r="M2240" s="32" t="str">
        <f t="shared" si="632"/>
        <v>BMJ II</v>
      </c>
      <c r="N2240" s="32" t="str">
        <f t="shared" si="633"/>
        <v>12 RODA</v>
      </c>
      <c r="O2240" s="146">
        <v>0.12417824074074074</v>
      </c>
      <c r="P2240" s="65">
        <v>44199.124178240738</v>
      </c>
      <c r="Q2240" s="65"/>
      <c r="R2240" s="66">
        <v>4</v>
      </c>
      <c r="S2240" s="66">
        <v>48080</v>
      </c>
      <c r="T2240" s="66">
        <v>17180</v>
      </c>
      <c r="U2240" s="67">
        <f t="shared" si="625"/>
        <v>30.9</v>
      </c>
      <c r="V2240" s="66">
        <f t="shared" si="616"/>
        <v>626559.29999999993</v>
      </c>
      <c r="W2240" s="66" t="str">
        <f t="shared" si="617"/>
        <v>1 &gt; 4</v>
      </c>
      <c r="X2240" s="66">
        <f>A2240+SUMIFS(Presensi!F:F,Presensi!E:E,'Entry Data'!AP2240)</f>
        <v>1</v>
      </c>
      <c r="Y2240" s="66">
        <f>IFERROR(INDEX('Retasi Pricing'!F:F,MATCH('Entry Data'!AM2240,'Retasi Pricing'!E:E,0))*X2240,"")</f>
        <v>27500</v>
      </c>
      <c r="Z2240" s="62" t="s">
        <v>26</v>
      </c>
      <c r="AA2240" s="62" t="s">
        <v>27</v>
      </c>
      <c r="AB2240" s="32"/>
      <c r="AC2240" s="32" t="s">
        <v>209</v>
      </c>
      <c r="AD2240" s="32" t="str">
        <f t="shared" si="618"/>
        <v/>
      </c>
      <c r="AF2240" s="5" t="str">
        <f t="shared" si="619"/>
        <v>ahmad supawi44198</v>
      </c>
      <c r="AG2240" s="5" t="str">
        <f t="shared" si="620"/>
        <v>BMJ 04244198UTARANIGHT</v>
      </c>
      <c r="AH2240" s="5" t="str">
        <f t="shared" si="621"/>
        <v>ahmad supawi44198UTARANIGHT</v>
      </c>
      <c r="AI2240" s="5" t="str">
        <f t="shared" si="622"/>
        <v>BMJ 04244198NIGHT</v>
      </c>
      <c r="AJ2240" s="5" t="str">
        <f t="shared" si="623"/>
        <v>ahmad supawi44198NIGHT</v>
      </c>
      <c r="AK2240" s="5" t="str">
        <f t="shared" si="624"/>
        <v>ahmad supawiBMJ II</v>
      </c>
      <c r="AL2240" s="5" t="str">
        <f t="shared" si="626"/>
        <v>4UTARA</v>
      </c>
      <c r="AM2240" s="5" t="str">
        <f t="shared" si="627"/>
        <v>1 &gt; 4UTARA12 RODA</v>
      </c>
      <c r="AN2240" s="5" t="str">
        <f t="shared" si="628"/>
        <v>ahmad supawiBMJ II1 &gt; 4UTARA12 RODA</v>
      </c>
      <c r="AO2240" s="5" t="str">
        <f t="shared" si="629"/>
        <v>ahmad supawi1 &gt; 4UTARA12 RODA</v>
      </c>
      <c r="AP2240" s="5" t="str">
        <f t="shared" si="630"/>
        <v>44198NIGHT</v>
      </c>
    </row>
    <row r="2241" spans="1:42" x14ac:dyDescent="0.3">
      <c r="A2241" s="33">
        <v>1</v>
      </c>
      <c r="B2241" s="33"/>
      <c r="C2241" s="70">
        <v>44198</v>
      </c>
      <c r="D2241" s="71" t="s">
        <v>87</v>
      </c>
      <c r="E2241" s="70">
        <v>44199</v>
      </c>
      <c r="F2241" s="71">
        <v>5161891</v>
      </c>
      <c r="G2241" s="33" t="s">
        <v>20</v>
      </c>
      <c r="H2241" s="33" t="s">
        <v>21</v>
      </c>
      <c r="I2241" s="33" t="s">
        <v>51</v>
      </c>
      <c r="J2241" s="33" t="s">
        <v>46</v>
      </c>
      <c r="K2241" s="63" t="s">
        <v>126</v>
      </c>
      <c r="L2241" s="32" t="str">
        <f t="shared" si="631"/>
        <v>CGE370</v>
      </c>
      <c r="M2241" s="32" t="str">
        <f t="shared" si="632"/>
        <v>BMJ II</v>
      </c>
      <c r="N2241" s="32" t="str">
        <f t="shared" si="633"/>
        <v>12 RODA</v>
      </c>
      <c r="O2241" s="146">
        <v>0.18903935185185183</v>
      </c>
      <c r="P2241" s="65">
        <v>44199.189039351855</v>
      </c>
      <c r="Q2241" s="65"/>
      <c r="R2241" s="66">
        <v>5</v>
      </c>
      <c r="S2241" s="66">
        <v>44540</v>
      </c>
      <c r="T2241" s="66">
        <v>17180</v>
      </c>
      <c r="U2241" s="67">
        <f t="shared" si="625"/>
        <v>27.36</v>
      </c>
      <c r="V2241" s="66">
        <f t="shared" si="616"/>
        <v>554778.72</v>
      </c>
      <c r="W2241" s="66" t="str">
        <f t="shared" si="617"/>
        <v>&gt; 5</v>
      </c>
      <c r="X2241" s="66">
        <f>A2241+SUMIFS(Presensi!F:F,Presensi!E:E,'Entry Data'!AP2241)</f>
        <v>1</v>
      </c>
      <c r="Y2241" s="66">
        <f>IFERROR(INDEX('Retasi Pricing'!F:F,MATCH('Entry Data'!AM2241,'Retasi Pricing'!E:E,0))*X2241,"")</f>
        <v>31200</v>
      </c>
      <c r="Z2241" s="62" t="s">
        <v>26</v>
      </c>
      <c r="AA2241" s="62" t="s">
        <v>27</v>
      </c>
      <c r="AB2241" s="32"/>
      <c r="AC2241" s="32" t="s">
        <v>209</v>
      </c>
      <c r="AD2241" s="32" t="str">
        <f t="shared" si="618"/>
        <v/>
      </c>
      <c r="AF2241" s="5" t="str">
        <f t="shared" si="619"/>
        <v>ahmad supawi44198</v>
      </c>
      <c r="AG2241" s="5" t="str">
        <f t="shared" si="620"/>
        <v>BMJ 04244198UTARANIGHT</v>
      </c>
      <c r="AH2241" s="5" t="str">
        <f t="shared" si="621"/>
        <v>ahmad supawi44198UTARANIGHT</v>
      </c>
      <c r="AI2241" s="5" t="str">
        <f t="shared" si="622"/>
        <v>BMJ 04244198NIGHT</v>
      </c>
      <c r="AJ2241" s="5" t="str">
        <f t="shared" si="623"/>
        <v>ahmad supawi44198NIGHT</v>
      </c>
      <c r="AK2241" s="5" t="str">
        <f t="shared" si="624"/>
        <v>ahmad supawiBMJ II</v>
      </c>
      <c r="AL2241" s="5" t="str">
        <f t="shared" si="626"/>
        <v>5UTARA</v>
      </c>
      <c r="AM2241" s="5" t="str">
        <f t="shared" si="627"/>
        <v>&gt; 5UTARA12 RODA</v>
      </c>
      <c r="AN2241" s="5" t="str">
        <f t="shared" si="628"/>
        <v>ahmad supawiBMJ II&gt; 5UTARA12 RODA</v>
      </c>
      <c r="AO2241" s="5" t="str">
        <f t="shared" si="629"/>
        <v>ahmad supawi&gt; 5UTARA12 RODA</v>
      </c>
      <c r="AP2241" s="5" t="str">
        <f t="shared" si="630"/>
        <v>44198NIGHT</v>
      </c>
    </row>
    <row r="2242" spans="1:42" x14ac:dyDescent="0.3">
      <c r="A2242" s="33">
        <v>1</v>
      </c>
      <c r="B2242" s="33"/>
      <c r="C2242" s="70">
        <v>44198</v>
      </c>
      <c r="D2242" s="71" t="s">
        <v>87</v>
      </c>
      <c r="E2242" s="70">
        <v>44198</v>
      </c>
      <c r="F2242" s="71">
        <v>5161499</v>
      </c>
      <c r="G2242" s="33" t="s">
        <v>20</v>
      </c>
      <c r="H2242" s="33" t="s">
        <v>21</v>
      </c>
      <c r="I2242" s="33" t="s">
        <v>51</v>
      </c>
      <c r="J2242" s="33" t="s">
        <v>23</v>
      </c>
      <c r="K2242" s="63" t="s">
        <v>33</v>
      </c>
      <c r="L2242" s="32" t="str">
        <f t="shared" si="631"/>
        <v>CGE370</v>
      </c>
      <c r="M2242" s="32" t="str">
        <f t="shared" si="632"/>
        <v>BMJ II</v>
      </c>
      <c r="N2242" s="32" t="str">
        <f t="shared" si="633"/>
        <v>12 RODA</v>
      </c>
      <c r="O2242" s="146">
        <v>0.85725694444444445</v>
      </c>
      <c r="P2242" s="65">
        <v>44198.863298611112</v>
      </c>
      <c r="Q2242" s="65"/>
      <c r="R2242" s="66">
        <v>1</v>
      </c>
      <c r="S2242" s="66">
        <v>46960</v>
      </c>
      <c r="T2242" s="66">
        <v>17300</v>
      </c>
      <c r="U2242" s="67">
        <f t="shared" si="625"/>
        <v>29.66</v>
      </c>
      <c r="V2242" s="66">
        <f t="shared" si="616"/>
        <v>601415.81999999995</v>
      </c>
      <c r="W2242" s="66" t="str">
        <f t="shared" si="617"/>
        <v>1 &gt; 4</v>
      </c>
      <c r="X2242" s="66">
        <f>A2242+SUMIFS(Presensi!F:F,Presensi!E:E,'Entry Data'!AP2242)</f>
        <v>1</v>
      </c>
      <c r="Y2242" s="66">
        <f>IFERROR(INDEX('Retasi Pricing'!F:F,MATCH('Entry Data'!AM2242,'Retasi Pricing'!E:E,0))*X2242,"")</f>
        <v>27500</v>
      </c>
      <c r="Z2242" s="62" t="s">
        <v>26</v>
      </c>
      <c r="AA2242" s="62" t="s">
        <v>27</v>
      </c>
      <c r="AB2242" s="32"/>
      <c r="AC2242" s="32" t="s">
        <v>208</v>
      </c>
      <c r="AD2242" s="32" t="str">
        <f t="shared" si="618"/>
        <v/>
      </c>
      <c r="AF2242" s="5" t="str">
        <f t="shared" si="619"/>
        <v>mulyadi44198</v>
      </c>
      <c r="AG2242" s="5" t="str">
        <f t="shared" si="620"/>
        <v>BMJ 04344198UTARANIGHT</v>
      </c>
      <c r="AH2242" s="5" t="str">
        <f t="shared" si="621"/>
        <v>mulyadi44198UTARANIGHT</v>
      </c>
      <c r="AI2242" s="5" t="str">
        <f t="shared" si="622"/>
        <v>BMJ 04344198NIGHT</v>
      </c>
      <c r="AJ2242" s="5" t="str">
        <f t="shared" si="623"/>
        <v>mulyadi44198NIGHT</v>
      </c>
      <c r="AK2242" s="5" t="str">
        <f t="shared" si="624"/>
        <v>mulyadiBMJ II</v>
      </c>
      <c r="AL2242" s="5" t="str">
        <f t="shared" si="626"/>
        <v>1UTARA</v>
      </c>
      <c r="AM2242" s="5" t="str">
        <f t="shared" si="627"/>
        <v>1 &gt; 4UTARA12 RODA</v>
      </c>
      <c r="AN2242" s="5" t="str">
        <f t="shared" si="628"/>
        <v>mulyadiBMJ II1 &gt; 4UTARA12 RODA</v>
      </c>
      <c r="AO2242" s="5" t="str">
        <f t="shared" si="629"/>
        <v>mulyadi1 &gt; 4UTARA12 RODA</v>
      </c>
      <c r="AP2242" s="5" t="str">
        <f t="shared" si="630"/>
        <v>44198NIGHT</v>
      </c>
    </row>
    <row r="2243" spans="1:42" x14ac:dyDescent="0.3">
      <c r="A2243" s="33">
        <v>1</v>
      </c>
      <c r="B2243" s="33"/>
      <c r="C2243" s="70">
        <v>44198</v>
      </c>
      <c r="D2243" s="71" t="s">
        <v>87</v>
      </c>
      <c r="E2243" s="70">
        <v>44198</v>
      </c>
      <c r="F2243" s="71">
        <v>5161571</v>
      </c>
      <c r="G2243" s="33" t="s">
        <v>20</v>
      </c>
      <c r="H2243" s="33" t="s">
        <v>21</v>
      </c>
      <c r="I2243" s="33" t="s">
        <v>45</v>
      </c>
      <c r="J2243" s="33" t="s">
        <v>46</v>
      </c>
      <c r="K2243" s="63" t="s">
        <v>33</v>
      </c>
      <c r="L2243" s="32" t="str">
        <f t="shared" si="631"/>
        <v>CGE370</v>
      </c>
      <c r="M2243" s="32" t="str">
        <f t="shared" si="632"/>
        <v>BMJ II</v>
      </c>
      <c r="N2243" s="32" t="str">
        <f t="shared" si="633"/>
        <v>12 RODA</v>
      </c>
      <c r="O2243" s="146">
        <v>0.91938657407407398</v>
      </c>
      <c r="P2243" s="65">
        <v>44198.919386574074</v>
      </c>
      <c r="Q2243" s="65"/>
      <c r="R2243" s="66">
        <v>2</v>
      </c>
      <c r="S2243" s="66">
        <v>46580</v>
      </c>
      <c r="T2243" s="66">
        <v>17300</v>
      </c>
      <c r="U2243" s="67">
        <f t="shared" si="625"/>
        <v>29.28</v>
      </c>
      <c r="V2243" s="66">
        <f t="shared" si="616"/>
        <v>593710.56000000006</v>
      </c>
      <c r="W2243" s="66" t="str">
        <f t="shared" si="617"/>
        <v>1 &gt; 4</v>
      </c>
      <c r="X2243" s="66">
        <f>A2243+SUMIFS(Presensi!F:F,Presensi!E:E,'Entry Data'!AP2243)</f>
        <v>1</v>
      </c>
      <c r="Y2243" s="66">
        <f>IFERROR(INDEX('Retasi Pricing'!F:F,MATCH('Entry Data'!AM2243,'Retasi Pricing'!E:E,0))*X2243,"")</f>
        <v>27500</v>
      </c>
      <c r="Z2243" s="62" t="s">
        <v>26</v>
      </c>
      <c r="AA2243" s="62" t="s">
        <v>27</v>
      </c>
      <c r="AB2243" s="32"/>
      <c r="AC2243" s="32" t="s">
        <v>208</v>
      </c>
      <c r="AD2243" s="32" t="str">
        <f t="shared" si="618"/>
        <v/>
      </c>
      <c r="AF2243" s="5" t="str">
        <f t="shared" si="619"/>
        <v>mulyadi44198</v>
      </c>
      <c r="AG2243" s="5" t="str">
        <f t="shared" si="620"/>
        <v>BMJ 04344198UTARANIGHT</v>
      </c>
      <c r="AH2243" s="5" t="str">
        <f t="shared" si="621"/>
        <v>mulyadi44198UTARANIGHT</v>
      </c>
      <c r="AI2243" s="5" t="str">
        <f t="shared" si="622"/>
        <v>BMJ 04344198NIGHT</v>
      </c>
      <c r="AJ2243" s="5" t="str">
        <f t="shared" si="623"/>
        <v>mulyadi44198NIGHT</v>
      </c>
      <c r="AK2243" s="5" t="str">
        <f t="shared" si="624"/>
        <v>mulyadiBMJ II</v>
      </c>
      <c r="AL2243" s="5" t="str">
        <f t="shared" si="626"/>
        <v>2UTARA</v>
      </c>
      <c r="AM2243" s="5" t="str">
        <f t="shared" si="627"/>
        <v>1 &gt; 4UTARA12 RODA</v>
      </c>
      <c r="AN2243" s="5" t="str">
        <f t="shared" si="628"/>
        <v>mulyadiBMJ II1 &gt; 4UTARA12 RODA</v>
      </c>
      <c r="AO2243" s="5" t="str">
        <f t="shared" si="629"/>
        <v>mulyadi1 &gt; 4UTARA12 RODA</v>
      </c>
      <c r="AP2243" s="5" t="str">
        <f t="shared" si="630"/>
        <v>44198NIGHT</v>
      </c>
    </row>
    <row r="2244" spans="1:42" x14ac:dyDescent="0.3">
      <c r="A2244" s="33">
        <v>1</v>
      </c>
      <c r="B2244" s="33"/>
      <c r="C2244" s="70">
        <v>44198</v>
      </c>
      <c r="D2244" s="71" t="s">
        <v>87</v>
      </c>
      <c r="E2244" s="70">
        <v>44198</v>
      </c>
      <c r="F2244" s="71">
        <v>5161646</v>
      </c>
      <c r="G2244" s="33" t="s">
        <v>20</v>
      </c>
      <c r="H2244" s="33" t="s">
        <v>21</v>
      </c>
      <c r="I2244" s="33" t="s">
        <v>123</v>
      </c>
      <c r="J2244" s="33" t="s">
        <v>23</v>
      </c>
      <c r="K2244" s="63" t="s">
        <v>33</v>
      </c>
      <c r="L2244" s="32" t="str">
        <f t="shared" si="631"/>
        <v>CGE370</v>
      </c>
      <c r="M2244" s="32" t="str">
        <f t="shared" si="632"/>
        <v>BMJ II</v>
      </c>
      <c r="N2244" s="32" t="str">
        <f t="shared" si="633"/>
        <v>12 RODA</v>
      </c>
      <c r="O2244" s="146">
        <v>0.97951388888888891</v>
      </c>
      <c r="P2244" s="65">
        <v>44198.979513888888</v>
      </c>
      <c r="Q2244" s="65"/>
      <c r="R2244" s="66">
        <v>3</v>
      </c>
      <c r="S2244" s="66">
        <v>46560</v>
      </c>
      <c r="T2244" s="66">
        <v>17300</v>
      </c>
      <c r="U2244" s="67">
        <f t="shared" si="625"/>
        <v>29.26</v>
      </c>
      <c r="V2244" s="66">
        <f t="shared" si="616"/>
        <v>593305.02</v>
      </c>
      <c r="W2244" s="66" t="str">
        <f t="shared" si="617"/>
        <v>1 &gt; 4</v>
      </c>
      <c r="X2244" s="66">
        <f>A2244+SUMIFS(Presensi!F:F,Presensi!E:E,'Entry Data'!AP2244)</f>
        <v>1</v>
      </c>
      <c r="Y2244" s="66">
        <f>IFERROR(INDEX('Retasi Pricing'!F:F,MATCH('Entry Data'!AM2244,'Retasi Pricing'!E:E,0))*X2244,"")</f>
        <v>27500</v>
      </c>
      <c r="Z2244" s="62" t="s">
        <v>26</v>
      </c>
      <c r="AA2244" s="62" t="s">
        <v>27</v>
      </c>
      <c r="AB2244" s="32"/>
      <c r="AC2244" s="32" t="s">
        <v>208</v>
      </c>
      <c r="AD2244" s="32" t="str">
        <f t="shared" si="618"/>
        <v/>
      </c>
      <c r="AF2244" s="5" t="str">
        <f t="shared" si="619"/>
        <v>mulyadi44198</v>
      </c>
      <c r="AG2244" s="5" t="str">
        <f t="shared" si="620"/>
        <v>BMJ 04344198UTARANIGHT</v>
      </c>
      <c r="AH2244" s="5" t="str">
        <f t="shared" si="621"/>
        <v>mulyadi44198UTARANIGHT</v>
      </c>
      <c r="AI2244" s="5" t="str">
        <f t="shared" si="622"/>
        <v>BMJ 04344198NIGHT</v>
      </c>
      <c r="AJ2244" s="5" t="str">
        <f t="shared" si="623"/>
        <v>mulyadi44198NIGHT</v>
      </c>
      <c r="AK2244" s="5" t="str">
        <f t="shared" si="624"/>
        <v>mulyadiBMJ II</v>
      </c>
      <c r="AL2244" s="5" t="str">
        <f t="shared" si="626"/>
        <v>3UTARA</v>
      </c>
      <c r="AM2244" s="5" t="str">
        <f t="shared" si="627"/>
        <v>1 &gt; 4UTARA12 RODA</v>
      </c>
      <c r="AN2244" s="5" t="str">
        <f t="shared" si="628"/>
        <v>mulyadiBMJ II1 &gt; 4UTARA12 RODA</v>
      </c>
      <c r="AO2244" s="5" t="str">
        <f t="shared" si="629"/>
        <v>mulyadi1 &gt; 4UTARA12 RODA</v>
      </c>
      <c r="AP2244" s="5" t="str">
        <f t="shared" si="630"/>
        <v>44198NIGHT</v>
      </c>
    </row>
    <row r="2245" spans="1:42" x14ac:dyDescent="0.3">
      <c r="A2245" s="33">
        <v>1</v>
      </c>
      <c r="B2245" s="33"/>
      <c r="C2245" s="70">
        <v>44198</v>
      </c>
      <c r="D2245" s="71" t="s">
        <v>87</v>
      </c>
      <c r="E2245" s="70">
        <v>44199</v>
      </c>
      <c r="F2245" s="71">
        <v>5161712</v>
      </c>
      <c r="G2245" s="33" t="s">
        <v>20</v>
      </c>
      <c r="H2245" s="33" t="s">
        <v>21</v>
      </c>
      <c r="I2245" s="33" t="s">
        <v>51</v>
      </c>
      <c r="J2245" s="33" t="s">
        <v>46</v>
      </c>
      <c r="K2245" s="63" t="s">
        <v>33</v>
      </c>
      <c r="L2245" s="32" t="str">
        <f t="shared" si="631"/>
        <v>CGE370</v>
      </c>
      <c r="M2245" s="32" t="str">
        <f t="shared" si="632"/>
        <v>BMJ II</v>
      </c>
      <c r="N2245" s="32" t="str">
        <f t="shared" si="633"/>
        <v>12 RODA</v>
      </c>
      <c r="O2245" s="146">
        <v>3.5011574074074077E-2</v>
      </c>
      <c r="P2245" s="65">
        <v>44199.035011574073</v>
      </c>
      <c r="Q2245" s="65"/>
      <c r="R2245" s="66">
        <v>4</v>
      </c>
      <c r="S2245" s="66">
        <v>44260</v>
      </c>
      <c r="T2245" s="66">
        <v>17300</v>
      </c>
      <c r="U2245" s="67">
        <f t="shared" si="625"/>
        <v>26.96</v>
      </c>
      <c r="V2245" s="66">
        <f t="shared" si="616"/>
        <v>546667.91999999993</v>
      </c>
      <c r="W2245" s="66" t="str">
        <f t="shared" si="617"/>
        <v>1 &gt; 4</v>
      </c>
      <c r="X2245" s="66">
        <f>A2245+SUMIFS(Presensi!F:F,Presensi!E:E,'Entry Data'!AP2245)</f>
        <v>1</v>
      </c>
      <c r="Y2245" s="66">
        <f>IFERROR(INDEX('Retasi Pricing'!F:F,MATCH('Entry Data'!AM2245,'Retasi Pricing'!E:E,0))*X2245,"")</f>
        <v>27500</v>
      </c>
      <c r="Z2245" s="62" t="s">
        <v>26</v>
      </c>
      <c r="AA2245" s="62" t="s">
        <v>27</v>
      </c>
      <c r="AB2245" s="32"/>
      <c r="AC2245" s="32" t="s">
        <v>208</v>
      </c>
      <c r="AD2245" s="32" t="str">
        <f t="shared" si="618"/>
        <v/>
      </c>
      <c r="AF2245" s="5" t="str">
        <f t="shared" si="619"/>
        <v>mulyadi44198</v>
      </c>
      <c r="AG2245" s="5" t="str">
        <f t="shared" si="620"/>
        <v>BMJ 04344198UTARANIGHT</v>
      </c>
      <c r="AH2245" s="5" t="str">
        <f t="shared" si="621"/>
        <v>mulyadi44198UTARANIGHT</v>
      </c>
      <c r="AI2245" s="5" t="str">
        <f t="shared" si="622"/>
        <v>BMJ 04344198NIGHT</v>
      </c>
      <c r="AJ2245" s="5" t="str">
        <f t="shared" si="623"/>
        <v>mulyadi44198NIGHT</v>
      </c>
      <c r="AK2245" s="5" t="str">
        <f t="shared" si="624"/>
        <v>mulyadiBMJ II</v>
      </c>
      <c r="AL2245" s="5" t="str">
        <f t="shared" si="626"/>
        <v>4UTARA</v>
      </c>
      <c r="AM2245" s="5" t="str">
        <f t="shared" si="627"/>
        <v>1 &gt; 4UTARA12 RODA</v>
      </c>
      <c r="AN2245" s="5" t="str">
        <f t="shared" si="628"/>
        <v>mulyadiBMJ II1 &gt; 4UTARA12 RODA</v>
      </c>
      <c r="AO2245" s="5" t="str">
        <f t="shared" si="629"/>
        <v>mulyadi1 &gt; 4UTARA12 RODA</v>
      </c>
      <c r="AP2245" s="5" t="str">
        <f t="shared" si="630"/>
        <v>44198NIGHT</v>
      </c>
    </row>
    <row r="2246" spans="1:42" x14ac:dyDescent="0.3">
      <c r="A2246" s="33">
        <v>1</v>
      </c>
      <c r="B2246" s="33"/>
      <c r="C2246" s="70">
        <v>44198</v>
      </c>
      <c r="D2246" s="71" t="s">
        <v>87</v>
      </c>
      <c r="E2246" s="70">
        <v>44199</v>
      </c>
      <c r="F2246" s="71">
        <v>5161778</v>
      </c>
      <c r="G2246" s="33" t="s">
        <v>20</v>
      </c>
      <c r="H2246" s="33" t="s">
        <v>21</v>
      </c>
      <c r="I2246" s="33" t="s">
        <v>123</v>
      </c>
      <c r="J2246" s="33" t="s">
        <v>23</v>
      </c>
      <c r="K2246" s="63" t="s">
        <v>33</v>
      </c>
      <c r="L2246" s="32" t="str">
        <f t="shared" si="631"/>
        <v>CGE370</v>
      </c>
      <c r="M2246" s="32" t="str">
        <f t="shared" si="632"/>
        <v>BMJ II</v>
      </c>
      <c r="N2246" s="32" t="str">
        <f t="shared" si="633"/>
        <v>12 RODA</v>
      </c>
      <c r="O2246" s="146">
        <v>9.5335648148148155E-2</v>
      </c>
      <c r="P2246" s="65">
        <v>44199.095335648148</v>
      </c>
      <c r="Q2246" s="65"/>
      <c r="R2246" s="66">
        <v>5</v>
      </c>
      <c r="S2246" s="66">
        <v>45060</v>
      </c>
      <c r="T2246" s="66">
        <v>17300</v>
      </c>
      <c r="U2246" s="67">
        <f t="shared" si="625"/>
        <v>27.76</v>
      </c>
      <c r="V2246" s="66">
        <f t="shared" si="616"/>
        <v>562889.52</v>
      </c>
      <c r="W2246" s="66" t="str">
        <f t="shared" si="617"/>
        <v>&gt; 5</v>
      </c>
      <c r="X2246" s="66">
        <f>A2246+SUMIFS(Presensi!F:F,Presensi!E:E,'Entry Data'!AP2246)</f>
        <v>1</v>
      </c>
      <c r="Y2246" s="66">
        <f>IFERROR(INDEX('Retasi Pricing'!F:F,MATCH('Entry Data'!AM2246,'Retasi Pricing'!E:E,0))*X2246,"")</f>
        <v>31200</v>
      </c>
      <c r="Z2246" s="62" t="s">
        <v>26</v>
      </c>
      <c r="AA2246" s="62" t="s">
        <v>27</v>
      </c>
      <c r="AB2246" s="32"/>
      <c r="AC2246" s="32" t="s">
        <v>208</v>
      </c>
      <c r="AD2246" s="32" t="str">
        <f t="shared" si="618"/>
        <v/>
      </c>
      <c r="AF2246" s="5" t="str">
        <f t="shared" si="619"/>
        <v>mulyadi44198</v>
      </c>
      <c r="AG2246" s="5" t="str">
        <f t="shared" si="620"/>
        <v>BMJ 04344198UTARANIGHT</v>
      </c>
      <c r="AH2246" s="5" t="str">
        <f t="shared" si="621"/>
        <v>mulyadi44198UTARANIGHT</v>
      </c>
      <c r="AI2246" s="5" t="str">
        <f t="shared" si="622"/>
        <v>BMJ 04344198NIGHT</v>
      </c>
      <c r="AJ2246" s="5" t="str">
        <f t="shared" si="623"/>
        <v>mulyadi44198NIGHT</v>
      </c>
      <c r="AK2246" s="5" t="str">
        <f t="shared" si="624"/>
        <v>mulyadiBMJ II</v>
      </c>
      <c r="AL2246" s="5" t="str">
        <f t="shared" si="626"/>
        <v>5UTARA</v>
      </c>
      <c r="AM2246" s="5" t="str">
        <f t="shared" si="627"/>
        <v>&gt; 5UTARA12 RODA</v>
      </c>
      <c r="AN2246" s="5" t="str">
        <f t="shared" si="628"/>
        <v>mulyadiBMJ II&gt; 5UTARA12 RODA</v>
      </c>
      <c r="AO2246" s="5" t="str">
        <f t="shared" si="629"/>
        <v>mulyadi&gt; 5UTARA12 RODA</v>
      </c>
      <c r="AP2246" s="5" t="str">
        <f t="shared" si="630"/>
        <v>44198NIGHT</v>
      </c>
    </row>
    <row r="2247" spans="1:42" x14ac:dyDescent="0.3">
      <c r="A2247" s="33">
        <v>1</v>
      </c>
      <c r="B2247" s="33"/>
      <c r="C2247" s="70">
        <v>44198</v>
      </c>
      <c r="D2247" s="71" t="s">
        <v>87</v>
      </c>
      <c r="E2247" s="70">
        <v>44199</v>
      </c>
      <c r="F2247" s="71">
        <v>5161876</v>
      </c>
      <c r="G2247" s="33" t="s">
        <v>20</v>
      </c>
      <c r="H2247" s="33" t="s">
        <v>21</v>
      </c>
      <c r="I2247" s="33" t="s">
        <v>123</v>
      </c>
      <c r="J2247" s="33" t="s">
        <v>23</v>
      </c>
      <c r="K2247" s="63" t="s">
        <v>33</v>
      </c>
      <c r="L2247" s="32" t="str">
        <f t="shared" si="631"/>
        <v>CGE370</v>
      </c>
      <c r="M2247" s="32" t="str">
        <f t="shared" si="632"/>
        <v>BMJ II</v>
      </c>
      <c r="N2247" s="32" t="str">
        <f t="shared" si="633"/>
        <v>12 RODA</v>
      </c>
      <c r="O2247" s="146">
        <v>0.16978009259259261</v>
      </c>
      <c r="P2247" s="65">
        <v>44199.16978009259</v>
      </c>
      <c r="Q2247" s="65"/>
      <c r="R2247" s="66">
        <v>6</v>
      </c>
      <c r="S2247" s="66">
        <v>46920</v>
      </c>
      <c r="T2247" s="66">
        <v>17300</v>
      </c>
      <c r="U2247" s="67">
        <f t="shared" si="625"/>
        <v>29.62</v>
      </c>
      <c r="V2247" s="66">
        <f t="shared" si="616"/>
        <v>600604.74</v>
      </c>
      <c r="W2247" s="66" t="str">
        <f t="shared" si="617"/>
        <v>&gt; 6</v>
      </c>
      <c r="X2247" s="66">
        <f>A2247+SUMIFS(Presensi!F:F,Presensi!E:E,'Entry Data'!AP2247)</f>
        <v>1</v>
      </c>
      <c r="Y2247" s="66">
        <f>IFERROR(INDEX('Retasi Pricing'!F:F,MATCH('Entry Data'!AM2247,'Retasi Pricing'!E:E,0))*X2247,"")</f>
        <v>34450</v>
      </c>
      <c r="Z2247" s="62" t="s">
        <v>26</v>
      </c>
      <c r="AA2247" s="62" t="s">
        <v>27</v>
      </c>
      <c r="AB2247" s="32"/>
      <c r="AC2247" s="32" t="s">
        <v>208</v>
      </c>
      <c r="AD2247" s="32" t="str">
        <f t="shared" si="618"/>
        <v/>
      </c>
      <c r="AF2247" s="5" t="str">
        <f t="shared" si="619"/>
        <v>mulyadi44198</v>
      </c>
      <c r="AG2247" s="5" t="str">
        <f t="shared" si="620"/>
        <v>BMJ 04344198UTARANIGHT</v>
      </c>
      <c r="AH2247" s="5" t="str">
        <f t="shared" si="621"/>
        <v>mulyadi44198UTARANIGHT</v>
      </c>
      <c r="AI2247" s="5" t="str">
        <f t="shared" si="622"/>
        <v>BMJ 04344198NIGHT</v>
      </c>
      <c r="AJ2247" s="5" t="str">
        <f t="shared" si="623"/>
        <v>mulyadi44198NIGHT</v>
      </c>
      <c r="AK2247" s="5" t="str">
        <f t="shared" si="624"/>
        <v>mulyadiBMJ II</v>
      </c>
      <c r="AL2247" s="5" t="str">
        <f t="shared" si="626"/>
        <v>6UTARA</v>
      </c>
      <c r="AM2247" s="5" t="str">
        <f t="shared" si="627"/>
        <v>&gt; 6UTARA12 RODA</v>
      </c>
      <c r="AN2247" s="5" t="str">
        <f t="shared" si="628"/>
        <v>mulyadiBMJ II&gt; 6UTARA12 RODA</v>
      </c>
      <c r="AO2247" s="5" t="str">
        <f t="shared" si="629"/>
        <v>mulyadi&gt; 6UTARA12 RODA</v>
      </c>
      <c r="AP2247" s="5" t="str">
        <f t="shared" si="630"/>
        <v>44198NIGHT</v>
      </c>
    </row>
    <row r="2248" spans="1:42" x14ac:dyDescent="0.3">
      <c r="A2248" s="33">
        <v>1</v>
      </c>
      <c r="B2248" s="33"/>
      <c r="C2248" s="70">
        <v>44198</v>
      </c>
      <c r="D2248" s="71" t="s">
        <v>87</v>
      </c>
      <c r="E2248" s="70">
        <v>44199</v>
      </c>
      <c r="F2248" s="71">
        <v>5161927</v>
      </c>
      <c r="G2248" s="33" t="s">
        <v>20</v>
      </c>
      <c r="H2248" s="33" t="s">
        <v>21</v>
      </c>
      <c r="I2248" s="33" t="s">
        <v>123</v>
      </c>
      <c r="J2248" s="33" t="s">
        <v>23</v>
      </c>
      <c r="K2248" s="63" t="s">
        <v>33</v>
      </c>
      <c r="L2248" s="32" t="str">
        <f t="shared" si="631"/>
        <v>CGE370</v>
      </c>
      <c r="M2248" s="32" t="str">
        <f t="shared" si="632"/>
        <v>BMJ II</v>
      </c>
      <c r="N2248" s="32" t="str">
        <f t="shared" si="633"/>
        <v>12 RODA</v>
      </c>
      <c r="O2248" s="146">
        <v>0.22957175925925924</v>
      </c>
      <c r="P2248" s="65">
        <v>44199.229571759257</v>
      </c>
      <c r="Q2248" s="65"/>
      <c r="R2248" s="66">
        <v>7</v>
      </c>
      <c r="S2248" s="66">
        <v>47600</v>
      </c>
      <c r="T2248" s="66">
        <v>17300</v>
      </c>
      <c r="U2248" s="67">
        <f t="shared" si="625"/>
        <v>30.3</v>
      </c>
      <c r="V2248" s="66">
        <f t="shared" si="616"/>
        <v>614393.1</v>
      </c>
      <c r="W2248" s="66" t="str">
        <f t="shared" si="617"/>
        <v>7 &gt;</v>
      </c>
      <c r="X2248" s="66">
        <f>A2248+SUMIFS(Presensi!F:F,Presensi!E:E,'Entry Data'!AP2248)</f>
        <v>1</v>
      </c>
      <c r="Y2248" s="66">
        <f>IFERROR(INDEX('Retasi Pricing'!F:F,MATCH('Entry Data'!AM2248,'Retasi Pricing'!E:E,0))*X2248,"")</f>
        <v>42000</v>
      </c>
      <c r="Z2248" s="62" t="s">
        <v>26</v>
      </c>
      <c r="AA2248" s="62" t="s">
        <v>27</v>
      </c>
      <c r="AB2248" s="32"/>
      <c r="AC2248" s="32" t="s">
        <v>208</v>
      </c>
      <c r="AD2248" s="32" t="str">
        <f t="shared" si="618"/>
        <v/>
      </c>
      <c r="AF2248" s="5" t="str">
        <f t="shared" si="619"/>
        <v>mulyadi44198</v>
      </c>
      <c r="AG2248" s="5" t="str">
        <f t="shared" si="620"/>
        <v>BMJ 04344198UTARANIGHT</v>
      </c>
      <c r="AH2248" s="5" t="str">
        <f t="shared" si="621"/>
        <v>mulyadi44198UTARANIGHT</v>
      </c>
      <c r="AI2248" s="5" t="str">
        <f t="shared" si="622"/>
        <v>BMJ 04344198NIGHT</v>
      </c>
      <c r="AJ2248" s="5" t="str">
        <f t="shared" si="623"/>
        <v>mulyadi44198NIGHT</v>
      </c>
      <c r="AK2248" s="5" t="str">
        <f t="shared" si="624"/>
        <v>mulyadiBMJ II</v>
      </c>
      <c r="AL2248" s="5" t="str">
        <f t="shared" si="626"/>
        <v>7UTARA</v>
      </c>
      <c r="AM2248" s="5" t="str">
        <f t="shared" si="627"/>
        <v>7 &gt;UTARA12 RODA</v>
      </c>
      <c r="AN2248" s="5" t="str">
        <f t="shared" si="628"/>
        <v>mulyadiBMJ II7 &gt;UTARA12 RODA</v>
      </c>
      <c r="AO2248" s="5" t="str">
        <f t="shared" si="629"/>
        <v>mulyadi7 &gt;UTARA12 RODA</v>
      </c>
      <c r="AP2248" s="5" t="str">
        <f t="shared" si="630"/>
        <v>44198NIGHT</v>
      </c>
    </row>
    <row r="2249" spans="1:42" x14ac:dyDescent="0.3">
      <c r="A2249" s="33">
        <v>1</v>
      </c>
      <c r="B2249" s="33"/>
      <c r="C2249" s="70">
        <v>44198</v>
      </c>
      <c r="D2249" s="71" t="s">
        <v>87</v>
      </c>
      <c r="E2249" s="70">
        <v>44198</v>
      </c>
      <c r="F2249" s="71">
        <v>5161502</v>
      </c>
      <c r="G2249" s="33" t="s">
        <v>20</v>
      </c>
      <c r="H2249" s="33" t="s">
        <v>21</v>
      </c>
      <c r="I2249" s="33" t="s">
        <v>45</v>
      </c>
      <c r="J2249" s="33" t="s">
        <v>46</v>
      </c>
      <c r="K2249" s="63" t="s">
        <v>107</v>
      </c>
      <c r="L2249" s="32" t="str">
        <f t="shared" si="631"/>
        <v>CGE370</v>
      </c>
      <c r="M2249" s="32" t="str">
        <f t="shared" si="632"/>
        <v>BMJ II</v>
      </c>
      <c r="N2249" s="32" t="str">
        <f t="shared" si="633"/>
        <v>12 RODA</v>
      </c>
      <c r="O2249" s="146">
        <v>0.85842592592592604</v>
      </c>
      <c r="P2249" s="65">
        <v>44198.869791666664</v>
      </c>
      <c r="Q2249" s="65"/>
      <c r="R2249" s="66">
        <v>1</v>
      </c>
      <c r="S2249" s="66">
        <v>43820</v>
      </c>
      <c r="T2249" s="66">
        <v>16920</v>
      </c>
      <c r="U2249" s="67">
        <f t="shared" si="625"/>
        <v>26.9</v>
      </c>
      <c r="V2249" s="66">
        <f t="shared" si="616"/>
        <v>545451.29999999993</v>
      </c>
      <c r="W2249" s="66" t="str">
        <f t="shared" si="617"/>
        <v>1 &gt; 4</v>
      </c>
      <c r="X2249" s="66">
        <f>A2249+SUMIFS(Presensi!F:F,Presensi!E:E,'Entry Data'!AP2249)</f>
        <v>1</v>
      </c>
      <c r="Y2249" s="66">
        <f>IFERROR(INDEX('Retasi Pricing'!F:F,MATCH('Entry Data'!AM2249,'Retasi Pricing'!E:E,0))*X2249,"")</f>
        <v>27500</v>
      </c>
      <c r="Z2249" s="62" t="s">
        <v>26</v>
      </c>
      <c r="AA2249" s="62" t="s">
        <v>27</v>
      </c>
      <c r="AB2249" s="32"/>
      <c r="AC2249" s="32" t="s">
        <v>198</v>
      </c>
      <c r="AD2249" s="32" t="str">
        <f t="shared" si="618"/>
        <v/>
      </c>
      <c r="AF2249" s="5" t="str">
        <f t="shared" si="619"/>
        <v>mustamin44198</v>
      </c>
      <c r="AG2249" s="5" t="str">
        <f t="shared" si="620"/>
        <v>BMJ 04444198UTARANIGHT</v>
      </c>
      <c r="AH2249" s="5" t="str">
        <f t="shared" si="621"/>
        <v>mustamin44198UTARANIGHT</v>
      </c>
      <c r="AI2249" s="5" t="str">
        <f t="shared" si="622"/>
        <v>BMJ 04444198NIGHT</v>
      </c>
      <c r="AJ2249" s="5" t="str">
        <f t="shared" si="623"/>
        <v>mustamin44198NIGHT</v>
      </c>
      <c r="AK2249" s="5" t="str">
        <f t="shared" si="624"/>
        <v>mustaminBMJ II</v>
      </c>
      <c r="AL2249" s="5" t="str">
        <f t="shared" si="626"/>
        <v>1UTARA</v>
      </c>
      <c r="AM2249" s="5" t="str">
        <f t="shared" si="627"/>
        <v>1 &gt; 4UTARA12 RODA</v>
      </c>
      <c r="AN2249" s="5" t="str">
        <f t="shared" si="628"/>
        <v>mustaminBMJ II1 &gt; 4UTARA12 RODA</v>
      </c>
      <c r="AO2249" s="5" t="str">
        <f t="shared" si="629"/>
        <v>mustamin1 &gt; 4UTARA12 RODA</v>
      </c>
      <c r="AP2249" s="5" t="str">
        <f t="shared" si="630"/>
        <v>44198NIGHT</v>
      </c>
    </row>
    <row r="2250" spans="1:42" x14ac:dyDescent="0.3">
      <c r="A2250" s="33">
        <v>1</v>
      </c>
      <c r="B2250" s="33"/>
      <c r="C2250" s="70">
        <v>44198</v>
      </c>
      <c r="D2250" s="71" t="s">
        <v>87</v>
      </c>
      <c r="E2250" s="70">
        <v>44198</v>
      </c>
      <c r="F2250" s="71">
        <v>5161575</v>
      </c>
      <c r="G2250" s="33" t="s">
        <v>20</v>
      </c>
      <c r="H2250" s="33" t="s">
        <v>21</v>
      </c>
      <c r="I2250" s="33" t="s">
        <v>45</v>
      </c>
      <c r="J2250" s="33" t="s">
        <v>46</v>
      </c>
      <c r="K2250" s="63" t="s">
        <v>107</v>
      </c>
      <c r="L2250" s="32" t="str">
        <f t="shared" si="631"/>
        <v>CGE370</v>
      </c>
      <c r="M2250" s="32" t="str">
        <f t="shared" si="632"/>
        <v>BMJ II</v>
      </c>
      <c r="N2250" s="32" t="str">
        <f t="shared" si="633"/>
        <v>12 RODA</v>
      </c>
      <c r="O2250" s="146">
        <v>0.92223379629629632</v>
      </c>
      <c r="P2250" s="65">
        <v>44198.922233796293</v>
      </c>
      <c r="Q2250" s="65"/>
      <c r="R2250" s="66">
        <v>2</v>
      </c>
      <c r="S2250" s="66">
        <v>44800</v>
      </c>
      <c r="T2250" s="66">
        <v>16920</v>
      </c>
      <c r="U2250" s="67">
        <f t="shared" si="625"/>
        <v>27.88</v>
      </c>
      <c r="V2250" s="66">
        <f t="shared" ref="V2250:V2313" si="634">IFERROR(VLOOKUP(L2250,harga,2,FALSE),"")*U2250*IFERROR(VLOOKUP(G2250,jarak,2,FALSE),"")</f>
        <v>565322.76</v>
      </c>
      <c r="W2250" s="66" t="str">
        <f t="shared" ref="W2250:W2313" si="635">IFERROR(VLOOKUP(AL2250,Code,2,FALSE),"")</f>
        <v>1 &gt; 4</v>
      </c>
      <c r="X2250" s="66">
        <f>A2250+SUMIFS(Presensi!F:F,Presensi!E:E,'Entry Data'!AP2250)</f>
        <v>1</v>
      </c>
      <c r="Y2250" s="66">
        <f>IFERROR(INDEX('Retasi Pricing'!F:F,MATCH('Entry Data'!AM2250,'Retasi Pricing'!E:E,0))*X2250,"")</f>
        <v>27500</v>
      </c>
      <c r="Z2250" s="62" t="s">
        <v>26</v>
      </c>
      <c r="AA2250" s="62" t="s">
        <v>27</v>
      </c>
      <c r="AB2250" s="32"/>
      <c r="AC2250" s="32" t="s">
        <v>198</v>
      </c>
      <c r="AD2250" s="32" t="str">
        <f t="shared" ref="AD2250:AD2313" si="636">IFERROR(VLOOKUP(AC2250,driver,13,FALSE),"")</f>
        <v/>
      </c>
      <c r="AF2250" s="5" t="str">
        <f t="shared" ref="AF2250:AF2313" si="637">AC2250&amp;C2250</f>
        <v>mustamin44198</v>
      </c>
      <c r="AG2250" s="5" t="str">
        <f t="shared" ref="AG2250:AG2313" si="638">K2250&amp;C2250&amp;G2250&amp;D2250</f>
        <v>BMJ 04444198UTARANIGHT</v>
      </c>
      <c r="AH2250" s="5" t="str">
        <f t="shared" ref="AH2250:AH2313" si="639">AC2250&amp;C2250&amp;G2250&amp;D2250</f>
        <v>mustamin44198UTARANIGHT</v>
      </c>
      <c r="AI2250" s="5" t="str">
        <f t="shared" ref="AI2250:AI2313" si="640">K2250&amp;C2250&amp;D2250</f>
        <v>BMJ 04444198NIGHT</v>
      </c>
      <c r="AJ2250" s="5" t="str">
        <f t="shared" ref="AJ2250:AJ2313" si="641">AC2250&amp;C2250&amp;D2250</f>
        <v>mustamin44198NIGHT</v>
      </c>
      <c r="AK2250" s="5" t="str">
        <f t="shared" ref="AK2250:AK2313" si="642">AC2250&amp;M2250</f>
        <v>mustaminBMJ II</v>
      </c>
      <c r="AL2250" s="5" t="str">
        <f t="shared" si="626"/>
        <v>2UTARA</v>
      </c>
      <c r="AM2250" s="5" t="str">
        <f t="shared" si="627"/>
        <v>1 &gt; 4UTARA12 RODA</v>
      </c>
      <c r="AN2250" s="5" t="str">
        <f t="shared" si="628"/>
        <v>mustaminBMJ II1 &gt; 4UTARA12 RODA</v>
      </c>
      <c r="AO2250" s="5" t="str">
        <f t="shared" si="629"/>
        <v>mustamin1 &gt; 4UTARA12 RODA</v>
      </c>
      <c r="AP2250" s="5" t="str">
        <f t="shared" si="630"/>
        <v>44198NIGHT</v>
      </c>
    </row>
    <row r="2251" spans="1:42" x14ac:dyDescent="0.3">
      <c r="A2251" s="33">
        <v>1</v>
      </c>
      <c r="B2251" s="33"/>
      <c r="C2251" s="70">
        <v>44198</v>
      </c>
      <c r="D2251" s="71" t="s">
        <v>87</v>
      </c>
      <c r="E2251" s="70">
        <v>44199</v>
      </c>
      <c r="F2251" s="71">
        <v>5161861</v>
      </c>
      <c r="G2251" s="33" t="s">
        <v>20</v>
      </c>
      <c r="H2251" s="33" t="s">
        <v>21</v>
      </c>
      <c r="I2251" s="33" t="s">
        <v>123</v>
      </c>
      <c r="J2251" s="33" t="s">
        <v>23</v>
      </c>
      <c r="K2251" s="63" t="s">
        <v>107</v>
      </c>
      <c r="L2251" s="32" t="str">
        <f t="shared" si="631"/>
        <v>CGE370</v>
      </c>
      <c r="M2251" s="32" t="str">
        <f t="shared" si="632"/>
        <v>BMJ II</v>
      </c>
      <c r="N2251" s="32" t="str">
        <f t="shared" si="633"/>
        <v>12 RODA</v>
      </c>
      <c r="O2251" s="146">
        <v>0.16</v>
      </c>
      <c r="P2251" s="65">
        <v>44199.16</v>
      </c>
      <c r="Q2251" s="414"/>
      <c r="R2251" s="9">
        <v>3</v>
      </c>
      <c r="S2251" s="66">
        <v>46360</v>
      </c>
      <c r="T2251" s="66">
        <v>16920</v>
      </c>
      <c r="U2251" s="67">
        <f t="shared" ref="U2251:U2314" si="643">(S2251-T2251)/1000</f>
        <v>29.44</v>
      </c>
      <c r="V2251" s="66">
        <f t="shared" si="634"/>
        <v>596954.88000000012</v>
      </c>
      <c r="W2251" s="66" t="str">
        <f t="shared" si="635"/>
        <v>1 &gt; 4</v>
      </c>
      <c r="X2251" s="66">
        <f>A2251+SUMIFS(Presensi!F:F,Presensi!E:E,'Entry Data'!AP2251)</f>
        <v>1</v>
      </c>
      <c r="Y2251" s="66">
        <f>IFERROR(INDEX('Retasi Pricing'!F:F,MATCH('Entry Data'!AM2251,'Retasi Pricing'!E:E,0))*X2251,"")</f>
        <v>27500</v>
      </c>
      <c r="Z2251" s="62" t="s">
        <v>26</v>
      </c>
      <c r="AA2251" s="62" t="s">
        <v>27</v>
      </c>
      <c r="AB2251" s="32"/>
      <c r="AC2251" s="32" t="s">
        <v>198</v>
      </c>
      <c r="AD2251" s="32" t="str">
        <f t="shared" si="636"/>
        <v/>
      </c>
      <c r="AF2251" s="5" t="str">
        <f t="shared" si="637"/>
        <v>mustamin44198</v>
      </c>
      <c r="AG2251" s="5" t="str">
        <f t="shared" si="638"/>
        <v>BMJ 04444198UTARANIGHT</v>
      </c>
      <c r="AH2251" s="5" t="str">
        <f t="shared" si="639"/>
        <v>mustamin44198UTARANIGHT</v>
      </c>
      <c r="AI2251" s="5" t="str">
        <f t="shared" si="640"/>
        <v>BMJ 04444198NIGHT</v>
      </c>
      <c r="AJ2251" s="5" t="str">
        <f t="shared" si="641"/>
        <v>mustamin44198NIGHT</v>
      </c>
      <c r="AK2251" s="5" t="str">
        <f t="shared" si="642"/>
        <v>mustaminBMJ II</v>
      </c>
      <c r="AL2251" s="5" t="str">
        <f t="shared" ref="AL2251:AL2314" si="644">Q2251&amp;R2251&amp;G2251</f>
        <v>3UTARA</v>
      </c>
      <c r="AM2251" s="5" t="str">
        <f t="shared" ref="AM2251:AM2314" si="645">W2251&amp;G2251&amp;N2251</f>
        <v>1 &gt; 4UTARA12 RODA</v>
      </c>
      <c r="AN2251" s="5" t="str">
        <f t="shared" ref="AN2251:AN2314" si="646">AC2251&amp;M2251&amp;W2251&amp;G2251&amp;N2251</f>
        <v>mustaminBMJ II1 &gt; 4UTARA12 RODA</v>
      </c>
      <c r="AO2251" s="5" t="str">
        <f t="shared" ref="AO2251:AO2314" si="647">AC2251&amp;W2251&amp;G2251&amp;N2251</f>
        <v>mustamin1 &gt; 4UTARA12 RODA</v>
      </c>
      <c r="AP2251" s="5" t="str">
        <f t="shared" ref="AP2251:AP2314" si="648">C2251&amp;D2251</f>
        <v>44198NIGHT</v>
      </c>
    </row>
    <row r="2252" spans="1:42" x14ac:dyDescent="0.3">
      <c r="A2252" s="33">
        <v>1</v>
      </c>
      <c r="B2252" s="33"/>
      <c r="C2252" s="70">
        <v>44198</v>
      </c>
      <c r="D2252" s="71" t="s">
        <v>87</v>
      </c>
      <c r="E2252" s="70">
        <v>44199</v>
      </c>
      <c r="F2252" s="71">
        <v>5161938</v>
      </c>
      <c r="G2252" s="33" t="s">
        <v>20</v>
      </c>
      <c r="H2252" s="33" t="s">
        <v>21</v>
      </c>
      <c r="I2252" s="33" t="s">
        <v>123</v>
      </c>
      <c r="J2252" s="33" t="s">
        <v>23</v>
      </c>
      <c r="K2252" s="63" t="s">
        <v>107</v>
      </c>
      <c r="L2252" s="32" t="str">
        <f t="shared" si="631"/>
        <v>CGE370</v>
      </c>
      <c r="M2252" s="32" t="str">
        <f t="shared" si="632"/>
        <v>BMJ II</v>
      </c>
      <c r="N2252" s="32" t="str">
        <f t="shared" si="633"/>
        <v>12 RODA</v>
      </c>
      <c r="O2252" s="146">
        <v>0.24303240740740742</v>
      </c>
      <c r="P2252" s="65">
        <v>44199.243032407408</v>
      </c>
      <c r="Q2252" s="65"/>
      <c r="R2252" s="66">
        <v>4</v>
      </c>
      <c r="S2252" s="66">
        <v>47580</v>
      </c>
      <c r="T2252" s="66">
        <v>16920</v>
      </c>
      <c r="U2252" s="67">
        <f t="shared" si="643"/>
        <v>30.66</v>
      </c>
      <c r="V2252" s="66">
        <f t="shared" si="634"/>
        <v>621692.81999999995</v>
      </c>
      <c r="W2252" s="66" t="str">
        <f t="shared" si="635"/>
        <v>1 &gt; 4</v>
      </c>
      <c r="X2252" s="66">
        <f>A2252+SUMIFS(Presensi!F:F,Presensi!E:E,'Entry Data'!AP2252)</f>
        <v>1</v>
      </c>
      <c r="Y2252" s="66">
        <f>IFERROR(INDEX('Retasi Pricing'!F:F,MATCH('Entry Data'!AM2252,'Retasi Pricing'!E:E,0))*X2252,"")</f>
        <v>27500</v>
      </c>
      <c r="Z2252" s="62" t="s">
        <v>26</v>
      </c>
      <c r="AA2252" s="62" t="s">
        <v>27</v>
      </c>
      <c r="AB2252" s="32"/>
      <c r="AC2252" s="32" t="s">
        <v>198</v>
      </c>
      <c r="AD2252" s="32" t="str">
        <f t="shared" si="636"/>
        <v/>
      </c>
      <c r="AF2252" s="5" t="str">
        <f t="shared" si="637"/>
        <v>mustamin44198</v>
      </c>
      <c r="AG2252" s="5" t="str">
        <f t="shared" si="638"/>
        <v>BMJ 04444198UTARANIGHT</v>
      </c>
      <c r="AH2252" s="5" t="str">
        <f t="shared" si="639"/>
        <v>mustamin44198UTARANIGHT</v>
      </c>
      <c r="AI2252" s="5" t="str">
        <f t="shared" si="640"/>
        <v>BMJ 04444198NIGHT</v>
      </c>
      <c r="AJ2252" s="5" t="str">
        <f t="shared" si="641"/>
        <v>mustamin44198NIGHT</v>
      </c>
      <c r="AK2252" s="5" t="str">
        <f t="shared" si="642"/>
        <v>mustaminBMJ II</v>
      </c>
      <c r="AL2252" s="5" t="str">
        <f t="shared" si="644"/>
        <v>4UTARA</v>
      </c>
      <c r="AM2252" s="5" t="str">
        <f t="shared" si="645"/>
        <v>1 &gt; 4UTARA12 RODA</v>
      </c>
      <c r="AN2252" s="5" t="str">
        <f t="shared" si="646"/>
        <v>mustaminBMJ II1 &gt; 4UTARA12 RODA</v>
      </c>
      <c r="AO2252" s="5" t="str">
        <f t="shared" si="647"/>
        <v>mustamin1 &gt; 4UTARA12 RODA</v>
      </c>
      <c r="AP2252" s="5" t="str">
        <f t="shared" si="648"/>
        <v>44198NIGHT</v>
      </c>
    </row>
    <row r="2253" spans="1:42" x14ac:dyDescent="0.3">
      <c r="A2253" s="33">
        <v>1</v>
      </c>
      <c r="B2253" s="33"/>
      <c r="C2253" s="70">
        <v>44198</v>
      </c>
      <c r="D2253" s="71" t="s">
        <v>87</v>
      </c>
      <c r="E2253" s="70">
        <v>44198</v>
      </c>
      <c r="F2253" s="71">
        <v>5161495</v>
      </c>
      <c r="G2253" s="33" t="s">
        <v>20</v>
      </c>
      <c r="H2253" s="33" t="s">
        <v>21</v>
      </c>
      <c r="I2253" s="33" t="s">
        <v>51</v>
      </c>
      <c r="J2253" s="33" t="s">
        <v>46</v>
      </c>
      <c r="K2253" s="63" t="s">
        <v>35</v>
      </c>
      <c r="L2253" s="32" t="str">
        <f t="shared" si="631"/>
        <v>CGE370</v>
      </c>
      <c r="M2253" s="32" t="str">
        <f t="shared" si="632"/>
        <v>BMJ II</v>
      </c>
      <c r="N2253" s="32" t="str">
        <f t="shared" si="633"/>
        <v>12 RODA</v>
      </c>
      <c r="O2253" s="146">
        <v>0.85408564814814814</v>
      </c>
      <c r="P2253" s="65">
        <v>44198.86042824074</v>
      </c>
      <c r="Q2253" s="65"/>
      <c r="R2253" s="66">
        <v>1</v>
      </c>
      <c r="S2253" s="66">
        <v>46240</v>
      </c>
      <c r="T2253" s="66">
        <v>16880</v>
      </c>
      <c r="U2253" s="67">
        <f t="shared" si="643"/>
        <v>29.36</v>
      </c>
      <c r="V2253" s="66">
        <f t="shared" si="634"/>
        <v>595332.72</v>
      </c>
      <c r="W2253" s="66" t="str">
        <f t="shared" si="635"/>
        <v>1 &gt; 4</v>
      </c>
      <c r="X2253" s="66">
        <f>A2253+SUMIFS(Presensi!F:F,Presensi!E:E,'Entry Data'!AP2253)</f>
        <v>1</v>
      </c>
      <c r="Y2253" s="66">
        <f>IFERROR(INDEX('Retasi Pricing'!F:F,MATCH('Entry Data'!AM2253,'Retasi Pricing'!E:E,0))*X2253,"")</f>
        <v>27500</v>
      </c>
      <c r="Z2253" s="62" t="s">
        <v>26</v>
      </c>
      <c r="AA2253" s="62" t="s">
        <v>27</v>
      </c>
      <c r="AB2253" s="32"/>
      <c r="AC2253" s="32" t="s">
        <v>106</v>
      </c>
      <c r="AD2253" s="32" t="str">
        <f t="shared" si="636"/>
        <v/>
      </c>
      <c r="AF2253" s="5" t="str">
        <f t="shared" si="637"/>
        <v>muhlis44198</v>
      </c>
      <c r="AG2253" s="5" t="str">
        <f t="shared" si="638"/>
        <v>BMJ 04544198UTARANIGHT</v>
      </c>
      <c r="AH2253" s="5" t="str">
        <f t="shared" si="639"/>
        <v>muhlis44198UTARANIGHT</v>
      </c>
      <c r="AI2253" s="5" t="str">
        <f t="shared" si="640"/>
        <v>BMJ 04544198NIGHT</v>
      </c>
      <c r="AJ2253" s="5" t="str">
        <f t="shared" si="641"/>
        <v>muhlis44198NIGHT</v>
      </c>
      <c r="AK2253" s="5" t="str">
        <f t="shared" si="642"/>
        <v>muhlisBMJ II</v>
      </c>
      <c r="AL2253" s="5" t="str">
        <f t="shared" si="644"/>
        <v>1UTARA</v>
      </c>
      <c r="AM2253" s="5" t="str">
        <f t="shared" si="645"/>
        <v>1 &gt; 4UTARA12 RODA</v>
      </c>
      <c r="AN2253" s="5" t="str">
        <f t="shared" si="646"/>
        <v>muhlisBMJ II1 &gt; 4UTARA12 RODA</v>
      </c>
      <c r="AO2253" s="5" t="str">
        <f t="shared" si="647"/>
        <v>muhlis1 &gt; 4UTARA12 RODA</v>
      </c>
      <c r="AP2253" s="5" t="str">
        <f t="shared" si="648"/>
        <v>44198NIGHT</v>
      </c>
    </row>
    <row r="2254" spans="1:42" x14ac:dyDescent="0.3">
      <c r="A2254" s="33">
        <v>1</v>
      </c>
      <c r="B2254" s="33"/>
      <c r="C2254" s="70">
        <v>44198</v>
      </c>
      <c r="D2254" s="71" t="s">
        <v>87</v>
      </c>
      <c r="E2254" s="70">
        <v>44198</v>
      </c>
      <c r="F2254" s="71">
        <v>5161572</v>
      </c>
      <c r="G2254" s="33" t="s">
        <v>20</v>
      </c>
      <c r="H2254" s="33" t="s">
        <v>21</v>
      </c>
      <c r="I2254" s="33" t="s">
        <v>123</v>
      </c>
      <c r="J2254" s="33" t="s">
        <v>23</v>
      </c>
      <c r="K2254" s="63" t="s">
        <v>35</v>
      </c>
      <c r="L2254" s="32" t="str">
        <f t="shared" si="631"/>
        <v>CGE370</v>
      </c>
      <c r="M2254" s="32" t="str">
        <f t="shared" si="632"/>
        <v>BMJ II</v>
      </c>
      <c r="N2254" s="32" t="str">
        <f t="shared" si="633"/>
        <v>12 RODA</v>
      </c>
      <c r="O2254" s="146">
        <v>0.91981481481481486</v>
      </c>
      <c r="P2254" s="65">
        <v>44198.919814814813</v>
      </c>
      <c r="Q2254" s="65"/>
      <c r="R2254" s="66">
        <v>2</v>
      </c>
      <c r="S2254" s="66">
        <v>44820</v>
      </c>
      <c r="T2254" s="66">
        <v>16880</v>
      </c>
      <c r="U2254" s="67">
        <f t="shared" si="643"/>
        <v>27.94</v>
      </c>
      <c r="V2254" s="66">
        <f t="shared" si="634"/>
        <v>566539.38000000012</v>
      </c>
      <c r="W2254" s="66" t="str">
        <f t="shared" si="635"/>
        <v>1 &gt; 4</v>
      </c>
      <c r="X2254" s="66">
        <f>A2254+SUMIFS(Presensi!F:F,Presensi!E:E,'Entry Data'!AP2254)</f>
        <v>1</v>
      </c>
      <c r="Y2254" s="66">
        <f>IFERROR(INDEX('Retasi Pricing'!F:F,MATCH('Entry Data'!AM2254,'Retasi Pricing'!E:E,0))*X2254,"")</f>
        <v>27500</v>
      </c>
      <c r="Z2254" s="62" t="s">
        <v>26</v>
      </c>
      <c r="AA2254" s="62" t="s">
        <v>27</v>
      </c>
      <c r="AB2254" s="32"/>
      <c r="AC2254" s="32" t="s">
        <v>106</v>
      </c>
      <c r="AD2254" s="32" t="str">
        <f t="shared" si="636"/>
        <v/>
      </c>
      <c r="AF2254" s="5" t="str">
        <f t="shared" si="637"/>
        <v>muhlis44198</v>
      </c>
      <c r="AG2254" s="5" t="str">
        <f t="shared" si="638"/>
        <v>BMJ 04544198UTARANIGHT</v>
      </c>
      <c r="AH2254" s="5" t="str">
        <f t="shared" si="639"/>
        <v>muhlis44198UTARANIGHT</v>
      </c>
      <c r="AI2254" s="5" t="str">
        <f t="shared" si="640"/>
        <v>BMJ 04544198NIGHT</v>
      </c>
      <c r="AJ2254" s="5" t="str">
        <f t="shared" si="641"/>
        <v>muhlis44198NIGHT</v>
      </c>
      <c r="AK2254" s="5" t="str">
        <f t="shared" si="642"/>
        <v>muhlisBMJ II</v>
      </c>
      <c r="AL2254" s="5" t="str">
        <f t="shared" si="644"/>
        <v>2UTARA</v>
      </c>
      <c r="AM2254" s="5" t="str">
        <f t="shared" si="645"/>
        <v>1 &gt; 4UTARA12 RODA</v>
      </c>
      <c r="AN2254" s="5" t="str">
        <f t="shared" si="646"/>
        <v>muhlisBMJ II1 &gt; 4UTARA12 RODA</v>
      </c>
      <c r="AO2254" s="5" t="str">
        <f t="shared" si="647"/>
        <v>muhlis1 &gt; 4UTARA12 RODA</v>
      </c>
      <c r="AP2254" s="5" t="str">
        <f t="shared" si="648"/>
        <v>44198NIGHT</v>
      </c>
    </row>
    <row r="2255" spans="1:42" x14ac:dyDescent="0.3">
      <c r="A2255" s="33">
        <v>1</v>
      </c>
      <c r="B2255" s="33"/>
      <c r="C2255" s="70">
        <v>44198</v>
      </c>
      <c r="D2255" s="71" t="s">
        <v>87</v>
      </c>
      <c r="E2255" s="70">
        <v>44198</v>
      </c>
      <c r="F2255" s="71">
        <v>5161657</v>
      </c>
      <c r="G2255" s="33" t="s">
        <v>20</v>
      </c>
      <c r="H2255" s="33" t="s">
        <v>21</v>
      </c>
      <c r="I2255" s="33" t="s">
        <v>123</v>
      </c>
      <c r="J2255" s="33" t="s">
        <v>23</v>
      </c>
      <c r="K2255" s="63" t="s">
        <v>35</v>
      </c>
      <c r="L2255" s="32" t="str">
        <f t="shared" si="631"/>
        <v>CGE370</v>
      </c>
      <c r="M2255" s="32" t="str">
        <f t="shared" si="632"/>
        <v>BMJ II</v>
      </c>
      <c r="N2255" s="32" t="str">
        <f t="shared" si="633"/>
        <v>12 RODA</v>
      </c>
      <c r="O2255" s="146">
        <v>0.98625000000000007</v>
      </c>
      <c r="P2255" s="65">
        <v>44198.986250000002</v>
      </c>
      <c r="Q2255" s="65"/>
      <c r="R2255" s="66">
        <v>3</v>
      </c>
      <c r="S2255" s="66">
        <v>46440</v>
      </c>
      <c r="T2255" s="66">
        <v>16880</v>
      </c>
      <c r="U2255" s="67">
        <f t="shared" si="643"/>
        <v>29.56</v>
      </c>
      <c r="V2255" s="66">
        <f t="shared" si="634"/>
        <v>599388.11999999988</v>
      </c>
      <c r="W2255" s="66" t="str">
        <f t="shared" si="635"/>
        <v>1 &gt; 4</v>
      </c>
      <c r="X2255" s="66">
        <f>A2255+SUMIFS(Presensi!F:F,Presensi!E:E,'Entry Data'!AP2255)</f>
        <v>1</v>
      </c>
      <c r="Y2255" s="66">
        <f>IFERROR(INDEX('Retasi Pricing'!F:F,MATCH('Entry Data'!AM2255,'Retasi Pricing'!E:E,0))*X2255,"")</f>
        <v>27500</v>
      </c>
      <c r="Z2255" s="62" t="s">
        <v>26</v>
      </c>
      <c r="AA2255" s="62" t="s">
        <v>27</v>
      </c>
      <c r="AB2255" s="32"/>
      <c r="AC2255" s="32" t="s">
        <v>106</v>
      </c>
      <c r="AD2255" s="32" t="str">
        <f t="shared" si="636"/>
        <v/>
      </c>
      <c r="AF2255" s="5" t="str">
        <f t="shared" si="637"/>
        <v>muhlis44198</v>
      </c>
      <c r="AG2255" s="5" t="str">
        <f t="shared" si="638"/>
        <v>BMJ 04544198UTARANIGHT</v>
      </c>
      <c r="AH2255" s="5" t="str">
        <f t="shared" si="639"/>
        <v>muhlis44198UTARANIGHT</v>
      </c>
      <c r="AI2255" s="5" t="str">
        <f t="shared" si="640"/>
        <v>BMJ 04544198NIGHT</v>
      </c>
      <c r="AJ2255" s="5" t="str">
        <f t="shared" si="641"/>
        <v>muhlis44198NIGHT</v>
      </c>
      <c r="AK2255" s="5" t="str">
        <f t="shared" si="642"/>
        <v>muhlisBMJ II</v>
      </c>
      <c r="AL2255" s="5" t="str">
        <f t="shared" si="644"/>
        <v>3UTARA</v>
      </c>
      <c r="AM2255" s="5" t="str">
        <f t="shared" si="645"/>
        <v>1 &gt; 4UTARA12 RODA</v>
      </c>
      <c r="AN2255" s="5" t="str">
        <f t="shared" si="646"/>
        <v>muhlisBMJ II1 &gt; 4UTARA12 RODA</v>
      </c>
      <c r="AO2255" s="5" t="str">
        <f t="shared" si="647"/>
        <v>muhlis1 &gt; 4UTARA12 RODA</v>
      </c>
      <c r="AP2255" s="5" t="str">
        <f t="shared" si="648"/>
        <v>44198NIGHT</v>
      </c>
    </row>
    <row r="2256" spans="1:42" x14ac:dyDescent="0.3">
      <c r="A2256" s="33">
        <v>1</v>
      </c>
      <c r="B2256" s="33"/>
      <c r="C2256" s="70">
        <v>44198</v>
      </c>
      <c r="D2256" s="71" t="s">
        <v>87</v>
      </c>
      <c r="E2256" s="70">
        <v>44199</v>
      </c>
      <c r="F2256" s="71">
        <v>5161720</v>
      </c>
      <c r="G2256" s="33" t="s">
        <v>20</v>
      </c>
      <c r="H2256" s="33" t="s">
        <v>21</v>
      </c>
      <c r="I2256" s="33" t="s">
        <v>51</v>
      </c>
      <c r="J2256" s="33" t="s">
        <v>46</v>
      </c>
      <c r="K2256" s="63" t="s">
        <v>35</v>
      </c>
      <c r="L2256" s="32" t="str">
        <f t="shared" si="631"/>
        <v>CGE370</v>
      </c>
      <c r="M2256" s="32" t="str">
        <f t="shared" si="632"/>
        <v>BMJ II</v>
      </c>
      <c r="N2256" s="32" t="str">
        <f t="shared" si="633"/>
        <v>12 RODA</v>
      </c>
      <c r="O2256" s="146">
        <v>4.1423611111111112E-2</v>
      </c>
      <c r="P2256" s="65">
        <v>44199.04142361111</v>
      </c>
      <c r="Q2256" s="65"/>
      <c r="R2256" s="66">
        <v>4</v>
      </c>
      <c r="S2256" s="66">
        <v>42980</v>
      </c>
      <c r="T2256" s="66">
        <v>16880</v>
      </c>
      <c r="U2256" s="67">
        <f t="shared" si="643"/>
        <v>26.1</v>
      </c>
      <c r="V2256" s="66">
        <f t="shared" si="634"/>
        <v>529229.70000000007</v>
      </c>
      <c r="W2256" s="66" t="str">
        <f t="shared" si="635"/>
        <v>1 &gt; 4</v>
      </c>
      <c r="X2256" s="66">
        <f>A2256+SUMIFS(Presensi!F:F,Presensi!E:E,'Entry Data'!AP2256)</f>
        <v>1</v>
      </c>
      <c r="Y2256" s="66">
        <f>IFERROR(INDEX('Retasi Pricing'!F:F,MATCH('Entry Data'!AM2256,'Retasi Pricing'!E:E,0))*X2256,"")</f>
        <v>27500</v>
      </c>
      <c r="Z2256" s="62" t="s">
        <v>26</v>
      </c>
      <c r="AA2256" s="62" t="s">
        <v>27</v>
      </c>
      <c r="AB2256" s="32"/>
      <c r="AC2256" s="32" t="s">
        <v>106</v>
      </c>
      <c r="AD2256" s="32" t="str">
        <f t="shared" si="636"/>
        <v/>
      </c>
      <c r="AF2256" s="5" t="str">
        <f t="shared" si="637"/>
        <v>muhlis44198</v>
      </c>
      <c r="AG2256" s="5" t="str">
        <f t="shared" si="638"/>
        <v>BMJ 04544198UTARANIGHT</v>
      </c>
      <c r="AH2256" s="5" t="str">
        <f t="shared" si="639"/>
        <v>muhlis44198UTARANIGHT</v>
      </c>
      <c r="AI2256" s="5" t="str">
        <f t="shared" si="640"/>
        <v>BMJ 04544198NIGHT</v>
      </c>
      <c r="AJ2256" s="5" t="str">
        <f t="shared" si="641"/>
        <v>muhlis44198NIGHT</v>
      </c>
      <c r="AK2256" s="5" t="str">
        <f t="shared" si="642"/>
        <v>muhlisBMJ II</v>
      </c>
      <c r="AL2256" s="5" t="str">
        <f t="shared" si="644"/>
        <v>4UTARA</v>
      </c>
      <c r="AM2256" s="5" t="str">
        <f t="shared" si="645"/>
        <v>1 &gt; 4UTARA12 RODA</v>
      </c>
      <c r="AN2256" s="5" t="str">
        <f t="shared" si="646"/>
        <v>muhlisBMJ II1 &gt; 4UTARA12 RODA</v>
      </c>
      <c r="AO2256" s="5" t="str">
        <f t="shared" si="647"/>
        <v>muhlis1 &gt; 4UTARA12 RODA</v>
      </c>
      <c r="AP2256" s="5" t="str">
        <f t="shared" si="648"/>
        <v>44198NIGHT</v>
      </c>
    </row>
    <row r="2257" spans="1:42" x14ac:dyDescent="0.3">
      <c r="A2257" s="33">
        <v>1</v>
      </c>
      <c r="B2257" s="33"/>
      <c r="C2257" s="70">
        <v>44198</v>
      </c>
      <c r="D2257" s="71" t="s">
        <v>87</v>
      </c>
      <c r="E2257" s="70">
        <v>44199</v>
      </c>
      <c r="F2257" s="71">
        <v>5161781</v>
      </c>
      <c r="G2257" s="33" t="s">
        <v>20</v>
      </c>
      <c r="H2257" s="33" t="s">
        <v>21</v>
      </c>
      <c r="I2257" s="33" t="s">
        <v>45</v>
      </c>
      <c r="J2257" s="33" t="s">
        <v>46</v>
      </c>
      <c r="K2257" s="63" t="s">
        <v>35</v>
      </c>
      <c r="L2257" s="32" t="str">
        <f t="shared" si="631"/>
        <v>CGE370</v>
      </c>
      <c r="M2257" s="32" t="str">
        <f t="shared" si="632"/>
        <v>BMJ II</v>
      </c>
      <c r="N2257" s="32" t="str">
        <f t="shared" si="633"/>
        <v>12 RODA</v>
      </c>
      <c r="O2257" s="146">
        <v>9.7615740740740739E-2</v>
      </c>
      <c r="P2257" s="65">
        <v>44199.097615740742</v>
      </c>
      <c r="Q2257" s="65"/>
      <c r="R2257" s="66">
        <v>5</v>
      </c>
      <c r="S2257" s="66">
        <v>45980</v>
      </c>
      <c r="T2257" s="66">
        <v>16880</v>
      </c>
      <c r="U2257" s="67">
        <f t="shared" si="643"/>
        <v>29.1</v>
      </c>
      <c r="V2257" s="66">
        <f t="shared" si="634"/>
        <v>590060.70000000007</v>
      </c>
      <c r="W2257" s="66" t="str">
        <f t="shared" si="635"/>
        <v>&gt; 5</v>
      </c>
      <c r="X2257" s="66">
        <f>A2257+SUMIFS(Presensi!F:F,Presensi!E:E,'Entry Data'!AP2257)</f>
        <v>1</v>
      </c>
      <c r="Y2257" s="66">
        <f>IFERROR(INDEX('Retasi Pricing'!F:F,MATCH('Entry Data'!AM2257,'Retasi Pricing'!E:E,0))*X2257,"")</f>
        <v>31200</v>
      </c>
      <c r="Z2257" s="62" t="s">
        <v>26</v>
      </c>
      <c r="AA2257" s="62" t="s">
        <v>27</v>
      </c>
      <c r="AB2257" s="32"/>
      <c r="AC2257" s="32" t="s">
        <v>106</v>
      </c>
      <c r="AD2257" s="32" t="str">
        <f t="shared" si="636"/>
        <v/>
      </c>
      <c r="AF2257" s="5" t="str">
        <f t="shared" si="637"/>
        <v>muhlis44198</v>
      </c>
      <c r="AG2257" s="5" t="str">
        <f t="shared" si="638"/>
        <v>BMJ 04544198UTARANIGHT</v>
      </c>
      <c r="AH2257" s="5" t="str">
        <f t="shared" si="639"/>
        <v>muhlis44198UTARANIGHT</v>
      </c>
      <c r="AI2257" s="5" t="str">
        <f t="shared" si="640"/>
        <v>BMJ 04544198NIGHT</v>
      </c>
      <c r="AJ2257" s="5" t="str">
        <f t="shared" si="641"/>
        <v>muhlis44198NIGHT</v>
      </c>
      <c r="AK2257" s="5" t="str">
        <f t="shared" si="642"/>
        <v>muhlisBMJ II</v>
      </c>
      <c r="AL2257" s="5" t="str">
        <f t="shared" si="644"/>
        <v>5UTARA</v>
      </c>
      <c r="AM2257" s="5" t="str">
        <f t="shared" si="645"/>
        <v>&gt; 5UTARA12 RODA</v>
      </c>
      <c r="AN2257" s="5" t="str">
        <f t="shared" si="646"/>
        <v>muhlisBMJ II&gt; 5UTARA12 RODA</v>
      </c>
      <c r="AO2257" s="5" t="str">
        <f t="shared" si="647"/>
        <v>muhlis&gt; 5UTARA12 RODA</v>
      </c>
      <c r="AP2257" s="5" t="str">
        <f t="shared" si="648"/>
        <v>44198NIGHT</v>
      </c>
    </row>
    <row r="2258" spans="1:42" x14ac:dyDescent="0.3">
      <c r="A2258" s="33">
        <v>1</v>
      </c>
      <c r="B2258" s="33"/>
      <c r="C2258" s="70">
        <v>44198</v>
      </c>
      <c r="D2258" s="71" t="s">
        <v>87</v>
      </c>
      <c r="E2258" s="70">
        <v>44199</v>
      </c>
      <c r="F2258" s="71">
        <v>5161849</v>
      </c>
      <c r="G2258" s="33" t="s">
        <v>20</v>
      </c>
      <c r="H2258" s="33" t="s">
        <v>21</v>
      </c>
      <c r="I2258" s="33" t="s">
        <v>123</v>
      </c>
      <c r="J2258" s="33" t="s">
        <v>23</v>
      </c>
      <c r="K2258" s="63" t="s">
        <v>35</v>
      </c>
      <c r="L2258" s="32" t="str">
        <f t="shared" si="631"/>
        <v>CGE370</v>
      </c>
      <c r="M2258" s="32" t="str">
        <f t="shared" si="632"/>
        <v>BMJ II</v>
      </c>
      <c r="N2258" s="32" t="str">
        <f t="shared" si="633"/>
        <v>12 RODA</v>
      </c>
      <c r="O2258" s="146">
        <v>0.15192129629629628</v>
      </c>
      <c r="P2258" s="65">
        <v>44199.151921296296</v>
      </c>
      <c r="Q2258" s="65"/>
      <c r="R2258" s="66">
        <v>6</v>
      </c>
      <c r="S2258" s="66">
        <v>47060</v>
      </c>
      <c r="T2258" s="66">
        <v>16880</v>
      </c>
      <c r="U2258" s="67">
        <f t="shared" si="643"/>
        <v>30.18</v>
      </c>
      <c r="V2258" s="66">
        <f t="shared" si="634"/>
        <v>611959.86</v>
      </c>
      <c r="W2258" s="66" t="str">
        <f t="shared" si="635"/>
        <v>&gt; 6</v>
      </c>
      <c r="X2258" s="66">
        <f>A2258+SUMIFS(Presensi!F:F,Presensi!E:E,'Entry Data'!AP2258)</f>
        <v>1</v>
      </c>
      <c r="Y2258" s="66">
        <f>IFERROR(INDEX('Retasi Pricing'!F:F,MATCH('Entry Data'!AM2258,'Retasi Pricing'!E:E,0))*X2258,"")</f>
        <v>34450</v>
      </c>
      <c r="Z2258" s="62" t="s">
        <v>26</v>
      </c>
      <c r="AA2258" s="62" t="s">
        <v>27</v>
      </c>
      <c r="AB2258" s="32"/>
      <c r="AC2258" s="32" t="s">
        <v>106</v>
      </c>
      <c r="AD2258" s="32" t="str">
        <f t="shared" si="636"/>
        <v/>
      </c>
      <c r="AF2258" s="5" t="str">
        <f t="shared" si="637"/>
        <v>muhlis44198</v>
      </c>
      <c r="AG2258" s="5" t="str">
        <f t="shared" si="638"/>
        <v>BMJ 04544198UTARANIGHT</v>
      </c>
      <c r="AH2258" s="5" t="str">
        <f t="shared" si="639"/>
        <v>muhlis44198UTARANIGHT</v>
      </c>
      <c r="AI2258" s="5" t="str">
        <f t="shared" si="640"/>
        <v>BMJ 04544198NIGHT</v>
      </c>
      <c r="AJ2258" s="5" t="str">
        <f t="shared" si="641"/>
        <v>muhlis44198NIGHT</v>
      </c>
      <c r="AK2258" s="5" t="str">
        <f t="shared" si="642"/>
        <v>muhlisBMJ II</v>
      </c>
      <c r="AL2258" s="5" t="str">
        <f t="shared" si="644"/>
        <v>6UTARA</v>
      </c>
      <c r="AM2258" s="5" t="str">
        <f t="shared" si="645"/>
        <v>&gt; 6UTARA12 RODA</v>
      </c>
      <c r="AN2258" s="5" t="str">
        <f t="shared" si="646"/>
        <v>muhlisBMJ II&gt; 6UTARA12 RODA</v>
      </c>
      <c r="AO2258" s="5" t="str">
        <f t="shared" si="647"/>
        <v>muhlis&gt; 6UTARA12 RODA</v>
      </c>
      <c r="AP2258" s="5" t="str">
        <f t="shared" si="648"/>
        <v>44198NIGHT</v>
      </c>
    </row>
    <row r="2259" spans="1:42" x14ac:dyDescent="0.3">
      <c r="A2259" s="33">
        <v>1</v>
      </c>
      <c r="B2259" s="33"/>
      <c r="C2259" s="70">
        <v>44198</v>
      </c>
      <c r="D2259" s="71" t="s">
        <v>87</v>
      </c>
      <c r="E2259" s="70">
        <v>44199</v>
      </c>
      <c r="F2259" s="71">
        <v>5161911</v>
      </c>
      <c r="G2259" s="33" t="s">
        <v>20</v>
      </c>
      <c r="H2259" s="33" t="s">
        <v>21</v>
      </c>
      <c r="I2259" s="33" t="s">
        <v>45</v>
      </c>
      <c r="J2259" s="33" t="s">
        <v>46</v>
      </c>
      <c r="K2259" s="63" t="s">
        <v>35</v>
      </c>
      <c r="L2259" s="32" t="str">
        <f t="shared" si="631"/>
        <v>CGE370</v>
      </c>
      <c r="M2259" s="32" t="str">
        <f t="shared" si="632"/>
        <v>BMJ II</v>
      </c>
      <c r="N2259" s="32" t="str">
        <f t="shared" si="633"/>
        <v>12 RODA</v>
      </c>
      <c r="O2259" s="146">
        <v>0.21546296296296297</v>
      </c>
      <c r="P2259" s="65">
        <v>44199.215462962966</v>
      </c>
      <c r="Q2259" s="65"/>
      <c r="R2259" s="66">
        <v>7</v>
      </c>
      <c r="S2259" s="66">
        <v>47900</v>
      </c>
      <c r="T2259" s="66">
        <v>16880</v>
      </c>
      <c r="U2259" s="67">
        <f t="shared" si="643"/>
        <v>31.02</v>
      </c>
      <c r="V2259" s="66">
        <f t="shared" si="634"/>
        <v>628992.54</v>
      </c>
      <c r="W2259" s="66" t="str">
        <f t="shared" si="635"/>
        <v>7 &gt;</v>
      </c>
      <c r="X2259" s="66">
        <f>A2259+SUMIFS(Presensi!F:F,Presensi!E:E,'Entry Data'!AP2259)</f>
        <v>1</v>
      </c>
      <c r="Y2259" s="66">
        <f>IFERROR(INDEX('Retasi Pricing'!F:F,MATCH('Entry Data'!AM2259,'Retasi Pricing'!E:E,0))*X2259,"")</f>
        <v>42000</v>
      </c>
      <c r="Z2259" s="62" t="s">
        <v>26</v>
      </c>
      <c r="AA2259" s="62" t="s">
        <v>27</v>
      </c>
      <c r="AB2259" s="32"/>
      <c r="AC2259" s="32" t="s">
        <v>106</v>
      </c>
      <c r="AD2259" s="32" t="str">
        <f t="shared" si="636"/>
        <v/>
      </c>
      <c r="AF2259" s="5" t="str">
        <f t="shared" si="637"/>
        <v>muhlis44198</v>
      </c>
      <c r="AG2259" s="5" t="str">
        <f t="shared" si="638"/>
        <v>BMJ 04544198UTARANIGHT</v>
      </c>
      <c r="AH2259" s="5" t="str">
        <f t="shared" si="639"/>
        <v>muhlis44198UTARANIGHT</v>
      </c>
      <c r="AI2259" s="5" t="str">
        <f t="shared" si="640"/>
        <v>BMJ 04544198NIGHT</v>
      </c>
      <c r="AJ2259" s="5" t="str">
        <f t="shared" si="641"/>
        <v>muhlis44198NIGHT</v>
      </c>
      <c r="AK2259" s="5" t="str">
        <f t="shared" si="642"/>
        <v>muhlisBMJ II</v>
      </c>
      <c r="AL2259" s="5" t="str">
        <f t="shared" si="644"/>
        <v>7UTARA</v>
      </c>
      <c r="AM2259" s="5" t="str">
        <f t="shared" si="645"/>
        <v>7 &gt;UTARA12 RODA</v>
      </c>
      <c r="AN2259" s="5" t="str">
        <f t="shared" si="646"/>
        <v>muhlisBMJ II7 &gt;UTARA12 RODA</v>
      </c>
      <c r="AO2259" s="5" t="str">
        <f t="shared" si="647"/>
        <v>muhlis7 &gt;UTARA12 RODA</v>
      </c>
      <c r="AP2259" s="5" t="str">
        <f t="shared" si="648"/>
        <v>44198NIGHT</v>
      </c>
    </row>
    <row r="2260" spans="1:42" x14ac:dyDescent="0.3">
      <c r="A2260" s="33">
        <v>1</v>
      </c>
      <c r="B2260" s="33"/>
      <c r="C2260" s="70">
        <v>44198</v>
      </c>
      <c r="D2260" s="71" t="s">
        <v>87</v>
      </c>
      <c r="E2260" s="70">
        <v>44198</v>
      </c>
      <c r="F2260" s="71">
        <v>5161491</v>
      </c>
      <c r="G2260" s="33" t="s">
        <v>20</v>
      </c>
      <c r="H2260" s="33" t="s">
        <v>21</v>
      </c>
      <c r="I2260" s="33" t="s">
        <v>45</v>
      </c>
      <c r="J2260" s="33" t="s">
        <v>46</v>
      </c>
      <c r="K2260" s="63" t="s">
        <v>36</v>
      </c>
      <c r="L2260" s="32" t="str">
        <f t="shared" si="631"/>
        <v>CGE370</v>
      </c>
      <c r="M2260" s="32" t="str">
        <f t="shared" si="632"/>
        <v>BMJ II</v>
      </c>
      <c r="N2260" s="32" t="str">
        <f t="shared" si="633"/>
        <v>12 RODA</v>
      </c>
      <c r="O2260" s="146">
        <v>0.8520833333333333</v>
      </c>
      <c r="P2260" s="65">
        <v>44198.859942129631</v>
      </c>
      <c r="Q2260" s="65"/>
      <c r="R2260" s="66">
        <v>1</v>
      </c>
      <c r="S2260" s="66">
        <v>45780</v>
      </c>
      <c r="T2260" s="66">
        <v>16960</v>
      </c>
      <c r="U2260" s="67">
        <f t="shared" si="643"/>
        <v>28.82</v>
      </c>
      <c r="V2260" s="66">
        <f t="shared" si="634"/>
        <v>584383.14</v>
      </c>
      <c r="W2260" s="66" t="str">
        <f t="shared" si="635"/>
        <v>1 &gt; 4</v>
      </c>
      <c r="X2260" s="66">
        <f>A2260+SUMIFS(Presensi!F:F,Presensi!E:E,'Entry Data'!AP2260)</f>
        <v>1</v>
      </c>
      <c r="Y2260" s="66">
        <f>IFERROR(INDEX('Retasi Pricing'!F:F,MATCH('Entry Data'!AM2260,'Retasi Pricing'!E:E,0))*X2260,"")</f>
        <v>27500</v>
      </c>
      <c r="Z2260" s="62" t="s">
        <v>26</v>
      </c>
      <c r="AA2260" s="62" t="s">
        <v>27</v>
      </c>
      <c r="AB2260" s="32"/>
      <c r="AC2260" s="32" t="s">
        <v>131</v>
      </c>
      <c r="AD2260" s="32" t="str">
        <f t="shared" si="636"/>
        <v/>
      </c>
      <c r="AF2260" s="5" t="str">
        <f t="shared" si="637"/>
        <v>sofi'in44198</v>
      </c>
      <c r="AG2260" s="5" t="str">
        <f t="shared" si="638"/>
        <v>BMJ 04644198UTARANIGHT</v>
      </c>
      <c r="AH2260" s="5" t="str">
        <f t="shared" si="639"/>
        <v>sofi'in44198UTARANIGHT</v>
      </c>
      <c r="AI2260" s="5" t="str">
        <f t="shared" si="640"/>
        <v>BMJ 04644198NIGHT</v>
      </c>
      <c r="AJ2260" s="5" t="str">
        <f t="shared" si="641"/>
        <v>sofi'in44198NIGHT</v>
      </c>
      <c r="AK2260" s="5" t="str">
        <f t="shared" si="642"/>
        <v>sofi'inBMJ II</v>
      </c>
      <c r="AL2260" s="5" t="str">
        <f t="shared" si="644"/>
        <v>1UTARA</v>
      </c>
      <c r="AM2260" s="5" t="str">
        <f t="shared" si="645"/>
        <v>1 &gt; 4UTARA12 RODA</v>
      </c>
      <c r="AN2260" s="5" t="str">
        <f t="shared" si="646"/>
        <v>sofi'inBMJ II1 &gt; 4UTARA12 RODA</v>
      </c>
      <c r="AO2260" s="5" t="str">
        <f t="shared" si="647"/>
        <v>sofi'in1 &gt; 4UTARA12 RODA</v>
      </c>
      <c r="AP2260" s="5" t="str">
        <f t="shared" si="648"/>
        <v>44198NIGHT</v>
      </c>
    </row>
    <row r="2261" spans="1:42" x14ac:dyDescent="0.3">
      <c r="A2261" s="33">
        <v>1</v>
      </c>
      <c r="B2261" s="33"/>
      <c r="C2261" s="70">
        <v>44198</v>
      </c>
      <c r="D2261" s="71" t="s">
        <v>87</v>
      </c>
      <c r="E2261" s="70">
        <v>44198</v>
      </c>
      <c r="F2261" s="71">
        <v>5161576</v>
      </c>
      <c r="G2261" s="33" t="s">
        <v>20</v>
      </c>
      <c r="H2261" s="33" t="s">
        <v>21</v>
      </c>
      <c r="I2261" s="33" t="s">
        <v>123</v>
      </c>
      <c r="J2261" s="33" t="s">
        <v>23</v>
      </c>
      <c r="K2261" s="63" t="s">
        <v>36</v>
      </c>
      <c r="L2261" s="32" t="str">
        <f t="shared" si="631"/>
        <v>CGE370</v>
      </c>
      <c r="M2261" s="32" t="str">
        <f t="shared" si="632"/>
        <v>BMJ II</v>
      </c>
      <c r="N2261" s="32" t="str">
        <f t="shared" si="633"/>
        <v>12 RODA</v>
      </c>
      <c r="O2261" s="146">
        <v>0.92290509259259268</v>
      </c>
      <c r="P2261" s="65">
        <v>44198.922905092593</v>
      </c>
      <c r="Q2261" s="65"/>
      <c r="R2261" s="66">
        <v>2</v>
      </c>
      <c r="S2261" s="66">
        <v>47300</v>
      </c>
      <c r="T2261" s="66">
        <v>16960</v>
      </c>
      <c r="U2261" s="67">
        <f t="shared" si="643"/>
        <v>30.34</v>
      </c>
      <c r="V2261" s="66">
        <f t="shared" si="634"/>
        <v>615204.18000000005</v>
      </c>
      <c r="W2261" s="66" t="str">
        <f t="shared" si="635"/>
        <v>1 &gt; 4</v>
      </c>
      <c r="X2261" s="66">
        <f>A2261+SUMIFS(Presensi!F:F,Presensi!E:E,'Entry Data'!AP2261)</f>
        <v>1</v>
      </c>
      <c r="Y2261" s="66">
        <f>IFERROR(INDEX('Retasi Pricing'!F:F,MATCH('Entry Data'!AM2261,'Retasi Pricing'!E:E,0))*X2261,"")</f>
        <v>27500</v>
      </c>
      <c r="Z2261" s="62" t="s">
        <v>26</v>
      </c>
      <c r="AA2261" s="62" t="s">
        <v>27</v>
      </c>
      <c r="AB2261" s="32"/>
      <c r="AC2261" s="32" t="s">
        <v>131</v>
      </c>
      <c r="AD2261" s="32" t="str">
        <f t="shared" si="636"/>
        <v/>
      </c>
      <c r="AF2261" s="5" t="str">
        <f t="shared" si="637"/>
        <v>sofi'in44198</v>
      </c>
      <c r="AG2261" s="5" t="str">
        <f t="shared" si="638"/>
        <v>BMJ 04644198UTARANIGHT</v>
      </c>
      <c r="AH2261" s="5" t="str">
        <f t="shared" si="639"/>
        <v>sofi'in44198UTARANIGHT</v>
      </c>
      <c r="AI2261" s="5" t="str">
        <f t="shared" si="640"/>
        <v>BMJ 04644198NIGHT</v>
      </c>
      <c r="AJ2261" s="5" t="str">
        <f t="shared" si="641"/>
        <v>sofi'in44198NIGHT</v>
      </c>
      <c r="AK2261" s="5" t="str">
        <f t="shared" si="642"/>
        <v>sofi'inBMJ II</v>
      </c>
      <c r="AL2261" s="5" t="str">
        <f t="shared" si="644"/>
        <v>2UTARA</v>
      </c>
      <c r="AM2261" s="5" t="str">
        <f t="shared" si="645"/>
        <v>1 &gt; 4UTARA12 RODA</v>
      </c>
      <c r="AN2261" s="5" t="str">
        <f t="shared" si="646"/>
        <v>sofi'inBMJ II1 &gt; 4UTARA12 RODA</v>
      </c>
      <c r="AO2261" s="5" t="str">
        <f t="shared" si="647"/>
        <v>sofi'in1 &gt; 4UTARA12 RODA</v>
      </c>
      <c r="AP2261" s="5" t="str">
        <f t="shared" si="648"/>
        <v>44198NIGHT</v>
      </c>
    </row>
    <row r="2262" spans="1:42" x14ac:dyDescent="0.3">
      <c r="A2262" s="33">
        <v>1</v>
      </c>
      <c r="B2262" s="33"/>
      <c r="C2262" s="70">
        <v>44198</v>
      </c>
      <c r="D2262" s="71" t="s">
        <v>87</v>
      </c>
      <c r="E2262" s="70">
        <v>44199</v>
      </c>
      <c r="F2262" s="71">
        <v>5161675</v>
      </c>
      <c r="G2262" s="33" t="s">
        <v>20</v>
      </c>
      <c r="H2262" s="33" t="s">
        <v>21</v>
      </c>
      <c r="I2262" s="33" t="s">
        <v>123</v>
      </c>
      <c r="J2262" s="33" t="s">
        <v>23</v>
      </c>
      <c r="K2262" s="63" t="s">
        <v>36</v>
      </c>
      <c r="L2262" s="32" t="str">
        <f t="shared" si="631"/>
        <v>CGE370</v>
      </c>
      <c r="M2262" s="32" t="str">
        <f t="shared" si="632"/>
        <v>BMJ II</v>
      </c>
      <c r="N2262" s="32" t="str">
        <f t="shared" si="633"/>
        <v>12 RODA</v>
      </c>
      <c r="O2262" s="146">
        <v>2.2685185185185182E-3</v>
      </c>
      <c r="P2262" s="65">
        <v>44199.002268518518</v>
      </c>
      <c r="Q2262" s="65"/>
      <c r="R2262" s="66">
        <v>3</v>
      </c>
      <c r="S2262" s="66">
        <v>46660</v>
      </c>
      <c r="T2262" s="66">
        <v>16960</v>
      </c>
      <c r="U2262" s="67">
        <f t="shared" si="643"/>
        <v>29.7</v>
      </c>
      <c r="V2262" s="66">
        <f t="shared" si="634"/>
        <v>602226.9</v>
      </c>
      <c r="W2262" s="66" t="str">
        <f t="shared" si="635"/>
        <v>1 &gt; 4</v>
      </c>
      <c r="X2262" s="66">
        <f>A2262+SUMIFS(Presensi!F:F,Presensi!E:E,'Entry Data'!AP2262)</f>
        <v>1</v>
      </c>
      <c r="Y2262" s="66">
        <f>IFERROR(INDEX('Retasi Pricing'!F:F,MATCH('Entry Data'!AM2262,'Retasi Pricing'!E:E,0))*X2262,"")</f>
        <v>27500</v>
      </c>
      <c r="Z2262" s="62" t="s">
        <v>26</v>
      </c>
      <c r="AA2262" s="62" t="s">
        <v>27</v>
      </c>
      <c r="AB2262" s="32"/>
      <c r="AC2262" s="32" t="s">
        <v>131</v>
      </c>
      <c r="AD2262" s="32" t="str">
        <f t="shared" si="636"/>
        <v/>
      </c>
      <c r="AF2262" s="5" t="str">
        <f t="shared" si="637"/>
        <v>sofi'in44198</v>
      </c>
      <c r="AG2262" s="5" t="str">
        <f t="shared" si="638"/>
        <v>BMJ 04644198UTARANIGHT</v>
      </c>
      <c r="AH2262" s="5" t="str">
        <f t="shared" si="639"/>
        <v>sofi'in44198UTARANIGHT</v>
      </c>
      <c r="AI2262" s="5" t="str">
        <f t="shared" si="640"/>
        <v>BMJ 04644198NIGHT</v>
      </c>
      <c r="AJ2262" s="5" t="str">
        <f t="shared" si="641"/>
        <v>sofi'in44198NIGHT</v>
      </c>
      <c r="AK2262" s="5" t="str">
        <f t="shared" si="642"/>
        <v>sofi'inBMJ II</v>
      </c>
      <c r="AL2262" s="5" t="str">
        <f t="shared" si="644"/>
        <v>3UTARA</v>
      </c>
      <c r="AM2262" s="5" t="str">
        <f t="shared" si="645"/>
        <v>1 &gt; 4UTARA12 RODA</v>
      </c>
      <c r="AN2262" s="5" t="str">
        <f t="shared" si="646"/>
        <v>sofi'inBMJ II1 &gt; 4UTARA12 RODA</v>
      </c>
      <c r="AO2262" s="5" t="str">
        <f t="shared" si="647"/>
        <v>sofi'in1 &gt; 4UTARA12 RODA</v>
      </c>
      <c r="AP2262" s="5" t="str">
        <f t="shared" si="648"/>
        <v>44198NIGHT</v>
      </c>
    </row>
    <row r="2263" spans="1:42" x14ac:dyDescent="0.3">
      <c r="A2263" s="33">
        <v>1</v>
      </c>
      <c r="B2263" s="33"/>
      <c r="C2263" s="70">
        <v>44198</v>
      </c>
      <c r="D2263" s="71" t="s">
        <v>87</v>
      </c>
      <c r="E2263" s="70">
        <v>44199</v>
      </c>
      <c r="F2263" s="71">
        <v>5161822</v>
      </c>
      <c r="G2263" s="33" t="s">
        <v>20</v>
      </c>
      <c r="H2263" s="33" t="s">
        <v>21</v>
      </c>
      <c r="I2263" s="33" t="s">
        <v>123</v>
      </c>
      <c r="J2263" s="33" t="s">
        <v>23</v>
      </c>
      <c r="K2263" s="63" t="s">
        <v>36</v>
      </c>
      <c r="L2263" s="32" t="str">
        <f t="shared" si="631"/>
        <v>CGE370</v>
      </c>
      <c r="M2263" s="32" t="str">
        <f t="shared" si="632"/>
        <v>BMJ II</v>
      </c>
      <c r="N2263" s="32" t="str">
        <f t="shared" si="633"/>
        <v>12 RODA</v>
      </c>
      <c r="O2263" s="146">
        <v>0.12856481481481483</v>
      </c>
      <c r="P2263" s="65">
        <v>44199.128564814811</v>
      </c>
      <c r="Q2263" s="65"/>
      <c r="R2263" s="66">
        <v>4</v>
      </c>
      <c r="S2263" s="66">
        <v>46980</v>
      </c>
      <c r="T2263" s="66">
        <v>16960</v>
      </c>
      <c r="U2263" s="67">
        <f t="shared" si="643"/>
        <v>30.02</v>
      </c>
      <c r="V2263" s="66">
        <f t="shared" si="634"/>
        <v>608715.54</v>
      </c>
      <c r="W2263" s="66" t="str">
        <f t="shared" si="635"/>
        <v>1 &gt; 4</v>
      </c>
      <c r="X2263" s="66">
        <f>A2263+SUMIFS(Presensi!F:F,Presensi!E:E,'Entry Data'!AP2263)</f>
        <v>1</v>
      </c>
      <c r="Y2263" s="66">
        <f>IFERROR(INDEX('Retasi Pricing'!F:F,MATCH('Entry Data'!AM2263,'Retasi Pricing'!E:E,0))*X2263,"")</f>
        <v>27500</v>
      </c>
      <c r="Z2263" s="62" t="s">
        <v>26</v>
      </c>
      <c r="AA2263" s="62" t="s">
        <v>27</v>
      </c>
      <c r="AB2263" s="32"/>
      <c r="AC2263" s="32" t="s">
        <v>131</v>
      </c>
      <c r="AD2263" s="32" t="str">
        <f t="shared" si="636"/>
        <v/>
      </c>
      <c r="AF2263" s="5" t="str">
        <f t="shared" si="637"/>
        <v>sofi'in44198</v>
      </c>
      <c r="AG2263" s="5" t="str">
        <f t="shared" si="638"/>
        <v>BMJ 04644198UTARANIGHT</v>
      </c>
      <c r="AH2263" s="5" t="str">
        <f t="shared" si="639"/>
        <v>sofi'in44198UTARANIGHT</v>
      </c>
      <c r="AI2263" s="5" t="str">
        <f t="shared" si="640"/>
        <v>BMJ 04644198NIGHT</v>
      </c>
      <c r="AJ2263" s="5" t="str">
        <f t="shared" si="641"/>
        <v>sofi'in44198NIGHT</v>
      </c>
      <c r="AK2263" s="5" t="str">
        <f t="shared" si="642"/>
        <v>sofi'inBMJ II</v>
      </c>
      <c r="AL2263" s="5" t="str">
        <f t="shared" si="644"/>
        <v>4UTARA</v>
      </c>
      <c r="AM2263" s="5" t="str">
        <f t="shared" si="645"/>
        <v>1 &gt; 4UTARA12 RODA</v>
      </c>
      <c r="AN2263" s="5" t="str">
        <f t="shared" si="646"/>
        <v>sofi'inBMJ II1 &gt; 4UTARA12 RODA</v>
      </c>
      <c r="AO2263" s="5" t="str">
        <f t="shared" si="647"/>
        <v>sofi'in1 &gt; 4UTARA12 RODA</v>
      </c>
      <c r="AP2263" s="5" t="str">
        <f t="shared" si="648"/>
        <v>44198NIGHT</v>
      </c>
    </row>
    <row r="2264" spans="1:42" x14ac:dyDescent="0.3">
      <c r="A2264" s="33">
        <v>1</v>
      </c>
      <c r="B2264" s="33"/>
      <c r="C2264" s="70">
        <v>44198</v>
      </c>
      <c r="D2264" s="71" t="s">
        <v>87</v>
      </c>
      <c r="E2264" s="70">
        <v>44199</v>
      </c>
      <c r="F2264" s="71">
        <v>5161889</v>
      </c>
      <c r="G2264" s="33" t="s">
        <v>20</v>
      </c>
      <c r="H2264" s="33" t="s">
        <v>21</v>
      </c>
      <c r="I2264" s="33" t="s">
        <v>123</v>
      </c>
      <c r="J2264" s="33" t="s">
        <v>23</v>
      </c>
      <c r="K2264" s="63" t="s">
        <v>36</v>
      </c>
      <c r="L2264" s="32" t="str">
        <f t="shared" si="631"/>
        <v>CGE370</v>
      </c>
      <c r="M2264" s="32" t="str">
        <f t="shared" si="632"/>
        <v>BMJ II</v>
      </c>
      <c r="N2264" s="32" t="str">
        <f t="shared" si="633"/>
        <v>12 RODA</v>
      </c>
      <c r="O2264" s="146">
        <v>0.18773148148148147</v>
      </c>
      <c r="P2264" s="65">
        <v>44199.187731481485</v>
      </c>
      <c r="Q2264" s="65"/>
      <c r="R2264" s="66">
        <v>5</v>
      </c>
      <c r="S2264" s="66">
        <v>47340</v>
      </c>
      <c r="T2264" s="66">
        <v>16960</v>
      </c>
      <c r="U2264" s="67">
        <f t="shared" si="643"/>
        <v>30.38</v>
      </c>
      <c r="V2264" s="66">
        <f t="shared" si="634"/>
        <v>616015.26</v>
      </c>
      <c r="W2264" s="66" t="str">
        <f t="shared" si="635"/>
        <v>&gt; 5</v>
      </c>
      <c r="X2264" s="66">
        <f>A2264+SUMIFS(Presensi!F:F,Presensi!E:E,'Entry Data'!AP2264)</f>
        <v>1</v>
      </c>
      <c r="Y2264" s="66">
        <f>IFERROR(INDEX('Retasi Pricing'!F:F,MATCH('Entry Data'!AM2264,'Retasi Pricing'!E:E,0))*X2264,"")</f>
        <v>31200</v>
      </c>
      <c r="Z2264" s="62" t="s">
        <v>26</v>
      </c>
      <c r="AA2264" s="62" t="s">
        <v>27</v>
      </c>
      <c r="AB2264" s="32"/>
      <c r="AC2264" s="32" t="s">
        <v>131</v>
      </c>
      <c r="AD2264" s="32" t="str">
        <f t="shared" si="636"/>
        <v/>
      </c>
      <c r="AF2264" s="5" t="str">
        <f t="shared" si="637"/>
        <v>sofi'in44198</v>
      </c>
      <c r="AG2264" s="5" t="str">
        <f t="shared" si="638"/>
        <v>BMJ 04644198UTARANIGHT</v>
      </c>
      <c r="AH2264" s="5" t="str">
        <f t="shared" si="639"/>
        <v>sofi'in44198UTARANIGHT</v>
      </c>
      <c r="AI2264" s="5" t="str">
        <f t="shared" si="640"/>
        <v>BMJ 04644198NIGHT</v>
      </c>
      <c r="AJ2264" s="5" t="str">
        <f t="shared" si="641"/>
        <v>sofi'in44198NIGHT</v>
      </c>
      <c r="AK2264" s="5" t="str">
        <f t="shared" si="642"/>
        <v>sofi'inBMJ II</v>
      </c>
      <c r="AL2264" s="5" t="str">
        <f t="shared" si="644"/>
        <v>5UTARA</v>
      </c>
      <c r="AM2264" s="5" t="str">
        <f t="shared" si="645"/>
        <v>&gt; 5UTARA12 RODA</v>
      </c>
      <c r="AN2264" s="5" t="str">
        <f t="shared" si="646"/>
        <v>sofi'inBMJ II&gt; 5UTARA12 RODA</v>
      </c>
      <c r="AO2264" s="5" t="str">
        <f t="shared" si="647"/>
        <v>sofi'in&gt; 5UTARA12 RODA</v>
      </c>
      <c r="AP2264" s="5" t="str">
        <f t="shared" si="648"/>
        <v>44198NIGHT</v>
      </c>
    </row>
    <row r="2265" spans="1:42" x14ac:dyDescent="0.3">
      <c r="A2265" s="33">
        <v>1</v>
      </c>
      <c r="B2265" s="33"/>
      <c r="C2265" s="70">
        <v>44198</v>
      </c>
      <c r="D2265" s="71" t="s">
        <v>87</v>
      </c>
      <c r="E2265" s="70">
        <v>44199</v>
      </c>
      <c r="F2265" s="71">
        <v>5161953</v>
      </c>
      <c r="G2265" s="33" t="s">
        <v>20</v>
      </c>
      <c r="H2265" s="33" t="s">
        <v>21</v>
      </c>
      <c r="I2265" s="33" t="s">
        <v>123</v>
      </c>
      <c r="J2265" s="33" t="s">
        <v>23</v>
      </c>
      <c r="K2265" s="63" t="s">
        <v>36</v>
      </c>
      <c r="L2265" s="32" t="str">
        <f t="shared" si="631"/>
        <v>CGE370</v>
      </c>
      <c r="M2265" s="32" t="str">
        <f t="shared" si="632"/>
        <v>BMJ II</v>
      </c>
      <c r="N2265" s="32" t="str">
        <f t="shared" si="633"/>
        <v>12 RODA</v>
      </c>
      <c r="O2265" s="146">
        <v>0.25417824074074075</v>
      </c>
      <c r="P2265" s="65">
        <v>44199.254178240742</v>
      </c>
      <c r="Q2265" s="65"/>
      <c r="R2265" s="66">
        <v>6</v>
      </c>
      <c r="S2265" s="66">
        <v>47560</v>
      </c>
      <c r="T2265" s="66">
        <v>16960</v>
      </c>
      <c r="U2265" s="67">
        <f t="shared" si="643"/>
        <v>30.6</v>
      </c>
      <c r="V2265" s="66">
        <f t="shared" si="634"/>
        <v>620476.20000000007</v>
      </c>
      <c r="W2265" s="66" t="str">
        <f t="shared" si="635"/>
        <v>&gt; 6</v>
      </c>
      <c r="X2265" s="66">
        <f>A2265+SUMIFS(Presensi!F:F,Presensi!E:E,'Entry Data'!AP2265)</f>
        <v>1</v>
      </c>
      <c r="Y2265" s="66">
        <f>IFERROR(INDEX('Retasi Pricing'!F:F,MATCH('Entry Data'!AM2265,'Retasi Pricing'!E:E,0))*X2265,"")</f>
        <v>34450</v>
      </c>
      <c r="Z2265" s="62" t="s">
        <v>26</v>
      </c>
      <c r="AA2265" s="62" t="s">
        <v>27</v>
      </c>
      <c r="AB2265" s="32"/>
      <c r="AC2265" s="32" t="s">
        <v>131</v>
      </c>
      <c r="AD2265" s="32" t="str">
        <f t="shared" si="636"/>
        <v/>
      </c>
      <c r="AF2265" s="5" t="str">
        <f t="shared" si="637"/>
        <v>sofi'in44198</v>
      </c>
      <c r="AG2265" s="5" t="str">
        <f t="shared" si="638"/>
        <v>BMJ 04644198UTARANIGHT</v>
      </c>
      <c r="AH2265" s="5" t="str">
        <f t="shared" si="639"/>
        <v>sofi'in44198UTARANIGHT</v>
      </c>
      <c r="AI2265" s="5" t="str">
        <f t="shared" si="640"/>
        <v>BMJ 04644198NIGHT</v>
      </c>
      <c r="AJ2265" s="5" t="str">
        <f t="shared" si="641"/>
        <v>sofi'in44198NIGHT</v>
      </c>
      <c r="AK2265" s="5" t="str">
        <f t="shared" si="642"/>
        <v>sofi'inBMJ II</v>
      </c>
      <c r="AL2265" s="5" t="str">
        <f t="shared" si="644"/>
        <v>6UTARA</v>
      </c>
      <c r="AM2265" s="5" t="str">
        <f t="shared" si="645"/>
        <v>&gt; 6UTARA12 RODA</v>
      </c>
      <c r="AN2265" s="5" t="str">
        <f t="shared" si="646"/>
        <v>sofi'inBMJ II&gt; 6UTARA12 RODA</v>
      </c>
      <c r="AO2265" s="5" t="str">
        <f t="shared" si="647"/>
        <v>sofi'in&gt; 6UTARA12 RODA</v>
      </c>
      <c r="AP2265" s="5" t="str">
        <f t="shared" si="648"/>
        <v>44198NIGHT</v>
      </c>
    </row>
    <row r="2266" spans="1:42" x14ac:dyDescent="0.3">
      <c r="A2266" s="33">
        <v>1</v>
      </c>
      <c r="B2266" s="33"/>
      <c r="C2266" s="70">
        <v>44198</v>
      </c>
      <c r="D2266" s="71" t="s">
        <v>87</v>
      </c>
      <c r="E2266" s="70">
        <v>44198</v>
      </c>
      <c r="F2266" s="71">
        <v>5161473</v>
      </c>
      <c r="G2266" s="33" t="s">
        <v>20</v>
      </c>
      <c r="H2266" s="33" t="s">
        <v>21</v>
      </c>
      <c r="I2266" s="33" t="s">
        <v>45</v>
      </c>
      <c r="J2266" s="33" t="s">
        <v>46</v>
      </c>
      <c r="K2266" s="63" t="s">
        <v>41</v>
      </c>
      <c r="L2266" s="32" t="str">
        <f t="shared" si="631"/>
        <v>AXOR4843</v>
      </c>
      <c r="M2266" s="32" t="str">
        <f t="shared" si="632"/>
        <v>BMJ II</v>
      </c>
      <c r="N2266" s="32" t="str">
        <f t="shared" si="633"/>
        <v>12 RODA</v>
      </c>
      <c r="O2266" s="146">
        <v>0.83915509259259258</v>
      </c>
      <c r="P2266" s="65">
        <v>44198.843935185185</v>
      </c>
      <c r="Q2266" s="65"/>
      <c r="R2266" s="66">
        <v>1</v>
      </c>
      <c r="S2266" s="66">
        <v>51500</v>
      </c>
      <c r="T2266" s="66">
        <v>19920</v>
      </c>
      <c r="U2266" s="67">
        <f t="shared" si="643"/>
        <v>31.58</v>
      </c>
      <c r="V2266" s="66">
        <f t="shared" si="634"/>
        <v>640347.65999999992</v>
      </c>
      <c r="W2266" s="66" t="str">
        <f t="shared" si="635"/>
        <v>1 &gt; 4</v>
      </c>
      <c r="X2266" s="66">
        <f>A2266+SUMIFS(Presensi!F:F,Presensi!E:E,'Entry Data'!AP2266)</f>
        <v>1</v>
      </c>
      <c r="Y2266" s="66">
        <f>IFERROR(INDEX('Retasi Pricing'!F:F,MATCH('Entry Data'!AM2266,'Retasi Pricing'!E:E,0))*X2266,"")</f>
        <v>27500</v>
      </c>
      <c r="Z2266" s="62" t="s">
        <v>26</v>
      </c>
      <c r="AA2266" s="62" t="s">
        <v>27</v>
      </c>
      <c r="AB2266" s="32"/>
      <c r="AC2266" s="32" t="s">
        <v>211</v>
      </c>
      <c r="AD2266" s="32" t="str">
        <f t="shared" si="636"/>
        <v/>
      </c>
      <c r="AF2266" s="5" t="str">
        <f t="shared" si="637"/>
        <v>yudianto44198</v>
      </c>
      <c r="AG2266" s="5" t="str">
        <f t="shared" si="638"/>
        <v>BMJ 04744198UTARANIGHT</v>
      </c>
      <c r="AH2266" s="5" t="str">
        <f t="shared" si="639"/>
        <v>yudianto44198UTARANIGHT</v>
      </c>
      <c r="AI2266" s="5" t="str">
        <f t="shared" si="640"/>
        <v>BMJ 04744198NIGHT</v>
      </c>
      <c r="AJ2266" s="5" t="str">
        <f t="shared" si="641"/>
        <v>yudianto44198NIGHT</v>
      </c>
      <c r="AK2266" s="5" t="str">
        <f t="shared" si="642"/>
        <v>yudiantoBMJ II</v>
      </c>
      <c r="AL2266" s="5" t="str">
        <f t="shared" si="644"/>
        <v>1UTARA</v>
      </c>
      <c r="AM2266" s="5" t="str">
        <f t="shared" si="645"/>
        <v>1 &gt; 4UTARA12 RODA</v>
      </c>
      <c r="AN2266" s="5" t="str">
        <f t="shared" si="646"/>
        <v>yudiantoBMJ II1 &gt; 4UTARA12 RODA</v>
      </c>
      <c r="AO2266" s="5" t="str">
        <f t="shared" si="647"/>
        <v>yudianto1 &gt; 4UTARA12 RODA</v>
      </c>
      <c r="AP2266" s="5" t="str">
        <f t="shared" si="648"/>
        <v>44198NIGHT</v>
      </c>
    </row>
    <row r="2267" spans="1:42" x14ac:dyDescent="0.3">
      <c r="A2267" s="33">
        <v>1</v>
      </c>
      <c r="B2267" s="33"/>
      <c r="C2267" s="70">
        <v>44198</v>
      </c>
      <c r="D2267" s="71" t="s">
        <v>87</v>
      </c>
      <c r="E2267" s="70">
        <v>44198</v>
      </c>
      <c r="F2267" s="71">
        <v>5161543</v>
      </c>
      <c r="G2267" s="33" t="s">
        <v>20</v>
      </c>
      <c r="H2267" s="33" t="s">
        <v>21</v>
      </c>
      <c r="I2267" s="33" t="s">
        <v>45</v>
      </c>
      <c r="J2267" s="33" t="s">
        <v>46</v>
      </c>
      <c r="K2267" s="63" t="s">
        <v>41</v>
      </c>
      <c r="L2267" s="32" t="str">
        <f t="shared" si="631"/>
        <v>AXOR4843</v>
      </c>
      <c r="M2267" s="32" t="str">
        <f t="shared" si="632"/>
        <v>BMJ II</v>
      </c>
      <c r="N2267" s="32" t="str">
        <f t="shared" si="633"/>
        <v>12 RODA</v>
      </c>
      <c r="O2267" s="146">
        <v>0.89627314814814818</v>
      </c>
      <c r="P2267" s="65">
        <v>44198.896273148152</v>
      </c>
      <c r="Q2267" s="65"/>
      <c r="R2267" s="66">
        <v>2</v>
      </c>
      <c r="S2267" s="66">
        <v>52940</v>
      </c>
      <c r="T2267" s="66">
        <v>19920</v>
      </c>
      <c r="U2267" s="67">
        <f t="shared" si="643"/>
        <v>33.020000000000003</v>
      </c>
      <c r="V2267" s="66">
        <f t="shared" si="634"/>
        <v>669546.54000000015</v>
      </c>
      <c r="W2267" s="66" t="str">
        <f t="shared" si="635"/>
        <v>1 &gt; 4</v>
      </c>
      <c r="X2267" s="66">
        <f>A2267+SUMIFS(Presensi!F:F,Presensi!E:E,'Entry Data'!AP2267)</f>
        <v>1</v>
      </c>
      <c r="Y2267" s="66">
        <f>IFERROR(INDEX('Retasi Pricing'!F:F,MATCH('Entry Data'!AM2267,'Retasi Pricing'!E:E,0))*X2267,"")</f>
        <v>27500</v>
      </c>
      <c r="Z2267" s="62" t="s">
        <v>26</v>
      </c>
      <c r="AA2267" s="62" t="s">
        <v>27</v>
      </c>
      <c r="AB2267" s="32"/>
      <c r="AC2267" s="32" t="s">
        <v>211</v>
      </c>
      <c r="AD2267" s="32" t="str">
        <f t="shared" si="636"/>
        <v/>
      </c>
      <c r="AF2267" s="5" t="str">
        <f t="shared" si="637"/>
        <v>yudianto44198</v>
      </c>
      <c r="AG2267" s="5" t="str">
        <f t="shared" si="638"/>
        <v>BMJ 04744198UTARANIGHT</v>
      </c>
      <c r="AH2267" s="5" t="str">
        <f t="shared" si="639"/>
        <v>yudianto44198UTARANIGHT</v>
      </c>
      <c r="AI2267" s="5" t="str">
        <f t="shared" si="640"/>
        <v>BMJ 04744198NIGHT</v>
      </c>
      <c r="AJ2267" s="5" t="str">
        <f t="shared" si="641"/>
        <v>yudianto44198NIGHT</v>
      </c>
      <c r="AK2267" s="5" t="str">
        <f t="shared" si="642"/>
        <v>yudiantoBMJ II</v>
      </c>
      <c r="AL2267" s="5" t="str">
        <f t="shared" si="644"/>
        <v>2UTARA</v>
      </c>
      <c r="AM2267" s="5" t="str">
        <f t="shared" si="645"/>
        <v>1 &gt; 4UTARA12 RODA</v>
      </c>
      <c r="AN2267" s="5" t="str">
        <f t="shared" si="646"/>
        <v>yudiantoBMJ II1 &gt; 4UTARA12 RODA</v>
      </c>
      <c r="AO2267" s="5" t="str">
        <f t="shared" si="647"/>
        <v>yudianto1 &gt; 4UTARA12 RODA</v>
      </c>
      <c r="AP2267" s="5" t="str">
        <f t="shared" si="648"/>
        <v>44198NIGHT</v>
      </c>
    </row>
    <row r="2268" spans="1:42" x14ac:dyDescent="0.3">
      <c r="A2268" s="33">
        <v>1</v>
      </c>
      <c r="B2268" s="33"/>
      <c r="C2268" s="70">
        <v>44198</v>
      </c>
      <c r="D2268" s="71" t="s">
        <v>87</v>
      </c>
      <c r="E2268" s="70">
        <v>44198</v>
      </c>
      <c r="F2268" s="71">
        <v>5161615</v>
      </c>
      <c r="G2268" s="33" t="s">
        <v>20</v>
      </c>
      <c r="H2268" s="33" t="s">
        <v>21</v>
      </c>
      <c r="I2268" s="33" t="s">
        <v>45</v>
      </c>
      <c r="J2268" s="33" t="s">
        <v>46</v>
      </c>
      <c r="K2268" s="63" t="s">
        <v>41</v>
      </c>
      <c r="L2268" s="32" t="str">
        <f t="shared" si="631"/>
        <v>AXOR4843</v>
      </c>
      <c r="M2268" s="32" t="str">
        <f t="shared" si="632"/>
        <v>BMJ II</v>
      </c>
      <c r="N2268" s="32" t="str">
        <f t="shared" si="633"/>
        <v>12 RODA</v>
      </c>
      <c r="O2268" s="146">
        <v>0.95162037037037039</v>
      </c>
      <c r="P2268" s="65">
        <v>44198.951620370368</v>
      </c>
      <c r="Q2268" s="65"/>
      <c r="R2268" s="66">
        <v>3</v>
      </c>
      <c r="S2268" s="66">
        <v>51360</v>
      </c>
      <c r="T2268" s="66">
        <v>19920</v>
      </c>
      <c r="U2268" s="67">
        <f t="shared" si="643"/>
        <v>31.44</v>
      </c>
      <c r="V2268" s="66">
        <f t="shared" si="634"/>
        <v>637508.88000000012</v>
      </c>
      <c r="W2268" s="66" t="str">
        <f t="shared" si="635"/>
        <v>1 &gt; 4</v>
      </c>
      <c r="X2268" s="66">
        <f>A2268+SUMIFS(Presensi!F:F,Presensi!E:E,'Entry Data'!AP2268)</f>
        <v>1</v>
      </c>
      <c r="Y2268" s="66">
        <f>IFERROR(INDEX('Retasi Pricing'!F:F,MATCH('Entry Data'!AM2268,'Retasi Pricing'!E:E,0))*X2268,"")</f>
        <v>27500</v>
      </c>
      <c r="Z2268" s="62" t="s">
        <v>26</v>
      </c>
      <c r="AA2268" s="62" t="s">
        <v>27</v>
      </c>
      <c r="AB2268" s="32"/>
      <c r="AC2268" s="32" t="s">
        <v>211</v>
      </c>
      <c r="AD2268" s="32" t="str">
        <f t="shared" si="636"/>
        <v/>
      </c>
      <c r="AF2268" s="5" t="str">
        <f t="shared" si="637"/>
        <v>yudianto44198</v>
      </c>
      <c r="AG2268" s="5" t="str">
        <f t="shared" si="638"/>
        <v>BMJ 04744198UTARANIGHT</v>
      </c>
      <c r="AH2268" s="5" t="str">
        <f t="shared" si="639"/>
        <v>yudianto44198UTARANIGHT</v>
      </c>
      <c r="AI2268" s="5" t="str">
        <f t="shared" si="640"/>
        <v>BMJ 04744198NIGHT</v>
      </c>
      <c r="AJ2268" s="5" t="str">
        <f t="shared" si="641"/>
        <v>yudianto44198NIGHT</v>
      </c>
      <c r="AK2268" s="5" t="str">
        <f t="shared" si="642"/>
        <v>yudiantoBMJ II</v>
      </c>
      <c r="AL2268" s="5" t="str">
        <f t="shared" si="644"/>
        <v>3UTARA</v>
      </c>
      <c r="AM2268" s="5" t="str">
        <f t="shared" si="645"/>
        <v>1 &gt; 4UTARA12 RODA</v>
      </c>
      <c r="AN2268" s="5" t="str">
        <f t="shared" si="646"/>
        <v>yudiantoBMJ II1 &gt; 4UTARA12 RODA</v>
      </c>
      <c r="AO2268" s="5" t="str">
        <f t="shared" si="647"/>
        <v>yudianto1 &gt; 4UTARA12 RODA</v>
      </c>
      <c r="AP2268" s="5" t="str">
        <f t="shared" si="648"/>
        <v>44198NIGHT</v>
      </c>
    </row>
    <row r="2269" spans="1:42" x14ac:dyDescent="0.3">
      <c r="A2269" s="33">
        <v>1</v>
      </c>
      <c r="B2269" s="33"/>
      <c r="C2269" s="70">
        <v>44198</v>
      </c>
      <c r="D2269" s="71" t="s">
        <v>87</v>
      </c>
      <c r="E2269" s="70">
        <v>44199</v>
      </c>
      <c r="F2269" s="71">
        <v>5161690</v>
      </c>
      <c r="G2269" s="33" t="s">
        <v>20</v>
      </c>
      <c r="H2269" s="33" t="s">
        <v>21</v>
      </c>
      <c r="I2269" s="33" t="s">
        <v>45</v>
      </c>
      <c r="J2269" s="33" t="s">
        <v>46</v>
      </c>
      <c r="K2269" s="63" t="s">
        <v>41</v>
      </c>
      <c r="L2269" s="32" t="str">
        <f t="shared" si="631"/>
        <v>AXOR4843</v>
      </c>
      <c r="M2269" s="32" t="str">
        <f t="shared" si="632"/>
        <v>BMJ II</v>
      </c>
      <c r="N2269" s="32" t="str">
        <f t="shared" si="633"/>
        <v>12 RODA</v>
      </c>
      <c r="O2269" s="146">
        <v>1.4201388888888888E-2</v>
      </c>
      <c r="P2269" s="65">
        <v>44199.014201388891</v>
      </c>
      <c r="Q2269" s="65"/>
      <c r="R2269" s="66">
        <v>4</v>
      </c>
      <c r="S2269" s="66">
        <v>51440</v>
      </c>
      <c r="T2269" s="66">
        <v>19920</v>
      </c>
      <c r="U2269" s="67">
        <f t="shared" si="643"/>
        <v>31.52</v>
      </c>
      <c r="V2269" s="66">
        <f t="shared" si="634"/>
        <v>639131.04</v>
      </c>
      <c r="W2269" s="66" t="str">
        <f t="shared" si="635"/>
        <v>1 &gt; 4</v>
      </c>
      <c r="X2269" s="66">
        <f>A2269+SUMIFS(Presensi!F:F,Presensi!E:E,'Entry Data'!AP2269)</f>
        <v>1</v>
      </c>
      <c r="Y2269" s="66">
        <f>IFERROR(INDEX('Retasi Pricing'!F:F,MATCH('Entry Data'!AM2269,'Retasi Pricing'!E:E,0))*X2269,"")</f>
        <v>27500</v>
      </c>
      <c r="Z2269" s="62" t="s">
        <v>26</v>
      </c>
      <c r="AA2269" s="62" t="s">
        <v>27</v>
      </c>
      <c r="AB2269" s="32"/>
      <c r="AC2269" s="32" t="s">
        <v>211</v>
      </c>
      <c r="AD2269" s="32" t="str">
        <f t="shared" si="636"/>
        <v/>
      </c>
      <c r="AF2269" s="5" t="str">
        <f t="shared" si="637"/>
        <v>yudianto44198</v>
      </c>
      <c r="AG2269" s="5" t="str">
        <f t="shared" si="638"/>
        <v>BMJ 04744198UTARANIGHT</v>
      </c>
      <c r="AH2269" s="5" t="str">
        <f t="shared" si="639"/>
        <v>yudianto44198UTARANIGHT</v>
      </c>
      <c r="AI2269" s="5" t="str">
        <f t="shared" si="640"/>
        <v>BMJ 04744198NIGHT</v>
      </c>
      <c r="AJ2269" s="5" t="str">
        <f t="shared" si="641"/>
        <v>yudianto44198NIGHT</v>
      </c>
      <c r="AK2269" s="5" t="str">
        <f t="shared" si="642"/>
        <v>yudiantoBMJ II</v>
      </c>
      <c r="AL2269" s="5" t="str">
        <f t="shared" si="644"/>
        <v>4UTARA</v>
      </c>
      <c r="AM2269" s="5" t="str">
        <f t="shared" si="645"/>
        <v>1 &gt; 4UTARA12 RODA</v>
      </c>
      <c r="AN2269" s="5" t="str">
        <f t="shared" si="646"/>
        <v>yudiantoBMJ II1 &gt; 4UTARA12 RODA</v>
      </c>
      <c r="AO2269" s="5" t="str">
        <f t="shared" si="647"/>
        <v>yudianto1 &gt; 4UTARA12 RODA</v>
      </c>
      <c r="AP2269" s="5" t="str">
        <f t="shared" si="648"/>
        <v>44198NIGHT</v>
      </c>
    </row>
    <row r="2270" spans="1:42" x14ac:dyDescent="0.3">
      <c r="A2270" s="33">
        <v>1</v>
      </c>
      <c r="B2270" s="33"/>
      <c r="C2270" s="70">
        <v>44198</v>
      </c>
      <c r="D2270" s="71" t="s">
        <v>87</v>
      </c>
      <c r="E2270" s="70">
        <v>44199</v>
      </c>
      <c r="F2270" s="71">
        <v>5161754</v>
      </c>
      <c r="G2270" s="33" t="s">
        <v>20</v>
      </c>
      <c r="H2270" s="33" t="s">
        <v>21</v>
      </c>
      <c r="I2270" s="33" t="s">
        <v>51</v>
      </c>
      <c r="J2270" s="33" t="s">
        <v>46</v>
      </c>
      <c r="K2270" s="63" t="s">
        <v>41</v>
      </c>
      <c r="L2270" s="32" t="str">
        <f t="shared" si="631"/>
        <v>AXOR4843</v>
      </c>
      <c r="M2270" s="32" t="str">
        <f t="shared" si="632"/>
        <v>BMJ II</v>
      </c>
      <c r="N2270" s="32" t="str">
        <f t="shared" si="633"/>
        <v>12 RODA</v>
      </c>
      <c r="O2270" s="146">
        <v>6.9733796296296294E-2</v>
      </c>
      <c r="P2270" s="65">
        <v>44199.069733796299</v>
      </c>
      <c r="Q2270" s="65"/>
      <c r="R2270" s="66">
        <v>5</v>
      </c>
      <c r="S2270" s="66">
        <v>51060</v>
      </c>
      <c r="T2270" s="66">
        <v>19920</v>
      </c>
      <c r="U2270" s="67">
        <f t="shared" si="643"/>
        <v>31.14</v>
      </c>
      <c r="V2270" s="66">
        <f t="shared" si="634"/>
        <v>631425.78</v>
      </c>
      <c r="W2270" s="66" t="str">
        <f t="shared" si="635"/>
        <v>&gt; 5</v>
      </c>
      <c r="X2270" s="66">
        <f>A2270+SUMIFS(Presensi!F:F,Presensi!E:E,'Entry Data'!AP2270)</f>
        <v>1</v>
      </c>
      <c r="Y2270" s="66">
        <f>IFERROR(INDEX('Retasi Pricing'!F:F,MATCH('Entry Data'!AM2270,'Retasi Pricing'!E:E,0))*X2270,"")</f>
        <v>31200</v>
      </c>
      <c r="Z2270" s="62" t="s">
        <v>26</v>
      </c>
      <c r="AA2270" s="62" t="s">
        <v>27</v>
      </c>
      <c r="AB2270" s="32"/>
      <c r="AC2270" s="32" t="s">
        <v>211</v>
      </c>
      <c r="AD2270" s="32" t="str">
        <f t="shared" si="636"/>
        <v/>
      </c>
      <c r="AF2270" s="5" t="str">
        <f t="shared" si="637"/>
        <v>yudianto44198</v>
      </c>
      <c r="AG2270" s="5" t="str">
        <f t="shared" si="638"/>
        <v>BMJ 04744198UTARANIGHT</v>
      </c>
      <c r="AH2270" s="5" t="str">
        <f t="shared" si="639"/>
        <v>yudianto44198UTARANIGHT</v>
      </c>
      <c r="AI2270" s="5" t="str">
        <f t="shared" si="640"/>
        <v>BMJ 04744198NIGHT</v>
      </c>
      <c r="AJ2270" s="5" t="str">
        <f t="shared" si="641"/>
        <v>yudianto44198NIGHT</v>
      </c>
      <c r="AK2270" s="5" t="str">
        <f t="shared" si="642"/>
        <v>yudiantoBMJ II</v>
      </c>
      <c r="AL2270" s="5" t="str">
        <f t="shared" si="644"/>
        <v>5UTARA</v>
      </c>
      <c r="AM2270" s="5" t="str">
        <f t="shared" si="645"/>
        <v>&gt; 5UTARA12 RODA</v>
      </c>
      <c r="AN2270" s="5" t="str">
        <f t="shared" si="646"/>
        <v>yudiantoBMJ II&gt; 5UTARA12 RODA</v>
      </c>
      <c r="AO2270" s="5" t="str">
        <f t="shared" si="647"/>
        <v>yudianto&gt; 5UTARA12 RODA</v>
      </c>
      <c r="AP2270" s="5" t="str">
        <f t="shared" si="648"/>
        <v>44198NIGHT</v>
      </c>
    </row>
    <row r="2271" spans="1:42" x14ac:dyDescent="0.3">
      <c r="A2271" s="33">
        <v>1</v>
      </c>
      <c r="B2271" s="33"/>
      <c r="C2271" s="70">
        <v>44198</v>
      </c>
      <c r="D2271" s="71" t="s">
        <v>87</v>
      </c>
      <c r="E2271" s="70">
        <v>44199</v>
      </c>
      <c r="F2271" s="71">
        <v>5161821</v>
      </c>
      <c r="G2271" s="33" t="s">
        <v>20</v>
      </c>
      <c r="H2271" s="33" t="s">
        <v>21</v>
      </c>
      <c r="I2271" s="33" t="s">
        <v>45</v>
      </c>
      <c r="J2271" s="33" t="s">
        <v>46</v>
      </c>
      <c r="K2271" s="63" t="s">
        <v>41</v>
      </c>
      <c r="L2271" s="32" t="str">
        <f t="shared" si="631"/>
        <v>AXOR4843</v>
      </c>
      <c r="M2271" s="32" t="str">
        <f t="shared" si="632"/>
        <v>BMJ II</v>
      </c>
      <c r="N2271" s="32" t="str">
        <f t="shared" si="633"/>
        <v>12 RODA</v>
      </c>
      <c r="O2271" s="146">
        <v>0.12831018518518519</v>
      </c>
      <c r="P2271" s="65">
        <v>44199.128310185188</v>
      </c>
      <c r="Q2271" s="65"/>
      <c r="R2271" s="66">
        <v>6</v>
      </c>
      <c r="S2271" s="66">
        <v>52200</v>
      </c>
      <c r="T2271" s="66">
        <v>19920</v>
      </c>
      <c r="U2271" s="67">
        <f t="shared" si="643"/>
        <v>32.28</v>
      </c>
      <c r="V2271" s="66">
        <f t="shared" si="634"/>
        <v>654541.56000000006</v>
      </c>
      <c r="W2271" s="66" t="str">
        <f t="shared" si="635"/>
        <v>&gt; 6</v>
      </c>
      <c r="X2271" s="66">
        <f>A2271+SUMIFS(Presensi!F:F,Presensi!E:E,'Entry Data'!AP2271)</f>
        <v>1</v>
      </c>
      <c r="Y2271" s="66">
        <f>IFERROR(INDEX('Retasi Pricing'!F:F,MATCH('Entry Data'!AM2271,'Retasi Pricing'!E:E,0))*X2271,"")</f>
        <v>34450</v>
      </c>
      <c r="Z2271" s="62" t="s">
        <v>26</v>
      </c>
      <c r="AA2271" s="62" t="s">
        <v>27</v>
      </c>
      <c r="AB2271" s="32"/>
      <c r="AC2271" s="32" t="s">
        <v>211</v>
      </c>
      <c r="AD2271" s="32" t="str">
        <f t="shared" si="636"/>
        <v/>
      </c>
      <c r="AF2271" s="5" t="str">
        <f t="shared" si="637"/>
        <v>yudianto44198</v>
      </c>
      <c r="AG2271" s="5" t="str">
        <f t="shared" si="638"/>
        <v>BMJ 04744198UTARANIGHT</v>
      </c>
      <c r="AH2271" s="5" t="str">
        <f t="shared" si="639"/>
        <v>yudianto44198UTARANIGHT</v>
      </c>
      <c r="AI2271" s="5" t="str">
        <f t="shared" si="640"/>
        <v>BMJ 04744198NIGHT</v>
      </c>
      <c r="AJ2271" s="5" t="str">
        <f t="shared" si="641"/>
        <v>yudianto44198NIGHT</v>
      </c>
      <c r="AK2271" s="5" t="str">
        <f t="shared" si="642"/>
        <v>yudiantoBMJ II</v>
      </c>
      <c r="AL2271" s="5" t="str">
        <f t="shared" si="644"/>
        <v>6UTARA</v>
      </c>
      <c r="AM2271" s="5" t="str">
        <f t="shared" si="645"/>
        <v>&gt; 6UTARA12 RODA</v>
      </c>
      <c r="AN2271" s="5" t="str">
        <f t="shared" si="646"/>
        <v>yudiantoBMJ II&gt; 6UTARA12 RODA</v>
      </c>
      <c r="AO2271" s="5" t="str">
        <f t="shared" si="647"/>
        <v>yudianto&gt; 6UTARA12 RODA</v>
      </c>
      <c r="AP2271" s="5" t="str">
        <f t="shared" si="648"/>
        <v>44198NIGHT</v>
      </c>
    </row>
    <row r="2272" spans="1:42" x14ac:dyDescent="0.3">
      <c r="A2272" s="33">
        <v>1</v>
      </c>
      <c r="B2272" s="33"/>
      <c r="C2272" s="70">
        <v>44198</v>
      </c>
      <c r="D2272" s="71" t="s">
        <v>87</v>
      </c>
      <c r="E2272" s="70">
        <v>44199</v>
      </c>
      <c r="F2272" s="71">
        <v>5161890</v>
      </c>
      <c r="G2272" s="33" t="s">
        <v>20</v>
      </c>
      <c r="H2272" s="33" t="s">
        <v>21</v>
      </c>
      <c r="I2272" s="33" t="s">
        <v>123</v>
      </c>
      <c r="J2272" s="33" t="s">
        <v>23</v>
      </c>
      <c r="K2272" s="63" t="s">
        <v>41</v>
      </c>
      <c r="L2272" s="32" t="str">
        <f t="shared" si="631"/>
        <v>AXOR4843</v>
      </c>
      <c r="M2272" s="32" t="str">
        <f t="shared" si="632"/>
        <v>BMJ II</v>
      </c>
      <c r="N2272" s="32" t="str">
        <f t="shared" si="633"/>
        <v>12 RODA</v>
      </c>
      <c r="O2272" s="146">
        <v>0.18864583333333332</v>
      </c>
      <c r="P2272" s="65">
        <v>44199.188645833332</v>
      </c>
      <c r="Q2272" s="65"/>
      <c r="R2272" s="66">
        <v>7</v>
      </c>
      <c r="S2272" s="66">
        <v>55340</v>
      </c>
      <c r="T2272" s="66">
        <v>19920</v>
      </c>
      <c r="U2272" s="67">
        <f t="shared" si="643"/>
        <v>35.42</v>
      </c>
      <c r="V2272" s="66">
        <f t="shared" si="634"/>
        <v>718211.34000000008</v>
      </c>
      <c r="W2272" s="66" t="str">
        <f t="shared" si="635"/>
        <v>7 &gt;</v>
      </c>
      <c r="X2272" s="66">
        <f>A2272+SUMIFS(Presensi!F:F,Presensi!E:E,'Entry Data'!AP2272)</f>
        <v>1</v>
      </c>
      <c r="Y2272" s="66">
        <f>IFERROR(INDEX('Retasi Pricing'!F:F,MATCH('Entry Data'!AM2272,'Retasi Pricing'!E:E,0))*X2272,"")</f>
        <v>42000</v>
      </c>
      <c r="Z2272" s="62" t="s">
        <v>26</v>
      </c>
      <c r="AA2272" s="62" t="s">
        <v>27</v>
      </c>
      <c r="AB2272" s="32"/>
      <c r="AC2272" s="32" t="s">
        <v>211</v>
      </c>
      <c r="AD2272" s="32" t="str">
        <f t="shared" si="636"/>
        <v/>
      </c>
      <c r="AF2272" s="5" t="str">
        <f t="shared" si="637"/>
        <v>yudianto44198</v>
      </c>
      <c r="AG2272" s="5" t="str">
        <f t="shared" si="638"/>
        <v>BMJ 04744198UTARANIGHT</v>
      </c>
      <c r="AH2272" s="5" t="str">
        <f t="shared" si="639"/>
        <v>yudianto44198UTARANIGHT</v>
      </c>
      <c r="AI2272" s="5" t="str">
        <f t="shared" si="640"/>
        <v>BMJ 04744198NIGHT</v>
      </c>
      <c r="AJ2272" s="5" t="str">
        <f t="shared" si="641"/>
        <v>yudianto44198NIGHT</v>
      </c>
      <c r="AK2272" s="5" t="str">
        <f t="shared" si="642"/>
        <v>yudiantoBMJ II</v>
      </c>
      <c r="AL2272" s="5" t="str">
        <f t="shared" si="644"/>
        <v>7UTARA</v>
      </c>
      <c r="AM2272" s="5" t="str">
        <f t="shared" si="645"/>
        <v>7 &gt;UTARA12 RODA</v>
      </c>
      <c r="AN2272" s="5" t="str">
        <f t="shared" si="646"/>
        <v>yudiantoBMJ II7 &gt;UTARA12 RODA</v>
      </c>
      <c r="AO2272" s="5" t="str">
        <f t="shared" si="647"/>
        <v>yudianto7 &gt;UTARA12 RODA</v>
      </c>
      <c r="AP2272" s="5" t="str">
        <f t="shared" si="648"/>
        <v>44198NIGHT</v>
      </c>
    </row>
    <row r="2273" spans="1:42" x14ac:dyDescent="0.3">
      <c r="A2273" s="33">
        <v>1</v>
      </c>
      <c r="B2273" s="33"/>
      <c r="C2273" s="70">
        <v>44198</v>
      </c>
      <c r="D2273" s="71" t="s">
        <v>87</v>
      </c>
      <c r="E2273" s="70">
        <v>44199</v>
      </c>
      <c r="F2273" s="71">
        <v>5161955</v>
      </c>
      <c r="G2273" s="33" t="s">
        <v>20</v>
      </c>
      <c r="H2273" s="33" t="s">
        <v>21</v>
      </c>
      <c r="I2273" s="33" t="s">
        <v>45</v>
      </c>
      <c r="J2273" s="33" t="s">
        <v>46</v>
      </c>
      <c r="K2273" s="63" t="s">
        <v>41</v>
      </c>
      <c r="L2273" s="32" t="str">
        <f t="shared" si="631"/>
        <v>AXOR4843</v>
      </c>
      <c r="M2273" s="32" t="str">
        <f t="shared" si="632"/>
        <v>BMJ II</v>
      </c>
      <c r="N2273" s="32" t="str">
        <f t="shared" si="633"/>
        <v>12 RODA</v>
      </c>
      <c r="O2273" s="146">
        <v>0.2587962962962963</v>
      </c>
      <c r="P2273" s="65">
        <v>44199.258796296293</v>
      </c>
      <c r="Q2273" s="65"/>
      <c r="R2273" s="66">
        <v>8</v>
      </c>
      <c r="S2273" s="66">
        <v>52460</v>
      </c>
      <c r="T2273" s="66">
        <v>19920</v>
      </c>
      <c r="U2273" s="67">
        <f t="shared" si="643"/>
        <v>32.54</v>
      </c>
      <c r="V2273" s="66">
        <f t="shared" si="634"/>
        <v>659813.58000000007</v>
      </c>
      <c r="W2273" s="66" t="str">
        <f t="shared" si="635"/>
        <v>7 &gt;</v>
      </c>
      <c r="X2273" s="66">
        <f>A2273+SUMIFS(Presensi!F:F,Presensi!E:E,'Entry Data'!AP2273)</f>
        <v>1</v>
      </c>
      <c r="Y2273" s="66">
        <f>IFERROR(INDEX('Retasi Pricing'!F:F,MATCH('Entry Data'!AM2273,'Retasi Pricing'!E:E,0))*X2273,"")</f>
        <v>42000</v>
      </c>
      <c r="Z2273" s="62" t="s">
        <v>26</v>
      </c>
      <c r="AA2273" s="62" t="s">
        <v>27</v>
      </c>
      <c r="AB2273" s="32"/>
      <c r="AC2273" s="32" t="s">
        <v>211</v>
      </c>
      <c r="AD2273" s="32" t="str">
        <f t="shared" si="636"/>
        <v/>
      </c>
      <c r="AF2273" s="5" t="str">
        <f t="shared" si="637"/>
        <v>yudianto44198</v>
      </c>
      <c r="AG2273" s="5" t="str">
        <f t="shared" si="638"/>
        <v>BMJ 04744198UTARANIGHT</v>
      </c>
      <c r="AH2273" s="5" t="str">
        <f t="shared" si="639"/>
        <v>yudianto44198UTARANIGHT</v>
      </c>
      <c r="AI2273" s="5" t="str">
        <f t="shared" si="640"/>
        <v>BMJ 04744198NIGHT</v>
      </c>
      <c r="AJ2273" s="5" t="str">
        <f t="shared" si="641"/>
        <v>yudianto44198NIGHT</v>
      </c>
      <c r="AK2273" s="5" t="str">
        <f t="shared" si="642"/>
        <v>yudiantoBMJ II</v>
      </c>
      <c r="AL2273" s="5" t="str">
        <f t="shared" si="644"/>
        <v>8UTARA</v>
      </c>
      <c r="AM2273" s="5" t="str">
        <f t="shared" si="645"/>
        <v>7 &gt;UTARA12 RODA</v>
      </c>
      <c r="AN2273" s="5" t="str">
        <f t="shared" si="646"/>
        <v>yudiantoBMJ II7 &gt;UTARA12 RODA</v>
      </c>
      <c r="AO2273" s="5" t="str">
        <f t="shared" si="647"/>
        <v>yudianto7 &gt;UTARA12 RODA</v>
      </c>
      <c r="AP2273" s="5" t="str">
        <f t="shared" si="648"/>
        <v>44198NIGHT</v>
      </c>
    </row>
    <row r="2274" spans="1:42" x14ac:dyDescent="0.3">
      <c r="A2274" s="33">
        <v>1</v>
      </c>
      <c r="B2274" s="33"/>
      <c r="C2274" s="70">
        <v>44198</v>
      </c>
      <c r="D2274" s="71" t="s">
        <v>87</v>
      </c>
      <c r="E2274" s="70">
        <v>44198</v>
      </c>
      <c r="F2274" s="71">
        <v>5161478</v>
      </c>
      <c r="G2274" s="33" t="s">
        <v>20</v>
      </c>
      <c r="H2274" s="33" t="s">
        <v>21</v>
      </c>
      <c r="I2274" s="33" t="s">
        <v>51</v>
      </c>
      <c r="J2274" s="33" t="s">
        <v>23</v>
      </c>
      <c r="K2274" s="63" t="s">
        <v>57</v>
      </c>
      <c r="L2274" s="32" t="str">
        <f t="shared" si="631"/>
        <v>AXOR4843</v>
      </c>
      <c r="M2274" s="32" t="str">
        <f t="shared" si="632"/>
        <v>BMJ II</v>
      </c>
      <c r="N2274" s="32" t="str">
        <f t="shared" si="633"/>
        <v>12 RODA</v>
      </c>
      <c r="O2274" s="146">
        <v>0.8427662037037037</v>
      </c>
      <c r="P2274" s="65">
        <v>44198.848414351851</v>
      </c>
      <c r="Q2274" s="65"/>
      <c r="R2274" s="66">
        <v>1</v>
      </c>
      <c r="S2274" s="66">
        <v>51960</v>
      </c>
      <c r="T2274" s="66">
        <v>20000</v>
      </c>
      <c r="U2274" s="67">
        <f t="shared" si="643"/>
        <v>31.96</v>
      </c>
      <c r="V2274" s="66">
        <f t="shared" si="634"/>
        <v>648052.91999999993</v>
      </c>
      <c r="W2274" s="66" t="str">
        <f t="shared" si="635"/>
        <v>1 &gt; 4</v>
      </c>
      <c r="X2274" s="66">
        <f>A2274+SUMIFS(Presensi!F:F,Presensi!E:E,'Entry Data'!AP2274)</f>
        <v>1</v>
      </c>
      <c r="Y2274" s="66">
        <f>IFERROR(INDEX('Retasi Pricing'!F:F,MATCH('Entry Data'!AM2274,'Retasi Pricing'!E:E,0))*X2274,"")</f>
        <v>27500</v>
      </c>
      <c r="Z2274" s="62" t="s">
        <v>26</v>
      </c>
      <c r="AA2274" s="62" t="s">
        <v>27</v>
      </c>
      <c r="AB2274" s="32"/>
      <c r="AC2274" s="32" t="s">
        <v>217</v>
      </c>
      <c r="AD2274" s="32" t="str">
        <f t="shared" si="636"/>
        <v/>
      </c>
      <c r="AF2274" s="5" t="str">
        <f t="shared" si="637"/>
        <v>agus suwantono44198</v>
      </c>
      <c r="AG2274" s="5" t="str">
        <f t="shared" si="638"/>
        <v>BMJ 05044198UTARANIGHT</v>
      </c>
      <c r="AH2274" s="5" t="str">
        <f t="shared" si="639"/>
        <v>agus suwantono44198UTARANIGHT</v>
      </c>
      <c r="AI2274" s="5" t="str">
        <f t="shared" si="640"/>
        <v>BMJ 05044198NIGHT</v>
      </c>
      <c r="AJ2274" s="5" t="str">
        <f t="shared" si="641"/>
        <v>agus suwantono44198NIGHT</v>
      </c>
      <c r="AK2274" s="5" t="str">
        <f t="shared" si="642"/>
        <v>agus suwantonoBMJ II</v>
      </c>
      <c r="AL2274" s="5" t="str">
        <f t="shared" si="644"/>
        <v>1UTARA</v>
      </c>
      <c r="AM2274" s="5" t="str">
        <f t="shared" si="645"/>
        <v>1 &gt; 4UTARA12 RODA</v>
      </c>
      <c r="AN2274" s="5" t="str">
        <f t="shared" si="646"/>
        <v>agus suwantonoBMJ II1 &gt; 4UTARA12 RODA</v>
      </c>
      <c r="AO2274" s="5" t="str">
        <f t="shared" si="647"/>
        <v>agus suwantono1 &gt; 4UTARA12 RODA</v>
      </c>
      <c r="AP2274" s="5" t="str">
        <f t="shared" si="648"/>
        <v>44198NIGHT</v>
      </c>
    </row>
    <row r="2275" spans="1:42" x14ac:dyDescent="0.3">
      <c r="A2275" s="33">
        <v>1</v>
      </c>
      <c r="B2275" s="33"/>
      <c r="C2275" s="70">
        <v>44198</v>
      </c>
      <c r="D2275" s="71" t="s">
        <v>87</v>
      </c>
      <c r="E2275" s="70">
        <v>44198</v>
      </c>
      <c r="F2275" s="71">
        <v>5161548</v>
      </c>
      <c r="G2275" s="33" t="s">
        <v>20</v>
      </c>
      <c r="H2275" s="33" t="s">
        <v>21</v>
      </c>
      <c r="I2275" s="33" t="s">
        <v>123</v>
      </c>
      <c r="J2275" s="33" t="s">
        <v>23</v>
      </c>
      <c r="K2275" s="63" t="s">
        <v>57</v>
      </c>
      <c r="L2275" s="32" t="str">
        <f t="shared" si="631"/>
        <v>AXOR4843</v>
      </c>
      <c r="M2275" s="32" t="str">
        <f t="shared" si="632"/>
        <v>BMJ II</v>
      </c>
      <c r="N2275" s="32" t="str">
        <f t="shared" si="633"/>
        <v>12 RODA</v>
      </c>
      <c r="O2275" s="146">
        <v>0.90155092592592589</v>
      </c>
      <c r="P2275" s="65">
        <v>44198.901550925926</v>
      </c>
      <c r="Q2275" s="65"/>
      <c r="R2275" s="66">
        <v>2</v>
      </c>
      <c r="S2275" s="66">
        <v>54140</v>
      </c>
      <c r="T2275" s="66">
        <v>20000</v>
      </c>
      <c r="U2275" s="67">
        <f t="shared" si="643"/>
        <v>34.14</v>
      </c>
      <c r="V2275" s="66">
        <f t="shared" si="634"/>
        <v>692256.78</v>
      </c>
      <c r="W2275" s="66" t="str">
        <f t="shared" si="635"/>
        <v>1 &gt; 4</v>
      </c>
      <c r="X2275" s="66">
        <f>A2275+SUMIFS(Presensi!F:F,Presensi!E:E,'Entry Data'!AP2275)</f>
        <v>1</v>
      </c>
      <c r="Y2275" s="66">
        <f>IFERROR(INDEX('Retasi Pricing'!F:F,MATCH('Entry Data'!AM2275,'Retasi Pricing'!E:E,0))*X2275,"")</f>
        <v>27500</v>
      </c>
      <c r="Z2275" s="62" t="s">
        <v>26</v>
      </c>
      <c r="AA2275" s="62" t="s">
        <v>27</v>
      </c>
      <c r="AB2275" s="32"/>
      <c r="AC2275" s="32" t="s">
        <v>217</v>
      </c>
      <c r="AD2275" s="32" t="str">
        <f t="shared" si="636"/>
        <v/>
      </c>
      <c r="AF2275" s="5" t="str">
        <f t="shared" si="637"/>
        <v>agus suwantono44198</v>
      </c>
      <c r="AG2275" s="5" t="str">
        <f t="shared" si="638"/>
        <v>BMJ 05044198UTARANIGHT</v>
      </c>
      <c r="AH2275" s="5" t="str">
        <f t="shared" si="639"/>
        <v>agus suwantono44198UTARANIGHT</v>
      </c>
      <c r="AI2275" s="5" t="str">
        <f t="shared" si="640"/>
        <v>BMJ 05044198NIGHT</v>
      </c>
      <c r="AJ2275" s="5" t="str">
        <f t="shared" si="641"/>
        <v>agus suwantono44198NIGHT</v>
      </c>
      <c r="AK2275" s="5" t="str">
        <f t="shared" si="642"/>
        <v>agus suwantonoBMJ II</v>
      </c>
      <c r="AL2275" s="5" t="str">
        <f t="shared" si="644"/>
        <v>2UTARA</v>
      </c>
      <c r="AM2275" s="5" t="str">
        <f t="shared" si="645"/>
        <v>1 &gt; 4UTARA12 RODA</v>
      </c>
      <c r="AN2275" s="5" t="str">
        <f t="shared" si="646"/>
        <v>agus suwantonoBMJ II1 &gt; 4UTARA12 RODA</v>
      </c>
      <c r="AO2275" s="5" t="str">
        <f t="shared" si="647"/>
        <v>agus suwantono1 &gt; 4UTARA12 RODA</v>
      </c>
      <c r="AP2275" s="5" t="str">
        <f t="shared" si="648"/>
        <v>44198NIGHT</v>
      </c>
    </row>
    <row r="2276" spans="1:42" x14ac:dyDescent="0.3">
      <c r="A2276" s="33">
        <v>1</v>
      </c>
      <c r="B2276" s="33"/>
      <c r="C2276" s="70">
        <v>44198</v>
      </c>
      <c r="D2276" s="71" t="s">
        <v>87</v>
      </c>
      <c r="E2276" s="70">
        <v>44198</v>
      </c>
      <c r="F2276" s="71">
        <v>5161623</v>
      </c>
      <c r="G2276" s="33" t="s">
        <v>20</v>
      </c>
      <c r="H2276" s="33" t="s">
        <v>21</v>
      </c>
      <c r="I2276" s="33" t="s">
        <v>123</v>
      </c>
      <c r="J2276" s="33" t="s">
        <v>23</v>
      </c>
      <c r="K2276" s="63" t="s">
        <v>57</v>
      </c>
      <c r="L2276" s="32" t="str">
        <f t="shared" si="631"/>
        <v>AXOR4843</v>
      </c>
      <c r="M2276" s="32" t="str">
        <f t="shared" si="632"/>
        <v>BMJ II</v>
      </c>
      <c r="N2276" s="32" t="str">
        <f t="shared" si="633"/>
        <v>12 RODA</v>
      </c>
      <c r="O2276" s="146">
        <v>0.95866898148148139</v>
      </c>
      <c r="P2276" s="65">
        <v>44198.958668981482</v>
      </c>
      <c r="Q2276" s="65"/>
      <c r="R2276" s="66">
        <v>3</v>
      </c>
      <c r="S2276" s="66">
        <v>49940</v>
      </c>
      <c r="T2276" s="66">
        <v>20000</v>
      </c>
      <c r="U2276" s="67">
        <f t="shared" si="643"/>
        <v>29.94</v>
      </c>
      <c r="V2276" s="66">
        <f t="shared" si="634"/>
        <v>607093.38000000012</v>
      </c>
      <c r="W2276" s="66" t="str">
        <f t="shared" si="635"/>
        <v>1 &gt; 4</v>
      </c>
      <c r="X2276" s="66">
        <f>A2276+SUMIFS(Presensi!F:F,Presensi!E:E,'Entry Data'!AP2276)</f>
        <v>1</v>
      </c>
      <c r="Y2276" s="66">
        <f>IFERROR(INDEX('Retasi Pricing'!F:F,MATCH('Entry Data'!AM2276,'Retasi Pricing'!E:E,0))*X2276,"")</f>
        <v>27500</v>
      </c>
      <c r="Z2276" s="62" t="s">
        <v>26</v>
      </c>
      <c r="AA2276" s="62" t="s">
        <v>27</v>
      </c>
      <c r="AB2276" s="32"/>
      <c r="AC2276" s="32" t="s">
        <v>217</v>
      </c>
      <c r="AD2276" s="32" t="str">
        <f t="shared" si="636"/>
        <v/>
      </c>
      <c r="AF2276" s="5" t="str">
        <f t="shared" si="637"/>
        <v>agus suwantono44198</v>
      </c>
      <c r="AG2276" s="5" t="str">
        <f t="shared" si="638"/>
        <v>BMJ 05044198UTARANIGHT</v>
      </c>
      <c r="AH2276" s="5" t="str">
        <f t="shared" si="639"/>
        <v>agus suwantono44198UTARANIGHT</v>
      </c>
      <c r="AI2276" s="5" t="str">
        <f t="shared" si="640"/>
        <v>BMJ 05044198NIGHT</v>
      </c>
      <c r="AJ2276" s="5" t="str">
        <f t="shared" si="641"/>
        <v>agus suwantono44198NIGHT</v>
      </c>
      <c r="AK2276" s="5" t="str">
        <f t="shared" si="642"/>
        <v>agus suwantonoBMJ II</v>
      </c>
      <c r="AL2276" s="5" t="str">
        <f t="shared" si="644"/>
        <v>3UTARA</v>
      </c>
      <c r="AM2276" s="5" t="str">
        <f t="shared" si="645"/>
        <v>1 &gt; 4UTARA12 RODA</v>
      </c>
      <c r="AN2276" s="5" t="str">
        <f t="shared" si="646"/>
        <v>agus suwantonoBMJ II1 &gt; 4UTARA12 RODA</v>
      </c>
      <c r="AO2276" s="5" t="str">
        <f t="shared" si="647"/>
        <v>agus suwantono1 &gt; 4UTARA12 RODA</v>
      </c>
      <c r="AP2276" s="5" t="str">
        <f t="shared" si="648"/>
        <v>44198NIGHT</v>
      </c>
    </row>
    <row r="2277" spans="1:42" x14ac:dyDescent="0.3">
      <c r="A2277" s="33">
        <v>1</v>
      </c>
      <c r="B2277" s="33"/>
      <c r="C2277" s="70">
        <v>44198</v>
      </c>
      <c r="D2277" s="71" t="s">
        <v>87</v>
      </c>
      <c r="E2277" s="70">
        <v>44199</v>
      </c>
      <c r="F2277" s="71">
        <v>5161695</v>
      </c>
      <c r="G2277" s="33" t="s">
        <v>20</v>
      </c>
      <c r="H2277" s="33" t="s">
        <v>21</v>
      </c>
      <c r="I2277" s="33" t="s">
        <v>123</v>
      </c>
      <c r="J2277" s="33" t="s">
        <v>23</v>
      </c>
      <c r="K2277" s="63" t="s">
        <v>57</v>
      </c>
      <c r="L2277" s="32" t="str">
        <f t="shared" si="631"/>
        <v>AXOR4843</v>
      </c>
      <c r="M2277" s="32" t="str">
        <f t="shared" si="632"/>
        <v>BMJ II</v>
      </c>
      <c r="N2277" s="32" t="str">
        <f t="shared" si="633"/>
        <v>12 RODA</v>
      </c>
      <c r="O2277" s="146">
        <v>1.7974537037037035E-2</v>
      </c>
      <c r="P2277" s="65">
        <v>44199.017974537041</v>
      </c>
      <c r="Q2277" s="65"/>
      <c r="R2277" s="66">
        <v>4</v>
      </c>
      <c r="S2277" s="66">
        <v>54280</v>
      </c>
      <c r="T2277" s="66">
        <v>20000</v>
      </c>
      <c r="U2277" s="67">
        <f t="shared" si="643"/>
        <v>34.28</v>
      </c>
      <c r="V2277" s="66">
        <f t="shared" si="634"/>
        <v>695095.56</v>
      </c>
      <c r="W2277" s="66" t="str">
        <f t="shared" si="635"/>
        <v>1 &gt; 4</v>
      </c>
      <c r="X2277" s="66">
        <f>A2277+SUMIFS(Presensi!F:F,Presensi!E:E,'Entry Data'!AP2277)</f>
        <v>1</v>
      </c>
      <c r="Y2277" s="66">
        <f>IFERROR(INDEX('Retasi Pricing'!F:F,MATCH('Entry Data'!AM2277,'Retasi Pricing'!E:E,0))*X2277,"")</f>
        <v>27500</v>
      </c>
      <c r="Z2277" s="62" t="s">
        <v>26</v>
      </c>
      <c r="AA2277" s="62" t="s">
        <v>27</v>
      </c>
      <c r="AB2277" s="32"/>
      <c r="AC2277" s="32" t="s">
        <v>217</v>
      </c>
      <c r="AD2277" s="32" t="str">
        <f t="shared" si="636"/>
        <v/>
      </c>
      <c r="AF2277" s="5" t="str">
        <f t="shared" si="637"/>
        <v>agus suwantono44198</v>
      </c>
      <c r="AG2277" s="5" t="str">
        <f t="shared" si="638"/>
        <v>BMJ 05044198UTARANIGHT</v>
      </c>
      <c r="AH2277" s="5" t="str">
        <f t="shared" si="639"/>
        <v>agus suwantono44198UTARANIGHT</v>
      </c>
      <c r="AI2277" s="5" t="str">
        <f t="shared" si="640"/>
        <v>BMJ 05044198NIGHT</v>
      </c>
      <c r="AJ2277" s="5" t="str">
        <f t="shared" si="641"/>
        <v>agus suwantono44198NIGHT</v>
      </c>
      <c r="AK2277" s="5" t="str">
        <f t="shared" si="642"/>
        <v>agus suwantonoBMJ II</v>
      </c>
      <c r="AL2277" s="5" t="str">
        <f t="shared" si="644"/>
        <v>4UTARA</v>
      </c>
      <c r="AM2277" s="5" t="str">
        <f t="shared" si="645"/>
        <v>1 &gt; 4UTARA12 RODA</v>
      </c>
      <c r="AN2277" s="5" t="str">
        <f t="shared" si="646"/>
        <v>agus suwantonoBMJ II1 &gt; 4UTARA12 RODA</v>
      </c>
      <c r="AO2277" s="5" t="str">
        <f t="shared" si="647"/>
        <v>agus suwantono1 &gt; 4UTARA12 RODA</v>
      </c>
      <c r="AP2277" s="5" t="str">
        <f t="shared" si="648"/>
        <v>44198NIGHT</v>
      </c>
    </row>
    <row r="2278" spans="1:42" x14ac:dyDescent="0.3">
      <c r="A2278" s="33">
        <v>1</v>
      </c>
      <c r="B2278" s="33"/>
      <c r="C2278" s="70">
        <v>44198</v>
      </c>
      <c r="D2278" s="71" t="s">
        <v>87</v>
      </c>
      <c r="E2278" s="70">
        <v>44199</v>
      </c>
      <c r="F2278" s="71">
        <v>5161766</v>
      </c>
      <c r="G2278" s="33" t="s">
        <v>20</v>
      </c>
      <c r="H2278" s="33" t="s">
        <v>21</v>
      </c>
      <c r="I2278" s="33" t="s">
        <v>123</v>
      </c>
      <c r="J2278" s="33" t="s">
        <v>23</v>
      </c>
      <c r="K2278" s="63" t="s">
        <v>57</v>
      </c>
      <c r="L2278" s="32" t="str">
        <f t="shared" si="631"/>
        <v>AXOR4843</v>
      </c>
      <c r="M2278" s="32" t="str">
        <f t="shared" si="632"/>
        <v>BMJ II</v>
      </c>
      <c r="N2278" s="32" t="str">
        <f t="shared" si="633"/>
        <v>12 RODA</v>
      </c>
      <c r="O2278" s="146">
        <v>7.7766203703703699E-2</v>
      </c>
      <c r="P2278" s="65">
        <v>44199.077766203707</v>
      </c>
      <c r="Q2278" s="65"/>
      <c r="R2278" s="66">
        <v>5</v>
      </c>
      <c r="S2278" s="66">
        <v>50920</v>
      </c>
      <c r="T2278" s="66">
        <v>20000</v>
      </c>
      <c r="U2278" s="67">
        <f t="shared" si="643"/>
        <v>30.92</v>
      </c>
      <c r="V2278" s="66">
        <f t="shared" si="634"/>
        <v>626964.84000000008</v>
      </c>
      <c r="W2278" s="66" t="str">
        <f t="shared" si="635"/>
        <v>&gt; 5</v>
      </c>
      <c r="X2278" s="66">
        <f>A2278+SUMIFS(Presensi!F:F,Presensi!E:E,'Entry Data'!AP2278)</f>
        <v>1</v>
      </c>
      <c r="Y2278" s="66">
        <f>IFERROR(INDEX('Retasi Pricing'!F:F,MATCH('Entry Data'!AM2278,'Retasi Pricing'!E:E,0))*X2278,"")</f>
        <v>31200</v>
      </c>
      <c r="Z2278" s="62" t="s">
        <v>26</v>
      </c>
      <c r="AA2278" s="62" t="s">
        <v>27</v>
      </c>
      <c r="AB2278" s="32"/>
      <c r="AC2278" s="32" t="s">
        <v>217</v>
      </c>
      <c r="AD2278" s="32" t="str">
        <f t="shared" si="636"/>
        <v/>
      </c>
      <c r="AF2278" s="5" t="str">
        <f t="shared" si="637"/>
        <v>agus suwantono44198</v>
      </c>
      <c r="AG2278" s="5" t="str">
        <f t="shared" si="638"/>
        <v>BMJ 05044198UTARANIGHT</v>
      </c>
      <c r="AH2278" s="5" t="str">
        <f t="shared" si="639"/>
        <v>agus suwantono44198UTARANIGHT</v>
      </c>
      <c r="AI2278" s="5" t="str">
        <f t="shared" si="640"/>
        <v>BMJ 05044198NIGHT</v>
      </c>
      <c r="AJ2278" s="5" t="str">
        <f t="shared" si="641"/>
        <v>agus suwantono44198NIGHT</v>
      </c>
      <c r="AK2278" s="5" t="str">
        <f t="shared" si="642"/>
        <v>agus suwantonoBMJ II</v>
      </c>
      <c r="AL2278" s="5" t="str">
        <f t="shared" si="644"/>
        <v>5UTARA</v>
      </c>
      <c r="AM2278" s="5" t="str">
        <f t="shared" si="645"/>
        <v>&gt; 5UTARA12 RODA</v>
      </c>
      <c r="AN2278" s="5" t="str">
        <f t="shared" si="646"/>
        <v>agus suwantonoBMJ II&gt; 5UTARA12 RODA</v>
      </c>
      <c r="AO2278" s="5" t="str">
        <f t="shared" si="647"/>
        <v>agus suwantono&gt; 5UTARA12 RODA</v>
      </c>
      <c r="AP2278" s="5" t="str">
        <f t="shared" si="648"/>
        <v>44198NIGHT</v>
      </c>
    </row>
    <row r="2279" spans="1:42" x14ac:dyDescent="0.3">
      <c r="A2279" s="33">
        <v>1</v>
      </c>
      <c r="B2279" s="33"/>
      <c r="C2279" s="70">
        <v>44198</v>
      </c>
      <c r="D2279" s="71" t="s">
        <v>87</v>
      </c>
      <c r="E2279" s="70">
        <v>44199</v>
      </c>
      <c r="F2279" s="71">
        <v>5161838</v>
      </c>
      <c r="G2279" s="33" t="s">
        <v>20</v>
      </c>
      <c r="H2279" s="33" t="s">
        <v>21</v>
      </c>
      <c r="I2279" s="33" t="s">
        <v>45</v>
      </c>
      <c r="J2279" s="33" t="s">
        <v>46</v>
      </c>
      <c r="K2279" s="63" t="s">
        <v>57</v>
      </c>
      <c r="L2279" s="32" t="str">
        <f t="shared" si="631"/>
        <v>AXOR4843</v>
      </c>
      <c r="M2279" s="32" t="str">
        <f t="shared" si="632"/>
        <v>BMJ II</v>
      </c>
      <c r="N2279" s="32" t="str">
        <f t="shared" si="633"/>
        <v>12 RODA</v>
      </c>
      <c r="O2279" s="146">
        <v>0.14209490740740741</v>
      </c>
      <c r="P2279" s="65">
        <v>44199.142094907409</v>
      </c>
      <c r="Q2279" s="65"/>
      <c r="R2279" s="66">
        <v>6</v>
      </c>
      <c r="S2279" s="66">
        <v>53160</v>
      </c>
      <c r="T2279" s="66">
        <v>20000</v>
      </c>
      <c r="U2279" s="67">
        <f t="shared" si="643"/>
        <v>33.159999999999997</v>
      </c>
      <c r="V2279" s="66">
        <f t="shared" si="634"/>
        <v>672385.32</v>
      </c>
      <c r="W2279" s="66" t="str">
        <f t="shared" si="635"/>
        <v>&gt; 6</v>
      </c>
      <c r="X2279" s="66">
        <f>A2279+SUMIFS(Presensi!F:F,Presensi!E:E,'Entry Data'!AP2279)</f>
        <v>1</v>
      </c>
      <c r="Y2279" s="66">
        <f>IFERROR(INDEX('Retasi Pricing'!F:F,MATCH('Entry Data'!AM2279,'Retasi Pricing'!E:E,0))*X2279,"")</f>
        <v>34450</v>
      </c>
      <c r="Z2279" s="62" t="s">
        <v>26</v>
      </c>
      <c r="AA2279" s="62" t="s">
        <v>27</v>
      </c>
      <c r="AB2279" s="32"/>
      <c r="AC2279" s="32" t="s">
        <v>217</v>
      </c>
      <c r="AD2279" s="32" t="str">
        <f t="shared" si="636"/>
        <v/>
      </c>
      <c r="AF2279" s="5" t="str">
        <f t="shared" si="637"/>
        <v>agus suwantono44198</v>
      </c>
      <c r="AG2279" s="5" t="str">
        <f t="shared" si="638"/>
        <v>BMJ 05044198UTARANIGHT</v>
      </c>
      <c r="AH2279" s="5" t="str">
        <f t="shared" si="639"/>
        <v>agus suwantono44198UTARANIGHT</v>
      </c>
      <c r="AI2279" s="5" t="str">
        <f t="shared" si="640"/>
        <v>BMJ 05044198NIGHT</v>
      </c>
      <c r="AJ2279" s="5" t="str">
        <f t="shared" si="641"/>
        <v>agus suwantono44198NIGHT</v>
      </c>
      <c r="AK2279" s="5" t="str">
        <f t="shared" si="642"/>
        <v>agus suwantonoBMJ II</v>
      </c>
      <c r="AL2279" s="5" t="str">
        <f t="shared" si="644"/>
        <v>6UTARA</v>
      </c>
      <c r="AM2279" s="5" t="str">
        <f t="shared" si="645"/>
        <v>&gt; 6UTARA12 RODA</v>
      </c>
      <c r="AN2279" s="5" t="str">
        <f t="shared" si="646"/>
        <v>agus suwantonoBMJ II&gt; 6UTARA12 RODA</v>
      </c>
      <c r="AO2279" s="5" t="str">
        <f t="shared" si="647"/>
        <v>agus suwantono&gt; 6UTARA12 RODA</v>
      </c>
      <c r="AP2279" s="5" t="str">
        <f t="shared" si="648"/>
        <v>44198NIGHT</v>
      </c>
    </row>
    <row r="2280" spans="1:42" x14ac:dyDescent="0.3">
      <c r="A2280" s="33">
        <v>1</v>
      </c>
      <c r="B2280" s="33"/>
      <c r="C2280" s="70">
        <v>44198</v>
      </c>
      <c r="D2280" s="71" t="s">
        <v>87</v>
      </c>
      <c r="E2280" s="70">
        <v>44199</v>
      </c>
      <c r="F2280" s="71">
        <v>5161904</v>
      </c>
      <c r="G2280" s="33" t="s">
        <v>20</v>
      </c>
      <c r="H2280" s="33" t="s">
        <v>21</v>
      </c>
      <c r="I2280" s="33" t="s">
        <v>123</v>
      </c>
      <c r="J2280" s="33" t="s">
        <v>23</v>
      </c>
      <c r="K2280" s="63" t="s">
        <v>57</v>
      </c>
      <c r="L2280" s="32" t="str">
        <f t="shared" si="631"/>
        <v>AXOR4843</v>
      </c>
      <c r="M2280" s="32" t="str">
        <f t="shared" si="632"/>
        <v>BMJ II</v>
      </c>
      <c r="N2280" s="32" t="str">
        <f t="shared" si="633"/>
        <v>12 RODA</v>
      </c>
      <c r="O2280" s="146">
        <v>0.20766203703703703</v>
      </c>
      <c r="P2280" s="65">
        <v>44199.207662037035</v>
      </c>
      <c r="Q2280" s="65"/>
      <c r="R2280" s="66">
        <v>7</v>
      </c>
      <c r="S2280" s="66">
        <v>53280</v>
      </c>
      <c r="T2280" s="66">
        <v>20000</v>
      </c>
      <c r="U2280" s="67">
        <f t="shared" si="643"/>
        <v>33.28</v>
      </c>
      <c r="V2280" s="66">
        <f t="shared" si="634"/>
        <v>674818.56000000006</v>
      </c>
      <c r="W2280" s="66" t="str">
        <f t="shared" si="635"/>
        <v>7 &gt;</v>
      </c>
      <c r="X2280" s="66">
        <f>A2280+SUMIFS(Presensi!F:F,Presensi!E:E,'Entry Data'!AP2280)</f>
        <v>1</v>
      </c>
      <c r="Y2280" s="66">
        <f>IFERROR(INDEX('Retasi Pricing'!F:F,MATCH('Entry Data'!AM2280,'Retasi Pricing'!E:E,0))*X2280,"")</f>
        <v>42000</v>
      </c>
      <c r="Z2280" s="62" t="s">
        <v>26</v>
      </c>
      <c r="AA2280" s="62" t="s">
        <v>27</v>
      </c>
      <c r="AB2280" s="32"/>
      <c r="AC2280" s="32" t="s">
        <v>217</v>
      </c>
      <c r="AD2280" s="32" t="str">
        <f t="shared" si="636"/>
        <v/>
      </c>
      <c r="AF2280" s="5" t="str">
        <f t="shared" si="637"/>
        <v>agus suwantono44198</v>
      </c>
      <c r="AG2280" s="5" t="str">
        <f t="shared" si="638"/>
        <v>BMJ 05044198UTARANIGHT</v>
      </c>
      <c r="AH2280" s="5" t="str">
        <f t="shared" si="639"/>
        <v>agus suwantono44198UTARANIGHT</v>
      </c>
      <c r="AI2280" s="5" t="str">
        <f t="shared" si="640"/>
        <v>BMJ 05044198NIGHT</v>
      </c>
      <c r="AJ2280" s="5" t="str">
        <f t="shared" si="641"/>
        <v>agus suwantono44198NIGHT</v>
      </c>
      <c r="AK2280" s="5" t="str">
        <f t="shared" si="642"/>
        <v>agus suwantonoBMJ II</v>
      </c>
      <c r="AL2280" s="5" t="str">
        <f t="shared" si="644"/>
        <v>7UTARA</v>
      </c>
      <c r="AM2280" s="5" t="str">
        <f t="shared" si="645"/>
        <v>7 &gt;UTARA12 RODA</v>
      </c>
      <c r="AN2280" s="5" t="str">
        <f t="shared" si="646"/>
        <v>agus suwantonoBMJ II7 &gt;UTARA12 RODA</v>
      </c>
      <c r="AO2280" s="5" t="str">
        <f t="shared" si="647"/>
        <v>agus suwantono7 &gt;UTARA12 RODA</v>
      </c>
      <c r="AP2280" s="5" t="str">
        <f t="shared" si="648"/>
        <v>44198NIGHT</v>
      </c>
    </row>
    <row r="2281" spans="1:42" x14ac:dyDescent="0.3">
      <c r="A2281" s="33">
        <v>1</v>
      </c>
      <c r="B2281" s="33"/>
      <c r="C2281" s="70">
        <v>44198</v>
      </c>
      <c r="D2281" s="71" t="s">
        <v>87</v>
      </c>
      <c r="E2281" s="70">
        <v>44198</v>
      </c>
      <c r="F2281" s="71">
        <v>5161475</v>
      </c>
      <c r="G2281" s="33" t="s">
        <v>20</v>
      </c>
      <c r="H2281" s="33" t="s">
        <v>21</v>
      </c>
      <c r="I2281" s="33" t="s">
        <v>51</v>
      </c>
      <c r="J2281" s="33" t="s">
        <v>46</v>
      </c>
      <c r="K2281" s="63" t="s">
        <v>62</v>
      </c>
      <c r="L2281" s="32" t="str">
        <f t="shared" si="631"/>
        <v>FM260JD</v>
      </c>
      <c r="M2281" s="32" t="str">
        <f t="shared" si="632"/>
        <v>BMJ III</v>
      </c>
      <c r="N2281" s="32" t="str">
        <f t="shared" si="633"/>
        <v>10 RODA</v>
      </c>
      <c r="O2281" s="146">
        <v>0.83986111111111106</v>
      </c>
      <c r="P2281" s="65">
        <v>44198.844155092593</v>
      </c>
      <c r="Q2281" s="65"/>
      <c r="R2281" s="66">
        <v>1</v>
      </c>
      <c r="S2281" s="66">
        <v>39500</v>
      </c>
      <c r="T2281" s="66">
        <v>14700</v>
      </c>
      <c r="U2281" s="67">
        <f t="shared" si="643"/>
        <v>24.8</v>
      </c>
      <c r="V2281" s="66">
        <f t="shared" si="634"/>
        <v>483451.20000000007</v>
      </c>
      <c r="W2281" s="66" t="str">
        <f t="shared" si="635"/>
        <v>1 &gt; 4</v>
      </c>
      <c r="X2281" s="66">
        <f>A2281+SUMIFS(Presensi!F:F,Presensi!E:E,'Entry Data'!AP2281)</f>
        <v>1</v>
      </c>
      <c r="Y2281" s="66">
        <f>IFERROR(INDEX('Retasi Pricing'!F:F,MATCH('Entry Data'!AM2281,'Retasi Pricing'!E:E,0))*X2281,"")</f>
        <v>25000</v>
      </c>
      <c r="Z2281" s="62" t="s">
        <v>26</v>
      </c>
      <c r="AA2281" s="62" t="s">
        <v>27</v>
      </c>
      <c r="AB2281" s="32"/>
      <c r="AC2281" s="32" t="s">
        <v>282</v>
      </c>
      <c r="AD2281" s="32" t="str">
        <f t="shared" si="636"/>
        <v/>
      </c>
      <c r="AF2281" s="5" t="str">
        <f t="shared" si="637"/>
        <v>JAFAR44198</v>
      </c>
      <c r="AG2281" s="5" t="str">
        <f t="shared" si="638"/>
        <v>BMJ 05344198UTARANIGHT</v>
      </c>
      <c r="AH2281" s="5" t="str">
        <f t="shared" si="639"/>
        <v>JAFAR44198UTARANIGHT</v>
      </c>
      <c r="AI2281" s="5" t="str">
        <f t="shared" si="640"/>
        <v>BMJ 05344198NIGHT</v>
      </c>
      <c r="AJ2281" s="5" t="str">
        <f t="shared" si="641"/>
        <v>JAFAR44198NIGHT</v>
      </c>
      <c r="AK2281" s="5" t="str">
        <f t="shared" si="642"/>
        <v>JAFARBMJ III</v>
      </c>
      <c r="AL2281" s="5" t="str">
        <f t="shared" si="644"/>
        <v>1UTARA</v>
      </c>
      <c r="AM2281" s="5" t="str">
        <f t="shared" si="645"/>
        <v>1 &gt; 4UTARA10 RODA</v>
      </c>
      <c r="AN2281" s="5" t="str">
        <f t="shared" si="646"/>
        <v>JAFARBMJ III1 &gt; 4UTARA10 RODA</v>
      </c>
      <c r="AO2281" s="5" t="str">
        <f t="shared" si="647"/>
        <v>JAFAR1 &gt; 4UTARA10 RODA</v>
      </c>
      <c r="AP2281" s="5" t="str">
        <f t="shared" si="648"/>
        <v>44198NIGHT</v>
      </c>
    </row>
    <row r="2282" spans="1:42" x14ac:dyDescent="0.3">
      <c r="A2282" s="33">
        <v>1</v>
      </c>
      <c r="B2282" s="33"/>
      <c r="C2282" s="70">
        <v>44198</v>
      </c>
      <c r="D2282" s="71" t="s">
        <v>87</v>
      </c>
      <c r="E2282" s="70">
        <v>44198</v>
      </c>
      <c r="F2282" s="71">
        <v>5161540</v>
      </c>
      <c r="G2282" s="33" t="s">
        <v>20</v>
      </c>
      <c r="H2282" s="33" t="s">
        <v>21</v>
      </c>
      <c r="I2282" s="33" t="s">
        <v>123</v>
      </c>
      <c r="J2282" s="33" t="s">
        <v>23</v>
      </c>
      <c r="K2282" s="63" t="s">
        <v>62</v>
      </c>
      <c r="L2282" s="32" t="str">
        <f t="shared" si="631"/>
        <v>FM260JD</v>
      </c>
      <c r="M2282" s="32" t="str">
        <f t="shared" si="632"/>
        <v>BMJ III</v>
      </c>
      <c r="N2282" s="32" t="str">
        <f t="shared" si="633"/>
        <v>10 RODA</v>
      </c>
      <c r="O2282" s="146">
        <v>0.8938194444444445</v>
      </c>
      <c r="P2282" s="65">
        <v>44198.893819444442</v>
      </c>
      <c r="Q2282" s="65"/>
      <c r="R2282" s="66">
        <v>2</v>
      </c>
      <c r="S2282" s="66">
        <v>40120</v>
      </c>
      <c r="T2282" s="66">
        <v>14700</v>
      </c>
      <c r="U2282" s="67">
        <f t="shared" si="643"/>
        <v>25.42</v>
      </c>
      <c r="V2282" s="66">
        <f t="shared" si="634"/>
        <v>495537.48000000004</v>
      </c>
      <c r="W2282" s="66" t="str">
        <f t="shared" si="635"/>
        <v>1 &gt; 4</v>
      </c>
      <c r="X2282" s="66">
        <f>A2282+SUMIFS(Presensi!F:F,Presensi!E:E,'Entry Data'!AP2282)</f>
        <v>1</v>
      </c>
      <c r="Y2282" s="66">
        <f>IFERROR(INDEX('Retasi Pricing'!F:F,MATCH('Entry Data'!AM2282,'Retasi Pricing'!E:E,0))*X2282,"")</f>
        <v>25000</v>
      </c>
      <c r="Z2282" s="62" t="s">
        <v>26</v>
      </c>
      <c r="AA2282" s="62" t="s">
        <v>27</v>
      </c>
      <c r="AB2282" s="32"/>
      <c r="AC2282" s="32" t="s">
        <v>282</v>
      </c>
      <c r="AD2282" s="32" t="str">
        <f t="shared" si="636"/>
        <v/>
      </c>
      <c r="AF2282" s="5" t="str">
        <f t="shared" si="637"/>
        <v>JAFAR44198</v>
      </c>
      <c r="AG2282" s="5" t="str">
        <f t="shared" si="638"/>
        <v>BMJ 05344198UTARANIGHT</v>
      </c>
      <c r="AH2282" s="5" t="str">
        <f t="shared" si="639"/>
        <v>JAFAR44198UTARANIGHT</v>
      </c>
      <c r="AI2282" s="5" t="str">
        <f t="shared" si="640"/>
        <v>BMJ 05344198NIGHT</v>
      </c>
      <c r="AJ2282" s="5" t="str">
        <f t="shared" si="641"/>
        <v>JAFAR44198NIGHT</v>
      </c>
      <c r="AK2282" s="5" t="str">
        <f t="shared" si="642"/>
        <v>JAFARBMJ III</v>
      </c>
      <c r="AL2282" s="5" t="str">
        <f t="shared" si="644"/>
        <v>2UTARA</v>
      </c>
      <c r="AM2282" s="5" t="str">
        <f t="shared" si="645"/>
        <v>1 &gt; 4UTARA10 RODA</v>
      </c>
      <c r="AN2282" s="5" t="str">
        <f t="shared" si="646"/>
        <v>JAFARBMJ III1 &gt; 4UTARA10 RODA</v>
      </c>
      <c r="AO2282" s="5" t="str">
        <f t="shared" si="647"/>
        <v>JAFAR1 &gt; 4UTARA10 RODA</v>
      </c>
      <c r="AP2282" s="5" t="str">
        <f t="shared" si="648"/>
        <v>44198NIGHT</v>
      </c>
    </row>
    <row r="2283" spans="1:42" x14ac:dyDescent="0.3">
      <c r="A2283" s="33">
        <v>1</v>
      </c>
      <c r="B2283" s="33"/>
      <c r="C2283" s="70">
        <v>44198</v>
      </c>
      <c r="D2283" s="71" t="s">
        <v>87</v>
      </c>
      <c r="E2283" s="70">
        <v>44198</v>
      </c>
      <c r="F2283" s="71">
        <v>5161607</v>
      </c>
      <c r="G2283" s="33" t="s">
        <v>20</v>
      </c>
      <c r="H2283" s="33" t="s">
        <v>21</v>
      </c>
      <c r="I2283" s="33" t="s">
        <v>45</v>
      </c>
      <c r="J2283" s="33" t="s">
        <v>46</v>
      </c>
      <c r="K2283" s="63" t="s">
        <v>62</v>
      </c>
      <c r="L2283" s="32" t="str">
        <f t="shared" si="631"/>
        <v>FM260JD</v>
      </c>
      <c r="M2283" s="32" t="str">
        <f t="shared" si="632"/>
        <v>BMJ III</v>
      </c>
      <c r="N2283" s="32" t="str">
        <f t="shared" si="633"/>
        <v>10 RODA</v>
      </c>
      <c r="O2283" s="146">
        <v>0.94616898148148154</v>
      </c>
      <c r="P2283" s="65">
        <v>44198.946168981478</v>
      </c>
      <c r="Q2283" s="65"/>
      <c r="R2283" s="66">
        <v>3</v>
      </c>
      <c r="S2283" s="66">
        <v>40060</v>
      </c>
      <c r="T2283" s="66">
        <v>14700</v>
      </c>
      <c r="U2283" s="67">
        <f t="shared" si="643"/>
        <v>25.36</v>
      </c>
      <c r="V2283" s="66">
        <f t="shared" si="634"/>
        <v>494367.83999999997</v>
      </c>
      <c r="W2283" s="66" t="str">
        <f t="shared" si="635"/>
        <v>1 &gt; 4</v>
      </c>
      <c r="X2283" s="66">
        <f>A2283+SUMIFS(Presensi!F:F,Presensi!E:E,'Entry Data'!AP2283)</f>
        <v>1</v>
      </c>
      <c r="Y2283" s="66">
        <f>IFERROR(INDEX('Retasi Pricing'!F:F,MATCH('Entry Data'!AM2283,'Retasi Pricing'!E:E,0))*X2283,"")</f>
        <v>25000</v>
      </c>
      <c r="Z2283" s="62" t="s">
        <v>26</v>
      </c>
      <c r="AA2283" s="62" t="s">
        <v>27</v>
      </c>
      <c r="AB2283" s="32"/>
      <c r="AC2283" s="32" t="s">
        <v>282</v>
      </c>
      <c r="AD2283" s="32" t="str">
        <f t="shared" si="636"/>
        <v/>
      </c>
      <c r="AF2283" s="5" t="str">
        <f t="shared" si="637"/>
        <v>JAFAR44198</v>
      </c>
      <c r="AG2283" s="5" t="str">
        <f t="shared" si="638"/>
        <v>BMJ 05344198UTARANIGHT</v>
      </c>
      <c r="AH2283" s="5" t="str">
        <f t="shared" si="639"/>
        <v>JAFAR44198UTARANIGHT</v>
      </c>
      <c r="AI2283" s="5" t="str">
        <f t="shared" si="640"/>
        <v>BMJ 05344198NIGHT</v>
      </c>
      <c r="AJ2283" s="5" t="str">
        <f t="shared" si="641"/>
        <v>JAFAR44198NIGHT</v>
      </c>
      <c r="AK2283" s="5" t="str">
        <f t="shared" si="642"/>
        <v>JAFARBMJ III</v>
      </c>
      <c r="AL2283" s="5" t="str">
        <f t="shared" si="644"/>
        <v>3UTARA</v>
      </c>
      <c r="AM2283" s="5" t="str">
        <f t="shared" si="645"/>
        <v>1 &gt; 4UTARA10 RODA</v>
      </c>
      <c r="AN2283" s="5" t="str">
        <f t="shared" si="646"/>
        <v>JAFARBMJ III1 &gt; 4UTARA10 RODA</v>
      </c>
      <c r="AO2283" s="5" t="str">
        <f t="shared" si="647"/>
        <v>JAFAR1 &gt; 4UTARA10 RODA</v>
      </c>
      <c r="AP2283" s="5" t="str">
        <f t="shared" si="648"/>
        <v>44198NIGHT</v>
      </c>
    </row>
    <row r="2284" spans="1:42" x14ac:dyDescent="0.3">
      <c r="A2284" s="33">
        <v>1</v>
      </c>
      <c r="B2284" s="33"/>
      <c r="C2284" s="70">
        <v>44198</v>
      </c>
      <c r="D2284" s="71" t="s">
        <v>87</v>
      </c>
      <c r="E2284" s="70">
        <v>44198</v>
      </c>
      <c r="F2284" s="71">
        <v>5161670</v>
      </c>
      <c r="G2284" s="33" t="s">
        <v>20</v>
      </c>
      <c r="H2284" s="33" t="s">
        <v>21</v>
      </c>
      <c r="I2284" s="33" t="s">
        <v>51</v>
      </c>
      <c r="J2284" s="33" t="s">
        <v>46</v>
      </c>
      <c r="K2284" s="63" t="s">
        <v>62</v>
      </c>
      <c r="L2284" s="32" t="str">
        <f t="shared" ref="L2284:L2347" si="649">IFERROR(VLOOKUP(K2284,db_unit,2,FALSE),"")</f>
        <v>FM260JD</v>
      </c>
      <c r="M2284" s="32" t="str">
        <f t="shared" ref="M2284:M2347" si="650">IFERROR(VLOOKUP(K2284,db_unit,3,FALSE),"")</f>
        <v>BMJ III</v>
      </c>
      <c r="N2284" s="32" t="str">
        <f t="shared" ref="N2284:N2347" si="651">IFERROR(VLOOKUP(K2284,db_unit,4,FALSE),"")</f>
        <v>10 RODA</v>
      </c>
      <c r="O2284" s="146">
        <v>0.99883101851851863</v>
      </c>
      <c r="P2284" s="65">
        <v>44198.998831018522</v>
      </c>
      <c r="Q2284" s="65"/>
      <c r="R2284" s="66">
        <v>4</v>
      </c>
      <c r="S2284" s="66">
        <v>41000</v>
      </c>
      <c r="T2284" s="66">
        <v>14700</v>
      </c>
      <c r="U2284" s="67">
        <f t="shared" si="643"/>
        <v>26.3</v>
      </c>
      <c r="V2284" s="66">
        <f t="shared" si="634"/>
        <v>512692.20000000007</v>
      </c>
      <c r="W2284" s="66" t="str">
        <f t="shared" si="635"/>
        <v>1 &gt; 4</v>
      </c>
      <c r="X2284" s="66">
        <f>A2284+SUMIFS(Presensi!F:F,Presensi!E:E,'Entry Data'!AP2284)</f>
        <v>1</v>
      </c>
      <c r="Y2284" s="66">
        <f>IFERROR(INDEX('Retasi Pricing'!F:F,MATCH('Entry Data'!AM2284,'Retasi Pricing'!E:E,0))*X2284,"")</f>
        <v>25000</v>
      </c>
      <c r="Z2284" s="62" t="s">
        <v>26</v>
      </c>
      <c r="AA2284" s="62" t="s">
        <v>27</v>
      </c>
      <c r="AB2284" s="32"/>
      <c r="AC2284" s="32" t="s">
        <v>282</v>
      </c>
      <c r="AD2284" s="32" t="str">
        <f t="shared" si="636"/>
        <v/>
      </c>
      <c r="AF2284" s="5" t="str">
        <f t="shared" si="637"/>
        <v>JAFAR44198</v>
      </c>
      <c r="AG2284" s="5" t="str">
        <f t="shared" si="638"/>
        <v>BMJ 05344198UTARANIGHT</v>
      </c>
      <c r="AH2284" s="5" t="str">
        <f t="shared" si="639"/>
        <v>JAFAR44198UTARANIGHT</v>
      </c>
      <c r="AI2284" s="5" t="str">
        <f t="shared" si="640"/>
        <v>BMJ 05344198NIGHT</v>
      </c>
      <c r="AJ2284" s="5" t="str">
        <f t="shared" si="641"/>
        <v>JAFAR44198NIGHT</v>
      </c>
      <c r="AK2284" s="5" t="str">
        <f t="shared" si="642"/>
        <v>JAFARBMJ III</v>
      </c>
      <c r="AL2284" s="5" t="str">
        <f t="shared" si="644"/>
        <v>4UTARA</v>
      </c>
      <c r="AM2284" s="5" t="str">
        <f t="shared" si="645"/>
        <v>1 &gt; 4UTARA10 RODA</v>
      </c>
      <c r="AN2284" s="5" t="str">
        <f t="shared" si="646"/>
        <v>JAFARBMJ III1 &gt; 4UTARA10 RODA</v>
      </c>
      <c r="AO2284" s="5" t="str">
        <f t="shared" si="647"/>
        <v>JAFAR1 &gt; 4UTARA10 RODA</v>
      </c>
      <c r="AP2284" s="5" t="str">
        <f t="shared" si="648"/>
        <v>44198NIGHT</v>
      </c>
    </row>
    <row r="2285" spans="1:42" x14ac:dyDescent="0.3">
      <c r="A2285" s="33">
        <v>1</v>
      </c>
      <c r="B2285" s="33"/>
      <c r="C2285" s="70">
        <v>44198</v>
      </c>
      <c r="D2285" s="71" t="s">
        <v>87</v>
      </c>
      <c r="E2285" s="70">
        <v>44199</v>
      </c>
      <c r="F2285" s="71">
        <v>5161740</v>
      </c>
      <c r="G2285" s="33" t="s">
        <v>20</v>
      </c>
      <c r="H2285" s="33" t="s">
        <v>21</v>
      </c>
      <c r="I2285" s="33" t="s">
        <v>51</v>
      </c>
      <c r="J2285" s="33" t="s">
        <v>46</v>
      </c>
      <c r="K2285" s="63" t="s">
        <v>62</v>
      </c>
      <c r="L2285" s="32" t="str">
        <f t="shared" si="649"/>
        <v>FM260JD</v>
      </c>
      <c r="M2285" s="32" t="str">
        <f t="shared" si="650"/>
        <v>BMJ III</v>
      </c>
      <c r="N2285" s="32" t="str">
        <f t="shared" si="651"/>
        <v>10 RODA</v>
      </c>
      <c r="O2285" s="146">
        <v>5.5231481481481486E-2</v>
      </c>
      <c r="P2285" s="65">
        <v>44199.055231481485</v>
      </c>
      <c r="Q2285" s="65"/>
      <c r="R2285" s="66">
        <v>5</v>
      </c>
      <c r="S2285" s="66">
        <v>38820</v>
      </c>
      <c r="T2285" s="66">
        <v>14700</v>
      </c>
      <c r="U2285" s="67">
        <f t="shared" si="643"/>
        <v>24.12</v>
      </c>
      <c r="V2285" s="66">
        <f t="shared" si="634"/>
        <v>470195.27999999997</v>
      </c>
      <c r="W2285" s="66" t="str">
        <f t="shared" si="635"/>
        <v>&gt; 5</v>
      </c>
      <c r="X2285" s="66">
        <f>A2285+SUMIFS(Presensi!F:F,Presensi!E:E,'Entry Data'!AP2285)</f>
        <v>1</v>
      </c>
      <c r="Y2285" s="66">
        <f>IFERROR(INDEX('Retasi Pricing'!F:F,MATCH('Entry Data'!AM2285,'Retasi Pricing'!E:E,0))*X2285,"")</f>
        <v>27650</v>
      </c>
      <c r="Z2285" s="62" t="s">
        <v>26</v>
      </c>
      <c r="AA2285" s="62" t="s">
        <v>27</v>
      </c>
      <c r="AB2285" s="32"/>
      <c r="AC2285" s="32" t="s">
        <v>282</v>
      </c>
      <c r="AD2285" s="32" t="str">
        <f t="shared" si="636"/>
        <v/>
      </c>
      <c r="AF2285" s="5" t="str">
        <f t="shared" si="637"/>
        <v>JAFAR44198</v>
      </c>
      <c r="AG2285" s="5" t="str">
        <f t="shared" si="638"/>
        <v>BMJ 05344198UTARANIGHT</v>
      </c>
      <c r="AH2285" s="5" t="str">
        <f t="shared" si="639"/>
        <v>JAFAR44198UTARANIGHT</v>
      </c>
      <c r="AI2285" s="5" t="str">
        <f t="shared" si="640"/>
        <v>BMJ 05344198NIGHT</v>
      </c>
      <c r="AJ2285" s="5" t="str">
        <f t="shared" si="641"/>
        <v>JAFAR44198NIGHT</v>
      </c>
      <c r="AK2285" s="5" t="str">
        <f t="shared" si="642"/>
        <v>JAFARBMJ III</v>
      </c>
      <c r="AL2285" s="5" t="str">
        <f t="shared" si="644"/>
        <v>5UTARA</v>
      </c>
      <c r="AM2285" s="5" t="str">
        <f t="shared" si="645"/>
        <v>&gt; 5UTARA10 RODA</v>
      </c>
      <c r="AN2285" s="5" t="str">
        <f t="shared" si="646"/>
        <v>JAFARBMJ III&gt; 5UTARA10 RODA</v>
      </c>
      <c r="AO2285" s="5" t="str">
        <f t="shared" si="647"/>
        <v>JAFAR&gt; 5UTARA10 RODA</v>
      </c>
      <c r="AP2285" s="5" t="str">
        <f t="shared" si="648"/>
        <v>44198NIGHT</v>
      </c>
    </row>
    <row r="2286" spans="1:42" x14ac:dyDescent="0.3">
      <c r="A2286" s="33">
        <v>1</v>
      </c>
      <c r="B2286" s="33"/>
      <c r="C2286" s="70">
        <v>44198</v>
      </c>
      <c r="D2286" s="71" t="s">
        <v>87</v>
      </c>
      <c r="E2286" s="70">
        <v>44199</v>
      </c>
      <c r="F2286" s="71">
        <v>5161804</v>
      </c>
      <c r="G2286" s="33" t="s">
        <v>20</v>
      </c>
      <c r="H2286" s="33" t="s">
        <v>21</v>
      </c>
      <c r="I2286" s="33" t="s">
        <v>123</v>
      </c>
      <c r="J2286" s="33" t="s">
        <v>23</v>
      </c>
      <c r="K2286" s="63" t="s">
        <v>62</v>
      </c>
      <c r="L2286" s="32" t="str">
        <f t="shared" si="649"/>
        <v>FM260JD</v>
      </c>
      <c r="M2286" s="32" t="str">
        <f t="shared" si="650"/>
        <v>BMJ III</v>
      </c>
      <c r="N2286" s="32" t="str">
        <f t="shared" si="651"/>
        <v>10 RODA</v>
      </c>
      <c r="O2286" s="146">
        <v>0.11394675925925928</v>
      </c>
      <c r="P2286" s="65">
        <v>44199.113946759258</v>
      </c>
      <c r="Q2286" s="65"/>
      <c r="R2286" s="66">
        <v>6</v>
      </c>
      <c r="S2286" s="66">
        <v>39320</v>
      </c>
      <c r="T2286" s="66">
        <v>14700</v>
      </c>
      <c r="U2286" s="67">
        <f t="shared" si="643"/>
        <v>24.62</v>
      </c>
      <c r="V2286" s="66">
        <f t="shared" si="634"/>
        <v>479942.27999999997</v>
      </c>
      <c r="W2286" s="66" t="str">
        <f t="shared" si="635"/>
        <v>&gt; 6</v>
      </c>
      <c r="X2286" s="66">
        <f>A2286+SUMIFS(Presensi!F:F,Presensi!E:E,'Entry Data'!AP2286)</f>
        <v>1</v>
      </c>
      <c r="Y2286" s="66">
        <f>IFERROR(INDEX('Retasi Pricing'!F:F,MATCH('Entry Data'!AM2286,'Retasi Pricing'!E:E,0))*X2286,"")</f>
        <v>30800</v>
      </c>
      <c r="Z2286" s="62" t="s">
        <v>26</v>
      </c>
      <c r="AA2286" s="62" t="s">
        <v>27</v>
      </c>
      <c r="AB2286" s="32"/>
      <c r="AC2286" s="32" t="s">
        <v>282</v>
      </c>
      <c r="AD2286" s="32" t="str">
        <f t="shared" si="636"/>
        <v/>
      </c>
      <c r="AF2286" s="5" t="str">
        <f t="shared" si="637"/>
        <v>JAFAR44198</v>
      </c>
      <c r="AG2286" s="5" t="str">
        <f t="shared" si="638"/>
        <v>BMJ 05344198UTARANIGHT</v>
      </c>
      <c r="AH2286" s="5" t="str">
        <f t="shared" si="639"/>
        <v>JAFAR44198UTARANIGHT</v>
      </c>
      <c r="AI2286" s="5" t="str">
        <f t="shared" si="640"/>
        <v>BMJ 05344198NIGHT</v>
      </c>
      <c r="AJ2286" s="5" t="str">
        <f t="shared" si="641"/>
        <v>JAFAR44198NIGHT</v>
      </c>
      <c r="AK2286" s="5" t="str">
        <f t="shared" si="642"/>
        <v>JAFARBMJ III</v>
      </c>
      <c r="AL2286" s="5" t="str">
        <f t="shared" si="644"/>
        <v>6UTARA</v>
      </c>
      <c r="AM2286" s="5" t="str">
        <f t="shared" si="645"/>
        <v>&gt; 6UTARA10 RODA</v>
      </c>
      <c r="AN2286" s="5" t="str">
        <f t="shared" si="646"/>
        <v>JAFARBMJ III&gt; 6UTARA10 RODA</v>
      </c>
      <c r="AO2286" s="5" t="str">
        <f t="shared" si="647"/>
        <v>JAFAR&gt; 6UTARA10 RODA</v>
      </c>
      <c r="AP2286" s="5" t="str">
        <f t="shared" si="648"/>
        <v>44198NIGHT</v>
      </c>
    </row>
    <row r="2287" spans="1:42" x14ac:dyDescent="0.3">
      <c r="A2287" s="33">
        <v>1</v>
      </c>
      <c r="B2287" s="33"/>
      <c r="C2287" s="70">
        <v>44198</v>
      </c>
      <c r="D2287" s="71" t="s">
        <v>87</v>
      </c>
      <c r="E2287" s="70">
        <v>44199</v>
      </c>
      <c r="F2287" s="71">
        <v>5161875</v>
      </c>
      <c r="G2287" s="33" t="s">
        <v>20</v>
      </c>
      <c r="H2287" s="33" t="s">
        <v>21</v>
      </c>
      <c r="I2287" s="33" t="s">
        <v>51</v>
      </c>
      <c r="J2287" s="33" t="s">
        <v>46</v>
      </c>
      <c r="K2287" s="63" t="s">
        <v>62</v>
      </c>
      <c r="L2287" s="32" t="str">
        <f t="shared" si="649"/>
        <v>FM260JD</v>
      </c>
      <c r="M2287" s="32" t="str">
        <f t="shared" si="650"/>
        <v>BMJ III</v>
      </c>
      <c r="N2287" s="32" t="str">
        <f t="shared" si="651"/>
        <v>10 RODA</v>
      </c>
      <c r="O2287" s="146">
        <v>0.16947916666666665</v>
      </c>
      <c r="P2287" s="65">
        <v>44199.169479166667</v>
      </c>
      <c r="Q2287" s="65"/>
      <c r="R2287" s="66">
        <v>7</v>
      </c>
      <c r="S2287" s="66">
        <v>40280</v>
      </c>
      <c r="T2287" s="66">
        <v>14700</v>
      </c>
      <c r="U2287" s="67">
        <f t="shared" si="643"/>
        <v>25.58</v>
      </c>
      <c r="V2287" s="66">
        <f t="shared" si="634"/>
        <v>498656.51999999996</v>
      </c>
      <c r="W2287" s="66" t="str">
        <f t="shared" si="635"/>
        <v>7 &gt;</v>
      </c>
      <c r="X2287" s="66">
        <f>A2287+SUMIFS(Presensi!F:F,Presensi!E:E,'Entry Data'!AP2287)</f>
        <v>1</v>
      </c>
      <c r="Y2287" s="66">
        <f>IFERROR(INDEX('Retasi Pricing'!F:F,MATCH('Entry Data'!AM2287,'Retasi Pricing'!E:E,0))*X2287,"")</f>
        <v>37750</v>
      </c>
      <c r="Z2287" s="62" t="s">
        <v>26</v>
      </c>
      <c r="AA2287" s="62" t="s">
        <v>27</v>
      </c>
      <c r="AB2287" s="32"/>
      <c r="AC2287" s="32" t="s">
        <v>282</v>
      </c>
      <c r="AD2287" s="32" t="str">
        <f t="shared" si="636"/>
        <v/>
      </c>
      <c r="AF2287" s="5" t="str">
        <f t="shared" si="637"/>
        <v>JAFAR44198</v>
      </c>
      <c r="AG2287" s="5" t="str">
        <f t="shared" si="638"/>
        <v>BMJ 05344198UTARANIGHT</v>
      </c>
      <c r="AH2287" s="5" t="str">
        <f t="shared" si="639"/>
        <v>JAFAR44198UTARANIGHT</v>
      </c>
      <c r="AI2287" s="5" t="str">
        <f t="shared" si="640"/>
        <v>BMJ 05344198NIGHT</v>
      </c>
      <c r="AJ2287" s="5" t="str">
        <f t="shared" si="641"/>
        <v>JAFAR44198NIGHT</v>
      </c>
      <c r="AK2287" s="5" t="str">
        <f t="shared" si="642"/>
        <v>JAFARBMJ III</v>
      </c>
      <c r="AL2287" s="5" t="str">
        <f t="shared" si="644"/>
        <v>7UTARA</v>
      </c>
      <c r="AM2287" s="5" t="str">
        <f t="shared" si="645"/>
        <v>7 &gt;UTARA10 RODA</v>
      </c>
      <c r="AN2287" s="5" t="str">
        <f t="shared" si="646"/>
        <v>JAFARBMJ III7 &gt;UTARA10 RODA</v>
      </c>
      <c r="AO2287" s="5" t="str">
        <f t="shared" si="647"/>
        <v>JAFAR7 &gt;UTARA10 RODA</v>
      </c>
      <c r="AP2287" s="5" t="str">
        <f t="shared" si="648"/>
        <v>44198NIGHT</v>
      </c>
    </row>
    <row r="2288" spans="1:42" x14ac:dyDescent="0.3">
      <c r="A2288" s="33">
        <v>1</v>
      </c>
      <c r="B2288" s="33"/>
      <c r="C2288" s="70">
        <v>44198</v>
      </c>
      <c r="D2288" s="71" t="s">
        <v>87</v>
      </c>
      <c r="E2288" s="70">
        <v>44198</v>
      </c>
      <c r="F2288" s="71">
        <v>5161447</v>
      </c>
      <c r="G2288" s="33" t="s">
        <v>20</v>
      </c>
      <c r="H2288" s="33" t="s">
        <v>21</v>
      </c>
      <c r="I2288" s="33" t="s">
        <v>51</v>
      </c>
      <c r="J2288" s="33" t="s">
        <v>23</v>
      </c>
      <c r="K2288" s="63" t="s">
        <v>67</v>
      </c>
      <c r="L2288" s="32" t="str">
        <f t="shared" si="649"/>
        <v>FM260JD</v>
      </c>
      <c r="M2288" s="32" t="str">
        <f t="shared" si="650"/>
        <v>BMJ III</v>
      </c>
      <c r="N2288" s="32" t="str">
        <f t="shared" si="651"/>
        <v>10 RODA</v>
      </c>
      <c r="O2288" s="146">
        <v>0.82146990740740744</v>
      </c>
      <c r="P2288" s="65">
        <v>44198.825706018521</v>
      </c>
      <c r="Q2288" s="65"/>
      <c r="R2288" s="66">
        <v>1</v>
      </c>
      <c r="S2288" s="66">
        <v>39100</v>
      </c>
      <c r="T2288" s="66">
        <v>14820</v>
      </c>
      <c r="U2288" s="67">
        <f t="shared" si="643"/>
        <v>24.28</v>
      </c>
      <c r="V2288" s="66">
        <f t="shared" si="634"/>
        <v>473314.32</v>
      </c>
      <c r="W2288" s="66" t="str">
        <f t="shared" si="635"/>
        <v>1 &gt; 4</v>
      </c>
      <c r="X2288" s="66">
        <f>A2288+SUMIFS(Presensi!F:F,Presensi!E:E,'Entry Data'!AP2288)</f>
        <v>1</v>
      </c>
      <c r="Y2288" s="66">
        <f>IFERROR(INDEX('Retasi Pricing'!F:F,MATCH('Entry Data'!AM2288,'Retasi Pricing'!E:E,0))*X2288,"")</f>
        <v>25000</v>
      </c>
      <c r="Z2288" s="62" t="s">
        <v>26</v>
      </c>
      <c r="AA2288" s="62" t="s">
        <v>27</v>
      </c>
      <c r="AB2288" s="32"/>
      <c r="AC2288" s="32" t="s">
        <v>180</v>
      </c>
      <c r="AD2288" s="32" t="str">
        <f t="shared" si="636"/>
        <v/>
      </c>
      <c r="AF2288" s="5" t="str">
        <f t="shared" si="637"/>
        <v>SETIANTO44198</v>
      </c>
      <c r="AG2288" s="5" t="str">
        <f t="shared" si="638"/>
        <v>BMJ 05444198UTARANIGHT</v>
      </c>
      <c r="AH2288" s="5" t="str">
        <f t="shared" si="639"/>
        <v>SETIANTO44198UTARANIGHT</v>
      </c>
      <c r="AI2288" s="5" t="str">
        <f t="shared" si="640"/>
        <v>BMJ 05444198NIGHT</v>
      </c>
      <c r="AJ2288" s="5" t="str">
        <f t="shared" si="641"/>
        <v>SETIANTO44198NIGHT</v>
      </c>
      <c r="AK2288" s="5" t="str">
        <f t="shared" si="642"/>
        <v>SETIANTOBMJ III</v>
      </c>
      <c r="AL2288" s="5" t="str">
        <f t="shared" si="644"/>
        <v>1UTARA</v>
      </c>
      <c r="AM2288" s="5" t="str">
        <f t="shared" si="645"/>
        <v>1 &gt; 4UTARA10 RODA</v>
      </c>
      <c r="AN2288" s="5" t="str">
        <f t="shared" si="646"/>
        <v>SETIANTOBMJ III1 &gt; 4UTARA10 RODA</v>
      </c>
      <c r="AO2288" s="5" t="str">
        <f t="shared" si="647"/>
        <v>SETIANTO1 &gt; 4UTARA10 RODA</v>
      </c>
      <c r="AP2288" s="5" t="str">
        <f t="shared" si="648"/>
        <v>44198NIGHT</v>
      </c>
    </row>
    <row r="2289" spans="1:42" x14ac:dyDescent="0.3">
      <c r="A2289" s="33">
        <v>1</v>
      </c>
      <c r="B2289" s="33"/>
      <c r="C2289" s="70">
        <v>44198</v>
      </c>
      <c r="D2289" s="71" t="s">
        <v>87</v>
      </c>
      <c r="E2289" s="70">
        <v>44198</v>
      </c>
      <c r="F2289" s="71">
        <v>5161521</v>
      </c>
      <c r="G2289" s="33" t="s">
        <v>20</v>
      </c>
      <c r="H2289" s="33" t="s">
        <v>21</v>
      </c>
      <c r="I2289" s="33" t="s">
        <v>51</v>
      </c>
      <c r="J2289" s="33" t="s">
        <v>46</v>
      </c>
      <c r="K2289" s="63" t="s">
        <v>67</v>
      </c>
      <c r="L2289" s="32" t="str">
        <f t="shared" si="649"/>
        <v>FM260JD</v>
      </c>
      <c r="M2289" s="32" t="str">
        <f t="shared" si="650"/>
        <v>BMJ III</v>
      </c>
      <c r="N2289" s="32" t="str">
        <f t="shared" si="651"/>
        <v>10 RODA</v>
      </c>
      <c r="O2289" s="146">
        <v>0.87328703703703703</v>
      </c>
      <c r="P2289" s="65">
        <v>44198.873287037037</v>
      </c>
      <c r="Q2289" s="65"/>
      <c r="R2289" s="66">
        <v>2</v>
      </c>
      <c r="S2289" s="66">
        <v>39180</v>
      </c>
      <c r="T2289" s="66">
        <v>14820</v>
      </c>
      <c r="U2289" s="67">
        <f t="shared" si="643"/>
        <v>24.36</v>
      </c>
      <c r="V2289" s="66">
        <f t="shared" si="634"/>
        <v>474873.83999999997</v>
      </c>
      <c r="W2289" s="66" t="str">
        <f t="shared" si="635"/>
        <v>1 &gt; 4</v>
      </c>
      <c r="X2289" s="66">
        <f>A2289+SUMIFS(Presensi!F:F,Presensi!E:E,'Entry Data'!AP2289)</f>
        <v>1</v>
      </c>
      <c r="Y2289" s="66">
        <f>IFERROR(INDEX('Retasi Pricing'!F:F,MATCH('Entry Data'!AM2289,'Retasi Pricing'!E:E,0))*X2289,"")</f>
        <v>25000</v>
      </c>
      <c r="Z2289" s="62" t="s">
        <v>26</v>
      </c>
      <c r="AA2289" s="62" t="s">
        <v>27</v>
      </c>
      <c r="AB2289" s="32"/>
      <c r="AC2289" s="32" t="s">
        <v>180</v>
      </c>
      <c r="AD2289" s="32" t="str">
        <f t="shared" si="636"/>
        <v/>
      </c>
      <c r="AF2289" s="5" t="str">
        <f t="shared" si="637"/>
        <v>SETIANTO44198</v>
      </c>
      <c r="AG2289" s="5" t="str">
        <f t="shared" si="638"/>
        <v>BMJ 05444198UTARANIGHT</v>
      </c>
      <c r="AH2289" s="5" t="str">
        <f t="shared" si="639"/>
        <v>SETIANTO44198UTARANIGHT</v>
      </c>
      <c r="AI2289" s="5" t="str">
        <f t="shared" si="640"/>
        <v>BMJ 05444198NIGHT</v>
      </c>
      <c r="AJ2289" s="5" t="str">
        <f t="shared" si="641"/>
        <v>SETIANTO44198NIGHT</v>
      </c>
      <c r="AK2289" s="5" t="str">
        <f t="shared" si="642"/>
        <v>SETIANTOBMJ III</v>
      </c>
      <c r="AL2289" s="5" t="str">
        <f t="shared" si="644"/>
        <v>2UTARA</v>
      </c>
      <c r="AM2289" s="5" t="str">
        <f t="shared" si="645"/>
        <v>1 &gt; 4UTARA10 RODA</v>
      </c>
      <c r="AN2289" s="5" t="str">
        <f t="shared" si="646"/>
        <v>SETIANTOBMJ III1 &gt; 4UTARA10 RODA</v>
      </c>
      <c r="AO2289" s="5" t="str">
        <f t="shared" si="647"/>
        <v>SETIANTO1 &gt; 4UTARA10 RODA</v>
      </c>
      <c r="AP2289" s="5" t="str">
        <f t="shared" si="648"/>
        <v>44198NIGHT</v>
      </c>
    </row>
    <row r="2290" spans="1:42" x14ac:dyDescent="0.3">
      <c r="A2290" s="33">
        <v>1</v>
      </c>
      <c r="B2290" s="33"/>
      <c r="C2290" s="70">
        <v>44198</v>
      </c>
      <c r="D2290" s="71" t="s">
        <v>87</v>
      </c>
      <c r="E2290" s="70">
        <v>44198</v>
      </c>
      <c r="F2290" s="71">
        <v>5161581</v>
      </c>
      <c r="G2290" s="33" t="s">
        <v>20</v>
      </c>
      <c r="H2290" s="33" t="s">
        <v>21</v>
      </c>
      <c r="I2290" s="33" t="s">
        <v>123</v>
      </c>
      <c r="J2290" s="33" t="s">
        <v>23</v>
      </c>
      <c r="K2290" s="63" t="s">
        <v>67</v>
      </c>
      <c r="L2290" s="32" t="str">
        <f t="shared" si="649"/>
        <v>FM260JD</v>
      </c>
      <c r="M2290" s="32" t="str">
        <f t="shared" si="650"/>
        <v>BMJ III</v>
      </c>
      <c r="N2290" s="32" t="str">
        <f t="shared" si="651"/>
        <v>10 RODA</v>
      </c>
      <c r="O2290" s="146">
        <v>0.9250694444444445</v>
      </c>
      <c r="P2290" s="65">
        <v>44198.925069444442</v>
      </c>
      <c r="Q2290" s="65"/>
      <c r="R2290" s="66">
        <v>3</v>
      </c>
      <c r="S2290" s="66">
        <v>38280</v>
      </c>
      <c r="T2290" s="66">
        <v>14820</v>
      </c>
      <c r="U2290" s="67">
        <f t="shared" si="643"/>
        <v>23.46</v>
      </c>
      <c r="V2290" s="66">
        <f t="shared" si="634"/>
        <v>457329.24</v>
      </c>
      <c r="W2290" s="66" t="str">
        <f t="shared" si="635"/>
        <v>1 &gt; 4</v>
      </c>
      <c r="X2290" s="66">
        <f>A2290+SUMIFS(Presensi!F:F,Presensi!E:E,'Entry Data'!AP2290)</f>
        <v>1</v>
      </c>
      <c r="Y2290" s="66">
        <f>IFERROR(INDEX('Retasi Pricing'!F:F,MATCH('Entry Data'!AM2290,'Retasi Pricing'!E:E,0))*X2290,"")</f>
        <v>25000</v>
      </c>
      <c r="Z2290" s="62" t="s">
        <v>26</v>
      </c>
      <c r="AA2290" s="62" t="s">
        <v>27</v>
      </c>
      <c r="AB2290" s="32"/>
      <c r="AC2290" s="32" t="s">
        <v>180</v>
      </c>
      <c r="AD2290" s="32" t="str">
        <f t="shared" si="636"/>
        <v/>
      </c>
      <c r="AF2290" s="5" t="str">
        <f t="shared" si="637"/>
        <v>SETIANTO44198</v>
      </c>
      <c r="AG2290" s="5" t="str">
        <f t="shared" si="638"/>
        <v>BMJ 05444198UTARANIGHT</v>
      </c>
      <c r="AH2290" s="5" t="str">
        <f t="shared" si="639"/>
        <v>SETIANTO44198UTARANIGHT</v>
      </c>
      <c r="AI2290" s="5" t="str">
        <f t="shared" si="640"/>
        <v>BMJ 05444198NIGHT</v>
      </c>
      <c r="AJ2290" s="5" t="str">
        <f t="shared" si="641"/>
        <v>SETIANTO44198NIGHT</v>
      </c>
      <c r="AK2290" s="5" t="str">
        <f t="shared" si="642"/>
        <v>SETIANTOBMJ III</v>
      </c>
      <c r="AL2290" s="5" t="str">
        <f t="shared" si="644"/>
        <v>3UTARA</v>
      </c>
      <c r="AM2290" s="5" t="str">
        <f t="shared" si="645"/>
        <v>1 &gt; 4UTARA10 RODA</v>
      </c>
      <c r="AN2290" s="5" t="str">
        <f t="shared" si="646"/>
        <v>SETIANTOBMJ III1 &gt; 4UTARA10 RODA</v>
      </c>
      <c r="AO2290" s="5" t="str">
        <f t="shared" si="647"/>
        <v>SETIANTO1 &gt; 4UTARA10 RODA</v>
      </c>
      <c r="AP2290" s="5" t="str">
        <f t="shared" si="648"/>
        <v>44198NIGHT</v>
      </c>
    </row>
    <row r="2291" spans="1:42" x14ac:dyDescent="0.3">
      <c r="A2291" s="33">
        <v>1</v>
      </c>
      <c r="B2291" s="33"/>
      <c r="C2291" s="70">
        <v>44198</v>
      </c>
      <c r="D2291" s="71" t="s">
        <v>87</v>
      </c>
      <c r="E2291" s="70">
        <v>44198</v>
      </c>
      <c r="F2291" s="71">
        <v>5161647</v>
      </c>
      <c r="G2291" s="33" t="s">
        <v>20</v>
      </c>
      <c r="H2291" s="33" t="s">
        <v>21</v>
      </c>
      <c r="I2291" s="33" t="s">
        <v>123</v>
      </c>
      <c r="J2291" s="33" t="s">
        <v>23</v>
      </c>
      <c r="K2291" s="63" t="s">
        <v>67</v>
      </c>
      <c r="L2291" s="32" t="str">
        <f t="shared" si="649"/>
        <v>FM260JD</v>
      </c>
      <c r="M2291" s="32" t="str">
        <f t="shared" si="650"/>
        <v>BMJ III</v>
      </c>
      <c r="N2291" s="32" t="str">
        <f t="shared" si="651"/>
        <v>10 RODA</v>
      </c>
      <c r="O2291" s="146">
        <v>0.97978009259259258</v>
      </c>
      <c r="P2291" s="65">
        <v>44198.979780092595</v>
      </c>
      <c r="Q2291" s="65"/>
      <c r="R2291" s="66">
        <v>4</v>
      </c>
      <c r="S2291" s="66">
        <v>38900</v>
      </c>
      <c r="T2291" s="66">
        <v>14820</v>
      </c>
      <c r="U2291" s="67">
        <f t="shared" si="643"/>
        <v>24.08</v>
      </c>
      <c r="V2291" s="66">
        <f t="shared" si="634"/>
        <v>469415.51999999996</v>
      </c>
      <c r="W2291" s="66" t="str">
        <f t="shared" si="635"/>
        <v>1 &gt; 4</v>
      </c>
      <c r="X2291" s="66">
        <f>A2291+SUMIFS(Presensi!F:F,Presensi!E:E,'Entry Data'!AP2291)</f>
        <v>1</v>
      </c>
      <c r="Y2291" s="66">
        <f>IFERROR(INDEX('Retasi Pricing'!F:F,MATCH('Entry Data'!AM2291,'Retasi Pricing'!E:E,0))*X2291,"")</f>
        <v>25000</v>
      </c>
      <c r="Z2291" s="62" t="s">
        <v>26</v>
      </c>
      <c r="AA2291" s="62" t="s">
        <v>27</v>
      </c>
      <c r="AB2291" s="32"/>
      <c r="AC2291" s="32" t="s">
        <v>180</v>
      </c>
      <c r="AD2291" s="32" t="str">
        <f t="shared" si="636"/>
        <v/>
      </c>
      <c r="AF2291" s="5" t="str">
        <f t="shared" si="637"/>
        <v>SETIANTO44198</v>
      </c>
      <c r="AG2291" s="5" t="str">
        <f t="shared" si="638"/>
        <v>BMJ 05444198UTARANIGHT</v>
      </c>
      <c r="AH2291" s="5" t="str">
        <f t="shared" si="639"/>
        <v>SETIANTO44198UTARANIGHT</v>
      </c>
      <c r="AI2291" s="5" t="str">
        <f t="shared" si="640"/>
        <v>BMJ 05444198NIGHT</v>
      </c>
      <c r="AJ2291" s="5" t="str">
        <f t="shared" si="641"/>
        <v>SETIANTO44198NIGHT</v>
      </c>
      <c r="AK2291" s="5" t="str">
        <f t="shared" si="642"/>
        <v>SETIANTOBMJ III</v>
      </c>
      <c r="AL2291" s="5" t="str">
        <f t="shared" si="644"/>
        <v>4UTARA</v>
      </c>
      <c r="AM2291" s="5" t="str">
        <f t="shared" si="645"/>
        <v>1 &gt; 4UTARA10 RODA</v>
      </c>
      <c r="AN2291" s="5" t="str">
        <f t="shared" si="646"/>
        <v>SETIANTOBMJ III1 &gt; 4UTARA10 RODA</v>
      </c>
      <c r="AO2291" s="5" t="str">
        <f t="shared" si="647"/>
        <v>SETIANTO1 &gt; 4UTARA10 RODA</v>
      </c>
      <c r="AP2291" s="5" t="str">
        <f t="shared" si="648"/>
        <v>44198NIGHT</v>
      </c>
    </row>
    <row r="2292" spans="1:42" x14ac:dyDescent="0.3">
      <c r="A2292" s="33">
        <v>1</v>
      </c>
      <c r="B2292" s="33"/>
      <c r="C2292" s="70">
        <v>44198</v>
      </c>
      <c r="D2292" s="71" t="s">
        <v>87</v>
      </c>
      <c r="E2292" s="70">
        <v>44199</v>
      </c>
      <c r="F2292" s="71">
        <v>5161704</v>
      </c>
      <c r="G2292" s="33" t="s">
        <v>20</v>
      </c>
      <c r="H2292" s="33" t="s">
        <v>21</v>
      </c>
      <c r="I2292" s="33" t="s">
        <v>51</v>
      </c>
      <c r="J2292" s="33" t="s">
        <v>46</v>
      </c>
      <c r="K2292" s="63" t="s">
        <v>67</v>
      </c>
      <c r="L2292" s="32" t="str">
        <f t="shared" si="649"/>
        <v>FM260JD</v>
      </c>
      <c r="M2292" s="32" t="str">
        <f t="shared" si="650"/>
        <v>BMJ III</v>
      </c>
      <c r="N2292" s="32" t="str">
        <f t="shared" si="651"/>
        <v>10 RODA</v>
      </c>
      <c r="O2292" s="146">
        <v>2.8993055555555553E-2</v>
      </c>
      <c r="P2292" s="65">
        <v>44199.028993055559</v>
      </c>
      <c r="Q2292" s="65"/>
      <c r="R2292" s="66">
        <v>5</v>
      </c>
      <c r="S2292" s="66">
        <v>38000</v>
      </c>
      <c r="T2292" s="66">
        <v>14820</v>
      </c>
      <c r="U2292" s="67">
        <f t="shared" si="643"/>
        <v>23.18</v>
      </c>
      <c r="V2292" s="66">
        <f t="shared" si="634"/>
        <v>451870.92</v>
      </c>
      <c r="W2292" s="66" t="str">
        <f t="shared" si="635"/>
        <v>&gt; 5</v>
      </c>
      <c r="X2292" s="66">
        <f>A2292+SUMIFS(Presensi!F:F,Presensi!E:E,'Entry Data'!AP2292)</f>
        <v>1</v>
      </c>
      <c r="Y2292" s="66">
        <f>IFERROR(INDEX('Retasi Pricing'!F:F,MATCH('Entry Data'!AM2292,'Retasi Pricing'!E:E,0))*X2292,"")</f>
        <v>27650</v>
      </c>
      <c r="Z2292" s="62" t="s">
        <v>26</v>
      </c>
      <c r="AA2292" s="62" t="s">
        <v>27</v>
      </c>
      <c r="AB2292" s="32"/>
      <c r="AC2292" s="32" t="s">
        <v>180</v>
      </c>
      <c r="AD2292" s="32" t="str">
        <f t="shared" si="636"/>
        <v/>
      </c>
      <c r="AF2292" s="5" t="str">
        <f t="shared" si="637"/>
        <v>SETIANTO44198</v>
      </c>
      <c r="AG2292" s="5" t="str">
        <f t="shared" si="638"/>
        <v>BMJ 05444198UTARANIGHT</v>
      </c>
      <c r="AH2292" s="5" t="str">
        <f t="shared" si="639"/>
        <v>SETIANTO44198UTARANIGHT</v>
      </c>
      <c r="AI2292" s="5" t="str">
        <f t="shared" si="640"/>
        <v>BMJ 05444198NIGHT</v>
      </c>
      <c r="AJ2292" s="5" t="str">
        <f t="shared" si="641"/>
        <v>SETIANTO44198NIGHT</v>
      </c>
      <c r="AK2292" s="5" t="str">
        <f t="shared" si="642"/>
        <v>SETIANTOBMJ III</v>
      </c>
      <c r="AL2292" s="5" t="str">
        <f t="shared" si="644"/>
        <v>5UTARA</v>
      </c>
      <c r="AM2292" s="5" t="str">
        <f t="shared" si="645"/>
        <v>&gt; 5UTARA10 RODA</v>
      </c>
      <c r="AN2292" s="5" t="str">
        <f t="shared" si="646"/>
        <v>SETIANTOBMJ III&gt; 5UTARA10 RODA</v>
      </c>
      <c r="AO2292" s="5" t="str">
        <f t="shared" si="647"/>
        <v>SETIANTO&gt; 5UTARA10 RODA</v>
      </c>
      <c r="AP2292" s="5" t="str">
        <f t="shared" si="648"/>
        <v>44198NIGHT</v>
      </c>
    </row>
    <row r="2293" spans="1:42" x14ac:dyDescent="0.3">
      <c r="A2293" s="33">
        <v>1</v>
      </c>
      <c r="B2293" s="33"/>
      <c r="C2293" s="70">
        <v>44198</v>
      </c>
      <c r="D2293" s="71" t="s">
        <v>87</v>
      </c>
      <c r="E2293" s="70">
        <v>44199</v>
      </c>
      <c r="F2293" s="71">
        <v>5161770</v>
      </c>
      <c r="G2293" s="33" t="s">
        <v>20</v>
      </c>
      <c r="H2293" s="33" t="s">
        <v>21</v>
      </c>
      <c r="I2293" s="33" t="s">
        <v>123</v>
      </c>
      <c r="J2293" s="33" t="s">
        <v>23</v>
      </c>
      <c r="K2293" s="63" t="s">
        <v>67</v>
      </c>
      <c r="L2293" s="32" t="str">
        <f t="shared" si="649"/>
        <v>FM260JD</v>
      </c>
      <c r="M2293" s="32" t="str">
        <f t="shared" si="650"/>
        <v>BMJ III</v>
      </c>
      <c r="N2293" s="32" t="str">
        <f t="shared" si="651"/>
        <v>10 RODA</v>
      </c>
      <c r="O2293" s="146">
        <v>8.4664351851851852E-2</v>
      </c>
      <c r="P2293" s="65">
        <v>44199.084664351853</v>
      </c>
      <c r="Q2293" s="65"/>
      <c r="R2293" s="66">
        <v>6</v>
      </c>
      <c r="S2293" s="66">
        <v>40100</v>
      </c>
      <c r="T2293" s="66">
        <v>14820</v>
      </c>
      <c r="U2293" s="67">
        <f t="shared" si="643"/>
        <v>25.28</v>
      </c>
      <c r="V2293" s="66">
        <f t="shared" si="634"/>
        <v>492808.32</v>
      </c>
      <c r="W2293" s="66" t="str">
        <f t="shared" si="635"/>
        <v>&gt; 6</v>
      </c>
      <c r="X2293" s="66">
        <f>A2293+SUMIFS(Presensi!F:F,Presensi!E:E,'Entry Data'!AP2293)</f>
        <v>1</v>
      </c>
      <c r="Y2293" s="66">
        <f>IFERROR(INDEX('Retasi Pricing'!F:F,MATCH('Entry Data'!AM2293,'Retasi Pricing'!E:E,0))*X2293,"")</f>
        <v>30800</v>
      </c>
      <c r="Z2293" s="62" t="s">
        <v>26</v>
      </c>
      <c r="AA2293" s="62" t="s">
        <v>27</v>
      </c>
      <c r="AB2293" s="32"/>
      <c r="AC2293" s="32" t="s">
        <v>180</v>
      </c>
      <c r="AD2293" s="32" t="str">
        <f t="shared" si="636"/>
        <v/>
      </c>
      <c r="AF2293" s="5" t="str">
        <f t="shared" si="637"/>
        <v>SETIANTO44198</v>
      </c>
      <c r="AG2293" s="5" t="str">
        <f t="shared" si="638"/>
        <v>BMJ 05444198UTARANIGHT</v>
      </c>
      <c r="AH2293" s="5" t="str">
        <f t="shared" si="639"/>
        <v>SETIANTO44198UTARANIGHT</v>
      </c>
      <c r="AI2293" s="5" t="str">
        <f t="shared" si="640"/>
        <v>BMJ 05444198NIGHT</v>
      </c>
      <c r="AJ2293" s="5" t="str">
        <f t="shared" si="641"/>
        <v>SETIANTO44198NIGHT</v>
      </c>
      <c r="AK2293" s="5" t="str">
        <f t="shared" si="642"/>
        <v>SETIANTOBMJ III</v>
      </c>
      <c r="AL2293" s="5" t="str">
        <f t="shared" si="644"/>
        <v>6UTARA</v>
      </c>
      <c r="AM2293" s="5" t="str">
        <f t="shared" si="645"/>
        <v>&gt; 6UTARA10 RODA</v>
      </c>
      <c r="AN2293" s="5" t="str">
        <f t="shared" si="646"/>
        <v>SETIANTOBMJ III&gt; 6UTARA10 RODA</v>
      </c>
      <c r="AO2293" s="5" t="str">
        <f t="shared" si="647"/>
        <v>SETIANTO&gt; 6UTARA10 RODA</v>
      </c>
      <c r="AP2293" s="5" t="str">
        <f t="shared" si="648"/>
        <v>44198NIGHT</v>
      </c>
    </row>
    <row r="2294" spans="1:42" x14ac:dyDescent="0.3">
      <c r="A2294" s="33">
        <v>1</v>
      </c>
      <c r="B2294" s="33"/>
      <c r="C2294" s="70">
        <v>44198</v>
      </c>
      <c r="D2294" s="71" t="s">
        <v>87</v>
      </c>
      <c r="E2294" s="70">
        <v>44199</v>
      </c>
      <c r="F2294" s="71">
        <v>5161854</v>
      </c>
      <c r="G2294" s="33" t="s">
        <v>20</v>
      </c>
      <c r="H2294" s="33" t="s">
        <v>21</v>
      </c>
      <c r="I2294" s="33" t="s">
        <v>123</v>
      </c>
      <c r="J2294" s="33" t="s">
        <v>23</v>
      </c>
      <c r="K2294" s="63" t="s">
        <v>67</v>
      </c>
      <c r="L2294" s="32" t="str">
        <f t="shared" si="649"/>
        <v>FM260JD</v>
      </c>
      <c r="M2294" s="32" t="str">
        <f t="shared" si="650"/>
        <v>BMJ III</v>
      </c>
      <c r="N2294" s="32" t="str">
        <f t="shared" si="651"/>
        <v>10 RODA</v>
      </c>
      <c r="O2294" s="146">
        <v>0.15504629629629629</v>
      </c>
      <c r="P2294" s="65">
        <v>44199.155046296299</v>
      </c>
      <c r="Q2294" s="414"/>
      <c r="R2294" s="9">
        <v>7</v>
      </c>
      <c r="S2294" s="66">
        <v>39500</v>
      </c>
      <c r="T2294" s="66">
        <v>14820</v>
      </c>
      <c r="U2294" s="67">
        <f t="shared" si="643"/>
        <v>24.68</v>
      </c>
      <c r="V2294" s="66">
        <f t="shared" si="634"/>
        <v>481111.92</v>
      </c>
      <c r="W2294" s="66" t="str">
        <f t="shared" si="635"/>
        <v>7 &gt;</v>
      </c>
      <c r="X2294" s="66">
        <f>A2294+SUMIFS(Presensi!F:F,Presensi!E:E,'Entry Data'!AP2294)</f>
        <v>1</v>
      </c>
      <c r="Y2294" s="66">
        <f>IFERROR(INDEX('Retasi Pricing'!F:F,MATCH('Entry Data'!AM2294,'Retasi Pricing'!E:E,0))*X2294,"")</f>
        <v>37750</v>
      </c>
      <c r="Z2294" s="62" t="s">
        <v>26</v>
      </c>
      <c r="AA2294" s="62" t="s">
        <v>27</v>
      </c>
      <c r="AB2294" s="32"/>
      <c r="AC2294" s="32" t="s">
        <v>180</v>
      </c>
      <c r="AD2294" s="32" t="str">
        <f t="shared" si="636"/>
        <v/>
      </c>
      <c r="AF2294" s="5" t="str">
        <f t="shared" si="637"/>
        <v>SETIANTO44198</v>
      </c>
      <c r="AG2294" s="5" t="str">
        <f t="shared" si="638"/>
        <v>BMJ 05444198UTARANIGHT</v>
      </c>
      <c r="AH2294" s="5" t="str">
        <f t="shared" si="639"/>
        <v>SETIANTO44198UTARANIGHT</v>
      </c>
      <c r="AI2294" s="5" t="str">
        <f t="shared" si="640"/>
        <v>BMJ 05444198NIGHT</v>
      </c>
      <c r="AJ2294" s="5" t="str">
        <f t="shared" si="641"/>
        <v>SETIANTO44198NIGHT</v>
      </c>
      <c r="AK2294" s="5" t="str">
        <f t="shared" si="642"/>
        <v>SETIANTOBMJ III</v>
      </c>
      <c r="AL2294" s="5" t="str">
        <f t="shared" si="644"/>
        <v>7UTARA</v>
      </c>
      <c r="AM2294" s="5" t="str">
        <f t="shared" si="645"/>
        <v>7 &gt;UTARA10 RODA</v>
      </c>
      <c r="AN2294" s="5" t="str">
        <f t="shared" si="646"/>
        <v>SETIANTOBMJ III7 &gt;UTARA10 RODA</v>
      </c>
      <c r="AO2294" s="5" t="str">
        <f t="shared" si="647"/>
        <v>SETIANTO7 &gt;UTARA10 RODA</v>
      </c>
      <c r="AP2294" s="5" t="str">
        <f t="shared" si="648"/>
        <v>44198NIGHT</v>
      </c>
    </row>
    <row r="2295" spans="1:42" x14ac:dyDescent="0.3">
      <c r="A2295" s="33">
        <v>1</v>
      </c>
      <c r="B2295" s="33"/>
      <c r="C2295" s="70">
        <v>44198</v>
      </c>
      <c r="D2295" s="71" t="s">
        <v>87</v>
      </c>
      <c r="E2295" s="70">
        <v>44199</v>
      </c>
      <c r="F2295" s="71">
        <v>5161908</v>
      </c>
      <c r="G2295" s="33" t="s">
        <v>20</v>
      </c>
      <c r="H2295" s="33" t="s">
        <v>21</v>
      </c>
      <c r="I2295" s="33" t="s">
        <v>123</v>
      </c>
      <c r="J2295" s="33" t="s">
        <v>23</v>
      </c>
      <c r="K2295" s="63" t="s">
        <v>67</v>
      </c>
      <c r="L2295" s="32" t="str">
        <f t="shared" si="649"/>
        <v>FM260JD</v>
      </c>
      <c r="M2295" s="32" t="str">
        <f t="shared" si="650"/>
        <v>BMJ III</v>
      </c>
      <c r="N2295" s="32" t="str">
        <f t="shared" si="651"/>
        <v>10 RODA</v>
      </c>
      <c r="O2295" s="146">
        <v>0.21259259259259258</v>
      </c>
      <c r="P2295" s="65">
        <v>44199.212592592594</v>
      </c>
      <c r="Q2295" s="65"/>
      <c r="R2295" s="66">
        <v>8</v>
      </c>
      <c r="S2295" s="66">
        <v>40760</v>
      </c>
      <c r="T2295" s="66">
        <v>14820</v>
      </c>
      <c r="U2295" s="67">
        <f t="shared" si="643"/>
        <v>25.94</v>
      </c>
      <c r="V2295" s="66">
        <f t="shared" si="634"/>
        <v>505674.36</v>
      </c>
      <c r="W2295" s="66" t="str">
        <f t="shared" si="635"/>
        <v>7 &gt;</v>
      </c>
      <c r="X2295" s="66">
        <f>A2295+SUMIFS(Presensi!F:F,Presensi!E:E,'Entry Data'!AP2295)</f>
        <v>1</v>
      </c>
      <c r="Y2295" s="66">
        <f>IFERROR(INDEX('Retasi Pricing'!F:F,MATCH('Entry Data'!AM2295,'Retasi Pricing'!E:E,0))*X2295,"")</f>
        <v>37750</v>
      </c>
      <c r="Z2295" s="62" t="s">
        <v>26</v>
      </c>
      <c r="AA2295" s="62" t="s">
        <v>27</v>
      </c>
      <c r="AB2295" s="32"/>
      <c r="AC2295" s="32" t="s">
        <v>180</v>
      </c>
      <c r="AD2295" s="32" t="str">
        <f t="shared" si="636"/>
        <v/>
      </c>
      <c r="AF2295" s="5" t="str">
        <f t="shared" si="637"/>
        <v>SETIANTO44198</v>
      </c>
      <c r="AG2295" s="5" t="str">
        <f t="shared" si="638"/>
        <v>BMJ 05444198UTARANIGHT</v>
      </c>
      <c r="AH2295" s="5" t="str">
        <f t="shared" si="639"/>
        <v>SETIANTO44198UTARANIGHT</v>
      </c>
      <c r="AI2295" s="5" t="str">
        <f t="shared" si="640"/>
        <v>BMJ 05444198NIGHT</v>
      </c>
      <c r="AJ2295" s="5" t="str">
        <f t="shared" si="641"/>
        <v>SETIANTO44198NIGHT</v>
      </c>
      <c r="AK2295" s="5" t="str">
        <f t="shared" si="642"/>
        <v>SETIANTOBMJ III</v>
      </c>
      <c r="AL2295" s="5" t="str">
        <f t="shared" si="644"/>
        <v>8UTARA</v>
      </c>
      <c r="AM2295" s="5" t="str">
        <f t="shared" si="645"/>
        <v>7 &gt;UTARA10 RODA</v>
      </c>
      <c r="AN2295" s="5" t="str">
        <f t="shared" si="646"/>
        <v>SETIANTOBMJ III7 &gt;UTARA10 RODA</v>
      </c>
      <c r="AO2295" s="5" t="str">
        <f t="shared" si="647"/>
        <v>SETIANTO7 &gt;UTARA10 RODA</v>
      </c>
      <c r="AP2295" s="5" t="str">
        <f t="shared" si="648"/>
        <v>44198NIGHT</v>
      </c>
    </row>
    <row r="2296" spans="1:42" x14ac:dyDescent="0.3">
      <c r="A2296" s="33">
        <v>1</v>
      </c>
      <c r="B2296" s="33"/>
      <c r="C2296" s="70">
        <v>44198</v>
      </c>
      <c r="D2296" s="71" t="s">
        <v>87</v>
      </c>
      <c r="E2296" s="70">
        <v>44198</v>
      </c>
      <c r="F2296" s="71">
        <v>5161480</v>
      </c>
      <c r="G2296" s="33" t="s">
        <v>20</v>
      </c>
      <c r="H2296" s="33" t="s">
        <v>21</v>
      </c>
      <c r="I2296" s="33" t="s">
        <v>51</v>
      </c>
      <c r="J2296" s="33" t="s">
        <v>46</v>
      </c>
      <c r="K2296" s="63" t="s">
        <v>69</v>
      </c>
      <c r="L2296" s="32" t="str">
        <f t="shared" si="649"/>
        <v>FM260JD</v>
      </c>
      <c r="M2296" s="32" t="str">
        <f t="shared" si="650"/>
        <v>BMJ III</v>
      </c>
      <c r="N2296" s="32" t="str">
        <f t="shared" si="651"/>
        <v>10 RODA</v>
      </c>
      <c r="O2296" s="146">
        <v>0.84454861111111112</v>
      </c>
      <c r="P2296" s="65">
        <v>44198.850960648146</v>
      </c>
      <c r="Q2296" s="65"/>
      <c r="R2296" s="66">
        <v>1</v>
      </c>
      <c r="S2296" s="66">
        <v>38980</v>
      </c>
      <c r="T2296" s="66">
        <v>14840</v>
      </c>
      <c r="U2296" s="67">
        <f t="shared" si="643"/>
        <v>24.14</v>
      </c>
      <c r="V2296" s="66">
        <f t="shared" si="634"/>
        <v>470585.16000000003</v>
      </c>
      <c r="W2296" s="66" t="str">
        <f t="shared" si="635"/>
        <v>1 &gt; 4</v>
      </c>
      <c r="X2296" s="66">
        <f>A2296+SUMIFS(Presensi!F:F,Presensi!E:E,'Entry Data'!AP2296)</f>
        <v>1</v>
      </c>
      <c r="Y2296" s="66">
        <f>IFERROR(INDEX('Retasi Pricing'!F:F,MATCH('Entry Data'!AM2296,'Retasi Pricing'!E:E,0))*X2296,"")</f>
        <v>25000</v>
      </c>
      <c r="Z2296" s="62" t="s">
        <v>26</v>
      </c>
      <c r="AA2296" s="62" t="s">
        <v>27</v>
      </c>
      <c r="AB2296" s="32"/>
      <c r="AC2296" s="32" t="s">
        <v>283</v>
      </c>
      <c r="AD2296" s="32" t="str">
        <f t="shared" si="636"/>
        <v/>
      </c>
      <c r="AF2296" s="5" t="str">
        <f t="shared" si="637"/>
        <v>ARMAN44198</v>
      </c>
      <c r="AG2296" s="5" t="str">
        <f t="shared" si="638"/>
        <v>BMJ 05544198UTARANIGHT</v>
      </c>
      <c r="AH2296" s="5" t="str">
        <f t="shared" si="639"/>
        <v>ARMAN44198UTARANIGHT</v>
      </c>
      <c r="AI2296" s="5" t="str">
        <f t="shared" si="640"/>
        <v>BMJ 05544198NIGHT</v>
      </c>
      <c r="AJ2296" s="5" t="str">
        <f t="shared" si="641"/>
        <v>ARMAN44198NIGHT</v>
      </c>
      <c r="AK2296" s="5" t="str">
        <f t="shared" si="642"/>
        <v>ARMANBMJ III</v>
      </c>
      <c r="AL2296" s="5" t="str">
        <f t="shared" si="644"/>
        <v>1UTARA</v>
      </c>
      <c r="AM2296" s="5" t="str">
        <f t="shared" si="645"/>
        <v>1 &gt; 4UTARA10 RODA</v>
      </c>
      <c r="AN2296" s="5" t="str">
        <f t="shared" si="646"/>
        <v>ARMANBMJ III1 &gt; 4UTARA10 RODA</v>
      </c>
      <c r="AO2296" s="5" t="str">
        <f t="shared" si="647"/>
        <v>ARMAN1 &gt; 4UTARA10 RODA</v>
      </c>
      <c r="AP2296" s="5" t="str">
        <f t="shared" si="648"/>
        <v>44198NIGHT</v>
      </c>
    </row>
    <row r="2297" spans="1:42" x14ac:dyDescent="0.3">
      <c r="A2297" s="33">
        <v>1</v>
      </c>
      <c r="B2297" s="33"/>
      <c r="C2297" s="70">
        <v>44198</v>
      </c>
      <c r="D2297" s="71" t="s">
        <v>87</v>
      </c>
      <c r="E2297" s="70">
        <v>44198</v>
      </c>
      <c r="F2297" s="71">
        <v>5161554</v>
      </c>
      <c r="G2297" s="33" t="s">
        <v>20</v>
      </c>
      <c r="H2297" s="33" t="s">
        <v>21</v>
      </c>
      <c r="I2297" s="33" t="s">
        <v>123</v>
      </c>
      <c r="J2297" s="33" t="s">
        <v>23</v>
      </c>
      <c r="K2297" s="63" t="s">
        <v>69</v>
      </c>
      <c r="L2297" s="32" t="str">
        <f t="shared" si="649"/>
        <v>FM260JD</v>
      </c>
      <c r="M2297" s="32" t="str">
        <f t="shared" si="650"/>
        <v>BMJ III</v>
      </c>
      <c r="N2297" s="32" t="str">
        <f t="shared" si="651"/>
        <v>10 RODA</v>
      </c>
      <c r="O2297" s="146">
        <v>0.90812500000000007</v>
      </c>
      <c r="P2297" s="65">
        <v>44198.908125000002</v>
      </c>
      <c r="Q2297" s="65"/>
      <c r="R2297" s="66">
        <v>2</v>
      </c>
      <c r="S2297" s="66">
        <v>40140</v>
      </c>
      <c r="T2297" s="66">
        <v>14840</v>
      </c>
      <c r="U2297" s="67">
        <f t="shared" si="643"/>
        <v>25.3</v>
      </c>
      <c r="V2297" s="66">
        <f t="shared" si="634"/>
        <v>493198.20000000007</v>
      </c>
      <c r="W2297" s="66" t="str">
        <f t="shared" si="635"/>
        <v>1 &gt; 4</v>
      </c>
      <c r="X2297" s="66">
        <f>A2297+SUMIFS(Presensi!F:F,Presensi!E:E,'Entry Data'!AP2297)</f>
        <v>1</v>
      </c>
      <c r="Y2297" s="66">
        <f>IFERROR(INDEX('Retasi Pricing'!F:F,MATCH('Entry Data'!AM2297,'Retasi Pricing'!E:E,0))*X2297,"")</f>
        <v>25000</v>
      </c>
      <c r="Z2297" s="62" t="s">
        <v>26</v>
      </c>
      <c r="AA2297" s="62" t="s">
        <v>27</v>
      </c>
      <c r="AB2297" s="32"/>
      <c r="AC2297" s="32" t="s">
        <v>283</v>
      </c>
      <c r="AD2297" s="32" t="str">
        <f t="shared" si="636"/>
        <v/>
      </c>
      <c r="AF2297" s="5" t="str">
        <f t="shared" si="637"/>
        <v>ARMAN44198</v>
      </c>
      <c r="AG2297" s="5" t="str">
        <f t="shared" si="638"/>
        <v>BMJ 05544198UTARANIGHT</v>
      </c>
      <c r="AH2297" s="5" t="str">
        <f t="shared" si="639"/>
        <v>ARMAN44198UTARANIGHT</v>
      </c>
      <c r="AI2297" s="5" t="str">
        <f t="shared" si="640"/>
        <v>BMJ 05544198NIGHT</v>
      </c>
      <c r="AJ2297" s="5" t="str">
        <f t="shared" si="641"/>
        <v>ARMAN44198NIGHT</v>
      </c>
      <c r="AK2297" s="5" t="str">
        <f t="shared" si="642"/>
        <v>ARMANBMJ III</v>
      </c>
      <c r="AL2297" s="5" t="str">
        <f t="shared" si="644"/>
        <v>2UTARA</v>
      </c>
      <c r="AM2297" s="5" t="str">
        <f t="shared" si="645"/>
        <v>1 &gt; 4UTARA10 RODA</v>
      </c>
      <c r="AN2297" s="5" t="str">
        <f t="shared" si="646"/>
        <v>ARMANBMJ III1 &gt; 4UTARA10 RODA</v>
      </c>
      <c r="AO2297" s="5" t="str">
        <f t="shared" si="647"/>
        <v>ARMAN1 &gt; 4UTARA10 RODA</v>
      </c>
      <c r="AP2297" s="5" t="str">
        <f t="shared" si="648"/>
        <v>44198NIGHT</v>
      </c>
    </row>
    <row r="2298" spans="1:42" x14ac:dyDescent="0.3">
      <c r="A2298" s="33">
        <v>1</v>
      </c>
      <c r="B2298" s="33"/>
      <c r="C2298" s="70">
        <v>44198</v>
      </c>
      <c r="D2298" s="71" t="s">
        <v>87</v>
      </c>
      <c r="E2298" s="70">
        <v>44198</v>
      </c>
      <c r="F2298" s="71">
        <v>5161626</v>
      </c>
      <c r="G2298" s="33" t="s">
        <v>20</v>
      </c>
      <c r="H2298" s="33" t="s">
        <v>21</v>
      </c>
      <c r="I2298" s="33" t="s">
        <v>123</v>
      </c>
      <c r="J2298" s="33" t="s">
        <v>23</v>
      </c>
      <c r="K2298" s="63" t="s">
        <v>69</v>
      </c>
      <c r="L2298" s="32" t="str">
        <f t="shared" si="649"/>
        <v>FM260JD</v>
      </c>
      <c r="M2298" s="32" t="str">
        <f t="shared" si="650"/>
        <v>BMJ III</v>
      </c>
      <c r="N2298" s="32" t="str">
        <f t="shared" si="651"/>
        <v>10 RODA</v>
      </c>
      <c r="O2298" s="146">
        <v>0.96467592592592588</v>
      </c>
      <c r="P2298" s="65">
        <v>44198.964675925927</v>
      </c>
      <c r="Q2298" s="65"/>
      <c r="R2298" s="66">
        <v>3</v>
      </c>
      <c r="S2298" s="66">
        <v>40520</v>
      </c>
      <c r="T2298" s="66">
        <v>14840</v>
      </c>
      <c r="U2298" s="67">
        <f t="shared" si="643"/>
        <v>25.68</v>
      </c>
      <c r="V2298" s="66">
        <f t="shared" si="634"/>
        <v>500605.92</v>
      </c>
      <c r="W2298" s="66" t="str">
        <f t="shared" si="635"/>
        <v>1 &gt; 4</v>
      </c>
      <c r="X2298" s="66">
        <f>A2298+SUMIFS(Presensi!F:F,Presensi!E:E,'Entry Data'!AP2298)</f>
        <v>1</v>
      </c>
      <c r="Y2298" s="66">
        <f>IFERROR(INDEX('Retasi Pricing'!F:F,MATCH('Entry Data'!AM2298,'Retasi Pricing'!E:E,0))*X2298,"")</f>
        <v>25000</v>
      </c>
      <c r="Z2298" s="62" t="s">
        <v>26</v>
      </c>
      <c r="AA2298" s="62" t="s">
        <v>27</v>
      </c>
      <c r="AB2298" s="32"/>
      <c r="AC2298" s="32" t="s">
        <v>283</v>
      </c>
      <c r="AD2298" s="32" t="str">
        <f t="shared" si="636"/>
        <v/>
      </c>
      <c r="AF2298" s="5" t="str">
        <f t="shared" si="637"/>
        <v>ARMAN44198</v>
      </c>
      <c r="AG2298" s="5" t="str">
        <f t="shared" si="638"/>
        <v>BMJ 05544198UTARANIGHT</v>
      </c>
      <c r="AH2298" s="5" t="str">
        <f t="shared" si="639"/>
        <v>ARMAN44198UTARANIGHT</v>
      </c>
      <c r="AI2298" s="5" t="str">
        <f t="shared" si="640"/>
        <v>BMJ 05544198NIGHT</v>
      </c>
      <c r="AJ2298" s="5" t="str">
        <f t="shared" si="641"/>
        <v>ARMAN44198NIGHT</v>
      </c>
      <c r="AK2298" s="5" t="str">
        <f t="shared" si="642"/>
        <v>ARMANBMJ III</v>
      </c>
      <c r="AL2298" s="5" t="str">
        <f t="shared" si="644"/>
        <v>3UTARA</v>
      </c>
      <c r="AM2298" s="5" t="str">
        <f t="shared" si="645"/>
        <v>1 &gt; 4UTARA10 RODA</v>
      </c>
      <c r="AN2298" s="5" t="str">
        <f t="shared" si="646"/>
        <v>ARMANBMJ III1 &gt; 4UTARA10 RODA</v>
      </c>
      <c r="AO2298" s="5" t="str">
        <f t="shared" si="647"/>
        <v>ARMAN1 &gt; 4UTARA10 RODA</v>
      </c>
      <c r="AP2298" s="5" t="str">
        <f t="shared" si="648"/>
        <v>44198NIGHT</v>
      </c>
    </row>
    <row r="2299" spans="1:42" x14ac:dyDescent="0.3">
      <c r="A2299" s="33">
        <v>1</v>
      </c>
      <c r="B2299" s="33"/>
      <c r="C2299" s="70">
        <v>44198</v>
      </c>
      <c r="D2299" s="71" t="s">
        <v>87</v>
      </c>
      <c r="E2299" s="70">
        <v>44199</v>
      </c>
      <c r="F2299" s="71">
        <v>5161700</v>
      </c>
      <c r="G2299" s="33" t="s">
        <v>20</v>
      </c>
      <c r="H2299" s="33" t="s">
        <v>21</v>
      </c>
      <c r="I2299" s="33" t="s">
        <v>123</v>
      </c>
      <c r="J2299" s="33" t="s">
        <v>23</v>
      </c>
      <c r="K2299" s="63" t="s">
        <v>69</v>
      </c>
      <c r="L2299" s="32" t="str">
        <f t="shared" si="649"/>
        <v>FM260JD</v>
      </c>
      <c r="M2299" s="32" t="str">
        <f t="shared" si="650"/>
        <v>BMJ III</v>
      </c>
      <c r="N2299" s="32" t="str">
        <f t="shared" si="651"/>
        <v>10 RODA</v>
      </c>
      <c r="O2299" s="146">
        <v>2.1770833333333336E-2</v>
      </c>
      <c r="P2299" s="65">
        <v>44199.021770833337</v>
      </c>
      <c r="Q2299" s="65"/>
      <c r="R2299" s="66">
        <v>4</v>
      </c>
      <c r="S2299" s="66">
        <v>41260</v>
      </c>
      <c r="T2299" s="66">
        <v>14840</v>
      </c>
      <c r="U2299" s="67">
        <f t="shared" si="643"/>
        <v>26.42</v>
      </c>
      <c r="V2299" s="66">
        <f t="shared" si="634"/>
        <v>515031.48000000004</v>
      </c>
      <c r="W2299" s="66" t="str">
        <f t="shared" si="635"/>
        <v>1 &gt; 4</v>
      </c>
      <c r="X2299" s="66">
        <f>A2299+SUMIFS(Presensi!F:F,Presensi!E:E,'Entry Data'!AP2299)</f>
        <v>1</v>
      </c>
      <c r="Y2299" s="66">
        <f>IFERROR(INDEX('Retasi Pricing'!F:F,MATCH('Entry Data'!AM2299,'Retasi Pricing'!E:E,0))*X2299,"")</f>
        <v>25000</v>
      </c>
      <c r="Z2299" s="62" t="s">
        <v>26</v>
      </c>
      <c r="AA2299" s="62" t="s">
        <v>27</v>
      </c>
      <c r="AB2299" s="32"/>
      <c r="AC2299" s="32" t="s">
        <v>283</v>
      </c>
      <c r="AD2299" s="32" t="str">
        <f t="shared" si="636"/>
        <v/>
      </c>
      <c r="AF2299" s="5" t="str">
        <f t="shared" si="637"/>
        <v>ARMAN44198</v>
      </c>
      <c r="AG2299" s="5" t="str">
        <f t="shared" si="638"/>
        <v>BMJ 05544198UTARANIGHT</v>
      </c>
      <c r="AH2299" s="5" t="str">
        <f t="shared" si="639"/>
        <v>ARMAN44198UTARANIGHT</v>
      </c>
      <c r="AI2299" s="5" t="str">
        <f t="shared" si="640"/>
        <v>BMJ 05544198NIGHT</v>
      </c>
      <c r="AJ2299" s="5" t="str">
        <f t="shared" si="641"/>
        <v>ARMAN44198NIGHT</v>
      </c>
      <c r="AK2299" s="5" t="str">
        <f t="shared" si="642"/>
        <v>ARMANBMJ III</v>
      </c>
      <c r="AL2299" s="5" t="str">
        <f t="shared" si="644"/>
        <v>4UTARA</v>
      </c>
      <c r="AM2299" s="5" t="str">
        <f t="shared" si="645"/>
        <v>1 &gt; 4UTARA10 RODA</v>
      </c>
      <c r="AN2299" s="5" t="str">
        <f t="shared" si="646"/>
        <v>ARMANBMJ III1 &gt; 4UTARA10 RODA</v>
      </c>
      <c r="AO2299" s="5" t="str">
        <f t="shared" si="647"/>
        <v>ARMAN1 &gt; 4UTARA10 RODA</v>
      </c>
      <c r="AP2299" s="5" t="str">
        <f t="shared" si="648"/>
        <v>44198NIGHT</v>
      </c>
    </row>
    <row r="2300" spans="1:42" x14ac:dyDescent="0.3">
      <c r="A2300" s="33">
        <v>1</v>
      </c>
      <c r="B2300" s="33"/>
      <c r="C2300" s="70">
        <v>44198</v>
      </c>
      <c r="D2300" s="71" t="s">
        <v>87</v>
      </c>
      <c r="E2300" s="70">
        <v>44199</v>
      </c>
      <c r="F2300" s="71">
        <v>5161768</v>
      </c>
      <c r="G2300" s="33" t="s">
        <v>20</v>
      </c>
      <c r="H2300" s="33" t="s">
        <v>21</v>
      </c>
      <c r="I2300" s="33" t="s">
        <v>123</v>
      </c>
      <c r="J2300" s="33" t="s">
        <v>23</v>
      </c>
      <c r="K2300" s="63" t="s">
        <v>69</v>
      </c>
      <c r="L2300" s="32" t="str">
        <f t="shared" si="649"/>
        <v>FM260JD</v>
      </c>
      <c r="M2300" s="32" t="str">
        <f t="shared" si="650"/>
        <v>BMJ III</v>
      </c>
      <c r="N2300" s="32" t="str">
        <f t="shared" si="651"/>
        <v>10 RODA</v>
      </c>
      <c r="O2300" s="146">
        <v>7.8692129629629626E-2</v>
      </c>
      <c r="P2300" s="65">
        <v>44199.078692129631</v>
      </c>
      <c r="Q2300" s="65"/>
      <c r="R2300" s="66">
        <v>5</v>
      </c>
      <c r="S2300" s="66">
        <v>39980</v>
      </c>
      <c r="T2300" s="66">
        <v>14840</v>
      </c>
      <c r="U2300" s="67">
        <f t="shared" si="643"/>
        <v>25.14</v>
      </c>
      <c r="V2300" s="66">
        <f t="shared" si="634"/>
        <v>490079.16000000003</v>
      </c>
      <c r="W2300" s="66" t="str">
        <f t="shared" si="635"/>
        <v>&gt; 5</v>
      </c>
      <c r="X2300" s="66">
        <f>A2300+SUMIFS(Presensi!F:F,Presensi!E:E,'Entry Data'!AP2300)</f>
        <v>1</v>
      </c>
      <c r="Y2300" s="66">
        <f>IFERROR(INDEX('Retasi Pricing'!F:F,MATCH('Entry Data'!AM2300,'Retasi Pricing'!E:E,0))*X2300,"")</f>
        <v>27650</v>
      </c>
      <c r="Z2300" s="62" t="s">
        <v>26</v>
      </c>
      <c r="AA2300" s="62" t="s">
        <v>27</v>
      </c>
      <c r="AB2300" s="32"/>
      <c r="AC2300" s="32" t="s">
        <v>283</v>
      </c>
      <c r="AD2300" s="32" t="str">
        <f t="shared" si="636"/>
        <v/>
      </c>
      <c r="AF2300" s="5" t="str">
        <f t="shared" si="637"/>
        <v>ARMAN44198</v>
      </c>
      <c r="AG2300" s="5" t="str">
        <f t="shared" si="638"/>
        <v>BMJ 05544198UTARANIGHT</v>
      </c>
      <c r="AH2300" s="5" t="str">
        <f t="shared" si="639"/>
        <v>ARMAN44198UTARANIGHT</v>
      </c>
      <c r="AI2300" s="5" t="str">
        <f t="shared" si="640"/>
        <v>BMJ 05544198NIGHT</v>
      </c>
      <c r="AJ2300" s="5" t="str">
        <f t="shared" si="641"/>
        <v>ARMAN44198NIGHT</v>
      </c>
      <c r="AK2300" s="5" t="str">
        <f t="shared" si="642"/>
        <v>ARMANBMJ III</v>
      </c>
      <c r="AL2300" s="5" t="str">
        <f t="shared" si="644"/>
        <v>5UTARA</v>
      </c>
      <c r="AM2300" s="5" t="str">
        <f t="shared" si="645"/>
        <v>&gt; 5UTARA10 RODA</v>
      </c>
      <c r="AN2300" s="5" t="str">
        <f t="shared" si="646"/>
        <v>ARMANBMJ III&gt; 5UTARA10 RODA</v>
      </c>
      <c r="AO2300" s="5" t="str">
        <f t="shared" si="647"/>
        <v>ARMAN&gt; 5UTARA10 RODA</v>
      </c>
      <c r="AP2300" s="5" t="str">
        <f t="shared" si="648"/>
        <v>44198NIGHT</v>
      </c>
    </row>
    <row r="2301" spans="1:42" x14ac:dyDescent="0.3">
      <c r="A2301" s="33">
        <v>1</v>
      </c>
      <c r="B2301" s="33"/>
      <c r="C2301" s="70">
        <v>44198</v>
      </c>
      <c r="D2301" s="71" t="s">
        <v>87</v>
      </c>
      <c r="E2301" s="70">
        <v>44199</v>
      </c>
      <c r="F2301" s="71">
        <v>5161836</v>
      </c>
      <c r="G2301" s="33" t="s">
        <v>20</v>
      </c>
      <c r="H2301" s="33" t="s">
        <v>21</v>
      </c>
      <c r="I2301" s="33" t="s">
        <v>123</v>
      </c>
      <c r="J2301" s="33" t="s">
        <v>23</v>
      </c>
      <c r="K2301" s="63" t="s">
        <v>69</v>
      </c>
      <c r="L2301" s="32" t="str">
        <f t="shared" si="649"/>
        <v>FM260JD</v>
      </c>
      <c r="M2301" s="32" t="str">
        <f t="shared" si="650"/>
        <v>BMJ III</v>
      </c>
      <c r="N2301" s="32" t="str">
        <f t="shared" si="651"/>
        <v>10 RODA</v>
      </c>
      <c r="O2301" s="146">
        <v>0.14140046296296296</v>
      </c>
      <c r="P2301" s="65">
        <v>44199.141400462962</v>
      </c>
      <c r="Q2301" s="65"/>
      <c r="R2301" s="66">
        <v>6</v>
      </c>
      <c r="S2301" s="66">
        <v>39600</v>
      </c>
      <c r="T2301" s="66">
        <v>14840</v>
      </c>
      <c r="U2301" s="67">
        <f t="shared" si="643"/>
        <v>24.76</v>
      </c>
      <c r="V2301" s="66">
        <f t="shared" si="634"/>
        <v>482671.44000000006</v>
      </c>
      <c r="W2301" s="66" t="str">
        <f t="shared" si="635"/>
        <v>&gt; 6</v>
      </c>
      <c r="X2301" s="66">
        <f>A2301+SUMIFS(Presensi!F:F,Presensi!E:E,'Entry Data'!AP2301)</f>
        <v>1</v>
      </c>
      <c r="Y2301" s="66">
        <f>IFERROR(INDEX('Retasi Pricing'!F:F,MATCH('Entry Data'!AM2301,'Retasi Pricing'!E:E,0))*X2301,"")</f>
        <v>30800</v>
      </c>
      <c r="Z2301" s="62" t="s">
        <v>26</v>
      </c>
      <c r="AA2301" s="62" t="s">
        <v>27</v>
      </c>
      <c r="AB2301" s="32"/>
      <c r="AC2301" s="32" t="s">
        <v>283</v>
      </c>
      <c r="AD2301" s="32" t="str">
        <f t="shared" si="636"/>
        <v/>
      </c>
      <c r="AF2301" s="5" t="str">
        <f t="shared" si="637"/>
        <v>ARMAN44198</v>
      </c>
      <c r="AG2301" s="5" t="str">
        <f t="shared" si="638"/>
        <v>BMJ 05544198UTARANIGHT</v>
      </c>
      <c r="AH2301" s="5" t="str">
        <f t="shared" si="639"/>
        <v>ARMAN44198UTARANIGHT</v>
      </c>
      <c r="AI2301" s="5" t="str">
        <f t="shared" si="640"/>
        <v>BMJ 05544198NIGHT</v>
      </c>
      <c r="AJ2301" s="5" t="str">
        <f t="shared" si="641"/>
        <v>ARMAN44198NIGHT</v>
      </c>
      <c r="AK2301" s="5" t="str">
        <f t="shared" si="642"/>
        <v>ARMANBMJ III</v>
      </c>
      <c r="AL2301" s="5" t="str">
        <f t="shared" si="644"/>
        <v>6UTARA</v>
      </c>
      <c r="AM2301" s="5" t="str">
        <f t="shared" si="645"/>
        <v>&gt; 6UTARA10 RODA</v>
      </c>
      <c r="AN2301" s="5" t="str">
        <f t="shared" si="646"/>
        <v>ARMANBMJ III&gt; 6UTARA10 RODA</v>
      </c>
      <c r="AO2301" s="5" t="str">
        <f t="shared" si="647"/>
        <v>ARMAN&gt; 6UTARA10 RODA</v>
      </c>
      <c r="AP2301" s="5" t="str">
        <f t="shared" si="648"/>
        <v>44198NIGHT</v>
      </c>
    </row>
    <row r="2302" spans="1:42" x14ac:dyDescent="0.3">
      <c r="A2302" s="33">
        <v>1</v>
      </c>
      <c r="B2302" s="33"/>
      <c r="C2302" s="70">
        <v>44198</v>
      </c>
      <c r="D2302" s="71" t="s">
        <v>87</v>
      </c>
      <c r="E2302" s="70">
        <v>44199</v>
      </c>
      <c r="F2302" s="71">
        <v>5161899</v>
      </c>
      <c r="G2302" s="33" t="s">
        <v>20</v>
      </c>
      <c r="H2302" s="33" t="s">
        <v>21</v>
      </c>
      <c r="I2302" s="33" t="s">
        <v>123</v>
      </c>
      <c r="J2302" s="33" t="s">
        <v>23</v>
      </c>
      <c r="K2302" s="63" t="s">
        <v>69</v>
      </c>
      <c r="L2302" s="32" t="str">
        <f t="shared" si="649"/>
        <v>FM260JD</v>
      </c>
      <c r="M2302" s="32" t="str">
        <f t="shared" si="650"/>
        <v>BMJ III</v>
      </c>
      <c r="N2302" s="32" t="str">
        <f t="shared" si="651"/>
        <v>10 RODA</v>
      </c>
      <c r="O2302" s="146">
        <v>0.1993287037037037</v>
      </c>
      <c r="P2302" s="65">
        <v>44199.199328703704</v>
      </c>
      <c r="Q2302" s="65"/>
      <c r="R2302" s="66">
        <v>7</v>
      </c>
      <c r="S2302" s="66">
        <v>40240</v>
      </c>
      <c r="T2302" s="66">
        <v>14840</v>
      </c>
      <c r="U2302" s="67">
        <f t="shared" si="643"/>
        <v>25.4</v>
      </c>
      <c r="V2302" s="66">
        <f t="shared" si="634"/>
        <v>495147.6</v>
      </c>
      <c r="W2302" s="66" t="str">
        <f t="shared" si="635"/>
        <v>7 &gt;</v>
      </c>
      <c r="X2302" s="66">
        <f>A2302+SUMIFS(Presensi!F:F,Presensi!E:E,'Entry Data'!AP2302)</f>
        <v>1</v>
      </c>
      <c r="Y2302" s="66">
        <f>IFERROR(INDEX('Retasi Pricing'!F:F,MATCH('Entry Data'!AM2302,'Retasi Pricing'!E:E,0))*X2302,"")</f>
        <v>37750</v>
      </c>
      <c r="Z2302" s="62" t="s">
        <v>26</v>
      </c>
      <c r="AA2302" s="62" t="s">
        <v>27</v>
      </c>
      <c r="AB2302" s="32"/>
      <c r="AC2302" s="32" t="s">
        <v>283</v>
      </c>
      <c r="AD2302" s="32" t="str">
        <f t="shared" si="636"/>
        <v/>
      </c>
      <c r="AF2302" s="5" t="str">
        <f t="shared" si="637"/>
        <v>ARMAN44198</v>
      </c>
      <c r="AG2302" s="5" t="str">
        <f t="shared" si="638"/>
        <v>BMJ 05544198UTARANIGHT</v>
      </c>
      <c r="AH2302" s="5" t="str">
        <f t="shared" si="639"/>
        <v>ARMAN44198UTARANIGHT</v>
      </c>
      <c r="AI2302" s="5" t="str">
        <f t="shared" si="640"/>
        <v>BMJ 05544198NIGHT</v>
      </c>
      <c r="AJ2302" s="5" t="str">
        <f t="shared" si="641"/>
        <v>ARMAN44198NIGHT</v>
      </c>
      <c r="AK2302" s="5" t="str">
        <f t="shared" si="642"/>
        <v>ARMANBMJ III</v>
      </c>
      <c r="AL2302" s="5" t="str">
        <f t="shared" si="644"/>
        <v>7UTARA</v>
      </c>
      <c r="AM2302" s="5" t="str">
        <f t="shared" si="645"/>
        <v>7 &gt;UTARA10 RODA</v>
      </c>
      <c r="AN2302" s="5" t="str">
        <f t="shared" si="646"/>
        <v>ARMANBMJ III7 &gt;UTARA10 RODA</v>
      </c>
      <c r="AO2302" s="5" t="str">
        <f t="shared" si="647"/>
        <v>ARMAN7 &gt;UTARA10 RODA</v>
      </c>
      <c r="AP2302" s="5" t="str">
        <f t="shared" si="648"/>
        <v>44198NIGHT</v>
      </c>
    </row>
    <row r="2303" spans="1:42" x14ac:dyDescent="0.3">
      <c r="A2303" s="33">
        <v>1</v>
      </c>
      <c r="B2303" s="33"/>
      <c r="C2303" s="70">
        <v>44198</v>
      </c>
      <c r="D2303" s="71" t="s">
        <v>87</v>
      </c>
      <c r="E2303" s="70">
        <v>44198</v>
      </c>
      <c r="F2303" s="71">
        <v>5161474</v>
      </c>
      <c r="G2303" s="33" t="s">
        <v>20</v>
      </c>
      <c r="H2303" s="33" t="s">
        <v>21</v>
      </c>
      <c r="I2303" s="33" t="s">
        <v>51</v>
      </c>
      <c r="J2303" s="33" t="s">
        <v>46</v>
      </c>
      <c r="K2303" s="63" t="s">
        <v>71</v>
      </c>
      <c r="L2303" s="32" t="str">
        <f t="shared" si="649"/>
        <v>FM260JD</v>
      </c>
      <c r="M2303" s="32" t="str">
        <f t="shared" si="650"/>
        <v>BMJ III</v>
      </c>
      <c r="N2303" s="32" t="str">
        <f t="shared" si="651"/>
        <v>10 RODA</v>
      </c>
      <c r="O2303" s="146">
        <v>0.83956018518518516</v>
      </c>
      <c r="P2303" s="65">
        <v>44198.8437962963</v>
      </c>
      <c r="Q2303" s="65"/>
      <c r="R2303" s="66">
        <v>1</v>
      </c>
      <c r="S2303" s="66">
        <v>37740</v>
      </c>
      <c r="T2303" s="66">
        <v>14500</v>
      </c>
      <c r="U2303" s="67">
        <f t="shared" si="643"/>
        <v>23.24</v>
      </c>
      <c r="V2303" s="66">
        <f t="shared" si="634"/>
        <v>453040.55999999994</v>
      </c>
      <c r="W2303" s="66" t="str">
        <f t="shared" si="635"/>
        <v>1 &gt; 4</v>
      </c>
      <c r="X2303" s="66">
        <f>A2303+SUMIFS(Presensi!F:F,Presensi!E:E,'Entry Data'!AP2303)</f>
        <v>1</v>
      </c>
      <c r="Y2303" s="66">
        <f>IFERROR(INDEX('Retasi Pricing'!F:F,MATCH('Entry Data'!AM2303,'Retasi Pricing'!E:E,0))*X2303,"")</f>
        <v>25000</v>
      </c>
      <c r="Z2303" s="62" t="s">
        <v>26</v>
      </c>
      <c r="AA2303" s="62" t="s">
        <v>27</v>
      </c>
      <c r="AB2303" s="32"/>
      <c r="AC2303" s="32" t="s">
        <v>284</v>
      </c>
      <c r="AD2303" s="32" t="str">
        <f t="shared" si="636"/>
        <v/>
      </c>
      <c r="AF2303" s="5" t="str">
        <f t="shared" si="637"/>
        <v>RUSLAN44198</v>
      </c>
      <c r="AG2303" s="5" t="str">
        <f t="shared" si="638"/>
        <v>BMJ 05644198UTARANIGHT</v>
      </c>
      <c r="AH2303" s="5" t="str">
        <f t="shared" si="639"/>
        <v>RUSLAN44198UTARANIGHT</v>
      </c>
      <c r="AI2303" s="5" t="str">
        <f t="shared" si="640"/>
        <v>BMJ 05644198NIGHT</v>
      </c>
      <c r="AJ2303" s="5" t="str">
        <f t="shared" si="641"/>
        <v>RUSLAN44198NIGHT</v>
      </c>
      <c r="AK2303" s="5" t="str">
        <f t="shared" si="642"/>
        <v>RUSLANBMJ III</v>
      </c>
      <c r="AL2303" s="5" t="str">
        <f t="shared" si="644"/>
        <v>1UTARA</v>
      </c>
      <c r="AM2303" s="5" t="str">
        <f t="shared" si="645"/>
        <v>1 &gt; 4UTARA10 RODA</v>
      </c>
      <c r="AN2303" s="5" t="str">
        <f t="shared" si="646"/>
        <v>RUSLANBMJ III1 &gt; 4UTARA10 RODA</v>
      </c>
      <c r="AO2303" s="5" t="str">
        <f t="shared" si="647"/>
        <v>RUSLAN1 &gt; 4UTARA10 RODA</v>
      </c>
      <c r="AP2303" s="5" t="str">
        <f t="shared" si="648"/>
        <v>44198NIGHT</v>
      </c>
    </row>
    <row r="2304" spans="1:42" x14ac:dyDescent="0.3">
      <c r="A2304" s="33">
        <v>1</v>
      </c>
      <c r="B2304" s="33"/>
      <c r="C2304" s="70">
        <v>44198</v>
      </c>
      <c r="D2304" s="71" t="s">
        <v>87</v>
      </c>
      <c r="E2304" s="70">
        <v>44198</v>
      </c>
      <c r="F2304" s="71">
        <v>5161552</v>
      </c>
      <c r="G2304" s="33" t="s">
        <v>20</v>
      </c>
      <c r="H2304" s="33" t="s">
        <v>21</v>
      </c>
      <c r="I2304" s="33" t="s">
        <v>45</v>
      </c>
      <c r="J2304" s="33" t="s">
        <v>46</v>
      </c>
      <c r="K2304" s="63" t="s">
        <v>71</v>
      </c>
      <c r="L2304" s="32" t="str">
        <f t="shared" si="649"/>
        <v>FM260JD</v>
      </c>
      <c r="M2304" s="32" t="str">
        <f t="shared" si="650"/>
        <v>BMJ III</v>
      </c>
      <c r="N2304" s="32" t="str">
        <f t="shared" si="651"/>
        <v>10 RODA</v>
      </c>
      <c r="O2304" s="146">
        <v>0.90736111111111117</v>
      </c>
      <c r="P2304" s="65">
        <v>44198.907361111109</v>
      </c>
      <c r="Q2304" s="65"/>
      <c r="R2304" s="66">
        <v>2</v>
      </c>
      <c r="S2304" s="66">
        <v>39420</v>
      </c>
      <c r="T2304" s="66">
        <v>14500</v>
      </c>
      <c r="U2304" s="67">
        <f t="shared" si="643"/>
        <v>24.92</v>
      </c>
      <c r="V2304" s="66">
        <f t="shared" si="634"/>
        <v>485790.48000000004</v>
      </c>
      <c r="W2304" s="66" t="str">
        <f t="shared" si="635"/>
        <v>1 &gt; 4</v>
      </c>
      <c r="X2304" s="66">
        <f>A2304+SUMIFS(Presensi!F:F,Presensi!E:E,'Entry Data'!AP2304)</f>
        <v>1</v>
      </c>
      <c r="Y2304" s="66">
        <f>IFERROR(INDEX('Retasi Pricing'!F:F,MATCH('Entry Data'!AM2304,'Retasi Pricing'!E:E,0))*X2304,"")</f>
        <v>25000</v>
      </c>
      <c r="Z2304" s="62" t="s">
        <v>26</v>
      </c>
      <c r="AA2304" s="62" t="s">
        <v>27</v>
      </c>
      <c r="AB2304" s="32"/>
      <c r="AC2304" s="32" t="s">
        <v>284</v>
      </c>
      <c r="AD2304" s="32" t="str">
        <f t="shared" si="636"/>
        <v/>
      </c>
      <c r="AF2304" s="5" t="str">
        <f t="shared" si="637"/>
        <v>RUSLAN44198</v>
      </c>
      <c r="AG2304" s="5" t="str">
        <f t="shared" si="638"/>
        <v>BMJ 05644198UTARANIGHT</v>
      </c>
      <c r="AH2304" s="5" t="str">
        <f t="shared" si="639"/>
        <v>RUSLAN44198UTARANIGHT</v>
      </c>
      <c r="AI2304" s="5" t="str">
        <f t="shared" si="640"/>
        <v>BMJ 05644198NIGHT</v>
      </c>
      <c r="AJ2304" s="5" t="str">
        <f t="shared" si="641"/>
        <v>RUSLAN44198NIGHT</v>
      </c>
      <c r="AK2304" s="5" t="str">
        <f t="shared" si="642"/>
        <v>RUSLANBMJ III</v>
      </c>
      <c r="AL2304" s="5" t="str">
        <f t="shared" si="644"/>
        <v>2UTARA</v>
      </c>
      <c r="AM2304" s="5" t="str">
        <f t="shared" si="645"/>
        <v>1 &gt; 4UTARA10 RODA</v>
      </c>
      <c r="AN2304" s="5" t="str">
        <f t="shared" si="646"/>
        <v>RUSLANBMJ III1 &gt; 4UTARA10 RODA</v>
      </c>
      <c r="AO2304" s="5" t="str">
        <f t="shared" si="647"/>
        <v>RUSLAN1 &gt; 4UTARA10 RODA</v>
      </c>
      <c r="AP2304" s="5" t="str">
        <f t="shared" si="648"/>
        <v>44198NIGHT</v>
      </c>
    </row>
    <row r="2305" spans="1:42" x14ac:dyDescent="0.3">
      <c r="A2305" s="33">
        <v>1</v>
      </c>
      <c r="B2305" s="33"/>
      <c r="C2305" s="70">
        <v>44198</v>
      </c>
      <c r="D2305" s="71" t="s">
        <v>87</v>
      </c>
      <c r="E2305" s="70">
        <v>44198</v>
      </c>
      <c r="F2305" s="71">
        <v>5161628</v>
      </c>
      <c r="G2305" s="33" t="s">
        <v>20</v>
      </c>
      <c r="H2305" s="33" t="s">
        <v>21</v>
      </c>
      <c r="I2305" s="33" t="s">
        <v>123</v>
      </c>
      <c r="J2305" s="33" t="s">
        <v>23</v>
      </c>
      <c r="K2305" s="63" t="s">
        <v>71</v>
      </c>
      <c r="L2305" s="32" t="str">
        <f t="shared" si="649"/>
        <v>FM260JD</v>
      </c>
      <c r="M2305" s="32" t="str">
        <f t="shared" si="650"/>
        <v>BMJ III</v>
      </c>
      <c r="N2305" s="32" t="str">
        <f t="shared" si="651"/>
        <v>10 RODA</v>
      </c>
      <c r="O2305" s="146">
        <v>0.9653356481481481</v>
      </c>
      <c r="P2305" s="65">
        <v>44198.96533564815</v>
      </c>
      <c r="Q2305" s="65"/>
      <c r="R2305" s="66">
        <v>3</v>
      </c>
      <c r="S2305" s="66">
        <v>39280</v>
      </c>
      <c r="T2305" s="66">
        <v>14500</v>
      </c>
      <c r="U2305" s="67">
        <f t="shared" si="643"/>
        <v>24.78</v>
      </c>
      <c r="V2305" s="66">
        <f t="shared" si="634"/>
        <v>483061.32</v>
      </c>
      <c r="W2305" s="66" t="str">
        <f t="shared" si="635"/>
        <v>1 &gt; 4</v>
      </c>
      <c r="X2305" s="66">
        <f>A2305+SUMIFS(Presensi!F:F,Presensi!E:E,'Entry Data'!AP2305)</f>
        <v>1</v>
      </c>
      <c r="Y2305" s="66">
        <f>IFERROR(INDEX('Retasi Pricing'!F:F,MATCH('Entry Data'!AM2305,'Retasi Pricing'!E:E,0))*X2305,"")</f>
        <v>25000</v>
      </c>
      <c r="Z2305" s="62" t="s">
        <v>26</v>
      </c>
      <c r="AA2305" s="62" t="s">
        <v>27</v>
      </c>
      <c r="AB2305" s="32"/>
      <c r="AC2305" s="32" t="s">
        <v>284</v>
      </c>
      <c r="AD2305" s="32" t="str">
        <f t="shared" si="636"/>
        <v/>
      </c>
      <c r="AF2305" s="5" t="str">
        <f t="shared" si="637"/>
        <v>RUSLAN44198</v>
      </c>
      <c r="AG2305" s="5" t="str">
        <f t="shared" si="638"/>
        <v>BMJ 05644198UTARANIGHT</v>
      </c>
      <c r="AH2305" s="5" t="str">
        <f t="shared" si="639"/>
        <v>RUSLAN44198UTARANIGHT</v>
      </c>
      <c r="AI2305" s="5" t="str">
        <f t="shared" si="640"/>
        <v>BMJ 05644198NIGHT</v>
      </c>
      <c r="AJ2305" s="5" t="str">
        <f t="shared" si="641"/>
        <v>RUSLAN44198NIGHT</v>
      </c>
      <c r="AK2305" s="5" t="str">
        <f t="shared" si="642"/>
        <v>RUSLANBMJ III</v>
      </c>
      <c r="AL2305" s="5" t="str">
        <f t="shared" si="644"/>
        <v>3UTARA</v>
      </c>
      <c r="AM2305" s="5" t="str">
        <f t="shared" si="645"/>
        <v>1 &gt; 4UTARA10 RODA</v>
      </c>
      <c r="AN2305" s="5" t="str">
        <f t="shared" si="646"/>
        <v>RUSLANBMJ III1 &gt; 4UTARA10 RODA</v>
      </c>
      <c r="AO2305" s="5" t="str">
        <f t="shared" si="647"/>
        <v>RUSLAN1 &gt; 4UTARA10 RODA</v>
      </c>
      <c r="AP2305" s="5" t="str">
        <f t="shared" si="648"/>
        <v>44198NIGHT</v>
      </c>
    </row>
    <row r="2306" spans="1:42" x14ac:dyDescent="0.3">
      <c r="A2306" s="33">
        <v>1</v>
      </c>
      <c r="B2306" s="33"/>
      <c r="C2306" s="70">
        <v>44198</v>
      </c>
      <c r="D2306" s="71" t="s">
        <v>87</v>
      </c>
      <c r="E2306" s="70">
        <v>44199</v>
      </c>
      <c r="F2306" s="71">
        <v>5161764</v>
      </c>
      <c r="G2306" s="33" t="s">
        <v>20</v>
      </c>
      <c r="H2306" s="33" t="s">
        <v>21</v>
      </c>
      <c r="I2306" s="33" t="s">
        <v>123</v>
      </c>
      <c r="J2306" s="33" t="s">
        <v>23</v>
      </c>
      <c r="K2306" s="63" t="s">
        <v>71</v>
      </c>
      <c r="L2306" s="32" t="str">
        <f t="shared" si="649"/>
        <v>FM260JD</v>
      </c>
      <c r="M2306" s="32" t="str">
        <f t="shared" si="650"/>
        <v>BMJ III</v>
      </c>
      <c r="N2306" s="32" t="str">
        <f t="shared" si="651"/>
        <v>10 RODA</v>
      </c>
      <c r="O2306" s="146">
        <v>7.631944444444444E-2</v>
      </c>
      <c r="P2306" s="65">
        <v>44199.076319444444</v>
      </c>
      <c r="Q2306" s="65"/>
      <c r="R2306" s="66">
        <v>4</v>
      </c>
      <c r="S2306" s="66">
        <v>40340</v>
      </c>
      <c r="T2306" s="66">
        <v>14500</v>
      </c>
      <c r="U2306" s="67">
        <f t="shared" si="643"/>
        <v>25.84</v>
      </c>
      <c r="V2306" s="66">
        <f t="shared" si="634"/>
        <v>503724.95999999996</v>
      </c>
      <c r="W2306" s="66" t="str">
        <f t="shared" si="635"/>
        <v>1 &gt; 4</v>
      </c>
      <c r="X2306" s="66">
        <f>A2306+SUMIFS(Presensi!F:F,Presensi!E:E,'Entry Data'!AP2306)</f>
        <v>1</v>
      </c>
      <c r="Y2306" s="66">
        <f>IFERROR(INDEX('Retasi Pricing'!F:F,MATCH('Entry Data'!AM2306,'Retasi Pricing'!E:E,0))*X2306,"")</f>
        <v>25000</v>
      </c>
      <c r="Z2306" s="62" t="s">
        <v>26</v>
      </c>
      <c r="AA2306" s="62" t="s">
        <v>27</v>
      </c>
      <c r="AB2306" s="32"/>
      <c r="AC2306" s="32" t="s">
        <v>284</v>
      </c>
      <c r="AD2306" s="32" t="str">
        <f t="shared" si="636"/>
        <v/>
      </c>
      <c r="AF2306" s="5" t="str">
        <f t="shared" si="637"/>
        <v>RUSLAN44198</v>
      </c>
      <c r="AG2306" s="5" t="str">
        <f t="shared" si="638"/>
        <v>BMJ 05644198UTARANIGHT</v>
      </c>
      <c r="AH2306" s="5" t="str">
        <f t="shared" si="639"/>
        <v>RUSLAN44198UTARANIGHT</v>
      </c>
      <c r="AI2306" s="5" t="str">
        <f t="shared" si="640"/>
        <v>BMJ 05644198NIGHT</v>
      </c>
      <c r="AJ2306" s="5" t="str">
        <f t="shared" si="641"/>
        <v>RUSLAN44198NIGHT</v>
      </c>
      <c r="AK2306" s="5" t="str">
        <f t="shared" si="642"/>
        <v>RUSLANBMJ III</v>
      </c>
      <c r="AL2306" s="5" t="str">
        <f t="shared" si="644"/>
        <v>4UTARA</v>
      </c>
      <c r="AM2306" s="5" t="str">
        <f t="shared" si="645"/>
        <v>1 &gt; 4UTARA10 RODA</v>
      </c>
      <c r="AN2306" s="5" t="str">
        <f t="shared" si="646"/>
        <v>RUSLANBMJ III1 &gt; 4UTARA10 RODA</v>
      </c>
      <c r="AO2306" s="5" t="str">
        <f t="shared" si="647"/>
        <v>RUSLAN1 &gt; 4UTARA10 RODA</v>
      </c>
      <c r="AP2306" s="5" t="str">
        <f t="shared" si="648"/>
        <v>44198NIGHT</v>
      </c>
    </row>
    <row r="2307" spans="1:42" x14ac:dyDescent="0.3">
      <c r="A2307" s="33">
        <v>1</v>
      </c>
      <c r="B2307" s="33"/>
      <c r="C2307" s="70">
        <v>44198</v>
      </c>
      <c r="D2307" s="71" t="s">
        <v>87</v>
      </c>
      <c r="E2307" s="70">
        <v>44199</v>
      </c>
      <c r="F2307" s="71">
        <v>5161828</v>
      </c>
      <c r="G2307" s="33" t="s">
        <v>20</v>
      </c>
      <c r="H2307" s="33" t="s">
        <v>21</v>
      </c>
      <c r="I2307" s="33" t="s">
        <v>123</v>
      </c>
      <c r="J2307" s="33" t="s">
        <v>23</v>
      </c>
      <c r="K2307" s="63" t="s">
        <v>71</v>
      </c>
      <c r="L2307" s="32" t="str">
        <f t="shared" si="649"/>
        <v>FM260JD</v>
      </c>
      <c r="M2307" s="32" t="str">
        <f t="shared" si="650"/>
        <v>BMJ III</v>
      </c>
      <c r="N2307" s="32" t="str">
        <f t="shared" si="651"/>
        <v>10 RODA</v>
      </c>
      <c r="O2307" s="146">
        <v>0.13416666666666668</v>
      </c>
      <c r="P2307" s="65">
        <v>44199.134166666663</v>
      </c>
      <c r="Q2307" s="65"/>
      <c r="R2307" s="66">
        <v>5</v>
      </c>
      <c r="S2307" s="66">
        <v>39880</v>
      </c>
      <c r="T2307" s="66">
        <v>14500</v>
      </c>
      <c r="U2307" s="67">
        <f t="shared" si="643"/>
        <v>25.38</v>
      </c>
      <c r="V2307" s="66">
        <f t="shared" si="634"/>
        <v>494757.72000000003</v>
      </c>
      <c r="W2307" s="66" t="str">
        <f t="shared" si="635"/>
        <v>&gt; 5</v>
      </c>
      <c r="X2307" s="66">
        <f>A2307+SUMIFS(Presensi!F:F,Presensi!E:E,'Entry Data'!AP2307)</f>
        <v>1</v>
      </c>
      <c r="Y2307" s="66">
        <f>IFERROR(INDEX('Retasi Pricing'!F:F,MATCH('Entry Data'!AM2307,'Retasi Pricing'!E:E,0))*X2307,"")</f>
        <v>27650</v>
      </c>
      <c r="Z2307" s="62" t="s">
        <v>26</v>
      </c>
      <c r="AA2307" s="62" t="s">
        <v>27</v>
      </c>
      <c r="AB2307" s="32"/>
      <c r="AC2307" s="32" t="s">
        <v>284</v>
      </c>
      <c r="AD2307" s="32" t="str">
        <f t="shared" si="636"/>
        <v/>
      </c>
      <c r="AF2307" s="5" t="str">
        <f t="shared" si="637"/>
        <v>RUSLAN44198</v>
      </c>
      <c r="AG2307" s="5" t="str">
        <f t="shared" si="638"/>
        <v>BMJ 05644198UTARANIGHT</v>
      </c>
      <c r="AH2307" s="5" t="str">
        <f t="shared" si="639"/>
        <v>RUSLAN44198UTARANIGHT</v>
      </c>
      <c r="AI2307" s="5" t="str">
        <f t="shared" si="640"/>
        <v>BMJ 05644198NIGHT</v>
      </c>
      <c r="AJ2307" s="5" t="str">
        <f t="shared" si="641"/>
        <v>RUSLAN44198NIGHT</v>
      </c>
      <c r="AK2307" s="5" t="str">
        <f t="shared" si="642"/>
        <v>RUSLANBMJ III</v>
      </c>
      <c r="AL2307" s="5" t="str">
        <f t="shared" si="644"/>
        <v>5UTARA</v>
      </c>
      <c r="AM2307" s="5" t="str">
        <f t="shared" si="645"/>
        <v>&gt; 5UTARA10 RODA</v>
      </c>
      <c r="AN2307" s="5" t="str">
        <f t="shared" si="646"/>
        <v>RUSLANBMJ III&gt; 5UTARA10 RODA</v>
      </c>
      <c r="AO2307" s="5" t="str">
        <f t="shared" si="647"/>
        <v>RUSLAN&gt; 5UTARA10 RODA</v>
      </c>
      <c r="AP2307" s="5" t="str">
        <f t="shared" si="648"/>
        <v>44198NIGHT</v>
      </c>
    </row>
    <row r="2308" spans="1:42" x14ac:dyDescent="0.3">
      <c r="A2308" s="33">
        <v>1</v>
      </c>
      <c r="B2308" s="33"/>
      <c r="C2308" s="70">
        <v>44198</v>
      </c>
      <c r="D2308" s="71" t="s">
        <v>87</v>
      </c>
      <c r="E2308" s="70">
        <v>44199</v>
      </c>
      <c r="F2308" s="71">
        <v>5161893</v>
      </c>
      <c r="G2308" s="33" t="s">
        <v>20</v>
      </c>
      <c r="H2308" s="33" t="s">
        <v>21</v>
      </c>
      <c r="I2308" s="33" t="s">
        <v>123</v>
      </c>
      <c r="J2308" s="33" t="s">
        <v>23</v>
      </c>
      <c r="K2308" s="63" t="s">
        <v>71</v>
      </c>
      <c r="L2308" s="32" t="str">
        <f t="shared" si="649"/>
        <v>FM260JD</v>
      </c>
      <c r="M2308" s="32" t="str">
        <f t="shared" si="650"/>
        <v>BMJ III</v>
      </c>
      <c r="N2308" s="32" t="str">
        <f t="shared" si="651"/>
        <v>10 RODA</v>
      </c>
      <c r="O2308" s="146">
        <v>0.19315972222222222</v>
      </c>
      <c r="P2308" s="65">
        <v>44199.193159722221</v>
      </c>
      <c r="Q2308" s="65"/>
      <c r="R2308" s="66">
        <v>6</v>
      </c>
      <c r="S2308" s="66">
        <v>41080</v>
      </c>
      <c r="T2308" s="66">
        <v>14500</v>
      </c>
      <c r="U2308" s="67">
        <f t="shared" si="643"/>
        <v>26.58</v>
      </c>
      <c r="V2308" s="66">
        <f t="shared" si="634"/>
        <v>518150.51999999996</v>
      </c>
      <c r="W2308" s="66" t="str">
        <f t="shared" si="635"/>
        <v>&gt; 6</v>
      </c>
      <c r="X2308" s="66">
        <f>A2308+SUMIFS(Presensi!F:F,Presensi!E:E,'Entry Data'!AP2308)</f>
        <v>1</v>
      </c>
      <c r="Y2308" s="66">
        <f>IFERROR(INDEX('Retasi Pricing'!F:F,MATCH('Entry Data'!AM2308,'Retasi Pricing'!E:E,0))*X2308,"")</f>
        <v>30800</v>
      </c>
      <c r="Z2308" s="62" t="s">
        <v>26</v>
      </c>
      <c r="AA2308" s="62" t="s">
        <v>27</v>
      </c>
      <c r="AB2308" s="32"/>
      <c r="AC2308" s="32" t="s">
        <v>284</v>
      </c>
      <c r="AD2308" s="32" t="str">
        <f t="shared" si="636"/>
        <v/>
      </c>
      <c r="AF2308" s="5" t="str">
        <f t="shared" si="637"/>
        <v>RUSLAN44198</v>
      </c>
      <c r="AG2308" s="5" t="str">
        <f t="shared" si="638"/>
        <v>BMJ 05644198UTARANIGHT</v>
      </c>
      <c r="AH2308" s="5" t="str">
        <f t="shared" si="639"/>
        <v>RUSLAN44198UTARANIGHT</v>
      </c>
      <c r="AI2308" s="5" t="str">
        <f t="shared" si="640"/>
        <v>BMJ 05644198NIGHT</v>
      </c>
      <c r="AJ2308" s="5" t="str">
        <f t="shared" si="641"/>
        <v>RUSLAN44198NIGHT</v>
      </c>
      <c r="AK2308" s="5" t="str">
        <f t="shared" si="642"/>
        <v>RUSLANBMJ III</v>
      </c>
      <c r="AL2308" s="5" t="str">
        <f t="shared" si="644"/>
        <v>6UTARA</v>
      </c>
      <c r="AM2308" s="5" t="str">
        <f t="shared" si="645"/>
        <v>&gt; 6UTARA10 RODA</v>
      </c>
      <c r="AN2308" s="5" t="str">
        <f t="shared" si="646"/>
        <v>RUSLANBMJ III&gt; 6UTARA10 RODA</v>
      </c>
      <c r="AO2308" s="5" t="str">
        <f t="shared" si="647"/>
        <v>RUSLAN&gt; 6UTARA10 RODA</v>
      </c>
      <c r="AP2308" s="5" t="str">
        <f t="shared" si="648"/>
        <v>44198NIGHT</v>
      </c>
    </row>
    <row r="2309" spans="1:42" x14ac:dyDescent="0.3">
      <c r="A2309" s="33">
        <v>1</v>
      </c>
      <c r="B2309" s="33"/>
      <c r="C2309" s="70">
        <v>44198</v>
      </c>
      <c r="D2309" s="71" t="s">
        <v>87</v>
      </c>
      <c r="E2309" s="70">
        <v>44198</v>
      </c>
      <c r="F2309" s="71">
        <v>5161479</v>
      </c>
      <c r="G2309" s="33" t="s">
        <v>20</v>
      </c>
      <c r="H2309" s="33" t="s">
        <v>21</v>
      </c>
      <c r="I2309" s="33" t="s">
        <v>51</v>
      </c>
      <c r="J2309" s="33" t="s">
        <v>46</v>
      </c>
      <c r="K2309" s="63" t="s">
        <v>73</v>
      </c>
      <c r="L2309" s="32" t="str">
        <f t="shared" si="649"/>
        <v>FM260JD</v>
      </c>
      <c r="M2309" s="32" t="str">
        <f t="shared" si="650"/>
        <v>BMJ</v>
      </c>
      <c r="N2309" s="32" t="str">
        <f t="shared" si="651"/>
        <v>10 RODA</v>
      </c>
      <c r="O2309" s="146">
        <v>0.84331018518518519</v>
      </c>
      <c r="P2309" s="65">
        <v>44198.848587962966</v>
      </c>
      <c r="Q2309" s="65"/>
      <c r="R2309" s="66">
        <v>1</v>
      </c>
      <c r="S2309" s="66">
        <v>37520</v>
      </c>
      <c r="T2309" s="66">
        <v>14520</v>
      </c>
      <c r="U2309" s="67">
        <f t="shared" si="643"/>
        <v>23</v>
      </c>
      <c r="V2309" s="66">
        <f t="shared" si="634"/>
        <v>448362</v>
      </c>
      <c r="W2309" s="66" t="str">
        <f t="shared" si="635"/>
        <v>1 &gt; 4</v>
      </c>
      <c r="X2309" s="66">
        <f>A2309+SUMIFS(Presensi!F:F,Presensi!E:E,'Entry Data'!AP2309)</f>
        <v>1</v>
      </c>
      <c r="Y2309" s="66">
        <f>IFERROR(INDEX('Retasi Pricing'!F:F,MATCH('Entry Data'!AM2309,'Retasi Pricing'!E:E,0))*X2309,"")</f>
        <v>25000</v>
      </c>
      <c r="Z2309" s="62" t="s">
        <v>26</v>
      </c>
      <c r="AA2309" s="62" t="s">
        <v>27</v>
      </c>
      <c r="AB2309" s="32"/>
      <c r="AC2309" s="32" t="s">
        <v>376</v>
      </c>
      <c r="AD2309" s="32" t="str">
        <f t="shared" si="636"/>
        <v/>
      </c>
      <c r="AF2309" s="5" t="str">
        <f t="shared" si="637"/>
        <v>ahmad saputra44198</v>
      </c>
      <c r="AG2309" s="5" t="str">
        <f t="shared" si="638"/>
        <v>BMJ 06544198UTARANIGHT</v>
      </c>
      <c r="AH2309" s="5" t="str">
        <f t="shared" si="639"/>
        <v>ahmad saputra44198UTARANIGHT</v>
      </c>
      <c r="AI2309" s="5" t="str">
        <f t="shared" si="640"/>
        <v>BMJ 06544198NIGHT</v>
      </c>
      <c r="AJ2309" s="5" t="str">
        <f t="shared" si="641"/>
        <v>ahmad saputra44198NIGHT</v>
      </c>
      <c r="AK2309" s="5" t="str">
        <f t="shared" si="642"/>
        <v>ahmad saputraBMJ</v>
      </c>
      <c r="AL2309" s="5" t="str">
        <f t="shared" si="644"/>
        <v>1UTARA</v>
      </c>
      <c r="AM2309" s="5" t="str">
        <f t="shared" si="645"/>
        <v>1 &gt; 4UTARA10 RODA</v>
      </c>
      <c r="AN2309" s="5" t="str">
        <f t="shared" si="646"/>
        <v>ahmad saputraBMJ1 &gt; 4UTARA10 RODA</v>
      </c>
      <c r="AO2309" s="5" t="str">
        <f t="shared" si="647"/>
        <v>ahmad saputra1 &gt; 4UTARA10 RODA</v>
      </c>
      <c r="AP2309" s="5" t="str">
        <f t="shared" si="648"/>
        <v>44198NIGHT</v>
      </c>
    </row>
    <row r="2310" spans="1:42" x14ac:dyDescent="0.3">
      <c r="A2310" s="33">
        <v>1</v>
      </c>
      <c r="B2310" s="33"/>
      <c r="C2310" s="70">
        <v>44198</v>
      </c>
      <c r="D2310" s="71" t="s">
        <v>87</v>
      </c>
      <c r="E2310" s="70">
        <v>44198</v>
      </c>
      <c r="F2310" s="71">
        <v>5161566</v>
      </c>
      <c r="G2310" s="33" t="s">
        <v>20</v>
      </c>
      <c r="H2310" s="33" t="s">
        <v>21</v>
      </c>
      <c r="I2310" s="33" t="s">
        <v>45</v>
      </c>
      <c r="J2310" s="33" t="s">
        <v>46</v>
      </c>
      <c r="K2310" s="63" t="s">
        <v>73</v>
      </c>
      <c r="L2310" s="32" t="str">
        <f t="shared" si="649"/>
        <v>FM260JD</v>
      </c>
      <c r="M2310" s="32" t="str">
        <f t="shared" si="650"/>
        <v>BMJ</v>
      </c>
      <c r="N2310" s="32" t="str">
        <f t="shared" si="651"/>
        <v>10 RODA</v>
      </c>
      <c r="O2310" s="146">
        <v>0.91636574074074073</v>
      </c>
      <c r="P2310" s="65">
        <v>44198.916365740741</v>
      </c>
      <c r="Q2310" s="65"/>
      <c r="R2310" s="66">
        <v>2</v>
      </c>
      <c r="S2310" s="66">
        <v>40580</v>
      </c>
      <c r="T2310" s="66">
        <v>14520</v>
      </c>
      <c r="U2310" s="67">
        <f t="shared" si="643"/>
        <v>26.06</v>
      </c>
      <c r="V2310" s="66">
        <f t="shared" si="634"/>
        <v>508013.64</v>
      </c>
      <c r="W2310" s="66" t="str">
        <f t="shared" si="635"/>
        <v>1 &gt; 4</v>
      </c>
      <c r="X2310" s="66">
        <f>A2310+SUMIFS(Presensi!F:F,Presensi!E:E,'Entry Data'!AP2310)</f>
        <v>1</v>
      </c>
      <c r="Y2310" s="66">
        <f>IFERROR(INDEX('Retasi Pricing'!F:F,MATCH('Entry Data'!AM2310,'Retasi Pricing'!E:E,0))*X2310,"")</f>
        <v>25000</v>
      </c>
      <c r="Z2310" s="62" t="s">
        <v>26</v>
      </c>
      <c r="AA2310" s="62" t="s">
        <v>27</v>
      </c>
      <c r="AB2310" s="32"/>
      <c r="AC2310" s="32" t="s">
        <v>376</v>
      </c>
      <c r="AD2310" s="32" t="str">
        <f t="shared" si="636"/>
        <v/>
      </c>
      <c r="AF2310" s="5" t="str">
        <f t="shared" si="637"/>
        <v>ahmad saputra44198</v>
      </c>
      <c r="AG2310" s="5" t="str">
        <f t="shared" si="638"/>
        <v>BMJ 06544198UTARANIGHT</v>
      </c>
      <c r="AH2310" s="5" t="str">
        <f t="shared" si="639"/>
        <v>ahmad saputra44198UTARANIGHT</v>
      </c>
      <c r="AI2310" s="5" t="str">
        <f t="shared" si="640"/>
        <v>BMJ 06544198NIGHT</v>
      </c>
      <c r="AJ2310" s="5" t="str">
        <f t="shared" si="641"/>
        <v>ahmad saputra44198NIGHT</v>
      </c>
      <c r="AK2310" s="5" t="str">
        <f t="shared" si="642"/>
        <v>ahmad saputraBMJ</v>
      </c>
      <c r="AL2310" s="5" t="str">
        <f t="shared" si="644"/>
        <v>2UTARA</v>
      </c>
      <c r="AM2310" s="5" t="str">
        <f t="shared" si="645"/>
        <v>1 &gt; 4UTARA10 RODA</v>
      </c>
      <c r="AN2310" s="5" t="str">
        <f t="shared" si="646"/>
        <v>ahmad saputraBMJ1 &gt; 4UTARA10 RODA</v>
      </c>
      <c r="AO2310" s="5" t="str">
        <f t="shared" si="647"/>
        <v>ahmad saputra1 &gt; 4UTARA10 RODA</v>
      </c>
      <c r="AP2310" s="5" t="str">
        <f t="shared" si="648"/>
        <v>44198NIGHT</v>
      </c>
    </row>
    <row r="2311" spans="1:42" x14ac:dyDescent="0.3">
      <c r="A2311" s="33">
        <v>1</v>
      </c>
      <c r="B2311" s="33"/>
      <c r="C2311" s="70">
        <v>44198</v>
      </c>
      <c r="D2311" s="71" t="s">
        <v>87</v>
      </c>
      <c r="E2311" s="70">
        <v>44198</v>
      </c>
      <c r="F2311" s="71">
        <v>5161641</v>
      </c>
      <c r="G2311" s="33" t="s">
        <v>20</v>
      </c>
      <c r="H2311" s="33" t="s">
        <v>21</v>
      </c>
      <c r="I2311" s="33" t="s">
        <v>45</v>
      </c>
      <c r="J2311" s="33" t="s">
        <v>46</v>
      </c>
      <c r="K2311" s="63" t="s">
        <v>73</v>
      </c>
      <c r="L2311" s="32" t="str">
        <f t="shared" si="649"/>
        <v>FM260JD</v>
      </c>
      <c r="M2311" s="32" t="str">
        <f t="shared" si="650"/>
        <v>BMJ</v>
      </c>
      <c r="N2311" s="32" t="str">
        <f t="shared" si="651"/>
        <v>10 RODA</v>
      </c>
      <c r="O2311" s="146">
        <v>0.9775462962962963</v>
      </c>
      <c r="P2311" s="65">
        <v>44198.977546296293</v>
      </c>
      <c r="Q2311" s="65"/>
      <c r="R2311" s="66">
        <v>3</v>
      </c>
      <c r="S2311" s="66">
        <v>40040</v>
      </c>
      <c r="T2311" s="66">
        <v>14520</v>
      </c>
      <c r="U2311" s="67">
        <f t="shared" si="643"/>
        <v>25.52</v>
      </c>
      <c r="V2311" s="66">
        <f t="shared" si="634"/>
        <v>497486.87999999995</v>
      </c>
      <c r="W2311" s="66" t="str">
        <f t="shared" si="635"/>
        <v>1 &gt; 4</v>
      </c>
      <c r="X2311" s="66">
        <f>A2311+SUMIFS(Presensi!F:F,Presensi!E:E,'Entry Data'!AP2311)</f>
        <v>1</v>
      </c>
      <c r="Y2311" s="66">
        <f>IFERROR(INDEX('Retasi Pricing'!F:F,MATCH('Entry Data'!AM2311,'Retasi Pricing'!E:E,0))*X2311,"")</f>
        <v>25000</v>
      </c>
      <c r="Z2311" s="62" t="s">
        <v>26</v>
      </c>
      <c r="AA2311" s="62" t="s">
        <v>27</v>
      </c>
      <c r="AB2311" s="32"/>
      <c r="AC2311" s="32" t="s">
        <v>376</v>
      </c>
      <c r="AD2311" s="32" t="str">
        <f t="shared" si="636"/>
        <v/>
      </c>
      <c r="AF2311" s="5" t="str">
        <f t="shared" si="637"/>
        <v>ahmad saputra44198</v>
      </c>
      <c r="AG2311" s="5" t="str">
        <f t="shared" si="638"/>
        <v>BMJ 06544198UTARANIGHT</v>
      </c>
      <c r="AH2311" s="5" t="str">
        <f t="shared" si="639"/>
        <v>ahmad saputra44198UTARANIGHT</v>
      </c>
      <c r="AI2311" s="5" t="str">
        <f t="shared" si="640"/>
        <v>BMJ 06544198NIGHT</v>
      </c>
      <c r="AJ2311" s="5" t="str">
        <f t="shared" si="641"/>
        <v>ahmad saputra44198NIGHT</v>
      </c>
      <c r="AK2311" s="5" t="str">
        <f t="shared" si="642"/>
        <v>ahmad saputraBMJ</v>
      </c>
      <c r="AL2311" s="5" t="str">
        <f t="shared" si="644"/>
        <v>3UTARA</v>
      </c>
      <c r="AM2311" s="5" t="str">
        <f t="shared" si="645"/>
        <v>1 &gt; 4UTARA10 RODA</v>
      </c>
      <c r="AN2311" s="5" t="str">
        <f t="shared" si="646"/>
        <v>ahmad saputraBMJ1 &gt; 4UTARA10 RODA</v>
      </c>
      <c r="AO2311" s="5" t="str">
        <f t="shared" si="647"/>
        <v>ahmad saputra1 &gt; 4UTARA10 RODA</v>
      </c>
      <c r="AP2311" s="5" t="str">
        <f t="shared" si="648"/>
        <v>44198NIGHT</v>
      </c>
    </row>
    <row r="2312" spans="1:42" x14ac:dyDescent="0.3">
      <c r="A2312" s="33">
        <v>1</v>
      </c>
      <c r="B2312" s="33"/>
      <c r="C2312" s="70">
        <v>44198</v>
      </c>
      <c r="D2312" s="71" t="s">
        <v>87</v>
      </c>
      <c r="E2312" s="70">
        <v>44199</v>
      </c>
      <c r="F2312" s="71">
        <v>5161725</v>
      </c>
      <c r="G2312" s="33" t="s">
        <v>20</v>
      </c>
      <c r="H2312" s="33" t="s">
        <v>21</v>
      </c>
      <c r="I2312" s="33" t="s">
        <v>51</v>
      </c>
      <c r="J2312" s="33" t="s">
        <v>46</v>
      </c>
      <c r="K2312" s="63" t="s">
        <v>73</v>
      </c>
      <c r="L2312" s="32" t="str">
        <f t="shared" si="649"/>
        <v>FM260JD</v>
      </c>
      <c r="M2312" s="32" t="str">
        <f t="shared" si="650"/>
        <v>BMJ</v>
      </c>
      <c r="N2312" s="32" t="str">
        <f t="shared" si="651"/>
        <v>10 RODA</v>
      </c>
      <c r="O2312" s="146">
        <v>4.403935185185185E-2</v>
      </c>
      <c r="P2312" s="65">
        <v>44199.044039351851</v>
      </c>
      <c r="Q2312" s="65"/>
      <c r="R2312" s="66">
        <v>4</v>
      </c>
      <c r="S2312" s="66">
        <v>38580</v>
      </c>
      <c r="T2312" s="66">
        <v>14520</v>
      </c>
      <c r="U2312" s="67">
        <f t="shared" si="643"/>
        <v>24.06</v>
      </c>
      <c r="V2312" s="66">
        <f t="shared" si="634"/>
        <v>469025.64</v>
      </c>
      <c r="W2312" s="66" t="str">
        <f t="shared" si="635"/>
        <v>1 &gt; 4</v>
      </c>
      <c r="X2312" s="66">
        <f>A2312+SUMIFS(Presensi!F:F,Presensi!E:E,'Entry Data'!AP2312)</f>
        <v>1</v>
      </c>
      <c r="Y2312" s="66">
        <f>IFERROR(INDEX('Retasi Pricing'!F:F,MATCH('Entry Data'!AM2312,'Retasi Pricing'!E:E,0))*X2312,"")</f>
        <v>25000</v>
      </c>
      <c r="Z2312" s="62" t="s">
        <v>26</v>
      </c>
      <c r="AA2312" s="62" t="s">
        <v>27</v>
      </c>
      <c r="AB2312" s="32"/>
      <c r="AC2312" s="32" t="s">
        <v>376</v>
      </c>
      <c r="AD2312" s="32" t="str">
        <f t="shared" si="636"/>
        <v/>
      </c>
      <c r="AF2312" s="5" t="str">
        <f t="shared" si="637"/>
        <v>ahmad saputra44198</v>
      </c>
      <c r="AG2312" s="5" t="str">
        <f t="shared" si="638"/>
        <v>BMJ 06544198UTARANIGHT</v>
      </c>
      <c r="AH2312" s="5" t="str">
        <f t="shared" si="639"/>
        <v>ahmad saputra44198UTARANIGHT</v>
      </c>
      <c r="AI2312" s="5" t="str">
        <f t="shared" si="640"/>
        <v>BMJ 06544198NIGHT</v>
      </c>
      <c r="AJ2312" s="5" t="str">
        <f t="shared" si="641"/>
        <v>ahmad saputra44198NIGHT</v>
      </c>
      <c r="AK2312" s="5" t="str">
        <f t="shared" si="642"/>
        <v>ahmad saputraBMJ</v>
      </c>
      <c r="AL2312" s="5" t="str">
        <f t="shared" si="644"/>
        <v>4UTARA</v>
      </c>
      <c r="AM2312" s="5" t="str">
        <f t="shared" si="645"/>
        <v>1 &gt; 4UTARA10 RODA</v>
      </c>
      <c r="AN2312" s="5" t="str">
        <f t="shared" si="646"/>
        <v>ahmad saputraBMJ1 &gt; 4UTARA10 RODA</v>
      </c>
      <c r="AO2312" s="5" t="str">
        <f t="shared" si="647"/>
        <v>ahmad saputra1 &gt; 4UTARA10 RODA</v>
      </c>
      <c r="AP2312" s="5" t="str">
        <f t="shared" si="648"/>
        <v>44198NIGHT</v>
      </c>
    </row>
    <row r="2313" spans="1:42" x14ac:dyDescent="0.3">
      <c r="A2313" s="33">
        <v>1</v>
      </c>
      <c r="B2313" s="33"/>
      <c r="C2313" s="70">
        <v>44198</v>
      </c>
      <c r="D2313" s="71" t="s">
        <v>87</v>
      </c>
      <c r="E2313" s="70">
        <v>44199</v>
      </c>
      <c r="F2313" s="71">
        <v>5161791</v>
      </c>
      <c r="G2313" s="33" t="s">
        <v>20</v>
      </c>
      <c r="H2313" s="33" t="s">
        <v>21</v>
      </c>
      <c r="I2313" s="33" t="s">
        <v>45</v>
      </c>
      <c r="J2313" s="33" t="s">
        <v>46</v>
      </c>
      <c r="K2313" s="63" t="s">
        <v>73</v>
      </c>
      <c r="L2313" s="32" t="str">
        <f t="shared" si="649"/>
        <v>FM260JD</v>
      </c>
      <c r="M2313" s="32" t="str">
        <f t="shared" si="650"/>
        <v>BMJ</v>
      </c>
      <c r="N2313" s="32" t="str">
        <f t="shared" si="651"/>
        <v>10 RODA</v>
      </c>
      <c r="O2313" s="146">
        <v>0.10667824074074074</v>
      </c>
      <c r="P2313" s="65">
        <v>44199.106678240743</v>
      </c>
      <c r="Q2313" s="65"/>
      <c r="R2313" s="66">
        <v>5</v>
      </c>
      <c r="S2313" s="66">
        <v>40300</v>
      </c>
      <c r="T2313" s="66">
        <v>14520</v>
      </c>
      <c r="U2313" s="67">
        <f t="shared" si="643"/>
        <v>25.78</v>
      </c>
      <c r="V2313" s="66">
        <f t="shared" si="634"/>
        <v>502555.32</v>
      </c>
      <c r="W2313" s="66" t="str">
        <f t="shared" si="635"/>
        <v>&gt; 5</v>
      </c>
      <c r="X2313" s="66">
        <f>A2313+SUMIFS(Presensi!F:F,Presensi!E:E,'Entry Data'!AP2313)</f>
        <v>1</v>
      </c>
      <c r="Y2313" s="66">
        <f>IFERROR(INDEX('Retasi Pricing'!F:F,MATCH('Entry Data'!AM2313,'Retasi Pricing'!E:E,0))*X2313,"")</f>
        <v>27650</v>
      </c>
      <c r="Z2313" s="62" t="s">
        <v>26</v>
      </c>
      <c r="AA2313" s="62" t="s">
        <v>27</v>
      </c>
      <c r="AB2313" s="32"/>
      <c r="AC2313" s="32" t="s">
        <v>376</v>
      </c>
      <c r="AD2313" s="32" t="str">
        <f t="shared" si="636"/>
        <v/>
      </c>
      <c r="AF2313" s="5" t="str">
        <f t="shared" si="637"/>
        <v>ahmad saputra44198</v>
      </c>
      <c r="AG2313" s="5" t="str">
        <f t="shared" si="638"/>
        <v>BMJ 06544198UTARANIGHT</v>
      </c>
      <c r="AH2313" s="5" t="str">
        <f t="shared" si="639"/>
        <v>ahmad saputra44198UTARANIGHT</v>
      </c>
      <c r="AI2313" s="5" t="str">
        <f t="shared" si="640"/>
        <v>BMJ 06544198NIGHT</v>
      </c>
      <c r="AJ2313" s="5" t="str">
        <f t="shared" si="641"/>
        <v>ahmad saputra44198NIGHT</v>
      </c>
      <c r="AK2313" s="5" t="str">
        <f t="shared" si="642"/>
        <v>ahmad saputraBMJ</v>
      </c>
      <c r="AL2313" s="5" t="str">
        <f t="shared" si="644"/>
        <v>5UTARA</v>
      </c>
      <c r="AM2313" s="5" t="str">
        <f t="shared" si="645"/>
        <v>&gt; 5UTARA10 RODA</v>
      </c>
      <c r="AN2313" s="5" t="str">
        <f t="shared" si="646"/>
        <v>ahmad saputraBMJ&gt; 5UTARA10 RODA</v>
      </c>
      <c r="AO2313" s="5" t="str">
        <f t="shared" si="647"/>
        <v>ahmad saputra&gt; 5UTARA10 RODA</v>
      </c>
      <c r="AP2313" s="5" t="str">
        <f t="shared" si="648"/>
        <v>44198NIGHT</v>
      </c>
    </row>
    <row r="2314" spans="1:42" x14ac:dyDescent="0.3">
      <c r="A2314" s="33">
        <v>1</v>
      </c>
      <c r="B2314" s="33"/>
      <c r="C2314" s="70">
        <v>44198</v>
      </c>
      <c r="D2314" s="71" t="s">
        <v>87</v>
      </c>
      <c r="E2314" s="70">
        <v>44199</v>
      </c>
      <c r="F2314" s="71">
        <v>5161920</v>
      </c>
      <c r="G2314" s="33" t="s">
        <v>20</v>
      </c>
      <c r="H2314" s="33" t="s">
        <v>21</v>
      </c>
      <c r="I2314" s="33" t="s">
        <v>45</v>
      </c>
      <c r="J2314" s="33" t="s">
        <v>46</v>
      </c>
      <c r="K2314" s="63" t="s">
        <v>73</v>
      </c>
      <c r="L2314" s="32" t="str">
        <f t="shared" si="649"/>
        <v>FM260JD</v>
      </c>
      <c r="M2314" s="32" t="str">
        <f t="shared" si="650"/>
        <v>BMJ</v>
      </c>
      <c r="N2314" s="32" t="str">
        <f t="shared" si="651"/>
        <v>10 RODA</v>
      </c>
      <c r="O2314" s="146">
        <v>0.22241898148148151</v>
      </c>
      <c r="P2314" s="65">
        <v>44199.222418981481</v>
      </c>
      <c r="Q2314" s="65"/>
      <c r="R2314" s="66">
        <v>6</v>
      </c>
      <c r="S2314" s="66">
        <v>39460</v>
      </c>
      <c r="T2314" s="66">
        <v>14520</v>
      </c>
      <c r="U2314" s="67">
        <f t="shared" si="643"/>
        <v>24.94</v>
      </c>
      <c r="V2314" s="66">
        <f t="shared" ref="V2314:V2377" si="652">IFERROR(VLOOKUP(L2314,harga,2,FALSE),"")*U2314*IFERROR(VLOOKUP(G2314,jarak,2,FALSE),"")</f>
        <v>486180.36</v>
      </c>
      <c r="W2314" s="66" t="str">
        <f t="shared" ref="W2314:W2377" si="653">IFERROR(VLOOKUP(AL2314,Code,2,FALSE),"")</f>
        <v>&gt; 6</v>
      </c>
      <c r="X2314" s="66">
        <f>A2314+SUMIFS(Presensi!F:F,Presensi!E:E,'Entry Data'!AP2314)</f>
        <v>1</v>
      </c>
      <c r="Y2314" s="66">
        <f>IFERROR(INDEX('Retasi Pricing'!F:F,MATCH('Entry Data'!AM2314,'Retasi Pricing'!E:E,0))*X2314,"")</f>
        <v>30800</v>
      </c>
      <c r="Z2314" s="62" t="s">
        <v>26</v>
      </c>
      <c r="AA2314" s="62" t="s">
        <v>27</v>
      </c>
      <c r="AB2314" s="32"/>
      <c r="AC2314" s="32" t="s">
        <v>376</v>
      </c>
      <c r="AD2314" s="32" t="str">
        <f t="shared" ref="AD2314:AD2377" si="654">IFERROR(VLOOKUP(AC2314,driver,13,FALSE),"")</f>
        <v/>
      </c>
      <c r="AF2314" s="5" t="str">
        <f t="shared" ref="AF2314:AF2377" si="655">AC2314&amp;C2314</f>
        <v>ahmad saputra44198</v>
      </c>
      <c r="AG2314" s="5" t="str">
        <f t="shared" ref="AG2314:AG2377" si="656">K2314&amp;C2314&amp;G2314&amp;D2314</f>
        <v>BMJ 06544198UTARANIGHT</v>
      </c>
      <c r="AH2314" s="5" t="str">
        <f t="shared" ref="AH2314:AH2377" si="657">AC2314&amp;C2314&amp;G2314&amp;D2314</f>
        <v>ahmad saputra44198UTARANIGHT</v>
      </c>
      <c r="AI2314" s="5" t="str">
        <f t="shared" ref="AI2314:AI2377" si="658">K2314&amp;C2314&amp;D2314</f>
        <v>BMJ 06544198NIGHT</v>
      </c>
      <c r="AJ2314" s="5" t="str">
        <f t="shared" ref="AJ2314:AJ2377" si="659">AC2314&amp;C2314&amp;D2314</f>
        <v>ahmad saputra44198NIGHT</v>
      </c>
      <c r="AK2314" s="5" t="str">
        <f t="shared" ref="AK2314:AK2377" si="660">AC2314&amp;M2314</f>
        <v>ahmad saputraBMJ</v>
      </c>
      <c r="AL2314" s="5" t="str">
        <f t="shared" si="644"/>
        <v>6UTARA</v>
      </c>
      <c r="AM2314" s="5" t="str">
        <f t="shared" si="645"/>
        <v>&gt; 6UTARA10 RODA</v>
      </c>
      <c r="AN2314" s="5" t="str">
        <f t="shared" si="646"/>
        <v>ahmad saputraBMJ&gt; 6UTARA10 RODA</v>
      </c>
      <c r="AO2314" s="5" t="str">
        <f t="shared" si="647"/>
        <v>ahmad saputra&gt; 6UTARA10 RODA</v>
      </c>
      <c r="AP2314" s="5" t="str">
        <f t="shared" si="648"/>
        <v>44198NIGHT</v>
      </c>
    </row>
    <row r="2315" spans="1:42" x14ac:dyDescent="0.3">
      <c r="A2315" s="33">
        <v>1</v>
      </c>
      <c r="B2315" s="33"/>
      <c r="C2315" s="70">
        <v>44198</v>
      </c>
      <c r="D2315" s="71" t="s">
        <v>87</v>
      </c>
      <c r="E2315" s="70">
        <v>44198</v>
      </c>
      <c r="F2315" s="71">
        <v>5161451</v>
      </c>
      <c r="G2315" s="33" t="s">
        <v>20</v>
      </c>
      <c r="H2315" s="33" t="s">
        <v>21</v>
      </c>
      <c r="I2315" s="33" t="s">
        <v>51</v>
      </c>
      <c r="J2315" s="33" t="s">
        <v>46</v>
      </c>
      <c r="K2315" s="63" t="s">
        <v>75</v>
      </c>
      <c r="L2315" s="32" t="str">
        <f t="shared" si="649"/>
        <v>FM260JD</v>
      </c>
      <c r="M2315" s="32" t="str">
        <f t="shared" si="650"/>
        <v>BMJ</v>
      </c>
      <c r="N2315" s="32" t="str">
        <f t="shared" si="651"/>
        <v>10 RODA</v>
      </c>
      <c r="O2315" s="146">
        <v>0.82712962962962966</v>
      </c>
      <c r="P2315" s="65">
        <v>44198.832951388889</v>
      </c>
      <c r="Q2315" s="65"/>
      <c r="R2315" s="66">
        <v>1</v>
      </c>
      <c r="S2315" s="66">
        <v>40240</v>
      </c>
      <c r="T2315" s="66">
        <v>14820</v>
      </c>
      <c r="U2315" s="67">
        <f t="shared" ref="U2315:U2378" si="661">(S2315-T2315)/1000</f>
        <v>25.42</v>
      </c>
      <c r="V2315" s="66">
        <f t="shared" si="652"/>
        <v>495537.48000000004</v>
      </c>
      <c r="W2315" s="66" t="str">
        <f t="shared" si="653"/>
        <v>1 &gt; 4</v>
      </c>
      <c r="X2315" s="66">
        <f>A2315+SUMIFS(Presensi!F:F,Presensi!E:E,'Entry Data'!AP2315)</f>
        <v>1</v>
      </c>
      <c r="Y2315" s="66">
        <f>IFERROR(INDEX('Retasi Pricing'!F:F,MATCH('Entry Data'!AM2315,'Retasi Pricing'!E:E,0))*X2315,"")</f>
        <v>25000</v>
      </c>
      <c r="Z2315" s="62" t="s">
        <v>26</v>
      </c>
      <c r="AA2315" s="62" t="s">
        <v>27</v>
      </c>
      <c r="AB2315" s="32"/>
      <c r="AC2315" s="32" t="s">
        <v>202</v>
      </c>
      <c r="AD2315" s="32" t="str">
        <f t="shared" si="654"/>
        <v/>
      </c>
      <c r="AF2315" s="5" t="str">
        <f t="shared" si="655"/>
        <v>alusdi44198</v>
      </c>
      <c r="AG2315" s="5" t="str">
        <f t="shared" si="656"/>
        <v>BMJ 06744198UTARANIGHT</v>
      </c>
      <c r="AH2315" s="5" t="str">
        <f t="shared" si="657"/>
        <v>alusdi44198UTARANIGHT</v>
      </c>
      <c r="AI2315" s="5" t="str">
        <f t="shared" si="658"/>
        <v>BMJ 06744198NIGHT</v>
      </c>
      <c r="AJ2315" s="5" t="str">
        <f t="shared" si="659"/>
        <v>alusdi44198NIGHT</v>
      </c>
      <c r="AK2315" s="5" t="str">
        <f t="shared" si="660"/>
        <v>alusdiBMJ</v>
      </c>
      <c r="AL2315" s="5" t="str">
        <f t="shared" ref="AL2315:AL2378" si="662">Q2315&amp;R2315&amp;G2315</f>
        <v>1UTARA</v>
      </c>
      <c r="AM2315" s="5" t="str">
        <f t="shared" ref="AM2315:AM2378" si="663">W2315&amp;G2315&amp;N2315</f>
        <v>1 &gt; 4UTARA10 RODA</v>
      </c>
      <c r="AN2315" s="5" t="str">
        <f t="shared" ref="AN2315:AN2378" si="664">AC2315&amp;M2315&amp;W2315&amp;G2315&amp;N2315</f>
        <v>alusdiBMJ1 &gt; 4UTARA10 RODA</v>
      </c>
      <c r="AO2315" s="5" t="str">
        <f t="shared" ref="AO2315:AO2378" si="665">AC2315&amp;W2315&amp;G2315&amp;N2315</f>
        <v>alusdi1 &gt; 4UTARA10 RODA</v>
      </c>
      <c r="AP2315" s="5" t="str">
        <f t="shared" ref="AP2315:AP2378" si="666">C2315&amp;D2315</f>
        <v>44198NIGHT</v>
      </c>
    </row>
    <row r="2316" spans="1:42" x14ac:dyDescent="0.3">
      <c r="A2316" s="33">
        <v>1</v>
      </c>
      <c r="B2316" s="33"/>
      <c r="C2316" s="70">
        <v>44198</v>
      </c>
      <c r="D2316" s="71" t="s">
        <v>87</v>
      </c>
      <c r="E2316" s="70">
        <v>44198</v>
      </c>
      <c r="F2316" s="71">
        <v>5161530</v>
      </c>
      <c r="G2316" s="33" t="s">
        <v>20</v>
      </c>
      <c r="H2316" s="33" t="s">
        <v>21</v>
      </c>
      <c r="I2316" s="33" t="s">
        <v>45</v>
      </c>
      <c r="J2316" s="33" t="s">
        <v>46</v>
      </c>
      <c r="K2316" s="63" t="s">
        <v>75</v>
      </c>
      <c r="L2316" s="32" t="str">
        <f t="shared" si="649"/>
        <v>FM260JD</v>
      </c>
      <c r="M2316" s="32" t="str">
        <f t="shared" si="650"/>
        <v>BMJ</v>
      </c>
      <c r="N2316" s="32" t="str">
        <f t="shared" si="651"/>
        <v>10 RODA</v>
      </c>
      <c r="O2316" s="146">
        <v>0.88395833333333329</v>
      </c>
      <c r="P2316" s="65">
        <v>44198.883958333332</v>
      </c>
      <c r="Q2316" s="65"/>
      <c r="R2316" s="66">
        <v>2</v>
      </c>
      <c r="S2316" s="66">
        <v>40240</v>
      </c>
      <c r="T2316" s="66">
        <v>14820</v>
      </c>
      <c r="U2316" s="67">
        <f t="shared" si="661"/>
        <v>25.42</v>
      </c>
      <c r="V2316" s="66">
        <f t="shared" si="652"/>
        <v>495537.48000000004</v>
      </c>
      <c r="W2316" s="66" t="str">
        <f t="shared" si="653"/>
        <v>1 &gt; 4</v>
      </c>
      <c r="X2316" s="66">
        <f>A2316+SUMIFS(Presensi!F:F,Presensi!E:E,'Entry Data'!AP2316)</f>
        <v>1</v>
      </c>
      <c r="Y2316" s="66">
        <f>IFERROR(INDEX('Retasi Pricing'!F:F,MATCH('Entry Data'!AM2316,'Retasi Pricing'!E:E,0))*X2316,"")</f>
        <v>25000</v>
      </c>
      <c r="Z2316" s="62" t="s">
        <v>26</v>
      </c>
      <c r="AA2316" s="62" t="s">
        <v>27</v>
      </c>
      <c r="AB2316" s="32"/>
      <c r="AC2316" s="32" t="s">
        <v>202</v>
      </c>
      <c r="AD2316" s="32" t="str">
        <f t="shared" si="654"/>
        <v/>
      </c>
      <c r="AF2316" s="5" t="str">
        <f t="shared" si="655"/>
        <v>alusdi44198</v>
      </c>
      <c r="AG2316" s="5" t="str">
        <f t="shared" si="656"/>
        <v>BMJ 06744198UTARANIGHT</v>
      </c>
      <c r="AH2316" s="5" t="str">
        <f t="shared" si="657"/>
        <v>alusdi44198UTARANIGHT</v>
      </c>
      <c r="AI2316" s="5" t="str">
        <f t="shared" si="658"/>
        <v>BMJ 06744198NIGHT</v>
      </c>
      <c r="AJ2316" s="5" t="str">
        <f t="shared" si="659"/>
        <v>alusdi44198NIGHT</v>
      </c>
      <c r="AK2316" s="5" t="str">
        <f t="shared" si="660"/>
        <v>alusdiBMJ</v>
      </c>
      <c r="AL2316" s="5" t="str">
        <f t="shared" si="662"/>
        <v>2UTARA</v>
      </c>
      <c r="AM2316" s="5" t="str">
        <f t="shared" si="663"/>
        <v>1 &gt; 4UTARA10 RODA</v>
      </c>
      <c r="AN2316" s="5" t="str">
        <f t="shared" si="664"/>
        <v>alusdiBMJ1 &gt; 4UTARA10 RODA</v>
      </c>
      <c r="AO2316" s="5" t="str">
        <f t="shared" si="665"/>
        <v>alusdi1 &gt; 4UTARA10 RODA</v>
      </c>
      <c r="AP2316" s="5" t="str">
        <f t="shared" si="666"/>
        <v>44198NIGHT</v>
      </c>
    </row>
    <row r="2317" spans="1:42" x14ac:dyDescent="0.3">
      <c r="A2317" s="33">
        <v>1</v>
      </c>
      <c r="B2317" s="33"/>
      <c r="C2317" s="70">
        <v>44198</v>
      </c>
      <c r="D2317" s="71" t="s">
        <v>87</v>
      </c>
      <c r="E2317" s="70">
        <v>44198</v>
      </c>
      <c r="F2317" s="71">
        <v>5161597</v>
      </c>
      <c r="G2317" s="33" t="s">
        <v>20</v>
      </c>
      <c r="H2317" s="33" t="s">
        <v>21</v>
      </c>
      <c r="I2317" s="33" t="s">
        <v>123</v>
      </c>
      <c r="J2317" s="33" t="s">
        <v>23</v>
      </c>
      <c r="K2317" s="63" t="s">
        <v>75</v>
      </c>
      <c r="L2317" s="32" t="str">
        <f t="shared" si="649"/>
        <v>FM260JD</v>
      </c>
      <c r="M2317" s="32" t="str">
        <f t="shared" si="650"/>
        <v>BMJ</v>
      </c>
      <c r="N2317" s="32" t="str">
        <f t="shared" si="651"/>
        <v>10 RODA</v>
      </c>
      <c r="O2317" s="146">
        <v>0.9377199074074074</v>
      </c>
      <c r="P2317" s="65">
        <v>44198.937719907408</v>
      </c>
      <c r="Q2317" s="65"/>
      <c r="R2317" s="66">
        <v>3</v>
      </c>
      <c r="S2317" s="66">
        <v>38300</v>
      </c>
      <c r="T2317" s="66">
        <v>14820</v>
      </c>
      <c r="U2317" s="67">
        <f t="shared" si="661"/>
        <v>23.48</v>
      </c>
      <c r="V2317" s="66">
        <f t="shared" si="652"/>
        <v>457719.12000000005</v>
      </c>
      <c r="W2317" s="66" t="str">
        <f t="shared" si="653"/>
        <v>1 &gt; 4</v>
      </c>
      <c r="X2317" s="66">
        <f>A2317+SUMIFS(Presensi!F:F,Presensi!E:E,'Entry Data'!AP2317)</f>
        <v>1</v>
      </c>
      <c r="Y2317" s="66">
        <f>IFERROR(INDEX('Retasi Pricing'!F:F,MATCH('Entry Data'!AM2317,'Retasi Pricing'!E:E,0))*X2317,"")</f>
        <v>25000</v>
      </c>
      <c r="Z2317" s="62" t="s">
        <v>26</v>
      </c>
      <c r="AA2317" s="62" t="s">
        <v>27</v>
      </c>
      <c r="AB2317" s="32"/>
      <c r="AC2317" s="32" t="s">
        <v>202</v>
      </c>
      <c r="AD2317" s="32" t="str">
        <f t="shared" si="654"/>
        <v/>
      </c>
      <c r="AF2317" s="5" t="str">
        <f t="shared" si="655"/>
        <v>alusdi44198</v>
      </c>
      <c r="AG2317" s="5" t="str">
        <f t="shared" si="656"/>
        <v>BMJ 06744198UTARANIGHT</v>
      </c>
      <c r="AH2317" s="5" t="str">
        <f t="shared" si="657"/>
        <v>alusdi44198UTARANIGHT</v>
      </c>
      <c r="AI2317" s="5" t="str">
        <f t="shared" si="658"/>
        <v>BMJ 06744198NIGHT</v>
      </c>
      <c r="AJ2317" s="5" t="str">
        <f t="shared" si="659"/>
        <v>alusdi44198NIGHT</v>
      </c>
      <c r="AK2317" s="5" t="str">
        <f t="shared" si="660"/>
        <v>alusdiBMJ</v>
      </c>
      <c r="AL2317" s="5" t="str">
        <f t="shared" si="662"/>
        <v>3UTARA</v>
      </c>
      <c r="AM2317" s="5" t="str">
        <f t="shared" si="663"/>
        <v>1 &gt; 4UTARA10 RODA</v>
      </c>
      <c r="AN2317" s="5" t="str">
        <f t="shared" si="664"/>
        <v>alusdiBMJ1 &gt; 4UTARA10 RODA</v>
      </c>
      <c r="AO2317" s="5" t="str">
        <f t="shared" si="665"/>
        <v>alusdi1 &gt; 4UTARA10 RODA</v>
      </c>
      <c r="AP2317" s="5" t="str">
        <f t="shared" si="666"/>
        <v>44198NIGHT</v>
      </c>
    </row>
    <row r="2318" spans="1:42" x14ac:dyDescent="0.3">
      <c r="A2318" s="33">
        <v>1</v>
      </c>
      <c r="B2318" s="33"/>
      <c r="C2318" s="70">
        <v>44198</v>
      </c>
      <c r="D2318" s="71" t="s">
        <v>87</v>
      </c>
      <c r="E2318" s="70">
        <v>44199</v>
      </c>
      <c r="F2318" s="71">
        <v>5161674</v>
      </c>
      <c r="G2318" s="33" t="s">
        <v>20</v>
      </c>
      <c r="H2318" s="33" t="s">
        <v>21</v>
      </c>
      <c r="I2318" s="33" t="s">
        <v>45</v>
      </c>
      <c r="J2318" s="33" t="s">
        <v>46</v>
      </c>
      <c r="K2318" s="63" t="s">
        <v>75</v>
      </c>
      <c r="L2318" s="32" t="str">
        <f t="shared" si="649"/>
        <v>FM260JD</v>
      </c>
      <c r="M2318" s="32" t="str">
        <f t="shared" si="650"/>
        <v>BMJ</v>
      </c>
      <c r="N2318" s="32" t="str">
        <f t="shared" si="651"/>
        <v>10 RODA</v>
      </c>
      <c r="O2318" s="146">
        <v>1.7824074074074072E-3</v>
      </c>
      <c r="P2318" s="65">
        <v>44199.001782407409</v>
      </c>
      <c r="Q2318" s="65"/>
      <c r="R2318" s="66">
        <v>4</v>
      </c>
      <c r="S2318" s="66">
        <v>39140</v>
      </c>
      <c r="T2318" s="66">
        <v>14820</v>
      </c>
      <c r="U2318" s="67">
        <f t="shared" si="661"/>
        <v>24.32</v>
      </c>
      <c r="V2318" s="66">
        <f t="shared" si="652"/>
        <v>474094.08000000002</v>
      </c>
      <c r="W2318" s="66" t="str">
        <f t="shared" si="653"/>
        <v>1 &gt; 4</v>
      </c>
      <c r="X2318" s="66">
        <f>A2318+SUMIFS(Presensi!F:F,Presensi!E:E,'Entry Data'!AP2318)</f>
        <v>1</v>
      </c>
      <c r="Y2318" s="66">
        <f>IFERROR(INDEX('Retasi Pricing'!F:F,MATCH('Entry Data'!AM2318,'Retasi Pricing'!E:E,0))*X2318,"")</f>
        <v>25000</v>
      </c>
      <c r="Z2318" s="62" t="s">
        <v>26</v>
      </c>
      <c r="AA2318" s="62" t="s">
        <v>27</v>
      </c>
      <c r="AB2318" s="32"/>
      <c r="AC2318" s="32" t="s">
        <v>202</v>
      </c>
      <c r="AD2318" s="32" t="str">
        <f t="shared" si="654"/>
        <v/>
      </c>
      <c r="AF2318" s="5" t="str">
        <f t="shared" si="655"/>
        <v>alusdi44198</v>
      </c>
      <c r="AG2318" s="5" t="str">
        <f t="shared" si="656"/>
        <v>BMJ 06744198UTARANIGHT</v>
      </c>
      <c r="AH2318" s="5" t="str">
        <f t="shared" si="657"/>
        <v>alusdi44198UTARANIGHT</v>
      </c>
      <c r="AI2318" s="5" t="str">
        <f t="shared" si="658"/>
        <v>BMJ 06744198NIGHT</v>
      </c>
      <c r="AJ2318" s="5" t="str">
        <f t="shared" si="659"/>
        <v>alusdi44198NIGHT</v>
      </c>
      <c r="AK2318" s="5" t="str">
        <f t="shared" si="660"/>
        <v>alusdiBMJ</v>
      </c>
      <c r="AL2318" s="5" t="str">
        <f t="shared" si="662"/>
        <v>4UTARA</v>
      </c>
      <c r="AM2318" s="5" t="str">
        <f t="shared" si="663"/>
        <v>1 &gt; 4UTARA10 RODA</v>
      </c>
      <c r="AN2318" s="5" t="str">
        <f t="shared" si="664"/>
        <v>alusdiBMJ1 &gt; 4UTARA10 RODA</v>
      </c>
      <c r="AO2318" s="5" t="str">
        <f t="shared" si="665"/>
        <v>alusdi1 &gt; 4UTARA10 RODA</v>
      </c>
      <c r="AP2318" s="5" t="str">
        <f t="shared" si="666"/>
        <v>44198NIGHT</v>
      </c>
    </row>
    <row r="2319" spans="1:42" x14ac:dyDescent="0.3">
      <c r="A2319" s="33">
        <v>1</v>
      </c>
      <c r="B2319" s="33"/>
      <c r="C2319" s="70">
        <v>44198</v>
      </c>
      <c r="D2319" s="71" t="s">
        <v>87</v>
      </c>
      <c r="E2319" s="70">
        <v>44199</v>
      </c>
      <c r="F2319" s="71">
        <v>5161746</v>
      </c>
      <c r="G2319" s="33" t="s">
        <v>20</v>
      </c>
      <c r="H2319" s="33" t="s">
        <v>21</v>
      </c>
      <c r="I2319" s="33" t="s">
        <v>51</v>
      </c>
      <c r="J2319" s="33" t="s">
        <v>46</v>
      </c>
      <c r="K2319" s="63" t="s">
        <v>75</v>
      </c>
      <c r="L2319" s="32" t="str">
        <f t="shared" si="649"/>
        <v>FM260JD</v>
      </c>
      <c r="M2319" s="32" t="str">
        <f t="shared" si="650"/>
        <v>BMJ</v>
      </c>
      <c r="N2319" s="32" t="str">
        <f t="shared" si="651"/>
        <v>10 RODA</v>
      </c>
      <c r="O2319" s="146">
        <v>6.04050925925926E-2</v>
      </c>
      <c r="P2319" s="65">
        <v>44199.06040509259</v>
      </c>
      <c r="Q2319" s="65"/>
      <c r="R2319" s="66">
        <v>5</v>
      </c>
      <c r="S2319" s="66">
        <v>37900</v>
      </c>
      <c r="T2319" s="66">
        <v>14820</v>
      </c>
      <c r="U2319" s="67">
        <f t="shared" si="661"/>
        <v>23.08</v>
      </c>
      <c r="V2319" s="66">
        <f t="shared" si="652"/>
        <v>449921.51999999996</v>
      </c>
      <c r="W2319" s="66" t="str">
        <f t="shared" si="653"/>
        <v>&gt; 5</v>
      </c>
      <c r="X2319" s="66">
        <f>A2319+SUMIFS(Presensi!F:F,Presensi!E:E,'Entry Data'!AP2319)</f>
        <v>1</v>
      </c>
      <c r="Y2319" s="66">
        <f>IFERROR(INDEX('Retasi Pricing'!F:F,MATCH('Entry Data'!AM2319,'Retasi Pricing'!E:E,0))*X2319,"")</f>
        <v>27650</v>
      </c>
      <c r="Z2319" s="62" t="s">
        <v>26</v>
      </c>
      <c r="AA2319" s="62" t="s">
        <v>27</v>
      </c>
      <c r="AB2319" s="32"/>
      <c r="AC2319" s="32" t="s">
        <v>202</v>
      </c>
      <c r="AD2319" s="32" t="str">
        <f t="shared" si="654"/>
        <v/>
      </c>
      <c r="AF2319" s="5" t="str">
        <f t="shared" si="655"/>
        <v>alusdi44198</v>
      </c>
      <c r="AG2319" s="5" t="str">
        <f t="shared" si="656"/>
        <v>BMJ 06744198UTARANIGHT</v>
      </c>
      <c r="AH2319" s="5" t="str">
        <f t="shared" si="657"/>
        <v>alusdi44198UTARANIGHT</v>
      </c>
      <c r="AI2319" s="5" t="str">
        <f t="shared" si="658"/>
        <v>BMJ 06744198NIGHT</v>
      </c>
      <c r="AJ2319" s="5" t="str">
        <f t="shared" si="659"/>
        <v>alusdi44198NIGHT</v>
      </c>
      <c r="AK2319" s="5" t="str">
        <f t="shared" si="660"/>
        <v>alusdiBMJ</v>
      </c>
      <c r="AL2319" s="5" t="str">
        <f t="shared" si="662"/>
        <v>5UTARA</v>
      </c>
      <c r="AM2319" s="5" t="str">
        <f t="shared" si="663"/>
        <v>&gt; 5UTARA10 RODA</v>
      </c>
      <c r="AN2319" s="5" t="str">
        <f t="shared" si="664"/>
        <v>alusdiBMJ&gt; 5UTARA10 RODA</v>
      </c>
      <c r="AO2319" s="5" t="str">
        <f t="shared" si="665"/>
        <v>alusdi&gt; 5UTARA10 RODA</v>
      </c>
      <c r="AP2319" s="5" t="str">
        <f t="shared" si="666"/>
        <v>44198NIGHT</v>
      </c>
    </row>
    <row r="2320" spans="1:42" x14ac:dyDescent="0.3">
      <c r="A2320" s="33">
        <v>1</v>
      </c>
      <c r="B2320" s="33"/>
      <c r="C2320" s="70">
        <v>44198</v>
      </c>
      <c r="D2320" s="71" t="s">
        <v>87</v>
      </c>
      <c r="E2320" s="70">
        <v>44199</v>
      </c>
      <c r="F2320" s="71">
        <v>5161812</v>
      </c>
      <c r="G2320" s="33" t="s">
        <v>20</v>
      </c>
      <c r="H2320" s="33" t="s">
        <v>21</v>
      </c>
      <c r="I2320" s="33" t="s">
        <v>123</v>
      </c>
      <c r="J2320" s="33" t="s">
        <v>23</v>
      </c>
      <c r="K2320" s="63" t="s">
        <v>75</v>
      </c>
      <c r="L2320" s="32" t="str">
        <f t="shared" si="649"/>
        <v>FM260JD</v>
      </c>
      <c r="M2320" s="32" t="str">
        <f t="shared" si="650"/>
        <v>BMJ</v>
      </c>
      <c r="N2320" s="32" t="str">
        <f t="shared" si="651"/>
        <v>10 RODA</v>
      </c>
      <c r="O2320" s="146">
        <v>0.11725694444444446</v>
      </c>
      <c r="P2320" s="65">
        <v>44199.117256944446</v>
      </c>
      <c r="Q2320" s="65"/>
      <c r="R2320" s="66">
        <v>6</v>
      </c>
      <c r="S2320" s="66">
        <v>40120</v>
      </c>
      <c r="T2320" s="66">
        <v>14820</v>
      </c>
      <c r="U2320" s="67">
        <f t="shared" si="661"/>
        <v>25.3</v>
      </c>
      <c r="V2320" s="66">
        <f t="shared" si="652"/>
        <v>493198.20000000007</v>
      </c>
      <c r="W2320" s="66" t="str">
        <f t="shared" si="653"/>
        <v>&gt; 6</v>
      </c>
      <c r="X2320" s="66">
        <f>A2320+SUMIFS(Presensi!F:F,Presensi!E:E,'Entry Data'!AP2320)</f>
        <v>1</v>
      </c>
      <c r="Y2320" s="66">
        <f>IFERROR(INDEX('Retasi Pricing'!F:F,MATCH('Entry Data'!AM2320,'Retasi Pricing'!E:E,0))*X2320,"")</f>
        <v>30800</v>
      </c>
      <c r="Z2320" s="62" t="s">
        <v>26</v>
      </c>
      <c r="AA2320" s="62" t="s">
        <v>27</v>
      </c>
      <c r="AB2320" s="32"/>
      <c r="AC2320" s="32" t="s">
        <v>202</v>
      </c>
      <c r="AD2320" s="32" t="str">
        <f t="shared" si="654"/>
        <v/>
      </c>
      <c r="AF2320" s="5" t="str">
        <f t="shared" si="655"/>
        <v>alusdi44198</v>
      </c>
      <c r="AG2320" s="5" t="str">
        <f t="shared" si="656"/>
        <v>BMJ 06744198UTARANIGHT</v>
      </c>
      <c r="AH2320" s="5" t="str">
        <f t="shared" si="657"/>
        <v>alusdi44198UTARANIGHT</v>
      </c>
      <c r="AI2320" s="5" t="str">
        <f t="shared" si="658"/>
        <v>BMJ 06744198NIGHT</v>
      </c>
      <c r="AJ2320" s="5" t="str">
        <f t="shared" si="659"/>
        <v>alusdi44198NIGHT</v>
      </c>
      <c r="AK2320" s="5" t="str">
        <f t="shared" si="660"/>
        <v>alusdiBMJ</v>
      </c>
      <c r="AL2320" s="5" t="str">
        <f t="shared" si="662"/>
        <v>6UTARA</v>
      </c>
      <c r="AM2320" s="5" t="str">
        <f t="shared" si="663"/>
        <v>&gt; 6UTARA10 RODA</v>
      </c>
      <c r="AN2320" s="5" t="str">
        <f t="shared" si="664"/>
        <v>alusdiBMJ&gt; 6UTARA10 RODA</v>
      </c>
      <c r="AO2320" s="5" t="str">
        <f t="shared" si="665"/>
        <v>alusdi&gt; 6UTARA10 RODA</v>
      </c>
      <c r="AP2320" s="5" t="str">
        <f t="shared" si="666"/>
        <v>44198NIGHT</v>
      </c>
    </row>
    <row r="2321" spans="1:42" x14ac:dyDescent="0.3">
      <c r="A2321" s="33">
        <v>1</v>
      </c>
      <c r="B2321" s="33"/>
      <c r="C2321" s="70">
        <v>44198</v>
      </c>
      <c r="D2321" s="71" t="s">
        <v>87</v>
      </c>
      <c r="E2321" s="70">
        <v>44199</v>
      </c>
      <c r="F2321" s="71">
        <v>5161882</v>
      </c>
      <c r="G2321" s="33" t="s">
        <v>20</v>
      </c>
      <c r="H2321" s="33" t="s">
        <v>21</v>
      </c>
      <c r="I2321" s="33" t="s">
        <v>123</v>
      </c>
      <c r="J2321" s="33" t="s">
        <v>23</v>
      </c>
      <c r="K2321" s="63" t="s">
        <v>75</v>
      </c>
      <c r="L2321" s="32" t="str">
        <f t="shared" si="649"/>
        <v>FM260JD</v>
      </c>
      <c r="M2321" s="32" t="str">
        <f t="shared" si="650"/>
        <v>BMJ</v>
      </c>
      <c r="N2321" s="32" t="str">
        <f t="shared" si="651"/>
        <v>10 RODA</v>
      </c>
      <c r="O2321" s="146">
        <v>0.1756712962962963</v>
      </c>
      <c r="P2321" s="65">
        <v>44199.175671296296</v>
      </c>
      <c r="Q2321" s="65"/>
      <c r="R2321" s="66">
        <v>7</v>
      </c>
      <c r="S2321" s="66">
        <v>40560</v>
      </c>
      <c r="T2321" s="66">
        <v>14820</v>
      </c>
      <c r="U2321" s="67">
        <f t="shared" si="661"/>
        <v>25.74</v>
      </c>
      <c r="V2321" s="66">
        <f t="shared" si="652"/>
        <v>501775.55999999994</v>
      </c>
      <c r="W2321" s="66" t="str">
        <f t="shared" si="653"/>
        <v>7 &gt;</v>
      </c>
      <c r="X2321" s="66">
        <f>A2321+SUMIFS(Presensi!F:F,Presensi!E:E,'Entry Data'!AP2321)</f>
        <v>1</v>
      </c>
      <c r="Y2321" s="66">
        <f>IFERROR(INDEX('Retasi Pricing'!F:F,MATCH('Entry Data'!AM2321,'Retasi Pricing'!E:E,0))*X2321,"")</f>
        <v>37750</v>
      </c>
      <c r="Z2321" s="62" t="s">
        <v>26</v>
      </c>
      <c r="AA2321" s="62" t="s">
        <v>27</v>
      </c>
      <c r="AB2321" s="32"/>
      <c r="AC2321" s="32" t="s">
        <v>202</v>
      </c>
      <c r="AD2321" s="32" t="str">
        <f t="shared" si="654"/>
        <v/>
      </c>
      <c r="AF2321" s="5" t="str">
        <f t="shared" si="655"/>
        <v>alusdi44198</v>
      </c>
      <c r="AG2321" s="5" t="str">
        <f t="shared" si="656"/>
        <v>BMJ 06744198UTARANIGHT</v>
      </c>
      <c r="AH2321" s="5" t="str">
        <f t="shared" si="657"/>
        <v>alusdi44198UTARANIGHT</v>
      </c>
      <c r="AI2321" s="5" t="str">
        <f t="shared" si="658"/>
        <v>BMJ 06744198NIGHT</v>
      </c>
      <c r="AJ2321" s="5" t="str">
        <f t="shared" si="659"/>
        <v>alusdi44198NIGHT</v>
      </c>
      <c r="AK2321" s="5" t="str">
        <f t="shared" si="660"/>
        <v>alusdiBMJ</v>
      </c>
      <c r="AL2321" s="5" t="str">
        <f t="shared" si="662"/>
        <v>7UTARA</v>
      </c>
      <c r="AM2321" s="5" t="str">
        <f t="shared" si="663"/>
        <v>7 &gt;UTARA10 RODA</v>
      </c>
      <c r="AN2321" s="5" t="str">
        <f t="shared" si="664"/>
        <v>alusdiBMJ7 &gt;UTARA10 RODA</v>
      </c>
      <c r="AO2321" s="5" t="str">
        <f t="shared" si="665"/>
        <v>alusdi7 &gt;UTARA10 RODA</v>
      </c>
      <c r="AP2321" s="5" t="str">
        <f t="shared" si="666"/>
        <v>44198NIGHT</v>
      </c>
    </row>
    <row r="2322" spans="1:42" x14ac:dyDescent="0.3">
      <c r="A2322" s="33">
        <v>1</v>
      </c>
      <c r="B2322" s="33"/>
      <c r="C2322" s="70">
        <v>44198</v>
      </c>
      <c r="D2322" s="71" t="s">
        <v>87</v>
      </c>
      <c r="E2322" s="70">
        <v>44199</v>
      </c>
      <c r="F2322" s="71">
        <v>5161939</v>
      </c>
      <c r="G2322" s="33" t="s">
        <v>20</v>
      </c>
      <c r="H2322" s="33" t="s">
        <v>21</v>
      </c>
      <c r="I2322" s="33" t="s">
        <v>45</v>
      </c>
      <c r="J2322" s="33" t="s">
        <v>46</v>
      </c>
      <c r="K2322" s="63" t="s">
        <v>75</v>
      </c>
      <c r="L2322" s="32" t="str">
        <f t="shared" si="649"/>
        <v>FM260JD</v>
      </c>
      <c r="M2322" s="32" t="str">
        <f t="shared" si="650"/>
        <v>BMJ</v>
      </c>
      <c r="N2322" s="32" t="str">
        <f t="shared" si="651"/>
        <v>10 RODA</v>
      </c>
      <c r="O2322" s="146">
        <v>0.24350694444444443</v>
      </c>
      <c r="P2322" s="65">
        <v>44199.243506944447</v>
      </c>
      <c r="Q2322" s="65"/>
      <c r="R2322" s="66">
        <v>8</v>
      </c>
      <c r="S2322" s="66">
        <v>40380</v>
      </c>
      <c r="T2322" s="66">
        <v>14820</v>
      </c>
      <c r="U2322" s="67">
        <f t="shared" si="661"/>
        <v>25.56</v>
      </c>
      <c r="V2322" s="66">
        <f t="shared" si="652"/>
        <v>498266.64</v>
      </c>
      <c r="W2322" s="66" t="str">
        <f t="shared" si="653"/>
        <v>7 &gt;</v>
      </c>
      <c r="X2322" s="66">
        <f>A2322+SUMIFS(Presensi!F:F,Presensi!E:E,'Entry Data'!AP2322)</f>
        <v>1</v>
      </c>
      <c r="Y2322" s="66">
        <f>IFERROR(INDEX('Retasi Pricing'!F:F,MATCH('Entry Data'!AM2322,'Retasi Pricing'!E:E,0))*X2322,"")</f>
        <v>37750</v>
      </c>
      <c r="Z2322" s="62" t="s">
        <v>26</v>
      </c>
      <c r="AA2322" s="62" t="s">
        <v>27</v>
      </c>
      <c r="AB2322" s="32"/>
      <c r="AC2322" s="32" t="s">
        <v>202</v>
      </c>
      <c r="AD2322" s="32" t="str">
        <f t="shared" si="654"/>
        <v/>
      </c>
      <c r="AF2322" s="5" t="str">
        <f t="shared" si="655"/>
        <v>alusdi44198</v>
      </c>
      <c r="AG2322" s="5" t="str">
        <f t="shared" si="656"/>
        <v>BMJ 06744198UTARANIGHT</v>
      </c>
      <c r="AH2322" s="5" t="str">
        <f t="shared" si="657"/>
        <v>alusdi44198UTARANIGHT</v>
      </c>
      <c r="AI2322" s="5" t="str">
        <f t="shared" si="658"/>
        <v>BMJ 06744198NIGHT</v>
      </c>
      <c r="AJ2322" s="5" t="str">
        <f t="shared" si="659"/>
        <v>alusdi44198NIGHT</v>
      </c>
      <c r="AK2322" s="5" t="str">
        <f t="shared" si="660"/>
        <v>alusdiBMJ</v>
      </c>
      <c r="AL2322" s="5" t="str">
        <f t="shared" si="662"/>
        <v>8UTARA</v>
      </c>
      <c r="AM2322" s="5" t="str">
        <f t="shared" si="663"/>
        <v>7 &gt;UTARA10 RODA</v>
      </c>
      <c r="AN2322" s="5" t="str">
        <f t="shared" si="664"/>
        <v>alusdiBMJ7 &gt;UTARA10 RODA</v>
      </c>
      <c r="AO2322" s="5" t="str">
        <f t="shared" si="665"/>
        <v>alusdi7 &gt;UTARA10 RODA</v>
      </c>
      <c r="AP2322" s="5" t="str">
        <f t="shared" si="666"/>
        <v>44198NIGHT</v>
      </c>
    </row>
    <row r="2323" spans="1:42" x14ac:dyDescent="0.3">
      <c r="A2323" s="33">
        <v>1</v>
      </c>
      <c r="B2323" s="33"/>
      <c r="C2323" s="70">
        <v>44198</v>
      </c>
      <c r="D2323" s="71" t="s">
        <v>87</v>
      </c>
      <c r="E2323" s="70">
        <v>44198</v>
      </c>
      <c r="F2323" s="71">
        <v>5161462</v>
      </c>
      <c r="G2323" s="33" t="s">
        <v>20</v>
      </c>
      <c r="H2323" s="33" t="s">
        <v>21</v>
      </c>
      <c r="I2323" s="33" t="s">
        <v>51</v>
      </c>
      <c r="J2323" s="33" t="s">
        <v>46</v>
      </c>
      <c r="K2323" s="63" t="s">
        <v>77</v>
      </c>
      <c r="L2323" s="32" t="str">
        <f t="shared" si="649"/>
        <v>FM260JD</v>
      </c>
      <c r="M2323" s="32" t="str">
        <f t="shared" si="650"/>
        <v>BMJ</v>
      </c>
      <c r="N2323" s="32" t="str">
        <f t="shared" si="651"/>
        <v>10 RODA</v>
      </c>
      <c r="O2323" s="146">
        <v>0.83188657407407407</v>
      </c>
      <c r="P2323" s="65">
        <v>44198.837071759262</v>
      </c>
      <c r="Q2323" s="65"/>
      <c r="R2323" s="66">
        <v>1</v>
      </c>
      <c r="S2323" s="66">
        <v>39520</v>
      </c>
      <c r="T2323" s="66">
        <v>14880</v>
      </c>
      <c r="U2323" s="67">
        <f t="shared" si="661"/>
        <v>24.64</v>
      </c>
      <c r="V2323" s="66">
        <f t="shared" si="652"/>
        <v>480332.16000000003</v>
      </c>
      <c r="W2323" s="66" t="str">
        <f t="shared" si="653"/>
        <v>1 &gt; 4</v>
      </c>
      <c r="X2323" s="66">
        <f>A2323+SUMIFS(Presensi!F:F,Presensi!E:E,'Entry Data'!AP2323)</f>
        <v>1</v>
      </c>
      <c r="Y2323" s="66">
        <f>IFERROR(INDEX('Retasi Pricing'!F:F,MATCH('Entry Data'!AM2323,'Retasi Pricing'!E:E,0))*X2323,"")</f>
        <v>25000</v>
      </c>
      <c r="Z2323" s="62" t="s">
        <v>26</v>
      </c>
      <c r="AA2323" s="62" t="s">
        <v>27</v>
      </c>
      <c r="AB2323" s="32"/>
      <c r="AC2323" s="32" t="s">
        <v>179</v>
      </c>
      <c r="AD2323" s="32" t="str">
        <f t="shared" si="654"/>
        <v/>
      </c>
      <c r="AF2323" s="5" t="str">
        <f t="shared" si="655"/>
        <v>imbran husain44198</v>
      </c>
      <c r="AG2323" s="5" t="str">
        <f t="shared" si="656"/>
        <v>BMJ 06844198UTARANIGHT</v>
      </c>
      <c r="AH2323" s="5" t="str">
        <f t="shared" si="657"/>
        <v>imbran husain44198UTARANIGHT</v>
      </c>
      <c r="AI2323" s="5" t="str">
        <f t="shared" si="658"/>
        <v>BMJ 06844198NIGHT</v>
      </c>
      <c r="AJ2323" s="5" t="str">
        <f t="shared" si="659"/>
        <v>imbran husain44198NIGHT</v>
      </c>
      <c r="AK2323" s="5" t="str">
        <f t="shared" si="660"/>
        <v>imbran husainBMJ</v>
      </c>
      <c r="AL2323" s="5" t="str">
        <f t="shared" si="662"/>
        <v>1UTARA</v>
      </c>
      <c r="AM2323" s="5" t="str">
        <f t="shared" si="663"/>
        <v>1 &gt; 4UTARA10 RODA</v>
      </c>
      <c r="AN2323" s="5" t="str">
        <f t="shared" si="664"/>
        <v>imbran husainBMJ1 &gt; 4UTARA10 RODA</v>
      </c>
      <c r="AO2323" s="5" t="str">
        <f t="shared" si="665"/>
        <v>imbran husain1 &gt; 4UTARA10 RODA</v>
      </c>
      <c r="AP2323" s="5" t="str">
        <f t="shared" si="666"/>
        <v>44198NIGHT</v>
      </c>
    </row>
    <row r="2324" spans="1:42" x14ac:dyDescent="0.3">
      <c r="A2324" s="33">
        <v>1</v>
      </c>
      <c r="B2324" s="33"/>
      <c r="C2324" s="70">
        <v>44198</v>
      </c>
      <c r="D2324" s="71" t="s">
        <v>87</v>
      </c>
      <c r="E2324" s="70">
        <v>44198</v>
      </c>
      <c r="F2324" s="71">
        <v>5161532</v>
      </c>
      <c r="G2324" s="33" t="s">
        <v>20</v>
      </c>
      <c r="H2324" s="33" t="s">
        <v>21</v>
      </c>
      <c r="I2324" s="33" t="s">
        <v>123</v>
      </c>
      <c r="J2324" s="33" t="s">
        <v>23</v>
      </c>
      <c r="K2324" s="63" t="s">
        <v>77</v>
      </c>
      <c r="L2324" s="32" t="str">
        <f t="shared" si="649"/>
        <v>FM260JD</v>
      </c>
      <c r="M2324" s="32" t="str">
        <f t="shared" si="650"/>
        <v>BMJ</v>
      </c>
      <c r="N2324" s="32" t="str">
        <f t="shared" si="651"/>
        <v>10 RODA</v>
      </c>
      <c r="O2324" s="146">
        <v>0.88653935185185195</v>
      </c>
      <c r="P2324" s="65">
        <v>44198.88653935185</v>
      </c>
      <c r="Q2324" s="65"/>
      <c r="R2324" s="66">
        <v>2</v>
      </c>
      <c r="S2324" s="66">
        <v>39040</v>
      </c>
      <c r="T2324" s="66">
        <v>14880</v>
      </c>
      <c r="U2324" s="67">
        <f t="shared" si="661"/>
        <v>24.16</v>
      </c>
      <c r="V2324" s="66">
        <f t="shared" si="652"/>
        <v>470975.04000000004</v>
      </c>
      <c r="W2324" s="66" t="str">
        <f t="shared" si="653"/>
        <v>1 &gt; 4</v>
      </c>
      <c r="X2324" s="66">
        <f>A2324+SUMIFS(Presensi!F:F,Presensi!E:E,'Entry Data'!AP2324)</f>
        <v>1</v>
      </c>
      <c r="Y2324" s="66">
        <f>IFERROR(INDEX('Retasi Pricing'!F:F,MATCH('Entry Data'!AM2324,'Retasi Pricing'!E:E,0))*X2324,"")</f>
        <v>25000</v>
      </c>
      <c r="Z2324" s="62" t="s">
        <v>26</v>
      </c>
      <c r="AA2324" s="62" t="s">
        <v>27</v>
      </c>
      <c r="AB2324" s="32"/>
      <c r="AC2324" s="32" t="s">
        <v>179</v>
      </c>
      <c r="AD2324" s="32" t="str">
        <f t="shared" si="654"/>
        <v/>
      </c>
      <c r="AF2324" s="5" t="str">
        <f t="shared" si="655"/>
        <v>imbran husain44198</v>
      </c>
      <c r="AG2324" s="5" t="str">
        <f t="shared" si="656"/>
        <v>BMJ 06844198UTARANIGHT</v>
      </c>
      <c r="AH2324" s="5" t="str">
        <f t="shared" si="657"/>
        <v>imbran husain44198UTARANIGHT</v>
      </c>
      <c r="AI2324" s="5" t="str">
        <f t="shared" si="658"/>
        <v>BMJ 06844198NIGHT</v>
      </c>
      <c r="AJ2324" s="5" t="str">
        <f t="shared" si="659"/>
        <v>imbran husain44198NIGHT</v>
      </c>
      <c r="AK2324" s="5" t="str">
        <f t="shared" si="660"/>
        <v>imbran husainBMJ</v>
      </c>
      <c r="AL2324" s="5" t="str">
        <f t="shared" si="662"/>
        <v>2UTARA</v>
      </c>
      <c r="AM2324" s="5" t="str">
        <f t="shared" si="663"/>
        <v>1 &gt; 4UTARA10 RODA</v>
      </c>
      <c r="AN2324" s="5" t="str">
        <f t="shared" si="664"/>
        <v>imbran husainBMJ1 &gt; 4UTARA10 RODA</v>
      </c>
      <c r="AO2324" s="5" t="str">
        <f t="shared" si="665"/>
        <v>imbran husain1 &gt; 4UTARA10 RODA</v>
      </c>
      <c r="AP2324" s="5" t="str">
        <f t="shared" si="666"/>
        <v>44198NIGHT</v>
      </c>
    </row>
    <row r="2325" spans="1:42" x14ac:dyDescent="0.3">
      <c r="A2325" s="33">
        <v>1</v>
      </c>
      <c r="B2325" s="33"/>
      <c r="C2325" s="70">
        <v>44198</v>
      </c>
      <c r="D2325" s="71" t="s">
        <v>87</v>
      </c>
      <c r="E2325" s="70">
        <v>44198</v>
      </c>
      <c r="F2325" s="71">
        <v>5161604</v>
      </c>
      <c r="G2325" s="33" t="s">
        <v>20</v>
      </c>
      <c r="H2325" s="33" t="s">
        <v>21</v>
      </c>
      <c r="I2325" s="33" t="s">
        <v>123</v>
      </c>
      <c r="J2325" s="33" t="s">
        <v>23</v>
      </c>
      <c r="K2325" s="63" t="s">
        <v>77</v>
      </c>
      <c r="L2325" s="32" t="str">
        <f t="shared" si="649"/>
        <v>FM260JD</v>
      </c>
      <c r="M2325" s="32" t="str">
        <f t="shared" si="650"/>
        <v>BMJ</v>
      </c>
      <c r="N2325" s="32" t="str">
        <f t="shared" si="651"/>
        <v>10 RODA</v>
      </c>
      <c r="O2325" s="146">
        <v>0.94403935185185184</v>
      </c>
      <c r="P2325" s="65">
        <v>44198.944039351853</v>
      </c>
      <c r="Q2325" s="65"/>
      <c r="R2325" s="66">
        <v>3</v>
      </c>
      <c r="S2325" s="66">
        <v>39760</v>
      </c>
      <c r="T2325" s="66">
        <v>14880</v>
      </c>
      <c r="U2325" s="67">
        <f t="shared" si="661"/>
        <v>24.88</v>
      </c>
      <c r="V2325" s="66">
        <f t="shared" si="652"/>
        <v>485010.72000000003</v>
      </c>
      <c r="W2325" s="66" t="str">
        <f t="shared" si="653"/>
        <v>1 &gt; 4</v>
      </c>
      <c r="X2325" s="66">
        <f>A2325+SUMIFS(Presensi!F:F,Presensi!E:E,'Entry Data'!AP2325)</f>
        <v>1</v>
      </c>
      <c r="Y2325" s="66">
        <f>IFERROR(INDEX('Retasi Pricing'!F:F,MATCH('Entry Data'!AM2325,'Retasi Pricing'!E:E,0))*X2325,"")</f>
        <v>25000</v>
      </c>
      <c r="Z2325" s="62" t="s">
        <v>26</v>
      </c>
      <c r="AA2325" s="62" t="s">
        <v>27</v>
      </c>
      <c r="AB2325" s="32"/>
      <c r="AC2325" s="32" t="s">
        <v>179</v>
      </c>
      <c r="AD2325" s="32" t="str">
        <f t="shared" si="654"/>
        <v/>
      </c>
      <c r="AF2325" s="5" t="str">
        <f t="shared" si="655"/>
        <v>imbran husain44198</v>
      </c>
      <c r="AG2325" s="5" t="str">
        <f t="shared" si="656"/>
        <v>BMJ 06844198UTARANIGHT</v>
      </c>
      <c r="AH2325" s="5" t="str">
        <f t="shared" si="657"/>
        <v>imbran husain44198UTARANIGHT</v>
      </c>
      <c r="AI2325" s="5" t="str">
        <f t="shared" si="658"/>
        <v>BMJ 06844198NIGHT</v>
      </c>
      <c r="AJ2325" s="5" t="str">
        <f t="shared" si="659"/>
        <v>imbran husain44198NIGHT</v>
      </c>
      <c r="AK2325" s="5" t="str">
        <f t="shared" si="660"/>
        <v>imbran husainBMJ</v>
      </c>
      <c r="AL2325" s="5" t="str">
        <f t="shared" si="662"/>
        <v>3UTARA</v>
      </c>
      <c r="AM2325" s="5" t="str">
        <f t="shared" si="663"/>
        <v>1 &gt; 4UTARA10 RODA</v>
      </c>
      <c r="AN2325" s="5" t="str">
        <f t="shared" si="664"/>
        <v>imbran husainBMJ1 &gt; 4UTARA10 RODA</v>
      </c>
      <c r="AO2325" s="5" t="str">
        <f t="shared" si="665"/>
        <v>imbran husain1 &gt; 4UTARA10 RODA</v>
      </c>
      <c r="AP2325" s="5" t="str">
        <f t="shared" si="666"/>
        <v>44198NIGHT</v>
      </c>
    </row>
    <row r="2326" spans="1:42" x14ac:dyDescent="0.3">
      <c r="A2326" s="33">
        <v>1</v>
      </c>
      <c r="B2326" s="33"/>
      <c r="C2326" s="70">
        <v>44198</v>
      </c>
      <c r="D2326" s="71" t="s">
        <v>87</v>
      </c>
      <c r="E2326" s="70">
        <v>44199</v>
      </c>
      <c r="F2326" s="71">
        <v>5161673</v>
      </c>
      <c r="G2326" s="33" t="s">
        <v>20</v>
      </c>
      <c r="H2326" s="33" t="s">
        <v>21</v>
      </c>
      <c r="I2326" s="33" t="s">
        <v>123</v>
      </c>
      <c r="J2326" s="33" t="s">
        <v>23</v>
      </c>
      <c r="K2326" s="63" t="s">
        <v>77</v>
      </c>
      <c r="L2326" s="32" t="str">
        <f t="shared" si="649"/>
        <v>FM260JD</v>
      </c>
      <c r="M2326" s="32" t="str">
        <f t="shared" si="650"/>
        <v>BMJ</v>
      </c>
      <c r="N2326" s="32" t="str">
        <f t="shared" si="651"/>
        <v>10 RODA</v>
      </c>
      <c r="O2326" s="146">
        <v>4.9768518518518521E-4</v>
      </c>
      <c r="P2326" s="65">
        <v>44199.000497685185</v>
      </c>
      <c r="Q2326" s="65"/>
      <c r="R2326" s="66">
        <v>4</v>
      </c>
      <c r="S2326" s="66">
        <v>40040</v>
      </c>
      <c r="T2326" s="66">
        <v>14880</v>
      </c>
      <c r="U2326" s="67">
        <f t="shared" si="661"/>
        <v>25.16</v>
      </c>
      <c r="V2326" s="66">
        <f t="shared" si="652"/>
        <v>490469.04000000004</v>
      </c>
      <c r="W2326" s="66" t="str">
        <f t="shared" si="653"/>
        <v>1 &gt; 4</v>
      </c>
      <c r="X2326" s="66">
        <f>A2326+SUMIFS(Presensi!F:F,Presensi!E:E,'Entry Data'!AP2326)</f>
        <v>1</v>
      </c>
      <c r="Y2326" s="66">
        <f>IFERROR(INDEX('Retasi Pricing'!F:F,MATCH('Entry Data'!AM2326,'Retasi Pricing'!E:E,0))*X2326,"")</f>
        <v>25000</v>
      </c>
      <c r="Z2326" s="62" t="s">
        <v>26</v>
      </c>
      <c r="AA2326" s="62" t="s">
        <v>27</v>
      </c>
      <c r="AB2326" s="32"/>
      <c r="AC2326" s="32" t="s">
        <v>179</v>
      </c>
      <c r="AD2326" s="32" t="str">
        <f t="shared" si="654"/>
        <v/>
      </c>
      <c r="AF2326" s="5" t="str">
        <f t="shared" si="655"/>
        <v>imbran husain44198</v>
      </c>
      <c r="AG2326" s="5" t="str">
        <f t="shared" si="656"/>
        <v>BMJ 06844198UTARANIGHT</v>
      </c>
      <c r="AH2326" s="5" t="str">
        <f t="shared" si="657"/>
        <v>imbran husain44198UTARANIGHT</v>
      </c>
      <c r="AI2326" s="5" t="str">
        <f t="shared" si="658"/>
        <v>BMJ 06844198NIGHT</v>
      </c>
      <c r="AJ2326" s="5" t="str">
        <f t="shared" si="659"/>
        <v>imbran husain44198NIGHT</v>
      </c>
      <c r="AK2326" s="5" t="str">
        <f t="shared" si="660"/>
        <v>imbran husainBMJ</v>
      </c>
      <c r="AL2326" s="5" t="str">
        <f t="shared" si="662"/>
        <v>4UTARA</v>
      </c>
      <c r="AM2326" s="5" t="str">
        <f t="shared" si="663"/>
        <v>1 &gt; 4UTARA10 RODA</v>
      </c>
      <c r="AN2326" s="5" t="str">
        <f t="shared" si="664"/>
        <v>imbran husainBMJ1 &gt; 4UTARA10 RODA</v>
      </c>
      <c r="AO2326" s="5" t="str">
        <f t="shared" si="665"/>
        <v>imbran husain1 &gt; 4UTARA10 RODA</v>
      </c>
      <c r="AP2326" s="5" t="str">
        <f t="shared" si="666"/>
        <v>44198NIGHT</v>
      </c>
    </row>
    <row r="2327" spans="1:42" x14ac:dyDescent="0.3">
      <c r="A2327" s="33">
        <v>1</v>
      </c>
      <c r="B2327" s="33"/>
      <c r="C2327" s="70">
        <v>44198</v>
      </c>
      <c r="D2327" s="71" t="s">
        <v>87</v>
      </c>
      <c r="E2327" s="70">
        <v>44199</v>
      </c>
      <c r="F2327" s="71">
        <v>5161736</v>
      </c>
      <c r="G2327" s="33" t="s">
        <v>20</v>
      </c>
      <c r="H2327" s="33" t="s">
        <v>21</v>
      </c>
      <c r="I2327" s="33" t="s">
        <v>51</v>
      </c>
      <c r="J2327" s="33" t="s">
        <v>46</v>
      </c>
      <c r="K2327" s="63" t="s">
        <v>77</v>
      </c>
      <c r="L2327" s="32" t="str">
        <f t="shared" si="649"/>
        <v>FM260JD</v>
      </c>
      <c r="M2327" s="32" t="str">
        <f t="shared" si="650"/>
        <v>BMJ</v>
      </c>
      <c r="N2327" s="32" t="str">
        <f t="shared" si="651"/>
        <v>10 RODA</v>
      </c>
      <c r="O2327" s="146">
        <v>5.3090277777777778E-2</v>
      </c>
      <c r="P2327" s="65">
        <v>44199.053090277775</v>
      </c>
      <c r="Q2327" s="65"/>
      <c r="R2327" s="66">
        <v>5</v>
      </c>
      <c r="S2327" s="66">
        <v>40240</v>
      </c>
      <c r="T2327" s="66">
        <v>14880</v>
      </c>
      <c r="U2327" s="67">
        <f t="shared" si="661"/>
        <v>25.36</v>
      </c>
      <c r="V2327" s="66">
        <f t="shared" si="652"/>
        <v>494367.83999999997</v>
      </c>
      <c r="W2327" s="66" t="str">
        <f t="shared" si="653"/>
        <v>&gt; 5</v>
      </c>
      <c r="X2327" s="66">
        <f>A2327+SUMIFS(Presensi!F:F,Presensi!E:E,'Entry Data'!AP2327)</f>
        <v>1</v>
      </c>
      <c r="Y2327" s="66">
        <f>IFERROR(INDEX('Retasi Pricing'!F:F,MATCH('Entry Data'!AM2327,'Retasi Pricing'!E:E,0))*X2327,"")</f>
        <v>27650</v>
      </c>
      <c r="Z2327" s="62" t="s">
        <v>26</v>
      </c>
      <c r="AA2327" s="62" t="s">
        <v>27</v>
      </c>
      <c r="AB2327" s="32"/>
      <c r="AC2327" s="32" t="s">
        <v>179</v>
      </c>
      <c r="AD2327" s="32" t="str">
        <f t="shared" si="654"/>
        <v/>
      </c>
      <c r="AF2327" s="5" t="str">
        <f t="shared" si="655"/>
        <v>imbran husain44198</v>
      </c>
      <c r="AG2327" s="5" t="str">
        <f t="shared" si="656"/>
        <v>BMJ 06844198UTARANIGHT</v>
      </c>
      <c r="AH2327" s="5" t="str">
        <f t="shared" si="657"/>
        <v>imbran husain44198UTARANIGHT</v>
      </c>
      <c r="AI2327" s="5" t="str">
        <f t="shared" si="658"/>
        <v>BMJ 06844198NIGHT</v>
      </c>
      <c r="AJ2327" s="5" t="str">
        <f t="shared" si="659"/>
        <v>imbran husain44198NIGHT</v>
      </c>
      <c r="AK2327" s="5" t="str">
        <f t="shared" si="660"/>
        <v>imbran husainBMJ</v>
      </c>
      <c r="AL2327" s="5" t="str">
        <f t="shared" si="662"/>
        <v>5UTARA</v>
      </c>
      <c r="AM2327" s="5" t="str">
        <f t="shared" si="663"/>
        <v>&gt; 5UTARA10 RODA</v>
      </c>
      <c r="AN2327" s="5" t="str">
        <f t="shared" si="664"/>
        <v>imbran husainBMJ&gt; 5UTARA10 RODA</v>
      </c>
      <c r="AO2327" s="5" t="str">
        <f t="shared" si="665"/>
        <v>imbran husain&gt; 5UTARA10 RODA</v>
      </c>
      <c r="AP2327" s="5" t="str">
        <f t="shared" si="666"/>
        <v>44198NIGHT</v>
      </c>
    </row>
    <row r="2328" spans="1:42" x14ac:dyDescent="0.3">
      <c r="A2328" s="33">
        <v>1</v>
      </c>
      <c r="B2328" s="33"/>
      <c r="C2328" s="70">
        <v>44198</v>
      </c>
      <c r="D2328" s="71" t="s">
        <v>87</v>
      </c>
      <c r="E2328" s="70">
        <v>44199</v>
      </c>
      <c r="F2328" s="71">
        <v>5161797</v>
      </c>
      <c r="G2328" s="33" t="s">
        <v>20</v>
      </c>
      <c r="H2328" s="33" t="s">
        <v>21</v>
      </c>
      <c r="I2328" s="33" t="s">
        <v>123</v>
      </c>
      <c r="J2328" s="33" t="s">
        <v>23</v>
      </c>
      <c r="K2328" s="63" t="s">
        <v>77</v>
      </c>
      <c r="L2328" s="32" t="str">
        <f t="shared" si="649"/>
        <v>FM260JD</v>
      </c>
      <c r="M2328" s="32" t="str">
        <f t="shared" si="650"/>
        <v>BMJ</v>
      </c>
      <c r="N2328" s="32" t="str">
        <f t="shared" si="651"/>
        <v>10 RODA</v>
      </c>
      <c r="O2328" s="146">
        <v>0.10913194444444445</v>
      </c>
      <c r="P2328" s="65">
        <v>44199.109131944446</v>
      </c>
      <c r="Q2328" s="65"/>
      <c r="R2328" s="66">
        <v>6</v>
      </c>
      <c r="S2328" s="66">
        <v>40480</v>
      </c>
      <c r="T2328" s="66">
        <v>14880</v>
      </c>
      <c r="U2328" s="67">
        <f t="shared" si="661"/>
        <v>25.6</v>
      </c>
      <c r="V2328" s="66">
        <f t="shared" si="652"/>
        <v>499046.40000000002</v>
      </c>
      <c r="W2328" s="66" t="str">
        <f t="shared" si="653"/>
        <v>&gt; 6</v>
      </c>
      <c r="X2328" s="66">
        <f>A2328+SUMIFS(Presensi!F:F,Presensi!E:E,'Entry Data'!AP2328)</f>
        <v>1</v>
      </c>
      <c r="Y2328" s="66">
        <f>IFERROR(INDEX('Retasi Pricing'!F:F,MATCH('Entry Data'!AM2328,'Retasi Pricing'!E:E,0))*X2328,"")</f>
        <v>30800</v>
      </c>
      <c r="Z2328" s="62" t="s">
        <v>26</v>
      </c>
      <c r="AA2328" s="62" t="s">
        <v>27</v>
      </c>
      <c r="AB2328" s="32"/>
      <c r="AC2328" s="32" t="s">
        <v>179</v>
      </c>
      <c r="AD2328" s="32" t="str">
        <f t="shared" si="654"/>
        <v/>
      </c>
      <c r="AF2328" s="5" t="str">
        <f t="shared" si="655"/>
        <v>imbran husain44198</v>
      </c>
      <c r="AG2328" s="5" t="str">
        <f t="shared" si="656"/>
        <v>BMJ 06844198UTARANIGHT</v>
      </c>
      <c r="AH2328" s="5" t="str">
        <f t="shared" si="657"/>
        <v>imbran husain44198UTARANIGHT</v>
      </c>
      <c r="AI2328" s="5" t="str">
        <f t="shared" si="658"/>
        <v>BMJ 06844198NIGHT</v>
      </c>
      <c r="AJ2328" s="5" t="str">
        <f t="shared" si="659"/>
        <v>imbran husain44198NIGHT</v>
      </c>
      <c r="AK2328" s="5" t="str">
        <f t="shared" si="660"/>
        <v>imbran husainBMJ</v>
      </c>
      <c r="AL2328" s="5" t="str">
        <f t="shared" si="662"/>
        <v>6UTARA</v>
      </c>
      <c r="AM2328" s="5" t="str">
        <f t="shared" si="663"/>
        <v>&gt; 6UTARA10 RODA</v>
      </c>
      <c r="AN2328" s="5" t="str">
        <f t="shared" si="664"/>
        <v>imbran husainBMJ&gt; 6UTARA10 RODA</v>
      </c>
      <c r="AO2328" s="5" t="str">
        <f t="shared" si="665"/>
        <v>imbran husain&gt; 6UTARA10 RODA</v>
      </c>
      <c r="AP2328" s="5" t="str">
        <f t="shared" si="666"/>
        <v>44198NIGHT</v>
      </c>
    </row>
    <row r="2329" spans="1:42" x14ac:dyDescent="0.3">
      <c r="A2329" s="33">
        <v>1</v>
      </c>
      <c r="B2329" s="33"/>
      <c r="C2329" s="70">
        <v>44198</v>
      </c>
      <c r="D2329" s="71" t="s">
        <v>87</v>
      </c>
      <c r="E2329" s="70">
        <v>44199</v>
      </c>
      <c r="F2329" s="71">
        <v>5161941</v>
      </c>
      <c r="G2329" s="33" t="s">
        <v>20</v>
      </c>
      <c r="H2329" s="33" t="s">
        <v>21</v>
      </c>
      <c r="I2329" s="33" t="s">
        <v>123</v>
      </c>
      <c r="J2329" s="33" t="s">
        <v>23</v>
      </c>
      <c r="K2329" s="63" t="s">
        <v>77</v>
      </c>
      <c r="L2329" s="32" t="str">
        <f t="shared" si="649"/>
        <v>FM260JD</v>
      </c>
      <c r="M2329" s="32" t="str">
        <f t="shared" si="650"/>
        <v>BMJ</v>
      </c>
      <c r="N2329" s="32" t="str">
        <f t="shared" si="651"/>
        <v>10 RODA</v>
      </c>
      <c r="O2329" s="146">
        <v>0.24711805555555555</v>
      </c>
      <c r="P2329" s="65">
        <v>44199.247118055559</v>
      </c>
      <c r="Q2329" s="65"/>
      <c r="R2329" s="66">
        <v>7</v>
      </c>
      <c r="S2329" s="66">
        <v>39560</v>
      </c>
      <c r="T2329" s="66">
        <v>14880</v>
      </c>
      <c r="U2329" s="67">
        <f t="shared" si="661"/>
        <v>24.68</v>
      </c>
      <c r="V2329" s="66">
        <f t="shared" si="652"/>
        <v>481111.92</v>
      </c>
      <c r="W2329" s="66" t="str">
        <f t="shared" si="653"/>
        <v>7 &gt;</v>
      </c>
      <c r="X2329" s="66">
        <f>A2329+SUMIFS(Presensi!F:F,Presensi!E:E,'Entry Data'!AP2329)</f>
        <v>1</v>
      </c>
      <c r="Y2329" s="66">
        <f>IFERROR(INDEX('Retasi Pricing'!F:F,MATCH('Entry Data'!AM2329,'Retasi Pricing'!E:E,0))*X2329,"")</f>
        <v>37750</v>
      </c>
      <c r="Z2329" s="62" t="s">
        <v>26</v>
      </c>
      <c r="AA2329" s="62" t="s">
        <v>27</v>
      </c>
      <c r="AB2329" s="32"/>
      <c r="AC2329" s="32" t="s">
        <v>179</v>
      </c>
      <c r="AD2329" s="32" t="str">
        <f t="shared" si="654"/>
        <v/>
      </c>
      <c r="AF2329" s="5" t="str">
        <f t="shared" si="655"/>
        <v>imbran husain44198</v>
      </c>
      <c r="AG2329" s="5" t="str">
        <f t="shared" si="656"/>
        <v>BMJ 06844198UTARANIGHT</v>
      </c>
      <c r="AH2329" s="5" t="str">
        <f t="shared" si="657"/>
        <v>imbran husain44198UTARANIGHT</v>
      </c>
      <c r="AI2329" s="5" t="str">
        <f t="shared" si="658"/>
        <v>BMJ 06844198NIGHT</v>
      </c>
      <c r="AJ2329" s="5" t="str">
        <f t="shared" si="659"/>
        <v>imbran husain44198NIGHT</v>
      </c>
      <c r="AK2329" s="5" t="str">
        <f t="shared" si="660"/>
        <v>imbran husainBMJ</v>
      </c>
      <c r="AL2329" s="5" t="str">
        <f t="shared" si="662"/>
        <v>7UTARA</v>
      </c>
      <c r="AM2329" s="5" t="str">
        <f t="shared" si="663"/>
        <v>7 &gt;UTARA10 RODA</v>
      </c>
      <c r="AN2329" s="5" t="str">
        <f t="shared" si="664"/>
        <v>imbran husainBMJ7 &gt;UTARA10 RODA</v>
      </c>
      <c r="AO2329" s="5" t="str">
        <f t="shared" si="665"/>
        <v>imbran husain7 &gt;UTARA10 RODA</v>
      </c>
      <c r="AP2329" s="5" t="str">
        <f t="shared" si="666"/>
        <v>44198NIGHT</v>
      </c>
    </row>
    <row r="2330" spans="1:42" x14ac:dyDescent="0.3">
      <c r="A2330" s="33">
        <v>1</v>
      </c>
      <c r="B2330" s="33"/>
      <c r="C2330" s="70">
        <v>44198</v>
      </c>
      <c r="D2330" s="71" t="s">
        <v>87</v>
      </c>
      <c r="E2330" s="70">
        <v>44198</v>
      </c>
      <c r="F2330" s="71">
        <v>5161481</v>
      </c>
      <c r="G2330" s="33" t="s">
        <v>20</v>
      </c>
      <c r="H2330" s="33" t="s">
        <v>21</v>
      </c>
      <c r="I2330" s="33" t="s">
        <v>45</v>
      </c>
      <c r="J2330" s="33" t="s">
        <v>46</v>
      </c>
      <c r="K2330" s="63" t="s">
        <v>78</v>
      </c>
      <c r="L2330" s="32" t="str">
        <f t="shared" si="649"/>
        <v>FM260JD</v>
      </c>
      <c r="M2330" s="32" t="str">
        <f t="shared" si="650"/>
        <v>BMJ</v>
      </c>
      <c r="N2330" s="32" t="str">
        <f t="shared" si="651"/>
        <v>10 RODA</v>
      </c>
      <c r="O2330" s="146">
        <v>0.84495370370370371</v>
      </c>
      <c r="P2330" s="65">
        <v>44198.849849537037</v>
      </c>
      <c r="Q2330" s="65"/>
      <c r="R2330" s="66">
        <v>1</v>
      </c>
      <c r="S2330" s="66">
        <v>38940</v>
      </c>
      <c r="T2330" s="66">
        <v>14500</v>
      </c>
      <c r="U2330" s="67">
        <f t="shared" si="661"/>
        <v>24.44</v>
      </c>
      <c r="V2330" s="66">
        <f t="shared" si="652"/>
        <v>476433.36</v>
      </c>
      <c r="W2330" s="66" t="str">
        <f t="shared" si="653"/>
        <v>1 &gt; 4</v>
      </c>
      <c r="X2330" s="66">
        <f>A2330+SUMIFS(Presensi!F:F,Presensi!E:E,'Entry Data'!AP2330)</f>
        <v>1</v>
      </c>
      <c r="Y2330" s="66">
        <f>IFERROR(INDEX('Retasi Pricing'!F:F,MATCH('Entry Data'!AM2330,'Retasi Pricing'!E:E,0))*X2330,"")</f>
        <v>25000</v>
      </c>
      <c r="Z2330" s="62" t="s">
        <v>26</v>
      </c>
      <c r="AA2330" s="62" t="s">
        <v>27</v>
      </c>
      <c r="AB2330" s="32"/>
      <c r="AC2330" s="32" t="s">
        <v>377</v>
      </c>
      <c r="AD2330" s="32" t="str">
        <f t="shared" si="654"/>
        <v/>
      </c>
      <c r="AF2330" s="5" t="str">
        <f t="shared" si="655"/>
        <v>Nurzaenal Abidin44198</v>
      </c>
      <c r="AG2330" s="5" t="str">
        <f t="shared" si="656"/>
        <v>BMJ 06944198UTARANIGHT</v>
      </c>
      <c r="AH2330" s="5" t="str">
        <f t="shared" si="657"/>
        <v>Nurzaenal Abidin44198UTARANIGHT</v>
      </c>
      <c r="AI2330" s="5" t="str">
        <f t="shared" si="658"/>
        <v>BMJ 06944198NIGHT</v>
      </c>
      <c r="AJ2330" s="5" t="str">
        <f t="shared" si="659"/>
        <v>Nurzaenal Abidin44198NIGHT</v>
      </c>
      <c r="AK2330" s="5" t="str">
        <f t="shared" si="660"/>
        <v>Nurzaenal AbidinBMJ</v>
      </c>
      <c r="AL2330" s="5" t="str">
        <f t="shared" si="662"/>
        <v>1UTARA</v>
      </c>
      <c r="AM2330" s="5" t="str">
        <f t="shared" si="663"/>
        <v>1 &gt; 4UTARA10 RODA</v>
      </c>
      <c r="AN2330" s="5" t="str">
        <f t="shared" si="664"/>
        <v>Nurzaenal AbidinBMJ1 &gt; 4UTARA10 RODA</v>
      </c>
      <c r="AO2330" s="5" t="str">
        <f t="shared" si="665"/>
        <v>Nurzaenal Abidin1 &gt; 4UTARA10 RODA</v>
      </c>
      <c r="AP2330" s="5" t="str">
        <f t="shared" si="666"/>
        <v>44198NIGHT</v>
      </c>
    </row>
    <row r="2331" spans="1:42" x14ac:dyDescent="0.3">
      <c r="A2331" s="33">
        <v>1</v>
      </c>
      <c r="B2331" s="33"/>
      <c r="C2331" s="70">
        <v>44198</v>
      </c>
      <c r="D2331" s="71" t="s">
        <v>87</v>
      </c>
      <c r="E2331" s="70">
        <v>44198</v>
      </c>
      <c r="F2331" s="71">
        <v>5161556</v>
      </c>
      <c r="G2331" s="33" t="s">
        <v>20</v>
      </c>
      <c r="H2331" s="33" t="s">
        <v>21</v>
      </c>
      <c r="I2331" s="33" t="s">
        <v>123</v>
      </c>
      <c r="J2331" s="33" t="s">
        <v>23</v>
      </c>
      <c r="K2331" s="63" t="s">
        <v>78</v>
      </c>
      <c r="L2331" s="32" t="str">
        <f t="shared" si="649"/>
        <v>FM260JD</v>
      </c>
      <c r="M2331" s="32" t="str">
        <f t="shared" si="650"/>
        <v>BMJ</v>
      </c>
      <c r="N2331" s="32" t="str">
        <f t="shared" si="651"/>
        <v>10 RODA</v>
      </c>
      <c r="O2331" s="146">
        <v>0.90895833333333342</v>
      </c>
      <c r="P2331" s="65">
        <v>44198.908958333333</v>
      </c>
      <c r="Q2331" s="65"/>
      <c r="R2331" s="66">
        <v>2</v>
      </c>
      <c r="S2331" s="66">
        <v>39720</v>
      </c>
      <c r="T2331" s="66">
        <v>14500</v>
      </c>
      <c r="U2331" s="67">
        <f t="shared" si="661"/>
        <v>25.22</v>
      </c>
      <c r="V2331" s="66">
        <f t="shared" si="652"/>
        <v>491638.68</v>
      </c>
      <c r="W2331" s="66" t="str">
        <f t="shared" si="653"/>
        <v>1 &gt; 4</v>
      </c>
      <c r="X2331" s="66">
        <f>A2331+SUMIFS(Presensi!F:F,Presensi!E:E,'Entry Data'!AP2331)</f>
        <v>1</v>
      </c>
      <c r="Y2331" s="66">
        <f>IFERROR(INDEX('Retasi Pricing'!F:F,MATCH('Entry Data'!AM2331,'Retasi Pricing'!E:E,0))*X2331,"")</f>
        <v>25000</v>
      </c>
      <c r="Z2331" s="62" t="s">
        <v>26</v>
      </c>
      <c r="AA2331" s="62" t="s">
        <v>27</v>
      </c>
      <c r="AB2331" s="32"/>
      <c r="AC2331" s="32" t="s">
        <v>377</v>
      </c>
      <c r="AD2331" s="32" t="str">
        <f t="shared" si="654"/>
        <v/>
      </c>
      <c r="AF2331" s="5" t="str">
        <f t="shared" si="655"/>
        <v>Nurzaenal Abidin44198</v>
      </c>
      <c r="AG2331" s="5" t="str">
        <f t="shared" si="656"/>
        <v>BMJ 06944198UTARANIGHT</v>
      </c>
      <c r="AH2331" s="5" t="str">
        <f t="shared" si="657"/>
        <v>Nurzaenal Abidin44198UTARANIGHT</v>
      </c>
      <c r="AI2331" s="5" t="str">
        <f t="shared" si="658"/>
        <v>BMJ 06944198NIGHT</v>
      </c>
      <c r="AJ2331" s="5" t="str">
        <f t="shared" si="659"/>
        <v>Nurzaenal Abidin44198NIGHT</v>
      </c>
      <c r="AK2331" s="5" t="str">
        <f t="shared" si="660"/>
        <v>Nurzaenal AbidinBMJ</v>
      </c>
      <c r="AL2331" s="5" t="str">
        <f t="shared" si="662"/>
        <v>2UTARA</v>
      </c>
      <c r="AM2331" s="5" t="str">
        <f t="shared" si="663"/>
        <v>1 &gt; 4UTARA10 RODA</v>
      </c>
      <c r="AN2331" s="5" t="str">
        <f t="shared" si="664"/>
        <v>Nurzaenal AbidinBMJ1 &gt; 4UTARA10 RODA</v>
      </c>
      <c r="AO2331" s="5" t="str">
        <f t="shared" si="665"/>
        <v>Nurzaenal Abidin1 &gt; 4UTARA10 RODA</v>
      </c>
      <c r="AP2331" s="5" t="str">
        <f t="shared" si="666"/>
        <v>44198NIGHT</v>
      </c>
    </row>
    <row r="2332" spans="1:42" x14ac:dyDescent="0.3">
      <c r="A2332" s="33">
        <v>1</v>
      </c>
      <c r="B2332" s="33"/>
      <c r="C2332" s="70">
        <v>44198</v>
      </c>
      <c r="D2332" s="71" t="s">
        <v>87</v>
      </c>
      <c r="E2332" s="70">
        <v>44198</v>
      </c>
      <c r="F2332" s="71">
        <v>5161631</v>
      </c>
      <c r="G2332" s="33" t="s">
        <v>20</v>
      </c>
      <c r="H2332" s="33" t="s">
        <v>21</v>
      </c>
      <c r="I2332" s="33" t="s">
        <v>45</v>
      </c>
      <c r="J2332" s="33" t="s">
        <v>46</v>
      </c>
      <c r="K2332" s="63" t="s">
        <v>78</v>
      </c>
      <c r="L2332" s="32" t="str">
        <f t="shared" si="649"/>
        <v>FM260JD</v>
      </c>
      <c r="M2332" s="32" t="str">
        <f t="shared" si="650"/>
        <v>BMJ</v>
      </c>
      <c r="N2332" s="32" t="str">
        <f t="shared" si="651"/>
        <v>10 RODA</v>
      </c>
      <c r="O2332" s="146">
        <v>0.96644675925925927</v>
      </c>
      <c r="P2332" s="65">
        <v>44198.966446759259</v>
      </c>
      <c r="Q2332" s="65"/>
      <c r="R2332" s="66">
        <v>3</v>
      </c>
      <c r="S2332" s="66">
        <v>41020</v>
      </c>
      <c r="T2332" s="66">
        <v>14500</v>
      </c>
      <c r="U2332" s="67">
        <f t="shared" si="661"/>
        <v>26.52</v>
      </c>
      <c r="V2332" s="66">
        <f t="shared" si="652"/>
        <v>516980.87999999995</v>
      </c>
      <c r="W2332" s="66" t="str">
        <f t="shared" si="653"/>
        <v>1 &gt; 4</v>
      </c>
      <c r="X2332" s="66">
        <f>A2332+SUMIFS(Presensi!F:F,Presensi!E:E,'Entry Data'!AP2332)</f>
        <v>1</v>
      </c>
      <c r="Y2332" s="66">
        <f>IFERROR(INDEX('Retasi Pricing'!F:F,MATCH('Entry Data'!AM2332,'Retasi Pricing'!E:E,0))*X2332,"")</f>
        <v>25000</v>
      </c>
      <c r="Z2332" s="62" t="s">
        <v>26</v>
      </c>
      <c r="AA2332" s="62" t="s">
        <v>27</v>
      </c>
      <c r="AB2332" s="32"/>
      <c r="AC2332" s="32" t="s">
        <v>377</v>
      </c>
      <c r="AD2332" s="32" t="str">
        <f t="shared" si="654"/>
        <v/>
      </c>
      <c r="AF2332" s="5" t="str">
        <f t="shared" si="655"/>
        <v>Nurzaenal Abidin44198</v>
      </c>
      <c r="AG2332" s="5" t="str">
        <f t="shared" si="656"/>
        <v>BMJ 06944198UTARANIGHT</v>
      </c>
      <c r="AH2332" s="5" t="str">
        <f t="shared" si="657"/>
        <v>Nurzaenal Abidin44198UTARANIGHT</v>
      </c>
      <c r="AI2332" s="5" t="str">
        <f t="shared" si="658"/>
        <v>BMJ 06944198NIGHT</v>
      </c>
      <c r="AJ2332" s="5" t="str">
        <f t="shared" si="659"/>
        <v>Nurzaenal Abidin44198NIGHT</v>
      </c>
      <c r="AK2332" s="5" t="str">
        <f t="shared" si="660"/>
        <v>Nurzaenal AbidinBMJ</v>
      </c>
      <c r="AL2332" s="5" t="str">
        <f t="shared" si="662"/>
        <v>3UTARA</v>
      </c>
      <c r="AM2332" s="5" t="str">
        <f t="shared" si="663"/>
        <v>1 &gt; 4UTARA10 RODA</v>
      </c>
      <c r="AN2332" s="5" t="str">
        <f t="shared" si="664"/>
        <v>Nurzaenal AbidinBMJ1 &gt; 4UTARA10 RODA</v>
      </c>
      <c r="AO2332" s="5" t="str">
        <f t="shared" si="665"/>
        <v>Nurzaenal Abidin1 &gt; 4UTARA10 RODA</v>
      </c>
      <c r="AP2332" s="5" t="str">
        <f t="shared" si="666"/>
        <v>44198NIGHT</v>
      </c>
    </row>
    <row r="2333" spans="1:42" x14ac:dyDescent="0.3">
      <c r="A2333" s="33">
        <v>1</v>
      </c>
      <c r="B2333" s="33"/>
      <c r="C2333" s="70">
        <v>44198</v>
      </c>
      <c r="D2333" s="71" t="s">
        <v>87</v>
      </c>
      <c r="E2333" s="70">
        <v>44199</v>
      </c>
      <c r="F2333" s="71">
        <v>5161701</v>
      </c>
      <c r="G2333" s="33" t="s">
        <v>20</v>
      </c>
      <c r="H2333" s="33" t="s">
        <v>21</v>
      </c>
      <c r="I2333" s="33" t="s">
        <v>51</v>
      </c>
      <c r="J2333" s="33" t="s">
        <v>46</v>
      </c>
      <c r="K2333" s="63" t="s">
        <v>78</v>
      </c>
      <c r="L2333" s="32" t="str">
        <f t="shared" si="649"/>
        <v>FM260JD</v>
      </c>
      <c r="M2333" s="32" t="str">
        <f t="shared" si="650"/>
        <v>BMJ</v>
      </c>
      <c r="N2333" s="32" t="str">
        <f t="shared" si="651"/>
        <v>10 RODA</v>
      </c>
      <c r="O2333" s="146">
        <v>2.2118055555555557E-2</v>
      </c>
      <c r="P2333" s="65">
        <v>44199.022118055553</v>
      </c>
      <c r="Q2333" s="65"/>
      <c r="R2333" s="66">
        <v>4</v>
      </c>
      <c r="S2333" s="66">
        <v>38280</v>
      </c>
      <c r="T2333" s="66">
        <v>14500</v>
      </c>
      <c r="U2333" s="67">
        <f t="shared" si="661"/>
        <v>23.78</v>
      </c>
      <c r="V2333" s="66">
        <f t="shared" si="652"/>
        <v>463567.32</v>
      </c>
      <c r="W2333" s="66" t="str">
        <f t="shared" si="653"/>
        <v>1 &gt; 4</v>
      </c>
      <c r="X2333" s="66">
        <f>A2333+SUMIFS(Presensi!F:F,Presensi!E:E,'Entry Data'!AP2333)</f>
        <v>1</v>
      </c>
      <c r="Y2333" s="66">
        <f>IFERROR(INDEX('Retasi Pricing'!F:F,MATCH('Entry Data'!AM2333,'Retasi Pricing'!E:E,0))*X2333,"")</f>
        <v>25000</v>
      </c>
      <c r="Z2333" s="62" t="s">
        <v>26</v>
      </c>
      <c r="AA2333" s="62" t="s">
        <v>27</v>
      </c>
      <c r="AB2333" s="32"/>
      <c r="AC2333" s="32" t="s">
        <v>377</v>
      </c>
      <c r="AD2333" s="32" t="str">
        <f t="shared" si="654"/>
        <v/>
      </c>
      <c r="AF2333" s="5" t="str">
        <f t="shared" si="655"/>
        <v>Nurzaenal Abidin44198</v>
      </c>
      <c r="AG2333" s="5" t="str">
        <f t="shared" si="656"/>
        <v>BMJ 06944198UTARANIGHT</v>
      </c>
      <c r="AH2333" s="5" t="str">
        <f t="shared" si="657"/>
        <v>Nurzaenal Abidin44198UTARANIGHT</v>
      </c>
      <c r="AI2333" s="5" t="str">
        <f t="shared" si="658"/>
        <v>BMJ 06944198NIGHT</v>
      </c>
      <c r="AJ2333" s="5" t="str">
        <f t="shared" si="659"/>
        <v>Nurzaenal Abidin44198NIGHT</v>
      </c>
      <c r="AK2333" s="5" t="str">
        <f t="shared" si="660"/>
        <v>Nurzaenal AbidinBMJ</v>
      </c>
      <c r="AL2333" s="5" t="str">
        <f t="shared" si="662"/>
        <v>4UTARA</v>
      </c>
      <c r="AM2333" s="5" t="str">
        <f t="shared" si="663"/>
        <v>1 &gt; 4UTARA10 RODA</v>
      </c>
      <c r="AN2333" s="5" t="str">
        <f t="shared" si="664"/>
        <v>Nurzaenal AbidinBMJ1 &gt; 4UTARA10 RODA</v>
      </c>
      <c r="AO2333" s="5" t="str">
        <f t="shared" si="665"/>
        <v>Nurzaenal Abidin1 &gt; 4UTARA10 RODA</v>
      </c>
      <c r="AP2333" s="5" t="str">
        <f t="shared" si="666"/>
        <v>44198NIGHT</v>
      </c>
    </row>
    <row r="2334" spans="1:42" x14ac:dyDescent="0.3">
      <c r="A2334" s="33">
        <v>1</v>
      </c>
      <c r="B2334" s="33"/>
      <c r="C2334" s="70">
        <v>44198</v>
      </c>
      <c r="D2334" s="71" t="s">
        <v>87</v>
      </c>
      <c r="E2334" s="70">
        <v>44199</v>
      </c>
      <c r="F2334" s="71">
        <v>5161786</v>
      </c>
      <c r="G2334" s="33" t="s">
        <v>20</v>
      </c>
      <c r="H2334" s="33" t="s">
        <v>21</v>
      </c>
      <c r="I2334" s="33" t="s">
        <v>123</v>
      </c>
      <c r="J2334" s="33" t="s">
        <v>23</v>
      </c>
      <c r="K2334" s="63" t="s">
        <v>78</v>
      </c>
      <c r="L2334" s="32" t="str">
        <f t="shared" si="649"/>
        <v>FM260JD</v>
      </c>
      <c r="M2334" s="32" t="str">
        <f t="shared" si="650"/>
        <v>BMJ</v>
      </c>
      <c r="N2334" s="32" t="str">
        <f t="shared" si="651"/>
        <v>10 RODA</v>
      </c>
      <c r="O2334" s="146">
        <v>0.10119212962962963</v>
      </c>
      <c r="P2334" s="65">
        <v>44199.10119212963</v>
      </c>
      <c r="Q2334" s="65"/>
      <c r="R2334" s="66">
        <v>5</v>
      </c>
      <c r="S2334" s="66">
        <v>40700</v>
      </c>
      <c r="T2334" s="66">
        <v>14500</v>
      </c>
      <c r="U2334" s="67">
        <f t="shared" si="661"/>
        <v>26.2</v>
      </c>
      <c r="V2334" s="66">
        <f t="shared" si="652"/>
        <v>510742.79999999993</v>
      </c>
      <c r="W2334" s="66" t="str">
        <f t="shared" si="653"/>
        <v>&gt; 5</v>
      </c>
      <c r="X2334" s="66">
        <f>A2334+SUMIFS(Presensi!F:F,Presensi!E:E,'Entry Data'!AP2334)</f>
        <v>1</v>
      </c>
      <c r="Y2334" s="66">
        <f>IFERROR(INDEX('Retasi Pricing'!F:F,MATCH('Entry Data'!AM2334,'Retasi Pricing'!E:E,0))*X2334,"")</f>
        <v>27650</v>
      </c>
      <c r="Z2334" s="62" t="s">
        <v>26</v>
      </c>
      <c r="AA2334" s="62" t="s">
        <v>27</v>
      </c>
      <c r="AB2334" s="32"/>
      <c r="AC2334" s="32" t="s">
        <v>377</v>
      </c>
      <c r="AD2334" s="32" t="str">
        <f t="shared" si="654"/>
        <v/>
      </c>
      <c r="AF2334" s="5" t="str">
        <f t="shared" si="655"/>
        <v>Nurzaenal Abidin44198</v>
      </c>
      <c r="AG2334" s="5" t="str">
        <f t="shared" si="656"/>
        <v>BMJ 06944198UTARANIGHT</v>
      </c>
      <c r="AH2334" s="5" t="str">
        <f t="shared" si="657"/>
        <v>Nurzaenal Abidin44198UTARANIGHT</v>
      </c>
      <c r="AI2334" s="5" t="str">
        <f t="shared" si="658"/>
        <v>BMJ 06944198NIGHT</v>
      </c>
      <c r="AJ2334" s="5" t="str">
        <f t="shared" si="659"/>
        <v>Nurzaenal Abidin44198NIGHT</v>
      </c>
      <c r="AK2334" s="5" t="str">
        <f t="shared" si="660"/>
        <v>Nurzaenal AbidinBMJ</v>
      </c>
      <c r="AL2334" s="5" t="str">
        <f t="shared" si="662"/>
        <v>5UTARA</v>
      </c>
      <c r="AM2334" s="5" t="str">
        <f t="shared" si="663"/>
        <v>&gt; 5UTARA10 RODA</v>
      </c>
      <c r="AN2334" s="5" t="str">
        <f t="shared" si="664"/>
        <v>Nurzaenal AbidinBMJ&gt; 5UTARA10 RODA</v>
      </c>
      <c r="AO2334" s="5" t="str">
        <f t="shared" si="665"/>
        <v>Nurzaenal Abidin&gt; 5UTARA10 RODA</v>
      </c>
      <c r="AP2334" s="5" t="str">
        <f t="shared" si="666"/>
        <v>44198NIGHT</v>
      </c>
    </row>
    <row r="2335" spans="1:42" x14ac:dyDescent="0.3">
      <c r="A2335" s="33">
        <v>1</v>
      </c>
      <c r="B2335" s="33"/>
      <c r="C2335" s="70">
        <v>44198</v>
      </c>
      <c r="D2335" s="71" t="s">
        <v>87</v>
      </c>
      <c r="E2335" s="70">
        <v>44199</v>
      </c>
      <c r="F2335" s="71">
        <v>5161860</v>
      </c>
      <c r="G2335" s="33" t="s">
        <v>20</v>
      </c>
      <c r="H2335" s="33" t="s">
        <v>21</v>
      </c>
      <c r="I2335" s="33" t="s">
        <v>123</v>
      </c>
      <c r="J2335" s="33" t="s">
        <v>23</v>
      </c>
      <c r="K2335" s="63" t="s">
        <v>78</v>
      </c>
      <c r="L2335" s="32" t="str">
        <f t="shared" si="649"/>
        <v>FM260JD</v>
      </c>
      <c r="M2335" s="32" t="str">
        <f t="shared" si="650"/>
        <v>BMJ</v>
      </c>
      <c r="N2335" s="32" t="str">
        <f t="shared" si="651"/>
        <v>10 RODA</v>
      </c>
      <c r="O2335" s="146">
        <v>0.15959490740740742</v>
      </c>
      <c r="P2335" s="65">
        <v>44199.159594907411</v>
      </c>
      <c r="Q2335" s="65"/>
      <c r="R2335" s="66">
        <v>6</v>
      </c>
      <c r="S2335" s="66">
        <v>41740</v>
      </c>
      <c r="T2335" s="66">
        <v>14500</v>
      </c>
      <c r="U2335" s="67">
        <f t="shared" si="661"/>
        <v>27.24</v>
      </c>
      <c r="V2335" s="66">
        <f t="shared" si="652"/>
        <v>531016.55999999994</v>
      </c>
      <c r="W2335" s="66" t="str">
        <f t="shared" si="653"/>
        <v>&gt; 6</v>
      </c>
      <c r="X2335" s="66">
        <f>A2335+SUMIFS(Presensi!F:F,Presensi!E:E,'Entry Data'!AP2335)</f>
        <v>1</v>
      </c>
      <c r="Y2335" s="66">
        <f>IFERROR(INDEX('Retasi Pricing'!F:F,MATCH('Entry Data'!AM2335,'Retasi Pricing'!E:E,0))*X2335,"")</f>
        <v>30800</v>
      </c>
      <c r="Z2335" s="62" t="s">
        <v>26</v>
      </c>
      <c r="AA2335" s="62" t="s">
        <v>27</v>
      </c>
      <c r="AB2335" s="32"/>
      <c r="AC2335" s="32" t="s">
        <v>377</v>
      </c>
      <c r="AD2335" s="32" t="str">
        <f t="shared" si="654"/>
        <v/>
      </c>
      <c r="AF2335" s="5" t="str">
        <f t="shared" si="655"/>
        <v>Nurzaenal Abidin44198</v>
      </c>
      <c r="AG2335" s="5" t="str">
        <f t="shared" si="656"/>
        <v>BMJ 06944198UTARANIGHT</v>
      </c>
      <c r="AH2335" s="5" t="str">
        <f t="shared" si="657"/>
        <v>Nurzaenal Abidin44198UTARANIGHT</v>
      </c>
      <c r="AI2335" s="5" t="str">
        <f t="shared" si="658"/>
        <v>BMJ 06944198NIGHT</v>
      </c>
      <c r="AJ2335" s="5" t="str">
        <f t="shared" si="659"/>
        <v>Nurzaenal Abidin44198NIGHT</v>
      </c>
      <c r="AK2335" s="5" t="str">
        <f t="shared" si="660"/>
        <v>Nurzaenal AbidinBMJ</v>
      </c>
      <c r="AL2335" s="5" t="str">
        <f t="shared" si="662"/>
        <v>6UTARA</v>
      </c>
      <c r="AM2335" s="5" t="str">
        <f t="shared" si="663"/>
        <v>&gt; 6UTARA10 RODA</v>
      </c>
      <c r="AN2335" s="5" t="str">
        <f t="shared" si="664"/>
        <v>Nurzaenal AbidinBMJ&gt; 6UTARA10 RODA</v>
      </c>
      <c r="AO2335" s="5" t="str">
        <f t="shared" si="665"/>
        <v>Nurzaenal Abidin&gt; 6UTARA10 RODA</v>
      </c>
      <c r="AP2335" s="5" t="str">
        <f t="shared" si="666"/>
        <v>44198NIGHT</v>
      </c>
    </row>
    <row r="2336" spans="1:42" x14ac:dyDescent="0.3">
      <c r="A2336" s="33">
        <v>1</v>
      </c>
      <c r="B2336" s="33"/>
      <c r="C2336" s="70">
        <v>44198</v>
      </c>
      <c r="D2336" s="71" t="s">
        <v>87</v>
      </c>
      <c r="E2336" s="70">
        <v>44199</v>
      </c>
      <c r="F2336" s="71">
        <v>5161914</v>
      </c>
      <c r="G2336" s="33" t="s">
        <v>20</v>
      </c>
      <c r="H2336" s="33" t="s">
        <v>21</v>
      </c>
      <c r="I2336" s="33" t="s">
        <v>123</v>
      </c>
      <c r="J2336" s="33" t="s">
        <v>23</v>
      </c>
      <c r="K2336" s="63" t="s">
        <v>78</v>
      </c>
      <c r="L2336" s="32" t="str">
        <f t="shared" si="649"/>
        <v>FM260JD</v>
      </c>
      <c r="M2336" s="32" t="str">
        <f t="shared" si="650"/>
        <v>BMJ</v>
      </c>
      <c r="N2336" s="32" t="str">
        <f t="shared" si="651"/>
        <v>10 RODA</v>
      </c>
      <c r="O2336" s="146">
        <v>0.21898148148148147</v>
      </c>
      <c r="P2336" s="65">
        <v>44199.218981481485</v>
      </c>
      <c r="Q2336" s="65"/>
      <c r="R2336" s="66">
        <v>7</v>
      </c>
      <c r="S2336" s="66">
        <v>41860</v>
      </c>
      <c r="T2336" s="66">
        <v>14500</v>
      </c>
      <c r="U2336" s="67">
        <f t="shared" si="661"/>
        <v>27.36</v>
      </c>
      <c r="V2336" s="66">
        <f t="shared" si="652"/>
        <v>533355.84</v>
      </c>
      <c r="W2336" s="66" t="str">
        <f t="shared" si="653"/>
        <v>7 &gt;</v>
      </c>
      <c r="X2336" s="66">
        <f>A2336+SUMIFS(Presensi!F:F,Presensi!E:E,'Entry Data'!AP2336)</f>
        <v>1</v>
      </c>
      <c r="Y2336" s="66">
        <f>IFERROR(INDEX('Retasi Pricing'!F:F,MATCH('Entry Data'!AM2336,'Retasi Pricing'!E:E,0))*X2336,"")</f>
        <v>37750</v>
      </c>
      <c r="Z2336" s="62" t="s">
        <v>26</v>
      </c>
      <c r="AA2336" s="62" t="s">
        <v>27</v>
      </c>
      <c r="AB2336" s="32"/>
      <c r="AC2336" s="32" t="s">
        <v>377</v>
      </c>
      <c r="AD2336" s="32" t="str">
        <f t="shared" si="654"/>
        <v/>
      </c>
      <c r="AF2336" s="5" t="str">
        <f t="shared" si="655"/>
        <v>Nurzaenal Abidin44198</v>
      </c>
      <c r="AG2336" s="5" t="str">
        <f t="shared" si="656"/>
        <v>BMJ 06944198UTARANIGHT</v>
      </c>
      <c r="AH2336" s="5" t="str">
        <f t="shared" si="657"/>
        <v>Nurzaenal Abidin44198UTARANIGHT</v>
      </c>
      <c r="AI2336" s="5" t="str">
        <f t="shared" si="658"/>
        <v>BMJ 06944198NIGHT</v>
      </c>
      <c r="AJ2336" s="5" t="str">
        <f t="shared" si="659"/>
        <v>Nurzaenal Abidin44198NIGHT</v>
      </c>
      <c r="AK2336" s="5" t="str">
        <f t="shared" si="660"/>
        <v>Nurzaenal AbidinBMJ</v>
      </c>
      <c r="AL2336" s="5" t="str">
        <f t="shared" si="662"/>
        <v>7UTARA</v>
      </c>
      <c r="AM2336" s="5" t="str">
        <f t="shared" si="663"/>
        <v>7 &gt;UTARA10 RODA</v>
      </c>
      <c r="AN2336" s="5" t="str">
        <f t="shared" si="664"/>
        <v>Nurzaenal AbidinBMJ7 &gt;UTARA10 RODA</v>
      </c>
      <c r="AO2336" s="5" t="str">
        <f t="shared" si="665"/>
        <v>Nurzaenal Abidin7 &gt;UTARA10 RODA</v>
      </c>
      <c r="AP2336" s="5" t="str">
        <f t="shared" si="666"/>
        <v>44198NIGHT</v>
      </c>
    </row>
    <row r="2337" spans="1:42" x14ac:dyDescent="0.3">
      <c r="A2337" s="33">
        <v>1</v>
      </c>
      <c r="B2337" s="33"/>
      <c r="C2337" s="70">
        <v>44198</v>
      </c>
      <c r="D2337" s="71" t="s">
        <v>87</v>
      </c>
      <c r="E2337" s="70">
        <v>44198</v>
      </c>
      <c r="F2337" s="71">
        <v>5161484</v>
      </c>
      <c r="G2337" s="33" t="s">
        <v>20</v>
      </c>
      <c r="H2337" s="33" t="s">
        <v>21</v>
      </c>
      <c r="I2337" s="33" t="s">
        <v>51</v>
      </c>
      <c r="J2337" s="33" t="s">
        <v>46</v>
      </c>
      <c r="K2337" s="63" t="s">
        <v>79</v>
      </c>
      <c r="L2337" s="32" t="str">
        <f t="shared" si="649"/>
        <v>AXOR4843</v>
      </c>
      <c r="M2337" s="32" t="str">
        <f t="shared" si="650"/>
        <v>BMJ</v>
      </c>
      <c r="N2337" s="32" t="str">
        <f t="shared" si="651"/>
        <v>12 RODA</v>
      </c>
      <c r="O2337" s="146">
        <v>0.84653935185185192</v>
      </c>
      <c r="P2337" s="65">
        <v>44198.852476851855</v>
      </c>
      <c r="Q2337" s="65"/>
      <c r="R2337" s="66">
        <v>1</v>
      </c>
      <c r="S2337" s="66">
        <v>49700</v>
      </c>
      <c r="T2337" s="66">
        <v>19940</v>
      </c>
      <c r="U2337" s="67">
        <f t="shared" si="661"/>
        <v>29.76</v>
      </c>
      <c r="V2337" s="66">
        <f t="shared" si="652"/>
        <v>603443.52</v>
      </c>
      <c r="W2337" s="66" t="str">
        <f t="shared" si="653"/>
        <v>1 &gt; 4</v>
      </c>
      <c r="X2337" s="66">
        <f>A2337+SUMIFS(Presensi!F:F,Presensi!E:E,'Entry Data'!AP2337)</f>
        <v>1</v>
      </c>
      <c r="Y2337" s="66">
        <f>IFERROR(INDEX('Retasi Pricing'!F:F,MATCH('Entry Data'!AM2337,'Retasi Pricing'!E:E,0))*X2337,"")</f>
        <v>27500</v>
      </c>
      <c r="Z2337" s="62" t="s">
        <v>26</v>
      </c>
      <c r="AA2337" s="62" t="s">
        <v>27</v>
      </c>
      <c r="AB2337" s="32"/>
      <c r="AC2337" s="32" t="s">
        <v>214</v>
      </c>
      <c r="AD2337" s="32" t="str">
        <f t="shared" si="654"/>
        <v/>
      </c>
      <c r="AF2337" s="5" t="str">
        <f t="shared" si="655"/>
        <v>pelani44198</v>
      </c>
      <c r="AG2337" s="5" t="str">
        <f t="shared" si="656"/>
        <v>BMJ 07044198UTARANIGHT</v>
      </c>
      <c r="AH2337" s="5" t="str">
        <f t="shared" si="657"/>
        <v>pelani44198UTARANIGHT</v>
      </c>
      <c r="AI2337" s="5" t="str">
        <f t="shared" si="658"/>
        <v>BMJ 07044198NIGHT</v>
      </c>
      <c r="AJ2337" s="5" t="str">
        <f t="shared" si="659"/>
        <v>pelani44198NIGHT</v>
      </c>
      <c r="AK2337" s="5" t="str">
        <f t="shared" si="660"/>
        <v>pelaniBMJ</v>
      </c>
      <c r="AL2337" s="5" t="str">
        <f t="shared" si="662"/>
        <v>1UTARA</v>
      </c>
      <c r="AM2337" s="5" t="str">
        <f t="shared" si="663"/>
        <v>1 &gt; 4UTARA12 RODA</v>
      </c>
      <c r="AN2337" s="5" t="str">
        <f t="shared" si="664"/>
        <v>pelaniBMJ1 &gt; 4UTARA12 RODA</v>
      </c>
      <c r="AO2337" s="5" t="str">
        <f t="shared" si="665"/>
        <v>pelani1 &gt; 4UTARA12 RODA</v>
      </c>
      <c r="AP2337" s="5" t="str">
        <f t="shared" si="666"/>
        <v>44198NIGHT</v>
      </c>
    </row>
    <row r="2338" spans="1:42" x14ac:dyDescent="0.3">
      <c r="A2338" s="33">
        <v>1</v>
      </c>
      <c r="B2338" s="33"/>
      <c r="C2338" s="70">
        <v>44198</v>
      </c>
      <c r="D2338" s="71" t="s">
        <v>87</v>
      </c>
      <c r="E2338" s="70">
        <v>44198</v>
      </c>
      <c r="F2338" s="71">
        <v>5161549</v>
      </c>
      <c r="G2338" s="33" t="s">
        <v>20</v>
      </c>
      <c r="H2338" s="33" t="s">
        <v>21</v>
      </c>
      <c r="I2338" s="33" t="s">
        <v>51</v>
      </c>
      <c r="J2338" s="33" t="s">
        <v>46</v>
      </c>
      <c r="K2338" s="63" t="s">
        <v>79</v>
      </c>
      <c r="L2338" s="32" t="str">
        <f t="shared" si="649"/>
        <v>AXOR4843</v>
      </c>
      <c r="M2338" s="32" t="str">
        <f t="shared" si="650"/>
        <v>BMJ</v>
      </c>
      <c r="N2338" s="32" t="str">
        <f t="shared" si="651"/>
        <v>12 RODA</v>
      </c>
      <c r="O2338" s="146">
        <v>0.90332175925925917</v>
      </c>
      <c r="P2338" s="65">
        <v>44198.903321759259</v>
      </c>
      <c r="Q2338" s="65"/>
      <c r="R2338" s="66">
        <v>2</v>
      </c>
      <c r="S2338" s="66">
        <v>50660</v>
      </c>
      <c r="T2338" s="66">
        <v>19940</v>
      </c>
      <c r="U2338" s="67">
        <f t="shared" si="661"/>
        <v>30.72</v>
      </c>
      <c r="V2338" s="66">
        <f t="shared" si="652"/>
        <v>622909.43999999994</v>
      </c>
      <c r="W2338" s="66" t="str">
        <f t="shared" si="653"/>
        <v>1 &gt; 4</v>
      </c>
      <c r="X2338" s="66">
        <f>A2338+SUMIFS(Presensi!F:F,Presensi!E:E,'Entry Data'!AP2338)</f>
        <v>1</v>
      </c>
      <c r="Y2338" s="66">
        <f>IFERROR(INDEX('Retasi Pricing'!F:F,MATCH('Entry Data'!AM2338,'Retasi Pricing'!E:E,0))*X2338,"")</f>
        <v>27500</v>
      </c>
      <c r="Z2338" s="62" t="s">
        <v>26</v>
      </c>
      <c r="AA2338" s="62" t="s">
        <v>27</v>
      </c>
      <c r="AB2338" s="32"/>
      <c r="AC2338" s="32" t="s">
        <v>214</v>
      </c>
      <c r="AD2338" s="32" t="str">
        <f t="shared" si="654"/>
        <v/>
      </c>
      <c r="AF2338" s="5" t="str">
        <f t="shared" si="655"/>
        <v>pelani44198</v>
      </c>
      <c r="AG2338" s="5" t="str">
        <f t="shared" si="656"/>
        <v>BMJ 07044198UTARANIGHT</v>
      </c>
      <c r="AH2338" s="5" t="str">
        <f t="shared" si="657"/>
        <v>pelani44198UTARANIGHT</v>
      </c>
      <c r="AI2338" s="5" t="str">
        <f t="shared" si="658"/>
        <v>BMJ 07044198NIGHT</v>
      </c>
      <c r="AJ2338" s="5" t="str">
        <f t="shared" si="659"/>
        <v>pelani44198NIGHT</v>
      </c>
      <c r="AK2338" s="5" t="str">
        <f t="shared" si="660"/>
        <v>pelaniBMJ</v>
      </c>
      <c r="AL2338" s="5" t="str">
        <f t="shared" si="662"/>
        <v>2UTARA</v>
      </c>
      <c r="AM2338" s="5" t="str">
        <f t="shared" si="663"/>
        <v>1 &gt; 4UTARA12 RODA</v>
      </c>
      <c r="AN2338" s="5" t="str">
        <f t="shared" si="664"/>
        <v>pelaniBMJ1 &gt; 4UTARA12 RODA</v>
      </c>
      <c r="AO2338" s="5" t="str">
        <f t="shared" si="665"/>
        <v>pelani1 &gt; 4UTARA12 RODA</v>
      </c>
      <c r="AP2338" s="5" t="str">
        <f t="shared" si="666"/>
        <v>44198NIGHT</v>
      </c>
    </row>
    <row r="2339" spans="1:42" x14ac:dyDescent="0.3">
      <c r="A2339" s="33">
        <v>1</v>
      </c>
      <c r="B2339" s="33"/>
      <c r="C2339" s="70">
        <v>44198</v>
      </c>
      <c r="D2339" s="71" t="s">
        <v>87</v>
      </c>
      <c r="E2339" s="70">
        <v>44198</v>
      </c>
      <c r="F2339" s="71">
        <v>5161619</v>
      </c>
      <c r="G2339" s="33" t="s">
        <v>20</v>
      </c>
      <c r="H2339" s="33" t="s">
        <v>21</v>
      </c>
      <c r="I2339" s="33" t="s">
        <v>51</v>
      </c>
      <c r="J2339" s="33" t="s">
        <v>46</v>
      </c>
      <c r="K2339" s="63" t="s">
        <v>79</v>
      </c>
      <c r="L2339" s="32" t="str">
        <f t="shared" si="649"/>
        <v>AXOR4843</v>
      </c>
      <c r="M2339" s="32" t="str">
        <f t="shared" si="650"/>
        <v>BMJ</v>
      </c>
      <c r="N2339" s="32" t="str">
        <f t="shared" si="651"/>
        <v>12 RODA</v>
      </c>
      <c r="O2339" s="146">
        <v>0.95577546296296301</v>
      </c>
      <c r="P2339" s="65">
        <v>44198.955775462964</v>
      </c>
      <c r="Q2339" s="65"/>
      <c r="R2339" s="66">
        <v>3</v>
      </c>
      <c r="S2339" s="66">
        <v>50840</v>
      </c>
      <c r="T2339" s="66">
        <v>19940</v>
      </c>
      <c r="U2339" s="67">
        <f t="shared" si="661"/>
        <v>30.9</v>
      </c>
      <c r="V2339" s="66">
        <f t="shared" si="652"/>
        <v>626559.29999999993</v>
      </c>
      <c r="W2339" s="66" t="str">
        <f t="shared" si="653"/>
        <v>1 &gt; 4</v>
      </c>
      <c r="X2339" s="66">
        <f>A2339+SUMIFS(Presensi!F:F,Presensi!E:E,'Entry Data'!AP2339)</f>
        <v>1</v>
      </c>
      <c r="Y2339" s="66">
        <f>IFERROR(INDEX('Retasi Pricing'!F:F,MATCH('Entry Data'!AM2339,'Retasi Pricing'!E:E,0))*X2339,"")</f>
        <v>27500</v>
      </c>
      <c r="Z2339" s="62" t="s">
        <v>26</v>
      </c>
      <c r="AA2339" s="62" t="s">
        <v>27</v>
      </c>
      <c r="AB2339" s="32"/>
      <c r="AC2339" s="32" t="s">
        <v>214</v>
      </c>
      <c r="AD2339" s="32" t="str">
        <f t="shared" si="654"/>
        <v/>
      </c>
      <c r="AF2339" s="5" t="str">
        <f t="shared" si="655"/>
        <v>pelani44198</v>
      </c>
      <c r="AG2339" s="5" t="str">
        <f t="shared" si="656"/>
        <v>BMJ 07044198UTARANIGHT</v>
      </c>
      <c r="AH2339" s="5" t="str">
        <f t="shared" si="657"/>
        <v>pelani44198UTARANIGHT</v>
      </c>
      <c r="AI2339" s="5" t="str">
        <f t="shared" si="658"/>
        <v>BMJ 07044198NIGHT</v>
      </c>
      <c r="AJ2339" s="5" t="str">
        <f t="shared" si="659"/>
        <v>pelani44198NIGHT</v>
      </c>
      <c r="AK2339" s="5" t="str">
        <f t="shared" si="660"/>
        <v>pelaniBMJ</v>
      </c>
      <c r="AL2339" s="5" t="str">
        <f t="shared" si="662"/>
        <v>3UTARA</v>
      </c>
      <c r="AM2339" s="5" t="str">
        <f t="shared" si="663"/>
        <v>1 &gt; 4UTARA12 RODA</v>
      </c>
      <c r="AN2339" s="5" t="str">
        <f t="shared" si="664"/>
        <v>pelaniBMJ1 &gt; 4UTARA12 RODA</v>
      </c>
      <c r="AO2339" s="5" t="str">
        <f t="shared" si="665"/>
        <v>pelani1 &gt; 4UTARA12 RODA</v>
      </c>
      <c r="AP2339" s="5" t="str">
        <f t="shared" si="666"/>
        <v>44198NIGHT</v>
      </c>
    </row>
    <row r="2340" spans="1:42" x14ac:dyDescent="0.3">
      <c r="A2340" s="33">
        <v>1</v>
      </c>
      <c r="B2340" s="33"/>
      <c r="C2340" s="70">
        <v>44198</v>
      </c>
      <c r="D2340" s="71" t="s">
        <v>87</v>
      </c>
      <c r="E2340" s="70">
        <v>44199</v>
      </c>
      <c r="F2340" s="71">
        <v>5161721</v>
      </c>
      <c r="G2340" s="33" t="s">
        <v>20</v>
      </c>
      <c r="H2340" s="33" t="s">
        <v>21</v>
      </c>
      <c r="I2340" s="33" t="s">
        <v>123</v>
      </c>
      <c r="J2340" s="33" t="s">
        <v>23</v>
      </c>
      <c r="K2340" s="63" t="s">
        <v>79</v>
      </c>
      <c r="L2340" s="32" t="str">
        <f t="shared" si="649"/>
        <v>AXOR4843</v>
      </c>
      <c r="M2340" s="32" t="str">
        <f t="shared" si="650"/>
        <v>BMJ</v>
      </c>
      <c r="N2340" s="32" t="str">
        <f t="shared" si="651"/>
        <v>12 RODA</v>
      </c>
      <c r="O2340" s="146">
        <v>4.2708333333333327E-2</v>
      </c>
      <c r="P2340" s="65">
        <v>44199.042708333334</v>
      </c>
      <c r="Q2340" s="65"/>
      <c r="R2340" s="66">
        <v>4</v>
      </c>
      <c r="S2340" s="66">
        <v>54220</v>
      </c>
      <c r="T2340" s="66">
        <v>19940</v>
      </c>
      <c r="U2340" s="67">
        <f t="shared" si="661"/>
        <v>34.28</v>
      </c>
      <c r="V2340" s="66">
        <f t="shared" si="652"/>
        <v>695095.56</v>
      </c>
      <c r="W2340" s="66" t="str">
        <f t="shared" si="653"/>
        <v>1 &gt; 4</v>
      </c>
      <c r="X2340" s="66">
        <f>A2340+SUMIFS(Presensi!F:F,Presensi!E:E,'Entry Data'!AP2340)</f>
        <v>1</v>
      </c>
      <c r="Y2340" s="66">
        <f>IFERROR(INDEX('Retasi Pricing'!F:F,MATCH('Entry Data'!AM2340,'Retasi Pricing'!E:E,0))*X2340,"")</f>
        <v>27500</v>
      </c>
      <c r="Z2340" s="62" t="s">
        <v>26</v>
      </c>
      <c r="AA2340" s="62" t="s">
        <v>27</v>
      </c>
      <c r="AB2340" s="32"/>
      <c r="AC2340" s="32" t="s">
        <v>214</v>
      </c>
      <c r="AD2340" s="32" t="str">
        <f t="shared" si="654"/>
        <v/>
      </c>
      <c r="AF2340" s="5" t="str">
        <f t="shared" si="655"/>
        <v>pelani44198</v>
      </c>
      <c r="AG2340" s="5" t="str">
        <f t="shared" si="656"/>
        <v>BMJ 07044198UTARANIGHT</v>
      </c>
      <c r="AH2340" s="5" t="str">
        <f t="shared" si="657"/>
        <v>pelani44198UTARANIGHT</v>
      </c>
      <c r="AI2340" s="5" t="str">
        <f t="shared" si="658"/>
        <v>BMJ 07044198NIGHT</v>
      </c>
      <c r="AJ2340" s="5" t="str">
        <f t="shared" si="659"/>
        <v>pelani44198NIGHT</v>
      </c>
      <c r="AK2340" s="5" t="str">
        <f t="shared" si="660"/>
        <v>pelaniBMJ</v>
      </c>
      <c r="AL2340" s="5" t="str">
        <f t="shared" si="662"/>
        <v>4UTARA</v>
      </c>
      <c r="AM2340" s="5" t="str">
        <f t="shared" si="663"/>
        <v>1 &gt; 4UTARA12 RODA</v>
      </c>
      <c r="AN2340" s="5" t="str">
        <f t="shared" si="664"/>
        <v>pelaniBMJ1 &gt; 4UTARA12 RODA</v>
      </c>
      <c r="AO2340" s="5" t="str">
        <f t="shared" si="665"/>
        <v>pelani1 &gt; 4UTARA12 RODA</v>
      </c>
      <c r="AP2340" s="5" t="str">
        <f t="shared" si="666"/>
        <v>44198NIGHT</v>
      </c>
    </row>
    <row r="2341" spans="1:42" x14ac:dyDescent="0.3">
      <c r="A2341" s="33">
        <v>1</v>
      </c>
      <c r="B2341" s="33"/>
      <c r="C2341" s="70">
        <v>44198</v>
      </c>
      <c r="D2341" s="71" t="s">
        <v>87</v>
      </c>
      <c r="E2341" s="70">
        <v>44199</v>
      </c>
      <c r="F2341" s="71">
        <v>5161808</v>
      </c>
      <c r="G2341" s="33" t="s">
        <v>20</v>
      </c>
      <c r="H2341" s="33" t="s">
        <v>21</v>
      </c>
      <c r="I2341" s="33" t="s">
        <v>45</v>
      </c>
      <c r="J2341" s="33" t="s">
        <v>46</v>
      </c>
      <c r="K2341" s="63" t="s">
        <v>79</v>
      </c>
      <c r="L2341" s="32" t="str">
        <f t="shared" si="649"/>
        <v>AXOR4843</v>
      </c>
      <c r="M2341" s="32" t="str">
        <f t="shared" si="650"/>
        <v>BMJ</v>
      </c>
      <c r="N2341" s="32" t="str">
        <f t="shared" si="651"/>
        <v>12 RODA</v>
      </c>
      <c r="O2341" s="146">
        <v>0.11590277777777779</v>
      </c>
      <c r="P2341" s="65">
        <v>44199.115902777776</v>
      </c>
      <c r="Q2341" s="65"/>
      <c r="R2341" s="66">
        <v>5</v>
      </c>
      <c r="S2341" s="66">
        <v>50640</v>
      </c>
      <c r="T2341" s="66">
        <v>19940</v>
      </c>
      <c r="U2341" s="67">
        <f t="shared" si="661"/>
        <v>30.7</v>
      </c>
      <c r="V2341" s="66">
        <f t="shared" si="652"/>
        <v>622503.9</v>
      </c>
      <c r="W2341" s="66" t="str">
        <f t="shared" si="653"/>
        <v>&gt; 5</v>
      </c>
      <c r="X2341" s="66">
        <f>A2341+SUMIFS(Presensi!F:F,Presensi!E:E,'Entry Data'!AP2341)</f>
        <v>1</v>
      </c>
      <c r="Y2341" s="66">
        <f>IFERROR(INDEX('Retasi Pricing'!F:F,MATCH('Entry Data'!AM2341,'Retasi Pricing'!E:E,0))*X2341,"")</f>
        <v>31200</v>
      </c>
      <c r="Z2341" s="62" t="s">
        <v>26</v>
      </c>
      <c r="AA2341" s="62" t="s">
        <v>27</v>
      </c>
      <c r="AB2341" s="32"/>
      <c r="AC2341" s="32" t="s">
        <v>214</v>
      </c>
      <c r="AD2341" s="32" t="str">
        <f t="shared" si="654"/>
        <v/>
      </c>
      <c r="AF2341" s="5" t="str">
        <f t="shared" si="655"/>
        <v>pelani44198</v>
      </c>
      <c r="AG2341" s="5" t="str">
        <f t="shared" si="656"/>
        <v>BMJ 07044198UTARANIGHT</v>
      </c>
      <c r="AH2341" s="5" t="str">
        <f t="shared" si="657"/>
        <v>pelani44198UTARANIGHT</v>
      </c>
      <c r="AI2341" s="5" t="str">
        <f t="shared" si="658"/>
        <v>BMJ 07044198NIGHT</v>
      </c>
      <c r="AJ2341" s="5" t="str">
        <f t="shared" si="659"/>
        <v>pelani44198NIGHT</v>
      </c>
      <c r="AK2341" s="5" t="str">
        <f t="shared" si="660"/>
        <v>pelaniBMJ</v>
      </c>
      <c r="AL2341" s="5" t="str">
        <f t="shared" si="662"/>
        <v>5UTARA</v>
      </c>
      <c r="AM2341" s="5" t="str">
        <f t="shared" si="663"/>
        <v>&gt; 5UTARA12 RODA</v>
      </c>
      <c r="AN2341" s="5" t="str">
        <f t="shared" si="664"/>
        <v>pelaniBMJ&gt; 5UTARA12 RODA</v>
      </c>
      <c r="AO2341" s="5" t="str">
        <f t="shared" si="665"/>
        <v>pelani&gt; 5UTARA12 RODA</v>
      </c>
      <c r="AP2341" s="5" t="str">
        <f t="shared" si="666"/>
        <v>44198NIGHT</v>
      </c>
    </row>
    <row r="2342" spans="1:42" x14ac:dyDescent="0.3">
      <c r="A2342" s="33">
        <v>1</v>
      </c>
      <c r="B2342" s="33"/>
      <c r="C2342" s="70">
        <v>44198</v>
      </c>
      <c r="D2342" s="71" t="s">
        <v>87</v>
      </c>
      <c r="E2342" s="70">
        <v>44199</v>
      </c>
      <c r="F2342" s="71">
        <v>5161883</v>
      </c>
      <c r="G2342" s="33" t="s">
        <v>20</v>
      </c>
      <c r="H2342" s="33" t="s">
        <v>21</v>
      </c>
      <c r="I2342" s="33" t="s">
        <v>123</v>
      </c>
      <c r="J2342" s="33" t="s">
        <v>23</v>
      </c>
      <c r="K2342" s="63" t="s">
        <v>79</v>
      </c>
      <c r="L2342" s="32" t="str">
        <f t="shared" si="649"/>
        <v>AXOR4843</v>
      </c>
      <c r="M2342" s="32" t="str">
        <f t="shared" si="650"/>
        <v>BMJ</v>
      </c>
      <c r="N2342" s="32" t="str">
        <f t="shared" si="651"/>
        <v>12 RODA</v>
      </c>
      <c r="O2342" s="146">
        <v>0.17643518518518519</v>
      </c>
      <c r="P2342" s="65">
        <v>44199.176435185182</v>
      </c>
      <c r="Q2342" s="65"/>
      <c r="R2342" s="66">
        <v>6</v>
      </c>
      <c r="S2342" s="66">
        <v>54240</v>
      </c>
      <c r="T2342" s="66">
        <v>19940</v>
      </c>
      <c r="U2342" s="67">
        <f t="shared" si="661"/>
        <v>34.299999999999997</v>
      </c>
      <c r="V2342" s="66">
        <f t="shared" si="652"/>
        <v>695501.1</v>
      </c>
      <c r="W2342" s="66" t="str">
        <f t="shared" si="653"/>
        <v>&gt; 6</v>
      </c>
      <c r="X2342" s="66">
        <f>A2342+SUMIFS(Presensi!F:F,Presensi!E:E,'Entry Data'!AP2342)</f>
        <v>1</v>
      </c>
      <c r="Y2342" s="66">
        <f>IFERROR(INDEX('Retasi Pricing'!F:F,MATCH('Entry Data'!AM2342,'Retasi Pricing'!E:E,0))*X2342,"")</f>
        <v>34450</v>
      </c>
      <c r="Z2342" s="62" t="s">
        <v>26</v>
      </c>
      <c r="AA2342" s="62" t="s">
        <v>27</v>
      </c>
      <c r="AB2342" s="32"/>
      <c r="AC2342" s="32" t="s">
        <v>214</v>
      </c>
      <c r="AD2342" s="32" t="str">
        <f t="shared" si="654"/>
        <v/>
      </c>
      <c r="AF2342" s="5" t="str">
        <f t="shared" si="655"/>
        <v>pelani44198</v>
      </c>
      <c r="AG2342" s="5" t="str">
        <f t="shared" si="656"/>
        <v>BMJ 07044198UTARANIGHT</v>
      </c>
      <c r="AH2342" s="5" t="str">
        <f t="shared" si="657"/>
        <v>pelani44198UTARANIGHT</v>
      </c>
      <c r="AI2342" s="5" t="str">
        <f t="shared" si="658"/>
        <v>BMJ 07044198NIGHT</v>
      </c>
      <c r="AJ2342" s="5" t="str">
        <f t="shared" si="659"/>
        <v>pelani44198NIGHT</v>
      </c>
      <c r="AK2342" s="5" t="str">
        <f t="shared" si="660"/>
        <v>pelaniBMJ</v>
      </c>
      <c r="AL2342" s="5" t="str">
        <f t="shared" si="662"/>
        <v>6UTARA</v>
      </c>
      <c r="AM2342" s="5" t="str">
        <f t="shared" si="663"/>
        <v>&gt; 6UTARA12 RODA</v>
      </c>
      <c r="AN2342" s="5" t="str">
        <f t="shared" si="664"/>
        <v>pelaniBMJ&gt; 6UTARA12 RODA</v>
      </c>
      <c r="AO2342" s="5" t="str">
        <f t="shared" si="665"/>
        <v>pelani&gt; 6UTARA12 RODA</v>
      </c>
      <c r="AP2342" s="5" t="str">
        <f t="shared" si="666"/>
        <v>44198NIGHT</v>
      </c>
    </row>
    <row r="2343" spans="1:42" x14ac:dyDescent="0.3">
      <c r="A2343" s="33">
        <v>1</v>
      </c>
      <c r="B2343" s="33"/>
      <c r="C2343" s="70">
        <v>44198</v>
      </c>
      <c r="D2343" s="71" t="s">
        <v>87</v>
      </c>
      <c r="E2343" s="70">
        <v>44199</v>
      </c>
      <c r="F2343" s="71">
        <v>5161933</v>
      </c>
      <c r="G2343" s="33" t="s">
        <v>20</v>
      </c>
      <c r="H2343" s="33" t="s">
        <v>21</v>
      </c>
      <c r="I2343" s="33" t="s">
        <v>123</v>
      </c>
      <c r="J2343" s="33" t="s">
        <v>23</v>
      </c>
      <c r="K2343" s="63" t="s">
        <v>79</v>
      </c>
      <c r="L2343" s="32" t="str">
        <f t="shared" si="649"/>
        <v>AXOR4843</v>
      </c>
      <c r="M2343" s="32" t="str">
        <f t="shared" si="650"/>
        <v>BMJ</v>
      </c>
      <c r="N2343" s="32" t="str">
        <f t="shared" si="651"/>
        <v>12 RODA</v>
      </c>
      <c r="O2343" s="146">
        <v>0.23405092592592591</v>
      </c>
      <c r="P2343" s="65">
        <v>44199.234050925923</v>
      </c>
      <c r="Q2343" s="65"/>
      <c r="R2343" s="66">
        <v>7</v>
      </c>
      <c r="S2343" s="66">
        <v>53900</v>
      </c>
      <c r="T2343" s="66">
        <v>19940</v>
      </c>
      <c r="U2343" s="67">
        <f t="shared" si="661"/>
        <v>33.96</v>
      </c>
      <c r="V2343" s="66">
        <f t="shared" si="652"/>
        <v>688606.91999999993</v>
      </c>
      <c r="W2343" s="66" t="str">
        <f t="shared" si="653"/>
        <v>7 &gt;</v>
      </c>
      <c r="X2343" s="66">
        <f>A2343+SUMIFS(Presensi!F:F,Presensi!E:E,'Entry Data'!AP2343)</f>
        <v>1</v>
      </c>
      <c r="Y2343" s="66">
        <f>IFERROR(INDEX('Retasi Pricing'!F:F,MATCH('Entry Data'!AM2343,'Retasi Pricing'!E:E,0))*X2343,"")</f>
        <v>42000</v>
      </c>
      <c r="Z2343" s="62" t="s">
        <v>26</v>
      </c>
      <c r="AA2343" s="62" t="s">
        <v>27</v>
      </c>
      <c r="AB2343" s="32"/>
      <c r="AC2343" s="32" t="s">
        <v>214</v>
      </c>
      <c r="AD2343" s="32" t="str">
        <f t="shared" si="654"/>
        <v/>
      </c>
      <c r="AF2343" s="5" t="str">
        <f t="shared" si="655"/>
        <v>pelani44198</v>
      </c>
      <c r="AG2343" s="5" t="str">
        <f t="shared" si="656"/>
        <v>BMJ 07044198UTARANIGHT</v>
      </c>
      <c r="AH2343" s="5" t="str">
        <f t="shared" si="657"/>
        <v>pelani44198UTARANIGHT</v>
      </c>
      <c r="AI2343" s="5" t="str">
        <f t="shared" si="658"/>
        <v>BMJ 07044198NIGHT</v>
      </c>
      <c r="AJ2343" s="5" t="str">
        <f t="shared" si="659"/>
        <v>pelani44198NIGHT</v>
      </c>
      <c r="AK2343" s="5" t="str">
        <f t="shared" si="660"/>
        <v>pelaniBMJ</v>
      </c>
      <c r="AL2343" s="5" t="str">
        <f t="shared" si="662"/>
        <v>7UTARA</v>
      </c>
      <c r="AM2343" s="5" t="str">
        <f t="shared" si="663"/>
        <v>7 &gt;UTARA12 RODA</v>
      </c>
      <c r="AN2343" s="5" t="str">
        <f t="shared" si="664"/>
        <v>pelaniBMJ7 &gt;UTARA12 RODA</v>
      </c>
      <c r="AO2343" s="5" t="str">
        <f t="shared" si="665"/>
        <v>pelani7 &gt;UTARA12 RODA</v>
      </c>
      <c r="AP2343" s="5" t="str">
        <f t="shared" si="666"/>
        <v>44198NIGHT</v>
      </c>
    </row>
    <row r="2344" spans="1:42" x14ac:dyDescent="0.3">
      <c r="A2344" s="33">
        <v>1</v>
      </c>
      <c r="B2344" s="33"/>
      <c r="C2344" s="70">
        <v>44198</v>
      </c>
      <c r="D2344" s="71" t="s">
        <v>87</v>
      </c>
      <c r="E2344" s="70">
        <v>44198</v>
      </c>
      <c r="F2344" s="71">
        <v>5161465</v>
      </c>
      <c r="G2344" s="33" t="s">
        <v>20</v>
      </c>
      <c r="H2344" s="33" t="s">
        <v>21</v>
      </c>
      <c r="I2344" s="33" t="s">
        <v>51</v>
      </c>
      <c r="J2344" s="33" t="s">
        <v>46</v>
      </c>
      <c r="K2344" s="63" t="s">
        <v>80</v>
      </c>
      <c r="L2344" s="32" t="str">
        <f t="shared" si="649"/>
        <v>AXOR4843</v>
      </c>
      <c r="M2344" s="32" t="str">
        <f t="shared" si="650"/>
        <v>BMJ</v>
      </c>
      <c r="N2344" s="32" t="str">
        <f t="shared" si="651"/>
        <v>12 RODA</v>
      </c>
      <c r="O2344" s="146">
        <v>0.83436342592592594</v>
      </c>
      <c r="P2344" s="65">
        <v>44198.840960648151</v>
      </c>
      <c r="Q2344" s="65"/>
      <c r="R2344" s="66">
        <v>1</v>
      </c>
      <c r="S2344" s="66">
        <v>52440</v>
      </c>
      <c r="T2344" s="66">
        <v>19980</v>
      </c>
      <c r="U2344" s="67">
        <f t="shared" si="661"/>
        <v>32.46</v>
      </c>
      <c r="V2344" s="66">
        <f t="shared" si="652"/>
        <v>658191.41999999993</v>
      </c>
      <c r="W2344" s="66" t="str">
        <f t="shared" si="653"/>
        <v>1 &gt; 4</v>
      </c>
      <c r="X2344" s="66">
        <f>A2344+SUMIFS(Presensi!F:F,Presensi!E:E,'Entry Data'!AP2344)</f>
        <v>1</v>
      </c>
      <c r="Y2344" s="66">
        <f>IFERROR(INDEX('Retasi Pricing'!F:F,MATCH('Entry Data'!AM2344,'Retasi Pricing'!E:E,0))*X2344,"")</f>
        <v>27500</v>
      </c>
      <c r="Z2344" s="62" t="s">
        <v>26</v>
      </c>
      <c r="AA2344" s="62" t="s">
        <v>27</v>
      </c>
      <c r="AB2344" s="32"/>
      <c r="AC2344" s="32" t="s">
        <v>197</v>
      </c>
      <c r="AD2344" s="32" t="str">
        <f t="shared" si="654"/>
        <v/>
      </c>
      <c r="AF2344" s="5" t="str">
        <f t="shared" si="655"/>
        <v>melkias44198</v>
      </c>
      <c r="AG2344" s="5" t="str">
        <f t="shared" si="656"/>
        <v>BMJ 07144198UTARANIGHT</v>
      </c>
      <c r="AH2344" s="5" t="str">
        <f t="shared" si="657"/>
        <v>melkias44198UTARANIGHT</v>
      </c>
      <c r="AI2344" s="5" t="str">
        <f t="shared" si="658"/>
        <v>BMJ 07144198NIGHT</v>
      </c>
      <c r="AJ2344" s="5" t="str">
        <f t="shared" si="659"/>
        <v>melkias44198NIGHT</v>
      </c>
      <c r="AK2344" s="5" t="str">
        <f t="shared" si="660"/>
        <v>melkiasBMJ</v>
      </c>
      <c r="AL2344" s="5" t="str">
        <f t="shared" si="662"/>
        <v>1UTARA</v>
      </c>
      <c r="AM2344" s="5" t="str">
        <f t="shared" si="663"/>
        <v>1 &gt; 4UTARA12 RODA</v>
      </c>
      <c r="AN2344" s="5" t="str">
        <f t="shared" si="664"/>
        <v>melkiasBMJ1 &gt; 4UTARA12 RODA</v>
      </c>
      <c r="AO2344" s="5" t="str">
        <f t="shared" si="665"/>
        <v>melkias1 &gt; 4UTARA12 RODA</v>
      </c>
      <c r="AP2344" s="5" t="str">
        <f t="shared" si="666"/>
        <v>44198NIGHT</v>
      </c>
    </row>
    <row r="2345" spans="1:42" x14ac:dyDescent="0.3">
      <c r="A2345" s="33">
        <v>1</v>
      </c>
      <c r="B2345" s="33"/>
      <c r="C2345" s="70">
        <v>44198</v>
      </c>
      <c r="D2345" s="71" t="s">
        <v>87</v>
      </c>
      <c r="E2345" s="70">
        <v>44198</v>
      </c>
      <c r="F2345" s="71">
        <v>5161538</v>
      </c>
      <c r="G2345" s="33" t="s">
        <v>20</v>
      </c>
      <c r="H2345" s="33" t="s">
        <v>21</v>
      </c>
      <c r="I2345" s="33" t="s">
        <v>45</v>
      </c>
      <c r="J2345" s="33" t="s">
        <v>46</v>
      </c>
      <c r="K2345" s="63" t="s">
        <v>80</v>
      </c>
      <c r="L2345" s="32" t="str">
        <f t="shared" si="649"/>
        <v>AXOR4843</v>
      </c>
      <c r="M2345" s="32" t="str">
        <f t="shared" si="650"/>
        <v>BMJ</v>
      </c>
      <c r="N2345" s="32" t="str">
        <f t="shared" si="651"/>
        <v>12 RODA</v>
      </c>
      <c r="O2345" s="146">
        <v>0.89226851851851852</v>
      </c>
      <c r="P2345" s="65">
        <v>44198.892268518517</v>
      </c>
      <c r="Q2345" s="65"/>
      <c r="R2345" s="66">
        <v>2</v>
      </c>
      <c r="S2345" s="66">
        <v>52140</v>
      </c>
      <c r="T2345" s="66">
        <v>19980</v>
      </c>
      <c r="U2345" s="67">
        <f t="shared" si="661"/>
        <v>32.159999999999997</v>
      </c>
      <c r="V2345" s="66">
        <f t="shared" si="652"/>
        <v>652108.31999999995</v>
      </c>
      <c r="W2345" s="66" t="str">
        <f t="shared" si="653"/>
        <v>1 &gt; 4</v>
      </c>
      <c r="X2345" s="66">
        <f>A2345+SUMIFS(Presensi!F:F,Presensi!E:E,'Entry Data'!AP2345)</f>
        <v>1</v>
      </c>
      <c r="Y2345" s="66">
        <f>IFERROR(INDEX('Retasi Pricing'!F:F,MATCH('Entry Data'!AM2345,'Retasi Pricing'!E:E,0))*X2345,"")</f>
        <v>27500</v>
      </c>
      <c r="Z2345" s="62" t="s">
        <v>26</v>
      </c>
      <c r="AA2345" s="62" t="s">
        <v>27</v>
      </c>
      <c r="AB2345" s="32"/>
      <c r="AC2345" s="32" t="s">
        <v>197</v>
      </c>
      <c r="AD2345" s="32" t="str">
        <f t="shared" si="654"/>
        <v/>
      </c>
      <c r="AF2345" s="5" t="str">
        <f t="shared" si="655"/>
        <v>melkias44198</v>
      </c>
      <c r="AG2345" s="5" t="str">
        <f t="shared" si="656"/>
        <v>BMJ 07144198UTARANIGHT</v>
      </c>
      <c r="AH2345" s="5" t="str">
        <f t="shared" si="657"/>
        <v>melkias44198UTARANIGHT</v>
      </c>
      <c r="AI2345" s="5" t="str">
        <f t="shared" si="658"/>
        <v>BMJ 07144198NIGHT</v>
      </c>
      <c r="AJ2345" s="5" t="str">
        <f t="shared" si="659"/>
        <v>melkias44198NIGHT</v>
      </c>
      <c r="AK2345" s="5" t="str">
        <f t="shared" si="660"/>
        <v>melkiasBMJ</v>
      </c>
      <c r="AL2345" s="5" t="str">
        <f t="shared" si="662"/>
        <v>2UTARA</v>
      </c>
      <c r="AM2345" s="5" t="str">
        <f t="shared" si="663"/>
        <v>1 &gt; 4UTARA12 RODA</v>
      </c>
      <c r="AN2345" s="5" t="str">
        <f t="shared" si="664"/>
        <v>melkiasBMJ1 &gt; 4UTARA12 RODA</v>
      </c>
      <c r="AO2345" s="5" t="str">
        <f t="shared" si="665"/>
        <v>melkias1 &gt; 4UTARA12 RODA</v>
      </c>
      <c r="AP2345" s="5" t="str">
        <f t="shared" si="666"/>
        <v>44198NIGHT</v>
      </c>
    </row>
    <row r="2346" spans="1:42" x14ac:dyDescent="0.3">
      <c r="A2346" s="33">
        <v>1</v>
      </c>
      <c r="B2346" s="33"/>
      <c r="C2346" s="70">
        <v>44198</v>
      </c>
      <c r="D2346" s="71" t="s">
        <v>87</v>
      </c>
      <c r="E2346" s="70">
        <v>44198</v>
      </c>
      <c r="F2346" s="71">
        <v>5161609</v>
      </c>
      <c r="G2346" s="33" t="s">
        <v>20</v>
      </c>
      <c r="H2346" s="33" t="s">
        <v>21</v>
      </c>
      <c r="I2346" s="33" t="s">
        <v>123</v>
      </c>
      <c r="J2346" s="33" t="s">
        <v>23</v>
      </c>
      <c r="K2346" s="63" t="s">
        <v>80</v>
      </c>
      <c r="L2346" s="32" t="str">
        <f t="shared" si="649"/>
        <v>AXOR4843</v>
      </c>
      <c r="M2346" s="32" t="str">
        <f t="shared" si="650"/>
        <v>BMJ</v>
      </c>
      <c r="N2346" s="32" t="str">
        <f t="shared" si="651"/>
        <v>12 RODA</v>
      </c>
      <c r="O2346" s="146">
        <v>0.94827546296296295</v>
      </c>
      <c r="P2346" s="65">
        <v>44198.948275462964</v>
      </c>
      <c r="Q2346" s="65"/>
      <c r="R2346" s="66">
        <v>3</v>
      </c>
      <c r="S2346" s="66">
        <v>54280</v>
      </c>
      <c r="T2346" s="66">
        <v>19980</v>
      </c>
      <c r="U2346" s="67">
        <f t="shared" si="661"/>
        <v>34.299999999999997</v>
      </c>
      <c r="V2346" s="66">
        <f t="shared" si="652"/>
        <v>695501.1</v>
      </c>
      <c r="W2346" s="66" t="str">
        <f t="shared" si="653"/>
        <v>1 &gt; 4</v>
      </c>
      <c r="X2346" s="66">
        <f>A2346+SUMIFS(Presensi!F:F,Presensi!E:E,'Entry Data'!AP2346)</f>
        <v>1</v>
      </c>
      <c r="Y2346" s="66">
        <f>IFERROR(INDEX('Retasi Pricing'!F:F,MATCH('Entry Data'!AM2346,'Retasi Pricing'!E:E,0))*X2346,"")</f>
        <v>27500</v>
      </c>
      <c r="Z2346" s="62" t="s">
        <v>26</v>
      </c>
      <c r="AA2346" s="62" t="s">
        <v>27</v>
      </c>
      <c r="AB2346" s="32"/>
      <c r="AC2346" s="32" t="s">
        <v>197</v>
      </c>
      <c r="AD2346" s="32" t="str">
        <f t="shared" si="654"/>
        <v/>
      </c>
      <c r="AF2346" s="5" t="str">
        <f t="shared" si="655"/>
        <v>melkias44198</v>
      </c>
      <c r="AG2346" s="5" t="str">
        <f t="shared" si="656"/>
        <v>BMJ 07144198UTARANIGHT</v>
      </c>
      <c r="AH2346" s="5" t="str">
        <f t="shared" si="657"/>
        <v>melkias44198UTARANIGHT</v>
      </c>
      <c r="AI2346" s="5" t="str">
        <f t="shared" si="658"/>
        <v>BMJ 07144198NIGHT</v>
      </c>
      <c r="AJ2346" s="5" t="str">
        <f t="shared" si="659"/>
        <v>melkias44198NIGHT</v>
      </c>
      <c r="AK2346" s="5" t="str">
        <f t="shared" si="660"/>
        <v>melkiasBMJ</v>
      </c>
      <c r="AL2346" s="5" t="str">
        <f t="shared" si="662"/>
        <v>3UTARA</v>
      </c>
      <c r="AM2346" s="5" t="str">
        <f t="shared" si="663"/>
        <v>1 &gt; 4UTARA12 RODA</v>
      </c>
      <c r="AN2346" s="5" t="str">
        <f t="shared" si="664"/>
        <v>melkiasBMJ1 &gt; 4UTARA12 RODA</v>
      </c>
      <c r="AO2346" s="5" t="str">
        <f t="shared" si="665"/>
        <v>melkias1 &gt; 4UTARA12 RODA</v>
      </c>
      <c r="AP2346" s="5" t="str">
        <f t="shared" si="666"/>
        <v>44198NIGHT</v>
      </c>
    </row>
    <row r="2347" spans="1:42" x14ac:dyDescent="0.3">
      <c r="A2347" s="33">
        <v>1</v>
      </c>
      <c r="B2347" s="33"/>
      <c r="C2347" s="70">
        <v>44198</v>
      </c>
      <c r="D2347" s="71" t="s">
        <v>87</v>
      </c>
      <c r="E2347" s="70">
        <v>44199</v>
      </c>
      <c r="F2347" s="71">
        <v>5161684</v>
      </c>
      <c r="G2347" s="33" t="s">
        <v>20</v>
      </c>
      <c r="H2347" s="33" t="s">
        <v>21</v>
      </c>
      <c r="I2347" s="33" t="s">
        <v>45</v>
      </c>
      <c r="J2347" s="33" t="s">
        <v>46</v>
      </c>
      <c r="K2347" s="63" t="s">
        <v>80</v>
      </c>
      <c r="L2347" s="32" t="str">
        <f t="shared" si="649"/>
        <v>AXOR4843</v>
      </c>
      <c r="M2347" s="32" t="str">
        <f t="shared" si="650"/>
        <v>BMJ</v>
      </c>
      <c r="N2347" s="32" t="str">
        <f t="shared" si="651"/>
        <v>12 RODA</v>
      </c>
      <c r="O2347" s="146">
        <v>6.9560185185185185E-3</v>
      </c>
      <c r="P2347" s="65">
        <v>44199.006956018522</v>
      </c>
      <c r="Q2347" s="65"/>
      <c r="R2347" s="66">
        <v>4</v>
      </c>
      <c r="S2347" s="66">
        <v>52340</v>
      </c>
      <c r="T2347" s="66">
        <v>19980</v>
      </c>
      <c r="U2347" s="67">
        <f t="shared" si="661"/>
        <v>32.36</v>
      </c>
      <c r="V2347" s="66">
        <f t="shared" si="652"/>
        <v>656163.72</v>
      </c>
      <c r="W2347" s="66" t="str">
        <f t="shared" si="653"/>
        <v>1 &gt; 4</v>
      </c>
      <c r="X2347" s="66">
        <f>A2347+SUMIFS(Presensi!F:F,Presensi!E:E,'Entry Data'!AP2347)</f>
        <v>1</v>
      </c>
      <c r="Y2347" s="66">
        <f>IFERROR(INDEX('Retasi Pricing'!F:F,MATCH('Entry Data'!AM2347,'Retasi Pricing'!E:E,0))*X2347,"")</f>
        <v>27500</v>
      </c>
      <c r="Z2347" s="62" t="s">
        <v>26</v>
      </c>
      <c r="AA2347" s="62" t="s">
        <v>27</v>
      </c>
      <c r="AB2347" s="32"/>
      <c r="AC2347" s="32" t="s">
        <v>197</v>
      </c>
      <c r="AD2347" s="32" t="str">
        <f t="shared" si="654"/>
        <v/>
      </c>
      <c r="AF2347" s="5" t="str">
        <f t="shared" si="655"/>
        <v>melkias44198</v>
      </c>
      <c r="AG2347" s="5" t="str">
        <f t="shared" si="656"/>
        <v>BMJ 07144198UTARANIGHT</v>
      </c>
      <c r="AH2347" s="5" t="str">
        <f t="shared" si="657"/>
        <v>melkias44198UTARANIGHT</v>
      </c>
      <c r="AI2347" s="5" t="str">
        <f t="shared" si="658"/>
        <v>BMJ 07144198NIGHT</v>
      </c>
      <c r="AJ2347" s="5" t="str">
        <f t="shared" si="659"/>
        <v>melkias44198NIGHT</v>
      </c>
      <c r="AK2347" s="5" t="str">
        <f t="shared" si="660"/>
        <v>melkiasBMJ</v>
      </c>
      <c r="AL2347" s="5" t="str">
        <f t="shared" si="662"/>
        <v>4UTARA</v>
      </c>
      <c r="AM2347" s="5" t="str">
        <f t="shared" si="663"/>
        <v>1 &gt; 4UTARA12 RODA</v>
      </c>
      <c r="AN2347" s="5" t="str">
        <f t="shared" si="664"/>
        <v>melkiasBMJ1 &gt; 4UTARA12 RODA</v>
      </c>
      <c r="AO2347" s="5" t="str">
        <f t="shared" si="665"/>
        <v>melkias1 &gt; 4UTARA12 RODA</v>
      </c>
      <c r="AP2347" s="5" t="str">
        <f t="shared" si="666"/>
        <v>44198NIGHT</v>
      </c>
    </row>
    <row r="2348" spans="1:42" x14ac:dyDescent="0.3">
      <c r="A2348" s="33">
        <v>1</v>
      </c>
      <c r="B2348" s="33"/>
      <c r="C2348" s="70">
        <v>44198</v>
      </c>
      <c r="D2348" s="71" t="s">
        <v>87</v>
      </c>
      <c r="E2348" s="70">
        <v>44199</v>
      </c>
      <c r="F2348" s="71">
        <v>5161755</v>
      </c>
      <c r="G2348" s="33" t="s">
        <v>20</v>
      </c>
      <c r="H2348" s="33" t="s">
        <v>21</v>
      </c>
      <c r="I2348" s="33" t="s">
        <v>123</v>
      </c>
      <c r="J2348" s="33" t="s">
        <v>23</v>
      </c>
      <c r="K2348" s="63" t="s">
        <v>80</v>
      </c>
      <c r="L2348" s="32" t="str">
        <f t="shared" ref="L2348:L2411" si="667">IFERROR(VLOOKUP(K2348,db_unit,2,FALSE),"")</f>
        <v>AXOR4843</v>
      </c>
      <c r="M2348" s="32" t="str">
        <f t="shared" ref="M2348:M2411" si="668">IFERROR(VLOOKUP(K2348,db_unit,3,FALSE),"")</f>
        <v>BMJ</v>
      </c>
      <c r="N2348" s="32" t="str">
        <f t="shared" ref="N2348:N2411" si="669">IFERROR(VLOOKUP(K2348,db_unit,4,FALSE),"")</f>
        <v>12 RODA</v>
      </c>
      <c r="O2348" s="146">
        <v>7.0057870370370368E-2</v>
      </c>
      <c r="P2348" s="65">
        <v>44199.070057870369</v>
      </c>
      <c r="Q2348" s="65"/>
      <c r="R2348" s="66">
        <v>5</v>
      </c>
      <c r="S2348" s="66">
        <v>52120</v>
      </c>
      <c r="T2348" s="66">
        <v>19980</v>
      </c>
      <c r="U2348" s="67">
        <f t="shared" si="661"/>
        <v>32.14</v>
      </c>
      <c r="V2348" s="66">
        <f t="shared" si="652"/>
        <v>651702.78</v>
      </c>
      <c r="W2348" s="66" t="str">
        <f t="shared" si="653"/>
        <v>&gt; 5</v>
      </c>
      <c r="X2348" s="66">
        <f>A2348+SUMIFS(Presensi!F:F,Presensi!E:E,'Entry Data'!AP2348)</f>
        <v>1</v>
      </c>
      <c r="Y2348" s="66">
        <f>IFERROR(INDEX('Retasi Pricing'!F:F,MATCH('Entry Data'!AM2348,'Retasi Pricing'!E:E,0))*X2348,"")</f>
        <v>31200</v>
      </c>
      <c r="Z2348" s="62" t="s">
        <v>26</v>
      </c>
      <c r="AA2348" s="62" t="s">
        <v>27</v>
      </c>
      <c r="AB2348" s="32"/>
      <c r="AC2348" s="32" t="s">
        <v>197</v>
      </c>
      <c r="AD2348" s="32" t="str">
        <f t="shared" si="654"/>
        <v/>
      </c>
      <c r="AF2348" s="5" t="str">
        <f t="shared" si="655"/>
        <v>melkias44198</v>
      </c>
      <c r="AG2348" s="5" t="str">
        <f t="shared" si="656"/>
        <v>BMJ 07144198UTARANIGHT</v>
      </c>
      <c r="AH2348" s="5" t="str">
        <f t="shared" si="657"/>
        <v>melkias44198UTARANIGHT</v>
      </c>
      <c r="AI2348" s="5" t="str">
        <f t="shared" si="658"/>
        <v>BMJ 07144198NIGHT</v>
      </c>
      <c r="AJ2348" s="5" t="str">
        <f t="shared" si="659"/>
        <v>melkias44198NIGHT</v>
      </c>
      <c r="AK2348" s="5" t="str">
        <f t="shared" si="660"/>
        <v>melkiasBMJ</v>
      </c>
      <c r="AL2348" s="5" t="str">
        <f t="shared" si="662"/>
        <v>5UTARA</v>
      </c>
      <c r="AM2348" s="5" t="str">
        <f t="shared" si="663"/>
        <v>&gt; 5UTARA12 RODA</v>
      </c>
      <c r="AN2348" s="5" t="str">
        <f t="shared" si="664"/>
        <v>melkiasBMJ&gt; 5UTARA12 RODA</v>
      </c>
      <c r="AO2348" s="5" t="str">
        <f t="shared" si="665"/>
        <v>melkias&gt; 5UTARA12 RODA</v>
      </c>
      <c r="AP2348" s="5" t="str">
        <f t="shared" si="666"/>
        <v>44198NIGHT</v>
      </c>
    </row>
    <row r="2349" spans="1:42" x14ac:dyDescent="0.3">
      <c r="A2349" s="33">
        <v>1</v>
      </c>
      <c r="B2349" s="33"/>
      <c r="C2349" s="70">
        <v>44198</v>
      </c>
      <c r="D2349" s="71" t="s">
        <v>87</v>
      </c>
      <c r="E2349" s="70">
        <v>44199</v>
      </c>
      <c r="F2349" s="71">
        <v>5161826</v>
      </c>
      <c r="G2349" s="33" t="s">
        <v>20</v>
      </c>
      <c r="H2349" s="33" t="s">
        <v>21</v>
      </c>
      <c r="I2349" s="33" t="s">
        <v>123</v>
      </c>
      <c r="J2349" s="33" t="s">
        <v>23</v>
      </c>
      <c r="K2349" s="63" t="s">
        <v>80</v>
      </c>
      <c r="L2349" s="32" t="str">
        <f t="shared" si="667"/>
        <v>AXOR4843</v>
      </c>
      <c r="M2349" s="32" t="str">
        <f t="shared" si="668"/>
        <v>BMJ</v>
      </c>
      <c r="N2349" s="32" t="str">
        <f t="shared" si="669"/>
        <v>12 RODA</v>
      </c>
      <c r="O2349" s="146">
        <v>0.13226851851851854</v>
      </c>
      <c r="P2349" s="65">
        <v>44199.132268518515</v>
      </c>
      <c r="Q2349" s="65"/>
      <c r="R2349" s="66">
        <v>6</v>
      </c>
      <c r="S2349" s="66">
        <v>50720</v>
      </c>
      <c r="T2349" s="66">
        <v>19980</v>
      </c>
      <c r="U2349" s="67">
        <f t="shared" si="661"/>
        <v>30.74</v>
      </c>
      <c r="V2349" s="66">
        <f t="shared" si="652"/>
        <v>623314.98</v>
      </c>
      <c r="W2349" s="66" t="str">
        <f t="shared" si="653"/>
        <v>&gt; 6</v>
      </c>
      <c r="X2349" s="66">
        <f>A2349+SUMIFS(Presensi!F:F,Presensi!E:E,'Entry Data'!AP2349)</f>
        <v>1</v>
      </c>
      <c r="Y2349" s="66">
        <f>IFERROR(INDEX('Retasi Pricing'!F:F,MATCH('Entry Data'!AM2349,'Retasi Pricing'!E:E,0))*X2349,"")</f>
        <v>34450</v>
      </c>
      <c r="Z2349" s="62" t="s">
        <v>26</v>
      </c>
      <c r="AA2349" s="62" t="s">
        <v>27</v>
      </c>
      <c r="AB2349" s="32"/>
      <c r="AC2349" s="32" t="s">
        <v>197</v>
      </c>
      <c r="AD2349" s="32" t="str">
        <f t="shared" si="654"/>
        <v/>
      </c>
      <c r="AF2349" s="5" t="str">
        <f t="shared" si="655"/>
        <v>melkias44198</v>
      </c>
      <c r="AG2349" s="5" t="str">
        <f t="shared" si="656"/>
        <v>BMJ 07144198UTARANIGHT</v>
      </c>
      <c r="AH2349" s="5" t="str">
        <f t="shared" si="657"/>
        <v>melkias44198UTARANIGHT</v>
      </c>
      <c r="AI2349" s="5" t="str">
        <f t="shared" si="658"/>
        <v>BMJ 07144198NIGHT</v>
      </c>
      <c r="AJ2349" s="5" t="str">
        <f t="shared" si="659"/>
        <v>melkias44198NIGHT</v>
      </c>
      <c r="AK2349" s="5" t="str">
        <f t="shared" si="660"/>
        <v>melkiasBMJ</v>
      </c>
      <c r="AL2349" s="5" t="str">
        <f t="shared" si="662"/>
        <v>6UTARA</v>
      </c>
      <c r="AM2349" s="5" t="str">
        <f t="shared" si="663"/>
        <v>&gt; 6UTARA12 RODA</v>
      </c>
      <c r="AN2349" s="5" t="str">
        <f t="shared" si="664"/>
        <v>melkiasBMJ&gt; 6UTARA12 RODA</v>
      </c>
      <c r="AO2349" s="5" t="str">
        <f t="shared" si="665"/>
        <v>melkias&gt; 6UTARA12 RODA</v>
      </c>
      <c r="AP2349" s="5" t="str">
        <f t="shared" si="666"/>
        <v>44198NIGHT</v>
      </c>
    </row>
    <row r="2350" spans="1:42" x14ac:dyDescent="0.3">
      <c r="A2350" s="33">
        <v>1</v>
      </c>
      <c r="B2350" s="33"/>
      <c r="C2350" s="70">
        <v>44198</v>
      </c>
      <c r="D2350" s="71" t="s">
        <v>87</v>
      </c>
      <c r="E2350" s="70">
        <v>44199</v>
      </c>
      <c r="F2350" s="71">
        <v>5161934</v>
      </c>
      <c r="G2350" s="33" t="s">
        <v>20</v>
      </c>
      <c r="H2350" s="33" t="s">
        <v>21</v>
      </c>
      <c r="I2350" s="33" t="s">
        <v>45</v>
      </c>
      <c r="J2350" s="33" t="s">
        <v>46</v>
      </c>
      <c r="K2350" s="63" t="s">
        <v>80</v>
      </c>
      <c r="L2350" s="32" t="str">
        <f t="shared" si="667"/>
        <v>AXOR4843</v>
      </c>
      <c r="M2350" s="32" t="str">
        <f t="shared" si="668"/>
        <v>BMJ</v>
      </c>
      <c r="N2350" s="32" t="str">
        <f t="shared" si="669"/>
        <v>12 RODA</v>
      </c>
      <c r="O2350" s="146">
        <v>0.23468750000000002</v>
      </c>
      <c r="P2350" s="65">
        <v>44199.2346875</v>
      </c>
      <c r="Q2350" s="65"/>
      <c r="R2350" s="66">
        <v>7</v>
      </c>
      <c r="S2350" s="66">
        <v>52140</v>
      </c>
      <c r="T2350" s="66">
        <v>19980</v>
      </c>
      <c r="U2350" s="67">
        <f t="shared" si="661"/>
        <v>32.159999999999997</v>
      </c>
      <c r="V2350" s="66">
        <f t="shared" si="652"/>
        <v>652108.31999999995</v>
      </c>
      <c r="W2350" s="66" t="str">
        <f t="shared" si="653"/>
        <v>7 &gt;</v>
      </c>
      <c r="X2350" s="66">
        <f>A2350+SUMIFS(Presensi!F:F,Presensi!E:E,'Entry Data'!AP2350)</f>
        <v>1</v>
      </c>
      <c r="Y2350" s="66">
        <f>IFERROR(INDEX('Retasi Pricing'!F:F,MATCH('Entry Data'!AM2350,'Retasi Pricing'!E:E,0))*X2350,"")</f>
        <v>42000</v>
      </c>
      <c r="Z2350" s="62" t="s">
        <v>26</v>
      </c>
      <c r="AA2350" s="62" t="s">
        <v>27</v>
      </c>
      <c r="AB2350" s="32"/>
      <c r="AC2350" s="32" t="s">
        <v>197</v>
      </c>
      <c r="AD2350" s="32" t="str">
        <f t="shared" si="654"/>
        <v/>
      </c>
      <c r="AF2350" s="5" t="str">
        <f t="shared" si="655"/>
        <v>melkias44198</v>
      </c>
      <c r="AG2350" s="5" t="str">
        <f t="shared" si="656"/>
        <v>BMJ 07144198UTARANIGHT</v>
      </c>
      <c r="AH2350" s="5" t="str">
        <f t="shared" si="657"/>
        <v>melkias44198UTARANIGHT</v>
      </c>
      <c r="AI2350" s="5" t="str">
        <f t="shared" si="658"/>
        <v>BMJ 07144198NIGHT</v>
      </c>
      <c r="AJ2350" s="5" t="str">
        <f t="shared" si="659"/>
        <v>melkias44198NIGHT</v>
      </c>
      <c r="AK2350" s="5" t="str">
        <f t="shared" si="660"/>
        <v>melkiasBMJ</v>
      </c>
      <c r="AL2350" s="5" t="str">
        <f t="shared" si="662"/>
        <v>7UTARA</v>
      </c>
      <c r="AM2350" s="5" t="str">
        <f t="shared" si="663"/>
        <v>7 &gt;UTARA12 RODA</v>
      </c>
      <c r="AN2350" s="5" t="str">
        <f t="shared" si="664"/>
        <v>melkiasBMJ7 &gt;UTARA12 RODA</v>
      </c>
      <c r="AO2350" s="5" t="str">
        <f t="shared" si="665"/>
        <v>melkias7 &gt;UTARA12 RODA</v>
      </c>
      <c r="AP2350" s="5" t="str">
        <f t="shared" si="666"/>
        <v>44198NIGHT</v>
      </c>
    </row>
    <row r="2351" spans="1:42" x14ac:dyDescent="0.3">
      <c r="A2351" s="33">
        <v>1</v>
      </c>
      <c r="B2351" s="33"/>
      <c r="C2351" s="70">
        <v>44198</v>
      </c>
      <c r="D2351" s="71" t="s">
        <v>87</v>
      </c>
      <c r="E2351" s="70">
        <v>44198</v>
      </c>
      <c r="F2351" s="71">
        <v>5161482</v>
      </c>
      <c r="G2351" s="33" t="s">
        <v>20</v>
      </c>
      <c r="H2351" s="33" t="s">
        <v>21</v>
      </c>
      <c r="I2351" s="33" t="s">
        <v>51</v>
      </c>
      <c r="J2351" s="33" t="s">
        <v>46</v>
      </c>
      <c r="K2351" s="63" t="s">
        <v>82</v>
      </c>
      <c r="L2351" s="32" t="str">
        <f t="shared" si="667"/>
        <v>AXOR4843</v>
      </c>
      <c r="M2351" s="32" t="str">
        <f t="shared" si="668"/>
        <v>BMJ</v>
      </c>
      <c r="N2351" s="32" t="str">
        <f t="shared" si="669"/>
        <v>12 RODA</v>
      </c>
      <c r="O2351" s="146">
        <v>0.84597222222222224</v>
      </c>
      <c r="P2351" s="65">
        <v>44198.850740740738</v>
      </c>
      <c r="Q2351" s="65"/>
      <c r="R2351" s="66">
        <v>1</v>
      </c>
      <c r="S2351" s="66">
        <v>52460</v>
      </c>
      <c r="T2351" s="66">
        <v>19840</v>
      </c>
      <c r="U2351" s="67">
        <f t="shared" si="661"/>
        <v>32.619999999999997</v>
      </c>
      <c r="V2351" s="66">
        <f t="shared" si="652"/>
        <v>661435.74</v>
      </c>
      <c r="W2351" s="66" t="str">
        <f t="shared" si="653"/>
        <v>1 &gt; 4</v>
      </c>
      <c r="X2351" s="66">
        <f>A2351+SUMIFS(Presensi!F:F,Presensi!E:E,'Entry Data'!AP2351)</f>
        <v>1</v>
      </c>
      <c r="Y2351" s="66">
        <f>IFERROR(INDEX('Retasi Pricing'!F:F,MATCH('Entry Data'!AM2351,'Retasi Pricing'!E:E,0))*X2351,"")</f>
        <v>27500</v>
      </c>
      <c r="Z2351" s="62" t="s">
        <v>26</v>
      </c>
      <c r="AA2351" s="62" t="s">
        <v>27</v>
      </c>
      <c r="AB2351" s="32"/>
      <c r="AC2351" s="32" t="s">
        <v>213</v>
      </c>
      <c r="AD2351" s="32" t="str">
        <f t="shared" si="654"/>
        <v/>
      </c>
      <c r="AF2351" s="5" t="str">
        <f t="shared" si="655"/>
        <v>alrandi44198</v>
      </c>
      <c r="AG2351" s="5" t="str">
        <f t="shared" si="656"/>
        <v>BMJ 07244198UTARANIGHT</v>
      </c>
      <c r="AH2351" s="5" t="str">
        <f t="shared" si="657"/>
        <v>alrandi44198UTARANIGHT</v>
      </c>
      <c r="AI2351" s="5" t="str">
        <f t="shared" si="658"/>
        <v>BMJ 07244198NIGHT</v>
      </c>
      <c r="AJ2351" s="5" t="str">
        <f t="shared" si="659"/>
        <v>alrandi44198NIGHT</v>
      </c>
      <c r="AK2351" s="5" t="str">
        <f t="shared" si="660"/>
        <v>alrandiBMJ</v>
      </c>
      <c r="AL2351" s="5" t="str">
        <f t="shared" si="662"/>
        <v>1UTARA</v>
      </c>
      <c r="AM2351" s="5" t="str">
        <f t="shared" si="663"/>
        <v>1 &gt; 4UTARA12 RODA</v>
      </c>
      <c r="AN2351" s="5" t="str">
        <f t="shared" si="664"/>
        <v>alrandiBMJ1 &gt; 4UTARA12 RODA</v>
      </c>
      <c r="AO2351" s="5" t="str">
        <f t="shared" si="665"/>
        <v>alrandi1 &gt; 4UTARA12 RODA</v>
      </c>
      <c r="AP2351" s="5" t="str">
        <f t="shared" si="666"/>
        <v>44198NIGHT</v>
      </c>
    </row>
    <row r="2352" spans="1:42" x14ac:dyDescent="0.3">
      <c r="A2352" s="33">
        <v>1</v>
      </c>
      <c r="B2352" s="33"/>
      <c r="C2352" s="70">
        <v>44198</v>
      </c>
      <c r="D2352" s="71" t="s">
        <v>87</v>
      </c>
      <c r="E2352" s="70">
        <v>44198</v>
      </c>
      <c r="F2352" s="71">
        <v>5161546</v>
      </c>
      <c r="G2352" s="33" t="s">
        <v>20</v>
      </c>
      <c r="H2352" s="33" t="s">
        <v>21</v>
      </c>
      <c r="I2352" s="33" t="s">
        <v>51</v>
      </c>
      <c r="J2352" s="33" t="s">
        <v>23</v>
      </c>
      <c r="K2352" s="63" t="s">
        <v>82</v>
      </c>
      <c r="L2352" s="32" t="str">
        <f t="shared" si="667"/>
        <v>AXOR4843</v>
      </c>
      <c r="M2352" s="32" t="str">
        <f t="shared" si="668"/>
        <v>BMJ</v>
      </c>
      <c r="N2352" s="32" t="str">
        <f t="shared" si="669"/>
        <v>12 RODA</v>
      </c>
      <c r="O2352" s="146">
        <v>0.89825231481481482</v>
      </c>
      <c r="P2352" s="65">
        <v>44198.898252314815</v>
      </c>
      <c r="Q2352" s="65"/>
      <c r="R2352" s="66">
        <v>2</v>
      </c>
      <c r="S2352" s="66">
        <v>51220</v>
      </c>
      <c r="T2352" s="66">
        <v>19840</v>
      </c>
      <c r="U2352" s="67">
        <f t="shared" si="661"/>
        <v>31.38</v>
      </c>
      <c r="V2352" s="66">
        <f t="shared" si="652"/>
        <v>636292.26</v>
      </c>
      <c r="W2352" s="66" t="str">
        <f t="shared" si="653"/>
        <v>1 &gt; 4</v>
      </c>
      <c r="X2352" s="66">
        <f>A2352+SUMIFS(Presensi!F:F,Presensi!E:E,'Entry Data'!AP2352)</f>
        <v>1</v>
      </c>
      <c r="Y2352" s="66">
        <f>IFERROR(INDEX('Retasi Pricing'!F:F,MATCH('Entry Data'!AM2352,'Retasi Pricing'!E:E,0))*X2352,"")</f>
        <v>27500</v>
      </c>
      <c r="Z2352" s="62" t="s">
        <v>26</v>
      </c>
      <c r="AA2352" s="62" t="s">
        <v>27</v>
      </c>
      <c r="AB2352" s="32"/>
      <c r="AC2352" s="32" t="s">
        <v>213</v>
      </c>
      <c r="AD2352" s="32" t="str">
        <f t="shared" si="654"/>
        <v/>
      </c>
      <c r="AF2352" s="5" t="str">
        <f t="shared" si="655"/>
        <v>alrandi44198</v>
      </c>
      <c r="AG2352" s="5" t="str">
        <f t="shared" si="656"/>
        <v>BMJ 07244198UTARANIGHT</v>
      </c>
      <c r="AH2352" s="5" t="str">
        <f t="shared" si="657"/>
        <v>alrandi44198UTARANIGHT</v>
      </c>
      <c r="AI2352" s="5" t="str">
        <f t="shared" si="658"/>
        <v>BMJ 07244198NIGHT</v>
      </c>
      <c r="AJ2352" s="5" t="str">
        <f t="shared" si="659"/>
        <v>alrandi44198NIGHT</v>
      </c>
      <c r="AK2352" s="5" t="str">
        <f t="shared" si="660"/>
        <v>alrandiBMJ</v>
      </c>
      <c r="AL2352" s="5" t="str">
        <f t="shared" si="662"/>
        <v>2UTARA</v>
      </c>
      <c r="AM2352" s="5" t="str">
        <f t="shared" si="663"/>
        <v>1 &gt; 4UTARA12 RODA</v>
      </c>
      <c r="AN2352" s="5" t="str">
        <f t="shared" si="664"/>
        <v>alrandiBMJ1 &gt; 4UTARA12 RODA</v>
      </c>
      <c r="AO2352" s="5" t="str">
        <f t="shared" si="665"/>
        <v>alrandi1 &gt; 4UTARA12 RODA</v>
      </c>
      <c r="AP2352" s="5" t="str">
        <f t="shared" si="666"/>
        <v>44198NIGHT</v>
      </c>
    </row>
    <row r="2353" spans="1:42" x14ac:dyDescent="0.3">
      <c r="A2353" s="33">
        <v>1</v>
      </c>
      <c r="B2353" s="33"/>
      <c r="C2353" s="70">
        <v>44198</v>
      </c>
      <c r="D2353" s="71" t="s">
        <v>87</v>
      </c>
      <c r="E2353" s="70">
        <v>44198</v>
      </c>
      <c r="F2353" s="71">
        <v>5161616</v>
      </c>
      <c r="G2353" s="33" t="s">
        <v>20</v>
      </c>
      <c r="H2353" s="33" t="s">
        <v>21</v>
      </c>
      <c r="I2353" s="33" t="s">
        <v>123</v>
      </c>
      <c r="J2353" s="33" t="s">
        <v>23</v>
      </c>
      <c r="K2353" s="63" t="s">
        <v>82</v>
      </c>
      <c r="L2353" s="32" t="str">
        <f t="shared" si="667"/>
        <v>AXOR4843</v>
      </c>
      <c r="M2353" s="32" t="str">
        <f t="shared" si="668"/>
        <v>BMJ</v>
      </c>
      <c r="N2353" s="32" t="str">
        <f t="shared" si="669"/>
        <v>12 RODA</v>
      </c>
      <c r="O2353" s="146">
        <v>0.95202546296296298</v>
      </c>
      <c r="P2353" s="65">
        <v>44198.952025462961</v>
      </c>
      <c r="Q2353" s="65"/>
      <c r="R2353" s="66">
        <v>3</v>
      </c>
      <c r="S2353" s="66">
        <v>51740</v>
      </c>
      <c r="T2353" s="66">
        <v>19840</v>
      </c>
      <c r="U2353" s="67">
        <f t="shared" si="661"/>
        <v>31.9</v>
      </c>
      <c r="V2353" s="66">
        <f t="shared" si="652"/>
        <v>646836.29999999993</v>
      </c>
      <c r="W2353" s="66" t="str">
        <f t="shared" si="653"/>
        <v>1 &gt; 4</v>
      </c>
      <c r="X2353" s="66">
        <f>A2353+SUMIFS(Presensi!F:F,Presensi!E:E,'Entry Data'!AP2353)</f>
        <v>1</v>
      </c>
      <c r="Y2353" s="66">
        <f>IFERROR(INDEX('Retasi Pricing'!F:F,MATCH('Entry Data'!AM2353,'Retasi Pricing'!E:E,0))*X2353,"")</f>
        <v>27500</v>
      </c>
      <c r="Z2353" s="62" t="s">
        <v>26</v>
      </c>
      <c r="AA2353" s="62" t="s">
        <v>27</v>
      </c>
      <c r="AB2353" s="32"/>
      <c r="AC2353" s="32" t="s">
        <v>213</v>
      </c>
      <c r="AD2353" s="32" t="str">
        <f t="shared" si="654"/>
        <v/>
      </c>
      <c r="AF2353" s="5" t="str">
        <f t="shared" si="655"/>
        <v>alrandi44198</v>
      </c>
      <c r="AG2353" s="5" t="str">
        <f t="shared" si="656"/>
        <v>BMJ 07244198UTARANIGHT</v>
      </c>
      <c r="AH2353" s="5" t="str">
        <f t="shared" si="657"/>
        <v>alrandi44198UTARANIGHT</v>
      </c>
      <c r="AI2353" s="5" t="str">
        <f t="shared" si="658"/>
        <v>BMJ 07244198NIGHT</v>
      </c>
      <c r="AJ2353" s="5" t="str">
        <f t="shared" si="659"/>
        <v>alrandi44198NIGHT</v>
      </c>
      <c r="AK2353" s="5" t="str">
        <f t="shared" si="660"/>
        <v>alrandiBMJ</v>
      </c>
      <c r="AL2353" s="5" t="str">
        <f t="shared" si="662"/>
        <v>3UTARA</v>
      </c>
      <c r="AM2353" s="5" t="str">
        <f t="shared" si="663"/>
        <v>1 &gt; 4UTARA12 RODA</v>
      </c>
      <c r="AN2353" s="5" t="str">
        <f t="shared" si="664"/>
        <v>alrandiBMJ1 &gt; 4UTARA12 RODA</v>
      </c>
      <c r="AO2353" s="5" t="str">
        <f t="shared" si="665"/>
        <v>alrandi1 &gt; 4UTARA12 RODA</v>
      </c>
      <c r="AP2353" s="5" t="str">
        <f t="shared" si="666"/>
        <v>44198NIGHT</v>
      </c>
    </row>
    <row r="2354" spans="1:42" x14ac:dyDescent="0.3">
      <c r="A2354" s="33">
        <v>1</v>
      </c>
      <c r="B2354" s="33"/>
      <c r="C2354" s="70">
        <v>44198</v>
      </c>
      <c r="D2354" s="71" t="s">
        <v>87</v>
      </c>
      <c r="E2354" s="70">
        <v>44199</v>
      </c>
      <c r="F2354" s="71">
        <v>5161685</v>
      </c>
      <c r="G2354" s="33" t="s">
        <v>20</v>
      </c>
      <c r="H2354" s="33" t="s">
        <v>21</v>
      </c>
      <c r="I2354" s="33" t="s">
        <v>123</v>
      </c>
      <c r="J2354" s="33" t="s">
        <v>23</v>
      </c>
      <c r="K2354" s="63" t="s">
        <v>82</v>
      </c>
      <c r="L2354" s="32" t="str">
        <f t="shared" si="667"/>
        <v>AXOR4843</v>
      </c>
      <c r="M2354" s="32" t="str">
        <f t="shared" si="668"/>
        <v>BMJ</v>
      </c>
      <c r="N2354" s="32" t="str">
        <f t="shared" si="669"/>
        <v>12 RODA</v>
      </c>
      <c r="O2354" s="146">
        <v>7.3148148148148148E-3</v>
      </c>
      <c r="P2354" s="65">
        <v>44199.007314814815</v>
      </c>
      <c r="Q2354" s="65"/>
      <c r="R2354" s="66">
        <v>4</v>
      </c>
      <c r="S2354" s="66">
        <v>52320</v>
      </c>
      <c r="T2354" s="66">
        <v>19840</v>
      </c>
      <c r="U2354" s="67">
        <f t="shared" si="661"/>
        <v>32.479999999999997</v>
      </c>
      <c r="V2354" s="66">
        <f t="shared" si="652"/>
        <v>658596.95999999985</v>
      </c>
      <c r="W2354" s="66" t="str">
        <f t="shared" si="653"/>
        <v>1 &gt; 4</v>
      </c>
      <c r="X2354" s="66">
        <f>A2354+SUMIFS(Presensi!F:F,Presensi!E:E,'Entry Data'!AP2354)</f>
        <v>1</v>
      </c>
      <c r="Y2354" s="66">
        <f>IFERROR(INDEX('Retasi Pricing'!F:F,MATCH('Entry Data'!AM2354,'Retasi Pricing'!E:E,0))*X2354,"")</f>
        <v>27500</v>
      </c>
      <c r="Z2354" s="62" t="s">
        <v>26</v>
      </c>
      <c r="AA2354" s="62" t="s">
        <v>27</v>
      </c>
      <c r="AB2354" s="32"/>
      <c r="AC2354" s="32" t="s">
        <v>213</v>
      </c>
      <c r="AD2354" s="32" t="str">
        <f t="shared" si="654"/>
        <v/>
      </c>
      <c r="AF2354" s="5" t="str">
        <f t="shared" si="655"/>
        <v>alrandi44198</v>
      </c>
      <c r="AG2354" s="5" t="str">
        <f t="shared" si="656"/>
        <v>BMJ 07244198UTARANIGHT</v>
      </c>
      <c r="AH2354" s="5" t="str">
        <f t="shared" si="657"/>
        <v>alrandi44198UTARANIGHT</v>
      </c>
      <c r="AI2354" s="5" t="str">
        <f t="shared" si="658"/>
        <v>BMJ 07244198NIGHT</v>
      </c>
      <c r="AJ2354" s="5" t="str">
        <f t="shared" si="659"/>
        <v>alrandi44198NIGHT</v>
      </c>
      <c r="AK2354" s="5" t="str">
        <f t="shared" si="660"/>
        <v>alrandiBMJ</v>
      </c>
      <c r="AL2354" s="5" t="str">
        <f t="shared" si="662"/>
        <v>4UTARA</v>
      </c>
      <c r="AM2354" s="5" t="str">
        <f t="shared" si="663"/>
        <v>1 &gt; 4UTARA12 RODA</v>
      </c>
      <c r="AN2354" s="5" t="str">
        <f t="shared" si="664"/>
        <v>alrandiBMJ1 &gt; 4UTARA12 RODA</v>
      </c>
      <c r="AO2354" s="5" t="str">
        <f t="shared" si="665"/>
        <v>alrandi1 &gt; 4UTARA12 RODA</v>
      </c>
      <c r="AP2354" s="5" t="str">
        <f t="shared" si="666"/>
        <v>44198NIGHT</v>
      </c>
    </row>
    <row r="2355" spans="1:42" x14ac:dyDescent="0.3">
      <c r="A2355" s="33">
        <v>1</v>
      </c>
      <c r="B2355" s="33"/>
      <c r="C2355" s="70">
        <v>44198</v>
      </c>
      <c r="D2355" s="71" t="s">
        <v>87</v>
      </c>
      <c r="E2355" s="70">
        <v>44199</v>
      </c>
      <c r="F2355" s="71">
        <v>5161803</v>
      </c>
      <c r="G2355" s="33" t="s">
        <v>20</v>
      </c>
      <c r="H2355" s="33" t="s">
        <v>21</v>
      </c>
      <c r="I2355" s="33" t="s">
        <v>123</v>
      </c>
      <c r="J2355" s="33" t="s">
        <v>23</v>
      </c>
      <c r="K2355" s="63" t="s">
        <v>82</v>
      </c>
      <c r="L2355" s="32" t="str">
        <f t="shared" si="667"/>
        <v>AXOR4843</v>
      </c>
      <c r="M2355" s="32" t="str">
        <f t="shared" si="668"/>
        <v>BMJ</v>
      </c>
      <c r="N2355" s="32" t="str">
        <f t="shared" si="669"/>
        <v>12 RODA</v>
      </c>
      <c r="O2355" s="146">
        <v>0.11292824074074075</v>
      </c>
      <c r="P2355" s="65">
        <v>44199.112928240742</v>
      </c>
      <c r="Q2355" s="65"/>
      <c r="R2355" s="66">
        <v>5</v>
      </c>
      <c r="S2355" s="66">
        <v>52240</v>
      </c>
      <c r="T2355" s="66">
        <v>19840</v>
      </c>
      <c r="U2355" s="67">
        <f t="shared" si="661"/>
        <v>32.4</v>
      </c>
      <c r="V2355" s="66">
        <f t="shared" si="652"/>
        <v>656974.79999999993</v>
      </c>
      <c r="W2355" s="66" t="str">
        <f t="shared" si="653"/>
        <v>&gt; 5</v>
      </c>
      <c r="X2355" s="66">
        <f>A2355+SUMIFS(Presensi!F:F,Presensi!E:E,'Entry Data'!AP2355)</f>
        <v>1</v>
      </c>
      <c r="Y2355" s="66">
        <f>IFERROR(INDEX('Retasi Pricing'!F:F,MATCH('Entry Data'!AM2355,'Retasi Pricing'!E:E,0))*X2355,"")</f>
        <v>31200</v>
      </c>
      <c r="Z2355" s="62" t="s">
        <v>26</v>
      </c>
      <c r="AA2355" s="62" t="s">
        <v>27</v>
      </c>
      <c r="AB2355" s="32"/>
      <c r="AC2355" s="32" t="s">
        <v>213</v>
      </c>
      <c r="AD2355" s="32" t="str">
        <f t="shared" si="654"/>
        <v/>
      </c>
      <c r="AF2355" s="5" t="str">
        <f t="shared" si="655"/>
        <v>alrandi44198</v>
      </c>
      <c r="AG2355" s="5" t="str">
        <f t="shared" si="656"/>
        <v>BMJ 07244198UTARANIGHT</v>
      </c>
      <c r="AH2355" s="5" t="str">
        <f t="shared" si="657"/>
        <v>alrandi44198UTARANIGHT</v>
      </c>
      <c r="AI2355" s="5" t="str">
        <f t="shared" si="658"/>
        <v>BMJ 07244198NIGHT</v>
      </c>
      <c r="AJ2355" s="5" t="str">
        <f t="shared" si="659"/>
        <v>alrandi44198NIGHT</v>
      </c>
      <c r="AK2355" s="5" t="str">
        <f t="shared" si="660"/>
        <v>alrandiBMJ</v>
      </c>
      <c r="AL2355" s="5" t="str">
        <f t="shared" si="662"/>
        <v>5UTARA</v>
      </c>
      <c r="AM2355" s="5" t="str">
        <f t="shared" si="663"/>
        <v>&gt; 5UTARA12 RODA</v>
      </c>
      <c r="AN2355" s="5" t="str">
        <f t="shared" si="664"/>
        <v>alrandiBMJ&gt; 5UTARA12 RODA</v>
      </c>
      <c r="AO2355" s="5" t="str">
        <f t="shared" si="665"/>
        <v>alrandi&gt; 5UTARA12 RODA</v>
      </c>
      <c r="AP2355" s="5" t="str">
        <f t="shared" si="666"/>
        <v>44198NIGHT</v>
      </c>
    </row>
    <row r="2356" spans="1:42" x14ac:dyDescent="0.3">
      <c r="A2356" s="33">
        <v>1</v>
      </c>
      <c r="B2356" s="33"/>
      <c r="C2356" s="70">
        <v>44198</v>
      </c>
      <c r="D2356" s="71" t="s">
        <v>87</v>
      </c>
      <c r="E2356" s="70">
        <v>44199</v>
      </c>
      <c r="F2356" s="71">
        <v>5161879</v>
      </c>
      <c r="G2356" s="33" t="s">
        <v>20</v>
      </c>
      <c r="H2356" s="33" t="s">
        <v>21</v>
      </c>
      <c r="I2356" s="33" t="s">
        <v>123</v>
      </c>
      <c r="J2356" s="33" t="s">
        <v>23</v>
      </c>
      <c r="K2356" s="63" t="s">
        <v>82</v>
      </c>
      <c r="L2356" s="32" t="str">
        <f t="shared" si="667"/>
        <v>AXOR4843</v>
      </c>
      <c r="M2356" s="32" t="str">
        <f t="shared" si="668"/>
        <v>BMJ</v>
      </c>
      <c r="N2356" s="32" t="str">
        <f t="shared" si="669"/>
        <v>12 RODA</v>
      </c>
      <c r="O2356" s="146">
        <v>0.17112268518518517</v>
      </c>
      <c r="P2356" s="65">
        <v>44199.171122685184</v>
      </c>
      <c r="Q2356" s="414"/>
      <c r="R2356" s="9">
        <v>6</v>
      </c>
      <c r="S2356" s="66">
        <v>53960</v>
      </c>
      <c r="T2356" s="66">
        <v>19840</v>
      </c>
      <c r="U2356" s="67">
        <f t="shared" si="661"/>
        <v>34.119999999999997</v>
      </c>
      <c r="V2356" s="66">
        <f t="shared" si="652"/>
        <v>691851.24</v>
      </c>
      <c r="W2356" s="66" t="str">
        <f t="shared" si="653"/>
        <v>&gt; 6</v>
      </c>
      <c r="X2356" s="66">
        <f>A2356+SUMIFS(Presensi!F:F,Presensi!E:E,'Entry Data'!AP2356)</f>
        <v>1</v>
      </c>
      <c r="Y2356" s="66">
        <f>IFERROR(INDEX('Retasi Pricing'!F:F,MATCH('Entry Data'!AM2356,'Retasi Pricing'!E:E,0))*X2356,"")</f>
        <v>34450</v>
      </c>
      <c r="Z2356" s="62" t="s">
        <v>26</v>
      </c>
      <c r="AA2356" s="62" t="s">
        <v>27</v>
      </c>
      <c r="AB2356" s="32"/>
      <c r="AC2356" s="32" t="s">
        <v>213</v>
      </c>
      <c r="AD2356" s="32" t="str">
        <f t="shared" si="654"/>
        <v/>
      </c>
      <c r="AF2356" s="5" t="str">
        <f t="shared" si="655"/>
        <v>alrandi44198</v>
      </c>
      <c r="AG2356" s="5" t="str">
        <f t="shared" si="656"/>
        <v>BMJ 07244198UTARANIGHT</v>
      </c>
      <c r="AH2356" s="5" t="str">
        <f t="shared" si="657"/>
        <v>alrandi44198UTARANIGHT</v>
      </c>
      <c r="AI2356" s="5" t="str">
        <f t="shared" si="658"/>
        <v>BMJ 07244198NIGHT</v>
      </c>
      <c r="AJ2356" s="5" t="str">
        <f t="shared" si="659"/>
        <v>alrandi44198NIGHT</v>
      </c>
      <c r="AK2356" s="5" t="str">
        <f t="shared" si="660"/>
        <v>alrandiBMJ</v>
      </c>
      <c r="AL2356" s="5" t="str">
        <f t="shared" si="662"/>
        <v>6UTARA</v>
      </c>
      <c r="AM2356" s="5" t="str">
        <f t="shared" si="663"/>
        <v>&gt; 6UTARA12 RODA</v>
      </c>
      <c r="AN2356" s="5" t="str">
        <f t="shared" si="664"/>
        <v>alrandiBMJ&gt; 6UTARA12 RODA</v>
      </c>
      <c r="AO2356" s="5" t="str">
        <f t="shared" si="665"/>
        <v>alrandi&gt; 6UTARA12 RODA</v>
      </c>
      <c r="AP2356" s="5" t="str">
        <f t="shared" si="666"/>
        <v>44198NIGHT</v>
      </c>
    </row>
    <row r="2357" spans="1:42" x14ac:dyDescent="0.3">
      <c r="A2357" s="33">
        <v>1</v>
      </c>
      <c r="B2357" s="33"/>
      <c r="C2357" s="70">
        <v>44198</v>
      </c>
      <c r="D2357" s="71" t="s">
        <v>87</v>
      </c>
      <c r="E2357" s="70">
        <v>44199</v>
      </c>
      <c r="F2357" s="71">
        <v>5161945</v>
      </c>
      <c r="G2357" s="33" t="s">
        <v>20</v>
      </c>
      <c r="H2357" s="33" t="s">
        <v>21</v>
      </c>
      <c r="I2357" s="33" t="s">
        <v>123</v>
      </c>
      <c r="J2357" s="33" t="s">
        <v>23</v>
      </c>
      <c r="K2357" s="63" t="s">
        <v>82</v>
      </c>
      <c r="L2357" s="32" t="str">
        <f t="shared" si="667"/>
        <v>AXOR4843</v>
      </c>
      <c r="M2357" s="32" t="str">
        <f t="shared" si="668"/>
        <v>BMJ</v>
      </c>
      <c r="N2357" s="32" t="str">
        <f t="shared" si="669"/>
        <v>12 RODA</v>
      </c>
      <c r="O2357" s="146">
        <v>0.24931712962962962</v>
      </c>
      <c r="P2357" s="65">
        <v>44199.24931712963</v>
      </c>
      <c r="Q2357" s="65"/>
      <c r="R2357" s="66">
        <v>7</v>
      </c>
      <c r="S2357" s="66">
        <v>53520</v>
      </c>
      <c r="T2357" s="66">
        <v>19840</v>
      </c>
      <c r="U2357" s="67">
        <f t="shared" si="661"/>
        <v>33.68</v>
      </c>
      <c r="V2357" s="66">
        <f t="shared" si="652"/>
        <v>682929.36</v>
      </c>
      <c r="W2357" s="66" t="str">
        <f t="shared" si="653"/>
        <v>7 &gt;</v>
      </c>
      <c r="X2357" s="66">
        <f>A2357+SUMIFS(Presensi!F:F,Presensi!E:E,'Entry Data'!AP2357)</f>
        <v>1</v>
      </c>
      <c r="Y2357" s="66">
        <f>IFERROR(INDEX('Retasi Pricing'!F:F,MATCH('Entry Data'!AM2357,'Retasi Pricing'!E:E,0))*X2357,"")</f>
        <v>42000</v>
      </c>
      <c r="Z2357" s="62" t="s">
        <v>26</v>
      </c>
      <c r="AA2357" s="62" t="s">
        <v>27</v>
      </c>
      <c r="AB2357" s="32"/>
      <c r="AC2357" s="32" t="s">
        <v>213</v>
      </c>
      <c r="AD2357" s="32" t="str">
        <f t="shared" si="654"/>
        <v/>
      </c>
      <c r="AF2357" s="5" t="str">
        <f t="shared" si="655"/>
        <v>alrandi44198</v>
      </c>
      <c r="AG2357" s="5" t="str">
        <f t="shared" si="656"/>
        <v>BMJ 07244198UTARANIGHT</v>
      </c>
      <c r="AH2357" s="5" t="str">
        <f t="shared" si="657"/>
        <v>alrandi44198UTARANIGHT</v>
      </c>
      <c r="AI2357" s="5" t="str">
        <f t="shared" si="658"/>
        <v>BMJ 07244198NIGHT</v>
      </c>
      <c r="AJ2357" s="5" t="str">
        <f t="shared" si="659"/>
        <v>alrandi44198NIGHT</v>
      </c>
      <c r="AK2357" s="5" t="str">
        <f t="shared" si="660"/>
        <v>alrandiBMJ</v>
      </c>
      <c r="AL2357" s="5" t="str">
        <f t="shared" si="662"/>
        <v>7UTARA</v>
      </c>
      <c r="AM2357" s="5" t="str">
        <f t="shared" si="663"/>
        <v>7 &gt;UTARA12 RODA</v>
      </c>
      <c r="AN2357" s="5" t="str">
        <f t="shared" si="664"/>
        <v>alrandiBMJ7 &gt;UTARA12 RODA</v>
      </c>
      <c r="AO2357" s="5" t="str">
        <f t="shared" si="665"/>
        <v>alrandi7 &gt;UTARA12 RODA</v>
      </c>
      <c r="AP2357" s="5" t="str">
        <f t="shared" si="666"/>
        <v>44198NIGHT</v>
      </c>
    </row>
    <row r="2358" spans="1:42" x14ac:dyDescent="0.3">
      <c r="A2358" s="33">
        <v>1</v>
      </c>
      <c r="B2358" s="33"/>
      <c r="C2358" s="70">
        <v>44198</v>
      </c>
      <c r="D2358" s="71" t="s">
        <v>87</v>
      </c>
      <c r="E2358" s="70">
        <v>44198</v>
      </c>
      <c r="F2358" s="71">
        <v>5161490</v>
      </c>
      <c r="G2358" s="33" t="s">
        <v>20</v>
      </c>
      <c r="H2358" s="33" t="s">
        <v>21</v>
      </c>
      <c r="I2358" s="33" t="s">
        <v>51</v>
      </c>
      <c r="J2358" s="33" t="s">
        <v>46</v>
      </c>
      <c r="K2358" s="63" t="s">
        <v>85</v>
      </c>
      <c r="L2358" s="32" t="str">
        <f t="shared" si="667"/>
        <v>AXOR4843</v>
      </c>
      <c r="M2358" s="32" t="str">
        <f t="shared" si="668"/>
        <v>BMJ</v>
      </c>
      <c r="N2358" s="32" t="str">
        <f t="shared" si="669"/>
        <v>12 RODA</v>
      </c>
      <c r="O2358" s="146">
        <v>0.85173611111111114</v>
      </c>
      <c r="P2358" s="65">
        <v>44198.859375</v>
      </c>
      <c r="Q2358" s="65"/>
      <c r="R2358" s="66">
        <v>1</v>
      </c>
      <c r="S2358" s="66">
        <v>51520</v>
      </c>
      <c r="T2358" s="66">
        <v>19840</v>
      </c>
      <c r="U2358" s="67">
        <f t="shared" si="661"/>
        <v>31.68</v>
      </c>
      <c r="V2358" s="66">
        <f t="shared" si="652"/>
        <v>642375.36</v>
      </c>
      <c r="W2358" s="66" t="str">
        <f t="shared" si="653"/>
        <v>1 &gt; 4</v>
      </c>
      <c r="X2358" s="66">
        <f>A2358+SUMIFS(Presensi!F:F,Presensi!E:E,'Entry Data'!AP2358)</f>
        <v>1</v>
      </c>
      <c r="Y2358" s="66">
        <f>IFERROR(INDEX('Retasi Pricing'!F:F,MATCH('Entry Data'!AM2358,'Retasi Pricing'!E:E,0))*X2358,"")</f>
        <v>27500</v>
      </c>
      <c r="Z2358" s="62" t="s">
        <v>26</v>
      </c>
      <c r="AA2358" s="62" t="s">
        <v>27</v>
      </c>
      <c r="AB2358" s="32"/>
      <c r="AC2358" s="32" t="s">
        <v>200</v>
      </c>
      <c r="AD2358" s="32" t="str">
        <f t="shared" si="654"/>
        <v/>
      </c>
      <c r="AF2358" s="5" t="str">
        <f t="shared" si="655"/>
        <v>teguh sugeng44198</v>
      </c>
      <c r="AG2358" s="5" t="str">
        <f t="shared" si="656"/>
        <v>BMJ 07444198UTARANIGHT</v>
      </c>
      <c r="AH2358" s="5" t="str">
        <f t="shared" si="657"/>
        <v>teguh sugeng44198UTARANIGHT</v>
      </c>
      <c r="AI2358" s="5" t="str">
        <f t="shared" si="658"/>
        <v>BMJ 07444198NIGHT</v>
      </c>
      <c r="AJ2358" s="5" t="str">
        <f t="shared" si="659"/>
        <v>teguh sugeng44198NIGHT</v>
      </c>
      <c r="AK2358" s="5" t="str">
        <f t="shared" si="660"/>
        <v>teguh sugengBMJ</v>
      </c>
      <c r="AL2358" s="5" t="str">
        <f t="shared" si="662"/>
        <v>1UTARA</v>
      </c>
      <c r="AM2358" s="5" t="str">
        <f t="shared" si="663"/>
        <v>1 &gt; 4UTARA12 RODA</v>
      </c>
      <c r="AN2358" s="5" t="str">
        <f t="shared" si="664"/>
        <v>teguh sugengBMJ1 &gt; 4UTARA12 RODA</v>
      </c>
      <c r="AO2358" s="5" t="str">
        <f t="shared" si="665"/>
        <v>teguh sugeng1 &gt; 4UTARA12 RODA</v>
      </c>
      <c r="AP2358" s="5" t="str">
        <f t="shared" si="666"/>
        <v>44198NIGHT</v>
      </c>
    </row>
    <row r="2359" spans="1:42" x14ac:dyDescent="0.3">
      <c r="A2359" s="33">
        <v>1</v>
      </c>
      <c r="B2359" s="33"/>
      <c r="C2359" s="70">
        <v>44198</v>
      </c>
      <c r="D2359" s="71" t="s">
        <v>87</v>
      </c>
      <c r="E2359" s="70">
        <v>44198</v>
      </c>
      <c r="F2359" s="71">
        <v>5161560</v>
      </c>
      <c r="G2359" s="33" t="s">
        <v>20</v>
      </c>
      <c r="H2359" s="33" t="s">
        <v>21</v>
      </c>
      <c r="I2359" s="33" t="s">
        <v>123</v>
      </c>
      <c r="J2359" s="33" t="s">
        <v>23</v>
      </c>
      <c r="K2359" s="63" t="s">
        <v>85</v>
      </c>
      <c r="L2359" s="32" t="str">
        <f t="shared" si="667"/>
        <v>AXOR4843</v>
      </c>
      <c r="M2359" s="32" t="str">
        <f t="shared" si="668"/>
        <v>BMJ</v>
      </c>
      <c r="N2359" s="32" t="str">
        <f t="shared" si="669"/>
        <v>12 RODA</v>
      </c>
      <c r="O2359" s="146">
        <v>0.9107291666666667</v>
      </c>
      <c r="P2359" s="65">
        <v>44198.910729166666</v>
      </c>
      <c r="Q2359" s="65"/>
      <c r="R2359" s="66">
        <v>2</v>
      </c>
      <c r="S2359" s="66">
        <v>53340</v>
      </c>
      <c r="T2359" s="66">
        <v>19840</v>
      </c>
      <c r="U2359" s="67">
        <f t="shared" si="661"/>
        <v>33.5</v>
      </c>
      <c r="V2359" s="66">
        <f t="shared" si="652"/>
        <v>679279.5</v>
      </c>
      <c r="W2359" s="66" t="str">
        <f t="shared" si="653"/>
        <v>1 &gt; 4</v>
      </c>
      <c r="X2359" s="66">
        <f>A2359+SUMIFS(Presensi!F:F,Presensi!E:E,'Entry Data'!AP2359)</f>
        <v>1</v>
      </c>
      <c r="Y2359" s="66">
        <f>IFERROR(INDEX('Retasi Pricing'!F:F,MATCH('Entry Data'!AM2359,'Retasi Pricing'!E:E,0))*X2359,"")</f>
        <v>27500</v>
      </c>
      <c r="Z2359" s="62" t="s">
        <v>26</v>
      </c>
      <c r="AA2359" s="62" t="s">
        <v>27</v>
      </c>
      <c r="AB2359" s="32"/>
      <c r="AC2359" s="32" t="s">
        <v>200</v>
      </c>
      <c r="AD2359" s="32" t="str">
        <f t="shared" si="654"/>
        <v/>
      </c>
      <c r="AF2359" s="5" t="str">
        <f t="shared" si="655"/>
        <v>teguh sugeng44198</v>
      </c>
      <c r="AG2359" s="5" t="str">
        <f t="shared" si="656"/>
        <v>BMJ 07444198UTARANIGHT</v>
      </c>
      <c r="AH2359" s="5" t="str">
        <f t="shared" si="657"/>
        <v>teguh sugeng44198UTARANIGHT</v>
      </c>
      <c r="AI2359" s="5" t="str">
        <f t="shared" si="658"/>
        <v>BMJ 07444198NIGHT</v>
      </c>
      <c r="AJ2359" s="5" t="str">
        <f t="shared" si="659"/>
        <v>teguh sugeng44198NIGHT</v>
      </c>
      <c r="AK2359" s="5" t="str">
        <f t="shared" si="660"/>
        <v>teguh sugengBMJ</v>
      </c>
      <c r="AL2359" s="5" t="str">
        <f t="shared" si="662"/>
        <v>2UTARA</v>
      </c>
      <c r="AM2359" s="5" t="str">
        <f t="shared" si="663"/>
        <v>1 &gt; 4UTARA12 RODA</v>
      </c>
      <c r="AN2359" s="5" t="str">
        <f t="shared" si="664"/>
        <v>teguh sugengBMJ1 &gt; 4UTARA12 RODA</v>
      </c>
      <c r="AO2359" s="5" t="str">
        <f t="shared" si="665"/>
        <v>teguh sugeng1 &gt; 4UTARA12 RODA</v>
      </c>
      <c r="AP2359" s="5" t="str">
        <f t="shared" si="666"/>
        <v>44198NIGHT</v>
      </c>
    </row>
    <row r="2360" spans="1:42" x14ac:dyDescent="0.3">
      <c r="A2360" s="33">
        <v>1</v>
      </c>
      <c r="B2360" s="33"/>
      <c r="C2360" s="70">
        <v>44198</v>
      </c>
      <c r="D2360" s="71" t="s">
        <v>87</v>
      </c>
      <c r="E2360" s="70">
        <v>44198</v>
      </c>
      <c r="F2360" s="71">
        <v>5161634</v>
      </c>
      <c r="G2360" s="33" t="s">
        <v>20</v>
      </c>
      <c r="H2360" s="33" t="s">
        <v>21</v>
      </c>
      <c r="I2360" s="33" t="s">
        <v>123</v>
      </c>
      <c r="J2360" s="33" t="s">
        <v>23</v>
      </c>
      <c r="K2360" s="63" t="s">
        <v>85</v>
      </c>
      <c r="L2360" s="32" t="str">
        <f t="shared" si="667"/>
        <v>AXOR4843</v>
      </c>
      <c r="M2360" s="32" t="str">
        <f t="shared" si="668"/>
        <v>BMJ</v>
      </c>
      <c r="N2360" s="32" t="str">
        <f t="shared" si="669"/>
        <v>12 RODA</v>
      </c>
      <c r="O2360" s="146">
        <v>0.96740740740740738</v>
      </c>
      <c r="P2360" s="65">
        <v>44198.967407407406</v>
      </c>
      <c r="Q2360" s="65"/>
      <c r="R2360" s="66">
        <v>3</v>
      </c>
      <c r="S2360" s="66">
        <v>52080</v>
      </c>
      <c r="T2360" s="66">
        <v>19840</v>
      </c>
      <c r="U2360" s="67">
        <f t="shared" si="661"/>
        <v>32.24</v>
      </c>
      <c r="V2360" s="66">
        <f t="shared" si="652"/>
        <v>653730.4800000001</v>
      </c>
      <c r="W2360" s="66" t="str">
        <f t="shared" si="653"/>
        <v>1 &gt; 4</v>
      </c>
      <c r="X2360" s="66">
        <f>A2360+SUMIFS(Presensi!F:F,Presensi!E:E,'Entry Data'!AP2360)</f>
        <v>1</v>
      </c>
      <c r="Y2360" s="66">
        <f>IFERROR(INDEX('Retasi Pricing'!F:F,MATCH('Entry Data'!AM2360,'Retasi Pricing'!E:E,0))*X2360,"")</f>
        <v>27500</v>
      </c>
      <c r="Z2360" s="62" t="s">
        <v>26</v>
      </c>
      <c r="AA2360" s="62" t="s">
        <v>27</v>
      </c>
      <c r="AB2360" s="32"/>
      <c r="AC2360" s="32" t="s">
        <v>200</v>
      </c>
      <c r="AD2360" s="32" t="str">
        <f t="shared" si="654"/>
        <v/>
      </c>
      <c r="AF2360" s="5" t="str">
        <f t="shared" si="655"/>
        <v>teguh sugeng44198</v>
      </c>
      <c r="AG2360" s="5" t="str">
        <f t="shared" si="656"/>
        <v>BMJ 07444198UTARANIGHT</v>
      </c>
      <c r="AH2360" s="5" t="str">
        <f t="shared" si="657"/>
        <v>teguh sugeng44198UTARANIGHT</v>
      </c>
      <c r="AI2360" s="5" t="str">
        <f t="shared" si="658"/>
        <v>BMJ 07444198NIGHT</v>
      </c>
      <c r="AJ2360" s="5" t="str">
        <f t="shared" si="659"/>
        <v>teguh sugeng44198NIGHT</v>
      </c>
      <c r="AK2360" s="5" t="str">
        <f t="shared" si="660"/>
        <v>teguh sugengBMJ</v>
      </c>
      <c r="AL2360" s="5" t="str">
        <f t="shared" si="662"/>
        <v>3UTARA</v>
      </c>
      <c r="AM2360" s="5" t="str">
        <f t="shared" si="663"/>
        <v>1 &gt; 4UTARA12 RODA</v>
      </c>
      <c r="AN2360" s="5" t="str">
        <f t="shared" si="664"/>
        <v>teguh sugengBMJ1 &gt; 4UTARA12 RODA</v>
      </c>
      <c r="AO2360" s="5" t="str">
        <f t="shared" si="665"/>
        <v>teguh sugeng1 &gt; 4UTARA12 RODA</v>
      </c>
      <c r="AP2360" s="5" t="str">
        <f t="shared" si="666"/>
        <v>44198NIGHT</v>
      </c>
    </row>
    <row r="2361" spans="1:42" x14ac:dyDescent="0.3">
      <c r="A2361" s="33">
        <v>1</v>
      </c>
      <c r="B2361" s="33"/>
      <c r="C2361" s="70">
        <v>44198</v>
      </c>
      <c r="D2361" s="71" t="s">
        <v>87</v>
      </c>
      <c r="E2361" s="70">
        <v>44199</v>
      </c>
      <c r="F2361" s="71">
        <v>5161697</v>
      </c>
      <c r="G2361" s="33" t="s">
        <v>20</v>
      </c>
      <c r="H2361" s="33" t="s">
        <v>21</v>
      </c>
      <c r="I2361" s="33" t="s">
        <v>51</v>
      </c>
      <c r="J2361" s="33" t="s">
        <v>46</v>
      </c>
      <c r="K2361" s="63" t="s">
        <v>85</v>
      </c>
      <c r="L2361" s="32" t="str">
        <f t="shared" si="667"/>
        <v>AXOR4843</v>
      </c>
      <c r="M2361" s="32" t="str">
        <f t="shared" si="668"/>
        <v>BMJ</v>
      </c>
      <c r="N2361" s="32" t="str">
        <f t="shared" si="669"/>
        <v>12 RODA</v>
      </c>
      <c r="O2361" s="146">
        <v>1.861111111111111E-2</v>
      </c>
      <c r="P2361" s="65">
        <v>44199.018611111111</v>
      </c>
      <c r="Q2361" s="65"/>
      <c r="R2361" s="66">
        <v>4</v>
      </c>
      <c r="S2361" s="66">
        <v>49580</v>
      </c>
      <c r="T2361" s="66">
        <v>19840</v>
      </c>
      <c r="U2361" s="67">
        <f t="shared" si="661"/>
        <v>29.74</v>
      </c>
      <c r="V2361" s="66">
        <f t="shared" si="652"/>
        <v>603037.98</v>
      </c>
      <c r="W2361" s="66" t="str">
        <f t="shared" si="653"/>
        <v>1 &gt; 4</v>
      </c>
      <c r="X2361" s="66">
        <f>A2361+SUMIFS(Presensi!F:F,Presensi!E:E,'Entry Data'!AP2361)</f>
        <v>1</v>
      </c>
      <c r="Y2361" s="66">
        <f>IFERROR(INDEX('Retasi Pricing'!F:F,MATCH('Entry Data'!AM2361,'Retasi Pricing'!E:E,0))*X2361,"")</f>
        <v>27500</v>
      </c>
      <c r="Z2361" s="62" t="s">
        <v>26</v>
      </c>
      <c r="AA2361" s="62" t="s">
        <v>27</v>
      </c>
      <c r="AB2361" s="32"/>
      <c r="AC2361" s="32" t="s">
        <v>200</v>
      </c>
      <c r="AD2361" s="32" t="str">
        <f t="shared" si="654"/>
        <v/>
      </c>
      <c r="AF2361" s="5" t="str">
        <f t="shared" si="655"/>
        <v>teguh sugeng44198</v>
      </c>
      <c r="AG2361" s="5" t="str">
        <f t="shared" si="656"/>
        <v>BMJ 07444198UTARANIGHT</v>
      </c>
      <c r="AH2361" s="5" t="str">
        <f t="shared" si="657"/>
        <v>teguh sugeng44198UTARANIGHT</v>
      </c>
      <c r="AI2361" s="5" t="str">
        <f t="shared" si="658"/>
        <v>BMJ 07444198NIGHT</v>
      </c>
      <c r="AJ2361" s="5" t="str">
        <f t="shared" si="659"/>
        <v>teguh sugeng44198NIGHT</v>
      </c>
      <c r="AK2361" s="5" t="str">
        <f t="shared" si="660"/>
        <v>teguh sugengBMJ</v>
      </c>
      <c r="AL2361" s="5" t="str">
        <f t="shared" si="662"/>
        <v>4UTARA</v>
      </c>
      <c r="AM2361" s="5" t="str">
        <f t="shared" si="663"/>
        <v>1 &gt; 4UTARA12 RODA</v>
      </c>
      <c r="AN2361" s="5" t="str">
        <f t="shared" si="664"/>
        <v>teguh sugengBMJ1 &gt; 4UTARA12 RODA</v>
      </c>
      <c r="AO2361" s="5" t="str">
        <f t="shared" si="665"/>
        <v>teguh sugeng1 &gt; 4UTARA12 RODA</v>
      </c>
      <c r="AP2361" s="5" t="str">
        <f t="shared" si="666"/>
        <v>44198NIGHT</v>
      </c>
    </row>
    <row r="2362" spans="1:42" x14ac:dyDescent="0.3">
      <c r="A2362" s="33">
        <v>1</v>
      </c>
      <c r="B2362" s="33"/>
      <c r="C2362" s="70">
        <v>44198</v>
      </c>
      <c r="D2362" s="71" t="s">
        <v>87</v>
      </c>
      <c r="E2362" s="70">
        <v>44199</v>
      </c>
      <c r="F2362" s="71">
        <v>5161760</v>
      </c>
      <c r="G2362" s="33" t="s">
        <v>20</v>
      </c>
      <c r="H2362" s="33" t="s">
        <v>21</v>
      </c>
      <c r="I2362" s="33" t="s">
        <v>51</v>
      </c>
      <c r="J2362" s="33" t="s">
        <v>23</v>
      </c>
      <c r="K2362" s="63" t="s">
        <v>85</v>
      </c>
      <c r="L2362" s="32" t="str">
        <f t="shared" si="667"/>
        <v>AXOR4843</v>
      </c>
      <c r="M2362" s="32" t="str">
        <f t="shared" si="668"/>
        <v>BMJ</v>
      </c>
      <c r="N2362" s="32" t="str">
        <f t="shared" si="669"/>
        <v>12 RODA</v>
      </c>
      <c r="O2362" s="146">
        <v>7.18287037037037E-2</v>
      </c>
      <c r="P2362" s="65">
        <v>44199.071828703702</v>
      </c>
      <c r="Q2362" s="65"/>
      <c r="R2362" s="66">
        <v>5</v>
      </c>
      <c r="S2362" s="66">
        <v>51120</v>
      </c>
      <c r="T2362" s="66">
        <v>19840</v>
      </c>
      <c r="U2362" s="67">
        <f t="shared" si="661"/>
        <v>31.28</v>
      </c>
      <c r="V2362" s="66">
        <f t="shared" si="652"/>
        <v>634264.56000000006</v>
      </c>
      <c r="W2362" s="66" t="str">
        <f t="shared" si="653"/>
        <v>&gt; 5</v>
      </c>
      <c r="X2362" s="66">
        <f>A2362+SUMIFS(Presensi!F:F,Presensi!E:E,'Entry Data'!AP2362)</f>
        <v>1</v>
      </c>
      <c r="Y2362" s="66">
        <f>IFERROR(INDEX('Retasi Pricing'!F:F,MATCH('Entry Data'!AM2362,'Retasi Pricing'!E:E,0))*X2362,"")</f>
        <v>31200</v>
      </c>
      <c r="Z2362" s="62" t="s">
        <v>26</v>
      </c>
      <c r="AA2362" s="62" t="s">
        <v>27</v>
      </c>
      <c r="AB2362" s="32"/>
      <c r="AC2362" s="32" t="s">
        <v>200</v>
      </c>
      <c r="AD2362" s="32" t="str">
        <f t="shared" si="654"/>
        <v/>
      </c>
      <c r="AF2362" s="5" t="str">
        <f t="shared" si="655"/>
        <v>teguh sugeng44198</v>
      </c>
      <c r="AG2362" s="5" t="str">
        <f t="shared" si="656"/>
        <v>BMJ 07444198UTARANIGHT</v>
      </c>
      <c r="AH2362" s="5" t="str">
        <f t="shared" si="657"/>
        <v>teguh sugeng44198UTARANIGHT</v>
      </c>
      <c r="AI2362" s="5" t="str">
        <f t="shared" si="658"/>
        <v>BMJ 07444198NIGHT</v>
      </c>
      <c r="AJ2362" s="5" t="str">
        <f t="shared" si="659"/>
        <v>teguh sugeng44198NIGHT</v>
      </c>
      <c r="AK2362" s="5" t="str">
        <f t="shared" si="660"/>
        <v>teguh sugengBMJ</v>
      </c>
      <c r="AL2362" s="5" t="str">
        <f t="shared" si="662"/>
        <v>5UTARA</v>
      </c>
      <c r="AM2362" s="5" t="str">
        <f t="shared" si="663"/>
        <v>&gt; 5UTARA12 RODA</v>
      </c>
      <c r="AN2362" s="5" t="str">
        <f t="shared" si="664"/>
        <v>teguh sugengBMJ&gt; 5UTARA12 RODA</v>
      </c>
      <c r="AO2362" s="5" t="str">
        <f t="shared" si="665"/>
        <v>teguh sugeng&gt; 5UTARA12 RODA</v>
      </c>
      <c r="AP2362" s="5" t="str">
        <f t="shared" si="666"/>
        <v>44198NIGHT</v>
      </c>
    </row>
    <row r="2363" spans="1:42" x14ac:dyDescent="0.3">
      <c r="A2363" s="33">
        <v>1</v>
      </c>
      <c r="B2363" s="33"/>
      <c r="C2363" s="70">
        <v>44198</v>
      </c>
      <c r="D2363" s="71" t="s">
        <v>87</v>
      </c>
      <c r="E2363" s="70">
        <v>44199</v>
      </c>
      <c r="F2363" s="71">
        <v>5161824</v>
      </c>
      <c r="G2363" s="33" t="s">
        <v>20</v>
      </c>
      <c r="H2363" s="33" t="s">
        <v>21</v>
      </c>
      <c r="I2363" s="33" t="s">
        <v>51</v>
      </c>
      <c r="J2363" s="33" t="s">
        <v>23</v>
      </c>
      <c r="K2363" s="63" t="s">
        <v>85</v>
      </c>
      <c r="L2363" s="32" t="str">
        <f t="shared" si="667"/>
        <v>AXOR4843</v>
      </c>
      <c r="M2363" s="32" t="str">
        <f t="shared" si="668"/>
        <v>BMJ</v>
      </c>
      <c r="N2363" s="32" t="str">
        <f t="shared" si="669"/>
        <v>12 RODA</v>
      </c>
      <c r="O2363" s="146">
        <v>0.12938657407407408</v>
      </c>
      <c r="P2363" s="65">
        <v>44199.129386574074</v>
      </c>
      <c r="Q2363" s="65"/>
      <c r="R2363" s="66">
        <v>6</v>
      </c>
      <c r="S2363" s="66">
        <v>50320</v>
      </c>
      <c r="T2363" s="66">
        <v>19840</v>
      </c>
      <c r="U2363" s="67">
        <f t="shared" si="661"/>
        <v>30.48</v>
      </c>
      <c r="V2363" s="66">
        <f t="shared" si="652"/>
        <v>618042.96</v>
      </c>
      <c r="W2363" s="66" t="str">
        <f t="shared" si="653"/>
        <v>&gt; 6</v>
      </c>
      <c r="X2363" s="66">
        <f>A2363+SUMIFS(Presensi!F:F,Presensi!E:E,'Entry Data'!AP2363)</f>
        <v>1</v>
      </c>
      <c r="Y2363" s="66">
        <f>IFERROR(INDEX('Retasi Pricing'!F:F,MATCH('Entry Data'!AM2363,'Retasi Pricing'!E:E,0))*X2363,"")</f>
        <v>34450</v>
      </c>
      <c r="Z2363" s="62" t="s">
        <v>26</v>
      </c>
      <c r="AA2363" s="62" t="s">
        <v>27</v>
      </c>
      <c r="AB2363" s="32"/>
      <c r="AC2363" s="32" t="s">
        <v>200</v>
      </c>
      <c r="AD2363" s="32" t="str">
        <f t="shared" si="654"/>
        <v/>
      </c>
      <c r="AF2363" s="5" t="str">
        <f t="shared" si="655"/>
        <v>teguh sugeng44198</v>
      </c>
      <c r="AG2363" s="5" t="str">
        <f t="shared" si="656"/>
        <v>BMJ 07444198UTARANIGHT</v>
      </c>
      <c r="AH2363" s="5" t="str">
        <f t="shared" si="657"/>
        <v>teguh sugeng44198UTARANIGHT</v>
      </c>
      <c r="AI2363" s="5" t="str">
        <f t="shared" si="658"/>
        <v>BMJ 07444198NIGHT</v>
      </c>
      <c r="AJ2363" s="5" t="str">
        <f t="shared" si="659"/>
        <v>teguh sugeng44198NIGHT</v>
      </c>
      <c r="AK2363" s="5" t="str">
        <f t="shared" si="660"/>
        <v>teguh sugengBMJ</v>
      </c>
      <c r="AL2363" s="5" t="str">
        <f t="shared" si="662"/>
        <v>6UTARA</v>
      </c>
      <c r="AM2363" s="5" t="str">
        <f t="shared" si="663"/>
        <v>&gt; 6UTARA12 RODA</v>
      </c>
      <c r="AN2363" s="5" t="str">
        <f t="shared" si="664"/>
        <v>teguh sugengBMJ&gt; 6UTARA12 RODA</v>
      </c>
      <c r="AO2363" s="5" t="str">
        <f t="shared" si="665"/>
        <v>teguh sugeng&gt; 6UTARA12 RODA</v>
      </c>
      <c r="AP2363" s="5" t="str">
        <f t="shared" si="666"/>
        <v>44198NIGHT</v>
      </c>
    </row>
    <row r="2364" spans="1:42" x14ac:dyDescent="0.3">
      <c r="A2364" s="33">
        <v>1</v>
      </c>
      <c r="B2364" s="33"/>
      <c r="C2364" s="70">
        <v>44198</v>
      </c>
      <c r="D2364" s="71" t="s">
        <v>87</v>
      </c>
      <c r="E2364" s="70">
        <v>44199</v>
      </c>
      <c r="F2364" s="71">
        <v>5161907</v>
      </c>
      <c r="G2364" s="33" t="s">
        <v>20</v>
      </c>
      <c r="H2364" s="33" t="s">
        <v>21</v>
      </c>
      <c r="I2364" s="33" t="s">
        <v>51</v>
      </c>
      <c r="J2364" s="33" t="s">
        <v>46</v>
      </c>
      <c r="K2364" s="63" t="s">
        <v>85</v>
      </c>
      <c r="L2364" s="32" t="str">
        <f t="shared" si="667"/>
        <v>AXOR4843</v>
      </c>
      <c r="M2364" s="32" t="str">
        <f t="shared" si="668"/>
        <v>BMJ</v>
      </c>
      <c r="N2364" s="32" t="str">
        <f t="shared" si="669"/>
        <v>12 RODA</v>
      </c>
      <c r="O2364" s="146">
        <v>0.20927083333333332</v>
      </c>
      <c r="P2364" s="65">
        <v>44199.209270833337</v>
      </c>
      <c r="Q2364" s="65"/>
      <c r="R2364" s="66">
        <v>7</v>
      </c>
      <c r="S2364" s="66">
        <v>52600</v>
      </c>
      <c r="T2364" s="66">
        <v>19840</v>
      </c>
      <c r="U2364" s="67">
        <f t="shared" si="661"/>
        <v>32.76</v>
      </c>
      <c r="V2364" s="66">
        <f t="shared" si="652"/>
        <v>664274.5199999999</v>
      </c>
      <c r="W2364" s="66" t="str">
        <f t="shared" si="653"/>
        <v>7 &gt;</v>
      </c>
      <c r="X2364" s="66">
        <f>A2364+SUMIFS(Presensi!F:F,Presensi!E:E,'Entry Data'!AP2364)</f>
        <v>1</v>
      </c>
      <c r="Y2364" s="66">
        <f>IFERROR(INDEX('Retasi Pricing'!F:F,MATCH('Entry Data'!AM2364,'Retasi Pricing'!E:E,0))*X2364,"")</f>
        <v>42000</v>
      </c>
      <c r="Z2364" s="62" t="s">
        <v>26</v>
      </c>
      <c r="AA2364" s="62" t="s">
        <v>27</v>
      </c>
      <c r="AB2364" s="32"/>
      <c r="AC2364" s="32" t="s">
        <v>200</v>
      </c>
      <c r="AD2364" s="32" t="str">
        <f t="shared" si="654"/>
        <v/>
      </c>
      <c r="AF2364" s="5" t="str">
        <f t="shared" si="655"/>
        <v>teguh sugeng44198</v>
      </c>
      <c r="AG2364" s="5" t="str">
        <f t="shared" si="656"/>
        <v>BMJ 07444198UTARANIGHT</v>
      </c>
      <c r="AH2364" s="5" t="str">
        <f t="shared" si="657"/>
        <v>teguh sugeng44198UTARANIGHT</v>
      </c>
      <c r="AI2364" s="5" t="str">
        <f t="shared" si="658"/>
        <v>BMJ 07444198NIGHT</v>
      </c>
      <c r="AJ2364" s="5" t="str">
        <f t="shared" si="659"/>
        <v>teguh sugeng44198NIGHT</v>
      </c>
      <c r="AK2364" s="5" t="str">
        <f t="shared" si="660"/>
        <v>teguh sugengBMJ</v>
      </c>
      <c r="AL2364" s="5" t="str">
        <f t="shared" si="662"/>
        <v>7UTARA</v>
      </c>
      <c r="AM2364" s="5" t="str">
        <f t="shared" si="663"/>
        <v>7 &gt;UTARA12 RODA</v>
      </c>
      <c r="AN2364" s="5" t="str">
        <f t="shared" si="664"/>
        <v>teguh sugengBMJ7 &gt;UTARA12 RODA</v>
      </c>
      <c r="AO2364" s="5" t="str">
        <f t="shared" si="665"/>
        <v>teguh sugeng7 &gt;UTARA12 RODA</v>
      </c>
      <c r="AP2364" s="5" t="str">
        <f t="shared" si="666"/>
        <v>44198NIGHT</v>
      </c>
    </row>
    <row r="2365" spans="1:42" x14ac:dyDescent="0.3">
      <c r="A2365" s="33">
        <v>1</v>
      </c>
      <c r="B2365" s="33"/>
      <c r="C2365" s="70">
        <v>44199</v>
      </c>
      <c r="D2365" s="71" t="s">
        <v>19</v>
      </c>
      <c r="E2365" s="70">
        <v>44199</v>
      </c>
      <c r="F2365" s="71">
        <v>5162030</v>
      </c>
      <c r="G2365" s="33" t="s">
        <v>20</v>
      </c>
      <c r="H2365" s="33" t="s">
        <v>21</v>
      </c>
      <c r="I2365" s="33" t="s">
        <v>51</v>
      </c>
      <c r="J2365" s="33" t="s">
        <v>46</v>
      </c>
      <c r="K2365" s="63" t="s">
        <v>25</v>
      </c>
      <c r="L2365" s="32" t="str">
        <f t="shared" si="667"/>
        <v>CGE370</v>
      </c>
      <c r="M2365" s="32" t="str">
        <f t="shared" si="668"/>
        <v>BMJ II</v>
      </c>
      <c r="N2365" s="32" t="str">
        <f t="shared" si="669"/>
        <v>12 RODA</v>
      </c>
      <c r="O2365" s="146">
        <v>0.35480324074074071</v>
      </c>
      <c r="P2365" s="65">
        <v>44199.360335648147</v>
      </c>
      <c r="Q2365" s="65"/>
      <c r="R2365" s="66">
        <v>1</v>
      </c>
      <c r="S2365" s="66">
        <v>46900</v>
      </c>
      <c r="T2365" s="66">
        <v>18540</v>
      </c>
      <c r="U2365" s="67">
        <f t="shared" si="661"/>
        <v>28.36</v>
      </c>
      <c r="V2365" s="66">
        <f t="shared" si="652"/>
        <v>575055.72</v>
      </c>
      <c r="W2365" s="66" t="str">
        <f t="shared" si="653"/>
        <v>1 &gt; 4</v>
      </c>
      <c r="X2365" s="66">
        <f>A2365+SUMIFS(Presensi!F:F,Presensi!E:E,'Entry Data'!AP2365)</f>
        <v>2</v>
      </c>
      <c r="Y2365" s="66">
        <f>IFERROR(INDEX('Retasi Pricing'!F:F,MATCH('Entry Data'!AM2365,'Retasi Pricing'!E:E,0))*X2365,"")</f>
        <v>55000</v>
      </c>
      <c r="Z2365" s="62" t="s">
        <v>26</v>
      </c>
      <c r="AA2365" s="62" t="s">
        <v>27</v>
      </c>
      <c r="AB2365" s="32"/>
      <c r="AC2365" s="32" t="s">
        <v>215</v>
      </c>
      <c r="AD2365" s="32" t="str">
        <f t="shared" si="654"/>
        <v/>
      </c>
      <c r="AF2365" s="5" t="str">
        <f t="shared" si="655"/>
        <v>roni irfansyah44199</v>
      </c>
      <c r="AG2365" s="5" t="str">
        <f t="shared" si="656"/>
        <v>BMJ 04044199UTARADAY</v>
      </c>
      <c r="AH2365" s="5" t="str">
        <f t="shared" si="657"/>
        <v>roni irfansyah44199UTARADAY</v>
      </c>
      <c r="AI2365" s="5" t="str">
        <f t="shared" si="658"/>
        <v>BMJ 04044199DAY</v>
      </c>
      <c r="AJ2365" s="5" t="str">
        <f t="shared" si="659"/>
        <v>roni irfansyah44199DAY</v>
      </c>
      <c r="AK2365" s="5" t="str">
        <f t="shared" si="660"/>
        <v>roni irfansyahBMJ II</v>
      </c>
      <c r="AL2365" s="5" t="str">
        <f t="shared" si="662"/>
        <v>1UTARA</v>
      </c>
      <c r="AM2365" s="5" t="str">
        <f t="shared" si="663"/>
        <v>1 &gt; 4UTARA12 RODA</v>
      </c>
      <c r="AN2365" s="5" t="str">
        <f t="shared" si="664"/>
        <v>roni irfansyahBMJ II1 &gt; 4UTARA12 RODA</v>
      </c>
      <c r="AO2365" s="5" t="str">
        <f t="shared" si="665"/>
        <v>roni irfansyah1 &gt; 4UTARA12 RODA</v>
      </c>
      <c r="AP2365" s="5" t="str">
        <f t="shared" si="666"/>
        <v>44199DAY</v>
      </c>
    </row>
    <row r="2366" spans="1:42" x14ac:dyDescent="0.3">
      <c r="A2366" s="33">
        <v>1</v>
      </c>
      <c r="B2366" s="33"/>
      <c r="C2366" s="70">
        <v>44199</v>
      </c>
      <c r="D2366" s="71" t="s">
        <v>19</v>
      </c>
      <c r="E2366" s="70">
        <v>44199</v>
      </c>
      <c r="F2366" s="71">
        <v>5162109</v>
      </c>
      <c r="G2366" s="33" t="s">
        <v>20</v>
      </c>
      <c r="H2366" s="33" t="s">
        <v>21</v>
      </c>
      <c r="I2366" s="33" t="s">
        <v>51</v>
      </c>
      <c r="J2366" s="33" t="s">
        <v>23</v>
      </c>
      <c r="K2366" s="63" t="s">
        <v>25</v>
      </c>
      <c r="L2366" s="32" t="str">
        <f t="shared" si="667"/>
        <v>CGE370</v>
      </c>
      <c r="M2366" s="32" t="str">
        <f t="shared" si="668"/>
        <v>BMJ II</v>
      </c>
      <c r="N2366" s="32" t="str">
        <f t="shared" si="669"/>
        <v>12 RODA</v>
      </c>
      <c r="O2366" s="146">
        <v>0.41447916666666668</v>
      </c>
      <c r="P2366" s="65">
        <v>44199.414479166669</v>
      </c>
      <c r="Q2366" s="65"/>
      <c r="R2366" s="66">
        <v>2</v>
      </c>
      <c r="S2366" s="66">
        <v>47980</v>
      </c>
      <c r="T2366" s="66">
        <v>18540</v>
      </c>
      <c r="U2366" s="67">
        <f t="shared" si="661"/>
        <v>29.44</v>
      </c>
      <c r="V2366" s="66">
        <f t="shared" si="652"/>
        <v>596954.88000000012</v>
      </c>
      <c r="W2366" s="66" t="str">
        <f t="shared" si="653"/>
        <v>1 &gt; 4</v>
      </c>
      <c r="X2366" s="66">
        <f>A2366+SUMIFS(Presensi!F:F,Presensi!E:E,'Entry Data'!AP2366)</f>
        <v>2</v>
      </c>
      <c r="Y2366" s="66">
        <f>IFERROR(INDEX('Retasi Pricing'!F:F,MATCH('Entry Data'!AM2366,'Retasi Pricing'!E:E,0))*X2366,"")</f>
        <v>55000</v>
      </c>
      <c r="Z2366" s="62" t="s">
        <v>26</v>
      </c>
      <c r="AA2366" s="62" t="s">
        <v>27</v>
      </c>
      <c r="AB2366" s="32"/>
      <c r="AC2366" s="32" t="s">
        <v>215</v>
      </c>
      <c r="AD2366" s="32" t="str">
        <f t="shared" si="654"/>
        <v/>
      </c>
      <c r="AF2366" s="5" t="str">
        <f t="shared" si="655"/>
        <v>roni irfansyah44199</v>
      </c>
      <c r="AG2366" s="5" t="str">
        <f t="shared" si="656"/>
        <v>BMJ 04044199UTARADAY</v>
      </c>
      <c r="AH2366" s="5" t="str">
        <f t="shared" si="657"/>
        <v>roni irfansyah44199UTARADAY</v>
      </c>
      <c r="AI2366" s="5" t="str">
        <f t="shared" si="658"/>
        <v>BMJ 04044199DAY</v>
      </c>
      <c r="AJ2366" s="5" t="str">
        <f t="shared" si="659"/>
        <v>roni irfansyah44199DAY</v>
      </c>
      <c r="AK2366" s="5" t="str">
        <f t="shared" si="660"/>
        <v>roni irfansyahBMJ II</v>
      </c>
      <c r="AL2366" s="5" t="str">
        <f t="shared" si="662"/>
        <v>2UTARA</v>
      </c>
      <c r="AM2366" s="5" t="str">
        <f t="shared" si="663"/>
        <v>1 &gt; 4UTARA12 RODA</v>
      </c>
      <c r="AN2366" s="5" t="str">
        <f t="shared" si="664"/>
        <v>roni irfansyahBMJ II1 &gt; 4UTARA12 RODA</v>
      </c>
      <c r="AO2366" s="5" t="str">
        <f t="shared" si="665"/>
        <v>roni irfansyah1 &gt; 4UTARA12 RODA</v>
      </c>
      <c r="AP2366" s="5" t="str">
        <f t="shared" si="666"/>
        <v>44199DAY</v>
      </c>
    </row>
    <row r="2367" spans="1:42" x14ac:dyDescent="0.3">
      <c r="A2367" s="33">
        <v>1</v>
      </c>
      <c r="B2367" s="33"/>
      <c r="C2367" s="70">
        <v>44199</v>
      </c>
      <c r="D2367" s="71" t="s">
        <v>19</v>
      </c>
      <c r="E2367" s="70">
        <v>44199</v>
      </c>
      <c r="F2367" s="71">
        <v>5162185</v>
      </c>
      <c r="G2367" s="33" t="s">
        <v>20</v>
      </c>
      <c r="H2367" s="33" t="s">
        <v>21</v>
      </c>
      <c r="I2367" s="33" t="s">
        <v>123</v>
      </c>
      <c r="J2367" s="33" t="s">
        <v>23</v>
      </c>
      <c r="K2367" s="63" t="s">
        <v>25</v>
      </c>
      <c r="L2367" s="32" t="str">
        <f t="shared" si="667"/>
        <v>CGE370</v>
      </c>
      <c r="M2367" s="32" t="str">
        <f t="shared" si="668"/>
        <v>BMJ II</v>
      </c>
      <c r="N2367" s="32" t="str">
        <f t="shared" si="669"/>
        <v>12 RODA</v>
      </c>
      <c r="O2367" s="146">
        <v>0.46630787037037041</v>
      </c>
      <c r="P2367" s="65">
        <v>44199.466307870367</v>
      </c>
      <c r="Q2367" s="65"/>
      <c r="R2367" s="66">
        <v>3</v>
      </c>
      <c r="S2367" s="66">
        <v>48660</v>
      </c>
      <c r="T2367" s="66">
        <v>18540</v>
      </c>
      <c r="U2367" s="67">
        <f t="shared" si="661"/>
        <v>30.12</v>
      </c>
      <c r="V2367" s="66">
        <f t="shared" si="652"/>
        <v>610743.24</v>
      </c>
      <c r="W2367" s="66" t="str">
        <f t="shared" si="653"/>
        <v>1 &gt; 4</v>
      </c>
      <c r="X2367" s="66">
        <f>A2367+SUMIFS(Presensi!F:F,Presensi!E:E,'Entry Data'!AP2367)</f>
        <v>2</v>
      </c>
      <c r="Y2367" s="66">
        <f>IFERROR(INDEX('Retasi Pricing'!F:F,MATCH('Entry Data'!AM2367,'Retasi Pricing'!E:E,0))*X2367,"")</f>
        <v>55000</v>
      </c>
      <c r="Z2367" s="62" t="s">
        <v>26</v>
      </c>
      <c r="AA2367" s="62" t="s">
        <v>27</v>
      </c>
      <c r="AB2367" s="32"/>
      <c r="AC2367" s="32" t="s">
        <v>215</v>
      </c>
      <c r="AD2367" s="32" t="str">
        <f t="shared" si="654"/>
        <v/>
      </c>
      <c r="AF2367" s="5" t="str">
        <f t="shared" si="655"/>
        <v>roni irfansyah44199</v>
      </c>
      <c r="AG2367" s="5" t="str">
        <f t="shared" si="656"/>
        <v>BMJ 04044199UTARADAY</v>
      </c>
      <c r="AH2367" s="5" t="str">
        <f t="shared" si="657"/>
        <v>roni irfansyah44199UTARADAY</v>
      </c>
      <c r="AI2367" s="5" t="str">
        <f t="shared" si="658"/>
        <v>BMJ 04044199DAY</v>
      </c>
      <c r="AJ2367" s="5" t="str">
        <f t="shared" si="659"/>
        <v>roni irfansyah44199DAY</v>
      </c>
      <c r="AK2367" s="5" t="str">
        <f t="shared" si="660"/>
        <v>roni irfansyahBMJ II</v>
      </c>
      <c r="AL2367" s="5" t="str">
        <f t="shared" si="662"/>
        <v>3UTARA</v>
      </c>
      <c r="AM2367" s="5" t="str">
        <f t="shared" si="663"/>
        <v>1 &gt; 4UTARA12 RODA</v>
      </c>
      <c r="AN2367" s="5" t="str">
        <f t="shared" si="664"/>
        <v>roni irfansyahBMJ II1 &gt; 4UTARA12 RODA</v>
      </c>
      <c r="AO2367" s="5" t="str">
        <f t="shared" si="665"/>
        <v>roni irfansyah1 &gt; 4UTARA12 RODA</v>
      </c>
      <c r="AP2367" s="5" t="str">
        <f t="shared" si="666"/>
        <v>44199DAY</v>
      </c>
    </row>
    <row r="2368" spans="1:42" x14ac:dyDescent="0.3">
      <c r="A2368" s="33">
        <v>1</v>
      </c>
      <c r="B2368" s="33"/>
      <c r="C2368" s="70">
        <v>44199</v>
      </c>
      <c r="D2368" s="71" t="s">
        <v>19</v>
      </c>
      <c r="E2368" s="70">
        <v>44199</v>
      </c>
      <c r="F2368" s="71">
        <v>5162259</v>
      </c>
      <c r="G2368" s="33" t="s">
        <v>20</v>
      </c>
      <c r="H2368" s="33" t="s">
        <v>21</v>
      </c>
      <c r="I2368" s="33" t="s">
        <v>51</v>
      </c>
      <c r="J2368" s="33" t="s">
        <v>23</v>
      </c>
      <c r="K2368" s="63" t="s">
        <v>25</v>
      </c>
      <c r="L2368" s="32" t="str">
        <f t="shared" si="667"/>
        <v>CGE370</v>
      </c>
      <c r="M2368" s="32" t="str">
        <f t="shared" si="668"/>
        <v>BMJ II</v>
      </c>
      <c r="N2368" s="32" t="str">
        <f t="shared" si="669"/>
        <v>12 RODA</v>
      </c>
      <c r="O2368" s="146">
        <v>0.5191782407407407</v>
      </c>
      <c r="P2368" s="65">
        <v>44199.519178240742</v>
      </c>
      <c r="Q2368" s="65"/>
      <c r="R2368" s="66">
        <v>4</v>
      </c>
      <c r="S2368" s="66">
        <v>48140</v>
      </c>
      <c r="T2368" s="66">
        <v>18540</v>
      </c>
      <c r="U2368" s="67">
        <f t="shared" si="661"/>
        <v>29.6</v>
      </c>
      <c r="V2368" s="66">
        <f t="shared" si="652"/>
        <v>600199.20000000007</v>
      </c>
      <c r="W2368" s="66" t="str">
        <f t="shared" si="653"/>
        <v>1 &gt; 4</v>
      </c>
      <c r="X2368" s="66">
        <f>A2368+SUMIFS(Presensi!F:F,Presensi!E:E,'Entry Data'!AP2368)</f>
        <v>2</v>
      </c>
      <c r="Y2368" s="66">
        <f>IFERROR(INDEX('Retasi Pricing'!F:F,MATCH('Entry Data'!AM2368,'Retasi Pricing'!E:E,0))*X2368,"")</f>
        <v>55000</v>
      </c>
      <c r="Z2368" s="62" t="s">
        <v>26</v>
      </c>
      <c r="AA2368" s="62" t="s">
        <v>27</v>
      </c>
      <c r="AB2368" s="32"/>
      <c r="AC2368" s="32" t="s">
        <v>215</v>
      </c>
      <c r="AD2368" s="32" t="str">
        <f t="shared" si="654"/>
        <v/>
      </c>
      <c r="AF2368" s="5" t="str">
        <f t="shared" si="655"/>
        <v>roni irfansyah44199</v>
      </c>
      <c r="AG2368" s="5" t="str">
        <f t="shared" si="656"/>
        <v>BMJ 04044199UTARADAY</v>
      </c>
      <c r="AH2368" s="5" t="str">
        <f t="shared" si="657"/>
        <v>roni irfansyah44199UTARADAY</v>
      </c>
      <c r="AI2368" s="5" t="str">
        <f t="shared" si="658"/>
        <v>BMJ 04044199DAY</v>
      </c>
      <c r="AJ2368" s="5" t="str">
        <f t="shared" si="659"/>
        <v>roni irfansyah44199DAY</v>
      </c>
      <c r="AK2368" s="5" t="str">
        <f t="shared" si="660"/>
        <v>roni irfansyahBMJ II</v>
      </c>
      <c r="AL2368" s="5" t="str">
        <f t="shared" si="662"/>
        <v>4UTARA</v>
      </c>
      <c r="AM2368" s="5" t="str">
        <f t="shared" si="663"/>
        <v>1 &gt; 4UTARA12 RODA</v>
      </c>
      <c r="AN2368" s="5" t="str">
        <f t="shared" si="664"/>
        <v>roni irfansyahBMJ II1 &gt; 4UTARA12 RODA</v>
      </c>
      <c r="AO2368" s="5" t="str">
        <f t="shared" si="665"/>
        <v>roni irfansyah1 &gt; 4UTARA12 RODA</v>
      </c>
      <c r="AP2368" s="5" t="str">
        <f t="shared" si="666"/>
        <v>44199DAY</v>
      </c>
    </row>
    <row r="2369" spans="1:42" x14ac:dyDescent="0.3">
      <c r="A2369" s="33">
        <v>1</v>
      </c>
      <c r="B2369" s="33"/>
      <c r="C2369" s="70">
        <v>44199</v>
      </c>
      <c r="D2369" s="71" t="s">
        <v>19</v>
      </c>
      <c r="E2369" s="70">
        <v>44199</v>
      </c>
      <c r="F2369" s="71">
        <v>5162342</v>
      </c>
      <c r="G2369" s="33" t="s">
        <v>20</v>
      </c>
      <c r="H2369" s="33" t="s">
        <v>21</v>
      </c>
      <c r="I2369" s="33" t="s">
        <v>123</v>
      </c>
      <c r="J2369" s="33" t="s">
        <v>23</v>
      </c>
      <c r="K2369" s="63" t="s">
        <v>25</v>
      </c>
      <c r="L2369" s="32" t="str">
        <f t="shared" si="667"/>
        <v>CGE370</v>
      </c>
      <c r="M2369" s="32" t="str">
        <f t="shared" si="668"/>
        <v>BMJ II</v>
      </c>
      <c r="N2369" s="32" t="str">
        <f t="shared" si="669"/>
        <v>12 RODA</v>
      </c>
      <c r="O2369" s="146">
        <v>0.59833333333333327</v>
      </c>
      <c r="P2369" s="65">
        <v>44199.598333333335</v>
      </c>
      <c r="Q2369" s="65"/>
      <c r="R2369" s="66">
        <v>5</v>
      </c>
      <c r="S2369" s="66">
        <v>48340</v>
      </c>
      <c r="T2369" s="66">
        <v>18540</v>
      </c>
      <c r="U2369" s="67">
        <f t="shared" si="661"/>
        <v>29.8</v>
      </c>
      <c r="V2369" s="66">
        <f t="shared" si="652"/>
        <v>604254.6</v>
      </c>
      <c r="W2369" s="66" t="str">
        <f t="shared" si="653"/>
        <v>&gt; 5</v>
      </c>
      <c r="X2369" s="66">
        <f>A2369+SUMIFS(Presensi!F:F,Presensi!E:E,'Entry Data'!AP2369)</f>
        <v>2</v>
      </c>
      <c r="Y2369" s="66">
        <f>IFERROR(INDEX('Retasi Pricing'!F:F,MATCH('Entry Data'!AM2369,'Retasi Pricing'!E:E,0))*X2369,"")</f>
        <v>62400</v>
      </c>
      <c r="Z2369" s="62" t="s">
        <v>26</v>
      </c>
      <c r="AA2369" s="62" t="s">
        <v>27</v>
      </c>
      <c r="AB2369" s="32"/>
      <c r="AC2369" s="32" t="s">
        <v>215</v>
      </c>
      <c r="AD2369" s="32" t="str">
        <f t="shared" si="654"/>
        <v/>
      </c>
      <c r="AF2369" s="5" t="str">
        <f t="shared" si="655"/>
        <v>roni irfansyah44199</v>
      </c>
      <c r="AG2369" s="5" t="str">
        <f t="shared" si="656"/>
        <v>BMJ 04044199UTARADAY</v>
      </c>
      <c r="AH2369" s="5" t="str">
        <f t="shared" si="657"/>
        <v>roni irfansyah44199UTARADAY</v>
      </c>
      <c r="AI2369" s="5" t="str">
        <f t="shared" si="658"/>
        <v>BMJ 04044199DAY</v>
      </c>
      <c r="AJ2369" s="5" t="str">
        <f t="shared" si="659"/>
        <v>roni irfansyah44199DAY</v>
      </c>
      <c r="AK2369" s="5" t="str">
        <f t="shared" si="660"/>
        <v>roni irfansyahBMJ II</v>
      </c>
      <c r="AL2369" s="5" t="str">
        <f t="shared" si="662"/>
        <v>5UTARA</v>
      </c>
      <c r="AM2369" s="5" t="str">
        <f t="shared" si="663"/>
        <v>&gt; 5UTARA12 RODA</v>
      </c>
      <c r="AN2369" s="5" t="str">
        <f t="shared" si="664"/>
        <v>roni irfansyahBMJ II&gt; 5UTARA12 RODA</v>
      </c>
      <c r="AO2369" s="5" t="str">
        <f t="shared" si="665"/>
        <v>roni irfansyah&gt; 5UTARA12 RODA</v>
      </c>
      <c r="AP2369" s="5" t="str">
        <f t="shared" si="666"/>
        <v>44199DAY</v>
      </c>
    </row>
    <row r="2370" spans="1:42" x14ac:dyDescent="0.3">
      <c r="A2370" s="33">
        <v>1</v>
      </c>
      <c r="B2370" s="33"/>
      <c r="C2370" s="70">
        <v>44199</v>
      </c>
      <c r="D2370" s="71" t="s">
        <v>19</v>
      </c>
      <c r="E2370" s="70">
        <v>44199</v>
      </c>
      <c r="F2370" s="71">
        <v>5162419</v>
      </c>
      <c r="G2370" s="33" t="s">
        <v>20</v>
      </c>
      <c r="H2370" s="33" t="s">
        <v>21</v>
      </c>
      <c r="I2370" s="33" t="s">
        <v>123</v>
      </c>
      <c r="J2370" s="33" t="s">
        <v>23</v>
      </c>
      <c r="K2370" s="63" t="s">
        <v>25</v>
      </c>
      <c r="L2370" s="32" t="str">
        <f t="shared" si="667"/>
        <v>CGE370</v>
      </c>
      <c r="M2370" s="32" t="str">
        <f t="shared" si="668"/>
        <v>BMJ II</v>
      </c>
      <c r="N2370" s="32" t="str">
        <f t="shared" si="669"/>
        <v>12 RODA</v>
      </c>
      <c r="O2370" s="146">
        <v>0.65324074074074068</v>
      </c>
      <c r="P2370" s="65">
        <v>44199.653240740743</v>
      </c>
      <c r="Q2370" s="65"/>
      <c r="R2370" s="66">
        <v>6</v>
      </c>
      <c r="S2370" s="66">
        <v>48760</v>
      </c>
      <c r="T2370" s="66">
        <v>18540</v>
      </c>
      <c r="U2370" s="67">
        <f t="shared" si="661"/>
        <v>30.22</v>
      </c>
      <c r="V2370" s="66">
        <f t="shared" si="652"/>
        <v>612770.93999999994</v>
      </c>
      <c r="W2370" s="66" t="str">
        <f t="shared" si="653"/>
        <v>&gt; 6</v>
      </c>
      <c r="X2370" s="66">
        <f>A2370+SUMIFS(Presensi!F:F,Presensi!E:E,'Entry Data'!AP2370)</f>
        <v>2</v>
      </c>
      <c r="Y2370" s="66">
        <f>IFERROR(INDEX('Retasi Pricing'!F:F,MATCH('Entry Data'!AM2370,'Retasi Pricing'!E:E,0))*X2370,"")</f>
        <v>68900</v>
      </c>
      <c r="Z2370" s="62" t="s">
        <v>26</v>
      </c>
      <c r="AA2370" s="62" t="s">
        <v>27</v>
      </c>
      <c r="AB2370" s="32"/>
      <c r="AC2370" s="32" t="s">
        <v>215</v>
      </c>
      <c r="AD2370" s="32" t="str">
        <f t="shared" si="654"/>
        <v/>
      </c>
      <c r="AF2370" s="5" t="str">
        <f t="shared" si="655"/>
        <v>roni irfansyah44199</v>
      </c>
      <c r="AG2370" s="5" t="str">
        <f t="shared" si="656"/>
        <v>BMJ 04044199UTARADAY</v>
      </c>
      <c r="AH2370" s="5" t="str">
        <f t="shared" si="657"/>
        <v>roni irfansyah44199UTARADAY</v>
      </c>
      <c r="AI2370" s="5" t="str">
        <f t="shared" si="658"/>
        <v>BMJ 04044199DAY</v>
      </c>
      <c r="AJ2370" s="5" t="str">
        <f t="shared" si="659"/>
        <v>roni irfansyah44199DAY</v>
      </c>
      <c r="AK2370" s="5" t="str">
        <f t="shared" si="660"/>
        <v>roni irfansyahBMJ II</v>
      </c>
      <c r="AL2370" s="5" t="str">
        <f t="shared" si="662"/>
        <v>6UTARA</v>
      </c>
      <c r="AM2370" s="5" t="str">
        <f t="shared" si="663"/>
        <v>&gt; 6UTARA12 RODA</v>
      </c>
      <c r="AN2370" s="5" t="str">
        <f t="shared" si="664"/>
        <v>roni irfansyahBMJ II&gt; 6UTARA12 RODA</v>
      </c>
      <c r="AO2370" s="5" t="str">
        <f t="shared" si="665"/>
        <v>roni irfansyah&gt; 6UTARA12 RODA</v>
      </c>
      <c r="AP2370" s="5" t="str">
        <f t="shared" si="666"/>
        <v>44199DAY</v>
      </c>
    </row>
    <row r="2371" spans="1:42" x14ac:dyDescent="0.3">
      <c r="A2371" s="33">
        <v>1</v>
      </c>
      <c r="B2371" s="33"/>
      <c r="C2371" s="70">
        <v>44199</v>
      </c>
      <c r="D2371" s="71" t="s">
        <v>19</v>
      </c>
      <c r="E2371" s="70">
        <v>44199</v>
      </c>
      <c r="F2371" s="71">
        <v>5162501</v>
      </c>
      <c r="G2371" s="33" t="s">
        <v>20</v>
      </c>
      <c r="H2371" s="33" t="s">
        <v>21</v>
      </c>
      <c r="I2371" s="33" t="s">
        <v>123</v>
      </c>
      <c r="J2371" s="33" t="s">
        <v>23</v>
      </c>
      <c r="K2371" s="63" t="s">
        <v>25</v>
      </c>
      <c r="L2371" s="32" t="str">
        <f t="shared" si="667"/>
        <v>CGE370</v>
      </c>
      <c r="M2371" s="32" t="str">
        <f t="shared" si="668"/>
        <v>BMJ II</v>
      </c>
      <c r="N2371" s="32" t="str">
        <f t="shared" si="669"/>
        <v>12 RODA</v>
      </c>
      <c r="O2371" s="146">
        <v>0.71718749999999998</v>
      </c>
      <c r="P2371" s="65">
        <v>44199.717187499999</v>
      </c>
      <c r="Q2371" s="65"/>
      <c r="R2371" s="66">
        <v>7</v>
      </c>
      <c r="S2371" s="66">
        <v>52600</v>
      </c>
      <c r="T2371" s="66">
        <v>18540</v>
      </c>
      <c r="U2371" s="67">
        <f t="shared" si="661"/>
        <v>34.06</v>
      </c>
      <c r="V2371" s="66">
        <f t="shared" si="652"/>
        <v>690634.62</v>
      </c>
      <c r="W2371" s="66" t="str">
        <f t="shared" si="653"/>
        <v>7 &gt;</v>
      </c>
      <c r="X2371" s="66">
        <f>A2371+SUMIFS(Presensi!F:F,Presensi!E:E,'Entry Data'!AP2371)</f>
        <v>2</v>
      </c>
      <c r="Y2371" s="66">
        <f>IFERROR(INDEX('Retasi Pricing'!F:F,MATCH('Entry Data'!AM2371,'Retasi Pricing'!E:E,0))*X2371,"")</f>
        <v>84000</v>
      </c>
      <c r="Z2371" s="62" t="s">
        <v>26</v>
      </c>
      <c r="AA2371" s="62" t="s">
        <v>27</v>
      </c>
      <c r="AB2371" s="32"/>
      <c r="AC2371" s="32" t="s">
        <v>215</v>
      </c>
      <c r="AD2371" s="32" t="str">
        <f t="shared" si="654"/>
        <v/>
      </c>
      <c r="AF2371" s="5" t="str">
        <f t="shared" si="655"/>
        <v>roni irfansyah44199</v>
      </c>
      <c r="AG2371" s="5" t="str">
        <f t="shared" si="656"/>
        <v>BMJ 04044199UTARADAY</v>
      </c>
      <c r="AH2371" s="5" t="str">
        <f t="shared" si="657"/>
        <v>roni irfansyah44199UTARADAY</v>
      </c>
      <c r="AI2371" s="5" t="str">
        <f t="shared" si="658"/>
        <v>BMJ 04044199DAY</v>
      </c>
      <c r="AJ2371" s="5" t="str">
        <f t="shared" si="659"/>
        <v>roni irfansyah44199DAY</v>
      </c>
      <c r="AK2371" s="5" t="str">
        <f t="shared" si="660"/>
        <v>roni irfansyahBMJ II</v>
      </c>
      <c r="AL2371" s="5" t="str">
        <f t="shared" si="662"/>
        <v>7UTARA</v>
      </c>
      <c r="AM2371" s="5" t="str">
        <f t="shared" si="663"/>
        <v>7 &gt;UTARA12 RODA</v>
      </c>
      <c r="AN2371" s="5" t="str">
        <f t="shared" si="664"/>
        <v>roni irfansyahBMJ II7 &gt;UTARA12 RODA</v>
      </c>
      <c r="AO2371" s="5" t="str">
        <f t="shared" si="665"/>
        <v>roni irfansyah7 &gt;UTARA12 RODA</v>
      </c>
      <c r="AP2371" s="5" t="str">
        <f t="shared" si="666"/>
        <v>44199DAY</v>
      </c>
    </row>
    <row r="2372" spans="1:42" x14ac:dyDescent="0.3">
      <c r="A2372" s="33">
        <v>1</v>
      </c>
      <c r="B2372" s="33"/>
      <c r="C2372" s="70">
        <v>44199</v>
      </c>
      <c r="D2372" s="71" t="s">
        <v>19</v>
      </c>
      <c r="E2372" s="70">
        <v>44199</v>
      </c>
      <c r="F2372" s="71">
        <v>5162116</v>
      </c>
      <c r="G2372" s="33" t="s">
        <v>20</v>
      </c>
      <c r="H2372" s="33" t="s">
        <v>21</v>
      </c>
      <c r="I2372" s="33" t="s">
        <v>45</v>
      </c>
      <c r="J2372" s="33" t="s">
        <v>46</v>
      </c>
      <c r="K2372" s="63" t="s">
        <v>126</v>
      </c>
      <c r="L2372" s="32" t="str">
        <f t="shared" si="667"/>
        <v>CGE370</v>
      </c>
      <c r="M2372" s="32" t="str">
        <f t="shared" si="668"/>
        <v>BMJ II</v>
      </c>
      <c r="N2372" s="32" t="str">
        <f t="shared" si="669"/>
        <v>12 RODA</v>
      </c>
      <c r="O2372" s="146">
        <v>0.42400462962962965</v>
      </c>
      <c r="P2372" s="65">
        <v>44199.433680555558</v>
      </c>
      <c r="Q2372" s="65"/>
      <c r="R2372" s="66">
        <v>1</v>
      </c>
      <c r="S2372" s="66">
        <v>45960</v>
      </c>
      <c r="T2372" s="66">
        <v>17240</v>
      </c>
      <c r="U2372" s="67">
        <f t="shared" si="661"/>
        <v>28.72</v>
      </c>
      <c r="V2372" s="66">
        <f t="shared" si="652"/>
        <v>582355.43999999994</v>
      </c>
      <c r="W2372" s="66" t="str">
        <f t="shared" si="653"/>
        <v>1 &gt; 4</v>
      </c>
      <c r="X2372" s="66">
        <f>A2372+SUMIFS(Presensi!F:F,Presensi!E:E,'Entry Data'!AP2372)</f>
        <v>2</v>
      </c>
      <c r="Y2372" s="66">
        <f>IFERROR(INDEX('Retasi Pricing'!F:F,MATCH('Entry Data'!AM2372,'Retasi Pricing'!E:E,0))*X2372,"")</f>
        <v>55000</v>
      </c>
      <c r="Z2372" s="62" t="s">
        <v>26</v>
      </c>
      <c r="AA2372" s="62" t="s">
        <v>27</v>
      </c>
      <c r="AB2372" s="32"/>
      <c r="AC2372" s="32" t="s">
        <v>371</v>
      </c>
      <c r="AD2372" s="32" t="str">
        <f t="shared" si="654"/>
        <v/>
      </c>
      <c r="AF2372" s="5" t="str">
        <f t="shared" si="655"/>
        <v>Miftahul Amin44199</v>
      </c>
      <c r="AG2372" s="5" t="str">
        <f t="shared" si="656"/>
        <v>BMJ 04244199UTARADAY</v>
      </c>
      <c r="AH2372" s="5" t="str">
        <f t="shared" si="657"/>
        <v>Miftahul Amin44199UTARADAY</v>
      </c>
      <c r="AI2372" s="5" t="str">
        <f t="shared" si="658"/>
        <v>BMJ 04244199DAY</v>
      </c>
      <c r="AJ2372" s="5" t="str">
        <f t="shared" si="659"/>
        <v>Miftahul Amin44199DAY</v>
      </c>
      <c r="AK2372" s="5" t="str">
        <f t="shared" si="660"/>
        <v>Miftahul AminBMJ II</v>
      </c>
      <c r="AL2372" s="5" t="str">
        <f t="shared" si="662"/>
        <v>1UTARA</v>
      </c>
      <c r="AM2372" s="5" t="str">
        <f t="shared" si="663"/>
        <v>1 &gt; 4UTARA12 RODA</v>
      </c>
      <c r="AN2372" s="5" t="str">
        <f t="shared" si="664"/>
        <v>Miftahul AminBMJ II1 &gt; 4UTARA12 RODA</v>
      </c>
      <c r="AO2372" s="5" t="str">
        <f t="shared" si="665"/>
        <v>Miftahul Amin1 &gt; 4UTARA12 RODA</v>
      </c>
      <c r="AP2372" s="5" t="str">
        <f t="shared" si="666"/>
        <v>44199DAY</v>
      </c>
    </row>
    <row r="2373" spans="1:42" x14ac:dyDescent="0.3">
      <c r="A2373" s="33">
        <v>1</v>
      </c>
      <c r="B2373" s="33"/>
      <c r="C2373" s="70">
        <v>44199</v>
      </c>
      <c r="D2373" s="71" t="s">
        <v>19</v>
      </c>
      <c r="E2373" s="70">
        <v>44199</v>
      </c>
      <c r="F2373" s="71">
        <v>5162382</v>
      </c>
      <c r="G2373" s="33" t="s">
        <v>20</v>
      </c>
      <c r="H2373" s="33" t="s">
        <v>50</v>
      </c>
      <c r="I2373" s="33" t="s">
        <v>51</v>
      </c>
      <c r="J2373" s="33" t="s">
        <v>53</v>
      </c>
      <c r="K2373" s="63" t="s">
        <v>126</v>
      </c>
      <c r="L2373" s="32" t="str">
        <f t="shared" si="667"/>
        <v>CGE370</v>
      </c>
      <c r="M2373" s="32" t="str">
        <f t="shared" si="668"/>
        <v>BMJ II</v>
      </c>
      <c r="N2373" s="32" t="str">
        <f t="shared" si="669"/>
        <v>12 RODA</v>
      </c>
      <c r="O2373" s="146">
        <v>0.62490740740740736</v>
      </c>
      <c r="P2373" s="65">
        <v>44199.624907407408</v>
      </c>
      <c r="Q2373" s="65"/>
      <c r="R2373" s="66">
        <v>2</v>
      </c>
      <c r="S2373" s="66">
        <v>47040</v>
      </c>
      <c r="T2373" s="66">
        <v>17240</v>
      </c>
      <c r="U2373" s="67">
        <f t="shared" si="661"/>
        <v>29.8</v>
      </c>
      <c r="V2373" s="66">
        <f t="shared" si="652"/>
        <v>604254.6</v>
      </c>
      <c r="W2373" s="66" t="str">
        <f t="shared" si="653"/>
        <v>1 &gt; 4</v>
      </c>
      <c r="X2373" s="66">
        <f>A2373+SUMIFS(Presensi!F:F,Presensi!E:E,'Entry Data'!AP2373)</f>
        <v>2</v>
      </c>
      <c r="Y2373" s="66">
        <f>IFERROR(INDEX('Retasi Pricing'!F:F,MATCH('Entry Data'!AM2373,'Retasi Pricing'!E:E,0))*X2373,"")</f>
        <v>55000</v>
      </c>
      <c r="Z2373" s="62" t="s">
        <v>26</v>
      </c>
      <c r="AA2373" s="62" t="s">
        <v>27</v>
      </c>
      <c r="AB2373" s="32"/>
      <c r="AC2373" s="32" t="s">
        <v>371</v>
      </c>
      <c r="AD2373" s="32" t="str">
        <f t="shared" si="654"/>
        <v/>
      </c>
      <c r="AF2373" s="5" t="str">
        <f t="shared" si="655"/>
        <v>Miftahul Amin44199</v>
      </c>
      <c r="AG2373" s="5" t="str">
        <f t="shared" si="656"/>
        <v>BMJ 04244199UTARADAY</v>
      </c>
      <c r="AH2373" s="5" t="str">
        <f t="shared" si="657"/>
        <v>Miftahul Amin44199UTARADAY</v>
      </c>
      <c r="AI2373" s="5" t="str">
        <f t="shared" si="658"/>
        <v>BMJ 04244199DAY</v>
      </c>
      <c r="AJ2373" s="5" t="str">
        <f t="shared" si="659"/>
        <v>Miftahul Amin44199DAY</v>
      </c>
      <c r="AK2373" s="5" t="str">
        <f t="shared" si="660"/>
        <v>Miftahul AminBMJ II</v>
      </c>
      <c r="AL2373" s="5" t="str">
        <f t="shared" si="662"/>
        <v>2UTARA</v>
      </c>
      <c r="AM2373" s="5" t="str">
        <f t="shared" si="663"/>
        <v>1 &gt; 4UTARA12 RODA</v>
      </c>
      <c r="AN2373" s="5" t="str">
        <f t="shared" si="664"/>
        <v>Miftahul AminBMJ II1 &gt; 4UTARA12 RODA</v>
      </c>
      <c r="AO2373" s="5" t="str">
        <f t="shared" si="665"/>
        <v>Miftahul Amin1 &gt; 4UTARA12 RODA</v>
      </c>
      <c r="AP2373" s="5" t="str">
        <f t="shared" si="666"/>
        <v>44199DAY</v>
      </c>
    </row>
    <row r="2374" spans="1:42" x14ac:dyDescent="0.3">
      <c r="A2374" s="33">
        <v>1</v>
      </c>
      <c r="B2374" s="33"/>
      <c r="C2374" s="70">
        <v>44199</v>
      </c>
      <c r="D2374" s="71" t="s">
        <v>19</v>
      </c>
      <c r="E2374" s="70">
        <v>44199</v>
      </c>
      <c r="F2374" s="71">
        <v>5162455</v>
      </c>
      <c r="G2374" s="33" t="s">
        <v>20</v>
      </c>
      <c r="H2374" s="33" t="s">
        <v>21</v>
      </c>
      <c r="I2374" s="33" t="s">
        <v>51</v>
      </c>
      <c r="J2374" s="33" t="s">
        <v>23</v>
      </c>
      <c r="K2374" s="63" t="s">
        <v>126</v>
      </c>
      <c r="L2374" s="32" t="str">
        <f t="shared" si="667"/>
        <v>CGE370</v>
      </c>
      <c r="M2374" s="32" t="str">
        <f t="shared" si="668"/>
        <v>BMJ II</v>
      </c>
      <c r="N2374" s="32" t="str">
        <f t="shared" si="669"/>
        <v>12 RODA</v>
      </c>
      <c r="O2374" s="146">
        <v>0.67866898148148147</v>
      </c>
      <c r="P2374" s="65">
        <v>44199.678668981483</v>
      </c>
      <c r="Q2374" s="65"/>
      <c r="R2374" s="66">
        <v>3</v>
      </c>
      <c r="S2374" s="66">
        <v>49020</v>
      </c>
      <c r="T2374" s="66">
        <v>17240</v>
      </c>
      <c r="U2374" s="67">
        <f t="shared" si="661"/>
        <v>31.78</v>
      </c>
      <c r="V2374" s="66">
        <f t="shared" si="652"/>
        <v>644403.06000000006</v>
      </c>
      <c r="W2374" s="66" t="str">
        <f t="shared" si="653"/>
        <v>1 &gt; 4</v>
      </c>
      <c r="X2374" s="66">
        <f>A2374+SUMIFS(Presensi!F:F,Presensi!E:E,'Entry Data'!AP2374)</f>
        <v>2</v>
      </c>
      <c r="Y2374" s="66">
        <f>IFERROR(INDEX('Retasi Pricing'!F:F,MATCH('Entry Data'!AM2374,'Retasi Pricing'!E:E,0))*X2374,"")</f>
        <v>55000</v>
      </c>
      <c r="Z2374" s="62" t="s">
        <v>26</v>
      </c>
      <c r="AA2374" s="62" t="s">
        <v>27</v>
      </c>
      <c r="AB2374" s="32"/>
      <c r="AC2374" s="32" t="s">
        <v>371</v>
      </c>
      <c r="AD2374" s="32" t="str">
        <f t="shared" si="654"/>
        <v/>
      </c>
      <c r="AF2374" s="5" t="str">
        <f t="shared" si="655"/>
        <v>Miftahul Amin44199</v>
      </c>
      <c r="AG2374" s="5" t="str">
        <f t="shared" si="656"/>
        <v>BMJ 04244199UTARADAY</v>
      </c>
      <c r="AH2374" s="5" t="str">
        <f t="shared" si="657"/>
        <v>Miftahul Amin44199UTARADAY</v>
      </c>
      <c r="AI2374" s="5" t="str">
        <f t="shared" si="658"/>
        <v>BMJ 04244199DAY</v>
      </c>
      <c r="AJ2374" s="5" t="str">
        <f t="shared" si="659"/>
        <v>Miftahul Amin44199DAY</v>
      </c>
      <c r="AK2374" s="5" t="str">
        <f t="shared" si="660"/>
        <v>Miftahul AminBMJ II</v>
      </c>
      <c r="AL2374" s="5" t="str">
        <f t="shared" si="662"/>
        <v>3UTARA</v>
      </c>
      <c r="AM2374" s="5" t="str">
        <f t="shared" si="663"/>
        <v>1 &gt; 4UTARA12 RODA</v>
      </c>
      <c r="AN2374" s="5" t="str">
        <f t="shared" si="664"/>
        <v>Miftahul AminBMJ II1 &gt; 4UTARA12 RODA</v>
      </c>
      <c r="AO2374" s="5" t="str">
        <f t="shared" si="665"/>
        <v>Miftahul Amin1 &gt; 4UTARA12 RODA</v>
      </c>
      <c r="AP2374" s="5" t="str">
        <f t="shared" si="666"/>
        <v>44199DAY</v>
      </c>
    </row>
    <row r="2375" spans="1:42" x14ac:dyDescent="0.3">
      <c r="A2375" s="33">
        <v>1</v>
      </c>
      <c r="B2375" s="33"/>
      <c r="C2375" s="70">
        <v>44199</v>
      </c>
      <c r="D2375" s="71" t="s">
        <v>19</v>
      </c>
      <c r="E2375" s="70">
        <v>44199</v>
      </c>
      <c r="F2375" s="71">
        <v>5162521</v>
      </c>
      <c r="G2375" s="33" t="s">
        <v>20</v>
      </c>
      <c r="H2375" s="33" t="s">
        <v>50</v>
      </c>
      <c r="I2375" s="33" t="s">
        <v>51</v>
      </c>
      <c r="J2375" s="33" t="s">
        <v>53</v>
      </c>
      <c r="K2375" s="63" t="s">
        <v>126</v>
      </c>
      <c r="L2375" s="32" t="str">
        <f t="shared" si="667"/>
        <v>CGE370</v>
      </c>
      <c r="M2375" s="32" t="str">
        <f t="shared" si="668"/>
        <v>BMJ II</v>
      </c>
      <c r="N2375" s="32" t="str">
        <f t="shared" si="669"/>
        <v>12 RODA</v>
      </c>
      <c r="O2375" s="146">
        <v>0.73416666666666675</v>
      </c>
      <c r="P2375" s="65">
        <v>44199.734166666669</v>
      </c>
      <c r="Q2375" s="65"/>
      <c r="R2375" s="66">
        <v>4</v>
      </c>
      <c r="S2375" s="66">
        <v>45200</v>
      </c>
      <c r="T2375" s="66">
        <v>17240</v>
      </c>
      <c r="U2375" s="67">
        <f t="shared" si="661"/>
        <v>27.96</v>
      </c>
      <c r="V2375" s="66">
        <f t="shared" si="652"/>
        <v>566944.91999999993</v>
      </c>
      <c r="W2375" s="66" t="str">
        <f t="shared" si="653"/>
        <v>1 &gt; 4</v>
      </c>
      <c r="X2375" s="66">
        <f>A2375+SUMIFS(Presensi!F:F,Presensi!E:E,'Entry Data'!AP2375)</f>
        <v>2</v>
      </c>
      <c r="Y2375" s="66">
        <f>IFERROR(INDEX('Retasi Pricing'!F:F,MATCH('Entry Data'!AM2375,'Retasi Pricing'!E:E,0))*X2375,"")</f>
        <v>55000</v>
      </c>
      <c r="Z2375" s="62" t="s">
        <v>26</v>
      </c>
      <c r="AA2375" s="62" t="s">
        <v>27</v>
      </c>
      <c r="AB2375" s="32"/>
      <c r="AC2375" s="32" t="s">
        <v>371</v>
      </c>
      <c r="AD2375" s="32" t="str">
        <f t="shared" si="654"/>
        <v/>
      </c>
      <c r="AF2375" s="5" t="str">
        <f t="shared" si="655"/>
        <v>Miftahul Amin44199</v>
      </c>
      <c r="AG2375" s="5" t="str">
        <f t="shared" si="656"/>
        <v>BMJ 04244199UTARADAY</v>
      </c>
      <c r="AH2375" s="5" t="str">
        <f t="shared" si="657"/>
        <v>Miftahul Amin44199UTARADAY</v>
      </c>
      <c r="AI2375" s="5" t="str">
        <f t="shared" si="658"/>
        <v>BMJ 04244199DAY</v>
      </c>
      <c r="AJ2375" s="5" t="str">
        <f t="shared" si="659"/>
        <v>Miftahul Amin44199DAY</v>
      </c>
      <c r="AK2375" s="5" t="str">
        <f t="shared" si="660"/>
        <v>Miftahul AminBMJ II</v>
      </c>
      <c r="AL2375" s="5" t="str">
        <f t="shared" si="662"/>
        <v>4UTARA</v>
      </c>
      <c r="AM2375" s="5" t="str">
        <f t="shared" si="663"/>
        <v>1 &gt; 4UTARA12 RODA</v>
      </c>
      <c r="AN2375" s="5" t="str">
        <f t="shared" si="664"/>
        <v>Miftahul AminBMJ II1 &gt; 4UTARA12 RODA</v>
      </c>
      <c r="AO2375" s="5" t="str">
        <f t="shared" si="665"/>
        <v>Miftahul Amin1 &gt; 4UTARA12 RODA</v>
      </c>
      <c r="AP2375" s="5" t="str">
        <f t="shared" si="666"/>
        <v>44199DAY</v>
      </c>
    </row>
    <row r="2376" spans="1:42" x14ac:dyDescent="0.3">
      <c r="A2376" s="33">
        <v>1</v>
      </c>
      <c r="B2376" s="33"/>
      <c r="C2376" s="70">
        <v>44199</v>
      </c>
      <c r="D2376" s="71" t="s">
        <v>19</v>
      </c>
      <c r="E2376" s="70">
        <v>44199</v>
      </c>
      <c r="F2376" s="71">
        <v>5162113</v>
      </c>
      <c r="G2376" s="33" t="s">
        <v>20</v>
      </c>
      <c r="H2376" s="33" t="s">
        <v>21</v>
      </c>
      <c r="I2376" s="33" t="s">
        <v>123</v>
      </c>
      <c r="J2376" s="33" t="s">
        <v>23</v>
      </c>
      <c r="K2376" s="63" t="s">
        <v>33</v>
      </c>
      <c r="L2376" s="32" t="str">
        <f t="shared" si="667"/>
        <v>CGE370</v>
      </c>
      <c r="M2376" s="32" t="str">
        <f t="shared" si="668"/>
        <v>BMJ II</v>
      </c>
      <c r="N2376" s="32" t="str">
        <f t="shared" si="669"/>
        <v>12 RODA</v>
      </c>
      <c r="O2376" s="146">
        <v>0.42049768518518515</v>
      </c>
      <c r="P2376" s="65">
        <v>44199.433611111112</v>
      </c>
      <c r="Q2376" s="65"/>
      <c r="R2376" s="66">
        <v>1</v>
      </c>
      <c r="S2376" s="66">
        <v>47180</v>
      </c>
      <c r="T2376" s="66">
        <v>17340</v>
      </c>
      <c r="U2376" s="67">
        <f t="shared" si="661"/>
        <v>29.84</v>
      </c>
      <c r="V2376" s="66">
        <f t="shared" si="652"/>
        <v>605065.68000000005</v>
      </c>
      <c r="W2376" s="66" t="str">
        <f t="shared" si="653"/>
        <v>1 &gt; 4</v>
      </c>
      <c r="X2376" s="66">
        <f>A2376+SUMIFS(Presensi!F:F,Presensi!E:E,'Entry Data'!AP2376)</f>
        <v>2</v>
      </c>
      <c r="Y2376" s="66">
        <f>IFERROR(INDEX('Retasi Pricing'!F:F,MATCH('Entry Data'!AM2376,'Retasi Pricing'!E:E,0))*X2376,"")</f>
        <v>55000</v>
      </c>
      <c r="Z2376" s="62" t="s">
        <v>26</v>
      </c>
      <c r="AA2376" s="62" t="s">
        <v>27</v>
      </c>
      <c r="AB2376" s="32"/>
      <c r="AC2376" s="32" t="s">
        <v>177</v>
      </c>
      <c r="AD2376" s="32" t="str">
        <f t="shared" si="654"/>
        <v/>
      </c>
      <c r="AF2376" s="5" t="str">
        <f t="shared" si="655"/>
        <v>herman as44199</v>
      </c>
      <c r="AG2376" s="5" t="str">
        <f t="shared" si="656"/>
        <v>BMJ 04344199UTARADAY</v>
      </c>
      <c r="AH2376" s="5" t="str">
        <f t="shared" si="657"/>
        <v>herman as44199UTARADAY</v>
      </c>
      <c r="AI2376" s="5" t="str">
        <f t="shared" si="658"/>
        <v>BMJ 04344199DAY</v>
      </c>
      <c r="AJ2376" s="5" t="str">
        <f t="shared" si="659"/>
        <v>herman as44199DAY</v>
      </c>
      <c r="AK2376" s="5" t="str">
        <f t="shared" si="660"/>
        <v>herman asBMJ II</v>
      </c>
      <c r="AL2376" s="5" t="str">
        <f t="shared" si="662"/>
        <v>1UTARA</v>
      </c>
      <c r="AM2376" s="5" t="str">
        <f t="shared" si="663"/>
        <v>1 &gt; 4UTARA12 RODA</v>
      </c>
      <c r="AN2376" s="5" t="str">
        <f t="shared" si="664"/>
        <v>herman asBMJ II1 &gt; 4UTARA12 RODA</v>
      </c>
      <c r="AO2376" s="5" t="str">
        <f t="shared" si="665"/>
        <v>herman as1 &gt; 4UTARA12 RODA</v>
      </c>
      <c r="AP2376" s="5" t="str">
        <f t="shared" si="666"/>
        <v>44199DAY</v>
      </c>
    </row>
    <row r="2377" spans="1:42" x14ac:dyDescent="0.3">
      <c r="A2377" s="33">
        <v>1</v>
      </c>
      <c r="B2377" s="33"/>
      <c r="C2377" s="70">
        <v>44199</v>
      </c>
      <c r="D2377" s="71" t="s">
        <v>19</v>
      </c>
      <c r="E2377" s="70">
        <v>44199</v>
      </c>
      <c r="F2377" s="71">
        <v>5162210</v>
      </c>
      <c r="G2377" s="33" t="s">
        <v>20</v>
      </c>
      <c r="H2377" s="33" t="s">
        <v>21</v>
      </c>
      <c r="I2377" s="33" t="s">
        <v>123</v>
      </c>
      <c r="J2377" s="33" t="s">
        <v>23</v>
      </c>
      <c r="K2377" s="63" t="s">
        <v>33</v>
      </c>
      <c r="L2377" s="32" t="str">
        <f t="shared" si="667"/>
        <v>CGE370</v>
      </c>
      <c r="M2377" s="32" t="str">
        <f t="shared" si="668"/>
        <v>BMJ II</v>
      </c>
      <c r="N2377" s="32" t="str">
        <f t="shared" si="669"/>
        <v>12 RODA</v>
      </c>
      <c r="O2377" s="146">
        <v>0.48561342592592593</v>
      </c>
      <c r="P2377" s="65">
        <v>44199.485613425924</v>
      </c>
      <c r="Q2377" s="65"/>
      <c r="R2377" s="66">
        <v>2</v>
      </c>
      <c r="S2377" s="66">
        <v>47540</v>
      </c>
      <c r="T2377" s="66">
        <v>17340</v>
      </c>
      <c r="U2377" s="67">
        <f t="shared" si="661"/>
        <v>30.2</v>
      </c>
      <c r="V2377" s="66">
        <f t="shared" si="652"/>
        <v>612365.4</v>
      </c>
      <c r="W2377" s="66" t="str">
        <f t="shared" si="653"/>
        <v>1 &gt; 4</v>
      </c>
      <c r="X2377" s="66">
        <f>A2377+SUMIFS(Presensi!F:F,Presensi!E:E,'Entry Data'!AP2377)</f>
        <v>2</v>
      </c>
      <c r="Y2377" s="66">
        <f>IFERROR(INDEX('Retasi Pricing'!F:F,MATCH('Entry Data'!AM2377,'Retasi Pricing'!E:E,0))*X2377,"")</f>
        <v>55000</v>
      </c>
      <c r="Z2377" s="62" t="s">
        <v>26</v>
      </c>
      <c r="AA2377" s="62" t="s">
        <v>27</v>
      </c>
      <c r="AB2377" s="32"/>
      <c r="AC2377" s="32" t="s">
        <v>177</v>
      </c>
      <c r="AD2377" s="32" t="str">
        <f t="shared" si="654"/>
        <v/>
      </c>
      <c r="AF2377" s="5" t="str">
        <f t="shared" si="655"/>
        <v>herman as44199</v>
      </c>
      <c r="AG2377" s="5" t="str">
        <f t="shared" si="656"/>
        <v>BMJ 04344199UTARADAY</v>
      </c>
      <c r="AH2377" s="5" t="str">
        <f t="shared" si="657"/>
        <v>herman as44199UTARADAY</v>
      </c>
      <c r="AI2377" s="5" t="str">
        <f t="shared" si="658"/>
        <v>BMJ 04344199DAY</v>
      </c>
      <c r="AJ2377" s="5" t="str">
        <f t="shared" si="659"/>
        <v>herman as44199DAY</v>
      </c>
      <c r="AK2377" s="5" t="str">
        <f t="shared" si="660"/>
        <v>herman asBMJ II</v>
      </c>
      <c r="AL2377" s="5" t="str">
        <f t="shared" si="662"/>
        <v>2UTARA</v>
      </c>
      <c r="AM2377" s="5" t="str">
        <f t="shared" si="663"/>
        <v>1 &gt; 4UTARA12 RODA</v>
      </c>
      <c r="AN2377" s="5" t="str">
        <f t="shared" si="664"/>
        <v>herman asBMJ II1 &gt; 4UTARA12 RODA</v>
      </c>
      <c r="AO2377" s="5" t="str">
        <f t="shared" si="665"/>
        <v>herman as1 &gt; 4UTARA12 RODA</v>
      </c>
      <c r="AP2377" s="5" t="str">
        <f t="shared" si="666"/>
        <v>44199DAY</v>
      </c>
    </row>
    <row r="2378" spans="1:42" x14ac:dyDescent="0.3">
      <c r="A2378" s="33">
        <v>1</v>
      </c>
      <c r="B2378" s="33"/>
      <c r="C2378" s="70">
        <v>44199</v>
      </c>
      <c r="D2378" s="71" t="s">
        <v>19</v>
      </c>
      <c r="E2378" s="70">
        <v>44199</v>
      </c>
      <c r="F2378" s="71">
        <v>5162347</v>
      </c>
      <c r="G2378" s="33" t="s">
        <v>20</v>
      </c>
      <c r="H2378" s="33" t="s">
        <v>21</v>
      </c>
      <c r="I2378" s="33" t="s">
        <v>51</v>
      </c>
      <c r="J2378" s="33" t="s">
        <v>23</v>
      </c>
      <c r="K2378" s="63" t="s">
        <v>33</v>
      </c>
      <c r="L2378" s="32" t="str">
        <f t="shared" si="667"/>
        <v>CGE370</v>
      </c>
      <c r="M2378" s="32" t="str">
        <f t="shared" si="668"/>
        <v>BMJ II</v>
      </c>
      <c r="N2378" s="32" t="str">
        <f t="shared" si="669"/>
        <v>12 RODA</v>
      </c>
      <c r="O2378" s="146">
        <v>0.60403935185185187</v>
      </c>
      <c r="P2378" s="65">
        <v>44199.604039351849</v>
      </c>
      <c r="Q2378" s="65"/>
      <c r="R2378" s="66">
        <v>3</v>
      </c>
      <c r="S2378" s="66">
        <v>45340</v>
      </c>
      <c r="T2378" s="66">
        <v>17340</v>
      </c>
      <c r="U2378" s="67">
        <f t="shared" si="661"/>
        <v>28</v>
      </c>
      <c r="V2378" s="66">
        <f t="shared" ref="V2378:V2441" si="670">IFERROR(VLOOKUP(L2378,harga,2,FALSE),"")*U2378*IFERROR(VLOOKUP(G2378,jarak,2,FALSE),"")</f>
        <v>567756</v>
      </c>
      <c r="W2378" s="66" t="str">
        <f t="shared" ref="W2378:W2441" si="671">IFERROR(VLOOKUP(AL2378,Code,2,FALSE),"")</f>
        <v>1 &gt; 4</v>
      </c>
      <c r="X2378" s="66">
        <f>A2378+SUMIFS(Presensi!F:F,Presensi!E:E,'Entry Data'!AP2378)</f>
        <v>2</v>
      </c>
      <c r="Y2378" s="66">
        <f>IFERROR(INDEX('Retasi Pricing'!F:F,MATCH('Entry Data'!AM2378,'Retasi Pricing'!E:E,0))*X2378,"")</f>
        <v>55000</v>
      </c>
      <c r="Z2378" s="62" t="s">
        <v>26</v>
      </c>
      <c r="AA2378" s="62" t="s">
        <v>27</v>
      </c>
      <c r="AB2378" s="32"/>
      <c r="AC2378" s="32" t="s">
        <v>177</v>
      </c>
      <c r="AD2378" s="32" t="str">
        <f t="shared" ref="AD2378:AD2441" si="672">IFERROR(VLOOKUP(AC2378,driver,13,FALSE),"")</f>
        <v/>
      </c>
      <c r="AF2378" s="5" t="str">
        <f t="shared" ref="AF2378:AF2441" si="673">AC2378&amp;C2378</f>
        <v>herman as44199</v>
      </c>
      <c r="AG2378" s="5" t="str">
        <f t="shared" ref="AG2378:AG2441" si="674">K2378&amp;C2378&amp;G2378&amp;D2378</f>
        <v>BMJ 04344199UTARADAY</v>
      </c>
      <c r="AH2378" s="5" t="str">
        <f t="shared" ref="AH2378:AH2441" si="675">AC2378&amp;C2378&amp;G2378&amp;D2378</f>
        <v>herman as44199UTARADAY</v>
      </c>
      <c r="AI2378" s="5" t="str">
        <f t="shared" ref="AI2378:AI2441" si="676">K2378&amp;C2378&amp;D2378</f>
        <v>BMJ 04344199DAY</v>
      </c>
      <c r="AJ2378" s="5" t="str">
        <f t="shared" ref="AJ2378:AJ2441" si="677">AC2378&amp;C2378&amp;D2378</f>
        <v>herman as44199DAY</v>
      </c>
      <c r="AK2378" s="5" t="str">
        <f t="shared" ref="AK2378:AK2441" si="678">AC2378&amp;M2378</f>
        <v>herman asBMJ II</v>
      </c>
      <c r="AL2378" s="5" t="str">
        <f t="shared" si="662"/>
        <v>3UTARA</v>
      </c>
      <c r="AM2378" s="5" t="str">
        <f t="shared" si="663"/>
        <v>1 &gt; 4UTARA12 RODA</v>
      </c>
      <c r="AN2378" s="5" t="str">
        <f t="shared" si="664"/>
        <v>herman asBMJ II1 &gt; 4UTARA12 RODA</v>
      </c>
      <c r="AO2378" s="5" t="str">
        <f t="shared" si="665"/>
        <v>herman as1 &gt; 4UTARA12 RODA</v>
      </c>
      <c r="AP2378" s="5" t="str">
        <f t="shared" si="666"/>
        <v>44199DAY</v>
      </c>
    </row>
    <row r="2379" spans="1:42" x14ac:dyDescent="0.3">
      <c r="A2379" s="33">
        <v>1</v>
      </c>
      <c r="B2379" s="33"/>
      <c r="C2379" s="70">
        <v>44199</v>
      </c>
      <c r="D2379" s="71" t="s">
        <v>19</v>
      </c>
      <c r="E2379" s="70">
        <v>44199</v>
      </c>
      <c r="F2379" s="71">
        <v>5162425</v>
      </c>
      <c r="G2379" s="33" t="s">
        <v>20</v>
      </c>
      <c r="H2379" s="33" t="s">
        <v>21</v>
      </c>
      <c r="I2379" s="33" t="s">
        <v>123</v>
      </c>
      <c r="J2379" s="33" t="s">
        <v>23</v>
      </c>
      <c r="K2379" s="63" t="s">
        <v>33</v>
      </c>
      <c r="L2379" s="32" t="str">
        <f t="shared" si="667"/>
        <v>CGE370</v>
      </c>
      <c r="M2379" s="32" t="str">
        <f t="shared" si="668"/>
        <v>BMJ II</v>
      </c>
      <c r="N2379" s="32" t="str">
        <f t="shared" si="669"/>
        <v>12 RODA</v>
      </c>
      <c r="O2379" s="146">
        <v>0.65902777777777777</v>
      </c>
      <c r="P2379" s="65">
        <v>44199.65902777778</v>
      </c>
      <c r="Q2379" s="65"/>
      <c r="R2379" s="66">
        <v>4</v>
      </c>
      <c r="S2379" s="66">
        <v>47660</v>
      </c>
      <c r="T2379" s="66">
        <v>17340</v>
      </c>
      <c r="U2379" s="67">
        <f t="shared" ref="U2379:U2442" si="679">(S2379-T2379)/1000</f>
        <v>30.32</v>
      </c>
      <c r="V2379" s="66">
        <f t="shared" si="670"/>
        <v>614798.64</v>
      </c>
      <c r="W2379" s="66" t="str">
        <f t="shared" si="671"/>
        <v>1 &gt; 4</v>
      </c>
      <c r="X2379" s="66">
        <f>A2379+SUMIFS(Presensi!F:F,Presensi!E:E,'Entry Data'!AP2379)</f>
        <v>2</v>
      </c>
      <c r="Y2379" s="66">
        <f>IFERROR(INDEX('Retasi Pricing'!F:F,MATCH('Entry Data'!AM2379,'Retasi Pricing'!E:E,0))*X2379,"")</f>
        <v>55000</v>
      </c>
      <c r="Z2379" s="62" t="s">
        <v>26</v>
      </c>
      <c r="AA2379" s="62" t="s">
        <v>27</v>
      </c>
      <c r="AB2379" s="32"/>
      <c r="AC2379" s="32" t="s">
        <v>177</v>
      </c>
      <c r="AD2379" s="32" t="str">
        <f t="shared" si="672"/>
        <v/>
      </c>
      <c r="AF2379" s="5" t="str">
        <f t="shared" si="673"/>
        <v>herman as44199</v>
      </c>
      <c r="AG2379" s="5" t="str">
        <f t="shared" si="674"/>
        <v>BMJ 04344199UTARADAY</v>
      </c>
      <c r="AH2379" s="5" t="str">
        <f t="shared" si="675"/>
        <v>herman as44199UTARADAY</v>
      </c>
      <c r="AI2379" s="5" t="str">
        <f t="shared" si="676"/>
        <v>BMJ 04344199DAY</v>
      </c>
      <c r="AJ2379" s="5" t="str">
        <f t="shared" si="677"/>
        <v>herman as44199DAY</v>
      </c>
      <c r="AK2379" s="5" t="str">
        <f t="shared" si="678"/>
        <v>herman asBMJ II</v>
      </c>
      <c r="AL2379" s="5" t="str">
        <f t="shared" ref="AL2379:AL2442" si="680">Q2379&amp;R2379&amp;G2379</f>
        <v>4UTARA</v>
      </c>
      <c r="AM2379" s="5" t="str">
        <f t="shared" ref="AM2379:AM2442" si="681">W2379&amp;G2379&amp;N2379</f>
        <v>1 &gt; 4UTARA12 RODA</v>
      </c>
      <c r="AN2379" s="5" t="str">
        <f t="shared" ref="AN2379:AN2442" si="682">AC2379&amp;M2379&amp;W2379&amp;G2379&amp;N2379</f>
        <v>herman asBMJ II1 &gt; 4UTARA12 RODA</v>
      </c>
      <c r="AO2379" s="5" t="str">
        <f t="shared" ref="AO2379:AO2442" si="683">AC2379&amp;W2379&amp;G2379&amp;N2379</f>
        <v>herman as1 &gt; 4UTARA12 RODA</v>
      </c>
      <c r="AP2379" s="5" t="str">
        <f t="shared" ref="AP2379:AP2442" si="684">C2379&amp;D2379</f>
        <v>44199DAY</v>
      </c>
    </row>
    <row r="2380" spans="1:42" x14ac:dyDescent="0.3">
      <c r="A2380" s="33">
        <v>1</v>
      </c>
      <c r="B2380" s="33"/>
      <c r="C2380" s="70">
        <v>44199</v>
      </c>
      <c r="D2380" s="71" t="s">
        <v>19</v>
      </c>
      <c r="E2380" s="70">
        <v>44199</v>
      </c>
      <c r="F2380" s="71">
        <v>5162041</v>
      </c>
      <c r="G2380" s="33" t="s">
        <v>20</v>
      </c>
      <c r="H2380" s="33" t="s">
        <v>21</v>
      </c>
      <c r="I2380" s="33" t="s">
        <v>51</v>
      </c>
      <c r="J2380" s="33" t="s">
        <v>46</v>
      </c>
      <c r="K2380" s="63" t="s">
        <v>107</v>
      </c>
      <c r="L2380" s="32" t="str">
        <f t="shared" si="667"/>
        <v>CGE370</v>
      </c>
      <c r="M2380" s="32" t="str">
        <f t="shared" si="668"/>
        <v>BMJ II</v>
      </c>
      <c r="N2380" s="32" t="str">
        <f t="shared" si="669"/>
        <v>12 RODA</v>
      </c>
      <c r="O2380" s="146">
        <v>0.36295138888888889</v>
      </c>
      <c r="P2380" s="65">
        <v>44199.375405092593</v>
      </c>
      <c r="Q2380" s="65"/>
      <c r="R2380" s="66">
        <v>1</v>
      </c>
      <c r="S2380" s="66">
        <v>44380</v>
      </c>
      <c r="T2380" s="66">
        <v>16920</v>
      </c>
      <c r="U2380" s="67">
        <f t="shared" si="679"/>
        <v>27.46</v>
      </c>
      <c r="V2380" s="66">
        <f t="shared" si="670"/>
        <v>556806.41999999993</v>
      </c>
      <c r="W2380" s="66" t="str">
        <f t="shared" si="671"/>
        <v>1 &gt; 4</v>
      </c>
      <c r="X2380" s="66">
        <f>A2380+SUMIFS(Presensi!F:F,Presensi!E:E,'Entry Data'!AP2380)</f>
        <v>2</v>
      </c>
      <c r="Y2380" s="66">
        <f>IFERROR(INDEX('Retasi Pricing'!F:F,MATCH('Entry Data'!AM2380,'Retasi Pricing'!E:E,0))*X2380,"")</f>
        <v>55000</v>
      </c>
      <c r="Z2380" s="62" t="s">
        <v>26</v>
      </c>
      <c r="AA2380" s="62" t="s">
        <v>27</v>
      </c>
      <c r="AB2380" s="32"/>
      <c r="AC2380" s="32" t="s">
        <v>218</v>
      </c>
      <c r="AD2380" s="32" t="str">
        <f t="shared" si="672"/>
        <v/>
      </c>
      <c r="AF2380" s="5" t="str">
        <f t="shared" si="673"/>
        <v>putut junaedi44199</v>
      </c>
      <c r="AG2380" s="5" t="str">
        <f t="shared" si="674"/>
        <v>BMJ 04444199UTARADAY</v>
      </c>
      <c r="AH2380" s="5" t="str">
        <f t="shared" si="675"/>
        <v>putut junaedi44199UTARADAY</v>
      </c>
      <c r="AI2380" s="5" t="str">
        <f t="shared" si="676"/>
        <v>BMJ 04444199DAY</v>
      </c>
      <c r="AJ2380" s="5" t="str">
        <f t="shared" si="677"/>
        <v>putut junaedi44199DAY</v>
      </c>
      <c r="AK2380" s="5" t="str">
        <f t="shared" si="678"/>
        <v>putut junaediBMJ II</v>
      </c>
      <c r="AL2380" s="5" t="str">
        <f t="shared" si="680"/>
        <v>1UTARA</v>
      </c>
      <c r="AM2380" s="5" t="str">
        <f t="shared" si="681"/>
        <v>1 &gt; 4UTARA12 RODA</v>
      </c>
      <c r="AN2380" s="5" t="str">
        <f t="shared" si="682"/>
        <v>putut junaediBMJ II1 &gt; 4UTARA12 RODA</v>
      </c>
      <c r="AO2380" s="5" t="str">
        <f t="shared" si="683"/>
        <v>putut junaedi1 &gt; 4UTARA12 RODA</v>
      </c>
      <c r="AP2380" s="5" t="str">
        <f t="shared" si="684"/>
        <v>44199DAY</v>
      </c>
    </row>
    <row r="2381" spans="1:42" x14ac:dyDescent="0.3">
      <c r="A2381" s="33">
        <v>1</v>
      </c>
      <c r="B2381" s="33"/>
      <c r="C2381" s="70">
        <v>44199</v>
      </c>
      <c r="D2381" s="71" t="s">
        <v>19</v>
      </c>
      <c r="E2381" s="70">
        <v>44199</v>
      </c>
      <c r="F2381" s="71">
        <v>5162134</v>
      </c>
      <c r="G2381" s="33" t="s">
        <v>20</v>
      </c>
      <c r="H2381" s="33" t="s">
        <v>21</v>
      </c>
      <c r="I2381" s="33" t="s">
        <v>51</v>
      </c>
      <c r="J2381" s="33" t="s">
        <v>23</v>
      </c>
      <c r="K2381" s="63" t="s">
        <v>107</v>
      </c>
      <c r="L2381" s="32" t="str">
        <f t="shared" si="667"/>
        <v>CGE370</v>
      </c>
      <c r="M2381" s="32" t="str">
        <f t="shared" si="668"/>
        <v>BMJ II</v>
      </c>
      <c r="N2381" s="32" t="str">
        <f t="shared" si="669"/>
        <v>12 RODA</v>
      </c>
      <c r="O2381" s="146">
        <v>0.43234953703703699</v>
      </c>
      <c r="P2381" s="65">
        <v>44199.432349537034</v>
      </c>
      <c r="Q2381" s="65"/>
      <c r="R2381" s="66">
        <v>2</v>
      </c>
      <c r="S2381" s="66">
        <v>46280</v>
      </c>
      <c r="T2381" s="66">
        <v>16920</v>
      </c>
      <c r="U2381" s="67">
        <f t="shared" si="679"/>
        <v>29.36</v>
      </c>
      <c r="V2381" s="66">
        <f t="shared" si="670"/>
        <v>595332.72</v>
      </c>
      <c r="W2381" s="66" t="str">
        <f t="shared" si="671"/>
        <v>1 &gt; 4</v>
      </c>
      <c r="X2381" s="66">
        <f>A2381+SUMIFS(Presensi!F:F,Presensi!E:E,'Entry Data'!AP2381)</f>
        <v>2</v>
      </c>
      <c r="Y2381" s="66">
        <f>IFERROR(INDEX('Retasi Pricing'!F:F,MATCH('Entry Data'!AM2381,'Retasi Pricing'!E:E,0))*X2381,"")</f>
        <v>55000</v>
      </c>
      <c r="Z2381" s="62" t="s">
        <v>26</v>
      </c>
      <c r="AA2381" s="62" t="s">
        <v>27</v>
      </c>
      <c r="AB2381" s="32"/>
      <c r="AC2381" s="32" t="s">
        <v>218</v>
      </c>
      <c r="AD2381" s="32" t="str">
        <f t="shared" si="672"/>
        <v/>
      </c>
      <c r="AF2381" s="5" t="str">
        <f t="shared" si="673"/>
        <v>putut junaedi44199</v>
      </c>
      <c r="AG2381" s="5" t="str">
        <f t="shared" si="674"/>
        <v>BMJ 04444199UTARADAY</v>
      </c>
      <c r="AH2381" s="5" t="str">
        <f t="shared" si="675"/>
        <v>putut junaedi44199UTARADAY</v>
      </c>
      <c r="AI2381" s="5" t="str">
        <f t="shared" si="676"/>
        <v>BMJ 04444199DAY</v>
      </c>
      <c r="AJ2381" s="5" t="str">
        <f t="shared" si="677"/>
        <v>putut junaedi44199DAY</v>
      </c>
      <c r="AK2381" s="5" t="str">
        <f t="shared" si="678"/>
        <v>putut junaediBMJ II</v>
      </c>
      <c r="AL2381" s="5" t="str">
        <f t="shared" si="680"/>
        <v>2UTARA</v>
      </c>
      <c r="AM2381" s="5" t="str">
        <f t="shared" si="681"/>
        <v>1 &gt; 4UTARA12 RODA</v>
      </c>
      <c r="AN2381" s="5" t="str">
        <f t="shared" si="682"/>
        <v>putut junaediBMJ II1 &gt; 4UTARA12 RODA</v>
      </c>
      <c r="AO2381" s="5" t="str">
        <f t="shared" si="683"/>
        <v>putut junaedi1 &gt; 4UTARA12 RODA</v>
      </c>
      <c r="AP2381" s="5" t="str">
        <f t="shared" si="684"/>
        <v>44199DAY</v>
      </c>
    </row>
    <row r="2382" spans="1:42" x14ac:dyDescent="0.3">
      <c r="A2382" s="33">
        <v>1</v>
      </c>
      <c r="B2382" s="33"/>
      <c r="C2382" s="70">
        <v>44199</v>
      </c>
      <c r="D2382" s="71" t="s">
        <v>19</v>
      </c>
      <c r="E2382" s="70">
        <v>44199</v>
      </c>
      <c r="F2382" s="71">
        <v>5162218</v>
      </c>
      <c r="G2382" s="33" t="s">
        <v>20</v>
      </c>
      <c r="H2382" s="33" t="s">
        <v>21</v>
      </c>
      <c r="I2382" s="33" t="s">
        <v>123</v>
      </c>
      <c r="J2382" s="33" t="s">
        <v>23</v>
      </c>
      <c r="K2382" s="63" t="s">
        <v>107</v>
      </c>
      <c r="L2382" s="32" t="str">
        <f t="shared" si="667"/>
        <v>CGE370</v>
      </c>
      <c r="M2382" s="32" t="str">
        <f t="shared" si="668"/>
        <v>BMJ II</v>
      </c>
      <c r="N2382" s="32" t="str">
        <f t="shared" si="669"/>
        <v>12 RODA</v>
      </c>
      <c r="O2382" s="146">
        <v>0.49159722222222224</v>
      </c>
      <c r="P2382" s="65">
        <v>44199.491597222222</v>
      </c>
      <c r="Q2382" s="65"/>
      <c r="R2382" s="66">
        <v>3</v>
      </c>
      <c r="S2382" s="66">
        <v>46120</v>
      </c>
      <c r="T2382" s="66">
        <v>16920</v>
      </c>
      <c r="U2382" s="67">
        <f t="shared" si="679"/>
        <v>29.2</v>
      </c>
      <c r="V2382" s="66">
        <f t="shared" si="670"/>
        <v>592088.4</v>
      </c>
      <c r="W2382" s="66" t="str">
        <f t="shared" si="671"/>
        <v>1 &gt; 4</v>
      </c>
      <c r="X2382" s="66">
        <f>A2382+SUMIFS(Presensi!F:F,Presensi!E:E,'Entry Data'!AP2382)</f>
        <v>2</v>
      </c>
      <c r="Y2382" s="66">
        <f>IFERROR(INDEX('Retasi Pricing'!F:F,MATCH('Entry Data'!AM2382,'Retasi Pricing'!E:E,0))*X2382,"")</f>
        <v>55000</v>
      </c>
      <c r="Z2382" s="62" t="s">
        <v>26</v>
      </c>
      <c r="AA2382" s="62" t="s">
        <v>27</v>
      </c>
      <c r="AB2382" s="32"/>
      <c r="AC2382" s="32" t="s">
        <v>218</v>
      </c>
      <c r="AD2382" s="32" t="str">
        <f t="shared" si="672"/>
        <v/>
      </c>
      <c r="AF2382" s="5" t="str">
        <f t="shared" si="673"/>
        <v>putut junaedi44199</v>
      </c>
      <c r="AG2382" s="5" t="str">
        <f t="shared" si="674"/>
        <v>BMJ 04444199UTARADAY</v>
      </c>
      <c r="AH2382" s="5" t="str">
        <f t="shared" si="675"/>
        <v>putut junaedi44199UTARADAY</v>
      </c>
      <c r="AI2382" s="5" t="str">
        <f t="shared" si="676"/>
        <v>BMJ 04444199DAY</v>
      </c>
      <c r="AJ2382" s="5" t="str">
        <f t="shared" si="677"/>
        <v>putut junaedi44199DAY</v>
      </c>
      <c r="AK2382" s="5" t="str">
        <f t="shared" si="678"/>
        <v>putut junaediBMJ II</v>
      </c>
      <c r="AL2382" s="5" t="str">
        <f t="shared" si="680"/>
        <v>3UTARA</v>
      </c>
      <c r="AM2382" s="5" t="str">
        <f t="shared" si="681"/>
        <v>1 &gt; 4UTARA12 RODA</v>
      </c>
      <c r="AN2382" s="5" t="str">
        <f t="shared" si="682"/>
        <v>putut junaediBMJ II1 &gt; 4UTARA12 RODA</v>
      </c>
      <c r="AO2382" s="5" t="str">
        <f t="shared" si="683"/>
        <v>putut junaedi1 &gt; 4UTARA12 RODA</v>
      </c>
      <c r="AP2382" s="5" t="str">
        <f t="shared" si="684"/>
        <v>44199DAY</v>
      </c>
    </row>
    <row r="2383" spans="1:42" x14ac:dyDescent="0.3">
      <c r="A2383" s="33">
        <v>1</v>
      </c>
      <c r="B2383" s="33"/>
      <c r="C2383" s="70">
        <v>44199</v>
      </c>
      <c r="D2383" s="71" t="s">
        <v>19</v>
      </c>
      <c r="E2383" s="70">
        <v>44199</v>
      </c>
      <c r="F2383" s="71">
        <v>5162351</v>
      </c>
      <c r="G2383" s="33" t="s">
        <v>20</v>
      </c>
      <c r="H2383" s="33" t="s">
        <v>50</v>
      </c>
      <c r="I2383" s="33" t="s">
        <v>51</v>
      </c>
      <c r="J2383" s="33" t="s">
        <v>53</v>
      </c>
      <c r="K2383" s="63" t="s">
        <v>107</v>
      </c>
      <c r="L2383" s="32" t="str">
        <f t="shared" si="667"/>
        <v>CGE370</v>
      </c>
      <c r="M2383" s="32" t="str">
        <f t="shared" si="668"/>
        <v>BMJ II</v>
      </c>
      <c r="N2383" s="32" t="str">
        <f t="shared" si="669"/>
        <v>12 RODA</v>
      </c>
      <c r="O2383" s="146">
        <v>0.60641203703703705</v>
      </c>
      <c r="P2383" s="65">
        <v>44199.606412037036</v>
      </c>
      <c r="Q2383" s="65"/>
      <c r="R2383" s="66">
        <v>4</v>
      </c>
      <c r="S2383" s="66">
        <v>43840</v>
      </c>
      <c r="T2383" s="66">
        <v>16920</v>
      </c>
      <c r="U2383" s="67">
        <f t="shared" si="679"/>
        <v>26.92</v>
      </c>
      <c r="V2383" s="66">
        <f t="shared" si="670"/>
        <v>545856.84000000008</v>
      </c>
      <c r="W2383" s="66" t="str">
        <f t="shared" si="671"/>
        <v>1 &gt; 4</v>
      </c>
      <c r="X2383" s="66">
        <f>A2383+SUMIFS(Presensi!F:F,Presensi!E:E,'Entry Data'!AP2383)</f>
        <v>2</v>
      </c>
      <c r="Y2383" s="66">
        <f>IFERROR(INDEX('Retasi Pricing'!F:F,MATCH('Entry Data'!AM2383,'Retasi Pricing'!E:E,0))*X2383,"")</f>
        <v>55000</v>
      </c>
      <c r="Z2383" s="62" t="s">
        <v>26</v>
      </c>
      <c r="AA2383" s="62" t="s">
        <v>27</v>
      </c>
      <c r="AB2383" s="32"/>
      <c r="AC2383" s="32" t="s">
        <v>218</v>
      </c>
      <c r="AD2383" s="32" t="str">
        <f t="shared" si="672"/>
        <v/>
      </c>
      <c r="AF2383" s="5" t="str">
        <f t="shared" si="673"/>
        <v>putut junaedi44199</v>
      </c>
      <c r="AG2383" s="5" t="str">
        <f t="shared" si="674"/>
        <v>BMJ 04444199UTARADAY</v>
      </c>
      <c r="AH2383" s="5" t="str">
        <f t="shared" si="675"/>
        <v>putut junaedi44199UTARADAY</v>
      </c>
      <c r="AI2383" s="5" t="str">
        <f t="shared" si="676"/>
        <v>BMJ 04444199DAY</v>
      </c>
      <c r="AJ2383" s="5" t="str">
        <f t="shared" si="677"/>
        <v>putut junaedi44199DAY</v>
      </c>
      <c r="AK2383" s="5" t="str">
        <f t="shared" si="678"/>
        <v>putut junaediBMJ II</v>
      </c>
      <c r="AL2383" s="5" t="str">
        <f t="shared" si="680"/>
        <v>4UTARA</v>
      </c>
      <c r="AM2383" s="5" t="str">
        <f t="shared" si="681"/>
        <v>1 &gt; 4UTARA12 RODA</v>
      </c>
      <c r="AN2383" s="5" t="str">
        <f t="shared" si="682"/>
        <v>putut junaediBMJ II1 &gt; 4UTARA12 RODA</v>
      </c>
      <c r="AO2383" s="5" t="str">
        <f t="shared" si="683"/>
        <v>putut junaedi1 &gt; 4UTARA12 RODA</v>
      </c>
      <c r="AP2383" s="5" t="str">
        <f t="shared" si="684"/>
        <v>44199DAY</v>
      </c>
    </row>
    <row r="2384" spans="1:42" x14ac:dyDescent="0.3">
      <c r="A2384" s="33">
        <v>1</v>
      </c>
      <c r="B2384" s="33"/>
      <c r="C2384" s="70">
        <v>44199</v>
      </c>
      <c r="D2384" s="71" t="s">
        <v>19</v>
      </c>
      <c r="E2384" s="70">
        <v>44199</v>
      </c>
      <c r="F2384" s="71">
        <v>5162435</v>
      </c>
      <c r="G2384" s="33" t="s">
        <v>20</v>
      </c>
      <c r="H2384" s="33" t="s">
        <v>21</v>
      </c>
      <c r="I2384" s="33" t="s">
        <v>123</v>
      </c>
      <c r="J2384" s="33" t="s">
        <v>23</v>
      </c>
      <c r="K2384" s="63" t="s">
        <v>107</v>
      </c>
      <c r="L2384" s="32" t="str">
        <f t="shared" si="667"/>
        <v>CGE370</v>
      </c>
      <c r="M2384" s="32" t="str">
        <f t="shared" si="668"/>
        <v>BMJ II</v>
      </c>
      <c r="N2384" s="32" t="str">
        <f t="shared" si="669"/>
        <v>12 RODA</v>
      </c>
      <c r="O2384" s="146">
        <v>0.66475694444444444</v>
      </c>
      <c r="P2384" s="65">
        <v>44199.664756944447</v>
      </c>
      <c r="Q2384" s="65"/>
      <c r="R2384" s="66">
        <v>5</v>
      </c>
      <c r="S2384" s="66">
        <v>47460</v>
      </c>
      <c r="T2384" s="66">
        <v>16920</v>
      </c>
      <c r="U2384" s="67">
        <f t="shared" si="679"/>
        <v>30.54</v>
      </c>
      <c r="V2384" s="66">
        <f t="shared" si="670"/>
        <v>619259.58000000007</v>
      </c>
      <c r="W2384" s="66" t="str">
        <f t="shared" si="671"/>
        <v>&gt; 5</v>
      </c>
      <c r="X2384" s="66">
        <f>A2384+SUMIFS(Presensi!F:F,Presensi!E:E,'Entry Data'!AP2384)</f>
        <v>2</v>
      </c>
      <c r="Y2384" s="66">
        <f>IFERROR(INDEX('Retasi Pricing'!F:F,MATCH('Entry Data'!AM2384,'Retasi Pricing'!E:E,0))*X2384,"")</f>
        <v>62400</v>
      </c>
      <c r="Z2384" s="62" t="s">
        <v>26</v>
      </c>
      <c r="AA2384" s="62" t="s">
        <v>27</v>
      </c>
      <c r="AB2384" s="32"/>
      <c r="AC2384" s="32" t="s">
        <v>218</v>
      </c>
      <c r="AD2384" s="32" t="str">
        <f t="shared" si="672"/>
        <v/>
      </c>
      <c r="AF2384" s="5" t="str">
        <f t="shared" si="673"/>
        <v>putut junaedi44199</v>
      </c>
      <c r="AG2384" s="5" t="str">
        <f t="shared" si="674"/>
        <v>BMJ 04444199UTARADAY</v>
      </c>
      <c r="AH2384" s="5" t="str">
        <f t="shared" si="675"/>
        <v>putut junaedi44199UTARADAY</v>
      </c>
      <c r="AI2384" s="5" t="str">
        <f t="shared" si="676"/>
        <v>BMJ 04444199DAY</v>
      </c>
      <c r="AJ2384" s="5" t="str">
        <f t="shared" si="677"/>
        <v>putut junaedi44199DAY</v>
      </c>
      <c r="AK2384" s="5" t="str">
        <f t="shared" si="678"/>
        <v>putut junaediBMJ II</v>
      </c>
      <c r="AL2384" s="5" t="str">
        <f t="shared" si="680"/>
        <v>5UTARA</v>
      </c>
      <c r="AM2384" s="5" t="str">
        <f t="shared" si="681"/>
        <v>&gt; 5UTARA12 RODA</v>
      </c>
      <c r="AN2384" s="5" t="str">
        <f t="shared" si="682"/>
        <v>putut junaediBMJ II&gt; 5UTARA12 RODA</v>
      </c>
      <c r="AO2384" s="5" t="str">
        <f t="shared" si="683"/>
        <v>putut junaedi&gt; 5UTARA12 RODA</v>
      </c>
      <c r="AP2384" s="5" t="str">
        <f t="shared" si="684"/>
        <v>44199DAY</v>
      </c>
    </row>
    <row r="2385" spans="1:42" x14ac:dyDescent="0.3">
      <c r="A2385" s="33">
        <v>1</v>
      </c>
      <c r="B2385" s="33"/>
      <c r="C2385" s="70">
        <v>44199</v>
      </c>
      <c r="D2385" s="71" t="s">
        <v>19</v>
      </c>
      <c r="E2385" s="70">
        <v>44199</v>
      </c>
      <c r="F2385" s="71">
        <v>5162514</v>
      </c>
      <c r="G2385" s="33" t="s">
        <v>20</v>
      </c>
      <c r="H2385" s="33" t="s">
        <v>21</v>
      </c>
      <c r="I2385" s="33" t="s">
        <v>51</v>
      </c>
      <c r="J2385" s="33" t="s">
        <v>23</v>
      </c>
      <c r="K2385" s="63" t="s">
        <v>107</v>
      </c>
      <c r="L2385" s="32" t="str">
        <f t="shared" si="667"/>
        <v>CGE370</v>
      </c>
      <c r="M2385" s="32" t="str">
        <f t="shared" si="668"/>
        <v>BMJ II</v>
      </c>
      <c r="N2385" s="32" t="str">
        <f t="shared" si="669"/>
        <v>12 RODA</v>
      </c>
      <c r="O2385" s="146">
        <v>0.72953703703703709</v>
      </c>
      <c r="P2385" s="65">
        <v>44199.729537037034</v>
      </c>
      <c r="Q2385" s="65"/>
      <c r="R2385" s="66">
        <v>6</v>
      </c>
      <c r="S2385" s="66">
        <v>44620</v>
      </c>
      <c r="T2385" s="66">
        <v>16920</v>
      </c>
      <c r="U2385" s="67">
        <f t="shared" si="679"/>
        <v>27.7</v>
      </c>
      <c r="V2385" s="66">
        <f t="shared" si="670"/>
        <v>561672.9</v>
      </c>
      <c r="W2385" s="66" t="str">
        <f t="shared" si="671"/>
        <v>&gt; 6</v>
      </c>
      <c r="X2385" s="66">
        <f>A2385+SUMIFS(Presensi!F:F,Presensi!E:E,'Entry Data'!AP2385)</f>
        <v>2</v>
      </c>
      <c r="Y2385" s="66">
        <f>IFERROR(INDEX('Retasi Pricing'!F:F,MATCH('Entry Data'!AM2385,'Retasi Pricing'!E:E,0))*X2385,"")</f>
        <v>68900</v>
      </c>
      <c r="Z2385" s="62" t="s">
        <v>26</v>
      </c>
      <c r="AA2385" s="62" t="s">
        <v>27</v>
      </c>
      <c r="AB2385" s="32"/>
      <c r="AC2385" s="32" t="s">
        <v>218</v>
      </c>
      <c r="AD2385" s="32" t="str">
        <f t="shared" si="672"/>
        <v/>
      </c>
      <c r="AF2385" s="5" t="str">
        <f t="shared" si="673"/>
        <v>putut junaedi44199</v>
      </c>
      <c r="AG2385" s="5" t="str">
        <f t="shared" si="674"/>
        <v>BMJ 04444199UTARADAY</v>
      </c>
      <c r="AH2385" s="5" t="str">
        <f t="shared" si="675"/>
        <v>putut junaedi44199UTARADAY</v>
      </c>
      <c r="AI2385" s="5" t="str">
        <f t="shared" si="676"/>
        <v>BMJ 04444199DAY</v>
      </c>
      <c r="AJ2385" s="5" t="str">
        <f t="shared" si="677"/>
        <v>putut junaedi44199DAY</v>
      </c>
      <c r="AK2385" s="5" t="str">
        <f t="shared" si="678"/>
        <v>putut junaediBMJ II</v>
      </c>
      <c r="AL2385" s="5" t="str">
        <f t="shared" si="680"/>
        <v>6UTARA</v>
      </c>
      <c r="AM2385" s="5" t="str">
        <f t="shared" si="681"/>
        <v>&gt; 6UTARA12 RODA</v>
      </c>
      <c r="AN2385" s="5" t="str">
        <f t="shared" si="682"/>
        <v>putut junaediBMJ II&gt; 6UTARA12 RODA</v>
      </c>
      <c r="AO2385" s="5" t="str">
        <f t="shared" si="683"/>
        <v>putut junaedi&gt; 6UTARA12 RODA</v>
      </c>
      <c r="AP2385" s="5" t="str">
        <f t="shared" si="684"/>
        <v>44199DAY</v>
      </c>
    </row>
    <row r="2386" spans="1:42" x14ac:dyDescent="0.3">
      <c r="A2386" s="33">
        <v>1</v>
      </c>
      <c r="B2386" s="33"/>
      <c r="C2386" s="70">
        <v>44199</v>
      </c>
      <c r="D2386" s="71" t="s">
        <v>19</v>
      </c>
      <c r="E2386" s="70">
        <v>44199</v>
      </c>
      <c r="F2386" s="71">
        <v>5162023</v>
      </c>
      <c r="G2386" s="33" t="s">
        <v>20</v>
      </c>
      <c r="H2386" s="33" t="s">
        <v>21</v>
      </c>
      <c r="I2386" s="33" t="s">
        <v>51</v>
      </c>
      <c r="J2386" s="33" t="s">
        <v>23</v>
      </c>
      <c r="K2386" s="63" t="s">
        <v>35</v>
      </c>
      <c r="L2386" s="32" t="str">
        <f t="shared" si="667"/>
        <v>CGE370</v>
      </c>
      <c r="M2386" s="32" t="str">
        <f t="shared" si="668"/>
        <v>BMJ II</v>
      </c>
      <c r="N2386" s="32" t="str">
        <f t="shared" si="669"/>
        <v>12 RODA</v>
      </c>
      <c r="O2386" s="146">
        <v>0.35012731481481479</v>
      </c>
      <c r="P2386" s="65">
        <v>44199.358159722222</v>
      </c>
      <c r="Q2386" s="65"/>
      <c r="R2386" s="66">
        <v>1</v>
      </c>
      <c r="S2386" s="66">
        <v>47400</v>
      </c>
      <c r="T2386" s="66">
        <v>16860</v>
      </c>
      <c r="U2386" s="67">
        <f t="shared" si="679"/>
        <v>30.54</v>
      </c>
      <c r="V2386" s="66">
        <f t="shared" si="670"/>
        <v>619259.58000000007</v>
      </c>
      <c r="W2386" s="66" t="str">
        <f t="shared" si="671"/>
        <v>1 &gt; 4</v>
      </c>
      <c r="X2386" s="66">
        <f>A2386+SUMIFS(Presensi!F:F,Presensi!E:E,'Entry Data'!AP2386)</f>
        <v>2</v>
      </c>
      <c r="Y2386" s="66">
        <f>IFERROR(INDEX('Retasi Pricing'!F:F,MATCH('Entry Data'!AM2386,'Retasi Pricing'!E:E,0))*X2386,"")</f>
        <v>55000</v>
      </c>
      <c r="Z2386" s="62" t="s">
        <v>26</v>
      </c>
      <c r="AA2386" s="62" t="s">
        <v>27</v>
      </c>
      <c r="AB2386" s="32"/>
      <c r="AC2386" s="32" t="s">
        <v>192</v>
      </c>
      <c r="AD2386" s="32" t="str">
        <f t="shared" si="672"/>
        <v/>
      </c>
      <c r="AF2386" s="5" t="str">
        <f t="shared" si="673"/>
        <v>awaluddin44199</v>
      </c>
      <c r="AG2386" s="5" t="str">
        <f t="shared" si="674"/>
        <v>BMJ 04544199UTARADAY</v>
      </c>
      <c r="AH2386" s="5" t="str">
        <f t="shared" si="675"/>
        <v>awaluddin44199UTARADAY</v>
      </c>
      <c r="AI2386" s="5" t="str">
        <f t="shared" si="676"/>
        <v>BMJ 04544199DAY</v>
      </c>
      <c r="AJ2386" s="5" t="str">
        <f t="shared" si="677"/>
        <v>awaluddin44199DAY</v>
      </c>
      <c r="AK2386" s="5" t="str">
        <f t="shared" si="678"/>
        <v>awaluddinBMJ II</v>
      </c>
      <c r="AL2386" s="5" t="str">
        <f t="shared" si="680"/>
        <v>1UTARA</v>
      </c>
      <c r="AM2386" s="5" t="str">
        <f t="shared" si="681"/>
        <v>1 &gt; 4UTARA12 RODA</v>
      </c>
      <c r="AN2386" s="5" t="str">
        <f t="shared" si="682"/>
        <v>awaluddinBMJ II1 &gt; 4UTARA12 RODA</v>
      </c>
      <c r="AO2386" s="5" t="str">
        <f t="shared" si="683"/>
        <v>awaluddin1 &gt; 4UTARA12 RODA</v>
      </c>
      <c r="AP2386" s="5" t="str">
        <f t="shared" si="684"/>
        <v>44199DAY</v>
      </c>
    </row>
    <row r="2387" spans="1:42" x14ac:dyDescent="0.3">
      <c r="A2387" s="33">
        <v>1</v>
      </c>
      <c r="B2387" s="33"/>
      <c r="C2387" s="70">
        <v>44199</v>
      </c>
      <c r="D2387" s="71" t="s">
        <v>19</v>
      </c>
      <c r="E2387" s="70">
        <v>44199</v>
      </c>
      <c r="F2387" s="71">
        <v>5162098</v>
      </c>
      <c r="G2387" s="33" t="s">
        <v>20</v>
      </c>
      <c r="H2387" s="33" t="s">
        <v>21</v>
      </c>
      <c r="I2387" s="33" t="s">
        <v>51</v>
      </c>
      <c r="J2387" s="33" t="s">
        <v>23</v>
      </c>
      <c r="K2387" s="63" t="s">
        <v>35</v>
      </c>
      <c r="L2387" s="32" t="str">
        <f t="shared" si="667"/>
        <v>CGE370</v>
      </c>
      <c r="M2387" s="32" t="str">
        <f t="shared" si="668"/>
        <v>BMJ II</v>
      </c>
      <c r="N2387" s="32" t="str">
        <f t="shared" si="669"/>
        <v>12 RODA</v>
      </c>
      <c r="O2387" s="146">
        <v>0.41106481481481483</v>
      </c>
      <c r="P2387" s="65">
        <v>44199.411064814813</v>
      </c>
      <c r="Q2387" s="65"/>
      <c r="R2387" s="66">
        <v>2</v>
      </c>
      <c r="S2387" s="66">
        <v>46960</v>
      </c>
      <c r="T2387" s="66">
        <v>16860</v>
      </c>
      <c r="U2387" s="67">
        <f t="shared" si="679"/>
        <v>30.1</v>
      </c>
      <c r="V2387" s="66">
        <f t="shared" si="670"/>
        <v>610337.70000000007</v>
      </c>
      <c r="W2387" s="66" t="str">
        <f t="shared" si="671"/>
        <v>1 &gt; 4</v>
      </c>
      <c r="X2387" s="66">
        <f>A2387+SUMIFS(Presensi!F:F,Presensi!E:E,'Entry Data'!AP2387)</f>
        <v>2</v>
      </c>
      <c r="Y2387" s="66">
        <f>IFERROR(INDEX('Retasi Pricing'!F:F,MATCH('Entry Data'!AM2387,'Retasi Pricing'!E:E,0))*X2387,"")</f>
        <v>55000</v>
      </c>
      <c r="Z2387" s="62" t="s">
        <v>26</v>
      </c>
      <c r="AA2387" s="62" t="s">
        <v>27</v>
      </c>
      <c r="AB2387" s="32"/>
      <c r="AC2387" s="32" t="s">
        <v>192</v>
      </c>
      <c r="AD2387" s="32" t="str">
        <f t="shared" si="672"/>
        <v/>
      </c>
      <c r="AF2387" s="5" t="str">
        <f t="shared" si="673"/>
        <v>awaluddin44199</v>
      </c>
      <c r="AG2387" s="5" t="str">
        <f t="shared" si="674"/>
        <v>BMJ 04544199UTARADAY</v>
      </c>
      <c r="AH2387" s="5" t="str">
        <f t="shared" si="675"/>
        <v>awaluddin44199UTARADAY</v>
      </c>
      <c r="AI2387" s="5" t="str">
        <f t="shared" si="676"/>
        <v>BMJ 04544199DAY</v>
      </c>
      <c r="AJ2387" s="5" t="str">
        <f t="shared" si="677"/>
        <v>awaluddin44199DAY</v>
      </c>
      <c r="AK2387" s="5" t="str">
        <f t="shared" si="678"/>
        <v>awaluddinBMJ II</v>
      </c>
      <c r="AL2387" s="5" t="str">
        <f t="shared" si="680"/>
        <v>2UTARA</v>
      </c>
      <c r="AM2387" s="5" t="str">
        <f t="shared" si="681"/>
        <v>1 &gt; 4UTARA12 RODA</v>
      </c>
      <c r="AN2387" s="5" t="str">
        <f t="shared" si="682"/>
        <v>awaluddinBMJ II1 &gt; 4UTARA12 RODA</v>
      </c>
      <c r="AO2387" s="5" t="str">
        <f t="shared" si="683"/>
        <v>awaluddin1 &gt; 4UTARA12 RODA</v>
      </c>
      <c r="AP2387" s="5" t="str">
        <f t="shared" si="684"/>
        <v>44199DAY</v>
      </c>
    </row>
    <row r="2388" spans="1:42" x14ac:dyDescent="0.3">
      <c r="A2388" s="33">
        <v>1</v>
      </c>
      <c r="B2388" s="33"/>
      <c r="C2388" s="70">
        <v>44199</v>
      </c>
      <c r="D2388" s="71" t="s">
        <v>19</v>
      </c>
      <c r="E2388" s="70">
        <v>44199</v>
      </c>
      <c r="F2388" s="71">
        <v>5162193</v>
      </c>
      <c r="G2388" s="33" t="s">
        <v>20</v>
      </c>
      <c r="H2388" s="33" t="s">
        <v>21</v>
      </c>
      <c r="I2388" s="33" t="s">
        <v>51</v>
      </c>
      <c r="J2388" s="33" t="s">
        <v>23</v>
      </c>
      <c r="K2388" s="63" t="s">
        <v>35</v>
      </c>
      <c r="L2388" s="32" t="str">
        <f t="shared" si="667"/>
        <v>CGE370</v>
      </c>
      <c r="M2388" s="32" t="str">
        <f t="shared" si="668"/>
        <v>BMJ II</v>
      </c>
      <c r="N2388" s="32" t="str">
        <f t="shared" si="669"/>
        <v>12 RODA</v>
      </c>
      <c r="O2388" s="146">
        <v>0.47232638888888889</v>
      </c>
      <c r="P2388" s="65">
        <v>44199.472326388888</v>
      </c>
      <c r="Q2388" s="65"/>
      <c r="R2388" s="66">
        <v>3</v>
      </c>
      <c r="S2388" s="66">
        <v>46440</v>
      </c>
      <c r="T2388" s="66">
        <v>16860</v>
      </c>
      <c r="U2388" s="67">
        <f t="shared" si="679"/>
        <v>29.58</v>
      </c>
      <c r="V2388" s="66">
        <f t="shared" si="670"/>
        <v>599793.65999999992</v>
      </c>
      <c r="W2388" s="66" t="str">
        <f t="shared" si="671"/>
        <v>1 &gt; 4</v>
      </c>
      <c r="X2388" s="66">
        <f>A2388+SUMIFS(Presensi!F:F,Presensi!E:E,'Entry Data'!AP2388)</f>
        <v>2</v>
      </c>
      <c r="Y2388" s="66">
        <f>IFERROR(INDEX('Retasi Pricing'!F:F,MATCH('Entry Data'!AM2388,'Retasi Pricing'!E:E,0))*X2388,"")</f>
        <v>55000</v>
      </c>
      <c r="Z2388" s="62" t="s">
        <v>26</v>
      </c>
      <c r="AA2388" s="62" t="s">
        <v>27</v>
      </c>
      <c r="AB2388" s="32"/>
      <c r="AC2388" s="32" t="s">
        <v>192</v>
      </c>
      <c r="AD2388" s="32" t="str">
        <f t="shared" si="672"/>
        <v/>
      </c>
      <c r="AF2388" s="5" t="str">
        <f t="shared" si="673"/>
        <v>awaluddin44199</v>
      </c>
      <c r="AG2388" s="5" t="str">
        <f t="shared" si="674"/>
        <v>BMJ 04544199UTARADAY</v>
      </c>
      <c r="AH2388" s="5" t="str">
        <f t="shared" si="675"/>
        <v>awaluddin44199UTARADAY</v>
      </c>
      <c r="AI2388" s="5" t="str">
        <f t="shared" si="676"/>
        <v>BMJ 04544199DAY</v>
      </c>
      <c r="AJ2388" s="5" t="str">
        <f t="shared" si="677"/>
        <v>awaluddin44199DAY</v>
      </c>
      <c r="AK2388" s="5" t="str">
        <f t="shared" si="678"/>
        <v>awaluddinBMJ II</v>
      </c>
      <c r="AL2388" s="5" t="str">
        <f t="shared" si="680"/>
        <v>3UTARA</v>
      </c>
      <c r="AM2388" s="5" t="str">
        <f t="shared" si="681"/>
        <v>1 &gt; 4UTARA12 RODA</v>
      </c>
      <c r="AN2388" s="5" t="str">
        <f t="shared" si="682"/>
        <v>awaluddinBMJ II1 &gt; 4UTARA12 RODA</v>
      </c>
      <c r="AO2388" s="5" t="str">
        <f t="shared" si="683"/>
        <v>awaluddin1 &gt; 4UTARA12 RODA</v>
      </c>
      <c r="AP2388" s="5" t="str">
        <f t="shared" si="684"/>
        <v>44199DAY</v>
      </c>
    </row>
    <row r="2389" spans="1:42" x14ac:dyDescent="0.3">
      <c r="A2389" s="33">
        <v>1</v>
      </c>
      <c r="B2389" s="33"/>
      <c r="C2389" s="70">
        <v>44199</v>
      </c>
      <c r="D2389" s="71" t="s">
        <v>19</v>
      </c>
      <c r="E2389" s="70">
        <v>44199</v>
      </c>
      <c r="F2389" s="71">
        <v>5162346</v>
      </c>
      <c r="G2389" s="33" t="s">
        <v>20</v>
      </c>
      <c r="H2389" s="33" t="s">
        <v>21</v>
      </c>
      <c r="I2389" s="33" t="s">
        <v>51</v>
      </c>
      <c r="J2389" s="33" t="s">
        <v>23</v>
      </c>
      <c r="K2389" s="63" t="s">
        <v>35</v>
      </c>
      <c r="L2389" s="32" t="str">
        <f t="shared" si="667"/>
        <v>CGE370</v>
      </c>
      <c r="M2389" s="32" t="str">
        <f t="shared" si="668"/>
        <v>BMJ II</v>
      </c>
      <c r="N2389" s="32" t="str">
        <f t="shared" si="669"/>
        <v>12 RODA</v>
      </c>
      <c r="O2389" s="146">
        <v>0.60332175925925924</v>
      </c>
      <c r="P2389" s="65">
        <v>44199.603321759256</v>
      </c>
      <c r="Q2389" s="65"/>
      <c r="R2389" s="66">
        <v>4</v>
      </c>
      <c r="S2389" s="66">
        <v>48900</v>
      </c>
      <c r="T2389" s="66">
        <v>16860</v>
      </c>
      <c r="U2389" s="67">
        <f t="shared" si="679"/>
        <v>32.04</v>
      </c>
      <c r="V2389" s="66">
        <f t="shared" si="670"/>
        <v>649675.08000000007</v>
      </c>
      <c r="W2389" s="66" t="str">
        <f t="shared" si="671"/>
        <v>1 &gt; 4</v>
      </c>
      <c r="X2389" s="66">
        <f>A2389+SUMIFS(Presensi!F:F,Presensi!E:E,'Entry Data'!AP2389)</f>
        <v>2</v>
      </c>
      <c r="Y2389" s="66">
        <f>IFERROR(INDEX('Retasi Pricing'!F:F,MATCH('Entry Data'!AM2389,'Retasi Pricing'!E:E,0))*X2389,"")</f>
        <v>55000</v>
      </c>
      <c r="Z2389" s="62" t="s">
        <v>26</v>
      </c>
      <c r="AA2389" s="62" t="s">
        <v>27</v>
      </c>
      <c r="AB2389" s="32"/>
      <c r="AC2389" s="32" t="s">
        <v>192</v>
      </c>
      <c r="AD2389" s="32" t="str">
        <f t="shared" si="672"/>
        <v/>
      </c>
      <c r="AF2389" s="5" t="str">
        <f t="shared" si="673"/>
        <v>awaluddin44199</v>
      </c>
      <c r="AG2389" s="5" t="str">
        <f t="shared" si="674"/>
        <v>BMJ 04544199UTARADAY</v>
      </c>
      <c r="AH2389" s="5" t="str">
        <f t="shared" si="675"/>
        <v>awaluddin44199UTARADAY</v>
      </c>
      <c r="AI2389" s="5" t="str">
        <f t="shared" si="676"/>
        <v>BMJ 04544199DAY</v>
      </c>
      <c r="AJ2389" s="5" t="str">
        <f t="shared" si="677"/>
        <v>awaluddin44199DAY</v>
      </c>
      <c r="AK2389" s="5" t="str">
        <f t="shared" si="678"/>
        <v>awaluddinBMJ II</v>
      </c>
      <c r="AL2389" s="5" t="str">
        <f t="shared" si="680"/>
        <v>4UTARA</v>
      </c>
      <c r="AM2389" s="5" t="str">
        <f t="shared" si="681"/>
        <v>1 &gt; 4UTARA12 RODA</v>
      </c>
      <c r="AN2389" s="5" t="str">
        <f t="shared" si="682"/>
        <v>awaluddinBMJ II1 &gt; 4UTARA12 RODA</v>
      </c>
      <c r="AO2389" s="5" t="str">
        <f t="shared" si="683"/>
        <v>awaluddin1 &gt; 4UTARA12 RODA</v>
      </c>
      <c r="AP2389" s="5" t="str">
        <f t="shared" si="684"/>
        <v>44199DAY</v>
      </c>
    </row>
    <row r="2390" spans="1:42" x14ac:dyDescent="0.3">
      <c r="A2390" s="33">
        <v>1</v>
      </c>
      <c r="B2390" s="33"/>
      <c r="C2390" s="70">
        <v>44199</v>
      </c>
      <c r="D2390" s="71" t="s">
        <v>19</v>
      </c>
      <c r="E2390" s="70">
        <v>44199</v>
      </c>
      <c r="F2390" s="71">
        <v>5162439</v>
      </c>
      <c r="G2390" s="33" t="s">
        <v>20</v>
      </c>
      <c r="H2390" s="33" t="s">
        <v>21</v>
      </c>
      <c r="I2390" s="33" t="s">
        <v>51</v>
      </c>
      <c r="J2390" s="33" t="s">
        <v>23</v>
      </c>
      <c r="K2390" s="63" t="s">
        <v>35</v>
      </c>
      <c r="L2390" s="32" t="str">
        <f t="shared" si="667"/>
        <v>CGE370</v>
      </c>
      <c r="M2390" s="32" t="str">
        <f t="shared" si="668"/>
        <v>BMJ II</v>
      </c>
      <c r="N2390" s="32" t="str">
        <f t="shared" si="669"/>
        <v>12 RODA</v>
      </c>
      <c r="O2390" s="146">
        <v>0.66927083333333337</v>
      </c>
      <c r="P2390" s="65">
        <v>44199.669270833336</v>
      </c>
      <c r="Q2390" s="65"/>
      <c r="R2390" s="66">
        <v>5</v>
      </c>
      <c r="S2390" s="66">
        <v>46620</v>
      </c>
      <c r="T2390" s="66">
        <v>16860</v>
      </c>
      <c r="U2390" s="67">
        <f t="shared" si="679"/>
        <v>29.76</v>
      </c>
      <c r="V2390" s="66">
        <f t="shared" si="670"/>
        <v>603443.52</v>
      </c>
      <c r="W2390" s="66" t="str">
        <f t="shared" si="671"/>
        <v>&gt; 5</v>
      </c>
      <c r="X2390" s="66">
        <f>A2390+SUMIFS(Presensi!F:F,Presensi!E:E,'Entry Data'!AP2390)</f>
        <v>2</v>
      </c>
      <c r="Y2390" s="66">
        <f>IFERROR(INDEX('Retasi Pricing'!F:F,MATCH('Entry Data'!AM2390,'Retasi Pricing'!E:E,0))*X2390,"")</f>
        <v>62400</v>
      </c>
      <c r="Z2390" s="62" t="s">
        <v>26</v>
      </c>
      <c r="AA2390" s="62" t="s">
        <v>27</v>
      </c>
      <c r="AB2390" s="32"/>
      <c r="AC2390" s="32" t="s">
        <v>192</v>
      </c>
      <c r="AD2390" s="32" t="str">
        <f t="shared" si="672"/>
        <v/>
      </c>
      <c r="AF2390" s="5" t="str">
        <f t="shared" si="673"/>
        <v>awaluddin44199</v>
      </c>
      <c r="AG2390" s="5" t="str">
        <f t="shared" si="674"/>
        <v>BMJ 04544199UTARADAY</v>
      </c>
      <c r="AH2390" s="5" t="str">
        <f t="shared" si="675"/>
        <v>awaluddin44199UTARADAY</v>
      </c>
      <c r="AI2390" s="5" t="str">
        <f t="shared" si="676"/>
        <v>BMJ 04544199DAY</v>
      </c>
      <c r="AJ2390" s="5" t="str">
        <f t="shared" si="677"/>
        <v>awaluddin44199DAY</v>
      </c>
      <c r="AK2390" s="5" t="str">
        <f t="shared" si="678"/>
        <v>awaluddinBMJ II</v>
      </c>
      <c r="AL2390" s="5" t="str">
        <f t="shared" si="680"/>
        <v>5UTARA</v>
      </c>
      <c r="AM2390" s="5" t="str">
        <f t="shared" si="681"/>
        <v>&gt; 5UTARA12 RODA</v>
      </c>
      <c r="AN2390" s="5" t="str">
        <f t="shared" si="682"/>
        <v>awaluddinBMJ II&gt; 5UTARA12 RODA</v>
      </c>
      <c r="AO2390" s="5" t="str">
        <f t="shared" si="683"/>
        <v>awaluddin&gt; 5UTARA12 RODA</v>
      </c>
      <c r="AP2390" s="5" t="str">
        <f t="shared" si="684"/>
        <v>44199DAY</v>
      </c>
    </row>
    <row r="2391" spans="1:42" x14ac:dyDescent="0.3">
      <c r="A2391" s="33">
        <v>1</v>
      </c>
      <c r="B2391" s="33"/>
      <c r="C2391" s="70">
        <v>44199</v>
      </c>
      <c r="D2391" s="71" t="s">
        <v>19</v>
      </c>
      <c r="E2391" s="70">
        <v>44199</v>
      </c>
      <c r="F2391" s="71">
        <v>5162530</v>
      </c>
      <c r="G2391" s="33" t="s">
        <v>20</v>
      </c>
      <c r="H2391" s="33" t="s">
        <v>21</v>
      </c>
      <c r="I2391" s="33" t="s">
        <v>51</v>
      </c>
      <c r="J2391" s="33" t="s">
        <v>23</v>
      </c>
      <c r="K2391" s="63" t="s">
        <v>35</v>
      </c>
      <c r="L2391" s="32" t="str">
        <f t="shared" si="667"/>
        <v>CGE370</v>
      </c>
      <c r="M2391" s="32" t="str">
        <f t="shared" si="668"/>
        <v>BMJ II</v>
      </c>
      <c r="N2391" s="32" t="str">
        <f t="shared" si="669"/>
        <v>12 RODA</v>
      </c>
      <c r="O2391" s="146">
        <v>0.74042824074074076</v>
      </c>
      <c r="P2391" s="65">
        <v>44199.740428240744</v>
      </c>
      <c r="Q2391" s="65"/>
      <c r="R2391" s="66">
        <v>6</v>
      </c>
      <c r="S2391" s="66">
        <v>48400</v>
      </c>
      <c r="T2391" s="66">
        <v>16860</v>
      </c>
      <c r="U2391" s="67">
        <f t="shared" si="679"/>
        <v>31.54</v>
      </c>
      <c r="V2391" s="66">
        <f t="shared" si="670"/>
        <v>639536.58000000007</v>
      </c>
      <c r="W2391" s="66" t="str">
        <f t="shared" si="671"/>
        <v>&gt; 6</v>
      </c>
      <c r="X2391" s="66">
        <f>A2391+SUMIFS(Presensi!F:F,Presensi!E:E,'Entry Data'!AP2391)</f>
        <v>2</v>
      </c>
      <c r="Y2391" s="66">
        <f>IFERROR(INDEX('Retasi Pricing'!F:F,MATCH('Entry Data'!AM2391,'Retasi Pricing'!E:E,0))*X2391,"")</f>
        <v>68900</v>
      </c>
      <c r="Z2391" s="62" t="s">
        <v>26</v>
      </c>
      <c r="AA2391" s="62" t="s">
        <v>27</v>
      </c>
      <c r="AB2391" s="32"/>
      <c r="AC2391" s="32" t="s">
        <v>192</v>
      </c>
      <c r="AD2391" s="32" t="str">
        <f t="shared" si="672"/>
        <v/>
      </c>
      <c r="AF2391" s="5" t="str">
        <f t="shared" si="673"/>
        <v>awaluddin44199</v>
      </c>
      <c r="AG2391" s="5" t="str">
        <f t="shared" si="674"/>
        <v>BMJ 04544199UTARADAY</v>
      </c>
      <c r="AH2391" s="5" t="str">
        <f t="shared" si="675"/>
        <v>awaluddin44199UTARADAY</v>
      </c>
      <c r="AI2391" s="5" t="str">
        <f t="shared" si="676"/>
        <v>BMJ 04544199DAY</v>
      </c>
      <c r="AJ2391" s="5" t="str">
        <f t="shared" si="677"/>
        <v>awaluddin44199DAY</v>
      </c>
      <c r="AK2391" s="5" t="str">
        <f t="shared" si="678"/>
        <v>awaluddinBMJ II</v>
      </c>
      <c r="AL2391" s="5" t="str">
        <f t="shared" si="680"/>
        <v>6UTARA</v>
      </c>
      <c r="AM2391" s="5" t="str">
        <f t="shared" si="681"/>
        <v>&gt; 6UTARA12 RODA</v>
      </c>
      <c r="AN2391" s="5" t="str">
        <f t="shared" si="682"/>
        <v>awaluddinBMJ II&gt; 6UTARA12 RODA</v>
      </c>
      <c r="AO2391" s="5" t="str">
        <f t="shared" si="683"/>
        <v>awaluddin&gt; 6UTARA12 RODA</v>
      </c>
      <c r="AP2391" s="5" t="str">
        <f t="shared" si="684"/>
        <v>44199DAY</v>
      </c>
    </row>
    <row r="2392" spans="1:42" x14ac:dyDescent="0.3">
      <c r="A2392" s="33">
        <v>1</v>
      </c>
      <c r="B2392" s="33"/>
      <c r="C2392" s="70">
        <v>44199</v>
      </c>
      <c r="D2392" s="71" t="s">
        <v>19</v>
      </c>
      <c r="E2392" s="70">
        <v>44199</v>
      </c>
      <c r="F2392" s="71">
        <v>5161995</v>
      </c>
      <c r="G2392" s="33" t="s">
        <v>20</v>
      </c>
      <c r="H2392" s="33" t="s">
        <v>21</v>
      </c>
      <c r="I2392" s="33" t="s">
        <v>123</v>
      </c>
      <c r="J2392" s="33" t="s">
        <v>23</v>
      </c>
      <c r="K2392" s="63" t="s">
        <v>36</v>
      </c>
      <c r="L2392" s="32" t="str">
        <f t="shared" si="667"/>
        <v>CGE370</v>
      </c>
      <c r="M2392" s="32" t="str">
        <f t="shared" si="668"/>
        <v>BMJ II</v>
      </c>
      <c r="N2392" s="32" t="str">
        <f t="shared" si="669"/>
        <v>12 RODA</v>
      </c>
      <c r="O2392" s="146">
        <v>0.32773148148148151</v>
      </c>
      <c r="P2392" s="65">
        <v>44199.331562500003</v>
      </c>
      <c r="Q2392" s="65"/>
      <c r="R2392" s="66">
        <v>1</v>
      </c>
      <c r="S2392" s="66">
        <v>46680</v>
      </c>
      <c r="T2392" s="66">
        <v>16920</v>
      </c>
      <c r="U2392" s="67">
        <f t="shared" si="679"/>
        <v>29.76</v>
      </c>
      <c r="V2392" s="66">
        <f t="shared" si="670"/>
        <v>603443.52</v>
      </c>
      <c r="W2392" s="66" t="str">
        <f t="shared" si="671"/>
        <v>1 &gt; 4</v>
      </c>
      <c r="X2392" s="66">
        <f>A2392+SUMIFS(Presensi!F:F,Presensi!E:E,'Entry Data'!AP2392)</f>
        <v>2</v>
      </c>
      <c r="Y2392" s="66">
        <f>IFERROR(INDEX('Retasi Pricing'!F:F,MATCH('Entry Data'!AM2392,'Retasi Pricing'!E:E,0))*X2392,"")</f>
        <v>55000</v>
      </c>
      <c r="Z2392" s="62" t="s">
        <v>26</v>
      </c>
      <c r="AA2392" s="62" t="s">
        <v>27</v>
      </c>
      <c r="AB2392" s="32"/>
      <c r="AC2392" s="32" t="s">
        <v>190</v>
      </c>
      <c r="AD2392" s="32" t="str">
        <f t="shared" si="672"/>
        <v/>
      </c>
      <c r="AF2392" s="5" t="str">
        <f t="shared" si="673"/>
        <v>usman mansyur44199</v>
      </c>
      <c r="AG2392" s="5" t="str">
        <f t="shared" si="674"/>
        <v>BMJ 04644199UTARADAY</v>
      </c>
      <c r="AH2392" s="5" t="str">
        <f t="shared" si="675"/>
        <v>usman mansyur44199UTARADAY</v>
      </c>
      <c r="AI2392" s="5" t="str">
        <f t="shared" si="676"/>
        <v>BMJ 04644199DAY</v>
      </c>
      <c r="AJ2392" s="5" t="str">
        <f t="shared" si="677"/>
        <v>usman mansyur44199DAY</v>
      </c>
      <c r="AK2392" s="5" t="str">
        <f t="shared" si="678"/>
        <v>usman mansyurBMJ II</v>
      </c>
      <c r="AL2392" s="5" t="str">
        <f t="shared" si="680"/>
        <v>1UTARA</v>
      </c>
      <c r="AM2392" s="5" t="str">
        <f t="shared" si="681"/>
        <v>1 &gt; 4UTARA12 RODA</v>
      </c>
      <c r="AN2392" s="5" t="str">
        <f t="shared" si="682"/>
        <v>usman mansyurBMJ II1 &gt; 4UTARA12 RODA</v>
      </c>
      <c r="AO2392" s="5" t="str">
        <f t="shared" si="683"/>
        <v>usman mansyur1 &gt; 4UTARA12 RODA</v>
      </c>
      <c r="AP2392" s="5" t="str">
        <f t="shared" si="684"/>
        <v>44199DAY</v>
      </c>
    </row>
    <row r="2393" spans="1:42" x14ac:dyDescent="0.3">
      <c r="A2393" s="33">
        <v>1</v>
      </c>
      <c r="B2393" s="33"/>
      <c r="C2393" s="70">
        <v>44199</v>
      </c>
      <c r="D2393" s="71" t="s">
        <v>19</v>
      </c>
      <c r="E2393" s="70">
        <v>44199</v>
      </c>
      <c r="F2393" s="71">
        <v>5162061</v>
      </c>
      <c r="G2393" s="33" t="s">
        <v>20</v>
      </c>
      <c r="H2393" s="33" t="s">
        <v>21</v>
      </c>
      <c r="I2393" s="33" t="s">
        <v>123</v>
      </c>
      <c r="J2393" s="33" t="s">
        <v>23</v>
      </c>
      <c r="K2393" s="63" t="s">
        <v>36</v>
      </c>
      <c r="L2393" s="32" t="str">
        <f t="shared" si="667"/>
        <v>CGE370</v>
      </c>
      <c r="M2393" s="32" t="str">
        <f t="shared" si="668"/>
        <v>BMJ II</v>
      </c>
      <c r="N2393" s="32" t="str">
        <f t="shared" si="669"/>
        <v>12 RODA</v>
      </c>
      <c r="O2393" s="146">
        <v>0.37729166666666664</v>
      </c>
      <c r="P2393" s="65">
        <v>44199.377291666664</v>
      </c>
      <c r="Q2393" s="65"/>
      <c r="R2393" s="66">
        <v>2</v>
      </c>
      <c r="S2393" s="66">
        <v>47020</v>
      </c>
      <c r="T2393" s="66">
        <v>16920</v>
      </c>
      <c r="U2393" s="67">
        <f t="shared" si="679"/>
        <v>30.1</v>
      </c>
      <c r="V2393" s="66">
        <f t="shared" si="670"/>
        <v>610337.70000000007</v>
      </c>
      <c r="W2393" s="66" t="str">
        <f t="shared" si="671"/>
        <v>1 &gt; 4</v>
      </c>
      <c r="X2393" s="66">
        <f>A2393+SUMIFS(Presensi!F:F,Presensi!E:E,'Entry Data'!AP2393)</f>
        <v>2</v>
      </c>
      <c r="Y2393" s="66">
        <f>IFERROR(INDEX('Retasi Pricing'!F:F,MATCH('Entry Data'!AM2393,'Retasi Pricing'!E:E,0))*X2393,"")</f>
        <v>55000</v>
      </c>
      <c r="Z2393" s="62" t="s">
        <v>26</v>
      </c>
      <c r="AA2393" s="62" t="s">
        <v>27</v>
      </c>
      <c r="AB2393" s="32"/>
      <c r="AC2393" s="32" t="s">
        <v>190</v>
      </c>
      <c r="AD2393" s="32" t="str">
        <f t="shared" si="672"/>
        <v/>
      </c>
      <c r="AF2393" s="5" t="str">
        <f t="shared" si="673"/>
        <v>usman mansyur44199</v>
      </c>
      <c r="AG2393" s="5" t="str">
        <f t="shared" si="674"/>
        <v>BMJ 04644199UTARADAY</v>
      </c>
      <c r="AH2393" s="5" t="str">
        <f t="shared" si="675"/>
        <v>usman mansyur44199UTARADAY</v>
      </c>
      <c r="AI2393" s="5" t="str">
        <f t="shared" si="676"/>
        <v>BMJ 04644199DAY</v>
      </c>
      <c r="AJ2393" s="5" t="str">
        <f t="shared" si="677"/>
        <v>usman mansyur44199DAY</v>
      </c>
      <c r="AK2393" s="5" t="str">
        <f t="shared" si="678"/>
        <v>usman mansyurBMJ II</v>
      </c>
      <c r="AL2393" s="5" t="str">
        <f t="shared" si="680"/>
        <v>2UTARA</v>
      </c>
      <c r="AM2393" s="5" t="str">
        <f t="shared" si="681"/>
        <v>1 &gt; 4UTARA12 RODA</v>
      </c>
      <c r="AN2393" s="5" t="str">
        <f t="shared" si="682"/>
        <v>usman mansyurBMJ II1 &gt; 4UTARA12 RODA</v>
      </c>
      <c r="AO2393" s="5" t="str">
        <f t="shared" si="683"/>
        <v>usman mansyur1 &gt; 4UTARA12 RODA</v>
      </c>
      <c r="AP2393" s="5" t="str">
        <f t="shared" si="684"/>
        <v>44199DAY</v>
      </c>
    </row>
    <row r="2394" spans="1:42" x14ac:dyDescent="0.3">
      <c r="A2394" s="33">
        <v>1</v>
      </c>
      <c r="B2394" s="33"/>
      <c r="C2394" s="70">
        <v>44199</v>
      </c>
      <c r="D2394" s="71" t="s">
        <v>19</v>
      </c>
      <c r="E2394" s="70">
        <v>44199</v>
      </c>
      <c r="F2394" s="71">
        <v>5162140</v>
      </c>
      <c r="G2394" s="33" t="s">
        <v>20</v>
      </c>
      <c r="H2394" s="33" t="s">
        <v>50</v>
      </c>
      <c r="I2394" s="33" t="s">
        <v>51</v>
      </c>
      <c r="J2394" s="33" t="s">
        <v>53</v>
      </c>
      <c r="K2394" s="63" t="s">
        <v>36</v>
      </c>
      <c r="L2394" s="32" t="str">
        <f t="shared" si="667"/>
        <v>CGE370</v>
      </c>
      <c r="M2394" s="32" t="str">
        <f t="shared" si="668"/>
        <v>BMJ II</v>
      </c>
      <c r="N2394" s="32" t="str">
        <f t="shared" si="669"/>
        <v>12 RODA</v>
      </c>
      <c r="O2394" s="146">
        <v>0.43546296296296294</v>
      </c>
      <c r="P2394" s="65">
        <v>44199.43546296296</v>
      </c>
      <c r="Q2394" s="65"/>
      <c r="R2394" s="66">
        <v>3</v>
      </c>
      <c r="S2394" s="66">
        <v>45900</v>
      </c>
      <c r="T2394" s="66">
        <v>16920</v>
      </c>
      <c r="U2394" s="67">
        <f t="shared" si="679"/>
        <v>28.98</v>
      </c>
      <c r="V2394" s="66">
        <f t="shared" si="670"/>
        <v>587627.46</v>
      </c>
      <c r="W2394" s="66" t="str">
        <f t="shared" si="671"/>
        <v>1 &gt; 4</v>
      </c>
      <c r="X2394" s="66">
        <f>A2394+SUMIFS(Presensi!F:F,Presensi!E:E,'Entry Data'!AP2394)</f>
        <v>2</v>
      </c>
      <c r="Y2394" s="66">
        <f>IFERROR(INDEX('Retasi Pricing'!F:F,MATCH('Entry Data'!AM2394,'Retasi Pricing'!E:E,0))*X2394,"")</f>
        <v>55000</v>
      </c>
      <c r="Z2394" s="62" t="s">
        <v>26</v>
      </c>
      <c r="AA2394" s="62" t="s">
        <v>27</v>
      </c>
      <c r="AB2394" s="32"/>
      <c r="AC2394" s="32" t="s">
        <v>190</v>
      </c>
      <c r="AD2394" s="32" t="str">
        <f t="shared" si="672"/>
        <v/>
      </c>
      <c r="AF2394" s="5" t="str">
        <f t="shared" si="673"/>
        <v>usman mansyur44199</v>
      </c>
      <c r="AG2394" s="5" t="str">
        <f t="shared" si="674"/>
        <v>BMJ 04644199UTARADAY</v>
      </c>
      <c r="AH2394" s="5" t="str">
        <f t="shared" si="675"/>
        <v>usman mansyur44199UTARADAY</v>
      </c>
      <c r="AI2394" s="5" t="str">
        <f t="shared" si="676"/>
        <v>BMJ 04644199DAY</v>
      </c>
      <c r="AJ2394" s="5" t="str">
        <f t="shared" si="677"/>
        <v>usman mansyur44199DAY</v>
      </c>
      <c r="AK2394" s="5" t="str">
        <f t="shared" si="678"/>
        <v>usman mansyurBMJ II</v>
      </c>
      <c r="AL2394" s="5" t="str">
        <f t="shared" si="680"/>
        <v>3UTARA</v>
      </c>
      <c r="AM2394" s="5" t="str">
        <f t="shared" si="681"/>
        <v>1 &gt; 4UTARA12 RODA</v>
      </c>
      <c r="AN2394" s="5" t="str">
        <f t="shared" si="682"/>
        <v>usman mansyurBMJ II1 &gt; 4UTARA12 RODA</v>
      </c>
      <c r="AO2394" s="5" t="str">
        <f t="shared" si="683"/>
        <v>usman mansyur1 &gt; 4UTARA12 RODA</v>
      </c>
      <c r="AP2394" s="5" t="str">
        <f t="shared" si="684"/>
        <v>44199DAY</v>
      </c>
    </row>
    <row r="2395" spans="1:42" x14ac:dyDescent="0.3">
      <c r="A2395" s="33">
        <v>1</v>
      </c>
      <c r="B2395" s="33"/>
      <c r="C2395" s="70">
        <v>44199</v>
      </c>
      <c r="D2395" s="71" t="s">
        <v>19</v>
      </c>
      <c r="E2395" s="70">
        <v>44199</v>
      </c>
      <c r="F2395" s="71">
        <v>5162216</v>
      </c>
      <c r="G2395" s="33" t="s">
        <v>20</v>
      </c>
      <c r="H2395" s="33" t="s">
        <v>21</v>
      </c>
      <c r="I2395" s="33" t="s">
        <v>51</v>
      </c>
      <c r="J2395" s="33" t="s">
        <v>23</v>
      </c>
      <c r="K2395" s="63" t="s">
        <v>36</v>
      </c>
      <c r="L2395" s="32" t="str">
        <f t="shared" si="667"/>
        <v>CGE370</v>
      </c>
      <c r="M2395" s="32" t="str">
        <f t="shared" si="668"/>
        <v>BMJ II</v>
      </c>
      <c r="N2395" s="32" t="str">
        <f t="shared" si="669"/>
        <v>12 RODA</v>
      </c>
      <c r="O2395" s="146">
        <v>0.48931712962962964</v>
      </c>
      <c r="P2395" s="65">
        <v>44199.489317129628</v>
      </c>
      <c r="Q2395" s="65"/>
      <c r="R2395" s="66">
        <v>4</v>
      </c>
      <c r="S2395" s="66">
        <v>46960</v>
      </c>
      <c r="T2395" s="66">
        <v>16920</v>
      </c>
      <c r="U2395" s="67">
        <f t="shared" si="679"/>
        <v>30.04</v>
      </c>
      <c r="V2395" s="66">
        <f t="shared" si="670"/>
        <v>609121.08000000007</v>
      </c>
      <c r="W2395" s="66" t="str">
        <f t="shared" si="671"/>
        <v>1 &gt; 4</v>
      </c>
      <c r="X2395" s="66">
        <f>A2395+SUMIFS(Presensi!F:F,Presensi!E:E,'Entry Data'!AP2395)</f>
        <v>2</v>
      </c>
      <c r="Y2395" s="66">
        <f>IFERROR(INDEX('Retasi Pricing'!F:F,MATCH('Entry Data'!AM2395,'Retasi Pricing'!E:E,0))*X2395,"")</f>
        <v>55000</v>
      </c>
      <c r="Z2395" s="62" t="s">
        <v>26</v>
      </c>
      <c r="AA2395" s="62" t="s">
        <v>27</v>
      </c>
      <c r="AB2395" s="32"/>
      <c r="AC2395" s="32" t="s">
        <v>190</v>
      </c>
      <c r="AD2395" s="32" t="str">
        <f t="shared" si="672"/>
        <v/>
      </c>
      <c r="AF2395" s="5" t="str">
        <f t="shared" si="673"/>
        <v>usman mansyur44199</v>
      </c>
      <c r="AG2395" s="5" t="str">
        <f t="shared" si="674"/>
        <v>BMJ 04644199UTARADAY</v>
      </c>
      <c r="AH2395" s="5" t="str">
        <f t="shared" si="675"/>
        <v>usman mansyur44199UTARADAY</v>
      </c>
      <c r="AI2395" s="5" t="str">
        <f t="shared" si="676"/>
        <v>BMJ 04644199DAY</v>
      </c>
      <c r="AJ2395" s="5" t="str">
        <f t="shared" si="677"/>
        <v>usman mansyur44199DAY</v>
      </c>
      <c r="AK2395" s="5" t="str">
        <f t="shared" si="678"/>
        <v>usman mansyurBMJ II</v>
      </c>
      <c r="AL2395" s="5" t="str">
        <f t="shared" si="680"/>
        <v>4UTARA</v>
      </c>
      <c r="AM2395" s="5" t="str">
        <f t="shared" si="681"/>
        <v>1 &gt; 4UTARA12 RODA</v>
      </c>
      <c r="AN2395" s="5" t="str">
        <f t="shared" si="682"/>
        <v>usman mansyurBMJ II1 &gt; 4UTARA12 RODA</v>
      </c>
      <c r="AO2395" s="5" t="str">
        <f t="shared" si="683"/>
        <v>usman mansyur1 &gt; 4UTARA12 RODA</v>
      </c>
      <c r="AP2395" s="5" t="str">
        <f t="shared" si="684"/>
        <v>44199DAY</v>
      </c>
    </row>
    <row r="2396" spans="1:42" x14ac:dyDescent="0.3">
      <c r="A2396" s="33">
        <v>1</v>
      </c>
      <c r="B2396" s="33"/>
      <c r="C2396" s="70">
        <v>44199</v>
      </c>
      <c r="D2396" s="71" t="s">
        <v>19</v>
      </c>
      <c r="E2396" s="70">
        <v>44199</v>
      </c>
      <c r="F2396" s="71">
        <v>5162014</v>
      </c>
      <c r="G2396" s="33" t="s">
        <v>20</v>
      </c>
      <c r="H2396" s="33" t="s">
        <v>21</v>
      </c>
      <c r="I2396" s="33" t="s">
        <v>123</v>
      </c>
      <c r="J2396" s="33" t="s">
        <v>23</v>
      </c>
      <c r="K2396" s="63" t="s">
        <v>41</v>
      </c>
      <c r="L2396" s="32" t="str">
        <f t="shared" si="667"/>
        <v>AXOR4843</v>
      </c>
      <c r="M2396" s="32" t="str">
        <f t="shared" si="668"/>
        <v>BMJ II</v>
      </c>
      <c r="N2396" s="32" t="str">
        <f t="shared" si="669"/>
        <v>12 RODA</v>
      </c>
      <c r="O2396" s="146">
        <v>0.34221064814814817</v>
      </c>
      <c r="P2396" s="65">
        <v>44199.348055555558</v>
      </c>
      <c r="Q2396" s="65"/>
      <c r="R2396" s="66">
        <v>1</v>
      </c>
      <c r="S2396" s="66">
        <v>53420</v>
      </c>
      <c r="T2396" s="66">
        <v>19960</v>
      </c>
      <c r="U2396" s="67">
        <f t="shared" si="679"/>
        <v>33.46</v>
      </c>
      <c r="V2396" s="66">
        <f t="shared" si="670"/>
        <v>678468.41999999993</v>
      </c>
      <c r="W2396" s="66" t="str">
        <f t="shared" si="671"/>
        <v>1 &gt; 4</v>
      </c>
      <c r="X2396" s="66">
        <f>A2396+SUMIFS(Presensi!F:F,Presensi!E:E,'Entry Data'!AP2396)</f>
        <v>2</v>
      </c>
      <c r="Y2396" s="66">
        <f>IFERROR(INDEX('Retasi Pricing'!F:F,MATCH('Entry Data'!AM2396,'Retasi Pricing'!E:E,0))*X2396,"")</f>
        <v>55000</v>
      </c>
      <c r="Z2396" s="62" t="s">
        <v>26</v>
      </c>
      <c r="AA2396" s="62" t="s">
        <v>27</v>
      </c>
      <c r="AB2396" s="32"/>
      <c r="AC2396" s="32" t="s">
        <v>368</v>
      </c>
      <c r="AD2396" s="32" t="str">
        <f t="shared" si="672"/>
        <v/>
      </c>
      <c r="AF2396" s="5" t="str">
        <f t="shared" si="673"/>
        <v>Romanus Roja44199</v>
      </c>
      <c r="AG2396" s="5" t="str">
        <f t="shared" si="674"/>
        <v>BMJ 04744199UTARADAY</v>
      </c>
      <c r="AH2396" s="5" t="str">
        <f t="shared" si="675"/>
        <v>Romanus Roja44199UTARADAY</v>
      </c>
      <c r="AI2396" s="5" t="str">
        <f t="shared" si="676"/>
        <v>BMJ 04744199DAY</v>
      </c>
      <c r="AJ2396" s="5" t="str">
        <f t="shared" si="677"/>
        <v>Romanus Roja44199DAY</v>
      </c>
      <c r="AK2396" s="5" t="str">
        <f t="shared" si="678"/>
        <v>Romanus RojaBMJ II</v>
      </c>
      <c r="AL2396" s="5" t="str">
        <f t="shared" si="680"/>
        <v>1UTARA</v>
      </c>
      <c r="AM2396" s="5" t="str">
        <f t="shared" si="681"/>
        <v>1 &gt; 4UTARA12 RODA</v>
      </c>
      <c r="AN2396" s="5" t="str">
        <f t="shared" si="682"/>
        <v>Romanus RojaBMJ II1 &gt; 4UTARA12 RODA</v>
      </c>
      <c r="AO2396" s="5" t="str">
        <f t="shared" si="683"/>
        <v>Romanus Roja1 &gt; 4UTARA12 RODA</v>
      </c>
      <c r="AP2396" s="5" t="str">
        <f t="shared" si="684"/>
        <v>44199DAY</v>
      </c>
    </row>
    <row r="2397" spans="1:42" x14ac:dyDescent="0.3">
      <c r="A2397" s="33">
        <v>1</v>
      </c>
      <c r="B2397" s="33"/>
      <c r="C2397" s="70">
        <v>44199</v>
      </c>
      <c r="D2397" s="71" t="s">
        <v>19</v>
      </c>
      <c r="E2397" s="70">
        <v>44199</v>
      </c>
      <c r="F2397" s="71">
        <v>5162084</v>
      </c>
      <c r="G2397" s="33" t="s">
        <v>20</v>
      </c>
      <c r="H2397" s="33" t="s">
        <v>21</v>
      </c>
      <c r="I2397" s="33" t="s">
        <v>51</v>
      </c>
      <c r="J2397" s="33" t="s">
        <v>46</v>
      </c>
      <c r="K2397" s="63" t="s">
        <v>41</v>
      </c>
      <c r="L2397" s="32" t="str">
        <f t="shared" si="667"/>
        <v>AXOR4843</v>
      </c>
      <c r="M2397" s="32" t="str">
        <f t="shared" si="668"/>
        <v>BMJ II</v>
      </c>
      <c r="N2397" s="32" t="str">
        <f t="shared" si="669"/>
        <v>12 RODA</v>
      </c>
      <c r="O2397" s="146">
        <v>0.39559027777777778</v>
      </c>
      <c r="P2397" s="65">
        <v>44199.395590277774</v>
      </c>
      <c r="Q2397" s="65"/>
      <c r="R2397" s="66">
        <v>2</v>
      </c>
      <c r="S2397" s="66">
        <v>52820</v>
      </c>
      <c r="T2397" s="66">
        <v>19960</v>
      </c>
      <c r="U2397" s="67">
        <f t="shared" si="679"/>
        <v>32.86</v>
      </c>
      <c r="V2397" s="66">
        <f t="shared" si="670"/>
        <v>666302.22</v>
      </c>
      <c r="W2397" s="66" t="str">
        <f t="shared" si="671"/>
        <v>1 &gt; 4</v>
      </c>
      <c r="X2397" s="66">
        <f>A2397+SUMIFS(Presensi!F:F,Presensi!E:E,'Entry Data'!AP2397)</f>
        <v>2</v>
      </c>
      <c r="Y2397" s="66">
        <f>IFERROR(INDEX('Retasi Pricing'!F:F,MATCH('Entry Data'!AM2397,'Retasi Pricing'!E:E,0))*X2397,"")</f>
        <v>55000</v>
      </c>
      <c r="Z2397" s="62" t="s">
        <v>26</v>
      </c>
      <c r="AA2397" s="62" t="s">
        <v>27</v>
      </c>
      <c r="AB2397" s="32"/>
      <c r="AC2397" s="32" t="s">
        <v>368</v>
      </c>
      <c r="AD2397" s="32" t="str">
        <f t="shared" si="672"/>
        <v/>
      </c>
      <c r="AF2397" s="5" t="str">
        <f t="shared" si="673"/>
        <v>Romanus Roja44199</v>
      </c>
      <c r="AG2397" s="5" t="str">
        <f t="shared" si="674"/>
        <v>BMJ 04744199UTARADAY</v>
      </c>
      <c r="AH2397" s="5" t="str">
        <f t="shared" si="675"/>
        <v>Romanus Roja44199UTARADAY</v>
      </c>
      <c r="AI2397" s="5" t="str">
        <f t="shared" si="676"/>
        <v>BMJ 04744199DAY</v>
      </c>
      <c r="AJ2397" s="5" t="str">
        <f t="shared" si="677"/>
        <v>Romanus Roja44199DAY</v>
      </c>
      <c r="AK2397" s="5" t="str">
        <f t="shared" si="678"/>
        <v>Romanus RojaBMJ II</v>
      </c>
      <c r="AL2397" s="5" t="str">
        <f t="shared" si="680"/>
        <v>2UTARA</v>
      </c>
      <c r="AM2397" s="5" t="str">
        <f t="shared" si="681"/>
        <v>1 &gt; 4UTARA12 RODA</v>
      </c>
      <c r="AN2397" s="5" t="str">
        <f t="shared" si="682"/>
        <v>Romanus RojaBMJ II1 &gt; 4UTARA12 RODA</v>
      </c>
      <c r="AO2397" s="5" t="str">
        <f t="shared" si="683"/>
        <v>Romanus Roja1 &gt; 4UTARA12 RODA</v>
      </c>
      <c r="AP2397" s="5" t="str">
        <f t="shared" si="684"/>
        <v>44199DAY</v>
      </c>
    </row>
    <row r="2398" spans="1:42" x14ac:dyDescent="0.3">
      <c r="A2398" s="33">
        <v>1</v>
      </c>
      <c r="B2398" s="33"/>
      <c r="C2398" s="70">
        <v>44199</v>
      </c>
      <c r="D2398" s="71" t="s">
        <v>19</v>
      </c>
      <c r="E2398" s="70">
        <v>44199</v>
      </c>
      <c r="F2398" s="71">
        <v>5162163</v>
      </c>
      <c r="G2398" s="33" t="s">
        <v>20</v>
      </c>
      <c r="H2398" s="33" t="s">
        <v>50</v>
      </c>
      <c r="I2398" s="33" t="s">
        <v>51</v>
      </c>
      <c r="J2398" s="33" t="s">
        <v>53</v>
      </c>
      <c r="K2398" s="63" t="s">
        <v>41</v>
      </c>
      <c r="L2398" s="32" t="str">
        <f t="shared" si="667"/>
        <v>AXOR4843</v>
      </c>
      <c r="M2398" s="32" t="str">
        <f t="shared" si="668"/>
        <v>BMJ II</v>
      </c>
      <c r="N2398" s="32" t="str">
        <f t="shared" si="669"/>
        <v>12 RODA</v>
      </c>
      <c r="O2398" s="146">
        <v>0.45083333333333336</v>
      </c>
      <c r="P2398" s="65">
        <v>44199.450833333336</v>
      </c>
      <c r="Q2398" s="65"/>
      <c r="R2398" s="66">
        <v>3</v>
      </c>
      <c r="S2398" s="66">
        <v>51620</v>
      </c>
      <c r="T2398" s="66">
        <v>19960</v>
      </c>
      <c r="U2398" s="67">
        <f t="shared" si="679"/>
        <v>31.66</v>
      </c>
      <c r="V2398" s="66">
        <f t="shared" si="670"/>
        <v>641969.81999999995</v>
      </c>
      <c r="W2398" s="66" t="str">
        <f t="shared" si="671"/>
        <v>1 &gt; 4</v>
      </c>
      <c r="X2398" s="66">
        <f>A2398+SUMIFS(Presensi!F:F,Presensi!E:E,'Entry Data'!AP2398)</f>
        <v>2</v>
      </c>
      <c r="Y2398" s="66">
        <f>IFERROR(INDEX('Retasi Pricing'!F:F,MATCH('Entry Data'!AM2398,'Retasi Pricing'!E:E,0))*X2398,"")</f>
        <v>55000</v>
      </c>
      <c r="Z2398" s="62" t="s">
        <v>26</v>
      </c>
      <c r="AA2398" s="62" t="s">
        <v>27</v>
      </c>
      <c r="AB2398" s="32"/>
      <c r="AC2398" s="32" t="s">
        <v>368</v>
      </c>
      <c r="AD2398" s="32" t="str">
        <f t="shared" si="672"/>
        <v/>
      </c>
      <c r="AF2398" s="5" t="str">
        <f t="shared" si="673"/>
        <v>Romanus Roja44199</v>
      </c>
      <c r="AG2398" s="5" t="str">
        <f t="shared" si="674"/>
        <v>BMJ 04744199UTARADAY</v>
      </c>
      <c r="AH2398" s="5" t="str">
        <f t="shared" si="675"/>
        <v>Romanus Roja44199UTARADAY</v>
      </c>
      <c r="AI2398" s="5" t="str">
        <f t="shared" si="676"/>
        <v>BMJ 04744199DAY</v>
      </c>
      <c r="AJ2398" s="5" t="str">
        <f t="shared" si="677"/>
        <v>Romanus Roja44199DAY</v>
      </c>
      <c r="AK2398" s="5" t="str">
        <f t="shared" si="678"/>
        <v>Romanus RojaBMJ II</v>
      </c>
      <c r="AL2398" s="5" t="str">
        <f t="shared" si="680"/>
        <v>3UTARA</v>
      </c>
      <c r="AM2398" s="5" t="str">
        <f t="shared" si="681"/>
        <v>1 &gt; 4UTARA12 RODA</v>
      </c>
      <c r="AN2398" s="5" t="str">
        <f t="shared" si="682"/>
        <v>Romanus RojaBMJ II1 &gt; 4UTARA12 RODA</v>
      </c>
      <c r="AO2398" s="5" t="str">
        <f t="shared" si="683"/>
        <v>Romanus Roja1 &gt; 4UTARA12 RODA</v>
      </c>
      <c r="AP2398" s="5" t="str">
        <f t="shared" si="684"/>
        <v>44199DAY</v>
      </c>
    </row>
    <row r="2399" spans="1:42" x14ac:dyDescent="0.3">
      <c r="A2399" s="33">
        <v>1</v>
      </c>
      <c r="B2399" s="33"/>
      <c r="C2399" s="70">
        <v>44199</v>
      </c>
      <c r="D2399" s="71" t="s">
        <v>19</v>
      </c>
      <c r="E2399" s="70">
        <v>44199</v>
      </c>
      <c r="F2399" s="71">
        <v>5162236</v>
      </c>
      <c r="G2399" s="33" t="s">
        <v>20</v>
      </c>
      <c r="H2399" s="33" t="s">
        <v>21</v>
      </c>
      <c r="I2399" s="33" t="s">
        <v>123</v>
      </c>
      <c r="J2399" s="33" t="s">
        <v>23</v>
      </c>
      <c r="K2399" s="63" t="s">
        <v>41</v>
      </c>
      <c r="L2399" s="32" t="str">
        <f t="shared" si="667"/>
        <v>AXOR4843</v>
      </c>
      <c r="M2399" s="32" t="str">
        <f t="shared" si="668"/>
        <v>BMJ II</v>
      </c>
      <c r="N2399" s="32" t="str">
        <f t="shared" si="669"/>
        <v>12 RODA</v>
      </c>
      <c r="O2399" s="146">
        <v>0.50357638888888889</v>
      </c>
      <c r="P2399" s="65">
        <v>44199.503576388888</v>
      </c>
      <c r="Q2399" s="65"/>
      <c r="R2399" s="66">
        <v>4</v>
      </c>
      <c r="S2399" s="66">
        <v>53020</v>
      </c>
      <c r="T2399" s="66">
        <v>19960</v>
      </c>
      <c r="U2399" s="67">
        <f t="shared" si="679"/>
        <v>33.06</v>
      </c>
      <c r="V2399" s="66">
        <f t="shared" si="670"/>
        <v>670357.62</v>
      </c>
      <c r="W2399" s="66" t="str">
        <f t="shared" si="671"/>
        <v>1 &gt; 4</v>
      </c>
      <c r="X2399" s="66">
        <f>A2399+SUMIFS(Presensi!F:F,Presensi!E:E,'Entry Data'!AP2399)</f>
        <v>2</v>
      </c>
      <c r="Y2399" s="66">
        <f>IFERROR(INDEX('Retasi Pricing'!F:F,MATCH('Entry Data'!AM2399,'Retasi Pricing'!E:E,0))*X2399,"")</f>
        <v>55000</v>
      </c>
      <c r="Z2399" s="62" t="s">
        <v>26</v>
      </c>
      <c r="AA2399" s="62" t="s">
        <v>27</v>
      </c>
      <c r="AB2399" s="32"/>
      <c r="AC2399" s="32" t="s">
        <v>368</v>
      </c>
      <c r="AD2399" s="32" t="str">
        <f t="shared" si="672"/>
        <v/>
      </c>
      <c r="AF2399" s="5" t="str">
        <f t="shared" si="673"/>
        <v>Romanus Roja44199</v>
      </c>
      <c r="AG2399" s="5" t="str">
        <f t="shared" si="674"/>
        <v>BMJ 04744199UTARADAY</v>
      </c>
      <c r="AH2399" s="5" t="str">
        <f t="shared" si="675"/>
        <v>Romanus Roja44199UTARADAY</v>
      </c>
      <c r="AI2399" s="5" t="str">
        <f t="shared" si="676"/>
        <v>BMJ 04744199DAY</v>
      </c>
      <c r="AJ2399" s="5" t="str">
        <f t="shared" si="677"/>
        <v>Romanus Roja44199DAY</v>
      </c>
      <c r="AK2399" s="5" t="str">
        <f t="shared" si="678"/>
        <v>Romanus RojaBMJ II</v>
      </c>
      <c r="AL2399" s="5" t="str">
        <f t="shared" si="680"/>
        <v>4UTARA</v>
      </c>
      <c r="AM2399" s="5" t="str">
        <f t="shared" si="681"/>
        <v>1 &gt; 4UTARA12 RODA</v>
      </c>
      <c r="AN2399" s="5" t="str">
        <f t="shared" si="682"/>
        <v>Romanus RojaBMJ II1 &gt; 4UTARA12 RODA</v>
      </c>
      <c r="AO2399" s="5" t="str">
        <f t="shared" si="683"/>
        <v>Romanus Roja1 &gt; 4UTARA12 RODA</v>
      </c>
      <c r="AP2399" s="5" t="str">
        <f t="shared" si="684"/>
        <v>44199DAY</v>
      </c>
    </row>
    <row r="2400" spans="1:42" x14ac:dyDescent="0.3">
      <c r="A2400" s="33">
        <v>1</v>
      </c>
      <c r="B2400" s="33"/>
      <c r="C2400" s="70">
        <v>44199</v>
      </c>
      <c r="D2400" s="71" t="s">
        <v>19</v>
      </c>
      <c r="E2400" s="70">
        <v>44199</v>
      </c>
      <c r="F2400" s="71">
        <v>5162308</v>
      </c>
      <c r="G2400" s="33" t="s">
        <v>20</v>
      </c>
      <c r="H2400" s="33" t="s">
        <v>21</v>
      </c>
      <c r="I2400" s="33" t="s">
        <v>123</v>
      </c>
      <c r="J2400" s="33" t="s">
        <v>23</v>
      </c>
      <c r="K2400" s="63" t="s">
        <v>41</v>
      </c>
      <c r="L2400" s="32" t="str">
        <f t="shared" si="667"/>
        <v>AXOR4843</v>
      </c>
      <c r="M2400" s="32" t="str">
        <f t="shared" si="668"/>
        <v>BMJ II</v>
      </c>
      <c r="N2400" s="32" t="str">
        <f t="shared" si="669"/>
        <v>12 RODA</v>
      </c>
      <c r="O2400" s="146">
        <v>0.57453703703703707</v>
      </c>
      <c r="P2400" s="65">
        <v>44199.574537037035</v>
      </c>
      <c r="Q2400" s="65"/>
      <c r="R2400" s="66">
        <v>5</v>
      </c>
      <c r="S2400" s="66">
        <v>51840</v>
      </c>
      <c r="T2400" s="66">
        <v>19960</v>
      </c>
      <c r="U2400" s="67">
        <f t="shared" si="679"/>
        <v>31.88</v>
      </c>
      <c r="V2400" s="66">
        <f t="shared" si="670"/>
        <v>646430.76</v>
      </c>
      <c r="W2400" s="66" t="str">
        <f t="shared" si="671"/>
        <v>&gt; 5</v>
      </c>
      <c r="X2400" s="66">
        <f>A2400+SUMIFS(Presensi!F:F,Presensi!E:E,'Entry Data'!AP2400)</f>
        <v>2</v>
      </c>
      <c r="Y2400" s="66">
        <f>IFERROR(INDEX('Retasi Pricing'!F:F,MATCH('Entry Data'!AM2400,'Retasi Pricing'!E:E,0))*X2400,"")</f>
        <v>62400</v>
      </c>
      <c r="Z2400" s="62" t="s">
        <v>26</v>
      </c>
      <c r="AA2400" s="62" t="s">
        <v>27</v>
      </c>
      <c r="AB2400" s="32"/>
      <c r="AC2400" s="32" t="s">
        <v>368</v>
      </c>
      <c r="AD2400" s="32" t="str">
        <f t="shared" si="672"/>
        <v/>
      </c>
      <c r="AF2400" s="5" t="str">
        <f t="shared" si="673"/>
        <v>Romanus Roja44199</v>
      </c>
      <c r="AG2400" s="5" t="str">
        <f t="shared" si="674"/>
        <v>BMJ 04744199UTARADAY</v>
      </c>
      <c r="AH2400" s="5" t="str">
        <f t="shared" si="675"/>
        <v>Romanus Roja44199UTARADAY</v>
      </c>
      <c r="AI2400" s="5" t="str">
        <f t="shared" si="676"/>
        <v>BMJ 04744199DAY</v>
      </c>
      <c r="AJ2400" s="5" t="str">
        <f t="shared" si="677"/>
        <v>Romanus Roja44199DAY</v>
      </c>
      <c r="AK2400" s="5" t="str">
        <f t="shared" si="678"/>
        <v>Romanus RojaBMJ II</v>
      </c>
      <c r="AL2400" s="5" t="str">
        <f t="shared" si="680"/>
        <v>5UTARA</v>
      </c>
      <c r="AM2400" s="5" t="str">
        <f t="shared" si="681"/>
        <v>&gt; 5UTARA12 RODA</v>
      </c>
      <c r="AN2400" s="5" t="str">
        <f t="shared" si="682"/>
        <v>Romanus RojaBMJ II&gt; 5UTARA12 RODA</v>
      </c>
      <c r="AO2400" s="5" t="str">
        <f t="shared" si="683"/>
        <v>Romanus Roja&gt; 5UTARA12 RODA</v>
      </c>
      <c r="AP2400" s="5" t="str">
        <f t="shared" si="684"/>
        <v>44199DAY</v>
      </c>
    </row>
    <row r="2401" spans="1:42" x14ac:dyDescent="0.3">
      <c r="A2401" s="33">
        <v>1</v>
      </c>
      <c r="B2401" s="33"/>
      <c r="C2401" s="70">
        <v>44199</v>
      </c>
      <c r="D2401" s="71" t="s">
        <v>19</v>
      </c>
      <c r="E2401" s="70">
        <v>44199</v>
      </c>
      <c r="F2401" s="71">
        <v>5162390</v>
      </c>
      <c r="G2401" s="33" t="s">
        <v>20</v>
      </c>
      <c r="H2401" s="33" t="s">
        <v>64</v>
      </c>
      <c r="I2401" s="33" t="s">
        <v>51</v>
      </c>
      <c r="J2401" s="33" t="s">
        <v>53</v>
      </c>
      <c r="K2401" s="63" t="s">
        <v>41</v>
      </c>
      <c r="L2401" s="32" t="str">
        <f t="shared" si="667"/>
        <v>AXOR4843</v>
      </c>
      <c r="M2401" s="32" t="str">
        <f t="shared" si="668"/>
        <v>BMJ II</v>
      </c>
      <c r="N2401" s="32" t="str">
        <f t="shared" si="669"/>
        <v>12 RODA</v>
      </c>
      <c r="O2401" s="146">
        <v>0.6310069444444445</v>
      </c>
      <c r="P2401" s="65">
        <v>44199.631006944444</v>
      </c>
      <c r="Q2401" s="65"/>
      <c r="R2401" s="66">
        <v>6</v>
      </c>
      <c r="S2401" s="66">
        <v>52480</v>
      </c>
      <c r="T2401" s="66">
        <v>19960</v>
      </c>
      <c r="U2401" s="67">
        <f t="shared" si="679"/>
        <v>32.520000000000003</v>
      </c>
      <c r="V2401" s="66">
        <f t="shared" si="670"/>
        <v>659408.04000000015</v>
      </c>
      <c r="W2401" s="66" t="str">
        <f t="shared" si="671"/>
        <v>&gt; 6</v>
      </c>
      <c r="X2401" s="66">
        <f>A2401+SUMIFS(Presensi!F:F,Presensi!E:E,'Entry Data'!AP2401)</f>
        <v>2</v>
      </c>
      <c r="Y2401" s="66">
        <f>IFERROR(INDEX('Retasi Pricing'!F:F,MATCH('Entry Data'!AM2401,'Retasi Pricing'!E:E,0))*X2401,"")</f>
        <v>68900</v>
      </c>
      <c r="Z2401" s="62" t="s">
        <v>26</v>
      </c>
      <c r="AA2401" s="62" t="s">
        <v>27</v>
      </c>
      <c r="AB2401" s="32"/>
      <c r="AC2401" s="32" t="s">
        <v>368</v>
      </c>
      <c r="AD2401" s="32" t="str">
        <f t="shared" si="672"/>
        <v/>
      </c>
      <c r="AF2401" s="5" t="str">
        <f t="shared" si="673"/>
        <v>Romanus Roja44199</v>
      </c>
      <c r="AG2401" s="5" t="str">
        <f t="shared" si="674"/>
        <v>BMJ 04744199UTARADAY</v>
      </c>
      <c r="AH2401" s="5" t="str">
        <f t="shared" si="675"/>
        <v>Romanus Roja44199UTARADAY</v>
      </c>
      <c r="AI2401" s="5" t="str">
        <f t="shared" si="676"/>
        <v>BMJ 04744199DAY</v>
      </c>
      <c r="AJ2401" s="5" t="str">
        <f t="shared" si="677"/>
        <v>Romanus Roja44199DAY</v>
      </c>
      <c r="AK2401" s="5" t="str">
        <f t="shared" si="678"/>
        <v>Romanus RojaBMJ II</v>
      </c>
      <c r="AL2401" s="5" t="str">
        <f t="shared" si="680"/>
        <v>6UTARA</v>
      </c>
      <c r="AM2401" s="5" t="str">
        <f t="shared" si="681"/>
        <v>&gt; 6UTARA12 RODA</v>
      </c>
      <c r="AN2401" s="5" t="str">
        <f t="shared" si="682"/>
        <v>Romanus RojaBMJ II&gt; 6UTARA12 RODA</v>
      </c>
      <c r="AO2401" s="5" t="str">
        <f t="shared" si="683"/>
        <v>Romanus Roja&gt; 6UTARA12 RODA</v>
      </c>
      <c r="AP2401" s="5" t="str">
        <f t="shared" si="684"/>
        <v>44199DAY</v>
      </c>
    </row>
    <row r="2402" spans="1:42" x14ac:dyDescent="0.3">
      <c r="A2402" s="33">
        <v>1</v>
      </c>
      <c r="B2402" s="33"/>
      <c r="C2402" s="70">
        <v>44199</v>
      </c>
      <c r="D2402" s="71" t="s">
        <v>19</v>
      </c>
      <c r="E2402" s="70">
        <v>44199</v>
      </c>
      <c r="F2402" s="71">
        <v>5162495</v>
      </c>
      <c r="G2402" s="33" t="s">
        <v>20</v>
      </c>
      <c r="H2402" s="33" t="s">
        <v>21</v>
      </c>
      <c r="I2402" s="33" t="s">
        <v>123</v>
      </c>
      <c r="J2402" s="33" t="s">
        <v>23</v>
      </c>
      <c r="K2402" s="63" t="s">
        <v>41</v>
      </c>
      <c r="L2402" s="32" t="str">
        <f t="shared" si="667"/>
        <v>AXOR4843</v>
      </c>
      <c r="M2402" s="32" t="str">
        <f t="shared" si="668"/>
        <v>BMJ II</v>
      </c>
      <c r="N2402" s="32" t="str">
        <f t="shared" si="669"/>
        <v>12 RODA</v>
      </c>
      <c r="O2402" s="146">
        <v>0.71292824074074079</v>
      </c>
      <c r="P2402" s="65">
        <v>44199.71292824074</v>
      </c>
      <c r="Q2402" s="65"/>
      <c r="R2402" s="66">
        <v>7</v>
      </c>
      <c r="S2402" s="66">
        <v>52780</v>
      </c>
      <c r="T2402" s="66">
        <v>19960</v>
      </c>
      <c r="U2402" s="67">
        <f t="shared" si="679"/>
        <v>32.82</v>
      </c>
      <c r="V2402" s="66">
        <f t="shared" si="670"/>
        <v>665491.14</v>
      </c>
      <c r="W2402" s="66" t="str">
        <f t="shared" si="671"/>
        <v>7 &gt;</v>
      </c>
      <c r="X2402" s="66">
        <f>A2402+SUMIFS(Presensi!F:F,Presensi!E:E,'Entry Data'!AP2402)</f>
        <v>2</v>
      </c>
      <c r="Y2402" s="66">
        <f>IFERROR(INDEX('Retasi Pricing'!F:F,MATCH('Entry Data'!AM2402,'Retasi Pricing'!E:E,0))*X2402,"")</f>
        <v>84000</v>
      </c>
      <c r="Z2402" s="62" t="s">
        <v>26</v>
      </c>
      <c r="AA2402" s="62" t="s">
        <v>27</v>
      </c>
      <c r="AB2402" s="32"/>
      <c r="AC2402" s="32" t="s">
        <v>368</v>
      </c>
      <c r="AD2402" s="32" t="str">
        <f t="shared" si="672"/>
        <v/>
      </c>
      <c r="AF2402" s="5" t="str">
        <f t="shared" si="673"/>
        <v>Romanus Roja44199</v>
      </c>
      <c r="AG2402" s="5" t="str">
        <f t="shared" si="674"/>
        <v>BMJ 04744199UTARADAY</v>
      </c>
      <c r="AH2402" s="5" t="str">
        <f t="shared" si="675"/>
        <v>Romanus Roja44199UTARADAY</v>
      </c>
      <c r="AI2402" s="5" t="str">
        <f t="shared" si="676"/>
        <v>BMJ 04744199DAY</v>
      </c>
      <c r="AJ2402" s="5" t="str">
        <f t="shared" si="677"/>
        <v>Romanus Roja44199DAY</v>
      </c>
      <c r="AK2402" s="5" t="str">
        <f t="shared" si="678"/>
        <v>Romanus RojaBMJ II</v>
      </c>
      <c r="AL2402" s="5" t="str">
        <f t="shared" si="680"/>
        <v>7UTARA</v>
      </c>
      <c r="AM2402" s="5" t="str">
        <f t="shared" si="681"/>
        <v>7 &gt;UTARA12 RODA</v>
      </c>
      <c r="AN2402" s="5" t="str">
        <f t="shared" si="682"/>
        <v>Romanus RojaBMJ II7 &gt;UTARA12 RODA</v>
      </c>
      <c r="AO2402" s="5" t="str">
        <f t="shared" si="683"/>
        <v>Romanus Roja7 &gt;UTARA12 RODA</v>
      </c>
      <c r="AP2402" s="5" t="str">
        <f t="shared" si="684"/>
        <v>44199DAY</v>
      </c>
    </row>
    <row r="2403" spans="1:42" x14ac:dyDescent="0.3">
      <c r="A2403" s="33">
        <v>1</v>
      </c>
      <c r="B2403" s="33"/>
      <c r="C2403" s="70">
        <v>44199</v>
      </c>
      <c r="D2403" s="71" t="s">
        <v>19</v>
      </c>
      <c r="E2403" s="70">
        <v>44199</v>
      </c>
      <c r="F2403" s="71">
        <v>5162073</v>
      </c>
      <c r="G2403" s="33" t="s">
        <v>38</v>
      </c>
      <c r="H2403" s="33" t="s">
        <v>102</v>
      </c>
      <c r="I2403" s="33" t="s">
        <v>103</v>
      </c>
      <c r="J2403" s="33" t="s">
        <v>115</v>
      </c>
      <c r="K2403" s="63" t="s">
        <v>57</v>
      </c>
      <c r="L2403" s="32" t="str">
        <f t="shared" si="667"/>
        <v>AXOR4843</v>
      </c>
      <c r="M2403" s="32" t="str">
        <f t="shared" si="668"/>
        <v>BMJ II</v>
      </c>
      <c r="N2403" s="32" t="str">
        <f t="shared" si="669"/>
        <v>12 RODA</v>
      </c>
      <c r="O2403" s="146">
        <v>0.3888888888888889</v>
      </c>
      <c r="P2403" s="65">
        <v>44199.393368055556</v>
      </c>
      <c r="Q2403" s="65"/>
      <c r="R2403" s="66">
        <v>1</v>
      </c>
      <c r="S2403" s="66">
        <v>54240</v>
      </c>
      <c r="T2403" s="66">
        <v>19940</v>
      </c>
      <c r="U2403" s="67">
        <f t="shared" si="679"/>
        <v>34.299999999999997</v>
      </c>
      <c r="V2403" s="66">
        <f t="shared" si="670"/>
        <v>1030372</v>
      </c>
      <c r="W2403" s="66" t="str">
        <f t="shared" si="671"/>
        <v>1 &gt; 3</v>
      </c>
      <c r="X2403" s="66">
        <f>A2403+SUMIFS(Presensi!F:F,Presensi!E:E,'Entry Data'!AP2403)</f>
        <v>2</v>
      </c>
      <c r="Y2403" s="66">
        <f>IFERROR(INDEX('Retasi Pricing'!F:F,MATCH('Entry Data'!AM2403,'Retasi Pricing'!E:E,0))*X2403,"")</f>
        <v>76000</v>
      </c>
      <c r="Z2403" s="62" t="s">
        <v>26</v>
      </c>
      <c r="AA2403" s="62" t="s">
        <v>27</v>
      </c>
      <c r="AB2403" s="32"/>
      <c r="AC2403" s="32" t="s">
        <v>205</v>
      </c>
      <c r="AD2403" s="32" t="str">
        <f t="shared" si="672"/>
        <v/>
      </c>
      <c r="AF2403" s="5" t="str">
        <f t="shared" si="673"/>
        <v>m.mulyo44199</v>
      </c>
      <c r="AG2403" s="5" t="str">
        <f t="shared" si="674"/>
        <v>BMJ 05044199SELATANDAY</v>
      </c>
      <c r="AH2403" s="5" t="str">
        <f t="shared" si="675"/>
        <v>m.mulyo44199SELATANDAY</v>
      </c>
      <c r="AI2403" s="5" t="str">
        <f t="shared" si="676"/>
        <v>BMJ 05044199DAY</v>
      </c>
      <c r="AJ2403" s="5" t="str">
        <f t="shared" si="677"/>
        <v>m.mulyo44199DAY</v>
      </c>
      <c r="AK2403" s="5" t="str">
        <f t="shared" si="678"/>
        <v>m.mulyoBMJ II</v>
      </c>
      <c r="AL2403" s="5" t="str">
        <f t="shared" si="680"/>
        <v>1SELATAN</v>
      </c>
      <c r="AM2403" s="5" t="str">
        <f t="shared" si="681"/>
        <v>1 &gt; 3SELATAN12 RODA</v>
      </c>
      <c r="AN2403" s="5" t="str">
        <f t="shared" si="682"/>
        <v>m.mulyoBMJ II1 &gt; 3SELATAN12 RODA</v>
      </c>
      <c r="AO2403" s="5" t="str">
        <f t="shared" si="683"/>
        <v>m.mulyo1 &gt; 3SELATAN12 RODA</v>
      </c>
      <c r="AP2403" s="5" t="str">
        <f t="shared" si="684"/>
        <v>44199DAY</v>
      </c>
    </row>
    <row r="2404" spans="1:42" x14ac:dyDescent="0.3">
      <c r="A2404" s="33">
        <v>1</v>
      </c>
      <c r="B2404" s="33"/>
      <c r="C2404" s="70">
        <v>44199</v>
      </c>
      <c r="D2404" s="71" t="s">
        <v>19</v>
      </c>
      <c r="E2404" s="70">
        <v>44199</v>
      </c>
      <c r="F2404" s="71">
        <v>5162189</v>
      </c>
      <c r="G2404" s="33" t="s">
        <v>38</v>
      </c>
      <c r="H2404" s="33" t="s">
        <v>102</v>
      </c>
      <c r="I2404" s="33" t="s">
        <v>103</v>
      </c>
      <c r="J2404" s="33" t="s">
        <v>115</v>
      </c>
      <c r="K2404" s="63" t="s">
        <v>57</v>
      </c>
      <c r="L2404" s="32" t="str">
        <f t="shared" si="667"/>
        <v>AXOR4843</v>
      </c>
      <c r="M2404" s="32" t="str">
        <f t="shared" si="668"/>
        <v>BMJ II</v>
      </c>
      <c r="N2404" s="32" t="str">
        <f t="shared" si="669"/>
        <v>12 RODA</v>
      </c>
      <c r="O2404" s="146">
        <v>0.47060185185185183</v>
      </c>
      <c r="P2404" s="65">
        <v>44199.470601851855</v>
      </c>
      <c r="Q2404" s="65"/>
      <c r="R2404" s="66">
        <v>2</v>
      </c>
      <c r="S2404" s="66">
        <v>53380</v>
      </c>
      <c r="T2404" s="66">
        <v>19940</v>
      </c>
      <c r="U2404" s="67">
        <f t="shared" si="679"/>
        <v>33.44</v>
      </c>
      <c r="V2404" s="66">
        <f t="shared" si="670"/>
        <v>1004537.6</v>
      </c>
      <c r="W2404" s="66" t="str">
        <f t="shared" si="671"/>
        <v>1 &gt; 3</v>
      </c>
      <c r="X2404" s="66">
        <f>A2404+SUMIFS(Presensi!F:F,Presensi!E:E,'Entry Data'!AP2404)</f>
        <v>2</v>
      </c>
      <c r="Y2404" s="66">
        <f>IFERROR(INDEX('Retasi Pricing'!F:F,MATCH('Entry Data'!AM2404,'Retasi Pricing'!E:E,0))*X2404,"")</f>
        <v>76000</v>
      </c>
      <c r="Z2404" s="62" t="s">
        <v>26</v>
      </c>
      <c r="AA2404" s="62" t="s">
        <v>27</v>
      </c>
      <c r="AB2404" s="32"/>
      <c r="AC2404" s="32" t="s">
        <v>205</v>
      </c>
      <c r="AD2404" s="32" t="str">
        <f t="shared" si="672"/>
        <v/>
      </c>
      <c r="AF2404" s="5" t="str">
        <f t="shared" si="673"/>
        <v>m.mulyo44199</v>
      </c>
      <c r="AG2404" s="5" t="str">
        <f t="shared" si="674"/>
        <v>BMJ 05044199SELATANDAY</v>
      </c>
      <c r="AH2404" s="5" t="str">
        <f t="shared" si="675"/>
        <v>m.mulyo44199SELATANDAY</v>
      </c>
      <c r="AI2404" s="5" t="str">
        <f t="shared" si="676"/>
        <v>BMJ 05044199DAY</v>
      </c>
      <c r="AJ2404" s="5" t="str">
        <f t="shared" si="677"/>
        <v>m.mulyo44199DAY</v>
      </c>
      <c r="AK2404" s="5" t="str">
        <f t="shared" si="678"/>
        <v>m.mulyoBMJ II</v>
      </c>
      <c r="AL2404" s="5" t="str">
        <f t="shared" si="680"/>
        <v>2SELATAN</v>
      </c>
      <c r="AM2404" s="5" t="str">
        <f t="shared" si="681"/>
        <v>1 &gt; 3SELATAN12 RODA</v>
      </c>
      <c r="AN2404" s="5" t="str">
        <f t="shared" si="682"/>
        <v>m.mulyoBMJ II1 &gt; 3SELATAN12 RODA</v>
      </c>
      <c r="AO2404" s="5" t="str">
        <f t="shared" si="683"/>
        <v>m.mulyo1 &gt; 3SELATAN12 RODA</v>
      </c>
      <c r="AP2404" s="5" t="str">
        <f t="shared" si="684"/>
        <v>44199DAY</v>
      </c>
    </row>
    <row r="2405" spans="1:42" x14ac:dyDescent="0.3">
      <c r="A2405" s="33">
        <v>1</v>
      </c>
      <c r="B2405" s="33"/>
      <c r="C2405" s="70">
        <v>44199</v>
      </c>
      <c r="D2405" s="71" t="s">
        <v>19</v>
      </c>
      <c r="E2405" s="70">
        <v>44199</v>
      </c>
      <c r="F2405" s="71">
        <v>5162285</v>
      </c>
      <c r="G2405" s="33" t="s">
        <v>38</v>
      </c>
      <c r="H2405" s="33" t="s">
        <v>287</v>
      </c>
      <c r="I2405" s="33" t="s">
        <v>288</v>
      </c>
      <c r="J2405" s="33" t="s">
        <v>115</v>
      </c>
      <c r="K2405" s="63" t="s">
        <v>57</v>
      </c>
      <c r="L2405" s="32" t="str">
        <f t="shared" si="667"/>
        <v>AXOR4843</v>
      </c>
      <c r="M2405" s="32" t="str">
        <f t="shared" si="668"/>
        <v>BMJ II</v>
      </c>
      <c r="N2405" s="32" t="str">
        <f t="shared" si="669"/>
        <v>12 RODA</v>
      </c>
      <c r="O2405" s="146">
        <v>0.54778935185185185</v>
      </c>
      <c r="P2405" s="65">
        <v>44199.547789351855</v>
      </c>
      <c r="Q2405" s="65"/>
      <c r="R2405" s="66">
        <v>3</v>
      </c>
      <c r="S2405" s="66">
        <v>55060</v>
      </c>
      <c r="T2405" s="66">
        <v>19940</v>
      </c>
      <c r="U2405" s="67">
        <f t="shared" si="679"/>
        <v>35.119999999999997</v>
      </c>
      <c r="V2405" s="66">
        <f t="shared" si="670"/>
        <v>1055004.8</v>
      </c>
      <c r="W2405" s="66" t="str">
        <f t="shared" si="671"/>
        <v>1 &gt; 3</v>
      </c>
      <c r="X2405" s="66">
        <f>A2405+SUMIFS(Presensi!F:F,Presensi!E:E,'Entry Data'!AP2405)</f>
        <v>2</v>
      </c>
      <c r="Y2405" s="66">
        <f>IFERROR(INDEX('Retasi Pricing'!F:F,MATCH('Entry Data'!AM2405,'Retasi Pricing'!E:E,0))*X2405,"")</f>
        <v>76000</v>
      </c>
      <c r="Z2405" s="62" t="s">
        <v>26</v>
      </c>
      <c r="AA2405" s="62" t="s">
        <v>27</v>
      </c>
      <c r="AB2405" s="32"/>
      <c r="AC2405" s="32" t="s">
        <v>205</v>
      </c>
      <c r="AD2405" s="32" t="str">
        <f t="shared" si="672"/>
        <v/>
      </c>
      <c r="AF2405" s="5" t="str">
        <f t="shared" si="673"/>
        <v>m.mulyo44199</v>
      </c>
      <c r="AG2405" s="5" t="str">
        <f t="shared" si="674"/>
        <v>BMJ 05044199SELATANDAY</v>
      </c>
      <c r="AH2405" s="5" t="str">
        <f t="shared" si="675"/>
        <v>m.mulyo44199SELATANDAY</v>
      </c>
      <c r="AI2405" s="5" t="str">
        <f t="shared" si="676"/>
        <v>BMJ 05044199DAY</v>
      </c>
      <c r="AJ2405" s="5" t="str">
        <f t="shared" si="677"/>
        <v>m.mulyo44199DAY</v>
      </c>
      <c r="AK2405" s="5" t="str">
        <f t="shared" si="678"/>
        <v>m.mulyoBMJ II</v>
      </c>
      <c r="AL2405" s="5" t="str">
        <f t="shared" si="680"/>
        <v>3SELATAN</v>
      </c>
      <c r="AM2405" s="5" t="str">
        <f t="shared" si="681"/>
        <v>1 &gt; 3SELATAN12 RODA</v>
      </c>
      <c r="AN2405" s="5" t="str">
        <f t="shared" si="682"/>
        <v>m.mulyoBMJ II1 &gt; 3SELATAN12 RODA</v>
      </c>
      <c r="AO2405" s="5" t="str">
        <f t="shared" si="683"/>
        <v>m.mulyo1 &gt; 3SELATAN12 RODA</v>
      </c>
      <c r="AP2405" s="5" t="str">
        <f t="shared" si="684"/>
        <v>44199DAY</v>
      </c>
    </row>
    <row r="2406" spans="1:42" x14ac:dyDescent="0.3">
      <c r="A2406" s="33">
        <v>1</v>
      </c>
      <c r="B2406" s="33"/>
      <c r="C2406" s="70">
        <v>44199</v>
      </c>
      <c r="D2406" s="71" t="s">
        <v>19</v>
      </c>
      <c r="E2406" s="70">
        <v>44199</v>
      </c>
      <c r="F2406" s="71">
        <v>5162389</v>
      </c>
      <c r="G2406" s="33" t="s">
        <v>38</v>
      </c>
      <c r="H2406" s="33" t="s">
        <v>287</v>
      </c>
      <c r="I2406" s="33" t="s">
        <v>288</v>
      </c>
      <c r="J2406" s="33" t="s">
        <v>115</v>
      </c>
      <c r="K2406" s="63" t="s">
        <v>57</v>
      </c>
      <c r="L2406" s="32" t="str">
        <f t="shared" si="667"/>
        <v>AXOR4843</v>
      </c>
      <c r="M2406" s="32" t="str">
        <f t="shared" si="668"/>
        <v>BMJ II</v>
      </c>
      <c r="N2406" s="32" t="str">
        <f t="shared" si="669"/>
        <v>12 RODA</v>
      </c>
      <c r="O2406" s="146">
        <v>0.63075231481481475</v>
      </c>
      <c r="P2406" s="65">
        <v>44199.630752314813</v>
      </c>
      <c r="Q2406" s="65"/>
      <c r="R2406" s="66">
        <v>4</v>
      </c>
      <c r="S2406" s="66">
        <v>54200</v>
      </c>
      <c r="T2406" s="66">
        <v>19940</v>
      </c>
      <c r="U2406" s="67">
        <f t="shared" si="679"/>
        <v>34.26</v>
      </c>
      <c r="V2406" s="66">
        <f t="shared" si="670"/>
        <v>1029170.3999999999</v>
      </c>
      <c r="W2406" s="66" t="str">
        <f t="shared" si="671"/>
        <v>&gt; 4</v>
      </c>
      <c r="X2406" s="66">
        <f>A2406+SUMIFS(Presensi!F:F,Presensi!E:E,'Entry Data'!AP2406)</f>
        <v>2</v>
      </c>
      <c r="Y2406" s="66">
        <f>IFERROR(INDEX('Retasi Pricing'!F:F,MATCH('Entry Data'!AM2406,'Retasi Pricing'!E:E,0))*X2406,"")</f>
        <v>90000</v>
      </c>
      <c r="Z2406" s="62" t="s">
        <v>26</v>
      </c>
      <c r="AA2406" s="62" t="s">
        <v>27</v>
      </c>
      <c r="AB2406" s="32"/>
      <c r="AC2406" s="32" t="s">
        <v>205</v>
      </c>
      <c r="AD2406" s="32" t="str">
        <f t="shared" si="672"/>
        <v/>
      </c>
      <c r="AF2406" s="5" t="str">
        <f t="shared" si="673"/>
        <v>m.mulyo44199</v>
      </c>
      <c r="AG2406" s="5" t="str">
        <f t="shared" si="674"/>
        <v>BMJ 05044199SELATANDAY</v>
      </c>
      <c r="AH2406" s="5" t="str">
        <f t="shared" si="675"/>
        <v>m.mulyo44199SELATANDAY</v>
      </c>
      <c r="AI2406" s="5" t="str">
        <f t="shared" si="676"/>
        <v>BMJ 05044199DAY</v>
      </c>
      <c r="AJ2406" s="5" t="str">
        <f t="shared" si="677"/>
        <v>m.mulyo44199DAY</v>
      </c>
      <c r="AK2406" s="5" t="str">
        <f t="shared" si="678"/>
        <v>m.mulyoBMJ II</v>
      </c>
      <c r="AL2406" s="5" t="str">
        <f t="shared" si="680"/>
        <v>4SELATAN</v>
      </c>
      <c r="AM2406" s="5" t="str">
        <f t="shared" si="681"/>
        <v>&gt; 4SELATAN12 RODA</v>
      </c>
      <c r="AN2406" s="5" t="str">
        <f t="shared" si="682"/>
        <v>m.mulyoBMJ II&gt; 4SELATAN12 RODA</v>
      </c>
      <c r="AO2406" s="5" t="str">
        <f t="shared" si="683"/>
        <v>m.mulyo&gt; 4SELATAN12 RODA</v>
      </c>
      <c r="AP2406" s="5" t="str">
        <f t="shared" si="684"/>
        <v>44199DAY</v>
      </c>
    </row>
    <row r="2407" spans="1:42" x14ac:dyDescent="0.3">
      <c r="A2407" s="33">
        <v>1</v>
      </c>
      <c r="B2407" s="33"/>
      <c r="C2407" s="70">
        <v>44199</v>
      </c>
      <c r="D2407" s="71" t="s">
        <v>19</v>
      </c>
      <c r="E2407" s="70">
        <v>44199</v>
      </c>
      <c r="F2407" s="71">
        <v>5162505</v>
      </c>
      <c r="G2407" s="33" t="s">
        <v>38</v>
      </c>
      <c r="H2407" s="33" t="s">
        <v>287</v>
      </c>
      <c r="I2407" s="33" t="s">
        <v>288</v>
      </c>
      <c r="J2407" s="33" t="s">
        <v>115</v>
      </c>
      <c r="K2407" s="63" t="s">
        <v>57</v>
      </c>
      <c r="L2407" s="32" t="str">
        <f t="shared" si="667"/>
        <v>AXOR4843</v>
      </c>
      <c r="M2407" s="32" t="str">
        <f t="shared" si="668"/>
        <v>BMJ II</v>
      </c>
      <c r="N2407" s="32" t="str">
        <f t="shared" si="669"/>
        <v>12 RODA</v>
      </c>
      <c r="O2407" s="146">
        <v>0.72054398148148147</v>
      </c>
      <c r="P2407" s="65">
        <v>44199.720543981479</v>
      </c>
      <c r="Q2407" s="65"/>
      <c r="R2407" s="66">
        <v>5</v>
      </c>
      <c r="S2407" s="66">
        <v>53860</v>
      </c>
      <c r="T2407" s="66">
        <v>19940</v>
      </c>
      <c r="U2407" s="67">
        <f t="shared" si="679"/>
        <v>33.92</v>
      </c>
      <c r="V2407" s="66">
        <f t="shared" si="670"/>
        <v>1018956.8</v>
      </c>
      <c r="W2407" s="66" t="str">
        <f t="shared" si="671"/>
        <v>&gt; 5</v>
      </c>
      <c r="X2407" s="66">
        <f>A2407+SUMIFS(Presensi!F:F,Presensi!E:E,'Entry Data'!AP2407)</f>
        <v>2</v>
      </c>
      <c r="Y2407" s="66">
        <f>IFERROR(INDEX('Retasi Pricing'!F:F,MATCH('Entry Data'!AM2407,'Retasi Pricing'!E:E,0))*X2407,"")</f>
        <v>97000</v>
      </c>
      <c r="Z2407" s="62" t="s">
        <v>26</v>
      </c>
      <c r="AA2407" s="62" t="s">
        <v>27</v>
      </c>
      <c r="AB2407" s="32"/>
      <c r="AC2407" s="32" t="s">
        <v>205</v>
      </c>
      <c r="AD2407" s="32" t="str">
        <f t="shared" si="672"/>
        <v/>
      </c>
      <c r="AF2407" s="5" t="str">
        <f t="shared" si="673"/>
        <v>m.mulyo44199</v>
      </c>
      <c r="AG2407" s="5" t="str">
        <f t="shared" si="674"/>
        <v>BMJ 05044199SELATANDAY</v>
      </c>
      <c r="AH2407" s="5" t="str">
        <f t="shared" si="675"/>
        <v>m.mulyo44199SELATANDAY</v>
      </c>
      <c r="AI2407" s="5" t="str">
        <f t="shared" si="676"/>
        <v>BMJ 05044199DAY</v>
      </c>
      <c r="AJ2407" s="5" t="str">
        <f t="shared" si="677"/>
        <v>m.mulyo44199DAY</v>
      </c>
      <c r="AK2407" s="5" t="str">
        <f t="shared" si="678"/>
        <v>m.mulyoBMJ II</v>
      </c>
      <c r="AL2407" s="5" t="str">
        <f t="shared" si="680"/>
        <v>5SELATAN</v>
      </c>
      <c r="AM2407" s="5" t="str">
        <f t="shared" si="681"/>
        <v>&gt; 5SELATAN12 RODA</v>
      </c>
      <c r="AN2407" s="5" t="str">
        <f t="shared" si="682"/>
        <v>m.mulyoBMJ II&gt; 5SELATAN12 RODA</v>
      </c>
      <c r="AO2407" s="5" t="str">
        <f t="shared" si="683"/>
        <v>m.mulyo&gt; 5SELATAN12 RODA</v>
      </c>
      <c r="AP2407" s="5" t="str">
        <f t="shared" si="684"/>
        <v>44199DAY</v>
      </c>
    </row>
    <row r="2408" spans="1:42" x14ac:dyDescent="0.3">
      <c r="A2408" s="33">
        <v>1</v>
      </c>
      <c r="B2408" s="33"/>
      <c r="C2408" s="70">
        <v>44199</v>
      </c>
      <c r="D2408" s="71" t="s">
        <v>19</v>
      </c>
      <c r="E2408" s="70">
        <v>44199</v>
      </c>
      <c r="F2408" s="71">
        <v>5162464</v>
      </c>
      <c r="G2408" s="33" t="s">
        <v>20</v>
      </c>
      <c r="H2408" s="33" t="s">
        <v>21</v>
      </c>
      <c r="I2408" s="33" t="s">
        <v>22</v>
      </c>
      <c r="J2408" s="33" t="s">
        <v>23</v>
      </c>
      <c r="K2408" s="63" t="s">
        <v>62</v>
      </c>
      <c r="L2408" s="32" t="str">
        <f t="shared" si="667"/>
        <v>FM260JD</v>
      </c>
      <c r="M2408" s="32" t="str">
        <f t="shared" si="668"/>
        <v>BMJ III</v>
      </c>
      <c r="N2408" s="32" t="str">
        <f t="shared" si="669"/>
        <v>10 RODA</v>
      </c>
      <c r="O2408" s="146">
        <v>0.68577546296296299</v>
      </c>
      <c r="P2408" s="65">
        <v>44199.697500000002</v>
      </c>
      <c r="Q2408" s="65"/>
      <c r="R2408" s="66">
        <v>1</v>
      </c>
      <c r="S2408" s="66">
        <v>40220</v>
      </c>
      <c r="T2408" s="66">
        <v>14620</v>
      </c>
      <c r="U2408" s="67">
        <f t="shared" si="679"/>
        <v>25.6</v>
      </c>
      <c r="V2408" s="66">
        <f t="shared" si="670"/>
        <v>499046.40000000002</v>
      </c>
      <c r="W2408" s="66" t="str">
        <f t="shared" si="671"/>
        <v>1 &gt; 4</v>
      </c>
      <c r="X2408" s="66">
        <f>A2408+SUMIFS(Presensi!F:F,Presensi!E:E,'Entry Data'!AP2408)</f>
        <v>2</v>
      </c>
      <c r="Y2408" s="66">
        <f>IFERROR(INDEX('Retasi Pricing'!F:F,MATCH('Entry Data'!AM2408,'Retasi Pricing'!E:E,0))*X2408,"")</f>
        <v>50000</v>
      </c>
      <c r="Z2408" s="62" t="s">
        <v>26</v>
      </c>
      <c r="AA2408" s="62" t="s">
        <v>27</v>
      </c>
      <c r="AB2408" s="32"/>
      <c r="AC2408" s="32" t="s">
        <v>206</v>
      </c>
      <c r="AD2408" s="32" t="str">
        <f t="shared" si="672"/>
        <v/>
      </c>
      <c r="AF2408" s="5" t="str">
        <f t="shared" si="673"/>
        <v>sulvadlan44199</v>
      </c>
      <c r="AG2408" s="5" t="str">
        <f t="shared" si="674"/>
        <v>BMJ 05344199UTARADAY</v>
      </c>
      <c r="AH2408" s="5" t="str">
        <f t="shared" si="675"/>
        <v>sulvadlan44199UTARADAY</v>
      </c>
      <c r="AI2408" s="5" t="str">
        <f t="shared" si="676"/>
        <v>BMJ 05344199DAY</v>
      </c>
      <c r="AJ2408" s="5" t="str">
        <f t="shared" si="677"/>
        <v>sulvadlan44199DAY</v>
      </c>
      <c r="AK2408" s="5" t="str">
        <f t="shared" si="678"/>
        <v>sulvadlanBMJ III</v>
      </c>
      <c r="AL2408" s="5" t="str">
        <f t="shared" si="680"/>
        <v>1UTARA</v>
      </c>
      <c r="AM2408" s="5" t="str">
        <f t="shared" si="681"/>
        <v>1 &gt; 4UTARA10 RODA</v>
      </c>
      <c r="AN2408" s="5" t="str">
        <f t="shared" si="682"/>
        <v>sulvadlanBMJ III1 &gt; 4UTARA10 RODA</v>
      </c>
      <c r="AO2408" s="5" t="str">
        <f t="shared" si="683"/>
        <v>sulvadlan1 &gt; 4UTARA10 RODA</v>
      </c>
      <c r="AP2408" s="5" t="str">
        <f t="shared" si="684"/>
        <v>44199DAY</v>
      </c>
    </row>
    <row r="2409" spans="1:42" x14ac:dyDescent="0.3">
      <c r="A2409" s="33">
        <v>1</v>
      </c>
      <c r="B2409" s="33"/>
      <c r="C2409" s="70">
        <v>44199</v>
      </c>
      <c r="D2409" s="71" t="s">
        <v>19</v>
      </c>
      <c r="E2409" s="70">
        <v>44199</v>
      </c>
      <c r="F2409" s="71">
        <v>5162532</v>
      </c>
      <c r="G2409" s="33" t="s">
        <v>20</v>
      </c>
      <c r="H2409" s="33" t="s">
        <v>21</v>
      </c>
      <c r="I2409" s="33" t="s">
        <v>22</v>
      </c>
      <c r="J2409" s="33" t="s">
        <v>23</v>
      </c>
      <c r="K2409" s="63" t="s">
        <v>62</v>
      </c>
      <c r="L2409" s="32" t="str">
        <f t="shared" si="667"/>
        <v>FM260JD</v>
      </c>
      <c r="M2409" s="32" t="str">
        <f t="shared" si="668"/>
        <v>BMJ III</v>
      </c>
      <c r="N2409" s="32" t="str">
        <f t="shared" si="669"/>
        <v>10 RODA</v>
      </c>
      <c r="O2409" s="146">
        <v>0.74195601851851845</v>
      </c>
      <c r="P2409" s="65">
        <v>44199.741956018515</v>
      </c>
      <c r="Q2409" s="65"/>
      <c r="R2409" s="66">
        <v>2</v>
      </c>
      <c r="S2409" s="66">
        <v>39500</v>
      </c>
      <c r="T2409" s="66">
        <v>14620</v>
      </c>
      <c r="U2409" s="67">
        <f t="shared" si="679"/>
        <v>24.88</v>
      </c>
      <c r="V2409" s="66">
        <f t="shared" si="670"/>
        <v>485010.72000000003</v>
      </c>
      <c r="W2409" s="66" t="str">
        <f t="shared" si="671"/>
        <v>1 &gt; 4</v>
      </c>
      <c r="X2409" s="66">
        <f>A2409+SUMIFS(Presensi!F:F,Presensi!E:E,'Entry Data'!AP2409)</f>
        <v>2</v>
      </c>
      <c r="Y2409" s="66">
        <f>IFERROR(INDEX('Retasi Pricing'!F:F,MATCH('Entry Data'!AM2409,'Retasi Pricing'!E:E,0))*X2409,"")</f>
        <v>50000</v>
      </c>
      <c r="Z2409" s="62" t="s">
        <v>26</v>
      </c>
      <c r="AA2409" s="62" t="s">
        <v>27</v>
      </c>
      <c r="AB2409" s="32"/>
      <c r="AC2409" s="32" t="s">
        <v>206</v>
      </c>
      <c r="AD2409" s="32" t="str">
        <f t="shared" si="672"/>
        <v/>
      </c>
      <c r="AF2409" s="5" t="str">
        <f t="shared" si="673"/>
        <v>sulvadlan44199</v>
      </c>
      <c r="AG2409" s="5" t="str">
        <f t="shared" si="674"/>
        <v>BMJ 05344199UTARADAY</v>
      </c>
      <c r="AH2409" s="5" t="str">
        <f t="shared" si="675"/>
        <v>sulvadlan44199UTARADAY</v>
      </c>
      <c r="AI2409" s="5" t="str">
        <f t="shared" si="676"/>
        <v>BMJ 05344199DAY</v>
      </c>
      <c r="AJ2409" s="5" t="str">
        <f t="shared" si="677"/>
        <v>sulvadlan44199DAY</v>
      </c>
      <c r="AK2409" s="5" t="str">
        <f t="shared" si="678"/>
        <v>sulvadlanBMJ III</v>
      </c>
      <c r="AL2409" s="5" t="str">
        <f t="shared" si="680"/>
        <v>2UTARA</v>
      </c>
      <c r="AM2409" s="5" t="str">
        <f t="shared" si="681"/>
        <v>1 &gt; 4UTARA10 RODA</v>
      </c>
      <c r="AN2409" s="5" t="str">
        <f t="shared" si="682"/>
        <v>sulvadlanBMJ III1 &gt; 4UTARA10 RODA</v>
      </c>
      <c r="AO2409" s="5" t="str">
        <f t="shared" si="683"/>
        <v>sulvadlan1 &gt; 4UTARA10 RODA</v>
      </c>
      <c r="AP2409" s="5" t="str">
        <f t="shared" si="684"/>
        <v>44199DAY</v>
      </c>
    </row>
    <row r="2410" spans="1:42" x14ac:dyDescent="0.3">
      <c r="A2410" s="33">
        <v>1</v>
      </c>
      <c r="B2410" s="33"/>
      <c r="C2410" s="70">
        <v>44199</v>
      </c>
      <c r="D2410" s="71" t="s">
        <v>19</v>
      </c>
      <c r="E2410" s="70">
        <v>44199</v>
      </c>
      <c r="F2410" s="71">
        <v>5162064</v>
      </c>
      <c r="G2410" s="33" t="s">
        <v>20</v>
      </c>
      <c r="H2410" s="33" t="s">
        <v>21</v>
      </c>
      <c r="I2410" s="33" t="s">
        <v>22</v>
      </c>
      <c r="J2410" s="33" t="s">
        <v>23</v>
      </c>
      <c r="K2410" s="63" t="s">
        <v>67</v>
      </c>
      <c r="L2410" s="32" t="str">
        <f t="shared" si="667"/>
        <v>FM260JD</v>
      </c>
      <c r="M2410" s="32" t="str">
        <f t="shared" si="668"/>
        <v>BMJ III</v>
      </c>
      <c r="N2410" s="32" t="str">
        <f t="shared" si="669"/>
        <v>10 RODA</v>
      </c>
      <c r="O2410" s="146">
        <v>0.38017361111111114</v>
      </c>
      <c r="P2410" s="65">
        <v>44199.38517361111</v>
      </c>
      <c r="Q2410" s="65"/>
      <c r="R2410" s="66">
        <v>1</v>
      </c>
      <c r="S2410" s="66">
        <v>41120</v>
      </c>
      <c r="T2410" s="66">
        <v>14760</v>
      </c>
      <c r="U2410" s="67">
        <f t="shared" si="679"/>
        <v>26.36</v>
      </c>
      <c r="V2410" s="66">
        <f t="shared" si="670"/>
        <v>513861.83999999997</v>
      </c>
      <c r="W2410" s="66" t="str">
        <f t="shared" si="671"/>
        <v>1 &gt; 4</v>
      </c>
      <c r="X2410" s="66">
        <f>A2410+SUMIFS(Presensi!F:F,Presensi!E:E,'Entry Data'!AP2410)</f>
        <v>2</v>
      </c>
      <c r="Y2410" s="66">
        <f>IFERROR(INDEX('Retasi Pricing'!F:F,MATCH('Entry Data'!AM2410,'Retasi Pricing'!E:E,0))*X2410,"")</f>
        <v>50000</v>
      </c>
      <c r="Z2410" s="62" t="s">
        <v>26</v>
      </c>
      <c r="AA2410" s="62" t="s">
        <v>27</v>
      </c>
      <c r="AB2410" s="32"/>
      <c r="AC2410" s="32" t="s">
        <v>210</v>
      </c>
      <c r="AD2410" s="32" t="str">
        <f t="shared" si="672"/>
        <v/>
      </c>
      <c r="AF2410" s="5" t="str">
        <f t="shared" si="673"/>
        <v>m.taha44199</v>
      </c>
      <c r="AG2410" s="5" t="str">
        <f t="shared" si="674"/>
        <v>BMJ 05444199UTARADAY</v>
      </c>
      <c r="AH2410" s="5" t="str">
        <f t="shared" si="675"/>
        <v>m.taha44199UTARADAY</v>
      </c>
      <c r="AI2410" s="5" t="str">
        <f t="shared" si="676"/>
        <v>BMJ 05444199DAY</v>
      </c>
      <c r="AJ2410" s="5" t="str">
        <f t="shared" si="677"/>
        <v>m.taha44199DAY</v>
      </c>
      <c r="AK2410" s="5" t="str">
        <f t="shared" si="678"/>
        <v>m.tahaBMJ III</v>
      </c>
      <c r="AL2410" s="5" t="str">
        <f t="shared" si="680"/>
        <v>1UTARA</v>
      </c>
      <c r="AM2410" s="5" t="str">
        <f t="shared" si="681"/>
        <v>1 &gt; 4UTARA10 RODA</v>
      </c>
      <c r="AN2410" s="5" t="str">
        <f t="shared" si="682"/>
        <v>m.tahaBMJ III1 &gt; 4UTARA10 RODA</v>
      </c>
      <c r="AO2410" s="5" t="str">
        <f t="shared" si="683"/>
        <v>m.taha1 &gt; 4UTARA10 RODA</v>
      </c>
      <c r="AP2410" s="5" t="str">
        <f t="shared" si="684"/>
        <v>44199DAY</v>
      </c>
    </row>
    <row r="2411" spans="1:42" x14ac:dyDescent="0.3">
      <c r="A2411" s="33">
        <v>1</v>
      </c>
      <c r="B2411" s="33"/>
      <c r="C2411" s="70">
        <v>44199</v>
      </c>
      <c r="D2411" s="71" t="s">
        <v>19</v>
      </c>
      <c r="E2411" s="70">
        <v>44199</v>
      </c>
      <c r="F2411" s="71">
        <v>5162137</v>
      </c>
      <c r="G2411" s="33" t="s">
        <v>20</v>
      </c>
      <c r="H2411" s="33" t="s">
        <v>21</v>
      </c>
      <c r="I2411" s="33" t="s">
        <v>22</v>
      </c>
      <c r="J2411" s="33" t="s">
        <v>23</v>
      </c>
      <c r="K2411" s="63" t="s">
        <v>67</v>
      </c>
      <c r="L2411" s="32" t="str">
        <f t="shared" si="667"/>
        <v>FM260JD</v>
      </c>
      <c r="M2411" s="32" t="str">
        <f t="shared" si="668"/>
        <v>BMJ III</v>
      </c>
      <c r="N2411" s="32" t="str">
        <f t="shared" si="669"/>
        <v>10 RODA</v>
      </c>
      <c r="O2411" s="146">
        <v>0.43331018518518521</v>
      </c>
      <c r="P2411" s="65">
        <v>44199.433310185188</v>
      </c>
      <c r="Q2411" s="65"/>
      <c r="R2411" s="66">
        <v>2</v>
      </c>
      <c r="S2411" s="66">
        <v>38600</v>
      </c>
      <c r="T2411" s="66">
        <v>14760</v>
      </c>
      <c r="U2411" s="67">
        <f t="shared" si="679"/>
        <v>23.84</v>
      </c>
      <c r="V2411" s="66">
        <f t="shared" si="670"/>
        <v>464736.95999999996</v>
      </c>
      <c r="W2411" s="66" t="str">
        <f t="shared" si="671"/>
        <v>1 &gt; 4</v>
      </c>
      <c r="X2411" s="66">
        <f>A2411+SUMIFS(Presensi!F:F,Presensi!E:E,'Entry Data'!AP2411)</f>
        <v>2</v>
      </c>
      <c r="Y2411" s="66">
        <f>IFERROR(INDEX('Retasi Pricing'!F:F,MATCH('Entry Data'!AM2411,'Retasi Pricing'!E:E,0))*X2411,"")</f>
        <v>50000</v>
      </c>
      <c r="Z2411" s="62" t="s">
        <v>26</v>
      </c>
      <c r="AA2411" s="62" t="s">
        <v>27</v>
      </c>
      <c r="AB2411" s="32"/>
      <c r="AC2411" s="32" t="s">
        <v>210</v>
      </c>
      <c r="AD2411" s="32" t="str">
        <f t="shared" si="672"/>
        <v/>
      </c>
      <c r="AF2411" s="5" t="str">
        <f t="shared" si="673"/>
        <v>m.taha44199</v>
      </c>
      <c r="AG2411" s="5" t="str">
        <f t="shared" si="674"/>
        <v>BMJ 05444199UTARADAY</v>
      </c>
      <c r="AH2411" s="5" t="str">
        <f t="shared" si="675"/>
        <v>m.taha44199UTARADAY</v>
      </c>
      <c r="AI2411" s="5" t="str">
        <f t="shared" si="676"/>
        <v>BMJ 05444199DAY</v>
      </c>
      <c r="AJ2411" s="5" t="str">
        <f t="shared" si="677"/>
        <v>m.taha44199DAY</v>
      </c>
      <c r="AK2411" s="5" t="str">
        <f t="shared" si="678"/>
        <v>m.tahaBMJ III</v>
      </c>
      <c r="AL2411" s="5" t="str">
        <f t="shared" si="680"/>
        <v>2UTARA</v>
      </c>
      <c r="AM2411" s="5" t="str">
        <f t="shared" si="681"/>
        <v>1 &gt; 4UTARA10 RODA</v>
      </c>
      <c r="AN2411" s="5" t="str">
        <f t="shared" si="682"/>
        <v>m.tahaBMJ III1 &gt; 4UTARA10 RODA</v>
      </c>
      <c r="AO2411" s="5" t="str">
        <f t="shared" si="683"/>
        <v>m.taha1 &gt; 4UTARA10 RODA</v>
      </c>
      <c r="AP2411" s="5" t="str">
        <f t="shared" si="684"/>
        <v>44199DAY</v>
      </c>
    </row>
    <row r="2412" spans="1:42" x14ac:dyDescent="0.3">
      <c r="A2412" s="33">
        <v>1</v>
      </c>
      <c r="B2412" s="33"/>
      <c r="C2412" s="70">
        <v>44199</v>
      </c>
      <c r="D2412" s="71" t="s">
        <v>19</v>
      </c>
      <c r="E2412" s="70">
        <v>44199</v>
      </c>
      <c r="F2412" s="71">
        <v>5162221</v>
      </c>
      <c r="G2412" s="33" t="s">
        <v>20</v>
      </c>
      <c r="H2412" s="33" t="s">
        <v>21</v>
      </c>
      <c r="I2412" s="33" t="s">
        <v>22</v>
      </c>
      <c r="J2412" s="33" t="s">
        <v>23</v>
      </c>
      <c r="K2412" s="63" t="s">
        <v>67</v>
      </c>
      <c r="L2412" s="32" t="str">
        <f t="shared" ref="L2412:L2475" si="685">IFERROR(VLOOKUP(K2412,db_unit,2,FALSE),"")</f>
        <v>FM260JD</v>
      </c>
      <c r="M2412" s="32" t="str">
        <f t="shared" ref="M2412:M2475" si="686">IFERROR(VLOOKUP(K2412,db_unit,3,FALSE),"")</f>
        <v>BMJ III</v>
      </c>
      <c r="N2412" s="32" t="str">
        <f t="shared" ref="N2412:N2475" si="687">IFERROR(VLOOKUP(K2412,db_unit,4,FALSE),"")</f>
        <v>10 RODA</v>
      </c>
      <c r="O2412" s="146">
        <v>0.49326388888888889</v>
      </c>
      <c r="P2412" s="65">
        <v>44199.493263888886</v>
      </c>
      <c r="Q2412" s="65"/>
      <c r="R2412" s="66">
        <v>3</v>
      </c>
      <c r="S2412" s="66">
        <v>39500</v>
      </c>
      <c r="T2412" s="66">
        <v>14760</v>
      </c>
      <c r="U2412" s="67">
        <f t="shared" si="679"/>
        <v>24.74</v>
      </c>
      <c r="V2412" s="66">
        <f t="shared" si="670"/>
        <v>482281.55999999994</v>
      </c>
      <c r="W2412" s="66" t="str">
        <f t="shared" si="671"/>
        <v>1 &gt; 4</v>
      </c>
      <c r="X2412" s="66">
        <f>A2412+SUMIFS(Presensi!F:F,Presensi!E:E,'Entry Data'!AP2412)</f>
        <v>2</v>
      </c>
      <c r="Y2412" s="66">
        <f>IFERROR(INDEX('Retasi Pricing'!F:F,MATCH('Entry Data'!AM2412,'Retasi Pricing'!E:E,0))*X2412,"")</f>
        <v>50000</v>
      </c>
      <c r="Z2412" s="62" t="s">
        <v>26</v>
      </c>
      <c r="AA2412" s="62" t="s">
        <v>27</v>
      </c>
      <c r="AB2412" s="32"/>
      <c r="AC2412" s="32" t="s">
        <v>210</v>
      </c>
      <c r="AD2412" s="32" t="str">
        <f t="shared" si="672"/>
        <v/>
      </c>
      <c r="AF2412" s="5" t="str">
        <f t="shared" si="673"/>
        <v>m.taha44199</v>
      </c>
      <c r="AG2412" s="5" t="str">
        <f t="shared" si="674"/>
        <v>BMJ 05444199UTARADAY</v>
      </c>
      <c r="AH2412" s="5" t="str">
        <f t="shared" si="675"/>
        <v>m.taha44199UTARADAY</v>
      </c>
      <c r="AI2412" s="5" t="str">
        <f t="shared" si="676"/>
        <v>BMJ 05444199DAY</v>
      </c>
      <c r="AJ2412" s="5" t="str">
        <f t="shared" si="677"/>
        <v>m.taha44199DAY</v>
      </c>
      <c r="AK2412" s="5" t="str">
        <f t="shared" si="678"/>
        <v>m.tahaBMJ III</v>
      </c>
      <c r="AL2412" s="5" t="str">
        <f t="shared" si="680"/>
        <v>3UTARA</v>
      </c>
      <c r="AM2412" s="5" t="str">
        <f t="shared" si="681"/>
        <v>1 &gt; 4UTARA10 RODA</v>
      </c>
      <c r="AN2412" s="5" t="str">
        <f t="shared" si="682"/>
        <v>m.tahaBMJ III1 &gt; 4UTARA10 RODA</v>
      </c>
      <c r="AO2412" s="5" t="str">
        <f t="shared" si="683"/>
        <v>m.taha1 &gt; 4UTARA10 RODA</v>
      </c>
      <c r="AP2412" s="5" t="str">
        <f t="shared" si="684"/>
        <v>44199DAY</v>
      </c>
    </row>
    <row r="2413" spans="1:42" x14ac:dyDescent="0.3">
      <c r="A2413" s="33">
        <v>1</v>
      </c>
      <c r="B2413" s="33"/>
      <c r="C2413" s="70">
        <v>44199</v>
      </c>
      <c r="D2413" s="71" t="s">
        <v>19</v>
      </c>
      <c r="E2413" s="70">
        <v>44199</v>
      </c>
      <c r="F2413" s="71">
        <v>5162298</v>
      </c>
      <c r="G2413" s="33" t="s">
        <v>20</v>
      </c>
      <c r="H2413" s="33" t="s">
        <v>21</v>
      </c>
      <c r="I2413" s="33" t="s">
        <v>22</v>
      </c>
      <c r="J2413" s="33" t="s">
        <v>23</v>
      </c>
      <c r="K2413" s="63" t="s">
        <v>67</v>
      </c>
      <c r="L2413" s="32" t="str">
        <f t="shared" si="685"/>
        <v>FM260JD</v>
      </c>
      <c r="M2413" s="32" t="str">
        <f t="shared" si="686"/>
        <v>BMJ III</v>
      </c>
      <c r="N2413" s="32" t="str">
        <f t="shared" si="687"/>
        <v>10 RODA</v>
      </c>
      <c r="O2413" s="146">
        <v>0.56511574074074067</v>
      </c>
      <c r="P2413" s="65">
        <v>44199.565115740741</v>
      </c>
      <c r="Q2413" s="65"/>
      <c r="R2413" s="66">
        <v>4</v>
      </c>
      <c r="S2413" s="66">
        <v>39240</v>
      </c>
      <c r="T2413" s="66">
        <v>14760</v>
      </c>
      <c r="U2413" s="67">
        <f t="shared" si="679"/>
        <v>24.48</v>
      </c>
      <c r="V2413" s="66">
        <f t="shared" si="670"/>
        <v>477213.12000000005</v>
      </c>
      <c r="W2413" s="66" t="str">
        <f t="shared" si="671"/>
        <v>1 &gt; 4</v>
      </c>
      <c r="X2413" s="66">
        <f>A2413+SUMIFS(Presensi!F:F,Presensi!E:E,'Entry Data'!AP2413)</f>
        <v>2</v>
      </c>
      <c r="Y2413" s="66">
        <f>IFERROR(INDEX('Retasi Pricing'!F:F,MATCH('Entry Data'!AM2413,'Retasi Pricing'!E:E,0))*X2413,"")</f>
        <v>50000</v>
      </c>
      <c r="Z2413" s="62" t="s">
        <v>26</v>
      </c>
      <c r="AA2413" s="62" t="s">
        <v>27</v>
      </c>
      <c r="AB2413" s="32"/>
      <c r="AC2413" s="32" t="s">
        <v>210</v>
      </c>
      <c r="AD2413" s="32" t="str">
        <f t="shared" si="672"/>
        <v/>
      </c>
      <c r="AF2413" s="5" t="str">
        <f t="shared" si="673"/>
        <v>m.taha44199</v>
      </c>
      <c r="AG2413" s="5" t="str">
        <f t="shared" si="674"/>
        <v>BMJ 05444199UTARADAY</v>
      </c>
      <c r="AH2413" s="5" t="str">
        <f t="shared" si="675"/>
        <v>m.taha44199UTARADAY</v>
      </c>
      <c r="AI2413" s="5" t="str">
        <f t="shared" si="676"/>
        <v>BMJ 05444199DAY</v>
      </c>
      <c r="AJ2413" s="5" t="str">
        <f t="shared" si="677"/>
        <v>m.taha44199DAY</v>
      </c>
      <c r="AK2413" s="5" t="str">
        <f t="shared" si="678"/>
        <v>m.tahaBMJ III</v>
      </c>
      <c r="AL2413" s="5" t="str">
        <f t="shared" si="680"/>
        <v>4UTARA</v>
      </c>
      <c r="AM2413" s="5" t="str">
        <f t="shared" si="681"/>
        <v>1 &gt; 4UTARA10 RODA</v>
      </c>
      <c r="AN2413" s="5" t="str">
        <f t="shared" si="682"/>
        <v>m.tahaBMJ III1 &gt; 4UTARA10 RODA</v>
      </c>
      <c r="AO2413" s="5" t="str">
        <f t="shared" si="683"/>
        <v>m.taha1 &gt; 4UTARA10 RODA</v>
      </c>
      <c r="AP2413" s="5" t="str">
        <f t="shared" si="684"/>
        <v>44199DAY</v>
      </c>
    </row>
    <row r="2414" spans="1:42" x14ac:dyDescent="0.3">
      <c r="A2414" s="33">
        <v>1</v>
      </c>
      <c r="B2414" s="33"/>
      <c r="C2414" s="70">
        <v>44199</v>
      </c>
      <c r="D2414" s="71" t="s">
        <v>19</v>
      </c>
      <c r="E2414" s="70">
        <v>44199</v>
      </c>
      <c r="F2414" s="71">
        <v>5162387</v>
      </c>
      <c r="G2414" s="33" t="s">
        <v>20</v>
      </c>
      <c r="H2414" s="33" t="s">
        <v>21</v>
      </c>
      <c r="I2414" s="33" t="s">
        <v>22</v>
      </c>
      <c r="J2414" s="33" t="s">
        <v>23</v>
      </c>
      <c r="K2414" s="63" t="s">
        <v>67</v>
      </c>
      <c r="L2414" s="32" t="str">
        <f t="shared" si="685"/>
        <v>FM260JD</v>
      </c>
      <c r="M2414" s="32" t="str">
        <f t="shared" si="686"/>
        <v>BMJ III</v>
      </c>
      <c r="N2414" s="32" t="str">
        <f t="shared" si="687"/>
        <v>10 RODA</v>
      </c>
      <c r="O2414" s="146">
        <v>0.62756944444444451</v>
      </c>
      <c r="P2414" s="65">
        <v>44199.627569444441</v>
      </c>
      <c r="Q2414" s="65"/>
      <c r="R2414" s="66">
        <v>5</v>
      </c>
      <c r="S2414" s="66">
        <v>38460</v>
      </c>
      <c r="T2414" s="66">
        <v>14760</v>
      </c>
      <c r="U2414" s="67">
        <f t="shared" si="679"/>
        <v>23.7</v>
      </c>
      <c r="V2414" s="66">
        <f t="shared" si="670"/>
        <v>462007.79999999993</v>
      </c>
      <c r="W2414" s="66" t="str">
        <f t="shared" si="671"/>
        <v>&gt; 5</v>
      </c>
      <c r="X2414" s="66">
        <f>A2414+SUMIFS(Presensi!F:F,Presensi!E:E,'Entry Data'!AP2414)</f>
        <v>2</v>
      </c>
      <c r="Y2414" s="66">
        <f>IFERROR(INDEX('Retasi Pricing'!F:F,MATCH('Entry Data'!AM2414,'Retasi Pricing'!E:E,0))*X2414,"")</f>
        <v>55300</v>
      </c>
      <c r="Z2414" s="62" t="s">
        <v>26</v>
      </c>
      <c r="AA2414" s="62" t="s">
        <v>27</v>
      </c>
      <c r="AB2414" s="32"/>
      <c r="AC2414" s="32" t="s">
        <v>210</v>
      </c>
      <c r="AD2414" s="32" t="str">
        <f t="shared" si="672"/>
        <v/>
      </c>
      <c r="AF2414" s="5" t="str">
        <f t="shared" si="673"/>
        <v>m.taha44199</v>
      </c>
      <c r="AG2414" s="5" t="str">
        <f t="shared" si="674"/>
        <v>BMJ 05444199UTARADAY</v>
      </c>
      <c r="AH2414" s="5" t="str">
        <f t="shared" si="675"/>
        <v>m.taha44199UTARADAY</v>
      </c>
      <c r="AI2414" s="5" t="str">
        <f t="shared" si="676"/>
        <v>BMJ 05444199DAY</v>
      </c>
      <c r="AJ2414" s="5" t="str">
        <f t="shared" si="677"/>
        <v>m.taha44199DAY</v>
      </c>
      <c r="AK2414" s="5" t="str">
        <f t="shared" si="678"/>
        <v>m.tahaBMJ III</v>
      </c>
      <c r="AL2414" s="5" t="str">
        <f t="shared" si="680"/>
        <v>5UTARA</v>
      </c>
      <c r="AM2414" s="5" t="str">
        <f t="shared" si="681"/>
        <v>&gt; 5UTARA10 RODA</v>
      </c>
      <c r="AN2414" s="5" t="str">
        <f t="shared" si="682"/>
        <v>m.tahaBMJ III&gt; 5UTARA10 RODA</v>
      </c>
      <c r="AO2414" s="5" t="str">
        <f t="shared" si="683"/>
        <v>m.taha&gt; 5UTARA10 RODA</v>
      </c>
      <c r="AP2414" s="5" t="str">
        <f t="shared" si="684"/>
        <v>44199DAY</v>
      </c>
    </row>
    <row r="2415" spans="1:42" x14ac:dyDescent="0.3">
      <c r="A2415" s="33">
        <v>1</v>
      </c>
      <c r="B2415" s="33"/>
      <c r="C2415" s="70">
        <v>44199</v>
      </c>
      <c r="D2415" s="71" t="s">
        <v>19</v>
      </c>
      <c r="E2415" s="70">
        <v>44199</v>
      </c>
      <c r="F2415" s="71">
        <v>5162181</v>
      </c>
      <c r="G2415" s="33" t="s">
        <v>20</v>
      </c>
      <c r="H2415" s="33" t="s">
        <v>21</v>
      </c>
      <c r="I2415" s="33" t="s">
        <v>22</v>
      </c>
      <c r="J2415" s="33" t="s">
        <v>23</v>
      </c>
      <c r="K2415" s="63" t="s">
        <v>69</v>
      </c>
      <c r="L2415" s="32" t="str">
        <f t="shared" si="685"/>
        <v>FM260JD</v>
      </c>
      <c r="M2415" s="32" t="str">
        <f t="shared" si="686"/>
        <v>BMJ III</v>
      </c>
      <c r="N2415" s="32" t="str">
        <f t="shared" si="687"/>
        <v>10 RODA</v>
      </c>
      <c r="O2415" s="146">
        <v>0.46253472222222225</v>
      </c>
      <c r="P2415" s="65">
        <v>44199.466944444444</v>
      </c>
      <c r="Q2415" s="65"/>
      <c r="R2415" s="66">
        <v>1</v>
      </c>
      <c r="S2415" s="66">
        <v>39640</v>
      </c>
      <c r="T2415" s="66">
        <v>14820</v>
      </c>
      <c r="U2415" s="67">
        <f t="shared" si="679"/>
        <v>24.82</v>
      </c>
      <c r="V2415" s="66">
        <f t="shared" si="670"/>
        <v>483841.08</v>
      </c>
      <c r="W2415" s="66" t="str">
        <f t="shared" si="671"/>
        <v>1 &gt; 4</v>
      </c>
      <c r="X2415" s="66">
        <f>A2415+SUMIFS(Presensi!F:F,Presensi!E:E,'Entry Data'!AP2415)</f>
        <v>2</v>
      </c>
      <c r="Y2415" s="66">
        <f>IFERROR(INDEX('Retasi Pricing'!F:F,MATCH('Entry Data'!AM2415,'Retasi Pricing'!E:E,0))*X2415,"")</f>
        <v>50000</v>
      </c>
      <c r="Z2415" s="62" t="s">
        <v>26</v>
      </c>
      <c r="AA2415" s="62" t="s">
        <v>27</v>
      </c>
      <c r="AB2415" s="32"/>
      <c r="AC2415" s="32" t="s">
        <v>178</v>
      </c>
      <c r="AD2415" s="32" t="str">
        <f t="shared" si="672"/>
        <v/>
      </c>
      <c r="AF2415" s="5" t="str">
        <f t="shared" si="673"/>
        <v>abrar44199</v>
      </c>
      <c r="AG2415" s="5" t="str">
        <f t="shared" si="674"/>
        <v>BMJ 05544199UTARADAY</v>
      </c>
      <c r="AH2415" s="5" t="str">
        <f t="shared" si="675"/>
        <v>abrar44199UTARADAY</v>
      </c>
      <c r="AI2415" s="5" t="str">
        <f t="shared" si="676"/>
        <v>BMJ 05544199DAY</v>
      </c>
      <c r="AJ2415" s="5" t="str">
        <f t="shared" si="677"/>
        <v>abrar44199DAY</v>
      </c>
      <c r="AK2415" s="5" t="str">
        <f t="shared" si="678"/>
        <v>abrarBMJ III</v>
      </c>
      <c r="AL2415" s="5" t="str">
        <f t="shared" si="680"/>
        <v>1UTARA</v>
      </c>
      <c r="AM2415" s="5" t="str">
        <f t="shared" si="681"/>
        <v>1 &gt; 4UTARA10 RODA</v>
      </c>
      <c r="AN2415" s="5" t="str">
        <f t="shared" si="682"/>
        <v>abrarBMJ III1 &gt; 4UTARA10 RODA</v>
      </c>
      <c r="AO2415" s="5" t="str">
        <f t="shared" si="683"/>
        <v>abrar1 &gt; 4UTARA10 RODA</v>
      </c>
      <c r="AP2415" s="5" t="str">
        <f t="shared" si="684"/>
        <v>44199DAY</v>
      </c>
    </row>
    <row r="2416" spans="1:42" x14ac:dyDescent="0.3">
      <c r="A2416" s="33">
        <v>1</v>
      </c>
      <c r="B2416" s="33"/>
      <c r="C2416" s="70">
        <v>44199</v>
      </c>
      <c r="D2416" s="71" t="s">
        <v>19</v>
      </c>
      <c r="E2416" s="70">
        <v>44199</v>
      </c>
      <c r="F2416" s="71">
        <v>5162251</v>
      </c>
      <c r="G2416" s="33" t="s">
        <v>20</v>
      </c>
      <c r="H2416" s="33" t="s">
        <v>21</v>
      </c>
      <c r="I2416" s="33" t="s">
        <v>22</v>
      </c>
      <c r="J2416" s="33" t="s">
        <v>23</v>
      </c>
      <c r="K2416" s="63" t="s">
        <v>69</v>
      </c>
      <c r="L2416" s="32" t="str">
        <f t="shared" si="685"/>
        <v>FM260JD</v>
      </c>
      <c r="M2416" s="32" t="str">
        <f t="shared" si="686"/>
        <v>BMJ III</v>
      </c>
      <c r="N2416" s="32" t="str">
        <f t="shared" si="687"/>
        <v>10 RODA</v>
      </c>
      <c r="O2416" s="146">
        <v>0.51443287037037033</v>
      </c>
      <c r="P2416" s="65">
        <v>44199.514432870368</v>
      </c>
      <c r="Q2416" s="65"/>
      <c r="R2416" s="66">
        <v>2</v>
      </c>
      <c r="S2416" s="66">
        <v>39820</v>
      </c>
      <c r="T2416" s="66">
        <v>14820</v>
      </c>
      <c r="U2416" s="67">
        <f t="shared" si="679"/>
        <v>25</v>
      </c>
      <c r="V2416" s="66">
        <f t="shared" si="670"/>
        <v>487350</v>
      </c>
      <c r="W2416" s="66" t="str">
        <f t="shared" si="671"/>
        <v>1 &gt; 4</v>
      </c>
      <c r="X2416" s="66">
        <f>A2416+SUMIFS(Presensi!F:F,Presensi!E:E,'Entry Data'!AP2416)</f>
        <v>2</v>
      </c>
      <c r="Y2416" s="66">
        <f>IFERROR(INDEX('Retasi Pricing'!F:F,MATCH('Entry Data'!AM2416,'Retasi Pricing'!E:E,0))*X2416,"")</f>
        <v>50000</v>
      </c>
      <c r="Z2416" s="62" t="s">
        <v>26</v>
      </c>
      <c r="AA2416" s="62" t="s">
        <v>27</v>
      </c>
      <c r="AB2416" s="32"/>
      <c r="AC2416" s="32" t="s">
        <v>178</v>
      </c>
      <c r="AD2416" s="32" t="str">
        <f t="shared" si="672"/>
        <v/>
      </c>
      <c r="AF2416" s="5" t="str">
        <f t="shared" si="673"/>
        <v>abrar44199</v>
      </c>
      <c r="AG2416" s="5" t="str">
        <f t="shared" si="674"/>
        <v>BMJ 05544199UTARADAY</v>
      </c>
      <c r="AH2416" s="5" t="str">
        <f t="shared" si="675"/>
        <v>abrar44199UTARADAY</v>
      </c>
      <c r="AI2416" s="5" t="str">
        <f t="shared" si="676"/>
        <v>BMJ 05544199DAY</v>
      </c>
      <c r="AJ2416" s="5" t="str">
        <f t="shared" si="677"/>
        <v>abrar44199DAY</v>
      </c>
      <c r="AK2416" s="5" t="str">
        <f t="shared" si="678"/>
        <v>abrarBMJ III</v>
      </c>
      <c r="AL2416" s="5" t="str">
        <f t="shared" si="680"/>
        <v>2UTARA</v>
      </c>
      <c r="AM2416" s="5" t="str">
        <f t="shared" si="681"/>
        <v>1 &gt; 4UTARA10 RODA</v>
      </c>
      <c r="AN2416" s="5" t="str">
        <f t="shared" si="682"/>
        <v>abrarBMJ III1 &gt; 4UTARA10 RODA</v>
      </c>
      <c r="AO2416" s="5" t="str">
        <f t="shared" si="683"/>
        <v>abrar1 &gt; 4UTARA10 RODA</v>
      </c>
      <c r="AP2416" s="5" t="str">
        <f t="shared" si="684"/>
        <v>44199DAY</v>
      </c>
    </row>
    <row r="2417" spans="1:42" x14ac:dyDescent="0.3">
      <c r="A2417" s="33">
        <v>1</v>
      </c>
      <c r="B2417" s="33"/>
      <c r="C2417" s="70">
        <v>44199</v>
      </c>
      <c r="D2417" s="71" t="s">
        <v>19</v>
      </c>
      <c r="E2417" s="70">
        <v>44199</v>
      </c>
      <c r="F2417" s="71">
        <v>5162338</v>
      </c>
      <c r="G2417" s="33" t="s">
        <v>20</v>
      </c>
      <c r="H2417" s="33" t="s">
        <v>21</v>
      </c>
      <c r="I2417" s="33" t="s">
        <v>22</v>
      </c>
      <c r="J2417" s="33" t="s">
        <v>23</v>
      </c>
      <c r="K2417" s="63" t="s">
        <v>69</v>
      </c>
      <c r="L2417" s="32" t="str">
        <f t="shared" si="685"/>
        <v>FM260JD</v>
      </c>
      <c r="M2417" s="32" t="str">
        <f t="shared" si="686"/>
        <v>BMJ III</v>
      </c>
      <c r="N2417" s="32" t="str">
        <f t="shared" si="687"/>
        <v>10 RODA</v>
      </c>
      <c r="O2417" s="146">
        <v>0.59614583333333326</v>
      </c>
      <c r="P2417" s="65">
        <v>44199.596145833333</v>
      </c>
      <c r="Q2417" s="65"/>
      <c r="R2417" s="66">
        <v>3</v>
      </c>
      <c r="S2417" s="66">
        <v>39340</v>
      </c>
      <c r="T2417" s="66">
        <v>14820</v>
      </c>
      <c r="U2417" s="67">
        <f t="shared" si="679"/>
        <v>24.52</v>
      </c>
      <c r="V2417" s="66">
        <f t="shared" si="670"/>
        <v>477992.87999999995</v>
      </c>
      <c r="W2417" s="66" t="str">
        <f t="shared" si="671"/>
        <v>1 &gt; 4</v>
      </c>
      <c r="X2417" s="66">
        <f>A2417+SUMIFS(Presensi!F:F,Presensi!E:E,'Entry Data'!AP2417)</f>
        <v>2</v>
      </c>
      <c r="Y2417" s="66">
        <f>IFERROR(INDEX('Retasi Pricing'!F:F,MATCH('Entry Data'!AM2417,'Retasi Pricing'!E:E,0))*X2417,"")</f>
        <v>50000</v>
      </c>
      <c r="Z2417" s="62" t="s">
        <v>26</v>
      </c>
      <c r="AA2417" s="62" t="s">
        <v>27</v>
      </c>
      <c r="AB2417" s="32"/>
      <c r="AC2417" s="32" t="s">
        <v>178</v>
      </c>
      <c r="AD2417" s="32" t="str">
        <f t="shared" si="672"/>
        <v/>
      </c>
      <c r="AF2417" s="5" t="str">
        <f t="shared" si="673"/>
        <v>abrar44199</v>
      </c>
      <c r="AG2417" s="5" t="str">
        <f t="shared" si="674"/>
        <v>BMJ 05544199UTARADAY</v>
      </c>
      <c r="AH2417" s="5" t="str">
        <f t="shared" si="675"/>
        <v>abrar44199UTARADAY</v>
      </c>
      <c r="AI2417" s="5" t="str">
        <f t="shared" si="676"/>
        <v>BMJ 05544199DAY</v>
      </c>
      <c r="AJ2417" s="5" t="str">
        <f t="shared" si="677"/>
        <v>abrar44199DAY</v>
      </c>
      <c r="AK2417" s="5" t="str">
        <f t="shared" si="678"/>
        <v>abrarBMJ III</v>
      </c>
      <c r="AL2417" s="5" t="str">
        <f t="shared" si="680"/>
        <v>3UTARA</v>
      </c>
      <c r="AM2417" s="5" t="str">
        <f t="shared" si="681"/>
        <v>1 &gt; 4UTARA10 RODA</v>
      </c>
      <c r="AN2417" s="5" t="str">
        <f t="shared" si="682"/>
        <v>abrarBMJ III1 &gt; 4UTARA10 RODA</v>
      </c>
      <c r="AO2417" s="5" t="str">
        <f t="shared" si="683"/>
        <v>abrar1 &gt; 4UTARA10 RODA</v>
      </c>
      <c r="AP2417" s="5" t="str">
        <f t="shared" si="684"/>
        <v>44199DAY</v>
      </c>
    </row>
    <row r="2418" spans="1:42" x14ac:dyDescent="0.3">
      <c r="A2418" s="33">
        <v>1</v>
      </c>
      <c r="B2418" s="33"/>
      <c r="C2418" s="70">
        <v>44199</v>
      </c>
      <c r="D2418" s="71" t="s">
        <v>19</v>
      </c>
      <c r="E2418" s="70">
        <v>44199</v>
      </c>
      <c r="F2418" s="71">
        <v>5162423</v>
      </c>
      <c r="G2418" s="33" t="s">
        <v>20</v>
      </c>
      <c r="H2418" s="33" t="s">
        <v>21</v>
      </c>
      <c r="I2418" s="33" t="s">
        <v>22</v>
      </c>
      <c r="J2418" s="33" t="s">
        <v>23</v>
      </c>
      <c r="K2418" s="63" t="s">
        <v>69</v>
      </c>
      <c r="L2418" s="32" t="str">
        <f t="shared" si="685"/>
        <v>FM260JD</v>
      </c>
      <c r="M2418" s="32" t="str">
        <f t="shared" si="686"/>
        <v>BMJ III</v>
      </c>
      <c r="N2418" s="32" t="str">
        <f t="shared" si="687"/>
        <v>10 RODA</v>
      </c>
      <c r="O2418" s="146">
        <v>0.65660879629629632</v>
      </c>
      <c r="P2418" s="65">
        <v>44199.656608796293</v>
      </c>
      <c r="Q2418" s="414"/>
      <c r="R2418" s="9">
        <v>4</v>
      </c>
      <c r="S2418" s="66">
        <v>39020</v>
      </c>
      <c r="T2418" s="66">
        <v>14820</v>
      </c>
      <c r="U2418" s="67">
        <f t="shared" si="679"/>
        <v>24.2</v>
      </c>
      <c r="V2418" s="66">
        <f t="shared" si="670"/>
        <v>471754.79999999993</v>
      </c>
      <c r="W2418" s="66" t="str">
        <f t="shared" si="671"/>
        <v>1 &gt; 4</v>
      </c>
      <c r="X2418" s="66">
        <f>A2418+SUMIFS(Presensi!F:F,Presensi!E:E,'Entry Data'!AP2418)</f>
        <v>2</v>
      </c>
      <c r="Y2418" s="66">
        <f>IFERROR(INDEX('Retasi Pricing'!F:F,MATCH('Entry Data'!AM2418,'Retasi Pricing'!E:E,0))*X2418,"")</f>
        <v>50000</v>
      </c>
      <c r="Z2418" s="62" t="s">
        <v>26</v>
      </c>
      <c r="AA2418" s="62" t="s">
        <v>27</v>
      </c>
      <c r="AB2418" s="32"/>
      <c r="AC2418" s="32" t="s">
        <v>178</v>
      </c>
      <c r="AD2418" s="32" t="str">
        <f t="shared" si="672"/>
        <v/>
      </c>
      <c r="AF2418" s="5" t="str">
        <f t="shared" si="673"/>
        <v>abrar44199</v>
      </c>
      <c r="AG2418" s="5" t="str">
        <f t="shared" si="674"/>
        <v>BMJ 05544199UTARADAY</v>
      </c>
      <c r="AH2418" s="5" t="str">
        <f t="shared" si="675"/>
        <v>abrar44199UTARADAY</v>
      </c>
      <c r="AI2418" s="5" t="str">
        <f t="shared" si="676"/>
        <v>BMJ 05544199DAY</v>
      </c>
      <c r="AJ2418" s="5" t="str">
        <f t="shared" si="677"/>
        <v>abrar44199DAY</v>
      </c>
      <c r="AK2418" s="5" t="str">
        <f t="shared" si="678"/>
        <v>abrarBMJ III</v>
      </c>
      <c r="AL2418" s="5" t="str">
        <f t="shared" si="680"/>
        <v>4UTARA</v>
      </c>
      <c r="AM2418" s="5" t="str">
        <f t="shared" si="681"/>
        <v>1 &gt; 4UTARA10 RODA</v>
      </c>
      <c r="AN2418" s="5" t="str">
        <f t="shared" si="682"/>
        <v>abrarBMJ III1 &gt; 4UTARA10 RODA</v>
      </c>
      <c r="AO2418" s="5" t="str">
        <f t="shared" si="683"/>
        <v>abrar1 &gt; 4UTARA10 RODA</v>
      </c>
      <c r="AP2418" s="5" t="str">
        <f t="shared" si="684"/>
        <v>44199DAY</v>
      </c>
    </row>
    <row r="2419" spans="1:42" x14ac:dyDescent="0.3">
      <c r="A2419" s="33">
        <v>1</v>
      </c>
      <c r="B2419" s="33"/>
      <c r="C2419" s="70">
        <v>44199</v>
      </c>
      <c r="D2419" s="71" t="s">
        <v>19</v>
      </c>
      <c r="E2419" s="70">
        <v>44199</v>
      </c>
      <c r="F2419" s="71">
        <v>5162503</v>
      </c>
      <c r="G2419" s="33" t="s">
        <v>20</v>
      </c>
      <c r="H2419" s="33" t="s">
        <v>21</v>
      </c>
      <c r="I2419" s="33" t="s">
        <v>22</v>
      </c>
      <c r="J2419" s="33" t="s">
        <v>23</v>
      </c>
      <c r="K2419" s="63" t="s">
        <v>69</v>
      </c>
      <c r="L2419" s="32" t="str">
        <f t="shared" si="685"/>
        <v>FM260JD</v>
      </c>
      <c r="M2419" s="32" t="str">
        <f t="shared" si="686"/>
        <v>BMJ III</v>
      </c>
      <c r="N2419" s="32" t="str">
        <f t="shared" si="687"/>
        <v>10 RODA</v>
      </c>
      <c r="O2419" s="146">
        <v>0.71817129629629628</v>
      </c>
      <c r="P2419" s="65">
        <v>44199.718171296299</v>
      </c>
      <c r="Q2419" s="65"/>
      <c r="R2419" s="66">
        <v>5</v>
      </c>
      <c r="S2419" s="66">
        <v>39240</v>
      </c>
      <c r="T2419" s="66">
        <v>14820</v>
      </c>
      <c r="U2419" s="67">
        <f t="shared" si="679"/>
        <v>24.42</v>
      </c>
      <c r="V2419" s="66">
        <f t="shared" si="670"/>
        <v>476043.48000000004</v>
      </c>
      <c r="W2419" s="66" t="str">
        <f t="shared" si="671"/>
        <v>&gt; 5</v>
      </c>
      <c r="X2419" s="66">
        <f>A2419+SUMIFS(Presensi!F:F,Presensi!E:E,'Entry Data'!AP2419)</f>
        <v>2</v>
      </c>
      <c r="Y2419" s="66">
        <f>IFERROR(INDEX('Retasi Pricing'!F:F,MATCH('Entry Data'!AM2419,'Retasi Pricing'!E:E,0))*X2419,"")</f>
        <v>55300</v>
      </c>
      <c r="Z2419" s="62" t="s">
        <v>26</v>
      </c>
      <c r="AA2419" s="62" t="s">
        <v>27</v>
      </c>
      <c r="AB2419" s="32"/>
      <c r="AC2419" s="32" t="s">
        <v>178</v>
      </c>
      <c r="AD2419" s="32" t="str">
        <f t="shared" si="672"/>
        <v/>
      </c>
      <c r="AF2419" s="5" t="str">
        <f t="shared" si="673"/>
        <v>abrar44199</v>
      </c>
      <c r="AG2419" s="5" t="str">
        <f t="shared" si="674"/>
        <v>BMJ 05544199UTARADAY</v>
      </c>
      <c r="AH2419" s="5" t="str">
        <f t="shared" si="675"/>
        <v>abrar44199UTARADAY</v>
      </c>
      <c r="AI2419" s="5" t="str">
        <f t="shared" si="676"/>
        <v>BMJ 05544199DAY</v>
      </c>
      <c r="AJ2419" s="5" t="str">
        <f t="shared" si="677"/>
        <v>abrar44199DAY</v>
      </c>
      <c r="AK2419" s="5" t="str">
        <f t="shared" si="678"/>
        <v>abrarBMJ III</v>
      </c>
      <c r="AL2419" s="5" t="str">
        <f t="shared" si="680"/>
        <v>5UTARA</v>
      </c>
      <c r="AM2419" s="5" t="str">
        <f t="shared" si="681"/>
        <v>&gt; 5UTARA10 RODA</v>
      </c>
      <c r="AN2419" s="5" t="str">
        <f t="shared" si="682"/>
        <v>abrarBMJ III&gt; 5UTARA10 RODA</v>
      </c>
      <c r="AO2419" s="5" t="str">
        <f t="shared" si="683"/>
        <v>abrar&gt; 5UTARA10 RODA</v>
      </c>
      <c r="AP2419" s="5" t="str">
        <f t="shared" si="684"/>
        <v>44199DAY</v>
      </c>
    </row>
    <row r="2420" spans="1:42" x14ac:dyDescent="0.3">
      <c r="A2420" s="33">
        <v>1</v>
      </c>
      <c r="B2420" s="33"/>
      <c r="C2420" s="70">
        <v>44199</v>
      </c>
      <c r="D2420" s="71" t="s">
        <v>19</v>
      </c>
      <c r="E2420" s="70">
        <v>44199</v>
      </c>
      <c r="F2420" s="71">
        <v>5161997</v>
      </c>
      <c r="G2420" s="33" t="s">
        <v>20</v>
      </c>
      <c r="H2420" s="33" t="s">
        <v>21</v>
      </c>
      <c r="I2420" s="33" t="s">
        <v>22</v>
      </c>
      <c r="J2420" s="33" t="s">
        <v>23</v>
      </c>
      <c r="K2420" s="63" t="s">
        <v>71</v>
      </c>
      <c r="L2420" s="32" t="str">
        <f t="shared" si="685"/>
        <v>FM260JD</v>
      </c>
      <c r="M2420" s="32" t="str">
        <f t="shared" si="686"/>
        <v>BMJ III</v>
      </c>
      <c r="N2420" s="32" t="str">
        <f t="shared" si="687"/>
        <v>10 RODA</v>
      </c>
      <c r="O2420" s="146">
        <v>0.32869212962962963</v>
      </c>
      <c r="P2420" s="65">
        <v>44199.333310185182</v>
      </c>
      <c r="Q2420" s="65"/>
      <c r="R2420" s="66">
        <v>1</v>
      </c>
      <c r="S2420" s="66">
        <v>39460</v>
      </c>
      <c r="T2420" s="66">
        <v>14460</v>
      </c>
      <c r="U2420" s="67">
        <f t="shared" si="679"/>
        <v>25</v>
      </c>
      <c r="V2420" s="66">
        <f t="shared" si="670"/>
        <v>487350</v>
      </c>
      <c r="W2420" s="66" t="str">
        <f t="shared" si="671"/>
        <v>1 &gt; 4</v>
      </c>
      <c r="X2420" s="66">
        <f>A2420+SUMIFS(Presensi!F:F,Presensi!E:E,'Entry Data'!AP2420)</f>
        <v>2</v>
      </c>
      <c r="Y2420" s="66">
        <f>IFERROR(INDEX('Retasi Pricing'!F:F,MATCH('Entry Data'!AM2420,'Retasi Pricing'!E:E,0))*X2420,"")</f>
        <v>50000</v>
      </c>
      <c r="Z2420" s="62" t="s">
        <v>26</v>
      </c>
      <c r="AA2420" s="62" t="s">
        <v>27</v>
      </c>
      <c r="AB2420" s="32"/>
      <c r="AC2420" s="32" t="s">
        <v>194</v>
      </c>
      <c r="AD2420" s="32" t="str">
        <f t="shared" si="672"/>
        <v/>
      </c>
      <c r="AF2420" s="5" t="str">
        <f t="shared" si="673"/>
        <v>abdul karim44199</v>
      </c>
      <c r="AG2420" s="5" t="str">
        <f t="shared" si="674"/>
        <v>BMJ 05644199UTARADAY</v>
      </c>
      <c r="AH2420" s="5" t="str">
        <f t="shared" si="675"/>
        <v>abdul karim44199UTARADAY</v>
      </c>
      <c r="AI2420" s="5" t="str">
        <f t="shared" si="676"/>
        <v>BMJ 05644199DAY</v>
      </c>
      <c r="AJ2420" s="5" t="str">
        <f t="shared" si="677"/>
        <v>abdul karim44199DAY</v>
      </c>
      <c r="AK2420" s="5" t="str">
        <f t="shared" si="678"/>
        <v>abdul karimBMJ III</v>
      </c>
      <c r="AL2420" s="5" t="str">
        <f t="shared" si="680"/>
        <v>1UTARA</v>
      </c>
      <c r="AM2420" s="5" t="str">
        <f t="shared" si="681"/>
        <v>1 &gt; 4UTARA10 RODA</v>
      </c>
      <c r="AN2420" s="5" t="str">
        <f t="shared" si="682"/>
        <v>abdul karimBMJ III1 &gt; 4UTARA10 RODA</v>
      </c>
      <c r="AO2420" s="5" t="str">
        <f t="shared" si="683"/>
        <v>abdul karim1 &gt; 4UTARA10 RODA</v>
      </c>
      <c r="AP2420" s="5" t="str">
        <f t="shared" si="684"/>
        <v>44199DAY</v>
      </c>
    </row>
    <row r="2421" spans="1:42" x14ac:dyDescent="0.3">
      <c r="A2421" s="33">
        <v>1</v>
      </c>
      <c r="B2421" s="33"/>
      <c r="C2421" s="70">
        <v>44199</v>
      </c>
      <c r="D2421" s="71" t="s">
        <v>19</v>
      </c>
      <c r="E2421" s="70">
        <v>44199</v>
      </c>
      <c r="F2421" s="71">
        <v>5162125</v>
      </c>
      <c r="G2421" s="33" t="s">
        <v>20</v>
      </c>
      <c r="H2421" s="33" t="s">
        <v>21</v>
      </c>
      <c r="I2421" s="33" t="s">
        <v>22</v>
      </c>
      <c r="J2421" s="33" t="s">
        <v>23</v>
      </c>
      <c r="K2421" s="63" t="s">
        <v>71</v>
      </c>
      <c r="L2421" s="32" t="str">
        <f t="shared" si="685"/>
        <v>FM260JD</v>
      </c>
      <c r="M2421" s="32" t="str">
        <f t="shared" si="686"/>
        <v>BMJ III</v>
      </c>
      <c r="N2421" s="32" t="str">
        <f t="shared" si="687"/>
        <v>10 RODA</v>
      </c>
      <c r="O2421" s="146">
        <v>0.42724537037037041</v>
      </c>
      <c r="P2421" s="65">
        <v>44199.427245370367</v>
      </c>
      <c r="Q2421" s="65"/>
      <c r="R2421" s="66">
        <v>2</v>
      </c>
      <c r="S2421" s="66">
        <v>39260</v>
      </c>
      <c r="T2421" s="66">
        <v>14460</v>
      </c>
      <c r="U2421" s="67">
        <f t="shared" si="679"/>
        <v>24.8</v>
      </c>
      <c r="V2421" s="66">
        <f t="shared" si="670"/>
        <v>483451.20000000007</v>
      </c>
      <c r="W2421" s="66" t="str">
        <f t="shared" si="671"/>
        <v>1 &gt; 4</v>
      </c>
      <c r="X2421" s="66">
        <f>A2421+SUMIFS(Presensi!F:F,Presensi!E:E,'Entry Data'!AP2421)</f>
        <v>2</v>
      </c>
      <c r="Y2421" s="66">
        <f>IFERROR(INDEX('Retasi Pricing'!F:F,MATCH('Entry Data'!AM2421,'Retasi Pricing'!E:E,0))*X2421,"")</f>
        <v>50000</v>
      </c>
      <c r="Z2421" s="62" t="s">
        <v>26</v>
      </c>
      <c r="AA2421" s="62" t="s">
        <v>27</v>
      </c>
      <c r="AB2421" s="32"/>
      <c r="AC2421" s="32" t="s">
        <v>194</v>
      </c>
      <c r="AD2421" s="32" t="str">
        <f t="shared" si="672"/>
        <v/>
      </c>
      <c r="AF2421" s="5" t="str">
        <f t="shared" si="673"/>
        <v>abdul karim44199</v>
      </c>
      <c r="AG2421" s="5" t="str">
        <f t="shared" si="674"/>
        <v>BMJ 05644199UTARADAY</v>
      </c>
      <c r="AH2421" s="5" t="str">
        <f t="shared" si="675"/>
        <v>abdul karim44199UTARADAY</v>
      </c>
      <c r="AI2421" s="5" t="str">
        <f t="shared" si="676"/>
        <v>BMJ 05644199DAY</v>
      </c>
      <c r="AJ2421" s="5" t="str">
        <f t="shared" si="677"/>
        <v>abdul karim44199DAY</v>
      </c>
      <c r="AK2421" s="5" t="str">
        <f t="shared" si="678"/>
        <v>abdul karimBMJ III</v>
      </c>
      <c r="AL2421" s="5" t="str">
        <f t="shared" si="680"/>
        <v>2UTARA</v>
      </c>
      <c r="AM2421" s="5" t="str">
        <f t="shared" si="681"/>
        <v>1 &gt; 4UTARA10 RODA</v>
      </c>
      <c r="AN2421" s="5" t="str">
        <f t="shared" si="682"/>
        <v>abdul karimBMJ III1 &gt; 4UTARA10 RODA</v>
      </c>
      <c r="AO2421" s="5" t="str">
        <f t="shared" si="683"/>
        <v>abdul karim1 &gt; 4UTARA10 RODA</v>
      </c>
      <c r="AP2421" s="5" t="str">
        <f t="shared" si="684"/>
        <v>44199DAY</v>
      </c>
    </row>
    <row r="2422" spans="1:42" x14ac:dyDescent="0.3">
      <c r="A2422" s="33">
        <v>1</v>
      </c>
      <c r="B2422" s="33"/>
      <c r="C2422" s="70">
        <v>44199</v>
      </c>
      <c r="D2422" s="71" t="s">
        <v>19</v>
      </c>
      <c r="E2422" s="70">
        <v>44199</v>
      </c>
      <c r="F2422" s="71">
        <v>5162214</v>
      </c>
      <c r="G2422" s="33" t="s">
        <v>20</v>
      </c>
      <c r="H2422" s="33" t="s">
        <v>21</v>
      </c>
      <c r="I2422" s="33" t="s">
        <v>22</v>
      </c>
      <c r="J2422" s="33" t="s">
        <v>23</v>
      </c>
      <c r="K2422" s="63" t="s">
        <v>71</v>
      </c>
      <c r="L2422" s="32" t="str">
        <f t="shared" si="685"/>
        <v>FM260JD</v>
      </c>
      <c r="M2422" s="32" t="str">
        <f t="shared" si="686"/>
        <v>BMJ III</v>
      </c>
      <c r="N2422" s="32" t="str">
        <f t="shared" si="687"/>
        <v>10 RODA</v>
      </c>
      <c r="O2422" s="146">
        <v>0.48831018518518521</v>
      </c>
      <c r="P2422" s="65">
        <v>44199.488310185188</v>
      </c>
      <c r="Q2422" s="65"/>
      <c r="R2422" s="66">
        <v>3</v>
      </c>
      <c r="S2422" s="66">
        <v>39680</v>
      </c>
      <c r="T2422" s="66">
        <v>14460</v>
      </c>
      <c r="U2422" s="67">
        <f t="shared" si="679"/>
        <v>25.22</v>
      </c>
      <c r="V2422" s="66">
        <f t="shared" si="670"/>
        <v>491638.68</v>
      </c>
      <c r="W2422" s="66" t="str">
        <f t="shared" si="671"/>
        <v>1 &gt; 4</v>
      </c>
      <c r="X2422" s="66">
        <f>A2422+SUMIFS(Presensi!F:F,Presensi!E:E,'Entry Data'!AP2422)</f>
        <v>2</v>
      </c>
      <c r="Y2422" s="66">
        <f>IFERROR(INDEX('Retasi Pricing'!F:F,MATCH('Entry Data'!AM2422,'Retasi Pricing'!E:E,0))*X2422,"")</f>
        <v>50000</v>
      </c>
      <c r="Z2422" s="62" t="s">
        <v>26</v>
      </c>
      <c r="AA2422" s="62" t="s">
        <v>27</v>
      </c>
      <c r="AB2422" s="32"/>
      <c r="AC2422" s="32" t="s">
        <v>194</v>
      </c>
      <c r="AD2422" s="32" t="str">
        <f t="shared" si="672"/>
        <v/>
      </c>
      <c r="AF2422" s="5" t="str">
        <f t="shared" si="673"/>
        <v>abdul karim44199</v>
      </c>
      <c r="AG2422" s="5" t="str">
        <f t="shared" si="674"/>
        <v>BMJ 05644199UTARADAY</v>
      </c>
      <c r="AH2422" s="5" t="str">
        <f t="shared" si="675"/>
        <v>abdul karim44199UTARADAY</v>
      </c>
      <c r="AI2422" s="5" t="str">
        <f t="shared" si="676"/>
        <v>BMJ 05644199DAY</v>
      </c>
      <c r="AJ2422" s="5" t="str">
        <f t="shared" si="677"/>
        <v>abdul karim44199DAY</v>
      </c>
      <c r="AK2422" s="5" t="str">
        <f t="shared" si="678"/>
        <v>abdul karimBMJ III</v>
      </c>
      <c r="AL2422" s="5" t="str">
        <f t="shared" si="680"/>
        <v>3UTARA</v>
      </c>
      <c r="AM2422" s="5" t="str">
        <f t="shared" si="681"/>
        <v>1 &gt; 4UTARA10 RODA</v>
      </c>
      <c r="AN2422" s="5" t="str">
        <f t="shared" si="682"/>
        <v>abdul karimBMJ III1 &gt; 4UTARA10 RODA</v>
      </c>
      <c r="AO2422" s="5" t="str">
        <f t="shared" si="683"/>
        <v>abdul karim1 &gt; 4UTARA10 RODA</v>
      </c>
      <c r="AP2422" s="5" t="str">
        <f t="shared" si="684"/>
        <v>44199DAY</v>
      </c>
    </row>
    <row r="2423" spans="1:42" x14ac:dyDescent="0.3">
      <c r="A2423" s="33">
        <v>1</v>
      </c>
      <c r="B2423" s="33"/>
      <c r="C2423" s="70">
        <v>44199</v>
      </c>
      <c r="D2423" s="71" t="s">
        <v>19</v>
      </c>
      <c r="E2423" s="70">
        <v>44199</v>
      </c>
      <c r="F2423" s="71">
        <v>5162297</v>
      </c>
      <c r="G2423" s="33" t="s">
        <v>20</v>
      </c>
      <c r="H2423" s="33" t="s">
        <v>21</v>
      </c>
      <c r="I2423" s="33" t="s">
        <v>22</v>
      </c>
      <c r="J2423" s="33" t="s">
        <v>23</v>
      </c>
      <c r="K2423" s="63" t="s">
        <v>71</v>
      </c>
      <c r="L2423" s="32" t="str">
        <f t="shared" si="685"/>
        <v>FM260JD</v>
      </c>
      <c r="M2423" s="32" t="str">
        <f t="shared" si="686"/>
        <v>BMJ III</v>
      </c>
      <c r="N2423" s="32" t="str">
        <f t="shared" si="687"/>
        <v>10 RODA</v>
      </c>
      <c r="O2423" s="146">
        <v>0.56362268518518521</v>
      </c>
      <c r="P2423" s="65">
        <v>44199.563622685186</v>
      </c>
      <c r="Q2423" s="65"/>
      <c r="R2423" s="66">
        <v>4</v>
      </c>
      <c r="S2423" s="66">
        <v>39540</v>
      </c>
      <c r="T2423" s="66">
        <v>14460</v>
      </c>
      <c r="U2423" s="67">
        <f t="shared" si="679"/>
        <v>25.08</v>
      </c>
      <c r="V2423" s="66">
        <f t="shared" si="670"/>
        <v>488909.51999999996</v>
      </c>
      <c r="W2423" s="66" t="str">
        <f t="shared" si="671"/>
        <v>1 &gt; 4</v>
      </c>
      <c r="X2423" s="66">
        <f>A2423+SUMIFS(Presensi!F:F,Presensi!E:E,'Entry Data'!AP2423)</f>
        <v>2</v>
      </c>
      <c r="Y2423" s="66">
        <f>IFERROR(INDEX('Retasi Pricing'!F:F,MATCH('Entry Data'!AM2423,'Retasi Pricing'!E:E,0))*X2423,"")</f>
        <v>50000</v>
      </c>
      <c r="Z2423" s="62" t="s">
        <v>26</v>
      </c>
      <c r="AA2423" s="62" t="s">
        <v>27</v>
      </c>
      <c r="AB2423" s="32"/>
      <c r="AC2423" s="32" t="s">
        <v>194</v>
      </c>
      <c r="AD2423" s="32" t="str">
        <f t="shared" si="672"/>
        <v/>
      </c>
      <c r="AF2423" s="5" t="str">
        <f t="shared" si="673"/>
        <v>abdul karim44199</v>
      </c>
      <c r="AG2423" s="5" t="str">
        <f t="shared" si="674"/>
        <v>BMJ 05644199UTARADAY</v>
      </c>
      <c r="AH2423" s="5" t="str">
        <f t="shared" si="675"/>
        <v>abdul karim44199UTARADAY</v>
      </c>
      <c r="AI2423" s="5" t="str">
        <f t="shared" si="676"/>
        <v>BMJ 05644199DAY</v>
      </c>
      <c r="AJ2423" s="5" t="str">
        <f t="shared" si="677"/>
        <v>abdul karim44199DAY</v>
      </c>
      <c r="AK2423" s="5" t="str">
        <f t="shared" si="678"/>
        <v>abdul karimBMJ III</v>
      </c>
      <c r="AL2423" s="5" t="str">
        <f t="shared" si="680"/>
        <v>4UTARA</v>
      </c>
      <c r="AM2423" s="5" t="str">
        <f t="shared" si="681"/>
        <v>1 &gt; 4UTARA10 RODA</v>
      </c>
      <c r="AN2423" s="5" t="str">
        <f t="shared" si="682"/>
        <v>abdul karimBMJ III1 &gt; 4UTARA10 RODA</v>
      </c>
      <c r="AO2423" s="5" t="str">
        <f t="shared" si="683"/>
        <v>abdul karim1 &gt; 4UTARA10 RODA</v>
      </c>
      <c r="AP2423" s="5" t="str">
        <f t="shared" si="684"/>
        <v>44199DAY</v>
      </c>
    </row>
    <row r="2424" spans="1:42" x14ac:dyDescent="0.3">
      <c r="A2424" s="33">
        <v>1</v>
      </c>
      <c r="B2424" s="33"/>
      <c r="C2424" s="70">
        <v>44199</v>
      </c>
      <c r="D2424" s="71" t="s">
        <v>19</v>
      </c>
      <c r="E2424" s="70">
        <v>44199</v>
      </c>
      <c r="F2424" s="71">
        <v>5162366</v>
      </c>
      <c r="G2424" s="33" t="s">
        <v>20</v>
      </c>
      <c r="H2424" s="33" t="s">
        <v>21</v>
      </c>
      <c r="I2424" s="33" t="s">
        <v>22</v>
      </c>
      <c r="J2424" s="33" t="s">
        <v>23</v>
      </c>
      <c r="K2424" s="63" t="s">
        <v>71</v>
      </c>
      <c r="L2424" s="32" t="str">
        <f t="shared" si="685"/>
        <v>FM260JD</v>
      </c>
      <c r="M2424" s="32" t="str">
        <f t="shared" si="686"/>
        <v>BMJ III</v>
      </c>
      <c r="N2424" s="32" t="str">
        <f t="shared" si="687"/>
        <v>10 RODA</v>
      </c>
      <c r="O2424" s="146">
        <v>0.61545138888888895</v>
      </c>
      <c r="P2424" s="65">
        <v>44199.615451388891</v>
      </c>
      <c r="Q2424" s="65"/>
      <c r="R2424" s="66">
        <v>5</v>
      </c>
      <c r="S2424" s="66">
        <v>38520</v>
      </c>
      <c r="T2424" s="66">
        <v>14460</v>
      </c>
      <c r="U2424" s="67">
        <f t="shared" si="679"/>
        <v>24.06</v>
      </c>
      <c r="V2424" s="66">
        <f t="shared" si="670"/>
        <v>469025.64</v>
      </c>
      <c r="W2424" s="66" t="str">
        <f t="shared" si="671"/>
        <v>&gt; 5</v>
      </c>
      <c r="X2424" s="66">
        <f>A2424+SUMIFS(Presensi!F:F,Presensi!E:E,'Entry Data'!AP2424)</f>
        <v>2</v>
      </c>
      <c r="Y2424" s="66">
        <f>IFERROR(INDEX('Retasi Pricing'!F:F,MATCH('Entry Data'!AM2424,'Retasi Pricing'!E:E,0))*X2424,"")</f>
        <v>55300</v>
      </c>
      <c r="Z2424" s="62" t="s">
        <v>26</v>
      </c>
      <c r="AA2424" s="62" t="s">
        <v>27</v>
      </c>
      <c r="AB2424" s="32"/>
      <c r="AC2424" s="32" t="s">
        <v>194</v>
      </c>
      <c r="AD2424" s="32" t="str">
        <f t="shared" si="672"/>
        <v/>
      </c>
      <c r="AF2424" s="5" t="str">
        <f t="shared" si="673"/>
        <v>abdul karim44199</v>
      </c>
      <c r="AG2424" s="5" t="str">
        <f t="shared" si="674"/>
        <v>BMJ 05644199UTARADAY</v>
      </c>
      <c r="AH2424" s="5" t="str">
        <f t="shared" si="675"/>
        <v>abdul karim44199UTARADAY</v>
      </c>
      <c r="AI2424" s="5" t="str">
        <f t="shared" si="676"/>
        <v>BMJ 05644199DAY</v>
      </c>
      <c r="AJ2424" s="5" t="str">
        <f t="shared" si="677"/>
        <v>abdul karim44199DAY</v>
      </c>
      <c r="AK2424" s="5" t="str">
        <f t="shared" si="678"/>
        <v>abdul karimBMJ III</v>
      </c>
      <c r="AL2424" s="5" t="str">
        <f t="shared" si="680"/>
        <v>5UTARA</v>
      </c>
      <c r="AM2424" s="5" t="str">
        <f t="shared" si="681"/>
        <v>&gt; 5UTARA10 RODA</v>
      </c>
      <c r="AN2424" s="5" t="str">
        <f t="shared" si="682"/>
        <v>abdul karimBMJ III&gt; 5UTARA10 RODA</v>
      </c>
      <c r="AO2424" s="5" t="str">
        <f t="shared" si="683"/>
        <v>abdul karim&gt; 5UTARA10 RODA</v>
      </c>
      <c r="AP2424" s="5" t="str">
        <f t="shared" si="684"/>
        <v>44199DAY</v>
      </c>
    </row>
    <row r="2425" spans="1:42" x14ac:dyDescent="0.3">
      <c r="A2425" s="33">
        <v>1</v>
      </c>
      <c r="B2425" s="33"/>
      <c r="C2425" s="70">
        <v>44199</v>
      </c>
      <c r="D2425" s="71" t="s">
        <v>19</v>
      </c>
      <c r="E2425" s="70">
        <v>44199</v>
      </c>
      <c r="F2425" s="71">
        <v>5162438</v>
      </c>
      <c r="G2425" s="33" t="s">
        <v>20</v>
      </c>
      <c r="H2425" s="33" t="s">
        <v>21</v>
      </c>
      <c r="I2425" s="33" t="s">
        <v>22</v>
      </c>
      <c r="J2425" s="33" t="s">
        <v>23</v>
      </c>
      <c r="K2425" s="63" t="s">
        <v>71</v>
      </c>
      <c r="L2425" s="32" t="str">
        <f t="shared" si="685"/>
        <v>FM260JD</v>
      </c>
      <c r="M2425" s="32" t="str">
        <f t="shared" si="686"/>
        <v>BMJ III</v>
      </c>
      <c r="N2425" s="32" t="str">
        <f t="shared" si="687"/>
        <v>10 RODA</v>
      </c>
      <c r="O2425" s="146">
        <v>0.66900462962962959</v>
      </c>
      <c r="P2425" s="65">
        <v>44199.669004629628</v>
      </c>
      <c r="Q2425" s="65"/>
      <c r="R2425" s="66">
        <v>6</v>
      </c>
      <c r="S2425" s="66">
        <v>39220</v>
      </c>
      <c r="T2425" s="66">
        <v>14460</v>
      </c>
      <c r="U2425" s="67">
        <f t="shared" si="679"/>
        <v>24.76</v>
      </c>
      <c r="V2425" s="66">
        <f t="shared" si="670"/>
        <v>482671.44000000006</v>
      </c>
      <c r="W2425" s="66" t="str">
        <f t="shared" si="671"/>
        <v>&gt; 6</v>
      </c>
      <c r="X2425" s="66">
        <f>A2425+SUMIFS(Presensi!F:F,Presensi!E:E,'Entry Data'!AP2425)</f>
        <v>2</v>
      </c>
      <c r="Y2425" s="66">
        <f>IFERROR(INDEX('Retasi Pricing'!F:F,MATCH('Entry Data'!AM2425,'Retasi Pricing'!E:E,0))*X2425,"")</f>
        <v>61600</v>
      </c>
      <c r="Z2425" s="62" t="s">
        <v>26</v>
      </c>
      <c r="AA2425" s="62" t="s">
        <v>27</v>
      </c>
      <c r="AB2425" s="32"/>
      <c r="AC2425" s="32" t="s">
        <v>194</v>
      </c>
      <c r="AD2425" s="32" t="str">
        <f t="shared" si="672"/>
        <v/>
      </c>
      <c r="AF2425" s="5" t="str">
        <f t="shared" si="673"/>
        <v>abdul karim44199</v>
      </c>
      <c r="AG2425" s="5" t="str">
        <f t="shared" si="674"/>
        <v>BMJ 05644199UTARADAY</v>
      </c>
      <c r="AH2425" s="5" t="str">
        <f t="shared" si="675"/>
        <v>abdul karim44199UTARADAY</v>
      </c>
      <c r="AI2425" s="5" t="str">
        <f t="shared" si="676"/>
        <v>BMJ 05644199DAY</v>
      </c>
      <c r="AJ2425" s="5" t="str">
        <f t="shared" si="677"/>
        <v>abdul karim44199DAY</v>
      </c>
      <c r="AK2425" s="5" t="str">
        <f t="shared" si="678"/>
        <v>abdul karimBMJ III</v>
      </c>
      <c r="AL2425" s="5" t="str">
        <f t="shared" si="680"/>
        <v>6UTARA</v>
      </c>
      <c r="AM2425" s="5" t="str">
        <f t="shared" si="681"/>
        <v>&gt; 6UTARA10 RODA</v>
      </c>
      <c r="AN2425" s="5" t="str">
        <f t="shared" si="682"/>
        <v>abdul karimBMJ III&gt; 6UTARA10 RODA</v>
      </c>
      <c r="AO2425" s="5" t="str">
        <f t="shared" si="683"/>
        <v>abdul karim&gt; 6UTARA10 RODA</v>
      </c>
      <c r="AP2425" s="5" t="str">
        <f t="shared" si="684"/>
        <v>44199DAY</v>
      </c>
    </row>
    <row r="2426" spans="1:42" x14ac:dyDescent="0.3">
      <c r="A2426" s="33">
        <v>1</v>
      </c>
      <c r="B2426" s="33"/>
      <c r="C2426" s="70">
        <v>44199</v>
      </c>
      <c r="D2426" s="71" t="s">
        <v>19</v>
      </c>
      <c r="E2426" s="70">
        <v>44199</v>
      </c>
      <c r="F2426" s="71">
        <v>5162518</v>
      </c>
      <c r="G2426" s="33" t="s">
        <v>20</v>
      </c>
      <c r="H2426" s="33" t="s">
        <v>21</v>
      </c>
      <c r="I2426" s="33" t="s">
        <v>22</v>
      </c>
      <c r="J2426" s="33" t="s">
        <v>23</v>
      </c>
      <c r="K2426" s="63" t="s">
        <v>71</v>
      </c>
      <c r="L2426" s="32" t="str">
        <f t="shared" si="685"/>
        <v>FM260JD</v>
      </c>
      <c r="M2426" s="32" t="str">
        <f t="shared" si="686"/>
        <v>BMJ III</v>
      </c>
      <c r="N2426" s="32" t="str">
        <f t="shared" si="687"/>
        <v>10 RODA</v>
      </c>
      <c r="O2426" s="146">
        <v>0.73064814814814805</v>
      </c>
      <c r="P2426" s="65">
        <v>44199.73064814815</v>
      </c>
      <c r="Q2426" s="65"/>
      <c r="R2426" s="66">
        <v>7</v>
      </c>
      <c r="S2426" s="66">
        <v>38860</v>
      </c>
      <c r="T2426" s="66">
        <v>14460</v>
      </c>
      <c r="U2426" s="67">
        <f t="shared" si="679"/>
        <v>24.4</v>
      </c>
      <c r="V2426" s="66">
        <f t="shared" si="670"/>
        <v>475653.6</v>
      </c>
      <c r="W2426" s="66" t="str">
        <f t="shared" si="671"/>
        <v>7 &gt;</v>
      </c>
      <c r="X2426" s="66">
        <f>A2426+SUMIFS(Presensi!F:F,Presensi!E:E,'Entry Data'!AP2426)</f>
        <v>2</v>
      </c>
      <c r="Y2426" s="66">
        <f>IFERROR(INDEX('Retasi Pricing'!F:F,MATCH('Entry Data'!AM2426,'Retasi Pricing'!E:E,0))*X2426,"")</f>
        <v>75500</v>
      </c>
      <c r="Z2426" s="62" t="s">
        <v>26</v>
      </c>
      <c r="AA2426" s="62" t="s">
        <v>27</v>
      </c>
      <c r="AB2426" s="32"/>
      <c r="AC2426" s="32" t="s">
        <v>194</v>
      </c>
      <c r="AD2426" s="32" t="str">
        <f t="shared" si="672"/>
        <v/>
      </c>
      <c r="AF2426" s="5" t="str">
        <f t="shared" si="673"/>
        <v>abdul karim44199</v>
      </c>
      <c r="AG2426" s="5" t="str">
        <f t="shared" si="674"/>
        <v>BMJ 05644199UTARADAY</v>
      </c>
      <c r="AH2426" s="5" t="str">
        <f t="shared" si="675"/>
        <v>abdul karim44199UTARADAY</v>
      </c>
      <c r="AI2426" s="5" t="str">
        <f t="shared" si="676"/>
        <v>BMJ 05644199DAY</v>
      </c>
      <c r="AJ2426" s="5" t="str">
        <f t="shared" si="677"/>
        <v>abdul karim44199DAY</v>
      </c>
      <c r="AK2426" s="5" t="str">
        <f t="shared" si="678"/>
        <v>abdul karimBMJ III</v>
      </c>
      <c r="AL2426" s="5" t="str">
        <f t="shared" si="680"/>
        <v>7UTARA</v>
      </c>
      <c r="AM2426" s="5" t="str">
        <f t="shared" si="681"/>
        <v>7 &gt;UTARA10 RODA</v>
      </c>
      <c r="AN2426" s="5" t="str">
        <f t="shared" si="682"/>
        <v>abdul karimBMJ III7 &gt;UTARA10 RODA</v>
      </c>
      <c r="AO2426" s="5" t="str">
        <f t="shared" si="683"/>
        <v>abdul karim7 &gt;UTARA10 RODA</v>
      </c>
      <c r="AP2426" s="5" t="str">
        <f t="shared" si="684"/>
        <v>44199DAY</v>
      </c>
    </row>
    <row r="2427" spans="1:42" x14ac:dyDescent="0.3">
      <c r="A2427" s="33">
        <v>1</v>
      </c>
      <c r="B2427" s="33"/>
      <c r="C2427" s="70">
        <v>44199</v>
      </c>
      <c r="D2427" s="71" t="s">
        <v>19</v>
      </c>
      <c r="E2427" s="70">
        <v>44199</v>
      </c>
      <c r="F2427" s="71">
        <v>5162008</v>
      </c>
      <c r="G2427" s="33" t="s">
        <v>20</v>
      </c>
      <c r="H2427" s="33" t="s">
        <v>21</v>
      </c>
      <c r="I2427" s="33" t="s">
        <v>22</v>
      </c>
      <c r="J2427" s="33" t="s">
        <v>23</v>
      </c>
      <c r="K2427" s="63" t="s">
        <v>73</v>
      </c>
      <c r="L2427" s="32" t="str">
        <f t="shared" si="685"/>
        <v>FM260JD</v>
      </c>
      <c r="M2427" s="32" t="str">
        <f t="shared" si="686"/>
        <v>BMJ</v>
      </c>
      <c r="N2427" s="32" t="str">
        <f t="shared" si="687"/>
        <v>10 RODA</v>
      </c>
      <c r="O2427" s="146">
        <v>0.33819444444444446</v>
      </c>
      <c r="P2427" s="65">
        <v>44199.345520833333</v>
      </c>
      <c r="Q2427" s="65"/>
      <c r="R2427" s="66">
        <v>1</v>
      </c>
      <c r="S2427" s="66">
        <v>40660</v>
      </c>
      <c r="T2427" s="66">
        <v>14580</v>
      </c>
      <c r="U2427" s="67">
        <f t="shared" si="679"/>
        <v>26.08</v>
      </c>
      <c r="V2427" s="66">
        <f t="shared" si="670"/>
        <v>508403.51999999996</v>
      </c>
      <c r="W2427" s="66" t="str">
        <f t="shared" si="671"/>
        <v>1 &gt; 4</v>
      </c>
      <c r="X2427" s="66">
        <f>A2427+SUMIFS(Presensi!F:F,Presensi!E:E,'Entry Data'!AP2427)</f>
        <v>2</v>
      </c>
      <c r="Y2427" s="66">
        <f>IFERROR(INDEX('Retasi Pricing'!F:F,MATCH('Entry Data'!AM2427,'Retasi Pricing'!E:E,0))*X2427,"")</f>
        <v>50000</v>
      </c>
      <c r="Z2427" s="62" t="s">
        <v>26</v>
      </c>
      <c r="AA2427" s="62" t="s">
        <v>27</v>
      </c>
      <c r="AB2427" s="32"/>
      <c r="AC2427" s="32" t="s">
        <v>267</v>
      </c>
      <c r="AD2427" s="32" t="str">
        <f t="shared" si="672"/>
        <v/>
      </c>
      <c r="AF2427" s="5" t="str">
        <f t="shared" si="673"/>
        <v>Slamet Haryanto44199</v>
      </c>
      <c r="AG2427" s="5" t="str">
        <f t="shared" si="674"/>
        <v>BMJ 06544199UTARADAY</v>
      </c>
      <c r="AH2427" s="5" t="str">
        <f t="shared" si="675"/>
        <v>Slamet Haryanto44199UTARADAY</v>
      </c>
      <c r="AI2427" s="5" t="str">
        <f t="shared" si="676"/>
        <v>BMJ 06544199DAY</v>
      </c>
      <c r="AJ2427" s="5" t="str">
        <f t="shared" si="677"/>
        <v>Slamet Haryanto44199DAY</v>
      </c>
      <c r="AK2427" s="5" t="str">
        <f t="shared" si="678"/>
        <v>Slamet HaryantoBMJ</v>
      </c>
      <c r="AL2427" s="5" t="str">
        <f t="shared" si="680"/>
        <v>1UTARA</v>
      </c>
      <c r="AM2427" s="5" t="str">
        <f t="shared" si="681"/>
        <v>1 &gt; 4UTARA10 RODA</v>
      </c>
      <c r="AN2427" s="5" t="str">
        <f t="shared" si="682"/>
        <v>Slamet HaryantoBMJ1 &gt; 4UTARA10 RODA</v>
      </c>
      <c r="AO2427" s="5" t="str">
        <f t="shared" si="683"/>
        <v>Slamet Haryanto1 &gt; 4UTARA10 RODA</v>
      </c>
      <c r="AP2427" s="5" t="str">
        <f t="shared" si="684"/>
        <v>44199DAY</v>
      </c>
    </row>
    <row r="2428" spans="1:42" x14ac:dyDescent="0.3">
      <c r="A2428" s="33">
        <v>1</v>
      </c>
      <c r="B2428" s="33"/>
      <c r="C2428" s="70">
        <v>44199</v>
      </c>
      <c r="D2428" s="71" t="s">
        <v>19</v>
      </c>
      <c r="E2428" s="70">
        <v>44199</v>
      </c>
      <c r="F2428" s="71">
        <v>5162080</v>
      </c>
      <c r="G2428" s="33" t="s">
        <v>20</v>
      </c>
      <c r="H2428" s="33" t="s">
        <v>21</v>
      </c>
      <c r="I2428" s="33" t="s">
        <v>22</v>
      </c>
      <c r="J2428" s="33" t="s">
        <v>23</v>
      </c>
      <c r="K2428" s="63" t="s">
        <v>73</v>
      </c>
      <c r="L2428" s="32" t="str">
        <f t="shared" si="685"/>
        <v>FM260JD</v>
      </c>
      <c r="M2428" s="32" t="str">
        <f t="shared" si="686"/>
        <v>BMJ</v>
      </c>
      <c r="N2428" s="32" t="str">
        <f t="shared" si="687"/>
        <v>10 RODA</v>
      </c>
      <c r="O2428" s="146">
        <v>0.39414351851851853</v>
      </c>
      <c r="P2428" s="65">
        <v>44199.394143518519</v>
      </c>
      <c r="Q2428" s="65"/>
      <c r="R2428" s="66">
        <v>2</v>
      </c>
      <c r="S2428" s="66">
        <v>41300</v>
      </c>
      <c r="T2428" s="66">
        <v>14580</v>
      </c>
      <c r="U2428" s="67">
        <f t="shared" si="679"/>
        <v>26.72</v>
      </c>
      <c r="V2428" s="66">
        <f t="shared" si="670"/>
        <v>520879.68</v>
      </c>
      <c r="W2428" s="66" t="str">
        <f t="shared" si="671"/>
        <v>1 &gt; 4</v>
      </c>
      <c r="X2428" s="66">
        <f>A2428+SUMIFS(Presensi!F:F,Presensi!E:E,'Entry Data'!AP2428)</f>
        <v>2</v>
      </c>
      <c r="Y2428" s="66">
        <f>IFERROR(INDEX('Retasi Pricing'!F:F,MATCH('Entry Data'!AM2428,'Retasi Pricing'!E:E,0))*X2428,"")</f>
        <v>50000</v>
      </c>
      <c r="Z2428" s="62" t="s">
        <v>26</v>
      </c>
      <c r="AA2428" s="62" t="s">
        <v>27</v>
      </c>
      <c r="AB2428" s="32"/>
      <c r="AC2428" s="32" t="s">
        <v>267</v>
      </c>
      <c r="AD2428" s="32" t="str">
        <f t="shared" si="672"/>
        <v/>
      </c>
      <c r="AF2428" s="5" t="str">
        <f t="shared" si="673"/>
        <v>Slamet Haryanto44199</v>
      </c>
      <c r="AG2428" s="5" t="str">
        <f t="shared" si="674"/>
        <v>BMJ 06544199UTARADAY</v>
      </c>
      <c r="AH2428" s="5" t="str">
        <f t="shared" si="675"/>
        <v>Slamet Haryanto44199UTARADAY</v>
      </c>
      <c r="AI2428" s="5" t="str">
        <f t="shared" si="676"/>
        <v>BMJ 06544199DAY</v>
      </c>
      <c r="AJ2428" s="5" t="str">
        <f t="shared" si="677"/>
        <v>Slamet Haryanto44199DAY</v>
      </c>
      <c r="AK2428" s="5" t="str">
        <f t="shared" si="678"/>
        <v>Slamet HaryantoBMJ</v>
      </c>
      <c r="AL2428" s="5" t="str">
        <f t="shared" si="680"/>
        <v>2UTARA</v>
      </c>
      <c r="AM2428" s="5" t="str">
        <f t="shared" si="681"/>
        <v>1 &gt; 4UTARA10 RODA</v>
      </c>
      <c r="AN2428" s="5" t="str">
        <f t="shared" si="682"/>
        <v>Slamet HaryantoBMJ1 &gt; 4UTARA10 RODA</v>
      </c>
      <c r="AO2428" s="5" t="str">
        <f t="shared" si="683"/>
        <v>Slamet Haryanto1 &gt; 4UTARA10 RODA</v>
      </c>
      <c r="AP2428" s="5" t="str">
        <f t="shared" si="684"/>
        <v>44199DAY</v>
      </c>
    </row>
    <row r="2429" spans="1:42" x14ac:dyDescent="0.3">
      <c r="A2429" s="33">
        <v>1</v>
      </c>
      <c r="B2429" s="33"/>
      <c r="C2429" s="70">
        <v>44199</v>
      </c>
      <c r="D2429" s="71" t="s">
        <v>19</v>
      </c>
      <c r="E2429" s="70">
        <v>44199</v>
      </c>
      <c r="F2429" s="71">
        <v>5162161</v>
      </c>
      <c r="G2429" s="33" t="s">
        <v>20</v>
      </c>
      <c r="H2429" s="33" t="s">
        <v>21</v>
      </c>
      <c r="I2429" s="33" t="s">
        <v>22</v>
      </c>
      <c r="J2429" s="33" t="s">
        <v>23</v>
      </c>
      <c r="K2429" s="63" t="s">
        <v>73</v>
      </c>
      <c r="L2429" s="32" t="str">
        <f t="shared" si="685"/>
        <v>FM260JD</v>
      </c>
      <c r="M2429" s="32" t="str">
        <f t="shared" si="686"/>
        <v>BMJ</v>
      </c>
      <c r="N2429" s="32" t="str">
        <f t="shared" si="687"/>
        <v>10 RODA</v>
      </c>
      <c r="O2429" s="146">
        <v>0.4503240740740741</v>
      </c>
      <c r="P2429" s="65">
        <v>44199.450324074074</v>
      </c>
      <c r="Q2429" s="65"/>
      <c r="R2429" s="66">
        <v>3</v>
      </c>
      <c r="S2429" s="66">
        <v>41540</v>
      </c>
      <c r="T2429" s="66">
        <v>14580</v>
      </c>
      <c r="U2429" s="67">
        <f t="shared" si="679"/>
        <v>26.96</v>
      </c>
      <c r="V2429" s="66">
        <f t="shared" si="670"/>
        <v>525558.24</v>
      </c>
      <c r="W2429" s="66" t="str">
        <f t="shared" si="671"/>
        <v>1 &gt; 4</v>
      </c>
      <c r="X2429" s="66">
        <f>A2429+SUMIFS(Presensi!F:F,Presensi!E:E,'Entry Data'!AP2429)</f>
        <v>2</v>
      </c>
      <c r="Y2429" s="66">
        <f>IFERROR(INDEX('Retasi Pricing'!F:F,MATCH('Entry Data'!AM2429,'Retasi Pricing'!E:E,0))*X2429,"")</f>
        <v>50000</v>
      </c>
      <c r="Z2429" s="62" t="s">
        <v>26</v>
      </c>
      <c r="AA2429" s="62" t="s">
        <v>27</v>
      </c>
      <c r="AB2429" s="32"/>
      <c r="AC2429" s="32" t="s">
        <v>267</v>
      </c>
      <c r="AD2429" s="32" t="str">
        <f t="shared" si="672"/>
        <v/>
      </c>
      <c r="AF2429" s="5" t="str">
        <f t="shared" si="673"/>
        <v>Slamet Haryanto44199</v>
      </c>
      <c r="AG2429" s="5" t="str">
        <f t="shared" si="674"/>
        <v>BMJ 06544199UTARADAY</v>
      </c>
      <c r="AH2429" s="5" t="str">
        <f t="shared" si="675"/>
        <v>Slamet Haryanto44199UTARADAY</v>
      </c>
      <c r="AI2429" s="5" t="str">
        <f t="shared" si="676"/>
        <v>BMJ 06544199DAY</v>
      </c>
      <c r="AJ2429" s="5" t="str">
        <f t="shared" si="677"/>
        <v>Slamet Haryanto44199DAY</v>
      </c>
      <c r="AK2429" s="5" t="str">
        <f t="shared" si="678"/>
        <v>Slamet HaryantoBMJ</v>
      </c>
      <c r="AL2429" s="5" t="str">
        <f t="shared" si="680"/>
        <v>3UTARA</v>
      </c>
      <c r="AM2429" s="5" t="str">
        <f t="shared" si="681"/>
        <v>1 &gt; 4UTARA10 RODA</v>
      </c>
      <c r="AN2429" s="5" t="str">
        <f t="shared" si="682"/>
        <v>Slamet HaryantoBMJ1 &gt; 4UTARA10 RODA</v>
      </c>
      <c r="AO2429" s="5" t="str">
        <f t="shared" si="683"/>
        <v>Slamet Haryanto1 &gt; 4UTARA10 RODA</v>
      </c>
      <c r="AP2429" s="5" t="str">
        <f t="shared" si="684"/>
        <v>44199DAY</v>
      </c>
    </row>
    <row r="2430" spans="1:42" x14ac:dyDescent="0.3">
      <c r="A2430" s="33">
        <v>1</v>
      </c>
      <c r="B2430" s="33"/>
      <c r="C2430" s="70">
        <v>44199</v>
      </c>
      <c r="D2430" s="71" t="s">
        <v>19</v>
      </c>
      <c r="E2430" s="70">
        <v>44199</v>
      </c>
      <c r="F2430" s="71">
        <v>5162242</v>
      </c>
      <c r="G2430" s="33" t="s">
        <v>20</v>
      </c>
      <c r="H2430" s="33" t="s">
        <v>21</v>
      </c>
      <c r="I2430" s="33" t="s">
        <v>22</v>
      </c>
      <c r="J2430" s="33" t="s">
        <v>23</v>
      </c>
      <c r="K2430" s="63" t="s">
        <v>73</v>
      </c>
      <c r="L2430" s="32" t="str">
        <f t="shared" si="685"/>
        <v>FM260JD</v>
      </c>
      <c r="M2430" s="32" t="str">
        <f t="shared" si="686"/>
        <v>BMJ</v>
      </c>
      <c r="N2430" s="32" t="str">
        <f t="shared" si="687"/>
        <v>10 RODA</v>
      </c>
      <c r="O2430" s="146">
        <v>0.5081944444444445</v>
      </c>
      <c r="P2430" s="65">
        <v>44199.508194444446</v>
      </c>
      <c r="Q2430" s="65"/>
      <c r="R2430" s="66">
        <v>4</v>
      </c>
      <c r="S2430" s="66">
        <v>39940</v>
      </c>
      <c r="T2430" s="66">
        <v>14580</v>
      </c>
      <c r="U2430" s="67">
        <f t="shared" si="679"/>
        <v>25.36</v>
      </c>
      <c r="V2430" s="66">
        <f t="shared" si="670"/>
        <v>494367.83999999997</v>
      </c>
      <c r="W2430" s="66" t="str">
        <f t="shared" si="671"/>
        <v>1 &gt; 4</v>
      </c>
      <c r="X2430" s="66">
        <f>A2430+SUMIFS(Presensi!F:F,Presensi!E:E,'Entry Data'!AP2430)</f>
        <v>2</v>
      </c>
      <c r="Y2430" s="66">
        <f>IFERROR(INDEX('Retasi Pricing'!F:F,MATCH('Entry Data'!AM2430,'Retasi Pricing'!E:E,0))*X2430,"")</f>
        <v>50000</v>
      </c>
      <c r="Z2430" s="62" t="s">
        <v>26</v>
      </c>
      <c r="AA2430" s="62" t="s">
        <v>27</v>
      </c>
      <c r="AB2430" s="32"/>
      <c r="AC2430" s="32" t="s">
        <v>267</v>
      </c>
      <c r="AD2430" s="32" t="str">
        <f t="shared" si="672"/>
        <v/>
      </c>
      <c r="AF2430" s="5" t="str">
        <f t="shared" si="673"/>
        <v>Slamet Haryanto44199</v>
      </c>
      <c r="AG2430" s="5" t="str">
        <f t="shared" si="674"/>
        <v>BMJ 06544199UTARADAY</v>
      </c>
      <c r="AH2430" s="5" t="str">
        <f t="shared" si="675"/>
        <v>Slamet Haryanto44199UTARADAY</v>
      </c>
      <c r="AI2430" s="5" t="str">
        <f t="shared" si="676"/>
        <v>BMJ 06544199DAY</v>
      </c>
      <c r="AJ2430" s="5" t="str">
        <f t="shared" si="677"/>
        <v>Slamet Haryanto44199DAY</v>
      </c>
      <c r="AK2430" s="5" t="str">
        <f t="shared" si="678"/>
        <v>Slamet HaryantoBMJ</v>
      </c>
      <c r="AL2430" s="5" t="str">
        <f t="shared" si="680"/>
        <v>4UTARA</v>
      </c>
      <c r="AM2430" s="5" t="str">
        <f t="shared" si="681"/>
        <v>1 &gt; 4UTARA10 RODA</v>
      </c>
      <c r="AN2430" s="5" t="str">
        <f t="shared" si="682"/>
        <v>Slamet HaryantoBMJ1 &gt; 4UTARA10 RODA</v>
      </c>
      <c r="AO2430" s="5" t="str">
        <f t="shared" si="683"/>
        <v>Slamet Haryanto1 &gt; 4UTARA10 RODA</v>
      </c>
      <c r="AP2430" s="5" t="str">
        <f t="shared" si="684"/>
        <v>44199DAY</v>
      </c>
    </row>
    <row r="2431" spans="1:42" x14ac:dyDescent="0.3">
      <c r="A2431" s="33">
        <v>1</v>
      </c>
      <c r="B2431" s="33"/>
      <c r="C2431" s="70">
        <v>44199</v>
      </c>
      <c r="D2431" s="71" t="s">
        <v>19</v>
      </c>
      <c r="E2431" s="70">
        <v>44199</v>
      </c>
      <c r="F2431" s="71">
        <v>5162329</v>
      </c>
      <c r="G2431" s="33" t="s">
        <v>20</v>
      </c>
      <c r="H2431" s="33" t="s">
        <v>21</v>
      </c>
      <c r="I2431" s="33" t="s">
        <v>22</v>
      </c>
      <c r="J2431" s="33" t="s">
        <v>23</v>
      </c>
      <c r="K2431" s="63" t="s">
        <v>73</v>
      </c>
      <c r="L2431" s="32" t="str">
        <f t="shared" si="685"/>
        <v>FM260JD</v>
      </c>
      <c r="M2431" s="32" t="str">
        <f t="shared" si="686"/>
        <v>BMJ</v>
      </c>
      <c r="N2431" s="32" t="str">
        <f t="shared" si="687"/>
        <v>10 RODA</v>
      </c>
      <c r="O2431" s="146">
        <v>0.59090277777777778</v>
      </c>
      <c r="P2431" s="65">
        <v>44199.590902777774</v>
      </c>
      <c r="Q2431" s="65"/>
      <c r="R2431" s="66">
        <v>5</v>
      </c>
      <c r="S2431" s="66">
        <v>40160</v>
      </c>
      <c r="T2431" s="66">
        <v>14580</v>
      </c>
      <c r="U2431" s="67">
        <f t="shared" si="679"/>
        <v>25.58</v>
      </c>
      <c r="V2431" s="66">
        <f t="shared" si="670"/>
        <v>498656.51999999996</v>
      </c>
      <c r="W2431" s="66" t="str">
        <f t="shared" si="671"/>
        <v>&gt; 5</v>
      </c>
      <c r="X2431" s="66">
        <f>A2431+SUMIFS(Presensi!F:F,Presensi!E:E,'Entry Data'!AP2431)</f>
        <v>2</v>
      </c>
      <c r="Y2431" s="66">
        <f>IFERROR(INDEX('Retasi Pricing'!F:F,MATCH('Entry Data'!AM2431,'Retasi Pricing'!E:E,0))*X2431,"")</f>
        <v>55300</v>
      </c>
      <c r="Z2431" s="62" t="s">
        <v>26</v>
      </c>
      <c r="AA2431" s="62" t="s">
        <v>27</v>
      </c>
      <c r="AB2431" s="32"/>
      <c r="AC2431" s="32" t="s">
        <v>267</v>
      </c>
      <c r="AD2431" s="32" t="str">
        <f t="shared" si="672"/>
        <v/>
      </c>
      <c r="AF2431" s="5" t="str">
        <f t="shared" si="673"/>
        <v>Slamet Haryanto44199</v>
      </c>
      <c r="AG2431" s="5" t="str">
        <f t="shared" si="674"/>
        <v>BMJ 06544199UTARADAY</v>
      </c>
      <c r="AH2431" s="5" t="str">
        <f t="shared" si="675"/>
        <v>Slamet Haryanto44199UTARADAY</v>
      </c>
      <c r="AI2431" s="5" t="str">
        <f t="shared" si="676"/>
        <v>BMJ 06544199DAY</v>
      </c>
      <c r="AJ2431" s="5" t="str">
        <f t="shared" si="677"/>
        <v>Slamet Haryanto44199DAY</v>
      </c>
      <c r="AK2431" s="5" t="str">
        <f t="shared" si="678"/>
        <v>Slamet HaryantoBMJ</v>
      </c>
      <c r="AL2431" s="5" t="str">
        <f t="shared" si="680"/>
        <v>5UTARA</v>
      </c>
      <c r="AM2431" s="5" t="str">
        <f t="shared" si="681"/>
        <v>&gt; 5UTARA10 RODA</v>
      </c>
      <c r="AN2431" s="5" t="str">
        <f t="shared" si="682"/>
        <v>Slamet HaryantoBMJ&gt; 5UTARA10 RODA</v>
      </c>
      <c r="AO2431" s="5" t="str">
        <f t="shared" si="683"/>
        <v>Slamet Haryanto&gt; 5UTARA10 RODA</v>
      </c>
      <c r="AP2431" s="5" t="str">
        <f t="shared" si="684"/>
        <v>44199DAY</v>
      </c>
    </row>
    <row r="2432" spans="1:42" x14ac:dyDescent="0.3">
      <c r="A2432" s="33">
        <v>1</v>
      </c>
      <c r="B2432" s="33"/>
      <c r="C2432" s="70">
        <v>44199</v>
      </c>
      <c r="D2432" s="71" t="s">
        <v>19</v>
      </c>
      <c r="E2432" s="70">
        <v>44199</v>
      </c>
      <c r="F2432" s="71">
        <v>5162421</v>
      </c>
      <c r="G2432" s="33" t="s">
        <v>20</v>
      </c>
      <c r="H2432" s="33" t="s">
        <v>21</v>
      </c>
      <c r="I2432" s="33" t="s">
        <v>22</v>
      </c>
      <c r="J2432" s="33" t="s">
        <v>23</v>
      </c>
      <c r="K2432" s="63" t="s">
        <v>73</v>
      </c>
      <c r="L2432" s="32" t="str">
        <f t="shared" si="685"/>
        <v>FM260JD</v>
      </c>
      <c r="M2432" s="32" t="str">
        <f t="shared" si="686"/>
        <v>BMJ</v>
      </c>
      <c r="N2432" s="32" t="str">
        <f t="shared" si="687"/>
        <v>10 RODA</v>
      </c>
      <c r="O2432" s="146">
        <v>0.65491898148148142</v>
      </c>
      <c r="P2432" s="65">
        <v>44199.654918981483</v>
      </c>
      <c r="Q2432" s="65"/>
      <c r="R2432" s="66">
        <v>6</v>
      </c>
      <c r="S2432" s="66">
        <v>39420</v>
      </c>
      <c r="T2432" s="66">
        <v>14580</v>
      </c>
      <c r="U2432" s="67">
        <f t="shared" si="679"/>
        <v>24.84</v>
      </c>
      <c r="V2432" s="66">
        <f t="shared" si="670"/>
        <v>484230.95999999996</v>
      </c>
      <c r="W2432" s="66" t="str">
        <f t="shared" si="671"/>
        <v>&gt; 6</v>
      </c>
      <c r="X2432" s="66">
        <f>A2432+SUMIFS(Presensi!F:F,Presensi!E:E,'Entry Data'!AP2432)</f>
        <v>2</v>
      </c>
      <c r="Y2432" s="66">
        <f>IFERROR(INDEX('Retasi Pricing'!F:F,MATCH('Entry Data'!AM2432,'Retasi Pricing'!E:E,0))*X2432,"")</f>
        <v>61600</v>
      </c>
      <c r="Z2432" s="62" t="s">
        <v>26</v>
      </c>
      <c r="AA2432" s="62" t="s">
        <v>27</v>
      </c>
      <c r="AB2432" s="32"/>
      <c r="AC2432" s="32" t="s">
        <v>267</v>
      </c>
      <c r="AD2432" s="32" t="str">
        <f t="shared" si="672"/>
        <v/>
      </c>
      <c r="AF2432" s="5" t="str">
        <f t="shared" si="673"/>
        <v>Slamet Haryanto44199</v>
      </c>
      <c r="AG2432" s="5" t="str">
        <f t="shared" si="674"/>
        <v>BMJ 06544199UTARADAY</v>
      </c>
      <c r="AH2432" s="5" t="str">
        <f t="shared" si="675"/>
        <v>Slamet Haryanto44199UTARADAY</v>
      </c>
      <c r="AI2432" s="5" t="str">
        <f t="shared" si="676"/>
        <v>BMJ 06544199DAY</v>
      </c>
      <c r="AJ2432" s="5" t="str">
        <f t="shared" si="677"/>
        <v>Slamet Haryanto44199DAY</v>
      </c>
      <c r="AK2432" s="5" t="str">
        <f t="shared" si="678"/>
        <v>Slamet HaryantoBMJ</v>
      </c>
      <c r="AL2432" s="5" t="str">
        <f t="shared" si="680"/>
        <v>6UTARA</v>
      </c>
      <c r="AM2432" s="5" t="str">
        <f t="shared" si="681"/>
        <v>&gt; 6UTARA10 RODA</v>
      </c>
      <c r="AN2432" s="5" t="str">
        <f t="shared" si="682"/>
        <v>Slamet HaryantoBMJ&gt; 6UTARA10 RODA</v>
      </c>
      <c r="AO2432" s="5" t="str">
        <f t="shared" si="683"/>
        <v>Slamet Haryanto&gt; 6UTARA10 RODA</v>
      </c>
      <c r="AP2432" s="5" t="str">
        <f t="shared" si="684"/>
        <v>44199DAY</v>
      </c>
    </row>
    <row r="2433" spans="1:42" x14ac:dyDescent="0.3">
      <c r="A2433" s="33">
        <v>1</v>
      </c>
      <c r="B2433" s="33"/>
      <c r="C2433" s="70">
        <v>44199</v>
      </c>
      <c r="D2433" s="71" t="s">
        <v>19</v>
      </c>
      <c r="E2433" s="70">
        <v>44199</v>
      </c>
      <c r="F2433" s="71">
        <v>5162493</v>
      </c>
      <c r="G2433" s="33" t="s">
        <v>20</v>
      </c>
      <c r="H2433" s="33" t="s">
        <v>21</v>
      </c>
      <c r="I2433" s="33" t="s">
        <v>22</v>
      </c>
      <c r="J2433" s="33" t="s">
        <v>23</v>
      </c>
      <c r="K2433" s="63" t="s">
        <v>73</v>
      </c>
      <c r="L2433" s="32" t="str">
        <f t="shared" si="685"/>
        <v>FM260JD</v>
      </c>
      <c r="M2433" s="32" t="str">
        <f t="shared" si="686"/>
        <v>BMJ</v>
      </c>
      <c r="N2433" s="32" t="str">
        <f t="shared" si="687"/>
        <v>10 RODA</v>
      </c>
      <c r="O2433" s="146">
        <v>0.71236111111111111</v>
      </c>
      <c r="P2433" s="65">
        <v>44199.712361111109</v>
      </c>
      <c r="Q2433" s="65"/>
      <c r="R2433" s="66">
        <v>7</v>
      </c>
      <c r="S2433" s="66">
        <v>39320</v>
      </c>
      <c r="T2433" s="66">
        <v>14580</v>
      </c>
      <c r="U2433" s="67">
        <f t="shared" si="679"/>
        <v>24.74</v>
      </c>
      <c r="V2433" s="66">
        <f t="shared" si="670"/>
        <v>482281.55999999994</v>
      </c>
      <c r="W2433" s="66" t="str">
        <f t="shared" si="671"/>
        <v>7 &gt;</v>
      </c>
      <c r="X2433" s="66">
        <f>A2433+SUMIFS(Presensi!F:F,Presensi!E:E,'Entry Data'!AP2433)</f>
        <v>2</v>
      </c>
      <c r="Y2433" s="66">
        <f>IFERROR(INDEX('Retasi Pricing'!F:F,MATCH('Entry Data'!AM2433,'Retasi Pricing'!E:E,0))*X2433,"")</f>
        <v>75500</v>
      </c>
      <c r="Z2433" s="62" t="s">
        <v>26</v>
      </c>
      <c r="AA2433" s="62" t="s">
        <v>27</v>
      </c>
      <c r="AB2433" s="32"/>
      <c r="AC2433" s="32" t="s">
        <v>267</v>
      </c>
      <c r="AD2433" s="32" t="str">
        <f t="shared" si="672"/>
        <v/>
      </c>
      <c r="AF2433" s="5" t="str">
        <f t="shared" si="673"/>
        <v>Slamet Haryanto44199</v>
      </c>
      <c r="AG2433" s="5" t="str">
        <f t="shared" si="674"/>
        <v>BMJ 06544199UTARADAY</v>
      </c>
      <c r="AH2433" s="5" t="str">
        <f t="shared" si="675"/>
        <v>Slamet Haryanto44199UTARADAY</v>
      </c>
      <c r="AI2433" s="5" t="str">
        <f t="shared" si="676"/>
        <v>BMJ 06544199DAY</v>
      </c>
      <c r="AJ2433" s="5" t="str">
        <f t="shared" si="677"/>
        <v>Slamet Haryanto44199DAY</v>
      </c>
      <c r="AK2433" s="5" t="str">
        <f t="shared" si="678"/>
        <v>Slamet HaryantoBMJ</v>
      </c>
      <c r="AL2433" s="5" t="str">
        <f t="shared" si="680"/>
        <v>7UTARA</v>
      </c>
      <c r="AM2433" s="5" t="str">
        <f t="shared" si="681"/>
        <v>7 &gt;UTARA10 RODA</v>
      </c>
      <c r="AN2433" s="5" t="str">
        <f t="shared" si="682"/>
        <v>Slamet HaryantoBMJ7 &gt;UTARA10 RODA</v>
      </c>
      <c r="AO2433" s="5" t="str">
        <f t="shared" si="683"/>
        <v>Slamet Haryanto7 &gt;UTARA10 RODA</v>
      </c>
      <c r="AP2433" s="5" t="str">
        <f t="shared" si="684"/>
        <v>44199DAY</v>
      </c>
    </row>
    <row r="2434" spans="1:42" x14ac:dyDescent="0.3">
      <c r="A2434" s="33">
        <v>1</v>
      </c>
      <c r="B2434" s="33"/>
      <c r="C2434" s="70">
        <v>44199</v>
      </c>
      <c r="D2434" s="71" t="s">
        <v>19</v>
      </c>
      <c r="E2434" s="70">
        <v>44199</v>
      </c>
      <c r="F2434" s="71">
        <v>5162029</v>
      </c>
      <c r="G2434" s="33" t="s">
        <v>20</v>
      </c>
      <c r="H2434" s="33" t="s">
        <v>21</v>
      </c>
      <c r="I2434" s="33" t="s">
        <v>22</v>
      </c>
      <c r="J2434" s="33" t="s">
        <v>23</v>
      </c>
      <c r="K2434" s="63" t="s">
        <v>75</v>
      </c>
      <c r="L2434" s="32" t="str">
        <f t="shared" si="685"/>
        <v>FM260JD</v>
      </c>
      <c r="M2434" s="32" t="str">
        <f t="shared" si="686"/>
        <v>BMJ</v>
      </c>
      <c r="N2434" s="32" t="str">
        <f t="shared" si="687"/>
        <v>10 RODA</v>
      </c>
      <c r="O2434" s="146">
        <v>0.35449074074074072</v>
      </c>
      <c r="P2434" s="65">
        <v>44199.366932870369</v>
      </c>
      <c r="Q2434" s="65"/>
      <c r="R2434" s="66">
        <v>1</v>
      </c>
      <c r="S2434" s="66">
        <v>41540</v>
      </c>
      <c r="T2434" s="66">
        <v>14820</v>
      </c>
      <c r="U2434" s="67">
        <f t="shared" si="679"/>
        <v>26.72</v>
      </c>
      <c r="V2434" s="66">
        <f t="shared" si="670"/>
        <v>520879.68</v>
      </c>
      <c r="W2434" s="66" t="str">
        <f t="shared" si="671"/>
        <v>1 &gt; 4</v>
      </c>
      <c r="X2434" s="66">
        <f>A2434+SUMIFS(Presensi!F:F,Presensi!E:E,'Entry Data'!AP2434)</f>
        <v>2</v>
      </c>
      <c r="Y2434" s="66">
        <f>IFERROR(INDEX('Retasi Pricing'!F:F,MATCH('Entry Data'!AM2434,'Retasi Pricing'!E:E,0))*X2434,"")</f>
        <v>50000</v>
      </c>
      <c r="Z2434" s="62" t="s">
        <v>26</v>
      </c>
      <c r="AA2434" s="62" t="s">
        <v>27</v>
      </c>
      <c r="AB2434" s="32"/>
      <c r="AC2434" s="32" t="s">
        <v>191</v>
      </c>
      <c r="AD2434" s="32" t="str">
        <f t="shared" si="672"/>
        <v/>
      </c>
      <c r="AF2434" s="5" t="str">
        <f t="shared" si="673"/>
        <v>ahmad asfuri44199</v>
      </c>
      <c r="AG2434" s="5" t="str">
        <f t="shared" si="674"/>
        <v>BMJ 06744199UTARADAY</v>
      </c>
      <c r="AH2434" s="5" t="str">
        <f t="shared" si="675"/>
        <v>ahmad asfuri44199UTARADAY</v>
      </c>
      <c r="AI2434" s="5" t="str">
        <f t="shared" si="676"/>
        <v>BMJ 06744199DAY</v>
      </c>
      <c r="AJ2434" s="5" t="str">
        <f t="shared" si="677"/>
        <v>ahmad asfuri44199DAY</v>
      </c>
      <c r="AK2434" s="5" t="str">
        <f t="shared" si="678"/>
        <v>ahmad asfuriBMJ</v>
      </c>
      <c r="AL2434" s="5" t="str">
        <f t="shared" si="680"/>
        <v>1UTARA</v>
      </c>
      <c r="AM2434" s="5" t="str">
        <f t="shared" si="681"/>
        <v>1 &gt; 4UTARA10 RODA</v>
      </c>
      <c r="AN2434" s="5" t="str">
        <f t="shared" si="682"/>
        <v>ahmad asfuriBMJ1 &gt; 4UTARA10 RODA</v>
      </c>
      <c r="AO2434" s="5" t="str">
        <f t="shared" si="683"/>
        <v>ahmad asfuri1 &gt; 4UTARA10 RODA</v>
      </c>
      <c r="AP2434" s="5" t="str">
        <f t="shared" si="684"/>
        <v>44199DAY</v>
      </c>
    </row>
    <row r="2435" spans="1:42" x14ac:dyDescent="0.3">
      <c r="A2435" s="33">
        <v>1</v>
      </c>
      <c r="B2435" s="33"/>
      <c r="C2435" s="70">
        <v>44199</v>
      </c>
      <c r="D2435" s="71" t="s">
        <v>19</v>
      </c>
      <c r="E2435" s="70">
        <v>44199</v>
      </c>
      <c r="F2435" s="71">
        <v>5162105</v>
      </c>
      <c r="G2435" s="33" t="s">
        <v>20</v>
      </c>
      <c r="H2435" s="33" t="s">
        <v>21</v>
      </c>
      <c r="I2435" s="33" t="s">
        <v>22</v>
      </c>
      <c r="J2435" s="33" t="s">
        <v>23</v>
      </c>
      <c r="K2435" s="63" t="s">
        <v>75</v>
      </c>
      <c r="L2435" s="32" t="str">
        <f t="shared" si="685"/>
        <v>FM260JD</v>
      </c>
      <c r="M2435" s="32" t="str">
        <f t="shared" si="686"/>
        <v>BMJ</v>
      </c>
      <c r="N2435" s="32" t="str">
        <f t="shared" si="687"/>
        <v>10 RODA</v>
      </c>
      <c r="O2435" s="146">
        <v>0.41333333333333333</v>
      </c>
      <c r="P2435" s="65">
        <v>44199.41333333333</v>
      </c>
      <c r="Q2435" s="65"/>
      <c r="R2435" s="66">
        <v>2</v>
      </c>
      <c r="S2435" s="66">
        <v>39600</v>
      </c>
      <c r="T2435" s="66">
        <v>14820</v>
      </c>
      <c r="U2435" s="67">
        <f t="shared" si="679"/>
        <v>24.78</v>
      </c>
      <c r="V2435" s="66">
        <f t="shared" si="670"/>
        <v>483061.32</v>
      </c>
      <c r="W2435" s="66" t="str">
        <f t="shared" si="671"/>
        <v>1 &gt; 4</v>
      </c>
      <c r="X2435" s="66">
        <f>A2435+SUMIFS(Presensi!F:F,Presensi!E:E,'Entry Data'!AP2435)</f>
        <v>2</v>
      </c>
      <c r="Y2435" s="66">
        <f>IFERROR(INDEX('Retasi Pricing'!F:F,MATCH('Entry Data'!AM2435,'Retasi Pricing'!E:E,0))*X2435,"")</f>
        <v>50000</v>
      </c>
      <c r="Z2435" s="62" t="s">
        <v>26</v>
      </c>
      <c r="AA2435" s="62" t="s">
        <v>27</v>
      </c>
      <c r="AB2435" s="32"/>
      <c r="AC2435" s="32" t="s">
        <v>191</v>
      </c>
      <c r="AD2435" s="32" t="str">
        <f t="shared" si="672"/>
        <v/>
      </c>
      <c r="AF2435" s="5" t="str">
        <f t="shared" si="673"/>
        <v>ahmad asfuri44199</v>
      </c>
      <c r="AG2435" s="5" t="str">
        <f t="shared" si="674"/>
        <v>BMJ 06744199UTARADAY</v>
      </c>
      <c r="AH2435" s="5" t="str">
        <f t="shared" si="675"/>
        <v>ahmad asfuri44199UTARADAY</v>
      </c>
      <c r="AI2435" s="5" t="str">
        <f t="shared" si="676"/>
        <v>BMJ 06744199DAY</v>
      </c>
      <c r="AJ2435" s="5" t="str">
        <f t="shared" si="677"/>
        <v>ahmad asfuri44199DAY</v>
      </c>
      <c r="AK2435" s="5" t="str">
        <f t="shared" si="678"/>
        <v>ahmad asfuriBMJ</v>
      </c>
      <c r="AL2435" s="5" t="str">
        <f t="shared" si="680"/>
        <v>2UTARA</v>
      </c>
      <c r="AM2435" s="5" t="str">
        <f t="shared" si="681"/>
        <v>1 &gt; 4UTARA10 RODA</v>
      </c>
      <c r="AN2435" s="5" t="str">
        <f t="shared" si="682"/>
        <v>ahmad asfuriBMJ1 &gt; 4UTARA10 RODA</v>
      </c>
      <c r="AO2435" s="5" t="str">
        <f t="shared" si="683"/>
        <v>ahmad asfuri1 &gt; 4UTARA10 RODA</v>
      </c>
      <c r="AP2435" s="5" t="str">
        <f t="shared" si="684"/>
        <v>44199DAY</v>
      </c>
    </row>
    <row r="2436" spans="1:42" x14ac:dyDescent="0.3">
      <c r="A2436" s="33">
        <v>1</v>
      </c>
      <c r="B2436" s="33"/>
      <c r="C2436" s="70">
        <v>44199</v>
      </c>
      <c r="D2436" s="71" t="s">
        <v>19</v>
      </c>
      <c r="E2436" s="70">
        <v>44199</v>
      </c>
      <c r="F2436" s="71">
        <v>5162183</v>
      </c>
      <c r="G2436" s="33" t="s">
        <v>20</v>
      </c>
      <c r="H2436" s="33" t="s">
        <v>21</v>
      </c>
      <c r="I2436" s="33" t="s">
        <v>22</v>
      </c>
      <c r="J2436" s="33" t="s">
        <v>23</v>
      </c>
      <c r="K2436" s="63" t="s">
        <v>75</v>
      </c>
      <c r="L2436" s="32" t="str">
        <f t="shared" si="685"/>
        <v>FM260JD</v>
      </c>
      <c r="M2436" s="32" t="str">
        <f t="shared" si="686"/>
        <v>BMJ</v>
      </c>
      <c r="N2436" s="32" t="str">
        <f t="shared" si="687"/>
        <v>10 RODA</v>
      </c>
      <c r="O2436" s="146">
        <v>0.46574074074074073</v>
      </c>
      <c r="P2436" s="65">
        <v>44199.465740740743</v>
      </c>
      <c r="Q2436" s="65"/>
      <c r="R2436" s="66">
        <v>3</v>
      </c>
      <c r="S2436" s="66">
        <v>40520</v>
      </c>
      <c r="T2436" s="66">
        <v>14820</v>
      </c>
      <c r="U2436" s="67">
        <f t="shared" si="679"/>
        <v>25.7</v>
      </c>
      <c r="V2436" s="66">
        <f t="shared" si="670"/>
        <v>500995.79999999993</v>
      </c>
      <c r="W2436" s="66" t="str">
        <f t="shared" si="671"/>
        <v>1 &gt; 4</v>
      </c>
      <c r="X2436" s="66">
        <f>A2436+SUMIFS(Presensi!F:F,Presensi!E:E,'Entry Data'!AP2436)</f>
        <v>2</v>
      </c>
      <c r="Y2436" s="66">
        <f>IFERROR(INDEX('Retasi Pricing'!F:F,MATCH('Entry Data'!AM2436,'Retasi Pricing'!E:E,0))*X2436,"")</f>
        <v>50000</v>
      </c>
      <c r="Z2436" s="62" t="s">
        <v>26</v>
      </c>
      <c r="AA2436" s="62" t="s">
        <v>27</v>
      </c>
      <c r="AB2436" s="32"/>
      <c r="AC2436" s="32" t="s">
        <v>191</v>
      </c>
      <c r="AD2436" s="32" t="str">
        <f t="shared" si="672"/>
        <v/>
      </c>
      <c r="AF2436" s="5" t="str">
        <f t="shared" si="673"/>
        <v>ahmad asfuri44199</v>
      </c>
      <c r="AG2436" s="5" t="str">
        <f t="shared" si="674"/>
        <v>BMJ 06744199UTARADAY</v>
      </c>
      <c r="AH2436" s="5" t="str">
        <f t="shared" si="675"/>
        <v>ahmad asfuri44199UTARADAY</v>
      </c>
      <c r="AI2436" s="5" t="str">
        <f t="shared" si="676"/>
        <v>BMJ 06744199DAY</v>
      </c>
      <c r="AJ2436" s="5" t="str">
        <f t="shared" si="677"/>
        <v>ahmad asfuri44199DAY</v>
      </c>
      <c r="AK2436" s="5" t="str">
        <f t="shared" si="678"/>
        <v>ahmad asfuriBMJ</v>
      </c>
      <c r="AL2436" s="5" t="str">
        <f t="shared" si="680"/>
        <v>3UTARA</v>
      </c>
      <c r="AM2436" s="5" t="str">
        <f t="shared" si="681"/>
        <v>1 &gt; 4UTARA10 RODA</v>
      </c>
      <c r="AN2436" s="5" t="str">
        <f t="shared" si="682"/>
        <v>ahmad asfuriBMJ1 &gt; 4UTARA10 RODA</v>
      </c>
      <c r="AO2436" s="5" t="str">
        <f t="shared" si="683"/>
        <v>ahmad asfuri1 &gt; 4UTARA10 RODA</v>
      </c>
      <c r="AP2436" s="5" t="str">
        <f t="shared" si="684"/>
        <v>44199DAY</v>
      </c>
    </row>
    <row r="2437" spans="1:42" x14ac:dyDescent="0.3">
      <c r="A2437" s="33">
        <v>1</v>
      </c>
      <c r="B2437" s="33"/>
      <c r="C2437" s="70">
        <v>44199</v>
      </c>
      <c r="D2437" s="71" t="s">
        <v>19</v>
      </c>
      <c r="E2437" s="70">
        <v>44199</v>
      </c>
      <c r="F2437" s="71">
        <v>5162310</v>
      </c>
      <c r="G2437" s="33" t="s">
        <v>20</v>
      </c>
      <c r="H2437" s="33" t="s">
        <v>21</v>
      </c>
      <c r="I2437" s="33" t="s">
        <v>22</v>
      </c>
      <c r="J2437" s="33" t="s">
        <v>23</v>
      </c>
      <c r="K2437" s="63" t="s">
        <v>75</v>
      </c>
      <c r="L2437" s="32" t="str">
        <f t="shared" si="685"/>
        <v>FM260JD</v>
      </c>
      <c r="M2437" s="32" t="str">
        <f t="shared" si="686"/>
        <v>BMJ</v>
      </c>
      <c r="N2437" s="32" t="str">
        <f t="shared" si="687"/>
        <v>10 RODA</v>
      </c>
      <c r="O2437" s="146">
        <v>0.57668981481481485</v>
      </c>
      <c r="P2437" s="65">
        <v>44199.576689814814</v>
      </c>
      <c r="Q2437" s="65"/>
      <c r="R2437" s="66">
        <v>4</v>
      </c>
      <c r="S2437" s="66">
        <v>39200</v>
      </c>
      <c r="T2437" s="66">
        <v>14820</v>
      </c>
      <c r="U2437" s="67">
        <f t="shared" si="679"/>
        <v>24.38</v>
      </c>
      <c r="V2437" s="66">
        <f t="shared" si="670"/>
        <v>475263.72000000003</v>
      </c>
      <c r="W2437" s="66" t="str">
        <f t="shared" si="671"/>
        <v>1 &gt; 4</v>
      </c>
      <c r="X2437" s="66">
        <f>A2437+SUMIFS(Presensi!F:F,Presensi!E:E,'Entry Data'!AP2437)</f>
        <v>2</v>
      </c>
      <c r="Y2437" s="66">
        <f>IFERROR(INDEX('Retasi Pricing'!F:F,MATCH('Entry Data'!AM2437,'Retasi Pricing'!E:E,0))*X2437,"")</f>
        <v>50000</v>
      </c>
      <c r="Z2437" s="62" t="s">
        <v>26</v>
      </c>
      <c r="AA2437" s="62" t="s">
        <v>27</v>
      </c>
      <c r="AB2437" s="32"/>
      <c r="AC2437" s="32" t="s">
        <v>191</v>
      </c>
      <c r="AD2437" s="32" t="str">
        <f t="shared" si="672"/>
        <v/>
      </c>
      <c r="AF2437" s="5" t="str">
        <f t="shared" si="673"/>
        <v>ahmad asfuri44199</v>
      </c>
      <c r="AG2437" s="5" t="str">
        <f t="shared" si="674"/>
        <v>BMJ 06744199UTARADAY</v>
      </c>
      <c r="AH2437" s="5" t="str">
        <f t="shared" si="675"/>
        <v>ahmad asfuri44199UTARADAY</v>
      </c>
      <c r="AI2437" s="5" t="str">
        <f t="shared" si="676"/>
        <v>BMJ 06744199DAY</v>
      </c>
      <c r="AJ2437" s="5" t="str">
        <f t="shared" si="677"/>
        <v>ahmad asfuri44199DAY</v>
      </c>
      <c r="AK2437" s="5" t="str">
        <f t="shared" si="678"/>
        <v>ahmad asfuriBMJ</v>
      </c>
      <c r="AL2437" s="5" t="str">
        <f t="shared" si="680"/>
        <v>4UTARA</v>
      </c>
      <c r="AM2437" s="5" t="str">
        <f t="shared" si="681"/>
        <v>1 &gt; 4UTARA10 RODA</v>
      </c>
      <c r="AN2437" s="5" t="str">
        <f t="shared" si="682"/>
        <v>ahmad asfuriBMJ1 &gt; 4UTARA10 RODA</v>
      </c>
      <c r="AO2437" s="5" t="str">
        <f t="shared" si="683"/>
        <v>ahmad asfuri1 &gt; 4UTARA10 RODA</v>
      </c>
      <c r="AP2437" s="5" t="str">
        <f t="shared" si="684"/>
        <v>44199DAY</v>
      </c>
    </row>
    <row r="2438" spans="1:42" x14ac:dyDescent="0.3">
      <c r="A2438" s="33">
        <v>1</v>
      </c>
      <c r="B2438" s="33"/>
      <c r="C2438" s="70">
        <v>44199</v>
      </c>
      <c r="D2438" s="71" t="s">
        <v>19</v>
      </c>
      <c r="E2438" s="70">
        <v>44199</v>
      </c>
      <c r="F2438" s="71">
        <v>5162395</v>
      </c>
      <c r="G2438" s="33" t="s">
        <v>20</v>
      </c>
      <c r="H2438" s="33" t="s">
        <v>21</v>
      </c>
      <c r="I2438" s="33" t="s">
        <v>22</v>
      </c>
      <c r="J2438" s="33" t="s">
        <v>23</v>
      </c>
      <c r="K2438" s="63" t="s">
        <v>75</v>
      </c>
      <c r="L2438" s="32" t="str">
        <f t="shared" si="685"/>
        <v>FM260JD</v>
      </c>
      <c r="M2438" s="32" t="str">
        <f t="shared" si="686"/>
        <v>BMJ</v>
      </c>
      <c r="N2438" s="32" t="str">
        <f t="shared" si="687"/>
        <v>10 RODA</v>
      </c>
      <c r="O2438" s="146">
        <v>0.63593749999999993</v>
      </c>
      <c r="P2438" s="65">
        <v>44199.635937500003</v>
      </c>
      <c r="Q2438" s="65"/>
      <c r="R2438" s="66">
        <v>5</v>
      </c>
      <c r="S2438" s="66">
        <v>39980</v>
      </c>
      <c r="T2438" s="66">
        <v>14820</v>
      </c>
      <c r="U2438" s="67">
        <f t="shared" si="679"/>
        <v>25.16</v>
      </c>
      <c r="V2438" s="66">
        <f t="shared" si="670"/>
        <v>490469.04000000004</v>
      </c>
      <c r="W2438" s="66" t="str">
        <f t="shared" si="671"/>
        <v>&gt; 5</v>
      </c>
      <c r="X2438" s="66">
        <f>A2438+SUMIFS(Presensi!F:F,Presensi!E:E,'Entry Data'!AP2438)</f>
        <v>2</v>
      </c>
      <c r="Y2438" s="66">
        <f>IFERROR(INDEX('Retasi Pricing'!F:F,MATCH('Entry Data'!AM2438,'Retasi Pricing'!E:E,0))*X2438,"")</f>
        <v>55300</v>
      </c>
      <c r="Z2438" s="62" t="s">
        <v>26</v>
      </c>
      <c r="AA2438" s="62" t="s">
        <v>27</v>
      </c>
      <c r="AB2438" s="32"/>
      <c r="AC2438" s="32" t="s">
        <v>191</v>
      </c>
      <c r="AD2438" s="32" t="str">
        <f t="shared" si="672"/>
        <v/>
      </c>
      <c r="AF2438" s="5" t="str">
        <f t="shared" si="673"/>
        <v>ahmad asfuri44199</v>
      </c>
      <c r="AG2438" s="5" t="str">
        <f t="shared" si="674"/>
        <v>BMJ 06744199UTARADAY</v>
      </c>
      <c r="AH2438" s="5" t="str">
        <f t="shared" si="675"/>
        <v>ahmad asfuri44199UTARADAY</v>
      </c>
      <c r="AI2438" s="5" t="str">
        <f t="shared" si="676"/>
        <v>BMJ 06744199DAY</v>
      </c>
      <c r="AJ2438" s="5" t="str">
        <f t="shared" si="677"/>
        <v>ahmad asfuri44199DAY</v>
      </c>
      <c r="AK2438" s="5" t="str">
        <f t="shared" si="678"/>
        <v>ahmad asfuriBMJ</v>
      </c>
      <c r="AL2438" s="5" t="str">
        <f t="shared" si="680"/>
        <v>5UTARA</v>
      </c>
      <c r="AM2438" s="5" t="str">
        <f t="shared" si="681"/>
        <v>&gt; 5UTARA10 RODA</v>
      </c>
      <c r="AN2438" s="5" t="str">
        <f t="shared" si="682"/>
        <v>ahmad asfuriBMJ&gt; 5UTARA10 RODA</v>
      </c>
      <c r="AO2438" s="5" t="str">
        <f t="shared" si="683"/>
        <v>ahmad asfuri&gt; 5UTARA10 RODA</v>
      </c>
      <c r="AP2438" s="5" t="str">
        <f t="shared" si="684"/>
        <v>44199DAY</v>
      </c>
    </row>
    <row r="2439" spans="1:42" x14ac:dyDescent="0.3">
      <c r="A2439" s="33">
        <v>1</v>
      </c>
      <c r="B2439" s="33"/>
      <c r="C2439" s="70">
        <v>44199</v>
      </c>
      <c r="D2439" s="71" t="s">
        <v>19</v>
      </c>
      <c r="E2439" s="70">
        <v>44199</v>
      </c>
      <c r="F2439" s="71">
        <v>5162504</v>
      </c>
      <c r="G2439" s="33" t="s">
        <v>20</v>
      </c>
      <c r="H2439" s="33" t="s">
        <v>21</v>
      </c>
      <c r="I2439" s="33" t="s">
        <v>22</v>
      </c>
      <c r="J2439" s="33" t="s">
        <v>23</v>
      </c>
      <c r="K2439" s="63" t="s">
        <v>75</v>
      </c>
      <c r="L2439" s="32" t="str">
        <f t="shared" si="685"/>
        <v>FM260JD</v>
      </c>
      <c r="M2439" s="32" t="str">
        <f t="shared" si="686"/>
        <v>BMJ</v>
      </c>
      <c r="N2439" s="32" t="str">
        <f t="shared" si="687"/>
        <v>10 RODA</v>
      </c>
      <c r="O2439" s="146">
        <v>0.71836805555555561</v>
      </c>
      <c r="P2439" s="65">
        <v>44199.718368055554</v>
      </c>
      <c r="Q2439" s="65"/>
      <c r="R2439" s="66">
        <v>6</v>
      </c>
      <c r="S2439" s="66">
        <v>39340</v>
      </c>
      <c r="T2439" s="66">
        <v>14820</v>
      </c>
      <c r="U2439" s="67">
        <f t="shared" si="679"/>
        <v>24.52</v>
      </c>
      <c r="V2439" s="66">
        <f t="shared" si="670"/>
        <v>477992.87999999995</v>
      </c>
      <c r="W2439" s="66" t="str">
        <f t="shared" si="671"/>
        <v>&gt; 6</v>
      </c>
      <c r="X2439" s="66">
        <f>A2439+SUMIFS(Presensi!F:F,Presensi!E:E,'Entry Data'!AP2439)</f>
        <v>2</v>
      </c>
      <c r="Y2439" s="66">
        <f>IFERROR(INDEX('Retasi Pricing'!F:F,MATCH('Entry Data'!AM2439,'Retasi Pricing'!E:E,0))*X2439,"")</f>
        <v>61600</v>
      </c>
      <c r="Z2439" s="62" t="s">
        <v>26</v>
      </c>
      <c r="AA2439" s="62" t="s">
        <v>27</v>
      </c>
      <c r="AB2439" s="32"/>
      <c r="AC2439" s="32" t="s">
        <v>191</v>
      </c>
      <c r="AD2439" s="32" t="str">
        <f t="shared" si="672"/>
        <v/>
      </c>
      <c r="AF2439" s="5" t="str">
        <f t="shared" si="673"/>
        <v>ahmad asfuri44199</v>
      </c>
      <c r="AG2439" s="5" t="str">
        <f t="shared" si="674"/>
        <v>BMJ 06744199UTARADAY</v>
      </c>
      <c r="AH2439" s="5" t="str">
        <f t="shared" si="675"/>
        <v>ahmad asfuri44199UTARADAY</v>
      </c>
      <c r="AI2439" s="5" t="str">
        <f t="shared" si="676"/>
        <v>BMJ 06744199DAY</v>
      </c>
      <c r="AJ2439" s="5" t="str">
        <f t="shared" si="677"/>
        <v>ahmad asfuri44199DAY</v>
      </c>
      <c r="AK2439" s="5" t="str">
        <f t="shared" si="678"/>
        <v>ahmad asfuriBMJ</v>
      </c>
      <c r="AL2439" s="5" t="str">
        <f t="shared" si="680"/>
        <v>6UTARA</v>
      </c>
      <c r="AM2439" s="5" t="str">
        <f t="shared" si="681"/>
        <v>&gt; 6UTARA10 RODA</v>
      </c>
      <c r="AN2439" s="5" t="str">
        <f t="shared" si="682"/>
        <v>ahmad asfuriBMJ&gt; 6UTARA10 RODA</v>
      </c>
      <c r="AO2439" s="5" t="str">
        <f t="shared" si="683"/>
        <v>ahmad asfuri&gt; 6UTARA10 RODA</v>
      </c>
      <c r="AP2439" s="5" t="str">
        <f t="shared" si="684"/>
        <v>44199DAY</v>
      </c>
    </row>
    <row r="2440" spans="1:42" x14ac:dyDescent="0.3">
      <c r="A2440" s="33">
        <v>1</v>
      </c>
      <c r="B2440" s="33"/>
      <c r="C2440" s="70">
        <v>44199</v>
      </c>
      <c r="D2440" s="71" t="s">
        <v>19</v>
      </c>
      <c r="E2440" s="70">
        <v>44199</v>
      </c>
      <c r="F2440" s="71">
        <v>5162020</v>
      </c>
      <c r="G2440" s="33" t="s">
        <v>20</v>
      </c>
      <c r="H2440" s="33" t="s">
        <v>21</v>
      </c>
      <c r="I2440" s="33" t="s">
        <v>22</v>
      </c>
      <c r="J2440" s="33" t="s">
        <v>23</v>
      </c>
      <c r="K2440" s="63" t="s">
        <v>77</v>
      </c>
      <c r="L2440" s="32" t="str">
        <f t="shared" si="685"/>
        <v>FM260JD</v>
      </c>
      <c r="M2440" s="32" t="str">
        <f t="shared" si="686"/>
        <v>BMJ</v>
      </c>
      <c r="N2440" s="32" t="str">
        <f t="shared" si="687"/>
        <v>10 RODA</v>
      </c>
      <c r="O2440" s="146">
        <v>0.34743055555555552</v>
      </c>
      <c r="P2440" s="65">
        <v>44199.35832175926</v>
      </c>
      <c r="Q2440" s="65"/>
      <c r="R2440" s="66">
        <v>1</v>
      </c>
      <c r="S2440" s="66">
        <v>40460</v>
      </c>
      <c r="T2440" s="66">
        <v>14860</v>
      </c>
      <c r="U2440" s="67">
        <f t="shared" si="679"/>
        <v>25.6</v>
      </c>
      <c r="V2440" s="66">
        <f t="shared" si="670"/>
        <v>499046.40000000002</v>
      </c>
      <c r="W2440" s="66" t="str">
        <f t="shared" si="671"/>
        <v>1 &gt; 4</v>
      </c>
      <c r="X2440" s="66">
        <f>A2440+SUMIFS(Presensi!F:F,Presensi!E:E,'Entry Data'!AP2440)</f>
        <v>2</v>
      </c>
      <c r="Y2440" s="66">
        <f>IFERROR(INDEX('Retasi Pricing'!F:F,MATCH('Entry Data'!AM2440,'Retasi Pricing'!E:E,0))*X2440,"")</f>
        <v>50000</v>
      </c>
      <c r="Z2440" s="62" t="s">
        <v>26</v>
      </c>
      <c r="AA2440" s="62" t="s">
        <v>27</v>
      </c>
      <c r="AB2440" s="32"/>
      <c r="AC2440" s="32" t="s">
        <v>195</v>
      </c>
      <c r="AD2440" s="32" t="str">
        <f t="shared" si="672"/>
        <v/>
      </c>
      <c r="AF2440" s="5" t="str">
        <f t="shared" si="673"/>
        <v>m.andri44199</v>
      </c>
      <c r="AG2440" s="5" t="str">
        <f t="shared" si="674"/>
        <v>BMJ 06844199UTARADAY</v>
      </c>
      <c r="AH2440" s="5" t="str">
        <f t="shared" si="675"/>
        <v>m.andri44199UTARADAY</v>
      </c>
      <c r="AI2440" s="5" t="str">
        <f t="shared" si="676"/>
        <v>BMJ 06844199DAY</v>
      </c>
      <c r="AJ2440" s="5" t="str">
        <f t="shared" si="677"/>
        <v>m.andri44199DAY</v>
      </c>
      <c r="AK2440" s="5" t="str">
        <f t="shared" si="678"/>
        <v>m.andriBMJ</v>
      </c>
      <c r="AL2440" s="5" t="str">
        <f t="shared" si="680"/>
        <v>1UTARA</v>
      </c>
      <c r="AM2440" s="5" t="str">
        <f t="shared" si="681"/>
        <v>1 &gt; 4UTARA10 RODA</v>
      </c>
      <c r="AN2440" s="5" t="str">
        <f t="shared" si="682"/>
        <v>m.andriBMJ1 &gt; 4UTARA10 RODA</v>
      </c>
      <c r="AO2440" s="5" t="str">
        <f t="shared" si="683"/>
        <v>m.andri1 &gt; 4UTARA10 RODA</v>
      </c>
      <c r="AP2440" s="5" t="str">
        <f t="shared" si="684"/>
        <v>44199DAY</v>
      </c>
    </row>
    <row r="2441" spans="1:42" x14ac:dyDescent="0.3">
      <c r="A2441" s="33">
        <v>1</v>
      </c>
      <c r="B2441" s="33"/>
      <c r="C2441" s="70">
        <v>44199</v>
      </c>
      <c r="D2441" s="71" t="s">
        <v>19</v>
      </c>
      <c r="E2441" s="70">
        <v>44199</v>
      </c>
      <c r="F2441" s="71">
        <v>5162093</v>
      </c>
      <c r="G2441" s="33" t="s">
        <v>20</v>
      </c>
      <c r="H2441" s="33" t="s">
        <v>21</v>
      </c>
      <c r="I2441" s="33" t="s">
        <v>22</v>
      </c>
      <c r="J2441" s="33" t="s">
        <v>23</v>
      </c>
      <c r="K2441" s="63" t="s">
        <v>77</v>
      </c>
      <c r="L2441" s="32" t="str">
        <f t="shared" si="685"/>
        <v>FM260JD</v>
      </c>
      <c r="M2441" s="32" t="str">
        <f t="shared" si="686"/>
        <v>BMJ</v>
      </c>
      <c r="N2441" s="32" t="str">
        <f t="shared" si="687"/>
        <v>10 RODA</v>
      </c>
      <c r="O2441" s="146">
        <v>0.40460648148148143</v>
      </c>
      <c r="P2441" s="65">
        <v>44199.404606481483</v>
      </c>
      <c r="Q2441" s="65"/>
      <c r="R2441" s="66">
        <v>2</v>
      </c>
      <c r="S2441" s="66">
        <v>40500</v>
      </c>
      <c r="T2441" s="66">
        <v>14860</v>
      </c>
      <c r="U2441" s="67">
        <f t="shared" si="679"/>
        <v>25.64</v>
      </c>
      <c r="V2441" s="66">
        <f t="shared" si="670"/>
        <v>499826.16000000003</v>
      </c>
      <c r="W2441" s="66" t="str">
        <f t="shared" si="671"/>
        <v>1 &gt; 4</v>
      </c>
      <c r="X2441" s="66">
        <f>A2441+SUMIFS(Presensi!F:F,Presensi!E:E,'Entry Data'!AP2441)</f>
        <v>2</v>
      </c>
      <c r="Y2441" s="66">
        <f>IFERROR(INDEX('Retasi Pricing'!F:F,MATCH('Entry Data'!AM2441,'Retasi Pricing'!E:E,0))*X2441,"")</f>
        <v>50000</v>
      </c>
      <c r="Z2441" s="62" t="s">
        <v>26</v>
      </c>
      <c r="AA2441" s="62" t="s">
        <v>27</v>
      </c>
      <c r="AB2441" s="32"/>
      <c r="AC2441" s="32" t="s">
        <v>195</v>
      </c>
      <c r="AD2441" s="32" t="str">
        <f t="shared" si="672"/>
        <v/>
      </c>
      <c r="AF2441" s="5" t="str">
        <f t="shared" si="673"/>
        <v>m.andri44199</v>
      </c>
      <c r="AG2441" s="5" t="str">
        <f t="shared" si="674"/>
        <v>BMJ 06844199UTARADAY</v>
      </c>
      <c r="AH2441" s="5" t="str">
        <f t="shared" si="675"/>
        <v>m.andri44199UTARADAY</v>
      </c>
      <c r="AI2441" s="5" t="str">
        <f t="shared" si="676"/>
        <v>BMJ 06844199DAY</v>
      </c>
      <c r="AJ2441" s="5" t="str">
        <f t="shared" si="677"/>
        <v>m.andri44199DAY</v>
      </c>
      <c r="AK2441" s="5" t="str">
        <f t="shared" si="678"/>
        <v>m.andriBMJ</v>
      </c>
      <c r="AL2441" s="5" t="str">
        <f t="shared" si="680"/>
        <v>2UTARA</v>
      </c>
      <c r="AM2441" s="5" t="str">
        <f t="shared" si="681"/>
        <v>1 &gt; 4UTARA10 RODA</v>
      </c>
      <c r="AN2441" s="5" t="str">
        <f t="shared" si="682"/>
        <v>m.andriBMJ1 &gt; 4UTARA10 RODA</v>
      </c>
      <c r="AO2441" s="5" t="str">
        <f t="shared" si="683"/>
        <v>m.andri1 &gt; 4UTARA10 RODA</v>
      </c>
      <c r="AP2441" s="5" t="str">
        <f t="shared" si="684"/>
        <v>44199DAY</v>
      </c>
    </row>
    <row r="2442" spans="1:42" x14ac:dyDescent="0.3">
      <c r="A2442" s="33">
        <v>1</v>
      </c>
      <c r="B2442" s="33"/>
      <c r="C2442" s="70">
        <v>44199</v>
      </c>
      <c r="D2442" s="71" t="s">
        <v>19</v>
      </c>
      <c r="E2442" s="70">
        <v>44199</v>
      </c>
      <c r="F2442" s="71">
        <v>5162175</v>
      </c>
      <c r="G2442" s="33" t="s">
        <v>20</v>
      </c>
      <c r="H2442" s="33" t="s">
        <v>21</v>
      </c>
      <c r="I2442" s="33" t="s">
        <v>22</v>
      </c>
      <c r="J2442" s="33" t="s">
        <v>23</v>
      </c>
      <c r="K2442" s="63" t="s">
        <v>77</v>
      </c>
      <c r="L2442" s="32" t="str">
        <f t="shared" si="685"/>
        <v>FM260JD</v>
      </c>
      <c r="M2442" s="32" t="str">
        <f t="shared" si="686"/>
        <v>BMJ</v>
      </c>
      <c r="N2442" s="32" t="str">
        <f t="shared" si="687"/>
        <v>10 RODA</v>
      </c>
      <c r="O2442" s="146">
        <v>0.45837962962962964</v>
      </c>
      <c r="P2442" s="65">
        <v>44199.458379629628</v>
      </c>
      <c r="Q2442" s="65"/>
      <c r="R2442" s="66">
        <v>3</v>
      </c>
      <c r="S2442" s="66">
        <v>40280</v>
      </c>
      <c r="T2442" s="66">
        <v>14860</v>
      </c>
      <c r="U2442" s="67">
        <f t="shared" si="679"/>
        <v>25.42</v>
      </c>
      <c r="V2442" s="66">
        <f t="shared" ref="V2442:V2505" si="688">IFERROR(VLOOKUP(L2442,harga,2,FALSE),"")*U2442*IFERROR(VLOOKUP(G2442,jarak,2,FALSE),"")</f>
        <v>495537.48000000004</v>
      </c>
      <c r="W2442" s="66" t="str">
        <f t="shared" ref="W2442:W2505" si="689">IFERROR(VLOOKUP(AL2442,Code,2,FALSE),"")</f>
        <v>1 &gt; 4</v>
      </c>
      <c r="X2442" s="66">
        <f>A2442+SUMIFS(Presensi!F:F,Presensi!E:E,'Entry Data'!AP2442)</f>
        <v>2</v>
      </c>
      <c r="Y2442" s="66">
        <f>IFERROR(INDEX('Retasi Pricing'!F:F,MATCH('Entry Data'!AM2442,'Retasi Pricing'!E:E,0))*X2442,"")</f>
        <v>50000</v>
      </c>
      <c r="Z2442" s="62" t="s">
        <v>26</v>
      </c>
      <c r="AA2442" s="62" t="s">
        <v>27</v>
      </c>
      <c r="AB2442" s="32"/>
      <c r="AC2442" s="32" t="s">
        <v>195</v>
      </c>
      <c r="AD2442" s="32" t="str">
        <f t="shared" ref="AD2442:AD2505" si="690">IFERROR(VLOOKUP(AC2442,driver,13,FALSE),"")</f>
        <v/>
      </c>
      <c r="AF2442" s="5" t="str">
        <f t="shared" ref="AF2442:AF2505" si="691">AC2442&amp;C2442</f>
        <v>m.andri44199</v>
      </c>
      <c r="AG2442" s="5" t="str">
        <f t="shared" ref="AG2442:AG2505" si="692">K2442&amp;C2442&amp;G2442&amp;D2442</f>
        <v>BMJ 06844199UTARADAY</v>
      </c>
      <c r="AH2442" s="5" t="str">
        <f t="shared" ref="AH2442:AH2505" si="693">AC2442&amp;C2442&amp;G2442&amp;D2442</f>
        <v>m.andri44199UTARADAY</v>
      </c>
      <c r="AI2442" s="5" t="str">
        <f t="shared" ref="AI2442:AI2505" si="694">K2442&amp;C2442&amp;D2442</f>
        <v>BMJ 06844199DAY</v>
      </c>
      <c r="AJ2442" s="5" t="str">
        <f t="shared" ref="AJ2442:AJ2505" si="695">AC2442&amp;C2442&amp;D2442</f>
        <v>m.andri44199DAY</v>
      </c>
      <c r="AK2442" s="5" t="str">
        <f t="shared" ref="AK2442:AK2505" si="696">AC2442&amp;M2442</f>
        <v>m.andriBMJ</v>
      </c>
      <c r="AL2442" s="5" t="str">
        <f t="shared" si="680"/>
        <v>3UTARA</v>
      </c>
      <c r="AM2442" s="5" t="str">
        <f t="shared" si="681"/>
        <v>1 &gt; 4UTARA10 RODA</v>
      </c>
      <c r="AN2442" s="5" t="str">
        <f t="shared" si="682"/>
        <v>m.andriBMJ1 &gt; 4UTARA10 RODA</v>
      </c>
      <c r="AO2442" s="5" t="str">
        <f t="shared" si="683"/>
        <v>m.andri1 &gt; 4UTARA10 RODA</v>
      </c>
      <c r="AP2442" s="5" t="str">
        <f t="shared" si="684"/>
        <v>44199DAY</v>
      </c>
    </row>
    <row r="2443" spans="1:42" x14ac:dyDescent="0.3">
      <c r="A2443" s="33">
        <v>1</v>
      </c>
      <c r="B2443" s="33"/>
      <c r="C2443" s="70">
        <v>44199</v>
      </c>
      <c r="D2443" s="71" t="s">
        <v>19</v>
      </c>
      <c r="E2443" s="70">
        <v>44199</v>
      </c>
      <c r="F2443" s="71">
        <v>5162252</v>
      </c>
      <c r="G2443" s="33" t="s">
        <v>20</v>
      </c>
      <c r="H2443" s="33" t="s">
        <v>21</v>
      </c>
      <c r="I2443" s="33" t="s">
        <v>22</v>
      </c>
      <c r="J2443" s="33" t="s">
        <v>23</v>
      </c>
      <c r="K2443" s="63" t="s">
        <v>77</v>
      </c>
      <c r="L2443" s="32" t="str">
        <f t="shared" si="685"/>
        <v>FM260JD</v>
      </c>
      <c r="M2443" s="32" t="str">
        <f t="shared" si="686"/>
        <v>BMJ</v>
      </c>
      <c r="N2443" s="32" t="str">
        <f t="shared" si="687"/>
        <v>10 RODA</v>
      </c>
      <c r="O2443" s="146">
        <v>0.51481481481481484</v>
      </c>
      <c r="P2443" s="65">
        <v>44199.514814814815</v>
      </c>
      <c r="Q2443" s="65"/>
      <c r="R2443" s="66">
        <v>4</v>
      </c>
      <c r="S2443" s="66">
        <v>38640</v>
      </c>
      <c r="T2443" s="66">
        <v>14860</v>
      </c>
      <c r="U2443" s="67">
        <f t="shared" ref="U2443:U2506" si="697">(S2443-T2443)/1000</f>
        <v>23.78</v>
      </c>
      <c r="V2443" s="66">
        <f t="shared" si="688"/>
        <v>463567.32</v>
      </c>
      <c r="W2443" s="66" t="str">
        <f t="shared" si="689"/>
        <v>1 &gt; 4</v>
      </c>
      <c r="X2443" s="66">
        <f>A2443+SUMIFS(Presensi!F:F,Presensi!E:E,'Entry Data'!AP2443)</f>
        <v>2</v>
      </c>
      <c r="Y2443" s="66">
        <f>IFERROR(INDEX('Retasi Pricing'!F:F,MATCH('Entry Data'!AM2443,'Retasi Pricing'!E:E,0))*X2443,"")</f>
        <v>50000</v>
      </c>
      <c r="Z2443" s="62" t="s">
        <v>26</v>
      </c>
      <c r="AA2443" s="62" t="s">
        <v>27</v>
      </c>
      <c r="AB2443" s="32"/>
      <c r="AC2443" s="32" t="s">
        <v>195</v>
      </c>
      <c r="AD2443" s="32" t="str">
        <f t="shared" si="690"/>
        <v/>
      </c>
      <c r="AF2443" s="5" t="str">
        <f t="shared" si="691"/>
        <v>m.andri44199</v>
      </c>
      <c r="AG2443" s="5" t="str">
        <f t="shared" si="692"/>
        <v>BMJ 06844199UTARADAY</v>
      </c>
      <c r="AH2443" s="5" t="str">
        <f t="shared" si="693"/>
        <v>m.andri44199UTARADAY</v>
      </c>
      <c r="AI2443" s="5" t="str">
        <f t="shared" si="694"/>
        <v>BMJ 06844199DAY</v>
      </c>
      <c r="AJ2443" s="5" t="str">
        <f t="shared" si="695"/>
        <v>m.andri44199DAY</v>
      </c>
      <c r="AK2443" s="5" t="str">
        <f t="shared" si="696"/>
        <v>m.andriBMJ</v>
      </c>
      <c r="AL2443" s="5" t="str">
        <f t="shared" ref="AL2443:AL2506" si="698">Q2443&amp;R2443&amp;G2443</f>
        <v>4UTARA</v>
      </c>
      <c r="AM2443" s="5" t="str">
        <f t="shared" ref="AM2443:AM2506" si="699">W2443&amp;G2443&amp;N2443</f>
        <v>1 &gt; 4UTARA10 RODA</v>
      </c>
      <c r="AN2443" s="5" t="str">
        <f t="shared" ref="AN2443:AN2506" si="700">AC2443&amp;M2443&amp;W2443&amp;G2443&amp;N2443</f>
        <v>m.andriBMJ1 &gt; 4UTARA10 RODA</v>
      </c>
      <c r="AO2443" s="5" t="str">
        <f t="shared" ref="AO2443:AO2506" si="701">AC2443&amp;W2443&amp;G2443&amp;N2443</f>
        <v>m.andri1 &gt; 4UTARA10 RODA</v>
      </c>
      <c r="AP2443" s="5" t="str">
        <f t="shared" ref="AP2443:AP2506" si="702">C2443&amp;D2443</f>
        <v>44199DAY</v>
      </c>
    </row>
    <row r="2444" spans="1:42" x14ac:dyDescent="0.3">
      <c r="A2444" s="33">
        <v>1</v>
      </c>
      <c r="B2444" s="33"/>
      <c r="C2444" s="70">
        <v>44199</v>
      </c>
      <c r="D2444" s="71" t="s">
        <v>19</v>
      </c>
      <c r="E2444" s="70">
        <v>44199</v>
      </c>
      <c r="F2444" s="71">
        <v>5162324</v>
      </c>
      <c r="G2444" s="33" t="s">
        <v>20</v>
      </c>
      <c r="H2444" s="33" t="s">
        <v>21</v>
      </c>
      <c r="I2444" s="33" t="s">
        <v>22</v>
      </c>
      <c r="J2444" s="33" t="s">
        <v>23</v>
      </c>
      <c r="K2444" s="63" t="s">
        <v>77</v>
      </c>
      <c r="L2444" s="32" t="str">
        <f t="shared" si="685"/>
        <v>FM260JD</v>
      </c>
      <c r="M2444" s="32" t="str">
        <f t="shared" si="686"/>
        <v>BMJ</v>
      </c>
      <c r="N2444" s="32" t="str">
        <f t="shared" si="687"/>
        <v>10 RODA</v>
      </c>
      <c r="O2444" s="146">
        <v>0.58557870370370368</v>
      </c>
      <c r="P2444" s="65">
        <v>44199.585578703707</v>
      </c>
      <c r="Q2444" s="414"/>
      <c r="R2444" s="9">
        <v>5</v>
      </c>
      <c r="S2444" s="66">
        <v>39300</v>
      </c>
      <c r="T2444" s="66">
        <v>14860</v>
      </c>
      <c r="U2444" s="67">
        <f t="shared" si="697"/>
        <v>24.44</v>
      </c>
      <c r="V2444" s="66">
        <f t="shared" si="688"/>
        <v>476433.36</v>
      </c>
      <c r="W2444" s="66" t="str">
        <f t="shared" si="689"/>
        <v>&gt; 5</v>
      </c>
      <c r="X2444" s="66">
        <f>A2444+SUMIFS(Presensi!F:F,Presensi!E:E,'Entry Data'!AP2444)</f>
        <v>2</v>
      </c>
      <c r="Y2444" s="66">
        <f>IFERROR(INDEX('Retasi Pricing'!F:F,MATCH('Entry Data'!AM2444,'Retasi Pricing'!E:E,0))*X2444,"")</f>
        <v>55300</v>
      </c>
      <c r="Z2444" s="62" t="s">
        <v>26</v>
      </c>
      <c r="AA2444" s="62" t="s">
        <v>27</v>
      </c>
      <c r="AB2444" s="32"/>
      <c r="AC2444" s="32" t="s">
        <v>195</v>
      </c>
      <c r="AD2444" s="32" t="str">
        <f t="shared" si="690"/>
        <v/>
      </c>
      <c r="AF2444" s="5" t="str">
        <f t="shared" si="691"/>
        <v>m.andri44199</v>
      </c>
      <c r="AG2444" s="5" t="str">
        <f t="shared" si="692"/>
        <v>BMJ 06844199UTARADAY</v>
      </c>
      <c r="AH2444" s="5" t="str">
        <f t="shared" si="693"/>
        <v>m.andri44199UTARADAY</v>
      </c>
      <c r="AI2444" s="5" t="str">
        <f t="shared" si="694"/>
        <v>BMJ 06844199DAY</v>
      </c>
      <c r="AJ2444" s="5" t="str">
        <f t="shared" si="695"/>
        <v>m.andri44199DAY</v>
      </c>
      <c r="AK2444" s="5" t="str">
        <f t="shared" si="696"/>
        <v>m.andriBMJ</v>
      </c>
      <c r="AL2444" s="5" t="str">
        <f t="shared" si="698"/>
        <v>5UTARA</v>
      </c>
      <c r="AM2444" s="5" t="str">
        <f t="shared" si="699"/>
        <v>&gt; 5UTARA10 RODA</v>
      </c>
      <c r="AN2444" s="5" t="str">
        <f t="shared" si="700"/>
        <v>m.andriBMJ&gt; 5UTARA10 RODA</v>
      </c>
      <c r="AO2444" s="5" t="str">
        <f t="shared" si="701"/>
        <v>m.andri&gt; 5UTARA10 RODA</v>
      </c>
      <c r="AP2444" s="5" t="str">
        <f t="shared" si="702"/>
        <v>44199DAY</v>
      </c>
    </row>
    <row r="2445" spans="1:42" x14ac:dyDescent="0.3">
      <c r="A2445" s="33">
        <v>1</v>
      </c>
      <c r="B2445" s="33"/>
      <c r="C2445" s="70">
        <v>44199</v>
      </c>
      <c r="D2445" s="71" t="s">
        <v>19</v>
      </c>
      <c r="E2445" s="70">
        <v>44199</v>
      </c>
      <c r="F2445" s="71">
        <v>5162415</v>
      </c>
      <c r="G2445" s="33" t="s">
        <v>20</v>
      </c>
      <c r="H2445" s="33" t="s">
        <v>21</v>
      </c>
      <c r="I2445" s="33" t="s">
        <v>22</v>
      </c>
      <c r="J2445" s="33" t="s">
        <v>23</v>
      </c>
      <c r="K2445" s="63" t="s">
        <v>77</v>
      </c>
      <c r="L2445" s="32" t="str">
        <f t="shared" si="685"/>
        <v>FM260JD</v>
      </c>
      <c r="M2445" s="32" t="str">
        <f t="shared" si="686"/>
        <v>BMJ</v>
      </c>
      <c r="N2445" s="32" t="str">
        <f t="shared" si="687"/>
        <v>10 RODA</v>
      </c>
      <c r="O2445" s="146">
        <v>0.65141203703703698</v>
      </c>
      <c r="P2445" s="65">
        <v>44199.651412037034</v>
      </c>
      <c r="Q2445" s="65"/>
      <c r="R2445" s="66">
        <v>6</v>
      </c>
      <c r="S2445" s="66">
        <v>40000</v>
      </c>
      <c r="T2445" s="66">
        <v>14860</v>
      </c>
      <c r="U2445" s="67">
        <f t="shared" si="697"/>
        <v>25.14</v>
      </c>
      <c r="V2445" s="66">
        <f t="shared" si="688"/>
        <v>490079.16000000003</v>
      </c>
      <c r="W2445" s="66" t="str">
        <f t="shared" si="689"/>
        <v>&gt; 6</v>
      </c>
      <c r="X2445" s="66">
        <f>A2445+SUMIFS(Presensi!F:F,Presensi!E:E,'Entry Data'!AP2445)</f>
        <v>2</v>
      </c>
      <c r="Y2445" s="66">
        <f>IFERROR(INDEX('Retasi Pricing'!F:F,MATCH('Entry Data'!AM2445,'Retasi Pricing'!E:E,0))*X2445,"")</f>
        <v>61600</v>
      </c>
      <c r="Z2445" s="62" t="s">
        <v>26</v>
      </c>
      <c r="AA2445" s="62" t="s">
        <v>27</v>
      </c>
      <c r="AB2445" s="32"/>
      <c r="AC2445" s="32" t="s">
        <v>195</v>
      </c>
      <c r="AD2445" s="32" t="str">
        <f t="shared" si="690"/>
        <v/>
      </c>
      <c r="AF2445" s="5" t="str">
        <f t="shared" si="691"/>
        <v>m.andri44199</v>
      </c>
      <c r="AG2445" s="5" t="str">
        <f t="shared" si="692"/>
        <v>BMJ 06844199UTARADAY</v>
      </c>
      <c r="AH2445" s="5" t="str">
        <f t="shared" si="693"/>
        <v>m.andri44199UTARADAY</v>
      </c>
      <c r="AI2445" s="5" t="str">
        <f t="shared" si="694"/>
        <v>BMJ 06844199DAY</v>
      </c>
      <c r="AJ2445" s="5" t="str">
        <f t="shared" si="695"/>
        <v>m.andri44199DAY</v>
      </c>
      <c r="AK2445" s="5" t="str">
        <f t="shared" si="696"/>
        <v>m.andriBMJ</v>
      </c>
      <c r="AL2445" s="5" t="str">
        <f t="shared" si="698"/>
        <v>6UTARA</v>
      </c>
      <c r="AM2445" s="5" t="str">
        <f t="shared" si="699"/>
        <v>&gt; 6UTARA10 RODA</v>
      </c>
      <c r="AN2445" s="5" t="str">
        <f t="shared" si="700"/>
        <v>m.andriBMJ&gt; 6UTARA10 RODA</v>
      </c>
      <c r="AO2445" s="5" t="str">
        <f t="shared" si="701"/>
        <v>m.andri&gt; 6UTARA10 RODA</v>
      </c>
      <c r="AP2445" s="5" t="str">
        <f t="shared" si="702"/>
        <v>44199DAY</v>
      </c>
    </row>
    <row r="2446" spans="1:42" x14ac:dyDescent="0.3">
      <c r="A2446" s="33">
        <v>1</v>
      </c>
      <c r="B2446" s="33"/>
      <c r="C2446" s="70">
        <v>44199</v>
      </c>
      <c r="D2446" s="71" t="s">
        <v>19</v>
      </c>
      <c r="E2446" s="70">
        <v>44199</v>
      </c>
      <c r="F2446" s="71">
        <v>5162515</v>
      </c>
      <c r="G2446" s="33" t="s">
        <v>20</v>
      </c>
      <c r="H2446" s="33" t="s">
        <v>21</v>
      </c>
      <c r="I2446" s="33" t="s">
        <v>22</v>
      </c>
      <c r="J2446" s="33" t="s">
        <v>23</v>
      </c>
      <c r="K2446" s="63" t="s">
        <v>77</v>
      </c>
      <c r="L2446" s="32" t="str">
        <f t="shared" si="685"/>
        <v>FM260JD</v>
      </c>
      <c r="M2446" s="32" t="str">
        <f t="shared" si="686"/>
        <v>BMJ</v>
      </c>
      <c r="N2446" s="32" t="str">
        <f t="shared" si="687"/>
        <v>10 RODA</v>
      </c>
      <c r="O2446" s="146">
        <v>0.72986111111111107</v>
      </c>
      <c r="P2446" s="65">
        <v>44199.729861111111</v>
      </c>
      <c r="Q2446" s="65"/>
      <c r="R2446" s="66">
        <v>7</v>
      </c>
      <c r="S2446" s="66">
        <v>40900</v>
      </c>
      <c r="T2446" s="66">
        <v>14860</v>
      </c>
      <c r="U2446" s="67">
        <f t="shared" si="697"/>
        <v>26.04</v>
      </c>
      <c r="V2446" s="66">
        <f t="shared" si="688"/>
        <v>507623.76</v>
      </c>
      <c r="W2446" s="66" t="str">
        <f t="shared" si="689"/>
        <v>7 &gt;</v>
      </c>
      <c r="X2446" s="66">
        <f>A2446+SUMIFS(Presensi!F:F,Presensi!E:E,'Entry Data'!AP2446)</f>
        <v>2</v>
      </c>
      <c r="Y2446" s="66">
        <f>IFERROR(INDEX('Retasi Pricing'!F:F,MATCH('Entry Data'!AM2446,'Retasi Pricing'!E:E,0))*X2446,"")</f>
        <v>75500</v>
      </c>
      <c r="Z2446" s="62" t="s">
        <v>26</v>
      </c>
      <c r="AA2446" s="62" t="s">
        <v>27</v>
      </c>
      <c r="AB2446" s="32"/>
      <c r="AC2446" s="32" t="s">
        <v>195</v>
      </c>
      <c r="AD2446" s="32" t="str">
        <f t="shared" si="690"/>
        <v/>
      </c>
      <c r="AF2446" s="5" t="str">
        <f t="shared" si="691"/>
        <v>m.andri44199</v>
      </c>
      <c r="AG2446" s="5" t="str">
        <f t="shared" si="692"/>
        <v>BMJ 06844199UTARADAY</v>
      </c>
      <c r="AH2446" s="5" t="str">
        <f t="shared" si="693"/>
        <v>m.andri44199UTARADAY</v>
      </c>
      <c r="AI2446" s="5" t="str">
        <f t="shared" si="694"/>
        <v>BMJ 06844199DAY</v>
      </c>
      <c r="AJ2446" s="5" t="str">
        <f t="shared" si="695"/>
        <v>m.andri44199DAY</v>
      </c>
      <c r="AK2446" s="5" t="str">
        <f t="shared" si="696"/>
        <v>m.andriBMJ</v>
      </c>
      <c r="AL2446" s="5" t="str">
        <f t="shared" si="698"/>
        <v>7UTARA</v>
      </c>
      <c r="AM2446" s="5" t="str">
        <f t="shared" si="699"/>
        <v>7 &gt;UTARA10 RODA</v>
      </c>
      <c r="AN2446" s="5" t="str">
        <f t="shared" si="700"/>
        <v>m.andriBMJ7 &gt;UTARA10 RODA</v>
      </c>
      <c r="AO2446" s="5" t="str">
        <f t="shared" si="701"/>
        <v>m.andri7 &gt;UTARA10 RODA</v>
      </c>
      <c r="AP2446" s="5" t="str">
        <f t="shared" si="702"/>
        <v>44199DAY</v>
      </c>
    </row>
    <row r="2447" spans="1:42" x14ac:dyDescent="0.3">
      <c r="A2447" s="33">
        <v>1</v>
      </c>
      <c r="B2447" s="33"/>
      <c r="C2447" s="70">
        <v>44199</v>
      </c>
      <c r="D2447" s="71" t="s">
        <v>19</v>
      </c>
      <c r="E2447" s="70">
        <v>44199</v>
      </c>
      <c r="F2447" s="71">
        <v>5162053</v>
      </c>
      <c r="G2447" s="33" t="s">
        <v>20</v>
      </c>
      <c r="H2447" s="33" t="s">
        <v>21</v>
      </c>
      <c r="I2447" s="33" t="s">
        <v>22</v>
      </c>
      <c r="J2447" s="33" t="s">
        <v>23</v>
      </c>
      <c r="K2447" s="63" t="s">
        <v>78</v>
      </c>
      <c r="L2447" s="32" t="str">
        <f t="shared" si="685"/>
        <v>FM260JD</v>
      </c>
      <c r="M2447" s="32" t="str">
        <f t="shared" si="686"/>
        <v>BMJ</v>
      </c>
      <c r="N2447" s="32" t="str">
        <f t="shared" si="687"/>
        <v>10 RODA</v>
      </c>
      <c r="O2447" s="146">
        <v>0.3694675925925926</v>
      </c>
      <c r="P2447" s="65">
        <v>44199.375</v>
      </c>
      <c r="Q2447" s="65"/>
      <c r="R2447" s="66">
        <v>1</v>
      </c>
      <c r="S2447" s="66">
        <v>39780</v>
      </c>
      <c r="T2447" s="66">
        <v>14700</v>
      </c>
      <c r="U2447" s="67">
        <f t="shared" si="697"/>
        <v>25.08</v>
      </c>
      <c r="V2447" s="66">
        <f t="shared" si="688"/>
        <v>488909.51999999996</v>
      </c>
      <c r="W2447" s="66" t="str">
        <f t="shared" si="689"/>
        <v>1 &gt; 4</v>
      </c>
      <c r="X2447" s="66">
        <f>A2447+SUMIFS(Presensi!F:F,Presensi!E:E,'Entry Data'!AP2447)</f>
        <v>2</v>
      </c>
      <c r="Y2447" s="66">
        <f>IFERROR(INDEX('Retasi Pricing'!F:F,MATCH('Entry Data'!AM2447,'Retasi Pricing'!E:E,0))*X2447,"")</f>
        <v>50000</v>
      </c>
      <c r="Z2447" s="62" t="s">
        <v>26</v>
      </c>
      <c r="AA2447" s="62" t="s">
        <v>27</v>
      </c>
      <c r="AB2447" s="32"/>
      <c r="AC2447" s="32" t="s">
        <v>264</v>
      </c>
      <c r="AD2447" s="32" t="str">
        <f t="shared" si="690"/>
        <v/>
      </c>
      <c r="AF2447" s="5" t="str">
        <f t="shared" si="691"/>
        <v>Redho Dwi Agonta44199</v>
      </c>
      <c r="AG2447" s="5" t="str">
        <f t="shared" si="692"/>
        <v>BMJ 06944199UTARADAY</v>
      </c>
      <c r="AH2447" s="5" t="str">
        <f t="shared" si="693"/>
        <v>Redho Dwi Agonta44199UTARADAY</v>
      </c>
      <c r="AI2447" s="5" t="str">
        <f t="shared" si="694"/>
        <v>BMJ 06944199DAY</v>
      </c>
      <c r="AJ2447" s="5" t="str">
        <f t="shared" si="695"/>
        <v>Redho Dwi Agonta44199DAY</v>
      </c>
      <c r="AK2447" s="5" t="str">
        <f t="shared" si="696"/>
        <v>Redho Dwi AgontaBMJ</v>
      </c>
      <c r="AL2447" s="5" t="str">
        <f t="shared" si="698"/>
        <v>1UTARA</v>
      </c>
      <c r="AM2447" s="5" t="str">
        <f t="shared" si="699"/>
        <v>1 &gt; 4UTARA10 RODA</v>
      </c>
      <c r="AN2447" s="5" t="str">
        <f t="shared" si="700"/>
        <v>Redho Dwi AgontaBMJ1 &gt; 4UTARA10 RODA</v>
      </c>
      <c r="AO2447" s="5" t="str">
        <f t="shared" si="701"/>
        <v>Redho Dwi Agonta1 &gt; 4UTARA10 RODA</v>
      </c>
      <c r="AP2447" s="5" t="str">
        <f t="shared" si="702"/>
        <v>44199DAY</v>
      </c>
    </row>
    <row r="2448" spans="1:42" x14ac:dyDescent="0.3">
      <c r="A2448" s="33">
        <v>1</v>
      </c>
      <c r="B2448" s="33"/>
      <c r="C2448" s="70">
        <v>44199</v>
      </c>
      <c r="D2448" s="71" t="s">
        <v>19</v>
      </c>
      <c r="E2448" s="70">
        <v>44199</v>
      </c>
      <c r="F2448" s="71">
        <v>5162115</v>
      </c>
      <c r="G2448" s="33" t="s">
        <v>20</v>
      </c>
      <c r="H2448" s="33" t="s">
        <v>21</v>
      </c>
      <c r="I2448" s="33" t="s">
        <v>22</v>
      </c>
      <c r="J2448" s="33" t="s">
        <v>23</v>
      </c>
      <c r="K2448" s="63" t="s">
        <v>78</v>
      </c>
      <c r="L2448" s="32" t="str">
        <f t="shared" si="685"/>
        <v>FM260JD</v>
      </c>
      <c r="M2448" s="32" t="str">
        <f t="shared" si="686"/>
        <v>BMJ</v>
      </c>
      <c r="N2448" s="32" t="str">
        <f t="shared" si="687"/>
        <v>10 RODA</v>
      </c>
      <c r="O2448" s="146">
        <v>0.42254629629629631</v>
      </c>
      <c r="P2448" s="65">
        <v>44199.422546296293</v>
      </c>
      <c r="Q2448" s="65"/>
      <c r="R2448" s="66">
        <v>2</v>
      </c>
      <c r="S2448" s="66">
        <v>41340</v>
      </c>
      <c r="T2448" s="66">
        <v>14700</v>
      </c>
      <c r="U2448" s="67">
        <f t="shared" si="697"/>
        <v>26.64</v>
      </c>
      <c r="V2448" s="66">
        <f t="shared" si="688"/>
        <v>519320.16000000003</v>
      </c>
      <c r="W2448" s="66" t="str">
        <f t="shared" si="689"/>
        <v>1 &gt; 4</v>
      </c>
      <c r="X2448" s="66">
        <f>A2448+SUMIFS(Presensi!F:F,Presensi!E:E,'Entry Data'!AP2448)</f>
        <v>2</v>
      </c>
      <c r="Y2448" s="66">
        <f>IFERROR(INDEX('Retasi Pricing'!F:F,MATCH('Entry Data'!AM2448,'Retasi Pricing'!E:E,0))*X2448,"")</f>
        <v>50000</v>
      </c>
      <c r="Z2448" s="62" t="s">
        <v>26</v>
      </c>
      <c r="AA2448" s="62" t="s">
        <v>27</v>
      </c>
      <c r="AB2448" s="32"/>
      <c r="AC2448" s="32" t="s">
        <v>264</v>
      </c>
      <c r="AD2448" s="32" t="str">
        <f t="shared" si="690"/>
        <v/>
      </c>
      <c r="AF2448" s="5" t="str">
        <f t="shared" si="691"/>
        <v>Redho Dwi Agonta44199</v>
      </c>
      <c r="AG2448" s="5" t="str">
        <f t="shared" si="692"/>
        <v>BMJ 06944199UTARADAY</v>
      </c>
      <c r="AH2448" s="5" t="str">
        <f t="shared" si="693"/>
        <v>Redho Dwi Agonta44199UTARADAY</v>
      </c>
      <c r="AI2448" s="5" t="str">
        <f t="shared" si="694"/>
        <v>BMJ 06944199DAY</v>
      </c>
      <c r="AJ2448" s="5" t="str">
        <f t="shared" si="695"/>
        <v>Redho Dwi Agonta44199DAY</v>
      </c>
      <c r="AK2448" s="5" t="str">
        <f t="shared" si="696"/>
        <v>Redho Dwi AgontaBMJ</v>
      </c>
      <c r="AL2448" s="5" t="str">
        <f t="shared" si="698"/>
        <v>2UTARA</v>
      </c>
      <c r="AM2448" s="5" t="str">
        <f t="shared" si="699"/>
        <v>1 &gt; 4UTARA10 RODA</v>
      </c>
      <c r="AN2448" s="5" t="str">
        <f t="shared" si="700"/>
        <v>Redho Dwi AgontaBMJ1 &gt; 4UTARA10 RODA</v>
      </c>
      <c r="AO2448" s="5" t="str">
        <f t="shared" si="701"/>
        <v>Redho Dwi Agonta1 &gt; 4UTARA10 RODA</v>
      </c>
      <c r="AP2448" s="5" t="str">
        <f t="shared" si="702"/>
        <v>44199DAY</v>
      </c>
    </row>
    <row r="2449" spans="1:42" x14ac:dyDescent="0.3">
      <c r="A2449" s="33">
        <v>1</v>
      </c>
      <c r="B2449" s="33"/>
      <c r="C2449" s="70">
        <v>44199</v>
      </c>
      <c r="D2449" s="71" t="s">
        <v>19</v>
      </c>
      <c r="E2449" s="70">
        <v>44199</v>
      </c>
      <c r="F2449" s="71">
        <v>5162202</v>
      </c>
      <c r="G2449" s="33" t="s">
        <v>20</v>
      </c>
      <c r="H2449" s="33" t="s">
        <v>21</v>
      </c>
      <c r="I2449" s="33" t="s">
        <v>51</v>
      </c>
      <c r="J2449" s="33" t="s">
        <v>23</v>
      </c>
      <c r="K2449" s="63" t="s">
        <v>78</v>
      </c>
      <c r="L2449" s="32" t="str">
        <f t="shared" si="685"/>
        <v>FM260JD</v>
      </c>
      <c r="M2449" s="32" t="str">
        <f t="shared" si="686"/>
        <v>BMJ</v>
      </c>
      <c r="N2449" s="32" t="str">
        <f t="shared" si="687"/>
        <v>10 RODA</v>
      </c>
      <c r="O2449" s="146">
        <v>0.48033564814814816</v>
      </c>
      <c r="P2449" s="65">
        <v>44199.48033564815</v>
      </c>
      <c r="Q2449" s="65"/>
      <c r="R2449" s="66">
        <v>3</v>
      </c>
      <c r="S2449" s="66">
        <v>40300</v>
      </c>
      <c r="T2449" s="66">
        <v>14700</v>
      </c>
      <c r="U2449" s="67">
        <f t="shared" si="697"/>
        <v>25.6</v>
      </c>
      <c r="V2449" s="66">
        <f t="shared" si="688"/>
        <v>499046.40000000002</v>
      </c>
      <c r="W2449" s="66" t="str">
        <f t="shared" si="689"/>
        <v>1 &gt; 4</v>
      </c>
      <c r="X2449" s="66">
        <f>A2449+SUMIFS(Presensi!F:F,Presensi!E:E,'Entry Data'!AP2449)</f>
        <v>2</v>
      </c>
      <c r="Y2449" s="66">
        <f>IFERROR(INDEX('Retasi Pricing'!F:F,MATCH('Entry Data'!AM2449,'Retasi Pricing'!E:E,0))*X2449,"")</f>
        <v>50000</v>
      </c>
      <c r="Z2449" s="62" t="s">
        <v>26</v>
      </c>
      <c r="AA2449" s="62" t="s">
        <v>27</v>
      </c>
      <c r="AB2449" s="32"/>
      <c r="AC2449" s="32" t="s">
        <v>264</v>
      </c>
      <c r="AD2449" s="32" t="str">
        <f t="shared" si="690"/>
        <v/>
      </c>
      <c r="AF2449" s="5" t="str">
        <f t="shared" si="691"/>
        <v>Redho Dwi Agonta44199</v>
      </c>
      <c r="AG2449" s="5" t="str">
        <f t="shared" si="692"/>
        <v>BMJ 06944199UTARADAY</v>
      </c>
      <c r="AH2449" s="5" t="str">
        <f t="shared" si="693"/>
        <v>Redho Dwi Agonta44199UTARADAY</v>
      </c>
      <c r="AI2449" s="5" t="str">
        <f t="shared" si="694"/>
        <v>BMJ 06944199DAY</v>
      </c>
      <c r="AJ2449" s="5" t="str">
        <f t="shared" si="695"/>
        <v>Redho Dwi Agonta44199DAY</v>
      </c>
      <c r="AK2449" s="5" t="str">
        <f t="shared" si="696"/>
        <v>Redho Dwi AgontaBMJ</v>
      </c>
      <c r="AL2449" s="5" t="str">
        <f t="shared" si="698"/>
        <v>3UTARA</v>
      </c>
      <c r="AM2449" s="5" t="str">
        <f t="shared" si="699"/>
        <v>1 &gt; 4UTARA10 RODA</v>
      </c>
      <c r="AN2449" s="5" t="str">
        <f t="shared" si="700"/>
        <v>Redho Dwi AgontaBMJ1 &gt; 4UTARA10 RODA</v>
      </c>
      <c r="AO2449" s="5" t="str">
        <f t="shared" si="701"/>
        <v>Redho Dwi Agonta1 &gt; 4UTARA10 RODA</v>
      </c>
      <c r="AP2449" s="5" t="str">
        <f t="shared" si="702"/>
        <v>44199DAY</v>
      </c>
    </row>
    <row r="2450" spans="1:42" x14ac:dyDescent="0.3">
      <c r="A2450" s="33">
        <v>1</v>
      </c>
      <c r="B2450" s="33"/>
      <c r="C2450" s="70">
        <v>44199</v>
      </c>
      <c r="D2450" s="71" t="s">
        <v>19</v>
      </c>
      <c r="E2450" s="70">
        <v>44199</v>
      </c>
      <c r="F2450" s="71">
        <v>5162274</v>
      </c>
      <c r="G2450" s="33" t="s">
        <v>20</v>
      </c>
      <c r="H2450" s="33" t="s">
        <v>21</v>
      </c>
      <c r="I2450" s="33" t="s">
        <v>22</v>
      </c>
      <c r="J2450" s="33" t="s">
        <v>23</v>
      </c>
      <c r="K2450" s="63" t="s">
        <v>78</v>
      </c>
      <c r="L2450" s="32" t="str">
        <f t="shared" si="685"/>
        <v>FM260JD</v>
      </c>
      <c r="M2450" s="32" t="str">
        <f t="shared" si="686"/>
        <v>BMJ</v>
      </c>
      <c r="N2450" s="32" t="str">
        <f t="shared" si="687"/>
        <v>10 RODA</v>
      </c>
      <c r="O2450" s="146">
        <v>0.53804398148148147</v>
      </c>
      <c r="P2450" s="65">
        <v>44199.538043981483</v>
      </c>
      <c r="Q2450" s="65"/>
      <c r="R2450" s="66">
        <v>4</v>
      </c>
      <c r="S2450" s="66">
        <v>39740</v>
      </c>
      <c r="T2450" s="66">
        <v>14700</v>
      </c>
      <c r="U2450" s="67">
        <f t="shared" si="697"/>
        <v>25.04</v>
      </c>
      <c r="V2450" s="66">
        <f t="shared" si="688"/>
        <v>488129.76</v>
      </c>
      <c r="W2450" s="66" t="str">
        <f t="shared" si="689"/>
        <v>1 &gt; 4</v>
      </c>
      <c r="X2450" s="66">
        <f>A2450+SUMIFS(Presensi!F:F,Presensi!E:E,'Entry Data'!AP2450)</f>
        <v>2</v>
      </c>
      <c r="Y2450" s="66">
        <f>IFERROR(INDEX('Retasi Pricing'!F:F,MATCH('Entry Data'!AM2450,'Retasi Pricing'!E:E,0))*X2450,"")</f>
        <v>50000</v>
      </c>
      <c r="Z2450" s="62" t="s">
        <v>26</v>
      </c>
      <c r="AA2450" s="62" t="s">
        <v>27</v>
      </c>
      <c r="AB2450" s="32"/>
      <c r="AC2450" s="32" t="s">
        <v>264</v>
      </c>
      <c r="AD2450" s="32" t="str">
        <f t="shared" si="690"/>
        <v/>
      </c>
      <c r="AF2450" s="5" t="str">
        <f t="shared" si="691"/>
        <v>Redho Dwi Agonta44199</v>
      </c>
      <c r="AG2450" s="5" t="str">
        <f t="shared" si="692"/>
        <v>BMJ 06944199UTARADAY</v>
      </c>
      <c r="AH2450" s="5" t="str">
        <f t="shared" si="693"/>
        <v>Redho Dwi Agonta44199UTARADAY</v>
      </c>
      <c r="AI2450" s="5" t="str">
        <f t="shared" si="694"/>
        <v>BMJ 06944199DAY</v>
      </c>
      <c r="AJ2450" s="5" t="str">
        <f t="shared" si="695"/>
        <v>Redho Dwi Agonta44199DAY</v>
      </c>
      <c r="AK2450" s="5" t="str">
        <f t="shared" si="696"/>
        <v>Redho Dwi AgontaBMJ</v>
      </c>
      <c r="AL2450" s="5" t="str">
        <f t="shared" si="698"/>
        <v>4UTARA</v>
      </c>
      <c r="AM2450" s="5" t="str">
        <f t="shared" si="699"/>
        <v>1 &gt; 4UTARA10 RODA</v>
      </c>
      <c r="AN2450" s="5" t="str">
        <f t="shared" si="700"/>
        <v>Redho Dwi AgontaBMJ1 &gt; 4UTARA10 RODA</v>
      </c>
      <c r="AO2450" s="5" t="str">
        <f t="shared" si="701"/>
        <v>Redho Dwi Agonta1 &gt; 4UTARA10 RODA</v>
      </c>
      <c r="AP2450" s="5" t="str">
        <f t="shared" si="702"/>
        <v>44199DAY</v>
      </c>
    </row>
    <row r="2451" spans="1:42" x14ac:dyDescent="0.3">
      <c r="A2451" s="33">
        <v>1</v>
      </c>
      <c r="B2451" s="33"/>
      <c r="C2451" s="70">
        <v>44199</v>
      </c>
      <c r="D2451" s="71" t="s">
        <v>19</v>
      </c>
      <c r="E2451" s="70">
        <v>44199</v>
      </c>
      <c r="F2451" s="71">
        <v>5162381</v>
      </c>
      <c r="G2451" s="33" t="s">
        <v>20</v>
      </c>
      <c r="H2451" s="33" t="s">
        <v>21</v>
      </c>
      <c r="I2451" s="33" t="s">
        <v>22</v>
      </c>
      <c r="J2451" s="33" t="s">
        <v>23</v>
      </c>
      <c r="K2451" s="63" t="s">
        <v>78</v>
      </c>
      <c r="L2451" s="32" t="str">
        <f t="shared" si="685"/>
        <v>FM260JD</v>
      </c>
      <c r="M2451" s="32" t="str">
        <f t="shared" si="686"/>
        <v>BMJ</v>
      </c>
      <c r="N2451" s="32" t="str">
        <f t="shared" si="687"/>
        <v>10 RODA</v>
      </c>
      <c r="O2451" s="146">
        <v>0.62432870370370364</v>
      </c>
      <c r="P2451" s="65">
        <v>44199.624328703707</v>
      </c>
      <c r="Q2451" s="65"/>
      <c r="R2451" s="66">
        <v>5</v>
      </c>
      <c r="S2451" s="66">
        <v>39060</v>
      </c>
      <c r="T2451" s="66">
        <v>14700</v>
      </c>
      <c r="U2451" s="67">
        <f t="shared" si="697"/>
        <v>24.36</v>
      </c>
      <c r="V2451" s="66">
        <f t="shared" si="688"/>
        <v>474873.83999999997</v>
      </c>
      <c r="W2451" s="66" t="str">
        <f t="shared" si="689"/>
        <v>&gt; 5</v>
      </c>
      <c r="X2451" s="66">
        <f>A2451+SUMIFS(Presensi!F:F,Presensi!E:E,'Entry Data'!AP2451)</f>
        <v>2</v>
      </c>
      <c r="Y2451" s="66">
        <f>IFERROR(INDEX('Retasi Pricing'!F:F,MATCH('Entry Data'!AM2451,'Retasi Pricing'!E:E,0))*X2451,"")</f>
        <v>55300</v>
      </c>
      <c r="Z2451" s="62" t="s">
        <v>26</v>
      </c>
      <c r="AA2451" s="62" t="s">
        <v>27</v>
      </c>
      <c r="AB2451" s="32"/>
      <c r="AC2451" s="32" t="s">
        <v>264</v>
      </c>
      <c r="AD2451" s="32" t="str">
        <f t="shared" si="690"/>
        <v/>
      </c>
      <c r="AF2451" s="5" t="str">
        <f t="shared" si="691"/>
        <v>Redho Dwi Agonta44199</v>
      </c>
      <c r="AG2451" s="5" t="str">
        <f t="shared" si="692"/>
        <v>BMJ 06944199UTARADAY</v>
      </c>
      <c r="AH2451" s="5" t="str">
        <f t="shared" si="693"/>
        <v>Redho Dwi Agonta44199UTARADAY</v>
      </c>
      <c r="AI2451" s="5" t="str">
        <f t="shared" si="694"/>
        <v>BMJ 06944199DAY</v>
      </c>
      <c r="AJ2451" s="5" t="str">
        <f t="shared" si="695"/>
        <v>Redho Dwi Agonta44199DAY</v>
      </c>
      <c r="AK2451" s="5" t="str">
        <f t="shared" si="696"/>
        <v>Redho Dwi AgontaBMJ</v>
      </c>
      <c r="AL2451" s="5" t="str">
        <f t="shared" si="698"/>
        <v>5UTARA</v>
      </c>
      <c r="AM2451" s="5" t="str">
        <f t="shared" si="699"/>
        <v>&gt; 5UTARA10 RODA</v>
      </c>
      <c r="AN2451" s="5" t="str">
        <f t="shared" si="700"/>
        <v>Redho Dwi AgontaBMJ&gt; 5UTARA10 RODA</v>
      </c>
      <c r="AO2451" s="5" t="str">
        <f t="shared" si="701"/>
        <v>Redho Dwi Agonta&gt; 5UTARA10 RODA</v>
      </c>
      <c r="AP2451" s="5" t="str">
        <f t="shared" si="702"/>
        <v>44199DAY</v>
      </c>
    </row>
    <row r="2452" spans="1:42" x14ac:dyDescent="0.3">
      <c r="A2452" s="33">
        <v>1</v>
      </c>
      <c r="B2452" s="33"/>
      <c r="C2452" s="70">
        <v>44199</v>
      </c>
      <c r="D2452" s="71" t="s">
        <v>19</v>
      </c>
      <c r="E2452" s="70">
        <v>44199</v>
      </c>
      <c r="F2452" s="71">
        <v>5162457</v>
      </c>
      <c r="G2452" s="33" t="s">
        <v>20</v>
      </c>
      <c r="H2452" s="33" t="s">
        <v>21</v>
      </c>
      <c r="I2452" s="33" t="s">
        <v>22</v>
      </c>
      <c r="J2452" s="33" t="s">
        <v>23</v>
      </c>
      <c r="K2452" s="63" t="s">
        <v>78</v>
      </c>
      <c r="L2452" s="32" t="str">
        <f t="shared" si="685"/>
        <v>FM260JD</v>
      </c>
      <c r="M2452" s="32" t="str">
        <f t="shared" si="686"/>
        <v>BMJ</v>
      </c>
      <c r="N2452" s="32" t="str">
        <f t="shared" si="687"/>
        <v>10 RODA</v>
      </c>
      <c r="O2452" s="146">
        <v>0.68116898148148142</v>
      </c>
      <c r="P2452" s="65">
        <v>44199.681168981479</v>
      </c>
      <c r="Q2452" s="65"/>
      <c r="R2452" s="66">
        <v>6</v>
      </c>
      <c r="S2452" s="66">
        <v>42240</v>
      </c>
      <c r="T2452" s="66">
        <v>14700</v>
      </c>
      <c r="U2452" s="67">
        <f t="shared" si="697"/>
        <v>27.54</v>
      </c>
      <c r="V2452" s="66">
        <f t="shared" si="688"/>
        <v>536864.76</v>
      </c>
      <c r="W2452" s="66" t="str">
        <f t="shared" si="689"/>
        <v>&gt; 6</v>
      </c>
      <c r="X2452" s="66">
        <f>A2452+SUMIFS(Presensi!F:F,Presensi!E:E,'Entry Data'!AP2452)</f>
        <v>2</v>
      </c>
      <c r="Y2452" s="66">
        <f>IFERROR(INDEX('Retasi Pricing'!F:F,MATCH('Entry Data'!AM2452,'Retasi Pricing'!E:E,0))*X2452,"")</f>
        <v>61600</v>
      </c>
      <c r="Z2452" s="62" t="s">
        <v>26</v>
      </c>
      <c r="AA2452" s="62" t="s">
        <v>27</v>
      </c>
      <c r="AB2452" s="32"/>
      <c r="AC2452" s="32" t="s">
        <v>264</v>
      </c>
      <c r="AD2452" s="32" t="str">
        <f t="shared" si="690"/>
        <v/>
      </c>
      <c r="AF2452" s="5" t="str">
        <f t="shared" si="691"/>
        <v>Redho Dwi Agonta44199</v>
      </c>
      <c r="AG2452" s="5" t="str">
        <f t="shared" si="692"/>
        <v>BMJ 06944199UTARADAY</v>
      </c>
      <c r="AH2452" s="5" t="str">
        <f t="shared" si="693"/>
        <v>Redho Dwi Agonta44199UTARADAY</v>
      </c>
      <c r="AI2452" s="5" t="str">
        <f t="shared" si="694"/>
        <v>BMJ 06944199DAY</v>
      </c>
      <c r="AJ2452" s="5" t="str">
        <f t="shared" si="695"/>
        <v>Redho Dwi Agonta44199DAY</v>
      </c>
      <c r="AK2452" s="5" t="str">
        <f t="shared" si="696"/>
        <v>Redho Dwi AgontaBMJ</v>
      </c>
      <c r="AL2452" s="5" t="str">
        <f t="shared" si="698"/>
        <v>6UTARA</v>
      </c>
      <c r="AM2452" s="5" t="str">
        <f t="shared" si="699"/>
        <v>&gt; 6UTARA10 RODA</v>
      </c>
      <c r="AN2452" s="5" t="str">
        <f t="shared" si="700"/>
        <v>Redho Dwi AgontaBMJ&gt; 6UTARA10 RODA</v>
      </c>
      <c r="AO2452" s="5" t="str">
        <f t="shared" si="701"/>
        <v>Redho Dwi Agonta&gt; 6UTARA10 RODA</v>
      </c>
      <c r="AP2452" s="5" t="str">
        <f t="shared" si="702"/>
        <v>44199DAY</v>
      </c>
    </row>
    <row r="2453" spans="1:42" x14ac:dyDescent="0.3">
      <c r="A2453" s="33">
        <v>1</v>
      </c>
      <c r="B2453" s="33"/>
      <c r="C2453" s="70">
        <v>44199</v>
      </c>
      <c r="D2453" s="71" t="s">
        <v>19</v>
      </c>
      <c r="E2453" s="70">
        <v>44199</v>
      </c>
      <c r="F2453" s="71">
        <v>5162529</v>
      </c>
      <c r="G2453" s="33" t="s">
        <v>20</v>
      </c>
      <c r="H2453" s="33" t="s">
        <v>21</v>
      </c>
      <c r="I2453" s="33" t="s">
        <v>22</v>
      </c>
      <c r="J2453" s="33" t="s">
        <v>23</v>
      </c>
      <c r="K2453" s="63" t="s">
        <v>78</v>
      </c>
      <c r="L2453" s="32" t="str">
        <f t="shared" si="685"/>
        <v>FM260JD</v>
      </c>
      <c r="M2453" s="32" t="str">
        <f t="shared" si="686"/>
        <v>BMJ</v>
      </c>
      <c r="N2453" s="32" t="str">
        <f t="shared" si="687"/>
        <v>10 RODA</v>
      </c>
      <c r="O2453" s="146">
        <v>0.73921296296296291</v>
      </c>
      <c r="P2453" s="65">
        <v>44199.739212962966</v>
      </c>
      <c r="Q2453" s="65"/>
      <c r="R2453" s="66">
        <v>7</v>
      </c>
      <c r="S2453" s="66">
        <v>40880</v>
      </c>
      <c r="T2453" s="66">
        <v>14700</v>
      </c>
      <c r="U2453" s="67">
        <f t="shared" si="697"/>
        <v>26.18</v>
      </c>
      <c r="V2453" s="66">
        <f t="shared" si="688"/>
        <v>510352.92</v>
      </c>
      <c r="W2453" s="66" t="str">
        <f t="shared" si="689"/>
        <v>7 &gt;</v>
      </c>
      <c r="X2453" s="66">
        <f>A2453+SUMIFS(Presensi!F:F,Presensi!E:E,'Entry Data'!AP2453)</f>
        <v>2</v>
      </c>
      <c r="Y2453" s="66">
        <f>IFERROR(INDEX('Retasi Pricing'!F:F,MATCH('Entry Data'!AM2453,'Retasi Pricing'!E:E,0))*X2453,"")</f>
        <v>75500</v>
      </c>
      <c r="Z2453" s="62" t="s">
        <v>26</v>
      </c>
      <c r="AA2453" s="62" t="s">
        <v>27</v>
      </c>
      <c r="AB2453" s="32"/>
      <c r="AC2453" s="32" t="s">
        <v>264</v>
      </c>
      <c r="AD2453" s="32" t="str">
        <f t="shared" si="690"/>
        <v/>
      </c>
      <c r="AF2453" s="5" t="str">
        <f t="shared" si="691"/>
        <v>Redho Dwi Agonta44199</v>
      </c>
      <c r="AG2453" s="5" t="str">
        <f t="shared" si="692"/>
        <v>BMJ 06944199UTARADAY</v>
      </c>
      <c r="AH2453" s="5" t="str">
        <f t="shared" si="693"/>
        <v>Redho Dwi Agonta44199UTARADAY</v>
      </c>
      <c r="AI2453" s="5" t="str">
        <f t="shared" si="694"/>
        <v>BMJ 06944199DAY</v>
      </c>
      <c r="AJ2453" s="5" t="str">
        <f t="shared" si="695"/>
        <v>Redho Dwi Agonta44199DAY</v>
      </c>
      <c r="AK2453" s="5" t="str">
        <f t="shared" si="696"/>
        <v>Redho Dwi AgontaBMJ</v>
      </c>
      <c r="AL2453" s="5" t="str">
        <f t="shared" si="698"/>
        <v>7UTARA</v>
      </c>
      <c r="AM2453" s="5" t="str">
        <f t="shared" si="699"/>
        <v>7 &gt;UTARA10 RODA</v>
      </c>
      <c r="AN2453" s="5" t="str">
        <f t="shared" si="700"/>
        <v>Redho Dwi AgontaBMJ7 &gt;UTARA10 RODA</v>
      </c>
      <c r="AO2453" s="5" t="str">
        <f t="shared" si="701"/>
        <v>Redho Dwi Agonta7 &gt;UTARA10 RODA</v>
      </c>
      <c r="AP2453" s="5" t="str">
        <f t="shared" si="702"/>
        <v>44199DAY</v>
      </c>
    </row>
    <row r="2454" spans="1:42" x14ac:dyDescent="0.3">
      <c r="A2454" s="33">
        <v>1</v>
      </c>
      <c r="B2454" s="33"/>
      <c r="C2454" s="70">
        <v>44199</v>
      </c>
      <c r="D2454" s="71" t="s">
        <v>19</v>
      </c>
      <c r="E2454" s="70">
        <v>44199</v>
      </c>
      <c r="F2454" s="71">
        <v>5162058</v>
      </c>
      <c r="G2454" s="33" t="s">
        <v>38</v>
      </c>
      <c r="H2454" s="33" t="s">
        <v>102</v>
      </c>
      <c r="I2454" s="33" t="s">
        <v>173</v>
      </c>
      <c r="J2454" s="33" t="s">
        <v>110</v>
      </c>
      <c r="K2454" s="63" t="s">
        <v>79</v>
      </c>
      <c r="L2454" s="32" t="str">
        <f t="shared" si="685"/>
        <v>AXOR4843</v>
      </c>
      <c r="M2454" s="32" t="str">
        <f t="shared" si="686"/>
        <v>BMJ</v>
      </c>
      <c r="N2454" s="32" t="str">
        <f t="shared" si="687"/>
        <v>12 RODA</v>
      </c>
      <c r="O2454" s="146">
        <v>0.37327546296296293</v>
      </c>
      <c r="P2454" s="65">
        <v>44199.378032407411</v>
      </c>
      <c r="Q2454" s="65"/>
      <c r="R2454" s="66">
        <v>1</v>
      </c>
      <c r="S2454" s="66">
        <v>54200</v>
      </c>
      <c r="T2454" s="66">
        <v>19800</v>
      </c>
      <c r="U2454" s="67">
        <f t="shared" si="697"/>
        <v>34.4</v>
      </c>
      <c r="V2454" s="66">
        <f t="shared" si="688"/>
        <v>1033375.9999999999</v>
      </c>
      <c r="W2454" s="66" t="str">
        <f t="shared" si="689"/>
        <v>1 &gt; 3</v>
      </c>
      <c r="X2454" s="66">
        <f>A2454+SUMIFS(Presensi!F:F,Presensi!E:E,'Entry Data'!AP2454)</f>
        <v>2</v>
      </c>
      <c r="Y2454" s="66">
        <f>IFERROR(INDEX('Retasi Pricing'!F:F,MATCH('Entry Data'!AM2454,'Retasi Pricing'!E:E,0))*X2454,"")</f>
        <v>76000</v>
      </c>
      <c r="Z2454" s="62" t="s">
        <v>26</v>
      </c>
      <c r="AA2454" s="62" t="s">
        <v>27</v>
      </c>
      <c r="AB2454" s="32"/>
      <c r="AC2454" s="32" t="s">
        <v>373</v>
      </c>
      <c r="AD2454" s="32" t="str">
        <f t="shared" si="690"/>
        <v/>
      </c>
      <c r="AF2454" s="5" t="str">
        <f t="shared" si="691"/>
        <v>muchammad44199</v>
      </c>
      <c r="AG2454" s="5" t="str">
        <f t="shared" si="692"/>
        <v>BMJ 07044199SELATANDAY</v>
      </c>
      <c r="AH2454" s="5" t="str">
        <f t="shared" si="693"/>
        <v>muchammad44199SELATANDAY</v>
      </c>
      <c r="AI2454" s="5" t="str">
        <f t="shared" si="694"/>
        <v>BMJ 07044199DAY</v>
      </c>
      <c r="AJ2454" s="5" t="str">
        <f t="shared" si="695"/>
        <v>muchammad44199DAY</v>
      </c>
      <c r="AK2454" s="5" t="str">
        <f t="shared" si="696"/>
        <v>muchammadBMJ</v>
      </c>
      <c r="AL2454" s="5" t="str">
        <f t="shared" si="698"/>
        <v>1SELATAN</v>
      </c>
      <c r="AM2454" s="5" t="str">
        <f t="shared" si="699"/>
        <v>1 &gt; 3SELATAN12 RODA</v>
      </c>
      <c r="AN2454" s="5" t="str">
        <f t="shared" si="700"/>
        <v>muchammadBMJ1 &gt; 3SELATAN12 RODA</v>
      </c>
      <c r="AO2454" s="5" t="str">
        <f t="shared" si="701"/>
        <v>muchammad1 &gt; 3SELATAN12 RODA</v>
      </c>
      <c r="AP2454" s="5" t="str">
        <f t="shared" si="702"/>
        <v>44199DAY</v>
      </c>
    </row>
    <row r="2455" spans="1:42" x14ac:dyDescent="0.3">
      <c r="A2455" s="33">
        <v>1</v>
      </c>
      <c r="B2455" s="33"/>
      <c r="C2455" s="70">
        <v>44199</v>
      </c>
      <c r="D2455" s="71" t="s">
        <v>19</v>
      </c>
      <c r="E2455" s="70">
        <v>44199</v>
      </c>
      <c r="F2455" s="71">
        <v>5162172</v>
      </c>
      <c r="G2455" s="33" t="s">
        <v>38</v>
      </c>
      <c r="H2455" s="33" t="s">
        <v>102</v>
      </c>
      <c r="I2455" s="33" t="s">
        <v>173</v>
      </c>
      <c r="J2455" s="33" t="s">
        <v>110</v>
      </c>
      <c r="K2455" s="63" t="s">
        <v>79</v>
      </c>
      <c r="L2455" s="32" t="str">
        <f t="shared" si="685"/>
        <v>AXOR4843</v>
      </c>
      <c r="M2455" s="32" t="str">
        <f t="shared" si="686"/>
        <v>BMJ</v>
      </c>
      <c r="N2455" s="32" t="str">
        <f t="shared" si="687"/>
        <v>12 RODA</v>
      </c>
      <c r="O2455" s="146">
        <v>0.45555555555555555</v>
      </c>
      <c r="P2455" s="65">
        <v>44199.455555555556</v>
      </c>
      <c r="Q2455" s="65"/>
      <c r="R2455" s="66">
        <v>2</v>
      </c>
      <c r="S2455" s="66">
        <v>54820</v>
      </c>
      <c r="T2455" s="66">
        <v>19800</v>
      </c>
      <c r="U2455" s="67">
        <f t="shared" si="697"/>
        <v>35.020000000000003</v>
      </c>
      <c r="V2455" s="66">
        <f t="shared" si="688"/>
        <v>1052000.8000000003</v>
      </c>
      <c r="W2455" s="66" t="str">
        <f t="shared" si="689"/>
        <v>1 &gt; 3</v>
      </c>
      <c r="X2455" s="66">
        <f>A2455+SUMIFS(Presensi!F:F,Presensi!E:E,'Entry Data'!AP2455)</f>
        <v>2</v>
      </c>
      <c r="Y2455" s="66">
        <f>IFERROR(INDEX('Retasi Pricing'!F:F,MATCH('Entry Data'!AM2455,'Retasi Pricing'!E:E,0))*X2455,"")</f>
        <v>76000</v>
      </c>
      <c r="Z2455" s="62" t="s">
        <v>26</v>
      </c>
      <c r="AA2455" s="62" t="s">
        <v>27</v>
      </c>
      <c r="AB2455" s="32"/>
      <c r="AC2455" s="32" t="s">
        <v>373</v>
      </c>
      <c r="AD2455" s="32" t="str">
        <f t="shared" si="690"/>
        <v/>
      </c>
      <c r="AF2455" s="5" t="str">
        <f t="shared" si="691"/>
        <v>muchammad44199</v>
      </c>
      <c r="AG2455" s="5" t="str">
        <f t="shared" si="692"/>
        <v>BMJ 07044199SELATANDAY</v>
      </c>
      <c r="AH2455" s="5" t="str">
        <f t="shared" si="693"/>
        <v>muchammad44199SELATANDAY</v>
      </c>
      <c r="AI2455" s="5" t="str">
        <f t="shared" si="694"/>
        <v>BMJ 07044199DAY</v>
      </c>
      <c r="AJ2455" s="5" t="str">
        <f t="shared" si="695"/>
        <v>muchammad44199DAY</v>
      </c>
      <c r="AK2455" s="5" t="str">
        <f t="shared" si="696"/>
        <v>muchammadBMJ</v>
      </c>
      <c r="AL2455" s="5" t="str">
        <f t="shared" si="698"/>
        <v>2SELATAN</v>
      </c>
      <c r="AM2455" s="5" t="str">
        <f t="shared" si="699"/>
        <v>1 &gt; 3SELATAN12 RODA</v>
      </c>
      <c r="AN2455" s="5" t="str">
        <f t="shared" si="700"/>
        <v>muchammadBMJ1 &gt; 3SELATAN12 RODA</v>
      </c>
      <c r="AO2455" s="5" t="str">
        <f t="shared" si="701"/>
        <v>muchammad1 &gt; 3SELATAN12 RODA</v>
      </c>
      <c r="AP2455" s="5" t="str">
        <f t="shared" si="702"/>
        <v>44199DAY</v>
      </c>
    </row>
    <row r="2456" spans="1:42" x14ac:dyDescent="0.3">
      <c r="A2456" s="33">
        <v>1</v>
      </c>
      <c r="B2456" s="33"/>
      <c r="C2456" s="70">
        <v>44199</v>
      </c>
      <c r="D2456" s="71" t="s">
        <v>19</v>
      </c>
      <c r="E2456" s="70">
        <v>44199</v>
      </c>
      <c r="F2456" s="71">
        <v>5162273</v>
      </c>
      <c r="G2456" s="33" t="s">
        <v>38</v>
      </c>
      <c r="H2456" s="33" t="s">
        <v>109</v>
      </c>
      <c r="I2456" s="33" t="s">
        <v>103</v>
      </c>
      <c r="J2456" s="33" t="s">
        <v>40</v>
      </c>
      <c r="K2456" s="63" t="s">
        <v>79</v>
      </c>
      <c r="L2456" s="32" t="str">
        <f t="shared" si="685"/>
        <v>AXOR4843</v>
      </c>
      <c r="M2456" s="32" t="str">
        <f t="shared" si="686"/>
        <v>BMJ</v>
      </c>
      <c r="N2456" s="32" t="str">
        <f t="shared" si="687"/>
        <v>12 RODA</v>
      </c>
      <c r="O2456" s="146">
        <v>0.53601851851851856</v>
      </c>
      <c r="P2456" s="65">
        <v>44199.53601851852</v>
      </c>
      <c r="Q2456" s="65"/>
      <c r="R2456" s="66">
        <v>3</v>
      </c>
      <c r="S2456" s="66">
        <v>54080</v>
      </c>
      <c r="T2456" s="66">
        <v>19800</v>
      </c>
      <c r="U2456" s="67">
        <f t="shared" si="697"/>
        <v>34.28</v>
      </c>
      <c r="V2456" s="66">
        <f t="shared" si="688"/>
        <v>1029771.2000000001</v>
      </c>
      <c r="W2456" s="66" t="str">
        <f t="shared" si="689"/>
        <v>1 &gt; 3</v>
      </c>
      <c r="X2456" s="66">
        <f>A2456+SUMIFS(Presensi!F:F,Presensi!E:E,'Entry Data'!AP2456)</f>
        <v>2</v>
      </c>
      <c r="Y2456" s="66">
        <f>IFERROR(INDEX('Retasi Pricing'!F:F,MATCH('Entry Data'!AM2456,'Retasi Pricing'!E:E,0))*X2456,"")</f>
        <v>76000</v>
      </c>
      <c r="Z2456" s="62" t="s">
        <v>26</v>
      </c>
      <c r="AA2456" s="62" t="s">
        <v>27</v>
      </c>
      <c r="AB2456" s="32"/>
      <c r="AC2456" s="32" t="s">
        <v>373</v>
      </c>
      <c r="AD2456" s="32" t="str">
        <f t="shared" si="690"/>
        <v/>
      </c>
      <c r="AF2456" s="5" t="str">
        <f t="shared" si="691"/>
        <v>muchammad44199</v>
      </c>
      <c r="AG2456" s="5" t="str">
        <f t="shared" si="692"/>
        <v>BMJ 07044199SELATANDAY</v>
      </c>
      <c r="AH2456" s="5" t="str">
        <f t="shared" si="693"/>
        <v>muchammad44199SELATANDAY</v>
      </c>
      <c r="AI2456" s="5" t="str">
        <f t="shared" si="694"/>
        <v>BMJ 07044199DAY</v>
      </c>
      <c r="AJ2456" s="5" t="str">
        <f t="shared" si="695"/>
        <v>muchammad44199DAY</v>
      </c>
      <c r="AK2456" s="5" t="str">
        <f t="shared" si="696"/>
        <v>muchammadBMJ</v>
      </c>
      <c r="AL2456" s="5" t="str">
        <f t="shared" si="698"/>
        <v>3SELATAN</v>
      </c>
      <c r="AM2456" s="5" t="str">
        <f t="shared" si="699"/>
        <v>1 &gt; 3SELATAN12 RODA</v>
      </c>
      <c r="AN2456" s="5" t="str">
        <f t="shared" si="700"/>
        <v>muchammadBMJ1 &gt; 3SELATAN12 RODA</v>
      </c>
      <c r="AO2456" s="5" t="str">
        <f t="shared" si="701"/>
        <v>muchammad1 &gt; 3SELATAN12 RODA</v>
      </c>
      <c r="AP2456" s="5" t="str">
        <f t="shared" si="702"/>
        <v>44199DAY</v>
      </c>
    </row>
    <row r="2457" spans="1:42" x14ac:dyDescent="0.3">
      <c r="A2457" s="33">
        <v>1</v>
      </c>
      <c r="B2457" s="33"/>
      <c r="C2457" s="70">
        <v>44199</v>
      </c>
      <c r="D2457" s="71" t="s">
        <v>19</v>
      </c>
      <c r="E2457" s="70">
        <v>44199</v>
      </c>
      <c r="F2457" s="71">
        <v>5162394</v>
      </c>
      <c r="G2457" s="33" t="s">
        <v>38</v>
      </c>
      <c r="H2457" s="33" t="s">
        <v>109</v>
      </c>
      <c r="I2457" s="33" t="s">
        <v>103</v>
      </c>
      <c r="J2457" s="33" t="s">
        <v>110</v>
      </c>
      <c r="K2457" s="63" t="s">
        <v>79</v>
      </c>
      <c r="L2457" s="32" t="str">
        <f t="shared" si="685"/>
        <v>AXOR4843</v>
      </c>
      <c r="M2457" s="32" t="str">
        <f t="shared" si="686"/>
        <v>BMJ</v>
      </c>
      <c r="N2457" s="32" t="str">
        <f t="shared" si="687"/>
        <v>12 RODA</v>
      </c>
      <c r="O2457" s="146">
        <v>0.63471064814814815</v>
      </c>
      <c r="P2457" s="65">
        <v>44199.634710648148</v>
      </c>
      <c r="Q2457" s="65"/>
      <c r="R2457" s="66">
        <v>4</v>
      </c>
      <c r="S2457" s="66">
        <v>53820</v>
      </c>
      <c r="T2457" s="66">
        <v>19800</v>
      </c>
      <c r="U2457" s="67">
        <f t="shared" si="697"/>
        <v>34.020000000000003</v>
      </c>
      <c r="V2457" s="66">
        <f t="shared" si="688"/>
        <v>1021960.8000000002</v>
      </c>
      <c r="W2457" s="66" t="str">
        <f t="shared" si="689"/>
        <v>&gt; 4</v>
      </c>
      <c r="X2457" s="66">
        <f>A2457+SUMIFS(Presensi!F:F,Presensi!E:E,'Entry Data'!AP2457)</f>
        <v>2</v>
      </c>
      <c r="Y2457" s="66">
        <f>IFERROR(INDEX('Retasi Pricing'!F:F,MATCH('Entry Data'!AM2457,'Retasi Pricing'!E:E,0))*X2457,"")</f>
        <v>90000</v>
      </c>
      <c r="Z2457" s="62" t="s">
        <v>26</v>
      </c>
      <c r="AA2457" s="62" t="s">
        <v>27</v>
      </c>
      <c r="AB2457" s="32"/>
      <c r="AC2457" s="32" t="s">
        <v>373</v>
      </c>
      <c r="AD2457" s="32" t="str">
        <f t="shared" si="690"/>
        <v/>
      </c>
      <c r="AF2457" s="5" t="str">
        <f t="shared" si="691"/>
        <v>muchammad44199</v>
      </c>
      <c r="AG2457" s="5" t="str">
        <f t="shared" si="692"/>
        <v>BMJ 07044199SELATANDAY</v>
      </c>
      <c r="AH2457" s="5" t="str">
        <f t="shared" si="693"/>
        <v>muchammad44199SELATANDAY</v>
      </c>
      <c r="AI2457" s="5" t="str">
        <f t="shared" si="694"/>
        <v>BMJ 07044199DAY</v>
      </c>
      <c r="AJ2457" s="5" t="str">
        <f t="shared" si="695"/>
        <v>muchammad44199DAY</v>
      </c>
      <c r="AK2457" s="5" t="str">
        <f t="shared" si="696"/>
        <v>muchammadBMJ</v>
      </c>
      <c r="AL2457" s="5" t="str">
        <f t="shared" si="698"/>
        <v>4SELATAN</v>
      </c>
      <c r="AM2457" s="5" t="str">
        <f t="shared" si="699"/>
        <v>&gt; 4SELATAN12 RODA</v>
      </c>
      <c r="AN2457" s="5" t="str">
        <f t="shared" si="700"/>
        <v>muchammadBMJ&gt; 4SELATAN12 RODA</v>
      </c>
      <c r="AO2457" s="5" t="str">
        <f t="shared" si="701"/>
        <v>muchammad&gt; 4SELATAN12 RODA</v>
      </c>
      <c r="AP2457" s="5" t="str">
        <f t="shared" si="702"/>
        <v>44199DAY</v>
      </c>
    </row>
    <row r="2458" spans="1:42" x14ac:dyDescent="0.3">
      <c r="A2458" s="33">
        <v>1</v>
      </c>
      <c r="B2458" s="33"/>
      <c r="C2458" s="70">
        <v>44199</v>
      </c>
      <c r="D2458" s="71" t="s">
        <v>19</v>
      </c>
      <c r="E2458" s="70">
        <v>44199</v>
      </c>
      <c r="F2458" s="71">
        <v>5162513</v>
      </c>
      <c r="G2458" s="33" t="s">
        <v>38</v>
      </c>
      <c r="H2458" s="33" t="s">
        <v>287</v>
      </c>
      <c r="I2458" s="33" t="s">
        <v>288</v>
      </c>
      <c r="J2458" s="33" t="s">
        <v>115</v>
      </c>
      <c r="K2458" s="63" t="s">
        <v>79</v>
      </c>
      <c r="L2458" s="32" t="str">
        <f t="shared" si="685"/>
        <v>AXOR4843</v>
      </c>
      <c r="M2458" s="32" t="str">
        <f t="shared" si="686"/>
        <v>BMJ</v>
      </c>
      <c r="N2458" s="32" t="str">
        <f t="shared" si="687"/>
        <v>12 RODA</v>
      </c>
      <c r="O2458" s="146">
        <v>0.7281481481481481</v>
      </c>
      <c r="P2458" s="65">
        <v>44199.728148148148</v>
      </c>
      <c r="Q2458" s="65"/>
      <c r="R2458" s="66">
        <v>5</v>
      </c>
      <c r="S2458" s="66">
        <v>53220</v>
      </c>
      <c r="T2458" s="66">
        <v>19800</v>
      </c>
      <c r="U2458" s="67">
        <f t="shared" si="697"/>
        <v>33.42</v>
      </c>
      <c r="V2458" s="66">
        <f t="shared" si="688"/>
        <v>1003936.8</v>
      </c>
      <c r="W2458" s="66" t="str">
        <f t="shared" si="689"/>
        <v>&gt; 5</v>
      </c>
      <c r="X2458" s="66">
        <f>A2458+SUMIFS(Presensi!F:F,Presensi!E:E,'Entry Data'!AP2458)</f>
        <v>2</v>
      </c>
      <c r="Y2458" s="66">
        <f>IFERROR(INDEX('Retasi Pricing'!F:F,MATCH('Entry Data'!AM2458,'Retasi Pricing'!E:E,0))*X2458,"")</f>
        <v>97000</v>
      </c>
      <c r="Z2458" s="62" t="s">
        <v>26</v>
      </c>
      <c r="AA2458" s="62" t="s">
        <v>27</v>
      </c>
      <c r="AB2458" s="32"/>
      <c r="AC2458" s="32" t="s">
        <v>373</v>
      </c>
      <c r="AD2458" s="32" t="str">
        <f t="shared" si="690"/>
        <v/>
      </c>
      <c r="AF2458" s="5" t="str">
        <f t="shared" si="691"/>
        <v>muchammad44199</v>
      </c>
      <c r="AG2458" s="5" t="str">
        <f t="shared" si="692"/>
        <v>BMJ 07044199SELATANDAY</v>
      </c>
      <c r="AH2458" s="5" t="str">
        <f t="shared" si="693"/>
        <v>muchammad44199SELATANDAY</v>
      </c>
      <c r="AI2458" s="5" t="str">
        <f t="shared" si="694"/>
        <v>BMJ 07044199DAY</v>
      </c>
      <c r="AJ2458" s="5" t="str">
        <f t="shared" si="695"/>
        <v>muchammad44199DAY</v>
      </c>
      <c r="AK2458" s="5" t="str">
        <f t="shared" si="696"/>
        <v>muchammadBMJ</v>
      </c>
      <c r="AL2458" s="5" t="str">
        <f t="shared" si="698"/>
        <v>5SELATAN</v>
      </c>
      <c r="AM2458" s="5" t="str">
        <f t="shared" si="699"/>
        <v>&gt; 5SELATAN12 RODA</v>
      </c>
      <c r="AN2458" s="5" t="str">
        <f t="shared" si="700"/>
        <v>muchammadBMJ&gt; 5SELATAN12 RODA</v>
      </c>
      <c r="AO2458" s="5" t="str">
        <f t="shared" si="701"/>
        <v>muchammad&gt; 5SELATAN12 RODA</v>
      </c>
      <c r="AP2458" s="5" t="str">
        <f t="shared" si="702"/>
        <v>44199DAY</v>
      </c>
    </row>
    <row r="2459" spans="1:42" x14ac:dyDescent="0.3">
      <c r="A2459" s="33">
        <v>1</v>
      </c>
      <c r="B2459" s="33"/>
      <c r="C2459" s="70">
        <v>44199</v>
      </c>
      <c r="D2459" s="71" t="s">
        <v>19</v>
      </c>
      <c r="E2459" s="70">
        <v>44199</v>
      </c>
      <c r="F2459" s="71">
        <v>5162077</v>
      </c>
      <c r="G2459" s="33" t="s">
        <v>38</v>
      </c>
      <c r="H2459" s="33" t="s">
        <v>102</v>
      </c>
      <c r="I2459" s="33" t="s">
        <v>103</v>
      </c>
      <c r="J2459" s="33" t="s">
        <v>115</v>
      </c>
      <c r="K2459" s="63" t="s">
        <v>80</v>
      </c>
      <c r="L2459" s="32" t="str">
        <f t="shared" si="685"/>
        <v>AXOR4843</v>
      </c>
      <c r="M2459" s="32" t="str">
        <f t="shared" si="686"/>
        <v>BMJ</v>
      </c>
      <c r="N2459" s="32" t="str">
        <f t="shared" si="687"/>
        <v>12 RODA</v>
      </c>
      <c r="O2459" s="146">
        <v>0.3919212962962963</v>
      </c>
      <c r="P2459" s="65">
        <v>44199.396458333336</v>
      </c>
      <c r="Q2459" s="65"/>
      <c r="R2459" s="66">
        <v>1</v>
      </c>
      <c r="S2459" s="66">
        <v>53020</v>
      </c>
      <c r="T2459" s="66">
        <v>19880</v>
      </c>
      <c r="U2459" s="67">
        <f t="shared" si="697"/>
        <v>33.14</v>
      </c>
      <c r="V2459" s="66">
        <f t="shared" si="688"/>
        <v>995525.6</v>
      </c>
      <c r="W2459" s="66" t="str">
        <f t="shared" si="689"/>
        <v>1 &gt; 3</v>
      </c>
      <c r="X2459" s="66">
        <f>A2459+SUMIFS(Presensi!F:F,Presensi!E:E,'Entry Data'!AP2459)</f>
        <v>2</v>
      </c>
      <c r="Y2459" s="66">
        <f>IFERROR(INDEX('Retasi Pricing'!F:F,MATCH('Entry Data'!AM2459,'Retasi Pricing'!E:E,0))*X2459,"")</f>
        <v>76000</v>
      </c>
      <c r="Z2459" s="62" t="s">
        <v>26</v>
      </c>
      <c r="AA2459" s="62" t="s">
        <v>27</v>
      </c>
      <c r="AB2459" s="32"/>
      <c r="AC2459" s="32" t="s">
        <v>204</v>
      </c>
      <c r="AD2459" s="32" t="str">
        <f t="shared" si="690"/>
        <v/>
      </c>
      <c r="AF2459" s="5" t="str">
        <f t="shared" si="691"/>
        <v>abdul majid44199</v>
      </c>
      <c r="AG2459" s="5" t="str">
        <f t="shared" si="692"/>
        <v>BMJ 07144199SELATANDAY</v>
      </c>
      <c r="AH2459" s="5" t="str">
        <f t="shared" si="693"/>
        <v>abdul majid44199SELATANDAY</v>
      </c>
      <c r="AI2459" s="5" t="str">
        <f t="shared" si="694"/>
        <v>BMJ 07144199DAY</v>
      </c>
      <c r="AJ2459" s="5" t="str">
        <f t="shared" si="695"/>
        <v>abdul majid44199DAY</v>
      </c>
      <c r="AK2459" s="5" t="str">
        <f t="shared" si="696"/>
        <v>abdul majidBMJ</v>
      </c>
      <c r="AL2459" s="5" t="str">
        <f t="shared" si="698"/>
        <v>1SELATAN</v>
      </c>
      <c r="AM2459" s="5" t="str">
        <f t="shared" si="699"/>
        <v>1 &gt; 3SELATAN12 RODA</v>
      </c>
      <c r="AN2459" s="5" t="str">
        <f t="shared" si="700"/>
        <v>abdul majidBMJ1 &gt; 3SELATAN12 RODA</v>
      </c>
      <c r="AO2459" s="5" t="str">
        <f t="shared" si="701"/>
        <v>abdul majid1 &gt; 3SELATAN12 RODA</v>
      </c>
      <c r="AP2459" s="5" t="str">
        <f t="shared" si="702"/>
        <v>44199DAY</v>
      </c>
    </row>
    <row r="2460" spans="1:42" x14ac:dyDescent="0.3">
      <c r="A2460" s="33">
        <v>1</v>
      </c>
      <c r="B2460" s="33"/>
      <c r="C2460" s="70">
        <v>44199</v>
      </c>
      <c r="D2460" s="71" t="s">
        <v>19</v>
      </c>
      <c r="E2460" s="70">
        <v>44199</v>
      </c>
      <c r="F2460" s="71">
        <v>5162205</v>
      </c>
      <c r="G2460" s="33" t="s">
        <v>38</v>
      </c>
      <c r="H2460" s="33" t="s">
        <v>102</v>
      </c>
      <c r="I2460" s="33" t="s">
        <v>103</v>
      </c>
      <c r="J2460" s="33" t="s">
        <v>115</v>
      </c>
      <c r="K2460" s="63" t="s">
        <v>80</v>
      </c>
      <c r="L2460" s="32" t="str">
        <f t="shared" si="685"/>
        <v>AXOR4843</v>
      </c>
      <c r="M2460" s="32" t="str">
        <f t="shared" si="686"/>
        <v>BMJ</v>
      </c>
      <c r="N2460" s="32" t="str">
        <f t="shared" si="687"/>
        <v>12 RODA</v>
      </c>
      <c r="O2460" s="146">
        <v>0.4826388888888889</v>
      </c>
      <c r="P2460" s="65">
        <v>44199.482638888891</v>
      </c>
      <c r="Q2460" s="65"/>
      <c r="R2460" s="66">
        <v>2</v>
      </c>
      <c r="S2460" s="66">
        <v>52980</v>
      </c>
      <c r="T2460" s="66">
        <v>19880</v>
      </c>
      <c r="U2460" s="67">
        <f t="shared" si="697"/>
        <v>33.1</v>
      </c>
      <c r="V2460" s="66">
        <f t="shared" si="688"/>
        <v>994324.00000000012</v>
      </c>
      <c r="W2460" s="66" t="str">
        <f t="shared" si="689"/>
        <v>1 &gt; 3</v>
      </c>
      <c r="X2460" s="66">
        <f>A2460+SUMIFS(Presensi!F:F,Presensi!E:E,'Entry Data'!AP2460)</f>
        <v>2</v>
      </c>
      <c r="Y2460" s="66">
        <f>IFERROR(INDEX('Retasi Pricing'!F:F,MATCH('Entry Data'!AM2460,'Retasi Pricing'!E:E,0))*X2460,"")</f>
        <v>76000</v>
      </c>
      <c r="Z2460" s="62" t="s">
        <v>26</v>
      </c>
      <c r="AA2460" s="62" t="s">
        <v>27</v>
      </c>
      <c r="AB2460" s="32"/>
      <c r="AC2460" s="32" t="s">
        <v>204</v>
      </c>
      <c r="AD2460" s="32" t="str">
        <f t="shared" si="690"/>
        <v/>
      </c>
      <c r="AF2460" s="5" t="str">
        <f t="shared" si="691"/>
        <v>abdul majid44199</v>
      </c>
      <c r="AG2460" s="5" t="str">
        <f t="shared" si="692"/>
        <v>BMJ 07144199SELATANDAY</v>
      </c>
      <c r="AH2460" s="5" t="str">
        <f t="shared" si="693"/>
        <v>abdul majid44199SELATANDAY</v>
      </c>
      <c r="AI2460" s="5" t="str">
        <f t="shared" si="694"/>
        <v>BMJ 07144199DAY</v>
      </c>
      <c r="AJ2460" s="5" t="str">
        <f t="shared" si="695"/>
        <v>abdul majid44199DAY</v>
      </c>
      <c r="AK2460" s="5" t="str">
        <f t="shared" si="696"/>
        <v>abdul majidBMJ</v>
      </c>
      <c r="AL2460" s="5" t="str">
        <f t="shared" si="698"/>
        <v>2SELATAN</v>
      </c>
      <c r="AM2460" s="5" t="str">
        <f t="shared" si="699"/>
        <v>1 &gt; 3SELATAN12 RODA</v>
      </c>
      <c r="AN2460" s="5" t="str">
        <f t="shared" si="700"/>
        <v>abdul majidBMJ1 &gt; 3SELATAN12 RODA</v>
      </c>
      <c r="AO2460" s="5" t="str">
        <f t="shared" si="701"/>
        <v>abdul majid1 &gt; 3SELATAN12 RODA</v>
      </c>
      <c r="AP2460" s="5" t="str">
        <f t="shared" si="702"/>
        <v>44199DAY</v>
      </c>
    </row>
    <row r="2461" spans="1:42" x14ac:dyDescent="0.3">
      <c r="A2461" s="33">
        <v>1</v>
      </c>
      <c r="B2461" s="33"/>
      <c r="C2461" s="70">
        <v>44199</v>
      </c>
      <c r="D2461" s="71" t="s">
        <v>19</v>
      </c>
      <c r="E2461" s="70">
        <v>44199</v>
      </c>
      <c r="F2461" s="71">
        <v>5162349</v>
      </c>
      <c r="G2461" s="33" t="s">
        <v>38</v>
      </c>
      <c r="H2461" s="33" t="s">
        <v>109</v>
      </c>
      <c r="I2461" s="33" t="s">
        <v>103</v>
      </c>
      <c r="J2461" s="33" t="s">
        <v>40</v>
      </c>
      <c r="K2461" s="63" t="s">
        <v>80</v>
      </c>
      <c r="L2461" s="32" t="str">
        <f t="shared" si="685"/>
        <v>AXOR4843</v>
      </c>
      <c r="M2461" s="32" t="str">
        <f t="shared" si="686"/>
        <v>BMJ</v>
      </c>
      <c r="N2461" s="32" t="str">
        <f t="shared" si="687"/>
        <v>12 RODA</v>
      </c>
      <c r="O2461" s="146">
        <v>0.60471064814814812</v>
      </c>
      <c r="P2461" s="65">
        <v>44199.604710648149</v>
      </c>
      <c r="Q2461" s="65"/>
      <c r="R2461" s="66">
        <v>3</v>
      </c>
      <c r="S2461" s="66">
        <v>53520</v>
      </c>
      <c r="T2461" s="66">
        <v>19880</v>
      </c>
      <c r="U2461" s="67">
        <f t="shared" si="697"/>
        <v>33.64</v>
      </c>
      <c r="V2461" s="66">
        <f t="shared" si="688"/>
        <v>1010545.6</v>
      </c>
      <c r="W2461" s="66" t="str">
        <f t="shared" si="689"/>
        <v>1 &gt; 3</v>
      </c>
      <c r="X2461" s="66">
        <f>A2461+SUMIFS(Presensi!F:F,Presensi!E:E,'Entry Data'!AP2461)</f>
        <v>2</v>
      </c>
      <c r="Y2461" s="66">
        <f>IFERROR(INDEX('Retasi Pricing'!F:F,MATCH('Entry Data'!AM2461,'Retasi Pricing'!E:E,0))*X2461,"")</f>
        <v>76000</v>
      </c>
      <c r="Z2461" s="62" t="s">
        <v>26</v>
      </c>
      <c r="AA2461" s="62" t="s">
        <v>27</v>
      </c>
      <c r="AB2461" s="32"/>
      <c r="AC2461" s="32" t="s">
        <v>204</v>
      </c>
      <c r="AD2461" s="32" t="str">
        <f t="shared" si="690"/>
        <v/>
      </c>
      <c r="AF2461" s="5" t="str">
        <f t="shared" si="691"/>
        <v>abdul majid44199</v>
      </c>
      <c r="AG2461" s="5" t="str">
        <f t="shared" si="692"/>
        <v>BMJ 07144199SELATANDAY</v>
      </c>
      <c r="AH2461" s="5" t="str">
        <f t="shared" si="693"/>
        <v>abdul majid44199SELATANDAY</v>
      </c>
      <c r="AI2461" s="5" t="str">
        <f t="shared" si="694"/>
        <v>BMJ 07144199DAY</v>
      </c>
      <c r="AJ2461" s="5" t="str">
        <f t="shared" si="695"/>
        <v>abdul majid44199DAY</v>
      </c>
      <c r="AK2461" s="5" t="str">
        <f t="shared" si="696"/>
        <v>abdul majidBMJ</v>
      </c>
      <c r="AL2461" s="5" t="str">
        <f t="shared" si="698"/>
        <v>3SELATAN</v>
      </c>
      <c r="AM2461" s="5" t="str">
        <f t="shared" si="699"/>
        <v>1 &gt; 3SELATAN12 RODA</v>
      </c>
      <c r="AN2461" s="5" t="str">
        <f t="shared" si="700"/>
        <v>abdul majidBMJ1 &gt; 3SELATAN12 RODA</v>
      </c>
      <c r="AO2461" s="5" t="str">
        <f t="shared" si="701"/>
        <v>abdul majid1 &gt; 3SELATAN12 RODA</v>
      </c>
      <c r="AP2461" s="5" t="str">
        <f t="shared" si="702"/>
        <v>44199DAY</v>
      </c>
    </row>
    <row r="2462" spans="1:42" x14ac:dyDescent="0.3">
      <c r="A2462" s="33">
        <v>1</v>
      </c>
      <c r="B2462" s="33"/>
      <c r="C2462" s="70">
        <v>44199</v>
      </c>
      <c r="D2462" s="71" t="s">
        <v>19</v>
      </c>
      <c r="E2462" s="70">
        <v>44199</v>
      </c>
      <c r="F2462" s="71">
        <v>5162470</v>
      </c>
      <c r="G2462" s="33" t="s">
        <v>38</v>
      </c>
      <c r="H2462" s="33" t="s">
        <v>109</v>
      </c>
      <c r="I2462" s="33" t="s">
        <v>103</v>
      </c>
      <c r="J2462" s="33" t="s">
        <v>40</v>
      </c>
      <c r="K2462" s="63" t="s">
        <v>80</v>
      </c>
      <c r="L2462" s="32" t="str">
        <f t="shared" si="685"/>
        <v>AXOR4843</v>
      </c>
      <c r="M2462" s="32" t="str">
        <f t="shared" si="686"/>
        <v>BMJ</v>
      </c>
      <c r="N2462" s="32" t="str">
        <f t="shared" si="687"/>
        <v>12 RODA</v>
      </c>
      <c r="O2462" s="146">
        <v>0.69002314814814814</v>
      </c>
      <c r="P2462" s="65">
        <v>44199.690023148149</v>
      </c>
      <c r="Q2462" s="65"/>
      <c r="R2462" s="66">
        <v>4</v>
      </c>
      <c r="S2462" s="66">
        <v>53960</v>
      </c>
      <c r="T2462" s="66">
        <v>19880</v>
      </c>
      <c r="U2462" s="67">
        <f t="shared" si="697"/>
        <v>34.08</v>
      </c>
      <c r="V2462" s="66">
        <f t="shared" si="688"/>
        <v>1023763.2</v>
      </c>
      <c r="W2462" s="66" t="str">
        <f t="shared" si="689"/>
        <v>&gt; 4</v>
      </c>
      <c r="X2462" s="66">
        <f>A2462+SUMIFS(Presensi!F:F,Presensi!E:E,'Entry Data'!AP2462)</f>
        <v>2</v>
      </c>
      <c r="Y2462" s="66">
        <f>IFERROR(INDEX('Retasi Pricing'!F:F,MATCH('Entry Data'!AM2462,'Retasi Pricing'!E:E,0))*X2462,"")</f>
        <v>90000</v>
      </c>
      <c r="Z2462" s="62" t="s">
        <v>26</v>
      </c>
      <c r="AA2462" s="62" t="s">
        <v>27</v>
      </c>
      <c r="AB2462" s="32"/>
      <c r="AC2462" s="32" t="s">
        <v>204</v>
      </c>
      <c r="AD2462" s="32" t="str">
        <f t="shared" si="690"/>
        <v/>
      </c>
      <c r="AF2462" s="5" t="str">
        <f t="shared" si="691"/>
        <v>abdul majid44199</v>
      </c>
      <c r="AG2462" s="5" t="str">
        <f t="shared" si="692"/>
        <v>BMJ 07144199SELATANDAY</v>
      </c>
      <c r="AH2462" s="5" t="str">
        <f t="shared" si="693"/>
        <v>abdul majid44199SELATANDAY</v>
      </c>
      <c r="AI2462" s="5" t="str">
        <f t="shared" si="694"/>
        <v>BMJ 07144199DAY</v>
      </c>
      <c r="AJ2462" s="5" t="str">
        <f t="shared" si="695"/>
        <v>abdul majid44199DAY</v>
      </c>
      <c r="AK2462" s="5" t="str">
        <f t="shared" si="696"/>
        <v>abdul majidBMJ</v>
      </c>
      <c r="AL2462" s="5" t="str">
        <f t="shared" si="698"/>
        <v>4SELATAN</v>
      </c>
      <c r="AM2462" s="5" t="str">
        <f t="shared" si="699"/>
        <v>&gt; 4SELATAN12 RODA</v>
      </c>
      <c r="AN2462" s="5" t="str">
        <f t="shared" si="700"/>
        <v>abdul majidBMJ&gt; 4SELATAN12 RODA</v>
      </c>
      <c r="AO2462" s="5" t="str">
        <f t="shared" si="701"/>
        <v>abdul majid&gt; 4SELATAN12 RODA</v>
      </c>
      <c r="AP2462" s="5" t="str">
        <f t="shared" si="702"/>
        <v>44199DAY</v>
      </c>
    </row>
    <row r="2463" spans="1:42" x14ac:dyDescent="0.3">
      <c r="A2463" s="33">
        <v>1</v>
      </c>
      <c r="B2463" s="33"/>
      <c r="C2463" s="70">
        <v>44199</v>
      </c>
      <c r="D2463" s="71" t="s">
        <v>19</v>
      </c>
      <c r="E2463" s="70">
        <v>44199</v>
      </c>
      <c r="F2463" s="71">
        <v>5162535</v>
      </c>
      <c r="G2463" s="33" t="s">
        <v>20</v>
      </c>
      <c r="H2463" s="33" t="s">
        <v>21</v>
      </c>
      <c r="I2463" s="33" t="s">
        <v>123</v>
      </c>
      <c r="J2463" s="33" t="s">
        <v>23</v>
      </c>
      <c r="K2463" s="63" t="s">
        <v>80</v>
      </c>
      <c r="L2463" s="32" t="str">
        <f t="shared" si="685"/>
        <v>AXOR4843</v>
      </c>
      <c r="M2463" s="32" t="str">
        <f t="shared" si="686"/>
        <v>BMJ</v>
      </c>
      <c r="N2463" s="32" t="str">
        <f t="shared" si="687"/>
        <v>12 RODA</v>
      </c>
      <c r="O2463" s="146">
        <v>0.74498842592592596</v>
      </c>
      <c r="P2463" s="65">
        <v>44199.744988425926</v>
      </c>
      <c r="Q2463" s="65"/>
      <c r="R2463" s="66">
        <v>5</v>
      </c>
      <c r="S2463" s="66">
        <v>53600</v>
      </c>
      <c r="T2463" s="66">
        <v>19880</v>
      </c>
      <c r="U2463" s="67">
        <f t="shared" si="697"/>
        <v>33.72</v>
      </c>
      <c r="V2463" s="66">
        <f t="shared" si="688"/>
        <v>683740.44</v>
      </c>
      <c r="W2463" s="66" t="str">
        <f t="shared" si="689"/>
        <v>&gt; 5</v>
      </c>
      <c r="X2463" s="66">
        <f>A2463+SUMIFS(Presensi!F:F,Presensi!E:E,'Entry Data'!AP2463)</f>
        <v>2</v>
      </c>
      <c r="Y2463" s="66">
        <f>IFERROR(INDEX('Retasi Pricing'!F:F,MATCH('Entry Data'!AM2463,'Retasi Pricing'!E:E,0))*X2463,"")</f>
        <v>62400</v>
      </c>
      <c r="Z2463" s="62" t="s">
        <v>26</v>
      </c>
      <c r="AA2463" s="62" t="s">
        <v>27</v>
      </c>
      <c r="AB2463" s="32"/>
      <c r="AC2463" s="32" t="s">
        <v>204</v>
      </c>
      <c r="AD2463" s="32" t="str">
        <f t="shared" si="690"/>
        <v/>
      </c>
      <c r="AF2463" s="5" t="str">
        <f t="shared" si="691"/>
        <v>abdul majid44199</v>
      </c>
      <c r="AG2463" s="5" t="str">
        <f t="shared" si="692"/>
        <v>BMJ 07144199UTARADAY</v>
      </c>
      <c r="AH2463" s="5" t="str">
        <f t="shared" si="693"/>
        <v>abdul majid44199UTARADAY</v>
      </c>
      <c r="AI2463" s="5" t="str">
        <f t="shared" si="694"/>
        <v>BMJ 07144199DAY</v>
      </c>
      <c r="AJ2463" s="5" t="str">
        <f t="shared" si="695"/>
        <v>abdul majid44199DAY</v>
      </c>
      <c r="AK2463" s="5" t="str">
        <f t="shared" si="696"/>
        <v>abdul majidBMJ</v>
      </c>
      <c r="AL2463" s="5" t="str">
        <f t="shared" si="698"/>
        <v>5UTARA</v>
      </c>
      <c r="AM2463" s="5" t="str">
        <f t="shared" si="699"/>
        <v>&gt; 5UTARA12 RODA</v>
      </c>
      <c r="AN2463" s="5" t="str">
        <f t="shared" si="700"/>
        <v>abdul majidBMJ&gt; 5UTARA12 RODA</v>
      </c>
      <c r="AO2463" s="5" t="str">
        <f t="shared" si="701"/>
        <v>abdul majid&gt; 5UTARA12 RODA</v>
      </c>
      <c r="AP2463" s="5" t="str">
        <f t="shared" si="702"/>
        <v>44199DAY</v>
      </c>
    </row>
    <row r="2464" spans="1:42" x14ac:dyDescent="0.3">
      <c r="A2464" s="33">
        <v>1</v>
      </c>
      <c r="B2464" s="33"/>
      <c r="C2464" s="70">
        <v>44199</v>
      </c>
      <c r="D2464" s="71" t="s">
        <v>19</v>
      </c>
      <c r="E2464" s="70">
        <v>44199</v>
      </c>
      <c r="F2464" s="71">
        <v>5162144</v>
      </c>
      <c r="G2464" s="33" t="s">
        <v>38</v>
      </c>
      <c r="H2464" s="33" t="s">
        <v>102</v>
      </c>
      <c r="I2464" s="33" t="s">
        <v>103</v>
      </c>
      <c r="J2464" s="33" t="s">
        <v>115</v>
      </c>
      <c r="K2464" s="63" t="s">
        <v>82</v>
      </c>
      <c r="L2464" s="32" t="str">
        <f t="shared" si="685"/>
        <v>AXOR4843</v>
      </c>
      <c r="M2464" s="32" t="str">
        <f t="shared" si="686"/>
        <v>BMJ</v>
      </c>
      <c r="N2464" s="32" t="str">
        <f t="shared" si="687"/>
        <v>12 RODA</v>
      </c>
      <c r="O2464" s="146">
        <v>0.4372685185185185</v>
      </c>
      <c r="P2464" s="65">
        <v>44199.440960648149</v>
      </c>
      <c r="Q2464" s="65"/>
      <c r="R2464" s="66">
        <v>1</v>
      </c>
      <c r="S2464" s="66">
        <v>53260</v>
      </c>
      <c r="T2464" s="66">
        <v>19740</v>
      </c>
      <c r="U2464" s="67">
        <f t="shared" si="697"/>
        <v>33.520000000000003</v>
      </c>
      <c r="V2464" s="66">
        <f t="shared" si="688"/>
        <v>1006940.8000000002</v>
      </c>
      <c r="W2464" s="66" t="str">
        <f t="shared" si="689"/>
        <v>1 &gt; 3</v>
      </c>
      <c r="X2464" s="66">
        <f>A2464+SUMIFS(Presensi!F:F,Presensi!E:E,'Entry Data'!AP2464)</f>
        <v>2</v>
      </c>
      <c r="Y2464" s="66">
        <f>IFERROR(INDEX('Retasi Pricing'!F:F,MATCH('Entry Data'!AM2464,'Retasi Pricing'!E:E,0))*X2464,"")</f>
        <v>76000</v>
      </c>
      <c r="Z2464" s="62" t="s">
        <v>26</v>
      </c>
      <c r="AA2464" s="62" t="s">
        <v>27</v>
      </c>
      <c r="AB2464" s="32"/>
      <c r="AC2464" s="32" t="s">
        <v>196</v>
      </c>
      <c r="AD2464" s="32" t="str">
        <f t="shared" si="690"/>
        <v/>
      </c>
      <c r="AF2464" s="5" t="str">
        <f t="shared" si="691"/>
        <v>suwarno44199</v>
      </c>
      <c r="AG2464" s="5" t="str">
        <f t="shared" si="692"/>
        <v>BMJ 07244199SELATANDAY</v>
      </c>
      <c r="AH2464" s="5" t="str">
        <f t="shared" si="693"/>
        <v>suwarno44199SELATANDAY</v>
      </c>
      <c r="AI2464" s="5" t="str">
        <f t="shared" si="694"/>
        <v>BMJ 07244199DAY</v>
      </c>
      <c r="AJ2464" s="5" t="str">
        <f t="shared" si="695"/>
        <v>suwarno44199DAY</v>
      </c>
      <c r="AK2464" s="5" t="str">
        <f t="shared" si="696"/>
        <v>suwarnoBMJ</v>
      </c>
      <c r="AL2464" s="5" t="str">
        <f t="shared" si="698"/>
        <v>1SELATAN</v>
      </c>
      <c r="AM2464" s="5" t="str">
        <f t="shared" si="699"/>
        <v>1 &gt; 3SELATAN12 RODA</v>
      </c>
      <c r="AN2464" s="5" t="str">
        <f t="shared" si="700"/>
        <v>suwarnoBMJ1 &gt; 3SELATAN12 RODA</v>
      </c>
      <c r="AO2464" s="5" t="str">
        <f t="shared" si="701"/>
        <v>suwarno1 &gt; 3SELATAN12 RODA</v>
      </c>
      <c r="AP2464" s="5" t="str">
        <f t="shared" si="702"/>
        <v>44199DAY</v>
      </c>
    </row>
    <row r="2465" spans="1:42" x14ac:dyDescent="0.3">
      <c r="A2465" s="33">
        <v>1</v>
      </c>
      <c r="B2465" s="33"/>
      <c r="C2465" s="70">
        <v>44199</v>
      </c>
      <c r="D2465" s="71" t="s">
        <v>19</v>
      </c>
      <c r="E2465" s="70">
        <v>44199</v>
      </c>
      <c r="F2465" s="71">
        <v>5162260</v>
      </c>
      <c r="G2465" s="33" t="s">
        <v>38</v>
      </c>
      <c r="H2465" s="33" t="s">
        <v>102</v>
      </c>
      <c r="I2465" s="33" t="s">
        <v>173</v>
      </c>
      <c r="J2465" s="33" t="s">
        <v>110</v>
      </c>
      <c r="K2465" s="63" t="s">
        <v>82</v>
      </c>
      <c r="L2465" s="32" t="str">
        <f t="shared" si="685"/>
        <v>AXOR4843</v>
      </c>
      <c r="M2465" s="32" t="str">
        <f t="shared" si="686"/>
        <v>BMJ</v>
      </c>
      <c r="N2465" s="32" t="str">
        <f t="shared" si="687"/>
        <v>12 RODA</v>
      </c>
      <c r="O2465" s="146">
        <v>0.52078703703703699</v>
      </c>
      <c r="P2465" s="65">
        <v>44199.520787037036</v>
      </c>
      <c r="Q2465" s="65"/>
      <c r="R2465" s="66">
        <v>2</v>
      </c>
      <c r="S2465" s="66">
        <v>56300</v>
      </c>
      <c r="T2465" s="66">
        <v>19740</v>
      </c>
      <c r="U2465" s="67">
        <f t="shared" si="697"/>
        <v>36.56</v>
      </c>
      <c r="V2465" s="66">
        <f t="shared" si="688"/>
        <v>1098262.4000000001</v>
      </c>
      <c r="W2465" s="66" t="str">
        <f t="shared" si="689"/>
        <v>1 &gt; 3</v>
      </c>
      <c r="X2465" s="66">
        <f>A2465+SUMIFS(Presensi!F:F,Presensi!E:E,'Entry Data'!AP2465)</f>
        <v>2</v>
      </c>
      <c r="Y2465" s="66">
        <f>IFERROR(INDEX('Retasi Pricing'!F:F,MATCH('Entry Data'!AM2465,'Retasi Pricing'!E:E,0))*X2465,"")</f>
        <v>76000</v>
      </c>
      <c r="Z2465" s="62" t="s">
        <v>26</v>
      </c>
      <c r="AA2465" s="62" t="s">
        <v>27</v>
      </c>
      <c r="AB2465" s="32"/>
      <c r="AC2465" s="32" t="s">
        <v>196</v>
      </c>
      <c r="AD2465" s="32" t="str">
        <f t="shared" si="690"/>
        <v/>
      </c>
      <c r="AF2465" s="5" t="str">
        <f t="shared" si="691"/>
        <v>suwarno44199</v>
      </c>
      <c r="AG2465" s="5" t="str">
        <f t="shared" si="692"/>
        <v>BMJ 07244199SELATANDAY</v>
      </c>
      <c r="AH2465" s="5" t="str">
        <f t="shared" si="693"/>
        <v>suwarno44199SELATANDAY</v>
      </c>
      <c r="AI2465" s="5" t="str">
        <f t="shared" si="694"/>
        <v>BMJ 07244199DAY</v>
      </c>
      <c r="AJ2465" s="5" t="str">
        <f t="shared" si="695"/>
        <v>suwarno44199DAY</v>
      </c>
      <c r="AK2465" s="5" t="str">
        <f t="shared" si="696"/>
        <v>suwarnoBMJ</v>
      </c>
      <c r="AL2465" s="5" t="str">
        <f t="shared" si="698"/>
        <v>2SELATAN</v>
      </c>
      <c r="AM2465" s="5" t="str">
        <f t="shared" si="699"/>
        <v>1 &gt; 3SELATAN12 RODA</v>
      </c>
      <c r="AN2465" s="5" t="str">
        <f t="shared" si="700"/>
        <v>suwarnoBMJ1 &gt; 3SELATAN12 RODA</v>
      </c>
      <c r="AO2465" s="5" t="str">
        <f t="shared" si="701"/>
        <v>suwarno1 &gt; 3SELATAN12 RODA</v>
      </c>
      <c r="AP2465" s="5" t="str">
        <f t="shared" si="702"/>
        <v>44199DAY</v>
      </c>
    </row>
    <row r="2466" spans="1:42" x14ac:dyDescent="0.3">
      <c r="A2466" s="33">
        <v>1</v>
      </c>
      <c r="B2466" s="33"/>
      <c r="C2466" s="70">
        <v>44199</v>
      </c>
      <c r="D2466" s="71" t="s">
        <v>19</v>
      </c>
      <c r="E2466" s="70">
        <v>44199</v>
      </c>
      <c r="F2466" s="71">
        <v>5162343</v>
      </c>
      <c r="G2466" s="33" t="s">
        <v>38</v>
      </c>
      <c r="H2466" s="33" t="s">
        <v>109</v>
      </c>
      <c r="I2466" s="33" t="s">
        <v>103</v>
      </c>
      <c r="J2466" s="33" t="s">
        <v>40</v>
      </c>
      <c r="K2466" s="63" t="s">
        <v>82</v>
      </c>
      <c r="L2466" s="32" t="str">
        <f t="shared" si="685"/>
        <v>AXOR4843</v>
      </c>
      <c r="M2466" s="32" t="str">
        <f t="shared" si="686"/>
        <v>BMJ</v>
      </c>
      <c r="N2466" s="32" t="str">
        <f t="shared" si="687"/>
        <v>12 RODA</v>
      </c>
      <c r="O2466" s="146">
        <v>0.59953703703703709</v>
      </c>
      <c r="P2466" s="65">
        <v>44199.599537037036</v>
      </c>
      <c r="Q2466" s="65"/>
      <c r="R2466" s="66">
        <v>3</v>
      </c>
      <c r="S2466" s="66">
        <v>54100</v>
      </c>
      <c r="T2466" s="66">
        <v>19740</v>
      </c>
      <c r="U2466" s="67">
        <f t="shared" si="697"/>
        <v>34.36</v>
      </c>
      <c r="V2466" s="66">
        <f t="shared" si="688"/>
        <v>1032174.4</v>
      </c>
      <c r="W2466" s="66" t="str">
        <f t="shared" si="689"/>
        <v>1 &gt; 3</v>
      </c>
      <c r="X2466" s="66">
        <f>A2466+SUMIFS(Presensi!F:F,Presensi!E:E,'Entry Data'!AP2466)</f>
        <v>2</v>
      </c>
      <c r="Y2466" s="66">
        <f>IFERROR(INDEX('Retasi Pricing'!F:F,MATCH('Entry Data'!AM2466,'Retasi Pricing'!E:E,0))*X2466,"")</f>
        <v>76000</v>
      </c>
      <c r="Z2466" s="62" t="s">
        <v>26</v>
      </c>
      <c r="AA2466" s="62" t="s">
        <v>27</v>
      </c>
      <c r="AB2466" s="32"/>
      <c r="AC2466" s="32" t="s">
        <v>196</v>
      </c>
      <c r="AD2466" s="32" t="str">
        <f t="shared" si="690"/>
        <v/>
      </c>
      <c r="AF2466" s="5" t="str">
        <f t="shared" si="691"/>
        <v>suwarno44199</v>
      </c>
      <c r="AG2466" s="5" t="str">
        <f t="shared" si="692"/>
        <v>BMJ 07244199SELATANDAY</v>
      </c>
      <c r="AH2466" s="5" t="str">
        <f t="shared" si="693"/>
        <v>suwarno44199SELATANDAY</v>
      </c>
      <c r="AI2466" s="5" t="str">
        <f t="shared" si="694"/>
        <v>BMJ 07244199DAY</v>
      </c>
      <c r="AJ2466" s="5" t="str">
        <f t="shared" si="695"/>
        <v>suwarno44199DAY</v>
      </c>
      <c r="AK2466" s="5" t="str">
        <f t="shared" si="696"/>
        <v>suwarnoBMJ</v>
      </c>
      <c r="AL2466" s="5" t="str">
        <f t="shared" si="698"/>
        <v>3SELATAN</v>
      </c>
      <c r="AM2466" s="5" t="str">
        <f t="shared" si="699"/>
        <v>1 &gt; 3SELATAN12 RODA</v>
      </c>
      <c r="AN2466" s="5" t="str">
        <f t="shared" si="700"/>
        <v>suwarnoBMJ1 &gt; 3SELATAN12 RODA</v>
      </c>
      <c r="AO2466" s="5" t="str">
        <f t="shared" si="701"/>
        <v>suwarno1 &gt; 3SELATAN12 RODA</v>
      </c>
      <c r="AP2466" s="5" t="str">
        <f t="shared" si="702"/>
        <v>44199DAY</v>
      </c>
    </row>
    <row r="2467" spans="1:42" x14ac:dyDescent="0.3">
      <c r="A2467" s="33">
        <v>1</v>
      </c>
      <c r="B2467" s="33"/>
      <c r="C2467" s="70">
        <v>44199</v>
      </c>
      <c r="D2467" s="71" t="s">
        <v>19</v>
      </c>
      <c r="E2467" s="70">
        <v>44199</v>
      </c>
      <c r="F2467" s="71">
        <v>5162456</v>
      </c>
      <c r="G2467" s="33" t="s">
        <v>38</v>
      </c>
      <c r="H2467" s="33" t="s">
        <v>109</v>
      </c>
      <c r="I2467" s="33" t="s">
        <v>103</v>
      </c>
      <c r="J2467" s="33" t="s">
        <v>40</v>
      </c>
      <c r="K2467" s="63" t="s">
        <v>82</v>
      </c>
      <c r="L2467" s="32" t="str">
        <f t="shared" si="685"/>
        <v>AXOR4843</v>
      </c>
      <c r="M2467" s="32" t="str">
        <f t="shared" si="686"/>
        <v>BMJ</v>
      </c>
      <c r="N2467" s="32" t="str">
        <f t="shared" si="687"/>
        <v>12 RODA</v>
      </c>
      <c r="O2467" s="146">
        <v>0.67930555555555561</v>
      </c>
      <c r="P2467" s="65">
        <v>44199.679305555554</v>
      </c>
      <c r="Q2467" s="65"/>
      <c r="R2467" s="66">
        <v>4</v>
      </c>
      <c r="S2467" s="66">
        <v>54020</v>
      </c>
      <c r="T2467" s="66">
        <v>19740</v>
      </c>
      <c r="U2467" s="67">
        <f t="shared" si="697"/>
        <v>34.28</v>
      </c>
      <c r="V2467" s="66">
        <f t="shared" si="688"/>
        <v>1029771.2000000001</v>
      </c>
      <c r="W2467" s="66" t="str">
        <f t="shared" si="689"/>
        <v>&gt; 4</v>
      </c>
      <c r="X2467" s="66">
        <f>A2467+SUMIFS(Presensi!F:F,Presensi!E:E,'Entry Data'!AP2467)</f>
        <v>2</v>
      </c>
      <c r="Y2467" s="66">
        <f>IFERROR(INDEX('Retasi Pricing'!F:F,MATCH('Entry Data'!AM2467,'Retasi Pricing'!E:E,0))*X2467,"")</f>
        <v>90000</v>
      </c>
      <c r="Z2467" s="62" t="s">
        <v>26</v>
      </c>
      <c r="AA2467" s="62" t="s">
        <v>27</v>
      </c>
      <c r="AB2467" s="32"/>
      <c r="AC2467" s="32" t="s">
        <v>196</v>
      </c>
      <c r="AD2467" s="32" t="str">
        <f t="shared" si="690"/>
        <v/>
      </c>
      <c r="AF2467" s="5" t="str">
        <f t="shared" si="691"/>
        <v>suwarno44199</v>
      </c>
      <c r="AG2467" s="5" t="str">
        <f t="shared" si="692"/>
        <v>BMJ 07244199SELATANDAY</v>
      </c>
      <c r="AH2467" s="5" t="str">
        <f t="shared" si="693"/>
        <v>suwarno44199SELATANDAY</v>
      </c>
      <c r="AI2467" s="5" t="str">
        <f t="shared" si="694"/>
        <v>BMJ 07244199DAY</v>
      </c>
      <c r="AJ2467" s="5" t="str">
        <f t="shared" si="695"/>
        <v>suwarno44199DAY</v>
      </c>
      <c r="AK2467" s="5" t="str">
        <f t="shared" si="696"/>
        <v>suwarnoBMJ</v>
      </c>
      <c r="AL2467" s="5" t="str">
        <f t="shared" si="698"/>
        <v>4SELATAN</v>
      </c>
      <c r="AM2467" s="5" t="str">
        <f t="shared" si="699"/>
        <v>&gt; 4SELATAN12 RODA</v>
      </c>
      <c r="AN2467" s="5" t="str">
        <f t="shared" si="700"/>
        <v>suwarnoBMJ&gt; 4SELATAN12 RODA</v>
      </c>
      <c r="AO2467" s="5" t="str">
        <f t="shared" si="701"/>
        <v>suwarno&gt; 4SELATAN12 RODA</v>
      </c>
      <c r="AP2467" s="5" t="str">
        <f t="shared" si="702"/>
        <v>44199DAY</v>
      </c>
    </row>
    <row r="2468" spans="1:42" x14ac:dyDescent="0.3">
      <c r="A2468" s="33">
        <v>1</v>
      </c>
      <c r="B2468" s="33"/>
      <c r="C2468" s="70">
        <v>44199</v>
      </c>
      <c r="D2468" s="71" t="s">
        <v>19</v>
      </c>
      <c r="E2468" s="70">
        <v>44199</v>
      </c>
      <c r="F2468" s="71">
        <v>5162534</v>
      </c>
      <c r="G2468" s="33" t="s">
        <v>20</v>
      </c>
      <c r="H2468" s="33" t="s">
        <v>21</v>
      </c>
      <c r="I2468" s="33" t="s">
        <v>123</v>
      </c>
      <c r="J2468" s="33" t="s">
        <v>23</v>
      </c>
      <c r="K2468" s="63" t="s">
        <v>82</v>
      </c>
      <c r="L2468" s="32" t="str">
        <f t="shared" si="685"/>
        <v>AXOR4843</v>
      </c>
      <c r="M2468" s="32" t="str">
        <f t="shared" si="686"/>
        <v>BMJ</v>
      </c>
      <c r="N2468" s="32" t="str">
        <f t="shared" si="687"/>
        <v>12 RODA</v>
      </c>
      <c r="O2468" s="146">
        <v>0.74460648148148145</v>
      </c>
      <c r="P2468" s="65">
        <v>44199.744606481479</v>
      </c>
      <c r="Q2468" s="65"/>
      <c r="R2468" s="66">
        <v>5</v>
      </c>
      <c r="S2468" s="66">
        <v>56440</v>
      </c>
      <c r="T2468" s="66">
        <v>19740</v>
      </c>
      <c r="U2468" s="67">
        <f t="shared" si="697"/>
        <v>36.700000000000003</v>
      </c>
      <c r="V2468" s="66">
        <f t="shared" si="688"/>
        <v>744165.9</v>
      </c>
      <c r="W2468" s="66" t="str">
        <f t="shared" si="689"/>
        <v>&gt; 5</v>
      </c>
      <c r="X2468" s="66">
        <f>A2468+SUMIFS(Presensi!F:F,Presensi!E:E,'Entry Data'!AP2468)</f>
        <v>2</v>
      </c>
      <c r="Y2468" s="66">
        <f>IFERROR(INDEX('Retasi Pricing'!F:F,MATCH('Entry Data'!AM2468,'Retasi Pricing'!E:E,0))*X2468,"")</f>
        <v>62400</v>
      </c>
      <c r="Z2468" s="62" t="s">
        <v>26</v>
      </c>
      <c r="AA2468" s="62" t="s">
        <v>27</v>
      </c>
      <c r="AB2468" s="32"/>
      <c r="AC2468" s="32" t="s">
        <v>196</v>
      </c>
      <c r="AD2468" s="32" t="str">
        <f t="shared" si="690"/>
        <v/>
      </c>
      <c r="AF2468" s="5" t="str">
        <f t="shared" si="691"/>
        <v>suwarno44199</v>
      </c>
      <c r="AG2468" s="5" t="str">
        <f t="shared" si="692"/>
        <v>BMJ 07244199UTARADAY</v>
      </c>
      <c r="AH2468" s="5" t="str">
        <f t="shared" si="693"/>
        <v>suwarno44199UTARADAY</v>
      </c>
      <c r="AI2468" s="5" t="str">
        <f t="shared" si="694"/>
        <v>BMJ 07244199DAY</v>
      </c>
      <c r="AJ2468" s="5" t="str">
        <f t="shared" si="695"/>
        <v>suwarno44199DAY</v>
      </c>
      <c r="AK2468" s="5" t="str">
        <f t="shared" si="696"/>
        <v>suwarnoBMJ</v>
      </c>
      <c r="AL2468" s="5" t="str">
        <f t="shared" si="698"/>
        <v>5UTARA</v>
      </c>
      <c r="AM2468" s="5" t="str">
        <f t="shared" si="699"/>
        <v>&gt; 5UTARA12 RODA</v>
      </c>
      <c r="AN2468" s="5" t="str">
        <f t="shared" si="700"/>
        <v>suwarnoBMJ&gt; 5UTARA12 RODA</v>
      </c>
      <c r="AO2468" s="5" t="str">
        <f t="shared" si="701"/>
        <v>suwarno&gt; 5UTARA12 RODA</v>
      </c>
      <c r="AP2468" s="5" t="str">
        <f t="shared" si="702"/>
        <v>44199DAY</v>
      </c>
    </row>
    <row r="2469" spans="1:42" x14ac:dyDescent="0.3">
      <c r="A2469" s="33">
        <v>1</v>
      </c>
      <c r="B2469" s="33"/>
      <c r="C2469" s="70">
        <v>44199</v>
      </c>
      <c r="D2469" s="71" t="s">
        <v>19</v>
      </c>
      <c r="E2469" s="70">
        <v>44199</v>
      </c>
      <c r="F2469" s="71">
        <v>5162044</v>
      </c>
      <c r="G2469" s="33" t="s">
        <v>38</v>
      </c>
      <c r="H2469" s="33" t="s">
        <v>102</v>
      </c>
      <c r="I2469" s="33" t="s">
        <v>173</v>
      </c>
      <c r="J2469" s="33" t="s">
        <v>110</v>
      </c>
      <c r="K2469" s="63" t="s">
        <v>85</v>
      </c>
      <c r="L2469" s="32" t="str">
        <f t="shared" si="685"/>
        <v>AXOR4843</v>
      </c>
      <c r="M2469" s="32" t="str">
        <f t="shared" si="686"/>
        <v>BMJ</v>
      </c>
      <c r="N2469" s="32" t="str">
        <f t="shared" si="687"/>
        <v>12 RODA</v>
      </c>
      <c r="O2469" s="146">
        <v>0.36407407407407405</v>
      </c>
      <c r="P2469" s="65">
        <v>44199.368159722224</v>
      </c>
      <c r="Q2469" s="65"/>
      <c r="R2469" s="66">
        <v>1</v>
      </c>
      <c r="S2469" s="66">
        <v>55240</v>
      </c>
      <c r="T2469" s="66">
        <v>20000</v>
      </c>
      <c r="U2469" s="67">
        <f t="shared" si="697"/>
        <v>35.24</v>
      </c>
      <c r="V2469" s="66">
        <f t="shared" si="688"/>
        <v>1058609.6000000001</v>
      </c>
      <c r="W2469" s="66" t="str">
        <f t="shared" si="689"/>
        <v>1 &gt; 3</v>
      </c>
      <c r="X2469" s="66">
        <f>A2469+SUMIFS(Presensi!F:F,Presensi!E:E,'Entry Data'!AP2469)</f>
        <v>2</v>
      </c>
      <c r="Y2469" s="66">
        <f>IFERROR(INDEX('Retasi Pricing'!F:F,MATCH('Entry Data'!AM2469,'Retasi Pricing'!E:E,0))*X2469,"")</f>
        <v>76000</v>
      </c>
      <c r="Z2469" s="62" t="s">
        <v>26</v>
      </c>
      <c r="AA2469" s="62" t="s">
        <v>27</v>
      </c>
      <c r="AB2469" s="32"/>
      <c r="AC2469" s="32" t="s">
        <v>212</v>
      </c>
      <c r="AD2469" s="32" t="str">
        <f t="shared" si="690"/>
        <v/>
      </c>
      <c r="AF2469" s="5" t="str">
        <f t="shared" si="691"/>
        <v>reso sungkowo44199</v>
      </c>
      <c r="AG2469" s="5" t="str">
        <f t="shared" si="692"/>
        <v>BMJ 07444199SELATANDAY</v>
      </c>
      <c r="AH2469" s="5" t="str">
        <f t="shared" si="693"/>
        <v>reso sungkowo44199SELATANDAY</v>
      </c>
      <c r="AI2469" s="5" t="str">
        <f t="shared" si="694"/>
        <v>BMJ 07444199DAY</v>
      </c>
      <c r="AJ2469" s="5" t="str">
        <f t="shared" si="695"/>
        <v>reso sungkowo44199DAY</v>
      </c>
      <c r="AK2469" s="5" t="str">
        <f t="shared" si="696"/>
        <v>reso sungkowoBMJ</v>
      </c>
      <c r="AL2469" s="5" t="str">
        <f t="shared" si="698"/>
        <v>1SELATAN</v>
      </c>
      <c r="AM2469" s="5" t="str">
        <f t="shared" si="699"/>
        <v>1 &gt; 3SELATAN12 RODA</v>
      </c>
      <c r="AN2469" s="5" t="str">
        <f t="shared" si="700"/>
        <v>reso sungkowoBMJ1 &gt; 3SELATAN12 RODA</v>
      </c>
      <c r="AO2469" s="5" t="str">
        <f t="shared" si="701"/>
        <v>reso sungkowo1 &gt; 3SELATAN12 RODA</v>
      </c>
      <c r="AP2469" s="5" t="str">
        <f t="shared" si="702"/>
        <v>44199DAY</v>
      </c>
    </row>
    <row r="2470" spans="1:42" x14ac:dyDescent="0.3">
      <c r="A2470" s="33">
        <v>1</v>
      </c>
      <c r="B2470" s="33"/>
      <c r="C2470" s="70">
        <v>44199</v>
      </c>
      <c r="D2470" s="71" t="s">
        <v>19</v>
      </c>
      <c r="E2470" s="70">
        <v>44199</v>
      </c>
      <c r="F2470" s="71">
        <v>5162156</v>
      </c>
      <c r="G2470" s="33" t="s">
        <v>38</v>
      </c>
      <c r="H2470" s="33" t="s">
        <v>102</v>
      </c>
      <c r="I2470" s="33" t="s">
        <v>103</v>
      </c>
      <c r="J2470" s="33" t="s">
        <v>115</v>
      </c>
      <c r="K2470" s="63" t="s">
        <v>85</v>
      </c>
      <c r="L2470" s="32" t="str">
        <f t="shared" si="685"/>
        <v>AXOR4843</v>
      </c>
      <c r="M2470" s="32" t="str">
        <f t="shared" si="686"/>
        <v>BMJ</v>
      </c>
      <c r="N2470" s="32" t="str">
        <f t="shared" si="687"/>
        <v>12 RODA</v>
      </c>
      <c r="O2470" s="146">
        <v>0.44625000000000004</v>
      </c>
      <c r="P2470" s="65">
        <v>44199.446250000001</v>
      </c>
      <c r="Q2470" s="65"/>
      <c r="R2470" s="66">
        <v>2</v>
      </c>
      <c r="S2470" s="66">
        <v>54020</v>
      </c>
      <c r="T2470" s="66">
        <v>20000</v>
      </c>
      <c r="U2470" s="67">
        <f t="shared" si="697"/>
        <v>34.020000000000003</v>
      </c>
      <c r="V2470" s="66">
        <f t="shared" si="688"/>
        <v>1021960.8000000002</v>
      </c>
      <c r="W2470" s="66" t="str">
        <f t="shared" si="689"/>
        <v>1 &gt; 3</v>
      </c>
      <c r="X2470" s="66">
        <f>A2470+SUMIFS(Presensi!F:F,Presensi!E:E,'Entry Data'!AP2470)</f>
        <v>2</v>
      </c>
      <c r="Y2470" s="66">
        <f>IFERROR(INDEX('Retasi Pricing'!F:F,MATCH('Entry Data'!AM2470,'Retasi Pricing'!E:E,0))*X2470,"")</f>
        <v>76000</v>
      </c>
      <c r="Z2470" s="62" t="s">
        <v>26</v>
      </c>
      <c r="AA2470" s="62" t="s">
        <v>27</v>
      </c>
      <c r="AB2470" s="32"/>
      <c r="AC2470" s="32" t="s">
        <v>212</v>
      </c>
      <c r="AD2470" s="32" t="str">
        <f t="shared" si="690"/>
        <v/>
      </c>
      <c r="AF2470" s="5" t="str">
        <f t="shared" si="691"/>
        <v>reso sungkowo44199</v>
      </c>
      <c r="AG2470" s="5" t="str">
        <f t="shared" si="692"/>
        <v>BMJ 07444199SELATANDAY</v>
      </c>
      <c r="AH2470" s="5" t="str">
        <f t="shared" si="693"/>
        <v>reso sungkowo44199SELATANDAY</v>
      </c>
      <c r="AI2470" s="5" t="str">
        <f t="shared" si="694"/>
        <v>BMJ 07444199DAY</v>
      </c>
      <c r="AJ2470" s="5" t="str">
        <f t="shared" si="695"/>
        <v>reso sungkowo44199DAY</v>
      </c>
      <c r="AK2470" s="5" t="str">
        <f t="shared" si="696"/>
        <v>reso sungkowoBMJ</v>
      </c>
      <c r="AL2470" s="5" t="str">
        <f t="shared" si="698"/>
        <v>2SELATAN</v>
      </c>
      <c r="AM2470" s="5" t="str">
        <f t="shared" si="699"/>
        <v>1 &gt; 3SELATAN12 RODA</v>
      </c>
      <c r="AN2470" s="5" t="str">
        <f t="shared" si="700"/>
        <v>reso sungkowoBMJ1 &gt; 3SELATAN12 RODA</v>
      </c>
      <c r="AO2470" s="5" t="str">
        <f t="shared" si="701"/>
        <v>reso sungkowo1 &gt; 3SELATAN12 RODA</v>
      </c>
      <c r="AP2470" s="5" t="str">
        <f t="shared" si="702"/>
        <v>44199DAY</v>
      </c>
    </row>
    <row r="2471" spans="1:42" x14ac:dyDescent="0.3">
      <c r="A2471" s="33">
        <v>1</v>
      </c>
      <c r="B2471" s="33"/>
      <c r="C2471" s="70">
        <v>44199</v>
      </c>
      <c r="D2471" s="71" t="s">
        <v>19</v>
      </c>
      <c r="E2471" s="70">
        <v>44199</v>
      </c>
      <c r="F2471" s="71">
        <v>5162272</v>
      </c>
      <c r="G2471" s="33" t="s">
        <v>38</v>
      </c>
      <c r="H2471" s="33" t="s">
        <v>102</v>
      </c>
      <c r="I2471" s="33" t="s">
        <v>173</v>
      </c>
      <c r="J2471" s="33" t="s">
        <v>110</v>
      </c>
      <c r="K2471" s="63" t="s">
        <v>85</v>
      </c>
      <c r="L2471" s="32" t="str">
        <f t="shared" si="685"/>
        <v>AXOR4843</v>
      </c>
      <c r="M2471" s="32" t="str">
        <f t="shared" si="686"/>
        <v>BMJ</v>
      </c>
      <c r="N2471" s="32" t="str">
        <f t="shared" si="687"/>
        <v>12 RODA</v>
      </c>
      <c r="O2471" s="146">
        <v>0.53326388888888887</v>
      </c>
      <c r="P2471" s="65">
        <v>44199.533263888887</v>
      </c>
      <c r="Q2471" s="65"/>
      <c r="R2471" s="66">
        <v>3</v>
      </c>
      <c r="S2471" s="66">
        <v>55140</v>
      </c>
      <c r="T2471" s="66">
        <v>20000</v>
      </c>
      <c r="U2471" s="67">
        <f t="shared" si="697"/>
        <v>35.14</v>
      </c>
      <c r="V2471" s="66">
        <f t="shared" si="688"/>
        <v>1055605.6000000001</v>
      </c>
      <c r="W2471" s="66" t="str">
        <f t="shared" si="689"/>
        <v>1 &gt; 3</v>
      </c>
      <c r="X2471" s="66">
        <f>A2471+SUMIFS(Presensi!F:F,Presensi!E:E,'Entry Data'!AP2471)</f>
        <v>2</v>
      </c>
      <c r="Y2471" s="66">
        <f>IFERROR(INDEX('Retasi Pricing'!F:F,MATCH('Entry Data'!AM2471,'Retasi Pricing'!E:E,0))*X2471,"")</f>
        <v>76000</v>
      </c>
      <c r="Z2471" s="62" t="s">
        <v>26</v>
      </c>
      <c r="AA2471" s="62" t="s">
        <v>27</v>
      </c>
      <c r="AB2471" s="32"/>
      <c r="AC2471" s="32" t="s">
        <v>212</v>
      </c>
      <c r="AD2471" s="32" t="str">
        <f t="shared" si="690"/>
        <v/>
      </c>
      <c r="AF2471" s="5" t="str">
        <f t="shared" si="691"/>
        <v>reso sungkowo44199</v>
      </c>
      <c r="AG2471" s="5" t="str">
        <f t="shared" si="692"/>
        <v>BMJ 07444199SELATANDAY</v>
      </c>
      <c r="AH2471" s="5" t="str">
        <f t="shared" si="693"/>
        <v>reso sungkowo44199SELATANDAY</v>
      </c>
      <c r="AI2471" s="5" t="str">
        <f t="shared" si="694"/>
        <v>BMJ 07444199DAY</v>
      </c>
      <c r="AJ2471" s="5" t="str">
        <f t="shared" si="695"/>
        <v>reso sungkowo44199DAY</v>
      </c>
      <c r="AK2471" s="5" t="str">
        <f t="shared" si="696"/>
        <v>reso sungkowoBMJ</v>
      </c>
      <c r="AL2471" s="5" t="str">
        <f t="shared" si="698"/>
        <v>3SELATAN</v>
      </c>
      <c r="AM2471" s="5" t="str">
        <f t="shared" si="699"/>
        <v>1 &gt; 3SELATAN12 RODA</v>
      </c>
      <c r="AN2471" s="5" t="str">
        <f t="shared" si="700"/>
        <v>reso sungkowoBMJ1 &gt; 3SELATAN12 RODA</v>
      </c>
      <c r="AO2471" s="5" t="str">
        <f t="shared" si="701"/>
        <v>reso sungkowo1 &gt; 3SELATAN12 RODA</v>
      </c>
      <c r="AP2471" s="5" t="str">
        <f t="shared" si="702"/>
        <v>44199DAY</v>
      </c>
    </row>
    <row r="2472" spans="1:42" x14ac:dyDescent="0.3">
      <c r="A2472" s="33">
        <v>1</v>
      </c>
      <c r="B2472" s="33"/>
      <c r="C2472" s="70">
        <v>44199</v>
      </c>
      <c r="D2472" s="71" t="s">
        <v>19</v>
      </c>
      <c r="E2472" s="70">
        <v>44199</v>
      </c>
      <c r="F2472" s="71">
        <v>5162368</v>
      </c>
      <c r="G2472" s="33" t="s">
        <v>38</v>
      </c>
      <c r="H2472" s="33" t="s">
        <v>109</v>
      </c>
      <c r="I2472" s="33" t="s">
        <v>103</v>
      </c>
      <c r="J2472" s="33" t="s">
        <v>40</v>
      </c>
      <c r="K2472" s="63" t="s">
        <v>85</v>
      </c>
      <c r="L2472" s="32" t="str">
        <f t="shared" si="685"/>
        <v>AXOR4843</v>
      </c>
      <c r="M2472" s="32" t="str">
        <f t="shared" si="686"/>
        <v>BMJ</v>
      </c>
      <c r="N2472" s="32" t="str">
        <f t="shared" si="687"/>
        <v>12 RODA</v>
      </c>
      <c r="O2472" s="146">
        <v>0.61606481481481479</v>
      </c>
      <c r="P2472" s="65">
        <v>44199.616064814814</v>
      </c>
      <c r="Q2472" s="65"/>
      <c r="R2472" s="66">
        <v>4</v>
      </c>
      <c r="S2472" s="66">
        <v>53740</v>
      </c>
      <c r="T2472" s="66">
        <v>20000</v>
      </c>
      <c r="U2472" s="67">
        <f t="shared" si="697"/>
        <v>33.74</v>
      </c>
      <c r="V2472" s="66">
        <f t="shared" si="688"/>
        <v>1013549.6000000001</v>
      </c>
      <c r="W2472" s="66" t="str">
        <f t="shared" si="689"/>
        <v>&gt; 4</v>
      </c>
      <c r="X2472" s="66">
        <f>A2472+SUMIFS(Presensi!F:F,Presensi!E:E,'Entry Data'!AP2472)</f>
        <v>2</v>
      </c>
      <c r="Y2472" s="66">
        <f>IFERROR(INDEX('Retasi Pricing'!F:F,MATCH('Entry Data'!AM2472,'Retasi Pricing'!E:E,0))*X2472,"")</f>
        <v>90000</v>
      </c>
      <c r="Z2472" s="62" t="s">
        <v>26</v>
      </c>
      <c r="AA2472" s="62" t="s">
        <v>27</v>
      </c>
      <c r="AB2472" s="32"/>
      <c r="AC2472" s="32" t="s">
        <v>212</v>
      </c>
      <c r="AD2472" s="32" t="str">
        <f t="shared" si="690"/>
        <v/>
      </c>
      <c r="AF2472" s="5" t="str">
        <f t="shared" si="691"/>
        <v>reso sungkowo44199</v>
      </c>
      <c r="AG2472" s="5" t="str">
        <f t="shared" si="692"/>
        <v>BMJ 07444199SELATANDAY</v>
      </c>
      <c r="AH2472" s="5" t="str">
        <f t="shared" si="693"/>
        <v>reso sungkowo44199SELATANDAY</v>
      </c>
      <c r="AI2472" s="5" t="str">
        <f t="shared" si="694"/>
        <v>BMJ 07444199DAY</v>
      </c>
      <c r="AJ2472" s="5" t="str">
        <f t="shared" si="695"/>
        <v>reso sungkowo44199DAY</v>
      </c>
      <c r="AK2472" s="5" t="str">
        <f t="shared" si="696"/>
        <v>reso sungkowoBMJ</v>
      </c>
      <c r="AL2472" s="5" t="str">
        <f t="shared" si="698"/>
        <v>4SELATAN</v>
      </c>
      <c r="AM2472" s="5" t="str">
        <f t="shared" si="699"/>
        <v>&gt; 4SELATAN12 RODA</v>
      </c>
      <c r="AN2472" s="5" t="str">
        <f t="shared" si="700"/>
        <v>reso sungkowoBMJ&gt; 4SELATAN12 RODA</v>
      </c>
      <c r="AO2472" s="5" t="str">
        <f t="shared" si="701"/>
        <v>reso sungkowo&gt; 4SELATAN12 RODA</v>
      </c>
      <c r="AP2472" s="5" t="str">
        <f t="shared" si="702"/>
        <v>44199DAY</v>
      </c>
    </row>
    <row r="2473" spans="1:42" x14ac:dyDescent="0.3">
      <c r="A2473" s="33">
        <v>1</v>
      </c>
      <c r="B2473" s="33"/>
      <c r="C2473" s="70">
        <v>44199</v>
      </c>
      <c r="D2473" s="71" t="s">
        <v>19</v>
      </c>
      <c r="E2473" s="70">
        <v>44199</v>
      </c>
      <c r="F2473" s="71">
        <v>5162474</v>
      </c>
      <c r="G2473" s="33" t="s">
        <v>38</v>
      </c>
      <c r="H2473" s="33" t="s">
        <v>109</v>
      </c>
      <c r="I2473" s="33" t="s">
        <v>120</v>
      </c>
      <c r="J2473" s="33" t="s">
        <v>115</v>
      </c>
      <c r="K2473" s="63" t="s">
        <v>85</v>
      </c>
      <c r="L2473" s="32" t="str">
        <f t="shared" si="685"/>
        <v>AXOR4843</v>
      </c>
      <c r="M2473" s="32" t="str">
        <f t="shared" si="686"/>
        <v>BMJ</v>
      </c>
      <c r="N2473" s="32" t="str">
        <f t="shared" si="687"/>
        <v>12 RODA</v>
      </c>
      <c r="O2473" s="146">
        <v>0.69144675925925936</v>
      </c>
      <c r="P2473" s="65">
        <v>44199.691446759258</v>
      </c>
      <c r="Q2473" s="65"/>
      <c r="R2473" s="66">
        <v>5</v>
      </c>
      <c r="S2473" s="66">
        <v>56020</v>
      </c>
      <c r="T2473" s="66">
        <v>20000</v>
      </c>
      <c r="U2473" s="67">
        <f t="shared" si="697"/>
        <v>36.020000000000003</v>
      </c>
      <c r="V2473" s="66">
        <f t="shared" si="688"/>
        <v>1082040.8000000003</v>
      </c>
      <c r="W2473" s="66" t="str">
        <f t="shared" si="689"/>
        <v>&gt; 5</v>
      </c>
      <c r="X2473" s="66">
        <f>A2473+SUMIFS(Presensi!F:F,Presensi!E:E,'Entry Data'!AP2473)</f>
        <v>2</v>
      </c>
      <c r="Y2473" s="66">
        <f>IFERROR(INDEX('Retasi Pricing'!F:F,MATCH('Entry Data'!AM2473,'Retasi Pricing'!E:E,0))*X2473,"")</f>
        <v>97000</v>
      </c>
      <c r="Z2473" s="62" t="s">
        <v>26</v>
      </c>
      <c r="AA2473" s="62" t="s">
        <v>27</v>
      </c>
      <c r="AB2473" s="32"/>
      <c r="AC2473" s="32" t="s">
        <v>212</v>
      </c>
      <c r="AD2473" s="32" t="str">
        <f t="shared" si="690"/>
        <v/>
      </c>
      <c r="AF2473" s="5" t="str">
        <f t="shared" si="691"/>
        <v>reso sungkowo44199</v>
      </c>
      <c r="AG2473" s="5" t="str">
        <f t="shared" si="692"/>
        <v>BMJ 07444199SELATANDAY</v>
      </c>
      <c r="AH2473" s="5" t="str">
        <f t="shared" si="693"/>
        <v>reso sungkowo44199SELATANDAY</v>
      </c>
      <c r="AI2473" s="5" t="str">
        <f t="shared" si="694"/>
        <v>BMJ 07444199DAY</v>
      </c>
      <c r="AJ2473" s="5" t="str">
        <f t="shared" si="695"/>
        <v>reso sungkowo44199DAY</v>
      </c>
      <c r="AK2473" s="5" t="str">
        <f t="shared" si="696"/>
        <v>reso sungkowoBMJ</v>
      </c>
      <c r="AL2473" s="5" t="str">
        <f t="shared" si="698"/>
        <v>5SELATAN</v>
      </c>
      <c r="AM2473" s="5" t="str">
        <f t="shared" si="699"/>
        <v>&gt; 5SELATAN12 RODA</v>
      </c>
      <c r="AN2473" s="5" t="str">
        <f t="shared" si="700"/>
        <v>reso sungkowoBMJ&gt; 5SELATAN12 RODA</v>
      </c>
      <c r="AO2473" s="5" t="str">
        <f t="shared" si="701"/>
        <v>reso sungkowo&gt; 5SELATAN12 RODA</v>
      </c>
      <c r="AP2473" s="5" t="str">
        <f t="shared" si="702"/>
        <v>44199DAY</v>
      </c>
    </row>
    <row r="2474" spans="1:42" x14ac:dyDescent="0.3">
      <c r="A2474" s="33">
        <v>1</v>
      </c>
      <c r="B2474" s="33"/>
      <c r="C2474" s="70">
        <v>44199</v>
      </c>
      <c r="D2474" s="71" t="s">
        <v>19</v>
      </c>
      <c r="E2474" s="70">
        <v>44199</v>
      </c>
      <c r="F2474" s="71">
        <v>5162538</v>
      </c>
      <c r="G2474" s="33" t="s">
        <v>20</v>
      </c>
      <c r="H2474" s="33" t="s">
        <v>21</v>
      </c>
      <c r="I2474" s="33" t="s">
        <v>123</v>
      </c>
      <c r="J2474" s="33" t="s">
        <v>23</v>
      </c>
      <c r="K2474" s="63" t="s">
        <v>85</v>
      </c>
      <c r="L2474" s="32" t="str">
        <f t="shared" si="685"/>
        <v>AXOR4843</v>
      </c>
      <c r="M2474" s="32" t="str">
        <f t="shared" si="686"/>
        <v>BMJ</v>
      </c>
      <c r="N2474" s="32" t="str">
        <f t="shared" si="687"/>
        <v>12 RODA</v>
      </c>
      <c r="O2474" s="146">
        <v>0.74920138888888888</v>
      </c>
      <c r="P2474" s="65">
        <v>44199.749201388891</v>
      </c>
      <c r="Q2474" s="65"/>
      <c r="R2474" s="66">
        <v>6</v>
      </c>
      <c r="S2474" s="66">
        <v>55540</v>
      </c>
      <c r="T2474" s="66">
        <v>20000</v>
      </c>
      <c r="U2474" s="67">
        <f t="shared" si="697"/>
        <v>35.54</v>
      </c>
      <c r="V2474" s="66">
        <f t="shared" si="688"/>
        <v>720644.58000000007</v>
      </c>
      <c r="W2474" s="66" t="str">
        <f t="shared" si="689"/>
        <v>&gt; 6</v>
      </c>
      <c r="X2474" s="66">
        <f>A2474+SUMIFS(Presensi!F:F,Presensi!E:E,'Entry Data'!AP2474)</f>
        <v>2</v>
      </c>
      <c r="Y2474" s="66">
        <f>IFERROR(INDEX('Retasi Pricing'!F:F,MATCH('Entry Data'!AM2474,'Retasi Pricing'!E:E,0))*X2474,"")</f>
        <v>68900</v>
      </c>
      <c r="Z2474" s="62" t="s">
        <v>26</v>
      </c>
      <c r="AA2474" s="62" t="s">
        <v>27</v>
      </c>
      <c r="AB2474" s="32"/>
      <c r="AC2474" s="32" t="s">
        <v>212</v>
      </c>
      <c r="AD2474" s="32" t="str">
        <f t="shared" si="690"/>
        <v/>
      </c>
      <c r="AF2474" s="5" t="str">
        <f t="shared" si="691"/>
        <v>reso sungkowo44199</v>
      </c>
      <c r="AG2474" s="5" t="str">
        <f t="shared" si="692"/>
        <v>BMJ 07444199UTARADAY</v>
      </c>
      <c r="AH2474" s="5" t="str">
        <f t="shared" si="693"/>
        <v>reso sungkowo44199UTARADAY</v>
      </c>
      <c r="AI2474" s="5" t="str">
        <f t="shared" si="694"/>
        <v>BMJ 07444199DAY</v>
      </c>
      <c r="AJ2474" s="5" t="str">
        <f t="shared" si="695"/>
        <v>reso sungkowo44199DAY</v>
      </c>
      <c r="AK2474" s="5" t="str">
        <f t="shared" si="696"/>
        <v>reso sungkowoBMJ</v>
      </c>
      <c r="AL2474" s="5" t="str">
        <f t="shared" si="698"/>
        <v>6UTARA</v>
      </c>
      <c r="AM2474" s="5" t="str">
        <f t="shared" si="699"/>
        <v>&gt; 6UTARA12 RODA</v>
      </c>
      <c r="AN2474" s="5" t="str">
        <f t="shared" si="700"/>
        <v>reso sungkowoBMJ&gt; 6UTARA12 RODA</v>
      </c>
      <c r="AO2474" s="5" t="str">
        <f t="shared" si="701"/>
        <v>reso sungkowo&gt; 6UTARA12 RODA</v>
      </c>
      <c r="AP2474" s="5" t="str">
        <f t="shared" si="702"/>
        <v>44199DAY</v>
      </c>
    </row>
    <row r="2475" spans="1:42" x14ac:dyDescent="0.3">
      <c r="A2475" s="33">
        <v>1</v>
      </c>
      <c r="B2475" s="33"/>
      <c r="C2475" s="70">
        <v>44199</v>
      </c>
      <c r="D2475" s="71" t="s">
        <v>87</v>
      </c>
      <c r="E2475" s="70">
        <v>44199</v>
      </c>
      <c r="F2475" s="71">
        <v>5162616</v>
      </c>
      <c r="G2475" s="33" t="s">
        <v>20</v>
      </c>
      <c r="H2475" s="33" t="s">
        <v>21</v>
      </c>
      <c r="I2475" s="33" t="s">
        <v>51</v>
      </c>
      <c r="J2475" s="33" t="s">
        <v>46</v>
      </c>
      <c r="K2475" s="63" t="s">
        <v>25</v>
      </c>
      <c r="L2475" s="32" t="str">
        <f t="shared" si="685"/>
        <v>CGE370</v>
      </c>
      <c r="M2475" s="32" t="str">
        <f t="shared" si="686"/>
        <v>BMJ II</v>
      </c>
      <c r="N2475" s="32" t="str">
        <f t="shared" si="687"/>
        <v>12 RODA</v>
      </c>
      <c r="O2475" s="146">
        <v>0.85346064814814815</v>
      </c>
      <c r="P2475" s="65">
        <v>44199.863287037035</v>
      </c>
      <c r="Q2475" s="65"/>
      <c r="R2475" s="66">
        <v>1</v>
      </c>
      <c r="S2475" s="66">
        <v>46000</v>
      </c>
      <c r="T2475" s="66">
        <v>18640</v>
      </c>
      <c r="U2475" s="67">
        <f t="shared" si="697"/>
        <v>27.36</v>
      </c>
      <c r="V2475" s="66">
        <f t="shared" si="688"/>
        <v>554778.72</v>
      </c>
      <c r="W2475" s="66" t="str">
        <f t="shared" si="689"/>
        <v>1 &gt; 4</v>
      </c>
      <c r="X2475" s="66">
        <f>A2475+SUMIFS(Presensi!F:F,Presensi!E:E,'Entry Data'!AP2475)</f>
        <v>2</v>
      </c>
      <c r="Y2475" s="66">
        <f>IFERROR(INDEX('Retasi Pricing'!F:F,MATCH('Entry Data'!AM2475,'Retasi Pricing'!E:E,0))*X2475,"")</f>
        <v>55000</v>
      </c>
      <c r="Z2475" s="62" t="s">
        <v>26</v>
      </c>
      <c r="AA2475" s="62" t="s">
        <v>27</v>
      </c>
      <c r="AB2475" s="32"/>
      <c r="AC2475" s="32" t="s">
        <v>207</v>
      </c>
      <c r="AD2475" s="32" t="str">
        <f t="shared" si="690"/>
        <v/>
      </c>
      <c r="AF2475" s="5" t="str">
        <f t="shared" si="691"/>
        <v>umar abadi44199</v>
      </c>
      <c r="AG2475" s="5" t="str">
        <f t="shared" si="692"/>
        <v>BMJ 04044199UTARANIGHT</v>
      </c>
      <c r="AH2475" s="5" t="str">
        <f t="shared" si="693"/>
        <v>umar abadi44199UTARANIGHT</v>
      </c>
      <c r="AI2475" s="5" t="str">
        <f t="shared" si="694"/>
        <v>BMJ 04044199NIGHT</v>
      </c>
      <c r="AJ2475" s="5" t="str">
        <f t="shared" si="695"/>
        <v>umar abadi44199NIGHT</v>
      </c>
      <c r="AK2475" s="5" t="str">
        <f t="shared" si="696"/>
        <v>umar abadiBMJ II</v>
      </c>
      <c r="AL2475" s="5" t="str">
        <f t="shared" si="698"/>
        <v>1UTARA</v>
      </c>
      <c r="AM2475" s="5" t="str">
        <f t="shared" si="699"/>
        <v>1 &gt; 4UTARA12 RODA</v>
      </c>
      <c r="AN2475" s="5" t="str">
        <f t="shared" si="700"/>
        <v>umar abadiBMJ II1 &gt; 4UTARA12 RODA</v>
      </c>
      <c r="AO2475" s="5" t="str">
        <f t="shared" si="701"/>
        <v>umar abadi1 &gt; 4UTARA12 RODA</v>
      </c>
      <c r="AP2475" s="5" t="str">
        <f t="shared" si="702"/>
        <v>44199NIGHT</v>
      </c>
    </row>
    <row r="2476" spans="1:42" x14ac:dyDescent="0.3">
      <c r="A2476" s="33">
        <v>1</v>
      </c>
      <c r="B2476" s="33"/>
      <c r="C2476" s="70">
        <v>44199</v>
      </c>
      <c r="D2476" s="71" t="s">
        <v>87</v>
      </c>
      <c r="E2476" s="70">
        <v>44199</v>
      </c>
      <c r="F2476" s="71">
        <v>5162689</v>
      </c>
      <c r="G2476" s="33" t="s">
        <v>20</v>
      </c>
      <c r="H2476" s="33" t="s">
        <v>21</v>
      </c>
      <c r="I2476" s="33" t="s">
        <v>45</v>
      </c>
      <c r="J2476" s="33" t="s">
        <v>46</v>
      </c>
      <c r="K2476" s="63" t="s">
        <v>25</v>
      </c>
      <c r="L2476" s="32" t="str">
        <f t="shared" ref="L2476:L2539" si="703">IFERROR(VLOOKUP(K2476,db_unit,2,FALSE),"")</f>
        <v>CGE370</v>
      </c>
      <c r="M2476" s="32" t="str">
        <f t="shared" ref="M2476:M2539" si="704">IFERROR(VLOOKUP(K2476,db_unit,3,FALSE),"")</f>
        <v>BMJ II</v>
      </c>
      <c r="N2476" s="32" t="str">
        <f t="shared" ref="N2476:N2539" si="705">IFERROR(VLOOKUP(K2476,db_unit,4,FALSE),"")</f>
        <v>12 RODA</v>
      </c>
      <c r="O2476" s="146">
        <v>0.92107638888888888</v>
      </c>
      <c r="P2476" s="65">
        <v>44199.921076388891</v>
      </c>
      <c r="Q2476" s="65"/>
      <c r="R2476" s="66">
        <v>2</v>
      </c>
      <c r="S2476" s="66">
        <v>47060</v>
      </c>
      <c r="T2476" s="66">
        <v>18640</v>
      </c>
      <c r="U2476" s="67">
        <f t="shared" si="697"/>
        <v>28.42</v>
      </c>
      <c r="V2476" s="66">
        <f t="shared" si="688"/>
        <v>576272.34000000008</v>
      </c>
      <c r="W2476" s="66" t="str">
        <f t="shared" si="689"/>
        <v>1 &gt; 4</v>
      </c>
      <c r="X2476" s="66">
        <f>A2476+SUMIFS(Presensi!F:F,Presensi!E:E,'Entry Data'!AP2476)</f>
        <v>2</v>
      </c>
      <c r="Y2476" s="66">
        <f>IFERROR(INDEX('Retasi Pricing'!F:F,MATCH('Entry Data'!AM2476,'Retasi Pricing'!E:E,0))*X2476,"")</f>
        <v>55000</v>
      </c>
      <c r="Z2476" s="62" t="s">
        <v>26</v>
      </c>
      <c r="AA2476" s="62" t="s">
        <v>27</v>
      </c>
      <c r="AB2476" s="32"/>
      <c r="AC2476" s="32" t="s">
        <v>207</v>
      </c>
      <c r="AD2476" s="32" t="str">
        <f t="shared" si="690"/>
        <v/>
      </c>
      <c r="AF2476" s="5" t="str">
        <f t="shared" si="691"/>
        <v>umar abadi44199</v>
      </c>
      <c r="AG2476" s="5" t="str">
        <f t="shared" si="692"/>
        <v>BMJ 04044199UTARANIGHT</v>
      </c>
      <c r="AH2476" s="5" t="str">
        <f t="shared" si="693"/>
        <v>umar abadi44199UTARANIGHT</v>
      </c>
      <c r="AI2476" s="5" t="str">
        <f t="shared" si="694"/>
        <v>BMJ 04044199NIGHT</v>
      </c>
      <c r="AJ2476" s="5" t="str">
        <f t="shared" si="695"/>
        <v>umar abadi44199NIGHT</v>
      </c>
      <c r="AK2476" s="5" t="str">
        <f t="shared" si="696"/>
        <v>umar abadiBMJ II</v>
      </c>
      <c r="AL2476" s="5" t="str">
        <f t="shared" si="698"/>
        <v>2UTARA</v>
      </c>
      <c r="AM2476" s="5" t="str">
        <f t="shared" si="699"/>
        <v>1 &gt; 4UTARA12 RODA</v>
      </c>
      <c r="AN2476" s="5" t="str">
        <f t="shared" si="700"/>
        <v>umar abadiBMJ II1 &gt; 4UTARA12 RODA</v>
      </c>
      <c r="AO2476" s="5" t="str">
        <f t="shared" si="701"/>
        <v>umar abadi1 &gt; 4UTARA12 RODA</v>
      </c>
      <c r="AP2476" s="5" t="str">
        <f t="shared" si="702"/>
        <v>44199NIGHT</v>
      </c>
    </row>
    <row r="2477" spans="1:42" x14ac:dyDescent="0.3">
      <c r="A2477" s="33">
        <v>1</v>
      </c>
      <c r="B2477" s="33"/>
      <c r="C2477" s="70">
        <v>44199</v>
      </c>
      <c r="D2477" s="71" t="s">
        <v>87</v>
      </c>
      <c r="E2477" s="70">
        <v>44199</v>
      </c>
      <c r="F2477" s="71">
        <v>5162771</v>
      </c>
      <c r="G2477" s="33" t="s">
        <v>20</v>
      </c>
      <c r="H2477" s="33" t="s">
        <v>21</v>
      </c>
      <c r="I2477" s="33" t="s">
        <v>51</v>
      </c>
      <c r="J2477" s="33" t="s">
        <v>46</v>
      </c>
      <c r="K2477" s="63" t="s">
        <v>25</v>
      </c>
      <c r="L2477" s="32" t="str">
        <f t="shared" si="703"/>
        <v>CGE370</v>
      </c>
      <c r="M2477" s="32" t="str">
        <f t="shared" si="704"/>
        <v>BMJ II</v>
      </c>
      <c r="N2477" s="32" t="str">
        <f t="shared" si="705"/>
        <v>12 RODA</v>
      </c>
      <c r="O2477" s="146">
        <v>0.98775462962962957</v>
      </c>
      <c r="P2477" s="65">
        <v>44199.987754629627</v>
      </c>
      <c r="Q2477" s="65"/>
      <c r="R2477" s="66">
        <v>3</v>
      </c>
      <c r="S2477" s="66">
        <v>44760</v>
      </c>
      <c r="T2477" s="66">
        <v>18640</v>
      </c>
      <c r="U2477" s="67">
        <f t="shared" si="697"/>
        <v>26.12</v>
      </c>
      <c r="V2477" s="66">
        <f t="shared" si="688"/>
        <v>529635.24</v>
      </c>
      <c r="W2477" s="66" t="str">
        <f t="shared" si="689"/>
        <v>1 &gt; 4</v>
      </c>
      <c r="X2477" s="66">
        <f>A2477+SUMIFS(Presensi!F:F,Presensi!E:E,'Entry Data'!AP2477)</f>
        <v>2</v>
      </c>
      <c r="Y2477" s="66">
        <f>IFERROR(INDEX('Retasi Pricing'!F:F,MATCH('Entry Data'!AM2477,'Retasi Pricing'!E:E,0))*X2477,"")</f>
        <v>55000</v>
      </c>
      <c r="Z2477" s="62" t="s">
        <v>26</v>
      </c>
      <c r="AA2477" s="62" t="s">
        <v>27</v>
      </c>
      <c r="AB2477" s="32"/>
      <c r="AC2477" s="32" t="s">
        <v>207</v>
      </c>
      <c r="AD2477" s="32" t="str">
        <f t="shared" si="690"/>
        <v/>
      </c>
      <c r="AF2477" s="5" t="str">
        <f t="shared" si="691"/>
        <v>umar abadi44199</v>
      </c>
      <c r="AG2477" s="5" t="str">
        <f t="shared" si="692"/>
        <v>BMJ 04044199UTARANIGHT</v>
      </c>
      <c r="AH2477" s="5" t="str">
        <f t="shared" si="693"/>
        <v>umar abadi44199UTARANIGHT</v>
      </c>
      <c r="AI2477" s="5" t="str">
        <f t="shared" si="694"/>
        <v>BMJ 04044199NIGHT</v>
      </c>
      <c r="AJ2477" s="5" t="str">
        <f t="shared" si="695"/>
        <v>umar abadi44199NIGHT</v>
      </c>
      <c r="AK2477" s="5" t="str">
        <f t="shared" si="696"/>
        <v>umar abadiBMJ II</v>
      </c>
      <c r="AL2477" s="5" t="str">
        <f t="shared" si="698"/>
        <v>3UTARA</v>
      </c>
      <c r="AM2477" s="5" t="str">
        <f t="shared" si="699"/>
        <v>1 &gt; 4UTARA12 RODA</v>
      </c>
      <c r="AN2477" s="5" t="str">
        <f t="shared" si="700"/>
        <v>umar abadiBMJ II1 &gt; 4UTARA12 RODA</v>
      </c>
      <c r="AO2477" s="5" t="str">
        <f t="shared" si="701"/>
        <v>umar abadi1 &gt; 4UTARA12 RODA</v>
      </c>
      <c r="AP2477" s="5" t="str">
        <f t="shared" si="702"/>
        <v>44199NIGHT</v>
      </c>
    </row>
    <row r="2478" spans="1:42" x14ac:dyDescent="0.3">
      <c r="A2478" s="33">
        <v>1</v>
      </c>
      <c r="B2478" s="33"/>
      <c r="C2478" s="70">
        <v>44199</v>
      </c>
      <c r="D2478" s="71" t="s">
        <v>87</v>
      </c>
      <c r="E2478" s="70">
        <v>44200</v>
      </c>
      <c r="F2478" s="71">
        <v>5162860</v>
      </c>
      <c r="G2478" s="33" t="s">
        <v>20</v>
      </c>
      <c r="H2478" s="33" t="s">
        <v>21</v>
      </c>
      <c r="I2478" s="33" t="s">
        <v>51</v>
      </c>
      <c r="J2478" s="33" t="s">
        <v>46</v>
      </c>
      <c r="K2478" s="63" t="s">
        <v>25</v>
      </c>
      <c r="L2478" s="32" t="str">
        <f t="shared" si="703"/>
        <v>CGE370</v>
      </c>
      <c r="M2478" s="32" t="str">
        <f t="shared" si="704"/>
        <v>BMJ II</v>
      </c>
      <c r="N2478" s="32" t="str">
        <f t="shared" si="705"/>
        <v>12 RODA</v>
      </c>
      <c r="O2478" s="146">
        <v>7.2152777777777774E-2</v>
      </c>
      <c r="P2478" s="65">
        <v>44200.072152777779</v>
      </c>
      <c r="Q2478" s="65"/>
      <c r="R2478" s="66">
        <v>4</v>
      </c>
      <c r="S2478" s="66">
        <v>47360</v>
      </c>
      <c r="T2478" s="66">
        <v>18640</v>
      </c>
      <c r="U2478" s="67">
        <f t="shared" si="697"/>
        <v>28.72</v>
      </c>
      <c r="V2478" s="66">
        <f t="shared" si="688"/>
        <v>582355.43999999994</v>
      </c>
      <c r="W2478" s="66" t="str">
        <f t="shared" si="689"/>
        <v>1 &gt; 4</v>
      </c>
      <c r="X2478" s="66">
        <f>A2478+SUMIFS(Presensi!F:F,Presensi!E:E,'Entry Data'!AP2478)</f>
        <v>2</v>
      </c>
      <c r="Y2478" s="66">
        <f>IFERROR(INDEX('Retasi Pricing'!F:F,MATCH('Entry Data'!AM2478,'Retasi Pricing'!E:E,0))*X2478,"")</f>
        <v>55000</v>
      </c>
      <c r="Z2478" s="62" t="s">
        <v>26</v>
      </c>
      <c r="AA2478" s="62" t="s">
        <v>27</v>
      </c>
      <c r="AB2478" s="32"/>
      <c r="AC2478" s="32" t="s">
        <v>207</v>
      </c>
      <c r="AD2478" s="32" t="str">
        <f t="shared" si="690"/>
        <v/>
      </c>
      <c r="AF2478" s="5" t="str">
        <f t="shared" si="691"/>
        <v>umar abadi44199</v>
      </c>
      <c r="AG2478" s="5" t="str">
        <f t="shared" si="692"/>
        <v>BMJ 04044199UTARANIGHT</v>
      </c>
      <c r="AH2478" s="5" t="str">
        <f t="shared" si="693"/>
        <v>umar abadi44199UTARANIGHT</v>
      </c>
      <c r="AI2478" s="5" t="str">
        <f t="shared" si="694"/>
        <v>BMJ 04044199NIGHT</v>
      </c>
      <c r="AJ2478" s="5" t="str">
        <f t="shared" si="695"/>
        <v>umar abadi44199NIGHT</v>
      </c>
      <c r="AK2478" s="5" t="str">
        <f t="shared" si="696"/>
        <v>umar abadiBMJ II</v>
      </c>
      <c r="AL2478" s="5" t="str">
        <f t="shared" si="698"/>
        <v>4UTARA</v>
      </c>
      <c r="AM2478" s="5" t="str">
        <f t="shared" si="699"/>
        <v>1 &gt; 4UTARA12 RODA</v>
      </c>
      <c r="AN2478" s="5" t="str">
        <f t="shared" si="700"/>
        <v>umar abadiBMJ II1 &gt; 4UTARA12 RODA</v>
      </c>
      <c r="AO2478" s="5" t="str">
        <f t="shared" si="701"/>
        <v>umar abadi1 &gt; 4UTARA12 RODA</v>
      </c>
      <c r="AP2478" s="5" t="str">
        <f t="shared" si="702"/>
        <v>44199NIGHT</v>
      </c>
    </row>
    <row r="2479" spans="1:42" x14ac:dyDescent="0.3">
      <c r="A2479" s="33">
        <v>1</v>
      </c>
      <c r="B2479" s="33"/>
      <c r="C2479" s="70">
        <v>44199</v>
      </c>
      <c r="D2479" s="71" t="s">
        <v>87</v>
      </c>
      <c r="E2479" s="70">
        <v>44199</v>
      </c>
      <c r="F2479" s="71">
        <v>5162611</v>
      </c>
      <c r="G2479" s="33" t="s">
        <v>20</v>
      </c>
      <c r="H2479" s="33" t="s">
        <v>21</v>
      </c>
      <c r="I2479" s="33" t="s">
        <v>45</v>
      </c>
      <c r="J2479" s="33" t="s">
        <v>46</v>
      </c>
      <c r="K2479" s="63" t="s">
        <v>126</v>
      </c>
      <c r="L2479" s="32" t="str">
        <f t="shared" si="703"/>
        <v>CGE370</v>
      </c>
      <c r="M2479" s="32" t="str">
        <f t="shared" si="704"/>
        <v>BMJ II</v>
      </c>
      <c r="N2479" s="32" t="str">
        <f t="shared" si="705"/>
        <v>12 RODA</v>
      </c>
      <c r="O2479" s="146">
        <v>0.85030092592592599</v>
      </c>
      <c r="P2479" s="65">
        <v>44199.850300925929</v>
      </c>
      <c r="Q2479" s="65"/>
      <c r="R2479" s="66">
        <v>1</v>
      </c>
      <c r="S2479" s="66">
        <v>45020</v>
      </c>
      <c r="T2479" s="66">
        <v>17240</v>
      </c>
      <c r="U2479" s="67">
        <f t="shared" si="697"/>
        <v>27.78</v>
      </c>
      <c r="V2479" s="66">
        <f t="shared" si="688"/>
        <v>563295.06000000006</v>
      </c>
      <c r="W2479" s="66" t="str">
        <f t="shared" si="689"/>
        <v>1 &gt; 4</v>
      </c>
      <c r="X2479" s="66">
        <f>A2479+SUMIFS(Presensi!F:F,Presensi!E:E,'Entry Data'!AP2479)</f>
        <v>2</v>
      </c>
      <c r="Y2479" s="66">
        <f>IFERROR(INDEX('Retasi Pricing'!F:F,MATCH('Entry Data'!AM2479,'Retasi Pricing'!E:E,0))*X2479,"")</f>
        <v>55000</v>
      </c>
      <c r="Z2479" s="62" t="s">
        <v>26</v>
      </c>
      <c r="AA2479" s="62" t="s">
        <v>27</v>
      </c>
      <c r="AB2479" s="32"/>
      <c r="AC2479" s="32" t="s">
        <v>209</v>
      </c>
      <c r="AD2479" s="32" t="str">
        <f t="shared" si="690"/>
        <v/>
      </c>
      <c r="AF2479" s="5" t="str">
        <f t="shared" si="691"/>
        <v>ahmad supawi44199</v>
      </c>
      <c r="AG2479" s="5" t="str">
        <f t="shared" si="692"/>
        <v>BMJ 04244199UTARANIGHT</v>
      </c>
      <c r="AH2479" s="5" t="str">
        <f t="shared" si="693"/>
        <v>ahmad supawi44199UTARANIGHT</v>
      </c>
      <c r="AI2479" s="5" t="str">
        <f t="shared" si="694"/>
        <v>BMJ 04244199NIGHT</v>
      </c>
      <c r="AJ2479" s="5" t="str">
        <f t="shared" si="695"/>
        <v>ahmad supawi44199NIGHT</v>
      </c>
      <c r="AK2479" s="5" t="str">
        <f t="shared" si="696"/>
        <v>ahmad supawiBMJ II</v>
      </c>
      <c r="AL2479" s="5" t="str">
        <f t="shared" si="698"/>
        <v>1UTARA</v>
      </c>
      <c r="AM2479" s="5" t="str">
        <f t="shared" si="699"/>
        <v>1 &gt; 4UTARA12 RODA</v>
      </c>
      <c r="AN2479" s="5" t="str">
        <f t="shared" si="700"/>
        <v>ahmad supawiBMJ II1 &gt; 4UTARA12 RODA</v>
      </c>
      <c r="AO2479" s="5" t="str">
        <f t="shared" si="701"/>
        <v>ahmad supawi1 &gt; 4UTARA12 RODA</v>
      </c>
      <c r="AP2479" s="5" t="str">
        <f t="shared" si="702"/>
        <v>44199NIGHT</v>
      </c>
    </row>
    <row r="2480" spans="1:42" x14ac:dyDescent="0.3">
      <c r="A2480" s="33">
        <v>1</v>
      </c>
      <c r="B2480" s="33"/>
      <c r="C2480" s="70">
        <v>44199</v>
      </c>
      <c r="D2480" s="71" t="s">
        <v>87</v>
      </c>
      <c r="E2480" s="70">
        <v>44199</v>
      </c>
      <c r="F2480" s="71">
        <v>5162678</v>
      </c>
      <c r="G2480" s="33" t="s">
        <v>20</v>
      </c>
      <c r="H2480" s="33" t="s">
        <v>21</v>
      </c>
      <c r="I2480" s="33" t="s">
        <v>45</v>
      </c>
      <c r="J2480" s="33" t="s">
        <v>46</v>
      </c>
      <c r="K2480" s="63" t="s">
        <v>126</v>
      </c>
      <c r="L2480" s="32" t="str">
        <f t="shared" si="703"/>
        <v>CGE370</v>
      </c>
      <c r="M2480" s="32" t="str">
        <f t="shared" si="704"/>
        <v>BMJ II</v>
      </c>
      <c r="N2480" s="32" t="str">
        <f t="shared" si="705"/>
        <v>12 RODA</v>
      </c>
      <c r="O2480" s="146">
        <v>0.91304398148148147</v>
      </c>
      <c r="P2480" s="65">
        <v>44199.913043981483</v>
      </c>
      <c r="Q2480" s="65"/>
      <c r="R2480" s="66">
        <v>2</v>
      </c>
      <c r="S2480" s="66">
        <v>45140</v>
      </c>
      <c r="T2480" s="66">
        <v>17240</v>
      </c>
      <c r="U2480" s="67">
        <f t="shared" si="697"/>
        <v>27.9</v>
      </c>
      <c r="V2480" s="66">
        <f t="shared" si="688"/>
        <v>565728.29999999993</v>
      </c>
      <c r="W2480" s="66" t="str">
        <f t="shared" si="689"/>
        <v>1 &gt; 4</v>
      </c>
      <c r="X2480" s="66">
        <f>A2480+SUMIFS(Presensi!F:F,Presensi!E:E,'Entry Data'!AP2480)</f>
        <v>2</v>
      </c>
      <c r="Y2480" s="66">
        <f>IFERROR(INDEX('Retasi Pricing'!F:F,MATCH('Entry Data'!AM2480,'Retasi Pricing'!E:E,0))*X2480,"")</f>
        <v>55000</v>
      </c>
      <c r="Z2480" s="62" t="s">
        <v>26</v>
      </c>
      <c r="AA2480" s="62" t="s">
        <v>27</v>
      </c>
      <c r="AB2480" s="32"/>
      <c r="AC2480" s="32" t="s">
        <v>209</v>
      </c>
      <c r="AD2480" s="32" t="str">
        <f t="shared" si="690"/>
        <v/>
      </c>
      <c r="AF2480" s="5" t="str">
        <f t="shared" si="691"/>
        <v>ahmad supawi44199</v>
      </c>
      <c r="AG2480" s="5" t="str">
        <f t="shared" si="692"/>
        <v>BMJ 04244199UTARANIGHT</v>
      </c>
      <c r="AH2480" s="5" t="str">
        <f t="shared" si="693"/>
        <v>ahmad supawi44199UTARANIGHT</v>
      </c>
      <c r="AI2480" s="5" t="str">
        <f t="shared" si="694"/>
        <v>BMJ 04244199NIGHT</v>
      </c>
      <c r="AJ2480" s="5" t="str">
        <f t="shared" si="695"/>
        <v>ahmad supawi44199NIGHT</v>
      </c>
      <c r="AK2480" s="5" t="str">
        <f t="shared" si="696"/>
        <v>ahmad supawiBMJ II</v>
      </c>
      <c r="AL2480" s="5" t="str">
        <f t="shared" si="698"/>
        <v>2UTARA</v>
      </c>
      <c r="AM2480" s="5" t="str">
        <f t="shared" si="699"/>
        <v>1 &gt; 4UTARA12 RODA</v>
      </c>
      <c r="AN2480" s="5" t="str">
        <f t="shared" si="700"/>
        <v>ahmad supawiBMJ II1 &gt; 4UTARA12 RODA</v>
      </c>
      <c r="AO2480" s="5" t="str">
        <f t="shared" si="701"/>
        <v>ahmad supawi1 &gt; 4UTARA12 RODA</v>
      </c>
      <c r="AP2480" s="5" t="str">
        <f t="shared" si="702"/>
        <v>44199NIGHT</v>
      </c>
    </row>
    <row r="2481" spans="1:42" x14ac:dyDescent="0.3">
      <c r="A2481" s="33">
        <v>1</v>
      </c>
      <c r="B2481" s="33"/>
      <c r="C2481" s="70">
        <v>44199</v>
      </c>
      <c r="D2481" s="71" t="s">
        <v>87</v>
      </c>
      <c r="E2481" s="70">
        <v>44199</v>
      </c>
      <c r="F2481" s="71">
        <v>5162772</v>
      </c>
      <c r="G2481" s="33" t="s">
        <v>20</v>
      </c>
      <c r="H2481" s="33" t="s">
        <v>21</v>
      </c>
      <c r="I2481" s="33" t="s">
        <v>51</v>
      </c>
      <c r="J2481" s="33" t="s">
        <v>46</v>
      </c>
      <c r="K2481" s="63" t="s">
        <v>126</v>
      </c>
      <c r="L2481" s="32" t="str">
        <f t="shared" si="703"/>
        <v>CGE370</v>
      </c>
      <c r="M2481" s="32" t="str">
        <f t="shared" si="704"/>
        <v>BMJ II</v>
      </c>
      <c r="N2481" s="32" t="str">
        <f t="shared" si="705"/>
        <v>12 RODA</v>
      </c>
      <c r="O2481" s="146">
        <v>0.98805555555555558</v>
      </c>
      <c r="P2481" s="65">
        <v>44199.988055555557</v>
      </c>
      <c r="Q2481" s="65"/>
      <c r="R2481" s="66">
        <v>3</v>
      </c>
      <c r="S2481" s="66">
        <v>44900</v>
      </c>
      <c r="T2481" s="66">
        <v>17240</v>
      </c>
      <c r="U2481" s="67">
        <f t="shared" si="697"/>
        <v>27.66</v>
      </c>
      <c r="V2481" s="66">
        <f t="shared" si="688"/>
        <v>560861.81999999995</v>
      </c>
      <c r="W2481" s="66" t="str">
        <f t="shared" si="689"/>
        <v>1 &gt; 4</v>
      </c>
      <c r="X2481" s="66">
        <f>A2481+SUMIFS(Presensi!F:F,Presensi!E:E,'Entry Data'!AP2481)</f>
        <v>2</v>
      </c>
      <c r="Y2481" s="66">
        <f>IFERROR(INDEX('Retasi Pricing'!F:F,MATCH('Entry Data'!AM2481,'Retasi Pricing'!E:E,0))*X2481,"")</f>
        <v>55000</v>
      </c>
      <c r="Z2481" s="62" t="s">
        <v>26</v>
      </c>
      <c r="AA2481" s="62" t="s">
        <v>27</v>
      </c>
      <c r="AB2481" s="32"/>
      <c r="AC2481" s="32" t="s">
        <v>209</v>
      </c>
      <c r="AD2481" s="32" t="str">
        <f t="shared" si="690"/>
        <v/>
      </c>
      <c r="AF2481" s="5" t="str">
        <f t="shared" si="691"/>
        <v>ahmad supawi44199</v>
      </c>
      <c r="AG2481" s="5" t="str">
        <f t="shared" si="692"/>
        <v>BMJ 04244199UTARANIGHT</v>
      </c>
      <c r="AH2481" s="5" t="str">
        <f t="shared" si="693"/>
        <v>ahmad supawi44199UTARANIGHT</v>
      </c>
      <c r="AI2481" s="5" t="str">
        <f t="shared" si="694"/>
        <v>BMJ 04244199NIGHT</v>
      </c>
      <c r="AJ2481" s="5" t="str">
        <f t="shared" si="695"/>
        <v>ahmad supawi44199NIGHT</v>
      </c>
      <c r="AK2481" s="5" t="str">
        <f t="shared" si="696"/>
        <v>ahmad supawiBMJ II</v>
      </c>
      <c r="AL2481" s="5" t="str">
        <f t="shared" si="698"/>
        <v>3UTARA</v>
      </c>
      <c r="AM2481" s="5" t="str">
        <f t="shared" si="699"/>
        <v>1 &gt; 4UTARA12 RODA</v>
      </c>
      <c r="AN2481" s="5" t="str">
        <f t="shared" si="700"/>
        <v>ahmad supawiBMJ II1 &gt; 4UTARA12 RODA</v>
      </c>
      <c r="AO2481" s="5" t="str">
        <f t="shared" si="701"/>
        <v>ahmad supawi1 &gt; 4UTARA12 RODA</v>
      </c>
      <c r="AP2481" s="5" t="str">
        <f t="shared" si="702"/>
        <v>44199NIGHT</v>
      </c>
    </row>
    <row r="2482" spans="1:42" x14ac:dyDescent="0.3">
      <c r="A2482" s="33">
        <v>1</v>
      </c>
      <c r="B2482" s="33"/>
      <c r="C2482" s="70">
        <v>44199</v>
      </c>
      <c r="D2482" s="71" t="s">
        <v>87</v>
      </c>
      <c r="E2482" s="70">
        <v>44200</v>
      </c>
      <c r="F2482" s="71">
        <v>5162835</v>
      </c>
      <c r="G2482" s="33" t="s">
        <v>20</v>
      </c>
      <c r="H2482" s="33" t="s">
        <v>21</v>
      </c>
      <c r="I2482" s="33" t="s">
        <v>51</v>
      </c>
      <c r="J2482" s="33" t="s">
        <v>46</v>
      </c>
      <c r="K2482" s="63" t="s">
        <v>126</v>
      </c>
      <c r="L2482" s="32" t="str">
        <f t="shared" si="703"/>
        <v>CGE370</v>
      </c>
      <c r="M2482" s="32" t="str">
        <f t="shared" si="704"/>
        <v>BMJ II</v>
      </c>
      <c r="N2482" s="32" t="str">
        <f t="shared" si="705"/>
        <v>12 RODA</v>
      </c>
      <c r="O2482" s="146">
        <v>4.7442129629629626E-2</v>
      </c>
      <c r="P2482" s="65">
        <v>44200.047442129631</v>
      </c>
      <c r="Q2482" s="65"/>
      <c r="R2482" s="66">
        <v>4</v>
      </c>
      <c r="S2482" s="66">
        <v>44940</v>
      </c>
      <c r="T2482" s="66">
        <v>17240</v>
      </c>
      <c r="U2482" s="67">
        <f t="shared" si="697"/>
        <v>27.7</v>
      </c>
      <c r="V2482" s="66">
        <f t="shared" si="688"/>
        <v>561672.9</v>
      </c>
      <c r="W2482" s="66" t="str">
        <f t="shared" si="689"/>
        <v>1 &gt; 4</v>
      </c>
      <c r="X2482" s="66">
        <f>A2482+SUMIFS(Presensi!F:F,Presensi!E:E,'Entry Data'!AP2482)</f>
        <v>2</v>
      </c>
      <c r="Y2482" s="66">
        <f>IFERROR(INDEX('Retasi Pricing'!F:F,MATCH('Entry Data'!AM2482,'Retasi Pricing'!E:E,0))*X2482,"")</f>
        <v>55000</v>
      </c>
      <c r="Z2482" s="62" t="s">
        <v>26</v>
      </c>
      <c r="AA2482" s="62" t="s">
        <v>27</v>
      </c>
      <c r="AB2482" s="32"/>
      <c r="AC2482" s="32" t="s">
        <v>209</v>
      </c>
      <c r="AD2482" s="32" t="str">
        <f t="shared" si="690"/>
        <v/>
      </c>
      <c r="AF2482" s="5" t="str">
        <f t="shared" si="691"/>
        <v>ahmad supawi44199</v>
      </c>
      <c r="AG2482" s="5" t="str">
        <f t="shared" si="692"/>
        <v>BMJ 04244199UTARANIGHT</v>
      </c>
      <c r="AH2482" s="5" t="str">
        <f t="shared" si="693"/>
        <v>ahmad supawi44199UTARANIGHT</v>
      </c>
      <c r="AI2482" s="5" t="str">
        <f t="shared" si="694"/>
        <v>BMJ 04244199NIGHT</v>
      </c>
      <c r="AJ2482" s="5" t="str">
        <f t="shared" si="695"/>
        <v>ahmad supawi44199NIGHT</v>
      </c>
      <c r="AK2482" s="5" t="str">
        <f t="shared" si="696"/>
        <v>ahmad supawiBMJ II</v>
      </c>
      <c r="AL2482" s="5" t="str">
        <f t="shared" si="698"/>
        <v>4UTARA</v>
      </c>
      <c r="AM2482" s="5" t="str">
        <f t="shared" si="699"/>
        <v>1 &gt; 4UTARA12 RODA</v>
      </c>
      <c r="AN2482" s="5" t="str">
        <f t="shared" si="700"/>
        <v>ahmad supawiBMJ II1 &gt; 4UTARA12 RODA</v>
      </c>
      <c r="AO2482" s="5" t="str">
        <f t="shared" si="701"/>
        <v>ahmad supawi1 &gt; 4UTARA12 RODA</v>
      </c>
      <c r="AP2482" s="5" t="str">
        <f t="shared" si="702"/>
        <v>44199NIGHT</v>
      </c>
    </row>
    <row r="2483" spans="1:42" x14ac:dyDescent="0.3">
      <c r="A2483" s="33">
        <v>1</v>
      </c>
      <c r="B2483" s="33"/>
      <c r="C2483" s="70">
        <v>44199</v>
      </c>
      <c r="D2483" s="71" t="s">
        <v>87</v>
      </c>
      <c r="E2483" s="70">
        <v>44200</v>
      </c>
      <c r="F2483" s="71">
        <v>5162936</v>
      </c>
      <c r="G2483" s="33" t="s">
        <v>20</v>
      </c>
      <c r="H2483" s="33" t="s">
        <v>21</v>
      </c>
      <c r="I2483" s="33" t="s">
        <v>51</v>
      </c>
      <c r="J2483" s="33" t="s">
        <v>46</v>
      </c>
      <c r="K2483" s="63" t="s">
        <v>126</v>
      </c>
      <c r="L2483" s="32" t="str">
        <f t="shared" si="703"/>
        <v>CGE370</v>
      </c>
      <c r="M2483" s="32" t="str">
        <f t="shared" si="704"/>
        <v>BMJ II</v>
      </c>
      <c r="N2483" s="32" t="str">
        <f t="shared" si="705"/>
        <v>12 RODA</v>
      </c>
      <c r="O2483" s="146">
        <v>0.15055555555555555</v>
      </c>
      <c r="P2483" s="65">
        <v>44200.150555555556</v>
      </c>
      <c r="Q2483" s="65"/>
      <c r="R2483" s="66">
        <v>5</v>
      </c>
      <c r="S2483" s="66">
        <v>47000</v>
      </c>
      <c r="T2483" s="66">
        <v>17240</v>
      </c>
      <c r="U2483" s="67">
        <f t="shared" si="697"/>
        <v>29.76</v>
      </c>
      <c r="V2483" s="66">
        <f t="shared" si="688"/>
        <v>603443.52</v>
      </c>
      <c r="W2483" s="66" t="str">
        <f t="shared" si="689"/>
        <v>&gt; 5</v>
      </c>
      <c r="X2483" s="66">
        <f>A2483+SUMIFS(Presensi!F:F,Presensi!E:E,'Entry Data'!AP2483)</f>
        <v>2</v>
      </c>
      <c r="Y2483" s="66">
        <f>IFERROR(INDEX('Retasi Pricing'!F:F,MATCH('Entry Data'!AM2483,'Retasi Pricing'!E:E,0))*X2483,"")</f>
        <v>62400</v>
      </c>
      <c r="Z2483" s="62" t="s">
        <v>26</v>
      </c>
      <c r="AA2483" s="62" t="s">
        <v>27</v>
      </c>
      <c r="AB2483" s="32"/>
      <c r="AC2483" s="32" t="s">
        <v>209</v>
      </c>
      <c r="AD2483" s="32" t="str">
        <f t="shared" si="690"/>
        <v/>
      </c>
      <c r="AF2483" s="5" t="str">
        <f t="shared" si="691"/>
        <v>ahmad supawi44199</v>
      </c>
      <c r="AG2483" s="5" t="str">
        <f t="shared" si="692"/>
        <v>BMJ 04244199UTARANIGHT</v>
      </c>
      <c r="AH2483" s="5" t="str">
        <f t="shared" si="693"/>
        <v>ahmad supawi44199UTARANIGHT</v>
      </c>
      <c r="AI2483" s="5" t="str">
        <f t="shared" si="694"/>
        <v>BMJ 04244199NIGHT</v>
      </c>
      <c r="AJ2483" s="5" t="str">
        <f t="shared" si="695"/>
        <v>ahmad supawi44199NIGHT</v>
      </c>
      <c r="AK2483" s="5" t="str">
        <f t="shared" si="696"/>
        <v>ahmad supawiBMJ II</v>
      </c>
      <c r="AL2483" s="5" t="str">
        <f t="shared" si="698"/>
        <v>5UTARA</v>
      </c>
      <c r="AM2483" s="5" t="str">
        <f t="shared" si="699"/>
        <v>&gt; 5UTARA12 RODA</v>
      </c>
      <c r="AN2483" s="5" t="str">
        <f t="shared" si="700"/>
        <v>ahmad supawiBMJ II&gt; 5UTARA12 RODA</v>
      </c>
      <c r="AO2483" s="5" t="str">
        <f t="shared" si="701"/>
        <v>ahmad supawi&gt; 5UTARA12 RODA</v>
      </c>
      <c r="AP2483" s="5" t="str">
        <f t="shared" si="702"/>
        <v>44199NIGHT</v>
      </c>
    </row>
    <row r="2484" spans="1:42" x14ac:dyDescent="0.3">
      <c r="A2484" s="33">
        <v>1</v>
      </c>
      <c r="B2484" s="33"/>
      <c r="C2484" s="70">
        <v>44199</v>
      </c>
      <c r="D2484" s="71" t="s">
        <v>87</v>
      </c>
      <c r="E2484" s="70">
        <v>44200</v>
      </c>
      <c r="F2484" s="71">
        <v>5162813</v>
      </c>
      <c r="G2484" s="33" t="s">
        <v>20</v>
      </c>
      <c r="H2484" s="33" t="s">
        <v>21</v>
      </c>
      <c r="I2484" s="33" t="s">
        <v>51</v>
      </c>
      <c r="J2484" s="33" t="s">
        <v>46</v>
      </c>
      <c r="K2484" s="63" t="s">
        <v>33</v>
      </c>
      <c r="L2484" s="32" t="str">
        <f t="shared" si="703"/>
        <v>CGE370</v>
      </c>
      <c r="M2484" s="32" t="str">
        <f t="shared" si="704"/>
        <v>BMJ II</v>
      </c>
      <c r="N2484" s="32" t="str">
        <f t="shared" si="705"/>
        <v>12 RODA</v>
      </c>
      <c r="O2484" s="146">
        <v>2.3379629629629629E-2</v>
      </c>
      <c r="P2484" s="65">
        <v>44200.023379629631</v>
      </c>
      <c r="Q2484" s="65"/>
      <c r="R2484" s="66">
        <v>1</v>
      </c>
      <c r="S2484" s="66">
        <v>46900</v>
      </c>
      <c r="T2484" s="66">
        <v>17340</v>
      </c>
      <c r="U2484" s="67">
        <f t="shared" si="697"/>
        <v>29.56</v>
      </c>
      <c r="V2484" s="66">
        <f t="shared" si="688"/>
        <v>599388.11999999988</v>
      </c>
      <c r="W2484" s="66" t="str">
        <f t="shared" si="689"/>
        <v>1 &gt; 4</v>
      </c>
      <c r="X2484" s="66">
        <f>A2484+SUMIFS(Presensi!F:F,Presensi!E:E,'Entry Data'!AP2484)</f>
        <v>2</v>
      </c>
      <c r="Y2484" s="66">
        <f>IFERROR(INDEX('Retasi Pricing'!F:F,MATCH('Entry Data'!AM2484,'Retasi Pricing'!E:E,0))*X2484,"")</f>
        <v>55000</v>
      </c>
      <c r="Z2484" s="62" t="s">
        <v>26</v>
      </c>
      <c r="AA2484" s="62" t="s">
        <v>27</v>
      </c>
      <c r="AB2484" s="32"/>
      <c r="AC2484" s="32" t="s">
        <v>208</v>
      </c>
      <c r="AD2484" s="32" t="str">
        <f t="shared" si="690"/>
        <v/>
      </c>
      <c r="AF2484" s="5" t="str">
        <f t="shared" si="691"/>
        <v>mulyadi44199</v>
      </c>
      <c r="AG2484" s="5" t="str">
        <f t="shared" si="692"/>
        <v>BMJ 04344199UTARANIGHT</v>
      </c>
      <c r="AH2484" s="5" t="str">
        <f t="shared" si="693"/>
        <v>mulyadi44199UTARANIGHT</v>
      </c>
      <c r="AI2484" s="5" t="str">
        <f t="shared" si="694"/>
        <v>BMJ 04344199NIGHT</v>
      </c>
      <c r="AJ2484" s="5" t="str">
        <f t="shared" si="695"/>
        <v>mulyadi44199NIGHT</v>
      </c>
      <c r="AK2484" s="5" t="str">
        <f t="shared" si="696"/>
        <v>mulyadiBMJ II</v>
      </c>
      <c r="AL2484" s="5" t="str">
        <f t="shared" si="698"/>
        <v>1UTARA</v>
      </c>
      <c r="AM2484" s="5" t="str">
        <f t="shared" si="699"/>
        <v>1 &gt; 4UTARA12 RODA</v>
      </c>
      <c r="AN2484" s="5" t="str">
        <f t="shared" si="700"/>
        <v>mulyadiBMJ II1 &gt; 4UTARA12 RODA</v>
      </c>
      <c r="AO2484" s="5" t="str">
        <f t="shared" si="701"/>
        <v>mulyadi1 &gt; 4UTARA12 RODA</v>
      </c>
      <c r="AP2484" s="5" t="str">
        <f t="shared" si="702"/>
        <v>44199NIGHT</v>
      </c>
    </row>
    <row r="2485" spans="1:42" x14ac:dyDescent="0.3">
      <c r="A2485" s="33">
        <v>1</v>
      </c>
      <c r="B2485" s="33"/>
      <c r="C2485" s="70">
        <v>44199</v>
      </c>
      <c r="D2485" s="71" t="s">
        <v>87</v>
      </c>
      <c r="E2485" s="70">
        <v>44200</v>
      </c>
      <c r="F2485" s="71">
        <v>5162875</v>
      </c>
      <c r="G2485" s="33" t="s">
        <v>20</v>
      </c>
      <c r="H2485" s="33" t="s">
        <v>21</v>
      </c>
      <c r="I2485" s="33" t="s">
        <v>51</v>
      </c>
      <c r="J2485" s="33" t="s">
        <v>46</v>
      </c>
      <c r="K2485" s="63" t="s">
        <v>33</v>
      </c>
      <c r="L2485" s="32" t="str">
        <f t="shared" si="703"/>
        <v>CGE370</v>
      </c>
      <c r="M2485" s="32" t="str">
        <f t="shared" si="704"/>
        <v>BMJ II</v>
      </c>
      <c r="N2485" s="32" t="str">
        <f t="shared" si="705"/>
        <v>12 RODA</v>
      </c>
      <c r="O2485" s="146">
        <v>8.5428240740740735E-2</v>
      </c>
      <c r="P2485" s="65">
        <v>44200.085428240738</v>
      </c>
      <c r="Q2485" s="65"/>
      <c r="R2485" s="66">
        <v>2</v>
      </c>
      <c r="S2485" s="66">
        <v>46500</v>
      </c>
      <c r="T2485" s="66">
        <v>17340</v>
      </c>
      <c r="U2485" s="67">
        <f t="shared" si="697"/>
        <v>29.16</v>
      </c>
      <c r="V2485" s="66">
        <f t="shared" si="688"/>
        <v>591277.31999999995</v>
      </c>
      <c r="W2485" s="66" t="str">
        <f t="shared" si="689"/>
        <v>1 &gt; 4</v>
      </c>
      <c r="X2485" s="66">
        <f>A2485+SUMIFS(Presensi!F:F,Presensi!E:E,'Entry Data'!AP2485)</f>
        <v>2</v>
      </c>
      <c r="Y2485" s="66">
        <f>IFERROR(INDEX('Retasi Pricing'!F:F,MATCH('Entry Data'!AM2485,'Retasi Pricing'!E:E,0))*X2485,"")</f>
        <v>55000</v>
      </c>
      <c r="Z2485" s="62" t="s">
        <v>26</v>
      </c>
      <c r="AA2485" s="62" t="s">
        <v>27</v>
      </c>
      <c r="AB2485" s="32"/>
      <c r="AC2485" s="32" t="s">
        <v>208</v>
      </c>
      <c r="AD2485" s="32" t="str">
        <f t="shared" si="690"/>
        <v/>
      </c>
      <c r="AF2485" s="5" t="str">
        <f t="shared" si="691"/>
        <v>mulyadi44199</v>
      </c>
      <c r="AG2485" s="5" t="str">
        <f t="shared" si="692"/>
        <v>BMJ 04344199UTARANIGHT</v>
      </c>
      <c r="AH2485" s="5" t="str">
        <f t="shared" si="693"/>
        <v>mulyadi44199UTARANIGHT</v>
      </c>
      <c r="AI2485" s="5" t="str">
        <f t="shared" si="694"/>
        <v>BMJ 04344199NIGHT</v>
      </c>
      <c r="AJ2485" s="5" t="str">
        <f t="shared" si="695"/>
        <v>mulyadi44199NIGHT</v>
      </c>
      <c r="AK2485" s="5" t="str">
        <f t="shared" si="696"/>
        <v>mulyadiBMJ II</v>
      </c>
      <c r="AL2485" s="5" t="str">
        <f t="shared" si="698"/>
        <v>2UTARA</v>
      </c>
      <c r="AM2485" s="5" t="str">
        <f t="shared" si="699"/>
        <v>1 &gt; 4UTARA12 RODA</v>
      </c>
      <c r="AN2485" s="5" t="str">
        <f t="shared" si="700"/>
        <v>mulyadiBMJ II1 &gt; 4UTARA12 RODA</v>
      </c>
      <c r="AO2485" s="5" t="str">
        <f t="shared" si="701"/>
        <v>mulyadi1 &gt; 4UTARA12 RODA</v>
      </c>
      <c r="AP2485" s="5" t="str">
        <f t="shared" si="702"/>
        <v>44199NIGHT</v>
      </c>
    </row>
    <row r="2486" spans="1:42" x14ac:dyDescent="0.3">
      <c r="A2486" s="33">
        <v>1</v>
      </c>
      <c r="B2486" s="33"/>
      <c r="C2486" s="70">
        <v>44199</v>
      </c>
      <c r="D2486" s="71" t="s">
        <v>87</v>
      </c>
      <c r="E2486" s="70">
        <v>44200</v>
      </c>
      <c r="F2486" s="71">
        <v>5162934</v>
      </c>
      <c r="G2486" s="33" t="s">
        <v>20</v>
      </c>
      <c r="H2486" s="33" t="s">
        <v>21</v>
      </c>
      <c r="I2486" s="33" t="s">
        <v>51</v>
      </c>
      <c r="J2486" s="33" t="s">
        <v>46</v>
      </c>
      <c r="K2486" s="63" t="s">
        <v>33</v>
      </c>
      <c r="L2486" s="32" t="str">
        <f t="shared" si="703"/>
        <v>CGE370</v>
      </c>
      <c r="M2486" s="32" t="str">
        <f t="shared" si="704"/>
        <v>BMJ II</v>
      </c>
      <c r="N2486" s="32" t="str">
        <f t="shared" si="705"/>
        <v>12 RODA</v>
      </c>
      <c r="O2486" s="146">
        <v>0.14805555555555555</v>
      </c>
      <c r="P2486" s="65">
        <v>44200.148055555554</v>
      </c>
      <c r="Q2486" s="65"/>
      <c r="R2486" s="66">
        <v>3</v>
      </c>
      <c r="S2486" s="66">
        <v>45020</v>
      </c>
      <c r="T2486" s="66">
        <v>17340</v>
      </c>
      <c r="U2486" s="67">
        <f t="shared" si="697"/>
        <v>27.68</v>
      </c>
      <c r="V2486" s="66">
        <f t="shared" si="688"/>
        <v>561267.36</v>
      </c>
      <c r="W2486" s="66" t="str">
        <f t="shared" si="689"/>
        <v>1 &gt; 4</v>
      </c>
      <c r="X2486" s="66">
        <f>A2486+SUMIFS(Presensi!F:F,Presensi!E:E,'Entry Data'!AP2486)</f>
        <v>2</v>
      </c>
      <c r="Y2486" s="66">
        <f>IFERROR(INDEX('Retasi Pricing'!F:F,MATCH('Entry Data'!AM2486,'Retasi Pricing'!E:E,0))*X2486,"")</f>
        <v>55000</v>
      </c>
      <c r="Z2486" s="62" t="s">
        <v>26</v>
      </c>
      <c r="AA2486" s="62" t="s">
        <v>27</v>
      </c>
      <c r="AB2486" s="32"/>
      <c r="AC2486" s="32" t="s">
        <v>208</v>
      </c>
      <c r="AD2486" s="32" t="str">
        <f t="shared" si="690"/>
        <v/>
      </c>
      <c r="AF2486" s="5" t="str">
        <f t="shared" si="691"/>
        <v>mulyadi44199</v>
      </c>
      <c r="AG2486" s="5" t="str">
        <f t="shared" si="692"/>
        <v>BMJ 04344199UTARANIGHT</v>
      </c>
      <c r="AH2486" s="5" t="str">
        <f t="shared" si="693"/>
        <v>mulyadi44199UTARANIGHT</v>
      </c>
      <c r="AI2486" s="5" t="str">
        <f t="shared" si="694"/>
        <v>BMJ 04344199NIGHT</v>
      </c>
      <c r="AJ2486" s="5" t="str">
        <f t="shared" si="695"/>
        <v>mulyadi44199NIGHT</v>
      </c>
      <c r="AK2486" s="5" t="str">
        <f t="shared" si="696"/>
        <v>mulyadiBMJ II</v>
      </c>
      <c r="AL2486" s="5" t="str">
        <f t="shared" si="698"/>
        <v>3UTARA</v>
      </c>
      <c r="AM2486" s="5" t="str">
        <f t="shared" si="699"/>
        <v>1 &gt; 4UTARA12 RODA</v>
      </c>
      <c r="AN2486" s="5" t="str">
        <f t="shared" si="700"/>
        <v>mulyadiBMJ II1 &gt; 4UTARA12 RODA</v>
      </c>
      <c r="AO2486" s="5" t="str">
        <f t="shared" si="701"/>
        <v>mulyadi1 &gt; 4UTARA12 RODA</v>
      </c>
      <c r="AP2486" s="5" t="str">
        <f t="shared" si="702"/>
        <v>44199NIGHT</v>
      </c>
    </row>
    <row r="2487" spans="1:42" x14ac:dyDescent="0.3">
      <c r="A2487" s="33">
        <v>1</v>
      </c>
      <c r="B2487" s="33"/>
      <c r="C2487" s="70">
        <v>44199</v>
      </c>
      <c r="D2487" s="71" t="s">
        <v>87</v>
      </c>
      <c r="E2487" s="70">
        <v>44200</v>
      </c>
      <c r="F2487" s="71">
        <v>5162991</v>
      </c>
      <c r="G2487" s="33" t="s">
        <v>20</v>
      </c>
      <c r="H2487" s="33" t="s">
        <v>21</v>
      </c>
      <c r="I2487" s="33" t="s">
        <v>51</v>
      </c>
      <c r="J2487" s="33" t="s">
        <v>46</v>
      </c>
      <c r="K2487" s="63" t="s">
        <v>33</v>
      </c>
      <c r="L2487" s="32" t="str">
        <f t="shared" si="703"/>
        <v>CGE370</v>
      </c>
      <c r="M2487" s="32" t="str">
        <f t="shared" si="704"/>
        <v>BMJ II</v>
      </c>
      <c r="N2487" s="32" t="str">
        <f t="shared" si="705"/>
        <v>12 RODA</v>
      </c>
      <c r="O2487" s="146">
        <v>0.20621527777777779</v>
      </c>
      <c r="P2487" s="65">
        <v>44200.20621527778</v>
      </c>
      <c r="Q2487" s="65"/>
      <c r="R2487" s="66">
        <v>4</v>
      </c>
      <c r="S2487" s="66">
        <v>47680</v>
      </c>
      <c r="T2487" s="66">
        <v>17340</v>
      </c>
      <c r="U2487" s="67">
        <f t="shared" si="697"/>
        <v>30.34</v>
      </c>
      <c r="V2487" s="66">
        <f t="shared" si="688"/>
        <v>615204.18000000005</v>
      </c>
      <c r="W2487" s="66" t="str">
        <f t="shared" si="689"/>
        <v>1 &gt; 4</v>
      </c>
      <c r="X2487" s="66">
        <f>A2487+SUMIFS(Presensi!F:F,Presensi!E:E,'Entry Data'!AP2487)</f>
        <v>2</v>
      </c>
      <c r="Y2487" s="66">
        <f>IFERROR(INDEX('Retasi Pricing'!F:F,MATCH('Entry Data'!AM2487,'Retasi Pricing'!E:E,0))*X2487,"")</f>
        <v>55000</v>
      </c>
      <c r="Z2487" s="62" t="s">
        <v>26</v>
      </c>
      <c r="AA2487" s="62" t="s">
        <v>27</v>
      </c>
      <c r="AB2487" s="32"/>
      <c r="AC2487" s="32" t="s">
        <v>208</v>
      </c>
      <c r="AD2487" s="32" t="str">
        <f t="shared" si="690"/>
        <v/>
      </c>
      <c r="AF2487" s="5" t="str">
        <f t="shared" si="691"/>
        <v>mulyadi44199</v>
      </c>
      <c r="AG2487" s="5" t="str">
        <f t="shared" si="692"/>
        <v>BMJ 04344199UTARANIGHT</v>
      </c>
      <c r="AH2487" s="5" t="str">
        <f t="shared" si="693"/>
        <v>mulyadi44199UTARANIGHT</v>
      </c>
      <c r="AI2487" s="5" t="str">
        <f t="shared" si="694"/>
        <v>BMJ 04344199NIGHT</v>
      </c>
      <c r="AJ2487" s="5" t="str">
        <f t="shared" si="695"/>
        <v>mulyadi44199NIGHT</v>
      </c>
      <c r="AK2487" s="5" t="str">
        <f t="shared" si="696"/>
        <v>mulyadiBMJ II</v>
      </c>
      <c r="AL2487" s="5" t="str">
        <f t="shared" si="698"/>
        <v>4UTARA</v>
      </c>
      <c r="AM2487" s="5" t="str">
        <f t="shared" si="699"/>
        <v>1 &gt; 4UTARA12 RODA</v>
      </c>
      <c r="AN2487" s="5" t="str">
        <f t="shared" si="700"/>
        <v>mulyadiBMJ II1 &gt; 4UTARA12 RODA</v>
      </c>
      <c r="AO2487" s="5" t="str">
        <f t="shared" si="701"/>
        <v>mulyadi1 &gt; 4UTARA12 RODA</v>
      </c>
      <c r="AP2487" s="5" t="str">
        <f t="shared" si="702"/>
        <v>44199NIGHT</v>
      </c>
    </row>
    <row r="2488" spans="1:42" x14ac:dyDescent="0.3">
      <c r="A2488" s="33">
        <v>1</v>
      </c>
      <c r="B2488" s="33"/>
      <c r="C2488" s="70">
        <v>44199</v>
      </c>
      <c r="D2488" s="71" t="s">
        <v>87</v>
      </c>
      <c r="E2488" s="70">
        <v>44199</v>
      </c>
      <c r="F2488" s="71">
        <v>5162589</v>
      </c>
      <c r="G2488" s="33" t="s">
        <v>20</v>
      </c>
      <c r="H2488" s="33" t="s">
        <v>21</v>
      </c>
      <c r="I2488" s="33" t="s">
        <v>51</v>
      </c>
      <c r="J2488" s="33" t="s">
        <v>46</v>
      </c>
      <c r="K2488" s="63" t="s">
        <v>107</v>
      </c>
      <c r="L2488" s="32" t="str">
        <f t="shared" si="703"/>
        <v>CGE370</v>
      </c>
      <c r="M2488" s="32" t="str">
        <f t="shared" si="704"/>
        <v>BMJ II</v>
      </c>
      <c r="N2488" s="32" t="str">
        <f t="shared" si="705"/>
        <v>12 RODA</v>
      </c>
      <c r="O2488" s="146">
        <v>0.83024305555555555</v>
      </c>
      <c r="P2488" s="65">
        <v>44199.83766203704</v>
      </c>
      <c r="Q2488" s="65"/>
      <c r="R2488" s="66">
        <v>1</v>
      </c>
      <c r="S2488" s="66">
        <v>45160</v>
      </c>
      <c r="T2488" s="66">
        <v>17000</v>
      </c>
      <c r="U2488" s="67">
        <f t="shared" si="697"/>
        <v>28.16</v>
      </c>
      <c r="V2488" s="66">
        <f t="shared" si="688"/>
        <v>571000.31999999995</v>
      </c>
      <c r="W2488" s="66" t="str">
        <f t="shared" si="689"/>
        <v>1 &gt; 4</v>
      </c>
      <c r="X2488" s="66">
        <f>A2488+SUMIFS(Presensi!F:F,Presensi!E:E,'Entry Data'!AP2488)</f>
        <v>2</v>
      </c>
      <c r="Y2488" s="66">
        <f>IFERROR(INDEX('Retasi Pricing'!F:F,MATCH('Entry Data'!AM2488,'Retasi Pricing'!E:E,0))*X2488,"")</f>
        <v>55000</v>
      </c>
      <c r="Z2488" s="62" t="s">
        <v>26</v>
      </c>
      <c r="AA2488" s="62" t="s">
        <v>27</v>
      </c>
      <c r="AB2488" s="32"/>
      <c r="AC2488" s="32" t="s">
        <v>198</v>
      </c>
      <c r="AD2488" s="32" t="str">
        <f t="shared" si="690"/>
        <v/>
      </c>
      <c r="AF2488" s="5" t="str">
        <f t="shared" si="691"/>
        <v>mustamin44199</v>
      </c>
      <c r="AG2488" s="5" t="str">
        <f t="shared" si="692"/>
        <v>BMJ 04444199UTARANIGHT</v>
      </c>
      <c r="AH2488" s="5" t="str">
        <f t="shared" si="693"/>
        <v>mustamin44199UTARANIGHT</v>
      </c>
      <c r="AI2488" s="5" t="str">
        <f t="shared" si="694"/>
        <v>BMJ 04444199NIGHT</v>
      </c>
      <c r="AJ2488" s="5" t="str">
        <f t="shared" si="695"/>
        <v>mustamin44199NIGHT</v>
      </c>
      <c r="AK2488" s="5" t="str">
        <f t="shared" si="696"/>
        <v>mustaminBMJ II</v>
      </c>
      <c r="AL2488" s="5" t="str">
        <f t="shared" si="698"/>
        <v>1UTARA</v>
      </c>
      <c r="AM2488" s="5" t="str">
        <f t="shared" si="699"/>
        <v>1 &gt; 4UTARA12 RODA</v>
      </c>
      <c r="AN2488" s="5" t="str">
        <f t="shared" si="700"/>
        <v>mustaminBMJ II1 &gt; 4UTARA12 RODA</v>
      </c>
      <c r="AO2488" s="5" t="str">
        <f t="shared" si="701"/>
        <v>mustamin1 &gt; 4UTARA12 RODA</v>
      </c>
      <c r="AP2488" s="5" t="str">
        <f t="shared" si="702"/>
        <v>44199NIGHT</v>
      </c>
    </row>
    <row r="2489" spans="1:42" x14ac:dyDescent="0.3">
      <c r="A2489" s="33">
        <v>1</v>
      </c>
      <c r="B2489" s="33"/>
      <c r="C2489" s="70">
        <v>44199</v>
      </c>
      <c r="D2489" s="71" t="s">
        <v>87</v>
      </c>
      <c r="E2489" s="70">
        <v>44200</v>
      </c>
      <c r="F2489" s="71">
        <v>5162874</v>
      </c>
      <c r="G2489" s="33" t="s">
        <v>20</v>
      </c>
      <c r="H2489" s="33" t="s">
        <v>21</v>
      </c>
      <c r="I2489" s="33" t="s">
        <v>51</v>
      </c>
      <c r="J2489" s="33" t="s">
        <v>46</v>
      </c>
      <c r="K2489" s="63" t="s">
        <v>107</v>
      </c>
      <c r="L2489" s="32" t="str">
        <f t="shared" si="703"/>
        <v>CGE370</v>
      </c>
      <c r="M2489" s="32" t="str">
        <f t="shared" si="704"/>
        <v>BMJ II</v>
      </c>
      <c r="N2489" s="32" t="str">
        <f t="shared" si="705"/>
        <v>12 RODA</v>
      </c>
      <c r="O2489" s="146">
        <v>8.5023148148148153E-2</v>
      </c>
      <c r="P2489" s="65">
        <v>44200.085023148145</v>
      </c>
      <c r="Q2489" s="65"/>
      <c r="R2489" s="66">
        <v>2</v>
      </c>
      <c r="S2489" s="66">
        <v>45940</v>
      </c>
      <c r="T2489" s="66">
        <v>17000</v>
      </c>
      <c r="U2489" s="67">
        <f t="shared" si="697"/>
        <v>28.94</v>
      </c>
      <c r="V2489" s="66">
        <f t="shared" si="688"/>
        <v>586816.38000000012</v>
      </c>
      <c r="W2489" s="66" t="str">
        <f t="shared" si="689"/>
        <v>1 &gt; 4</v>
      </c>
      <c r="X2489" s="66">
        <f>A2489+SUMIFS(Presensi!F:F,Presensi!E:E,'Entry Data'!AP2489)</f>
        <v>2</v>
      </c>
      <c r="Y2489" s="66">
        <f>IFERROR(INDEX('Retasi Pricing'!F:F,MATCH('Entry Data'!AM2489,'Retasi Pricing'!E:E,0))*X2489,"")</f>
        <v>55000</v>
      </c>
      <c r="Z2489" s="62" t="s">
        <v>26</v>
      </c>
      <c r="AA2489" s="62" t="s">
        <v>27</v>
      </c>
      <c r="AB2489" s="32"/>
      <c r="AC2489" s="32" t="s">
        <v>198</v>
      </c>
      <c r="AD2489" s="32" t="str">
        <f t="shared" si="690"/>
        <v/>
      </c>
      <c r="AF2489" s="5" t="str">
        <f t="shared" si="691"/>
        <v>mustamin44199</v>
      </c>
      <c r="AG2489" s="5" t="str">
        <f t="shared" si="692"/>
        <v>BMJ 04444199UTARANIGHT</v>
      </c>
      <c r="AH2489" s="5" t="str">
        <f t="shared" si="693"/>
        <v>mustamin44199UTARANIGHT</v>
      </c>
      <c r="AI2489" s="5" t="str">
        <f t="shared" si="694"/>
        <v>BMJ 04444199NIGHT</v>
      </c>
      <c r="AJ2489" s="5" t="str">
        <f t="shared" si="695"/>
        <v>mustamin44199NIGHT</v>
      </c>
      <c r="AK2489" s="5" t="str">
        <f t="shared" si="696"/>
        <v>mustaminBMJ II</v>
      </c>
      <c r="AL2489" s="5" t="str">
        <f t="shared" si="698"/>
        <v>2UTARA</v>
      </c>
      <c r="AM2489" s="5" t="str">
        <f t="shared" si="699"/>
        <v>1 &gt; 4UTARA12 RODA</v>
      </c>
      <c r="AN2489" s="5" t="str">
        <f t="shared" si="700"/>
        <v>mustaminBMJ II1 &gt; 4UTARA12 RODA</v>
      </c>
      <c r="AO2489" s="5" t="str">
        <f t="shared" si="701"/>
        <v>mustamin1 &gt; 4UTARA12 RODA</v>
      </c>
      <c r="AP2489" s="5" t="str">
        <f t="shared" si="702"/>
        <v>44199NIGHT</v>
      </c>
    </row>
    <row r="2490" spans="1:42" x14ac:dyDescent="0.3">
      <c r="A2490" s="33">
        <v>1</v>
      </c>
      <c r="B2490" s="33"/>
      <c r="C2490" s="70">
        <v>44199</v>
      </c>
      <c r="D2490" s="71" t="s">
        <v>87</v>
      </c>
      <c r="E2490" s="70">
        <v>44200</v>
      </c>
      <c r="F2490" s="71">
        <v>5162940</v>
      </c>
      <c r="G2490" s="33" t="s">
        <v>20</v>
      </c>
      <c r="H2490" s="33" t="s">
        <v>21</v>
      </c>
      <c r="I2490" s="33" t="s">
        <v>51</v>
      </c>
      <c r="J2490" s="33" t="s">
        <v>46</v>
      </c>
      <c r="K2490" s="63" t="s">
        <v>107</v>
      </c>
      <c r="L2490" s="32" t="str">
        <f t="shared" si="703"/>
        <v>CGE370</v>
      </c>
      <c r="M2490" s="32" t="str">
        <f t="shared" si="704"/>
        <v>BMJ II</v>
      </c>
      <c r="N2490" s="32" t="str">
        <f t="shared" si="705"/>
        <v>12 RODA</v>
      </c>
      <c r="O2490" s="146">
        <v>0.15212962962962964</v>
      </c>
      <c r="P2490" s="65">
        <v>44200.152129629627</v>
      </c>
      <c r="Q2490" s="65"/>
      <c r="R2490" s="66">
        <v>3</v>
      </c>
      <c r="S2490" s="66">
        <v>45260</v>
      </c>
      <c r="T2490" s="66">
        <v>17000</v>
      </c>
      <c r="U2490" s="67">
        <f t="shared" si="697"/>
        <v>28.26</v>
      </c>
      <c r="V2490" s="66">
        <f t="shared" si="688"/>
        <v>573028.02</v>
      </c>
      <c r="W2490" s="66" t="str">
        <f t="shared" si="689"/>
        <v>1 &gt; 4</v>
      </c>
      <c r="X2490" s="66">
        <f>A2490+SUMIFS(Presensi!F:F,Presensi!E:E,'Entry Data'!AP2490)</f>
        <v>2</v>
      </c>
      <c r="Y2490" s="66">
        <f>IFERROR(INDEX('Retasi Pricing'!F:F,MATCH('Entry Data'!AM2490,'Retasi Pricing'!E:E,0))*X2490,"")</f>
        <v>55000</v>
      </c>
      <c r="Z2490" s="62" t="s">
        <v>26</v>
      </c>
      <c r="AA2490" s="62" t="s">
        <v>27</v>
      </c>
      <c r="AB2490" s="32"/>
      <c r="AC2490" s="32" t="s">
        <v>198</v>
      </c>
      <c r="AD2490" s="32" t="str">
        <f t="shared" si="690"/>
        <v/>
      </c>
      <c r="AF2490" s="5" t="str">
        <f t="shared" si="691"/>
        <v>mustamin44199</v>
      </c>
      <c r="AG2490" s="5" t="str">
        <f t="shared" si="692"/>
        <v>BMJ 04444199UTARANIGHT</v>
      </c>
      <c r="AH2490" s="5" t="str">
        <f t="shared" si="693"/>
        <v>mustamin44199UTARANIGHT</v>
      </c>
      <c r="AI2490" s="5" t="str">
        <f t="shared" si="694"/>
        <v>BMJ 04444199NIGHT</v>
      </c>
      <c r="AJ2490" s="5" t="str">
        <f t="shared" si="695"/>
        <v>mustamin44199NIGHT</v>
      </c>
      <c r="AK2490" s="5" t="str">
        <f t="shared" si="696"/>
        <v>mustaminBMJ II</v>
      </c>
      <c r="AL2490" s="5" t="str">
        <f t="shared" si="698"/>
        <v>3UTARA</v>
      </c>
      <c r="AM2490" s="5" t="str">
        <f t="shared" si="699"/>
        <v>1 &gt; 4UTARA12 RODA</v>
      </c>
      <c r="AN2490" s="5" t="str">
        <f t="shared" si="700"/>
        <v>mustaminBMJ II1 &gt; 4UTARA12 RODA</v>
      </c>
      <c r="AO2490" s="5" t="str">
        <f t="shared" si="701"/>
        <v>mustamin1 &gt; 4UTARA12 RODA</v>
      </c>
      <c r="AP2490" s="5" t="str">
        <f t="shared" si="702"/>
        <v>44199NIGHT</v>
      </c>
    </row>
    <row r="2491" spans="1:42" x14ac:dyDescent="0.3">
      <c r="A2491" s="33">
        <v>1</v>
      </c>
      <c r="B2491" s="33"/>
      <c r="C2491" s="70">
        <v>44199</v>
      </c>
      <c r="D2491" s="71" t="s">
        <v>87</v>
      </c>
      <c r="E2491" s="70">
        <v>44199</v>
      </c>
      <c r="F2491" s="71">
        <v>5162645</v>
      </c>
      <c r="G2491" s="33" t="s">
        <v>20</v>
      </c>
      <c r="H2491" s="33" t="s">
        <v>21</v>
      </c>
      <c r="I2491" s="33" t="s">
        <v>123</v>
      </c>
      <c r="J2491" s="33" t="s">
        <v>23</v>
      </c>
      <c r="K2491" s="63" t="s">
        <v>35</v>
      </c>
      <c r="L2491" s="32" t="str">
        <f t="shared" si="703"/>
        <v>CGE370</v>
      </c>
      <c r="M2491" s="32" t="str">
        <f t="shared" si="704"/>
        <v>BMJ II</v>
      </c>
      <c r="N2491" s="32" t="str">
        <f t="shared" si="705"/>
        <v>12 RODA</v>
      </c>
      <c r="O2491" s="146">
        <v>0.87394675925925924</v>
      </c>
      <c r="P2491" s="65">
        <v>44199.878148148149</v>
      </c>
      <c r="Q2491" s="65"/>
      <c r="R2491" s="66">
        <v>1</v>
      </c>
      <c r="S2491" s="66">
        <v>46820</v>
      </c>
      <c r="T2491" s="66">
        <v>17220</v>
      </c>
      <c r="U2491" s="67">
        <f t="shared" si="697"/>
        <v>29.6</v>
      </c>
      <c r="V2491" s="66">
        <f t="shared" si="688"/>
        <v>600199.20000000007</v>
      </c>
      <c r="W2491" s="66" t="str">
        <f t="shared" si="689"/>
        <v>1 &gt; 4</v>
      </c>
      <c r="X2491" s="66">
        <f>A2491+SUMIFS(Presensi!F:F,Presensi!E:E,'Entry Data'!AP2491)</f>
        <v>2</v>
      </c>
      <c r="Y2491" s="66">
        <f>IFERROR(INDEX('Retasi Pricing'!F:F,MATCH('Entry Data'!AM2491,'Retasi Pricing'!E:E,0))*X2491,"")</f>
        <v>55000</v>
      </c>
      <c r="Z2491" s="62" t="s">
        <v>26</v>
      </c>
      <c r="AA2491" s="62" t="s">
        <v>27</v>
      </c>
      <c r="AB2491" s="32"/>
      <c r="AC2491" s="32" t="s">
        <v>106</v>
      </c>
      <c r="AD2491" s="32" t="str">
        <f t="shared" si="690"/>
        <v/>
      </c>
      <c r="AF2491" s="5" t="str">
        <f t="shared" si="691"/>
        <v>muhlis44199</v>
      </c>
      <c r="AG2491" s="5" t="str">
        <f t="shared" si="692"/>
        <v>BMJ 04544199UTARANIGHT</v>
      </c>
      <c r="AH2491" s="5" t="str">
        <f t="shared" si="693"/>
        <v>muhlis44199UTARANIGHT</v>
      </c>
      <c r="AI2491" s="5" t="str">
        <f t="shared" si="694"/>
        <v>BMJ 04544199NIGHT</v>
      </c>
      <c r="AJ2491" s="5" t="str">
        <f t="shared" si="695"/>
        <v>muhlis44199NIGHT</v>
      </c>
      <c r="AK2491" s="5" t="str">
        <f t="shared" si="696"/>
        <v>muhlisBMJ II</v>
      </c>
      <c r="AL2491" s="5" t="str">
        <f t="shared" si="698"/>
        <v>1UTARA</v>
      </c>
      <c r="AM2491" s="5" t="str">
        <f t="shared" si="699"/>
        <v>1 &gt; 4UTARA12 RODA</v>
      </c>
      <c r="AN2491" s="5" t="str">
        <f t="shared" si="700"/>
        <v>muhlisBMJ II1 &gt; 4UTARA12 RODA</v>
      </c>
      <c r="AO2491" s="5" t="str">
        <f t="shared" si="701"/>
        <v>muhlis1 &gt; 4UTARA12 RODA</v>
      </c>
      <c r="AP2491" s="5" t="str">
        <f t="shared" si="702"/>
        <v>44199NIGHT</v>
      </c>
    </row>
    <row r="2492" spans="1:42" x14ac:dyDescent="0.3">
      <c r="A2492" s="33">
        <v>1</v>
      </c>
      <c r="B2492" s="33"/>
      <c r="C2492" s="70">
        <v>44199</v>
      </c>
      <c r="D2492" s="71" t="s">
        <v>87</v>
      </c>
      <c r="E2492" s="70">
        <v>44199</v>
      </c>
      <c r="F2492" s="71">
        <v>5162737</v>
      </c>
      <c r="G2492" s="33" t="s">
        <v>20</v>
      </c>
      <c r="H2492" s="33" t="s">
        <v>21</v>
      </c>
      <c r="I2492" s="33" t="s">
        <v>51</v>
      </c>
      <c r="J2492" s="33" t="s">
        <v>46</v>
      </c>
      <c r="K2492" s="63" t="s">
        <v>35</v>
      </c>
      <c r="L2492" s="32" t="str">
        <f t="shared" si="703"/>
        <v>CGE370</v>
      </c>
      <c r="M2492" s="32" t="str">
        <f t="shared" si="704"/>
        <v>BMJ II</v>
      </c>
      <c r="N2492" s="32" t="str">
        <f t="shared" si="705"/>
        <v>12 RODA</v>
      </c>
      <c r="O2492" s="146">
        <v>0.95469907407407406</v>
      </c>
      <c r="P2492" s="65">
        <v>44199.954699074071</v>
      </c>
      <c r="Q2492" s="65"/>
      <c r="R2492" s="66">
        <v>2</v>
      </c>
      <c r="S2492" s="66">
        <v>45060</v>
      </c>
      <c r="T2492" s="66">
        <v>17220</v>
      </c>
      <c r="U2492" s="67">
        <f t="shared" si="697"/>
        <v>27.84</v>
      </c>
      <c r="V2492" s="66">
        <f t="shared" si="688"/>
        <v>564511.68000000005</v>
      </c>
      <c r="W2492" s="66" t="str">
        <f t="shared" si="689"/>
        <v>1 &gt; 4</v>
      </c>
      <c r="X2492" s="66">
        <f>A2492+SUMIFS(Presensi!F:F,Presensi!E:E,'Entry Data'!AP2492)</f>
        <v>2</v>
      </c>
      <c r="Y2492" s="66">
        <f>IFERROR(INDEX('Retasi Pricing'!F:F,MATCH('Entry Data'!AM2492,'Retasi Pricing'!E:E,0))*X2492,"")</f>
        <v>55000</v>
      </c>
      <c r="Z2492" s="62" t="s">
        <v>26</v>
      </c>
      <c r="AA2492" s="62" t="s">
        <v>27</v>
      </c>
      <c r="AB2492" s="32"/>
      <c r="AC2492" s="32" t="s">
        <v>106</v>
      </c>
      <c r="AD2492" s="32" t="str">
        <f t="shared" si="690"/>
        <v/>
      </c>
      <c r="AF2492" s="5" t="str">
        <f t="shared" si="691"/>
        <v>muhlis44199</v>
      </c>
      <c r="AG2492" s="5" t="str">
        <f t="shared" si="692"/>
        <v>BMJ 04544199UTARANIGHT</v>
      </c>
      <c r="AH2492" s="5" t="str">
        <f t="shared" si="693"/>
        <v>muhlis44199UTARANIGHT</v>
      </c>
      <c r="AI2492" s="5" t="str">
        <f t="shared" si="694"/>
        <v>BMJ 04544199NIGHT</v>
      </c>
      <c r="AJ2492" s="5" t="str">
        <f t="shared" si="695"/>
        <v>muhlis44199NIGHT</v>
      </c>
      <c r="AK2492" s="5" t="str">
        <f t="shared" si="696"/>
        <v>muhlisBMJ II</v>
      </c>
      <c r="AL2492" s="5" t="str">
        <f t="shared" si="698"/>
        <v>2UTARA</v>
      </c>
      <c r="AM2492" s="5" t="str">
        <f t="shared" si="699"/>
        <v>1 &gt; 4UTARA12 RODA</v>
      </c>
      <c r="AN2492" s="5" t="str">
        <f t="shared" si="700"/>
        <v>muhlisBMJ II1 &gt; 4UTARA12 RODA</v>
      </c>
      <c r="AO2492" s="5" t="str">
        <f t="shared" si="701"/>
        <v>muhlis1 &gt; 4UTARA12 RODA</v>
      </c>
      <c r="AP2492" s="5" t="str">
        <f t="shared" si="702"/>
        <v>44199NIGHT</v>
      </c>
    </row>
    <row r="2493" spans="1:42" x14ac:dyDescent="0.3">
      <c r="A2493" s="33">
        <v>1</v>
      </c>
      <c r="B2493" s="33"/>
      <c r="C2493" s="70">
        <v>44199</v>
      </c>
      <c r="D2493" s="71" t="s">
        <v>87</v>
      </c>
      <c r="E2493" s="70">
        <v>44200</v>
      </c>
      <c r="F2493" s="71">
        <v>5162877</v>
      </c>
      <c r="G2493" s="33" t="s">
        <v>20</v>
      </c>
      <c r="H2493" s="33" t="s">
        <v>21</v>
      </c>
      <c r="I2493" s="33" t="s">
        <v>51</v>
      </c>
      <c r="J2493" s="33" t="s">
        <v>46</v>
      </c>
      <c r="K2493" s="63" t="s">
        <v>35</v>
      </c>
      <c r="L2493" s="32" t="str">
        <f t="shared" si="703"/>
        <v>CGE370</v>
      </c>
      <c r="M2493" s="32" t="str">
        <f t="shared" si="704"/>
        <v>BMJ II</v>
      </c>
      <c r="N2493" s="32" t="str">
        <f t="shared" si="705"/>
        <v>12 RODA</v>
      </c>
      <c r="O2493" s="146">
        <v>8.8599537037037046E-2</v>
      </c>
      <c r="P2493" s="65">
        <v>44200.088599537034</v>
      </c>
      <c r="Q2493" s="65"/>
      <c r="R2493" s="66">
        <v>3</v>
      </c>
      <c r="S2493" s="66">
        <v>46240</v>
      </c>
      <c r="T2493" s="66">
        <v>17220</v>
      </c>
      <c r="U2493" s="67">
        <f t="shared" si="697"/>
        <v>29.02</v>
      </c>
      <c r="V2493" s="66">
        <f t="shared" si="688"/>
        <v>588438.54</v>
      </c>
      <c r="W2493" s="66" t="str">
        <f t="shared" si="689"/>
        <v>1 &gt; 4</v>
      </c>
      <c r="X2493" s="66">
        <f>A2493+SUMIFS(Presensi!F:F,Presensi!E:E,'Entry Data'!AP2493)</f>
        <v>2</v>
      </c>
      <c r="Y2493" s="66">
        <f>IFERROR(INDEX('Retasi Pricing'!F:F,MATCH('Entry Data'!AM2493,'Retasi Pricing'!E:E,0))*X2493,"")</f>
        <v>55000</v>
      </c>
      <c r="Z2493" s="62" t="s">
        <v>26</v>
      </c>
      <c r="AA2493" s="62" t="s">
        <v>27</v>
      </c>
      <c r="AB2493" s="32"/>
      <c r="AC2493" s="32" t="s">
        <v>106</v>
      </c>
      <c r="AD2493" s="32" t="str">
        <f t="shared" si="690"/>
        <v/>
      </c>
      <c r="AF2493" s="5" t="str">
        <f t="shared" si="691"/>
        <v>muhlis44199</v>
      </c>
      <c r="AG2493" s="5" t="str">
        <f t="shared" si="692"/>
        <v>BMJ 04544199UTARANIGHT</v>
      </c>
      <c r="AH2493" s="5" t="str">
        <f t="shared" si="693"/>
        <v>muhlis44199UTARANIGHT</v>
      </c>
      <c r="AI2493" s="5" t="str">
        <f t="shared" si="694"/>
        <v>BMJ 04544199NIGHT</v>
      </c>
      <c r="AJ2493" s="5" t="str">
        <f t="shared" si="695"/>
        <v>muhlis44199NIGHT</v>
      </c>
      <c r="AK2493" s="5" t="str">
        <f t="shared" si="696"/>
        <v>muhlisBMJ II</v>
      </c>
      <c r="AL2493" s="5" t="str">
        <f t="shared" si="698"/>
        <v>3UTARA</v>
      </c>
      <c r="AM2493" s="5" t="str">
        <f t="shared" si="699"/>
        <v>1 &gt; 4UTARA12 RODA</v>
      </c>
      <c r="AN2493" s="5" t="str">
        <f t="shared" si="700"/>
        <v>muhlisBMJ II1 &gt; 4UTARA12 RODA</v>
      </c>
      <c r="AO2493" s="5" t="str">
        <f t="shared" si="701"/>
        <v>muhlis1 &gt; 4UTARA12 RODA</v>
      </c>
      <c r="AP2493" s="5" t="str">
        <f t="shared" si="702"/>
        <v>44199NIGHT</v>
      </c>
    </row>
    <row r="2494" spans="1:42" x14ac:dyDescent="0.3">
      <c r="A2494" s="33">
        <v>1</v>
      </c>
      <c r="B2494" s="33"/>
      <c r="C2494" s="70">
        <v>44199</v>
      </c>
      <c r="D2494" s="71" t="s">
        <v>87</v>
      </c>
      <c r="E2494" s="70">
        <v>44200</v>
      </c>
      <c r="F2494" s="71">
        <v>5162941</v>
      </c>
      <c r="G2494" s="33" t="s">
        <v>20</v>
      </c>
      <c r="H2494" s="33" t="s">
        <v>21</v>
      </c>
      <c r="I2494" s="33" t="s">
        <v>51</v>
      </c>
      <c r="J2494" s="33" t="s">
        <v>46</v>
      </c>
      <c r="K2494" s="63" t="s">
        <v>35</v>
      </c>
      <c r="L2494" s="32" t="str">
        <f t="shared" si="703"/>
        <v>CGE370</v>
      </c>
      <c r="M2494" s="32" t="str">
        <f t="shared" si="704"/>
        <v>BMJ II</v>
      </c>
      <c r="N2494" s="32" t="str">
        <f t="shared" si="705"/>
        <v>12 RODA</v>
      </c>
      <c r="O2494" s="146">
        <v>0.15289351851851851</v>
      </c>
      <c r="P2494" s="65">
        <v>44200.15289351852</v>
      </c>
      <c r="Q2494" s="65"/>
      <c r="R2494" s="66">
        <v>4</v>
      </c>
      <c r="S2494" s="66">
        <v>44840</v>
      </c>
      <c r="T2494" s="66">
        <v>17220</v>
      </c>
      <c r="U2494" s="67">
        <f t="shared" si="697"/>
        <v>27.62</v>
      </c>
      <c r="V2494" s="66">
        <f t="shared" si="688"/>
        <v>560050.74</v>
      </c>
      <c r="W2494" s="66" t="str">
        <f t="shared" si="689"/>
        <v>1 &gt; 4</v>
      </c>
      <c r="X2494" s="66">
        <f>A2494+SUMIFS(Presensi!F:F,Presensi!E:E,'Entry Data'!AP2494)</f>
        <v>2</v>
      </c>
      <c r="Y2494" s="66">
        <f>IFERROR(INDEX('Retasi Pricing'!F:F,MATCH('Entry Data'!AM2494,'Retasi Pricing'!E:E,0))*X2494,"")</f>
        <v>55000</v>
      </c>
      <c r="Z2494" s="62" t="s">
        <v>26</v>
      </c>
      <c r="AA2494" s="62" t="s">
        <v>27</v>
      </c>
      <c r="AB2494" s="32"/>
      <c r="AC2494" s="32" t="s">
        <v>106</v>
      </c>
      <c r="AD2494" s="32" t="str">
        <f t="shared" si="690"/>
        <v/>
      </c>
      <c r="AF2494" s="5" t="str">
        <f t="shared" si="691"/>
        <v>muhlis44199</v>
      </c>
      <c r="AG2494" s="5" t="str">
        <f t="shared" si="692"/>
        <v>BMJ 04544199UTARANIGHT</v>
      </c>
      <c r="AH2494" s="5" t="str">
        <f t="shared" si="693"/>
        <v>muhlis44199UTARANIGHT</v>
      </c>
      <c r="AI2494" s="5" t="str">
        <f t="shared" si="694"/>
        <v>BMJ 04544199NIGHT</v>
      </c>
      <c r="AJ2494" s="5" t="str">
        <f t="shared" si="695"/>
        <v>muhlis44199NIGHT</v>
      </c>
      <c r="AK2494" s="5" t="str">
        <f t="shared" si="696"/>
        <v>muhlisBMJ II</v>
      </c>
      <c r="AL2494" s="5" t="str">
        <f t="shared" si="698"/>
        <v>4UTARA</v>
      </c>
      <c r="AM2494" s="5" t="str">
        <f t="shared" si="699"/>
        <v>1 &gt; 4UTARA12 RODA</v>
      </c>
      <c r="AN2494" s="5" t="str">
        <f t="shared" si="700"/>
        <v>muhlisBMJ II1 &gt; 4UTARA12 RODA</v>
      </c>
      <c r="AO2494" s="5" t="str">
        <f t="shared" si="701"/>
        <v>muhlis1 &gt; 4UTARA12 RODA</v>
      </c>
      <c r="AP2494" s="5" t="str">
        <f t="shared" si="702"/>
        <v>44199NIGHT</v>
      </c>
    </row>
    <row r="2495" spans="1:42" x14ac:dyDescent="0.3">
      <c r="A2495" s="33">
        <v>1</v>
      </c>
      <c r="B2495" s="33"/>
      <c r="C2495" s="70">
        <v>44199</v>
      </c>
      <c r="D2495" s="71" t="s">
        <v>87</v>
      </c>
      <c r="E2495" s="70">
        <v>44200</v>
      </c>
      <c r="F2495" s="71">
        <v>5163003</v>
      </c>
      <c r="G2495" s="33" t="s">
        <v>20</v>
      </c>
      <c r="H2495" s="33" t="s">
        <v>21</v>
      </c>
      <c r="I2495" s="33" t="s">
        <v>51</v>
      </c>
      <c r="J2495" s="33" t="s">
        <v>46</v>
      </c>
      <c r="K2495" s="63" t="s">
        <v>35</v>
      </c>
      <c r="L2495" s="32" t="str">
        <f t="shared" si="703"/>
        <v>CGE370</v>
      </c>
      <c r="M2495" s="32" t="str">
        <f t="shared" si="704"/>
        <v>BMJ II</v>
      </c>
      <c r="N2495" s="32" t="str">
        <f t="shared" si="705"/>
        <v>12 RODA</v>
      </c>
      <c r="O2495" s="146">
        <v>0.22075231481481483</v>
      </c>
      <c r="P2495" s="65">
        <v>44200.220752314817</v>
      </c>
      <c r="Q2495" s="65"/>
      <c r="R2495" s="66">
        <v>5</v>
      </c>
      <c r="S2495" s="66">
        <v>45480</v>
      </c>
      <c r="T2495" s="66">
        <v>17220</v>
      </c>
      <c r="U2495" s="67">
        <f t="shared" si="697"/>
        <v>28.26</v>
      </c>
      <c r="V2495" s="66">
        <f t="shared" si="688"/>
        <v>573028.02</v>
      </c>
      <c r="W2495" s="66" t="str">
        <f t="shared" si="689"/>
        <v>&gt; 5</v>
      </c>
      <c r="X2495" s="66">
        <f>A2495+SUMIFS(Presensi!F:F,Presensi!E:E,'Entry Data'!AP2495)</f>
        <v>2</v>
      </c>
      <c r="Y2495" s="66">
        <f>IFERROR(INDEX('Retasi Pricing'!F:F,MATCH('Entry Data'!AM2495,'Retasi Pricing'!E:E,0))*X2495,"")</f>
        <v>62400</v>
      </c>
      <c r="Z2495" s="62" t="s">
        <v>26</v>
      </c>
      <c r="AA2495" s="62" t="s">
        <v>27</v>
      </c>
      <c r="AB2495" s="32"/>
      <c r="AC2495" s="32" t="s">
        <v>106</v>
      </c>
      <c r="AD2495" s="32" t="str">
        <f t="shared" si="690"/>
        <v/>
      </c>
      <c r="AF2495" s="5" t="str">
        <f t="shared" si="691"/>
        <v>muhlis44199</v>
      </c>
      <c r="AG2495" s="5" t="str">
        <f t="shared" si="692"/>
        <v>BMJ 04544199UTARANIGHT</v>
      </c>
      <c r="AH2495" s="5" t="str">
        <f t="shared" si="693"/>
        <v>muhlis44199UTARANIGHT</v>
      </c>
      <c r="AI2495" s="5" t="str">
        <f t="shared" si="694"/>
        <v>BMJ 04544199NIGHT</v>
      </c>
      <c r="AJ2495" s="5" t="str">
        <f t="shared" si="695"/>
        <v>muhlis44199NIGHT</v>
      </c>
      <c r="AK2495" s="5" t="str">
        <f t="shared" si="696"/>
        <v>muhlisBMJ II</v>
      </c>
      <c r="AL2495" s="5" t="str">
        <f t="shared" si="698"/>
        <v>5UTARA</v>
      </c>
      <c r="AM2495" s="5" t="str">
        <f t="shared" si="699"/>
        <v>&gt; 5UTARA12 RODA</v>
      </c>
      <c r="AN2495" s="5" t="str">
        <f t="shared" si="700"/>
        <v>muhlisBMJ II&gt; 5UTARA12 RODA</v>
      </c>
      <c r="AO2495" s="5" t="str">
        <f t="shared" si="701"/>
        <v>muhlis&gt; 5UTARA12 RODA</v>
      </c>
      <c r="AP2495" s="5" t="str">
        <f t="shared" si="702"/>
        <v>44199NIGHT</v>
      </c>
    </row>
    <row r="2496" spans="1:42" x14ac:dyDescent="0.3">
      <c r="A2496" s="33">
        <v>1</v>
      </c>
      <c r="B2496" s="33"/>
      <c r="C2496" s="70">
        <v>44199</v>
      </c>
      <c r="D2496" s="71" t="s">
        <v>87</v>
      </c>
      <c r="E2496" s="70">
        <v>44199</v>
      </c>
      <c r="F2496" s="71">
        <v>5162762</v>
      </c>
      <c r="G2496" s="33" t="s">
        <v>20</v>
      </c>
      <c r="H2496" s="33" t="s">
        <v>21</v>
      </c>
      <c r="I2496" s="33" t="s">
        <v>51</v>
      </c>
      <c r="J2496" s="33" t="s">
        <v>46</v>
      </c>
      <c r="K2496" s="63" t="s">
        <v>36</v>
      </c>
      <c r="L2496" s="32" t="str">
        <f t="shared" si="703"/>
        <v>CGE370</v>
      </c>
      <c r="M2496" s="32" t="str">
        <f t="shared" si="704"/>
        <v>BMJ II</v>
      </c>
      <c r="N2496" s="32" t="str">
        <f t="shared" si="705"/>
        <v>12 RODA</v>
      </c>
      <c r="O2496" s="146">
        <v>0.97945601851851849</v>
      </c>
      <c r="P2496" s="65">
        <v>44199.979456018518</v>
      </c>
      <c r="Q2496" s="65"/>
      <c r="R2496" s="66">
        <v>1</v>
      </c>
      <c r="S2496" s="66">
        <v>45080</v>
      </c>
      <c r="T2496" s="66">
        <v>16920</v>
      </c>
      <c r="U2496" s="67">
        <f t="shared" si="697"/>
        <v>28.16</v>
      </c>
      <c r="V2496" s="66">
        <f t="shared" si="688"/>
        <v>571000.31999999995</v>
      </c>
      <c r="W2496" s="66" t="str">
        <f t="shared" si="689"/>
        <v>1 &gt; 4</v>
      </c>
      <c r="X2496" s="66">
        <f>A2496+SUMIFS(Presensi!F:F,Presensi!E:E,'Entry Data'!AP2496)</f>
        <v>2</v>
      </c>
      <c r="Y2496" s="66">
        <f>IFERROR(INDEX('Retasi Pricing'!F:F,MATCH('Entry Data'!AM2496,'Retasi Pricing'!E:E,0))*X2496,"")</f>
        <v>55000</v>
      </c>
      <c r="Z2496" s="62" t="s">
        <v>26</v>
      </c>
      <c r="AA2496" s="62" t="s">
        <v>27</v>
      </c>
      <c r="AB2496" s="32"/>
      <c r="AC2496" s="32" t="s">
        <v>131</v>
      </c>
      <c r="AD2496" s="32" t="str">
        <f t="shared" si="690"/>
        <v/>
      </c>
      <c r="AF2496" s="5" t="str">
        <f t="shared" si="691"/>
        <v>sofi'in44199</v>
      </c>
      <c r="AG2496" s="5" t="str">
        <f t="shared" si="692"/>
        <v>BMJ 04644199UTARANIGHT</v>
      </c>
      <c r="AH2496" s="5" t="str">
        <f t="shared" si="693"/>
        <v>sofi'in44199UTARANIGHT</v>
      </c>
      <c r="AI2496" s="5" t="str">
        <f t="shared" si="694"/>
        <v>BMJ 04644199NIGHT</v>
      </c>
      <c r="AJ2496" s="5" t="str">
        <f t="shared" si="695"/>
        <v>sofi'in44199NIGHT</v>
      </c>
      <c r="AK2496" s="5" t="str">
        <f t="shared" si="696"/>
        <v>sofi'inBMJ II</v>
      </c>
      <c r="AL2496" s="5" t="str">
        <f t="shared" si="698"/>
        <v>1UTARA</v>
      </c>
      <c r="AM2496" s="5" t="str">
        <f t="shared" si="699"/>
        <v>1 &gt; 4UTARA12 RODA</v>
      </c>
      <c r="AN2496" s="5" t="str">
        <f t="shared" si="700"/>
        <v>sofi'inBMJ II1 &gt; 4UTARA12 RODA</v>
      </c>
      <c r="AO2496" s="5" t="str">
        <f t="shared" si="701"/>
        <v>sofi'in1 &gt; 4UTARA12 RODA</v>
      </c>
      <c r="AP2496" s="5" t="str">
        <f t="shared" si="702"/>
        <v>44199NIGHT</v>
      </c>
    </row>
    <row r="2497" spans="1:42" x14ac:dyDescent="0.3">
      <c r="A2497" s="33">
        <v>1</v>
      </c>
      <c r="B2497" s="33"/>
      <c r="C2497" s="70">
        <v>44199</v>
      </c>
      <c r="D2497" s="71" t="s">
        <v>87</v>
      </c>
      <c r="E2497" s="70">
        <v>44200</v>
      </c>
      <c r="F2497" s="71">
        <v>5162871</v>
      </c>
      <c r="G2497" s="33" t="s">
        <v>20</v>
      </c>
      <c r="H2497" s="33" t="s">
        <v>21</v>
      </c>
      <c r="I2497" s="33" t="s">
        <v>51</v>
      </c>
      <c r="J2497" s="33" t="s">
        <v>46</v>
      </c>
      <c r="K2497" s="63" t="s">
        <v>36</v>
      </c>
      <c r="L2497" s="32" t="str">
        <f t="shared" si="703"/>
        <v>CGE370</v>
      </c>
      <c r="M2497" s="32" t="str">
        <f t="shared" si="704"/>
        <v>BMJ II</v>
      </c>
      <c r="N2497" s="32" t="str">
        <f t="shared" si="705"/>
        <v>12 RODA</v>
      </c>
      <c r="O2497" s="146">
        <v>8.3819444444444446E-2</v>
      </c>
      <c r="P2497" s="65">
        <v>44200.083819444444</v>
      </c>
      <c r="Q2497" s="65"/>
      <c r="R2497" s="66">
        <v>2</v>
      </c>
      <c r="S2497" s="66">
        <v>46540</v>
      </c>
      <c r="T2497" s="66">
        <v>16920</v>
      </c>
      <c r="U2497" s="67">
        <f t="shared" si="697"/>
        <v>29.62</v>
      </c>
      <c r="V2497" s="66">
        <f t="shared" si="688"/>
        <v>600604.74</v>
      </c>
      <c r="W2497" s="66" t="str">
        <f t="shared" si="689"/>
        <v>1 &gt; 4</v>
      </c>
      <c r="X2497" s="66">
        <f>A2497+SUMIFS(Presensi!F:F,Presensi!E:E,'Entry Data'!AP2497)</f>
        <v>2</v>
      </c>
      <c r="Y2497" s="66">
        <f>IFERROR(INDEX('Retasi Pricing'!F:F,MATCH('Entry Data'!AM2497,'Retasi Pricing'!E:E,0))*X2497,"")</f>
        <v>55000</v>
      </c>
      <c r="Z2497" s="62" t="s">
        <v>26</v>
      </c>
      <c r="AA2497" s="62" t="s">
        <v>27</v>
      </c>
      <c r="AB2497" s="32"/>
      <c r="AC2497" s="32" t="s">
        <v>131</v>
      </c>
      <c r="AD2497" s="32" t="str">
        <f t="shared" si="690"/>
        <v/>
      </c>
      <c r="AF2497" s="5" t="str">
        <f t="shared" si="691"/>
        <v>sofi'in44199</v>
      </c>
      <c r="AG2497" s="5" t="str">
        <f t="shared" si="692"/>
        <v>BMJ 04644199UTARANIGHT</v>
      </c>
      <c r="AH2497" s="5" t="str">
        <f t="shared" si="693"/>
        <v>sofi'in44199UTARANIGHT</v>
      </c>
      <c r="AI2497" s="5" t="str">
        <f t="shared" si="694"/>
        <v>BMJ 04644199NIGHT</v>
      </c>
      <c r="AJ2497" s="5" t="str">
        <f t="shared" si="695"/>
        <v>sofi'in44199NIGHT</v>
      </c>
      <c r="AK2497" s="5" t="str">
        <f t="shared" si="696"/>
        <v>sofi'inBMJ II</v>
      </c>
      <c r="AL2497" s="5" t="str">
        <f t="shared" si="698"/>
        <v>2UTARA</v>
      </c>
      <c r="AM2497" s="5" t="str">
        <f t="shared" si="699"/>
        <v>1 &gt; 4UTARA12 RODA</v>
      </c>
      <c r="AN2497" s="5" t="str">
        <f t="shared" si="700"/>
        <v>sofi'inBMJ II1 &gt; 4UTARA12 RODA</v>
      </c>
      <c r="AO2497" s="5" t="str">
        <f t="shared" si="701"/>
        <v>sofi'in1 &gt; 4UTARA12 RODA</v>
      </c>
      <c r="AP2497" s="5" t="str">
        <f t="shared" si="702"/>
        <v>44199NIGHT</v>
      </c>
    </row>
    <row r="2498" spans="1:42" x14ac:dyDescent="0.3">
      <c r="A2498" s="33">
        <v>1</v>
      </c>
      <c r="B2498" s="33"/>
      <c r="C2498" s="70">
        <v>44199</v>
      </c>
      <c r="D2498" s="71" t="s">
        <v>87</v>
      </c>
      <c r="E2498" s="70">
        <v>44200</v>
      </c>
      <c r="F2498" s="71">
        <v>5162948</v>
      </c>
      <c r="G2498" s="33" t="s">
        <v>20</v>
      </c>
      <c r="H2498" s="33" t="s">
        <v>21</v>
      </c>
      <c r="I2498" s="33" t="s">
        <v>51</v>
      </c>
      <c r="J2498" s="33" t="s">
        <v>46</v>
      </c>
      <c r="K2498" s="63" t="s">
        <v>36</v>
      </c>
      <c r="L2498" s="32" t="str">
        <f t="shared" si="703"/>
        <v>CGE370</v>
      </c>
      <c r="M2498" s="32" t="str">
        <f t="shared" si="704"/>
        <v>BMJ II</v>
      </c>
      <c r="N2498" s="32" t="str">
        <f t="shared" si="705"/>
        <v>12 RODA</v>
      </c>
      <c r="O2498" s="146">
        <v>0.16013888888888889</v>
      </c>
      <c r="P2498" s="65">
        <v>44200.160138888888</v>
      </c>
      <c r="Q2498" s="65"/>
      <c r="R2498" s="66">
        <v>3</v>
      </c>
      <c r="S2498" s="66">
        <v>47100</v>
      </c>
      <c r="T2498" s="66">
        <v>16920</v>
      </c>
      <c r="U2498" s="67">
        <f t="shared" si="697"/>
        <v>30.18</v>
      </c>
      <c r="V2498" s="66">
        <f t="shared" si="688"/>
        <v>611959.86</v>
      </c>
      <c r="W2498" s="66" t="str">
        <f t="shared" si="689"/>
        <v>1 &gt; 4</v>
      </c>
      <c r="X2498" s="66">
        <f>A2498+SUMIFS(Presensi!F:F,Presensi!E:E,'Entry Data'!AP2498)</f>
        <v>2</v>
      </c>
      <c r="Y2498" s="66">
        <f>IFERROR(INDEX('Retasi Pricing'!F:F,MATCH('Entry Data'!AM2498,'Retasi Pricing'!E:E,0))*X2498,"")</f>
        <v>55000</v>
      </c>
      <c r="Z2498" s="62" t="s">
        <v>26</v>
      </c>
      <c r="AA2498" s="62" t="s">
        <v>27</v>
      </c>
      <c r="AB2498" s="32"/>
      <c r="AC2498" s="32" t="s">
        <v>131</v>
      </c>
      <c r="AD2498" s="32" t="str">
        <f t="shared" si="690"/>
        <v/>
      </c>
      <c r="AF2498" s="5" t="str">
        <f t="shared" si="691"/>
        <v>sofi'in44199</v>
      </c>
      <c r="AG2498" s="5" t="str">
        <f t="shared" si="692"/>
        <v>BMJ 04644199UTARANIGHT</v>
      </c>
      <c r="AH2498" s="5" t="str">
        <f t="shared" si="693"/>
        <v>sofi'in44199UTARANIGHT</v>
      </c>
      <c r="AI2498" s="5" t="str">
        <f t="shared" si="694"/>
        <v>BMJ 04644199NIGHT</v>
      </c>
      <c r="AJ2498" s="5" t="str">
        <f t="shared" si="695"/>
        <v>sofi'in44199NIGHT</v>
      </c>
      <c r="AK2498" s="5" t="str">
        <f t="shared" si="696"/>
        <v>sofi'inBMJ II</v>
      </c>
      <c r="AL2498" s="5" t="str">
        <f t="shared" si="698"/>
        <v>3UTARA</v>
      </c>
      <c r="AM2498" s="5" t="str">
        <f t="shared" si="699"/>
        <v>1 &gt; 4UTARA12 RODA</v>
      </c>
      <c r="AN2498" s="5" t="str">
        <f t="shared" si="700"/>
        <v>sofi'inBMJ II1 &gt; 4UTARA12 RODA</v>
      </c>
      <c r="AO2498" s="5" t="str">
        <f t="shared" si="701"/>
        <v>sofi'in1 &gt; 4UTARA12 RODA</v>
      </c>
      <c r="AP2498" s="5" t="str">
        <f t="shared" si="702"/>
        <v>44199NIGHT</v>
      </c>
    </row>
    <row r="2499" spans="1:42" x14ac:dyDescent="0.3">
      <c r="A2499" s="33">
        <v>1</v>
      </c>
      <c r="B2499" s="33"/>
      <c r="C2499" s="70">
        <v>44199</v>
      </c>
      <c r="D2499" s="71" t="s">
        <v>87</v>
      </c>
      <c r="E2499" s="70">
        <v>44200</v>
      </c>
      <c r="F2499" s="71">
        <v>5163012</v>
      </c>
      <c r="G2499" s="33" t="s">
        <v>20</v>
      </c>
      <c r="H2499" s="33" t="s">
        <v>21</v>
      </c>
      <c r="I2499" s="33" t="s">
        <v>51</v>
      </c>
      <c r="J2499" s="33" t="s">
        <v>46</v>
      </c>
      <c r="K2499" s="63" t="s">
        <v>36</v>
      </c>
      <c r="L2499" s="32" t="str">
        <f t="shared" si="703"/>
        <v>CGE370</v>
      </c>
      <c r="M2499" s="32" t="str">
        <f t="shared" si="704"/>
        <v>BMJ II</v>
      </c>
      <c r="N2499" s="32" t="str">
        <f t="shared" si="705"/>
        <v>12 RODA</v>
      </c>
      <c r="O2499" s="146">
        <v>0.23674768518518519</v>
      </c>
      <c r="P2499" s="65">
        <v>44200.236747685187</v>
      </c>
      <c r="Q2499" s="65"/>
      <c r="R2499" s="66">
        <v>4</v>
      </c>
      <c r="S2499" s="66">
        <v>44400</v>
      </c>
      <c r="T2499" s="66">
        <v>16920</v>
      </c>
      <c r="U2499" s="67">
        <f t="shared" si="697"/>
        <v>27.48</v>
      </c>
      <c r="V2499" s="66">
        <f t="shared" si="688"/>
        <v>557211.96</v>
      </c>
      <c r="W2499" s="66" t="str">
        <f t="shared" si="689"/>
        <v>1 &gt; 4</v>
      </c>
      <c r="X2499" s="66">
        <f>A2499+SUMIFS(Presensi!F:F,Presensi!E:E,'Entry Data'!AP2499)</f>
        <v>2</v>
      </c>
      <c r="Y2499" s="66">
        <f>IFERROR(INDEX('Retasi Pricing'!F:F,MATCH('Entry Data'!AM2499,'Retasi Pricing'!E:E,0))*X2499,"")</f>
        <v>55000</v>
      </c>
      <c r="Z2499" s="62" t="s">
        <v>26</v>
      </c>
      <c r="AA2499" s="62" t="s">
        <v>27</v>
      </c>
      <c r="AB2499" s="32"/>
      <c r="AC2499" s="32" t="s">
        <v>131</v>
      </c>
      <c r="AD2499" s="32" t="str">
        <f t="shared" si="690"/>
        <v/>
      </c>
      <c r="AF2499" s="5" t="str">
        <f t="shared" si="691"/>
        <v>sofi'in44199</v>
      </c>
      <c r="AG2499" s="5" t="str">
        <f t="shared" si="692"/>
        <v>BMJ 04644199UTARANIGHT</v>
      </c>
      <c r="AH2499" s="5" t="str">
        <f t="shared" si="693"/>
        <v>sofi'in44199UTARANIGHT</v>
      </c>
      <c r="AI2499" s="5" t="str">
        <f t="shared" si="694"/>
        <v>BMJ 04644199NIGHT</v>
      </c>
      <c r="AJ2499" s="5" t="str">
        <f t="shared" si="695"/>
        <v>sofi'in44199NIGHT</v>
      </c>
      <c r="AK2499" s="5" t="str">
        <f t="shared" si="696"/>
        <v>sofi'inBMJ II</v>
      </c>
      <c r="AL2499" s="5" t="str">
        <f t="shared" si="698"/>
        <v>4UTARA</v>
      </c>
      <c r="AM2499" s="5" t="str">
        <f t="shared" si="699"/>
        <v>1 &gt; 4UTARA12 RODA</v>
      </c>
      <c r="AN2499" s="5" t="str">
        <f t="shared" si="700"/>
        <v>sofi'inBMJ II1 &gt; 4UTARA12 RODA</v>
      </c>
      <c r="AO2499" s="5" t="str">
        <f t="shared" si="701"/>
        <v>sofi'in1 &gt; 4UTARA12 RODA</v>
      </c>
      <c r="AP2499" s="5" t="str">
        <f t="shared" si="702"/>
        <v>44199NIGHT</v>
      </c>
    </row>
    <row r="2500" spans="1:42" x14ac:dyDescent="0.3">
      <c r="A2500" s="33">
        <v>1</v>
      </c>
      <c r="B2500" s="33"/>
      <c r="C2500" s="70">
        <v>44199</v>
      </c>
      <c r="D2500" s="71" t="s">
        <v>87</v>
      </c>
      <c r="E2500" s="70">
        <v>44199</v>
      </c>
      <c r="F2500" s="71">
        <v>5162599</v>
      </c>
      <c r="G2500" s="33" t="s">
        <v>20</v>
      </c>
      <c r="H2500" s="33" t="s">
        <v>21</v>
      </c>
      <c r="I2500" s="33" t="s">
        <v>51</v>
      </c>
      <c r="J2500" s="33" t="s">
        <v>46</v>
      </c>
      <c r="K2500" s="63" t="s">
        <v>41</v>
      </c>
      <c r="L2500" s="32" t="str">
        <f t="shared" si="703"/>
        <v>AXOR4843</v>
      </c>
      <c r="M2500" s="32" t="str">
        <f t="shared" si="704"/>
        <v>BMJ II</v>
      </c>
      <c r="N2500" s="32" t="str">
        <f t="shared" si="705"/>
        <v>12 RODA</v>
      </c>
      <c r="O2500" s="146">
        <v>0.84078703703703705</v>
      </c>
      <c r="P2500" s="65">
        <v>44199.848819444444</v>
      </c>
      <c r="Q2500" s="65"/>
      <c r="R2500" s="66">
        <v>1</v>
      </c>
      <c r="S2500" s="66">
        <v>51620</v>
      </c>
      <c r="T2500" s="66">
        <v>20020</v>
      </c>
      <c r="U2500" s="67">
        <f t="shared" si="697"/>
        <v>31.6</v>
      </c>
      <c r="V2500" s="66">
        <f t="shared" si="688"/>
        <v>640753.20000000007</v>
      </c>
      <c r="W2500" s="66" t="str">
        <f t="shared" si="689"/>
        <v>1 &gt; 4</v>
      </c>
      <c r="X2500" s="66">
        <f>A2500+SUMIFS(Presensi!F:F,Presensi!E:E,'Entry Data'!AP2500)</f>
        <v>2</v>
      </c>
      <c r="Y2500" s="66">
        <f>IFERROR(INDEX('Retasi Pricing'!F:F,MATCH('Entry Data'!AM2500,'Retasi Pricing'!E:E,0))*X2500,"")</f>
        <v>55000</v>
      </c>
      <c r="Z2500" s="62" t="s">
        <v>26</v>
      </c>
      <c r="AA2500" s="62" t="s">
        <v>27</v>
      </c>
      <c r="AB2500" s="32"/>
      <c r="AC2500" s="32" t="s">
        <v>211</v>
      </c>
      <c r="AD2500" s="32" t="str">
        <f t="shared" si="690"/>
        <v/>
      </c>
      <c r="AF2500" s="5" t="str">
        <f t="shared" si="691"/>
        <v>yudianto44199</v>
      </c>
      <c r="AG2500" s="5" t="str">
        <f t="shared" si="692"/>
        <v>BMJ 04744199UTARANIGHT</v>
      </c>
      <c r="AH2500" s="5" t="str">
        <f t="shared" si="693"/>
        <v>yudianto44199UTARANIGHT</v>
      </c>
      <c r="AI2500" s="5" t="str">
        <f t="shared" si="694"/>
        <v>BMJ 04744199NIGHT</v>
      </c>
      <c r="AJ2500" s="5" t="str">
        <f t="shared" si="695"/>
        <v>yudianto44199NIGHT</v>
      </c>
      <c r="AK2500" s="5" t="str">
        <f t="shared" si="696"/>
        <v>yudiantoBMJ II</v>
      </c>
      <c r="AL2500" s="5" t="str">
        <f t="shared" si="698"/>
        <v>1UTARA</v>
      </c>
      <c r="AM2500" s="5" t="str">
        <f t="shared" si="699"/>
        <v>1 &gt; 4UTARA12 RODA</v>
      </c>
      <c r="AN2500" s="5" t="str">
        <f t="shared" si="700"/>
        <v>yudiantoBMJ II1 &gt; 4UTARA12 RODA</v>
      </c>
      <c r="AO2500" s="5" t="str">
        <f t="shared" si="701"/>
        <v>yudianto1 &gt; 4UTARA12 RODA</v>
      </c>
      <c r="AP2500" s="5" t="str">
        <f t="shared" si="702"/>
        <v>44199NIGHT</v>
      </c>
    </row>
    <row r="2501" spans="1:42" x14ac:dyDescent="0.3">
      <c r="A2501" s="33">
        <v>1</v>
      </c>
      <c r="B2501" s="33"/>
      <c r="C2501" s="70">
        <v>44199</v>
      </c>
      <c r="D2501" s="71" t="s">
        <v>87</v>
      </c>
      <c r="E2501" s="70">
        <v>44199</v>
      </c>
      <c r="F2501" s="71">
        <v>5162666</v>
      </c>
      <c r="G2501" s="33" t="s">
        <v>20</v>
      </c>
      <c r="H2501" s="33" t="s">
        <v>21</v>
      </c>
      <c r="I2501" s="33" t="s">
        <v>51</v>
      </c>
      <c r="J2501" s="33" t="s">
        <v>46</v>
      </c>
      <c r="K2501" s="63" t="s">
        <v>41</v>
      </c>
      <c r="L2501" s="32" t="str">
        <f t="shared" si="703"/>
        <v>AXOR4843</v>
      </c>
      <c r="M2501" s="32" t="str">
        <f t="shared" si="704"/>
        <v>BMJ II</v>
      </c>
      <c r="N2501" s="32" t="str">
        <f t="shared" si="705"/>
        <v>12 RODA</v>
      </c>
      <c r="O2501" s="146">
        <v>0.89876157407407409</v>
      </c>
      <c r="P2501" s="65">
        <v>44199.898761574077</v>
      </c>
      <c r="Q2501" s="65"/>
      <c r="R2501" s="66">
        <v>2</v>
      </c>
      <c r="S2501" s="66">
        <v>50600</v>
      </c>
      <c r="T2501" s="66">
        <v>20020</v>
      </c>
      <c r="U2501" s="67">
        <f t="shared" si="697"/>
        <v>30.58</v>
      </c>
      <c r="V2501" s="66">
        <f t="shared" si="688"/>
        <v>620070.65999999992</v>
      </c>
      <c r="W2501" s="66" t="str">
        <f t="shared" si="689"/>
        <v>1 &gt; 4</v>
      </c>
      <c r="X2501" s="66">
        <f>A2501+SUMIFS(Presensi!F:F,Presensi!E:E,'Entry Data'!AP2501)</f>
        <v>2</v>
      </c>
      <c r="Y2501" s="66">
        <f>IFERROR(INDEX('Retasi Pricing'!F:F,MATCH('Entry Data'!AM2501,'Retasi Pricing'!E:E,0))*X2501,"")</f>
        <v>55000</v>
      </c>
      <c r="Z2501" s="62" t="s">
        <v>26</v>
      </c>
      <c r="AA2501" s="62" t="s">
        <v>27</v>
      </c>
      <c r="AB2501" s="32"/>
      <c r="AC2501" s="32" t="s">
        <v>211</v>
      </c>
      <c r="AD2501" s="32" t="str">
        <f t="shared" si="690"/>
        <v/>
      </c>
      <c r="AF2501" s="5" t="str">
        <f t="shared" si="691"/>
        <v>yudianto44199</v>
      </c>
      <c r="AG2501" s="5" t="str">
        <f t="shared" si="692"/>
        <v>BMJ 04744199UTARANIGHT</v>
      </c>
      <c r="AH2501" s="5" t="str">
        <f t="shared" si="693"/>
        <v>yudianto44199UTARANIGHT</v>
      </c>
      <c r="AI2501" s="5" t="str">
        <f t="shared" si="694"/>
        <v>BMJ 04744199NIGHT</v>
      </c>
      <c r="AJ2501" s="5" t="str">
        <f t="shared" si="695"/>
        <v>yudianto44199NIGHT</v>
      </c>
      <c r="AK2501" s="5" t="str">
        <f t="shared" si="696"/>
        <v>yudiantoBMJ II</v>
      </c>
      <c r="AL2501" s="5" t="str">
        <f t="shared" si="698"/>
        <v>2UTARA</v>
      </c>
      <c r="AM2501" s="5" t="str">
        <f t="shared" si="699"/>
        <v>1 &gt; 4UTARA12 RODA</v>
      </c>
      <c r="AN2501" s="5" t="str">
        <f t="shared" si="700"/>
        <v>yudiantoBMJ II1 &gt; 4UTARA12 RODA</v>
      </c>
      <c r="AO2501" s="5" t="str">
        <f t="shared" si="701"/>
        <v>yudianto1 &gt; 4UTARA12 RODA</v>
      </c>
      <c r="AP2501" s="5" t="str">
        <f t="shared" si="702"/>
        <v>44199NIGHT</v>
      </c>
    </row>
    <row r="2502" spans="1:42" x14ac:dyDescent="0.3">
      <c r="A2502" s="33">
        <v>1</v>
      </c>
      <c r="B2502" s="33"/>
      <c r="C2502" s="70">
        <v>44199</v>
      </c>
      <c r="D2502" s="71" t="s">
        <v>87</v>
      </c>
      <c r="E2502" s="70">
        <v>44199</v>
      </c>
      <c r="F2502" s="71">
        <v>5162736</v>
      </c>
      <c r="G2502" s="33" t="s">
        <v>20</v>
      </c>
      <c r="H2502" s="33" t="s">
        <v>21</v>
      </c>
      <c r="I2502" s="33" t="s">
        <v>51</v>
      </c>
      <c r="J2502" s="33" t="s">
        <v>46</v>
      </c>
      <c r="K2502" s="63" t="s">
        <v>41</v>
      </c>
      <c r="L2502" s="32" t="str">
        <f t="shared" si="703"/>
        <v>AXOR4843</v>
      </c>
      <c r="M2502" s="32" t="str">
        <f t="shared" si="704"/>
        <v>BMJ II</v>
      </c>
      <c r="N2502" s="32" t="str">
        <f t="shared" si="705"/>
        <v>12 RODA</v>
      </c>
      <c r="O2502" s="146">
        <v>0.95379629629629636</v>
      </c>
      <c r="P2502" s="65">
        <v>44199.953796296293</v>
      </c>
      <c r="Q2502" s="65"/>
      <c r="R2502" s="66">
        <v>3</v>
      </c>
      <c r="S2502" s="66">
        <v>52960</v>
      </c>
      <c r="T2502" s="66">
        <v>20020</v>
      </c>
      <c r="U2502" s="67">
        <f t="shared" si="697"/>
        <v>32.94</v>
      </c>
      <c r="V2502" s="66">
        <f t="shared" si="688"/>
        <v>667924.38</v>
      </c>
      <c r="W2502" s="66" t="str">
        <f t="shared" si="689"/>
        <v>1 &gt; 4</v>
      </c>
      <c r="X2502" s="66">
        <f>A2502+SUMIFS(Presensi!F:F,Presensi!E:E,'Entry Data'!AP2502)</f>
        <v>2</v>
      </c>
      <c r="Y2502" s="66">
        <f>IFERROR(INDEX('Retasi Pricing'!F:F,MATCH('Entry Data'!AM2502,'Retasi Pricing'!E:E,0))*X2502,"")</f>
        <v>55000</v>
      </c>
      <c r="Z2502" s="62" t="s">
        <v>26</v>
      </c>
      <c r="AA2502" s="62" t="s">
        <v>27</v>
      </c>
      <c r="AB2502" s="32"/>
      <c r="AC2502" s="32" t="s">
        <v>211</v>
      </c>
      <c r="AD2502" s="32" t="str">
        <f t="shared" si="690"/>
        <v/>
      </c>
      <c r="AF2502" s="5" t="str">
        <f t="shared" si="691"/>
        <v>yudianto44199</v>
      </c>
      <c r="AG2502" s="5" t="str">
        <f t="shared" si="692"/>
        <v>BMJ 04744199UTARANIGHT</v>
      </c>
      <c r="AH2502" s="5" t="str">
        <f t="shared" si="693"/>
        <v>yudianto44199UTARANIGHT</v>
      </c>
      <c r="AI2502" s="5" t="str">
        <f t="shared" si="694"/>
        <v>BMJ 04744199NIGHT</v>
      </c>
      <c r="AJ2502" s="5" t="str">
        <f t="shared" si="695"/>
        <v>yudianto44199NIGHT</v>
      </c>
      <c r="AK2502" s="5" t="str">
        <f t="shared" si="696"/>
        <v>yudiantoBMJ II</v>
      </c>
      <c r="AL2502" s="5" t="str">
        <f t="shared" si="698"/>
        <v>3UTARA</v>
      </c>
      <c r="AM2502" s="5" t="str">
        <f t="shared" si="699"/>
        <v>1 &gt; 4UTARA12 RODA</v>
      </c>
      <c r="AN2502" s="5" t="str">
        <f t="shared" si="700"/>
        <v>yudiantoBMJ II1 &gt; 4UTARA12 RODA</v>
      </c>
      <c r="AO2502" s="5" t="str">
        <f t="shared" si="701"/>
        <v>yudianto1 &gt; 4UTARA12 RODA</v>
      </c>
      <c r="AP2502" s="5" t="str">
        <f t="shared" si="702"/>
        <v>44199NIGHT</v>
      </c>
    </row>
    <row r="2503" spans="1:42" x14ac:dyDescent="0.3">
      <c r="A2503" s="33">
        <v>1</v>
      </c>
      <c r="B2503" s="33"/>
      <c r="C2503" s="70">
        <v>44199</v>
      </c>
      <c r="D2503" s="71" t="s">
        <v>87</v>
      </c>
      <c r="E2503" s="70">
        <v>44200</v>
      </c>
      <c r="F2503" s="71">
        <v>5162808</v>
      </c>
      <c r="G2503" s="33" t="s">
        <v>20</v>
      </c>
      <c r="H2503" s="33" t="s">
        <v>21</v>
      </c>
      <c r="I2503" s="33" t="s">
        <v>51</v>
      </c>
      <c r="J2503" s="33" t="s">
        <v>46</v>
      </c>
      <c r="K2503" s="63" t="s">
        <v>41</v>
      </c>
      <c r="L2503" s="32" t="str">
        <f t="shared" si="703"/>
        <v>AXOR4843</v>
      </c>
      <c r="M2503" s="32" t="str">
        <f t="shared" si="704"/>
        <v>BMJ II</v>
      </c>
      <c r="N2503" s="32" t="str">
        <f t="shared" si="705"/>
        <v>12 RODA</v>
      </c>
      <c r="O2503" s="146">
        <v>1.494212962962963E-2</v>
      </c>
      <c r="P2503" s="65">
        <v>44200.01494212963</v>
      </c>
      <c r="Q2503" s="65"/>
      <c r="R2503" s="66">
        <v>4</v>
      </c>
      <c r="S2503" s="66">
        <v>50660</v>
      </c>
      <c r="T2503" s="66">
        <v>20020</v>
      </c>
      <c r="U2503" s="67">
        <f t="shared" si="697"/>
        <v>30.64</v>
      </c>
      <c r="V2503" s="66">
        <f t="shared" si="688"/>
        <v>621287.28</v>
      </c>
      <c r="W2503" s="66" t="str">
        <f t="shared" si="689"/>
        <v>1 &gt; 4</v>
      </c>
      <c r="X2503" s="66">
        <f>A2503+SUMIFS(Presensi!F:F,Presensi!E:E,'Entry Data'!AP2503)</f>
        <v>2</v>
      </c>
      <c r="Y2503" s="66">
        <f>IFERROR(INDEX('Retasi Pricing'!F:F,MATCH('Entry Data'!AM2503,'Retasi Pricing'!E:E,0))*X2503,"")</f>
        <v>55000</v>
      </c>
      <c r="Z2503" s="62" t="s">
        <v>26</v>
      </c>
      <c r="AA2503" s="62" t="s">
        <v>27</v>
      </c>
      <c r="AB2503" s="32"/>
      <c r="AC2503" s="32" t="s">
        <v>211</v>
      </c>
      <c r="AD2503" s="32" t="str">
        <f t="shared" si="690"/>
        <v/>
      </c>
      <c r="AF2503" s="5" t="str">
        <f t="shared" si="691"/>
        <v>yudianto44199</v>
      </c>
      <c r="AG2503" s="5" t="str">
        <f t="shared" si="692"/>
        <v>BMJ 04744199UTARANIGHT</v>
      </c>
      <c r="AH2503" s="5" t="str">
        <f t="shared" si="693"/>
        <v>yudianto44199UTARANIGHT</v>
      </c>
      <c r="AI2503" s="5" t="str">
        <f t="shared" si="694"/>
        <v>BMJ 04744199NIGHT</v>
      </c>
      <c r="AJ2503" s="5" t="str">
        <f t="shared" si="695"/>
        <v>yudianto44199NIGHT</v>
      </c>
      <c r="AK2503" s="5" t="str">
        <f t="shared" si="696"/>
        <v>yudiantoBMJ II</v>
      </c>
      <c r="AL2503" s="5" t="str">
        <f t="shared" si="698"/>
        <v>4UTARA</v>
      </c>
      <c r="AM2503" s="5" t="str">
        <f t="shared" si="699"/>
        <v>1 &gt; 4UTARA12 RODA</v>
      </c>
      <c r="AN2503" s="5" t="str">
        <f t="shared" si="700"/>
        <v>yudiantoBMJ II1 &gt; 4UTARA12 RODA</v>
      </c>
      <c r="AO2503" s="5" t="str">
        <f t="shared" si="701"/>
        <v>yudianto1 &gt; 4UTARA12 RODA</v>
      </c>
      <c r="AP2503" s="5" t="str">
        <f t="shared" si="702"/>
        <v>44199NIGHT</v>
      </c>
    </row>
    <row r="2504" spans="1:42" x14ac:dyDescent="0.3">
      <c r="A2504" s="33">
        <v>1</v>
      </c>
      <c r="B2504" s="33"/>
      <c r="C2504" s="70">
        <v>44199</v>
      </c>
      <c r="D2504" s="71" t="s">
        <v>87</v>
      </c>
      <c r="E2504" s="70">
        <v>44200</v>
      </c>
      <c r="F2504" s="71">
        <v>5162863</v>
      </c>
      <c r="G2504" s="33" t="s">
        <v>20</v>
      </c>
      <c r="H2504" s="33" t="s">
        <v>21</v>
      </c>
      <c r="I2504" s="33" t="s">
        <v>51</v>
      </c>
      <c r="J2504" s="33" t="s">
        <v>46</v>
      </c>
      <c r="K2504" s="63" t="s">
        <v>41</v>
      </c>
      <c r="L2504" s="32" t="str">
        <f t="shared" si="703"/>
        <v>AXOR4843</v>
      </c>
      <c r="M2504" s="32" t="str">
        <f t="shared" si="704"/>
        <v>BMJ II</v>
      </c>
      <c r="N2504" s="32" t="str">
        <f t="shared" si="705"/>
        <v>12 RODA</v>
      </c>
      <c r="O2504" s="146">
        <v>7.5509259259259262E-2</v>
      </c>
      <c r="P2504" s="65">
        <v>44200.075509259259</v>
      </c>
      <c r="Q2504" s="65"/>
      <c r="R2504" s="66">
        <v>5</v>
      </c>
      <c r="S2504" s="66">
        <v>50240</v>
      </c>
      <c r="T2504" s="66">
        <v>20020</v>
      </c>
      <c r="U2504" s="67">
        <f t="shared" si="697"/>
        <v>30.22</v>
      </c>
      <c r="V2504" s="66">
        <f t="shared" si="688"/>
        <v>612770.93999999994</v>
      </c>
      <c r="W2504" s="66" t="str">
        <f t="shared" si="689"/>
        <v>&gt; 5</v>
      </c>
      <c r="X2504" s="66">
        <f>A2504+SUMIFS(Presensi!F:F,Presensi!E:E,'Entry Data'!AP2504)</f>
        <v>2</v>
      </c>
      <c r="Y2504" s="66">
        <f>IFERROR(INDEX('Retasi Pricing'!F:F,MATCH('Entry Data'!AM2504,'Retasi Pricing'!E:E,0))*X2504,"")</f>
        <v>62400</v>
      </c>
      <c r="Z2504" s="62" t="s">
        <v>26</v>
      </c>
      <c r="AA2504" s="62" t="s">
        <v>27</v>
      </c>
      <c r="AB2504" s="32"/>
      <c r="AC2504" s="32" t="s">
        <v>211</v>
      </c>
      <c r="AD2504" s="32" t="str">
        <f t="shared" si="690"/>
        <v/>
      </c>
      <c r="AF2504" s="5" t="str">
        <f t="shared" si="691"/>
        <v>yudianto44199</v>
      </c>
      <c r="AG2504" s="5" t="str">
        <f t="shared" si="692"/>
        <v>BMJ 04744199UTARANIGHT</v>
      </c>
      <c r="AH2504" s="5" t="str">
        <f t="shared" si="693"/>
        <v>yudianto44199UTARANIGHT</v>
      </c>
      <c r="AI2504" s="5" t="str">
        <f t="shared" si="694"/>
        <v>BMJ 04744199NIGHT</v>
      </c>
      <c r="AJ2504" s="5" t="str">
        <f t="shared" si="695"/>
        <v>yudianto44199NIGHT</v>
      </c>
      <c r="AK2504" s="5" t="str">
        <f t="shared" si="696"/>
        <v>yudiantoBMJ II</v>
      </c>
      <c r="AL2504" s="5" t="str">
        <f t="shared" si="698"/>
        <v>5UTARA</v>
      </c>
      <c r="AM2504" s="5" t="str">
        <f t="shared" si="699"/>
        <v>&gt; 5UTARA12 RODA</v>
      </c>
      <c r="AN2504" s="5" t="str">
        <f t="shared" si="700"/>
        <v>yudiantoBMJ II&gt; 5UTARA12 RODA</v>
      </c>
      <c r="AO2504" s="5" t="str">
        <f t="shared" si="701"/>
        <v>yudianto&gt; 5UTARA12 RODA</v>
      </c>
      <c r="AP2504" s="5" t="str">
        <f t="shared" si="702"/>
        <v>44199NIGHT</v>
      </c>
    </row>
    <row r="2505" spans="1:42" x14ac:dyDescent="0.3">
      <c r="A2505" s="33">
        <v>1</v>
      </c>
      <c r="B2505" s="33"/>
      <c r="C2505" s="70">
        <v>44199</v>
      </c>
      <c r="D2505" s="71" t="s">
        <v>87</v>
      </c>
      <c r="E2505" s="70">
        <v>44200</v>
      </c>
      <c r="F2505" s="71">
        <v>5162961</v>
      </c>
      <c r="G2505" s="33" t="s">
        <v>20</v>
      </c>
      <c r="H2505" s="33" t="s">
        <v>21</v>
      </c>
      <c r="I2505" s="33" t="s">
        <v>51</v>
      </c>
      <c r="J2505" s="33" t="s">
        <v>46</v>
      </c>
      <c r="K2505" s="63" t="s">
        <v>41</v>
      </c>
      <c r="L2505" s="32" t="str">
        <f t="shared" si="703"/>
        <v>AXOR4843</v>
      </c>
      <c r="M2505" s="32" t="str">
        <f t="shared" si="704"/>
        <v>BMJ II</v>
      </c>
      <c r="N2505" s="32" t="str">
        <f t="shared" si="705"/>
        <v>12 RODA</v>
      </c>
      <c r="O2505" s="146">
        <v>0.17579861111111109</v>
      </c>
      <c r="P2505" s="65">
        <v>44200.175798611112</v>
      </c>
      <c r="Q2505" s="65"/>
      <c r="R2505" s="66">
        <v>6</v>
      </c>
      <c r="S2505" s="66">
        <v>50900</v>
      </c>
      <c r="T2505" s="66">
        <v>20020</v>
      </c>
      <c r="U2505" s="67">
        <f t="shared" si="697"/>
        <v>30.88</v>
      </c>
      <c r="V2505" s="66">
        <f t="shared" si="688"/>
        <v>626153.76</v>
      </c>
      <c r="W2505" s="66" t="str">
        <f t="shared" si="689"/>
        <v>&gt; 6</v>
      </c>
      <c r="X2505" s="66">
        <f>A2505+SUMIFS(Presensi!F:F,Presensi!E:E,'Entry Data'!AP2505)</f>
        <v>2</v>
      </c>
      <c r="Y2505" s="66">
        <f>IFERROR(INDEX('Retasi Pricing'!F:F,MATCH('Entry Data'!AM2505,'Retasi Pricing'!E:E,0))*X2505,"")</f>
        <v>68900</v>
      </c>
      <c r="Z2505" s="62" t="s">
        <v>26</v>
      </c>
      <c r="AA2505" s="62" t="s">
        <v>27</v>
      </c>
      <c r="AB2505" s="32"/>
      <c r="AC2505" s="32" t="s">
        <v>211</v>
      </c>
      <c r="AD2505" s="32" t="str">
        <f t="shared" si="690"/>
        <v/>
      </c>
      <c r="AF2505" s="5" t="str">
        <f t="shared" si="691"/>
        <v>yudianto44199</v>
      </c>
      <c r="AG2505" s="5" t="str">
        <f t="shared" si="692"/>
        <v>BMJ 04744199UTARANIGHT</v>
      </c>
      <c r="AH2505" s="5" t="str">
        <f t="shared" si="693"/>
        <v>yudianto44199UTARANIGHT</v>
      </c>
      <c r="AI2505" s="5" t="str">
        <f t="shared" si="694"/>
        <v>BMJ 04744199NIGHT</v>
      </c>
      <c r="AJ2505" s="5" t="str">
        <f t="shared" si="695"/>
        <v>yudianto44199NIGHT</v>
      </c>
      <c r="AK2505" s="5" t="str">
        <f t="shared" si="696"/>
        <v>yudiantoBMJ II</v>
      </c>
      <c r="AL2505" s="5" t="str">
        <f t="shared" si="698"/>
        <v>6UTARA</v>
      </c>
      <c r="AM2505" s="5" t="str">
        <f t="shared" si="699"/>
        <v>&gt; 6UTARA12 RODA</v>
      </c>
      <c r="AN2505" s="5" t="str">
        <f t="shared" si="700"/>
        <v>yudiantoBMJ II&gt; 6UTARA12 RODA</v>
      </c>
      <c r="AO2505" s="5" t="str">
        <f t="shared" si="701"/>
        <v>yudianto&gt; 6UTARA12 RODA</v>
      </c>
      <c r="AP2505" s="5" t="str">
        <f t="shared" si="702"/>
        <v>44199NIGHT</v>
      </c>
    </row>
    <row r="2506" spans="1:42" x14ac:dyDescent="0.3">
      <c r="A2506" s="33">
        <v>1</v>
      </c>
      <c r="B2506" s="33"/>
      <c r="C2506" s="70">
        <v>44199</v>
      </c>
      <c r="D2506" s="71" t="s">
        <v>87</v>
      </c>
      <c r="E2506" s="70">
        <v>44200</v>
      </c>
      <c r="F2506" s="71">
        <v>5163024</v>
      </c>
      <c r="G2506" s="33" t="s">
        <v>20</v>
      </c>
      <c r="H2506" s="33" t="s">
        <v>21</v>
      </c>
      <c r="I2506" s="33" t="s">
        <v>51</v>
      </c>
      <c r="J2506" s="33" t="s">
        <v>46</v>
      </c>
      <c r="K2506" s="63" t="s">
        <v>41</v>
      </c>
      <c r="L2506" s="32" t="str">
        <f t="shared" si="703"/>
        <v>AXOR4843</v>
      </c>
      <c r="M2506" s="32" t="str">
        <f t="shared" si="704"/>
        <v>BMJ II</v>
      </c>
      <c r="N2506" s="32" t="str">
        <f t="shared" si="705"/>
        <v>12 RODA</v>
      </c>
      <c r="O2506" s="146">
        <v>0.26063657407407409</v>
      </c>
      <c r="P2506" s="65">
        <v>44200.260636574072</v>
      </c>
      <c r="Q2506" s="65"/>
      <c r="R2506" s="66">
        <v>7</v>
      </c>
      <c r="S2506" s="66">
        <v>50280</v>
      </c>
      <c r="T2506" s="66">
        <v>20020</v>
      </c>
      <c r="U2506" s="67">
        <f t="shared" si="697"/>
        <v>30.26</v>
      </c>
      <c r="V2506" s="66">
        <f t="shared" ref="V2506:V2569" si="706">IFERROR(VLOOKUP(L2506,harga,2,FALSE),"")*U2506*IFERROR(VLOOKUP(G2506,jarak,2,FALSE),"")</f>
        <v>613582.02</v>
      </c>
      <c r="W2506" s="66" t="str">
        <f t="shared" ref="W2506:W2569" si="707">IFERROR(VLOOKUP(AL2506,Code,2,FALSE),"")</f>
        <v>7 &gt;</v>
      </c>
      <c r="X2506" s="66">
        <f>A2506+SUMIFS(Presensi!F:F,Presensi!E:E,'Entry Data'!AP2506)</f>
        <v>2</v>
      </c>
      <c r="Y2506" s="66">
        <f>IFERROR(INDEX('Retasi Pricing'!F:F,MATCH('Entry Data'!AM2506,'Retasi Pricing'!E:E,0))*X2506,"")</f>
        <v>84000</v>
      </c>
      <c r="Z2506" s="62" t="s">
        <v>26</v>
      </c>
      <c r="AA2506" s="62" t="s">
        <v>27</v>
      </c>
      <c r="AB2506" s="32"/>
      <c r="AC2506" s="32" t="s">
        <v>211</v>
      </c>
      <c r="AD2506" s="32" t="str">
        <f t="shared" ref="AD2506:AD2569" si="708">IFERROR(VLOOKUP(AC2506,driver,13,FALSE),"")</f>
        <v/>
      </c>
      <c r="AF2506" s="5" t="str">
        <f t="shared" ref="AF2506:AF2569" si="709">AC2506&amp;C2506</f>
        <v>yudianto44199</v>
      </c>
      <c r="AG2506" s="5" t="str">
        <f t="shared" ref="AG2506:AG2569" si="710">K2506&amp;C2506&amp;G2506&amp;D2506</f>
        <v>BMJ 04744199UTARANIGHT</v>
      </c>
      <c r="AH2506" s="5" t="str">
        <f t="shared" ref="AH2506:AH2569" si="711">AC2506&amp;C2506&amp;G2506&amp;D2506</f>
        <v>yudianto44199UTARANIGHT</v>
      </c>
      <c r="AI2506" s="5" t="str">
        <f t="shared" ref="AI2506:AI2569" si="712">K2506&amp;C2506&amp;D2506</f>
        <v>BMJ 04744199NIGHT</v>
      </c>
      <c r="AJ2506" s="5" t="str">
        <f t="shared" ref="AJ2506:AJ2569" si="713">AC2506&amp;C2506&amp;D2506</f>
        <v>yudianto44199NIGHT</v>
      </c>
      <c r="AK2506" s="5" t="str">
        <f t="shared" ref="AK2506:AK2569" si="714">AC2506&amp;M2506</f>
        <v>yudiantoBMJ II</v>
      </c>
      <c r="AL2506" s="5" t="str">
        <f t="shared" si="698"/>
        <v>7UTARA</v>
      </c>
      <c r="AM2506" s="5" t="str">
        <f t="shared" si="699"/>
        <v>7 &gt;UTARA12 RODA</v>
      </c>
      <c r="AN2506" s="5" t="str">
        <f t="shared" si="700"/>
        <v>yudiantoBMJ II7 &gt;UTARA12 RODA</v>
      </c>
      <c r="AO2506" s="5" t="str">
        <f t="shared" si="701"/>
        <v>yudianto7 &gt;UTARA12 RODA</v>
      </c>
      <c r="AP2506" s="5" t="str">
        <f t="shared" si="702"/>
        <v>44199NIGHT</v>
      </c>
    </row>
    <row r="2507" spans="1:42" x14ac:dyDescent="0.3">
      <c r="A2507" s="33">
        <v>1</v>
      </c>
      <c r="B2507" s="33"/>
      <c r="C2507" s="70">
        <v>44199</v>
      </c>
      <c r="D2507" s="71" t="s">
        <v>87</v>
      </c>
      <c r="E2507" s="70">
        <v>44199</v>
      </c>
      <c r="F2507" s="71">
        <v>5162606</v>
      </c>
      <c r="G2507" s="33" t="s">
        <v>20</v>
      </c>
      <c r="H2507" s="33" t="s">
        <v>21</v>
      </c>
      <c r="I2507" s="33" t="s">
        <v>51</v>
      </c>
      <c r="J2507" s="33" t="s">
        <v>46</v>
      </c>
      <c r="K2507" s="63" t="s">
        <v>57</v>
      </c>
      <c r="L2507" s="32" t="str">
        <f t="shared" si="703"/>
        <v>AXOR4843</v>
      </c>
      <c r="M2507" s="32" t="str">
        <f t="shared" si="704"/>
        <v>BMJ II</v>
      </c>
      <c r="N2507" s="32" t="str">
        <f t="shared" si="705"/>
        <v>12 RODA</v>
      </c>
      <c r="O2507" s="146">
        <v>0.84732638888888889</v>
      </c>
      <c r="P2507" s="65">
        <v>44199.857083333336</v>
      </c>
      <c r="Q2507" s="65"/>
      <c r="R2507" s="66">
        <v>1</v>
      </c>
      <c r="S2507" s="66">
        <v>52020</v>
      </c>
      <c r="T2507" s="66">
        <v>20060</v>
      </c>
      <c r="U2507" s="67">
        <f t="shared" ref="U2507:U2570" si="715">(S2507-T2507)/1000</f>
        <v>31.96</v>
      </c>
      <c r="V2507" s="66">
        <f t="shared" si="706"/>
        <v>648052.91999999993</v>
      </c>
      <c r="W2507" s="66" t="str">
        <f t="shared" si="707"/>
        <v>1 &gt; 4</v>
      </c>
      <c r="X2507" s="66">
        <f>A2507+SUMIFS(Presensi!F:F,Presensi!E:E,'Entry Data'!AP2507)</f>
        <v>2</v>
      </c>
      <c r="Y2507" s="66">
        <f>IFERROR(INDEX('Retasi Pricing'!F:F,MATCH('Entry Data'!AM2507,'Retasi Pricing'!E:E,0))*X2507,"")</f>
        <v>55000</v>
      </c>
      <c r="Z2507" s="62" t="s">
        <v>26</v>
      </c>
      <c r="AA2507" s="62" t="s">
        <v>27</v>
      </c>
      <c r="AB2507" s="32"/>
      <c r="AC2507" s="32" t="s">
        <v>217</v>
      </c>
      <c r="AD2507" s="32" t="str">
        <f t="shared" si="708"/>
        <v/>
      </c>
      <c r="AF2507" s="5" t="str">
        <f t="shared" si="709"/>
        <v>agus suwantono44199</v>
      </c>
      <c r="AG2507" s="5" t="str">
        <f t="shared" si="710"/>
        <v>BMJ 05044199UTARANIGHT</v>
      </c>
      <c r="AH2507" s="5" t="str">
        <f t="shared" si="711"/>
        <v>agus suwantono44199UTARANIGHT</v>
      </c>
      <c r="AI2507" s="5" t="str">
        <f t="shared" si="712"/>
        <v>BMJ 05044199NIGHT</v>
      </c>
      <c r="AJ2507" s="5" t="str">
        <f t="shared" si="713"/>
        <v>agus suwantono44199NIGHT</v>
      </c>
      <c r="AK2507" s="5" t="str">
        <f t="shared" si="714"/>
        <v>agus suwantonoBMJ II</v>
      </c>
      <c r="AL2507" s="5" t="str">
        <f t="shared" ref="AL2507:AL2570" si="716">Q2507&amp;R2507&amp;G2507</f>
        <v>1UTARA</v>
      </c>
      <c r="AM2507" s="5" t="str">
        <f t="shared" ref="AM2507:AM2570" si="717">W2507&amp;G2507&amp;N2507</f>
        <v>1 &gt; 4UTARA12 RODA</v>
      </c>
      <c r="AN2507" s="5" t="str">
        <f t="shared" ref="AN2507:AN2570" si="718">AC2507&amp;M2507&amp;W2507&amp;G2507&amp;N2507</f>
        <v>agus suwantonoBMJ II1 &gt; 4UTARA12 RODA</v>
      </c>
      <c r="AO2507" s="5" t="str">
        <f t="shared" ref="AO2507:AO2570" si="719">AC2507&amp;W2507&amp;G2507&amp;N2507</f>
        <v>agus suwantono1 &gt; 4UTARA12 RODA</v>
      </c>
      <c r="AP2507" s="5" t="str">
        <f t="shared" ref="AP2507:AP2570" si="720">C2507&amp;D2507</f>
        <v>44199NIGHT</v>
      </c>
    </row>
    <row r="2508" spans="1:42" x14ac:dyDescent="0.3">
      <c r="A2508" s="33">
        <v>1</v>
      </c>
      <c r="B2508" s="33"/>
      <c r="C2508" s="70">
        <v>44199</v>
      </c>
      <c r="D2508" s="71" t="s">
        <v>87</v>
      </c>
      <c r="E2508" s="70">
        <v>44199</v>
      </c>
      <c r="F2508" s="71">
        <v>5162673</v>
      </c>
      <c r="G2508" s="33" t="s">
        <v>20</v>
      </c>
      <c r="H2508" s="33" t="s">
        <v>21</v>
      </c>
      <c r="I2508" s="33" t="s">
        <v>51</v>
      </c>
      <c r="J2508" s="33" t="s">
        <v>46</v>
      </c>
      <c r="K2508" s="63" t="s">
        <v>57</v>
      </c>
      <c r="L2508" s="32" t="str">
        <f t="shared" si="703"/>
        <v>AXOR4843</v>
      </c>
      <c r="M2508" s="32" t="str">
        <f t="shared" si="704"/>
        <v>BMJ II</v>
      </c>
      <c r="N2508" s="32" t="str">
        <f t="shared" si="705"/>
        <v>12 RODA</v>
      </c>
      <c r="O2508" s="146">
        <v>0.90806712962962965</v>
      </c>
      <c r="P2508" s="65">
        <v>44199.908067129632</v>
      </c>
      <c r="Q2508" s="65"/>
      <c r="R2508" s="66">
        <v>2</v>
      </c>
      <c r="S2508" s="66">
        <v>50480</v>
      </c>
      <c r="T2508" s="66">
        <v>20060</v>
      </c>
      <c r="U2508" s="67">
        <f t="shared" si="715"/>
        <v>30.42</v>
      </c>
      <c r="V2508" s="66">
        <f t="shared" si="706"/>
        <v>616826.34000000008</v>
      </c>
      <c r="W2508" s="66" t="str">
        <f t="shared" si="707"/>
        <v>1 &gt; 4</v>
      </c>
      <c r="X2508" s="66">
        <f>A2508+SUMIFS(Presensi!F:F,Presensi!E:E,'Entry Data'!AP2508)</f>
        <v>2</v>
      </c>
      <c r="Y2508" s="66">
        <f>IFERROR(INDEX('Retasi Pricing'!F:F,MATCH('Entry Data'!AM2508,'Retasi Pricing'!E:E,0))*X2508,"")</f>
        <v>55000</v>
      </c>
      <c r="Z2508" s="62" t="s">
        <v>26</v>
      </c>
      <c r="AA2508" s="62" t="s">
        <v>27</v>
      </c>
      <c r="AB2508" s="32"/>
      <c r="AC2508" s="32" t="s">
        <v>217</v>
      </c>
      <c r="AD2508" s="32" t="str">
        <f t="shared" si="708"/>
        <v/>
      </c>
      <c r="AF2508" s="5" t="str">
        <f t="shared" si="709"/>
        <v>agus suwantono44199</v>
      </c>
      <c r="AG2508" s="5" t="str">
        <f t="shared" si="710"/>
        <v>BMJ 05044199UTARANIGHT</v>
      </c>
      <c r="AH2508" s="5" t="str">
        <f t="shared" si="711"/>
        <v>agus suwantono44199UTARANIGHT</v>
      </c>
      <c r="AI2508" s="5" t="str">
        <f t="shared" si="712"/>
        <v>BMJ 05044199NIGHT</v>
      </c>
      <c r="AJ2508" s="5" t="str">
        <f t="shared" si="713"/>
        <v>agus suwantono44199NIGHT</v>
      </c>
      <c r="AK2508" s="5" t="str">
        <f t="shared" si="714"/>
        <v>agus suwantonoBMJ II</v>
      </c>
      <c r="AL2508" s="5" t="str">
        <f t="shared" si="716"/>
        <v>2UTARA</v>
      </c>
      <c r="AM2508" s="5" t="str">
        <f t="shared" si="717"/>
        <v>1 &gt; 4UTARA12 RODA</v>
      </c>
      <c r="AN2508" s="5" t="str">
        <f t="shared" si="718"/>
        <v>agus suwantonoBMJ II1 &gt; 4UTARA12 RODA</v>
      </c>
      <c r="AO2508" s="5" t="str">
        <f t="shared" si="719"/>
        <v>agus suwantono1 &gt; 4UTARA12 RODA</v>
      </c>
      <c r="AP2508" s="5" t="str">
        <f t="shared" si="720"/>
        <v>44199NIGHT</v>
      </c>
    </row>
    <row r="2509" spans="1:42" x14ac:dyDescent="0.3">
      <c r="A2509" s="33">
        <v>1</v>
      </c>
      <c r="B2509" s="33"/>
      <c r="C2509" s="70">
        <v>44199</v>
      </c>
      <c r="D2509" s="71" t="s">
        <v>87</v>
      </c>
      <c r="E2509" s="70">
        <v>44199</v>
      </c>
      <c r="F2509" s="71">
        <v>5162754</v>
      </c>
      <c r="G2509" s="33" t="s">
        <v>20</v>
      </c>
      <c r="H2509" s="33" t="s">
        <v>21</v>
      </c>
      <c r="I2509" s="33" t="s">
        <v>51</v>
      </c>
      <c r="J2509" s="33" t="s">
        <v>46</v>
      </c>
      <c r="K2509" s="63" t="s">
        <v>57</v>
      </c>
      <c r="L2509" s="32" t="str">
        <f t="shared" si="703"/>
        <v>AXOR4843</v>
      </c>
      <c r="M2509" s="32" t="str">
        <f t="shared" si="704"/>
        <v>BMJ II</v>
      </c>
      <c r="N2509" s="32" t="str">
        <f t="shared" si="705"/>
        <v>12 RODA</v>
      </c>
      <c r="O2509" s="146">
        <v>0.96983796296296287</v>
      </c>
      <c r="P2509" s="65">
        <v>44199.969837962963</v>
      </c>
      <c r="Q2509" s="65"/>
      <c r="R2509" s="66">
        <v>3</v>
      </c>
      <c r="S2509" s="66">
        <v>52360</v>
      </c>
      <c r="T2509" s="66">
        <v>20060</v>
      </c>
      <c r="U2509" s="67">
        <f t="shared" si="715"/>
        <v>32.299999999999997</v>
      </c>
      <c r="V2509" s="66">
        <f t="shared" si="706"/>
        <v>654947.1</v>
      </c>
      <c r="W2509" s="66" t="str">
        <f t="shared" si="707"/>
        <v>1 &gt; 4</v>
      </c>
      <c r="X2509" s="66">
        <f>A2509+SUMIFS(Presensi!F:F,Presensi!E:E,'Entry Data'!AP2509)</f>
        <v>2</v>
      </c>
      <c r="Y2509" s="66">
        <f>IFERROR(INDEX('Retasi Pricing'!F:F,MATCH('Entry Data'!AM2509,'Retasi Pricing'!E:E,0))*X2509,"")</f>
        <v>55000</v>
      </c>
      <c r="Z2509" s="62" t="s">
        <v>26</v>
      </c>
      <c r="AA2509" s="62" t="s">
        <v>27</v>
      </c>
      <c r="AB2509" s="32"/>
      <c r="AC2509" s="32" t="s">
        <v>217</v>
      </c>
      <c r="AD2509" s="32" t="str">
        <f t="shared" si="708"/>
        <v/>
      </c>
      <c r="AF2509" s="5" t="str">
        <f t="shared" si="709"/>
        <v>agus suwantono44199</v>
      </c>
      <c r="AG2509" s="5" t="str">
        <f t="shared" si="710"/>
        <v>BMJ 05044199UTARANIGHT</v>
      </c>
      <c r="AH2509" s="5" t="str">
        <f t="shared" si="711"/>
        <v>agus suwantono44199UTARANIGHT</v>
      </c>
      <c r="AI2509" s="5" t="str">
        <f t="shared" si="712"/>
        <v>BMJ 05044199NIGHT</v>
      </c>
      <c r="AJ2509" s="5" t="str">
        <f t="shared" si="713"/>
        <v>agus suwantono44199NIGHT</v>
      </c>
      <c r="AK2509" s="5" t="str">
        <f t="shared" si="714"/>
        <v>agus suwantonoBMJ II</v>
      </c>
      <c r="AL2509" s="5" t="str">
        <f t="shared" si="716"/>
        <v>3UTARA</v>
      </c>
      <c r="AM2509" s="5" t="str">
        <f t="shared" si="717"/>
        <v>1 &gt; 4UTARA12 RODA</v>
      </c>
      <c r="AN2509" s="5" t="str">
        <f t="shared" si="718"/>
        <v>agus suwantonoBMJ II1 &gt; 4UTARA12 RODA</v>
      </c>
      <c r="AO2509" s="5" t="str">
        <f t="shared" si="719"/>
        <v>agus suwantono1 &gt; 4UTARA12 RODA</v>
      </c>
      <c r="AP2509" s="5" t="str">
        <f t="shared" si="720"/>
        <v>44199NIGHT</v>
      </c>
    </row>
    <row r="2510" spans="1:42" x14ac:dyDescent="0.3">
      <c r="A2510" s="33">
        <v>1</v>
      </c>
      <c r="B2510" s="33"/>
      <c r="C2510" s="70">
        <v>44199</v>
      </c>
      <c r="D2510" s="71" t="s">
        <v>87</v>
      </c>
      <c r="E2510" s="70">
        <v>44200</v>
      </c>
      <c r="F2510" s="71">
        <v>5162819</v>
      </c>
      <c r="G2510" s="33" t="s">
        <v>20</v>
      </c>
      <c r="H2510" s="33" t="s">
        <v>21</v>
      </c>
      <c r="I2510" s="33" t="s">
        <v>51</v>
      </c>
      <c r="J2510" s="33" t="s">
        <v>46</v>
      </c>
      <c r="K2510" s="63" t="s">
        <v>57</v>
      </c>
      <c r="L2510" s="32" t="str">
        <f t="shared" si="703"/>
        <v>AXOR4843</v>
      </c>
      <c r="M2510" s="32" t="str">
        <f t="shared" si="704"/>
        <v>BMJ II</v>
      </c>
      <c r="N2510" s="32" t="str">
        <f t="shared" si="705"/>
        <v>12 RODA</v>
      </c>
      <c r="O2510" s="146">
        <v>3.1979166666666663E-2</v>
      </c>
      <c r="P2510" s="65">
        <v>44200.03197916667</v>
      </c>
      <c r="Q2510" s="65"/>
      <c r="R2510" s="66">
        <v>4</v>
      </c>
      <c r="S2510" s="66">
        <v>50940</v>
      </c>
      <c r="T2510" s="66">
        <v>20060</v>
      </c>
      <c r="U2510" s="67">
        <f t="shared" si="715"/>
        <v>30.88</v>
      </c>
      <c r="V2510" s="66">
        <f t="shared" si="706"/>
        <v>626153.76</v>
      </c>
      <c r="W2510" s="66" t="str">
        <f t="shared" si="707"/>
        <v>1 &gt; 4</v>
      </c>
      <c r="X2510" s="66">
        <f>A2510+SUMIFS(Presensi!F:F,Presensi!E:E,'Entry Data'!AP2510)</f>
        <v>2</v>
      </c>
      <c r="Y2510" s="66">
        <f>IFERROR(INDEX('Retasi Pricing'!F:F,MATCH('Entry Data'!AM2510,'Retasi Pricing'!E:E,0))*X2510,"")</f>
        <v>55000</v>
      </c>
      <c r="Z2510" s="62" t="s">
        <v>26</v>
      </c>
      <c r="AA2510" s="62" t="s">
        <v>27</v>
      </c>
      <c r="AB2510" s="32"/>
      <c r="AC2510" s="32" t="s">
        <v>217</v>
      </c>
      <c r="AD2510" s="32" t="str">
        <f t="shared" si="708"/>
        <v/>
      </c>
      <c r="AF2510" s="5" t="str">
        <f t="shared" si="709"/>
        <v>agus suwantono44199</v>
      </c>
      <c r="AG2510" s="5" t="str">
        <f t="shared" si="710"/>
        <v>BMJ 05044199UTARANIGHT</v>
      </c>
      <c r="AH2510" s="5" t="str">
        <f t="shared" si="711"/>
        <v>agus suwantono44199UTARANIGHT</v>
      </c>
      <c r="AI2510" s="5" t="str">
        <f t="shared" si="712"/>
        <v>BMJ 05044199NIGHT</v>
      </c>
      <c r="AJ2510" s="5" t="str">
        <f t="shared" si="713"/>
        <v>agus suwantono44199NIGHT</v>
      </c>
      <c r="AK2510" s="5" t="str">
        <f t="shared" si="714"/>
        <v>agus suwantonoBMJ II</v>
      </c>
      <c r="AL2510" s="5" t="str">
        <f t="shared" si="716"/>
        <v>4UTARA</v>
      </c>
      <c r="AM2510" s="5" t="str">
        <f t="shared" si="717"/>
        <v>1 &gt; 4UTARA12 RODA</v>
      </c>
      <c r="AN2510" s="5" t="str">
        <f t="shared" si="718"/>
        <v>agus suwantonoBMJ II1 &gt; 4UTARA12 RODA</v>
      </c>
      <c r="AO2510" s="5" t="str">
        <f t="shared" si="719"/>
        <v>agus suwantono1 &gt; 4UTARA12 RODA</v>
      </c>
      <c r="AP2510" s="5" t="str">
        <f t="shared" si="720"/>
        <v>44199NIGHT</v>
      </c>
    </row>
    <row r="2511" spans="1:42" x14ac:dyDescent="0.3">
      <c r="A2511" s="33">
        <v>1</v>
      </c>
      <c r="B2511" s="33"/>
      <c r="C2511" s="70">
        <v>44199</v>
      </c>
      <c r="D2511" s="71" t="s">
        <v>87</v>
      </c>
      <c r="E2511" s="70">
        <v>44200</v>
      </c>
      <c r="F2511" s="71">
        <v>5162885</v>
      </c>
      <c r="G2511" s="33" t="s">
        <v>20</v>
      </c>
      <c r="H2511" s="33" t="s">
        <v>21</v>
      </c>
      <c r="I2511" s="33" t="s">
        <v>51</v>
      </c>
      <c r="J2511" s="33" t="s">
        <v>46</v>
      </c>
      <c r="K2511" s="63" t="s">
        <v>57</v>
      </c>
      <c r="L2511" s="32" t="str">
        <f t="shared" si="703"/>
        <v>AXOR4843</v>
      </c>
      <c r="M2511" s="32" t="str">
        <f t="shared" si="704"/>
        <v>BMJ II</v>
      </c>
      <c r="N2511" s="32" t="str">
        <f t="shared" si="705"/>
        <v>12 RODA</v>
      </c>
      <c r="O2511" s="146">
        <v>9.8923611111111101E-2</v>
      </c>
      <c r="P2511" s="65">
        <v>44200.098923611113</v>
      </c>
      <c r="Q2511" s="65"/>
      <c r="R2511" s="66">
        <v>5</v>
      </c>
      <c r="S2511" s="66">
        <v>51260</v>
      </c>
      <c r="T2511" s="66">
        <v>20060</v>
      </c>
      <c r="U2511" s="67">
        <f t="shared" si="715"/>
        <v>31.2</v>
      </c>
      <c r="V2511" s="66">
        <f t="shared" si="706"/>
        <v>632642.4</v>
      </c>
      <c r="W2511" s="66" t="str">
        <f t="shared" si="707"/>
        <v>&gt; 5</v>
      </c>
      <c r="X2511" s="66">
        <f>A2511+SUMIFS(Presensi!F:F,Presensi!E:E,'Entry Data'!AP2511)</f>
        <v>2</v>
      </c>
      <c r="Y2511" s="66">
        <f>IFERROR(INDEX('Retasi Pricing'!F:F,MATCH('Entry Data'!AM2511,'Retasi Pricing'!E:E,0))*X2511,"")</f>
        <v>62400</v>
      </c>
      <c r="Z2511" s="62" t="s">
        <v>26</v>
      </c>
      <c r="AA2511" s="62" t="s">
        <v>27</v>
      </c>
      <c r="AB2511" s="32"/>
      <c r="AC2511" s="32" t="s">
        <v>217</v>
      </c>
      <c r="AD2511" s="32" t="str">
        <f t="shared" si="708"/>
        <v/>
      </c>
      <c r="AF2511" s="5" t="str">
        <f t="shared" si="709"/>
        <v>agus suwantono44199</v>
      </c>
      <c r="AG2511" s="5" t="str">
        <f t="shared" si="710"/>
        <v>BMJ 05044199UTARANIGHT</v>
      </c>
      <c r="AH2511" s="5" t="str">
        <f t="shared" si="711"/>
        <v>agus suwantono44199UTARANIGHT</v>
      </c>
      <c r="AI2511" s="5" t="str">
        <f t="shared" si="712"/>
        <v>BMJ 05044199NIGHT</v>
      </c>
      <c r="AJ2511" s="5" t="str">
        <f t="shared" si="713"/>
        <v>agus suwantono44199NIGHT</v>
      </c>
      <c r="AK2511" s="5" t="str">
        <f t="shared" si="714"/>
        <v>agus suwantonoBMJ II</v>
      </c>
      <c r="AL2511" s="5" t="str">
        <f t="shared" si="716"/>
        <v>5UTARA</v>
      </c>
      <c r="AM2511" s="5" t="str">
        <f t="shared" si="717"/>
        <v>&gt; 5UTARA12 RODA</v>
      </c>
      <c r="AN2511" s="5" t="str">
        <f t="shared" si="718"/>
        <v>agus suwantonoBMJ II&gt; 5UTARA12 RODA</v>
      </c>
      <c r="AO2511" s="5" t="str">
        <f t="shared" si="719"/>
        <v>agus suwantono&gt; 5UTARA12 RODA</v>
      </c>
      <c r="AP2511" s="5" t="str">
        <f t="shared" si="720"/>
        <v>44199NIGHT</v>
      </c>
    </row>
    <row r="2512" spans="1:42" x14ac:dyDescent="0.3">
      <c r="A2512" s="33">
        <v>1</v>
      </c>
      <c r="B2512" s="33"/>
      <c r="C2512" s="70">
        <v>44199</v>
      </c>
      <c r="D2512" s="71" t="s">
        <v>87</v>
      </c>
      <c r="E2512" s="70">
        <v>44200</v>
      </c>
      <c r="F2512" s="71">
        <v>5162954</v>
      </c>
      <c r="G2512" s="33" t="s">
        <v>20</v>
      </c>
      <c r="H2512" s="33" t="s">
        <v>21</v>
      </c>
      <c r="I2512" s="33" t="s">
        <v>51</v>
      </c>
      <c r="J2512" s="33" t="s">
        <v>46</v>
      </c>
      <c r="K2512" s="63" t="s">
        <v>57</v>
      </c>
      <c r="L2512" s="32" t="str">
        <f t="shared" si="703"/>
        <v>AXOR4843</v>
      </c>
      <c r="M2512" s="32" t="str">
        <f t="shared" si="704"/>
        <v>BMJ II</v>
      </c>
      <c r="N2512" s="32" t="str">
        <f t="shared" si="705"/>
        <v>12 RODA</v>
      </c>
      <c r="O2512" s="146">
        <v>0.16912037037037039</v>
      </c>
      <c r="P2512" s="65">
        <v>44200.169120370374</v>
      </c>
      <c r="Q2512" s="65"/>
      <c r="R2512" s="66">
        <v>6</v>
      </c>
      <c r="S2512" s="66">
        <v>51580</v>
      </c>
      <c r="T2512" s="66">
        <v>20060</v>
      </c>
      <c r="U2512" s="67">
        <f t="shared" si="715"/>
        <v>31.52</v>
      </c>
      <c r="V2512" s="66">
        <f t="shared" si="706"/>
        <v>639131.04</v>
      </c>
      <c r="W2512" s="66" t="str">
        <f t="shared" si="707"/>
        <v>&gt; 6</v>
      </c>
      <c r="X2512" s="66">
        <f>A2512+SUMIFS(Presensi!F:F,Presensi!E:E,'Entry Data'!AP2512)</f>
        <v>2</v>
      </c>
      <c r="Y2512" s="66">
        <f>IFERROR(INDEX('Retasi Pricing'!F:F,MATCH('Entry Data'!AM2512,'Retasi Pricing'!E:E,0))*X2512,"")</f>
        <v>68900</v>
      </c>
      <c r="Z2512" s="62" t="s">
        <v>26</v>
      </c>
      <c r="AA2512" s="62" t="s">
        <v>27</v>
      </c>
      <c r="AB2512" s="32"/>
      <c r="AC2512" s="32" t="s">
        <v>217</v>
      </c>
      <c r="AD2512" s="32" t="str">
        <f t="shared" si="708"/>
        <v/>
      </c>
      <c r="AF2512" s="5" t="str">
        <f t="shared" si="709"/>
        <v>agus suwantono44199</v>
      </c>
      <c r="AG2512" s="5" t="str">
        <f t="shared" si="710"/>
        <v>BMJ 05044199UTARANIGHT</v>
      </c>
      <c r="AH2512" s="5" t="str">
        <f t="shared" si="711"/>
        <v>agus suwantono44199UTARANIGHT</v>
      </c>
      <c r="AI2512" s="5" t="str">
        <f t="shared" si="712"/>
        <v>BMJ 05044199NIGHT</v>
      </c>
      <c r="AJ2512" s="5" t="str">
        <f t="shared" si="713"/>
        <v>agus suwantono44199NIGHT</v>
      </c>
      <c r="AK2512" s="5" t="str">
        <f t="shared" si="714"/>
        <v>agus suwantonoBMJ II</v>
      </c>
      <c r="AL2512" s="5" t="str">
        <f t="shared" si="716"/>
        <v>6UTARA</v>
      </c>
      <c r="AM2512" s="5" t="str">
        <f t="shared" si="717"/>
        <v>&gt; 6UTARA12 RODA</v>
      </c>
      <c r="AN2512" s="5" t="str">
        <f t="shared" si="718"/>
        <v>agus suwantonoBMJ II&gt; 6UTARA12 RODA</v>
      </c>
      <c r="AO2512" s="5" t="str">
        <f t="shared" si="719"/>
        <v>agus suwantono&gt; 6UTARA12 RODA</v>
      </c>
      <c r="AP2512" s="5" t="str">
        <f t="shared" si="720"/>
        <v>44199NIGHT</v>
      </c>
    </row>
    <row r="2513" spans="1:42" x14ac:dyDescent="0.3">
      <c r="A2513" s="33">
        <v>1</v>
      </c>
      <c r="B2513" s="33"/>
      <c r="C2513" s="70">
        <v>44199</v>
      </c>
      <c r="D2513" s="71" t="s">
        <v>87</v>
      </c>
      <c r="E2513" s="70">
        <v>44200</v>
      </c>
      <c r="F2513" s="71">
        <v>5163010</v>
      </c>
      <c r="G2513" s="33" t="s">
        <v>20</v>
      </c>
      <c r="H2513" s="33" t="s">
        <v>21</v>
      </c>
      <c r="I2513" s="33" t="s">
        <v>51</v>
      </c>
      <c r="J2513" s="33" t="s">
        <v>46</v>
      </c>
      <c r="K2513" s="63" t="s">
        <v>57</v>
      </c>
      <c r="L2513" s="32" t="str">
        <f t="shared" si="703"/>
        <v>AXOR4843</v>
      </c>
      <c r="M2513" s="32" t="str">
        <f t="shared" si="704"/>
        <v>BMJ II</v>
      </c>
      <c r="N2513" s="32" t="str">
        <f t="shared" si="705"/>
        <v>12 RODA</v>
      </c>
      <c r="O2513" s="146">
        <v>0.23420138888888889</v>
      </c>
      <c r="P2513" s="65">
        <v>44200.234201388892</v>
      </c>
      <c r="Q2513" s="65"/>
      <c r="R2513" s="66">
        <v>7</v>
      </c>
      <c r="S2513" s="66">
        <v>51040</v>
      </c>
      <c r="T2513" s="66">
        <v>20060</v>
      </c>
      <c r="U2513" s="67">
        <f t="shared" si="715"/>
        <v>30.98</v>
      </c>
      <c r="V2513" s="66">
        <f t="shared" si="706"/>
        <v>628181.46</v>
      </c>
      <c r="W2513" s="66" t="str">
        <f t="shared" si="707"/>
        <v>7 &gt;</v>
      </c>
      <c r="X2513" s="66">
        <f>A2513+SUMIFS(Presensi!F:F,Presensi!E:E,'Entry Data'!AP2513)</f>
        <v>2</v>
      </c>
      <c r="Y2513" s="66">
        <f>IFERROR(INDEX('Retasi Pricing'!F:F,MATCH('Entry Data'!AM2513,'Retasi Pricing'!E:E,0))*X2513,"")</f>
        <v>84000</v>
      </c>
      <c r="Z2513" s="62" t="s">
        <v>26</v>
      </c>
      <c r="AA2513" s="62" t="s">
        <v>27</v>
      </c>
      <c r="AB2513" s="32"/>
      <c r="AC2513" s="32" t="s">
        <v>217</v>
      </c>
      <c r="AD2513" s="32" t="str">
        <f t="shared" si="708"/>
        <v/>
      </c>
      <c r="AF2513" s="5" t="str">
        <f t="shared" si="709"/>
        <v>agus suwantono44199</v>
      </c>
      <c r="AG2513" s="5" t="str">
        <f t="shared" si="710"/>
        <v>BMJ 05044199UTARANIGHT</v>
      </c>
      <c r="AH2513" s="5" t="str">
        <f t="shared" si="711"/>
        <v>agus suwantono44199UTARANIGHT</v>
      </c>
      <c r="AI2513" s="5" t="str">
        <f t="shared" si="712"/>
        <v>BMJ 05044199NIGHT</v>
      </c>
      <c r="AJ2513" s="5" t="str">
        <f t="shared" si="713"/>
        <v>agus suwantono44199NIGHT</v>
      </c>
      <c r="AK2513" s="5" t="str">
        <f t="shared" si="714"/>
        <v>agus suwantonoBMJ II</v>
      </c>
      <c r="AL2513" s="5" t="str">
        <f t="shared" si="716"/>
        <v>7UTARA</v>
      </c>
      <c r="AM2513" s="5" t="str">
        <f t="shared" si="717"/>
        <v>7 &gt;UTARA12 RODA</v>
      </c>
      <c r="AN2513" s="5" t="str">
        <f t="shared" si="718"/>
        <v>agus suwantonoBMJ II7 &gt;UTARA12 RODA</v>
      </c>
      <c r="AO2513" s="5" t="str">
        <f t="shared" si="719"/>
        <v>agus suwantono7 &gt;UTARA12 RODA</v>
      </c>
      <c r="AP2513" s="5" t="str">
        <f t="shared" si="720"/>
        <v>44199NIGHT</v>
      </c>
    </row>
    <row r="2514" spans="1:42" x14ac:dyDescent="0.3">
      <c r="A2514" s="33">
        <v>1</v>
      </c>
      <c r="B2514" s="33"/>
      <c r="C2514" s="70">
        <v>44199</v>
      </c>
      <c r="D2514" s="71" t="s">
        <v>87</v>
      </c>
      <c r="E2514" s="70">
        <v>44199</v>
      </c>
      <c r="F2514" s="71">
        <v>5162628</v>
      </c>
      <c r="G2514" s="33" t="s">
        <v>20</v>
      </c>
      <c r="H2514" s="33" t="s">
        <v>21</v>
      </c>
      <c r="I2514" s="33" t="s">
        <v>51</v>
      </c>
      <c r="J2514" s="33" t="s">
        <v>23</v>
      </c>
      <c r="K2514" s="63" t="s">
        <v>60</v>
      </c>
      <c r="L2514" s="32" t="str">
        <f t="shared" si="703"/>
        <v>AXOR4843</v>
      </c>
      <c r="M2514" s="32" t="str">
        <f t="shared" si="704"/>
        <v>BMJ II</v>
      </c>
      <c r="N2514" s="32" t="str">
        <f t="shared" si="705"/>
        <v>12 RODA</v>
      </c>
      <c r="O2514" s="146">
        <v>0.85973379629629632</v>
      </c>
      <c r="P2514" s="65">
        <v>44199.863541666666</v>
      </c>
      <c r="Q2514" s="65"/>
      <c r="R2514" s="66">
        <v>1</v>
      </c>
      <c r="S2514" s="66">
        <v>50980</v>
      </c>
      <c r="T2514" s="66">
        <v>19980</v>
      </c>
      <c r="U2514" s="67">
        <f t="shared" si="715"/>
        <v>31</v>
      </c>
      <c r="V2514" s="66">
        <f t="shared" si="706"/>
        <v>628587</v>
      </c>
      <c r="W2514" s="66" t="str">
        <f t="shared" si="707"/>
        <v>1 &gt; 4</v>
      </c>
      <c r="X2514" s="66">
        <f>A2514+SUMIFS(Presensi!F:F,Presensi!E:E,'Entry Data'!AP2514)</f>
        <v>2</v>
      </c>
      <c r="Y2514" s="66">
        <f>IFERROR(INDEX('Retasi Pricing'!F:F,MATCH('Entry Data'!AM2514,'Retasi Pricing'!E:E,0))*X2514,"")</f>
        <v>55000</v>
      </c>
      <c r="Z2514" s="62" t="s">
        <v>26</v>
      </c>
      <c r="AA2514" s="62" t="s">
        <v>27</v>
      </c>
      <c r="AB2514" s="32"/>
      <c r="AC2514" s="32" t="s">
        <v>200</v>
      </c>
      <c r="AD2514" s="32" t="str">
        <f t="shared" si="708"/>
        <v/>
      </c>
      <c r="AF2514" s="5" t="str">
        <f t="shared" si="709"/>
        <v>teguh sugeng44199</v>
      </c>
      <c r="AG2514" s="5" t="str">
        <f t="shared" si="710"/>
        <v>BMJ 05244199UTARANIGHT</v>
      </c>
      <c r="AH2514" s="5" t="str">
        <f t="shared" si="711"/>
        <v>teguh sugeng44199UTARANIGHT</v>
      </c>
      <c r="AI2514" s="5" t="str">
        <f t="shared" si="712"/>
        <v>BMJ 05244199NIGHT</v>
      </c>
      <c r="AJ2514" s="5" t="str">
        <f t="shared" si="713"/>
        <v>teguh sugeng44199NIGHT</v>
      </c>
      <c r="AK2514" s="5" t="str">
        <f t="shared" si="714"/>
        <v>teguh sugengBMJ II</v>
      </c>
      <c r="AL2514" s="5" t="str">
        <f t="shared" si="716"/>
        <v>1UTARA</v>
      </c>
      <c r="AM2514" s="5" t="str">
        <f t="shared" si="717"/>
        <v>1 &gt; 4UTARA12 RODA</v>
      </c>
      <c r="AN2514" s="5" t="str">
        <f t="shared" si="718"/>
        <v>teguh sugengBMJ II1 &gt; 4UTARA12 RODA</v>
      </c>
      <c r="AO2514" s="5" t="str">
        <f t="shared" si="719"/>
        <v>teguh sugeng1 &gt; 4UTARA12 RODA</v>
      </c>
      <c r="AP2514" s="5" t="str">
        <f t="shared" si="720"/>
        <v>44199NIGHT</v>
      </c>
    </row>
    <row r="2515" spans="1:42" x14ac:dyDescent="0.3">
      <c r="A2515" s="33">
        <v>1</v>
      </c>
      <c r="B2515" s="33"/>
      <c r="C2515" s="70">
        <v>44199</v>
      </c>
      <c r="D2515" s="71" t="s">
        <v>87</v>
      </c>
      <c r="E2515" s="70">
        <v>44199</v>
      </c>
      <c r="F2515" s="71">
        <v>5162622</v>
      </c>
      <c r="G2515" s="33" t="s">
        <v>20</v>
      </c>
      <c r="H2515" s="33" t="s">
        <v>21</v>
      </c>
      <c r="I2515" s="33" t="s">
        <v>123</v>
      </c>
      <c r="J2515" s="33" t="s">
        <v>23</v>
      </c>
      <c r="K2515" s="63" t="s">
        <v>62</v>
      </c>
      <c r="L2515" s="32" t="str">
        <f t="shared" si="703"/>
        <v>FM260JD</v>
      </c>
      <c r="M2515" s="32" t="str">
        <f t="shared" si="704"/>
        <v>BMJ III</v>
      </c>
      <c r="N2515" s="32" t="str">
        <f t="shared" si="705"/>
        <v>10 RODA</v>
      </c>
      <c r="O2515" s="146">
        <v>0.8558796296296296</v>
      </c>
      <c r="P2515" s="65">
        <v>44199.862500000003</v>
      </c>
      <c r="Q2515" s="65"/>
      <c r="R2515" s="66">
        <v>1</v>
      </c>
      <c r="S2515" s="66">
        <v>38260</v>
      </c>
      <c r="T2515" s="66">
        <v>14640</v>
      </c>
      <c r="U2515" s="67">
        <f t="shared" si="715"/>
        <v>23.62</v>
      </c>
      <c r="V2515" s="66">
        <f t="shared" si="706"/>
        <v>460448.27999999997</v>
      </c>
      <c r="W2515" s="66" t="str">
        <f t="shared" si="707"/>
        <v>1 &gt; 4</v>
      </c>
      <c r="X2515" s="66">
        <f>A2515+SUMIFS(Presensi!F:F,Presensi!E:E,'Entry Data'!AP2515)</f>
        <v>2</v>
      </c>
      <c r="Y2515" s="66">
        <f>IFERROR(INDEX('Retasi Pricing'!F:F,MATCH('Entry Data'!AM2515,'Retasi Pricing'!E:E,0))*X2515,"")</f>
        <v>50000</v>
      </c>
      <c r="Z2515" s="62" t="s">
        <v>26</v>
      </c>
      <c r="AA2515" s="62" t="s">
        <v>27</v>
      </c>
      <c r="AB2515" s="32"/>
      <c r="AC2515" s="32" t="s">
        <v>128</v>
      </c>
      <c r="AD2515" s="32" t="str">
        <f t="shared" si="708"/>
        <v/>
      </c>
      <c r="AF2515" s="5" t="str">
        <f t="shared" si="709"/>
        <v>jafar44199</v>
      </c>
      <c r="AG2515" s="5" t="str">
        <f t="shared" si="710"/>
        <v>BMJ 05344199UTARANIGHT</v>
      </c>
      <c r="AH2515" s="5" t="str">
        <f t="shared" si="711"/>
        <v>jafar44199UTARANIGHT</v>
      </c>
      <c r="AI2515" s="5" t="str">
        <f t="shared" si="712"/>
        <v>BMJ 05344199NIGHT</v>
      </c>
      <c r="AJ2515" s="5" t="str">
        <f t="shared" si="713"/>
        <v>jafar44199NIGHT</v>
      </c>
      <c r="AK2515" s="5" t="str">
        <f t="shared" si="714"/>
        <v>jafarBMJ III</v>
      </c>
      <c r="AL2515" s="5" t="str">
        <f t="shared" si="716"/>
        <v>1UTARA</v>
      </c>
      <c r="AM2515" s="5" t="str">
        <f t="shared" si="717"/>
        <v>1 &gt; 4UTARA10 RODA</v>
      </c>
      <c r="AN2515" s="5" t="str">
        <f t="shared" si="718"/>
        <v>jafarBMJ III1 &gt; 4UTARA10 RODA</v>
      </c>
      <c r="AO2515" s="5" t="str">
        <f t="shared" si="719"/>
        <v>jafar1 &gt; 4UTARA10 RODA</v>
      </c>
      <c r="AP2515" s="5" t="str">
        <f t="shared" si="720"/>
        <v>44199NIGHT</v>
      </c>
    </row>
    <row r="2516" spans="1:42" x14ac:dyDescent="0.3">
      <c r="A2516" s="33">
        <v>1</v>
      </c>
      <c r="B2516" s="33"/>
      <c r="C2516" s="70">
        <v>44199</v>
      </c>
      <c r="D2516" s="71" t="s">
        <v>87</v>
      </c>
      <c r="E2516" s="70">
        <v>44199</v>
      </c>
      <c r="F2516" s="71">
        <v>5162681</v>
      </c>
      <c r="G2516" s="33" t="s">
        <v>20</v>
      </c>
      <c r="H2516" s="33" t="s">
        <v>21</v>
      </c>
      <c r="I2516" s="33" t="s">
        <v>51</v>
      </c>
      <c r="J2516" s="33" t="s">
        <v>46</v>
      </c>
      <c r="K2516" s="63" t="s">
        <v>62</v>
      </c>
      <c r="L2516" s="32" t="str">
        <f t="shared" si="703"/>
        <v>FM260JD</v>
      </c>
      <c r="M2516" s="32" t="str">
        <f t="shared" si="704"/>
        <v>BMJ III</v>
      </c>
      <c r="N2516" s="32" t="str">
        <f t="shared" si="705"/>
        <v>10 RODA</v>
      </c>
      <c r="O2516" s="146">
        <v>0.91593750000000007</v>
      </c>
      <c r="P2516" s="65">
        <v>44199.915937500002</v>
      </c>
      <c r="Q2516" s="65"/>
      <c r="R2516" s="66">
        <v>2</v>
      </c>
      <c r="S2516" s="66">
        <v>38360</v>
      </c>
      <c r="T2516" s="66">
        <v>14640</v>
      </c>
      <c r="U2516" s="67">
        <f t="shared" si="715"/>
        <v>23.72</v>
      </c>
      <c r="V2516" s="66">
        <f t="shared" si="706"/>
        <v>462397.68</v>
      </c>
      <c r="W2516" s="66" t="str">
        <f t="shared" si="707"/>
        <v>1 &gt; 4</v>
      </c>
      <c r="X2516" s="66">
        <f>A2516+SUMIFS(Presensi!F:F,Presensi!E:E,'Entry Data'!AP2516)</f>
        <v>2</v>
      </c>
      <c r="Y2516" s="66">
        <f>IFERROR(INDEX('Retasi Pricing'!F:F,MATCH('Entry Data'!AM2516,'Retasi Pricing'!E:E,0))*X2516,"")</f>
        <v>50000</v>
      </c>
      <c r="Z2516" s="62" t="s">
        <v>26</v>
      </c>
      <c r="AA2516" s="62" t="s">
        <v>27</v>
      </c>
      <c r="AB2516" s="32"/>
      <c r="AC2516" s="32" t="s">
        <v>128</v>
      </c>
      <c r="AD2516" s="32" t="str">
        <f t="shared" si="708"/>
        <v/>
      </c>
      <c r="AF2516" s="5" t="str">
        <f t="shared" si="709"/>
        <v>jafar44199</v>
      </c>
      <c r="AG2516" s="5" t="str">
        <f t="shared" si="710"/>
        <v>BMJ 05344199UTARANIGHT</v>
      </c>
      <c r="AH2516" s="5" t="str">
        <f t="shared" si="711"/>
        <v>jafar44199UTARANIGHT</v>
      </c>
      <c r="AI2516" s="5" t="str">
        <f t="shared" si="712"/>
        <v>BMJ 05344199NIGHT</v>
      </c>
      <c r="AJ2516" s="5" t="str">
        <f t="shared" si="713"/>
        <v>jafar44199NIGHT</v>
      </c>
      <c r="AK2516" s="5" t="str">
        <f t="shared" si="714"/>
        <v>jafarBMJ III</v>
      </c>
      <c r="AL2516" s="5" t="str">
        <f t="shared" si="716"/>
        <v>2UTARA</v>
      </c>
      <c r="AM2516" s="5" t="str">
        <f t="shared" si="717"/>
        <v>1 &gt; 4UTARA10 RODA</v>
      </c>
      <c r="AN2516" s="5" t="str">
        <f t="shared" si="718"/>
        <v>jafarBMJ III1 &gt; 4UTARA10 RODA</v>
      </c>
      <c r="AO2516" s="5" t="str">
        <f t="shared" si="719"/>
        <v>jafar1 &gt; 4UTARA10 RODA</v>
      </c>
      <c r="AP2516" s="5" t="str">
        <f t="shared" si="720"/>
        <v>44199NIGHT</v>
      </c>
    </row>
    <row r="2517" spans="1:42" x14ac:dyDescent="0.3">
      <c r="A2517" s="33">
        <v>1</v>
      </c>
      <c r="B2517" s="33"/>
      <c r="C2517" s="70">
        <v>44199</v>
      </c>
      <c r="D2517" s="71" t="s">
        <v>87</v>
      </c>
      <c r="E2517" s="70">
        <v>44199</v>
      </c>
      <c r="F2517" s="71">
        <v>5162780</v>
      </c>
      <c r="G2517" s="33" t="s">
        <v>20</v>
      </c>
      <c r="H2517" s="33" t="s">
        <v>21</v>
      </c>
      <c r="I2517" s="33" t="s">
        <v>51</v>
      </c>
      <c r="J2517" s="33" t="s">
        <v>46</v>
      </c>
      <c r="K2517" s="63" t="s">
        <v>62</v>
      </c>
      <c r="L2517" s="32" t="str">
        <f t="shared" si="703"/>
        <v>FM260JD</v>
      </c>
      <c r="M2517" s="32" t="str">
        <f t="shared" si="704"/>
        <v>BMJ III</v>
      </c>
      <c r="N2517" s="32" t="str">
        <f t="shared" si="705"/>
        <v>10 RODA</v>
      </c>
      <c r="O2517" s="146">
        <v>0.99502314814814818</v>
      </c>
      <c r="P2517" s="65">
        <v>44199.995023148149</v>
      </c>
      <c r="Q2517" s="65"/>
      <c r="R2517" s="66">
        <v>3</v>
      </c>
      <c r="S2517" s="66">
        <v>40860</v>
      </c>
      <c r="T2517" s="66">
        <v>14640</v>
      </c>
      <c r="U2517" s="67">
        <f t="shared" si="715"/>
        <v>26.22</v>
      </c>
      <c r="V2517" s="66">
        <f t="shared" si="706"/>
        <v>511132.68</v>
      </c>
      <c r="W2517" s="66" t="str">
        <f t="shared" si="707"/>
        <v>1 &gt; 4</v>
      </c>
      <c r="X2517" s="66">
        <f>A2517+SUMIFS(Presensi!F:F,Presensi!E:E,'Entry Data'!AP2517)</f>
        <v>2</v>
      </c>
      <c r="Y2517" s="66">
        <f>IFERROR(INDEX('Retasi Pricing'!F:F,MATCH('Entry Data'!AM2517,'Retasi Pricing'!E:E,0))*X2517,"")</f>
        <v>50000</v>
      </c>
      <c r="Z2517" s="62" t="s">
        <v>26</v>
      </c>
      <c r="AA2517" s="62" t="s">
        <v>27</v>
      </c>
      <c r="AB2517" s="32"/>
      <c r="AC2517" s="32" t="s">
        <v>128</v>
      </c>
      <c r="AD2517" s="32" t="str">
        <f t="shared" si="708"/>
        <v/>
      </c>
      <c r="AF2517" s="5" t="str">
        <f t="shared" si="709"/>
        <v>jafar44199</v>
      </c>
      <c r="AG2517" s="5" t="str">
        <f t="shared" si="710"/>
        <v>BMJ 05344199UTARANIGHT</v>
      </c>
      <c r="AH2517" s="5" t="str">
        <f t="shared" si="711"/>
        <v>jafar44199UTARANIGHT</v>
      </c>
      <c r="AI2517" s="5" t="str">
        <f t="shared" si="712"/>
        <v>BMJ 05344199NIGHT</v>
      </c>
      <c r="AJ2517" s="5" t="str">
        <f t="shared" si="713"/>
        <v>jafar44199NIGHT</v>
      </c>
      <c r="AK2517" s="5" t="str">
        <f t="shared" si="714"/>
        <v>jafarBMJ III</v>
      </c>
      <c r="AL2517" s="5" t="str">
        <f t="shared" si="716"/>
        <v>3UTARA</v>
      </c>
      <c r="AM2517" s="5" t="str">
        <f t="shared" si="717"/>
        <v>1 &gt; 4UTARA10 RODA</v>
      </c>
      <c r="AN2517" s="5" t="str">
        <f t="shared" si="718"/>
        <v>jafarBMJ III1 &gt; 4UTARA10 RODA</v>
      </c>
      <c r="AO2517" s="5" t="str">
        <f t="shared" si="719"/>
        <v>jafar1 &gt; 4UTARA10 RODA</v>
      </c>
      <c r="AP2517" s="5" t="str">
        <f t="shared" si="720"/>
        <v>44199NIGHT</v>
      </c>
    </row>
    <row r="2518" spans="1:42" x14ac:dyDescent="0.3">
      <c r="A2518" s="33">
        <v>1</v>
      </c>
      <c r="B2518" s="33"/>
      <c r="C2518" s="70">
        <v>44199</v>
      </c>
      <c r="D2518" s="71" t="s">
        <v>87</v>
      </c>
      <c r="E2518" s="70">
        <v>44200</v>
      </c>
      <c r="F2518" s="71">
        <v>5162981</v>
      </c>
      <c r="G2518" s="33" t="s">
        <v>20</v>
      </c>
      <c r="H2518" s="33" t="s">
        <v>21</v>
      </c>
      <c r="I2518" s="33" t="s">
        <v>51</v>
      </c>
      <c r="J2518" s="33" t="s">
        <v>46</v>
      </c>
      <c r="K2518" s="63" t="s">
        <v>62</v>
      </c>
      <c r="L2518" s="32" t="str">
        <f t="shared" si="703"/>
        <v>FM260JD</v>
      </c>
      <c r="M2518" s="32" t="str">
        <f t="shared" si="704"/>
        <v>BMJ III</v>
      </c>
      <c r="N2518" s="32" t="str">
        <f t="shared" si="705"/>
        <v>10 RODA</v>
      </c>
      <c r="O2518" s="146">
        <v>0.19262731481481479</v>
      </c>
      <c r="P2518" s="65">
        <v>44200.192627314813</v>
      </c>
      <c r="Q2518" s="65"/>
      <c r="R2518" s="66">
        <v>4</v>
      </c>
      <c r="S2518" s="66">
        <v>40140</v>
      </c>
      <c r="T2518" s="66">
        <v>14640</v>
      </c>
      <c r="U2518" s="67">
        <f t="shared" si="715"/>
        <v>25.5</v>
      </c>
      <c r="V2518" s="66">
        <f t="shared" si="706"/>
        <v>497097</v>
      </c>
      <c r="W2518" s="66" t="str">
        <f t="shared" si="707"/>
        <v>1 &gt; 4</v>
      </c>
      <c r="X2518" s="66">
        <f>A2518+SUMIFS(Presensi!F:F,Presensi!E:E,'Entry Data'!AP2518)</f>
        <v>2</v>
      </c>
      <c r="Y2518" s="66">
        <f>IFERROR(INDEX('Retasi Pricing'!F:F,MATCH('Entry Data'!AM2518,'Retasi Pricing'!E:E,0))*X2518,"")</f>
        <v>50000</v>
      </c>
      <c r="Z2518" s="62" t="s">
        <v>26</v>
      </c>
      <c r="AA2518" s="62" t="s">
        <v>27</v>
      </c>
      <c r="AB2518" s="32"/>
      <c r="AC2518" s="32" t="s">
        <v>128</v>
      </c>
      <c r="AD2518" s="32" t="str">
        <f t="shared" si="708"/>
        <v/>
      </c>
      <c r="AF2518" s="5" t="str">
        <f t="shared" si="709"/>
        <v>jafar44199</v>
      </c>
      <c r="AG2518" s="5" t="str">
        <f t="shared" si="710"/>
        <v>BMJ 05344199UTARANIGHT</v>
      </c>
      <c r="AH2518" s="5" t="str">
        <f t="shared" si="711"/>
        <v>jafar44199UTARANIGHT</v>
      </c>
      <c r="AI2518" s="5" t="str">
        <f t="shared" si="712"/>
        <v>BMJ 05344199NIGHT</v>
      </c>
      <c r="AJ2518" s="5" t="str">
        <f t="shared" si="713"/>
        <v>jafar44199NIGHT</v>
      </c>
      <c r="AK2518" s="5" t="str">
        <f t="shared" si="714"/>
        <v>jafarBMJ III</v>
      </c>
      <c r="AL2518" s="5" t="str">
        <f t="shared" si="716"/>
        <v>4UTARA</v>
      </c>
      <c r="AM2518" s="5" t="str">
        <f t="shared" si="717"/>
        <v>1 &gt; 4UTARA10 RODA</v>
      </c>
      <c r="AN2518" s="5" t="str">
        <f t="shared" si="718"/>
        <v>jafarBMJ III1 &gt; 4UTARA10 RODA</v>
      </c>
      <c r="AO2518" s="5" t="str">
        <f t="shared" si="719"/>
        <v>jafar1 &gt; 4UTARA10 RODA</v>
      </c>
      <c r="AP2518" s="5" t="str">
        <f t="shared" si="720"/>
        <v>44199NIGHT</v>
      </c>
    </row>
    <row r="2519" spans="1:42" x14ac:dyDescent="0.3">
      <c r="A2519" s="33">
        <v>1</v>
      </c>
      <c r="B2519" s="33"/>
      <c r="C2519" s="70">
        <v>44199</v>
      </c>
      <c r="D2519" s="71" t="s">
        <v>87</v>
      </c>
      <c r="E2519" s="70">
        <v>44200</v>
      </c>
      <c r="F2519" s="71">
        <v>5163018</v>
      </c>
      <c r="G2519" s="33" t="s">
        <v>20</v>
      </c>
      <c r="H2519" s="33" t="s">
        <v>21</v>
      </c>
      <c r="I2519" s="33" t="s">
        <v>51</v>
      </c>
      <c r="J2519" s="33" t="s">
        <v>46</v>
      </c>
      <c r="K2519" s="63" t="s">
        <v>62</v>
      </c>
      <c r="L2519" s="32" t="str">
        <f t="shared" si="703"/>
        <v>FM260JD</v>
      </c>
      <c r="M2519" s="32" t="str">
        <f t="shared" si="704"/>
        <v>BMJ III</v>
      </c>
      <c r="N2519" s="32" t="str">
        <f t="shared" si="705"/>
        <v>10 RODA</v>
      </c>
      <c r="O2519" s="146">
        <v>0.24703703703703703</v>
      </c>
      <c r="P2519" s="65">
        <v>44200.247037037036</v>
      </c>
      <c r="Q2519" s="65"/>
      <c r="R2519" s="66">
        <v>5</v>
      </c>
      <c r="S2519" s="66">
        <v>39860</v>
      </c>
      <c r="T2519" s="66">
        <v>14640</v>
      </c>
      <c r="U2519" s="67">
        <f t="shared" si="715"/>
        <v>25.22</v>
      </c>
      <c r="V2519" s="66">
        <f t="shared" si="706"/>
        <v>491638.68</v>
      </c>
      <c r="W2519" s="66" t="str">
        <f t="shared" si="707"/>
        <v>&gt; 5</v>
      </c>
      <c r="X2519" s="66">
        <f>A2519+SUMIFS(Presensi!F:F,Presensi!E:E,'Entry Data'!AP2519)</f>
        <v>2</v>
      </c>
      <c r="Y2519" s="66">
        <f>IFERROR(INDEX('Retasi Pricing'!F:F,MATCH('Entry Data'!AM2519,'Retasi Pricing'!E:E,0))*X2519,"")</f>
        <v>55300</v>
      </c>
      <c r="Z2519" s="62" t="s">
        <v>26</v>
      </c>
      <c r="AA2519" s="62" t="s">
        <v>27</v>
      </c>
      <c r="AB2519" s="32"/>
      <c r="AC2519" s="32" t="s">
        <v>128</v>
      </c>
      <c r="AD2519" s="32" t="str">
        <f t="shared" si="708"/>
        <v/>
      </c>
      <c r="AF2519" s="5" t="str">
        <f t="shared" si="709"/>
        <v>jafar44199</v>
      </c>
      <c r="AG2519" s="5" t="str">
        <f t="shared" si="710"/>
        <v>BMJ 05344199UTARANIGHT</v>
      </c>
      <c r="AH2519" s="5" t="str">
        <f t="shared" si="711"/>
        <v>jafar44199UTARANIGHT</v>
      </c>
      <c r="AI2519" s="5" t="str">
        <f t="shared" si="712"/>
        <v>BMJ 05344199NIGHT</v>
      </c>
      <c r="AJ2519" s="5" t="str">
        <f t="shared" si="713"/>
        <v>jafar44199NIGHT</v>
      </c>
      <c r="AK2519" s="5" t="str">
        <f t="shared" si="714"/>
        <v>jafarBMJ III</v>
      </c>
      <c r="AL2519" s="5" t="str">
        <f t="shared" si="716"/>
        <v>5UTARA</v>
      </c>
      <c r="AM2519" s="5" t="str">
        <f t="shared" si="717"/>
        <v>&gt; 5UTARA10 RODA</v>
      </c>
      <c r="AN2519" s="5" t="str">
        <f t="shared" si="718"/>
        <v>jafarBMJ III&gt; 5UTARA10 RODA</v>
      </c>
      <c r="AO2519" s="5" t="str">
        <f t="shared" si="719"/>
        <v>jafar&gt; 5UTARA10 RODA</v>
      </c>
      <c r="AP2519" s="5" t="str">
        <f t="shared" si="720"/>
        <v>44199NIGHT</v>
      </c>
    </row>
    <row r="2520" spans="1:42" x14ac:dyDescent="0.3">
      <c r="A2520" s="33">
        <v>1</v>
      </c>
      <c r="B2520" s="33"/>
      <c r="C2520" s="70">
        <v>44199</v>
      </c>
      <c r="D2520" s="71" t="s">
        <v>87</v>
      </c>
      <c r="E2520" s="70">
        <v>44199</v>
      </c>
      <c r="F2520" s="71">
        <v>5162617</v>
      </c>
      <c r="G2520" s="33" t="s">
        <v>20</v>
      </c>
      <c r="H2520" s="33" t="s">
        <v>21</v>
      </c>
      <c r="I2520" s="33" t="s">
        <v>123</v>
      </c>
      <c r="J2520" s="33" t="s">
        <v>23</v>
      </c>
      <c r="K2520" s="63" t="s">
        <v>67</v>
      </c>
      <c r="L2520" s="32" t="str">
        <f t="shared" si="703"/>
        <v>FM260JD</v>
      </c>
      <c r="M2520" s="32" t="str">
        <f t="shared" si="704"/>
        <v>BMJ III</v>
      </c>
      <c r="N2520" s="32" t="str">
        <f t="shared" si="705"/>
        <v>10 RODA</v>
      </c>
      <c r="O2520" s="146">
        <v>0.85373842592592597</v>
      </c>
      <c r="P2520" s="65">
        <v>44199.861076388886</v>
      </c>
      <c r="Q2520" s="65"/>
      <c r="R2520" s="66">
        <v>1</v>
      </c>
      <c r="S2520" s="66">
        <v>40680</v>
      </c>
      <c r="T2520" s="66">
        <v>14720</v>
      </c>
      <c r="U2520" s="67">
        <f t="shared" si="715"/>
        <v>25.96</v>
      </c>
      <c r="V2520" s="66">
        <f t="shared" si="706"/>
        <v>506064.24</v>
      </c>
      <c r="W2520" s="66" t="str">
        <f t="shared" si="707"/>
        <v>1 &gt; 4</v>
      </c>
      <c r="X2520" s="66">
        <f>A2520+SUMIFS(Presensi!F:F,Presensi!E:E,'Entry Data'!AP2520)</f>
        <v>2</v>
      </c>
      <c r="Y2520" s="66">
        <f>IFERROR(INDEX('Retasi Pricing'!F:F,MATCH('Entry Data'!AM2520,'Retasi Pricing'!E:E,0))*X2520,"")</f>
        <v>50000</v>
      </c>
      <c r="Z2520" s="62" t="s">
        <v>26</v>
      </c>
      <c r="AA2520" s="62" t="s">
        <v>27</v>
      </c>
      <c r="AB2520" s="32"/>
      <c r="AC2520" s="32" t="s">
        <v>188</v>
      </c>
      <c r="AD2520" s="32" t="str">
        <f t="shared" si="708"/>
        <v/>
      </c>
      <c r="AF2520" s="5" t="str">
        <f t="shared" si="709"/>
        <v>setianto44199</v>
      </c>
      <c r="AG2520" s="5" t="str">
        <f t="shared" si="710"/>
        <v>BMJ 05444199UTARANIGHT</v>
      </c>
      <c r="AH2520" s="5" t="str">
        <f t="shared" si="711"/>
        <v>setianto44199UTARANIGHT</v>
      </c>
      <c r="AI2520" s="5" t="str">
        <f t="shared" si="712"/>
        <v>BMJ 05444199NIGHT</v>
      </c>
      <c r="AJ2520" s="5" t="str">
        <f t="shared" si="713"/>
        <v>setianto44199NIGHT</v>
      </c>
      <c r="AK2520" s="5" t="str">
        <f t="shared" si="714"/>
        <v>setiantoBMJ III</v>
      </c>
      <c r="AL2520" s="5" t="str">
        <f t="shared" si="716"/>
        <v>1UTARA</v>
      </c>
      <c r="AM2520" s="5" t="str">
        <f t="shared" si="717"/>
        <v>1 &gt; 4UTARA10 RODA</v>
      </c>
      <c r="AN2520" s="5" t="str">
        <f t="shared" si="718"/>
        <v>setiantoBMJ III1 &gt; 4UTARA10 RODA</v>
      </c>
      <c r="AO2520" s="5" t="str">
        <f t="shared" si="719"/>
        <v>setianto1 &gt; 4UTARA10 RODA</v>
      </c>
      <c r="AP2520" s="5" t="str">
        <f t="shared" si="720"/>
        <v>44199NIGHT</v>
      </c>
    </row>
    <row r="2521" spans="1:42" x14ac:dyDescent="0.3">
      <c r="A2521" s="33">
        <v>1</v>
      </c>
      <c r="B2521" s="33"/>
      <c r="C2521" s="70">
        <v>44199</v>
      </c>
      <c r="D2521" s="71" t="s">
        <v>87</v>
      </c>
      <c r="E2521" s="70">
        <v>44199</v>
      </c>
      <c r="F2521" s="71">
        <v>5162677</v>
      </c>
      <c r="G2521" s="33" t="s">
        <v>20</v>
      </c>
      <c r="H2521" s="33" t="s">
        <v>21</v>
      </c>
      <c r="I2521" s="33" t="s">
        <v>51</v>
      </c>
      <c r="J2521" s="33" t="s">
        <v>46</v>
      </c>
      <c r="K2521" s="63" t="s">
        <v>67</v>
      </c>
      <c r="L2521" s="32" t="str">
        <f t="shared" si="703"/>
        <v>FM260JD</v>
      </c>
      <c r="M2521" s="32" t="str">
        <f t="shared" si="704"/>
        <v>BMJ III</v>
      </c>
      <c r="N2521" s="32" t="str">
        <f t="shared" si="705"/>
        <v>10 RODA</v>
      </c>
      <c r="O2521" s="146">
        <v>0.91260416666666666</v>
      </c>
      <c r="P2521" s="65">
        <v>44199.912604166668</v>
      </c>
      <c r="Q2521" s="65"/>
      <c r="R2521" s="66">
        <v>2</v>
      </c>
      <c r="S2521" s="66">
        <v>38280</v>
      </c>
      <c r="T2521" s="66">
        <v>14720</v>
      </c>
      <c r="U2521" s="67">
        <f t="shared" si="715"/>
        <v>23.56</v>
      </c>
      <c r="V2521" s="66">
        <f t="shared" si="706"/>
        <v>459278.64</v>
      </c>
      <c r="W2521" s="66" t="str">
        <f t="shared" si="707"/>
        <v>1 &gt; 4</v>
      </c>
      <c r="X2521" s="66">
        <f>A2521+SUMIFS(Presensi!F:F,Presensi!E:E,'Entry Data'!AP2521)</f>
        <v>2</v>
      </c>
      <c r="Y2521" s="66">
        <f>IFERROR(INDEX('Retasi Pricing'!F:F,MATCH('Entry Data'!AM2521,'Retasi Pricing'!E:E,0))*X2521,"")</f>
        <v>50000</v>
      </c>
      <c r="Z2521" s="62" t="s">
        <v>26</v>
      </c>
      <c r="AA2521" s="62" t="s">
        <v>27</v>
      </c>
      <c r="AB2521" s="32"/>
      <c r="AC2521" s="32" t="s">
        <v>188</v>
      </c>
      <c r="AD2521" s="32" t="str">
        <f t="shared" si="708"/>
        <v/>
      </c>
      <c r="AF2521" s="5" t="str">
        <f t="shared" si="709"/>
        <v>setianto44199</v>
      </c>
      <c r="AG2521" s="5" t="str">
        <f t="shared" si="710"/>
        <v>BMJ 05444199UTARANIGHT</v>
      </c>
      <c r="AH2521" s="5" t="str">
        <f t="shared" si="711"/>
        <v>setianto44199UTARANIGHT</v>
      </c>
      <c r="AI2521" s="5" t="str">
        <f t="shared" si="712"/>
        <v>BMJ 05444199NIGHT</v>
      </c>
      <c r="AJ2521" s="5" t="str">
        <f t="shared" si="713"/>
        <v>setianto44199NIGHT</v>
      </c>
      <c r="AK2521" s="5" t="str">
        <f t="shared" si="714"/>
        <v>setiantoBMJ III</v>
      </c>
      <c r="AL2521" s="5" t="str">
        <f t="shared" si="716"/>
        <v>2UTARA</v>
      </c>
      <c r="AM2521" s="5" t="str">
        <f t="shared" si="717"/>
        <v>1 &gt; 4UTARA10 RODA</v>
      </c>
      <c r="AN2521" s="5" t="str">
        <f t="shared" si="718"/>
        <v>setiantoBMJ III1 &gt; 4UTARA10 RODA</v>
      </c>
      <c r="AO2521" s="5" t="str">
        <f t="shared" si="719"/>
        <v>setianto1 &gt; 4UTARA10 RODA</v>
      </c>
      <c r="AP2521" s="5" t="str">
        <f t="shared" si="720"/>
        <v>44199NIGHT</v>
      </c>
    </row>
    <row r="2522" spans="1:42" x14ac:dyDescent="0.3">
      <c r="A2522" s="33">
        <v>1</v>
      </c>
      <c r="B2522" s="33"/>
      <c r="C2522" s="70">
        <v>44199</v>
      </c>
      <c r="D2522" s="71" t="s">
        <v>87</v>
      </c>
      <c r="E2522" s="70">
        <v>44200</v>
      </c>
      <c r="F2522" s="71">
        <v>5162806</v>
      </c>
      <c r="G2522" s="33" t="s">
        <v>20</v>
      </c>
      <c r="H2522" s="33" t="s">
        <v>21</v>
      </c>
      <c r="I2522" s="33" t="s">
        <v>51</v>
      </c>
      <c r="J2522" s="33" t="s">
        <v>46</v>
      </c>
      <c r="K2522" s="63" t="s">
        <v>67</v>
      </c>
      <c r="L2522" s="32" t="str">
        <f t="shared" si="703"/>
        <v>FM260JD</v>
      </c>
      <c r="M2522" s="32" t="str">
        <f t="shared" si="704"/>
        <v>BMJ III</v>
      </c>
      <c r="N2522" s="32" t="str">
        <f t="shared" si="705"/>
        <v>10 RODA</v>
      </c>
      <c r="O2522" s="146">
        <v>1.1620370370370371E-2</v>
      </c>
      <c r="P2522" s="65">
        <v>44200.011620370373</v>
      </c>
      <c r="Q2522" s="65"/>
      <c r="R2522" s="66">
        <v>3</v>
      </c>
      <c r="S2522" s="66">
        <v>39000</v>
      </c>
      <c r="T2522" s="66">
        <v>14720</v>
      </c>
      <c r="U2522" s="67">
        <f t="shared" si="715"/>
        <v>24.28</v>
      </c>
      <c r="V2522" s="66">
        <f t="shared" si="706"/>
        <v>473314.32</v>
      </c>
      <c r="W2522" s="66" t="str">
        <f t="shared" si="707"/>
        <v>1 &gt; 4</v>
      </c>
      <c r="X2522" s="66">
        <f>A2522+SUMIFS(Presensi!F:F,Presensi!E:E,'Entry Data'!AP2522)</f>
        <v>2</v>
      </c>
      <c r="Y2522" s="66">
        <f>IFERROR(INDEX('Retasi Pricing'!F:F,MATCH('Entry Data'!AM2522,'Retasi Pricing'!E:E,0))*X2522,"")</f>
        <v>50000</v>
      </c>
      <c r="Z2522" s="62" t="s">
        <v>26</v>
      </c>
      <c r="AA2522" s="62" t="s">
        <v>27</v>
      </c>
      <c r="AB2522" s="32"/>
      <c r="AC2522" s="32" t="s">
        <v>188</v>
      </c>
      <c r="AD2522" s="32" t="str">
        <f t="shared" si="708"/>
        <v/>
      </c>
      <c r="AF2522" s="5" t="str">
        <f t="shared" si="709"/>
        <v>setianto44199</v>
      </c>
      <c r="AG2522" s="5" t="str">
        <f t="shared" si="710"/>
        <v>BMJ 05444199UTARANIGHT</v>
      </c>
      <c r="AH2522" s="5" t="str">
        <f t="shared" si="711"/>
        <v>setianto44199UTARANIGHT</v>
      </c>
      <c r="AI2522" s="5" t="str">
        <f t="shared" si="712"/>
        <v>BMJ 05444199NIGHT</v>
      </c>
      <c r="AJ2522" s="5" t="str">
        <f t="shared" si="713"/>
        <v>setianto44199NIGHT</v>
      </c>
      <c r="AK2522" s="5" t="str">
        <f t="shared" si="714"/>
        <v>setiantoBMJ III</v>
      </c>
      <c r="AL2522" s="5" t="str">
        <f t="shared" si="716"/>
        <v>3UTARA</v>
      </c>
      <c r="AM2522" s="5" t="str">
        <f t="shared" si="717"/>
        <v>1 &gt; 4UTARA10 RODA</v>
      </c>
      <c r="AN2522" s="5" t="str">
        <f t="shared" si="718"/>
        <v>setiantoBMJ III1 &gt; 4UTARA10 RODA</v>
      </c>
      <c r="AO2522" s="5" t="str">
        <f t="shared" si="719"/>
        <v>setianto1 &gt; 4UTARA10 RODA</v>
      </c>
      <c r="AP2522" s="5" t="str">
        <f t="shared" si="720"/>
        <v>44199NIGHT</v>
      </c>
    </row>
    <row r="2523" spans="1:42" x14ac:dyDescent="0.3">
      <c r="A2523" s="33">
        <v>1</v>
      </c>
      <c r="B2523" s="33"/>
      <c r="C2523" s="70">
        <v>44199</v>
      </c>
      <c r="D2523" s="71" t="s">
        <v>87</v>
      </c>
      <c r="E2523" s="70">
        <v>44200</v>
      </c>
      <c r="F2523" s="71">
        <v>5162859</v>
      </c>
      <c r="G2523" s="33" t="s">
        <v>20</v>
      </c>
      <c r="H2523" s="33" t="s">
        <v>21</v>
      </c>
      <c r="I2523" s="33" t="s">
        <v>51</v>
      </c>
      <c r="J2523" s="33" t="s">
        <v>46</v>
      </c>
      <c r="K2523" s="63" t="s">
        <v>67</v>
      </c>
      <c r="L2523" s="32" t="str">
        <f t="shared" si="703"/>
        <v>FM260JD</v>
      </c>
      <c r="M2523" s="32" t="str">
        <f t="shared" si="704"/>
        <v>BMJ III</v>
      </c>
      <c r="N2523" s="32" t="str">
        <f t="shared" si="705"/>
        <v>10 RODA</v>
      </c>
      <c r="O2523" s="146">
        <v>7.1678240740740737E-2</v>
      </c>
      <c r="P2523" s="65">
        <v>44200.07167824074</v>
      </c>
      <c r="Q2523" s="65"/>
      <c r="R2523" s="66">
        <v>4</v>
      </c>
      <c r="S2523" s="66">
        <v>40000</v>
      </c>
      <c r="T2523" s="66">
        <v>14720</v>
      </c>
      <c r="U2523" s="67">
        <f t="shared" si="715"/>
        <v>25.28</v>
      </c>
      <c r="V2523" s="66">
        <f t="shared" si="706"/>
        <v>492808.32</v>
      </c>
      <c r="W2523" s="66" t="str">
        <f t="shared" si="707"/>
        <v>1 &gt; 4</v>
      </c>
      <c r="X2523" s="66">
        <f>A2523+SUMIFS(Presensi!F:F,Presensi!E:E,'Entry Data'!AP2523)</f>
        <v>2</v>
      </c>
      <c r="Y2523" s="66">
        <f>IFERROR(INDEX('Retasi Pricing'!F:F,MATCH('Entry Data'!AM2523,'Retasi Pricing'!E:E,0))*X2523,"")</f>
        <v>50000</v>
      </c>
      <c r="Z2523" s="62" t="s">
        <v>26</v>
      </c>
      <c r="AA2523" s="62" t="s">
        <v>27</v>
      </c>
      <c r="AB2523" s="32"/>
      <c r="AC2523" s="32" t="s">
        <v>188</v>
      </c>
      <c r="AD2523" s="32" t="str">
        <f t="shared" si="708"/>
        <v/>
      </c>
      <c r="AF2523" s="5" t="str">
        <f t="shared" si="709"/>
        <v>setianto44199</v>
      </c>
      <c r="AG2523" s="5" t="str">
        <f t="shared" si="710"/>
        <v>BMJ 05444199UTARANIGHT</v>
      </c>
      <c r="AH2523" s="5" t="str">
        <f t="shared" si="711"/>
        <v>setianto44199UTARANIGHT</v>
      </c>
      <c r="AI2523" s="5" t="str">
        <f t="shared" si="712"/>
        <v>BMJ 05444199NIGHT</v>
      </c>
      <c r="AJ2523" s="5" t="str">
        <f t="shared" si="713"/>
        <v>setianto44199NIGHT</v>
      </c>
      <c r="AK2523" s="5" t="str">
        <f t="shared" si="714"/>
        <v>setiantoBMJ III</v>
      </c>
      <c r="AL2523" s="5" t="str">
        <f t="shared" si="716"/>
        <v>4UTARA</v>
      </c>
      <c r="AM2523" s="5" t="str">
        <f t="shared" si="717"/>
        <v>1 &gt; 4UTARA10 RODA</v>
      </c>
      <c r="AN2523" s="5" t="str">
        <f t="shared" si="718"/>
        <v>setiantoBMJ III1 &gt; 4UTARA10 RODA</v>
      </c>
      <c r="AO2523" s="5" t="str">
        <f t="shared" si="719"/>
        <v>setianto1 &gt; 4UTARA10 RODA</v>
      </c>
      <c r="AP2523" s="5" t="str">
        <f t="shared" si="720"/>
        <v>44199NIGHT</v>
      </c>
    </row>
    <row r="2524" spans="1:42" x14ac:dyDescent="0.3">
      <c r="A2524" s="33">
        <v>1</v>
      </c>
      <c r="B2524" s="33"/>
      <c r="C2524" s="70">
        <v>44199</v>
      </c>
      <c r="D2524" s="71" t="s">
        <v>87</v>
      </c>
      <c r="E2524" s="70">
        <v>44200</v>
      </c>
      <c r="F2524" s="71">
        <v>5162920</v>
      </c>
      <c r="G2524" s="33" t="s">
        <v>20</v>
      </c>
      <c r="H2524" s="33" t="s">
        <v>21</v>
      </c>
      <c r="I2524" s="33" t="s">
        <v>51</v>
      </c>
      <c r="J2524" s="33" t="s">
        <v>46</v>
      </c>
      <c r="K2524" s="63" t="s">
        <v>67</v>
      </c>
      <c r="L2524" s="32" t="str">
        <f t="shared" si="703"/>
        <v>FM260JD</v>
      </c>
      <c r="M2524" s="32" t="str">
        <f t="shared" si="704"/>
        <v>BMJ III</v>
      </c>
      <c r="N2524" s="32" t="str">
        <f t="shared" si="705"/>
        <v>10 RODA</v>
      </c>
      <c r="O2524" s="146">
        <v>0.13100694444444444</v>
      </c>
      <c r="P2524" s="65">
        <v>44200.131006944444</v>
      </c>
      <c r="Q2524" s="65"/>
      <c r="R2524" s="66">
        <v>5</v>
      </c>
      <c r="S2524" s="66">
        <v>40160</v>
      </c>
      <c r="T2524" s="66">
        <v>14720</v>
      </c>
      <c r="U2524" s="67">
        <f t="shared" si="715"/>
        <v>25.44</v>
      </c>
      <c r="V2524" s="66">
        <f t="shared" si="706"/>
        <v>495927.36</v>
      </c>
      <c r="W2524" s="66" t="str">
        <f t="shared" si="707"/>
        <v>&gt; 5</v>
      </c>
      <c r="X2524" s="66">
        <f>A2524+SUMIFS(Presensi!F:F,Presensi!E:E,'Entry Data'!AP2524)</f>
        <v>2</v>
      </c>
      <c r="Y2524" s="66">
        <f>IFERROR(INDEX('Retasi Pricing'!F:F,MATCH('Entry Data'!AM2524,'Retasi Pricing'!E:E,0))*X2524,"")</f>
        <v>55300</v>
      </c>
      <c r="Z2524" s="62" t="s">
        <v>26</v>
      </c>
      <c r="AA2524" s="62" t="s">
        <v>27</v>
      </c>
      <c r="AB2524" s="32"/>
      <c r="AC2524" s="32" t="s">
        <v>188</v>
      </c>
      <c r="AD2524" s="32" t="str">
        <f t="shared" si="708"/>
        <v/>
      </c>
      <c r="AF2524" s="5" t="str">
        <f t="shared" si="709"/>
        <v>setianto44199</v>
      </c>
      <c r="AG2524" s="5" t="str">
        <f t="shared" si="710"/>
        <v>BMJ 05444199UTARANIGHT</v>
      </c>
      <c r="AH2524" s="5" t="str">
        <f t="shared" si="711"/>
        <v>setianto44199UTARANIGHT</v>
      </c>
      <c r="AI2524" s="5" t="str">
        <f t="shared" si="712"/>
        <v>BMJ 05444199NIGHT</v>
      </c>
      <c r="AJ2524" s="5" t="str">
        <f t="shared" si="713"/>
        <v>setianto44199NIGHT</v>
      </c>
      <c r="AK2524" s="5" t="str">
        <f t="shared" si="714"/>
        <v>setiantoBMJ III</v>
      </c>
      <c r="AL2524" s="5" t="str">
        <f t="shared" si="716"/>
        <v>5UTARA</v>
      </c>
      <c r="AM2524" s="5" t="str">
        <f t="shared" si="717"/>
        <v>&gt; 5UTARA10 RODA</v>
      </c>
      <c r="AN2524" s="5" t="str">
        <f t="shared" si="718"/>
        <v>setiantoBMJ III&gt; 5UTARA10 RODA</v>
      </c>
      <c r="AO2524" s="5" t="str">
        <f t="shared" si="719"/>
        <v>setianto&gt; 5UTARA10 RODA</v>
      </c>
      <c r="AP2524" s="5" t="str">
        <f t="shared" si="720"/>
        <v>44199NIGHT</v>
      </c>
    </row>
    <row r="2525" spans="1:42" x14ac:dyDescent="0.3">
      <c r="A2525" s="33">
        <v>1</v>
      </c>
      <c r="B2525" s="33"/>
      <c r="C2525" s="70">
        <v>44199</v>
      </c>
      <c r="D2525" s="71" t="s">
        <v>87</v>
      </c>
      <c r="E2525" s="70">
        <v>44199</v>
      </c>
      <c r="F2525" s="71">
        <v>5162624</v>
      </c>
      <c r="G2525" s="33" t="s">
        <v>20</v>
      </c>
      <c r="H2525" s="33" t="s">
        <v>21</v>
      </c>
      <c r="I2525" s="33" t="s">
        <v>123</v>
      </c>
      <c r="J2525" s="33" t="s">
        <v>23</v>
      </c>
      <c r="K2525" s="63" t="s">
        <v>69</v>
      </c>
      <c r="L2525" s="32" t="str">
        <f t="shared" si="703"/>
        <v>FM260JD</v>
      </c>
      <c r="M2525" s="32" t="str">
        <f t="shared" si="704"/>
        <v>BMJ III</v>
      </c>
      <c r="N2525" s="32" t="str">
        <f t="shared" si="705"/>
        <v>10 RODA</v>
      </c>
      <c r="O2525" s="146">
        <v>0.85827546296296298</v>
      </c>
      <c r="P2525" s="65">
        <v>44199.865520833337</v>
      </c>
      <c r="Q2525" s="65"/>
      <c r="R2525" s="66">
        <v>1</v>
      </c>
      <c r="S2525" s="66">
        <v>38700</v>
      </c>
      <c r="T2525" s="66">
        <v>14880</v>
      </c>
      <c r="U2525" s="67">
        <f t="shared" si="715"/>
        <v>23.82</v>
      </c>
      <c r="V2525" s="66">
        <f t="shared" si="706"/>
        <v>464347.08</v>
      </c>
      <c r="W2525" s="66" t="str">
        <f t="shared" si="707"/>
        <v>1 &gt; 4</v>
      </c>
      <c r="X2525" s="66">
        <f>A2525+SUMIFS(Presensi!F:F,Presensi!E:E,'Entry Data'!AP2525)</f>
        <v>2</v>
      </c>
      <c r="Y2525" s="66">
        <f>IFERROR(INDEX('Retasi Pricing'!F:F,MATCH('Entry Data'!AM2525,'Retasi Pricing'!E:E,0))*X2525,"")</f>
        <v>50000</v>
      </c>
      <c r="Z2525" s="62" t="s">
        <v>26</v>
      </c>
      <c r="AA2525" s="62" t="s">
        <v>27</v>
      </c>
      <c r="AB2525" s="32"/>
      <c r="AC2525" s="32" t="s">
        <v>201</v>
      </c>
      <c r="AD2525" s="32" t="str">
        <f t="shared" si="708"/>
        <v/>
      </c>
      <c r="AF2525" s="5" t="str">
        <f t="shared" si="709"/>
        <v>arman44199</v>
      </c>
      <c r="AG2525" s="5" t="str">
        <f t="shared" si="710"/>
        <v>BMJ 05544199UTARANIGHT</v>
      </c>
      <c r="AH2525" s="5" t="str">
        <f t="shared" si="711"/>
        <v>arman44199UTARANIGHT</v>
      </c>
      <c r="AI2525" s="5" t="str">
        <f t="shared" si="712"/>
        <v>BMJ 05544199NIGHT</v>
      </c>
      <c r="AJ2525" s="5" t="str">
        <f t="shared" si="713"/>
        <v>arman44199NIGHT</v>
      </c>
      <c r="AK2525" s="5" t="str">
        <f t="shared" si="714"/>
        <v>armanBMJ III</v>
      </c>
      <c r="AL2525" s="5" t="str">
        <f t="shared" si="716"/>
        <v>1UTARA</v>
      </c>
      <c r="AM2525" s="5" t="str">
        <f t="shared" si="717"/>
        <v>1 &gt; 4UTARA10 RODA</v>
      </c>
      <c r="AN2525" s="5" t="str">
        <f t="shared" si="718"/>
        <v>armanBMJ III1 &gt; 4UTARA10 RODA</v>
      </c>
      <c r="AO2525" s="5" t="str">
        <f t="shared" si="719"/>
        <v>arman1 &gt; 4UTARA10 RODA</v>
      </c>
      <c r="AP2525" s="5" t="str">
        <f t="shared" si="720"/>
        <v>44199NIGHT</v>
      </c>
    </row>
    <row r="2526" spans="1:42" x14ac:dyDescent="0.3">
      <c r="A2526" s="33">
        <v>1</v>
      </c>
      <c r="B2526" s="33"/>
      <c r="C2526" s="70">
        <v>44199</v>
      </c>
      <c r="D2526" s="71" t="s">
        <v>87</v>
      </c>
      <c r="E2526" s="70">
        <v>44199</v>
      </c>
      <c r="F2526" s="71">
        <v>5162688</v>
      </c>
      <c r="G2526" s="33" t="s">
        <v>20</v>
      </c>
      <c r="H2526" s="33" t="s">
        <v>21</v>
      </c>
      <c r="I2526" s="33" t="s">
        <v>51</v>
      </c>
      <c r="J2526" s="33" t="s">
        <v>46</v>
      </c>
      <c r="K2526" s="63" t="s">
        <v>69</v>
      </c>
      <c r="L2526" s="32" t="str">
        <f t="shared" si="703"/>
        <v>FM260JD</v>
      </c>
      <c r="M2526" s="32" t="str">
        <f t="shared" si="704"/>
        <v>BMJ III</v>
      </c>
      <c r="N2526" s="32" t="str">
        <f t="shared" si="705"/>
        <v>10 RODA</v>
      </c>
      <c r="O2526" s="146">
        <v>0.92072916666666671</v>
      </c>
      <c r="P2526" s="65">
        <v>44199.920729166668</v>
      </c>
      <c r="Q2526" s="65"/>
      <c r="R2526" s="66">
        <v>2</v>
      </c>
      <c r="S2526" s="66">
        <v>39620</v>
      </c>
      <c r="T2526" s="66">
        <v>14880</v>
      </c>
      <c r="U2526" s="67">
        <f t="shared" si="715"/>
        <v>24.74</v>
      </c>
      <c r="V2526" s="66">
        <f t="shared" si="706"/>
        <v>482281.55999999994</v>
      </c>
      <c r="W2526" s="66" t="str">
        <f t="shared" si="707"/>
        <v>1 &gt; 4</v>
      </c>
      <c r="X2526" s="66">
        <f>A2526+SUMIFS(Presensi!F:F,Presensi!E:E,'Entry Data'!AP2526)</f>
        <v>2</v>
      </c>
      <c r="Y2526" s="66">
        <f>IFERROR(INDEX('Retasi Pricing'!F:F,MATCH('Entry Data'!AM2526,'Retasi Pricing'!E:E,0))*X2526,"")</f>
        <v>50000</v>
      </c>
      <c r="Z2526" s="62" t="s">
        <v>26</v>
      </c>
      <c r="AA2526" s="62" t="s">
        <v>27</v>
      </c>
      <c r="AB2526" s="32"/>
      <c r="AC2526" s="32" t="s">
        <v>201</v>
      </c>
      <c r="AD2526" s="32" t="str">
        <f t="shared" si="708"/>
        <v/>
      </c>
      <c r="AF2526" s="5" t="str">
        <f t="shared" si="709"/>
        <v>arman44199</v>
      </c>
      <c r="AG2526" s="5" t="str">
        <f t="shared" si="710"/>
        <v>BMJ 05544199UTARANIGHT</v>
      </c>
      <c r="AH2526" s="5" t="str">
        <f t="shared" si="711"/>
        <v>arman44199UTARANIGHT</v>
      </c>
      <c r="AI2526" s="5" t="str">
        <f t="shared" si="712"/>
        <v>BMJ 05544199NIGHT</v>
      </c>
      <c r="AJ2526" s="5" t="str">
        <f t="shared" si="713"/>
        <v>arman44199NIGHT</v>
      </c>
      <c r="AK2526" s="5" t="str">
        <f t="shared" si="714"/>
        <v>armanBMJ III</v>
      </c>
      <c r="AL2526" s="5" t="str">
        <f t="shared" si="716"/>
        <v>2UTARA</v>
      </c>
      <c r="AM2526" s="5" t="str">
        <f t="shared" si="717"/>
        <v>1 &gt; 4UTARA10 RODA</v>
      </c>
      <c r="AN2526" s="5" t="str">
        <f t="shared" si="718"/>
        <v>armanBMJ III1 &gt; 4UTARA10 RODA</v>
      </c>
      <c r="AO2526" s="5" t="str">
        <f t="shared" si="719"/>
        <v>arman1 &gt; 4UTARA10 RODA</v>
      </c>
      <c r="AP2526" s="5" t="str">
        <f t="shared" si="720"/>
        <v>44199NIGHT</v>
      </c>
    </row>
    <row r="2527" spans="1:42" x14ac:dyDescent="0.3">
      <c r="A2527" s="33">
        <v>1</v>
      </c>
      <c r="B2527" s="33"/>
      <c r="C2527" s="70">
        <v>44199</v>
      </c>
      <c r="D2527" s="71" t="s">
        <v>87</v>
      </c>
      <c r="E2527" s="70">
        <v>44199</v>
      </c>
      <c r="F2527" s="71">
        <v>5162765</v>
      </c>
      <c r="G2527" s="33" t="s">
        <v>20</v>
      </c>
      <c r="H2527" s="33" t="s">
        <v>21</v>
      </c>
      <c r="I2527" s="33" t="s">
        <v>51</v>
      </c>
      <c r="J2527" s="33" t="s">
        <v>46</v>
      </c>
      <c r="K2527" s="63" t="s">
        <v>69</v>
      </c>
      <c r="L2527" s="32" t="str">
        <f t="shared" si="703"/>
        <v>FM260JD</v>
      </c>
      <c r="M2527" s="32" t="str">
        <f t="shared" si="704"/>
        <v>BMJ III</v>
      </c>
      <c r="N2527" s="32" t="str">
        <f t="shared" si="705"/>
        <v>10 RODA</v>
      </c>
      <c r="O2527" s="146">
        <v>0.98112268518518519</v>
      </c>
      <c r="P2527" s="65">
        <v>44199.981122685182</v>
      </c>
      <c r="Q2527" s="65"/>
      <c r="R2527" s="66">
        <v>3</v>
      </c>
      <c r="S2527" s="66">
        <v>38780</v>
      </c>
      <c r="T2527" s="66">
        <v>14880</v>
      </c>
      <c r="U2527" s="67">
        <f t="shared" si="715"/>
        <v>23.9</v>
      </c>
      <c r="V2527" s="66">
        <f t="shared" si="706"/>
        <v>465906.6</v>
      </c>
      <c r="W2527" s="66" t="str">
        <f t="shared" si="707"/>
        <v>1 &gt; 4</v>
      </c>
      <c r="X2527" s="66">
        <f>A2527+SUMIFS(Presensi!F:F,Presensi!E:E,'Entry Data'!AP2527)</f>
        <v>2</v>
      </c>
      <c r="Y2527" s="66">
        <f>IFERROR(INDEX('Retasi Pricing'!F:F,MATCH('Entry Data'!AM2527,'Retasi Pricing'!E:E,0))*X2527,"")</f>
        <v>50000</v>
      </c>
      <c r="Z2527" s="62" t="s">
        <v>26</v>
      </c>
      <c r="AA2527" s="62" t="s">
        <v>27</v>
      </c>
      <c r="AB2527" s="32"/>
      <c r="AC2527" s="32" t="s">
        <v>201</v>
      </c>
      <c r="AD2527" s="32" t="str">
        <f t="shared" si="708"/>
        <v/>
      </c>
      <c r="AF2527" s="5" t="str">
        <f t="shared" si="709"/>
        <v>arman44199</v>
      </c>
      <c r="AG2527" s="5" t="str">
        <f t="shared" si="710"/>
        <v>BMJ 05544199UTARANIGHT</v>
      </c>
      <c r="AH2527" s="5" t="str">
        <f t="shared" si="711"/>
        <v>arman44199UTARANIGHT</v>
      </c>
      <c r="AI2527" s="5" t="str">
        <f t="shared" si="712"/>
        <v>BMJ 05544199NIGHT</v>
      </c>
      <c r="AJ2527" s="5" t="str">
        <f t="shared" si="713"/>
        <v>arman44199NIGHT</v>
      </c>
      <c r="AK2527" s="5" t="str">
        <f t="shared" si="714"/>
        <v>armanBMJ III</v>
      </c>
      <c r="AL2527" s="5" t="str">
        <f t="shared" si="716"/>
        <v>3UTARA</v>
      </c>
      <c r="AM2527" s="5" t="str">
        <f t="shared" si="717"/>
        <v>1 &gt; 4UTARA10 RODA</v>
      </c>
      <c r="AN2527" s="5" t="str">
        <f t="shared" si="718"/>
        <v>armanBMJ III1 &gt; 4UTARA10 RODA</v>
      </c>
      <c r="AO2527" s="5" t="str">
        <f t="shared" si="719"/>
        <v>arman1 &gt; 4UTARA10 RODA</v>
      </c>
      <c r="AP2527" s="5" t="str">
        <f t="shared" si="720"/>
        <v>44199NIGHT</v>
      </c>
    </row>
    <row r="2528" spans="1:42" x14ac:dyDescent="0.3">
      <c r="A2528" s="33">
        <v>1</v>
      </c>
      <c r="B2528" s="33"/>
      <c r="C2528" s="70">
        <v>44199</v>
      </c>
      <c r="D2528" s="71" t="s">
        <v>87</v>
      </c>
      <c r="E2528" s="70">
        <v>44200</v>
      </c>
      <c r="F2528" s="71">
        <v>5162831</v>
      </c>
      <c r="G2528" s="33" t="s">
        <v>20</v>
      </c>
      <c r="H2528" s="33" t="s">
        <v>21</v>
      </c>
      <c r="I2528" s="33" t="s">
        <v>51</v>
      </c>
      <c r="J2528" s="33" t="s">
        <v>46</v>
      </c>
      <c r="K2528" s="63" t="s">
        <v>69</v>
      </c>
      <c r="L2528" s="32" t="str">
        <f t="shared" si="703"/>
        <v>FM260JD</v>
      </c>
      <c r="M2528" s="32" t="str">
        <f t="shared" si="704"/>
        <v>BMJ III</v>
      </c>
      <c r="N2528" s="32" t="str">
        <f t="shared" si="705"/>
        <v>10 RODA</v>
      </c>
      <c r="O2528" s="146">
        <v>4.2187499999999996E-2</v>
      </c>
      <c r="P2528" s="65">
        <v>44200.042187500003</v>
      </c>
      <c r="Q2528" s="65"/>
      <c r="R2528" s="66">
        <v>4</v>
      </c>
      <c r="S2528" s="66">
        <v>39040</v>
      </c>
      <c r="T2528" s="66">
        <v>14880</v>
      </c>
      <c r="U2528" s="67">
        <f t="shared" si="715"/>
        <v>24.16</v>
      </c>
      <c r="V2528" s="66">
        <f t="shared" si="706"/>
        <v>470975.04000000004</v>
      </c>
      <c r="W2528" s="66" t="str">
        <f t="shared" si="707"/>
        <v>1 &gt; 4</v>
      </c>
      <c r="X2528" s="66">
        <f>A2528+SUMIFS(Presensi!F:F,Presensi!E:E,'Entry Data'!AP2528)</f>
        <v>2</v>
      </c>
      <c r="Y2528" s="66">
        <f>IFERROR(INDEX('Retasi Pricing'!F:F,MATCH('Entry Data'!AM2528,'Retasi Pricing'!E:E,0))*X2528,"")</f>
        <v>50000</v>
      </c>
      <c r="Z2528" s="62" t="s">
        <v>26</v>
      </c>
      <c r="AA2528" s="62" t="s">
        <v>27</v>
      </c>
      <c r="AB2528" s="32"/>
      <c r="AC2528" s="32" t="s">
        <v>201</v>
      </c>
      <c r="AD2528" s="32" t="str">
        <f t="shared" si="708"/>
        <v/>
      </c>
      <c r="AF2528" s="5" t="str">
        <f t="shared" si="709"/>
        <v>arman44199</v>
      </c>
      <c r="AG2528" s="5" t="str">
        <f t="shared" si="710"/>
        <v>BMJ 05544199UTARANIGHT</v>
      </c>
      <c r="AH2528" s="5" t="str">
        <f t="shared" si="711"/>
        <v>arman44199UTARANIGHT</v>
      </c>
      <c r="AI2528" s="5" t="str">
        <f t="shared" si="712"/>
        <v>BMJ 05544199NIGHT</v>
      </c>
      <c r="AJ2528" s="5" t="str">
        <f t="shared" si="713"/>
        <v>arman44199NIGHT</v>
      </c>
      <c r="AK2528" s="5" t="str">
        <f t="shared" si="714"/>
        <v>armanBMJ III</v>
      </c>
      <c r="AL2528" s="5" t="str">
        <f t="shared" si="716"/>
        <v>4UTARA</v>
      </c>
      <c r="AM2528" s="5" t="str">
        <f t="shared" si="717"/>
        <v>1 &gt; 4UTARA10 RODA</v>
      </c>
      <c r="AN2528" s="5" t="str">
        <f t="shared" si="718"/>
        <v>armanBMJ III1 &gt; 4UTARA10 RODA</v>
      </c>
      <c r="AO2528" s="5" t="str">
        <f t="shared" si="719"/>
        <v>arman1 &gt; 4UTARA10 RODA</v>
      </c>
      <c r="AP2528" s="5" t="str">
        <f t="shared" si="720"/>
        <v>44199NIGHT</v>
      </c>
    </row>
    <row r="2529" spans="1:42" x14ac:dyDescent="0.3">
      <c r="A2529" s="33">
        <v>1</v>
      </c>
      <c r="B2529" s="33"/>
      <c r="C2529" s="70">
        <v>44199</v>
      </c>
      <c r="D2529" s="71" t="s">
        <v>87</v>
      </c>
      <c r="E2529" s="70">
        <v>44200</v>
      </c>
      <c r="F2529" s="71">
        <v>5162893</v>
      </c>
      <c r="G2529" s="33" t="s">
        <v>20</v>
      </c>
      <c r="H2529" s="33" t="s">
        <v>21</v>
      </c>
      <c r="I2529" s="33" t="s">
        <v>51</v>
      </c>
      <c r="J2529" s="33" t="s">
        <v>46</v>
      </c>
      <c r="K2529" s="63" t="s">
        <v>69</v>
      </c>
      <c r="L2529" s="32" t="str">
        <f t="shared" si="703"/>
        <v>FM260JD</v>
      </c>
      <c r="M2529" s="32" t="str">
        <f t="shared" si="704"/>
        <v>BMJ III</v>
      </c>
      <c r="N2529" s="32" t="str">
        <f t="shared" si="705"/>
        <v>10 RODA</v>
      </c>
      <c r="O2529" s="146">
        <v>0.10497685185185185</v>
      </c>
      <c r="P2529" s="65">
        <v>44200.10497685185</v>
      </c>
      <c r="Q2529" s="65"/>
      <c r="R2529" s="66">
        <v>5</v>
      </c>
      <c r="S2529" s="66">
        <v>37620</v>
      </c>
      <c r="T2529" s="66">
        <v>14880</v>
      </c>
      <c r="U2529" s="67">
        <f t="shared" si="715"/>
        <v>22.74</v>
      </c>
      <c r="V2529" s="66">
        <f t="shared" si="706"/>
        <v>443293.55999999994</v>
      </c>
      <c r="W2529" s="66" t="str">
        <f t="shared" si="707"/>
        <v>&gt; 5</v>
      </c>
      <c r="X2529" s="66">
        <f>A2529+SUMIFS(Presensi!F:F,Presensi!E:E,'Entry Data'!AP2529)</f>
        <v>2</v>
      </c>
      <c r="Y2529" s="66">
        <f>IFERROR(INDEX('Retasi Pricing'!F:F,MATCH('Entry Data'!AM2529,'Retasi Pricing'!E:E,0))*X2529,"")</f>
        <v>55300</v>
      </c>
      <c r="Z2529" s="62" t="s">
        <v>26</v>
      </c>
      <c r="AA2529" s="62" t="s">
        <v>27</v>
      </c>
      <c r="AB2529" s="32"/>
      <c r="AC2529" s="32" t="s">
        <v>201</v>
      </c>
      <c r="AD2529" s="32" t="str">
        <f t="shared" si="708"/>
        <v/>
      </c>
      <c r="AF2529" s="5" t="str">
        <f t="shared" si="709"/>
        <v>arman44199</v>
      </c>
      <c r="AG2529" s="5" t="str">
        <f t="shared" si="710"/>
        <v>BMJ 05544199UTARANIGHT</v>
      </c>
      <c r="AH2529" s="5" t="str">
        <f t="shared" si="711"/>
        <v>arman44199UTARANIGHT</v>
      </c>
      <c r="AI2529" s="5" t="str">
        <f t="shared" si="712"/>
        <v>BMJ 05544199NIGHT</v>
      </c>
      <c r="AJ2529" s="5" t="str">
        <f t="shared" si="713"/>
        <v>arman44199NIGHT</v>
      </c>
      <c r="AK2529" s="5" t="str">
        <f t="shared" si="714"/>
        <v>armanBMJ III</v>
      </c>
      <c r="AL2529" s="5" t="str">
        <f t="shared" si="716"/>
        <v>5UTARA</v>
      </c>
      <c r="AM2529" s="5" t="str">
        <f t="shared" si="717"/>
        <v>&gt; 5UTARA10 RODA</v>
      </c>
      <c r="AN2529" s="5" t="str">
        <f t="shared" si="718"/>
        <v>armanBMJ III&gt; 5UTARA10 RODA</v>
      </c>
      <c r="AO2529" s="5" t="str">
        <f t="shared" si="719"/>
        <v>arman&gt; 5UTARA10 RODA</v>
      </c>
      <c r="AP2529" s="5" t="str">
        <f t="shared" si="720"/>
        <v>44199NIGHT</v>
      </c>
    </row>
    <row r="2530" spans="1:42" x14ac:dyDescent="0.3">
      <c r="A2530" s="33">
        <v>1</v>
      </c>
      <c r="B2530" s="33"/>
      <c r="C2530" s="70">
        <v>44199</v>
      </c>
      <c r="D2530" s="71" t="s">
        <v>87</v>
      </c>
      <c r="E2530" s="70">
        <v>44200</v>
      </c>
      <c r="F2530" s="71">
        <v>5162956</v>
      </c>
      <c r="G2530" s="33" t="s">
        <v>20</v>
      </c>
      <c r="H2530" s="33" t="s">
        <v>21</v>
      </c>
      <c r="I2530" s="33" t="s">
        <v>51</v>
      </c>
      <c r="J2530" s="33" t="s">
        <v>46</v>
      </c>
      <c r="K2530" s="63" t="s">
        <v>69</v>
      </c>
      <c r="L2530" s="32" t="str">
        <f t="shared" si="703"/>
        <v>FM260JD</v>
      </c>
      <c r="M2530" s="32" t="str">
        <f t="shared" si="704"/>
        <v>BMJ III</v>
      </c>
      <c r="N2530" s="32" t="str">
        <f t="shared" si="705"/>
        <v>10 RODA</v>
      </c>
      <c r="O2530" s="146">
        <v>0.16984953703703706</v>
      </c>
      <c r="P2530" s="65">
        <v>44200.169849537036</v>
      </c>
      <c r="Q2530" s="65"/>
      <c r="R2530" s="66">
        <v>6</v>
      </c>
      <c r="S2530" s="66">
        <v>39920</v>
      </c>
      <c r="T2530" s="66">
        <v>14880</v>
      </c>
      <c r="U2530" s="67">
        <f t="shared" si="715"/>
        <v>25.04</v>
      </c>
      <c r="V2530" s="66">
        <f t="shared" si="706"/>
        <v>488129.76</v>
      </c>
      <c r="W2530" s="66" t="str">
        <f t="shared" si="707"/>
        <v>&gt; 6</v>
      </c>
      <c r="X2530" s="66">
        <f>A2530+SUMIFS(Presensi!F:F,Presensi!E:E,'Entry Data'!AP2530)</f>
        <v>2</v>
      </c>
      <c r="Y2530" s="66">
        <f>IFERROR(INDEX('Retasi Pricing'!F:F,MATCH('Entry Data'!AM2530,'Retasi Pricing'!E:E,0))*X2530,"")</f>
        <v>61600</v>
      </c>
      <c r="Z2530" s="62" t="s">
        <v>26</v>
      </c>
      <c r="AA2530" s="62" t="s">
        <v>27</v>
      </c>
      <c r="AB2530" s="32"/>
      <c r="AC2530" s="32" t="s">
        <v>201</v>
      </c>
      <c r="AD2530" s="32" t="str">
        <f t="shared" si="708"/>
        <v/>
      </c>
      <c r="AF2530" s="5" t="str">
        <f t="shared" si="709"/>
        <v>arman44199</v>
      </c>
      <c r="AG2530" s="5" t="str">
        <f t="shared" si="710"/>
        <v>BMJ 05544199UTARANIGHT</v>
      </c>
      <c r="AH2530" s="5" t="str">
        <f t="shared" si="711"/>
        <v>arman44199UTARANIGHT</v>
      </c>
      <c r="AI2530" s="5" t="str">
        <f t="shared" si="712"/>
        <v>BMJ 05544199NIGHT</v>
      </c>
      <c r="AJ2530" s="5" t="str">
        <f t="shared" si="713"/>
        <v>arman44199NIGHT</v>
      </c>
      <c r="AK2530" s="5" t="str">
        <f t="shared" si="714"/>
        <v>armanBMJ III</v>
      </c>
      <c r="AL2530" s="5" t="str">
        <f t="shared" si="716"/>
        <v>6UTARA</v>
      </c>
      <c r="AM2530" s="5" t="str">
        <f t="shared" si="717"/>
        <v>&gt; 6UTARA10 RODA</v>
      </c>
      <c r="AN2530" s="5" t="str">
        <f t="shared" si="718"/>
        <v>armanBMJ III&gt; 6UTARA10 RODA</v>
      </c>
      <c r="AO2530" s="5" t="str">
        <f t="shared" si="719"/>
        <v>arman&gt; 6UTARA10 RODA</v>
      </c>
      <c r="AP2530" s="5" t="str">
        <f t="shared" si="720"/>
        <v>44199NIGHT</v>
      </c>
    </row>
    <row r="2531" spans="1:42" x14ac:dyDescent="0.3">
      <c r="A2531" s="33">
        <v>1</v>
      </c>
      <c r="B2531" s="33"/>
      <c r="C2531" s="70">
        <v>44199</v>
      </c>
      <c r="D2531" s="71" t="s">
        <v>87</v>
      </c>
      <c r="E2531" s="70">
        <v>44200</v>
      </c>
      <c r="F2531" s="71">
        <v>5163013</v>
      </c>
      <c r="G2531" s="33" t="s">
        <v>20</v>
      </c>
      <c r="H2531" s="33" t="s">
        <v>21</v>
      </c>
      <c r="I2531" s="33" t="s">
        <v>51</v>
      </c>
      <c r="J2531" s="33" t="s">
        <v>46</v>
      </c>
      <c r="K2531" s="63" t="s">
        <v>69</v>
      </c>
      <c r="L2531" s="32" t="str">
        <f t="shared" si="703"/>
        <v>FM260JD</v>
      </c>
      <c r="M2531" s="32" t="str">
        <f t="shared" si="704"/>
        <v>BMJ III</v>
      </c>
      <c r="N2531" s="32" t="str">
        <f t="shared" si="705"/>
        <v>10 RODA</v>
      </c>
      <c r="O2531" s="146">
        <v>0.23719907407407406</v>
      </c>
      <c r="P2531" s="65">
        <v>44200.237199074072</v>
      </c>
      <c r="Q2531" s="65"/>
      <c r="R2531" s="66">
        <v>7</v>
      </c>
      <c r="S2531" s="66">
        <v>40000</v>
      </c>
      <c r="T2531" s="66">
        <v>14880</v>
      </c>
      <c r="U2531" s="67">
        <f t="shared" si="715"/>
        <v>25.12</v>
      </c>
      <c r="V2531" s="66">
        <f t="shared" si="706"/>
        <v>489689.27999999997</v>
      </c>
      <c r="W2531" s="66" t="str">
        <f t="shared" si="707"/>
        <v>7 &gt;</v>
      </c>
      <c r="X2531" s="66">
        <f>A2531+SUMIFS(Presensi!F:F,Presensi!E:E,'Entry Data'!AP2531)</f>
        <v>2</v>
      </c>
      <c r="Y2531" s="66">
        <f>IFERROR(INDEX('Retasi Pricing'!F:F,MATCH('Entry Data'!AM2531,'Retasi Pricing'!E:E,0))*X2531,"")</f>
        <v>75500</v>
      </c>
      <c r="Z2531" s="62" t="s">
        <v>26</v>
      </c>
      <c r="AA2531" s="62" t="s">
        <v>27</v>
      </c>
      <c r="AB2531" s="32"/>
      <c r="AC2531" s="32" t="s">
        <v>201</v>
      </c>
      <c r="AD2531" s="32" t="str">
        <f t="shared" si="708"/>
        <v/>
      </c>
      <c r="AF2531" s="5" t="str">
        <f t="shared" si="709"/>
        <v>arman44199</v>
      </c>
      <c r="AG2531" s="5" t="str">
        <f t="shared" si="710"/>
        <v>BMJ 05544199UTARANIGHT</v>
      </c>
      <c r="AH2531" s="5" t="str">
        <f t="shared" si="711"/>
        <v>arman44199UTARANIGHT</v>
      </c>
      <c r="AI2531" s="5" t="str">
        <f t="shared" si="712"/>
        <v>BMJ 05544199NIGHT</v>
      </c>
      <c r="AJ2531" s="5" t="str">
        <f t="shared" si="713"/>
        <v>arman44199NIGHT</v>
      </c>
      <c r="AK2531" s="5" t="str">
        <f t="shared" si="714"/>
        <v>armanBMJ III</v>
      </c>
      <c r="AL2531" s="5" t="str">
        <f t="shared" si="716"/>
        <v>7UTARA</v>
      </c>
      <c r="AM2531" s="5" t="str">
        <f t="shared" si="717"/>
        <v>7 &gt;UTARA10 RODA</v>
      </c>
      <c r="AN2531" s="5" t="str">
        <f t="shared" si="718"/>
        <v>armanBMJ III7 &gt;UTARA10 RODA</v>
      </c>
      <c r="AO2531" s="5" t="str">
        <f t="shared" si="719"/>
        <v>arman7 &gt;UTARA10 RODA</v>
      </c>
      <c r="AP2531" s="5" t="str">
        <f t="shared" si="720"/>
        <v>44199NIGHT</v>
      </c>
    </row>
    <row r="2532" spans="1:42" x14ac:dyDescent="0.3">
      <c r="A2532" s="33">
        <v>1</v>
      </c>
      <c r="B2532" s="33"/>
      <c r="C2532" s="70">
        <v>44199</v>
      </c>
      <c r="D2532" s="71" t="s">
        <v>87</v>
      </c>
      <c r="E2532" s="70">
        <v>44199</v>
      </c>
      <c r="F2532" s="71">
        <v>5162613</v>
      </c>
      <c r="G2532" s="33" t="s">
        <v>20</v>
      </c>
      <c r="H2532" s="33" t="s">
        <v>21</v>
      </c>
      <c r="I2532" s="33" t="s">
        <v>51</v>
      </c>
      <c r="J2532" s="33" t="s">
        <v>46</v>
      </c>
      <c r="K2532" s="63" t="s">
        <v>71</v>
      </c>
      <c r="L2532" s="32" t="str">
        <f t="shared" si="703"/>
        <v>FM260JD</v>
      </c>
      <c r="M2532" s="32" t="str">
        <f t="shared" si="704"/>
        <v>BMJ III</v>
      </c>
      <c r="N2532" s="32" t="str">
        <f t="shared" si="705"/>
        <v>10 RODA</v>
      </c>
      <c r="O2532" s="146">
        <v>0.85144675925925928</v>
      </c>
      <c r="P2532" s="65">
        <v>44199.861006944448</v>
      </c>
      <c r="Q2532" s="65"/>
      <c r="R2532" s="66">
        <v>1</v>
      </c>
      <c r="S2532" s="66">
        <v>38560</v>
      </c>
      <c r="T2532" s="66">
        <v>14700</v>
      </c>
      <c r="U2532" s="67">
        <f t="shared" si="715"/>
        <v>23.86</v>
      </c>
      <c r="V2532" s="66">
        <f t="shared" si="706"/>
        <v>465126.83999999997</v>
      </c>
      <c r="W2532" s="66" t="str">
        <f t="shared" si="707"/>
        <v>1 &gt; 4</v>
      </c>
      <c r="X2532" s="66">
        <f>A2532+SUMIFS(Presensi!F:F,Presensi!E:E,'Entry Data'!AP2532)</f>
        <v>2</v>
      </c>
      <c r="Y2532" s="66">
        <f>IFERROR(INDEX('Retasi Pricing'!F:F,MATCH('Entry Data'!AM2532,'Retasi Pricing'!E:E,0))*X2532,"")</f>
        <v>50000</v>
      </c>
      <c r="Z2532" s="62" t="s">
        <v>26</v>
      </c>
      <c r="AA2532" s="62" t="s">
        <v>27</v>
      </c>
      <c r="AB2532" s="32"/>
      <c r="AC2532" s="32" t="s">
        <v>216</v>
      </c>
      <c r="AD2532" s="32" t="str">
        <f t="shared" si="708"/>
        <v/>
      </c>
      <c r="AF2532" s="5" t="str">
        <f t="shared" si="709"/>
        <v>ruslan44199</v>
      </c>
      <c r="AG2532" s="5" t="str">
        <f t="shared" si="710"/>
        <v>BMJ 05644199UTARANIGHT</v>
      </c>
      <c r="AH2532" s="5" t="str">
        <f t="shared" si="711"/>
        <v>ruslan44199UTARANIGHT</v>
      </c>
      <c r="AI2532" s="5" t="str">
        <f t="shared" si="712"/>
        <v>BMJ 05644199NIGHT</v>
      </c>
      <c r="AJ2532" s="5" t="str">
        <f t="shared" si="713"/>
        <v>ruslan44199NIGHT</v>
      </c>
      <c r="AK2532" s="5" t="str">
        <f t="shared" si="714"/>
        <v>ruslanBMJ III</v>
      </c>
      <c r="AL2532" s="5" t="str">
        <f t="shared" si="716"/>
        <v>1UTARA</v>
      </c>
      <c r="AM2532" s="5" t="str">
        <f t="shared" si="717"/>
        <v>1 &gt; 4UTARA10 RODA</v>
      </c>
      <c r="AN2532" s="5" t="str">
        <f t="shared" si="718"/>
        <v>ruslanBMJ III1 &gt; 4UTARA10 RODA</v>
      </c>
      <c r="AO2532" s="5" t="str">
        <f t="shared" si="719"/>
        <v>ruslan1 &gt; 4UTARA10 RODA</v>
      </c>
      <c r="AP2532" s="5" t="str">
        <f t="shared" si="720"/>
        <v>44199NIGHT</v>
      </c>
    </row>
    <row r="2533" spans="1:42" x14ac:dyDescent="0.3">
      <c r="A2533" s="33">
        <v>1</v>
      </c>
      <c r="B2533" s="33"/>
      <c r="C2533" s="70">
        <v>44199</v>
      </c>
      <c r="D2533" s="71" t="s">
        <v>87</v>
      </c>
      <c r="E2533" s="70">
        <v>44199</v>
      </c>
      <c r="F2533" s="71">
        <v>5162674</v>
      </c>
      <c r="G2533" s="33" t="s">
        <v>20</v>
      </c>
      <c r="H2533" s="33" t="s">
        <v>21</v>
      </c>
      <c r="I2533" s="33" t="s">
        <v>51</v>
      </c>
      <c r="J2533" s="33" t="s">
        <v>46</v>
      </c>
      <c r="K2533" s="63" t="s">
        <v>71</v>
      </c>
      <c r="L2533" s="32" t="str">
        <f t="shared" si="703"/>
        <v>FM260JD</v>
      </c>
      <c r="M2533" s="32" t="str">
        <f t="shared" si="704"/>
        <v>BMJ III</v>
      </c>
      <c r="N2533" s="32" t="str">
        <f t="shared" si="705"/>
        <v>10 RODA</v>
      </c>
      <c r="O2533" s="146">
        <v>0.90841435185185182</v>
      </c>
      <c r="P2533" s="65">
        <v>44199.908414351848</v>
      </c>
      <c r="Q2533" s="65"/>
      <c r="R2533" s="66">
        <v>2</v>
      </c>
      <c r="S2533" s="66">
        <v>37180</v>
      </c>
      <c r="T2533" s="66">
        <v>14700</v>
      </c>
      <c r="U2533" s="67">
        <f t="shared" si="715"/>
        <v>22.48</v>
      </c>
      <c r="V2533" s="66">
        <f t="shared" si="706"/>
        <v>438225.12</v>
      </c>
      <c r="W2533" s="66" t="str">
        <f t="shared" si="707"/>
        <v>1 &gt; 4</v>
      </c>
      <c r="X2533" s="66">
        <f>A2533+SUMIFS(Presensi!F:F,Presensi!E:E,'Entry Data'!AP2533)</f>
        <v>2</v>
      </c>
      <c r="Y2533" s="66">
        <f>IFERROR(INDEX('Retasi Pricing'!F:F,MATCH('Entry Data'!AM2533,'Retasi Pricing'!E:E,0))*X2533,"")</f>
        <v>50000</v>
      </c>
      <c r="Z2533" s="62" t="s">
        <v>26</v>
      </c>
      <c r="AA2533" s="62" t="s">
        <v>27</v>
      </c>
      <c r="AB2533" s="32"/>
      <c r="AC2533" s="32" t="s">
        <v>216</v>
      </c>
      <c r="AD2533" s="32" t="str">
        <f t="shared" si="708"/>
        <v/>
      </c>
      <c r="AF2533" s="5" t="str">
        <f t="shared" si="709"/>
        <v>ruslan44199</v>
      </c>
      <c r="AG2533" s="5" t="str">
        <f t="shared" si="710"/>
        <v>BMJ 05644199UTARANIGHT</v>
      </c>
      <c r="AH2533" s="5" t="str">
        <f t="shared" si="711"/>
        <v>ruslan44199UTARANIGHT</v>
      </c>
      <c r="AI2533" s="5" t="str">
        <f t="shared" si="712"/>
        <v>BMJ 05644199NIGHT</v>
      </c>
      <c r="AJ2533" s="5" t="str">
        <f t="shared" si="713"/>
        <v>ruslan44199NIGHT</v>
      </c>
      <c r="AK2533" s="5" t="str">
        <f t="shared" si="714"/>
        <v>ruslanBMJ III</v>
      </c>
      <c r="AL2533" s="5" t="str">
        <f t="shared" si="716"/>
        <v>2UTARA</v>
      </c>
      <c r="AM2533" s="5" t="str">
        <f t="shared" si="717"/>
        <v>1 &gt; 4UTARA10 RODA</v>
      </c>
      <c r="AN2533" s="5" t="str">
        <f t="shared" si="718"/>
        <v>ruslanBMJ III1 &gt; 4UTARA10 RODA</v>
      </c>
      <c r="AO2533" s="5" t="str">
        <f t="shared" si="719"/>
        <v>ruslan1 &gt; 4UTARA10 RODA</v>
      </c>
      <c r="AP2533" s="5" t="str">
        <f t="shared" si="720"/>
        <v>44199NIGHT</v>
      </c>
    </row>
    <row r="2534" spans="1:42" x14ac:dyDescent="0.3">
      <c r="A2534" s="33">
        <v>1</v>
      </c>
      <c r="B2534" s="33"/>
      <c r="C2534" s="70">
        <v>44199</v>
      </c>
      <c r="D2534" s="71" t="s">
        <v>87</v>
      </c>
      <c r="E2534" s="70">
        <v>44199</v>
      </c>
      <c r="F2534" s="71">
        <v>5162748</v>
      </c>
      <c r="G2534" s="33" t="s">
        <v>20</v>
      </c>
      <c r="H2534" s="33" t="s">
        <v>21</v>
      </c>
      <c r="I2534" s="33" t="s">
        <v>51</v>
      </c>
      <c r="J2534" s="33" t="s">
        <v>46</v>
      </c>
      <c r="K2534" s="63" t="s">
        <v>71</v>
      </c>
      <c r="L2534" s="32" t="str">
        <f t="shared" si="703"/>
        <v>FM260JD</v>
      </c>
      <c r="M2534" s="32" t="str">
        <f t="shared" si="704"/>
        <v>BMJ III</v>
      </c>
      <c r="N2534" s="32" t="str">
        <f t="shared" si="705"/>
        <v>10 RODA</v>
      </c>
      <c r="O2534" s="146">
        <v>0.96575231481481483</v>
      </c>
      <c r="P2534" s="65">
        <v>44199.965752314813</v>
      </c>
      <c r="Q2534" s="65"/>
      <c r="R2534" s="66">
        <v>3</v>
      </c>
      <c r="S2534" s="66">
        <v>37260</v>
      </c>
      <c r="T2534" s="66">
        <v>14700</v>
      </c>
      <c r="U2534" s="67">
        <f t="shared" si="715"/>
        <v>22.56</v>
      </c>
      <c r="V2534" s="66">
        <f t="shared" si="706"/>
        <v>439784.64</v>
      </c>
      <c r="W2534" s="66" t="str">
        <f t="shared" si="707"/>
        <v>1 &gt; 4</v>
      </c>
      <c r="X2534" s="66">
        <f>A2534+SUMIFS(Presensi!F:F,Presensi!E:E,'Entry Data'!AP2534)</f>
        <v>2</v>
      </c>
      <c r="Y2534" s="66">
        <f>IFERROR(INDEX('Retasi Pricing'!F:F,MATCH('Entry Data'!AM2534,'Retasi Pricing'!E:E,0))*X2534,"")</f>
        <v>50000</v>
      </c>
      <c r="Z2534" s="62" t="s">
        <v>26</v>
      </c>
      <c r="AA2534" s="62" t="s">
        <v>27</v>
      </c>
      <c r="AB2534" s="32"/>
      <c r="AC2534" s="32" t="s">
        <v>216</v>
      </c>
      <c r="AD2534" s="32" t="str">
        <f t="shared" si="708"/>
        <v/>
      </c>
      <c r="AF2534" s="5" t="str">
        <f t="shared" si="709"/>
        <v>ruslan44199</v>
      </c>
      <c r="AG2534" s="5" t="str">
        <f t="shared" si="710"/>
        <v>BMJ 05644199UTARANIGHT</v>
      </c>
      <c r="AH2534" s="5" t="str">
        <f t="shared" si="711"/>
        <v>ruslan44199UTARANIGHT</v>
      </c>
      <c r="AI2534" s="5" t="str">
        <f t="shared" si="712"/>
        <v>BMJ 05644199NIGHT</v>
      </c>
      <c r="AJ2534" s="5" t="str">
        <f t="shared" si="713"/>
        <v>ruslan44199NIGHT</v>
      </c>
      <c r="AK2534" s="5" t="str">
        <f t="shared" si="714"/>
        <v>ruslanBMJ III</v>
      </c>
      <c r="AL2534" s="5" t="str">
        <f t="shared" si="716"/>
        <v>3UTARA</v>
      </c>
      <c r="AM2534" s="5" t="str">
        <f t="shared" si="717"/>
        <v>1 &gt; 4UTARA10 RODA</v>
      </c>
      <c r="AN2534" s="5" t="str">
        <f t="shared" si="718"/>
        <v>ruslanBMJ III1 &gt; 4UTARA10 RODA</v>
      </c>
      <c r="AO2534" s="5" t="str">
        <f t="shared" si="719"/>
        <v>ruslan1 &gt; 4UTARA10 RODA</v>
      </c>
      <c r="AP2534" s="5" t="str">
        <f t="shared" si="720"/>
        <v>44199NIGHT</v>
      </c>
    </row>
    <row r="2535" spans="1:42" x14ac:dyDescent="0.3">
      <c r="A2535" s="33">
        <v>1</v>
      </c>
      <c r="B2535" s="33"/>
      <c r="C2535" s="70">
        <v>44199</v>
      </c>
      <c r="D2535" s="71" t="s">
        <v>87</v>
      </c>
      <c r="E2535" s="70">
        <v>44200</v>
      </c>
      <c r="F2535" s="71">
        <v>5162816</v>
      </c>
      <c r="G2535" s="33" t="s">
        <v>20</v>
      </c>
      <c r="H2535" s="33" t="s">
        <v>21</v>
      </c>
      <c r="I2535" s="33" t="s">
        <v>51</v>
      </c>
      <c r="J2535" s="33" t="s">
        <v>46</v>
      </c>
      <c r="K2535" s="63" t="s">
        <v>71</v>
      </c>
      <c r="L2535" s="32" t="str">
        <f t="shared" si="703"/>
        <v>FM260JD</v>
      </c>
      <c r="M2535" s="32" t="str">
        <f t="shared" si="704"/>
        <v>BMJ III</v>
      </c>
      <c r="N2535" s="32" t="str">
        <f t="shared" si="705"/>
        <v>10 RODA</v>
      </c>
      <c r="O2535" s="146">
        <v>2.5821759259259256E-2</v>
      </c>
      <c r="P2535" s="65">
        <v>44200.025821759256</v>
      </c>
      <c r="Q2535" s="65"/>
      <c r="R2535" s="66">
        <v>4</v>
      </c>
      <c r="S2535" s="66">
        <v>39540</v>
      </c>
      <c r="T2535" s="66">
        <v>14700</v>
      </c>
      <c r="U2535" s="67">
        <f t="shared" si="715"/>
        <v>24.84</v>
      </c>
      <c r="V2535" s="66">
        <f t="shared" si="706"/>
        <v>484230.95999999996</v>
      </c>
      <c r="W2535" s="66" t="str">
        <f t="shared" si="707"/>
        <v>1 &gt; 4</v>
      </c>
      <c r="X2535" s="66">
        <f>A2535+SUMIFS(Presensi!F:F,Presensi!E:E,'Entry Data'!AP2535)</f>
        <v>2</v>
      </c>
      <c r="Y2535" s="66">
        <f>IFERROR(INDEX('Retasi Pricing'!F:F,MATCH('Entry Data'!AM2535,'Retasi Pricing'!E:E,0))*X2535,"")</f>
        <v>50000</v>
      </c>
      <c r="Z2535" s="62" t="s">
        <v>26</v>
      </c>
      <c r="AA2535" s="62" t="s">
        <v>27</v>
      </c>
      <c r="AB2535" s="32"/>
      <c r="AC2535" s="32" t="s">
        <v>216</v>
      </c>
      <c r="AD2535" s="32" t="str">
        <f t="shared" si="708"/>
        <v/>
      </c>
      <c r="AF2535" s="5" t="str">
        <f t="shared" si="709"/>
        <v>ruslan44199</v>
      </c>
      <c r="AG2535" s="5" t="str">
        <f t="shared" si="710"/>
        <v>BMJ 05644199UTARANIGHT</v>
      </c>
      <c r="AH2535" s="5" t="str">
        <f t="shared" si="711"/>
        <v>ruslan44199UTARANIGHT</v>
      </c>
      <c r="AI2535" s="5" t="str">
        <f t="shared" si="712"/>
        <v>BMJ 05644199NIGHT</v>
      </c>
      <c r="AJ2535" s="5" t="str">
        <f t="shared" si="713"/>
        <v>ruslan44199NIGHT</v>
      </c>
      <c r="AK2535" s="5" t="str">
        <f t="shared" si="714"/>
        <v>ruslanBMJ III</v>
      </c>
      <c r="AL2535" s="5" t="str">
        <f t="shared" si="716"/>
        <v>4UTARA</v>
      </c>
      <c r="AM2535" s="5" t="str">
        <f t="shared" si="717"/>
        <v>1 &gt; 4UTARA10 RODA</v>
      </c>
      <c r="AN2535" s="5" t="str">
        <f t="shared" si="718"/>
        <v>ruslanBMJ III1 &gt; 4UTARA10 RODA</v>
      </c>
      <c r="AO2535" s="5" t="str">
        <f t="shared" si="719"/>
        <v>ruslan1 &gt; 4UTARA10 RODA</v>
      </c>
      <c r="AP2535" s="5" t="str">
        <f t="shared" si="720"/>
        <v>44199NIGHT</v>
      </c>
    </row>
    <row r="2536" spans="1:42" x14ac:dyDescent="0.3">
      <c r="A2536" s="33">
        <v>1</v>
      </c>
      <c r="B2536" s="33"/>
      <c r="C2536" s="70">
        <v>44199</v>
      </c>
      <c r="D2536" s="71" t="s">
        <v>87</v>
      </c>
      <c r="E2536" s="70">
        <v>44200</v>
      </c>
      <c r="F2536" s="71">
        <v>5162879</v>
      </c>
      <c r="G2536" s="33" t="s">
        <v>20</v>
      </c>
      <c r="H2536" s="33" t="s">
        <v>21</v>
      </c>
      <c r="I2536" s="33" t="s">
        <v>51</v>
      </c>
      <c r="J2536" s="33" t="s">
        <v>46</v>
      </c>
      <c r="K2536" s="63" t="s">
        <v>71</v>
      </c>
      <c r="L2536" s="32" t="str">
        <f t="shared" si="703"/>
        <v>FM260JD</v>
      </c>
      <c r="M2536" s="32" t="str">
        <f t="shared" si="704"/>
        <v>BMJ III</v>
      </c>
      <c r="N2536" s="32" t="str">
        <f t="shared" si="705"/>
        <v>10 RODA</v>
      </c>
      <c r="O2536" s="146">
        <v>8.9722222222222217E-2</v>
      </c>
      <c r="P2536" s="65">
        <v>44200.089722222219</v>
      </c>
      <c r="Q2536" s="65"/>
      <c r="R2536" s="66">
        <v>5</v>
      </c>
      <c r="S2536" s="66">
        <v>40040</v>
      </c>
      <c r="T2536" s="66">
        <v>14700</v>
      </c>
      <c r="U2536" s="67">
        <f t="shared" si="715"/>
        <v>25.34</v>
      </c>
      <c r="V2536" s="66">
        <f t="shared" si="706"/>
        <v>493977.95999999996</v>
      </c>
      <c r="W2536" s="66" t="str">
        <f t="shared" si="707"/>
        <v>&gt; 5</v>
      </c>
      <c r="X2536" s="66">
        <f>A2536+SUMIFS(Presensi!F:F,Presensi!E:E,'Entry Data'!AP2536)</f>
        <v>2</v>
      </c>
      <c r="Y2536" s="66">
        <f>IFERROR(INDEX('Retasi Pricing'!F:F,MATCH('Entry Data'!AM2536,'Retasi Pricing'!E:E,0))*X2536,"")</f>
        <v>55300</v>
      </c>
      <c r="Z2536" s="62" t="s">
        <v>26</v>
      </c>
      <c r="AA2536" s="62" t="s">
        <v>27</v>
      </c>
      <c r="AB2536" s="32"/>
      <c r="AC2536" s="32" t="s">
        <v>216</v>
      </c>
      <c r="AD2536" s="32" t="str">
        <f t="shared" si="708"/>
        <v/>
      </c>
      <c r="AF2536" s="5" t="str">
        <f t="shared" si="709"/>
        <v>ruslan44199</v>
      </c>
      <c r="AG2536" s="5" t="str">
        <f t="shared" si="710"/>
        <v>BMJ 05644199UTARANIGHT</v>
      </c>
      <c r="AH2536" s="5" t="str">
        <f t="shared" si="711"/>
        <v>ruslan44199UTARANIGHT</v>
      </c>
      <c r="AI2536" s="5" t="str">
        <f t="shared" si="712"/>
        <v>BMJ 05644199NIGHT</v>
      </c>
      <c r="AJ2536" s="5" t="str">
        <f t="shared" si="713"/>
        <v>ruslan44199NIGHT</v>
      </c>
      <c r="AK2536" s="5" t="str">
        <f t="shared" si="714"/>
        <v>ruslanBMJ III</v>
      </c>
      <c r="AL2536" s="5" t="str">
        <f t="shared" si="716"/>
        <v>5UTARA</v>
      </c>
      <c r="AM2536" s="5" t="str">
        <f t="shared" si="717"/>
        <v>&gt; 5UTARA10 RODA</v>
      </c>
      <c r="AN2536" s="5" t="str">
        <f t="shared" si="718"/>
        <v>ruslanBMJ III&gt; 5UTARA10 RODA</v>
      </c>
      <c r="AO2536" s="5" t="str">
        <f t="shared" si="719"/>
        <v>ruslan&gt; 5UTARA10 RODA</v>
      </c>
      <c r="AP2536" s="5" t="str">
        <f t="shared" si="720"/>
        <v>44199NIGHT</v>
      </c>
    </row>
    <row r="2537" spans="1:42" x14ac:dyDescent="0.3">
      <c r="A2537" s="33">
        <v>1</v>
      </c>
      <c r="B2537" s="33"/>
      <c r="C2537" s="70">
        <v>44199</v>
      </c>
      <c r="D2537" s="71" t="s">
        <v>87</v>
      </c>
      <c r="E2537" s="70">
        <v>44200</v>
      </c>
      <c r="F2537" s="71">
        <v>5162942</v>
      </c>
      <c r="G2537" s="33" t="s">
        <v>20</v>
      </c>
      <c r="H2537" s="33" t="s">
        <v>21</v>
      </c>
      <c r="I2537" s="33" t="s">
        <v>51</v>
      </c>
      <c r="J2537" s="33" t="s">
        <v>46</v>
      </c>
      <c r="K2537" s="63" t="s">
        <v>71</v>
      </c>
      <c r="L2537" s="32" t="str">
        <f t="shared" si="703"/>
        <v>FM260JD</v>
      </c>
      <c r="M2537" s="32" t="str">
        <f t="shared" si="704"/>
        <v>BMJ III</v>
      </c>
      <c r="N2537" s="32" t="str">
        <f t="shared" si="705"/>
        <v>10 RODA</v>
      </c>
      <c r="O2537" s="146">
        <v>0.1532175925925926</v>
      </c>
      <c r="P2537" s="65">
        <v>44200.153217592589</v>
      </c>
      <c r="Q2537" s="65"/>
      <c r="R2537" s="66">
        <v>6</v>
      </c>
      <c r="S2537" s="66">
        <v>40140</v>
      </c>
      <c r="T2537" s="66">
        <v>14700</v>
      </c>
      <c r="U2537" s="67">
        <f t="shared" si="715"/>
        <v>25.44</v>
      </c>
      <c r="V2537" s="66">
        <f t="shared" si="706"/>
        <v>495927.36</v>
      </c>
      <c r="W2537" s="66" t="str">
        <f t="shared" si="707"/>
        <v>&gt; 6</v>
      </c>
      <c r="X2537" s="66">
        <f>A2537+SUMIFS(Presensi!F:F,Presensi!E:E,'Entry Data'!AP2537)</f>
        <v>2</v>
      </c>
      <c r="Y2537" s="66">
        <f>IFERROR(INDEX('Retasi Pricing'!F:F,MATCH('Entry Data'!AM2537,'Retasi Pricing'!E:E,0))*X2537,"")</f>
        <v>61600</v>
      </c>
      <c r="Z2537" s="62" t="s">
        <v>26</v>
      </c>
      <c r="AA2537" s="62" t="s">
        <v>27</v>
      </c>
      <c r="AB2537" s="32"/>
      <c r="AC2537" s="32" t="s">
        <v>216</v>
      </c>
      <c r="AD2537" s="32" t="str">
        <f t="shared" si="708"/>
        <v/>
      </c>
      <c r="AF2537" s="5" t="str">
        <f t="shared" si="709"/>
        <v>ruslan44199</v>
      </c>
      <c r="AG2537" s="5" t="str">
        <f t="shared" si="710"/>
        <v>BMJ 05644199UTARANIGHT</v>
      </c>
      <c r="AH2537" s="5" t="str">
        <f t="shared" si="711"/>
        <v>ruslan44199UTARANIGHT</v>
      </c>
      <c r="AI2537" s="5" t="str">
        <f t="shared" si="712"/>
        <v>BMJ 05644199NIGHT</v>
      </c>
      <c r="AJ2537" s="5" t="str">
        <f t="shared" si="713"/>
        <v>ruslan44199NIGHT</v>
      </c>
      <c r="AK2537" s="5" t="str">
        <f t="shared" si="714"/>
        <v>ruslanBMJ III</v>
      </c>
      <c r="AL2537" s="5" t="str">
        <f t="shared" si="716"/>
        <v>6UTARA</v>
      </c>
      <c r="AM2537" s="5" t="str">
        <f t="shared" si="717"/>
        <v>&gt; 6UTARA10 RODA</v>
      </c>
      <c r="AN2537" s="5" t="str">
        <f t="shared" si="718"/>
        <v>ruslanBMJ III&gt; 6UTARA10 RODA</v>
      </c>
      <c r="AO2537" s="5" t="str">
        <f t="shared" si="719"/>
        <v>ruslan&gt; 6UTARA10 RODA</v>
      </c>
      <c r="AP2537" s="5" t="str">
        <f t="shared" si="720"/>
        <v>44199NIGHT</v>
      </c>
    </row>
    <row r="2538" spans="1:42" x14ac:dyDescent="0.3">
      <c r="A2538" s="33">
        <v>1</v>
      </c>
      <c r="B2538" s="33"/>
      <c r="C2538" s="70">
        <v>44199</v>
      </c>
      <c r="D2538" s="71" t="s">
        <v>87</v>
      </c>
      <c r="E2538" s="70">
        <v>44200</v>
      </c>
      <c r="F2538" s="71">
        <v>5163004</v>
      </c>
      <c r="G2538" s="33" t="s">
        <v>20</v>
      </c>
      <c r="H2538" s="33" t="s">
        <v>21</v>
      </c>
      <c r="I2538" s="33" t="s">
        <v>51</v>
      </c>
      <c r="J2538" s="33" t="s">
        <v>46</v>
      </c>
      <c r="K2538" s="63" t="s">
        <v>71</v>
      </c>
      <c r="L2538" s="32" t="str">
        <f t="shared" si="703"/>
        <v>FM260JD</v>
      </c>
      <c r="M2538" s="32" t="str">
        <f t="shared" si="704"/>
        <v>BMJ III</v>
      </c>
      <c r="N2538" s="32" t="str">
        <f t="shared" si="705"/>
        <v>10 RODA</v>
      </c>
      <c r="O2538" s="146">
        <v>0.22094907407407408</v>
      </c>
      <c r="P2538" s="65">
        <v>44200.220949074072</v>
      </c>
      <c r="Q2538" s="65"/>
      <c r="R2538" s="66">
        <v>7</v>
      </c>
      <c r="S2538" s="66">
        <v>40500</v>
      </c>
      <c r="T2538" s="66">
        <v>14700</v>
      </c>
      <c r="U2538" s="67">
        <f t="shared" si="715"/>
        <v>25.8</v>
      </c>
      <c r="V2538" s="66">
        <f t="shared" si="706"/>
        <v>502945.20000000007</v>
      </c>
      <c r="W2538" s="66" t="str">
        <f t="shared" si="707"/>
        <v>7 &gt;</v>
      </c>
      <c r="X2538" s="66">
        <f>A2538+SUMIFS(Presensi!F:F,Presensi!E:E,'Entry Data'!AP2538)</f>
        <v>2</v>
      </c>
      <c r="Y2538" s="66">
        <f>IFERROR(INDEX('Retasi Pricing'!F:F,MATCH('Entry Data'!AM2538,'Retasi Pricing'!E:E,0))*X2538,"")</f>
        <v>75500</v>
      </c>
      <c r="Z2538" s="62" t="s">
        <v>26</v>
      </c>
      <c r="AA2538" s="62" t="s">
        <v>27</v>
      </c>
      <c r="AB2538" s="32"/>
      <c r="AC2538" s="32" t="s">
        <v>216</v>
      </c>
      <c r="AD2538" s="32" t="str">
        <f t="shared" si="708"/>
        <v/>
      </c>
      <c r="AF2538" s="5" t="str">
        <f t="shared" si="709"/>
        <v>ruslan44199</v>
      </c>
      <c r="AG2538" s="5" t="str">
        <f t="shared" si="710"/>
        <v>BMJ 05644199UTARANIGHT</v>
      </c>
      <c r="AH2538" s="5" t="str">
        <f t="shared" si="711"/>
        <v>ruslan44199UTARANIGHT</v>
      </c>
      <c r="AI2538" s="5" t="str">
        <f t="shared" si="712"/>
        <v>BMJ 05644199NIGHT</v>
      </c>
      <c r="AJ2538" s="5" t="str">
        <f t="shared" si="713"/>
        <v>ruslan44199NIGHT</v>
      </c>
      <c r="AK2538" s="5" t="str">
        <f t="shared" si="714"/>
        <v>ruslanBMJ III</v>
      </c>
      <c r="AL2538" s="5" t="str">
        <f t="shared" si="716"/>
        <v>7UTARA</v>
      </c>
      <c r="AM2538" s="5" t="str">
        <f t="shared" si="717"/>
        <v>7 &gt;UTARA10 RODA</v>
      </c>
      <c r="AN2538" s="5" t="str">
        <f t="shared" si="718"/>
        <v>ruslanBMJ III7 &gt;UTARA10 RODA</v>
      </c>
      <c r="AO2538" s="5" t="str">
        <f t="shared" si="719"/>
        <v>ruslan7 &gt;UTARA10 RODA</v>
      </c>
      <c r="AP2538" s="5" t="str">
        <f t="shared" si="720"/>
        <v>44199NIGHT</v>
      </c>
    </row>
    <row r="2539" spans="1:42" x14ac:dyDescent="0.3">
      <c r="A2539" s="33">
        <v>1</v>
      </c>
      <c r="B2539" s="33"/>
      <c r="C2539" s="70">
        <v>44199</v>
      </c>
      <c r="D2539" s="71" t="s">
        <v>87</v>
      </c>
      <c r="E2539" s="70">
        <v>44199</v>
      </c>
      <c r="F2539" s="71">
        <v>5162609</v>
      </c>
      <c r="G2539" s="33" t="s">
        <v>20</v>
      </c>
      <c r="H2539" s="33" t="s">
        <v>21</v>
      </c>
      <c r="I2539" s="33" t="s">
        <v>51</v>
      </c>
      <c r="J2539" s="33" t="s">
        <v>46</v>
      </c>
      <c r="K2539" s="63" t="s">
        <v>73</v>
      </c>
      <c r="L2539" s="32" t="str">
        <f t="shared" si="703"/>
        <v>FM260JD</v>
      </c>
      <c r="M2539" s="32" t="str">
        <f t="shared" si="704"/>
        <v>BMJ</v>
      </c>
      <c r="N2539" s="32" t="str">
        <f t="shared" si="705"/>
        <v>10 RODA</v>
      </c>
      <c r="O2539" s="146">
        <v>0.84956018518518517</v>
      </c>
      <c r="P2539" s="65">
        <v>44199.857592592591</v>
      </c>
      <c r="Q2539" s="414"/>
      <c r="R2539" s="9">
        <v>1</v>
      </c>
      <c r="S2539" s="66">
        <v>38560</v>
      </c>
      <c r="T2539" s="66">
        <v>14700</v>
      </c>
      <c r="U2539" s="67">
        <f t="shared" si="715"/>
        <v>23.86</v>
      </c>
      <c r="V2539" s="66">
        <f t="shared" si="706"/>
        <v>465126.83999999997</v>
      </c>
      <c r="W2539" s="66" t="str">
        <f t="shared" si="707"/>
        <v>1 &gt; 4</v>
      </c>
      <c r="X2539" s="66">
        <f>A2539+SUMIFS(Presensi!F:F,Presensi!E:E,'Entry Data'!AP2539)</f>
        <v>2</v>
      </c>
      <c r="Y2539" s="66">
        <f>IFERROR(INDEX('Retasi Pricing'!F:F,MATCH('Entry Data'!AM2539,'Retasi Pricing'!E:E,0))*X2539,"")</f>
        <v>50000</v>
      </c>
      <c r="Z2539" s="62" t="s">
        <v>26</v>
      </c>
      <c r="AA2539" s="62" t="s">
        <v>27</v>
      </c>
      <c r="AB2539" s="32"/>
      <c r="AC2539" s="32" t="s">
        <v>376</v>
      </c>
      <c r="AD2539" s="32" t="str">
        <f t="shared" si="708"/>
        <v/>
      </c>
      <c r="AF2539" s="5" t="str">
        <f t="shared" si="709"/>
        <v>ahmad saputra44199</v>
      </c>
      <c r="AG2539" s="5" t="str">
        <f t="shared" si="710"/>
        <v>BMJ 06544199UTARANIGHT</v>
      </c>
      <c r="AH2539" s="5" t="str">
        <f t="shared" si="711"/>
        <v>ahmad saputra44199UTARANIGHT</v>
      </c>
      <c r="AI2539" s="5" t="str">
        <f t="shared" si="712"/>
        <v>BMJ 06544199NIGHT</v>
      </c>
      <c r="AJ2539" s="5" t="str">
        <f t="shared" si="713"/>
        <v>ahmad saputra44199NIGHT</v>
      </c>
      <c r="AK2539" s="5" t="str">
        <f t="shared" si="714"/>
        <v>ahmad saputraBMJ</v>
      </c>
      <c r="AL2539" s="5" t="str">
        <f t="shared" si="716"/>
        <v>1UTARA</v>
      </c>
      <c r="AM2539" s="5" t="str">
        <f t="shared" si="717"/>
        <v>1 &gt; 4UTARA10 RODA</v>
      </c>
      <c r="AN2539" s="5" t="str">
        <f t="shared" si="718"/>
        <v>ahmad saputraBMJ1 &gt; 4UTARA10 RODA</v>
      </c>
      <c r="AO2539" s="5" t="str">
        <f t="shared" si="719"/>
        <v>ahmad saputra1 &gt; 4UTARA10 RODA</v>
      </c>
      <c r="AP2539" s="5" t="str">
        <f t="shared" si="720"/>
        <v>44199NIGHT</v>
      </c>
    </row>
    <row r="2540" spans="1:42" x14ac:dyDescent="0.3">
      <c r="A2540" s="33">
        <v>1</v>
      </c>
      <c r="B2540" s="33"/>
      <c r="C2540" s="70">
        <v>44199</v>
      </c>
      <c r="D2540" s="71" t="s">
        <v>87</v>
      </c>
      <c r="E2540" s="70">
        <v>44199</v>
      </c>
      <c r="F2540" s="71">
        <v>5162682</v>
      </c>
      <c r="G2540" s="33" t="s">
        <v>20</v>
      </c>
      <c r="H2540" s="33" t="s">
        <v>21</v>
      </c>
      <c r="I2540" s="33" t="s">
        <v>45</v>
      </c>
      <c r="J2540" s="33" t="s">
        <v>46</v>
      </c>
      <c r="K2540" s="63" t="s">
        <v>73</v>
      </c>
      <c r="L2540" s="32" t="str">
        <f t="shared" ref="L2540:L2603" si="721">IFERROR(VLOOKUP(K2540,db_unit,2,FALSE),"")</f>
        <v>FM260JD</v>
      </c>
      <c r="M2540" s="32" t="str">
        <f t="shared" ref="M2540:M2603" si="722">IFERROR(VLOOKUP(K2540,db_unit,3,FALSE),"")</f>
        <v>BMJ</v>
      </c>
      <c r="N2540" s="32" t="str">
        <f t="shared" ref="N2540:N2603" si="723">IFERROR(VLOOKUP(K2540,db_unit,4,FALSE),"")</f>
        <v>10 RODA</v>
      </c>
      <c r="O2540" s="146">
        <v>0.9162731481481482</v>
      </c>
      <c r="P2540" s="65">
        <v>44199.916273148148</v>
      </c>
      <c r="Q2540" s="65"/>
      <c r="R2540" s="66">
        <v>2</v>
      </c>
      <c r="S2540" s="66">
        <v>38180</v>
      </c>
      <c r="T2540" s="66">
        <v>14700</v>
      </c>
      <c r="U2540" s="67">
        <f t="shared" si="715"/>
        <v>23.48</v>
      </c>
      <c r="V2540" s="66">
        <f t="shared" si="706"/>
        <v>457719.12000000005</v>
      </c>
      <c r="W2540" s="66" t="str">
        <f t="shared" si="707"/>
        <v>1 &gt; 4</v>
      </c>
      <c r="X2540" s="66">
        <f>A2540+SUMIFS(Presensi!F:F,Presensi!E:E,'Entry Data'!AP2540)</f>
        <v>2</v>
      </c>
      <c r="Y2540" s="66">
        <f>IFERROR(INDEX('Retasi Pricing'!F:F,MATCH('Entry Data'!AM2540,'Retasi Pricing'!E:E,0))*X2540,"")</f>
        <v>50000</v>
      </c>
      <c r="Z2540" s="62" t="s">
        <v>26</v>
      </c>
      <c r="AA2540" s="62" t="s">
        <v>27</v>
      </c>
      <c r="AB2540" s="32"/>
      <c r="AC2540" s="32" t="s">
        <v>376</v>
      </c>
      <c r="AD2540" s="32" t="str">
        <f t="shared" si="708"/>
        <v/>
      </c>
      <c r="AF2540" s="5" t="str">
        <f t="shared" si="709"/>
        <v>ahmad saputra44199</v>
      </c>
      <c r="AG2540" s="5" t="str">
        <f t="shared" si="710"/>
        <v>BMJ 06544199UTARANIGHT</v>
      </c>
      <c r="AH2540" s="5" t="str">
        <f t="shared" si="711"/>
        <v>ahmad saputra44199UTARANIGHT</v>
      </c>
      <c r="AI2540" s="5" t="str">
        <f t="shared" si="712"/>
        <v>BMJ 06544199NIGHT</v>
      </c>
      <c r="AJ2540" s="5" t="str">
        <f t="shared" si="713"/>
        <v>ahmad saputra44199NIGHT</v>
      </c>
      <c r="AK2540" s="5" t="str">
        <f t="shared" si="714"/>
        <v>ahmad saputraBMJ</v>
      </c>
      <c r="AL2540" s="5" t="str">
        <f t="shared" si="716"/>
        <v>2UTARA</v>
      </c>
      <c r="AM2540" s="5" t="str">
        <f t="shared" si="717"/>
        <v>1 &gt; 4UTARA10 RODA</v>
      </c>
      <c r="AN2540" s="5" t="str">
        <f t="shared" si="718"/>
        <v>ahmad saputraBMJ1 &gt; 4UTARA10 RODA</v>
      </c>
      <c r="AO2540" s="5" t="str">
        <f t="shared" si="719"/>
        <v>ahmad saputra1 &gt; 4UTARA10 RODA</v>
      </c>
      <c r="AP2540" s="5" t="str">
        <f t="shared" si="720"/>
        <v>44199NIGHT</v>
      </c>
    </row>
    <row r="2541" spans="1:42" x14ac:dyDescent="0.3">
      <c r="A2541" s="33">
        <v>1</v>
      </c>
      <c r="B2541" s="33"/>
      <c r="C2541" s="70">
        <v>44199</v>
      </c>
      <c r="D2541" s="71" t="s">
        <v>87</v>
      </c>
      <c r="E2541" s="70">
        <v>44199</v>
      </c>
      <c r="F2541" s="71">
        <v>5162757</v>
      </c>
      <c r="G2541" s="33" t="s">
        <v>20</v>
      </c>
      <c r="H2541" s="33" t="s">
        <v>21</v>
      </c>
      <c r="I2541" s="33" t="s">
        <v>51</v>
      </c>
      <c r="J2541" s="33" t="s">
        <v>46</v>
      </c>
      <c r="K2541" s="63" t="s">
        <v>73</v>
      </c>
      <c r="L2541" s="32" t="str">
        <f t="shared" si="721"/>
        <v>FM260JD</v>
      </c>
      <c r="M2541" s="32" t="str">
        <f t="shared" si="722"/>
        <v>BMJ</v>
      </c>
      <c r="N2541" s="32" t="str">
        <f t="shared" si="723"/>
        <v>10 RODA</v>
      </c>
      <c r="O2541" s="146">
        <v>0.97377314814814808</v>
      </c>
      <c r="P2541" s="65">
        <v>44199.973773148151</v>
      </c>
      <c r="Q2541" s="65"/>
      <c r="R2541" s="66">
        <v>3</v>
      </c>
      <c r="S2541" s="66">
        <v>39880</v>
      </c>
      <c r="T2541" s="66">
        <v>14700</v>
      </c>
      <c r="U2541" s="67">
        <f t="shared" si="715"/>
        <v>25.18</v>
      </c>
      <c r="V2541" s="66">
        <f t="shared" si="706"/>
        <v>490858.92</v>
      </c>
      <c r="W2541" s="66" t="str">
        <f t="shared" si="707"/>
        <v>1 &gt; 4</v>
      </c>
      <c r="X2541" s="66">
        <f>A2541+SUMIFS(Presensi!F:F,Presensi!E:E,'Entry Data'!AP2541)</f>
        <v>2</v>
      </c>
      <c r="Y2541" s="66">
        <f>IFERROR(INDEX('Retasi Pricing'!F:F,MATCH('Entry Data'!AM2541,'Retasi Pricing'!E:E,0))*X2541,"")</f>
        <v>50000</v>
      </c>
      <c r="Z2541" s="62" t="s">
        <v>26</v>
      </c>
      <c r="AA2541" s="62" t="s">
        <v>27</v>
      </c>
      <c r="AB2541" s="32"/>
      <c r="AC2541" s="32" t="s">
        <v>376</v>
      </c>
      <c r="AD2541" s="32" t="str">
        <f t="shared" si="708"/>
        <v/>
      </c>
      <c r="AF2541" s="5" t="str">
        <f t="shared" si="709"/>
        <v>ahmad saputra44199</v>
      </c>
      <c r="AG2541" s="5" t="str">
        <f t="shared" si="710"/>
        <v>BMJ 06544199UTARANIGHT</v>
      </c>
      <c r="AH2541" s="5" t="str">
        <f t="shared" si="711"/>
        <v>ahmad saputra44199UTARANIGHT</v>
      </c>
      <c r="AI2541" s="5" t="str">
        <f t="shared" si="712"/>
        <v>BMJ 06544199NIGHT</v>
      </c>
      <c r="AJ2541" s="5" t="str">
        <f t="shared" si="713"/>
        <v>ahmad saputra44199NIGHT</v>
      </c>
      <c r="AK2541" s="5" t="str">
        <f t="shared" si="714"/>
        <v>ahmad saputraBMJ</v>
      </c>
      <c r="AL2541" s="5" t="str">
        <f t="shared" si="716"/>
        <v>3UTARA</v>
      </c>
      <c r="AM2541" s="5" t="str">
        <f t="shared" si="717"/>
        <v>1 &gt; 4UTARA10 RODA</v>
      </c>
      <c r="AN2541" s="5" t="str">
        <f t="shared" si="718"/>
        <v>ahmad saputraBMJ1 &gt; 4UTARA10 RODA</v>
      </c>
      <c r="AO2541" s="5" t="str">
        <f t="shared" si="719"/>
        <v>ahmad saputra1 &gt; 4UTARA10 RODA</v>
      </c>
      <c r="AP2541" s="5" t="str">
        <f t="shared" si="720"/>
        <v>44199NIGHT</v>
      </c>
    </row>
    <row r="2542" spans="1:42" x14ac:dyDescent="0.3">
      <c r="A2542" s="33">
        <v>1</v>
      </c>
      <c r="B2542" s="33"/>
      <c r="C2542" s="70">
        <v>44199</v>
      </c>
      <c r="D2542" s="71" t="s">
        <v>87</v>
      </c>
      <c r="E2542" s="70">
        <v>44200</v>
      </c>
      <c r="F2542" s="71">
        <v>5162827</v>
      </c>
      <c r="G2542" s="33" t="s">
        <v>20</v>
      </c>
      <c r="H2542" s="33" t="s">
        <v>21</v>
      </c>
      <c r="I2542" s="33" t="s">
        <v>51</v>
      </c>
      <c r="J2542" s="33" t="s">
        <v>46</v>
      </c>
      <c r="K2542" s="63" t="s">
        <v>73</v>
      </c>
      <c r="L2542" s="32" t="str">
        <f t="shared" si="721"/>
        <v>FM260JD</v>
      </c>
      <c r="M2542" s="32" t="str">
        <f t="shared" si="722"/>
        <v>BMJ</v>
      </c>
      <c r="N2542" s="32" t="str">
        <f t="shared" si="723"/>
        <v>10 RODA</v>
      </c>
      <c r="O2542" s="146">
        <v>3.8703703703703705E-2</v>
      </c>
      <c r="P2542" s="65">
        <v>44200.038703703707</v>
      </c>
      <c r="Q2542" s="65"/>
      <c r="R2542" s="66">
        <v>4</v>
      </c>
      <c r="S2542" s="66">
        <v>39200</v>
      </c>
      <c r="T2542" s="66">
        <v>14700</v>
      </c>
      <c r="U2542" s="67">
        <f t="shared" si="715"/>
        <v>24.5</v>
      </c>
      <c r="V2542" s="66">
        <f t="shared" si="706"/>
        <v>477603</v>
      </c>
      <c r="W2542" s="66" t="str">
        <f t="shared" si="707"/>
        <v>1 &gt; 4</v>
      </c>
      <c r="X2542" s="66">
        <f>A2542+SUMIFS(Presensi!F:F,Presensi!E:E,'Entry Data'!AP2542)</f>
        <v>2</v>
      </c>
      <c r="Y2542" s="66">
        <f>IFERROR(INDEX('Retasi Pricing'!F:F,MATCH('Entry Data'!AM2542,'Retasi Pricing'!E:E,0))*X2542,"")</f>
        <v>50000</v>
      </c>
      <c r="Z2542" s="62" t="s">
        <v>26</v>
      </c>
      <c r="AA2542" s="62" t="s">
        <v>27</v>
      </c>
      <c r="AB2542" s="32"/>
      <c r="AC2542" s="32" t="s">
        <v>376</v>
      </c>
      <c r="AD2542" s="32" t="str">
        <f t="shared" si="708"/>
        <v/>
      </c>
      <c r="AF2542" s="5" t="str">
        <f t="shared" si="709"/>
        <v>ahmad saputra44199</v>
      </c>
      <c r="AG2542" s="5" t="str">
        <f t="shared" si="710"/>
        <v>BMJ 06544199UTARANIGHT</v>
      </c>
      <c r="AH2542" s="5" t="str">
        <f t="shared" si="711"/>
        <v>ahmad saputra44199UTARANIGHT</v>
      </c>
      <c r="AI2542" s="5" t="str">
        <f t="shared" si="712"/>
        <v>BMJ 06544199NIGHT</v>
      </c>
      <c r="AJ2542" s="5" t="str">
        <f t="shared" si="713"/>
        <v>ahmad saputra44199NIGHT</v>
      </c>
      <c r="AK2542" s="5" t="str">
        <f t="shared" si="714"/>
        <v>ahmad saputraBMJ</v>
      </c>
      <c r="AL2542" s="5" t="str">
        <f t="shared" si="716"/>
        <v>4UTARA</v>
      </c>
      <c r="AM2542" s="5" t="str">
        <f t="shared" si="717"/>
        <v>1 &gt; 4UTARA10 RODA</v>
      </c>
      <c r="AN2542" s="5" t="str">
        <f t="shared" si="718"/>
        <v>ahmad saputraBMJ1 &gt; 4UTARA10 RODA</v>
      </c>
      <c r="AO2542" s="5" t="str">
        <f t="shared" si="719"/>
        <v>ahmad saputra1 &gt; 4UTARA10 RODA</v>
      </c>
      <c r="AP2542" s="5" t="str">
        <f t="shared" si="720"/>
        <v>44199NIGHT</v>
      </c>
    </row>
    <row r="2543" spans="1:42" x14ac:dyDescent="0.3">
      <c r="A2543" s="33">
        <v>1</v>
      </c>
      <c r="B2543" s="33"/>
      <c r="C2543" s="70">
        <v>44199</v>
      </c>
      <c r="D2543" s="71" t="s">
        <v>87</v>
      </c>
      <c r="E2543" s="70">
        <v>44200</v>
      </c>
      <c r="F2543" s="71">
        <v>5162898</v>
      </c>
      <c r="G2543" s="33" t="s">
        <v>20</v>
      </c>
      <c r="H2543" s="33" t="s">
        <v>21</v>
      </c>
      <c r="I2543" s="33" t="s">
        <v>51</v>
      </c>
      <c r="J2543" s="33" t="s">
        <v>46</v>
      </c>
      <c r="K2543" s="63" t="s">
        <v>73</v>
      </c>
      <c r="L2543" s="32" t="str">
        <f t="shared" si="721"/>
        <v>FM260JD</v>
      </c>
      <c r="M2543" s="32" t="str">
        <f t="shared" si="722"/>
        <v>BMJ</v>
      </c>
      <c r="N2543" s="32" t="str">
        <f t="shared" si="723"/>
        <v>10 RODA</v>
      </c>
      <c r="O2543" s="146">
        <v>0.10714120370370371</v>
      </c>
      <c r="P2543" s="65">
        <v>44200.107141203705</v>
      </c>
      <c r="Q2543" s="65"/>
      <c r="R2543" s="66">
        <v>5</v>
      </c>
      <c r="S2543" s="66">
        <v>40600</v>
      </c>
      <c r="T2543" s="66">
        <v>14700</v>
      </c>
      <c r="U2543" s="67">
        <f t="shared" si="715"/>
        <v>25.9</v>
      </c>
      <c r="V2543" s="66">
        <f t="shared" si="706"/>
        <v>504894.6</v>
      </c>
      <c r="W2543" s="66" t="str">
        <f t="shared" si="707"/>
        <v>&gt; 5</v>
      </c>
      <c r="X2543" s="66">
        <f>A2543+SUMIFS(Presensi!F:F,Presensi!E:E,'Entry Data'!AP2543)</f>
        <v>2</v>
      </c>
      <c r="Y2543" s="66">
        <f>IFERROR(INDEX('Retasi Pricing'!F:F,MATCH('Entry Data'!AM2543,'Retasi Pricing'!E:E,0))*X2543,"")</f>
        <v>55300</v>
      </c>
      <c r="Z2543" s="62" t="s">
        <v>26</v>
      </c>
      <c r="AA2543" s="62" t="s">
        <v>27</v>
      </c>
      <c r="AB2543" s="32"/>
      <c r="AC2543" s="32" t="s">
        <v>376</v>
      </c>
      <c r="AD2543" s="32" t="str">
        <f t="shared" si="708"/>
        <v/>
      </c>
      <c r="AF2543" s="5" t="str">
        <f t="shared" si="709"/>
        <v>ahmad saputra44199</v>
      </c>
      <c r="AG2543" s="5" t="str">
        <f t="shared" si="710"/>
        <v>BMJ 06544199UTARANIGHT</v>
      </c>
      <c r="AH2543" s="5" t="str">
        <f t="shared" si="711"/>
        <v>ahmad saputra44199UTARANIGHT</v>
      </c>
      <c r="AI2543" s="5" t="str">
        <f t="shared" si="712"/>
        <v>BMJ 06544199NIGHT</v>
      </c>
      <c r="AJ2543" s="5" t="str">
        <f t="shared" si="713"/>
        <v>ahmad saputra44199NIGHT</v>
      </c>
      <c r="AK2543" s="5" t="str">
        <f t="shared" si="714"/>
        <v>ahmad saputraBMJ</v>
      </c>
      <c r="AL2543" s="5" t="str">
        <f t="shared" si="716"/>
        <v>5UTARA</v>
      </c>
      <c r="AM2543" s="5" t="str">
        <f t="shared" si="717"/>
        <v>&gt; 5UTARA10 RODA</v>
      </c>
      <c r="AN2543" s="5" t="str">
        <f t="shared" si="718"/>
        <v>ahmad saputraBMJ&gt; 5UTARA10 RODA</v>
      </c>
      <c r="AO2543" s="5" t="str">
        <f t="shared" si="719"/>
        <v>ahmad saputra&gt; 5UTARA10 RODA</v>
      </c>
      <c r="AP2543" s="5" t="str">
        <f t="shared" si="720"/>
        <v>44199NIGHT</v>
      </c>
    </row>
    <row r="2544" spans="1:42" x14ac:dyDescent="0.3">
      <c r="A2544" s="33">
        <v>1</v>
      </c>
      <c r="B2544" s="33"/>
      <c r="C2544" s="70">
        <v>44199</v>
      </c>
      <c r="D2544" s="71" t="s">
        <v>87</v>
      </c>
      <c r="E2544" s="70">
        <v>44200</v>
      </c>
      <c r="F2544" s="71">
        <v>5162960</v>
      </c>
      <c r="G2544" s="33" t="s">
        <v>20</v>
      </c>
      <c r="H2544" s="33" t="s">
        <v>21</v>
      </c>
      <c r="I2544" s="33" t="s">
        <v>51</v>
      </c>
      <c r="J2544" s="33" t="s">
        <v>46</v>
      </c>
      <c r="K2544" s="63" t="s">
        <v>73</v>
      </c>
      <c r="L2544" s="32" t="str">
        <f t="shared" si="721"/>
        <v>FM260JD</v>
      </c>
      <c r="M2544" s="32" t="str">
        <f t="shared" si="722"/>
        <v>BMJ</v>
      </c>
      <c r="N2544" s="32" t="str">
        <f t="shared" si="723"/>
        <v>10 RODA</v>
      </c>
      <c r="O2544" s="146">
        <v>0.17552083333333335</v>
      </c>
      <c r="P2544" s="65">
        <v>44200.175520833334</v>
      </c>
      <c r="Q2544" s="65"/>
      <c r="R2544" s="66">
        <v>6</v>
      </c>
      <c r="S2544" s="66">
        <v>39580</v>
      </c>
      <c r="T2544" s="66">
        <v>14700</v>
      </c>
      <c r="U2544" s="67">
        <f t="shared" si="715"/>
        <v>24.88</v>
      </c>
      <c r="V2544" s="66">
        <f t="shared" si="706"/>
        <v>485010.72000000003</v>
      </c>
      <c r="W2544" s="66" t="str">
        <f t="shared" si="707"/>
        <v>&gt; 6</v>
      </c>
      <c r="X2544" s="66">
        <f>A2544+SUMIFS(Presensi!F:F,Presensi!E:E,'Entry Data'!AP2544)</f>
        <v>2</v>
      </c>
      <c r="Y2544" s="66">
        <f>IFERROR(INDEX('Retasi Pricing'!F:F,MATCH('Entry Data'!AM2544,'Retasi Pricing'!E:E,0))*X2544,"")</f>
        <v>61600</v>
      </c>
      <c r="Z2544" s="62" t="s">
        <v>26</v>
      </c>
      <c r="AA2544" s="62" t="s">
        <v>27</v>
      </c>
      <c r="AB2544" s="32"/>
      <c r="AC2544" s="32" t="s">
        <v>376</v>
      </c>
      <c r="AD2544" s="32" t="str">
        <f t="shared" si="708"/>
        <v/>
      </c>
      <c r="AF2544" s="5" t="str">
        <f t="shared" si="709"/>
        <v>ahmad saputra44199</v>
      </c>
      <c r="AG2544" s="5" t="str">
        <f t="shared" si="710"/>
        <v>BMJ 06544199UTARANIGHT</v>
      </c>
      <c r="AH2544" s="5" t="str">
        <f t="shared" si="711"/>
        <v>ahmad saputra44199UTARANIGHT</v>
      </c>
      <c r="AI2544" s="5" t="str">
        <f t="shared" si="712"/>
        <v>BMJ 06544199NIGHT</v>
      </c>
      <c r="AJ2544" s="5" t="str">
        <f t="shared" si="713"/>
        <v>ahmad saputra44199NIGHT</v>
      </c>
      <c r="AK2544" s="5" t="str">
        <f t="shared" si="714"/>
        <v>ahmad saputraBMJ</v>
      </c>
      <c r="AL2544" s="5" t="str">
        <f t="shared" si="716"/>
        <v>6UTARA</v>
      </c>
      <c r="AM2544" s="5" t="str">
        <f t="shared" si="717"/>
        <v>&gt; 6UTARA10 RODA</v>
      </c>
      <c r="AN2544" s="5" t="str">
        <f t="shared" si="718"/>
        <v>ahmad saputraBMJ&gt; 6UTARA10 RODA</v>
      </c>
      <c r="AO2544" s="5" t="str">
        <f t="shared" si="719"/>
        <v>ahmad saputra&gt; 6UTARA10 RODA</v>
      </c>
      <c r="AP2544" s="5" t="str">
        <f t="shared" si="720"/>
        <v>44199NIGHT</v>
      </c>
    </row>
    <row r="2545" spans="1:42" x14ac:dyDescent="0.3">
      <c r="A2545" s="33">
        <v>1</v>
      </c>
      <c r="B2545" s="33"/>
      <c r="C2545" s="70">
        <v>44199</v>
      </c>
      <c r="D2545" s="71" t="s">
        <v>87</v>
      </c>
      <c r="E2545" s="70">
        <v>44200</v>
      </c>
      <c r="F2545" s="71">
        <v>5163011</v>
      </c>
      <c r="G2545" s="33" t="s">
        <v>20</v>
      </c>
      <c r="H2545" s="33" t="s">
        <v>21</v>
      </c>
      <c r="I2545" s="33" t="s">
        <v>51</v>
      </c>
      <c r="J2545" s="33" t="s">
        <v>46</v>
      </c>
      <c r="K2545" s="63" t="s">
        <v>73</v>
      </c>
      <c r="L2545" s="32" t="str">
        <f t="shared" si="721"/>
        <v>FM260JD</v>
      </c>
      <c r="M2545" s="32" t="str">
        <f t="shared" si="722"/>
        <v>BMJ</v>
      </c>
      <c r="N2545" s="32" t="str">
        <f t="shared" si="723"/>
        <v>10 RODA</v>
      </c>
      <c r="O2545" s="146">
        <v>0.23620370370370369</v>
      </c>
      <c r="P2545" s="65">
        <v>44200.236203703702</v>
      </c>
      <c r="Q2545" s="65"/>
      <c r="R2545" s="66">
        <v>7</v>
      </c>
      <c r="S2545" s="66">
        <v>39740</v>
      </c>
      <c r="T2545" s="66">
        <v>14700</v>
      </c>
      <c r="U2545" s="67">
        <f t="shared" si="715"/>
        <v>25.04</v>
      </c>
      <c r="V2545" s="66">
        <f t="shared" si="706"/>
        <v>488129.76</v>
      </c>
      <c r="W2545" s="66" t="str">
        <f t="shared" si="707"/>
        <v>7 &gt;</v>
      </c>
      <c r="X2545" s="66">
        <f>A2545+SUMIFS(Presensi!F:F,Presensi!E:E,'Entry Data'!AP2545)</f>
        <v>2</v>
      </c>
      <c r="Y2545" s="66">
        <f>IFERROR(INDEX('Retasi Pricing'!F:F,MATCH('Entry Data'!AM2545,'Retasi Pricing'!E:E,0))*X2545,"")</f>
        <v>75500</v>
      </c>
      <c r="Z2545" s="62" t="s">
        <v>26</v>
      </c>
      <c r="AA2545" s="62" t="s">
        <v>27</v>
      </c>
      <c r="AB2545" s="32"/>
      <c r="AC2545" s="32" t="s">
        <v>376</v>
      </c>
      <c r="AD2545" s="32" t="str">
        <f t="shared" si="708"/>
        <v/>
      </c>
      <c r="AF2545" s="5" t="str">
        <f t="shared" si="709"/>
        <v>ahmad saputra44199</v>
      </c>
      <c r="AG2545" s="5" t="str">
        <f t="shared" si="710"/>
        <v>BMJ 06544199UTARANIGHT</v>
      </c>
      <c r="AH2545" s="5" t="str">
        <f t="shared" si="711"/>
        <v>ahmad saputra44199UTARANIGHT</v>
      </c>
      <c r="AI2545" s="5" t="str">
        <f t="shared" si="712"/>
        <v>BMJ 06544199NIGHT</v>
      </c>
      <c r="AJ2545" s="5" t="str">
        <f t="shared" si="713"/>
        <v>ahmad saputra44199NIGHT</v>
      </c>
      <c r="AK2545" s="5" t="str">
        <f t="shared" si="714"/>
        <v>ahmad saputraBMJ</v>
      </c>
      <c r="AL2545" s="5" t="str">
        <f t="shared" si="716"/>
        <v>7UTARA</v>
      </c>
      <c r="AM2545" s="5" t="str">
        <f t="shared" si="717"/>
        <v>7 &gt;UTARA10 RODA</v>
      </c>
      <c r="AN2545" s="5" t="str">
        <f t="shared" si="718"/>
        <v>ahmad saputraBMJ7 &gt;UTARA10 RODA</v>
      </c>
      <c r="AO2545" s="5" t="str">
        <f t="shared" si="719"/>
        <v>ahmad saputra7 &gt;UTARA10 RODA</v>
      </c>
      <c r="AP2545" s="5" t="str">
        <f t="shared" si="720"/>
        <v>44199NIGHT</v>
      </c>
    </row>
    <row r="2546" spans="1:42" x14ac:dyDescent="0.3">
      <c r="A2546" s="33">
        <v>1</v>
      </c>
      <c r="B2546" s="33"/>
      <c r="C2546" s="70">
        <v>44199</v>
      </c>
      <c r="D2546" s="71" t="s">
        <v>87</v>
      </c>
      <c r="E2546" s="70">
        <v>44199</v>
      </c>
      <c r="F2546" s="71">
        <v>5162640</v>
      </c>
      <c r="G2546" s="33" t="s">
        <v>20</v>
      </c>
      <c r="H2546" s="33" t="s">
        <v>21</v>
      </c>
      <c r="I2546" s="33" t="s">
        <v>123</v>
      </c>
      <c r="J2546" s="33" t="s">
        <v>23</v>
      </c>
      <c r="K2546" s="63" t="s">
        <v>75</v>
      </c>
      <c r="L2546" s="32" t="str">
        <f t="shared" si="721"/>
        <v>FM260JD</v>
      </c>
      <c r="M2546" s="32" t="str">
        <f t="shared" si="722"/>
        <v>BMJ</v>
      </c>
      <c r="N2546" s="32" t="str">
        <f t="shared" si="723"/>
        <v>10 RODA</v>
      </c>
      <c r="O2546" s="146">
        <v>0.86843750000000008</v>
      </c>
      <c r="P2546" s="65">
        <v>44199.875231481485</v>
      </c>
      <c r="Q2546" s="65"/>
      <c r="R2546" s="66">
        <v>1</v>
      </c>
      <c r="S2546" s="66">
        <v>41480</v>
      </c>
      <c r="T2546" s="66">
        <v>14900</v>
      </c>
      <c r="U2546" s="67">
        <f t="shared" si="715"/>
        <v>26.58</v>
      </c>
      <c r="V2546" s="66">
        <f t="shared" si="706"/>
        <v>518150.51999999996</v>
      </c>
      <c r="W2546" s="66" t="str">
        <f t="shared" si="707"/>
        <v>1 &gt; 4</v>
      </c>
      <c r="X2546" s="66">
        <f>A2546+SUMIFS(Presensi!F:F,Presensi!E:E,'Entry Data'!AP2546)</f>
        <v>2</v>
      </c>
      <c r="Y2546" s="66">
        <f>IFERROR(INDEX('Retasi Pricing'!F:F,MATCH('Entry Data'!AM2546,'Retasi Pricing'!E:E,0))*X2546,"")</f>
        <v>50000</v>
      </c>
      <c r="Z2546" s="62" t="s">
        <v>26</v>
      </c>
      <c r="AA2546" s="62" t="s">
        <v>27</v>
      </c>
      <c r="AB2546" s="32"/>
      <c r="AC2546" s="32" t="s">
        <v>202</v>
      </c>
      <c r="AD2546" s="32" t="str">
        <f t="shared" si="708"/>
        <v/>
      </c>
      <c r="AF2546" s="5" t="str">
        <f t="shared" si="709"/>
        <v>alusdi44199</v>
      </c>
      <c r="AG2546" s="5" t="str">
        <f t="shared" si="710"/>
        <v>BMJ 06744199UTARANIGHT</v>
      </c>
      <c r="AH2546" s="5" t="str">
        <f t="shared" si="711"/>
        <v>alusdi44199UTARANIGHT</v>
      </c>
      <c r="AI2546" s="5" t="str">
        <f t="shared" si="712"/>
        <v>BMJ 06744199NIGHT</v>
      </c>
      <c r="AJ2546" s="5" t="str">
        <f t="shared" si="713"/>
        <v>alusdi44199NIGHT</v>
      </c>
      <c r="AK2546" s="5" t="str">
        <f t="shared" si="714"/>
        <v>alusdiBMJ</v>
      </c>
      <c r="AL2546" s="5" t="str">
        <f t="shared" si="716"/>
        <v>1UTARA</v>
      </c>
      <c r="AM2546" s="5" t="str">
        <f t="shared" si="717"/>
        <v>1 &gt; 4UTARA10 RODA</v>
      </c>
      <c r="AN2546" s="5" t="str">
        <f t="shared" si="718"/>
        <v>alusdiBMJ1 &gt; 4UTARA10 RODA</v>
      </c>
      <c r="AO2546" s="5" t="str">
        <f t="shared" si="719"/>
        <v>alusdi1 &gt; 4UTARA10 RODA</v>
      </c>
      <c r="AP2546" s="5" t="str">
        <f t="shared" si="720"/>
        <v>44199NIGHT</v>
      </c>
    </row>
    <row r="2547" spans="1:42" x14ac:dyDescent="0.3">
      <c r="A2547" s="33">
        <v>1</v>
      </c>
      <c r="B2547" s="33"/>
      <c r="C2547" s="70">
        <v>44199</v>
      </c>
      <c r="D2547" s="71" t="s">
        <v>87</v>
      </c>
      <c r="E2547" s="70">
        <v>44199</v>
      </c>
      <c r="F2547" s="71">
        <v>5162706</v>
      </c>
      <c r="G2547" s="33" t="s">
        <v>20</v>
      </c>
      <c r="H2547" s="33" t="s">
        <v>21</v>
      </c>
      <c r="I2547" s="33" t="s">
        <v>45</v>
      </c>
      <c r="J2547" s="33" t="s">
        <v>46</v>
      </c>
      <c r="K2547" s="63" t="s">
        <v>75</v>
      </c>
      <c r="L2547" s="32" t="str">
        <f t="shared" si="721"/>
        <v>FM260JD</v>
      </c>
      <c r="M2547" s="32" t="str">
        <f t="shared" si="722"/>
        <v>BMJ</v>
      </c>
      <c r="N2547" s="32" t="str">
        <f t="shared" si="723"/>
        <v>10 RODA</v>
      </c>
      <c r="O2547" s="146">
        <v>0.93406250000000002</v>
      </c>
      <c r="P2547" s="65">
        <v>44199.934062499997</v>
      </c>
      <c r="Q2547" s="65"/>
      <c r="R2547" s="66">
        <v>2</v>
      </c>
      <c r="S2547" s="66">
        <v>40420</v>
      </c>
      <c r="T2547" s="66">
        <v>14900</v>
      </c>
      <c r="U2547" s="67">
        <f t="shared" si="715"/>
        <v>25.52</v>
      </c>
      <c r="V2547" s="66">
        <f t="shared" si="706"/>
        <v>497486.87999999995</v>
      </c>
      <c r="W2547" s="66" t="str">
        <f t="shared" si="707"/>
        <v>1 &gt; 4</v>
      </c>
      <c r="X2547" s="66">
        <f>A2547+SUMIFS(Presensi!F:F,Presensi!E:E,'Entry Data'!AP2547)</f>
        <v>2</v>
      </c>
      <c r="Y2547" s="66">
        <f>IFERROR(INDEX('Retasi Pricing'!F:F,MATCH('Entry Data'!AM2547,'Retasi Pricing'!E:E,0))*X2547,"")</f>
        <v>50000</v>
      </c>
      <c r="Z2547" s="62" t="s">
        <v>26</v>
      </c>
      <c r="AA2547" s="62" t="s">
        <v>27</v>
      </c>
      <c r="AB2547" s="32"/>
      <c r="AC2547" s="32" t="s">
        <v>202</v>
      </c>
      <c r="AD2547" s="32" t="str">
        <f t="shared" si="708"/>
        <v/>
      </c>
      <c r="AF2547" s="5" t="str">
        <f t="shared" si="709"/>
        <v>alusdi44199</v>
      </c>
      <c r="AG2547" s="5" t="str">
        <f t="shared" si="710"/>
        <v>BMJ 06744199UTARANIGHT</v>
      </c>
      <c r="AH2547" s="5" t="str">
        <f t="shared" si="711"/>
        <v>alusdi44199UTARANIGHT</v>
      </c>
      <c r="AI2547" s="5" t="str">
        <f t="shared" si="712"/>
        <v>BMJ 06744199NIGHT</v>
      </c>
      <c r="AJ2547" s="5" t="str">
        <f t="shared" si="713"/>
        <v>alusdi44199NIGHT</v>
      </c>
      <c r="AK2547" s="5" t="str">
        <f t="shared" si="714"/>
        <v>alusdiBMJ</v>
      </c>
      <c r="AL2547" s="5" t="str">
        <f t="shared" si="716"/>
        <v>2UTARA</v>
      </c>
      <c r="AM2547" s="5" t="str">
        <f t="shared" si="717"/>
        <v>1 &gt; 4UTARA10 RODA</v>
      </c>
      <c r="AN2547" s="5" t="str">
        <f t="shared" si="718"/>
        <v>alusdiBMJ1 &gt; 4UTARA10 RODA</v>
      </c>
      <c r="AO2547" s="5" t="str">
        <f t="shared" si="719"/>
        <v>alusdi1 &gt; 4UTARA10 RODA</v>
      </c>
      <c r="AP2547" s="5" t="str">
        <f t="shared" si="720"/>
        <v>44199NIGHT</v>
      </c>
    </row>
    <row r="2548" spans="1:42" x14ac:dyDescent="0.3">
      <c r="A2548" s="33">
        <v>1</v>
      </c>
      <c r="B2548" s="33"/>
      <c r="C2548" s="70">
        <v>44199</v>
      </c>
      <c r="D2548" s="71" t="s">
        <v>87</v>
      </c>
      <c r="E2548" s="70">
        <v>44199</v>
      </c>
      <c r="F2548" s="71">
        <v>5162782</v>
      </c>
      <c r="G2548" s="33" t="s">
        <v>20</v>
      </c>
      <c r="H2548" s="33" t="s">
        <v>21</v>
      </c>
      <c r="I2548" s="33" t="s">
        <v>51</v>
      </c>
      <c r="J2548" s="33" t="s">
        <v>46</v>
      </c>
      <c r="K2548" s="63" t="s">
        <v>75</v>
      </c>
      <c r="L2548" s="32" t="str">
        <f t="shared" si="721"/>
        <v>FM260JD</v>
      </c>
      <c r="M2548" s="32" t="str">
        <f t="shared" si="722"/>
        <v>BMJ</v>
      </c>
      <c r="N2548" s="32" t="str">
        <f t="shared" si="723"/>
        <v>10 RODA</v>
      </c>
      <c r="O2548" s="146">
        <v>0.99648148148148152</v>
      </c>
      <c r="P2548" s="65">
        <v>44199.996481481481</v>
      </c>
      <c r="Q2548" s="65"/>
      <c r="R2548" s="66">
        <v>3</v>
      </c>
      <c r="S2548" s="66">
        <v>40020</v>
      </c>
      <c r="T2548" s="66">
        <v>14900</v>
      </c>
      <c r="U2548" s="67">
        <f t="shared" si="715"/>
        <v>25.12</v>
      </c>
      <c r="V2548" s="66">
        <f t="shared" si="706"/>
        <v>489689.27999999997</v>
      </c>
      <c r="W2548" s="66" t="str">
        <f t="shared" si="707"/>
        <v>1 &gt; 4</v>
      </c>
      <c r="X2548" s="66">
        <f>A2548+SUMIFS(Presensi!F:F,Presensi!E:E,'Entry Data'!AP2548)</f>
        <v>2</v>
      </c>
      <c r="Y2548" s="66">
        <f>IFERROR(INDEX('Retasi Pricing'!F:F,MATCH('Entry Data'!AM2548,'Retasi Pricing'!E:E,0))*X2548,"")</f>
        <v>50000</v>
      </c>
      <c r="Z2548" s="62" t="s">
        <v>26</v>
      </c>
      <c r="AA2548" s="62" t="s">
        <v>27</v>
      </c>
      <c r="AB2548" s="32"/>
      <c r="AC2548" s="32" t="s">
        <v>202</v>
      </c>
      <c r="AD2548" s="32" t="str">
        <f t="shared" si="708"/>
        <v/>
      </c>
      <c r="AF2548" s="5" t="str">
        <f t="shared" si="709"/>
        <v>alusdi44199</v>
      </c>
      <c r="AG2548" s="5" t="str">
        <f t="shared" si="710"/>
        <v>BMJ 06744199UTARANIGHT</v>
      </c>
      <c r="AH2548" s="5" t="str">
        <f t="shared" si="711"/>
        <v>alusdi44199UTARANIGHT</v>
      </c>
      <c r="AI2548" s="5" t="str">
        <f t="shared" si="712"/>
        <v>BMJ 06744199NIGHT</v>
      </c>
      <c r="AJ2548" s="5" t="str">
        <f t="shared" si="713"/>
        <v>alusdi44199NIGHT</v>
      </c>
      <c r="AK2548" s="5" t="str">
        <f t="shared" si="714"/>
        <v>alusdiBMJ</v>
      </c>
      <c r="AL2548" s="5" t="str">
        <f t="shared" si="716"/>
        <v>3UTARA</v>
      </c>
      <c r="AM2548" s="5" t="str">
        <f t="shared" si="717"/>
        <v>1 &gt; 4UTARA10 RODA</v>
      </c>
      <c r="AN2548" s="5" t="str">
        <f t="shared" si="718"/>
        <v>alusdiBMJ1 &gt; 4UTARA10 RODA</v>
      </c>
      <c r="AO2548" s="5" t="str">
        <f t="shared" si="719"/>
        <v>alusdi1 &gt; 4UTARA10 RODA</v>
      </c>
      <c r="AP2548" s="5" t="str">
        <f t="shared" si="720"/>
        <v>44199NIGHT</v>
      </c>
    </row>
    <row r="2549" spans="1:42" x14ac:dyDescent="0.3">
      <c r="A2549" s="33">
        <v>1</v>
      </c>
      <c r="B2549" s="33"/>
      <c r="C2549" s="70">
        <v>44199</v>
      </c>
      <c r="D2549" s="71" t="s">
        <v>87</v>
      </c>
      <c r="E2549" s="70">
        <v>44200</v>
      </c>
      <c r="F2549" s="71">
        <v>5162851</v>
      </c>
      <c r="G2549" s="33" t="s">
        <v>20</v>
      </c>
      <c r="H2549" s="33" t="s">
        <v>21</v>
      </c>
      <c r="I2549" s="33" t="s">
        <v>51</v>
      </c>
      <c r="J2549" s="33" t="s">
        <v>46</v>
      </c>
      <c r="K2549" s="63" t="s">
        <v>75</v>
      </c>
      <c r="L2549" s="32" t="str">
        <f t="shared" si="721"/>
        <v>FM260JD</v>
      </c>
      <c r="M2549" s="32" t="str">
        <f t="shared" si="722"/>
        <v>BMJ</v>
      </c>
      <c r="N2549" s="32" t="str">
        <f t="shared" si="723"/>
        <v>10 RODA</v>
      </c>
      <c r="O2549" s="146">
        <v>6.3356481481481486E-2</v>
      </c>
      <c r="P2549" s="65">
        <v>44200.063356481478</v>
      </c>
      <c r="Q2549" s="65"/>
      <c r="R2549" s="66">
        <v>4</v>
      </c>
      <c r="S2549" s="66">
        <v>41700</v>
      </c>
      <c r="T2549" s="66">
        <v>14900</v>
      </c>
      <c r="U2549" s="67">
        <f t="shared" si="715"/>
        <v>26.8</v>
      </c>
      <c r="V2549" s="66">
        <f t="shared" si="706"/>
        <v>522439.20000000007</v>
      </c>
      <c r="W2549" s="66" t="str">
        <f t="shared" si="707"/>
        <v>1 &gt; 4</v>
      </c>
      <c r="X2549" s="66">
        <f>A2549+SUMIFS(Presensi!F:F,Presensi!E:E,'Entry Data'!AP2549)</f>
        <v>2</v>
      </c>
      <c r="Y2549" s="66">
        <f>IFERROR(INDEX('Retasi Pricing'!F:F,MATCH('Entry Data'!AM2549,'Retasi Pricing'!E:E,0))*X2549,"")</f>
        <v>50000</v>
      </c>
      <c r="Z2549" s="62" t="s">
        <v>26</v>
      </c>
      <c r="AA2549" s="62" t="s">
        <v>27</v>
      </c>
      <c r="AB2549" s="32"/>
      <c r="AC2549" s="32" t="s">
        <v>202</v>
      </c>
      <c r="AD2549" s="32" t="str">
        <f t="shared" si="708"/>
        <v/>
      </c>
      <c r="AF2549" s="5" t="str">
        <f t="shared" si="709"/>
        <v>alusdi44199</v>
      </c>
      <c r="AG2549" s="5" t="str">
        <f t="shared" si="710"/>
        <v>BMJ 06744199UTARANIGHT</v>
      </c>
      <c r="AH2549" s="5" t="str">
        <f t="shared" si="711"/>
        <v>alusdi44199UTARANIGHT</v>
      </c>
      <c r="AI2549" s="5" t="str">
        <f t="shared" si="712"/>
        <v>BMJ 06744199NIGHT</v>
      </c>
      <c r="AJ2549" s="5" t="str">
        <f t="shared" si="713"/>
        <v>alusdi44199NIGHT</v>
      </c>
      <c r="AK2549" s="5" t="str">
        <f t="shared" si="714"/>
        <v>alusdiBMJ</v>
      </c>
      <c r="AL2549" s="5" t="str">
        <f t="shared" si="716"/>
        <v>4UTARA</v>
      </c>
      <c r="AM2549" s="5" t="str">
        <f t="shared" si="717"/>
        <v>1 &gt; 4UTARA10 RODA</v>
      </c>
      <c r="AN2549" s="5" t="str">
        <f t="shared" si="718"/>
        <v>alusdiBMJ1 &gt; 4UTARA10 RODA</v>
      </c>
      <c r="AO2549" s="5" t="str">
        <f t="shared" si="719"/>
        <v>alusdi1 &gt; 4UTARA10 RODA</v>
      </c>
      <c r="AP2549" s="5" t="str">
        <f t="shared" si="720"/>
        <v>44199NIGHT</v>
      </c>
    </row>
    <row r="2550" spans="1:42" x14ac:dyDescent="0.3">
      <c r="A2550" s="33">
        <v>1</v>
      </c>
      <c r="B2550" s="33"/>
      <c r="C2550" s="70">
        <v>44199</v>
      </c>
      <c r="D2550" s="71" t="s">
        <v>87</v>
      </c>
      <c r="E2550" s="70">
        <v>44200</v>
      </c>
      <c r="F2550" s="71">
        <v>5162911</v>
      </c>
      <c r="G2550" s="33" t="s">
        <v>20</v>
      </c>
      <c r="H2550" s="33" t="s">
        <v>21</v>
      </c>
      <c r="I2550" s="33" t="s">
        <v>51</v>
      </c>
      <c r="J2550" s="33" t="s">
        <v>46</v>
      </c>
      <c r="K2550" s="63" t="s">
        <v>75</v>
      </c>
      <c r="L2550" s="32" t="str">
        <f t="shared" si="721"/>
        <v>FM260JD</v>
      </c>
      <c r="M2550" s="32" t="str">
        <f t="shared" si="722"/>
        <v>BMJ</v>
      </c>
      <c r="N2550" s="32" t="str">
        <f t="shared" si="723"/>
        <v>10 RODA</v>
      </c>
      <c r="O2550" s="146">
        <v>0.1221412037037037</v>
      </c>
      <c r="P2550" s="65">
        <v>44200.122141203705</v>
      </c>
      <c r="Q2550" s="65"/>
      <c r="R2550" s="66">
        <v>5</v>
      </c>
      <c r="S2550" s="66">
        <v>41480</v>
      </c>
      <c r="T2550" s="66">
        <v>14900</v>
      </c>
      <c r="U2550" s="67">
        <f t="shared" si="715"/>
        <v>26.58</v>
      </c>
      <c r="V2550" s="66">
        <f t="shared" si="706"/>
        <v>518150.51999999996</v>
      </c>
      <c r="W2550" s="66" t="str">
        <f t="shared" si="707"/>
        <v>&gt; 5</v>
      </c>
      <c r="X2550" s="66">
        <f>A2550+SUMIFS(Presensi!F:F,Presensi!E:E,'Entry Data'!AP2550)</f>
        <v>2</v>
      </c>
      <c r="Y2550" s="66">
        <f>IFERROR(INDEX('Retasi Pricing'!F:F,MATCH('Entry Data'!AM2550,'Retasi Pricing'!E:E,0))*X2550,"")</f>
        <v>55300</v>
      </c>
      <c r="Z2550" s="62" t="s">
        <v>26</v>
      </c>
      <c r="AA2550" s="62" t="s">
        <v>27</v>
      </c>
      <c r="AB2550" s="32"/>
      <c r="AC2550" s="32" t="s">
        <v>202</v>
      </c>
      <c r="AD2550" s="32" t="str">
        <f t="shared" si="708"/>
        <v/>
      </c>
      <c r="AF2550" s="5" t="str">
        <f t="shared" si="709"/>
        <v>alusdi44199</v>
      </c>
      <c r="AG2550" s="5" t="str">
        <f t="shared" si="710"/>
        <v>BMJ 06744199UTARANIGHT</v>
      </c>
      <c r="AH2550" s="5" t="str">
        <f t="shared" si="711"/>
        <v>alusdi44199UTARANIGHT</v>
      </c>
      <c r="AI2550" s="5" t="str">
        <f t="shared" si="712"/>
        <v>BMJ 06744199NIGHT</v>
      </c>
      <c r="AJ2550" s="5" t="str">
        <f t="shared" si="713"/>
        <v>alusdi44199NIGHT</v>
      </c>
      <c r="AK2550" s="5" t="str">
        <f t="shared" si="714"/>
        <v>alusdiBMJ</v>
      </c>
      <c r="AL2550" s="5" t="str">
        <f t="shared" si="716"/>
        <v>5UTARA</v>
      </c>
      <c r="AM2550" s="5" t="str">
        <f t="shared" si="717"/>
        <v>&gt; 5UTARA10 RODA</v>
      </c>
      <c r="AN2550" s="5" t="str">
        <f t="shared" si="718"/>
        <v>alusdiBMJ&gt; 5UTARA10 RODA</v>
      </c>
      <c r="AO2550" s="5" t="str">
        <f t="shared" si="719"/>
        <v>alusdi&gt; 5UTARA10 RODA</v>
      </c>
      <c r="AP2550" s="5" t="str">
        <f t="shared" si="720"/>
        <v>44199NIGHT</v>
      </c>
    </row>
    <row r="2551" spans="1:42" x14ac:dyDescent="0.3">
      <c r="A2551" s="33">
        <v>1</v>
      </c>
      <c r="B2551" s="33"/>
      <c r="C2551" s="70">
        <v>44199</v>
      </c>
      <c r="D2551" s="71" t="s">
        <v>87</v>
      </c>
      <c r="E2551" s="70">
        <v>44200</v>
      </c>
      <c r="F2551" s="71">
        <v>5162971</v>
      </c>
      <c r="G2551" s="33" t="s">
        <v>20</v>
      </c>
      <c r="H2551" s="33" t="s">
        <v>21</v>
      </c>
      <c r="I2551" s="33" t="s">
        <v>51</v>
      </c>
      <c r="J2551" s="33" t="s">
        <v>46</v>
      </c>
      <c r="K2551" s="63" t="s">
        <v>75</v>
      </c>
      <c r="L2551" s="32" t="str">
        <f t="shared" si="721"/>
        <v>FM260JD</v>
      </c>
      <c r="M2551" s="32" t="str">
        <f t="shared" si="722"/>
        <v>BMJ</v>
      </c>
      <c r="N2551" s="32" t="str">
        <f t="shared" si="723"/>
        <v>10 RODA</v>
      </c>
      <c r="O2551" s="146">
        <v>0.18532407407407406</v>
      </c>
      <c r="P2551" s="65">
        <v>44200.185324074075</v>
      </c>
      <c r="Q2551" s="65"/>
      <c r="R2551" s="66">
        <v>6</v>
      </c>
      <c r="S2551" s="66">
        <v>39340</v>
      </c>
      <c r="T2551" s="66">
        <v>14900</v>
      </c>
      <c r="U2551" s="67">
        <f t="shared" si="715"/>
        <v>24.44</v>
      </c>
      <c r="V2551" s="66">
        <f t="shared" si="706"/>
        <v>476433.36</v>
      </c>
      <c r="W2551" s="66" t="str">
        <f t="shared" si="707"/>
        <v>&gt; 6</v>
      </c>
      <c r="X2551" s="66">
        <f>A2551+SUMIFS(Presensi!F:F,Presensi!E:E,'Entry Data'!AP2551)</f>
        <v>2</v>
      </c>
      <c r="Y2551" s="66">
        <f>IFERROR(INDEX('Retasi Pricing'!F:F,MATCH('Entry Data'!AM2551,'Retasi Pricing'!E:E,0))*X2551,"")</f>
        <v>61600</v>
      </c>
      <c r="Z2551" s="62" t="s">
        <v>26</v>
      </c>
      <c r="AA2551" s="62" t="s">
        <v>27</v>
      </c>
      <c r="AB2551" s="32"/>
      <c r="AC2551" s="32" t="s">
        <v>202</v>
      </c>
      <c r="AD2551" s="32" t="str">
        <f t="shared" si="708"/>
        <v/>
      </c>
      <c r="AF2551" s="5" t="str">
        <f t="shared" si="709"/>
        <v>alusdi44199</v>
      </c>
      <c r="AG2551" s="5" t="str">
        <f t="shared" si="710"/>
        <v>BMJ 06744199UTARANIGHT</v>
      </c>
      <c r="AH2551" s="5" t="str">
        <f t="shared" si="711"/>
        <v>alusdi44199UTARANIGHT</v>
      </c>
      <c r="AI2551" s="5" t="str">
        <f t="shared" si="712"/>
        <v>BMJ 06744199NIGHT</v>
      </c>
      <c r="AJ2551" s="5" t="str">
        <f t="shared" si="713"/>
        <v>alusdi44199NIGHT</v>
      </c>
      <c r="AK2551" s="5" t="str">
        <f t="shared" si="714"/>
        <v>alusdiBMJ</v>
      </c>
      <c r="AL2551" s="5" t="str">
        <f t="shared" si="716"/>
        <v>6UTARA</v>
      </c>
      <c r="AM2551" s="5" t="str">
        <f t="shared" si="717"/>
        <v>&gt; 6UTARA10 RODA</v>
      </c>
      <c r="AN2551" s="5" t="str">
        <f t="shared" si="718"/>
        <v>alusdiBMJ&gt; 6UTARA10 RODA</v>
      </c>
      <c r="AO2551" s="5" t="str">
        <f t="shared" si="719"/>
        <v>alusdi&gt; 6UTARA10 RODA</v>
      </c>
      <c r="AP2551" s="5" t="str">
        <f t="shared" si="720"/>
        <v>44199NIGHT</v>
      </c>
    </row>
    <row r="2552" spans="1:42" x14ac:dyDescent="0.3">
      <c r="A2552" s="33">
        <v>1</v>
      </c>
      <c r="B2552" s="33"/>
      <c r="C2552" s="70">
        <v>44199</v>
      </c>
      <c r="D2552" s="71" t="s">
        <v>87</v>
      </c>
      <c r="E2552" s="70">
        <v>44200</v>
      </c>
      <c r="F2552" s="71">
        <v>5163016</v>
      </c>
      <c r="G2552" s="33" t="s">
        <v>20</v>
      </c>
      <c r="H2552" s="33" t="s">
        <v>21</v>
      </c>
      <c r="I2552" s="33" t="s">
        <v>51</v>
      </c>
      <c r="J2552" s="33" t="s">
        <v>46</v>
      </c>
      <c r="K2552" s="63" t="s">
        <v>75</v>
      </c>
      <c r="L2552" s="32" t="str">
        <f t="shared" si="721"/>
        <v>FM260JD</v>
      </c>
      <c r="M2552" s="32" t="str">
        <f t="shared" si="722"/>
        <v>BMJ</v>
      </c>
      <c r="N2552" s="32" t="str">
        <f t="shared" si="723"/>
        <v>10 RODA</v>
      </c>
      <c r="O2552" s="146">
        <v>0.24280092592592592</v>
      </c>
      <c r="P2552" s="65">
        <v>44200.242800925924</v>
      </c>
      <c r="Q2552" s="65"/>
      <c r="R2552" s="66">
        <v>7</v>
      </c>
      <c r="S2552" s="66">
        <v>39420</v>
      </c>
      <c r="T2552" s="66">
        <v>14900</v>
      </c>
      <c r="U2552" s="67">
        <f t="shared" si="715"/>
        <v>24.52</v>
      </c>
      <c r="V2552" s="66">
        <f t="shared" si="706"/>
        <v>477992.87999999995</v>
      </c>
      <c r="W2552" s="66" t="str">
        <f t="shared" si="707"/>
        <v>7 &gt;</v>
      </c>
      <c r="X2552" s="66">
        <f>A2552+SUMIFS(Presensi!F:F,Presensi!E:E,'Entry Data'!AP2552)</f>
        <v>2</v>
      </c>
      <c r="Y2552" s="66">
        <f>IFERROR(INDEX('Retasi Pricing'!F:F,MATCH('Entry Data'!AM2552,'Retasi Pricing'!E:E,0))*X2552,"")</f>
        <v>75500</v>
      </c>
      <c r="Z2552" s="62" t="s">
        <v>26</v>
      </c>
      <c r="AA2552" s="62" t="s">
        <v>27</v>
      </c>
      <c r="AB2552" s="32"/>
      <c r="AC2552" s="32" t="s">
        <v>202</v>
      </c>
      <c r="AD2552" s="32" t="str">
        <f t="shared" si="708"/>
        <v/>
      </c>
      <c r="AF2552" s="5" t="str">
        <f t="shared" si="709"/>
        <v>alusdi44199</v>
      </c>
      <c r="AG2552" s="5" t="str">
        <f t="shared" si="710"/>
        <v>BMJ 06744199UTARANIGHT</v>
      </c>
      <c r="AH2552" s="5" t="str">
        <f t="shared" si="711"/>
        <v>alusdi44199UTARANIGHT</v>
      </c>
      <c r="AI2552" s="5" t="str">
        <f t="shared" si="712"/>
        <v>BMJ 06744199NIGHT</v>
      </c>
      <c r="AJ2552" s="5" t="str">
        <f t="shared" si="713"/>
        <v>alusdi44199NIGHT</v>
      </c>
      <c r="AK2552" s="5" t="str">
        <f t="shared" si="714"/>
        <v>alusdiBMJ</v>
      </c>
      <c r="AL2552" s="5" t="str">
        <f t="shared" si="716"/>
        <v>7UTARA</v>
      </c>
      <c r="AM2552" s="5" t="str">
        <f t="shared" si="717"/>
        <v>7 &gt;UTARA10 RODA</v>
      </c>
      <c r="AN2552" s="5" t="str">
        <f t="shared" si="718"/>
        <v>alusdiBMJ7 &gt;UTARA10 RODA</v>
      </c>
      <c r="AO2552" s="5" t="str">
        <f t="shared" si="719"/>
        <v>alusdi7 &gt;UTARA10 RODA</v>
      </c>
      <c r="AP2552" s="5" t="str">
        <f t="shared" si="720"/>
        <v>44199NIGHT</v>
      </c>
    </row>
    <row r="2553" spans="1:42" x14ac:dyDescent="0.3">
      <c r="A2553" s="33">
        <v>1</v>
      </c>
      <c r="B2553" s="33"/>
      <c r="C2553" s="70">
        <v>44199</v>
      </c>
      <c r="D2553" s="71" t="s">
        <v>87</v>
      </c>
      <c r="E2553" s="70">
        <v>44200</v>
      </c>
      <c r="F2553" s="71">
        <v>5162985</v>
      </c>
      <c r="G2553" s="33" t="s">
        <v>20</v>
      </c>
      <c r="H2553" s="33" t="s">
        <v>21</v>
      </c>
      <c r="I2553" s="33" t="s">
        <v>51</v>
      </c>
      <c r="J2553" s="33" t="s">
        <v>46</v>
      </c>
      <c r="K2553" s="63" t="s">
        <v>77</v>
      </c>
      <c r="L2553" s="32" t="str">
        <f t="shared" si="721"/>
        <v>FM260JD</v>
      </c>
      <c r="M2553" s="32" t="str">
        <f t="shared" si="722"/>
        <v>BMJ</v>
      </c>
      <c r="N2553" s="32" t="str">
        <f t="shared" si="723"/>
        <v>10 RODA</v>
      </c>
      <c r="O2553" s="146">
        <v>0.19599537037037038</v>
      </c>
      <c r="P2553" s="65">
        <v>44200.19599537037</v>
      </c>
      <c r="Q2553" s="65"/>
      <c r="R2553" s="66">
        <v>1</v>
      </c>
      <c r="S2553" s="66">
        <v>39200</v>
      </c>
      <c r="T2553" s="66">
        <v>14860</v>
      </c>
      <c r="U2553" s="67">
        <f t="shared" si="715"/>
        <v>24.34</v>
      </c>
      <c r="V2553" s="66">
        <f t="shared" si="706"/>
        <v>474483.95999999996</v>
      </c>
      <c r="W2553" s="66" t="str">
        <f t="shared" si="707"/>
        <v>1 &gt; 4</v>
      </c>
      <c r="X2553" s="66">
        <f>A2553+SUMIFS(Presensi!F:F,Presensi!E:E,'Entry Data'!AP2553)</f>
        <v>2</v>
      </c>
      <c r="Y2553" s="66">
        <f>IFERROR(INDEX('Retasi Pricing'!F:F,MATCH('Entry Data'!AM2553,'Retasi Pricing'!E:E,0))*X2553,"")</f>
        <v>50000</v>
      </c>
      <c r="Z2553" s="62" t="s">
        <v>26</v>
      </c>
      <c r="AA2553" s="62" t="s">
        <v>27</v>
      </c>
      <c r="AB2553" s="32"/>
      <c r="AC2553" s="32" t="s">
        <v>179</v>
      </c>
      <c r="AD2553" s="32" t="str">
        <f t="shared" si="708"/>
        <v/>
      </c>
      <c r="AF2553" s="5" t="str">
        <f t="shared" si="709"/>
        <v>imbran husain44199</v>
      </c>
      <c r="AG2553" s="5" t="str">
        <f t="shared" si="710"/>
        <v>BMJ 06844199UTARANIGHT</v>
      </c>
      <c r="AH2553" s="5" t="str">
        <f t="shared" si="711"/>
        <v>imbran husain44199UTARANIGHT</v>
      </c>
      <c r="AI2553" s="5" t="str">
        <f t="shared" si="712"/>
        <v>BMJ 06844199NIGHT</v>
      </c>
      <c r="AJ2553" s="5" t="str">
        <f t="shared" si="713"/>
        <v>imbran husain44199NIGHT</v>
      </c>
      <c r="AK2553" s="5" t="str">
        <f t="shared" si="714"/>
        <v>imbran husainBMJ</v>
      </c>
      <c r="AL2553" s="5" t="str">
        <f t="shared" si="716"/>
        <v>1UTARA</v>
      </c>
      <c r="AM2553" s="5" t="str">
        <f t="shared" si="717"/>
        <v>1 &gt; 4UTARA10 RODA</v>
      </c>
      <c r="AN2553" s="5" t="str">
        <f t="shared" si="718"/>
        <v>imbran husainBMJ1 &gt; 4UTARA10 RODA</v>
      </c>
      <c r="AO2553" s="5" t="str">
        <f t="shared" si="719"/>
        <v>imbran husain1 &gt; 4UTARA10 RODA</v>
      </c>
      <c r="AP2553" s="5" t="str">
        <f t="shared" si="720"/>
        <v>44199NIGHT</v>
      </c>
    </row>
    <row r="2554" spans="1:42" x14ac:dyDescent="0.3">
      <c r="A2554" s="33">
        <v>1</v>
      </c>
      <c r="B2554" s="33"/>
      <c r="C2554" s="70">
        <v>44199</v>
      </c>
      <c r="D2554" s="71" t="s">
        <v>87</v>
      </c>
      <c r="E2554" s="70">
        <v>44199</v>
      </c>
      <c r="F2554" s="71">
        <v>5162625</v>
      </c>
      <c r="G2554" s="33" t="s">
        <v>20</v>
      </c>
      <c r="H2554" s="33" t="s">
        <v>21</v>
      </c>
      <c r="I2554" s="33" t="s">
        <v>45</v>
      </c>
      <c r="J2554" s="33" t="s">
        <v>46</v>
      </c>
      <c r="K2554" s="63" t="s">
        <v>78</v>
      </c>
      <c r="L2554" s="32" t="str">
        <f t="shared" si="721"/>
        <v>FM260JD</v>
      </c>
      <c r="M2554" s="32" t="str">
        <f t="shared" si="722"/>
        <v>BMJ</v>
      </c>
      <c r="N2554" s="32" t="str">
        <f t="shared" si="723"/>
        <v>10 RODA</v>
      </c>
      <c r="O2554" s="146">
        <v>0.85863425925925929</v>
      </c>
      <c r="P2554" s="65">
        <v>44199.865590277775</v>
      </c>
      <c r="Q2554" s="65"/>
      <c r="R2554" s="66">
        <v>1</v>
      </c>
      <c r="S2554" s="66">
        <v>38820</v>
      </c>
      <c r="T2554" s="66">
        <v>14900</v>
      </c>
      <c r="U2554" s="67">
        <f t="shared" si="715"/>
        <v>23.92</v>
      </c>
      <c r="V2554" s="66">
        <f t="shared" si="706"/>
        <v>466296.48000000004</v>
      </c>
      <c r="W2554" s="66" t="str">
        <f t="shared" si="707"/>
        <v>1 &gt; 4</v>
      </c>
      <c r="X2554" s="66">
        <f>A2554+SUMIFS(Presensi!F:F,Presensi!E:E,'Entry Data'!AP2554)</f>
        <v>2</v>
      </c>
      <c r="Y2554" s="66">
        <f>IFERROR(INDEX('Retasi Pricing'!F:F,MATCH('Entry Data'!AM2554,'Retasi Pricing'!E:E,0))*X2554,"")</f>
        <v>50000</v>
      </c>
      <c r="Z2554" s="62" t="s">
        <v>26</v>
      </c>
      <c r="AA2554" s="62" t="s">
        <v>27</v>
      </c>
      <c r="AB2554" s="32"/>
      <c r="AC2554" s="32" t="s">
        <v>377</v>
      </c>
      <c r="AD2554" s="32" t="str">
        <f t="shared" si="708"/>
        <v/>
      </c>
      <c r="AF2554" s="5" t="str">
        <f t="shared" si="709"/>
        <v>Nurzaenal Abidin44199</v>
      </c>
      <c r="AG2554" s="5" t="str">
        <f t="shared" si="710"/>
        <v>BMJ 06944199UTARANIGHT</v>
      </c>
      <c r="AH2554" s="5" t="str">
        <f t="shared" si="711"/>
        <v>Nurzaenal Abidin44199UTARANIGHT</v>
      </c>
      <c r="AI2554" s="5" t="str">
        <f t="shared" si="712"/>
        <v>BMJ 06944199NIGHT</v>
      </c>
      <c r="AJ2554" s="5" t="str">
        <f t="shared" si="713"/>
        <v>Nurzaenal Abidin44199NIGHT</v>
      </c>
      <c r="AK2554" s="5" t="str">
        <f t="shared" si="714"/>
        <v>Nurzaenal AbidinBMJ</v>
      </c>
      <c r="AL2554" s="5" t="str">
        <f t="shared" si="716"/>
        <v>1UTARA</v>
      </c>
      <c r="AM2554" s="5" t="str">
        <f t="shared" si="717"/>
        <v>1 &gt; 4UTARA10 RODA</v>
      </c>
      <c r="AN2554" s="5" t="str">
        <f t="shared" si="718"/>
        <v>Nurzaenal AbidinBMJ1 &gt; 4UTARA10 RODA</v>
      </c>
      <c r="AO2554" s="5" t="str">
        <f t="shared" si="719"/>
        <v>Nurzaenal Abidin1 &gt; 4UTARA10 RODA</v>
      </c>
      <c r="AP2554" s="5" t="str">
        <f t="shared" si="720"/>
        <v>44199NIGHT</v>
      </c>
    </row>
    <row r="2555" spans="1:42" x14ac:dyDescent="0.3">
      <c r="A2555" s="33">
        <v>1</v>
      </c>
      <c r="B2555" s="33"/>
      <c r="C2555" s="70">
        <v>44199</v>
      </c>
      <c r="D2555" s="71" t="s">
        <v>87</v>
      </c>
      <c r="E2555" s="70">
        <v>44199</v>
      </c>
      <c r="F2555" s="71">
        <v>5162680</v>
      </c>
      <c r="G2555" s="33" t="s">
        <v>20</v>
      </c>
      <c r="H2555" s="33" t="s">
        <v>21</v>
      </c>
      <c r="I2555" s="33" t="s">
        <v>51</v>
      </c>
      <c r="J2555" s="33" t="s">
        <v>46</v>
      </c>
      <c r="K2555" s="63" t="s">
        <v>78</v>
      </c>
      <c r="L2555" s="32" t="str">
        <f t="shared" si="721"/>
        <v>FM260JD</v>
      </c>
      <c r="M2555" s="32" t="str">
        <f t="shared" si="722"/>
        <v>BMJ</v>
      </c>
      <c r="N2555" s="32" t="str">
        <f t="shared" si="723"/>
        <v>10 RODA</v>
      </c>
      <c r="O2555" s="146">
        <v>0.91557870370370376</v>
      </c>
      <c r="P2555" s="65">
        <v>44199.915578703702</v>
      </c>
      <c r="Q2555" s="65"/>
      <c r="R2555" s="66">
        <v>2</v>
      </c>
      <c r="S2555" s="66">
        <v>38560</v>
      </c>
      <c r="T2555" s="66">
        <v>14900</v>
      </c>
      <c r="U2555" s="67">
        <f t="shared" si="715"/>
        <v>23.66</v>
      </c>
      <c r="V2555" s="66">
        <f t="shared" si="706"/>
        <v>461228.04000000004</v>
      </c>
      <c r="W2555" s="66" t="str">
        <f t="shared" si="707"/>
        <v>1 &gt; 4</v>
      </c>
      <c r="X2555" s="66">
        <f>A2555+SUMIFS(Presensi!F:F,Presensi!E:E,'Entry Data'!AP2555)</f>
        <v>2</v>
      </c>
      <c r="Y2555" s="66">
        <f>IFERROR(INDEX('Retasi Pricing'!F:F,MATCH('Entry Data'!AM2555,'Retasi Pricing'!E:E,0))*X2555,"")</f>
        <v>50000</v>
      </c>
      <c r="Z2555" s="62" t="s">
        <v>26</v>
      </c>
      <c r="AA2555" s="62" t="s">
        <v>27</v>
      </c>
      <c r="AB2555" s="32"/>
      <c r="AC2555" s="32" t="s">
        <v>377</v>
      </c>
      <c r="AD2555" s="32" t="str">
        <f t="shared" si="708"/>
        <v/>
      </c>
      <c r="AF2555" s="5" t="str">
        <f t="shared" si="709"/>
        <v>Nurzaenal Abidin44199</v>
      </c>
      <c r="AG2555" s="5" t="str">
        <f t="shared" si="710"/>
        <v>BMJ 06944199UTARANIGHT</v>
      </c>
      <c r="AH2555" s="5" t="str">
        <f t="shared" si="711"/>
        <v>Nurzaenal Abidin44199UTARANIGHT</v>
      </c>
      <c r="AI2555" s="5" t="str">
        <f t="shared" si="712"/>
        <v>BMJ 06944199NIGHT</v>
      </c>
      <c r="AJ2555" s="5" t="str">
        <f t="shared" si="713"/>
        <v>Nurzaenal Abidin44199NIGHT</v>
      </c>
      <c r="AK2555" s="5" t="str">
        <f t="shared" si="714"/>
        <v>Nurzaenal AbidinBMJ</v>
      </c>
      <c r="AL2555" s="5" t="str">
        <f t="shared" si="716"/>
        <v>2UTARA</v>
      </c>
      <c r="AM2555" s="5" t="str">
        <f t="shared" si="717"/>
        <v>1 &gt; 4UTARA10 RODA</v>
      </c>
      <c r="AN2555" s="5" t="str">
        <f t="shared" si="718"/>
        <v>Nurzaenal AbidinBMJ1 &gt; 4UTARA10 RODA</v>
      </c>
      <c r="AO2555" s="5" t="str">
        <f t="shared" si="719"/>
        <v>Nurzaenal Abidin1 &gt; 4UTARA10 RODA</v>
      </c>
      <c r="AP2555" s="5" t="str">
        <f t="shared" si="720"/>
        <v>44199NIGHT</v>
      </c>
    </row>
    <row r="2556" spans="1:42" x14ac:dyDescent="0.3">
      <c r="A2556" s="33">
        <v>1</v>
      </c>
      <c r="B2556" s="33"/>
      <c r="C2556" s="70">
        <v>44199</v>
      </c>
      <c r="D2556" s="71" t="s">
        <v>87</v>
      </c>
      <c r="E2556" s="70">
        <v>44199</v>
      </c>
      <c r="F2556" s="71">
        <v>5162756</v>
      </c>
      <c r="G2556" s="33" t="s">
        <v>20</v>
      </c>
      <c r="H2556" s="33" t="s">
        <v>21</v>
      </c>
      <c r="I2556" s="33" t="s">
        <v>51</v>
      </c>
      <c r="J2556" s="33" t="s">
        <v>46</v>
      </c>
      <c r="K2556" s="63" t="s">
        <v>78</v>
      </c>
      <c r="L2556" s="32" t="str">
        <f t="shared" si="721"/>
        <v>FM260JD</v>
      </c>
      <c r="M2556" s="32" t="str">
        <f t="shared" si="722"/>
        <v>BMJ</v>
      </c>
      <c r="N2556" s="32" t="str">
        <f t="shared" si="723"/>
        <v>10 RODA</v>
      </c>
      <c r="O2556" s="146">
        <v>0.97296296296296303</v>
      </c>
      <c r="P2556" s="65">
        <v>44199.972962962966</v>
      </c>
      <c r="Q2556" s="65"/>
      <c r="R2556" s="66">
        <v>3</v>
      </c>
      <c r="S2556" s="66">
        <v>38880</v>
      </c>
      <c r="T2556" s="66">
        <v>14900</v>
      </c>
      <c r="U2556" s="67">
        <f t="shared" si="715"/>
        <v>23.98</v>
      </c>
      <c r="V2556" s="66">
        <f t="shared" si="706"/>
        <v>467466.12000000005</v>
      </c>
      <c r="W2556" s="66" t="str">
        <f t="shared" si="707"/>
        <v>1 &gt; 4</v>
      </c>
      <c r="X2556" s="66">
        <f>A2556+SUMIFS(Presensi!F:F,Presensi!E:E,'Entry Data'!AP2556)</f>
        <v>2</v>
      </c>
      <c r="Y2556" s="66">
        <f>IFERROR(INDEX('Retasi Pricing'!F:F,MATCH('Entry Data'!AM2556,'Retasi Pricing'!E:E,0))*X2556,"")</f>
        <v>50000</v>
      </c>
      <c r="Z2556" s="62" t="s">
        <v>26</v>
      </c>
      <c r="AA2556" s="62" t="s">
        <v>27</v>
      </c>
      <c r="AB2556" s="32"/>
      <c r="AC2556" s="32" t="s">
        <v>377</v>
      </c>
      <c r="AD2556" s="32" t="str">
        <f t="shared" si="708"/>
        <v/>
      </c>
      <c r="AF2556" s="5" t="str">
        <f t="shared" si="709"/>
        <v>Nurzaenal Abidin44199</v>
      </c>
      <c r="AG2556" s="5" t="str">
        <f t="shared" si="710"/>
        <v>BMJ 06944199UTARANIGHT</v>
      </c>
      <c r="AH2556" s="5" t="str">
        <f t="shared" si="711"/>
        <v>Nurzaenal Abidin44199UTARANIGHT</v>
      </c>
      <c r="AI2556" s="5" t="str">
        <f t="shared" si="712"/>
        <v>BMJ 06944199NIGHT</v>
      </c>
      <c r="AJ2556" s="5" t="str">
        <f t="shared" si="713"/>
        <v>Nurzaenal Abidin44199NIGHT</v>
      </c>
      <c r="AK2556" s="5" t="str">
        <f t="shared" si="714"/>
        <v>Nurzaenal AbidinBMJ</v>
      </c>
      <c r="AL2556" s="5" t="str">
        <f t="shared" si="716"/>
        <v>3UTARA</v>
      </c>
      <c r="AM2556" s="5" t="str">
        <f t="shared" si="717"/>
        <v>1 &gt; 4UTARA10 RODA</v>
      </c>
      <c r="AN2556" s="5" t="str">
        <f t="shared" si="718"/>
        <v>Nurzaenal AbidinBMJ1 &gt; 4UTARA10 RODA</v>
      </c>
      <c r="AO2556" s="5" t="str">
        <f t="shared" si="719"/>
        <v>Nurzaenal Abidin1 &gt; 4UTARA10 RODA</v>
      </c>
      <c r="AP2556" s="5" t="str">
        <f t="shared" si="720"/>
        <v>44199NIGHT</v>
      </c>
    </row>
    <row r="2557" spans="1:42" x14ac:dyDescent="0.3">
      <c r="A2557" s="33">
        <v>1</v>
      </c>
      <c r="B2557" s="33"/>
      <c r="C2557" s="70">
        <v>44199</v>
      </c>
      <c r="D2557" s="71" t="s">
        <v>87</v>
      </c>
      <c r="E2557" s="70">
        <v>44200</v>
      </c>
      <c r="F2557" s="71">
        <v>5162894</v>
      </c>
      <c r="G2557" s="33" t="s">
        <v>20</v>
      </c>
      <c r="H2557" s="33" t="s">
        <v>21</v>
      </c>
      <c r="I2557" s="33" t="s">
        <v>51</v>
      </c>
      <c r="J2557" s="33" t="s">
        <v>46</v>
      </c>
      <c r="K2557" s="63" t="s">
        <v>78</v>
      </c>
      <c r="L2557" s="32" t="str">
        <f t="shared" si="721"/>
        <v>FM260JD</v>
      </c>
      <c r="M2557" s="32" t="str">
        <f t="shared" si="722"/>
        <v>BMJ</v>
      </c>
      <c r="N2557" s="32" t="str">
        <f t="shared" si="723"/>
        <v>10 RODA</v>
      </c>
      <c r="O2557" s="146">
        <v>0.10537037037037038</v>
      </c>
      <c r="P2557" s="65">
        <v>44200.105370370373</v>
      </c>
      <c r="Q2557" s="65"/>
      <c r="R2557" s="66">
        <v>4</v>
      </c>
      <c r="S2557" s="66">
        <v>40300</v>
      </c>
      <c r="T2557" s="66">
        <v>14900</v>
      </c>
      <c r="U2557" s="67">
        <f t="shared" si="715"/>
        <v>25.4</v>
      </c>
      <c r="V2557" s="66">
        <f t="shared" si="706"/>
        <v>495147.6</v>
      </c>
      <c r="W2557" s="66" t="str">
        <f t="shared" si="707"/>
        <v>1 &gt; 4</v>
      </c>
      <c r="X2557" s="66">
        <f>A2557+SUMIFS(Presensi!F:F,Presensi!E:E,'Entry Data'!AP2557)</f>
        <v>2</v>
      </c>
      <c r="Y2557" s="66">
        <f>IFERROR(INDEX('Retasi Pricing'!F:F,MATCH('Entry Data'!AM2557,'Retasi Pricing'!E:E,0))*X2557,"")</f>
        <v>50000</v>
      </c>
      <c r="Z2557" s="62" t="s">
        <v>26</v>
      </c>
      <c r="AA2557" s="62" t="s">
        <v>27</v>
      </c>
      <c r="AB2557" s="32"/>
      <c r="AC2557" s="32" t="s">
        <v>377</v>
      </c>
      <c r="AD2557" s="32" t="str">
        <f t="shared" si="708"/>
        <v/>
      </c>
      <c r="AF2557" s="5" t="str">
        <f t="shared" si="709"/>
        <v>Nurzaenal Abidin44199</v>
      </c>
      <c r="AG2557" s="5" t="str">
        <f t="shared" si="710"/>
        <v>BMJ 06944199UTARANIGHT</v>
      </c>
      <c r="AH2557" s="5" t="str">
        <f t="shared" si="711"/>
        <v>Nurzaenal Abidin44199UTARANIGHT</v>
      </c>
      <c r="AI2557" s="5" t="str">
        <f t="shared" si="712"/>
        <v>BMJ 06944199NIGHT</v>
      </c>
      <c r="AJ2557" s="5" t="str">
        <f t="shared" si="713"/>
        <v>Nurzaenal Abidin44199NIGHT</v>
      </c>
      <c r="AK2557" s="5" t="str">
        <f t="shared" si="714"/>
        <v>Nurzaenal AbidinBMJ</v>
      </c>
      <c r="AL2557" s="5" t="str">
        <f t="shared" si="716"/>
        <v>4UTARA</v>
      </c>
      <c r="AM2557" s="5" t="str">
        <f t="shared" si="717"/>
        <v>1 &gt; 4UTARA10 RODA</v>
      </c>
      <c r="AN2557" s="5" t="str">
        <f t="shared" si="718"/>
        <v>Nurzaenal AbidinBMJ1 &gt; 4UTARA10 RODA</v>
      </c>
      <c r="AO2557" s="5" t="str">
        <f t="shared" si="719"/>
        <v>Nurzaenal Abidin1 &gt; 4UTARA10 RODA</v>
      </c>
      <c r="AP2557" s="5" t="str">
        <f t="shared" si="720"/>
        <v>44199NIGHT</v>
      </c>
    </row>
    <row r="2558" spans="1:42" x14ac:dyDescent="0.3">
      <c r="A2558" s="33">
        <v>1</v>
      </c>
      <c r="B2558" s="33"/>
      <c r="C2558" s="70">
        <v>44199</v>
      </c>
      <c r="D2558" s="71" t="s">
        <v>87</v>
      </c>
      <c r="E2558" s="70">
        <v>44200</v>
      </c>
      <c r="F2558" s="71">
        <v>5162955</v>
      </c>
      <c r="G2558" s="33" t="s">
        <v>20</v>
      </c>
      <c r="H2558" s="33" t="s">
        <v>21</v>
      </c>
      <c r="I2558" s="33" t="s">
        <v>51</v>
      </c>
      <c r="J2558" s="33" t="s">
        <v>46</v>
      </c>
      <c r="K2558" s="63" t="s">
        <v>78</v>
      </c>
      <c r="L2558" s="32" t="str">
        <f t="shared" si="721"/>
        <v>FM260JD</v>
      </c>
      <c r="M2558" s="32" t="str">
        <f t="shared" si="722"/>
        <v>BMJ</v>
      </c>
      <c r="N2558" s="32" t="str">
        <f t="shared" si="723"/>
        <v>10 RODA</v>
      </c>
      <c r="O2558" s="146">
        <v>0.16951388888888888</v>
      </c>
      <c r="P2558" s="65">
        <v>44200.16951388889</v>
      </c>
      <c r="Q2558" s="65"/>
      <c r="R2558" s="66">
        <v>5</v>
      </c>
      <c r="S2558" s="66">
        <v>40700</v>
      </c>
      <c r="T2558" s="66">
        <v>14900</v>
      </c>
      <c r="U2558" s="67">
        <f t="shared" si="715"/>
        <v>25.8</v>
      </c>
      <c r="V2558" s="66">
        <f t="shared" si="706"/>
        <v>502945.20000000007</v>
      </c>
      <c r="W2558" s="66" t="str">
        <f t="shared" si="707"/>
        <v>&gt; 5</v>
      </c>
      <c r="X2558" s="66">
        <f>A2558+SUMIFS(Presensi!F:F,Presensi!E:E,'Entry Data'!AP2558)</f>
        <v>2</v>
      </c>
      <c r="Y2558" s="66">
        <f>IFERROR(INDEX('Retasi Pricing'!F:F,MATCH('Entry Data'!AM2558,'Retasi Pricing'!E:E,0))*X2558,"")</f>
        <v>55300</v>
      </c>
      <c r="Z2558" s="62" t="s">
        <v>26</v>
      </c>
      <c r="AA2558" s="62" t="s">
        <v>27</v>
      </c>
      <c r="AB2558" s="32"/>
      <c r="AC2558" s="32" t="s">
        <v>377</v>
      </c>
      <c r="AD2558" s="32" t="str">
        <f t="shared" si="708"/>
        <v/>
      </c>
      <c r="AF2558" s="5" t="str">
        <f t="shared" si="709"/>
        <v>Nurzaenal Abidin44199</v>
      </c>
      <c r="AG2558" s="5" t="str">
        <f t="shared" si="710"/>
        <v>BMJ 06944199UTARANIGHT</v>
      </c>
      <c r="AH2558" s="5" t="str">
        <f t="shared" si="711"/>
        <v>Nurzaenal Abidin44199UTARANIGHT</v>
      </c>
      <c r="AI2558" s="5" t="str">
        <f t="shared" si="712"/>
        <v>BMJ 06944199NIGHT</v>
      </c>
      <c r="AJ2558" s="5" t="str">
        <f t="shared" si="713"/>
        <v>Nurzaenal Abidin44199NIGHT</v>
      </c>
      <c r="AK2558" s="5" t="str">
        <f t="shared" si="714"/>
        <v>Nurzaenal AbidinBMJ</v>
      </c>
      <c r="AL2558" s="5" t="str">
        <f t="shared" si="716"/>
        <v>5UTARA</v>
      </c>
      <c r="AM2558" s="5" t="str">
        <f t="shared" si="717"/>
        <v>&gt; 5UTARA10 RODA</v>
      </c>
      <c r="AN2558" s="5" t="str">
        <f t="shared" si="718"/>
        <v>Nurzaenal AbidinBMJ&gt; 5UTARA10 RODA</v>
      </c>
      <c r="AO2558" s="5" t="str">
        <f t="shared" si="719"/>
        <v>Nurzaenal Abidin&gt; 5UTARA10 RODA</v>
      </c>
      <c r="AP2558" s="5" t="str">
        <f t="shared" si="720"/>
        <v>44199NIGHT</v>
      </c>
    </row>
    <row r="2559" spans="1:42" x14ac:dyDescent="0.3">
      <c r="A2559" s="33">
        <v>1</v>
      </c>
      <c r="B2559" s="33"/>
      <c r="C2559" s="70">
        <v>44199</v>
      </c>
      <c r="D2559" s="71" t="s">
        <v>87</v>
      </c>
      <c r="E2559" s="70">
        <v>44200</v>
      </c>
      <c r="F2559" s="71">
        <v>5163008</v>
      </c>
      <c r="G2559" s="33" t="s">
        <v>20</v>
      </c>
      <c r="H2559" s="33" t="s">
        <v>21</v>
      </c>
      <c r="I2559" s="33" t="s">
        <v>51</v>
      </c>
      <c r="J2559" s="33" t="s">
        <v>46</v>
      </c>
      <c r="K2559" s="63" t="s">
        <v>78</v>
      </c>
      <c r="L2559" s="32" t="str">
        <f t="shared" si="721"/>
        <v>FM260JD</v>
      </c>
      <c r="M2559" s="32" t="str">
        <f t="shared" si="722"/>
        <v>BMJ</v>
      </c>
      <c r="N2559" s="32" t="str">
        <f t="shared" si="723"/>
        <v>10 RODA</v>
      </c>
      <c r="O2559" s="146">
        <v>0.22709490740740743</v>
      </c>
      <c r="P2559" s="65">
        <v>44200.227094907408</v>
      </c>
      <c r="Q2559" s="65"/>
      <c r="R2559" s="66">
        <v>6</v>
      </c>
      <c r="S2559" s="66">
        <v>40100</v>
      </c>
      <c r="T2559" s="66">
        <v>14900</v>
      </c>
      <c r="U2559" s="67">
        <f t="shared" si="715"/>
        <v>25.2</v>
      </c>
      <c r="V2559" s="66">
        <f t="shared" si="706"/>
        <v>491248.79999999993</v>
      </c>
      <c r="W2559" s="66" t="str">
        <f t="shared" si="707"/>
        <v>&gt; 6</v>
      </c>
      <c r="X2559" s="66">
        <f>A2559+SUMIFS(Presensi!F:F,Presensi!E:E,'Entry Data'!AP2559)</f>
        <v>2</v>
      </c>
      <c r="Y2559" s="66">
        <f>IFERROR(INDEX('Retasi Pricing'!F:F,MATCH('Entry Data'!AM2559,'Retasi Pricing'!E:E,0))*X2559,"")</f>
        <v>61600</v>
      </c>
      <c r="Z2559" s="62" t="s">
        <v>26</v>
      </c>
      <c r="AA2559" s="62" t="s">
        <v>27</v>
      </c>
      <c r="AB2559" s="32"/>
      <c r="AC2559" s="32" t="s">
        <v>377</v>
      </c>
      <c r="AD2559" s="32" t="str">
        <f t="shared" si="708"/>
        <v/>
      </c>
      <c r="AF2559" s="5" t="str">
        <f t="shared" si="709"/>
        <v>Nurzaenal Abidin44199</v>
      </c>
      <c r="AG2559" s="5" t="str">
        <f t="shared" si="710"/>
        <v>BMJ 06944199UTARANIGHT</v>
      </c>
      <c r="AH2559" s="5" t="str">
        <f t="shared" si="711"/>
        <v>Nurzaenal Abidin44199UTARANIGHT</v>
      </c>
      <c r="AI2559" s="5" t="str">
        <f t="shared" si="712"/>
        <v>BMJ 06944199NIGHT</v>
      </c>
      <c r="AJ2559" s="5" t="str">
        <f t="shared" si="713"/>
        <v>Nurzaenal Abidin44199NIGHT</v>
      </c>
      <c r="AK2559" s="5" t="str">
        <f t="shared" si="714"/>
        <v>Nurzaenal AbidinBMJ</v>
      </c>
      <c r="AL2559" s="5" t="str">
        <f t="shared" si="716"/>
        <v>6UTARA</v>
      </c>
      <c r="AM2559" s="5" t="str">
        <f t="shared" si="717"/>
        <v>&gt; 6UTARA10 RODA</v>
      </c>
      <c r="AN2559" s="5" t="str">
        <f t="shared" si="718"/>
        <v>Nurzaenal AbidinBMJ&gt; 6UTARA10 RODA</v>
      </c>
      <c r="AO2559" s="5" t="str">
        <f t="shared" si="719"/>
        <v>Nurzaenal Abidin&gt; 6UTARA10 RODA</v>
      </c>
      <c r="AP2559" s="5" t="str">
        <f t="shared" si="720"/>
        <v>44199NIGHT</v>
      </c>
    </row>
    <row r="2560" spans="1:42" x14ac:dyDescent="0.3">
      <c r="A2560" s="33">
        <v>1</v>
      </c>
      <c r="B2560" s="33"/>
      <c r="C2560" s="70">
        <v>44199</v>
      </c>
      <c r="D2560" s="71" t="s">
        <v>87</v>
      </c>
      <c r="E2560" s="70">
        <v>44199</v>
      </c>
      <c r="F2560" s="71">
        <v>5162598</v>
      </c>
      <c r="G2560" s="33" t="s">
        <v>20</v>
      </c>
      <c r="H2560" s="33" t="s">
        <v>21</v>
      </c>
      <c r="I2560" s="33" t="s">
        <v>123</v>
      </c>
      <c r="J2560" s="33" t="s">
        <v>23</v>
      </c>
      <c r="K2560" s="63" t="s">
        <v>79</v>
      </c>
      <c r="L2560" s="32" t="str">
        <f t="shared" si="721"/>
        <v>AXOR4843</v>
      </c>
      <c r="M2560" s="32" t="str">
        <f t="shared" si="722"/>
        <v>BMJ</v>
      </c>
      <c r="N2560" s="32" t="str">
        <f t="shared" si="723"/>
        <v>12 RODA</v>
      </c>
      <c r="O2560" s="146">
        <v>0.83894675925925932</v>
      </c>
      <c r="P2560" s="65">
        <v>44199.844548611109</v>
      </c>
      <c r="Q2560" s="65"/>
      <c r="R2560" s="66">
        <v>1</v>
      </c>
      <c r="S2560" s="66">
        <v>51540</v>
      </c>
      <c r="T2560" s="66">
        <v>20040</v>
      </c>
      <c r="U2560" s="67">
        <f t="shared" si="715"/>
        <v>31.5</v>
      </c>
      <c r="V2560" s="66">
        <f t="shared" si="706"/>
        <v>638725.5</v>
      </c>
      <c r="W2560" s="66" t="str">
        <f t="shared" si="707"/>
        <v>1 &gt; 4</v>
      </c>
      <c r="X2560" s="66">
        <f>A2560+SUMIFS(Presensi!F:F,Presensi!E:E,'Entry Data'!AP2560)</f>
        <v>2</v>
      </c>
      <c r="Y2560" s="66">
        <f>IFERROR(INDEX('Retasi Pricing'!F:F,MATCH('Entry Data'!AM2560,'Retasi Pricing'!E:E,0))*X2560,"")</f>
        <v>55000</v>
      </c>
      <c r="Z2560" s="62" t="s">
        <v>26</v>
      </c>
      <c r="AA2560" s="62" t="s">
        <v>27</v>
      </c>
      <c r="AB2560" s="32"/>
      <c r="AC2560" s="32" t="s">
        <v>203</v>
      </c>
      <c r="AD2560" s="32" t="str">
        <f t="shared" si="708"/>
        <v/>
      </c>
      <c r="AF2560" s="5" t="str">
        <f t="shared" si="709"/>
        <v>saipul bahri44199</v>
      </c>
      <c r="AG2560" s="5" t="str">
        <f t="shared" si="710"/>
        <v>BMJ 07044199UTARANIGHT</v>
      </c>
      <c r="AH2560" s="5" t="str">
        <f t="shared" si="711"/>
        <v>saipul bahri44199UTARANIGHT</v>
      </c>
      <c r="AI2560" s="5" t="str">
        <f t="shared" si="712"/>
        <v>BMJ 07044199NIGHT</v>
      </c>
      <c r="AJ2560" s="5" t="str">
        <f t="shared" si="713"/>
        <v>saipul bahri44199NIGHT</v>
      </c>
      <c r="AK2560" s="5" t="str">
        <f t="shared" si="714"/>
        <v>saipul bahriBMJ</v>
      </c>
      <c r="AL2560" s="5" t="str">
        <f t="shared" si="716"/>
        <v>1UTARA</v>
      </c>
      <c r="AM2560" s="5" t="str">
        <f t="shared" si="717"/>
        <v>1 &gt; 4UTARA12 RODA</v>
      </c>
      <c r="AN2560" s="5" t="str">
        <f t="shared" si="718"/>
        <v>saipul bahriBMJ1 &gt; 4UTARA12 RODA</v>
      </c>
      <c r="AO2560" s="5" t="str">
        <f t="shared" si="719"/>
        <v>saipul bahri1 &gt; 4UTARA12 RODA</v>
      </c>
      <c r="AP2560" s="5" t="str">
        <f t="shared" si="720"/>
        <v>44199NIGHT</v>
      </c>
    </row>
    <row r="2561" spans="1:42" x14ac:dyDescent="0.3">
      <c r="A2561" s="33">
        <v>1</v>
      </c>
      <c r="B2561" s="33"/>
      <c r="C2561" s="70">
        <v>44199</v>
      </c>
      <c r="D2561" s="71" t="s">
        <v>87</v>
      </c>
      <c r="E2561" s="70">
        <v>44200</v>
      </c>
      <c r="F2561" s="71">
        <v>5162788</v>
      </c>
      <c r="G2561" s="33" t="s">
        <v>20</v>
      </c>
      <c r="H2561" s="33" t="s">
        <v>21</v>
      </c>
      <c r="I2561" s="33" t="s">
        <v>51</v>
      </c>
      <c r="J2561" s="33" t="s">
        <v>46</v>
      </c>
      <c r="K2561" s="63" t="s">
        <v>79</v>
      </c>
      <c r="L2561" s="32" t="str">
        <f t="shared" si="721"/>
        <v>AXOR4843</v>
      </c>
      <c r="M2561" s="32" t="str">
        <f t="shared" si="722"/>
        <v>BMJ</v>
      </c>
      <c r="N2561" s="32" t="str">
        <f t="shared" si="723"/>
        <v>12 RODA</v>
      </c>
      <c r="O2561" s="146">
        <v>3.0092592592592595E-4</v>
      </c>
      <c r="P2561" s="65">
        <v>44200.000300925924</v>
      </c>
      <c r="Q2561" s="65"/>
      <c r="R2561" s="66">
        <v>2</v>
      </c>
      <c r="S2561" s="66">
        <v>51820</v>
      </c>
      <c r="T2561" s="66">
        <v>20040</v>
      </c>
      <c r="U2561" s="67">
        <f t="shared" si="715"/>
        <v>31.78</v>
      </c>
      <c r="V2561" s="66">
        <f t="shared" si="706"/>
        <v>644403.06000000006</v>
      </c>
      <c r="W2561" s="66" t="str">
        <f t="shared" si="707"/>
        <v>1 &gt; 4</v>
      </c>
      <c r="X2561" s="66">
        <f>A2561+SUMIFS(Presensi!F:F,Presensi!E:E,'Entry Data'!AP2561)</f>
        <v>2</v>
      </c>
      <c r="Y2561" s="66">
        <f>IFERROR(INDEX('Retasi Pricing'!F:F,MATCH('Entry Data'!AM2561,'Retasi Pricing'!E:E,0))*X2561,"")</f>
        <v>55000</v>
      </c>
      <c r="Z2561" s="62" t="s">
        <v>26</v>
      </c>
      <c r="AA2561" s="62" t="s">
        <v>27</v>
      </c>
      <c r="AB2561" s="32"/>
      <c r="AC2561" s="32" t="s">
        <v>203</v>
      </c>
      <c r="AD2561" s="32" t="str">
        <f t="shared" si="708"/>
        <v/>
      </c>
      <c r="AF2561" s="5" t="str">
        <f t="shared" si="709"/>
        <v>saipul bahri44199</v>
      </c>
      <c r="AG2561" s="5" t="str">
        <f t="shared" si="710"/>
        <v>BMJ 07044199UTARANIGHT</v>
      </c>
      <c r="AH2561" s="5" t="str">
        <f t="shared" si="711"/>
        <v>saipul bahri44199UTARANIGHT</v>
      </c>
      <c r="AI2561" s="5" t="str">
        <f t="shared" si="712"/>
        <v>BMJ 07044199NIGHT</v>
      </c>
      <c r="AJ2561" s="5" t="str">
        <f t="shared" si="713"/>
        <v>saipul bahri44199NIGHT</v>
      </c>
      <c r="AK2561" s="5" t="str">
        <f t="shared" si="714"/>
        <v>saipul bahriBMJ</v>
      </c>
      <c r="AL2561" s="5" t="str">
        <f t="shared" si="716"/>
        <v>2UTARA</v>
      </c>
      <c r="AM2561" s="5" t="str">
        <f t="shared" si="717"/>
        <v>1 &gt; 4UTARA12 RODA</v>
      </c>
      <c r="AN2561" s="5" t="str">
        <f t="shared" si="718"/>
        <v>saipul bahriBMJ1 &gt; 4UTARA12 RODA</v>
      </c>
      <c r="AO2561" s="5" t="str">
        <f t="shared" si="719"/>
        <v>saipul bahri1 &gt; 4UTARA12 RODA</v>
      </c>
      <c r="AP2561" s="5" t="str">
        <f t="shared" si="720"/>
        <v>44199NIGHT</v>
      </c>
    </row>
    <row r="2562" spans="1:42" x14ac:dyDescent="0.3">
      <c r="A2562" s="33">
        <v>1</v>
      </c>
      <c r="B2562" s="33"/>
      <c r="C2562" s="70">
        <v>44199</v>
      </c>
      <c r="D2562" s="71" t="s">
        <v>87</v>
      </c>
      <c r="E2562" s="70">
        <v>44199</v>
      </c>
      <c r="F2562" s="71">
        <v>5162623</v>
      </c>
      <c r="G2562" s="33" t="s">
        <v>20</v>
      </c>
      <c r="H2562" s="33" t="s">
        <v>21</v>
      </c>
      <c r="I2562" s="33" t="s">
        <v>51</v>
      </c>
      <c r="J2562" s="33" t="s">
        <v>46</v>
      </c>
      <c r="K2562" s="63" t="s">
        <v>82</v>
      </c>
      <c r="L2562" s="32" t="str">
        <f t="shared" si="721"/>
        <v>AXOR4843</v>
      </c>
      <c r="M2562" s="32" t="str">
        <f t="shared" si="722"/>
        <v>BMJ</v>
      </c>
      <c r="N2562" s="32" t="str">
        <f t="shared" si="723"/>
        <v>12 RODA</v>
      </c>
      <c r="O2562" s="146">
        <v>0.85620370370370369</v>
      </c>
      <c r="P2562" s="65">
        <v>44199.863483796296</v>
      </c>
      <c r="Q2562" s="65"/>
      <c r="R2562" s="66">
        <v>1</v>
      </c>
      <c r="S2562" s="66">
        <v>50100</v>
      </c>
      <c r="T2562" s="66">
        <v>20020</v>
      </c>
      <c r="U2562" s="67">
        <f t="shared" si="715"/>
        <v>30.08</v>
      </c>
      <c r="V2562" s="66">
        <f t="shared" si="706"/>
        <v>609932.15999999992</v>
      </c>
      <c r="W2562" s="66" t="str">
        <f t="shared" si="707"/>
        <v>1 &gt; 4</v>
      </c>
      <c r="X2562" s="66">
        <f>A2562+SUMIFS(Presensi!F:F,Presensi!E:E,'Entry Data'!AP2562)</f>
        <v>2</v>
      </c>
      <c r="Y2562" s="66">
        <f>IFERROR(INDEX('Retasi Pricing'!F:F,MATCH('Entry Data'!AM2562,'Retasi Pricing'!E:E,0))*X2562,"")</f>
        <v>55000</v>
      </c>
      <c r="Z2562" s="62" t="s">
        <v>26</v>
      </c>
      <c r="AA2562" s="62" t="s">
        <v>27</v>
      </c>
      <c r="AB2562" s="32"/>
      <c r="AC2562" s="32" t="s">
        <v>213</v>
      </c>
      <c r="AD2562" s="32" t="str">
        <f t="shared" si="708"/>
        <v/>
      </c>
      <c r="AF2562" s="5" t="str">
        <f t="shared" si="709"/>
        <v>alrandi44199</v>
      </c>
      <c r="AG2562" s="5" t="str">
        <f t="shared" si="710"/>
        <v>BMJ 07244199UTARANIGHT</v>
      </c>
      <c r="AH2562" s="5" t="str">
        <f t="shared" si="711"/>
        <v>alrandi44199UTARANIGHT</v>
      </c>
      <c r="AI2562" s="5" t="str">
        <f t="shared" si="712"/>
        <v>BMJ 07244199NIGHT</v>
      </c>
      <c r="AJ2562" s="5" t="str">
        <f t="shared" si="713"/>
        <v>alrandi44199NIGHT</v>
      </c>
      <c r="AK2562" s="5" t="str">
        <f t="shared" si="714"/>
        <v>alrandiBMJ</v>
      </c>
      <c r="AL2562" s="5" t="str">
        <f t="shared" si="716"/>
        <v>1UTARA</v>
      </c>
      <c r="AM2562" s="5" t="str">
        <f t="shared" si="717"/>
        <v>1 &gt; 4UTARA12 RODA</v>
      </c>
      <c r="AN2562" s="5" t="str">
        <f t="shared" si="718"/>
        <v>alrandiBMJ1 &gt; 4UTARA12 RODA</v>
      </c>
      <c r="AO2562" s="5" t="str">
        <f t="shared" si="719"/>
        <v>alrandi1 &gt; 4UTARA12 RODA</v>
      </c>
      <c r="AP2562" s="5" t="str">
        <f t="shared" si="720"/>
        <v>44199NIGHT</v>
      </c>
    </row>
    <row r="2563" spans="1:42" x14ac:dyDescent="0.3">
      <c r="A2563" s="33">
        <v>1</v>
      </c>
      <c r="B2563" s="33"/>
      <c r="C2563" s="70">
        <v>44199</v>
      </c>
      <c r="D2563" s="71" t="s">
        <v>87</v>
      </c>
      <c r="E2563" s="70">
        <v>44199</v>
      </c>
      <c r="F2563" s="71">
        <v>5162732</v>
      </c>
      <c r="G2563" s="33" t="s">
        <v>38</v>
      </c>
      <c r="H2563" s="33" t="s">
        <v>287</v>
      </c>
      <c r="I2563" s="33" t="s">
        <v>288</v>
      </c>
      <c r="J2563" s="33" t="s">
        <v>115</v>
      </c>
      <c r="K2563" s="63" t="s">
        <v>82</v>
      </c>
      <c r="L2563" s="32" t="str">
        <f t="shared" si="721"/>
        <v>AXOR4843</v>
      </c>
      <c r="M2563" s="32" t="str">
        <f t="shared" si="722"/>
        <v>BMJ</v>
      </c>
      <c r="N2563" s="32" t="str">
        <f t="shared" si="723"/>
        <v>12 RODA</v>
      </c>
      <c r="O2563" s="146">
        <v>0.94884259259259263</v>
      </c>
      <c r="P2563" s="65">
        <v>44199.948842592596</v>
      </c>
      <c r="Q2563" s="65"/>
      <c r="R2563" s="66">
        <v>2</v>
      </c>
      <c r="S2563" s="66">
        <v>53660</v>
      </c>
      <c r="T2563" s="66">
        <v>20020</v>
      </c>
      <c r="U2563" s="67">
        <f t="shared" si="715"/>
        <v>33.64</v>
      </c>
      <c r="V2563" s="66">
        <f t="shared" si="706"/>
        <v>1010545.6</v>
      </c>
      <c r="W2563" s="66" t="str">
        <f t="shared" si="707"/>
        <v>1 &gt; 3</v>
      </c>
      <c r="X2563" s="66">
        <f>A2563+SUMIFS(Presensi!F:F,Presensi!E:E,'Entry Data'!AP2563)</f>
        <v>2</v>
      </c>
      <c r="Y2563" s="66">
        <f>IFERROR(INDEX('Retasi Pricing'!F:F,MATCH('Entry Data'!AM2563,'Retasi Pricing'!E:E,0))*X2563,"")</f>
        <v>76000</v>
      </c>
      <c r="Z2563" s="62" t="s">
        <v>26</v>
      </c>
      <c r="AA2563" s="62" t="s">
        <v>27</v>
      </c>
      <c r="AB2563" s="32"/>
      <c r="AC2563" s="32" t="s">
        <v>213</v>
      </c>
      <c r="AD2563" s="32" t="str">
        <f t="shared" si="708"/>
        <v/>
      </c>
      <c r="AF2563" s="5" t="str">
        <f t="shared" si="709"/>
        <v>alrandi44199</v>
      </c>
      <c r="AG2563" s="5" t="str">
        <f t="shared" si="710"/>
        <v>BMJ 07244199SELATANNIGHT</v>
      </c>
      <c r="AH2563" s="5" t="str">
        <f t="shared" si="711"/>
        <v>alrandi44199SELATANNIGHT</v>
      </c>
      <c r="AI2563" s="5" t="str">
        <f t="shared" si="712"/>
        <v>BMJ 07244199NIGHT</v>
      </c>
      <c r="AJ2563" s="5" t="str">
        <f t="shared" si="713"/>
        <v>alrandi44199NIGHT</v>
      </c>
      <c r="AK2563" s="5" t="str">
        <f t="shared" si="714"/>
        <v>alrandiBMJ</v>
      </c>
      <c r="AL2563" s="5" t="str">
        <f t="shared" si="716"/>
        <v>2SELATAN</v>
      </c>
      <c r="AM2563" s="5" t="str">
        <f t="shared" si="717"/>
        <v>1 &gt; 3SELATAN12 RODA</v>
      </c>
      <c r="AN2563" s="5" t="str">
        <f t="shared" si="718"/>
        <v>alrandiBMJ1 &gt; 3SELATAN12 RODA</v>
      </c>
      <c r="AO2563" s="5" t="str">
        <f t="shared" si="719"/>
        <v>alrandi1 &gt; 3SELATAN12 RODA</v>
      </c>
      <c r="AP2563" s="5" t="str">
        <f t="shared" si="720"/>
        <v>44199NIGHT</v>
      </c>
    </row>
    <row r="2564" spans="1:42" x14ac:dyDescent="0.3">
      <c r="A2564" s="33">
        <v>1</v>
      </c>
      <c r="B2564" s="33"/>
      <c r="C2564" s="70">
        <v>44199</v>
      </c>
      <c r="D2564" s="71" t="s">
        <v>87</v>
      </c>
      <c r="E2564" s="70">
        <v>44200</v>
      </c>
      <c r="F2564" s="71">
        <v>5162800</v>
      </c>
      <c r="G2564" s="33" t="s">
        <v>20</v>
      </c>
      <c r="H2564" s="33" t="s">
        <v>21</v>
      </c>
      <c r="I2564" s="33" t="s">
        <v>51</v>
      </c>
      <c r="J2564" s="33" t="s">
        <v>46</v>
      </c>
      <c r="K2564" s="63" t="s">
        <v>82</v>
      </c>
      <c r="L2564" s="32" t="str">
        <f t="shared" si="721"/>
        <v>AXOR4843</v>
      </c>
      <c r="M2564" s="32" t="str">
        <f t="shared" si="722"/>
        <v>BMJ</v>
      </c>
      <c r="N2564" s="32" t="str">
        <f t="shared" si="723"/>
        <v>12 RODA</v>
      </c>
      <c r="O2564" s="146">
        <v>7.1296296296296307E-3</v>
      </c>
      <c r="P2564" s="65">
        <v>44200.00712962963</v>
      </c>
      <c r="Q2564" s="65"/>
      <c r="R2564" s="66">
        <v>3</v>
      </c>
      <c r="S2564" s="66">
        <v>52700</v>
      </c>
      <c r="T2564" s="66">
        <v>20020</v>
      </c>
      <c r="U2564" s="67">
        <f t="shared" si="715"/>
        <v>32.68</v>
      </c>
      <c r="V2564" s="66">
        <f t="shared" si="706"/>
        <v>662652.36</v>
      </c>
      <c r="W2564" s="66" t="str">
        <f t="shared" si="707"/>
        <v>1 &gt; 4</v>
      </c>
      <c r="X2564" s="66">
        <f>A2564+SUMIFS(Presensi!F:F,Presensi!E:E,'Entry Data'!AP2564)</f>
        <v>2</v>
      </c>
      <c r="Y2564" s="66">
        <f>IFERROR(INDEX('Retasi Pricing'!F:F,MATCH('Entry Data'!AM2564,'Retasi Pricing'!E:E,0))*X2564,"")</f>
        <v>55000</v>
      </c>
      <c r="Z2564" s="62" t="s">
        <v>26</v>
      </c>
      <c r="AA2564" s="62" t="s">
        <v>27</v>
      </c>
      <c r="AB2564" s="32"/>
      <c r="AC2564" s="32" t="s">
        <v>213</v>
      </c>
      <c r="AD2564" s="32" t="str">
        <f t="shared" si="708"/>
        <v/>
      </c>
      <c r="AF2564" s="5" t="str">
        <f t="shared" si="709"/>
        <v>alrandi44199</v>
      </c>
      <c r="AG2564" s="5" t="str">
        <f t="shared" si="710"/>
        <v>BMJ 07244199UTARANIGHT</v>
      </c>
      <c r="AH2564" s="5" t="str">
        <f t="shared" si="711"/>
        <v>alrandi44199UTARANIGHT</v>
      </c>
      <c r="AI2564" s="5" t="str">
        <f t="shared" si="712"/>
        <v>BMJ 07244199NIGHT</v>
      </c>
      <c r="AJ2564" s="5" t="str">
        <f t="shared" si="713"/>
        <v>alrandi44199NIGHT</v>
      </c>
      <c r="AK2564" s="5" t="str">
        <f t="shared" si="714"/>
        <v>alrandiBMJ</v>
      </c>
      <c r="AL2564" s="5" t="str">
        <f t="shared" si="716"/>
        <v>3UTARA</v>
      </c>
      <c r="AM2564" s="5" t="str">
        <f t="shared" si="717"/>
        <v>1 &gt; 4UTARA12 RODA</v>
      </c>
      <c r="AN2564" s="5" t="str">
        <f t="shared" si="718"/>
        <v>alrandiBMJ1 &gt; 4UTARA12 RODA</v>
      </c>
      <c r="AO2564" s="5" t="str">
        <f t="shared" si="719"/>
        <v>alrandi1 &gt; 4UTARA12 RODA</v>
      </c>
      <c r="AP2564" s="5" t="str">
        <f t="shared" si="720"/>
        <v>44199NIGHT</v>
      </c>
    </row>
    <row r="2565" spans="1:42" x14ac:dyDescent="0.3">
      <c r="A2565" s="33">
        <v>1</v>
      </c>
      <c r="B2565" s="33"/>
      <c r="C2565" s="70">
        <v>44199</v>
      </c>
      <c r="D2565" s="71" t="s">
        <v>87</v>
      </c>
      <c r="E2565" s="70">
        <v>44200</v>
      </c>
      <c r="F2565" s="71">
        <v>5162926</v>
      </c>
      <c r="G2565" s="33" t="s">
        <v>20</v>
      </c>
      <c r="H2565" s="33" t="s">
        <v>21</v>
      </c>
      <c r="I2565" s="33" t="s">
        <v>51</v>
      </c>
      <c r="J2565" s="33" t="s">
        <v>46</v>
      </c>
      <c r="K2565" s="63" t="s">
        <v>82</v>
      </c>
      <c r="L2565" s="32" t="str">
        <f t="shared" si="721"/>
        <v>AXOR4843</v>
      </c>
      <c r="M2565" s="32" t="str">
        <f t="shared" si="722"/>
        <v>BMJ</v>
      </c>
      <c r="N2565" s="32" t="str">
        <f t="shared" si="723"/>
        <v>12 RODA</v>
      </c>
      <c r="O2565" s="146">
        <v>0.14038194444444443</v>
      </c>
      <c r="P2565" s="65">
        <v>44200.140381944446</v>
      </c>
      <c r="Q2565" s="65"/>
      <c r="R2565" s="66">
        <v>4</v>
      </c>
      <c r="S2565" s="66">
        <v>52500</v>
      </c>
      <c r="T2565" s="66">
        <v>20020</v>
      </c>
      <c r="U2565" s="67">
        <f t="shared" si="715"/>
        <v>32.479999999999997</v>
      </c>
      <c r="V2565" s="66">
        <f t="shared" si="706"/>
        <v>658596.95999999985</v>
      </c>
      <c r="W2565" s="66" t="str">
        <f t="shared" si="707"/>
        <v>1 &gt; 4</v>
      </c>
      <c r="X2565" s="66">
        <f>A2565+SUMIFS(Presensi!F:F,Presensi!E:E,'Entry Data'!AP2565)</f>
        <v>2</v>
      </c>
      <c r="Y2565" s="66">
        <f>IFERROR(INDEX('Retasi Pricing'!F:F,MATCH('Entry Data'!AM2565,'Retasi Pricing'!E:E,0))*X2565,"")</f>
        <v>55000</v>
      </c>
      <c r="Z2565" s="62" t="s">
        <v>26</v>
      </c>
      <c r="AA2565" s="62" t="s">
        <v>27</v>
      </c>
      <c r="AB2565" s="32"/>
      <c r="AC2565" s="32" t="s">
        <v>213</v>
      </c>
      <c r="AD2565" s="32" t="str">
        <f t="shared" si="708"/>
        <v/>
      </c>
      <c r="AF2565" s="5" t="str">
        <f t="shared" si="709"/>
        <v>alrandi44199</v>
      </c>
      <c r="AG2565" s="5" t="str">
        <f t="shared" si="710"/>
        <v>BMJ 07244199UTARANIGHT</v>
      </c>
      <c r="AH2565" s="5" t="str">
        <f t="shared" si="711"/>
        <v>alrandi44199UTARANIGHT</v>
      </c>
      <c r="AI2565" s="5" t="str">
        <f t="shared" si="712"/>
        <v>BMJ 07244199NIGHT</v>
      </c>
      <c r="AJ2565" s="5" t="str">
        <f t="shared" si="713"/>
        <v>alrandi44199NIGHT</v>
      </c>
      <c r="AK2565" s="5" t="str">
        <f t="shared" si="714"/>
        <v>alrandiBMJ</v>
      </c>
      <c r="AL2565" s="5" t="str">
        <f t="shared" si="716"/>
        <v>4UTARA</v>
      </c>
      <c r="AM2565" s="5" t="str">
        <f t="shared" si="717"/>
        <v>1 &gt; 4UTARA12 RODA</v>
      </c>
      <c r="AN2565" s="5" t="str">
        <f t="shared" si="718"/>
        <v>alrandiBMJ1 &gt; 4UTARA12 RODA</v>
      </c>
      <c r="AO2565" s="5" t="str">
        <f t="shared" si="719"/>
        <v>alrandi1 &gt; 4UTARA12 RODA</v>
      </c>
      <c r="AP2565" s="5" t="str">
        <f t="shared" si="720"/>
        <v>44199NIGHT</v>
      </c>
    </row>
    <row r="2566" spans="1:42" x14ac:dyDescent="0.3">
      <c r="A2566" s="33">
        <v>1</v>
      </c>
      <c r="B2566" s="33"/>
      <c r="C2566" s="70">
        <v>44199</v>
      </c>
      <c r="D2566" s="71" t="s">
        <v>87</v>
      </c>
      <c r="E2566" s="70">
        <v>44200</v>
      </c>
      <c r="F2566" s="71">
        <v>5162989</v>
      </c>
      <c r="G2566" s="33" t="s">
        <v>20</v>
      </c>
      <c r="H2566" s="33" t="s">
        <v>21</v>
      </c>
      <c r="I2566" s="33" t="s">
        <v>51</v>
      </c>
      <c r="J2566" s="33" t="s">
        <v>46</v>
      </c>
      <c r="K2566" s="63" t="s">
        <v>82</v>
      </c>
      <c r="L2566" s="32" t="str">
        <f t="shared" si="721"/>
        <v>AXOR4843</v>
      </c>
      <c r="M2566" s="32" t="str">
        <f t="shared" si="722"/>
        <v>BMJ</v>
      </c>
      <c r="N2566" s="32" t="str">
        <f t="shared" si="723"/>
        <v>12 RODA</v>
      </c>
      <c r="O2566" s="146">
        <v>0.19988425925925926</v>
      </c>
      <c r="P2566" s="65">
        <v>44200.199884259258</v>
      </c>
      <c r="Q2566" s="65"/>
      <c r="R2566" s="66">
        <v>5</v>
      </c>
      <c r="S2566" s="66">
        <v>52540</v>
      </c>
      <c r="T2566" s="66">
        <v>20020</v>
      </c>
      <c r="U2566" s="67">
        <f t="shared" si="715"/>
        <v>32.520000000000003</v>
      </c>
      <c r="V2566" s="66">
        <f t="shared" si="706"/>
        <v>659408.04000000015</v>
      </c>
      <c r="W2566" s="66" t="str">
        <f t="shared" si="707"/>
        <v>&gt; 5</v>
      </c>
      <c r="X2566" s="66">
        <f>A2566+SUMIFS(Presensi!F:F,Presensi!E:E,'Entry Data'!AP2566)</f>
        <v>2</v>
      </c>
      <c r="Y2566" s="66">
        <f>IFERROR(INDEX('Retasi Pricing'!F:F,MATCH('Entry Data'!AM2566,'Retasi Pricing'!E:E,0))*X2566,"")</f>
        <v>62400</v>
      </c>
      <c r="Z2566" s="62" t="s">
        <v>26</v>
      </c>
      <c r="AA2566" s="62" t="s">
        <v>27</v>
      </c>
      <c r="AB2566" s="32"/>
      <c r="AC2566" s="32" t="s">
        <v>213</v>
      </c>
      <c r="AD2566" s="32" t="str">
        <f t="shared" si="708"/>
        <v/>
      </c>
      <c r="AF2566" s="5" t="str">
        <f t="shared" si="709"/>
        <v>alrandi44199</v>
      </c>
      <c r="AG2566" s="5" t="str">
        <f t="shared" si="710"/>
        <v>BMJ 07244199UTARANIGHT</v>
      </c>
      <c r="AH2566" s="5" t="str">
        <f t="shared" si="711"/>
        <v>alrandi44199UTARANIGHT</v>
      </c>
      <c r="AI2566" s="5" t="str">
        <f t="shared" si="712"/>
        <v>BMJ 07244199NIGHT</v>
      </c>
      <c r="AJ2566" s="5" t="str">
        <f t="shared" si="713"/>
        <v>alrandi44199NIGHT</v>
      </c>
      <c r="AK2566" s="5" t="str">
        <f t="shared" si="714"/>
        <v>alrandiBMJ</v>
      </c>
      <c r="AL2566" s="5" t="str">
        <f t="shared" si="716"/>
        <v>5UTARA</v>
      </c>
      <c r="AM2566" s="5" t="str">
        <f t="shared" si="717"/>
        <v>&gt; 5UTARA12 RODA</v>
      </c>
      <c r="AN2566" s="5" t="str">
        <f t="shared" si="718"/>
        <v>alrandiBMJ&gt; 5UTARA12 RODA</v>
      </c>
      <c r="AO2566" s="5" t="str">
        <f t="shared" si="719"/>
        <v>alrandi&gt; 5UTARA12 RODA</v>
      </c>
      <c r="AP2566" s="5" t="str">
        <f t="shared" si="720"/>
        <v>44199NIGHT</v>
      </c>
    </row>
    <row r="2567" spans="1:42" x14ac:dyDescent="0.3">
      <c r="A2567" s="33">
        <v>1</v>
      </c>
      <c r="B2567" s="33"/>
      <c r="C2567" s="70">
        <v>44200</v>
      </c>
      <c r="D2567" s="71" t="s">
        <v>19</v>
      </c>
      <c r="E2567" s="70">
        <v>44200</v>
      </c>
      <c r="F2567" s="71">
        <v>5163074</v>
      </c>
      <c r="G2567" s="33" t="s">
        <v>20</v>
      </c>
      <c r="H2567" s="33" t="s">
        <v>21</v>
      </c>
      <c r="I2567" s="33" t="s">
        <v>51</v>
      </c>
      <c r="J2567" s="33" t="s">
        <v>46</v>
      </c>
      <c r="K2567" s="63" t="s">
        <v>126</v>
      </c>
      <c r="L2567" s="32" t="str">
        <f t="shared" si="721"/>
        <v>CGE370</v>
      </c>
      <c r="M2567" s="32" t="str">
        <f t="shared" si="722"/>
        <v>BMJ II</v>
      </c>
      <c r="N2567" s="32" t="str">
        <f t="shared" si="723"/>
        <v>12 RODA</v>
      </c>
      <c r="O2567" s="146">
        <v>0.34461805555555558</v>
      </c>
      <c r="P2567" s="65">
        <v>44200.351041666669</v>
      </c>
      <c r="Q2567" s="65"/>
      <c r="R2567" s="66">
        <v>1</v>
      </c>
      <c r="S2567" s="66">
        <v>47500</v>
      </c>
      <c r="T2567" s="66">
        <v>17220</v>
      </c>
      <c r="U2567" s="67">
        <f t="shared" si="715"/>
        <v>30.28</v>
      </c>
      <c r="V2567" s="66">
        <f t="shared" si="706"/>
        <v>613987.56000000006</v>
      </c>
      <c r="W2567" s="66" t="str">
        <f t="shared" si="707"/>
        <v>1 &gt; 4</v>
      </c>
      <c r="X2567" s="66">
        <f>A2567+SUMIFS(Presensi!F:F,Presensi!E:E,'Entry Data'!AP2567)</f>
        <v>1</v>
      </c>
      <c r="Y2567" s="66">
        <f>IFERROR(INDEX('Retasi Pricing'!F:F,MATCH('Entry Data'!AM2567,'Retasi Pricing'!E:E,0))*X2567,"")</f>
        <v>27500</v>
      </c>
      <c r="Z2567" s="62" t="s">
        <v>26</v>
      </c>
      <c r="AA2567" s="62" t="s">
        <v>27</v>
      </c>
      <c r="AB2567" s="32"/>
      <c r="AC2567" s="32" t="s">
        <v>371</v>
      </c>
      <c r="AD2567" s="32" t="str">
        <f t="shared" si="708"/>
        <v/>
      </c>
      <c r="AF2567" s="5" t="str">
        <f t="shared" si="709"/>
        <v>Miftahul Amin44200</v>
      </c>
      <c r="AG2567" s="5" t="str">
        <f t="shared" si="710"/>
        <v>BMJ 04244200UTARADAY</v>
      </c>
      <c r="AH2567" s="5" t="str">
        <f t="shared" si="711"/>
        <v>Miftahul Amin44200UTARADAY</v>
      </c>
      <c r="AI2567" s="5" t="str">
        <f t="shared" si="712"/>
        <v>BMJ 04244200DAY</v>
      </c>
      <c r="AJ2567" s="5" t="str">
        <f t="shared" si="713"/>
        <v>Miftahul Amin44200DAY</v>
      </c>
      <c r="AK2567" s="5" t="str">
        <f t="shared" si="714"/>
        <v>Miftahul AminBMJ II</v>
      </c>
      <c r="AL2567" s="5" t="str">
        <f t="shared" si="716"/>
        <v>1UTARA</v>
      </c>
      <c r="AM2567" s="5" t="str">
        <f t="shared" si="717"/>
        <v>1 &gt; 4UTARA12 RODA</v>
      </c>
      <c r="AN2567" s="5" t="str">
        <f t="shared" si="718"/>
        <v>Miftahul AminBMJ II1 &gt; 4UTARA12 RODA</v>
      </c>
      <c r="AO2567" s="5" t="str">
        <f t="shared" si="719"/>
        <v>Miftahul Amin1 &gt; 4UTARA12 RODA</v>
      </c>
      <c r="AP2567" s="5" t="str">
        <f t="shared" si="720"/>
        <v>44200DAY</v>
      </c>
    </row>
    <row r="2568" spans="1:42" x14ac:dyDescent="0.3">
      <c r="A2568" s="33">
        <v>1</v>
      </c>
      <c r="B2568" s="33"/>
      <c r="C2568" s="70">
        <v>44200</v>
      </c>
      <c r="D2568" s="71" t="s">
        <v>19</v>
      </c>
      <c r="E2568" s="70">
        <v>44200</v>
      </c>
      <c r="F2568" s="71">
        <v>5163139</v>
      </c>
      <c r="G2568" s="33" t="s">
        <v>20</v>
      </c>
      <c r="H2568" s="33" t="s">
        <v>21</v>
      </c>
      <c r="I2568" s="33" t="s">
        <v>123</v>
      </c>
      <c r="J2568" s="33" t="s">
        <v>23</v>
      </c>
      <c r="K2568" s="63" t="s">
        <v>126</v>
      </c>
      <c r="L2568" s="32" t="str">
        <f t="shared" si="721"/>
        <v>CGE370</v>
      </c>
      <c r="M2568" s="32" t="str">
        <f t="shared" si="722"/>
        <v>BMJ II</v>
      </c>
      <c r="N2568" s="32" t="str">
        <f t="shared" si="723"/>
        <v>12 RODA</v>
      </c>
      <c r="O2568" s="146">
        <v>0.40289351851851851</v>
      </c>
      <c r="P2568" s="65">
        <v>44200.40289351852</v>
      </c>
      <c r="Q2568" s="65"/>
      <c r="R2568" s="66">
        <v>2</v>
      </c>
      <c r="S2568" s="66">
        <v>48280</v>
      </c>
      <c r="T2568" s="66">
        <v>17220</v>
      </c>
      <c r="U2568" s="67">
        <f t="shared" si="715"/>
        <v>31.06</v>
      </c>
      <c r="V2568" s="66">
        <f t="shared" si="706"/>
        <v>629803.61999999988</v>
      </c>
      <c r="W2568" s="66" t="str">
        <f t="shared" si="707"/>
        <v>1 &gt; 4</v>
      </c>
      <c r="X2568" s="66">
        <f>A2568+SUMIFS(Presensi!F:F,Presensi!E:E,'Entry Data'!AP2568)</f>
        <v>1</v>
      </c>
      <c r="Y2568" s="66">
        <f>IFERROR(INDEX('Retasi Pricing'!F:F,MATCH('Entry Data'!AM2568,'Retasi Pricing'!E:E,0))*X2568,"")</f>
        <v>27500</v>
      </c>
      <c r="Z2568" s="62" t="s">
        <v>26</v>
      </c>
      <c r="AA2568" s="62" t="s">
        <v>27</v>
      </c>
      <c r="AB2568" s="32"/>
      <c r="AC2568" s="32" t="s">
        <v>371</v>
      </c>
      <c r="AD2568" s="32" t="str">
        <f t="shared" si="708"/>
        <v/>
      </c>
      <c r="AF2568" s="5" t="str">
        <f t="shared" si="709"/>
        <v>Miftahul Amin44200</v>
      </c>
      <c r="AG2568" s="5" t="str">
        <f t="shared" si="710"/>
        <v>BMJ 04244200UTARADAY</v>
      </c>
      <c r="AH2568" s="5" t="str">
        <f t="shared" si="711"/>
        <v>Miftahul Amin44200UTARADAY</v>
      </c>
      <c r="AI2568" s="5" t="str">
        <f t="shared" si="712"/>
        <v>BMJ 04244200DAY</v>
      </c>
      <c r="AJ2568" s="5" t="str">
        <f t="shared" si="713"/>
        <v>Miftahul Amin44200DAY</v>
      </c>
      <c r="AK2568" s="5" t="str">
        <f t="shared" si="714"/>
        <v>Miftahul AminBMJ II</v>
      </c>
      <c r="AL2568" s="5" t="str">
        <f t="shared" si="716"/>
        <v>2UTARA</v>
      </c>
      <c r="AM2568" s="5" t="str">
        <f t="shared" si="717"/>
        <v>1 &gt; 4UTARA12 RODA</v>
      </c>
      <c r="AN2568" s="5" t="str">
        <f t="shared" si="718"/>
        <v>Miftahul AminBMJ II1 &gt; 4UTARA12 RODA</v>
      </c>
      <c r="AO2568" s="5" t="str">
        <f t="shared" si="719"/>
        <v>Miftahul Amin1 &gt; 4UTARA12 RODA</v>
      </c>
      <c r="AP2568" s="5" t="str">
        <f t="shared" si="720"/>
        <v>44200DAY</v>
      </c>
    </row>
    <row r="2569" spans="1:42" x14ac:dyDescent="0.3">
      <c r="A2569" s="33">
        <v>1</v>
      </c>
      <c r="B2569" s="33"/>
      <c r="C2569" s="70">
        <v>44200</v>
      </c>
      <c r="D2569" s="71" t="s">
        <v>19</v>
      </c>
      <c r="E2569" s="70">
        <v>44200</v>
      </c>
      <c r="F2569" s="71">
        <v>5163227</v>
      </c>
      <c r="G2569" s="33" t="s">
        <v>20</v>
      </c>
      <c r="H2569" s="33" t="s">
        <v>50</v>
      </c>
      <c r="I2569" s="33" t="s">
        <v>51</v>
      </c>
      <c r="J2569" s="33" t="s">
        <v>53</v>
      </c>
      <c r="K2569" s="63" t="s">
        <v>126</v>
      </c>
      <c r="L2569" s="32" t="str">
        <f t="shared" si="721"/>
        <v>CGE370</v>
      </c>
      <c r="M2569" s="32" t="str">
        <f t="shared" si="722"/>
        <v>BMJ II</v>
      </c>
      <c r="N2569" s="32" t="str">
        <f t="shared" si="723"/>
        <v>12 RODA</v>
      </c>
      <c r="O2569" s="146">
        <v>0.47292824074074075</v>
      </c>
      <c r="P2569" s="65">
        <v>44200.472928240742</v>
      </c>
      <c r="Q2569" s="65"/>
      <c r="R2569" s="66">
        <v>3</v>
      </c>
      <c r="S2569" s="66">
        <v>45480</v>
      </c>
      <c r="T2569" s="66">
        <v>17220</v>
      </c>
      <c r="U2569" s="67">
        <f t="shared" si="715"/>
        <v>28.26</v>
      </c>
      <c r="V2569" s="66">
        <f t="shared" si="706"/>
        <v>573028.02</v>
      </c>
      <c r="W2569" s="66" t="str">
        <f t="shared" si="707"/>
        <v>1 &gt; 4</v>
      </c>
      <c r="X2569" s="66">
        <f>A2569+SUMIFS(Presensi!F:F,Presensi!E:E,'Entry Data'!AP2569)</f>
        <v>1</v>
      </c>
      <c r="Y2569" s="66">
        <f>IFERROR(INDEX('Retasi Pricing'!F:F,MATCH('Entry Data'!AM2569,'Retasi Pricing'!E:E,0))*X2569,"")</f>
        <v>27500</v>
      </c>
      <c r="Z2569" s="62" t="s">
        <v>26</v>
      </c>
      <c r="AA2569" s="62" t="s">
        <v>27</v>
      </c>
      <c r="AB2569" s="32"/>
      <c r="AC2569" s="32" t="s">
        <v>371</v>
      </c>
      <c r="AD2569" s="32" t="str">
        <f t="shared" si="708"/>
        <v/>
      </c>
      <c r="AF2569" s="5" t="str">
        <f t="shared" si="709"/>
        <v>Miftahul Amin44200</v>
      </c>
      <c r="AG2569" s="5" t="str">
        <f t="shared" si="710"/>
        <v>BMJ 04244200UTARADAY</v>
      </c>
      <c r="AH2569" s="5" t="str">
        <f t="shared" si="711"/>
        <v>Miftahul Amin44200UTARADAY</v>
      </c>
      <c r="AI2569" s="5" t="str">
        <f t="shared" si="712"/>
        <v>BMJ 04244200DAY</v>
      </c>
      <c r="AJ2569" s="5" t="str">
        <f t="shared" si="713"/>
        <v>Miftahul Amin44200DAY</v>
      </c>
      <c r="AK2569" s="5" t="str">
        <f t="shared" si="714"/>
        <v>Miftahul AminBMJ II</v>
      </c>
      <c r="AL2569" s="5" t="str">
        <f t="shared" si="716"/>
        <v>3UTARA</v>
      </c>
      <c r="AM2569" s="5" t="str">
        <f t="shared" si="717"/>
        <v>1 &gt; 4UTARA12 RODA</v>
      </c>
      <c r="AN2569" s="5" t="str">
        <f t="shared" si="718"/>
        <v>Miftahul AminBMJ II1 &gt; 4UTARA12 RODA</v>
      </c>
      <c r="AO2569" s="5" t="str">
        <f t="shared" si="719"/>
        <v>Miftahul Amin1 &gt; 4UTARA12 RODA</v>
      </c>
      <c r="AP2569" s="5" t="str">
        <f t="shared" si="720"/>
        <v>44200DAY</v>
      </c>
    </row>
    <row r="2570" spans="1:42" x14ac:dyDescent="0.3">
      <c r="A2570" s="33">
        <v>1</v>
      </c>
      <c r="B2570" s="33"/>
      <c r="C2570" s="70">
        <v>44200</v>
      </c>
      <c r="D2570" s="71" t="s">
        <v>19</v>
      </c>
      <c r="E2570" s="70">
        <v>44200</v>
      </c>
      <c r="F2570" s="71">
        <v>5163289</v>
      </c>
      <c r="G2570" s="33" t="s">
        <v>20</v>
      </c>
      <c r="H2570" s="33" t="s">
        <v>50</v>
      </c>
      <c r="I2570" s="33" t="s">
        <v>51</v>
      </c>
      <c r="J2570" s="33" t="s">
        <v>53</v>
      </c>
      <c r="K2570" s="63" t="s">
        <v>126</v>
      </c>
      <c r="L2570" s="32" t="str">
        <f t="shared" si="721"/>
        <v>CGE370</v>
      </c>
      <c r="M2570" s="32" t="str">
        <f t="shared" si="722"/>
        <v>BMJ II</v>
      </c>
      <c r="N2570" s="32" t="str">
        <f t="shared" si="723"/>
        <v>12 RODA</v>
      </c>
      <c r="O2570" s="146">
        <v>0.52694444444444444</v>
      </c>
      <c r="P2570" s="65">
        <v>44200.526944444442</v>
      </c>
      <c r="Q2570" s="65"/>
      <c r="R2570" s="66">
        <v>4</v>
      </c>
      <c r="S2570" s="66">
        <v>43580</v>
      </c>
      <c r="T2570" s="66">
        <v>17220</v>
      </c>
      <c r="U2570" s="67">
        <f t="shared" si="715"/>
        <v>26.36</v>
      </c>
      <c r="V2570" s="66">
        <f t="shared" ref="V2570:V2633" si="724">IFERROR(VLOOKUP(L2570,harga,2,FALSE),"")*U2570*IFERROR(VLOOKUP(G2570,jarak,2,FALSE),"")</f>
        <v>534501.72</v>
      </c>
      <c r="W2570" s="66" t="str">
        <f t="shared" ref="W2570:W2633" si="725">IFERROR(VLOOKUP(AL2570,Code,2,FALSE),"")</f>
        <v>1 &gt; 4</v>
      </c>
      <c r="X2570" s="66">
        <f>A2570+SUMIFS(Presensi!F:F,Presensi!E:E,'Entry Data'!AP2570)</f>
        <v>1</v>
      </c>
      <c r="Y2570" s="66">
        <f>IFERROR(INDEX('Retasi Pricing'!F:F,MATCH('Entry Data'!AM2570,'Retasi Pricing'!E:E,0))*X2570,"")</f>
        <v>27500</v>
      </c>
      <c r="Z2570" s="62" t="s">
        <v>26</v>
      </c>
      <c r="AA2570" s="62" t="s">
        <v>27</v>
      </c>
      <c r="AB2570" s="32"/>
      <c r="AC2570" s="32" t="s">
        <v>371</v>
      </c>
      <c r="AD2570" s="32" t="str">
        <f t="shared" ref="AD2570:AD2633" si="726">IFERROR(VLOOKUP(AC2570,driver,13,FALSE),"")</f>
        <v/>
      </c>
      <c r="AF2570" s="5" t="str">
        <f t="shared" ref="AF2570:AF2633" si="727">AC2570&amp;C2570</f>
        <v>Miftahul Amin44200</v>
      </c>
      <c r="AG2570" s="5" t="str">
        <f t="shared" ref="AG2570:AG2633" si="728">K2570&amp;C2570&amp;G2570&amp;D2570</f>
        <v>BMJ 04244200UTARADAY</v>
      </c>
      <c r="AH2570" s="5" t="str">
        <f t="shared" ref="AH2570:AH2633" si="729">AC2570&amp;C2570&amp;G2570&amp;D2570</f>
        <v>Miftahul Amin44200UTARADAY</v>
      </c>
      <c r="AI2570" s="5" t="str">
        <f t="shared" ref="AI2570:AI2633" si="730">K2570&amp;C2570&amp;D2570</f>
        <v>BMJ 04244200DAY</v>
      </c>
      <c r="AJ2570" s="5" t="str">
        <f t="shared" ref="AJ2570:AJ2633" si="731">AC2570&amp;C2570&amp;D2570</f>
        <v>Miftahul Amin44200DAY</v>
      </c>
      <c r="AK2570" s="5" t="str">
        <f t="shared" ref="AK2570:AK2633" si="732">AC2570&amp;M2570</f>
        <v>Miftahul AminBMJ II</v>
      </c>
      <c r="AL2570" s="5" t="str">
        <f t="shared" si="716"/>
        <v>4UTARA</v>
      </c>
      <c r="AM2570" s="5" t="str">
        <f t="shared" si="717"/>
        <v>1 &gt; 4UTARA12 RODA</v>
      </c>
      <c r="AN2570" s="5" t="str">
        <f t="shared" si="718"/>
        <v>Miftahul AminBMJ II1 &gt; 4UTARA12 RODA</v>
      </c>
      <c r="AO2570" s="5" t="str">
        <f t="shared" si="719"/>
        <v>Miftahul Amin1 &gt; 4UTARA12 RODA</v>
      </c>
      <c r="AP2570" s="5" t="str">
        <f t="shared" si="720"/>
        <v>44200DAY</v>
      </c>
    </row>
    <row r="2571" spans="1:42" x14ac:dyDescent="0.3">
      <c r="A2571" s="33">
        <v>1</v>
      </c>
      <c r="B2571" s="33"/>
      <c r="C2571" s="70">
        <v>44200</v>
      </c>
      <c r="D2571" s="71" t="s">
        <v>19</v>
      </c>
      <c r="E2571" s="70">
        <v>44200</v>
      </c>
      <c r="F2571" s="71">
        <v>5163355</v>
      </c>
      <c r="G2571" s="33" t="s">
        <v>20</v>
      </c>
      <c r="H2571" s="33" t="s">
        <v>21</v>
      </c>
      <c r="I2571" s="33" t="s">
        <v>51</v>
      </c>
      <c r="J2571" s="33" t="s">
        <v>46</v>
      </c>
      <c r="K2571" s="63" t="s">
        <v>126</v>
      </c>
      <c r="L2571" s="32" t="str">
        <f t="shared" si="721"/>
        <v>CGE370</v>
      </c>
      <c r="M2571" s="32" t="str">
        <f t="shared" si="722"/>
        <v>BMJ II</v>
      </c>
      <c r="N2571" s="32" t="str">
        <f t="shared" si="723"/>
        <v>12 RODA</v>
      </c>
      <c r="O2571" s="146">
        <v>0.58856481481481482</v>
      </c>
      <c r="P2571" s="65">
        <v>44200.588564814818</v>
      </c>
      <c r="Q2571" s="65"/>
      <c r="R2571" s="66">
        <v>5</v>
      </c>
      <c r="S2571" s="66">
        <v>45300</v>
      </c>
      <c r="T2571" s="66">
        <v>17220</v>
      </c>
      <c r="U2571" s="67">
        <f t="shared" ref="U2571:U2634" si="733">(S2571-T2571)/1000</f>
        <v>28.08</v>
      </c>
      <c r="V2571" s="66">
        <f t="shared" si="724"/>
        <v>569378.15999999992</v>
      </c>
      <c r="W2571" s="66" t="str">
        <f t="shared" si="725"/>
        <v>&gt; 5</v>
      </c>
      <c r="X2571" s="66">
        <f>A2571+SUMIFS(Presensi!F:F,Presensi!E:E,'Entry Data'!AP2571)</f>
        <v>1</v>
      </c>
      <c r="Y2571" s="66">
        <f>IFERROR(INDEX('Retasi Pricing'!F:F,MATCH('Entry Data'!AM2571,'Retasi Pricing'!E:E,0))*X2571,"")</f>
        <v>31200</v>
      </c>
      <c r="Z2571" s="62" t="s">
        <v>26</v>
      </c>
      <c r="AA2571" s="62" t="s">
        <v>27</v>
      </c>
      <c r="AB2571" s="32"/>
      <c r="AC2571" s="32" t="s">
        <v>371</v>
      </c>
      <c r="AD2571" s="32" t="str">
        <f t="shared" si="726"/>
        <v/>
      </c>
      <c r="AF2571" s="5" t="str">
        <f t="shared" si="727"/>
        <v>Miftahul Amin44200</v>
      </c>
      <c r="AG2571" s="5" t="str">
        <f t="shared" si="728"/>
        <v>BMJ 04244200UTARADAY</v>
      </c>
      <c r="AH2571" s="5" t="str">
        <f t="shared" si="729"/>
        <v>Miftahul Amin44200UTARADAY</v>
      </c>
      <c r="AI2571" s="5" t="str">
        <f t="shared" si="730"/>
        <v>BMJ 04244200DAY</v>
      </c>
      <c r="AJ2571" s="5" t="str">
        <f t="shared" si="731"/>
        <v>Miftahul Amin44200DAY</v>
      </c>
      <c r="AK2571" s="5" t="str">
        <f t="shared" si="732"/>
        <v>Miftahul AminBMJ II</v>
      </c>
      <c r="AL2571" s="5" t="str">
        <f t="shared" ref="AL2571:AL2634" si="734">Q2571&amp;R2571&amp;G2571</f>
        <v>5UTARA</v>
      </c>
      <c r="AM2571" s="5" t="str">
        <f t="shared" ref="AM2571:AM2634" si="735">W2571&amp;G2571&amp;N2571</f>
        <v>&gt; 5UTARA12 RODA</v>
      </c>
      <c r="AN2571" s="5" t="str">
        <f t="shared" ref="AN2571:AN2634" si="736">AC2571&amp;M2571&amp;W2571&amp;G2571&amp;N2571</f>
        <v>Miftahul AminBMJ II&gt; 5UTARA12 RODA</v>
      </c>
      <c r="AO2571" s="5" t="str">
        <f t="shared" ref="AO2571:AO2634" si="737">AC2571&amp;W2571&amp;G2571&amp;N2571</f>
        <v>Miftahul Amin&gt; 5UTARA12 RODA</v>
      </c>
      <c r="AP2571" s="5" t="str">
        <f t="shared" ref="AP2571:AP2634" si="738">C2571&amp;D2571</f>
        <v>44200DAY</v>
      </c>
    </row>
    <row r="2572" spans="1:42" x14ac:dyDescent="0.3">
      <c r="A2572" s="33">
        <v>1</v>
      </c>
      <c r="B2572" s="33"/>
      <c r="C2572" s="70">
        <v>44200</v>
      </c>
      <c r="D2572" s="71" t="s">
        <v>19</v>
      </c>
      <c r="E2572" s="70">
        <v>44200</v>
      </c>
      <c r="F2572" s="71">
        <v>5163530</v>
      </c>
      <c r="G2572" s="33" t="s">
        <v>20</v>
      </c>
      <c r="H2572" s="33" t="s">
        <v>21</v>
      </c>
      <c r="I2572" s="33" t="s">
        <v>51</v>
      </c>
      <c r="J2572" s="33" t="s">
        <v>23</v>
      </c>
      <c r="K2572" s="63" t="s">
        <v>126</v>
      </c>
      <c r="L2572" s="32" t="str">
        <f t="shared" si="721"/>
        <v>CGE370</v>
      </c>
      <c r="M2572" s="32" t="str">
        <f t="shared" si="722"/>
        <v>BMJ II</v>
      </c>
      <c r="N2572" s="32" t="str">
        <f t="shared" si="723"/>
        <v>12 RODA</v>
      </c>
      <c r="O2572" s="146">
        <v>0.7408217592592593</v>
      </c>
      <c r="P2572" s="65">
        <v>44200.74082175926</v>
      </c>
      <c r="Q2572" s="65"/>
      <c r="R2572" s="66">
        <v>6</v>
      </c>
      <c r="S2572" s="66">
        <v>48100</v>
      </c>
      <c r="T2572" s="66">
        <v>17220</v>
      </c>
      <c r="U2572" s="67">
        <f t="shared" si="733"/>
        <v>30.88</v>
      </c>
      <c r="V2572" s="66">
        <f t="shared" si="724"/>
        <v>626153.76</v>
      </c>
      <c r="W2572" s="66" t="str">
        <f t="shared" si="725"/>
        <v>&gt; 6</v>
      </c>
      <c r="X2572" s="66">
        <f>A2572+SUMIFS(Presensi!F:F,Presensi!E:E,'Entry Data'!AP2572)</f>
        <v>1</v>
      </c>
      <c r="Y2572" s="66">
        <f>IFERROR(INDEX('Retasi Pricing'!F:F,MATCH('Entry Data'!AM2572,'Retasi Pricing'!E:E,0))*X2572,"")</f>
        <v>34450</v>
      </c>
      <c r="Z2572" s="62" t="s">
        <v>26</v>
      </c>
      <c r="AA2572" s="62" t="s">
        <v>27</v>
      </c>
      <c r="AB2572" s="32"/>
      <c r="AC2572" s="32" t="s">
        <v>371</v>
      </c>
      <c r="AD2572" s="32" t="str">
        <f t="shared" si="726"/>
        <v/>
      </c>
      <c r="AF2572" s="5" t="str">
        <f t="shared" si="727"/>
        <v>Miftahul Amin44200</v>
      </c>
      <c r="AG2572" s="5" t="str">
        <f t="shared" si="728"/>
        <v>BMJ 04244200UTARADAY</v>
      </c>
      <c r="AH2572" s="5" t="str">
        <f t="shared" si="729"/>
        <v>Miftahul Amin44200UTARADAY</v>
      </c>
      <c r="AI2572" s="5" t="str">
        <f t="shared" si="730"/>
        <v>BMJ 04244200DAY</v>
      </c>
      <c r="AJ2572" s="5" t="str">
        <f t="shared" si="731"/>
        <v>Miftahul Amin44200DAY</v>
      </c>
      <c r="AK2572" s="5" t="str">
        <f t="shared" si="732"/>
        <v>Miftahul AminBMJ II</v>
      </c>
      <c r="AL2572" s="5" t="str">
        <f t="shared" si="734"/>
        <v>6UTARA</v>
      </c>
      <c r="AM2572" s="5" t="str">
        <f t="shared" si="735"/>
        <v>&gt; 6UTARA12 RODA</v>
      </c>
      <c r="AN2572" s="5" t="str">
        <f t="shared" si="736"/>
        <v>Miftahul AminBMJ II&gt; 6UTARA12 RODA</v>
      </c>
      <c r="AO2572" s="5" t="str">
        <f t="shared" si="737"/>
        <v>Miftahul Amin&gt; 6UTARA12 RODA</v>
      </c>
      <c r="AP2572" s="5" t="str">
        <f t="shared" si="738"/>
        <v>44200DAY</v>
      </c>
    </row>
    <row r="2573" spans="1:42" x14ac:dyDescent="0.3">
      <c r="A2573" s="33">
        <v>1</v>
      </c>
      <c r="B2573" s="33"/>
      <c r="C2573" s="70">
        <v>44200</v>
      </c>
      <c r="D2573" s="71" t="s">
        <v>19</v>
      </c>
      <c r="E2573" s="70">
        <v>44200</v>
      </c>
      <c r="F2573" s="71">
        <v>5163163</v>
      </c>
      <c r="G2573" s="33" t="s">
        <v>20</v>
      </c>
      <c r="H2573" s="33" t="s">
        <v>21</v>
      </c>
      <c r="I2573" s="33" t="s">
        <v>123</v>
      </c>
      <c r="J2573" s="33" t="s">
        <v>23</v>
      </c>
      <c r="K2573" s="63" t="s">
        <v>33</v>
      </c>
      <c r="L2573" s="32" t="str">
        <f t="shared" si="721"/>
        <v>CGE370</v>
      </c>
      <c r="M2573" s="32" t="str">
        <f t="shared" si="722"/>
        <v>BMJ II</v>
      </c>
      <c r="N2573" s="32" t="str">
        <f t="shared" si="723"/>
        <v>12 RODA</v>
      </c>
      <c r="O2573" s="146">
        <v>0.42528935185185185</v>
      </c>
      <c r="P2573" s="65">
        <v>44200.436527777776</v>
      </c>
      <c r="Q2573" s="65"/>
      <c r="R2573" s="66">
        <v>1</v>
      </c>
      <c r="S2573" s="66">
        <v>49540</v>
      </c>
      <c r="T2573" s="66">
        <v>17200</v>
      </c>
      <c r="U2573" s="67">
        <f t="shared" si="733"/>
        <v>32.340000000000003</v>
      </c>
      <c r="V2573" s="66">
        <f t="shared" si="724"/>
        <v>655758.18000000005</v>
      </c>
      <c r="W2573" s="66" t="str">
        <f t="shared" si="725"/>
        <v>1 &gt; 4</v>
      </c>
      <c r="X2573" s="66">
        <f>A2573+SUMIFS(Presensi!F:F,Presensi!E:E,'Entry Data'!AP2573)</f>
        <v>1</v>
      </c>
      <c r="Y2573" s="66">
        <f>IFERROR(INDEX('Retasi Pricing'!F:F,MATCH('Entry Data'!AM2573,'Retasi Pricing'!E:E,0))*X2573,"")</f>
        <v>27500</v>
      </c>
      <c r="Z2573" s="62" t="s">
        <v>26</v>
      </c>
      <c r="AA2573" s="62" t="s">
        <v>27</v>
      </c>
      <c r="AB2573" s="32"/>
      <c r="AC2573" s="32" t="s">
        <v>293</v>
      </c>
      <c r="AD2573" s="32" t="str">
        <f t="shared" si="726"/>
        <v/>
      </c>
      <c r="AF2573" s="5" t="str">
        <f t="shared" si="727"/>
        <v>HERMAN AS44200</v>
      </c>
      <c r="AG2573" s="5" t="str">
        <f t="shared" si="728"/>
        <v>BMJ 04344200UTARADAY</v>
      </c>
      <c r="AH2573" s="5" t="str">
        <f t="shared" si="729"/>
        <v>HERMAN AS44200UTARADAY</v>
      </c>
      <c r="AI2573" s="5" t="str">
        <f t="shared" si="730"/>
        <v>BMJ 04344200DAY</v>
      </c>
      <c r="AJ2573" s="5" t="str">
        <f t="shared" si="731"/>
        <v>HERMAN AS44200DAY</v>
      </c>
      <c r="AK2573" s="5" t="str">
        <f t="shared" si="732"/>
        <v>HERMAN ASBMJ II</v>
      </c>
      <c r="AL2573" s="5" t="str">
        <f t="shared" si="734"/>
        <v>1UTARA</v>
      </c>
      <c r="AM2573" s="5" t="str">
        <f t="shared" si="735"/>
        <v>1 &gt; 4UTARA12 RODA</v>
      </c>
      <c r="AN2573" s="5" t="str">
        <f t="shared" si="736"/>
        <v>HERMAN ASBMJ II1 &gt; 4UTARA12 RODA</v>
      </c>
      <c r="AO2573" s="5" t="str">
        <f t="shared" si="737"/>
        <v>HERMAN AS1 &gt; 4UTARA12 RODA</v>
      </c>
      <c r="AP2573" s="5" t="str">
        <f t="shared" si="738"/>
        <v>44200DAY</v>
      </c>
    </row>
    <row r="2574" spans="1:42" x14ac:dyDescent="0.3">
      <c r="A2574" s="33">
        <v>1</v>
      </c>
      <c r="B2574" s="33"/>
      <c r="C2574" s="70">
        <v>44200</v>
      </c>
      <c r="D2574" s="71" t="s">
        <v>19</v>
      </c>
      <c r="E2574" s="70">
        <v>44200</v>
      </c>
      <c r="F2574" s="71">
        <v>5163376</v>
      </c>
      <c r="G2574" s="33" t="s">
        <v>20</v>
      </c>
      <c r="H2574" s="33" t="s">
        <v>21</v>
      </c>
      <c r="I2574" s="33" t="s">
        <v>123</v>
      </c>
      <c r="J2574" s="33" t="s">
        <v>23</v>
      </c>
      <c r="K2574" s="63" t="s">
        <v>33</v>
      </c>
      <c r="L2574" s="32" t="str">
        <f t="shared" si="721"/>
        <v>CGE370</v>
      </c>
      <c r="M2574" s="32" t="str">
        <f t="shared" si="722"/>
        <v>BMJ II</v>
      </c>
      <c r="N2574" s="32" t="str">
        <f t="shared" si="723"/>
        <v>12 RODA</v>
      </c>
      <c r="O2574" s="146">
        <v>0.60925925925925928</v>
      </c>
      <c r="P2574" s="65">
        <v>44200.609259259261</v>
      </c>
      <c r="Q2574" s="65"/>
      <c r="R2574" s="66">
        <v>2</v>
      </c>
      <c r="S2574" s="66">
        <v>47900</v>
      </c>
      <c r="T2574" s="66">
        <v>17200</v>
      </c>
      <c r="U2574" s="67">
        <f t="shared" si="733"/>
        <v>30.7</v>
      </c>
      <c r="V2574" s="66">
        <f t="shared" si="724"/>
        <v>622503.9</v>
      </c>
      <c r="W2574" s="66" t="str">
        <f t="shared" si="725"/>
        <v>1 &gt; 4</v>
      </c>
      <c r="X2574" s="66">
        <f>A2574+SUMIFS(Presensi!F:F,Presensi!E:E,'Entry Data'!AP2574)</f>
        <v>1</v>
      </c>
      <c r="Y2574" s="66">
        <f>IFERROR(INDEX('Retasi Pricing'!F:F,MATCH('Entry Data'!AM2574,'Retasi Pricing'!E:E,0))*X2574,"")</f>
        <v>27500</v>
      </c>
      <c r="Z2574" s="62" t="s">
        <v>26</v>
      </c>
      <c r="AA2574" s="62" t="s">
        <v>27</v>
      </c>
      <c r="AB2574" s="32"/>
      <c r="AC2574" s="32" t="s">
        <v>293</v>
      </c>
      <c r="AD2574" s="32" t="str">
        <f t="shared" si="726"/>
        <v/>
      </c>
      <c r="AF2574" s="5" t="str">
        <f t="shared" si="727"/>
        <v>HERMAN AS44200</v>
      </c>
      <c r="AG2574" s="5" t="str">
        <f t="shared" si="728"/>
        <v>BMJ 04344200UTARADAY</v>
      </c>
      <c r="AH2574" s="5" t="str">
        <f t="shared" si="729"/>
        <v>HERMAN AS44200UTARADAY</v>
      </c>
      <c r="AI2574" s="5" t="str">
        <f t="shared" si="730"/>
        <v>BMJ 04344200DAY</v>
      </c>
      <c r="AJ2574" s="5" t="str">
        <f t="shared" si="731"/>
        <v>HERMAN AS44200DAY</v>
      </c>
      <c r="AK2574" s="5" t="str">
        <f t="shared" si="732"/>
        <v>HERMAN ASBMJ II</v>
      </c>
      <c r="AL2574" s="5" t="str">
        <f t="shared" si="734"/>
        <v>2UTARA</v>
      </c>
      <c r="AM2574" s="5" t="str">
        <f t="shared" si="735"/>
        <v>1 &gt; 4UTARA12 RODA</v>
      </c>
      <c r="AN2574" s="5" t="str">
        <f t="shared" si="736"/>
        <v>HERMAN ASBMJ II1 &gt; 4UTARA12 RODA</v>
      </c>
      <c r="AO2574" s="5" t="str">
        <f t="shared" si="737"/>
        <v>HERMAN AS1 &gt; 4UTARA12 RODA</v>
      </c>
      <c r="AP2574" s="5" t="str">
        <f t="shared" si="738"/>
        <v>44200DAY</v>
      </c>
    </row>
    <row r="2575" spans="1:42" x14ac:dyDescent="0.3">
      <c r="A2575" s="33">
        <v>1</v>
      </c>
      <c r="B2575" s="33"/>
      <c r="C2575" s="70">
        <v>44200</v>
      </c>
      <c r="D2575" s="71" t="s">
        <v>19</v>
      </c>
      <c r="E2575" s="70">
        <v>44200</v>
      </c>
      <c r="F2575" s="71">
        <v>5163470</v>
      </c>
      <c r="G2575" s="33" t="s">
        <v>20</v>
      </c>
      <c r="H2575" s="33" t="s">
        <v>21</v>
      </c>
      <c r="I2575" s="33" t="s">
        <v>51</v>
      </c>
      <c r="J2575" s="33" t="s">
        <v>23</v>
      </c>
      <c r="K2575" s="63" t="s">
        <v>33</v>
      </c>
      <c r="L2575" s="32" t="str">
        <f t="shared" si="721"/>
        <v>CGE370</v>
      </c>
      <c r="M2575" s="32" t="str">
        <f t="shared" si="722"/>
        <v>BMJ II</v>
      </c>
      <c r="N2575" s="32" t="str">
        <f t="shared" si="723"/>
        <v>12 RODA</v>
      </c>
      <c r="O2575" s="146">
        <v>0.69033564814814818</v>
      </c>
      <c r="P2575" s="65">
        <v>44200.690335648149</v>
      </c>
      <c r="Q2575" s="65"/>
      <c r="R2575" s="66">
        <v>3</v>
      </c>
      <c r="S2575" s="66">
        <v>46440</v>
      </c>
      <c r="T2575" s="66">
        <v>17200</v>
      </c>
      <c r="U2575" s="67">
        <f t="shared" si="733"/>
        <v>29.24</v>
      </c>
      <c r="V2575" s="66">
        <f t="shared" si="724"/>
        <v>592899.48</v>
      </c>
      <c r="W2575" s="66" t="str">
        <f t="shared" si="725"/>
        <v>1 &gt; 4</v>
      </c>
      <c r="X2575" s="66">
        <f>A2575+SUMIFS(Presensi!F:F,Presensi!E:E,'Entry Data'!AP2575)</f>
        <v>1</v>
      </c>
      <c r="Y2575" s="66">
        <f>IFERROR(INDEX('Retasi Pricing'!F:F,MATCH('Entry Data'!AM2575,'Retasi Pricing'!E:E,0))*X2575,"")</f>
        <v>27500</v>
      </c>
      <c r="Z2575" s="62" t="s">
        <v>26</v>
      </c>
      <c r="AA2575" s="62" t="s">
        <v>27</v>
      </c>
      <c r="AB2575" s="32"/>
      <c r="AC2575" s="32" t="s">
        <v>293</v>
      </c>
      <c r="AD2575" s="32" t="str">
        <f t="shared" si="726"/>
        <v/>
      </c>
      <c r="AF2575" s="5" t="str">
        <f t="shared" si="727"/>
        <v>HERMAN AS44200</v>
      </c>
      <c r="AG2575" s="5" t="str">
        <f t="shared" si="728"/>
        <v>BMJ 04344200UTARADAY</v>
      </c>
      <c r="AH2575" s="5" t="str">
        <f t="shared" si="729"/>
        <v>HERMAN AS44200UTARADAY</v>
      </c>
      <c r="AI2575" s="5" t="str">
        <f t="shared" si="730"/>
        <v>BMJ 04344200DAY</v>
      </c>
      <c r="AJ2575" s="5" t="str">
        <f t="shared" si="731"/>
        <v>HERMAN AS44200DAY</v>
      </c>
      <c r="AK2575" s="5" t="str">
        <f t="shared" si="732"/>
        <v>HERMAN ASBMJ II</v>
      </c>
      <c r="AL2575" s="5" t="str">
        <f t="shared" si="734"/>
        <v>3UTARA</v>
      </c>
      <c r="AM2575" s="5" t="str">
        <f t="shared" si="735"/>
        <v>1 &gt; 4UTARA12 RODA</v>
      </c>
      <c r="AN2575" s="5" t="str">
        <f t="shared" si="736"/>
        <v>HERMAN ASBMJ II1 &gt; 4UTARA12 RODA</v>
      </c>
      <c r="AO2575" s="5" t="str">
        <f t="shared" si="737"/>
        <v>HERMAN AS1 &gt; 4UTARA12 RODA</v>
      </c>
      <c r="AP2575" s="5" t="str">
        <f t="shared" si="738"/>
        <v>44200DAY</v>
      </c>
    </row>
    <row r="2576" spans="1:42" x14ac:dyDescent="0.3">
      <c r="A2576" s="33">
        <v>1</v>
      </c>
      <c r="B2576" s="33"/>
      <c r="C2576" s="70">
        <v>44200</v>
      </c>
      <c r="D2576" s="71" t="s">
        <v>19</v>
      </c>
      <c r="E2576" s="70">
        <v>44200</v>
      </c>
      <c r="F2576" s="71">
        <v>5163536</v>
      </c>
      <c r="G2576" s="33" t="s">
        <v>20</v>
      </c>
      <c r="H2576" s="33" t="s">
        <v>21</v>
      </c>
      <c r="I2576" s="33" t="s">
        <v>51</v>
      </c>
      <c r="J2576" s="33" t="s">
        <v>23</v>
      </c>
      <c r="K2576" s="63" t="s">
        <v>33</v>
      </c>
      <c r="L2576" s="32" t="str">
        <f t="shared" si="721"/>
        <v>CGE370</v>
      </c>
      <c r="M2576" s="32" t="str">
        <f t="shared" si="722"/>
        <v>BMJ II</v>
      </c>
      <c r="N2576" s="32" t="str">
        <f t="shared" si="723"/>
        <v>12 RODA</v>
      </c>
      <c r="O2576" s="146">
        <v>0.74668981481481478</v>
      </c>
      <c r="P2576" s="65">
        <v>44200.746689814812</v>
      </c>
      <c r="Q2576" s="65"/>
      <c r="R2576" s="66">
        <v>4</v>
      </c>
      <c r="S2576" s="66">
        <v>45520</v>
      </c>
      <c r="T2576" s="66">
        <v>17200</v>
      </c>
      <c r="U2576" s="67">
        <f t="shared" si="733"/>
        <v>28.32</v>
      </c>
      <c r="V2576" s="66">
        <f t="shared" si="724"/>
        <v>574244.64</v>
      </c>
      <c r="W2576" s="66" t="str">
        <f t="shared" si="725"/>
        <v>1 &gt; 4</v>
      </c>
      <c r="X2576" s="66">
        <f>A2576+SUMIFS(Presensi!F:F,Presensi!E:E,'Entry Data'!AP2576)</f>
        <v>1</v>
      </c>
      <c r="Y2576" s="66">
        <f>IFERROR(INDEX('Retasi Pricing'!F:F,MATCH('Entry Data'!AM2576,'Retasi Pricing'!E:E,0))*X2576,"")</f>
        <v>27500</v>
      </c>
      <c r="Z2576" s="62" t="s">
        <v>26</v>
      </c>
      <c r="AA2576" s="62" t="s">
        <v>27</v>
      </c>
      <c r="AB2576" s="32"/>
      <c r="AC2576" s="32" t="s">
        <v>293</v>
      </c>
      <c r="AD2576" s="32" t="str">
        <f t="shared" si="726"/>
        <v/>
      </c>
      <c r="AF2576" s="5" t="str">
        <f t="shared" si="727"/>
        <v>HERMAN AS44200</v>
      </c>
      <c r="AG2576" s="5" t="str">
        <f t="shared" si="728"/>
        <v>BMJ 04344200UTARADAY</v>
      </c>
      <c r="AH2576" s="5" t="str">
        <f t="shared" si="729"/>
        <v>HERMAN AS44200UTARADAY</v>
      </c>
      <c r="AI2576" s="5" t="str">
        <f t="shared" si="730"/>
        <v>BMJ 04344200DAY</v>
      </c>
      <c r="AJ2576" s="5" t="str">
        <f t="shared" si="731"/>
        <v>HERMAN AS44200DAY</v>
      </c>
      <c r="AK2576" s="5" t="str">
        <f t="shared" si="732"/>
        <v>HERMAN ASBMJ II</v>
      </c>
      <c r="AL2576" s="5" t="str">
        <f t="shared" si="734"/>
        <v>4UTARA</v>
      </c>
      <c r="AM2576" s="5" t="str">
        <f t="shared" si="735"/>
        <v>1 &gt; 4UTARA12 RODA</v>
      </c>
      <c r="AN2576" s="5" t="str">
        <f t="shared" si="736"/>
        <v>HERMAN ASBMJ II1 &gt; 4UTARA12 RODA</v>
      </c>
      <c r="AO2576" s="5" t="str">
        <f t="shared" si="737"/>
        <v>HERMAN AS1 &gt; 4UTARA12 RODA</v>
      </c>
      <c r="AP2576" s="5" t="str">
        <f t="shared" si="738"/>
        <v>44200DAY</v>
      </c>
    </row>
    <row r="2577" spans="1:42" x14ac:dyDescent="0.3">
      <c r="A2577" s="33">
        <v>1</v>
      </c>
      <c r="B2577" s="33"/>
      <c r="C2577" s="70">
        <v>44200</v>
      </c>
      <c r="D2577" s="71" t="s">
        <v>19</v>
      </c>
      <c r="E2577" s="70">
        <v>44200</v>
      </c>
      <c r="F2577" s="71">
        <v>5163095</v>
      </c>
      <c r="G2577" s="33" t="s">
        <v>20</v>
      </c>
      <c r="H2577" s="33" t="s">
        <v>21</v>
      </c>
      <c r="I2577" s="33" t="s">
        <v>123</v>
      </c>
      <c r="J2577" s="33" t="s">
        <v>23</v>
      </c>
      <c r="K2577" s="63" t="s">
        <v>107</v>
      </c>
      <c r="L2577" s="32" t="str">
        <f t="shared" si="721"/>
        <v>CGE370</v>
      </c>
      <c r="M2577" s="32" t="str">
        <f t="shared" si="722"/>
        <v>BMJ II</v>
      </c>
      <c r="N2577" s="32" t="str">
        <f t="shared" si="723"/>
        <v>12 RODA</v>
      </c>
      <c r="O2577" s="146">
        <v>0.36856481481481485</v>
      </c>
      <c r="P2577" s="65">
        <v>44200.373981481483</v>
      </c>
      <c r="Q2577" s="65"/>
      <c r="R2577" s="66">
        <v>1</v>
      </c>
      <c r="S2577" s="66">
        <v>47480</v>
      </c>
      <c r="T2577" s="66">
        <v>16920</v>
      </c>
      <c r="U2577" s="67">
        <f t="shared" si="733"/>
        <v>30.56</v>
      </c>
      <c r="V2577" s="66">
        <f t="shared" si="724"/>
        <v>619665.11999999988</v>
      </c>
      <c r="W2577" s="66" t="str">
        <f t="shared" si="725"/>
        <v>1 &gt; 4</v>
      </c>
      <c r="X2577" s="66">
        <f>A2577+SUMIFS(Presensi!F:F,Presensi!E:E,'Entry Data'!AP2577)</f>
        <v>1</v>
      </c>
      <c r="Y2577" s="66">
        <f>IFERROR(INDEX('Retasi Pricing'!F:F,MATCH('Entry Data'!AM2577,'Retasi Pricing'!E:E,0))*X2577,"")</f>
        <v>27500</v>
      </c>
      <c r="Z2577" s="62" t="s">
        <v>26</v>
      </c>
      <c r="AA2577" s="62" t="s">
        <v>27</v>
      </c>
      <c r="AB2577" s="32"/>
      <c r="AC2577" s="32" t="s">
        <v>294</v>
      </c>
      <c r="AD2577" s="32" t="str">
        <f t="shared" si="726"/>
        <v/>
      </c>
      <c r="AF2577" s="5" t="str">
        <f t="shared" si="727"/>
        <v>ICO RIANTO44200</v>
      </c>
      <c r="AG2577" s="5" t="str">
        <f t="shared" si="728"/>
        <v>BMJ 04444200UTARADAY</v>
      </c>
      <c r="AH2577" s="5" t="str">
        <f t="shared" si="729"/>
        <v>ICO RIANTO44200UTARADAY</v>
      </c>
      <c r="AI2577" s="5" t="str">
        <f t="shared" si="730"/>
        <v>BMJ 04444200DAY</v>
      </c>
      <c r="AJ2577" s="5" t="str">
        <f t="shared" si="731"/>
        <v>ICO RIANTO44200DAY</v>
      </c>
      <c r="AK2577" s="5" t="str">
        <f t="shared" si="732"/>
        <v>ICO RIANTOBMJ II</v>
      </c>
      <c r="AL2577" s="5" t="str">
        <f t="shared" si="734"/>
        <v>1UTARA</v>
      </c>
      <c r="AM2577" s="5" t="str">
        <f t="shared" si="735"/>
        <v>1 &gt; 4UTARA12 RODA</v>
      </c>
      <c r="AN2577" s="5" t="str">
        <f t="shared" si="736"/>
        <v>ICO RIANTOBMJ II1 &gt; 4UTARA12 RODA</v>
      </c>
      <c r="AO2577" s="5" t="str">
        <f t="shared" si="737"/>
        <v>ICO RIANTO1 &gt; 4UTARA12 RODA</v>
      </c>
      <c r="AP2577" s="5" t="str">
        <f t="shared" si="738"/>
        <v>44200DAY</v>
      </c>
    </row>
    <row r="2578" spans="1:42" x14ac:dyDescent="0.3">
      <c r="A2578" s="33">
        <v>1</v>
      </c>
      <c r="B2578" s="33"/>
      <c r="C2578" s="70">
        <v>44200</v>
      </c>
      <c r="D2578" s="71" t="s">
        <v>19</v>
      </c>
      <c r="E2578" s="70">
        <v>44200</v>
      </c>
      <c r="F2578" s="71">
        <v>5163169</v>
      </c>
      <c r="G2578" s="33" t="s">
        <v>20</v>
      </c>
      <c r="H2578" s="33" t="s">
        <v>50</v>
      </c>
      <c r="I2578" s="33" t="s">
        <v>51</v>
      </c>
      <c r="J2578" s="33" t="s">
        <v>53</v>
      </c>
      <c r="K2578" s="63" t="s">
        <v>107</v>
      </c>
      <c r="L2578" s="32" t="str">
        <f t="shared" si="721"/>
        <v>CGE370</v>
      </c>
      <c r="M2578" s="32" t="str">
        <f t="shared" si="722"/>
        <v>BMJ II</v>
      </c>
      <c r="N2578" s="32" t="str">
        <f t="shared" si="723"/>
        <v>12 RODA</v>
      </c>
      <c r="O2578" s="146">
        <v>0.42759259259259258</v>
      </c>
      <c r="P2578" s="65">
        <v>44200.42759259259</v>
      </c>
      <c r="Q2578" s="65"/>
      <c r="R2578" s="66">
        <v>2</v>
      </c>
      <c r="S2578" s="66">
        <v>46120</v>
      </c>
      <c r="T2578" s="66">
        <v>16920</v>
      </c>
      <c r="U2578" s="67">
        <f t="shared" si="733"/>
        <v>29.2</v>
      </c>
      <c r="V2578" s="66">
        <f t="shared" si="724"/>
        <v>592088.4</v>
      </c>
      <c r="W2578" s="66" t="str">
        <f t="shared" si="725"/>
        <v>1 &gt; 4</v>
      </c>
      <c r="X2578" s="66">
        <f>A2578+SUMIFS(Presensi!F:F,Presensi!E:E,'Entry Data'!AP2578)</f>
        <v>1</v>
      </c>
      <c r="Y2578" s="66">
        <f>IFERROR(INDEX('Retasi Pricing'!F:F,MATCH('Entry Data'!AM2578,'Retasi Pricing'!E:E,0))*X2578,"")</f>
        <v>27500</v>
      </c>
      <c r="Z2578" s="62" t="s">
        <v>26</v>
      </c>
      <c r="AA2578" s="62" t="s">
        <v>27</v>
      </c>
      <c r="AB2578" s="32"/>
      <c r="AC2578" s="32" t="s">
        <v>294</v>
      </c>
      <c r="AD2578" s="32" t="str">
        <f t="shared" si="726"/>
        <v/>
      </c>
      <c r="AF2578" s="5" t="str">
        <f t="shared" si="727"/>
        <v>ICO RIANTO44200</v>
      </c>
      <c r="AG2578" s="5" t="str">
        <f t="shared" si="728"/>
        <v>BMJ 04444200UTARADAY</v>
      </c>
      <c r="AH2578" s="5" t="str">
        <f t="shared" si="729"/>
        <v>ICO RIANTO44200UTARADAY</v>
      </c>
      <c r="AI2578" s="5" t="str">
        <f t="shared" si="730"/>
        <v>BMJ 04444200DAY</v>
      </c>
      <c r="AJ2578" s="5" t="str">
        <f t="shared" si="731"/>
        <v>ICO RIANTO44200DAY</v>
      </c>
      <c r="AK2578" s="5" t="str">
        <f t="shared" si="732"/>
        <v>ICO RIANTOBMJ II</v>
      </c>
      <c r="AL2578" s="5" t="str">
        <f t="shared" si="734"/>
        <v>2UTARA</v>
      </c>
      <c r="AM2578" s="5" t="str">
        <f t="shared" si="735"/>
        <v>1 &gt; 4UTARA12 RODA</v>
      </c>
      <c r="AN2578" s="5" t="str">
        <f t="shared" si="736"/>
        <v>ICO RIANTOBMJ II1 &gt; 4UTARA12 RODA</v>
      </c>
      <c r="AO2578" s="5" t="str">
        <f t="shared" si="737"/>
        <v>ICO RIANTO1 &gt; 4UTARA12 RODA</v>
      </c>
      <c r="AP2578" s="5" t="str">
        <f t="shared" si="738"/>
        <v>44200DAY</v>
      </c>
    </row>
    <row r="2579" spans="1:42" x14ac:dyDescent="0.3">
      <c r="A2579" s="33">
        <v>1</v>
      </c>
      <c r="B2579" s="33"/>
      <c r="C2579" s="70">
        <v>44200</v>
      </c>
      <c r="D2579" s="71" t="s">
        <v>19</v>
      </c>
      <c r="E2579" s="70">
        <v>44200</v>
      </c>
      <c r="F2579" s="71">
        <v>5163241</v>
      </c>
      <c r="G2579" s="33" t="s">
        <v>20</v>
      </c>
      <c r="H2579" s="33" t="s">
        <v>21</v>
      </c>
      <c r="I2579" s="33" t="s">
        <v>51</v>
      </c>
      <c r="J2579" s="33" t="s">
        <v>23</v>
      </c>
      <c r="K2579" s="63" t="s">
        <v>107</v>
      </c>
      <c r="L2579" s="32" t="str">
        <f t="shared" si="721"/>
        <v>CGE370</v>
      </c>
      <c r="M2579" s="32" t="str">
        <f t="shared" si="722"/>
        <v>BMJ II</v>
      </c>
      <c r="N2579" s="32" t="str">
        <f t="shared" si="723"/>
        <v>12 RODA</v>
      </c>
      <c r="O2579" s="146">
        <v>0.48348379629629629</v>
      </c>
      <c r="P2579" s="65">
        <v>44200.483483796299</v>
      </c>
      <c r="Q2579" s="65"/>
      <c r="R2579" s="66">
        <v>3</v>
      </c>
      <c r="S2579" s="66">
        <v>47500</v>
      </c>
      <c r="T2579" s="66">
        <v>16920</v>
      </c>
      <c r="U2579" s="67">
        <f t="shared" si="733"/>
        <v>30.58</v>
      </c>
      <c r="V2579" s="66">
        <f t="shared" si="724"/>
        <v>620070.65999999992</v>
      </c>
      <c r="W2579" s="66" t="str">
        <f t="shared" si="725"/>
        <v>1 &gt; 4</v>
      </c>
      <c r="X2579" s="66">
        <f>A2579+SUMIFS(Presensi!F:F,Presensi!E:E,'Entry Data'!AP2579)</f>
        <v>1</v>
      </c>
      <c r="Y2579" s="66">
        <f>IFERROR(INDEX('Retasi Pricing'!F:F,MATCH('Entry Data'!AM2579,'Retasi Pricing'!E:E,0))*X2579,"")</f>
        <v>27500</v>
      </c>
      <c r="Z2579" s="62" t="s">
        <v>26</v>
      </c>
      <c r="AA2579" s="62" t="s">
        <v>27</v>
      </c>
      <c r="AB2579" s="32"/>
      <c r="AC2579" s="32" t="s">
        <v>294</v>
      </c>
      <c r="AD2579" s="32" t="str">
        <f t="shared" si="726"/>
        <v/>
      </c>
      <c r="AF2579" s="5" t="str">
        <f t="shared" si="727"/>
        <v>ICO RIANTO44200</v>
      </c>
      <c r="AG2579" s="5" t="str">
        <f t="shared" si="728"/>
        <v>BMJ 04444200UTARADAY</v>
      </c>
      <c r="AH2579" s="5" t="str">
        <f t="shared" si="729"/>
        <v>ICO RIANTO44200UTARADAY</v>
      </c>
      <c r="AI2579" s="5" t="str">
        <f t="shared" si="730"/>
        <v>BMJ 04444200DAY</v>
      </c>
      <c r="AJ2579" s="5" t="str">
        <f t="shared" si="731"/>
        <v>ICO RIANTO44200DAY</v>
      </c>
      <c r="AK2579" s="5" t="str">
        <f t="shared" si="732"/>
        <v>ICO RIANTOBMJ II</v>
      </c>
      <c r="AL2579" s="5" t="str">
        <f t="shared" si="734"/>
        <v>3UTARA</v>
      </c>
      <c r="AM2579" s="5" t="str">
        <f t="shared" si="735"/>
        <v>1 &gt; 4UTARA12 RODA</v>
      </c>
      <c r="AN2579" s="5" t="str">
        <f t="shared" si="736"/>
        <v>ICO RIANTOBMJ II1 &gt; 4UTARA12 RODA</v>
      </c>
      <c r="AO2579" s="5" t="str">
        <f t="shared" si="737"/>
        <v>ICO RIANTO1 &gt; 4UTARA12 RODA</v>
      </c>
      <c r="AP2579" s="5" t="str">
        <f t="shared" si="738"/>
        <v>44200DAY</v>
      </c>
    </row>
    <row r="2580" spans="1:42" x14ac:dyDescent="0.3">
      <c r="A2580" s="33">
        <v>1</v>
      </c>
      <c r="B2580" s="33"/>
      <c r="C2580" s="70">
        <v>44200</v>
      </c>
      <c r="D2580" s="71" t="s">
        <v>19</v>
      </c>
      <c r="E2580" s="70">
        <v>44200</v>
      </c>
      <c r="F2580" s="71">
        <v>5163321</v>
      </c>
      <c r="G2580" s="33" t="s">
        <v>20</v>
      </c>
      <c r="H2580" s="33" t="s">
        <v>21</v>
      </c>
      <c r="I2580" s="33" t="s">
        <v>51</v>
      </c>
      <c r="J2580" s="33" t="s">
        <v>23</v>
      </c>
      <c r="K2580" s="63" t="s">
        <v>107</v>
      </c>
      <c r="L2580" s="32" t="str">
        <f t="shared" si="721"/>
        <v>CGE370</v>
      </c>
      <c r="M2580" s="32" t="str">
        <f t="shared" si="722"/>
        <v>BMJ II</v>
      </c>
      <c r="N2580" s="32" t="str">
        <f t="shared" si="723"/>
        <v>12 RODA</v>
      </c>
      <c r="O2580" s="146">
        <v>0.55880787037037039</v>
      </c>
      <c r="P2580" s="65">
        <v>44200.558807870373</v>
      </c>
      <c r="Q2580" s="65"/>
      <c r="R2580" s="66">
        <v>4</v>
      </c>
      <c r="S2580" s="66">
        <v>46300</v>
      </c>
      <c r="T2580" s="66">
        <v>16920</v>
      </c>
      <c r="U2580" s="67">
        <f t="shared" si="733"/>
        <v>29.38</v>
      </c>
      <c r="V2580" s="66">
        <f t="shared" si="724"/>
        <v>595738.26</v>
      </c>
      <c r="W2580" s="66" t="str">
        <f t="shared" si="725"/>
        <v>1 &gt; 4</v>
      </c>
      <c r="X2580" s="66">
        <f>A2580+SUMIFS(Presensi!F:F,Presensi!E:E,'Entry Data'!AP2580)</f>
        <v>1</v>
      </c>
      <c r="Y2580" s="66">
        <f>IFERROR(INDEX('Retasi Pricing'!F:F,MATCH('Entry Data'!AM2580,'Retasi Pricing'!E:E,0))*X2580,"")</f>
        <v>27500</v>
      </c>
      <c r="Z2580" s="62" t="s">
        <v>26</v>
      </c>
      <c r="AA2580" s="62" t="s">
        <v>27</v>
      </c>
      <c r="AB2580" s="32"/>
      <c r="AC2580" s="32" t="s">
        <v>294</v>
      </c>
      <c r="AD2580" s="32" t="str">
        <f t="shared" si="726"/>
        <v/>
      </c>
      <c r="AF2580" s="5" t="str">
        <f t="shared" si="727"/>
        <v>ICO RIANTO44200</v>
      </c>
      <c r="AG2580" s="5" t="str">
        <f t="shared" si="728"/>
        <v>BMJ 04444200UTARADAY</v>
      </c>
      <c r="AH2580" s="5" t="str">
        <f t="shared" si="729"/>
        <v>ICO RIANTO44200UTARADAY</v>
      </c>
      <c r="AI2580" s="5" t="str">
        <f t="shared" si="730"/>
        <v>BMJ 04444200DAY</v>
      </c>
      <c r="AJ2580" s="5" t="str">
        <f t="shared" si="731"/>
        <v>ICO RIANTO44200DAY</v>
      </c>
      <c r="AK2580" s="5" t="str">
        <f t="shared" si="732"/>
        <v>ICO RIANTOBMJ II</v>
      </c>
      <c r="AL2580" s="5" t="str">
        <f t="shared" si="734"/>
        <v>4UTARA</v>
      </c>
      <c r="AM2580" s="5" t="str">
        <f t="shared" si="735"/>
        <v>1 &gt; 4UTARA12 RODA</v>
      </c>
      <c r="AN2580" s="5" t="str">
        <f t="shared" si="736"/>
        <v>ICO RIANTOBMJ II1 &gt; 4UTARA12 RODA</v>
      </c>
      <c r="AO2580" s="5" t="str">
        <f t="shared" si="737"/>
        <v>ICO RIANTO1 &gt; 4UTARA12 RODA</v>
      </c>
      <c r="AP2580" s="5" t="str">
        <f t="shared" si="738"/>
        <v>44200DAY</v>
      </c>
    </row>
    <row r="2581" spans="1:42" x14ac:dyDescent="0.3">
      <c r="A2581" s="33">
        <v>1</v>
      </c>
      <c r="B2581" s="33"/>
      <c r="C2581" s="70">
        <v>44200</v>
      </c>
      <c r="D2581" s="71" t="s">
        <v>19</v>
      </c>
      <c r="E2581" s="70">
        <v>44200</v>
      </c>
      <c r="F2581" s="71">
        <v>5163391</v>
      </c>
      <c r="G2581" s="33" t="s">
        <v>20</v>
      </c>
      <c r="H2581" s="33" t="s">
        <v>21</v>
      </c>
      <c r="I2581" s="33" t="s">
        <v>51</v>
      </c>
      <c r="J2581" s="33" t="s">
        <v>46</v>
      </c>
      <c r="K2581" s="63" t="s">
        <v>107</v>
      </c>
      <c r="L2581" s="32" t="str">
        <f t="shared" si="721"/>
        <v>CGE370</v>
      </c>
      <c r="M2581" s="32" t="str">
        <f t="shared" si="722"/>
        <v>BMJ II</v>
      </c>
      <c r="N2581" s="32" t="str">
        <f t="shared" si="723"/>
        <v>12 RODA</v>
      </c>
      <c r="O2581" s="146">
        <v>0.61925925925925929</v>
      </c>
      <c r="P2581" s="65">
        <v>44200.619259259256</v>
      </c>
      <c r="Q2581" s="414"/>
      <c r="R2581" s="9">
        <v>5</v>
      </c>
      <c r="S2581" s="66">
        <v>46140</v>
      </c>
      <c r="T2581" s="66">
        <v>16920</v>
      </c>
      <c r="U2581" s="67">
        <f t="shared" si="733"/>
        <v>29.22</v>
      </c>
      <c r="V2581" s="66">
        <f t="shared" si="724"/>
        <v>592493.93999999994</v>
      </c>
      <c r="W2581" s="66" t="str">
        <f t="shared" si="725"/>
        <v>&gt; 5</v>
      </c>
      <c r="X2581" s="66">
        <f>A2581+SUMIFS(Presensi!F:F,Presensi!E:E,'Entry Data'!AP2581)</f>
        <v>1</v>
      </c>
      <c r="Y2581" s="66">
        <f>IFERROR(INDEX('Retasi Pricing'!F:F,MATCH('Entry Data'!AM2581,'Retasi Pricing'!E:E,0))*X2581,"")</f>
        <v>31200</v>
      </c>
      <c r="Z2581" s="62" t="s">
        <v>26</v>
      </c>
      <c r="AA2581" s="62" t="s">
        <v>27</v>
      </c>
      <c r="AB2581" s="32"/>
      <c r="AC2581" s="32" t="s">
        <v>294</v>
      </c>
      <c r="AD2581" s="32" t="str">
        <f t="shared" si="726"/>
        <v/>
      </c>
      <c r="AF2581" s="5" t="str">
        <f t="shared" si="727"/>
        <v>ICO RIANTO44200</v>
      </c>
      <c r="AG2581" s="5" t="str">
        <f t="shared" si="728"/>
        <v>BMJ 04444200UTARADAY</v>
      </c>
      <c r="AH2581" s="5" t="str">
        <f t="shared" si="729"/>
        <v>ICO RIANTO44200UTARADAY</v>
      </c>
      <c r="AI2581" s="5" t="str">
        <f t="shared" si="730"/>
        <v>BMJ 04444200DAY</v>
      </c>
      <c r="AJ2581" s="5" t="str">
        <f t="shared" si="731"/>
        <v>ICO RIANTO44200DAY</v>
      </c>
      <c r="AK2581" s="5" t="str">
        <f t="shared" si="732"/>
        <v>ICO RIANTOBMJ II</v>
      </c>
      <c r="AL2581" s="5" t="str">
        <f t="shared" si="734"/>
        <v>5UTARA</v>
      </c>
      <c r="AM2581" s="5" t="str">
        <f t="shared" si="735"/>
        <v>&gt; 5UTARA12 RODA</v>
      </c>
      <c r="AN2581" s="5" t="str">
        <f t="shared" si="736"/>
        <v>ICO RIANTOBMJ II&gt; 5UTARA12 RODA</v>
      </c>
      <c r="AO2581" s="5" t="str">
        <f t="shared" si="737"/>
        <v>ICO RIANTO&gt; 5UTARA12 RODA</v>
      </c>
      <c r="AP2581" s="5" t="str">
        <f t="shared" si="738"/>
        <v>44200DAY</v>
      </c>
    </row>
    <row r="2582" spans="1:42" x14ac:dyDescent="0.3">
      <c r="A2582" s="33">
        <v>1</v>
      </c>
      <c r="B2582" s="33"/>
      <c r="C2582" s="70">
        <v>44200</v>
      </c>
      <c r="D2582" s="71" t="s">
        <v>19</v>
      </c>
      <c r="E2582" s="70">
        <v>44200</v>
      </c>
      <c r="F2582" s="71">
        <v>5163463</v>
      </c>
      <c r="G2582" s="33" t="s">
        <v>20</v>
      </c>
      <c r="H2582" s="33" t="s">
        <v>21</v>
      </c>
      <c r="I2582" s="33" t="s">
        <v>123</v>
      </c>
      <c r="J2582" s="33" t="s">
        <v>23</v>
      </c>
      <c r="K2582" s="63" t="s">
        <v>107</v>
      </c>
      <c r="L2582" s="32" t="str">
        <f t="shared" si="721"/>
        <v>CGE370</v>
      </c>
      <c r="M2582" s="32" t="str">
        <f t="shared" si="722"/>
        <v>BMJ II</v>
      </c>
      <c r="N2582" s="32" t="str">
        <f t="shared" si="723"/>
        <v>12 RODA</v>
      </c>
      <c r="O2582" s="146">
        <v>0.68371527777777785</v>
      </c>
      <c r="P2582" s="65">
        <v>44200.683715277781</v>
      </c>
      <c r="Q2582" s="65"/>
      <c r="R2582" s="66">
        <v>6</v>
      </c>
      <c r="S2582" s="66">
        <v>47200</v>
      </c>
      <c r="T2582" s="66">
        <v>16920</v>
      </c>
      <c r="U2582" s="67">
        <f t="shared" si="733"/>
        <v>30.28</v>
      </c>
      <c r="V2582" s="66">
        <f t="shared" si="724"/>
        <v>613987.56000000006</v>
      </c>
      <c r="W2582" s="66" t="str">
        <f t="shared" si="725"/>
        <v>&gt; 6</v>
      </c>
      <c r="X2582" s="66">
        <f>A2582+SUMIFS(Presensi!F:F,Presensi!E:E,'Entry Data'!AP2582)</f>
        <v>1</v>
      </c>
      <c r="Y2582" s="66">
        <f>IFERROR(INDEX('Retasi Pricing'!F:F,MATCH('Entry Data'!AM2582,'Retasi Pricing'!E:E,0))*X2582,"")</f>
        <v>34450</v>
      </c>
      <c r="Z2582" s="62" t="s">
        <v>26</v>
      </c>
      <c r="AA2582" s="62" t="s">
        <v>27</v>
      </c>
      <c r="AB2582" s="32"/>
      <c r="AC2582" s="32" t="s">
        <v>294</v>
      </c>
      <c r="AD2582" s="32" t="str">
        <f t="shared" si="726"/>
        <v/>
      </c>
      <c r="AF2582" s="5" t="str">
        <f t="shared" si="727"/>
        <v>ICO RIANTO44200</v>
      </c>
      <c r="AG2582" s="5" t="str">
        <f t="shared" si="728"/>
        <v>BMJ 04444200UTARADAY</v>
      </c>
      <c r="AH2582" s="5" t="str">
        <f t="shared" si="729"/>
        <v>ICO RIANTO44200UTARADAY</v>
      </c>
      <c r="AI2582" s="5" t="str">
        <f t="shared" si="730"/>
        <v>BMJ 04444200DAY</v>
      </c>
      <c r="AJ2582" s="5" t="str">
        <f t="shared" si="731"/>
        <v>ICO RIANTO44200DAY</v>
      </c>
      <c r="AK2582" s="5" t="str">
        <f t="shared" si="732"/>
        <v>ICO RIANTOBMJ II</v>
      </c>
      <c r="AL2582" s="5" t="str">
        <f t="shared" si="734"/>
        <v>6UTARA</v>
      </c>
      <c r="AM2582" s="5" t="str">
        <f t="shared" si="735"/>
        <v>&gt; 6UTARA12 RODA</v>
      </c>
      <c r="AN2582" s="5" t="str">
        <f t="shared" si="736"/>
        <v>ICO RIANTOBMJ II&gt; 6UTARA12 RODA</v>
      </c>
      <c r="AO2582" s="5" t="str">
        <f t="shared" si="737"/>
        <v>ICO RIANTO&gt; 6UTARA12 RODA</v>
      </c>
      <c r="AP2582" s="5" t="str">
        <f t="shared" si="738"/>
        <v>44200DAY</v>
      </c>
    </row>
    <row r="2583" spans="1:42" x14ac:dyDescent="0.3">
      <c r="A2583" s="33">
        <v>1</v>
      </c>
      <c r="B2583" s="33"/>
      <c r="C2583" s="70">
        <v>44200</v>
      </c>
      <c r="D2583" s="71" t="s">
        <v>19</v>
      </c>
      <c r="E2583" s="70">
        <v>44200</v>
      </c>
      <c r="F2583" s="71">
        <v>5163535</v>
      </c>
      <c r="G2583" s="33" t="s">
        <v>20</v>
      </c>
      <c r="H2583" s="33" t="s">
        <v>21</v>
      </c>
      <c r="I2583" s="33" t="s">
        <v>51</v>
      </c>
      <c r="J2583" s="33" t="s">
        <v>46</v>
      </c>
      <c r="K2583" s="63" t="s">
        <v>107</v>
      </c>
      <c r="L2583" s="32" t="str">
        <f t="shared" si="721"/>
        <v>CGE370</v>
      </c>
      <c r="M2583" s="32" t="str">
        <f t="shared" si="722"/>
        <v>BMJ II</v>
      </c>
      <c r="N2583" s="32" t="str">
        <f t="shared" si="723"/>
        <v>12 RODA</v>
      </c>
      <c r="O2583" s="146">
        <v>0.74638888888888888</v>
      </c>
      <c r="P2583" s="65">
        <v>44200.746388888889</v>
      </c>
      <c r="Q2583" s="65"/>
      <c r="R2583" s="66">
        <v>7</v>
      </c>
      <c r="S2583" s="66">
        <v>44780</v>
      </c>
      <c r="T2583" s="66">
        <v>16920</v>
      </c>
      <c r="U2583" s="67">
        <f t="shared" si="733"/>
        <v>27.86</v>
      </c>
      <c r="V2583" s="66">
        <f t="shared" si="724"/>
        <v>564917.22</v>
      </c>
      <c r="W2583" s="66" t="str">
        <f t="shared" si="725"/>
        <v>7 &gt;</v>
      </c>
      <c r="X2583" s="66">
        <f>A2583+SUMIFS(Presensi!F:F,Presensi!E:E,'Entry Data'!AP2583)</f>
        <v>1</v>
      </c>
      <c r="Y2583" s="66">
        <f>IFERROR(INDEX('Retasi Pricing'!F:F,MATCH('Entry Data'!AM2583,'Retasi Pricing'!E:E,0))*X2583,"")</f>
        <v>42000</v>
      </c>
      <c r="Z2583" s="62" t="s">
        <v>26</v>
      </c>
      <c r="AA2583" s="62" t="s">
        <v>27</v>
      </c>
      <c r="AB2583" s="32"/>
      <c r="AC2583" s="32" t="s">
        <v>294</v>
      </c>
      <c r="AD2583" s="32" t="str">
        <f t="shared" si="726"/>
        <v/>
      </c>
      <c r="AF2583" s="5" t="str">
        <f t="shared" si="727"/>
        <v>ICO RIANTO44200</v>
      </c>
      <c r="AG2583" s="5" t="str">
        <f t="shared" si="728"/>
        <v>BMJ 04444200UTARADAY</v>
      </c>
      <c r="AH2583" s="5" t="str">
        <f t="shared" si="729"/>
        <v>ICO RIANTO44200UTARADAY</v>
      </c>
      <c r="AI2583" s="5" t="str">
        <f t="shared" si="730"/>
        <v>BMJ 04444200DAY</v>
      </c>
      <c r="AJ2583" s="5" t="str">
        <f t="shared" si="731"/>
        <v>ICO RIANTO44200DAY</v>
      </c>
      <c r="AK2583" s="5" t="str">
        <f t="shared" si="732"/>
        <v>ICO RIANTOBMJ II</v>
      </c>
      <c r="AL2583" s="5" t="str">
        <f t="shared" si="734"/>
        <v>7UTARA</v>
      </c>
      <c r="AM2583" s="5" t="str">
        <f t="shared" si="735"/>
        <v>7 &gt;UTARA12 RODA</v>
      </c>
      <c r="AN2583" s="5" t="str">
        <f t="shared" si="736"/>
        <v>ICO RIANTOBMJ II7 &gt;UTARA12 RODA</v>
      </c>
      <c r="AO2583" s="5" t="str">
        <f t="shared" si="737"/>
        <v>ICO RIANTO7 &gt;UTARA12 RODA</v>
      </c>
      <c r="AP2583" s="5" t="str">
        <f t="shared" si="738"/>
        <v>44200DAY</v>
      </c>
    </row>
    <row r="2584" spans="1:42" x14ac:dyDescent="0.3">
      <c r="A2584" s="33">
        <v>1</v>
      </c>
      <c r="B2584" s="33"/>
      <c r="C2584" s="70">
        <v>44200</v>
      </c>
      <c r="D2584" s="71" t="s">
        <v>19</v>
      </c>
      <c r="E2584" s="70">
        <v>44200</v>
      </c>
      <c r="F2584" s="71">
        <v>5163090</v>
      </c>
      <c r="G2584" s="33" t="s">
        <v>20</v>
      </c>
      <c r="H2584" s="33" t="s">
        <v>21</v>
      </c>
      <c r="I2584" s="33" t="s">
        <v>123</v>
      </c>
      <c r="J2584" s="33" t="s">
        <v>23</v>
      </c>
      <c r="K2584" s="63" t="s">
        <v>35</v>
      </c>
      <c r="L2584" s="32" t="str">
        <f t="shared" si="721"/>
        <v>CGE370</v>
      </c>
      <c r="M2584" s="32" t="str">
        <f t="shared" si="722"/>
        <v>BMJ II</v>
      </c>
      <c r="N2584" s="32" t="str">
        <f t="shared" si="723"/>
        <v>12 RODA</v>
      </c>
      <c r="O2584" s="146">
        <v>0.36190972222222223</v>
      </c>
      <c r="P2584" s="65">
        <v>44200.367013888892</v>
      </c>
      <c r="Q2584" s="65"/>
      <c r="R2584" s="66">
        <v>1</v>
      </c>
      <c r="S2584" s="66">
        <v>47560</v>
      </c>
      <c r="T2584" s="66">
        <v>17040</v>
      </c>
      <c r="U2584" s="67">
        <f t="shared" si="733"/>
        <v>30.52</v>
      </c>
      <c r="V2584" s="66">
        <f t="shared" si="724"/>
        <v>618854.04</v>
      </c>
      <c r="W2584" s="66" t="str">
        <f t="shared" si="725"/>
        <v>1 &gt; 4</v>
      </c>
      <c r="X2584" s="66">
        <f>A2584+SUMIFS(Presensi!F:F,Presensi!E:E,'Entry Data'!AP2584)</f>
        <v>1</v>
      </c>
      <c r="Y2584" s="66">
        <f>IFERROR(INDEX('Retasi Pricing'!F:F,MATCH('Entry Data'!AM2584,'Retasi Pricing'!E:E,0))*X2584,"")</f>
        <v>27500</v>
      </c>
      <c r="Z2584" s="62" t="s">
        <v>26</v>
      </c>
      <c r="AA2584" s="62" t="s">
        <v>27</v>
      </c>
      <c r="AB2584" s="32"/>
      <c r="AC2584" s="32" t="s">
        <v>295</v>
      </c>
      <c r="AD2584" s="32" t="str">
        <f t="shared" si="726"/>
        <v/>
      </c>
      <c r="AF2584" s="5" t="str">
        <f t="shared" si="727"/>
        <v>YOSEF YANTO44200</v>
      </c>
      <c r="AG2584" s="5" t="str">
        <f t="shared" si="728"/>
        <v>BMJ 04544200UTARADAY</v>
      </c>
      <c r="AH2584" s="5" t="str">
        <f t="shared" si="729"/>
        <v>YOSEF YANTO44200UTARADAY</v>
      </c>
      <c r="AI2584" s="5" t="str">
        <f t="shared" si="730"/>
        <v>BMJ 04544200DAY</v>
      </c>
      <c r="AJ2584" s="5" t="str">
        <f t="shared" si="731"/>
        <v>YOSEF YANTO44200DAY</v>
      </c>
      <c r="AK2584" s="5" t="str">
        <f t="shared" si="732"/>
        <v>YOSEF YANTOBMJ II</v>
      </c>
      <c r="AL2584" s="5" t="str">
        <f t="shared" si="734"/>
        <v>1UTARA</v>
      </c>
      <c r="AM2584" s="5" t="str">
        <f t="shared" si="735"/>
        <v>1 &gt; 4UTARA12 RODA</v>
      </c>
      <c r="AN2584" s="5" t="str">
        <f t="shared" si="736"/>
        <v>YOSEF YANTOBMJ II1 &gt; 4UTARA12 RODA</v>
      </c>
      <c r="AO2584" s="5" t="str">
        <f t="shared" si="737"/>
        <v>YOSEF YANTO1 &gt; 4UTARA12 RODA</v>
      </c>
      <c r="AP2584" s="5" t="str">
        <f t="shared" si="738"/>
        <v>44200DAY</v>
      </c>
    </row>
    <row r="2585" spans="1:42" x14ac:dyDescent="0.3">
      <c r="A2585" s="33">
        <v>1</v>
      </c>
      <c r="B2585" s="33"/>
      <c r="C2585" s="70">
        <v>44200</v>
      </c>
      <c r="D2585" s="71" t="s">
        <v>19</v>
      </c>
      <c r="E2585" s="70">
        <v>44200</v>
      </c>
      <c r="F2585" s="71">
        <v>5163161</v>
      </c>
      <c r="G2585" s="33" t="s">
        <v>20</v>
      </c>
      <c r="H2585" s="33" t="s">
        <v>50</v>
      </c>
      <c r="I2585" s="33" t="s">
        <v>51</v>
      </c>
      <c r="J2585" s="33" t="s">
        <v>53</v>
      </c>
      <c r="K2585" s="63" t="s">
        <v>35</v>
      </c>
      <c r="L2585" s="32" t="str">
        <f t="shared" si="721"/>
        <v>CGE370</v>
      </c>
      <c r="M2585" s="32" t="str">
        <f t="shared" si="722"/>
        <v>BMJ II</v>
      </c>
      <c r="N2585" s="32" t="str">
        <f t="shared" si="723"/>
        <v>12 RODA</v>
      </c>
      <c r="O2585" s="146">
        <v>0.42462962962962963</v>
      </c>
      <c r="P2585" s="65">
        <v>44200.424629629626</v>
      </c>
      <c r="Q2585" s="65"/>
      <c r="R2585" s="66">
        <v>2</v>
      </c>
      <c r="S2585" s="66">
        <v>46060</v>
      </c>
      <c r="T2585" s="66">
        <v>17040</v>
      </c>
      <c r="U2585" s="67">
        <f t="shared" si="733"/>
        <v>29.02</v>
      </c>
      <c r="V2585" s="66">
        <f t="shared" si="724"/>
        <v>588438.54</v>
      </c>
      <c r="W2585" s="66" t="str">
        <f t="shared" si="725"/>
        <v>1 &gt; 4</v>
      </c>
      <c r="X2585" s="66">
        <f>A2585+SUMIFS(Presensi!F:F,Presensi!E:E,'Entry Data'!AP2585)</f>
        <v>1</v>
      </c>
      <c r="Y2585" s="66">
        <f>IFERROR(INDEX('Retasi Pricing'!F:F,MATCH('Entry Data'!AM2585,'Retasi Pricing'!E:E,0))*X2585,"")</f>
        <v>27500</v>
      </c>
      <c r="Z2585" s="62" t="s">
        <v>26</v>
      </c>
      <c r="AA2585" s="62" t="s">
        <v>27</v>
      </c>
      <c r="AB2585" s="32"/>
      <c r="AC2585" s="32" t="s">
        <v>295</v>
      </c>
      <c r="AD2585" s="32" t="str">
        <f t="shared" si="726"/>
        <v/>
      </c>
      <c r="AF2585" s="5" t="str">
        <f t="shared" si="727"/>
        <v>YOSEF YANTO44200</v>
      </c>
      <c r="AG2585" s="5" t="str">
        <f t="shared" si="728"/>
        <v>BMJ 04544200UTARADAY</v>
      </c>
      <c r="AH2585" s="5" t="str">
        <f t="shared" si="729"/>
        <v>YOSEF YANTO44200UTARADAY</v>
      </c>
      <c r="AI2585" s="5" t="str">
        <f t="shared" si="730"/>
        <v>BMJ 04544200DAY</v>
      </c>
      <c r="AJ2585" s="5" t="str">
        <f t="shared" si="731"/>
        <v>YOSEF YANTO44200DAY</v>
      </c>
      <c r="AK2585" s="5" t="str">
        <f t="shared" si="732"/>
        <v>YOSEF YANTOBMJ II</v>
      </c>
      <c r="AL2585" s="5" t="str">
        <f t="shared" si="734"/>
        <v>2UTARA</v>
      </c>
      <c r="AM2585" s="5" t="str">
        <f t="shared" si="735"/>
        <v>1 &gt; 4UTARA12 RODA</v>
      </c>
      <c r="AN2585" s="5" t="str">
        <f t="shared" si="736"/>
        <v>YOSEF YANTOBMJ II1 &gt; 4UTARA12 RODA</v>
      </c>
      <c r="AO2585" s="5" t="str">
        <f t="shared" si="737"/>
        <v>YOSEF YANTO1 &gt; 4UTARA12 RODA</v>
      </c>
      <c r="AP2585" s="5" t="str">
        <f t="shared" si="738"/>
        <v>44200DAY</v>
      </c>
    </row>
    <row r="2586" spans="1:42" x14ac:dyDescent="0.3">
      <c r="A2586" s="33">
        <v>1</v>
      </c>
      <c r="B2586" s="33"/>
      <c r="C2586" s="70">
        <v>44200</v>
      </c>
      <c r="D2586" s="71" t="s">
        <v>19</v>
      </c>
      <c r="E2586" s="70">
        <v>44200</v>
      </c>
      <c r="F2586" s="71">
        <v>5163238</v>
      </c>
      <c r="G2586" s="33" t="s">
        <v>20</v>
      </c>
      <c r="H2586" s="33" t="s">
        <v>50</v>
      </c>
      <c r="I2586" s="33" t="s">
        <v>51</v>
      </c>
      <c r="J2586" s="33" t="s">
        <v>53</v>
      </c>
      <c r="K2586" s="63" t="s">
        <v>35</v>
      </c>
      <c r="L2586" s="32" t="str">
        <f t="shared" si="721"/>
        <v>CGE370</v>
      </c>
      <c r="M2586" s="32" t="str">
        <f t="shared" si="722"/>
        <v>BMJ II</v>
      </c>
      <c r="N2586" s="32" t="str">
        <f t="shared" si="723"/>
        <v>12 RODA</v>
      </c>
      <c r="O2586" s="146">
        <v>0.47954861111111113</v>
      </c>
      <c r="P2586" s="65">
        <v>44200.479548611111</v>
      </c>
      <c r="Q2586" s="65"/>
      <c r="R2586" s="66">
        <v>3</v>
      </c>
      <c r="S2586" s="66">
        <v>46900</v>
      </c>
      <c r="T2586" s="66">
        <v>17040</v>
      </c>
      <c r="U2586" s="67">
        <f t="shared" si="733"/>
        <v>29.86</v>
      </c>
      <c r="V2586" s="66">
        <f t="shared" si="724"/>
        <v>605471.22</v>
      </c>
      <c r="W2586" s="66" t="str">
        <f t="shared" si="725"/>
        <v>1 &gt; 4</v>
      </c>
      <c r="X2586" s="66">
        <f>A2586+SUMIFS(Presensi!F:F,Presensi!E:E,'Entry Data'!AP2586)</f>
        <v>1</v>
      </c>
      <c r="Y2586" s="66">
        <f>IFERROR(INDEX('Retasi Pricing'!F:F,MATCH('Entry Data'!AM2586,'Retasi Pricing'!E:E,0))*X2586,"")</f>
        <v>27500</v>
      </c>
      <c r="Z2586" s="62" t="s">
        <v>26</v>
      </c>
      <c r="AA2586" s="62" t="s">
        <v>27</v>
      </c>
      <c r="AB2586" s="32"/>
      <c r="AC2586" s="32" t="s">
        <v>295</v>
      </c>
      <c r="AD2586" s="32" t="str">
        <f t="shared" si="726"/>
        <v/>
      </c>
      <c r="AF2586" s="5" t="str">
        <f t="shared" si="727"/>
        <v>YOSEF YANTO44200</v>
      </c>
      <c r="AG2586" s="5" t="str">
        <f t="shared" si="728"/>
        <v>BMJ 04544200UTARADAY</v>
      </c>
      <c r="AH2586" s="5" t="str">
        <f t="shared" si="729"/>
        <v>YOSEF YANTO44200UTARADAY</v>
      </c>
      <c r="AI2586" s="5" t="str">
        <f t="shared" si="730"/>
        <v>BMJ 04544200DAY</v>
      </c>
      <c r="AJ2586" s="5" t="str">
        <f t="shared" si="731"/>
        <v>YOSEF YANTO44200DAY</v>
      </c>
      <c r="AK2586" s="5" t="str">
        <f t="shared" si="732"/>
        <v>YOSEF YANTOBMJ II</v>
      </c>
      <c r="AL2586" s="5" t="str">
        <f t="shared" si="734"/>
        <v>3UTARA</v>
      </c>
      <c r="AM2586" s="5" t="str">
        <f t="shared" si="735"/>
        <v>1 &gt; 4UTARA12 RODA</v>
      </c>
      <c r="AN2586" s="5" t="str">
        <f t="shared" si="736"/>
        <v>YOSEF YANTOBMJ II1 &gt; 4UTARA12 RODA</v>
      </c>
      <c r="AO2586" s="5" t="str">
        <f t="shared" si="737"/>
        <v>YOSEF YANTO1 &gt; 4UTARA12 RODA</v>
      </c>
      <c r="AP2586" s="5" t="str">
        <f t="shared" si="738"/>
        <v>44200DAY</v>
      </c>
    </row>
    <row r="2587" spans="1:42" x14ac:dyDescent="0.3">
      <c r="A2587" s="33">
        <v>1</v>
      </c>
      <c r="B2587" s="33"/>
      <c r="C2587" s="70">
        <v>44200</v>
      </c>
      <c r="D2587" s="71" t="s">
        <v>19</v>
      </c>
      <c r="E2587" s="70">
        <v>44200</v>
      </c>
      <c r="F2587" s="71">
        <v>5163299</v>
      </c>
      <c r="G2587" s="33" t="s">
        <v>20</v>
      </c>
      <c r="H2587" s="33" t="s">
        <v>50</v>
      </c>
      <c r="I2587" s="33" t="s">
        <v>51</v>
      </c>
      <c r="J2587" s="33" t="s">
        <v>53</v>
      </c>
      <c r="K2587" s="63" t="s">
        <v>35</v>
      </c>
      <c r="L2587" s="32" t="str">
        <f t="shared" si="721"/>
        <v>CGE370</v>
      </c>
      <c r="M2587" s="32" t="str">
        <f t="shared" si="722"/>
        <v>BMJ II</v>
      </c>
      <c r="N2587" s="32" t="str">
        <f t="shared" si="723"/>
        <v>12 RODA</v>
      </c>
      <c r="O2587" s="146">
        <v>0.53664351851851855</v>
      </c>
      <c r="P2587" s="65">
        <v>44200.536643518521</v>
      </c>
      <c r="Q2587" s="65"/>
      <c r="R2587" s="66">
        <v>4</v>
      </c>
      <c r="S2587" s="66">
        <v>44960</v>
      </c>
      <c r="T2587" s="66">
        <v>17040</v>
      </c>
      <c r="U2587" s="67">
        <f t="shared" si="733"/>
        <v>27.92</v>
      </c>
      <c r="V2587" s="66">
        <f t="shared" si="724"/>
        <v>566133.84000000008</v>
      </c>
      <c r="W2587" s="66" t="str">
        <f t="shared" si="725"/>
        <v>1 &gt; 4</v>
      </c>
      <c r="X2587" s="66">
        <f>A2587+SUMIFS(Presensi!F:F,Presensi!E:E,'Entry Data'!AP2587)</f>
        <v>1</v>
      </c>
      <c r="Y2587" s="66">
        <f>IFERROR(INDEX('Retasi Pricing'!F:F,MATCH('Entry Data'!AM2587,'Retasi Pricing'!E:E,0))*X2587,"")</f>
        <v>27500</v>
      </c>
      <c r="Z2587" s="62" t="s">
        <v>26</v>
      </c>
      <c r="AA2587" s="62" t="s">
        <v>27</v>
      </c>
      <c r="AB2587" s="32"/>
      <c r="AC2587" s="32" t="s">
        <v>295</v>
      </c>
      <c r="AD2587" s="32" t="str">
        <f t="shared" si="726"/>
        <v/>
      </c>
      <c r="AF2587" s="5" t="str">
        <f t="shared" si="727"/>
        <v>YOSEF YANTO44200</v>
      </c>
      <c r="AG2587" s="5" t="str">
        <f t="shared" si="728"/>
        <v>BMJ 04544200UTARADAY</v>
      </c>
      <c r="AH2587" s="5" t="str">
        <f t="shared" si="729"/>
        <v>YOSEF YANTO44200UTARADAY</v>
      </c>
      <c r="AI2587" s="5" t="str">
        <f t="shared" si="730"/>
        <v>BMJ 04544200DAY</v>
      </c>
      <c r="AJ2587" s="5" t="str">
        <f t="shared" si="731"/>
        <v>YOSEF YANTO44200DAY</v>
      </c>
      <c r="AK2587" s="5" t="str">
        <f t="shared" si="732"/>
        <v>YOSEF YANTOBMJ II</v>
      </c>
      <c r="AL2587" s="5" t="str">
        <f t="shared" si="734"/>
        <v>4UTARA</v>
      </c>
      <c r="AM2587" s="5" t="str">
        <f t="shared" si="735"/>
        <v>1 &gt; 4UTARA12 RODA</v>
      </c>
      <c r="AN2587" s="5" t="str">
        <f t="shared" si="736"/>
        <v>YOSEF YANTOBMJ II1 &gt; 4UTARA12 RODA</v>
      </c>
      <c r="AO2587" s="5" t="str">
        <f t="shared" si="737"/>
        <v>YOSEF YANTO1 &gt; 4UTARA12 RODA</v>
      </c>
      <c r="AP2587" s="5" t="str">
        <f t="shared" si="738"/>
        <v>44200DAY</v>
      </c>
    </row>
    <row r="2588" spans="1:42" x14ac:dyDescent="0.3">
      <c r="A2588" s="33">
        <v>1</v>
      </c>
      <c r="B2588" s="33"/>
      <c r="C2588" s="70">
        <v>44200</v>
      </c>
      <c r="D2588" s="71" t="s">
        <v>19</v>
      </c>
      <c r="E2588" s="70">
        <v>44200</v>
      </c>
      <c r="F2588" s="71">
        <v>5163361</v>
      </c>
      <c r="G2588" s="33" t="s">
        <v>20</v>
      </c>
      <c r="H2588" s="33" t="s">
        <v>21</v>
      </c>
      <c r="I2588" s="33" t="s">
        <v>51</v>
      </c>
      <c r="J2588" s="33" t="s">
        <v>46</v>
      </c>
      <c r="K2588" s="63" t="s">
        <v>35</v>
      </c>
      <c r="L2588" s="32" t="str">
        <f t="shared" si="721"/>
        <v>CGE370</v>
      </c>
      <c r="M2588" s="32" t="str">
        <f t="shared" si="722"/>
        <v>BMJ II</v>
      </c>
      <c r="N2588" s="32" t="str">
        <f t="shared" si="723"/>
        <v>12 RODA</v>
      </c>
      <c r="O2588" s="146">
        <v>0.59271990740740743</v>
      </c>
      <c r="P2588" s="65">
        <v>44200.592719907407</v>
      </c>
      <c r="Q2588" s="65"/>
      <c r="R2588" s="66">
        <v>5</v>
      </c>
      <c r="S2588" s="66">
        <v>47300</v>
      </c>
      <c r="T2588" s="66">
        <v>17040</v>
      </c>
      <c r="U2588" s="67">
        <f t="shared" si="733"/>
        <v>30.26</v>
      </c>
      <c r="V2588" s="66">
        <f t="shared" si="724"/>
        <v>613582.02</v>
      </c>
      <c r="W2588" s="66" t="str">
        <f t="shared" si="725"/>
        <v>&gt; 5</v>
      </c>
      <c r="X2588" s="66">
        <f>A2588+SUMIFS(Presensi!F:F,Presensi!E:E,'Entry Data'!AP2588)</f>
        <v>1</v>
      </c>
      <c r="Y2588" s="66">
        <f>IFERROR(INDEX('Retasi Pricing'!F:F,MATCH('Entry Data'!AM2588,'Retasi Pricing'!E:E,0))*X2588,"")</f>
        <v>31200</v>
      </c>
      <c r="Z2588" s="62" t="s">
        <v>26</v>
      </c>
      <c r="AA2588" s="62" t="s">
        <v>27</v>
      </c>
      <c r="AB2588" s="32"/>
      <c r="AC2588" s="32" t="s">
        <v>295</v>
      </c>
      <c r="AD2588" s="32" t="str">
        <f t="shared" si="726"/>
        <v/>
      </c>
      <c r="AF2588" s="5" t="str">
        <f t="shared" si="727"/>
        <v>YOSEF YANTO44200</v>
      </c>
      <c r="AG2588" s="5" t="str">
        <f t="shared" si="728"/>
        <v>BMJ 04544200UTARADAY</v>
      </c>
      <c r="AH2588" s="5" t="str">
        <f t="shared" si="729"/>
        <v>YOSEF YANTO44200UTARADAY</v>
      </c>
      <c r="AI2588" s="5" t="str">
        <f t="shared" si="730"/>
        <v>BMJ 04544200DAY</v>
      </c>
      <c r="AJ2588" s="5" t="str">
        <f t="shared" si="731"/>
        <v>YOSEF YANTO44200DAY</v>
      </c>
      <c r="AK2588" s="5" t="str">
        <f t="shared" si="732"/>
        <v>YOSEF YANTOBMJ II</v>
      </c>
      <c r="AL2588" s="5" t="str">
        <f t="shared" si="734"/>
        <v>5UTARA</v>
      </c>
      <c r="AM2588" s="5" t="str">
        <f t="shared" si="735"/>
        <v>&gt; 5UTARA12 RODA</v>
      </c>
      <c r="AN2588" s="5" t="str">
        <f t="shared" si="736"/>
        <v>YOSEF YANTOBMJ II&gt; 5UTARA12 RODA</v>
      </c>
      <c r="AO2588" s="5" t="str">
        <f t="shared" si="737"/>
        <v>YOSEF YANTO&gt; 5UTARA12 RODA</v>
      </c>
      <c r="AP2588" s="5" t="str">
        <f t="shared" si="738"/>
        <v>44200DAY</v>
      </c>
    </row>
    <row r="2589" spans="1:42" x14ac:dyDescent="0.3">
      <c r="A2589" s="33">
        <v>1</v>
      </c>
      <c r="B2589" s="33"/>
      <c r="C2589" s="70">
        <v>44200</v>
      </c>
      <c r="D2589" s="71" t="s">
        <v>19</v>
      </c>
      <c r="E2589" s="70">
        <v>44200</v>
      </c>
      <c r="F2589" s="71">
        <v>5163426</v>
      </c>
      <c r="G2589" s="33" t="s">
        <v>20</v>
      </c>
      <c r="H2589" s="33" t="s">
        <v>21</v>
      </c>
      <c r="I2589" s="33" t="s">
        <v>123</v>
      </c>
      <c r="J2589" s="33" t="s">
        <v>23</v>
      </c>
      <c r="K2589" s="63" t="s">
        <v>35</v>
      </c>
      <c r="L2589" s="32" t="str">
        <f t="shared" si="721"/>
        <v>CGE370</v>
      </c>
      <c r="M2589" s="32" t="str">
        <f t="shared" si="722"/>
        <v>BMJ II</v>
      </c>
      <c r="N2589" s="32" t="str">
        <f t="shared" si="723"/>
        <v>12 RODA</v>
      </c>
      <c r="O2589" s="146">
        <v>0.64986111111111111</v>
      </c>
      <c r="P2589" s="65">
        <v>44200.649861111109</v>
      </c>
      <c r="Q2589" s="65"/>
      <c r="R2589" s="66">
        <v>6</v>
      </c>
      <c r="S2589" s="66">
        <v>47360</v>
      </c>
      <c r="T2589" s="66">
        <v>17040</v>
      </c>
      <c r="U2589" s="67">
        <f t="shared" si="733"/>
        <v>30.32</v>
      </c>
      <c r="V2589" s="66">
        <f t="shared" si="724"/>
        <v>614798.64</v>
      </c>
      <c r="W2589" s="66" t="str">
        <f t="shared" si="725"/>
        <v>&gt; 6</v>
      </c>
      <c r="X2589" s="66">
        <f>A2589+SUMIFS(Presensi!F:F,Presensi!E:E,'Entry Data'!AP2589)</f>
        <v>1</v>
      </c>
      <c r="Y2589" s="66">
        <f>IFERROR(INDEX('Retasi Pricing'!F:F,MATCH('Entry Data'!AM2589,'Retasi Pricing'!E:E,0))*X2589,"")</f>
        <v>34450</v>
      </c>
      <c r="Z2589" s="62" t="s">
        <v>26</v>
      </c>
      <c r="AA2589" s="62" t="s">
        <v>27</v>
      </c>
      <c r="AB2589" s="32"/>
      <c r="AC2589" s="32" t="s">
        <v>295</v>
      </c>
      <c r="AD2589" s="32" t="str">
        <f t="shared" si="726"/>
        <v/>
      </c>
      <c r="AF2589" s="5" t="str">
        <f t="shared" si="727"/>
        <v>YOSEF YANTO44200</v>
      </c>
      <c r="AG2589" s="5" t="str">
        <f t="shared" si="728"/>
        <v>BMJ 04544200UTARADAY</v>
      </c>
      <c r="AH2589" s="5" t="str">
        <f t="shared" si="729"/>
        <v>YOSEF YANTO44200UTARADAY</v>
      </c>
      <c r="AI2589" s="5" t="str">
        <f t="shared" si="730"/>
        <v>BMJ 04544200DAY</v>
      </c>
      <c r="AJ2589" s="5" t="str">
        <f t="shared" si="731"/>
        <v>YOSEF YANTO44200DAY</v>
      </c>
      <c r="AK2589" s="5" t="str">
        <f t="shared" si="732"/>
        <v>YOSEF YANTOBMJ II</v>
      </c>
      <c r="AL2589" s="5" t="str">
        <f t="shared" si="734"/>
        <v>6UTARA</v>
      </c>
      <c r="AM2589" s="5" t="str">
        <f t="shared" si="735"/>
        <v>&gt; 6UTARA12 RODA</v>
      </c>
      <c r="AN2589" s="5" t="str">
        <f t="shared" si="736"/>
        <v>YOSEF YANTOBMJ II&gt; 6UTARA12 RODA</v>
      </c>
      <c r="AO2589" s="5" t="str">
        <f t="shared" si="737"/>
        <v>YOSEF YANTO&gt; 6UTARA12 RODA</v>
      </c>
      <c r="AP2589" s="5" t="str">
        <f t="shared" si="738"/>
        <v>44200DAY</v>
      </c>
    </row>
    <row r="2590" spans="1:42" x14ac:dyDescent="0.3">
      <c r="A2590" s="33">
        <v>1</v>
      </c>
      <c r="B2590" s="33"/>
      <c r="C2590" s="70">
        <v>44200</v>
      </c>
      <c r="D2590" s="71" t="s">
        <v>19</v>
      </c>
      <c r="E2590" s="70">
        <v>44200</v>
      </c>
      <c r="F2590" s="71">
        <v>5163498</v>
      </c>
      <c r="G2590" s="33" t="s">
        <v>20</v>
      </c>
      <c r="H2590" s="33" t="s">
        <v>21</v>
      </c>
      <c r="I2590" s="33" t="s">
        <v>123</v>
      </c>
      <c r="J2590" s="33" t="s">
        <v>23</v>
      </c>
      <c r="K2590" s="63" t="s">
        <v>35</v>
      </c>
      <c r="L2590" s="32" t="str">
        <f t="shared" si="721"/>
        <v>CGE370</v>
      </c>
      <c r="M2590" s="32" t="str">
        <f t="shared" si="722"/>
        <v>BMJ II</v>
      </c>
      <c r="N2590" s="32" t="str">
        <f t="shared" si="723"/>
        <v>12 RODA</v>
      </c>
      <c r="O2590" s="146">
        <v>0.71226851851851858</v>
      </c>
      <c r="P2590" s="65">
        <v>44200.712268518517</v>
      </c>
      <c r="Q2590" s="65"/>
      <c r="R2590" s="66">
        <v>7</v>
      </c>
      <c r="S2590" s="66">
        <v>47920</v>
      </c>
      <c r="T2590" s="66">
        <v>17040</v>
      </c>
      <c r="U2590" s="67">
        <f t="shared" si="733"/>
        <v>30.88</v>
      </c>
      <c r="V2590" s="66">
        <f t="shared" si="724"/>
        <v>626153.76</v>
      </c>
      <c r="W2590" s="66" t="str">
        <f t="shared" si="725"/>
        <v>7 &gt;</v>
      </c>
      <c r="X2590" s="66">
        <f>A2590+SUMIFS(Presensi!F:F,Presensi!E:E,'Entry Data'!AP2590)</f>
        <v>1</v>
      </c>
      <c r="Y2590" s="66">
        <f>IFERROR(INDEX('Retasi Pricing'!F:F,MATCH('Entry Data'!AM2590,'Retasi Pricing'!E:E,0))*X2590,"")</f>
        <v>42000</v>
      </c>
      <c r="Z2590" s="62" t="s">
        <v>26</v>
      </c>
      <c r="AA2590" s="62" t="s">
        <v>27</v>
      </c>
      <c r="AB2590" s="32"/>
      <c r="AC2590" s="32" t="s">
        <v>295</v>
      </c>
      <c r="AD2590" s="32" t="str">
        <f t="shared" si="726"/>
        <v/>
      </c>
      <c r="AF2590" s="5" t="str">
        <f t="shared" si="727"/>
        <v>YOSEF YANTO44200</v>
      </c>
      <c r="AG2590" s="5" t="str">
        <f t="shared" si="728"/>
        <v>BMJ 04544200UTARADAY</v>
      </c>
      <c r="AH2590" s="5" t="str">
        <f t="shared" si="729"/>
        <v>YOSEF YANTO44200UTARADAY</v>
      </c>
      <c r="AI2590" s="5" t="str">
        <f t="shared" si="730"/>
        <v>BMJ 04544200DAY</v>
      </c>
      <c r="AJ2590" s="5" t="str">
        <f t="shared" si="731"/>
        <v>YOSEF YANTO44200DAY</v>
      </c>
      <c r="AK2590" s="5" t="str">
        <f t="shared" si="732"/>
        <v>YOSEF YANTOBMJ II</v>
      </c>
      <c r="AL2590" s="5" t="str">
        <f t="shared" si="734"/>
        <v>7UTARA</v>
      </c>
      <c r="AM2590" s="5" t="str">
        <f t="shared" si="735"/>
        <v>7 &gt;UTARA12 RODA</v>
      </c>
      <c r="AN2590" s="5" t="str">
        <f t="shared" si="736"/>
        <v>YOSEF YANTOBMJ II7 &gt;UTARA12 RODA</v>
      </c>
      <c r="AO2590" s="5" t="str">
        <f t="shared" si="737"/>
        <v>YOSEF YANTO7 &gt;UTARA12 RODA</v>
      </c>
      <c r="AP2590" s="5" t="str">
        <f t="shared" si="738"/>
        <v>44200DAY</v>
      </c>
    </row>
    <row r="2591" spans="1:42" x14ac:dyDescent="0.3">
      <c r="A2591" s="33">
        <v>1</v>
      </c>
      <c r="B2591" s="33"/>
      <c r="C2591" s="70">
        <v>44200</v>
      </c>
      <c r="D2591" s="71" t="s">
        <v>19</v>
      </c>
      <c r="E2591" s="70">
        <v>44200</v>
      </c>
      <c r="F2591" s="71">
        <v>5163100</v>
      </c>
      <c r="G2591" s="33" t="s">
        <v>20</v>
      </c>
      <c r="H2591" s="33" t="s">
        <v>21</v>
      </c>
      <c r="I2591" s="33" t="s">
        <v>51</v>
      </c>
      <c r="J2591" s="33" t="s">
        <v>46</v>
      </c>
      <c r="K2591" s="63" t="s">
        <v>36</v>
      </c>
      <c r="L2591" s="32" t="str">
        <f t="shared" si="721"/>
        <v>CGE370</v>
      </c>
      <c r="M2591" s="32" t="str">
        <f t="shared" si="722"/>
        <v>BMJ II</v>
      </c>
      <c r="N2591" s="32" t="str">
        <f t="shared" si="723"/>
        <v>12 RODA</v>
      </c>
      <c r="O2591" s="146">
        <v>0.37134259259259261</v>
      </c>
      <c r="P2591" s="65">
        <v>44200.377650462964</v>
      </c>
      <c r="Q2591" s="65"/>
      <c r="R2591" s="66">
        <v>1</v>
      </c>
      <c r="S2591" s="66">
        <v>47840</v>
      </c>
      <c r="T2591" s="66">
        <v>17020</v>
      </c>
      <c r="U2591" s="67">
        <f t="shared" si="733"/>
        <v>30.82</v>
      </c>
      <c r="V2591" s="66">
        <f t="shared" si="724"/>
        <v>624937.14</v>
      </c>
      <c r="W2591" s="66" t="str">
        <f t="shared" si="725"/>
        <v>1 &gt; 4</v>
      </c>
      <c r="X2591" s="66">
        <f>A2591+SUMIFS(Presensi!F:F,Presensi!E:E,'Entry Data'!AP2591)</f>
        <v>1</v>
      </c>
      <c r="Y2591" s="66">
        <f>IFERROR(INDEX('Retasi Pricing'!F:F,MATCH('Entry Data'!AM2591,'Retasi Pricing'!E:E,0))*X2591,"")</f>
        <v>27500</v>
      </c>
      <c r="Z2591" s="62" t="s">
        <v>26</v>
      </c>
      <c r="AA2591" s="62" t="s">
        <v>27</v>
      </c>
      <c r="AB2591" s="32"/>
      <c r="AC2591" s="32" t="s">
        <v>190</v>
      </c>
      <c r="AD2591" s="32" t="str">
        <f t="shared" si="726"/>
        <v/>
      </c>
      <c r="AF2591" s="5" t="str">
        <f t="shared" si="727"/>
        <v>usman mansyur44200</v>
      </c>
      <c r="AG2591" s="5" t="str">
        <f t="shared" si="728"/>
        <v>BMJ 04644200UTARADAY</v>
      </c>
      <c r="AH2591" s="5" t="str">
        <f t="shared" si="729"/>
        <v>usman mansyur44200UTARADAY</v>
      </c>
      <c r="AI2591" s="5" t="str">
        <f t="shared" si="730"/>
        <v>BMJ 04644200DAY</v>
      </c>
      <c r="AJ2591" s="5" t="str">
        <f t="shared" si="731"/>
        <v>usman mansyur44200DAY</v>
      </c>
      <c r="AK2591" s="5" t="str">
        <f t="shared" si="732"/>
        <v>usman mansyurBMJ II</v>
      </c>
      <c r="AL2591" s="5" t="str">
        <f t="shared" si="734"/>
        <v>1UTARA</v>
      </c>
      <c r="AM2591" s="5" t="str">
        <f t="shared" si="735"/>
        <v>1 &gt; 4UTARA12 RODA</v>
      </c>
      <c r="AN2591" s="5" t="str">
        <f t="shared" si="736"/>
        <v>usman mansyurBMJ II1 &gt; 4UTARA12 RODA</v>
      </c>
      <c r="AO2591" s="5" t="str">
        <f t="shared" si="737"/>
        <v>usman mansyur1 &gt; 4UTARA12 RODA</v>
      </c>
      <c r="AP2591" s="5" t="str">
        <f t="shared" si="738"/>
        <v>44200DAY</v>
      </c>
    </row>
    <row r="2592" spans="1:42" x14ac:dyDescent="0.3">
      <c r="A2592" s="33">
        <v>1</v>
      </c>
      <c r="B2592" s="33"/>
      <c r="C2592" s="70">
        <v>44200</v>
      </c>
      <c r="D2592" s="71" t="s">
        <v>19</v>
      </c>
      <c r="E2592" s="70">
        <v>44200</v>
      </c>
      <c r="F2592" s="71">
        <v>5163167</v>
      </c>
      <c r="G2592" s="33" t="s">
        <v>20</v>
      </c>
      <c r="H2592" s="33" t="s">
        <v>50</v>
      </c>
      <c r="I2592" s="33" t="s">
        <v>51</v>
      </c>
      <c r="J2592" s="33" t="s">
        <v>53</v>
      </c>
      <c r="K2592" s="63" t="s">
        <v>36</v>
      </c>
      <c r="L2592" s="32" t="str">
        <f t="shared" si="721"/>
        <v>CGE370</v>
      </c>
      <c r="M2592" s="32" t="str">
        <f t="shared" si="722"/>
        <v>BMJ II</v>
      </c>
      <c r="N2592" s="32" t="str">
        <f t="shared" si="723"/>
        <v>12 RODA</v>
      </c>
      <c r="O2592" s="146">
        <v>0.42652777777777778</v>
      </c>
      <c r="P2592" s="65">
        <v>44200.426527777781</v>
      </c>
      <c r="Q2592" s="65"/>
      <c r="R2592" s="66">
        <v>2</v>
      </c>
      <c r="S2592" s="66">
        <v>45180</v>
      </c>
      <c r="T2592" s="66">
        <v>17020</v>
      </c>
      <c r="U2592" s="67">
        <f t="shared" si="733"/>
        <v>28.16</v>
      </c>
      <c r="V2592" s="66">
        <f t="shared" si="724"/>
        <v>571000.31999999995</v>
      </c>
      <c r="W2592" s="66" t="str">
        <f t="shared" si="725"/>
        <v>1 &gt; 4</v>
      </c>
      <c r="X2592" s="66">
        <f>A2592+SUMIFS(Presensi!F:F,Presensi!E:E,'Entry Data'!AP2592)</f>
        <v>1</v>
      </c>
      <c r="Y2592" s="66">
        <f>IFERROR(INDEX('Retasi Pricing'!F:F,MATCH('Entry Data'!AM2592,'Retasi Pricing'!E:E,0))*X2592,"")</f>
        <v>27500</v>
      </c>
      <c r="Z2592" s="62" t="s">
        <v>26</v>
      </c>
      <c r="AA2592" s="62" t="s">
        <v>27</v>
      </c>
      <c r="AB2592" s="32"/>
      <c r="AC2592" s="32" t="s">
        <v>190</v>
      </c>
      <c r="AD2592" s="32" t="str">
        <f t="shared" si="726"/>
        <v/>
      </c>
      <c r="AF2592" s="5" t="str">
        <f t="shared" si="727"/>
        <v>usman mansyur44200</v>
      </c>
      <c r="AG2592" s="5" t="str">
        <f t="shared" si="728"/>
        <v>BMJ 04644200UTARADAY</v>
      </c>
      <c r="AH2592" s="5" t="str">
        <f t="shared" si="729"/>
        <v>usman mansyur44200UTARADAY</v>
      </c>
      <c r="AI2592" s="5" t="str">
        <f t="shared" si="730"/>
        <v>BMJ 04644200DAY</v>
      </c>
      <c r="AJ2592" s="5" t="str">
        <f t="shared" si="731"/>
        <v>usman mansyur44200DAY</v>
      </c>
      <c r="AK2592" s="5" t="str">
        <f t="shared" si="732"/>
        <v>usman mansyurBMJ II</v>
      </c>
      <c r="AL2592" s="5" t="str">
        <f t="shared" si="734"/>
        <v>2UTARA</v>
      </c>
      <c r="AM2592" s="5" t="str">
        <f t="shared" si="735"/>
        <v>1 &gt; 4UTARA12 RODA</v>
      </c>
      <c r="AN2592" s="5" t="str">
        <f t="shared" si="736"/>
        <v>usman mansyurBMJ II1 &gt; 4UTARA12 RODA</v>
      </c>
      <c r="AO2592" s="5" t="str">
        <f t="shared" si="737"/>
        <v>usman mansyur1 &gt; 4UTARA12 RODA</v>
      </c>
      <c r="AP2592" s="5" t="str">
        <f t="shared" si="738"/>
        <v>44200DAY</v>
      </c>
    </row>
    <row r="2593" spans="1:42" x14ac:dyDescent="0.3">
      <c r="A2593" s="33">
        <v>1</v>
      </c>
      <c r="B2593" s="33"/>
      <c r="C2593" s="70">
        <v>44200</v>
      </c>
      <c r="D2593" s="71" t="s">
        <v>19</v>
      </c>
      <c r="E2593" s="70">
        <v>44200</v>
      </c>
      <c r="F2593" s="71">
        <v>5163239</v>
      </c>
      <c r="G2593" s="33" t="s">
        <v>20</v>
      </c>
      <c r="H2593" s="33" t="s">
        <v>50</v>
      </c>
      <c r="I2593" s="33" t="s">
        <v>51</v>
      </c>
      <c r="J2593" s="33" t="s">
        <v>53</v>
      </c>
      <c r="K2593" s="63" t="s">
        <v>36</v>
      </c>
      <c r="L2593" s="32" t="str">
        <f t="shared" si="721"/>
        <v>CGE370</v>
      </c>
      <c r="M2593" s="32" t="str">
        <f t="shared" si="722"/>
        <v>BMJ II</v>
      </c>
      <c r="N2593" s="32" t="str">
        <f t="shared" si="723"/>
        <v>12 RODA</v>
      </c>
      <c r="O2593" s="146">
        <v>0.47975694444444444</v>
      </c>
      <c r="P2593" s="65">
        <v>44200.479756944442</v>
      </c>
      <c r="Q2593" s="65"/>
      <c r="R2593" s="66">
        <v>3</v>
      </c>
      <c r="S2593" s="66">
        <v>44960</v>
      </c>
      <c r="T2593" s="66">
        <v>17020</v>
      </c>
      <c r="U2593" s="67">
        <f t="shared" si="733"/>
        <v>27.94</v>
      </c>
      <c r="V2593" s="66">
        <f t="shared" si="724"/>
        <v>566539.38000000012</v>
      </c>
      <c r="W2593" s="66" t="str">
        <f t="shared" si="725"/>
        <v>1 &gt; 4</v>
      </c>
      <c r="X2593" s="66">
        <f>A2593+SUMIFS(Presensi!F:F,Presensi!E:E,'Entry Data'!AP2593)</f>
        <v>1</v>
      </c>
      <c r="Y2593" s="66">
        <f>IFERROR(INDEX('Retasi Pricing'!F:F,MATCH('Entry Data'!AM2593,'Retasi Pricing'!E:E,0))*X2593,"")</f>
        <v>27500</v>
      </c>
      <c r="Z2593" s="62" t="s">
        <v>26</v>
      </c>
      <c r="AA2593" s="62" t="s">
        <v>27</v>
      </c>
      <c r="AB2593" s="32"/>
      <c r="AC2593" s="32" t="s">
        <v>190</v>
      </c>
      <c r="AD2593" s="32" t="str">
        <f t="shared" si="726"/>
        <v/>
      </c>
      <c r="AF2593" s="5" t="str">
        <f t="shared" si="727"/>
        <v>usman mansyur44200</v>
      </c>
      <c r="AG2593" s="5" t="str">
        <f t="shared" si="728"/>
        <v>BMJ 04644200UTARADAY</v>
      </c>
      <c r="AH2593" s="5" t="str">
        <f t="shared" si="729"/>
        <v>usman mansyur44200UTARADAY</v>
      </c>
      <c r="AI2593" s="5" t="str">
        <f t="shared" si="730"/>
        <v>BMJ 04644200DAY</v>
      </c>
      <c r="AJ2593" s="5" t="str">
        <f t="shared" si="731"/>
        <v>usman mansyur44200DAY</v>
      </c>
      <c r="AK2593" s="5" t="str">
        <f t="shared" si="732"/>
        <v>usman mansyurBMJ II</v>
      </c>
      <c r="AL2593" s="5" t="str">
        <f t="shared" si="734"/>
        <v>3UTARA</v>
      </c>
      <c r="AM2593" s="5" t="str">
        <f t="shared" si="735"/>
        <v>1 &gt; 4UTARA12 RODA</v>
      </c>
      <c r="AN2593" s="5" t="str">
        <f t="shared" si="736"/>
        <v>usman mansyurBMJ II1 &gt; 4UTARA12 RODA</v>
      </c>
      <c r="AO2593" s="5" t="str">
        <f t="shared" si="737"/>
        <v>usman mansyur1 &gt; 4UTARA12 RODA</v>
      </c>
      <c r="AP2593" s="5" t="str">
        <f t="shared" si="738"/>
        <v>44200DAY</v>
      </c>
    </row>
    <row r="2594" spans="1:42" x14ac:dyDescent="0.3">
      <c r="A2594" s="33">
        <v>1</v>
      </c>
      <c r="B2594" s="33"/>
      <c r="C2594" s="70">
        <v>44200</v>
      </c>
      <c r="D2594" s="71" t="s">
        <v>19</v>
      </c>
      <c r="E2594" s="70">
        <v>44200</v>
      </c>
      <c r="F2594" s="71">
        <v>5163492</v>
      </c>
      <c r="G2594" s="33" t="s">
        <v>20</v>
      </c>
      <c r="H2594" s="33" t="s">
        <v>21</v>
      </c>
      <c r="I2594" s="33" t="s">
        <v>51</v>
      </c>
      <c r="J2594" s="33" t="s">
        <v>46</v>
      </c>
      <c r="K2594" s="63" t="s">
        <v>36</v>
      </c>
      <c r="L2594" s="32" t="str">
        <f t="shared" si="721"/>
        <v>CGE370</v>
      </c>
      <c r="M2594" s="32" t="str">
        <f t="shared" si="722"/>
        <v>BMJ II</v>
      </c>
      <c r="N2594" s="32" t="str">
        <f t="shared" si="723"/>
        <v>12 RODA</v>
      </c>
      <c r="O2594" s="146">
        <v>0.70783564814814814</v>
      </c>
      <c r="P2594" s="65">
        <v>44200.707835648151</v>
      </c>
      <c r="Q2594" s="65"/>
      <c r="R2594" s="66">
        <v>3</v>
      </c>
      <c r="S2594" s="66">
        <v>46240</v>
      </c>
      <c r="T2594" s="66">
        <v>17020</v>
      </c>
      <c r="U2594" s="67">
        <f t="shared" si="733"/>
        <v>29.22</v>
      </c>
      <c r="V2594" s="66">
        <f t="shared" si="724"/>
        <v>592493.93999999994</v>
      </c>
      <c r="W2594" s="66" t="str">
        <f t="shared" si="725"/>
        <v>1 &gt; 4</v>
      </c>
      <c r="X2594" s="66">
        <f>A2594+SUMIFS(Presensi!F:F,Presensi!E:E,'Entry Data'!AP2594)</f>
        <v>1</v>
      </c>
      <c r="Y2594" s="66">
        <f>IFERROR(INDEX('Retasi Pricing'!F:F,MATCH('Entry Data'!AM2594,'Retasi Pricing'!E:E,0))*X2594,"")</f>
        <v>27500</v>
      </c>
      <c r="Z2594" s="62" t="s">
        <v>26</v>
      </c>
      <c r="AA2594" s="62" t="s">
        <v>27</v>
      </c>
      <c r="AB2594" s="32"/>
      <c r="AC2594" s="32" t="s">
        <v>192</v>
      </c>
      <c r="AD2594" s="32" t="str">
        <f t="shared" si="726"/>
        <v/>
      </c>
      <c r="AF2594" s="5" t="str">
        <f t="shared" si="727"/>
        <v>awaluddin44200</v>
      </c>
      <c r="AG2594" s="5" t="str">
        <f t="shared" si="728"/>
        <v>BMJ 04644200UTARADAY</v>
      </c>
      <c r="AH2594" s="5" t="str">
        <f t="shared" si="729"/>
        <v>awaluddin44200UTARADAY</v>
      </c>
      <c r="AI2594" s="5" t="str">
        <f t="shared" si="730"/>
        <v>BMJ 04644200DAY</v>
      </c>
      <c r="AJ2594" s="5" t="str">
        <f t="shared" si="731"/>
        <v>awaluddin44200DAY</v>
      </c>
      <c r="AK2594" s="5" t="str">
        <f t="shared" si="732"/>
        <v>awaluddinBMJ II</v>
      </c>
      <c r="AL2594" s="5" t="str">
        <f t="shared" si="734"/>
        <v>3UTARA</v>
      </c>
      <c r="AM2594" s="5" t="str">
        <f t="shared" si="735"/>
        <v>1 &gt; 4UTARA12 RODA</v>
      </c>
      <c r="AN2594" s="5" t="str">
        <f t="shared" si="736"/>
        <v>awaluddinBMJ II1 &gt; 4UTARA12 RODA</v>
      </c>
      <c r="AO2594" s="5" t="str">
        <f t="shared" si="737"/>
        <v>awaluddin1 &gt; 4UTARA12 RODA</v>
      </c>
      <c r="AP2594" s="5" t="str">
        <f t="shared" si="738"/>
        <v>44200DAY</v>
      </c>
    </row>
    <row r="2595" spans="1:42" x14ac:dyDescent="0.3">
      <c r="A2595" s="33">
        <v>1</v>
      </c>
      <c r="B2595" s="33"/>
      <c r="C2595" s="70">
        <v>44200</v>
      </c>
      <c r="D2595" s="71" t="s">
        <v>19</v>
      </c>
      <c r="E2595" s="70">
        <v>44200</v>
      </c>
      <c r="F2595" s="71">
        <v>5163545</v>
      </c>
      <c r="G2595" s="33" t="s">
        <v>20</v>
      </c>
      <c r="H2595" s="33" t="s">
        <v>21</v>
      </c>
      <c r="I2595" s="33" t="s">
        <v>51</v>
      </c>
      <c r="J2595" s="33" t="s">
        <v>46</v>
      </c>
      <c r="K2595" s="63" t="s">
        <v>36</v>
      </c>
      <c r="L2595" s="32" t="str">
        <f t="shared" si="721"/>
        <v>CGE370</v>
      </c>
      <c r="M2595" s="32" t="str">
        <f t="shared" si="722"/>
        <v>BMJ II</v>
      </c>
      <c r="N2595" s="32" t="str">
        <f t="shared" si="723"/>
        <v>12 RODA</v>
      </c>
      <c r="O2595" s="146">
        <v>0.76597222222222217</v>
      </c>
      <c r="P2595" s="65">
        <v>44200.765972222223</v>
      </c>
      <c r="Q2595" s="65"/>
      <c r="R2595" s="66">
        <v>4</v>
      </c>
      <c r="S2595" s="66">
        <v>47320</v>
      </c>
      <c r="T2595" s="66">
        <v>17020</v>
      </c>
      <c r="U2595" s="67">
        <f t="shared" si="733"/>
        <v>30.3</v>
      </c>
      <c r="V2595" s="66">
        <f t="shared" si="724"/>
        <v>614393.1</v>
      </c>
      <c r="W2595" s="66" t="str">
        <f t="shared" si="725"/>
        <v>1 &gt; 4</v>
      </c>
      <c r="X2595" s="66">
        <f>A2595+SUMIFS(Presensi!F:F,Presensi!E:E,'Entry Data'!AP2595)</f>
        <v>1</v>
      </c>
      <c r="Y2595" s="66">
        <f>IFERROR(INDEX('Retasi Pricing'!F:F,MATCH('Entry Data'!AM2595,'Retasi Pricing'!E:E,0))*X2595,"")</f>
        <v>27500</v>
      </c>
      <c r="Z2595" s="62" t="s">
        <v>26</v>
      </c>
      <c r="AA2595" s="62" t="s">
        <v>27</v>
      </c>
      <c r="AB2595" s="32"/>
      <c r="AC2595" s="32" t="s">
        <v>192</v>
      </c>
      <c r="AD2595" s="32" t="str">
        <f t="shared" si="726"/>
        <v/>
      </c>
      <c r="AF2595" s="5" t="str">
        <f t="shared" si="727"/>
        <v>awaluddin44200</v>
      </c>
      <c r="AG2595" s="5" t="str">
        <f t="shared" si="728"/>
        <v>BMJ 04644200UTARADAY</v>
      </c>
      <c r="AH2595" s="5" t="str">
        <f t="shared" si="729"/>
        <v>awaluddin44200UTARADAY</v>
      </c>
      <c r="AI2595" s="5" t="str">
        <f t="shared" si="730"/>
        <v>BMJ 04644200DAY</v>
      </c>
      <c r="AJ2595" s="5" t="str">
        <f t="shared" si="731"/>
        <v>awaluddin44200DAY</v>
      </c>
      <c r="AK2595" s="5" t="str">
        <f t="shared" si="732"/>
        <v>awaluddinBMJ II</v>
      </c>
      <c r="AL2595" s="5" t="str">
        <f t="shared" si="734"/>
        <v>4UTARA</v>
      </c>
      <c r="AM2595" s="5" t="str">
        <f t="shared" si="735"/>
        <v>1 &gt; 4UTARA12 RODA</v>
      </c>
      <c r="AN2595" s="5" t="str">
        <f t="shared" si="736"/>
        <v>awaluddinBMJ II1 &gt; 4UTARA12 RODA</v>
      </c>
      <c r="AO2595" s="5" t="str">
        <f t="shared" si="737"/>
        <v>awaluddin1 &gt; 4UTARA12 RODA</v>
      </c>
      <c r="AP2595" s="5" t="str">
        <f t="shared" si="738"/>
        <v>44200DAY</v>
      </c>
    </row>
    <row r="2596" spans="1:42" x14ac:dyDescent="0.3">
      <c r="A2596" s="33">
        <v>1</v>
      </c>
      <c r="B2596" s="33"/>
      <c r="C2596" s="70">
        <v>44200</v>
      </c>
      <c r="D2596" s="71" t="s">
        <v>19</v>
      </c>
      <c r="E2596" s="70">
        <v>44200</v>
      </c>
      <c r="F2596" s="71">
        <v>5163113</v>
      </c>
      <c r="G2596" s="33" t="s">
        <v>38</v>
      </c>
      <c r="H2596" s="33" t="s">
        <v>121</v>
      </c>
      <c r="I2596" s="33" t="s">
        <v>174</v>
      </c>
      <c r="J2596" s="33" t="s">
        <v>115</v>
      </c>
      <c r="K2596" s="63" t="s">
        <v>41</v>
      </c>
      <c r="L2596" s="32" t="str">
        <f t="shared" si="721"/>
        <v>AXOR4843</v>
      </c>
      <c r="M2596" s="32" t="str">
        <f t="shared" si="722"/>
        <v>BMJ II</v>
      </c>
      <c r="N2596" s="32" t="str">
        <f t="shared" si="723"/>
        <v>12 RODA</v>
      </c>
      <c r="O2596" s="146">
        <v>0.38196759259259255</v>
      </c>
      <c r="P2596" s="65">
        <v>44200.386064814818</v>
      </c>
      <c r="Q2596" s="65"/>
      <c r="R2596" s="66">
        <v>1</v>
      </c>
      <c r="S2596" s="66">
        <v>54560</v>
      </c>
      <c r="T2596" s="66">
        <v>19940</v>
      </c>
      <c r="U2596" s="67">
        <f t="shared" si="733"/>
        <v>34.619999999999997</v>
      </c>
      <c r="V2596" s="66">
        <f t="shared" si="724"/>
        <v>1039984.7999999999</v>
      </c>
      <c r="W2596" s="66" t="str">
        <f t="shared" si="725"/>
        <v>1 &gt; 3</v>
      </c>
      <c r="X2596" s="66">
        <f>A2596+SUMIFS(Presensi!F:F,Presensi!E:E,'Entry Data'!AP2596)</f>
        <v>1</v>
      </c>
      <c r="Y2596" s="66">
        <f>IFERROR(INDEX('Retasi Pricing'!F:F,MATCH('Entry Data'!AM2596,'Retasi Pricing'!E:E,0))*X2596,"")</f>
        <v>38000</v>
      </c>
      <c r="Z2596" s="62" t="s">
        <v>26</v>
      </c>
      <c r="AA2596" s="62" t="s">
        <v>27</v>
      </c>
      <c r="AB2596" s="32"/>
      <c r="AC2596" s="32" t="s">
        <v>368</v>
      </c>
      <c r="AD2596" s="32" t="str">
        <f t="shared" si="726"/>
        <v/>
      </c>
      <c r="AF2596" s="5" t="str">
        <f t="shared" si="727"/>
        <v>Romanus Roja44200</v>
      </c>
      <c r="AG2596" s="5" t="str">
        <f t="shared" si="728"/>
        <v>BMJ 04744200SELATANDAY</v>
      </c>
      <c r="AH2596" s="5" t="str">
        <f t="shared" si="729"/>
        <v>Romanus Roja44200SELATANDAY</v>
      </c>
      <c r="AI2596" s="5" t="str">
        <f t="shared" si="730"/>
        <v>BMJ 04744200DAY</v>
      </c>
      <c r="AJ2596" s="5" t="str">
        <f t="shared" si="731"/>
        <v>Romanus Roja44200DAY</v>
      </c>
      <c r="AK2596" s="5" t="str">
        <f t="shared" si="732"/>
        <v>Romanus RojaBMJ II</v>
      </c>
      <c r="AL2596" s="5" t="str">
        <f t="shared" si="734"/>
        <v>1SELATAN</v>
      </c>
      <c r="AM2596" s="5" t="str">
        <f t="shared" si="735"/>
        <v>1 &gt; 3SELATAN12 RODA</v>
      </c>
      <c r="AN2596" s="5" t="str">
        <f t="shared" si="736"/>
        <v>Romanus RojaBMJ II1 &gt; 3SELATAN12 RODA</v>
      </c>
      <c r="AO2596" s="5" t="str">
        <f t="shared" si="737"/>
        <v>Romanus Roja1 &gt; 3SELATAN12 RODA</v>
      </c>
      <c r="AP2596" s="5" t="str">
        <f t="shared" si="738"/>
        <v>44200DAY</v>
      </c>
    </row>
    <row r="2597" spans="1:42" x14ac:dyDescent="0.3">
      <c r="A2597" s="33">
        <v>1</v>
      </c>
      <c r="B2597" s="33"/>
      <c r="C2597" s="70">
        <v>44200</v>
      </c>
      <c r="D2597" s="71" t="s">
        <v>19</v>
      </c>
      <c r="E2597" s="70">
        <v>44200</v>
      </c>
      <c r="F2597" s="71">
        <v>5163217</v>
      </c>
      <c r="G2597" s="33" t="s">
        <v>38</v>
      </c>
      <c r="H2597" s="33" t="s">
        <v>121</v>
      </c>
      <c r="I2597" s="33" t="s">
        <v>174</v>
      </c>
      <c r="J2597" s="33" t="s">
        <v>115</v>
      </c>
      <c r="K2597" s="63" t="s">
        <v>41</v>
      </c>
      <c r="L2597" s="32" t="str">
        <f t="shared" si="721"/>
        <v>AXOR4843</v>
      </c>
      <c r="M2597" s="32" t="str">
        <f t="shared" si="722"/>
        <v>BMJ II</v>
      </c>
      <c r="N2597" s="32" t="str">
        <f t="shared" si="723"/>
        <v>12 RODA</v>
      </c>
      <c r="O2597" s="146">
        <v>0.46552083333333333</v>
      </c>
      <c r="P2597" s="65">
        <v>44200.465520833335</v>
      </c>
      <c r="Q2597" s="65"/>
      <c r="R2597" s="66">
        <v>2</v>
      </c>
      <c r="S2597" s="66">
        <v>54100</v>
      </c>
      <c r="T2597" s="66">
        <v>19940</v>
      </c>
      <c r="U2597" s="67">
        <f t="shared" si="733"/>
        <v>34.159999999999997</v>
      </c>
      <c r="V2597" s="66">
        <f t="shared" si="724"/>
        <v>1026166.3999999999</v>
      </c>
      <c r="W2597" s="66" t="str">
        <f t="shared" si="725"/>
        <v>1 &gt; 3</v>
      </c>
      <c r="X2597" s="66">
        <f>A2597+SUMIFS(Presensi!F:F,Presensi!E:E,'Entry Data'!AP2597)</f>
        <v>1</v>
      </c>
      <c r="Y2597" s="66">
        <f>IFERROR(INDEX('Retasi Pricing'!F:F,MATCH('Entry Data'!AM2597,'Retasi Pricing'!E:E,0))*X2597,"")</f>
        <v>38000</v>
      </c>
      <c r="Z2597" s="62" t="s">
        <v>26</v>
      </c>
      <c r="AA2597" s="62" t="s">
        <v>27</v>
      </c>
      <c r="AB2597" s="32"/>
      <c r="AC2597" s="32" t="s">
        <v>368</v>
      </c>
      <c r="AD2597" s="32" t="str">
        <f t="shared" si="726"/>
        <v/>
      </c>
      <c r="AF2597" s="5" t="str">
        <f t="shared" si="727"/>
        <v>Romanus Roja44200</v>
      </c>
      <c r="AG2597" s="5" t="str">
        <f t="shared" si="728"/>
        <v>BMJ 04744200SELATANDAY</v>
      </c>
      <c r="AH2597" s="5" t="str">
        <f t="shared" si="729"/>
        <v>Romanus Roja44200SELATANDAY</v>
      </c>
      <c r="AI2597" s="5" t="str">
        <f t="shared" si="730"/>
        <v>BMJ 04744200DAY</v>
      </c>
      <c r="AJ2597" s="5" t="str">
        <f t="shared" si="731"/>
        <v>Romanus Roja44200DAY</v>
      </c>
      <c r="AK2597" s="5" t="str">
        <f t="shared" si="732"/>
        <v>Romanus RojaBMJ II</v>
      </c>
      <c r="AL2597" s="5" t="str">
        <f t="shared" si="734"/>
        <v>2SELATAN</v>
      </c>
      <c r="AM2597" s="5" t="str">
        <f t="shared" si="735"/>
        <v>1 &gt; 3SELATAN12 RODA</v>
      </c>
      <c r="AN2597" s="5" t="str">
        <f t="shared" si="736"/>
        <v>Romanus RojaBMJ II1 &gt; 3SELATAN12 RODA</v>
      </c>
      <c r="AO2597" s="5" t="str">
        <f t="shared" si="737"/>
        <v>Romanus Roja1 &gt; 3SELATAN12 RODA</v>
      </c>
      <c r="AP2597" s="5" t="str">
        <f t="shared" si="738"/>
        <v>44200DAY</v>
      </c>
    </row>
    <row r="2598" spans="1:42" x14ac:dyDescent="0.3">
      <c r="A2598" s="33">
        <v>1</v>
      </c>
      <c r="B2598" s="33"/>
      <c r="C2598" s="70">
        <v>44200</v>
      </c>
      <c r="D2598" s="71" t="s">
        <v>19</v>
      </c>
      <c r="E2598" s="70">
        <v>44200</v>
      </c>
      <c r="F2598" s="71">
        <v>5163308</v>
      </c>
      <c r="G2598" s="33" t="s">
        <v>38</v>
      </c>
      <c r="H2598" s="33" t="s">
        <v>287</v>
      </c>
      <c r="I2598" s="33" t="s">
        <v>288</v>
      </c>
      <c r="J2598" s="33" t="s">
        <v>115</v>
      </c>
      <c r="K2598" s="63" t="s">
        <v>41</v>
      </c>
      <c r="L2598" s="32" t="str">
        <f t="shared" si="721"/>
        <v>AXOR4843</v>
      </c>
      <c r="M2598" s="32" t="str">
        <f t="shared" si="722"/>
        <v>BMJ II</v>
      </c>
      <c r="N2598" s="32" t="str">
        <f t="shared" si="723"/>
        <v>12 RODA</v>
      </c>
      <c r="O2598" s="146">
        <v>0.54378472222222218</v>
      </c>
      <c r="P2598" s="65">
        <v>44200.54378472222</v>
      </c>
      <c r="Q2598" s="65"/>
      <c r="R2598" s="66">
        <v>3</v>
      </c>
      <c r="S2598" s="66">
        <v>57100</v>
      </c>
      <c r="T2598" s="66">
        <v>19940</v>
      </c>
      <c r="U2598" s="67">
        <f t="shared" si="733"/>
        <v>37.159999999999997</v>
      </c>
      <c r="V2598" s="66">
        <f t="shared" si="724"/>
        <v>1116286.3999999999</v>
      </c>
      <c r="W2598" s="66" t="str">
        <f t="shared" si="725"/>
        <v>1 &gt; 3</v>
      </c>
      <c r="X2598" s="66">
        <f>A2598+SUMIFS(Presensi!F:F,Presensi!E:E,'Entry Data'!AP2598)</f>
        <v>1</v>
      </c>
      <c r="Y2598" s="66">
        <f>IFERROR(INDEX('Retasi Pricing'!F:F,MATCH('Entry Data'!AM2598,'Retasi Pricing'!E:E,0))*X2598,"")</f>
        <v>38000</v>
      </c>
      <c r="Z2598" s="62" t="s">
        <v>26</v>
      </c>
      <c r="AA2598" s="62" t="s">
        <v>27</v>
      </c>
      <c r="AB2598" s="32"/>
      <c r="AC2598" s="32" t="s">
        <v>368</v>
      </c>
      <c r="AD2598" s="32" t="str">
        <f t="shared" si="726"/>
        <v/>
      </c>
      <c r="AF2598" s="5" t="str">
        <f t="shared" si="727"/>
        <v>Romanus Roja44200</v>
      </c>
      <c r="AG2598" s="5" t="str">
        <f t="shared" si="728"/>
        <v>BMJ 04744200SELATANDAY</v>
      </c>
      <c r="AH2598" s="5" t="str">
        <f t="shared" si="729"/>
        <v>Romanus Roja44200SELATANDAY</v>
      </c>
      <c r="AI2598" s="5" t="str">
        <f t="shared" si="730"/>
        <v>BMJ 04744200DAY</v>
      </c>
      <c r="AJ2598" s="5" t="str">
        <f t="shared" si="731"/>
        <v>Romanus Roja44200DAY</v>
      </c>
      <c r="AK2598" s="5" t="str">
        <f t="shared" si="732"/>
        <v>Romanus RojaBMJ II</v>
      </c>
      <c r="AL2598" s="5" t="str">
        <f t="shared" si="734"/>
        <v>3SELATAN</v>
      </c>
      <c r="AM2598" s="5" t="str">
        <f t="shared" si="735"/>
        <v>1 &gt; 3SELATAN12 RODA</v>
      </c>
      <c r="AN2598" s="5" t="str">
        <f t="shared" si="736"/>
        <v>Romanus RojaBMJ II1 &gt; 3SELATAN12 RODA</v>
      </c>
      <c r="AO2598" s="5" t="str">
        <f t="shared" si="737"/>
        <v>Romanus Roja1 &gt; 3SELATAN12 RODA</v>
      </c>
      <c r="AP2598" s="5" t="str">
        <f t="shared" si="738"/>
        <v>44200DAY</v>
      </c>
    </row>
    <row r="2599" spans="1:42" x14ac:dyDescent="0.3">
      <c r="A2599" s="33">
        <v>1</v>
      </c>
      <c r="B2599" s="33"/>
      <c r="C2599" s="70">
        <v>44200</v>
      </c>
      <c r="D2599" s="71" t="s">
        <v>19</v>
      </c>
      <c r="E2599" s="70">
        <v>44200</v>
      </c>
      <c r="F2599" s="71">
        <v>5163389</v>
      </c>
      <c r="G2599" s="33" t="s">
        <v>20</v>
      </c>
      <c r="H2599" s="33" t="s">
        <v>21</v>
      </c>
      <c r="I2599" s="33" t="s">
        <v>51</v>
      </c>
      <c r="J2599" s="33" t="s">
        <v>23</v>
      </c>
      <c r="K2599" s="63" t="s">
        <v>41</v>
      </c>
      <c r="L2599" s="32" t="str">
        <f t="shared" si="721"/>
        <v>AXOR4843</v>
      </c>
      <c r="M2599" s="32" t="str">
        <f t="shared" si="722"/>
        <v>BMJ II</v>
      </c>
      <c r="N2599" s="32" t="str">
        <f t="shared" si="723"/>
        <v>12 RODA</v>
      </c>
      <c r="O2599" s="146">
        <v>0.61832175925925925</v>
      </c>
      <c r="P2599" s="65">
        <v>44200.618321759262</v>
      </c>
      <c r="Q2599" s="65"/>
      <c r="R2599" s="66">
        <v>4</v>
      </c>
      <c r="S2599" s="66">
        <v>51660</v>
      </c>
      <c r="T2599" s="66">
        <v>19940</v>
      </c>
      <c r="U2599" s="67">
        <f t="shared" si="733"/>
        <v>31.72</v>
      </c>
      <c r="V2599" s="66">
        <f t="shared" si="724"/>
        <v>643186.43999999994</v>
      </c>
      <c r="W2599" s="66" t="str">
        <f t="shared" si="725"/>
        <v>1 &gt; 4</v>
      </c>
      <c r="X2599" s="66">
        <f>A2599+SUMIFS(Presensi!F:F,Presensi!E:E,'Entry Data'!AP2599)</f>
        <v>1</v>
      </c>
      <c r="Y2599" s="66">
        <f>IFERROR(INDEX('Retasi Pricing'!F:F,MATCH('Entry Data'!AM2599,'Retasi Pricing'!E:E,0))*X2599,"")</f>
        <v>27500</v>
      </c>
      <c r="Z2599" s="62" t="s">
        <v>26</v>
      </c>
      <c r="AA2599" s="62" t="s">
        <v>27</v>
      </c>
      <c r="AB2599" s="32"/>
      <c r="AC2599" s="32" t="s">
        <v>368</v>
      </c>
      <c r="AD2599" s="32" t="str">
        <f t="shared" si="726"/>
        <v/>
      </c>
      <c r="AF2599" s="5" t="str">
        <f t="shared" si="727"/>
        <v>Romanus Roja44200</v>
      </c>
      <c r="AG2599" s="5" t="str">
        <f t="shared" si="728"/>
        <v>BMJ 04744200UTARADAY</v>
      </c>
      <c r="AH2599" s="5" t="str">
        <f t="shared" si="729"/>
        <v>Romanus Roja44200UTARADAY</v>
      </c>
      <c r="AI2599" s="5" t="str">
        <f t="shared" si="730"/>
        <v>BMJ 04744200DAY</v>
      </c>
      <c r="AJ2599" s="5" t="str">
        <f t="shared" si="731"/>
        <v>Romanus Roja44200DAY</v>
      </c>
      <c r="AK2599" s="5" t="str">
        <f t="shared" si="732"/>
        <v>Romanus RojaBMJ II</v>
      </c>
      <c r="AL2599" s="5" t="str">
        <f t="shared" si="734"/>
        <v>4UTARA</v>
      </c>
      <c r="AM2599" s="5" t="str">
        <f t="shared" si="735"/>
        <v>1 &gt; 4UTARA12 RODA</v>
      </c>
      <c r="AN2599" s="5" t="str">
        <f t="shared" si="736"/>
        <v>Romanus RojaBMJ II1 &gt; 4UTARA12 RODA</v>
      </c>
      <c r="AO2599" s="5" t="str">
        <f t="shared" si="737"/>
        <v>Romanus Roja1 &gt; 4UTARA12 RODA</v>
      </c>
      <c r="AP2599" s="5" t="str">
        <f t="shared" si="738"/>
        <v>44200DAY</v>
      </c>
    </row>
    <row r="2600" spans="1:42" x14ac:dyDescent="0.3">
      <c r="A2600" s="33">
        <v>1</v>
      </c>
      <c r="B2600" s="33"/>
      <c r="C2600" s="70">
        <v>44200</v>
      </c>
      <c r="D2600" s="71" t="s">
        <v>19</v>
      </c>
      <c r="E2600" s="70">
        <v>44200</v>
      </c>
      <c r="F2600" s="71">
        <v>5163519</v>
      </c>
      <c r="G2600" s="33" t="s">
        <v>38</v>
      </c>
      <c r="H2600" s="33" t="s">
        <v>287</v>
      </c>
      <c r="I2600" s="33" t="s">
        <v>288</v>
      </c>
      <c r="J2600" s="33" t="s">
        <v>115</v>
      </c>
      <c r="K2600" s="63" t="s">
        <v>41</v>
      </c>
      <c r="L2600" s="32" t="str">
        <f t="shared" si="721"/>
        <v>AXOR4843</v>
      </c>
      <c r="M2600" s="32" t="str">
        <f t="shared" si="722"/>
        <v>BMJ II</v>
      </c>
      <c r="N2600" s="32" t="str">
        <f t="shared" si="723"/>
        <v>12 RODA</v>
      </c>
      <c r="O2600" s="146">
        <v>0.73018518518518516</v>
      </c>
      <c r="P2600" s="65">
        <v>44200.730185185188</v>
      </c>
      <c r="Q2600" s="65"/>
      <c r="R2600" s="66">
        <v>5</v>
      </c>
      <c r="S2600" s="66">
        <v>57520</v>
      </c>
      <c r="T2600" s="66">
        <v>19940</v>
      </c>
      <c r="U2600" s="67">
        <f t="shared" si="733"/>
        <v>37.58</v>
      </c>
      <c r="V2600" s="66">
        <f t="shared" si="724"/>
        <v>1128903.2</v>
      </c>
      <c r="W2600" s="66" t="str">
        <f t="shared" si="725"/>
        <v>&gt; 5</v>
      </c>
      <c r="X2600" s="66">
        <f>A2600+SUMIFS(Presensi!F:F,Presensi!E:E,'Entry Data'!AP2600)</f>
        <v>1</v>
      </c>
      <c r="Y2600" s="66">
        <f>IFERROR(INDEX('Retasi Pricing'!F:F,MATCH('Entry Data'!AM2600,'Retasi Pricing'!E:E,0))*X2600,"")</f>
        <v>48500</v>
      </c>
      <c r="Z2600" s="62" t="s">
        <v>26</v>
      </c>
      <c r="AA2600" s="62" t="s">
        <v>27</v>
      </c>
      <c r="AB2600" s="32"/>
      <c r="AC2600" s="32" t="s">
        <v>368</v>
      </c>
      <c r="AD2600" s="32" t="str">
        <f t="shared" si="726"/>
        <v/>
      </c>
      <c r="AF2600" s="5" t="str">
        <f t="shared" si="727"/>
        <v>Romanus Roja44200</v>
      </c>
      <c r="AG2600" s="5" t="str">
        <f t="shared" si="728"/>
        <v>BMJ 04744200SELATANDAY</v>
      </c>
      <c r="AH2600" s="5" t="str">
        <f t="shared" si="729"/>
        <v>Romanus Roja44200SELATANDAY</v>
      </c>
      <c r="AI2600" s="5" t="str">
        <f t="shared" si="730"/>
        <v>BMJ 04744200DAY</v>
      </c>
      <c r="AJ2600" s="5" t="str">
        <f t="shared" si="731"/>
        <v>Romanus Roja44200DAY</v>
      </c>
      <c r="AK2600" s="5" t="str">
        <f t="shared" si="732"/>
        <v>Romanus RojaBMJ II</v>
      </c>
      <c r="AL2600" s="5" t="str">
        <f t="shared" si="734"/>
        <v>5SELATAN</v>
      </c>
      <c r="AM2600" s="5" t="str">
        <f t="shared" si="735"/>
        <v>&gt; 5SELATAN12 RODA</v>
      </c>
      <c r="AN2600" s="5" t="str">
        <f t="shared" si="736"/>
        <v>Romanus RojaBMJ II&gt; 5SELATAN12 RODA</v>
      </c>
      <c r="AO2600" s="5" t="str">
        <f t="shared" si="737"/>
        <v>Romanus Roja&gt; 5SELATAN12 RODA</v>
      </c>
      <c r="AP2600" s="5" t="str">
        <f t="shared" si="738"/>
        <v>44200DAY</v>
      </c>
    </row>
    <row r="2601" spans="1:42" x14ac:dyDescent="0.3">
      <c r="A2601" s="33">
        <v>1</v>
      </c>
      <c r="B2601" s="33"/>
      <c r="C2601" s="70">
        <v>44200</v>
      </c>
      <c r="D2601" s="71" t="s">
        <v>19</v>
      </c>
      <c r="E2601" s="70">
        <v>44200</v>
      </c>
      <c r="F2601" s="71">
        <v>5163162</v>
      </c>
      <c r="G2601" s="33" t="s">
        <v>20</v>
      </c>
      <c r="H2601" s="33" t="s">
        <v>21</v>
      </c>
      <c r="I2601" s="33" t="s">
        <v>123</v>
      </c>
      <c r="J2601" s="33" t="s">
        <v>23</v>
      </c>
      <c r="K2601" s="63" t="s">
        <v>57</v>
      </c>
      <c r="L2601" s="32" t="str">
        <f t="shared" si="721"/>
        <v>AXOR4843</v>
      </c>
      <c r="M2601" s="32" t="str">
        <f t="shared" si="722"/>
        <v>BMJ II</v>
      </c>
      <c r="N2601" s="32" t="str">
        <f t="shared" si="723"/>
        <v>12 RODA</v>
      </c>
      <c r="O2601" s="146">
        <v>0.4249768518518518</v>
      </c>
      <c r="P2601" s="65">
        <v>44200.436909722222</v>
      </c>
      <c r="Q2601" s="65"/>
      <c r="R2601" s="66">
        <v>1</v>
      </c>
      <c r="S2601" s="66">
        <v>52300</v>
      </c>
      <c r="T2601" s="66">
        <v>20160</v>
      </c>
      <c r="U2601" s="67">
        <f t="shared" si="733"/>
        <v>32.14</v>
      </c>
      <c r="V2601" s="66">
        <f t="shared" si="724"/>
        <v>651702.78</v>
      </c>
      <c r="W2601" s="66" t="str">
        <f t="shared" si="725"/>
        <v>1 &gt; 4</v>
      </c>
      <c r="X2601" s="66">
        <f>A2601+SUMIFS(Presensi!F:F,Presensi!E:E,'Entry Data'!AP2601)</f>
        <v>1</v>
      </c>
      <c r="Y2601" s="66">
        <f>IFERROR(INDEX('Retasi Pricing'!F:F,MATCH('Entry Data'!AM2601,'Retasi Pricing'!E:E,0))*X2601,"")</f>
        <v>27500</v>
      </c>
      <c r="Z2601" s="62" t="s">
        <v>26</v>
      </c>
      <c r="AA2601" s="62" t="s">
        <v>27</v>
      </c>
      <c r="AB2601" s="32"/>
      <c r="AC2601" s="32" t="s">
        <v>296</v>
      </c>
      <c r="AD2601" s="32" t="str">
        <f t="shared" si="726"/>
        <v/>
      </c>
      <c r="AF2601" s="5" t="str">
        <f t="shared" si="727"/>
        <v>M.MULYO44200</v>
      </c>
      <c r="AG2601" s="5" t="str">
        <f t="shared" si="728"/>
        <v>BMJ 05044200UTARADAY</v>
      </c>
      <c r="AH2601" s="5" t="str">
        <f t="shared" si="729"/>
        <v>M.MULYO44200UTARADAY</v>
      </c>
      <c r="AI2601" s="5" t="str">
        <f t="shared" si="730"/>
        <v>BMJ 05044200DAY</v>
      </c>
      <c r="AJ2601" s="5" t="str">
        <f t="shared" si="731"/>
        <v>M.MULYO44200DAY</v>
      </c>
      <c r="AK2601" s="5" t="str">
        <f t="shared" si="732"/>
        <v>M.MULYOBMJ II</v>
      </c>
      <c r="AL2601" s="5" t="str">
        <f t="shared" si="734"/>
        <v>1UTARA</v>
      </c>
      <c r="AM2601" s="5" t="str">
        <f t="shared" si="735"/>
        <v>1 &gt; 4UTARA12 RODA</v>
      </c>
      <c r="AN2601" s="5" t="str">
        <f t="shared" si="736"/>
        <v>M.MULYOBMJ II1 &gt; 4UTARA12 RODA</v>
      </c>
      <c r="AO2601" s="5" t="str">
        <f t="shared" si="737"/>
        <v>M.MULYO1 &gt; 4UTARA12 RODA</v>
      </c>
      <c r="AP2601" s="5" t="str">
        <f t="shared" si="738"/>
        <v>44200DAY</v>
      </c>
    </row>
    <row r="2602" spans="1:42" x14ac:dyDescent="0.3">
      <c r="A2602" s="33">
        <v>1</v>
      </c>
      <c r="B2602" s="33"/>
      <c r="C2602" s="70">
        <v>44200</v>
      </c>
      <c r="D2602" s="71" t="s">
        <v>19</v>
      </c>
      <c r="E2602" s="70">
        <v>44200</v>
      </c>
      <c r="F2602" s="71">
        <v>5163276</v>
      </c>
      <c r="G2602" s="33" t="s">
        <v>38</v>
      </c>
      <c r="H2602" s="33" t="s">
        <v>121</v>
      </c>
      <c r="I2602" s="33" t="s">
        <v>174</v>
      </c>
      <c r="J2602" s="33" t="s">
        <v>110</v>
      </c>
      <c r="K2602" s="63" t="s">
        <v>57</v>
      </c>
      <c r="L2602" s="32" t="str">
        <f t="shared" si="721"/>
        <v>AXOR4843</v>
      </c>
      <c r="M2602" s="32" t="str">
        <f t="shared" si="722"/>
        <v>BMJ II</v>
      </c>
      <c r="N2602" s="32" t="str">
        <f t="shared" si="723"/>
        <v>12 RODA</v>
      </c>
      <c r="O2602" s="146">
        <v>0.513738425925926</v>
      </c>
      <c r="P2602" s="65">
        <v>44200.513738425929</v>
      </c>
      <c r="Q2602" s="65"/>
      <c r="R2602" s="66">
        <v>2</v>
      </c>
      <c r="S2602" s="66">
        <v>52740</v>
      </c>
      <c r="T2602" s="66">
        <v>20160</v>
      </c>
      <c r="U2602" s="67">
        <f t="shared" si="733"/>
        <v>32.58</v>
      </c>
      <c r="V2602" s="66">
        <f t="shared" si="724"/>
        <v>978703.2</v>
      </c>
      <c r="W2602" s="66" t="str">
        <f t="shared" si="725"/>
        <v>1 &gt; 3</v>
      </c>
      <c r="X2602" s="66">
        <f>A2602+SUMIFS(Presensi!F:F,Presensi!E:E,'Entry Data'!AP2602)</f>
        <v>1</v>
      </c>
      <c r="Y2602" s="66">
        <f>IFERROR(INDEX('Retasi Pricing'!F:F,MATCH('Entry Data'!AM2602,'Retasi Pricing'!E:E,0))*X2602,"")</f>
        <v>38000</v>
      </c>
      <c r="Z2602" s="62" t="s">
        <v>26</v>
      </c>
      <c r="AA2602" s="62" t="s">
        <v>27</v>
      </c>
      <c r="AB2602" s="32"/>
      <c r="AC2602" s="32" t="s">
        <v>296</v>
      </c>
      <c r="AD2602" s="32" t="str">
        <f t="shared" si="726"/>
        <v/>
      </c>
      <c r="AF2602" s="5" t="str">
        <f t="shared" si="727"/>
        <v>M.MULYO44200</v>
      </c>
      <c r="AG2602" s="5" t="str">
        <f t="shared" si="728"/>
        <v>BMJ 05044200SELATANDAY</v>
      </c>
      <c r="AH2602" s="5" t="str">
        <f t="shared" si="729"/>
        <v>M.MULYO44200SELATANDAY</v>
      </c>
      <c r="AI2602" s="5" t="str">
        <f t="shared" si="730"/>
        <v>BMJ 05044200DAY</v>
      </c>
      <c r="AJ2602" s="5" t="str">
        <f t="shared" si="731"/>
        <v>M.MULYO44200DAY</v>
      </c>
      <c r="AK2602" s="5" t="str">
        <f t="shared" si="732"/>
        <v>M.MULYOBMJ II</v>
      </c>
      <c r="AL2602" s="5" t="str">
        <f t="shared" si="734"/>
        <v>2SELATAN</v>
      </c>
      <c r="AM2602" s="5" t="str">
        <f t="shared" si="735"/>
        <v>1 &gt; 3SELATAN12 RODA</v>
      </c>
      <c r="AN2602" s="5" t="str">
        <f t="shared" si="736"/>
        <v>M.MULYOBMJ II1 &gt; 3SELATAN12 RODA</v>
      </c>
      <c r="AO2602" s="5" t="str">
        <f t="shared" si="737"/>
        <v>M.MULYO1 &gt; 3SELATAN12 RODA</v>
      </c>
      <c r="AP2602" s="5" t="str">
        <f t="shared" si="738"/>
        <v>44200DAY</v>
      </c>
    </row>
    <row r="2603" spans="1:42" x14ac:dyDescent="0.3">
      <c r="A2603" s="33">
        <v>1</v>
      </c>
      <c r="B2603" s="33"/>
      <c r="C2603" s="70">
        <v>44200</v>
      </c>
      <c r="D2603" s="71" t="s">
        <v>19</v>
      </c>
      <c r="E2603" s="70">
        <v>44200</v>
      </c>
      <c r="F2603" s="71">
        <v>5163229</v>
      </c>
      <c r="G2603" s="33" t="s">
        <v>38</v>
      </c>
      <c r="H2603" s="33" t="s">
        <v>121</v>
      </c>
      <c r="I2603" s="33" t="s">
        <v>174</v>
      </c>
      <c r="J2603" s="33" t="s">
        <v>40</v>
      </c>
      <c r="K2603" s="63" t="s">
        <v>60</v>
      </c>
      <c r="L2603" s="32" t="str">
        <f t="shared" si="721"/>
        <v>AXOR4843</v>
      </c>
      <c r="M2603" s="32" t="str">
        <f t="shared" si="722"/>
        <v>BMJ II</v>
      </c>
      <c r="N2603" s="32" t="str">
        <f t="shared" si="723"/>
        <v>12 RODA</v>
      </c>
      <c r="O2603" s="146">
        <v>0.47574074074074074</v>
      </c>
      <c r="P2603" s="65">
        <v>44200.485810185186</v>
      </c>
      <c r="Q2603" s="65"/>
      <c r="R2603" s="66">
        <v>1</v>
      </c>
      <c r="S2603" s="66">
        <v>52840</v>
      </c>
      <c r="T2603" s="66">
        <v>19640</v>
      </c>
      <c r="U2603" s="67">
        <f t="shared" si="733"/>
        <v>33.200000000000003</v>
      </c>
      <c r="V2603" s="66">
        <f t="shared" si="724"/>
        <v>997328</v>
      </c>
      <c r="W2603" s="66" t="str">
        <f t="shared" si="725"/>
        <v>1 &gt; 3</v>
      </c>
      <c r="X2603" s="66">
        <f>A2603+SUMIFS(Presensi!F:F,Presensi!E:E,'Entry Data'!AP2603)</f>
        <v>1</v>
      </c>
      <c r="Y2603" s="66">
        <f>IFERROR(INDEX('Retasi Pricing'!F:F,MATCH('Entry Data'!AM2603,'Retasi Pricing'!E:E,0))*X2603,"")</f>
        <v>38000</v>
      </c>
      <c r="Z2603" s="62" t="s">
        <v>26</v>
      </c>
      <c r="AA2603" s="62" t="s">
        <v>27</v>
      </c>
      <c r="AB2603" s="32"/>
      <c r="AC2603" s="32" t="s">
        <v>192</v>
      </c>
      <c r="AD2603" s="32" t="str">
        <f t="shared" si="726"/>
        <v/>
      </c>
      <c r="AF2603" s="5" t="str">
        <f t="shared" si="727"/>
        <v>awaluddin44200</v>
      </c>
      <c r="AG2603" s="5" t="str">
        <f t="shared" si="728"/>
        <v>BMJ 05244200SELATANDAY</v>
      </c>
      <c r="AH2603" s="5" t="str">
        <f t="shared" si="729"/>
        <v>awaluddin44200SELATANDAY</v>
      </c>
      <c r="AI2603" s="5" t="str">
        <f t="shared" si="730"/>
        <v>BMJ 05244200DAY</v>
      </c>
      <c r="AJ2603" s="5" t="str">
        <f t="shared" si="731"/>
        <v>awaluddin44200DAY</v>
      </c>
      <c r="AK2603" s="5" t="str">
        <f t="shared" si="732"/>
        <v>awaluddinBMJ II</v>
      </c>
      <c r="AL2603" s="5" t="str">
        <f t="shared" si="734"/>
        <v>1SELATAN</v>
      </c>
      <c r="AM2603" s="5" t="str">
        <f t="shared" si="735"/>
        <v>1 &gt; 3SELATAN12 RODA</v>
      </c>
      <c r="AN2603" s="5" t="str">
        <f t="shared" si="736"/>
        <v>awaluddinBMJ II1 &gt; 3SELATAN12 RODA</v>
      </c>
      <c r="AO2603" s="5" t="str">
        <f t="shared" si="737"/>
        <v>awaluddin1 &gt; 3SELATAN12 RODA</v>
      </c>
      <c r="AP2603" s="5" t="str">
        <f t="shared" si="738"/>
        <v>44200DAY</v>
      </c>
    </row>
    <row r="2604" spans="1:42" x14ac:dyDescent="0.3">
      <c r="A2604" s="33">
        <v>1</v>
      </c>
      <c r="B2604" s="33"/>
      <c r="C2604" s="70">
        <v>44200</v>
      </c>
      <c r="D2604" s="71" t="s">
        <v>19</v>
      </c>
      <c r="E2604" s="70">
        <v>44200</v>
      </c>
      <c r="F2604" s="71">
        <v>5163348</v>
      </c>
      <c r="G2604" s="33" t="s">
        <v>38</v>
      </c>
      <c r="H2604" s="33" t="s">
        <v>287</v>
      </c>
      <c r="I2604" s="33" t="s">
        <v>288</v>
      </c>
      <c r="J2604" s="33" t="s">
        <v>115</v>
      </c>
      <c r="K2604" s="63" t="s">
        <v>60</v>
      </c>
      <c r="L2604" s="32" t="str">
        <f t="shared" ref="L2604:L2667" si="739">IFERROR(VLOOKUP(K2604,db_unit,2,FALSE),"")</f>
        <v>AXOR4843</v>
      </c>
      <c r="M2604" s="32" t="str">
        <f t="shared" ref="M2604:M2667" si="740">IFERROR(VLOOKUP(K2604,db_unit,3,FALSE),"")</f>
        <v>BMJ II</v>
      </c>
      <c r="N2604" s="32" t="str">
        <f t="shared" ref="N2604:N2667" si="741">IFERROR(VLOOKUP(K2604,db_unit,4,FALSE),"")</f>
        <v>12 RODA</v>
      </c>
      <c r="O2604" s="146">
        <v>0.58368055555555554</v>
      </c>
      <c r="P2604" s="65">
        <v>44200.583680555559</v>
      </c>
      <c r="Q2604" s="65"/>
      <c r="R2604" s="66">
        <v>2</v>
      </c>
      <c r="S2604" s="66">
        <v>55380</v>
      </c>
      <c r="T2604" s="66">
        <v>19640</v>
      </c>
      <c r="U2604" s="67">
        <f t="shared" si="733"/>
        <v>35.74</v>
      </c>
      <c r="V2604" s="66">
        <f t="shared" si="724"/>
        <v>1073629.6000000001</v>
      </c>
      <c r="W2604" s="66" t="str">
        <f t="shared" si="725"/>
        <v>1 &gt; 3</v>
      </c>
      <c r="X2604" s="66">
        <f>A2604+SUMIFS(Presensi!F:F,Presensi!E:E,'Entry Data'!AP2604)</f>
        <v>1</v>
      </c>
      <c r="Y2604" s="66">
        <f>IFERROR(INDEX('Retasi Pricing'!F:F,MATCH('Entry Data'!AM2604,'Retasi Pricing'!E:E,0))*X2604,"")</f>
        <v>38000</v>
      </c>
      <c r="Z2604" s="62" t="s">
        <v>26</v>
      </c>
      <c r="AA2604" s="62" t="s">
        <v>27</v>
      </c>
      <c r="AB2604" s="32"/>
      <c r="AC2604" s="32" t="s">
        <v>192</v>
      </c>
      <c r="AD2604" s="32" t="str">
        <f t="shared" si="726"/>
        <v/>
      </c>
      <c r="AF2604" s="5" t="str">
        <f t="shared" si="727"/>
        <v>awaluddin44200</v>
      </c>
      <c r="AG2604" s="5" t="str">
        <f t="shared" si="728"/>
        <v>BMJ 05244200SELATANDAY</v>
      </c>
      <c r="AH2604" s="5" t="str">
        <f t="shared" si="729"/>
        <v>awaluddin44200SELATANDAY</v>
      </c>
      <c r="AI2604" s="5" t="str">
        <f t="shared" si="730"/>
        <v>BMJ 05244200DAY</v>
      </c>
      <c r="AJ2604" s="5" t="str">
        <f t="shared" si="731"/>
        <v>awaluddin44200DAY</v>
      </c>
      <c r="AK2604" s="5" t="str">
        <f t="shared" si="732"/>
        <v>awaluddinBMJ II</v>
      </c>
      <c r="AL2604" s="5" t="str">
        <f t="shared" si="734"/>
        <v>2SELATAN</v>
      </c>
      <c r="AM2604" s="5" t="str">
        <f t="shared" si="735"/>
        <v>1 &gt; 3SELATAN12 RODA</v>
      </c>
      <c r="AN2604" s="5" t="str">
        <f t="shared" si="736"/>
        <v>awaluddinBMJ II1 &gt; 3SELATAN12 RODA</v>
      </c>
      <c r="AO2604" s="5" t="str">
        <f t="shared" si="737"/>
        <v>awaluddin1 &gt; 3SELATAN12 RODA</v>
      </c>
      <c r="AP2604" s="5" t="str">
        <f t="shared" si="738"/>
        <v>44200DAY</v>
      </c>
    </row>
    <row r="2605" spans="1:42" x14ac:dyDescent="0.3">
      <c r="A2605" s="33">
        <v>1</v>
      </c>
      <c r="B2605" s="33"/>
      <c r="C2605" s="70">
        <v>44200</v>
      </c>
      <c r="D2605" s="71" t="s">
        <v>19</v>
      </c>
      <c r="E2605" s="70">
        <v>44200</v>
      </c>
      <c r="F2605" s="71">
        <v>5163057</v>
      </c>
      <c r="G2605" s="33" t="s">
        <v>20</v>
      </c>
      <c r="H2605" s="33" t="s">
        <v>21</v>
      </c>
      <c r="I2605" s="33" t="s">
        <v>51</v>
      </c>
      <c r="J2605" s="33" t="s">
        <v>46</v>
      </c>
      <c r="K2605" s="63" t="s">
        <v>62</v>
      </c>
      <c r="L2605" s="32" t="str">
        <f t="shared" si="739"/>
        <v>FM260JD</v>
      </c>
      <c r="M2605" s="32" t="str">
        <f t="shared" si="740"/>
        <v>BMJ III</v>
      </c>
      <c r="N2605" s="32" t="str">
        <f t="shared" si="741"/>
        <v>10 RODA</v>
      </c>
      <c r="O2605" s="146">
        <v>0.3323726851851852</v>
      </c>
      <c r="P2605" s="65">
        <v>44200.339768518519</v>
      </c>
      <c r="Q2605" s="65"/>
      <c r="R2605" s="66">
        <v>1</v>
      </c>
      <c r="S2605" s="66">
        <v>38260</v>
      </c>
      <c r="T2605" s="66">
        <v>14660</v>
      </c>
      <c r="U2605" s="67">
        <f t="shared" si="733"/>
        <v>23.6</v>
      </c>
      <c r="V2605" s="66">
        <f t="shared" si="724"/>
        <v>460058.4</v>
      </c>
      <c r="W2605" s="66" t="str">
        <f t="shared" si="725"/>
        <v>1 &gt; 4</v>
      </c>
      <c r="X2605" s="66">
        <f>A2605+SUMIFS(Presensi!F:F,Presensi!E:E,'Entry Data'!AP2605)</f>
        <v>1</v>
      </c>
      <c r="Y2605" s="66">
        <f>IFERROR(INDEX('Retasi Pricing'!F:F,MATCH('Entry Data'!AM2605,'Retasi Pricing'!E:E,0))*X2605,"")</f>
        <v>25000</v>
      </c>
      <c r="Z2605" s="62" t="s">
        <v>26</v>
      </c>
      <c r="AA2605" s="62" t="s">
        <v>27</v>
      </c>
      <c r="AB2605" s="32"/>
      <c r="AC2605" s="32" t="s">
        <v>206</v>
      </c>
      <c r="AD2605" s="32" t="str">
        <f t="shared" si="726"/>
        <v/>
      </c>
      <c r="AF2605" s="5" t="str">
        <f t="shared" si="727"/>
        <v>sulvadlan44200</v>
      </c>
      <c r="AG2605" s="5" t="str">
        <f t="shared" si="728"/>
        <v>BMJ 05344200UTARADAY</v>
      </c>
      <c r="AH2605" s="5" t="str">
        <f t="shared" si="729"/>
        <v>sulvadlan44200UTARADAY</v>
      </c>
      <c r="AI2605" s="5" t="str">
        <f t="shared" si="730"/>
        <v>BMJ 05344200DAY</v>
      </c>
      <c r="AJ2605" s="5" t="str">
        <f t="shared" si="731"/>
        <v>sulvadlan44200DAY</v>
      </c>
      <c r="AK2605" s="5" t="str">
        <f t="shared" si="732"/>
        <v>sulvadlanBMJ III</v>
      </c>
      <c r="AL2605" s="5" t="str">
        <f t="shared" si="734"/>
        <v>1UTARA</v>
      </c>
      <c r="AM2605" s="5" t="str">
        <f t="shared" si="735"/>
        <v>1 &gt; 4UTARA10 RODA</v>
      </c>
      <c r="AN2605" s="5" t="str">
        <f t="shared" si="736"/>
        <v>sulvadlanBMJ III1 &gt; 4UTARA10 RODA</v>
      </c>
      <c r="AO2605" s="5" t="str">
        <f t="shared" si="737"/>
        <v>sulvadlan1 &gt; 4UTARA10 RODA</v>
      </c>
      <c r="AP2605" s="5" t="str">
        <f t="shared" si="738"/>
        <v>44200DAY</v>
      </c>
    </row>
    <row r="2606" spans="1:42" x14ac:dyDescent="0.3">
      <c r="A2606" s="33">
        <v>1</v>
      </c>
      <c r="B2606" s="33"/>
      <c r="C2606" s="70">
        <v>44200</v>
      </c>
      <c r="D2606" s="71" t="s">
        <v>19</v>
      </c>
      <c r="E2606" s="70">
        <v>44200</v>
      </c>
      <c r="F2606" s="71">
        <v>5163204</v>
      </c>
      <c r="G2606" s="33" t="s">
        <v>20</v>
      </c>
      <c r="H2606" s="33" t="s">
        <v>50</v>
      </c>
      <c r="I2606" s="33" t="s">
        <v>22</v>
      </c>
      <c r="J2606" s="33" t="s">
        <v>52</v>
      </c>
      <c r="K2606" s="63" t="s">
        <v>62</v>
      </c>
      <c r="L2606" s="32" t="str">
        <f t="shared" si="739"/>
        <v>FM260JD</v>
      </c>
      <c r="M2606" s="32" t="str">
        <f t="shared" si="740"/>
        <v>BMJ III</v>
      </c>
      <c r="N2606" s="32" t="str">
        <f t="shared" si="741"/>
        <v>10 RODA</v>
      </c>
      <c r="O2606" s="146">
        <v>0.45619212962962963</v>
      </c>
      <c r="P2606" s="65">
        <v>44200.456192129626</v>
      </c>
      <c r="Q2606" s="65"/>
      <c r="R2606" s="66">
        <v>2</v>
      </c>
      <c r="S2606" s="66">
        <v>39060</v>
      </c>
      <c r="T2606" s="66">
        <v>14660</v>
      </c>
      <c r="U2606" s="67">
        <f t="shared" si="733"/>
        <v>24.4</v>
      </c>
      <c r="V2606" s="66">
        <f t="shared" si="724"/>
        <v>475653.6</v>
      </c>
      <c r="W2606" s="66" t="str">
        <f t="shared" si="725"/>
        <v>1 &gt; 4</v>
      </c>
      <c r="X2606" s="66">
        <f>A2606+SUMIFS(Presensi!F:F,Presensi!E:E,'Entry Data'!AP2606)</f>
        <v>1</v>
      </c>
      <c r="Y2606" s="66">
        <f>IFERROR(INDEX('Retasi Pricing'!F:F,MATCH('Entry Data'!AM2606,'Retasi Pricing'!E:E,0))*X2606,"")</f>
        <v>25000</v>
      </c>
      <c r="Z2606" s="62" t="s">
        <v>26</v>
      </c>
      <c r="AA2606" s="62" t="s">
        <v>27</v>
      </c>
      <c r="AB2606" s="32"/>
      <c r="AC2606" s="32" t="s">
        <v>206</v>
      </c>
      <c r="AD2606" s="32" t="str">
        <f t="shared" si="726"/>
        <v/>
      </c>
      <c r="AF2606" s="5" t="str">
        <f t="shared" si="727"/>
        <v>sulvadlan44200</v>
      </c>
      <c r="AG2606" s="5" t="str">
        <f t="shared" si="728"/>
        <v>BMJ 05344200UTARADAY</v>
      </c>
      <c r="AH2606" s="5" t="str">
        <f t="shared" si="729"/>
        <v>sulvadlan44200UTARADAY</v>
      </c>
      <c r="AI2606" s="5" t="str">
        <f t="shared" si="730"/>
        <v>BMJ 05344200DAY</v>
      </c>
      <c r="AJ2606" s="5" t="str">
        <f t="shared" si="731"/>
        <v>sulvadlan44200DAY</v>
      </c>
      <c r="AK2606" s="5" t="str">
        <f t="shared" si="732"/>
        <v>sulvadlanBMJ III</v>
      </c>
      <c r="AL2606" s="5" t="str">
        <f t="shared" si="734"/>
        <v>2UTARA</v>
      </c>
      <c r="AM2606" s="5" t="str">
        <f t="shared" si="735"/>
        <v>1 &gt; 4UTARA10 RODA</v>
      </c>
      <c r="AN2606" s="5" t="str">
        <f t="shared" si="736"/>
        <v>sulvadlanBMJ III1 &gt; 4UTARA10 RODA</v>
      </c>
      <c r="AO2606" s="5" t="str">
        <f t="shared" si="737"/>
        <v>sulvadlan1 &gt; 4UTARA10 RODA</v>
      </c>
      <c r="AP2606" s="5" t="str">
        <f t="shared" si="738"/>
        <v>44200DAY</v>
      </c>
    </row>
    <row r="2607" spans="1:42" x14ac:dyDescent="0.3">
      <c r="A2607" s="33">
        <v>1</v>
      </c>
      <c r="B2607" s="33"/>
      <c r="C2607" s="70">
        <v>44200</v>
      </c>
      <c r="D2607" s="71" t="s">
        <v>19</v>
      </c>
      <c r="E2607" s="70">
        <v>44200</v>
      </c>
      <c r="F2607" s="71">
        <v>5163273</v>
      </c>
      <c r="G2607" s="33" t="s">
        <v>20</v>
      </c>
      <c r="H2607" s="33" t="s">
        <v>50</v>
      </c>
      <c r="I2607" s="33" t="s">
        <v>22</v>
      </c>
      <c r="J2607" s="33" t="s">
        <v>52</v>
      </c>
      <c r="K2607" s="63" t="s">
        <v>62</v>
      </c>
      <c r="L2607" s="32" t="str">
        <f t="shared" si="739"/>
        <v>FM260JD</v>
      </c>
      <c r="M2607" s="32" t="str">
        <f t="shared" si="740"/>
        <v>BMJ III</v>
      </c>
      <c r="N2607" s="32" t="str">
        <f t="shared" si="741"/>
        <v>10 RODA</v>
      </c>
      <c r="O2607" s="146">
        <v>0.51012731481481477</v>
      </c>
      <c r="P2607" s="65">
        <v>44200.510127314818</v>
      </c>
      <c r="Q2607" s="65"/>
      <c r="R2607" s="66">
        <v>3</v>
      </c>
      <c r="S2607" s="66">
        <v>40280</v>
      </c>
      <c r="T2607" s="66">
        <v>14660</v>
      </c>
      <c r="U2607" s="67">
        <f t="shared" si="733"/>
        <v>25.62</v>
      </c>
      <c r="V2607" s="66">
        <f t="shared" si="724"/>
        <v>499436.27999999997</v>
      </c>
      <c r="W2607" s="66" t="str">
        <f t="shared" si="725"/>
        <v>1 &gt; 4</v>
      </c>
      <c r="X2607" s="66">
        <f>A2607+SUMIFS(Presensi!F:F,Presensi!E:E,'Entry Data'!AP2607)</f>
        <v>1</v>
      </c>
      <c r="Y2607" s="66">
        <f>IFERROR(INDEX('Retasi Pricing'!F:F,MATCH('Entry Data'!AM2607,'Retasi Pricing'!E:E,0))*X2607,"")</f>
        <v>25000</v>
      </c>
      <c r="Z2607" s="62" t="s">
        <v>26</v>
      </c>
      <c r="AA2607" s="62" t="s">
        <v>27</v>
      </c>
      <c r="AB2607" s="32"/>
      <c r="AC2607" s="32" t="s">
        <v>206</v>
      </c>
      <c r="AD2607" s="32" t="str">
        <f t="shared" si="726"/>
        <v/>
      </c>
      <c r="AF2607" s="5" t="str">
        <f t="shared" si="727"/>
        <v>sulvadlan44200</v>
      </c>
      <c r="AG2607" s="5" t="str">
        <f t="shared" si="728"/>
        <v>BMJ 05344200UTARADAY</v>
      </c>
      <c r="AH2607" s="5" t="str">
        <f t="shared" si="729"/>
        <v>sulvadlan44200UTARADAY</v>
      </c>
      <c r="AI2607" s="5" t="str">
        <f t="shared" si="730"/>
        <v>BMJ 05344200DAY</v>
      </c>
      <c r="AJ2607" s="5" t="str">
        <f t="shared" si="731"/>
        <v>sulvadlan44200DAY</v>
      </c>
      <c r="AK2607" s="5" t="str">
        <f t="shared" si="732"/>
        <v>sulvadlanBMJ III</v>
      </c>
      <c r="AL2607" s="5" t="str">
        <f t="shared" si="734"/>
        <v>3UTARA</v>
      </c>
      <c r="AM2607" s="5" t="str">
        <f t="shared" si="735"/>
        <v>1 &gt; 4UTARA10 RODA</v>
      </c>
      <c r="AN2607" s="5" t="str">
        <f t="shared" si="736"/>
        <v>sulvadlanBMJ III1 &gt; 4UTARA10 RODA</v>
      </c>
      <c r="AO2607" s="5" t="str">
        <f t="shared" si="737"/>
        <v>sulvadlan1 &gt; 4UTARA10 RODA</v>
      </c>
      <c r="AP2607" s="5" t="str">
        <f t="shared" si="738"/>
        <v>44200DAY</v>
      </c>
    </row>
    <row r="2608" spans="1:42" x14ac:dyDescent="0.3">
      <c r="A2608" s="33">
        <v>1</v>
      </c>
      <c r="B2608" s="33"/>
      <c r="C2608" s="70">
        <v>44200</v>
      </c>
      <c r="D2608" s="71" t="s">
        <v>19</v>
      </c>
      <c r="E2608" s="70">
        <v>44200</v>
      </c>
      <c r="F2608" s="71">
        <v>5163373</v>
      </c>
      <c r="G2608" s="33" t="s">
        <v>20</v>
      </c>
      <c r="H2608" s="33" t="s">
        <v>21</v>
      </c>
      <c r="I2608" s="33" t="s">
        <v>51</v>
      </c>
      <c r="J2608" s="33" t="s">
        <v>23</v>
      </c>
      <c r="K2608" s="63" t="s">
        <v>62</v>
      </c>
      <c r="L2608" s="32" t="str">
        <f t="shared" si="739"/>
        <v>FM260JD</v>
      </c>
      <c r="M2608" s="32" t="str">
        <f t="shared" si="740"/>
        <v>BMJ III</v>
      </c>
      <c r="N2608" s="32" t="str">
        <f t="shared" si="741"/>
        <v>10 RODA</v>
      </c>
      <c r="O2608" s="146">
        <v>0.60626157407407411</v>
      </c>
      <c r="P2608" s="65">
        <v>44200.606261574074</v>
      </c>
      <c r="Q2608" s="65"/>
      <c r="R2608" s="66">
        <v>4</v>
      </c>
      <c r="S2608" s="66">
        <v>40940</v>
      </c>
      <c r="T2608" s="66">
        <v>14660</v>
      </c>
      <c r="U2608" s="67">
        <f t="shared" si="733"/>
        <v>26.28</v>
      </c>
      <c r="V2608" s="66">
        <f t="shared" si="724"/>
        <v>512302.32</v>
      </c>
      <c r="W2608" s="66" t="str">
        <f t="shared" si="725"/>
        <v>1 &gt; 4</v>
      </c>
      <c r="X2608" s="66">
        <f>A2608+SUMIFS(Presensi!F:F,Presensi!E:E,'Entry Data'!AP2608)</f>
        <v>1</v>
      </c>
      <c r="Y2608" s="66">
        <f>IFERROR(INDEX('Retasi Pricing'!F:F,MATCH('Entry Data'!AM2608,'Retasi Pricing'!E:E,0))*X2608,"")</f>
        <v>25000</v>
      </c>
      <c r="Z2608" s="62" t="s">
        <v>26</v>
      </c>
      <c r="AA2608" s="62" t="s">
        <v>27</v>
      </c>
      <c r="AB2608" s="32"/>
      <c r="AC2608" s="32" t="s">
        <v>206</v>
      </c>
      <c r="AD2608" s="32" t="str">
        <f t="shared" si="726"/>
        <v/>
      </c>
      <c r="AF2608" s="5" t="str">
        <f t="shared" si="727"/>
        <v>sulvadlan44200</v>
      </c>
      <c r="AG2608" s="5" t="str">
        <f t="shared" si="728"/>
        <v>BMJ 05344200UTARADAY</v>
      </c>
      <c r="AH2608" s="5" t="str">
        <f t="shared" si="729"/>
        <v>sulvadlan44200UTARADAY</v>
      </c>
      <c r="AI2608" s="5" t="str">
        <f t="shared" si="730"/>
        <v>BMJ 05344200DAY</v>
      </c>
      <c r="AJ2608" s="5" t="str">
        <f t="shared" si="731"/>
        <v>sulvadlan44200DAY</v>
      </c>
      <c r="AK2608" s="5" t="str">
        <f t="shared" si="732"/>
        <v>sulvadlanBMJ III</v>
      </c>
      <c r="AL2608" s="5" t="str">
        <f t="shared" si="734"/>
        <v>4UTARA</v>
      </c>
      <c r="AM2608" s="5" t="str">
        <f t="shared" si="735"/>
        <v>1 &gt; 4UTARA10 RODA</v>
      </c>
      <c r="AN2608" s="5" t="str">
        <f t="shared" si="736"/>
        <v>sulvadlanBMJ III1 &gt; 4UTARA10 RODA</v>
      </c>
      <c r="AO2608" s="5" t="str">
        <f t="shared" si="737"/>
        <v>sulvadlan1 &gt; 4UTARA10 RODA</v>
      </c>
      <c r="AP2608" s="5" t="str">
        <f t="shared" si="738"/>
        <v>44200DAY</v>
      </c>
    </row>
    <row r="2609" spans="1:42" x14ac:dyDescent="0.3">
      <c r="A2609" s="33">
        <v>1</v>
      </c>
      <c r="B2609" s="33"/>
      <c r="C2609" s="70">
        <v>44200</v>
      </c>
      <c r="D2609" s="71" t="s">
        <v>19</v>
      </c>
      <c r="E2609" s="70">
        <v>44200</v>
      </c>
      <c r="F2609" s="71">
        <v>5163442</v>
      </c>
      <c r="G2609" s="33" t="s">
        <v>20</v>
      </c>
      <c r="H2609" s="33" t="s">
        <v>21</v>
      </c>
      <c r="I2609" s="33" t="s">
        <v>51</v>
      </c>
      <c r="J2609" s="33" t="s">
        <v>23</v>
      </c>
      <c r="K2609" s="63" t="s">
        <v>62</v>
      </c>
      <c r="L2609" s="32" t="str">
        <f t="shared" si="739"/>
        <v>FM260JD</v>
      </c>
      <c r="M2609" s="32" t="str">
        <f t="shared" si="740"/>
        <v>BMJ III</v>
      </c>
      <c r="N2609" s="32" t="str">
        <f t="shared" si="741"/>
        <v>10 RODA</v>
      </c>
      <c r="O2609" s="146">
        <v>0.66351851851851851</v>
      </c>
      <c r="P2609" s="65">
        <v>44200.663518518515</v>
      </c>
      <c r="Q2609" s="65"/>
      <c r="R2609" s="66">
        <v>5</v>
      </c>
      <c r="S2609" s="66">
        <v>39980</v>
      </c>
      <c r="T2609" s="66">
        <v>14660</v>
      </c>
      <c r="U2609" s="67">
        <f t="shared" si="733"/>
        <v>25.32</v>
      </c>
      <c r="V2609" s="66">
        <f t="shared" si="724"/>
        <v>493588.08</v>
      </c>
      <c r="W2609" s="66" t="str">
        <f t="shared" si="725"/>
        <v>&gt; 5</v>
      </c>
      <c r="X2609" s="66">
        <f>A2609+SUMIFS(Presensi!F:F,Presensi!E:E,'Entry Data'!AP2609)</f>
        <v>1</v>
      </c>
      <c r="Y2609" s="66">
        <f>IFERROR(INDEX('Retasi Pricing'!F:F,MATCH('Entry Data'!AM2609,'Retasi Pricing'!E:E,0))*X2609,"")</f>
        <v>27650</v>
      </c>
      <c r="Z2609" s="62" t="s">
        <v>26</v>
      </c>
      <c r="AA2609" s="62" t="s">
        <v>27</v>
      </c>
      <c r="AB2609" s="32"/>
      <c r="AC2609" s="32" t="s">
        <v>206</v>
      </c>
      <c r="AD2609" s="32" t="str">
        <f t="shared" si="726"/>
        <v/>
      </c>
      <c r="AF2609" s="5" t="str">
        <f t="shared" si="727"/>
        <v>sulvadlan44200</v>
      </c>
      <c r="AG2609" s="5" t="str">
        <f t="shared" si="728"/>
        <v>BMJ 05344200UTARADAY</v>
      </c>
      <c r="AH2609" s="5" t="str">
        <f t="shared" si="729"/>
        <v>sulvadlan44200UTARADAY</v>
      </c>
      <c r="AI2609" s="5" t="str">
        <f t="shared" si="730"/>
        <v>BMJ 05344200DAY</v>
      </c>
      <c r="AJ2609" s="5" t="str">
        <f t="shared" si="731"/>
        <v>sulvadlan44200DAY</v>
      </c>
      <c r="AK2609" s="5" t="str">
        <f t="shared" si="732"/>
        <v>sulvadlanBMJ III</v>
      </c>
      <c r="AL2609" s="5" t="str">
        <f t="shared" si="734"/>
        <v>5UTARA</v>
      </c>
      <c r="AM2609" s="5" t="str">
        <f t="shared" si="735"/>
        <v>&gt; 5UTARA10 RODA</v>
      </c>
      <c r="AN2609" s="5" t="str">
        <f t="shared" si="736"/>
        <v>sulvadlanBMJ III&gt; 5UTARA10 RODA</v>
      </c>
      <c r="AO2609" s="5" t="str">
        <f t="shared" si="737"/>
        <v>sulvadlan&gt; 5UTARA10 RODA</v>
      </c>
      <c r="AP2609" s="5" t="str">
        <f t="shared" si="738"/>
        <v>44200DAY</v>
      </c>
    </row>
    <row r="2610" spans="1:42" x14ac:dyDescent="0.3">
      <c r="A2610" s="33">
        <v>1</v>
      </c>
      <c r="B2610" s="33"/>
      <c r="C2610" s="70">
        <v>44200</v>
      </c>
      <c r="D2610" s="71" t="s">
        <v>19</v>
      </c>
      <c r="E2610" s="70">
        <v>44200</v>
      </c>
      <c r="F2610" s="71">
        <v>5163512</v>
      </c>
      <c r="G2610" s="33" t="s">
        <v>20</v>
      </c>
      <c r="H2610" s="33" t="s">
        <v>21</v>
      </c>
      <c r="I2610" s="33" t="s">
        <v>51</v>
      </c>
      <c r="J2610" s="33" t="s">
        <v>23</v>
      </c>
      <c r="K2610" s="63" t="s">
        <v>62</v>
      </c>
      <c r="L2610" s="32" t="str">
        <f t="shared" si="739"/>
        <v>FM260JD</v>
      </c>
      <c r="M2610" s="32" t="str">
        <f t="shared" si="740"/>
        <v>BMJ III</v>
      </c>
      <c r="N2610" s="32" t="str">
        <f t="shared" si="741"/>
        <v>10 RODA</v>
      </c>
      <c r="O2610" s="146">
        <v>0.72447916666666667</v>
      </c>
      <c r="P2610" s="65">
        <v>44200.724479166667</v>
      </c>
      <c r="Q2610" s="65"/>
      <c r="R2610" s="66">
        <v>6</v>
      </c>
      <c r="S2610" s="66">
        <v>41460</v>
      </c>
      <c r="T2610" s="66">
        <v>14660</v>
      </c>
      <c r="U2610" s="67">
        <f t="shared" si="733"/>
        <v>26.8</v>
      </c>
      <c r="V2610" s="66">
        <f t="shared" si="724"/>
        <v>522439.20000000007</v>
      </c>
      <c r="W2610" s="66" t="str">
        <f t="shared" si="725"/>
        <v>&gt; 6</v>
      </c>
      <c r="X2610" s="66">
        <f>A2610+SUMIFS(Presensi!F:F,Presensi!E:E,'Entry Data'!AP2610)</f>
        <v>1</v>
      </c>
      <c r="Y2610" s="66">
        <f>IFERROR(INDEX('Retasi Pricing'!F:F,MATCH('Entry Data'!AM2610,'Retasi Pricing'!E:E,0))*X2610,"")</f>
        <v>30800</v>
      </c>
      <c r="Z2610" s="62" t="s">
        <v>26</v>
      </c>
      <c r="AA2610" s="62" t="s">
        <v>27</v>
      </c>
      <c r="AB2610" s="32"/>
      <c r="AC2610" s="32" t="s">
        <v>206</v>
      </c>
      <c r="AD2610" s="32" t="str">
        <f t="shared" si="726"/>
        <v/>
      </c>
      <c r="AF2610" s="5" t="str">
        <f t="shared" si="727"/>
        <v>sulvadlan44200</v>
      </c>
      <c r="AG2610" s="5" t="str">
        <f t="shared" si="728"/>
        <v>BMJ 05344200UTARADAY</v>
      </c>
      <c r="AH2610" s="5" t="str">
        <f t="shared" si="729"/>
        <v>sulvadlan44200UTARADAY</v>
      </c>
      <c r="AI2610" s="5" t="str">
        <f t="shared" si="730"/>
        <v>BMJ 05344200DAY</v>
      </c>
      <c r="AJ2610" s="5" t="str">
        <f t="shared" si="731"/>
        <v>sulvadlan44200DAY</v>
      </c>
      <c r="AK2610" s="5" t="str">
        <f t="shared" si="732"/>
        <v>sulvadlanBMJ III</v>
      </c>
      <c r="AL2610" s="5" t="str">
        <f t="shared" si="734"/>
        <v>6UTARA</v>
      </c>
      <c r="AM2610" s="5" t="str">
        <f t="shared" si="735"/>
        <v>&gt; 6UTARA10 RODA</v>
      </c>
      <c r="AN2610" s="5" t="str">
        <f t="shared" si="736"/>
        <v>sulvadlanBMJ III&gt; 6UTARA10 RODA</v>
      </c>
      <c r="AO2610" s="5" t="str">
        <f t="shared" si="737"/>
        <v>sulvadlan&gt; 6UTARA10 RODA</v>
      </c>
      <c r="AP2610" s="5" t="str">
        <f t="shared" si="738"/>
        <v>44200DAY</v>
      </c>
    </row>
    <row r="2611" spans="1:42" x14ac:dyDescent="0.3">
      <c r="A2611" s="33">
        <v>1</v>
      </c>
      <c r="B2611" s="33"/>
      <c r="C2611" s="70">
        <v>44200</v>
      </c>
      <c r="D2611" s="71" t="s">
        <v>19</v>
      </c>
      <c r="E2611" s="70">
        <v>44200</v>
      </c>
      <c r="F2611" s="71">
        <v>5163075</v>
      </c>
      <c r="G2611" s="33" t="s">
        <v>20</v>
      </c>
      <c r="H2611" s="33" t="s">
        <v>50</v>
      </c>
      <c r="I2611" s="33" t="s">
        <v>22</v>
      </c>
      <c r="J2611" s="33" t="s">
        <v>52</v>
      </c>
      <c r="K2611" s="63" t="s">
        <v>67</v>
      </c>
      <c r="L2611" s="32" t="str">
        <f t="shared" si="739"/>
        <v>FM260JD</v>
      </c>
      <c r="M2611" s="32" t="str">
        <f t="shared" si="740"/>
        <v>BMJ III</v>
      </c>
      <c r="N2611" s="32" t="str">
        <f t="shared" si="741"/>
        <v>10 RODA</v>
      </c>
      <c r="O2611" s="146">
        <v>0.34547453703703707</v>
      </c>
      <c r="P2611" s="65">
        <v>44200.350868055553</v>
      </c>
      <c r="Q2611" s="65"/>
      <c r="R2611" s="66">
        <v>1</v>
      </c>
      <c r="S2611" s="66">
        <v>40080</v>
      </c>
      <c r="T2611" s="66">
        <v>14820</v>
      </c>
      <c r="U2611" s="67">
        <f t="shared" si="733"/>
        <v>25.26</v>
      </c>
      <c r="V2611" s="66">
        <f t="shared" si="724"/>
        <v>492418.44000000006</v>
      </c>
      <c r="W2611" s="66" t="str">
        <f t="shared" si="725"/>
        <v>1 &gt; 4</v>
      </c>
      <c r="X2611" s="66">
        <f>A2611+SUMIFS(Presensi!F:F,Presensi!E:E,'Entry Data'!AP2611)</f>
        <v>1</v>
      </c>
      <c r="Y2611" s="66">
        <f>IFERROR(INDEX('Retasi Pricing'!F:F,MATCH('Entry Data'!AM2611,'Retasi Pricing'!E:E,0))*X2611,"")</f>
        <v>25000</v>
      </c>
      <c r="Z2611" s="62" t="s">
        <v>26</v>
      </c>
      <c r="AA2611" s="62" t="s">
        <v>27</v>
      </c>
      <c r="AB2611" s="32"/>
      <c r="AC2611" s="32" t="s">
        <v>297</v>
      </c>
      <c r="AD2611" s="32" t="str">
        <f t="shared" si="726"/>
        <v/>
      </c>
      <c r="AF2611" s="5" t="str">
        <f t="shared" si="727"/>
        <v>M.TAHA44200</v>
      </c>
      <c r="AG2611" s="5" t="str">
        <f t="shared" si="728"/>
        <v>BMJ 05444200UTARADAY</v>
      </c>
      <c r="AH2611" s="5" t="str">
        <f t="shared" si="729"/>
        <v>M.TAHA44200UTARADAY</v>
      </c>
      <c r="AI2611" s="5" t="str">
        <f t="shared" si="730"/>
        <v>BMJ 05444200DAY</v>
      </c>
      <c r="AJ2611" s="5" t="str">
        <f t="shared" si="731"/>
        <v>M.TAHA44200DAY</v>
      </c>
      <c r="AK2611" s="5" t="str">
        <f t="shared" si="732"/>
        <v>M.TAHABMJ III</v>
      </c>
      <c r="AL2611" s="5" t="str">
        <f t="shared" si="734"/>
        <v>1UTARA</v>
      </c>
      <c r="AM2611" s="5" t="str">
        <f t="shared" si="735"/>
        <v>1 &gt; 4UTARA10 RODA</v>
      </c>
      <c r="AN2611" s="5" t="str">
        <f t="shared" si="736"/>
        <v>M.TAHABMJ III1 &gt; 4UTARA10 RODA</v>
      </c>
      <c r="AO2611" s="5" t="str">
        <f t="shared" si="737"/>
        <v>M.TAHA1 &gt; 4UTARA10 RODA</v>
      </c>
      <c r="AP2611" s="5" t="str">
        <f t="shared" si="738"/>
        <v>44200DAY</v>
      </c>
    </row>
    <row r="2612" spans="1:42" x14ac:dyDescent="0.3">
      <c r="A2612" s="33">
        <v>1</v>
      </c>
      <c r="B2612" s="33"/>
      <c r="C2612" s="70">
        <v>44200</v>
      </c>
      <c r="D2612" s="71" t="s">
        <v>19</v>
      </c>
      <c r="E2612" s="70">
        <v>44200</v>
      </c>
      <c r="F2612" s="71">
        <v>5163129</v>
      </c>
      <c r="G2612" s="33" t="s">
        <v>20</v>
      </c>
      <c r="H2612" s="33" t="s">
        <v>50</v>
      </c>
      <c r="I2612" s="33" t="s">
        <v>22</v>
      </c>
      <c r="J2612" s="33" t="s">
        <v>52</v>
      </c>
      <c r="K2612" s="63" t="s">
        <v>67</v>
      </c>
      <c r="L2612" s="32" t="str">
        <f t="shared" si="739"/>
        <v>FM260JD</v>
      </c>
      <c r="M2612" s="32" t="str">
        <f t="shared" si="740"/>
        <v>BMJ III</v>
      </c>
      <c r="N2612" s="32" t="str">
        <f t="shared" si="741"/>
        <v>10 RODA</v>
      </c>
      <c r="O2612" s="146">
        <v>0.39781249999999996</v>
      </c>
      <c r="P2612" s="65">
        <v>44200.397812499999</v>
      </c>
      <c r="Q2612" s="65"/>
      <c r="R2612" s="66">
        <v>2</v>
      </c>
      <c r="S2612" s="66">
        <v>39600</v>
      </c>
      <c r="T2612" s="66">
        <v>14820</v>
      </c>
      <c r="U2612" s="67">
        <f t="shared" si="733"/>
        <v>24.78</v>
      </c>
      <c r="V2612" s="66">
        <f t="shared" si="724"/>
        <v>483061.32</v>
      </c>
      <c r="W2612" s="66" t="str">
        <f t="shared" si="725"/>
        <v>1 &gt; 4</v>
      </c>
      <c r="X2612" s="66">
        <f>A2612+SUMIFS(Presensi!F:F,Presensi!E:E,'Entry Data'!AP2612)</f>
        <v>1</v>
      </c>
      <c r="Y2612" s="66">
        <f>IFERROR(INDEX('Retasi Pricing'!F:F,MATCH('Entry Data'!AM2612,'Retasi Pricing'!E:E,0))*X2612,"")</f>
        <v>25000</v>
      </c>
      <c r="Z2612" s="62" t="s">
        <v>26</v>
      </c>
      <c r="AA2612" s="62" t="s">
        <v>27</v>
      </c>
      <c r="AB2612" s="32"/>
      <c r="AC2612" s="32" t="s">
        <v>297</v>
      </c>
      <c r="AD2612" s="32" t="str">
        <f t="shared" si="726"/>
        <v/>
      </c>
      <c r="AF2612" s="5" t="str">
        <f t="shared" si="727"/>
        <v>M.TAHA44200</v>
      </c>
      <c r="AG2612" s="5" t="str">
        <f t="shared" si="728"/>
        <v>BMJ 05444200UTARADAY</v>
      </c>
      <c r="AH2612" s="5" t="str">
        <f t="shared" si="729"/>
        <v>M.TAHA44200UTARADAY</v>
      </c>
      <c r="AI2612" s="5" t="str">
        <f t="shared" si="730"/>
        <v>BMJ 05444200DAY</v>
      </c>
      <c r="AJ2612" s="5" t="str">
        <f t="shared" si="731"/>
        <v>M.TAHA44200DAY</v>
      </c>
      <c r="AK2612" s="5" t="str">
        <f t="shared" si="732"/>
        <v>M.TAHABMJ III</v>
      </c>
      <c r="AL2612" s="5" t="str">
        <f t="shared" si="734"/>
        <v>2UTARA</v>
      </c>
      <c r="AM2612" s="5" t="str">
        <f t="shared" si="735"/>
        <v>1 &gt; 4UTARA10 RODA</v>
      </c>
      <c r="AN2612" s="5" t="str">
        <f t="shared" si="736"/>
        <v>M.TAHABMJ III1 &gt; 4UTARA10 RODA</v>
      </c>
      <c r="AO2612" s="5" t="str">
        <f t="shared" si="737"/>
        <v>M.TAHA1 &gt; 4UTARA10 RODA</v>
      </c>
      <c r="AP2612" s="5" t="str">
        <f t="shared" si="738"/>
        <v>44200DAY</v>
      </c>
    </row>
    <row r="2613" spans="1:42" x14ac:dyDescent="0.3">
      <c r="A2613" s="33">
        <v>1</v>
      </c>
      <c r="B2613" s="33"/>
      <c r="C2613" s="70">
        <v>44200</v>
      </c>
      <c r="D2613" s="71" t="s">
        <v>19</v>
      </c>
      <c r="E2613" s="70">
        <v>44200</v>
      </c>
      <c r="F2613" s="71">
        <v>5163240</v>
      </c>
      <c r="G2613" s="33" t="s">
        <v>20</v>
      </c>
      <c r="H2613" s="33" t="s">
        <v>50</v>
      </c>
      <c r="I2613" s="33" t="s">
        <v>22</v>
      </c>
      <c r="J2613" s="33" t="s">
        <v>52</v>
      </c>
      <c r="K2613" s="63" t="s">
        <v>67</v>
      </c>
      <c r="L2613" s="32" t="str">
        <f t="shared" si="739"/>
        <v>FM260JD</v>
      </c>
      <c r="M2613" s="32" t="str">
        <f t="shared" si="740"/>
        <v>BMJ III</v>
      </c>
      <c r="N2613" s="32" t="str">
        <f t="shared" si="741"/>
        <v>10 RODA</v>
      </c>
      <c r="O2613" s="146">
        <v>0.48313657407407407</v>
      </c>
      <c r="P2613" s="65">
        <v>44200.483136574076</v>
      </c>
      <c r="Q2613" s="65"/>
      <c r="R2613" s="66">
        <v>3</v>
      </c>
      <c r="S2613" s="66">
        <v>39940</v>
      </c>
      <c r="T2613" s="66">
        <v>14820</v>
      </c>
      <c r="U2613" s="67">
        <f t="shared" si="733"/>
        <v>25.12</v>
      </c>
      <c r="V2613" s="66">
        <f t="shared" si="724"/>
        <v>489689.27999999997</v>
      </c>
      <c r="W2613" s="66" t="str">
        <f t="shared" si="725"/>
        <v>1 &gt; 4</v>
      </c>
      <c r="X2613" s="66">
        <f>A2613+SUMIFS(Presensi!F:F,Presensi!E:E,'Entry Data'!AP2613)</f>
        <v>1</v>
      </c>
      <c r="Y2613" s="66">
        <f>IFERROR(INDEX('Retasi Pricing'!F:F,MATCH('Entry Data'!AM2613,'Retasi Pricing'!E:E,0))*X2613,"")</f>
        <v>25000</v>
      </c>
      <c r="Z2613" s="62" t="s">
        <v>26</v>
      </c>
      <c r="AA2613" s="62" t="s">
        <v>27</v>
      </c>
      <c r="AB2613" s="32"/>
      <c r="AC2613" s="32" t="s">
        <v>297</v>
      </c>
      <c r="AD2613" s="32" t="str">
        <f t="shared" si="726"/>
        <v/>
      </c>
      <c r="AF2613" s="5" t="str">
        <f t="shared" si="727"/>
        <v>M.TAHA44200</v>
      </c>
      <c r="AG2613" s="5" t="str">
        <f t="shared" si="728"/>
        <v>BMJ 05444200UTARADAY</v>
      </c>
      <c r="AH2613" s="5" t="str">
        <f t="shared" si="729"/>
        <v>M.TAHA44200UTARADAY</v>
      </c>
      <c r="AI2613" s="5" t="str">
        <f t="shared" si="730"/>
        <v>BMJ 05444200DAY</v>
      </c>
      <c r="AJ2613" s="5" t="str">
        <f t="shared" si="731"/>
        <v>M.TAHA44200DAY</v>
      </c>
      <c r="AK2613" s="5" t="str">
        <f t="shared" si="732"/>
        <v>M.TAHABMJ III</v>
      </c>
      <c r="AL2613" s="5" t="str">
        <f t="shared" si="734"/>
        <v>3UTARA</v>
      </c>
      <c r="AM2613" s="5" t="str">
        <f t="shared" si="735"/>
        <v>1 &gt; 4UTARA10 RODA</v>
      </c>
      <c r="AN2613" s="5" t="str">
        <f t="shared" si="736"/>
        <v>M.TAHABMJ III1 &gt; 4UTARA10 RODA</v>
      </c>
      <c r="AO2613" s="5" t="str">
        <f t="shared" si="737"/>
        <v>M.TAHA1 &gt; 4UTARA10 RODA</v>
      </c>
      <c r="AP2613" s="5" t="str">
        <f t="shared" si="738"/>
        <v>44200DAY</v>
      </c>
    </row>
    <row r="2614" spans="1:42" x14ac:dyDescent="0.3">
      <c r="A2614" s="33">
        <v>1</v>
      </c>
      <c r="B2614" s="33"/>
      <c r="C2614" s="70">
        <v>44200</v>
      </c>
      <c r="D2614" s="71" t="s">
        <v>19</v>
      </c>
      <c r="E2614" s="70">
        <v>44200</v>
      </c>
      <c r="F2614" s="71">
        <v>5163296</v>
      </c>
      <c r="G2614" s="33" t="s">
        <v>20</v>
      </c>
      <c r="H2614" s="33" t="s">
        <v>50</v>
      </c>
      <c r="I2614" s="33" t="s">
        <v>22</v>
      </c>
      <c r="J2614" s="33" t="s">
        <v>52</v>
      </c>
      <c r="K2614" s="63" t="s">
        <v>67</v>
      </c>
      <c r="L2614" s="32" t="str">
        <f t="shared" si="739"/>
        <v>FM260JD</v>
      </c>
      <c r="M2614" s="32" t="str">
        <f t="shared" si="740"/>
        <v>BMJ III</v>
      </c>
      <c r="N2614" s="32" t="str">
        <f t="shared" si="741"/>
        <v>10 RODA</v>
      </c>
      <c r="O2614" s="146">
        <v>0.53303240740740743</v>
      </c>
      <c r="P2614" s="65">
        <v>44200.533032407409</v>
      </c>
      <c r="Q2614" s="65"/>
      <c r="R2614" s="66">
        <v>4</v>
      </c>
      <c r="S2614" s="66">
        <v>40740</v>
      </c>
      <c r="T2614" s="66">
        <v>14820</v>
      </c>
      <c r="U2614" s="67">
        <f t="shared" si="733"/>
        <v>25.92</v>
      </c>
      <c r="V2614" s="66">
        <f t="shared" si="724"/>
        <v>505284.48000000004</v>
      </c>
      <c r="W2614" s="66" t="str">
        <f t="shared" si="725"/>
        <v>1 &gt; 4</v>
      </c>
      <c r="X2614" s="66">
        <f>A2614+SUMIFS(Presensi!F:F,Presensi!E:E,'Entry Data'!AP2614)</f>
        <v>1</v>
      </c>
      <c r="Y2614" s="66">
        <f>IFERROR(INDEX('Retasi Pricing'!F:F,MATCH('Entry Data'!AM2614,'Retasi Pricing'!E:E,0))*X2614,"")</f>
        <v>25000</v>
      </c>
      <c r="Z2614" s="62" t="s">
        <v>26</v>
      </c>
      <c r="AA2614" s="62" t="s">
        <v>27</v>
      </c>
      <c r="AB2614" s="32"/>
      <c r="AC2614" s="32" t="s">
        <v>297</v>
      </c>
      <c r="AD2614" s="32" t="str">
        <f t="shared" si="726"/>
        <v/>
      </c>
      <c r="AF2614" s="5" t="str">
        <f t="shared" si="727"/>
        <v>M.TAHA44200</v>
      </c>
      <c r="AG2614" s="5" t="str">
        <f t="shared" si="728"/>
        <v>BMJ 05444200UTARADAY</v>
      </c>
      <c r="AH2614" s="5" t="str">
        <f t="shared" si="729"/>
        <v>M.TAHA44200UTARADAY</v>
      </c>
      <c r="AI2614" s="5" t="str">
        <f t="shared" si="730"/>
        <v>BMJ 05444200DAY</v>
      </c>
      <c r="AJ2614" s="5" t="str">
        <f t="shared" si="731"/>
        <v>M.TAHA44200DAY</v>
      </c>
      <c r="AK2614" s="5" t="str">
        <f t="shared" si="732"/>
        <v>M.TAHABMJ III</v>
      </c>
      <c r="AL2614" s="5" t="str">
        <f t="shared" si="734"/>
        <v>4UTARA</v>
      </c>
      <c r="AM2614" s="5" t="str">
        <f t="shared" si="735"/>
        <v>1 &gt; 4UTARA10 RODA</v>
      </c>
      <c r="AN2614" s="5" t="str">
        <f t="shared" si="736"/>
        <v>M.TAHABMJ III1 &gt; 4UTARA10 RODA</v>
      </c>
      <c r="AO2614" s="5" t="str">
        <f t="shared" si="737"/>
        <v>M.TAHA1 &gt; 4UTARA10 RODA</v>
      </c>
      <c r="AP2614" s="5" t="str">
        <f t="shared" si="738"/>
        <v>44200DAY</v>
      </c>
    </row>
    <row r="2615" spans="1:42" x14ac:dyDescent="0.3">
      <c r="A2615" s="33">
        <v>1</v>
      </c>
      <c r="B2615" s="33"/>
      <c r="C2615" s="70">
        <v>44200</v>
      </c>
      <c r="D2615" s="71" t="s">
        <v>19</v>
      </c>
      <c r="E2615" s="70">
        <v>44200</v>
      </c>
      <c r="F2615" s="71">
        <v>5163076</v>
      </c>
      <c r="G2615" s="33" t="s">
        <v>20</v>
      </c>
      <c r="H2615" s="33" t="s">
        <v>21</v>
      </c>
      <c r="I2615" s="33" t="s">
        <v>123</v>
      </c>
      <c r="J2615" s="33" t="s">
        <v>23</v>
      </c>
      <c r="K2615" s="63" t="s">
        <v>69</v>
      </c>
      <c r="L2615" s="32" t="str">
        <f t="shared" si="739"/>
        <v>FM260JD</v>
      </c>
      <c r="M2615" s="32" t="str">
        <f t="shared" si="740"/>
        <v>BMJ III</v>
      </c>
      <c r="N2615" s="32" t="str">
        <f t="shared" si="741"/>
        <v>10 RODA</v>
      </c>
      <c r="O2615" s="146">
        <v>0.34703703703703703</v>
      </c>
      <c r="P2615" s="65">
        <v>44200.351990740739</v>
      </c>
      <c r="Q2615" s="65"/>
      <c r="R2615" s="66">
        <v>1</v>
      </c>
      <c r="S2615" s="66">
        <v>40800</v>
      </c>
      <c r="T2615" s="66">
        <v>14940</v>
      </c>
      <c r="U2615" s="67">
        <f t="shared" si="733"/>
        <v>25.86</v>
      </c>
      <c r="V2615" s="66">
        <f t="shared" si="724"/>
        <v>504114.83999999997</v>
      </c>
      <c r="W2615" s="66" t="str">
        <f t="shared" si="725"/>
        <v>1 &gt; 4</v>
      </c>
      <c r="X2615" s="66">
        <f>A2615+SUMIFS(Presensi!F:F,Presensi!E:E,'Entry Data'!AP2615)</f>
        <v>1</v>
      </c>
      <c r="Y2615" s="66">
        <f>IFERROR(INDEX('Retasi Pricing'!F:F,MATCH('Entry Data'!AM2615,'Retasi Pricing'!E:E,0))*X2615,"")</f>
        <v>25000</v>
      </c>
      <c r="Z2615" s="62" t="s">
        <v>26</v>
      </c>
      <c r="AA2615" s="62" t="s">
        <v>27</v>
      </c>
      <c r="AB2615" s="32"/>
      <c r="AC2615" s="32" t="s">
        <v>298</v>
      </c>
      <c r="AD2615" s="32" t="str">
        <f t="shared" si="726"/>
        <v/>
      </c>
      <c r="AF2615" s="5" t="str">
        <f t="shared" si="727"/>
        <v>ABRAR44200</v>
      </c>
      <c r="AG2615" s="5" t="str">
        <f t="shared" si="728"/>
        <v>BMJ 05544200UTARADAY</v>
      </c>
      <c r="AH2615" s="5" t="str">
        <f t="shared" si="729"/>
        <v>ABRAR44200UTARADAY</v>
      </c>
      <c r="AI2615" s="5" t="str">
        <f t="shared" si="730"/>
        <v>BMJ 05544200DAY</v>
      </c>
      <c r="AJ2615" s="5" t="str">
        <f t="shared" si="731"/>
        <v>ABRAR44200DAY</v>
      </c>
      <c r="AK2615" s="5" t="str">
        <f t="shared" si="732"/>
        <v>ABRARBMJ III</v>
      </c>
      <c r="AL2615" s="5" t="str">
        <f t="shared" si="734"/>
        <v>1UTARA</v>
      </c>
      <c r="AM2615" s="5" t="str">
        <f t="shared" si="735"/>
        <v>1 &gt; 4UTARA10 RODA</v>
      </c>
      <c r="AN2615" s="5" t="str">
        <f t="shared" si="736"/>
        <v>ABRARBMJ III1 &gt; 4UTARA10 RODA</v>
      </c>
      <c r="AO2615" s="5" t="str">
        <f t="shared" si="737"/>
        <v>ABRAR1 &gt; 4UTARA10 RODA</v>
      </c>
      <c r="AP2615" s="5" t="str">
        <f t="shared" si="738"/>
        <v>44200DAY</v>
      </c>
    </row>
    <row r="2616" spans="1:42" x14ac:dyDescent="0.3">
      <c r="A2616" s="33">
        <v>1</v>
      </c>
      <c r="B2616" s="33"/>
      <c r="C2616" s="70">
        <v>44200</v>
      </c>
      <c r="D2616" s="71" t="s">
        <v>19</v>
      </c>
      <c r="E2616" s="70">
        <v>44200</v>
      </c>
      <c r="F2616" s="71">
        <v>5163134</v>
      </c>
      <c r="G2616" s="33" t="s">
        <v>20</v>
      </c>
      <c r="H2616" s="33" t="s">
        <v>50</v>
      </c>
      <c r="I2616" s="33" t="s">
        <v>22</v>
      </c>
      <c r="J2616" s="33" t="s">
        <v>52</v>
      </c>
      <c r="K2616" s="63" t="s">
        <v>69</v>
      </c>
      <c r="L2616" s="32" t="str">
        <f t="shared" si="739"/>
        <v>FM260JD</v>
      </c>
      <c r="M2616" s="32" t="str">
        <f t="shared" si="740"/>
        <v>BMJ III</v>
      </c>
      <c r="N2616" s="32" t="str">
        <f t="shared" si="741"/>
        <v>10 RODA</v>
      </c>
      <c r="O2616" s="146">
        <v>0.39942129629629625</v>
      </c>
      <c r="P2616" s="65">
        <v>44200.399421296293</v>
      </c>
      <c r="Q2616" s="65"/>
      <c r="R2616" s="66">
        <v>2</v>
      </c>
      <c r="S2616" s="66">
        <v>39300</v>
      </c>
      <c r="T2616" s="66">
        <v>14940</v>
      </c>
      <c r="U2616" s="67">
        <f t="shared" si="733"/>
        <v>24.36</v>
      </c>
      <c r="V2616" s="66">
        <f t="shared" si="724"/>
        <v>474873.83999999997</v>
      </c>
      <c r="W2616" s="66" t="str">
        <f t="shared" si="725"/>
        <v>1 &gt; 4</v>
      </c>
      <c r="X2616" s="66">
        <f>A2616+SUMIFS(Presensi!F:F,Presensi!E:E,'Entry Data'!AP2616)</f>
        <v>1</v>
      </c>
      <c r="Y2616" s="66">
        <f>IFERROR(INDEX('Retasi Pricing'!F:F,MATCH('Entry Data'!AM2616,'Retasi Pricing'!E:E,0))*X2616,"")</f>
        <v>25000</v>
      </c>
      <c r="Z2616" s="62" t="s">
        <v>26</v>
      </c>
      <c r="AA2616" s="62" t="s">
        <v>27</v>
      </c>
      <c r="AB2616" s="32"/>
      <c r="AC2616" s="32" t="s">
        <v>298</v>
      </c>
      <c r="AD2616" s="32" t="str">
        <f t="shared" si="726"/>
        <v/>
      </c>
      <c r="AF2616" s="5" t="str">
        <f t="shared" si="727"/>
        <v>ABRAR44200</v>
      </c>
      <c r="AG2616" s="5" t="str">
        <f t="shared" si="728"/>
        <v>BMJ 05544200UTARADAY</v>
      </c>
      <c r="AH2616" s="5" t="str">
        <f t="shared" si="729"/>
        <v>ABRAR44200UTARADAY</v>
      </c>
      <c r="AI2616" s="5" t="str">
        <f t="shared" si="730"/>
        <v>BMJ 05544200DAY</v>
      </c>
      <c r="AJ2616" s="5" t="str">
        <f t="shared" si="731"/>
        <v>ABRAR44200DAY</v>
      </c>
      <c r="AK2616" s="5" t="str">
        <f t="shared" si="732"/>
        <v>ABRARBMJ III</v>
      </c>
      <c r="AL2616" s="5" t="str">
        <f t="shared" si="734"/>
        <v>2UTARA</v>
      </c>
      <c r="AM2616" s="5" t="str">
        <f t="shared" si="735"/>
        <v>1 &gt; 4UTARA10 RODA</v>
      </c>
      <c r="AN2616" s="5" t="str">
        <f t="shared" si="736"/>
        <v>ABRARBMJ III1 &gt; 4UTARA10 RODA</v>
      </c>
      <c r="AO2616" s="5" t="str">
        <f t="shared" si="737"/>
        <v>ABRAR1 &gt; 4UTARA10 RODA</v>
      </c>
      <c r="AP2616" s="5" t="str">
        <f t="shared" si="738"/>
        <v>44200DAY</v>
      </c>
    </row>
    <row r="2617" spans="1:42" x14ac:dyDescent="0.3">
      <c r="A2617" s="33">
        <v>1</v>
      </c>
      <c r="B2617" s="33"/>
      <c r="C2617" s="70">
        <v>44200</v>
      </c>
      <c r="D2617" s="71" t="s">
        <v>19</v>
      </c>
      <c r="E2617" s="70">
        <v>44200</v>
      </c>
      <c r="F2617" s="71">
        <v>5163211</v>
      </c>
      <c r="G2617" s="33" t="s">
        <v>20</v>
      </c>
      <c r="H2617" s="33" t="s">
        <v>50</v>
      </c>
      <c r="I2617" s="33" t="s">
        <v>22</v>
      </c>
      <c r="J2617" s="33" t="s">
        <v>52</v>
      </c>
      <c r="K2617" s="63" t="s">
        <v>69</v>
      </c>
      <c r="L2617" s="32" t="str">
        <f t="shared" si="739"/>
        <v>FM260JD</v>
      </c>
      <c r="M2617" s="32" t="str">
        <f t="shared" si="740"/>
        <v>BMJ III</v>
      </c>
      <c r="N2617" s="32" t="str">
        <f t="shared" si="741"/>
        <v>10 RODA</v>
      </c>
      <c r="O2617" s="146">
        <v>0.4622337962962963</v>
      </c>
      <c r="P2617" s="65">
        <v>44200.462233796294</v>
      </c>
      <c r="Q2617" s="65"/>
      <c r="R2617" s="66">
        <v>3</v>
      </c>
      <c r="S2617" s="66">
        <v>40220</v>
      </c>
      <c r="T2617" s="66">
        <v>14940</v>
      </c>
      <c r="U2617" s="67">
        <f t="shared" si="733"/>
        <v>25.28</v>
      </c>
      <c r="V2617" s="66">
        <f t="shared" si="724"/>
        <v>492808.32</v>
      </c>
      <c r="W2617" s="66" t="str">
        <f t="shared" si="725"/>
        <v>1 &gt; 4</v>
      </c>
      <c r="X2617" s="66">
        <f>A2617+SUMIFS(Presensi!F:F,Presensi!E:E,'Entry Data'!AP2617)</f>
        <v>1</v>
      </c>
      <c r="Y2617" s="66">
        <f>IFERROR(INDEX('Retasi Pricing'!F:F,MATCH('Entry Data'!AM2617,'Retasi Pricing'!E:E,0))*X2617,"")</f>
        <v>25000</v>
      </c>
      <c r="Z2617" s="62" t="s">
        <v>26</v>
      </c>
      <c r="AA2617" s="62" t="s">
        <v>27</v>
      </c>
      <c r="AB2617" s="32"/>
      <c r="AC2617" s="32" t="s">
        <v>298</v>
      </c>
      <c r="AD2617" s="32" t="str">
        <f t="shared" si="726"/>
        <v/>
      </c>
      <c r="AF2617" s="5" t="str">
        <f t="shared" si="727"/>
        <v>ABRAR44200</v>
      </c>
      <c r="AG2617" s="5" t="str">
        <f t="shared" si="728"/>
        <v>BMJ 05544200UTARADAY</v>
      </c>
      <c r="AH2617" s="5" t="str">
        <f t="shared" si="729"/>
        <v>ABRAR44200UTARADAY</v>
      </c>
      <c r="AI2617" s="5" t="str">
        <f t="shared" si="730"/>
        <v>BMJ 05544200DAY</v>
      </c>
      <c r="AJ2617" s="5" t="str">
        <f t="shared" si="731"/>
        <v>ABRAR44200DAY</v>
      </c>
      <c r="AK2617" s="5" t="str">
        <f t="shared" si="732"/>
        <v>ABRARBMJ III</v>
      </c>
      <c r="AL2617" s="5" t="str">
        <f t="shared" si="734"/>
        <v>3UTARA</v>
      </c>
      <c r="AM2617" s="5" t="str">
        <f t="shared" si="735"/>
        <v>1 &gt; 4UTARA10 RODA</v>
      </c>
      <c r="AN2617" s="5" t="str">
        <f t="shared" si="736"/>
        <v>ABRARBMJ III1 &gt; 4UTARA10 RODA</v>
      </c>
      <c r="AO2617" s="5" t="str">
        <f t="shared" si="737"/>
        <v>ABRAR1 &gt; 4UTARA10 RODA</v>
      </c>
      <c r="AP2617" s="5" t="str">
        <f t="shared" si="738"/>
        <v>44200DAY</v>
      </c>
    </row>
    <row r="2618" spans="1:42" x14ac:dyDescent="0.3">
      <c r="A2618" s="33">
        <v>1</v>
      </c>
      <c r="B2618" s="33"/>
      <c r="C2618" s="70">
        <v>44200</v>
      </c>
      <c r="D2618" s="71" t="s">
        <v>19</v>
      </c>
      <c r="E2618" s="70">
        <v>44200</v>
      </c>
      <c r="F2618" s="71">
        <v>5163284</v>
      </c>
      <c r="G2618" s="33" t="s">
        <v>20</v>
      </c>
      <c r="H2618" s="33" t="s">
        <v>50</v>
      </c>
      <c r="I2618" s="33" t="s">
        <v>22</v>
      </c>
      <c r="J2618" s="33" t="s">
        <v>52</v>
      </c>
      <c r="K2618" s="63" t="s">
        <v>69</v>
      </c>
      <c r="L2618" s="32" t="str">
        <f t="shared" si="739"/>
        <v>FM260JD</v>
      </c>
      <c r="M2618" s="32" t="str">
        <f t="shared" si="740"/>
        <v>BMJ III</v>
      </c>
      <c r="N2618" s="32" t="str">
        <f t="shared" si="741"/>
        <v>10 RODA</v>
      </c>
      <c r="O2618" s="146">
        <v>0.51856481481481487</v>
      </c>
      <c r="P2618" s="65">
        <v>44200.518564814818</v>
      </c>
      <c r="Q2618" s="65"/>
      <c r="R2618" s="66">
        <v>4</v>
      </c>
      <c r="S2618" s="66">
        <v>39440</v>
      </c>
      <c r="T2618" s="66">
        <v>14940</v>
      </c>
      <c r="U2618" s="67">
        <f t="shared" si="733"/>
        <v>24.5</v>
      </c>
      <c r="V2618" s="66">
        <f t="shared" si="724"/>
        <v>477603</v>
      </c>
      <c r="W2618" s="66" t="str">
        <f t="shared" si="725"/>
        <v>1 &gt; 4</v>
      </c>
      <c r="X2618" s="66">
        <f>A2618+SUMIFS(Presensi!F:F,Presensi!E:E,'Entry Data'!AP2618)</f>
        <v>1</v>
      </c>
      <c r="Y2618" s="66">
        <f>IFERROR(INDEX('Retasi Pricing'!F:F,MATCH('Entry Data'!AM2618,'Retasi Pricing'!E:E,0))*X2618,"")</f>
        <v>25000</v>
      </c>
      <c r="Z2618" s="62" t="s">
        <v>26</v>
      </c>
      <c r="AA2618" s="62" t="s">
        <v>27</v>
      </c>
      <c r="AB2618" s="32"/>
      <c r="AC2618" s="32" t="s">
        <v>298</v>
      </c>
      <c r="AD2618" s="32" t="str">
        <f t="shared" si="726"/>
        <v/>
      </c>
      <c r="AF2618" s="5" t="str">
        <f t="shared" si="727"/>
        <v>ABRAR44200</v>
      </c>
      <c r="AG2618" s="5" t="str">
        <f t="shared" si="728"/>
        <v>BMJ 05544200UTARADAY</v>
      </c>
      <c r="AH2618" s="5" t="str">
        <f t="shared" si="729"/>
        <v>ABRAR44200UTARADAY</v>
      </c>
      <c r="AI2618" s="5" t="str">
        <f t="shared" si="730"/>
        <v>BMJ 05544200DAY</v>
      </c>
      <c r="AJ2618" s="5" t="str">
        <f t="shared" si="731"/>
        <v>ABRAR44200DAY</v>
      </c>
      <c r="AK2618" s="5" t="str">
        <f t="shared" si="732"/>
        <v>ABRARBMJ III</v>
      </c>
      <c r="AL2618" s="5" t="str">
        <f t="shared" si="734"/>
        <v>4UTARA</v>
      </c>
      <c r="AM2618" s="5" t="str">
        <f t="shared" si="735"/>
        <v>1 &gt; 4UTARA10 RODA</v>
      </c>
      <c r="AN2618" s="5" t="str">
        <f t="shared" si="736"/>
        <v>ABRARBMJ III1 &gt; 4UTARA10 RODA</v>
      </c>
      <c r="AO2618" s="5" t="str">
        <f t="shared" si="737"/>
        <v>ABRAR1 &gt; 4UTARA10 RODA</v>
      </c>
      <c r="AP2618" s="5" t="str">
        <f t="shared" si="738"/>
        <v>44200DAY</v>
      </c>
    </row>
    <row r="2619" spans="1:42" x14ac:dyDescent="0.3">
      <c r="A2619" s="33">
        <v>1</v>
      </c>
      <c r="B2619" s="33"/>
      <c r="C2619" s="70">
        <v>44200</v>
      </c>
      <c r="D2619" s="71" t="s">
        <v>19</v>
      </c>
      <c r="E2619" s="70">
        <v>44200</v>
      </c>
      <c r="F2619" s="71">
        <v>5163388</v>
      </c>
      <c r="G2619" s="33" t="s">
        <v>20</v>
      </c>
      <c r="H2619" s="33" t="s">
        <v>21</v>
      </c>
      <c r="I2619" s="33" t="s">
        <v>51</v>
      </c>
      <c r="J2619" s="33" t="s">
        <v>23</v>
      </c>
      <c r="K2619" s="63" t="s">
        <v>69</v>
      </c>
      <c r="L2619" s="32" t="str">
        <f t="shared" si="739"/>
        <v>FM260JD</v>
      </c>
      <c r="M2619" s="32" t="str">
        <f t="shared" si="740"/>
        <v>BMJ III</v>
      </c>
      <c r="N2619" s="32" t="str">
        <f t="shared" si="741"/>
        <v>10 RODA</v>
      </c>
      <c r="O2619" s="146">
        <v>0.61803240740740739</v>
      </c>
      <c r="P2619" s="65">
        <v>44200.618032407408</v>
      </c>
      <c r="Q2619" s="65"/>
      <c r="R2619" s="66">
        <v>5</v>
      </c>
      <c r="S2619" s="66">
        <v>37820</v>
      </c>
      <c r="T2619" s="66">
        <v>14940</v>
      </c>
      <c r="U2619" s="67">
        <f t="shared" si="733"/>
        <v>22.88</v>
      </c>
      <c r="V2619" s="66">
        <f t="shared" si="724"/>
        <v>446022.72000000003</v>
      </c>
      <c r="W2619" s="66" t="str">
        <f t="shared" si="725"/>
        <v>&gt; 5</v>
      </c>
      <c r="X2619" s="66">
        <f>A2619+SUMIFS(Presensi!F:F,Presensi!E:E,'Entry Data'!AP2619)</f>
        <v>1</v>
      </c>
      <c r="Y2619" s="66">
        <f>IFERROR(INDEX('Retasi Pricing'!F:F,MATCH('Entry Data'!AM2619,'Retasi Pricing'!E:E,0))*X2619,"")</f>
        <v>27650</v>
      </c>
      <c r="Z2619" s="62" t="s">
        <v>26</v>
      </c>
      <c r="AA2619" s="62" t="s">
        <v>27</v>
      </c>
      <c r="AB2619" s="32"/>
      <c r="AC2619" s="32" t="s">
        <v>298</v>
      </c>
      <c r="AD2619" s="32" t="str">
        <f t="shared" si="726"/>
        <v/>
      </c>
      <c r="AF2619" s="5" t="str">
        <f t="shared" si="727"/>
        <v>ABRAR44200</v>
      </c>
      <c r="AG2619" s="5" t="str">
        <f t="shared" si="728"/>
        <v>BMJ 05544200UTARADAY</v>
      </c>
      <c r="AH2619" s="5" t="str">
        <f t="shared" si="729"/>
        <v>ABRAR44200UTARADAY</v>
      </c>
      <c r="AI2619" s="5" t="str">
        <f t="shared" si="730"/>
        <v>BMJ 05544200DAY</v>
      </c>
      <c r="AJ2619" s="5" t="str">
        <f t="shared" si="731"/>
        <v>ABRAR44200DAY</v>
      </c>
      <c r="AK2619" s="5" t="str">
        <f t="shared" si="732"/>
        <v>ABRARBMJ III</v>
      </c>
      <c r="AL2619" s="5" t="str">
        <f t="shared" si="734"/>
        <v>5UTARA</v>
      </c>
      <c r="AM2619" s="5" t="str">
        <f t="shared" si="735"/>
        <v>&gt; 5UTARA10 RODA</v>
      </c>
      <c r="AN2619" s="5" t="str">
        <f t="shared" si="736"/>
        <v>ABRARBMJ III&gt; 5UTARA10 RODA</v>
      </c>
      <c r="AO2619" s="5" t="str">
        <f t="shared" si="737"/>
        <v>ABRAR&gt; 5UTARA10 RODA</v>
      </c>
      <c r="AP2619" s="5" t="str">
        <f t="shared" si="738"/>
        <v>44200DAY</v>
      </c>
    </row>
    <row r="2620" spans="1:42" x14ac:dyDescent="0.3">
      <c r="A2620" s="33">
        <v>1</v>
      </c>
      <c r="B2620" s="33"/>
      <c r="C2620" s="70">
        <v>44200</v>
      </c>
      <c r="D2620" s="71" t="s">
        <v>19</v>
      </c>
      <c r="E2620" s="70">
        <v>44200</v>
      </c>
      <c r="F2620" s="71">
        <v>5163471</v>
      </c>
      <c r="G2620" s="33" t="s">
        <v>20</v>
      </c>
      <c r="H2620" s="33" t="s">
        <v>21</v>
      </c>
      <c r="I2620" s="33" t="s">
        <v>51</v>
      </c>
      <c r="J2620" s="33" t="s">
        <v>23</v>
      </c>
      <c r="K2620" s="63" t="s">
        <v>69</v>
      </c>
      <c r="L2620" s="32" t="str">
        <f t="shared" si="739"/>
        <v>FM260JD</v>
      </c>
      <c r="M2620" s="32" t="str">
        <f t="shared" si="740"/>
        <v>BMJ III</v>
      </c>
      <c r="N2620" s="32" t="str">
        <f t="shared" si="741"/>
        <v>10 RODA</v>
      </c>
      <c r="O2620" s="146">
        <v>0.69070601851851843</v>
      </c>
      <c r="P2620" s="65">
        <v>44200.690706018519</v>
      </c>
      <c r="Q2620" s="65"/>
      <c r="R2620" s="66">
        <v>6</v>
      </c>
      <c r="S2620" s="66">
        <v>39200</v>
      </c>
      <c r="T2620" s="66">
        <v>14940</v>
      </c>
      <c r="U2620" s="67">
        <f t="shared" si="733"/>
        <v>24.26</v>
      </c>
      <c r="V2620" s="66">
        <f t="shared" si="724"/>
        <v>472924.44000000006</v>
      </c>
      <c r="W2620" s="66" t="str">
        <f t="shared" si="725"/>
        <v>&gt; 6</v>
      </c>
      <c r="X2620" s="66">
        <f>A2620+SUMIFS(Presensi!F:F,Presensi!E:E,'Entry Data'!AP2620)</f>
        <v>1</v>
      </c>
      <c r="Y2620" s="66">
        <f>IFERROR(INDEX('Retasi Pricing'!F:F,MATCH('Entry Data'!AM2620,'Retasi Pricing'!E:E,0))*X2620,"")</f>
        <v>30800</v>
      </c>
      <c r="Z2620" s="62" t="s">
        <v>26</v>
      </c>
      <c r="AA2620" s="62" t="s">
        <v>27</v>
      </c>
      <c r="AB2620" s="32"/>
      <c r="AC2620" s="32" t="s">
        <v>298</v>
      </c>
      <c r="AD2620" s="32" t="str">
        <f t="shared" si="726"/>
        <v/>
      </c>
      <c r="AF2620" s="5" t="str">
        <f t="shared" si="727"/>
        <v>ABRAR44200</v>
      </c>
      <c r="AG2620" s="5" t="str">
        <f t="shared" si="728"/>
        <v>BMJ 05544200UTARADAY</v>
      </c>
      <c r="AH2620" s="5" t="str">
        <f t="shared" si="729"/>
        <v>ABRAR44200UTARADAY</v>
      </c>
      <c r="AI2620" s="5" t="str">
        <f t="shared" si="730"/>
        <v>BMJ 05544200DAY</v>
      </c>
      <c r="AJ2620" s="5" t="str">
        <f t="shared" si="731"/>
        <v>ABRAR44200DAY</v>
      </c>
      <c r="AK2620" s="5" t="str">
        <f t="shared" si="732"/>
        <v>ABRARBMJ III</v>
      </c>
      <c r="AL2620" s="5" t="str">
        <f t="shared" si="734"/>
        <v>6UTARA</v>
      </c>
      <c r="AM2620" s="5" t="str">
        <f t="shared" si="735"/>
        <v>&gt; 6UTARA10 RODA</v>
      </c>
      <c r="AN2620" s="5" t="str">
        <f t="shared" si="736"/>
        <v>ABRARBMJ III&gt; 6UTARA10 RODA</v>
      </c>
      <c r="AO2620" s="5" t="str">
        <f t="shared" si="737"/>
        <v>ABRAR&gt; 6UTARA10 RODA</v>
      </c>
      <c r="AP2620" s="5" t="str">
        <f t="shared" si="738"/>
        <v>44200DAY</v>
      </c>
    </row>
    <row r="2621" spans="1:42" x14ac:dyDescent="0.3">
      <c r="A2621" s="33">
        <v>1</v>
      </c>
      <c r="B2621" s="33"/>
      <c r="C2621" s="70">
        <v>44200</v>
      </c>
      <c r="D2621" s="71" t="s">
        <v>19</v>
      </c>
      <c r="E2621" s="70">
        <v>44200</v>
      </c>
      <c r="F2621" s="71">
        <v>5163537</v>
      </c>
      <c r="G2621" s="33" t="s">
        <v>20</v>
      </c>
      <c r="H2621" s="33" t="s">
        <v>21</v>
      </c>
      <c r="I2621" s="33" t="s">
        <v>51</v>
      </c>
      <c r="J2621" s="33" t="s">
        <v>46</v>
      </c>
      <c r="K2621" s="63" t="s">
        <v>69</v>
      </c>
      <c r="L2621" s="32" t="str">
        <f t="shared" si="739"/>
        <v>FM260JD</v>
      </c>
      <c r="M2621" s="32" t="str">
        <f t="shared" si="740"/>
        <v>BMJ III</v>
      </c>
      <c r="N2621" s="32" t="str">
        <f t="shared" si="741"/>
        <v>10 RODA</v>
      </c>
      <c r="O2621" s="146">
        <v>0.74877314814814822</v>
      </c>
      <c r="P2621" s="65">
        <v>44200.748773148145</v>
      </c>
      <c r="Q2621" s="65"/>
      <c r="R2621" s="66">
        <v>7</v>
      </c>
      <c r="S2621" s="66">
        <v>38900</v>
      </c>
      <c r="T2621" s="66">
        <v>14940</v>
      </c>
      <c r="U2621" s="67">
        <f t="shared" si="733"/>
        <v>23.96</v>
      </c>
      <c r="V2621" s="66">
        <f t="shared" si="724"/>
        <v>467076.24</v>
      </c>
      <c r="W2621" s="66" t="str">
        <f t="shared" si="725"/>
        <v>7 &gt;</v>
      </c>
      <c r="X2621" s="66">
        <f>A2621+SUMIFS(Presensi!F:F,Presensi!E:E,'Entry Data'!AP2621)</f>
        <v>1</v>
      </c>
      <c r="Y2621" s="66">
        <f>IFERROR(INDEX('Retasi Pricing'!F:F,MATCH('Entry Data'!AM2621,'Retasi Pricing'!E:E,0))*X2621,"")</f>
        <v>37750</v>
      </c>
      <c r="Z2621" s="62" t="s">
        <v>26</v>
      </c>
      <c r="AA2621" s="62" t="s">
        <v>27</v>
      </c>
      <c r="AB2621" s="32"/>
      <c r="AC2621" s="32" t="s">
        <v>298</v>
      </c>
      <c r="AD2621" s="32" t="str">
        <f t="shared" si="726"/>
        <v/>
      </c>
      <c r="AF2621" s="5" t="str">
        <f t="shared" si="727"/>
        <v>ABRAR44200</v>
      </c>
      <c r="AG2621" s="5" t="str">
        <f t="shared" si="728"/>
        <v>BMJ 05544200UTARADAY</v>
      </c>
      <c r="AH2621" s="5" t="str">
        <f t="shared" si="729"/>
        <v>ABRAR44200UTARADAY</v>
      </c>
      <c r="AI2621" s="5" t="str">
        <f t="shared" si="730"/>
        <v>BMJ 05544200DAY</v>
      </c>
      <c r="AJ2621" s="5" t="str">
        <f t="shared" si="731"/>
        <v>ABRAR44200DAY</v>
      </c>
      <c r="AK2621" s="5" t="str">
        <f t="shared" si="732"/>
        <v>ABRARBMJ III</v>
      </c>
      <c r="AL2621" s="5" t="str">
        <f t="shared" si="734"/>
        <v>7UTARA</v>
      </c>
      <c r="AM2621" s="5" t="str">
        <f t="shared" si="735"/>
        <v>7 &gt;UTARA10 RODA</v>
      </c>
      <c r="AN2621" s="5" t="str">
        <f t="shared" si="736"/>
        <v>ABRARBMJ III7 &gt;UTARA10 RODA</v>
      </c>
      <c r="AO2621" s="5" t="str">
        <f t="shared" si="737"/>
        <v>ABRAR7 &gt;UTARA10 RODA</v>
      </c>
      <c r="AP2621" s="5" t="str">
        <f t="shared" si="738"/>
        <v>44200DAY</v>
      </c>
    </row>
    <row r="2622" spans="1:42" x14ac:dyDescent="0.3">
      <c r="A2622" s="33">
        <v>1</v>
      </c>
      <c r="B2622" s="33"/>
      <c r="C2622" s="70">
        <v>44200</v>
      </c>
      <c r="D2622" s="71" t="s">
        <v>19</v>
      </c>
      <c r="E2622" s="70">
        <v>44200</v>
      </c>
      <c r="F2622" s="71">
        <v>5163099</v>
      </c>
      <c r="G2622" s="33" t="s">
        <v>20</v>
      </c>
      <c r="H2622" s="33" t="s">
        <v>50</v>
      </c>
      <c r="I2622" s="33" t="s">
        <v>22</v>
      </c>
      <c r="J2622" s="33" t="s">
        <v>52</v>
      </c>
      <c r="K2622" s="63" t="s">
        <v>71</v>
      </c>
      <c r="L2622" s="32" t="str">
        <f t="shared" si="739"/>
        <v>FM260JD</v>
      </c>
      <c r="M2622" s="32" t="str">
        <f t="shared" si="740"/>
        <v>BMJ III</v>
      </c>
      <c r="N2622" s="32" t="str">
        <f t="shared" si="741"/>
        <v>10 RODA</v>
      </c>
      <c r="O2622" s="146">
        <v>0.37111111111111111</v>
      </c>
      <c r="P2622" s="65">
        <v>44200.378263888888</v>
      </c>
      <c r="Q2622" s="65"/>
      <c r="R2622" s="66">
        <v>1</v>
      </c>
      <c r="S2622" s="66">
        <v>39620</v>
      </c>
      <c r="T2622" s="66">
        <v>14720</v>
      </c>
      <c r="U2622" s="67">
        <f t="shared" si="733"/>
        <v>24.9</v>
      </c>
      <c r="V2622" s="66">
        <f t="shared" si="724"/>
        <v>485400.6</v>
      </c>
      <c r="W2622" s="66" t="str">
        <f t="shared" si="725"/>
        <v>1 &gt; 4</v>
      </c>
      <c r="X2622" s="66">
        <f>A2622+SUMIFS(Presensi!F:F,Presensi!E:E,'Entry Data'!AP2622)</f>
        <v>1</v>
      </c>
      <c r="Y2622" s="66">
        <f>IFERROR(INDEX('Retasi Pricing'!F:F,MATCH('Entry Data'!AM2622,'Retasi Pricing'!E:E,0))*X2622,"")</f>
        <v>25000</v>
      </c>
      <c r="Z2622" s="62" t="s">
        <v>26</v>
      </c>
      <c r="AA2622" s="62" t="s">
        <v>27</v>
      </c>
      <c r="AB2622" s="32"/>
      <c r="AC2622" s="32" t="s">
        <v>267</v>
      </c>
      <c r="AD2622" s="32" t="str">
        <f t="shared" si="726"/>
        <v/>
      </c>
      <c r="AF2622" s="5" t="str">
        <f t="shared" si="727"/>
        <v>Slamet Haryanto44200</v>
      </c>
      <c r="AG2622" s="5" t="str">
        <f t="shared" si="728"/>
        <v>BMJ 05644200UTARADAY</v>
      </c>
      <c r="AH2622" s="5" t="str">
        <f t="shared" si="729"/>
        <v>Slamet Haryanto44200UTARADAY</v>
      </c>
      <c r="AI2622" s="5" t="str">
        <f t="shared" si="730"/>
        <v>BMJ 05644200DAY</v>
      </c>
      <c r="AJ2622" s="5" t="str">
        <f t="shared" si="731"/>
        <v>Slamet Haryanto44200DAY</v>
      </c>
      <c r="AK2622" s="5" t="str">
        <f t="shared" si="732"/>
        <v>Slamet HaryantoBMJ III</v>
      </c>
      <c r="AL2622" s="5" t="str">
        <f t="shared" si="734"/>
        <v>1UTARA</v>
      </c>
      <c r="AM2622" s="5" t="str">
        <f t="shared" si="735"/>
        <v>1 &gt; 4UTARA10 RODA</v>
      </c>
      <c r="AN2622" s="5" t="str">
        <f t="shared" si="736"/>
        <v>Slamet HaryantoBMJ III1 &gt; 4UTARA10 RODA</v>
      </c>
      <c r="AO2622" s="5" t="str">
        <f t="shared" si="737"/>
        <v>Slamet Haryanto1 &gt; 4UTARA10 RODA</v>
      </c>
      <c r="AP2622" s="5" t="str">
        <f t="shared" si="738"/>
        <v>44200DAY</v>
      </c>
    </row>
    <row r="2623" spans="1:42" x14ac:dyDescent="0.3">
      <c r="A2623" s="33">
        <v>1</v>
      </c>
      <c r="B2623" s="33"/>
      <c r="C2623" s="70">
        <v>44200</v>
      </c>
      <c r="D2623" s="71" t="s">
        <v>19</v>
      </c>
      <c r="E2623" s="70">
        <v>44200</v>
      </c>
      <c r="F2623" s="71">
        <v>5163174</v>
      </c>
      <c r="G2623" s="33" t="s">
        <v>20</v>
      </c>
      <c r="H2623" s="33" t="s">
        <v>50</v>
      </c>
      <c r="I2623" s="33" t="s">
        <v>22</v>
      </c>
      <c r="J2623" s="33" t="s">
        <v>52</v>
      </c>
      <c r="K2623" s="63" t="s">
        <v>71</v>
      </c>
      <c r="L2623" s="32" t="str">
        <f t="shared" si="739"/>
        <v>FM260JD</v>
      </c>
      <c r="M2623" s="32" t="str">
        <f t="shared" si="740"/>
        <v>BMJ III</v>
      </c>
      <c r="N2623" s="32" t="str">
        <f t="shared" si="741"/>
        <v>10 RODA</v>
      </c>
      <c r="O2623" s="146">
        <v>0.43408564814814815</v>
      </c>
      <c r="P2623" s="65">
        <v>44200.43408564815</v>
      </c>
      <c r="Q2623" s="65"/>
      <c r="R2623" s="66">
        <v>2</v>
      </c>
      <c r="S2623" s="66">
        <v>38780</v>
      </c>
      <c r="T2623" s="66">
        <v>14720</v>
      </c>
      <c r="U2623" s="67">
        <f t="shared" si="733"/>
        <v>24.06</v>
      </c>
      <c r="V2623" s="66">
        <f t="shared" si="724"/>
        <v>469025.64</v>
      </c>
      <c r="W2623" s="66" t="str">
        <f t="shared" si="725"/>
        <v>1 &gt; 4</v>
      </c>
      <c r="X2623" s="66">
        <f>A2623+SUMIFS(Presensi!F:F,Presensi!E:E,'Entry Data'!AP2623)</f>
        <v>1</v>
      </c>
      <c r="Y2623" s="66">
        <f>IFERROR(INDEX('Retasi Pricing'!F:F,MATCH('Entry Data'!AM2623,'Retasi Pricing'!E:E,0))*X2623,"")</f>
        <v>25000</v>
      </c>
      <c r="Z2623" s="62" t="s">
        <v>26</v>
      </c>
      <c r="AA2623" s="62" t="s">
        <v>27</v>
      </c>
      <c r="AB2623" s="32"/>
      <c r="AC2623" s="32" t="s">
        <v>267</v>
      </c>
      <c r="AD2623" s="32" t="str">
        <f t="shared" si="726"/>
        <v/>
      </c>
      <c r="AF2623" s="5" t="str">
        <f t="shared" si="727"/>
        <v>Slamet Haryanto44200</v>
      </c>
      <c r="AG2623" s="5" t="str">
        <f t="shared" si="728"/>
        <v>BMJ 05644200UTARADAY</v>
      </c>
      <c r="AH2623" s="5" t="str">
        <f t="shared" si="729"/>
        <v>Slamet Haryanto44200UTARADAY</v>
      </c>
      <c r="AI2623" s="5" t="str">
        <f t="shared" si="730"/>
        <v>BMJ 05644200DAY</v>
      </c>
      <c r="AJ2623" s="5" t="str">
        <f t="shared" si="731"/>
        <v>Slamet Haryanto44200DAY</v>
      </c>
      <c r="AK2623" s="5" t="str">
        <f t="shared" si="732"/>
        <v>Slamet HaryantoBMJ III</v>
      </c>
      <c r="AL2623" s="5" t="str">
        <f t="shared" si="734"/>
        <v>2UTARA</v>
      </c>
      <c r="AM2623" s="5" t="str">
        <f t="shared" si="735"/>
        <v>1 &gt; 4UTARA10 RODA</v>
      </c>
      <c r="AN2623" s="5" t="str">
        <f t="shared" si="736"/>
        <v>Slamet HaryantoBMJ III1 &gt; 4UTARA10 RODA</v>
      </c>
      <c r="AO2623" s="5" t="str">
        <f t="shared" si="737"/>
        <v>Slamet Haryanto1 &gt; 4UTARA10 RODA</v>
      </c>
      <c r="AP2623" s="5" t="str">
        <f t="shared" si="738"/>
        <v>44200DAY</v>
      </c>
    </row>
    <row r="2624" spans="1:42" x14ac:dyDescent="0.3">
      <c r="A2624" s="33">
        <v>1</v>
      </c>
      <c r="B2624" s="33"/>
      <c r="C2624" s="70">
        <v>44200</v>
      </c>
      <c r="D2624" s="71" t="s">
        <v>19</v>
      </c>
      <c r="E2624" s="70">
        <v>44200</v>
      </c>
      <c r="F2624" s="71">
        <v>5163245</v>
      </c>
      <c r="G2624" s="33" t="s">
        <v>20</v>
      </c>
      <c r="H2624" s="33" t="s">
        <v>50</v>
      </c>
      <c r="I2624" s="33" t="s">
        <v>22</v>
      </c>
      <c r="J2624" s="33" t="s">
        <v>52</v>
      </c>
      <c r="K2624" s="63" t="s">
        <v>71</v>
      </c>
      <c r="L2624" s="32" t="str">
        <f t="shared" si="739"/>
        <v>FM260JD</v>
      </c>
      <c r="M2624" s="32" t="str">
        <f t="shared" si="740"/>
        <v>BMJ III</v>
      </c>
      <c r="N2624" s="32" t="str">
        <f t="shared" si="741"/>
        <v>10 RODA</v>
      </c>
      <c r="O2624" s="146">
        <v>0.48806712962962967</v>
      </c>
      <c r="P2624" s="65">
        <v>44200.488067129627</v>
      </c>
      <c r="Q2624" s="65"/>
      <c r="R2624" s="66">
        <v>3</v>
      </c>
      <c r="S2624" s="66">
        <v>39860</v>
      </c>
      <c r="T2624" s="66">
        <v>14720</v>
      </c>
      <c r="U2624" s="67">
        <f t="shared" si="733"/>
        <v>25.14</v>
      </c>
      <c r="V2624" s="66">
        <f t="shared" si="724"/>
        <v>490079.16000000003</v>
      </c>
      <c r="W2624" s="66" t="str">
        <f t="shared" si="725"/>
        <v>1 &gt; 4</v>
      </c>
      <c r="X2624" s="66">
        <f>A2624+SUMIFS(Presensi!F:F,Presensi!E:E,'Entry Data'!AP2624)</f>
        <v>1</v>
      </c>
      <c r="Y2624" s="66">
        <f>IFERROR(INDEX('Retasi Pricing'!F:F,MATCH('Entry Data'!AM2624,'Retasi Pricing'!E:E,0))*X2624,"")</f>
        <v>25000</v>
      </c>
      <c r="Z2624" s="62" t="s">
        <v>26</v>
      </c>
      <c r="AA2624" s="62" t="s">
        <v>27</v>
      </c>
      <c r="AB2624" s="32"/>
      <c r="AC2624" s="32" t="s">
        <v>267</v>
      </c>
      <c r="AD2624" s="32" t="str">
        <f t="shared" si="726"/>
        <v/>
      </c>
      <c r="AF2624" s="5" t="str">
        <f t="shared" si="727"/>
        <v>Slamet Haryanto44200</v>
      </c>
      <c r="AG2624" s="5" t="str">
        <f t="shared" si="728"/>
        <v>BMJ 05644200UTARADAY</v>
      </c>
      <c r="AH2624" s="5" t="str">
        <f t="shared" si="729"/>
        <v>Slamet Haryanto44200UTARADAY</v>
      </c>
      <c r="AI2624" s="5" t="str">
        <f t="shared" si="730"/>
        <v>BMJ 05644200DAY</v>
      </c>
      <c r="AJ2624" s="5" t="str">
        <f t="shared" si="731"/>
        <v>Slamet Haryanto44200DAY</v>
      </c>
      <c r="AK2624" s="5" t="str">
        <f t="shared" si="732"/>
        <v>Slamet HaryantoBMJ III</v>
      </c>
      <c r="AL2624" s="5" t="str">
        <f t="shared" si="734"/>
        <v>3UTARA</v>
      </c>
      <c r="AM2624" s="5" t="str">
        <f t="shared" si="735"/>
        <v>1 &gt; 4UTARA10 RODA</v>
      </c>
      <c r="AN2624" s="5" t="str">
        <f t="shared" si="736"/>
        <v>Slamet HaryantoBMJ III1 &gt; 4UTARA10 RODA</v>
      </c>
      <c r="AO2624" s="5" t="str">
        <f t="shared" si="737"/>
        <v>Slamet Haryanto1 &gt; 4UTARA10 RODA</v>
      </c>
      <c r="AP2624" s="5" t="str">
        <f t="shared" si="738"/>
        <v>44200DAY</v>
      </c>
    </row>
    <row r="2625" spans="1:42" x14ac:dyDescent="0.3">
      <c r="A2625" s="33">
        <v>1</v>
      </c>
      <c r="B2625" s="33"/>
      <c r="C2625" s="70">
        <v>44200</v>
      </c>
      <c r="D2625" s="71" t="s">
        <v>19</v>
      </c>
      <c r="E2625" s="70">
        <v>44200</v>
      </c>
      <c r="F2625" s="71">
        <v>5163319</v>
      </c>
      <c r="G2625" s="33" t="s">
        <v>20</v>
      </c>
      <c r="H2625" s="33" t="s">
        <v>50</v>
      </c>
      <c r="I2625" s="33" t="s">
        <v>22</v>
      </c>
      <c r="J2625" s="33" t="s">
        <v>52</v>
      </c>
      <c r="K2625" s="63" t="s">
        <v>71</v>
      </c>
      <c r="L2625" s="32" t="str">
        <f t="shared" si="739"/>
        <v>FM260JD</v>
      </c>
      <c r="M2625" s="32" t="str">
        <f t="shared" si="740"/>
        <v>BMJ III</v>
      </c>
      <c r="N2625" s="32" t="str">
        <f t="shared" si="741"/>
        <v>10 RODA</v>
      </c>
      <c r="O2625" s="146">
        <v>0.55475694444444446</v>
      </c>
      <c r="P2625" s="65">
        <v>44200.554756944446</v>
      </c>
      <c r="Q2625" s="65"/>
      <c r="R2625" s="66">
        <v>4</v>
      </c>
      <c r="S2625" s="66">
        <v>40020</v>
      </c>
      <c r="T2625" s="66">
        <v>14720</v>
      </c>
      <c r="U2625" s="67">
        <f t="shared" si="733"/>
        <v>25.3</v>
      </c>
      <c r="V2625" s="66">
        <f t="shared" si="724"/>
        <v>493198.20000000007</v>
      </c>
      <c r="W2625" s="66" t="str">
        <f t="shared" si="725"/>
        <v>1 &gt; 4</v>
      </c>
      <c r="X2625" s="66">
        <f>A2625+SUMIFS(Presensi!F:F,Presensi!E:E,'Entry Data'!AP2625)</f>
        <v>1</v>
      </c>
      <c r="Y2625" s="66">
        <f>IFERROR(INDEX('Retasi Pricing'!F:F,MATCH('Entry Data'!AM2625,'Retasi Pricing'!E:E,0))*X2625,"")</f>
        <v>25000</v>
      </c>
      <c r="Z2625" s="62" t="s">
        <v>26</v>
      </c>
      <c r="AA2625" s="62" t="s">
        <v>27</v>
      </c>
      <c r="AB2625" s="32"/>
      <c r="AC2625" s="32" t="s">
        <v>267</v>
      </c>
      <c r="AD2625" s="32" t="str">
        <f t="shared" si="726"/>
        <v/>
      </c>
      <c r="AF2625" s="5" t="str">
        <f t="shared" si="727"/>
        <v>Slamet Haryanto44200</v>
      </c>
      <c r="AG2625" s="5" t="str">
        <f t="shared" si="728"/>
        <v>BMJ 05644200UTARADAY</v>
      </c>
      <c r="AH2625" s="5" t="str">
        <f t="shared" si="729"/>
        <v>Slamet Haryanto44200UTARADAY</v>
      </c>
      <c r="AI2625" s="5" t="str">
        <f t="shared" si="730"/>
        <v>BMJ 05644200DAY</v>
      </c>
      <c r="AJ2625" s="5" t="str">
        <f t="shared" si="731"/>
        <v>Slamet Haryanto44200DAY</v>
      </c>
      <c r="AK2625" s="5" t="str">
        <f t="shared" si="732"/>
        <v>Slamet HaryantoBMJ III</v>
      </c>
      <c r="AL2625" s="5" t="str">
        <f t="shared" si="734"/>
        <v>4UTARA</v>
      </c>
      <c r="AM2625" s="5" t="str">
        <f t="shared" si="735"/>
        <v>1 &gt; 4UTARA10 RODA</v>
      </c>
      <c r="AN2625" s="5" t="str">
        <f t="shared" si="736"/>
        <v>Slamet HaryantoBMJ III1 &gt; 4UTARA10 RODA</v>
      </c>
      <c r="AO2625" s="5" t="str">
        <f t="shared" si="737"/>
        <v>Slamet Haryanto1 &gt; 4UTARA10 RODA</v>
      </c>
      <c r="AP2625" s="5" t="str">
        <f t="shared" si="738"/>
        <v>44200DAY</v>
      </c>
    </row>
    <row r="2626" spans="1:42" x14ac:dyDescent="0.3">
      <c r="A2626" s="33">
        <v>1</v>
      </c>
      <c r="B2626" s="33"/>
      <c r="C2626" s="70">
        <v>44200</v>
      </c>
      <c r="D2626" s="71" t="s">
        <v>19</v>
      </c>
      <c r="E2626" s="70">
        <v>44200</v>
      </c>
      <c r="F2626" s="71">
        <v>5163396</v>
      </c>
      <c r="G2626" s="33" t="s">
        <v>20</v>
      </c>
      <c r="H2626" s="33" t="s">
        <v>21</v>
      </c>
      <c r="I2626" s="33" t="s">
        <v>51</v>
      </c>
      <c r="J2626" s="33" t="s">
        <v>23</v>
      </c>
      <c r="K2626" s="63" t="s">
        <v>71</v>
      </c>
      <c r="L2626" s="32" t="str">
        <f t="shared" si="739"/>
        <v>FM260JD</v>
      </c>
      <c r="M2626" s="32" t="str">
        <f t="shared" si="740"/>
        <v>BMJ III</v>
      </c>
      <c r="N2626" s="32" t="str">
        <f t="shared" si="741"/>
        <v>10 RODA</v>
      </c>
      <c r="O2626" s="146">
        <v>0.62106481481481479</v>
      </c>
      <c r="P2626" s="65">
        <v>44200.621064814812</v>
      </c>
      <c r="Q2626" s="65"/>
      <c r="R2626" s="66">
        <v>5</v>
      </c>
      <c r="S2626" s="66">
        <v>40240</v>
      </c>
      <c r="T2626" s="66">
        <v>14720</v>
      </c>
      <c r="U2626" s="67">
        <f t="shared" si="733"/>
        <v>25.52</v>
      </c>
      <c r="V2626" s="66">
        <f t="shared" si="724"/>
        <v>497486.87999999995</v>
      </c>
      <c r="W2626" s="66" t="str">
        <f t="shared" si="725"/>
        <v>&gt; 5</v>
      </c>
      <c r="X2626" s="66">
        <f>A2626+SUMIFS(Presensi!F:F,Presensi!E:E,'Entry Data'!AP2626)</f>
        <v>1</v>
      </c>
      <c r="Y2626" s="66">
        <f>IFERROR(INDEX('Retasi Pricing'!F:F,MATCH('Entry Data'!AM2626,'Retasi Pricing'!E:E,0))*X2626,"")</f>
        <v>27650</v>
      </c>
      <c r="Z2626" s="62" t="s">
        <v>26</v>
      </c>
      <c r="AA2626" s="62" t="s">
        <v>27</v>
      </c>
      <c r="AB2626" s="32"/>
      <c r="AC2626" s="32" t="s">
        <v>267</v>
      </c>
      <c r="AD2626" s="32" t="str">
        <f t="shared" si="726"/>
        <v/>
      </c>
      <c r="AF2626" s="5" t="str">
        <f t="shared" si="727"/>
        <v>Slamet Haryanto44200</v>
      </c>
      <c r="AG2626" s="5" t="str">
        <f t="shared" si="728"/>
        <v>BMJ 05644200UTARADAY</v>
      </c>
      <c r="AH2626" s="5" t="str">
        <f t="shared" si="729"/>
        <v>Slamet Haryanto44200UTARADAY</v>
      </c>
      <c r="AI2626" s="5" t="str">
        <f t="shared" si="730"/>
        <v>BMJ 05644200DAY</v>
      </c>
      <c r="AJ2626" s="5" t="str">
        <f t="shared" si="731"/>
        <v>Slamet Haryanto44200DAY</v>
      </c>
      <c r="AK2626" s="5" t="str">
        <f t="shared" si="732"/>
        <v>Slamet HaryantoBMJ III</v>
      </c>
      <c r="AL2626" s="5" t="str">
        <f t="shared" si="734"/>
        <v>5UTARA</v>
      </c>
      <c r="AM2626" s="5" t="str">
        <f t="shared" si="735"/>
        <v>&gt; 5UTARA10 RODA</v>
      </c>
      <c r="AN2626" s="5" t="str">
        <f t="shared" si="736"/>
        <v>Slamet HaryantoBMJ III&gt; 5UTARA10 RODA</v>
      </c>
      <c r="AO2626" s="5" t="str">
        <f t="shared" si="737"/>
        <v>Slamet Haryanto&gt; 5UTARA10 RODA</v>
      </c>
      <c r="AP2626" s="5" t="str">
        <f t="shared" si="738"/>
        <v>44200DAY</v>
      </c>
    </row>
    <row r="2627" spans="1:42" x14ac:dyDescent="0.3">
      <c r="A2627" s="33">
        <v>1</v>
      </c>
      <c r="B2627" s="33"/>
      <c r="C2627" s="70">
        <v>44200</v>
      </c>
      <c r="D2627" s="71" t="s">
        <v>19</v>
      </c>
      <c r="E2627" s="70">
        <v>44200</v>
      </c>
      <c r="F2627" s="71">
        <v>5163486</v>
      </c>
      <c r="G2627" s="33" t="s">
        <v>20</v>
      </c>
      <c r="H2627" s="33" t="s">
        <v>21</v>
      </c>
      <c r="I2627" s="33" t="s">
        <v>51</v>
      </c>
      <c r="J2627" s="33" t="s">
        <v>46</v>
      </c>
      <c r="K2627" s="63" t="s">
        <v>71</v>
      </c>
      <c r="L2627" s="32" t="str">
        <f t="shared" si="739"/>
        <v>FM260JD</v>
      </c>
      <c r="M2627" s="32" t="str">
        <f t="shared" si="740"/>
        <v>BMJ III</v>
      </c>
      <c r="N2627" s="32" t="str">
        <f t="shared" si="741"/>
        <v>10 RODA</v>
      </c>
      <c r="O2627" s="146">
        <v>0.70140046296296299</v>
      </c>
      <c r="P2627" s="65">
        <v>44200.70140046296</v>
      </c>
      <c r="Q2627" s="65"/>
      <c r="R2627" s="66">
        <v>6</v>
      </c>
      <c r="S2627" s="66">
        <v>38240</v>
      </c>
      <c r="T2627" s="66">
        <v>14720</v>
      </c>
      <c r="U2627" s="67">
        <f t="shared" si="733"/>
        <v>23.52</v>
      </c>
      <c r="V2627" s="66">
        <f t="shared" si="724"/>
        <v>458498.87999999995</v>
      </c>
      <c r="W2627" s="66" t="str">
        <f t="shared" si="725"/>
        <v>&gt; 6</v>
      </c>
      <c r="X2627" s="66">
        <f>A2627+SUMIFS(Presensi!F:F,Presensi!E:E,'Entry Data'!AP2627)</f>
        <v>1</v>
      </c>
      <c r="Y2627" s="66">
        <f>IFERROR(INDEX('Retasi Pricing'!F:F,MATCH('Entry Data'!AM2627,'Retasi Pricing'!E:E,0))*X2627,"")</f>
        <v>30800</v>
      </c>
      <c r="Z2627" s="62" t="s">
        <v>26</v>
      </c>
      <c r="AA2627" s="62" t="s">
        <v>27</v>
      </c>
      <c r="AB2627" s="32"/>
      <c r="AC2627" s="32" t="s">
        <v>267</v>
      </c>
      <c r="AD2627" s="32" t="str">
        <f t="shared" si="726"/>
        <v/>
      </c>
      <c r="AF2627" s="5" t="str">
        <f t="shared" si="727"/>
        <v>Slamet Haryanto44200</v>
      </c>
      <c r="AG2627" s="5" t="str">
        <f t="shared" si="728"/>
        <v>BMJ 05644200UTARADAY</v>
      </c>
      <c r="AH2627" s="5" t="str">
        <f t="shared" si="729"/>
        <v>Slamet Haryanto44200UTARADAY</v>
      </c>
      <c r="AI2627" s="5" t="str">
        <f t="shared" si="730"/>
        <v>BMJ 05644200DAY</v>
      </c>
      <c r="AJ2627" s="5" t="str">
        <f t="shared" si="731"/>
        <v>Slamet Haryanto44200DAY</v>
      </c>
      <c r="AK2627" s="5" t="str">
        <f t="shared" si="732"/>
        <v>Slamet HaryantoBMJ III</v>
      </c>
      <c r="AL2627" s="5" t="str">
        <f t="shared" si="734"/>
        <v>6UTARA</v>
      </c>
      <c r="AM2627" s="5" t="str">
        <f t="shared" si="735"/>
        <v>&gt; 6UTARA10 RODA</v>
      </c>
      <c r="AN2627" s="5" t="str">
        <f t="shared" si="736"/>
        <v>Slamet HaryantoBMJ III&gt; 6UTARA10 RODA</v>
      </c>
      <c r="AO2627" s="5" t="str">
        <f t="shared" si="737"/>
        <v>Slamet Haryanto&gt; 6UTARA10 RODA</v>
      </c>
      <c r="AP2627" s="5" t="str">
        <f t="shared" si="738"/>
        <v>44200DAY</v>
      </c>
    </row>
    <row r="2628" spans="1:42" x14ac:dyDescent="0.3">
      <c r="A2628" s="33">
        <v>1</v>
      </c>
      <c r="B2628" s="33"/>
      <c r="C2628" s="70">
        <v>44200</v>
      </c>
      <c r="D2628" s="71" t="s">
        <v>19</v>
      </c>
      <c r="E2628" s="70">
        <v>44200</v>
      </c>
      <c r="F2628" s="71">
        <v>5163116</v>
      </c>
      <c r="G2628" s="33" t="s">
        <v>20</v>
      </c>
      <c r="H2628" s="33" t="s">
        <v>50</v>
      </c>
      <c r="I2628" s="33" t="s">
        <v>22</v>
      </c>
      <c r="J2628" s="33" t="s">
        <v>52</v>
      </c>
      <c r="K2628" s="63" t="s">
        <v>73</v>
      </c>
      <c r="L2628" s="32" t="str">
        <f t="shared" si="739"/>
        <v>FM260JD</v>
      </c>
      <c r="M2628" s="32" t="str">
        <f t="shared" si="740"/>
        <v>BMJ</v>
      </c>
      <c r="N2628" s="32" t="str">
        <f t="shared" si="741"/>
        <v>10 RODA</v>
      </c>
      <c r="O2628" s="146">
        <v>0.38884259259259263</v>
      </c>
      <c r="P2628" s="65">
        <v>44200.395428240743</v>
      </c>
      <c r="Q2628" s="65"/>
      <c r="R2628" s="66">
        <v>1</v>
      </c>
      <c r="S2628" s="66">
        <v>39540</v>
      </c>
      <c r="T2628" s="66">
        <v>14740</v>
      </c>
      <c r="U2628" s="67">
        <f t="shared" si="733"/>
        <v>24.8</v>
      </c>
      <c r="V2628" s="66">
        <f t="shared" si="724"/>
        <v>483451.20000000007</v>
      </c>
      <c r="W2628" s="66" t="str">
        <f t="shared" si="725"/>
        <v>1 &gt; 4</v>
      </c>
      <c r="X2628" s="66">
        <f>A2628+SUMIFS(Presensi!F:F,Presensi!E:E,'Entry Data'!AP2628)</f>
        <v>1</v>
      </c>
      <c r="Y2628" s="66">
        <f>IFERROR(INDEX('Retasi Pricing'!F:F,MATCH('Entry Data'!AM2628,'Retasi Pricing'!E:E,0))*X2628,"")</f>
        <v>25000</v>
      </c>
      <c r="Z2628" s="62" t="s">
        <v>26</v>
      </c>
      <c r="AA2628" s="62" t="s">
        <v>27</v>
      </c>
      <c r="AB2628" s="32"/>
      <c r="AC2628" s="32" t="s">
        <v>218</v>
      </c>
      <c r="AD2628" s="32" t="str">
        <f t="shared" si="726"/>
        <v/>
      </c>
      <c r="AF2628" s="5" t="str">
        <f t="shared" si="727"/>
        <v>putut junaedi44200</v>
      </c>
      <c r="AG2628" s="5" t="str">
        <f t="shared" si="728"/>
        <v>BMJ 06544200UTARADAY</v>
      </c>
      <c r="AH2628" s="5" t="str">
        <f t="shared" si="729"/>
        <v>putut junaedi44200UTARADAY</v>
      </c>
      <c r="AI2628" s="5" t="str">
        <f t="shared" si="730"/>
        <v>BMJ 06544200DAY</v>
      </c>
      <c r="AJ2628" s="5" t="str">
        <f t="shared" si="731"/>
        <v>putut junaedi44200DAY</v>
      </c>
      <c r="AK2628" s="5" t="str">
        <f t="shared" si="732"/>
        <v>putut junaediBMJ</v>
      </c>
      <c r="AL2628" s="5" t="str">
        <f t="shared" si="734"/>
        <v>1UTARA</v>
      </c>
      <c r="AM2628" s="5" t="str">
        <f t="shared" si="735"/>
        <v>1 &gt; 4UTARA10 RODA</v>
      </c>
      <c r="AN2628" s="5" t="str">
        <f t="shared" si="736"/>
        <v>putut junaediBMJ1 &gt; 4UTARA10 RODA</v>
      </c>
      <c r="AO2628" s="5" t="str">
        <f t="shared" si="737"/>
        <v>putut junaedi1 &gt; 4UTARA10 RODA</v>
      </c>
      <c r="AP2628" s="5" t="str">
        <f t="shared" si="738"/>
        <v>44200DAY</v>
      </c>
    </row>
    <row r="2629" spans="1:42" x14ac:dyDescent="0.3">
      <c r="A2629" s="33">
        <v>1</v>
      </c>
      <c r="B2629" s="33"/>
      <c r="C2629" s="70">
        <v>44200</v>
      </c>
      <c r="D2629" s="71" t="s">
        <v>19</v>
      </c>
      <c r="E2629" s="70">
        <v>44200</v>
      </c>
      <c r="F2629" s="71">
        <v>5163189</v>
      </c>
      <c r="G2629" s="33" t="s">
        <v>20</v>
      </c>
      <c r="H2629" s="33" t="s">
        <v>50</v>
      </c>
      <c r="I2629" s="33" t="s">
        <v>22</v>
      </c>
      <c r="J2629" s="33" t="s">
        <v>52</v>
      </c>
      <c r="K2629" s="63" t="s">
        <v>73</v>
      </c>
      <c r="L2629" s="32" t="str">
        <f t="shared" si="739"/>
        <v>FM260JD</v>
      </c>
      <c r="M2629" s="32" t="str">
        <f t="shared" si="740"/>
        <v>BMJ</v>
      </c>
      <c r="N2629" s="32" t="str">
        <f t="shared" si="741"/>
        <v>10 RODA</v>
      </c>
      <c r="O2629" s="146">
        <v>0.44718750000000002</v>
      </c>
      <c r="P2629" s="65">
        <v>44200.447187500002</v>
      </c>
      <c r="Q2629" s="65"/>
      <c r="R2629" s="66">
        <v>2</v>
      </c>
      <c r="S2629" s="66">
        <v>40700</v>
      </c>
      <c r="T2629" s="66">
        <v>14740</v>
      </c>
      <c r="U2629" s="67">
        <f t="shared" si="733"/>
        <v>25.96</v>
      </c>
      <c r="V2629" s="66">
        <f t="shared" si="724"/>
        <v>506064.24</v>
      </c>
      <c r="W2629" s="66" t="str">
        <f t="shared" si="725"/>
        <v>1 &gt; 4</v>
      </c>
      <c r="X2629" s="66">
        <f>A2629+SUMIFS(Presensi!F:F,Presensi!E:E,'Entry Data'!AP2629)</f>
        <v>1</v>
      </c>
      <c r="Y2629" s="66">
        <f>IFERROR(INDEX('Retasi Pricing'!F:F,MATCH('Entry Data'!AM2629,'Retasi Pricing'!E:E,0))*X2629,"")</f>
        <v>25000</v>
      </c>
      <c r="Z2629" s="62" t="s">
        <v>26</v>
      </c>
      <c r="AA2629" s="62" t="s">
        <v>27</v>
      </c>
      <c r="AB2629" s="32"/>
      <c r="AC2629" s="32" t="s">
        <v>218</v>
      </c>
      <c r="AD2629" s="32" t="str">
        <f t="shared" si="726"/>
        <v/>
      </c>
      <c r="AF2629" s="5" t="str">
        <f t="shared" si="727"/>
        <v>putut junaedi44200</v>
      </c>
      <c r="AG2629" s="5" t="str">
        <f t="shared" si="728"/>
        <v>BMJ 06544200UTARADAY</v>
      </c>
      <c r="AH2629" s="5" t="str">
        <f t="shared" si="729"/>
        <v>putut junaedi44200UTARADAY</v>
      </c>
      <c r="AI2629" s="5" t="str">
        <f t="shared" si="730"/>
        <v>BMJ 06544200DAY</v>
      </c>
      <c r="AJ2629" s="5" t="str">
        <f t="shared" si="731"/>
        <v>putut junaedi44200DAY</v>
      </c>
      <c r="AK2629" s="5" t="str">
        <f t="shared" si="732"/>
        <v>putut junaediBMJ</v>
      </c>
      <c r="AL2629" s="5" t="str">
        <f t="shared" si="734"/>
        <v>2UTARA</v>
      </c>
      <c r="AM2629" s="5" t="str">
        <f t="shared" si="735"/>
        <v>1 &gt; 4UTARA10 RODA</v>
      </c>
      <c r="AN2629" s="5" t="str">
        <f t="shared" si="736"/>
        <v>putut junaediBMJ1 &gt; 4UTARA10 RODA</v>
      </c>
      <c r="AO2629" s="5" t="str">
        <f t="shared" si="737"/>
        <v>putut junaedi1 &gt; 4UTARA10 RODA</v>
      </c>
      <c r="AP2629" s="5" t="str">
        <f t="shared" si="738"/>
        <v>44200DAY</v>
      </c>
    </row>
    <row r="2630" spans="1:42" x14ac:dyDescent="0.3">
      <c r="A2630" s="33">
        <v>1</v>
      </c>
      <c r="B2630" s="33"/>
      <c r="C2630" s="70">
        <v>44200</v>
      </c>
      <c r="D2630" s="71" t="s">
        <v>19</v>
      </c>
      <c r="E2630" s="70">
        <v>44200</v>
      </c>
      <c r="F2630" s="71">
        <v>5163267</v>
      </c>
      <c r="G2630" s="33" t="s">
        <v>20</v>
      </c>
      <c r="H2630" s="33" t="s">
        <v>50</v>
      </c>
      <c r="I2630" s="33" t="s">
        <v>22</v>
      </c>
      <c r="J2630" s="33" t="s">
        <v>52</v>
      </c>
      <c r="K2630" s="63" t="s">
        <v>73</v>
      </c>
      <c r="L2630" s="32" t="str">
        <f t="shared" si="739"/>
        <v>FM260JD</v>
      </c>
      <c r="M2630" s="32" t="str">
        <f t="shared" si="740"/>
        <v>BMJ</v>
      </c>
      <c r="N2630" s="32" t="str">
        <f t="shared" si="741"/>
        <v>10 RODA</v>
      </c>
      <c r="O2630" s="146">
        <v>0.50775462962962969</v>
      </c>
      <c r="P2630" s="65">
        <v>44200.507754629631</v>
      </c>
      <c r="Q2630" s="65"/>
      <c r="R2630" s="66">
        <v>3</v>
      </c>
      <c r="S2630" s="66">
        <v>40600</v>
      </c>
      <c r="T2630" s="66">
        <v>14740</v>
      </c>
      <c r="U2630" s="67">
        <f t="shared" si="733"/>
        <v>25.86</v>
      </c>
      <c r="V2630" s="66">
        <f t="shared" si="724"/>
        <v>504114.83999999997</v>
      </c>
      <c r="W2630" s="66" t="str">
        <f t="shared" si="725"/>
        <v>1 &gt; 4</v>
      </c>
      <c r="X2630" s="66">
        <f>A2630+SUMIFS(Presensi!F:F,Presensi!E:E,'Entry Data'!AP2630)</f>
        <v>1</v>
      </c>
      <c r="Y2630" s="66">
        <f>IFERROR(INDEX('Retasi Pricing'!F:F,MATCH('Entry Data'!AM2630,'Retasi Pricing'!E:E,0))*X2630,"")</f>
        <v>25000</v>
      </c>
      <c r="Z2630" s="62" t="s">
        <v>26</v>
      </c>
      <c r="AA2630" s="62" t="s">
        <v>27</v>
      </c>
      <c r="AB2630" s="32"/>
      <c r="AC2630" s="32" t="s">
        <v>218</v>
      </c>
      <c r="AD2630" s="32" t="str">
        <f t="shared" si="726"/>
        <v/>
      </c>
      <c r="AF2630" s="5" t="str">
        <f t="shared" si="727"/>
        <v>putut junaedi44200</v>
      </c>
      <c r="AG2630" s="5" t="str">
        <f t="shared" si="728"/>
        <v>BMJ 06544200UTARADAY</v>
      </c>
      <c r="AH2630" s="5" t="str">
        <f t="shared" si="729"/>
        <v>putut junaedi44200UTARADAY</v>
      </c>
      <c r="AI2630" s="5" t="str">
        <f t="shared" si="730"/>
        <v>BMJ 06544200DAY</v>
      </c>
      <c r="AJ2630" s="5" t="str">
        <f t="shared" si="731"/>
        <v>putut junaedi44200DAY</v>
      </c>
      <c r="AK2630" s="5" t="str">
        <f t="shared" si="732"/>
        <v>putut junaediBMJ</v>
      </c>
      <c r="AL2630" s="5" t="str">
        <f t="shared" si="734"/>
        <v>3UTARA</v>
      </c>
      <c r="AM2630" s="5" t="str">
        <f t="shared" si="735"/>
        <v>1 &gt; 4UTARA10 RODA</v>
      </c>
      <c r="AN2630" s="5" t="str">
        <f t="shared" si="736"/>
        <v>putut junaediBMJ1 &gt; 4UTARA10 RODA</v>
      </c>
      <c r="AO2630" s="5" t="str">
        <f t="shared" si="737"/>
        <v>putut junaedi1 &gt; 4UTARA10 RODA</v>
      </c>
      <c r="AP2630" s="5" t="str">
        <f t="shared" si="738"/>
        <v>44200DAY</v>
      </c>
    </row>
    <row r="2631" spans="1:42" x14ac:dyDescent="0.3">
      <c r="A2631" s="33">
        <v>1</v>
      </c>
      <c r="B2631" s="33"/>
      <c r="C2631" s="70">
        <v>44200</v>
      </c>
      <c r="D2631" s="71" t="s">
        <v>19</v>
      </c>
      <c r="E2631" s="70">
        <v>44200</v>
      </c>
      <c r="F2631" s="71">
        <v>5163382</v>
      </c>
      <c r="G2631" s="33" t="s">
        <v>20</v>
      </c>
      <c r="H2631" s="33" t="s">
        <v>21</v>
      </c>
      <c r="I2631" s="33" t="s">
        <v>51</v>
      </c>
      <c r="J2631" s="33" t="s">
        <v>23</v>
      </c>
      <c r="K2631" s="63" t="s">
        <v>73</v>
      </c>
      <c r="L2631" s="32" t="str">
        <f t="shared" si="739"/>
        <v>FM260JD</v>
      </c>
      <c r="M2631" s="32" t="str">
        <f t="shared" si="740"/>
        <v>BMJ</v>
      </c>
      <c r="N2631" s="32" t="str">
        <f t="shared" si="741"/>
        <v>10 RODA</v>
      </c>
      <c r="O2631" s="146">
        <v>0.6151388888888889</v>
      </c>
      <c r="P2631" s="65">
        <v>44200.61513888889</v>
      </c>
      <c r="Q2631" s="65"/>
      <c r="R2631" s="66">
        <v>4</v>
      </c>
      <c r="S2631" s="66">
        <v>40180</v>
      </c>
      <c r="T2631" s="66">
        <v>14740</v>
      </c>
      <c r="U2631" s="67">
        <f t="shared" si="733"/>
        <v>25.44</v>
      </c>
      <c r="V2631" s="66">
        <f t="shared" si="724"/>
        <v>495927.36</v>
      </c>
      <c r="W2631" s="66" t="str">
        <f t="shared" si="725"/>
        <v>1 &gt; 4</v>
      </c>
      <c r="X2631" s="66">
        <f>A2631+SUMIFS(Presensi!F:F,Presensi!E:E,'Entry Data'!AP2631)</f>
        <v>1</v>
      </c>
      <c r="Y2631" s="66">
        <f>IFERROR(INDEX('Retasi Pricing'!F:F,MATCH('Entry Data'!AM2631,'Retasi Pricing'!E:E,0))*X2631,"")</f>
        <v>25000</v>
      </c>
      <c r="Z2631" s="62" t="s">
        <v>26</v>
      </c>
      <c r="AA2631" s="62" t="s">
        <v>27</v>
      </c>
      <c r="AB2631" s="32"/>
      <c r="AC2631" s="32" t="s">
        <v>218</v>
      </c>
      <c r="AD2631" s="32" t="str">
        <f t="shared" si="726"/>
        <v/>
      </c>
      <c r="AF2631" s="5" t="str">
        <f t="shared" si="727"/>
        <v>putut junaedi44200</v>
      </c>
      <c r="AG2631" s="5" t="str">
        <f t="shared" si="728"/>
        <v>BMJ 06544200UTARADAY</v>
      </c>
      <c r="AH2631" s="5" t="str">
        <f t="shared" si="729"/>
        <v>putut junaedi44200UTARADAY</v>
      </c>
      <c r="AI2631" s="5" t="str">
        <f t="shared" si="730"/>
        <v>BMJ 06544200DAY</v>
      </c>
      <c r="AJ2631" s="5" t="str">
        <f t="shared" si="731"/>
        <v>putut junaedi44200DAY</v>
      </c>
      <c r="AK2631" s="5" t="str">
        <f t="shared" si="732"/>
        <v>putut junaediBMJ</v>
      </c>
      <c r="AL2631" s="5" t="str">
        <f t="shared" si="734"/>
        <v>4UTARA</v>
      </c>
      <c r="AM2631" s="5" t="str">
        <f t="shared" si="735"/>
        <v>1 &gt; 4UTARA10 RODA</v>
      </c>
      <c r="AN2631" s="5" t="str">
        <f t="shared" si="736"/>
        <v>putut junaediBMJ1 &gt; 4UTARA10 RODA</v>
      </c>
      <c r="AO2631" s="5" t="str">
        <f t="shared" si="737"/>
        <v>putut junaedi1 &gt; 4UTARA10 RODA</v>
      </c>
      <c r="AP2631" s="5" t="str">
        <f t="shared" si="738"/>
        <v>44200DAY</v>
      </c>
    </row>
    <row r="2632" spans="1:42" x14ac:dyDescent="0.3">
      <c r="A2632" s="33">
        <v>1</v>
      </c>
      <c r="B2632" s="33"/>
      <c r="C2632" s="70">
        <v>44200</v>
      </c>
      <c r="D2632" s="71" t="s">
        <v>19</v>
      </c>
      <c r="E2632" s="70">
        <v>44200</v>
      </c>
      <c r="F2632" s="71">
        <v>5163452</v>
      </c>
      <c r="G2632" s="33" t="s">
        <v>20</v>
      </c>
      <c r="H2632" s="33" t="s">
        <v>21</v>
      </c>
      <c r="I2632" s="33" t="s">
        <v>123</v>
      </c>
      <c r="J2632" s="33" t="s">
        <v>23</v>
      </c>
      <c r="K2632" s="63" t="s">
        <v>73</v>
      </c>
      <c r="L2632" s="32" t="str">
        <f t="shared" si="739"/>
        <v>FM260JD</v>
      </c>
      <c r="M2632" s="32" t="str">
        <f t="shared" si="740"/>
        <v>BMJ</v>
      </c>
      <c r="N2632" s="32" t="str">
        <f t="shared" si="741"/>
        <v>10 RODA</v>
      </c>
      <c r="O2632" s="146">
        <v>0.67435185185185187</v>
      </c>
      <c r="P2632" s="65">
        <v>44200.674351851849</v>
      </c>
      <c r="Q2632" s="65"/>
      <c r="R2632" s="66">
        <v>5</v>
      </c>
      <c r="S2632" s="66">
        <v>40640</v>
      </c>
      <c r="T2632" s="66">
        <v>14740</v>
      </c>
      <c r="U2632" s="67">
        <f t="shared" si="733"/>
        <v>25.9</v>
      </c>
      <c r="V2632" s="66">
        <f t="shared" si="724"/>
        <v>504894.6</v>
      </c>
      <c r="W2632" s="66" t="str">
        <f t="shared" si="725"/>
        <v>&gt; 5</v>
      </c>
      <c r="X2632" s="66">
        <f>A2632+SUMIFS(Presensi!F:F,Presensi!E:E,'Entry Data'!AP2632)</f>
        <v>1</v>
      </c>
      <c r="Y2632" s="66">
        <f>IFERROR(INDEX('Retasi Pricing'!F:F,MATCH('Entry Data'!AM2632,'Retasi Pricing'!E:E,0))*X2632,"")</f>
        <v>27650</v>
      </c>
      <c r="Z2632" s="62" t="s">
        <v>26</v>
      </c>
      <c r="AA2632" s="62" t="s">
        <v>27</v>
      </c>
      <c r="AB2632" s="32"/>
      <c r="AC2632" s="32" t="s">
        <v>218</v>
      </c>
      <c r="AD2632" s="32" t="str">
        <f t="shared" si="726"/>
        <v/>
      </c>
      <c r="AF2632" s="5" t="str">
        <f t="shared" si="727"/>
        <v>putut junaedi44200</v>
      </c>
      <c r="AG2632" s="5" t="str">
        <f t="shared" si="728"/>
        <v>BMJ 06544200UTARADAY</v>
      </c>
      <c r="AH2632" s="5" t="str">
        <f t="shared" si="729"/>
        <v>putut junaedi44200UTARADAY</v>
      </c>
      <c r="AI2632" s="5" t="str">
        <f t="shared" si="730"/>
        <v>BMJ 06544200DAY</v>
      </c>
      <c r="AJ2632" s="5" t="str">
        <f t="shared" si="731"/>
        <v>putut junaedi44200DAY</v>
      </c>
      <c r="AK2632" s="5" t="str">
        <f t="shared" si="732"/>
        <v>putut junaediBMJ</v>
      </c>
      <c r="AL2632" s="5" t="str">
        <f t="shared" si="734"/>
        <v>5UTARA</v>
      </c>
      <c r="AM2632" s="5" t="str">
        <f t="shared" si="735"/>
        <v>&gt; 5UTARA10 RODA</v>
      </c>
      <c r="AN2632" s="5" t="str">
        <f t="shared" si="736"/>
        <v>putut junaediBMJ&gt; 5UTARA10 RODA</v>
      </c>
      <c r="AO2632" s="5" t="str">
        <f t="shared" si="737"/>
        <v>putut junaedi&gt; 5UTARA10 RODA</v>
      </c>
      <c r="AP2632" s="5" t="str">
        <f t="shared" si="738"/>
        <v>44200DAY</v>
      </c>
    </row>
    <row r="2633" spans="1:42" x14ac:dyDescent="0.3">
      <c r="A2633" s="33">
        <v>1</v>
      </c>
      <c r="B2633" s="33"/>
      <c r="C2633" s="70">
        <v>44200</v>
      </c>
      <c r="D2633" s="71" t="s">
        <v>19</v>
      </c>
      <c r="E2633" s="70">
        <v>44200</v>
      </c>
      <c r="F2633" s="71">
        <v>5163534</v>
      </c>
      <c r="G2633" s="33" t="s">
        <v>20</v>
      </c>
      <c r="H2633" s="33" t="s">
        <v>21</v>
      </c>
      <c r="I2633" s="33" t="s">
        <v>51</v>
      </c>
      <c r="J2633" s="33" t="s">
        <v>46</v>
      </c>
      <c r="K2633" s="63" t="s">
        <v>73</v>
      </c>
      <c r="L2633" s="32" t="str">
        <f t="shared" si="739"/>
        <v>FM260JD</v>
      </c>
      <c r="M2633" s="32" t="str">
        <f t="shared" si="740"/>
        <v>BMJ</v>
      </c>
      <c r="N2633" s="32" t="str">
        <f t="shared" si="741"/>
        <v>10 RODA</v>
      </c>
      <c r="O2633" s="146">
        <v>0.74444444444444446</v>
      </c>
      <c r="P2633" s="65">
        <v>44200.744444444441</v>
      </c>
      <c r="Q2633" s="65"/>
      <c r="R2633" s="66">
        <v>6</v>
      </c>
      <c r="S2633" s="66">
        <v>40500</v>
      </c>
      <c r="T2633" s="66">
        <v>14740</v>
      </c>
      <c r="U2633" s="67">
        <f t="shared" si="733"/>
        <v>25.76</v>
      </c>
      <c r="V2633" s="66">
        <f t="shared" si="724"/>
        <v>502165.44000000006</v>
      </c>
      <c r="W2633" s="66" t="str">
        <f t="shared" si="725"/>
        <v>&gt; 6</v>
      </c>
      <c r="X2633" s="66">
        <f>A2633+SUMIFS(Presensi!F:F,Presensi!E:E,'Entry Data'!AP2633)</f>
        <v>1</v>
      </c>
      <c r="Y2633" s="66">
        <f>IFERROR(INDEX('Retasi Pricing'!F:F,MATCH('Entry Data'!AM2633,'Retasi Pricing'!E:E,0))*X2633,"")</f>
        <v>30800</v>
      </c>
      <c r="Z2633" s="62" t="s">
        <v>26</v>
      </c>
      <c r="AA2633" s="62" t="s">
        <v>27</v>
      </c>
      <c r="AB2633" s="32"/>
      <c r="AC2633" s="32" t="s">
        <v>218</v>
      </c>
      <c r="AD2633" s="32" t="str">
        <f t="shared" si="726"/>
        <v/>
      </c>
      <c r="AF2633" s="5" t="str">
        <f t="shared" si="727"/>
        <v>putut junaedi44200</v>
      </c>
      <c r="AG2633" s="5" t="str">
        <f t="shared" si="728"/>
        <v>BMJ 06544200UTARADAY</v>
      </c>
      <c r="AH2633" s="5" t="str">
        <f t="shared" si="729"/>
        <v>putut junaedi44200UTARADAY</v>
      </c>
      <c r="AI2633" s="5" t="str">
        <f t="shared" si="730"/>
        <v>BMJ 06544200DAY</v>
      </c>
      <c r="AJ2633" s="5" t="str">
        <f t="shared" si="731"/>
        <v>putut junaedi44200DAY</v>
      </c>
      <c r="AK2633" s="5" t="str">
        <f t="shared" si="732"/>
        <v>putut junaediBMJ</v>
      </c>
      <c r="AL2633" s="5" t="str">
        <f t="shared" si="734"/>
        <v>6UTARA</v>
      </c>
      <c r="AM2633" s="5" t="str">
        <f t="shared" si="735"/>
        <v>&gt; 6UTARA10 RODA</v>
      </c>
      <c r="AN2633" s="5" t="str">
        <f t="shared" si="736"/>
        <v>putut junaediBMJ&gt; 6UTARA10 RODA</v>
      </c>
      <c r="AO2633" s="5" t="str">
        <f t="shared" si="737"/>
        <v>putut junaedi&gt; 6UTARA10 RODA</v>
      </c>
      <c r="AP2633" s="5" t="str">
        <f t="shared" si="738"/>
        <v>44200DAY</v>
      </c>
    </row>
    <row r="2634" spans="1:42" x14ac:dyDescent="0.3">
      <c r="A2634" s="33">
        <v>1</v>
      </c>
      <c r="B2634" s="33"/>
      <c r="C2634" s="70">
        <v>44200</v>
      </c>
      <c r="D2634" s="71" t="s">
        <v>19</v>
      </c>
      <c r="E2634" s="70">
        <v>44200</v>
      </c>
      <c r="F2634" s="71">
        <v>5163096</v>
      </c>
      <c r="G2634" s="33" t="s">
        <v>20</v>
      </c>
      <c r="H2634" s="33" t="s">
        <v>50</v>
      </c>
      <c r="I2634" s="33" t="s">
        <v>22</v>
      </c>
      <c r="J2634" s="33" t="s">
        <v>52</v>
      </c>
      <c r="K2634" s="63" t="s">
        <v>75</v>
      </c>
      <c r="L2634" s="32" t="str">
        <f t="shared" si="739"/>
        <v>FM260JD</v>
      </c>
      <c r="M2634" s="32" t="str">
        <f t="shared" si="740"/>
        <v>BMJ</v>
      </c>
      <c r="N2634" s="32" t="str">
        <f t="shared" si="741"/>
        <v>10 RODA</v>
      </c>
      <c r="O2634" s="146">
        <v>0.36883101851851857</v>
      </c>
      <c r="P2634" s="65">
        <v>44200.37537037037</v>
      </c>
      <c r="Q2634" s="65"/>
      <c r="R2634" s="66">
        <v>1</v>
      </c>
      <c r="S2634" s="66">
        <v>41220</v>
      </c>
      <c r="T2634" s="66">
        <v>14900</v>
      </c>
      <c r="U2634" s="67">
        <f t="shared" si="733"/>
        <v>26.32</v>
      </c>
      <c r="V2634" s="66">
        <f t="shared" ref="V2634:V2697" si="742">IFERROR(VLOOKUP(L2634,harga,2,FALSE),"")*U2634*IFERROR(VLOOKUP(G2634,jarak,2,FALSE),"")</f>
        <v>513082.08</v>
      </c>
      <c r="W2634" s="66" t="str">
        <f t="shared" ref="W2634:W2697" si="743">IFERROR(VLOOKUP(AL2634,Code,2,FALSE),"")</f>
        <v>1 &gt; 4</v>
      </c>
      <c r="X2634" s="66">
        <f>A2634+SUMIFS(Presensi!F:F,Presensi!E:E,'Entry Data'!AP2634)</f>
        <v>1</v>
      </c>
      <c r="Y2634" s="66">
        <f>IFERROR(INDEX('Retasi Pricing'!F:F,MATCH('Entry Data'!AM2634,'Retasi Pricing'!E:E,0))*X2634,"")</f>
        <v>25000</v>
      </c>
      <c r="Z2634" s="62" t="s">
        <v>26</v>
      </c>
      <c r="AA2634" s="62" t="s">
        <v>27</v>
      </c>
      <c r="AB2634" s="32"/>
      <c r="AC2634" s="32" t="s">
        <v>191</v>
      </c>
      <c r="AD2634" s="32" t="str">
        <f t="shared" ref="AD2634:AD2697" si="744">IFERROR(VLOOKUP(AC2634,driver,13,FALSE),"")</f>
        <v/>
      </c>
      <c r="AF2634" s="5" t="str">
        <f t="shared" ref="AF2634:AF2697" si="745">AC2634&amp;C2634</f>
        <v>ahmad asfuri44200</v>
      </c>
      <c r="AG2634" s="5" t="str">
        <f t="shared" ref="AG2634:AG2697" si="746">K2634&amp;C2634&amp;G2634&amp;D2634</f>
        <v>BMJ 06744200UTARADAY</v>
      </c>
      <c r="AH2634" s="5" t="str">
        <f t="shared" ref="AH2634:AH2697" si="747">AC2634&amp;C2634&amp;G2634&amp;D2634</f>
        <v>ahmad asfuri44200UTARADAY</v>
      </c>
      <c r="AI2634" s="5" t="str">
        <f t="shared" ref="AI2634:AI2697" si="748">K2634&amp;C2634&amp;D2634</f>
        <v>BMJ 06744200DAY</v>
      </c>
      <c r="AJ2634" s="5" t="str">
        <f t="shared" ref="AJ2634:AJ2697" si="749">AC2634&amp;C2634&amp;D2634</f>
        <v>ahmad asfuri44200DAY</v>
      </c>
      <c r="AK2634" s="5" t="str">
        <f t="shared" ref="AK2634:AK2697" si="750">AC2634&amp;M2634</f>
        <v>ahmad asfuriBMJ</v>
      </c>
      <c r="AL2634" s="5" t="str">
        <f t="shared" si="734"/>
        <v>1UTARA</v>
      </c>
      <c r="AM2634" s="5" t="str">
        <f t="shared" si="735"/>
        <v>1 &gt; 4UTARA10 RODA</v>
      </c>
      <c r="AN2634" s="5" t="str">
        <f t="shared" si="736"/>
        <v>ahmad asfuriBMJ1 &gt; 4UTARA10 RODA</v>
      </c>
      <c r="AO2634" s="5" t="str">
        <f t="shared" si="737"/>
        <v>ahmad asfuri1 &gt; 4UTARA10 RODA</v>
      </c>
      <c r="AP2634" s="5" t="str">
        <f t="shared" si="738"/>
        <v>44200DAY</v>
      </c>
    </row>
    <row r="2635" spans="1:42" x14ac:dyDescent="0.3">
      <c r="A2635" s="33">
        <v>1</v>
      </c>
      <c r="B2635" s="33"/>
      <c r="C2635" s="70">
        <v>44200</v>
      </c>
      <c r="D2635" s="71" t="s">
        <v>19</v>
      </c>
      <c r="E2635" s="70">
        <v>44200</v>
      </c>
      <c r="F2635" s="71">
        <v>5163160</v>
      </c>
      <c r="G2635" s="33" t="s">
        <v>20</v>
      </c>
      <c r="H2635" s="33" t="s">
        <v>50</v>
      </c>
      <c r="I2635" s="33" t="s">
        <v>22</v>
      </c>
      <c r="J2635" s="33" t="s">
        <v>52</v>
      </c>
      <c r="K2635" s="63" t="s">
        <v>75</v>
      </c>
      <c r="L2635" s="32" t="str">
        <f t="shared" si="739"/>
        <v>FM260JD</v>
      </c>
      <c r="M2635" s="32" t="str">
        <f t="shared" si="740"/>
        <v>BMJ</v>
      </c>
      <c r="N2635" s="32" t="str">
        <f t="shared" si="741"/>
        <v>10 RODA</v>
      </c>
      <c r="O2635" s="146">
        <v>0.42180555555555554</v>
      </c>
      <c r="P2635" s="65">
        <v>44200.421805555554</v>
      </c>
      <c r="Q2635" s="65"/>
      <c r="R2635" s="66">
        <v>2</v>
      </c>
      <c r="S2635" s="66">
        <v>40880</v>
      </c>
      <c r="T2635" s="66">
        <v>14900</v>
      </c>
      <c r="U2635" s="67">
        <f t="shared" ref="U2635:U2698" si="751">(S2635-T2635)/1000</f>
        <v>25.98</v>
      </c>
      <c r="V2635" s="66">
        <f t="shared" si="742"/>
        <v>506454.12000000005</v>
      </c>
      <c r="W2635" s="66" t="str">
        <f t="shared" si="743"/>
        <v>1 &gt; 4</v>
      </c>
      <c r="X2635" s="66">
        <f>A2635+SUMIFS(Presensi!F:F,Presensi!E:E,'Entry Data'!AP2635)</f>
        <v>1</v>
      </c>
      <c r="Y2635" s="66">
        <f>IFERROR(INDEX('Retasi Pricing'!F:F,MATCH('Entry Data'!AM2635,'Retasi Pricing'!E:E,0))*X2635,"")</f>
        <v>25000</v>
      </c>
      <c r="Z2635" s="62" t="s">
        <v>26</v>
      </c>
      <c r="AA2635" s="62" t="s">
        <v>27</v>
      </c>
      <c r="AB2635" s="32"/>
      <c r="AC2635" s="32" t="s">
        <v>191</v>
      </c>
      <c r="AD2635" s="32" t="str">
        <f t="shared" si="744"/>
        <v/>
      </c>
      <c r="AF2635" s="5" t="str">
        <f t="shared" si="745"/>
        <v>ahmad asfuri44200</v>
      </c>
      <c r="AG2635" s="5" t="str">
        <f t="shared" si="746"/>
        <v>BMJ 06744200UTARADAY</v>
      </c>
      <c r="AH2635" s="5" t="str">
        <f t="shared" si="747"/>
        <v>ahmad asfuri44200UTARADAY</v>
      </c>
      <c r="AI2635" s="5" t="str">
        <f t="shared" si="748"/>
        <v>BMJ 06744200DAY</v>
      </c>
      <c r="AJ2635" s="5" t="str">
        <f t="shared" si="749"/>
        <v>ahmad asfuri44200DAY</v>
      </c>
      <c r="AK2635" s="5" t="str">
        <f t="shared" si="750"/>
        <v>ahmad asfuriBMJ</v>
      </c>
      <c r="AL2635" s="5" t="str">
        <f t="shared" ref="AL2635:AL2698" si="752">Q2635&amp;R2635&amp;G2635</f>
        <v>2UTARA</v>
      </c>
      <c r="AM2635" s="5" t="str">
        <f t="shared" ref="AM2635:AM2698" si="753">W2635&amp;G2635&amp;N2635</f>
        <v>1 &gt; 4UTARA10 RODA</v>
      </c>
      <c r="AN2635" s="5" t="str">
        <f t="shared" ref="AN2635:AN2698" si="754">AC2635&amp;M2635&amp;W2635&amp;G2635&amp;N2635</f>
        <v>ahmad asfuriBMJ1 &gt; 4UTARA10 RODA</v>
      </c>
      <c r="AO2635" s="5" t="str">
        <f t="shared" ref="AO2635:AO2698" si="755">AC2635&amp;W2635&amp;G2635&amp;N2635</f>
        <v>ahmad asfuri1 &gt; 4UTARA10 RODA</v>
      </c>
      <c r="AP2635" s="5" t="str">
        <f t="shared" ref="AP2635:AP2698" si="756">C2635&amp;D2635</f>
        <v>44200DAY</v>
      </c>
    </row>
    <row r="2636" spans="1:42" x14ac:dyDescent="0.3">
      <c r="A2636" s="33">
        <v>1</v>
      </c>
      <c r="B2636" s="33"/>
      <c r="C2636" s="70">
        <v>44200</v>
      </c>
      <c r="D2636" s="71" t="s">
        <v>19</v>
      </c>
      <c r="E2636" s="70">
        <v>44200</v>
      </c>
      <c r="F2636" s="71">
        <v>5163243</v>
      </c>
      <c r="G2636" s="33" t="s">
        <v>20</v>
      </c>
      <c r="H2636" s="33" t="s">
        <v>50</v>
      </c>
      <c r="I2636" s="33" t="s">
        <v>22</v>
      </c>
      <c r="J2636" s="33" t="s">
        <v>52</v>
      </c>
      <c r="K2636" s="63" t="s">
        <v>75</v>
      </c>
      <c r="L2636" s="32" t="str">
        <f t="shared" si="739"/>
        <v>FM260JD</v>
      </c>
      <c r="M2636" s="32" t="str">
        <f t="shared" si="740"/>
        <v>BMJ</v>
      </c>
      <c r="N2636" s="32" t="str">
        <f t="shared" si="741"/>
        <v>10 RODA</v>
      </c>
      <c r="O2636" s="146">
        <v>0.48461805555555554</v>
      </c>
      <c r="P2636" s="65">
        <v>44200.484618055554</v>
      </c>
      <c r="Q2636" s="65"/>
      <c r="R2636" s="66">
        <v>3</v>
      </c>
      <c r="S2636" s="66">
        <v>40200</v>
      </c>
      <c r="T2636" s="66">
        <v>14900</v>
      </c>
      <c r="U2636" s="67">
        <f t="shared" si="751"/>
        <v>25.3</v>
      </c>
      <c r="V2636" s="66">
        <f t="shared" si="742"/>
        <v>493198.20000000007</v>
      </c>
      <c r="W2636" s="66" t="str">
        <f t="shared" si="743"/>
        <v>1 &gt; 4</v>
      </c>
      <c r="X2636" s="66">
        <f>A2636+SUMIFS(Presensi!F:F,Presensi!E:E,'Entry Data'!AP2636)</f>
        <v>1</v>
      </c>
      <c r="Y2636" s="66">
        <f>IFERROR(INDEX('Retasi Pricing'!F:F,MATCH('Entry Data'!AM2636,'Retasi Pricing'!E:E,0))*X2636,"")</f>
        <v>25000</v>
      </c>
      <c r="Z2636" s="62" t="s">
        <v>26</v>
      </c>
      <c r="AA2636" s="62" t="s">
        <v>27</v>
      </c>
      <c r="AB2636" s="32"/>
      <c r="AC2636" s="32" t="s">
        <v>191</v>
      </c>
      <c r="AD2636" s="32" t="str">
        <f t="shared" si="744"/>
        <v/>
      </c>
      <c r="AF2636" s="5" t="str">
        <f t="shared" si="745"/>
        <v>ahmad asfuri44200</v>
      </c>
      <c r="AG2636" s="5" t="str">
        <f t="shared" si="746"/>
        <v>BMJ 06744200UTARADAY</v>
      </c>
      <c r="AH2636" s="5" t="str">
        <f t="shared" si="747"/>
        <v>ahmad asfuri44200UTARADAY</v>
      </c>
      <c r="AI2636" s="5" t="str">
        <f t="shared" si="748"/>
        <v>BMJ 06744200DAY</v>
      </c>
      <c r="AJ2636" s="5" t="str">
        <f t="shared" si="749"/>
        <v>ahmad asfuri44200DAY</v>
      </c>
      <c r="AK2636" s="5" t="str">
        <f t="shared" si="750"/>
        <v>ahmad asfuriBMJ</v>
      </c>
      <c r="AL2636" s="5" t="str">
        <f t="shared" si="752"/>
        <v>3UTARA</v>
      </c>
      <c r="AM2636" s="5" t="str">
        <f t="shared" si="753"/>
        <v>1 &gt; 4UTARA10 RODA</v>
      </c>
      <c r="AN2636" s="5" t="str">
        <f t="shared" si="754"/>
        <v>ahmad asfuriBMJ1 &gt; 4UTARA10 RODA</v>
      </c>
      <c r="AO2636" s="5" t="str">
        <f t="shared" si="755"/>
        <v>ahmad asfuri1 &gt; 4UTARA10 RODA</v>
      </c>
      <c r="AP2636" s="5" t="str">
        <f t="shared" si="756"/>
        <v>44200DAY</v>
      </c>
    </row>
    <row r="2637" spans="1:42" x14ac:dyDescent="0.3">
      <c r="A2637" s="33">
        <v>1</v>
      </c>
      <c r="B2637" s="33"/>
      <c r="C2637" s="70">
        <v>44200</v>
      </c>
      <c r="D2637" s="71" t="s">
        <v>19</v>
      </c>
      <c r="E2637" s="70">
        <v>44200</v>
      </c>
      <c r="F2637" s="71">
        <v>5163379</v>
      </c>
      <c r="G2637" s="33" t="s">
        <v>20</v>
      </c>
      <c r="H2637" s="33" t="s">
        <v>21</v>
      </c>
      <c r="I2637" s="33" t="s">
        <v>51</v>
      </c>
      <c r="J2637" s="33" t="s">
        <v>23</v>
      </c>
      <c r="K2637" s="63" t="s">
        <v>75</v>
      </c>
      <c r="L2637" s="32" t="str">
        <f t="shared" si="739"/>
        <v>FM260JD</v>
      </c>
      <c r="M2637" s="32" t="str">
        <f t="shared" si="740"/>
        <v>BMJ</v>
      </c>
      <c r="N2637" s="32" t="str">
        <f t="shared" si="741"/>
        <v>10 RODA</v>
      </c>
      <c r="O2637" s="146">
        <v>0.61274305555555553</v>
      </c>
      <c r="P2637" s="65">
        <v>44200.612743055557</v>
      </c>
      <c r="Q2637" s="65"/>
      <c r="R2637" s="66">
        <v>4</v>
      </c>
      <c r="S2637" s="66">
        <v>39460</v>
      </c>
      <c r="T2637" s="66">
        <v>14900</v>
      </c>
      <c r="U2637" s="67">
        <f t="shared" si="751"/>
        <v>24.56</v>
      </c>
      <c r="V2637" s="66">
        <f t="shared" si="742"/>
        <v>478772.64</v>
      </c>
      <c r="W2637" s="66" t="str">
        <f t="shared" si="743"/>
        <v>1 &gt; 4</v>
      </c>
      <c r="X2637" s="66">
        <f>A2637+SUMIFS(Presensi!F:F,Presensi!E:E,'Entry Data'!AP2637)</f>
        <v>1</v>
      </c>
      <c r="Y2637" s="66">
        <f>IFERROR(INDEX('Retasi Pricing'!F:F,MATCH('Entry Data'!AM2637,'Retasi Pricing'!E:E,0))*X2637,"")</f>
        <v>25000</v>
      </c>
      <c r="Z2637" s="62" t="s">
        <v>26</v>
      </c>
      <c r="AA2637" s="62" t="s">
        <v>27</v>
      </c>
      <c r="AB2637" s="32"/>
      <c r="AC2637" s="32" t="s">
        <v>191</v>
      </c>
      <c r="AD2637" s="32" t="str">
        <f t="shared" si="744"/>
        <v/>
      </c>
      <c r="AF2637" s="5" t="str">
        <f t="shared" si="745"/>
        <v>ahmad asfuri44200</v>
      </c>
      <c r="AG2637" s="5" t="str">
        <f t="shared" si="746"/>
        <v>BMJ 06744200UTARADAY</v>
      </c>
      <c r="AH2637" s="5" t="str">
        <f t="shared" si="747"/>
        <v>ahmad asfuri44200UTARADAY</v>
      </c>
      <c r="AI2637" s="5" t="str">
        <f t="shared" si="748"/>
        <v>BMJ 06744200DAY</v>
      </c>
      <c r="AJ2637" s="5" t="str">
        <f t="shared" si="749"/>
        <v>ahmad asfuri44200DAY</v>
      </c>
      <c r="AK2637" s="5" t="str">
        <f t="shared" si="750"/>
        <v>ahmad asfuriBMJ</v>
      </c>
      <c r="AL2637" s="5" t="str">
        <f t="shared" si="752"/>
        <v>4UTARA</v>
      </c>
      <c r="AM2637" s="5" t="str">
        <f t="shared" si="753"/>
        <v>1 &gt; 4UTARA10 RODA</v>
      </c>
      <c r="AN2637" s="5" t="str">
        <f t="shared" si="754"/>
        <v>ahmad asfuriBMJ1 &gt; 4UTARA10 RODA</v>
      </c>
      <c r="AO2637" s="5" t="str">
        <f t="shared" si="755"/>
        <v>ahmad asfuri1 &gt; 4UTARA10 RODA</v>
      </c>
      <c r="AP2637" s="5" t="str">
        <f t="shared" si="756"/>
        <v>44200DAY</v>
      </c>
    </row>
    <row r="2638" spans="1:42" x14ac:dyDescent="0.3">
      <c r="A2638" s="33">
        <v>1</v>
      </c>
      <c r="B2638" s="33"/>
      <c r="C2638" s="70">
        <v>44200</v>
      </c>
      <c r="D2638" s="71" t="s">
        <v>19</v>
      </c>
      <c r="E2638" s="70">
        <v>44200</v>
      </c>
      <c r="F2638" s="71">
        <v>5163451</v>
      </c>
      <c r="G2638" s="33" t="s">
        <v>20</v>
      </c>
      <c r="H2638" s="33" t="s">
        <v>21</v>
      </c>
      <c r="I2638" s="33" t="s">
        <v>51</v>
      </c>
      <c r="J2638" s="33" t="s">
        <v>46</v>
      </c>
      <c r="K2638" s="63" t="s">
        <v>75</v>
      </c>
      <c r="L2638" s="32" t="str">
        <f t="shared" si="739"/>
        <v>FM260JD</v>
      </c>
      <c r="M2638" s="32" t="str">
        <f t="shared" si="740"/>
        <v>BMJ</v>
      </c>
      <c r="N2638" s="32" t="str">
        <f t="shared" si="741"/>
        <v>10 RODA</v>
      </c>
      <c r="O2638" s="146">
        <v>0.67225694444444439</v>
      </c>
      <c r="P2638" s="65">
        <v>44200.672256944446</v>
      </c>
      <c r="Q2638" s="65"/>
      <c r="R2638" s="66">
        <v>5</v>
      </c>
      <c r="S2638" s="66">
        <v>41160</v>
      </c>
      <c r="T2638" s="66">
        <v>14900</v>
      </c>
      <c r="U2638" s="67">
        <f t="shared" si="751"/>
        <v>26.26</v>
      </c>
      <c r="V2638" s="66">
        <f t="shared" si="742"/>
        <v>511912.44000000006</v>
      </c>
      <c r="W2638" s="66" t="str">
        <f t="shared" si="743"/>
        <v>&gt; 5</v>
      </c>
      <c r="X2638" s="66">
        <f>A2638+SUMIFS(Presensi!F:F,Presensi!E:E,'Entry Data'!AP2638)</f>
        <v>1</v>
      </c>
      <c r="Y2638" s="66">
        <f>IFERROR(INDEX('Retasi Pricing'!F:F,MATCH('Entry Data'!AM2638,'Retasi Pricing'!E:E,0))*X2638,"")</f>
        <v>27650</v>
      </c>
      <c r="Z2638" s="62" t="s">
        <v>26</v>
      </c>
      <c r="AA2638" s="62" t="s">
        <v>27</v>
      </c>
      <c r="AB2638" s="32"/>
      <c r="AC2638" s="32" t="s">
        <v>191</v>
      </c>
      <c r="AD2638" s="32" t="str">
        <f t="shared" si="744"/>
        <v/>
      </c>
      <c r="AF2638" s="5" t="str">
        <f t="shared" si="745"/>
        <v>ahmad asfuri44200</v>
      </c>
      <c r="AG2638" s="5" t="str">
        <f t="shared" si="746"/>
        <v>BMJ 06744200UTARADAY</v>
      </c>
      <c r="AH2638" s="5" t="str">
        <f t="shared" si="747"/>
        <v>ahmad asfuri44200UTARADAY</v>
      </c>
      <c r="AI2638" s="5" t="str">
        <f t="shared" si="748"/>
        <v>BMJ 06744200DAY</v>
      </c>
      <c r="AJ2638" s="5" t="str">
        <f t="shared" si="749"/>
        <v>ahmad asfuri44200DAY</v>
      </c>
      <c r="AK2638" s="5" t="str">
        <f t="shared" si="750"/>
        <v>ahmad asfuriBMJ</v>
      </c>
      <c r="AL2638" s="5" t="str">
        <f t="shared" si="752"/>
        <v>5UTARA</v>
      </c>
      <c r="AM2638" s="5" t="str">
        <f t="shared" si="753"/>
        <v>&gt; 5UTARA10 RODA</v>
      </c>
      <c r="AN2638" s="5" t="str">
        <f t="shared" si="754"/>
        <v>ahmad asfuriBMJ&gt; 5UTARA10 RODA</v>
      </c>
      <c r="AO2638" s="5" t="str">
        <f t="shared" si="755"/>
        <v>ahmad asfuri&gt; 5UTARA10 RODA</v>
      </c>
      <c r="AP2638" s="5" t="str">
        <f t="shared" si="756"/>
        <v>44200DAY</v>
      </c>
    </row>
    <row r="2639" spans="1:42" x14ac:dyDescent="0.3">
      <c r="A2639" s="33">
        <v>1</v>
      </c>
      <c r="B2639" s="33"/>
      <c r="C2639" s="70">
        <v>44200</v>
      </c>
      <c r="D2639" s="71" t="s">
        <v>19</v>
      </c>
      <c r="E2639" s="70">
        <v>44200</v>
      </c>
      <c r="F2639" s="71">
        <v>5163523</v>
      </c>
      <c r="G2639" s="33" t="s">
        <v>20</v>
      </c>
      <c r="H2639" s="33" t="s">
        <v>21</v>
      </c>
      <c r="I2639" s="33" t="s">
        <v>51</v>
      </c>
      <c r="J2639" s="33" t="s">
        <v>23</v>
      </c>
      <c r="K2639" s="63" t="s">
        <v>75</v>
      </c>
      <c r="L2639" s="32" t="str">
        <f t="shared" si="739"/>
        <v>FM260JD</v>
      </c>
      <c r="M2639" s="32" t="str">
        <f t="shared" si="740"/>
        <v>BMJ</v>
      </c>
      <c r="N2639" s="32" t="str">
        <f t="shared" si="741"/>
        <v>10 RODA</v>
      </c>
      <c r="O2639" s="146">
        <v>0.73332175925925924</v>
      </c>
      <c r="P2639" s="65">
        <v>44200.73332175926</v>
      </c>
      <c r="Q2639" s="65"/>
      <c r="R2639" s="66">
        <v>6</v>
      </c>
      <c r="S2639" s="66">
        <v>42060</v>
      </c>
      <c r="T2639" s="66">
        <v>14900</v>
      </c>
      <c r="U2639" s="67">
        <f t="shared" si="751"/>
        <v>27.16</v>
      </c>
      <c r="V2639" s="66">
        <f t="shared" si="742"/>
        <v>529457.04</v>
      </c>
      <c r="W2639" s="66" t="str">
        <f t="shared" si="743"/>
        <v>&gt; 6</v>
      </c>
      <c r="X2639" s="66">
        <f>A2639+SUMIFS(Presensi!F:F,Presensi!E:E,'Entry Data'!AP2639)</f>
        <v>1</v>
      </c>
      <c r="Y2639" s="66">
        <f>IFERROR(INDEX('Retasi Pricing'!F:F,MATCH('Entry Data'!AM2639,'Retasi Pricing'!E:E,0))*X2639,"")</f>
        <v>30800</v>
      </c>
      <c r="Z2639" s="62" t="s">
        <v>26</v>
      </c>
      <c r="AA2639" s="62" t="s">
        <v>27</v>
      </c>
      <c r="AB2639" s="32"/>
      <c r="AC2639" s="32" t="s">
        <v>191</v>
      </c>
      <c r="AD2639" s="32" t="str">
        <f t="shared" si="744"/>
        <v/>
      </c>
      <c r="AF2639" s="5" t="str">
        <f t="shared" si="745"/>
        <v>ahmad asfuri44200</v>
      </c>
      <c r="AG2639" s="5" t="str">
        <f t="shared" si="746"/>
        <v>BMJ 06744200UTARADAY</v>
      </c>
      <c r="AH2639" s="5" t="str">
        <f t="shared" si="747"/>
        <v>ahmad asfuri44200UTARADAY</v>
      </c>
      <c r="AI2639" s="5" t="str">
        <f t="shared" si="748"/>
        <v>BMJ 06744200DAY</v>
      </c>
      <c r="AJ2639" s="5" t="str">
        <f t="shared" si="749"/>
        <v>ahmad asfuri44200DAY</v>
      </c>
      <c r="AK2639" s="5" t="str">
        <f t="shared" si="750"/>
        <v>ahmad asfuriBMJ</v>
      </c>
      <c r="AL2639" s="5" t="str">
        <f t="shared" si="752"/>
        <v>6UTARA</v>
      </c>
      <c r="AM2639" s="5" t="str">
        <f t="shared" si="753"/>
        <v>&gt; 6UTARA10 RODA</v>
      </c>
      <c r="AN2639" s="5" t="str">
        <f t="shared" si="754"/>
        <v>ahmad asfuriBMJ&gt; 6UTARA10 RODA</v>
      </c>
      <c r="AO2639" s="5" t="str">
        <f t="shared" si="755"/>
        <v>ahmad asfuri&gt; 6UTARA10 RODA</v>
      </c>
      <c r="AP2639" s="5" t="str">
        <f t="shared" si="756"/>
        <v>44200DAY</v>
      </c>
    </row>
    <row r="2640" spans="1:42" x14ac:dyDescent="0.3">
      <c r="A2640" s="33">
        <v>1</v>
      </c>
      <c r="B2640" s="33"/>
      <c r="C2640" s="70">
        <v>44200</v>
      </c>
      <c r="D2640" s="71" t="s">
        <v>19</v>
      </c>
      <c r="E2640" s="70">
        <v>44200</v>
      </c>
      <c r="F2640" s="71">
        <v>5163092</v>
      </c>
      <c r="G2640" s="33" t="s">
        <v>20</v>
      </c>
      <c r="H2640" s="33" t="s">
        <v>50</v>
      </c>
      <c r="I2640" s="33" t="s">
        <v>22</v>
      </c>
      <c r="J2640" s="33" t="s">
        <v>52</v>
      </c>
      <c r="K2640" s="63" t="s">
        <v>77</v>
      </c>
      <c r="L2640" s="32" t="str">
        <f t="shared" si="739"/>
        <v>FM260JD</v>
      </c>
      <c r="M2640" s="32" t="str">
        <f t="shared" si="740"/>
        <v>BMJ</v>
      </c>
      <c r="N2640" s="32" t="str">
        <f t="shared" si="741"/>
        <v>10 RODA</v>
      </c>
      <c r="O2640" s="146">
        <v>0.36440972222222223</v>
      </c>
      <c r="P2640" s="65">
        <v>44200.370335648149</v>
      </c>
      <c r="Q2640" s="65"/>
      <c r="R2640" s="66">
        <v>1</v>
      </c>
      <c r="S2640" s="66">
        <v>42100</v>
      </c>
      <c r="T2640" s="66">
        <v>14880</v>
      </c>
      <c r="U2640" s="67">
        <f t="shared" si="751"/>
        <v>27.22</v>
      </c>
      <c r="V2640" s="66">
        <f t="shared" si="742"/>
        <v>530626.68000000005</v>
      </c>
      <c r="W2640" s="66" t="str">
        <f t="shared" si="743"/>
        <v>1 &gt; 4</v>
      </c>
      <c r="X2640" s="66">
        <f>A2640+SUMIFS(Presensi!F:F,Presensi!E:E,'Entry Data'!AP2640)</f>
        <v>1</v>
      </c>
      <c r="Y2640" s="66">
        <f>IFERROR(INDEX('Retasi Pricing'!F:F,MATCH('Entry Data'!AM2640,'Retasi Pricing'!E:E,0))*X2640,"")</f>
        <v>25000</v>
      </c>
      <c r="Z2640" s="62" t="s">
        <v>26</v>
      </c>
      <c r="AA2640" s="62" t="s">
        <v>27</v>
      </c>
      <c r="AB2640" s="32"/>
      <c r="AC2640" s="32" t="s">
        <v>299</v>
      </c>
      <c r="AD2640" s="32" t="str">
        <f t="shared" si="744"/>
        <v/>
      </c>
      <c r="AF2640" s="5" t="str">
        <f t="shared" si="745"/>
        <v>M.ANDRI44200</v>
      </c>
      <c r="AG2640" s="5" t="str">
        <f t="shared" si="746"/>
        <v>BMJ 06844200UTARADAY</v>
      </c>
      <c r="AH2640" s="5" t="str">
        <f t="shared" si="747"/>
        <v>M.ANDRI44200UTARADAY</v>
      </c>
      <c r="AI2640" s="5" t="str">
        <f t="shared" si="748"/>
        <v>BMJ 06844200DAY</v>
      </c>
      <c r="AJ2640" s="5" t="str">
        <f t="shared" si="749"/>
        <v>M.ANDRI44200DAY</v>
      </c>
      <c r="AK2640" s="5" t="str">
        <f t="shared" si="750"/>
        <v>M.ANDRIBMJ</v>
      </c>
      <c r="AL2640" s="5" t="str">
        <f t="shared" si="752"/>
        <v>1UTARA</v>
      </c>
      <c r="AM2640" s="5" t="str">
        <f t="shared" si="753"/>
        <v>1 &gt; 4UTARA10 RODA</v>
      </c>
      <c r="AN2640" s="5" t="str">
        <f t="shared" si="754"/>
        <v>M.ANDRIBMJ1 &gt; 4UTARA10 RODA</v>
      </c>
      <c r="AO2640" s="5" t="str">
        <f t="shared" si="755"/>
        <v>M.ANDRI1 &gt; 4UTARA10 RODA</v>
      </c>
      <c r="AP2640" s="5" t="str">
        <f t="shared" si="756"/>
        <v>44200DAY</v>
      </c>
    </row>
    <row r="2641" spans="1:42" x14ac:dyDescent="0.3">
      <c r="A2641" s="33">
        <v>1</v>
      </c>
      <c r="B2641" s="33"/>
      <c r="C2641" s="70">
        <v>44200</v>
      </c>
      <c r="D2641" s="71" t="s">
        <v>19</v>
      </c>
      <c r="E2641" s="70">
        <v>44200</v>
      </c>
      <c r="F2641" s="71">
        <v>5163151</v>
      </c>
      <c r="G2641" s="33" t="s">
        <v>20</v>
      </c>
      <c r="H2641" s="33" t="s">
        <v>50</v>
      </c>
      <c r="I2641" s="33" t="s">
        <v>22</v>
      </c>
      <c r="J2641" s="33" t="s">
        <v>52</v>
      </c>
      <c r="K2641" s="63" t="s">
        <v>77</v>
      </c>
      <c r="L2641" s="32" t="str">
        <f t="shared" si="739"/>
        <v>FM260JD</v>
      </c>
      <c r="M2641" s="32" t="str">
        <f t="shared" si="740"/>
        <v>BMJ</v>
      </c>
      <c r="N2641" s="32" t="str">
        <f t="shared" si="741"/>
        <v>10 RODA</v>
      </c>
      <c r="O2641" s="146">
        <v>0.41533564814814811</v>
      </c>
      <c r="P2641" s="65">
        <v>44200.415335648147</v>
      </c>
      <c r="Q2641" s="65"/>
      <c r="R2641" s="66">
        <v>2</v>
      </c>
      <c r="S2641" s="66">
        <v>40740</v>
      </c>
      <c r="T2641" s="66">
        <v>14880</v>
      </c>
      <c r="U2641" s="67">
        <f t="shared" si="751"/>
        <v>25.86</v>
      </c>
      <c r="V2641" s="66">
        <f t="shared" si="742"/>
        <v>504114.83999999997</v>
      </c>
      <c r="W2641" s="66" t="str">
        <f t="shared" si="743"/>
        <v>1 &gt; 4</v>
      </c>
      <c r="X2641" s="66">
        <f>A2641+SUMIFS(Presensi!F:F,Presensi!E:E,'Entry Data'!AP2641)</f>
        <v>1</v>
      </c>
      <c r="Y2641" s="66">
        <f>IFERROR(INDEX('Retasi Pricing'!F:F,MATCH('Entry Data'!AM2641,'Retasi Pricing'!E:E,0))*X2641,"")</f>
        <v>25000</v>
      </c>
      <c r="Z2641" s="62" t="s">
        <v>26</v>
      </c>
      <c r="AA2641" s="62" t="s">
        <v>27</v>
      </c>
      <c r="AB2641" s="32"/>
      <c r="AC2641" s="32" t="s">
        <v>299</v>
      </c>
      <c r="AD2641" s="32" t="str">
        <f t="shared" si="744"/>
        <v/>
      </c>
      <c r="AF2641" s="5" t="str">
        <f t="shared" si="745"/>
        <v>M.ANDRI44200</v>
      </c>
      <c r="AG2641" s="5" t="str">
        <f t="shared" si="746"/>
        <v>BMJ 06844200UTARADAY</v>
      </c>
      <c r="AH2641" s="5" t="str">
        <f t="shared" si="747"/>
        <v>M.ANDRI44200UTARADAY</v>
      </c>
      <c r="AI2641" s="5" t="str">
        <f t="shared" si="748"/>
        <v>BMJ 06844200DAY</v>
      </c>
      <c r="AJ2641" s="5" t="str">
        <f t="shared" si="749"/>
        <v>M.ANDRI44200DAY</v>
      </c>
      <c r="AK2641" s="5" t="str">
        <f t="shared" si="750"/>
        <v>M.ANDRIBMJ</v>
      </c>
      <c r="AL2641" s="5" t="str">
        <f t="shared" si="752"/>
        <v>2UTARA</v>
      </c>
      <c r="AM2641" s="5" t="str">
        <f t="shared" si="753"/>
        <v>1 &gt; 4UTARA10 RODA</v>
      </c>
      <c r="AN2641" s="5" t="str">
        <f t="shared" si="754"/>
        <v>M.ANDRIBMJ1 &gt; 4UTARA10 RODA</v>
      </c>
      <c r="AO2641" s="5" t="str">
        <f t="shared" si="755"/>
        <v>M.ANDRI1 &gt; 4UTARA10 RODA</v>
      </c>
      <c r="AP2641" s="5" t="str">
        <f t="shared" si="756"/>
        <v>44200DAY</v>
      </c>
    </row>
    <row r="2642" spans="1:42" x14ac:dyDescent="0.3">
      <c r="A2642" s="33">
        <v>1</v>
      </c>
      <c r="B2642" s="33"/>
      <c r="C2642" s="70">
        <v>44200</v>
      </c>
      <c r="D2642" s="71" t="s">
        <v>19</v>
      </c>
      <c r="E2642" s="70">
        <v>44200</v>
      </c>
      <c r="F2642" s="71">
        <v>5163221</v>
      </c>
      <c r="G2642" s="33" t="s">
        <v>20</v>
      </c>
      <c r="H2642" s="33" t="s">
        <v>50</v>
      </c>
      <c r="I2642" s="33" t="s">
        <v>22</v>
      </c>
      <c r="J2642" s="33" t="s">
        <v>52</v>
      </c>
      <c r="K2642" s="63" t="s">
        <v>77</v>
      </c>
      <c r="L2642" s="32" t="str">
        <f t="shared" si="739"/>
        <v>FM260JD</v>
      </c>
      <c r="M2642" s="32" t="str">
        <f t="shared" si="740"/>
        <v>BMJ</v>
      </c>
      <c r="N2642" s="32" t="str">
        <f t="shared" si="741"/>
        <v>10 RODA</v>
      </c>
      <c r="O2642" s="146">
        <v>0.46848379629629627</v>
      </c>
      <c r="P2642" s="65">
        <v>44200.4684837963</v>
      </c>
      <c r="Q2642" s="65"/>
      <c r="R2642" s="66">
        <v>3</v>
      </c>
      <c r="S2642" s="66">
        <v>41300</v>
      </c>
      <c r="T2642" s="66">
        <v>14880</v>
      </c>
      <c r="U2642" s="67">
        <f t="shared" si="751"/>
        <v>26.42</v>
      </c>
      <c r="V2642" s="66">
        <f t="shared" si="742"/>
        <v>515031.48000000004</v>
      </c>
      <c r="W2642" s="66" t="str">
        <f t="shared" si="743"/>
        <v>1 &gt; 4</v>
      </c>
      <c r="X2642" s="66">
        <f>A2642+SUMIFS(Presensi!F:F,Presensi!E:E,'Entry Data'!AP2642)</f>
        <v>1</v>
      </c>
      <c r="Y2642" s="66">
        <f>IFERROR(INDEX('Retasi Pricing'!F:F,MATCH('Entry Data'!AM2642,'Retasi Pricing'!E:E,0))*X2642,"")</f>
        <v>25000</v>
      </c>
      <c r="Z2642" s="62" t="s">
        <v>26</v>
      </c>
      <c r="AA2642" s="62" t="s">
        <v>27</v>
      </c>
      <c r="AB2642" s="32"/>
      <c r="AC2642" s="32" t="s">
        <v>299</v>
      </c>
      <c r="AD2642" s="32" t="str">
        <f t="shared" si="744"/>
        <v/>
      </c>
      <c r="AF2642" s="5" t="str">
        <f t="shared" si="745"/>
        <v>M.ANDRI44200</v>
      </c>
      <c r="AG2642" s="5" t="str">
        <f t="shared" si="746"/>
        <v>BMJ 06844200UTARADAY</v>
      </c>
      <c r="AH2642" s="5" t="str">
        <f t="shared" si="747"/>
        <v>M.ANDRI44200UTARADAY</v>
      </c>
      <c r="AI2642" s="5" t="str">
        <f t="shared" si="748"/>
        <v>BMJ 06844200DAY</v>
      </c>
      <c r="AJ2642" s="5" t="str">
        <f t="shared" si="749"/>
        <v>M.ANDRI44200DAY</v>
      </c>
      <c r="AK2642" s="5" t="str">
        <f t="shared" si="750"/>
        <v>M.ANDRIBMJ</v>
      </c>
      <c r="AL2642" s="5" t="str">
        <f t="shared" si="752"/>
        <v>3UTARA</v>
      </c>
      <c r="AM2642" s="5" t="str">
        <f t="shared" si="753"/>
        <v>1 &gt; 4UTARA10 RODA</v>
      </c>
      <c r="AN2642" s="5" t="str">
        <f t="shared" si="754"/>
        <v>M.ANDRIBMJ1 &gt; 4UTARA10 RODA</v>
      </c>
      <c r="AO2642" s="5" t="str">
        <f t="shared" si="755"/>
        <v>M.ANDRI1 &gt; 4UTARA10 RODA</v>
      </c>
      <c r="AP2642" s="5" t="str">
        <f t="shared" si="756"/>
        <v>44200DAY</v>
      </c>
    </row>
    <row r="2643" spans="1:42" x14ac:dyDescent="0.3">
      <c r="A2643" s="33">
        <v>1</v>
      </c>
      <c r="B2643" s="33"/>
      <c r="C2643" s="70">
        <v>44200</v>
      </c>
      <c r="D2643" s="71" t="s">
        <v>19</v>
      </c>
      <c r="E2643" s="70">
        <v>44200</v>
      </c>
      <c r="F2643" s="71">
        <v>5163292</v>
      </c>
      <c r="G2643" s="33" t="s">
        <v>20</v>
      </c>
      <c r="H2643" s="33" t="s">
        <v>50</v>
      </c>
      <c r="I2643" s="33" t="s">
        <v>22</v>
      </c>
      <c r="J2643" s="33" t="s">
        <v>52</v>
      </c>
      <c r="K2643" s="63" t="s">
        <v>77</v>
      </c>
      <c r="L2643" s="32" t="str">
        <f t="shared" si="739"/>
        <v>FM260JD</v>
      </c>
      <c r="M2643" s="32" t="str">
        <f t="shared" si="740"/>
        <v>BMJ</v>
      </c>
      <c r="N2643" s="32" t="str">
        <f t="shared" si="741"/>
        <v>10 RODA</v>
      </c>
      <c r="O2643" s="146">
        <v>0.53184027777777776</v>
      </c>
      <c r="P2643" s="65">
        <v>44200.531840277778</v>
      </c>
      <c r="Q2643" s="65"/>
      <c r="R2643" s="66">
        <v>4</v>
      </c>
      <c r="S2643" s="66">
        <v>39220</v>
      </c>
      <c r="T2643" s="66">
        <v>14880</v>
      </c>
      <c r="U2643" s="67">
        <f t="shared" si="751"/>
        <v>24.34</v>
      </c>
      <c r="V2643" s="66">
        <f t="shared" si="742"/>
        <v>474483.95999999996</v>
      </c>
      <c r="W2643" s="66" t="str">
        <f t="shared" si="743"/>
        <v>1 &gt; 4</v>
      </c>
      <c r="X2643" s="66">
        <f>A2643+SUMIFS(Presensi!F:F,Presensi!E:E,'Entry Data'!AP2643)</f>
        <v>1</v>
      </c>
      <c r="Y2643" s="66">
        <f>IFERROR(INDEX('Retasi Pricing'!F:F,MATCH('Entry Data'!AM2643,'Retasi Pricing'!E:E,0))*X2643,"")</f>
        <v>25000</v>
      </c>
      <c r="Z2643" s="62" t="s">
        <v>26</v>
      </c>
      <c r="AA2643" s="62" t="s">
        <v>27</v>
      </c>
      <c r="AB2643" s="32"/>
      <c r="AC2643" s="32" t="s">
        <v>299</v>
      </c>
      <c r="AD2643" s="32" t="str">
        <f t="shared" si="744"/>
        <v/>
      </c>
      <c r="AF2643" s="5" t="str">
        <f t="shared" si="745"/>
        <v>M.ANDRI44200</v>
      </c>
      <c r="AG2643" s="5" t="str">
        <f t="shared" si="746"/>
        <v>BMJ 06844200UTARADAY</v>
      </c>
      <c r="AH2643" s="5" t="str">
        <f t="shared" si="747"/>
        <v>M.ANDRI44200UTARADAY</v>
      </c>
      <c r="AI2643" s="5" t="str">
        <f t="shared" si="748"/>
        <v>BMJ 06844200DAY</v>
      </c>
      <c r="AJ2643" s="5" t="str">
        <f t="shared" si="749"/>
        <v>M.ANDRI44200DAY</v>
      </c>
      <c r="AK2643" s="5" t="str">
        <f t="shared" si="750"/>
        <v>M.ANDRIBMJ</v>
      </c>
      <c r="AL2643" s="5" t="str">
        <f t="shared" si="752"/>
        <v>4UTARA</v>
      </c>
      <c r="AM2643" s="5" t="str">
        <f t="shared" si="753"/>
        <v>1 &gt; 4UTARA10 RODA</v>
      </c>
      <c r="AN2643" s="5" t="str">
        <f t="shared" si="754"/>
        <v>M.ANDRIBMJ1 &gt; 4UTARA10 RODA</v>
      </c>
      <c r="AO2643" s="5" t="str">
        <f t="shared" si="755"/>
        <v>M.ANDRI1 &gt; 4UTARA10 RODA</v>
      </c>
      <c r="AP2643" s="5" t="str">
        <f t="shared" si="756"/>
        <v>44200DAY</v>
      </c>
    </row>
    <row r="2644" spans="1:42" x14ac:dyDescent="0.3">
      <c r="A2644" s="33">
        <v>1</v>
      </c>
      <c r="B2644" s="33"/>
      <c r="C2644" s="70">
        <v>44200</v>
      </c>
      <c r="D2644" s="71" t="s">
        <v>19</v>
      </c>
      <c r="E2644" s="70">
        <v>44200</v>
      </c>
      <c r="F2644" s="71">
        <v>5163359</v>
      </c>
      <c r="G2644" s="33" t="s">
        <v>20</v>
      </c>
      <c r="H2644" s="33" t="s">
        <v>21</v>
      </c>
      <c r="I2644" s="33" t="s">
        <v>51</v>
      </c>
      <c r="J2644" s="33" t="s">
        <v>46</v>
      </c>
      <c r="K2644" s="63" t="s">
        <v>77</v>
      </c>
      <c r="L2644" s="32" t="str">
        <f t="shared" si="739"/>
        <v>FM260JD</v>
      </c>
      <c r="M2644" s="32" t="str">
        <f t="shared" si="740"/>
        <v>BMJ</v>
      </c>
      <c r="N2644" s="32" t="str">
        <f t="shared" si="741"/>
        <v>10 RODA</v>
      </c>
      <c r="O2644" s="146">
        <v>0.59215277777777775</v>
      </c>
      <c r="P2644" s="65">
        <v>44200.592152777775</v>
      </c>
      <c r="Q2644" s="65"/>
      <c r="R2644" s="66">
        <v>5</v>
      </c>
      <c r="S2644" s="66">
        <v>41020</v>
      </c>
      <c r="T2644" s="66">
        <v>14880</v>
      </c>
      <c r="U2644" s="67">
        <f t="shared" si="751"/>
        <v>26.14</v>
      </c>
      <c r="V2644" s="66">
        <f t="shared" si="742"/>
        <v>509573.16000000003</v>
      </c>
      <c r="W2644" s="66" t="str">
        <f t="shared" si="743"/>
        <v>&gt; 5</v>
      </c>
      <c r="X2644" s="66">
        <f>A2644+SUMIFS(Presensi!F:F,Presensi!E:E,'Entry Data'!AP2644)</f>
        <v>1</v>
      </c>
      <c r="Y2644" s="66">
        <f>IFERROR(INDEX('Retasi Pricing'!F:F,MATCH('Entry Data'!AM2644,'Retasi Pricing'!E:E,0))*X2644,"")</f>
        <v>27650</v>
      </c>
      <c r="Z2644" s="62" t="s">
        <v>26</v>
      </c>
      <c r="AA2644" s="62" t="s">
        <v>27</v>
      </c>
      <c r="AB2644" s="32"/>
      <c r="AC2644" s="32" t="s">
        <v>299</v>
      </c>
      <c r="AD2644" s="32" t="str">
        <f t="shared" si="744"/>
        <v/>
      </c>
      <c r="AF2644" s="5" t="str">
        <f t="shared" si="745"/>
        <v>M.ANDRI44200</v>
      </c>
      <c r="AG2644" s="5" t="str">
        <f t="shared" si="746"/>
        <v>BMJ 06844200UTARADAY</v>
      </c>
      <c r="AH2644" s="5" t="str">
        <f t="shared" si="747"/>
        <v>M.ANDRI44200UTARADAY</v>
      </c>
      <c r="AI2644" s="5" t="str">
        <f t="shared" si="748"/>
        <v>BMJ 06844200DAY</v>
      </c>
      <c r="AJ2644" s="5" t="str">
        <f t="shared" si="749"/>
        <v>M.ANDRI44200DAY</v>
      </c>
      <c r="AK2644" s="5" t="str">
        <f t="shared" si="750"/>
        <v>M.ANDRIBMJ</v>
      </c>
      <c r="AL2644" s="5" t="str">
        <f t="shared" si="752"/>
        <v>5UTARA</v>
      </c>
      <c r="AM2644" s="5" t="str">
        <f t="shared" si="753"/>
        <v>&gt; 5UTARA10 RODA</v>
      </c>
      <c r="AN2644" s="5" t="str">
        <f t="shared" si="754"/>
        <v>M.ANDRIBMJ&gt; 5UTARA10 RODA</v>
      </c>
      <c r="AO2644" s="5" t="str">
        <f t="shared" si="755"/>
        <v>M.ANDRI&gt; 5UTARA10 RODA</v>
      </c>
      <c r="AP2644" s="5" t="str">
        <f t="shared" si="756"/>
        <v>44200DAY</v>
      </c>
    </row>
    <row r="2645" spans="1:42" x14ac:dyDescent="0.3">
      <c r="A2645" s="33">
        <v>1</v>
      </c>
      <c r="B2645" s="33"/>
      <c r="C2645" s="70">
        <v>44200</v>
      </c>
      <c r="D2645" s="71" t="s">
        <v>19</v>
      </c>
      <c r="E2645" s="70">
        <v>44200</v>
      </c>
      <c r="F2645" s="71">
        <v>5163431</v>
      </c>
      <c r="G2645" s="33" t="s">
        <v>20</v>
      </c>
      <c r="H2645" s="33" t="s">
        <v>21</v>
      </c>
      <c r="I2645" s="33" t="s">
        <v>123</v>
      </c>
      <c r="J2645" s="33" t="s">
        <v>23</v>
      </c>
      <c r="K2645" s="63" t="s">
        <v>77</v>
      </c>
      <c r="L2645" s="32" t="str">
        <f t="shared" si="739"/>
        <v>FM260JD</v>
      </c>
      <c r="M2645" s="32" t="str">
        <f t="shared" si="740"/>
        <v>BMJ</v>
      </c>
      <c r="N2645" s="32" t="str">
        <f t="shared" si="741"/>
        <v>10 RODA</v>
      </c>
      <c r="O2645" s="146">
        <v>0.65472222222222221</v>
      </c>
      <c r="P2645" s="65">
        <v>44200.654722222222</v>
      </c>
      <c r="Q2645" s="65"/>
      <c r="R2645" s="66">
        <v>6</v>
      </c>
      <c r="S2645" s="66">
        <v>41480</v>
      </c>
      <c r="T2645" s="66">
        <v>14880</v>
      </c>
      <c r="U2645" s="67">
        <f t="shared" si="751"/>
        <v>26.6</v>
      </c>
      <c r="V2645" s="66">
        <f t="shared" si="742"/>
        <v>518540.4</v>
      </c>
      <c r="W2645" s="66" t="str">
        <f t="shared" si="743"/>
        <v>&gt; 6</v>
      </c>
      <c r="X2645" s="66">
        <f>A2645+SUMIFS(Presensi!F:F,Presensi!E:E,'Entry Data'!AP2645)</f>
        <v>1</v>
      </c>
      <c r="Y2645" s="66">
        <f>IFERROR(INDEX('Retasi Pricing'!F:F,MATCH('Entry Data'!AM2645,'Retasi Pricing'!E:E,0))*X2645,"")</f>
        <v>30800</v>
      </c>
      <c r="Z2645" s="62" t="s">
        <v>26</v>
      </c>
      <c r="AA2645" s="62" t="s">
        <v>27</v>
      </c>
      <c r="AB2645" s="32"/>
      <c r="AC2645" s="32" t="s">
        <v>299</v>
      </c>
      <c r="AD2645" s="32" t="str">
        <f t="shared" si="744"/>
        <v/>
      </c>
      <c r="AF2645" s="5" t="str">
        <f t="shared" si="745"/>
        <v>M.ANDRI44200</v>
      </c>
      <c r="AG2645" s="5" t="str">
        <f t="shared" si="746"/>
        <v>BMJ 06844200UTARADAY</v>
      </c>
      <c r="AH2645" s="5" t="str">
        <f t="shared" si="747"/>
        <v>M.ANDRI44200UTARADAY</v>
      </c>
      <c r="AI2645" s="5" t="str">
        <f t="shared" si="748"/>
        <v>BMJ 06844200DAY</v>
      </c>
      <c r="AJ2645" s="5" t="str">
        <f t="shared" si="749"/>
        <v>M.ANDRI44200DAY</v>
      </c>
      <c r="AK2645" s="5" t="str">
        <f t="shared" si="750"/>
        <v>M.ANDRIBMJ</v>
      </c>
      <c r="AL2645" s="5" t="str">
        <f t="shared" si="752"/>
        <v>6UTARA</v>
      </c>
      <c r="AM2645" s="5" t="str">
        <f t="shared" si="753"/>
        <v>&gt; 6UTARA10 RODA</v>
      </c>
      <c r="AN2645" s="5" t="str">
        <f t="shared" si="754"/>
        <v>M.ANDRIBMJ&gt; 6UTARA10 RODA</v>
      </c>
      <c r="AO2645" s="5" t="str">
        <f t="shared" si="755"/>
        <v>M.ANDRI&gt; 6UTARA10 RODA</v>
      </c>
      <c r="AP2645" s="5" t="str">
        <f t="shared" si="756"/>
        <v>44200DAY</v>
      </c>
    </row>
    <row r="2646" spans="1:42" x14ac:dyDescent="0.3">
      <c r="A2646" s="33">
        <v>1</v>
      </c>
      <c r="B2646" s="33"/>
      <c r="C2646" s="70">
        <v>44200</v>
      </c>
      <c r="D2646" s="71" t="s">
        <v>19</v>
      </c>
      <c r="E2646" s="70">
        <v>44200</v>
      </c>
      <c r="F2646" s="71">
        <v>5163517</v>
      </c>
      <c r="G2646" s="33" t="s">
        <v>20</v>
      </c>
      <c r="H2646" s="33" t="s">
        <v>21</v>
      </c>
      <c r="I2646" s="33" t="s">
        <v>51</v>
      </c>
      <c r="J2646" s="33" t="s">
        <v>46</v>
      </c>
      <c r="K2646" s="63" t="s">
        <v>77</v>
      </c>
      <c r="L2646" s="32" t="str">
        <f t="shared" si="739"/>
        <v>FM260JD</v>
      </c>
      <c r="M2646" s="32" t="str">
        <f t="shared" si="740"/>
        <v>BMJ</v>
      </c>
      <c r="N2646" s="32" t="str">
        <f t="shared" si="741"/>
        <v>10 RODA</v>
      </c>
      <c r="O2646" s="146">
        <v>0.72969907407407408</v>
      </c>
      <c r="P2646" s="65">
        <v>44200.729699074072</v>
      </c>
      <c r="Q2646" s="65"/>
      <c r="R2646" s="66">
        <v>7</v>
      </c>
      <c r="S2646" s="66">
        <v>39820</v>
      </c>
      <c r="T2646" s="66">
        <v>14880</v>
      </c>
      <c r="U2646" s="67">
        <f t="shared" si="751"/>
        <v>24.94</v>
      </c>
      <c r="V2646" s="66">
        <f t="shared" si="742"/>
        <v>486180.36</v>
      </c>
      <c r="W2646" s="66" t="str">
        <f t="shared" si="743"/>
        <v>7 &gt;</v>
      </c>
      <c r="X2646" s="66">
        <f>A2646+SUMIFS(Presensi!F:F,Presensi!E:E,'Entry Data'!AP2646)</f>
        <v>1</v>
      </c>
      <c r="Y2646" s="66">
        <f>IFERROR(INDEX('Retasi Pricing'!F:F,MATCH('Entry Data'!AM2646,'Retasi Pricing'!E:E,0))*X2646,"")</f>
        <v>37750</v>
      </c>
      <c r="Z2646" s="62" t="s">
        <v>26</v>
      </c>
      <c r="AA2646" s="62" t="s">
        <v>27</v>
      </c>
      <c r="AB2646" s="32"/>
      <c r="AC2646" s="32" t="s">
        <v>299</v>
      </c>
      <c r="AD2646" s="32" t="str">
        <f t="shared" si="744"/>
        <v/>
      </c>
      <c r="AF2646" s="5" t="str">
        <f t="shared" si="745"/>
        <v>M.ANDRI44200</v>
      </c>
      <c r="AG2646" s="5" t="str">
        <f t="shared" si="746"/>
        <v>BMJ 06844200UTARADAY</v>
      </c>
      <c r="AH2646" s="5" t="str">
        <f t="shared" si="747"/>
        <v>M.ANDRI44200UTARADAY</v>
      </c>
      <c r="AI2646" s="5" t="str">
        <f t="shared" si="748"/>
        <v>BMJ 06844200DAY</v>
      </c>
      <c r="AJ2646" s="5" t="str">
        <f t="shared" si="749"/>
        <v>M.ANDRI44200DAY</v>
      </c>
      <c r="AK2646" s="5" t="str">
        <f t="shared" si="750"/>
        <v>M.ANDRIBMJ</v>
      </c>
      <c r="AL2646" s="5" t="str">
        <f t="shared" si="752"/>
        <v>7UTARA</v>
      </c>
      <c r="AM2646" s="5" t="str">
        <f t="shared" si="753"/>
        <v>7 &gt;UTARA10 RODA</v>
      </c>
      <c r="AN2646" s="5" t="str">
        <f t="shared" si="754"/>
        <v>M.ANDRIBMJ7 &gt;UTARA10 RODA</v>
      </c>
      <c r="AO2646" s="5" t="str">
        <f t="shared" si="755"/>
        <v>M.ANDRI7 &gt;UTARA10 RODA</v>
      </c>
      <c r="AP2646" s="5" t="str">
        <f t="shared" si="756"/>
        <v>44200DAY</v>
      </c>
    </row>
    <row r="2647" spans="1:42" x14ac:dyDescent="0.3">
      <c r="A2647" s="33">
        <v>1</v>
      </c>
      <c r="B2647" s="33"/>
      <c r="C2647" s="70">
        <v>44200</v>
      </c>
      <c r="D2647" s="71" t="s">
        <v>19</v>
      </c>
      <c r="E2647" s="70">
        <v>44200</v>
      </c>
      <c r="F2647" s="71">
        <v>5163105</v>
      </c>
      <c r="G2647" s="33" t="s">
        <v>20</v>
      </c>
      <c r="H2647" s="33" t="s">
        <v>21</v>
      </c>
      <c r="I2647" s="33" t="s">
        <v>123</v>
      </c>
      <c r="J2647" s="33" t="s">
        <v>23</v>
      </c>
      <c r="K2647" s="63" t="s">
        <v>78</v>
      </c>
      <c r="L2647" s="32" t="str">
        <f t="shared" si="739"/>
        <v>FM260JD</v>
      </c>
      <c r="M2647" s="32" t="str">
        <f t="shared" si="740"/>
        <v>BMJ</v>
      </c>
      <c r="N2647" s="32" t="str">
        <f t="shared" si="741"/>
        <v>10 RODA</v>
      </c>
      <c r="O2647" s="146">
        <v>0.37466435185185182</v>
      </c>
      <c r="P2647" s="65">
        <v>44200.379837962966</v>
      </c>
      <c r="Q2647" s="65"/>
      <c r="R2647" s="66">
        <v>1</v>
      </c>
      <c r="S2647" s="66">
        <v>41760</v>
      </c>
      <c r="T2647" s="66">
        <v>14640</v>
      </c>
      <c r="U2647" s="67">
        <f t="shared" si="751"/>
        <v>27.12</v>
      </c>
      <c r="V2647" s="66">
        <f t="shared" si="742"/>
        <v>528677.28</v>
      </c>
      <c r="W2647" s="66" t="str">
        <f t="shared" si="743"/>
        <v>1 &gt; 4</v>
      </c>
      <c r="X2647" s="66">
        <f>A2647+SUMIFS(Presensi!F:F,Presensi!E:E,'Entry Data'!AP2647)</f>
        <v>1</v>
      </c>
      <c r="Y2647" s="66">
        <f>IFERROR(INDEX('Retasi Pricing'!F:F,MATCH('Entry Data'!AM2647,'Retasi Pricing'!E:E,0))*X2647,"")</f>
        <v>25000</v>
      </c>
      <c r="Z2647" s="62" t="s">
        <v>26</v>
      </c>
      <c r="AA2647" s="62" t="s">
        <v>27</v>
      </c>
      <c r="AB2647" s="32"/>
      <c r="AC2647" s="32" t="s">
        <v>265</v>
      </c>
      <c r="AD2647" s="32" t="str">
        <f t="shared" si="744"/>
        <v/>
      </c>
      <c r="AF2647" s="5" t="str">
        <f t="shared" si="745"/>
        <v>Dominikus Nong Yandris44200</v>
      </c>
      <c r="AG2647" s="5" t="str">
        <f t="shared" si="746"/>
        <v>BMJ 06944200UTARADAY</v>
      </c>
      <c r="AH2647" s="5" t="str">
        <f t="shared" si="747"/>
        <v>Dominikus Nong Yandris44200UTARADAY</v>
      </c>
      <c r="AI2647" s="5" t="str">
        <f t="shared" si="748"/>
        <v>BMJ 06944200DAY</v>
      </c>
      <c r="AJ2647" s="5" t="str">
        <f t="shared" si="749"/>
        <v>Dominikus Nong Yandris44200DAY</v>
      </c>
      <c r="AK2647" s="5" t="str">
        <f t="shared" si="750"/>
        <v>Dominikus Nong YandrisBMJ</v>
      </c>
      <c r="AL2647" s="5" t="str">
        <f t="shared" si="752"/>
        <v>1UTARA</v>
      </c>
      <c r="AM2647" s="5" t="str">
        <f t="shared" si="753"/>
        <v>1 &gt; 4UTARA10 RODA</v>
      </c>
      <c r="AN2647" s="5" t="str">
        <f t="shared" si="754"/>
        <v>Dominikus Nong YandrisBMJ1 &gt; 4UTARA10 RODA</v>
      </c>
      <c r="AO2647" s="5" t="str">
        <f t="shared" si="755"/>
        <v>Dominikus Nong Yandris1 &gt; 4UTARA10 RODA</v>
      </c>
      <c r="AP2647" s="5" t="str">
        <f t="shared" si="756"/>
        <v>44200DAY</v>
      </c>
    </row>
    <row r="2648" spans="1:42" x14ac:dyDescent="0.3">
      <c r="A2648" s="33">
        <v>1</v>
      </c>
      <c r="B2648" s="33"/>
      <c r="C2648" s="70">
        <v>44200</v>
      </c>
      <c r="D2648" s="71" t="s">
        <v>19</v>
      </c>
      <c r="E2648" s="70">
        <v>44200</v>
      </c>
      <c r="F2648" s="71">
        <v>5163165</v>
      </c>
      <c r="G2648" s="33" t="s">
        <v>20</v>
      </c>
      <c r="H2648" s="33" t="s">
        <v>50</v>
      </c>
      <c r="I2648" s="33" t="s">
        <v>22</v>
      </c>
      <c r="J2648" s="33" t="s">
        <v>52</v>
      </c>
      <c r="K2648" s="63" t="s">
        <v>78</v>
      </c>
      <c r="L2648" s="32" t="str">
        <f t="shared" si="739"/>
        <v>FM260JD</v>
      </c>
      <c r="M2648" s="32" t="str">
        <f t="shared" si="740"/>
        <v>BMJ</v>
      </c>
      <c r="N2648" s="32" t="str">
        <f t="shared" si="741"/>
        <v>10 RODA</v>
      </c>
      <c r="O2648" s="146">
        <v>0.42591435185185184</v>
      </c>
      <c r="P2648" s="65">
        <v>44200.42591435185</v>
      </c>
      <c r="Q2648" s="65"/>
      <c r="R2648" s="66">
        <v>2</v>
      </c>
      <c r="S2648" s="66">
        <v>40280</v>
      </c>
      <c r="T2648" s="66">
        <v>14640</v>
      </c>
      <c r="U2648" s="67">
        <f t="shared" si="751"/>
        <v>25.64</v>
      </c>
      <c r="V2648" s="66">
        <f t="shared" si="742"/>
        <v>499826.16000000003</v>
      </c>
      <c r="W2648" s="66" t="str">
        <f t="shared" si="743"/>
        <v>1 &gt; 4</v>
      </c>
      <c r="X2648" s="66">
        <f>A2648+SUMIFS(Presensi!F:F,Presensi!E:E,'Entry Data'!AP2648)</f>
        <v>1</v>
      </c>
      <c r="Y2648" s="66">
        <f>IFERROR(INDEX('Retasi Pricing'!F:F,MATCH('Entry Data'!AM2648,'Retasi Pricing'!E:E,0))*X2648,"")</f>
        <v>25000</v>
      </c>
      <c r="Z2648" s="62" t="s">
        <v>26</v>
      </c>
      <c r="AA2648" s="62" t="s">
        <v>27</v>
      </c>
      <c r="AB2648" s="32"/>
      <c r="AC2648" s="32" t="s">
        <v>265</v>
      </c>
      <c r="AD2648" s="32" t="str">
        <f t="shared" si="744"/>
        <v/>
      </c>
      <c r="AF2648" s="5" t="str">
        <f t="shared" si="745"/>
        <v>Dominikus Nong Yandris44200</v>
      </c>
      <c r="AG2648" s="5" t="str">
        <f t="shared" si="746"/>
        <v>BMJ 06944200UTARADAY</v>
      </c>
      <c r="AH2648" s="5" t="str">
        <f t="shared" si="747"/>
        <v>Dominikus Nong Yandris44200UTARADAY</v>
      </c>
      <c r="AI2648" s="5" t="str">
        <f t="shared" si="748"/>
        <v>BMJ 06944200DAY</v>
      </c>
      <c r="AJ2648" s="5" t="str">
        <f t="shared" si="749"/>
        <v>Dominikus Nong Yandris44200DAY</v>
      </c>
      <c r="AK2648" s="5" t="str">
        <f t="shared" si="750"/>
        <v>Dominikus Nong YandrisBMJ</v>
      </c>
      <c r="AL2648" s="5" t="str">
        <f t="shared" si="752"/>
        <v>2UTARA</v>
      </c>
      <c r="AM2648" s="5" t="str">
        <f t="shared" si="753"/>
        <v>1 &gt; 4UTARA10 RODA</v>
      </c>
      <c r="AN2648" s="5" t="str">
        <f t="shared" si="754"/>
        <v>Dominikus Nong YandrisBMJ1 &gt; 4UTARA10 RODA</v>
      </c>
      <c r="AO2648" s="5" t="str">
        <f t="shared" si="755"/>
        <v>Dominikus Nong Yandris1 &gt; 4UTARA10 RODA</v>
      </c>
      <c r="AP2648" s="5" t="str">
        <f t="shared" si="756"/>
        <v>44200DAY</v>
      </c>
    </row>
    <row r="2649" spans="1:42" x14ac:dyDescent="0.3">
      <c r="A2649" s="33">
        <v>1</v>
      </c>
      <c r="B2649" s="33"/>
      <c r="C2649" s="70">
        <v>44200</v>
      </c>
      <c r="D2649" s="71" t="s">
        <v>19</v>
      </c>
      <c r="E2649" s="70">
        <v>44200</v>
      </c>
      <c r="F2649" s="71">
        <v>5163234</v>
      </c>
      <c r="G2649" s="33" t="s">
        <v>20</v>
      </c>
      <c r="H2649" s="33" t="s">
        <v>50</v>
      </c>
      <c r="I2649" s="33" t="s">
        <v>22</v>
      </c>
      <c r="J2649" s="33" t="s">
        <v>52</v>
      </c>
      <c r="K2649" s="63" t="s">
        <v>78</v>
      </c>
      <c r="L2649" s="32" t="str">
        <f t="shared" si="739"/>
        <v>FM260JD</v>
      </c>
      <c r="M2649" s="32" t="str">
        <f t="shared" si="740"/>
        <v>BMJ</v>
      </c>
      <c r="N2649" s="32" t="str">
        <f t="shared" si="741"/>
        <v>10 RODA</v>
      </c>
      <c r="O2649" s="146">
        <v>0.47804398148148147</v>
      </c>
      <c r="P2649" s="65">
        <v>44200.478043981479</v>
      </c>
      <c r="Q2649" s="65"/>
      <c r="R2649" s="66">
        <v>3</v>
      </c>
      <c r="S2649" s="66">
        <v>40480</v>
      </c>
      <c r="T2649" s="66">
        <v>14640</v>
      </c>
      <c r="U2649" s="67">
        <f t="shared" si="751"/>
        <v>25.84</v>
      </c>
      <c r="V2649" s="66">
        <f t="shared" si="742"/>
        <v>503724.95999999996</v>
      </c>
      <c r="W2649" s="66" t="str">
        <f t="shared" si="743"/>
        <v>1 &gt; 4</v>
      </c>
      <c r="X2649" s="66">
        <f>A2649+SUMIFS(Presensi!F:F,Presensi!E:E,'Entry Data'!AP2649)</f>
        <v>1</v>
      </c>
      <c r="Y2649" s="66">
        <f>IFERROR(INDEX('Retasi Pricing'!F:F,MATCH('Entry Data'!AM2649,'Retasi Pricing'!E:E,0))*X2649,"")</f>
        <v>25000</v>
      </c>
      <c r="Z2649" s="62" t="s">
        <v>26</v>
      </c>
      <c r="AA2649" s="62" t="s">
        <v>27</v>
      </c>
      <c r="AB2649" s="32"/>
      <c r="AC2649" s="32" t="s">
        <v>265</v>
      </c>
      <c r="AD2649" s="32" t="str">
        <f t="shared" si="744"/>
        <v/>
      </c>
      <c r="AF2649" s="5" t="str">
        <f t="shared" si="745"/>
        <v>Dominikus Nong Yandris44200</v>
      </c>
      <c r="AG2649" s="5" t="str">
        <f t="shared" si="746"/>
        <v>BMJ 06944200UTARADAY</v>
      </c>
      <c r="AH2649" s="5" t="str">
        <f t="shared" si="747"/>
        <v>Dominikus Nong Yandris44200UTARADAY</v>
      </c>
      <c r="AI2649" s="5" t="str">
        <f t="shared" si="748"/>
        <v>BMJ 06944200DAY</v>
      </c>
      <c r="AJ2649" s="5" t="str">
        <f t="shared" si="749"/>
        <v>Dominikus Nong Yandris44200DAY</v>
      </c>
      <c r="AK2649" s="5" t="str">
        <f t="shared" si="750"/>
        <v>Dominikus Nong YandrisBMJ</v>
      </c>
      <c r="AL2649" s="5" t="str">
        <f t="shared" si="752"/>
        <v>3UTARA</v>
      </c>
      <c r="AM2649" s="5" t="str">
        <f t="shared" si="753"/>
        <v>1 &gt; 4UTARA10 RODA</v>
      </c>
      <c r="AN2649" s="5" t="str">
        <f t="shared" si="754"/>
        <v>Dominikus Nong YandrisBMJ1 &gt; 4UTARA10 RODA</v>
      </c>
      <c r="AO2649" s="5" t="str">
        <f t="shared" si="755"/>
        <v>Dominikus Nong Yandris1 &gt; 4UTARA10 RODA</v>
      </c>
      <c r="AP2649" s="5" t="str">
        <f t="shared" si="756"/>
        <v>44200DAY</v>
      </c>
    </row>
    <row r="2650" spans="1:42" x14ac:dyDescent="0.3">
      <c r="A2650" s="33">
        <v>1</v>
      </c>
      <c r="B2650" s="33"/>
      <c r="C2650" s="70">
        <v>44200</v>
      </c>
      <c r="D2650" s="71" t="s">
        <v>19</v>
      </c>
      <c r="E2650" s="70">
        <v>44200</v>
      </c>
      <c r="F2650" s="71">
        <v>5163345</v>
      </c>
      <c r="G2650" s="33" t="s">
        <v>20</v>
      </c>
      <c r="H2650" s="33" t="s">
        <v>21</v>
      </c>
      <c r="I2650" s="33" t="s">
        <v>51</v>
      </c>
      <c r="J2650" s="33" t="s">
        <v>46</v>
      </c>
      <c r="K2650" s="63" t="s">
        <v>78</v>
      </c>
      <c r="L2650" s="32" t="str">
        <f t="shared" si="739"/>
        <v>FM260JD</v>
      </c>
      <c r="M2650" s="32" t="str">
        <f t="shared" si="740"/>
        <v>BMJ</v>
      </c>
      <c r="N2650" s="32" t="str">
        <f t="shared" si="741"/>
        <v>10 RODA</v>
      </c>
      <c r="O2650" s="146">
        <v>0.57925925925925925</v>
      </c>
      <c r="P2650" s="65">
        <v>44200.579259259262</v>
      </c>
      <c r="Q2650" s="65"/>
      <c r="R2650" s="66">
        <v>4</v>
      </c>
      <c r="S2650" s="66">
        <v>40240</v>
      </c>
      <c r="T2650" s="66">
        <v>14640</v>
      </c>
      <c r="U2650" s="67">
        <f t="shared" si="751"/>
        <v>25.6</v>
      </c>
      <c r="V2650" s="66">
        <f t="shared" si="742"/>
        <v>499046.40000000002</v>
      </c>
      <c r="W2650" s="66" t="str">
        <f t="shared" si="743"/>
        <v>1 &gt; 4</v>
      </c>
      <c r="X2650" s="66">
        <f>A2650+SUMIFS(Presensi!F:F,Presensi!E:E,'Entry Data'!AP2650)</f>
        <v>1</v>
      </c>
      <c r="Y2650" s="66">
        <f>IFERROR(INDEX('Retasi Pricing'!F:F,MATCH('Entry Data'!AM2650,'Retasi Pricing'!E:E,0))*X2650,"")</f>
        <v>25000</v>
      </c>
      <c r="Z2650" s="62" t="s">
        <v>26</v>
      </c>
      <c r="AA2650" s="62" t="s">
        <v>27</v>
      </c>
      <c r="AB2650" s="32"/>
      <c r="AC2650" s="32" t="s">
        <v>265</v>
      </c>
      <c r="AD2650" s="32" t="str">
        <f t="shared" si="744"/>
        <v/>
      </c>
      <c r="AF2650" s="5" t="str">
        <f t="shared" si="745"/>
        <v>Dominikus Nong Yandris44200</v>
      </c>
      <c r="AG2650" s="5" t="str">
        <f t="shared" si="746"/>
        <v>BMJ 06944200UTARADAY</v>
      </c>
      <c r="AH2650" s="5" t="str">
        <f t="shared" si="747"/>
        <v>Dominikus Nong Yandris44200UTARADAY</v>
      </c>
      <c r="AI2650" s="5" t="str">
        <f t="shared" si="748"/>
        <v>BMJ 06944200DAY</v>
      </c>
      <c r="AJ2650" s="5" t="str">
        <f t="shared" si="749"/>
        <v>Dominikus Nong Yandris44200DAY</v>
      </c>
      <c r="AK2650" s="5" t="str">
        <f t="shared" si="750"/>
        <v>Dominikus Nong YandrisBMJ</v>
      </c>
      <c r="AL2650" s="5" t="str">
        <f t="shared" si="752"/>
        <v>4UTARA</v>
      </c>
      <c r="AM2650" s="5" t="str">
        <f t="shared" si="753"/>
        <v>1 &gt; 4UTARA10 RODA</v>
      </c>
      <c r="AN2650" s="5" t="str">
        <f t="shared" si="754"/>
        <v>Dominikus Nong YandrisBMJ1 &gt; 4UTARA10 RODA</v>
      </c>
      <c r="AO2650" s="5" t="str">
        <f t="shared" si="755"/>
        <v>Dominikus Nong Yandris1 &gt; 4UTARA10 RODA</v>
      </c>
      <c r="AP2650" s="5" t="str">
        <f t="shared" si="756"/>
        <v>44200DAY</v>
      </c>
    </row>
    <row r="2651" spans="1:42" x14ac:dyDescent="0.3">
      <c r="A2651" s="33">
        <v>1</v>
      </c>
      <c r="B2651" s="33"/>
      <c r="C2651" s="70">
        <v>44200</v>
      </c>
      <c r="D2651" s="71" t="s">
        <v>19</v>
      </c>
      <c r="E2651" s="70">
        <v>44200</v>
      </c>
      <c r="F2651" s="71">
        <v>5163414</v>
      </c>
      <c r="G2651" s="33" t="s">
        <v>20</v>
      </c>
      <c r="H2651" s="33" t="s">
        <v>21</v>
      </c>
      <c r="I2651" s="33" t="s">
        <v>51</v>
      </c>
      <c r="J2651" s="33" t="s">
        <v>23</v>
      </c>
      <c r="K2651" s="63" t="s">
        <v>78</v>
      </c>
      <c r="L2651" s="32" t="str">
        <f t="shared" si="739"/>
        <v>FM260JD</v>
      </c>
      <c r="M2651" s="32" t="str">
        <f t="shared" si="740"/>
        <v>BMJ</v>
      </c>
      <c r="N2651" s="32" t="str">
        <f t="shared" si="741"/>
        <v>10 RODA</v>
      </c>
      <c r="O2651" s="146">
        <v>0.63560185185185192</v>
      </c>
      <c r="P2651" s="65">
        <v>44200.635601851849</v>
      </c>
      <c r="Q2651" s="65"/>
      <c r="R2651" s="66">
        <v>5</v>
      </c>
      <c r="S2651" s="66">
        <v>38100</v>
      </c>
      <c r="T2651" s="66">
        <v>14640</v>
      </c>
      <c r="U2651" s="67">
        <f t="shared" si="751"/>
        <v>23.46</v>
      </c>
      <c r="V2651" s="66">
        <f t="shared" si="742"/>
        <v>457329.24</v>
      </c>
      <c r="W2651" s="66" t="str">
        <f t="shared" si="743"/>
        <v>&gt; 5</v>
      </c>
      <c r="X2651" s="66">
        <f>A2651+SUMIFS(Presensi!F:F,Presensi!E:E,'Entry Data'!AP2651)</f>
        <v>1</v>
      </c>
      <c r="Y2651" s="66">
        <f>IFERROR(INDEX('Retasi Pricing'!F:F,MATCH('Entry Data'!AM2651,'Retasi Pricing'!E:E,0))*X2651,"")</f>
        <v>27650</v>
      </c>
      <c r="Z2651" s="62" t="s">
        <v>26</v>
      </c>
      <c r="AA2651" s="62" t="s">
        <v>27</v>
      </c>
      <c r="AB2651" s="32"/>
      <c r="AC2651" s="32" t="s">
        <v>265</v>
      </c>
      <c r="AD2651" s="32" t="str">
        <f t="shared" si="744"/>
        <v/>
      </c>
      <c r="AF2651" s="5" t="str">
        <f t="shared" si="745"/>
        <v>Dominikus Nong Yandris44200</v>
      </c>
      <c r="AG2651" s="5" t="str">
        <f t="shared" si="746"/>
        <v>BMJ 06944200UTARADAY</v>
      </c>
      <c r="AH2651" s="5" t="str">
        <f t="shared" si="747"/>
        <v>Dominikus Nong Yandris44200UTARADAY</v>
      </c>
      <c r="AI2651" s="5" t="str">
        <f t="shared" si="748"/>
        <v>BMJ 06944200DAY</v>
      </c>
      <c r="AJ2651" s="5" t="str">
        <f t="shared" si="749"/>
        <v>Dominikus Nong Yandris44200DAY</v>
      </c>
      <c r="AK2651" s="5" t="str">
        <f t="shared" si="750"/>
        <v>Dominikus Nong YandrisBMJ</v>
      </c>
      <c r="AL2651" s="5" t="str">
        <f t="shared" si="752"/>
        <v>5UTARA</v>
      </c>
      <c r="AM2651" s="5" t="str">
        <f t="shared" si="753"/>
        <v>&gt; 5UTARA10 RODA</v>
      </c>
      <c r="AN2651" s="5" t="str">
        <f t="shared" si="754"/>
        <v>Dominikus Nong YandrisBMJ&gt; 5UTARA10 RODA</v>
      </c>
      <c r="AO2651" s="5" t="str">
        <f t="shared" si="755"/>
        <v>Dominikus Nong Yandris&gt; 5UTARA10 RODA</v>
      </c>
      <c r="AP2651" s="5" t="str">
        <f t="shared" si="756"/>
        <v>44200DAY</v>
      </c>
    </row>
    <row r="2652" spans="1:42" x14ac:dyDescent="0.3">
      <c r="A2652" s="33">
        <v>1</v>
      </c>
      <c r="B2652" s="33"/>
      <c r="C2652" s="70">
        <v>44200</v>
      </c>
      <c r="D2652" s="71" t="s">
        <v>19</v>
      </c>
      <c r="E2652" s="70">
        <v>44200</v>
      </c>
      <c r="F2652" s="71">
        <v>5163485</v>
      </c>
      <c r="G2652" s="33" t="s">
        <v>20</v>
      </c>
      <c r="H2652" s="33" t="s">
        <v>21</v>
      </c>
      <c r="I2652" s="33" t="s">
        <v>123</v>
      </c>
      <c r="J2652" s="33" t="s">
        <v>23</v>
      </c>
      <c r="K2652" s="63" t="s">
        <v>78</v>
      </c>
      <c r="L2652" s="32" t="str">
        <f t="shared" si="739"/>
        <v>FM260JD</v>
      </c>
      <c r="M2652" s="32" t="str">
        <f t="shared" si="740"/>
        <v>BMJ</v>
      </c>
      <c r="N2652" s="32" t="str">
        <f t="shared" si="741"/>
        <v>10 RODA</v>
      </c>
      <c r="O2652" s="146">
        <v>0.70112268518518517</v>
      </c>
      <c r="P2652" s="65">
        <v>44200.701122685183</v>
      </c>
      <c r="Q2652" s="65"/>
      <c r="R2652" s="66">
        <v>6</v>
      </c>
      <c r="S2652" s="66">
        <v>40740</v>
      </c>
      <c r="T2652" s="66">
        <v>14640</v>
      </c>
      <c r="U2652" s="67">
        <f t="shared" si="751"/>
        <v>26.1</v>
      </c>
      <c r="V2652" s="66">
        <f t="shared" si="742"/>
        <v>508793.4</v>
      </c>
      <c r="W2652" s="66" t="str">
        <f t="shared" si="743"/>
        <v>&gt; 6</v>
      </c>
      <c r="X2652" s="66">
        <f>A2652+SUMIFS(Presensi!F:F,Presensi!E:E,'Entry Data'!AP2652)</f>
        <v>1</v>
      </c>
      <c r="Y2652" s="66">
        <f>IFERROR(INDEX('Retasi Pricing'!F:F,MATCH('Entry Data'!AM2652,'Retasi Pricing'!E:E,0))*X2652,"")</f>
        <v>30800</v>
      </c>
      <c r="Z2652" s="62" t="s">
        <v>26</v>
      </c>
      <c r="AA2652" s="62" t="s">
        <v>27</v>
      </c>
      <c r="AB2652" s="32"/>
      <c r="AC2652" s="32" t="s">
        <v>265</v>
      </c>
      <c r="AD2652" s="32" t="str">
        <f t="shared" si="744"/>
        <v/>
      </c>
      <c r="AF2652" s="5" t="str">
        <f t="shared" si="745"/>
        <v>Dominikus Nong Yandris44200</v>
      </c>
      <c r="AG2652" s="5" t="str">
        <f t="shared" si="746"/>
        <v>BMJ 06944200UTARADAY</v>
      </c>
      <c r="AH2652" s="5" t="str">
        <f t="shared" si="747"/>
        <v>Dominikus Nong Yandris44200UTARADAY</v>
      </c>
      <c r="AI2652" s="5" t="str">
        <f t="shared" si="748"/>
        <v>BMJ 06944200DAY</v>
      </c>
      <c r="AJ2652" s="5" t="str">
        <f t="shared" si="749"/>
        <v>Dominikus Nong Yandris44200DAY</v>
      </c>
      <c r="AK2652" s="5" t="str">
        <f t="shared" si="750"/>
        <v>Dominikus Nong YandrisBMJ</v>
      </c>
      <c r="AL2652" s="5" t="str">
        <f t="shared" si="752"/>
        <v>6UTARA</v>
      </c>
      <c r="AM2652" s="5" t="str">
        <f t="shared" si="753"/>
        <v>&gt; 6UTARA10 RODA</v>
      </c>
      <c r="AN2652" s="5" t="str">
        <f t="shared" si="754"/>
        <v>Dominikus Nong YandrisBMJ&gt; 6UTARA10 RODA</v>
      </c>
      <c r="AO2652" s="5" t="str">
        <f t="shared" si="755"/>
        <v>Dominikus Nong Yandris&gt; 6UTARA10 RODA</v>
      </c>
      <c r="AP2652" s="5" t="str">
        <f t="shared" si="756"/>
        <v>44200DAY</v>
      </c>
    </row>
    <row r="2653" spans="1:42" x14ac:dyDescent="0.3">
      <c r="A2653" s="33">
        <v>1</v>
      </c>
      <c r="B2653" s="33"/>
      <c r="C2653" s="70">
        <v>44200</v>
      </c>
      <c r="D2653" s="71" t="s">
        <v>19</v>
      </c>
      <c r="E2653" s="70">
        <v>44200</v>
      </c>
      <c r="F2653" s="71">
        <v>5163543</v>
      </c>
      <c r="G2653" s="33" t="s">
        <v>20</v>
      </c>
      <c r="H2653" s="33" t="s">
        <v>21</v>
      </c>
      <c r="I2653" s="33" t="s">
        <v>51</v>
      </c>
      <c r="J2653" s="33" t="s">
        <v>46</v>
      </c>
      <c r="K2653" s="63" t="s">
        <v>78</v>
      </c>
      <c r="L2653" s="32" t="str">
        <f t="shared" si="739"/>
        <v>FM260JD</v>
      </c>
      <c r="M2653" s="32" t="str">
        <f t="shared" si="740"/>
        <v>BMJ</v>
      </c>
      <c r="N2653" s="32" t="str">
        <f t="shared" si="741"/>
        <v>10 RODA</v>
      </c>
      <c r="O2653" s="146">
        <v>0.7642592592592593</v>
      </c>
      <c r="P2653" s="65">
        <v>44200.76425925926</v>
      </c>
      <c r="Q2653" s="65"/>
      <c r="R2653" s="66">
        <v>7</v>
      </c>
      <c r="S2653" s="66">
        <v>40580</v>
      </c>
      <c r="T2653" s="66">
        <v>14640</v>
      </c>
      <c r="U2653" s="67">
        <f t="shared" si="751"/>
        <v>25.94</v>
      </c>
      <c r="V2653" s="66">
        <f t="shared" si="742"/>
        <v>505674.36</v>
      </c>
      <c r="W2653" s="66" t="str">
        <f t="shared" si="743"/>
        <v>7 &gt;</v>
      </c>
      <c r="X2653" s="66">
        <f>A2653+SUMIFS(Presensi!F:F,Presensi!E:E,'Entry Data'!AP2653)</f>
        <v>1</v>
      </c>
      <c r="Y2653" s="66">
        <f>IFERROR(INDEX('Retasi Pricing'!F:F,MATCH('Entry Data'!AM2653,'Retasi Pricing'!E:E,0))*X2653,"")</f>
        <v>37750</v>
      </c>
      <c r="Z2653" s="62" t="s">
        <v>26</v>
      </c>
      <c r="AA2653" s="62" t="s">
        <v>27</v>
      </c>
      <c r="AB2653" s="32"/>
      <c r="AC2653" s="32" t="s">
        <v>265</v>
      </c>
      <c r="AD2653" s="32" t="str">
        <f t="shared" si="744"/>
        <v/>
      </c>
      <c r="AF2653" s="5" t="str">
        <f t="shared" si="745"/>
        <v>Dominikus Nong Yandris44200</v>
      </c>
      <c r="AG2653" s="5" t="str">
        <f t="shared" si="746"/>
        <v>BMJ 06944200UTARADAY</v>
      </c>
      <c r="AH2653" s="5" t="str">
        <f t="shared" si="747"/>
        <v>Dominikus Nong Yandris44200UTARADAY</v>
      </c>
      <c r="AI2653" s="5" t="str">
        <f t="shared" si="748"/>
        <v>BMJ 06944200DAY</v>
      </c>
      <c r="AJ2653" s="5" t="str">
        <f t="shared" si="749"/>
        <v>Dominikus Nong Yandris44200DAY</v>
      </c>
      <c r="AK2653" s="5" t="str">
        <f t="shared" si="750"/>
        <v>Dominikus Nong YandrisBMJ</v>
      </c>
      <c r="AL2653" s="5" t="str">
        <f t="shared" si="752"/>
        <v>7UTARA</v>
      </c>
      <c r="AM2653" s="5" t="str">
        <f t="shared" si="753"/>
        <v>7 &gt;UTARA10 RODA</v>
      </c>
      <c r="AN2653" s="5" t="str">
        <f t="shared" si="754"/>
        <v>Dominikus Nong YandrisBMJ7 &gt;UTARA10 RODA</v>
      </c>
      <c r="AO2653" s="5" t="str">
        <f t="shared" si="755"/>
        <v>Dominikus Nong Yandris7 &gt;UTARA10 RODA</v>
      </c>
      <c r="AP2653" s="5" t="str">
        <f t="shared" si="756"/>
        <v>44200DAY</v>
      </c>
    </row>
    <row r="2654" spans="1:42" x14ac:dyDescent="0.3">
      <c r="A2654" s="33">
        <v>1</v>
      </c>
      <c r="B2654" s="33"/>
      <c r="C2654" s="70">
        <v>44200</v>
      </c>
      <c r="D2654" s="71" t="s">
        <v>19</v>
      </c>
      <c r="E2654" s="70">
        <v>44200</v>
      </c>
      <c r="F2654" s="71">
        <v>5163147</v>
      </c>
      <c r="G2654" s="33" t="s">
        <v>20</v>
      </c>
      <c r="H2654" s="33" t="s">
        <v>50</v>
      </c>
      <c r="I2654" s="33" t="s">
        <v>51</v>
      </c>
      <c r="J2654" s="33" t="s">
        <v>53</v>
      </c>
      <c r="K2654" s="63" t="s">
        <v>79</v>
      </c>
      <c r="L2654" s="32" t="str">
        <f t="shared" si="739"/>
        <v>AXOR4843</v>
      </c>
      <c r="M2654" s="32" t="str">
        <f t="shared" si="740"/>
        <v>BMJ</v>
      </c>
      <c r="N2654" s="32" t="str">
        <f t="shared" si="741"/>
        <v>12 RODA</v>
      </c>
      <c r="O2654" s="146">
        <v>0.41119212962962964</v>
      </c>
      <c r="P2654" s="65">
        <v>44200.4297337963</v>
      </c>
      <c r="Q2654" s="65"/>
      <c r="R2654" s="66">
        <v>1</v>
      </c>
      <c r="S2654" s="66">
        <v>52540</v>
      </c>
      <c r="T2654" s="66">
        <v>19680</v>
      </c>
      <c r="U2654" s="67">
        <f t="shared" si="751"/>
        <v>32.86</v>
      </c>
      <c r="V2654" s="66">
        <f t="shared" si="742"/>
        <v>666302.22</v>
      </c>
      <c r="W2654" s="66" t="str">
        <f t="shared" si="743"/>
        <v>1 &gt; 4</v>
      </c>
      <c r="X2654" s="66">
        <f>A2654+SUMIFS(Presensi!F:F,Presensi!E:E,'Entry Data'!AP2654)</f>
        <v>1</v>
      </c>
      <c r="Y2654" s="66">
        <f>IFERROR(INDEX('Retasi Pricing'!F:F,MATCH('Entry Data'!AM2654,'Retasi Pricing'!E:E,0))*X2654,"")</f>
        <v>27500</v>
      </c>
      <c r="Z2654" s="62" t="s">
        <v>26</v>
      </c>
      <c r="AA2654" s="62" t="s">
        <v>27</v>
      </c>
      <c r="AB2654" s="32"/>
      <c r="AC2654" s="32" t="s">
        <v>266</v>
      </c>
      <c r="AD2654" s="32" t="str">
        <f t="shared" si="744"/>
        <v/>
      </c>
      <c r="AF2654" s="5" t="str">
        <f t="shared" si="745"/>
        <v>Zulkifli Haribu44200</v>
      </c>
      <c r="AG2654" s="5" t="str">
        <f t="shared" si="746"/>
        <v>BMJ 07044200UTARADAY</v>
      </c>
      <c r="AH2654" s="5" t="str">
        <f t="shared" si="747"/>
        <v>Zulkifli Haribu44200UTARADAY</v>
      </c>
      <c r="AI2654" s="5" t="str">
        <f t="shared" si="748"/>
        <v>BMJ 07044200DAY</v>
      </c>
      <c r="AJ2654" s="5" t="str">
        <f t="shared" si="749"/>
        <v>Zulkifli Haribu44200DAY</v>
      </c>
      <c r="AK2654" s="5" t="str">
        <f t="shared" si="750"/>
        <v>Zulkifli HaribuBMJ</v>
      </c>
      <c r="AL2654" s="5" t="str">
        <f t="shared" si="752"/>
        <v>1UTARA</v>
      </c>
      <c r="AM2654" s="5" t="str">
        <f t="shared" si="753"/>
        <v>1 &gt; 4UTARA12 RODA</v>
      </c>
      <c r="AN2654" s="5" t="str">
        <f t="shared" si="754"/>
        <v>Zulkifli HaribuBMJ1 &gt; 4UTARA12 RODA</v>
      </c>
      <c r="AO2654" s="5" t="str">
        <f t="shared" si="755"/>
        <v>Zulkifli Haribu1 &gt; 4UTARA12 RODA</v>
      </c>
      <c r="AP2654" s="5" t="str">
        <f t="shared" si="756"/>
        <v>44200DAY</v>
      </c>
    </row>
    <row r="2655" spans="1:42" x14ac:dyDescent="0.3">
      <c r="A2655" s="33">
        <v>1</v>
      </c>
      <c r="B2655" s="33"/>
      <c r="C2655" s="70">
        <v>44200</v>
      </c>
      <c r="D2655" s="71" t="s">
        <v>19</v>
      </c>
      <c r="E2655" s="70">
        <v>44200</v>
      </c>
      <c r="F2655" s="71">
        <v>5163283</v>
      </c>
      <c r="G2655" s="33" t="s">
        <v>38</v>
      </c>
      <c r="H2655" s="33" t="s">
        <v>121</v>
      </c>
      <c r="I2655" s="33" t="s">
        <v>174</v>
      </c>
      <c r="J2655" s="33" t="s">
        <v>110</v>
      </c>
      <c r="K2655" s="63" t="s">
        <v>79</v>
      </c>
      <c r="L2655" s="32" t="str">
        <f t="shared" si="739"/>
        <v>AXOR4843</v>
      </c>
      <c r="M2655" s="32" t="str">
        <f t="shared" si="740"/>
        <v>BMJ</v>
      </c>
      <c r="N2655" s="32" t="str">
        <f t="shared" si="741"/>
        <v>12 RODA</v>
      </c>
      <c r="O2655" s="146">
        <v>0.51787037037037031</v>
      </c>
      <c r="P2655" s="65">
        <v>44200.517870370371</v>
      </c>
      <c r="Q2655" s="65"/>
      <c r="R2655" s="66">
        <v>2</v>
      </c>
      <c r="S2655" s="66">
        <v>53360</v>
      </c>
      <c r="T2655" s="66">
        <v>19680</v>
      </c>
      <c r="U2655" s="67">
        <f t="shared" si="751"/>
        <v>33.68</v>
      </c>
      <c r="V2655" s="66">
        <f t="shared" si="742"/>
        <v>1011747.2</v>
      </c>
      <c r="W2655" s="66" t="str">
        <f t="shared" si="743"/>
        <v>1 &gt; 3</v>
      </c>
      <c r="X2655" s="66">
        <f>A2655+SUMIFS(Presensi!F:F,Presensi!E:E,'Entry Data'!AP2655)</f>
        <v>1</v>
      </c>
      <c r="Y2655" s="66">
        <f>IFERROR(INDEX('Retasi Pricing'!F:F,MATCH('Entry Data'!AM2655,'Retasi Pricing'!E:E,0))*X2655,"")</f>
        <v>38000</v>
      </c>
      <c r="Z2655" s="62" t="s">
        <v>26</v>
      </c>
      <c r="AA2655" s="62" t="s">
        <v>27</v>
      </c>
      <c r="AB2655" s="32"/>
      <c r="AC2655" s="32" t="s">
        <v>266</v>
      </c>
      <c r="AD2655" s="32" t="str">
        <f t="shared" si="744"/>
        <v/>
      </c>
      <c r="AF2655" s="5" t="str">
        <f t="shared" si="745"/>
        <v>Zulkifli Haribu44200</v>
      </c>
      <c r="AG2655" s="5" t="str">
        <f t="shared" si="746"/>
        <v>BMJ 07044200SELATANDAY</v>
      </c>
      <c r="AH2655" s="5" t="str">
        <f t="shared" si="747"/>
        <v>Zulkifli Haribu44200SELATANDAY</v>
      </c>
      <c r="AI2655" s="5" t="str">
        <f t="shared" si="748"/>
        <v>BMJ 07044200DAY</v>
      </c>
      <c r="AJ2655" s="5" t="str">
        <f t="shared" si="749"/>
        <v>Zulkifli Haribu44200DAY</v>
      </c>
      <c r="AK2655" s="5" t="str">
        <f t="shared" si="750"/>
        <v>Zulkifli HaribuBMJ</v>
      </c>
      <c r="AL2655" s="5" t="str">
        <f t="shared" si="752"/>
        <v>2SELATAN</v>
      </c>
      <c r="AM2655" s="5" t="str">
        <f t="shared" si="753"/>
        <v>1 &gt; 3SELATAN12 RODA</v>
      </c>
      <c r="AN2655" s="5" t="str">
        <f t="shared" si="754"/>
        <v>Zulkifli HaribuBMJ1 &gt; 3SELATAN12 RODA</v>
      </c>
      <c r="AO2655" s="5" t="str">
        <f t="shared" si="755"/>
        <v>Zulkifli Haribu1 &gt; 3SELATAN12 RODA</v>
      </c>
      <c r="AP2655" s="5" t="str">
        <f t="shared" si="756"/>
        <v>44200DAY</v>
      </c>
    </row>
    <row r="2656" spans="1:42" x14ac:dyDescent="0.3">
      <c r="A2656" s="33">
        <v>1</v>
      </c>
      <c r="B2656" s="33"/>
      <c r="C2656" s="70">
        <v>44200</v>
      </c>
      <c r="D2656" s="71" t="s">
        <v>19</v>
      </c>
      <c r="E2656" s="70">
        <v>44200</v>
      </c>
      <c r="F2656" s="71">
        <v>5163374</v>
      </c>
      <c r="G2656" s="33" t="s">
        <v>20</v>
      </c>
      <c r="H2656" s="33" t="s">
        <v>21</v>
      </c>
      <c r="I2656" s="33" t="s">
        <v>51</v>
      </c>
      <c r="J2656" s="33" t="s">
        <v>46</v>
      </c>
      <c r="K2656" s="63" t="s">
        <v>79</v>
      </c>
      <c r="L2656" s="32" t="str">
        <f t="shared" si="739"/>
        <v>AXOR4843</v>
      </c>
      <c r="M2656" s="32" t="str">
        <f t="shared" si="740"/>
        <v>BMJ</v>
      </c>
      <c r="N2656" s="32" t="str">
        <f t="shared" si="741"/>
        <v>12 RODA</v>
      </c>
      <c r="O2656" s="146">
        <v>0.60854166666666665</v>
      </c>
      <c r="P2656" s="65">
        <v>44200.608541666668</v>
      </c>
      <c r="Q2656" s="65"/>
      <c r="R2656" s="66">
        <v>3</v>
      </c>
      <c r="S2656" s="66">
        <v>52840</v>
      </c>
      <c r="T2656" s="66">
        <v>19680</v>
      </c>
      <c r="U2656" s="67">
        <f t="shared" si="751"/>
        <v>33.159999999999997</v>
      </c>
      <c r="V2656" s="66">
        <f t="shared" si="742"/>
        <v>672385.32</v>
      </c>
      <c r="W2656" s="66" t="str">
        <f t="shared" si="743"/>
        <v>1 &gt; 4</v>
      </c>
      <c r="X2656" s="66">
        <f>A2656+SUMIFS(Presensi!F:F,Presensi!E:E,'Entry Data'!AP2656)</f>
        <v>1</v>
      </c>
      <c r="Y2656" s="66">
        <f>IFERROR(INDEX('Retasi Pricing'!F:F,MATCH('Entry Data'!AM2656,'Retasi Pricing'!E:E,0))*X2656,"")</f>
        <v>27500</v>
      </c>
      <c r="Z2656" s="62" t="s">
        <v>26</v>
      </c>
      <c r="AA2656" s="62" t="s">
        <v>27</v>
      </c>
      <c r="AB2656" s="32"/>
      <c r="AC2656" s="32" t="s">
        <v>266</v>
      </c>
      <c r="AD2656" s="32" t="str">
        <f t="shared" si="744"/>
        <v/>
      </c>
      <c r="AF2656" s="5" t="str">
        <f t="shared" si="745"/>
        <v>Zulkifli Haribu44200</v>
      </c>
      <c r="AG2656" s="5" t="str">
        <f t="shared" si="746"/>
        <v>BMJ 07044200UTARADAY</v>
      </c>
      <c r="AH2656" s="5" t="str">
        <f t="shared" si="747"/>
        <v>Zulkifli Haribu44200UTARADAY</v>
      </c>
      <c r="AI2656" s="5" t="str">
        <f t="shared" si="748"/>
        <v>BMJ 07044200DAY</v>
      </c>
      <c r="AJ2656" s="5" t="str">
        <f t="shared" si="749"/>
        <v>Zulkifli Haribu44200DAY</v>
      </c>
      <c r="AK2656" s="5" t="str">
        <f t="shared" si="750"/>
        <v>Zulkifli HaribuBMJ</v>
      </c>
      <c r="AL2656" s="5" t="str">
        <f t="shared" si="752"/>
        <v>3UTARA</v>
      </c>
      <c r="AM2656" s="5" t="str">
        <f t="shared" si="753"/>
        <v>1 &gt; 4UTARA12 RODA</v>
      </c>
      <c r="AN2656" s="5" t="str">
        <f t="shared" si="754"/>
        <v>Zulkifli HaribuBMJ1 &gt; 4UTARA12 RODA</v>
      </c>
      <c r="AO2656" s="5" t="str">
        <f t="shared" si="755"/>
        <v>Zulkifli Haribu1 &gt; 4UTARA12 RODA</v>
      </c>
      <c r="AP2656" s="5" t="str">
        <f t="shared" si="756"/>
        <v>44200DAY</v>
      </c>
    </row>
    <row r="2657" spans="1:42" x14ac:dyDescent="0.3">
      <c r="A2657" s="33">
        <v>1</v>
      </c>
      <c r="B2657" s="33"/>
      <c r="C2657" s="70">
        <v>44200</v>
      </c>
      <c r="D2657" s="71" t="s">
        <v>19</v>
      </c>
      <c r="E2657" s="70">
        <v>44200</v>
      </c>
      <c r="F2657" s="71">
        <v>5163446</v>
      </c>
      <c r="G2657" s="33" t="s">
        <v>20</v>
      </c>
      <c r="H2657" s="33" t="s">
        <v>21</v>
      </c>
      <c r="I2657" s="33" t="s">
        <v>123</v>
      </c>
      <c r="J2657" s="33" t="s">
        <v>23</v>
      </c>
      <c r="K2657" s="63" t="s">
        <v>79</v>
      </c>
      <c r="L2657" s="32" t="str">
        <f t="shared" si="739"/>
        <v>AXOR4843</v>
      </c>
      <c r="M2657" s="32" t="str">
        <f t="shared" si="740"/>
        <v>BMJ</v>
      </c>
      <c r="N2657" s="32" t="str">
        <f t="shared" si="741"/>
        <v>12 RODA</v>
      </c>
      <c r="O2657" s="146">
        <v>0.66658564814814814</v>
      </c>
      <c r="P2657" s="65">
        <v>44200.666585648149</v>
      </c>
      <c r="Q2657" s="65"/>
      <c r="R2657" s="66">
        <v>4</v>
      </c>
      <c r="S2657" s="66">
        <v>53820</v>
      </c>
      <c r="T2657" s="66">
        <v>19680</v>
      </c>
      <c r="U2657" s="67">
        <f t="shared" si="751"/>
        <v>34.14</v>
      </c>
      <c r="V2657" s="66">
        <f t="shared" si="742"/>
        <v>692256.78</v>
      </c>
      <c r="W2657" s="66" t="str">
        <f t="shared" si="743"/>
        <v>1 &gt; 4</v>
      </c>
      <c r="X2657" s="66">
        <f>A2657+SUMIFS(Presensi!F:F,Presensi!E:E,'Entry Data'!AP2657)</f>
        <v>1</v>
      </c>
      <c r="Y2657" s="66">
        <f>IFERROR(INDEX('Retasi Pricing'!F:F,MATCH('Entry Data'!AM2657,'Retasi Pricing'!E:E,0))*X2657,"")</f>
        <v>27500</v>
      </c>
      <c r="Z2657" s="62" t="s">
        <v>26</v>
      </c>
      <c r="AA2657" s="62" t="s">
        <v>27</v>
      </c>
      <c r="AB2657" s="32"/>
      <c r="AC2657" s="32" t="s">
        <v>266</v>
      </c>
      <c r="AD2657" s="32" t="str">
        <f t="shared" si="744"/>
        <v/>
      </c>
      <c r="AF2657" s="5" t="str">
        <f t="shared" si="745"/>
        <v>Zulkifli Haribu44200</v>
      </c>
      <c r="AG2657" s="5" t="str">
        <f t="shared" si="746"/>
        <v>BMJ 07044200UTARADAY</v>
      </c>
      <c r="AH2657" s="5" t="str">
        <f t="shared" si="747"/>
        <v>Zulkifli Haribu44200UTARADAY</v>
      </c>
      <c r="AI2657" s="5" t="str">
        <f t="shared" si="748"/>
        <v>BMJ 07044200DAY</v>
      </c>
      <c r="AJ2657" s="5" t="str">
        <f t="shared" si="749"/>
        <v>Zulkifli Haribu44200DAY</v>
      </c>
      <c r="AK2657" s="5" t="str">
        <f t="shared" si="750"/>
        <v>Zulkifli HaribuBMJ</v>
      </c>
      <c r="AL2657" s="5" t="str">
        <f t="shared" si="752"/>
        <v>4UTARA</v>
      </c>
      <c r="AM2657" s="5" t="str">
        <f t="shared" si="753"/>
        <v>1 &gt; 4UTARA12 RODA</v>
      </c>
      <c r="AN2657" s="5" t="str">
        <f t="shared" si="754"/>
        <v>Zulkifli HaribuBMJ1 &gt; 4UTARA12 RODA</v>
      </c>
      <c r="AO2657" s="5" t="str">
        <f t="shared" si="755"/>
        <v>Zulkifli Haribu1 &gt; 4UTARA12 RODA</v>
      </c>
      <c r="AP2657" s="5" t="str">
        <f t="shared" si="756"/>
        <v>44200DAY</v>
      </c>
    </row>
    <row r="2658" spans="1:42" x14ac:dyDescent="0.3">
      <c r="A2658" s="33">
        <v>1</v>
      </c>
      <c r="B2658" s="33"/>
      <c r="C2658" s="70">
        <v>44200</v>
      </c>
      <c r="D2658" s="71" t="s">
        <v>19</v>
      </c>
      <c r="E2658" s="70">
        <v>44200</v>
      </c>
      <c r="F2658" s="71">
        <v>5163518</v>
      </c>
      <c r="G2658" s="33" t="s">
        <v>20</v>
      </c>
      <c r="H2658" s="33" t="s">
        <v>21</v>
      </c>
      <c r="I2658" s="33" t="s">
        <v>51</v>
      </c>
      <c r="J2658" s="33" t="s">
        <v>46</v>
      </c>
      <c r="K2658" s="63" t="s">
        <v>79</v>
      </c>
      <c r="L2658" s="32" t="str">
        <f t="shared" si="739"/>
        <v>AXOR4843</v>
      </c>
      <c r="M2658" s="32" t="str">
        <f t="shared" si="740"/>
        <v>BMJ</v>
      </c>
      <c r="N2658" s="32" t="str">
        <f t="shared" si="741"/>
        <v>12 RODA</v>
      </c>
      <c r="O2658" s="146">
        <v>0.72996527777777775</v>
      </c>
      <c r="P2658" s="65">
        <v>44200.72996527778</v>
      </c>
      <c r="Q2658" s="65"/>
      <c r="R2658" s="66">
        <v>5</v>
      </c>
      <c r="S2658" s="66">
        <v>50580</v>
      </c>
      <c r="T2658" s="66">
        <v>19680</v>
      </c>
      <c r="U2658" s="67">
        <f t="shared" si="751"/>
        <v>30.9</v>
      </c>
      <c r="V2658" s="66">
        <f t="shared" si="742"/>
        <v>626559.29999999993</v>
      </c>
      <c r="W2658" s="66" t="str">
        <f t="shared" si="743"/>
        <v>&gt; 5</v>
      </c>
      <c r="X2658" s="66">
        <f>A2658+SUMIFS(Presensi!F:F,Presensi!E:E,'Entry Data'!AP2658)</f>
        <v>1</v>
      </c>
      <c r="Y2658" s="66">
        <f>IFERROR(INDEX('Retasi Pricing'!F:F,MATCH('Entry Data'!AM2658,'Retasi Pricing'!E:E,0))*X2658,"")</f>
        <v>31200</v>
      </c>
      <c r="Z2658" s="62" t="s">
        <v>26</v>
      </c>
      <c r="AA2658" s="62" t="s">
        <v>27</v>
      </c>
      <c r="AB2658" s="32"/>
      <c r="AC2658" s="32" t="s">
        <v>266</v>
      </c>
      <c r="AD2658" s="32" t="str">
        <f t="shared" si="744"/>
        <v/>
      </c>
      <c r="AF2658" s="5" t="str">
        <f t="shared" si="745"/>
        <v>Zulkifli Haribu44200</v>
      </c>
      <c r="AG2658" s="5" t="str">
        <f t="shared" si="746"/>
        <v>BMJ 07044200UTARADAY</v>
      </c>
      <c r="AH2658" s="5" t="str">
        <f t="shared" si="747"/>
        <v>Zulkifli Haribu44200UTARADAY</v>
      </c>
      <c r="AI2658" s="5" t="str">
        <f t="shared" si="748"/>
        <v>BMJ 07044200DAY</v>
      </c>
      <c r="AJ2658" s="5" t="str">
        <f t="shared" si="749"/>
        <v>Zulkifli Haribu44200DAY</v>
      </c>
      <c r="AK2658" s="5" t="str">
        <f t="shared" si="750"/>
        <v>Zulkifli HaribuBMJ</v>
      </c>
      <c r="AL2658" s="5" t="str">
        <f t="shared" si="752"/>
        <v>5UTARA</v>
      </c>
      <c r="AM2658" s="5" t="str">
        <f t="shared" si="753"/>
        <v>&gt; 5UTARA12 RODA</v>
      </c>
      <c r="AN2658" s="5" t="str">
        <f t="shared" si="754"/>
        <v>Zulkifli HaribuBMJ&gt; 5UTARA12 RODA</v>
      </c>
      <c r="AO2658" s="5" t="str">
        <f t="shared" si="755"/>
        <v>Zulkifli Haribu&gt; 5UTARA12 RODA</v>
      </c>
      <c r="AP2658" s="5" t="str">
        <f t="shared" si="756"/>
        <v>44200DAY</v>
      </c>
    </row>
    <row r="2659" spans="1:42" x14ac:dyDescent="0.3">
      <c r="A2659" s="33">
        <v>1</v>
      </c>
      <c r="B2659" s="33"/>
      <c r="C2659" s="70">
        <v>44200</v>
      </c>
      <c r="D2659" s="71" t="s">
        <v>19</v>
      </c>
      <c r="E2659" s="70">
        <v>44200</v>
      </c>
      <c r="F2659" s="71">
        <v>5163171</v>
      </c>
      <c r="G2659" s="33" t="s">
        <v>38</v>
      </c>
      <c r="H2659" s="33" t="s">
        <v>121</v>
      </c>
      <c r="I2659" s="33" t="s">
        <v>174</v>
      </c>
      <c r="J2659" s="33" t="s">
        <v>115</v>
      </c>
      <c r="K2659" s="63" t="s">
        <v>82</v>
      </c>
      <c r="L2659" s="32" t="str">
        <f t="shared" si="739"/>
        <v>AXOR4843</v>
      </c>
      <c r="M2659" s="32" t="str">
        <f t="shared" si="740"/>
        <v>BMJ</v>
      </c>
      <c r="N2659" s="32" t="str">
        <f t="shared" si="741"/>
        <v>12 RODA</v>
      </c>
      <c r="O2659" s="146">
        <v>0.43215277777777777</v>
      </c>
      <c r="P2659" s="65">
        <v>44200.436689814815</v>
      </c>
      <c r="Q2659" s="65"/>
      <c r="R2659" s="66">
        <v>1</v>
      </c>
      <c r="S2659" s="66">
        <v>53600</v>
      </c>
      <c r="T2659" s="66">
        <v>19900</v>
      </c>
      <c r="U2659" s="67">
        <f t="shared" si="751"/>
        <v>33.700000000000003</v>
      </c>
      <c r="V2659" s="66">
        <f t="shared" si="742"/>
        <v>1012348</v>
      </c>
      <c r="W2659" s="66" t="str">
        <f t="shared" si="743"/>
        <v>1 &gt; 3</v>
      </c>
      <c r="X2659" s="66">
        <f>A2659+SUMIFS(Presensi!F:F,Presensi!E:E,'Entry Data'!AP2659)</f>
        <v>1</v>
      </c>
      <c r="Y2659" s="66">
        <f>IFERROR(INDEX('Retasi Pricing'!F:F,MATCH('Entry Data'!AM2659,'Retasi Pricing'!E:E,0))*X2659,"")</f>
        <v>38000</v>
      </c>
      <c r="Z2659" s="62" t="s">
        <v>26</v>
      </c>
      <c r="AA2659" s="62" t="s">
        <v>27</v>
      </c>
      <c r="AB2659" s="32"/>
      <c r="AC2659" s="32" t="s">
        <v>300</v>
      </c>
      <c r="AD2659" s="32" t="str">
        <f t="shared" si="744"/>
        <v/>
      </c>
      <c r="AF2659" s="5" t="str">
        <f t="shared" si="745"/>
        <v>SUWARNO44200</v>
      </c>
      <c r="AG2659" s="5" t="str">
        <f t="shared" si="746"/>
        <v>BMJ 07244200SELATANDAY</v>
      </c>
      <c r="AH2659" s="5" t="str">
        <f t="shared" si="747"/>
        <v>SUWARNO44200SELATANDAY</v>
      </c>
      <c r="AI2659" s="5" t="str">
        <f t="shared" si="748"/>
        <v>BMJ 07244200DAY</v>
      </c>
      <c r="AJ2659" s="5" t="str">
        <f t="shared" si="749"/>
        <v>SUWARNO44200DAY</v>
      </c>
      <c r="AK2659" s="5" t="str">
        <f t="shared" si="750"/>
        <v>SUWARNOBMJ</v>
      </c>
      <c r="AL2659" s="5" t="str">
        <f t="shared" si="752"/>
        <v>1SELATAN</v>
      </c>
      <c r="AM2659" s="5" t="str">
        <f t="shared" si="753"/>
        <v>1 &gt; 3SELATAN12 RODA</v>
      </c>
      <c r="AN2659" s="5" t="str">
        <f t="shared" si="754"/>
        <v>SUWARNOBMJ1 &gt; 3SELATAN12 RODA</v>
      </c>
      <c r="AO2659" s="5" t="str">
        <f t="shared" si="755"/>
        <v>SUWARNO1 &gt; 3SELATAN12 RODA</v>
      </c>
      <c r="AP2659" s="5" t="str">
        <f t="shared" si="756"/>
        <v>44200DAY</v>
      </c>
    </row>
    <row r="2660" spans="1:42" x14ac:dyDescent="0.3">
      <c r="A2660" s="33">
        <v>1</v>
      </c>
      <c r="B2660" s="33"/>
      <c r="C2660" s="70">
        <v>44200</v>
      </c>
      <c r="D2660" s="71" t="s">
        <v>19</v>
      </c>
      <c r="E2660" s="70">
        <v>44200</v>
      </c>
      <c r="F2660" s="71">
        <v>5163282</v>
      </c>
      <c r="G2660" s="33" t="s">
        <v>38</v>
      </c>
      <c r="H2660" s="33" t="s">
        <v>121</v>
      </c>
      <c r="I2660" s="33" t="s">
        <v>174</v>
      </c>
      <c r="J2660" s="33" t="s">
        <v>115</v>
      </c>
      <c r="K2660" s="63" t="s">
        <v>82</v>
      </c>
      <c r="L2660" s="32" t="str">
        <f t="shared" si="739"/>
        <v>AXOR4843</v>
      </c>
      <c r="M2660" s="32" t="str">
        <f t="shared" si="740"/>
        <v>BMJ</v>
      </c>
      <c r="N2660" s="32" t="str">
        <f t="shared" si="741"/>
        <v>12 RODA</v>
      </c>
      <c r="O2660" s="146">
        <v>0.51760416666666664</v>
      </c>
      <c r="P2660" s="65">
        <v>44200.517604166664</v>
      </c>
      <c r="Q2660" s="65"/>
      <c r="R2660" s="66">
        <v>2</v>
      </c>
      <c r="S2660" s="66">
        <v>56780</v>
      </c>
      <c r="T2660" s="66">
        <v>19900</v>
      </c>
      <c r="U2660" s="67">
        <f t="shared" si="751"/>
        <v>36.880000000000003</v>
      </c>
      <c r="V2660" s="66">
        <f t="shared" si="742"/>
        <v>1107875.2</v>
      </c>
      <c r="W2660" s="66" t="str">
        <f t="shared" si="743"/>
        <v>1 &gt; 3</v>
      </c>
      <c r="X2660" s="66">
        <f>A2660+SUMIFS(Presensi!F:F,Presensi!E:E,'Entry Data'!AP2660)</f>
        <v>1</v>
      </c>
      <c r="Y2660" s="66">
        <f>IFERROR(INDEX('Retasi Pricing'!F:F,MATCH('Entry Data'!AM2660,'Retasi Pricing'!E:E,0))*X2660,"")</f>
        <v>38000</v>
      </c>
      <c r="Z2660" s="62" t="s">
        <v>26</v>
      </c>
      <c r="AA2660" s="62" t="s">
        <v>27</v>
      </c>
      <c r="AB2660" s="32"/>
      <c r="AC2660" s="32" t="s">
        <v>300</v>
      </c>
      <c r="AD2660" s="32" t="str">
        <f t="shared" si="744"/>
        <v/>
      </c>
      <c r="AF2660" s="5" t="str">
        <f t="shared" si="745"/>
        <v>SUWARNO44200</v>
      </c>
      <c r="AG2660" s="5" t="str">
        <f t="shared" si="746"/>
        <v>BMJ 07244200SELATANDAY</v>
      </c>
      <c r="AH2660" s="5" t="str">
        <f t="shared" si="747"/>
        <v>SUWARNO44200SELATANDAY</v>
      </c>
      <c r="AI2660" s="5" t="str">
        <f t="shared" si="748"/>
        <v>BMJ 07244200DAY</v>
      </c>
      <c r="AJ2660" s="5" t="str">
        <f t="shared" si="749"/>
        <v>SUWARNO44200DAY</v>
      </c>
      <c r="AK2660" s="5" t="str">
        <f t="shared" si="750"/>
        <v>SUWARNOBMJ</v>
      </c>
      <c r="AL2660" s="5" t="str">
        <f t="shared" si="752"/>
        <v>2SELATAN</v>
      </c>
      <c r="AM2660" s="5" t="str">
        <f t="shared" si="753"/>
        <v>1 &gt; 3SELATAN12 RODA</v>
      </c>
      <c r="AN2660" s="5" t="str">
        <f t="shared" si="754"/>
        <v>SUWARNOBMJ1 &gt; 3SELATAN12 RODA</v>
      </c>
      <c r="AO2660" s="5" t="str">
        <f t="shared" si="755"/>
        <v>SUWARNO1 &gt; 3SELATAN12 RODA</v>
      </c>
      <c r="AP2660" s="5" t="str">
        <f t="shared" si="756"/>
        <v>44200DAY</v>
      </c>
    </row>
    <row r="2661" spans="1:42" x14ac:dyDescent="0.3">
      <c r="A2661" s="33">
        <v>1</v>
      </c>
      <c r="B2661" s="33"/>
      <c r="C2661" s="70">
        <v>44200</v>
      </c>
      <c r="D2661" s="71" t="s">
        <v>19</v>
      </c>
      <c r="E2661" s="70">
        <v>44200</v>
      </c>
      <c r="F2661" s="71">
        <v>5163306</v>
      </c>
      <c r="G2661" s="33" t="s">
        <v>20</v>
      </c>
      <c r="H2661" s="33" t="s">
        <v>50</v>
      </c>
      <c r="I2661" s="33" t="s">
        <v>51</v>
      </c>
      <c r="J2661" s="33" t="s">
        <v>53</v>
      </c>
      <c r="K2661" s="63" t="s">
        <v>85</v>
      </c>
      <c r="L2661" s="32" t="str">
        <f t="shared" si="739"/>
        <v>AXOR4843</v>
      </c>
      <c r="M2661" s="32" t="str">
        <f t="shared" si="740"/>
        <v>BMJ</v>
      </c>
      <c r="N2661" s="32" t="str">
        <f t="shared" si="741"/>
        <v>12 RODA</v>
      </c>
      <c r="O2661" s="146">
        <v>0.54172453703703705</v>
      </c>
      <c r="P2661" s="65">
        <v>44200.546666666669</v>
      </c>
      <c r="Q2661" s="65"/>
      <c r="R2661" s="66">
        <v>1</v>
      </c>
      <c r="S2661" s="66">
        <v>50680</v>
      </c>
      <c r="T2661" s="66">
        <v>19660</v>
      </c>
      <c r="U2661" s="67">
        <f t="shared" si="751"/>
        <v>31.02</v>
      </c>
      <c r="V2661" s="66">
        <f t="shared" si="742"/>
        <v>628992.54</v>
      </c>
      <c r="W2661" s="66" t="str">
        <f t="shared" si="743"/>
        <v>1 &gt; 4</v>
      </c>
      <c r="X2661" s="66">
        <f>A2661+SUMIFS(Presensi!F:F,Presensi!E:E,'Entry Data'!AP2661)</f>
        <v>1</v>
      </c>
      <c r="Y2661" s="66">
        <f>IFERROR(INDEX('Retasi Pricing'!F:F,MATCH('Entry Data'!AM2661,'Retasi Pricing'!E:E,0))*X2661,"")</f>
        <v>27500</v>
      </c>
      <c r="Z2661" s="62" t="s">
        <v>26</v>
      </c>
      <c r="AA2661" s="62" t="s">
        <v>27</v>
      </c>
      <c r="AB2661" s="32"/>
      <c r="AC2661" s="32" t="s">
        <v>212</v>
      </c>
      <c r="AD2661" s="32" t="str">
        <f t="shared" si="744"/>
        <v/>
      </c>
      <c r="AF2661" s="5" t="str">
        <f t="shared" si="745"/>
        <v>reso sungkowo44200</v>
      </c>
      <c r="AG2661" s="5" t="str">
        <f t="shared" si="746"/>
        <v>BMJ 07444200UTARADAY</v>
      </c>
      <c r="AH2661" s="5" t="str">
        <f t="shared" si="747"/>
        <v>reso sungkowo44200UTARADAY</v>
      </c>
      <c r="AI2661" s="5" t="str">
        <f t="shared" si="748"/>
        <v>BMJ 07444200DAY</v>
      </c>
      <c r="AJ2661" s="5" t="str">
        <f t="shared" si="749"/>
        <v>reso sungkowo44200DAY</v>
      </c>
      <c r="AK2661" s="5" t="str">
        <f t="shared" si="750"/>
        <v>reso sungkowoBMJ</v>
      </c>
      <c r="AL2661" s="5" t="str">
        <f t="shared" si="752"/>
        <v>1UTARA</v>
      </c>
      <c r="AM2661" s="5" t="str">
        <f t="shared" si="753"/>
        <v>1 &gt; 4UTARA12 RODA</v>
      </c>
      <c r="AN2661" s="5" t="str">
        <f t="shared" si="754"/>
        <v>reso sungkowoBMJ1 &gt; 4UTARA12 RODA</v>
      </c>
      <c r="AO2661" s="5" t="str">
        <f t="shared" si="755"/>
        <v>reso sungkowo1 &gt; 4UTARA12 RODA</v>
      </c>
      <c r="AP2661" s="5" t="str">
        <f t="shared" si="756"/>
        <v>44200DAY</v>
      </c>
    </row>
    <row r="2662" spans="1:42" x14ac:dyDescent="0.3">
      <c r="A2662" s="33">
        <v>1</v>
      </c>
      <c r="B2662" s="33"/>
      <c r="C2662" s="70">
        <v>44200</v>
      </c>
      <c r="D2662" s="71" t="s">
        <v>19</v>
      </c>
      <c r="E2662" s="70">
        <v>44200</v>
      </c>
      <c r="F2662" s="71">
        <v>5163365</v>
      </c>
      <c r="G2662" s="33" t="s">
        <v>20</v>
      </c>
      <c r="H2662" s="33" t="s">
        <v>21</v>
      </c>
      <c r="I2662" s="33" t="s">
        <v>51</v>
      </c>
      <c r="J2662" s="33" t="s">
        <v>46</v>
      </c>
      <c r="K2662" s="63" t="s">
        <v>85</v>
      </c>
      <c r="L2662" s="32" t="str">
        <f t="shared" si="739"/>
        <v>AXOR4843</v>
      </c>
      <c r="M2662" s="32" t="str">
        <f t="shared" si="740"/>
        <v>BMJ</v>
      </c>
      <c r="N2662" s="32" t="str">
        <f t="shared" si="741"/>
        <v>12 RODA</v>
      </c>
      <c r="O2662" s="146">
        <v>0.59701388888888884</v>
      </c>
      <c r="P2662" s="65">
        <v>44200.597013888888</v>
      </c>
      <c r="Q2662" s="65"/>
      <c r="R2662" s="66">
        <v>2</v>
      </c>
      <c r="S2662" s="66">
        <v>53120</v>
      </c>
      <c r="T2662" s="66">
        <v>19660</v>
      </c>
      <c r="U2662" s="67">
        <f t="shared" si="751"/>
        <v>33.46</v>
      </c>
      <c r="V2662" s="66">
        <f t="shared" si="742"/>
        <v>678468.41999999993</v>
      </c>
      <c r="W2662" s="66" t="str">
        <f t="shared" si="743"/>
        <v>1 &gt; 4</v>
      </c>
      <c r="X2662" s="66">
        <f>A2662+SUMIFS(Presensi!F:F,Presensi!E:E,'Entry Data'!AP2662)</f>
        <v>1</v>
      </c>
      <c r="Y2662" s="66">
        <f>IFERROR(INDEX('Retasi Pricing'!F:F,MATCH('Entry Data'!AM2662,'Retasi Pricing'!E:E,0))*X2662,"")</f>
        <v>27500</v>
      </c>
      <c r="Z2662" s="62" t="s">
        <v>26</v>
      </c>
      <c r="AA2662" s="62" t="s">
        <v>27</v>
      </c>
      <c r="AB2662" s="32"/>
      <c r="AC2662" s="32" t="s">
        <v>212</v>
      </c>
      <c r="AD2662" s="32" t="str">
        <f t="shared" si="744"/>
        <v/>
      </c>
      <c r="AF2662" s="5" t="str">
        <f t="shared" si="745"/>
        <v>reso sungkowo44200</v>
      </c>
      <c r="AG2662" s="5" t="str">
        <f t="shared" si="746"/>
        <v>BMJ 07444200UTARADAY</v>
      </c>
      <c r="AH2662" s="5" t="str">
        <f t="shared" si="747"/>
        <v>reso sungkowo44200UTARADAY</v>
      </c>
      <c r="AI2662" s="5" t="str">
        <f t="shared" si="748"/>
        <v>BMJ 07444200DAY</v>
      </c>
      <c r="AJ2662" s="5" t="str">
        <f t="shared" si="749"/>
        <v>reso sungkowo44200DAY</v>
      </c>
      <c r="AK2662" s="5" t="str">
        <f t="shared" si="750"/>
        <v>reso sungkowoBMJ</v>
      </c>
      <c r="AL2662" s="5" t="str">
        <f t="shared" si="752"/>
        <v>2UTARA</v>
      </c>
      <c r="AM2662" s="5" t="str">
        <f t="shared" si="753"/>
        <v>1 &gt; 4UTARA12 RODA</v>
      </c>
      <c r="AN2662" s="5" t="str">
        <f t="shared" si="754"/>
        <v>reso sungkowoBMJ1 &gt; 4UTARA12 RODA</v>
      </c>
      <c r="AO2662" s="5" t="str">
        <f t="shared" si="755"/>
        <v>reso sungkowo1 &gt; 4UTARA12 RODA</v>
      </c>
      <c r="AP2662" s="5" t="str">
        <f t="shared" si="756"/>
        <v>44200DAY</v>
      </c>
    </row>
    <row r="2663" spans="1:42" x14ac:dyDescent="0.3">
      <c r="A2663" s="33">
        <v>1</v>
      </c>
      <c r="B2663" s="33"/>
      <c r="C2663" s="70">
        <v>44200</v>
      </c>
      <c r="D2663" s="71" t="s">
        <v>19</v>
      </c>
      <c r="E2663" s="70">
        <v>44200</v>
      </c>
      <c r="F2663" s="71">
        <v>5163430</v>
      </c>
      <c r="G2663" s="33" t="s">
        <v>20</v>
      </c>
      <c r="H2663" s="33" t="s">
        <v>21</v>
      </c>
      <c r="I2663" s="33" t="s">
        <v>51</v>
      </c>
      <c r="J2663" s="33" t="s">
        <v>23</v>
      </c>
      <c r="K2663" s="63" t="s">
        <v>85</v>
      </c>
      <c r="L2663" s="32" t="str">
        <f t="shared" si="739"/>
        <v>AXOR4843</v>
      </c>
      <c r="M2663" s="32" t="str">
        <f t="shared" si="740"/>
        <v>BMJ</v>
      </c>
      <c r="N2663" s="32" t="str">
        <f t="shared" si="741"/>
        <v>12 RODA</v>
      </c>
      <c r="O2663" s="146">
        <v>0.65254629629629635</v>
      </c>
      <c r="P2663" s="65">
        <v>44200.652546296296</v>
      </c>
      <c r="Q2663" s="65"/>
      <c r="R2663" s="66">
        <v>3</v>
      </c>
      <c r="S2663" s="66">
        <v>52500</v>
      </c>
      <c r="T2663" s="66">
        <v>19660</v>
      </c>
      <c r="U2663" s="67">
        <f t="shared" si="751"/>
        <v>32.840000000000003</v>
      </c>
      <c r="V2663" s="66">
        <f t="shared" si="742"/>
        <v>665896.68000000005</v>
      </c>
      <c r="W2663" s="66" t="str">
        <f t="shared" si="743"/>
        <v>1 &gt; 4</v>
      </c>
      <c r="X2663" s="66">
        <f>A2663+SUMIFS(Presensi!F:F,Presensi!E:E,'Entry Data'!AP2663)</f>
        <v>1</v>
      </c>
      <c r="Y2663" s="66">
        <f>IFERROR(INDEX('Retasi Pricing'!F:F,MATCH('Entry Data'!AM2663,'Retasi Pricing'!E:E,0))*X2663,"")</f>
        <v>27500</v>
      </c>
      <c r="Z2663" s="62" t="s">
        <v>26</v>
      </c>
      <c r="AA2663" s="62" t="s">
        <v>27</v>
      </c>
      <c r="AB2663" s="32"/>
      <c r="AC2663" s="32" t="s">
        <v>212</v>
      </c>
      <c r="AD2663" s="32" t="str">
        <f t="shared" si="744"/>
        <v/>
      </c>
      <c r="AF2663" s="5" t="str">
        <f t="shared" si="745"/>
        <v>reso sungkowo44200</v>
      </c>
      <c r="AG2663" s="5" t="str">
        <f t="shared" si="746"/>
        <v>BMJ 07444200UTARADAY</v>
      </c>
      <c r="AH2663" s="5" t="str">
        <f t="shared" si="747"/>
        <v>reso sungkowo44200UTARADAY</v>
      </c>
      <c r="AI2663" s="5" t="str">
        <f t="shared" si="748"/>
        <v>BMJ 07444200DAY</v>
      </c>
      <c r="AJ2663" s="5" t="str">
        <f t="shared" si="749"/>
        <v>reso sungkowo44200DAY</v>
      </c>
      <c r="AK2663" s="5" t="str">
        <f t="shared" si="750"/>
        <v>reso sungkowoBMJ</v>
      </c>
      <c r="AL2663" s="5" t="str">
        <f t="shared" si="752"/>
        <v>3UTARA</v>
      </c>
      <c r="AM2663" s="5" t="str">
        <f t="shared" si="753"/>
        <v>1 &gt; 4UTARA12 RODA</v>
      </c>
      <c r="AN2663" s="5" t="str">
        <f t="shared" si="754"/>
        <v>reso sungkowoBMJ1 &gt; 4UTARA12 RODA</v>
      </c>
      <c r="AO2663" s="5" t="str">
        <f t="shared" si="755"/>
        <v>reso sungkowo1 &gt; 4UTARA12 RODA</v>
      </c>
      <c r="AP2663" s="5" t="str">
        <f t="shared" si="756"/>
        <v>44200DAY</v>
      </c>
    </row>
    <row r="2664" spans="1:42" x14ac:dyDescent="0.3">
      <c r="A2664" s="33">
        <v>1</v>
      </c>
      <c r="B2664" s="33"/>
      <c r="C2664" s="70">
        <v>44200</v>
      </c>
      <c r="D2664" s="71" t="s">
        <v>19</v>
      </c>
      <c r="E2664" s="70">
        <v>44200</v>
      </c>
      <c r="F2664" s="71">
        <v>5163510</v>
      </c>
      <c r="G2664" s="33" t="s">
        <v>20</v>
      </c>
      <c r="H2664" s="33" t="s">
        <v>21</v>
      </c>
      <c r="I2664" s="33" t="s">
        <v>51</v>
      </c>
      <c r="J2664" s="33" t="s">
        <v>23</v>
      </c>
      <c r="K2664" s="63" t="s">
        <v>85</v>
      </c>
      <c r="L2664" s="32" t="str">
        <f t="shared" si="739"/>
        <v>AXOR4843</v>
      </c>
      <c r="M2664" s="32" t="str">
        <f t="shared" si="740"/>
        <v>BMJ</v>
      </c>
      <c r="N2664" s="32" t="str">
        <f t="shared" si="741"/>
        <v>12 RODA</v>
      </c>
      <c r="O2664" s="146">
        <v>0.72261574074074064</v>
      </c>
      <c r="P2664" s="65">
        <v>44200.722615740742</v>
      </c>
      <c r="Q2664" s="65"/>
      <c r="R2664" s="66">
        <v>4</v>
      </c>
      <c r="S2664" s="66">
        <v>52120</v>
      </c>
      <c r="T2664" s="66">
        <v>19660</v>
      </c>
      <c r="U2664" s="67">
        <f t="shared" si="751"/>
        <v>32.46</v>
      </c>
      <c r="V2664" s="66">
        <f t="shared" si="742"/>
        <v>658191.41999999993</v>
      </c>
      <c r="W2664" s="66" t="str">
        <f t="shared" si="743"/>
        <v>1 &gt; 4</v>
      </c>
      <c r="X2664" s="66">
        <f>A2664+SUMIFS(Presensi!F:F,Presensi!E:E,'Entry Data'!AP2664)</f>
        <v>1</v>
      </c>
      <c r="Y2664" s="66">
        <f>IFERROR(INDEX('Retasi Pricing'!F:F,MATCH('Entry Data'!AM2664,'Retasi Pricing'!E:E,0))*X2664,"")</f>
        <v>27500</v>
      </c>
      <c r="Z2664" s="62" t="s">
        <v>26</v>
      </c>
      <c r="AA2664" s="62" t="s">
        <v>27</v>
      </c>
      <c r="AB2664" s="32"/>
      <c r="AC2664" s="32" t="s">
        <v>212</v>
      </c>
      <c r="AD2664" s="32" t="str">
        <f t="shared" si="744"/>
        <v/>
      </c>
      <c r="AF2664" s="5" t="str">
        <f t="shared" si="745"/>
        <v>reso sungkowo44200</v>
      </c>
      <c r="AG2664" s="5" t="str">
        <f t="shared" si="746"/>
        <v>BMJ 07444200UTARADAY</v>
      </c>
      <c r="AH2664" s="5" t="str">
        <f t="shared" si="747"/>
        <v>reso sungkowo44200UTARADAY</v>
      </c>
      <c r="AI2664" s="5" t="str">
        <f t="shared" si="748"/>
        <v>BMJ 07444200DAY</v>
      </c>
      <c r="AJ2664" s="5" t="str">
        <f t="shared" si="749"/>
        <v>reso sungkowo44200DAY</v>
      </c>
      <c r="AK2664" s="5" t="str">
        <f t="shared" si="750"/>
        <v>reso sungkowoBMJ</v>
      </c>
      <c r="AL2664" s="5" t="str">
        <f t="shared" si="752"/>
        <v>4UTARA</v>
      </c>
      <c r="AM2664" s="5" t="str">
        <f t="shared" si="753"/>
        <v>1 &gt; 4UTARA12 RODA</v>
      </c>
      <c r="AN2664" s="5" t="str">
        <f t="shared" si="754"/>
        <v>reso sungkowoBMJ1 &gt; 4UTARA12 RODA</v>
      </c>
      <c r="AO2664" s="5" t="str">
        <f t="shared" si="755"/>
        <v>reso sungkowo1 &gt; 4UTARA12 RODA</v>
      </c>
      <c r="AP2664" s="5" t="str">
        <f t="shared" si="756"/>
        <v>44200DAY</v>
      </c>
    </row>
    <row r="2665" spans="1:42" x14ac:dyDescent="0.3">
      <c r="A2665" s="33">
        <v>1</v>
      </c>
      <c r="B2665" s="33"/>
      <c r="C2665" s="70">
        <v>44200</v>
      </c>
      <c r="D2665" s="71" t="s">
        <v>87</v>
      </c>
      <c r="E2665" s="70">
        <v>44201</v>
      </c>
      <c r="F2665" s="71">
        <v>5163876</v>
      </c>
      <c r="G2665" s="33" t="s">
        <v>20</v>
      </c>
      <c r="H2665" s="33" t="s">
        <v>21</v>
      </c>
      <c r="I2665" s="33" t="s">
        <v>51</v>
      </c>
      <c r="J2665" s="33" t="s">
        <v>46</v>
      </c>
      <c r="K2665" s="63" t="s">
        <v>126</v>
      </c>
      <c r="L2665" s="32" t="str">
        <f t="shared" si="739"/>
        <v>CGE370</v>
      </c>
      <c r="M2665" s="32" t="str">
        <f t="shared" si="740"/>
        <v>BMJ II</v>
      </c>
      <c r="N2665" s="32" t="str">
        <f t="shared" si="741"/>
        <v>12 RODA</v>
      </c>
      <c r="O2665" s="146">
        <v>0.10351851851851852</v>
      </c>
      <c r="P2665" s="65">
        <v>44201.123182870368</v>
      </c>
      <c r="Q2665" s="65"/>
      <c r="R2665" s="66">
        <v>1</v>
      </c>
      <c r="S2665" s="66">
        <v>45040</v>
      </c>
      <c r="T2665" s="66">
        <v>17140</v>
      </c>
      <c r="U2665" s="67">
        <f t="shared" si="751"/>
        <v>27.9</v>
      </c>
      <c r="V2665" s="66">
        <f t="shared" si="742"/>
        <v>565728.29999999993</v>
      </c>
      <c r="W2665" s="66" t="str">
        <f t="shared" si="743"/>
        <v>1 &gt; 4</v>
      </c>
      <c r="X2665" s="66">
        <f>A2665+SUMIFS(Presensi!F:F,Presensi!E:E,'Entry Data'!AP2665)</f>
        <v>1</v>
      </c>
      <c r="Y2665" s="66">
        <f>IFERROR(INDEX('Retasi Pricing'!F:F,MATCH('Entry Data'!AM2665,'Retasi Pricing'!E:E,0))*X2665,"")</f>
        <v>27500</v>
      </c>
      <c r="Z2665" s="62" t="s">
        <v>26</v>
      </c>
      <c r="AA2665" s="62" t="s">
        <v>27</v>
      </c>
      <c r="AB2665" s="32"/>
      <c r="AC2665" s="32" t="s">
        <v>209</v>
      </c>
      <c r="AD2665" s="32" t="str">
        <f t="shared" si="744"/>
        <v/>
      </c>
      <c r="AF2665" s="5" t="str">
        <f t="shared" si="745"/>
        <v>ahmad supawi44200</v>
      </c>
      <c r="AG2665" s="5" t="str">
        <f t="shared" si="746"/>
        <v>BMJ 04244200UTARANIGHT</v>
      </c>
      <c r="AH2665" s="5" t="str">
        <f t="shared" si="747"/>
        <v>ahmad supawi44200UTARANIGHT</v>
      </c>
      <c r="AI2665" s="5" t="str">
        <f t="shared" si="748"/>
        <v>BMJ 04244200NIGHT</v>
      </c>
      <c r="AJ2665" s="5" t="str">
        <f t="shared" si="749"/>
        <v>ahmad supawi44200NIGHT</v>
      </c>
      <c r="AK2665" s="5" t="str">
        <f t="shared" si="750"/>
        <v>ahmad supawiBMJ II</v>
      </c>
      <c r="AL2665" s="5" t="str">
        <f t="shared" si="752"/>
        <v>1UTARA</v>
      </c>
      <c r="AM2665" s="5" t="str">
        <f t="shared" si="753"/>
        <v>1 &gt; 4UTARA12 RODA</v>
      </c>
      <c r="AN2665" s="5" t="str">
        <f t="shared" si="754"/>
        <v>ahmad supawiBMJ II1 &gt; 4UTARA12 RODA</v>
      </c>
      <c r="AO2665" s="5" t="str">
        <f t="shared" si="755"/>
        <v>ahmad supawi1 &gt; 4UTARA12 RODA</v>
      </c>
      <c r="AP2665" s="5" t="str">
        <f t="shared" si="756"/>
        <v>44200NIGHT</v>
      </c>
    </row>
    <row r="2666" spans="1:42" x14ac:dyDescent="0.3">
      <c r="A2666" s="33">
        <v>1</v>
      </c>
      <c r="B2666" s="33"/>
      <c r="C2666" s="70">
        <v>44200</v>
      </c>
      <c r="D2666" s="71" t="s">
        <v>87</v>
      </c>
      <c r="E2666" s="70">
        <v>44201</v>
      </c>
      <c r="F2666" s="71">
        <v>5163951</v>
      </c>
      <c r="G2666" s="33" t="s">
        <v>20</v>
      </c>
      <c r="H2666" s="33" t="s">
        <v>21</v>
      </c>
      <c r="I2666" s="33" t="s">
        <v>51</v>
      </c>
      <c r="J2666" s="33" t="s">
        <v>46</v>
      </c>
      <c r="K2666" s="63" t="s">
        <v>126</v>
      </c>
      <c r="L2666" s="32" t="str">
        <f t="shared" si="739"/>
        <v>CGE370</v>
      </c>
      <c r="M2666" s="32" t="str">
        <f t="shared" si="740"/>
        <v>BMJ II</v>
      </c>
      <c r="N2666" s="32" t="str">
        <f t="shared" si="741"/>
        <v>12 RODA</v>
      </c>
      <c r="O2666" s="146">
        <v>0.17510416666666664</v>
      </c>
      <c r="P2666" s="65">
        <v>44201.175104166665</v>
      </c>
      <c r="Q2666" s="65"/>
      <c r="R2666" s="66">
        <v>2</v>
      </c>
      <c r="S2666" s="66">
        <v>46020</v>
      </c>
      <c r="T2666" s="66">
        <v>17140</v>
      </c>
      <c r="U2666" s="67">
        <f t="shared" si="751"/>
        <v>28.88</v>
      </c>
      <c r="V2666" s="66">
        <f t="shared" si="742"/>
        <v>585599.76</v>
      </c>
      <c r="W2666" s="66" t="str">
        <f t="shared" si="743"/>
        <v>1 &gt; 4</v>
      </c>
      <c r="X2666" s="66">
        <f>A2666+SUMIFS(Presensi!F:F,Presensi!E:E,'Entry Data'!AP2666)</f>
        <v>1</v>
      </c>
      <c r="Y2666" s="66">
        <f>IFERROR(INDEX('Retasi Pricing'!F:F,MATCH('Entry Data'!AM2666,'Retasi Pricing'!E:E,0))*X2666,"")</f>
        <v>27500</v>
      </c>
      <c r="Z2666" s="62" t="s">
        <v>26</v>
      </c>
      <c r="AA2666" s="62" t="s">
        <v>27</v>
      </c>
      <c r="AB2666" s="32"/>
      <c r="AC2666" s="32" t="s">
        <v>209</v>
      </c>
      <c r="AD2666" s="32" t="str">
        <f t="shared" si="744"/>
        <v/>
      </c>
      <c r="AF2666" s="5" t="str">
        <f t="shared" si="745"/>
        <v>ahmad supawi44200</v>
      </c>
      <c r="AG2666" s="5" t="str">
        <f t="shared" si="746"/>
        <v>BMJ 04244200UTARANIGHT</v>
      </c>
      <c r="AH2666" s="5" t="str">
        <f t="shared" si="747"/>
        <v>ahmad supawi44200UTARANIGHT</v>
      </c>
      <c r="AI2666" s="5" t="str">
        <f t="shared" si="748"/>
        <v>BMJ 04244200NIGHT</v>
      </c>
      <c r="AJ2666" s="5" t="str">
        <f t="shared" si="749"/>
        <v>ahmad supawi44200NIGHT</v>
      </c>
      <c r="AK2666" s="5" t="str">
        <f t="shared" si="750"/>
        <v>ahmad supawiBMJ II</v>
      </c>
      <c r="AL2666" s="5" t="str">
        <f t="shared" si="752"/>
        <v>2UTARA</v>
      </c>
      <c r="AM2666" s="5" t="str">
        <f t="shared" si="753"/>
        <v>1 &gt; 4UTARA12 RODA</v>
      </c>
      <c r="AN2666" s="5" t="str">
        <f t="shared" si="754"/>
        <v>ahmad supawiBMJ II1 &gt; 4UTARA12 RODA</v>
      </c>
      <c r="AO2666" s="5" t="str">
        <f t="shared" si="755"/>
        <v>ahmad supawi1 &gt; 4UTARA12 RODA</v>
      </c>
      <c r="AP2666" s="5" t="str">
        <f t="shared" si="756"/>
        <v>44200NIGHT</v>
      </c>
    </row>
    <row r="2667" spans="1:42" x14ac:dyDescent="0.3">
      <c r="A2667" s="33">
        <v>1</v>
      </c>
      <c r="B2667" s="33"/>
      <c r="C2667" s="70">
        <v>44200</v>
      </c>
      <c r="D2667" s="71" t="s">
        <v>87</v>
      </c>
      <c r="E2667" s="70">
        <v>44201</v>
      </c>
      <c r="F2667" s="71">
        <v>5164007</v>
      </c>
      <c r="G2667" s="33" t="s">
        <v>20</v>
      </c>
      <c r="H2667" s="33" t="s">
        <v>21</v>
      </c>
      <c r="I2667" s="33" t="s">
        <v>123</v>
      </c>
      <c r="J2667" s="33" t="s">
        <v>23</v>
      </c>
      <c r="K2667" s="63" t="s">
        <v>126</v>
      </c>
      <c r="L2667" s="32" t="str">
        <f t="shared" si="739"/>
        <v>CGE370</v>
      </c>
      <c r="M2667" s="32" t="str">
        <f t="shared" si="740"/>
        <v>BMJ II</v>
      </c>
      <c r="N2667" s="32" t="str">
        <f t="shared" si="741"/>
        <v>12 RODA</v>
      </c>
      <c r="O2667" s="146">
        <v>0.2353587962962963</v>
      </c>
      <c r="P2667" s="65">
        <v>44201.235358796293</v>
      </c>
      <c r="Q2667" s="65"/>
      <c r="R2667" s="66">
        <v>3</v>
      </c>
      <c r="S2667" s="66">
        <v>47880</v>
      </c>
      <c r="T2667" s="66">
        <v>17140</v>
      </c>
      <c r="U2667" s="67">
        <f t="shared" si="751"/>
        <v>30.74</v>
      </c>
      <c r="V2667" s="66">
        <f t="shared" si="742"/>
        <v>623314.98</v>
      </c>
      <c r="W2667" s="66" t="str">
        <f t="shared" si="743"/>
        <v>1 &gt; 4</v>
      </c>
      <c r="X2667" s="66">
        <f>A2667+SUMIFS(Presensi!F:F,Presensi!E:E,'Entry Data'!AP2667)</f>
        <v>1</v>
      </c>
      <c r="Y2667" s="66">
        <f>IFERROR(INDEX('Retasi Pricing'!F:F,MATCH('Entry Data'!AM2667,'Retasi Pricing'!E:E,0))*X2667,"")</f>
        <v>27500</v>
      </c>
      <c r="Z2667" s="62" t="s">
        <v>26</v>
      </c>
      <c r="AA2667" s="62" t="s">
        <v>27</v>
      </c>
      <c r="AB2667" s="32"/>
      <c r="AC2667" s="32" t="s">
        <v>209</v>
      </c>
      <c r="AD2667" s="32" t="str">
        <f t="shared" si="744"/>
        <v/>
      </c>
      <c r="AF2667" s="5" t="str">
        <f t="shared" si="745"/>
        <v>ahmad supawi44200</v>
      </c>
      <c r="AG2667" s="5" t="str">
        <f t="shared" si="746"/>
        <v>BMJ 04244200UTARANIGHT</v>
      </c>
      <c r="AH2667" s="5" t="str">
        <f t="shared" si="747"/>
        <v>ahmad supawi44200UTARANIGHT</v>
      </c>
      <c r="AI2667" s="5" t="str">
        <f t="shared" si="748"/>
        <v>BMJ 04244200NIGHT</v>
      </c>
      <c r="AJ2667" s="5" t="str">
        <f t="shared" si="749"/>
        <v>ahmad supawi44200NIGHT</v>
      </c>
      <c r="AK2667" s="5" t="str">
        <f t="shared" si="750"/>
        <v>ahmad supawiBMJ II</v>
      </c>
      <c r="AL2667" s="5" t="str">
        <f t="shared" si="752"/>
        <v>3UTARA</v>
      </c>
      <c r="AM2667" s="5" t="str">
        <f t="shared" si="753"/>
        <v>1 &gt; 4UTARA12 RODA</v>
      </c>
      <c r="AN2667" s="5" t="str">
        <f t="shared" si="754"/>
        <v>ahmad supawiBMJ II1 &gt; 4UTARA12 RODA</v>
      </c>
      <c r="AO2667" s="5" t="str">
        <f t="shared" si="755"/>
        <v>ahmad supawi1 &gt; 4UTARA12 RODA</v>
      </c>
      <c r="AP2667" s="5" t="str">
        <f t="shared" si="756"/>
        <v>44200NIGHT</v>
      </c>
    </row>
    <row r="2668" spans="1:42" x14ac:dyDescent="0.3">
      <c r="A2668" s="33">
        <v>1</v>
      </c>
      <c r="B2668" s="33"/>
      <c r="C2668" s="70">
        <v>44200</v>
      </c>
      <c r="D2668" s="71" t="s">
        <v>87</v>
      </c>
      <c r="E2668" s="70">
        <v>44201</v>
      </c>
      <c r="F2668" s="71">
        <v>5163779</v>
      </c>
      <c r="G2668" s="33" t="s">
        <v>20</v>
      </c>
      <c r="H2668" s="33" t="s">
        <v>21</v>
      </c>
      <c r="I2668" s="33" t="s">
        <v>51</v>
      </c>
      <c r="J2668" s="33" t="s">
        <v>46</v>
      </c>
      <c r="K2668" s="63" t="s">
        <v>33</v>
      </c>
      <c r="L2668" s="32" t="str">
        <f t="shared" ref="L2668:L2731" si="757">IFERROR(VLOOKUP(K2668,db_unit,2,FALSE),"")</f>
        <v>CGE370</v>
      </c>
      <c r="M2668" s="32" t="str">
        <f t="shared" ref="M2668:M2731" si="758">IFERROR(VLOOKUP(K2668,db_unit,3,FALSE),"")</f>
        <v>BMJ II</v>
      </c>
      <c r="N2668" s="32" t="str">
        <f t="shared" ref="N2668:N2731" si="759">IFERROR(VLOOKUP(K2668,db_unit,4,FALSE),"")</f>
        <v>12 RODA</v>
      </c>
      <c r="O2668" s="146">
        <v>9.6064814814814808E-4</v>
      </c>
      <c r="P2668" s="65">
        <v>44201.000960648147</v>
      </c>
      <c r="Q2668" s="65"/>
      <c r="R2668" s="66">
        <v>3</v>
      </c>
      <c r="S2668" s="66">
        <v>47100</v>
      </c>
      <c r="T2668" s="66">
        <v>17320</v>
      </c>
      <c r="U2668" s="67">
        <f t="shared" si="751"/>
        <v>29.78</v>
      </c>
      <c r="V2668" s="66">
        <f t="shared" si="742"/>
        <v>603849.06000000006</v>
      </c>
      <c r="W2668" s="66" t="str">
        <f t="shared" si="743"/>
        <v>1 &gt; 4</v>
      </c>
      <c r="X2668" s="66">
        <f>A2668+SUMIFS(Presensi!F:F,Presensi!E:E,'Entry Data'!AP2668)</f>
        <v>1</v>
      </c>
      <c r="Y2668" s="66">
        <f>IFERROR(INDEX('Retasi Pricing'!F:F,MATCH('Entry Data'!AM2668,'Retasi Pricing'!E:E,0))*X2668,"")</f>
        <v>27500</v>
      </c>
      <c r="Z2668" s="62" t="s">
        <v>26</v>
      </c>
      <c r="AA2668" s="62" t="s">
        <v>27</v>
      </c>
      <c r="AB2668" s="32"/>
      <c r="AC2668" s="32" t="s">
        <v>208</v>
      </c>
      <c r="AD2668" s="32" t="str">
        <f t="shared" si="744"/>
        <v/>
      </c>
      <c r="AF2668" s="5" t="str">
        <f t="shared" si="745"/>
        <v>mulyadi44200</v>
      </c>
      <c r="AG2668" s="5" t="str">
        <f t="shared" si="746"/>
        <v>BMJ 04344200UTARANIGHT</v>
      </c>
      <c r="AH2668" s="5" t="str">
        <f t="shared" si="747"/>
        <v>mulyadi44200UTARANIGHT</v>
      </c>
      <c r="AI2668" s="5" t="str">
        <f t="shared" si="748"/>
        <v>BMJ 04344200NIGHT</v>
      </c>
      <c r="AJ2668" s="5" t="str">
        <f t="shared" si="749"/>
        <v>mulyadi44200NIGHT</v>
      </c>
      <c r="AK2668" s="5" t="str">
        <f t="shared" si="750"/>
        <v>mulyadiBMJ II</v>
      </c>
      <c r="AL2668" s="5" t="str">
        <f t="shared" si="752"/>
        <v>3UTARA</v>
      </c>
      <c r="AM2668" s="5" t="str">
        <f t="shared" si="753"/>
        <v>1 &gt; 4UTARA12 RODA</v>
      </c>
      <c r="AN2668" s="5" t="str">
        <f t="shared" si="754"/>
        <v>mulyadiBMJ II1 &gt; 4UTARA12 RODA</v>
      </c>
      <c r="AO2668" s="5" t="str">
        <f t="shared" si="755"/>
        <v>mulyadi1 &gt; 4UTARA12 RODA</v>
      </c>
      <c r="AP2668" s="5" t="str">
        <f t="shared" si="756"/>
        <v>44200NIGHT</v>
      </c>
    </row>
    <row r="2669" spans="1:42" x14ac:dyDescent="0.3">
      <c r="A2669" s="33">
        <v>1</v>
      </c>
      <c r="B2669" s="33"/>
      <c r="C2669" s="70">
        <v>44200</v>
      </c>
      <c r="D2669" s="71" t="s">
        <v>87</v>
      </c>
      <c r="E2669" s="70">
        <v>44200</v>
      </c>
      <c r="F2669" s="71">
        <v>5163643</v>
      </c>
      <c r="G2669" s="33" t="s">
        <v>20</v>
      </c>
      <c r="H2669" s="33" t="s">
        <v>21</v>
      </c>
      <c r="I2669" s="33" t="s">
        <v>51</v>
      </c>
      <c r="J2669" s="33" t="s">
        <v>46</v>
      </c>
      <c r="K2669" s="63" t="s">
        <v>33</v>
      </c>
      <c r="L2669" s="32" t="str">
        <f t="shared" si="757"/>
        <v>CGE370</v>
      </c>
      <c r="M2669" s="32" t="str">
        <f t="shared" si="758"/>
        <v>BMJ II</v>
      </c>
      <c r="N2669" s="32" t="str">
        <f t="shared" si="759"/>
        <v>12 RODA</v>
      </c>
      <c r="O2669" s="146">
        <v>0.88026620370370379</v>
      </c>
      <c r="P2669" s="65">
        <v>44200.888842592591</v>
      </c>
      <c r="Q2669" s="65"/>
      <c r="R2669" s="66">
        <v>1</v>
      </c>
      <c r="S2669" s="66">
        <v>47340</v>
      </c>
      <c r="T2669" s="66">
        <v>17320</v>
      </c>
      <c r="U2669" s="67">
        <f t="shared" si="751"/>
        <v>30.02</v>
      </c>
      <c r="V2669" s="66">
        <f t="shared" si="742"/>
        <v>608715.54</v>
      </c>
      <c r="W2669" s="66" t="str">
        <f t="shared" si="743"/>
        <v>1 &gt; 4</v>
      </c>
      <c r="X2669" s="66">
        <f>A2669+SUMIFS(Presensi!F:F,Presensi!E:E,'Entry Data'!AP2669)</f>
        <v>1</v>
      </c>
      <c r="Y2669" s="66">
        <f>IFERROR(INDEX('Retasi Pricing'!F:F,MATCH('Entry Data'!AM2669,'Retasi Pricing'!E:E,0))*X2669,"")</f>
        <v>27500</v>
      </c>
      <c r="Z2669" s="62" t="s">
        <v>26</v>
      </c>
      <c r="AA2669" s="62" t="s">
        <v>27</v>
      </c>
      <c r="AB2669" s="32"/>
      <c r="AC2669" s="32" t="s">
        <v>208</v>
      </c>
      <c r="AD2669" s="32" t="str">
        <f t="shared" si="744"/>
        <v/>
      </c>
      <c r="AF2669" s="5" t="str">
        <f t="shared" si="745"/>
        <v>mulyadi44200</v>
      </c>
      <c r="AG2669" s="5" t="str">
        <f t="shared" si="746"/>
        <v>BMJ 04344200UTARANIGHT</v>
      </c>
      <c r="AH2669" s="5" t="str">
        <f t="shared" si="747"/>
        <v>mulyadi44200UTARANIGHT</v>
      </c>
      <c r="AI2669" s="5" t="str">
        <f t="shared" si="748"/>
        <v>BMJ 04344200NIGHT</v>
      </c>
      <c r="AJ2669" s="5" t="str">
        <f t="shared" si="749"/>
        <v>mulyadi44200NIGHT</v>
      </c>
      <c r="AK2669" s="5" t="str">
        <f t="shared" si="750"/>
        <v>mulyadiBMJ II</v>
      </c>
      <c r="AL2669" s="5" t="str">
        <f t="shared" si="752"/>
        <v>1UTARA</v>
      </c>
      <c r="AM2669" s="5" t="str">
        <f t="shared" si="753"/>
        <v>1 &gt; 4UTARA12 RODA</v>
      </c>
      <c r="AN2669" s="5" t="str">
        <f t="shared" si="754"/>
        <v>mulyadiBMJ II1 &gt; 4UTARA12 RODA</v>
      </c>
      <c r="AO2669" s="5" t="str">
        <f t="shared" si="755"/>
        <v>mulyadi1 &gt; 4UTARA12 RODA</v>
      </c>
      <c r="AP2669" s="5" t="str">
        <f t="shared" si="756"/>
        <v>44200NIGHT</v>
      </c>
    </row>
    <row r="2670" spans="1:42" x14ac:dyDescent="0.3">
      <c r="A2670" s="33">
        <v>1</v>
      </c>
      <c r="B2670" s="33"/>
      <c r="C2670" s="70">
        <v>44200</v>
      </c>
      <c r="D2670" s="71" t="s">
        <v>87</v>
      </c>
      <c r="E2670" s="70">
        <v>44200</v>
      </c>
      <c r="F2670" s="71">
        <v>5163710</v>
      </c>
      <c r="G2670" s="33" t="s">
        <v>20</v>
      </c>
      <c r="H2670" s="33" t="s">
        <v>21</v>
      </c>
      <c r="I2670" s="33" t="s">
        <v>51</v>
      </c>
      <c r="J2670" s="33" t="s">
        <v>46</v>
      </c>
      <c r="K2670" s="63" t="s">
        <v>33</v>
      </c>
      <c r="L2670" s="32" t="str">
        <f t="shared" si="757"/>
        <v>CGE370</v>
      </c>
      <c r="M2670" s="32" t="str">
        <f t="shared" si="758"/>
        <v>BMJ II</v>
      </c>
      <c r="N2670" s="32" t="str">
        <f t="shared" si="759"/>
        <v>12 RODA</v>
      </c>
      <c r="O2670" s="146">
        <v>0.94233796296296291</v>
      </c>
      <c r="P2670" s="65">
        <v>44200.942337962966</v>
      </c>
      <c r="Q2670" s="65"/>
      <c r="R2670" s="66">
        <v>2</v>
      </c>
      <c r="S2670" s="66">
        <v>46100</v>
      </c>
      <c r="T2670" s="66">
        <v>17320</v>
      </c>
      <c r="U2670" s="67">
        <f t="shared" si="751"/>
        <v>28.78</v>
      </c>
      <c r="V2670" s="66">
        <f t="shared" si="742"/>
        <v>583572.06000000006</v>
      </c>
      <c r="W2670" s="66" t="str">
        <f t="shared" si="743"/>
        <v>1 &gt; 4</v>
      </c>
      <c r="X2670" s="66">
        <f>A2670+SUMIFS(Presensi!F:F,Presensi!E:E,'Entry Data'!AP2670)</f>
        <v>1</v>
      </c>
      <c r="Y2670" s="66">
        <f>IFERROR(INDEX('Retasi Pricing'!F:F,MATCH('Entry Data'!AM2670,'Retasi Pricing'!E:E,0))*X2670,"")</f>
        <v>27500</v>
      </c>
      <c r="Z2670" s="62" t="s">
        <v>26</v>
      </c>
      <c r="AA2670" s="62" t="s">
        <v>27</v>
      </c>
      <c r="AB2670" s="32"/>
      <c r="AC2670" s="32" t="s">
        <v>208</v>
      </c>
      <c r="AD2670" s="32" t="str">
        <f t="shared" si="744"/>
        <v/>
      </c>
      <c r="AF2670" s="5" t="str">
        <f t="shared" si="745"/>
        <v>mulyadi44200</v>
      </c>
      <c r="AG2670" s="5" t="str">
        <f t="shared" si="746"/>
        <v>BMJ 04344200UTARANIGHT</v>
      </c>
      <c r="AH2670" s="5" t="str">
        <f t="shared" si="747"/>
        <v>mulyadi44200UTARANIGHT</v>
      </c>
      <c r="AI2670" s="5" t="str">
        <f t="shared" si="748"/>
        <v>BMJ 04344200NIGHT</v>
      </c>
      <c r="AJ2670" s="5" t="str">
        <f t="shared" si="749"/>
        <v>mulyadi44200NIGHT</v>
      </c>
      <c r="AK2670" s="5" t="str">
        <f t="shared" si="750"/>
        <v>mulyadiBMJ II</v>
      </c>
      <c r="AL2670" s="5" t="str">
        <f t="shared" si="752"/>
        <v>2UTARA</v>
      </c>
      <c r="AM2670" s="5" t="str">
        <f t="shared" si="753"/>
        <v>1 &gt; 4UTARA12 RODA</v>
      </c>
      <c r="AN2670" s="5" t="str">
        <f t="shared" si="754"/>
        <v>mulyadiBMJ II1 &gt; 4UTARA12 RODA</v>
      </c>
      <c r="AO2670" s="5" t="str">
        <f t="shared" si="755"/>
        <v>mulyadi1 &gt; 4UTARA12 RODA</v>
      </c>
      <c r="AP2670" s="5" t="str">
        <f t="shared" si="756"/>
        <v>44200NIGHT</v>
      </c>
    </row>
    <row r="2671" spans="1:42" x14ac:dyDescent="0.3">
      <c r="A2671" s="33">
        <v>1</v>
      </c>
      <c r="B2671" s="33"/>
      <c r="C2671" s="70">
        <v>44200</v>
      </c>
      <c r="D2671" s="71" t="s">
        <v>87</v>
      </c>
      <c r="E2671" s="70">
        <v>44201</v>
      </c>
      <c r="F2671" s="71">
        <v>5163860</v>
      </c>
      <c r="G2671" s="33" t="s">
        <v>20</v>
      </c>
      <c r="H2671" s="33" t="s">
        <v>21</v>
      </c>
      <c r="I2671" s="33" t="s">
        <v>51</v>
      </c>
      <c r="J2671" s="33" t="s">
        <v>23</v>
      </c>
      <c r="K2671" s="63" t="s">
        <v>107</v>
      </c>
      <c r="L2671" s="32" t="str">
        <f t="shared" si="757"/>
        <v>CGE370</v>
      </c>
      <c r="M2671" s="32" t="str">
        <f t="shared" si="758"/>
        <v>BMJ II</v>
      </c>
      <c r="N2671" s="32" t="str">
        <f t="shared" si="759"/>
        <v>12 RODA</v>
      </c>
      <c r="O2671" s="146">
        <v>9.3564814814814823E-2</v>
      </c>
      <c r="P2671" s="65">
        <v>44201.093564814815</v>
      </c>
      <c r="Q2671" s="65"/>
      <c r="R2671" s="66">
        <v>4</v>
      </c>
      <c r="S2671" s="66">
        <v>45680</v>
      </c>
      <c r="T2671" s="66">
        <v>16940</v>
      </c>
      <c r="U2671" s="67">
        <f t="shared" si="751"/>
        <v>28.74</v>
      </c>
      <c r="V2671" s="66">
        <f t="shared" si="742"/>
        <v>582760.98</v>
      </c>
      <c r="W2671" s="66" t="str">
        <f t="shared" si="743"/>
        <v>1 &gt; 4</v>
      </c>
      <c r="X2671" s="66">
        <f>A2671+SUMIFS(Presensi!F:F,Presensi!E:E,'Entry Data'!AP2671)</f>
        <v>1</v>
      </c>
      <c r="Y2671" s="66">
        <f>IFERROR(INDEX('Retasi Pricing'!F:F,MATCH('Entry Data'!AM2671,'Retasi Pricing'!E:E,0))*X2671,"")</f>
        <v>27500</v>
      </c>
      <c r="Z2671" s="62" t="s">
        <v>26</v>
      </c>
      <c r="AA2671" s="62" t="s">
        <v>27</v>
      </c>
      <c r="AB2671" s="32"/>
      <c r="AC2671" s="32" t="s">
        <v>198</v>
      </c>
      <c r="AD2671" s="32" t="str">
        <f t="shared" si="744"/>
        <v/>
      </c>
      <c r="AF2671" s="5" t="str">
        <f t="shared" si="745"/>
        <v>mustamin44200</v>
      </c>
      <c r="AG2671" s="5" t="str">
        <f t="shared" si="746"/>
        <v>BMJ 04444200UTARANIGHT</v>
      </c>
      <c r="AH2671" s="5" t="str">
        <f t="shared" si="747"/>
        <v>mustamin44200UTARANIGHT</v>
      </c>
      <c r="AI2671" s="5" t="str">
        <f t="shared" si="748"/>
        <v>BMJ 04444200NIGHT</v>
      </c>
      <c r="AJ2671" s="5" t="str">
        <f t="shared" si="749"/>
        <v>mustamin44200NIGHT</v>
      </c>
      <c r="AK2671" s="5" t="str">
        <f t="shared" si="750"/>
        <v>mustaminBMJ II</v>
      </c>
      <c r="AL2671" s="5" t="str">
        <f t="shared" si="752"/>
        <v>4UTARA</v>
      </c>
      <c r="AM2671" s="5" t="str">
        <f t="shared" si="753"/>
        <v>1 &gt; 4UTARA12 RODA</v>
      </c>
      <c r="AN2671" s="5" t="str">
        <f t="shared" si="754"/>
        <v>mustaminBMJ II1 &gt; 4UTARA12 RODA</v>
      </c>
      <c r="AO2671" s="5" t="str">
        <f t="shared" si="755"/>
        <v>mustamin1 &gt; 4UTARA12 RODA</v>
      </c>
      <c r="AP2671" s="5" t="str">
        <f t="shared" si="756"/>
        <v>44200NIGHT</v>
      </c>
    </row>
    <row r="2672" spans="1:42" x14ac:dyDescent="0.3">
      <c r="A2672" s="33">
        <v>1</v>
      </c>
      <c r="B2672" s="33"/>
      <c r="C2672" s="70">
        <v>44200</v>
      </c>
      <c r="D2672" s="71" t="s">
        <v>87</v>
      </c>
      <c r="E2672" s="70">
        <v>44200</v>
      </c>
      <c r="F2672" s="71">
        <v>5163597</v>
      </c>
      <c r="G2672" s="33" t="s">
        <v>20</v>
      </c>
      <c r="H2672" s="33" t="s">
        <v>21</v>
      </c>
      <c r="I2672" s="33" t="s">
        <v>51</v>
      </c>
      <c r="J2672" s="33" t="s">
        <v>46</v>
      </c>
      <c r="K2672" s="63" t="s">
        <v>107</v>
      </c>
      <c r="L2672" s="32" t="str">
        <f t="shared" si="757"/>
        <v>CGE370</v>
      </c>
      <c r="M2672" s="32" t="str">
        <f t="shared" si="758"/>
        <v>BMJ II</v>
      </c>
      <c r="N2672" s="32" t="str">
        <f t="shared" si="759"/>
        <v>12 RODA</v>
      </c>
      <c r="O2672" s="146">
        <v>0.83680555555555547</v>
      </c>
      <c r="P2672" s="65">
        <v>44200.848599537036</v>
      </c>
      <c r="Q2672" s="65"/>
      <c r="R2672" s="66">
        <v>1</v>
      </c>
      <c r="S2672" s="66">
        <v>43440</v>
      </c>
      <c r="T2672" s="66">
        <v>16940</v>
      </c>
      <c r="U2672" s="67">
        <f t="shared" si="751"/>
        <v>26.5</v>
      </c>
      <c r="V2672" s="66">
        <f t="shared" si="742"/>
        <v>537340.5</v>
      </c>
      <c r="W2672" s="66" t="str">
        <f t="shared" si="743"/>
        <v>1 &gt; 4</v>
      </c>
      <c r="X2672" s="66">
        <f>A2672+SUMIFS(Presensi!F:F,Presensi!E:E,'Entry Data'!AP2672)</f>
        <v>1</v>
      </c>
      <c r="Y2672" s="66">
        <f>IFERROR(INDEX('Retasi Pricing'!F:F,MATCH('Entry Data'!AM2672,'Retasi Pricing'!E:E,0))*X2672,"")</f>
        <v>27500</v>
      </c>
      <c r="Z2672" s="62" t="s">
        <v>26</v>
      </c>
      <c r="AA2672" s="62" t="s">
        <v>27</v>
      </c>
      <c r="AB2672" s="32"/>
      <c r="AC2672" s="32" t="s">
        <v>198</v>
      </c>
      <c r="AD2672" s="32" t="str">
        <f t="shared" si="744"/>
        <v/>
      </c>
      <c r="AF2672" s="5" t="str">
        <f t="shared" si="745"/>
        <v>mustamin44200</v>
      </c>
      <c r="AG2672" s="5" t="str">
        <f t="shared" si="746"/>
        <v>BMJ 04444200UTARANIGHT</v>
      </c>
      <c r="AH2672" s="5" t="str">
        <f t="shared" si="747"/>
        <v>mustamin44200UTARANIGHT</v>
      </c>
      <c r="AI2672" s="5" t="str">
        <f t="shared" si="748"/>
        <v>BMJ 04444200NIGHT</v>
      </c>
      <c r="AJ2672" s="5" t="str">
        <f t="shared" si="749"/>
        <v>mustamin44200NIGHT</v>
      </c>
      <c r="AK2672" s="5" t="str">
        <f t="shared" si="750"/>
        <v>mustaminBMJ II</v>
      </c>
      <c r="AL2672" s="5" t="str">
        <f t="shared" si="752"/>
        <v>1UTARA</v>
      </c>
      <c r="AM2672" s="5" t="str">
        <f t="shared" si="753"/>
        <v>1 &gt; 4UTARA12 RODA</v>
      </c>
      <c r="AN2672" s="5" t="str">
        <f t="shared" si="754"/>
        <v>mustaminBMJ II1 &gt; 4UTARA12 RODA</v>
      </c>
      <c r="AO2672" s="5" t="str">
        <f t="shared" si="755"/>
        <v>mustamin1 &gt; 4UTARA12 RODA</v>
      </c>
      <c r="AP2672" s="5" t="str">
        <f t="shared" si="756"/>
        <v>44200NIGHT</v>
      </c>
    </row>
    <row r="2673" spans="1:42" x14ac:dyDescent="0.3">
      <c r="A2673" s="33">
        <v>1</v>
      </c>
      <c r="B2673" s="33"/>
      <c r="C2673" s="70">
        <v>44200</v>
      </c>
      <c r="D2673" s="71" t="s">
        <v>87</v>
      </c>
      <c r="E2673" s="70">
        <v>44200</v>
      </c>
      <c r="F2673" s="71">
        <v>5163666</v>
      </c>
      <c r="G2673" s="33" t="s">
        <v>20</v>
      </c>
      <c r="H2673" s="33" t="s">
        <v>21</v>
      </c>
      <c r="I2673" s="33" t="s">
        <v>51</v>
      </c>
      <c r="J2673" s="33" t="s">
        <v>46</v>
      </c>
      <c r="K2673" s="63" t="s">
        <v>107</v>
      </c>
      <c r="L2673" s="32" t="str">
        <f t="shared" si="757"/>
        <v>CGE370</v>
      </c>
      <c r="M2673" s="32" t="str">
        <f t="shared" si="758"/>
        <v>BMJ II</v>
      </c>
      <c r="N2673" s="32" t="str">
        <f t="shared" si="759"/>
        <v>12 RODA</v>
      </c>
      <c r="O2673" s="146">
        <v>0.90144675925925932</v>
      </c>
      <c r="P2673" s="65">
        <v>44200.901446759257</v>
      </c>
      <c r="Q2673" s="65"/>
      <c r="R2673" s="66">
        <v>2</v>
      </c>
      <c r="S2673" s="66">
        <v>45640</v>
      </c>
      <c r="T2673" s="66">
        <v>16940</v>
      </c>
      <c r="U2673" s="67">
        <f t="shared" si="751"/>
        <v>28.7</v>
      </c>
      <c r="V2673" s="66">
        <f t="shared" si="742"/>
        <v>581949.9</v>
      </c>
      <c r="W2673" s="66" t="str">
        <f t="shared" si="743"/>
        <v>1 &gt; 4</v>
      </c>
      <c r="X2673" s="66">
        <f>A2673+SUMIFS(Presensi!F:F,Presensi!E:E,'Entry Data'!AP2673)</f>
        <v>1</v>
      </c>
      <c r="Y2673" s="66">
        <f>IFERROR(INDEX('Retasi Pricing'!F:F,MATCH('Entry Data'!AM2673,'Retasi Pricing'!E:E,0))*X2673,"")</f>
        <v>27500</v>
      </c>
      <c r="Z2673" s="62" t="s">
        <v>26</v>
      </c>
      <c r="AA2673" s="62" t="s">
        <v>27</v>
      </c>
      <c r="AB2673" s="32"/>
      <c r="AC2673" s="32" t="s">
        <v>198</v>
      </c>
      <c r="AD2673" s="32" t="str">
        <f t="shared" si="744"/>
        <v/>
      </c>
      <c r="AF2673" s="5" t="str">
        <f t="shared" si="745"/>
        <v>mustamin44200</v>
      </c>
      <c r="AG2673" s="5" t="str">
        <f t="shared" si="746"/>
        <v>BMJ 04444200UTARANIGHT</v>
      </c>
      <c r="AH2673" s="5" t="str">
        <f t="shared" si="747"/>
        <v>mustamin44200UTARANIGHT</v>
      </c>
      <c r="AI2673" s="5" t="str">
        <f t="shared" si="748"/>
        <v>BMJ 04444200NIGHT</v>
      </c>
      <c r="AJ2673" s="5" t="str">
        <f t="shared" si="749"/>
        <v>mustamin44200NIGHT</v>
      </c>
      <c r="AK2673" s="5" t="str">
        <f t="shared" si="750"/>
        <v>mustaminBMJ II</v>
      </c>
      <c r="AL2673" s="5" t="str">
        <f t="shared" si="752"/>
        <v>2UTARA</v>
      </c>
      <c r="AM2673" s="5" t="str">
        <f t="shared" si="753"/>
        <v>1 &gt; 4UTARA12 RODA</v>
      </c>
      <c r="AN2673" s="5" t="str">
        <f t="shared" si="754"/>
        <v>mustaminBMJ II1 &gt; 4UTARA12 RODA</v>
      </c>
      <c r="AO2673" s="5" t="str">
        <f t="shared" si="755"/>
        <v>mustamin1 &gt; 4UTARA12 RODA</v>
      </c>
      <c r="AP2673" s="5" t="str">
        <f t="shared" si="756"/>
        <v>44200NIGHT</v>
      </c>
    </row>
    <row r="2674" spans="1:42" x14ac:dyDescent="0.3">
      <c r="A2674" s="33">
        <v>1</v>
      </c>
      <c r="B2674" s="33"/>
      <c r="C2674" s="70">
        <v>44200</v>
      </c>
      <c r="D2674" s="71" t="s">
        <v>87</v>
      </c>
      <c r="E2674" s="70">
        <v>44200</v>
      </c>
      <c r="F2674" s="71">
        <v>5163736</v>
      </c>
      <c r="G2674" s="33" t="s">
        <v>20</v>
      </c>
      <c r="H2674" s="33" t="s">
        <v>21</v>
      </c>
      <c r="I2674" s="33" t="s">
        <v>51</v>
      </c>
      <c r="J2674" s="33" t="s">
        <v>23</v>
      </c>
      <c r="K2674" s="63" t="s">
        <v>107</v>
      </c>
      <c r="L2674" s="32" t="str">
        <f t="shared" si="757"/>
        <v>CGE370</v>
      </c>
      <c r="M2674" s="32" t="str">
        <f t="shared" si="758"/>
        <v>BMJ II</v>
      </c>
      <c r="N2674" s="32" t="str">
        <f t="shared" si="759"/>
        <v>12 RODA</v>
      </c>
      <c r="O2674" s="146">
        <v>0.9599537037037037</v>
      </c>
      <c r="P2674" s="65">
        <v>44200.959953703707</v>
      </c>
      <c r="Q2674" s="65"/>
      <c r="R2674" s="66">
        <v>3</v>
      </c>
      <c r="S2674" s="66">
        <v>44880</v>
      </c>
      <c r="T2674" s="66">
        <v>16940</v>
      </c>
      <c r="U2674" s="67">
        <f t="shared" si="751"/>
        <v>27.94</v>
      </c>
      <c r="V2674" s="66">
        <f t="shared" si="742"/>
        <v>566539.38000000012</v>
      </c>
      <c r="W2674" s="66" t="str">
        <f t="shared" si="743"/>
        <v>1 &gt; 4</v>
      </c>
      <c r="X2674" s="66">
        <f>A2674+SUMIFS(Presensi!F:F,Presensi!E:E,'Entry Data'!AP2674)</f>
        <v>1</v>
      </c>
      <c r="Y2674" s="66">
        <f>IFERROR(INDEX('Retasi Pricing'!F:F,MATCH('Entry Data'!AM2674,'Retasi Pricing'!E:E,0))*X2674,"")</f>
        <v>27500</v>
      </c>
      <c r="Z2674" s="62" t="s">
        <v>26</v>
      </c>
      <c r="AA2674" s="62" t="s">
        <v>27</v>
      </c>
      <c r="AB2674" s="32"/>
      <c r="AC2674" s="32" t="s">
        <v>198</v>
      </c>
      <c r="AD2674" s="32" t="str">
        <f t="shared" si="744"/>
        <v/>
      </c>
      <c r="AF2674" s="5" t="str">
        <f t="shared" si="745"/>
        <v>mustamin44200</v>
      </c>
      <c r="AG2674" s="5" t="str">
        <f t="shared" si="746"/>
        <v>BMJ 04444200UTARANIGHT</v>
      </c>
      <c r="AH2674" s="5" t="str">
        <f t="shared" si="747"/>
        <v>mustamin44200UTARANIGHT</v>
      </c>
      <c r="AI2674" s="5" t="str">
        <f t="shared" si="748"/>
        <v>BMJ 04444200NIGHT</v>
      </c>
      <c r="AJ2674" s="5" t="str">
        <f t="shared" si="749"/>
        <v>mustamin44200NIGHT</v>
      </c>
      <c r="AK2674" s="5" t="str">
        <f t="shared" si="750"/>
        <v>mustaminBMJ II</v>
      </c>
      <c r="AL2674" s="5" t="str">
        <f t="shared" si="752"/>
        <v>3UTARA</v>
      </c>
      <c r="AM2674" s="5" t="str">
        <f t="shared" si="753"/>
        <v>1 &gt; 4UTARA12 RODA</v>
      </c>
      <c r="AN2674" s="5" t="str">
        <f t="shared" si="754"/>
        <v>mustaminBMJ II1 &gt; 4UTARA12 RODA</v>
      </c>
      <c r="AO2674" s="5" t="str">
        <f t="shared" si="755"/>
        <v>mustamin1 &gt; 4UTARA12 RODA</v>
      </c>
      <c r="AP2674" s="5" t="str">
        <f t="shared" si="756"/>
        <v>44200NIGHT</v>
      </c>
    </row>
    <row r="2675" spans="1:42" x14ac:dyDescent="0.3">
      <c r="A2675" s="33">
        <v>1</v>
      </c>
      <c r="B2675" s="33"/>
      <c r="C2675" s="70">
        <v>44200</v>
      </c>
      <c r="D2675" s="71" t="s">
        <v>87</v>
      </c>
      <c r="E2675" s="70">
        <v>44201</v>
      </c>
      <c r="F2675" s="71">
        <v>5163799</v>
      </c>
      <c r="G2675" s="33" t="s">
        <v>20</v>
      </c>
      <c r="H2675" s="33" t="s">
        <v>21</v>
      </c>
      <c r="I2675" s="33" t="s">
        <v>51</v>
      </c>
      <c r="J2675" s="33" t="s">
        <v>46</v>
      </c>
      <c r="K2675" s="63" t="s">
        <v>35</v>
      </c>
      <c r="L2675" s="32" t="str">
        <f t="shared" si="757"/>
        <v>CGE370</v>
      </c>
      <c r="M2675" s="32" t="str">
        <f t="shared" si="758"/>
        <v>BMJ II</v>
      </c>
      <c r="N2675" s="32" t="str">
        <f t="shared" si="759"/>
        <v>12 RODA</v>
      </c>
      <c r="O2675" s="146">
        <v>1.5532407407407406E-2</v>
      </c>
      <c r="P2675" s="65">
        <v>44201.015532407408</v>
      </c>
      <c r="Q2675" s="65"/>
      <c r="R2675" s="66">
        <v>3</v>
      </c>
      <c r="S2675" s="66">
        <v>46680</v>
      </c>
      <c r="T2675" s="66">
        <v>17060</v>
      </c>
      <c r="U2675" s="67">
        <f t="shared" si="751"/>
        <v>29.62</v>
      </c>
      <c r="V2675" s="66">
        <f t="shared" si="742"/>
        <v>600604.74</v>
      </c>
      <c r="W2675" s="66" t="str">
        <f t="shared" si="743"/>
        <v>1 &gt; 4</v>
      </c>
      <c r="X2675" s="66">
        <f>A2675+SUMIFS(Presensi!F:F,Presensi!E:E,'Entry Data'!AP2675)</f>
        <v>1</v>
      </c>
      <c r="Y2675" s="66">
        <f>IFERROR(INDEX('Retasi Pricing'!F:F,MATCH('Entry Data'!AM2675,'Retasi Pricing'!E:E,0))*X2675,"")</f>
        <v>27500</v>
      </c>
      <c r="Z2675" s="62" t="s">
        <v>26</v>
      </c>
      <c r="AA2675" s="62" t="s">
        <v>27</v>
      </c>
      <c r="AB2675" s="32"/>
      <c r="AC2675" s="32" t="s">
        <v>106</v>
      </c>
      <c r="AD2675" s="32" t="str">
        <f t="shared" si="744"/>
        <v/>
      </c>
      <c r="AF2675" s="5" t="str">
        <f t="shared" si="745"/>
        <v>muhlis44200</v>
      </c>
      <c r="AG2675" s="5" t="str">
        <f t="shared" si="746"/>
        <v>BMJ 04544200UTARANIGHT</v>
      </c>
      <c r="AH2675" s="5" t="str">
        <f t="shared" si="747"/>
        <v>muhlis44200UTARANIGHT</v>
      </c>
      <c r="AI2675" s="5" t="str">
        <f t="shared" si="748"/>
        <v>BMJ 04544200NIGHT</v>
      </c>
      <c r="AJ2675" s="5" t="str">
        <f t="shared" si="749"/>
        <v>muhlis44200NIGHT</v>
      </c>
      <c r="AK2675" s="5" t="str">
        <f t="shared" si="750"/>
        <v>muhlisBMJ II</v>
      </c>
      <c r="AL2675" s="5" t="str">
        <f t="shared" si="752"/>
        <v>3UTARA</v>
      </c>
      <c r="AM2675" s="5" t="str">
        <f t="shared" si="753"/>
        <v>1 &gt; 4UTARA12 RODA</v>
      </c>
      <c r="AN2675" s="5" t="str">
        <f t="shared" si="754"/>
        <v>muhlisBMJ II1 &gt; 4UTARA12 RODA</v>
      </c>
      <c r="AO2675" s="5" t="str">
        <f t="shared" si="755"/>
        <v>muhlis1 &gt; 4UTARA12 RODA</v>
      </c>
      <c r="AP2675" s="5" t="str">
        <f t="shared" si="756"/>
        <v>44200NIGHT</v>
      </c>
    </row>
    <row r="2676" spans="1:42" x14ac:dyDescent="0.3">
      <c r="A2676" s="33">
        <v>1</v>
      </c>
      <c r="B2676" s="33"/>
      <c r="C2676" s="70">
        <v>44200</v>
      </c>
      <c r="D2676" s="71" t="s">
        <v>87</v>
      </c>
      <c r="E2676" s="70">
        <v>44201</v>
      </c>
      <c r="F2676" s="71">
        <v>5163851</v>
      </c>
      <c r="G2676" s="33" t="s">
        <v>20</v>
      </c>
      <c r="H2676" s="33" t="s">
        <v>21</v>
      </c>
      <c r="I2676" s="33" t="s">
        <v>51</v>
      </c>
      <c r="J2676" s="33" t="s">
        <v>46</v>
      </c>
      <c r="K2676" s="63" t="s">
        <v>35</v>
      </c>
      <c r="L2676" s="32" t="str">
        <f t="shared" si="757"/>
        <v>CGE370</v>
      </c>
      <c r="M2676" s="32" t="str">
        <f t="shared" si="758"/>
        <v>BMJ II</v>
      </c>
      <c r="N2676" s="32" t="str">
        <f t="shared" si="759"/>
        <v>12 RODA</v>
      </c>
      <c r="O2676" s="146">
        <v>8.3761574074074072E-2</v>
      </c>
      <c r="P2676" s="65">
        <v>44201.083761574075</v>
      </c>
      <c r="Q2676" s="65"/>
      <c r="R2676" s="66">
        <v>4</v>
      </c>
      <c r="S2676" s="66">
        <v>44540</v>
      </c>
      <c r="T2676" s="66">
        <v>17060</v>
      </c>
      <c r="U2676" s="67">
        <f t="shared" si="751"/>
        <v>27.48</v>
      </c>
      <c r="V2676" s="66">
        <f t="shared" si="742"/>
        <v>557211.96</v>
      </c>
      <c r="W2676" s="66" t="str">
        <f t="shared" si="743"/>
        <v>1 &gt; 4</v>
      </c>
      <c r="X2676" s="66">
        <f>A2676+SUMIFS(Presensi!F:F,Presensi!E:E,'Entry Data'!AP2676)</f>
        <v>1</v>
      </c>
      <c r="Y2676" s="66">
        <f>IFERROR(INDEX('Retasi Pricing'!F:F,MATCH('Entry Data'!AM2676,'Retasi Pricing'!E:E,0))*X2676,"")</f>
        <v>27500</v>
      </c>
      <c r="Z2676" s="62" t="s">
        <v>26</v>
      </c>
      <c r="AA2676" s="62" t="s">
        <v>27</v>
      </c>
      <c r="AB2676" s="32"/>
      <c r="AC2676" s="32" t="s">
        <v>106</v>
      </c>
      <c r="AD2676" s="32" t="str">
        <f t="shared" si="744"/>
        <v/>
      </c>
      <c r="AF2676" s="5" t="str">
        <f t="shared" si="745"/>
        <v>muhlis44200</v>
      </c>
      <c r="AG2676" s="5" t="str">
        <f t="shared" si="746"/>
        <v>BMJ 04544200UTARANIGHT</v>
      </c>
      <c r="AH2676" s="5" t="str">
        <f t="shared" si="747"/>
        <v>muhlis44200UTARANIGHT</v>
      </c>
      <c r="AI2676" s="5" t="str">
        <f t="shared" si="748"/>
        <v>BMJ 04544200NIGHT</v>
      </c>
      <c r="AJ2676" s="5" t="str">
        <f t="shared" si="749"/>
        <v>muhlis44200NIGHT</v>
      </c>
      <c r="AK2676" s="5" t="str">
        <f t="shared" si="750"/>
        <v>muhlisBMJ II</v>
      </c>
      <c r="AL2676" s="5" t="str">
        <f t="shared" si="752"/>
        <v>4UTARA</v>
      </c>
      <c r="AM2676" s="5" t="str">
        <f t="shared" si="753"/>
        <v>1 &gt; 4UTARA12 RODA</v>
      </c>
      <c r="AN2676" s="5" t="str">
        <f t="shared" si="754"/>
        <v>muhlisBMJ II1 &gt; 4UTARA12 RODA</v>
      </c>
      <c r="AO2676" s="5" t="str">
        <f t="shared" si="755"/>
        <v>muhlis1 &gt; 4UTARA12 RODA</v>
      </c>
      <c r="AP2676" s="5" t="str">
        <f t="shared" si="756"/>
        <v>44200NIGHT</v>
      </c>
    </row>
    <row r="2677" spans="1:42" x14ac:dyDescent="0.3">
      <c r="A2677" s="33">
        <v>1</v>
      </c>
      <c r="B2677" s="33"/>
      <c r="C2677" s="70">
        <v>44200</v>
      </c>
      <c r="D2677" s="71" t="s">
        <v>87</v>
      </c>
      <c r="E2677" s="70">
        <v>44201</v>
      </c>
      <c r="F2677" s="71">
        <v>5163910</v>
      </c>
      <c r="G2677" s="33" t="s">
        <v>20</v>
      </c>
      <c r="H2677" s="33" t="s">
        <v>21</v>
      </c>
      <c r="I2677" s="33" t="s">
        <v>51</v>
      </c>
      <c r="J2677" s="33" t="s">
        <v>46</v>
      </c>
      <c r="K2677" s="63" t="s">
        <v>35</v>
      </c>
      <c r="L2677" s="32" t="str">
        <f t="shared" si="757"/>
        <v>CGE370</v>
      </c>
      <c r="M2677" s="32" t="str">
        <f t="shared" si="758"/>
        <v>BMJ II</v>
      </c>
      <c r="N2677" s="32" t="str">
        <f t="shared" si="759"/>
        <v>12 RODA</v>
      </c>
      <c r="O2677" s="146">
        <v>0.14123842592592592</v>
      </c>
      <c r="P2677" s="65">
        <v>44201.141238425924</v>
      </c>
      <c r="Q2677" s="65"/>
      <c r="R2677" s="66">
        <v>5</v>
      </c>
      <c r="S2677" s="66">
        <v>46980</v>
      </c>
      <c r="T2677" s="66">
        <v>17060</v>
      </c>
      <c r="U2677" s="67">
        <f t="shared" si="751"/>
        <v>29.92</v>
      </c>
      <c r="V2677" s="66">
        <f t="shared" si="742"/>
        <v>606687.84000000008</v>
      </c>
      <c r="W2677" s="66" t="str">
        <f t="shared" si="743"/>
        <v>&gt; 5</v>
      </c>
      <c r="X2677" s="66">
        <f>A2677+SUMIFS(Presensi!F:F,Presensi!E:E,'Entry Data'!AP2677)</f>
        <v>1</v>
      </c>
      <c r="Y2677" s="66">
        <f>IFERROR(INDEX('Retasi Pricing'!F:F,MATCH('Entry Data'!AM2677,'Retasi Pricing'!E:E,0))*X2677,"")</f>
        <v>31200</v>
      </c>
      <c r="Z2677" s="62" t="s">
        <v>26</v>
      </c>
      <c r="AA2677" s="62" t="s">
        <v>27</v>
      </c>
      <c r="AB2677" s="32"/>
      <c r="AC2677" s="32" t="s">
        <v>106</v>
      </c>
      <c r="AD2677" s="32" t="str">
        <f t="shared" si="744"/>
        <v/>
      </c>
      <c r="AF2677" s="5" t="str">
        <f t="shared" si="745"/>
        <v>muhlis44200</v>
      </c>
      <c r="AG2677" s="5" t="str">
        <f t="shared" si="746"/>
        <v>BMJ 04544200UTARANIGHT</v>
      </c>
      <c r="AH2677" s="5" t="str">
        <f t="shared" si="747"/>
        <v>muhlis44200UTARANIGHT</v>
      </c>
      <c r="AI2677" s="5" t="str">
        <f t="shared" si="748"/>
        <v>BMJ 04544200NIGHT</v>
      </c>
      <c r="AJ2677" s="5" t="str">
        <f t="shared" si="749"/>
        <v>muhlis44200NIGHT</v>
      </c>
      <c r="AK2677" s="5" t="str">
        <f t="shared" si="750"/>
        <v>muhlisBMJ II</v>
      </c>
      <c r="AL2677" s="5" t="str">
        <f t="shared" si="752"/>
        <v>5UTARA</v>
      </c>
      <c r="AM2677" s="5" t="str">
        <f t="shared" si="753"/>
        <v>&gt; 5UTARA12 RODA</v>
      </c>
      <c r="AN2677" s="5" t="str">
        <f t="shared" si="754"/>
        <v>muhlisBMJ II&gt; 5UTARA12 RODA</v>
      </c>
      <c r="AO2677" s="5" t="str">
        <f t="shared" si="755"/>
        <v>muhlis&gt; 5UTARA12 RODA</v>
      </c>
      <c r="AP2677" s="5" t="str">
        <f t="shared" si="756"/>
        <v>44200NIGHT</v>
      </c>
    </row>
    <row r="2678" spans="1:42" x14ac:dyDescent="0.3">
      <c r="A2678" s="33">
        <v>1</v>
      </c>
      <c r="B2678" s="33"/>
      <c r="C2678" s="70">
        <v>44200</v>
      </c>
      <c r="D2678" s="71" t="s">
        <v>87</v>
      </c>
      <c r="E2678" s="70">
        <v>44201</v>
      </c>
      <c r="F2678" s="71">
        <v>5163970</v>
      </c>
      <c r="G2678" s="33" t="s">
        <v>20</v>
      </c>
      <c r="H2678" s="33" t="s">
        <v>21</v>
      </c>
      <c r="I2678" s="33" t="s">
        <v>51</v>
      </c>
      <c r="J2678" s="33" t="s">
        <v>46</v>
      </c>
      <c r="K2678" s="63" t="s">
        <v>35</v>
      </c>
      <c r="L2678" s="32" t="str">
        <f t="shared" si="757"/>
        <v>CGE370</v>
      </c>
      <c r="M2678" s="32" t="str">
        <f t="shared" si="758"/>
        <v>BMJ II</v>
      </c>
      <c r="N2678" s="32" t="str">
        <f t="shared" si="759"/>
        <v>12 RODA</v>
      </c>
      <c r="O2678" s="146">
        <v>0.1991087962962963</v>
      </c>
      <c r="P2678" s="65">
        <v>44201.199108796296</v>
      </c>
      <c r="Q2678" s="65"/>
      <c r="R2678" s="66">
        <v>6</v>
      </c>
      <c r="S2678" s="66">
        <v>46600</v>
      </c>
      <c r="T2678" s="66">
        <v>17060</v>
      </c>
      <c r="U2678" s="67">
        <f t="shared" si="751"/>
        <v>29.54</v>
      </c>
      <c r="V2678" s="66">
        <f t="shared" si="742"/>
        <v>598982.58000000007</v>
      </c>
      <c r="W2678" s="66" t="str">
        <f t="shared" si="743"/>
        <v>&gt; 6</v>
      </c>
      <c r="X2678" s="66">
        <f>A2678+SUMIFS(Presensi!F:F,Presensi!E:E,'Entry Data'!AP2678)</f>
        <v>1</v>
      </c>
      <c r="Y2678" s="66">
        <f>IFERROR(INDEX('Retasi Pricing'!F:F,MATCH('Entry Data'!AM2678,'Retasi Pricing'!E:E,0))*X2678,"")</f>
        <v>34450</v>
      </c>
      <c r="Z2678" s="62" t="s">
        <v>26</v>
      </c>
      <c r="AA2678" s="62" t="s">
        <v>27</v>
      </c>
      <c r="AB2678" s="32"/>
      <c r="AC2678" s="32" t="s">
        <v>106</v>
      </c>
      <c r="AD2678" s="32" t="str">
        <f t="shared" si="744"/>
        <v/>
      </c>
      <c r="AF2678" s="5" t="str">
        <f t="shared" si="745"/>
        <v>muhlis44200</v>
      </c>
      <c r="AG2678" s="5" t="str">
        <f t="shared" si="746"/>
        <v>BMJ 04544200UTARANIGHT</v>
      </c>
      <c r="AH2678" s="5" t="str">
        <f t="shared" si="747"/>
        <v>muhlis44200UTARANIGHT</v>
      </c>
      <c r="AI2678" s="5" t="str">
        <f t="shared" si="748"/>
        <v>BMJ 04544200NIGHT</v>
      </c>
      <c r="AJ2678" s="5" t="str">
        <f t="shared" si="749"/>
        <v>muhlis44200NIGHT</v>
      </c>
      <c r="AK2678" s="5" t="str">
        <f t="shared" si="750"/>
        <v>muhlisBMJ II</v>
      </c>
      <c r="AL2678" s="5" t="str">
        <f t="shared" si="752"/>
        <v>6UTARA</v>
      </c>
      <c r="AM2678" s="5" t="str">
        <f t="shared" si="753"/>
        <v>&gt; 6UTARA12 RODA</v>
      </c>
      <c r="AN2678" s="5" t="str">
        <f t="shared" si="754"/>
        <v>muhlisBMJ II&gt; 6UTARA12 RODA</v>
      </c>
      <c r="AO2678" s="5" t="str">
        <f t="shared" si="755"/>
        <v>muhlis&gt; 6UTARA12 RODA</v>
      </c>
      <c r="AP2678" s="5" t="str">
        <f t="shared" si="756"/>
        <v>44200NIGHT</v>
      </c>
    </row>
    <row r="2679" spans="1:42" x14ac:dyDescent="0.3">
      <c r="A2679" s="33">
        <v>1</v>
      </c>
      <c r="B2679" s="33"/>
      <c r="C2679" s="70">
        <v>44200</v>
      </c>
      <c r="D2679" s="71" t="s">
        <v>87</v>
      </c>
      <c r="E2679" s="70">
        <v>44200</v>
      </c>
      <c r="F2679" s="71">
        <v>5163619</v>
      </c>
      <c r="G2679" s="33" t="s">
        <v>20</v>
      </c>
      <c r="H2679" s="33" t="s">
        <v>21</v>
      </c>
      <c r="I2679" s="33" t="s">
        <v>51</v>
      </c>
      <c r="J2679" s="33" t="s">
        <v>46</v>
      </c>
      <c r="K2679" s="63" t="s">
        <v>35</v>
      </c>
      <c r="L2679" s="32" t="str">
        <f t="shared" si="757"/>
        <v>CGE370</v>
      </c>
      <c r="M2679" s="32" t="str">
        <f t="shared" si="758"/>
        <v>BMJ II</v>
      </c>
      <c r="N2679" s="32" t="str">
        <f t="shared" si="759"/>
        <v>12 RODA</v>
      </c>
      <c r="O2679" s="146">
        <v>0.86285879629629625</v>
      </c>
      <c r="P2679" s="65">
        <v>44200.868877314817</v>
      </c>
      <c r="Q2679" s="65"/>
      <c r="R2679" s="66">
        <v>1</v>
      </c>
      <c r="S2679" s="66">
        <v>45920</v>
      </c>
      <c r="T2679" s="66">
        <v>17060</v>
      </c>
      <c r="U2679" s="67">
        <f t="shared" si="751"/>
        <v>28.86</v>
      </c>
      <c r="V2679" s="66">
        <f t="shared" si="742"/>
        <v>585194.22</v>
      </c>
      <c r="W2679" s="66" t="str">
        <f t="shared" si="743"/>
        <v>1 &gt; 4</v>
      </c>
      <c r="X2679" s="66">
        <f>A2679+SUMIFS(Presensi!F:F,Presensi!E:E,'Entry Data'!AP2679)</f>
        <v>1</v>
      </c>
      <c r="Y2679" s="66">
        <f>IFERROR(INDEX('Retasi Pricing'!F:F,MATCH('Entry Data'!AM2679,'Retasi Pricing'!E:E,0))*X2679,"")</f>
        <v>27500</v>
      </c>
      <c r="Z2679" s="62" t="s">
        <v>26</v>
      </c>
      <c r="AA2679" s="62" t="s">
        <v>27</v>
      </c>
      <c r="AB2679" s="32"/>
      <c r="AC2679" s="32" t="s">
        <v>106</v>
      </c>
      <c r="AD2679" s="32" t="str">
        <f t="shared" si="744"/>
        <v/>
      </c>
      <c r="AF2679" s="5" t="str">
        <f t="shared" si="745"/>
        <v>muhlis44200</v>
      </c>
      <c r="AG2679" s="5" t="str">
        <f t="shared" si="746"/>
        <v>BMJ 04544200UTARANIGHT</v>
      </c>
      <c r="AH2679" s="5" t="str">
        <f t="shared" si="747"/>
        <v>muhlis44200UTARANIGHT</v>
      </c>
      <c r="AI2679" s="5" t="str">
        <f t="shared" si="748"/>
        <v>BMJ 04544200NIGHT</v>
      </c>
      <c r="AJ2679" s="5" t="str">
        <f t="shared" si="749"/>
        <v>muhlis44200NIGHT</v>
      </c>
      <c r="AK2679" s="5" t="str">
        <f t="shared" si="750"/>
        <v>muhlisBMJ II</v>
      </c>
      <c r="AL2679" s="5" t="str">
        <f t="shared" si="752"/>
        <v>1UTARA</v>
      </c>
      <c r="AM2679" s="5" t="str">
        <f t="shared" si="753"/>
        <v>1 &gt; 4UTARA12 RODA</v>
      </c>
      <c r="AN2679" s="5" t="str">
        <f t="shared" si="754"/>
        <v>muhlisBMJ II1 &gt; 4UTARA12 RODA</v>
      </c>
      <c r="AO2679" s="5" t="str">
        <f t="shared" si="755"/>
        <v>muhlis1 &gt; 4UTARA12 RODA</v>
      </c>
      <c r="AP2679" s="5" t="str">
        <f t="shared" si="756"/>
        <v>44200NIGHT</v>
      </c>
    </row>
    <row r="2680" spans="1:42" x14ac:dyDescent="0.3">
      <c r="A2680" s="33">
        <v>1</v>
      </c>
      <c r="B2680" s="33"/>
      <c r="C2680" s="70">
        <v>44200</v>
      </c>
      <c r="D2680" s="71" t="s">
        <v>87</v>
      </c>
      <c r="E2680" s="70">
        <v>44200</v>
      </c>
      <c r="F2680" s="71">
        <v>5163728</v>
      </c>
      <c r="G2680" s="33" t="s">
        <v>20</v>
      </c>
      <c r="H2680" s="33" t="s">
        <v>21</v>
      </c>
      <c r="I2680" s="33" t="s">
        <v>51</v>
      </c>
      <c r="J2680" s="33" t="s">
        <v>46</v>
      </c>
      <c r="K2680" s="63" t="s">
        <v>35</v>
      </c>
      <c r="L2680" s="32" t="str">
        <f t="shared" si="757"/>
        <v>CGE370</v>
      </c>
      <c r="M2680" s="32" t="str">
        <f t="shared" si="758"/>
        <v>BMJ II</v>
      </c>
      <c r="N2680" s="32" t="str">
        <f t="shared" si="759"/>
        <v>12 RODA</v>
      </c>
      <c r="O2680" s="146">
        <v>0.95524305555555555</v>
      </c>
      <c r="P2680" s="65">
        <v>44200.955243055556</v>
      </c>
      <c r="Q2680" s="65"/>
      <c r="R2680" s="66">
        <v>2</v>
      </c>
      <c r="S2680" s="66">
        <v>45500</v>
      </c>
      <c r="T2680" s="66">
        <v>17060</v>
      </c>
      <c r="U2680" s="67">
        <f t="shared" si="751"/>
        <v>28.44</v>
      </c>
      <c r="V2680" s="66">
        <f t="shared" si="742"/>
        <v>576677.88000000012</v>
      </c>
      <c r="W2680" s="66" t="str">
        <f t="shared" si="743"/>
        <v>1 &gt; 4</v>
      </c>
      <c r="X2680" s="66">
        <f>A2680+SUMIFS(Presensi!F:F,Presensi!E:E,'Entry Data'!AP2680)</f>
        <v>1</v>
      </c>
      <c r="Y2680" s="66">
        <f>IFERROR(INDEX('Retasi Pricing'!F:F,MATCH('Entry Data'!AM2680,'Retasi Pricing'!E:E,0))*X2680,"")</f>
        <v>27500</v>
      </c>
      <c r="Z2680" s="62" t="s">
        <v>26</v>
      </c>
      <c r="AA2680" s="62" t="s">
        <v>27</v>
      </c>
      <c r="AB2680" s="32"/>
      <c r="AC2680" s="32" t="s">
        <v>106</v>
      </c>
      <c r="AD2680" s="32" t="str">
        <f t="shared" si="744"/>
        <v/>
      </c>
      <c r="AF2680" s="5" t="str">
        <f t="shared" si="745"/>
        <v>muhlis44200</v>
      </c>
      <c r="AG2680" s="5" t="str">
        <f t="shared" si="746"/>
        <v>BMJ 04544200UTARANIGHT</v>
      </c>
      <c r="AH2680" s="5" t="str">
        <f t="shared" si="747"/>
        <v>muhlis44200UTARANIGHT</v>
      </c>
      <c r="AI2680" s="5" t="str">
        <f t="shared" si="748"/>
        <v>BMJ 04544200NIGHT</v>
      </c>
      <c r="AJ2680" s="5" t="str">
        <f t="shared" si="749"/>
        <v>muhlis44200NIGHT</v>
      </c>
      <c r="AK2680" s="5" t="str">
        <f t="shared" si="750"/>
        <v>muhlisBMJ II</v>
      </c>
      <c r="AL2680" s="5" t="str">
        <f t="shared" si="752"/>
        <v>2UTARA</v>
      </c>
      <c r="AM2680" s="5" t="str">
        <f t="shared" si="753"/>
        <v>1 &gt; 4UTARA12 RODA</v>
      </c>
      <c r="AN2680" s="5" t="str">
        <f t="shared" si="754"/>
        <v>muhlisBMJ II1 &gt; 4UTARA12 RODA</v>
      </c>
      <c r="AO2680" s="5" t="str">
        <f t="shared" si="755"/>
        <v>muhlis1 &gt; 4UTARA12 RODA</v>
      </c>
      <c r="AP2680" s="5" t="str">
        <f t="shared" si="756"/>
        <v>44200NIGHT</v>
      </c>
    </row>
    <row r="2681" spans="1:42" x14ac:dyDescent="0.3">
      <c r="A2681" s="33">
        <v>1</v>
      </c>
      <c r="B2681" s="33"/>
      <c r="C2681" s="70">
        <v>44200</v>
      </c>
      <c r="D2681" s="71" t="s">
        <v>87</v>
      </c>
      <c r="E2681" s="70">
        <v>44201</v>
      </c>
      <c r="F2681" s="71">
        <v>5163820</v>
      </c>
      <c r="G2681" s="33" t="s">
        <v>20</v>
      </c>
      <c r="H2681" s="33" t="s">
        <v>21</v>
      </c>
      <c r="I2681" s="33" t="s">
        <v>51</v>
      </c>
      <c r="J2681" s="33" t="s">
        <v>46</v>
      </c>
      <c r="K2681" s="63" t="s">
        <v>36</v>
      </c>
      <c r="L2681" s="32" t="str">
        <f t="shared" si="757"/>
        <v>CGE370</v>
      </c>
      <c r="M2681" s="32" t="str">
        <f t="shared" si="758"/>
        <v>BMJ II</v>
      </c>
      <c r="N2681" s="32" t="str">
        <f t="shared" si="759"/>
        <v>12 RODA</v>
      </c>
      <c r="O2681" s="146">
        <v>5.1817129629629623E-2</v>
      </c>
      <c r="P2681" s="65">
        <v>44201.051817129628</v>
      </c>
      <c r="Q2681" s="65"/>
      <c r="R2681" s="66">
        <v>4</v>
      </c>
      <c r="S2681" s="66">
        <v>45380</v>
      </c>
      <c r="T2681" s="66">
        <v>17100</v>
      </c>
      <c r="U2681" s="67">
        <f t="shared" si="751"/>
        <v>28.28</v>
      </c>
      <c r="V2681" s="66">
        <f t="shared" si="742"/>
        <v>573433.56000000006</v>
      </c>
      <c r="W2681" s="66" t="str">
        <f t="shared" si="743"/>
        <v>1 &gt; 4</v>
      </c>
      <c r="X2681" s="66">
        <f>A2681+SUMIFS(Presensi!F:F,Presensi!E:E,'Entry Data'!AP2681)</f>
        <v>1</v>
      </c>
      <c r="Y2681" s="66">
        <f>IFERROR(INDEX('Retasi Pricing'!F:F,MATCH('Entry Data'!AM2681,'Retasi Pricing'!E:E,0))*X2681,"")</f>
        <v>27500</v>
      </c>
      <c r="Z2681" s="62" t="s">
        <v>26</v>
      </c>
      <c r="AA2681" s="62" t="s">
        <v>27</v>
      </c>
      <c r="AB2681" s="32"/>
      <c r="AC2681" s="32" t="s">
        <v>211</v>
      </c>
      <c r="AD2681" s="32" t="str">
        <f t="shared" si="744"/>
        <v/>
      </c>
      <c r="AF2681" s="5" t="str">
        <f t="shared" si="745"/>
        <v>yudianto44200</v>
      </c>
      <c r="AG2681" s="5" t="str">
        <f t="shared" si="746"/>
        <v>BMJ 04644200UTARANIGHT</v>
      </c>
      <c r="AH2681" s="5" t="str">
        <f t="shared" si="747"/>
        <v>yudianto44200UTARANIGHT</v>
      </c>
      <c r="AI2681" s="5" t="str">
        <f t="shared" si="748"/>
        <v>BMJ 04644200NIGHT</v>
      </c>
      <c r="AJ2681" s="5" t="str">
        <f t="shared" si="749"/>
        <v>yudianto44200NIGHT</v>
      </c>
      <c r="AK2681" s="5" t="str">
        <f t="shared" si="750"/>
        <v>yudiantoBMJ II</v>
      </c>
      <c r="AL2681" s="5" t="str">
        <f t="shared" si="752"/>
        <v>4UTARA</v>
      </c>
      <c r="AM2681" s="5" t="str">
        <f t="shared" si="753"/>
        <v>1 &gt; 4UTARA12 RODA</v>
      </c>
      <c r="AN2681" s="5" t="str">
        <f t="shared" si="754"/>
        <v>yudiantoBMJ II1 &gt; 4UTARA12 RODA</v>
      </c>
      <c r="AO2681" s="5" t="str">
        <f t="shared" si="755"/>
        <v>yudianto1 &gt; 4UTARA12 RODA</v>
      </c>
      <c r="AP2681" s="5" t="str">
        <f t="shared" si="756"/>
        <v>44200NIGHT</v>
      </c>
    </row>
    <row r="2682" spans="1:42" x14ac:dyDescent="0.3">
      <c r="A2682" s="33">
        <v>1</v>
      </c>
      <c r="B2682" s="33"/>
      <c r="C2682" s="70">
        <v>44200</v>
      </c>
      <c r="D2682" s="71" t="s">
        <v>87</v>
      </c>
      <c r="E2682" s="70">
        <v>44201</v>
      </c>
      <c r="F2682" s="71">
        <v>5163882</v>
      </c>
      <c r="G2682" s="33" t="s">
        <v>20</v>
      </c>
      <c r="H2682" s="33" t="s">
        <v>21</v>
      </c>
      <c r="I2682" s="33" t="s">
        <v>51</v>
      </c>
      <c r="J2682" s="33" t="s">
        <v>46</v>
      </c>
      <c r="K2682" s="63" t="s">
        <v>36</v>
      </c>
      <c r="L2682" s="32" t="str">
        <f t="shared" si="757"/>
        <v>CGE370</v>
      </c>
      <c r="M2682" s="32" t="str">
        <f t="shared" si="758"/>
        <v>BMJ II</v>
      </c>
      <c r="N2682" s="32" t="str">
        <f t="shared" si="759"/>
        <v>12 RODA</v>
      </c>
      <c r="O2682" s="146">
        <v>0.11283564814814816</v>
      </c>
      <c r="P2682" s="65">
        <v>44201.112835648149</v>
      </c>
      <c r="Q2682" s="65"/>
      <c r="R2682" s="66">
        <v>5</v>
      </c>
      <c r="S2682" s="66">
        <v>46520</v>
      </c>
      <c r="T2682" s="66">
        <v>17100</v>
      </c>
      <c r="U2682" s="67">
        <f t="shared" si="751"/>
        <v>29.42</v>
      </c>
      <c r="V2682" s="66">
        <f t="shared" si="742"/>
        <v>596549.34000000008</v>
      </c>
      <c r="W2682" s="66" t="str">
        <f t="shared" si="743"/>
        <v>&gt; 5</v>
      </c>
      <c r="X2682" s="66">
        <f>A2682+SUMIFS(Presensi!F:F,Presensi!E:E,'Entry Data'!AP2682)</f>
        <v>1</v>
      </c>
      <c r="Y2682" s="66">
        <f>IFERROR(INDEX('Retasi Pricing'!F:F,MATCH('Entry Data'!AM2682,'Retasi Pricing'!E:E,0))*X2682,"")</f>
        <v>31200</v>
      </c>
      <c r="Z2682" s="62" t="s">
        <v>26</v>
      </c>
      <c r="AA2682" s="62" t="s">
        <v>27</v>
      </c>
      <c r="AB2682" s="32"/>
      <c r="AC2682" s="32" t="s">
        <v>211</v>
      </c>
      <c r="AD2682" s="32" t="str">
        <f t="shared" si="744"/>
        <v/>
      </c>
      <c r="AF2682" s="5" t="str">
        <f t="shared" si="745"/>
        <v>yudianto44200</v>
      </c>
      <c r="AG2682" s="5" t="str">
        <f t="shared" si="746"/>
        <v>BMJ 04644200UTARANIGHT</v>
      </c>
      <c r="AH2682" s="5" t="str">
        <f t="shared" si="747"/>
        <v>yudianto44200UTARANIGHT</v>
      </c>
      <c r="AI2682" s="5" t="str">
        <f t="shared" si="748"/>
        <v>BMJ 04644200NIGHT</v>
      </c>
      <c r="AJ2682" s="5" t="str">
        <f t="shared" si="749"/>
        <v>yudianto44200NIGHT</v>
      </c>
      <c r="AK2682" s="5" t="str">
        <f t="shared" si="750"/>
        <v>yudiantoBMJ II</v>
      </c>
      <c r="AL2682" s="5" t="str">
        <f t="shared" si="752"/>
        <v>5UTARA</v>
      </c>
      <c r="AM2682" s="5" t="str">
        <f t="shared" si="753"/>
        <v>&gt; 5UTARA12 RODA</v>
      </c>
      <c r="AN2682" s="5" t="str">
        <f t="shared" si="754"/>
        <v>yudiantoBMJ II&gt; 5UTARA12 RODA</v>
      </c>
      <c r="AO2682" s="5" t="str">
        <f t="shared" si="755"/>
        <v>yudianto&gt; 5UTARA12 RODA</v>
      </c>
      <c r="AP2682" s="5" t="str">
        <f t="shared" si="756"/>
        <v>44200NIGHT</v>
      </c>
    </row>
    <row r="2683" spans="1:42" x14ac:dyDescent="0.3">
      <c r="A2683" s="33">
        <v>1</v>
      </c>
      <c r="B2683" s="33"/>
      <c r="C2683" s="70">
        <v>44200</v>
      </c>
      <c r="D2683" s="71" t="s">
        <v>87</v>
      </c>
      <c r="E2683" s="70">
        <v>44201</v>
      </c>
      <c r="F2683" s="71">
        <v>5163948</v>
      </c>
      <c r="G2683" s="33" t="s">
        <v>20</v>
      </c>
      <c r="H2683" s="33" t="s">
        <v>21</v>
      </c>
      <c r="I2683" s="33" t="s">
        <v>51</v>
      </c>
      <c r="J2683" s="33" t="s">
        <v>46</v>
      </c>
      <c r="K2683" s="63" t="s">
        <v>36</v>
      </c>
      <c r="L2683" s="32" t="str">
        <f t="shared" si="757"/>
        <v>CGE370</v>
      </c>
      <c r="M2683" s="32" t="str">
        <f t="shared" si="758"/>
        <v>BMJ II</v>
      </c>
      <c r="N2683" s="32" t="str">
        <f t="shared" si="759"/>
        <v>12 RODA</v>
      </c>
      <c r="O2683" s="146">
        <v>0.17421296296296296</v>
      </c>
      <c r="P2683" s="65">
        <v>44201.174212962964</v>
      </c>
      <c r="Q2683" s="65"/>
      <c r="R2683" s="66">
        <v>6</v>
      </c>
      <c r="S2683" s="66">
        <v>45300</v>
      </c>
      <c r="T2683" s="66">
        <v>17100</v>
      </c>
      <c r="U2683" s="67">
        <f t="shared" si="751"/>
        <v>28.2</v>
      </c>
      <c r="V2683" s="66">
        <f t="shared" si="742"/>
        <v>571811.4</v>
      </c>
      <c r="W2683" s="66" t="str">
        <f t="shared" si="743"/>
        <v>&gt; 6</v>
      </c>
      <c r="X2683" s="66">
        <f>A2683+SUMIFS(Presensi!F:F,Presensi!E:E,'Entry Data'!AP2683)</f>
        <v>1</v>
      </c>
      <c r="Y2683" s="66">
        <f>IFERROR(INDEX('Retasi Pricing'!F:F,MATCH('Entry Data'!AM2683,'Retasi Pricing'!E:E,0))*X2683,"")</f>
        <v>34450</v>
      </c>
      <c r="Z2683" s="62" t="s">
        <v>26</v>
      </c>
      <c r="AA2683" s="62" t="s">
        <v>27</v>
      </c>
      <c r="AB2683" s="32"/>
      <c r="AC2683" s="32" t="s">
        <v>211</v>
      </c>
      <c r="AD2683" s="32" t="str">
        <f t="shared" si="744"/>
        <v/>
      </c>
      <c r="AF2683" s="5" t="str">
        <f t="shared" si="745"/>
        <v>yudianto44200</v>
      </c>
      <c r="AG2683" s="5" t="str">
        <f t="shared" si="746"/>
        <v>BMJ 04644200UTARANIGHT</v>
      </c>
      <c r="AH2683" s="5" t="str">
        <f t="shared" si="747"/>
        <v>yudianto44200UTARANIGHT</v>
      </c>
      <c r="AI2683" s="5" t="str">
        <f t="shared" si="748"/>
        <v>BMJ 04644200NIGHT</v>
      </c>
      <c r="AJ2683" s="5" t="str">
        <f t="shared" si="749"/>
        <v>yudianto44200NIGHT</v>
      </c>
      <c r="AK2683" s="5" t="str">
        <f t="shared" si="750"/>
        <v>yudiantoBMJ II</v>
      </c>
      <c r="AL2683" s="5" t="str">
        <f t="shared" si="752"/>
        <v>6UTARA</v>
      </c>
      <c r="AM2683" s="5" t="str">
        <f t="shared" si="753"/>
        <v>&gt; 6UTARA12 RODA</v>
      </c>
      <c r="AN2683" s="5" t="str">
        <f t="shared" si="754"/>
        <v>yudiantoBMJ II&gt; 6UTARA12 RODA</v>
      </c>
      <c r="AO2683" s="5" t="str">
        <f t="shared" si="755"/>
        <v>yudianto&gt; 6UTARA12 RODA</v>
      </c>
      <c r="AP2683" s="5" t="str">
        <f t="shared" si="756"/>
        <v>44200NIGHT</v>
      </c>
    </row>
    <row r="2684" spans="1:42" x14ac:dyDescent="0.3">
      <c r="A2684" s="33">
        <v>1</v>
      </c>
      <c r="B2684" s="33"/>
      <c r="C2684" s="70">
        <v>44200</v>
      </c>
      <c r="D2684" s="71" t="s">
        <v>87</v>
      </c>
      <c r="E2684" s="70">
        <v>44201</v>
      </c>
      <c r="F2684" s="71">
        <v>5164006</v>
      </c>
      <c r="G2684" s="33" t="s">
        <v>20</v>
      </c>
      <c r="H2684" s="33" t="s">
        <v>21</v>
      </c>
      <c r="I2684" s="33" t="s">
        <v>51</v>
      </c>
      <c r="J2684" s="33" t="s">
        <v>46</v>
      </c>
      <c r="K2684" s="63" t="s">
        <v>36</v>
      </c>
      <c r="L2684" s="32" t="str">
        <f t="shared" si="757"/>
        <v>CGE370</v>
      </c>
      <c r="M2684" s="32" t="str">
        <f t="shared" si="758"/>
        <v>BMJ II</v>
      </c>
      <c r="N2684" s="32" t="str">
        <f t="shared" si="759"/>
        <v>12 RODA</v>
      </c>
      <c r="O2684" s="146">
        <v>0.23497685185185188</v>
      </c>
      <c r="P2684" s="65">
        <v>44201.234976851854</v>
      </c>
      <c r="Q2684" s="65"/>
      <c r="R2684" s="66">
        <v>7</v>
      </c>
      <c r="S2684" s="66">
        <v>45440</v>
      </c>
      <c r="T2684" s="66">
        <v>17100</v>
      </c>
      <c r="U2684" s="67">
        <f t="shared" si="751"/>
        <v>28.34</v>
      </c>
      <c r="V2684" s="66">
        <f t="shared" si="742"/>
        <v>574650.18000000005</v>
      </c>
      <c r="W2684" s="66" t="str">
        <f t="shared" si="743"/>
        <v>7 &gt;</v>
      </c>
      <c r="X2684" s="66">
        <f>A2684+SUMIFS(Presensi!F:F,Presensi!E:E,'Entry Data'!AP2684)</f>
        <v>1</v>
      </c>
      <c r="Y2684" s="66">
        <f>IFERROR(INDEX('Retasi Pricing'!F:F,MATCH('Entry Data'!AM2684,'Retasi Pricing'!E:E,0))*X2684,"")</f>
        <v>42000</v>
      </c>
      <c r="Z2684" s="62" t="s">
        <v>26</v>
      </c>
      <c r="AA2684" s="62" t="s">
        <v>27</v>
      </c>
      <c r="AB2684" s="32"/>
      <c r="AC2684" s="32" t="s">
        <v>211</v>
      </c>
      <c r="AD2684" s="32" t="str">
        <f t="shared" si="744"/>
        <v/>
      </c>
      <c r="AF2684" s="5" t="str">
        <f t="shared" si="745"/>
        <v>yudianto44200</v>
      </c>
      <c r="AG2684" s="5" t="str">
        <f t="shared" si="746"/>
        <v>BMJ 04644200UTARANIGHT</v>
      </c>
      <c r="AH2684" s="5" t="str">
        <f t="shared" si="747"/>
        <v>yudianto44200UTARANIGHT</v>
      </c>
      <c r="AI2684" s="5" t="str">
        <f t="shared" si="748"/>
        <v>BMJ 04644200NIGHT</v>
      </c>
      <c r="AJ2684" s="5" t="str">
        <f t="shared" si="749"/>
        <v>yudianto44200NIGHT</v>
      </c>
      <c r="AK2684" s="5" t="str">
        <f t="shared" si="750"/>
        <v>yudiantoBMJ II</v>
      </c>
      <c r="AL2684" s="5" t="str">
        <f t="shared" si="752"/>
        <v>7UTARA</v>
      </c>
      <c r="AM2684" s="5" t="str">
        <f t="shared" si="753"/>
        <v>7 &gt;UTARA12 RODA</v>
      </c>
      <c r="AN2684" s="5" t="str">
        <f t="shared" si="754"/>
        <v>yudiantoBMJ II7 &gt;UTARA12 RODA</v>
      </c>
      <c r="AO2684" s="5" t="str">
        <f t="shared" si="755"/>
        <v>yudianto7 &gt;UTARA12 RODA</v>
      </c>
      <c r="AP2684" s="5" t="str">
        <f t="shared" si="756"/>
        <v>44200NIGHT</v>
      </c>
    </row>
    <row r="2685" spans="1:42" x14ac:dyDescent="0.3">
      <c r="A2685" s="33">
        <v>1</v>
      </c>
      <c r="B2685" s="33"/>
      <c r="C2685" s="70">
        <v>44200</v>
      </c>
      <c r="D2685" s="71" t="s">
        <v>87</v>
      </c>
      <c r="E2685" s="70">
        <v>44200</v>
      </c>
      <c r="F2685" s="71">
        <v>5163615</v>
      </c>
      <c r="G2685" s="33" t="s">
        <v>20</v>
      </c>
      <c r="H2685" s="33" t="s">
        <v>21</v>
      </c>
      <c r="I2685" s="33" t="s">
        <v>51</v>
      </c>
      <c r="J2685" s="33" t="s">
        <v>46</v>
      </c>
      <c r="K2685" s="63" t="s">
        <v>36</v>
      </c>
      <c r="L2685" s="32" t="str">
        <f t="shared" si="757"/>
        <v>CGE370</v>
      </c>
      <c r="M2685" s="32" t="str">
        <f t="shared" si="758"/>
        <v>BMJ II</v>
      </c>
      <c r="N2685" s="32" t="str">
        <f t="shared" si="759"/>
        <v>12 RODA</v>
      </c>
      <c r="O2685" s="146">
        <v>0.85833333333333339</v>
      </c>
      <c r="P2685" s="65">
        <v>44200.868819444448</v>
      </c>
      <c r="Q2685" s="65"/>
      <c r="R2685" s="66">
        <v>1</v>
      </c>
      <c r="S2685" s="66">
        <v>47400</v>
      </c>
      <c r="T2685" s="66">
        <v>17100</v>
      </c>
      <c r="U2685" s="67">
        <f t="shared" si="751"/>
        <v>30.3</v>
      </c>
      <c r="V2685" s="66">
        <f t="shared" si="742"/>
        <v>614393.1</v>
      </c>
      <c r="W2685" s="66" t="str">
        <f t="shared" si="743"/>
        <v>1 &gt; 4</v>
      </c>
      <c r="X2685" s="66">
        <f>A2685+SUMIFS(Presensi!F:F,Presensi!E:E,'Entry Data'!AP2685)</f>
        <v>1</v>
      </c>
      <c r="Y2685" s="66">
        <f>IFERROR(INDEX('Retasi Pricing'!F:F,MATCH('Entry Data'!AM2685,'Retasi Pricing'!E:E,0))*X2685,"")</f>
        <v>27500</v>
      </c>
      <c r="Z2685" s="62" t="s">
        <v>26</v>
      </c>
      <c r="AA2685" s="62" t="s">
        <v>27</v>
      </c>
      <c r="AB2685" s="32"/>
      <c r="AC2685" s="32" t="s">
        <v>211</v>
      </c>
      <c r="AD2685" s="32" t="str">
        <f t="shared" si="744"/>
        <v/>
      </c>
      <c r="AF2685" s="5" t="str">
        <f t="shared" si="745"/>
        <v>yudianto44200</v>
      </c>
      <c r="AG2685" s="5" t="str">
        <f t="shared" si="746"/>
        <v>BMJ 04644200UTARANIGHT</v>
      </c>
      <c r="AH2685" s="5" t="str">
        <f t="shared" si="747"/>
        <v>yudianto44200UTARANIGHT</v>
      </c>
      <c r="AI2685" s="5" t="str">
        <f t="shared" si="748"/>
        <v>BMJ 04644200NIGHT</v>
      </c>
      <c r="AJ2685" s="5" t="str">
        <f t="shared" si="749"/>
        <v>yudianto44200NIGHT</v>
      </c>
      <c r="AK2685" s="5" t="str">
        <f t="shared" si="750"/>
        <v>yudiantoBMJ II</v>
      </c>
      <c r="AL2685" s="5" t="str">
        <f t="shared" si="752"/>
        <v>1UTARA</v>
      </c>
      <c r="AM2685" s="5" t="str">
        <f t="shared" si="753"/>
        <v>1 &gt; 4UTARA12 RODA</v>
      </c>
      <c r="AN2685" s="5" t="str">
        <f t="shared" si="754"/>
        <v>yudiantoBMJ II1 &gt; 4UTARA12 RODA</v>
      </c>
      <c r="AO2685" s="5" t="str">
        <f t="shared" si="755"/>
        <v>yudianto1 &gt; 4UTARA12 RODA</v>
      </c>
      <c r="AP2685" s="5" t="str">
        <f t="shared" si="756"/>
        <v>44200NIGHT</v>
      </c>
    </row>
    <row r="2686" spans="1:42" x14ac:dyDescent="0.3">
      <c r="A2686" s="33">
        <v>1</v>
      </c>
      <c r="B2686" s="33"/>
      <c r="C2686" s="70">
        <v>44200</v>
      </c>
      <c r="D2686" s="71" t="s">
        <v>87</v>
      </c>
      <c r="E2686" s="70">
        <v>44200</v>
      </c>
      <c r="F2686" s="71">
        <v>5163682</v>
      </c>
      <c r="G2686" s="33" t="s">
        <v>20</v>
      </c>
      <c r="H2686" s="33" t="s">
        <v>21</v>
      </c>
      <c r="I2686" s="33" t="s">
        <v>51</v>
      </c>
      <c r="J2686" s="33" t="s">
        <v>46</v>
      </c>
      <c r="K2686" s="63" t="s">
        <v>36</v>
      </c>
      <c r="L2686" s="32" t="str">
        <f t="shared" si="757"/>
        <v>CGE370</v>
      </c>
      <c r="M2686" s="32" t="str">
        <f t="shared" si="758"/>
        <v>BMJ II</v>
      </c>
      <c r="N2686" s="32" t="str">
        <f t="shared" si="759"/>
        <v>12 RODA</v>
      </c>
      <c r="O2686" s="146">
        <v>0.92304398148148159</v>
      </c>
      <c r="P2686" s="65">
        <v>44200.923043981478</v>
      </c>
      <c r="Q2686" s="65"/>
      <c r="R2686" s="66">
        <v>2</v>
      </c>
      <c r="S2686" s="66">
        <v>47460</v>
      </c>
      <c r="T2686" s="66">
        <v>17100</v>
      </c>
      <c r="U2686" s="67">
        <f t="shared" si="751"/>
        <v>30.36</v>
      </c>
      <c r="V2686" s="66">
        <f t="shared" si="742"/>
        <v>615609.72</v>
      </c>
      <c r="W2686" s="66" t="str">
        <f t="shared" si="743"/>
        <v>1 &gt; 4</v>
      </c>
      <c r="X2686" s="66">
        <f>A2686+SUMIFS(Presensi!F:F,Presensi!E:E,'Entry Data'!AP2686)</f>
        <v>1</v>
      </c>
      <c r="Y2686" s="66">
        <f>IFERROR(INDEX('Retasi Pricing'!F:F,MATCH('Entry Data'!AM2686,'Retasi Pricing'!E:E,0))*X2686,"")</f>
        <v>27500</v>
      </c>
      <c r="Z2686" s="62" t="s">
        <v>26</v>
      </c>
      <c r="AA2686" s="62" t="s">
        <v>27</v>
      </c>
      <c r="AB2686" s="32"/>
      <c r="AC2686" s="32" t="s">
        <v>211</v>
      </c>
      <c r="AD2686" s="32" t="str">
        <f t="shared" si="744"/>
        <v/>
      </c>
      <c r="AF2686" s="5" t="str">
        <f t="shared" si="745"/>
        <v>yudianto44200</v>
      </c>
      <c r="AG2686" s="5" t="str">
        <f t="shared" si="746"/>
        <v>BMJ 04644200UTARANIGHT</v>
      </c>
      <c r="AH2686" s="5" t="str">
        <f t="shared" si="747"/>
        <v>yudianto44200UTARANIGHT</v>
      </c>
      <c r="AI2686" s="5" t="str">
        <f t="shared" si="748"/>
        <v>BMJ 04644200NIGHT</v>
      </c>
      <c r="AJ2686" s="5" t="str">
        <f t="shared" si="749"/>
        <v>yudianto44200NIGHT</v>
      </c>
      <c r="AK2686" s="5" t="str">
        <f t="shared" si="750"/>
        <v>yudiantoBMJ II</v>
      </c>
      <c r="AL2686" s="5" t="str">
        <f t="shared" si="752"/>
        <v>2UTARA</v>
      </c>
      <c r="AM2686" s="5" t="str">
        <f t="shared" si="753"/>
        <v>1 &gt; 4UTARA12 RODA</v>
      </c>
      <c r="AN2686" s="5" t="str">
        <f t="shared" si="754"/>
        <v>yudiantoBMJ II1 &gt; 4UTARA12 RODA</v>
      </c>
      <c r="AO2686" s="5" t="str">
        <f t="shared" si="755"/>
        <v>yudianto1 &gt; 4UTARA12 RODA</v>
      </c>
      <c r="AP2686" s="5" t="str">
        <f t="shared" si="756"/>
        <v>44200NIGHT</v>
      </c>
    </row>
    <row r="2687" spans="1:42" x14ac:dyDescent="0.3">
      <c r="A2687" s="33">
        <v>1</v>
      </c>
      <c r="B2687" s="33"/>
      <c r="C2687" s="70">
        <v>44200</v>
      </c>
      <c r="D2687" s="71" t="s">
        <v>87</v>
      </c>
      <c r="E2687" s="70">
        <v>44200</v>
      </c>
      <c r="F2687" s="71">
        <v>5163766</v>
      </c>
      <c r="G2687" s="33" t="s">
        <v>20</v>
      </c>
      <c r="H2687" s="33" t="s">
        <v>21</v>
      </c>
      <c r="I2687" s="33" t="s">
        <v>51</v>
      </c>
      <c r="J2687" s="33" t="s">
        <v>46</v>
      </c>
      <c r="K2687" s="63" t="s">
        <v>36</v>
      </c>
      <c r="L2687" s="32" t="str">
        <f t="shared" si="757"/>
        <v>CGE370</v>
      </c>
      <c r="M2687" s="32" t="str">
        <f t="shared" si="758"/>
        <v>BMJ II</v>
      </c>
      <c r="N2687" s="32" t="str">
        <f t="shared" si="759"/>
        <v>12 RODA</v>
      </c>
      <c r="O2687" s="146">
        <v>0.98642361111111121</v>
      </c>
      <c r="P2687" s="65">
        <v>44200.98642361111</v>
      </c>
      <c r="Q2687" s="65"/>
      <c r="R2687" s="66">
        <v>3</v>
      </c>
      <c r="S2687" s="66">
        <v>45900</v>
      </c>
      <c r="T2687" s="66">
        <v>17100</v>
      </c>
      <c r="U2687" s="67">
        <f t="shared" si="751"/>
        <v>28.8</v>
      </c>
      <c r="V2687" s="66">
        <f t="shared" si="742"/>
        <v>583977.6</v>
      </c>
      <c r="W2687" s="66" t="str">
        <f t="shared" si="743"/>
        <v>1 &gt; 4</v>
      </c>
      <c r="X2687" s="66">
        <f>A2687+SUMIFS(Presensi!F:F,Presensi!E:E,'Entry Data'!AP2687)</f>
        <v>1</v>
      </c>
      <c r="Y2687" s="66">
        <f>IFERROR(INDEX('Retasi Pricing'!F:F,MATCH('Entry Data'!AM2687,'Retasi Pricing'!E:E,0))*X2687,"")</f>
        <v>27500</v>
      </c>
      <c r="Z2687" s="62" t="s">
        <v>26</v>
      </c>
      <c r="AA2687" s="62" t="s">
        <v>27</v>
      </c>
      <c r="AB2687" s="32"/>
      <c r="AC2687" s="32" t="s">
        <v>211</v>
      </c>
      <c r="AD2687" s="32" t="str">
        <f t="shared" si="744"/>
        <v/>
      </c>
      <c r="AF2687" s="5" t="str">
        <f t="shared" si="745"/>
        <v>yudianto44200</v>
      </c>
      <c r="AG2687" s="5" t="str">
        <f t="shared" si="746"/>
        <v>BMJ 04644200UTARANIGHT</v>
      </c>
      <c r="AH2687" s="5" t="str">
        <f t="shared" si="747"/>
        <v>yudianto44200UTARANIGHT</v>
      </c>
      <c r="AI2687" s="5" t="str">
        <f t="shared" si="748"/>
        <v>BMJ 04644200NIGHT</v>
      </c>
      <c r="AJ2687" s="5" t="str">
        <f t="shared" si="749"/>
        <v>yudianto44200NIGHT</v>
      </c>
      <c r="AK2687" s="5" t="str">
        <f t="shared" si="750"/>
        <v>yudiantoBMJ II</v>
      </c>
      <c r="AL2687" s="5" t="str">
        <f t="shared" si="752"/>
        <v>3UTARA</v>
      </c>
      <c r="AM2687" s="5" t="str">
        <f t="shared" si="753"/>
        <v>1 &gt; 4UTARA12 RODA</v>
      </c>
      <c r="AN2687" s="5" t="str">
        <f t="shared" si="754"/>
        <v>yudiantoBMJ II1 &gt; 4UTARA12 RODA</v>
      </c>
      <c r="AO2687" s="5" t="str">
        <f t="shared" si="755"/>
        <v>yudianto1 &gt; 4UTARA12 RODA</v>
      </c>
      <c r="AP2687" s="5" t="str">
        <f t="shared" si="756"/>
        <v>44200NIGHT</v>
      </c>
    </row>
    <row r="2688" spans="1:42" x14ac:dyDescent="0.3">
      <c r="A2688" s="33">
        <v>1</v>
      </c>
      <c r="B2688" s="33"/>
      <c r="C2688" s="70">
        <v>44200</v>
      </c>
      <c r="D2688" s="71" t="s">
        <v>87</v>
      </c>
      <c r="E2688" s="70">
        <v>44201</v>
      </c>
      <c r="F2688" s="71">
        <v>5163912</v>
      </c>
      <c r="G2688" s="33" t="s">
        <v>20</v>
      </c>
      <c r="H2688" s="33" t="s">
        <v>21</v>
      </c>
      <c r="I2688" s="33" t="s">
        <v>51</v>
      </c>
      <c r="J2688" s="33" t="s">
        <v>46</v>
      </c>
      <c r="K2688" s="63" t="s">
        <v>41</v>
      </c>
      <c r="L2688" s="32" t="str">
        <f t="shared" si="757"/>
        <v>AXOR4843</v>
      </c>
      <c r="M2688" s="32" t="str">
        <f t="shared" si="758"/>
        <v>BMJ II</v>
      </c>
      <c r="N2688" s="32" t="str">
        <f t="shared" si="759"/>
        <v>12 RODA</v>
      </c>
      <c r="O2688" s="146">
        <v>0.14270833333333333</v>
      </c>
      <c r="P2688" s="65">
        <v>44201.142708333333</v>
      </c>
      <c r="Q2688" s="65"/>
      <c r="R2688" s="66">
        <v>4</v>
      </c>
      <c r="S2688" s="66">
        <v>52340</v>
      </c>
      <c r="T2688" s="66">
        <v>20080</v>
      </c>
      <c r="U2688" s="67">
        <f t="shared" si="751"/>
        <v>32.26</v>
      </c>
      <c r="V2688" s="66">
        <f t="shared" si="742"/>
        <v>654136.0199999999</v>
      </c>
      <c r="W2688" s="66" t="str">
        <f t="shared" si="743"/>
        <v>1 &gt; 4</v>
      </c>
      <c r="X2688" s="66">
        <f>A2688+SUMIFS(Presensi!F:F,Presensi!E:E,'Entry Data'!AP2688)</f>
        <v>1</v>
      </c>
      <c r="Y2688" s="66">
        <f>IFERROR(INDEX('Retasi Pricing'!F:F,MATCH('Entry Data'!AM2688,'Retasi Pricing'!E:E,0))*X2688,"")</f>
        <v>27500</v>
      </c>
      <c r="Z2688" s="62" t="s">
        <v>26</v>
      </c>
      <c r="AA2688" s="62" t="s">
        <v>27</v>
      </c>
      <c r="AB2688" s="32"/>
      <c r="AC2688" s="32" t="s">
        <v>124</v>
      </c>
      <c r="AD2688" s="32" t="str">
        <f t="shared" si="744"/>
        <v/>
      </c>
      <c r="AF2688" s="5" t="str">
        <f t="shared" si="745"/>
        <v>rahman44200</v>
      </c>
      <c r="AG2688" s="5" t="str">
        <f t="shared" si="746"/>
        <v>BMJ 04744200UTARANIGHT</v>
      </c>
      <c r="AH2688" s="5" t="str">
        <f t="shared" si="747"/>
        <v>rahman44200UTARANIGHT</v>
      </c>
      <c r="AI2688" s="5" t="str">
        <f t="shared" si="748"/>
        <v>BMJ 04744200NIGHT</v>
      </c>
      <c r="AJ2688" s="5" t="str">
        <f t="shared" si="749"/>
        <v>rahman44200NIGHT</v>
      </c>
      <c r="AK2688" s="5" t="str">
        <f t="shared" si="750"/>
        <v>rahmanBMJ II</v>
      </c>
      <c r="AL2688" s="5" t="str">
        <f t="shared" si="752"/>
        <v>4UTARA</v>
      </c>
      <c r="AM2688" s="5" t="str">
        <f t="shared" si="753"/>
        <v>1 &gt; 4UTARA12 RODA</v>
      </c>
      <c r="AN2688" s="5" t="str">
        <f t="shared" si="754"/>
        <v>rahmanBMJ II1 &gt; 4UTARA12 RODA</v>
      </c>
      <c r="AO2688" s="5" t="str">
        <f t="shared" si="755"/>
        <v>rahman1 &gt; 4UTARA12 RODA</v>
      </c>
      <c r="AP2688" s="5" t="str">
        <f t="shared" si="756"/>
        <v>44200NIGHT</v>
      </c>
    </row>
    <row r="2689" spans="1:42" x14ac:dyDescent="0.3">
      <c r="A2689" s="33">
        <v>1</v>
      </c>
      <c r="B2689" s="33"/>
      <c r="C2689" s="70">
        <v>44200</v>
      </c>
      <c r="D2689" s="71" t="s">
        <v>87</v>
      </c>
      <c r="E2689" s="70">
        <v>44200</v>
      </c>
      <c r="F2689" s="71">
        <v>5163599</v>
      </c>
      <c r="G2689" s="33" t="s">
        <v>20</v>
      </c>
      <c r="H2689" s="33" t="s">
        <v>21</v>
      </c>
      <c r="I2689" s="33" t="s">
        <v>51</v>
      </c>
      <c r="J2689" s="33" t="s">
        <v>46</v>
      </c>
      <c r="K2689" s="63" t="s">
        <v>41</v>
      </c>
      <c r="L2689" s="32" t="str">
        <f t="shared" si="757"/>
        <v>AXOR4843</v>
      </c>
      <c r="M2689" s="32" t="str">
        <f t="shared" si="758"/>
        <v>BMJ II</v>
      </c>
      <c r="N2689" s="32" t="str">
        <f t="shared" si="759"/>
        <v>12 RODA</v>
      </c>
      <c r="O2689" s="146">
        <v>0.84188657407407408</v>
      </c>
      <c r="P2689" s="65">
        <v>44200.847974537035</v>
      </c>
      <c r="Q2689" s="65"/>
      <c r="R2689" s="66">
        <v>1</v>
      </c>
      <c r="S2689" s="66">
        <v>51700</v>
      </c>
      <c r="T2689" s="66">
        <v>20080</v>
      </c>
      <c r="U2689" s="67">
        <f t="shared" si="751"/>
        <v>31.62</v>
      </c>
      <c r="V2689" s="66">
        <f t="shared" si="742"/>
        <v>641158.74</v>
      </c>
      <c r="W2689" s="66" t="str">
        <f t="shared" si="743"/>
        <v>1 &gt; 4</v>
      </c>
      <c r="X2689" s="66">
        <f>A2689+SUMIFS(Presensi!F:F,Presensi!E:E,'Entry Data'!AP2689)</f>
        <v>1</v>
      </c>
      <c r="Y2689" s="66">
        <f>IFERROR(INDEX('Retasi Pricing'!F:F,MATCH('Entry Data'!AM2689,'Retasi Pricing'!E:E,0))*X2689,"")</f>
        <v>27500</v>
      </c>
      <c r="Z2689" s="62" t="s">
        <v>26</v>
      </c>
      <c r="AA2689" s="62" t="s">
        <v>27</v>
      </c>
      <c r="AB2689" s="32"/>
      <c r="AC2689" s="32" t="s">
        <v>124</v>
      </c>
      <c r="AD2689" s="32" t="str">
        <f t="shared" si="744"/>
        <v/>
      </c>
      <c r="AF2689" s="5" t="str">
        <f t="shared" si="745"/>
        <v>rahman44200</v>
      </c>
      <c r="AG2689" s="5" t="str">
        <f t="shared" si="746"/>
        <v>BMJ 04744200UTARANIGHT</v>
      </c>
      <c r="AH2689" s="5" t="str">
        <f t="shared" si="747"/>
        <v>rahman44200UTARANIGHT</v>
      </c>
      <c r="AI2689" s="5" t="str">
        <f t="shared" si="748"/>
        <v>BMJ 04744200NIGHT</v>
      </c>
      <c r="AJ2689" s="5" t="str">
        <f t="shared" si="749"/>
        <v>rahman44200NIGHT</v>
      </c>
      <c r="AK2689" s="5" t="str">
        <f t="shared" si="750"/>
        <v>rahmanBMJ II</v>
      </c>
      <c r="AL2689" s="5" t="str">
        <f t="shared" si="752"/>
        <v>1UTARA</v>
      </c>
      <c r="AM2689" s="5" t="str">
        <f t="shared" si="753"/>
        <v>1 &gt; 4UTARA12 RODA</v>
      </c>
      <c r="AN2689" s="5" t="str">
        <f t="shared" si="754"/>
        <v>rahmanBMJ II1 &gt; 4UTARA12 RODA</v>
      </c>
      <c r="AO2689" s="5" t="str">
        <f t="shared" si="755"/>
        <v>rahman1 &gt; 4UTARA12 RODA</v>
      </c>
      <c r="AP2689" s="5" t="str">
        <f t="shared" si="756"/>
        <v>44200NIGHT</v>
      </c>
    </row>
    <row r="2690" spans="1:42" x14ac:dyDescent="0.3">
      <c r="A2690" s="33">
        <v>1</v>
      </c>
      <c r="B2690" s="33"/>
      <c r="C2690" s="70">
        <v>44200</v>
      </c>
      <c r="D2690" s="71" t="s">
        <v>87</v>
      </c>
      <c r="E2690" s="70">
        <v>44200</v>
      </c>
      <c r="F2690" s="71">
        <v>5163667</v>
      </c>
      <c r="G2690" s="33" t="s">
        <v>20</v>
      </c>
      <c r="H2690" s="33" t="s">
        <v>21</v>
      </c>
      <c r="I2690" s="33" t="s">
        <v>51</v>
      </c>
      <c r="J2690" s="33" t="s">
        <v>46</v>
      </c>
      <c r="K2690" s="63" t="s">
        <v>41</v>
      </c>
      <c r="L2690" s="32" t="str">
        <f t="shared" si="757"/>
        <v>AXOR4843</v>
      </c>
      <c r="M2690" s="32" t="str">
        <f t="shared" si="758"/>
        <v>BMJ II</v>
      </c>
      <c r="N2690" s="32" t="str">
        <f t="shared" si="759"/>
        <v>12 RODA</v>
      </c>
      <c r="O2690" s="146">
        <v>0.9032175925925926</v>
      </c>
      <c r="P2690" s="65">
        <v>44200.903217592589</v>
      </c>
      <c r="Q2690" s="65"/>
      <c r="R2690" s="66">
        <v>2</v>
      </c>
      <c r="S2690" s="66">
        <v>51960</v>
      </c>
      <c r="T2690" s="66">
        <v>20080</v>
      </c>
      <c r="U2690" s="67">
        <f t="shared" si="751"/>
        <v>31.88</v>
      </c>
      <c r="V2690" s="66">
        <f t="shared" si="742"/>
        <v>646430.76</v>
      </c>
      <c r="W2690" s="66" t="str">
        <f t="shared" si="743"/>
        <v>1 &gt; 4</v>
      </c>
      <c r="X2690" s="66">
        <f>A2690+SUMIFS(Presensi!F:F,Presensi!E:E,'Entry Data'!AP2690)</f>
        <v>1</v>
      </c>
      <c r="Y2690" s="66">
        <f>IFERROR(INDEX('Retasi Pricing'!F:F,MATCH('Entry Data'!AM2690,'Retasi Pricing'!E:E,0))*X2690,"")</f>
        <v>27500</v>
      </c>
      <c r="Z2690" s="62" t="s">
        <v>26</v>
      </c>
      <c r="AA2690" s="62" t="s">
        <v>27</v>
      </c>
      <c r="AB2690" s="32"/>
      <c r="AC2690" s="32" t="s">
        <v>124</v>
      </c>
      <c r="AD2690" s="32" t="str">
        <f t="shared" si="744"/>
        <v/>
      </c>
      <c r="AF2690" s="5" t="str">
        <f t="shared" si="745"/>
        <v>rahman44200</v>
      </c>
      <c r="AG2690" s="5" t="str">
        <f t="shared" si="746"/>
        <v>BMJ 04744200UTARANIGHT</v>
      </c>
      <c r="AH2690" s="5" t="str">
        <f t="shared" si="747"/>
        <v>rahman44200UTARANIGHT</v>
      </c>
      <c r="AI2690" s="5" t="str">
        <f t="shared" si="748"/>
        <v>BMJ 04744200NIGHT</v>
      </c>
      <c r="AJ2690" s="5" t="str">
        <f t="shared" si="749"/>
        <v>rahman44200NIGHT</v>
      </c>
      <c r="AK2690" s="5" t="str">
        <f t="shared" si="750"/>
        <v>rahmanBMJ II</v>
      </c>
      <c r="AL2690" s="5" t="str">
        <f t="shared" si="752"/>
        <v>2UTARA</v>
      </c>
      <c r="AM2690" s="5" t="str">
        <f t="shared" si="753"/>
        <v>1 &gt; 4UTARA12 RODA</v>
      </c>
      <c r="AN2690" s="5" t="str">
        <f t="shared" si="754"/>
        <v>rahmanBMJ II1 &gt; 4UTARA12 RODA</v>
      </c>
      <c r="AO2690" s="5" t="str">
        <f t="shared" si="755"/>
        <v>rahman1 &gt; 4UTARA12 RODA</v>
      </c>
      <c r="AP2690" s="5" t="str">
        <f t="shared" si="756"/>
        <v>44200NIGHT</v>
      </c>
    </row>
    <row r="2691" spans="1:42" x14ac:dyDescent="0.3">
      <c r="A2691" s="33">
        <v>1</v>
      </c>
      <c r="B2691" s="33"/>
      <c r="C2691" s="70">
        <v>44200</v>
      </c>
      <c r="D2691" s="71" t="s">
        <v>87</v>
      </c>
      <c r="E2691" s="70">
        <v>44200</v>
      </c>
      <c r="F2691" s="71">
        <v>5163741</v>
      </c>
      <c r="G2691" s="33" t="s">
        <v>20</v>
      </c>
      <c r="H2691" s="33" t="s">
        <v>21</v>
      </c>
      <c r="I2691" s="33" t="s">
        <v>51</v>
      </c>
      <c r="J2691" s="33" t="s">
        <v>46</v>
      </c>
      <c r="K2691" s="63" t="s">
        <v>41</v>
      </c>
      <c r="L2691" s="32" t="str">
        <f t="shared" si="757"/>
        <v>AXOR4843</v>
      </c>
      <c r="M2691" s="32" t="str">
        <f t="shared" si="758"/>
        <v>BMJ II</v>
      </c>
      <c r="N2691" s="32" t="str">
        <f t="shared" si="759"/>
        <v>12 RODA</v>
      </c>
      <c r="O2691" s="146">
        <v>0.96636574074074078</v>
      </c>
      <c r="P2691" s="65">
        <v>44200.966365740744</v>
      </c>
      <c r="Q2691" s="65"/>
      <c r="R2691" s="66">
        <v>3</v>
      </c>
      <c r="S2691" s="66">
        <v>50460</v>
      </c>
      <c r="T2691" s="66">
        <v>20080</v>
      </c>
      <c r="U2691" s="67">
        <f t="shared" si="751"/>
        <v>30.38</v>
      </c>
      <c r="V2691" s="66">
        <f t="shared" si="742"/>
        <v>616015.26</v>
      </c>
      <c r="W2691" s="66" t="str">
        <f t="shared" si="743"/>
        <v>1 &gt; 4</v>
      </c>
      <c r="X2691" s="66">
        <f>A2691+SUMIFS(Presensi!F:F,Presensi!E:E,'Entry Data'!AP2691)</f>
        <v>1</v>
      </c>
      <c r="Y2691" s="66">
        <f>IFERROR(INDEX('Retasi Pricing'!F:F,MATCH('Entry Data'!AM2691,'Retasi Pricing'!E:E,0))*X2691,"")</f>
        <v>27500</v>
      </c>
      <c r="Z2691" s="62" t="s">
        <v>26</v>
      </c>
      <c r="AA2691" s="62" t="s">
        <v>27</v>
      </c>
      <c r="AB2691" s="32"/>
      <c r="AC2691" s="32" t="s">
        <v>124</v>
      </c>
      <c r="AD2691" s="32" t="str">
        <f t="shared" si="744"/>
        <v/>
      </c>
      <c r="AF2691" s="5" t="str">
        <f t="shared" si="745"/>
        <v>rahman44200</v>
      </c>
      <c r="AG2691" s="5" t="str">
        <f t="shared" si="746"/>
        <v>BMJ 04744200UTARANIGHT</v>
      </c>
      <c r="AH2691" s="5" t="str">
        <f t="shared" si="747"/>
        <v>rahman44200UTARANIGHT</v>
      </c>
      <c r="AI2691" s="5" t="str">
        <f t="shared" si="748"/>
        <v>BMJ 04744200NIGHT</v>
      </c>
      <c r="AJ2691" s="5" t="str">
        <f t="shared" si="749"/>
        <v>rahman44200NIGHT</v>
      </c>
      <c r="AK2691" s="5" t="str">
        <f t="shared" si="750"/>
        <v>rahmanBMJ II</v>
      </c>
      <c r="AL2691" s="5" t="str">
        <f t="shared" si="752"/>
        <v>3UTARA</v>
      </c>
      <c r="AM2691" s="5" t="str">
        <f t="shared" si="753"/>
        <v>1 &gt; 4UTARA12 RODA</v>
      </c>
      <c r="AN2691" s="5" t="str">
        <f t="shared" si="754"/>
        <v>rahmanBMJ II1 &gt; 4UTARA12 RODA</v>
      </c>
      <c r="AO2691" s="5" t="str">
        <f t="shared" si="755"/>
        <v>rahman1 &gt; 4UTARA12 RODA</v>
      </c>
      <c r="AP2691" s="5" t="str">
        <f t="shared" si="756"/>
        <v>44200NIGHT</v>
      </c>
    </row>
    <row r="2692" spans="1:42" x14ac:dyDescent="0.3">
      <c r="A2692" s="33">
        <v>1</v>
      </c>
      <c r="B2692" s="33"/>
      <c r="C2692" s="70">
        <v>44200</v>
      </c>
      <c r="D2692" s="71" t="s">
        <v>87</v>
      </c>
      <c r="E2692" s="70">
        <v>44201</v>
      </c>
      <c r="F2692" s="71">
        <v>5163787</v>
      </c>
      <c r="G2692" s="33" t="s">
        <v>20</v>
      </c>
      <c r="H2692" s="33" t="s">
        <v>21</v>
      </c>
      <c r="I2692" s="33" t="s">
        <v>51</v>
      </c>
      <c r="J2692" s="33" t="s">
        <v>46</v>
      </c>
      <c r="K2692" s="63" t="s">
        <v>60</v>
      </c>
      <c r="L2692" s="32" t="str">
        <f t="shared" si="757"/>
        <v>AXOR4843</v>
      </c>
      <c r="M2692" s="32" t="str">
        <f t="shared" si="758"/>
        <v>BMJ II</v>
      </c>
      <c r="N2692" s="32" t="str">
        <f t="shared" si="759"/>
        <v>12 RODA</v>
      </c>
      <c r="O2692" s="146">
        <v>8.3217592592592596E-3</v>
      </c>
      <c r="P2692" s="65">
        <v>44201.008321759262</v>
      </c>
      <c r="Q2692" s="65"/>
      <c r="R2692" s="66">
        <v>2</v>
      </c>
      <c r="S2692" s="66">
        <v>52360</v>
      </c>
      <c r="T2692" s="66">
        <v>19920</v>
      </c>
      <c r="U2692" s="67">
        <f t="shared" si="751"/>
        <v>32.44</v>
      </c>
      <c r="V2692" s="66">
        <f t="shared" si="742"/>
        <v>657785.88</v>
      </c>
      <c r="W2692" s="66" t="str">
        <f t="shared" si="743"/>
        <v>1 &gt; 4</v>
      </c>
      <c r="X2692" s="66">
        <f>A2692+SUMIFS(Presensi!F:F,Presensi!E:E,'Entry Data'!AP2692)</f>
        <v>1</v>
      </c>
      <c r="Y2692" s="66">
        <f>IFERROR(INDEX('Retasi Pricing'!F:F,MATCH('Entry Data'!AM2692,'Retasi Pricing'!E:E,0))*X2692,"")</f>
        <v>27500</v>
      </c>
      <c r="Z2692" s="62" t="s">
        <v>26</v>
      </c>
      <c r="AA2692" s="62" t="s">
        <v>27</v>
      </c>
      <c r="AB2692" s="32"/>
      <c r="AC2692" s="32" t="s">
        <v>200</v>
      </c>
      <c r="AD2692" s="32" t="str">
        <f t="shared" si="744"/>
        <v/>
      </c>
      <c r="AF2692" s="5" t="str">
        <f t="shared" si="745"/>
        <v>teguh sugeng44200</v>
      </c>
      <c r="AG2692" s="5" t="str">
        <f t="shared" si="746"/>
        <v>BMJ 05244200UTARANIGHT</v>
      </c>
      <c r="AH2692" s="5" t="str">
        <f t="shared" si="747"/>
        <v>teguh sugeng44200UTARANIGHT</v>
      </c>
      <c r="AI2692" s="5" t="str">
        <f t="shared" si="748"/>
        <v>BMJ 05244200NIGHT</v>
      </c>
      <c r="AJ2692" s="5" t="str">
        <f t="shared" si="749"/>
        <v>teguh sugeng44200NIGHT</v>
      </c>
      <c r="AK2692" s="5" t="str">
        <f t="shared" si="750"/>
        <v>teguh sugengBMJ II</v>
      </c>
      <c r="AL2692" s="5" t="str">
        <f t="shared" si="752"/>
        <v>2UTARA</v>
      </c>
      <c r="AM2692" s="5" t="str">
        <f t="shared" si="753"/>
        <v>1 &gt; 4UTARA12 RODA</v>
      </c>
      <c r="AN2692" s="5" t="str">
        <f t="shared" si="754"/>
        <v>teguh sugengBMJ II1 &gt; 4UTARA12 RODA</v>
      </c>
      <c r="AO2692" s="5" t="str">
        <f t="shared" si="755"/>
        <v>teguh sugeng1 &gt; 4UTARA12 RODA</v>
      </c>
      <c r="AP2692" s="5" t="str">
        <f t="shared" si="756"/>
        <v>44200NIGHT</v>
      </c>
    </row>
    <row r="2693" spans="1:42" x14ac:dyDescent="0.3">
      <c r="A2693" s="33">
        <v>1</v>
      </c>
      <c r="B2693" s="33"/>
      <c r="C2693" s="70">
        <v>44200</v>
      </c>
      <c r="D2693" s="71" t="s">
        <v>87</v>
      </c>
      <c r="E2693" s="70">
        <v>44201</v>
      </c>
      <c r="F2693" s="71">
        <v>5163840</v>
      </c>
      <c r="G2693" s="33" t="s">
        <v>20</v>
      </c>
      <c r="H2693" s="33" t="s">
        <v>21</v>
      </c>
      <c r="I2693" s="33" t="s">
        <v>51</v>
      </c>
      <c r="J2693" s="33" t="s">
        <v>46</v>
      </c>
      <c r="K2693" s="63" t="s">
        <v>60</v>
      </c>
      <c r="L2693" s="32" t="str">
        <f t="shared" si="757"/>
        <v>AXOR4843</v>
      </c>
      <c r="M2693" s="32" t="str">
        <f t="shared" si="758"/>
        <v>BMJ II</v>
      </c>
      <c r="N2693" s="32" t="str">
        <f t="shared" si="759"/>
        <v>12 RODA</v>
      </c>
      <c r="O2693" s="146">
        <v>7.2743055555555561E-2</v>
      </c>
      <c r="P2693" s="65">
        <v>44201.072743055556</v>
      </c>
      <c r="Q2693" s="65"/>
      <c r="R2693" s="66">
        <v>3</v>
      </c>
      <c r="S2693" s="66">
        <v>50500</v>
      </c>
      <c r="T2693" s="66">
        <v>19920</v>
      </c>
      <c r="U2693" s="67">
        <f t="shared" si="751"/>
        <v>30.58</v>
      </c>
      <c r="V2693" s="66">
        <f t="shared" si="742"/>
        <v>620070.65999999992</v>
      </c>
      <c r="W2693" s="66" t="str">
        <f t="shared" si="743"/>
        <v>1 &gt; 4</v>
      </c>
      <c r="X2693" s="66">
        <f>A2693+SUMIFS(Presensi!F:F,Presensi!E:E,'Entry Data'!AP2693)</f>
        <v>1</v>
      </c>
      <c r="Y2693" s="66">
        <f>IFERROR(INDEX('Retasi Pricing'!F:F,MATCH('Entry Data'!AM2693,'Retasi Pricing'!E:E,0))*X2693,"")</f>
        <v>27500</v>
      </c>
      <c r="Z2693" s="62" t="s">
        <v>26</v>
      </c>
      <c r="AA2693" s="62" t="s">
        <v>27</v>
      </c>
      <c r="AB2693" s="32"/>
      <c r="AC2693" s="32" t="s">
        <v>200</v>
      </c>
      <c r="AD2693" s="32" t="str">
        <f t="shared" si="744"/>
        <v/>
      </c>
      <c r="AF2693" s="5" t="str">
        <f t="shared" si="745"/>
        <v>teguh sugeng44200</v>
      </c>
      <c r="AG2693" s="5" t="str">
        <f t="shared" si="746"/>
        <v>BMJ 05244200UTARANIGHT</v>
      </c>
      <c r="AH2693" s="5" t="str">
        <f t="shared" si="747"/>
        <v>teguh sugeng44200UTARANIGHT</v>
      </c>
      <c r="AI2693" s="5" t="str">
        <f t="shared" si="748"/>
        <v>BMJ 05244200NIGHT</v>
      </c>
      <c r="AJ2693" s="5" t="str">
        <f t="shared" si="749"/>
        <v>teguh sugeng44200NIGHT</v>
      </c>
      <c r="AK2693" s="5" t="str">
        <f t="shared" si="750"/>
        <v>teguh sugengBMJ II</v>
      </c>
      <c r="AL2693" s="5" t="str">
        <f t="shared" si="752"/>
        <v>3UTARA</v>
      </c>
      <c r="AM2693" s="5" t="str">
        <f t="shared" si="753"/>
        <v>1 &gt; 4UTARA12 RODA</v>
      </c>
      <c r="AN2693" s="5" t="str">
        <f t="shared" si="754"/>
        <v>teguh sugengBMJ II1 &gt; 4UTARA12 RODA</v>
      </c>
      <c r="AO2693" s="5" t="str">
        <f t="shared" si="755"/>
        <v>teguh sugeng1 &gt; 4UTARA12 RODA</v>
      </c>
      <c r="AP2693" s="5" t="str">
        <f t="shared" si="756"/>
        <v>44200NIGHT</v>
      </c>
    </row>
    <row r="2694" spans="1:42" x14ac:dyDescent="0.3">
      <c r="A2694" s="33">
        <v>1</v>
      </c>
      <c r="B2694" s="33"/>
      <c r="C2694" s="70">
        <v>44200</v>
      </c>
      <c r="D2694" s="71" t="s">
        <v>87</v>
      </c>
      <c r="E2694" s="70">
        <v>44201</v>
      </c>
      <c r="F2694" s="71">
        <v>5163945</v>
      </c>
      <c r="G2694" s="33" t="s">
        <v>20</v>
      </c>
      <c r="H2694" s="33" t="s">
        <v>21</v>
      </c>
      <c r="I2694" s="33" t="s">
        <v>51</v>
      </c>
      <c r="J2694" s="33" t="s">
        <v>46</v>
      </c>
      <c r="K2694" s="63" t="s">
        <v>60</v>
      </c>
      <c r="L2694" s="32" t="str">
        <f t="shared" si="757"/>
        <v>AXOR4843</v>
      </c>
      <c r="M2694" s="32" t="str">
        <f t="shared" si="758"/>
        <v>BMJ II</v>
      </c>
      <c r="N2694" s="32" t="str">
        <f t="shared" si="759"/>
        <v>12 RODA</v>
      </c>
      <c r="O2694" s="146">
        <v>0.17274305555555555</v>
      </c>
      <c r="P2694" s="65">
        <v>44201.172743055555</v>
      </c>
      <c r="Q2694" s="65"/>
      <c r="R2694" s="66">
        <v>4</v>
      </c>
      <c r="S2694" s="66">
        <v>53000</v>
      </c>
      <c r="T2694" s="66">
        <v>19920</v>
      </c>
      <c r="U2694" s="67">
        <f t="shared" si="751"/>
        <v>33.08</v>
      </c>
      <c r="V2694" s="66">
        <f t="shared" si="742"/>
        <v>670763.15999999992</v>
      </c>
      <c r="W2694" s="66" t="str">
        <f t="shared" si="743"/>
        <v>1 &gt; 4</v>
      </c>
      <c r="X2694" s="66">
        <f>A2694+SUMIFS(Presensi!F:F,Presensi!E:E,'Entry Data'!AP2694)</f>
        <v>1</v>
      </c>
      <c r="Y2694" s="66">
        <f>IFERROR(INDEX('Retasi Pricing'!F:F,MATCH('Entry Data'!AM2694,'Retasi Pricing'!E:E,0))*X2694,"")</f>
        <v>27500</v>
      </c>
      <c r="Z2694" s="62" t="s">
        <v>26</v>
      </c>
      <c r="AA2694" s="62" t="s">
        <v>27</v>
      </c>
      <c r="AB2694" s="32"/>
      <c r="AC2694" s="32" t="s">
        <v>200</v>
      </c>
      <c r="AD2694" s="32" t="str">
        <f t="shared" si="744"/>
        <v/>
      </c>
      <c r="AF2694" s="5" t="str">
        <f t="shared" si="745"/>
        <v>teguh sugeng44200</v>
      </c>
      <c r="AG2694" s="5" t="str">
        <f t="shared" si="746"/>
        <v>BMJ 05244200UTARANIGHT</v>
      </c>
      <c r="AH2694" s="5" t="str">
        <f t="shared" si="747"/>
        <v>teguh sugeng44200UTARANIGHT</v>
      </c>
      <c r="AI2694" s="5" t="str">
        <f t="shared" si="748"/>
        <v>BMJ 05244200NIGHT</v>
      </c>
      <c r="AJ2694" s="5" t="str">
        <f t="shared" si="749"/>
        <v>teguh sugeng44200NIGHT</v>
      </c>
      <c r="AK2694" s="5" t="str">
        <f t="shared" si="750"/>
        <v>teguh sugengBMJ II</v>
      </c>
      <c r="AL2694" s="5" t="str">
        <f t="shared" si="752"/>
        <v>4UTARA</v>
      </c>
      <c r="AM2694" s="5" t="str">
        <f t="shared" si="753"/>
        <v>1 &gt; 4UTARA12 RODA</v>
      </c>
      <c r="AN2694" s="5" t="str">
        <f t="shared" si="754"/>
        <v>teguh sugengBMJ II1 &gt; 4UTARA12 RODA</v>
      </c>
      <c r="AO2694" s="5" t="str">
        <f t="shared" si="755"/>
        <v>teguh sugeng1 &gt; 4UTARA12 RODA</v>
      </c>
      <c r="AP2694" s="5" t="str">
        <f t="shared" si="756"/>
        <v>44200NIGHT</v>
      </c>
    </row>
    <row r="2695" spans="1:42" x14ac:dyDescent="0.3">
      <c r="A2695" s="33">
        <v>1</v>
      </c>
      <c r="B2695" s="33"/>
      <c r="C2695" s="70">
        <v>44200</v>
      </c>
      <c r="D2695" s="71" t="s">
        <v>87</v>
      </c>
      <c r="E2695" s="70">
        <v>44200</v>
      </c>
      <c r="F2695" s="71">
        <v>5163602</v>
      </c>
      <c r="G2695" s="33" t="s">
        <v>20</v>
      </c>
      <c r="H2695" s="33" t="s">
        <v>21</v>
      </c>
      <c r="I2695" s="33" t="s">
        <v>51</v>
      </c>
      <c r="J2695" s="33" t="s">
        <v>46</v>
      </c>
      <c r="K2695" s="63" t="s">
        <v>60</v>
      </c>
      <c r="L2695" s="32" t="str">
        <f t="shared" si="757"/>
        <v>AXOR4843</v>
      </c>
      <c r="M2695" s="32" t="str">
        <f t="shared" si="758"/>
        <v>BMJ II</v>
      </c>
      <c r="N2695" s="32" t="str">
        <f t="shared" si="759"/>
        <v>12 RODA</v>
      </c>
      <c r="O2695" s="146">
        <v>0.84342592592592591</v>
      </c>
      <c r="P2695" s="65">
        <v>44200.86414351852</v>
      </c>
      <c r="Q2695" s="65"/>
      <c r="R2695" s="66">
        <v>1</v>
      </c>
      <c r="S2695" s="66">
        <v>53520</v>
      </c>
      <c r="T2695" s="66">
        <v>19920</v>
      </c>
      <c r="U2695" s="67">
        <f t="shared" si="751"/>
        <v>33.6</v>
      </c>
      <c r="V2695" s="66">
        <f t="shared" si="742"/>
        <v>681307.20000000007</v>
      </c>
      <c r="W2695" s="66" t="str">
        <f t="shared" si="743"/>
        <v>1 &gt; 4</v>
      </c>
      <c r="X2695" s="66">
        <f>A2695+SUMIFS(Presensi!F:F,Presensi!E:E,'Entry Data'!AP2695)</f>
        <v>1</v>
      </c>
      <c r="Y2695" s="66">
        <f>IFERROR(INDEX('Retasi Pricing'!F:F,MATCH('Entry Data'!AM2695,'Retasi Pricing'!E:E,0))*X2695,"")</f>
        <v>27500</v>
      </c>
      <c r="Z2695" s="62" t="s">
        <v>26</v>
      </c>
      <c r="AA2695" s="62" t="s">
        <v>27</v>
      </c>
      <c r="AB2695" s="32"/>
      <c r="AC2695" s="32" t="s">
        <v>200</v>
      </c>
      <c r="AD2695" s="32" t="str">
        <f t="shared" si="744"/>
        <v/>
      </c>
      <c r="AF2695" s="5" t="str">
        <f t="shared" si="745"/>
        <v>teguh sugeng44200</v>
      </c>
      <c r="AG2695" s="5" t="str">
        <f t="shared" si="746"/>
        <v>BMJ 05244200UTARANIGHT</v>
      </c>
      <c r="AH2695" s="5" t="str">
        <f t="shared" si="747"/>
        <v>teguh sugeng44200UTARANIGHT</v>
      </c>
      <c r="AI2695" s="5" t="str">
        <f t="shared" si="748"/>
        <v>BMJ 05244200NIGHT</v>
      </c>
      <c r="AJ2695" s="5" t="str">
        <f t="shared" si="749"/>
        <v>teguh sugeng44200NIGHT</v>
      </c>
      <c r="AK2695" s="5" t="str">
        <f t="shared" si="750"/>
        <v>teguh sugengBMJ II</v>
      </c>
      <c r="AL2695" s="5" t="str">
        <f t="shared" si="752"/>
        <v>1UTARA</v>
      </c>
      <c r="AM2695" s="5" t="str">
        <f t="shared" si="753"/>
        <v>1 &gt; 4UTARA12 RODA</v>
      </c>
      <c r="AN2695" s="5" t="str">
        <f t="shared" si="754"/>
        <v>teguh sugengBMJ II1 &gt; 4UTARA12 RODA</v>
      </c>
      <c r="AO2695" s="5" t="str">
        <f t="shared" si="755"/>
        <v>teguh sugeng1 &gt; 4UTARA12 RODA</v>
      </c>
      <c r="AP2695" s="5" t="str">
        <f t="shared" si="756"/>
        <v>44200NIGHT</v>
      </c>
    </row>
    <row r="2696" spans="1:42" x14ac:dyDescent="0.3">
      <c r="A2696" s="33">
        <v>1</v>
      </c>
      <c r="B2696" s="33"/>
      <c r="C2696" s="70">
        <v>44200</v>
      </c>
      <c r="D2696" s="71" t="s">
        <v>87</v>
      </c>
      <c r="E2696" s="70">
        <v>44201</v>
      </c>
      <c r="F2696" s="71">
        <v>5163895</v>
      </c>
      <c r="G2696" s="33" t="s">
        <v>20</v>
      </c>
      <c r="H2696" s="33" t="s">
        <v>21</v>
      </c>
      <c r="I2696" s="33" t="s">
        <v>51</v>
      </c>
      <c r="J2696" s="33" t="s">
        <v>46</v>
      </c>
      <c r="K2696" s="63" t="s">
        <v>62</v>
      </c>
      <c r="L2696" s="32" t="str">
        <f t="shared" si="757"/>
        <v>FM260JD</v>
      </c>
      <c r="M2696" s="32" t="str">
        <f t="shared" si="758"/>
        <v>BMJ III</v>
      </c>
      <c r="N2696" s="32" t="str">
        <f t="shared" si="759"/>
        <v>10 RODA</v>
      </c>
      <c r="O2696" s="146">
        <v>0.12415509259259259</v>
      </c>
      <c r="P2696" s="65">
        <v>44201.124155092592</v>
      </c>
      <c r="Q2696" s="65"/>
      <c r="R2696" s="66">
        <v>4</v>
      </c>
      <c r="S2696" s="66">
        <v>39020</v>
      </c>
      <c r="T2696" s="66">
        <v>14660</v>
      </c>
      <c r="U2696" s="67">
        <f t="shared" si="751"/>
        <v>24.36</v>
      </c>
      <c r="V2696" s="66">
        <f t="shared" si="742"/>
        <v>474873.83999999997</v>
      </c>
      <c r="W2696" s="66" t="str">
        <f t="shared" si="743"/>
        <v>1 &gt; 4</v>
      </c>
      <c r="X2696" s="66">
        <f>A2696+SUMIFS(Presensi!F:F,Presensi!E:E,'Entry Data'!AP2696)</f>
        <v>1</v>
      </c>
      <c r="Y2696" s="66">
        <f>IFERROR(INDEX('Retasi Pricing'!F:F,MATCH('Entry Data'!AM2696,'Retasi Pricing'!E:E,0))*X2696,"")</f>
        <v>25000</v>
      </c>
      <c r="Z2696" s="62" t="s">
        <v>26</v>
      </c>
      <c r="AA2696" s="62" t="s">
        <v>27</v>
      </c>
      <c r="AB2696" s="32"/>
      <c r="AC2696" s="32" t="s">
        <v>282</v>
      </c>
      <c r="AD2696" s="32" t="str">
        <f t="shared" si="744"/>
        <v/>
      </c>
      <c r="AF2696" s="5" t="str">
        <f t="shared" si="745"/>
        <v>JAFAR44200</v>
      </c>
      <c r="AG2696" s="5" t="str">
        <f t="shared" si="746"/>
        <v>BMJ 05344200UTARANIGHT</v>
      </c>
      <c r="AH2696" s="5" t="str">
        <f t="shared" si="747"/>
        <v>JAFAR44200UTARANIGHT</v>
      </c>
      <c r="AI2696" s="5" t="str">
        <f t="shared" si="748"/>
        <v>BMJ 05344200NIGHT</v>
      </c>
      <c r="AJ2696" s="5" t="str">
        <f t="shared" si="749"/>
        <v>JAFAR44200NIGHT</v>
      </c>
      <c r="AK2696" s="5" t="str">
        <f t="shared" si="750"/>
        <v>JAFARBMJ III</v>
      </c>
      <c r="AL2696" s="5" t="str">
        <f t="shared" si="752"/>
        <v>4UTARA</v>
      </c>
      <c r="AM2696" s="5" t="str">
        <f t="shared" si="753"/>
        <v>1 &gt; 4UTARA10 RODA</v>
      </c>
      <c r="AN2696" s="5" t="str">
        <f t="shared" si="754"/>
        <v>JAFARBMJ III1 &gt; 4UTARA10 RODA</v>
      </c>
      <c r="AO2696" s="5" t="str">
        <f t="shared" si="755"/>
        <v>JAFAR1 &gt; 4UTARA10 RODA</v>
      </c>
      <c r="AP2696" s="5" t="str">
        <f t="shared" si="756"/>
        <v>44200NIGHT</v>
      </c>
    </row>
    <row r="2697" spans="1:42" x14ac:dyDescent="0.3">
      <c r="A2697" s="33">
        <v>1</v>
      </c>
      <c r="B2697" s="33"/>
      <c r="C2697" s="70">
        <v>44200</v>
      </c>
      <c r="D2697" s="71" t="s">
        <v>87</v>
      </c>
      <c r="E2697" s="70">
        <v>44201</v>
      </c>
      <c r="F2697" s="71">
        <v>5163953</v>
      </c>
      <c r="G2697" s="33" t="s">
        <v>20</v>
      </c>
      <c r="H2697" s="33" t="s">
        <v>21</v>
      </c>
      <c r="I2697" s="33" t="s">
        <v>51</v>
      </c>
      <c r="J2697" s="33" t="s">
        <v>46</v>
      </c>
      <c r="K2697" s="63" t="s">
        <v>62</v>
      </c>
      <c r="L2697" s="32" t="str">
        <f t="shared" si="757"/>
        <v>FM260JD</v>
      </c>
      <c r="M2697" s="32" t="str">
        <f t="shared" si="758"/>
        <v>BMJ III</v>
      </c>
      <c r="N2697" s="32" t="str">
        <f t="shared" si="759"/>
        <v>10 RODA</v>
      </c>
      <c r="O2697" s="146">
        <v>0.1829861111111111</v>
      </c>
      <c r="P2697" s="65">
        <v>44201.182986111111</v>
      </c>
      <c r="Q2697" s="65"/>
      <c r="R2697" s="66">
        <v>5</v>
      </c>
      <c r="S2697" s="66">
        <v>39300</v>
      </c>
      <c r="T2697" s="66">
        <v>14660</v>
      </c>
      <c r="U2697" s="67">
        <f t="shared" si="751"/>
        <v>24.64</v>
      </c>
      <c r="V2697" s="66">
        <f t="shared" si="742"/>
        <v>480332.16000000003</v>
      </c>
      <c r="W2697" s="66" t="str">
        <f t="shared" si="743"/>
        <v>&gt; 5</v>
      </c>
      <c r="X2697" s="66">
        <f>A2697+SUMIFS(Presensi!F:F,Presensi!E:E,'Entry Data'!AP2697)</f>
        <v>1</v>
      </c>
      <c r="Y2697" s="66">
        <f>IFERROR(INDEX('Retasi Pricing'!F:F,MATCH('Entry Data'!AM2697,'Retasi Pricing'!E:E,0))*X2697,"")</f>
        <v>27650</v>
      </c>
      <c r="Z2697" s="62" t="s">
        <v>26</v>
      </c>
      <c r="AA2697" s="62" t="s">
        <v>27</v>
      </c>
      <c r="AB2697" s="32"/>
      <c r="AC2697" s="32" t="s">
        <v>282</v>
      </c>
      <c r="AD2697" s="32" t="str">
        <f t="shared" si="744"/>
        <v/>
      </c>
      <c r="AF2697" s="5" t="str">
        <f t="shared" si="745"/>
        <v>JAFAR44200</v>
      </c>
      <c r="AG2697" s="5" t="str">
        <f t="shared" si="746"/>
        <v>BMJ 05344200UTARANIGHT</v>
      </c>
      <c r="AH2697" s="5" t="str">
        <f t="shared" si="747"/>
        <v>JAFAR44200UTARANIGHT</v>
      </c>
      <c r="AI2697" s="5" t="str">
        <f t="shared" si="748"/>
        <v>BMJ 05344200NIGHT</v>
      </c>
      <c r="AJ2697" s="5" t="str">
        <f t="shared" si="749"/>
        <v>JAFAR44200NIGHT</v>
      </c>
      <c r="AK2697" s="5" t="str">
        <f t="shared" si="750"/>
        <v>JAFARBMJ III</v>
      </c>
      <c r="AL2697" s="5" t="str">
        <f t="shared" si="752"/>
        <v>5UTARA</v>
      </c>
      <c r="AM2697" s="5" t="str">
        <f t="shared" si="753"/>
        <v>&gt; 5UTARA10 RODA</v>
      </c>
      <c r="AN2697" s="5" t="str">
        <f t="shared" si="754"/>
        <v>JAFARBMJ III&gt; 5UTARA10 RODA</v>
      </c>
      <c r="AO2697" s="5" t="str">
        <f t="shared" si="755"/>
        <v>JAFAR&gt; 5UTARA10 RODA</v>
      </c>
      <c r="AP2697" s="5" t="str">
        <f t="shared" si="756"/>
        <v>44200NIGHT</v>
      </c>
    </row>
    <row r="2698" spans="1:42" x14ac:dyDescent="0.3">
      <c r="A2698" s="33">
        <v>1</v>
      </c>
      <c r="B2698" s="33"/>
      <c r="C2698" s="70">
        <v>44200</v>
      </c>
      <c r="D2698" s="71" t="s">
        <v>87</v>
      </c>
      <c r="E2698" s="70">
        <v>44201</v>
      </c>
      <c r="F2698" s="71">
        <v>5164009</v>
      </c>
      <c r="G2698" s="33" t="s">
        <v>20</v>
      </c>
      <c r="H2698" s="33" t="s">
        <v>21</v>
      </c>
      <c r="I2698" s="33" t="s">
        <v>51</v>
      </c>
      <c r="J2698" s="33" t="s">
        <v>46</v>
      </c>
      <c r="K2698" s="63" t="s">
        <v>62</v>
      </c>
      <c r="L2698" s="32" t="str">
        <f t="shared" si="757"/>
        <v>FM260JD</v>
      </c>
      <c r="M2698" s="32" t="str">
        <f t="shared" si="758"/>
        <v>BMJ III</v>
      </c>
      <c r="N2698" s="32" t="str">
        <f t="shared" si="759"/>
        <v>10 RODA</v>
      </c>
      <c r="O2698" s="146">
        <v>0.23853009259259261</v>
      </c>
      <c r="P2698" s="65">
        <v>44201.238530092596</v>
      </c>
      <c r="Q2698" s="65"/>
      <c r="R2698" s="66">
        <v>6</v>
      </c>
      <c r="S2698" s="66">
        <v>38560</v>
      </c>
      <c r="T2698" s="66">
        <v>14660</v>
      </c>
      <c r="U2698" s="67">
        <f t="shared" si="751"/>
        <v>23.9</v>
      </c>
      <c r="V2698" s="66">
        <f t="shared" ref="V2698:V2761" si="760">IFERROR(VLOOKUP(L2698,harga,2,FALSE),"")*U2698*IFERROR(VLOOKUP(G2698,jarak,2,FALSE),"")</f>
        <v>465906.6</v>
      </c>
      <c r="W2698" s="66" t="str">
        <f t="shared" ref="W2698:W2761" si="761">IFERROR(VLOOKUP(AL2698,Code,2,FALSE),"")</f>
        <v>&gt; 6</v>
      </c>
      <c r="X2698" s="66">
        <f>A2698+SUMIFS(Presensi!F:F,Presensi!E:E,'Entry Data'!AP2698)</f>
        <v>1</v>
      </c>
      <c r="Y2698" s="66">
        <f>IFERROR(INDEX('Retasi Pricing'!F:F,MATCH('Entry Data'!AM2698,'Retasi Pricing'!E:E,0))*X2698,"")</f>
        <v>30800</v>
      </c>
      <c r="Z2698" s="62" t="s">
        <v>26</v>
      </c>
      <c r="AA2698" s="62" t="s">
        <v>27</v>
      </c>
      <c r="AB2698" s="32"/>
      <c r="AC2698" s="32" t="s">
        <v>282</v>
      </c>
      <c r="AD2698" s="32" t="str">
        <f t="shared" ref="AD2698:AD2761" si="762">IFERROR(VLOOKUP(AC2698,driver,13,FALSE),"")</f>
        <v/>
      </c>
      <c r="AF2698" s="5" t="str">
        <f t="shared" ref="AF2698:AF2761" si="763">AC2698&amp;C2698</f>
        <v>JAFAR44200</v>
      </c>
      <c r="AG2698" s="5" t="str">
        <f t="shared" ref="AG2698:AG2761" si="764">K2698&amp;C2698&amp;G2698&amp;D2698</f>
        <v>BMJ 05344200UTARANIGHT</v>
      </c>
      <c r="AH2698" s="5" t="str">
        <f t="shared" ref="AH2698:AH2761" si="765">AC2698&amp;C2698&amp;G2698&amp;D2698</f>
        <v>JAFAR44200UTARANIGHT</v>
      </c>
      <c r="AI2698" s="5" t="str">
        <f t="shared" ref="AI2698:AI2761" si="766">K2698&amp;C2698&amp;D2698</f>
        <v>BMJ 05344200NIGHT</v>
      </c>
      <c r="AJ2698" s="5" t="str">
        <f t="shared" ref="AJ2698:AJ2761" si="767">AC2698&amp;C2698&amp;D2698</f>
        <v>JAFAR44200NIGHT</v>
      </c>
      <c r="AK2698" s="5" t="str">
        <f t="shared" ref="AK2698:AK2761" si="768">AC2698&amp;M2698</f>
        <v>JAFARBMJ III</v>
      </c>
      <c r="AL2698" s="5" t="str">
        <f t="shared" si="752"/>
        <v>6UTARA</v>
      </c>
      <c r="AM2698" s="5" t="str">
        <f t="shared" si="753"/>
        <v>&gt; 6UTARA10 RODA</v>
      </c>
      <c r="AN2698" s="5" t="str">
        <f t="shared" si="754"/>
        <v>JAFARBMJ III&gt; 6UTARA10 RODA</v>
      </c>
      <c r="AO2698" s="5" t="str">
        <f t="shared" si="755"/>
        <v>JAFAR&gt; 6UTARA10 RODA</v>
      </c>
      <c r="AP2698" s="5" t="str">
        <f t="shared" si="756"/>
        <v>44200NIGHT</v>
      </c>
    </row>
    <row r="2699" spans="1:42" x14ac:dyDescent="0.3">
      <c r="A2699" s="33">
        <v>1</v>
      </c>
      <c r="B2699" s="33"/>
      <c r="C2699" s="70">
        <v>44200</v>
      </c>
      <c r="D2699" s="71" t="s">
        <v>87</v>
      </c>
      <c r="E2699" s="70">
        <v>44200</v>
      </c>
      <c r="F2699" s="71">
        <v>5163613</v>
      </c>
      <c r="G2699" s="33" t="s">
        <v>20</v>
      </c>
      <c r="H2699" s="33" t="s">
        <v>21</v>
      </c>
      <c r="I2699" s="33" t="s">
        <v>51</v>
      </c>
      <c r="J2699" s="33" t="s">
        <v>46</v>
      </c>
      <c r="K2699" s="63" t="s">
        <v>62</v>
      </c>
      <c r="L2699" s="32" t="str">
        <f t="shared" si="757"/>
        <v>FM260JD</v>
      </c>
      <c r="M2699" s="32" t="str">
        <f t="shared" si="758"/>
        <v>BMJ III</v>
      </c>
      <c r="N2699" s="32" t="str">
        <f t="shared" si="759"/>
        <v>10 RODA</v>
      </c>
      <c r="O2699" s="146">
        <v>0.85706018518518512</v>
      </c>
      <c r="P2699" s="65">
        <v>44200.863518518519</v>
      </c>
      <c r="Q2699" s="65"/>
      <c r="R2699" s="66">
        <v>1</v>
      </c>
      <c r="S2699" s="66">
        <v>37880</v>
      </c>
      <c r="T2699" s="66">
        <v>14660</v>
      </c>
      <c r="U2699" s="67">
        <f t="shared" ref="U2699:U2762" si="769">(S2699-T2699)/1000</f>
        <v>23.22</v>
      </c>
      <c r="V2699" s="66">
        <f t="shared" si="760"/>
        <v>452650.68</v>
      </c>
      <c r="W2699" s="66" t="str">
        <f t="shared" si="761"/>
        <v>1 &gt; 4</v>
      </c>
      <c r="X2699" s="66">
        <f>A2699+SUMIFS(Presensi!F:F,Presensi!E:E,'Entry Data'!AP2699)</f>
        <v>1</v>
      </c>
      <c r="Y2699" s="66">
        <f>IFERROR(INDEX('Retasi Pricing'!F:F,MATCH('Entry Data'!AM2699,'Retasi Pricing'!E:E,0))*X2699,"")</f>
        <v>25000</v>
      </c>
      <c r="Z2699" s="62" t="s">
        <v>26</v>
      </c>
      <c r="AA2699" s="62" t="s">
        <v>27</v>
      </c>
      <c r="AB2699" s="32"/>
      <c r="AC2699" s="32" t="s">
        <v>282</v>
      </c>
      <c r="AD2699" s="32" t="str">
        <f t="shared" si="762"/>
        <v/>
      </c>
      <c r="AF2699" s="5" t="str">
        <f t="shared" si="763"/>
        <v>JAFAR44200</v>
      </c>
      <c r="AG2699" s="5" t="str">
        <f t="shared" si="764"/>
        <v>BMJ 05344200UTARANIGHT</v>
      </c>
      <c r="AH2699" s="5" t="str">
        <f t="shared" si="765"/>
        <v>JAFAR44200UTARANIGHT</v>
      </c>
      <c r="AI2699" s="5" t="str">
        <f t="shared" si="766"/>
        <v>BMJ 05344200NIGHT</v>
      </c>
      <c r="AJ2699" s="5" t="str">
        <f t="shared" si="767"/>
        <v>JAFAR44200NIGHT</v>
      </c>
      <c r="AK2699" s="5" t="str">
        <f t="shared" si="768"/>
        <v>JAFARBMJ III</v>
      </c>
      <c r="AL2699" s="5" t="str">
        <f t="shared" ref="AL2699:AL2762" si="770">Q2699&amp;R2699&amp;G2699</f>
        <v>1UTARA</v>
      </c>
      <c r="AM2699" s="5" t="str">
        <f t="shared" ref="AM2699:AM2762" si="771">W2699&amp;G2699&amp;N2699</f>
        <v>1 &gt; 4UTARA10 RODA</v>
      </c>
      <c r="AN2699" s="5" t="str">
        <f t="shared" ref="AN2699:AN2762" si="772">AC2699&amp;M2699&amp;W2699&amp;G2699&amp;N2699</f>
        <v>JAFARBMJ III1 &gt; 4UTARA10 RODA</v>
      </c>
      <c r="AO2699" s="5" t="str">
        <f t="shared" ref="AO2699:AO2762" si="773">AC2699&amp;W2699&amp;G2699&amp;N2699</f>
        <v>JAFAR1 &gt; 4UTARA10 RODA</v>
      </c>
      <c r="AP2699" s="5" t="str">
        <f t="shared" ref="AP2699:AP2762" si="774">C2699&amp;D2699</f>
        <v>44200NIGHT</v>
      </c>
    </row>
    <row r="2700" spans="1:42" x14ac:dyDescent="0.3">
      <c r="A2700" s="33">
        <v>1</v>
      </c>
      <c r="B2700" s="33"/>
      <c r="C2700" s="70">
        <v>44200</v>
      </c>
      <c r="D2700" s="71" t="s">
        <v>87</v>
      </c>
      <c r="E2700" s="70">
        <v>44200</v>
      </c>
      <c r="F2700" s="71">
        <v>5163673</v>
      </c>
      <c r="G2700" s="33" t="s">
        <v>20</v>
      </c>
      <c r="H2700" s="33" t="s">
        <v>21</v>
      </c>
      <c r="I2700" s="33" t="s">
        <v>51</v>
      </c>
      <c r="J2700" s="33" t="s">
        <v>46</v>
      </c>
      <c r="K2700" s="63" t="s">
        <v>62</v>
      </c>
      <c r="L2700" s="32" t="str">
        <f t="shared" si="757"/>
        <v>FM260JD</v>
      </c>
      <c r="M2700" s="32" t="str">
        <f t="shared" si="758"/>
        <v>BMJ III</v>
      </c>
      <c r="N2700" s="32" t="str">
        <f t="shared" si="759"/>
        <v>10 RODA</v>
      </c>
      <c r="O2700" s="146">
        <v>0.91179398148148139</v>
      </c>
      <c r="P2700" s="65">
        <v>44200.911793981482</v>
      </c>
      <c r="Q2700" s="65"/>
      <c r="R2700" s="66">
        <v>2</v>
      </c>
      <c r="S2700" s="66">
        <v>38220</v>
      </c>
      <c r="T2700" s="66">
        <v>14660</v>
      </c>
      <c r="U2700" s="67">
        <f t="shared" si="769"/>
        <v>23.56</v>
      </c>
      <c r="V2700" s="66">
        <f t="shared" si="760"/>
        <v>459278.64</v>
      </c>
      <c r="W2700" s="66" t="str">
        <f t="shared" si="761"/>
        <v>1 &gt; 4</v>
      </c>
      <c r="X2700" s="66">
        <f>A2700+SUMIFS(Presensi!F:F,Presensi!E:E,'Entry Data'!AP2700)</f>
        <v>1</v>
      </c>
      <c r="Y2700" s="66">
        <f>IFERROR(INDEX('Retasi Pricing'!F:F,MATCH('Entry Data'!AM2700,'Retasi Pricing'!E:E,0))*X2700,"")</f>
        <v>25000</v>
      </c>
      <c r="Z2700" s="62" t="s">
        <v>26</v>
      </c>
      <c r="AA2700" s="62" t="s">
        <v>27</v>
      </c>
      <c r="AB2700" s="32"/>
      <c r="AC2700" s="32" t="s">
        <v>282</v>
      </c>
      <c r="AD2700" s="32" t="str">
        <f t="shared" si="762"/>
        <v/>
      </c>
      <c r="AF2700" s="5" t="str">
        <f t="shared" si="763"/>
        <v>JAFAR44200</v>
      </c>
      <c r="AG2700" s="5" t="str">
        <f t="shared" si="764"/>
        <v>BMJ 05344200UTARANIGHT</v>
      </c>
      <c r="AH2700" s="5" t="str">
        <f t="shared" si="765"/>
        <v>JAFAR44200UTARANIGHT</v>
      </c>
      <c r="AI2700" s="5" t="str">
        <f t="shared" si="766"/>
        <v>BMJ 05344200NIGHT</v>
      </c>
      <c r="AJ2700" s="5" t="str">
        <f t="shared" si="767"/>
        <v>JAFAR44200NIGHT</v>
      </c>
      <c r="AK2700" s="5" t="str">
        <f t="shared" si="768"/>
        <v>JAFARBMJ III</v>
      </c>
      <c r="AL2700" s="5" t="str">
        <f t="shared" si="770"/>
        <v>2UTARA</v>
      </c>
      <c r="AM2700" s="5" t="str">
        <f t="shared" si="771"/>
        <v>1 &gt; 4UTARA10 RODA</v>
      </c>
      <c r="AN2700" s="5" t="str">
        <f t="shared" si="772"/>
        <v>JAFARBMJ III1 &gt; 4UTARA10 RODA</v>
      </c>
      <c r="AO2700" s="5" t="str">
        <f t="shared" si="773"/>
        <v>JAFAR1 &gt; 4UTARA10 RODA</v>
      </c>
      <c r="AP2700" s="5" t="str">
        <f t="shared" si="774"/>
        <v>44200NIGHT</v>
      </c>
    </row>
    <row r="2701" spans="1:42" x14ac:dyDescent="0.3">
      <c r="A2701" s="33">
        <v>1</v>
      </c>
      <c r="B2701" s="33"/>
      <c r="C2701" s="70">
        <v>44200</v>
      </c>
      <c r="D2701" s="71" t="s">
        <v>87</v>
      </c>
      <c r="E2701" s="70">
        <v>44200</v>
      </c>
      <c r="F2701" s="71">
        <v>5163749</v>
      </c>
      <c r="G2701" s="33" t="s">
        <v>20</v>
      </c>
      <c r="H2701" s="33" t="s">
        <v>21</v>
      </c>
      <c r="I2701" s="33" t="s">
        <v>51</v>
      </c>
      <c r="J2701" s="33" t="s">
        <v>46</v>
      </c>
      <c r="K2701" s="63" t="s">
        <v>62</v>
      </c>
      <c r="L2701" s="32" t="str">
        <f t="shared" si="757"/>
        <v>FM260JD</v>
      </c>
      <c r="M2701" s="32" t="str">
        <f t="shared" si="758"/>
        <v>BMJ III</v>
      </c>
      <c r="N2701" s="32" t="str">
        <f t="shared" si="759"/>
        <v>10 RODA</v>
      </c>
      <c r="O2701" s="146">
        <v>0.97226851851851848</v>
      </c>
      <c r="P2701" s="65">
        <v>44200.972268518519</v>
      </c>
      <c r="Q2701" s="65"/>
      <c r="R2701" s="66">
        <v>3</v>
      </c>
      <c r="S2701" s="66">
        <v>37720</v>
      </c>
      <c r="T2701" s="66">
        <v>14660</v>
      </c>
      <c r="U2701" s="67">
        <f t="shared" si="769"/>
        <v>23.06</v>
      </c>
      <c r="V2701" s="66">
        <f t="shared" si="760"/>
        <v>449531.64</v>
      </c>
      <c r="W2701" s="66" t="str">
        <f t="shared" si="761"/>
        <v>1 &gt; 4</v>
      </c>
      <c r="X2701" s="66">
        <f>A2701+SUMIFS(Presensi!F:F,Presensi!E:E,'Entry Data'!AP2701)</f>
        <v>1</v>
      </c>
      <c r="Y2701" s="66">
        <f>IFERROR(INDEX('Retasi Pricing'!F:F,MATCH('Entry Data'!AM2701,'Retasi Pricing'!E:E,0))*X2701,"")</f>
        <v>25000</v>
      </c>
      <c r="Z2701" s="62" t="s">
        <v>26</v>
      </c>
      <c r="AA2701" s="62" t="s">
        <v>27</v>
      </c>
      <c r="AB2701" s="32"/>
      <c r="AC2701" s="32" t="s">
        <v>282</v>
      </c>
      <c r="AD2701" s="32" t="str">
        <f t="shared" si="762"/>
        <v/>
      </c>
      <c r="AF2701" s="5" t="str">
        <f t="shared" si="763"/>
        <v>JAFAR44200</v>
      </c>
      <c r="AG2701" s="5" t="str">
        <f t="shared" si="764"/>
        <v>BMJ 05344200UTARANIGHT</v>
      </c>
      <c r="AH2701" s="5" t="str">
        <f t="shared" si="765"/>
        <v>JAFAR44200UTARANIGHT</v>
      </c>
      <c r="AI2701" s="5" t="str">
        <f t="shared" si="766"/>
        <v>BMJ 05344200NIGHT</v>
      </c>
      <c r="AJ2701" s="5" t="str">
        <f t="shared" si="767"/>
        <v>JAFAR44200NIGHT</v>
      </c>
      <c r="AK2701" s="5" t="str">
        <f t="shared" si="768"/>
        <v>JAFARBMJ III</v>
      </c>
      <c r="AL2701" s="5" t="str">
        <f t="shared" si="770"/>
        <v>3UTARA</v>
      </c>
      <c r="AM2701" s="5" t="str">
        <f t="shared" si="771"/>
        <v>1 &gt; 4UTARA10 RODA</v>
      </c>
      <c r="AN2701" s="5" t="str">
        <f t="shared" si="772"/>
        <v>JAFARBMJ III1 &gt; 4UTARA10 RODA</v>
      </c>
      <c r="AO2701" s="5" t="str">
        <f t="shared" si="773"/>
        <v>JAFAR1 &gt; 4UTARA10 RODA</v>
      </c>
      <c r="AP2701" s="5" t="str">
        <f t="shared" si="774"/>
        <v>44200NIGHT</v>
      </c>
    </row>
    <row r="2702" spans="1:42" x14ac:dyDescent="0.3">
      <c r="A2702" s="33">
        <v>1</v>
      </c>
      <c r="B2702" s="33"/>
      <c r="C2702" s="70">
        <v>44200</v>
      </c>
      <c r="D2702" s="71" t="s">
        <v>87</v>
      </c>
      <c r="E2702" s="70">
        <v>44201</v>
      </c>
      <c r="F2702" s="71">
        <v>5163793</v>
      </c>
      <c r="G2702" s="33" t="s">
        <v>20</v>
      </c>
      <c r="H2702" s="33" t="s">
        <v>21</v>
      </c>
      <c r="I2702" s="33" t="s">
        <v>51</v>
      </c>
      <c r="J2702" s="33" t="s">
        <v>46</v>
      </c>
      <c r="K2702" s="63" t="s">
        <v>67</v>
      </c>
      <c r="L2702" s="32" t="str">
        <f t="shared" si="757"/>
        <v>FM260JD</v>
      </c>
      <c r="M2702" s="32" t="str">
        <f t="shared" si="758"/>
        <v>BMJ III</v>
      </c>
      <c r="N2702" s="32" t="str">
        <f t="shared" si="759"/>
        <v>10 RODA</v>
      </c>
      <c r="O2702" s="146">
        <v>1.2002314814814815E-2</v>
      </c>
      <c r="P2702" s="65">
        <v>44201.012002314812</v>
      </c>
      <c r="Q2702" s="65"/>
      <c r="R2702" s="66">
        <v>4</v>
      </c>
      <c r="S2702" s="66">
        <v>39700</v>
      </c>
      <c r="T2702" s="66">
        <v>14820</v>
      </c>
      <c r="U2702" s="67">
        <f t="shared" si="769"/>
        <v>24.88</v>
      </c>
      <c r="V2702" s="66">
        <f t="shared" si="760"/>
        <v>485010.72000000003</v>
      </c>
      <c r="W2702" s="66" t="str">
        <f t="shared" si="761"/>
        <v>1 &gt; 4</v>
      </c>
      <c r="X2702" s="66">
        <f>A2702+SUMIFS(Presensi!F:F,Presensi!E:E,'Entry Data'!AP2702)</f>
        <v>1</v>
      </c>
      <c r="Y2702" s="66">
        <f>IFERROR(INDEX('Retasi Pricing'!F:F,MATCH('Entry Data'!AM2702,'Retasi Pricing'!E:E,0))*X2702,"")</f>
        <v>25000</v>
      </c>
      <c r="Z2702" s="62" t="s">
        <v>26</v>
      </c>
      <c r="AA2702" s="62" t="s">
        <v>27</v>
      </c>
      <c r="AB2702" s="32"/>
      <c r="AC2702" s="32" t="s">
        <v>180</v>
      </c>
      <c r="AD2702" s="32" t="str">
        <f t="shared" si="762"/>
        <v/>
      </c>
      <c r="AF2702" s="5" t="str">
        <f t="shared" si="763"/>
        <v>SETIANTO44200</v>
      </c>
      <c r="AG2702" s="5" t="str">
        <f t="shared" si="764"/>
        <v>BMJ 05444200UTARANIGHT</v>
      </c>
      <c r="AH2702" s="5" t="str">
        <f t="shared" si="765"/>
        <v>SETIANTO44200UTARANIGHT</v>
      </c>
      <c r="AI2702" s="5" t="str">
        <f t="shared" si="766"/>
        <v>BMJ 05444200NIGHT</v>
      </c>
      <c r="AJ2702" s="5" t="str">
        <f t="shared" si="767"/>
        <v>SETIANTO44200NIGHT</v>
      </c>
      <c r="AK2702" s="5" t="str">
        <f t="shared" si="768"/>
        <v>SETIANTOBMJ III</v>
      </c>
      <c r="AL2702" s="5" t="str">
        <f t="shared" si="770"/>
        <v>4UTARA</v>
      </c>
      <c r="AM2702" s="5" t="str">
        <f t="shared" si="771"/>
        <v>1 &gt; 4UTARA10 RODA</v>
      </c>
      <c r="AN2702" s="5" t="str">
        <f t="shared" si="772"/>
        <v>SETIANTOBMJ III1 &gt; 4UTARA10 RODA</v>
      </c>
      <c r="AO2702" s="5" t="str">
        <f t="shared" si="773"/>
        <v>SETIANTO1 &gt; 4UTARA10 RODA</v>
      </c>
      <c r="AP2702" s="5" t="str">
        <f t="shared" si="774"/>
        <v>44200NIGHT</v>
      </c>
    </row>
    <row r="2703" spans="1:42" x14ac:dyDescent="0.3">
      <c r="A2703" s="33">
        <v>1</v>
      </c>
      <c r="B2703" s="33"/>
      <c r="C2703" s="70">
        <v>44200</v>
      </c>
      <c r="D2703" s="71" t="s">
        <v>87</v>
      </c>
      <c r="E2703" s="70">
        <v>44201</v>
      </c>
      <c r="F2703" s="71">
        <v>5163850</v>
      </c>
      <c r="G2703" s="33" t="s">
        <v>20</v>
      </c>
      <c r="H2703" s="33" t="s">
        <v>21</v>
      </c>
      <c r="I2703" s="33" t="s">
        <v>51</v>
      </c>
      <c r="J2703" s="33" t="s">
        <v>46</v>
      </c>
      <c r="K2703" s="63" t="s">
        <v>67</v>
      </c>
      <c r="L2703" s="32" t="str">
        <f t="shared" si="757"/>
        <v>FM260JD</v>
      </c>
      <c r="M2703" s="32" t="str">
        <f t="shared" si="758"/>
        <v>BMJ III</v>
      </c>
      <c r="N2703" s="32" t="str">
        <f t="shared" si="759"/>
        <v>10 RODA</v>
      </c>
      <c r="O2703" s="146">
        <v>8.3055555555555563E-2</v>
      </c>
      <c r="P2703" s="65">
        <v>44201.083055555559</v>
      </c>
      <c r="Q2703" s="65"/>
      <c r="R2703" s="66">
        <v>5</v>
      </c>
      <c r="S2703" s="66">
        <v>39960</v>
      </c>
      <c r="T2703" s="66">
        <v>14820</v>
      </c>
      <c r="U2703" s="67">
        <f t="shared" si="769"/>
        <v>25.14</v>
      </c>
      <c r="V2703" s="66">
        <f t="shared" si="760"/>
        <v>490079.16000000003</v>
      </c>
      <c r="W2703" s="66" t="str">
        <f t="shared" si="761"/>
        <v>&gt; 5</v>
      </c>
      <c r="X2703" s="66">
        <f>A2703+SUMIFS(Presensi!F:F,Presensi!E:E,'Entry Data'!AP2703)</f>
        <v>1</v>
      </c>
      <c r="Y2703" s="66">
        <f>IFERROR(INDEX('Retasi Pricing'!F:F,MATCH('Entry Data'!AM2703,'Retasi Pricing'!E:E,0))*X2703,"")</f>
        <v>27650</v>
      </c>
      <c r="Z2703" s="62" t="s">
        <v>26</v>
      </c>
      <c r="AA2703" s="62" t="s">
        <v>27</v>
      </c>
      <c r="AB2703" s="32"/>
      <c r="AC2703" s="32" t="s">
        <v>180</v>
      </c>
      <c r="AD2703" s="32" t="str">
        <f t="shared" si="762"/>
        <v/>
      </c>
      <c r="AF2703" s="5" t="str">
        <f t="shared" si="763"/>
        <v>SETIANTO44200</v>
      </c>
      <c r="AG2703" s="5" t="str">
        <f t="shared" si="764"/>
        <v>BMJ 05444200UTARANIGHT</v>
      </c>
      <c r="AH2703" s="5" t="str">
        <f t="shared" si="765"/>
        <v>SETIANTO44200UTARANIGHT</v>
      </c>
      <c r="AI2703" s="5" t="str">
        <f t="shared" si="766"/>
        <v>BMJ 05444200NIGHT</v>
      </c>
      <c r="AJ2703" s="5" t="str">
        <f t="shared" si="767"/>
        <v>SETIANTO44200NIGHT</v>
      </c>
      <c r="AK2703" s="5" t="str">
        <f t="shared" si="768"/>
        <v>SETIANTOBMJ III</v>
      </c>
      <c r="AL2703" s="5" t="str">
        <f t="shared" si="770"/>
        <v>5UTARA</v>
      </c>
      <c r="AM2703" s="5" t="str">
        <f t="shared" si="771"/>
        <v>&gt; 5UTARA10 RODA</v>
      </c>
      <c r="AN2703" s="5" t="str">
        <f t="shared" si="772"/>
        <v>SETIANTOBMJ III&gt; 5UTARA10 RODA</v>
      </c>
      <c r="AO2703" s="5" t="str">
        <f t="shared" si="773"/>
        <v>SETIANTO&gt; 5UTARA10 RODA</v>
      </c>
      <c r="AP2703" s="5" t="str">
        <f t="shared" si="774"/>
        <v>44200NIGHT</v>
      </c>
    </row>
    <row r="2704" spans="1:42" x14ac:dyDescent="0.3">
      <c r="A2704" s="33">
        <v>1</v>
      </c>
      <c r="B2704" s="33"/>
      <c r="C2704" s="70">
        <v>44200</v>
      </c>
      <c r="D2704" s="71" t="s">
        <v>87</v>
      </c>
      <c r="E2704" s="70">
        <v>44201</v>
      </c>
      <c r="F2704" s="71">
        <v>5163906</v>
      </c>
      <c r="G2704" s="33" t="s">
        <v>20</v>
      </c>
      <c r="H2704" s="33" t="s">
        <v>21</v>
      </c>
      <c r="I2704" s="33" t="s">
        <v>51</v>
      </c>
      <c r="J2704" s="33" t="s">
        <v>46</v>
      </c>
      <c r="K2704" s="63" t="s">
        <v>67</v>
      </c>
      <c r="L2704" s="32" t="str">
        <f t="shared" si="757"/>
        <v>FM260JD</v>
      </c>
      <c r="M2704" s="32" t="str">
        <f t="shared" si="758"/>
        <v>BMJ III</v>
      </c>
      <c r="N2704" s="32" t="str">
        <f t="shared" si="759"/>
        <v>10 RODA</v>
      </c>
      <c r="O2704" s="146">
        <v>0.13799768518518518</v>
      </c>
      <c r="P2704" s="65">
        <v>44201.137997685182</v>
      </c>
      <c r="Q2704" s="65"/>
      <c r="R2704" s="66">
        <v>6</v>
      </c>
      <c r="S2704" s="66">
        <v>39020</v>
      </c>
      <c r="T2704" s="66">
        <v>14820</v>
      </c>
      <c r="U2704" s="67">
        <f t="shared" si="769"/>
        <v>24.2</v>
      </c>
      <c r="V2704" s="66">
        <f t="shared" si="760"/>
        <v>471754.79999999993</v>
      </c>
      <c r="W2704" s="66" t="str">
        <f t="shared" si="761"/>
        <v>&gt; 6</v>
      </c>
      <c r="X2704" s="66">
        <f>A2704+SUMIFS(Presensi!F:F,Presensi!E:E,'Entry Data'!AP2704)</f>
        <v>1</v>
      </c>
      <c r="Y2704" s="66">
        <f>IFERROR(INDEX('Retasi Pricing'!F:F,MATCH('Entry Data'!AM2704,'Retasi Pricing'!E:E,0))*X2704,"")</f>
        <v>30800</v>
      </c>
      <c r="Z2704" s="62" t="s">
        <v>26</v>
      </c>
      <c r="AA2704" s="62" t="s">
        <v>27</v>
      </c>
      <c r="AB2704" s="32"/>
      <c r="AC2704" s="32" t="s">
        <v>180</v>
      </c>
      <c r="AD2704" s="32" t="str">
        <f t="shared" si="762"/>
        <v/>
      </c>
      <c r="AF2704" s="5" t="str">
        <f t="shared" si="763"/>
        <v>SETIANTO44200</v>
      </c>
      <c r="AG2704" s="5" t="str">
        <f t="shared" si="764"/>
        <v>BMJ 05444200UTARANIGHT</v>
      </c>
      <c r="AH2704" s="5" t="str">
        <f t="shared" si="765"/>
        <v>SETIANTO44200UTARANIGHT</v>
      </c>
      <c r="AI2704" s="5" t="str">
        <f t="shared" si="766"/>
        <v>BMJ 05444200NIGHT</v>
      </c>
      <c r="AJ2704" s="5" t="str">
        <f t="shared" si="767"/>
        <v>SETIANTO44200NIGHT</v>
      </c>
      <c r="AK2704" s="5" t="str">
        <f t="shared" si="768"/>
        <v>SETIANTOBMJ III</v>
      </c>
      <c r="AL2704" s="5" t="str">
        <f t="shared" si="770"/>
        <v>6UTARA</v>
      </c>
      <c r="AM2704" s="5" t="str">
        <f t="shared" si="771"/>
        <v>&gt; 6UTARA10 RODA</v>
      </c>
      <c r="AN2704" s="5" t="str">
        <f t="shared" si="772"/>
        <v>SETIANTOBMJ III&gt; 6UTARA10 RODA</v>
      </c>
      <c r="AO2704" s="5" t="str">
        <f t="shared" si="773"/>
        <v>SETIANTO&gt; 6UTARA10 RODA</v>
      </c>
      <c r="AP2704" s="5" t="str">
        <f t="shared" si="774"/>
        <v>44200NIGHT</v>
      </c>
    </row>
    <row r="2705" spans="1:42" x14ac:dyDescent="0.3">
      <c r="A2705" s="33">
        <v>1</v>
      </c>
      <c r="B2705" s="33"/>
      <c r="C2705" s="70">
        <v>44200</v>
      </c>
      <c r="D2705" s="71" t="s">
        <v>87</v>
      </c>
      <c r="E2705" s="70">
        <v>44201</v>
      </c>
      <c r="F2705" s="71">
        <v>5163977</v>
      </c>
      <c r="G2705" s="33" t="s">
        <v>20</v>
      </c>
      <c r="H2705" s="33" t="s">
        <v>21</v>
      </c>
      <c r="I2705" s="33" t="s">
        <v>51</v>
      </c>
      <c r="J2705" s="33" t="s">
        <v>46</v>
      </c>
      <c r="K2705" s="63" t="s">
        <v>67</v>
      </c>
      <c r="L2705" s="32" t="str">
        <f t="shared" si="757"/>
        <v>FM260JD</v>
      </c>
      <c r="M2705" s="32" t="str">
        <f t="shared" si="758"/>
        <v>BMJ III</v>
      </c>
      <c r="N2705" s="32" t="str">
        <f t="shared" si="759"/>
        <v>10 RODA</v>
      </c>
      <c r="O2705" s="146">
        <v>0.20506944444444444</v>
      </c>
      <c r="P2705" s="65">
        <v>44201.205069444448</v>
      </c>
      <c r="Q2705" s="65"/>
      <c r="R2705" s="66">
        <v>7</v>
      </c>
      <c r="S2705" s="66">
        <v>39260</v>
      </c>
      <c r="T2705" s="66">
        <v>14820</v>
      </c>
      <c r="U2705" s="67">
        <f t="shared" si="769"/>
        <v>24.44</v>
      </c>
      <c r="V2705" s="66">
        <f t="shared" si="760"/>
        <v>476433.36</v>
      </c>
      <c r="W2705" s="66" t="str">
        <f t="shared" si="761"/>
        <v>7 &gt;</v>
      </c>
      <c r="X2705" s="66">
        <f>A2705+SUMIFS(Presensi!F:F,Presensi!E:E,'Entry Data'!AP2705)</f>
        <v>1</v>
      </c>
      <c r="Y2705" s="66">
        <f>IFERROR(INDEX('Retasi Pricing'!F:F,MATCH('Entry Data'!AM2705,'Retasi Pricing'!E:E,0))*X2705,"")</f>
        <v>37750</v>
      </c>
      <c r="Z2705" s="62" t="s">
        <v>26</v>
      </c>
      <c r="AA2705" s="62" t="s">
        <v>27</v>
      </c>
      <c r="AB2705" s="32"/>
      <c r="AC2705" s="32" t="s">
        <v>180</v>
      </c>
      <c r="AD2705" s="32" t="str">
        <f t="shared" si="762"/>
        <v/>
      </c>
      <c r="AF2705" s="5" t="str">
        <f t="shared" si="763"/>
        <v>SETIANTO44200</v>
      </c>
      <c r="AG2705" s="5" t="str">
        <f t="shared" si="764"/>
        <v>BMJ 05444200UTARANIGHT</v>
      </c>
      <c r="AH2705" s="5" t="str">
        <f t="shared" si="765"/>
        <v>SETIANTO44200UTARANIGHT</v>
      </c>
      <c r="AI2705" s="5" t="str">
        <f t="shared" si="766"/>
        <v>BMJ 05444200NIGHT</v>
      </c>
      <c r="AJ2705" s="5" t="str">
        <f t="shared" si="767"/>
        <v>SETIANTO44200NIGHT</v>
      </c>
      <c r="AK2705" s="5" t="str">
        <f t="shared" si="768"/>
        <v>SETIANTOBMJ III</v>
      </c>
      <c r="AL2705" s="5" t="str">
        <f t="shared" si="770"/>
        <v>7UTARA</v>
      </c>
      <c r="AM2705" s="5" t="str">
        <f t="shared" si="771"/>
        <v>7 &gt;UTARA10 RODA</v>
      </c>
      <c r="AN2705" s="5" t="str">
        <f t="shared" si="772"/>
        <v>SETIANTOBMJ III7 &gt;UTARA10 RODA</v>
      </c>
      <c r="AO2705" s="5" t="str">
        <f t="shared" si="773"/>
        <v>SETIANTO7 &gt;UTARA10 RODA</v>
      </c>
      <c r="AP2705" s="5" t="str">
        <f t="shared" si="774"/>
        <v>44200NIGHT</v>
      </c>
    </row>
    <row r="2706" spans="1:42" x14ac:dyDescent="0.3">
      <c r="A2706" s="33">
        <v>1</v>
      </c>
      <c r="B2706" s="33"/>
      <c r="C2706" s="70">
        <v>44200</v>
      </c>
      <c r="D2706" s="71" t="s">
        <v>87</v>
      </c>
      <c r="E2706" s="70">
        <v>44200</v>
      </c>
      <c r="F2706" s="71">
        <v>5163587</v>
      </c>
      <c r="G2706" s="33" t="s">
        <v>20</v>
      </c>
      <c r="H2706" s="33" t="s">
        <v>21</v>
      </c>
      <c r="I2706" s="33" t="s">
        <v>51</v>
      </c>
      <c r="J2706" s="33" t="s">
        <v>46</v>
      </c>
      <c r="K2706" s="63" t="s">
        <v>67</v>
      </c>
      <c r="L2706" s="32" t="str">
        <f t="shared" si="757"/>
        <v>FM260JD</v>
      </c>
      <c r="M2706" s="32" t="str">
        <f t="shared" si="758"/>
        <v>BMJ III</v>
      </c>
      <c r="N2706" s="32" t="str">
        <f t="shared" si="759"/>
        <v>10 RODA</v>
      </c>
      <c r="O2706" s="146">
        <v>0.82960648148148142</v>
      </c>
      <c r="P2706" s="65">
        <v>44200.829606481479</v>
      </c>
      <c r="Q2706" s="65"/>
      <c r="R2706" s="66">
        <v>1</v>
      </c>
      <c r="S2706" s="66">
        <v>39620</v>
      </c>
      <c r="T2706" s="66">
        <v>14820</v>
      </c>
      <c r="U2706" s="67">
        <f t="shared" si="769"/>
        <v>24.8</v>
      </c>
      <c r="V2706" s="66">
        <f t="shared" si="760"/>
        <v>483451.20000000007</v>
      </c>
      <c r="W2706" s="66" t="str">
        <f t="shared" si="761"/>
        <v>1 &gt; 4</v>
      </c>
      <c r="X2706" s="66">
        <f>A2706+SUMIFS(Presensi!F:F,Presensi!E:E,'Entry Data'!AP2706)</f>
        <v>1</v>
      </c>
      <c r="Y2706" s="66">
        <f>IFERROR(INDEX('Retasi Pricing'!F:F,MATCH('Entry Data'!AM2706,'Retasi Pricing'!E:E,0))*X2706,"")</f>
        <v>25000</v>
      </c>
      <c r="Z2706" s="62" t="s">
        <v>26</v>
      </c>
      <c r="AA2706" s="62" t="s">
        <v>27</v>
      </c>
      <c r="AB2706" s="32"/>
      <c r="AC2706" s="32" t="s">
        <v>180</v>
      </c>
      <c r="AD2706" s="32" t="str">
        <f t="shared" si="762"/>
        <v/>
      </c>
      <c r="AF2706" s="5" t="str">
        <f t="shared" si="763"/>
        <v>SETIANTO44200</v>
      </c>
      <c r="AG2706" s="5" t="str">
        <f t="shared" si="764"/>
        <v>BMJ 05444200UTARANIGHT</v>
      </c>
      <c r="AH2706" s="5" t="str">
        <f t="shared" si="765"/>
        <v>SETIANTO44200UTARANIGHT</v>
      </c>
      <c r="AI2706" s="5" t="str">
        <f t="shared" si="766"/>
        <v>BMJ 05444200NIGHT</v>
      </c>
      <c r="AJ2706" s="5" t="str">
        <f t="shared" si="767"/>
        <v>SETIANTO44200NIGHT</v>
      </c>
      <c r="AK2706" s="5" t="str">
        <f t="shared" si="768"/>
        <v>SETIANTOBMJ III</v>
      </c>
      <c r="AL2706" s="5" t="str">
        <f t="shared" si="770"/>
        <v>1UTARA</v>
      </c>
      <c r="AM2706" s="5" t="str">
        <f t="shared" si="771"/>
        <v>1 &gt; 4UTARA10 RODA</v>
      </c>
      <c r="AN2706" s="5" t="str">
        <f t="shared" si="772"/>
        <v>SETIANTOBMJ III1 &gt; 4UTARA10 RODA</v>
      </c>
      <c r="AO2706" s="5" t="str">
        <f t="shared" si="773"/>
        <v>SETIANTO1 &gt; 4UTARA10 RODA</v>
      </c>
      <c r="AP2706" s="5" t="str">
        <f t="shared" si="774"/>
        <v>44200NIGHT</v>
      </c>
    </row>
    <row r="2707" spans="1:42" x14ac:dyDescent="0.3">
      <c r="A2707" s="33">
        <v>1</v>
      </c>
      <c r="B2707" s="33"/>
      <c r="C2707" s="70">
        <v>44200</v>
      </c>
      <c r="D2707" s="71" t="s">
        <v>87</v>
      </c>
      <c r="E2707" s="70">
        <v>44200</v>
      </c>
      <c r="F2707" s="71">
        <v>5163663</v>
      </c>
      <c r="G2707" s="33" t="s">
        <v>20</v>
      </c>
      <c r="H2707" s="33" t="s">
        <v>21</v>
      </c>
      <c r="I2707" s="33" t="s">
        <v>51</v>
      </c>
      <c r="J2707" s="33" t="s">
        <v>46</v>
      </c>
      <c r="K2707" s="63" t="s">
        <v>67</v>
      </c>
      <c r="L2707" s="32" t="str">
        <f t="shared" si="757"/>
        <v>FM260JD</v>
      </c>
      <c r="M2707" s="32" t="str">
        <f t="shared" si="758"/>
        <v>BMJ III</v>
      </c>
      <c r="N2707" s="32" t="str">
        <f t="shared" si="759"/>
        <v>10 RODA</v>
      </c>
      <c r="O2707" s="146">
        <v>0.89847222222222223</v>
      </c>
      <c r="P2707" s="65">
        <v>44200.898472222223</v>
      </c>
      <c r="Q2707" s="65"/>
      <c r="R2707" s="66">
        <v>2</v>
      </c>
      <c r="S2707" s="66">
        <v>39640</v>
      </c>
      <c r="T2707" s="66">
        <v>14820</v>
      </c>
      <c r="U2707" s="67">
        <f t="shared" si="769"/>
        <v>24.82</v>
      </c>
      <c r="V2707" s="66">
        <f t="shared" si="760"/>
        <v>483841.08</v>
      </c>
      <c r="W2707" s="66" t="str">
        <f t="shared" si="761"/>
        <v>1 &gt; 4</v>
      </c>
      <c r="X2707" s="66">
        <f>A2707+SUMIFS(Presensi!F:F,Presensi!E:E,'Entry Data'!AP2707)</f>
        <v>1</v>
      </c>
      <c r="Y2707" s="66">
        <f>IFERROR(INDEX('Retasi Pricing'!F:F,MATCH('Entry Data'!AM2707,'Retasi Pricing'!E:E,0))*X2707,"")</f>
        <v>25000</v>
      </c>
      <c r="Z2707" s="62" t="s">
        <v>26</v>
      </c>
      <c r="AA2707" s="62" t="s">
        <v>27</v>
      </c>
      <c r="AB2707" s="32"/>
      <c r="AC2707" s="32" t="s">
        <v>180</v>
      </c>
      <c r="AD2707" s="32" t="str">
        <f t="shared" si="762"/>
        <v/>
      </c>
      <c r="AF2707" s="5" t="str">
        <f t="shared" si="763"/>
        <v>SETIANTO44200</v>
      </c>
      <c r="AG2707" s="5" t="str">
        <f t="shared" si="764"/>
        <v>BMJ 05444200UTARANIGHT</v>
      </c>
      <c r="AH2707" s="5" t="str">
        <f t="shared" si="765"/>
        <v>SETIANTO44200UTARANIGHT</v>
      </c>
      <c r="AI2707" s="5" t="str">
        <f t="shared" si="766"/>
        <v>BMJ 05444200NIGHT</v>
      </c>
      <c r="AJ2707" s="5" t="str">
        <f t="shared" si="767"/>
        <v>SETIANTO44200NIGHT</v>
      </c>
      <c r="AK2707" s="5" t="str">
        <f t="shared" si="768"/>
        <v>SETIANTOBMJ III</v>
      </c>
      <c r="AL2707" s="5" t="str">
        <f t="shared" si="770"/>
        <v>2UTARA</v>
      </c>
      <c r="AM2707" s="5" t="str">
        <f t="shared" si="771"/>
        <v>1 &gt; 4UTARA10 RODA</v>
      </c>
      <c r="AN2707" s="5" t="str">
        <f t="shared" si="772"/>
        <v>SETIANTOBMJ III1 &gt; 4UTARA10 RODA</v>
      </c>
      <c r="AO2707" s="5" t="str">
        <f t="shared" si="773"/>
        <v>SETIANTO1 &gt; 4UTARA10 RODA</v>
      </c>
      <c r="AP2707" s="5" t="str">
        <f t="shared" si="774"/>
        <v>44200NIGHT</v>
      </c>
    </row>
    <row r="2708" spans="1:42" x14ac:dyDescent="0.3">
      <c r="A2708" s="33">
        <v>1</v>
      </c>
      <c r="B2708" s="33"/>
      <c r="C2708" s="70">
        <v>44200</v>
      </c>
      <c r="D2708" s="71" t="s">
        <v>87</v>
      </c>
      <c r="E2708" s="70">
        <v>44200</v>
      </c>
      <c r="F2708" s="71">
        <v>5163729</v>
      </c>
      <c r="G2708" s="33" t="s">
        <v>20</v>
      </c>
      <c r="H2708" s="33" t="s">
        <v>21</v>
      </c>
      <c r="I2708" s="33" t="s">
        <v>51</v>
      </c>
      <c r="J2708" s="33" t="s">
        <v>46</v>
      </c>
      <c r="K2708" s="63" t="s">
        <v>67</v>
      </c>
      <c r="L2708" s="32" t="str">
        <f t="shared" si="757"/>
        <v>FM260JD</v>
      </c>
      <c r="M2708" s="32" t="str">
        <f t="shared" si="758"/>
        <v>BMJ III</v>
      </c>
      <c r="N2708" s="32" t="str">
        <f t="shared" si="759"/>
        <v>10 RODA</v>
      </c>
      <c r="O2708" s="146">
        <v>0.95562499999999995</v>
      </c>
      <c r="P2708" s="65">
        <v>44200.955625000002</v>
      </c>
      <c r="Q2708" s="65"/>
      <c r="R2708" s="66">
        <v>3</v>
      </c>
      <c r="S2708" s="66">
        <v>38280</v>
      </c>
      <c r="T2708" s="66">
        <v>14820</v>
      </c>
      <c r="U2708" s="67">
        <f t="shared" si="769"/>
        <v>23.46</v>
      </c>
      <c r="V2708" s="66">
        <f t="shared" si="760"/>
        <v>457329.24</v>
      </c>
      <c r="W2708" s="66" t="str">
        <f t="shared" si="761"/>
        <v>1 &gt; 4</v>
      </c>
      <c r="X2708" s="66">
        <f>A2708+SUMIFS(Presensi!F:F,Presensi!E:E,'Entry Data'!AP2708)</f>
        <v>1</v>
      </c>
      <c r="Y2708" s="66">
        <f>IFERROR(INDEX('Retasi Pricing'!F:F,MATCH('Entry Data'!AM2708,'Retasi Pricing'!E:E,0))*X2708,"")</f>
        <v>25000</v>
      </c>
      <c r="Z2708" s="62" t="s">
        <v>26</v>
      </c>
      <c r="AA2708" s="62" t="s">
        <v>27</v>
      </c>
      <c r="AB2708" s="32"/>
      <c r="AC2708" s="32" t="s">
        <v>180</v>
      </c>
      <c r="AD2708" s="32" t="str">
        <f t="shared" si="762"/>
        <v/>
      </c>
      <c r="AF2708" s="5" t="str">
        <f t="shared" si="763"/>
        <v>SETIANTO44200</v>
      </c>
      <c r="AG2708" s="5" t="str">
        <f t="shared" si="764"/>
        <v>BMJ 05444200UTARANIGHT</v>
      </c>
      <c r="AH2708" s="5" t="str">
        <f t="shared" si="765"/>
        <v>SETIANTO44200UTARANIGHT</v>
      </c>
      <c r="AI2708" s="5" t="str">
        <f t="shared" si="766"/>
        <v>BMJ 05444200NIGHT</v>
      </c>
      <c r="AJ2708" s="5" t="str">
        <f t="shared" si="767"/>
        <v>SETIANTO44200NIGHT</v>
      </c>
      <c r="AK2708" s="5" t="str">
        <f t="shared" si="768"/>
        <v>SETIANTOBMJ III</v>
      </c>
      <c r="AL2708" s="5" t="str">
        <f t="shared" si="770"/>
        <v>3UTARA</v>
      </c>
      <c r="AM2708" s="5" t="str">
        <f t="shared" si="771"/>
        <v>1 &gt; 4UTARA10 RODA</v>
      </c>
      <c r="AN2708" s="5" t="str">
        <f t="shared" si="772"/>
        <v>SETIANTOBMJ III1 &gt; 4UTARA10 RODA</v>
      </c>
      <c r="AO2708" s="5" t="str">
        <f t="shared" si="773"/>
        <v>SETIANTO1 &gt; 4UTARA10 RODA</v>
      </c>
      <c r="AP2708" s="5" t="str">
        <f t="shared" si="774"/>
        <v>44200NIGHT</v>
      </c>
    </row>
    <row r="2709" spans="1:42" x14ac:dyDescent="0.3">
      <c r="A2709" s="33">
        <v>1</v>
      </c>
      <c r="B2709" s="33"/>
      <c r="C2709" s="70">
        <v>44200</v>
      </c>
      <c r="D2709" s="71" t="s">
        <v>87</v>
      </c>
      <c r="E2709" s="70">
        <v>44201</v>
      </c>
      <c r="F2709" s="71">
        <v>5163833</v>
      </c>
      <c r="G2709" s="33" t="s">
        <v>20</v>
      </c>
      <c r="H2709" s="33" t="s">
        <v>21</v>
      </c>
      <c r="I2709" s="33" t="s">
        <v>51</v>
      </c>
      <c r="J2709" s="33" t="s">
        <v>23</v>
      </c>
      <c r="K2709" s="63" t="s">
        <v>69</v>
      </c>
      <c r="L2709" s="32" t="str">
        <f t="shared" si="757"/>
        <v>FM260JD</v>
      </c>
      <c r="M2709" s="32" t="str">
        <f t="shared" si="758"/>
        <v>BMJ III</v>
      </c>
      <c r="N2709" s="32" t="str">
        <f t="shared" si="759"/>
        <v>10 RODA</v>
      </c>
      <c r="O2709" s="146">
        <v>6.7233796296296292E-2</v>
      </c>
      <c r="P2709" s="65">
        <v>44201.067233796297</v>
      </c>
      <c r="Q2709" s="65"/>
      <c r="R2709" s="66">
        <v>4</v>
      </c>
      <c r="S2709" s="66">
        <v>39940</v>
      </c>
      <c r="T2709" s="66">
        <v>14820</v>
      </c>
      <c r="U2709" s="67">
        <f t="shared" si="769"/>
        <v>25.12</v>
      </c>
      <c r="V2709" s="66">
        <f t="shared" si="760"/>
        <v>489689.27999999997</v>
      </c>
      <c r="W2709" s="66" t="str">
        <f t="shared" si="761"/>
        <v>1 &gt; 4</v>
      </c>
      <c r="X2709" s="66">
        <f>A2709+SUMIFS(Presensi!F:F,Presensi!E:E,'Entry Data'!AP2709)</f>
        <v>1</v>
      </c>
      <c r="Y2709" s="66">
        <f>IFERROR(INDEX('Retasi Pricing'!F:F,MATCH('Entry Data'!AM2709,'Retasi Pricing'!E:E,0))*X2709,"")</f>
        <v>25000</v>
      </c>
      <c r="Z2709" s="62" t="s">
        <v>26</v>
      </c>
      <c r="AA2709" s="62" t="s">
        <v>27</v>
      </c>
      <c r="AB2709" s="32"/>
      <c r="AC2709" s="32" t="s">
        <v>283</v>
      </c>
      <c r="AD2709" s="32" t="str">
        <f t="shared" si="762"/>
        <v/>
      </c>
      <c r="AF2709" s="5" t="str">
        <f t="shared" si="763"/>
        <v>ARMAN44200</v>
      </c>
      <c r="AG2709" s="5" t="str">
        <f t="shared" si="764"/>
        <v>BMJ 05544200UTARANIGHT</v>
      </c>
      <c r="AH2709" s="5" t="str">
        <f t="shared" si="765"/>
        <v>ARMAN44200UTARANIGHT</v>
      </c>
      <c r="AI2709" s="5" t="str">
        <f t="shared" si="766"/>
        <v>BMJ 05544200NIGHT</v>
      </c>
      <c r="AJ2709" s="5" t="str">
        <f t="shared" si="767"/>
        <v>ARMAN44200NIGHT</v>
      </c>
      <c r="AK2709" s="5" t="str">
        <f t="shared" si="768"/>
        <v>ARMANBMJ III</v>
      </c>
      <c r="AL2709" s="5" t="str">
        <f t="shared" si="770"/>
        <v>4UTARA</v>
      </c>
      <c r="AM2709" s="5" t="str">
        <f t="shared" si="771"/>
        <v>1 &gt; 4UTARA10 RODA</v>
      </c>
      <c r="AN2709" s="5" t="str">
        <f t="shared" si="772"/>
        <v>ARMANBMJ III1 &gt; 4UTARA10 RODA</v>
      </c>
      <c r="AO2709" s="5" t="str">
        <f t="shared" si="773"/>
        <v>ARMAN1 &gt; 4UTARA10 RODA</v>
      </c>
      <c r="AP2709" s="5" t="str">
        <f t="shared" si="774"/>
        <v>44200NIGHT</v>
      </c>
    </row>
    <row r="2710" spans="1:42" x14ac:dyDescent="0.3">
      <c r="A2710" s="33">
        <v>1</v>
      </c>
      <c r="B2710" s="33"/>
      <c r="C2710" s="70">
        <v>44200</v>
      </c>
      <c r="D2710" s="71" t="s">
        <v>87</v>
      </c>
      <c r="E2710" s="70">
        <v>44201</v>
      </c>
      <c r="F2710" s="71">
        <v>5163902</v>
      </c>
      <c r="G2710" s="33" t="s">
        <v>20</v>
      </c>
      <c r="H2710" s="33" t="s">
        <v>21</v>
      </c>
      <c r="I2710" s="33" t="s">
        <v>51</v>
      </c>
      <c r="J2710" s="33" t="s">
        <v>46</v>
      </c>
      <c r="K2710" s="63" t="s">
        <v>69</v>
      </c>
      <c r="L2710" s="32" t="str">
        <f t="shared" si="757"/>
        <v>FM260JD</v>
      </c>
      <c r="M2710" s="32" t="str">
        <f t="shared" si="758"/>
        <v>BMJ III</v>
      </c>
      <c r="N2710" s="32" t="str">
        <f t="shared" si="759"/>
        <v>10 RODA</v>
      </c>
      <c r="O2710" s="146">
        <v>0.13263888888888889</v>
      </c>
      <c r="P2710" s="65">
        <v>44201.132638888892</v>
      </c>
      <c r="Q2710" s="65"/>
      <c r="R2710" s="66">
        <v>5</v>
      </c>
      <c r="S2710" s="66">
        <v>39900</v>
      </c>
      <c r="T2710" s="66">
        <v>14820</v>
      </c>
      <c r="U2710" s="67">
        <f t="shared" si="769"/>
        <v>25.08</v>
      </c>
      <c r="V2710" s="66">
        <f t="shared" si="760"/>
        <v>488909.51999999996</v>
      </c>
      <c r="W2710" s="66" t="str">
        <f t="shared" si="761"/>
        <v>&gt; 5</v>
      </c>
      <c r="X2710" s="66">
        <f>A2710+SUMIFS(Presensi!F:F,Presensi!E:E,'Entry Data'!AP2710)</f>
        <v>1</v>
      </c>
      <c r="Y2710" s="66">
        <f>IFERROR(INDEX('Retasi Pricing'!F:F,MATCH('Entry Data'!AM2710,'Retasi Pricing'!E:E,0))*X2710,"")</f>
        <v>27650</v>
      </c>
      <c r="Z2710" s="62" t="s">
        <v>26</v>
      </c>
      <c r="AA2710" s="62" t="s">
        <v>27</v>
      </c>
      <c r="AB2710" s="32"/>
      <c r="AC2710" s="32" t="s">
        <v>283</v>
      </c>
      <c r="AD2710" s="32" t="str">
        <f t="shared" si="762"/>
        <v/>
      </c>
      <c r="AF2710" s="5" t="str">
        <f t="shared" si="763"/>
        <v>ARMAN44200</v>
      </c>
      <c r="AG2710" s="5" t="str">
        <f t="shared" si="764"/>
        <v>BMJ 05544200UTARANIGHT</v>
      </c>
      <c r="AH2710" s="5" t="str">
        <f t="shared" si="765"/>
        <v>ARMAN44200UTARANIGHT</v>
      </c>
      <c r="AI2710" s="5" t="str">
        <f t="shared" si="766"/>
        <v>BMJ 05544200NIGHT</v>
      </c>
      <c r="AJ2710" s="5" t="str">
        <f t="shared" si="767"/>
        <v>ARMAN44200NIGHT</v>
      </c>
      <c r="AK2710" s="5" t="str">
        <f t="shared" si="768"/>
        <v>ARMANBMJ III</v>
      </c>
      <c r="AL2710" s="5" t="str">
        <f t="shared" si="770"/>
        <v>5UTARA</v>
      </c>
      <c r="AM2710" s="5" t="str">
        <f t="shared" si="771"/>
        <v>&gt; 5UTARA10 RODA</v>
      </c>
      <c r="AN2710" s="5" t="str">
        <f t="shared" si="772"/>
        <v>ARMANBMJ III&gt; 5UTARA10 RODA</v>
      </c>
      <c r="AO2710" s="5" t="str">
        <f t="shared" si="773"/>
        <v>ARMAN&gt; 5UTARA10 RODA</v>
      </c>
      <c r="AP2710" s="5" t="str">
        <f t="shared" si="774"/>
        <v>44200NIGHT</v>
      </c>
    </row>
    <row r="2711" spans="1:42" x14ac:dyDescent="0.3">
      <c r="A2711" s="33">
        <v>1</v>
      </c>
      <c r="B2711" s="33"/>
      <c r="C2711" s="70">
        <v>44200</v>
      </c>
      <c r="D2711" s="71" t="s">
        <v>87</v>
      </c>
      <c r="E2711" s="70">
        <v>44201</v>
      </c>
      <c r="F2711" s="71">
        <v>5163973</v>
      </c>
      <c r="G2711" s="33" t="s">
        <v>20</v>
      </c>
      <c r="H2711" s="33" t="s">
        <v>21</v>
      </c>
      <c r="I2711" s="33" t="s">
        <v>51</v>
      </c>
      <c r="J2711" s="33" t="s">
        <v>46</v>
      </c>
      <c r="K2711" s="63" t="s">
        <v>69</v>
      </c>
      <c r="L2711" s="32" t="str">
        <f t="shared" si="757"/>
        <v>FM260JD</v>
      </c>
      <c r="M2711" s="32" t="str">
        <f t="shared" si="758"/>
        <v>BMJ III</v>
      </c>
      <c r="N2711" s="32" t="str">
        <f t="shared" si="759"/>
        <v>10 RODA</v>
      </c>
      <c r="O2711" s="146">
        <v>0.20190972222222223</v>
      </c>
      <c r="P2711" s="65">
        <v>44201.201909722222</v>
      </c>
      <c r="Q2711" s="65"/>
      <c r="R2711" s="66">
        <v>6</v>
      </c>
      <c r="S2711" s="66">
        <v>39000</v>
      </c>
      <c r="T2711" s="66">
        <v>14820</v>
      </c>
      <c r="U2711" s="67">
        <f t="shared" si="769"/>
        <v>24.18</v>
      </c>
      <c r="V2711" s="66">
        <f t="shared" si="760"/>
        <v>471364.92</v>
      </c>
      <c r="W2711" s="66" t="str">
        <f t="shared" si="761"/>
        <v>&gt; 6</v>
      </c>
      <c r="X2711" s="66">
        <f>A2711+SUMIFS(Presensi!F:F,Presensi!E:E,'Entry Data'!AP2711)</f>
        <v>1</v>
      </c>
      <c r="Y2711" s="66">
        <f>IFERROR(INDEX('Retasi Pricing'!F:F,MATCH('Entry Data'!AM2711,'Retasi Pricing'!E:E,0))*X2711,"")</f>
        <v>30800</v>
      </c>
      <c r="Z2711" s="62" t="s">
        <v>26</v>
      </c>
      <c r="AA2711" s="62" t="s">
        <v>27</v>
      </c>
      <c r="AB2711" s="32"/>
      <c r="AC2711" s="32" t="s">
        <v>283</v>
      </c>
      <c r="AD2711" s="32" t="str">
        <f t="shared" si="762"/>
        <v/>
      </c>
      <c r="AF2711" s="5" t="str">
        <f t="shared" si="763"/>
        <v>ARMAN44200</v>
      </c>
      <c r="AG2711" s="5" t="str">
        <f t="shared" si="764"/>
        <v>BMJ 05544200UTARANIGHT</v>
      </c>
      <c r="AH2711" s="5" t="str">
        <f t="shared" si="765"/>
        <v>ARMAN44200UTARANIGHT</v>
      </c>
      <c r="AI2711" s="5" t="str">
        <f t="shared" si="766"/>
        <v>BMJ 05544200NIGHT</v>
      </c>
      <c r="AJ2711" s="5" t="str">
        <f t="shared" si="767"/>
        <v>ARMAN44200NIGHT</v>
      </c>
      <c r="AK2711" s="5" t="str">
        <f t="shared" si="768"/>
        <v>ARMANBMJ III</v>
      </c>
      <c r="AL2711" s="5" t="str">
        <f t="shared" si="770"/>
        <v>6UTARA</v>
      </c>
      <c r="AM2711" s="5" t="str">
        <f t="shared" si="771"/>
        <v>&gt; 6UTARA10 RODA</v>
      </c>
      <c r="AN2711" s="5" t="str">
        <f t="shared" si="772"/>
        <v>ARMANBMJ III&gt; 6UTARA10 RODA</v>
      </c>
      <c r="AO2711" s="5" t="str">
        <f t="shared" si="773"/>
        <v>ARMAN&gt; 6UTARA10 RODA</v>
      </c>
      <c r="AP2711" s="5" t="str">
        <f t="shared" si="774"/>
        <v>44200NIGHT</v>
      </c>
    </row>
    <row r="2712" spans="1:42" x14ac:dyDescent="0.3">
      <c r="A2712" s="33">
        <v>1</v>
      </c>
      <c r="B2712" s="33"/>
      <c r="C2712" s="70">
        <v>44200</v>
      </c>
      <c r="D2712" s="71" t="s">
        <v>87</v>
      </c>
      <c r="E2712" s="70">
        <v>44200</v>
      </c>
      <c r="F2712" s="71">
        <v>5163609</v>
      </c>
      <c r="G2712" s="33" t="s">
        <v>20</v>
      </c>
      <c r="H2712" s="33" t="s">
        <v>21</v>
      </c>
      <c r="I2712" s="33" t="s">
        <v>51</v>
      </c>
      <c r="J2712" s="33" t="s">
        <v>46</v>
      </c>
      <c r="K2712" s="63" t="s">
        <v>69</v>
      </c>
      <c r="L2712" s="32" t="str">
        <f t="shared" si="757"/>
        <v>FM260JD</v>
      </c>
      <c r="M2712" s="32" t="str">
        <f t="shared" si="758"/>
        <v>BMJ III</v>
      </c>
      <c r="N2712" s="32" t="str">
        <f t="shared" si="759"/>
        <v>10 RODA</v>
      </c>
      <c r="O2712" s="146">
        <v>0.85538194444444438</v>
      </c>
      <c r="P2712" s="65">
        <v>44200.863749999997</v>
      </c>
      <c r="Q2712" s="65"/>
      <c r="R2712" s="66">
        <v>1</v>
      </c>
      <c r="S2712" s="66">
        <v>40140</v>
      </c>
      <c r="T2712" s="66">
        <v>14820</v>
      </c>
      <c r="U2712" s="67">
        <f t="shared" si="769"/>
        <v>25.32</v>
      </c>
      <c r="V2712" s="66">
        <f t="shared" si="760"/>
        <v>493588.08</v>
      </c>
      <c r="W2712" s="66" t="str">
        <f t="shared" si="761"/>
        <v>1 &gt; 4</v>
      </c>
      <c r="X2712" s="66">
        <f>A2712+SUMIFS(Presensi!F:F,Presensi!E:E,'Entry Data'!AP2712)</f>
        <v>1</v>
      </c>
      <c r="Y2712" s="66">
        <f>IFERROR(INDEX('Retasi Pricing'!F:F,MATCH('Entry Data'!AM2712,'Retasi Pricing'!E:E,0))*X2712,"")</f>
        <v>25000</v>
      </c>
      <c r="Z2712" s="62" t="s">
        <v>26</v>
      </c>
      <c r="AA2712" s="62" t="s">
        <v>27</v>
      </c>
      <c r="AB2712" s="32"/>
      <c r="AC2712" s="32" t="s">
        <v>283</v>
      </c>
      <c r="AD2712" s="32" t="str">
        <f t="shared" si="762"/>
        <v/>
      </c>
      <c r="AF2712" s="5" t="str">
        <f t="shared" si="763"/>
        <v>ARMAN44200</v>
      </c>
      <c r="AG2712" s="5" t="str">
        <f t="shared" si="764"/>
        <v>BMJ 05544200UTARANIGHT</v>
      </c>
      <c r="AH2712" s="5" t="str">
        <f t="shared" si="765"/>
        <v>ARMAN44200UTARANIGHT</v>
      </c>
      <c r="AI2712" s="5" t="str">
        <f t="shared" si="766"/>
        <v>BMJ 05544200NIGHT</v>
      </c>
      <c r="AJ2712" s="5" t="str">
        <f t="shared" si="767"/>
        <v>ARMAN44200NIGHT</v>
      </c>
      <c r="AK2712" s="5" t="str">
        <f t="shared" si="768"/>
        <v>ARMANBMJ III</v>
      </c>
      <c r="AL2712" s="5" t="str">
        <f t="shared" si="770"/>
        <v>1UTARA</v>
      </c>
      <c r="AM2712" s="5" t="str">
        <f t="shared" si="771"/>
        <v>1 &gt; 4UTARA10 RODA</v>
      </c>
      <c r="AN2712" s="5" t="str">
        <f t="shared" si="772"/>
        <v>ARMANBMJ III1 &gt; 4UTARA10 RODA</v>
      </c>
      <c r="AO2712" s="5" t="str">
        <f t="shared" si="773"/>
        <v>ARMAN1 &gt; 4UTARA10 RODA</v>
      </c>
      <c r="AP2712" s="5" t="str">
        <f t="shared" si="774"/>
        <v>44200NIGHT</v>
      </c>
    </row>
    <row r="2713" spans="1:42" x14ac:dyDescent="0.3">
      <c r="A2713" s="33">
        <v>1</v>
      </c>
      <c r="B2713" s="33"/>
      <c r="C2713" s="70">
        <v>44200</v>
      </c>
      <c r="D2713" s="71" t="s">
        <v>87</v>
      </c>
      <c r="E2713" s="70">
        <v>44200</v>
      </c>
      <c r="F2713" s="71">
        <v>5163679</v>
      </c>
      <c r="G2713" s="33" t="s">
        <v>20</v>
      </c>
      <c r="H2713" s="33" t="s">
        <v>21</v>
      </c>
      <c r="I2713" s="33" t="s">
        <v>51</v>
      </c>
      <c r="J2713" s="33" t="s">
        <v>46</v>
      </c>
      <c r="K2713" s="63" t="s">
        <v>69</v>
      </c>
      <c r="L2713" s="32" t="str">
        <f t="shared" si="757"/>
        <v>FM260JD</v>
      </c>
      <c r="M2713" s="32" t="str">
        <f t="shared" si="758"/>
        <v>BMJ III</v>
      </c>
      <c r="N2713" s="32" t="str">
        <f t="shared" si="759"/>
        <v>10 RODA</v>
      </c>
      <c r="O2713" s="146">
        <v>0.91972222222222222</v>
      </c>
      <c r="P2713" s="65">
        <v>44200.919722222221</v>
      </c>
      <c r="Q2713" s="65"/>
      <c r="R2713" s="66">
        <v>2</v>
      </c>
      <c r="S2713" s="66">
        <v>38960</v>
      </c>
      <c r="T2713" s="66">
        <v>14820</v>
      </c>
      <c r="U2713" s="67">
        <f t="shared" si="769"/>
        <v>24.14</v>
      </c>
      <c r="V2713" s="66">
        <f t="shared" si="760"/>
        <v>470585.16000000003</v>
      </c>
      <c r="W2713" s="66" t="str">
        <f t="shared" si="761"/>
        <v>1 &gt; 4</v>
      </c>
      <c r="X2713" s="66">
        <f>A2713+SUMIFS(Presensi!F:F,Presensi!E:E,'Entry Data'!AP2713)</f>
        <v>1</v>
      </c>
      <c r="Y2713" s="66">
        <f>IFERROR(INDEX('Retasi Pricing'!F:F,MATCH('Entry Data'!AM2713,'Retasi Pricing'!E:E,0))*X2713,"")</f>
        <v>25000</v>
      </c>
      <c r="Z2713" s="62" t="s">
        <v>26</v>
      </c>
      <c r="AA2713" s="62" t="s">
        <v>27</v>
      </c>
      <c r="AB2713" s="32"/>
      <c r="AC2713" s="32" t="s">
        <v>283</v>
      </c>
      <c r="AD2713" s="32" t="str">
        <f t="shared" si="762"/>
        <v/>
      </c>
      <c r="AF2713" s="5" t="str">
        <f t="shared" si="763"/>
        <v>ARMAN44200</v>
      </c>
      <c r="AG2713" s="5" t="str">
        <f t="shared" si="764"/>
        <v>BMJ 05544200UTARANIGHT</v>
      </c>
      <c r="AH2713" s="5" t="str">
        <f t="shared" si="765"/>
        <v>ARMAN44200UTARANIGHT</v>
      </c>
      <c r="AI2713" s="5" t="str">
        <f t="shared" si="766"/>
        <v>BMJ 05544200NIGHT</v>
      </c>
      <c r="AJ2713" s="5" t="str">
        <f t="shared" si="767"/>
        <v>ARMAN44200NIGHT</v>
      </c>
      <c r="AK2713" s="5" t="str">
        <f t="shared" si="768"/>
        <v>ARMANBMJ III</v>
      </c>
      <c r="AL2713" s="5" t="str">
        <f t="shared" si="770"/>
        <v>2UTARA</v>
      </c>
      <c r="AM2713" s="5" t="str">
        <f t="shared" si="771"/>
        <v>1 &gt; 4UTARA10 RODA</v>
      </c>
      <c r="AN2713" s="5" t="str">
        <f t="shared" si="772"/>
        <v>ARMANBMJ III1 &gt; 4UTARA10 RODA</v>
      </c>
      <c r="AO2713" s="5" t="str">
        <f t="shared" si="773"/>
        <v>ARMAN1 &gt; 4UTARA10 RODA</v>
      </c>
      <c r="AP2713" s="5" t="str">
        <f t="shared" si="774"/>
        <v>44200NIGHT</v>
      </c>
    </row>
    <row r="2714" spans="1:42" x14ac:dyDescent="0.3">
      <c r="A2714" s="33">
        <v>1</v>
      </c>
      <c r="B2714" s="33"/>
      <c r="C2714" s="70">
        <v>44200</v>
      </c>
      <c r="D2714" s="71" t="s">
        <v>87</v>
      </c>
      <c r="E2714" s="70">
        <v>44200</v>
      </c>
      <c r="F2714" s="71">
        <v>5163752</v>
      </c>
      <c r="G2714" s="33" t="s">
        <v>20</v>
      </c>
      <c r="H2714" s="33" t="s">
        <v>21</v>
      </c>
      <c r="I2714" s="33" t="s">
        <v>51</v>
      </c>
      <c r="J2714" s="33" t="s">
        <v>46</v>
      </c>
      <c r="K2714" s="63" t="s">
        <v>69</v>
      </c>
      <c r="L2714" s="32" t="str">
        <f t="shared" si="757"/>
        <v>FM260JD</v>
      </c>
      <c r="M2714" s="32" t="str">
        <f t="shared" si="758"/>
        <v>BMJ III</v>
      </c>
      <c r="N2714" s="32" t="str">
        <f t="shared" si="759"/>
        <v>10 RODA</v>
      </c>
      <c r="O2714" s="146">
        <v>0.97788194444444443</v>
      </c>
      <c r="P2714" s="65">
        <v>44200.977881944447</v>
      </c>
      <c r="Q2714" s="65"/>
      <c r="R2714" s="66">
        <v>3</v>
      </c>
      <c r="S2714" s="66">
        <v>38820</v>
      </c>
      <c r="T2714" s="66">
        <v>14820</v>
      </c>
      <c r="U2714" s="67">
        <f t="shared" si="769"/>
        <v>24</v>
      </c>
      <c r="V2714" s="66">
        <f t="shared" si="760"/>
        <v>467856</v>
      </c>
      <c r="W2714" s="66" t="str">
        <f t="shared" si="761"/>
        <v>1 &gt; 4</v>
      </c>
      <c r="X2714" s="66">
        <f>A2714+SUMIFS(Presensi!F:F,Presensi!E:E,'Entry Data'!AP2714)</f>
        <v>1</v>
      </c>
      <c r="Y2714" s="66">
        <f>IFERROR(INDEX('Retasi Pricing'!F:F,MATCH('Entry Data'!AM2714,'Retasi Pricing'!E:E,0))*X2714,"")</f>
        <v>25000</v>
      </c>
      <c r="Z2714" s="62" t="s">
        <v>26</v>
      </c>
      <c r="AA2714" s="62" t="s">
        <v>27</v>
      </c>
      <c r="AB2714" s="32"/>
      <c r="AC2714" s="32" t="s">
        <v>283</v>
      </c>
      <c r="AD2714" s="32" t="str">
        <f t="shared" si="762"/>
        <v/>
      </c>
      <c r="AF2714" s="5" t="str">
        <f t="shared" si="763"/>
        <v>ARMAN44200</v>
      </c>
      <c r="AG2714" s="5" t="str">
        <f t="shared" si="764"/>
        <v>BMJ 05544200UTARANIGHT</v>
      </c>
      <c r="AH2714" s="5" t="str">
        <f t="shared" si="765"/>
        <v>ARMAN44200UTARANIGHT</v>
      </c>
      <c r="AI2714" s="5" t="str">
        <f t="shared" si="766"/>
        <v>BMJ 05544200NIGHT</v>
      </c>
      <c r="AJ2714" s="5" t="str">
        <f t="shared" si="767"/>
        <v>ARMAN44200NIGHT</v>
      </c>
      <c r="AK2714" s="5" t="str">
        <f t="shared" si="768"/>
        <v>ARMANBMJ III</v>
      </c>
      <c r="AL2714" s="5" t="str">
        <f t="shared" si="770"/>
        <v>3UTARA</v>
      </c>
      <c r="AM2714" s="5" t="str">
        <f t="shared" si="771"/>
        <v>1 &gt; 4UTARA10 RODA</v>
      </c>
      <c r="AN2714" s="5" t="str">
        <f t="shared" si="772"/>
        <v>ARMANBMJ III1 &gt; 4UTARA10 RODA</v>
      </c>
      <c r="AO2714" s="5" t="str">
        <f t="shared" si="773"/>
        <v>ARMAN1 &gt; 4UTARA10 RODA</v>
      </c>
      <c r="AP2714" s="5" t="str">
        <f t="shared" si="774"/>
        <v>44200NIGHT</v>
      </c>
    </row>
    <row r="2715" spans="1:42" x14ac:dyDescent="0.3">
      <c r="A2715" s="33">
        <v>1</v>
      </c>
      <c r="B2715" s="33"/>
      <c r="C2715" s="70">
        <v>44200</v>
      </c>
      <c r="D2715" s="71" t="s">
        <v>87</v>
      </c>
      <c r="E2715" s="70">
        <v>44201</v>
      </c>
      <c r="F2715" s="71">
        <v>5163805</v>
      </c>
      <c r="G2715" s="33" t="s">
        <v>20</v>
      </c>
      <c r="H2715" s="33" t="s">
        <v>21</v>
      </c>
      <c r="I2715" s="33" t="s">
        <v>51</v>
      </c>
      <c r="J2715" s="33" t="s">
        <v>23</v>
      </c>
      <c r="K2715" s="63" t="s">
        <v>71</v>
      </c>
      <c r="L2715" s="32" t="str">
        <f t="shared" si="757"/>
        <v>FM260JD</v>
      </c>
      <c r="M2715" s="32" t="str">
        <f t="shared" si="758"/>
        <v>BMJ III</v>
      </c>
      <c r="N2715" s="32" t="str">
        <f t="shared" si="759"/>
        <v>10 RODA</v>
      </c>
      <c r="O2715" s="146">
        <v>3.0624999999999999E-2</v>
      </c>
      <c r="P2715" s="65">
        <v>44201.030624999999</v>
      </c>
      <c r="Q2715" s="65"/>
      <c r="R2715" s="66">
        <v>4</v>
      </c>
      <c r="S2715" s="66">
        <v>39920</v>
      </c>
      <c r="T2715" s="66">
        <v>14720</v>
      </c>
      <c r="U2715" s="67">
        <f t="shared" si="769"/>
        <v>25.2</v>
      </c>
      <c r="V2715" s="66">
        <f t="shared" si="760"/>
        <v>491248.79999999993</v>
      </c>
      <c r="W2715" s="66" t="str">
        <f t="shared" si="761"/>
        <v>1 &gt; 4</v>
      </c>
      <c r="X2715" s="66">
        <f>A2715+SUMIFS(Presensi!F:F,Presensi!E:E,'Entry Data'!AP2715)</f>
        <v>1</v>
      </c>
      <c r="Y2715" s="66">
        <f>IFERROR(INDEX('Retasi Pricing'!F:F,MATCH('Entry Data'!AM2715,'Retasi Pricing'!E:E,0))*X2715,"")</f>
        <v>25000</v>
      </c>
      <c r="Z2715" s="62" t="s">
        <v>26</v>
      </c>
      <c r="AA2715" s="62" t="s">
        <v>27</v>
      </c>
      <c r="AB2715" s="32"/>
      <c r="AC2715" s="32" t="s">
        <v>284</v>
      </c>
      <c r="AD2715" s="32" t="str">
        <f t="shared" si="762"/>
        <v/>
      </c>
      <c r="AF2715" s="5" t="str">
        <f t="shared" si="763"/>
        <v>RUSLAN44200</v>
      </c>
      <c r="AG2715" s="5" t="str">
        <f t="shared" si="764"/>
        <v>BMJ 05644200UTARANIGHT</v>
      </c>
      <c r="AH2715" s="5" t="str">
        <f t="shared" si="765"/>
        <v>RUSLAN44200UTARANIGHT</v>
      </c>
      <c r="AI2715" s="5" t="str">
        <f t="shared" si="766"/>
        <v>BMJ 05644200NIGHT</v>
      </c>
      <c r="AJ2715" s="5" t="str">
        <f t="shared" si="767"/>
        <v>RUSLAN44200NIGHT</v>
      </c>
      <c r="AK2715" s="5" t="str">
        <f t="shared" si="768"/>
        <v>RUSLANBMJ III</v>
      </c>
      <c r="AL2715" s="5" t="str">
        <f t="shared" si="770"/>
        <v>4UTARA</v>
      </c>
      <c r="AM2715" s="5" t="str">
        <f t="shared" si="771"/>
        <v>1 &gt; 4UTARA10 RODA</v>
      </c>
      <c r="AN2715" s="5" t="str">
        <f t="shared" si="772"/>
        <v>RUSLANBMJ III1 &gt; 4UTARA10 RODA</v>
      </c>
      <c r="AO2715" s="5" t="str">
        <f t="shared" si="773"/>
        <v>RUSLAN1 &gt; 4UTARA10 RODA</v>
      </c>
      <c r="AP2715" s="5" t="str">
        <f t="shared" si="774"/>
        <v>44200NIGHT</v>
      </c>
    </row>
    <row r="2716" spans="1:42" x14ac:dyDescent="0.3">
      <c r="A2716" s="33">
        <v>1</v>
      </c>
      <c r="B2716" s="33"/>
      <c r="C2716" s="70">
        <v>44200</v>
      </c>
      <c r="D2716" s="71" t="s">
        <v>87</v>
      </c>
      <c r="E2716" s="70">
        <v>44201</v>
      </c>
      <c r="F2716" s="71">
        <v>5163865</v>
      </c>
      <c r="G2716" s="33" t="s">
        <v>20</v>
      </c>
      <c r="H2716" s="33" t="s">
        <v>21</v>
      </c>
      <c r="I2716" s="33" t="s">
        <v>51</v>
      </c>
      <c r="J2716" s="33" t="s">
        <v>46</v>
      </c>
      <c r="K2716" s="63" t="s">
        <v>71</v>
      </c>
      <c r="L2716" s="32" t="str">
        <f t="shared" si="757"/>
        <v>FM260JD</v>
      </c>
      <c r="M2716" s="32" t="str">
        <f t="shared" si="758"/>
        <v>BMJ III</v>
      </c>
      <c r="N2716" s="32" t="str">
        <f t="shared" si="759"/>
        <v>10 RODA</v>
      </c>
      <c r="O2716" s="146">
        <v>9.6284722222222216E-2</v>
      </c>
      <c r="P2716" s="65">
        <v>44201.096284722225</v>
      </c>
      <c r="Q2716" s="65"/>
      <c r="R2716" s="66">
        <v>5</v>
      </c>
      <c r="S2716" s="66">
        <v>39760</v>
      </c>
      <c r="T2716" s="66">
        <v>14720</v>
      </c>
      <c r="U2716" s="67">
        <f t="shared" si="769"/>
        <v>25.04</v>
      </c>
      <c r="V2716" s="66">
        <f t="shared" si="760"/>
        <v>488129.76</v>
      </c>
      <c r="W2716" s="66" t="str">
        <f t="shared" si="761"/>
        <v>&gt; 5</v>
      </c>
      <c r="X2716" s="66">
        <f>A2716+SUMIFS(Presensi!F:F,Presensi!E:E,'Entry Data'!AP2716)</f>
        <v>1</v>
      </c>
      <c r="Y2716" s="66">
        <f>IFERROR(INDEX('Retasi Pricing'!F:F,MATCH('Entry Data'!AM2716,'Retasi Pricing'!E:E,0))*X2716,"")</f>
        <v>27650</v>
      </c>
      <c r="Z2716" s="62" t="s">
        <v>26</v>
      </c>
      <c r="AA2716" s="62" t="s">
        <v>27</v>
      </c>
      <c r="AB2716" s="32"/>
      <c r="AC2716" s="32" t="s">
        <v>284</v>
      </c>
      <c r="AD2716" s="32" t="str">
        <f t="shared" si="762"/>
        <v/>
      </c>
      <c r="AF2716" s="5" t="str">
        <f t="shared" si="763"/>
        <v>RUSLAN44200</v>
      </c>
      <c r="AG2716" s="5" t="str">
        <f t="shared" si="764"/>
        <v>BMJ 05644200UTARANIGHT</v>
      </c>
      <c r="AH2716" s="5" t="str">
        <f t="shared" si="765"/>
        <v>RUSLAN44200UTARANIGHT</v>
      </c>
      <c r="AI2716" s="5" t="str">
        <f t="shared" si="766"/>
        <v>BMJ 05644200NIGHT</v>
      </c>
      <c r="AJ2716" s="5" t="str">
        <f t="shared" si="767"/>
        <v>RUSLAN44200NIGHT</v>
      </c>
      <c r="AK2716" s="5" t="str">
        <f t="shared" si="768"/>
        <v>RUSLANBMJ III</v>
      </c>
      <c r="AL2716" s="5" t="str">
        <f t="shared" si="770"/>
        <v>5UTARA</v>
      </c>
      <c r="AM2716" s="5" t="str">
        <f t="shared" si="771"/>
        <v>&gt; 5UTARA10 RODA</v>
      </c>
      <c r="AN2716" s="5" t="str">
        <f t="shared" si="772"/>
        <v>RUSLANBMJ III&gt; 5UTARA10 RODA</v>
      </c>
      <c r="AO2716" s="5" t="str">
        <f t="shared" si="773"/>
        <v>RUSLAN&gt; 5UTARA10 RODA</v>
      </c>
      <c r="AP2716" s="5" t="str">
        <f t="shared" si="774"/>
        <v>44200NIGHT</v>
      </c>
    </row>
    <row r="2717" spans="1:42" x14ac:dyDescent="0.3">
      <c r="A2717" s="33">
        <v>1</v>
      </c>
      <c r="B2717" s="33"/>
      <c r="C2717" s="70">
        <v>44200</v>
      </c>
      <c r="D2717" s="71" t="s">
        <v>87</v>
      </c>
      <c r="E2717" s="70">
        <v>44201</v>
      </c>
      <c r="F2717" s="71">
        <v>5163925</v>
      </c>
      <c r="G2717" s="33" t="s">
        <v>20</v>
      </c>
      <c r="H2717" s="33" t="s">
        <v>21</v>
      </c>
      <c r="I2717" s="33" t="s">
        <v>51</v>
      </c>
      <c r="J2717" s="33" t="s">
        <v>46</v>
      </c>
      <c r="K2717" s="63" t="s">
        <v>71</v>
      </c>
      <c r="L2717" s="32" t="str">
        <f t="shared" si="757"/>
        <v>FM260JD</v>
      </c>
      <c r="M2717" s="32" t="str">
        <f t="shared" si="758"/>
        <v>BMJ III</v>
      </c>
      <c r="N2717" s="32" t="str">
        <f t="shared" si="759"/>
        <v>10 RODA</v>
      </c>
      <c r="O2717" s="146">
        <v>0.1559837962962963</v>
      </c>
      <c r="P2717" s="65">
        <v>44201.1559837963</v>
      </c>
      <c r="Q2717" s="65"/>
      <c r="R2717" s="66">
        <v>6</v>
      </c>
      <c r="S2717" s="66">
        <v>37680</v>
      </c>
      <c r="T2717" s="66">
        <v>14720</v>
      </c>
      <c r="U2717" s="67">
        <f t="shared" si="769"/>
        <v>22.96</v>
      </c>
      <c r="V2717" s="66">
        <f t="shared" si="760"/>
        <v>447582.24</v>
      </c>
      <c r="W2717" s="66" t="str">
        <f t="shared" si="761"/>
        <v>&gt; 6</v>
      </c>
      <c r="X2717" s="66">
        <f>A2717+SUMIFS(Presensi!F:F,Presensi!E:E,'Entry Data'!AP2717)</f>
        <v>1</v>
      </c>
      <c r="Y2717" s="66">
        <f>IFERROR(INDEX('Retasi Pricing'!F:F,MATCH('Entry Data'!AM2717,'Retasi Pricing'!E:E,0))*X2717,"")</f>
        <v>30800</v>
      </c>
      <c r="Z2717" s="62" t="s">
        <v>26</v>
      </c>
      <c r="AA2717" s="62" t="s">
        <v>27</v>
      </c>
      <c r="AB2717" s="32"/>
      <c r="AC2717" s="32" t="s">
        <v>284</v>
      </c>
      <c r="AD2717" s="32" t="str">
        <f t="shared" si="762"/>
        <v/>
      </c>
      <c r="AF2717" s="5" t="str">
        <f t="shared" si="763"/>
        <v>RUSLAN44200</v>
      </c>
      <c r="AG2717" s="5" t="str">
        <f t="shared" si="764"/>
        <v>BMJ 05644200UTARANIGHT</v>
      </c>
      <c r="AH2717" s="5" t="str">
        <f t="shared" si="765"/>
        <v>RUSLAN44200UTARANIGHT</v>
      </c>
      <c r="AI2717" s="5" t="str">
        <f t="shared" si="766"/>
        <v>BMJ 05644200NIGHT</v>
      </c>
      <c r="AJ2717" s="5" t="str">
        <f t="shared" si="767"/>
        <v>RUSLAN44200NIGHT</v>
      </c>
      <c r="AK2717" s="5" t="str">
        <f t="shared" si="768"/>
        <v>RUSLANBMJ III</v>
      </c>
      <c r="AL2717" s="5" t="str">
        <f t="shared" si="770"/>
        <v>6UTARA</v>
      </c>
      <c r="AM2717" s="5" t="str">
        <f t="shared" si="771"/>
        <v>&gt; 6UTARA10 RODA</v>
      </c>
      <c r="AN2717" s="5" t="str">
        <f t="shared" si="772"/>
        <v>RUSLANBMJ III&gt; 6UTARA10 RODA</v>
      </c>
      <c r="AO2717" s="5" t="str">
        <f t="shared" si="773"/>
        <v>RUSLAN&gt; 6UTARA10 RODA</v>
      </c>
      <c r="AP2717" s="5" t="str">
        <f t="shared" si="774"/>
        <v>44200NIGHT</v>
      </c>
    </row>
    <row r="2718" spans="1:42" x14ac:dyDescent="0.3">
      <c r="A2718" s="33">
        <v>1</v>
      </c>
      <c r="B2718" s="33"/>
      <c r="C2718" s="70">
        <v>44200</v>
      </c>
      <c r="D2718" s="71" t="s">
        <v>87</v>
      </c>
      <c r="E2718" s="70">
        <v>44200</v>
      </c>
      <c r="F2718" s="71">
        <v>5163605</v>
      </c>
      <c r="G2718" s="33" t="s">
        <v>20</v>
      </c>
      <c r="H2718" s="33" t="s">
        <v>21</v>
      </c>
      <c r="I2718" s="33" t="s">
        <v>51</v>
      </c>
      <c r="J2718" s="33" t="s">
        <v>46</v>
      </c>
      <c r="K2718" s="63" t="s">
        <v>71</v>
      </c>
      <c r="L2718" s="32" t="str">
        <f t="shared" si="757"/>
        <v>FM260JD</v>
      </c>
      <c r="M2718" s="32" t="str">
        <f t="shared" si="758"/>
        <v>BMJ III</v>
      </c>
      <c r="N2718" s="32" t="str">
        <f t="shared" si="759"/>
        <v>10 RODA</v>
      </c>
      <c r="O2718" s="146">
        <v>0.84910879629629632</v>
      </c>
      <c r="P2718" s="65">
        <v>44200.861388888887</v>
      </c>
      <c r="Q2718" s="65"/>
      <c r="R2718" s="66">
        <v>1</v>
      </c>
      <c r="S2718" s="66">
        <v>39700</v>
      </c>
      <c r="T2718" s="66">
        <v>14720</v>
      </c>
      <c r="U2718" s="67">
        <f t="shared" si="769"/>
        <v>24.98</v>
      </c>
      <c r="V2718" s="66">
        <f t="shared" si="760"/>
        <v>486960.12000000005</v>
      </c>
      <c r="W2718" s="66" t="str">
        <f t="shared" si="761"/>
        <v>1 &gt; 4</v>
      </c>
      <c r="X2718" s="66">
        <f>A2718+SUMIFS(Presensi!F:F,Presensi!E:E,'Entry Data'!AP2718)</f>
        <v>1</v>
      </c>
      <c r="Y2718" s="66">
        <f>IFERROR(INDEX('Retasi Pricing'!F:F,MATCH('Entry Data'!AM2718,'Retasi Pricing'!E:E,0))*X2718,"")</f>
        <v>25000</v>
      </c>
      <c r="Z2718" s="62" t="s">
        <v>26</v>
      </c>
      <c r="AA2718" s="62" t="s">
        <v>27</v>
      </c>
      <c r="AB2718" s="32"/>
      <c r="AC2718" s="32" t="s">
        <v>284</v>
      </c>
      <c r="AD2718" s="32" t="str">
        <f t="shared" si="762"/>
        <v/>
      </c>
      <c r="AF2718" s="5" t="str">
        <f t="shared" si="763"/>
        <v>RUSLAN44200</v>
      </c>
      <c r="AG2718" s="5" t="str">
        <f t="shared" si="764"/>
        <v>BMJ 05644200UTARANIGHT</v>
      </c>
      <c r="AH2718" s="5" t="str">
        <f t="shared" si="765"/>
        <v>RUSLAN44200UTARANIGHT</v>
      </c>
      <c r="AI2718" s="5" t="str">
        <f t="shared" si="766"/>
        <v>BMJ 05644200NIGHT</v>
      </c>
      <c r="AJ2718" s="5" t="str">
        <f t="shared" si="767"/>
        <v>RUSLAN44200NIGHT</v>
      </c>
      <c r="AK2718" s="5" t="str">
        <f t="shared" si="768"/>
        <v>RUSLANBMJ III</v>
      </c>
      <c r="AL2718" s="5" t="str">
        <f t="shared" si="770"/>
        <v>1UTARA</v>
      </c>
      <c r="AM2718" s="5" t="str">
        <f t="shared" si="771"/>
        <v>1 &gt; 4UTARA10 RODA</v>
      </c>
      <c r="AN2718" s="5" t="str">
        <f t="shared" si="772"/>
        <v>RUSLANBMJ III1 &gt; 4UTARA10 RODA</v>
      </c>
      <c r="AO2718" s="5" t="str">
        <f t="shared" si="773"/>
        <v>RUSLAN1 &gt; 4UTARA10 RODA</v>
      </c>
      <c r="AP2718" s="5" t="str">
        <f t="shared" si="774"/>
        <v>44200NIGHT</v>
      </c>
    </row>
    <row r="2719" spans="1:42" x14ac:dyDescent="0.3">
      <c r="A2719" s="33">
        <v>1</v>
      </c>
      <c r="B2719" s="33"/>
      <c r="C2719" s="70">
        <v>44200</v>
      </c>
      <c r="D2719" s="71" t="s">
        <v>87</v>
      </c>
      <c r="E2719" s="70">
        <v>44200</v>
      </c>
      <c r="F2719" s="71">
        <v>5163672</v>
      </c>
      <c r="G2719" s="33" t="s">
        <v>20</v>
      </c>
      <c r="H2719" s="33" t="s">
        <v>21</v>
      </c>
      <c r="I2719" s="33" t="s">
        <v>51</v>
      </c>
      <c r="J2719" s="33" t="s">
        <v>46</v>
      </c>
      <c r="K2719" s="63" t="s">
        <v>71</v>
      </c>
      <c r="L2719" s="32" t="str">
        <f t="shared" si="757"/>
        <v>FM260JD</v>
      </c>
      <c r="M2719" s="32" t="str">
        <f t="shared" si="758"/>
        <v>BMJ III</v>
      </c>
      <c r="N2719" s="32" t="str">
        <f t="shared" si="759"/>
        <v>10 RODA</v>
      </c>
      <c r="O2719" s="146">
        <v>0.91141203703703699</v>
      </c>
      <c r="P2719" s="65">
        <v>44200.911412037036</v>
      </c>
      <c r="Q2719" s="65"/>
      <c r="R2719" s="66">
        <v>2</v>
      </c>
      <c r="S2719" s="66">
        <v>38000</v>
      </c>
      <c r="T2719" s="66">
        <v>14720</v>
      </c>
      <c r="U2719" s="67">
        <f t="shared" si="769"/>
        <v>23.28</v>
      </c>
      <c r="V2719" s="66">
        <f t="shared" si="760"/>
        <v>453820.32</v>
      </c>
      <c r="W2719" s="66" t="str">
        <f t="shared" si="761"/>
        <v>1 &gt; 4</v>
      </c>
      <c r="X2719" s="66">
        <f>A2719+SUMIFS(Presensi!F:F,Presensi!E:E,'Entry Data'!AP2719)</f>
        <v>1</v>
      </c>
      <c r="Y2719" s="66">
        <f>IFERROR(INDEX('Retasi Pricing'!F:F,MATCH('Entry Data'!AM2719,'Retasi Pricing'!E:E,0))*X2719,"")</f>
        <v>25000</v>
      </c>
      <c r="Z2719" s="62" t="s">
        <v>26</v>
      </c>
      <c r="AA2719" s="62" t="s">
        <v>27</v>
      </c>
      <c r="AB2719" s="32"/>
      <c r="AC2719" s="32" t="s">
        <v>284</v>
      </c>
      <c r="AD2719" s="32" t="str">
        <f t="shared" si="762"/>
        <v/>
      </c>
      <c r="AF2719" s="5" t="str">
        <f t="shared" si="763"/>
        <v>RUSLAN44200</v>
      </c>
      <c r="AG2719" s="5" t="str">
        <f t="shared" si="764"/>
        <v>BMJ 05644200UTARANIGHT</v>
      </c>
      <c r="AH2719" s="5" t="str">
        <f t="shared" si="765"/>
        <v>RUSLAN44200UTARANIGHT</v>
      </c>
      <c r="AI2719" s="5" t="str">
        <f t="shared" si="766"/>
        <v>BMJ 05644200NIGHT</v>
      </c>
      <c r="AJ2719" s="5" t="str">
        <f t="shared" si="767"/>
        <v>RUSLAN44200NIGHT</v>
      </c>
      <c r="AK2719" s="5" t="str">
        <f t="shared" si="768"/>
        <v>RUSLANBMJ III</v>
      </c>
      <c r="AL2719" s="5" t="str">
        <f t="shared" si="770"/>
        <v>2UTARA</v>
      </c>
      <c r="AM2719" s="5" t="str">
        <f t="shared" si="771"/>
        <v>1 &gt; 4UTARA10 RODA</v>
      </c>
      <c r="AN2719" s="5" t="str">
        <f t="shared" si="772"/>
        <v>RUSLANBMJ III1 &gt; 4UTARA10 RODA</v>
      </c>
      <c r="AO2719" s="5" t="str">
        <f t="shared" si="773"/>
        <v>RUSLAN1 &gt; 4UTARA10 RODA</v>
      </c>
      <c r="AP2719" s="5" t="str">
        <f t="shared" si="774"/>
        <v>44200NIGHT</v>
      </c>
    </row>
    <row r="2720" spans="1:42" x14ac:dyDescent="0.3">
      <c r="A2720" s="33">
        <v>1</v>
      </c>
      <c r="B2720" s="33"/>
      <c r="C2720" s="70">
        <v>44200</v>
      </c>
      <c r="D2720" s="71" t="s">
        <v>87</v>
      </c>
      <c r="E2720" s="70">
        <v>44200</v>
      </c>
      <c r="F2720" s="71">
        <v>5163748</v>
      </c>
      <c r="G2720" s="33" t="s">
        <v>20</v>
      </c>
      <c r="H2720" s="33" t="s">
        <v>21</v>
      </c>
      <c r="I2720" s="33" t="s">
        <v>51</v>
      </c>
      <c r="J2720" s="33" t="s">
        <v>46</v>
      </c>
      <c r="K2720" s="63" t="s">
        <v>71</v>
      </c>
      <c r="L2720" s="32" t="str">
        <f t="shared" si="757"/>
        <v>FM260JD</v>
      </c>
      <c r="M2720" s="32" t="str">
        <f t="shared" si="758"/>
        <v>BMJ III</v>
      </c>
      <c r="N2720" s="32" t="str">
        <f t="shared" si="759"/>
        <v>10 RODA</v>
      </c>
      <c r="O2720" s="146">
        <v>0.97160879629629626</v>
      </c>
      <c r="P2720" s="65">
        <v>44200.971608796295</v>
      </c>
      <c r="Q2720" s="65"/>
      <c r="R2720" s="66">
        <v>3</v>
      </c>
      <c r="S2720" s="66">
        <v>38760</v>
      </c>
      <c r="T2720" s="66">
        <v>14720</v>
      </c>
      <c r="U2720" s="67">
        <f t="shared" si="769"/>
        <v>24.04</v>
      </c>
      <c r="V2720" s="66">
        <f t="shared" si="760"/>
        <v>468635.76</v>
      </c>
      <c r="W2720" s="66" t="str">
        <f t="shared" si="761"/>
        <v>1 &gt; 4</v>
      </c>
      <c r="X2720" s="66">
        <f>A2720+SUMIFS(Presensi!F:F,Presensi!E:E,'Entry Data'!AP2720)</f>
        <v>1</v>
      </c>
      <c r="Y2720" s="66">
        <f>IFERROR(INDEX('Retasi Pricing'!F:F,MATCH('Entry Data'!AM2720,'Retasi Pricing'!E:E,0))*X2720,"")</f>
        <v>25000</v>
      </c>
      <c r="Z2720" s="62" t="s">
        <v>26</v>
      </c>
      <c r="AA2720" s="62" t="s">
        <v>27</v>
      </c>
      <c r="AB2720" s="32"/>
      <c r="AC2720" s="32" t="s">
        <v>284</v>
      </c>
      <c r="AD2720" s="32" t="str">
        <f t="shared" si="762"/>
        <v/>
      </c>
      <c r="AF2720" s="5" t="str">
        <f t="shared" si="763"/>
        <v>RUSLAN44200</v>
      </c>
      <c r="AG2720" s="5" t="str">
        <f t="shared" si="764"/>
        <v>BMJ 05644200UTARANIGHT</v>
      </c>
      <c r="AH2720" s="5" t="str">
        <f t="shared" si="765"/>
        <v>RUSLAN44200UTARANIGHT</v>
      </c>
      <c r="AI2720" s="5" t="str">
        <f t="shared" si="766"/>
        <v>BMJ 05644200NIGHT</v>
      </c>
      <c r="AJ2720" s="5" t="str">
        <f t="shared" si="767"/>
        <v>RUSLAN44200NIGHT</v>
      </c>
      <c r="AK2720" s="5" t="str">
        <f t="shared" si="768"/>
        <v>RUSLANBMJ III</v>
      </c>
      <c r="AL2720" s="5" t="str">
        <f t="shared" si="770"/>
        <v>3UTARA</v>
      </c>
      <c r="AM2720" s="5" t="str">
        <f t="shared" si="771"/>
        <v>1 &gt; 4UTARA10 RODA</v>
      </c>
      <c r="AN2720" s="5" t="str">
        <f t="shared" si="772"/>
        <v>RUSLANBMJ III1 &gt; 4UTARA10 RODA</v>
      </c>
      <c r="AO2720" s="5" t="str">
        <f t="shared" si="773"/>
        <v>RUSLAN1 &gt; 4UTARA10 RODA</v>
      </c>
      <c r="AP2720" s="5" t="str">
        <f t="shared" si="774"/>
        <v>44200NIGHT</v>
      </c>
    </row>
    <row r="2721" spans="1:42" x14ac:dyDescent="0.3">
      <c r="A2721" s="33">
        <v>1</v>
      </c>
      <c r="B2721" s="33"/>
      <c r="C2721" s="70">
        <v>44200</v>
      </c>
      <c r="D2721" s="71" t="s">
        <v>87</v>
      </c>
      <c r="E2721" s="70">
        <v>44201</v>
      </c>
      <c r="F2721" s="71">
        <v>5163835</v>
      </c>
      <c r="G2721" s="33" t="s">
        <v>20</v>
      </c>
      <c r="H2721" s="33" t="s">
        <v>21</v>
      </c>
      <c r="I2721" s="33" t="s">
        <v>51</v>
      </c>
      <c r="J2721" s="33" t="s">
        <v>46</v>
      </c>
      <c r="K2721" s="63" t="s">
        <v>73</v>
      </c>
      <c r="L2721" s="32" t="str">
        <f t="shared" si="757"/>
        <v>FM260JD</v>
      </c>
      <c r="M2721" s="32" t="str">
        <f t="shared" si="758"/>
        <v>BMJ</v>
      </c>
      <c r="N2721" s="32" t="str">
        <f t="shared" si="759"/>
        <v>10 RODA</v>
      </c>
      <c r="O2721" s="146">
        <v>6.7847222222222225E-2</v>
      </c>
      <c r="P2721" s="65">
        <v>44201.067847222221</v>
      </c>
      <c r="Q2721" s="65"/>
      <c r="R2721" s="66">
        <v>1</v>
      </c>
      <c r="S2721" s="66">
        <v>39440</v>
      </c>
      <c r="T2721" s="66">
        <v>14740</v>
      </c>
      <c r="U2721" s="67">
        <f t="shared" si="769"/>
        <v>24.7</v>
      </c>
      <c r="V2721" s="66">
        <f t="shared" si="760"/>
        <v>481501.79999999993</v>
      </c>
      <c r="W2721" s="66" t="str">
        <f t="shared" si="761"/>
        <v>1 &gt; 4</v>
      </c>
      <c r="X2721" s="66">
        <f>A2721+SUMIFS(Presensi!F:F,Presensi!E:E,'Entry Data'!AP2721)</f>
        <v>1</v>
      </c>
      <c r="Y2721" s="66">
        <f>IFERROR(INDEX('Retasi Pricing'!F:F,MATCH('Entry Data'!AM2721,'Retasi Pricing'!E:E,0))*X2721,"")</f>
        <v>25000</v>
      </c>
      <c r="Z2721" s="62" t="s">
        <v>26</v>
      </c>
      <c r="AA2721" s="62" t="s">
        <v>27</v>
      </c>
      <c r="AB2721" s="32"/>
      <c r="AC2721" s="32" t="s">
        <v>376</v>
      </c>
      <c r="AD2721" s="32" t="str">
        <f t="shared" si="762"/>
        <v/>
      </c>
      <c r="AF2721" s="5" t="str">
        <f t="shared" si="763"/>
        <v>ahmad saputra44200</v>
      </c>
      <c r="AG2721" s="5" t="str">
        <f t="shared" si="764"/>
        <v>BMJ 06544200UTARANIGHT</v>
      </c>
      <c r="AH2721" s="5" t="str">
        <f t="shared" si="765"/>
        <v>ahmad saputra44200UTARANIGHT</v>
      </c>
      <c r="AI2721" s="5" t="str">
        <f t="shared" si="766"/>
        <v>BMJ 06544200NIGHT</v>
      </c>
      <c r="AJ2721" s="5" t="str">
        <f t="shared" si="767"/>
        <v>ahmad saputra44200NIGHT</v>
      </c>
      <c r="AK2721" s="5" t="str">
        <f t="shared" si="768"/>
        <v>ahmad saputraBMJ</v>
      </c>
      <c r="AL2721" s="5" t="str">
        <f t="shared" si="770"/>
        <v>1UTARA</v>
      </c>
      <c r="AM2721" s="5" t="str">
        <f t="shared" si="771"/>
        <v>1 &gt; 4UTARA10 RODA</v>
      </c>
      <c r="AN2721" s="5" t="str">
        <f t="shared" si="772"/>
        <v>ahmad saputraBMJ1 &gt; 4UTARA10 RODA</v>
      </c>
      <c r="AO2721" s="5" t="str">
        <f t="shared" si="773"/>
        <v>ahmad saputra1 &gt; 4UTARA10 RODA</v>
      </c>
      <c r="AP2721" s="5" t="str">
        <f t="shared" si="774"/>
        <v>44200NIGHT</v>
      </c>
    </row>
    <row r="2722" spans="1:42" x14ac:dyDescent="0.3">
      <c r="A2722" s="33">
        <v>1</v>
      </c>
      <c r="B2722" s="33"/>
      <c r="C2722" s="70">
        <v>44200</v>
      </c>
      <c r="D2722" s="71" t="s">
        <v>87</v>
      </c>
      <c r="E2722" s="70">
        <v>44201</v>
      </c>
      <c r="F2722" s="71">
        <v>5163901</v>
      </c>
      <c r="G2722" s="33" t="s">
        <v>20</v>
      </c>
      <c r="H2722" s="33" t="s">
        <v>21</v>
      </c>
      <c r="I2722" s="33" t="s">
        <v>51</v>
      </c>
      <c r="J2722" s="33" t="s">
        <v>46</v>
      </c>
      <c r="K2722" s="63" t="s">
        <v>73</v>
      </c>
      <c r="L2722" s="32" t="str">
        <f t="shared" si="757"/>
        <v>FM260JD</v>
      </c>
      <c r="M2722" s="32" t="str">
        <f t="shared" si="758"/>
        <v>BMJ</v>
      </c>
      <c r="N2722" s="32" t="str">
        <f t="shared" si="759"/>
        <v>10 RODA</v>
      </c>
      <c r="O2722" s="146">
        <v>0.13185185185185186</v>
      </c>
      <c r="P2722" s="65">
        <v>44201.131851851853</v>
      </c>
      <c r="Q2722" s="65"/>
      <c r="R2722" s="66">
        <v>2</v>
      </c>
      <c r="S2722" s="66">
        <v>37900</v>
      </c>
      <c r="T2722" s="66">
        <v>14740</v>
      </c>
      <c r="U2722" s="67">
        <f t="shared" si="769"/>
        <v>23.16</v>
      </c>
      <c r="V2722" s="66">
        <f t="shared" si="760"/>
        <v>451481.04000000004</v>
      </c>
      <c r="W2722" s="66" t="str">
        <f t="shared" si="761"/>
        <v>1 &gt; 4</v>
      </c>
      <c r="X2722" s="66">
        <f>A2722+SUMIFS(Presensi!F:F,Presensi!E:E,'Entry Data'!AP2722)</f>
        <v>1</v>
      </c>
      <c r="Y2722" s="66">
        <f>IFERROR(INDEX('Retasi Pricing'!F:F,MATCH('Entry Data'!AM2722,'Retasi Pricing'!E:E,0))*X2722,"")</f>
        <v>25000</v>
      </c>
      <c r="Z2722" s="62" t="s">
        <v>26</v>
      </c>
      <c r="AA2722" s="62" t="s">
        <v>27</v>
      </c>
      <c r="AB2722" s="32"/>
      <c r="AC2722" s="32" t="s">
        <v>376</v>
      </c>
      <c r="AD2722" s="32" t="str">
        <f t="shared" si="762"/>
        <v/>
      </c>
      <c r="AF2722" s="5" t="str">
        <f t="shared" si="763"/>
        <v>ahmad saputra44200</v>
      </c>
      <c r="AG2722" s="5" t="str">
        <f t="shared" si="764"/>
        <v>BMJ 06544200UTARANIGHT</v>
      </c>
      <c r="AH2722" s="5" t="str">
        <f t="shared" si="765"/>
        <v>ahmad saputra44200UTARANIGHT</v>
      </c>
      <c r="AI2722" s="5" t="str">
        <f t="shared" si="766"/>
        <v>BMJ 06544200NIGHT</v>
      </c>
      <c r="AJ2722" s="5" t="str">
        <f t="shared" si="767"/>
        <v>ahmad saputra44200NIGHT</v>
      </c>
      <c r="AK2722" s="5" t="str">
        <f t="shared" si="768"/>
        <v>ahmad saputraBMJ</v>
      </c>
      <c r="AL2722" s="5" t="str">
        <f t="shared" si="770"/>
        <v>2UTARA</v>
      </c>
      <c r="AM2722" s="5" t="str">
        <f t="shared" si="771"/>
        <v>1 &gt; 4UTARA10 RODA</v>
      </c>
      <c r="AN2722" s="5" t="str">
        <f t="shared" si="772"/>
        <v>ahmad saputraBMJ1 &gt; 4UTARA10 RODA</v>
      </c>
      <c r="AO2722" s="5" t="str">
        <f t="shared" si="773"/>
        <v>ahmad saputra1 &gt; 4UTARA10 RODA</v>
      </c>
      <c r="AP2722" s="5" t="str">
        <f t="shared" si="774"/>
        <v>44200NIGHT</v>
      </c>
    </row>
    <row r="2723" spans="1:42" x14ac:dyDescent="0.3">
      <c r="A2723" s="33">
        <v>1</v>
      </c>
      <c r="B2723" s="33"/>
      <c r="C2723" s="70">
        <v>44200</v>
      </c>
      <c r="D2723" s="71" t="s">
        <v>87</v>
      </c>
      <c r="E2723" s="70">
        <v>44201</v>
      </c>
      <c r="F2723" s="71">
        <v>5163993</v>
      </c>
      <c r="G2723" s="33" t="s">
        <v>20</v>
      </c>
      <c r="H2723" s="33" t="s">
        <v>21</v>
      </c>
      <c r="I2723" s="33" t="s">
        <v>51</v>
      </c>
      <c r="J2723" s="33" t="s">
        <v>23</v>
      </c>
      <c r="K2723" s="63" t="s">
        <v>73</v>
      </c>
      <c r="L2723" s="32" t="str">
        <f t="shared" si="757"/>
        <v>FM260JD</v>
      </c>
      <c r="M2723" s="32" t="str">
        <f t="shared" si="758"/>
        <v>BMJ</v>
      </c>
      <c r="N2723" s="32" t="str">
        <f t="shared" si="759"/>
        <v>10 RODA</v>
      </c>
      <c r="O2723" s="146">
        <v>0.21974537037037037</v>
      </c>
      <c r="P2723" s="65">
        <v>44201.21974537037</v>
      </c>
      <c r="Q2723" s="65"/>
      <c r="R2723" s="66">
        <v>3</v>
      </c>
      <c r="S2723" s="66">
        <v>39520</v>
      </c>
      <c r="T2723" s="66">
        <v>14740</v>
      </c>
      <c r="U2723" s="67">
        <f t="shared" si="769"/>
        <v>24.78</v>
      </c>
      <c r="V2723" s="66">
        <f t="shared" si="760"/>
        <v>483061.32</v>
      </c>
      <c r="W2723" s="66" t="str">
        <f t="shared" si="761"/>
        <v>1 &gt; 4</v>
      </c>
      <c r="X2723" s="66">
        <f>A2723+SUMIFS(Presensi!F:F,Presensi!E:E,'Entry Data'!AP2723)</f>
        <v>1</v>
      </c>
      <c r="Y2723" s="66">
        <f>IFERROR(INDEX('Retasi Pricing'!F:F,MATCH('Entry Data'!AM2723,'Retasi Pricing'!E:E,0))*X2723,"")</f>
        <v>25000</v>
      </c>
      <c r="Z2723" s="62" t="s">
        <v>26</v>
      </c>
      <c r="AA2723" s="62" t="s">
        <v>27</v>
      </c>
      <c r="AB2723" s="32"/>
      <c r="AC2723" s="32" t="s">
        <v>376</v>
      </c>
      <c r="AD2723" s="32" t="str">
        <f t="shared" si="762"/>
        <v/>
      </c>
      <c r="AF2723" s="5" t="str">
        <f t="shared" si="763"/>
        <v>ahmad saputra44200</v>
      </c>
      <c r="AG2723" s="5" t="str">
        <f t="shared" si="764"/>
        <v>BMJ 06544200UTARANIGHT</v>
      </c>
      <c r="AH2723" s="5" t="str">
        <f t="shared" si="765"/>
        <v>ahmad saputra44200UTARANIGHT</v>
      </c>
      <c r="AI2723" s="5" t="str">
        <f t="shared" si="766"/>
        <v>BMJ 06544200NIGHT</v>
      </c>
      <c r="AJ2723" s="5" t="str">
        <f t="shared" si="767"/>
        <v>ahmad saputra44200NIGHT</v>
      </c>
      <c r="AK2723" s="5" t="str">
        <f t="shared" si="768"/>
        <v>ahmad saputraBMJ</v>
      </c>
      <c r="AL2723" s="5" t="str">
        <f t="shared" si="770"/>
        <v>3UTARA</v>
      </c>
      <c r="AM2723" s="5" t="str">
        <f t="shared" si="771"/>
        <v>1 &gt; 4UTARA10 RODA</v>
      </c>
      <c r="AN2723" s="5" t="str">
        <f t="shared" si="772"/>
        <v>ahmad saputraBMJ1 &gt; 4UTARA10 RODA</v>
      </c>
      <c r="AO2723" s="5" t="str">
        <f t="shared" si="773"/>
        <v>ahmad saputra1 &gt; 4UTARA10 RODA</v>
      </c>
      <c r="AP2723" s="5" t="str">
        <f t="shared" si="774"/>
        <v>44200NIGHT</v>
      </c>
    </row>
    <row r="2724" spans="1:42" x14ac:dyDescent="0.3">
      <c r="A2724" s="33">
        <v>1</v>
      </c>
      <c r="B2724" s="33"/>
      <c r="C2724" s="70">
        <v>44200</v>
      </c>
      <c r="D2724" s="71" t="s">
        <v>87</v>
      </c>
      <c r="E2724" s="70">
        <v>44200</v>
      </c>
      <c r="F2724" s="71">
        <v>5163610</v>
      </c>
      <c r="G2724" s="33" t="s">
        <v>20</v>
      </c>
      <c r="H2724" s="33" t="s">
        <v>21</v>
      </c>
      <c r="I2724" s="33" t="s">
        <v>51</v>
      </c>
      <c r="J2724" s="33" t="s">
        <v>46</v>
      </c>
      <c r="K2724" s="63" t="s">
        <v>73</v>
      </c>
      <c r="L2724" s="32" t="str">
        <f t="shared" si="757"/>
        <v>FM260JD</v>
      </c>
      <c r="M2724" s="32" t="str">
        <f t="shared" si="758"/>
        <v>BMJ</v>
      </c>
      <c r="N2724" s="32" t="str">
        <f t="shared" si="759"/>
        <v>10 RODA</v>
      </c>
      <c r="O2724" s="146">
        <v>0.85614583333333327</v>
      </c>
      <c r="P2724" s="65">
        <v>44200.863946759258</v>
      </c>
      <c r="Q2724" s="65"/>
      <c r="R2724" s="66">
        <v>4</v>
      </c>
      <c r="S2724" s="66">
        <v>39540</v>
      </c>
      <c r="T2724" s="66">
        <v>14740</v>
      </c>
      <c r="U2724" s="67">
        <f t="shared" si="769"/>
        <v>24.8</v>
      </c>
      <c r="V2724" s="66">
        <f t="shared" si="760"/>
        <v>483451.20000000007</v>
      </c>
      <c r="W2724" s="66" t="str">
        <f t="shared" si="761"/>
        <v>1 &gt; 4</v>
      </c>
      <c r="X2724" s="66">
        <f>A2724+SUMIFS(Presensi!F:F,Presensi!E:E,'Entry Data'!AP2724)</f>
        <v>1</v>
      </c>
      <c r="Y2724" s="66">
        <f>IFERROR(INDEX('Retasi Pricing'!F:F,MATCH('Entry Data'!AM2724,'Retasi Pricing'!E:E,0))*X2724,"")</f>
        <v>25000</v>
      </c>
      <c r="Z2724" s="62" t="s">
        <v>26</v>
      </c>
      <c r="AA2724" s="62" t="s">
        <v>27</v>
      </c>
      <c r="AB2724" s="32"/>
      <c r="AC2724" s="32" t="s">
        <v>376</v>
      </c>
      <c r="AD2724" s="32" t="str">
        <f t="shared" si="762"/>
        <v/>
      </c>
      <c r="AF2724" s="5" t="str">
        <f t="shared" si="763"/>
        <v>ahmad saputra44200</v>
      </c>
      <c r="AG2724" s="5" t="str">
        <f t="shared" si="764"/>
        <v>BMJ 06544200UTARANIGHT</v>
      </c>
      <c r="AH2724" s="5" t="str">
        <f t="shared" si="765"/>
        <v>ahmad saputra44200UTARANIGHT</v>
      </c>
      <c r="AI2724" s="5" t="str">
        <f t="shared" si="766"/>
        <v>BMJ 06544200NIGHT</v>
      </c>
      <c r="AJ2724" s="5" t="str">
        <f t="shared" si="767"/>
        <v>ahmad saputra44200NIGHT</v>
      </c>
      <c r="AK2724" s="5" t="str">
        <f t="shared" si="768"/>
        <v>ahmad saputraBMJ</v>
      </c>
      <c r="AL2724" s="5" t="str">
        <f t="shared" si="770"/>
        <v>4UTARA</v>
      </c>
      <c r="AM2724" s="5" t="str">
        <f t="shared" si="771"/>
        <v>1 &gt; 4UTARA10 RODA</v>
      </c>
      <c r="AN2724" s="5" t="str">
        <f t="shared" si="772"/>
        <v>ahmad saputraBMJ1 &gt; 4UTARA10 RODA</v>
      </c>
      <c r="AO2724" s="5" t="str">
        <f t="shared" si="773"/>
        <v>ahmad saputra1 &gt; 4UTARA10 RODA</v>
      </c>
      <c r="AP2724" s="5" t="str">
        <f t="shared" si="774"/>
        <v>44200NIGHT</v>
      </c>
    </row>
    <row r="2725" spans="1:42" x14ac:dyDescent="0.3">
      <c r="A2725" s="33">
        <v>1</v>
      </c>
      <c r="B2725" s="33"/>
      <c r="C2725" s="70">
        <v>44200</v>
      </c>
      <c r="D2725" s="71" t="s">
        <v>87</v>
      </c>
      <c r="E2725" s="70">
        <v>44200</v>
      </c>
      <c r="F2725" s="71">
        <v>5163677</v>
      </c>
      <c r="G2725" s="33" t="s">
        <v>20</v>
      </c>
      <c r="H2725" s="33" t="s">
        <v>21</v>
      </c>
      <c r="I2725" s="33" t="s">
        <v>51</v>
      </c>
      <c r="J2725" s="33" t="s">
        <v>46</v>
      </c>
      <c r="K2725" s="63" t="s">
        <v>73</v>
      </c>
      <c r="L2725" s="32" t="str">
        <f t="shared" si="757"/>
        <v>FM260JD</v>
      </c>
      <c r="M2725" s="32" t="str">
        <f t="shared" si="758"/>
        <v>BMJ</v>
      </c>
      <c r="N2725" s="32" t="str">
        <f t="shared" si="759"/>
        <v>10 RODA</v>
      </c>
      <c r="O2725" s="146">
        <v>0.91636574074074073</v>
      </c>
      <c r="P2725" s="65">
        <v>44200.916365740741</v>
      </c>
      <c r="Q2725" s="65"/>
      <c r="R2725" s="66">
        <v>5</v>
      </c>
      <c r="S2725" s="66">
        <v>39780</v>
      </c>
      <c r="T2725" s="66">
        <v>14740</v>
      </c>
      <c r="U2725" s="67">
        <f t="shared" si="769"/>
        <v>25.04</v>
      </c>
      <c r="V2725" s="66">
        <f t="shared" si="760"/>
        <v>488129.76</v>
      </c>
      <c r="W2725" s="66" t="str">
        <f t="shared" si="761"/>
        <v>&gt; 5</v>
      </c>
      <c r="X2725" s="66">
        <f>A2725+SUMIFS(Presensi!F:F,Presensi!E:E,'Entry Data'!AP2725)</f>
        <v>1</v>
      </c>
      <c r="Y2725" s="66">
        <f>IFERROR(INDEX('Retasi Pricing'!F:F,MATCH('Entry Data'!AM2725,'Retasi Pricing'!E:E,0))*X2725,"")</f>
        <v>27650</v>
      </c>
      <c r="Z2725" s="62" t="s">
        <v>26</v>
      </c>
      <c r="AA2725" s="62" t="s">
        <v>27</v>
      </c>
      <c r="AB2725" s="32"/>
      <c r="AC2725" s="32" t="s">
        <v>376</v>
      </c>
      <c r="AD2725" s="32" t="str">
        <f t="shared" si="762"/>
        <v/>
      </c>
      <c r="AF2725" s="5" t="str">
        <f t="shared" si="763"/>
        <v>ahmad saputra44200</v>
      </c>
      <c r="AG2725" s="5" t="str">
        <f t="shared" si="764"/>
        <v>BMJ 06544200UTARANIGHT</v>
      </c>
      <c r="AH2725" s="5" t="str">
        <f t="shared" si="765"/>
        <v>ahmad saputra44200UTARANIGHT</v>
      </c>
      <c r="AI2725" s="5" t="str">
        <f t="shared" si="766"/>
        <v>BMJ 06544200NIGHT</v>
      </c>
      <c r="AJ2725" s="5" t="str">
        <f t="shared" si="767"/>
        <v>ahmad saputra44200NIGHT</v>
      </c>
      <c r="AK2725" s="5" t="str">
        <f t="shared" si="768"/>
        <v>ahmad saputraBMJ</v>
      </c>
      <c r="AL2725" s="5" t="str">
        <f t="shared" si="770"/>
        <v>5UTARA</v>
      </c>
      <c r="AM2725" s="5" t="str">
        <f t="shared" si="771"/>
        <v>&gt; 5UTARA10 RODA</v>
      </c>
      <c r="AN2725" s="5" t="str">
        <f t="shared" si="772"/>
        <v>ahmad saputraBMJ&gt; 5UTARA10 RODA</v>
      </c>
      <c r="AO2725" s="5" t="str">
        <f t="shared" si="773"/>
        <v>ahmad saputra&gt; 5UTARA10 RODA</v>
      </c>
      <c r="AP2725" s="5" t="str">
        <f t="shared" si="774"/>
        <v>44200NIGHT</v>
      </c>
    </row>
    <row r="2726" spans="1:42" x14ac:dyDescent="0.3">
      <c r="A2726" s="33">
        <v>1</v>
      </c>
      <c r="B2726" s="33"/>
      <c r="C2726" s="70">
        <v>44200</v>
      </c>
      <c r="D2726" s="71" t="s">
        <v>87</v>
      </c>
      <c r="E2726" s="70">
        <v>44200</v>
      </c>
      <c r="F2726" s="71">
        <v>5163754</v>
      </c>
      <c r="G2726" s="33" t="s">
        <v>20</v>
      </c>
      <c r="H2726" s="33" t="s">
        <v>21</v>
      </c>
      <c r="I2726" s="33" t="s">
        <v>51</v>
      </c>
      <c r="J2726" s="33" t="s">
        <v>46</v>
      </c>
      <c r="K2726" s="63" t="s">
        <v>73</v>
      </c>
      <c r="L2726" s="32" t="str">
        <f t="shared" si="757"/>
        <v>FM260JD</v>
      </c>
      <c r="M2726" s="32" t="str">
        <f t="shared" si="758"/>
        <v>BMJ</v>
      </c>
      <c r="N2726" s="32" t="str">
        <f t="shared" si="759"/>
        <v>10 RODA</v>
      </c>
      <c r="O2726" s="146">
        <v>0.97855324074074079</v>
      </c>
      <c r="P2726" s="65">
        <v>44200.97855324074</v>
      </c>
      <c r="Q2726" s="65"/>
      <c r="R2726" s="66">
        <v>6</v>
      </c>
      <c r="S2726" s="66">
        <v>39140</v>
      </c>
      <c r="T2726" s="66">
        <v>14740</v>
      </c>
      <c r="U2726" s="67">
        <f t="shared" si="769"/>
        <v>24.4</v>
      </c>
      <c r="V2726" s="66">
        <f t="shared" si="760"/>
        <v>475653.6</v>
      </c>
      <c r="W2726" s="66" t="str">
        <f t="shared" si="761"/>
        <v>&gt; 6</v>
      </c>
      <c r="X2726" s="66">
        <f>A2726+SUMIFS(Presensi!F:F,Presensi!E:E,'Entry Data'!AP2726)</f>
        <v>1</v>
      </c>
      <c r="Y2726" s="66">
        <f>IFERROR(INDEX('Retasi Pricing'!F:F,MATCH('Entry Data'!AM2726,'Retasi Pricing'!E:E,0))*X2726,"")</f>
        <v>30800</v>
      </c>
      <c r="Z2726" s="62" t="s">
        <v>26</v>
      </c>
      <c r="AA2726" s="62" t="s">
        <v>27</v>
      </c>
      <c r="AB2726" s="32"/>
      <c r="AC2726" s="32" t="s">
        <v>376</v>
      </c>
      <c r="AD2726" s="32" t="str">
        <f t="shared" si="762"/>
        <v/>
      </c>
      <c r="AF2726" s="5" t="str">
        <f t="shared" si="763"/>
        <v>ahmad saputra44200</v>
      </c>
      <c r="AG2726" s="5" t="str">
        <f t="shared" si="764"/>
        <v>BMJ 06544200UTARANIGHT</v>
      </c>
      <c r="AH2726" s="5" t="str">
        <f t="shared" si="765"/>
        <v>ahmad saputra44200UTARANIGHT</v>
      </c>
      <c r="AI2726" s="5" t="str">
        <f t="shared" si="766"/>
        <v>BMJ 06544200NIGHT</v>
      </c>
      <c r="AJ2726" s="5" t="str">
        <f t="shared" si="767"/>
        <v>ahmad saputra44200NIGHT</v>
      </c>
      <c r="AK2726" s="5" t="str">
        <f t="shared" si="768"/>
        <v>ahmad saputraBMJ</v>
      </c>
      <c r="AL2726" s="5" t="str">
        <f t="shared" si="770"/>
        <v>6UTARA</v>
      </c>
      <c r="AM2726" s="5" t="str">
        <f t="shared" si="771"/>
        <v>&gt; 6UTARA10 RODA</v>
      </c>
      <c r="AN2726" s="5" t="str">
        <f t="shared" si="772"/>
        <v>ahmad saputraBMJ&gt; 6UTARA10 RODA</v>
      </c>
      <c r="AO2726" s="5" t="str">
        <f t="shared" si="773"/>
        <v>ahmad saputra&gt; 6UTARA10 RODA</v>
      </c>
      <c r="AP2726" s="5" t="str">
        <f t="shared" si="774"/>
        <v>44200NIGHT</v>
      </c>
    </row>
    <row r="2727" spans="1:42" x14ac:dyDescent="0.3">
      <c r="A2727" s="33">
        <v>1</v>
      </c>
      <c r="B2727" s="33"/>
      <c r="C2727" s="70">
        <v>44200</v>
      </c>
      <c r="D2727" s="71" t="s">
        <v>87</v>
      </c>
      <c r="E2727" s="70">
        <v>44201</v>
      </c>
      <c r="F2727" s="71">
        <v>5163806</v>
      </c>
      <c r="G2727" s="33" t="s">
        <v>20</v>
      </c>
      <c r="H2727" s="33" t="s">
        <v>21</v>
      </c>
      <c r="I2727" s="33" t="s">
        <v>51</v>
      </c>
      <c r="J2727" s="33" t="s">
        <v>46</v>
      </c>
      <c r="K2727" s="63" t="s">
        <v>75</v>
      </c>
      <c r="L2727" s="32" t="str">
        <f t="shared" si="757"/>
        <v>FM260JD</v>
      </c>
      <c r="M2727" s="32" t="str">
        <f t="shared" si="758"/>
        <v>BMJ</v>
      </c>
      <c r="N2727" s="32" t="str">
        <f t="shared" si="759"/>
        <v>10 RODA</v>
      </c>
      <c r="O2727" s="146">
        <v>3.2025462962962964E-2</v>
      </c>
      <c r="P2727" s="65">
        <v>44201.032025462962</v>
      </c>
      <c r="Q2727" s="65"/>
      <c r="R2727" s="66">
        <v>2</v>
      </c>
      <c r="S2727" s="66">
        <v>42140</v>
      </c>
      <c r="T2727" s="66">
        <v>14940</v>
      </c>
      <c r="U2727" s="67">
        <f t="shared" si="769"/>
        <v>27.2</v>
      </c>
      <c r="V2727" s="66">
        <f t="shared" si="760"/>
        <v>530236.79999999993</v>
      </c>
      <c r="W2727" s="66" t="str">
        <f t="shared" si="761"/>
        <v>1 &gt; 4</v>
      </c>
      <c r="X2727" s="66">
        <f>A2727+SUMIFS(Presensi!F:F,Presensi!E:E,'Entry Data'!AP2727)</f>
        <v>1</v>
      </c>
      <c r="Y2727" s="66">
        <f>IFERROR(INDEX('Retasi Pricing'!F:F,MATCH('Entry Data'!AM2727,'Retasi Pricing'!E:E,0))*X2727,"")</f>
        <v>25000</v>
      </c>
      <c r="Z2727" s="62" t="s">
        <v>26</v>
      </c>
      <c r="AA2727" s="62" t="s">
        <v>27</v>
      </c>
      <c r="AB2727" s="32"/>
      <c r="AC2727" s="32" t="s">
        <v>202</v>
      </c>
      <c r="AD2727" s="32" t="str">
        <f t="shared" si="762"/>
        <v/>
      </c>
      <c r="AF2727" s="5" t="str">
        <f t="shared" si="763"/>
        <v>alusdi44200</v>
      </c>
      <c r="AG2727" s="5" t="str">
        <f t="shared" si="764"/>
        <v>BMJ 06744200UTARANIGHT</v>
      </c>
      <c r="AH2727" s="5" t="str">
        <f t="shared" si="765"/>
        <v>alusdi44200UTARANIGHT</v>
      </c>
      <c r="AI2727" s="5" t="str">
        <f t="shared" si="766"/>
        <v>BMJ 06744200NIGHT</v>
      </c>
      <c r="AJ2727" s="5" t="str">
        <f t="shared" si="767"/>
        <v>alusdi44200NIGHT</v>
      </c>
      <c r="AK2727" s="5" t="str">
        <f t="shared" si="768"/>
        <v>alusdiBMJ</v>
      </c>
      <c r="AL2727" s="5" t="str">
        <f t="shared" si="770"/>
        <v>2UTARA</v>
      </c>
      <c r="AM2727" s="5" t="str">
        <f t="shared" si="771"/>
        <v>1 &gt; 4UTARA10 RODA</v>
      </c>
      <c r="AN2727" s="5" t="str">
        <f t="shared" si="772"/>
        <v>alusdiBMJ1 &gt; 4UTARA10 RODA</v>
      </c>
      <c r="AO2727" s="5" t="str">
        <f t="shared" si="773"/>
        <v>alusdi1 &gt; 4UTARA10 RODA</v>
      </c>
      <c r="AP2727" s="5" t="str">
        <f t="shared" si="774"/>
        <v>44200NIGHT</v>
      </c>
    </row>
    <row r="2728" spans="1:42" x14ac:dyDescent="0.3">
      <c r="A2728" s="33">
        <v>1</v>
      </c>
      <c r="B2728" s="33"/>
      <c r="C2728" s="70">
        <v>44200</v>
      </c>
      <c r="D2728" s="71" t="s">
        <v>87</v>
      </c>
      <c r="E2728" s="70">
        <v>44201</v>
      </c>
      <c r="F2728" s="71">
        <v>5163871</v>
      </c>
      <c r="G2728" s="33" t="s">
        <v>20</v>
      </c>
      <c r="H2728" s="33" t="s">
        <v>21</v>
      </c>
      <c r="I2728" s="33" t="s">
        <v>51</v>
      </c>
      <c r="J2728" s="33" t="s">
        <v>46</v>
      </c>
      <c r="K2728" s="63" t="s">
        <v>75</v>
      </c>
      <c r="L2728" s="32" t="str">
        <f t="shared" si="757"/>
        <v>FM260JD</v>
      </c>
      <c r="M2728" s="32" t="str">
        <f t="shared" si="758"/>
        <v>BMJ</v>
      </c>
      <c r="N2728" s="32" t="str">
        <f t="shared" si="759"/>
        <v>10 RODA</v>
      </c>
      <c r="O2728" s="146">
        <v>0.10165509259259259</v>
      </c>
      <c r="P2728" s="65">
        <v>44201.101655092592</v>
      </c>
      <c r="Q2728" s="65"/>
      <c r="R2728" s="66">
        <v>3</v>
      </c>
      <c r="S2728" s="66">
        <v>37880</v>
      </c>
      <c r="T2728" s="66">
        <v>14940</v>
      </c>
      <c r="U2728" s="67">
        <f t="shared" si="769"/>
        <v>22.94</v>
      </c>
      <c r="V2728" s="66">
        <f t="shared" si="760"/>
        <v>447192.36</v>
      </c>
      <c r="W2728" s="66" t="str">
        <f t="shared" si="761"/>
        <v>1 &gt; 4</v>
      </c>
      <c r="X2728" s="66">
        <f>A2728+SUMIFS(Presensi!F:F,Presensi!E:E,'Entry Data'!AP2728)</f>
        <v>1</v>
      </c>
      <c r="Y2728" s="66">
        <f>IFERROR(INDEX('Retasi Pricing'!F:F,MATCH('Entry Data'!AM2728,'Retasi Pricing'!E:E,0))*X2728,"")</f>
        <v>25000</v>
      </c>
      <c r="Z2728" s="62" t="s">
        <v>26</v>
      </c>
      <c r="AA2728" s="62" t="s">
        <v>27</v>
      </c>
      <c r="AB2728" s="32"/>
      <c r="AC2728" s="32" t="s">
        <v>202</v>
      </c>
      <c r="AD2728" s="32" t="str">
        <f t="shared" si="762"/>
        <v/>
      </c>
      <c r="AF2728" s="5" t="str">
        <f t="shared" si="763"/>
        <v>alusdi44200</v>
      </c>
      <c r="AG2728" s="5" t="str">
        <f t="shared" si="764"/>
        <v>BMJ 06744200UTARANIGHT</v>
      </c>
      <c r="AH2728" s="5" t="str">
        <f t="shared" si="765"/>
        <v>alusdi44200UTARANIGHT</v>
      </c>
      <c r="AI2728" s="5" t="str">
        <f t="shared" si="766"/>
        <v>BMJ 06744200NIGHT</v>
      </c>
      <c r="AJ2728" s="5" t="str">
        <f t="shared" si="767"/>
        <v>alusdi44200NIGHT</v>
      </c>
      <c r="AK2728" s="5" t="str">
        <f t="shared" si="768"/>
        <v>alusdiBMJ</v>
      </c>
      <c r="AL2728" s="5" t="str">
        <f t="shared" si="770"/>
        <v>3UTARA</v>
      </c>
      <c r="AM2728" s="5" t="str">
        <f t="shared" si="771"/>
        <v>1 &gt; 4UTARA10 RODA</v>
      </c>
      <c r="AN2728" s="5" t="str">
        <f t="shared" si="772"/>
        <v>alusdiBMJ1 &gt; 4UTARA10 RODA</v>
      </c>
      <c r="AO2728" s="5" t="str">
        <f t="shared" si="773"/>
        <v>alusdi1 &gt; 4UTARA10 RODA</v>
      </c>
      <c r="AP2728" s="5" t="str">
        <f t="shared" si="774"/>
        <v>44200NIGHT</v>
      </c>
    </row>
    <row r="2729" spans="1:42" x14ac:dyDescent="0.3">
      <c r="A2729" s="33">
        <v>1</v>
      </c>
      <c r="B2729" s="33"/>
      <c r="C2729" s="70">
        <v>44200</v>
      </c>
      <c r="D2729" s="71" t="s">
        <v>87</v>
      </c>
      <c r="E2729" s="70">
        <v>44201</v>
      </c>
      <c r="F2729" s="71">
        <v>5163936</v>
      </c>
      <c r="G2729" s="33" t="s">
        <v>20</v>
      </c>
      <c r="H2729" s="33" t="s">
        <v>21</v>
      </c>
      <c r="I2729" s="33" t="s">
        <v>51</v>
      </c>
      <c r="J2729" s="33" t="s">
        <v>46</v>
      </c>
      <c r="K2729" s="63" t="s">
        <v>75</v>
      </c>
      <c r="L2729" s="32" t="str">
        <f t="shared" si="757"/>
        <v>FM260JD</v>
      </c>
      <c r="M2729" s="32" t="str">
        <f t="shared" si="758"/>
        <v>BMJ</v>
      </c>
      <c r="N2729" s="32" t="str">
        <f t="shared" si="759"/>
        <v>10 RODA</v>
      </c>
      <c r="O2729" s="146">
        <v>0.16479166666666667</v>
      </c>
      <c r="P2729" s="65">
        <v>44201.16479166667</v>
      </c>
      <c r="Q2729" s="65"/>
      <c r="R2729" s="66">
        <v>4</v>
      </c>
      <c r="S2729" s="66">
        <v>39380</v>
      </c>
      <c r="T2729" s="66">
        <v>14940</v>
      </c>
      <c r="U2729" s="67">
        <f t="shared" si="769"/>
        <v>24.44</v>
      </c>
      <c r="V2729" s="66">
        <f t="shared" si="760"/>
        <v>476433.36</v>
      </c>
      <c r="W2729" s="66" t="str">
        <f t="shared" si="761"/>
        <v>1 &gt; 4</v>
      </c>
      <c r="X2729" s="66">
        <f>A2729+SUMIFS(Presensi!F:F,Presensi!E:E,'Entry Data'!AP2729)</f>
        <v>1</v>
      </c>
      <c r="Y2729" s="66">
        <f>IFERROR(INDEX('Retasi Pricing'!F:F,MATCH('Entry Data'!AM2729,'Retasi Pricing'!E:E,0))*X2729,"")</f>
        <v>25000</v>
      </c>
      <c r="Z2729" s="62" t="s">
        <v>26</v>
      </c>
      <c r="AA2729" s="62" t="s">
        <v>27</v>
      </c>
      <c r="AB2729" s="32"/>
      <c r="AC2729" s="32" t="s">
        <v>202</v>
      </c>
      <c r="AD2729" s="32" t="str">
        <f t="shared" si="762"/>
        <v/>
      </c>
      <c r="AF2729" s="5" t="str">
        <f t="shared" si="763"/>
        <v>alusdi44200</v>
      </c>
      <c r="AG2729" s="5" t="str">
        <f t="shared" si="764"/>
        <v>BMJ 06744200UTARANIGHT</v>
      </c>
      <c r="AH2729" s="5" t="str">
        <f t="shared" si="765"/>
        <v>alusdi44200UTARANIGHT</v>
      </c>
      <c r="AI2729" s="5" t="str">
        <f t="shared" si="766"/>
        <v>BMJ 06744200NIGHT</v>
      </c>
      <c r="AJ2729" s="5" t="str">
        <f t="shared" si="767"/>
        <v>alusdi44200NIGHT</v>
      </c>
      <c r="AK2729" s="5" t="str">
        <f t="shared" si="768"/>
        <v>alusdiBMJ</v>
      </c>
      <c r="AL2729" s="5" t="str">
        <f t="shared" si="770"/>
        <v>4UTARA</v>
      </c>
      <c r="AM2729" s="5" t="str">
        <f t="shared" si="771"/>
        <v>1 &gt; 4UTARA10 RODA</v>
      </c>
      <c r="AN2729" s="5" t="str">
        <f t="shared" si="772"/>
        <v>alusdiBMJ1 &gt; 4UTARA10 RODA</v>
      </c>
      <c r="AO2729" s="5" t="str">
        <f t="shared" si="773"/>
        <v>alusdi1 &gt; 4UTARA10 RODA</v>
      </c>
      <c r="AP2729" s="5" t="str">
        <f t="shared" si="774"/>
        <v>44200NIGHT</v>
      </c>
    </row>
    <row r="2730" spans="1:42" x14ac:dyDescent="0.3">
      <c r="A2730" s="33">
        <v>1</v>
      </c>
      <c r="B2730" s="33"/>
      <c r="C2730" s="70">
        <v>44200</v>
      </c>
      <c r="D2730" s="71" t="s">
        <v>87</v>
      </c>
      <c r="E2730" s="70">
        <v>44200</v>
      </c>
      <c r="F2730" s="71">
        <v>5163740</v>
      </c>
      <c r="G2730" s="33" t="s">
        <v>20</v>
      </c>
      <c r="H2730" s="33" t="s">
        <v>21</v>
      </c>
      <c r="I2730" s="33" t="s">
        <v>51</v>
      </c>
      <c r="J2730" s="33" t="s">
        <v>46</v>
      </c>
      <c r="K2730" s="63" t="s">
        <v>75</v>
      </c>
      <c r="L2730" s="32" t="str">
        <f t="shared" si="757"/>
        <v>FM260JD</v>
      </c>
      <c r="M2730" s="32" t="str">
        <f t="shared" si="758"/>
        <v>BMJ</v>
      </c>
      <c r="N2730" s="32" t="str">
        <f t="shared" si="759"/>
        <v>10 RODA</v>
      </c>
      <c r="O2730" s="146">
        <v>0.96409722222222216</v>
      </c>
      <c r="P2730" s="65">
        <v>44200.974687499998</v>
      </c>
      <c r="Q2730" s="65"/>
      <c r="R2730" s="66">
        <v>1</v>
      </c>
      <c r="S2730" s="66">
        <v>39540</v>
      </c>
      <c r="T2730" s="66">
        <v>14940</v>
      </c>
      <c r="U2730" s="67">
        <f t="shared" si="769"/>
        <v>24.6</v>
      </c>
      <c r="V2730" s="66">
        <f t="shared" si="760"/>
        <v>479552.4</v>
      </c>
      <c r="W2730" s="66" t="str">
        <f t="shared" si="761"/>
        <v>1 &gt; 4</v>
      </c>
      <c r="X2730" s="66">
        <f>A2730+SUMIFS(Presensi!F:F,Presensi!E:E,'Entry Data'!AP2730)</f>
        <v>1</v>
      </c>
      <c r="Y2730" s="66">
        <f>IFERROR(INDEX('Retasi Pricing'!F:F,MATCH('Entry Data'!AM2730,'Retasi Pricing'!E:E,0))*X2730,"")</f>
        <v>25000</v>
      </c>
      <c r="Z2730" s="62" t="s">
        <v>26</v>
      </c>
      <c r="AA2730" s="62" t="s">
        <v>27</v>
      </c>
      <c r="AB2730" s="32"/>
      <c r="AC2730" s="32" t="s">
        <v>202</v>
      </c>
      <c r="AD2730" s="32" t="str">
        <f t="shared" si="762"/>
        <v/>
      </c>
      <c r="AF2730" s="5" t="str">
        <f t="shared" si="763"/>
        <v>alusdi44200</v>
      </c>
      <c r="AG2730" s="5" t="str">
        <f t="shared" si="764"/>
        <v>BMJ 06744200UTARANIGHT</v>
      </c>
      <c r="AH2730" s="5" t="str">
        <f t="shared" si="765"/>
        <v>alusdi44200UTARANIGHT</v>
      </c>
      <c r="AI2730" s="5" t="str">
        <f t="shared" si="766"/>
        <v>BMJ 06744200NIGHT</v>
      </c>
      <c r="AJ2730" s="5" t="str">
        <f t="shared" si="767"/>
        <v>alusdi44200NIGHT</v>
      </c>
      <c r="AK2730" s="5" t="str">
        <f t="shared" si="768"/>
        <v>alusdiBMJ</v>
      </c>
      <c r="AL2730" s="5" t="str">
        <f t="shared" si="770"/>
        <v>1UTARA</v>
      </c>
      <c r="AM2730" s="5" t="str">
        <f t="shared" si="771"/>
        <v>1 &gt; 4UTARA10 RODA</v>
      </c>
      <c r="AN2730" s="5" t="str">
        <f t="shared" si="772"/>
        <v>alusdiBMJ1 &gt; 4UTARA10 RODA</v>
      </c>
      <c r="AO2730" s="5" t="str">
        <f t="shared" si="773"/>
        <v>alusdi1 &gt; 4UTARA10 RODA</v>
      </c>
      <c r="AP2730" s="5" t="str">
        <f t="shared" si="774"/>
        <v>44200NIGHT</v>
      </c>
    </row>
    <row r="2731" spans="1:42" x14ac:dyDescent="0.3">
      <c r="A2731" s="33">
        <v>1</v>
      </c>
      <c r="B2731" s="33"/>
      <c r="C2731" s="70">
        <v>44200</v>
      </c>
      <c r="D2731" s="71" t="s">
        <v>87</v>
      </c>
      <c r="E2731" s="70">
        <v>44201</v>
      </c>
      <c r="F2731" s="71">
        <v>5163786</v>
      </c>
      <c r="G2731" s="33" t="s">
        <v>20</v>
      </c>
      <c r="H2731" s="33" t="s">
        <v>21</v>
      </c>
      <c r="I2731" s="33" t="s">
        <v>51</v>
      </c>
      <c r="J2731" s="33" t="s">
        <v>46</v>
      </c>
      <c r="K2731" s="63" t="s">
        <v>77</v>
      </c>
      <c r="L2731" s="32" t="str">
        <f t="shared" si="757"/>
        <v>FM260JD</v>
      </c>
      <c r="M2731" s="32" t="str">
        <f t="shared" si="758"/>
        <v>BMJ</v>
      </c>
      <c r="N2731" s="32" t="str">
        <f t="shared" si="759"/>
        <v>10 RODA</v>
      </c>
      <c r="O2731" s="146">
        <v>5.6944444444444438E-3</v>
      </c>
      <c r="P2731" s="65">
        <v>44201.005694444444</v>
      </c>
      <c r="Q2731" s="65"/>
      <c r="R2731" s="66">
        <v>4</v>
      </c>
      <c r="S2731" s="66">
        <v>40440</v>
      </c>
      <c r="T2731" s="66">
        <v>14780</v>
      </c>
      <c r="U2731" s="67">
        <f t="shared" si="769"/>
        <v>25.66</v>
      </c>
      <c r="V2731" s="66">
        <f t="shared" si="760"/>
        <v>500216.04000000004</v>
      </c>
      <c r="W2731" s="66" t="str">
        <f t="shared" si="761"/>
        <v>1 &gt; 4</v>
      </c>
      <c r="X2731" s="66">
        <f>A2731+SUMIFS(Presensi!F:F,Presensi!E:E,'Entry Data'!AP2731)</f>
        <v>1</v>
      </c>
      <c r="Y2731" s="66">
        <f>IFERROR(INDEX('Retasi Pricing'!F:F,MATCH('Entry Data'!AM2731,'Retasi Pricing'!E:E,0))*X2731,"")</f>
        <v>25000</v>
      </c>
      <c r="Z2731" s="62" t="s">
        <v>26</v>
      </c>
      <c r="AA2731" s="62" t="s">
        <v>27</v>
      </c>
      <c r="AB2731" s="32"/>
      <c r="AC2731" s="32" t="s">
        <v>179</v>
      </c>
      <c r="AD2731" s="32" t="str">
        <f t="shared" si="762"/>
        <v/>
      </c>
      <c r="AF2731" s="5" t="str">
        <f t="shared" si="763"/>
        <v>imbran husain44200</v>
      </c>
      <c r="AG2731" s="5" t="str">
        <f t="shared" si="764"/>
        <v>BMJ 06844200UTARANIGHT</v>
      </c>
      <c r="AH2731" s="5" t="str">
        <f t="shared" si="765"/>
        <v>imbran husain44200UTARANIGHT</v>
      </c>
      <c r="AI2731" s="5" t="str">
        <f t="shared" si="766"/>
        <v>BMJ 06844200NIGHT</v>
      </c>
      <c r="AJ2731" s="5" t="str">
        <f t="shared" si="767"/>
        <v>imbran husain44200NIGHT</v>
      </c>
      <c r="AK2731" s="5" t="str">
        <f t="shared" si="768"/>
        <v>imbran husainBMJ</v>
      </c>
      <c r="AL2731" s="5" t="str">
        <f t="shared" si="770"/>
        <v>4UTARA</v>
      </c>
      <c r="AM2731" s="5" t="str">
        <f t="shared" si="771"/>
        <v>1 &gt; 4UTARA10 RODA</v>
      </c>
      <c r="AN2731" s="5" t="str">
        <f t="shared" si="772"/>
        <v>imbran husainBMJ1 &gt; 4UTARA10 RODA</v>
      </c>
      <c r="AO2731" s="5" t="str">
        <f t="shared" si="773"/>
        <v>imbran husain1 &gt; 4UTARA10 RODA</v>
      </c>
      <c r="AP2731" s="5" t="str">
        <f t="shared" si="774"/>
        <v>44200NIGHT</v>
      </c>
    </row>
    <row r="2732" spans="1:42" x14ac:dyDescent="0.3">
      <c r="A2732" s="33">
        <v>1</v>
      </c>
      <c r="B2732" s="33"/>
      <c r="C2732" s="70">
        <v>44200</v>
      </c>
      <c r="D2732" s="71" t="s">
        <v>87</v>
      </c>
      <c r="E2732" s="70">
        <v>44201</v>
      </c>
      <c r="F2732" s="71">
        <v>5163834</v>
      </c>
      <c r="G2732" s="33" t="s">
        <v>20</v>
      </c>
      <c r="H2732" s="33" t="s">
        <v>21</v>
      </c>
      <c r="I2732" s="33" t="s">
        <v>51</v>
      </c>
      <c r="J2732" s="33" t="s">
        <v>46</v>
      </c>
      <c r="K2732" s="63" t="s">
        <v>77</v>
      </c>
      <c r="L2732" s="32" t="str">
        <f t="shared" ref="L2732:L2795" si="775">IFERROR(VLOOKUP(K2732,db_unit,2,FALSE),"")</f>
        <v>FM260JD</v>
      </c>
      <c r="M2732" s="32" t="str">
        <f t="shared" ref="M2732:M2795" si="776">IFERROR(VLOOKUP(K2732,db_unit,3,FALSE),"")</f>
        <v>BMJ</v>
      </c>
      <c r="N2732" s="32" t="str">
        <f t="shared" ref="N2732:N2795" si="777">IFERROR(VLOOKUP(K2732,db_unit,4,FALSE),"")</f>
        <v>10 RODA</v>
      </c>
      <c r="O2732" s="146">
        <v>6.7557870370370365E-2</v>
      </c>
      <c r="P2732" s="65">
        <v>44201.067557870374</v>
      </c>
      <c r="Q2732" s="65"/>
      <c r="R2732" s="66">
        <v>5</v>
      </c>
      <c r="S2732" s="66">
        <v>39580</v>
      </c>
      <c r="T2732" s="66">
        <v>14780</v>
      </c>
      <c r="U2732" s="67">
        <f t="shared" si="769"/>
        <v>24.8</v>
      </c>
      <c r="V2732" s="66">
        <f t="shared" si="760"/>
        <v>483451.20000000007</v>
      </c>
      <c r="W2732" s="66" t="str">
        <f t="shared" si="761"/>
        <v>&gt; 5</v>
      </c>
      <c r="X2732" s="66">
        <f>A2732+SUMIFS(Presensi!F:F,Presensi!E:E,'Entry Data'!AP2732)</f>
        <v>1</v>
      </c>
      <c r="Y2732" s="66">
        <f>IFERROR(INDEX('Retasi Pricing'!F:F,MATCH('Entry Data'!AM2732,'Retasi Pricing'!E:E,0))*X2732,"")</f>
        <v>27650</v>
      </c>
      <c r="Z2732" s="62" t="s">
        <v>26</v>
      </c>
      <c r="AA2732" s="62" t="s">
        <v>27</v>
      </c>
      <c r="AB2732" s="32"/>
      <c r="AC2732" s="32" t="s">
        <v>179</v>
      </c>
      <c r="AD2732" s="32" t="str">
        <f t="shared" si="762"/>
        <v/>
      </c>
      <c r="AF2732" s="5" t="str">
        <f t="shared" si="763"/>
        <v>imbran husain44200</v>
      </c>
      <c r="AG2732" s="5" t="str">
        <f t="shared" si="764"/>
        <v>BMJ 06844200UTARANIGHT</v>
      </c>
      <c r="AH2732" s="5" t="str">
        <f t="shared" si="765"/>
        <v>imbran husain44200UTARANIGHT</v>
      </c>
      <c r="AI2732" s="5" t="str">
        <f t="shared" si="766"/>
        <v>BMJ 06844200NIGHT</v>
      </c>
      <c r="AJ2732" s="5" t="str">
        <f t="shared" si="767"/>
        <v>imbran husain44200NIGHT</v>
      </c>
      <c r="AK2732" s="5" t="str">
        <f t="shared" si="768"/>
        <v>imbran husainBMJ</v>
      </c>
      <c r="AL2732" s="5" t="str">
        <f t="shared" si="770"/>
        <v>5UTARA</v>
      </c>
      <c r="AM2732" s="5" t="str">
        <f t="shared" si="771"/>
        <v>&gt; 5UTARA10 RODA</v>
      </c>
      <c r="AN2732" s="5" t="str">
        <f t="shared" si="772"/>
        <v>imbran husainBMJ&gt; 5UTARA10 RODA</v>
      </c>
      <c r="AO2732" s="5" t="str">
        <f t="shared" si="773"/>
        <v>imbran husain&gt; 5UTARA10 RODA</v>
      </c>
      <c r="AP2732" s="5" t="str">
        <f t="shared" si="774"/>
        <v>44200NIGHT</v>
      </c>
    </row>
    <row r="2733" spans="1:42" x14ac:dyDescent="0.3">
      <c r="A2733" s="33">
        <v>1</v>
      </c>
      <c r="B2733" s="33"/>
      <c r="C2733" s="70">
        <v>44200</v>
      </c>
      <c r="D2733" s="71" t="s">
        <v>87</v>
      </c>
      <c r="E2733" s="70">
        <v>44201</v>
      </c>
      <c r="F2733" s="71">
        <v>5163899</v>
      </c>
      <c r="G2733" s="33" t="s">
        <v>20</v>
      </c>
      <c r="H2733" s="33" t="s">
        <v>21</v>
      </c>
      <c r="I2733" s="33" t="s">
        <v>51</v>
      </c>
      <c r="J2733" s="33" t="s">
        <v>23</v>
      </c>
      <c r="K2733" s="63" t="s">
        <v>77</v>
      </c>
      <c r="L2733" s="32" t="str">
        <f t="shared" si="775"/>
        <v>FM260JD</v>
      </c>
      <c r="M2733" s="32" t="str">
        <f t="shared" si="776"/>
        <v>BMJ</v>
      </c>
      <c r="N2733" s="32" t="str">
        <f t="shared" si="777"/>
        <v>10 RODA</v>
      </c>
      <c r="O2733" s="146">
        <v>0.12899305555555554</v>
      </c>
      <c r="P2733" s="65">
        <v>44201.128993055558</v>
      </c>
      <c r="Q2733" s="65"/>
      <c r="R2733" s="66">
        <v>6</v>
      </c>
      <c r="S2733" s="66">
        <v>39700</v>
      </c>
      <c r="T2733" s="66">
        <v>14780</v>
      </c>
      <c r="U2733" s="67">
        <f t="shared" si="769"/>
        <v>24.92</v>
      </c>
      <c r="V2733" s="66">
        <f t="shared" si="760"/>
        <v>485790.48000000004</v>
      </c>
      <c r="W2733" s="66" t="str">
        <f t="shared" si="761"/>
        <v>&gt; 6</v>
      </c>
      <c r="X2733" s="66">
        <f>A2733+SUMIFS(Presensi!F:F,Presensi!E:E,'Entry Data'!AP2733)</f>
        <v>1</v>
      </c>
      <c r="Y2733" s="66">
        <f>IFERROR(INDEX('Retasi Pricing'!F:F,MATCH('Entry Data'!AM2733,'Retasi Pricing'!E:E,0))*X2733,"")</f>
        <v>30800</v>
      </c>
      <c r="Z2733" s="62" t="s">
        <v>26</v>
      </c>
      <c r="AA2733" s="62" t="s">
        <v>27</v>
      </c>
      <c r="AB2733" s="32"/>
      <c r="AC2733" s="32" t="s">
        <v>179</v>
      </c>
      <c r="AD2733" s="32" t="str">
        <f t="shared" si="762"/>
        <v/>
      </c>
      <c r="AF2733" s="5" t="str">
        <f t="shared" si="763"/>
        <v>imbran husain44200</v>
      </c>
      <c r="AG2733" s="5" t="str">
        <f t="shared" si="764"/>
        <v>BMJ 06844200UTARANIGHT</v>
      </c>
      <c r="AH2733" s="5" t="str">
        <f t="shared" si="765"/>
        <v>imbran husain44200UTARANIGHT</v>
      </c>
      <c r="AI2733" s="5" t="str">
        <f t="shared" si="766"/>
        <v>BMJ 06844200NIGHT</v>
      </c>
      <c r="AJ2733" s="5" t="str">
        <f t="shared" si="767"/>
        <v>imbran husain44200NIGHT</v>
      </c>
      <c r="AK2733" s="5" t="str">
        <f t="shared" si="768"/>
        <v>imbran husainBMJ</v>
      </c>
      <c r="AL2733" s="5" t="str">
        <f t="shared" si="770"/>
        <v>6UTARA</v>
      </c>
      <c r="AM2733" s="5" t="str">
        <f t="shared" si="771"/>
        <v>&gt; 6UTARA10 RODA</v>
      </c>
      <c r="AN2733" s="5" t="str">
        <f t="shared" si="772"/>
        <v>imbran husainBMJ&gt; 6UTARA10 RODA</v>
      </c>
      <c r="AO2733" s="5" t="str">
        <f t="shared" si="773"/>
        <v>imbran husain&gt; 6UTARA10 RODA</v>
      </c>
      <c r="AP2733" s="5" t="str">
        <f t="shared" si="774"/>
        <v>44200NIGHT</v>
      </c>
    </row>
    <row r="2734" spans="1:42" x14ac:dyDescent="0.3">
      <c r="A2734" s="33">
        <v>1</v>
      </c>
      <c r="B2734" s="33"/>
      <c r="C2734" s="70">
        <v>44200</v>
      </c>
      <c r="D2734" s="71" t="s">
        <v>87</v>
      </c>
      <c r="E2734" s="70">
        <v>44200</v>
      </c>
      <c r="F2734" s="71">
        <v>5163592</v>
      </c>
      <c r="G2734" s="33" t="s">
        <v>20</v>
      </c>
      <c r="H2734" s="33" t="s">
        <v>21</v>
      </c>
      <c r="I2734" s="33" t="s">
        <v>51</v>
      </c>
      <c r="J2734" s="33" t="s">
        <v>46</v>
      </c>
      <c r="K2734" s="63" t="s">
        <v>77</v>
      </c>
      <c r="L2734" s="32" t="str">
        <f t="shared" si="775"/>
        <v>FM260JD</v>
      </c>
      <c r="M2734" s="32" t="str">
        <f t="shared" si="776"/>
        <v>BMJ</v>
      </c>
      <c r="N2734" s="32" t="str">
        <f t="shared" si="777"/>
        <v>10 RODA</v>
      </c>
      <c r="O2734" s="146">
        <v>0.83180555555555558</v>
      </c>
      <c r="P2734" s="65">
        <v>44200.839108796295</v>
      </c>
      <c r="Q2734" s="65"/>
      <c r="R2734" s="66">
        <v>1</v>
      </c>
      <c r="S2734" s="66">
        <v>39560</v>
      </c>
      <c r="T2734" s="66">
        <v>14780</v>
      </c>
      <c r="U2734" s="67">
        <f t="shared" si="769"/>
        <v>24.78</v>
      </c>
      <c r="V2734" s="66">
        <f t="shared" si="760"/>
        <v>483061.32</v>
      </c>
      <c r="W2734" s="66" t="str">
        <f t="shared" si="761"/>
        <v>1 &gt; 4</v>
      </c>
      <c r="X2734" s="66">
        <f>A2734+SUMIFS(Presensi!F:F,Presensi!E:E,'Entry Data'!AP2734)</f>
        <v>1</v>
      </c>
      <c r="Y2734" s="66">
        <f>IFERROR(INDEX('Retasi Pricing'!F:F,MATCH('Entry Data'!AM2734,'Retasi Pricing'!E:E,0))*X2734,"")</f>
        <v>25000</v>
      </c>
      <c r="Z2734" s="62" t="s">
        <v>26</v>
      </c>
      <c r="AA2734" s="62" t="s">
        <v>27</v>
      </c>
      <c r="AB2734" s="32"/>
      <c r="AC2734" s="32" t="s">
        <v>179</v>
      </c>
      <c r="AD2734" s="32" t="str">
        <f t="shared" si="762"/>
        <v/>
      </c>
      <c r="AF2734" s="5" t="str">
        <f t="shared" si="763"/>
        <v>imbran husain44200</v>
      </c>
      <c r="AG2734" s="5" t="str">
        <f t="shared" si="764"/>
        <v>BMJ 06844200UTARANIGHT</v>
      </c>
      <c r="AH2734" s="5" t="str">
        <f t="shared" si="765"/>
        <v>imbran husain44200UTARANIGHT</v>
      </c>
      <c r="AI2734" s="5" t="str">
        <f t="shared" si="766"/>
        <v>BMJ 06844200NIGHT</v>
      </c>
      <c r="AJ2734" s="5" t="str">
        <f t="shared" si="767"/>
        <v>imbran husain44200NIGHT</v>
      </c>
      <c r="AK2734" s="5" t="str">
        <f t="shared" si="768"/>
        <v>imbran husainBMJ</v>
      </c>
      <c r="AL2734" s="5" t="str">
        <f t="shared" si="770"/>
        <v>1UTARA</v>
      </c>
      <c r="AM2734" s="5" t="str">
        <f t="shared" si="771"/>
        <v>1 &gt; 4UTARA10 RODA</v>
      </c>
      <c r="AN2734" s="5" t="str">
        <f t="shared" si="772"/>
        <v>imbran husainBMJ1 &gt; 4UTARA10 RODA</v>
      </c>
      <c r="AO2734" s="5" t="str">
        <f t="shared" si="773"/>
        <v>imbran husain1 &gt; 4UTARA10 RODA</v>
      </c>
      <c r="AP2734" s="5" t="str">
        <f t="shared" si="774"/>
        <v>44200NIGHT</v>
      </c>
    </row>
    <row r="2735" spans="1:42" x14ac:dyDescent="0.3">
      <c r="A2735" s="33">
        <v>1</v>
      </c>
      <c r="B2735" s="33"/>
      <c r="C2735" s="70">
        <v>44200</v>
      </c>
      <c r="D2735" s="71" t="s">
        <v>87</v>
      </c>
      <c r="E2735" s="70">
        <v>44200</v>
      </c>
      <c r="F2735" s="71">
        <v>5163657</v>
      </c>
      <c r="G2735" s="33" t="s">
        <v>20</v>
      </c>
      <c r="H2735" s="33" t="s">
        <v>21</v>
      </c>
      <c r="I2735" s="33" t="s">
        <v>51</v>
      </c>
      <c r="J2735" s="33" t="s">
        <v>23</v>
      </c>
      <c r="K2735" s="63" t="s">
        <v>77</v>
      </c>
      <c r="L2735" s="32" t="str">
        <f t="shared" si="775"/>
        <v>FM260JD</v>
      </c>
      <c r="M2735" s="32" t="str">
        <f t="shared" si="776"/>
        <v>BMJ</v>
      </c>
      <c r="N2735" s="32" t="str">
        <f t="shared" si="777"/>
        <v>10 RODA</v>
      </c>
      <c r="O2735" s="146">
        <v>0.89209490740740749</v>
      </c>
      <c r="P2735" s="65">
        <v>44200.892094907409</v>
      </c>
      <c r="Q2735" s="65"/>
      <c r="R2735" s="66">
        <v>2</v>
      </c>
      <c r="S2735" s="66">
        <v>39580</v>
      </c>
      <c r="T2735" s="66">
        <v>14780</v>
      </c>
      <c r="U2735" s="67">
        <f t="shared" si="769"/>
        <v>24.8</v>
      </c>
      <c r="V2735" s="66">
        <f t="shared" si="760"/>
        <v>483451.20000000007</v>
      </c>
      <c r="W2735" s="66" t="str">
        <f t="shared" si="761"/>
        <v>1 &gt; 4</v>
      </c>
      <c r="X2735" s="66">
        <f>A2735+SUMIFS(Presensi!F:F,Presensi!E:E,'Entry Data'!AP2735)</f>
        <v>1</v>
      </c>
      <c r="Y2735" s="66">
        <f>IFERROR(INDEX('Retasi Pricing'!F:F,MATCH('Entry Data'!AM2735,'Retasi Pricing'!E:E,0))*X2735,"")</f>
        <v>25000</v>
      </c>
      <c r="Z2735" s="62" t="s">
        <v>26</v>
      </c>
      <c r="AA2735" s="62" t="s">
        <v>27</v>
      </c>
      <c r="AB2735" s="32"/>
      <c r="AC2735" s="32" t="s">
        <v>179</v>
      </c>
      <c r="AD2735" s="32" t="str">
        <f t="shared" si="762"/>
        <v/>
      </c>
      <c r="AF2735" s="5" t="str">
        <f t="shared" si="763"/>
        <v>imbran husain44200</v>
      </c>
      <c r="AG2735" s="5" t="str">
        <f t="shared" si="764"/>
        <v>BMJ 06844200UTARANIGHT</v>
      </c>
      <c r="AH2735" s="5" t="str">
        <f t="shared" si="765"/>
        <v>imbran husain44200UTARANIGHT</v>
      </c>
      <c r="AI2735" s="5" t="str">
        <f t="shared" si="766"/>
        <v>BMJ 06844200NIGHT</v>
      </c>
      <c r="AJ2735" s="5" t="str">
        <f t="shared" si="767"/>
        <v>imbran husain44200NIGHT</v>
      </c>
      <c r="AK2735" s="5" t="str">
        <f t="shared" si="768"/>
        <v>imbran husainBMJ</v>
      </c>
      <c r="AL2735" s="5" t="str">
        <f t="shared" si="770"/>
        <v>2UTARA</v>
      </c>
      <c r="AM2735" s="5" t="str">
        <f t="shared" si="771"/>
        <v>1 &gt; 4UTARA10 RODA</v>
      </c>
      <c r="AN2735" s="5" t="str">
        <f t="shared" si="772"/>
        <v>imbran husainBMJ1 &gt; 4UTARA10 RODA</v>
      </c>
      <c r="AO2735" s="5" t="str">
        <f t="shared" si="773"/>
        <v>imbran husain1 &gt; 4UTARA10 RODA</v>
      </c>
      <c r="AP2735" s="5" t="str">
        <f t="shared" si="774"/>
        <v>44200NIGHT</v>
      </c>
    </row>
    <row r="2736" spans="1:42" x14ac:dyDescent="0.3">
      <c r="A2736" s="33">
        <v>1</v>
      </c>
      <c r="B2736" s="33"/>
      <c r="C2736" s="70">
        <v>44200</v>
      </c>
      <c r="D2736" s="71" t="s">
        <v>87</v>
      </c>
      <c r="E2736" s="70">
        <v>44200</v>
      </c>
      <c r="F2736" s="71">
        <v>5163717</v>
      </c>
      <c r="G2736" s="33" t="s">
        <v>20</v>
      </c>
      <c r="H2736" s="33" t="s">
        <v>21</v>
      </c>
      <c r="I2736" s="33" t="s">
        <v>51</v>
      </c>
      <c r="J2736" s="33" t="s">
        <v>46</v>
      </c>
      <c r="K2736" s="63" t="s">
        <v>77</v>
      </c>
      <c r="L2736" s="32" t="str">
        <f t="shared" si="775"/>
        <v>FM260JD</v>
      </c>
      <c r="M2736" s="32" t="str">
        <f t="shared" si="776"/>
        <v>BMJ</v>
      </c>
      <c r="N2736" s="32" t="str">
        <f t="shared" si="777"/>
        <v>10 RODA</v>
      </c>
      <c r="O2736" s="146">
        <v>0.94943287037037039</v>
      </c>
      <c r="P2736" s="65">
        <v>44200.949432870373</v>
      </c>
      <c r="Q2736" s="65"/>
      <c r="R2736" s="66">
        <v>3</v>
      </c>
      <c r="S2736" s="66">
        <v>39800</v>
      </c>
      <c r="T2736" s="66">
        <v>14780</v>
      </c>
      <c r="U2736" s="67">
        <f t="shared" si="769"/>
        <v>25.02</v>
      </c>
      <c r="V2736" s="66">
        <f t="shared" si="760"/>
        <v>487739.87999999995</v>
      </c>
      <c r="W2736" s="66" t="str">
        <f t="shared" si="761"/>
        <v>1 &gt; 4</v>
      </c>
      <c r="X2736" s="66">
        <f>A2736+SUMIFS(Presensi!F:F,Presensi!E:E,'Entry Data'!AP2736)</f>
        <v>1</v>
      </c>
      <c r="Y2736" s="66">
        <f>IFERROR(INDEX('Retasi Pricing'!F:F,MATCH('Entry Data'!AM2736,'Retasi Pricing'!E:E,0))*X2736,"")</f>
        <v>25000</v>
      </c>
      <c r="Z2736" s="62" t="s">
        <v>26</v>
      </c>
      <c r="AA2736" s="62" t="s">
        <v>27</v>
      </c>
      <c r="AB2736" s="32"/>
      <c r="AC2736" s="32" t="s">
        <v>179</v>
      </c>
      <c r="AD2736" s="32" t="str">
        <f t="shared" si="762"/>
        <v/>
      </c>
      <c r="AF2736" s="5" t="str">
        <f t="shared" si="763"/>
        <v>imbran husain44200</v>
      </c>
      <c r="AG2736" s="5" t="str">
        <f t="shared" si="764"/>
        <v>BMJ 06844200UTARANIGHT</v>
      </c>
      <c r="AH2736" s="5" t="str">
        <f t="shared" si="765"/>
        <v>imbran husain44200UTARANIGHT</v>
      </c>
      <c r="AI2736" s="5" t="str">
        <f t="shared" si="766"/>
        <v>BMJ 06844200NIGHT</v>
      </c>
      <c r="AJ2736" s="5" t="str">
        <f t="shared" si="767"/>
        <v>imbran husain44200NIGHT</v>
      </c>
      <c r="AK2736" s="5" t="str">
        <f t="shared" si="768"/>
        <v>imbran husainBMJ</v>
      </c>
      <c r="AL2736" s="5" t="str">
        <f t="shared" si="770"/>
        <v>3UTARA</v>
      </c>
      <c r="AM2736" s="5" t="str">
        <f t="shared" si="771"/>
        <v>1 &gt; 4UTARA10 RODA</v>
      </c>
      <c r="AN2736" s="5" t="str">
        <f t="shared" si="772"/>
        <v>imbran husainBMJ1 &gt; 4UTARA10 RODA</v>
      </c>
      <c r="AO2736" s="5" t="str">
        <f t="shared" si="773"/>
        <v>imbran husain1 &gt; 4UTARA10 RODA</v>
      </c>
      <c r="AP2736" s="5" t="str">
        <f t="shared" si="774"/>
        <v>44200NIGHT</v>
      </c>
    </row>
    <row r="2737" spans="1:42" x14ac:dyDescent="0.3">
      <c r="A2737" s="33">
        <v>1</v>
      </c>
      <c r="B2737" s="33"/>
      <c r="C2737" s="70">
        <v>44200</v>
      </c>
      <c r="D2737" s="71" t="s">
        <v>87</v>
      </c>
      <c r="E2737" s="70">
        <v>44201</v>
      </c>
      <c r="F2737" s="71">
        <v>5163826</v>
      </c>
      <c r="G2737" s="33" t="s">
        <v>20</v>
      </c>
      <c r="H2737" s="33" t="s">
        <v>21</v>
      </c>
      <c r="I2737" s="33" t="s">
        <v>51</v>
      </c>
      <c r="J2737" s="33" t="s">
        <v>46</v>
      </c>
      <c r="K2737" s="63" t="s">
        <v>78</v>
      </c>
      <c r="L2737" s="32" t="str">
        <f t="shared" si="775"/>
        <v>FM260JD</v>
      </c>
      <c r="M2737" s="32" t="str">
        <f t="shared" si="776"/>
        <v>BMJ</v>
      </c>
      <c r="N2737" s="32" t="str">
        <f t="shared" si="777"/>
        <v>10 RODA</v>
      </c>
      <c r="O2737" s="146">
        <v>5.8564814814814813E-2</v>
      </c>
      <c r="P2737" s="65">
        <v>44201.058564814812</v>
      </c>
      <c r="Q2737" s="65"/>
      <c r="R2737" s="66">
        <v>4</v>
      </c>
      <c r="S2737" s="66">
        <v>39880</v>
      </c>
      <c r="T2737" s="66">
        <v>14700</v>
      </c>
      <c r="U2737" s="67">
        <f t="shared" si="769"/>
        <v>25.18</v>
      </c>
      <c r="V2737" s="66">
        <f t="shared" si="760"/>
        <v>490858.92</v>
      </c>
      <c r="W2737" s="66" t="str">
        <f t="shared" si="761"/>
        <v>1 &gt; 4</v>
      </c>
      <c r="X2737" s="66">
        <f>A2737+SUMIFS(Presensi!F:F,Presensi!E:E,'Entry Data'!AP2737)</f>
        <v>1</v>
      </c>
      <c r="Y2737" s="66">
        <f>IFERROR(INDEX('Retasi Pricing'!F:F,MATCH('Entry Data'!AM2737,'Retasi Pricing'!E:E,0))*X2737,"")</f>
        <v>25000</v>
      </c>
      <c r="Z2737" s="62" t="s">
        <v>26</v>
      </c>
      <c r="AA2737" s="62" t="s">
        <v>27</v>
      </c>
      <c r="AB2737" s="32"/>
      <c r="AC2737" s="32" t="s">
        <v>377</v>
      </c>
      <c r="AD2737" s="32" t="str">
        <f t="shared" si="762"/>
        <v/>
      </c>
      <c r="AF2737" s="5" t="str">
        <f t="shared" si="763"/>
        <v>Nurzaenal Abidin44200</v>
      </c>
      <c r="AG2737" s="5" t="str">
        <f t="shared" si="764"/>
        <v>BMJ 06944200UTARANIGHT</v>
      </c>
      <c r="AH2737" s="5" t="str">
        <f t="shared" si="765"/>
        <v>Nurzaenal Abidin44200UTARANIGHT</v>
      </c>
      <c r="AI2737" s="5" t="str">
        <f t="shared" si="766"/>
        <v>BMJ 06944200NIGHT</v>
      </c>
      <c r="AJ2737" s="5" t="str">
        <f t="shared" si="767"/>
        <v>Nurzaenal Abidin44200NIGHT</v>
      </c>
      <c r="AK2737" s="5" t="str">
        <f t="shared" si="768"/>
        <v>Nurzaenal AbidinBMJ</v>
      </c>
      <c r="AL2737" s="5" t="str">
        <f t="shared" si="770"/>
        <v>4UTARA</v>
      </c>
      <c r="AM2737" s="5" t="str">
        <f t="shared" si="771"/>
        <v>1 &gt; 4UTARA10 RODA</v>
      </c>
      <c r="AN2737" s="5" t="str">
        <f t="shared" si="772"/>
        <v>Nurzaenal AbidinBMJ1 &gt; 4UTARA10 RODA</v>
      </c>
      <c r="AO2737" s="5" t="str">
        <f t="shared" si="773"/>
        <v>Nurzaenal Abidin1 &gt; 4UTARA10 RODA</v>
      </c>
      <c r="AP2737" s="5" t="str">
        <f t="shared" si="774"/>
        <v>44200NIGHT</v>
      </c>
    </row>
    <row r="2738" spans="1:42" x14ac:dyDescent="0.3">
      <c r="A2738" s="33">
        <v>1</v>
      </c>
      <c r="B2738" s="33"/>
      <c r="C2738" s="70">
        <v>44200</v>
      </c>
      <c r="D2738" s="71" t="s">
        <v>87</v>
      </c>
      <c r="E2738" s="70">
        <v>44201</v>
      </c>
      <c r="F2738" s="71">
        <v>5163886</v>
      </c>
      <c r="G2738" s="33" t="s">
        <v>20</v>
      </c>
      <c r="H2738" s="33" t="s">
        <v>21</v>
      </c>
      <c r="I2738" s="33" t="s">
        <v>51</v>
      </c>
      <c r="J2738" s="33" t="s">
        <v>46</v>
      </c>
      <c r="K2738" s="63" t="s">
        <v>78</v>
      </c>
      <c r="L2738" s="32" t="str">
        <f t="shared" si="775"/>
        <v>FM260JD</v>
      </c>
      <c r="M2738" s="32" t="str">
        <f t="shared" si="776"/>
        <v>BMJ</v>
      </c>
      <c r="N2738" s="32" t="str">
        <f t="shared" si="777"/>
        <v>10 RODA</v>
      </c>
      <c r="O2738" s="146">
        <v>0.11604166666666667</v>
      </c>
      <c r="P2738" s="65">
        <v>44201.116041666668</v>
      </c>
      <c r="Q2738" s="65"/>
      <c r="R2738" s="66">
        <v>5</v>
      </c>
      <c r="S2738" s="66">
        <v>39060</v>
      </c>
      <c r="T2738" s="66">
        <v>14700</v>
      </c>
      <c r="U2738" s="67">
        <f t="shared" si="769"/>
        <v>24.36</v>
      </c>
      <c r="V2738" s="66">
        <f t="shared" si="760"/>
        <v>474873.83999999997</v>
      </c>
      <c r="W2738" s="66" t="str">
        <f t="shared" si="761"/>
        <v>&gt; 5</v>
      </c>
      <c r="X2738" s="66">
        <f>A2738+SUMIFS(Presensi!F:F,Presensi!E:E,'Entry Data'!AP2738)</f>
        <v>1</v>
      </c>
      <c r="Y2738" s="66">
        <f>IFERROR(INDEX('Retasi Pricing'!F:F,MATCH('Entry Data'!AM2738,'Retasi Pricing'!E:E,0))*X2738,"")</f>
        <v>27650</v>
      </c>
      <c r="Z2738" s="62" t="s">
        <v>26</v>
      </c>
      <c r="AA2738" s="62" t="s">
        <v>27</v>
      </c>
      <c r="AB2738" s="32"/>
      <c r="AC2738" s="32" t="s">
        <v>377</v>
      </c>
      <c r="AD2738" s="32" t="str">
        <f t="shared" si="762"/>
        <v/>
      </c>
      <c r="AF2738" s="5" t="str">
        <f t="shared" si="763"/>
        <v>Nurzaenal Abidin44200</v>
      </c>
      <c r="AG2738" s="5" t="str">
        <f t="shared" si="764"/>
        <v>BMJ 06944200UTARANIGHT</v>
      </c>
      <c r="AH2738" s="5" t="str">
        <f t="shared" si="765"/>
        <v>Nurzaenal Abidin44200UTARANIGHT</v>
      </c>
      <c r="AI2738" s="5" t="str">
        <f t="shared" si="766"/>
        <v>BMJ 06944200NIGHT</v>
      </c>
      <c r="AJ2738" s="5" t="str">
        <f t="shared" si="767"/>
        <v>Nurzaenal Abidin44200NIGHT</v>
      </c>
      <c r="AK2738" s="5" t="str">
        <f t="shared" si="768"/>
        <v>Nurzaenal AbidinBMJ</v>
      </c>
      <c r="AL2738" s="5" t="str">
        <f t="shared" si="770"/>
        <v>5UTARA</v>
      </c>
      <c r="AM2738" s="5" t="str">
        <f t="shared" si="771"/>
        <v>&gt; 5UTARA10 RODA</v>
      </c>
      <c r="AN2738" s="5" t="str">
        <f t="shared" si="772"/>
        <v>Nurzaenal AbidinBMJ&gt; 5UTARA10 RODA</v>
      </c>
      <c r="AO2738" s="5" t="str">
        <f t="shared" si="773"/>
        <v>Nurzaenal Abidin&gt; 5UTARA10 RODA</v>
      </c>
      <c r="AP2738" s="5" t="str">
        <f t="shared" si="774"/>
        <v>44200NIGHT</v>
      </c>
    </row>
    <row r="2739" spans="1:42" x14ac:dyDescent="0.3">
      <c r="A2739" s="33">
        <v>1</v>
      </c>
      <c r="B2739" s="33"/>
      <c r="C2739" s="70">
        <v>44200</v>
      </c>
      <c r="D2739" s="71" t="s">
        <v>87</v>
      </c>
      <c r="E2739" s="70">
        <v>44201</v>
      </c>
      <c r="F2739" s="71">
        <v>5163958</v>
      </c>
      <c r="G2739" s="33" t="s">
        <v>20</v>
      </c>
      <c r="H2739" s="33" t="s">
        <v>21</v>
      </c>
      <c r="I2739" s="33" t="s">
        <v>51</v>
      </c>
      <c r="J2739" s="33" t="s">
        <v>46</v>
      </c>
      <c r="K2739" s="63" t="s">
        <v>78</v>
      </c>
      <c r="L2739" s="32" t="str">
        <f t="shared" si="775"/>
        <v>FM260JD</v>
      </c>
      <c r="M2739" s="32" t="str">
        <f t="shared" si="776"/>
        <v>BMJ</v>
      </c>
      <c r="N2739" s="32" t="str">
        <f t="shared" si="777"/>
        <v>10 RODA</v>
      </c>
      <c r="O2739" s="146">
        <v>0.18460648148148148</v>
      </c>
      <c r="P2739" s="65">
        <v>44201.184606481482</v>
      </c>
      <c r="Q2739" s="65"/>
      <c r="R2739" s="66">
        <v>6</v>
      </c>
      <c r="S2739" s="66">
        <v>39260</v>
      </c>
      <c r="T2739" s="66">
        <v>14700</v>
      </c>
      <c r="U2739" s="67">
        <f t="shared" si="769"/>
        <v>24.56</v>
      </c>
      <c r="V2739" s="66">
        <f t="shared" si="760"/>
        <v>478772.64</v>
      </c>
      <c r="W2739" s="66" t="str">
        <f t="shared" si="761"/>
        <v>&gt; 6</v>
      </c>
      <c r="X2739" s="66">
        <f>A2739+SUMIFS(Presensi!F:F,Presensi!E:E,'Entry Data'!AP2739)</f>
        <v>1</v>
      </c>
      <c r="Y2739" s="66">
        <f>IFERROR(INDEX('Retasi Pricing'!F:F,MATCH('Entry Data'!AM2739,'Retasi Pricing'!E:E,0))*X2739,"")</f>
        <v>30800</v>
      </c>
      <c r="Z2739" s="62" t="s">
        <v>26</v>
      </c>
      <c r="AA2739" s="62" t="s">
        <v>27</v>
      </c>
      <c r="AB2739" s="32"/>
      <c r="AC2739" s="32" t="s">
        <v>377</v>
      </c>
      <c r="AD2739" s="32" t="str">
        <f t="shared" si="762"/>
        <v/>
      </c>
      <c r="AF2739" s="5" t="str">
        <f t="shared" si="763"/>
        <v>Nurzaenal Abidin44200</v>
      </c>
      <c r="AG2739" s="5" t="str">
        <f t="shared" si="764"/>
        <v>BMJ 06944200UTARANIGHT</v>
      </c>
      <c r="AH2739" s="5" t="str">
        <f t="shared" si="765"/>
        <v>Nurzaenal Abidin44200UTARANIGHT</v>
      </c>
      <c r="AI2739" s="5" t="str">
        <f t="shared" si="766"/>
        <v>BMJ 06944200NIGHT</v>
      </c>
      <c r="AJ2739" s="5" t="str">
        <f t="shared" si="767"/>
        <v>Nurzaenal Abidin44200NIGHT</v>
      </c>
      <c r="AK2739" s="5" t="str">
        <f t="shared" si="768"/>
        <v>Nurzaenal AbidinBMJ</v>
      </c>
      <c r="AL2739" s="5" t="str">
        <f t="shared" si="770"/>
        <v>6UTARA</v>
      </c>
      <c r="AM2739" s="5" t="str">
        <f t="shared" si="771"/>
        <v>&gt; 6UTARA10 RODA</v>
      </c>
      <c r="AN2739" s="5" t="str">
        <f t="shared" si="772"/>
        <v>Nurzaenal AbidinBMJ&gt; 6UTARA10 RODA</v>
      </c>
      <c r="AO2739" s="5" t="str">
        <f t="shared" si="773"/>
        <v>Nurzaenal Abidin&gt; 6UTARA10 RODA</v>
      </c>
      <c r="AP2739" s="5" t="str">
        <f t="shared" si="774"/>
        <v>44200NIGHT</v>
      </c>
    </row>
    <row r="2740" spans="1:42" x14ac:dyDescent="0.3">
      <c r="A2740" s="33">
        <v>1</v>
      </c>
      <c r="B2740" s="33"/>
      <c r="C2740" s="70">
        <v>44200</v>
      </c>
      <c r="D2740" s="71" t="s">
        <v>87</v>
      </c>
      <c r="E2740" s="70">
        <v>44200</v>
      </c>
      <c r="F2740" s="71">
        <v>5163623</v>
      </c>
      <c r="G2740" s="33" t="s">
        <v>20</v>
      </c>
      <c r="H2740" s="33" t="s">
        <v>21</v>
      </c>
      <c r="I2740" s="33" t="s">
        <v>51</v>
      </c>
      <c r="J2740" s="33" t="s">
        <v>46</v>
      </c>
      <c r="K2740" s="63" t="s">
        <v>78</v>
      </c>
      <c r="L2740" s="32" t="str">
        <f t="shared" si="775"/>
        <v>FM260JD</v>
      </c>
      <c r="M2740" s="32" t="str">
        <f t="shared" si="776"/>
        <v>BMJ</v>
      </c>
      <c r="N2740" s="32" t="str">
        <f t="shared" si="777"/>
        <v>10 RODA</v>
      </c>
      <c r="O2740" s="146">
        <v>0.86633101851851846</v>
      </c>
      <c r="P2740" s="65">
        <v>44200.873935185184</v>
      </c>
      <c r="Q2740" s="65"/>
      <c r="R2740" s="66">
        <v>1</v>
      </c>
      <c r="S2740" s="66">
        <v>40500</v>
      </c>
      <c r="T2740" s="66">
        <v>14700</v>
      </c>
      <c r="U2740" s="67">
        <f t="shared" si="769"/>
        <v>25.8</v>
      </c>
      <c r="V2740" s="66">
        <f t="shared" si="760"/>
        <v>502945.20000000007</v>
      </c>
      <c r="W2740" s="66" t="str">
        <f t="shared" si="761"/>
        <v>1 &gt; 4</v>
      </c>
      <c r="X2740" s="66">
        <f>A2740+SUMIFS(Presensi!F:F,Presensi!E:E,'Entry Data'!AP2740)</f>
        <v>1</v>
      </c>
      <c r="Y2740" s="66">
        <f>IFERROR(INDEX('Retasi Pricing'!F:F,MATCH('Entry Data'!AM2740,'Retasi Pricing'!E:E,0))*X2740,"")</f>
        <v>25000</v>
      </c>
      <c r="Z2740" s="62" t="s">
        <v>26</v>
      </c>
      <c r="AA2740" s="62" t="s">
        <v>27</v>
      </c>
      <c r="AB2740" s="32"/>
      <c r="AC2740" s="32" t="s">
        <v>377</v>
      </c>
      <c r="AD2740" s="32" t="str">
        <f t="shared" si="762"/>
        <v/>
      </c>
      <c r="AF2740" s="5" t="str">
        <f t="shared" si="763"/>
        <v>Nurzaenal Abidin44200</v>
      </c>
      <c r="AG2740" s="5" t="str">
        <f t="shared" si="764"/>
        <v>BMJ 06944200UTARANIGHT</v>
      </c>
      <c r="AH2740" s="5" t="str">
        <f t="shared" si="765"/>
        <v>Nurzaenal Abidin44200UTARANIGHT</v>
      </c>
      <c r="AI2740" s="5" t="str">
        <f t="shared" si="766"/>
        <v>BMJ 06944200NIGHT</v>
      </c>
      <c r="AJ2740" s="5" t="str">
        <f t="shared" si="767"/>
        <v>Nurzaenal Abidin44200NIGHT</v>
      </c>
      <c r="AK2740" s="5" t="str">
        <f t="shared" si="768"/>
        <v>Nurzaenal AbidinBMJ</v>
      </c>
      <c r="AL2740" s="5" t="str">
        <f t="shared" si="770"/>
        <v>1UTARA</v>
      </c>
      <c r="AM2740" s="5" t="str">
        <f t="shared" si="771"/>
        <v>1 &gt; 4UTARA10 RODA</v>
      </c>
      <c r="AN2740" s="5" t="str">
        <f t="shared" si="772"/>
        <v>Nurzaenal AbidinBMJ1 &gt; 4UTARA10 RODA</v>
      </c>
      <c r="AO2740" s="5" t="str">
        <f t="shared" si="773"/>
        <v>Nurzaenal Abidin1 &gt; 4UTARA10 RODA</v>
      </c>
      <c r="AP2740" s="5" t="str">
        <f t="shared" si="774"/>
        <v>44200NIGHT</v>
      </c>
    </row>
    <row r="2741" spans="1:42" x14ac:dyDescent="0.3">
      <c r="A2741" s="33">
        <v>1</v>
      </c>
      <c r="B2741" s="33"/>
      <c r="C2741" s="70">
        <v>44200</v>
      </c>
      <c r="D2741" s="71" t="s">
        <v>87</v>
      </c>
      <c r="E2741" s="70">
        <v>44200</v>
      </c>
      <c r="F2741" s="71">
        <v>5163685</v>
      </c>
      <c r="G2741" s="33" t="s">
        <v>20</v>
      </c>
      <c r="H2741" s="33" t="s">
        <v>21</v>
      </c>
      <c r="I2741" s="33" t="s">
        <v>51</v>
      </c>
      <c r="J2741" s="33" t="s">
        <v>46</v>
      </c>
      <c r="K2741" s="63" t="s">
        <v>78</v>
      </c>
      <c r="L2741" s="32" t="str">
        <f t="shared" si="775"/>
        <v>FM260JD</v>
      </c>
      <c r="M2741" s="32" t="str">
        <f t="shared" si="776"/>
        <v>BMJ</v>
      </c>
      <c r="N2741" s="32" t="str">
        <f t="shared" si="777"/>
        <v>10 RODA</v>
      </c>
      <c r="O2741" s="146">
        <v>0.92415509259259254</v>
      </c>
      <c r="P2741" s="65">
        <v>44200.924155092594</v>
      </c>
      <c r="Q2741" s="65"/>
      <c r="R2741" s="66">
        <v>2</v>
      </c>
      <c r="S2741" s="66">
        <v>39440</v>
      </c>
      <c r="T2741" s="66">
        <v>14700</v>
      </c>
      <c r="U2741" s="67">
        <f t="shared" si="769"/>
        <v>24.74</v>
      </c>
      <c r="V2741" s="66">
        <f t="shared" si="760"/>
        <v>482281.55999999994</v>
      </c>
      <c r="W2741" s="66" t="str">
        <f t="shared" si="761"/>
        <v>1 &gt; 4</v>
      </c>
      <c r="X2741" s="66">
        <f>A2741+SUMIFS(Presensi!F:F,Presensi!E:E,'Entry Data'!AP2741)</f>
        <v>1</v>
      </c>
      <c r="Y2741" s="66">
        <f>IFERROR(INDEX('Retasi Pricing'!F:F,MATCH('Entry Data'!AM2741,'Retasi Pricing'!E:E,0))*X2741,"")</f>
        <v>25000</v>
      </c>
      <c r="Z2741" s="62" t="s">
        <v>26</v>
      </c>
      <c r="AA2741" s="62" t="s">
        <v>27</v>
      </c>
      <c r="AB2741" s="32"/>
      <c r="AC2741" s="32" t="s">
        <v>377</v>
      </c>
      <c r="AD2741" s="32" t="str">
        <f t="shared" si="762"/>
        <v/>
      </c>
      <c r="AF2741" s="5" t="str">
        <f t="shared" si="763"/>
        <v>Nurzaenal Abidin44200</v>
      </c>
      <c r="AG2741" s="5" t="str">
        <f t="shared" si="764"/>
        <v>BMJ 06944200UTARANIGHT</v>
      </c>
      <c r="AH2741" s="5" t="str">
        <f t="shared" si="765"/>
        <v>Nurzaenal Abidin44200UTARANIGHT</v>
      </c>
      <c r="AI2741" s="5" t="str">
        <f t="shared" si="766"/>
        <v>BMJ 06944200NIGHT</v>
      </c>
      <c r="AJ2741" s="5" t="str">
        <f t="shared" si="767"/>
        <v>Nurzaenal Abidin44200NIGHT</v>
      </c>
      <c r="AK2741" s="5" t="str">
        <f t="shared" si="768"/>
        <v>Nurzaenal AbidinBMJ</v>
      </c>
      <c r="AL2741" s="5" t="str">
        <f t="shared" si="770"/>
        <v>2UTARA</v>
      </c>
      <c r="AM2741" s="5" t="str">
        <f t="shared" si="771"/>
        <v>1 &gt; 4UTARA10 RODA</v>
      </c>
      <c r="AN2741" s="5" t="str">
        <f t="shared" si="772"/>
        <v>Nurzaenal AbidinBMJ1 &gt; 4UTARA10 RODA</v>
      </c>
      <c r="AO2741" s="5" t="str">
        <f t="shared" si="773"/>
        <v>Nurzaenal Abidin1 &gt; 4UTARA10 RODA</v>
      </c>
      <c r="AP2741" s="5" t="str">
        <f t="shared" si="774"/>
        <v>44200NIGHT</v>
      </c>
    </row>
    <row r="2742" spans="1:42" x14ac:dyDescent="0.3">
      <c r="A2742" s="33">
        <v>1</v>
      </c>
      <c r="B2742" s="33"/>
      <c r="C2742" s="70">
        <v>44200</v>
      </c>
      <c r="D2742" s="71" t="s">
        <v>87</v>
      </c>
      <c r="E2742" s="70">
        <v>44200</v>
      </c>
      <c r="F2742" s="71">
        <v>5163767</v>
      </c>
      <c r="G2742" s="33" t="s">
        <v>20</v>
      </c>
      <c r="H2742" s="33" t="s">
        <v>21</v>
      </c>
      <c r="I2742" s="33" t="s">
        <v>51</v>
      </c>
      <c r="J2742" s="33" t="s">
        <v>46</v>
      </c>
      <c r="K2742" s="63" t="s">
        <v>78</v>
      </c>
      <c r="L2742" s="32" t="str">
        <f t="shared" si="775"/>
        <v>FM260JD</v>
      </c>
      <c r="M2742" s="32" t="str">
        <f t="shared" si="776"/>
        <v>BMJ</v>
      </c>
      <c r="N2742" s="32" t="str">
        <f t="shared" si="777"/>
        <v>10 RODA</v>
      </c>
      <c r="O2742" s="146">
        <v>0.9868055555555556</v>
      </c>
      <c r="P2742" s="65">
        <v>44200.986805555556</v>
      </c>
      <c r="Q2742" s="65"/>
      <c r="R2742" s="66">
        <v>3</v>
      </c>
      <c r="S2742" s="66">
        <v>40020</v>
      </c>
      <c r="T2742" s="66">
        <v>14700</v>
      </c>
      <c r="U2742" s="67">
        <f t="shared" si="769"/>
        <v>25.32</v>
      </c>
      <c r="V2742" s="66">
        <f t="shared" si="760"/>
        <v>493588.08</v>
      </c>
      <c r="W2742" s="66" t="str">
        <f t="shared" si="761"/>
        <v>1 &gt; 4</v>
      </c>
      <c r="X2742" s="66">
        <f>A2742+SUMIFS(Presensi!F:F,Presensi!E:E,'Entry Data'!AP2742)</f>
        <v>1</v>
      </c>
      <c r="Y2742" s="66">
        <f>IFERROR(INDEX('Retasi Pricing'!F:F,MATCH('Entry Data'!AM2742,'Retasi Pricing'!E:E,0))*X2742,"")</f>
        <v>25000</v>
      </c>
      <c r="Z2742" s="62" t="s">
        <v>26</v>
      </c>
      <c r="AA2742" s="62" t="s">
        <v>27</v>
      </c>
      <c r="AB2742" s="32"/>
      <c r="AC2742" s="32" t="s">
        <v>377</v>
      </c>
      <c r="AD2742" s="32" t="str">
        <f t="shared" si="762"/>
        <v/>
      </c>
      <c r="AF2742" s="5" t="str">
        <f t="shared" si="763"/>
        <v>Nurzaenal Abidin44200</v>
      </c>
      <c r="AG2742" s="5" t="str">
        <f t="shared" si="764"/>
        <v>BMJ 06944200UTARANIGHT</v>
      </c>
      <c r="AH2742" s="5" t="str">
        <f t="shared" si="765"/>
        <v>Nurzaenal Abidin44200UTARANIGHT</v>
      </c>
      <c r="AI2742" s="5" t="str">
        <f t="shared" si="766"/>
        <v>BMJ 06944200NIGHT</v>
      </c>
      <c r="AJ2742" s="5" t="str">
        <f t="shared" si="767"/>
        <v>Nurzaenal Abidin44200NIGHT</v>
      </c>
      <c r="AK2742" s="5" t="str">
        <f t="shared" si="768"/>
        <v>Nurzaenal AbidinBMJ</v>
      </c>
      <c r="AL2742" s="5" t="str">
        <f t="shared" si="770"/>
        <v>3UTARA</v>
      </c>
      <c r="AM2742" s="5" t="str">
        <f t="shared" si="771"/>
        <v>1 &gt; 4UTARA10 RODA</v>
      </c>
      <c r="AN2742" s="5" t="str">
        <f t="shared" si="772"/>
        <v>Nurzaenal AbidinBMJ1 &gt; 4UTARA10 RODA</v>
      </c>
      <c r="AO2742" s="5" t="str">
        <f t="shared" si="773"/>
        <v>Nurzaenal Abidin1 &gt; 4UTARA10 RODA</v>
      </c>
      <c r="AP2742" s="5" t="str">
        <f t="shared" si="774"/>
        <v>44200NIGHT</v>
      </c>
    </row>
    <row r="2743" spans="1:42" x14ac:dyDescent="0.3">
      <c r="A2743" s="33">
        <v>1</v>
      </c>
      <c r="B2743" s="33"/>
      <c r="C2743" s="70">
        <v>44200</v>
      </c>
      <c r="D2743" s="71" t="s">
        <v>87</v>
      </c>
      <c r="E2743" s="70">
        <v>44201</v>
      </c>
      <c r="F2743" s="71">
        <v>5163975</v>
      </c>
      <c r="G2743" s="33" t="s">
        <v>20</v>
      </c>
      <c r="H2743" s="33" t="s">
        <v>21</v>
      </c>
      <c r="I2743" s="33" t="s">
        <v>51</v>
      </c>
      <c r="J2743" s="33" t="s">
        <v>23</v>
      </c>
      <c r="K2743" s="63" t="s">
        <v>79</v>
      </c>
      <c r="L2743" s="32" t="str">
        <f t="shared" si="775"/>
        <v>AXOR4843</v>
      </c>
      <c r="M2743" s="32" t="str">
        <f t="shared" si="776"/>
        <v>BMJ</v>
      </c>
      <c r="N2743" s="32" t="str">
        <f t="shared" si="777"/>
        <v>12 RODA</v>
      </c>
      <c r="O2743" s="146">
        <v>0.20385416666666667</v>
      </c>
      <c r="P2743" s="65">
        <v>44201.20385416667</v>
      </c>
      <c r="Q2743" s="65"/>
      <c r="R2743" s="66">
        <v>4</v>
      </c>
      <c r="S2743" s="66">
        <v>51780</v>
      </c>
      <c r="T2743" s="66">
        <v>19920</v>
      </c>
      <c r="U2743" s="67">
        <f t="shared" si="769"/>
        <v>31.86</v>
      </c>
      <c r="V2743" s="66">
        <f t="shared" si="760"/>
        <v>646025.22</v>
      </c>
      <c r="W2743" s="66" t="str">
        <f t="shared" si="761"/>
        <v>1 &gt; 4</v>
      </c>
      <c r="X2743" s="66">
        <f>A2743+SUMIFS(Presensi!F:F,Presensi!E:E,'Entry Data'!AP2743)</f>
        <v>1</v>
      </c>
      <c r="Y2743" s="66">
        <f>IFERROR(INDEX('Retasi Pricing'!F:F,MATCH('Entry Data'!AM2743,'Retasi Pricing'!E:E,0))*X2743,"")</f>
        <v>27500</v>
      </c>
      <c r="Z2743" s="62" t="s">
        <v>26</v>
      </c>
      <c r="AA2743" s="62" t="s">
        <v>27</v>
      </c>
      <c r="AB2743" s="32"/>
      <c r="AC2743" s="32" t="s">
        <v>203</v>
      </c>
      <c r="AD2743" s="32" t="str">
        <f t="shared" si="762"/>
        <v/>
      </c>
      <c r="AF2743" s="5" t="str">
        <f t="shared" si="763"/>
        <v>saipul bahri44200</v>
      </c>
      <c r="AG2743" s="5" t="str">
        <f t="shared" si="764"/>
        <v>BMJ 07044200UTARANIGHT</v>
      </c>
      <c r="AH2743" s="5" t="str">
        <f t="shared" si="765"/>
        <v>saipul bahri44200UTARANIGHT</v>
      </c>
      <c r="AI2743" s="5" t="str">
        <f t="shared" si="766"/>
        <v>BMJ 07044200NIGHT</v>
      </c>
      <c r="AJ2743" s="5" t="str">
        <f t="shared" si="767"/>
        <v>saipul bahri44200NIGHT</v>
      </c>
      <c r="AK2743" s="5" t="str">
        <f t="shared" si="768"/>
        <v>saipul bahriBMJ</v>
      </c>
      <c r="AL2743" s="5" t="str">
        <f t="shared" si="770"/>
        <v>4UTARA</v>
      </c>
      <c r="AM2743" s="5" t="str">
        <f t="shared" si="771"/>
        <v>1 &gt; 4UTARA12 RODA</v>
      </c>
      <c r="AN2743" s="5" t="str">
        <f t="shared" si="772"/>
        <v>saipul bahriBMJ1 &gt; 4UTARA12 RODA</v>
      </c>
      <c r="AO2743" s="5" t="str">
        <f t="shared" si="773"/>
        <v>saipul bahri1 &gt; 4UTARA12 RODA</v>
      </c>
      <c r="AP2743" s="5" t="str">
        <f t="shared" si="774"/>
        <v>44200NIGHT</v>
      </c>
    </row>
    <row r="2744" spans="1:42" x14ac:dyDescent="0.3">
      <c r="A2744" s="33">
        <v>1</v>
      </c>
      <c r="B2744" s="33"/>
      <c r="C2744" s="70">
        <v>44200</v>
      </c>
      <c r="D2744" s="71" t="s">
        <v>87</v>
      </c>
      <c r="E2744" s="70">
        <v>44201</v>
      </c>
      <c r="F2744" s="71">
        <v>5164014</v>
      </c>
      <c r="G2744" s="33" t="s">
        <v>20</v>
      </c>
      <c r="H2744" s="33" t="s">
        <v>21</v>
      </c>
      <c r="I2744" s="33" t="s">
        <v>51</v>
      </c>
      <c r="J2744" s="33" t="s">
        <v>46</v>
      </c>
      <c r="K2744" s="63" t="s">
        <v>79</v>
      </c>
      <c r="L2744" s="32" t="str">
        <f t="shared" si="775"/>
        <v>AXOR4843</v>
      </c>
      <c r="M2744" s="32" t="str">
        <f t="shared" si="776"/>
        <v>BMJ</v>
      </c>
      <c r="N2744" s="32" t="str">
        <f t="shared" si="777"/>
        <v>12 RODA</v>
      </c>
      <c r="O2744" s="146">
        <v>0.25296296296296295</v>
      </c>
      <c r="P2744" s="65">
        <v>44201.252962962964</v>
      </c>
      <c r="Q2744" s="65"/>
      <c r="R2744" s="66">
        <v>5</v>
      </c>
      <c r="S2744" s="66">
        <v>52340</v>
      </c>
      <c r="T2744" s="66">
        <v>19920</v>
      </c>
      <c r="U2744" s="67">
        <f t="shared" si="769"/>
        <v>32.42</v>
      </c>
      <c r="V2744" s="66">
        <f t="shared" si="760"/>
        <v>657380.34000000008</v>
      </c>
      <c r="W2744" s="66" t="str">
        <f t="shared" si="761"/>
        <v>&gt; 5</v>
      </c>
      <c r="X2744" s="66">
        <f>A2744+SUMIFS(Presensi!F:F,Presensi!E:E,'Entry Data'!AP2744)</f>
        <v>1</v>
      </c>
      <c r="Y2744" s="66">
        <f>IFERROR(INDEX('Retasi Pricing'!F:F,MATCH('Entry Data'!AM2744,'Retasi Pricing'!E:E,0))*X2744,"")</f>
        <v>31200</v>
      </c>
      <c r="Z2744" s="62" t="s">
        <v>26</v>
      </c>
      <c r="AA2744" s="62" t="s">
        <v>27</v>
      </c>
      <c r="AB2744" s="32"/>
      <c r="AC2744" s="32" t="s">
        <v>203</v>
      </c>
      <c r="AD2744" s="32" t="str">
        <f t="shared" si="762"/>
        <v/>
      </c>
      <c r="AF2744" s="5" t="str">
        <f t="shared" si="763"/>
        <v>saipul bahri44200</v>
      </c>
      <c r="AG2744" s="5" t="str">
        <f t="shared" si="764"/>
        <v>BMJ 07044200UTARANIGHT</v>
      </c>
      <c r="AH2744" s="5" t="str">
        <f t="shared" si="765"/>
        <v>saipul bahri44200UTARANIGHT</v>
      </c>
      <c r="AI2744" s="5" t="str">
        <f t="shared" si="766"/>
        <v>BMJ 07044200NIGHT</v>
      </c>
      <c r="AJ2744" s="5" t="str">
        <f t="shared" si="767"/>
        <v>saipul bahri44200NIGHT</v>
      </c>
      <c r="AK2744" s="5" t="str">
        <f t="shared" si="768"/>
        <v>saipul bahriBMJ</v>
      </c>
      <c r="AL2744" s="5" t="str">
        <f t="shared" si="770"/>
        <v>5UTARA</v>
      </c>
      <c r="AM2744" s="5" t="str">
        <f t="shared" si="771"/>
        <v>&gt; 5UTARA12 RODA</v>
      </c>
      <c r="AN2744" s="5" t="str">
        <f t="shared" si="772"/>
        <v>saipul bahriBMJ&gt; 5UTARA12 RODA</v>
      </c>
      <c r="AO2744" s="5" t="str">
        <f t="shared" si="773"/>
        <v>saipul bahri&gt; 5UTARA12 RODA</v>
      </c>
      <c r="AP2744" s="5" t="str">
        <f t="shared" si="774"/>
        <v>44200NIGHT</v>
      </c>
    </row>
    <row r="2745" spans="1:42" x14ac:dyDescent="0.3">
      <c r="A2745" s="33">
        <v>1</v>
      </c>
      <c r="B2745" s="33"/>
      <c r="C2745" s="70">
        <v>44200</v>
      </c>
      <c r="D2745" s="71" t="s">
        <v>87</v>
      </c>
      <c r="E2745" s="70">
        <v>44200</v>
      </c>
      <c r="F2745" s="71">
        <v>5163612</v>
      </c>
      <c r="G2745" s="33" t="s">
        <v>20</v>
      </c>
      <c r="H2745" s="33" t="s">
        <v>21</v>
      </c>
      <c r="I2745" s="33" t="s">
        <v>51</v>
      </c>
      <c r="J2745" s="33" t="s">
        <v>46</v>
      </c>
      <c r="K2745" s="63" t="s">
        <v>79</v>
      </c>
      <c r="L2745" s="32" t="str">
        <f t="shared" si="775"/>
        <v>AXOR4843</v>
      </c>
      <c r="M2745" s="32" t="str">
        <f t="shared" si="776"/>
        <v>BMJ</v>
      </c>
      <c r="N2745" s="32" t="str">
        <f t="shared" si="777"/>
        <v>12 RODA</v>
      </c>
      <c r="O2745" s="146">
        <v>0.85677083333333337</v>
      </c>
      <c r="P2745" s="65">
        <v>44200.863298611112</v>
      </c>
      <c r="Q2745" s="65"/>
      <c r="R2745" s="66">
        <v>1</v>
      </c>
      <c r="S2745" s="66">
        <v>53060</v>
      </c>
      <c r="T2745" s="66">
        <v>19920</v>
      </c>
      <c r="U2745" s="67">
        <f t="shared" si="769"/>
        <v>33.14</v>
      </c>
      <c r="V2745" s="66">
        <f t="shared" si="760"/>
        <v>671979.78</v>
      </c>
      <c r="W2745" s="66" t="str">
        <f t="shared" si="761"/>
        <v>1 &gt; 4</v>
      </c>
      <c r="X2745" s="66">
        <f>A2745+SUMIFS(Presensi!F:F,Presensi!E:E,'Entry Data'!AP2745)</f>
        <v>1</v>
      </c>
      <c r="Y2745" s="66">
        <f>IFERROR(INDEX('Retasi Pricing'!F:F,MATCH('Entry Data'!AM2745,'Retasi Pricing'!E:E,0))*X2745,"")</f>
        <v>27500</v>
      </c>
      <c r="Z2745" s="62" t="s">
        <v>26</v>
      </c>
      <c r="AA2745" s="62" t="s">
        <v>27</v>
      </c>
      <c r="AB2745" s="32"/>
      <c r="AC2745" s="32" t="s">
        <v>203</v>
      </c>
      <c r="AD2745" s="32" t="str">
        <f t="shared" si="762"/>
        <v/>
      </c>
      <c r="AF2745" s="5" t="str">
        <f t="shared" si="763"/>
        <v>saipul bahri44200</v>
      </c>
      <c r="AG2745" s="5" t="str">
        <f t="shared" si="764"/>
        <v>BMJ 07044200UTARANIGHT</v>
      </c>
      <c r="AH2745" s="5" t="str">
        <f t="shared" si="765"/>
        <v>saipul bahri44200UTARANIGHT</v>
      </c>
      <c r="AI2745" s="5" t="str">
        <f t="shared" si="766"/>
        <v>BMJ 07044200NIGHT</v>
      </c>
      <c r="AJ2745" s="5" t="str">
        <f t="shared" si="767"/>
        <v>saipul bahri44200NIGHT</v>
      </c>
      <c r="AK2745" s="5" t="str">
        <f t="shared" si="768"/>
        <v>saipul bahriBMJ</v>
      </c>
      <c r="AL2745" s="5" t="str">
        <f t="shared" si="770"/>
        <v>1UTARA</v>
      </c>
      <c r="AM2745" s="5" t="str">
        <f t="shared" si="771"/>
        <v>1 &gt; 4UTARA12 RODA</v>
      </c>
      <c r="AN2745" s="5" t="str">
        <f t="shared" si="772"/>
        <v>saipul bahriBMJ1 &gt; 4UTARA12 RODA</v>
      </c>
      <c r="AO2745" s="5" t="str">
        <f t="shared" si="773"/>
        <v>saipul bahri1 &gt; 4UTARA12 RODA</v>
      </c>
      <c r="AP2745" s="5" t="str">
        <f t="shared" si="774"/>
        <v>44200NIGHT</v>
      </c>
    </row>
    <row r="2746" spans="1:42" x14ac:dyDescent="0.3">
      <c r="A2746" s="33">
        <v>1</v>
      </c>
      <c r="B2746" s="33"/>
      <c r="C2746" s="70">
        <v>44200</v>
      </c>
      <c r="D2746" s="71" t="s">
        <v>87</v>
      </c>
      <c r="E2746" s="70">
        <v>44200</v>
      </c>
      <c r="F2746" s="71">
        <v>5163704</v>
      </c>
      <c r="G2746" s="33" t="s">
        <v>20</v>
      </c>
      <c r="H2746" s="33" t="s">
        <v>21</v>
      </c>
      <c r="I2746" s="33" t="s">
        <v>51</v>
      </c>
      <c r="J2746" s="33" t="s">
        <v>46</v>
      </c>
      <c r="K2746" s="63" t="s">
        <v>79</v>
      </c>
      <c r="L2746" s="32" t="str">
        <f t="shared" si="775"/>
        <v>AXOR4843</v>
      </c>
      <c r="M2746" s="32" t="str">
        <f t="shared" si="776"/>
        <v>BMJ</v>
      </c>
      <c r="N2746" s="32" t="str">
        <f t="shared" si="777"/>
        <v>12 RODA</v>
      </c>
      <c r="O2746" s="146">
        <v>0.93598379629629624</v>
      </c>
      <c r="P2746" s="65">
        <v>44200.935983796298</v>
      </c>
      <c r="Q2746" s="65"/>
      <c r="R2746" s="66">
        <v>2</v>
      </c>
      <c r="S2746" s="66">
        <v>50760</v>
      </c>
      <c r="T2746" s="66">
        <v>19920</v>
      </c>
      <c r="U2746" s="67">
        <f t="shared" si="769"/>
        <v>30.84</v>
      </c>
      <c r="V2746" s="66">
        <f t="shared" si="760"/>
        <v>625342.68000000005</v>
      </c>
      <c r="W2746" s="66" t="str">
        <f t="shared" si="761"/>
        <v>1 &gt; 4</v>
      </c>
      <c r="X2746" s="66">
        <f>A2746+SUMIFS(Presensi!F:F,Presensi!E:E,'Entry Data'!AP2746)</f>
        <v>1</v>
      </c>
      <c r="Y2746" s="66">
        <f>IFERROR(INDEX('Retasi Pricing'!F:F,MATCH('Entry Data'!AM2746,'Retasi Pricing'!E:E,0))*X2746,"")</f>
        <v>27500</v>
      </c>
      <c r="Z2746" s="62" t="s">
        <v>26</v>
      </c>
      <c r="AA2746" s="62" t="s">
        <v>27</v>
      </c>
      <c r="AB2746" s="32"/>
      <c r="AC2746" s="32" t="s">
        <v>203</v>
      </c>
      <c r="AD2746" s="32" t="str">
        <f t="shared" si="762"/>
        <v/>
      </c>
      <c r="AF2746" s="5" t="str">
        <f t="shared" si="763"/>
        <v>saipul bahri44200</v>
      </c>
      <c r="AG2746" s="5" t="str">
        <f t="shared" si="764"/>
        <v>BMJ 07044200UTARANIGHT</v>
      </c>
      <c r="AH2746" s="5" t="str">
        <f t="shared" si="765"/>
        <v>saipul bahri44200UTARANIGHT</v>
      </c>
      <c r="AI2746" s="5" t="str">
        <f t="shared" si="766"/>
        <v>BMJ 07044200NIGHT</v>
      </c>
      <c r="AJ2746" s="5" t="str">
        <f t="shared" si="767"/>
        <v>saipul bahri44200NIGHT</v>
      </c>
      <c r="AK2746" s="5" t="str">
        <f t="shared" si="768"/>
        <v>saipul bahriBMJ</v>
      </c>
      <c r="AL2746" s="5" t="str">
        <f t="shared" si="770"/>
        <v>2UTARA</v>
      </c>
      <c r="AM2746" s="5" t="str">
        <f t="shared" si="771"/>
        <v>1 &gt; 4UTARA12 RODA</v>
      </c>
      <c r="AN2746" s="5" t="str">
        <f t="shared" si="772"/>
        <v>saipul bahriBMJ1 &gt; 4UTARA12 RODA</v>
      </c>
      <c r="AO2746" s="5" t="str">
        <f t="shared" si="773"/>
        <v>saipul bahri1 &gt; 4UTARA12 RODA</v>
      </c>
      <c r="AP2746" s="5" t="str">
        <f t="shared" si="774"/>
        <v>44200NIGHT</v>
      </c>
    </row>
    <row r="2747" spans="1:42" x14ac:dyDescent="0.3">
      <c r="A2747" s="33">
        <v>1</v>
      </c>
      <c r="B2747" s="33"/>
      <c r="C2747" s="70">
        <v>44200</v>
      </c>
      <c r="D2747" s="71" t="s">
        <v>87</v>
      </c>
      <c r="E2747" s="70">
        <v>44200</v>
      </c>
      <c r="F2747" s="71">
        <v>5163769</v>
      </c>
      <c r="G2747" s="33" t="s">
        <v>20</v>
      </c>
      <c r="H2747" s="33" t="s">
        <v>21</v>
      </c>
      <c r="I2747" s="33" t="s">
        <v>51</v>
      </c>
      <c r="J2747" s="33" t="s">
        <v>46</v>
      </c>
      <c r="K2747" s="63" t="s">
        <v>79</v>
      </c>
      <c r="L2747" s="32" t="str">
        <f t="shared" si="775"/>
        <v>AXOR4843</v>
      </c>
      <c r="M2747" s="32" t="str">
        <f t="shared" si="776"/>
        <v>BMJ</v>
      </c>
      <c r="N2747" s="32" t="str">
        <f t="shared" si="777"/>
        <v>12 RODA</v>
      </c>
      <c r="O2747" s="146">
        <v>0.98815972222222215</v>
      </c>
      <c r="P2747" s="65">
        <v>44200.988159722219</v>
      </c>
      <c r="Q2747" s="65"/>
      <c r="R2747" s="66">
        <v>3</v>
      </c>
      <c r="S2747" s="66">
        <v>48880</v>
      </c>
      <c r="T2747" s="66">
        <v>19920</v>
      </c>
      <c r="U2747" s="67">
        <f t="shared" si="769"/>
        <v>28.96</v>
      </c>
      <c r="V2747" s="66">
        <f t="shared" si="760"/>
        <v>587221.91999999993</v>
      </c>
      <c r="W2747" s="66" t="str">
        <f t="shared" si="761"/>
        <v>1 &gt; 4</v>
      </c>
      <c r="X2747" s="66">
        <f>A2747+SUMIFS(Presensi!F:F,Presensi!E:E,'Entry Data'!AP2747)</f>
        <v>1</v>
      </c>
      <c r="Y2747" s="66">
        <f>IFERROR(INDEX('Retasi Pricing'!F:F,MATCH('Entry Data'!AM2747,'Retasi Pricing'!E:E,0))*X2747,"")</f>
        <v>27500</v>
      </c>
      <c r="Z2747" s="62" t="s">
        <v>26</v>
      </c>
      <c r="AA2747" s="62" t="s">
        <v>27</v>
      </c>
      <c r="AB2747" s="32"/>
      <c r="AC2747" s="32" t="s">
        <v>203</v>
      </c>
      <c r="AD2747" s="32" t="str">
        <f t="shared" si="762"/>
        <v/>
      </c>
      <c r="AF2747" s="5" t="str">
        <f t="shared" si="763"/>
        <v>saipul bahri44200</v>
      </c>
      <c r="AG2747" s="5" t="str">
        <f t="shared" si="764"/>
        <v>BMJ 07044200UTARANIGHT</v>
      </c>
      <c r="AH2747" s="5" t="str">
        <f t="shared" si="765"/>
        <v>saipul bahri44200UTARANIGHT</v>
      </c>
      <c r="AI2747" s="5" t="str">
        <f t="shared" si="766"/>
        <v>BMJ 07044200NIGHT</v>
      </c>
      <c r="AJ2747" s="5" t="str">
        <f t="shared" si="767"/>
        <v>saipul bahri44200NIGHT</v>
      </c>
      <c r="AK2747" s="5" t="str">
        <f t="shared" si="768"/>
        <v>saipul bahriBMJ</v>
      </c>
      <c r="AL2747" s="5" t="str">
        <f t="shared" si="770"/>
        <v>3UTARA</v>
      </c>
      <c r="AM2747" s="5" t="str">
        <f t="shared" si="771"/>
        <v>1 &gt; 4UTARA12 RODA</v>
      </c>
      <c r="AN2747" s="5" t="str">
        <f t="shared" si="772"/>
        <v>saipul bahriBMJ1 &gt; 4UTARA12 RODA</v>
      </c>
      <c r="AO2747" s="5" t="str">
        <f t="shared" si="773"/>
        <v>saipul bahri1 &gt; 4UTARA12 RODA</v>
      </c>
      <c r="AP2747" s="5" t="str">
        <f t="shared" si="774"/>
        <v>44200NIGHT</v>
      </c>
    </row>
    <row r="2748" spans="1:42" x14ac:dyDescent="0.3">
      <c r="A2748" s="33">
        <v>1</v>
      </c>
      <c r="B2748" s="33"/>
      <c r="C2748" s="70">
        <v>44200</v>
      </c>
      <c r="D2748" s="71" t="s">
        <v>87</v>
      </c>
      <c r="E2748" s="70">
        <v>44201</v>
      </c>
      <c r="F2748" s="71">
        <v>5163939</v>
      </c>
      <c r="G2748" s="33" t="s">
        <v>38</v>
      </c>
      <c r="H2748" s="33" t="s">
        <v>287</v>
      </c>
      <c r="I2748" s="33" t="s">
        <v>288</v>
      </c>
      <c r="J2748" s="33" t="s">
        <v>115</v>
      </c>
      <c r="K2748" s="63" t="s">
        <v>80</v>
      </c>
      <c r="L2748" s="32" t="str">
        <f t="shared" si="775"/>
        <v>AXOR4843</v>
      </c>
      <c r="M2748" s="32" t="str">
        <f t="shared" si="776"/>
        <v>BMJ</v>
      </c>
      <c r="N2748" s="32" t="str">
        <f t="shared" si="777"/>
        <v>12 RODA</v>
      </c>
      <c r="O2748" s="146">
        <v>0.16741898148148149</v>
      </c>
      <c r="P2748" s="65">
        <v>44201.16741898148</v>
      </c>
      <c r="Q2748" s="65"/>
      <c r="R2748" s="66">
        <v>2</v>
      </c>
      <c r="S2748" s="66">
        <v>56480</v>
      </c>
      <c r="T2748" s="66">
        <v>19880</v>
      </c>
      <c r="U2748" s="67">
        <f t="shared" si="769"/>
        <v>36.6</v>
      </c>
      <c r="V2748" s="66">
        <f t="shared" si="760"/>
        <v>1099464</v>
      </c>
      <c r="W2748" s="66" t="str">
        <f t="shared" si="761"/>
        <v>1 &gt; 3</v>
      </c>
      <c r="X2748" s="66">
        <f>A2748+SUMIFS(Presensi!F:F,Presensi!E:E,'Entry Data'!AP2748)</f>
        <v>1</v>
      </c>
      <c r="Y2748" s="66">
        <f>IFERROR(INDEX('Retasi Pricing'!F:F,MATCH('Entry Data'!AM2748,'Retasi Pricing'!E:E,0))*X2748,"")</f>
        <v>38000</v>
      </c>
      <c r="Z2748" s="62" t="s">
        <v>26</v>
      </c>
      <c r="AA2748" s="62" t="s">
        <v>27</v>
      </c>
      <c r="AB2748" s="32"/>
      <c r="AC2748" s="32" t="s">
        <v>214</v>
      </c>
      <c r="AD2748" s="32" t="str">
        <f t="shared" si="762"/>
        <v/>
      </c>
      <c r="AF2748" s="5" t="str">
        <f t="shared" si="763"/>
        <v>pelani44200</v>
      </c>
      <c r="AG2748" s="5" t="str">
        <f t="shared" si="764"/>
        <v>BMJ 07144200SELATANNIGHT</v>
      </c>
      <c r="AH2748" s="5" t="str">
        <f t="shared" si="765"/>
        <v>pelani44200SELATANNIGHT</v>
      </c>
      <c r="AI2748" s="5" t="str">
        <f t="shared" si="766"/>
        <v>BMJ 07144200NIGHT</v>
      </c>
      <c r="AJ2748" s="5" t="str">
        <f t="shared" si="767"/>
        <v>pelani44200NIGHT</v>
      </c>
      <c r="AK2748" s="5" t="str">
        <f t="shared" si="768"/>
        <v>pelaniBMJ</v>
      </c>
      <c r="AL2748" s="5" t="str">
        <f t="shared" si="770"/>
        <v>2SELATAN</v>
      </c>
      <c r="AM2748" s="5" t="str">
        <f t="shared" si="771"/>
        <v>1 &gt; 3SELATAN12 RODA</v>
      </c>
      <c r="AN2748" s="5" t="str">
        <f t="shared" si="772"/>
        <v>pelaniBMJ1 &gt; 3SELATAN12 RODA</v>
      </c>
      <c r="AO2748" s="5" t="str">
        <f t="shared" si="773"/>
        <v>pelani1 &gt; 3SELATAN12 RODA</v>
      </c>
      <c r="AP2748" s="5" t="str">
        <f t="shared" si="774"/>
        <v>44200NIGHT</v>
      </c>
    </row>
    <row r="2749" spans="1:42" x14ac:dyDescent="0.3">
      <c r="A2749" s="33">
        <v>1</v>
      </c>
      <c r="B2749" s="33"/>
      <c r="C2749" s="70">
        <v>44200</v>
      </c>
      <c r="D2749" s="71" t="s">
        <v>87</v>
      </c>
      <c r="E2749" s="70">
        <v>44201</v>
      </c>
      <c r="F2749" s="71">
        <v>5163829</v>
      </c>
      <c r="G2749" s="33" t="s">
        <v>38</v>
      </c>
      <c r="H2749" s="33" t="s">
        <v>102</v>
      </c>
      <c r="I2749" s="33" t="s">
        <v>103</v>
      </c>
      <c r="J2749" s="33" t="s">
        <v>110</v>
      </c>
      <c r="K2749" s="63" t="s">
        <v>85</v>
      </c>
      <c r="L2749" s="32" t="str">
        <f t="shared" si="775"/>
        <v>AXOR4843</v>
      </c>
      <c r="M2749" s="32" t="str">
        <f t="shared" si="776"/>
        <v>BMJ</v>
      </c>
      <c r="N2749" s="32" t="str">
        <f t="shared" si="777"/>
        <v>12 RODA</v>
      </c>
      <c r="O2749" s="146">
        <v>6.4351851851851841E-2</v>
      </c>
      <c r="P2749" s="65">
        <v>44201.064351851855</v>
      </c>
      <c r="Q2749" s="65"/>
      <c r="R2749" s="66">
        <v>1</v>
      </c>
      <c r="S2749" s="66">
        <v>51780</v>
      </c>
      <c r="T2749" s="66">
        <v>19620</v>
      </c>
      <c r="U2749" s="67">
        <f t="shared" si="769"/>
        <v>32.159999999999997</v>
      </c>
      <c r="V2749" s="66">
        <f t="shared" si="760"/>
        <v>966086.39999999991</v>
      </c>
      <c r="W2749" s="66" t="str">
        <f t="shared" si="761"/>
        <v>1 &gt; 3</v>
      </c>
      <c r="X2749" s="66">
        <f>A2749+SUMIFS(Presensi!F:F,Presensi!E:E,'Entry Data'!AP2749)</f>
        <v>1</v>
      </c>
      <c r="Y2749" s="66">
        <f>IFERROR(INDEX('Retasi Pricing'!F:F,MATCH('Entry Data'!AM2749,'Retasi Pricing'!E:E,0))*X2749,"")</f>
        <v>38000</v>
      </c>
      <c r="Z2749" s="62" t="s">
        <v>26</v>
      </c>
      <c r="AA2749" s="62" t="s">
        <v>27</v>
      </c>
      <c r="AB2749" s="32"/>
      <c r="AC2749" s="32" t="s">
        <v>214</v>
      </c>
      <c r="AD2749" s="32" t="str">
        <f t="shared" si="762"/>
        <v/>
      </c>
      <c r="AF2749" s="5" t="str">
        <f t="shared" si="763"/>
        <v>pelani44200</v>
      </c>
      <c r="AG2749" s="5" t="str">
        <f t="shared" si="764"/>
        <v>BMJ 07444200SELATANNIGHT</v>
      </c>
      <c r="AH2749" s="5" t="str">
        <f t="shared" si="765"/>
        <v>pelani44200SELATANNIGHT</v>
      </c>
      <c r="AI2749" s="5" t="str">
        <f t="shared" si="766"/>
        <v>BMJ 07444200NIGHT</v>
      </c>
      <c r="AJ2749" s="5" t="str">
        <f t="shared" si="767"/>
        <v>pelani44200NIGHT</v>
      </c>
      <c r="AK2749" s="5" t="str">
        <f t="shared" si="768"/>
        <v>pelaniBMJ</v>
      </c>
      <c r="AL2749" s="5" t="str">
        <f t="shared" si="770"/>
        <v>1SELATAN</v>
      </c>
      <c r="AM2749" s="5" t="str">
        <f t="shared" si="771"/>
        <v>1 &gt; 3SELATAN12 RODA</v>
      </c>
      <c r="AN2749" s="5" t="str">
        <f t="shared" si="772"/>
        <v>pelaniBMJ1 &gt; 3SELATAN12 RODA</v>
      </c>
      <c r="AO2749" s="5" t="str">
        <f t="shared" si="773"/>
        <v>pelani1 &gt; 3SELATAN12 RODA</v>
      </c>
      <c r="AP2749" s="5" t="str">
        <f t="shared" si="774"/>
        <v>44200NIGHT</v>
      </c>
    </row>
    <row r="2750" spans="1:42" x14ac:dyDescent="0.3">
      <c r="A2750" s="33">
        <v>1</v>
      </c>
      <c r="B2750" s="33"/>
      <c r="C2750" s="70">
        <v>44200</v>
      </c>
      <c r="D2750" s="71" t="s">
        <v>87</v>
      </c>
      <c r="E2750" s="70">
        <v>44201</v>
      </c>
      <c r="F2750" s="71">
        <v>5164013</v>
      </c>
      <c r="G2750" s="33" t="s">
        <v>38</v>
      </c>
      <c r="H2750" s="33" t="s">
        <v>287</v>
      </c>
      <c r="I2750" s="33" t="s">
        <v>288</v>
      </c>
      <c r="J2750" s="33" t="s">
        <v>115</v>
      </c>
      <c r="K2750" s="63" t="s">
        <v>85</v>
      </c>
      <c r="L2750" s="32" t="str">
        <f t="shared" si="775"/>
        <v>AXOR4843</v>
      </c>
      <c r="M2750" s="32" t="str">
        <f t="shared" si="776"/>
        <v>BMJ</v>
      </c>
      <c r="N2750" s="32" t="str">
        <f t="shared" si="777"/>
        <v>12 RODA</v>
      </c>
      <c r="O2750" s="146">
        <v>0.25005787037037036</v>
      </c>
      <c r="P2750" s="65">
        <v>44201.250057870369</v>
      </c>
      <c r="Q2750" s="65"/>
      <c r="R2750" s="66">
        <v>1</v>
      </c>
      <c r="S2750" s="66">
        <v>58140</v>
      </c>
      <c r="T2750" s="66">
        <v>19620</v>
      </c>
      <c r="U2750" s="67">
        <f t="shared" si="769"/>
        <v>38.520000000000003</v>
      </c>
      <c r="V2750" s="66">
        <f t="shared" si="760"/>
        <v>1157140.8000000003</v>
      </c>
      <c r="W2750" s="66" t="str">
        <f t="shared" si="761"/>
        <v>1 &gt; 3</v>
      </c>
      <c r="X2750" s="66">
        <f>A2750+SUMIFS(Presensi!F:F,Presensi!E:E,'Entry Data'!AP2750)</f>
        <v>1</v>
      </c>
      <c r="Y2750" s="66">
        <f>IFERROR(INDEX('Retasi Pricing'!F:F,MATCH('Entry Data'!AM2750,'Retasi Pricing'!E:E,0))*X2750,"")</f>
        <v>38000</v>
      </c>
      <c r="Z2750" s="62" t="s">
        <v>26</v>
      </c>
      <c r="AA2750" s="62" t="s">
        <v>27</v>
      </c>
      <c r="AB2750" s="32"/>
      <c r="AC2750" s="32" t="s">
        <v>197</v>
      </c>
      <c r="AD2750" s="32" t="str">
        <f t="shared" si="762"/>
        <v/>
      </c>
      <c r="AF2750" s="5" t="str">
        <f t="shared" si="763"/>
        <v>melkias44200</v>
      </c>
      <c r="AG2750" s="5" t="str">
        <f t="shared" si="764"/>
        <v>BMJ 07444200SELATANNIGHT</v>
      </c>
      <c r="AH2750" s="5" t="str">
        <f t="shared" si="765"/>
        <v>melkias44200SELATANNIGHT</v>
      </c>
      <c r="AI2750" s="5" t="str">
        <f t="shared" si="766"/>
        <v>BMJ 07444200NIGHT</v>
      </c>
      <c r="AJ2750" s="5" t="str">
        <f t="shared" si="767"/>
        <v>melkias44200NIGHT</v>
      </c>
      <c r="AK2750" s="5" t="str">
        <f t="shared" si="768"/>
        <v>melkiasBMJ</v>
      </c>
      <c r="AL2750" s="5" t="str">
        <f t="shared" si="770"/>
        <v>1SELATAN</v>
      </c>
      <c r="AM2750" s="5" t="str">
        <f t="shared" si="771"/>
        <v>1 &gt; 3SELATAN12 RODA</v>
      </c>
      <c r="AN2750" s="5" t="str">
        <f t="shared" si="772"/>
        <v>melkiasBMJ1 &gt; 3SELATAN12 RODA</v>
      </c>
      <c r="AO2750" s="5" t="str">
        <f t="shared" si="773"/>
        <v>melkias1 &gt; 3SELATAN12 RODA</v>
      </c>
      <c r="AP2750" s="5" t="str">
        <f t="shared" si="774"/>
        <v>44200NIGHT</v>
      </c>
    </row>
    <row r="2751" spans="1:42" x14ac:dyDescent="0.3">
      <c r="A2751" s="33">
        <v>1</v>
      </c>
      <c r="B2751" s="33"/>
      <c r="C2751" s="70">
        <v>44200</v>
      </c>
      <c r="D2751" s="71" t="s">
        <v>87</v>
      </c>
      <c r="E2751" s="70">
        <v>44200</v>
      </c>
      <c r="F2751" s="71">
        <v>5163606</v>
      </c>
      <c r="G2751" s="33" t="s">
        <v>20</v>
      </c>
      <c r="H2751" s="33" t="s">
        <v>21</v>
      </c>
      <c r="I2751" s="33" t="s">
        <v>51</v>
      </c>
      <c r="J2751" s="33" t="s">
        <v>46</v>
      </c>
      <c r="K2751" s="63" t="s">
        <v>85</v>
      </c>
      <c r="L2751" s="32" t="str">
        <f t="shared" si="775"/>
        <v>AXOR4843</v>
      </c>
      <c r="M2751" s="32" t="str">
        <f t="shared" si="776"/>
        <v>BMJ</v>
      </c>
      <c r="N2751" s="32" t="str">
        <f t="shared" si="777"/>
        <v>12 RODA</v>
      </c>
      <c r="O2751" s="146">
        <v>0.8494328703703703</v>
      </c>
      <c r="P2751" s="65">
        <v>44200.864085648151</v>
      </c>
      <c r="Q2751" s="65"/>
      <c r="R2751" s="66">
        <v>2</v>
      </c>
      <c r="S2751" s="66">
        <v>52060</v>
      </c>
      <c r="T2751" s="66">
        <v>19620</v>
      </c>
      <c r="U2751" s="67">
        <f t="shared" si="769"/>
        <v>32.44</v>
      </c>
      <c r="V2751" s="66">
        <f t="shared" si="760"/>
        <v>657785.88</v>
      </c>
      <c r="W2751" s="66" t="str">
        <f t="shared" si="761"/>
        <v>1 &gt; 4</v>
      </c>
      <c r="X2751" s="66">
        <f>A2751+SUMIFS(Presensi!F:F,Presensi!E:E,'Entry Data'!AP2751)</f>
        <v>1</v>
      </c>
      <c r="Y2751" s="66">
        <f>IFERROR(INDEX('Retasi Pricing'!F:F,MATCH('Entry Data'!AM2751,'Retasi Pricing'!E:E,0))*X2751,"")</f>
        <v>27500</v>
      </c>
      <c r="Z2751" s="62" t="s">
        <v>26</v>
      </c>
      <c r="AA2751" s="62" t="s">
        <v>27</v>
      </c>
      <c r="AB2751" s="32"/>
      <c r="AC2751" s="32" t="s">
        <v>197</v>
      </c>
      <c r="AD2751" s="32" t="str">
        <f t="shared" si="762"/>
        <v/>
      </c>
      <c r="AF2751" s="5" t="str">
        <f t="shared" si="763"/>
        <v>melkias44200</v>
      </c>
      <c r="AG2751" s="5" t="str">
        <f t="shared" si="764"/>
        <v>BMJ 07444200UTARANIGHT</v>
      </c>
      <c r="AH2751" s="5" t="str">
        <f t="shared" si="765"/>
        <v>melkias44200UTARANIGHT</v>
      </c>
      <c r="AI2751" s="5" t="str">
        <f t="shared" si="766"/>
        <v>BMJ 07444200NIGHT</v>
      </c>
      <c r="AJ2751" s="5" t="str">
        <f t="shared" si="767"/>
        <v>melkias44200NIGHT</v>
      </c>
      <c r="AK2751" s="5" t="str">
        <f t="shared" si="768"/>
        <v>melkiasBMJ</v>
      </c>
      <c r="AL2751" s="5" t="str">
        <f t="shared" si="770"/>
        <v>2UTARA</v>
      </c>
      <c r="AM2751" s="5" t="str">
        <f t="shared" si="771"/>
        <v>1 &gt; 4UTARA12 RODA</v>
      </c>
      <c r="AN2751" s="5" t="str">
        <f t="shared" si="772"/>
        <v>melkiasBMJ1 &gt; 4UTARA12 RODA</v>
      </c>
      <c r="AO2751" s="5" t="str">
        <f t="shared" si="773"/>
        <v>melkias1 &gt; 4UTARA12 RODA</v>
      </c>
      <c r="AP2751" s="5" t="str">
        <f t="shared" si="774"/>
        <v>44200NIGHT</v>
      </c>
    </row>
    <row r="2752" spans="1:42" x14ac:dyDescent="0.3">
      <c r="A2752" s="33">
        <v>1</v>
      </c>
      <c r="B2752" s="33"/>
      <c r="C2752" s="70">
        <v>44200</v>
      </c>
      <c r="D2752" s="71" t="s">
        <v>87</v>
      </c>
      <c r="E2752" s="70">
        <v>44200</v>
      </c>
      <c r="F2752" s="71">
        <v>5163675</v>
      </c>
      <c r="G2752" s="33" t="s">
        <v>20</v>
      </c>
      <c r="H2752" s="33" t="s">
        <v>21</v>
      </c>
      <c r="I2752" s="33" t="s">
        <v>51</v>
      </c>
      <c r="J2752" s="33" t="s">
        <v>46</v>
      </c>
      <c r="K2752" s="63" t="s">
        <v>85</v>
      </c>
      <c r="L2752" s="32" t="str">
        <f t="shared" si="775"/>
        <v>AXOR4843</v>
      </c>
      <c r="M2752" s="32" t="str">
        <f t="shared" si="776"/>
        <v>BMJ</v>
      </c>
      <c r="N2752" s="32" t="str">
        <f t="shared" si="777"/>
        <v>12 RODA</v>
      </c>
      <c r="O2752" s="146">
        <v>0.91267361111111101</v>
      </c>
      <c r="P2752" s="65">
        <v>44200.912673611114</v>
      </c>
      <c r="Q2752" s="414"/>
      <c r="R2752" s="9">
        <v>3</v>
      </c>
      <c r="S2752" s="66">
        <v>48800</v>
      </c>
      <c r="T2752" s="66">
        <v>19620</v>
      </c>
      <c r="U2752" s="67">
        <f t="shared" si="769"/>
        <v>29.18</v>
      </c>
      <c r="V2752" s="66">
        <f t="shared" si="760"/>
        <v>591682.86</v>
      </c>
      <c r="W2752" s="66" t="str">
        <f t="shared" si="761"/>
        <v>1 &gt; 4</v>
      </c>
      <c r="X2752" s="66">
        <f>A2752+SUMIFS(Presensi!F:F,Presensi!E:E,'Entry Data'!AP2752)</f>
        <v>1</v>
      </c>
      <c r="Y2752" s="66">
        <f>IFERROR(INDEX('Retasi Pricing'!F:F,MATCH('Entry Data'!AM2752,'Retasi Pricing'!E:E,0))*X2752,"")</f>
        <v>27500</v>
      </c>
      <c r="Z2752" s="62" t="s">
        <v>26</v>
      </c>
      <c r="AA2752" s="62" t="s">
        <v>27</v>
      </c>
      <c r="AB2752" s="32"/>
      <c r="AC2752" s="32" t="s">
        <v>197</v>
      </c>
      <c r="AD2752" s="32" t="str">
        <f t="shared" si="762"/>
        <v/>
      </c>
      <c r="AF2752" s="5" t="str">
        <f t="shared" si="763"/>
        <v>melkias44200</v>
      </c>
      <c r="AG2752" s="5" t="str">
        <f t="shared" si="764"/>
        <v>BMJ 07444200UTARANIGHT</v>
      </c>
      <c r="AH2752" s="5" t="str">
        <f t="shared" si="765"/>
        <v>melkias44200UTARANIGHT</v>
      </c>
      <c r="AI2752" s="5" t="str">
        <f t="shared" si="766"/>
        <v>BMJ 07444200NIGHT</v>
      </c>
      <c r="AJ2752" s="5" t="str">
        <f t="shared" si="767"/>
        <v>melkias44200NIGHT</v>
      </c>
      <c r="AK2752" s="5" t="str">
        <f t="shared" si="768"/>
        <v>melkiasBMJ</v>
      </c>
      <c r="AL2752" s="5" t="str">
        <f t="shared" si="770"/>
        <v>3UTARA</v>
      </c>
      <c r="AM2752" s="5" t="str">
        <f t="shared" si="771"/>
        <v>1 &gt; 4UTARA12 RODA</v>
      </c>
      <c r="AN2752" s="5" t="str">
        <f t="shared" si="772"/>
        <v>melkiasBMJ1 &gt; 4UTARA12 RODA</v>
      </c>
      <c r="AO2752" s="5" t="str">
        <f t="shared" si="773"/>
        <v>melkias1 &gt; 4UTARA12 RODA</v>
      </c>
      <c r="AP2752" s="5" t="str">
        <f t="shared" si="774"/>
        <v>44200NIGHT</v>
      </c>
    </row>
    <row r="2753" spans="1:42" x14ac:dyDescent="0.3">
      <c r="A2753" s="33">
        <v>1</v>
      </c>
      <c r="B2753" s="33"/>
      <c r="C2753" s="70">
        <v>44200</v>
      </c>
      <c r="D2753" s="71" t="s">
        <v>87</v>
      </c>
      <c r="E2753" s="70">
        <v>44200</v>
      </c>
      <c r="F2753" s="71">
        <v>5163757</v>
      </c>
      <c r="G2753" s="33" t="s">
        <v>20</v>
      </c>
      <c r="H2753" s="33" t="s">
        <v>21</v>
      </c>
      <c r="I2753" s="33" t="s">
        <v>51</v>
      </c>
      <c r="J2753" s="33" t="s">
        <v>46</v>
      </c>
      <c r="K2753" s="63" t="s">
        <v>85</v>
      </c>
      <c r="L2753" s="32" t="str">
        <f t="shared" si="775"/>
        <v>AXOR4843</v>
      </c>
      <c r="M2753" s="32" t="str">
        <f t="shared" si="776"/>
        <v>BMJ</v>
      </c>
      <c r="N2753" s="32" t="str">
        <f t="shared" si="777"/>
        <v>12 RODA</v>
      </c>
      <c r="O2753" s="146">
        <v>0.97950231481481476</v>
      </c>
      <c r="P2753" s="65">
        <v>44200.979502314818</v>
      </c>
      <c r="Q2753" s="65"/>
      <c r="R2753" s="66">
        <v>4</v>
      </c>
      <c r="S2753" s="66">
        <v>49620</v>
      </c>
      <c r="T2753" s="66">
        <v>19620</v>
      </c>
      <c r="U2753" s="67">
        <f t="shared" si="769"/>
        <v>30</v>
      </c>
      <c r="V2753" s="66">
        <f t="shared" si="760"/>
        <v>608310</v>
      </c>
      <c r="W2753" s="66" t="str">
        <f t="shared" si="761"/>
        <v>1 &gt; 4</v>
      </c>
      <c r="X2753" s="66">
        <f>A2753+SUMIFS(Presensi!F:F,Presensi!E:E,'Entry Data'!AP2753)</f>
        <v>1</v>
      </c>
      <c r="Y2753" s="66">
        <f>IFERROR(INDEX('Retasi Pricing'!F:F,MATCH('Entry Data'!AM2753,'Retasi Pricing'!E:E,0))*X2753,"")</f>
        <v>27500</v>
      </c>
      <c r="Z2753" s="62" t="s">
        <v>26</v>
      </c>
      <c r="AA2753" s="62" t="s">
        <v>27</v>
      </c>
      <c r="AB2753" s="32"/>
      <c r="AC2753" s="32" t="s">
        <v>197</v>
      </c>
      <c r="AD2753" s="32" t="str">
        <f t="shared" si="762"/>
        <v/>
      </c>
      <c r="AF2753" s="5" t="str">
        <f t="shared" si="763"/>
        <v>melkias44200</v>
      </c>
      <c r="AG2753" s="5" t="str">
        <f t="shared" si="764"/>
        <v>BMJ 07444200UTARANIGHT</v>
      </c>
      <c r="AH2753" s="5" t="str">
        <f t="shared" si="765"/>
        <v>melkias44200UTARANIGHT</v>
      </c>
      <c r="AI2753" s="5" t="str">
        <f t="shared" si="766"/>
        <v>BMJ 07444200NIGHT</v>
      </c>
      <c r="AJ2753" s="5" t="str">
        <f t="shared" si="767"/>
        <v>melkias44200NIGHT</v>
      </c>
      <c r="AK2753" s="5" t="str">
        <f t="shared" si="768"/>
        <v>melkiasBMJ</v>
      </c>
      <c r="AL2753" s="5" t="str">
        <f t="shared" si="770"/>
        <v>4UTARA</v>
      </c>
      <c r="AM2753" s="5" t="str">
        <f t="shared" si="771"/>
        <v>1 &gt; 4UTARA12 RODA</v>
      </c>
      <c r="AN2753" s="5" t="str">
        <f t="shared" si="772"/>
        <v>melkiasBMJ1 &gt; 4UTARA12 RODA</v>
      </c>
      <c r="AO2753" s="5" t="str">
        <f t="shared" si="773"/>
        <v>melkias1 &gt; 4UTARA12 RODA</v>
      </c>
      <c r="AP2753" s="5" t="str">
        <f t="shared" si="774"/>
        <v>44200NIGHT</v>
      </c>
    </row>
    <row r="2754" spans="1:42" x14ac:dyDescent="0.3">
      <c r="A2754" s="33">
        <v>1</v>
      </c>
      <c r="B2754" s="33"/>
      <c r="C2754" s="70">
        <v>44201</v>
      </c>
      <c r="D2754" s="71" t="s">
        <v>19</v>
      </c>
      <c r="E2754" s="70">
        <v>44201</v>
      </c>
      <c r="F2754" s="71">
        <v>5164120</v>
      </c>
      <c r="G2754" s="33" t="s">
        <v>20</v>
      </c>
      <c r="H2754" s="33" t="s">
        <v>21</v>
      </c>
      <c r="I2754" s="33" t="s">
        <v>51</v>
      </c>
      <c r="J2754" s="33" t="s">
        <v>23</v>
      </c>
      <c r="K2754" s="63" t="s">
        <v>126</v>
      </c>
      <c r="L2754" s="32" t="str">
        <f t="shared" si="775"/>
        <v>CGE370</v>
      </c>
      <c r="M2754" s="32" t="str">
        <f t="shared" si="776"/>
        <v>BMJ II</v>
      </c>
      <c r="N2754" s="32" t="str">
        <f t="shared" si="777"/>
        <v>12 RODA</v>
      </c>
      <c r="O2754" s="146">
        <v>0.38980324074074074</v>
      </c>
      <c r="P2754" s="65">
        <v>44201.39947916667</v>
      </c>
      <c r="Q2754" s="65"/>
      <c r="R2754" s="66">
        <v>1</v>
      </c>
      <c r="S2754" s="66">
        <v>47360</v>
      </c>
      <c r="T2754" s="66">
        <v>17020</v>
      </c>
      <c r="U2754" s="67">
        <f t="shared" si="769"/>
        <v>30.34</v>
      </c>
      <c r="V2754" s="66">
        <f t="shared" si="760"/>
        <v>615204.18000000005</v>
      </c>
      <c r="W2754" s="66" t="str">
        <f t="shared" si="761"/>
        <v>1 &gt; 4</v>
      </c>
      <c r="X2754" s="66">
        <f>A2754+SUMIFS(Presensi!F:F,Presensi!E:E,'Entry Data'!AP2754)</f>
        <v>1</v>
      </c>
      <c r="Y2754" s="66">
        <f>IFERROR(INDEX('Retasi Pricing'!F:F,MATCH('Entry Data'!AM2754,'Retasi Pricing'!E:E,0))*X2754,"")</f>
        <v>27500</v>
      </c>
      <c r="Z2754" s="62" t="s">
        <v>26</v>
      </c>
      <c r="AA2754" s="62" t="s">
        <v>27</v>
      </c>
      <c r="AB2754" s="32"/>
      <c r="AC2754" s="32" t="s">
        <v>371</v>
      </c>
      <c r="AD2754" s="32" t="str">
        <f t="shared" si="762"/>
        <v/>
      </c>
      <c r="AF2754" s="5" t="str">
        <f t="shared" si="763"/>
        <v>Miftahul Amin44201</v>
      </c>
      <c r="AG2754" s="5" t="str">
        <f t="shared" si="764"/>
        <v>BMJ 04244201UTARADAY</v>
      </c>
      <c r="AH2754" s="5" t="str">
        <f t="shared" si="765"/>
        <v>Miftahul Amin44201UTARADAY</v>
      </c>
      <c r="AI2754" s="5" t="str">
        <f t="shared" si="766"/>
        <v>BMJ 04244201DAY</v>
      </c>
      <c r="AJ2754" s="5" t="str">
        <f t="shared" si="767"/>
        <v>Miftahul Amin44201DAY</v>
      </c>
      <c r="AK2754" s="5" t="str">
        <f t="shared" si="768"/>
        <v>Miftahul AminBMJ II</v>
      </c>
      <c r="AL2754" s="5" t="str">
        <f t="shared" si="770"/>
        <v>1UTARA</v>
      </c>
      <c r="AM2754" s="5" t="str">
        <f t="shared" si="771"/>
        <v>1 &gt; 4UTARA12 RODA</v>
      </c>
      <c r="AN2754" s="5" t="str">
        <f t="shared" si="772"/>
        <v>Miftahul AminBMJ II1 &gt; 4UTARA12 RODA</v>
      </c>
      <c r="AO2754" s="5" t="str">
        <f t="shared" si="773"/>
        <v>Miftahul Amin1 &gt; 4UTARA12 RODA</v>
      </c>
      <c r="AP2754" s="5" t="str">
        <f t="shared" si="774"/>
        <v>44201DAY</v>
      </c>
    </row>
    <row r="2755" spans="1:42" x14ac:dyDescent="0.3">
      <c r="A2755" s="33">
        <v>1</v>
      </c>
      <c r="B2755" s="33"/>
      <c r="C2755" s="70">
        <v>44201</v>
      </c>
      <c r="D2755" s="71" t="s">
        <v>19</v>
      </c>
      <c r="E2755" s="70">
        <v>44201</v>
      </c>
      <c r="F2755" s="71">
        <v>5164187</v>
      </c>
      <c r="G2755" s="33" t="s">
        <v>20</v>
      </c>
      <c r="H2755" s="33" t="s">
        <v>50</v>
      </c>
      <c r="I2755" s="33" t="s">
        <v>51</v>
      </c>
      <c r="J2755" s="33" t="s">
        <v>53</v>
      </c>
      <c r="K2755" s="63" t="s">
        <v>126</v>
      </c>
      <c r="L2755" s="32" t="str">
        <f t="shared" si="775"/>
        <v>CGE370</v>
      </c>
      <c r="M2755" s="32" t="str">
        <f t="shared" si="776"/>
        <v>BMJ II</v>
      </c>
      <c r="N2755" s="32" t="str">
        <f t="shared" si="777"/>
        <v>12 RODA</v>
      </c>
      <c r="O2755" s="146">
        <v>0.4516087962962963</v>
      </c>
      <c r="P2755" s="65">
        <v>44201.451608796298</v>
      </c>
      <c r="Q2755" s="65"/>
      <c r="R2755" s="66">
        <v>2</v>
      </c>
      <c r="S2755" s="66">
        <v>47400</v>
      </c>
      <c r="T2755" s="66">
        <v>17020</v>
      </c>
      <c r="U2755" s="67">
        <f t="shared" si="769"/>
        <v>30.38</v>
      </c>
      <c r="V2755" s="66">
        <f t="shared" si="760"/>
        <v>616015.26</v>
      </c>
      <c r="W2755" s="66" t="str">
        <f t="shared" si="761"/>
        <v>1 &gt; 4</v>
      </c>
      <c r="X2755" s="66">
        <f>A2755+SUMIFS(Presensi!F:F,Presensi!E:E,'Entry Data'!AP2755)</f>
        <v>1</v>
      </c>
      <c r="Y2755" s="66">
        <f>IFERROR(INDEX('Retasi Pricing'!F:F,MATCH('Entry Data'!AM2755,'Retasi Pricing'!E:E,0))*X2755,"")</f>
        <v>27500</v>
      </c>
      <c r="Z2755" s="62" t="s">
        <v>26</v>
      </c>
      <c r="AA2755" s="62" t="s">
        <v>27</v>
      </c>
      <c r="AB2755" s="32"/>
      <c r="AC2755" s="32" t="s">
        <v>371</v>
      </c>
      <c r="AD2755" s="32" t="str">
        <f t="shared" si="762"/>
        <v/>
      </c>
      <c r="AF2755" s="5" t="str">
        <f t="shared" si="763"/>
        <v>Miftahul Amin44201</v>
      </c>
      <c r="AG2755" s="5" t="str">
        <f t="shared" si="764"/>
        <v>BMJ 04244201UTARADAY</v>
      </c>
      <c r="AH2755" s="5" t="str">
        <f t="shared" si="765"/>
        <v>Miftahul Amin44201UTARADAY</v>
      </c>
      <c r="AI2755" s="5" t="str">
        <f t="shared" si="766"/>
        <v>BMJ 04244201DAY</v>
      </c>
      <c r="AJ2755" s="5" t="str">
        <f t="shared" si="767"/>
        <v>Miftahul Amin44201DAY</v>
      </c>
      <c r="AK2755" s="5" t="str">
        <f t="shared" si="768"/>
        <v>Miftahul AminBMJ II</v>
      </c>
      <c r="AL2755" s="5" t="str">
        <f t="shared" si="770"/>
        <v>2UTARA</v>
      </c>
      <c r="AM2755" s="5" t="str">
        <f t="shared" si="771"/>
        <v>1 &gt; 4UTARA12 RODA</v>
      </c>
      <c r="AN2755" s="5" t="str">
        <f t="shared" si="772"/>
        <v>Miftahul AminBMJ II1 &gt; 4UTARA12 RODA</v>
      </c>
      <c r="AO2755" s="5" t="str">
        <f t="shared" si="773"/>
        <v>Miftahul Amin1 &gt; 4UTARA12 RODA</v>
      </c>
      <c r="AP2755" s="5" t="str">
        <f t="shared" si="774"/>
        <v>44201DAY</v>
      </c>
    </row>
    <row r="2756" spans="1:42" x14ac:dyDescent="0.3">
      <c r="A2756" s="33">
        <v>1</v>
      </c>
      <c r="B2756" s="33"/>
      <c r="C2756" s="70">
        <v>44201</v>
      </c>
      <c r="D2756" s="71" t="s">
        <v>19</v>
      </c>
      <c r="E2756" s="70">
        <v>44201</v>
      </c>
      <c r="F2756" s="71">
        <v>5164252</v>
      </c>
      <c r="G2756" s="33" t="s">
        <v>20</v>
      </c>
      <c r="H2756" s="33" t="s">
        <v>21</v>
      </c>
      <c r="I2756" s="33" t="s">
        <v>123</v>
      </c>
      <c r="J2756" s="33" t="s">
        <v>23</v>
      </c>
      <c r="K2756" s="63" t="s">
        <v>126</v>
      </c>
      <c r="L2756" s="32" t="str">
        <f t="shared" si="775"/>
        <v>CGE370</v>
      </c>
      <c r="M2756" s="32" t="str">
        <f t="shared" si="776"/>
        <v>BMJ II</v>
      </c>
      <c r="N2756" s="32" t="str">
        <f t="shared" si="777"/>
        <v>12 RODA</v>
      </c>
      <c r="O2756" s="146">
        <v>0.50503472222222223</v>
      </c>
      <c r="P2756" s="65">
        <v>44201.50503472222</v>
      </c>
      <c r="Q2756" s="65"/>
      <c r="R2756" s="66">
        <v>3</v>
      </c>
      <c r="S2756" s="66">
        <v>46140</v>
      </c>
      <c r="T2756" s="66">
        <v>17020</v>
      </c>
      <c r="U2756" s="67">
        <f t="shared" si="769"/>
        <v>29.12</v>
      </c>
      <c r="V2756" s="66">
        <f t="shared" si="760"/>
        <v>590466.24</v>
      </c>
      <c r="W2756" s="66" t="str">
        <f t="shared" si="761"/>
        <v>1 &gt; 4</v>
      </c>
      <c r="X2756" s="66">
        <f>A2756+SUMIFS(Presensi!F:F,Presensi!E:E,'Entry Data'!AP2756)</f>
        <v>1</v>
      </c>
      <c r="Y2756" s="66">
        <f>IFERROR(INDEX('Retasi Pricing'!F:F,MATCH('Entry Data'!AM2756,'Retasi Pricing'!E:E,0))*X2756,"")</f>
        <v>27500</v>
      </c>
      <c r="Z2756" s="62" t="s">
        <v>26</v>
      </c>
      <c r="AA2756" s="62" t="s">
        <v>27</v>
      </c>
      <c r="AB2756" s="32"/>
      <c r="AC2756" s="32" t="s">
        <v>371</v>
      </c>
      <c r="AD2756" s="32" t="str">
        <f t="shared" si="762"/>
        <v/>
      </c>
      <c r="AF2756" s="5" t="str">
        <f t="shared" si="763"/>
        <v>Miftahul Amin44201</v>
      </c>
      <c r="AG2756" s="5" t="str">
        <f t="shared" si="764"/>
        <v>BMJ 04244201UTARADAY</v>
      </c>
      <c r="AH2756" s="5" t="str">
        <f t="shared" si="765"/>
        <v>Miftahul Amin44201UTARADAY</v>
      </c>
      <c r="AI2756" s="5" t="str">
        <f t="shared" si="766"/>
        <v>BMJ 04244201DAY</v>
      </c>
      <c r="AJ2756" s="5" t="str">
        <f t="shared" si="767"/>
        <v>Miftahul Amin44201DAY</v>
      </c>
      <c r="AK2756" s="5" t="str">
        <f t="shared" si="768"/>
        <v>Miftahul AminBMJ II</v>
      </c>
      <c r="AL2756" s="5" t="str">
        <f t="shared" si="770"/>
        <v>3UTARA</v>
      </c>
      <c r="AM2756" s="5" t="str">
        <f t="shared" si="771"/>
        <v>1 &gt; 4UTARA12 RODA</v>
      </c>
      <c r="AN2756" s="5" t="str">
        <f t="shared" si="772"/>
        <v>Miftahul AminBMJ II1 &gt; 4UTARA12 RODA</v>
      </c>
      <c r="AO2756" s="5" t="str">
        <f t="shared" si="773"/>
        <v>Miftahul Amin1 &gt; 4UTARA12 RODA</v>
      </c>
      <c r="AP2756" s="5" t="str">
        <f t="shared" si="774"/>
        <v>44201DAY</v>
      </c>
    </row>
    <row r="2757" spans="1:42" x14ac:dyDescent="0.3">
      <c r="A2757" s="33">
        <v>1</v>
      </c>
      <c r="B2757" s="33"/>
      <c r="C2757" s="70">
        <v>44201</v>
      </c>
      <c r="D2757" s="71" t="s">
        <v>19</v>
      </c>
      <c r="E2757" s="70">
        <v>44201</v>
      </c>
      <c r="F2757" s="71">
        <v>5164318</v>
      </c>
      <c r="G2757" s="33" t="s">
        <v>20</v>
      </c>
      <c r="H2757" s="33" t="s">
        <v>21</v>
      </c>
      <c r="I2757" s="33" t="s">
        <v>51</v>
      </c>
      <c r="J2757" s="33" t="s">
        <v>23</v>
      </c>
      <c r="K2757" s="63" t="s">
        <v>126</v>
      </c>
      <c r="L2757" s="32" t="str">
        <f t="shared" si="775"/>
        <v>CGE370</v>
      </c>
      <c r="M2757" s="32" t="str">
        <f t="shared" si="776"/>
        <v>BMJ II</v>
      </c>
      <c r="N2757" s="32" t="str">
        <f t="shared" si="777"/>
        <v>12 RODA</v>
      </c>
      <c r="O2757" s="146">
        <v>0.5777430555555555</v>
      </c>
      <c r="P2757" s="65">
        <v>44201.577743055554</v>
      </c>
      <c r="Q2757" s="65"/>
      <c r="R2757" s="66">
        <v>4</v>
      </c>
      <c r="S2757" s="66">
        <v>45720</v>
      </c>
      <c r="T2757" s="66">
        <v>17020</v>
      </c>
      <c r="U2757" s="67">
        <f t="shared" si="769"/>
        <v>28.7</v>
      </c>
      <c r="V2757" s="66">
        <f t="shared" si="760"/>
        <v>581949.9</v>
      </c>
      <c r="W2757" s="66" t="str">
        <f t="shared" si="761"/>
        <v>1 &gt; 4</v>
      </c>
      <c r="X2757" s="66">
        <f>A2757+SUMIFS(Presensi!F:F,Presensi!E:E,'Entry Data'!AP2757)</f>
        <v>1</v>
      </c>
      <c r="Y2757" s="66">
        <f>IFERROR(INDEX('Retasi Pricing'!F:F,MATCH('Entry Data'!AM2757,'Retasi Pricing'!E:E,0))*X2757,"")</f>
        <v>27500</v>
      </c>
      <c r="Z2757" s="62" t="s">
        <v>26</v>
      </c>
      <c r="AA2757" s="62" t="s">
        <v>27</v>
      </c>
      <c r="AB2757" s="32"/>
      <c r="AC2757" s="32" t="s">
        <v>371</v>
      </c>
      <c r="AD2757" s="32" t="str">
        <f t="shared" si="762"/>
        <v/>
      </c>
      <c r="AF2757" s="5" t="str">
        <f t="shared" si="763"/>
        <v>Miftahul Amin44201</v>
      </c>
      <c r="AG2757" s="5" t="str">
        <f t="shared" si="764"/>
        <v>BMJ 04244201UTARADAY</v>
      </c>
      <c r="AH2757" s="5" t="str">
        <f t="shared" si="765"/>
        <v>Miftahul Amin44201UTARADAY</v>
      </c>
      <c r="AI2757" s="5" t="str">
        <f t="shared" si="766"/>
        <v>BMJ 04244201DAY</v>
      </c>
      <c r="AJ2757" s="5" t="str">
        <f t="shared" si="767"/>
        <v>Miftahul Amin44201DAY</v>
      </c>
      <c r="AK2757" s="5" t="str">
        <f t="shared" si="768"/>
        <v>Miftahul AminBMJ II</v>
      </c>
      <c r="AL2757" s="5" t="str">
        <f t="shared" si="770"/>
        <v>4UTARA</v>
      </c>
      <c r="AM2757" s="5" t="str">
        <f t="shared" si="771"/>
        <v>1 &gt; 4UTARA12 RODA</v>
      </c>
      <c r="AN2757" s="5" t="str">
        <f t="shared" si="772"/>
        <v>Miftahul AminBMJ II1 &gt; 4UTARA12 RODA</v>
      </c>
      <c r="AO2757" s="5" t="str">
        <f t="shared" si="773"/>
        <v>Miftahul Amin1 &gt; 4UTARA12 RODA</v>
      </c>
      <c r="AP2757" s="5" t="str">
        <f t="shared" si="774"/>
        <v>44201DAY</v>
      </c>
    </row>
    <row r="2758" spans="1:42" x14ac:dyDescent="0.3">
      <c r="A2758" s="33">
        <v>1</v>
      </c>
      <c r="B2758" s="33"/>
      <c r="C2758" s="70">
        <v>44201</v>
      </c>
      <c r="D2758" s="71" t="s">
        <v>19</v>
      </c>
      <c r="E2758" s="70">
        <v>44201</v>
      </c>
      <c r="F2758" s="71">
        <v>5164390</v>
      </c>
      <c r="G2758" s="33" t="s">
        <v>20</v>
      </c>
      <c r="H2758" s="33" t="s">
        <v>21</v>
      </c>
      <c r="I2758" s="33" t="s">
        <v>123</v>
      </c>
      <c r="J2758" s="33" t="s">
        <v>23</v>
      </c>
      <c r="K2758" s="63" t="s">
        <v>126</v>
      </c>
      <c r="L2758" s="32" t="str">
        <f t="shared" si="775"/>
        <v>CGE370</v>
      </c>
      <c r="M2758" s="32" t="str">
        <f t="shared" si="776"/>
        <v>BMJ II</v>
      </c>
      <c r="N2758" s="32" t="str">
        <f t="shared" si="777"/>
        <v>12 RODA</v>
      </c>
      <c r="O2758" s="146">
        <v>0.63431712962962961</v>
      </c>
      <c r="P2758" s="65">
        <v>44201.634317129632</v>
      </c>
      <c r="Q2758" s="65"/>
      <c r="R2758" s="66">
        <v>5</v>
      </c>
      <c r="S2758" s="66">
        <v>46360</v>
      </c>
      <c r="T2758" s="66">
        <v>17020</v>
      </c>
      <c r="U2758" s="67">
        <f t="shared" si="769"/>
        <v>29.34</v>
      </c>
      <c r="V2758" s="66">
        <f t="shared" si="760"/>
        <v>594927.18000000005</v>
      </c>
      <c r="W2758" s="66" t="str">
        <f t="shared" si="761"/>
        <v>&gt; 5</v>
      </c>
      <c r="X2758" s="66">
        <f>A2758+SUMIFS(Presensi!F:F,Presensi!E:E,'Entry Data'!AP2758)</f>
        <v>1</v>
      </c>
      <c r="Y2758" s="66">
        <f>IFERROR(INDEX('Retasi Pricing'!F:F,MATCH('Entry Data'!AM2758,'Retasi Pricing'!E:E,0))*X2758,"")</f>
        <v>31200</v>
      </c>
      <c r="Z2758" s="62" t="s">
        <v>26</v>
      </c>
      <c r="AA2758" s="62" t="s">
        <v>27</v>
      </c>
      <c r="AB2758" s="32"/>
      <c r="AC2758" s="32" t="s">
        <v>371</v>
      </c>
      <c r="AD2758" s="32" t="str">
        <f t="shared" si="762"/>
        <v/>
      </c>
      <c r="AF2758" s="5" t="str">
        <f t="shared" si="763"/>
        <v>Miftahul Amin44201</v>
      </c>
      <c r="AG2758" s="5" t="str">
        <f t="shared" si="764"/>
        <v>BMJ 04244201UTARADAY</v>
      </c>
      <c r="AH2758" s="5" t="str">
        <f t="shared" si="765"/>
        <v>Miftahul Amin44201UTARADAY</v>
      </c>
      <c r="AI2758" s="5" t="str">
        <f t="shared" si="766"/>
        <v>BMJ 04244201DAY</v>
      </c>
      <c r="AJ2758" s="5" t="str">
        <f t="shared" si="767"/>
        <v>Miftahul Amin44201DAY</v>
      </c>
      <c r="AK2758" s="5" t="str">
        <f t="shared" si="768"/>
        <v>Miftahul AminBMJ II</v>
      </c>
      <c r="AL2758" s="5" t="str">
        <f t="shared" si="770"/>
        <v>5UTARA</v>
      </c>
      <c r="AM2758" s="5" t="str">
        <f t="shared" si="771"/>
        <v>&gt; 5UTARA12 RODA</v>
      </c>
      <c r="AN2758" s="5" t="str">
        <f t="shared" si="772"/>
        <v>Miftahul AminBMJ II&gt; 5UTARA12 RODA</v>
      </c>
      <c r="AO2758" s="5" t="str">
        <f t="shared" si="773"/>
        <v>Miftahul Amin&gt; 5UTARA12 RODA</v>
      </c>
      <c r="AP2758" s="5" t="str">
        <f t="shared" si="774"/>
        <v>44201DAY</v>
      </c>
    </row>
    <row r="2759" spans="1:42" x14ac:dyDescent="0.3">
      <c r="A2759" s="33">
        <v>1</v>
      </c>
      <c r="B2759" s="33"/>
      <c r="C2759" s="70">
        <v>44201</v>
      </c>
      <c r="D2759" s="71" t="s">
        <v>19</v>
      </c>
      <c r="E2759" s="70">
        <v>44201</v>
      </c>
      <c r="F2759" s="71">
        <v>5164452</v>
      </c>
      <c r="G2759" s="33" t="s">
        <v>20</v>
      </c>
      <c r="H2759" s="33" t="s">
        <v>21</v>
      </c>
      <c r="I2759" s="33" t="s">
        <v>51</v>
      </c>
      <c r="J2759" s="33" t="s">
        <v>23</v>
      </c>
      <c r="K2759" s="63" t="s">
        <v>126</v>
      </c>
      <c r="L2759" s="32" t="str">
        <f t="shared" si="775"/>
        <v>CGE370</v>
      </c>
      <c r="M2759" s="32" t="str">
        <f t="shared" si="776"/>
        <v>BMJ II</v>
      </c>
      <c r="N2759" s="32" t="str">
        <f t="shared" si="777"/>
        <v>12 RODA</v>
      </c>
      <c r="O2759" s="146">
        <v>0.6925</v>
      </c>
      <c r="P2759" s="65">
        <v>44201.692499999997</v>
      </c>
      <c r="Q2759" s="65"/>
      <c r="R2759" s="66">
        <v>6</v>
      </c>
      <c r="S2759" s="66">
        <v>46940</v>
      </c>
      <c r="T2759" s="66">
        <v>17020</v>
      </c>
      <c r="U2759" s="67">
        <f t="shared" si="769"/>
        <v>29.92</v>
      </c>
      <c r="V2759" s="66">
        <f t="shared" si="760"/>
        <v>606687.84000000008</v>
      </c>
      <c r="W2759" s="66" t="str">
        <f t="shared" si="761"/>
        <v>&gt; 6</v>
      </c>
      <c r="X2759" s="66">
        <f>A2759+SUMIFS(Presensi!F:F,Presensi!E:E,'Entry Data'!AP2759)</f>
        <v>1</v>
      </c>
      <c r="Y2759" s="66">
        <f>IFERROR(INDEX('Retasi Pricing'!F:F,MATCH('Entry Data'!AM2759,'Retasi Pricing'!E:E,0))*X2759,"")</f>
        <v>34450</v>
      </c>
      <c r="Z2759" s="62" t="s">
        <v>26</v>
      </c>
      <c r="AA2759" s="62" t="s">
        <v>27</v>
      </c>
      <c r="AB2759" s="32"/>
      <c r="AC2759" s="32" t="s">
        <v>371</v>
      </c>
      <c r="AD2759" s="32" t="str">
        <f t="shared" si="762"/>
        <v/>
      </c>
      <c r="AF2759" s="5" t="str">
        <f t="shared" si="763"/>
        <v>Miftahul Amin44201</v>
      </c>
      <c r="AG2759" s="5" t="str">
        <f t="shared" si="764"/>
        <v>BMJ 04244201UTARADAY</v>
      </c>
      <c r="AH2759" s="5" t="str">
        <f t="shared" si="765"/>
        <v>Miftahul Amin44201UTARADAY</v>
      </c>
      <c r="AI2759" s="5" t="str">
        <f t="shared" si="766"/>
        <v>BMJ 04244201DAY</v>
      </c>
      <c r="AJ2759" s="5" t="str">
        <f t="shared" si="767"/>
        <v>Miftahul Amin44201DAY</v>
      </c>
      <c r="AK2759" s="5" t="str">
        <f t="shared" si="768"/>
        <v>Miftahul AminBMJ II</v>
      </c>
      <c r="AL2759" s="5" t="str">
        <f t="shared" si="770"/>
        <v>6UTARA</v>
      </c>
      <c r="AM2759" s="5" t="str">
        <f t="shared" si="771"/>
        <v>&gt; 6UTARA12 RODA</v>
      </c>
      <c r="AN2759" s="5" t="str">
        <f t="shared" si="772"/>
        <v>Miftahul AminBMJ II&gt; 6UTARA12 RODA</v>
      </c>
      <c r="AO2759" s="5" t="str">
        <f t="shared" si="773"/>
        <v>Miftahul Amin&gt; 6UTARA12 RODA</v>
      </c>
      <c r="AP2759" s="5" t="str">
        <f t="shared" si="774"/>
        <v>44201DAY</v>
      </c>
    </row>
    <row r="2760" spans="1:42" x14ac:dyDescent="0.3">
      <c r="A2760" s="33">
        <v>1</v>
      </c>
      <c r="B2760" s="33"/>
      <c r="C2760" s="70">
        <v>44201</v>
      </c>
      <c r="D2760" s="71" t="s">
        <v>19</v>
      </c>
      <c r="E2760" s="70">
        <v>44201</v>
      </c>
      <c r="F2760" s="71">
        <v>5164516</v>
      </c>
      <c r="G2760" s="33" t="s">
        <v>20</v>
      </c>
      <c r="H2760" s="33" t="s">
        <v>21</v>
      </c>
      <c r="I2760" s="33" t="s">
        <v>51</v>
      </c>
      <c r="J2760" s="33" t="s">
        <v>23</v>
      </c>
      <c r="K2760" s="63" t="s">
        <v>126</v>
      </c>
      <c r="L2760" s="32" t="str">
        <f t="shared" si="775"/>
        <v>CGE370</v>
      </c>
      <c r="M2760" s="32" t="str">
        <f t="shared" si="776"/>
        <v>BMJ II</v>
      </c>
      <c r="N2760" s="32" t="str">
        <f t="shared" si="777"/>
        <v>12 RODA</v>
      </c>
      <c r="O2760" s="146">
        <v>0.75224537037037031</v>
      </c>
      <c r="P2760" s="65">
        <v>44201.752245370371</v>
      </c>
      <c r="Q2760" s="65"/>
      <c r="R2760" s="66">
        <v>7</v>
      </c>
      <c r="S2760" s="66">
        <v>44060</v>
      </c>
      <c r="T2760" s="66">
        <v>17020</v>
      </c>
      <c r="U2760" s="67">
        <f t="shared" si="769"/>
        <v>27.04</v>
      </c>
      <c r="V2760" s="66">
        <f t="shared" si="760"/>
        <v>548290.08000000007</v>
      </c>
      <c r="W2760" s="66" t="str">
        <f t="shared" si="761"/>
        <v>7 &gt;</v>
      </c>
      <c r="X2760" s="66">
        <f>A2760+SUMIFS(Presensi!F:F,Presensi!E:E,'Entry Data'!AP2760)</f>
        <v>1</v>
      </c>
      <c r="Y2760" s="66">
        <f>IFERROR(INDEX('Retasi Pricing'!F:F,MATCH('Entry Data'!AM2760,'Retasi Pricing'!E:E,0))*X2760,"")</f>
        <v>42000</v>
      </c>
      <c r="Z2760" s="62" t="s">
        <v>26</v>
      </c>
      <c r="AA2760" s="62" t="s">
        <v>27</v>
      </c>
      <c r="AB2760" s="32"/>
      <c r="AC2760" s="32" t="s">
        <v>371</v>
      </c>
      <c r="AD2760" s="32" t="str">
        <f t="shared" si="762"/>
        <v/>
      </c>
      <c r="AF2760" s="5" t="str">
        <f t="shared" si="763"/>
        <v>Miftahul Amin44201</v>
      </c>
      <c r="AG2760" s="5" t="str">
        <f t="shared" si="764"/>
        <v>BMJ 04244201UTARADAY</v>
      </c>
      <c r="AH2760" s="5" t="str">
        <f t="shared" si="765"/>
        <v>Miftahul Amin44201UTARADAY</v>
      </c>
      <c r="AI2760" s="5" t="str">
        <f t="shared" si="766"/>
        <v>BMJ 04244201DAY</v>
      </c>
      <c r="AJ2760" s="5" t="str">
        <f t="shared" si="767"/>
        <v>Miftahul Amin44201DAY</v>
      </c>
      <c r="AK2760" s="5" t="str">
        <f t="shared" si="768"/>
        <v>Miftahul AminBMJ II</v>
      </c>
      <c r="AL2760" s="5" t="str">
        <f t="shared" si="770"/>
        <v>7UTARA</v>
      </c>
      <c r="AM2760" s="5" t="str">
        <f t="shared" si="771"/>
        <v>7 &gt;UTARA12 RODA</v>
      </c>
      <c r="AN2760" s="5" t="str">
        <f t="shared" si="772"/>
        <v>Miftahul AminBMJ II7 &gt;UTARA12 RODA</v>
      </c>
      <c r="AO2760" s="5" t="str">
        <f t="shared" si="773"/>
        <v>Miftahul Amin7 &gt;UTARA12 RODA</v>
      </c>
      <c r="AP2760" s="5" t="str">
        <f t="shared" si="774"/>
        <v>44201DAY</v>
      </c>
    </row>
    <row r="2761" spans="1:42" x14ac:dyDescent="0.3">
      <c r="A2761" s="33">
        <v>1</v>
      </c>
      <c r="B2761" s="33"/>
      <c r="C2761" s="70">
        <v>44201</v>
      </c>
      <c r="D2761" s="71" t="s">
        <v>19</v>
      </c>
      <c r="E2761" s="70">
        <v>44201</v>
      </c>
      <c r="F2761" s="71">
        <v>5164065</v>
      </c>
      <c r="G2761" s="33" t="s">
        <v>20</v>
      </c>
      <c r="H2761" s="33" t="s">
        <v>21</v>
      </c>
      <c r="I2761" s="33" t="s">
        <v>123</v>
      </c>
      <c r="J2761" s="33" t="s">
        <v>23</v>
      </c>
      <c r="K2761" s="63" t="s">
        <v>33</v>
      </c>
      <c r="L2761" s="32" t="str">
        <f t="shared" si="775"/>
        <v>CGE370</v>
      </c>
      <c r="M2761" s="32" t="str">
        <f t="shared" si="776"/>
        <v>BMJ II</v>
      </c>
      <c r="N2761" s="32" t="str">
        <f t="shared" si="777"/>
        <v>12 RODA</v>
      </c>
      <c r="O2761" s="146">
        <v>0.34377314814814813</v>
      </c>
      <c r="P2761" s="65">
        <v>44201.359513888892</v>
      </c>
      <c r="Q2761" s="65"/>
      <c r="R2761" s="66">
        <v>1</v>
      </c>
      <c r="S2761" s="66">
        <v>45880</v>
      </c>
      <c r="T2761" s="66">
        <v>17200</v>
      </c>
      <c r="U2761" s="67">
        <f t="shared" si="769"/>
        <v>28.68</v>
      </c>
      <c r="V2761" s="66">
        <f t="shared" si="760"/>
        <v>581544.36</v>
      </c>
      <c r="W2761" s="66" t="str">
        <f t="shared" si="761"/>
        <v>1 &gt; 4</v>
      </c>
      <c r="X2761" s="66">
        <f>A2761+SUMIFS(Presensi!F:F,Presensi!E:E,'Entry Data'!AP2761)</f>
        <v>1</v>
      </c>
      <c r="Y2761" s="66">
        <f>IFERROR(INDEX('Retasi Pricing'!F:F,MATCH('Entry Data'!AM2761,'Retasi Pricing'!E:E,0))*X2761,"")</f>
        <v>27500</v>
      </c>
      <c r="Z2761" s="62" t="s">
        <v>26</v>
      </c>
      <c r="AA2761" s="62" t="s">
        <v>27</v>
      </c>
      <c r="AB2761" s="32"/>
      <c r="AC2761" s="32" t="s">
        <v>177</v>
      </c>
      <c r="AD2761" s="32" t="str">
        <f t="shared" si="762"/>
        <v/>
      </c>
      <c r="AF2761" s="5" t="str">
        <f t="shared" si="763"/>
        <v>herman as44201</v>
      </c>
      <c r="AG2761" s="5" t="str">
        <f t="shared" si="764"/>
        <v>BMJ 04344201UTARADAY</v>
      </c>
      <c r="AH2761" s="5" t="str">
        <f t="shared" si="765"/>
        <v>herman as44201UTARADAY</v>
      </c>
      <c r="AI2761" s="5" t="str">
        <f t="shared" si="766"/>
        <v>BMJ 04344201DAY</v>
      </c>
      <c r="AJ2761" s="5" t="str">
        <f t="shared" si="767"/>
        <v>herman as44201DAY</v>
      </c>
      <c r="AK2761" s="5" t="str">
        <f t="shared" si="768"/>
        <v>herman asBMJ II</v>
      </c>
      <c r="AL2761" s="5" t="str">
        <f t="shared" si="770"/>
        <v>1UTARA</v>
      </c>
      <c r="AM2761" s="5" t="str">
        <f t="shared" si="771"/>
        <v>1 &gt; 4UTARA12 RODA</v>
      </c>
      <c r="AN2761" s="5" t="str">
        <f t="shared" si="772"/>
        <v>herman asBMJ II1 &gt; 4UTARA12 RODA</v>
      </c>
      <c r="AO2761" s="5" t="str">
        <f t="shared" si="773"/>
        <v>herman as1 &gt; 4UTARA12 RODA</v>
      </c>
      <c r="AP2761" s="5" t="str">
        <f t="shared" si="774"/>
        <v>44201DAY</v>
      </c>
    </row>
    <row r="2762" spans="1:42" x14ac:dyDescent="0.3">
      <c r="A2762" s="33">
        <v>1</v>
      </c>
      <c r="B2762" s="33"/>
      <c r="C2762" s="70">
        <v>44201</v>
      </c>
      <c r="D2762" s="71" t="s">
        <v>19</v>
      </c>
      <c r="E2762" s="70">
        <v>44201</v>
      </c>
      <c r="F2762" s="71">
        <v>5164166</v>
      </c>
      <c r="G2762" s="33" t="s">
        <v>20</v>
      </c>
      <c r="H2762" s="33" t="s">
        <v>21</v>
      </c>
      <c r="I2762" s="33" t="s">
        <v>51</v>
      </c>
      <c r="J2762" s="33" t="s">
        <v>23</v>
      </c>
      <c r="K2762" s="63" t="s">
        <v>33</v>
      </c>
      <c r="L2762" s="32" t="str">
        <f t="shared" si="775"/>
        <v>CGE370</v>
      </c>
      <c r="M2762" s="32" t="str">
        <f t="shared" si="776"/>
        <v>BMJ II</v>
      </c>
      <c r="N2762" s="32" t="str">
        <f t="shared" si="777"/>
        <v>12 RODA</v>
      </c>
      <c r="O2762" s="146">
        <v>0.4334837962962963</v>
      </c>
      <c r="P2762" s="65">
        <v>44201.433483796296</v>
      </c>
      <c r="Q2762" s="65"/>
      <c r="R2762" s="66">
        <v>2</v>
      </c>
      <c r="S2762" s="66">
        <v>47240</v>
      </c>
      <c r="T2762" s="66">
        <v>17200</v>
      </c>
      <c r="U2762" s="67">
        <f t="shared" si="769"/>
        <v>30.04</v>
      </c>
      <c r="V2762" s="66">
        <f t="shared" ref="V2762:V2825" si="778">IFERROR(VLOOKUP(L2762,harga,2,FALSE),"")*U2762*IFERROR(VLOOKUP(G2762,jarak,2,FALSE),"")</f>
        <v>609121.08000000007</v>
      </c>
      <c r="W2762" s="66" t="str">
        <f t="shared" ref="W2762:W2825" si="779">IFERROR(VLOOKUP(AL2762,Code,2,FALSE),"")</f>
        <v>1 &gt; 4</v>
      </c>
      <c r="X2762" s="66">
        <f>A2762+SUMIFS(Presensi!F:F,Presensi!E:E,'Entry Data'!AP2762)</f>
        <v>1</v>
      </c>
      <c r="Y2762" s="66">
        <f>IFERROR(INDEX('Retasi Pricing'!F:F,MATCH('Entry Data'!AM2762,'Retasi Pricing'!E:E,0))*X2762,"")</f>
        <v>27500</v>
      </c>
      <c r="Z2762" s="62" t="s">
        <v>26</v>
      </c>
      <c r="AA2762" s="62" t="s">
        <v>27</v>
      </c>
      <c r="AB2762" s="32"/>
      <c r="AC2762" s="32" t="s">
        <v>177</v>
      </c>
      <c r="AD2762" s="32" t="str">
        <f t="shared" ref="AD2762:AD2825" si="780">IFERROR(VLOOKUP(AC2762,driver,13,FALSE),"")</f>
        <v/>
      </c>
      <c r="AF2762" s="5" t="str">
        <f t="shared" ref="AF2762:AF2825" si="781">AC2762&amp;C2762</f>
        <v>herman as44201</v>
      </c>
      <c r="AG2762" s="5" t="str">
        <f t="shared" ref="AG2762:AG2825" si="782">K2762&amp;C2762&amp;G2762&amp;D2762</f>
        <v>BMJ 04344201UTARADAY</v>
      </c>
      <c r="AH2762" s="5" t="str">
        <f t="shared" ref="AH2762:AH2825" si="783">AC2762&amp;C2762&amp;G2762&amp;D2762</f>
        <v>herman as44201UTARADAY</v>
      </c>
      <c r="AI2762" s="5" t="str">
        <f t="shared" ref="AI2762:AI2825" si="784">K2762&amp;C2762&amp;D2762</f>
        <v>BMJ 04344201DAY</v>
      </c>
      <c r="AJ2762" s="5" t="str">
        <f t="shared" ref="AJ2762:AJ2825" si="785">AC2762&amp;C2762&amp;D2762</f>
        <v>herman as44201DAY</v>
      </c>
      <c r="AK2762" s="5" t="str">
        <f t="shared" ref="AK2762:AK2825" si="786">AC2762&amp;M2762</f>
        <v>herman asBMJ II</v>
      </c>
      <c r="AL2762" s="5" t="str">
        <f t="shared" si="770"/>
        <v>2UTARA</v>
      </c>
      <c r="AM2762" s="5" t="str">
        <f t="shared" si="771"/>
        <v>1 &gt; 4UTARA12 RODA</v>
      </c>
      <c r="AN2762" s="5" t="str">
        <f t="shared" si="772"/>
        <v>herman asBMJ II1 &gt; 4UTARA12 RODA</v>
      </c>
      <c r="AO2762" s="5" t="str">
        <f t="shared" si="773"/>
        <v>herman as1 &gt; 4UTARA12 RODA</v>
      </c>
      <c r="AP2762" s="5" t="str">
        <f t="shared" si="774"/>
        <v>44201DAY</v>
      </c>
    </row>
    <row r="2763" spans="1:42" x14ac:dyDescent="0.3">
      <c r="A2763" s="33">
        <v>1</v>
      </c>
      <c r="B2763" s="33"/>
      <c r="C2763" s="70">
        <v>44201</v>
      </c>
      <c r="D2763" s="71" t="s">
        <v>19</v>
      </c>
      <c r="E2763" s="70">
        <v>44201</v>
      </c>
      <c r="F2763" s="71">
        <v>5164237</v>
      </c>
      <c r="G2763" s="33" t="s">
        <v>20</v>
      </c>
      <c r="H2763" s="33" t="s">
        <v>21</v>
      </c>
      <c r="I2763" s="33" t="s">
        <v>123</v>
      </c>
      <c r="J2763" s="33" t="s">
        <v>23</v>
      </c>
      <c r="K2763" s="63" t="s">
        <v>33</v>
      </c>
      <c r="L2763" s="32" t="str">
        <f t="shared" si="775"/>
        <v>CGE370</v>
      </c>
      <c r="M2763" s="32" t="str">
        <f t="shared" si="776"/>
        <v>BMJ II</v>
      </c>
      <c r="N2763" s="32" t="str">
        <f t="shared" si="777"/>
        <v>12 RODA</v>
      </c>
      <c r="O2763" s="146">
        <v>0.49126157407407406</v>
      </c>
      <c r="P2763" s="65">
        <v>44201.491261574076</v>
      </c>
      <c r="Q2763" s="65"/>
      <c r="R2763" s="66">
        <v>3</v>
      </c>
      <c r="S2763" s="66">
        <v>46760</v>
      </c>
      <c r="T2763" s="66">
        <v>17200</v>
      </c>
      <c r="U2763" s="67">
        <f t="shared" ref="U2763:U2826" si="787">(S2763-T2763)/1000</f>
        <v>29.56</v>
      </c>
      <c r="V2763" s="66">
        <f t="shared" si="778"/>
        <v>599388.11999999988</v>
      </c>
      <c r="W2763" s="66" t="str">
        <f t="shared" si="779"/>
        <v>1 &gt; 4</v>
      </c>
      <c r="X2763" s="66">
        <f>A2763+SUMIFS(Presensi!F:F,Presensi!E:E,'Entry Data'!AP2763)</f>
        <v>1</v>
      </c>
      <c r="Y2763" s="66">
        <f>IFERROR(INDEX('Retasi Pricing'!F:F,MATCH('Entry Data'!AM2763,'Retasi Pricing'!E:E,0))*X2763,"")</f>
        <v>27500</v>
      </c>
      <c r="Z2763" s="62" t="s">
        <v>26</v>
      </c>
      <c r="AA2763" s="62" t="s">
        <v>27</v>
      </c>
      <c r="AB2763" s="32"/>
      <c r="AC2763" s="32" t="s">
        <v>177</v>
      </c>
      <c r="AD2763" s="32" t="str">
        <f t="shared" si="780"/>
        <v/>
      </c>
      <c r="AF2763" s="5" t="str">
        <f t="shared" si="781"/>
        <v>herman as44201</v>
      </c>
      <c r="AG2763" s="5" t="str">
        <f t="shared" si="782"/>
        <v>BMJ 04344201UTARADAY</v>
      </c>
      <c r="AH2763" s="5" t="str">
        <f t="shared" si="783"/>
        <v>herman as44201UTARADAY</v>
      </c>
      <c r="AI2763" s="5" t="str">
        <f t="shared" si="784"/>
        <v>BMJ 04344201DAY</v>
      </c>
      <c r="AJ2763" s="5" t="str">
        <f t="shared" si="785"/>
        <v>herman as44201DAY</v>
      </c>
      <c r="AK2763" s="5" t="str">
        <f t="shared" si="786"/>
        <v>herman asBMJ II</v>
      </c>
      <c r="AL2763" s="5" t="str">
        <f t="shared" ref="AL2763:AL2826" si="788">Q2763&amp;R2763&amp;G2763</f>
        <v>3UTARA</v>
      </c>
      <c r="AM2763" s="5" t="str">
        <f t="shared" ref="AM2763:AM2826" si="789">W2763&amp;G2763&amp;N2763</f>
        <v>1 &gt; 4UTARA12 RODA</v>
      </c>
      <c r="AN2763" s="5" t="str">
        <f t="shared" ref="AN2763:AN2826" si="790">AC2763&amp;M2763&amp;W2763&amp;G2763&amp;N2763</f>
        <v>herman asBMJ II1 &gt; 4UTARA12 RODA</v>
      </c>
      <c r="AO2763" s="5" t="str">
        <f t="shared" ref="AO2763:AO2826" si="791">AC2763&amp;W2763&amp;G2763&amp;N2763</f>
        <v>herman as1 &gt; 4UTARA12 RODA</v>
      </c>
      <c r="AP2763" s="5" t="str">
        <f t="shared" ref="AP2763:AP2826" si="792">C2763&amp;D2763</f>
        <v>44201DAY</v>
      </c>
    </row>
    <row r="2764" spans="1:42" x14ac:dyDescent="0.3">
      <c r="A2764" s="33">
        <v>1</v>
      </c>
      <c r="B2764" s="33"/>
      <c r="C2764" s="70">
        <v>44201</v>
      </c>
      <c r="D2764" s="71" t="s">
        <v>19</v>
      </c>
      <c r="E2764" s="70">
        <v>44201</v>
      </c>
      <c r="F2764" s="71">
        <v>5164330</v>
      </c>
      <c r="G2764" s="33" t="s">
        <v>20</v>
      </c>
      <c r="H2764" s="33" t="s">
        <v>21</v>
      </c>
      <c r="I2764" s="33" t="s">
        <v>123</v>
      </c>
      <c r="J2764" s="33" t="s">
        <v>23</v>
      </c>
      <c r="K2764" s="63" t="s">
        <v>33</v>
      </c>
      <c r="L2764" s="32" t="str">
        <f t="shared" si="775"/>
        <v>CGE370</v>
      </c>
      <c r="M2764" s="32" t="str">
        <f t="shared" si="776"/>
        <v>BMJ II</v>
      </c>
      <c r="N2764" s="32" t="str">
        <f t="shared" si="777"/>
        <v>12 RODA</v>
      </c>
      <c r="O2764" s="146">
        <v>0.58789351851851845</v>
      </c>
      <c r="P2764" s="65">
        <v>44201.587893518517</v>
      </c>
      <c r="Q2764" s="65"/>
      <c r="R2764" s="66">
        <v>4</v>
      </c>
      <c r="S2764" s="66">
        <v>45520</v>
      </c>
      <c r="T2764" s="66">
        <v>17200</v>
      </c>
      <c r="U2764" s="67">
        <f t="shared" si="787"/>
        <v>28.32</v>
      </c>
      <c r="V2764" s="66">
        <f t="shared" si="778"/>
        <v>574244.64</v>
      </c>
      <c r="W2764" s="66" t="str">
        <f t="shared" si="779"/>
        <v>1 &gt; 4</v>
      </c>
      <c r="X2764" s="66">
        <f>A2764+SUMIFS(Presensi!F:F,Presensi!E:E,'Entry Data'!AP2764)</f>
        <v>1</v>
      </c>
      <c r="Y2764" s="66">
        <f>IFERROR(INDEX('Retasi Pricing'!F:F,MATCH('Entry Data'!AM2764,'Retasi Pricing'!E:E,0))*X2764,"")</f>
        <v>27500</v>
      </c>
      <c r="Z2764" s="62" t="s">
        <v>26</v>
      </c>
      <c r="AA2764" s="62" t="s">
        <v>27</v>
      </c>
      <c r="AB2764" s="32"/>
      <c r="AC2764" s="32" t="s">
        <v>177</v>
      </c>
      <c r="AD2764" s="32" t="str">
        <f t="shared" si="780"/>
        <v/>
      </c>
      <c r="AF2764" s="5" t="str">
        <f t="shared" si="781"/>
        <v>herman as44201</v>
      </c>
      <c r="AG2764" s="5" t="str">
        <f t="shared" si="782"/>
        <v>BMJ 04344201UTARADAY</v>
      </c>
      <c r="AH2764" s="5" t="str">
        <f t="shared" si="783"/>
        <v>herman as44201UTARADAY</v>
      </c>
      <c r="AI2764" s="5" t="str">
        <f t="shared" si="784"/>
        <v>BMJ 04344201DAY</v>
      </c>
      <c r="AJ2764" s="5" t="str">
        <f t="shared" si="785"/>
        <v>herman as44201DAY</v>
      </c>
      <c r="AK2764" s="5" t="str">
        <f t="shared" si="786"/>
        <v>herman asBMJ II</v>
      </c>
      <c r="AL2764" s="5" t="str">
        <f t="shared" si="788"/>
        <v>4UTARA</v>
      </c>
      <c r="AM2764" s="5" t="str">
        <f t="shared" si="789"/>
        <v>1 &gt; 4UTARA12 RODA</v>
      </c>
      <c r="AN2764" s="5" t="str">
        <f t="shared" si="790"/>
        <v>herman asBMJ II1 &gt; 4UTARA12 RODA</v>
      </c>
      <c r="AO2764" s="5" t="str">
        <f t="shared" si="791"/>
        <v>herman as1 &gt; 4UTARA12 RODA</v>
      </c>
      <c r="AP2764" s="5" t="str">
        <f t="shared" si="792"/>
        <v>44201DAY</v>
      </c>
    </row>
    <row r="2765" spans="1:42" x14ac:dyDescent="0.3">
      <c r="A2765" s="33">
        <v>1</v>
      </c>
      <c r="B2765" s="33"/>
      <c r="C2765" s="70">
        <v>44201</v>
      </c>
      <c r="D2765" s="71" t="s">
        <v>19</v>
      </c>
      <c r="E2765" s="70">
        <v>44201</v>
      </c>
      <c r="F2765" s="71">
        <v>5164417</v>
      </c>
      <c r="G2765" s="33" t="s">
        <v>20</v>
      </c>
      <c r="H2765" s="33" t="s">
        <v>21</v>
      </c>
      <c r="I2765" s="33" t="s">
        <v>123</v>
      </c>
      <c r="J2765" s="33" t="s">
        <v>23</v>
      </c>
      <c r="K2765" s="63" t="s">
        <v>33</v>
      </c>
      <c r="L2765" s="32" t="str">
        <f t="shared" si="775"/>
        <v>CGE370</v>
      </c>
      <c r="M2765" s="32" t="str">
        <f t="shared" si="776"/>
        <v>BMJ II</v>
      </c>
      <c r="N2765" s="32" t="str">
        <f t="shared" si="777"/>
        <v>12 RODA</v>
      </c>
      <c r="O2765" s="146">
        <v>0.66238425925925926</v>
      </c>
      <c r="P2765" s="65">
        <v>44201.66238425926</v>
      </c>
      <c r="Q2765" s="65"/>
      <c r="R2765" s="66">
        <v>5</v>
      </c>
      <c r="S2765" s="66">
        <v>46620</v>
      </c>
      <c r="T2765" s="66">
        <v>17200</v>
      </c>
      <c r="U2765" s="67">
        <f t="shared" si="787"/>
        <v>29.42</v>
      </c>
      <c r="V2765" s="66">
        <f t="shared" si="778"/>
        <v>596549.34000000008</v>
      </c>
      <c r="W2765" s="66" t="str">
        <f t="shared" si="779"/>
        <v>&gt; 5</v>
      </c>
      <c r="X2765" s="66">
        <f>A2765+SUMIFS(Presensi!F:F,Presensi!E:E,'Entry Data'!AP2765)</f>
        <v>1</v>
      </c>
      <c r="Y2765" s="66">
        <f>IFERROR(INDEX('Retasi Pricing'!F:F,MATCH('Entry Data'!AM2765,'Retasi Pricing'!E:E,0))*X2765,"")</f>
        <v>31200</v>
      </c>
      <c r="Z2765" s="62" t="s">
        <v>26</v>
      </c>
      <c r="AA2765" s="62" t="s">
        <v>27</v>
      </c>
      <c r="AB2765" s="32"/>
      <c r="AC2765" s="32" t="s">
        <v>177</v>
      </c>
      <c r="AD2765" s="32" t="str">
        <f t="shared" si="780"/>
        <v/>
      </c>
      <c r="AF2765" s="5" t="str">
        <f t="shared" si="781"/>
        <v>herman as44201</v>
      </c>
      <c r="AG2765" s="5" t="str">
        <f t="shared" si="782"/>
        <v>BMJ 04344201UTARADAY</v>
      </c>
      <c r="AH2765" s="5" t="str">
        <f t="shared" si="783"/>
        <v>herman as44201UTARADAY</v>
      </c>
      <c r="AI2765" s="5" t="str">
        <f t="shared" si="784"/>
        <v>BMJ 04344201DAY</v>
      </c>
      <c r="AJ2765" s="5" t="str">
        <f t="shared" si="785"/>
        <v>herman as44201DAY</v>
      </c>
      <c r="AK2765" s="5" t="str">
        <f t="shared" si="786"/>
        <v>herman asBMJ II</v>
      </c>
      <c r="AL2765" s="5" t="str">
        <f t="shared" si="788"/>
        <v>5UTARA</v>
      </c>
      <c r="AM2765" s="5" t="str">
        <f t="shared" si="789"/>
        <v>&gt; 5UTARA12 RODA</v>
      </c>
      <c r="AN2765" s="5" t="str">
        <f t="shared" si="790"/>
        <v>herman asBMJ II&gt; 5UTARA12 RODA</v>
      </c>
      <c r="AO2765" s="5" t="str">
        <f t="shared" si="791"/>
        <v>herman as&gt; 5UTARA12 RODA</v>
      </c>
      <c r="AP2765" s="5" t="str">
        <f t="shared" si="792"/>
        <v>44201DAY</v>
      </c>
    </row>
    <row r="2766" spans="1:42" x14ac:dyDescent="0.3">
      <c r="A2766" s="33">
        <v>1</v>
      </c>
      <c r="B2766" s="33"/>
      <c r="C2766" s="70">
        <v>44201</v>
      </c>
      <c r="D2766" s="71" t="s">
        <v>19</v>
      </c>
      <c r="E2766" s="70">
        <v>44201</v>
      </c>
      <c r="F2766" s="71">
        <v>5164081</v>
      </c>
      <c r="G2766" s="33" t="s">
        <v>20</v>
      </c>
      <c r="H2766" s="33" t="s">
        <v>50</v>
      </c>
      <c r="I2766" s="33" t="s">
        <v>51</v>
      </c>
      <c r="J2766" s="33" t="s">
        <v>53</v>
      </c>
      <c r="K2766" s="63" t="s">
        <v>107</v>
      </c>
      <c r="L2766" s="32" t="str">
        <f t="shared" si="775"/>
        <v>CGE370</v>
      </c>
      <c r="M2766" s="32" t="str">
        <f t="shared" si="776"/>
        <v>BMJ II</v>
      </c>
      <c r="N2766" s="32" t="str">
        <f t="shared" si="777"/>
        <v>12 RODA</v>
      </c>
      <c r="O2766" s="146">
        <v>0.35839120370370375</v>
      </c>
      <c r="P2766" s="65">
        <v>44201.363425925927</v>
      </c>
      <c r="Q2766" s="65"/>
      <c r="R2766" s="66">
        <v>1</v>
      </c>
      <c r="S2766" s="66">
        <v>45740</v>
      </c>
      <c r="T2766" s="66">
        <v>17020</v>
      </c>
      <c r="U2766" s="67">
        <f t="shared" si="787"/>
        <v>28.72</v>
      </c>
      <c r="V2766" s="66">
        <f t="shared" si="778"/>
        <v>582355.43999999994</v>
      </c>
      <c r="W2766" s="66" t="str">
        <f t="shared" si="779"/>
        <v>1 &gt; 4</v>
      </c>
      <c r="X2766" s="66">
        <f>A2766+SUMIFS(Presensi!F:F,Presensi!E:E,'Entry Data'!AP2766)</f>
        <v>1</v>
      </c>
      <c r="Y2766" s="66">
        <f>IFERROR(INDEX('Retasi Pricing'!F:F,MATCH('Entry Data'!AM2766,'Retasi Pricing'!E:E,0))*X2766,"")</f>
        <v>27500</v>
      </c>
      <c r="Z2766" s="62" t="s">
        <v>26</v>
      </c>
      <c r="AA2766" s="62" t="s">
        <v>27</v>
      </c>
      <c r="AB2766" s="32"/>
      <c r="AC2766" s="32" t="s">
        <v>215</v>
      </c>
      <c r="AD2766" s="32" t="str">
        <f t="shared" si="780"/>
        <v/>
      </c>
      <c r="AF2766" s="5" t="str">
        <f t="shared" si="781"/>
        <v>roni irfansyah44201</v>
      </c>
      <c r="AG2766" s="5" t="str">
        <f t="shared" si="782"/>
        <v>BMJ 04444201UTARADAY</v>
      </c>
      <c r="AH2766" s="5" t="str">
        <f t="shared" si="783"/>
        <v>roni irfansyah44201UTARADAY</v>
      </c>
      <c r="AI2766" s="5" t="str">
        <f t="shared" si="784"/>
        <v>BMJ 04444201DAY</v>
      </c>
      <c r="AJ2766" s="5" t="str">
        <f t="shared" si="785"/>
        <v>roni irfansyah44201DAY</v>
      </c>
      <c r="AK2766" s="5" t="str">
        <f t="shared" si="786"/>
        <v>roni irfansyahBMJ II</v>
      </c>
      <c r="AL2766" s="5" t="str">
        <f t="shared" si="788"/>
        <v>1UTARA</v>
      </c>
      <c r="AM2766" s="5" t="str">
        <f t="shared" si="789"/>
        <v>1 &gt; 4UTARA12 RODA</v>
      </c>
      <c r="AN2766" s="5" t="str">
        <f t="shared" si="790"/>
        <v>roni irfansyahBMJ II1 &gt; 4UTARA12 RODA</v>
      </c>
      <c r="AO2766" s="5" t="str">
        <f t="shared" si="791"/>
        <v>roni irfansyah1 &gt; 4UTARA12 RODA</v>
      </c>
      <c r="AP2766" s="5" t="str">
        <f t="shared" si="792"/>
        <v>44201DAY</v>
      </c>
    </row>
    <row r="2767" spans="1:42" x14ac:dyDescent="0.3">
      <c r="A2767" s="33">
        <v>1</v>
      </c>
      <c r="B2767" s="33"/>
      <c r="C2767" s="70">
        <v>44201</v>
      </c>
      <c r="D2767" s="71" t="s">
        <v>19</v>
      </c>
      <c r="E2767" s="70">
        <v>44201</v>
      </c>
      <c r="F2767" s="71">
        <v>5164147</v>
      </c>
      <c r="G2767" s="33" t="s">
        <v>20</v>
      </c>
      <c r="H2767" s="33" t="s">
        <v>21</v>
      </c>
      <c r="I2767" s="33" t="s">
        <v>51</v>
      </c>
      <c r="J2767" s="33" t="s">
        <v>23</v>
      </c>
      <c r="K2767" s="63" t="s">
        <v>107</v>
      </c>
      <c r="L2767" s="32" t="str">
        <f t="shared" si="775"/>
        <v>CGE370</v>
      </c>
      <c r="M2767" s="32" t="str">
        <f t="shared" si="776"/>
        <v>BMJ II</v>
      </c>
      <c r="N2767" s="32" t="str">
        <f t="shared" si="777"/>
        <v>12 RODA</v>
      </c>
      <c r="O2767" s="146">
        <v>0.42</v>
      </c>
      <c r="P2767" s="65">
        <v>44201.42</v>
      </c>
      <c r="Q2767" s="65"/>
      <c r="R2767" s="66">
        <v>2</v>
      </c>
      <c r="S2767" s="66">
        <v>47080</v>
      </c>
      <c r="T2767" s="66">
        <v>17020</v>
      </c>
      <c r="U2767" s="67">
        <f t="shared" si="787"/>
        <v>30.06</v>
      </c>
      <c r="V2767" s="66">
        <f t="shared" si="778"/>
        <v>609526.61999999988</v>
      </c>
      <c r="W2767" s="66" t="str">
        <f t="shared" si="779"/>
        <v>1 &gt; 4</v>
      </c>
      <c r="X2767" s="66">
        <f>A2767+SUMIFS(Presensi!F:F,Presensi!E:E,'Entry Data'!AP2767)</f>
        <v>1</v>
      </c>
      <c r="Y2767" s="66">
        <f>IFERROR(INDEX('Retasi Pricing'!F:F,MATCH('Entry Data'!AM2767,'Retasi Pricing'!E:E,0))*X2767,"")</f>
        <v>27500</v>
      </c>
      <c r="Z2767" s="62" t="s">
        <v>26</v>
      </c>
      <c r="AA2767" s="62" t="s">
        <v>27</v>
      </c>
      <c r="AB2767" s="32"/>
      <c r="AC2767" s="32" t="s">
        <v>215</v>
      </c>
      <c r="AD2767" s="32" t="str">
        <f t="shared" si="780"/>
        <v/>
      </c>
      <c r="AF2767" s="5" t="str">
        <f t="shared" si="781"/>
        <v>roni irfansyah44201</v>
      </c>
      <c r="AG2767" s="5" t="str">
        <f t="shared" si="782"/>
        <v>BMJ 04444201UTARADAY</v>
      </c>
      <c r="AH2767" s="5" t="str">
        <f t="shared" si="783"/>
        <v>roni irfansyah44201UTARADAY</v>
      </c>
      <c r="AI2767" s="5" t="str">
        <f t="shared" si="784"/>
        <v>BMJ 04444201DAY</v>
      </c>
      <c r="AJ2767" s="5" t="str">
        <f t="shared" si="785"/>
        <v>roni irfansyah44201DAY</v>
      </c>
      <c r="AK2767" s="5" t="str">
        <f t="shared" si="786"/>
        <v>roni irfansyahBMJ II</v>
      </c>
      <c r="AL2767" s="5" t="str">
        <f t="shared" si="788"/>
        <v>2UTARA</v>
      </c>
      <c r="AM2767" s="5" t="str">
        <f t="shared" si="789"/>
        <v>1 &gt; 4UTARA12 RODA</v>
      </c>
      <c r="AN2767" s="5" t="str">
        <f t="shared" si="790"/>
        <v>roni irfansyahBMJ II1 &gt; 4UTARA12 RODA</v>
      </c>
      <c r="AO2767" s="5" t="str">
        <f t="shared" si="791"/>
        <v>roni irfansyah1 &gt; 4UTARA12 RODA</v>
      </c>
      <c r="AP2767" s="5" t="str">
        <f t="shared" si="792"/>
        <v>44201DAY</v>
      </c>
    </row>
    <row r="2768" spans="1:42" x14ac:dyDescent="0.3">
      <c r="A2768" s="33">
        <v>1</v>
      </c>
      <c r="B2768" s="33"/>
      <c r="C2768" s="70">
        <v>44201</v>
      </c>
      <c r="D2768" s="71" t="s">
        <v>19</v>
      </c>
      <c r="E2768" s="70">
        <v>44201</v>
      </c>
      <c r="F2768" s="71">
        <v>5164210</v>
      </c>
      <c r="G2768" s="33" t="s">
        <v>20</v>
      </c>
      <c r="H2768" s="33" t="s">
        <v>21</v>
      </c>
      <c r="I2768" s="33" t="s">
        <v>123</v>
      </c>
      <c r="J2768" s="33" t="s">
        <v>23</v>
      </c>
      <c r="K2768" s="63" t="s">
        <v>107</v>
      </c>
      <c r="L2768" s="32" t="str">
        <f t="shared" si="775"/>
        <v>CGE370</v>
      </c>
      <c r="M2768" s="32" t="str">
        <f t="shared" si="776"/>
        <v>BMJ II</v>
      </c>
      <c r="N2768" s="32" t="str">
        <f t="shared" si="777"/>
        <v>12 RODA</v>
      </c>
      <c r="O2768" s="146">
        <v>0.47372685185185182</v>
      </c>
      <c r="P2768" s="65">
        <v>44201.473726851851</v>
      </c>
      <c r="Q2768" s="65"/>
      <c r="R2768" s="66">
        <v>3</v>
      </c>
      <c r="S2768" s="66">
        <v>46580</v>
      </c>
      <c r="T2768" s="66">
        <v>17020</v>
      </c>
      <c r="U2768" s="67">
        <f t="shared" si="787"/>
        <v>29.56</v>
      </c>
      <c r="V2768" s="66">
        <f t="shared" si="778"/>
        <v>599388.11999999988</v>
      </c>
      <c r="W2768" s="66" t="str">
        <f t="shared" si="779"/>
        <v>1 &gt; 4</v>
      </c>
      <c r="X2768" s="66">
        <f>A2768+SUMIFS(Presensi!F:F,Presensi!E:E,'Entry Data'!AP2768)</f>
        <v>1</v>
      </c>
      <c r="Y2768" s="66">
        <f>IFERROR(INDEX('Retasi Pricing'!F:F,MATCH('Entry Data'!AM2768,'Retasi Pricing'!E:E,0))*X2768,"")</f>
        <v>27500</v>
      </c>
      <c r="Z2768" s="62" t="s">
        <v>26</v>
      </c>
      <c r="AA2768" s="62" t="s">
        <v>27</v>
      </c>
      <c r="AB2768" s="32"/>
      <c r="AC2768" s="32" t="s">
        <v>215</v>
      </c>
      <c r="AD2768" s="32" t="str">
        <f t="shared" si="780"/>
        <v/>
      </c>
      <c r="AF2768" s="5" t="str">
        <f t="shared" si="781"/>
        <v>roni irfansyah44201</v>
      </c>
      <c r="AG2768" s="5" t="str">
        <f t="shared" si="782"/>
        <v>BMJ 04444201UTARADAY</v>
      </c>
      <c r="AH2768" s="5" t="str">
        <f t="shared" si="783"/>
        <v>roni irfansyah44201UTARADAY</v>
      </c>
      <c r="AI2768" s="5" t="str">
        <f t="shared" si="784"/>
        <v>BMJ 04444201DAY</v>
      </c>
      <c r="AJ2768" s="5" t="str">
        <f t="shared" si="785"/>
        <v>roni irfansyah44201DAY</v>
      </c>
      <c r="AK2768" s="5" t="str">
        <f t="shared" si="786"/>
        <v>roni irfansyahBMJ II</v>
      </c>
      <c r="AL2768" s="5" t="str">
        <f t="shared" si="788"/>
        <v>3UTARA</v>
      </c>
      <c r="AM2768" s="5" t="str">
        <f t="shared" si="789"/>
        <v>1 &gt; 4UTARA12 RODA</v>
      </c>
      <c r="AN2768" s="5" t="str">
        <f t="shared" si="790"/>
        <v>roni irfansyahBMJ II1 &gt; 4UTARA12 RODA</v>
      </c>
      <c r="AO2768" s="5" t="str">
        <f t="shared" si="791"/>
        <v>roni irfansyah1 &gt; 4UTARA12 RODA</v>
      </c>
      <c r="AP2768" s="5" t="str">
        <f t="shared" si="792"/>
        <v>44201DAY</v>
      </c>
    </row>
    <row r="2769" spans="1:42" x14ac:dyDescent="0.3">
      <c r="A2769" s="33">
        <v>1</v>
      </c>
      <c r="B2769" s="33"/>
      <c r="C2769" s="70">
        <v>44201</v>
      </c>
      <c r="D2769" s="71" t="s">
        <v>19</v>
      </c>
      <c r="E2769" s="70">
        <v>44201</v>
      </c>
      <c r="F2769" s="71">
        <v>5164332</v>
      </c>
      <c r="G2769" s="33" t="s">
        <v>20</v>
      </c>
      <c r="H2769" s="33" t="s">
        <v>21</v>
      </c>
      <c r="I2769" s="33" t="s">
        <v>123</v>
      </c>
      <c r="J2769" s="33" t="s">
        <v>23</v>
      </c>
      <c r="K2769" s="63" t="s">
        <v>107</v>
      </c>
      <c r="L2769" s="32" t="str">
        <f t="shared" si="775"/>
        <v>CGE370</v>
      </c>
      <c r="M2769" s="32" t="str">
        <f t="shared" si="776"/>
        <v>BMJ II</v>
      </c>
      <c r="N2769" s="32" t="str">
        <f t="shared" si="777"/>
        <v>12 RODA</v>
      </c>
      <c r="O2769" s="146">
        <v>0.58835648148148145</v>
      </c>
      <c r="P2769" s="65">
        <v>44201.588356481479</v>
      </c>
      <c r="Q2769" s="65"/>
      <c r="R2769" s="66">
        <v>4</v>
      </c>
      <c r="S2769" s="66">
        <v>46740</v>
      </c>
      <c r="T2769" s="66">
        <v>17020</v>
      </c>
      <c r="U2769" s="67">
        <f t="shared" si="787"/>
        <v>29.72</v>
      </c>
      <c r="V2769" s="66">
        <f t="shared" si="778"/>
        <v>602632.43999999994</v>
      </c>
      <c r="W2769" s="66" t="str">
        <f t="shared" si="779"/>
        <v>1 &gt; 4</v>
      </c>
      <c r="X2769" s="66">
        <f>A2769+SUMIFS(Presensi!F:F,Presensi!E:E,'Entry Data'!AP2769)</f>
        <v>1</v>
      </c>
      <c r="Y2769" s="66">
        <f>IFERROR(INDEX('Retasi Pricing'!F:F,MATCH('Entry Data'!AM2769,'Retasi Pricing'!E:E,0))*X2769,"")</f>
        <v>27500</v>
      </c>
      <c r="Z2769" s="62" t="s">
        <v>26</v>
      </c>
      <c r="AA2769" s="62" t="s">
        <v>27</v>
      </c>
      <c r="AB2769" s="32"/>
      <c r="AC2769" s="32" t="s">
        <v>215</v>
      </c>
      <c r="AD2769" s="32" t="str">
        <f t="shared" si="780"/>
        <v/>
      </c>
      <c r="AF2769" s="5" t="str">
        <f t="shared" si="781"/>
        <v>roni irfansyah44201</v>
      </c>
      <c r="AG2769" s="5" t="str">
        <f t="shared" si="782"/>
        <v>BMJ 04444201UTARADAY</v>
      </c>
      <c r="AH2769" s="5" t="str">
        <f t="shared" si="783"/>
        <v>roni irfansyah44201UTARADAY</v>
      </c>
      <c r="AI2769" s="5" t="str">
        <f t="shared" si="784"/>
        <v>BMJ 04444201DAY</v>
      </c>
      <c r="AJ2769" s="5" t="str">
        <f t="shared" si="785"/>
        <v>roni irfansyah44201DAY</v>
      </c>
      <c r="AK2769" s="5" t="str">
        <f t="shared" si="786"/>
        <v>roni irfansyahBMJ II</v>
      </c>
      <c r="AL2769" s="5" t="str">
        <f t="shared" si="788"/>
        <v>4UTARA</v>
      </c>
      <c r="AM2769" s="5" t="str">
        <f t="shared" si="789"/>
        <v>1 &gt; 4UTARA12 RODA</v>
      </c>
      <c r="AN2769" s="5" t="str">
        <f t="shared" si="790"/>
        <v>roni irfansyahBMJ II1 &gt; 4UTARA12 RODA</v>
      </c>
      <c r="AO2769" s="5" t="str">
        <f t="shared" si="791"/>
        <v>roni irfansyah1 &gt; 4UTARA12 RODA</v>
      </c>
      <c r="AP2769" s="5" t="str">
        <f t="shared" si="792"/>
        <v>44201DAY</v>
      </c>
    </row>
    <row r="2770" spans="1:42" x14ac:dyDescent="0.3">
      <c r="A2770" s="33">
        <v>1</v>
      </c>
      <c r="B2770" s="33"/>
      <c r="C2770" s="70">
        <v>44201</v>
      </c>
      <c r="D2770" s="71" t="s">
        <v>19</v>
      </c>
      <c r="E2770" s="70">
        <v>44201</v>
      </c>
      <c r="F2770" s="71">
        <v>5164403</v>
      </c>
      <c r="G2770" s="33" t="s">
        <v>20</v>
      </c>
      <c r="H2770" s="33" t="s">
        <v>21</v>
      </c>
      <c r="I2770" s="33" t="s">
        <v>51</v>
      </c>
      <c r="J2770" s="33" t="s">
        <v>23</v>
      </c>
      <c r="K2770" s="63" t="s">
        <v>107</v>
      </c>
      <c r="L2770" s="32" t="str">
        <f t="shared" si="775"/>
        <v>CGE370</v>
      </c>
      <c r="M2770" s="32" t="str">
        <f t="shared" si="776"/>
        <v>BMJ II</v>
      </c>
      <c r="N2770" s="32" t="str">
        <f t="shared" si="777"/>
        <v>12 RODA</v>
      </c>
      <c r="O2770" s="146">
        <v>0.64875000000000005</v>
      </c>
      <c r="P2770" s="65">
        <v>44201.64875</v>
      </c>
      <c r="Q2770" s="65"/>
      <c r="R2770" s="66">
        <v>5</v>
      </c>
      <c r="S2770" s="66">
        <v>45620</v>
      </c>
      <c r="T2770" s="66">
        <v>17020</v>
      </c>
      <c r="U2770" s="67">
        <f t="shared" si="787"/>
        <v>28.6</v>
      </c>
      <c r="V2770" s="66">
        <f t="shared" si="778"/>
        <v>579922.20000000007</v>
      </c>
      <c r="W2770" s="66" t="str">
        <f t="shared" si="779"/>
        <v>&gt; 5</v>
      </c>
      <c r="X2770" s="66">
        <f>A2770+SUMIFS(Presensi!F:F,Presensi!E:E,'Entry Data'!AP2770)</f>
        <v>1</v>
      </c>
      <c r="Y2770" s="66">
        <f>IFERROR(INDEX('Retasi Pricing'!F:F,MATCH('Entry Data'!AM2770,'Retasi Pricing'!E:E,0))*X2770,"")</f>
        <v>31200</v>
      </c>
      <c r="Z2770" s="62" t="s">
        <v>26</v>
      </c>
      <c r="AA2770" s="62" t="s">
        <v>27</v>
      </c>
      <c r="AB2770" s="32"/>
      <c r="AC2770" s="32" t="s">
        <v>215</v>
      </c>
      <c r="AD2770" s="32" t="str">
        <f t="shared" si="780"/>
        <v/>
      </c>
      <c r="AF2770" s="5" t="str">
        <f t="shared" si="781"/>
        <v>roni irfansyah44201</v>
      </c>
      <c r="AG2770" s="5" t="str">
        <f t="shared" si="782"/>
        <v>BMJ 04444201UTARADAY</v>
      </c>
      <c r="AH2770" s="5" t="str">
        <f t="shared" si="783"/>
        <v>roni irfansyah44201UTARADAY</v>
      </c>
      <c r="AI2770" s="5" t="str">
        <f t="shared" si="784"/>
        <v>BMJ 04444201DAY</v>
      </c>
      <c r="AJ2770" s="5" t="str">
        <f t="shared" si="785"/>
        <v>roni irfansyah44201DAY</v>
      </c>
      <c r="AK2770" s="5" t="str">
        <f t="shared" si="786"/>
        <v>roni irfansyahBMJ II</v>
      </c>
      <c r="AL2770" s="5" t="str">
        <f t="shared" si="788"/>
        <v>5UTARA</v>
      </c>
      <c r="AM2770" s="5" t="str">
        <f t="shared" si="789"/>
        <v>&gt; 5UTARA12 RODA</v>
      </c>
      <c r="AN2770" s="5" t="str">
        <f t="shared" si="790"/>
        <v>roni irfansyahBMJ II&gt; 5UTARA12 RODA</v>
      </c>
      <c r="AO2770" s="5" t="str">
        <f t="shared" si="791"/>
        <v>roni irfansyah&gt; 5UTARA12 RODA</v>
      </c>
      <c r="AP2770" s="5" t="str">
        <f t="shared" si="792"/>
        <v>44201DAY</v>
      </c>
    </row>
    <row r="2771" spans="1:42" x14ac:dyDescent="0.3">
      <c r="A2771" s="33">
        <v>1</v>
      </c>
      <c r="B2771" s="33"/>
      <c r="C2771" s="70">
        <v>44201</v>
      </c>
      <c r="D2771" s="71" t="s">
        <v>19</v>
      </c>
      <c r="E2771" s="70">
        <v>44201</v>
      </c>
      <c r="F2771" s="71">
        <v>5164515</v>
      </c>
      <c r="G2771" s="33" t="s">
        <v>20</v>
      </c>
      <c r="H2771" s="33" t="s">
        <v>21</v>
      </c>
      <c r="I2771" s="33" t="s">
        <v>123</v>
      </c>
      <c r="J2771" s="33" t="s">
        <v>23</v>
      </c>
      <c r="K2771" s="63" t="s">
        <v>107</v>
      </c>
      <c r="L2771" s="32" t="str">
        <f t="shared" si="775"/>
        <v>CGE370</v>
      </c>
      <c r="M2771" s="32" t="str">
        <f t="shared" si="776"/>
        <v>BMJ II</v>
      </c>
      <c r="N2771" s="32" t="str">
        <f t="shared" si="777"/>
        <v>12 RODA</v>
      </c>
      <c r="O2771" s="146">
        <v>0.74473379629629621</v>
      </c>
      <c r="P2771" s="65">
        <v>44201.744733796295</v>
      </c>
      <c r="Q2771" s="65"/>
      <c r="R2771" s="66">
        <v>6</v>
      </c>
      <c r="S2771" s="66">
        <v>46900</v>
      </c>
      <c r="T2771" s="66">
        <v>17020</v>
      </c>
      <c r="U2771" s="67">
        <f t="shared" si="787"/>
        <v>29.88</v>
      </c>
      <c r="V2771" s="66">
        <f t="shared" si="778"/>
        <v>605876.76</v>
      </c>
      <c r="W2771" s="66" t="str">
        <f t="shared" si="779"/>
        <v>&gt; 6</v>
      </c>
      <c r="X2771" s="66">
        <f>A2771+SUMIFS(Presensi!F:F,Presensi!E:E,'Entry Data'!AP2771)</f>
        <v>1</v>
      </c>
      <c r="Y2771" s="66">
        <f>IFERROR(INDEX('Retasi Pricing'!F:F,MATCH('Entry Data'!AM2771,'Retasi Pricing'!E:E,0))*X2771,"")</f>
        <v>34450</v>
      </c>
      <c r="Z2771" s="62" t="s">
        <v>26</v>
      </c>
      <c r="AA2771" s="62" t="s">
        <v>27</v>
      </c>
      <c r="AB2771" s="32"/>
      <c r="AC2771" s="32" t="s">
        <v>215</v>
      </c>
      <c r="AD2771" s="32" t="str">
        <f t="shared" si="780"/>
        <v/>
      </c>
      <c r="AF2771" s="5" t="str">
        <f t="shared" si="781"/>
        <v>roni irfansyah44201</v>
      </c>
      <c r="AG2771" s="5" t="str">
        <f t="shared" si="782"/>
        <v>BMJ 04444201UTARADAY</v>
      </c>
      <c r="AH2771" s="5" t="str">
        <f t="shared" si="783"/>
        <v>roni irfansyah44201UTARADAY</v>
      </c>
      <c r="AI2771" s="5" t="str">
        <f t="shared" si="784"/>
        <v>BMJ 04444201DAY</v>
      </c>
      <c r="AJ2771" s="5" t="str">
        <f t="shared" si="785"/>
        <v>roni irfansyah44201DAY</v>
      </c>
      <c r="AK2771" s="5" t="str">
        <f t="shared" si="786"/>
        <v>roni irfansyahBMJ II</v>
      </c>
      <c r="AL2771" s="5" t="str">
        <f t="shared" si="788"/>
        <v>6UTARA</v>
      </c>
      <c r="AM2771" s="5" t="str">
        <f t="shared" si="789"/>
        <v>&gt; 6UTARA12 RODA</v>
      </c>
      <c r="AN2771" s="5" t="str">
        <f t="shared" si="790"/>
        <v>roni irfansyahBMJ II&gt; 6UTARA12 RODA</v>
      </c>
      <c r="AO2771" s="5" t="str">
        <f t="shared" si="791"/>
        <v>roni irfansyah&gt; 6UTARA12 RODA</v>
      </c>
      <c r="AP2771" s="5" t="str">
        <f t="shared" si="792"/>
        <v>44201DAY</v>
      </c>
    </row>
    <row r="2772" spans="1:42" x14ac:dyDescent="0.3">
      <c r="A2772" s="33">
        <v>1</v>
      </c>
      <c r="B2772" s="33"/>
      <c r="C2772" s="70">
        <v>44201</v>
      </c>
      <c r="D2772" s="71" t="s">
        <v>19</v>
      </c>
      <c r="E2772" s="70">
        <v>44201</v>
      </c>
      <c r="F2772" s="71">
        <v>5164073</v>
      </c>
      <c r="G2772" s="33" t="s">
        <v>20</v>
      </c>
      <c r="H2772" s="33" t="s">
        <v>21</v>
      </c>
      <c r="I2772" s="33" t="s">
        <v>51</v>
      </c>
      <c r="J2772" s="33" t="s">
        <v>23</v>
      </c>
      <c r="K2772" s="63" t="s">
        <v>35</v>
      </c>
      <c r="L2772" s="32" t="str">
        <f t="shared" si="775"/>
        <v>CGE370</v>
      </c>
      <c r="M2772" s="32" t="str">
        <f t="shared" si="776"/>
        <v>BMJ II</v>
      </c>
      <c r="N2772" s="32" t="str">
        <f t="shared" si="777"/>
        <v>12 RODA</v>
      </c>
      <c r="O2772" s="146">
        <v>0.35059027777777779</v>
      </c>
      <c r="P2772" s="65">
        <v>44201.355995370373</v>
      </c>
      <c r="Q2772" s="65"/>
      <c r="R2772" s="66">
        <v>1</v>
      </c>
      <c r="S2772" s="66">
        <v>47020</v>
      </c>
      <c r="T2772" s="66">
        <v>17160</v>
      </c>
      <c r="U2772" s="67">
        <f t="shared" si="787"/>
        <v>29.86</v>
      </c>
      <c r="V2772" s="66">
        <f t="shared" si="778"/>
        <v>605471.22</v>
      </c>
      <c r="W2772" s="66" t="str">
        <f t="shared" si="779"/>
        <v>1 &gt; 4</v>
      </c>
      <c r="X2772" s="66">
        <f>A2772+SUMIFS(Presensi!F:F,Presensi!E:E,'Entry Data'!AP2772)</f>
        <v>1</v>
      </c>
      <c r="Y2772" s="66">
        <f>IFERROR(INDEX('Retasi Pricing'!F:F,MATCH('Entry Data'!AM2772,'Retasi Pricing'!E:E,0))*X2772,"")</f>
        <v>27500</v>
      </c>
      <c r="Z2772" s="62" t="s">
        <v>26</v>
      </c>
      <c r="AA2772" s="62" t="s">
        <v>27</v>
      </c>
      <c r="AB2772" s="32"/>
      <c r="AC2772" s="32" t="s">
        <v>295</v>
      </c>
      <c r="AD2772" s="32" t="str">
        <f t="shared" si="780"/>
        <v/>
      </c>
      <c r="AF2772" s="5" t="str">
        <f t="shared" si="781"/>
        <v>YOSEF YANTO44201</v>
      </c>
      <c r="AG2772" s="5" t="str">
        <f t="shared" si="782"/>
        <v>BMJ 04544201UTARADAY</v>
      </c>
      <c r="AH2772" s="5" t="str">
        <f t="shared" si="783"/>
        <v>YOSEF YANTO44201UTARADAY</v>
      </c>
      <c r="AI2772" s="5" t="str">
        <f t="shared" si="784"/>
        <v>BMJ 04544201DAY</v>
      </c>
      <c r="AJ2772" s="5" t="str">
        <f t="shared" si="785"/>
        <v>YOSEF YANTO44201DAY</v>
      </c>
      <c r="AK2772" s="5" t="str">
        <f t="shared" si="786"/>
        <v>YOSEF YANTOBMJ II</v>
      </c>
      <c r="AL2772" s="5" t="str">
        <f t="shared" si="788"/>
        <v>1UTARA</v>
      </c>
      <c r="AM2772" s="5" t="str">
        <f t="shared" si="789"/>
        <v>1 &gt; 4UTARA12 RODA</v>
      </c>
      <c r="AN2772" s="5" t="str">
        <f t="shared" si="790"/>
        <v>YOSEF YANTOBMJ II1 &gt; 4UTARA12 RODA</v>
      </c>
      <c r="AO2772" s="5" t="str">
        <f t="shared" si="791"/>
        <v>YOSEF YANTO1 &gt; 4UTARA12 RODA</v>
      </c>
      <c r="AP2772" s="5" t="str">
        <f t="shared" si="792"/>
        <v>44201DAY</v>
      </c>
    </row>
    <row r="2773" spans="1:42" x14ac:dyDescent="0.3">
      <c r="A2773" s="33">
        <v>1</v>
      </c>
      <c r="B2773" s="33"/>
      <c r="C2773" s="70">
        <v>44201</v>
      </c>
      <c r="D2773" s="71" t="s">
        <v>19</v>
      </c>
      <c r="E2773" s="70">
        <v>44201</v>
      </c>
      <c r="F2773" s="71">
        <v>5164131</v>
      </c>
      <c r="G2773" s="33" t="s">
        <v>20</v>
      </c>
      <c r="H2773" s="33" t="s">
        <v>21</v>
      </c>
      <c r="I2773" s="33" t="s">
        <v>123</v>
      </c>
      <c r="J2773" s="33" t="s">
        <v>23</v>
      </c>
      <c r="K2773" s="63" t="s">
        <v>35</v>
      </c>
      <c r="L2773" s="32" t="str">
        <f t="shared" si="775"/>
        <v>CGE370</v>
      </c>
      <c r="M2773" s="32" t="str">
        <f t="shared" si="776"/>
        <v>BMJ II</v>
      </c>
      <c r="N2773" s="32" t="str">
        <f t="shared" si="777"/>
        <v>12 RODA</v>
      </c>
      <c r="O2773" s="146">
        <v>0.40415509259259258</v>
      </c>
      <c r="P2773" s="65">
        <v>44201.40415509259</v>
      </c>
      <c r="Q2773" s="65"/>
      <c r="R2773" s="66">
        <v>2</v>
      </c>
      <c r="S2773" s="66">
        <v>46720</v>
      </c>
      <c r="T2773" s="66">
        <v>17160</v>
      </c>
      <c r="U2773" s="67">
        <f t="shared" si="787"/>
        <v>29.56</v>
      </c>
      <c r="V2773" s="66">
        <f t="shared" si="778"/>
        <v>599388.11999999988</v>
      </c>
      <c r="W2773" s="66" t="str">
        <f t="shared" si="779"/>
        <v>1 &gt; 4</v>
      </c>
      <c r="X2773" s="66">
        <f>A2773+SUMIFS(Presensi!F:F,Presensi!E:E,'Entry Data'!AP2773)</f>
        <v>1</v>
      </c>
      <c r="Y2773" s="66">
        <f>IFERROR(INDEX('Retasi Pricing'!F:F,MATCH('Entry Data'!AM2773,'Retasi Pricing'!E:E,0))*X2773,"")</f>
        <v>27500</v>
      </c>
      <c r="Z2773" s="62" t="s">
        <v>26</v>
      </c>
      <c r="AA2773" s="62" t="s">
        <v>27</v>
      </c>
      <c r="AB2773" s="32"/>
      <c r="AC2773" s="32" t="s">
        <v>295</v>
      </c>
      <c r="AD2773" s="32" t="str">
        <f t="shared" si="780"/>
        <v/>
      </c>
      <c r="AF2773" s="5" t="str">
        <f t="shared" si="781"/>
        <v>YOSEF YANTO44201</v>
      </c>
      <c r="AG2773" s="5" t="str">
        <f t="shared" si="782"/>
        <v>BMJ 04544201UTARADAY</v>
      </c>
      <c r="AH2773" s="5" t="str">
        <f t="shared" si="783"/>
        <v>YOSEF YANTO44201UTARADAY</v>
      </c>
      <c r="AI2773" s="5" t="str">
        <f t="shared" si="784"/>
        <v>BMJ 04544201DAY</v>
      </c>
      <c r="AJ2773" s="5" t="str">
        <f t="shared" si="785"/>
        <v>YOSEF YANTO44201DAY</v>
      </c>
      <c r="AK2773" s="5" t="str">
        <f t="shared" si="786"/>
        <v>YOSEF YANTOBMJ II</v>
      </c>
      <c r="AL2773" s="5" t="str">
        <f t="shared" si="788"/>
        <v>2UTARA</v>
      </c>
      <c r="AM2773" s="5" t="str">
        <f t="shared" si="789"/>
        <v>1 &gt; 4UTARA12 RODA</v>
      </c>
      <c r="AN2773" s="5" t="str">
        <f t="shared" si="790"/>
        <v>YOSEF YANTOBMJ II1 &gt; 4UTARA12 RODA</v>
      </c>
      <c r="AO2773" s="5" t="str">
        <f t="shared" si="791"/>
        <v>YOSEF YANTO1 &gt; 4UTARA12 RODA</v>
      </c>
      <c r="AP2773" s="5" t="str">
        <f t="shared" si="792"/>
        <v>44201DAY</v>
      </c>
    </row>
    <row r="2774" spans="1:42" x14ac:dyDescent="0.3">
      <c r="A2774" s="33">
        <v>1</v>
      </c>
      <c r="B2774" s="33"/>
      <c r="C2774" s="70">
        <v>44201</v>
      </c>
      <c r="D2774" s="71" t="s">
        <v>19</v>
      </c>
      <c r="E2774" s="70">
        <v>44201</v>
      </c>
      <c r="F2774" s="71">
        <v>5164195</v>
      </c>
      <c r="G2774" s="33" t="s">
        <v>20</v>
      </c>
      <c r="H2774" s="33" t="s">
        <v>50</v>
      </c>
      <c r="I2774" s="33" t="s">
        <v>51</v>
      </c>
      <c r="J2774" s="33" t="s">
        <v>53</v>
      </c>
      <c r="K2774" s="63" t="s">
        <v>35</v>
      </c>
      <c r="L2774" s="32" t="str">
        <f t="shared" si="775"/>
        <v>CGE370</v>
      </c>
      <c r="M2774" s="32" t="str">
        <f t="shared" si="776"/>
        <v>BMJ II</v>
      </c>
      <c r="N2774" s="32" t="str">
        <f t="shared" si="777"/>
        <v>12 RODA</v>
      </c>
      <c r="O2774" s="146">
        <v>0.46076388888888892</v>
      </c>
      <c r="P2774" s="65">
        <v>44201.460763888892</v>
      </c>
      <c r="Q2774" s="65"/>
      <c r="R2774" s="66">
        <v>3</v>
      </c>
      <c r="S2774" s="66">
        <v>47120</v>
      </c>
      <c r="T2774" s="66">
        <v>17160</v>
      </c>
      <c r="U2774" s="67">
        <f t="shared" si="787"/>
        <v>29.96</v>
      </c>
      <c r="V2774" s="66">
        <f t="shared" si="778"/>
        <v>607498.91999999993</v>
      </c>
      <c r="W2774" s="66" t="str">
        <f t="shared" si="779"/>
        <v>1 &gt; 4</v>
      </c>
      <c r="X2774" s="66">
        <f>A2774+SUMIFS(Presensi!F:F,Presensi!E:E,'Entry Data'!AP2774)</f>
        <v>1</v>
      </c>
      <c r="Y2774" s="66">
        <f>IFERROR(INDEX('Retasi Pricing'!F:F,MATCH('Entry Data'!AM2774,'Retasi Pricing'!E:E,0))*X2774,"")</f>
        <v>27500</v>
      </c>
      <c r="Z2774" s="62" t="s">
        <v>26</v>
      </c>
      <c r="AA2774" s="62" t="s">
        <v>27</v>
      </c>
      <c r="AB2774" s="32"/>
      <c r="AC2774" s="32" t="s">
        <v>295</v>
      </c>
      <c r="AD2774" s="32" t="str">
        <f t="shared" si="780"/>
        <v/>
      </c>
      <c r="AF2774" s="5" t="str">
        <f t="shared" si="781"/>
        <v>YOSEF YANTO44201</v>
      </c>
      <c r="AG2774" s="5" t="str">
        <f t="shared" si="782"/>
        <v>BMJ 04544201UTARADAY</v>
      </c>
      <c r="AH2774" s="5" t="str">
        <f t="shared" si="783"/>
        <v>YOSEF YANTO44201UTARADAY</v>
      </c>
      <c r="AI2774" s="5" t="str">
        <f t="shared" si="784"/>
        <v>BMJ 04544201DAY</v>
      </c>
      <c r="AJ2774" s="5" t="str">
        <f t="shared" si="785"/>
        <v>YOSEF YANTO44201DAY</v>
      </c>
      <c r="AK2774" s="5" t="str">
        <f t="shared" si="786"/>
        <v>YOSEF YANTOBMJ II</v>
      </c>
      <c r="AL2774" s="5" t="str">
        <f t="shared" si="788"/>
        <v>3UTARA</v>
      </c>
      <c r="AM2774" s="5" t="str">
        <f t="shared" si="789"/>
        <v>1 &gt; 4UTARA12 RODA</v>
      </c>
      <c r="AN2774" s="5" t="str">
        <f t="shared" si="790"/>
        <v>YOSEF YANTOBMJ II1 &gt; 4UTARA12 RODA</v>
      </c>
      <c r="AO2774" s="5" t="str">
        <f t="shared" si="791"/>
        <v>YOSEF YANTO1 &gt; 4UTARA12 RODA</v>
      </c>
      <c r="AP2774" s="5" t="str">
        <f t="shared" si="792"/>
        <v>44201DAY</v>
      </c>
    </row>
    <row r="2775" spans="1:42" x14ac:dyDescent="0.3">
      <c r="A2775" s="33">
        <v>1</v>
      </c>
      <c r="B2775" s="33"/>
      <c r="C2775" s="70">
        <v>44201</v>
      </c>
      <c r="D2775" s="71" t="s">
        <v>19</v>
      </c>
      <c r="E2775" s="70">
        <v>44201</v>
      </c>
      <c r="F2775" s="71">
        <v>5164267</v>
      </c>
      <c r="G2775" s="33" t="s">
        <v>20</v>
      </c>
      <c r="H2775" s="33" t="s">
        <v>21</v>
      </c>
      <c r="I2775" s="33" t="s">
        <v>123</v>
      </c>
      <c r="J2775" s="33" t="s">
        <v>23</v>
      </c>
      <c r="K2775" s="63" t="s">
        <v>35</v>
      </c>
      <c r="L2775" s="32" t="str">
        <f t="shared" si="775"/>
        <v>CGE370</v>
      </c>
      <c r="M2775" s="32" t="str">
        <f t="shared" si="776"/>
        <v>BMJ II</v>
      </c>
      <c r="N2775" s="32" t="str">
        <f t="shared" si="777"/>
        <v>12 RODA</v>
      </c>
      <c r="O2775" s="146">
        <v>0.52224537037037033</v>
      </c>
      <c r="P2775" s="65">
        <v>44201.522245370368</v>
      </c>
      <c r="Q2775" s="65"/>
      <c r="R2775" s="66">
        <v>4</v>
      </c>
      <c r="S2775" s="66">
        <v>46300</v>
      </c>
      <c r="T2775" s="66">
        <v>17160</v>
      </c>
      <c r="U2775" s="67">
        <f t="shared" si="787"/>
        <v>29.14</v>
      </c>
      <c r="V2775" s="66">
        <f t="shared" si="778"/>
        <v>590871.78</v>
      </c>
      <c r="W2775" s="66" t="str">
        <f t="shared" si="779"/>
        <v>1 &gt; 4</v>
      </c>
      <c r="X2775" s="66">
        <f>A2775+SUMIFS(Presensi!F:F,Presensi!E:E,'Entry Data'!AP2775)</f>
        <v>1</v>
      </c>
      <c r="Y2775" s="66">
        <f>IFERROR(INDEX('Retasi Pricing'!F:F,MATCH('Entry Data'!AM2775,'Retasi Pricing'!E:E,0))*X2775,"")</f>
        <v>27500</v>
      </c>
      <c r="Z2775" s="62" t="s">
        <v>26</v>
      </c>
      <c r="AA2775" s="62" t="s">
        <v>27</v>
      </c>
      <c r="AB2775" s="32"/>
      <c r="AC2775" s="32" t="s">
        <v>295</v>
      </c>
      <c r="AD2775" s="32" t="str">
        <f t="shared" si="780"/>
        <v/>
      </c>
      <c r="AF2775" s="5" t="str">
        <f t="shared" si="781"/>
        <v>YOSEF YANTO44201</v>
      </c>
      <c r="AG2775" s="5" t="str">
        <f t="shared" si="782"/>
        <v>BMJ 04544201UTARADAY</v>
      </c>
      <c r="AH2775" s="5" t="str">
        <f t="shared" si="783"/>
        <v>YOSEF YANTO44201UTARADAY</v>
      </c>
      <c r="AI2775" s="5" t="str">
        <f t="shared" si="784"/>
        <v>BMJ 04544201DAY</v>
      </c>
      <c r="AJ2775" s="5" t="str">
        <f t="shared" si="785"/>
        <v>YOSEF YANTO44201DAY</v>
      </c>
      <c r="AK2775" s="5" t="str">
        <f t="shared" si="786"/>
        <v>YOSEF YANTOBMJ II</v>
      </c>
      <c r="AL2775" s="5" t="str">
        <f t="shared" si="788"/>
        <v>4UTARA</v>
      </c>
      <c r="AM2775" s="5" t="str">
        <f t="shared" si="789"/>
        <v>1 &gt; 4UTARA12 RODA</v>
      </c>
      <c r="AN2775" s="5" t="str">
        <f t="shared" si="790"/>
        <v>YOSEF YANTOBMJ II1 &gt; 4UTARA12 RODA</v>
      </c>
      <c r="AO2775" s="5" t="str">
        <f t="shared" si="791"/>
        <v>YOSEF YANTO1 &gt; 4UTARA12 RODA</v>
      </c>
      <c r="AP2775" s="5" t="str">
        <f t="shared" si="792"/>
        <v>44201DAY</v>
      </c>
    </row>
    <row r="2776" spans="1:42" x14ac:dyDescent="0.3">
      <c r="A2776" s="33">
        <v>1</v>
      </c>
      <c r="B2776" s="33"/>
      <c r="C2776" s="70">
        <v>44201</v>
      </c>
      <c r="D2776" s="71" t="s">
        <v>19</v>
      </c>
      <c r="E2776" s="70">
        <v>44201</v>
      </c>
      <c r="F2776" s="71">
        <v>5164325</v>
      </c>
      <c r="G2776" s="33" t="s">
        <v>20</v>
      </c>
      <c r="H2776" s="33" t="s">
        <v>50</v>
      </c>
      <c r="I2776" s="33" t="s">
        <v>51</v>
      </c>
      <c r="J2776" s="33" t="s">
        <v>53</v>
      </c>
      <c r="K2776" s="63" t="s">
        <v>35</v>
      </c>
      <c r="L2776" s="32" t="str">
        <f t="shared" si="775"/>
        <v>CGE370</v>
      </c>
      <c r="M2776" s="32" t="str">
        <f t="shared" si="776"/>
        <v>BMJ II</v>
      </c>
      <c r="N2776" s="32" t="str">
        <f t="shared" si="777"/>
        <v>12 RODA</v>
      </c>
      <c r="O2776" s="146">
        <v>0.58134259259259258</v>
      </c>
      <c r="P2776" s="65">
        <v>44201.581342592595</v>
      </c>
      <c r="Q2776" s="65"/>
      <c r="R2776" s="66">
        <v>5</v>
      </c>
      <c r="S2776" s="66">
        <v>46940</v>
      </c>
      <c r="T2776" s="66">
        <v>17160</v>
      </c>
      <c r="U2776" s="67">
        <f t="shared" si="787"/>
        <v>29.78</v>
      </c>
      <c r="V2776" s="66">
        <f t="shared" si="778"/>
        <v>603849.06000000006</v>
      </c>
      <c r="W2776" s="66" t="str">
        <f t="shared" si="779"/>
        <v>&gt; 5</v>
      </c>
      <c r="X2776" s="66">
        <f>A2776+SUMIFS(Presensi!F:F,Presensi!E:E,'Entry Data'!AP2776)</f>
        <v>1</v>
      </c>
      <c r="Y2776" s="66">
        <f>IFERROR(INDEX('Retasi Pricing'!F:F,MATCH('Entry Data'!AM2776,'Retasi Pricing'!E:E,0))*X2776,"")</f>
        <v>31200</v>
      </c>
      <c r="Z2776" s="62" t="s">
        <v>26</v>
      </c>
      <c r="AA2776" s="62" t="s">
        <v>27</v>
      </c>
      <c r="AB2776" s="32"/>
      <c r="AC2776" s="32" t="s">
        <v>295</v>
      </c>
      <c r="AD2776" s="32" t="str">
        <f t="shared" si="780"/>
        <v/>
      </c>
      <c r="AF2776" s="5" t="str">
        <f t="shared" si="781"/>
        <v>YOSEF YANTO44201</v>
      </c>
      <c r="AG2776" s="5" t="str">
        <f t="shared" si="782"/>
        <v>BMJ 04544201UTARADAY</v>
      </c>
      <c r="AH2776" s="5" t="str">
        <f t="shared" si="783"/>
        <v>YOSEF YANTO44201UTARADAY</v>
      </c>
      <c r="AI2776" s="5" t="str">
        <f t="shared" si="784"/>
        <v>BMJ 04544201DAY</v>
      </c>
      <c r="AJ2776" s="5" t="str">
        <f t="shared" si="785"/>
        <v>YOSEF YANTO44201DAY</v>
      </c>
      <c r="AK2776" s="5" t="str">
        <f t="shared" si="786"/>
        <v>YOSEF YANTOBMJ II</v>
      </c>
      <c r="AL2776" s="5" t="str">
        <f t="shared" si="788"/>
        <v>5UTARA</v>
      </c>
      <c r="AM2776" s="5" t="str">
        <f t="shared" si="789"/>
        <v>&gt; 5UTARA12 RODA</v>
      </c>
      <c r="AN2776" s="5" t="str">
        <f t="shared" si="790"/>
        <v>YOSEF YANTOBMJ II&gt; 5UTARA12 RODA</v>
      </c>
      <c r="AO2776" s="5" t="str">
        <f t="shared" si="791"/>
        <v>YOSEF YANTO&gt; 5UTARA12 RODA</v>
      </c>
      <c r="AP2776" s="5" t="str">
        <f t="shared" si="792"/>
        <v>44201DAY</v>
      </c>
    </row>
    <row r="2777" spans="1:42" x14ac:dyDescent="0.3">
      <c r="A2777" s="33">
        <v>1</v>
      </c>
      <c r="B2777" s="33"/>
      <c r="C2777" s="70">
        <v>44201</v>
      </c>
      <c r="D2777" s="71" t="s">
        <v>19</v>
      </c>
      <c r="E2777" s="70">
        <v>44201</v>
      </c>
      <c r="F2777" s="71">
        <v>5164393</v>
      </c>
      <c r="G2777" s="33" t="s">
        <v>20</v>
      </c>
      <c r="H2777" s="33" t="s">
        <v>21</v>
      </c>
      <c r="I2777" s="33" t="s">
        <v>51</v>
      </c>
      <c r="J2777" s="33" t="s">
        <v>23</v>
      </c>
      <c r="K2777" s="63" t="s">
        <v>35</v>
      </c>
      <c r="L2777" s="32" t="str">
        <f t="shared" si="775"/>
        <v>CGE370</v>
      </c>
      <c r="M2777" s="32" t="str">
        <f t="shared" si="776"/>
        <v>BMJ II</v>
      </c>
      <c r="N2777" s="32" t="str">
        <f t="shared" si="777"/>
        <v>12 RODA</v>
      </c>
      <c r="O2777" s="146">
        <v>0.63788194444444446</v>
      </c>
      <c r="P2777" s="65">
        <v>44201.637881944444</v>
      </c>
      <c r="Q2777" s="65"/>
      <c r="R2777" s="66">
        <v>6</v>
      </c>
      <c r="S2777" s="66">
        <v>46720</v>
      </c>
      <c r="T2777" s="66">
        <v>17160</v>
      </c>
      <c r="U2777" s="67">
        <f t="shared" si="787"/>
        <v>29.56</v>
      </c>
      <c r="V2777" s="66">
        <f t="shared" si="778"/>
        <v>599388.11999999988</v>
      </c>
      <c r="W2777" s="66" t="str">
        <f t="shared" si="779"/>
        <v>&gt; 6</v>
      </c>
      <c r="X2777" s="66">
        <f>A2777+SUMIFS(Presensi!F:F,Presensi!E:E,'Entry Data'!AP2777)</f>
        <v>1</v>
      </c>
      <c r="Y2777" s="66">
        <f>IFERROR(INDEX('Retasi Pricing'!F:F,MATCH('Entry Data'!AM2777,'Retasi Pricing'!E:E,0))*X2777,"")</f>
        <v>34450</v>
      </c>
      <c r="Z2777" s="62" t="s">
        <v>26</v>
      </c>
      <c r="AA2777" s="62" t="s">
        <v>27</v>
      </c>
      <c r="AB2777" s="32"/>
      <c r="AC2777" s="32" t="s">
        <v>295</v>
      </c>
      <c r="AD2777" s="32" t="str">
        <f t="shared" si="780"/>
        <v/>
      </c>
      <c r="AF2777" s="5" t="str">
        <f t="shared" si="781"/>
        <v>YOSEF YANTO44201</v>
      </c>
      <c r="AG2777" s="5" t="str">
        <f t="shared" si="782"/>
        <v>BMJ 04544201UTARADAY</v>
      </c>
      <c r="AH2777" s="5" t="str">
        <f t="shared" si="783"/>
        <v>YOSEF YANTO44201UTARADAY</v>
      </c>
      <c r="AI2777" s="5" t="str">
        <f t="shared" si="784"/>
        <v>BMJ 04544201DAY</v>
      </c>
      <c r="AJ2777" s="5" t="str">
        <f t="shared" si="785"/>
        <v>YOSEF YANTO44201DAY</v>
      </c>
      <c r="AK2777" s="5" t="str">
        <f t="shared" si="786"/>
        <v>YOSEF YANTOBMJ II</v>
      </c>
      <c r="AL2777" s="5" t="str">
        <f t="shared" si="788"/>
        <v>6UTARA</v>
      </c>
      <c r="AM2777" s="5" t="str">
        <f t="shared" si="789"/>
        <v>&gt; 6UTARA12 RODA</v>
      </c>
      <c r="AN2777" s="5" t="str">
        <f t="shared" si="790"/>
        <v>YOSEF YANTOBMJ II&gt; 6UTARA12 RODA</v>
      </c>
      <c r="AO2777" s="5" t="str">
        <f t="shared" si="791"/>
        <v>YOSEF YANTO&gt; 6UTARA12 RODA</v>
      </c>
      <c r="AP2777" s="5" t="str">
        <f t="shared" si="792"/>
        <v>44201DAY</v>
      </c>
    </row>
    <row r="2778" spans="1:42" x14ac:dyDescent="0.3">
      <c r="A2778" s="33">
        <v>1</v>
      </c>
      <c r="B2778" s="33"/>
      <c r="C2778" s="70">
        <v>44201</v>
      </c>
      <c r="D2778" s="71" t="s">
        <v>19</v>
      </c>
      <c r="E2778" s="70">
        <v>44201</v>
      </c>
      <c r="F2778" s="71">
        <v>5164075</v>
      </c>
      <c r="G2778" s="33" t="s">
        <v>20</v>
      </c>
      <c r="H2778" s="33" t="s">
        <v>21</v>
      </c>
      <c r="I2778" s="33" t="s">
        <v>123</v>
      </c>
      <c r="J2778" s="33" t="s">
        <v>23</v>
      </c>
      <c r="K2778" s="63" t="s">
        <v>36</v>
      </c>
      <c r="L2778" s="32" t="str">
        <f t="shared" si="775"/>
        <v>CGE370</v>
      </c>
      <c r="M2778" s="32" t="str">
        <f t="shared" si="776"/>
        <v>BMJ II</v>
      </c>
      <c r="N2778" s="32" t="str">
        <f t="shared" si="777"/>
        <v>12 RODA</v>
      </c>
      <c r="O2778" s="146">
        <v>0.35210648148148144</v>
      </c>
      <c r="P2778" s="65">
        <v>44201.359467592592</v>
      </c>
      <c r="Q2778" s="65"/>
      <c r="R2778" s="66">
        <v>1</v>
      </c>
      <c r="S2778" s="66">
        <v>46220</v>
      </c>
      <c r="T2778" s="66">
        <v>17240</v>
      </c>
      <c r="U2778" s="67">
        <f t="shared" si="787"/>
        <v>28.98</v>
      </c>
      <c r="V2778" s="66">
        <f t="shared" si="778"/>
        <v>587627.46</v>
      </c>
      <c r="W2778" s="66" t="str">
        <f t="shared" si="779"/>
        <v>1 &gt; 4</v>
      </c>
      <c r="X2778" s="66">
        <f>A2778+SUMIFS(Presensi!F:F,Presensi!E:E,'Entry Data'!AP2778)</f>
        <v>1</v>
      </c>
      <c r="Y2778" s="66">
        <f>IFERROR(INDEX('Retasi Pricing'!F:F,MATCH('Entry Data'!AM2778,'Retasi Pricing'!E:E,0))*X2778,"")</f>
        <v>27500</v>
      </c>
      <c r="Z2778" s="62" t="s">
        <v>26</v>
      </c>
      <c r="AA2778" s="62" t="s">
        <v>27</v>
      </c>
      <c r="AB2778" s="32"/>
      <c r="AC2778" s="32" t="s">
        <v>190</v>
      </c>
      <c r="AD2778" s="32" t="str">
        <f t="shared" si="780"/>
        <v/>
      </c>
      <c r="AF2778" s="5" t="str">
        <f t="shared" si="781"/>
        <v>usman mansyur44201</v>
      </c>
      <c r="AG2778" s="5" t="str">
        <f t="shared" si="782"/>
        <v>BMJ 04644201UTARADAY</v>
      </c>
      <c r="AH2778" s="5" t="str">
        <f t="shared" si="783"/>
        <v>usman mansyur44201UTARADAY</v>
      </c>
      <c r="AI2778" s="5" t="str">
        <f t="shared" si="784"/>
        <v>BMJ 04644201DAY</v>
      </c>
      <c r="AJ2778" s="5" t="str">
        <f t="shared" si="785"/>
        <v>usman mansyur44201DAY</v>
      </c>
      <c r="AK2778" s="5" t="str">
        <f t="shared" si="786"/>
        <v>usman mansyurBMJ II</v>
      </c>
      <c r="AL2778" s="5" t="str">
        <f t="shared" si="788"/>
        <v>1UTARA</v>
      </c>
      <c r="AM2778" s="5" t="str">
        <f t="shared" si="789"/>
        <v>1 &gt; 4UTARA12 RODA</v>
      </c>
      <c r="AN2778" s="5" t="str">
        <f t="shared" si="790"/>
        <v>usman mansyurBMJ II1 &gt; 4UTARA12 RODA</v>
      </c>
      <c r="AO2778" s="5" t="str">
        <f t="shared" si="791"/>
        <v>usman mansyur1 &gt; 4UTARA12 RODA</v>
      </c>
      <c r="AP2778" s="5" t="str">
        <f t="shared" si="792"/>
        <v>44201DAY</v>
      </c>
    </row>
    <row r="2779" spans="1:42" x14ac:dyDescent="0.3">
      <c r="A2779" s="33">
        <v>1</v>
      </c>
      <c r="B2779" s="33"/>
      <c r="C2779" s="70">
        <v>44201</v>
      </c>
      <c r="D2779" s="71" t="s">
        <v>19</v>
      </c>
      <c r="E2779" s="70">
        <v>44201</v>
      </c>
      <c r="F2779" s="71">
        <v>5164134</v>
      </c>
      <c r="G2779" s="33" t="s">
        <v>20</v>
      </c>
      <c r="H2779" s="33" t="s">
        <v>21</v>
      </c>
      <c r="I2779" s="33" t="s">
        <v>51</v>
      </c>
      <c r="J2779" s="33" t="s">
        <v>23</v>
      </c>
      <c r="K2779" s="63" t="s">
        <v>36</v>
      </c>
      <c r="L2779" s="32" t="str">
        <f t="shared" si="775"/>
        <v>CGE370</v>
      </c>
      <c r="M2779" s="32" t="str">
        <f t="shared" si="776"/>
        <v>BMJ II</v>
      </c>
      <c r="N2779" s="32" t="str">
        <f t="shared" si="777"/>
        <v>12 RODA</v>
      </c>
      <c r="O2779" s="146">
        <v>0.40751157407407407</v>
      </c>
      <c r="P2779" s="65">
        <v>44201.407511574071</v>
      </c>
      <c r="Q2779" s="65"/>
      <c r="R2779" s="66">
        <v>2</v>
      </c>
      <c r="S2779" s="66">
        <v>46780</v>
      </c>
      <c r="T2779" s="66">
        <v>17240</v>
      </c>
      <c r="U2779" s="67">
        <f t="shared" si="787"/>
        <v>29.54</v>
      </c>
      <c r="V2779" s="66">
        <f t="shared" si="778"/>
        <v>598982.58000000007</v>
      </c>
      <c r="W2779" s="66" t="str">
        <f t="shared" si="779"/>
        <v>1 &gt; 4</v>
      </c>
      <c r="X2779" s="66">
        <f>A2779+SUMIFS(Presensi!F:F,Presensi!E:E,'Entry Data'!AP2779)</f>
        <v>1</v>
      </c>
      <c r="Y2779" s="66">
        <f>IFERROR(INDEX('Retasi Pricing'!F:F,MATCH('Entry Data'!AM2779,'Retasi Pricing'!E:E,0))*X2779,"")</f>
        <v>27500</v>
      </c>
      <c r="Z2779" s="62" t="s">
        <v>26</v>
      </c>
      <c r="AA2779" s="62" t="s">
        <v>27</v>
      </c>
      <c r="AB2779" s="32"/>
      <c r="AC2779" s="32" t="s">
        <v>190</v>
      </c>
      <c r="AD2779" s="32" t="str">
        <f t="shared" si="780"/>
        <v/>
      </c>
      <c r="AF2779" s="5" t="str">
        <f t="shared" si="781"/>
        <v>usman mansyur44201</v>
      </c>
      <c r="AG2779" s="5" t="str">
        <f t="shared" si="782"/>
        <v>BMJ 04644201UTARADAY</v>
      </c>
      <c r="AH2779" s="5" t="str">
        <f t="shared" si="783"/>
        <v>usman mansyur44201UTARADAY</v>
      </c>
      <c r="AI2779" s="5" t="str">
        <f t="shared" si="784"/>
        <v>BMJ 04644201DAY</v>
      </c>
      <c r="AJ2779" s="5" t="str">
        <f t="shared" si="785"/>
        <v>usman mansyur44201DAY</v>
      </c>
      <c r="AK2779" s="5" t="str">
        <f t="shared" si="786"/>
        <v>usman mansyurBMJ II</v>
      </c>
      <c r="AL2779" s="5" t="str">
        <f t="shared" si="788"/>
        <v>2UTARA</v>
      </c>
      <c r="AM2779" s="5" t="str">
        <f t="shared" si="789"/>
        <v>1 &gt; 4UTARA12 RODA</v>
      </c>
      <c r="AN2779" s="5" t="str">
        <f t="shared" si="790"/>
        <v>usman mansyurBMJ II1 &gt; 4UTARA12 RODA</v>
      </c>
      <c r="AO2779" s="5" t="str">
        <f t="shared" si="791"/>
        <v>usman mansyur1 &gt; 4UTARA12 RODA</v>
      </c>
      <c r="AP2779" s="5" t="str">
        <f t="shared" si="792"/>
        <v>44201DAY</v>
      </c>
    </row>
    <row r="2780" spans="1:42" x14ac:dyDescent="0.3">
      <c r="A2780" s="33">
        <v>1</v>
      </c>
      <c r="B2780" s="33"/>
      <c r="C2780" s="70">
        <v>44201</v>
      </c>
      <c r="D2780" s="71" t="s">
        <v>19</v>
      </c>
      <c r="E2780" s="70">
        <v>44201</v>
      </c>
      <c r="F2780" s="71">
        <v>5164194</v>
      </c>
      <c r="G2780" s="33" t="s">
        <v>20</v>
      </c>
      <c r="H2780" s="33" t="s">
        <v>21</v>
      </c>
      <c r="I2780" s="33" t="s">
        <v>51</v>
      </c>
      <c r="J2780" s="33" t="s">
        <v>23</v>
      </c>
      <c r="K2780" s="63" t="s">
        <v>36</v>
      </c>
      <c r="L2780" s="32" t="str">
        <f t="shared" si="775"/>
        <v>CGE370</v>
      </c>
      <c r="M2780" s="32" t="str">
        <f t="shared" si="776"/>
        <v>BMJ II</v>
      </c>
      <c r="N2780" s="32" t="str">
        <f t="shared" si="777"/>
        <v>12 RODA</v>
      </c>
      <c r="O2780" s="146">
        <v>0.46027777777777779</v>
      </c>
      <c r="P2780" s="65">
        <v>44201.460277777776</v>
      </c>
      <c r="Q2780" s="65"/>
      <c r="R2780" s="66">
        <v>3</v>
      </c>
      <c r="S2780" s="66">
        <v>46400</v>
      </c>
      <c r="T2780" s="66">
        <v>17240</v>
      </c>
      <c r="U2780" s="67">
        <f t="shared" si="787"/>
        <v>29.16</v>
      </c>
      <c r="V2780" s="66">
        <f t="shared" si="778"/>
        <v>591277.31999999995</v>
      </c>
      <c r="W2780" s="66" t="str">
        <f t="shared" si="779"/>
        <v>1 &gt; 4</v>
      </c>
      <c r="X2780" s="66">
        <f>A2780+SUMIFS(Presensi!F:F,Presensi!E:E,'Entry Data'!AP2780)</f>
        <v>1</v>
      </c>
      <c r="Y2780" s="66">
        <f>IFERROR(INDEX('Retasi Pricing'!F:F,MATCH('Entry Data'!AM2780,'Retasi Pricing'!E:E,0))*X2780,"")</f>
        <v>27500</v>
      </c>
      <c r="Z2780" s="62" t="s">
        <v>26</v>
      </c>
      <c r="AA2780" s="62" t="s">
        <v>27</v>
      </c>
      <c r="AB2780" s="32"/>
      <c r="AC2780" s="32" t="s">
        <v>190</v>
      </c>
      <c r="AD2780" s="32" t="str">
        <f t="shared" si="780"/>
        <v/>
      </c>
      <c r="AF2780" s="5" t="str">
        <f t="shared" si="781"/>
        <v>usman mansyur44201</v>
      </c>
      <c r="AG2780" s="5" t="str">
        <f t="shared" si="782"/>
        <v>BMJ 04644201UTARADAY</v>
      </c>
      <c r="AH2780" s="5" t="str">
        <f t="shared" si="783"/>
        <v>usman mansyur44201UTARADAY</v>
      </c>
      <c r="AI2780" s="5" t="str">
        <f t="shared" si="784"/>
        <v>BMJ 04644201DAY</v>
      </c>
      <c r="AJ2780" s="5" t="str">
        <f t="shared" si="785"/>
        <v>usman mansyur44201DAY</v>
      </c>
      <c r="AK2780" s="5" t="str">
        <f t="shared" si="786"/>
        <v>usman mansyurBMJ II</v>
      </c>
      <c r="AL2780" s="5" t="str">
        <f t="shared" si="788"/>
        <v>3UTARA</v>
      </c>
      <c r="AM2780" s="5" t="str">
        <f t="shared" si="789"/>
        <v>1 &gt; 4UTARA12 RODA</v>
      </c>
      <c r="AN2780" s="5" t="str">
        <f t="shared" si="790"/>
        <v>usman mansyurBMJ II1 &gt; 4UTARA12 RODA</v>
      </c>
      <c r="AO2780" s="5" t="str">
        <f t="shared" si="791"/>
        <v>usman mansyur1 &gt; 4UTARA12 RODA</v>
      </c>
      <c r="AP2780" s="5" t="str">
        <f t="shared" si="792"/>
        <v>44201DAY</v>
      </c>
    </row>
    <row r="2781" spans="1:42" x14ac:dyDescent="0.3">
      <c r="A2781" s="33">
        <v>1</v>
      </c>
      <c r="B2781" s="33"/>
      <c r="C2781" s="70">
        <v>44201</v>
      </c>
      <c r="D2781" s="71" t="s">
        <v>19</v>
      </c>
      <c r="E2781" s="70">
        <v>44201</v>
      </c>
      <c r="F2781" s="71">
        <v>5164260</v>
      </c>
      <c r="G2781" s="33" t="s">
        <v>20</v>
      </c>
      <c r="H2781" s="33" t="s">
        <v>50</v>
      </c>
      <c r="I2781" s="33" t="s">
        <v>51</v>
      </c>
      <c r="J2781" s="33" t="s">
        <v>53</v>
      </c>
      <c r="K2781" s="63" t="s">
        <v>36</v>
      </c>
      <c r="L2781" s="32" t="str">
        <f t="shared" si="775"/>
        <v>CGE370</v>
      </c>
      <c r="M2781" s="32" t="str">
        <f t="shared" si="776"/>
        <v>BMJ II</v>
      </c>
      <c r="N2781" s="32" t="str">
        <f t="shared" si="777"/>
        <v>12 RODA</v>
      </c>
      <c r="O2781" s="146">
        <v>0.51435185185185184</v>
      </c>
      <c r="P2781" s="65">
        <v>44201.514351851853</v>
      </c>
      <c r="Q2781" s="65"/>
      <c r="R2781" s="66">
        <v>4</v>
      </c>
      <c r="S2781" s="66">
        <v>44840</v>
      </c>
      <c r="T2781" s="66">
        <v>17240</v>
      </c>
      <c r="U2781" s="67">
        <f t="shared" si="787"/>
        <v>27.6</v>
      </c>
      <c r="V2781" s="66">
        <f t="shared" si="778"/>
        <v>559645.20000000007</v>
      </c>
      <c r="W2781" s="66" t="str">
        <f t="shared" si="779"/>
        <v>1 &gt; 4</v>
      </c>
      <c r="X2781" s="66">
        <f>A2781+SUMIFS(Presensi!F:F,Presensi!E:E,'Entry Data'!AP2781)</f>
        <v>1</v>
      </c>
      <c r="Y2781" s="66">
        <f>IFERROR(INDEX('Retasi Pricing'!F:F,MATCH('Entry Data'!AM2781,'Retasi Pricing'!E:E,0))*X2781,"")</f>
        <v>27500</v>
      </c>
      <c r="Z2781" s="62" t="s">
        <v>26</v>
      </c>
      <c r="AA2781" s="62" t="s">
        <v>27</v>
      </c>
      <c r="AB2781" s="32"/>
      <c r="AC2781" s="32" t="s">
        <v>190</v>
      </c>
      <c r="AD2781" s="32" t="str">
        <f t="shared" si="780"/>
        <v/>
      </c>
      <c r="AF2781" s="5" t="str">
        <f t="shared" si="781"/>
        <v>usman mansyur44201</v>
      </c>
      <c r="AG2781" s="5" t="str">
        <f t="shared" si="782"/>
        <v>BMJ 04644201UTARADAY</v>
      </c>
      <c r="AH2781" s="5" t="str">
        <f t="shared" si="783"/>
        <v>usman mansyur44201UTARADAY</v>
      </c>
      <c r="AI2781" s="5" t="str">
        <f t="shared" si="784"/>
        <v>BMJ 04644201DAY</v>
      </c>
      <c r="AJ2781" s="5" t="str">
        <f t="shared" si="785"/>
        <v>usman mansyur44201DAY</v>
      </c>
      <c r="AK2781" s="5" t="str">
        <f t="shared" si="786"/>
        <v>usman mansyurBMJ II</v>
      </c>
      <c r="AL2781" s="5" t="str">
        <f t="shared" si="788"/>
        <v>4UTARA</v>
      </c>
      <c r="AM2781" s="5" t="str">
        <f t="shared" si="789"/>
        <v>1 &gt; 4UTARA12 RODA</v>
      </c>
      <c r="AN2781" s="5" t="str">
        <f t="shared" si="790"/>
        <v>usman mansyurBMJ II1 &gt; 4UTARA12 RODA</v>
      </c>
      <c r="AO2781" s="5" t="str">
        <f t="shared" si="791"/>
        <v>usman mansyur1 &gt; 4UTARA12 RODA</v>
      </c>
      <c r="AP2781" s="5" t="str">
        <f t="shared" si="792"/>
        <v>44201DAY</v>
      </c>
    </row>
    <row r="2782" spans="1:42" x14ac:dyDescent="0.3">
      <c r="A2782" s="33">
        <v>1</v>
      </c>
      <c r="B2782" s="33"/>
      <c r="C2782" s="70">
        <v>44201</v>
      </c>
      <c r="D2782" s="71" t="s">
        <v>19</v>
      </c>
      <c r="E2782" s="70">
        <v>44201</v>
      </c>
      <c r="F2782" s="71">
        <v>5164324</v>
      </c>
      <c r="G2782" s="33" t="s">
        <v>20</v>
      </c>
      <c r="H2782" s="33" t="s">
        <v>50</v>
      </c>
      <c r="I2782" s="33" t="s">
        <v>51</v>
      </c>
      <c r="J2782" s="33" t="s">
        <v>53</v>
      </c>
      <c r="K2782" s="63" t="s">
        <v>36</v>
      </c>
      <c r="L2782" s="32" t="str">
        <f t="shared" si="775"/>
        <v>CGE370</v>
      </c>
      <c r="M2782" s="32" t="str">
        <f t="shared" si="776"/>
        <v>BMJ II</v>
      </c>
      <c r="N2782" s="32" t="str">
        <f t="shared" si="777"/>
        <v>12 RODA</v>
      </c>
      <c r="O2782" s="146">
        <v>0.58069444444444451</v>
      </c>
      <c r="P2782" s="65">
        <v>44201.580694444441</v>
      </c>
      <c r="Q2782" s="65"/>
      <c r="R2782" s="66">
        <v>5</v>
      </c>
      <c r="S2782" s="66">
        <v>44380</v>
      </c>
      <c r="T2782" s="66">
        <v>17240</v>
      </c>
      <c r="U2782" s="67">
        <f t="shared" si="787"/>
        <v>27.14</v>
      </c>
      <c r="V2782" s="66">
        <f t="shared" si="778"/>
        <v>550317.78</v>
      </c>
      <c r="W2782" s="66" t="str">
        <f t="shared" si="779"/>
        <v>&gt; 5</v>
      </c>
      <c r="X2782" s="66">
        <f>A2782+SUMIFS(Presensi!F:F,Presensi!E:E,'Entry Data'!AP2782)</f>
        <v>1</v>
      </c>
      <c r="Y2782" s="66">
        <f>IFERROR(INDEX('Retasi Pricing'!F:F,MATCH('Entry Data'!AM2782,'Retasi Pricing'!E:E,0))*X2782,"")</f>
        <v>31200</v>
      </c>
      <c r="Z2782" s="62" t="s">
        <v>26</v>
      </c>
      <c r="AA2782" s="62" t="s">
        <v>27</v>
      </c>
      <c r="AB2782" s="32"/>
      <c r="AC2782" s="32" t="s">
        <v>190</v>
      </c>
      <c r="AD2782" s="32" t="str">
        <f t="shared" si="780"/>
        <v/>
      </c>
      <c r="AF2782" s="5" t="str">
        <f t="shared" si="781"/>
        <v>usman mansyur44201</v>
      </c>
      <c r="AG2782" s="5" t="str">
        <f t="shared" si="782"/>
        <v>BMJ 04644201UTARADAY</v>
      </c>
      <c r="AH2782" s="5" t="str">
        <f t="shared" si="783"/>
        <v>usman mansyur44201UTARADAY</v>
      </c>
      <c r="AI2782" s="5" t="str">
        <f t="shared" si="784"/>
        <v>BMJ 04644201DAY</v>
      </c>
      <c r="AJ2782" s="5" t="str">
        <f t="shared" si="785"/>
        <v>usman mansyur44201DAY</v>
      </c>
      <c r="AK2782" s="5" t="str">
        <f t="shared" si="786"/>
        <v>usman mansyurBMJ II</v>
      </c>
      <c r="AL2782" s="5" t="str">
        <f t="shared" si="788"/>
        <v>5UTARA</v>
      </c>
      <c r="AM2782" s="5" t="str">
        <f t="shared" si="789"/>
        <v>&gt; 5UTARA12 RODA</v>
      </c>
      <c r="AN2782" s="5" t="str">
        <f t="shared" si="790"/>
        <v>usman mansyurBMJ II&gt; 5UTARA12 RODA</v>
      </c>
      <c r="AO2782" s="5" t="str">
        <f t="shared" si="791"/>
        <v>usman mansyur&gt; 5UTARA12 RODA</v>
      </c>
      <c r="AP2782" s="5" t="str">
        <f t="shared" si="792"/>
        <v>44201DAY</v>
      </c>
    </row>
    <row r="2783" spans="1:42" x14ac:dyDescent="0.3">
      <c r="A2783" s="33">
        <v>1</v>
      </c>
      <c r="B2783" s="33"/>
      <c r="C2783" s="70">
        <v>44201</v>
      </c>
      <c r="D2783" s="71" t="s">
        <v>19</v>
      </c>
      <c r="E2783" s="70">
        <v>44201</v>
      </c>
      <c r="F2783" s="71">
        <v>5164392</v>
      </c>
      <c r="G2783" s="33" t="s">
        <v>20</v>
      </c>
      <c r="H2783" s="33" t="s">
        <v>50</v>
      </c>
      <c r="I2783" s="33" t="s">
        <v>51</v>
      </c>
      <c r="J2783" s="33" t="s">
        <v>53</v>
      </c>
      <c r="K2783" s="63" t="s">
        <v>36</v>
      </c>
      <c r="L2783" s="32" t="str">
        <f t="shared" si="775"/>
        <v>CGE370</v>
      </c>
      <c r="M2783" s="32" t="str">
        <f t="shared" si="776"/>
        <v>BMJ II</v>
      </c>
      <c r="N2783" s="32" t="str">
        <f t="shared" si="777"/>
        <v>12 RODA</v>
      </c>
      <c r="O2783" s="146">
        <v>0.63745370370370369</v>
      </c>
      <c r="P2783" s="65">
        <v>44201.637453703705</v>
      </c>
      <c r="Q2783" s="65"/>
      <c r="R2783" s="66">
        <v>6</v>
      </c>
      <c r="S2783" s="66">
        <v>49340</v>
      </c>
      <c r="T2783" s="66">
        <v>17240</v>
      </c>
      <c r="U2783" s="67">
        <f t="shared" si="787"/>
        <v>32.1</v>
      </c>
      <c r="V2783" s="66">
        <f t="shared" si="778"/>
        <v>650891.70000000007</v>
      </c>
      <c r="W2783" s="66" t="str">
        <f t="shared" si="779"/>
        <v>&gt; 6</v>
      </c>
      <c r="X2783" s="66">
        <f>A2783+SUMIFS(Presensi!F:F,Presensi!E:E,'Entry Data'!AP2783)</f>
        <v>1</v>
      </c>
      <c r="Y2783" s="66">
        <f>IFERROR(INDEX('Retasi Pricing'!F:F,MATCH('Entry Data'!AM2783,'Retasi Pricing'!E:E,0))*X2783,"")</f>
        <v>34450</v>
      </c>
      <c r="Z2783" s="62" t="s">
        <v>26</v>
      </c>
      <c r="AA2783" s="62" t="s">
        <v>27</v>
      </c>
      <c r="AB2783" s="32"/>
      <c r="AC2783" s="32" t="s">
        <v>190</v>
      </c>
      <c r="AD2783" s="32" t="str">
        <f t="shared" si="780"/>
        <v/>
      </c>
      <c r="AF2783" s="5" t="str">
        <f t="shared" si="781"/>
        <v>usman mansyur44201</v>
      </c>
      <c r="AG2783" s="5" t="str">
        <f t="shared" si="782"/>
        <v>BMJ 04644201UTARADAY</v>
      </c>
      <c r="AH2783" s="5" t="str">
        <f t="shared" si="783"/>
        <v>usman mansyur44201UTARADAY</v>
      </c>
      <c r="AI2783" s="5" t="str">
        <f t="shared" si="784"/>
        <v>BMJ 04644201DAY</v>
      </c>
      <c r="AJ2783" s="5" t="str">
        <f t="shared" si="785"/>
        <v>usman mansyur44201DAY</v>
      </c>
      <c r="AK2783" s="5" t="str">
        <f t="shared" si="786"/>
        <v>usman mansyurBMJ II</v>
      </c>
      <c r="AL2783" s="5" t="str">
        <f t="shared" si="788"/>
        <v>6UTARA</v>
      </c>
      <c r="AM2783" s="5" t="str">
        <f t="shared" si="789"/>
        <v>&gt; 6UTARA12 RODA</v>
      </c>
      <c r="AN2783" s="5" t="str">
        <f t="shared" si="790"/>
        <v>usman mansyurBMJ II&gt; 6UTARA12 RODA</v>
      </c>
      <c r="AO2783" s="5" t="str">
        <f t="shared" si="791"/>
        <v>usman mansyur&gt; 6UTARA12 RODA</v>
      </c>
      <c r="AP2783" s="5" t="str">
        <f t="shared" si="792"/>
        <v>44201DAY</v>
      </c>
    </row>
    <row r="2784" spans="1:42" x14ac:dyDescent="0.3">
      <c r="A2784" s="33">
        <v>1</v>
      </c>
      <c r="B2784" s="33"/>
      <c r="C2784" s="70">
        <v>44201</v>
      </c>
      <c r="D2784" s="71" t="s">
        <v>19</v>
      </c>
      <c r="E2784" s="70">
        <v>44201</v>
      </c>
      <c r="F2784" s="71">
        <v>5164504</v>
      </c>
      <c r="G2784" s="33" t="s">
        <v>20</v>
      </c>
      <c r="H2784" s="33" t="s">
        <v>21</v>
      </c>
      <c r="I2784" s="33" t="s">
        <v>51</v>
      </c>
      <c r="J2784" s="33" t="s">
        <v>23</v>
      </c>
      <c r="K2784" s="63" t="s">
        <v>36</v>
      </c>
      <c r="L2784" s="32" t="str">
        <f t="shared" si="775"/>
        <v>CGE370</v>
      </c>
      <c r="M2784" s="32" t="str">
        <f t="shared" si="776"/>
        <v>BMJ II</v>
      </c>
      <c r="N2784" s="32" t="str">
        <f t="shared" si="777"/>
        <v>12 RODA</v>
      </c>
      <c r="O2784" s="146">
        <v>0.73432870370370373</v>
      </c>
      <c r="P2784" s="65">
        <v>44201.7343287037</v>
      </c>
      <c r="Q2784" s="65"/>
      <c r="R2784" s="66">
        <v>7</v>
      </c>
      <c r="S2784" s="66">
        <v>47000</v>
      </c>
      <c r="T2784" s="66">
        <v>17240</v>
      </c>
      <c r="U2784" s="67">
        <f t="shared" si="787"/>
        <v>29.76</v>
      </c>
      <c r="V2784" s="66">
        <f t="shared" si="778"/>
        <v>603443.52</v>
      </c>
      <c r="W2784" s="66" t="str">
        <f t="shared" si="779"/>
        <v>7 &gt;</v>
      </c>
      <c r="X2784" s="66">
        <f>A2784+SUMIFS(Presensi!F:F,Presensi!E:E,'Entry Data'!AP2784)</f>
        <v>1</v>
      </c>
      <c r="Y2784" s="66">
        <f>IFERROR(INDEX('Retasi Pricing'!F:F,MATCH('Entry Data'!AM2784,'Retasi Pricing'!E:E,0))*X2784,"")</f>
        <v>42000</v>
      </c>
      <c r="Z2784" s="62" t="s">
        <v>26</v>
      </c>
      <c r="AA2784" s="62" t="s">
        <v>27</v>
      </c>
      <c r="AB2784" s="32"/>
      <c r="AC2784" s="32" t="s">
        <v>190</v>
      </c>
      <c r="AD2784" s="32" t="str">
        <f t="shared" si="780"/>
        <v/>
      </c>
      <c r="AF2784" s="5" t="str">
        <f t="shared" si="781"/>
        <v>usman mansyur44201</v>
      </c>
      <c r="AG2784" s="5" t="str">
        <f t="shared" si="782"/>
        <v>BMJ 04644201UTARADAY</v>
      </c>
      <c r="AH2784" s="5" t="str">
        <f t="shared" si="783"/>
        <v>usman mansyur44201UTARADAY</v>
      </c>
      <c r="AI2784" s="5" t="str">
        <f t="shared" si="784"/>
        <v>BMJ 04644201DAY</v>
      </c>
      <c r="AJ2784" s="5" t="str">
        <f t="shared" si="785"/>
        <v>usman mansyur44201DAY</v>
      </c>
      <c r="AK2784" s="5" t="str">
        <f t="shared" si="786"/>
        <v>usman mansyurBMJ II</v>
      </c>
      <c r="AL2784" s="5" t="str">
        <f t="shared" si="788"/>
        <v>7UTARA</v>
      </c>
      <c r="AM2784" s="5" t="str">
        <f t="shared" si="789"/>
        <v>7 &gt;UTARA12 RODA</v>
      </c>
      <c r="AN2784" s="5" t="str">
        <f t="shared" si="790"/>
        <v>usman mansyurBMJ II7 &gt;UTARA12 RODA</v>
      </c>
      <c r="AO2784" s="5" t="str">
        <f t="shared" si="791"/>
        <v>usman mansyur7 &gt;UTARA12 RODA</v>
      </c>
      <c r="AP2784" s="5" t="str">
        <f t="shared" si="792"/>
        <v>44201DAY</v>
      </c>
    </row>
    <row r="2785" spans="1:42" x14ac:dyDescent="0.3">
      <c r="A2785" s="33">
        <v>1</v>
      </c>
      <c r="B2785" s="33"/>
      <c r="C2785" s="70">
        <v>44201</v>
      </c>
      <c r="D2785" s="71" t="s">
        <v>19</v>
      </c>
      <c r="E2785" s="70">
        <v>44201</v>
      </c>
      <c r="F2785" s="71">
        <v>5164172</v>
      </c>
      <c r="G2785" s="33" t="s">
        <v>20</v>
      </c>
      <c r="H2785" s="33" t="s">
        <v>21</v>
      </c>
      <c r="I2785" s="33" t="s">
        <v>123</v>
      </c>
      <c r="J2785" s="33" t="s">
        <v>23</v>
      </c>
      <c r="K2785" s="63" t="s">
        <v>41</v>
      </c>
      <c r="L2785" s="32" t="str">
        <f t="shared" si="775"/>
        <v>AXOR4843</v>
      </c>
      <c r="M2785" s="32" t="str">
        <f t="shared" si="776"/>
        <v>BMJ II</v>
      </c>
      <c r="N2785" s="32" t="str">
        <f t="shared" si="777"/>
        <v>12 RODA</v>
      </c>
      <c r="O2785" s="146">
        <v>0.43736111111111109</v>
      </c>
      <c r="P2785" s="65">
        <v>44201.443495370368</v>
      </c>
      <c r="Q2785" s="65"/>
      <c r="R2785" s="66">
        <v>1</v>
      </c>
      <c r="S2785" s="66">
        <v>53140</v>
      </c>
      <c r="T2785" s="66">
        <v>20160</v>
      </c>
      <c r="U2785" s="67">
        <f t="shared" si="787"/>
        <v>32.979999999999997</v>
      </c>
      <c r="V2785" s="66">
        <f t="shared" si="778"/>
        <v>668735.45999999985</v>
      </c>
      <c r="W2785" s="66" t="str">
        <f t="shared" si="779"/>
        <v>1 &gt; 4</v>
      </c>
      <c r="X2785" s="66">
        <f>A2785+SUMIFS(Presensi!F:F,Presensi!E:E,'Entry Data'!AP2785)</f>
        <v>1</v>
      </c>
      <c r="Y2785" s="66">
        <f>IFERROR(INDEX('Retasi Pricing'!F:F,MATCH('Entry Data'!AM2785,'Retasi Pricing'!E:E,0))*X2785,"")</f>
        <v>27500</v>
      </c>
      <c r="Z2785" s="62" t="s">
        <v>26</v>
      </c>
      <c r="AA2785" s="62" t="s">
        <v>27</v>
      </c>
      <c r="AB2785" s="32"/>
      <c r="AC2785" s="32" t="s">
        <v>368</v>
      </c>
      <c r="AD2785" s="32" t="str">
        <f t="shared" si="780"/>
        <v/>
      </c>
      <c r="AF2785" s="5" t="str">
        <f t="shared" si="781"/>
        <v>Romanus Roja44201</v>
      </c>
      <c r="AG2785" s="5" t="str">
        <f t="shared" si="782"/>
        <v>BMJ 04744201UTARADAY</v>
      </c>
      <c r="AH2785" s="5" t="str">
        <f t="shared" si="783"/>
        <v>Romanus Roja44201UTARADAY</v>
      </c>
      <c r="AI2785" s="5" t="str">
        <f t="shared" si="784"/>
        <v>BMJ 04744201DAY</v>
      </c>
      <c r="AJ2785" s="5" t="str">
        <f t="shared" si="785"/>
        <v>Romanus Roja44201DAY</v>
      </c>
      <c r="AK2785" s="5" t="str">
        <f t="shared" si="786"/>
        <v>Romanus RojaBMJ II</v>
      </c>
      <c r="AL2785" s="5" t="str">
        <f t="shared" si="788"/>
        <v>1UTARA</v>
      </c>
      <c r="AM2785" s="5" t="str">
        <f t="shared" si="789"/>
        <v>1 &gt; 4UTARA12 RODA</v>
      </c>
      <c r="AN2785" s="5" t="str">
        <f t="shared" si="790"/>
        <v>Romanus RojaBMJ II1 &gt; 4UTARA12 RODA</v>
      </c>
      <c r="AO2785" s="5" t="str">
        <f t="shared" si="791"/>
        <v>Romanus Roja1 &gt; 4UTARA12 RODA</v>
      </c>
      <c r="AP2785" s="5" t="str">
        <f t="shared" si="792"/>
        <v>44201DAY</v>
      </c>
    </row>
    <row r="2786" spans="1:42" x14ac:dyDescent="0.3">
      <c r="A2786" s="33">
        <v>1</v>
      </c>
      <c r="B2786" s="33"/>
      <c r="C2786" s="70">
        <v>44201</v>
      </c>
      <c r="D2786" s="71" t="s">
        <v>19</v>
      </c>
      <c r="E2786" s="70">
        <v>44201</v>
      </c>
      <c r="F2786" s="71">
        <v>5164245</v>
      </c>
      <c r="G2786" s="33" t="s">
        <v>20</v>
      </c>
      <c r="H2786" s="33" t="s">
        <v>21</v>
      </c>
      <c r="I2786" s="33" t="s">
        <v>123</v>
      </c>
      <c r="J2786" s="33" t="s">
        <v>23</v>
      </c>
      <c r="K2786" s="63" t="s">
        <v>41</v>
      </c>
      <c r="L2786" s="32" t="str">
        <f t="shared" si="775"/>
        <v>AXOR4843</v>
      </c>
      <c r="M2786" s="32" t="str">
        <f t="shared" si="776"/>
        <v>BMJ II</v>
      </c>
      <c r="N2786" s="32" t="str">
        <f t="shared" si="777"/>
        <v>12 RODA</v>
      </c>
      <c r="O2786" s="146">
        <v>0.49792824074074077</v>
      </c>
      <c r="P2786" s="65">
        <v>44201.497928240744</v>
      </c>
      <c r="Q2786" s="65"/>
      <c r="R2786" s="66">
        <v>2</v>
      </c>
      <c r="S2786" s="66">
        <v>52320</v>
      </c>
      <c r="T2786" s="66">
        <v>20160</v>
      </c>
      <c r="U2786" s="67">
        <f t="shared" si="787"/>
        <v>32.159999999999997</v>
      </c>
      <c r="V2786" s="66">
        <f t="shared" si="778"/>
        <v>652108.31999999995</v>
      </c>
      <c r="W2786" s="66" t="str">
        <f t="shared" si="779"/>
        <v>1 &gt; 4</v>
      </c>
      <c r="X2786" s="66">
        <f>A2786+SUMIFS(Presensi!F:F,Presensi!E:E,'Entry Data'!AP2786)</f>
        <v>1</v>
      </c>
      <c r="Y2786" s="66">
        <f>IFERROR(INDEX('Retasi Pricing'!F:F,MATCH('Entry Data'!AM2786,'Retasi Pricing'!E:E,0))*X2786,"")</f>
        <v>27500</v>
      </c>
      <c r="Z2786" s="62" t="s">
        <v>26</v>
      </c>
      <c r="AA2786" s="62" t="s">
        <v>27</v>
      </c>
      <c r="AB2786" s="32"/>
      <c r="AC2786" s="32" t="s">
        <v>368</v>
      </c>
      <c r="AD2786" s="32" t="str">
        <f t="shared" si="780"/>
        <v/>
      </c>
      <c r="AF2786" s="5" t="str">
        <f t="shared" si="781"/>
        <v>Romanus Roja44201</v>
      </c>
      <c r="AG2786" s="5" t="str">
        <f t="shared" si="782"/>
        <v>BMJ 04744201UTARADAY</v>
      </c>
      <c r="AH2786" s="5" t="str">
        <f t="shared" si="783"/>
        <v>Romanus Roja44201UTARADAY</v>
      </c>
      <c r="AI2786" s="5" t="str">
        <f t="shared" si="784"/>
        <v>BMJ 04744201DAY</v>
      </c>
      <c r="AJ2786" s="5" t="str">
        <f t="shared" si="785"/>
        <v>Romanus Roja44201DAY</v>
      </c>
      <c r="AK2786" s="5" t="str">
        <f t="shared" si="786"/>
        <v>Romanus RojaBMJ II</v>
      </c>
      <c r="AL2786" s="5" t="str">
        <f t="shared" si="788"/>
        <v>2UTARA</v>
      </c>
      <c r="AM2786" s="5" t="str">
        <f t="shared" si="789"/>
        <v>1 &gt; 4UTARA12 RODA</v>
      </c>
      <c r="AN2786" s="5" t="str">
        <f t="shared" si="790"/>
        <v>Romanus RojaBMJ II1 &gt; 4UTARA12 RODA</v>
      </c>
      <c r="AO2786" s="5" t="str">
        <f t="shared" si="791"/>
        <v>Romanus Roja1 &gt; 4UTARA12 RODA</v>
      </c>
      <c r="AP2786" s="5" t="str">
        <f t="shared" si="792"/>
        <v>44201DAY</v>
      </c>
    </row>
    <row r="2787" spans="1:42" x14ac:dyDescent="0.3">
      <c r="A2787" s="33">
        <v>1</v>
      </c>
      <c r="B2787" s="33"/>
      <c r="C2787" s="70">
        <v>44201</v>
      </c>
      <c r="D2787" s="71" t="s">
        <v>19</v>
      </c>
      <c r="E2787" s="70">
        <v>44201</v>
      </c>
      <c r="F2787" s="71">
        <v>5164306</v>
      </c>
      <c r="G2787" s="33" t="s">
        <v>20</v>
      </c>
      <c r="H2787" s="33" t="s">
        <v>21</v>
      </c>
      <c r="I2787" s="33" t="s">
        <v>123</v>
      </c>
      <c r="J2787" s="33" t="s">
        <v>23</v>
      </c>
      <c r="K2787" s="63" t="s">
        <v>41</v>
      </c>
      <c r="L2787" s="32" t="str">
        <f t="shared" si="775"/>
        <v>AXOR4843</v>
      </c>
      <c r="M2787" s="32" t="str">
        <f t="shared" si="776"/>
        <v>BMJ II</v>
      </c>
      <c r="N2787" s="32" t="str">
        <f t="shared" si="777"/>
        <v>12 RODA</v>
      </c>
      <c r="O2787" s="146">
        <v>0.56442129629629634</v>
      </c>
      <c r="P2787" s="65">
        <v>44201.564421296294</v>
      </c>
      <c r="Q2787" s="65"/>
      <c r="R2787" s="66">
        <v>3</v>
      </c>
      <c r="S2787" s="66">
        <v>52220</v>
      </c>
      <c r="T2787" s="66">
        <v>20160</v>
      </c>
      <c r="U2787" s="67">
        <f t="shared" si="787"/>
        <v>32.06</v>
      </c>
      <c r="V2787" s="66">
        <f t="shared" si="778"/>
        <v>650080.62</v>
      </c>
      <c r="W2787" s="66" t="str">
        <f t="shared" si="779"/>
        <v>1 &gt; 4</v>
      </c>
      <c r="X2787" s="66">
        <f>A2787+SUMIFS(Presensi!F:F,Presensi!E:E,'Entry Data'!AP2787)</f>
        <v>1</v>
      </c>
      <c r="Y2787" s="66">
        <f>IFERROR(INDEX('Retasi Pricing'!F:F,MATCH('Entry Data'!AM2787,'Retasi Pricing'!E:E,0))*X2787,"")</f>
        <v>27500</v>
      </c>
      <c r="Z2787" s="62" t="s">
        <v>26</v>
      </c>
      <c r="AA2787" s="62" t="s">
        <v>27</v>
      </c>
      <c r="AB2787" s="32"/>
      <c r="AC2787" s="32" t="s">
        <v>368</v>
      </c>
      <c r="AD2787" s="32" t="str">
        <f t="shared" si="780"/>
        <v/>
      </c>
      <c r="AF2787" s="5" t="str">
        <f t="shared" si="781"/>
        <v>Romanus Roja44201</v>
      </c>
      <c r="AG2787" s="5" t="str">
        <f t="shared" si="782"/>
        <v>BMJ 04744201UTARADAY</v>
      </c>
      <c r="AH2787" s="5" t="str">
        <f t="shared" si="783"/>
        <v>Romanus Roja44201UTARADAY</v>
      </c>
      <c r="AI2787" s="5" t="str">
        <f t="shared" si="784"/>
        <v>BMJ 04744201DAY</v>
      </c>
      <c r="AJ2787" s="5" t="str">
        <f t="shared" si="785"/>
        <v>Romanus Roja44201DAY</v>
      </c>
      <c r="AK2787" s="5" t="str">
        <f t="shared" si="786"/>
        <v>Romanus RojaBMJ II</v>
      </c>
      <c r="AL2787" s="5" t="str">
        <f t="shared" si="788"/>
        <v>3UTARA</v>
      </c>
      <c r="AM2787" s="5" t="str">
        <f t="shared" si="789"/>
        <v>1 &gt; 4UTARA12 RODA</v>
      </c>
      <c r="AN2787" s="5" t="str">
        <f t="shared" si="790"/>
        <v>Romanus RojaBMJ II1 &gt; 4UTARA12 RODA</v>
      </c>
      <c r="AO2787" s="5" t="str">
        <f t="shared" si="791"/>
        <v>Romanus Roja1 &gt; 4UTARA12 RODA</v>
      </c>
      <c r="AP2787" s="5" t="str">
        <f t="shared" si="792"/>
        <v>44201DAY</v>
      </c>
    </row>
    <row r="2788" spans="1:42" x14ac:dyDescent="0.3">
      <c r="A2788" s="33">
        <v>1</v>
      </c>
      <c r="B2788" s="33"/>
      <c r="C2788" s="70">
        <v>44201</v>
      </c>
      <c r="D2788" s="71" t="s">
        <v>19</v>
      </c>
      <c r="E2788" s="70">
        <v>44201</v>
      </c>
      <c r="F2788" s="71">
        <v>5164378</v>
      </c>
      <c r="G2788" s="33" t="s">
        <v>20</v>
      </c>
      <c r="H2788" s="33" t="s">
        <v>21</v>
      </c>
      <c r="I2788" s="33" t="s">
        <v>123</v>
      </c>
      <c r="J2788" s="33" t="s">
        <v>23</v>
      </c>
      <c r="K2788" s="63" t="s">
        <v>41</v>
      </c>
      <c r="L2788" s="32" t="str">
        <f t="shared" si="775"/>
        <v>AXOR4843</v>
      </c>
      <c r="M2788" s="32" t="str">
        <f t="shared" si="776"/>
        <v>BMJ II</v>
      </c>
      <c r="N2788" s="32" t="str">
        <f t="shared" si="777"/>
        <v>12 RODA</v>
      </c>
      <c r="O2788" s="146">
        <v>0.62130787037037039</v>
      </c>
      <c r="P2788" s="65">
        <v>44201.621307870373</v>
      </c>
      <c r="Q2788" s="65"/>
      <c r="R2788" s="66">
        <v>4</v>
      </c>
      <c r="S2788" s="66">
        <v>51280</v>
      </c>
      <c r="T2788" s="66">
        <v>20160</v>
      </c>
      <c r="U2788" s="67">
        <f t="shared" si="787"/>
        <v>31.12</v>
      </c>
      <c r="V2788" s="66">
        <f t="shared" si="778"/>
        <v>631020.24</v>
      </c>
      <c r="W2788" s="66" t="str">
        <f t="shared" si="779"/>
        <v>1 &gt; 4</v>
      </c>
      <c r="X2788" s="66">
        <f>A2788+SUMIFS(Presensi!F:F,Presensi!E:E,'Entry Data'!AP2788)</f>
        <v>1</v>
      </c>
      <c r="Y2788" s="66">
        <f>IFERROR(INDEX('Retasi Pricing'!F:F,MATCH('Entry Data'!AM2788,'Retasi Pricing'!E:E,0))*X2788,"")</f>
        <v>27500</v>
      </c>
      <c r="Z2788" s="62" t="s">
        <v>26</v>
      </c>
      <c r="AA2788" s="62" t="s">
        <v>27</v>
      </c>
      <c r="AB2788" s="32"/>
      <c r="AC2788" s="32" t="s">
        <v>368</v>
      </c>
      <c r="AD2788" s="32" t="str">
        <f t="shared" si="780"/>
        <v/>
      </c>
      <c r="AF2788" s="5" t="str">
        <f t="shared" si="781"/>
        <v>Romanus Roja44201</v>
      </c>
      <c r="AG2788" s="5" t="str">
        <f t="shared" si="782"/>
        <v>BMJ 04744201UTARADAY</v>
      </c>
      <c r="AH2788" s="5" t="str">
        <f t="shared" si="783"/>
        <v>Romanus Roja44201UTARADAY</v>
      </c>
      <c r="AI2788" s="5" t="str">
        <f t="shared" si="784"/>
        <v>BMJ 04744201DAY</v>
      </c>
      <c r="AJ2788" s="5" t="str">
        <f t="shared" si="785"/>
        <v>Romanus Roja44201DAY</v>
      </c>
      <c r="AK2788" s="5" t="str">
        <f t="shared" si="786"/>
        <v>Romanus RojaBMJ II</v>
      </c>
      <c r="AL2788" s="5" t="str">
        <f t="shared" si="788"/>
        <v>4UTARA</v>
      </c>
      <c r="AM2788" s="5" t="str">
        <f t="shared" si="789"/>
        <v>1 &gt; 4UTARA12 RODA</v>
      </c>
      <c r="AN2788" s="5" t="str">
        <f t="shared" si="790"/>
        <v>Romanus RojaBMJ II1 &gt; 4UTARA12 RODA</v>
      </c>
      <c r="AO2788" s="5" t="str">
        <f t="shared" si="791"/>
        <v>Romanus Roja1 &gt; 4UTARA12 RODA</v>
      </c>
      <c r="AP2788" s="5" t="str">
        <f t="shared" si="792"/>
        <v>44201DAY</v>
      </c>
    </row>
    <row r="2789" spans="1:42" x14ac:dyDescent="0.3">
      <c r="A2789" s="33">
        <v>1</v>
      </c>
      <c r="B2789" s="33"/>
      <c r="C2789" s="70">
        <v>44201</v>
      </c>
      <c r="D2789" s="71" t="s">
        <v>19</v>
      </c>
      <c r="E2789" s="70">
        <v>44201</v>
      </c>
      <c r="F2789" s="71">
        <v>5164442</v>
      </c>
      <c r="G2789" s="33" t="s">
        <v>20</v>
      </c>
      <c r="H2789" s="33" t="s">
        <v>21</v>
      </c>
      <c r="I2789" s="33" t="s">
        <v>51</v>
      </c>
      <c r="J2789" s="33" t="s">
        <v>23</v>
      </c>
      <c r="K2789" s="63" t="s">
        <v>41</v>
      </c>
      <c r="L2789" s="32" t="str">
        <f t="shared" si="775"/>
        <v>AXOR4843</v>
      </c>
      <c r="M2789" s="32" t="str">
        <f t="shared" si="776"/>
        <v>BMJ II</v>
      </c>
      <c r="N2789" s="32" t="str">
        <f t="shared" si="777"/>
        <v>12 RODA</v>
      </c>
      <c r="O2789" s="146">
        <v>0.68118055555555557</v>
      </c>
      <c r="P2789" s="65">
        <v>44201.681180555555</v>
      </c>
      <c r="Q2789" s="65"/>
      <c r="R2789" s="66">
        <v>5</v>
      </c>
      <c r="S2789" s="66">
        <v>51760</v>
      </c>
      <c r="T2789" s="66">
        <v>20160</v>
      </c>
      <c r="U2789" s="67">
        <f t="shared" si="787"/>
        <v>31.6</v>
      </c>
      <c r="V2789" s="66">
        <f t="shared" si="778"/>
        <v>640753.20000000007</v>
      </c>
      <c r="W2789" s="66" t="str">
        <f t="shared" si="779"/>
        <v>&gt; 5</v>
      </c>
      <c r="X2789" s="66">
        <f>A2789+SUMIFS(Presensi!F:F,Presensi!E:E,'Entry Data'!AP2789)</f>
        <v>1</v>
      </c>
      <c r="Y2789" s="66">
        <f>IFERROR(INDEX('Retasi Pricing'!F:F,MATCH('Entry Data'!AM2789,'Retasi Pricing'!E:E,0))*X2789,"")</f>
        <v>31200</v>
      </c>
      <c r="Z2789" s="62" t="s">
        <v>26</v>
      </c>
      <c r="AA2789" s="62" t="s">
        <v>27</v>
      </c>
      <c r="AB2789" s="32"/>
      <c r="AC2789" s="32" t="s">
        <v>368</v>
      </c>
      <c r="AD2789" s="32" t="str">
        <f t="shared" si="780"/>
        <v/>
      </c>
      <c r="AF2789" s="5" t="str">
        <f t="shared" si="781"/>
        <v>Romanus Roja44201</v>
      </c>
      <c r="AG2789" s="5" t="str">
        <f t="shared" si="782"/>
        <v>BMJ 04744201UTARADAY</v>
      </c>
      <c r="AH2789" s="5" t="str">
        <f t="shared" si="783"/>
        <v>Romanus Roja44201UTARADAY</v>
      </c>
      <c r="AI2789" s="5" t="str">
        <f t="shared" si="784"/>
        <v>BMJ 04744201DAY</v>
      </c>
      <c r="AJ2789" s="5" t="str">
        <f t="shared" si="785"/>
        <v>Romanus Roja44201DAY</v>
      </c>
      <c r="AK2789" s="5" t="str">
        <f t="shared" si="786"/>
        <v>Romanus RojaBMJ II</v>
      </c>
      <c r="AL2789" s="5" t="str">
        <f t="shared" si="788"/>
        <v>5UTARA</v>
      </c>
      <c r="AM2789" s="5" t="str">
        <f t="shared" si="789"/>
        <v>&gt; 5UTARA12 RODA</v>
      </c>
      <c r="AN2789" s="5" t="str">
        <f t="shared" si="790"/>
        <v>Romanus RojaBMJ II&gt; 5UTARA12 RODA</v>
      </c>
      <c r="AO2789" s="5" t="str">
        <f t="shared" si="791"/>
        <v>Romanus Roja&gt; 5UTARA12 RODA</v>
      </c>
      <c r="AP2789" s="5" t="str">
        <f t="shared" si="792"/>
        <v>44201DAY</v>
      </c>
    </row>
    <row r="2790" spans="1:42" x14ac:dyDescent="0.3">
      <c r="A2790" s="33">
        <v>1</v>
      </c>
      <c r="B2790" s="33"/>
      <c r="C2790" s="70">
        <v>44201</v>
      </c>
      <c r="D2790" s="71" t="s">
        <v>19</v>
      </c>
      <c r="E2790" s="70">
        <v>44201</v>
      </c>
      <c r="F2790" s="71">
        <v>5164511</v>
      </c>
      <c r="G2790" s="33" t="s">
        <v>20</v>
      </c>
      <c r="H2790" s="33" t="s">
        <v>21</v>
      </c>
      <c r="I2790" s="33" t="s">
        <v>51</v>
      </c>
      <c r="J2790" s="33" t="s">
        <v>23</v>
      </c>
      <c r="K2790" s="63" t="s">
        <v>41</v>
      </c>
      <c r="L2790" s="32" t="str">
        <f t="shared" si="775"/>
        <v>AXOR4843</v>
      </c>
      <c r="M2790" s="32" t="str">
        <f t="shared" si="776"/>
        <v>BMJ II</v>
      </c>
      <c r="N2790" s="32" t="str">
        <f t="shared" si="777"/>
        <v>12 RODA</v>
      </c>
      <c r="O2790" s="146">
        <v>0.74056712962962967</v>
      </c>
      <c r="P2790" s="65">
        <v>44201.740567129629</v>
      </c>
      <c r="Q2790" s="65"/>
      <c r="R2790" s="66">
        <v>6</v>
      </c>
      <c r="S2790" s="66">
        <v>51820</v>
      </c>
      <c r="T2790" s="66">
        <v>20160</v>
      </c>
      <c r="U2790" s="67">
        <f t="shared" si="787"/>
        <v>31.66</v>
      </c>
      <c r="V2790" s="66">
        <f t="shared" si="778"/>
        <v>641969.81999999995</v>
      </c>
      <c r="W2790" s="66" t="str">
        <f t="shared" si="779"/>
        <v>&gt; 6</v>
      </c>
      <c r="X2790" s="66">
        <f>A2790+SUMIFS(Presensi!F:F,Presensi!E:E,'Entry Data'!AP2790)</f>
        <v>1</v>
      </c>
      <c r="Y2790" s="66">
        <f>IFERROR(INDEX('Retasi Pricing'!F:F,MATCH('Entry Data'!AM2790,'Retasi Pricing'!E:E,0))*X2790,"")</f>
        <v>34450</v>
      </c>
      <c r="Z2790" s="62" t="s">
        <v>26</v>
      </c>
      <c r="AA2790" s="62" t="s">
        <v>27</v>
      </c>
      <c r="AB2790" s="32"/>
      <c r="AC2790" s="32" t="s">
        <v>368</v>
      </c>
      <c r="AD2790" s="32" t="str">
        <f t="shared" si="780"/>
        <v/>
      </c>
      <c r="AF2790" s="5" t="str">
        <f t="shared" si="781"/>
        <v>Romanus Roja44201</v>
      </c>
      <c r="AG2790" s="5" t="str">
        <f t="shared" si="782"/>
        <v>BMJ 04744201UTARADAY</v>
      </c>
      <c r="AH2790" s="5" t="str">
        <f t="shared" si="783"/>
        <v>Romanus Roja44201UTARADAY</v>
      </c>
      <c r="AI2790" s="5" t="str">
        <f t="shared" si="784"/>
        <v>BMJ 04744201DAY</v>
      </c>
      <c r="AJ2790" s="5" t="str">
        <f t="shared" si="785"/>
        <v>Romanus Roja44201DAY</v>
      </c>
      <c r="AK2790" s="5" t="str">
        <f t="shared" si="786"/>
        <v>Romanus RojaBMJ II</v>
      </c>
      <c r="AL2790" s="5" t="str">
        <f t="shared" si="788"/>
        <v>6UTARA</v>
      </c>
      <c r="AM2790" s="5" t="str">
        <f t="shared" si="789"/>
        <v>&gt; 6UTARA12 RODA</v>
      </c>
      <c r="AN2790" s="5" t="str">
        <f t="shared" si="790"/>
        <v>Romanus RojaBMJ II&gt; 6UTARA12 RODA</v>
      </c>
      <c r="AO2790" s="5" t="str">
        <f t="shared" si="791"/>
        <v>Romanus Roja&gt; 6UTARA12 RODA</v>
      </c>
      <c r="AP2790" s="5" t="str">
        <f t="shared" si="792"/>
        <v>44201DAY</v>
      </c>
    </row>
    <row r="2791" spans="1:42" x14ac:dyDescent="0.3">
      <c r="A2791" s="33">
        <v>1</v>
      </c>
      <c r="B2791" s="33"/>
      <c r="C2791" s="70">
        <v>44201</v>
      </c>
      <c r="D2791" s="71" t="s">
        <v>19</v>
      </c>
      <c r="E2791" s="70">
        <v>44201</v>
      </c>
      <c r="F2791" s="71">
        <v>5164092</v>
      </c>
      <c r="G2791" s="33" t="s">
        <v>38</v>
      </c>
      <c r="H2791" s="33" t="s">
        <v>109</v>
      </c>
      <c r="I2791" s="33" t="s">
        <v>289</v>
      </c>
      <c r="J2791" s="33" t="s">
        <v>110</v>
      </c>
      <c r="K2791" s="63" t="s">
        <v>57</v>
      </c>
      <c r="L2791" s="32" t="str">
        <f t="shared" si="775"/>
        <v>AXOR4843</v>
      </c>
      <c r="M2791" s="32" t="str">
        <f t="shared" si="776"/>
        <v>BMJ II</v>
      </c>
      <c r="N2791" s="32" t="str">
        <f t="shared" si="777"/>
        <v>12 RODA</v>
      </c>
      <c r="O2791" s="146">
        <v>0.36774305555555559</v>
      </c>
      <c r="P2791" s="65">
        <v>44201.372708333336</v>
      </c>
      <c r="Q2791" s="65"/>
      <c r="R2791" s="66">
        <v>1</v>
      </c>
      <c r="S2791" s="66">
        <v>55880</v>
      </c>
      <c r="T2791" s="66">
        <v>20080</v>
      </c>
      <c r="U2791" s="67">
        <f t="shared" si="787"/>
        <v>35.799999999999997</v>
      </c>
      <c r="V2791" s="66">
        <f t="shared" si="778"/>
        <v>1075432</v>
      </c>
      <c r="W2791" s="66" t="str">
        <f t="shared" si="779"/>
        <v>1 &gt; 3</v>
      </c>
      <c r="X2791" s="66">
        <f>A2791+SUMIFS(Presensi!F:F,Presensi!E:E,'Entry Data'!AP2791)</f>
        <v>1</v>
      </c>
      <c r="Y2791" s="66">
        <f>IFERROR(INDEX('Retasi Pricing'!F:F,MATCH('Entry Data'!AM2791,'Retasi Pricing'!E:E,0))*X2791,"")</f>
        <v>38000</v>
      </c>
      <c r="Z2791" s="62" t="s">
        <v>26</v>
      </c>
      <c r="AA2791" s="62" t="s">
        <v>27</v>
      </c>
      <c r="AB2791" s="32"/>
      <c r="AC2791" s="32" t="s">
        <v>205</v>
      </c>
      <c r="AD2791" s="32" t="str">
        <f t="shared" si="780"/>
        <v/>
      </c>
      <c r="AF2791" s="5" t="str">
        <f t="shared" si="781"/>
        <v>m.mulyo44201</v>
      </c>
      <c r="AG2791" s="5" t="str">
        <f t="shared" si="782"/>
        <v>BMJ 05044201SELATANDAY</v>
      </c>
      <c r="AH2791" s="5" t="str">
        <f t="shared" si="783"/>
        <v>m.mulyo44201SELATANDAY</v>
      </c>
      <c r="AI2791" s="5" t="str">
        <f t="shared" si="784"/>
        <v>BMJ 05044201DAY</v>
      </c>
      <c r="AJ2791" s="5" t="str">
        <f t="shared" si="785"/>
        <v>m.mulyo44201DAY</v>
      </c>
      <c r="AK2791" s="5" t="str">
        <f t="shared" si="786"/>
        <v>m.mulyoBMJ II</v>
      </c>
      <c r="AL2791" s="5" t="str">
        <f t="shared" si="788"/>
        <v>1SELATAN</v>
      </c>
      <c r="AM2791" s="5" t="str">
        <f t="shared" si="789"/>
        <v>1 &gt; 3SELATAN12 RODA</v>
      </c>
      <c r="AN2791" s="5" t="str">
        <f t="shared" si="790"/>
        <v>m.mulyoBMJ II1 &gt; 3SELATAN12 RODA</v>
      </c>
      <c r="AO2791" s="5" t="str">
        <f t="shared" si="791"/>
        <v>m.mulyo1 &gt; 3SELATAN12 RODA</v>
      </c>
      <c r="AP2791" s="5" t="str">
        <f t="shared" si="792"/>
        <v>44201DAY</v>
      </c>
    </row>
    <row r="2792" spans="1:42" x14ac:dyDescent="0.3">
      <c r="A2792" s="33">
        <v>1</v>
      </c>
      <c r="B2792" s="33"/>
      <c r="C2792" s="70">
        <v>44201</v>
      </c>
      <c r="D2792" s="71" t="s">
        <v>19</v>
      </c>
      <c r="E2792" s="70">
        <v>44201</v>
      </c>
      <c r="F2792" s="71">
        <v>5164185</v>
      </c>
      <c r="G2792" s="33" t="s">
        <v>38</v>
      </c>
      <c r="H2792" s="33" t="s">
        <v>102</v>
      </c>
      <c r="I2792" s="33" t="s">
        <v>103</v>
      </c>
      <c r="J2792" s="33" t="s">
        <v>110</v>
      </c>
      <c r="K2792" s="63" t="s">
        <v>57</v>
      </c>
      <c r="L2792" s="32" t="str">
        <f t="shared" si="775"/>
        <v>AXOR4843</v>
      </c>
      <c r="M2792" s="32" t="str">
        <f t="shared" si="776"/>
        <v>BMJ II</v>
      </c>
      <c r="N2792" s="32" t="str">
        <f t="shared" si="777"/>
        <v>12 RODA</v>
      </c>
      <c r="O2792" s="146">
        <v>0.44909722222222226</v>
      </c>
      <c r="P2792" s="65">
        <v>44201.449097222219</v>
      </c>
      <c r="Q2792" s="65"/>
      <c r="R2792" s="66">
        <v>2</v>
      </c>
      <c r="S2792" s="66">
        <v>55080</v>
      </c>
      <c r="T2792" s="66">
        <v>20080</v>
      </c>
      <c r="U2792" s="67">
        <f t="shared" si="787"/>
        <v>35</v>
      </c>
      <c r="V2792" s="66">
        <f t="shared" si="778"/>
        <v>1051400</v>
      </c>
      <c r="W2792" s="66" t="str">
        <f t="shared" si="779"/>
        <v>1 &gt; 3</v>
      </c>
      <c r="X2792" s="66">
        <f>A2792+SUMIFS(Presensi!F:F,Presensi!E:E,'Entry Data'!AP2792)</f>
        <v>1</v>
      </c>
      <c r="Y2792" s="66">
        <f>IFERROR(INDEX('Retasi Pricing'!F:F,MATCH('Entry Data'!AM2792,'Retasi Pricing'!E:E,0))*X2792,"")</f>
        <v>38000</v>
      </c>
      <c r="Z2792" s="62" t="s">
        <v>26</v>
      </c>
      <c r="AA2792" s="62" t="s">
        <v>27</v>
      </c>
      <c r="AB2792" s="32"/>
      <c r="AC2792" s="32" t="s">
        <v>205</v>
      </c>
      <c r="AD2792" s="32" t="str">
        <f t="shared" si="780"/>
        <v/>
      </c>
      <c r="AF2792" s="5" t="str">
        <f t="shared" si="781"/>
        <v>m.mulyo44201</v>
      </c>
      <c r="AG2792" s="5" t="str">
        <f t="shared" si="782"/>
        <v>BMJ 05044201SELATANDAY</v>
      </c>
      <c r="AH2792" s="5" t="str">
        <f t="shared" si="783"/>
        <v>m.mulyo44201SELATANDAY</v>
      </c>
      <c r="AI2792" s="5" t="str">
        <f t="shared" si="784"/>
        <v>BMJ 05044201DAY</v>
      </c>
      <c r="AJ2792" s="5" t="str">
        <f t="shared" si="785"/>
        <v>m.mulyo44201DAY</v>
      </c>
      <c r="AK2792" s="5" t="str">
        <f t="shared" si="786"/>
        <v>m.mulyoBMJ II</v>
      </c>
      <c r="AL2792" s="5" t="str">
        <f t="shared" si="788"/>
        <v>2SELATAN</v>
      </c>
      <c r="AM2792" s="5" t="str">
        <f t="shared" si="789"/>
        <v>1 &gt; 3SELATAN12 RODA</v>
      </c>
      <c r="AN2792" s="5" t="str">
        <f t="shared" si="790"/>
        <v>m.mulyoBMJ II1 &gt; 3SELATAN12 RODA</v>
      </c>
      <c r="AO2792" s="5" t="str">
        <f t="shared" si="791"/>
        <v>m.mulyo1 &gt; 3SELATAN12 RODA</v>
      </c>
      <c r="AP2792" s="5" t="str">
        <f t="shared" si="792"/>
        <v>44201DAY</v>
      </c>
    </row>
    <row r="2793" spans="1:42" x14ac:dyDescent="0.3">
      <c r="A2793" s="33">
        <v>1</v>
      </c>
      <c r="B2793" s="33"/>
      <c r="C2793" s="70">
        <v>44201</v>
      </c>
      <c r="D2793" s="71" t="s">
        <v>19</v>
      </c>
      <c r="E2793" s="70">
        <v>44201</v>
      </c>
      <c r="F2793" s="71">
        <v>5164283</v>
      </c>
      <c r="G2793" s="33" t="s">
        <v>38</v>
      </c>
      <c r="H2793" s="33" t="s">
        <v>109</v>
      </c>
      <c r="I2793" s="33" t="s">
        <v>289</v>
      </c>
      <c r="J2793" s="33" t="s">
        <v>110</v>
      </c>
      <c r="K2793" s="63" t="s">
        <v>57</v>
      </c>
      <c r="L2793" s="32" t="str">
        <f t="shared" si="775"/>
        <v>AXOR4843</v>
      </c>
      <c r="M2793" s="32" t="str">
        <f t="shared" si="776"/>
        <v>BMJ II</v>
      </c>
      <c r="N2793" s="32" t="str">
        <f t="shared" si="777"/>
        <v>12 RODA</v>
      </c>
      <c r="O2793" s="146">
        <v>0.53597222222222218</v>
      </c>
      <c r="P2793" s="65">
        <v>44201.53597222222</v>
      </c>
      <c r="Q2793" s="65"/>
      <c r="R2793" s="66">
        <v>3</v>
      </c>
      <c r="S2793" s="66">
        <v>56640</v>
      </c>
      <c r="T2793" s="66">
        <v>20080</v>
      </c>
      <c r="U2793" s="67">
        <f t="shared" si="787"/>
        <v>36.56</v>
      </c>
      <c r="V2793" s="66">
        <f t="shared" si="778"/>
        <v>1098262.4000000001</v>
      </c>
      <c r="W2793" s="66" t="str">
        <f t="shared" si="779"/>
        <v>1 &gt; 3</v>
      </c>
      <c r="X2793" s="66">
        <f>A2793+SUMIFS(Presensi!F:F,Presensi!E:E,'Entry Data'!AP2793)</f>
        <v>1</v>
      </c>
      <c r="Y2793" s="66">
        <f>IFERROR(INDEX('Retasi Pricing'!F:F,MATCH('Entry Data'!AM2793,'Retasi Pricing'!E:E,0))*X2793,"")</f>
        <v>38000</v>
      </c>
      <c r="Z2793" s="62" t="s">
        <v>26</v>
      </c>
      <c r="AA2793" s="62" t="s">
        <v>27</v>
      </c>
      <c r="AB2793" s="32"/>
      <c r="AC2793" s="32" t="s">
        <v>205</v>
      </c>
      <c r="AD2793" s="32" t="str">
        <f t="shared" si="780"/>
        <v/>
      </c>
      <c r="AF2793" s="5" t="str">
        <f t="shared" si="781"/>
        <v>m.mulyo44201</v>
      </c>
      <c r="AG2793" s="5" t="str">
        <f t="shared" si="782"/>
        <v>BMJ 05044201SELATANDAY</v>
      </c>
      <c r="AH2793" s="5" t="str">
        <f t="shared" si="783"/>
        <v>m.mulyo44201SELATANDAY</v>
      </c>
      <c r="AI2793" s="5" t="str">
        <f t="shared" si="784"/>
        <v>BMJ 05044201DAY</v>
      </c>
      <c r="AJ2793" s="5" t="str">
        <f t="shared" si="785"/>
        <v>m.mulyo44201DAY</v>
      </c>
      <c r="AK2793" s="5" t="str">
        <f t="shared" si="786"/>
        <v>m.mulyoBMJ II</v>
      </c>
      <c r="AL2793" s="5" t="str">
        <f t="shared" si="788"/>
        <v>3SELATAN</v>
      </c>
      <c r="AM2793" s="5" t="str">
        <f t="shared" si="789"/>
        <v>1 &gt; 3SELATAN12 RODA</v>
      </c>
      <c r="AN2793" s="5" t="str">
        <f t="shared" si="790"/>
        <v>m.mulyoBMJ II1 &gt; 3SELATAN12 RODA</v>
      </c>
      <c r="AO2793" s="5" t="str">
        <f t="shared" si="791"/>
        <v>m.mulyo1 &gt; 3SELATAN12 RODA</v>
      </c>
      <c r="AP2793" s="5" t="str">
        <f t="shared" si="792"/>
        <v>44201DAY</v>
      </c>
    </row>
    <row r="2794" spans="1:42" x14ac:dyDescent="0.3">
      <c r="A2794" s="33">
        <v>1</v>
      </c>
      <c r="B2794" s="33"/>
      <c r="C2794" s="70">
        <v>44201</v>
      </c>
      <c r="D2794" s="71" t="s">
        <v>19</v>
      </c>
      <c r="E2794" s="70">
        <v>44201</v>
      </c>
      <c r="F2794" s="71">
        <v>5164385</v>
      </c>
      <c r="G2794" s="33" t="s">
        <v>38</v>
      </c>
      <c r="H2794" s="33" t="s">
        <v>109</v>
      </c>
      <c r="I2794" s="33" t="s">
        <v>289</v>
      </c>
      <c r="J2794" s="33" t="s">
        <v>110</v>
      </c>
      <c r="K2794" s="63" t="s">
        <v>57</v>
      </c>
      <c r="L2794" s="32" t="str">
        <f t="shared" si="775"/>
        <v>AXOR4843</v>
      </c>
      <c r="M2794" s="32" t="str">
        <f t="shared" si="776"/>
        <v>BMJ II</v>
      </c>
      <c r="N2794" s="32" t="str">
        <f t="shared" si="777"/>
        <v>12 RODA</v>
      </c>
      <c r="O2794" s="146">
        <v>0.63221064814814809</v>
      </c>
      <c r="P2794" s="65">
        <v>44201.632210648146</v>
      </c>
      <c r="Q2794" s="65"/>
      <c r="R2794" s="66">
        <v>4</v>
      </c>
      <c r="S2794" s="66">
        <v>54140</v>
      </c>
      <c r="T2794" s="66">
        <v>20080</v>
      </c>
      <c r="U2794" s="67">
        <f t="shared" si="787"/>
        <v>34.06</v>
      </c>
      <c r="V2794" s="66">
        <f t="shared" si="778"/>
        <v>1023162.4</v>
      </c>
      <c r="W2794" s="66" t="str">
        <f t="shared" si="779"/>
        <v>&gt; 4</v>
      </c>
      <c r="X2794" s="66">
        <f>A2794+SUMIFS(Presensi!F:F,Presensi!E:E,'Entry Data'!AP2794)</f>
        <v>1</v>
      </c>
      <c r="Y2794" s="66">
        <f>IFERROR(INDEX('Retasi Pricing'!F:F,MATCH('Entry Data'!AM2794,'Retasi Pricing'!E:E,0))*X2794,"")</f>
        <v>45000</v>
      </c>
      <c r="Z2794" s="62" t="s">
        <v>26</v>
      </c>
      <c r="AA2794" s="62" t="s">
        <v>27</v>
      </c>
      <c r="AB2794" s="32"/>
      <c r="AC2794" s="32" t="s">
        <v>205</v>
      </c>
      <c r="AD2794" s="32" t="str">
        <f t="shared" si="780"/>
        <v/>
      </c>
      <c r="AF2794" s="5" t="str">
        <f t="shared" si="781"/>
        <v>m.mulyo44201</v>
      </c>
      <c r="AG2794" s="5" t="str">
        <f t="shared" si="782"/>
        <v>BMJ 05044201SELATANDAY</v>
      </c>
      <c r="AH2794" s="5" t="str">
        <f t="shared" si="783"/>
        <v>m.mulyo44201SELATANDAY</v>
      </c>
      <c r="AI2794" s="5" t="str">
        <f t="shared" si="784"/>
        <v>BMJ 05044201DAY</v>
      </c>
      <c r="AJ2794" s="5" t="str">
        <f t="shared" si="785"/>
        <v>m.mulyo44201DAY</v>
      </c>
      <c r="AK2794" s="5" t="str">
        <f t="shared" si="786"/>
        <v>m.mulyoBMJ II</v>
      </c>
      <c r="AL2794" s="5" t="str">
        <f t="shared" si="788"/>
        <v>4SELATAN</v>
      </c>
      <c r="AM2794" s="5" t="str">
        <f t="shared" si="789"/>
        <v>&gt; 4SELATAN12 RODA</v>
      </c>
      <c r="AN2794" s="5" t="str">
        <f t="shared" si="790"/>
        <v>m.mulyoBMJ II&gt; 4SELATAN12 RODA</v>
      </c>
      <c r="AO2794" s="5" t="str">
        <f t="shared" si="791"/>
        <v>m.mulyo&gt; 4SELATAN12 RODA</v>
      </c>
      <c r="AP2794" s="5" t="str">
        <f t="shared" si="792"/>
        <v>44201DAY</v>
      </c>
    </row>
    <row r="2795" spans="1:42" x14ac:dyDescent="0.3">
      <c r="A2795" s="33">
        <v>1</v>
      </c>
      <c r="B2795" s="33"/>
      <c r="C2795" s="70">
        <v>44201</v>
      </c>
      <c r="D2795" s="71" t="s">
        <v>19</v>
      </c>
      <c r="E2795" s="70">
        <v>44201</v>
      </c>
      <c r="F2795" s="71">
        <v>5164479</v>
      </c>
      <c r="G2795" s="33" t="s">
        <v>38</v>
      </c>
      <c r="H2795" s="33" t="s">
        <v>121</v>
      </c>
      <c r="I2795" s="33" t="s">
        <v>174</v>
      </c>
      <c r="J2795" s="33" t="s">
        <v>110</v>
      </c>
      <c r="K2795" s="63" t="s">
        <v>57</v>
      </c>
      <c r="L2795" s="32" t="str">
        <f t="shared" si="775"/>
        <v>AXOR4843</v>
      </c>
      <c r="M2795" s="32" t="str">
        <f t="shared" si="776"/>
        <v>BMJ II</v>
      </c>
      <c r="N2795" s="32" t="str">
        <f t="shared" si="777"/>
        <v>12 RODA</v>
      </c>
      <c r="O2795" s="146">
        <v>0.71315972222222224</v>
      </c>
      <c r="P2795" s="65">
        <v>44201.713159722225</v>
      </c>
      <c r="Q2795" s="65"/>
      <c r="R2795" s="66">
        <v>5</v>
      </c>
      <c r="S2795" s="66">
        <v>55880</v>
      </c>
      <c r="T2795" s="66">
        <v>20080</v>
      </c>
      <c r="U2795" s="67">
        <f t="shared" si="787"/>
        <v>35.799999999999997</v>
      </c>
      <c r="V2795" s="66">
        <f t="shared" si="778"/>
        <v>1075432</v>
      </c>
      <c r="W2795" s="66" t="str">
        <f t="shared" si="779"/>
        <v>&gt; 5</v>
      </c>
      <c r="X2795" s="66">
        <f>A2795+SUMIFS(Presensi!F:F,Presensi!E:E,'Entry Data'!AP2795)</f>
        <v>1</v>
      </c>
      <c r="Y2795" s="66">
        <f>IFERROR(INDEX('Retasi Pricing'!F:F,MATCH('Entry Data'!AM2795,'Retasi Pricing'!E:E,0))*X2795,"")</f>
        <v>48500</v>
      </c>
      <c r="Z2795" s="62" t="s">
        <v>26</v>
      </c>
      <c r="AA2795" s="62" t="s">
        <v>27</v>
      </c>
      <c r="AB2795" s="32"/>
      <c r="AC2795" s="32" t="s">
        <v>205</v>
      </c>
      <c r="AD2795" s="32" t="str">
        <f t="shared" si="780"/>
        <v/>
      </c>
      <c r="AF2795" s="5" t="str">
        <f t="shared" si="781"/>
        <v>m.mulyo44201</v>
      </c>
      <c r="AG2795" s="5" t="str">
        <f t="shared" si="782"/>
        <v>BMJ 05044201SELATANDAY</v>
      </c>
      <c r="AH2795" s="5" t="str">
        <f t="shared" si="783"/>
        <v>m.mulyo44201SELATANDAY</v>
      </c>
      <c r="AI2795" s="5" t="str">
        <f t="shared" si="784"/>
        <v>BMJ 05044201DAY</v>
      </c>
      <c r="AJ2795" s="5" t="str">
        <f t="shared" si="785"/>
        <v>m.mulyo44201DAY</v>
      </c>
      <c r="AK2795" s="5" t="str">
        <f t="shared" si="786"/>
        <v>m.mulyoBMJ II</v>
      </c>
      <c r="AL2795" s="5" t="str">
        <f t="shared" si="788"/>
        <v>5SELATAN</v>
      </c>
      <c r="AM2795" s="5" t="str">
        <f t="shared" si="789"/>
        <v>&gt; 5SELATAN12 RODA</v>
      </c>
      <c r="AN2795" s="5" t="str">
        <f t="shared" si="790"/>
        <v>m.mulyoBMJ II&gt; 5SELATAN12 RODA</v>
      </c>
      <c r="AO2795" s="5" t="str">
        <f t="shared" si="791"/>
        <v>m.mulyo&gt; 5SELATAN12 RODA</v>
      </c>
      <c r="AP2795" s="5" t="str">
        <f t="shared" si="792"/>
        <v>44201DAY</v>
      </c>
    </row>
    <row r="2796" spans="1:42" x14ac:dyDescent="0.3">
      <c r="A2796" s="33">
        <v>1</v>
      </c>
      <c r="B2796" s="33"/>
      <c r="C2796" s="70">
        <v>44201</v>
      </c>
      <c r="D2796" s="71" t="s">
        <v>19</v>
      </c>
      <c r="E2796" s="70">
        <v>44201</v>
      </c>
      <c r="F2796" s="71">
        <v>5164524</v>
      </c>
      <c r="G2796" s="33" t="s">
        <v>20</v>
      </c>
      <c r="H2796" s="33" t="s">
        <v>50</v>
      </c>
      <c r="I2796" s="33" t="s">
        <v>51</v>
      </c>
      <c r="J2796" s="33" t="s">
        <v>53</v>
      </c>
      <c r="K2796" s="63" t="s">
        <v>57</v>
      </c>
      <c r="L2796" s="32" t="str">
        <f t="shared" ref="L2796:L2859" si="793">IFERROR(VLOOKUP(K2796,db_unit,2,FALSE),"")</f>
        <v>AXOR4843</v>
      </c>
      <c r="M2796" s="32" t="str">
        <f t="shared" ref="M2796:M2859" si="794">IFERROR(VLOOKUP(K2796,db_unit,3,FALSE),"")</f>
        <v>BMJ II</v>
      </c>
      <c r="N2796" s="32" t="str">
        <f t="shared" ref="N2796:N2859" si="795">IFERROR(VLOOKUP(K2796,db_unit,4,FALSE),"")</f>
        <v>12 RODA</v>
      </c>
      <c r="O2796" s="146">
        <v>0.77249999999999996</v>
      </c>
      <c r="P2796" s="65">
        <v>44201.772499999999</v>
      </c>
      <c r="Q2796" s="65"/>
      <c r="R2796" s="66">
        <v>6</v>
      </c>
      <c r="S2796" s="66">
        <v>53020</v>
      </c>
      <c r="T2796" s="66">
        <v>20080</v>
      </c>
      <c r="U2796" s="67">
        <f t="shared" si="787"/>
        <v>32.94</v>
      </c>
      <c r="V2796" s="66">
        <f t="shared" si="778"/>
        <v>667924.38</v>
      </c>
      <c r="W2796" s="66" t="str">
        <f t="shared" si="779"/>
        <v>&gt; 6</v>
      </c>
      <c r="X2796" s="66">
        <f>A2796+SUMIFS(Presensi!F:F,Presensi!E:E,'Entry Data'!AP2796)</f>
        <v>1</v>
      </c>
      <c r="Y2796" s="66">
        <f>IFERROR(INDEX('Retasi Pricing'!F:F,MATCH('Entry Data'!AM2796,'Retasi Pricing'!E:E,0))*X2796,"")</f>
        <v>34450</v>
      </c>
      <c r="Z2796" s="62" t="s">
        <v>26</v>
      </c>
      <c r="AA2796" s="62" t="s">
        <v>27</v>
      </c>
      <c r="AB2796" s="32"/>
      <c r="AC2796" s="32" t="s">
        <v>205</v>
      </c>
      <c r="AD2796" s="32" t="str">
        <f t="shared" si="780"/>
        <v/>
      </c>
      <c r="AF2796" s="5" t="str">
        <f t="shared" si="781"/>
        <v>m.mulyo44201</v>
      </c>
      <c r="AG2796" s="5" t="str">
        <f t="shared" si="782"/>
        <v>BMJ 05044201UTARADAY</v>
      </c>
      <c r="AH2796" s="5" t="str">
        <f t="shared" si="783"/>
        <v>m.mulyo44201UTARADAY</v>
      </c>
      <c r="AI2796" s="5" t="str">
        <f t="shared" si="784"/>
        <v>BMJ 05044201DAY</v>
      </c>
      <c r="AJ2796" s="5" t="str">
        <f t="shared" si="785"/>
        <v>m.mulyo44201DAY</v>
      </c>
      <c r="AK2796" s="5" t="str">
        <f t="shared" si="786"/>
        <v>m.mulyoBMJ II</v>
      </c>
      <c r="AL2796" s="5" t="str">
        <f t="shared" si="788"/>
        <v>6UTARA</v>
      </c>
      <c r="AM2796" s="5" t="str">
        <f t="shared" si="789"/>
        <v>&gt; 6UTARA12 RODA</v>
      </c>
      <c r="AN2796" s="5" t="str">
        <f t="shared" si="790"/>
        <v>m.mulyoBMJ II&gt; 6UTARA12 RODA</v>
      </c>
      <c r="AO2796" s="5" t="str">
        <f t="shared" si="791"/>
        <v>m.mulyo&gt; 6UTARA12 RODA</v>
      </c>
      <c r="AP2796" s="5" t="str">
        <f t="shared" si="792"/>
        <v>44201DAY</v>
      </c>
    </row>
    <row r="2797" spans="1:42" x14ac:dyDescent="0.3">
      <c r="A2797" s="33">
        <v>1</v>
      </c>
      <c r="B2797" s="33"/>
      <c r="C2797" s="70">
        <v>44201</v>
      </c>
      <c r="D2797" s="71" t="s">
        <v>19</v>
      </c>
      <c r="E2797" s="70">
        <v>44201</v>
      </c>
      <c r="F2797" s="71">
        <v>5164072</v>
      </c>
      <c r="G2797" s="33" t="s">
        <v>20</v>
      </c>
      <c r="H2797" s="33" t="s">
        <v>21</v>
      </c>
      <c r="I2797" s="33" t="s">
        <v>123</v>
      </c>
      <c r="J2797" s="33" t="s">
        <v>23</v>
      </c>
      <c r="K2797" s="63" t="s">
        <v>60</v>
      </c>
      <c r="L2797" s="32" t="str">
        <f t="shared" si="793"/>
        <v>AXOR4843</v>
      </c>
      <c r="M2797" s="32" t="str">
        <f t="shared" si="794"/>
        <v>BMJ II</v>
      </c>
      <c r="N2797" s="32" t="str">
        <f t="shared" si="795"/>
        <v>12 RODA</v>
      </c>
      <c r="O2797" s="146">
        <v>0.34973379629629631</v>
      </c>
      <c r="P2797" s="65">
        <v>44201.372766203705</v>
      </c>
      <c r="Q2797" s="65"/>
      <c r="R2797" s="66">
        <v>1</v>
      </c>
      <c r="S2797" s="66">
        <v>52440</v>
      </c>
      <c r="T2797" s="66">
        <v>20080</v>
      </c>
      <c r="U2797" s="67">
        <f t="shared" si="787"/>
        <v>32.36</v>
      </c>
      <c r="V2797" s="66">
        <f t="shared" si="778"/>
        <v>656163.72</v>
      </c>
      <c r="W2797" s="66" t="str">
        <f t="shared" si="779"/>
        <v>1 &gt; 4</v>
      </c>
      <c r="X2797" s="66">
        <f>A2797+SUMIFS(Presensi!F:F,Presensi!E:E,'Entry Data'!AP2797)</f>
        <v>1</v>
      </c>
      <c r="Y2797" s="66">
        <f>IFERROR(INDEX('Retasi Pricing'!F:F,MATCH('Entry Data'!AM2797,'Retasi Pricing'!E:E,0))*X2797,"")</f>
        <v>27500</v>
      </c>
      <c r="Z2797" s="62" t="s">
        <v>26</v>
      </c>
      <c r="AA2797" s="62" t="s">
        <v>27</v>
      </c>
      <c r="AB2797" s="32"/>
      <c r="AC2797" s="32" t="s">
        <v>294</v>
      </c>
      <c r="AD2797" s="32" t="str">
        <f t="shared" si="780"/>
        <v/>
      </c>
      <c r="AF2797" s="5" t="str">
        <f t="shared" si="781"/>
        <v>ICO RIANTO44201</v>
      </c>
      <c r="AG2797" s="5" t="str">
        <f t="shared" si="782"/>
        <v>BMJ 05244201UTARADAY</v>
      </c>
      <c r="AH2797" s="5" t="str">
        <f t="shared" si="783"/>
        <v>ICO RIANTO44201UTARADAY</v>
      </c>
      <c r="AI2797" s="5" t="str">
        <f t="shared" si="784"/>
        <v>BMJ 05244201DAY</v>
      </c>
      <c r="AJ2797" s="5" t="str">
        <f t="shared" si="785"/>
        <v>ICO RIANTO44201DAY</v>
      </c>
      <c r="AK2797" s="5" t="str">
        <f t="shared" si="786"/>
        <v>ICO RIANTOBMJ II</v>
      </c>
      <c r="AL2797" s="5" t="str">
        <f t="shared" si="788"/>
        <v>1UTARA</v>
      </c>
      <c r="AM2797" s="5" t="str">
        <f t="shared" si="789"/>
        <v>1 &gt; 4UTARA12 RODA</v>
      </c>
      <c r="AN2797" s="5" t="str">
        <f t="shared" si="790"/>
        <v>ICO RIANTOBMJ II1 &gt; 4UTARA12 RODA</v>
      </c>
      <c r="AO2797" s="5" t="str">
        <f t="shared" si="791"/>
        <v>ICO RIANTO1 &gt; 4UTARA12 RODA</v>
      </c>
      <c r="AP2797" s="5" t="str">
        <f t="shared" si="792"/>
        <v>44201DAY</v>
      </c>
    </row>
    <row r="2798" spans="1:42" x14ac:dyDescent="0.3">
      <c r="A2798" s="33">
        <v>1</v>
      </c>
      <c r="B2798" s="33"/>
      <c r="C2798" s="70">
        <v>44201</v>
      </c>
      <c r="D2798" s="71" t="s">
        <v>19</v>
      </c>
      <c r="E2798" s="70">
        <v>44201</v>
      </c>
      <c r="F2798" s="71">
        <v>5164200</v>
      </c>
      <c r="G2798" s="33" t="s">
        <v>20</v>
      </c>
      <c r="H2798" s="33" t="s">
        <v>21</v>
      </c>
      <c r="I2798" s="33" t="s">
        <v>51</v>
      </c>
      <c r="J2798" s="33" t="s">
        <v>23</v>
      </c>
      <c r="K2798" s="63" t="s">
        <v>60</v>
      </c>
      <c r="L2798" s="32" t="str">
        <f t="shared" si="793"/>
        <v>AXOR4843</v>
      </c>
      <c r="M2798" s="32" t="str">
        <f t="shared" si="794"/>
        <v>BMJ II</v>
      </c>
      <c r="N2798" s="32" t="str">
        <f t="shared" si="795"/>
        <v>12 RODA</v>
      </c>
      <c r="O2798" s="146">
        <v>0.46804398148148146</v>
      </c>
      <c r="P2798" s="65">
        <v>44201.468043981484</v>
      </c>
      <c r="Q2798" s="65"/>
      <c r="R2798" s="66">
        <v>2</v>
      </c>
      <c r="S2798" s="66">
        <v>50380</v>
      </c>
      <c r="T2798" s="66">
        <v>20080</v>
      </c>
      <c r="U2798" s="67">
        <f t="shared" si="787"/>
        <v>30.3</v>
      </c>
      <c r="V2798" s="66">
        <f t="shared" si="778"/>
        <v>614393.1</v>
      </c>
      <c r="W2798" s="66" t="str">
        <f t="shared" si="779"/>
        <v>1 &gt; 4</v>
      </c>
      <c r="X2798" s="66">
        <f>A2798+SUMIFS(Presensi!F:F,Presensi!E:E,'Entry Data'!AP2798)</f>
        <v>1</v>
      </c>
      <c r="Y2798" s="66">
        <f>IFERROR(INDEX('Retasi Pricing'!F:F,MATCH('Entry Data'!AM2798,'Retasi Pricing'!E:E,0))*X2798,"")</f>
        <v>27500</v>
      </c>
      <c r="Z2798" s="62" t="s">
        <v>26</v>
      </c>
      <c r="AA2798" s="62" t="s">
        <v>27</v>
      </c>
      <c r="AB2798" s="32"/>
      <c r="AC2798" s="32" t="s">
        <v>294</v>
      </c>
      <c r="AD2798" s="32" t="str">
        <f t="shared" si="780"/>
        <v/>
      </c>
      <c r="AF2798" s="5" t="str">
        <f t="shared" si="781"/>
        <v>ICO RIANTO44201</v>
      </c>
      <c r="AG2798" s="5" t="str">
        <f t="shared" si="782"/>
        <v>BMJ 05244201UTARADAY</v>
      </c>
      <c r="AH2798" s="5" t="str">
        <f t="shared" si="783"/>
        <v>ICO RIANTO44201UTARADAY</v>
      </c>
      <c r="AI2798" s="5" t="str">
        <f t="shared" si="784"/>
        <v>BMJ 05244201DAY</v>
      </c>
      <c r="AJ2798" s="5" t="str">
        <f t="shared" si="785"/>
        <v>ICO RIANTO44201DAY</v>
      </c>
      <c r="AK2798" s="5" t="str">
        <f t="shared" si="786"/>
        <v>ICO RIANTOBMJ II</v>
      </c>
      <c r="AL2798" s="5" t="str">
        <f t="shared" si="788"/>
        <v>2UTARA</v>
      </c>
      <c r="AM2798" s="5" t="str">
        <f t="shared" si="789"/>
        <v>1 &gt; 4UTARA12 RODA</v>
      </c>
      <c r="AN2798" s="5" t="str">
        <f t="shared" si="790"/>
        <v>ICO RIANTOBMJ II1 &gt; 4UTARA12 RODA</v>
      </c>
      <c r="AO2798" s="5" t="str">
        <f t="shared" si="791"/>
        <v>ICO RIANTO1 &gt; 4UTARA12 RODA</v>
      </c>
      <c r="AP2798" s="5" t="str">
        <f t="shared" si="792"/>
        <v>44201DAY</v>
      </c>
    </row>
    <row r="2799" spans="1:42" x14ac:dyDescent="0.3">
      <c r="A2799" s="33">
        <v>1</v>
      </c>
      <c r="B2799" s="33"/>
      <c r="C2799" s="70">
        <v>44201</v>
      </c>
      <c r="D2799" s="71" t="s">
        <v>19</v>
      </c>
      <c r="E2799" s="70">
        <v>44201</v>
      </c>
      <c r="F2799" s="71">
        <v>5164271</v>
      </c>
      <c r="G2799" s="33" t="s">
        <v>20</v>
      </c>
      <c r="H2799" s="33" t="s">
        <v>21</v>
      </c>
      <c r="I2799" s="33" t="s">
        <v>51</v>
      </c>
      <c r="J2799" s="33" t="s">
        <v>23</v>
      </c>
      <c r="K2799" s="63" t="s">
        <v>60</v>
      </c>
      <c r="L2799" s="32" t="str">
        <f t="shared" si="793"/>
        <v>AXOR4843</v>
      </c>
      <c r="M2799" s="32" t="str">
        <f t="shared" si="794"/>
        <v>BMJ II</v>
      </c>
      <c r="N2799" s="32" t="str">
        <f t="shared" si="795"/>
        <v>12 RODA</v>
      </c>
      <c r="O2799" s="146">
        <v>0.52606481481481482</v>
      </c>
      <c r="P2799" s="65">
        <v>44201.526064814818</v>
      </c>
      <c r="Q2799" s="65"/>
      <c r="R2799" s="66">
        <v>3</v>
      </c>
      <c r="S2799" s="66">
        <v>51100</v>
      </c>
      <c r="T2799" s="66">
        <v>20080</v>
      </c>
      <c r="U2799" s="67">
        <f t="shared" si="787"/>
        <v>31.02</v>
      </c>
      <c r="V2799" s="66">
        <f t="shared" si="778"/>
        <v>628992.54</v>
      </c>
      <c r="W2799" s="66" t="str">
        <f t="shared" si="779"/>
        <v>1 &gt; 4</v>
      </c>
      <c r="X2799" s="66">
        <f>A2799+SUMIFS(Presensi!F:F,Presensi!E:E,'Entry Data'!AP2799)</f>
        <v>1</v>
      </c>
      <c r="Y2799" s="66">
        <f>IFERROR(INDEX('Retasi Pricing'!F:F,MATCH('Entry Data'!AM2799,'Retasi Pricing'!E:E,0))*X2799,"")</f>
        <v>27500</v>
      </c>
      <c r="Z2799" s="62" t="s">
        <v>26</v>
      </c>
      <c r="AA2799" s="62" t="s">
        <v>27</v>
      </c>
      <c r="AB2799" s="32"/>
      <c r="AC2799" s="32" t="s">
        <v>294</v>
      </c>
      <c r="AD2799" s="32" t="str">
        <f t="shared" si="780"/>
        <v/>
      </c>
      <c r="AF2799" s="5" t="str">
        <f t="shared" si="781"/>
        <v>ICO RIANTO44201</v>
      </c>
      <c r="AG2799" s="5" t="str">
        <f t="shared" si="782"/>
        <v>BMJ 05244201UTARADAY</v>
      </c>
      <c r="AH2799" s="5" t="str">
        <f t="shared" si="783"/>
        <v>ICO RIANTO44201UTARADAY</v>
      </c>
      <c r="AI2799" s="5" t="str">
        <f t="shared" si="784"/>
        <v>BMJ 05244201DAY</v>
      </c>
      <c r="AJ2799" s="5" t="str">
        <f t="shared" si="785"/>
        <v>ICO RIANTO44201DAY</v>
      </c>
      <c r="AK2799" s="5" t="str">
        <f t="shared" si="786"/>
        <v>ICO RIANTOBMJ II</v>
      </c>
      <c r="AL2799" s="5" t="str">
        <f t="shared" si="788"/>
        <v>3UTARA</v>
      </c>
      <c r="AM2799" s="5" t="str">
        <f t="shared" si="789"/>
        <v>1 &gt; 4UTARA12 RODA</v>
      </c>
      <c r="AN2799" s="5" t="str">
        <f t="shared" si="790"/>
        <v>ICO RIANTOBMJ II1 &gt; 4UTARA12 RODA</v>
      </c>
      <c r="AO2799" s="5" t="str">
        <f t="shared" si="791"/>
        <v>ICO RIANTO1 &gt; 4UTARA12 RODA</v>
      </c>
      <c r="AP2799" s="5" t="str">
        <f t="shared" si="792"/>
        <v>44201DAY</v>
      </c>
    </row>
    <row r="2800" spans="1:42" x14ac:dyDescent="0.3">
      <c r="A2800" s="33">
        <v>1</v>
      </c>
      <c r="B2800" s="33"/>
      <c r="C2800" s="70">
        <v>44201</v>
      </c>
      <c r="D2800" s="71" t="s">
        <v>19</v>
      </c>
      <c r="E2800" s="70">
        <v>44201</v>
      </c>
      <c r="F2800" s="71">
        <v>5164326</v>
      </c>
      <c r="G2800" s="33" t="s">
        <v>20</v>
      </c>
      <c r="H2800" s="33" t="s">
        <v>21</v>
      </c>
      <c r="I2800" s="33" t="s">
        <v>51</v>
      </c>
      <c r="J2800" s="33" t="s">
        <v>23</v>
      </c>
      <c r="K2800" s="63" t="s">
        <v>60</v>
      </c>
      <c r="L2800" s="32" t="str">
        <f t="shared" si="793"/>
        <v>AXOR4843</v>
      </c>
      <c r="M2800" s="32" t="str">
        <f t="shared" si="794"/>
        <v>BMJ II</v>
      </c>
      <c r="N2800" s="32" t="str">
        <f t="shared" si="795"/>
        <v>12 RODA</v>
      </c>
      <c r="O2800" s="146">
        <v>0.58420138888888895</v>
      </c>
      <c r="P2800" s="65">
        <v>44201.584201388891</v>
      </c>
      <c r="Q2800" s="65"/>
      <c r="R2800" s="66">
        <v>4</v>
      </c>
      <c r="S2800" s="66">
        <v>50700</v>
      </c>
      <c r="T2800" s="66">
        <v>20080</v>
      </c>
      <c r="U2800" s="67">
        <f t="shared" si="787"/>
        <v>30.62</v>
      </c>
      <c r="V2800" s="66">
        <f t="shared" si="778"/>
        <v>620881.74</v>
      </c>
      <c r="W2800" s="66" t="str">
        <f t="shared" si="779"/>
        <v>1 &gt; 4</v>
      </c>
      <c r="X2800" s="66">
        <f>A2800+SUMIFS(Presensi!F:F,Presensi!E:E,'Entry Data'!AP2800)</f>
        <v>1</v>
      </c>
      <c r="Y2800" s="66">
        <f>IFERROR(INDEX('Retasi Pricing'!F:F,MATCH('Entry Data'!AM2800,'Retasi Pricing'!E:E,0))*X2800,"")</f>
        <v>27500</v>
      </c>
      <c r="Z2800" s="62" t="s">
        <v>26</v>
      </c>
      <c r="AA2800" s="62" t="s">
        <v>27</v>
      </c>
      <c r="AB2800" s="32"/>
      <c r="AC2800" s="32" t="s">
        <v>294</v>
      </c>
      <c r="AD2800" s="32" t="str">
        <f t="shared" si="780"/>
        <v/>
      </c>
      <c r="AF2800" s="5" t="str">
        <f t="shared" si="781"/>
        <v>ICO RIANTO44201</v>
      </c>
      <c r="AG2800" s="5" t="str">
        <f t="shared" si="782"/>
        <v>BMJ 05244201UTARADAY</v>
      </c>
      <c r="AH2800" s="5" t="str">
        <f t="shared" si="783"/>
        <v>ICO RIANTO44201UTARADAY</v>
      </c>
      <c r="AI2800" s="5" t="str">
        <f t="shared" si="784"/>
        <v>BMJ 05244201DAY</v>
      </c>
      <c r="AJ2800" s="5" t="str">
        <f t="shared" si="785"/>
        <v>ICO RIANTO44201DAY</v>
      </c>
      <c r="AK2800" s="5" t="str">
        <f t="shared" si="786"/>
        <v>ICO RIANTOBMJ II</v>
      </c>
      <c r="AL2800" s="5" t="str">
        <f t="shared" si="788"/>
        <v>4UTARA</v>
      </c>
      <c r="AM2800" s="5" t="str">
        <f t="shared" si="789"/>
        <v>1 &gt; 4UTARA12 RODA</v>
      </c>
      <c r="AN2800" s="5" t="str">
        <f t="shared" si="790"/>
        <v>ICO RIANTOBMJ II1 &gt; 4UTARA12 RODA</v>
      </c>
      <c r="AO2800" s="5" t="str">
        <f t="shared" si="791"/>
        <v>ICO RIANTO1 &gt; 4UTARA12 RODA</v>
      </c>
      <c r="AP2800" s="5" t="str">
        <f t="shared" si="792"/>
        <v>44201DAY</v>
      </c>
    </row>
    <row r="2801" spans="1:42" x14ac:dyDescent="0.3">
      <c r="A2801" s="33">
        <v>1</v>
      </c>
      <c r="B2801" s="33"/>
      <c r="C2801" s="70">
        <v>44201</v>
      </c>
      <c r="D2801" s="71" t="s">
        <v>19</v>
      </c>
      <c r="E2801" s="70">
        <v>44201</v>
      </c>
      <c r="F2801" s="71">
        <v>5164397</v>
      </c>
      <c r="G2801" s="33" t="s">
        <v>20</v>
      </c>
      <c r="H2801" s="33" t="s">
        <v>21</v>
      </c>
      <c r="I2801" s="33" t="s">
        <v>123</v>
      </c>
      <c r="J2801" s="33" t="s">
        <v>23</v>
      </c>
      <c r="K2801" s="63" t="s">
        <v>60</v>
      </c>
      <c r="L2801" s="32" t="str">
        <f t="shared" si="793"/>
        <v>AXOR4843</v>
      </c>
      <c r="M2801" s="32" t="str">
        <f t="shared" si="794"/>
        <v>BMJ II</v>
      </c>
      <c r="N2801" s="32" t="str">
        <f t="shared" si="795"/>
        <v>12 RODA</v>
      </c>
      <c r="O2801" s="146">
        <v>0.64170138888888884</v>
      </c>
      <c r="P2801" s="65">
        <v>44201.641701388886</v>
      </c>
      <c r="Q2801" s="65"/>
      <c r="R2801" s="66">
        <v>5</v>
      </c>
      <c r="S2801" s="66">
        <v>51520</v>
      </c>
      <c r="T2801" s="66">
        <v>20080</v>
      </c>
      <c r="U2801" s="67">
        <f t="shared" si="787"/>
        <v>31.44</v>
      </c>
      <c r="V2801" s="66">
        <f t="shared" si="778"/>
        <v>637508.88000000012</v>
      </c>
      <c r="W2801" s="66" t="str">
        <f t="shared" si="779"/>
        <v>&gt; 5</v>
      </c>
      <c r="X2801" s="66">
        <f>A2801+SUMIFS(Presensi!F:F,Presensi!E:E,'Entry Data'!AP2801)</f>
        <v>1</v>
      </c>
      <c r="Y2801" s="66">
        <f>IFERROR(INDEX('Retasi Pricing'!F:F,MATCH('Entry Data'!AM2801,'Retasi Pricing'!E:E,0))*X2801,"")</f>
        <v>31200</v>
      </c>
      <c r="Z2801" s="62" t="s">
        <v>26</v>
      </c>
      <c r="AA2801" s="62" t="s">
        <v>27</v>
      </c>
      <c r="AB2801" s="32"/>
      <c r="AC2801" s="32" t="s">
        <v>294</v>
      </c>
      <c r="AD2801" s="32" t="str">
        <f t="shared" si="780"/>
        <v/>
      </c>
      <c r="AF2801" s="5" t="str">
        <f t="shared" si="781"/>
        <v>ICO RIANTO44201</v>
      </c>
      <c r="AG2801" s="5" t="str">
        <f t="shared" si="782"/>
        <v>BMJ 05244201UTARADAY</v>
      </c>
      <c r="AH2801" s="5" t="str">
        <f t="shared" si="783"/>
        <v>ICO RIANTO44201UTARADAY</v>
      </c>
      <c r="AI2801" s="5" t="str">
        <f t="shared" si="784"/>
        <v>BMJ 05244201DAY</v>
      </c>
      <c r="AJ2801" s="5" t="str">
        <f t="shared" si="785"/>
        <v>ICO RIANTO44201DAY</v>
      </c>
      <c r="AK2801" s="5" t="str">
        <f t="shared" si="786"/>
        <v>ICO RIANTOBMJ II</v>
      </c>
      <c r="AL2801" s="5" t="str">
        <f t="shared" si="788"/>
        <v>5UTARA</v>
      </c>
      <c r="AM2801" s="5" t="str">
        <f t="shared" si="789"/>
        <v>&gt; 5UTARA12 RODA</v>
      </c>
      <c r="AN2801" s="5" t="str">
        <f t="shared" si="790"/>
        <v>ICO RIANTOBMJ II&gt; 5UTARA12 RODA</v>
      </c>
      <c r="AO2801" s="5" t="str">
        <f t="shared" si="791"/>
        <v>ICO RIANTO&gt; 5UTARA12 RODA</v>
      </c>
      <c r="AP2801" s="5" t="str">
        <f t="shared" si="792"/>
        <v>44201DAY</v>
      </c>
    </row>
    <row r="2802" spans="1:42" x14ac:dyDescent="0.3">
      <c r="A2802" s="33">
        <v>1</v>
      </c>
      <c r="B2802" s="33"/>
      <c r="C2802" s="70">
        <v>44201</v>
      </c>
      <c r="D2802" s="71" t="s">
        <v>19</v>
      </c>
      <c r="E2802" s="70">
        <v>44201</v>
      </c>
      <c r="F2802" s="71">
        <v>5164493</v>
      </c>
      <c r="G2802" s="33" t="s">
        <v>20</v>
      </c>
      <c r="H2802" s="33" t="s">
        <v>21</v>
      </c>
      <c r="I2802" s="33" t="s">
        <v>51</v>
      </c>
      <c r="J2802" s="33" t="s">
        <v>23</v>
      </c>
      <c r="K2802" s="63" t="s">
        <v>60</v>
      </c>
      <c r="L2802" s="32" t="str">
        <f t="shared" si="793"/>
        <v>AXOR4843</v>
      </c>
      <c r="M2802" s="32" t="str">
        <f t="shared" si="794"/>
        <v>BMJ II</v>
      </c>
      <c r="N2802" s="32" t="str">
        <f t="shared" si="795"/>
        <v>12 RODA</v>
      </c>
      <c r="O2802" s="146">
        <v>0.72771990740740744</v>
      </c>
      <c r="P2802" s="65">
        <v>44201.727719907409</v>
      </c>
      <c r="Q2802" s="65"/>
      <c r="R2802" s="66">
        <v>6</v>
      </c>
      <c r="S2802" s="66">
        <v>50820</v>
      </c>
      <c r="T2802" s="66">
        <v>20080</v>
      </c>
      <c r="U2802" s="67">
        <f t="shared" si="787"/>
        <v>30.74</v>
      </c>
      <c r="V2802" s="66">
        <f t="shared" si="778"/>
        <v>623314.98</v>
      </c>
      <c r="W2802" s="66" t="str">
        <f t="shared" si="779"/>
        <v>&gt; 6</v>
      </c>
      <c r="X2802" s="66">
        <f>A2802+SUMIFS(Presensi!F:F,Presensi!E:E,'Entry Data'!AP2802)</f>
        <v>1</v>
      </c>
      <c r="Y2802" s="66">
        <f>IFERROR(INDEX('Retasi Pricing'!F:F,MATCH('Entry Data'!AM2802,'Retasi Pricing'!E:E,0))*X2802,"")</f>
        <v>34450</v>
      </c>
      <c r="Z2802" s="62" t="s">
        <v>26</v>
      </c>
      <c r="AA2802" s="62" t="s">
        <v>27</v>
      </c>
      <c r="AB2802" s="32"/>
      <c r="AC2802" s="32" t="s">
        <v>294</v>
      </c>
      <c r="AD2802" s="32" t="str">
        <f t="shared" si="780"/>
        <v/>
      </c>
      <c r="AF2802" s="5" t="str">
        <f t="shared" si="781"/>
        <v>ICO RIANTO44201</v>
      </c>
      <c r="AG2802" s="5" t="str">
        <f t="shared" si="782"/>
        <v>BMJ 05244201UTARADAY</v>
      </c>
      <c r="AH2802" s="5" t="str">
        <f t="shared" si="783"/>
        <v>ICO RIANTO44201UTARADAY</v>
      </c>
      <c r="AI2802" s="5" t="str">
        <f t="shared" si="784"/>
        <v>BMJ 05244201DAY</v>
      </c>
      <c r="AJ2802" s="5" t="str">
        <f t="shared" si="785"/>
        <v>ICO RIANTO44201DAY</v>
      </c>
      <c r="AK2802" s="5" t="str">
        <f t="shared" si="786"/>
        <v>ICO RIANTOBMJ II</v>
      </c>
      <c r="AL2802" s="5" t="str">
        <f t="shared" si="788"/>
        <v>6UTARA</v>
      </c>
      <c r="AM2802" s="5" t="str">
        <f t="shared" si="789"/>
        <v>&gt; 6UTARA12 RODA</v>
      </c>
      <c r="AN2802" s="5" t="str">
        <f t="shared" si="790"/>
        <v>ICO RIANTOBMJ II&gt; 6UTARA12 RODA</v>
      </c>
      <c r="AO2802" s="5" t="str">
        <f t="shared" si="791"/>
        <v>ICO RIANTO&gt; 6UTARA12 RODA</v>
      </c>
      <c r="AP2802" s="5" t="str">
        <f t="shared" si="792"/>
        <v>44201DAY</v>
      </c>
    </row>
    <row r="2803" spans="1:42" x14ac:dyDescent="0.3">
      <c r="A2803" s="33">
        <v>1</v>
      </c>
      <c r="B2803" s="33"/>
      <c r="C2803" s="70">
        <v>44201</v>
      </c>
      <c r="D2803" s="71" t="s">
        <v>19</v>
      </c>
      <c r="E2803" s="70">
        <v>44201</v>
      </c>
      <c r="F2803" s="71">
        <v>5164067</v>
      </c>
      <c r="G2803" s="33" t="s">
        <v>20</v>
      </c>
      <c r="H2803" s="33" t="s">
        <v>50</v>
      </c>
      <c r="I2803" s="33" t="s">
        <v>22</v>
      </c>
      <c r="J2803" s="33" t="s">
        <v>52</v>
      </c>
      <c r="K2803" s="63" t="s">
        <v>62</v>
      </c>
      <c r="L2803" s="32" t="str">
        <f t="shared" si="793"/>
        <v>FM260JD</v>
      </c>
      <c r="M2803" s="32" t="str">
        <f t="shared" si="794"/>
        <v>BMJ III</v>
      </c>
      <c r="N2803" s="32" t="str">
        <f t="shared" si="795"/>
        <v>10 RODA</v>
      </c>
      <c r="O2803" s="146">
        <v>0.34699074074074071</v>
      </c>
      <c r="P2803" s="65">
        <v>44201.353043981479</v>
      </c>
      <c r="Q2803" s="65"/>
      <c r="R2803" s="66">
        <v>1</v>
      </c>
      <c r="S2803" s="66">
        <v>39940</v>
      </c>
      <c r="T2803" s="66">
        <v>14700</v>
      </c>
      <c r="U2803" s="67">
        <f t="shared" si="787"/>
        <v>25.24</v>
      </c>
      <c r="V2803" s="66">
        <f t="shared" si="778"/>
        <v>492028.55999999994</v>
      </c>
      <c r="W2803" s="66" t="str">
        <f t="shared" si="779"/>
        <v>1 &gt; 4</v>
      </c>
      <c r="X2803" s="66">
        <f>A2803+SUMIFS(Presensi!F:F,Presensi!E:E,'Entry Data'!AP2803)</f>
        <v>1</v>
      </c>
      <c r="Y2803" s="66">
        <f>IFERROR(INDEX('Retasi Pricing'!F:F,MATCH('Entry Data'!AM2803,'Retasi Pricing'!E:E,0))*X2803,"")</f>
        <v>25000</v>
      </c>
      <c r="Z2803" s="62" t="s">
        <v>26</v>
      </c>
      <c r="AA2803" s="62" t="s">
        <v>27</v>
      </c>
      <c r="AB2803" s="32"/>
      <c r="AC2803" s="32" t="s">
        <v>206</v>
      </c>
      <c r="AD2803" s="32" t="str">
        <f t="shared" si="780"/>
        <v/>
      </c>
      <c r="AF2803" s="5" t="str">
        <f t="shared" si="781"/>
        <v>sulvadlan44201</v>
      </c>
      <c r="AG2803" s="5" t="str">
        <f t="shared" si="782"/>
        <v>BMJ 05344201UTARADAY</v>
      </c>
      <c r="AH2803" s="5" t="str">
        <f t="shared" si="783"/>
        <v>sulvadlan44201UTARADAY</v>
      </c>
      <c r="AI2803" s="5" t="str">
        <f t="shared" si="784"/>
        <v>BMJ 05344201DAY</v>
      </c>
      <c r="AJ2803" s="5" t="str">
        <f t="shared" si="785"/>
        <v>sulvadlan44201DAY</v>
      </c>
      <c r="AK2803" s="5" t="str">
        <f t="shared" si="786"/>
        <v>sulvadlanBMJ III</v>
      </c>
      <c r="AL2803" s="5" t="str">
        <f t="shared" si="788"/>
        <v>1UTARA</v>
      </c>
      <c r="AM2803" s="5" t="str">
        <f t="shared" si="789"/>
        <v>1 &gt; 4UTARA10 RODA</v>
      </c>
      <c r="AN2803" s="5" t="str">
        <f t="shared" si="790"/>
        <v>sulvadlanBMJ III1 &gt; 4UTARA10 RODA</v>
      </c>
      <c r="AO2803" s="5" t="str">
        <f t="shared" si="791"/>
        <v>sulvadlan1 &gt; 4UTARA10 RODA</v>
      </c>
      <c r="AP2803" s="5" t="str">
        <f t="shared" si="792"/>
        <v>44201DAY</v>
      </c>
    </row>
    <row r="2804" spans="1:42" x14ac:dyDescent="0.3">
      <c r="A2804" s="33">
        <v>1</v>
      </c>
      <c r="B2804" s="33"/>
      <c r="C2804" s="70">
        <v>44201</v>
      </c>
      <c r="D2804" s="71" t="s">
        <v>19</v>
      </c>
      <c r="E2804" s="70">
        <v>44201</v>
      </c>
      <c r="F2804" s="71">
        <v>5164130</v>
      </c>
      <c r="G2804" s="33" t="s">
        <v>20</v>
      </c>
      <c r="H2804" s="33" t="s">
        <v>50</v>
      </c>
      <c r="I2804" s="33" t="s">
        <v>22</v>
      </c>
      <c r="J2804" s="33" t="s">
        <v>52</v>
      </c>
      <c r="K2804" s="63" t="s">
        <v>62</v>
      </c>
      <c r="L2804" s="32" t="str">
        <f t="shared" si="793"/>
        <v>FM260JD</v>
      </c>
      <c r="M2804" s="32" t="str">
        <f t="shared" si="794"/>
        <v>BMJ III</v>
      </c>
      <c r="N2804" s="32" t="str">
        <f t="shared" si="795"/>
        <v>10 RODA</v>
      </c>
      <c r="O2804" s="146">
        <v>0.40282407407407406</v>
      </c>
      <c r="P2804" s="65">
        <v>44201.402824074074</v>
      </c>
      <c r="Q2804" s="65"/>
      <c r="R2804" s="66">
        <v>2</v>
      </c>
      <c r="S2804" s="66">
        <v>39680</v>
      </c>
      <c r="T2804" s="66">
        <v>14700</v>
      </c>
      <c r="U2804" s="67">
        <f t="shared" si="787"/>
        <v>24.98</v>
      </c>
      <c r="V2804" s="66">
        <f t="shared" si="778"/>
        <v>486960.12000000005</v>
      </c>
      <c r="W2804" s="66" t="str">
        <f t="shared" si="779"/>
        <v>1 &gt; 4</v>
      </c>
      <c r="X2804" s="66">
        <f>A2804+SUMIFS(Presensi!F:F,Presensi!E:E,'Entry Data'!AP2804)</f>
        <v>1</v>
      </c>
      <c r="Y2804" s="66">
        <f>IFERROR(INDEX('Retasi Pricing'!F:F,MATCH('Entry Data'!AM2804,'Retasi Pricing'!E:E,0))*X2804,"")</f>
        <v>25000</v>
      </c>
      <c r="Z2804" s="62" t="s">
        <v>26</v>
      </c>
      <c r="AA2804" s="62" t="s">
        <v>27</v>
      </c>
      <c r="AB2804" s="32"/>
      <c r="AC2804" s="32" t="s">
        <v>206</v>
      </c>
      <c r="AD2804" s="32" t="str">
        <f t="shared" si="780"/>
        <v/>
      </c>
      <c r="AF2804" s="5" t="str">
        <f t="shared" si="781"/>
        <v>sulvadlan44201</v>
      </c>
      <c r="AG2804" s="5" t="str">
        <f t="shared" si="782"/>
        <v>BMJ 05344201UTARADAY</v>
      </c>
      <c r="AH2804" s="5" t="str">
        <f t="shared" si="783"/>
        <v>sulvadlan44201UTARADAY</v>
      </c>
      <c r="AI2804" s="5" t="str">
        <f t="shared" si="784"/>
        <v>BMJ 05344201DAY</v>
      </c>
      <c r="AJ2804" s="5" t="str">
        <f t="shared" si="785"/>
        <v>sulvadlan44201DAY</v>
      </c>
      <c r="AK2804" s="5" t="str">
        <f t="shared" si="786"/>
        <v>sulvadlanBMJ III</v>
      </c>
      <c r="AL2804" s="5" t="str">
        <f t="shared" si="788"/>
        <v>2UTARA</v>
      </c>
      <c r="AM2804" s="5" t="str">
        <f t="shared" si="789"/>
        <v>1 &gt; 4UTARA10 RODA</v>
      </c>
      <c r="AN2804" s="5" t="str">
        <f t="shared" si="790"/>
        <v>sulvadlanBMJ III1 &gt; 4UTARA10 RODA</v>
      </c>
      <c r="AO2804" s="5" t="str">
        <f t="shared" si="791"/>
        <v>sulvadlan1 &gt; 4UTARA10 RODA</v>
      </c>
      <c r="AP2804" s="5" t="str">
        <f t="shared" si="792"/>
        <v>44201DAY</v>
      </c>
    </row>
    <row r="2805" spans="1:42" x14ac:dyDescent="0.3">
      <c r="A2805" s="33">
        <v>1</v>
      </c>
      <c r="B2805" s="33"/>
      <c r="C2805" s="70">
        <v>44201</v>
      </c>
      <c r="D2805" s="71" t="s">
        <v>19</v>
      </c>
      <c r="E2805" s="70">
        <v>44201</v>
      </c>
      <c r="F2805" s="71">
        <v>5164212</v>
      </c>
      <c r="G2805" s="33" t="s">
        <v>20</v>
      </c>
      <c r="H2805" s="33" t="s">
        <v>50</v>
      </c>
      <c r="I2805" s="33" t="s">
        <v>22</v>
      </c>
      <c r="J2805" s="33" t="s">
        <v>52</v>
      </c>
      <c r="K2805" s="63" t="s">
        <v>62</v>
      </c>
      <c r="L2805" s="32" t="str">
        <f t="shared" si="793"/>
        <v>FM260JD</v>
      </c>
      <c r="M2805" s="32" t="str">
        <f t="shared" si="794"/>
        <v>BMJ III</v>
      </c>
      <c r="N2805" s="32" t="str">
        <f t="shared" si="795"/>
        <v>10 RODA</v>
      </c>
      <c r="O2805" s="146">
        <v>0.47418981481481487</v>
      </c>
      <c r="P2805" s="65">
        <v>44201.474189814813</v>
      </c>
      <c r="Q2805" s="65"/>
      <c r="R2805" s="66">
        <v>3</v>
      </c>
      <c r="S2805" s="66">
        <v>40420</v>
      </c>
      <c r="T2805" s="66">
        <v>14700</v>
      </c>
      <c r="U2805" s="67">
        <f t="shared" si="787"/>
        <v>25.72</v>
      </c>
      <c r="V2805" s="66">
        <f t="shared" si="778"/>
        <v>501385.68</v>
      </c>
      <c r="W2805" s="66" t="str">
        <f t="shared" si="779"/>
        <v>1 &gt; 4</v>
      </c>
      <c r="X2805" s="66">
        <f>A2805+SUMIFS(Presensi!F:F,Presensi!E:E,'Entry Data'!AP2805)</f>
        <v>1</v>
      </c>
      <c r="Y2805" s="66">
        <f>IFERROR(INDEX('Retasi Pricing'!F:F,MATCH('Entry Data'!AM2805,'Retasi Pricing'!E:E,0))*X2805,"")</f>
        <v>25000</v>
      </c>
      <c r="Z2805" s="62" t="s">
        <v>26</v>
      </c>
      <c r="AA2805" s="62" t="s">
        <v>27</v>
      </c>
      <c r="AB2805" s="32"/>
      <c r="AC2805" s="32" t="s">
        <v>206</v>
      </c>
      <c r="AD2805" s="32" t="str">
        <f t="shared" si="780"/>
        <v/>
      </c>
      <c r="AF2805" s="5" t="str">
        <f t="shared" si="781"/>
        <v>sulvadlan44201</v>
      </c>
      <c r="AG2805" s="5" t="str">
        <f t="shared" si="782"/>
        <v>BMJ 05344201UTARADAY</v>
      </c>
      <c r="AH2805" s="5" t="str">
        <f t="shared" si="783"/>
        <v>sulvadlan44201UTARADAY</v>
      </c>
      <c r="AI2805" s="5" t="str">
        <f t="shared" si="784"/>
        <v>BMJ 05344201DAY</v>
      </c>
      <c r="AJ2805" s="5" t="str">
        <f t="shared" si="785"/>
        <v>sulvadlan44201DAY</v>
      </c>
      <c r="AK2805" s="5" t="str">
        <f t="shared" si="786"/>
        <v>sulvadlanBMJ III</v>
      </c>
      <c r="AL2805" s="5" t="str">
        <f t="shared" si="788"/>
        <v>3UTARA</v>
      </c>
      <c r="AM2805" s="5" t="str">
        <f t="shared" si="789"/>
        <v>1 &gt; 4UTARA10 RODA</v>
      </c>
      <c r="AN2805" s="5" t="str">
        <f t="shared" si="790"/>
        <v>sulvadlanBMJ III1 &gt; 4UTARA10 RODA</v>
      </c>
      <c r="AO2805" s="5" t="str">
        <f t="shared" si="791"/>
        <v>sulvadlan1 &gt; 4UTARA10 RODA</v>
      </c>
      <c r="AP2805" s="5" t="str">
        <f t="shared" si="792"/>
        <v>44201DAY</v>
      </c>
    </row>
    <row r="2806" spans="1:42" x14ac:dyDescent="0.3">
      <c r="A2806" s="33">
        <v>1</v>
      </c>
      <c r="B2806" s="33"/>
      <c r="C2806" s="70">
        <v>44201</v>
      </c>
      <c r="D2806" s="71" t="s">
        <v>19</v>
      </c>
      <c r="E2806" s="70">
        <v>44201</v>
      </c>
      <c r="F2806" s="71">
        <v>5164272</v>
      </c>
      <c r="G2806" s="33" t="s">
        <v>20</v>
      </c>
      <c r="H2806" s="33" t="s">
        <v>21</v>
      </c>
      <c r="I2806" s="33" t="s">
        <v>123</v>
      </c>
      <c r="J2806" s="33" t="s">
        <v>23</v>
      </c>
      <c r="K2806" s="63" t="s">
        <v>62</v>
      </c>
      <c r="L2806" s="32" t="str">
        <f t="shared" si="793"/>
        <v>FM260JD</v>
      </c>
      <c r="M2806" s="32" t="str">
        <f t="shared" si="794"/>
        <v>BMJ III</v>
      </c>
      <c r="N2806" s="32" t="str">
        <f t="shared" si="795"/>
        <v>10 RODA</v>
      </c>
      <c r="O2806" s="146">
        <v>0.52631944444444445</v>
      </c>
      <c r="P2806" s="65">
        <v>44201.526319444441</v>
      </c>
      <c r="Q2806" s="65"/>
      <c r="R2806" s="66">
        <v>4</v>
      </c>
      <c r="S2806" s="66">
        <v>38280</v>
      </c>
      <c r="T2806" s="66">
        <v>14700</v>
      </c>
      <c r="U2806" s="67">
        <f t="shared" si="787"/>
        <v>23.58</v>
      </c>
      <c r="V2806" s="66">
        <f t="shared" si="778"/>
        <v>459668.51999999996</v>
      </c>
      <c r="W2806" s="66" t="str">
        <f t="shared" si="779"/>
        <v>1 &gt; 4</v>
      </c>
      <c r="X2806" s="66">
        <f>A2806+SUMIFS(Presensi!F:F,Presensi!E:E,'Entry Data'!AP2806)</f>
        <v>1</v>
      </c>
      <c r="Y2806" s="66">
        <f>IFERROR(INDEX('Retasi Pricing'!F:F,MATCH('Entry Data'!AM2806,'Retasi Pricing'!E:E,0))*X2806,"")</f>
        <v>25000</v>
      </c>
      <c r="Z2806" s="62" t="s">
        <v>26</v>
      </c>
      <c r="AA2806" s="62" t="s">
        <v>27</v>
      </c>
      <c r="AB2806" s="32"/>
      <c r="AC2806" s="32" t="s">
        <v>206</v>
      </c>
      <c r="AD2806" s="32" t="str">
        <f t="shared" si="780"/>
        <v/>
      </c>
      <c r="AF2806" s="5" t="str">
        <f t="shared" si="781"/>
        <v>sulvadlan44201</v>
      </c>
      <c r="AG2806" s="5" t="str">
        <f t="shared" si="782"/>
        <v>BMJ 05344201UTARADAY</v>
      </c>
      <c r="AH2806" s="5" t="str">
        <f t="shared" si="783"/>
        <v>sulvadlan44201UTARADAY</v>
      </c>
      <c r="AI2806" s="5" t="str">
        <f t="shared" si="784"/>
        <v>BMJ 05344201DAY</v>
      </c>
      <c r="AJ2806" s="5" t="str">
        <f t="shared" si="785"/>
        <v>sulvadlan44201DAY</v>
      </c>
      <c r="AK2806" s="5" t="str">
        <f t="shared" si="786"/>
        <v>sulvadlanBMJ III</v>
      </c>
      <c r="AL2806" s="5" t="str">
        <f t="shared" si="788"/>
        <v>4UTARA</v>
      </c>
      <c r="AM2806" s="5" t="str">
        <f t="shared" si="789"/>
        <v>1 &gt; 4UTARA10 RODA</v>
      </c>
      <c r="AN2806" s="5" t="str">
        <f t="shared" si="790"/>
        <v>sulvadlanBMJ III1 &gt; 4UTARA10 RODA</v>
      </c>
      <c r="AO2806" s="5" t="str">
        <f t="shared" si="791"/>
        <v>sulvadlan1 &gt; 4UTARA10 RODA</v>
      </c>
      <c r="AP2806" s="5" t="str">
        <f t="shared" si="792"/>
        <v>44201DAY</v>
      </c>
    </row>
    <row r="2807" spans="1:42" x14ac:dyDescent="0.3">
      <c r="A2807" s="33">
        <v>1</v>
      </c>
      <c r="B2807" s="33"/>
      <c r="C2807" s="70">
        <v>44201</v>
      </c>
      <c r="D2807" s="71" t="s">
        <v>19</v>
      </c>
      <c r="E2807" s="70">
        <v>44201</v>
      </c>
      <c r="F2807" s="71">
        <v>5164340</v>
      </c>
      <c r="G2807" s="33" t="s">
        <v>20</v>
      </c>
      <c r="H2807" s="33" t="s">
        <v>50</v>
      </c>
      <c r="I2807" s="33" t="s">
        <v>22</v>
      </c>
      <c r="J2807" s="33" t="s">
        <v>52</v>
      </c>
      <c r="K2807" s="63" t="s">
        <v>62</v>
      </c>
      <c r="L2807" s="32" t="str">
        <f t="shared" si="793"/>
        <v>FM260JD</v>
      </c>
      <c r="M2807" s="32" t="str">
        <f t="shared" si="794"/>
        <v>BMJ III</v>
      </c>
      <c r="N2807" s="32" t="str">
        <f t="shared" si="795"/>
        <v>10 RODA</v>
      </c>
      <c r="O2807" s="146">
        <v>0.59552083333333339</v>
      </c>
      <c r="P2807" s="65">
        <v>44201.595520833333</v>
      </c>
      <c r="Q2807" s="65"/>
      <c r="R2807" s="66">
        <v>5</v>
      </c>
      <c r="S2807" s="66">
        <v>40260</v>
      </c>
      <c r="T2807" s="66">
        <v>14700</v>
      </c>
      <c r="U2807" s="67">
        <f t="shared" si="787"/>
        <v>25.56</v>
      </c>
      <c r="V2807" s="66">
        <f t="shared" si="778"/>
        <v>498266.64</v>
      </c>
      <c r="W2807" s="66" t="str">
        <f t="shared" si="779"/>
        <v>&gt; 5</v>
      </c>
      <c r="X2807" s="66">
        <f>A2807+SUMIFS(Presensi!F:F,Presensi!E:E,'Entry Data'!AP2807)</f>
        <v>1</v>
      </c>
      <c r="Y2807" s="66">
        <f>IFERROR(INDEX('Retasi Pricing'!F:F,MATCH('Entry Data'!AM2807,'Retasi Pricing'!E:E,0))*X2807,"")</f>
        <v>27650</v>
      </c>
      <c r="Z2807" s="62" t="s">
        <v>26</v>
      </c>
      <c r="AA2807" s="62" t="s">
        <v>27</v>
      </c>
      <c r="AB2807" s="32"/>
      <c r="AC2807" s="32" t="s">
        <v>206</v>
      </c>
      <c r="AD2807" s="32" t="str">
        <f t="shared" si="780"/>
        <v/>
      </c>
      <c r="AF2807" s="5" t="str">
        <f t="shared" si="781"/>
        <v>sulvadlan44201</v>
      </c>
      <c r="AG2807" s="5" t="str">
        <f t="shared" si="782"/>
        <v>BMJ 05344201UTARADAY</v>
      </c>
      <c r="AH2807" s="5" t="str">
        <f t="shared" si="783"/>
        <v>sulvadlan44201UTARADAY</v>
      </c>
      <c r="AI2807" s="5" t="str">
        <f t="shared" si="784"/>
        <v>BMJ 05344201DAY</v>
      </c>
      <c r="AJ2807" s="5" t="str">
        <f t="shared" si="785"/>
        <v>sulvadlan44201DAY</v>
      </c>
      <c r="AK2807" s="5" t="str">
        <f t="shared" si="786"/>
        <v>sulvadlanBMJ III</v>
      </c>
      <c r="AL2807" s="5" t="str">
        <f t="shared" si="788"/>
        <v>5UTARA</v>
      </c>
      <c r="AM2807" s="5" t="str">
        <f t="shared" si="789"/>
        <v>&gt; 5UTARA10 RODA</v>
      </c>
      <c r="AN2807" s="5" t="str">
        <f t="shared" si="790"/>
        <v>sulvadlanBMJ III&gt; 5UTARA10 RODA</v>
      </c>
      <c r="AO2807" s="5" t="str">
        <f t="shared" si="791"/>
        <v>sulvadlan&gt; 5UTARA10 RODA</v>
      </c>
      <c r="AP2807" s="5" t="str">
        <f t="shared" si="792"/>
        <v>44201DAY</v>
      </c>
    </row>
    <row r="2808" spans="1:42" x14ac:dyDescent="0.3">
      <c r="A2808" s="33">
        <v>1</v>
      </c>
      <c r="B2808" s="33"/>
      <c r="C2808" s="70">
        <v>44201</v>
      </c>
      <c r="D2808" s="71" t="s">
        <v>19</v>
      </c>
      <c r="E2808" s="70">
        <v>44201</v>
      </c>
      <c r="F2808" s="71">
        <v>5164407</v>
      </c>
      <c r="G2808" s="33" t="s">
        <v>20</v>
      </c>
      <c r="H2808" s="33" t="s">
        <v>50</v>
      </c>
      <c r="I2808" s="33" t="s">
        <v>22</v>
      </c>
      <c r="J2808" s="33" t="s">
        <v>52</v>
      </c>
      <c r="K2808" s="63" t="s">
        <v>62</v>
      </c>
      <c r="L2808" s="32" t="str">
        <f t="shared" si="793"/>
        <v>FM260JD</v>
      </c>
      <c r="M2808" s="32" t="str">
        <f t="shared" si="794"/>
        <v>BMJ III</v>
      </c>
      <c r="N2808" s="32" t="str">
        <f t="shared" si="795"/>
        <v>10 RODA</v>
      </c>
      <c r="O2808" s="146">
        <v>0.65255787037037039</v>
      </c>
      <c r="P2808" s="65">
        <v>44201.652557870373</v>
      </c>
      <c r="Q2808" s="65"/>
      <c r="R2808" s="66">
        <v>6</v>
      </c>
      <c r="S2808" s="66">
        <v>39240</v>
      </c>
      <c r="T2808" s="66">
        <v>14700</v>
      </c>
      <c r="U2808" s="67">
        <f t="shared" si="787"/>
        <v>24.54</v>
      </c>
      <c r="V2808" s="66">
        <f t="shared" si="778"/>
        <v>478382.76</v>
      </c>
      <c r="W2808" s="66" t="str">
        <f t="shared" si="779"/>
        <v>&gt; 6</v>
      </c>
      <c r="X2808" s="66">
        <f>A2808+SUMIFS(Presensi!F:F,Presensi!E:E,'Entry Data'!AP2808)</f>
        <v>1</v>
      </c>
      <c r="Y2808" s="66">
        <f>IFERROR(INDEX('Retasi Pricing'!F:F,MATCH('Entry Data'!AM2808,'Retasi Pricing'!E:E,0))*X2808,"")</f>
        <v>30800</v>
      </c>
      <c r="Z2808" s="62" t="s">
        <v>26</v>
      </c>
      <c r="AA2808" s="62" t="s">
        <v>27</v>
      </c>
      <c r="AB2808" s="32"/>
      <c r="AC2808" s="32" t="s">
        <v>206</v>
      </c>
      <c r="AD2808" s="32" t="str">
        <f t="shared" si="780"/>
        <v/>
      </c>
      <c r="AF2808" s="5" t="str">
        <f t="shared" si="781"/>
        <v>sulvadlan44201</v>
      </c>
      <c r="AG2808" s="5" t="str">
        <f t="shared" si="782"/>
        <v>BMJ 05344201UTARADAY</v>
      </c>
      <c r="AH2808" s="5" t="str">
        <f t="shared" si="783"/>
        <v>sulvadlan44201UTARADAY</v>
      </c>
      <c r="AI2808" s="5" t="str">
        <f t="shared" si="784"/>
        <v>BMJ 05344201DAY</v>
      </c>
      <c r="AJ2808" s="5" t="str">
        <f t="shared" si="785"/>
        <v>sulvadlan44201DAY</v>
      </c>
      <c r="AK2808" s="5" t="str">
        <f t="shared" si="786"/>
        <v>sulvadlanBMJ III</v>
      </c>
      <c r="AL2808" s="5" t="str">
        <f t="shared" si="788"/>
        <v>6UTARA</v>
      </c>
      <c r="AM2808" s="5" t="str">
        <f t="shared" si="789"/>
        <v>&gt; 6UTARA10 RODA</v>
      </c>
      <c r="AN2808" s="5" t="str">
        <f t="shared" si="790"/>
        <v>sulvadlanBMJ III&gt; 6UTARA10 RODA</v>
      </c>
      <c r="AO2808" s="5" t="str">
        <f t="shared" si="791"/>
        <v>sulvadlan&gt; 6UTARA10 RODA</v>
      </c>
      <c r="AP2808" s="5" t="str">
        <f t="shared" si="792"/>
        <v>44201DAY</v>
      </c>
    </row>
    <row r="2809" spans="1:42" x14ac:dyDescent="0.3">
      <c r="A2809" s="33">
        <v>1</v>
      </c>
      <c r="B2809" s="33"/>
      <c r="C2809" s="70">
        <v>44201</v>
      </c>
      <c r="D2809" s="71" t="s">
        <v>19</v>
      </c>
      <c r="E2809" s="70">
        <v>44201</v>
      </c>
      <c r="F2809" s="71">
        <v>5164473</v>
      </c>
      <c r="G2809" s="33" t="s">
        <v>20</v>
      </c>
      <c r="H2809" s="33" t="s">
        <v>50</v>
      </c>
      <c r="I2809" s="33" t="s">
        <v>22</v>
      </c>
      <c r="J2809" s="33" t="s">
        <v>52</v>
      </c>
      <c r="K2809" s="63" t="s">
        <v>62</v>
      </c>
      <c r="L2809" s="32" t="str">
        <f t="shared" si="793"/>
        <v>FM260JD</v>
      </c>
      <c r="M2809" s="32" t="str">
        <f t="shared" si="794"/>
        <v>BMJ III</v>
      </c>
      <c r="N2809" s="32" t="str">
        <f t="shared" si="795"/>
        <v>10 RODA</v>
      </c>
      <c r="O2809" s="146">
        <v>0.70690972222222215</v>
      </c>
      <c r="P2809" s="65">
        <v>44201.706909722219</v>
      </c>
      <c r="Q2809" s="65"/>
      <c r="R2809" s="66">
        <v>7</v>
      </c>
      <c r="S2809" s="66">
        <v>40480</v>
      </c>
      <c r="T2809" s="66">
        <v>14700</v>
      </c>
      <c r="U2809" s="67">
        <f t="shared" si="787"/>
        <v>25.78</v>
      </c>
      <c r="V2809" s="66">
        <f t="shared" si="778"/>
        <v>502555.32</v>
      </c>
      <c r="W2809" s="66" t="str">
        <f t="shared" si="779"/>
        <v>7 &gt;</v>
      </c>
      <c r="X2809" s="66">
        <f>A2809+SUMIFS(Presensi!F:F,Presensi!E:E,'Entry Data'!AP2809)</f>
        <v>1</v>
      </c>
      <c r="Y2809" s="66">
        <f>IFERROR(INDEX('Retasi Pricing'!F:F,MATCH('Entry Data'!AM2809,'Retasi Pricing'!E:E,0))*X2809,"")</f>
        <v>37750</v>
      </c>
      <c r="Z2809" s="62" t="s">
        <v>26</v>
      </c>
      <c r="AA2809" s="62" t="s">
        <v>27</v>
      </c>
      <c r="AB2809" s="32"/>
      <c r="AC2809" s="32" t="s">
        <v>206</v>
      </c>
      <c r="AD2809" s="32" t="str">
        <f t="shared" si="780"/>
        <v/>
      </c>
      <c r="AF2809" s="5" t="str">
        <f t="shared" si="781"/>
        <v>sulvadlan44201</v>
      </c>
      <c r="AG2809" s="5" t="str">
        <f t="shared" si="782"/>
        <v>BMJ 05344201UTARADAY</v>
      </c>
      <c r="AH2809" s="5" t="str">
        <f t="shared" si="783"/>
        <v>sulvadlan44201UTARADAY</v>
      </c>
      <c r="AI2809" s="5" t="str">
        <f t="shared" si="784"/>
        <v>BMJ 05344201DAY</v>
      </c>
      <c r="AJ2809" s="5" t="str">
        <f t="shared" si="785"/>
        <v>sulvadlan44201DAY</v>
      </c>
      <c r="AK2809" s="5" t="str">
        <f t="shared" si="786"/>
        <v>sulvadlanBMJ III</v>
      </c>
      <c r="AL2809" s="5" t="str">
        <f t="shared" si="788"/>
        <v>7UTARA</v>
      </c>
      <c r="AM2809" s="5" t="str">
        <f t="shared" si="789"/>
        <v>7 &gt;UTARA10 RODA</v>
      </c>
      <c r="AN2809" s="5" t="str">
        <f t="shared" si="790"/>
        <v>sulvadlanBMJ III7 &gt;UTARA10 RODA</v>
      </c>
      <c r="AO2809" s="5" t="str">
        <f t="shared" si="791"/>
        <v>sulvadlan7 &gt;UTARA10 RODA</v>
      </c>
      <c r="AP2809" s="5" t="str">
        <f t="shared" si="792"/>
        <v>44201DAY</v>
      </c>
    </row>
    <row r="2810" spans="1:42" x14ac:dyDescent="0.3">
      <c r="A2810" s="33">
        <v>1</v>
      </c>
      <c r="B2810" s="33"/>
      <c r="C2810" s="70">
        <v>44201</v>
      </c>
      <c r="D2810" s="71" t="s">
        <v>19</v>
      </c>
      <c r="E2810" s="70">
        <v>44201</v>
      </c>
      <c r="F2810" s="71">
        <v>5164057</v>
      </c>
      <c r="G2810" s="33" t="s">
        <v>20</v>
      </c>
      <c r="H2810" s="33" t="s">
        <v>21</v>
      </c>
      <c r="I2810" s="33" t="s">
        <v>51</v>
      </c>
      <c r="J2810" s="33" t="s">
        <v>46</v>
      </c>
      <c r="K2810" s="63" t="s">
        <v>67</v>
      </c>
      <c r="L2810" s="32" t="str">
        <f t="shared" si="793"/>
        <v>FM260JD</v>
      </c>
      <c r="M2810" s="32" t="str">
        <f t="shared" si="794"/>
        <v>BMJ III</v>
      </c>
      <c r="N2810" s="32" t="str">
        <f t="shared" si="795"/>
        <v>10 RODA</v>
      </c>
      <c r="O2810" s="146">
        <v>0.33259259259259261</v>
      </c>
      <c r="P2810" s="65">
        <v>44201.336689814816</v>
      </c>
      <c r="Q2810" s="65"/>
      <c r="R2810" s="66">
        <v>1</v>
      </c>
      <c r="S2810" s="66">
        <v>39320</v>
      </c>
      <c r="T2810" s="66">
        <v>14900</v>
      </c>
      <c r="U2810" s="67">
        <f t="shared" si="787"/>
        <v>24.42</v>
      </c>
      <c r="V2810" s="66">
        <f t="shared" si="778"/>
        <v>476043.48000000004</v>
      </c>
      <c r="W2810" s="66" t="str">
        <f t="shared" si="779"/>
        <v>1 &gt; 4</v>
      </c>
      <c r="X2810" s="66">
        <f>A2810+SUMIFS(Presensi!F:F,Presensi!E:E,'Entry Data'!AP2810)</f>
        <v>1</v>
      </c>
      <c r="Y2810" s="66">
        <f>IFERROR(INDEX('Retasi Pricing'!F:F,MATCH('Entry Data'!AM2810,'Retasi Pricing'!E:E,0))*X2810,"")</f>
        <v>25000</v>
      </c>
      <c r="Z2810" s="62" t="s">
        <v>26</v>
      </c>
      <c r="AA2810" s="62" t="s">
        <v>27</v>
      </c>
      <c r="AB2810" s="32"/>
      <c r="AC2810" s="32" t="s">
        <v>210</v>
      </c>
      <c r="AD2810" s="32" t="str">
        <f t="shared" si="780"/>
        <v/>
      </c>
      <c r="AF2810" s="5" t="str">
        <f t="shared" si="781"/>
        <v>m.taha44201</v>
      </c>
      <c r="AG2810" s="5" t="str">
        <f t="shared" si="782"/>
        <v>BMJ 05444201UTARADAY</v>
      </c>
      <c r="AH2810" s="5" t="str">
        <f t="shared" si="783"/>
        <v>m.taha44201UTARADAY</v>
      </c>
      <c r="AI2810" s="5" t="str">
        <f t="shared" si="784"/>
        <v>BMJ 05444201DAY</v>
      </c>
      <c r="AJ2810" s="5" t="str">
        <f t="shared" si="785"/>
        <v>m.taha44201DAY</v>
      </c>
      <c r="AK2810" s="5" t="str">
        <f t="shared" si="786"/>
        <v>m.tahaBMJ III</v>
      </c>
      <c r="AL2810" s="5" t="str">
        <f t="shared" si="788"/>
        <v>1UTARA</v>
      </c>
      <c r="AM2810" s="5" t="str">
        <f t="shared" si="789"/>
        <v>1 &gt; 4UTARA10 RODA</v>
      </c>
      <c r="AN2810" s="5" t="str">
        <f t="shared" si="790"/>
        <v>m.tahaBMJ III1 &gt; 4UTARA10 RODA</v>
      </c>
      <c r="AO2810" s="5" t="str">
        <f t="shared" si="791"/>
        <v>m.taha1 &gt; 4UTARA10 RODA</v>
      </c>
      <c r="AP2810" s="5" t="str">
        <f t="shared" si="792"/>
        <v>44201DAY</v>
      </c>
    </row>
    <row r="2811" spans="1:42" x14ac:dyDescent="0.3">
      <c r="A2811" s="33">
        <v>1</v>
      </c>
      <c r="B2811" s="33"/>
      <c r="C2811" s="70">
        <v>44201</v>
      </c>
      <c r="D2811" s="71" t="s">
        <v>19</v>
      </c>
      <c r="E2811" s="70">
        <v>44201</v>
      </c>
      <c r="F2811" s="71">
        <v>5164113</v>
      </c>
      <c r="G2811" s="33" t="s">
        <v>20</v>
      </c>
      <c r="H2811" s="33" t="s">
        <v>50</v>
      </c>
      <c r="I2811" s="33" t="s">
        <v>22</v>
      </c>
      <c r="J2811" s="33" t="s">
        <v>52</v>
      </c>
      <c r="K2811" s="63" t="s">
        <v>67</v>
      </c>
      <c r="L2811" s="32" t="str">
        <f t="shared" si="793"/>
        <v>FM260JD</v>
      </c>
      <c r="M2811" s="32" t="str">
        <f t="shared" si="794"/>
        <v>BMJ III</v>
      </c>
      <c r="N2811" s="32" t="str">
        <f t="shared" si="795"/>
        <v>10 RODA</v>
      </c>
      <c r="O2811" s="146">
        <v>0.38431712962962966</v>
      </c>
      <c r="P2811" s="65">
        <v>44201.384317129632</v>
      </c>
      <c r="Q2811" s="65"/>
      <c r="R2811" s="66">
        <v>2</v>
      </c>
      <c r="S2811" s="66">
        <v>39780</v>
      </c>
      <c r="T2811" s="66">
        <v>14900</v>
      </c>
      <c r="U2811" s="67">
        <f t="shared" si="787"/>
        <v>24.88</v>
      </c>
      <c r="V2811" s="66">
        <f t="shared" si="778"/>
        <v>485010.72000000003</v>
      </c>
      <c r="W2811" s="66" t="str">
        <f t="shared" si="779"/>
        <v>1 &gt; 4</v>
      </c>
      <c r="X2811" s="66">
        <f>A2811+SUMIFS(Presensi!F:F,Presensi!E:E,'Entry Data'!AP2811)</f>
        <v>1</v>
      </c>
      <c r="Y2811" s="66">
        <f>IFERROR(INDEX('Retasi Pricing'!F:F,MATCH('Entry Data'!AM2811,'Retasi Pricing'!E:E,0))*X2811,"")</f>
        <v>25000</v>
      </c>
      <c r="Z2811" s="62" t="s">
        <v>26</v>
      </c>
      <c r="AA2811" s="62" t="s">
        <v>27</v>
      </c>
      <c r="AB2811" s="32"/>
      <c r="AC2811" s="32" t="s">
        <v>210</v>
      </c>
      <c r="AD2811" s="32" t="str">
        <f t="shared" si="780"/>
        <v/>
      </c>
      <c r="AF2811" s="5" t="str">
        <f t="shared" si="781"/>
        <v>m.taha44201</v>
      </c>
      <c r="AG2811" s="5" t="str">
        <f t="shared" si="782"/>
        <v>BMJ 05444201UTARADAY</v>
      </c>
      <c r="AH2811" s="5" t="str">
        <f t="shared" si="783"/>
        <v>m.taha44201UTARADAY</v>
      </c>
      <c r="AI2811" s="5" t="str">
        <f t="shared" si="784"/>
        <v>BMJ 05444201DAY</v>
      </c>
      <c r="AJ2811" s="5" t="str">
        <f t="shared" si="785"/>
        <v>m.taha44201DAY</v>
      </c>
      <c r="AK2811" s="5" t="str">
        <f t="shared" si="786"/>
        <v>m.tahaBMJ III</v>
      </c>
      <c r="AL2811" s="5" t="str">
        <f t="shared" si="788"/>
        <v>2UTARA</v>
      </c>
      <c r="AM2811" s="5" t="str">
        <f t="shared" si="789"/>
        <v>1 &gt; 4UTARA10 RODA</v>
      </c>
      <c r="AN2811" s="5" t="str">
        <f t="shared" si="790"/>
        <v>m.tahaBMJ III1 &gt; 4UTARA10 RODA</v>
      </c>
      <c r="AO2811" s="5" t="str">
        <f t="shared" si="791"/>
        <v>m.taha1 &gt; 4UTARA10 RODA</v>
      </c>
      <c r="AP2811" s="5" t="str">
        <f t="shared" si="792"/>
        <v>44201DAY</v>
      </c>
    </row>
    <row r="2812" spans="1:42" x14ac:dyDescent="0.3">
      <c r="A2812" s="33">
        <v>1</v>
      </c>
      <c r="B2812" s="33"/>
      <c r="C2812" s="70">
        <v>44201</v>
      </c>
      <c r="D2812" s="71" t="s">
        <v>19</v>
      </c>
      <c r="E2812" s="70">
        <v>44201</v>
      </c>
      <c r="F2812" s="71">
        <v>5164171</v>
      </c>
      <c r="G2812" s="33" t="s">
        <v>20</v>
      </c>
      <c r="H2812" s="33" t="s">
        <v>50</v>
      </c>
      <c r="I2812" s="33" t="s">
        <v>22</v>
      </c>
      <c r="J2812" s="33" t="s">
        <v>52</v>
      </c>
      <c r="K2812" s="63" t="s">
        <v>67</v>
      </c>
      <c r="L2812" s="32" t="str">
        <f t="shared" si="793"/>
        <v>FM260JD</v>
      </c>
      <c r="M2812" s="32" t="str">
        <f t="shared" si="794"/>
        <v>BMJ III</v>
      </c>
      <c r="N2812" s="32" t="str">
        <f t="shared" si="795"/>
        <v>10 RODA</v>
      </c>
      <c r="O2812" s="146">
        <v>0.43707175925925923</v>
      </c>
      <c r="P2812" s="65">
        <v>44201.437071759261</v>
      </c>
      <c r="Q2812" s="65"/>
      <c r="R2812" s="66">
        <v>3</v>
      </c>
      <c r="S2812" s="66">
        <v>40540</v>
      </c>
      <c r="T2812" s="66">
        <v>14900</v>
      </c>
      <c r="U2812" s="67">
        <f t="shared" si="787"/>
        <v>25.64</v>
      </c>
      <c r="V2812" s="66">
        <f t="shared" si="778"/>
        <v>499826.16000000003</v>
      </c>
      <c r="W2812" s="66" t="str">
        <f t="shared" si="779"/>
        <v>1 &gt; 4</v>
      </c>
      <c r="X2812" s="66">
        <f>A2812+SUMIFS(Presensi!F:F,Presensi!E:E,'Entry Data'!AP2812)</f>
        <v>1</v>
      </c>
      <c r="Y2812" s="66">
        <f>IFERROR(INDEX('Retasi Pricing'!F:F,MATCH('Entry Data'!AM2812,'Retasi Pricing'!E:E,0))*X2812,"")</f>
        <v>25000</v>
      </c>
      <c r="Z2812" s="62" t="s">
        <v>26</v>
      </c>
      <c r="AA2812" s="62" t="s">
        <v>27</v>
      </c>
      <c r="AB2812" s="32"/>
      <c r="AC2812" s="32" t="s">
        <v>210</v>
      </c>
      <c r="AD2812" s="32" t="str">
        <f t="shared" si="780"/>
        <v/>
      </c>
      <c r="AF2812" s="5" t="str">
        <f t="shared" si="781"/>
        <v>m.taha44201</v>
      </c>
      <c r="AG2812" s="5" t="str">
        <f t="shared" si="782"/>
        <v>BMJ 05444201UTARADAY</v>
      </c>
      <c r="AH2812" s="5" t="str">
        <f t="shared" si="783"/>
        <v>m.taha44201UTARADAY</v>
      </c>
      <c r="AI2812" s="5" t="str">
        <f t="shared" si="784"/>
        <v>BMJ 05444201DAY</v>
      </c>
      <c r="AJ2812" s="5" t="str">
        <f t="shared" si="785"/>
        <v>m.taha44201DAY</v>
      </c>
      <c r="AK2812" s="5" t="str">
        <f t="shared" si="786"/>
        <v>m.tahaBMJ III</v>
      </c>
      <c r="AL2812" s="5" t="str">
        <f t="shared" si="788"/>
        <v>3UTARA</v>
      </c>
      <c r="AM2812" s="5" t="str">
        <f t="shared" si="789"/>
        <v>1 &gt; 4UTARA10 RODA</v>
      </c>
      <c r="AN2812" s="5" t="str">
        <f t="shared" si="790"/>
        <v>m.tahaBMJ III1 &gt; 4UTARA10 RODA</v>
      </c>
      <c r="AO2812" s="5" t="str">
        <f t="shared" si="791"/>
        <v>m.taha1 &gt; 4UTARA10 RODA</v>
      </c>
      <c r="AP2812" s="5" t="str">
        <f t="shared" si="792"/>
        <v>44201DAY</v>
      </c>
    </row>
    <row r="2813" spans="1:42" x14ac:dyDescent="0.3">
      <c r="A2813" s="33">
        <v>1</v>
      </c>
      <c r="B2813" s="33"/>
      <c r="C2813" s="70">
        <v>44201</v>
      </c>
      <c r="D2813" s="71" t="s">
        <v>19</v>
      </c>
      <c r="E2813" s="70">
        <v>44201</v>
      </c>
      <c r="F2813" s="71">
        <v>5164235</v>
      </c>
      <c r="G2813" s="33" t="s">
        <v>20</v>
      </c>
      <c r="H2813" s="33" t="s">
        <v>50</v>
      </c>
      <c r="I2813" s="33" t="s">
        <v>22</v>
      </c>
      <c r="J2813" s="33" t="s">
        <v>52</v>
      </c>
      <c r="K2813" s="63" t="s">
        <v>67</v>
      </c>
      <c r="L2813" s="32" t="str">
        <f t="shared" si="793"/>
        <v>FM260JD</v>
      </c>
      <c r="M2813" s="32" t="str">
        <f t="shared" si="794"/>
        <v>BMJ III</v>
      </c>
      <c r="N2813" s="32" t="str">
        <f t="shared" si="795"/>
        <v>10 RODA</v>
      </c>
      <c r="O2813" s="146">
        <v>0.49027777777777781</v>
      </c>
      <c r="P2813" s="65">
        <v>44201.490277777775</v>
      </c>
      <c r="Q2813" s="65"/>
      <c r="R2813" s="66">
        <v>4</v>
      </c>
      <c r="S2813" s="66">
        <v>41160</v>
      </c>
      <c r="T2813" s="66">
        <v>14900</v>
      </c>
      <c r="U2813" s="67">
        <f t="shared" si="787"/>
        <v>26.26</v>
      </c>
      <c r="V2813" s="66">
        <f t="shared" si="778"/>
        <v>511912.44000000006</v>
      </c>
      <c r="W2813" s="66" t="str">
        <f t="shared" si="779"/>
        <v>1 &gt; 4</v>
      </c>
      <c r="X2813" s="66">
        <f>A2813+SUMIFS(Presensi!F:F,Presensi!E:E,'Entry Data'!AP2813)</f>
        <v>1</v>
      </c>
      <c r="Y2813" s="66">
        <f>IFERROR(INDEX('Retasi Pricing'!F:F,MATCH('Entry Data'!AM2813,'Retasi Pricing'!E:E,0))*X2813,"")</f>
        <v>25000</v>
      </c>
      <c r="Z2813" s="62" t="s">
        <v>26</v>
      </c>
      <c r="AA2813" s="62" t="s">
        <v>27</v>
      </c>
      <c r="AB2813" s="32"/>
      <c r="AC2813" s="32" t="s">
        <v>210</v>
      </c>
      <c r="AD2813" s="32" t="str">
        <f t="shared" si="780"/>
        <v/>
      </c>
      <c r="AF2813" s="5" t="str">
        <f t="shared" si="781"/>
        <v>m.taha44201</v>
      </c>
      <c r="AG2813" s="5" t="str">
        <f t="shared" si="782"/>
        <v>BMJ 05444201UTARADAY</v>
      </c>
      <c r="AH2813" s="5" t="str">
        <f t="shared" si="783"/>
        <v>m.taha44201UTARADAY</v>
      </c>
      <c r="AI2813" s="5" t="str">
        <f t="shared" si="784"/>
        <v>BMJ 05444201DAY</v>
      </c>
      <c r="AJ2813" s="5" t="str">
        <f t="shared" si="785"/>
        <v>m.taha44201DAY</v>
      </c>
      <c r="AK2813" s="5" t="str">
        <f t="shared" si="786"/>
        <v>m.tahaBMJ III</v>
      </c>
      <c r="AL2813" s="5" t="str">
        <f t="shared" si="788"/>
        <v>4UTARA</v>
      </c>
      <c r="AM2813" s="5" t="str">
        <f t="shared" si="789"/>
        <v>1 &gt; 4UTARA10 RODA</v>
      </c>
      <c r="AN2813" s="5" t="str">
        <f t="shared" si="790"/>
        <v>m.tahaBMJ III1 &gt; 4UTARA10 RODA</v>
      </c>
      <c r="AO2813" s="5" t="str">
        <f t="shared" si="791"/>
        <v>m.taha1 &gt; 4UTARA10 RODA</v>
      </c>
      <c r="AP2813" s="5" t="str">
        <f t="shared" si="792"/>
        <v>44201DAY</v>
      </c>
    </row>
    <row r="2814" spans="1:42" x14ac:dyDescent="0.3">
      <c r="A2814" s="33">
        <v>1</v>
      </c>
      <c r="B2814" s="33"/>
      <c r="C2814" s="70">
        <v>44201</v>
      </c>
      <c r="D2814" s="71" t="s">
        <v>19</v>
      </c>
      <c r="E2814" s="70">
        <v>44201</v>
      </c>
      <c r="F2814" s="71">
        <v>5164289</v>
      </c>
      <c r="G2814" s="33" t="s">
        <v>20</v>
      </c>
      <c r="H2814" s="33" t="s">
        <v>50</v>
      </c>
      <c r="I2814" s="33" t="s">
        <v>22</v>
      </c>
      <c r="J2814" s="33" t="s">
        <v>52</v>
      </c>
      <c r="K2814" s="63" t="s">
        <v>67</v>
      </c>
      <c r="L2814" s="32" t="str">
        <f t="shared" si="793"/>
        <v>FM260JD</v>
      </c>
      <c r="M2814" s="32" t="str">
        <f t="shared" si="794"/>
        <v>BMJ III</v>
      </c>
      <c r="N2814" s="32" t="str">
        <f t="shared" si="795"/>
        <v>10 RODA</v>
      </c>
      <c r="O2814" s="146">
        <v>0.54696759259259264</v>
      </c>
      <c r="P2814" s="65">
        <v>44201.546967592592</v>
      </c>
      <c r="Q2814" s="65"/>
      <c r="R2814" s="66">
        <v>5</v>
      </c>
      <c r="S2814" s="66">
        <v>40680</v>
      </c>
      <c r="T2814" s="66">
        <v>14900</v>
      </c>
      <c r="U2814" s="67">
        <f t="shared" si="787"/>
        <v>25.78</v>
      </c>
      <c r="V2814" s="66">
        <f t="shared" si="778"/>
        <v>502555.32</v>
      </c>
      <c r="W2814" s="66" t="str">
        <f t="shared" si="779"/>
        <v>&gt; 5</v>
      </c>
      <c r="X2814" s="66">
        <f>A2814+SUMIFS(Presensi!F:F,Presensi!E:E,'Entry Data'!AP2814)</f>
        <v>1</v>
      </c>
      <c r="Y2814" s="66">
        <f>IFERROR(INDEX('Retasi Pricing'!F:F,MATCH('Entry Data'!AM2814,'Retasi Pricing'!E:E,0))*X2814,"")</f>
        <v>27650</v>
      </c>
      <c r="Z2814" s="62" t="s">
        <v>26</v>
      </c>
      <c r="AA2814" s="62" t="s">
        <v>27</v>
      </c>
      <c r="AB2814" s="32"/>
      <c r="AC2814" s="32" t="s">
        <v>210</v>
      </c>
      <c r="AD2814" s="32" t="str">
        <f t="shared" si="780"/>
        <v/>
      </c>
      <c r="AF2814" s="5" t="str">
        <f t="shared" si="781"/>
        <v>m.taha44201</v>
      </c>
      <c r="AG2814" s="5" t="str">
        <f t="shared" si="782"/>
        <v>BMJ 05444201UTARADAY</v>
      </c>
      <c r="AH2814" s="5" t="str">
        <f t="shared" si="783"/>
        <v>m.taha44201UTARADAY</v>
      </c>
      <c r="AI2814" s="5" t="str">
        <f t="shared" si="784"/>
        <v>BMJ 05444201DAY</v>
      </c>
      <c r="AJ2814" s="5" t="str">
        <f t="shared" si="785"/>
        <v>m.taha44201DAY</v>
      </c>
      <c r="AK2814" s="5" t="str">
        <f t="shared" si="786"/>
        <v>m.tahaBMJ III</v>
      </c>
      <c r="AL2814" s="5" t="str">
        <f t="shared" si="788"/>
        <v>5UTARA</v>
      </c>
      <c r="AM2814" s="5" t="str">
        <f t="shared" si="789"/>
        <v>&gt; 5UTARA10 RODA</v>
      </c>
      <c r="AN2814" s="5" t="str">
        <f t="shared" si="790"/>
        <v>m.tahaBMJ III&gt; 5UTARA10 RODA</v>
      </c>
      <c r="AO2814" s="5" t="str">
        <f t="shared" si="791"/>
        <v>m.taha&gt; 5UTARA10 RODA</v>
      </c>
      <c r="AP2814" s="5" t="str">
        <f t="shared" si="792"/>
        <v>44201DAY</v>
      </c>
    </row>
    <row r="2815" spans="1:42" x14ac:dyDescent="0.3">
      <c r="A2815" s="33">
        <v>1</v>
      </c>
      <c r="B2815" s="33"/>
      <c r="C2815" s="70">
        <v>44201</v>
      </c>
      <c r="D2815" s="71" t="s">
        <v>19</v>
      </c>
      <c r="E2815" s="70">
        <v>44201</v>
      </c>
      <c r="F2815" s="71">
        <v>5164357</v>
      </c>
      <c r="G2815" s="33" t="s">
        <v>20</v>
      </c>
      <c r="H2815" s="33" t="s">
        <v>50</v>
      </c>
      <c r="I2815" s="33" t="s">
        <v>22</v>
      </c>
      <c r="J2815" s="33" t="s">
        <v>52</v>
      </c>
      <c r="K2815" s="63" t="s">
        <v>67</v>
      </c>
      <c r="L2815" s="32" t="str">
        <f t="shared" si="793"/>
        <v>FM260JD</v>
      </c>
      <c r="M2815" s="32" t="str">
        <f t="shared" si="794"/>
        <v>BMJ III</v>
      </c>
      <c r="N2815" s="32" t="str">
        <f t="shared" si="795"/>
        <v>10 RODA</v>
      </c>
      <c r="O2815" s="146">
        <v>0.60835648148148147</v>
      </c>
      <c r="P2815" s="65">
        <v>44201.608356481483</v>
      </c>
      <c r="Q2815" s="65"/>
      <c r="R2815" s="66">
        <v>6</v>
      </c>
      <c r="S2815" s="66">
        <v>39420</v>
      </c>
      <c r="T2815" s="66">
        <v>14900</v>
      </c>
      <c r="U2815" s="67">
        <f t="shared" si="787"/>
        <v>24.52</v>
      </c>
      <c r="V2815" s="66">
        <f t="shared" si="778"/>
        <v>477992.87999999995</v>
      </c>
      <c r="W2815" s="66" t="str">
        <f t="shared" si="779"/>
        <v>&gt; 6</v>
      </c>
      <c r="X2815" s="66">
        <f>A2815+SUMIFS(Presensi!F:F,Presensi!E:E,'Entry Data'!AP2815)</f>
        <v>1</v>
      </c>
      <c r="Y2815" s="66">
        <f>IFERROR(INDEX('Retasi Pricing'!F:F,MATCH('Entry Data'!AM2815,'Retasi Pricing'!E:E,0))*X2815,"")</f>
        <v>30800</v>
      </c>
      <c r="Z2815" s="62" t="s">
        <v>26</v>
      </c>
      <c r="AA2815" s="62" t="s">
        <v>27</v>
      </c>
      <c r="AB2815" s="32"/>
      <c r="AC2815" s="32" t="s">
        <v>210</v>
      </c>
      <c r="AD2815" s="32" t="str">
        <f t="shared" si="780"/>
        <v/>
      </c>
      <c r="AF2815" s="5" t="str">
        <f t="shared" si="781"/>
        <v>m.taha44201</v>
      </c>
      <c r="AG2815" s="5" t="str">
        <f t="shared" si="782"/>
        <v>BMJ 05444201UTARADAY</v>
      </c>
      <c r="AH2815" s="5" t="str">
        <f t="shared" si="783"/>
        <v>m.taha44201UTARADAY</v>
      </c>
      <c r="AI2815" s="5" t="str">
        <f t="shared" si="784"/>
        <v>BMJ 05444201DAY</v>
      </c>
      <c r="AJ2815" s="5" t="str">
        <f t="shared" si="785"/>
        <v>m.taha44201DAY</v>
      </c>
      <c r="AK2815" s="5" t="str">
        <f t="shared" si="786"/>
        <v>m.tahaBMJ III</v>
      </c>
      <c r="AL2815" s="5" t="str">
        <f t="shared" si="788"/>
        <v>6UTARA</v>
      </c>
      <c r="AM2815" s="5" t="str">
        <f t="shared" si="789"/>
        <v>&gt; 6UTARA10 RODA</v>
      </c>
      <c r="AN2815" s="5" t="str">
        <f t="shared" si="790"/>
        <v>m.tahaBMJ III&gt; 6UTARA10 RODA</v>
      </c>
      <c r="AO2815" s="5" t="str">
        <f t="shared" si="791"/>
        <v>m.taha&gt; 6UTARA10 RODA</v>
      </c>
      <c r="AP2815" s="5" t="str">
        <f t="shared" si="792"/>
        <v>44201DAY</v>
      </c>
    </row>
    <row r="2816" spans="1:42" x14ac:dyDescent="0.3">
      <c r="A2816" s="33">
        <v>1</v>
      </c>
      <c r="B2816" s="33"/>
      <c r="C2816" s="70">
        <v>44201</v>
      </c>
      <c r="D2816" s="71" t="s">
        <v>19</v>
      </c>
      <c r="E2816" s="70">
        <v>44201</v>
      </c>
      <c r="F2816" s="71">
        <v>5164423</v>
      </c>
      <c r="G2816" s="33" t="s">
        <v>20</v>
      </c>
      <c r="H2816" s="33" t="s">
        <v>50</v>
      </c>
      <c r="I2816" s="33" t="s">
        <v>22</v>
      </c>
      <c r="J2816" s="33" t="s">
        <v>52</v>
      </c>
      <c r="K2816" s="63" t="s">
        <v>67</v>
      </c>
      <c r="L2816" s="32" t="str">
        <f t="shared" si="793"/>
        <v>FM260JD</v>
      </c>
      <c r="M2816" s="32" t="str">
        <f t="shared" si="794"/>
        <v>BMJ III</v>
      </c>
      <c r="N2816" s="32" t="str">
        <f t="shared" si="795"/>
        <v>10 RODA</v>
      </c>
      <c r="O2816" s="146">
        <v>0.67144675925925934</v>
      </c>
      <c r="P2816" s="65">
        <v>44201.671446759261</v>
      </c>
      <c r="Q2816" s="65"/>
      <c r="R2816" s="66">
        <v>7</v>
      </c>
      <c r="S2816" s="66">
        <v>40080</v>
      </c>
      <c r="T2816" s="66">
        <v>14900</v>
      </c>
      <c r="U2816" s="67">
        <f t="shared" si="787"/>
        <v>25.18</v>
      </c>
      <c r="V2816" s="66">
        <f t="shared" si="778"/>
        <v>490858.92</v>
      </c>
      <c r="W2816" s="66" t="str">
        <f t="shared" si="779"/>
        <v>7 &gt;</v>
      </c>
      <c r="X2816" s="66">
        <f>A2816+SUMIFS(Presensi!F:F,Presensi!E:E,'Entry Data'!AP2816)</f>
        <v>1</v>
      </c>
      <c r="Y2816" s="66">
        <f>IFERROR(INDEX('Retasi Pricing'!F:F,MATCH('Entry Data'!AM2816,'Retasi Pricing'!E:E,0))*X2816,"")</f>
        <v>37750</v>
      </c>
      <c r="Z2816" s="62" t="s">
        <v>26</v>
      </c>
      <c r="AA2816" s="62" t="s">
        <v>27</v>
      </c>
      <c r="AB2816" s="32"/>
      <c r="AC2816" s="32" t="s">
        <v>210</v>
      </c>
      <c r="AD2816" s="32" t="str">
        <f t="shared" si="780"/>
        <v/>
      </c>
      <c r="AF2816" s="5" t="str">
        <f t="shared" si="781"/>
        <v>m.taha44201</v>
      </c>
      <c r="AG2816" s="5" t="str">
        <f t="shared" si="782"/>
        <v>BMJ 05444201UTARADAY</v>
      </c>
      <c r="AH2816" s="5" t="str">
        <f t="shared" si="783"/>
        <v>m.taha44201UTARADAY</v>
      </c>
      <c r="AI2816" s="5" t="str">
        <f t="shared" si="784"/>
        <v>BMJ 05444201DAY</v>
      </c>
      <c r="AJ2816" s="5" t="str">
        <f t="shared" si="785"/>
        <v>m.taha44201DAY</v>
      </c>
      <c r="AK2816" s="5" t="str">
        <f t="shared" si="786"/>
        <v>m.tahaBMJ III</v>
      </c>
      <c r="AL2816" s="5" t="str">
        <f t="shared" si="788"/>
        <v>7UTARA</v>
      </c>
      <c r="AM2816" s="5" t="str">
        <f t="shared" si="789"/>
        <v>7 &gt;UTARA10 RODA</v>
      </c>
      <c r="AN2816" s="5" t="str">
        <f t="shared" si="790"/>
        <v>m.tahaBMJ III7 &gt;UTARA10 RODA</v>
      </c>
      <c r="AO2816" s="5" t="str">
        <f t="shared" si="791"/>
        <v>m.taha7 &gt;UTARA10 RODA</v>
      </c>
      <c r="AP2816" s="5" t="str">
        <f t="shared" si="792"/>
        <v>44201DAY</v>
      </c>
    </row>
    <row r="2817" spans="1:42" x14ac:dyDescent="0.3">
      <c r="A2817" s="33">
        <v>1</v>
      </c>
      <c r="B2817" s="33"/>
      <c r="C2817" s="70">
        <v>44201</v>
      </c>
      <c r="D2817" s="71" t="s">
        <v>19</v>
      </c>
      <c r="E2817" s="70">
        <v>44201</v>
      </c>
      <c r="F2817" s="71">
        <v>5164079</v>
      </c>
      <c r="G2817" s="33" t="s">
        <v>20</v>
      </c>
      <c r="H2817" s="33" t="s">
        <v>50</v>
      </c>
      <c r="I2817" s="33" t="s">
        <v>22</v>
      </c>
      <c r="J2817" s="33" t="s">
        <v>52</v>
      </c>
      <c r="K2817" s="63" t="s">
        <v>69</v>
      </c>
      <c r="L2817" s="32" t="str">
        <f t="shared" si="793"/>
        <v>FM260JD</v>
      </c>
      <c r="M2817" s="32" t="str">
        <f t="shared" si="794"/>
        <v>BMJ III</v>
      </c>
      <c r="N2817" s="32" t="str">
        <f t="shared" si="795"/>
        <v>10 RODA</v>
      </c>
      <c r="O2817" s="146">
        <v>0.35758101851851848</v>
      </c>
      <c r="P2817" s="65">
        <v>44201.363657407404</v>
      </c>
      <c r="Q2817" s="65"/>
      <c r="R2817" s="66">
        <v>1</v>
      </c>
      <c r="S2817" s="66">
        <v>39400</v>
      </c>
      <c r="T2817" s="66">
        <v>15000</v>
      </c>
      <c r="U2817" s="67">
        <f t="shared" si="787"/>
        <v>24.4</v>
      </c>
      <c r="V2817" s="66">
        <f t="shared" si="778"/>
        <v>475653.6</v>
      </c>
      <c r="W2817" s="66" t="str">
        <f t="shared" si="779"/>
        <v>1 &gt; 4</v>
      </c>
      <c r="X2817" s="66">
        <f>A2817+SUMIFS(Presensi!F:F,Presensi!E:E,'Entry Data'!AP2817)</f>
        <v>1</v>
      </c>
      <c r="Y2817" s="66">
        <f>IFERROR(INDEX('Retasi Pricing'!F:F,MATCH('Entry Data'!AM2817,'Retasi Pricing'!E:E,0))*X2817,"")</f>
        <v>25000</v>
      </c>
      <c r="Z2817" s="62" t="s">
        <v>26</v>
      </c>
      <c r="AA2817" s="62" t="s">
        <v>27</v>
      </c>
      <c r="AB2817" s="32"/>
      <c r="AC2817" s="32" t="s">
        <v>178</v>
      </c>
      <c r="AD2817" s="32" t="str">
        <f t="shared" si="780"/>
        <v/>
      </c>
      <c r="AF2817" s="5" t="str">
        <f t="shared" si="781"/>
        <v>abrar44201</v>
      </c>
      <c r="AG2817" s="5" t="str">
        <f t="shared" si="782"/>
        <v>BMJ 05544201UTARADAY</v>
      </c>
      <c r="AH2817" s="5" t="str">
        <f t="shared" si="783"/>
        <v>abrar44201UTARADAY</v>
      </c>
      <c r="AI2817" s="5" t="str">
        <f t="shared" si="784"/>
        <v>BMJ 05544201DAY</v>
      </c>
      <c r="AJ2817" s="5" t="str">
        <f t="shared" si="785"/>
        <v>abrar44201DAY</v>
      </c>
      <c r="AK2817" s="5" t="str">
        <f t="shared" si="786"/>
        <v>abrarBMJ III</v>
      </c>
      <c r="AL2817" s="5" t="str">
        <f t="shared" si="788"/>
        <v>1UTARA</v>
      </c>
      <c r="AM2817" s="5" t="str">
        <f t="shared" si="789"/>
        <v>1 &gt; 4UTARA10 RODA</v>
      </c>
      <c r="AN2817" s="5" t="str">
        <f t="shared" si="790"/>
        <v>abrarBMJ III1 &gt; 4UTARA10 RODA</v>
      </c>
      <c r="AO2817" s="5" t="str">
        <f t="shared" si="791"/>
        <v>abrar1 &gt; 4UTARA10 RODA</v>
      </c>
      <c r="AP2817" s="5" t="str">
        <f t="shared" si="792"/>
        <v>44201DAY</v>
      </c>
    </row>
    <row r="2818" spans="1:42" x14ac:dyDescent="0.3">
      <c r="A2818" s="33">
        <v>1</v>
      </c>
      <c r="B2818" s="33"/>
      <c r="C2818" s="70">
        <v>44201</v>
      </c>
      <c r="D2818" s="71" t="s">
        <v>19</v>
      </c>
      <c r="E2818" s="70">
        <v>44201</v>
      </c>
      <c r="F2818" s="71">
        <v>5164188</v>
      </c>
      <c r="G2818" s="33" t="s">
        <v>20</v>
      </c>
      <c r="H2818" s="33" t="s">
        <v>50</v>
      </c>
      <c r="I2818" s="33" t="s">
        <v>22</v>
      </c>
      <c r="J2818" s="33" t="s">
        <v>52</v>
      </c>
      <c r="K2818" s="63" t="s">
        <v>69</v>
      </c>
      <c r="L2818" s="32" t="str">
        <f t="shared" si="793"/>
        <v>FM260JD</v>
      </c>
      <c r="M2818" s="32" t="str">
        <f t="shared" si="794"/>
        <v>BMJ III</v>
      </c>
      <c r="N2818" s="32" t="str">
        <f t="shared" si="795"/>
        <v>10 RODA</v>
      </c>
      <c r="O2818" s="146">
        <v>0.45475694444444442</v>
      </c>
      <c r="P2818" s="65">
        <v>44201.454756944448</v>
      </c>
      <c r="Q2818" s="65"/>
      <c r="R2818" s="66">
        <v>2</v>
      </c>
      <c r="S2818" s="66">
        <v>39520</v>
      </c>
      <c r="T2818" s="66">
        <v>15000</v>
      </c>
      <c r="U2818" s="67">
        <f t="shared" si="787"/>
        <v>24.52</v>
      </c>
      <c r="V2818" s="66">
        <f t="shared" si="778"/>
        <v>477992.87999999995</v>
      </c>
      <c r="W2818" s="66" t="str">
        <f t="shared" si="779"/>
        <v>1 &gt; 4</v>
      </c>
      <c r="X2818" s="66">
        <f>A2818+SUMIFS(Presensi!F:F,Presensi!E:E,'Entry Data'!AP2818)</f>
        <v>1</v>
      </c>
      <c r="Y2818" s="66">
        <f>IFERROR(INDEX('Retasi Pricing'!F:F,MATCH('Entry Data'!AM2818,'Retasi Pricing'!E:E,0))*X2818,"")</f>
        <v>25000</v>
      </c>
      <c r="Z2818" s="62" t="s">
        <v>26</v>
      </c>
      <c r="AA2818" s="62" t="s">
        <v>27</v>
      </c>
      <c r="AB2818" s="32"/>
      <c r="AC2818" s="32" t="s">
        <v>178</v>
      </c>
      <c r="AD2818" s="32" t="str">
        <f t="shared" si="780"/>
        <v/>
      </c>
      <c r="AF2818" s="5" t="str">
        <f t="shared" si="781"/>
        <v>abrar44201</v>
      </c>
      <c r="AG2818" s="5" t="str">
        <f t="shared" si="782"/>
        <v>BMJ 05544201UTARADAY</v>
      </c>
      <c r="AH2818" s="5" t="str">
        <f t="shared" si="783"/>
        <v>abrar44201UTARADAY</v>
      </c>
      <c r="AI2818" s="5" t="str">
        <f t="shared" si="784"/>
        <v>BMJ 05544201DAY</v>
      </c>
      <c r="AJ2818" s="5" t="str">
        <f t="shared" si="785"/>
        <v>abrar44201DAY</v>
      </c>
      <c r="AK2818" s="5" t="str">
        <f t="shared" si="786"/>
        <v>abrarBMJ III</v>
      </c>
      <c r="AL2818" s="5" t="str">
        <f t="shared" si="788"/>
        <v>2UTARA</v>
      </c>
      <c r="AM2818" s="5" t="str">
        <f t="shared" si="789"/>
        <v>1 &gt; 4UTARA10 RODA</v>
      </c>
      <c r="AN2818" s="5" t="str">
        <f t="shared" si="790"/>
        <v>abrarBMJ III1 &gt; 4UTARA10 RODA</v>
      </c>
      <c r="AO2818" s="5" t="str">
        <f t="shared" si="791"/>
        <v>abrar1 &gt; 4UTARA10 RODA</v>
      </c>
      <c r="AP2818" s="5" t="str">
        <f t="shared" si="792"/>
        <v>44201DAY</v>
      </c>
    </row>
    <row r="2819" spans="1:42" x14ac:dyDescent="0.3">
      <c r="A2819" s="33">
        <v>1</v>
      </c>
      <c r="B2819" s="33"/>
      <c r="C2819" s="70">
        <v>44201</v>
      </c>
      <c r="D2819" s="71" t="s">
        <v>19</v>
      </c>
      <c r="E2819" s="70">
        <v>44201</v>
      </c>
      <c r="F2819" s="71">
        <v>5164262</v>
      </c>
      <c r="G2819" s="33" t="s">
        <v>20</v>
      </c>
      <c r="H2819" s="33" t="s">
        <v>21</v>
      </c>
      <c r="I2819" s="33" t="s">
        <v>51</v>
      </c>
      <c r="J2819" s="33" t="s">
        <v>23</v>
      </c>
      <c r="K2819" s="63" t="s">
        <v>69</v>
      </c>
      <c r="L2819" s="32" t="str">
        <f t="shared" si="793"/>
        <v>FM260JD</v>
      </c>
      <c r="M2819" s="32" t="str">
        <f t="shared" si="794"/>
        <v>BMJ III</v>
      </c>
      <c r="N2819" s="32" t="str">
        <f t="shared" si="795"/>
        <v>10 RODA</v>
      </c>
      <c r="O2819" s="146">
        <v>0.51616898148148149</v>
      </c>
      <c r="P2819" s="65">
        <v>44201.516168981485</v>
      </c>
      <c r="Q2819" s="65"/>
      <c r="R2819" s="66">
        <v>3</v>
      </c>
      <c r="S2819" s="66">
        <v>39020</v>
      </c>
      <c r="T2819" s="66">
        <v>15000</v>
      </c>
      <c r="U2819" s="67">
        <f t="shared" si="787"/>
        <v>24.02</v>
      </c>
      <c r="V2819" s="66">
        <f t="shared" si="778"/>
        <v>468245.87999999995</v>
      </c>
      <c r="W2819" s="66" t="str">
        <f t="shared" si="779"/>
        <v>1 &gt; 4</v>
      </c>
      <c r="X2819" s="66">
        <f>A2819+SUMIFS(Presensi!F:F,Presensi!E:E,'Entry Data'!AP2819)</f>
        <v>1</v>
      </c>
      <c r="Y2819" s="66">
        <f>IFERROR(INDEX('Retasi Pricing'!F:F,MATCH('Entry Data'!AM2819,'Retasi Pricing'!E:E,0))*X2819,"")</f>
        <v>25000</v>
      </c>
      <c r="Z2819" s="62" t="s">
        <v>26</v>
      </c>
      <c r="AA2819" s="62" t="s">
        <v>27</v>
      </c>
      <c r="AB2819" s="32"/>
      <c r="AC2819" s="32" t="s">
        <v>178</v>
      </c>
      <c r="AD2819" s="32" t="str">
        <f t="shared" si="780"/>
        <v/>
      </c>
      <c r="AF2819" s="5" t="str">
        <f t="shared" si="781"/>
        <v>abrar44201</v>
      </c>
      <c r="AG2819" s="5" t="str">
        <f t="shared" si="782"/>
        <v>BMJ 05544201UTARADAY</v>
      </c>
      <c r="AH2819" s="5" t="str">
        <f t="shared" si="783"/>
        <v>abrar44201UTARADAY</v>
      </c>
      <c r="AI2819" s="5" t="str">
        <f t="shared" si="784"/>
        <v>BMJ 05544201DAY</v>
      </c>
      <c r="AJ2819" s="5" t="str">
        <f t="shared" si="785"/>
        <v>abrar44201DAY</v>
      </c>
      <c r="AK2819" s="5" t="str">
        <f t="shared" si="786"/>
        <v>abrarBMJ III</v>
      </c>
      <c r="AL2819" s="5" t="str">
        <f t="shared" si="788"/>
        <v>3UTARA</v>
      </c>
      <c r="AM2819" s="5" t="str">
        <f t="shared" si="789"/>
        <v>1 &gt; 4UTARA10 RODA</v>
      </c>
      <c r="AN2819" s="5" t="str">
        <f t="shared" si="790"/>
        <v>abrarBMJ III1 &gt; 4UTARA10 RODA</v>
      </c>
      <c r="AO2819" s="5" t="str">
        <f t="shared" si="791"/>
        <v>abrar1 &gt; 4UTARA10 RODA</v>
      </c>
      <c r="AP2819" s="5" t="str">
        <f t="shared" si="792"/>
        <v>44201DAY</v>
      </c>
    </row>
    <row r="2820" spans="1:42" x14ac:dyDescent="0.3">
      <c r="A2820" s="33">
        <v>1</v>
      </c>
      <c r="B2820" s="33"/>
      <c r="C2820" s="70">
        <v>44201</v>
      </c>
      <c r="D2820" s="71" t="s">
        <v>19</v>
      </c>
      <c r="E2820" s="70">
        <v>44201</v>
      </c>
      <c r="F2820" s="71">
        <v>5164335</v>
      </c>
      <c r="G2820" s="33" t="s">
        <v>20</v>
      </c>
      <c r="H2820" s="33" t="s">
        <v>50</v>
      </c>
      <c r="I2820" s="33" t="s">
        <v>22</v>
      </c>
      <c r="J2820" s="33" t="s">
        <v>52</v>
      </c>
      <c r="K2820" s="63" t="s">
        <v>69</v>
      </c>
      <c r="L2820" s="32" t="str">
        <f t="shared" si="793"/>
        <v>FM260JD</v>
      </c>
      <c r="M2820" s="32" t="str">
        <f t="shared" si="794"/>
        <v>BMJ III</v>
      </c>
      <c r="N2820" s="32" t="str">
        <f t="shared" si="795"/>
        <v>10 RODA</v>
      </c>
      <c r="O2820" s="146">
        <v>0.59001157407407401</v>
      </c>
      <c r="P2820" s="65">
        <v>44201.590011574073</v>
      </c>
      <c r="Q2820" s="65"/>
      <c r="R2820" s="66">
        <v>4</v>
      </c>
      <c r="S2820" s="66">
        <v>39820</v>
      </c>
      <c r="T2820" s="66">
        <v>15000</v>
      </c>
      <c r="U2820" s="67">
        <f t="shared" si="787"/>
        <v>24.82</v>
      </c>
      <c r="V2820" s="66">
        <f t="shared" si="778"/>
        <v>483841.08</v>
      </c>
      <c r="W2820" s="66" t="str">
        <f t="shared" si="779"/>
        <v>1 &gt; 4</v>
      </c>
      <c r="X2820" s="66">
        <f>A2820+SUMIFS(Presensi!F:F,Presensi!E:E,'Entry Data'!AP2820)</f>
        <v>1</v>
      </c>
      <c r="Y2820" s="66">
        <f>IFERROR(INDEX('Retasi Pricing'!F:F,MATCH('Entry Data'!AM2820,'Retasi Pricing'!E:E,0))*X2820,"")</f>
        <v>25000</v>
      </c>
      <c r="Z2820" s="62" t="s">
        <v>26</v>
      </c>
      <c r="AA2820" s="62" t="s">
        <v>27</v>
      </c>
      <c r="AB2820" s="32"/>
      <c r="AC2820" s="32" t="s">
        <v>178</v>
      </c>
      <c r="AD2820" s="32" t="str">
        <f t="shared" si="780"/>
        <v/>
      </c>
      <c r="AF2820" s="5" t="str">
        <f t="shared" si="781"/>
        <v>abrar44201</v>
      </c>
      <c r="AG2820" s="5" t="str">
        <f t="shared" si="782"/>
        <v>BMJ 05544201UTARADAY</v>
      </c>
      <c r="AH2820" s="5" t="str">
        <f t="shared" si="783"/>
        <v>abrar44201UTARADAY</v>
      </c>
      <c r="AI2820" s="5" t="str">
        <f t="shared" si="784"/>
        <v>BMJ 05544201DAY</v>
      </c>
      <c r="AJ2820" s="5" t="str">
        <f t="shared" si="785"/>
        <v>abrar44201DAY</v>
      </c>
      <c r="AK2820" s="5" t="str">
        <f t="shared" si="786"/>
        <v>abrarBMJ III</v>
      </c>
      <c r="AL2820" s="5" t="str">
        <f t="shared" si="788"/>
        <v>4UTARA</v>
      </c>
      <c r="AM2820" s="5" t="str">
        <f t="shared" si="789"/>
        <v>1 &gt; 4UTARA10 RODA</v>
      </c>
      <c r="AN2820" s="5" t="str">
        <f t="shared" si="790"/>
        <v>abrarBMJ III1 &gt; 4UTARA10 RODA</v>
      </c>
      <c r="AO2820" s="5" t="str">
        <f t="shared" si="791"/>
        <v>abrar1 &gt; 4UTARA10 RODA</v>
      </c>
      <c r="AP2820" s="5" t="str">
        <f t="shared" si="792"/>
        <v>44201DAY</v>
      </c>
    </row>
    <row r="2821" spans="1:42" x14ac:dyDescent="0.3">
      <c r="A2821" s="33">
        <v>1</v>
      </c>
      <c r="B2821" s="33"/>
      <c r="C2821" s="70">
        <v>44201</v>
      </c>
      <c r="D2821" s="71" t="s">
        <v>19</v>
      </c>
      <c r="E2821" s="70">
        <v>44201</v>
      </c>
      <c r="F2821" s="71">
        <v>5164406</v>
      </c>
      <c r="G2821" s="33" t="s">
        <v>20</v>
      </c>
      <c r="H2821" s="33" t="s">
        <v>50</v>
      </c>
      <c r="I2821" s="33" t="s">
        <v>22</v>
      </c>
      <c r="J2821" s="33" t="s">
        <v>52</v>
      </c>
      <c r="K2821" s="63" t="s">
        <v>69</v>
      </c>
      <c r="L2821" s="32" t="str">
        <f t="shared" si="793"/>
        <v>FM260JD</v>
      </c>
      <c r="M2821" s="32" t="str">
        <f t="shared" si="794"/>
        <v>BMJ III</v>
      </c>
      <c r="N2821" s="32" t="str">
        <f t="shared" si="795"/>
        <v>10 RODA</v>
      </c>
      <c r="O2821" s="146">
        <v>0.65219907407407407</v>
      </c>
      <c r="P2821" s="65">
        <v>44201.652199074073</v>
      </c>
      <c r="Q2821" s="65"/>
      <c r="R2821" s="66">
        <v>5</v>
      </c>
      <c r="S2821" s="66">
        <v>39720</v>
      </c>
      <c r="T2821" s="66">
        <v>15000</v>
      </c>
      <c r="U2821" s="67">
        <f t="shared" si="787"/>
        <v>24.72</v>
      </c>
      <c r="V2821" s="66">
        <f t="shared" si="778"/>
        <v>481891.68</v>
      </c>
      <c r="W2821" s="66" t="str">
        <f t="shared" si="779"/>
        <v>&gt; 5</v>
      </c>
      <c r="X2821" s="66">
        <f>A2821+SUMIFS(Presensi!F:F,Presensi!E:E,'Entry Data'!AP2821)</f>
        <v>1</v>
      </c>
      <c r="Y2821" s="66">
        <f>IFERROR(INDEX('Retasi Pricing'!F:F,MATCH('Entry Data'!AM2821,'Retasi Pricing'!E:E,0))*X2821,"")</f>
        <v>27650</v>
      </c>
      <c r="Z2821" s="62" t="s">
        <v>26</v>
      </c>
      <c r="AA2821" s="62" t="s">
        <v>27</v>
      </c>
      <c r="AB2821" s="32"/>
      <c r="AC2821" s="32" t="s">
        <v>178</v>
      </c>
      <c r="AD2821" s="32" t="str">
        <f t="shared" si="780"/>
        <v/>
      </c>
      <c r="AF2821" s="5" t="str">
        <f t="shared" si="781"/>
        <v>abrar44201</v>
      </c>
      <c r="AG2821" s="5" t="str">
        <f t="shared" si="782"/>
        <v>BMJ 05544201UTARADAY</v>
      </c>
      <c r="AH2821" s="5" t="str">
        <f t="shared" si="783"/>
        <v>abrar44201UTARADAY</v>
      </c>
      <c r="AI2821" s="5" t="str">
        <f t="shared" si="784"/>
        <v>BMJ 05544201DAY</v>
      </c>
      <c r="AJ2821" s="5" t="str">
        <f t="shared" si="785"/>
        <v>abrar44201DAY</v>
      </c>
      <c r="AK2821" s="5" t="str">
        <f t="shared" si="786"/>
        <v>abrarBMJ III</v>
      </c>
      <c r="AL2821" s="5" t="str">
        <f t="shared" si="788"/>
        <v>5UTARA</v>
      </c>
      <c r="AM2821" s="5" t="str">
        <f t="shared" si="789"/>
        <v>&gt; 5UTARA10 RODA</v>
      </c>
      <c r="AN2821" s="5" t="str">
        <f t="shared" si="790"/>
        <v>abrarBMJ III&gt; 5UTARA10 RODA</v>
      </c>
      <c r="AO2821" s="5" t="str">
        <f t="shared" si="791"/>
        <v>abrar&gt; 5UTARA10 RODA</v>
      </c>
      <c r="AP2821" s="5" t="str">
        <f t="shared" si="792"/>
        <v>44201DAY</v>
      </c>
    </row>
    <row r="2822" spans="1:42" x14ac:dyDescent="0.3">
      <c r="A2822" s="33">
        <v>1</v>
      </c>
      <c r="B2822" s="33"/>
      <c r="C2822" s="70">
        <v>44201</v>
      </c>
      <c r="D2822" s="71" t="s">
        <v>19</v>
      </c>
      <c r="E2822" s="70">
        <v>44201</v>
      </c>
      <c r="F2822" s="71">
        <v>5164507</v>
      </c>
      <c r="G2822" s="33" t="s">
        <v>20</v>
      </c>
      <c r="H2822" s="33" t="s">
        <v>50</v>
      </c>
      <c r="I2822" s="33" t="s">
        <v>22</v>
      </c>
      <c r="J2822" s="33" t="s">
        <v>52</v>
      </c>
      <c r="K2822" s="63" t="s">
        <v>69</v>
      </c>
      <c r="L2822" s="32" t="str">
        <f t="shared" si="793"/>
        <v>FM260JD</v>
      </c>
      <c r="M2822" s="32" t="str">
        <f t="shared" si="794"/>
        <v>BMJ III</v>
      </c>
      <c r="N2822" s="32" t="str">
        <f t="shared" si="795"/>
        <v>10 RODA</v>
      </c>
      <c r="O2822" s="146">
        <v>0.73741898148148144</v>
      </c>
      <c r="P2822" s="65">
        <v>44201.73741898148</v>
      </c>
      <c r="Q2822" s="65"/>
      <c r="R2822" s="66">
        <v>6</v>
      </c>
      <c r="S2822" s="66">
        <v>40580</v>
      </c>
      <c r="T2822" s="66">
        <v>15000</v>
      </c>
      <c r="U2822" s="67">
        <f t="shared" si="787"/>
        <v>25.58</v>
      </c>
      <c r="V2822" s="66">
        <f t="shared" si="778"/>
        <v>498656.51999999996</v>
      </c>
      <c r="W2822" s="66" t="str">
        <f t="shared" si="779"/>
        <v>&gt; 6</v>
      </c>
      <c r="X2822" s="66">
        <f>A2822+SUMIFS(Presensi!F:F,Presensi!E:E,'Entry Data'!AP2822)</f>
        <v>1</v>
      </c>
      <c r="Y2822" s="66">
        <f>IFERROR(INDEX('Retasi Pricing'!F:F,MATCH('Entry Data'!AM2822,'Retasi Pricing'!E:E,0))*X2822,"")</f>
        <v>30800</v>
      </c>
      <c r="Z2822" s="62" t="s">
        <v>26</v>
      </c>
      <c r="AA2822" s="62" t="s">
        <v>27</v>
      </c>
      <c r="AB2822" s="32"/>
      <c r="AC2822" s="32" t="s">
        <v>178</v>
      </c>
      <c r="AD2822" s="32" t="str">
        <f t="shared" si="780"/>
        <v/>
      </c>
      <c r="AF2822" s="5" t="str">
        <f t="shared" si="781"/>
        <v>abrar44201</v>
      </c>
      <c r="AG2822" s="5" t="str">
        <f t="shared" si="782"/>
        <v>BMJ 05544201UTARADAY</v>
      </c>
      <c r="AH2822" s="5" t="str">
        <f t="shared" si="783"/>
        <v>abrar44201UTARADAY</v>
      </c>
      <c r="AI2822" s="5" t="str">
        <f t="shared" si="784"/>
        <v>BMJ 05544201DAY</v>
      </c>
      <c r="AJ2822" s="5" t="str">
        <f t="shared" si="785"/>
        <v>abrar44201DAY</v>
      </c>
      <c r="AK2822" s="5" t="str">
        <f t="shared" si="786"/>
        <v>abrarBMJ III</v>
      </c>
      <c r="AL2822" s="5" t="str">
        <f t="shared" si="788"/>
        <v>6UTARA</v>
      </c>
      <c r="AM2822" s="5" t="str">
        <f t="shared" si="789"/>
        <v>&gt; 6UTARA10 RODA</v>
      </c>
      <c r="AN2822" s="5" t="str">
        <f t="shared" si="790"/>
        <v>abrarBMJ III&gt; 6UTARA10 RODA</v>
      </c>
      <c r="AO2822" s="5" t="str">
        <f t="shared" si="791"/>
        <v>abrar&gt; 6UTARA10 RODA</v>
      </c>
      <c r="AP2822" s="5" t="str">
        <f t="shared" si="792"/>
        <v>44201DAY</v>
      </c>
    </row>
    <row r="2823" spans="1:42" x14ac:dyDescent="0.3">
      <c r="A2823" s="33">
        <v>1</v>
      </c>
      <c r="B2823" s="33"/>
      <c r="C2823" s="70">
        <v>44201</v>
      </c>
      <c r="D2823" s="71" t="s">
        <v>19</v>
      </c>
      <c r="E2823" s="70">
        <v>44201</v>
      </c>
      <c r="F2823" s="71">
        <v>5164082</v>
      </c>
      <c r="G2823" s="33" t="s">
        <v>20</v>
      </c>
      <c r="H2823" s="33" t="s">
        <v>50</v>
      </c>
      <c r="I2823" s="33" t="s">
        <v>22</v>
      </c>
      <c r="J2823" s="33" t="s">
        <v>52</v>
      </c>
      <c r="K2823" s="63" t="s">
        <v>71</v>
      </c>
      <c r="L2823" s="32" t="str">
        <f t="shared" si="793"/>
        <v>FM260JD</v>
      </c>
      <c r="M2823" s="32" t="str">
        <f t="shared" si="794"/>
        <v>BMJ III</v>
      </c>
      <c r="N2823" s="32" t="str">
        <f t="shared" si="795"/>
        <v>10 RODA</v>
      </c>
      <c r="O2823" s="146">
        <v>0.35872685185185182</v>
      </c>
      <c r="P2823" s="65">
        <v>44201.36613425926</v>
      </c>
      <c r="Q2823" s="65"/>
      <c r="R2823" s="66">
        <v>1</v>
      </c>
      <c r="S2823" s="66">
        <v>38620</v>
      </c>
      <c r="T2823" s="66">
        <v>14920</v>
      </c>
      <c r="U2823" s="67">
        <f t="shared" si="787"/>
        <v>23.7</v>
      </c>
      <c r="V2823" s="66">
        <f t="shared" si="778"/>
        <v>462007.79999999993</v>
      </c>
      <c r="W2823" s="66" t="str">
        <f t="shared" si="779"/>
        <v>1 &gt; 4</v>
      </c>
      <c r="X2823" s="66">
        <f>A2823+SUMIFS(Presensi!F:F,Presensi!E:E,'Entry Data'!AP2823)</f>
        <v>1</v>
      </c>
      <c r="Y2823" s="66">
        <f>IFERROR(INDEX('Retasi Pricing'!F:F,MATCH('Entry Data'!AM2823,'Retasi Pricing'!E:E,0))*X2823,"")</f>
        <v>25000</v>
      </c>
      <c r="Z2823" s="62" t="s">
        <v>26</v>
      </c>
      <c r="AA2823" s="62" t="s">
        <v>27</v>
      </c>
      <c r="AB2823" s="32"/>
      <c r="AC2823" s="32" t="s">
        <v>267</v>
      </c>
      <c r="AD2823" s="32" t="str">
        <f t="shared" si="780"/>
        <v/>
      </c>
      <c r="AF2823" s="5" t="str">
        <f t="shared" si="781"/>
        <v>Slamet Haryanto44201</v>
      </c>
      <c r="AG2823" s="5" t="str">
        <f t="shared" si="782"/>
        <v>BMJ 05644201UTARADAY</v>
      </c>
      <c r="AH2823" s="5" t="str">
        <f t="shared" si="783"/>
        <v>Slamet Haryanto44201UTARADAY</v>
      </c>
      <c r="AI2823" s="5" t="str">
        <f t="shared" si="784"/>
        <v>BMJ 05644201DAY</v>
      </c>
      <c r="AJ2823" s="5" t="str">
        <f t="shared" si="785"/>
        <v>Slamet Haryanto44201DAY</v>
      </c>
      <c r="AK2823" s="5" t="str">
        <f t="shared" si="786"/>
        <v>Slamet HaryantoBMJ III</v>
      </c>
      <c r="AL2823" s="5" t="str">
        <f t="shared" si="788"/>
        <v>1UTARA</v>
      </c>
      <c r="AM2823" s="5" t="str">
        <f t="shared" si="789"/>
        <v>1 &gt; 4UTARA10 RODA</v>
      </c>
      <c r="AN2823" s="5" t="str">
        <f t="shared" si="790"/>
        <v>Slamet HaryantoBMJ III1 &gt; 4UTARA10 RODA</v>
      </c>
      <c r="AO2823" s="5" t="str">
        <f t="shared" si="791"/>
        <v>Slamet Haryanto1 &gt; 4UTARA10 RODA</v>
      </c>
      <c r="AP2823" s="5" t="str">
        <f t="shared" si="792"/>
        <v>44201DAY</v>
      </c>
    </row>
    <row r="2824" spans="1:42" x14ac:dyDescent="0.3">
      <c r="A2824" s="33">
        <v>1</v>
      </c>
      <c r="B2824" s="33"/>
      <c r="C2824" s="70">
        <v>44201</v>
      </c>
      <c r="D2824" s="71" t="s">
        <v>19</v>
      </c>
      <c r="E2824" s="70">
        <v>44201</v>
      </c>
      <c r="F2824" s="71">
        <v>5164145</v>
      </c>
      <c r="G2824" s="33" t="s">
        <v>20</v>
      </c>
      <c r="H2824" s="33" t="s">
        <v>50</v>
      </c>
      <c r="I2824" s="33" t="s">
        <v>22</v>
      </c>
      <c r="J2824" s="33" t="s">
        <v>52</v>
      </c>
      <c r="K2824" s="63" t="s">
        <v>71</v>
      </c>
      <c r="L2824" s="32" t="str">
        <f t="shared" si="793"/>
        <v>FM260JD</v>
      </c>
      <c r="M2824" s="32" t="str">
        <f t="shared" si="794"/>
        <v>BMJ III</v>
      </c>
      <c r="N2824" s="32" t="str">
        <f t="shared" si="795"/>
        <v>10 RODA</v>
      </c>
      <c r="O2824" s="146">
        <v>0.41840277777777773</v>
      </c>
      <c r="P2824" s="65">
        <v>44201.418402777781</v>
      </c>
      <c r="Q2824" s="65"/>
      <c r="R2824" s="66">
        <v>2</v>
      </c>
      <c r="S2824" s="66">
        <v>40220</v>
      </c>
      <c r="T2824" s="66">
        <v>14920</v>
      </c>
      <c r="U2824" s="67">
        <f t="shared" si="787"/>
        <v>25.3</v>
      </c>
      <c r="V2824" s="66">
        <f t="shared" si="778"/>
        <v>493198.20000000007</v>
      </c>
      <c r="W2824" s="66" t="str">
        <f t="shared" si="779"/>
        <v>1 &gt; 4</v>
      </c>
      <c r="X2824" s="66">
        <f>A2824+SUMIFS(Presensi!F:F,Presensi!E:E,'Entry Data'!AP2824)</f>
        <v>1</v>
      </c>
      <c r="Y2824" s="66">
        <f>IFERROR(INDEX('Retasi Pricing'!F:F,MATCH('Entry Data'!AM2824,'Retasi Pricing'!E:E,0))*X2824,"")</f>
        <v>25000</v>
      </c>
      <c r="Z2824" s="62" t="s">
        <v>26</v>
      </c>
      <c r="AA2824" s="62" t="s">
        <v>27</v>
      </c>
      <c r="AB2824" s="32"/>
      <c r="AC2824" s="32" t="s">
        <v>267</v>
      </c>
      <c r="AD2824" s="32" t="str">
        <f t="shared" si="780"/>
        <v/>
      </c>
      <c r="AF2824" s="5" t="str">
        <f t="shared" si="781"/>
        <v>Slamet Haryanto44201</v>
      </c>
      <c r="AG2824" s="5" t="str">
        <f t="shared" si="782"/>
        <v>BMJ 05644201UTARADAY</v>
      </c>
      <c r="AH2824" s="5" t="str">
        <f t="shared" si="783"/>
        <v>Slamet Haryanto44201UTARADAY</v>
      </c>
      <c r="AI2824" s="5" t="str">
        <f t="shared" si="784"/>
        <v>BMJ 05644201DAY</v>
      </c>
      <c r="AJ2824" s="5" t="str">
        <f t="shared" si="785"/>
        <v>Slamet Haryanto44201DAY</v>
      </c>
      <c r="AK2824" s="5" t="str">
        <f t="shared" si="786"/>
        <v>Slamet HaryantoBMJ III</v>
      </c>
      <c r="AL2824" s="5" t="str">
        <f t="shared" si="788"/>
        <v>2UTARA</v>
      </c>
      <c r="AM2824" s="5" t="str">
        <f t="shared" si="789"/>
        <v>1 &gt; 4UTARA10 RODA</v>
      </c>
      <c r="AN2824" s="5" t="str">
        <f t="shared" si="790"/>
        <v>Slamet HaryantoBMJ III1 &gt; 4UTARA10 RODA</v>
      </c>
      <c r="AO2824" s="5" t="str">
        <f t="shared" si="791"/>
        <v>Slamet Haryanto1 &gt; 4UTARA10 RODA</v>
      </c>
      <c r="AP2824" s="5" t="str">
        <f t="shared" si="792"/>
        <v>44201DAY</v>
      </c>
    </row>
    <row r="2825" spans="1:42" x14ac:dyDescent="0.3">
      <c r="A2825" s="33">
        <v>1</v>
      </c>
      <c r="B2825" s="33"/>
      <c r="C2825" s="70">
        <v>44201</v>
      </c>
      <c r="D2825" s="71" t="s">
        <v>19</v>
      </c>
      <c r="E2825" s="70">
        <v>44201</v>
      </c>
      <c r="F2825" s="71">
        <v>5164208</v>
      </c>
      <c r="G2825" s="33" t="s">
        <v>20</v>
      </c>
      <c r="H2825" s="33" t="s">
        <v>50</v>
      </c>
      <c r="I2825" s="33" t="s">
        <v>22</v>
      </c>
      <c r="J2825" s="33" t="s">
        <v>52</v>
      </c>
      <c r="K2825" s="63" t="s">
        <v>71</v>
      </c>
      <c r="L2825" s="32" t="str">
        <f t="shared" si="793"/>
        <v>FM260JD</v>
      </c>
      <c r="M2825" s="32" t="str">
        <f t="shared" si="794"/>
        <v>BMJ III</v>
      </c>
      <c r="N2825" s="32" t="str">
        <f t="shared" si="795"/>
        <v>10 RODA</v>
      </c>
      <c r="O2825" s="146">
        <v>0.47168981481481481</v>
      </c>
      <c r="P2825" s="65">
        <v>44201.471689814818</v>
      </c>
      <c r="Q2825" s="65"/>
      <c r="R2825" s="66">
        <v>3</v>
      </c>
      <c r="S2825" s="66">
        <v>40740</v>
      </c>
      <c r="T2825" s="66">
        <v>14920</v>
      </c>
      <c r="U2825" s="67">
        <f t="shared" si="787"/>
        <v>25.82</v>
      </c>
      <c r="V2825" s="66">
        <f t="shared" si="778"/>
        <v>503335.08</v>
      </c>
      <c r="W2825" s="66" t="str">
        <f t="shared" si="779"/>
        <v>1 &gt; 4</v>
      </c>
      <c r="X2825" s="66">
        <f>A2825+SUMIFS(Presensi!F:F,Presensi!E:E,'Entry Data'!AP2825)</f>
        <v>1</v>
      </c>
      <c r="Y2825" s="66">
        <f>IFERROR(INDEX('Retasi Pricing'!F:F,MATCH('Entry Data'!AM2825,'Retasi Pricing'!E:E,0))*X2825,"")</f>
        <v>25000</v>
      </c>
      <c r="Z2825" s="62" t="s">
        <v>26</v>
      </c>
      <c r="AA2825" s="62" t="s">
        <v>27</v>
      </c>
      <c r="AB2825" s="32"/>
      <c r="AC2825" s="32" t="s">
        <v>267</v>
      </c>
      <c r="AD2825" s="32" t="str">
        <f t="shared" si="780"/>
        <v/>
      </c>
      <c r="AF2825" s="5" t="str">
        <f t="shared" si="781"/>
        <v>Slamet Haryanto44201</v>
      </c>
      <c r="AG2825" s="5" t="str">
        <f t="shared" si="782"/>
        <v>BMJ 05644201UTARADAY</v>
      </c>
      <c r="AH2825" s="5" t="str">
        <f t="shared" si="783"/>
        <v>Slamet Haryanto44201UTARADAY</v>
      </c>
      <c r="AI2825" s="5" t="str">
        <f t="shared" si="784"/>
        <v>BMJ 05644201DAY</v>
      </c>
      <c r="AJ2825" s="5" t="str">
        <f t="shared" si="785"/>
        <v>Slamet Haryanto44201DAY</v>
      </c>
      <c r="AK2825" s="5" t="str">
        <f t="shared" si="786"/>
        <v>Slamet HaryantoBMJ III</v>
      </c>
      <c r="AL2825" s="5" t="str">
        <f t="shared" si="788"/>
        <v>3UTARA</v>
      </c>
      <c r="AM2825" s="5" t="str">
        <f t="shared" si="789"/>
        <v>1 &gt; 4UTARA10 RODA</v>
      </c>
      <c r="AN2825" s="5" t="str">
        <f t="shared" si="790"/>
        <v>Slamet HaryantoBMJ III1 &gt; 4UTARA10 RODA</v>
      </c>
      <c r="AO2825" s="5" t="str">
        <f t="shared" si="791"/>
        <v>Slamet Haryanto1 &gt; 4UTARA10 RODA</v>
      </c>
      <c r="AP2825" s="5" t="str">
        <f t="shared" si="792"/>
        <v>44201DAY</v>
      </c>
    </row>
    <row r="2826" spans="1:42" x14ac:dyDescent="0.3">
      <c r="A2826" s="33">
        <v>1</v>
      </c>
      <c r="B2826" s="33"/>
      <c r="C2826" s="70">
        <v>44201</v>
      </c>
      <c r="D2826" s="71" t="s">
        <v>19</v>
      </c>
      <c r="E2826" s="70">
        <v>44201</v>
      </c>
      <c r="F2826" s="71">
        <v>5164298</v>
      </c>
      <c r="G2826" s="33" t="s">
        <v>20</v>
      </c>
      <c r="H2826" s="33" t="s">
        <v>21</v>
      </c>
      <c r="I2826" s="33" t="s">
        <v>123</v>
      </c>
      <c r="J2826" s="33" t="s">
        <v>23</v>
      </c>
      <c r="K2826" s="63" t="s">
        <v>71</v>
      </c>
      <c r="L2826" s="32" t="str">
        <f t="shared" si="793"/>
        <v>FM260JD</v>
      </c>
      <c r="M2826" s="32" t="str">
        <f t="shared" si="794"/>
        <v>BMJ III</v>
      </c>
      <c r="N2826" s="32" t="str">
        <f t="shared" si="795"/>
        <v>10 RODA</v>
      </c>
      <c r="O2826" s="146">
        <v>0.55517361111111108</v>
      </c>
      <c r="P2826" s="65">
        <v>44201.555173611108</v>
      </c>
      <c r="Q2826" s="65"/>
      <c r="R2826" s="66">
        <v>4</v>
      </c>
      <c r="S2826" s="66">
        <v>39800</v>
      </c>
      <c r="T2826" s="66">
        <v>14920</v>
      </c>
      <c r="U2826" s="67">
        <f t="shared" si="787"/>
        <v>24.88</v>
      </c>
      <c r="V2826" s="66">
        <f t="shared" ref="V2826:V2889" si="796">IFERROR(VLOOKUP(L2826,harga,2,FALSE),"")*U2826*IFERROR(VLOOKUP(G2826,jarak,2,FALSE),"")</f>
        <v>485010.72000000003</v>
      </c>
      <c r="W2826" s="66" t="str">
        <f t="shared" ref="W2826:W2889" si="797">IFERROR(VLOOKUP(AL2826,Code,2,FALSE),"")</f>
        <v>1 &gt; 4</v>
      </c>
      <c r="X2826" s="66">
        <f>A2826+SUMIFS(Presensi!F:F,Presensi!E:E,'Entry Data'!AP2826)</f>
        <v>1</v>
      </c>
      <c r="Y2826" s="66">
        <f>IFERROR(INDEX('Retasi Pricing'!F:F,MATCH('Entry Data'!AM2826,'Retasi Pricing'!E:E,0))*X2826,"")</f>
        <v>25000</v>
      </c>
      <c r="Z2826" s="62" t="s">
        <v>26</v>
      </c>
      <c r="AA2826" s="62" t="s">
        <v>27</v>
      </c>
      <c r="AB2826" s="32"/>
      <c r="AC2826" s="32" t="s">
        <v>267</v>
      </c>
      <c r="AD2826" s="32" t="str">
        <f t="shared" ref="AD2826:AD2889" si="798">IFERROR(VLOOKUP(AC2826,driver,13,FALSE),"")</f>
        <v/>
      </c>
      <c r="AF2826" s="5" t="str">
        <f t="shared" ref="AF2826:AF2889" si="799">AC2826&amp;C2826</f>
        <v>Slamet Haryanto44201</v>
      </c>
      <c r="AG2826" s="5" t="str">
        <f t="shared" ref="AG2826:AG2889" si="800">K2826&amp;C2826&amp;G2826&amp;D2826</f>
        <v>BMJ 05644201UTARADAY</v>
      </c>
      <c r="AH2826" s="5" t="str">
        <f t="shared" ref="AH2826:AH2889" si="801">AC2826&amp;C2826&amp;G2826&amp;D2826</f>
        <v>Slamet Haryanto44201UTARADAY</v>
      </c>
      <c r="AI2826" s="5" t="str">
        <f t="shared" ref="AI2826:AI2889" si="802">K2826&amp;C2826&amp;D2826</f>
        <v>BMJ 05644201DAY</v>
      </c>
      <c r="AJ2826" s="5" t="str">
        <f t="shared" ref="AJ2826:AJ2889" si="803">AC2826&amp;C2826&amp;D2826</f>
        <v>Slamet Haryanto44201DAY</v>
      </c>
      <c r="AK2826" s="5" t="str">
        <f t="shared" ref="AK2826:AK2889" si="804">AC2826&amp;M2826</f>
        <v>Slamet HaryantoBMJ III</v>
      </c>
      <c r="AL2826" s="5" t="str">
        <f t="shared" si="788"/>
        <v>4UTARA</v>
      </c>
      <c r="AM2826" s="5" t="str">
        <f t="shared" si="789"/>
        <v>1 &gt; 4UTARA10 RODA</v>
      </c>
      <c r="AN2826" s="5" t="str">
        <f t="shared" si="790"/>
        <v>Slamet HaryantoBMJ III1 &gt; 4UTARA10 RODA</v>
      </c>
      <c r="AO2826" s="5" t="str">
        <f t="shared" si="791"/>
        <v>Slamet Haryanto1 &gt; 4UTARA10 RODA</v>
      </c>
      <c r="AP2826" s="5" t="str">
        <f t="shared" si="792"/>
        <v>44201DAY</v>
      </c>
    </row>
    <row r="2827" spans="1:42" x14ac:dyDescent="0.3">
      <c r="A2827" s="33">
        <v>1</v>
      </c>
      <c r="B2827" s="33"/>
      <c r="C2827" s="70">
        <v>44201</v>
      </c>
      <c r="D2827" s="71" t="s">
        <v>19</v>
      </c>
      <c r="E2827" s="70">
        <v>44201</v>
      </c>
      <c r="F2827" s="71">
        <v>5164362</v>
      </c>
      <c r="G2827" s="33" t="s">
        <v>20</v>
      </c>
      <c r="H2827" s="33" t="s">
        <v>50</v>
      </c>
      <c r="I2827" s="33" t="s">
        <v>22</v>
      </c>
      <c r="J2827" s="33" t="s">
        <v>52</v>
      </c>
      <c r="K2827" s="63" t="s">
        <v>71</v>
      </c>
      <c r="L2827" s="32" t="str">
        <f t="shared" si="793"/>
        <v>FM260JD</v>
      </c>
      <c r="M2827" s="32" t="str">
        <f t="shared" si="794"/>
        <v>BMJ III</v>
      </c>
      <c r="N2827" s="32" t="str">
        <f t="shared" si="795"/>
        <v>10 RODA</v>
      </c>
      <c r="O2827" s="146">
        <v>0.61185185185185187</v>
      </c>
      <c r="P2827" s="65">
        <v>44201.611851851849</v>
      </c>
      <c r="Q2827" s="65"/>
      <c r="R2827" s="66">
        <v>5</v>
      </c>
      <c r="S2827" s="66">
        <v>39880</v>
      </c>
      <c r="T2827" s="66">
        <v>14920</v>
      </c>
      <c r="U2827" s="67">
        <f t="shared" ref="U2827:U2890" si="805">(S2827-T2827)/1000</f>
        <v>24.96</v>
      </c>
      <c r="V2827" s="66">
        <f t="shared" si="796"/>
        <v>486570.23999999999</v>
      </c>
      <c r="W2827" s="66" t="str">
        <f t="shared" si="797"/>
        <v>&gt; 5</v>
      </c>
      <c r="X2827" s="66">
        <f>A2827+SUMIFS(Presensi!F:F,Presensi!E:E,'Entry Data'!AP2827)</f>
        <v>1</v>
      </c>
      <c r="Y2827" s="66">
        <f>IFERROR(INDEX('Retasi Pricing'!F:F,MATCH('Entry Data'!AM2827,'Retasi Pricing'!E:E,0))*X2827,"")</f>
        <v>27650</v>
      </c>
      <c r="Z2827" s="62" t="s">
        <v>26</v>
      </c>
      <c r="AA2827" s="62" t="s">
        <v>27</v>
      </c>
      <c r="AB2827" s="32"/>
      <c r="AC2827" s="32" t="s">
        <v>267</v>
      </c>
      <c r="AD2827" s="32" t="str">
        <f t="shared" si="798"/>
        <v/>
      </c>
      <c r="AF2827" s="5" t="str">
        <f t="shared" si="799"/>
        <v>Slamet Haryanto44201</v>
      </c>
      <c r="AG2827" s="5" t="str">
        <f t="shared" si="800"/>
        <v>BMJ 05644201UTARADAY</v>
      </c>
      <c r="AH2827" s="5" t="str">
        <f t="shared" si="801"/>
        <v>Slamet Haryanto44201UTARADAY</v>
      </c>
      <c r="AI2827" s="5" t="str">
        <f t="shared" si="802"/>
        <v>BMJ 05644201DAY</v>
      </c>
      <c r="AJ2827" s="5" t="str">
        <f t="shared" si="803"/>
        <v>Slamet Haryanto44201DAY</v>
      </c>
      <c r="AK2827" s="5" t="str">
        <f t="shared" si="804"/>
        <v>Slamet HaryantoBMJ III</v>
      </c>
      <c r="AL2827" s="5" t="str">
        <f t="shared" ref="AL2827:AL2890" si="806">Q2827&amp;R2827&amp;G2827</f>
        <v>5UTARA</v>
      </c>
      <c r="AM2827" s="5" t="str">
        <f t="shared" ref="AM2827:AM2890" si="807">W2827&amp;G2827&amp;N2827</f>
        <v>&gt; 5UTARA10 RODA</v>
      </c>
      <c r="AN2827" s="5" t="str">
        <f t="shared" ref="AN2827:AN2890" si="808">AC2827&amp;M2827&amp;W2827&amp;G2827&amp;N2827</f>
        <v>Slamet HaryantoBMJ III&gt; 5UTARA10 RODA</v>
      </c>
      <c r="AO2827" s="5" t="str">
        <f t="shared" ref="AO2827:AO2890" si="809">AC2827&amp;W2827&amp;G2827&amp;N2827</f>
        <v>Slamet Haryanto&gt; 5UTARA10 RODA</v>
      </c>
      <c r="AP2827" s="5" t="str">
        <f t="shared" ref="AP2827:AP2890" si="810">C2827&amp;D2827</f>
        <v>44201DAY</v>
      </c>
    </row>
    <row r="2828" spans="1:42" x14ac:dyDescent="0.3">
      <c r="A2828" s="33">
        <v>1</v>
      </c>
      <c r="B2828" s="33"/>
      <c r="C2828" s="70">
        <v>44201</v>
      </c>
      <c r="D2828" s="71" t="s">
        <v>19</v>
      </c>
      <c r="E2828" s="70">
        <v>44201</v>
      </c>
      <c r="F2828" s="71">
        <v>5164427</v>
      </c>
      <c r="G2828" s="33" t="s">
        <v>20</v>
      </c>
      <c r="H2828" s="33" t="s">
        <v>50</v>
      </c>
      <c r="I2828" s="33" t="s">
        <v>22</v>
      </c>
      <c r="J2828" s="33" t="s">
        <v>52</v>
      </c>
      <c r="K2828" s="63" t="s">
        <v>71</v>
      </c>
      <c r="L2828" s="32" t="str">
        <f t="shared" si="793"/>
        <v>FM260JD</v>
      </c>
      <c r="M2828" s="32" t="str">
        <f t="shared" si="794"/>
        <v>BMJ III</v>
      </c>
      <c r="N2828" s="32" t="str">
        <f t="shared" si="795"/>
        <v>10 RODA</v>
      </c>
      <c r="O2828" s="146">
        <v>0.67299768518518521</v>
      </c>
      <c r="P2828" s="65">
        <v>44201.672997685186</v>
      </c>
      <c r="Q2828" s="65"/>
      <c r="R2828" s="66">
        <v>6</v>
      </c>
      <c r="S2828" s="66">
        <v>38940</v>
      </c>
      <c r="T2828" s="66">
        <v>14920</v>
      </c>
      <c r="U2828" s="67">
        <f t="shared" si="805"/>
        <v>24.02</v>
      </c>
      <c r="V2828" s="66">
        <f t="shared" si="796"/>
        <v>468245.87999999995</v>
      </c>
      <c r="W2828" s="66" t="str">
        <f t="shared" si="797"/>
        <v>&gt; 6</v>
      </c>
      <c r="X2828" s="66">
        <f>A2828+SUMIFS(Presensi!F:F,Presensi!E:E,'Entry Data'!AP2828)</f>
        <v>1</v>
      </c>
      <c r="Y2828" s="66">
        <f>IFERROR(INDEX('Retasi Pricing'!F:F,MATCH('Entry Data'!AM2828,'Retasi Pricing'!E:E,0))*X2828,"")</f>
        <v>30800</v>
      </c>
      <c r="Z2828" s="62" t="s">
        <v>26</v>
      </c>
      <c r="AA2828" s="62" t="s">
        <v>27</v>
      </c>
      <c r="AB2828" s="32"/>
      <c r="AC2828" s="32" t="s">
        <v>267</v>
      </c>
      <c r="AD2828" s="32" t="str">
        <f t="shared" si="798"/>
        <v/>
      </c>
      <c r="AF2828" s="5" t="str">
        <f t="shared" si="799"/>
        <v>Slamet Haryanto44201</v>
      </c>
      <c r="AG2828" s="5" t="str">
        <f t="shared" si="800"/>
        <v>BMJ 05644201UTARADAY</v>
      </c>
      <c r="AH2828" s="5" t="str">
        <f t="shared" si="801"/>
        <v>Slamet Haryanto44201UTARADAY</v>
      </c>
      <c r="AI2828" s="5" t="str">
        <f t="shared" si="802"/>
        <v>BMJ 05644201DAY</v>
      </c>
      <c r="AJ2828" s="5" t="str">
        <f t="shared" si="803"/>
        <v>Slamet Haryanto44201DAY</v>
      </c>
      <c r="AK2828" s="5" t="str">
        <f t="shared" si="804"/>
        <v>Slamet HaryantoBMJ III</v>
      </c>
      <c r="AL2828" s="5" t="str">
        <f t="shared" si="806"/>
        <v>6UTARA</v>
      </c>
      <c r="AM2828" s="5" t="str">
        <f t="shared" si="807"/>
        <v>&gt; 6UTARA10 RODA</v>
      </c>
      <c r="AN2828" s="5" t="str">
        <f t="shared" si="808"/>
        <v>Slamet HaryantoBMJ III&gt; 6UTARA10 RODA</v>
      </c>
      <c r="AO2828" s="5" t="str">
        <f t="shared" si="809"/>
        <v>Slamet Haryanto&gt; 6UTARA10 RODA</v>
      </c>
      <c r="AP2828" s="5" t="str">
        <f t="shared" si="810"/>
        <v>44201DAY</v>
      </c>
    </row>
    <row r="2829" spans="1:42" x14ac:dyDescent="0.3">
      <c r="A2829" s="33">
        <v>1</v>
      </c>
      <c r="B2829" s="33"/>
      <c r="C2829" s="70">
        <v>44201</v>
      </c>
      <c r="D2829" s="71" t="s">
        <v>19</v>
      </c>
      <c r="E2829" s="70">
        <v>44201</v>
      </c>
      <c r="F2829" s="71">
        <v>5164278</v>
      </c>
      <c r="G2829" s="33" t="s">
        <v>20</v>
      </c>
      <c r="H2829" s="33" t="s">
        <v>21</v>
      </c>
      <c r="I2829" s="33" t="s">
        <v>51</v>
      </c>
      <c r="J2829" s="33" t="s">
        <v>23</v>
      </c>
      <c r="K2829" s="63" t="s">
        <v>73</v>
      </c>
      <c r="L2829" s="32" t="str">
        <f t="shared" si="793"/>
        <v>FM260JD</v>
      </c>
      <c r="M2829" s="32" t="str">
        <f t="shared" si="794"/>
        <v>BMJ</v>
      </c>
      <c r="N2829" s="32" t="str">
        <f t="shared" si="795"/>
        <v>10 RODA</v>
      </c>
      <c r="O2829" s="146">
        <v>0.5326157407407407</v>
      </c>
      <c r="P2829" s="65">
        <v>44201.540937500002</v>
      </c>
      <c r="Q2829" s="65"/>
      <c r="R2829" s="66">
        <v>1</v>
      </c>
      <c r="S2829" s="66">
        <v>39120</v>
      </c>
      <c r="T2829" s="66">
        <v>14300</v>
      </c>
      <c r="U2829" s="67">
        <f t="shared" si="805"/>
        <v>24.82</v>
      </c>
      <c r="V2829" s="66">
        <f t="shared" si="796"/>
        <v>483841.08</v>
      </c>
      <c r="W2829" s="66" t="str">
        <f t="shared" si="797"/>
        <v>1 &gt; 4</v>
      </c>
      <c r="X2829" s="66">
        <f>A2829+SUMIFS(Presensi!F:F,Presensi!E:E,'Entry Data'!AP2829)</f>
        <v>1</v>
      </c>
      <c r="Y2829" s="66">
        <f>IFERROR(INDEX('Retasi Pricing'!F:F,MATCH('Entry Data'!AM2829,'Retasi Pricing'!E:E,0))*X2829,"")</f>
        <v>25000</v>
      </c>
      <c r="Z2829" s="62" t="s">
        <v>26</v>
      </c>
      <c r="AA2829" s="62" t="s">
        <v>27</v>
      </c>
      <c r="AB2829" s="32"/>
      <c r="AC2829" s="32" t="s">
        <v>218</v>
      </c>
      <c r="AD2829" s="32" t="str">
        <f t="shared" si="798"/>
        <v/>
      </c>
      <c r="AF2829" s="5" t="str">
        <f t="shared" si="799"/>
        <v>putut junaedi44201</v>
      </c>
      <c r="AG2829" s="5" t="str">
        <f t="shared" si="800"/>
        <v>BMJ 06544201UTARADAY</v>
      </c>
      <c r="AH2829" s="5" t="str">
        <f t="shared" si="801"/>
        <v>putut junaedi44201UTARADAY</v>
      </c>
      <c r="AI2829" s="5" t="str">
        <f t="shared" si="802"/>
        <v>BMJ 06544201DAY</v>
      </c>
      <c r="AJ2829" s="5" t="str">
        <f t="shared" si="803"/>
        <v>putut junaedi44201DAY</v>
      </c>
      <c r="AK2829" s="5" t="str">
        <f t="shared" si="804"/>
        <v>putut junaediBMJ</v>
      </c>
      <c r="AL2829" s="5" t="str">
        <f t="shared" si="806"/>
        <v>1UTARA</v>
      </c>
      <c r="AM2829" s="5" t="str">
        <f t="shared" si="807"/>
        <v>1 &gt; 4UTARA10 RODA</v>
      </c>
      <c r="AN2829" s="5" t="str">
        <f t="shared" si="808"/>
        <v>putut junaediBMJ1 &gt; 4UTARA10 RODA</v>
      </c>
      <c r="AO2829" s="5" t="str">
        <f t="shared" si="809"/>
        <v>putut junaedi1 &gt; 4UTARA10 RODA</v>
      </c>
      <c r="AP2829" s="5" t="str">
        <f t="shared" si="810"/>
        <v>44201DAY</v>
      </c>
    </row>
    <row r="2830" spans="1:42" x14ac:dyDescent="0.3">
      <c r="A2830" s="33">
        <v>1</v>
      </c>
      <c r="B2830" s="33"/>
      <c r="C2830" s="70">
        <v>44201</v>
      </c>
      <c r="D2830" s="71" t="s">
        <v>19</v>
      </c>
      <c r="E2830" s="70">
        <v>44201</v>
      </c>
      <c r="F2830" s="71">
        <v>5164341</v>
      </c>
      <c r="G2830" s="33" t="s">
        <v>20</v>
      </c>
      <c r="H2830" s="33" t="s">
        <v>50</v>
      </c>
      <c r="I2830" s="33" t="s">
        <v>22</v>
      </c>
      <c r="J2830" s="33" t="s">
        <v>52</v>
      </c>
      <c r="K2830" s="63" t="s">
        <v>73</v>
      </c>
      <c r="L2830" s="32" t="str">
        <f t="shared" si="793"/>
        <v>FM260JD</v>
      </c>
      <c r="M2830" s="32" t="str">
        <f t="shared" si="794"/>
        <v>BMJ</v>
      </c>
      <c r="N2830" s="32" t="str">
        <f t="shared" si="795"/>
        <v>10 RODA</v>
      </c>
      <c r="O2830" s="146">
        <v>0.59585648148148151</v>
      </c>
      <c r="P2830" s="65">
        <v>44201.595856481479</v>
      </c>
      <c r="Q2830" s="65"/>
      <c r="R2830" s="66">
        <v>2</v>
      </c>
      <c r="S2830" s="66">
        <v>40900</v>
      </c>
      <c r="T2830" s="66">
        <v>14300</v>
      </c>
      <c r="U2830" s="67">
        <f t="shared" si="805"/>
        <v>26.6</v>
      </c>
      <c r="V2830" s="66">
        <f t="shared" si="796"/>
        <v>518540.4</v>
      </c>
      <c r="W2830" s="66" t="str">
        <f t="shared" si="797"/>
        <v>1 &gt; 4</v>
      </c>
      <c r="X2830" s="66">
        <f>A2830+SUMIFS(Presensi!F:F,Presensi!E:E,'Entry Data'!AP2830)</f>
        <v>1</v>
      </c>
      <c r="Y2830" s="66">
        <f>IFERROR(INDEX('Retasi Pricing'!F:F,MATCH('Entry Data'!AM2830,'Retasi Pricing'!E:E,0))*X2830,"")</f>
        <v>25000</v>
      </c>
      <c r="Z2830" s="62" t="s">
        <v>26</v>
      </c>
      <c r="AA2830" s="62" t="s">
        <v>27</v>
      </c>
      <c r="AB2830" s="32"/>
      <c r="AC2830" s="32" t="s">
        <v>218</v>
      </c>
      <c r="AD2830" s="32" t="str">
        <f t="shared" si="798"/>
        <v/>
      </c>
      <c r="AF2830" s="5" t="str">
        <f t="shared" si="799"/>
        <v>putut junaedi44201</v>
      </c>
      <c r="AG2830" s="5" t="str">
        <f t="shared" si="800"/>
        <v>BMJ 06544201UTARADAY</v>
      </c>
      <c r="AH2830" s="5" t="str">
        <f t="shared" si="801"/>
        <v>putut junaedi44201UTARADAY</v>
      </c>
      <c r="AI2830" s="5" t="str">
        <f t="shared" si="802"/>
        <v>BMJ 06544201DAY</v>
      </c>
      <c r="AJ2830" s="5" t="str">
        <f t="shared" si="803"/>
        <v>putut junaedi44201DAY</v>
      </c>
      <c r="AK2830" s="5" t="str">
        <f t="shared" si="804"/>
        <v>putut junaediBMJ</v>
      </c>
      <c r="AL2830" s="5" t="str">
        <f t="shared" si="806"/>
        <v>2UTARA</v>
      </c>
      <c r="AM2830" s="5" t="str">
        <f t="shared" si="807"/>
        <v>1 &gt; 4UTARA10 RODA</v>
      </c>
      <c r="AN2830" s="5" t="str">
        <f t="shared" si="808"/>
        <v>putut junaediBMJ1 &gt; 4UTARA10 RODA</v>
      </c>
      <c r="AO2830" s="5" t="str">
        <f t="shared" si="809"/>
        <v>putut junaedi1 &gt; 4UTARA10 RODA</v>
      </c>
      <c r="AP2830" s="5" t="str">
        <f t="shared" si="810"/>
        <v>44201DAY</v>
      </c>
    </row>
    <row r="2831" spans="1:42" x14ac:dyDescent="0.3">
      <c r="A2831" s="33">
        <v>1</v>
      </c>
      <c r="B2831" s="33"/>
      <c r="C2831" s="70">
        <v>44201</v>
      </c>
      <c r="D2831" s="71" t="s">
        <v>19</v>
      </c>
      <c r="E2831" s="70">
        <v>44201</v>
      </c>
      <c r="F2831" s="71">
        <v>5164412</v>
      </c>
      <c r="G2831" s="33" t="s">
        <v>20</v>
      </c>
      <c r="H2831" s="33" t="s">
        <v>50</v>
      </c>
      <c r="I2831" s="33" t="s">
        <v>22</v>
      </c>
      <c r="J2831" s="33" t="s">
        <v>52</v>
      </c>
      <c r="K2831" s="63" t="s">
        <v>73</v>
      </c>
      <c r="L2831" s="32" t="str">
        <f t="shared" si="793"/>
        <v>FM260JD</v>
      </c>
      <c r="M2831" s="32" t="str">
        <f t="shared" si="794"/>
        <v>BMJ</v>
      </c>
      <c r="N2831" s="32" t="str">
        <f t="shared" si="795"/>
        <v>10 RODA</v>
      </c>
      <c r="O2831" s="146">
        <v>0.65744212962962967</v>
      </c>
      <c r="P2831" s="65">
        <v>44201.657442129632</v>
      </c>
      <c r="Q2831" s="65"/>
      <c r="R2831" s="66">
        <v>3</v>
      </c>
      <c r="S2831" s="66">
        <v>40680</v>
      </c>
      <c r="T2831" s="66">
        <v>14300</v>
      </c>
      <c r="U2831" s="67">
        <f t="shared" si="805"/>
        <v>26.38</v>
      </c>
      <c r="V2831" s="66">
        <f t="shared" si="796"/>
        <v>514251.72000000003</v>
      </c>
      <c r="W2831" s="66" t="str">
        <f t="shared" si="797"/>
        <v>1 &gt; 4</v>
      </c>
      <c r="X2831" s="66">
        <f>A2831+SUMIFS(Presensi!F:F,Presensi!E:E,'Entry Data'!AP2831)</f>
        <v>1</v>
      </c>
      <c r="Y2831" s="66">
        <f>IFERROR(INDEX('Retasi Pricing'!F:F,MATCH('Entry Data'!AM2831,'Retasi Pricing'!E:E,0))*X2831,"")</f>
        <v>25000</v>
      </c>
      <c r="Z2831" s="62" t="s">
        <v>26</v>
      </c>
      <c r="AA2831" s="62" t="s">
        <v>27</v>
      </c>
      <c r="AB2831" s="32"/>
      <c r="AC2831" s="32" t="s">
        <v>218</v>
      </c>
      <c r="AD2831" s="32" t="str">
        <f t="shared" si="798"/>
        <v/>
      </c>
      <c r="AF2831" s="5" t="str">
        <f t="shared" si="799"/>
        <v>putut junaedi44201</v>
      </c>
      <c r="AG2831" s="5" t="str">
        <f t="shared" si="800"/>
        <v>BMJ 06544201UTARADAY</v>
      </c>
      <c r="AH2831" s="5" t="str">
        <f t="shared" si="801"/>
        <v>putut junaedi44201UTARADAY</v>
      </c>
      <c r="AI2831" s="5" t="str">
        <f t="shared" si="802"/>
        <v>BMJ 06544201DAY</v>
      </c>
      <c r="AJ2831" s="5" t="str">
        <f t="shared" si="803"/>
        <v>putut junaedi44201DAY</v>
      </c>
      <c r="AK2831" s="5" t="str">
        <f t="shared" si="804"/>
        <v>putut junaediBMJ</v>
      </c>
      <c r="AL2831" s="5" t="str">
        <f t="shared" si="806"/>
        <v>3UTARA</v>
      </c>
      <c r="AM2831" s="5" t="str">
        <f t="shared" si="807"/>
        <v>1 &gt; 4UTARA10 RODA</v>
      </c>
      <c r="AN2831" s="5" t="str">
        <f t="shared" si="808"/>
        <v>putut junaediBMJ1 &gt; 4UTARA10 RODA</v>
      </c>
      <c r="AO2831" s="5" t="str">
        <f t="shared" si="809"/>
        <v>putut junaedi1 &gt; 4UTARA10 RODA</v>
      </c>
      <c r="AP2831" s="5" t="str">
        <f t="shared" si="810"/>
        <v>44201DAY</v>
      </c>
    </row>
    <row r="2832" spans="1:42" x14ac:dyDescent="0.3">
      <c r="A2832" s="33">
        <v>1</v>
      </c>
      <c r="B2832" s="33"/>
      <c r="C2832" s="70">
        <v>44201</v>
      </c>
      <c r="D2832" s="71" t="s">
        <v>19</v>
      </c>
      <c r="E2832" s="70">
        <v>44201</v>
      </c>
      <c r="F2832" s="71">
        <v>5164498</v>
      </c>
      <c r="G2832" s="33" t="s">
        <v>20</v>
      </c>
      <c r="H2832" s="33" t="s">
        <v>50</v>
      </c>
      <c r="I2832" s="33" t="s">
        <v>22</v>
      </c>
      <c r="J2832" s="33" t="s">
        <v>52</v>
      </c>
      <c r="K2832" s="63" t="s">
        <v>73</v>
      </c>
      <c r="L2832" s="32" t="str">
        <f t="shared" si="793"/>
        <v>FM260JD</v>
      </c>
      <c r="M2832" s="32" t="str">
        <f t="shared" si="794"/>
        <v>BMJ</v>
      </c>
      <c r="N2832" s="32" t="str">
        <f t="shared" si="795"/>
        <v>10 RODA</v>
      </c>
      <c r="O2832" s="146">
        <v>0.73025462962962961</v>
      </c>
      <c r="P2832" s="65">
        <v>44201.730254629627</v>
      </c>
      <c r="Q2832" s="65"/>
      <c r="R2832" s="66">
        <v>4</v>
      </c>
      <c r="S2832" s="66">
        <v>41280</v>
      </c>
      <c r="T2832" s="66">
        <v>14300</v>
      </c>
      <c r="U2832" s="67">
        <f t="shared" si="805"/>
        <v>26.98</v>
      </c>
      <c r="V2832" s="66">
        <f t="shared" si="796"/>
        <v>525948.12</v>
      </c>
      <c r="W2832" s="66" t="str">
        <f t="shared" si="797"/>
        <v>1 &gt; 4</v>
      </c>
      <c r="X2832" s="66">
        <f>A2832+SUMIFS(Presensi!F:F,Presensi!E:E,'Entry Data'!AP2832)</f>
        <v>1</v>
      </c>
      <c r="Y2832" s="66">
        <f>IFERROR(INDEX('Retasi Pricing'!F:F,MATCH('Entry Data'!AM2832,'Retasi Pricing'!E:E,0))*X2832,"")</f>
        <v>25000</v>
      </c>
      <c r="Z2832" s="62" t="s">
        <v>26</v>
      </c>
      <c r="AA2832" s="62" t="s">
        <v>27</v>
      </c>
      <c r="AB2832" s="32"/>
      <c r="AC2832" s="32" t="s">
        <v>218</v>
      </c>
      <c r="AD2832" s="32" t="str">
        <f t="shared" si="798"/>
        <v/>
      </c>
      <c r="AF2832" s="5" t="str">
        <f t="shared" si="799"/>
        <v>putut junaedi44201</v>
      </c>
      <c r="AG2832" s="5" t="str">
        <f t="shared" si="800"/>
        <v>BMJ 06544201UTARADAY</v>
      </c>
      <c r="AH2832" s="5" t="str">
        <f t="shared" si="801"/>
        <v>putut junaedi44201UTARADAY</v>
      </c>
      <c r="AI2832" s="5" t="str">
        <f t="shared" si="802"/>
        <v>BMJ 06544201DAY</v>
      </c>
      <c r="AJ2832" s="5" t="str">
        <f t="shared" si="803"/>
        <v>putut junaedi44201DAY</v>
      </c>
      <c r="AK2832" s="5" t="str">
        <f t="shared" si="804"/>
        <v>putut junaediBMJ</v>
      </c>
      <c r="AL2832" s="5" t="str">
        <f t="shared" si="806"/>
        <v>4UTARA</v>
      </c>
      <c r="AM2832" s="5" t="str">
        <f t="shared" si="807"/>
        <v>1 &gt; 4UTARA10 RODA</v>
      </c>
      <c r="AN2832" s="5" t="str">
        <f t="shared" si="808"/>
        <v>putut junaediBMJ1 &gt; 4UTARA10 RODA</v>
      </c>
      <c r="AO2832" s="5" t="str">
        <f t="shared" si="809"/>
        <v>putut junaedi1 &gt; 4UTARA10 RODA</v>
      </c>
      <c r="AP2832" s="5" t="str">
        <f t="shared" si="810"/>
        <v>44201DAY</v>
      </c>
    </row>
    <row r="2833" spans="1:42" x14ac:dyDescent="0.3">
      <c r="A2833" s="33">
        <v>1</v>
      </c>
      <c r="B2833" s="33"/>
      <c r="C2833" s="70">
        <v>44201</v>
      </c>
      <c r="D2833" s="71" t="s">
        <v>19</v>
      </c>
      <c r="E2833" s="70">
        <v>44201</v>
      </c>
      <c r="F2833" s="71">
        <v>5164207</v>
      </c>
      <c r="G2833" s="33" t="s">
        <v>20</v>
      </c>
      <c r="H2833" s="33" t="s">
        <v>50</v>
      </c>
      <c r="I2833" s="33" t="s">
        <v>22</v>
      </c>
      <c r="J2833" s="33" t="s">
        <v>52</v>
      </c>
      <c r="K2833" s="63" t="s">
        <v>75</v>
      </c>
      <c r="L2833" s="32" t="str">
        <f t="shared" si="793"/>
        <v>FM260JD</v>
      </c>
      <c r="M2833" s="32" t="str">
        <f t="shared" si="794"/>
        <v>BMJ</v>
      </c>
      <c r="N2833" s="32" t="str">
        <f t="shared" si="795"/>
        <v>10 RODA</v>
      </c>
      <c r="O2833" s="146">
        <v>0.47040509259259261</v>
      </c>
      <c r="P2833" s="65">
        <v>44201.470405092594</v>
      </c>
      <c r="Q2833" s="65"/>
      <c r="R2833" s="66">
        <v>1</v>
      </c>
      <c r="S2833" s="66">
        <v>41400</v>
      </c>
      <c r="T2833" s="66">
        <v>14940</v>
      </c>
      <c r="U2833" s="67">
        <f t="shared" si="805"/>
        <v>26.46</v>
      </c>
      <c r="V2833" s="66">
        <f t="shared" si="796"/>
        <v>515811.24</v>
      </c>
      <c r="W2833" s="66" t="str">
        <f t="shared" si="797"/>
        <v>1 &gt; 4</v>
      </c>
      <c r="X2833" s="66">
        <f>A2833+SUMIFS(Presensi!F:F,Presensi!E:E,'Entry Data'!AP2833)</f>
        <v>1</v>
      </c>
      <c r="Y2833" s="66">
        <f>IFERROR(INDEX('Retasi Pricing'!F:F,MATCH('Entry Data'!AM2833,'Retasi Pricing'!E:E,0))*X2833,"")</f>
        <v>25000</v>
      </c>
      <c r="Z2833" s="62" t="s">
        <v>26</v>
      </c>
      <c r="AA2833" s="62" t="s">
        <v>27</v>
      </c>
      <c r="AB2833" s="32"/>
      <c r="AC2833" s="32" t="s">
        <v>191</v>
      </c>
      <c r="AD2833" s="32" t="str">
        <f t="shared" si="798"/>
        <v/>
      </c>
      <c r="AF2833" s="5" t="str">
        <f t="shared" si="799"/>
        <v>ahmad asfuri44201</v>
      </c>
      <c r="AG2833" s="5" t="str">
        <f t="shared" si="800"/>
        <v>BMJ 06744201UTARADAY</v>
      </c>
      <c r="AH2833" s="5" t="str">
        <f t="shared" si="801"/>
        <v>ahmad asfuri44201UTARADAY</v>
      </c>
      <c r="AI2833" s="5" t="str">
        <f t="shared" si="802"/>
        <v>BMJ 06744201DAY</v>
      </c>
      <c r="AJ2833" s="5" t="str">
        <f t="shared" si="803"/>
        <v>ahmad asfuri44201DAY</v>
      </c>
      <c r="AK2833" s="5" t="str">
        <f t="shared" si="804"/>
        <v>ahmad asfuriBMJ</v>
      </c>
      <c r="AL2833" s="5" t="str">
        <f t="shared" si="806"/>
        <v>1UTARA</v>
      </c>
      <c r="AM2833" s="5" t="str">
        <f t="shared" si="807"/>
        <v>1 &gt; 4UTARA10 RODA</v>
      </c>
      <c r="AN2833" s="5" t="str">
        <f t="shared" si="808"/>
        <v>ahmad asfuriBMJ1 &gt; 4UTARA10 RODA</v>
      </c>
      <c r="AO2833" s="5" t="str">
        <f t="shared" si="809"/>
        <v>ahmad asfuri1 &gt; 4UTARA10 RODA</v>
      </c>
      <c r="AP2833" s="5" t="str">
        <f t="shared" si="810"/>
        <v>44201DAY</v>
      </c>
    </row>
    <row r="2834" spans="1:42" x14ac:dyDescent="0.3">
      <c r="A2834" s="33">
        <v>1</v>
      </c>
      <c r="B2834" s="33"/>
      <c r="C2834" s="70">
        <v>44201</v>
      </c>
      <c r="D2834" s="71" t="s">
        <v>19</v>
      </c>
      <c r="E2834" s="70">
        <v>44201</v>
      </c>
      <c r="F2834" s="71">
        <v>5164426</v>
      </c>
      <c r="G2834" s="33" t="s">
        <v>20</v>
      </c>
      <c r="H2834" s="33" t="s">
        <v>50</v>
      </c>
      <c r="I2834" s="33" t="s">
        <v>22</v>
      </c>
      <c r="J2834" s="33" t="s">
        <v>52</v>
      </c>
      <c r="K2834" s="63" t="s">
        <v>77</v>
      </c>
      <c r="L2834" s="32" t="str">
        <f t="shared" si="793"/>
        <v>FM260JD</v>
      </c>
      <c r="M2834" s="32" t="str">
        <f t="shared" si="794"/>
        <v>BMJ</v>
      </c>
      <c r="N2834" s="32" t="str">
        <f t="shared" si="795"/>
        <v>10 RODA</v>
      </c>
      <c r="O2834" s="146">
        <v>0.6726967592592592</v>
      </c>
      <c r="P2834" s="65">
        <v>44201.683032407411</v>
      </c>
      <c r="Q2834" s="65"/>
      <c r="R2834" s="66">
        <v>1</v>
      </c>
      <c r="S2834" s="66">
        <v>40740</v>
      </c>
      <c r="T2834" s="66">
        <v>14700</v>
      </c>
      <c r="U2834" s="67">
        <f t="shared" si="805"/>
        <v>26.04</v>
      </c>
      <c r="V2834" s="66">
        <f t="shared" si="796"/>
        <v>507623.76</v>
      </c>
      <c r="W2834" s="66" t="str">
        <f t="shared" si="797"/>
        <v>1 &gt; 4</v>
      </c>
      <c r="X2834" s="66">
        <f>A2834+SUMIFS(Presensi!F:F,Presensi!E:E,'Entry Data'!AP2834)</f>
        <v>1</v>
      </c>
      <c r="Y2834" s="66">
        <f>IFERROR(INDEX('Retasi Pricing'!F:F,MATCH('Entry Data'!AM2834,'Retasi Pricing'!E:E,0))*X2834,"")</f>
        <v>25000</v>
      </c>
      <c r="Z2834" s="62" t="s">
        <v>26</v>
      </c>
      <c r="AA2834" s="62" t="s">
        <v>27</v>
      </c>
      <c r="AB2834" s="32"/>
      <c r="AC2834" s="32" t="s">
        <v>195</v>
      </c>
      <c r="AD2834" s="32" t="str">
        <f t="shared" si="798"/>
        <v/>
      </c>
      <c r="AF2834" s="5" t="str">
        <f t="shared" si="799"/>
        <v>m.andri44201</v>
      </c>
      <c r="AG2834" s="5" t="str">
        <f t="shared" si="800"/>
        <v>BMJ 06844201UTARADAY</v>
      </c>
      <c r="AH2834" s="5" t="str">
        <f t="shared" si="801"/>
        <v>m.andri44201UTARADAY</v>
      </c>
      <c r="AI2834" s="5" t="str">
        <f t="shared" si="802"/>
        <v>BMJ 06844201DAY</v>
      </c>
      <c r="AJ2834" s="5" t="str">
        <f t="shared" si="803"/>
        <v>m.andri44201DAY</v>
      </c>
      <c r="AK2834" s="5" t="str">
        <f t="shared" si="804"/>
        <v>m.andriBMJ</v>
      </c>
      <c r="AL2834" s="5" t="str">
        <f t="shared" si="806"/>
        <v>1UTARA</v>
      </c>
      <c r="AM2834" s="5" t="str">
        <f t="shared" si="807"/>
        <v>1 &gt; 4UTARA10 RODA</v>
      </c>
      <c r="AN2834" s="5" t="str">
        <f t="shared" si="808"/>
        <v>m.andriBMJ1 &gt; 4UTARA10 RODA</v>
      </c>
      <c r="AO2834" s="5" t="str">
        <f t="shared" si="809"/>
        <v>m.andri1 &gt; 4UTARA10 RODA</v>
      </c>
      <c r="AP2834" s="5" t="str">
        <f t="shared" si="810"/>
        <v>44201DAY</v>
      </c>
    </row>
    <row r="2835" spans="1:42" x14ac:dyDescent="0.3">
      <c r="A2835" s="33">
        <v>1</v>
      </c>
      <c r="B2835" s="33"/>
      <c r="C2835" s="70">
        <v>44201</v>
      </c>
      <c r="D2835" s="71" t="s">
        <v>19</v>
      </c>
      <c r="E2835" s="70">
        <v>44201</v>
      </c>
      <c r="F2835" s="71">
        <v>5164502</v>
      </c>
      <c r="G2835" s="33" t="s">
        <v>20</v>
      </c>
      <c r="H2835" s="33" t="s">
        <v>50</v>
      </c>
      <c r="I2835" s="33" t="s">
        <v>22</v>
      </c>
      <c r="J2835" s="33" t="s">
        <v>52</v>
      </c>
      <c r="K2835" s="63" t="s">
        <v>77</v>
      </c>
      <c r="L2835" s="32" t="str">
        <f t="shared" si="793"/>
        <v>FM260JD</v>
      </c>
      <c r="M2835" s="32" t="str">
        <f t="shared" si="794"/>
        <v>BMJ</v>
      </c>
      <c r="N2835" s="32" t="str">
        <f t="shared" si="795"/>
        <v>10 RODA</v>
      </c>
      <c r="O2835" s="146">
        <v>0.73288194444444443</v>
      </c>
      <c r="P2835" s="65">
        <v>44201.732881944445</v>
      </c>
      <c r="Q2835" s="65"/>
      <c r="R2835" s="66">
        <v>2</v>
      </c>
      <c r="S2835" s="66">
        <v>41940</v>
      </c>
      <c r="T2835" s="66">
        <v>14700</v>
      </c>
      <c r="U2835" s="67">
        <f t="shared" si="805"/>
        <v>27.24</v>
      </c>
      <c r="V2835" s="66">
        <f t="shared" si="796"/>
        <v>531016.55999999994</v>
      </c>
      <c r="W2835" s="66" t="str">
        <f t="shared" si="797"/>
        <v>1 &gt; 4</v>
      </c>
      <c r="X2835" s="66">
        <f>A2835+SUMIFS(Presensi!F:F,Presensi!E:E,'Entry Data'!AP2835)</f>
        <v>1</v>
      </c>
      <c r="Y2835" s="66">
        <f>IFERROR(INDEX('Retasi Pricing'!F:F,MATCH('Entry Data'!AM2835,'Retasi Pricing'!E:E,0))*X2835,"")</f>
        <v>25000</v>
      </c>
      <c r="Z2835" s="62" t="s">
        <v>26</v>
      </c>
      <c r="AA2835" s="62" t="s">
        <v>27</v>
      </c>
      <c r="AB2835" s="32"/>
      <c r="AC2835" s="32" t="s">
        <v>195</v>
      </c>
      <c r="AD2835" s="32" t="str">
        <f t="shared" si="798"/>
        <v/>
      </c>
      <c r="AF2835" s="5" t="str">
        <f t="shared" si="799"/>
        <v>m.andri44201</v>
      </c>
      <c r="AG2835" s="5" t="str">
        <f t="shared" si="800"/>
        <v>BMJ 06844201UTARADAY</v>
      </c>
      <c r="AH2835" s="5" t="str">
        <f t="shared" si="801"/>
        <v>m.andri44201UTARADAY</v>
      </c>
      <c r="AI2835" s="5" t="str">
        <f t="shared" si="802"/>
        <v>BMJ 06844201DAY</v>
      </c>
      <c r="AJ2835" s="5" t="str">
        <f t="shared" si="803"/>
        <v>m.andri44201DAY</v>
      </c>
      <c r="AK2835" s="5" t="str">
        <f t="shared" si="804"/>
        <v>m.andriBMJ</v>
      </c>
      <c r="AL2835" s="5" t="str">
        <f t="shared" si="806"/>
        <v>2UTARA</v>
      </c>
      <c r="AM2835" s="5" t="str">
        <f t="shared" si="807"/>
        <v>1 &gt; 4UTARA10 RODA</v>
      </c>
      <c r="AN2835" s="5" t="str">
        <f t="shared" si="808"/>
        <v>m.andriBMJ1 &gt; 4UTARA10 RODA</v>
      </c>
      <c r="AO2835" s="5" t="str">
        <f t="shared" si="809"/>
        <v>m.andri1 &gt; 4UTARA10 RODA</v>
      </c>
      <c r="AP2835" s="5" t="str">
        <f t="shared" si="810"/>
        <v>44201DAY</v>
      </c>
    </row>
    <row r="2836" spans="1:42" x14ac:dyDescent="0.3">
      <c r="A2836" s="33">
        <v>1</v>
      </c>
      <c r="B2836" s="33"/>
      <c r="C2836" s="70">
        <v>44201</v>
      </c>
      <c r="D2836" s="71" t="s">
        <v>19</v>
      </c>
      <c r="E2836" s="70">
        <v>44201</v>
      </c>
      <c r="F2836" s="71">
        <v>5164117</v>
      </c>
      <c r="G2836" s="33" t="s">
        <v>38</v>
      </c>
      <c r="H2836" s="33" t="s">
        <v>121</v>
      </c>
      <c r="I2836" s="33" t="s">
        <v>174</v>
      </c>
      <c r="J2836" s="33" t="s">
        <v>40</v>
      </c>
      <c r="K2836" s="63" t="s">
        <v>79</v>
      </c>
      <c r="L2836" s="32" t="str">
        <f t="shared" si="793"/>
        <v>AXOR4843</v>
      </c>
      <c r="M2836" s="32" t="str">
        <f t="shared" si="794"/>
        <v>BMJ</v>
      </c>
      <c r="N2836" s="32" t="str">
        <f t="shared" si="795"/>
        <v>12 RODA</v>
      </c>
      <c r="O2836" s="146">
        <v>0.38846064814814812</v>
      </c>
      <c r="P2836" s="65">
        <v>44201.392557870371</v>
      </c>
      <c r="Q2836" s="65"/>
      <c r="R2836" s="66">
        <v>1</v>
      </c>
      <c r="S2836" s="66">
        <v>54380</v>
      </c>
      <c r="T2836" s="66">
        <v>19860</v>
      </c>
      <c r="U2836" s="67">
        <f t="shared" si="805"/>
        <v>34.520000000000003</v>
      </c>
      <c r="V2836" s="66">
        <f t="shared" si="796"/>
        <v>1036980.8000000002</v>
      </c>
      <c r="W2836" s="66" t="str">
        <f t="shared" si="797"/>
        <v>1 &gt; 3</v>
      </c>
      <c r="X2836" s="66">
        <f>A2836+SUMIFS(Presensi!F:F,Presensi!E:E,'Entry Data'!AP2836)</f>
        <v>1</v>
      </c>
      <c r="Y2836" s="66">
        <f>IFERROR(INDEX('Retasi Pricing'!F:F,MATCH('Entry Data'!AM2836,'Retasi Pricing'!E:E,0))*X2836,"")</f>
        <v>38000</v>
      </c>
      <c r="Z2836" s="62" t="s">
        <v>26</v>
      </c>
      <c r="AA2836" s="62" t="s">
        <v>27</v>
      </c>
      <c r="AB2836" s="32"/>
      <c r="AC2836" s="32" t="s">
        <v>204</v>
      </c>
      <c r="AD2836" s="32" t="str">
        <f t="shared" si="798"/>
        <v/>
      </c>
      <c r="AF2836" s="5" t="str">
        <f t="shared" si="799"/>
        <v>abdul majid44201</v>
      </c>
      <c r="AG2836" s="5" t="str">
        <f t="shared" si="800"/>
        <v>BMJ 07044201SELATANDAY</v>
      </c>
      <c r="AH2836" s="5" t="str">
        <f t="shared" si="801"/>
        <v>abdul majid44201SELATANDAY</v>
      </c>
      <c r="AI2836" s="5" t="str">
        <f t="shared" si="802"/>
        <v>BMJ 07044201DAY</v>
      </c>
      <c r="AJ2836" s="5" t="str">
        <f t="shared" si="803"/>
        <v>abdul majid44201DAY</v>
      </c>
      <c r="AK2836" s="5" t="str">
        <f t="shared" si="804"/>
        <v>abdul majidBMJ</v>
      </c>
      <c r="AL2836" s="5" t="str">
        <f t="shared" si="806"/>
        <v>1SELATAN</v>
      </c>
      <c r="AM2836" s="5" t="str">
        <f t="shared" si="807"/>
        <v>1 &gt; 3SELATAN12 RODA</v>
      </c>
      <c r="AN2836" s="5" t="str">
        <f t="shared" si="808"/>
        <v>abdul majidBMJ1 &gt; 3SELATAN12 RODA</v>
      </c>
      <c r="AO2836" s="5" t="str">
        <f t="shared" si="809"/>
        <v>abdul majid1 &gt; 3SELATAN12 RODA</v>
      </c>
      <c r="AP2836" s="5" t="str">
        <f t="shared" si="810"/>
        <v>44201DAY</v>
      </c>
    </row>
    <row r="2837" spans="1:42" x14ac:dyDescent="0.3">
      <c r="A2837" s="33">
        <v>1</v>
      </c>
      <c r="B2837" s="33"/>
      <c r="C2837" s="70">
        <v>44201</v>
      </c>
      <c r="D2837" s="71" t="s">
        <v>19</v>
      </c>
      <c r="E2837" s="70">
        <v>44201</v>
      </c>
      <c r="F2837" s="71">
        <v>5164219</v>
      </c>
      <c r="G2837" s="33" t="s">
        <v>38</v>
      </c>
      <c r="H2837" s="33" t="s">
        <v>102</v>
      </c>
      <c r="I2837" s="33" t="s">
        <v>103</v>
      </c>
      <c r="J2837" s="33" t="s">
        <v>40</v>
      </c>
      <c r="K2837" s="63" t="s">
        <v>79</v>
      </c>
      <c r="L2837" s="32" t="str">
        <f t="shared" si="793"/>
        <v>AXOR4843</v>
      </c>
      <c r="M2837" s="32" t="str">
        <f t="shared" si="794"/>
        <v>BMJ</v>
      </c>
      <c r="N2837" s="32" t="str">
        <f t="shared" si="795"/>
        <v>12 RODA</v>
      </c>
      <c r="O2837" s="146">
        <v>0.48045138888888889</v>
      </c>
      <c r="P2837" s="65">
        <v>44201.480451388888</v>
      </c>
      <c r="Q2837" s="65"/>
      <c r="R2837" s="66">
        <v>2</v>
      </c>
      <c r="S2837" s="66">
        <v>54660</v>
      </c>
      <c r="T2837" s="66">
        <v>19860</v>
      </c>
      <c r="U2837" s="67">
        <f t="shared" si="805"/>
        <v>34.799999999999997</v>
      </c>
      <c r="V2837" s="66">
        <f t="shared" si="796"/>
        <v>1045392</v>
      </c>
      <c r="W2837" s="66" t="str">
        <f t="shared" si="797"/>
        <v>1 &gt; 3</v>
      </c>
      <c r="X2837" s="66">
        <f>A2837+SUMIFS(Presensi!F:F,Presensi!E:E,'Entry Data'!AP2837)</f>
        <v>1</v>
      </c>
      <c r="Y2837" s="66">
        <f>IFERROR(INDEX('Retasi Pricing'!F:F,MATCH('Entry Data'!AM2837,'Retasi Pricing'!E:E,0))*X2837,"")</f>
        <v>38000</v>
      </c>
      <c r="Z2837" s="62" t="s">
        <v>26</v>
      </c>
      <c r="AA2837" s="62" t="s">
        <v>27</v>
      </c>
      <c r="AB2837" s="32"/>
      <c r="AC2837" s="32" t="s">
        <v>204</v>
      </c>
      <c r="AD2837" s="32" t="str">
        <f t="shared" si="798"/>
        <v/>
      </c>
      <c r="AF2837" s="5" t="str">
        <f t="shared" si="799"/>
        <v>abdul majid44201</v>
      </c>
      <c r="AG2837" s="5" t="str">
        <f t="shared" si="800"/>
        <v>BMJ 07044201SELATANDAY</v>
      </c>
      <c r="AH2837" s="5" t="str">
        <f t="shared" si="801"/>
        <v>abdul majid44201SELATANDAY</v>
      </c>
      <c r="AI2837" s="5" t="str">
        <f t="shared" si="802"/>
        <v>BMJ 07044201DAY</v>
      </c>
      <c r="AJ2837" s="5" t="str">
        <f t="shared" si="803"/>
        <v>abdul majid44201DAY</v>
      </c>
      <c r="AK2837" s="5" t="str">
        <f t="shared" si="804"/>
        <v>abdul majidBMJ</v>
      </c>
      <c r="AL2837" s="5" t="str">
        <f t="shared" si="806"/>
        <v>2SELATAN</v>
      </c>
      <c r="AM2837" s="5" t="str">
        <f t="shared" si="807"/>
        <v>1 &gt; 3SELATAN12 RODA</v>
      </c>
      <c r="AN2837" s="5" t="str">
        <f t="shared" si="808"/>
        <v>abdul majidBMJ1 &gt; 3SELATAN12 RODA</v>
      </c>
      <c r="AO2837" s="5" t="str">
        <f t="shared" si="809"/>
        <v>abdul majid1 &gt; 3SELATAN12 RODA</v>
      </c>
      <c r="AP2837" s="5" t="str">
        <f t="shared" si="810"/>
        <v>44201DAY</v>
      </c>
    </row>
    <row r="2838" spans="1:42" x14ac:dyDescent="0.3">
      <c r="A2838" s="33">
        <v>1</v>
      </c>
      <c r="B2838" s="33"/>
      <c r="C2838" s="70">
        <v>44201</v>
      </c>
      <c r="D2838" s="71" t="s">
        <v>19</v>
      </c>
      <c r="E2838" s="70">
        <v>44201</v>
      </c>
      <c r="F2838" s="71">
        <v>5164353</v>
      </c>
      <c r="G2838" s="33" t="s">
        <v>38</v>
      </c>
      <c r="H2838" s="33" t="s">
        <v>102</v>
      </c>
      <c r="I2838" s="33" t="s">
        <v>103</v>
      </c>
      <c r="J2838" s="33" t="s">
        <v>40</v>
      </c>
      <c r="K2838" s="63" t="s">
        <v>79</v>
      </c>
      <c r="L2838" s="32" t="str">
        <f t="shared" si="793"/>
        <v>AXOR4843</v>
      </c>
      <c r="M2838" s="32" t="str">
        <f t="shared" si="794"/>
        <v>BMJ</v>
      </c>
      <c r="N2838" s="32" t="str">
        <f t="shared" si="795"/>
        <v>12 RODA</v>
      </c>
      <c r="O2838" s="146">
        <v>0.60471064814814812</v>
      </c>
      <c r="P2838" s="65">
        <v>44201.604710648149</v>
      </c>
      <c r="Q2838" s="65"/>
      <c r="R2838" s="66">
        <v>3</v>
      </c>
      <c r="S2838" s="66">
        <v>54460</v>
      </c>
      <c r="T2838" s="66">
        <v>19860</v>
      </c>
      <c r="U2838" s="67">
        <f t="shared" si="805"/>
        <v>34.6</v>
      </c>
      <c r="V2838" s="66">
        <f t="shared" si="796"/>
        <v>1039384.0000000001</v>
      </c>
      <c r="W2838" s="66" t="str">
        <f t="shared" si="797"/>
        <v>1 &gt; 3</v>
      </c>
      <c r="X2838" s="66">
        <f>A2838+SUMIFS(Presensi!F:F,Presensi!E:E,'Entry Data'!AP2838)</f>
        <v>1</v>
      </c>
      <c r="Y2838" s="66">
        <f>IFERROR(INDEX('Retasi Pricing'!F:F,MATCH('Entry Data'!AM2838,'Retasi Pricing'!E:E,0))*X2838,"")</f>
        <v>38000</v>
      </c>
      <c r="Z2838" s="62" t="s">
        <v>26</v>
      </c>
      <c r="AA2838" s="62" t="s">
        <v>27</v>
      </c>
      <c r="AB2838" s="32"/>
      <c r="AC2838" s="32" t="s">
        <v>204</v>
      </c>
      <c r="AD2838" s="32" t="str">
        <f t="shared" si="798"/>
        <v/>
      </c>
      <c r="AF2838" s="5" t="str">
        <f t="shared" si="799"/>
        <v>abdul majid44201</v>
      </c>
      <c r="AG2838" s="5" t="str">
        <f t="shared" si="800"/>
        <v>BMJ 07044201SELATANDAY</v>
      </c>
      <c r="AH2838" s="5" t="str">
        <f t="shared" si="801"/>
        <v>abdul majid44201SELATANDAY</v>
      </c>
      <c r="AI2838" s="5" t="str">
        <f t="shared" si="802"/>
        <v>BMJ 07044201DAY</v>
      </c>
      <c r="AJ2838" s="5" t="str">
        <f t="shared" si="803"/>
        <v>abdul majid44201DAY</v>
      </c>
      <c r="AK2838" s="5" t="str">
        <f t="shared" si="804"/>
        <v>abdul majidBMJ</v>
      </c>
      <c r="AL2838" s="5" t="str">
        <f t="shared" si="806"/>
        <v>3SELATAN</v>
      </c>
      <c r="AM2838" s="5" t="str">
        <f t="shared" si="807"/>
        <v>1 &gt; 3SELATAN12 RODA</v>
      </c>
      <c r="AN2838" s="5" t="str">
        <f t="shared" si="808"/>
        <v>abdul majidBMJ1 &gt; 3SELATAN12 RODA</v>
      </c>
      <c r="AO2838" s="5" t="str">
        <f t="shared" si="809"/>
        <v>abdul majid1 &gt; 3SELATAN12 RODA</v>
      </c>
      <c r="AP2838" s="5" t="str">
        <f t="shared" si="810"/>
        <v>44201DAY</v>
      </c>
    </row>
    <row r="2839" spans="1:42" x14ac:dyDescent="0.3">
      <c r="A2839" s="33">
        <v>1</v>
      </c>
      <c r="B2839" s="33"/>
      <c r="C2839" s="70">
        <v>44201</v>
      </c>
      <c r="D2839" s="71" t="s">
        <v>19</v>
      </c>
      <c r="E2839" s="70">
        <v>44201</v>
      </c>
      <c r="F2839" s="71">
        <v>5164492</v>
      </c>
      <c r="G2839" s="33" t="s">
        <v>38</v>
      </c>
      <c r="H2839" s="33" t="s">
        <v>102</v>
      </c>
      <c r="I2839" s="33" t="s">
        <v>103</v>
      </c>
      <c r="J2839" s="33" t="s">
        <v>110</v>
      </c>
      <c r="K2839" s="63" t="s">
        <v>79</v>
      </c>
      <c r="L2839" s="32" t="str">
        <f t="shared" si="793"/>
        <v>AXOR4843</v>
      </c>
      <c r="M2839" s="32" t="str">
        <f t="shared" si="794"/>
        <v>BMJ</v>
      </c>
      <c r="N2839" s="32" t="str">
        <f t="shared" si="795"/>
        <v>12 RODA</v>
      </c>
      <c r="O2839" s="146">
        <v>0.72613425925925934</v>
      </c>
      <c r="P2839" s="65">
        <v>44201.726134259261</v>
      </c>
      <c r="Q2839" s="65"/>
      <c r="R2839" s="66">
        <v>4</v>
      </c>
      <c r="S2839" s="66">
        <v>53880</v>
      </c>
      <c r="T2839" s="66">
        <v>19860</v>
      </c>
      <c r="U2839" s="67">
        <f t="shared" si="805"/>
        <v>34.020000000000003</v>
      </c>
      <c r="V2839" s="66">
        <f t="shared" si="796"/>
        <v>1021960.8000000002</v>
      </c>
      <c r="W2839" s="66" t="str">
        <f t="shared" si="797"/>
        <v>&gt; 4</v>
      </c>
      <c r="X2839" s="66">
        <f>A2839+SUMIFS(Presensi!F:F,Presensi!E:E,'Entry Data'!AP2839)</f>
        <v>1</v>
      </c>
      <c r="Y2839" s="66">
        <f>IFERROR(INDEX('Retasi Pricing'!F:F,MATCH('Entry Data'!AM2839,'Retasi Pricing'!E:E,0))*X2839,"")</f>
        <v>45000</v>
      </c>
      <c r="Z2839" s="62" t="s">
        <v>26</v>
      </c>
      <c r="AA2839" s="62" t="s">
        <v>27</v>
      </c>
      <c r="AB2839" s="32"/>
      <c r="AC2839" s="32" t="s">
        <v>204</v>
      </c>
      <c r="AD2839" s="32" t="str">
        <f t="shared" si="798"/>
        <v/>
      </c>
      <c r="AF2839" s="5" t="str">
        <f t="shared" si="799"/>
        <v>abdul majid44201</v>
      </c>
      <c r="AG2839" s="5" t="str">
        <f t="shared" si="800"/>
        <v>BMJ 07044201SELATANDAY</v>
      </c>
      <c r="AH2839" s="5" t="str">
        <f t="shared" si="801"/>
        <v>abdul majid44201SELATANDAY</v>
      </c>
      <c r="AI2839" s="5" t="str">
        <f t="shared" si="802"/>
        <v>BMJ 07044201DAY</v>
      </c>
      <c r="AJ2839" s="5" t="str">
        <f t="shared" si="803"/>
        <v>abdul majid44201DAY</v>
      </c>
      <c r="AK2839" s="5" t="str">
        <f t="shared" si="804"/>
        <v>abdul majidBMJ</v>
      </c>
      <c r="AL2839" s="5" t="str">
        <f t="shared" si="806"/>
        <v>4SELATAN</v>
      </c>
      <c r="AM2839" s="5" t="str">
        <f t="shared" si="807"/>
        <v>&gt; 4SELATAN12 RODA</v>
      </c>
      <c r="AN2839" s="5" t="str">
        <f t="shared" si="808"/>
        <v>abdul majidBMJ&gt; 4SELATAN12 RODA</v>
      </c>
      <c r="AO2839" s="5" t="str">
        <f t="shared" si="809"/>
        <v>abdul majid&gt; 4SELATAN12 RODA</v>
      </c>
      <c r="AP2839" s="5" t="str">
        <f t="shared" si="810"/>
        <v>44201DAY</v>
      </c>
    </row>
    <row r="2840" spans="1:42" x14ac:dyDescent="0.3">
      <c r="A2840" s="33">
        <v>1</v>
      </c>
      <c r="B2840" s="33"/>
      <c r="C2840" s="70">
        <v>44201</v>
      </c>
      <c r="D2840" s="71" t="s">
        <v>19</v>
      </c>
      <c r="E2840" s="70">
        <v>44201</v>
      </c>
      <c r="F2840" s="71">
        <v>5164127</v>
      </c>
      <c r="G2840" s="33" t="s">
        <v>38</v>
      </c>
      <c r="H2840" s="33" t="s">
        <v>102</v>
      </c>
      <c r="I2840" s="33" t="s">
        <v>103</v>
      </c>
      <c r="J2840" s="33" t="s">
        <v>110</v>
      </c>
      <c r="K2840" s="63" t="s">
        <v>80</v>
      </c>
      <c r="L2840" s="32" t="str">
        <f t="shared" si="793"/>
        <v>AXOR4843</v>
      </c>
      <c r="M2840" s="32" t="str">
        <f t="shared" si="794"/>
        <v>BMJ</v>
      </c>
      <c r="N2840" s="32" t="str">
        <f t="shared" si="795"/>
        <v>12 RODA</v>
      </c>
      <c r="O2840" s="146">
        <v>0.40182870370370366</v>
      </c>
      <c r="P2840" s="65">
        <v>44201.405856481484</v>
      </c>
      <c r="Q2840" s="65"/>
      <c r="R2840" s="66">
        <v>1</v>
      </c>
      <c r="S2840" s="66">
        <v>54140</v>
      </c>
      <c r="T2840" s="66">
        <v>19960</v>
      </c>
      <c r="U2840" s="67">
        <f t="shared" si="805"/>
        <v>34.18</v>
      </c>
      <c r="V2840" s="66">
        <f t="shared" si="796"/>
        <v>1026767.2</v>
      </c>
      <c r="W2840" s="66" t="str">
        <f t="shared" si="797"/>
        <v>1 &gt; 3</v>
      </c>
      <c r="X2840" s="66">
        <f>A2840+SUMIFS(Presensi!F:F,Presensi!E:E,'Entry Data'!AP2840)</f>
        <v>1</v>
      </c>
      <c r="Y2840" s="66">
        <f>IFERROR(INDEX('Retasi Pricing'!F:F,MATCH('Entry Data'!AM2840,'Retasi Pricing'!E:E,0))*X2840,"")</f>
        <v>38000</v>
      </c>
      <c r="Z2840" s="62" t="s">
        <v>26</v>
      </c>
      <c r="AA2840" s="62" t="s">
        <v>27</v>
      </c>
      <c r="AB2840" s="32"/>
      <c r="AC2840" s="32" t="s">
        <v>193</v>
      </c>
      <c r="AD2840" s="32" t="str">
        <f t="shared" si="798"/>
        <v/>
      </c>
      <c r="AF2840" s="5" t="str">
        <f t="shared" si="799"/>
        <v>budiyono44201</v>
      </c>
      <c r="AG2840" s="5" t="str">
        <f t="shared" si="800"/>
        <v>BMJ 07144201SELATANDAY</v>
      </c>
      <c r="AH2840" s="5" t="str">
        <f t="shared" si="801"/>
        <v>budiyono44201SELATANDAY</v>
      </c>
      <c r="AI2840" s="5" t="str">
        <f t="shared" si="802"/>
        <v>BMJ 07144201DAY</v>
      </c>
      <c r="AJ2840" s="5" t="str">
        <f t="shared" si="803"/>
        <v>budiyono44201DAY</v>
      </c>
      <c r="AK2840" s="5" t="str">
        <f t="shared" si="804"/>
        <v>budiyonoBMJ</v>
      </c>
      <c r="AL2840" s="5" t="str">
        <f t="shared" si="806"/>
        <v>1SELATAN</v>
      </c>
      <c r="AM2840" s="5" t="str">
        <f t="shared" si="807"/>
        <v>1 &gt; 3SELATAN12 RODA</v>
      </c>
      <c r="AN2840" s="5" t="str">
        <f t="shared" si="808"/>
        <v>budiyonoBMJ1 &gt; 3SELATAN12 RODA</v>
      </c>
      <c r="AO2840" s="5" t="str">
        <f t="shared" si="809"/>
        <v>budiyono1 &gt; 3SELATAN12 RODA</v>
      </c>
      <c r="AP2840" s="5" t="str">
        <f t="shared" si="810"/>
        <v>44201DAY</v>
      </c>
    </row>
    <row r="2841" spans="1:42" x14ac:dyDescent="0.3">
      <c r="A2841" s="33">
        <v>1</v>
      </c>
      <c r="B2841" s="33"/>
      <c r="C2841" s="70">
        <v>44201</v>
      </c>
      <c r="D2841" s="71" t="s">
        <v>19</v>
      </c>
      <c r="E2841" s="70">
        <v>44201</v>
      </c>
      <c r="F2841" s="71">
        <v>5164220</v>
      </c>
      <c r="G2841" s="33" t="s">
        <v>38</v>
      </c>
      <c r="H2841" s="33" t="s">
        <v>109</v>
      </c>
      <c r="I2841" s="33" t="s">
        <v>289</v>
      </c>
      <c r="J2841" s="33" t="s">
        <v>110</v>
      </c>
      <c r="K2841" s="63" t="s">
        <v>80</v>
      </c>
      <c r="L2841" s="32" t="str">
        <f t="shared" si="793"/>
        <v>AXOR4843</v>
      </c>
      <c r="M2841" s="32" t="str">
        <f t="shared" si="794"/>
        <v>BMJ</v>
      </c>
      <c r="N2841" s="32" t="str">
        <f t="shared" si="795"/>
        <v>12 RODA</v>
      </c>
      <c r="O2841" s="146">
        <v>0.48100694444444447</v>
      </c>
      <c r="P2841" s="65">
        <v>44201.481006944443</v>
      </c>
      <c r="Q2841" s="65"/>
      <c r="R2841" s="66">
        <v>2</v>
      </c>
      <c r="S2841" s="66">
        <v>54880</v>
      </c>
      <c r="T2841" s="66">
        <v>19960</v>
      </c>
      <c r="U2841" s="67">
        <f t="shared" si="805"/>
        <v>34.92</v>
      </c>
      <c r="V2841" s="66">
        <f t="shared" si="796"/>
        <v>1048996.8</v>
      </c>
      <c r="W2841" s="66" t="str">
        <f t="shared" si="797"/>
        <v>1 &gt; 3</v>
      </c>
      <c r="X2841" s="66">
        <f>A2841+SUMIFS(Presensi!F:F,Presensi!E:E,'Entry Data'!AP2841)</f>
        <v>1</v>
      </c>
      <c r="Y2841" s="66">
        <f>IFERROR(INDEX('Retasi Pricing'!F:F,MATCH('Entry Data'!AM2841,'Retasi Pricing'!E:E,0))*X2841,"")</f>
        <v>38000</v>
      </c>
      <c r="Z2841" s="62" t="s">
        <v>26</v>
      </c>
      <c r="AA2841" s="62" t="s">
        <v>27</v>
      </c>
      <c r="AB2841" s="32"/>
      <c r="AC2841" s="32" t="s">
        <v>193</v>
      </c>
      <c r="AD2841" s="32" t="str">
        <f t="shared" si="798"/>
        <v/>
      </c>
      <c r="AF2841" s="5" t="str">
        <f t="shared" si="799"/>
        <v>budiyono44201</v>
      </c>
      <c r="AG2841" s="5" t="str">
        <f t="shared" si="800"/>
        <v>BMJ 07144201SELATANDAY</v>
      </c>
      <c r="AH2841" s="5" t="str">
        <f t="shared" si="801"/>
        <v>budiyono44201SELATANDAY</v>
      </c>
      <c r="AI2841" s="5" t="str">
        <f t="shared" si="802"/>
        <v>BMJ 07144201DAY</v>
      </c>
      <c r="AJ2841" s="5" t="str">
        <f t="shared" si="803"/>
        <v>budiyono44201DAY</v>
      </c>
      <c r="AK2841" s="5" t="str">
        <f t="shared" si="804"/>
        <v>budiyonoBMJ</v>
      </c>
      <c r="AL2841" s="5" t="str">
        <f t="shared" si="806"/>
        <v>2SELATAN</v>
      </c>
      <c r="AM2841" s="5" t="str">
        <f t="shared" si="807"/>
        <v>1 &gt; 3SELATAN12 RODA</v>
      </c>
      <c r="AN2841" s="5" t="str">
        <f t="shared" si="808"/>
        <v>budiyonoBMJ1 &gt; 3SELATAN12 RODA</v>
      </c>
      <c r="AO2841" s="5" t="str">
        <f t="shared" si="809"/>
        <v>budiyono1 &gt; 3SELATAN12 RODA</v>
      </c>
      <c r="AP2841" s="5" t="str">
        <f t="shared" si="810"/>
        <v>44201DAY</v>
      </c>
    </row>
    <row r="2842" spans="1:42" x14ac:dyDescent="0.3">
      <c r="A2842" s="33">
        <v>1</v>
      </c>
      <c r="B2842" s="33"/>
      <c r="C2842" s="70">
        <v>44201</v>
      </c>
      <c r="D2842" s="71" t="s">
        <v>19</v>
      </c>
      <c r="E2842" s="70">
        <v>44201</v>
      </c>
      <c r="F2842" s="71">
        <v>5164307</v>
      </c>
      <c r="G2842" s="33" t="s">
        <v>38</v>
      </c>
      <c r="H2842" s="33" t="s">
        <v>121</v>
      </c>
      <c r="I2842" s="33" t="s">
        <v>174</v>
      </c>
      <c r="J2842" s="33" t="s">
        <v>110</v>
      </c>
      <c r="K2842" s="63" t="s">
        <v>80</v>
      </c>
      <c r="L2842" s="32" t="str">
        <f t="shared" si="793"/>
        <v>AXOR4843</v>
      </c>
      <c r="M2842" s="32" t="str">
        <f t="shared" si="794"/>
        <v>BMJ</v>
      </c>
      <c r="N2842" s="32" t="str">
        <f t="shared" si="795"/>
        <v>12 RODA</v>
      </c>
      <c r="O2842" s="146">
        <v>0.56734953703703705</v>
      </c>
      <c r="P2842" s="65">
        <v>44201.567349537036</v>
      </c>
      <c r="Q2842" s="65"/>
      <c r="R2842" s="66">
        <v>3</v>
      </c>
      <c r="S2842" s="66">
        <v>53720</v>
      </c>
      <c r="T2842" s="66">
        <v>19960</v>
      </c>
      <c r="U2842" s="67">
        <f t="shared" si="805"/>
        <v>33.76</v>
      </c>
      <c r="V2842" s="66">
        <f t="shared" si="796"/>
        <v>1014150.3999999999</v>
      </c>
      <c r="W2842" s="66" t="str">
        <f t="shared" si="797"/>
        <v>1 &gt; 3</v>
      </c>
      <c r="X2842" s="66">
        <f>A2842+SUMIFS(Presensi!F:F,Presensi!E:E,'Entry Data'!AP2842)</f>
        <v>1</v>
      </c>
      <c r="Y2842" s="66">
        <f>IFERROR(INDEX('Retasi Pricing'!F:F,MATCH('Entry Data'!AM2842,'Retasi Pricing'!E:E,0))*X2842,"")</f>
        <v>38000</v>
      </c>
      <c r="Z2842" s="62" t="s">
        <v>26</v>
      </c>
      <c r="AA2842" s="62" t="s">
        <v>27</v>
      </c>
      <c r="AB2842" s="32"/>
      <c r="AC2842" s="32" t="s">
        <v>193</v>
      </c>
      <c r="AD2842" s="32" t="str">
        <f t="shared" si="798"/>
        <v/>
      </c>
      <c r="AF2842" s="5" t="str">
        <f t="shared" si="799"/>
        <v>budiyono44201</v>
      </c>
      <c r="AG2842" s="5" t="str">
        <f t="shared" si="800"/>
        <v>BMJ 07144201SELATANDAY</v>
      </c>
      <c r="AH2842" s="5" t="str">
        <f t="shared" si="801"/>
        <v>budiyono44201SELATANDAY</v>
      </c>
      <c r="AI2842" s="5" t="str">
        <f t="shared" si="802"/>
        <v>BMJ 07144201DAY</v>
      </c>
      <c r="AJ2842" s="5" t="str">
        <f t="shared" si="803"/>
        <v>budiyono44201DAY</v>
      </c>
      <c r="AK2842" s="5" t="str">
        <f t="shared" si="804"/>
        <v>budiyonoBMJ</v>
      </c>
      <c r="AL2842" s="5" t="str">
        <f t="shared" si="806"/>
        <v>3SELATAN</v>
      </c>
      <c r="AM2842" s="5" t="str">
        <f t="shared" si="807"/>
        <v>1 &gt; 3SELATAN12 RODA</v>
      </c>
      <c r="AN2842" s="5" t="str">
        <f t="shared" si="808"/>
        <v>budiyonoBMJ1 &gt; 3SELATAN12 RODA</v>
      </c>
      <c r="AO2842" s="5" t="str">
        <f t="shared" si="809"/>
        <v>budiyono1 &gt; 3SELATAN12 RODA</v>
      </c>
      <c r="AP2842" s="5" t="str">
        <f t="shared" si="810"/>
        <v>44201DAY</v>
      </c>
    </row>
    <row r="2843" spans="1:42" x14ac:dyDescent="0.3">
      <c r="A2843" s="33">
        <v>1</v>
      </c>
      <c r="B2843" s="33"/>
      <c r="C2843" s="70">
        <v>44201</v>
      </c>
      <c r="D2843" s="71" t="s">
        <v>19</v>
      </c>
      <c r="E2843" s="70">
        <v>44201</v>
      </c>
      <c r="F2843" s="71">
        <v>5164399</v>
      </c>
      <c r="G2843" s="33" t="s">
        <v>38</v>
      </c>
      <c r="H2843" s="33" t="s">
        <v>121</v>
      </c>
      <c r="I2843" s="33" t="s">
        <v>174</v>
      </c>
      <c r="J2843" s="33" t="s">
        <v>110</v>
      </c>
      <c r="K2843" s="63" t="s">
        <v>80</v>
      </c>
      <c r="L2843" s="32" t="str">
        <f t="shared" si="793"/>
        <v>AXOR4843</v>
      </c>
      <c r="M2843" s="32" t="str">
        <f t="shared" si="794"/>
        <v>BMJ</v>
      </c>
      <c r="N2843" s="32" t="str">
        <f t="shared" si="795"/>
        <v>12 RODA</v>
      </c>
      <c r="O2843" s="146">
        <v>0.64358796296296295</v>
      </c>
      <c r="P2843" s="65">
        <v>44201.643587962964</v>
      </c>
      <c r="Q2843" s="65"/>
      <c r="R2843" s="66">
        <v>4</v>
      </c>
      <c r="S2843" s="66">
        <v>55980</v>
      </c>
      <c r="T2843" s="66">
        <v>19960</v>
      </c>
      <c r="U2843" s="67">
        <f t="shared" si="805"/>
        <v>36.020000000000003</v>
      </c>
      <c r="V2843" s="66">
        <f t="shared" si="796"/>
        <v>1082040.8000000003</v>
      </c>
      <c r="W2843" s="66" t="str">
        <f t="shared" si="797"/>
        <v>&gt; 4</v>
      </c>
      <c r="X2843" s="66">
        <f>A2843+SUMIFS(Presensi!F:F,Presensi!E:E,'Entry Data'!AP2843)</f>
        <v>1</v>
      </c>
      <c r="Y2843" s="66">
        <f>IFERROR(INDEX('Retasi Pricing'!F:F,MATCH('Entry Data'!AM2843,'Retasi Pricing'!E:E,0))*X2843,"")</f>
        <v>45000</v>
      </c>
      <c r="Z2843" s="62" t="s">
        <v>26</v>
      </c>
      <c r="AA2843" s="62" t="s">
        <v>27</v>
      </c>
      <c r="AB2843" s="32"/>
      <c r="AC2843" s="32" t="s">
        <v>193</v>
      </c>
      <c r="AD2843" s="32" t="str">
        <f t="shared" si="798"/>
        <v/>
      </c>
      <c r="AF2843" s="5" t="str">
        <f t="shared" si="799"/>
        <v>budiyono44201</v>
      </c>
      <c r="AG2843" s="5" t="str">
        <f t="shared" si="800"/>
        <v>BMJ 07144201SELATANDAY</v>
      </c>
      <c r="AH2843" s="5" t="str">
        <f t="shared" si="801"/>
        <v>budiyono44201SELATANDAY</v>
      </c>
      <c r="AI2843" s="5" t="str">
        <f t="shared" si="802"/>
        <v>BMJ 07144201DAY</v>
      </c>
      <c r="AJ2843" s="5" t="str">
        <f t="shared" si="803"/>
        <v>budiyono44201DAY</v>
      </c>
      <c r="AK2843" s="5" t="str">
        <f t="shared" si="804"/>
        <v>budiyonoBMJ</v>
      </c>
      <c r="AL2843" s="5" t="str">
        <f t="shared" si="806"/>
        <v>4SELATAN</v>
      </c>
      <c r="AM2843" s="5" t="str">
        <f t="shared" si="807"/>
        <v>&gt; 4SELATAN12 RODA</v>
      </c>
      <c r="AN2843" s="5" t="str">
        <f t="shared" si="808"/>
        <v>budiyonoBMJ&gt; 4SELATAN12 RODA</v>
      </c>
      <c r="AO2843" s="5" t="str">
        <f t="shared" si="809"/>
        <v>budiyono&gt; 4SELATAN12 RODA</v>
      </c>
      <c r="AP2843" s="5" t="str">
        <f t="shared" si="810"/>
        <v>44201DAY</v>
      </c>
    </row>
    <row r="2844" spans="1:42" x14ac:dyDescent="0.3">
      <c r="A2844" s="33">
        <v>1</v>
      </c>
      <c r="B2844" s="33"/>
      <c r="C2844" s="70">
        <v>44201</v>
      </c>
      <c r="D2844" s="71" t="s">
        <v>19</v>
      </c>
      <c r="E2844" s="70">
        <v>44201</v>
      </c>
      <c r="F2844" s="71">
        <v>5164520</v>
      </c>
      <c r="G2844" s="33" t="s">
        <v>38</v>
      </c>
      <c r="H2844" s="33" t="s">
        <v>102</v>
      </c>
      <c r="I2844" s="33" t="s">
        <v>103</v>
      </c>
      <c r="J2844" s="33" t="s">
        <v>110</v>
      </c>
      <c r="K2844" s="63" t="s">
        <v>80</v>
      </c>
      <c r="L2844" s="32" t="str">
        <f t="shared" si="793"/>
        <v>AXOR4843</v>
      </c>
      <c r="M2844" s="32" t="str">
        <f t="shared" si="794"/>
        <v>BMJ</v>
      </c>
      <c r="N2844" s="32" t="str">
        <f t="shared" si="795"/>
        <v>12 RODA</v>
      </c>
      <c r="O2844" s="146">
        <v>0.76277777777777767</v>
      </c>
      <c r="P2844" s="65">
        <v>44201.762777777774</v>
      </c>
      <c r="Q2844" s="65"/>
      <c r="R2844" s="66">
        <v>5</v>
      </c>
      <c r="S2844" s="66">
        <v>51000</v>
      </c>
      <c r="T2844" s="66">
        <v>19960</v>
      </c>
      <c r="U2844" s="67">
        <f t="shared" si="805"/>
        <v>31.04</v>
      </c>
      <c r="V2844" s="66">
        <f t="shared" si="796"/>
        <v>932441.60000000009</v>
      </c>
      <c r="W2844" s="66" t="str">
        <f t="shared" si="797"/>
        <v>&gt; 5</v>
      </c>
      <c r="X2844" s="66">
        <f>A2844+SUMIFS(Presensi!F:F,Presensi!E:E,'Entry Data'!AP2844)</f>
        <v>1</v>
      </c>
      <c r="Y2844" s="66">
        <f>IFERROR(INDEX('Retasi Pricing'!F:F,MATCH('Entry Data'!AM2844,'Retasi Pricing'!E:E,0))*X2844,"")</f>
        <v>48500</v>
      </c>
      <c r="Z2844" s="62" t="s">
        <v>26</v>
      </c>
      <c r="AA2844" s="62" t="s">
        <v>27</v>
      </c>
      <c r="AB2844" s="32"/>
      <c r="AC2844" s="32" t="s">
        <v>193</v>
      </c>
      <c r="AD2844" s="32" t="str">
        <f t="shared" si="798"/>
        <v/>
      </c>
      <c r="AF2844" s="5" t="str">
        <f t="shared" si="799"/>
        <v>budiyono44201</v>
      </c>
      <c r="AG2844" s="5" t="str">
        <f t="shared" si="800"/>
        <v>BMJ 07144201SELATANDAY</v>
      </c>
      <c r="AH2844" s="5" t="str">
        <f t="shared" si="801"/>
        <v>budiyono44201SELATANDAY</v>
      </c>
      <c r="AI2844" s="5" t="str">
        <f t="shared" si="802"/>
        <v>BMJ 07144201DAY</v>
      </c>
      <c r="AJ2844" s="5" t="str">
        <f t="shared" si="803"/>
        <v>budiyono44201DAY</v>
      </c>
      <c r="AK2844" s="5" t="str">
        <f t="shared" si="804"/>
        <v>budiyonoBMJ</v>
      </c>
      <c r="AL2844" s="5" t="str">
        <f t="shared" si="806"/>
        <v>5SELATAN</v>
      </c>
      <c r="AM2844" s="5" t="str">
        <f t="shared" si="807"/>
        <v>&gt; 5SELATAN12 RODA</v>
      </c>
      <c r="AN2844" s="5" t="str">
        <f t="shared" si="808"/>
        <v>budiyonoBMJ&gt; 5SELATAN12 RODA</v>
      </c>
      <c r="AO2844" s="5" t="str">
        <f t="shared" si="809"/>
        <v>budiyono&gt; 5SELATAN12 RODA</v>
      </c>
      <c r="AP2844" s="5" t="str">
        <f t="shared" si="810"/>
        <v>44201DAY</v>
      </c>
    </row>
    <row r="2845" spans="1:42" x14ac:dyDescent="0.3">
      <c r="A2845" s="33">
        <v>1</v>
      </c>
      <c r="B2845" s="33"/>
      <c r="C2845" s="70">
        <v>44201</v>
      </c>
      <c r="D2845" s="71" t="s">
        <v>19</v>
      </c>
      <c r="E2845" s="70">
        <v>44201</v>
      </c>
      <c r="F2845" s="71">
        <v>5164115</v>
      </c>
      <c r="G2845" s="33" t="s">
        <v>38</v>
      </c>
      <c r="H2845" s="33" t="s">
        <v>102</v>
      </c>
      <c r="I2845" s="33" t="s">
        <v>103</v>
      </c>
      <c r="J2845" s="33" t="s">
        <v>110</v>
      </c>
      <c r="K2845" s="63" t="s">
        <v>82</v>
      </c>
      <c r="L2845" s="32" t="str">
        <f t="shared" si="793"/>
        <v>AXOR4843</v>
      </c>
      <c r="M2845" s="32" t="str">
        <f t="shared" si="794"/>
        <v>BMJ</v>
      </c>
      <c r="N2845" s="32" t="str">
        <f t="shared" si="795"/>
        <v>12 RODA</v>
      </c>
      <c r="O2845" s="146">
        <v>0.38773148148148145</v>
      </c>
      <c r="P2845" s="65">
        <v>44201.392465277779</v>
      </c>
      <c r="Q2845" s="65"/>
      <c r="R2845" s="66">
        <v>1</v>
      </c>
      <c r="S2845" s="66">
        <v>55020</v>
      </c>
      <c r="T2845" s="66">
        <v>19780</v>
      </c>
      <c r="U2845" s="67">
        <f t="shared" si="805"/>
        <v>35.24</v>
      </c>
      <c r="V2845" s="66">
        <f t="shared" si="796"/>
        <v>1058609.6000000001</v>
      </c>
      <c r="W2845" s="66" t="str">
        <f t="shared" si="797"/>
        <v>1 &gt; 3</v>
      </c>
      <c r="X2845" s="66">
        <f>A2845+SUMIFS(Presensi!F:F,Presensi!E:E,'Entry Data'!AP2845)</f>
        <v>1</v>
      </c>
      <c r="Y2845" s="66">
        <f>IFERROR(INDEX('Retasi Pricing'!F:F,MATCH('Entry Data'!AM2845,'Retasi Pricing'!E:E,0))*X2845,"")</f>
        <v>38000</v>
      </c>
      <c r="Z2845" s="62" t="s">
        <v>26</v>
      </c>
      <c r="AA2845" s="62" t="s">
        <v>27</v>
      </c>
      <c r="AB2845" s="32"/>
      <c r="AC2845" s="32" t="s">
        <v>196</v>
      </c>
      <c r="AD2845" s="32" t="str">
        <f t="shared" si="798"/>
        <v/>
      </c>
      <c r="AF2845" s="5" t="str">
        <f t="shared" si="799"/>
        <v>suwarno44201</v>
      </c>
      <c r="AG2845" s="5" t="str">
        <f t="shared" si="800"/>
        <v>BMJ 07244201SELATANDAY</v>
      </c>
      <c r="AH2845" s="5" t="str">
        <f t="shared" si="801"/>
        <v>suwarno44201SELATANDAY</v>
      </c>
      <c r="AI2845" s="5" t="str">
        <f t="shared" si="802"/>
        <v>BMJ 07244201DAY</v>
      </c>
      <c r="AJ2845" s="5" t="str">
        <f t="shared" si="803"/>
        <v>suwarno44201DAY</v>
      </c>
      <c r="AK2845" s="5" t="str">
        <f t="shared" si="804"/>
        <v>suwarnoBMJ</v>
      </c>
      <c r="AL2845" s="5" t="str">
        <f t="shared" si="806"/>
        <v>1SELATAN</v>
      </c>
      <c r="AM2845" s="5" t="str">
        <f t="shared" si="807"/>
        <v>1 &gt; 3SELATAN12 RODA</v>
      </c>
      <c r="AN2845" s="5" t="str">
        <f t="shared" si="808"/>
        <v>suwarnoBMJ1 &gt; 3SELATAN12 RODA</v>
      </c>
      <c r="AO2845" s="5" t="str">
        <f t="shared" si="809"/>
        <v>suwarno1 &gt; 3SELATAN12 RODA</v>
      </c>
      <c r="AP2845" s="5" t="str">
        <f t="shared" si="810"/>
        <v>44201DAY</v>
      </c>
    </row>
    <row r="2846" spans="1:42" x14ac:dyDescent="0.3">
      <c r="A2846" s="33">
        <v>1</v>
      </c>
      <c r="B2846" s="33"/>
      <c r="C2846" s="70">
        <v>44201</v>
      </c>
      <c r="D2846" s="71" t="s">
        <v>19</v>
      </c>
      <c r="E2846" s="70">
        <v>44201</v>
      </c>
      <c r="F2846" s="71">
        <v>5164205</v>
      </c>
      <c r="G2846" s="33" t="s">
        <v>38</v>
      </c>
      <c r="H2846" s="33" t="s">
        <v>109</v>
      </c>
      <c r="I2846" s="33" t="s">
        <v>289</v>
      </c>
      <c r="J2846" s="33" t="s">
        <v>110</v>
      </c>
      <c r="K2846" s="63" t="s">
        <v>82</v>
      </c>
      <c r="L2846" s="32" t="str">
        <f t="shared" si="793"/>
        <v>AXOR4843</v>
      </c>
      <c r="M2846" s="32" t="str">
        <f t="shared" si="794"/>
        <v>BMJ</v>
      </c>
      <c r="N2846" s="32" t="str">
        <f t="shared" si="795"/>
        <v>12 RODA</v>
      </c>
      <c r="O2846" s="146">
        <v>0.46968750000000004</v>
      </c>
      <c r="P2846" s="65">
        <v>44201.469687500001</v>
      </c>
      <c r="Q2846" s="65"/>
      <c r="R2846" s="66">
        <v>2</v>
      </c>
      <c r="S2846" s="66">
        <v>55760</v>
      </c>
      <c r="T2846" s="66">
        <v>19780</v>
      </c>
      <c r="U2846" s="67">
        <f t="shared" si="805"/>
        <v>35.979999999999997</v>
      </c>
      <c r="V2846" s="66">
        <f t="shared" si="796"/>
        <v>1080839.1999999997</v>
      </c>
      <c r="W2846" s="66" t="str">
        <f t="shared" si="797"/>
        <v>1 &gt; 3</v>
      </c>
      <c r="X2846" s="66">
        <f>A2846+SUMIFS(Presensi!F:F,Presensi!E:E,'Entry Data'!AP2846)</f>
        <v>1</v>
      </c>
      <c r="Y2846" s="66">
        <f>IFERROR(INDEX('Retasi Pricing'!F:F,MATCH('Entry Data'!AM2846,'Retasi Pricing'!E:E,0))*X2846,"")</f>
        <v>38000</v>
      </c>
      <c r="Z2846" s="62" t="s">
        <v>26</v>
      </c>
      <c r="AA2846" s="62" t="s">
        <v>27</v>
      </c>
      <c r="AB2846" s="32"/>
      <c r="AC2846" s="32" t="s">
        <v>196</v>
      </c>
      <c r="AD2846" s="32" t="str">
        <f t="shared" si="798"/>
        <v/>
      </c>
      <c r="AF2846" s="5" t="str">
        <f t="shared" si="799"/>
        <v>suwarno44201</v>
      </c>
      <c r="AG2846" s="5" t="str">
        <f t="shared" si="800"/>
        <v>BMJ 07244201SELATANDAY</v>
      </c>
      <c r="AH2846" s="5" t="str">
        <f t="shared" si="801"/>
        <v>suwarno44201SELATANDAY</v>
      </c>
      <c r="AI2846" s="5" t="str">
        <f t="shared" si="802"/>
        <v>BMJ 07244201DAY</v>
      </c>
      <c r="AJ2846" s="5" t="str">
        <f t="shared" si="803"/>
        <v>suwarno44201DAY</v>
      </c>
      <c r="AK2846" s="5" t="str">
        <f t="shared" si="804"/>
        <v>suwarnoBMJ</v>
      </c>
      <c r="AL2846" s="5" t="str">
        <f t="shared" si="806"/>
        <v>2SELATAN</v>
      </c>
      <c r="AM2846" s="5" t="str">
        <f t="shared" si="807"/>
        <v>1 &gt; 3SELATAN12 RODA</v>
      </c>
      <c r="AN2846" s="5" t="str">
        <f t="shared" si="808"/>
        <v>suwarnoBMJ1 &gt; 3SELATAN12 RODA</v>
      </c>
      <c r="AO2846" s="5" t="str">
        <f t="shared" si="809"/>
        <v>suwarno1 &gt; 3SELATAN12 RODA</v>
      </c>
      <c r="AP2846" s="5" t="str">
        <f t="shared" si="810"/>
        <v>44201DAY</v>
      </c>
    </row>
    <row r="2847" spans="1:42" x14ac:dyDescent="0.3">
      <c r="A2847" s="33">
        <v>1</v>
      </c>
      <c r="B2847" s="33"/>
      <c r="C2847" s="70">
        <v>44201</v>
      </c>
      <c r="D2847" s="71" t="s">
        <v>19</v>
      </c>
      <c r="E2847" s="70">
        <v>44201</v>
      </c>
      <c r="F2847" s="71">
        <v>5164405</v>
      </c>
      <c r="G2847" s="33" t="s">
        <v>38</v>
      </c>
      <c r="H2847" s="33" t="s">
        <v>121</v>
      </c>
      <c r="I2847" s="33" t="s">
        <v>174</v>
      </c>
      <c r="J2847" s="33" t="s">
        <v>110</v>
      </c>
      <c r="K2847" s="63" t="s">
        <v>82</v>
      </c>
      <c r="L2847" s="32" t="str">
        <f t="shared" si="793"/>
        <v>AXOR4843</v>
      </c>
      <c r="M2847" s="32" t="str">
        <f t="shared" si="794"/>
        <v>BMJ</v>
      </c>
      <c r="N2847" s="32" t="str">
        <f t="shared" si="795"/>
        <v>12 RODA</v>
      </c>
      <c r="O2847" s="146">
        <v>0.64989583333333334</v>
      </c>
      <c r="P2847" s="65">
        <v>44201.649895833332</v>
      </c>
      <c r="Q2847" s="65"/>
      <c r="R2847" s="66">
        <v>3</v>
      </c>
      <c r="S2847" s="66">
        <v>52140</v>
      </c>
      <c r="T2847" s="66">
        <v>19780</v>
      </c>
      <c r="U2847" s="67">
        <f t="shared" si="805"/>
        <v>32.36</v>
      </c>
      <c r="V2847" s="66">
        <f t="shared" si="796"/>
        <v>972094.4</v>
      </c>
      <c r="W2847" s="66" t="str">
        <f t="shared" si="797"/>
        <v>1 &gt; 3</v>
      </c>
      <c r="X2847" s="66">
        <f>A2847+SUMIFS(Presensi!F:F,Presensi!E:E,'Entry Data'!AP2847)</f>
        <v>1</v>
      </c>
      <c r="Y2847" s="66">
        <f>IFERROR(INDEX('Retasi Pricing'!F:F,MATCH('Entry Data'!AM2847,'Retasi Pricing'!E:E,0))*X2847,"")</f>
        <v>38000</v>
      </c>
      <c r="Z2847" s="62" t="s">
        <v>26</v>
      </c>
      <c r="AA2847" s="62" t="s">
        <v>27</v>
      </c>
      <c r="AB2847" s="32"/>
      <c r="AC2847" s="32" t="s">
        <v>196</v>
      </c>
      <c r="AD2847" s="32" t="str">
        <f t="shared" si="798"/>
        <v/>
      </c>
      <c r="AF2847" s="5" t="str">
        <f t="shared" si="799"/>
        <v>suwarno44201</v>
      </c>
      <c r="AG2847" s="5" t="str">
        <f t="shared" si="800"/>
        <v>BMJ 07244201SELATANDAY</v>
      </c>
      <c r="AH2847" s="5" t="str">
        <f t="shared" si="801"/>
        <v>suwarno44201SELATANDAY</v>
      </c>
      <c r="AI2847" s="5" t="str">
        <f t="shared" si="802"/>
        <v>BMJ 07244201DAY</v>
      </c>
      <c r="AJ2847" s="5" t="str">
        <f t="shared" si="803"/>
        <v>suwarno44201DAY</v>
      </c>
      <c r="AK2847" s="5" t="str">
        <f t="shared" si="804"/>
        <v>suwarnoBMJ</v>
      </c>
      <c r="AL2847" s="5" t="str">
        <f t="shared" si="806"/>
        <v>3SELATAN</v>
      </c>
      <c r="AM2847" s="5" t="str">
        <f t="shared" si="807"/>
        <v>1 &gt; 3SELATAN12 RODA</v>
      </c>
      <c r="AN2847" s="5" t="str">
        <f t="shared" si="808"/>
        <v>suwarnoBMJ1 &gt; 3SELATAN12 RODA</v>
      </c>
      <c r="AO2847" s="5" t="str">
        <f t="shared" si="809"/>
        <v>suwarno1 &gt; 3SELATAN12 RODA</v>
      </c>
      <c r="AP2847" s="5" t="str">
        <f t="shared" si="810"/>
        <v>44201DAY</v>
      </c>
    </row>
    <row r="2848" spans="1:42" x14ac:dyDescent="0.3">
      <c r="A2848" s="33">
        <v>1</v>
      </c>
      <c r="B2848" s="33"/>
      <c r="C2848" s="70">
        <v>44201</v>
      </c>
      <c r="D2848" s="71" t="s">
        <v>19</v>
      </c>
      <c r="E2848" s="70">
        <v>44201</v>
      </c>
      <c r="F2848" s="71">
        <v>5164521</v>
      </c>
      <c r="G2848" s="33" t="s">
        <v>38</v>
      </c>
      <c r="H2848" s="33" t="s">
        <v>102</v>
      </c>
      <c r="I2848" s="33" t="s">
        <v>103</v>
      </c>
      <c r="J2848" s="33" t="s">
        <v>110</v>
      </c>
      <c r="K2848" s="63" t="s">
        <v>82</v>
      </c>
      <c r="L2848" s="32" t="str">
        <f t="shared" si="793"/>
        <v>AXOR4843</v>
      </c>
      <c r="M2848" s="32" t="str">
        <f t="shared" si="794"/>
        <v>BMJ</v>
      </c>
      <c r="N2848" s="32" t="str">
        <f t="shared" si="795"/>
        <v>12 RODA</v>
      </c>
      <c r="O2848" s="146">
        <v>0.76296296296296295</v>
      </c>
      <c r="P2848" s="65">
        <v>44201.762962962966</v>
      </c>
      <c r="Q2848" s="65"/>
      <c r="R2848" s="66">
        <v>4</v>
      </c>
      <c r="S2848" s="66">
        <v>54160</v>
      </c>
      <c r="T2848" s="66">
        <v>19780</v>
      </c>
      <c r="U2848" s="67">
        <f t="shared" si="805"/>
        <v>34.380000000000003</v>
      </c>
      <c r="V2848" s="66">
        <f t="shared" si="796"/>
        <v>1032775.2000000001</v>
      </c>
      <c r="W2848" s="66" t="str">
        <f t="shared" si="797"/>
        <v>&gt; 4</v>
      </c>
      <c r="X2848" s="66">
        <f>A2848+SUMIFS(Presensi!F:F,Presensi!E:E,'Entry Data'!AP2848)</f>
        <v>1</v>
      </c>
      <c r="Y2848" s="66">
        <f>IFERROR(INDEX('Retasi Pricing'!F:F,MATCH('Entry Data'!AM2848,'Retasi Pricing'!E:E,0))*X2848,"")</f>
        <v>45000</v>
      </c>
      <c r="Z2848" s="62" t="s">
        <v>26</v>
      </c>
      <c r="AA2848" s="62" t="s">
        <v>27</v>
      </c>
      <c r="AB2848" s="32"/>
      <c r="AC2848" s="32" t="s">
        <v>196</v>
      </c>
      <c r="AD2848" s="32" t="str">
        <f t="shared" si="798"/>
        <v/>
      </c>
      <c r="AF2848" s="5" t="str">
        <f t="shared" si="799"/>
        <v>suwarno44201</v>
      </c>
      <c r="AG2848" s="5" t="str">
        <f t="shared" si="800"/>
        <v>BMJ 07244201SELATANDAY</v>
      </c>
      <c r="AH2848" s="5" t="str">
        <f t="shared" si="801"/>
        <v>suwarno44201SELATANDAY</v>
      </c>
      <c r="AI2848" s="5" t="str">
        <f t="shared" si="802"/>
        <v>BMJ 07244201DAY</v>
      </c>
      <c r="AJ2848" s="5" t="str">
        <f t="shared" si="803"/>
        <v>suwarno44201DAY</v>
      </c>
      <c r="AK2848" s="5" t="str">
        <f t="shared" si="804"/>
        <v>suwarnoBMJ</v>
      </c>
      <c r="AL2848" s="5" t="str">
        <f t="shared" si="806"/>
        <v>4SELATAN</v>
      </c>
      <c r="AM2848" s="5" t="str">
        <f t="shared" si="807"/>
        <v>&gt; 4SELATAN12 RODA</v>
      </c>
      <c r="AN2848" s="5" t="str">
        <f t="shared" si="808"/>
        <v>suwarnoBMJ&gt; 4SELATAN12 RODA</v>
      </c>
      <c r="AO2848" s="5" t="str">
        <f t="shared" si="809"/>
        <v>suwarno&gt; 4SELATAN12 RODA</v>
      </c>
      <c r="AP2848" s="5" t="str">
        <f t="shared" si="810"/>
        <v>44201DAY</v>
      </c>
    </row>
    <row r="2849" spans="1:42" x14ac:dyDescent="0.3">
      <c r="A2849" s="33">
        <v>1</v>
      </c>
      <c r="B2849" s="33"/>
      <c r="C2849" s="70">
        <v>44201</v>
      </c>
      <c r="D2849" s="71" t="s">
        <v>19</v>
      </c>
      <c r="E2849" s="70">
        <v>44201</v>
      </c>
      <c r="F2849" s="71">
        <v>5164129</v>
      </c>
      <c r="G2849" s="33" t="s">
        <v>38</v>
      </c>
      <c r="H2849" s="33" t="s">
        <v>109</v>
      </c>
      <c r="I2849" s="33" t="s">
        <v>289</v>
      </c>
      <c r="J2849" s="33" t="s">
        <v>110</v>
      </c>
      <c r="K2849" s="63" t="s">
        <v>85</v>
      </c>
      <c r="L2849" s="32" t="str">
        <f t="shared" si="793"/>
        <v>AXOR4843</v>
      </c>
      <c r="M2849" s="32" t="str">
        <f t="shared" si="794"/>
        <v>BMJ</v>
      </c>
      <c r="N2849" s="32" t="str">
        <f t="shared" si="795"/>
        <v>12 RODA</v>
      </c>
      <c r="O2849" s="146">
        <v>0.40252314814814816</v>
      </c>
      <c r="P2849" s="65">
        <v>44201.405902777777</v>
      </c>
      <c r="Q2849" s="65"/>
      <c r="R2849" s="66">
        <v>1</v>
      </c>
      <c r="S2849" s="66">
        <v>55440</v>
      </c>
      <c r="T2849" s="66">
        <v>19960</v>
      </c>
      <c r="U2849" s="67">
        <f t="shared" si="805"/>
        <v>35.479999999999997</v>
      </c>
      <c r="V2849" s="66">
        <f t="shared" si="796"/>
        <v>1065819.1999999997</v>
      </c>
      <c r="W2849" s="66" t="str">
        <f t="shared" si="797"/>
        <v>1 &gt; 3</v>
      </c>
      <c r="X2849" s="66">
        <f>A2849+SUMIFS(Presensi!F:F,Presensi!E:E,'Entry Data'!AP2849)</f>
        <v>1</v>
      </c>
      <c r="Y2849" s="66">
        <f>IFERROR(INDEX('Retasi Pricing'!F:F,MATCH('Entry Data'!AM2849,'Retasi Pricing'!E:E,0))*X2849,"")</f>
        <v>38000</v>
      </c>
      <c r="Z2849" s="62" t="s">
        <v>26</v>
      </c>
      <c r="AA2849" s="62" t="s">
        <v>27</v>
      </c>
      <c r="AB2849" s="32"/>
      <c r="AC2849" s="32" t="s">
        <v>373</v>
      </c>
      <c r="AD2849" s="32" t="str">
        <f t="shared" si="798"/>
        <v/>
      </c>
      <c r="AF2849" s="5" t="str">
        <f t="shared" si="799"/>
        <v>muchammad44201</v>
      </c>
      <c r="AG2849" s="5" t="str">
        <f t="shared" si="800"/>
        <v>BMJ 07444201SELATANDAY</v>
      </c>
      <c r="AH2849" s="5" t="str">
        <f t="shared" si="801"/>
        <v>muchammad44201SELATANDAY</v>
      </c>
      <c r="AI2849" s="5" t="str">
        <f t="shared" si="802"/>
        <v>BMJ 07444201DAY</v>
      </c>
      <c r="AJ2849" s="5" t="str">
        <f t="shared" si="803"/>
        <v>muchammad44201DAY</v>
      </c>
      <c r="AK2849" s="5" t="str">
        <f t="shared" si="804"/>
        <v>muchammadBMJ</v>
      </c>
      <c r="AL2849" s="5" t="str">
        <f t="shared" si="806"/>
        <v>1SELATAN</v>
      </c>
      <c r="AM2849" s="5" t="str">
        <f t="shared" si="807"/>
        <v>1 &gt; 3SELATAN12 RODA</v>
      </c>
      <c r="AN2849" s="5" t="str">
        <f t="shared" si="808"/>
        <v>muchammadBMJ1 &gt; 3SELATAN12 RODA</v>
      </c>
      <c r="AO2849" s="5" t="str">
        <f t="shared" si="809"/>
        <v>muchammad1 &gt; 3SELATAN12 RODA</v>
      </c>
      <c r="AP2849" s="5" t="str">
        <f t="shared" si="810"/>
        <v>44201DAY</v>
      </c>
    </row>
    <row r="2850" spans="1:42" x14ac:dyDescent="0.3">
      <c r="A2850" s="33">
        <v>1</v>
      </c>
      <c r="B2850" s="33"/>
      <c r="C2850" s="70">
        <v>44201</v>
      </c>
      <c r="D2850" s="71" t="s">
        <v>19</v>
      </c>
      <c r="E2850" s="70">
        <v>44201</v>
      </c>
      <c r="F2850" s="71">
        <v>5164231</v>
      </c>
      <c r="G2850" s="33" t="s">
        <v>38</v>
      </c>
      <c r="H2850" s="33" t="s">
        <v>121</v>
      </c>
      <c r="I2850" s="33" t="s">
        <v>174</v>
      </c>
      <c r="J2850" s="33" t="s">
        <v>110</v>
      </c>
      <c r="K2850" s="63" t="s">
        <v>85</v>
      </c>
      <c r="L2850" s="32" t="str">
        <f t="shared" si="793"/>
        <v>AXOR4843</v>
      </c>
      <c r="M2850" s="32" t="str">
        <f t="shared" si="794"/>
        <v>BMJ</v>
      </c>
      <c r="N2850" s="32" t="str">
        <f t="shared" si="795"/>
        <v>12 RODA</v>
      </c>
      <c r="O2850" s="146">
        <v>0.4890856481481482</v>
      </c>
      <c r="P2850" s="65">
        <v>44201.489085648151</v>
      </c>
      <c r="Q2850" s="65"/>
      <c r="R2850" s="66">
        <v>2</v>
      </c>
      <c r="S2850" s="66">
        <v>55320</v>
      </c>
      <c r="T2850" s="66">
        <v>19960</v>
      </c>
      <c r="U2850" s="67">
        <f t="shared" si="805"/>
        <v>35.36</v>
      </c>
      <c r="V2850" s="66">
        <f t="shared" si="796"/>
        <v>1062214.3999999999</v>
      </c>
      <c r="W2850" s="66" t="str">
        <f t="shared" si="797"/>
        <v>1 &gt; 3</v>
      </c>
      <c r="X2850" s="66">
        <f>A2850+SUMIFS(Presensi!F:F,Presensi!E:E,'Entry Data'!AP2850)</f>
        <v>1</v>
      </c>
      <c r="Y2850" s="66">
        <f>IFERROR(INDEX('Retasi Pricing'!F:F,MATCH('Entry Data'!AM2850,'Retasi Pricing'!E:E,0))*X2850,"")</f>
        <v>38000</v>
      </c>
      <c r="Z2850" s="62" t="s">
        <v>26</v>
      </c>
      <c r="AA2850" s="62" t="s">
        <v>27</v>
      </c>
      <c r="AB2850" s="32"/>
      <c r="AC2850" s="32" t="s">
        <v>373</v>
      </c>
      <c r="AD2850" s="32" t="str">
        <f t="shared" si="798"/>
        <v/>
      </c>
      <c r="AF2850" s="5" t="str">
        <f t="shared" si="799"/>
        <v>muchammad44201</v>
      </c>
      <c r="AG2850" s="5" t="str">
        <f t="shared" si="800"/>
        <v>BMJ 07444201SELATANDAY</v>
      </c>
      <c r="AH2850" s="5" t="str">
        <f t="shared" si="801"/>
        <v>muchammad44201SELATANDAY</v>
      </c>
      <c r="AI2850" s="5" t="str">
        <f t="shared" si="802"/>
        <v>BMJ 07444201DAY</v>
      </c>
      <c r="AJ2850" s="5" t="str">
        <f t="shared" si="803"/>
        <v>muchammad44201DAY</v>
      </c>
      <c r="AK2850" s="5" t="str">
        <f t="shared" si="804"/>
        <v>muchammadBMJ</v>
      </c>
      <c r="AL2850" s="5" t="str">
        <f t="shared" si="806"/>
        <v>2SELATAN</v>
      </c>
      <c r="AM2850" s="5" t="str">
        <f t="shared" si="807"/>
        <v>1 &gt; 3SELATAN12 RODA</v>
      </c>
      <c r="AN2850" s="5" t="str">
        <f t="shared" si="808"/>
        <v>muchammadBMJ1 &gt; 3SELATAN12 RODA</v>
      </c>
      <c r="AO2850" s="5" t="str">
        <f t="shared" si="809"/>
        <v>muchammad1 &gt; 3SELATAN12 RODA</v>
      </c>
      <c r="AP2850" s="5" t="str">
        <f t="shared" si="810"/>
        <v>44201DAY</v>
      </c>
    </row>
    <row r="2851" spans="1:42" x14ac:dyDescent="0.3">
      <c r="A2851" s="33">
        <v>1</v>
      </c>
      <c r="B2851" s="33"/>
      <c r="C2851" s="70">
        <v>44201</v>
      </c>
      <c r="D2851" s="71" t="s">
        <v>19</v>
      </c>
      <c r="E2851" s="70">
        <v>44201</v>
      </c>
      <c r="F2851" s="71">
        <v>5164313</v>
      </c>
      <c r="G2851" s="33" t="s">
        <v>38</v>
      </c>
      <c r="H2851" s="33" t="s">
        <v>121</v>
      </c>
      <c r="I2851" s="33" t="s">
        <v>174</v>
      </c>
      <c r="J2851" s="33" t="s">
        <v>110</v>
      </c>
      <c r="K2851" s="63" t="s">
        <v>85</v>
      </c>
      <c r="L2851" s="32" t="str">
        <f t="shared" si="793"/>
        <v>AXOR4843</v>
      </c>
      <c r="M2851" s="32" t="str">
        <f t="shared" si="794"/>
        <v>BMJ</v>
      </c>
      <c r="N2851" s="32" t="str">
        <f t="shared" si="795"/>
        <v>12 RODA</v>
      </c>
      <c r="O2851" s="146">
        <v>0.57253472222222224</v>
      </c>
      <c r="P2851" s="65">
        <v>44201.572534722225</v>
      </c>
      <c r="Q2851" s="65"/>
      <c r="R2851" s="66">
        <v>3</v>
      </c>
      <c r="S2851" s="66">
        <v>54980</v>
      </c>
      <c r="T2851" s="66">
        <v>19960</v>
      </c>
      <c r="U2851" s="67">
        <f t="shared" si="805"/>
        <v>35.020000000000003</v>
      </c>
      <c r="V2851" s="66">
        <f t="shared" si="796"/>
        <v>1052000.8000000003</v>
      </c>
      <c r="W2851" s="66" t="str">
        <f t="shared" si="797"/>
        <v>1 &gt; 3</v>
      </c>
      <c r="X2851" s="66">
        <f>A2851+SUMIFS(Presensi!F:F,Presensi!E:E,'Entry Data'!AP2851)</f>
        <v>1</v>
      </c>
      <c r="Y2851" s="66">
        <f>IFERROR(INDEX('Retasi Pricing'!F:F,MATCH('Entry Data'!AM2851,'Retasi Pricing'!E:E,0))*X2851,"")</f>
        <v>38000</v>
      </c>
      <c r="Z2851" s="62" t="s">
        <v>26</v>
      </c>
      <c r="AA2851" s="62" t="s">
        <v>27</v>
      </c>
      <c r="AB2851" s="32"/>
      <c r="AC2851" s="32" t="s">
        <v>373</v>
      </c>
      <c r="AD2851" s="32" t="str">
        <f t="shared" si="798"/>
        <v/>
      </c>
      <c r="AF2851" s="5" t="str">
        <f t="shared" si="799"/>
        <v>muchammad44201</v>
      </c>
      <c r="AG2851" s="5" t="str">
        <f t="shared" si="800"/>
        <v>BMJ 07444201SELATANDAY</v>
      </c>
      <c r="AH2851" s="5" t="str">
        <f t="shared" si="801"/>
        <v>muchammad44201SELATANDAY</v>
      </c>
      <c r="AI2851" s="5" t="str">
        <f t="shared" si="802"/>
        <v>BMJ 07444201DAY</v>
      </c>
      <c r="AJ2851" s="5" t="str">
        <f t="shared" si="803"/>
        <v>muchammad44201DAY</v>
      </c>
      <c r="AK2851" s="5" t="str">
        <f t="shared" si="804"/>
        <v>muchammadBMJ</v>
      </c>
      <c r="AL2851" s="5" t="str">
        <f t="shared" si="806"/>
        <v>3SELATAN</v>
      </c>
      <c r="AM2851" s="5" t="str">
        <f t="shared" si="807"/>
        <v>1 &gt; 3SELATAN12 RODA</v>
      </c>
      <c r="AN2851" s="5" t="str">
        <f t="shared" si="808"/>
        <v>muchammadBMJ1 &gt; 3SELATAN12 RODA</v>
      </c>
      <c r="AO2851" s="5" t="str">
        <f t="shared" si="809"/>
        <v>muchammad1 &gt; 3SELATAN12 RODA</v>
      </c>
      <c r="AP2851" s="5" t="str">
        <f t="shared" si="810"/>
        <v>44201DAY</v>
      </c>
    </row>
    <row r="2852" spans="1:42" x14ac:dyDescent="0.3">
      <c r="A2852" s="33">
        <v>1</v>
      </c>
      <c r="B2852" s="33"/>
      <c r="C2852" s="70">
        <v>44201</v>
      </c>
      <c r="D2852" s="71" t="s">
        <v>19</v>
      </c>
      <c r="E2852" s="70">
        <v>44201</v>
      </c>
      <c r="F2852" s="71">
        <v>5164419</v>
      </c>
      <c r="G2852" s="33" t="s">
        <v>38</v>
      </c>
      <c r="H2852" s="33" t="s">
        <v>121</v>
      </c>
      <c r="I2852" s="33" t="s">
        <v>174</v>
      </c>
      <c r="J2852" s="33" t="s">
        <v>110</v>
      </c>
      <c r="K2852" s="63" t="s">
        <v>85</v>
      </c>
      <c r="L2852" s="32" t="str">
        <f t="shared" si="793"/>
        <v>AXOR4843</v>
      </c>
      <c r="M2852" s="32" t="str">
        <f t="shared" si="794"/>
        <v>BMJ</v>
      </c>
      <c r="N2852" s="32" t="str">
        <f t="shared" si="795"/>
        <v>12 RODA</v>
      </c>
      <c r="O2852" s="146">
        <v>0.66297453703703701</v>
      </c>
      <c r="P2852" s="65">
        <v>44201.662974537037</v>
      </c>
      <c r="Q2852" s="65"/>
      <c r="R2852" s="66">
        <v>4</v>
      </c>
      <c r="S2852" s="66">
        <v>55820</v>
      </c>
      <c r="T2852" s="66">
        <v>19960</v>
      </c>
      <c r="U2852" s="67">
        <f t="shared" si="805"/>
        <v>35.86</v>
      </c>
      <c r="V2852" s="66">
        <f t="shared" si="796"/>
        <v>1077234.3999999999</v>
      </c>
      <c r="W2852" s="66" t="str">
        <f t="shared" si="797"/>
        <v>&gt; 4</v>
      </c>
      <c r="X2852" s="66">
        <f>A2852+SUMIFS(Presensi!F:F,Presensi!E:E,'Entry Data'!AP2852)</f>
        <v>1</v>
      </c>
      <c r="Y2852" s="66">
        <f>IFERROR(INDEX('Retasi Pricing'!F:F,MATCH('Entry Data'!AM2852,'Retasi Pricing'!E:E,0))*X2852,"")</f>
        <v>45000</v>
      </c>
      <c r="Z2852" s="62" t="s">
        <v>26</v>
      </c>
      <c r="AA2852" s="62" t="s">
        <v>27</v>
      </c>
      <c r="AB2852" s="32"/>
      <c r="AC2852" s="32" t="s">
        <v>373</v>
      </c>
      <c r="AD2852" s="32" t="str">
        <f t="shared" si="798"/>
        <v/>
      </c>
      <c r="AF2852" s="5" t="str">
        <f t="shared" si="799"/>
        <v>muchammad44201</v>
      </c>
      <c r="AG2852" s="5" t="str">
        <f t="shared" si="800"/>
        <v>BMJ 07444201SELATANDAY</v>
      </c>
      <c r="AH2852" s="5" t="str">
        <f t="shared" si="801"/>
        <v>muchammad44201SELATANDAY</v>
      </c>
      <c r="AI2852" s="5" t="str">
        <f t="shared" si="802"/>
        <v>BMJ 07444201DAY</v>
      </c>
      <c r="AJ2852" s="5" t="str">
        <f t="shared" si="803"/>
        <v>muchammad44201DAY</v>
      </c>
      <c r="AK2852" s="5" t="str">
        <f t="shared" si="804"/>
        <v>muchammadBMJ</v>
      </c>
      <c r="AL2852" s="5" t="str">
        <f t="shared" si="806"/>
        <v>4SELATAN</v>
      </c>
      <c r="AM2852" s="5" t="str">
        <f t="shared" si="807"/>
        <v>&gt; 4SELATAN12 RODA</v>
      </c>
      <c r="AN2852" s="5" t="str">
        <f t="shared" si="808"/>
        <v>muchammadBMJ&gt; 4SELATAN12 RODA</v>
      </c>
      <c r="AO2852" s="5" t="str">
        <f t="shared" si="809"/>
        <v>muchammad&gt; 4SELATAN12 RODA</v>
      </c>
      <c r="AP2852" s="5" t="str">
        <f t="shared" si="810"/>
        <v>44201DAY</v>
      </c>
    </row>
    <row r="2853" spans="1:42" x14ac:dyDescent="0.3">
      <c r="A2853" s="33">
        <v>1</v>
      </c>
      <c r="B2853" s="33"/>
      <c r="C2853" s="70">
        <v>44201</v>
      </c>
      <c r="D2853" s="71" t="s">
        <v>19</v>
      </c>
      <c r="E2853" s="70">
        <v>44201</v>
      </c>
      <c r="F2853" s="71">
        <v>5164522</v>
      </c>
      <c r="G2853" s="33" t="s">
        <v>38</v>
      </c>
      <c r="H2853" s="33" t="s">
        <v>121</v>
      </c>
      <c r="I2853" s="33" t="s">
        <v>174</v>
      </c>
      <c r="J2853" s="33" t="s">
        <v>110</v>
      </c>
      <c r="K2853" s="63" t="s">
        <v>85</v>
      </c>
      <c r="L2853" s="32" t="str">
        <f t="shared" si="793"/>
        <v>AXOR4843</v>
      </c>
      <c r="M2853" s="32" t="str">
        <f t="shared" si="794"/>
        <v>BMJ</v>
      </c>
      <c r="N2853" s="32" t="str">
        <f t="shared" si="795"/>
        <v>12 RODA</v>
      </c>
      <c r="O2853" s="146">
        <v>0.76322916666666663</v>
      </c>
      <c r="P2853" s="65">
        <v>44201.763229166667</v>
      </c>
      <c r="Q2853" s="65"/>
      <c r="R2853" s="66">
        <v>5</v>
      </c>
      <c r="S2853" s="66">
        <v>57000</v>
      </c>
      <c r="T2853" s="66">
        <v>19960</v>
      </c>
      <c r="U2853" s="67">
        <f t="shared" si="805"/>
        <v>37.04</v>
      </c>
      <c r="V2853" s="66">
        <f t="shared" si="796"/>
        <v>1112681.6000000001</v>
      </c>
      <c r="W2853" s="66" t="str">
        <f t="shared" si="797"/>
        <v>&gt; 5</v>
      </c>
      <c r="X2853" s="66">
        <f>A2853+SUMIFS(Presensi!F:F,Presensi!E:E,'Entry Data'!AP2853)</f>
        <v>1</v>
      </c>
      <c r="Y2853" s="66">
        <f>IFERROR(INDEX('Retasi Pricing'!F:F,MATCH('Entry Data'!AM2853,'Retasi Pricing'!E:E,0))*X2853,"")</f>
        <v>48500</v>
      </c>
      <c r="Z2853" s="62" t="s">
        <v>26</v>
      </c>
      <c r="AA2853" s="62" t="s">
        <v>27</v>
      </c>
      <c r="AB2853" s="32"/>
      <c r="AC2853" s="32" t="s">
        <v>373</v>
      </c>
      <c r="AD2853" s="32" t="str">
        <f t="shared" si="798"/>
        <v/>
      </c>
      <c r="AF2853" s="5" t="str">
        <f t="shared" si="799"/>
        <v>muchammad44201</v>
      </c>
      <c r="AG2853" s="5" t="str">
        <f t="shared" si="800"/>
        <v>BMJ 07444201SELATANDAY</v>
      </c>
      <c r="AH2853" s="5" t="str">
        <f t="shared" si="801"/>
        <v>muchammad44201SELATANDAY</v>
      </c>
      <c r="AI2853" s="5" t="str">
        <f t="shared" si="802"/>
        <v>BMJ 07444201DAY</v>
      </c>
      <c r="AJ2853" s="5" t="str">
        <f t="shared" si="803"/>
        <v>muchammad44201DAY</v>
      </c>
      <c r="AK2853" s="5" t="str">
        <f t="shared" si="804"/>
        <v>muchammadBMJ</v>
      </c>
      <c r="AL2853" s="5" t="str">
        <f t="shared" si="806"/>
        <v>5SELATAN</v>
      </c>
      <c r="AM2853" s="5" t="str">
        <f t="shared" si="807"/>
        <v>&gt; 5SELATAN12 RODA</v>
      </c>
      <c r="AN2853" s="5" t="str">
        <f t="shared" si="808"/>
        <v>muchammadBMJ&gt; 5SELATAN12 RODA</v>
      </c>
      <c r="AO2853" s="5" t="str">
        <f t="shared" si="809"/>
        <v>muchammad&gt; 5SELATAN12 RODA</v>
      </c>
      <c r="AP2853" s="5" t="str">
        <f t="shared" si="810"/>
        <v>44201DAY</v>
      </c>
    </row>
    <row r="2854" spans="1:42" x14ac:dyDescent="0.3">
      <c r="A2854" s="33">
        <v>1</v>
      </c>
      <c r="B2854" s="33"/>
      <c r="C2854" s="70">
        <v>44201</v>
      </c>
      <c r="D2854" s="71" t="s">
        <v>87</v>
      </c>
      <c r="E2854" s="70">
        <v>44202</v>
      </c>
      <c r="F2854" s="71">
        <v>5164788</v>
      </c>
      <c r="G2854" s="33" t="s">
        <v>20</v>
      </c>
      <c r="H2854" s="33" t="s">
        <v>21</v>
      </c>
      <c r="I2854" s="33" t="s">
        <v>51</v>
      </c>
      <c r="J2854" s="33" t="s">
        <v>23</v>
      </c>
      <c r="K2854" s="63" t="s">
        <v>25</v>
      </c>
      <c r="L2854" s="32" t="str">
        <f t="shared" si="793"/>
        <v>CGE370</v>
      </c>
      <c r="M2854" s="32" t="str">
        <f t="shared" si="794"/>
        <v>BMJ II</v>
      </c>
      <c r="N2854" s="32" t="str">
        <f t="shared" si="795"/>
        <v>12 RODA</v>
      </c>
      <c r="O2854" s="146">
        <v>1.800925925925926E-2</v>
      </c>
      <c r="P2854" s="65">
        <v>44202.018009259256</v>
      </c>
      <c r="Q2854" s="65"/>
      <c r="R2854" s="66">
        <v>2</v>
      </c>
      <c r="S2854" s="66">
        <v>48240</v>
      </c>
      <c r="T2854" s="66">
        <v>18400</v>
      </c>
      <c r="U2854" s="67">
        <f t="shared" si="805"/>
        <v>29.84</v>
      </c>
      <c r="V2854" s="66">
        <f t="shared" si="796"/>
        <v>605065.68000000005</v>
      </c>
      <c r="W2854" s="66" t="str">
        <f t="shared" si="797"/>
        <v>1 &gt; 4</v>
      </c>
      <c r="X2854" s="66">
        <f>A2854+SUMIFS(Presensi!F:F,Presensi!E:E,'Entry Data'!AP2854)</f>
        <v>1</v>
      </c>
      <c r="Y2854" s="66">
        <f>IFERROR(INDEX('Retasi Pricing'!F:F,MATCH('Entry Data'!AM2854,'Retasi Pricing'!E:E,0))*X2854,"")</f>
        <v>27500</v>
      </c>
      <c r="Z2854" s="62" t="s">
        <v>26</v>
      </c>
      <c r="AA2854" s="62" t="s">
        <v>27</v>
      </c>
      <c r="AB2854" s="32"/>
      <c r="AC2854" s="32" t="s">
        <v>301</v>
      </c>
      <c r="AD2854" s="32" t="str">
        <f t="shared" si="798"/>
        <v/>
      </c>
      <c r="AF2854" s="5" t="str">
        <f t="shared" si="799"/>
        <v>UMAR ABADI44201</v>
      </c>
      <c r="AG2854" s="5" t="str">
        <f t="shared" si="800"/>
        <v>BMJ 04044201UTARANIGHT</v>
      </c>
      <c r="AH2854" s="5" t="str">
        <f t="shared" si="801"/>
        <v>UMAR ABADI44201UTARANIGHT</v>
      </c>
      <c r="AI2854" s="5" t="str">
        <f t="shared" si="802"/>
        <v>BMJ 04044201NIGHT</v>
      </c>
      <c r="AJ2854" s="5" t="str">
        <f t="shared" si="803"/>
        <v>UMAR ABADI44201NIGHT</v>
      </c>
      <c r="AK2854" s="5" t="str">
        <f t="shared" si="804"/>
        <v>UMAR ABADIBMJ II</v>
      </c>
      <c r="AL2854" s="5" t="str">
        <f t="shared" si="806"/>
        <v>2UTARA</v>
      </c>
      <c r="AM2854" s="5" t="str">
        <f t="shared" si="807"/>
        <v>1 &gt; 4UTARA12 RODA</v>
      </c>
      <c r="AN2854" s="5" t="str">
        <f t="shared" si="808"/>
        <v>UMAR ABADIBMJ II1 &gt; 4UTARA12 RODA</v>
      </c>
      <c r="AO2854" s="5" t="str">
        <f t="shared" si="809"/>
        <v>UMAR ABADI1 &gt; 4UTARA12 RODA</v>
      </c>
      <c r="AP2854" s="5" t="str">
        <f t="shared" si="810"/>
        <v>44201NIGHT</v>
      </c>
    </row>
    <row r="2855" spans="1:42" x14ac:dyDescent="0.3">
      <c r="A2855" s="33">
        <v>1</v>
      </c>
      <c r="B2855" s="33"/>
      <c r="C2855" s="70">
        <v>44201</v>
      </c>
      <c r="D2855" s="71" t="s">
        <v>87</v>
      </c>
      <c r="E2855" s="70">
        <v>44202</v>
      </c>
      <c r="F2855" s="71">
        <v>5164865</v>
      </c>
      <c r="G2855" s="33" t="s">
        <v>20</v>
      </c>
      <c r="H2855" s="33" t="s">
        <v>21</v>
      </c>
      <c r="I2855" s="33" t="s">
        <v>123</v>
      </c>
      <c r="J2855" s="33" t="s">
        <v>23</v>
      </c>
      <c r="K2855" s="63" t="s">
        <v>25</v>
      </c>
      <c r="L2855" s="32" t="str">
        <f t="shared" si="793"/>
        <v>CGE370</v>
      </c>
      <c r="M2855" s="32" t="str">
        <f t="shared" si="794"/>
        <v>BMJ II</v>
      </c>
      <c r="N2855" s="32" t="str">
        <f t="shared" si="795"/>
        <v>12 RODA</v>
      </c>
      <c r="O2855" s="146">
        <v>0.1034837962962963</v>
      </c>
      <c r="P2855" s="65">
        <v>44202.103483796294</v>
      </c>
      <c r="Q2855" s="65"/>
      <c r="R2855" s="66">
        <v>3</v>
      </c>
      <c r="S2855" s="66">
        <v>48980</v>
      </c>
      <c r="T2855" s="66">
        <v>18400</v>
      </c>
      <c r="U2855" s="67">
        <f t="shared" si="805"/>
        <v>30.58</v>
      </c>
      <c r="V2855" s="66">
        <f t="shared" si="796"/>
        <v>620070.65999999992</v>
      </c>
      <c r="W2855" s="66" t="str">
        <f t="shared" si="797"/>
        <v>1 &gt; 4</v>
      </c>
      <c r="X2855" s="66">
        <f>A2855+SUMIFS(Presensi!F:F,Presensi!E:E,'Entry Data'!AP2855)</f>
        <v>1</v>
      </c>
      <c r="Y2855" s="66">
        <f>IFERROR(INDEX('Retasi Pricing'!F:F,MATCH('Entry Data'!AM2855,'Retasi Pricing'!E:E,0))*X2855,"")</f>
        <v>27500</v>
      </c>
      <c r="Z2855" s="62" t="s">
        <v>26</v>
      </c>
      <c r="AA2855" s="62" t="s">
        <v>27</v>
      </c>
      <c r="AB2855" s="32"/>
      <c r="AC2855" s="32" t="s">
        <v>301</v>
      </c>
      <c r="AD2855" s="32" t="str">
        <f t="shared" si="798"/>
        <v/>
      </c>
      <c r="AF2855" s="5" t="str">
        <f t="shared" si="799"/>
        <v>UMAR ABADI44201</v>
      </c>
      <c r="AG2855" s="5" t="str">
        <f t="shared" si="800"/>
        <v>BMJ 04044201UTARANIGHT</v>
      </c>
      <c r="AH2855" s="5" t="str">
        <f t="shared" si="801"/>
        <v>UMAR ABADI44201UTARANIGHT</v>
      </c>
      <c r="AI2855" s="5" t="str">
        <f t="shared" si="802"/>
        <v>BMJ 04044201NIGHT</v>
      </c>
      <c r="AJ2855" s="5" t="str">
        <f t="shared" si="803"/>
        <v>UMAR ABADI44201NIGHT</v>
      </c>
      <c r="AK2855" s="5" t="str">
        <f t="shared" si="804"/>
        <v>UMAR ABADIBMJ II</v>
      </c>
      <c r="AL2855" s="5" t="str">
        <f t="shared" si="806"/>
        <v>3UTARA</v>
      </c>
      <c r="AM2855" s="5" t="str">
        <f t="shared" si="807"/>
        <v>1 &gt; 4UTARA12 RODA</v>
      </c>
      <c r="AN2855" s="5" t="str">
        <f t="shared" si="808"/>
        <v>UMAR ABADIBMJ II1 &gt; 4UTARA12 RODA</v>
      </c>
      <c r="AO2855" s="5" t="str">
        <f t="shared" si="809"/>
        <v>UMAR ABADI1 &gt; 4UTARA12 RODA</v>
      </c>
      <c r="AP2855" s="5" t="str">
        <f t="shared" si="810"/>
        <v>44201NIGHT</v>
      </c>
    </row>
    <row r="2856" spans="1:42" x14ac:dyDescent="0.3">
      <c r="A2856" s="33">
        <v>1</v>
      </c>
      <c r="B2856" s="33"/>
      <c r="C2856" s="70">
        <v>44201</v>
      </c>
      <c r="D2856" s="71" t="s">
        <v>87</v>
      </c>
      <c r="E2856" s="70">
        <v>44202</v>
      </c>
      <c r="F2856" s="71">
        <v>5164945</v>
      </c>
      <c r="G2856" s="33" t="s">
        <v>20</v>
      </c>
      <c r="H2856" s="33" t="s">
        <v>21</v>
      </c>
      <c r="I2856" s="33" t="s">
        <v>51</v>
      </c>
      <c r="J2856" s="33" t="s">
        <v>23</v>
      </c>
      <c r="K2856" s="63" t="s">
        <v>25</v>
      </c>
      <c r="L2856" s="32" t="str">
        <f t="shared" si="793"/>
        <v>CGE370</v>
      </c>
      <c r="M2856" s="32" t="str">
        <f t="shared" si="794"/>
        <v>BMJ II</v>
      </c>
      <c r="N2856" s="32" t="str">
        <f t="shared" si="795"/>
        <v>12 RODA</v>
      </c>
      <c r="O2856" s="146">
        <v>0.18003472222222225</v>
      </c>
      <c r="P2856" s="65">
        <v>44202.180034722223</v>
      </c>
      <c r="Q2856" s="414"/>
      <c r="R2856" s="9">
        <v>4</v>
      </c>
      <c r="S2856" s="66">
        <v>48100</v>
      </c>
      <c r="T2856" s="66">
        <v>18400</v>
      </c>
      <c r="U2856" s="67">
        <f t="shared" si="805"/>
        <v>29.7</v>
      </c>
      <c r="V2856" s="66">
        <f t="shared" si="796"/>
        <v>602226.9</v>
      </c>
      <c r="W2856" s="66" t="str">
        <f t="shared" si="797"/>
        <v>1 &gt; 4</v>
      </c>
      <c r="X2856" s="66">
        <f>A2856+SUMIFS(Presensi!F:F,Presensi!E:E,'Entry Data'!AP2856)</f>
        <v>1</v>
      </c>
      <c r="Y2856" s="66">
        <f>IFERROR(INDEX('Retasi Pricing'!F:F,MATCH('Entry Data'!AM2856,'Retasi Pricing'!E:E,0))*X2856,"")</f>
        <v>27500</v>
      </c>
      <c r="Z2856" s="62" t="s">
        <v>26</v>
      </c>
      <c r="AA2856" s="62" t="s">
        <v>27</v>
      </c>
      <c r="AB2856" s="32"/>
      <c r="AC2856" s="32" t="s">
        <v>301</v>
      </c>
      <c r="AD2856" s="32" t="str">
        <f t="shared" si="798"/>
        <v/>
      </c>
      <c r="AF2856" s="5" t="str">
        <f t="shared" si="799"/>
        <v>UMAR ABADI44201</v>
      </c>
      <c r="AG2856" s="5" t="str">
        <f t="shared" si="800"/>
        <v>BMJ 04044201UTARANIGHT</v>
      </c>
      <c r="AH2856" s="5" t="str">
        <f t="shared" si="801"/>
        <v>UMAR ABADI44201UTARANIGHT</v>
      </c>
      <c r="AI2856" s="5" t="str">
        <f t="shared" si="802"/>
        <v>BMJ 04044201NIGHT</v>
      </c>
      <c r="AJ2856" s="5" t="str">
        <f t="shared" si="803"/>
        <v>UMAR ABADI44201NIGHT</v>
      </c>
      <c r="AK2856" s="5" t="str">
        <f t="shared" si="804"/>
        <v>UMAR ABADIBMJ II</v>
      </c>
      <c r="AL2856" s="5" t="str">
        <f t="shared" si="806"/>
        <v>4UTARA</v>
      </c>
      <c r="AM2856" s="5" t="str">
        <f t="shared" si="807"/>
        <v>1 &gt; 4UTARA12 RODA</v>
      </c>
      <c r="AN2856" s="5" t="str">
        <f t="shared" si="808"/>
        <v>UMAR ABADIBMJ II1 &gt; 4UTARA12 RODA</v>
      </c>
      <c r="AO2856" s="5" t="str">
        <f t="shared" si="809"/>
        <v>UMAR ABADI1 &gt; 4UTARA12 RODA</v>
      </c>
      <c r="AP2856" s="5" t="str">
        <f t="shared" si="810"/>
        <v>44201NIGHT</v>
      </c>
    </row>
    <row r="2857" spans="1:42" x14ac:dyDescent="0.3">
      <c r="A2857" s="33">
        <v>1</v>
      </c>
      <c r="B2857" s="33"/>
      <c r="C2857" s="70">
        <v>44201</v>
      </c>
      <c r="D2857" s="71" t="s">
        <v>87</v>
      </c>
      <c r="E2857" s="70">
        <v>44202</v>
      </c>
      <c r="F2857" s="71">
        <v>5164991</v>
      </c>
      <c r="G2857" s="33" t="s">
        <v>20</v>
      </c>
      <c r="H2857" s="33" t="s">
        <v>21</v>
      </c>
      <c r="I2857" s="33" t="s">
        <v>51</v>
      </c>
      <c r="J2857" s="33" t="s">
        <v>23</v>
      </c>
      <c r="K2857" s="63" t="s">
        <v>25</v>
      </c>
      <c r="L2857" s="32" t="str">
        <f t="shared" si="793"/>
        <v>CGE370</v>
      </c>
      <c r="M2857" s="32" t="str">
        <f t="shared" si="794"/>
        <v>BMJ II</v>
      </c>
      <c r="N2857" s="32" t="str">
        <f t="shared" si="795"/>
        <v>12 RODA</v>
      </c>
      <c r="O2857" s="146">
        <v>0.23849537037037036</v>
      </c>
      <c r="P2857" s="65">
        <v>44202.238495370373</v>
      </c>
      <c r="Q2857" s="65"/>
      <c r="R2857" s="66">
        <v>5</v>
      </c>
      <c r="S2857" s="66">
        <v>48160</v>
      </c>
      <c r="T2857" s="66">
        <v>18400</v>
      </c>
      <c r="U2857" s="67">
        <f t="shared" si="805"/>
        <v>29.76</v>
      </c>
      <c r="V2857" s="66">
        <f t="shared" si="796"/>
        <v>603443.52</v>
      </c>
      <c r="W2857" s="66" t="str">
        <f t="shared" si="797"/>
        <v>&gt; 5</v>
      </c>
      <c r="X2857" s="66">
        <f>A2857+SUMIFS(Presensi!F:F,Presensi!E:E,'Entry Data'!AP2857)</f>
        <v>1</v>
      </c>
      <c r="Y2857" s="66">
        <f>IFERROR(INDEX('Retasi Pricing'!F:F,MATCH('Entry Data'!AM2857,'Retasi Pricing'!E:E,0))*X2857,"")</f>
        <v>31200</v>
      </c>
      <c r="Z2857" s="62" t="s">
        <v>26</v>
      </c>
      <c r="AA2857" s="62" t="s">
        <v>27</v>
      </c>
      <c r="AB2857" s="32"/>
      <c r="AC2857" s="32" t="s">
        <v>301</v>
      </c>
      <c r="AD2857" s="32" t="str">
        <f t="shared" si="798"/>
        <v/>
      </c>
      <c r="AF2857" s="5" t="str">
        <f t="shared" si="799"/>
        <v>UMAR ABADI44201</v>
      </c>
      <c r="AG2857" s="5" t="str">
        <f t="shared" si="800"/>
        <v>BMJ 04044201UTARANIGHT</v>
      </c>
      <c r="AH2857" s="5" t="str">
        <f t="shared" si="801"/>
        <v>UMAR ABADI44201UTARANIGHT</v>
      </c>
      <c r="AI2857" s="5" t="str">
        <f t="shared" si="802"/>
        <v>BMJ 04044201NIGHT</v>
      </c>
      <c r="AJ2857" s="5" t="str">
        <f t="shared" si="803"/>
        <v>UMAR ABADI44201NIGHT</v>
      </c>
      <c r="AK2857" s="5" t="str">
        <f t="shared" si="804"/>
        <v>UMAR ABADIBMJ II</v>
      </c>
      <c r="AL2857" s="5" t="str">
        <f t="shared" si="806"/>
        <v>5UTARA</v>
      </c>
      <c r="AM2857" s="5" t="str">
        <f t="shared" si="807"/>
        <v>&gt; 5UTARA12 RODA</v>
      </c>
      <c r="AN2857" s="5" t="str">
        <f t="shared" si="808"/>
        <v>UMAR ABADIBMJ II&gt; 5UTARA12 RODA</v>
      </c>
      <c r="AO2857" s="5" t="str">
        <f t="shared" si="809"/>
        <v>UMAR ABADI&gt; 5UTARA12 RODA</v>
      </c>
      <c r="AP2857" s="5" t="str">
        <f t="shared" si="810"/>
        <v>44201NIGHT</v>
      </c>
    </row>
    <row r="2858" spans="1:42" x14ac:dyDescent="0.3">
      <c r="A2858" s="33">
        <v>1</v>
      </c>
      <c r="B2858" s="33"/>
      <c r="C2858" s="70">
        <v>44201</v>
      </c>
      <c r="D2858" s="71" t="s">
        <v>87</v>
      </c>
      <c r="E2858" s="70">
        <v>44201</v>
      </c>
      <c r="F2858" s="71">
        <v>5164709</v>
      </c>
      <c r="G2858" s="33" t="s">
        <v>20</v>
      </c>
      <c r="H2858" s="33" t="s">
        <v>21</v>
      </c>
      <c r="I2858" s="33" t="s">
        <v>51</v>
      </c>
      <c r="J2858" s="33" t="s">
        <v>23</v>
      </c>
      <c r="K2858" s="63" t="s">
        <v>25</v>
      </c>
      <c r="L2858" s="32" t="str">
        <f t="shared" si="793"/>
        <v>CGE370</v>
      </c>
      <c r="M2858" s="32" t="str">
        <f t="shared" si="794"/>
        <v>BMJ II</v>
      </c>
      <c r="N2858" s="32" t="str">
        <f t="shared" si="795"/>
        <v>12 RODA</v>
      </c>
      <c r="O2858" s="146">
        <v>0.95726851851851846</v>
      </c>
      <c r="P2858" s="65">
        <v>44201.965543981481</v>
      </c>
      <c r="Q2858" s="65"/>
      <c r="R2858" s="66">
        <v>1</v>
      </c>
      <c r="S2858" s="66">
        <v>48540</v>
      </c>
      <c r="T2858" s="66">
        <v>18400</v>
      </c>
      <c r="U2858" s="67">
        <f t="shared" si="805"/>
        <v>30.14</v>
      </c>
      <c r="V2858" s="66">
        <f t="shared" si="796"/>
        <v>611148.78</v>
      </c>
      <c r="W2858" s="66" t="str">
        <f t="shared" si="797"/>
        <v>1 &gt; 4</v>
      </c>
      <c r="X2858" s="66">
        <f>A2858+SUMIFS(Presensi!F:F,Presensi!E:E,'Entry Data'!AP2858)</f>
        <v>1</v>
      </c>
      <c r="Y2858" s="66">
        <f>IFERROR(INDEX('Retasi Pricing'!F:F,MATCH('Entry Data'!AM2858,'Retasi Pricing'!E:E,0))*X2858,"")</f>
        <v>27500</v>
      </c>
      <c r="Z2858" s="62" t="s">
        <v>26</v>
      </c>
      <c r="AA2858" s="62" t="s">
        <v>27</v>
      </c>
      <c r="AB2858" s="32"/>
      <c r="AC2858" s="32" t="s">
        <v>301</v>
      </c>
      <c r="AD2858" s="32" t="str">
        <f t="shared" si="798"/>
        <v/>
      </c>
      <c r="AF2858" s="5" t="str">
        <f t="shared" si="799"/>
        <v>UMAR ABADI44201</v>
      </c>
      <c r="AG2858" s="5" t="str">
        <f t="shared" si="800"/>
        <v>BMJ 04044201UTARANIGHT</v>
      </c>
      <c r="AH2858" s="5" t="str">
        <f t="shared" si="801"/>
        <v>UMAR ABADI44201UTARANIGHT</v>
      </c>
      <c r="AI2858" s="5" t="str">
        <f t="shared" si="802"/>
        <v>BMJ 04044201NIGHT</v>
      </c>
      <c r="AJ2858" s="5" t="str">
        <f t="shared" si="803"/>
        <v>UMAR ABADI44201NIGHT</v>
      </c>
      <c r="AK2858" s="5" t="str">
        <f t="shared" si="804"/>
        <v>UMAR ABADIBMJ II</v>
      </c>
      <c r="AL2858" s="5" t="str">
        <f t="shared" si="806"/>
        <v>1UTARA</v>
      </c>
      <c r="AM2858" s="5" t="str">
        <f t="shared" si="807"/>
        <v>1 &gt; 4UTARA12 RODA</v>
      </c>
      <c r="AN2858" s="5" t="str">
        <f t="shared" si="808"/>
        <v>UMAR ABADIBMJ II1 &gt; 4UTARA12 RODA</v>
      </c>
      <c r="AO2858" s="5" t="str">
        <f t="shared" si="809"/>
        <v>UMAR ABADI1 &gt; 4UTARA12 RODA</v>
      </c>
      <c r="AP2858" s="5" t="str">
        <f t="shared" si="810"/>
        <v>44201NIGHT</v>
      </c>
    </row>
    <row r="2859" spans="1:42" x14ac:dyDescent="0.3">
      <c r="A2859" s="33">
        <v>1</v>
      </c>
      <c r="B2859" s="33"/>
      <c r="C2859" s="70">
        <v>44201</v>
      </c>
      <c r="D2859" s="71" t="s">
        <v>87</v>
      </c>
      <c r="E2859" s="70">
        <v>44202</v>
      </c>
      <c r="F2859" s="71">
        <v>5164931</v>
      </c>
      <c r="G2859" s="33" t="s">
        <v>20</v>
      </c>
      <c r="H2859" s="33" t="s">
        <v>21</v>
      </c>
      <c r="I2859" s="33" t="s">
        <v>51</v>
      </c>
      <c r="J2859" s="33" t="s">
        <v>23</v>
      </c>
      <c r="K2859" s="63" t="s">
        <v>126</v>
      </c>
      <c r="L2859" s="32" t="str">
        <f t="shared" si="793"/>
        <v>CGE370</v>
      </c>
      <c r="M2859" s="32" t="str">
        <f t="shared" si="794"/>
        <v>BMJ II</v>
      </c>
      <c r="N2859" s="32" t="str">
        <f t="shared" si="795"/>
        <v>12 RODA</v>
      </c>
      <c r="O2859" s="146">
        <v>0.16615740740740739</v>
      </c>
      <c r="P2859" s="65">
        <v>44202.172905092593</v>
      </c>
      <c r="Q2859" s="65"/>
      <c r="R2859" s="66">
        <v>1</v>
      </c>
      <c r="S2859" s="66">
        <v>46340</v>
      </c>
      <c r="T2859" s="66">
        <v>17020</v>
      </c>
      <c r="U2859" s="67">
        <f t="shared" si="805"/>
        <v>29.32</v>
      </c>
      <c r="V2859" s="66">
        <f t="shared" si="796"/>
        <v>594521.64</v>
      </c>
      <c r="W2859" s="66" t="str">
        <f t="shared" si="797"/>
        <v>1 &gt; 4</v>
      </c>
      <c r="X2859" s="66">
        <f>A2859+SUMIFS(Presensi!F:F,Presensi!E:E,'Entry Data'!AP2859)</f>
        <v>1</v>
      </c>
      <c r="Y2859" s="66">
        <f>IFERROR(INDEX('Retasi Pricing'!F:F,MATCH('Entry Data'!AM2859,'Retasi Pricing'!E:E,0))*X2859,"")</f>
        <v>27500</v>
      </c>
      <c r="Z2859" s="62" t="s">
        <v>26</v>
      </c>
      <c r="AA2859" s="62" t="s">
        <v>27</v>
      </c>
      <c r="AB2859" s="32"/>
      <c r="AC2859" s="32" t="s">
        <v>209</v>
      </c>
      <c r="AD2859" s="32" t="str">
        <f t="shared" si="798"/>
        <v/>
      </c>
      <c r="AF2859" s="5" t="str">
        <f t="shared" si="799"/>
        <v>ahmad supawi44201</v>
      </c>
      <c r="AG2859" s="5" t="str">
        <f t="shared" si="800"/>
        <v>BMJ 04244201UTARANIGHT</v>
      </c>
      <c r="AH2859" s="5" t="str">
        <f t="shared" si="801"/>
        <v>ahmad supawi44201UTARANIGHT</v>
      </c>
      <c r="AI2859" s="5" t="str">
        <f t="shared" si="802"/>
        <v>BMJ 04244201NIGHT</v>
      </c>
      <c r="AJ2859" s="5" t="str">
        <f t="shared" si="803"/>
        <v>ahmad supawi44201NIGHT</v>
      </c>
      <c r="AK2859" s="5" t="str">
        <f t="shared" si="804"/>
        <v>ahmad supawiBMJ II</v>
      </c>
      <c r="AL2859" s="5" t="str">
        <f t="shared" si="806"/>
        <v>1UTARA</v>
      </c>
      <c r="AM2859" s="5" t="str">
        <f t="shared" si="807"/>
        <v>1 &gt; 4UTARA12 RODA</v>
      </c>
      <c r="AN2859" s="5" t="str">
        <f t="shared" si="808"/>
        <v>ahmad supawiBMJ II1 &gt; 4UTARA12 RODA</v>
      </c>
      <c r="AO2859" s="5" t="str">
        <f t="shared" si="809"/>
        <v>ahmad supawi1 &gt; 4UTARA12 RODA</v>
      </c>
      <c r="AP2859" s="5" t="str">
        <f t="shared" si="810"/>
        <v>44201NIGHT</v>
      </c>
    </row>
    <row r="2860" spans="1:42" x14ac:dyDescent="0.3">
      <c r="A2860" s="33">
        <v>1</v>
      </c>
      <c r="B2860" s="33"/>
      <c r="C2860" s="70">
        <v>44201</v>
      </c>
      <c r="D2860" s="71" t="s">
        <v>87</v>
      </c>
      <c r="E2860" s="70">
        <v>44202</v>
      </c>
      <c r="F2860" s="71">
        <v>5164843</v>
      </c>
      <c r="G2860" s="33" t="s">
        <v>20</v>
      </c>
      <c r="H2860" s="33" t="s">
        <v>21</v>
      </c>
      <c r="I2860" s="33" t="s">
        <v>123</v>
      </c>
      <c r="J2860" s="33" t="s">
        <v>23</v>
      </c>
      <c r="K2860" s="63" t="s">
        <v>33</v>
      </c>
      <c r="L2860" s="32" t="str">
        <f t="shared" ref="L2860:L2923" si="811">IFERROR(VLOOKUP(K2860,db_unit,2,FALSE),"")</f>
        <v>CGE370</v>
      </c>
      <c r="M2860" s="32" t="str">
        <f t="shared" ref="M2860:M2923" si="812">IFERROR(VLOOKUP(K2860,db_unit,3,FALSE),"")</f>
        <v>BMJ II</v>
      </c>
      <c r="N2860" s="32" t="str">
        <f t="shared" ref="N2860:N2923" si="813">IFERROR(VLOOKUP(K2860,db_unit,4,FALSE),"")</f>
        <v>12 RODA</v>
      </c>
      <c r="O2860" s="146">
        <v>8.1423611111111113E-2</v>
      </c>
      <c r="P2860" s="65">
        <v>44202.081423611111</v>
      </c>
      <c r="Q2860" s="65"/>
      <c r="R2860" s="66">
        <v>4</v>
      </c>
      <c r="S2860" s="66">
        <v>47780</v>
      </c>
      <c r="T2860" s="66">
        <v>17180</v>
      </c>
      <c r="U2860" s="67">
        <f t="shared" si="805"/>
        <v>30.6</v>
      </c>
      <c r="V2860" s="66">
        <f t="shared" si="796"/>
        <v>620476.20000000007</v>
      </c>
      <c r="W2860" s="66" t="str">
        <f t="shared" si="797"/>
        <v>1 &gt; 4</v>
      </c>
      <c r="X2860" s="66">
        <f>A2860+SUMIFS(Presensi!F:F,Presensi!E:E,'Entry Data'!AP2860)</f>
        <v>1</v>
      </c>
      <c r="Y2860" s="66">
        <f>IFERROR(INDEX('Retasi Pricing'!F:F,MATCH('Entry Data'!AM2860,'Retasi Pricing'!E:E,0))*X2860,"")</f>
        <v>27500</v>
      </c>
      <c r="Z2860" s="62" t="s">
        <v>26</v>
      </c>
      <c r="AA2860" s="62" t="s">
        <v>27</v>
      </c>
      <c r="AB2860" s="32"/>
      <c r="AC2860" s="32" t="s">
        <v>302</v>
      </c>
      <c r="AD2860" s="32" t="str">
        <f t="shared" si="798"/>
        <v/>
      </c>
      <c r="AF2860" s="5" t="str">
        <f t="shared" si="799"/>
        <v>MULYADI44201</v>
      </c>
      <c r="AG2860" s="5" t="str">
        <f t="shared" si="800"/>
        <v>BMJ 04344201UTARANIGHT</v>
      </c>
      <c r="AH2860" s="5" t="str">
        <f t="shared" si="801"/>
        <v>MULYADI44201UTARANIGHT</v>
      </c>
      <c r="AI2860" s="5" t="str">
        <f t="shared" si="802"/>
        <v>BMJ 04344201NIGHT</v>
      </c>
      <c r="AJ2860" s="5" t="str">
        <f t="shared" si="803"/>
        <v>MULYADI44201NIGHT</v>
      </c>
      <c r="AK2860" s="5" t="str">
        <f t="shared" si="804"/>
        <v>MULYADIBMJ II</v>
      </c>
      <c r="AL2860" s="5" t="str">
        <f t="shared" si="806"/>
        <v>4UTARA</v>
      </c>
      <c r="AM2860" s="5" t="str">
        <f t="shared" si="807"/>
        <v>1 &gt; 4UTARA12 RODA</v>
      </c>
      <c r="AN2860" s="5" t="str">
        <f t="shared" si="808"/>
        <v>MULYADIBMJ II1 &gt; 4UTARA12 RODA</v>
      </c>
      <c r="AO2860" s="5" t="str">
        <f t="shared" si="809"/>
        <v>MULYADI1 &gt; 4UTARA12 RODA</v>
      </c>
      <c r="AP2860" s="5" t="str">
        <f t="shared" si="810"/>
        <v>44201NIGHT</v>
      </c>
    </row>
    <row r="2861" spans="1:42" x14ac:dyDescent="0.3">
      <c r="A2861" s="33">
        <v>1</v>
      </c>
      <c r="B2861" s="33"/>
      <c r="C2861" s="70">
        <v>44201</v>
      </c>
      <c r="D2861" s="71" t="s">
        <v>87</v>
      </c>
      <c r="E2861" s="70">
        <v>44202</v>
      </c>
      <c r="F2861" s="71">
        <v>5164909</v>
      </c>
      <c r="G2861" s="33" t="s">
        <v>20</v>
      </c>
      <c r="H2861" s="33" t="s">
        <v>21</v>
      </c>
      <c r="I2861" s="33" t="s">
        <v>123</v>
      </c>
      <c r="J2861" s="33" t="s">
        <v>23</v>
      </c>
      <c r="K2861" s="63" t="s">
        <v>33</v>
      </c>
      <c r="L2861" s="32" t="str">
        <f t="shared" si="811"/>
        <v>CGE370</v>
      </c>
      <c r="M2861" s="32" t="str">
        <f t="shared" si="812"/>
        <v>BMJ II</v>
      </c>
      <c r="N2861" s="32" t="str">
        <f t="shared" si="813"/>
        <v>12 RODA</v>
      </c>
      <c r="O2861" s="146">
        <v>0.14658564814814815</v>
      </c>
      <c r="P2861" s="65">
        <v>44202.146585648145</v>
      </c>
      <c r="Q2861" s="65"/>
      <c r="R2861" s="66">
        <v>5</v>
      </c>
      <c r="S2861" s="66">
        <v>47340</v>
      </c>
      <c r="T2861" s="66">
        <v>17180</v>
      </c>
      <c r="U2861" s="67">
        <f t="shared" si="805"/>
        <v>30.16</v>
      </c>
      <c r="V2861" s="66">
        <f t="shared" si="796"/>
        <v>611554.31999999995</v>
      </c>
      <c r="W2861" s="66" t="str">
        <f t="shared" si="797"/>
        <v>&gt; 5</v>
      </c>
      <c r="X2861" s="66">
        <f>A2861+SUMIFS(Presensi!F:F,Presensi!E:E,'Entry Data'!AP2861)</f>
        <v>1</v>
      </c>
      <c r="Y2861" s="66">
        <f>IFERROR(INDEX('Retasi Pricing'!F:F,MATCH('Entry Data'!AM2861,'Retasi Pricing'!E:E,0))*X2861,"")</f>
        <v>31200</v>
      </c>
      <c r="Z2861" s="62" t="s">
        <v>26</v>
      </c>
      <c r="AA2861" s="62" t="s">
        <v>27</v>
      </c>
      <c r="AB2861" s="32"/>
      <c r="AC2861" s="32" t="s">
        <v>302</v>
      </c>
      <c r="AD2861" s="32" t="str">
        <f t="shared" si="798"/>
        <v/>
      </c>
      <c r="AF2861" s="5" t="str">
        <f t="shared" si="799"/>
        <v>MULYADI44201</v>
      </c>
      <c r="AG2861" s="5" t="str">
        <f t="shared" si="800"/>
        <v>BMJ 04344201UTARANIGHT</v>
      </c>
      <c r="AH2861" s="5" t="str">
        <f t="shared" si="801"/>
        <v>MULYADI44201UTARANIGHT</v>
      </c>
      <c r="AI2861" s="5" t="str">
        <f t="shared" si="802"/>
        <v>BMJ 04344201NIGHT</v>
      </c>
      <c r="AJ2861" s="5" t="str">
        <f t="shared" si="803"/>
        <v>MULYADI44201NIGHT</v>
      </c>
      <c r="AK2861" s="5" t="str">
        <f t="shared" si="804"/>
        <v>MULYADIBMJ II</v>
      </c>
      <c r="AL2861" s="5" t="str">
        <f t="shared" si="806"/>
        <v>5UTARA</v>
      </c>
      <c r="AM2861" s="5" t="str">
        <f t="shared" si="807"/>
        <v>&gt; 5UTARA12 RODA</v>
      </c>
      <c r="AN2861" s="5" t="str">
        <f t="shared" si="808"/>
        <v>MULYADIBMJ II&gt; 5UTARA12 RODA</v>
      </c>
      <c r="AO2861" s="5" t="str">
        <f t="shared" si="809"/>
        <v>MULYADI&gt; 5UTARA12 RODA</v>
      </c>
      <c r="AP2861" s="5" t="str">
        <f t="shared" si="810"/>
        <v>44201NIGHT</v>
      </c>
    </row>
    <row r="2862" spans="1:42" x14ac:dyDescent="0.3">
      <c r="A2862" s="33">
        <v>1</v>
      </c>
      <c r="B2862" s="33"/>
      <c r="C2862" s="70">
        <v>44201</v>
      </c>
      <c r="D2862" s="71" t="s">
        <v>87</v>
      </c>
      <c r="E2862" s="70">
        <v>44202</v>
      </c>
      <c r="F2862" s="71">
        <v>5165001</v>
      </c>
      <c r="G2862" s="33" t="s">
        <v>20</v>
      </c>
      <c r="H2862" s="33" t="s">
        <v>21</v>
      </c>
      <c r="I2862" s="33" t="s">
        <v>123</v>
      </c>
      <c r="J2862" s="33" t="s">
        <v>23</v>
      </c>
      <c r="K2862" s="63" t="s">
        <v>33</v>
      </c>
      <c r="L2862" s="32" t="str">
        <f t="shared" si="811"/>
        <v>CGE370</v>
      </c>
      <c r="M2862" s="32" t="str">
        <f t="shared" si="812"/>
        <v>BMJ II</v>
      </c>
      <c r="N2862" s="32" t="str">
        <f t="shared" si="813"/>
        <v>12 RODA</v>
      </c>
      <c r="O2862" s="146">
        <v>0.25959490740740737</v>
      </c>
      <c r="P2862" s="65">
        <v>44202.259594907409</v>
      </c>
      <c r="Q2862" s="65"/>
      <c r="R2862" s="66">
        <v>6</v>
      </c>
      <c r="S2862" s="66">
        <v>47040</v>
      </c>
      <c r="T2862" s="66">
        <v>17180</v>
      </c>
      <c r="U2862" s="67">
        <f t="shared" si="805"/>
        <v>29.86</v>
      </c>
      <c r="V2862" s="66">
        <f t="shared" si="796"/>
        <v>605471.22</v>
      </c>
      <c r="W2862" s="66" t="str">
        <f t="shared" si="797"/>
        <v>&gt; 6</v>
      </c>
      <c r="X2862" s="66">
        <f>A2862+SUMIFS(Presensi!F:F,Presensi!E:E,'Entry Data'!AP2862)</f>
        <v>1</v>
      </c>
      <c r="Y2862" s="66">
        <f>IFERROR(INDEX('Retasi Pricing'!F:F,MATCH('Entry Data'!AM2862,'Retasi Pricing'!E:E,0))*X2862,"")</f>
        <v>34450</v>
      </c>
      <c r="Z2862" s="62" t="s">
        <v>26</v>
      </c>
      <c r="AA2862" s="62" t="s">
        <v>27</v>
      </c>
      <c r="AB2862" s="32"/>
      <c r="AC2862" s="32" t="s">
        <v>302</v>
      </c>
      <c r="AD2862" s="32" t="str">
        <f t="shared" si="798"/>
        <v/>
      </c>
      <c r="AF2862" s="5" t="str">
        <f t="shared" si="799"/>
        <v>MULYADI44201</v>
      </c>
      <c r="AG2862" s="5" t="str">
        <f t="shared" si="800"/>
        <v>BMJ 04344201UTARANIGHT</v>
      </c>
      <c r="AH2862" s="5" t="str">
        <f t="shared" si="801"/>
        <v>MULYADI44201UTARANIGHT</v>
      </c>
      <c r="AI2862" s="5" t="str">
        <f t="shared" si="802"/>
        <v>BMJ 04344201NIGHT</v>
      </c>
      <c r="AJ2862" s="5" t="str">
        <f t="shared" si="803"/>
        <v>MULYADI44201NIGHT</v>
      </c>
      <c r="AK2862" s="5" t="str">
        <f t="shared" si="804"/>
        <v>MULYADIBMJ II</v>
      </c>
      <c r="AL2862" s="5" t="str">
        <f t="shared" si="806"/>
        <v>6UTARA</v>
      </c>
      <c r="AM2862" s="5" t="str">
        <f t="shared" si="807"/>
        <v>&gt; 6UTARA12 RODA</v>
      </c>
      <c r="AN2862" s="5" t="str">
        <f t="shared" si="808"/>
        <v>MULYADIBMJ II&gt; 6UTARA12 RODA</v>
      </c>
      <c r="AO2862" s="5" t="str">
        <f t="shared" si="809"/>
        <v>MULYADI&gt; 6UTARA12 RODA</v>
      </c>
      <c r="AP2862" s="5" t="str">
        <f t="shared" si="810"/>
        <v>44201NIGHT</v>
      </c>
    </row>
    <row r="2863" spans="1:42" x14ac:dyDescent="0.3">
      <c r="A2863" s="33">
        <v>1</v>
      </c>
      <c r="B2863" s="33"/>
      <c r="C2863" s="70">
        <v>44201</v>
      </c>
      <c r="D2863" s="71" t="s">
        <v>87</v>
      </c>
      <c r="E2863" s="70">
        <v>44201</v>
      </c>
      <c r="F2863" s="71">
        <v>5164592</v>
      </c>
      <c r="G2863" s="33" t="s">
        <v>20</v>
      </c>
      <c r="H2863" s="33" t="s">
        <v>21</v>
      </c>
      <c r="I2863" s="33" t="s">
        <v>123</v>
      </c>
      <c r="J2863" s="33" t="s">
        <v>23</v>
      </c>
      <c r="K2863" s="63" t="s">
        <v>33</v>
      </c>
      <c r="L2863" s="32" t="str">
        <f t="shared" si="811"/>
        <v>CGE370</v>
      </c>
      <c r="M2863" s="32" t="str">
        <f t="shared" si="812"/>
        <v>BMJ II</v>
      </c>
      <c r="N2863" s="32" t="str">
        <f t="shared" si="813"/>
        <v>12 RODA</v>
      </c>
      <c r="O2863" s="146">
        <v>0.85460648148148144</v>
      </c>
      <c r="P2863" s="65">
        <v>44201.862280092595</v>
      </c>
      <c r="Q2863" s="65"/>
      <c r="R2863" s="66">
        <v>1</v>
      </c>
      <c r="S2863" s="66">
        <v>46980</v>
      </c>
      <c r="T2863" s="66">
        <v>17180</v>
      </c>
      <c r="U2863" s="67">
        <f t="shared" si="805"/>
        <v>29.8</v>
      </c>
      <c r="V2863" s="66">
        <f t="shared" si="796"/>
        <v>604254.6</v>
      </c>
      <c r="W2863" s="66" t="str">
        <f t="shared" si="797"/>
        <v>1 &gt; 4</v>
      </c>
      <c r="X2863" s="66">
        <f>A2863+SUMIFS(Presensi!F:F,Presensi!E:E,'Entry Data'!AP2863)</f>
        <v>1</v>
      </c>
      <c r="Y2863" s="66">
        <f>IFERROR(INDEX('Retasi Pricing'!F:F,MATCH('Entry Data'!AM2863,'Retasi Pricing'!E:E,0))*X2863,"")</f>
        <v>27500</v>
      </c>
      <c r="Z2863" s="62" t="s">
        <v>26</v>
      </c>
      <c r="AA2863" s="62" t="s">
        <v>27</v>
      </c>
      <c r="AB2863" s="32"/>
      <c r="AC2863" s="32" t="s">
        <v>302</v>
      </c>
      <c r="AD2863" s="32" t="str">
        <f t="shared" si="798"/>
        <v/>
      </c>
      <c r="AF2863" s="5" t="str">
        <f t="shared" si="799"/>
        <v>MULYADI44201</v>
      </c>
      <c r="AG2863" s="5" t="str">
        <f t="shared" si="800"/>
        <v>BMJ 04344201UTARANIGHT</v>
      </c>
      <c r="AH2863" s="5" t="str">
        <f t="shared" si="801"/>
        <v>MULYADI44201UTARANIGHT</v>
      </c>
      <c r="AI2863" s="5" t="str">
        <f t="shared" si="802"/>
        <v>BMJ 04344201NIGHT</v>
      </c>
      <c r="AJ2863" s="5" t="str">
        <f t="shared" si="803"/>
        <v>MULYADI44201NIGHT</v>
      </c>
      <c r="AK2863" s="5" t="str">
        <f t="shared" si="804"/>
        <v>MULYADIBMJ II</v>
      </c>
      <c r="AL2863" s="5" t="str">
        <f t="shared" si="806"/>
        <v>1UTARA</v>
      </c>
      <c r="AM2863" s="5" t="str">
        <f t="shared" si="807"/>
        <v>1 &gt; 4UTARA12 RODA</v>
      </c>
      <c r="AN2863" s="5" t="str">
        <f t="shared" si="808"/>
        <v>MULYADIBMJ II1 &gt; 4UTARA12 RODA</v>
      </c>
      <c r="AO2863" s="5" t="str">
        <f t="shared" si="809"/>
        <v>MULYADI1 &gt; 4UTARA12 RODA</v>
      </c>
      <c r="AP2863" s="5" t="str">
        <f t="shared" si="810"/>
        <v>44201NIGHT</v>
      </c>
    </row>
    <row r="2864" spans="1:42" x14ac:dyDescent="0.3">
      <c r="A2864" s="33">
        <v>1</v>
      </c>
      <c r="B2864" s="33"/>
      <c r="C2864" s="70">
        <v>44201</v>
      </c>
      <c r="D2864" s="71" t="s">
        <v>87</v>
      </c>
      <c r="E2864" s="70">
        <v>44201</v>
      </c>
      <c r="F2864" s="71">
        <v>5164666</v>
      </c>
      <c r="G2864" s="33" t="s">
        <v>20</v>
      </c>
      <c r="H2864" s="33" t="s">
        <v>21</v>
      </c>
      <c r="I2864" s="33" t="s">
        <v>51</v>
      </c>
      <c r="J2864" s="33" t="s">
        <v>46</v>
      </c>
      <c r="K2864" s="63" t="s">
        <v>33</v>
      </c>
      <c r="L2864" s="32" t="str">
        <f t="shared" si="811"/>
        <v>CGE370</v>
      </c>
      <c r="M2864" s="32" t="str">
        <f t="shared" si="812"/>
        <v>BMJ II</v>
      </c>
      <c r="N2864" s="32" t="str">
        <f t="shared" si="813"/>
        <v>12 RODA</v>
      </c>
      <c r="O2864" s="146">
        <v>0.91520833333333329</v>
      </c>
      <c r="P2864" s="65">
        <v>44201.915208333332</v>
      </c>
      <c r="Q2864" s="65"/>
      <c r="R2864" s="66">
        <v>2</v>
      </c>
      <c r="S2864" s="66">
        <v>43880</v>
      </c>
      <c r="T2864" s="66">
        <v>17180</v>
      </c>
      <c r="U2864" s="67">
        <f t="shared" si="805"/>
        <v>26.7</v>
      </c>
      <c r="V2864" s="66">
        <f t="shared" si="796"/>
        <v>541395.9</v>
      </c>
      <c r="W2864" s="66" t="str">
        <f t="shared" si="797"/>
        <v>1 &gt; 4</v>
      </c>
      <c r="X2864" s="66">
        <f>A2864+SUMIFS(Presensi!F:F,Presensi!E:E,'Entry Data'!AP2864)</f>
        <v>1</v>
      </c>
      <c r="Y2864" s="66">
        <f>IFERROR(INDEX('Retasi Pricing'!F:F,MATCH('Entry Data'!AM2864,'Retasi Pricing'!E:E,0))*X2864,"")</f>
        <v>27500</v>
      </c>
      <c r="Z2864" s="62" t="s">
        <v>26</v>
      </c>
      <c r="AA2864" s="62" t="s">
        <v>27</v>
      </c>
      <c r="AB2864" s="32"/>
      <c r="AC2864" s="32" t="s">
        <v>302</v>
      </c>
      <c r="AD2864" s="32" t="str">
        <f t="shared" si="798"/>
        <v/>
      </c>
      <c r="AF2864" s="5" t="str">
        <f t="shared" si="799"/>
        <v>MULYADI44201</v>
      </c>
      <c r="AG2864" s="5" t="str">
        <f t="shared" si="800"/>
        <v>BMJ 04344201UTARANIGHT</v>
      </c>
      <c r="AH2864" s="5" t="str">
        <f t="shared" si="801"/>
        <v>MULYADI44201UTARANIGHT</v>
      </c>
      <c r="AI2864" s="5" t="str">
        <f t="shared" si="802"/>
        <v>BMJ 04344201NIGHT</v>
      </c>
      <c r="AJ2864" s="5" t="str">
        <f t="shared" si="803"/>
        <v>MULYADI44201NIGHT</v>
      </c>
      <c r="AK2864" s="5" t="str">
        <f t="shared" si="804"/>
        <v>MULYADIBMJ II</v>
      </c>
      <c r="AL2864" s="5" t="str">
        <f t="shared" si="806"/>
        <v>2UTARA</v>
      </c>
      <c r="AM2864" s="5" t="str">
        <f t="shared" si="807"/>
        <v>1 &gt; 4UTARA12 RODA</v>
      </c>
      <c r="AN2864" s="5" t="str">
        <f t="shared" si="808"/>
        <v>MULYADIBMJ II1 &gt; 4UTARA12 RODA</v>
      </c>
      <c r="AO2864" s="5" t="str">
        <f t="shared" si="809"/>
        <v>MULYADI1 &gt; 4UTARA12 RODA</v>
      </c>
      <c r="AP2864" s="5" t="str">
        <f t="shared" si="810"/>
        <v>44201NIGHT</v>
      </c>
    </row>
    <row r="2865" spans="1:42" x14ac:dyDescent="0.3">
      <c r="A2865" s="33">
        <v>1</v>
      </c>
      <c r="B2865" s="33"/>
      <c r="C2865" s="70">
        <v>44201</v>
      </c>
      <c r="D2865" s="71" t="s">
        <v>87</v>
      </c>
      <c r="E2865" s="70">
        <v>44201</v>
      </c>
      <c r="F2865" s="71">
        <v>5164736</v>
      </c>
      <c r="G2865" s="33" t="s">
        <v>20</v>
      </c>
      <c r="H2865" s="33" t="s">
        <v>21</v>
      </c>
      <c r="I2865" s="33" t="s">
        <v>123</v>
      </c>
      <c r="J2865" s="33" t="s">
        <v>23</v>
      </c>
      <c r="K2865" s="63" t="s">
        <v>33</v>
      </c>
      <c r="L2865" s="32" t="str">
        <f t="shared" si="811"/>
        <v>CGE370</v>
      </c>
      <c r="M2865" s="32" t="str">
        <f t="shared" si="812"/>
        <v>BMJ II</v>
      </c>
      <c r="N2865" s="32" t="str">
        <f t="shared" si="813"/>
        <v>12 RODA</v>
      </c>
      <c r="O2865" s="146">
        <v>0.97520833333333334</v>
      </c>
      <c r="P2865" s="65">
        <v>44201.975208333337</v>
      </c>
      <c r="Q2865" s="65"/>
      <c r="R2865" s="66">
        <v>3</v>
      </c>
      <c r="S2865" s="66">
        <v>47520</v>
      </c>
      <c r="T2865" s="66">
        <v>17180</v>
      </c>
      <c r="U2865" s="67">
        <f t="shared" si="805"/>
        <v>30.34</v>
      </c>
      <c r="V2865" s="66">
        <f t="shared" si="796"/>
        <v>615204.18000000005</v>
      </c>
      <c r="W2865" s="66" t="str">
        <f t="shared" si="797"/>
        <v>1 &gt; 4</v>
      </c>
      <c r="X2865" s="66">
        <f>A2865+SUMIFS(Presensi!F:F,Presensi!E:E,'Entry Data'!AP2865)</f>
        <v>1</v>
      </c>
      <c r="Y2865" s="66">
        <f>IFERROR(INDEX('Retasi Pricing'!F:F,MATCH('Entry Data'!AM2865,'Retasi Pricing'!E:E,0))*X2865,"")</f>
        <v>27500</v>
      </c>
      <c r="Z2865" s="62" t="s">
        <v>26</v>
      </c>
      <c r="AA2865" s="62" t="s">
        <v>27</v>
      </c>
      <c r="AB2865" s="32"/>
      <c r="AC2865" s="32" t="s">
        <v>302</v>
      </c>
      <c r="AD2865" s="32" t="str">
        <f t="shared" si="798"/>
        <v/>
      </c>
      <c r="AF2865" s="5" t="str">
        <f t="shared" si="799"/>
        <v>MULYADI44201</v>
      </c>
      <c r="AG2865" s="5" t="str">
        <f t="shared" si="800"/>
        <v>BMJ 04344201UTARANIGHT</v>
      </c>
      <c r="AH2865" s="5" t="str">
        <f t="shared" si="801"/>
        <v>MULYADI44201UTARANIGHT</v>
      </c>
      <c r="AI2865" s="5" t="str">
        <f t="shared" si="802"/>
        <v>BMJ 04344201NIGHT</v>
      </c>
      <c r="AJ2865" s="5" t="str">
        <f t="shared" si="803"/>
        <v>MULYADI44201NIGHT</v>
      </c>
      <c r="AK2865" s="5" t="str">
        <f t="shared" si="804"/>
        <v>MULYADIBMJ II</v>
      </c>
      <c r="AL2865" s="5" t="str">
        <f t="shared" si="806"/>
        <v>3UTARA</v>
      </c>
      <c r="AM2865" s="5" t="str">
        <f t="shared" si="807"/>
        <v>1 &gt; 4UTARA12 RODA</v>
      </c>
      <c r="AN2865" s="5" t="str">
        <f t="shared" si="808"/>
        <v>MULYADIBMJ II1 &gt; 4UTARA12 RODA</v>
      </c>
      <c r="AO2865" s="5" t="str">
        <f t="shared" si="809"/>
        <v>MULYADI1 &gt; 4UTARA12 RODA</v>
      </c>
      <c r="AP2865" s="5" t="str">
        <f t="shared" si="810"/>
        <v>44201NIGHT</v>
      </c>
    </row>
    <row r="2866" spans="1:42" x14ac:dyDescent="0.3">
      <c r="A2866" s="33">
        <v>1</v>
      </c>
      <c r="B2866" s="33"/>
      <c r="C2866" s="70">
        <v>44201</v>
      </c>
      <c r="D2866" s="71" t="s">
        <v>87</v>
      </c>
      <c r="E2866" s="70">
        <v>44202</v>
      </c>
      <c r="F2866" s="71">
        <v>5164782</v>
      </c>
      <c r="G2866" s="33" t="s">
        <v>20</v>
      </c>
      <c r="H2866" s="33" t="s">
        <v>21</v>
      </c>
      <c r="I2866" s="33" t="s">
        <v>51</v>
      </c>
      <c r="J2866" s="33" t="s">
        <v>23</v>
      </c>
      <c r="K2866" s="63" t="s">
        <v>107</v>
      </c>
      <c r="L2866" s="32" t="str">
        <f t="shared" si="811"/>
        <v>CGE370</v>
      </c>
      <c r="M2866" s="32" t="str">
        <f t="shared" si="812"/>
        <v>BMJ II</v>
      </c>
      <c r="N2866" s="32" t="str">
        <f t="shared" si="813"/>
        <v>12 RODA</v>
      </c>
      <c r="O2866" s="146">
        <v>1.5324074074074073E-2</v>
      </c>
      <c r="P2866" s="65">
        <v>44202.015324074076</v>
      </c>
      <c r="Q2866" s="65"/>
      <c r="R2866" s="66">
        <v>3</v>
      </c>
      <c r="S2866" s="66">
        <v>45440</v>
      </c>
      <c r="T2866" s="66">
        <v>17360</v>
      </c>
      <c r="U2866" s="67">
        <f t="shared" si="805"/>
        <v>28.08</v>
      </c>
      <c r="V2866" s="66">
        <f t="shared" si="796"/>
        <v>569378.15999999992</v>
      </c>
      <c r="W2866" s="66" t="str">
        <f t="shared" si="797"/>
        <v>1 &gt; 4</v>
      </c>
      <c r="X2866" s="66">
        <f>A2866+SUMIFS(Presensi!F:F,Presensi!E:E,'Entry Data'!AP2866)</f>
        <v>1</v>
      </c>
      <c r="Y2866" s="66">
        <f>IFERROR(INDEX('Retasi Pricing'!F:F,MATCH('Entry Data'!AM2866,'Retasi Pricing'!E:E,0))*X2866,"")</f>
        <v>27500</v>
      </c>
      <c r="Z2866" s="62" t="s">
        <v>26</v>
      </c>
      <c r="AA2866" s="62" t="s">
        <v>27</v>
      </c>
      <c r="AB2866" s="32"/>
      <c r="AC2866" s="32" t="s">
        <v>303</v>
      </c>
      <c r="AD2866" s="32" t="str">
        <f t="shared" si="798"/>
        <v/>
      </c>
      <c r="AF2866" s="5" t="str">
        <f t="shared" si="799"/>
        <v>MUSTAMIN44201</v>
      </c>
      <c r="AG2866" s="5" t="str">
        <f t="shared" si="800"/>
        <v>BMJ 04444201UTARANIGHT</v>
      </c>
      <c r="AH2866" s="5" t="str">
        <f t="shared" si="801"/>
        <v>MUSTAMIN44201UTARANIGHT</v>
      </c>
      <c r="AI2866" s="5" t="str">
        <f t="shared" si="802"/>
        <v>BMJ 04444201NIGHT</v>
      </c>
      <c r="AJ2866" s="5" t="str">
        <f t="shared" si="803"/>
        <v>MUSTAMIN44201NIGHT</v>
      </c>
      <c r="AK2866" s="5" t="str">
        <f t="shared" si="804"/>
        <v>MUSTAMINBMJ II</v>
      </c>
      <c r="AL2866" s="5" t="str">
        <f t="shared" si="806"/>
        <v>3UTARA</v>
      </c>
      <c r="AM2866" s="5" t="str">
        <f t="shared" si="807"/>
        <v>1 &gt; 4UTARA12 RODA</v>
      </c>
      <c r="AN2866" s="5" t="str">
        <f t="shared" si="808"/>
        <v>MUSTAMINBMJ II1 &gt; 4UTARA12 RODA</v>
      </c>
      <c r="AO2866" s="5" t="str">
        <f t="shared" si="809"/>
        <v>MUSTAMIN1 &gt; 4UTARA12 RODA</v>
      </c>
      <c r="AP2866" s="5" t="str">
        <f t="shared" si="810"/>
        <v>44201NIGHT</v>
      </c>
    </row>
    <row r="2867" spans="1:42" x14ac:dyDescent="0.3">
      <c r="A2867" s="33">
        <v>1</v>
      </c>
      <c r="B2867" s="33"/>
      <c r="C2867" s="70">
        <v>44201</v>
      </c>
      <c r="D2867" s="71" t="s">
        <v>87</v>
      </c>
      <c r="E2867" s="70">
        <v>44202</v>
      </c>
      <c r="F2867" s="71">
        <v>5164886</v>
      </c>
      <c r="G2867" s="33" t="s">
        <v>20</v>
      </c>
      <c r="H2867" s="33" t="s">
        <v>21</v>
      </c>
      <c r="I2867" s="33" t="s">
        <v>123</v>
      </c>
      <c r="J2867" s="33" t="s">
        <v>23</v>
      </c>
      <c r="K2867" s="63" t="s">
        <v>107</v>
      </c>
      <c r="L2867" s="32" t="str">
        <f t="shared" si="811"/>
        <v>CGE370</v>
      </c>
      <c r="M2867" s="32" t="str">
        <f t="shared" si="812"/>
        <v>BMJ II</v>
      </c>
      <c r="N2867" s="32" t="str">
        <f t="shared" si="813"/>
        <v>12 RODA</v>
      </c>
      <c r="O2867" s="146">
        <v>0.12620370370370371</v>
      </c>
      <c r="P2867" s="65">
        <v>44202.126203703701</v>
      </c>
      <c r="Q2867" s="65"/>
      <c r="R2867" s="66">
        <v>4</v>
      </c>
      <c r="S2867" s="66">
        <v>46180</v>
      </c>
      <c r="T2867" s="66">
        <v>17360</v>
      </c>
      <c r="U2867" s="67">
        <f t="shared" si="805"/>
        <v>28.82</v>
      </c>
      <c r="V2867" s="66">
        <f t="shared" si="796"/>
        <v>584383.14</v>
      </c>
      <c r="W2867" s="66" t="str">
        <f t="shared" si="797"/>
        <v>1 &gt; 4</v>
      </c>
      <c r="X2867" s="66">
        <f>A2867+SUMIFS(Presensi!F:F,Presensi!E:E,'Entry Data'!AP2867)</f>
        <v>1</v>
      </c>
      <c r="Y2867" s="66">
        <f>IFERROR(INDEX('Retasi Pricing'!F:F,MATCH('Entry Data'!AM2867,'Retasi Pricing'!E:E,0))*X2867,"")</f>
        <v>27500</v>
      </c>
      <c r="Z2867" s="62" t="s">
        <v>26</v>
      </c>
      <c r="AA2867" s="62" t="s">
        <v>27</v>
      </c>
      <c r="AB2867" s="32"/>
      <c r="AC2867" s="32" t="s">
        <v>303</v>
      </c>
      <c r="AD2867" s="32" t="str">
        <f t="shared" si="798"/>
        <v/>
      </c>
      <c r="AF2867" s="5" t="str">
        <f t="shared" si="799"/>
        <v>MUSTAMIN44201</v>
      </c>
      <c r="AG2867" s="5" t="str">
        <f t="shared" si="800"/>
        <v>BMJ 04444201UTARANIGHT</v>
      </c>
      <c r="AH2867" s="5" t="str">
        <f t="shared" si="801"/>
        <v>MUSTAMIN44201UTARANIGHT</v>
      </c>
      <c r="AI2867" s="5" t="str">
        <f t="shared" si="802"/>
        <v>BMJ 04444201NIGHT</v>
      </c>
      <c r="AJ2867" s="5" t="str">
        <f t="shared" si="803"/>
        <v>MUSTAMIN44201NIGHT</v>
      </c>
      <c r="AK2867" s="5" t="str">
        <f t="shared" si="804"/>
        <v>MUSTAMINBMJ II</v>
      </c>
      <c r="AL2867" s="5" t="str">
        <f t="shared" si="806"/>
        <v>4UTARA</v>
      </c>
      <c r="AM2867" s="5" t="str">
        <f t="shared" si="807"/>
        <v>1 &gt; 4UTARA12 RODA</v>
      </c>
      <c r="AN2867" s="5" t="str">
        <f t="shared" si="808"/>
        <v>MUSTAMINBMJ II1 &gt; 4UTARA12 RODA</v>
      </c>
      <c r="AO2867" s="5" t="str">
        <f t="shared" si="809"/>
        <v>MUSTAMIN1 &gt; 4UTARA12 RODA</v>
      </c>
      <c r="AP2867" s="5" t="str">
        <f t="shared" si="810"/>
        <v>44201NIGHT</v>
      </c>
    </row>
    <row r="2868" spans="1:42" x14ac:dyDescent="0.3">
      <c r="A2868" s="33">
        <v>1</v>
      </c>
      <c r="B2868" s="33"/>
      <c r="C2868" s="70">
        <v>44201</v>
      </c>
      <c r="D2868" s="71" t="s">
        <v>87</v>
      </c>
      <c r="E2868" s="70">
        <v>44202</v>
      </c>
      <c r="F2868" s="71">
        <v>5164949</v>
      </c>
      <c r="G2868" s="33" t="s">
        <v>20</v>
      </c>
      <c r="H2868" s="33" t="s">
        <v>21</v>
      </c>
      <c r="I2868" s="33" t="s">
        <v>51</v>
      </c>
      <c r="J2868" s="33" t="s">
        <v>23</v>
      </c>
      <c r="K2868" s="63" t="s">
        <v>107</v>
      </c>
      <c r="L2868" s="32" t="str">
        <f t="shared" si="811"/>
        <v>CGE370</v>
      </c>
      <c r="M2868" s="32" t="str">
        <f t="shared" si="812"/>
        <v>BMJ II</v>
      </c>
      <c r="N2868" s="32" t="str">
        <f t="shared" si="813"/>
        <v>12 RODA</v>
      </c>
      <c r="O2868" s="146">
        <v>0.18596064814814817</v>
      </c>
      <c r="P2868" s="65">
        <v>44202.185960648145</v>
      </c>
      <c r="Q2868" s="65"/>
      <c r="R2868" s="66">
        <v>5</v>
      </c>
      <c r="S2868" s="66">
        <v>48460</v>
      </c>
      <c r="T2868" s="66">
        <v>17360</v>
      </c>
      <c r="U2868" s="67">
        <f t="shared" si="805"/>
        <v>31.1</v>
      </c>
      <c r="V2868" s="66">
        <f t="shared" si="796"/>
        <v>630614.70000000007</v>
      </c>
      <c r="W2868" s="66" t="str">
        <f t="shared" si="797"/>
        <v>&gt; 5</v>
      </c>
      <c r="X2868" s="66">
        <f>A2868+SUMIFS(Presensi!F:F,Presensi!E:E,'Entry Data'!AP2868)</f>
        <v>1</v>
      </c>
      <c r="Y2868" s="66">
        <f>IFERROR(INDEX('Retasi Pricing'!F:F,MATCH('Entry Data'!AM2868,'Retasi Pricing'!E:E,0))*X2868,"")</f>
        <v>31200</v>
      </c>
      <c r="Z2868" s="62" t="s">
        <v>26</v>
      </c>
      <c r="AA2868" s="62" t="s">
        <v>27</v>
      </c>
      <c r="AB2868" s="32"/>
      <c r="AC2868" s="32" t="s">
        <v>303</v>
      </c>
      <c r="AD2868" s="32" t="str">
        <f t="shared" si="798"/>
        <v/>
      </c>
      <c r="AF2868" s="5" t="str">
        <f t="shared" si="799"/>
        <v>MUSTAMIN44201</v>
      </c>
      <c r="AG2868" s="5" t="str">
        <f t="shared" si="800"/>
        <v>BMJ 04444201UTARANIGHT</v>
      </c>
      <c r="AH2868" s="5" t="str">
        <f t="shared" si="801"/>
        <v>MUSTAMIN44201UTARANIGHT</v>
      </c>
      <c r="AI2868" s="5" t="str">
        <f t="shared" si="802"/>
        <v>BMJ 04444201NIGHT</v>
      </c>
      <c r="AJ2868" s="5" t="str">
        <f t="shared" si="803"/>
        <v>MUSTAMIN44201NIGHT</v>
      </c>
      <c r="AK2868" s="5" t="str">
        <f t="shared" si="804"/>
        <v>MUSTAMINBMJ II</v>
      </c>
      <c r="AL2868" s="5" t="str">
        <f t="shared" si="806"/>
        <v>5UTARA</v>
      </c>
      <c r="AM2868" s="5" t="str">
        <f t="shared" si="807"/>
        <v>&gt; 5UTARA12 RODA</v>
      </c>
      <c r="AN2868" s="5" t="str">
        <f t="shared" si="808"/>
        <v>MUSTAMINBMJ II&gt; 5UTARA12 RODA</v>
      </c>
      <c r="AO2868" s="5" t="str">
        <f t="shared" si="809"/>
        <v>MUSTAMIN&gt; 5UTARA12 RODA</v>
      </c>
      <c r="AP2868" s="5" t="str">
        <f t="shared" si="810"/>
        <v>44201NIGHT</v>
      </c>
    </row>
    <row r="2869" spans="1:42" x14ac:dyDescent="0.3">
      <c r="A2869" s="33">
        <v>1</v>
      </c>
      <c r="B2869" s="33"/>
      <c r="C2869" s="70">
        <v>44201</v>
      </c>
      <c r="D2869" s="71" t="s">
        <v>87</v>
      </c>
      <c r="E2869" s="70">
        <v>44201</v>
      </c>
      <c r="F2869" s="71">
        <v>5164631</v>
      </c>
      <c r="G2869" s="33" t="s">
        <v>20</v>
      </c>
      <c r="H2869" s="33" t="s">
        <v>21</v>
      </c>
      <c r="I2869" s="33" t="s">
        <v>123</v>
      </c>
      <c r="J2869" s="33" t="s">
        <v>23</v>
      </c>
      <c r="K2869" s="63" t="s">
        <v>107</v>
      </c>
      <c r="L2869" s="32" t="str">
        <f t="shared" si="811"/>
        <v>CGE370</v>
      </c>
      <c r="M2869" s="32" t="str">
        <f t="shared" si="812"/>
        <v>BMJ II</v>
      </c>
      <c r="N2869" s="32" t="str">
        <f t="shared" si="813"/>
        <v>12 RODA</v>
      </c>
      <c r="O2869" s="146">
        <v>0.88289351851851849</v>
      </c>
      <c r="P2869" s="65">
        <v>44201.894525462965</v>
      </c>
      <c r="Q2869" s="65"/>
      <c r="R2869" s="66">
        <v>1</v>
      </c>
      <c r="S2869" s="66">
        <v>46740</v>
      </c>
      <c r="T2869" s="66">
        <v>17360</v>
      </c>
      <c r="U2869" s="67">
        <f t="shared" si="805"/>
        <v>29.38</v>
      </c>
      <c r="V2869" s="66">
        <f t="shared" si="796"/>
        <v>595738.26</v>
      </c>
      <c r="W2869" s="66" t="str">
        <f t="shared" si="797"/>
        <v>1 &gt; 4</v>
      </c>
      <c r="X2869" s="66">
        <f>A2869+SUMIFS(Presensi!F:F,Presensi!E:E,'Entry Data'!AP2869)</f>
        <v>1</v>
      </c>
      <c r="Y2869" s="66">
        <f>IFERROR(INDEX('Retasi Pricing'!F:F,MATCH('Entry Data'!AM2869,'Retasi Pricing'!E:E,0))*X2869,"")</f>
        <v>27500</v>
      </c>
      <c r="Z2869" s="62" t="s">
        <v>26</v>
      </c>
      <c r="AA2869" s="62" t="s">
        <v>27</v>
      </c>
      <c r="AB2869" s="32"/>
      <c r="AC2869" s="32" t="s">
        <v>303</v>
      </c>
      <c r="AD2869" s="32" t="str">
        <f t="shared" si="798"/>
        <v/>
      </c>
      <c r="AF2869" s="5" t="str">
        <f t="shared" si="799"/>
        <v>MUSTAMIN44201</v>
      </c>
      <c r="AG2869" s="5" t="str">
        <f t="shared" si="800"/>
        <v>BMJ 04444201UTARANIGHT</v>
      </c>
      <c r="AH2869" s="5" t="str">
        <f t="shared" si="801"/>
        <v>MUSTAMIN44201UTARANIGHT</v>
      </c>
      <c r="AI2869" s="5" t="str">
        <f t="shared" si="802"/>
        <v>BMJ 04444201NIGHT</v>
      </c>
      <c r="AJ2869" s="5" t="str">
        <f t="shared" si="803"/>
        <v>MUSTAMIN44201NIGHT</v>
      </c>
      <c r="AK2869" s="5" t="str">
        <f t="shared" si="804"/>
        <v>MUSTAMINBMJ II</v>
      </c>
      <c r="AL2869" s="5" t="str">
        <f t="shared" si="806"/>
        <v>1UTARA</v>
      </c>
      <c r="AM2869" s="5" t="str">
        <f t="shared" si="807"/>
        <v>1 &gt; 4UTARA12 RODA</v>
      </c>
      <c r="AN2869" s="5" t="str">
        <f t="shared" si="808"/>
        <v>MUSTAMINBMJ II1 &gt; 4UTARA12 RODA</v>
      </c>
      <c r="AO2869" s="5" t="str">
        <f t="shared" si="809"/>
        <v>MUSTAMIN1 &gt; 4UTARA12 RODA</v>
      </c>
      <c r="AP2869" s="5" t="str">
        <f t="shared" si="810"/>
        <v>44201NIGHT</v>
      </c>
    </row>
    <row r="2870" spans="1:42" x14ac:dyDescent="0.3">
      <c r="A2870" s="33">
        <v>1</v>
      </c>
      <c r="B2870" s="33"/>
      <c r="C2870" s="70">
        <v>44201</v>
      </c>
      <c r="D2870" s="71" t="s">
        <v>87</v>
      </c>
      <c r="E2870" s="70">
        <v>44201</v>
      </c>
      <c r="F2870" s="71">
        <v>5164703</v>
      </c>
      <c r="G2870" s="33" t="s">
        <v>20</v>
      </c>
      <c r="H2870" s="33" t="s">
        <v>21</v>
      </c>
      <c r="I2870" s="33" t="s">
        <v>51</v>
      </c>
      <c r="J2870" s="33" t="s">
        <v>46</v>
      </c>
      <c r="K2870" s="63" t="s">
        <v>107</v>
      </c>
      <c r="L2870" s="32" t="str">
        <f t="shared" si="811"/>
        <v>CGE370</v>
      </c>
      <c r="M2870" s="32" t="str">
        <f t="shared" si="812"/>
        <v>BMJ II</v>
      </c>
      <c r="N2870" s="32" t="str">
        <f t="shared" si="813"/>
        <v>12 RODA</v>
      </c>
      <c r="O2870" s="146">
        <v>0.94690972222222225</v>
      </c>
      <c r="P2870" s="65">
        <v>44201.946909722225</v>
      </c>
      <c r="Q2870" s="65"/>
      <c r="R2870" s="66">
        <v>2</v>
      </c>
      <c r="S2870" s="66">
        <v>44440</v>
      </c>
      <c r="T2870" s="66">
        <v>17360</v>
      </c>
      <c r="U2870" s="67">
        <f t="shared" si="805"/>
        <v>27.08</v>
      </c>
      <c r="V2870" s="66">
        <f t="shared" si="796"/>
        <v>549101.15999999992</v>
      </c>
      <c r="W2870" s="66" t="str">
        <f t="shared" si="797"/>
        <v>1 &gt; 4</v>
      </c>
      <c r="X2870" s="66">
        <f>A2870+SUMIFS(Presensi!F:F,Presensi!E:E,'Entry Data'!AP2870)</f>
        <v>1</v>
      </c>
      <c r="Y2870" s="66">
        <f>IFERROR(INDEX('Retasi Pricing'!F:F,MATCH('Entry Data'!AM2870,'Retasi Pricing'!E:E,0))*X2870,"")</f>
        <v>27500</v>
      </c>
      <c r="Z2870" s="62" t="s">
        <v>26</v>
      </c>
      <c r="AA2870" s="62" t="s">
        <v>27</v>
      </c>
      <c r="AB2870" s="32"/>
      <c r="AC2870" s="32" t="s">
        <v>303</v>
      </c>
      <c r="AD2870" s="32" t="str">
        <f t="shared" si="798"/>
        <v/>
      </c>
      <c r="AF2870" s="5" t="str">
        <f t="shared" si="799"/>
        <v>MUSTAMIN44201</v>
      </c>
      <c r="AG2870" s="5" t="str">
        <f t="shared" si="800"/>
        <v>BMJ 04444201UTARANIGHT</v>
      </c>
      <c r="AH2870" s="5" t="str">
        <f t="shared" si="801"/>
        <v>MUSTAMIN44201UTARANIGHT</v>
      </c>
      <c r="AI2870" s="5" t="str">
        <f t="shared" si="802"/>
        <v>BMJ 04444201NIGHT</v>
      </c>
      <c r="AJ2870" s="5" t="str">
        <f t="shared" si="803"/>
        <v>MUSTAMIN44201NIGHT</v>
      </c>
      <c r="AK2870" s="5" t="str">
        <f t="shared" si="804"/>
        <v>MUSTAMINBMJ II</v>
      </c>
      <c r="AL2870" s="5" t="str">
        <f t="shared" si="806"/>
        <v>2UTARA</v>
      </c>
      <c r="AM2870" s="5" t="str">
        <f t="shared" si="807"/>
        <v>1 &gt; 4UTARA12 RODA</v>
      </c>
      <c r="AN2870" s="5" t="str">
        <f t="shared" si="808"/>
        <v>MUSTAMINBMJ II1 &gt; 4UTARA12 RODA</v>
      </c>
      <c r="AO2870" s="5" t="str">
        <f t="shared" si="809"/>
        <v>MUSTAMIN1 &gt; 4UTARA12 RODA</v>
      </c>
      <c r="AP2870" s="5" t="str">
        <f t="shared" si="810"/>
        <v>44201NIGHT</v>
      </c>
    </row>
    <row r="2871" spans="1:42" x14ac:dyDescent="0.3">
      <c r="A2871" s="33">
        <v>1</v>
      </c>
      <c r="B2871" s="33"/>
      <c r="C2871" s="70">
        <v>44201</v>
      </c>
      <c r="D2871" s="71" t="s">
        <v>87</v>
      </c>
      <c r="E2871" s="70">
        <v>44202</v>
      </c>
      <c r="F2871" s="71">
        <v>5164802</v>
      </c>
      <c r="G2871" s="33" t="s">
        <v>20</v>
      </c>
      <c r="H2871" s="33" t="s">
        <v>21</v>
      </c>
      <c r="I2871" s="33" t="s">
        <v>51</v>
      </c>
      <c r="J2871" s="33" t="s">
        <v>23</v>
      </c>
      <c r="K2871" s="63" t="s">
        <v>35</v>
      </c>
      <c r="L2871" s="32" t="str">
        <f t="shared" si="811"/>
        <v>CGE370</v>
      </c>
      <c r="M2871" s="32" t="str">
        <f t="shared" si="812"/>
        <v>BMJ II</v>
      </c>
      <c r="N2871" s="32" t="str">
        <f t="shared" si="813"/>
        <v>12 RODA</v>
      </c>
      <c r="O2871" s="146">
        <v>3.2372685185185185E-2</v>
      </c>
      <c r="P2871" s="65">
        <v>44202.032372685186</v>
      </c>
      <c r="Q2871" s="65"/>
      <c r="R2871" s="66">
        <v>3</v>
      </c>
      <c r="S2871" s="66">
        <v>46020</v>
      </c>
      <c r="T2871" s="66">
        <v>17020</v>
      </c>
      <c r="U2871" s="67">
        <f t="shared" si="805"/>
        <v>29</v>
      </c>
      <c r="V2871" s="66">
        <f t="shared" si="796"/>
        <v>588033</v>
      </c>
      <c r="W2871" s="66" t="str">
        <f t="shared" si="797"/>
        <v>1 &gt; 4</v>
      </c>
      <c r="X2871" s="66">
        <f>A2871+SUMIFS(Presensi!F:F,Presensi!E:E,'Entry Data'!AP2871)</f>
        <v>1</v>
      </c>
      <c r="Y2871" s="66">
        <f>IFERROR(INDEX('Retasi Pricing'!F:F,MATCH('Entry Data'!AM2871,'Retasi Pricing'!E:E,0))*X2871,"")</f>
        <v>27500</v>
      </c>
      <c r="Z2871" s="62" t="s">
        <v>26</v>
      </c>
      <c r="AA2871" s="62" t="s">
        <v>27</v>
      </c>
      <c r="AB2871" s="32"/>
      <c r="AC2871" s="32" t="s">
        <v>304</v>
      </c>
      <c r="AD2871" s="32" t="str">
        <f t="shared" si="798"/>
        <v/>
      </c>
      <c r="AF2871" s="5" t="str">
        <f t="shared" si="799"/>
        <v>MUHLIS44201</v>
      </c>
      <c r="AG2871" s="5" t="str">
        <f t="shared" si="800"/>
        <v>BMJ 04544201UTARANIGHT</v>
      </c>
      <c r="AH2871" s="5" t="str">
        <f t="shared" si="801"/>
        <v>MUHLIS44201UTARANIGHT</v>
      </c>
      <c r="AI2871" s="5" t="str">
        <f t="shared" si="802"/>
        <v>BMJ 04544201NIGHT</v>
      </c>
      <c r="AJ2871" s="5" t="str">
        <f t="shared" si="803"/>
        <v>MUHLIS44201NIGHT</v>
      </c>
      <c r="AK2871" s="5" t="str">
        <f t="shared" si="804"/>
        <v>MUHLISBMJ II</v>
      </c>
      <c r="AL2871" s="5" t="str">
        <f t="shared" si="806"/>
        <v>3UTARA</v>
      </c>
      <c r="AM2871" s="5" t="str">
        <f t="shared" si="807"/>
        <v>1 &gt; 4UTARA12 RODA</v>
      </c>
      <c r="AN2871" s="5" t="str">
        <f t="shared" si="808"/>
        <v>MUHLISBMJ II1 &gt; 4UTARA12 RODA</v>
      </c>
      <c r="AO2871" s="5" t="str">
        <f t="shared" si="809"/>
        <v>MUHLIS1 &gt; 4UTARA12 RODA</v>
      </c>
      <c r="AP2871" s="5" t="str">
        <f t="shared" si="810"/>
        <v>44201NIGHT</v>
      </c>
    </row>
    <row r="2872" spans="1:42" x14ac:dyDescent="0.3">
      <c r="A2872" s="33">
        <v>1</v>
      </c>
      <c r="B2872" s="33"/>
      <c r="C2872" s="70">
        <v>44201</v>
      </c>
      <c r="D2872" s="71" t="s">
        <v>87</v>
      </c>
      <c r="E2872" s="70">
        <v>44202</v>
      </c>
      <c r="F2872" s="71">
        <v>5164862</v>
      </c>
      <c r="G2872" s="33" t="s">
        <v>20</v>
      </c>
      <c r="H2872" s="33" t="s">
        <v>21</v>
      </c>
      <c r="I2872" s="33" t="s">
        <v>51</v>
      </c>
      <c r="J2872" s="33" t="s">
        <v>23</v>
      </c>
      <c r="K2872" s="63" t="s">
        <v>35</v>
      </c>
      <c r="L2872" s="32" t="str">
        <f t="shared" si="811"/>
        <v>CGE370</v>
      </c>
      <c r="M2872" s="32" t="str">
        <f t="shared" si="812"/>
        <v>BMJ II</v>
      </c>
      <c r="N2872" s="32" t="str">
        <f t="shared" si="813"/>
        <v>12 RODA</v>
      </c>
      <c r="O2872" s="146">
        <v>9.6840277777777775E-2</v>
      </c>
      <c r="P2872" s="65">
        <v>44202.09684027778</v>
      </c>
      <c r="Q2872" s="65"/>
      <c r="R2872" s="66">
        <v>4</v>
      </c>
      <c r="S2872" s="66">
        <v>47760</v>
      </c>
      <c r="T2872" s="66">
        <v>17020</v>
      </c>
      <c r="U2872" s="67">
        <f t="shared" si="805"/>
        <v>30.74</v>
      </c>
      <c r="V2872" s="66">
        <f t="shared" si="796"/>
        <v>623314.98</v>
      </c>
      <c r="W2872" s="66" t="str">
        <f t="shared" si="797"/>
        <v>1 &gt; 4</v>
      </c>
      <c r="X2872" s="66">
        <f>A2872+SUMIFS(Presensi!F:F,Presensi!E:E,'Entry Data'!AP2872)</f>
        <v>1</v>
      </c>
      <c r="Y2872" s="66">
        <f>IFERROR(INDEX('Retasi Pricing'!F:F,MATCH('Entry Data'!AM2872,'Retasi Pricing'!E:E,0))*X2872,"")</f>
        <v>27500</v>
      </c>
      <c r="Z2872" s="62" t="s">
        <v>26</v>
      </c>
      <c r="AA2872" s="62" t="s">
        <v>27</v>
      </c>
      <c r="AB2872" s="32"/>
      <c r="AC2872" s="32" t="s">
        <v>304</v>
      </c>
      <c r="AD2872" s="32" t="str">
        <f t="shared" si="798"/>
        <v/>
      </c>
      <c r="AF2872" s="5" t="str">
        <f t="shared" si="799"/>
        <v>MUHLIS44201</v>
      </c>
      <c r="AG2872" s="5" t="str">
        <f t="shared" si="800"/>
        <v>BMJ 04544201UTARANIGHT</v>
      </c>
      <c r="AH2872" s="5" t="str">
        <f t="shared" si="801"/>
        <v>MUHLIS44201UTARANIGHT</v>
      </c>
      <c r="AI2872" s="5" t="str">
        <f t="shared" si="802"/>
        <v>BMJ 04544201NIGHT</v>
      </c>
      <c r="AJ2872" s="5" t="str">
        <f t="shared" si="803"/>
        <v>MUHLIS44201NIGHT</v>
      </c>
      <c r="AK2872" s="5" t="str">
        <f t="shared" si="804"/>
        <v>MUHLISBMJ II</v>
      </c>
      <c r="AL2872" s="5" t="str">
        <f t="shared" si="806"/>
        <v>4UTARA</v>
      </c>
      <c r="AM2872" s="5" t="str">
        <f t="shared" si="807"/>
        <v>1 &gt; 4UTARA12 RODA</v>
      </c>
      <c r="AN2872" s="5" t="str">
        <f t="shared" si="808"/>
        <v>MUHLISBMJ II1 &gt; 4UTARA12 RODA</v>
      </c>
      <c r="AO2872" s="5" t="str">
        <f t="shared" si="809"/>
        <v>MUHLIS1 &gt; 4UTARA12 RODA</v>
      </c>
      <c r="AP2872" s="5" t="str">
        <f t="shared" si="810"/>
        <v>44201NIGHT</v>
      </c>
    </row>
    <row r="2873" spans="1:42" x14ac:dyDescent="0.3">
      <c r="A2873" s="33">
        <v>1</v>
      </c>
      <c r="B2873" s="33"/>
      <c r="C2873" s="70">
        <v>44201</v>
      </c>
      <c r="D2873" s="71" t="s">
        <v>87</v>
      </c>
      <c r="E2873" s="70">
        <v>44202</v>
      </c>
      <c r="F2873" s="71">
        <v>5164920</v>
      </c>
      <c r="G2873" s="33" t="s">
        <v>20</v>
      </c>
      <c r="H2873" s="33" t="s">
        <v>21</v>
      </c>
      <c r="I2873" s="33" t="s">
        <v>51</v>
      </c>
      <c r="J2873" s="33" t="s">
        <v>23</v>
      </c>
      <c r="K2873" s="63" t="s">
        <v>35</v>
      </c>
      <c r="L2873" s="32" t="str">
        <f t="shared" si="811"/>
        <v>CGE370</v>
      </c>
      <c r="M2873" s="32" t="str">
        <f t="shared" si="812"/>
        <v>BMJ II</v>
      </c>
      <c r="N2873" s="32" t="str">
        <f t="shared" si="813"/>
        <v>12 RODA</v>
      </c>
      <c r="O2873" s="146">
        <v>0.15480324074074073</v>
      </c>
      <c r="P2873" s="65">
        <v>44202.154803240737</v>
      </c>
      <c r="Q2873" s="65"/>
      <c r="R2873" s="66">
        <v>5</v>
      </c>
      <c r="S2873" s="66">
        <v>48580</v>
      </c>
      <c r="T2873" s="66">
        <v>17020</v>
      </c>
      <c r="U2873" s="67">
        <f t="shared" si="805"/>
        <v>31.56</v>
      </c>
      <c r="V2873" s="66">
        <f t="shared" si="796"/>
        <v>639942.11999999988</v>
      </c>
      <c r="W2873" s="66" t="str">
        <f t="shared" si="797"/>
        <v>&gt; 5</v>
      </c>
      <c r="X2873" s="66">
        <f>A2873+SUMIFS(Presensi!F:F,Presensi!E:E,'Entry Data'!AP2873)</f>
        <v>1</v>
      </c>
      <c r="Y2873" s="66">
        <f>IFERROR(INDEX('Retasi Pricing'!F:F,MATCH('Entry Data'!AM2873,'Retasi Pricing'!E:E,0))*X2873,"")</f>
        <v>31200</v>
      </c>
      <c r="Z2873" s="62" t="s">
        <v>26</v>
      </c>
      <c r="AA2873" s="62" t="s">
        <v>27</v>
      </c>
      <c r="AB2873" s="32"/>
      <c r="AC2873" s="32" t="s">
        <v>304</v>
      </c>
      <c r="AD2873" s="32" t="str">
        <f t="shared" si="798"/>
        <v/>
      </c>
      <c r="AF2873" s="5" t="str">
        <f t="shared" si="799"/>
        <v>MUHLIS44201</v>
      </c>
      <c r="AG2873" s="5" t="str">
        <f t="shared" si="800"/>
        <v>BMJ 04544201UTARANIGHT</v>
      </c>
      <c r="AH2873" s="5" t="str">
        <f t="shared" si="801"/>
        <v>MUHLIS44201UTARANIGHT</v>
      </c>
      <c r="AI2873" s="5" t="str">
        <f t="shared" si="802"/>
        <v>BMJ 04544201NIGHT</v>
      </c>
      <c r="AJ2873" s="5" t="str">
        <f t="shared" si="803"/>
        <v>MUHLIS44201NIGHT</v>
      </c>
      <c r="AK2873" s="5" t="str">
        <f t="shared" si="804"/>
        <v>MUHLISBMJ II</v>
      </c>
      <c r="AL2873" s="5" t="str">
        <f t="shared" si="806"/>
        <v>5UTARA</v>
      </c>
      <c r="AM2873" s="5" t="str">
        <f t="shared" si="807"/>
        <v>&gt; 5UTARA12 RODA</v>
      </c>
      <c r="AN2873" s="5" t="str">
        <f t="shared" si="808"/>
        <v>MUHLISBMJ II&gt; 5UTARA12 RODA</v>
      </c>
      <c r="AO2873" s="5" t="str">
        <f t="shared" si="809"/>
        <v>MUHLIS&gt; 5UTARA12 RODA</v>
      </c>
      <c r="AP2873" s="5" t="str">
        <f t="shared" si="810"/>
        <v>44201NIGHT</v>
      </c>
    </row>
    <row r="2874" spans="1:42" x14ac:dyDescent="0.3">
      <c r="A2874" s="33">
        <v>1</v>
      </c>
      <c r="B2874" s="33"/>
      <c r="C2874" s="70">
        <v>44201</v>
      </c>
      <c r="D2874" s="71" t="s">
        <v>87</v>
      </c>
      <c r="E2874" s="70">
        <v>44201</v>
      </c>
      <c r="F2874" s="71">
        <v>5164667</v>
      </c>
      <c r="G2874" s="33" t="s">
        <v>20</v>
      </c>
      <c r="H2874" s="33" t="s">
        <v>21</v>
      </c>
      <c r="I2874" s="33" t="s">
        <v>51</v>
      </c>
      <c r="J2874" s="33" t="s">
        <v>23</v>
      </c>
      <c r="K2874" s="63" t="s">
        <v>35</v>
      </c>
      <c r="L2874" s="32" t="str">
        <f t="shared" si="811"/>
        <v>CGE370</v>
      </c>
      <c r="M2874" s="32" t="str">
        <f t="shared" si="812"/>
        <v>BMJ II</v>
      </c>
      <c r="N2874" s="32" t="str">
        <f t="shared" si="813"/>
        <v>12 RODA</v>
      </c>
      <c r="O2874" s="146">
        <v>0.91565972222222225</v>
      </c>
      <c r="P2874" s="65">
        <v>44201.920439814814</v>
      </c>
      <c r="Q2874" s="65"/>
      <c r="R2874" s="66">
        <v>1</v>
      </c>
      <c r="S2874" s="66">
        <v>46360</v>
      </c>
      <c r="T2874" s="66">
        <v>17020</v>
      </c>
      <c r="U2874" s="67">
        <f t="shared" si="805"/>
        <v>29.34</v>
      </c>
      <c r="V2874" s="66">
        <f t="shared" si="796"/>
        <v>594927.18000000005</v>
      </c>
      <c r="W2874" s="66" t="str">
        <f t="shared" si="797"/>
        <v>1 &gt; 4</v>
      </c>
      <c r="X2874" s="66">
        <f>A2874+SUMIFS(Presensi!F:F,Presensi!E:E,'Entry Data'!AP2874)</f>
        <v>1</v>
      </c>
      <c r="Y2874" s="66">
        <f>IFERROR(INDEX('Retasi Pricing'!F:F,MATCH('Entry Data'!AM2874,'Retasi Pricing'!E:E,0))*X2874,"")</f>
        <v>27500</v>
      </c>
      <c r="Z2874" s="62" t="s">
        <v>26</v>
      </c>
      <c r="AA2874" s="62" t="s">
        <v>27</v>
      </c>
      <c r="AB2874" s="32"/>
      <c r="AC2874" s="32" t="s">
        <v>304</v>
      </c>
      <c r="AD2874" s="32" t="str">
        <f t="shared" si="798"/>
        <v/>
      </c>
      <c r="AF2874" s="5" t="str">
        <f t="shared" si="799"/>
        <v>MUHLIS44201</v>
      </c>
      <c r="AG2874" s="5" t="str">
        <f t="shared" si="800"/>
        <v>BMJ 04544201UTARANIGHT</v>
      </c>
      <c r="AH2874" s="5" t="str">
        <f t="shared" si="801"/>
        <v>MUHLIS44201UTARANIGHT</v>
      </c>
      <c r="AI2874" s="5" t="str">
        <f t="shared" si="802"/>
        <v>BMJ 04544201NIGHT</v>
      </c>
      <c r="AJ2874" s="5" t="str">
        <f t="shared" si="803"/>
        <v>MUHLIS44201NIGHT</v>
      </c>
      <c r="AK2874" s="5" t="str">
        <f t="shared" si="804"/>
        <v>MUHLISBMJ II</v>
      </c>
      <c r="AL2874" s="5" t="str">
        <f t="shared" si="806"/>
        <v>1UTARA</v>
      </c>
      <c r="AM2874" s="5" t="str">
        <f t="shared" si="807"/>
        <v>1 &gt; 4UTARA12 RODA</v>
      </c>
      <c r="AN2874" s="5" t="str">
        <f t="shared" si="808"/>
        <v>MUHLISBMJ II1 &gt; 4UTARA12 RODA</v>
      </c>
      <c r="AO2874" s="5" t="str">
        <f t="shared" si="809"/>
        <v>MUHLIS1 &gt; 4UTARA12 RODA</v>
      </c>
      <c r="AP2874" s="5" t="str">
        <f t="shared" si="810"/>
        <v>44201NIGHT</v>
      </c>
    </row>
    <row r="2875" spans="1:42" x14ac:dyDescent="0.3">
      <c r="A2875" s="33">
        <v>1</v>
      </c>
      <c r="B2875" s="33"/>
      <c r="C2875" s="70">
        <v>44201</v>
      </c>
      <c r="D2875" s="71" t="s">
        <v>87</v>
      </c>
      <c r="E2875" s="70">
        <v>44201</v>
      </c>
      <c r="F2875" s="71">
        <v>5164737</v>
      </c>
      <c r="G2875" s="33" t="s">
        <v>20</v>
      </c>
      <c r="H2875" s="33" t="s">
        <v>21</v>
      </c>
      <c r="I2875" s="33" t="s">
        <v>51</v>
      </c>
      <c r="J2875" s="33" t="s">
        <v>23</v>
      </c>
      <c r="K2875" s="63" t="s">
        <v>35</v>
      </c>
      <c r="L2875" s="32" t="str">
        <f t="shared" si="811"/>
        <v>CGE370</v>
      </c>
      <c r="M2875" s="32" t="str">
        <f t="shared" si="812"/>
        <v>BMJ II</v>
      </c>
      <c r="N2875" s="32" t="str">
        <f t="shared" si="813"/>
        <v>12 RODA</v>
      </c>
      <c r="O2875" s="146">
        <v>0.97616898148148146</v>
      </c>
      <c r="P2875" s="65">
        <v>44201.976168981484</v>
      </c>
      <c r="Q2875" s="65"/>
      <c r="R2875" s="66">
        <v>2</v>
      </c>
      <c r="S2875" s="66">
        <v>46960</v>
      </c>
      <c r="T2875" s="66">
        <v>17020</v>
      </c>
      <c r="U2875" s="67">
        <f t="shared" si="805"/>
        <v>29.94</v>
      </c>
      <c r="V2875" s="66">
        <f t="shared" si="796"/>
        <v>607093.38000000012</v>
      </c>
      <c r="W2875" s="66" t="str">
        <f t="shared" si="797"/>
        <v>1 &gt; 4</v>
      </c>
      <c r="X2875" s="66">
        <f>A2875+SUMIFS(Presensi!F:F,Presensi!E:E,'Entry Data'!AP2875)</f>
        <v>1</v>
      </c>
      <c r="Y2875" s="66">
        <f>IFERROR(INDEX('Retasi Pricing'!F:F,MATCH('Entry Data'!AM2875,'Retasi Pricing'!E:E,0))*X2875,"")</f>
        <v>27500</v>
      </c>
      <c r="Z2875" s="62" t="s">
        <v>26</v>
      </c>
      <c r="AA2875" s="62" t="s">
        <v>27</v>
      </c>
      <c r="AB2875" s="32"/>
      <c r="AC2875" s="32" t="s">
        <v>304</v>
      </c>
      <c r="AD2875" s="32" t="str">
        <f t="shared" si="798"/>
        <v/>
      </c>
      <c r="AF2875" s="5" t="str">
        <f t="shared" si="799"/>
        <v>MUHLIS44201</v>
      </c>
      <c r="AG2875" s="5" t="str">
        <f t="shared" si="800"/>
        <v>BMJ 04544201UTARANIGHT</v>
      </c>
      <c r="AH2875" s="5" t="str">
        <f t="shared" si="801"/>
        <v>MUHLIS44201UTARANIGHT</v>
      </c>
      <c r="AI2875" s="5" t="str">
        <f t="shared" si="802"/>
        <v>BMJ 04544201NIGHT</v>
      </c>
      <c r="AJ2875" s="5" t="str">
        <f t="shared" si="803"/>
        <v>MUHLIS44201NIGHT</v>
      </c>
      <c r="AK2875" s="5" t="str">
        <f t="shared" si="804"/>
        <v>MUHLISBMJ II</v>
      </c>
      <c r="AL2875" s="5" t="str">
        <f t="shared" si="806"/>
        <v>2UTARA</v>
      </c>
      <c r="AM2875" s="5" t="str">
        <f t="shared" si="807"/>
        <v>1 &gt; 4UTARA12 RODA</v>
      </c>
      <c r="AN2875" s="5" t="str">
        <f t="shared" si="808"/>
        <v>MUHLISBMJ II1 &gt; 4UTARA12 RODA</v>
      </c>
      <c r="AO2875" s="5" t="str">
        <f t="shared" si="809"/>
        <v>MUHLIS1 &gt; 4UTARA12 RODA</v>
      </c>
      <c r="AP2875" s="5" t="str">
        <f t="shared" si="810"/>
        <v>44201NIGHT</v>
      </c>
    </row>
    <row r="2876" spans="1:42" x14ac:dyDescent="0.3">
      <c r="A2876" s="33">
        <v>1</v>
      </c>
      <c r="B2876" s="33"/>
      <c r="C2876" s="70">
        <v>44201</v>
      </c>
      <c r="D2876" s="71" t="s">
        <v>87</v>
      </c>
      <c r="E2876" s="70">
        <v>44202</v>
      </c>
      <c r="F2876" s="71">
        <v>5164766</v>
      </c>
      <c r="G2876" s="33" t="s">
        <v>20</v>
      </c>
      <c r="H2876" s="33" t="s">
        <v>21</v>
      </c>
      <c r="I2876" s="33" t="s">
        <v>123</v>
      </c>
      <c r="J2876" s="33" t="s">
        <v>23</v>
      </c>
      <c r="K2876" s="63" t="s">
        <v>36</v>
      </c>
      <c r="L2876" s="32" t="str">
        <f t="shared" si="811"/>
        <v>CGE370</v>
      </c>
      <c r="M2876" s="32" t="str">
        <f t="shared" si="812"/>
        <v>BMJ II</v>
      </c>
      <c r="N2876" s="32" t="str">
        <f t="shared" si="813"/>
        <v>12 RODA</v>
      </c>
      <c r="O2876" s="146">
        <v>4.2824074074074075E-4</v>
      </c>
      <c r="P2876" s="65">
        <v>44202.000428240739</v>
      </c>
      <c r="Q2876" s="65"/>
      <c r="R2876" s="66">
        <v>3</v>
      </c>
      <c r="S2876" s="66">
        <v>47540</v>
      </c>
      <c r="T2876" s="66">
        <v>17200</v>
      </c>
      <c r="U2876" s="67">
        <f t="shared" si="805"/>
        <v>30.34</v>
      </c>
      <c r="V2876" s="66">
        <f t="shared" si="796"/>
        <v>615204.18000000005</v>
      </c>
      <c r="W2876" s="66" t="str">
        <f t="shared" si="797"/>
        <v>1 &gt; 4</v>
      </c>
      <c r="X2876" s="66">
        <f>A2876+SUMIFS(Presensi!F:F,Presensi!E:E,'Entry Data'!AP2876)</f>
        <v>1</v>
      </c>
      <c r="Y2876" s="66">
        <f>IFERROR(INDEX('Retasi Pricing'!F:F,MATCH('Entry Data'!AM2876,'Retasi Pricing'!E:E,0))*X2876,"")</f>
        <v>27500</v>
      </c>
      <c r="Z2876" s="62" t="s">
        <v>26</v>
      </c>
      <c r="AA2876" s="62" t="s">
        <v>27</v>
      </c>
      <c r="AB2876" s="32"/>
      <c r="AC2876" s="32" t="s">
        <v>305</v>
      </c>
      <c r="AD2876" s="32" t="str">
        <f t="shared" si="798"/>
        <v/>
      </c>
      <c r="AF2876" s="5" t="str">
        <f t="shared" si="799"/>
        <v>SOFI'IN44201</v>
      </c>
      <c r="AG2876" s="5" t="str">
        <f t="shared" si="800"/>
        <v>BMJ 04644201UTARANIGHT</v>
      </c>
      <c r="AH2876" s="5" t="str">
        <f t="shared" si="801"/>
        <v>SOFI'IN44201UTARANIGHT</v>
      </c>
      <c r="AI2876" s="5" t="str">
        <f t="shared" si="802"/>
        <v>BMJ 04644201NIGHT</v>
      </c>
      <c r="AJ2876" s="5" t="str">
        <f t="shared" si="803"/>
        <v>SOFI'IN44201NIGHT</v>
      </c>
      <c r="AK2876" s="5" t="str">
        <f t="shared" si="804"/>
        <v>SOFI'INBMJ II</v>
      </c>
      <c r="AL2876" s="5" t="str">
        <f t="shared" si="806"/>
        <v>3UTARA</v>
      </c>
      <c r="AM2876" s="5" t="str">
        <f t="shared" si="807"/>
        <v>1 &gt; 4UTARA12 RODA</v>
      </c>
      <c r="AN2876" s="5" t="str">
        <f t="shared" si="808"/>
        <v>SOFI'INBMJ II1 &gt; 4UTARA12 RODA</v>
      </c>
      <c r="AO2876" s="5" t="str">
        <f t="shared" si="809"/>
        <v>SOFI'IN1 &gt; 4UTARA12 RODA</v>
      </c>
      <c r="AP2876" s="5" t="str">
        <f t="shared" si="810"/>
        <v>44201NIGHT</v>
      </c>
    </row>
    <row r="2877" spans="1:42" x14ac:dyDescent="0.3">
      <c r="A2877" s="33">
        <v>1</v>
      </c>
      <c r="B2877" s="33"/>
      <c r="C2877" s="70">
        <v>44201</v>
      </c>
      <c r="D2877" s="71" t="s">
        <v>87</v>
      </c>
      <c r="E2877" s="70">
        <v>44201</v>
      </c>
      <c r="F2877" s="71">
        <v>5164595</v>
      </c>
      <c r="G2877" s="33" t="s">
        <v>20</v>
      </c>
      <c r="H2877" s="33" t="s">
        <v>21</v>
      </c>
      <c r="I2877" s="33" t="s">
        <v>123</v>
      </c>
      <c r="J2877" s="33" t="s">
        <v>23</v>
      </c>
      <c r="K2877" s="63" t="s">
        <v>36</v>
      </c>
      <c r="L2877" s="32" t="str">
        <f t="shared" si="811"/>
        <v>CGE370</v>
      </c>
      <c r="M2877" s="32" t="str">
        <f t="shared" si="812"/>
        <v>BMJ II</v>
      </c>
      <c r="N2877" s="32" t="str">
        <f t="shared" si="813"/>
        <v>12 RODA</v>
      </c>
      <c r="O2877" s="146">
        <v>0.85684027777777771</v>
      </c>
      <c r="P2877" s="65">
        <v>44201.862222222226</v>
      </c>
      <c r="Q2877" s="65"/>
      <c r="R2877" s="66">
        <v>1</v>
      </c>
      <c r="S2877" s="66">
        <v>47820</v>
      </c>
      <c r="T2877" s="66">
        <v>17200</v>
      </c>
      <c r="U2877" s="67">
        <f t="shared" si="805"/>
        <v>30.62</v>
      </c>
      <c r="V2877" s="66">
        <f t="shared" si="796"/>
        <v>620881.74</v>
      </c>
      <c r="W2877" s="66" t="str">
        <f t="shared" si="797"/>
        <v>1 &gt; 4</v>
      </c>
      <c r="X2877" s="66">
        <f>A2877+SUMIFS(Presensi!F:F,Presensi!E:E,'Entry Data'!AP2877)</f>
        <v>1</v>
      </c>
      <c r="Y2877" s="66">
        <f>IFERROR(INDEX('Retasi Pricing'!F:F,MATCH('Entry Data'!AM2877,'Retasi Pricing'!E:E,0))*X2877,"")</f>
        <v>27500</v>
      </c>
      <c r="Z2877" s="62" t="s">
        <v>26</v>
      </c>
      <c r="AA2877" s="62" t="s">
        <v>27</v>
      </c>
      <c r="AB2877" s="32"/>
      <c r="AC2877" s="32" t="s">
        <v>305</v>
      </c>
      <c r="AD2877" s="32" t="str">
        <f t="shared" si="798"/>
        <v/>
      </c>
      <c r="AF2877" s="5" t="str">
        <f t="shared" si="799"/>
        <v>SOFI'IN44201</v>
      </c>
      <c r="AG2877" s="5" t="str">
        <f t="shared" si="800"/>
        <v>BMJ 04644201UTARANIGHT</v>
      </c>
      <c r="AH2877" s="5" t="str">
        <f t="shared" si="801"/>
        <v>SOFI'IN44201UTARANIGHT</v>
      </c>
      <c r="AI2877" s="5" t="str">
        <f t="shared" si="802"/>
        <v>BMJ 04644201NIGHT</v>
      </c>
      <c r="AJ2877" s="5" t="str">
        <f t="shared" si="803"/>
        <v>SOFI'IN44201NIGHT</v>
      </c>
      <c r="AK2877" s="5" t="str">
        <f t="shared" si="804"/>
        <v>SOFI'INBMJ II</v>
      </c>
      <c r="AL2877" s="5" t="str">
        <f t="shared" si="806"/>
        <v>1UTARA</v>
      </c>
      <c r="AM2877" s="5" t="str">
        <f t="shared" si="807"/>
        <v>1 &gt; 4UTARA12 RODA</v>
      </c>
      <c r="AN2877" s="5" t="str">
        <f t="shared" si="808"/>
        <v>SOFI'INBMJ II1 &gt; 4UTARA12 RODA</v>
      </c>
      <c r="AO2877" s="5" t="str">
        <f t="shared" si="809"/>
        <v>SOFI'IN1 &gt; 4UTARA12 RODA</v>
      </c>
      <c r="AP2877" s="5" t="str">
        <f t="shared" si="810"/>
        <v>44201NIGHT</v>
      </c>
    </row>
    <row r="2878" spans="1:42" x14ac:dyDescent="0.3">
      <c r="A2878" s="33">
        <v>1</v>
      </c>
      <c r="B2878" s="33"/>
      <c r="C2878" s="70">
        <v>44201</v>
      </c>
      <c r="D2878" s="71" t="s">
        <v>87</v>
      </c>
      <c r="E2878" s="70">
        <v>44201</v>
      </c>
      <c r="F2878" s="71">
        <v>5164668</v>
      </c>
      <c r="G2878" s="33" t="s">
        <v>20</v>
      </c>
      <c r="H2878" s="33" t="s">
        <v>21</v>
      </c>
      <c r="I2878" s="33" t="s">
        <v>123</v>
      </c>
      <c r="J2878" s="33" t="s">
        <v>23</v>
      </c>
      <c r="K2878" s="63" t="s">
        <v>36</v>
      </c>
      <c r="L2878" s="32" t="str">
        <f t="shared" si="811"/>
        <v>CGE370</v>
      </c>
      <c r="M2878" s="32" t="str">
        <f t="shared" si="812"/>
        <v>BMJ II</v>
      </c>
      <c r="N2878" s="32" t="str">
        <f t="shared" si="813"/>
        <v>12 RODA</v>
      </c>
      <c r="O2878" s="146">
        <v>0.91612268518518514</v>
      </c>
      <c r="P2878" s="65">
        <v>44201.916122685187</v>
      </c>
      <c r="Q2878" s="65"/>
      <c r="R2878" s="66">
        <v>2</v>
      </c>
      <c r="S2878" s="66">
        <v>47260</v>
      </c>
      <c r="T2878" s="66">
        <v>17200</v>
      </c>
      <c r="U2878" s="67">
        <f t="shared" si="805"/>
        <v>30.06</v>
      </c>
      <c r="V2878" s="66">
        <f t="shared" si="796"/>
        <v>609526.61999999988</v>
      </c>
      <c r="W2878" s="66" t="str">
        <f t="shared" si="797"/>
        <v>1 &gt; 4</v>
      </c>
      <c r="X2878" s="66">
        <f>A2878+SUMIFS(Presensi!F:F,Presensi!E:E,'Entry Data'!AP2878)</f>
        <v>1</v>
      </c>
      <c r="Y2878" s="66">
        <f>IFERROR(INDEX('Retasi Pricing'!F:F,MATCH('Entry Data'!AM2878,'Retasi Pricing'!E:E,0))*X2878,"")</f>
        <v>27500</v>
      </c>
      <c r="Z2878" s="62" t="s">
        <v>26</v>
      </c>
      <c r="AA2878" s="62" t="s">
        <v>27</v>
      </c>
      <c r="AB2878" s="32"/>
      <c r="AC2878" s="32" t="s">
        <v>305</v>
      </c>
      <c r="AD2878" s="32" t="str">
        <f t="shared" si="798"/>
        <v/>
      </c>
      <c r="AF2878" s="5" t="str">
        <f t="shared" si="799"/>
        <v>SOFI'IN44201</v>
      </c>
      <c r="AG2878" s="5" t="str">
        <f t="shared" si="800"/>
        <v>BMJ 04644201UTARANIGHT</v>
      </c>
      <c r="AH2878" s="5" t="str">
        <f t="shared" si="801"/>
        <v>SOFI'IN44201UTARANIGHT</v>
      </c>
      <c r="AI2878" s="5" t="str">
        <f t="shared" si="802"/>
        <v>BMJ 04644201NIGHT</v>
      </c>
      <c r="AJ2878" s="5" t="str">
        <f t="shared" si="803"/>
        <v>SOFI'IN44201NIGHT</v>
      </c>
      <c r="AK2878" s="5" t="str">
        <f t="shared" si="804"/>
        <v>SOFI'INBMJ II</v>
      </c>
      <c r="AL2878" s="5" t="str">
        <f t="shared" si="806"/>
        <v>2UTARA</v>
      </c>
      <c r="AM2878" s="5" t="str">
        <f t="shared" si="807"/>
        <v>1 &gt; 4UTARA12 RODA</v>
      </c>
      <c r="AN2878" s="5" t="str">
        <f t="shared" si="808"/>
        <v>SOFI'INBMJ II1 &gt; 4UTARA12 RODA</v>
      </c>
      <c r="AO2878" s="5" t="str">
        <f t="shared" si="809"/>
        <v>SOFI'IN1 &gt; 4UTARA12 RODA</v>
      </c>
      <c r="AP2878" s="5" t="str">
        <f t="shared" si="810"/>
        <v>44201NIGHT</v>
      </c>
    </row>
    <row r="2879" spans="1:42" x14ac:dyDescent="0.3">
      <c r="A2879" s="33">
        <v>1</v>
      </c>
      <c r="B2879" s="33"/>
      <c r="C2879" s="70">
        <v>44201</v>
      </c>
      <c r="D2879" s="71" t="s">
        <v>87</v>
      </c>
      <c r="E2879" s="70">
        <v>44202</v>
      </c>
      <c r="F2879" s="71">
        <v>5164781</v>
      </c>
      <c r="G2879" s="33" t="s">
        <v>20</v>
      </c>
      <c r="H2879" s="33" t="s">
        <v>50</v>
      </c>
      <c r="I2879" s="33" t="s">
        <v>51</v>
      </c>
      <c r="J2879" s="33" t="s">
        <v>53</v>
      </c>
      <c r="K2879" s="63" t="s">
        <v>41</v>
      </c>
      <c r="L2879" s="32" t="str">
        <f t="shared" si="811"/>
        <v>AXOR4843</v>
      </c>
      <c r="M2879" s="32" t="str">
        <f t="shared" si="812"/>
        <v>BMJ II</v>
      </c>
      <c r="N2879" s="32" t="str">
        <f t="shared" si="813"/>
        <v>12 RODA</v>
      </c>
      <c r="O2879" s="146">
        <v>1.3912037037037037E-2</v>
      </c>
      <c r="P2879" s="65">
        <v>44202.013912037037</v>
      </c>
      <c r="Q2879" s="65"/>
      <c r="R2879" s="66">
        <v>3</v>
      </c>
      <c r="S2879" s="66">
        <v>55480</v>
      </c>
      <c r="T2879" s="66">
        <v>20120</v>
      </c>
      <c r="U2879" s="67">
        <f t="shared" si="805"/>
        <v>35.36</v>
      </c>
      <c r="V2879" s="66">
        <f t="shared" si="796"/>
        <v>716994.72</v>
      </c>
      <c r="W2879" s="66" t="str">
        <f t="shared" si="797"/>
        <v>1 &gt; 4</v>
      </c>
      <c r="X2879" s="66">
        <f>A2879+SUMIFS(Presensi!F:F,Presensi!E:E,'Entry Data'!AP2879)</f>
        <v>1</v>
      </c>
      <c r="Y2879" s="66">
        <f>IFERROR(INDEX('Retasi Pricing'!F:F,MATCH('Entry Data'!AM2879,'Retasi Pricing'!E:E,0))*X2879,"")</f>
        <v>27500</v>
      </c>
      <c r="Z2879" s="62" t="s">
        <v>26</v>
      </c>
      <c r="AA2879" s="62" t="s">
        <v>27</v>
      </c>
      <c r="AB2879" s="32"/>
      <c r="AC2879" s="32" t="s">
        <v>306</v>
      </c>
      <c r="AD2879" s="32" t="str">
        <f t="shared" si="798"/>
        <v/>
      </c>
      <c r="AF2879" s="5" t="str">
        <f t="shared" si="799"/>
        <v>RAHMAN44201</v>
      </c>
      <c r="AG2879" s="5" t="str">
        <f t="shared" si="800"/>
        <v>BMJ 04744201UTARANIGHT</v>
      </c>
      <c r="AH2879" s="5" t="str">
        <f t="shared" si="801"/>
        <v>RAHMAN44201UTARANIGHT</v>
      </c>
      <c r="AI2879" s="5" t="str">
        <f t="shared" si="802"/>
        <v>BMJ 04744201NIGHT</v>
      </c>
      <c r="AJ2879" s="5" t="str">
        <f t="shared" si="803"/>
        <v>RAHMAN44201NIGHT</v>
      </c>
      <c r="AK2879" s="5" t="str">
        <f t="shared" si="804"/>
        <v>RAHMANBMJ II</v>
      </c>
      <c r="AL2879" s="5" t="str">
        <f t="shared" si="806"/>
        <v>3UTARA</v>
      </c>
      <c r="AM2879" s="5" t="str">
        <f t="shared" si="807"/>
        <v>1 &gt; 4UTARA12 RODA</v>
      </c>
      <c r="AN2879" s="5" t="str">
        <f t="shared" si="808"/>
        <v>RAHMANBMJ II1 &gt; 4UTARA12 RODA</v>
      </c>
      <c r="AO2879" s="5" t="str">
        <f t="shared" si="809"/>
        <v>RAHMAN1 &gt; 4UTARA12 RODA</v>
      </c>
      <c r="AP2879" s="5" t="str">
        <f t="shared" si="810"/>
        <v>44201NIGHT</v>
      </c>
    </row>
    <row r="2880" spans="1:42" x14ac:dyDescent="0.3">
      <c r="A2880" s="33">
        <v>1</v>
      </c>
      <c r="B2880" s="33"/>
      <c r="C2880" s="70">
        <v>44201</v>
      </c>
      <c r="D2880" s="71" t="s">
        <v>87</v>
      </c>
      <c r="E2880" s="70">
        <v>44202</v>
      </c>
      <c r="F2880" s="71">
        <v>5164975</v>
      </c>
      <c r="G2880" s="33" t="s">
        <v>20</v>
      </c>
      <c r="H2880" s="33" t="s">
        <v>50</v>
      </c>
      <c r="I2880" s="33" t="s">
        <v>51</v>
      </c>
      <c r="J2880" s="33" t="s">
        <v>53</v>
      </c>
      <c r="K2880" s="63" t="s">
        <v>41</v>
      </c>
      <c r="L2880" s="32" t="str">
        <f t="shared" si="811"/>
        <v>AXOR4843</v>
      </c>
      <c r="M2880" s="32" t="str">
        <f t="shared" si="812"/>
        <v>BMJ II</v>
      </c>
      <c r="N2880" s="32" t="str">
        <f t="shared" si="813"/>
        <v>12 RODA</v>
      </c>
      <c r="O2880" s="146">
        <v>0.22476851851851853</v>
      </c>
      <c r="P2880" s="65">
        <v>44202.224768518521</v>
      </c>
      <c r="Q2880" s="65"/>
      <c r="R2880" s="66">
        <v>4</v>
      </c>
      <c r="S2880" s="66">
        <v>55280</v>
      </c>
      <c r="T2880" s="66">
        <v>20120</v>
      </c>
      <c r="U2880" s="67">
        <f t="shared" si="805"/>
        <v>35.159999999999997</v>
      </c>
      <c r="V2880" s="66">
        <f t="shared" si="796"/>
        <v>712939.32</v>
      </c>
      <c r="W2880" s="66" t="str">
        <f t="shared" si="797"/>
        <v>1 &gt; 4</v>
      </c>
      <c r="X2880" s="66">
        <f>A2880+SUMIFS(Presensi!F:F,Presensi!E:E,'Entry Data'!AP2880)</f>
        <v>1</v>
      </c>
      <c r="Y2880" s="66">
        <f>IFERROR(INDEX('Retasi Pricing'!F:F,MATCH('Entry Data'!AM2880,'Retasi Pricing'!E:E,0))*X2880,"")</f>
        <v>27500</v>
      </c>
      <c r="Z2880" s="62" t="s">
        <v>26</v>
      </c>
      <c r="AA2880" s="62" t="s">
        <v>27</v>
      </c>
      <c r="AB2880" s="32"/>
      <c r="AC2880" s="32" t="s">
        <v>306</v>
      </c>
      <c r="AD2880" s="32" t="str">
        <f t="shared" si="798"/>
        <v/>
      </c>
      <c r="AF2880" s="5" t="str">
        <f t="shared" si="799"/>
        <v>RAHMAN44201</v>
      </c>
      <c r="AG2880" s="5" t="str">
        <f t="shared" si="800"/>
        <v>BMJ 04744201UTARANIGHT</v>
      </c>
      <c r="AH2880" s="5" t="str">
        <f t="shared" si="801"/>
        <v>RAHMAN44201UTARANIGHT</v>
      </c>
      <c r="AI2880" s="5" t="str">
        <f t="shared" si="802"/>
        <v>BMJ 04744201NIGHT</v>
      </c>
      <c r="AJ2880" s="5" t="str">
        <f t="shared" si="803"/>
        <v>RAHMAN44201NIGHT</v>
      </c>
      <c r="AK2880" s="5" t="str">
        <f t="shared" si="804"/>
        <v>RAHMANBMJ II</v>
      </c>
      <c r="AL2880" s="5" t="str">
        <f t="shared" si="806"/>
        <v>4UTARA</v>
      </c>
      <c r="AM2880" s="5" t="str">
        <f t="shared" si="807"/>
        <v>1 &gt; 4UTARA12 RODA</v>
      </c>
      <c r="AN2880" s="5" t="str">
        <f t="shared" si="808"/>
        <v>RAHMANBMJ II1 &gt; 4UTARA12 RODA</v>
      </c>
      <c r="AO2880" s="5" t="str">
        <f t="shared" si="809"/>
        <v>RAHMAN1 &gt; 4UTARA12 RODA</v>
      </c>
      <c r="AP2880" s="5" t="str">
        <f t="shared" si="810"/>
        <v>44201NIGHT</v>
      </c>
    </row>
    <row r="2881" spans="1:42" x14ac:dyDescent="0.3">
      <c r="A2881" s="33">
        <v>1</v>
      </c>
      <c r="B2881" s="33"/>
      <c r="C2881" s="70">
        <v>44201</v>
      </c>
      <c r="D2881" s="71" t="s">
        <v>87</v>
      </c>
      <c r="E2881" s="70">
        <v>44201</v>
      </c>
      <c r="F2881" s="71">
        <v>5164583</v>
      </c>
      <c r="G2881" s="33" t="s">
        <v>20</v>
      </c>
      <c r="H2881" s="33" t="s">
        <v>21</v>
      </c>
      <c r="I2881" s="33" t="s">
        <v>123</v>
      </c>
      <c r="J2881" s="33" t="s">
        <v>23</v>
      </c>
      <c r="K2881" s="63" t="s">
        <v>41</v>
      </c>
      <c r="L2881" s="32" t="str">
        <f t="shared" si="811"/>
        <v>AXOR4843</v>
      </c>
      <c r="M2881" s="32" t="str">
        <f t="shared" si="812"/>
        <v>BMJ II</v>
      </c>
      <c r="N2881" s="32" t="str">
        <f t="shared" si="813"/>
        <v>12 RODA</v>
      </c>
      <c r="O2881" s="146">
        <v>0.8467824074074074</v>
      </c>
      <c r="P2881" s="65">
        <v>44201.851956018516</v>
      </c>
      <c r="Q2881" s="65"/>
      <c r="R2881" s="66">
        <v>1</v>
      </c>
      <c r="S2881" s="66">
        <v>54020</v>
      </c>
      <c r="T2881" s="66">
        <v>20120</v>
      </c>
      <c r="U2881" s="67">
        <f t="shared" si="805"/>
        <v>33.9</v>
      </c>
      <c r="V2881" s="66">
        <f t="shared" si="796"/>
        <v>687390.29999999993</v>
      </c>
      <c r="W2881" s="66" t="str">
        <f t="shared" si="797"/>
        <v>1 &gt; 4</v>
      </c>
      <c r="X2881" s="66">
        <f>A2881+SUMIFS(Presensi!F:F,Presensi!E:E,'Entry Data'!AP2881)</f>
        <v>1</v>
      </c>
      <c r="Y2881" s="66">
        <f>IFERROR(INDEX('Retasi Pricing'!F:F,MATCH('Entry Data'!AM2881,'Retasi Pricing'!E:E,0))*X2881,"")</f>
        <v>27500</v>
      </c>
      <c r="Z2881" s="62" t="s">
        <v>26</v>
      </c>
      <c r="AA2881" s="62" t="s">
        <v>27</v>
      </c>
      <c r="AB2881" s="32"/>
      <c r="AC2881" s="32" t="s">
        <v>306</v>
      </c>
      <c r="AD2881" s="32" t="str">
        <f t="shared" si="798"/>
        <v/>
      </c>
      <c r="AF2881" s="5" t="str">
        <f t="shared" si="799"/>
        <v>RAHMAN44201</v>
      </c>
      <c r="AG2881" s="5" t="str">
        <f t="shared" si="800"/>
        <v>BMJ 04744201UTARANIGHT</v>
      </c>
      <c r="AH2881" s="5" t="str">
        <f t="shared" si="801"/>
        <v>RAHMAN44201UTARANIGHT</v>
      </c>
      <c r="AI2881" s="5" t="str">
        <f t="shared" si="802"/>
        <v>BMJ 04744201NIGHT</v>
      </c>
      <c r="AJ2881" s="5" t="str">
        <f t="shared" si="803"/>
        <v>RAHMAN44201NIGHT</v>
      </c>
      <c r="AK2881" s="5" t="str">
        <f t="shared" si="804"/>
        <v>RAHMANBMJ II</v>
      </c>
      <c r="AL2881" s="5" t="str">
        <f t="shared" si="806"/>
        <v>1UTARA</v>
      </c>
      <c r="AM2881" s="5" t="str">
        <f t="shared" si="807"/>
        <v>1 &gt; 4UTARA12 RODA</v>
      </c>
      <c r="AN2881" s="5" t="str">
        <f t="shared" si="808"/>
        <v>RAHMANBMJ II1 &gt; 4UTARA12 RODA</v>
      </c>
      <c r="AO2881" s="5" t="str">
        <f t="shared" si="809"/>
        <v>RAHMAN1 &gt; 4UTARA12 RODA</v>
      </c>
      <c r="AP2881" s="5" t="str">
        <f t="shared" si="810"/>
        <v>44201NIGHT</v>
      </c>
    </row>
    <row r="2882" spans="1:42" x14ac:dyDescent="0.3">
      <c r="A2882" s="33">
        <v>1</v>
      </c>
      <c r="B2882" s="33"/>
      <c r="C2882" s="70">
        <v>44201</v>
      </c>
      <c r="D2882" s="71" t="s">
        <v>87</v>
      </c>
      <c r="E2882" s="70">
        <v>44201</v>
      </c>
      <c r="F2882" s="71">
        <v>5164660</v>
      </c>
      <c r="G2882" s="33" t="s">
        <v>20</v>
      </c>
      <c r="H2882" s="33" t="s">
        <v>50</v>
      </c>
      <c r="I2882" s="33" t="s">
        <v>51</v>
      </c>
      <c r="J2882" s="33" t="s">
        <v>53</v>
      </c>
      <c r="K2882" s="63" t="s">
        <v>41</v>
      </c>
      <c r="L2882" s="32" t="str">
        <f t="shared" si="811"/>
        <v>AXOR4843</v>
      </c>
      <c r="M2882" s="32" t="str">
        <f t="shared" si="812"/>
        <v>BMJ II</v>
      </c>
      <c r="N2882" s="32" t="str">
        <f t="shared" si="813"/>
        <v>12 RODA</v>
      </c>
      <c r="O2882" s="146">
        <v>0.90822916666666664</v>
      </c>
      <c r="P2882" s="65">
        <v>44201.908229166664</v>
      </c>
      <c r="Q2882" s="65"/>
      <c r="R2882" s="66">
        <v>2</v>
      </c>
      <c r="S2882" s="66">
        <v>53620</v>
      </c>
      <c r="T2882" s="66">
        <v>20120</v>
      </c>
      <c r="U2882" s="67">
        <f t="shared" si="805"/>
        <v>33.5</v>
      </c>
      <c r="V2882" s="66">
        <f t="shared" si="796"/>
        <v>679279.5</v>
      </c>
      <c r="W2882" s="66" t="str">
        <f t="shared" si="797"/>
        <v>1 &gt; 4</v>
      </c>
      <c r="X2882" s="66">
        <f>A2882+SUMIFS(Presensi!F:F,Presensi!E:E,'Entry Data'!AP2882)</f>
        <v>1</v>
      </c>
      <c r="Y2882" s="66">
        <f>IFERROR(INDEX('Retasi Pricing'!F:F,MATCH('Entry Data'!AM2882,'Retasi Pricing'!E:E,0))*X2882,"")</f>
        <v>27500</v>
      </c>
      <c r="Z2882" s="62" t="s">
        <v>26</v>
      </c>
      <c r="AA2882" s="62" t="s">
        <v>27</v>
      </c>
      <c r="AB2882" s="32"/>
      <c r="AC2882" s="32" t="s">
        <v>306</v>
      </c>
      <c r="AD2882" s="32" t="str">
        <f t="shared" si="798"/>
        <v/>
      </c>
      <c r="AF2882" s="5" t="str">
        <f t="shared" si="799"/>
        <v>RAHMAN44201</v>
      </c>
      <c r="AG2882" s="5" t="str">
        <f t="shared" si="800"/>
        <v>BMJ 04744201UTARANIGHT</v>
      </c>
      <c r="AH2882" s="5" t="str">
        <f t="shared" si="801"/>
        <v>RAHMAN44201UTARANIGHT</v>
      </c>
      <c r="AI2882" s="5" t="str">
        <f t="shared" si="802"/>
        <v>BMJ 04744201NIGHT</v>
      </c>
      <c r="AJ2882" s="5" t="str">
        <f t="shared" si="803"/>
        <v>RAHMAN44201NIGHT</v>
      </c>
      <c r="AK2882" s="5" t="str">
        <f t="shared" si="804"/>
        <v>RAHMANBMJ II</v>
      </c>
      <c r="AL2882" s="5" t="str">
        <f t="shared" si="806"/>
        <v>2UTARA</v>
      </c>
      <c r="AM2882" s="5" t="str">
        <f t="shared" si="807"/>
        <v>1 &gt; 4UTARA12 RODA</v>
      </c>
      <c r="AN2882" s="5" t="str">
        <f t="shared" si="808"/>
        <v>RAHMANBMJ II1 &gt; 4UTARA12 RODA</v>
      </c>
      <c r="AO2882" s="5" t="str">
        <f t="shared" si="809"/>
        <v>RAHMAN1 &gt; 4UTARA12 RODA</v>
      </c>
      <c r="AP2882" s="5" t="str">
        <f t="shared" si="810"/>
        <v>44201NIGHT</v>
      </c>
    </row>
    <row r="2883" spans="1:42" x14ac:dyDescent="0.3">
      <c r="A2883" s="33">
        <v>1</v>
      </c>
      <c r="B2883" s="33"/>
      <c r="C2883" s="70">
        <v>44201</v>
      </c>
      <c r="D2883" s="71" t="s">
        <v>87</v>
      </c>
      <c r="E2883" s="70">
        <v>44202</v>
      </c>
      <c r="F2883" s="71">
        <v>5164867</v>
      </c>
      <c r="G2883" s="33" t="s">
        <v>38</v>
      </c>
      <c r="H2883" s="33" t="s">
        <v>102</v>
      </c>
      <c r="I2883" s="33" t="s">
        <v>290</v>
      </c>
      <c r="J2883" s="33" t="s">
        <v>40</v>
      </c>
      <c r="K2883" s="63" t="s">
        <v>57</v>
      </c>
      <c r="L2883" s="32" t="str">
        <f t="shared" si="811"/>
        <v>AXOR4843</v>
      </c>
      <c r="M2883" s="32" t="str">
        <f t="shared" si="812"/>
        <v>BMJ II</v>
      </c>
      <c r="N2883" s="32" t="str">
        <f t="shared" si="813"/>
        <v>12 RODA</v>
      </c>
      <c r="O2883" s="146">
        <v>0.1059837962962963</v>
      </c>
      <c r="P2883" s="65">
        <v>44202.105983796297</v>
      </c>
      <c r="Q2883" s="65"/>
      <c r="R2883" s="66">
        <v>4</v>
      </c>
      <c r="S2883" s="66">
        <v>52840</v>
      </c>
      <c r="T2883" s="66">
        <v>20200</v>
      </c>
      <c r="U2883" s="67">
        <f t="shared" si="805"/>
        <v>32.64</v>
      </c>
      <c r="V2883" s="66">
        <f t="shared" si="796"/>
        <v>980505.59999999998</v>
      </c>
      <c r="W2883" s="66" t="str">
        <f t="shared" si="797"/>
        <v>&gt; 4</v>
      </c>
      <c r="X2883" s="66">
        <f>A2883+SUMIFS(Presensi!F:F,Presensi!E:E,'Entry Data'!AP2883)</f>
        <v>1</v>
      </c>
      <c r="Y2883" s="66">
        <f>IFERROR(INDEX('Retasi Pricing'!F:F,MATCH('Entry Data'!AM2883,'Retasi Pricing'!E:E,0))*X2883,"")</f>
        <v>45000</v>
      </c>
      <c r="Z2883" s="62" t="s">
        <v>26</v>
      </c>
      <c r="AA2883" s="62" t="s">
        <v>27</v>
      </c>
      <c r="AB2883" s="32"/>
      <c r="AC2883" s="32" t="s">
        <v>217</v>
      </c>
      <c r="AD2883" s="32" t="str">
        <f t="shared" si="798"/>
        <v/>
      </c>
      <c r="AF2883" s="5" t="str">
        <f t="shared" si="799"/>
        <v>agus suwantono44201</v>
      </c>
      <c r="AG2883" s="5" t="str">
        <f t="shared" si="800"/>
        <v>BMJ 05044201SELATANNIGHT</v>
      </c>
      <c r="AH2883" s="5" t="str">
        <f t="shared" si="801"/>
        <v>agus suwantono44201SELATANNIGHT</v>
      </c>
      <c r="AI2883" s="5" t="str">
        <f t="shared" si="802"/>
        <v>BMJ 05044201NIGHT</v>
      </c>
      <c r="AJ2883" s="5" t="str">
        <f t="shared" si="803"/>
        <v>agus suwantono44201NIGHT</v>
      </c>
      <c r="AK2883" s="5" t="str">
        <f t="shared" si="804"/>
        <v>agus suwantonoBMJ II</v>
      </c>
      <c r="AL2883" s="5" t="str">
        <f t="shared" si="806"/>
        <v>4SELATAN</v>
      </c>
      <c r="AM2883" s="5" t="str">
        <f t="shared" si="807"/>
        <v>&gt; 4SELATAN12 RODA</v>
      </c>
      <c r="AN2883" s="5" t="str">
        <f t="shared" si="808"/>
        <v>agus suwantonoBMJ II&gt; 4SELATAN12 RODA</v>
      </c>
      <c r="AO2883" s="5" t="str">
        <f t="shared" si="809"/>
        <v>agus suwantono&gt; 4SELATAN12 RODA</v>
      </c>
      <c r="AP2883" s="5" t="str">
        <f t="shared" si="810"/>
        <v>44201NIGHT</v>
      </c>
    </row>
    <row r="2884" spans="1:42" x14ac:dyDescent="0.3">
      <c r="A2884" s="33">
        <v>1</v>
      </c>
      <c r="B2884" s="33"/>
      <c r="C2884" s="70">
        <v>44201</v>
      </c>
      <c r="D2884" s="71" t="s">
        <v>87</v>
      </c>
      <c r="E2884" s="70">
        <v>44202</v>
      </c>
      <c r="F2884" s="71">
        <v>5164993</v>
      </c>
      <c r="G2884" s="33" t="s">
        <v>38</v>
      </c>
      <c r="H2884" s="33" t="s">
        <v>102</v>
      </c>
      <c r="I2884" s="33" t="s">
        <v>290</v>
      </c>
      <c r="J2884" s="33" t="s">
        <v>40</v>
      </c>
      <c r="K2884" s="63" t="s">
        <v>57</v>
      </c>
      <c r="L2884" s="32" t="str">
        <f t="shared" si="811"/>
        <v>AXOR4843</v>
      </c>
      <c r="M2884" s="32" t="str">
        <f t="shared" si="812"/>
        <v>BMJ II</v>
      </c>
      <c r="N2884" s="32" t="str">
        <f t="shared" si="813"/>
        <v>12 RODA</v>
      </c>
      <c r="O2884" s="146">
        <v>0.24083333333333334</v>
      </c>
      <c r="P2884" s="65">
        <v>44202.240833333337</v>
      </c>
      <c r="Q2884" s="65"/>
      <c r="R2884" s="66">
        <v>5</v>
      </c>
      <c r="S2884" s="66">
        <v>54420</v>
      </c>
      <c r="T2884" s="66">
        <v>20200</v>
      </c>
      <c r="U2884" s="67">
        <f t="shared" si="805"/>
        <v>34.22</v>
      </c>
      <c r="V2884" s="66">
        <f t="shared" si="796"/>
        <v>1027968.7999999999</v>
      </c>
      <c r="W2884" s="66" t="str">
        <f t="shared" si="797"/>
        <v>&gt; 5</v>
      </c>
      <c r="X2884" s="66">
        <f>A2884+SUMIFS(Presensi!F:F,Presensi!E:E,'Entry Data'!AP2884)</f>
        <v>1</v>
      </c>
      <c r="Y2884" s="66">
        <f>IFERROR(INDEX('Retasi Pricing'!F:F,MATCH('Entry Data'!AM2884,'Retasi Pricing'!E:E,0))*X2884,"")</f>
        <v>48500</v>
      </c>
      <c r="Z2884" s="62" t="s">
        <v>26</v>
      </c>
      <c r="AA2884" s="62" t="s">
        <v>27</v>
      </c>
      <c r="AB2884" s="32"/>
      <c r="AC2884" s="32" t="s">
        <v>217</v>
      </c>
      <c r="AD2884" s="32" t="str">
        <f t="shared" si="798"/>
        <v/>
      </c>
      <c r="AF2884" s="5" t="str">
        <f t="shared" si="799"/>
        <v>agus suwantono44201</v>
      </c>
      <c r="AG2884" s="5" t="str">
        <f t="shared" si="800"/>
        <v>BMJ 05044201SELATANNIGHT</v>
      </c>
      <c r="AH2884" s="5" t="str">
        <f t="shared" si="801"/>
        <v>agus suwantono44201SELATANNIGHT</v>
      </c>
      <c r="AI2884" s="5" t="str">
        <f t="shared" si="802"/>
        <v>BMJ 05044201NIGHT</v>
      </c>
      <c r="AJ2884" s="5" t="str">
        <f t="shared" si="803"/>
        <v>agus suwantono44201NIGHT</v>
      </c>
      <c r="AK2884" s="5" t="str">
        <f t="shared" si="804"/>
        <v>agus suwantonoBMJ II</v>
      </c>
      <c r="AL2884" s="5" t="str">
        <f t="shared" si="806"/>
        <v>5SELATAN</v>
      </c>
      <c r="AM2884" s="5" t="str">
        <f t="shared" si="807"/>
        <v>&gt; 5SELATAN12 RODA</v>
      </c>
      <c r="AN2884" s="5" t="str">
        <f t="shared" si="808"/>
        <v>agus suwantonoBMJ II&gt; 5SELATAN12 RODA</v>
      </c>
      <c r="AO2884" s="5" t="str">
        <f t="shared" si="809"/>
        <v>agus suwantono&gt; 5SELATAN12 RODA</v>
      </c>
      <c r="AP2884" s="5" t="str">
        <f t="shared" si="810"/>
        <v>44201NIGHT</v>
      </c>
    </row>
    <row r="2885" spans="1:42" x14ac:dyDescent="0.3">
      <c r="A2885" s="33">
        <v>1</v>
      </c>
      <c r="B2885" s="33"/>
      <c r="C2885" s="70">
        <v>44201</v>
      </c>
      <c r="D2885" s="71" t="s">
        <v>87</v>
      </c>
      <c r="E2885" s="70">
        <v>44201</v>
      </c>
      <c r="F2885" s="71">
        <v>5164601</v>
      </c>
      <c r="G2885" s="33" t="s">
        <v>20</v>
      </c>
      <c r="H2885" s="33" t="s">
        <v>21</v>
      </c>
      <c r="I2885" s="33" t="s">
        <v>51</v>
      </c>
      <c r="J2885" s="33" t="s">
        <v>23</v>
      </c>
      <c r="K2885" s="63" t="s">
        <v>57</v>
      </c>
      <c r="L2885" s="32" t="str">
        <f t="shared" si="811"/>
        <v>AXOR4843</v>
      </c>
      <c r="M2885" s="32" t="str">
        <f t="shared" si="812"/>
        <v>BMJ II</v>
      </c>
      <c r="N2885" s="32" t="str">
        <f t="shared" si="813"/>
        <v>12 RODA</v>
      </c>
      <c r="O2885" s="146">
        <v>0.86171296296296296</v>
      </c>
      <c r="P2885" s="65">
        <v>44201.869247685187</v>
      </c>
      <c r="Q2885" s="65"/>
      <c r="R2885" s="66">
        <v>1</v>
      </c>
      <c r="S2885" s="66">
        <v>53440</v>
      </c>
      <c r="T2885" s="66">
        <v>20200</v>
      </c>
      <c r="U2885" s="67">
        <f t="shared" si="805"/>
        <v>33.24</v>
      </c>
      <c r="V2885" s="66">
        <f t="shared" si="796"/>
        <v>674007.4800000001</v>
      </c>
      <c r="W2885" s="66" t="str">
        <f t="shared" si="797"/>
        <v>1 &gt; 4</v>
      </c>
      <c r="X2885" s="66">
        <f>A2885+SUMIFS(Presensi!F:F,Presensi!E:E,'Entry Data'!AP2885)</f>
        <v>1</v>
      </c>
      <c r="Y2885" s="66">
        <f>IFERROR(INDEX('Retasi Pricing'!F:F,MATCH('Entry Data'!AM2885,'Retasi Pricing'!E:E,0))*X2885,"")</f>
        <v>27500</v>
      </c>
      <c r="Z2885" s="62" t="s">
        <v>26</v>
      </c>
      <c r="AA2885" s="62" t="s">
        <v>27</v>
      </c>
      <c r="AB2885" s="32"/>
      <c r="AC2885" s="32" t="s">
        <v>217</v>
      </c>
      <c r="AD2885" s="32" t="str">
        <f t="shared" si="798"/>
        <v/>
      </c>
      <c r="AF2885" s="5" t="str">
        <f t="shared" si="799"/>
        <v>agus suwantono44201</v>
      </c>
      <c r="AG2885" s="5" t="str">
        <f t="shared" si="800"/>
        <v>BMJ 05044201UTARANIGHT</v>
      </c>
      <c r="AH2885" s="5" t="str">
        <f t="shared" si="801"/>
        <v>agus suwantono44201UTARANIGHT</v>
      </c>
      <c r="AI2885" s="5" t="str">
        <f t="shared" si="802"/>
        <v>BMJ 05044201NIGHT</v>
      </c>
      <c r="AJ2885" s="5" t="str">
        <f t="shared" si="803"/>
        <v>agus suwantono44201NIGHT</v>
      </c>
      <c r="AK2885" s="5" t="str">
        <f t="shared" si="804"/>
        <v>agus suwantonoBMJ II</v>
      </c>
      <c r="AL2885" s="5" t="str">
        <f t="shared" si="806"/>
        <v>1UTARA</v>
      </c>
      <c r="AM2885" s="5" t="str">
        <f t="shared" si="807"/>
        <v>1 &gt; 4UTARA12 RODA</v>
      </c>
      <c r="AN2885" s="5" t="str">
        <f t="shared" si="808"/>
        <v>agus suwantonoBMJ II1 &gt; 4UTARA12 RODA</v>
      </c>
      <c r="AO2885" s="5" t="str">
        <f t="shared" si="809"/>
        <v>agus suwantono1 &gt; 4UTARA12 RODA</v>
      </c>
      <c r="AP2885" s="5" t="str">
        <f t="shared" si="810"/>
        <v>44201NIGHT</v>
      </c>
    </row>
    <row r="2886" spans="1:42" x14ac:dyDescent="0.3">
      <c r="A2886" s="33">
        <v>1</v>
      </c>
      <c r="B2886" s="33"/>
      <c r="C2886" s="70">
        <v>44201</v>
      </c>
      <c r="D2886" s="71" t="s">
        <v>87</v>
      </c>
      <c r="E2886" s="70">
        <v>44201</v>
      </c>
      <c r="F2886" s="71">
        <v>5164675</v>
      </c>
      <c r="G2886" s="33" t="s">
        <v>20</v>
      </c>
      <c r="H2886" s="33" t="s">
        <v>50</v>
      </c>
      <c r="I2886" s="33" t="s">
        <v>51</v>
      </c>
      <c r="J2886" s="33" t="s">
        <v>53</v>
      </c>
      <c r="K2886" s="63" t="s">
        <v>57</v>
      </c>
      <c r="L2886" s="32" t="str">
        <f t="shared" si="811"/>
        <v>AXOR4843</v>
      </c>
      <c r="M2886" s="32" t="str">
        <f t="shared" si="812"/>
        <v>BMJ II</v>
      </c>
      <c r="N2886" s="32" t="str">
        <f t="shared" si="813"/>
        <v>12 RODA</v>
      </c>
      <c r="O2886" s="146">
        <v>0.92605324074074069</v>
      </c>
      <c r="P2886" s="65">
        <v>44201.926053240742</v>
      </c>
      <c r="Q2886" s="65"/>
      <c r="R2886" s="66">
        <v>2</v>
      </c>
      <c r="S2886" s="66">
        <v>54780</v>
      </c>
      <c r="T2886" s="66">
        <v>20200</v>
      </c>
      <c r="U2886" s="67">
        <f t="shared" si="805"/>
        <v>34.58</v>
      </c>
      <c r="V2886" s="66">
        <f t="shared" si="796"/>
        <v>701178.65999999992</v>
      </c>
      <c r="W2886" s="66" t="str">
        <f t="shared" si="797"/>
        <v>1 &gt; 4</v>
      </c>
      <c r="X2886" s="66">
        <f>A2886+SUMIFS(Presensi!F:F,Presensi!E:E,'Entry Data'!AP2886)</f>
        <v>1</v>
      </c>
      <c r="Y2886" s="66">
        <f>IFERROR(INDEX('Retasi Pricing'!F:F,MATCH('Entry Data'!AM2886,'Retasi Pricing'!E:E,0))*X2886,"")</f>
        <v>27500</v>
      </c>
      <c r="Z2886" s="62" t="s">
        <v>26</v>
      </c>
      <c r="AA2886" s="62" t="s">
        <v>27</v>
      </c>
      <c r="AB2886" s="32"/>
      <c r="AC2886" s="32" t="s">
        <v>217</v>
      </c>
      <c r="AD2886" s="32" t="str">
        <f t="shared" si="798"/>
        <v/>
      </c>
      <c r="AF2886" s="5" t="str">
        <f t="shared" si="799"/>
        <v>agus suwantono44201</v>
      </c>
      <c r="AG2886" s="5" t="str">
        <f t="shared" si="800"/>
        <v>BMJ 05044201UTARANIGHT</v>
      </c>
      <c r="AH2886" s="5" t="str">
        <f t="shared" si="801"/>
        <v>agus suwantono44201UTARANIGHT</v>
      </c>
      <c r="AI2886" s="5" t="str">
        <f t="shared" si="802"/>
        <v>BMJ 05044201NIGHT</v>
      </c>
      <c r="AJ2886" s="5" t="str">
        <f t="shared" si="803"/>
        <v>agus suwantono44201NIGHT</v>
      </c>
      <c r="AK2886" s="5" t="str">
        <f t="shared" si="804"/>
        <v>agus suwantonoBMJ II</v>
      </c>
      <c r="AL2886" s="5" t="str">
        <f t="shared" si="806"/>
        <v>2UTARA</v>
      </c>
      <c r="AM2886" s="5" t="str">
        <f t="shared" si="807"/>
        <v>1 &gt; 4UTARA12 RODA</v>
      </c>
      <c r="AN2886" s="5" t="str">
        <f t="shared" si="808"/>
        <v>agus suwantonoBMJ II1 &gt; 4UTARA12 RODA</v>
      </c>
      <c r="AO2886" s="5" t="str">
        <f t="shared" si="809"/>
        <v>agus suwantono1 &gt; 4UTARA12 RODA</v>
      </c>
      <c r="AP2886" s="5" t="str">
        <f t="shared" si="810"/>
        <v>44201NIGHT</v>
      </c>
    </row>
    <row r="2887" spans="1:42" x14ac:dyDescent="0.3">
      <c r="A2887" s="33">
        <v>1</v>
      </c>
      <c r="B2887" s="33"/>
      <c r="C2887" s="70">
        <v>44201</v>
      </c>
      <c r="D2887" s="71" t="s">
        <v>87</v>
      </c>
      <c r="E2887" s="70">
        <v>44201</v>
      </c>
      <c r="F2887" s="71">
        <v>5164754</v>
      </c>
      <c r="G2887" s="33" t="s">
        <v>20</v>
      </c>
      <c r="H2887" s="33" t="s">
        <v>50</v>
      </c>
      <c r="I2887" s="33" t="s">
        <v>51</v>
      </c>
      <c r="J2887" s="33" t="s">
        <v>53</v>
      </c>
      <c r="K2887" s="63" t="s">
        <v>57</v>
      </c>
      <c r="L2887" s="32" t="str">
        <f t="shared" si="811"/>
        <v>AXOR4843</v>
      </c>
      <c r="M2887" s="32" t="str">
        <f t="shared" si="812"/>
        <v>BMJ II</v>
      </c>
      <c r="N2887" s="32" t="str">
        <f t="shared" si="813"/>
        <v>12 RODA</v>
      </c>
      <c r="O2887" s="146">
        <v>0.99515046296296295</v>
      </c>
      <c r="P2887" s="65">
        <v>44201.995150462964</v>
      </c>
      <c r="Q2887" s="65"/>
      <c r="R2887" s="66">
        <v>3</v>
      </c>
      <c r="S2887" s="66">
        <v>53740</v>
      </c>
      <c r="T2887" s="66">
        <v>20200</v>
      </c>
      <c r="U2887" s="67">
        <f t="shared" si="805"/>
        <v>33.54</v>
      </c>
      <c r="V2887" s="66">
        <f t="shared" si="796"/>
        <v>680090.58000000007</v>
      </c>
      <c r="W2887" s="66" t="str">
        <f t="shared" si="797"/>
        <v>1 &gt; 4</v>
      </c>
      <c r="X2887" s="66">
        <f>A2887+SUMIFS(Presensi!F:F,Presensi!E:E,'Entry Data'!AP2887)</f>
        <v>1</v>
      </c>
      <c r="Y2887" s="66">
        <f>IFERROR(INDEX('Retasi Pricing'!F:F,MATCH('Entry Data'!AM2887,'Retasi Pricing'!E:E,0))*X2887,"")</f>
        <v>27500</v>
      </c>
      <c r="Z2887" s="62" t="s">
        <v>26</v>
      </c>
      <c r="AA2887" s="62" t="s">
        <v>27</v>
      </c>
      <c r="AB2887" s="32"/>
      <c r="AC2887" s="32" t="s">
        <v>217</v>
      </c>
      <c r="AD2887" s="32" t="str">
        <f t="shared" si="798"/>
        <v/>
      </c>
      <c r="AF2887" s="5" t="str">
        <f t="shared" si="799"/>
        <v>agus suwantono44201</v>
      </c>
      <c r="AG2887" s="5" t="str">
        <f t="shared" si="800"/>
        <v>BMJ 05044201UTARANIGHT</v>
      </c>
      <c r="AH2887" s="5" t="str">
        <f t="shared" si="801"/>
        <v>agus suwantono44201UTARANIGHT</v>
      </c>
      <c r="AI2887" s="5" t="str">
        <f t="shared" si="802"/>
        <v>BMJ 05044201NIGHT</v>
      </c>
      <c r="AJ2887" s="5" t="str">
        <f t="shared" si="803"/>
        <v>agus suwantono44201NIGHT</v>
      </c>
      <c r="AK2887" s="5" t="str">
        <f t="shared" si="804"/>
        <v>agus suwantonoBMJ II</v>
      </c>
      <c r="AL2887" s="5" t="str">
        <f t="shared" si="806"/>
        <v>3UTARA</v>
      </c>
      <c r="AM2887" s="5" t="str">
        <f t="shared" si="807"/>
        <v>1 &gt; 4UTARA12 RODA</v>
      </c>
      <c r="AN2887" s="5" t="str">
        <f t="shared" si="808"/>
        <v>agus suwantonoBMJ II1 &gt; 4UTARA12 RODA</v>
      </c>
      <c r="AO2887" s="5" t="str">
        <f t="shared" si="809"/>
        <v>agus suwantono1 &gt; 4UTARA12 RODA</v>
      </c>
      <c r="AP2887" s="5" t="str">
        <f t="shared" si="810"/>
        <v>44201NIGHT</v>
      </c>
    </row>
    <row r="2888" spans="1:42" x14ac:dyDescent="0.3">
      <c r="A2888" s="33">
        <v>1</v>
      </c>
      <c r="B2888" s="33"/>
      <c r="C2888" s="70">
        <v>44201</v>
      </c>
      <c r="D2888" s="71" t="s">
        <v>87</v>
      </c>
      <c r="E2888" s="70">
        <v>44202</v>
      </c>
      <c r="F2888" s="71">
        <v>5164799</v>
      </c>
      <c r="G2888" s="33" t="s">
        <v>20</v>
      </c>
      <c r="H2888" s="33" t="s">
        <v>21</v>
      </c>
      <c r="I2888" s="33" t="s">
        <v>123</v>
      </c>
      <c r="J2888" s="33" t="s">
        <v>23</v>
      </c>
      <c r="K2888" s="63" t="s">
        <v>60</v>
      </c>
      <c r="L2888" s="32" t="str">
        <f t="shared" si="811"/>
        <v>AXOR4843</v>
      </c>
      <c r="M2888" s="32" t="str">
        <f t="shared" si="812"/>
        <v>BMJ II</v>
      </c>
      <c r="N2888" s="32" t="str">
        <f t="shared" si="813"/>
        <v>12 RODA</v>
      </c>
      <c r="O2888" s="146">
        <v>2.7905092592592592E-2</v>
      </c>
      <c r="P2888" s="65">
        <v>44202.027905092589</v>
      </c>
      <c r="Q2888" s="65"/>
      <c r="R2888" s="66">
        <v>4</v>
      </c>
      <c r="S2888" s="66">
        <v>53800</v>
      </c>
      <c r="T2888" s="66">
        <v>19840</v>
      </c>
      <c r="U2888" s="67">
        <f t="shared" si="805"/>
        <v>33.96</v>
      </c>
      <c r="V2888" s="66">
        <f t="shared" si="796"/>
        <v>688606.91999999993</v>
      </c>
      <c r="W2888" s="66" t="str">
        <f t="shared" si="797"/>
        <v>1 &gt; 4</v>
      </c>
      <c r="X2888" s="66">
        <f>A2888+SUMIFS(Presensi!F:F,Presensi!E:E,'Entry Data'!AP2888)</f>
        <v>1</v>
      </c>
      <c r="Y2888" s="66">
        <f>IFERROR(INDEX('Retasi Pricing'!F:F,MATCH('Entry Data'!AM2888,'Retasi Pricing'!E:E,0))*X2888,"")</f>
        <v>27500</v>
      </c>
      <c r="Z2888" s="62" t="s">
        <v>26</v>
      </c>
      <c r="AA2888" s="62" t="s">
        <v>27</v>
      </c>
      <c r="AB2888" s="32"/>
      <c r="AC2888" s="32" t="s">
        <v>200</v>
      </c>
      <c r="AD2888" s="32" t="str">
        <f t="shared" si="798"/>
        <v/>
      </c>
      <c r="AF2888" s="5" t="str">
        <f t="shared" si="799"/>
        <v>teguh sugeng44201</v>
      </c>
      <c r="AG2888" s="5" t="str">
        <f t="shared" si="800"/>
        <v>BMJ 05244201UTARANIGHT</v>
      </c>
      <c r="AH2888" s="5" t="str">
        <f t="shared" si="801"/>
        <v>teguh sugeng44201UTARANIGHT</v>
      </c>
      <c r="AI2888" s="5" t="str">
        <f t="shared" si="802"/>
        <v>BMJ 05244201NIGHT</v>
      </c>
      <c r="AJ2888" s="5" t="str">
        <f t="shared" si="803"/>
        <v>teguh sugeng44201NIGHT</v>
      </c>
      <c r="AK2888" s="5" t="str">
        <f t="shared" si="804"/>
        <v>teguh sugengBMJ II</v>
      </c>
      <c r="AL2888" s="5" t="str">
        <f t="shared" si="806"/>
        <v>4UTARA</v>
      </c>
      <c r="AM2888" s="5" t="str">
        <f t="shared" si="807"/>
        <v>1 &gt; 4UTARA12 RODA</v>
      </c>
      <c r="AN2888" s="5" t="str">
        <f t="shared" si="808"/>
        <v>teguh sugengBMJ II1 &gt; 4UTARA12 RODA</v>
      </c>
      <c r="AO2888" s="5" t="str">
        <f t="shared" si="809"/>
        <v>teguh sugeng1 &gt; 4UTARA12 RODA</v>
      </c>
      <c r="AP2888" s="5" t="str">
        <f t="shared" si="810"/>
        <v>44201NIGHT</v>
      </c>
    </row>
    <row r="2889" spans="1:42" x14ac:dyDescent="0.3">
      <c r="A2889" s="33">
        <v>1</v>
      </c>
      <c r="B2889" s="33"/>
      <c r="C2889" s="70">
        <v>44201</v>
      </c>
      <c r="D2889" s="71" t="s">
        <v>87</v>
      </c>
      <c r="E2889" s="70">
        <v>44202</v>
      </c>
      <c r="F2889" s="71">
        <v>5164854</v>
      </c>
      <c r="G2889" s="33" t="s">
        <v>20</v>
      </c>
      <c r="H2889" s="33" t="s">
        <v>50</v>
      </c>
      <c r="I2889" s="33" t="s">
        <v>51</v>
      </c>
      <c r="J2889" s="33" t="s">
        <v>53</v>
      </c>
      <c r="K2889" s="63" t="s">
        <v>60</v>
      </c>
      <c r="L2889" s="32" t="str">
        <f t="shared" si="811"/>
        <v>AXOR4843</v>
      </c>
      <c r="M2889" s="32" t="str">
        <f t="shared" si="812"/>
        <v>BMJ II</v>
      </c>
      <c r="N2889" s="32" t="str">
        <f t="shared" si="813"/>
        <v>12 RODA</v>
      </c>
      <c r="O2889" s="146">
        <v>9.0949074074074085E-2</v>
      </c>
      <c r="P2889" s="65">
        <v>44202.090949074074</v>
      </c>
      <c r="Q2889" s="65"/>
      <c r="R2889" s="66">
        <v>5</v>
      </c>
      <c r="S2889" s="66">
        <v>51020</v>
      </c>
      <c r="T2889" s="66">
        <v>19840</v>
      </c>
      <c r="U2889" s="67">
        <f t="shared" si="805"/>
        <v>31.18</v>
      </c>
      <c r="V2889" s="66">
        <f t="shared" si="796"/>
        <v>632236.86</v>
      </c>
      <c r="W2889" s="66" t="str">
        <f t="shared" si="797"/>
        <v>&gt; 5</v>
      </c>
      <c r="X2889" s="66">
        <f>A2889+SUMIFS(Presensi!F:F,Presensi!E:E,'Entry Data'!AP2889)</f>
        <v>1</v>
      </c>
      <c r="Y2889" s="66">
        <f>IFERROR(INDEX('Retasi Pricing'!F:F,MATCH('Entry Data'!AM2889,'Retasi Pricing'!E:E,0))*X2889,"")</f>
        <v>31200</v>
      </c>
      <c r="Z2889" s="62" t="s">
        <v>26</v>
      </c>
      <c r="AA2889" s="62" t="s">
        <v>27</v>
      </c>
      <c r="AB2889" s="32"/>
      <c r="AC2889" s="32" t="s">
        <v>200</v>
      </c>
      <c r="AD2889" s="32" t="str">
        <f t="shared" si="798"/>
        <v/>
      </c>
      <c r="AF2889" s="5" t="str">
        <f t="shared" si="799"/>
        <v>teguh sugeng44201</v>
      </c>
      <c r="AG2889" s="5" t="str">
        <f t="shared" si="800"/>
        <v>BMJ 05244201UTARANIGHT</v>
      </c>
      <c r="AH2889" s="5" t="str">
        <f t="shared" si="801"/>
        <v>teguh sugeng44201UTARANIGHT</v>
      </c>
      <c r="AI2889" s="5" t="str">
        <f t="shared" si="802"/>
        <v>BMJ 05244201NIGHT</v>
      </c>
      <c r="AJ2889" s="5" t="str">
        <f t="shared" si="803"/>
        <v>teguh sugeng44201NIGHT</v>
      </c>
      <c r="AK2889" s="5" t="str">
        <f t="shared" si="804"/>
        <v>teguh sugengBMJ II</v>
      </c>
      <c r="AL2889" s="5" t="str">
        <f t="shared" si="806"/>
        <v>5UTARA</v>
      </c>
      <c r="AM2889" s="5" t="str">
        <f t="shared" si="807"/>
        <v>&gt; 5UTARA12 RODA</v>
      </c>
      <c r="AN2889" s="5" t="str">
        <f t="shared" si="808"/>
        <v>teguh sugengBMJ II&gt; 5UTARA12 RODA</v>
      </c>
      <c r="AO2889" s="5" t="str">
        <f t="shared" si="809"/>
        <v>teguh sugeng&gt; 5UTARA12 RODA</v>
      </c>
      <c r="AP2889" s="5" t="str">
        <f t="shared" si="810"/>
        <v>44201NIGHT</v>
      </c>
    </row>
    <row r="2890" spans="1:42" x14ac:dyDescent="0.3">
      <c r="A2890" s="33">
        <v>1</v>
      </c>
      <c r="B2890" s="33"/>
      <c r="C2890" s="70">
        <v>44201</v>
      </c>
      <c r="D2890" s="71" t="s">
        <v>87</v>
      </c>
      <c r="E2890" s="70">
        <v>44202</v>
      </c>
      <c r="F2890" s="71">
        <v>5164924</v>
      </c>
      <c r="G2890" s="33" t="s">
        <v>20</v>
      </c>
      <c r="H2890" s="33" t="s">
        <v>50</v>
      </c>
      <c r="I2890" s="33" t="s">
        <v>51</v>
      </c>
      <c r="J2890" s="33" t="s">
        <v>53</v>
      </c>
      <c r="K2890" s="63" t="s">
        <v>60</v>
      </c>
      <c r="L2890" s="32" t="str">
        <f t="shared" si="811"/>
        <v>AXOR4843</v>
      </c>
      <c r="M2890" s="32" t="str">
        <f t="shared" si="812"/>
        <v>BMJ II</v>
      </c>
      <c r="N2890" s="32" t="str">
        <f t="shared" si="813"/>
        <v>12 RODA</v>
      </c>
      <c r="O2890" s="146">
        <v>0.15850694444444444</v>
      </c>
      <c r="P2890" s="65">
        <v>44202.158506944441</v>
      </c>
      <c r="Q2890" s="65"/>
      <c r="R2890" s="66">
        <v>6</v>
      </c>
      <c r="S2890" s="66">
        <v>54500</v>
      </c>
      <c r="T2890" s="66">
        <v>19840</v>
      </c>
      <c r="U2890" s="67">
        <f t="shared" si="805"/>
        <v>34.659999999999997</v>
      </c>
      <c r="V2890" s="66">
        <f t="shared" ref="V2890:V2953" si="814">IFERROR(VLOOKUP(L2890,harga,2,FALSE),"")*U2890*IFERROR(VLOOKUP(G2890,jarak,2,FALSE),"")</f>
        <v>702800.82</v>
      </c>
      <c r="W2890" s="66" t="str">
        <f t="shared" ref="W2890:W2953" si="815">IFERROR(VLOOKUP(AL2890,Code,2,FALSE),"")</f>
        <v>&gt; 6</v>
      </c>
      <c r="X2890" s="66">
        <f>A2890+SUMIFS(Presensi!F:F,Presensi!E:E,'Entry Data'!AP2890)</f>
        <v>1</v>
      </c>
      <c r="Y2890" s="66">
        <f>IFERROR(INDEX('Retasi Pricing'!F:F,MATCH('Entry Data'!AM2890,'Retasi Pricing'!E:E,0))*X2890,"")</f>
        <v>34450</v>
      </c>
      <c r="Z2890" s="62" t="s">
        <v>26</v>
      </c>
      <c r="AA2890" s="62" t="s">
        <v>27</v>
      </c>
      <c r="AB2890" s="32"/>
      <c r="AC2890" s="32" t="s">
        <v>200</v>
      </c>
      <c r="AD2890" s="32" t="str">
        <f t="shared" ref="AD2890:AD2953" si="816">IFERROR(VLOOKUP(AC2890,driver,13,FALSE),"")</f>
        <v/>
      </c>
      <c r="AF2890" s="5" t="str">
        <f t="shared" ref="AF2890:AF2953" si="817">AC2890&amp;C2890</f>
        <v>teguh sugeng44201</v>
      </c>
      <c r="AG2890" s="5" t="str">
        <f t="shared" ref="AG2890:AG2953" si="818">K2890&amp;C2890&amp;G2890&amp;D2890</f>
        <v>BMJ 05244201UTARANIGHT</v>
      </c>
      <c r="AH2890" s="5" t="str">
        <f t="shared" ref="AH2890:AH2953" si="819">AC2890&amp;C2890&amp;G2890&amp;D2890</f>
        <v>teguh sugeng44201UTARANIGHT</v>
      </c>
      <c r="AI2890" s="5" t="str">
        <f t="shared" ref="AI2890:AI2953" si="820">K2890&amp;C2890&amp;D2890</f>
        <v>BMJ 05244201NIGHT</v>
      </c>
      <c r="AJ2890" s="5" t="str">
        <f t="shared" ref="AJ2890:AJ2953" si="821">AC2890&amp;C2890&amp;D2890</f>
        <v>teguh sugeng44201NIGHT</v>
      </c>
      <c r="AK2890" s="5" t="str">
        <f t="shared" ref="AK2890:AK2953" si="822">AC2890&amp;M2890</f>
        <v>teguh sugengBMJ II</v>
      </c>
      <c r="AL2890" s="5" t="str">
        <f t="shared" si="806"/>
        <v>6UTARA</v>
      </c>
      <c r="AM2890" s="5" t="str">
        <f t="shared" si="807"/>
        <v>&gt; 6UTARA12 RODA</v>
      </c>
      <c r="AN2890" s="5" t="str">
        <f t="shared" si="808"/>
        <v>teguh sugengBMJ II&gt; 6UTARA12 RODA</v>
      </c>
      <c r="AO2890" s="5" t="str">
        <f t="shared" si="809"/>
        <v>teguh sugeng&gt; 6UTARA12 RODA</v>
      </c>
      <c r="AP2890" s="5" t="str">
        <f t="shared" si="810"/>
        <v>44201NIGHT</v>
      </c>
    </row>
    <row r="2891" spans="1:42" x14ac:dyDescent="0.3">
      <c r="A2891" s="33">
        <v>1</v>
      </c>
      <c r="B2891" s="33"/>
      <c r="C2891" s="70">
        <v>44201</v>
      </c>
      <c r="D2891" s="71" t="s">
        <v>87</v>
      </c>
      <c r="E2891" s="70">
        <v>44202</v>
      </c>
      <c r="F2891" s="71">
        <v>5164978</v>
      </c>
      <c r="G2891" s="33" t="s">
        <v>20</v>
      </c>
      <c r="H2891" s="33" t="s">
        <v>21</v>
      </c>
      <c r="I2891" s="33" t="s">
        <v>123</v>
      </c>
      <c r="J2891" s="33" t="s">
        <v>23</v>
      </c>
      <c r="K2891" s="63" t="s">
        <v>60</v>
      </c>
      <c r="L2891" s="32" t="str">
        <f t="shared" si="811"/>
        <v>AXOR4843</v>
      </c>
      <c r="M2891" s="32" t="str">
        <f t="shared" si="812"/>
        <v>BMJ II</v>
      </c>
      <c r="N2891" s="32" t="str">
        <f t="shared" si="813"/>
        <v>12 RODA</v>
      </c>
      <c r="O2891" s="146">
        <v>0.22712962962962965</v>
      </c>
      <c r="P2891" s="65">
        <v>44202.227129629631</v>
      </c>
      <c r="Q2891" s="65"/>
      <c r="R2891" s="66">
        <v>7</v>
      </c>
      <c r="S2891" s="66">
        <v>52560</v>
      </c>
      <c r="T2891" s="66">
        <v>19840</v>
      </c>
      <c r="U2891" s="67">
        <f t="shared" ref="U2891:U2954" si="823">(S2891-T2891)/1000</f>
        <v>32.72</v>
      </c>
      <c r="V2891" s="66">
        <f t="shared" si="814"/>
        <v>663463.43999999994</v>
      </c>
      <c r="W2891" s="66" t="str">
        <f t="shared" si="815"/>
        <v>7 &gt;</v>
      </c>
      <c r="X2891" s="66">
        <f>A2891+SUMIFS(Presensi!F:F,Presensi!E:E,'Entry Data'!AP2891)</f>
        <v>1</v>
      </c>
      <c r="Y2891" s="66">
        <f>IFERROR(INDEX('Retasi Pricing'!F:F,MATCH('Entry Data'!AM2891,'Retasi Pricing'!E:E,0))*X2891,"")</f>
        <v>42000</v>
      </c>
      <c r="Z2891" s="62" t="s">
        <v>26</v>
      </c>
      <c r="AA2891" s="62" t="s">
        <v>27</v>
      </c>
      <c r="AB2891" s="32"/>
      <c r="AC2891" s="32" t="s">
        <v>200</v>
      </c>
      <c r="AD2891" s="32" t="str">
        <f t="shared" si="816"/>
        <v/>
      </c>
      <c r="AF2891" s="5" t="str">
        <f t="shared" si="817"/>
        <v>teguh sugeng44201</v>
      </c>
      <c r="AG2891" s="5" t="str">
        <f t="shared" si="818"/>
        <v>BMJ 05244201UTARANIGHT</v>
      </c>
      <c r="AH2891" s="5" t="str">
        <f t="shared" si="819"/>
        <v>teguh sugeng44201UTARANIGHT</v>
      </c>
      <c r="AI2891" s="5" t="str">
        <f t="shared" si="820"/>
        <v>BMJ 05244201NIGHT</v>
      </c>
      <c r="AJ2891" s="5" t="str">
        <f t="shared" si="821"/>
        <v>teguh sugeng44201NIGHT</v>
      </c>
      <c r="AK2891" s="5" t="str">
        <f t="shared" si="822"/>
        <v>teguh sugengBMJ II</v>
      </c>
      <c r="AL2891" s="5" t="str">
        <f t="shared" ref="AL2891:AL2954" si="824">Q2891&amp;R2891&amp;G2891</f>
        <v>7UTARA</v>
      </c>
      <c r="AM2891" s="5" t="str">
        <f t="shared" ref="AM2891:AM2954" si="825">W2891&amp;G2891&amp;N2891</f>
        <v>7 &gt;UTARA12 RODA</v>
      </c>
      <c r="AN2891" s="5" t="str">
        <f t="shared" ref="AN2891:AN2954" si="826">AC2891&amp;M2891&amp;W2891&amp;G2891&amp;N2891</f>
        <v>teguh sugengBMJ II7 &gt;UTARA12 RODA</v>
      </c>
      <c r="AO2891" s="5" t="str">
        <f t="shared" ref="AO2891:AO2954" si="827">AC2891&amp;W2891&amp;G2891&amp;N2891</f>
        <v>teguh sugeng7 &gt;UTARA12 RODA</v>
      </c>
      <c r="AP2891" s="5" t="str">
        <f t="shared" ref="AP2891:AP2954" si="828">C2891&amp;D2891</f>
        <v>44201NIGHT</v>
      </c>
    </row>
    <row r="2892" spans="1:42" x14ac:dyDescent="0.3">
      <c r="A2892" s="33">
        <v>1</v>
      </c>
      <c r="B2892" s="33"/>
      <c r="C2892" s="70">
        <v>44201</v>
      </c>
      <c r="D2892" s="71" t="s">
        <v>87</v>
      </c>
      <c r="E2892" s="70">
        <v>44201</v>
      </c>
      <c r="F2892" s="71">
        <v>5164591</v>
      </c>
      <c r="G2892" s="33" t="s">
        <v>20</v>
      </c>
      <c r="H2892" s="33" t="s">
        <v>50</v>
      </c>
      <c r="I2892" s="33" t="s">
        <v>51</v>
      </c>
      <c r="J2892" s="33" t="s">
        <v>53</v>
      </c>
      <c r="K2892" s="63" t="s">
        <v>60</v>
      </c>
      <c r="L2892" s="32" t="str">
        <f t="shared" si="811"/>
        <v>AXOR4843</v>
      </c>
      <c r="M2892" s="32" t="str">
        <f t="shared" si="812"/>
        <v>BMJ II</v>
      </c>
      <c r="N2892" s="32" t="str">
        <f t="shared" si="813"/>
        <v>12 RODA</v>
      </c>
      <c r="O2892" s="146">
        <v>0.85248842592592589</v>
      </c>
      <c r="P2892" s="65">
        <v>44201.857488425929</v>
      </c>
      <c r="Q2892" s="65"/>
      <c r="R2892" s="66">
        <v>1</v>
      </c>
      <c r="S2892" s="66">
        <v>54920</v>
      </c>
      <c r="T2892" s="66">
        <v>19840</v>
      </c>
      <c r="U2892" s="67">
        <f t="shared" si="823"/>
        <v>35.08</v>
      </c>
      <c r="V2892" s="66">
        <f t="shared" si="814"/>
        <v>711317.15999999992</v>
      </c>
      <c r="W2892" s="66" t="str">
        <f t="shared" si="815"/>
        <v>1 &gt; 4</v>
      </c>
      <c r="X2892" s="66">
        <f>A2892+SUMIFS(Presensi!F:F,Presensi!E:E,'Entry Data'!AP2892)</f>
        <v>1</v>
      </c>
      <c r="Y2892" s="66">
        <f>IFERROR(INDEX('Retasi Pricing'!F:F,MATCH('Entry Data'!AM2892,'Retasi Pricing'!E:E,0))*X2892,"")</f>
        <v>27500</v>
      </c>
      <c r="Z2892" s="62" t="s">
        <v>26</v>
      </c>
      <c r="AA2892" s="62" t="s">
        <v>27</v>
      </c>
      <c r="AB2892" s="32"/>
      <c r="AC2892" s="32" t="s">
        <v>200</v>
      </c>
      <c r="AD2892" s="32" t="str">
        <f t="shared" si="816"/>
        <v/>
      </c>
      <c r="AF2892" s="5" t="str">
        <f t="shared" si="817"/>
        <v>teguh sugeng44201</v>
      </c>
      <c r="AG2892" s="5" t="str">
        <f t="shared" si="818"/>
        <v>BMJ 05244201UTARANIGHT</v>
      </c>
      <c r="AH2892" s="5" t="str">
        <f t="shared" si="819"/>
        <v>teguh sugeng44201UTARANIGHT</v>
      </c>
      <c r="AI2892" s="5" t="str">
        <f t="shared" si="820"/>
        <v>BMJ 05244201NIGHT</v>
      </c>
      <c r="AJ2892" s="5" t="str">
        <f t="shared" si="821"/>
        <v>teguh sugeng44201NIGHT</v>
      </c>
      <c r="AK2892" s="5" t="str">
        <f t="shared" si="822"/>
        <v>teguh sugengBMJ II</v>
      </c>
      <c r="AL2892" s="5" t="str">
        <f t="shared" si="824"/>
        <v>1UTARA</v>
      </c>
      <c r="AM2892" s="5" t="str">
        <f t="shared" si="825"/>
        <v>1 &gt; 4UTARA12 RODA</v>
      </c>
      <c r="AN2892" s="5" t="str">
        <f t="shared" si="826"/>
        <v>teguh sugengBMJ II1 &gt; 4UTARA12 RODA</v>
      </c>
      <c r="AO2892" s="5" t="str">
        <f t="shared" si="827"/>
        <v>teguh sugeng1 &gt; 4UTARA12 RODA</v>
      </c>
      <c r="AP2892" s="5" t="str">
        <f t="shared" si="828"/>
        <v>44201NIGHT</v>
      </c>
    </row>
    <row r="2893" spans="1:42" x14ac:dyDescent="0.3">
      <c r="A2893" s="33">
        <v>1</v>
      </c>
      <c r="B2893" s="33"/>
      <c r="C2893" s="70">
        <v>44201</v>
      </c>
      <c r="D2893" s="71" t="s">
        <v>87</v>
      </c>
      <c r="E2893" s="70">
        <v>44201</v>
      </c>
      <c r="F2893" s="71">
        <v>5164663</v>
      </c>
      <c r="G2893" s="33" t="s">
        <v>20</v>
      </c>
      <c r="H2893" s="33" t="s">
        <v>50</v>
      </c>
      <c r="I2893" s="33" t="s">
        <v>51</v>
      </c>
      <c r="J2893" s="33" t="s">
        <v>53</v>
      </c>
      <c r="K2893" s="63" t="s">
        <v>60</v>
      </c>
      <c r="L2893" s="32" t="str">
        <f t="shared" si="811"/>
        <v>AXOR4843</v>
      </c>
      <c r="M2893" s="32" t="str">
        <f t="shared" si="812"/>
        <v>BMJ II</v>
      </c>
      <c r="N2893" s="32" t="str">
        <f t="shared" si="813"/>
        <v>12 RODA</v>
      </c>
      <c r="O2893" s="146">
        <v>0.90951388888888884</v>
      </c>
      <c r="P2893" s="65">
        <v>44201.909513888888</v>
      </c>
      <c r="Q2893" s="65"/>
      <c r="R2893" s="66">
        <v>2</v>
      </c>
      <c r="S2893" s="66">
        <v>51780</v>
      </c>
      <c r="T2893" s="66">
        <v>19840</v>
      </c>
      <c r="U2893" s="67">
        <f t="shared" si="823"/>
        <v>31.94</v>
      </c>
      <c r="V2893" s="66">
        <f t="shared" si="814"/>
        <v>647647.38000000012</v>
      </c>
      <c r="W2893" s="66" t="str">
        <f t="shared" si="815"/>
        <v>1 &gt; 4</v>
      </c>
      <c r="X2893" s="66">
        <f>A2893+SUMIFS(Presensi!F:F,Presensi!E:E,'Entry Data'!AP2893)</f>
        <v>1</v>
      </c>
      <c r="Y2893" s="66">
        <f>IFERROR(INDEX('Retasi Pricing'!F:F,MATCH('Entry Data'!AM2893,'Retasi Pricing'!E:E,0))*X2893,"")</f>
        <v>27500</v>
      </c>
      <c r="Z2893" s="62" t="s">
        <v>26</v>
      </c>
      <c r="AA2893" s="62" t="s">
        <v>27</v>
      </c>
      <c r="AB2893" s="32"/>
      <c r="AC2893" s="32" t="s">
        <v>200</v>
      </c>
      <c r="AD2893" s="32" t="str">
        <f t="shared" si="816"/>
        <v/>
      </c>
      <c r="AF2893" s="5" t="str">
        <f t="shared" si="817"/>
        <v>teguh sugeng44201</v>
      </c>
      <c r="AG2893" s="5" t="str">
        <f t="shared" si="818"/>
        <v>BMJ 05244201UTARANIGHT</v>
      </c>
      <c r="AH2893" s="5" t="str">
        <f t="shared" si="819"/>
        <v>teguh sugeng44201UTARANIGHT</v>
      </c>
      <c r="AI2893" s="5" t="str">
        <f t="shared" si="820"/>
        <v>BMJ 05244201NIGHT</v>
      </c>
      <c r="AJ2893" s="5" t="str">
        <f t="shared" si="821"/>
        <v>teguh sugeng44201NIGHT</v>
      </c>
      <c r="AK2893" s="5" t="str">
        <f t="shared" si="822"/>
        <v>teguh sugengBMJ II</v>
      </c>
      <c r="AL2893" s="5" t="str">
        <f t="shared" si="824"/>
        <v>2UTARA</v>
      </c>
      <c r="AM2893" s="5" t="str">
        <f t="shared" si="825"/>
        <v>1 &gt; 4UTARA12 RODA</v>
      </c>
      <c r="AN2893" s="5" t="str">
        <f t="shared" si="826"/>
        <v>teguh sugengBMJ II1 &gt; 4UTARA12 RODA</v>
      </c>
      <c r="AO2893" s="5" t="str">
        <f t="shared" si="827"/>
        <v>teguh sugeng1 &gt; 4UTARA12 RODA</v>
      </c>
      <c r="AP2893" s="5" t="str">
        <f t="shared" si="828"/>
        <v>44201NIGHT</v>
      </c>
    </row>
    <row r="2894" spans="1:42" x14ac:dyDescent="0.3">
      <c r="A2894" s="33">
        <v>1</v>
      </c>
      <c r="B2894" s="33"/>
      <c r="C2894" s="70">
        <v>44201</v>
      </c>
      <c r="D2894" s="71" t="s">
        <v>87</v>
      </c>
      <c r="E2894" s="70">
        <v>44201</v>
      </c>
      <c r="F2894" s="71">
        <v>5164729</v>
      </c>
      <c r="G2894" s="33" t="s">
        <v>20</v>
      </c>
      <c r="H2894" s="33" t="s">
        <v>50</v>
      </c>
      <c r="I2894" s="33" t="s">
        <v>51</v>
      </c>
      <c r="J2894" s="33" t="s">
        <v>53</v>
      </c>
      <c r="K2894" s="63" t="s">
        <v>60</v>
      </c>
      <c r="L2894" s="32" t="str">
        <f t="shared" si="811"/>
        <v>AXOR4843</v>
      </c>
      <c r="M2894" s="32" t="str">
        <f t="shared" si="812"/>
        <v>BMJ II</v>
      </c>
      <c r="N2894" s="32" t="str">
        <f t="shared" si="813"/>
        <v>12 RODA</v>
      </c>
      <c r="O2894" s="146">
        <v>0.97075231481481483</v>
      </c>
      <c r="P2894" s="65">
        <v>44201.970752314817</v>
      </c>
      <c r="Q2894" s="65"/>
      <c r="R2894" s="66">
        <v>3</v>
      </c>
      <c r="S2894" s="66">
        <v>49920</v>
      </c>
      <c r="T2894" s="66">
        <v>19840</v>
      </c>
      <c r="U2894" s="67">
        <f t="shared" si="823"/>
        <v>30.08</v>
      </c>
      <c r="V2894" s="66">
        <f t="shared" si="814"/>
        <v>609932.15999999992</v>
      </c>
      <c r="W2894" s="66" t="str">
        <f t="shared" si="815"/>
        <v>1 &gt; 4</v>
      </c>
      <c r="X2894" s="66">
        <f>A2894+SUMIFS(Presensi!F:F,Presensi!E:E,'Entry Data'!AP2894)</f>
        <v>1</v>
      </c>
      <c r="Y2894" s="66">
        <f>IFERROR(INDEX('Retasi Pricing'!F:F,MATCH('Entry Data'!AM2894,'Retasi Pricing'!E:E,0))*X2894,"")</f>
        <v>27500</v>
      </c>
      <c r="Z2894" s="62" t="s">
        <v>26</v>
      </c>
      <c r="AA2894" s="62" t="s">
        <v>27</v>
      </c>
      <c r="AB2894" s="32"/>
      <c r="AC2894" s="32" t="s">
        <v>200</v>
      </c>
      <c r="AD2894" s="32" t="str">
        <f t="shared" si="816"/>
        <v/>
      </c>
      <c r="AF2894" s="5" t="str">
        <f t="shared" si="817"/>
        <v>teguh sugeng44201</v>
      </c>
      <c r="AG2894" s="5" t="str">
        <f t="shared" si="818"/>
        <v>BMJ 05244201UTARANIGHT</v>
      </c>
      <c r="AH2894" s="5" t="str">
        <f t="shared" si="819"/>
        <v>teguh sugeng44201UTARANIGHT</v>
      </c>
      <c r="AI2894" s="5" t="str">
        <f t="shared" si="820"/>
        <v>BMJ 05244201NIGHT</v>
      </c>
      <c r="AJ2894" s="5" t="str">
        <f t="shared" si="821"/>
        <v>teguh sugeng44201NIGHT</v>
      </c>
      <c r="AK2894" s="5" t="str">
        <f t="shared" si="822"/>
        <v>teguh sugengBMJ II</v>
      </c>
      <c r="AL2894" s="5" t="str">
        <f t="shared" si="824"/>
        <v>3UTARA</v>
      </c>
      <c r="AM2894" s="5" t="str">
        <f t="shared" si="825"/>
        <v>1 &gt; 4UTARA12 RODA</v>
      </c>
      <c r="AN2894" s="5" t="str">
        <f t="shared" si="826"/>
        <v>teguh sugengBMJ II1 &gt; 4UTARA12 RODA</v>
      </c>
      <c r="AO2894" s="5" t="str">
        <f t="shared" si="827"/>
        <v>teguh sugeng1 &gt; 4UTARA12 RODA</v>
      </c>
      <c r="AP2894" s="5" t="str">
        <f t="shared" si="828"/>
        <v>44201NIGHT</v>
      </c>
    </row>
    <row r="2895" spans="1:42" x14ac:dyDescent="0.3">
      <c r="A2895" s="33">
        <v>1</v>
      </c>
      <c r="B2895" s="33"/>
      <c r="C2895" s="70">
        <v>44201</v>
      </c>
      <c r="D2895" s="71" t="s">
        <v>87</v>
      </c>
      <c r="E2895" s="70">
        <v>44202</v>
      </c>
      <c r="F2895" s="71">
        <v>5164818</v>
      </c>
      <c r="G2895" s="33" t="s">
        <v>20</v>
      </c>
      <c r="H2895" s="33" t="s">
        <v>21</v>
      </c>
      <c r="I2895" s="33" t="s">
        <v>51</v>
      </c>
      <c r="J2895" s="33" t="s">
        <v>23</v>
      </c>
      <c r="K2895" s="63" t="s">
        <v>62</v>
      </c>
      <c r="L2895" s="32" t="str">
        <f t="shared" si="811"/>
        <v>FM260JD</v>
      </c>
      <c r="M2895" s="32" t="str">
        <f t="shared" si="812"/>
        <v>BMJ III</v>
      </c>
      <c r="N2895" s="32" t="str">
        <f t="shared" si="813"/>
        <v>10 RODA</v>
      </c>
      <c r="O2895" s="146">
        <v>5.8240740740740739E-2</v>
      </c>
      <c r="P2895" s="65">
        <v>44202.058240740742</v>
      </c>
      <c r="Q2895" s="65"/>
      <c r="R2895" s="66">
        <v>4</v>
      </c>
      <c r="S2895" s="66">
        <v>39760</v>
      </c>
      <c r="T2895" s="66">
        <v>14640</v>
      </c>
      <c r="U2895" s="67">
        <f t="shared" si="823"/>
        <v>25.12</v>
      </c>
      <c r="V2895" s="66">
        <f t="shared" si="814"/>
        <v>489689.27999999997</v>
      </c>
      <c r="W2895" s="66" t="str">
        <f t="shared" si="815"/>
        <v>1 &gt; 4</v>
      </c>
      <c r="X2895" s="66">
        <f>A2895+SUMIFS(Presensi!F:F,Presensi!E:E,'Entry Data'!AP2895)</f>
        <v>1</v>
      </c>
      <c r="Y2895" s="66">
        <f>IFERROR(INDEX('Retasi Pricing'!F:F,MATCH('Entry Data'!AM2895,'Retasi Pricing'!E:E,0))*X2895,"")</f>
        <v>25000</v>
      </c>
      <c r="Z2895" s="62" t="s">
        <v>26</v>
      </c>
      <c r="AA2895" s="62" t="s">
        <v>27</v>
      </c>
      <c r="AB2895" s="32"/>
      <c r="AC2895" s="32" t="s">
        <v>307</v>
      </c>
      <c r="AD2895" s="32" t="str">
        <f t="shared" si="816"/>
        <v/>
      </c>
      <c r="AF2895" s="5" t="str">
        <f t="shared" si="817"/>
        <v>YUDIANTO44201</v>
      </c>
      <c r="AG2895" s="5" t="str">
        <f t="shared" si="818"/>
        <v>BMJ 05344201UTARANIGHT</v>
      </c>
      <c r="AH2895" s="5" t="str">
        <f t="shared" si="819"/>
        <v>YUDIANTO44201UTARANIGHT</v>
      </c>
      <c r="AI2895" s="5" t="str">
        <f t="shared" si="820"/>
        <v>BMJ 05344201NIGHT</v>
      </c>
      <c r="AJ2895" s="5" t="str">
        <f t="shared" si="821"/>
        <v>YUDIANTO44201NIGHT</v>
      </c>
      <c r="AK2895" s="5" t="str">
        <f t="shared" si="822"/>
        <v>YUDIANTOBMJ III</v>
      </c>
      <c r="AL2895" s="5" t="str">
        <f t="shared" si="824"/>
        <v>4UTARA</v>
      </c>
      <c r="AM2895" s="5" t="str">
        <f t="shared" si="825"/>
        <v>1 &gt; 4UTARA10 RODA</v>
      </c>
      <c r="AN2895" s="5" t="str">
        <f t="shared" si="826"/>
        <v>YUDIANTOBMJ III1 &gt; 4UTARA10 RODA</v>
      </c>
      <c r="AO2895" s="5" t="str">
        <f t="shared" si="827"/>
        <v>YUDIANTO1 &gt; 4UTARA10 RODA</v>
      </c>
      <c r="AP2895" s="5" t="str">
        <f t="shared" si="828"/>
        <v>44201NIGHT</v>
      </c>
    </row>
    <row r="2896" spans="1:42" x14ac:dyDescent="0.3">
      <c r="A2896" s="33">
        <v>1</v>
      </c>
      <c r="B2896" s="33"/>
      <c r="C2896" s="70">
        <v>44201</v>
      </c>
      <c r="D2896" s="71" t="s">
        <v>87</v>
      </c>
      <c r="E2896" s="70">
        <v>44202</v>
      </c>
      <c r="F2896" s="71">
        <v>5164883</v>
      </c>
      <c r="G2896" s="33" t="s">
        <v>20</v>
      </c>
      <c r="H2896" s="33" t="s">
        <v>50</v>
      </c>
      <c r="I2896" s="33" t="s">
        <v>22</v>
      </c>
      <c r="J2896" s="33" t="s">
        <v>52</v>
      </c>
      <c r="K2896" s="63" t="s">
        <v>62</v>
      </c>
      <c r="L2896" s="32" t="str">
        <f t="shared" si="811"/>
        <v>FM260JD</v>
      </c>
      <c r="M2896" s="32" t="str">
        <f t="shared" si="812"/>
        <v>BMJ III</v>
      </c>
      <c r="N2896" s="32" t="str">
        <f t="shared" si="813"/>
        <v>10 RODA</v>
      </c>
      <c r="O2896" s="146">
        <v>0.12318287037037036</v>
      </c>
      <c r="P2896" s="65">
        <v>44202.123182870368</v>
      </c>
      <c r="Q2896" s="65"/>
      <c r="R2896" s="66">
        <v>5</v>
      </c>
      <c r="S2896" s="66">
        <v>38800</v>
      </c>
      <c r="T2896" s="66">
        <v>14640</v>
      </c>
      <c r="U2896" s="67">
        <f t="shared" si="823"/>
        <v>24.16</v>
      </c>
      <c r="V2896" s="66">
        <f t="shared" si="814"/>
        <v>470975.04000000004</v>
      </c>
      <c r="W2896" s="66" t="str">
        <f t="shared" si="815"/>
        <v>&gt; 5</v>
      </c>
      <c r="X2896" s="66">
        <f>A2896+SUMIFS(Presensi!F:F,Presensi!E:E,'Entry Data'!AP2896)</f>
        <v>1</v>
      </c>
      <c r="Y2896" s="66">
        <f>IFERROR(INDEX('Retasi Pricing'!F:F,MATCH('Entry Data'!AM2896,'Retasi Pricing'!E:E,0))*X2896,"")</f>
        <v>27650</v>
      </c>
      <c r="Z2896" s="62" t="s">
        <v>26</v>
      </c>
      <c r="AA2896" s="62" t="s">
        <v>27</v>
      </c>
      <c r="AB2896" s="32"/>
      <c r="AC2896" s="32" t="s">
        <v>307</v>
      </c>
      <c r="AD2896" s="32" t="str">
        <f t="shared" si="816"/>
        <v/>
      </c>
      <c r="AF2896" s="5" t="str">
        <f t="shared" si="817"/>
        <v>YUDIANTO44201</v>
      </c>
      <c r="AG2896" s="5" t="str">
        <f t="shared" si="818"/>
        <v>BMJ 05344201UTARANIGHT</v>
      </c>
      <c r="AH2896" s="5" t="str">
        <f t="shared" si="819"/>
        <v>YUDIANTO44201UTARANIGHT</v>
      </c>
      <c r="AI2896" s="5" t="str">
        <f t="shared" si="820"/>
        <v>BMJ 05344201NIGHT</v>
      </c>
      <c r="AJ2896" s="5" t="str">
        <f t="shared" si="821"/>
        <v>YUDIANTO44201NIGHT</v>
      </c>
      <c r="AK2896" s="5" t="str">
        <f t="shared" si="822"/>
        <v>YUDIANTOBMJ III</v>
      </c>
      <c r="AL2896" s="5" t="str">
        <f t="shared" si="824"/>
        <v>5UTARA</v>
      </c>
      <c r="AM2896" s="5" t="str">
        <f t="shared" si="825"/>
        <v>&gt; 5UTARA10 RODA</v>
      </c>
      <c r="AN2896" s="5" t="str">
        <f t="shared" si="826"/>
        <v>YUDIANTOBMJ III&gt; 5UTARA10 RODA</v>
      </c>
      <c r="AO2896" s="5" t="str">
        <f t="shared" si="827"/>
        <v>YUDIANTO&gt; 5UTARA10 RODA</v>
      </c>
      <c r="AP2896" s="5" t="str">
        <f t="shared" si="828"/>
        <v>44201NIGHT</v>
      </c>
    </row>
    <row r="2897" spans="1:42" x14ac:dyDescent="0.3">
      <c r="A2897" s="33">
        <v>1</v>
      </c>
      <c r="B2897" s="33"/>
      <c r="C2897" s="70">
        <v>44201</v>
      </c>
      <c r="D2897" s="71" t="s">
        <v>87</v>
      </c>
      <c r="E2897" s="70">
        <v>44202</v>
      </c>
      <c r="F2897" s="71">
        <v>5164947</v>
      </c>
      <c r="G2897" s="33" t="s">
        <v>20</v>
      </c>
      <c r="H2897" s="33" t="s">
        <v>50</v>
      </c>
      <c r="I2897" s="33" t="s">
        <v>22</v>
      </c>
      <c r="J2897" s="33" t="s">
        <v>52</v>
      </c>
      <c r="K2897" s="63" t="s">
        <v>62</v>
      </c>
      <c r="L2897" s="32" t="str">
        <f t="shared" si="811"/>
        <v>FM260JD</v>
      </c>
      <c r="M2897" s="32" t="str">
        <f t="shared" si="812"/>
        <v>BMJ III</v>
      </c>
      <c r="N2897" s="32" t="str">
        <f t="shared" si="813"/>
        <v>10 RODA</v>
      </c>
      <c r="O2897" s="146">
        <v>0.18189814814814817</v>
      </c>
      <c r="P2897" s="65">
        <v>44202.181898148148</v>
      </c>
      <c r="Q2897" s="65"/>
      <c r="R2897" s="66">
        <v>6</v>
      </c>
      <c r="S2897" s="66">
        <v>39060</v>
      </c>
      <c r="T2897" s="66">
        <v>14640</v>
      </c>
      <c r="U2897" s="67">
        <f t="shared" si="823"/>
        <v>24.42</v>
      </c>
      <c r="V2897" s="66">
        <f t="shared" si="814"/>
        <v>476043.48000000004</v>
      </c>
      <c r="W2897" s="66" t="str">
        <f t="shared" si="815"/>
        <v>&gt; 6</v>
      </c>
      <c r="X2897" s="66">
        <f>A2897+SUMIFS(Presensi!F:F,Presensi!E:E,'Entry Data'!AP2897)</f>
        <v>1</v>
      </c>
      <c r="Y2897" s="66">
        <f>IFERROR(INDEX('Retasi Pricing'!F:F,MATCH('Entry Data'!AM2897,'Retasi Pricing'!E:E,0))*X2897,"")</f>
        <v>30800</v>
      </c>
      <c r="Z2897" s="62" t="s">
        <v>26</v>
      </c>
      <c r="AA2897" s="62" t="s">
        <v>27</v>
      </c>
      <c r="AB2897" s="32"/>
      <c r="AC2897" s="32" t="s">
        <v>307</v>
      </c>
      <c r="AD2897" s="32" t="str">
        <f t="shared" si="816"/>
        <v/>
      </c>
      <c r="AF2897" s="5" t="str">
        <f t="shared" si="817"/>
        <v>YUDIANTO44201</v>
      </c>
      <c r="AG2897" s="5" t="str">
        <f t="shared" si="818"/>
        <v>BMJ 05344201UTARANIGHT</v>
      </c>
      <c r="AH2897" s="5" t="str">
        <f t="shared" si="819"/>
        <v>YUDIANTO44201UTARANIGHT</v>
      </c>
      <c r="AI2897" s="5" t="str">
        <f t="shared" si="820"/>
        <v>BMJ 05344201NIGHT</v>
      </c>
      <c r="AJ2897" s="5" t="str">
        <f t="shared" si="821"/>
        <v>YUDIANTO44201NIGHT</v>
      </c>
      <c r="AK2897" s="5" t="str">
        <f t="shared" si="822"/>
        <v>YUDIANTOBMJ III</v>
      </c>
      <c r="AL2897" s="5" t="str">
        <f t="shared" si="824"/>
        <v>6UTARA</v>
      </c>
      <c r="AM2897" s="5" t="str">
        <f t="shared" si="825"/>
        <v>&gt; 6UTARA10 RODA</v>
      </c>
      <c r="AN2897" s="5" t="str">
        <f t="shared" si="826"/>
        <v>YUDIANTOBMJ III&gt; 6UTARA10 RODA</v>
      </c>
      <c r="AO2897" s="5" t="str">
        <f t="shared" si="827"/>
        <v>YUDIANTO&gt; 6UTARA10 RODA</v>
      </c>
      <c r="AP2897" s="5" t="str">
        <f t="shared" si="828"/>
        <v>44201NIGHT</v>
      </c>
    </row>
    <row r="2898" spans="1:42" x14ac:dyDescent="0.3">
      <c r="A2898" s="33">
        <v>1</v>
      </c>
      <c r="B2898" s="33"/>
      <c r="C2898" s="70">
        <v>44201</v>
      </c>
      <c r="D2898" s="71" t="s">
        <v>87</v>
      </c>
      <c r="E2898" s="70">
        <v>44201</v>
      </c>
      <c r="F2898" s="71">
        <v>5164607</v>
      </c>
      <c r="G2898" s="33" t="s">
        <v>20</v>
      </c>
      <c r="H2898" s="33" t="s">
        <v>21</v>
      </c>
      <c r="I2898" s="33" t="s">
        <v>123</v>
      </c>
      <c r="J2898" s="33" t="s">
        <v>23</v>
      </c>
      <c r="K2898" s="63" t="s">
        <v>62</v>
      </c>
      <c r="L2898" s="32" t="str">
        <f t="shared" si="811"/>
        <v>FM260JD</v>
      </c>
      <c r="M2898" s="32" t="str">
        <f t="shared" si="812"/>
        <v>BMJ III</v>
      </c>
      <c r="N2898" s="32" t="str">
        <f t="shared" si="813"/>
        <v>10 RODA</v>
      </c>
      <c r="O2898" s="146">
        <v>0.86684027777777783</v>
      </c>
      <c r="P2898" s="65">
        <v>44201.872569444444</v>
      </c>
      <c r="Q2898" s="65"/>
      <c r="R2898" s="66">
        <v>1</v>
      </c>
      <c r="S2898" s="66">
        <v>40820</v>
      </c>
      <c r="T2898" s="66">
        <v>14640</v>
      </c>
      <c r="U2898" s="67">
        <f t="shared" si="823"/>
        <v>26.18</v>
      </c>
      <c r="V2898" s="66">
        <f t="shared" si="814"/>
        <v>510352.92</v>
      </c>
      <c r="W2898" s="66" t="str">
        <f t="shared" si="815"/>
        <v>1 &gt; 4</v>
      </c>
      <c r="X2898" s="66">
        <f>A2898+SUMIFS(Presensi!F:F,Presensi!E:E,'Entry Data'!AP2898)</f>
        <v>1</v>
      </c>
      <c r="Y2898" s="66">
        <f>IFERROR(INDEX('Retasi Pricing'!F:F,MATCH('Entry Data'!AM2898,'Retasi Pricing'!E:E,0))*X2898,"")</f>
        <v>25000</v>
      </c>
      <c r="Z2898" s="62" t="s">
        <v>26</v>
      </c>
      <c r="AA2898" s="62" t="s">
        <v>27</v>
      </c>
      <c r="AB2898" s="32"/>
      <c r="AC2898" s="32" t="s">
        <v>307</v>
      </c>
      <c r="AD2898" s="32" t="str">
        <f t="shared" si="816"/>
        <v/>
      </c>
      <c r="AF2898" s="5" t="str">
        <f t="shared" si="817"/>
        <v>YUDIANTO44201</v>
      </c>
      <c r="AG2898" s="5" t="str">
        <f t="shared" si="818"/>
        <v>BMJ 05344201UTARANIGHT</v>
      </c>
      <c r="AH2898" s="5" t="str">
        <f t="shared" si="819"/>
        <v>YUDIANTO44201UTARANIGHT</v>
      </c>
      <c r="AI2898" s="5" t="str">
        <f t="shared" si="820"/>
        <v>BMJ 05344201NIGHT</v>
      </c>
      <c r="AJ2898" s="5" t="str">
        <f t="shared" si="821"/>
        <v>YUDIANTO44201NIGHT</v>
      </c>
      <c r="AK2898" s="5" t="str">
        <f t="shared" si="822"/>
        <v>YUDIANTOBMJ III</v>
      </c>
      <c r="AL2898" s="5" t="str">
        <f t="shared" si="824"/>
        <v>1UTARA</v>
      </c>
      <c r="AM2898" s="5" t="str">
        <f t="shared" si="825"/>
        <v>1 &gt; 4UTARA10 RODA</v>
      </c>
      <c r="AN2898" s="5" t="str">
        <f t="shared" si="826"/>
        <v>YUDIANTOBMJ III1 &gt; 4UTARA10 RODA</v>
      </c>
      <c r="AO2898" s="5" t="str">
        <f t="shared" si="827"/>
        <v>YUDIANTO1 &gt; 4UTARA10 RODA</v>
      </c>
      <c r="AP2898" s="5" t="str">
        <f t="shared" si="828"/>
        <v>44201NIGHT</v>
      </c>
    </row>
    <row r="2899" spans="1:42" x14ac:dyDescent="0.3">
      <c r="A2899" s="33">
        <v>1</v>
      </c>
      <c r="B2899" s="33"/>
      <c r="C2899" s="70">
        <v>44201</v>
      </c>
      <c r="D2899" s="71" t="s">
        <v>87</v>
      </c>
      <c r="E2899" s="70">
        <v>44201</v>
      </c>
      <c r="F2899" s="71">
        <v>5164672</v>
      </c>
      <c r="G2899" s="33" t="s">
        <v>20</v>
      </c>
      <c r="H2899" s="33" t="s">
        <v>50</v>
      </c>
      <c r="I2899" s="33" t="s">
        <v>22</v>
      </c>
      <c r="J2899" s="33" t="s">
        <v>52</v>
      </c>
      <c r="K2899" s="63" t="s">
        <v>62</v>
      </c>
      <c r="L2899" s="32" t="str">
        <f t="shared" si="811"/>
        <v>FM260JD</v>
      </c>
      <c r="M2899" s="32" t="str">
        <f t="shared" si="812"/>
        <v>BMJ III</v>
      </c>
      <c r="N2899" s="32" t="str">
        <f t="shared" si="813"/>
        <v>10 RODA</v>
      </c>
      <c r="O2899" s="146">
        <v>0.92479166666666668</v>
      </c>
      <c r="P2899" s="65">
        <v>44201.924791666665</v>
      </c>
      <c r="Q2899" s="65"/>
      <c r="R2899" s="66">
        <v>2</v>
      </c>
      <c r="S2899" s="66">
        <v>37800</v>
      </c>
      <c r="T2899" s="66">
        <v>14640</v>
      </c>
      <c r="U2899" s="67">
        <f t="shared" si="823"/>
        <v>23.16</v>
      </c>
      <c r="V2899" s="66">
        <f t="shared" si="814"/>
        <v>451481.04000000004</v>
      </c>
      <c r="W2899" s="66" t="str">
        <f t="shared" si="815"/>
        <v>1 &gt; 4</v>
      </c>
      <c r="X2899" s="66">
        <f>A2899+SUMIFS(Presensi!F:F,Presensi!E:E,'Entry Data'!AP2899)</f>
        <v>1</v>
      </c>
      <c r="Y2899" s="66">
        <f>IFERROR(INDEX('Retasi Pricing'!F:F,MATCH('Entry Data'!AM2899,'Retasi Pricing'!E:E,0))*X2899,"")</f>
        <v>25000</v>
      </c>
      <c r="Z2899" s="62" t="s">
        <v>26</v>
      </c>
      <c r="AA2899" s="62" t="s">
        <v>27</v>
      </c>
      <c r="AB2899" s="32"/>
      <c r="AC2899" s="32" t="s">
        <v>307</v>
      </c>
      <c r="AD2899" s="32" t="str">
        <f t="shared" si="816"/>
        <v/>
      </c>
      <c r="AF2899" s="5" t="str">
        <f t="shared" si="817"/>
        <v>YUDIANTO44201</v>
      </c>
      <c r="AG2899" s="5" t="str">
        <f t="shared" si="818"/>
        <v>BMJ 05344201UTARANIGHT</v>
      </c>
      <c r="AH2899" s="5" t="str">
        <f t="shared" si="819"/>
        <v>YUDIANTO44201UTARANIGHT</v>
      </c>
      <c r="AI2899" s="5" t="str">
        <f t="shared" si="820"/>
        <v>BMJ 05344201NIGHT</v>
      </c>
      <c r="AJ2899" s="5" t="str">
        <f t="shared" si="821"/>
        <v>YUDIANTO44201NIGHT</v>
      </c>
      <c r="AK2899" s="5" t="str">
        <f t="shared" si="822"/>
        <v>YUDIANTOBMJ III</v>
      </c>
      <c r="AL2899" s="5" t="str">
        <f t="shared" si="824"/>
        <v>2UTARA</v>
      </c>
      <c r="AM2899" s="5" t="str">
        <f t="shared" si="825"/>
        <v>1 &gt; 4UTARA10 RODA</v>
      </c>
      <c r="AN2899" s="5" t="str">
        <f t="shared" si="826"/>
        <v>YUDIANTOBMJ III1 &gt; 4UTARA10 RODA</v>
      </c>
      <c r="AO2899" s="5" t="str">
        <f t="shared" si="827"/>
        <v>YUDIANTO1 &gt; 4UTARA10 RODA</v>
      </c>
      <c r="AP2899" s="5" t="str">
        <f t="shared" si="828"/>
        <v>44201NIGHT</v>
      </c>
    </row>
    <row r="2900" spans="1:42" x14ac:dyDescent="0.3">
      <c r="A2900" s="33">
        <v>1</v>
      </c>
      <c r="B2900" s="33"/>
      <c r="C2900" s="70">
        <v>44201</v>
      </c>
      <c r="D2900" s="71" t="s">
        <v>87</v>
      </c>
      <c r="E2900" s="70">
        <v>44201</v>
      </c>
      <c r="F2900" s="71">
        <v>5164759</v>
      </c>
      <c r="G2900" s="33" t="s">
        <v>20</v>
      </c>
      <c r="H2900" s="33" t="s">
        <v>50</v>
      </c>
      <c r="I2900" s="33" t="s">
        <v>22</v>
      </c>
      <c r="J2900" s="33" t="s">
        <v>52</v>
      </c>
      <c r="K2900" s="63" t="s">
        <v>62</v>
      </c>
      <c r="L2900" s="32" t="str">
        <f t="shared" si="811"/>
        <v>FM260JD</v>
      </c>
      <c r="M2900" s="32" t="str">
        <f t="shared" si="812"/>
        <v>BMJ III</v>
      </c>
      <c r="N2900" s="32" t="str">
        <f t="shared" si="813"/>
        <v>10 RODA</v>
      </c>
      <c r="O2900" s="146">
        <v>0.99703703703703705</v>
      </c>
      <c r="P2900" s="65">
        <v>44201.997037037036</v>
      </c>
      <c r="Q2900" s="65"/>
      <c r="R2900" s="66">
        <v>3</v>
      </c>
      <c r="S2900" s="66">
        <v>40300</v>
      </c>
      <c r="T2900" s="66">
        <v>14640</v>
      </c>
      <c r="U2900" s="67">
        <f t="shared" si="823"/>
        <v>25.66</v>
      </c>
      <c r="V2900" s="66">
        <f t="shared" si="814"/>
        <v>500216.04000000004</v>
      </c>
      <c r="W2900" s="66" t="str">
        <f t="shared" si="815"/>
        <v>1 &gt; 4</v>
      </c>
      <c r="X2900" s="66">
        <f>A2900+SUMIFS(Presensi!F:F,Presensi!E:E,'Entry Data'!AP2900)</f>
        <v>1</v>
      </c>
      <c r="Y2900" s="66">
        <f>IFERROR(INDEX('Retasi Pricing'!F:F,MATCH('Entry Data'!AM2900,'Retasi Pricing'!E:E,0))*X2900,"")</f>
        <v>25000</v>
      </c>
      <c r="Z2900" s="62" t="s">
        <v>26</v>
      </c>
      <c r="AA2900" s="62" t="s">
        <v>27</v>
      </c>
      <c r="AB2900" s="32"/>
      <c r="AC2900" s="32" t="s">
        <v>307</v>
      </c>
      <c r="AD2900" s="32" t="str">
        <f t="shared" si="816"/>
        <v/>
      </c>
      <c r="AF2900" s="5" t="str">
        <f t="shared" si="817"/>
        <v>YUDIANTO44201</v>
      </c>
      <c r="AG2900" s="5" t="str">
        <f t="shared" si="818"/>
        <v>BMJ 05344201UTARANIGHT</v>
      </c>
      <c r="AH2900" s="5" t="str">
        <f t="shared" si="819"/>
        <v>YUDIANTO44201UTARANIGHT</v>
      </c>
      <c r="AI2900" s="5" t="str">
        <f t="shared" si="820"/>
        <v>BMJ 05344201NIGHT</v>
      </c>
      <c r="AJ2900" s="5" t="str">
        <f t="shared" si="821"/>
        <v>YUDIANTO44201NIGHT</v>
      </c>
      <c r="AK2900" s="5" t="str">
        <f t="shared" si="822"/>
        <v>YUDIANTOBMJ III</v>
      </c>
      <c r="AL2900" s="5" t="str">
        <f t="shared" si="824"/>
        <v>3UTARA</v>
      </c>
      <c r="AM2900" s="5" t="str">
        <f t="shared" si="825"/>
        <v>1 &gt; 4UTARA10 RODA</v>
      </c>
      <c r="AN2900" s="5" t="str">
        <f t="shared" si="826"/>
        <v>YUDIANTOBMJ III1 &gt; 4UTARA10 RODA</v>
      </c>
      <c r="AO2900" s="5" t="str">
        <f t="shared" si="827"/>
        <v>YUDIANTO1 &gt; 4UTARA10 RODA</v>
      </c>
      <c r="AP2900" s="5" t="str">
        <f t="shared" si="828"/>
        <v>44201NIGHT</v>
      </c>
    </row>
    <row r="2901" spans="1:42" x14ac:dyDescent="0.3">
      <c r="A2901" s="33">
        <v>1</v>
      </c>
      <c r="B2901" s="33"/>
      <c r="C2901" s="70">
        <v>44201</v>
      </c>
      <c r="D2901" s="71" t="s">
        <v>87</v>
      </c>
      <c r="E2901" s="70">
        <v>44202</v>
      </c>
      <c r="F2901" s="71">
        <v>5164792</v>
      </c>
      <c r="G2901" s="33" t="s">
        <v>20</v>
      </c>
      <c r="H2901" s="33" t="s">
        <v>50</v>
      </c>
      <c r="I2901" s="33" t="s">
        <v>22</v>
      </c>
      <c r="J2901" s="33" t="s">
        <v>52</v>
      </c>
      <c r="K2901" s="63" t="s">
        <v>67</v>
      </c>
      <c r="L2901" s="32" t="str">
        <f t="shared" si="811"/>
        <v>FM260JD</v>
      </c>
      <c r="M2901" s="32" t="str">
        <f t="shared" si="812"/>
        <v>BMJ III</v>
      </c>
      <c r="N2901" s="32" t="str">
        <f t="shared" si="813"/>
        <v>10 RODA</v>
      </c>
      <c r="O2901" s="146">
        <v>2.2546296296296297E-2</v>
      </c>
      <c r="P2901" s="65">
        <v>44202.022546296299</v>
      </c>
      <c r="Q2901" s="65"/>
      <c r="R2901" s="66">
        <v>4</v>
      </c>
      <c r="S2901" s="66">
        <v>38600</v>
      </c>
      <c r="T2901" s="66">
        <v>14820</v>
      </c>
      <c r="U2901" s="67">
        <f t="shared" si="823"/>
        <v>23.78</v>
      </c>
      <c r="V2901" s="66">
        <f t="shared" si="814"/>
        <v>463567.32</v>
      </c>
      <c r="W2901" s="66" t="str">
        <f t="shared" si="815"/>
        <v>1 &gt; 4</v>
      </c>
      <c r="X2901" s="66">
        <f>A2901+SUMIFS(Presensi!F:F,Presensi!E:E,'Entry Data'!AP2901)</f>
        <v>1</v>
      </c>
      <c r="Y2901" s="66">
        <f>IFERROR(INDEX('Retasi Pricing'!F:F,MATCH('Entry Data'!AM2901,'Retasi Pricing'!E:E,0))*X2901,"")</f>
        <v>25000</v>
      </c>
      <c r="Z2901" s="62" t="s">
        <v>26</v>
      </c>
      <c r="AA2901" s="62" t="s">
        <v>27</v>
      </c>
      <c r="AB2901" s="32"/>
      <c r="AC2901" s="32" t="s">
        <v>180</v>
      </c>
      <c r="AD2901" s="32" t="str">
        <f t="shared" si="816"/>
        <v/>
      </c>
      <c r="AF2901" s="5" t="str">
        <f t="shared" si="817"/>
        <v>SETIANTO44201</v>
      </c>
      <c r="AG2901" s="5" t="str">
        <f t="shared" si="818"/>
        <v>BMJ 05444201UTARANIGHT</v>
      </c>
      <c r="AH2901" s="5" t="str">
        <f t="shared" si="819"/>
        <v>SETIANTO44201UTARANIGHT</v>
      </c>
      <c r="AI2901" s="5" t="str">
        <f t="shared" si="820"/>
        <v>BMJ 05444201NIGHT</v>
      </c>
      <c r="AJ2901" s="5" t="str">
        <f t="shared" si="821"/>
        <v>SETIANTO44201NIGHT</v>
      </c>
      <c r="AK2901" s="5" t="str">
        <f t="shared" si="822"/>
        <v>SETIANTOBMJ III</v>
      </c>
      <c r="AL2901" s="5" t="str">
        <f t="shared" si="824"/>
        <v>4UTARA</v>
      </c>
      <c r="AM2901" s="5" t="str">
        <f t="shared" si="825"/>
        <v>1 &gt; 4UTARA10 RODA</v>
      </c>
      <c r="AN2901" s="5" t="str">
        <f t="shared" si="826"/>
        <v>SETIANTOBMJ III1 &gt; 4UTARA10 RODA</v>
      </c>
      <c r="AO2901" s="5" t="str">
        <f t="shared" si="827"/>
        <v>SETIANTO1 &gt; 4UTARA10 RODA</v>
      </c>
      <c r="AP2901" s="5" t="str">
        <f t="shared" si="828"/>
        <v>44201NIGHT</v>
      </c>
    </row>
    <row r="2902" spans="1:42" x14ac:dyDescent="0.3">
      <c r="A2902" s="33">
        <v>1</v>
      </c>
      <c r="B2902" s="33"/>
      <c r="C2902" s="70">
        <v>44201</v>
      </c>
      <c r="D2902" s="71" t="s">
        <v>87</v>
      </c>
      <c r="E2902" s="70">
        <v>44202</v>
      </c>
      <c r="F2902" s="71">
        <v>5164836</v>
      </c>
      <c r="G2902" s="33" t="s">
        <v>20</v>
      </c>
      <c r="H2902" s="33" t="s">
        <v>50</v>
      </c>
      <c r="I2902" s="33" t="s">
        <v>22</v>
      </c>
      <c r="J2902" s="33" t="s">
        <v>52</v>
      </c>
      <c r="K2902" s="63" t="s">
        <v>67</v>
      </c>
      <c r="L2902" s="32" t="str">
        <f t="shared" si="811"/>
        <v>FM260JD</v>
      </c>
      <c r="M2902" s="32" t="str">
        <f t="shared" si="812"/>
        <v>BMJ III</v>
      </c>
      <c r="N2902" s="32" t="str">
        <f t="shared" si="813"/>
        <v>10 RODA</v>
      </c>
      <c r="O2902" s="146">
        <v>7.5219907407407416E-2</v>
      </c>
      <c r="P2902" s="65">
        <v>44202.075219907405</v>
      </c>
      <c r="Q2902" s="65"/>
      <c r="R2902" s="66">
        <v>5</v>
      </c>
      <c r="S2902" s="66">
        <v>38400</v>
      </c>
      <c r="T2902" s="66">
        <v>14820</v>
      </c>
      <c r="U2902" s="67">
        <f t="shared" si="823"/>
        <v>23.58</v>
      </c>
      <c r="V2902" s="66">
        <f t="shared" si="814"/>
        <v>459668.51999999996</v>
      </c>
      <c r="W2902" s="66" t="str">
        <f t="shared" si="815"/>
        <v>&gt; 5</v>
      </c>
      <c r="X2902" s="66">
        <f>A2902+SUMIFS(Presensi!F:F,Presensi!E:E,'Entry Data'!AP2902)</f>
        <v>1</v>
      </c>
      <c r="Y2902" s="66">
        <f>IFERROR(INDEX('Retasi Pricing'!F:F,MATCH('Entry Data'!AM2902,'Retasi Pricing'!E:E,0))*X2902,"")</f>
        <v>27650</v>
      </c>
      <c r="Z2902" s="62" t="s">
        <v>26</v>
      </c>
      <c r="AA2902" s="62" t="s">
        <v>27</v>
      </c>
      <c r="AB2902" s="32"/>
      <c r="AC2902" s="32" t="s">
        <v>180</v>
      </c>
      <c r="AD2902" s="32" t="str">
        <f t="shared" si="816"/>
        <v/>
      </c>
      <c r="AF2902" s="5" t="str">
        <f t="shared" si="817"/>
        <v>SETIANTO44201</v>
      </c>
      <c r="AG2902" s="5" t="str">
        <f t="shared" si="818"/>
        <v>BMJ 05444201UTARANIGHT</v>
      </c>
      <c r="AH2902" s="5" t="str">
        <f t="shared" si="819"/>
        <v>SETIANTO44201UTARANIGHT</v>
      </c>
      <c r="AI2902" s="5" t="str">
        <f t="shared" si="820"/>
        <v>BMJ 05444201NIGHT</v>
      </c>
      <c r="AJ2902" s="5" t="str">
        <f t="shared" si="821"/>
        <v>SETIANTO44201NIGHT</v>
      </c>
      <c r="AK2902" s="5" t="str">
        <f t="shared" si="822"/>
        <v>SETIANTOBMJ III</v>
      </c>
      <c r="AL2902" s="5" t="str">
        <f t="shared" si="824"/>
        <v>5UTARA</v>
      </c>
      <c r="AM2902" s="5" t="str">
        <f t="shared" si="825"/>
        <v>&gt; 5UTARA10 RODA</v>
      </c>
      <c r="AN2902" s="5" t="str">
        <f t="shared" si="826"/>
        <v>SETIANTOBMJ III&gt; 5UTARA10 RODA</v>
      </c>
      <c r="AO2902" s="5" t="str">
        <f t="shared" si="827"/>
        <v>SETIANTO&gt; 5UTARA10 RODA</v>
      </c>
      <c r="AP2902" s="5" t="str">
        <f t="shared" si="828"/>
        <v>44201NIGHT</v>
      </c>
    </row>
    <row r="2903" spans="1:42" x14ac:dyDescent="0.3">
      <c r="A2903" s="33">
        <v>1</v>
      </c>
      <c r="B2903" s="33"/>
      <c r="C2903" s="70">
        <v>44201</v>
      </c>
      <c r="D2903" s="71" t="s">
        <v>87</v>
      </c>
      <c r="E2903" s="70">
        <v>44202</v>
      </c>
      <c r="F2903" s="71">
        <v>5164902</v>
      </c>
      <c r="G2903" s="33" t="s">
        <v>20</v>
      </c>
      <c r="H2903" s="33" t="s">
        <v>50</v>
      </c>
      <c r="I2903" s="33" t="s">
        <v>22</v>
      </c>
      <c r="J2903" s="33" t="s">
        <v>52</v>
      </c>
      <c r="K2903" s="63" t="s">
        <v>67</v>
      </c>
      <c r="L2903" s="32" t="str">
        <f t="shared" si="811"/>
        <v>FM260JD</v>
      </c>
      <c r="M2903" s="32" t="str">
        <f t="shared" si="812"/>
        <v>BMJ III</v>
      </c>
      <c r="N2903" s="32" t="str">
        <f t="shared" si="813"/>
        <v>10 RODA</v>
      </c>
      <c r="O2903" s="146">
        <v>0.14207175925925927</v>
      </c>
      <c r="P2903" s="65">
        <v>44202.142071759263</v>
      </c>
      <c r="Q2903" s="65"/>
      <c r="R2903" s="66">
        <v>6</v>
      </c>
      <c r="S2903" s="66">
        <v>40020</v>
      </c>
      <c r="T2903" s="66">
        <v>14820</v>
      </c>
      <c r="U2903" s="67">
        <f t="shared" si="823"/>
        <v>25.2</v>
      </c>
      <c r="V2903" s="66">
        <f t="shared" si="814"/>
        <v>491248.79999999993</v>
      </c>
      <c r="W2903" s="66" t="str">
        <f t="shared" si="815"/>
        <v>&gt; 6</v>
      </c>
      <c r="X2903" s="66">
        <f>A2903+SUMIFS(Presensi!F:F,Presensi!E:E,'Entry Data'!AP2903)</f>
        <v>1</v>
      </c>
      <c r="Y2903" s="66">
        <f>IFERROR(INDEX('Retasi Pricing'!F:F,MATCH('Entry Data'!AM2903,'Retasi Pricing'!E:E,0))*X2903,"")</f>
        <v>30800</v>
      </c>
      <c r="Z2903" s="62" t="s">
        <v>26</v>
      </c>
      <c r="AA2903" s="62" t="s">
        <v>27</v>
      </c>
      <c r="AB2903" s="32"/>
      <c r="AC2903" s="32" t="s">
        <v>180</v>
      </c>
      <c r="AD2903" s="32" t="str">
        <f t="shared" si="816"/>
        <v/>
      </c>
      <c r="AF2903" s="5" t="str">
        <f t="shared" si="817"/>
        <v>SETIANTO44201</v>
      </c>
      <c r="AG2903" s="5" t="str">
        <f t="shared" si="818"/>
        <v>BMJ 05444201UTARANIGHT</v>
      </c>
      <c r="AH2903" s="5" t="str">
        <f t="shared" si="819"/>
        <v>SETIANTO44201UTARANIGHT</v>
      </c>
      <c r="AI2903" s="5" t="str">
        <f t="shared" si="820"/>
        <v>BMJ 05444201NIGHT</v>
      </c>
      <c r="AJ2903" s="5" t="str">
        <f t="shared" si="821"/>
        <v>SETIANTO44201NIGHT</v>
      </c>
      <c r="AK2903" s="5" t="str">
        <f t="shared" si="822"/>
        <v>SETIANTOBMJ III</v>
      </c>
      <c r="AL2903" s="5" t="str">
        <f t="shared" si="824"/>
        <v>6UTARA</v>
      </c>
      <c r="AM2903" s="5" t="str">
        <f t="shared" si="825"/>
        <v>&gt; 6UTARA10 RODA</v>
      </c>
      <c r="AN2903" s="5" t="str">
        <f t="shared" si="826"/>
        <v>SETIANTOBMJ III&gt; 6UTARA10 RODA</v>
      </c>
      <c r="AO2903" s="5" t="str">
        <f t="shared" si="827"/>
        <v>SETIANTO&gt; 6UTARA10 RODA</v>
      </c>
      <c r="AP2903" s="5" t="str">
        <f t="shared" si="828"/>
        <v>44201NIGHT</v>
      </c>
    </row>
    <row r="2904" spans="1:42" x14ac:dyDescent="0.3">
      <c r="A2904" s="33">
        <v>1</v>
      </c>
      <c r="B2904" s="33"/>
      <c r="C2904" s="70">
        <v>44201</v>
      </c>
      <c r="D2904" s="71" t="s">
        <v>87</v>
      </c>
      <c r="E2904" s="70">
        <v>44202</v>
      </c>
      <c r="F2904" s="71">
        <v>5164961</v>
      </c>
      <c r="G2904" s="33" t="s">
        <v>20</v>
      </c>
      <c r="H2904" s="33" t="s">
        <v>50</v>
      </c>
      <c r="I2904" s="33" t="s">
        <v>22</v>
      </c>
      <c r="J2904" s="33" t="s">
        <v>52</v>
      </c>
      <c r="K2904" s="63" t="s">
        <v>67</v>
      </c>
      <c r="L2904" s="32" t="str">
        <f t="shared" si="811"/>
        <v>FM260JD</v>
      </c>
      <c r="M2904" s="32" t="str">
        <f t="shared" si="812"/>
        <v>BMJ III</v>
      </c>
      <c r="N2904" s="32" t="str">
        <f t="shared" si="813"/>
        <v>10 RODA</v>
      </c>
      <c r="O2904" s="146">
        <v>0.20526620370370371</v>
      </c>
      <c r="P2904" s="65">
        <v>44202.205266203702</v>
      </c>
      <c r="Q2904" s="65"/>
      <c r="R2904" s="66">
        <v>7</v>
      </c>
      <c r="S2904" s="66">
        <v>39900</v>
      </c>
      <c r="T2904" s="66">
        <v>14820</v>
      </c>
      <c r="U2904" s="67">
        <f t="shared" si="823"/>
        <v>25.08</v>
      </c>
      <c r="V2904" s="66">
        <f t="shared" si="814"/>
        <v>488909.51999999996</v>
      </c>
      <c r="W2904" s="66" t="str">
        <f t="shared" si="815"/>
        <v>7 &gt;</v>
      </c>
      <c r="X2904" s="66">
        <f>A2904+SUMIFS(Presensi!F:F,Presensi!E:E,'Entry Data'!AP2904)</f>
        <v>1</v>
      </c>
      <c r="Y2904" s="66">
        <f>IFERROR(INDEX('Retasi Pricing'!F:F,MATCH('Entry Data'!AM2904,'Retasi Pricing'!E:E,0))*X2904,"")</f>
        <v>37750</v>
      </c>
      <c r="Z2904" s="62" t="s">
        <v>26</v>
      </c>
      <c r="AA2904" s="62" t="s">
        <v>27</v>
      </c>
      <c r="AB2904" s="32"/>
      <c r="AC2904" s="32" t="s">
        <v>180</v>
      </c>
      <c r="AD2904" s="32" t="str">
        <f t="shared" si="816"/>
        <v/>
      </c>
      <c r="AF2904" s="5" t="str">
        <f t="shared" si="817"/>
        <v>SETIANTO44201</v>
      </c>
      <c r="AG2904" s="5" t="str">
        <f t="shared" si="818"/>
        <v>BMJ 05444201UTARANIGHT</v>
      </c>
      <c r="AH2904" s="5" t="str">
        <f t="shared" si="819"/>
        <v>SETIANTO44201UTARANIGHT</v>
      </c>
      <c r="AI2904" s="5" t="str">
        <f t="shared" si="820"/>
        <v>BMJ 05444201NIGHT</v>
      </c>
      <c r="AJ2904" s="5" t="str">
        <f t="shared" si="821"/>
        <v>SETIANTO44201NIGHT</v>
      </c>
      <c r="AK2904" s="5" t="str">
        <f t="shared" si="822"/>
        <v>SETIANTOBMJ III</v>
      </c>
      <c r="AL2904" s="5" t="str">
        <f t="shared" si="824"/>
        <v>7UTARA</v>
      </c>
      <c r="AM2904" s="5" t="str">
        <f t="shared" si="825"/>
        <v>7 &gt;UTARA10 RODA</v>
      </c>
      <c r="AN2904" s="5" t="str">
        <f t="shared" si="826"/>
        <v>SETIANTOBMJ III7 &gt;UTARA10 RODA</v>
      </c>
      <c r="AO2904" s="5" t="str">
        <f t="shared" si="827"/>
        <v>SETIANTO7 &gt;UTARA10 RODA</v>
      </c>
      <c r="AP2904" s="5" t="str">
        <f t="shared" si="828"/>
        <v>44201NIGHT</v>
      </c>
    </row>
    <row r="2905" spans="1:42" x14ac:dyDescent="0.3">
      <c r="A2905" s="33">
        <v>1</v>
      </c>
      <c r="B2905" s="33"/>
      <c r="C2905" s="70">
        <v>44201</v>
      </c>
      <c r="D2905" s="71" t="s">
        <v>87</v>
      </c>
      <c r="E2905" s="70">
        <v>44201</v>
      </c>
      <c r="F2905" s="71">
        <v>5164573</v>
      </c>
      <c r="G2905" s="33" t="s">
        <v>20</v>
      </c>
      <c r="H2905" s="33" t="s">
        <v>50</v>
      </c>
      <c r="I2905" s="33" t="s">
        <v>22</v>
      </c>
      <c r="J2905" s="33" t="s">
        <v>52</v>
      </c>
      <c r="K2905" s="63" t="s">
        <v>67</v>
      </c>
      <c r="L2905" s="32" t="str">
        <f t="shared" si="811"/>
        <v>FM260JD</v>
      </c>
      <c r="M2905" s="32" t="str">
        <f t="shared" si="812"/>
        <v>BMJ III</v>
      </c>
      <c r="N2905" s="32" t="str">
        <f t="shared" si="813"/>
        <v>10 RODA</v>
      </c>
      <c r="O2905" s="146">
        <v>0.83325231481481488</v>
      </c>
      <c r="P2905" s="65">
        <v>44201.846296296295</v>
      </c>
      <c r="Q2905" s="65"/>
      <c r="R2905" s="66">
        <v>1</v>
      </c>
      <c r="S2905" s="66">
        <v>38480</v>
      </c>
      <c r="T2905" s="66">
        <v>14820</v>
      </c>
      <c r="U2905" s="67">
        <f t="shared" si="823"/>
        <v>23.66</v>
      </c>
      <c r="V2905" s="66">
        <f t="shared" si="814"/>
        <v>461228.04000000004</v>
      </c>
      <c r="W2905" s="66" t="str">
        <f t="shared" si="815"/>
        <v>1 &gt; 4</v>
      </c>
      <c r="X2905" s="66">
        <f>A2905+SUMIFS(Presensi!F:F,Presensi!E:E,'Entry Data'!AP2905)</f>
        <v>1</v>
      </c>
      <c r="Y2905" s="66">
        <f>IFERROR(INDEX('Retasi Pricing'!F:F,MATCH('Entry Data'!AM2905,'Retasi Pricing'!E:E,0))*X2905,"")</f>
        <v>25000</v>
      </c>
      <c r="Z2905" s="62" t="s">
        <v>26</v>
      </c>
      <c r="AA2905" s="62" t="s">
        <v>27</v>
      </c>
      <c r="AB2905" s="32"/>
      <c r="AC2905" s="32" t="s">
        <v>180</v>
      </c>
      <c r="AD2905" s="32" t="str">
        <f t="shared" si="816"/>
        <v/>
      </c>
      <c r="AF2905" s="5" t="str">
        <f t="shared" si="817"/>
        <v>SETIANTO44201</v>
      </c>
      <c r="AG2905" s="5" t="str">
        <f t="shared" si="818"/>
        <v>BMJ 05444201UTARANIGHT</v>
      </c>
      <c r="AH2905" s="5" t="str">
        <f t="shared" si="819"/>
        <v>SETIANTO44201UTARANIGHT</v>
      </c>
      <c r="AI2905" s="5" t="str">
        <f t="shared" si="820"/>
        <v>BMJ 05444201NIGHT</v>
      </c>
      <c r="AJ2905" s="5" t="str">
        <f t="shared" si="821"/>
        <v>SETIANTO44201NIGHT</v>
      </c>
      <c r="AK2905" s="5" t="str">
        <f t="shared" si="822"/>
        <v>SETIANTOBMJ III</v>
      </c>
      <c r="AL2905" s="5" t="str">
        <f t="shared" si="824"/>
        <v>1UTARA</v>
      </c>
      <c r="AM2905" s="5" t="str">
        <f t="shared" si="825"/>
        <v>1 &gt; 4UTARA10 RODA</v>
      </c>
      <c r="AN2905" s="5" t="str">
        <f t="shared" si="826"/>
        <v>SETIANTOBMJ III1 &gt; 4UTARA10 RODA</v>
      </c>
      <c r="AO2905" s="5" t="str">
        <f t="shared" si="827"/>
        <v>SETIANTO1 &gt; 4UTARA10 RODA</v>
      </c>
      <c r="AP2905" s="5" t="str">
        <f t="shared" si="828"/>
        <v>44201NIGHT</v>
      </c>
    </row>
    <row r="2906" spans="1:42" x14ac:dyDescent="0.3">
      <c r="A2906" s="33">
        <v>1</v>
      </c>
      <c r="B2906" s="33"/>
      <c r="C2906" s="70">
        <v>44201</v>
      </c>
      <c r="D2906" s="71" t="s">
        <v>87</v>
      </c>
      <c r="E2906" s="70">
        <v>44201</v>
      </c>
      <c r="F2906" s="71">
        <v>5164664</v>
      </c>
      <c r="G2906" s="33" t="s">
        <v>20</v>
      </c>
      <c r="H2906" s="33" t="s">
        <v>21</v>
      </c>
      <c r="I2906" s="33" t="s">
        <v>51</v>
      </c>
      <c r="J2906" s="33" t="s">
        <v>23</v>
      </c>
      <c r="K2906" s="63" t="s">
        <v>67</v>
      </c>
      <c r="L2906" s="32" t="str">
        <f t="shared" si="811"/>
        <v>FM260JD</v>
      </c>
      <c r="M2906" s="32" t="str">
        <f t="shared" si="812"/>
        <v>BMJ III</v>
      </c>
      <c r="N2906" s="32" t="str">
        <f t="shared" si="813"/>
        <v>10 RODA</v>
      </c>
      <c r="O2906" s="146">
        <v>0.91207175925925921</v>
      </c>
      <c r="P2906" s="65">
        <v>44201.91207175926</v>
      </c>
      <c r="Q2906" s="65"/>
      <c r="R2906" s="66">
        <v>2</v>
      </c>
      <c r="S2906" s="66">
        <v>39480</v>
      </c>
      <c r="T2906" s="66">
        <v>14820</v>
      </c>
      <c r="U2906" s="67">
        <f t="shared" si="823"/>
        <v>24.66</v>
      </c>
      <c r="V2906" s="66">
        <f t="shared" si="814"/>
        <v>480722.04000000004</v>
      </c>
      <c r="W2906" s="66" t="str">
        <f t="shared" si="815"/>
        <v>1 &gt; 4</v>
      </c>
      <c r="X2906" s="66">
        <f>A2906+SUMIFS(Presensi!F:F,Presensi!E:E,'Entry Data'!AP2906)</f>
        <v>1</v>
      </c>
      <c r="Y2906" s="66">
        <f>IFERROR(INDEX('Retasi Pricing'!F:F,MATCH('Entry Data'!AM2906,'Retasi Pricing'!E:E,0))*X2906,"")</f>
        <v>25000</v>
      </c>
      <c r="Z2906" s="62" t="s">
        <v>26</v>
      </c>
      <c r="AA2906" s="62" t="s">
        <v>27</v>
      </c>
      <c r="AB2906" s="32"/>
      <c r="AC2906" s="32" t="s">
        <v>180</v>
      </c>
      <c r="AD2906" s="32" t="str">
        <f t="shared" si="816"/>
        <v/>
      </c>
      <c r="AF2906" s="5" t="str">
        <f t="shared" si="817"/>
        <v>SETIANTO44201</v>
      </c>
      <c r="AG2906" s="5" t="str">
        <f t="shared" si="818"/>
        <v>BMJ 05444201UTARANIGHT</v>
      </c>
      <c r="AH2906" s="5" t="str">
        <f t="shared" si="819"/>
        <v>SETIANTO44201UTARANIGHT</v>
      </c>
      <c r="AI2906" s="5" t="str">
        <f t="shared" si="820"/>
        <v>BMJ 05444201NIGHT</v>
      </c>
      <c r="AJ2906" s="5" t="str">
        <f t="shared" si="821"/>
        <v>SETIANTO44201NIGHT</v>
      </c>
      <c r="AK2906" s="5" t="str">
        <f t="shared" si="822"/>
        <v>SETIANTOBMJ III</v>
      </c>
      <c r="AL2906" s="5" t="str">
        <f t="shared" si="824"/>
        <v>2UTARA</v>
      </c>
      <c r="AM2906" s="5" t="str">
        <f t="shared" si="825"/>
        <v>1 &gt; 4UTARA10 RODA</v>
      </c>
      <c r="AN2906" s="5" t="str">
        <f t="shared" si="826"/>
        <v>SETIANTOBMJ III1 &gt; 4UTARA10 RODA</v>
      </c>
      <c r="AO2906" s="5" t="str">
        <f t="shared" si="827"/>
        <v>SETIANTO1 &gt; 4UTARA10 RODA</v>
      </c>
      <c r="AP2906" s="5" t="str">
        <f t="shared" si="828"/>
        <v>44201NIGHT</v>
      </c>
    </row>
    <row r="2907" spans="1:42" x14ac:dyDescent="0.3">
      <c r="A2907" s="33">
        <v>1</v>
      </c>
      <c r="B2907" s="33"/>
      <c r="C2907" s="70">
        <v>44201</v>
      </c>
      <c r="D2907" s="71" t="s">
        <v>87</v>
      </c>
      <c r="E2907" s="70">
        <v>44201</v>
      </c>
      <c r="F2907" s="71">
        <v>5164723</v>
      </c>
      <c r="G2907" s="33" t="s">
        <v>20</v>
      </c>
      <c r="H2907" s="33" t="s">
        <v>50</v>
      </c>
      <c r="I2907" s="33" t="s">
        <v>22</v>
      </c>
      <c r="J2907" s="33" t="s">
        <v>52</v>
      </c>
      <c r="K2907" s="63" t="s">
        <v>67</v>
      </c>
      <c r="L2907" s="32" t="str">
        <f t="shared" si="811"/>
        <v>FM260JD</v>
      </c>
      <c r="M2907" s="32" t="str">
        <f t="shared" si="812"/>
        <v>BMJ III</v>
      </c>
      <c r="N2907" s="32" t="str">
        <f t="shared" si="813"/>
        <v>10 RODA</v>
      </c>
      <c r="O2907" s="146">
        <v>0.96781249999999996</v>
      </c>
      <c r="P2907" s="65">
        <v>44201.967812499999</v>
      </c>
      <c r="Q2907" s="65"/>
      <c r="R2907" s="66">
        <v>3</v>
      </c>
      <c r="S2907" s="66">
        <v>41340</v>
      </c>
      <c r="T2907" s="66">
        <v>14820</v>
      </c>
      <c r="U2907" s="67">
        <f t="shared" si="823"/>
        <v>26.52</v>
      </c>
      <c r="V2907" s="66">
        <f t="shared" si="814"/>
        <v>516980.87999999995</v>
      </c>
      <c r="W2907" s="66" t="str">
        <f t="shared" si="815"/>
        <v>1 &gt; 4</v>
      </c>
      <c r="X2907" s="66">
        <f>A2907+SUMIFS(Presensi!F:F,Presensi!E:E,'Entry Data'!AP2907)</f>
        <v>1</v>
      </c>
      <c r="Y2907" s="66">
        <f>IFERROR(INDEX('Retasi Pricing'!F:F,MATCH('Entry Data'!AM2907,'Retasi Pricing'!E:E,0))*X2907,"")</f>
        <v>25000</v>
      </c>
      <c r="Z2907" s="62" t="s">
        <v>26</v>
      </c>
      <c r="AA2907" s="62" t="s">
        <v>27</v>
      </c>
      <c r="AB2907" s="32"/>
      <c r="AC2907" s="32" t="s">
        <v>180</v>
      </c>
      <c r="AD2907" s="32" t="str">
        <f t="shared" si="816"/>
        <v/>
      </c>
      <c r="AF2907" s="5" t="str">
        <f t="shared" si="817"/>
        <v>SETIANTO44201</v>
      </c>
      <c r="AG2907" s="5" t="str">
        <f t="shared" si="818"/>
        <v>BMJ 05444201UTARANIGHT</v>
      </c>
      <c r="AH2907" s="5" t="str">
        <f t="shared" si="819"/>
        <v>SETIANTO44201UTARANIGHT</v>
      </c>
      <c r="AI2907" s="5" t="str">
        <f t="shared" si="820"/>
        <v>BMJ 05444201NIGHT</v>
      </c>
      <c r="AJ2907" s="5" t="str">
        <f t="shared" si="821"/>
        <v>SETIANTO44201NIGHT</v>
      </c>
      <c r="AK2907" s="5" t="str">
        <f t="shared" si="822"/>
        <v>SETIANTOBMJ III</v>
      </c>
      <c r="AL2907" s="5" t="str">
        <f t="shared" si="824"/>
        <v>3UTARA</v>
      </c>
      <c r="AM2907" s="5" t="str">
        <f t="shared" si="825"/>
        <v>1 &gt; 4UTARA10 RODA</v>
      </c>
      <c r="AN2907" s="5" t="str">
        <f t="shared" si="826"/>
        <v>SETIANTOBMJ III1 &gt; 4UTARA10 RODA</v>
      </c>
      <c r="AO2907" s="5" t="str">
        <f t="shared" si="827"/>
        <v>SETIANTO1 &gt; 4UTARA10 RODA</v>
      </c>
      <c r="AP2907" s="5" t="str">
        <f t="shared" si="828"/>
        <v>44201NIGHT</v>
      </c>
    </row>
    <row r="2908" spans="1:42" x14ac:dyDescent="0.3">
      <c r="A2908" s="33">
        <v>1</v>
      </c>
      <c r="B2908" s="33"/>
      <c r="C2908" s="70">
        <v>44201</v>
      </c>
      <c r="D2908" s="71" t="s">
        <v>87</v>
      </c>
      <c r="E2908" s="70">
        <v>44202</v>
      </c>
      <c r="F2908" s="71">
        <v>5164805</v>
      </c>
      <c r="G2908" s="33" t="s">
        <v>20</v>
      </c>
      <c r="H2908" s="33" t="s">
        <v>50</v>
      </c>
      <c r="I2908" s="33" t="s">
        <v>22</v>
      </c>
      <c r="J2908" s="33" t="s">
        <v>52</v>
      </c>
      <c r="K2908" s="63" t="s">
        <v>69</v>
      </c>
      <c r="L2908" s="32" t="str">
        <f t="shared" si="811"/>
        <v>FM260JD</v>
      </c>
      <c r="M2908" s="32" t="str">
        <f t="shared" si="812"/>
        <v>BMJ III</v>
      </c>
      <c r="N2908" s="32" t="str">
        <f t="shared" si="813"/>
        <v>10 RODA</v>
      </c>
      <c r="O2908" s="146">
        <v>4.4675925925925924E-2</v>
      </c>
      <c r="P2908" s="65">
        <v>44202.044675925928</v>
      </c>
      <c r="Q2908" s="65"/>
      <c r="R2908" s="66">
        <v>4</v>
      </c>
      <c r="S2908" s="66">
        <v>38560</v>
      </c>
      <c r="T2908" s="66">
        <v>14900</v>
      </c>
      <c r="U2908" s="67">
        <f t="shared" si="823"/>
        <v>23.66</v>
      </c>
      <c r="V2908" s="66">
        <f t="shared" si="814"/>
        <v>461228.04000000004</v>
      </c>
      <c r="W2908" s="66" t="str">
        <f t="shared" si="815"/>
        <v>1 &gt; 4</v>
      </c>
      <c r="X2908" s="66">
        <f>A2908+SUMIFS(Presensi!F:F,Presensi!E:E,'Entry Data'!AP2908)</f>
        <v>1</v>
      </c>
      <c r="Y2908" s="66">
        <f>IFERROR(INDEX('Retasi Pricing'!F:F,MATCH('Entry Data'!AM2908,'Retasi Pricing'!E:E,0))*X2908,"")</f>
        <v>25000</v>
      </c>
      <c r="Z2908" s="62" t="s">
        <v>26</v>
      </c>
      <c r="AA2908" s="62" t="s">
        <v>27</v>
      </c>
      <c r="AB2908" s="32"/>
      <c r="AC2908" s="32" t="s">
        <v>283</v>
      </c>
      <c r="AD2908" s="32" t="str">
        <f t="shared" si="816"/>
        <v/>
      </c>
      <c r="AF2908" s="5" t="str">
        <f t="shared" si="817"/>
        <v>ARMAN44201</v>
      </c>
      <c r="AG2908" s="5" t="str">
        <f t="shared" si="818"/>
        <v>BMJ 05544201UTARANIGHT</v>
      </c>
      <c r="AH2908" s="5" t="str">
        <f t="shared" si="819"/>
        <v>ARMAN44201UTARANIGHT</v>
      </c>
      <c r="AI2908" s="5" t="str">
        <f t="shared" si="820"/>
        <v>BMJ 05544201NIGHT</v>
      </c>
      <c r="AJ2908" s="5" t="str">
        <f t="shared" si="821"/>
        <v>ARMAN44201NIGHT</v>
      </c>
      <c r="AK2908" s="5" t="str">
        <f t="shared" si="822"/>
        <v>ARMANBMJ III</v>
      </c>
      <c r="AL2908" s="5" t="str">
        <f t="shared" si="824"/>
        <v>4UTARA</v>
      </c>
      <c r="AM2908" s="5" t="str">
        <f t="shared" si="825"/>
        <v>1 &gt; 4UTARA10 RODA</v>
      </c>
      <c r="AN2908" s="5" t="str">
        <f t="shared" si="826"/>
        <v>ARMANBMJ III1 &gt; 4UTARA10 RODA</v>
      </c>
      <c r="AO2908" s="5" t="str">
        <f t="shared" si="827"/>
        <v>ARMAN1 &gt; 4UTARA10 RODA</v>
      </c>
      <c r="AP2908" s="5" t="str">
        <f t="shared" si="828"/>
        <v>44201NIGHT</v>
      </c>
    </row>
    <row r="2909" spans="1:42" x14ac:dyDescent="0.3">
      <c r="A2909" s="33">
        <v>1</v>
      </c>
      <c r="B2909" s="33"/>
      <c r="C2909" s="70">
        <v>44201</v>
      </c>
      <c r="D2909" s="71" t="s">
        <v>87</v>
      </c>
      <c r="E2909" s="70">
        <v>44202</v>
      </c>
      <c r="F2909" s="71">
        <v>5164870</v>
      </c>
      <c r="G2909" s="33" t="s">
        <v>20</v>
      </c>
      <c r="H2909" s="33" t="s">
        <v>50</v>
      </c>
      <c r="I2909" s="33" t="s">
        <v>22</v>
      </c>
      <c r="J2909" s="33" t="s">
        <v>52</v>
      </c>
      <c r="K2909" s="63" t="s">
        <v>69</v>
      </c>
      <c r="L2909" s="32" t="str">
        <f t="shared" si="811"/>
        <v>FM260JD</v>
      </c>
      <c r="M2909" s="32" t="str">
        <f t="shared" si="812"/>
        <v>BMJ III</v>
      </c>
      <c r="N2909" s="32" t="str">
        <f t="shared" si="813"/>
        <v>10 RODA</v>
      </c>
      <c r="O2909" s="146">
        <v>0.10768518518518518</v>
      </c>
      <c r="P2909" s="65">
        <v>44202.107685185183</v>
      </c>
      <c r="Q2909" s="65"/>
      <c r="R2909" s="66">
        <v>5</v>
      </c>
      <c r="S2909" s="66">
        <v>39420</v>
      </c>
      <c r="T2909" s="66">
        <v>14900</v>
      </c>
      <c r="U2909" s="67">
        <f t="shared" si="823"/>
        <v>24.52</v>
      </c>
      <c r="V2909" s="66">
        <f t="shared" si="814"/>
        <v>477992.87999999995</v>
      </c>
      <c r="W2909" s="66" t="str">
        <f t="shared" si="815"/>
        <v>&gt; 5</v>
      </c>
      <c r="X2909" s="66">
        <f>A2909+SUMIFS(Presensi!F:F,Presensi!E:E,'Entry Data'!AP2909)</f>
        <v>1</v>
      </c>
      <c r="Y2909" s="66">
        <f>IFERROR(INDEX('Retasi Pricing'!F:F,MATCH('Entry Data'!AM2909,'Retasi Pricing'!E:E,0))*X2909,"")</f>
        <v>27650</v>
      </c>
      <c r="Z2909" s="62" t="s">
        <v>26</v>
      </c>
      <c r="AA2909" s="62" t="s">
        <v>27</v>
      </c>
      <c r="AB2909" s="32"/>
      <c r="AC2909" s="32" t="s">
        <v>283</v>
      </c>
      <c r="AD2909" s="32" t="str">
        <f t="shared" si="816"/>
        <v/>
      </c>
      <c r="AF2909" s="5" t="str">
        <f t="shared" si="817"/>
        <v>ARMAN44201</v>
      </c>
      <c r="AG2909" s="5" t="str">
        <f t="shared" si="818"/>
        <v>BMJ 05544201UTARANIGHT</v>
      </c>
      <c r="AH2909" s="5" t="str">
        <f t="shared" si="819"/>
        <v>ARMAN44201UTARANIGHT</v>
      </c>
      <c r="AI2909" s="5" t="str">
        <f t="shared" si="820"/>
        <v>BMJ 05544201NIGHT</v>
      </c>
      <c r="AJ2909" s="5" t="str">
        <f t="shared" si="821"/>
        <v>ARMAN44201NIGHT</v>
      </c>
      <c r="AK2909" s="5" t="str">
        <f t="shared" si="822"/>
        <v>ARMANBMJ III</v>
      </c>
      <c r="AL2909" s="5" t="str">
        <f t="shared" si="824"/>
        <v>5UTARA</v>
      </c>
      <c r="AM2909" s="5" t="str">
        <f t="shared" si="825"/>
        <v>&gt; 5UTARA10 RODA</v>
      </c>
      <c r="AN2909" s="5" t="str">
        <f t="shared" si="826"/>
        <v>ARMANBMJ III&gt; 5UTARA10 RODA</v>
      </c>
      <c r="AO2909" s="5" t="str">
        <f t="shared" si="827"/>
        <v>ARMAN&gt; 5UTARA10 RODA</v>
      </c>
      <c r="AP2909" s="5" t="str">
        <f t="shared" si="828"/>
        <v>44201NIGHT</v>
      </c>
    </row>
    <row r="2910" spans="1:42" x14ac:dyDescent="0.3">
      <c r="A2910" s="33">
        <v>1</v>
      </c>
      <c r="B2910" s="33"/>
      <c r="C2910" s="70">
        <v>44201</v>
      </c>
      <c r="D2910" s="71" t="s">
        <v>87</v>
      </c>
      <c r="E2910" s="70">
        <v>44202</v>
      </c>
      <c r="F2910" s="71">
        <v>5164930</v>
      </c>
      <c r="G2910" s="33" t="s">
        <v>20</v>
      </c>
      <c r="H2910" s="33" t="s">
        <v>50</v>
      </c>
      <c r="I2910" s="33" t="s">
        <v>22</v>
      </c>
      <c r="J2910" s="33" t="s">
        <v>52</v>
      </c>
      <c r="K2910" s="63" t="s">
        <v>69</v>
      </c>
      <c r="L2910" s="32" t="str">
        <f t="shared" si="811"/>
        <v>FM260JD</v>
      </c>
      <c r="M2910" s="32" t="str">
        <f t="shared" si="812"/>
        <v>BMJ III</v>
      </c>
      <c r="N2910" s="32" t="str">
        <f t="shared" si="813"/>
        <v>10 RODA</v>
      </c>
      <c r="O2910" s="146">
        <v>0.16568287037037036</v>
      </c>
      <c r="P2910" s="65">
        <v>44202.165682870371</v>
      </c>
      <c r="Q2910" s="65"/>
      <c r="R2910" s="66">
        <v>6</v>
      </c>
      <c r="S2910" s="66">
        <v>39620</v>
      </c>
      <c r="T2910" s="66">
        <v>14900</v>
      </c>
      <c r="U2910" s="67">
        <f t="shared" si="823"/>
        <v>24.72</v>
      </c>
      <c r="V2910" s="66">
        <f t="shared" si="814"/>
        <v>481891.68</v>
      </c>
      <c r="W2910" s="66" t="str">
        <f t="shared" si="815"/>
        <v>&gt; 6</v>
      </c>
      <c r="X2910" s="66">
        <f>A2910+SUMIFS(Presensi!F:F,Presensi!E:E,'Entry Data'!AP2910)</f>
        <v>1</v>
      </c>
      <c r="Y2910" s="66">
        <f>IFERROR(INDEX('Retasi Pricing'!F:F,MATCH('Entry Data'!AM2910,'Retasi Pricing'!E:E,0))*X2910,"")</f>
        <v>30800</v>
      </c>
      <c r="Z2910" s="62" t="s">
        <v>26</v>
      </c>
      <c r="AA2910" s="62" t="s">
        <v>27</v>
      </c>
      <c r="AB2910" s="32"/>
      <c r="AC2910" s="32" t="s">
        <v>283</v>
      </c>
      <c r="AD2910" s="32" t="str">
        <f t="shared" si="816"/>
        <v/>
      </c>
      <c r="AF2910" s="5" t="str">
        <f t="shared" si="817"/>
        <v>ARMAN44201</v>
      </c>
      <c r="AG2910" s="5" t="str">
        <f t="shared" si="818"/>
        <v>BMJ 05544201UTARANIGHT</v>
      </c>
      <c r="AH2910" s="5" t="str">
        <f t="shared" si="819"/>
        <v>ARMAN44201UTARANIGHT</v>
      </c>
      <c r="AI2910" s="5" t="str">
        <f t="shared" si="820"/>
        <v>BMJ 05544201NIGHT</v>
      </c>
      <c r="AJ2910" s="5" t="str">
        <f t="shared" si="821"/>
        <v>ARMAN44201NIGHT</v>
      </c>
      <c r="AK2910" s="5" t="str">
        <f t="shared" si="822"/>
        <v>ARMANBMJ III</v>
      </c>
      <c r="AL2910" s="5" t="str">
        <f t="shared" si="824"/>
        <v>6UTARA</v>
      </c>
      <c r="AM2910" s="5" t="str">
        <f t="shared" si="825"/>
        <v>&gt; 6UTARA10 RODA</v>
      </c>
      <c r="AN2910" s="5" t="str">
        <f t="shared" si="826"/>
        <v>ARMANBMJ III&gt; 6UTARA10 RODA</v>
      </c>
      <c r="AO2910" s="5" t="str">
        <f t="shared" si="827"/>
        <v>ARMAN&gt; 6UTARA10 RODA</v>
      </c>
      <c r="AP2910" s="5" t="str">
        <f t="shared" si="828"/>
        <v>44201NIGHT</v>
      </c>
    </row>
    <row r="2911" spans="1:42" x14ac:dyDescent="0.3">
      <c r="A2911" s="33">
        <v>1</v>
      </c>
      <c r="B2911" s="33"/>
      <c r="C2911" s="70">
        <v>44201</v>
      </c>
      <c r="D2911" s="71" t="s">
        <v>87</v>
      </c>
      <c r="E2911" s="70">
        <v>44202</v>
      </c>
      <c r="F2911" s="71">
        <v>5164989</v>
      </c>
      <c r="G2911" s="33" t="s">
        <v>20</v>
      </c>
      <c r="H2911" s="33" t="s">
        <v>50</v>
      </c>
      <c r="I2911" s="33" t="s">
        <v>22</v>
      </c>
      <c r="J2911" s="33" t="s">
        <v>52</v>
      </c>
      <c r="K2911" s="63" t="s">
        <v>69</v>
      </c>
      <c r="L2911" s="32" t="str">
        <f t="shared" si="811"/>
        <v>FM260JD</v>
      </c>
      <c r="M2911" s="32" t="str">
        <f t="shared" si="812"/>
        <v>BMJ III</v>
      </c>
      <c r="N2911" s="32" t="str">
        <f t="shared" si="813"/>
        <v>10 RODA</v>
      </c>
      <c r="O2911" s="146">
        <v>0.23553240740740741</v>
      </c>
      <c r="P2911" s="65">
        <v>44202.235532407409</v>
      </c>
      <c r="Q2911" s="65"/>
      <c r="R2911" s="66">
        <v>7</v>
      </c>
      <c r="S2911" s="66">
        <v>38840</v>
      </c>
      <c r="T2911" s="66">
        <v>14900</v>
      </c>
      <c r="U2911" s="67">
        <f t="shared" si="823"/>
        <v>23.94</v>
      </c>
      <c r="V2911" s="66">
        <f t="shared" si="814"/>
        <v>466686.36</v>
      </c>
      <c r="W2911" s="66" t="str">
        <f t="shared" si="815"/>
        <v>7 &gt;</v>
      </c>
      <c r="X2911" s="66">
        <f>A2911+SUMIFS(Presensi!F:F,Presensi!E:E,'Entry Data'!AP2911)</f>
        <v>1</v>
      </c>
      <c r="Y2911" s="66">
        <f>IFERROR(INDEX('Retasi Pricing'!F:F,MATCH('Entry Data'!AM2911,'Retasi Pricing'!E:E,0))*X2911,"")</f>
        <v>37750</v>
      </c>
      <c r="Z2911" s="62" t="s">
        <v>26</v>
      </c>
      <c r="AA2911" s="62" t="s">
        <v>27</v>
      </c>
      <c r="AB2911" s="32"/>
      <c r="AC2911" s="32" t="s">
        <v>283</v>
      </c>
      <c r="AD2911" s="32" t="str">
        <f t="shared" si="816"/>
        <v/>
      </c>
      <c r="AF2911" s="5" t="str">
        <f t="shared" si="817"/>
        <v>ARMAN44201</v>
      </c>
      <c r="AG2911" s="5" t="str">
        <f t="shared" si="818"/>
        <v>BMJ 05544201UTARANIGHT</v>
      </c>
      <c r="AH2911" s="5" t="str">
        <f t="shared" si="819"/>
        <v>ARMAN44201UTARANIGHT</v>
      </c>
      <c r="AI2911" s="5" t="str">
        <f t="shared" si="820"/>
        <v>BMJ 05544201NIGHT</v>
      </c>
      <c r="AJ2911" s="5" t="str">
        <f t="shared" si="821"/>
        <v>ARMAN44201NIGHT</v>
      </c>
      <c r="AK2911" s="5" t="str">
        <f t="shared" si="822"/>
        <v>ARMANBMJ III</v>
      </c>
      <c r="AL2911" s="5" t="str">
        <f t="shared" si="824"/>
        <v>7UTARA</v>
      </c>
      <c r="AM2911" s="5" t="str">
        <f t="shared" si="825"/>
        <v>7 &gt;UTARA10 RODA</v>
      </c>
      <c r="AN2911" s="5" t="str">
        <f t="shared" si="826"/>
        <v>ARMANBMJ III7 &gt;UTARA10 RODA</v>
      </c>
      <c r="AO2911" s="5" t="str">
        <f t="shared" si="827"/>
        <v>ARMAN7 &gt;UTARA10 RODA</v>
      </c>
      <c r="AP2911" s="5" t="str">
        <f t="shared" si="828"/>
        <v>44201NIGHT</v>
      </c>
    </row>
    <row r="2912" spans="1:42" x14ac:dyDescent="0.3">
      <c r="A2912" s="33">
        <v>1</v>
      </c>
      <c r="B2912" s="33"/>
      <c r="C2912" s="70">
        <v>44201</v>
      </c>
      <c r="D2912" s="71" t="s">
        <v>87</v>
      </c>
      <c r="E2912" s="70">
        <v>44201</v>
      </c>
      <c r="F2912" s="71">
        <v>5164600</v>
      </c>
      <c r="G2912" s="33" t="s">
        <v>20</v>
      </c>
      <c r="H2912" s="33" t="s">
        <v>50</v>
      </c>
      <c r="I2912" s="33" t="s">
        <v>22</v>
      </c>
      <c r="J2912" s="33" t="s">
        <v>52</v>
      </c>
      <c r="K2912" s="63" t="s">
        <v>69</v>
      </c>
      <c r="L2912" s="32" t="str">
        <f t="shared" si="811"/>
        <v>FM260JD</v>
      </c>
      <c r="M2912" s="32" t="str">
        <f t="shared" si="812"/>
        <v>BMJ III</v>
      </c>
      <c r="N2912" s="32" t="str">
        <f t="shared" si="813"/>
        <v>10 RODA</v>
      </c>
      <c r="O2912" s="146">
        <v>0.86087962962962961</v>
      </c>
      <c r="P2912" s="65">
        <v>44201.866041666668</v>
      </c>
      <c r="Q2912" s="65"/>
      <c r="R2912" s="66">
        <v>1</v>
      </c>
      <c r="S2912" s="66">
        <v>39060</v>
      </c>
      <c r="T2912" s="66">
        <v>14900</v>
      </c>
      <c r="U2912" s="67">
        <f t="shared" si="823"/>
        <v>24.16</v>
      </c>
      <c r="V2912" s="66">
        <f t="shared" si="814"/>
        <v>470975.04000000004</v>
      </c>
      <c r="W2912" s="66" t="str">
        <f t="shared" si="815"/>
        <v>1 &gt; 4</v>
      </c>
      <c r="X2912" s="66">
        <f>A2912+SUMIFS(Presensi!F:F,Presensi!E:E,'Entry Data'!AP2912)</f>
        <v>1</v>
      </c>
      <c r="Y2912" s="66">
        <f>IFERROR(INDEX('Retasi Pricing'!F:F,MATCH('Entry Data'!AM2912,'Retasi Pricing'!E:E,0))*X2912,"")</f>
        <v>25000</v>
      </c>
      <c r="Z2912" s="62" t="s">
        <v>26</v>
      </c>
      <c r="AA2912" s="62" t="s">
        <v>27</v>
      </c>
      <c r="AB2912" s="32"/>
      <c r="AC2912" s="32" t="s">
        <v>283</v>
      </c>
      <c r="AD2912" s="32" t="str">
        <f t="shared" si="816"/>
        <v/>
      </c>
      <c r="AF2912" s="5" t="str">
        <f t="shared" si="817"/>
        <v>ARMAN44201</v>
      </c>
      <c r="AG2912" s="5" t="str">
        <f t="shared" si="818"/>
        <v>BMJ 05544201UTARANIGHT</v>
      </c>
      <c r="AH2912" s="5" t="str">
        <f t="shared" si="819"/>
        <v>ARMAN44201UTARANIGHT</v>
      </c>
      <c r="AI2912" s="5" t="str">
        <f t="shared" si="820"/>
        <v>BMJ 05544201NIGHT</v>
      </c>
      <c r="AJ2912" s="5" t="str">
        <f t="shared" si="821"/>
        <v>ARMAN44201NIGHT</v>
      </c>
      <c r="AK2912" s="5" t="str">
        <f t="shared" si="822"/>
        <v>ARMANBMJ III</v>
      </c>
      <c r="AL2912" s="5" t="str">
        <f t="shared" si="824"/>
        <v>1UTARA</v>
      </c>
      <c r="AM2912" s="5" t="str">
        <f t="shared" si="825"/>
        <v>1 &gt; 4UTARA10 RODA</v>
      </c>
      <c r="AN2912" s="5" t="str">
        <f t="shared" si="826"/>
        <v>ARMANBMJ III1 &gt; 4UTARA10 RODA</v>
      </c>
      <c r="AO2912" s="5" t="str">
        <f t="shared" si="827"/>
        <v>ARMAN1 &gt; 4UTARA10 RODA</v>
      </c>
      <c r="AP2912" s="5" t="str">
        <f t="shared" si="828"/>
        <v>44201NIGHT</v>
      </c>
    </row>
    <row r="2913" spans="1:42" x14ac:dyDescent="0.3">
      <c r="A2913" s="33">
        <v>1</v>
      </c>
      <c r="B2913" s="33"/>
      <c r="C2913" s="70">
        <v>44201</v>
      </c>
      <c r="D2913" s="71" t="s">
        <v>87</v>
      </c>
      <c r="E2913" s="70">
        <v>44201</v>
      </c>
      <c r="F2913" s="71">
        <v>5164677</v>
      </c>
      <c r="G2913" s="33" t="s">
        <v>20</v>
      </c>
      <c r="H2913" s="33" t="s">
        <v>21</v>
      </c>
      <c r="I2913" s="33" t="s">
        <v>51</v>
      </c>
      <c r="J2913" s="33" t="s">
        <v>23</v>
      </c>
      <c r="K2913" s="63" t="s">
        <v>69</v>
      </c>
      <c r="L2913" s="32" t="str">
        <f t="shared" si="811"/>
        <v>FM260JD</v>
      </c>
      <c r="M2913" s="32" t="str">
        <f t="shared" si="812"/>
        <v>BMJ III</v>
      </c>
      <c r="N2913" s="32" t="str">
        <f t="shared" si="813"/>
        <v>10 RODA</v>
      </c>
      <c r="O2913" s="146">
        <v>0.92682870370370374</v>
      </c>
      <c r="P2913" s="65">
        <v>44201.926828703705</v>
      </c>
      <c r="Q2913" s="65"/>
      <c r="R2913" s="66">
        <v>2</v>
      </c>
      <c r="S2913" s="66">
        <v>40260</v>
      </c>
      <c r="T2913" s="66">
        <v>14900</v>
      </c>
      <c r="U2913" s="67">
        <f t="shared" si="823"/>
        <v>25.36</v>
      </c>
      <c r="V2913" s="66">
        <f t="shared" si="814"/>
        <v>494367.83999999997</v>
      </c>
      <c r="W2913" s="66" t="str">
        <f t="shared" si="815"/>
        <v>1 &gt; 4</v>
      </c>
      <c r="X2913" s="66">
        <f>A2913+SUMIFS(Presensi!F:F,Presensi!E:E,'Entry Data'!AP2913)</f>
        <v>1</v>
      </c>
      <c r="Y2913" s="66">
        <f>IFERROR(INDEX('Retasi Pricing'!F:F,MATCH('Entry Data'!AM2913,'Retasi Pricing'!E:E,0))*X2913,"")</f>
        <v>25000</v>
      </c>
      <c r="Z2913" s="62" t="s">
        <v>26</v>
      </c>
      <c r="AA2913" s="62" t="s">
        <v>27</v>
      </c>
      <c r="AB2913" s="32"/>
      <c r="AC2913" s="32" t="s">
        <v>283</v>
      </c>
      <c r="AD2913" s="32" t="str">
        <f t="shared" si="816"/>
        <v/>
      </c>
      <c r="AF2913" s="5" t="str">
        <f t="shared" si="817"/>
        <v>ARMAN44201</v>
      </c>
      <c r="AG2913" s="5" t="str">
        <f t="shared" si="818"/>
        <v>BMJ 05544201UTARANIGHT</v>
      </c>
      <c r="AH2913" s="5" t="str">
        <f t="shared" si="819"/>
        <v>ARMAN44201UTARANIGHT</v>
      </c>
      <c r="AI2913" s="5" t="str">
        <f t="shared" si="820"/>
        <v>BMJ 05544201NIGHT</v>
      </c>
      <c r="AJ2913" s="5" t="str">
        <f t="shared" si="821"/>
        <v>ARMAN44201NIGHT</v>
      </c>
      <c r="AK2913" s="5" t="str">
        <f t="shared" si="822"/>
        <v>ARMANBMJ III</v>
      </c>
      <c r="AL2913" s="5" t="str">
        <f t="shared" si="824"/>
        <v>2UTARA</v>
      </c>
      <c r="AM2913" s="5" t="str">
        <f t="shared" si="825"/>
        <v>1 &gt; 4UTARA10 RODA</v>
      </c>
      <c r="AN2913" s="5" t="str">
        <f t="shared" si="826"/>
        <v>ARMANBMJ III1 &gt; 4UTARA10 RODA</v>
      </c>
      <c r="AO2913" s="5" t="str">
        <f t="shared" si="827"/>
        <v>ARMAN1 &gt; 4UTARA10 RODA</v>
      </c>
      <c r="AP2913" s="5" t="str">
        <f t="shared" si="828"/>
        <v>44201NIGHT</v>
      </c>
    </row>
    <row r="2914" spans="1:42" x14ac:dyDescent="0.3">
      <c r="A2914" s="33">
        <v>1</v>
      </c>
      <c r="B2914" s="33"/>
      <c r="C2914" s="70">
        <v>44201</v>
      </c>
      <c r="D2914" s="71" t="s">
        <v>87</v>
      </c>
      <c r="E2914" s="70">
        <v>44201</v>
      </c>
      <c r="F2914" s="71">
        <v>5164742</v>
      </c>
      <c r="G2914" s="33" t="s">
        <v>20</v>
      </c>
      <c r="H2914" s="33" t="s">
        <v>50</v>
      </c>
      <c r="I2914" s="33" t="s">
        <v>22</v>
      </c>
      <c r="J2914" s="33" t="s">
        <v>52</v>
      </c>
      <c r="K2914" s="63" t="s">
        <v>69</v>
      </c>
      <c r="L2914" s="32" t="str">
        <f t="shared" si="811"/>
        <v>FM260JD</v>
      </c>
      <c r="M2914" s="32" t="str">
        <f t="shared" si="812"/>
        <v>BMJ III</v>
      </c>
      <c r="N2914" s="32" t="str">
        <f t="shared" si="813"/>
        <v>10 RODA</v>
      </c>
      <c r="O2914" s="146">
        <v>0.98846064814814805</v>
      </c>
      <c r="P2914" s="65">
        <v>44201.98846064815</v>
      </c>
      <c r="Q2914" s="65"/>
      <c r="R2914" s="66">
        <v>3</v>
      </c>
      <c r="S2914" s="66">
        <v>39140</v>
      </c>
      <c r="T2914" s="66">
        <v>14900</v>
      </c>
      <c r="U2914" s="67">
        <f t="shared" si="823"/>
        <v>24.24</v>
      </c>
      <c r="V2914" s="66">
        <f t="shared" si="814"/>
        <v>472534.55999999994</v>
      </c>
      <c r="W2914" s="66" t="str">
        <f t="shared" si="815"/>
        <v>1 &gt; 4</v>
      </c>
      <c r="X2914" s="66">
        <f>A2914+SUMIFS(Presensi!F:F,Presensi!E:E,'Entry Data'!AP2914)</f>
        <v>1</v>
      </c>
      <c r="Y2914" s="66">
        <f>IFERROR(INDEX('Retasi Pricing'!F:F,MATCH('Entry Data'!AM2914,'Retasi Pricing'!E:E,0))*X2914,"")</f>
        <v>25000</v>
      </c>
      <c r="Z2914" s="62" t="s">
        <v>26</v>
      </c>
      <c r="AA2914" s="62" t="s">
        <v>27</v>
      </c>
      <c r="AB2914" s="32"/>
      <c r="AC2914" s="32" t="s">
        <v>283</v>
      </c>
      <c r="AD2914" s="32" t="str">
        <f t="shared" si="816"/>
        <v/>
      </c>
      <c r="AF2914" s="5" t="str">
        <f t="shared" si="817"/>
        <v>ARMAN44201</v>
      </c>
      <c r="AG2914" s="5" t="str">
        <f t="shared" si="818"/>
        <v>BMJ 05544201UTARANIGHT</v>
      </c>
      <c r="AH2914" s="5" t="str">
        <f t="shared" si="819"/>
        <v>ARMAN44201UTARANIGHT</v>
      </c>
      <c r="AI2914" s="5" t="str">
        <f t="shared" si="820"/>
        <v>BMJ 05544201NIGHT</v>
      </c>
      <c r="AJ2914" s="5" t="str">
        <f t="shared" si="821"/>
        <v>ARMAN44201NIGHT</v>
      </c>
      <c r="AK2914" s="5" t="str">
        <f t="shared" si="822"/>
        <v>ARMANBMJ III</v>
      </c>
      <c r="AL2914" s="5" t="str">
        <f t="shared" si="824"/>
        <v>3UTARA</v>
      </c>
      <c r="AM2914" s="5" t="str">
        <f t="shared" si="825"/>
        <v>1 &gt; 4UTARA10 RODA</v>
      </c>
      <c r="AN2914" s="5" t="str">
        <f t="shared" si="826"/>
        <v>ARMANBMJ III1 &gt; 4UTARA10 RODA</v>
      </c>
      <c r="AO2914" s="5" t="str">
        <f t="shared" si="827"/>
        <v>ARMAN1 &gt; 4UTARA10 RODA</v>
      </c>
      <c r="AP2914" s="5" t="str">
        <f t="shared" si="828"/>
        <v>44201NIGHT</v>
      </c>
    </row>
    <row r="2915" spans="1:42" x14ac:dyDescent="0.3">
      <c r="A2915" s="33">
        <v>1</v>
      </c>
      <c r="B2915" s="33"/>
      <c r="C2915" s="70">
        <v>44201</v>
      </c>
      <c r="D2915" s="71" t="s">
        <v>87</v>
      </c>
      <c r="E2915" s="70">
        <v>44202</v>
      </c>
      <c r="F2915" s="71">
        <v>5164809</v>
      </c>
      <c r="G2915" s="33" t="s">
        <v>20</v>
      </c>
      <c r="H2915" s="33" t="s">
        <v>50</v>
      </c>
      <c r="I2915" s="33" t="s">
        <v>22</v>
      </c>
      <c r="J2915" s="33" t="s">
        <v>52</v>
      </c>
      <c r="K2915" s="63" t="s">
        <v>71</v>
      </c>
      <c r="L2915" s="32" t="str">
        <f t="shared" si="811"/>
        <v>FM260JD</v>
      </c>
      <c r="M2915" s="32" t="str">
        <f t="shared" si="812"/>
        <v>BMJ III</v>
      </c>
      <c r="N2915" s="32" t="str">
        <f t="shared" si="813"/>
        <v>10 RODA</v>
      </c>
      <c r="O2915" s="146">
        <v>4.7928240740740737E-2</v>
      </c>
      <c r="P2915" s="65">
        <v>44202.04792824074</v>
      </c>
      <c r="Q2915" s="65"/>
      <c r="R2915" s="66">
        <v>4</v>
      </c>
      <c r="S2915" s="66">
        <v>38480</v>
      </c>
      <c r="T2915" s="66">
        <v>14800</v>
      </c>
      <c r="U2915" s="67">
        <f t="shared" si="823"/>
        <v>23.68</v>
      </c>
      <c r="V2915" s="66">
        <f t="shared" si="814"/>
        <v>461617.91999999998</v>
      </c>
      <c r="W2915" s="66" t="str">
        <f t="shared" si="815"/>
        <v>1 &gt; 4</v>
      </c>
      <c r="X2915" s="66">
        <f>A2915+SUMIFS(Presensi!F:F,Presensi!E:E,'Entry Data'!AP2915)</f>
        <v>1</v>
      </c>
      <c r="Y2915" s="66">
        <f>IFERROR(INDEX('Retasi Pricing'!F:F,MATCH('Entry Data'!AM2915,'Retasi Pricing'!E:E,0))*X2915,"")</f>
        <v>25000</v>
      </c>
      <c r="Z2915" s="62" t="s">
        <v>26</v>
      </c>
      <c r="AA2915" s="62" t="s">
        <v>27</v>
      </c>
      <c r="AB2915" s="32"/>
      <c r="AC2915" s="32" t="s">
        <v>284</v>
      </c>
      <c r="AD2915" s="32" t="str">
        <f t="shared" si="816"/>
        <v/>
      </c>
      <c r="AF2915" s="5" t="str">
        <f t="shared" si="817"/>
        <v>RUSLAN44201</v>
      </c>
      <c r="AG2915" s="5" t="str">
        <f t="shared" si="818"/>
        <v>BMJ 05644201UTARANIGHT</v>
      </c>
      <c r="AH2915" s="5" t="str">
        <f t="shared" si="819"/>
        <v>RUSLAN44201UTARANIGHT</v>
      </c>
      <c r="AI2915" s="5" t="str">
        <f t="shared" si="820"/>
        <v>BMJ 05644201NIGHT</v>
      </c>
      <c r="AJ2915" s="5" t="str">
        <f t="shared" si="821"/>
        <v>RUSLAN44201NIGHT</v>
      </c>
      <c r="AK2915" s="5" t="str">
        <f t="shared" si="822"/>
        <v>RUSLANBMJ III</v>
      </c>
      <c r="AL2915" s="5" t="str">
        <f t="shared" si="824"/>
        <v>4UTARA</v>
      </c>
      <c r="AM2915" s="5" t="str">
        <f t="shared" si="825"/>
        <v>1 &gt; 4UTARA10 RODA</v>
      </c>
      <c r="AN2915" s="5" t="str">
        <f t="shared" si="826"/>
        <v>RUSLANBMJ III1 &gt; 4UTARA10 RODA</v>
      </c>
      <c r="AO2915" s="5" t="str">
        <f t="shared" si="827"/>
        <v>RUSLAN1 &gt; 4UTARA10 RODA</v>
      </c>
      <c r="AP2915" s="5" t="str">
        <f t="shared" si="828"/>
        <v>44201NIGHT</v>
      </c>
    </row>
    <row r="2916" spans="1:42" x14ac:dyDescent="0.3">
      <c r="A2916" s="33">
        <v>1</v>
      </c>
      <c r="B2916" s="33"/>
      <c r="C2916" s="70">
        <v>44201</v>
      </c>
      <c r="D2916" s="71" t="s">
        <v>87</v>
      </c>
      <c r="E2916" s="70">
        <v>44202</v>
      </c>
      <c r="F2916" s="71">
        <v>5164884</v>
      </c>
      <c r="G2916" s="33" t="s">
        <v>20</v>
      </c>
      <c r="H2916" s="33" t="s">
        <v>50</v>
      </c>
      <c r="I2916" s="33" t="s">
        <v>22</v>
      </c>
      <c r="J2916" s="33" t="s">
        <v>52</v>
      </c>
      <c r="K2916" s="63" t="s">
        <v>71</v>
      </c>
      <c r="L2916" s="32" t="str">
        <f t="shared" si="811"/>
        <v>FM260JD</v>
      </c>
      <c r="M2916" s="32" t="str">
        <f t="shared" si="812"/>
        <v>BMJ III</v>
      </c>
      <c r="N2916" s="32" t="str">
        <f t="shared" si="813"/>
        <v>10 RODA</v>
      </c>
      <c r="O2916" s="146">
        <v>0.12340277777777779</v>
      </c>
      <c r="P2916" s="65">
        <v>44202.123402777775</v>
      </c>
      <c r="Q2916" s="65"/>
      <c r="R2916" s="66">
        <v>5</v>
      </c>
      <c r="S2916" s="66">
        <v>38420</v>
      </c>
      <c r="T2916" s="66">
        <v>14800</v>
      </c>
      <c r="U2916" s="67">
        <f t="shared" si="823"/>
        <v>23.62</v>
      </c>
      <c r="V2916" s="66">
        <f t="shared" si="814"/>
        <v>460448.27999999997</v>
      </c>
      <c r="W2916" s="66" t="str">
        <f t="shared" si="815"/>
        <v>&gt; 5</v>
      </c>
      <c r="X2916" s="66">
        <f>A2916+SUMIFS(Presensi!F:F,Presensi!E:E,'Entry Data'!AP2916)</f>
        <v>1</v>
      </c>
      <c r="Y2916" s="66">
        <f>IFERROR(INDEX('Retasi Pricing'!F:F,MATCH('Entry Data'!AM2916,'Retasi Pricing'!E:E,0))*X2916,"")</f>
        <v>27650</v>
      </c>
      <c r="Z2916" s="62" t="s">
        <v>26</v>
      </c>
      <c r="AA2916" s="62" t="s">
        <v>27</v>
      </c>
      <c r="AB2916" s="32"/>
      <c r="AC2916" s="32" t="s">
        <v>284</v>
      </c>
      <c r="AD2916" s="32" t="str">
        <f t="shared" si="816"/>
        <v/>
      </c>
      <c r="AF2916" s="5" t="str">
        <f t="shared" si="817"/>
        <v>RUSLAN44201</v>
      </c>
      <c r="AG2916" s="5" t="str">
        <f t="shared" si="818"/>
        <v>BMJ 05644201UTARANIGHT</v>
      </c>
      <c r="AH2916" s="5" t="str">
        <f t="shared" si="819"/>
        <v>RUSLAN44201UTARANIGHT</v>
      </c>
      <c r="AI2916" s="5" t="str">
        <f t="shared" si="820"/>
        <v>BMJ 05644201NIGHT</v>
      </c>
      <c r="AJ2916" s="5" t="str">
        <f t="shared" si="821"/>
        <v>RUSLAN44201NIGHT</v>
      </c>
      <c r="AK2916" s="5" t="str">
        <f t="shared" si="822"/>
        <v>RUSLANBMJ III</v>
      </c>
      <c r="AL2916" s="5" t="str">
        <f t="shared" si="824"/>
        <v>5UTARA</v>
      </c>
      <c r="AM2916" s="5" t="str">
        <f t="shared" si="825"/>
        <v>&gt; 5UTARA10 RODA</v>
      </c>
      <c r="AN2916" s="5" t="str">
        <f t="shared" si="826"/>
        <v>RUSLANBMJ III&gt; 5UTARA10 RODA</v>
      </c>
      <c r="AO2916" s="5" t="str">
        <f t="shared" si="827"/>
        <v>RUSLAN&gt; 5UTARA10 RODA</v>
      </c>
      <c r="AP2916" s="5" t="str">
        <f t="shared" si="828"/>
        <v>44201NIGHT</v>
      </c>
    </row>
    <row r="2917" spans="1:42" x14ac:dyDescent="0.3">
      <c r="A2917" s="33">
        <v>1</v>
      </c>
      <c r="B2917" s="33"/>
      <c r="C2917" s="70">
        <v>44201</v>
      </c>
      <c r="D2917" s="71" t="s">
        <v>87</v>
      </c>
      <c r="E2917" s="70">
        <v>44202</v>
      </c>
      <c r="F2917" s="71">
        <v>5164944</v>
      </c>
      <c r="G2917" s="33" t="s">
        <v>20</v>
      </c>
      <c r="H2917" s="33" t="s">
        <v>50</v>
      </c>
      <c r="I2917" s="33" t="s">
        <v>22</v>
      </c>
      <c r="J2917" s="33" t="s">
        <v>52</v>
      </c>
      <c r="K2917" s="63" t="s">
        <v>71</v>
      </c>
      <c r="L2917" s="32" t="str">
        <f t="shared" si="811"/>
        <v>FM260JD</v>
      </c>
      <c r="M2917" s="32" t="str">
        <f t="shared" si="812"/>
        <v>BMJ III</v>
      </c>
      <c r="N2917" s="32" t="str">
        <f t="shared" si="813"/>
        <v>10 RODA</v>
      </c>
      <c r="O2917" s="146">
        <v>0.17981481481481479</v>
      </c>
      <c r="P2917" s="65">
        <v>44202.179814814815</v>
      </c>
      <c r="Q2917" s="65"/>
      <c r="R2917" s="66">
        <v>6</v>
      </c>
      <c r="S2917" s="66">
        <v>39040</v>
      </c>
      <c r="T2917" s="66">
        <v>14800</v>
      </c>
      <c r="U2917" s="67">
        <f t="shared" si="823"/>
        <v>24.24</v>
      </c>
      <c r="V2917" s="66">
        <f t="shared" si="814"/>
        <v>472534.55999999994</v>
      </c>
      <c r="W2917" s="66" t="str">
        <f t="shared" si="815"/>
        <v>&gt; 6</v>
      </c>
      <c r="X2917" s="66">
        <f>A2917+SUMIFS(Presensi!F:F,Presensi!E:E,'Entry Data'!AP2917)</f>
        <v>1</v>
      </c>
      <c r="Y2917" s="66">
        <f>IFERROR(INDEX('Retasi Pricing'!F:F,MATCH('Entry Data'!AM2917,'Retasi Pricing'!E:E,0))*X2917,"")</f>
        <v>30800</v>
      </c>
      <c r="Z2917" s="62" t="s">
        <v>26</v>
      </c>
      <c r="AA2917" s="62" t="s">
        <v>27</v>
      </c>
      <c r="AB2917" s="32"/>
      <c r="AC2917" s="32" t="s">
        <v>284</v>
      </c>
      <c r="AD2917" s="32" t="str">
        <f t="shared" si="816"/>
        <v/>
      </c>
      <c r="AF2917" s="5" t="str">
        <f t="shared" si="817"/>
        <v>RUSLAN44201</v>
      </c>
      <c r="AG2917" s="5" t="str">
        <f t="shared" si="818"/>
        <v>BMJ 05644201UTARANIGHT</v>
      </c>
      <c r="AH2917" s="5" t="str">
        <f t="shared" si="819"/>
        <v>RUSLAN44201UTARANIGHT</v>
      </c>
      <c r="AI2917" s="5" t="str">
        <f t="shared" si="820"/>
        <v>BMJ 05644201NIGHT</v>
      </c>
      <c r="AJ2917" s="5" t="str">
        <f t="shared" si="821"/>
        <v>RUSLAN44201NIGHT</v>
      </c>
      <c r="AK2917" s="5" t="str">
        <f t="shared" si="822"/>
        <v>RUSLANBMJ III</v>
      </c>
      <c r="AL2917" s="5" t="str">
        <f t="shared" si="824"/>
        <v>6UTARA</v>
      </c>
      <c r="AM2917" s="5" t="str">
        <f t="shared" si="825"/>
        <v>&gt; 6UTARA10 RODA</v>
      </c>
      <c r="AN2917" s="5" t="str">
        <f t="shared" si="826"/>
        <v>RUSLANBMJ III&gt; 6UTARA10 RODA</v>
      </c>
      <c r="AO2917" s="5" t="str">
        <f t="shared" si="827"/>
        <v>RUSLAN&gt; 6UTARA10 RODA</v>
      </c>
      <c r="AP2917" s="5" t="str">
        <f t="shared" si="828"/>
        <v>44201NIGHT</v>
      </c>
    </row>
    <row r="2918" spans="1:42" x14ac:dyDescent="0.3">
      <c r="A2918" s="33">
        <v>1</v>
      </c>
      <c r="B2918" s="33"/>
      <c r="C2918" s="70">
        <v>44201</v>
      </c>
      <c r="D2918" s="71" t="s">
        <v>87</v>
      </c>
      <c r="E2918" s="70">
        <v>44201</v>
      </c>
      <c r="F2918" s="71">
        <v>5164614</v>
      </c>
      <c r="G2918" s="33" t="s">
        <v>20</v>
      </c>
      <c r="H2918" s="33" t="s">
        <v>50</v>
      </c>
      <c r="I2918" s="33" t="s">
        <v>22</v>
      </c>
      <c r="J2918" s="33" t="s">
        <v>52</v>
      </c>
      <c r="K2918" s="63" t="s">
        <v>71</v>
      </c>
      <c r="L2918" s="32" t="str">
        <f t="shared" si="811"/>
        <v>FM260JD</v>
      </c>
      <c r="M2918" s="32" t="str">
        <f t="shared" si="812"/>
        <v>BMJ III</v>
      </c>
      <c r="N2918" s="32" t="str">
        <f t="shared" si="813"/>
        <v>10 RODA</v>
      </c>
      <c r="O2918" s="146">
        <v>0.87137731481481484</v>
      </c>
      <c r="P2918" s="65">
        <v>44201.878657407404</v>
      </c>
      <c r="Q2918" s="65"/>
      <c r="R2918" s="66">
        <v>1</v>
      </c>
      <c r="S2918" s="66">
        <v>40960</v>
      </c>
      <c r="T2918" s="66">
        <v>14800</v>
      </c>
      <c r="U2918" s="67">
        <f t="shared" si="823"/>
        <v>26.16</v>
      </c>
      <c r="V2918" s="66">
        <f t="shared" si="814"/>
        <v>509963.04000000004</v>
      </c>
      <c r="W2918" s="66" t="str">
        <f t="shared" si="815"/>
        <v>1 &gt; 4</v>
      </c>
      <c r="X2918" s="66">
        <f>A2918+SUMIFS(Presensi!F:F,Presensi!E:E,'Entry Data'!AP2918)</f>
        <v>1</v>
      </c>
      <c r="Y2918" s="66">
        <f>IFERROR(INDEX('Retasi Pricing'!F:F,MATCH('Entry Data'!AM2918,'Retasi Pricing'!E:E,0))*X2918,"")</f>
        <v>25000</v>
      </c>
      <c r="Z2918" s="62" t="s">
        <v>26</v>
      </c>
      <c r="AA2918" s="62" t="s">
        <v>27</v>
      </c>
      <c r="AB2918" s="32"/>
      <c r="AC2918" s="32" t="s">
        <v>284</v>
      </c>
      <c r="AD2918" s="32" t="str">
        <f t="shared" si="816"/>
        <v/>
      </c>
      <c r="AF2918" s="5" t="str">
        <f t="shared" si="817"/>
        <v>RUSLAN44201</v>
      </c>
      <c r="AG2918" s="5" t="str">
        <f t="shared" si="818"/>
        <v>BMJ 05644201UTARANIGHT</v>
      </c>
      <c r="AH2918" s="5" t="str">
        <f t="shared" si="819"/>
        <v>RUSLAN44201UTARANIGHT</v>
      </c>
      <c r="AI2918" s="5" t="str">
        <f t="shared" si="820"/>
        <v>BMJ 05644201NIGHT</v>
      </c>
      <c r="AJ2918" s="5" t="str">
        <f t="shared" si="821"/>
        <v>RUSLAN44201NIGHT</v>
      </c>
      <c r="AK2918" s="5" t="str">
        <f t="shared" si="822"/>
        <v>RUSLANBMJ III</v>
      </c>
      <c r="AL2918" s="5" t="str">
        <f t="shared" si="824"/>
        <v>1UTARA</v>
      </c>
      <c r="AM2918" s="5" t="str">
        <f t="shared" si="825"/>
        <v>1 &gt; 4UTARA10 RODA</v>
      </c>
      <c r="AN2918" s="5" t="str">
        <f t="shared" si="826"/>
        <v>RUSLANBMJ III1 &gt; 4UTARA10 RODA</v>
      </c>
      <c r="AO2918" s="5" t="str">
        <f t="shared" si="827"/>
        <v>RUSLAN1 &gt; 4UTARA10 RODA</v>
      </c>
      <c r="AP2918" s="5" t="str">
        <f t="shared" si="828"/>
        <v>44201NIGHT</v>
      </c>
    </row>
    <row r="2919" spans="1:42" x14ac:dyDescent="0.3">
      <c r="A2919" s="33">
        <v>1</v>
      </c>
      <c r="B2919" s="33"/>
      <c r="C2919" s="70">
        <v>44201</v>
      </c>
      <c r="D2919" s="71" t="s">
        <v>87</v>
      </c>
      <c r="E2919" s="70">
        <v>44201</v>
      </c>
      <c r="F2919" s="71">
        <v>5164686</v>
      </c>
      <c r="G2919" s="33" t="s">
        <v>20</v>
      </c>
      <c r="H2919" s="33" t="s">
        <v>21</v>
      </c>
      <c r="I2919" s="33" t="s">
        <v>123</v>
      </c>
      <c r="J2919" s="33" t="s">
        <v>23</v>
      </c>
      <c r="K2919" s="63" t="s">
        <v>71</v>
      </c>
      <c r="L2919" s="32" t="str">
        <f t="shared" si="811"/>
        <v>FM260JD</v>
      </c>
      <c r="M2919" s="32" t="str">
        <f t="shared" si="812"/>
        <v>BMJ III</v>
      </c>
      <c r="N2919" s="32" t="str">
        <f t="shared" si="813"/>
        <v>10 RODA</v>
      </c>
      <c r="O2919" s="146">
        <v>0.93267361111111102</v>
      </c>
      <c r="P2919" s="65">
        <v>44201.932673611111</v>
      </c>
      <c r="Q2919" s="65"/>
      <c r="R2919" s="66">
        <v>2</v>
      </c>
      <c r="S2919" s="66">
        <v>40760</v>
      </c>
      <c r="T2919" s="66">
        <v>14800</v>
      </c>
      <c r="U2919" s="67">
        <f t="shared" si="823"/>
        <v>25.96</v>
      </c>
      <c r="V2919" s="66">
        <f t="shared" si="814"/>
        <v>506064.24</v>
      </c>
      <c r="W2919" s="66" t="str">
        <f t="shared" si="815"/>
        <v>1 &gt; 4</v>
      </c>
      <c r="X2919" s="66">
        <f>A2919+SUMIFS(Presensi!F:F,Presensi!E:E,'Entry Data'!AP2919)</f>
        <v>1</v>
      </c>
      <c r="Y2919" s="66">
        <f>IFERROR(INDEX('Retasi Pricing'!F:F,MATCH('Entry Data'!AM2919,'Retasi Pricing'!E:E,0))*X2919,"")</f>
        <v>25000</v>
      </c>
      <c r="Z2919" s="62" t="s">
        <v>26</v>
      </c>
      <c r="AA2919" s="62" t="s">
        <v>27</v>
      </c>
      <c r="AB2919" s="32"/>
      <c r="AC2919" s="32" t="s">
        <v>284</v>
      </c>
      <c r="AD2919" s="32" t="str">
        <f t="shared" si="816"/>
        <v/>
      </c>
      <c r="AF2919" s="5" t="str">
        <f t="shared" si="817"/>
        <v>RUSLAN44201</v>
      </c>
      <c r="AG2919" s="5" t="str">
        <f t="shared" si="818"/>
        <v>BMJ 05644201UTARANIGHT</v>
      </c>
      <c r="AH2919" s="5" t="str">
        <f t="shared" si="819"/>
        <v>RUSLAN44201UTARANIGHT</v>
      </c>
      <c r="AI2919" s="5" t="str">
        <f t="shared" si="820"/>
        <v>BMJ 05644201NIGHT</v>
      </c>
      <c r="AJ2919" s="5" t="str">
        <f t="shared" si="821"/>
        <v>RUSLAN44201NIGHT</v>
      </c>
      <c r="AK2919" s="5" t="str">
        <f t="shared" si="822"/>
        <v>RUSLANBMJ III</v>
      </c>
      <c r="AL2919" s="5" t="str">
        <f t="shared" si="824"/>
        <v>2UTARA</v>
      </c>
      <c r="AM2919" s="5" t="str">
        <f t="shared" si="825"/>
        <v>1 &gt; 4UTARA10 RODA</v>
      </c>
      <c r="AN2919" s="5" t="str">
        <f t="shared" si="826"/>
        <v>RUSLANBMJ III1 &gt; 4UTARA10 RODA</v>
      </c>
      <c r="AO2919" s="5" t="str">
        <f t="shared" si="827"/>
        <v>RUSLAN1 &gt; 4UTARA10 RODA</v>
      </c>
      <c r="AP2919" s="5" t="str">
        <f t="shared" si="828"/>
        <v>44201NIGHT</v>
      </c>
    </row>
    <row r="2920" spans="1:42" x14ac:dyDescent="0.3">
      <c r="A2920" s="33">
        <v>1</v>
      </c>
      <c r="B2920" s="33"/>
      <c r="C2920" s="70">
        <v>44201</v>
      </c>
      <c r="D2920" s="71" t="s">
        <v>87</v>
      </c>
      <c r="E2920" s="70">
        <v>44201</v>
      </c>
      <c r="F2920" s="71">
        <v>5164748</v>
      </c>
      <c r="G2920" s="33" t="s">
        <v>20</v>
      </c>
      <c r="H2920" s="33" t="s">
        <v>50</v>
      </c>
      <c r="I2920" s="33" t="s">
        <v>22</v>
      </c>
      <c r="J2920" s="33" t="s">
        <v>52</v>
      </c>
      <c r="K2920" s="63" t="s">
        <v>71</v>
      </c>
      <c r="L2920" s="32" t="str">
        <f t="shared" si="811"/>
        <v>FM260JD</v>
      </c>
      <c r="M2920" s="32" t="str">
        <f t="shared" si="812"/>
        <v>BMJ III</v>
      </c>
      <c r="N2920" s="32" t="str">
        <f t="shared" si="813"/>
        <v>10 RODA</v>
      </c>
      <c r="O2920" s="146">
        <v>0.99122685185185189</v>
      </c>
      <c r="P2920" s="65">
        <v>44201.991226851853</v>
      </c>
      <c r="Q2920" s="65"/>
      <c r="R2920" s="66">
        <v>3</v>
      </c>
      <c r="S2920" s="66">
        <v>39160</v>
      </c>
      <c r="T2920" s="66">
        <v>14800</v>
      </c>
      <c r="U2920" s="67">
        <f t="shared" si="823"/>
        <v>24.36</v>
      </c>
      <c r="V2920" s="66">
        <f t="shared" si="814"/>
        <v>474873.83999999997</v>
      </c>
      <c r="W2920" s="66" t="str">
        <f t="shared" si="815"/>
        <v>1 &gt; 4</v>
      </c>
      <c r="X2920" s="66">
        <f>A2920+SUMIFS(Presensi!F:F,Presensi!E:E,'Entry Data'!AP2920)</f>
        <v>1</v>
      </c>
      <c r="Y2920" s="66">
        <f>IFERROR(INDEX('Retasi Pricing'!F:F,MATCH('Entry Data'!AM2920,'Retasi Pricing'!E:E,0))*X2920,"")</f>
        <v>25000</v>
      </c>
      <c r="Z2920" s="62" t="s">
        <v>26</v>
      </c>
      <c r="AA2920" s="62" t="s">
        <v>27</v>
      </c>
      <c r="AB2920" s="32"/>
      <c r="AC2920" s="32" t="s">
        <v>284</v>
      </c>
      <c r="AD2920" s="32" t="str">
        <f t="shared" si="816"/>
        <v/>
      </c>
      <c r="AF2920" s="5" t="str">
        <f t="shared" si="817"/>
        <v>RUSLAN44201</v>
      </c>
      <c r="AG2920" s="5" t="str">
        <f t="shared" si="818"/>
        <v>BMJ 05644201UTARANIGHT</v>
      </c>
      <c r="AH2920" s="5" t="str">
        <f t="shared" si="819"/>
        <v>RUSLAN44201UTARANIGHT</v>
      </c>
      <c r="AI2920" s="5" t="str">
        <f t="shared" si="820"/>
        <v>BMJ 05644201NIGHT</v>
      </c>
      <c r="AJ2920" s="5" t="str">
        <f t="shared" si="821"/>
        <v>RUSLAN44201NIGHT</v>
      </c>
      <c r="AK2920" s="5" t="str">
        <f t="shared" si="822"/>
        <v>RUSLANBMJ III</v>
      </c>
      <c r="AL2920" s="5" t="str">
        <f t="shared" si="824"/>
        <v>3UTARA</v>
      </c>
      <c r="AM2920" s="5" t="str">
        <f t="shared" si="825"/>
        <v>1 &gt; 4UTARA10 RODA</v>
      </c>
      <c r="AN2920" s="5" t="str">
        <f t="shared" si="826"/>
        <v>RUSLANBMJ III1 &gt; 4UTARA10 RODA</v>
      </c>
      <c r="AO2920" s="5" t="str">
        <f t="shared" si="827"/>
        <v>RUSLAN1 &gt; 4UTARA10 RODA</v>
      </c>
      <c r="AP2920" s="5" t="str">
        <f t="shared" si="828"/>
        <v>44201NIGHT</v>
      </c>
    </row>
    <row r="2921" spans="1:42" x14ac:dyDescent="0.3">
      <c r="A2921" s="33">
        <v>1</v>
      </c>
      <c r="B2921" s="33"/>
      <c r="C2921" s="70">
        <v>44201</v>
      </c>
      <c r="D2921" s="71" t="s">
        <v>87</v>
      </c>
      <c r="E2921" s="70">
        <v>44202</v>
      </c>
      <c r="F2921" s="71">
        <v>5164790</v>
      </c>
      <c r="G2921" s="33" t="s">
        <v>20</v>
      </c>
      <c r="H2921" s="33" t="s">
        <v>50</v>
      </c>
      <c r="I2921" s="33" t="s">
        <v>22</v>
      </c>
      <c r="J2921" s="33" t="s">
        <v>52</v>
      </c>
      <c r="K2921" s="63" t="s">
        <v>73</v>
      </c>
      <c r="L2921" s="32" t="str">
        <f t="shared" si="811"/>
        <v>FM260JD</v>
      </c>
      <c r="M2921" s="32" t="str">
        <f t="shared" si="812"/>
        <v>BMJ</v>
      </c>
      <c r="N2921" s="32" t="str">
        <f t="shared" si="813"/>
        <v>10 RODA</v>
      </c>
      <c r="O2921" s="146">
        <v>1.9699074074074074E-2</v>
      </c>
      <c r="P2921" s="65">
        <v>44202.019699074073</v>
      </c>
      <c r="Q2921" s="65"/>
      <c r="R2921" s="66">
        <v>4</v>
      </c>
      <c r="S2921" s="66">
        <v>39760</v>
      </c>
      <c r="T2921" s="66">
        <v>14380</v>
      </c>
      <c r="U2921" s="67">
        <f t="shared" si="823"/>
        <v>25.38</v>
      </c>
      <c r="V2921" s="66">
        <f t="shared" si="814"/>
        <v>494757.72000000003</v>
      </c>
      <c r="W2921" s="66" t="str">
        <f t="shared" si="815"/>
        <v>1 &gt; 4</v>
      </c>
      <c r="X2921" s="66">
        <f>A2921+SUMIFS(Presensi!F:F,Presensi!E:E,'Entry Data'!AP2921)</f>
        <v>1</v>
      </c>
      <c r="Y2921" s="66">
        <f>IFERROR(INDEX('Retasi Pricing'!F:F,MATCH('Entry Data'!AM2921,'Retasi Pricing'!E:E,0))*X2921,"")</f>
        <v>25000</v>
      </c>
      <c r="Z2921" s="62" t="s">
        <v>26</v>
      </c>
      <c r="AA2921" s="62" t="s">
        <v>27</v>
      </c>
      <c r="AB2921" s="32"/>
      <c r="AC2921" s="32" t="s">
        <v>376</v>
      </c>
      <c r="AD2921" s="32" t="str">
        <f t="shared" si="816"/>
        <v/>
      </c>
      <c r="AF2921" s="5" t="str">
        <f t="shared" si="817"/>
        <v>ahmad saputra44201</v>
      </c>
      <c r="AG2921" s="5" t="str">
        <f t="shared" si="818"/>
        <v>BMJ 06544201UTARANIGHT</v>
      </c>
      <c r="AH2921" s="5" t="str">
        <f t="shared" si="819"/>
        <v>ahmad saputra44201UTARANIGHT</v>
      </c>
      <c r="AI2921" s="5" t="str">
        <f t="shared" si="820"/>
        <v>BMJ 06544201NIGHT</v>
      </c>
      <c r="AJ2921" s="5" t="str">
        <f t="shared" si="821"/>
        <v>ahmad saputra44201NIGHT</v>
      </c>
      <c r="AK2921" s="5" t="str">
        <f t="shared" si="822"/>
        <v>ahmad saputraBMJ</v>
      </c>
      <c r="AL2921" s="5" t="str">
        <f t="shared" si="824"/>
        <v>4UTARA</v>
      </c>
      <c r="AM2921" s="5" t="str">
        <f t="shared" si="825"/>
        <v>1 &gt; 4UTARA10 RODA</v>
      </c>
      <c r="AN2921" s="5" t="str">
        <f t="shared" si="826"/>
        <v>ahmad saputraBMJ1 &gt; 4UTARA10 RODA</v>
      </c>
      <c r="AO2921" s="5" t="str">
        <f t="shared" si="827"/>
        <v>ahmad saputra1 &gt; 4UTARA10 RODA</v>
      </c>
      <c r="AP2921" s="5" t="str">
        <f t="shared" si="828"/>
        <v>44201NIGHT</v>
      </c>
    </row>
    <row r="2922" spans="1:42" x14ac:dyDescent="0.3">
      <c r="A2922" s="33">
        <v>1</v>
      </c>
      <c r="B2922" s="33"/>
      <c r="C2922" s="70">
        <v>44201</v>
      </c>
      <c r="D2922" s="71" t="s">
        <v>87</v>
      </c>
      <c r="E2922" s="70">
        <v>44202</v>
      </c>
      <c r="F2922" s="71">
        <v>5164840</v>
      </c>
      <c r="G2922" s="33" t="s">
        <v>20</v>
      </c>
      <c r="H2922" s="33" t="s">
        <v>50</v>
      </c>
      <c r="I2922" s="33" t="s">
        <v>22</v>
      </c>
      <c r="J2922" s="33" t="s">
        <v>52</v>
      </c>
      <c r="K2922" s="63" t="s">
        <v>73</v>
      </c>
      <c r="L2922" s="32" t="str">
        <f t="shared" si="811"/>
        <v>FM260JD</v>
      </c>
      <c r="M2922" s="32" t="str">
        <f t="shared" si="812"/>
        <v>BMJ</v>
      </c>
      <c r="N2922" s="32" t="str">
        <f t="shared" si="813"/>
        <v>10 RODA</v>
      </c>
      <c r="O2922" s="146">
        <v>7.8715277777777773E-2</v>
      </c>
      <c r="P2922" s="65">
        <v>44202.078715277778</v>
      </c>
      <c r="Q2922" s="65"/>
      <c r="R2922" s="66">
        <v>5</v>
      </c>
      <c r="S2922" s="66">
        <v>37780</v>
      </c>
      <c r="T2922" s="66">
        <v>14380</v>
      </c>
      <c r="U2922" s="67">
        <f t="shared" si="823"/>
        <v>23.4</v>
      </c>
      <c r="V2922" s="66">
        <f t="shared" si="814"/>
        <v>456159.6</v>
      </c>
      <c r="W2922" s="66" t="str">
        <f t="shared" si="815"/>
        <v>&gt; 5</v>
      </c>
      <c r="X2922" s="66">
        <f>A2922+SUMIFS(Presensi!F:F,Presensi!E:E,'Entry Data'!AP2922)</f>
        <v>1</v>
      </c>
      <c r="Y2922" s="66">
        <f>IFERROR(INDEX('Retasi Pricing'!F:F,MATCH('Entry Data'!AM2922,'Retasi Pricing'!E:E,0))*X2922,"")</f>
        <v>27650</v>
      </c>
      <c r="Z2922" s="62" t="s">
        <v>26</v>
      </c>
      <c r="AA2922" s="62" t="s">
        <v>27</v>
      </c>
      <c r="AB2922" s="32"/>
      <c r="AC2922" s="32" t="s">
        <v>376</v>
      </c>
      <c r="AD2922" s="32" t="str">
        <f t="shared" si="816"/>
        <v/>
      </c>
      <c r="AF2922" s="5" t="str">
        <f t="shared" si="817"/>
        <v>ahmad saputra44201</v>
      </c>
      <c r="AG2922" s="5" t="str">
        <f t="shared" si="818"/>
        <v>BMJ 06544201UTARANIGHT</v>
      </c>
      <c r="AH2922" s="5" t="str">
        <f t="shared" si="819"/>
        <v>ahmad saputra44201UTARANIGHT</v>
      </c>
      <c r="AI2922" s="5" t="str">
        <f t="shared" si="820"/>
        <v>BMJ 06544201NIGHT</v>
      </c>
      <c r="AJ2922" s="5" t="str">
        <f t="shared" si="821"/>
        <v>ahmad saputra44201NIGHT</v>
      </c>
      <c r="AK2922" s="5" t="str">
        <f t="shared" si="822"/>
        <v>ahmad saputraBMJ</v>
      </c>
      <c r="AL2922" s="5" t="str">
        <f t="shared" si="824"/>
        <v>5UTARA</v>
      </c>
      <c r="AM2922" s="5" t="str">
        <f t="shared" si="825"/>
        <v>&gt; 5UTARA10 RODA</v>
      </c>
      <c r="AN2922" s="5" t="str">
        <f t="shared" si="826"/>
        <v>ahmad saputraBMJ&gt; 5UTARA10 RODA</v>
      </c>
      <c r="AO2922" s="5" t="str">
        <f t="shared" si="827"/>
        <v>ahmad saputra&gt; 5UTARA10 RODA</v>
      </c>
      <c r="AP2922" s="5" t="str">
        <f t="shared" si="828"/>
        <v>44201NIGHT</v>
      </c>
    </row>
    <row r="2923" spans="1:42" x14ac:dyDescent="0.3">
      <c r="A2923" s="33">
        <v>1</v>
      </c>
      <c r="B2923" s="33"/>
      <c r="C2923" s="70">
        <v>44201</v>
      </c>
      <c r="D2923" s="71" t="s">
        <v>87</v>
      </c>
      <c r="E2923" s="70">
        <v>44202</v>
      </c>
      <c r="F2923" s="71">
        <v>5164912</v>
      </c>
      <c r="G2923" s="33" t="s">
        <v>20</v>
      </c>
      <c r="H2923" s="33" t="s">
        <v>50</v>
      </c>
      <c r="I2923" s="33" t="s">
        <v>22</v>
      </c>
      <c r="J2923" s="33" t="s">
        <v>52</v>
      </c>
      <c r="K2923" s="63" t="s">
        <v>73</v>
      </c>
      <c r="L2923" s="32" t="str">
        <f t="shared" si="811"/>
        <v>FM260JD</v>
      </c>
      <c r="M2923" s="32" t="str">
        <f t="shared" si="812"/>
        <v>BMJ</v>
      </c>
      <c r="N2923" s="32" t="str">
        <f t="shared" si="813"/>
        <v>10 RODA</v>
      </c>
      <c r="O2923" s="146">
        <v>0.14965277777777777</v>
      </c>
      <c r="P2923" s="65">
        <v>44202.149652777778</v>
      </c>
      <c r="Q2923" s="65"/>
      <c r="R2923" s="66">
        <v>6</v>
      </c>
      <c r="S2923" s="66">
        <v>38520</v>
      </c>
      <c r="T2923" s="66">
        <v>14380</v>
      </c>
      <c r="U2923" s="67">
        <f t="shared" si="823"/>
        <v>24.14</v>
      </c>
      <c r="V2923" s="66">
        <f t="shared" si="814"/>
        <v>470585.16000000003</v>
      </c>
      <c r="W2923" s="66" t="str">
        <f t="shared" si="815"/>
        <v>&gt; 6</v>
      </c>
      <c r="X2923" s="66">
        <f>A2923+SUMIFS(Presensi!F:F,Presensi!E:E,'Entry Data'!AP2923)</f>
        <v>1</v>
      </c>
      <c r="Y2923" s="66">
        <f>IFERROR(INDEX('Retasi Pricing'!F:F,MATCH('Entry Data'!AM2923,'Retasi Pricing'!E:E,0))*X2923,"")</f>
        <v>30800</v>
      </c>
      <c r="Z2923" s="62" t="s">
        <v>26</v>
      </c>
      <c r="AA2923" s="62" t="s">
        <v>27</v>
      </c>
      <c r="AB2923" s="32"/>
      <c r="AC2923" s="32" t="s">
        <v>376</v>
      </c>
      <c r="AD2923" s="32" t="str">
        <f t="shared" si="816"/>
        <v/>
      </c>
      <c r="AF2923" s="5" t="str">
        <f t="shared" si="817"/>
        <v>ahmad saputra44201</v>
      </c>
      <c r="AG2923" s="5" t="str">
        <f t="shared" si="818"/>
        <v>BMJ 06544201UTARANIGHT</v>
      </c>
      <c r="AH2923" s="5" t="str">
        <f t="shared" si="819"/>
        <v>ahmad saputra44201UTARANIGHT</v>
      </c>
      <c r="AI2923" s="5" t="str">
        <f t="shared" si="820"/>
        <v>BMJ 06544201NIGHT</v>
      </c>
      <c r="AJ2923" s="5" t="str">
        <f t="shared" si="821"/>
        <v>ahmad saputra44201NIGHT</v>
      </c>
      <c r="AK2923" s="5" t="str">
        <f t="shared" si="822"/>
        <v>ahmad saputraBMJ</v>
      </c>
      <c r="AL2923" s="5" t="str">
        <f t="shared" si="824"/>
        <v>6UTARA</v>
      </c>
      <c r="AM2923" s="5" t="str">
        <f t="shared" si="825"/>
        <v>&gt; 6UTARA10 RODA</v>
      </c>
      <c r="AN2923" s="5" t="str">
        <f t="shared" si="826"/>
        <v>ahmad saputraBMJ&gt; 6UTARA10 RODA</v>
      </c>
      <c r="AO2923" s="5" t="str">
        <f t="shared" si="827"/>
        <v>ahmad saputra&gt; 6UTARA10 RODA</v>
      </c>
      <c r="AP2923" s="5" t="str">
        <f t="shared" si="828"/>
        <v>44201NIGHT</v>
      </c>
    </row>
    <row r="2924" spans="1:42" x14ac:dyDescent="0.3">
      <c r="A2924" s="33">
        <v>1</v>
      </c>
      <c r="B2924" s="33"/>
      <c r="C2924" s="70">
        <v>44201</v>
      </c>
      <c r="D2924" s="71" t="s">
        <v>87</v>
      </c>
      <c r="E2924" s="70">
        <v>44202</v>
      </c>
      <c r="F2924" s="71">
        <v>5164968</v>
      </c>
      <c r="G2924" s="33" t="s">
        <v>20</v>
      </c>
      <c r="H2924" s="33" t="s">
        <v>50</v>
      </c>
      <c r="I2924" s="33" t="s">
        <v>22</v>
      </c>
      <c r="J2924" s="33" t="s">
        <v>52</v>
      </c>
      <c r="K2924" s="63" t="s">
        <v>73</v>
      </c>
      <c r="L2924" s="32" t="str">
        <f t="shared" ref="L2924:L2987" si="829">IFERROR(VLOOKUP(K2924,db_unit,2,FALSE),"")</f>
        <v>FM260JD</v>
      </c>
      <c r="M2924" s="32" t="str">
        <f t="shared" ref="M2924:M2987" si="830">IFERROR(VLOOKUP(K2924,db_unit,3,FALSE),"")</f>
        <v>BMJ</v>
      </c>
      <c r="N2924" s="32" t="str">
        <f t="shared" ref="N2924:N2987" si="831">IFERROR(VLOOKUP(K2924,db_unit,4,FALSE),"")</f>
        <v>10 RODA</v>
      </c>
      <c r="O2924" s="146">
        <v>0.2146875</v>
      </c>
      <c r="P2924" s="65">
        <v>44202.214687500003</v>
      </c>
      <c r="Q2924" s="65"/>
      <c r="R2924" s="66">
        <v>7</v>
      </c>
      <c r="S2924" s="66">
        <v>40060</v>
      </c>
      <c r="T2924" s="66">
        <v>14380</v>
      </c>
      <c r="U2924" s="67">
        <f t="shared" si="823"/>
        <v>25.68</v>
      </c>
      <c r="V2924" s="66">
        <f t="shared" si="814"/>
        <v>500605.92</v>
      </c>
      <c r="W2924" s="66" t="str">
        <f t="shared" si="815"/>
        <v>7 &gt;</v>
      </c>
      <c r="X2924" s="66">
        <f>A2924+SUMIFS(Presensi!F:F,Presensi!E:E,'Entry Data'!AP2924)</f>
        <v>1</v>
      </c>
      <c r="Y2924" s="66">
        <f>IFERROR(INDEX('Retasi Pricing'!F:F,MATCH('Entry Data'!AM2924,'Retasi Pricing'!E:E,0))*X2924,"")</f>
        <v>37750</v>
      </c>
      <c r="Z2924" s="62" t="s">
        <v>26</v>
      </c>
      <c r="AA2924" s="62" t="s">
        <v>27</v>
      </c>
      <c r="AB2924" s="32"/>
      <c r="AC2924" s="32" t="s">
        <v>376</v>
      </c>
      <c r="AD2924" s="32" t="str">
        <f t="shared" si="816"/>
        <v/>
      </c>
      <c r="AF2924" s="5" t="str">
        <f t="shared" si="817"/>
        <v>ahmad saputra44201</v>
      </c>
      <c r="AG2924" s="5" t="str">
        <f t="shared" si="818"/>
        <v>BMJ 06544201UTARANIGHT</v>
      </c>
      <c r="AH2924" s="5" t="str">
        <f t="shared" si="819"/>
        <v>ahmad saputra44201UTARANIGHT</v>
      </c>
      <c r="AI2924" s="5" t="str">
        <f t="shared" si="820"/>
        <v>BMJ 06544201NIGHT</v>
      </c>
      <c r="AJ2924" s="5" t="str">
        <f t="shared" si="821"/>
        <v>ahmad saputra44201NIGHT</v>
      </c>
      <c r="AK2924" s="5" t="str">
        <f t="shared" si="822"/>
        <v>ahmad saputraBMJ</v>
      </c>
      <c r="AL2924" s="5" t="str">
        <f t="shared" si="824"/>
        <v>7UTARA</v>
      </c>
      <c r="AM2924" s="5" t="str">
        <f t="shared" si="825"/>
        <v>7 &gt;UTARA10 RODA</v>
      </c>
      <c r="AN2924" s="5" t="str">
        <f t="shared" si="826"/>
        <v>ahmad saputraBMJ7 &gt;UTARA10 RODA</v>
      </c>
      <c r="AO2924" s="5" t="str">
        <f t="shared" si="827"/>
        <v>ahmad saputra7 &gt;UTARA10 RODA</v>
      </c>
      <c r="AP2924" s="5" t="str">
        <f t="shared" si="828"/>
        <v>44201NIGHT</v>
      </c>
    </row>
    <row r="2925" spans="1:42" x14ac:dyDescent="0.3">
      <c r="A2925" s="33">
        <v>1</v>
      </c>
      <c r="B2925" s="33"/>
      <c r="C2925" s="70">
        <v>44201</v>
      </c>
      <c r="D2925" s="71" t="s">
        <v>87</v>
      </c>
      <c r="E2925" s="70">
        <v>44201</v>
      </c>
      <c r="F2925" s="71">
        <v>5164579</v>
      </c>
      <c r="G2925" s="33" t="s">
        <v>20</v>
      </c>
      <c r="H2925" s="33" t="s">
        <v>21</v>
      </c>
      <c r="I2925" s="33" t="s">
        <v>51</v>
      </c>
      <c r="J2925" s="33" t="s">
        <v>23</v>
      </c>
      <c r="K2925" s="63" t="s">
        <v>73</v>
      </c>
      <c r="L2925" s="32" t="str">
        <f t="shared" si="829"/>
        <v>FM260JD</v>
      </c>
      <c r="M2925" s="32" t="str">
        <f t="shared" si="830"/>
        <v>BMJ</v>
      </c>
      <c r="N2925" s="32" t="str">
        <f t="shared" si="831"/>
        <v>10 RODA</v>
      </c>
      <c r="O2925" s="146">
        <v>0.84057870370370369</v>
      </c>
      <c r="P2925" s="65">
        <v>44201.846099537041</v>
      </c>
      <c r="Q2925" s="65"/>
      <c r="R2925" s="66">
        <v>1</v>
      </c>
      <c r="S2925" s="66">
        <v>39360</v>
      </c>
      <c r="T2925" s="66">
        <v>14380</v>
      </c>
      <c r="U2925" s="67">
        <f t="shared" si="823"/>
        <v>24.98</v>
      </c>
      <c r="V2925" s="66">
        <f t="shared" si="814"/>
        <v>486960.12000000005</v>
      </c>
      <c r="W2925" s="66" t="str">
        <f t="shared" si="815"/>
        <v>1 &gt; 4</v>
      </c>
      <c r="X2925" s="66">
        <f>A2925+SUMIFS(Presensi!F:F,Presensi!E:E,'Entry Data'!AP2925)</f>
        <v>1</v>
      </c>
      <c r="Y2925" s="66">
        <f>IFERROR(INDEX('Retasi Pricing'!F:F,MATCH('Entry Data'!AM2925,'Retasi Pricing'!E:E,0))*X2925,"")</f>
        <v>25000</v>
      </c>
      <c r="Z2925" s="62" t="s">
        <v>26</v>
      </c>
      <c r="AA2925" s="62" t="s">
        <v>27</v>
      </c>
      <c r="AB2925" s="32"/>
      <c r="AC2925" s="32" t="s">
        <v>376</v>
      </c>
      <c r="AD2925" s="32" t="str">
        <f t="shared" si="816"/>
        <v/>
      </c>
      <c r="AF2925" s="5" t="str">
        <f t="shared" si="817"/>
        <v>ahmad saputra44201</v>
      </c>
      <c r="AG2925" s="5" t="str">
        <f t="shared" si="818"/>
        <v>BMJ 06544201UTARANIGHT</v>
      </c>
      <c r="AH2925" s="5" t="str">
        <f t="shared" si="819"/>
        <v>ahmad saputra44201UTARANIGHT</v>
      </c>
      <c r="AI2925" s="5" t="str">
        <f t="shared" si="820"/>
        <v>BMJ 06544201NIGHT</v>
      </c>
      <c r="AJ2925" s="5" t="str">
        <f t="shared" si="821"/>
        <v>ahmad saputra44201NIGHT</v>
      </c>
      <c r="AK2925" s="5" t="str">
        <f t="shared" si="822"/>
        <v>ahmad saputraBMJ</v>
      </c>
      <c r="AL2925" s="5" t="str">
        <f t="shared" si="824"/>
        <v>1UTARA</v>
      </c>
      <c r="AM2925" s="5" t="str">
        <f t="shared" si="825"/>
        <v>1 &gt; 4UTARA10 RODA</v>
      </c>
      <c r="AN2925" s="5" t="str">
        <f t="shared" si="826"/>
        <v>ahmad saputraBMJ1 &gt; 4UTARA10 RODA</v>
      </c>
      <c r="AO2925" s="5" t="str">
        <f t="shared" si="827"/>
        <v>ahmad saputra1 &gt; 4UTARA10 RODA</v>
      </c>
      <c r="AP2925" s="5" t="str">
        <f t="shared" si="828"/>
        <v>44201NIGHT</v>
      </c>
    </row>
    <row r="2926" spans="1:42" x14ac:dyDescent="0.3">
      <c r="A2926" s="33">
        <v>1</v>
      </c>
      <c r="B2926" s="33"/>
      <c r="C2926" s="70">
        <v>44201</v>
      </c>
      <c r="D2926" s="71" t="s">
        <v>87</v>
      </c>
      <c r="E2926" s="70">
        <v>44201</v>
      </c>
      <c r="F2926" s="71">
        <v>5164646</v>
      </c>
      <c r="G2926" s="33" t="s">
        <v>20</v>
      </c>
      <c r="H2926" s="33" t="s">
        <v>21</v>
      </c>
      <c r="I2926" s="33" t="s">
        <v>51</v>
      </c>
      <c r="J2926" s="33" t="s">
        <v>46</v>
      </c>
      <c r="K2926" s="63" t="s">
        <v>73</v>
      </c>
      <c r="L2926" s="32" t="str">
        <f t="shared" si="829"/>
        <v>FM260JD</v>
      </c>
      <c r="M2926" s="32" t="str">
        <f t="shared" si="830"/>
        <v>BMJ</v>
      </c>
      <c r="N2926" s="32" t="str">
        <f t="shared" si="831"/>
        <v>10 RODA</v>
      </c>
      <c r="O2926" s="146">
        <v>0.90217592592592588</v>
      </c>
      <c r="P2926" s="65">
        <v>44201.902175925927</v>
      </c>
      <c r="Q2926" s="65"/>
      <c r="R2926" s="66">
        <v>2</v>
      </c>
      <c r="S2926" s="66">
        <v>39840</v>
      </c>
      <c r="T2926" s="66">
        <v>14380</v>
      </c>
      <c r="U2926" s="67">
        <f t="shared" si="823"/>
        <v>25.46</v>
      </c>
      <c r="V2926" s="66">
        <f t="shared" si="814"/>
        <v>496317.24</v>
      </c>
      <c r="W2926" s="66" t="str">
        <f t="shared" si="815"/>
        <v>1 &gt; 4</v>
      </c>
      <c r="X2926" s="66">
        <f>A2926+SUMIFS(Presensi!F:F,Presensi!E:E,'Entry Data'!AP2926)</f>
        <v>1</v>
      </c>
      <c r="Y2926" s="66">
        <f>IFERROR(INDEX('Retasi Pricing'!F:F,MATCH('Entry Data'!AM2926,'Retasi Pricing'!E:E,0))*X2926,"")</f>
        <v>25000</v>
      </c>
      <c r="Z2926" s="62" t="s">
        <v>26</v>
      </c>
      <c r="AA2926" s="62" t="s">
        <v>27</v>
      </c>
      <c r="AB2926" s="32"/>
      <c r="AC2926" s="32" t="s">
        <v>376</v>
      </c>
      <c r="AD2926" s="32" t="str">
        <f t="shared" si="816"/>
        <v/>
      </c>
      <c r="AF2926" s="5" t="str">
        <f t="shared" si="817"/>
        <v>ahmad saputra44201</v>
      </c>
      <c r="AG2926" s="5" t="str">
        <f t="shared" si="818"/>
        <v>BMJ 06544201UTARANIGHT</v>
      </c>
      <c r="AH2926" s="5" t="str">
        <f t="shared" si="819"/>
        <v>ahmad saputra44201UTARANIGHT</v>
      </c>
      <c r="AI2926" s="5" t="str">
        <f t="shared" si="820"/>
        <v>BMJ 06544201NIGHT</v>
      </c>
      <c r="AJ2926" s="5" t="str">
        <f t="shared" si="821"/>
        <v>ahmad saputra44201NIGHT</v>
      </c>
      <c r="AK2926" s="5" t="str">
        <f t="shared" si="822"/>
        <v>ahmad saputraBMJ</v>
      </c>
      <c r="AL2926" s="5" t="str">
        <f t="shared" si="824"/>
        <v>2UTARA</v>
      </c>
      <c r="AM2926" s="5" t="str">
        <f t="shared" si="825"/>
        <v>1 &gt; 4UTARA10 RODA</v>
      </c>
      <c r="AN2926" s="5" t="str">
        <f t="shared" si="826"/>
        <v>ahmad saputraBMJ1 &gt; 4UTARA10 RODA</v>
      </c>
      <c r="AO2926" s="5" t="str">
        <f t="shared" si="827"/>
        <v>ahmad saputra1 &gt; 4UTARA10 RODA</v>
      </c>
      <c r="AP2926" s="5" t="str">
        <f t="shared" si="828"/>
        <v>44201NIGHT</v>
      </c>
    </row>
    <row r="2927" spans="1:42" x14ac:dyDescent="0.3">
      <c r="A2927" s="33">
        <v>1</v>
      </c>
      <c r="B2927" s="33"/>
      <c r="C2927" s="70">
        <v>44201</v>
      </c>
      <c r="D2927" s="71" t="s">
        <v>87</v>
      </c>
      <c r="E2927" s="70">
        <v>44201</v>
      </c>
      <c r="F2927" s="71">
        <v>5164716</v>
      </c>
      <c r="G2927" s="33" t="s">
        <v>20</v>
      </c>
      <c r="H2927" s="33" t="s">
        <v>21</v>
      </c>
      <c r="I2927" s="33" t="s">
        <v>51</v>
      </c>
      <c r="J2927" s="33" t="s">
        <v>23</v>
      </c>
      <c r="K2927" s="63" t="s">
        <v>73</v>
      </c>
      <c r="L2927" s="32" t="str">
        <f t="shared" si="829"/>
        <v>FM260JD</v>
      </c>
      <c r="M2927" s="32" t="str">
        <f t="shared" si="830"/>
        <v>BMJ</v>
      </c>
      <c r="N2927" s="32" t="str">
        <f t="shared" si="831"/>
        <v>10 RODA</v>
      </c>
      <c r="O2927" s="146">
        <v>0.96194444444444438</v>
      </c>
      <c r="P2927" s="65">
        <v>44201.961944444447</v>
      </c>
      <c r="Q2927" s="65"/>
      <c r="R2927" s="66">
        <v>3</v>
      </c>
      <c r="S2927" s="66">
        <v>39160</v>
      </c>
      <c r="T2927" s="66">
        <v>14380</v>
      </c>
      <c r="U2927" s="67">
        <f t="shared" si="823"/>
        <v>24.78</v>
      </c>
      <c r="V2927" s="66">
        <f t="shared" si="814"/>
        <v>483061.32</v>
      </c>
      <c r="W2927" s="66" t="str">
        <f t="shared" si="815"/>
        <v>1 &gt; 4</v>
      </c>
      <c r="X2927" s="66">
        <f>A2927+SUMIFS(Presensi!F:F,Presensi!E:E,'Entry Data'!AP2927)</f>
        <v>1</v>
      </c>
      <c r="Y2927" s="66">
        <f>IFERROR(INDEX('Retasi Pricing'!F:F,MATCH('Entry Data'!AM2927,'Retasi Pricing'!E:E,0))*X2927,"")</f>
        <v>25000</v>
      </c>
      <c r="Z2927" s="62" t="s">
        <v>26</v>
      </c>
      <c r="AA2927" s="62" t="s">
        <v>27</v>
      </c>
      <c r="AB2927" s="32"/>
      <c r="AC2927" s="32" t="s">
        <v>376</v>
      </c>
      <c r="AD2927" s="32" t="str">
        <f t="shared" si="816"/>
        <v/>
      </c>
      <c r="AF2927" s="5" t="str">
        <f t="shared" si="817"/>
        <v>ahmad saputra44201</v>
      </c>
      <c r="AG2927" s="5" t="str">
        <f t="shared" si="818"/>
        <v>BMJ 06544201UTARANIGHT</v>
      </c>
      <c r="AH2927" s="5" t="str">
        <f t="shared" si="819"/>
        <v>ahmad saputra44201UTARANIGHT</v>
      </c>
      <c r="AI2927" s="5" t="str">
        <f t="shared" si="820"/>
        <v>BMJ 06544201NIGHT</v>
      </c>
      <c r="AJ2927" s="5" t="str">
        <f t="shared" si="821"/>
        <v>ahmad saputra44201NIGHT</v>
      </c>
      <c r="AK2927" s="5" t="str">
        <f t="shared" si="822"/>
        <v>ahmad saputraBMJ</v>
      </c>
      <c r="AL2927" s="5" t="str">
        <f t="shared" si="824"/>
        <v>3UTARA</v>
      </c>
      <c r="AM2927" s="5" t="str">
        <f t="shared" si="825"/>
        <v>1 &gt; 4UTARA10 RODA</v>
      </c>
      <c r="AN2927" s="5" t="str">
        <f t="shared" si="826"/>
        <v>ahmad saputraBMJ1 &gt; 4UTARA10 RODA</v>
      </c>
      <c r="AO2927" s="5" t="str">
        <f t="shared" si="827"/>
        <v>ahmad saputra1 &gt; 4UTARA10 RODA</v>
      </c>
      <c r="AP2927" s="5" t="str">
        <f t="shared" si="828"/>
        <v>44201NIGHT</v>
      </c>
    </row>
    <row r="2928" spans="1:42" x14ac:dyDescent="0.3">
      <c r="A2928" s="33">
        <v>1</v>
      </c>
      <c r="B2928" s="33"/>
      <c r="C2928" s="70">
        <v>44201</v>
      </c>
      <c r="D2928" s="71" t="s">
        <v>87</v>
      </c>
      <c r="E2928" s="70">
        <v>44202</v>
      </c>
      <c r="F2928" s="71">
        <v>5164801</v>
      </c>
      <c r="G2928" s="33" t="s">
        <v>20</v>
      </c>
      <c r="H2928" s="33" t="s">
        <v>50</v>
      </c>
      <c r="I2928" s="33" t="s">
        <v>22</v>
      </c>
      <c r="J2928" s="33" t="s">
        <v>52</v>
      </c>
      <c r="K2928" s="63" t="s">
        <v>75</v>
      </c>
      <c r="L2928" s="32" t="str">
        <f t="shared" si="829"/>
        <v>FM260JD</v>
      </c>
      <c r="M2928" s="32" t="str">
        <f t="shared" si="830"/>
        <v>BMJ</v>
      </c>
      <c r="N2928" s="32" t="str">
        <f t="shared" si="831"/>
        <v>10 RODA</v>
      </c>
      <c r="O2928" s="146">
        <v>2.9525462962962962E-2</v>
      </c>
      <c r="P2928" s="65">
        <v>44202.02952546296</v>
      </c>
      <c r="Q2928" s="65"/>
      <c r="R2928" s="66">
        <v>3</v>
      </c>
      <c r="S2928" s="66">
        <v>40220</v>
      </c>
      <c r="T2928" s="66">
        <v>14780</v>
      </c>
      <c r="U2928" s="67">
        <f t="shared" si="823"/>
        <v>25.44</v>
      </c>
      <c r="V2928" s="66">
        <f t="shared" si="814"/>
        <v>495927.36</v>
      </c>
      <c r="W2928" s="66" t="str">
        <f t="shared" si="815"/>
        <v>1 &gt; 4</v>
      </c>
      <c r="X2928" s="66">
        <f>A2928+SUMIFS(Presensi!F:F,Presensi!E:E,'Entry Data'!AP2928)</f>
        <v>1</v>
      </c>
      <c r="Y2928" s="66">
        <f>IFERROR(INDEX('Retasi Pricing'!F:F,MATCH('Entry Data'!AM2928,'Retasi Pricing'!E:E,0))*X2928,"")</f>
        <v>25000</v>
      </c>
      <c r="Z2928" s="62" t="s">
        <v>26</v>
      </c>
      <c r="AA2928" s="62" t="s">
        <v>27</v>
      </c>
      <c r="AB2928" s="32"/>
      <c r="AC2928" s="32" t="s">
        <v>308</v>
      </c>
      <c r="AD2928" s="32" t="str">
        <f t="shared" si="816"/>
        <v/>
      </c>
      <c r="AF2928" s="5" t="str">
        <f t="shared" si="817"/>
        <v>ALUSDI44201</v>
      </c>
      <c r="AG2928" s="5" t="str">
        <f t="shared" si="818"/>
        <v>BMJ 06744201UTARANIGHT</v>
      </c>
      <c r="AH2928" s="5" t="str">
        <f t="shared" si="819"/>
        <v>ALUSDI44201UTARANIGHT</v>
      </c>
      <c r="AI2928" s="5" t="str">
        <f t="shared" si="820"/>
        <v>BMJ 06744201NIGHT</v>
      </c>
      <c r="AJ2928" s="5" t="str">
        <f t="shared" si="821"/>
        <v>ALUSDI44201NIGHT</v>
      </c>
      <c r="AK2928" s="5" t="str">
        <f t="shared" si="822"/>
        <v>ALUSDIBMJ</v>
      </c>
      <c r="AL2928" s="5" t="str">
        <f t="shared" si="824"/>
        <v>3UTARA</v>
      </c>
      <c r="AM2928" s="5" t="str">
        <f t="shared" si="825"/>
        <v>1 &gt; 4UTARA10 RODA</v>
      </c>
      <c r="AN2928" s="5" t="str">
        <f t="shared" si="826"/>
        <v>ALUSDIBMJ1 &gt; 4UTARA10 RODA</v>
      </c>
      <c r="AO2928" s="5" t="str">
        <f t="shared" si="827"/>
        <v>ALUSDI1 &gt; 4UTARA10 RODA</v>
      </c>
      <c r="AP2928" s="5" t="str">
        <f t="shared" si="828"/>
        <v>44201NIGHT</v>
      </c>
    </row>
    <row r="2929" spans="1:42" x14ac:dyDescent="0.3">
      <c r="A2929" s="33">
        <v>1</v>
      </c>
      <c r="B2929" s="33"/>
      <c r="C2929" s="70">
        <v>44201</v>
      </c>
      <c r="D2929" s="71" t="s">
        <v>87</v>
      </c>
      <c r="E2929" s="70">
        <v>44202</v>
      </c>
      <c r="F2929" s="71">
        <v>5164856</v>
      </c>
      <c r="G2929" s="33" t="s">
        <v>20</v>
      </c>
      <c r="H2929" s="33" t="s">
        <v>50</v>
      </c>
      <c r="I2929" s="33" t="s">
        <v>22</v>
      </c>
      <c r="J2929" s="33" t="s">
        <v>52</v>
      </c>
      <c r="K2929" s="63" t="s">
        <v>75</v>
      </c>
      <c r="L2929" s="32" t="str">
        <f t="shared" si="829"/>
        <v>FM260JD</v>
      </c>
      <c r="M2929" s="32" t="str">
        <f t="shared" si="830"/>
        <v>BMJ</v>
      </c>
      <c r="N2929" s="32" t="str">
        <f t="shared" si="831"/>
        <v>10 RODA</v>
      </c>
      <c r="O2929" s="146">
        <v>9.1562499999999991E-2</v>
      </c>
      <c r="P2929" s="65">
        <v>44202.091562499998</v>
      </c>
      <c r="Q2929" s="65"/>
      <c r="R2929" s="66">
        <v>4</v>
      </c>
      <c r="S2929" s="66">
        <v>39360</v>
      </c>
      <c r="T2929" s="66">
        <v>14780</v>
      </c>
      <c r="U2929" s="67">
        <f t="shared" si="823"/>
        <v>24.58</v>
      </c>
      <c r="V2929" s="66">
        <f t="shared" si="814"/>
        <v>479162.51999999996</v>
      </c>
      <c r="W2929" s="66" t="str">
        <f t="shared" si="815"/>
        <v>1 &gt; 4</v>
      </c>
      <c r="X2929" s="66">
        <f>A2929+SUMIFS(Presensi!F:F,Presensi!E:E,'Entry Data'!AP2929)</f>
        <v>1</v>
      </c>
      <c r="Y2929" s="66">
        <f>IFERROR(INDEX('Retasi Pricing'!F:F,MATCH('Entry Data'!AM2929,'Retasi Pricing'!E:E,0))*X2929,"")</f>
        <v>25000</v>
      </c>
      <c r="Z2929" s="62" t="s">
        <v>26</v>
      </c>
      <c r="AA2929" s="62" t="s">
        <v>27</v>
      </c>
      <c r="AB2929" s="32"/>
      <c r="AC2929" s="32" t="s">
        <v>308</v>
      </c>
      <c r="AD2929" s="32" t="str">
        <f t="shared" si="816"/>
        <v/>
      </c>
      <c r="AF2929" s="5" t="str">
        <f t="shared" si="817"/>
        <v>ALUSDI44201</v>
      </c>
      <c r="AG2929" s="5" t="str">
        <f t="shared" si="818"/>
        <v>BMJ 06744201UTARANIGHT</v>
      </c>
      <c r="AH2929" s="5" t="str">
        <f t="shared" si="819"/>
        <v>ALUSDI44201UTARANIGHT</v>
      </c>
      <c r="AI2929" s="5" t="str">
        <f t="shared" si="820"/>
        <v>BMJ 06744201NIGHT</v>
      </c>
      <c r="AJ2929" s="5" t="str">
        <f t="shared" si="821"/>
        <v>ALUSDI44201NIGHT</v>
      </c>
      <c r="AK2929" s="5" t="str">
        <f t="shared" si="822"/>
        <v>ALUSDIBMJ</v>
      </c>
      <c r="AL2929" s="5" t="str">
        <f t="shared" si="824"/>
        <v>4UTARA</v>
      </c>
      <c r="AM2929" s="5" t="str">
        <f t="shared" si="825"/>
        <v>1 &gt; 4UTARA10 RODA</v>
      </c>
      <c r="AN2929" s="5" t="str">
        <f t="shared" si="826"/>
        <v>ALUSDIBMJ1 &gt; 4UTARA10 RODA</v>
      </c>
      <c r="AO2929" s="5" t="str">
        <f t="shared" si="827"/>
        <v>ALUSDI1 &gt; 4UTARA10 RODA</v>
      </c>
      <c r="AP2929" s="5" t="str">
        <f t="shared" si="828"/>
        <v>44201NIGHT</v>
      </c>
    </row>
    <row r="2930" spans="1:42" x14ac:dyDescent="0.3">
      <c r="A2930" s="33">
        <v>1</v>
      </c>
      <c r="B2930" s="33"/>
      <c r="C2930" s="70">
        <v>44201</v>
      </c>
      <c r="D2930" s="71" t="s">
        <v>87</v>
      </c>
      <c r="E2930" s="70">
        <v>44202</v>
      </c>
      <c r="F2930" s="71">
        <v>5164913</v>
      </c>
      <c r="G2930" s="33" t="s">
        <v>20</v>
      </c>
      <c r="H2930" s="33" t="s">
        <v>50</v>
      </c>
      <c r="I2930" s="33" t="s">
        <v>22</v>
      </c>
      <c r="J2930" s="33" t="s">
        <v>52</v>
      </c>
      <c r="K2930" s="63" t="s">
        <v>75</v>
      </c>
      <c r="L2930" s="32" t="str">
        <f t="shared" si="829"/>
        <v>FM260JD</v>
      </c>
      <c r="M2930" s="32" t="str">
        <f t="shared" si="830"/>
        <v>BMJ</v>
      </c>
      <c r="N2930" s="32" t="str">
        <f t="shared" si="831"/>
        <v>10 RODA</v>
      </c>
      <c r="O2930" s="146">
        <v>0.15023148148148149</v>
      </c>
      <c r="P2930" s="65">
        <v>44202.150231481479</v>
      </c>
      <c r="Q2930" s="65"/>
      <c r="R2930" s="66">
        <v>5</v>
      </c>
      <c r="S2930" s="66">
        <v>40420</v>
      </c>
      <c r="T2930" s="66">
        <v>14780</v>
      </c>
      <c r="U2930" s="67">
        <f t="shared" si="823"/>
        <v>25.64</v>
      </c>
      <c r="V2930" s="66">
        <f t="shared" si="814"/>
        <v>499826.16000000003</v>
      </c>
      <c r="W2930" s="66" t="str">
        <f t="shared" si="815"/>
        <v>&gt; 5</v>
      </c>
      <c r="X2930" s="66">
        <f>A2930+SUMIFS(Presensi!F:F,Presensi!E:E,'Entry Data'!AP2930)</f>
        <v>1</v>
      </c>
      <c r="Y2930" s="66">
        <f>IFERROR(INDEX('Retasi Pricing'!F:F,MATCH('Entry Data'!AM2930,'Retasi Pricing'!E:E,0))*X2930,"")</f>
        <v>27650</v>
      </c>
      <c r="Z2930" s="62" t="s">
        <v>26</v>
      </c>
      <c r="AA2930" s="62" t="s">
        <v>27</v>
      </c>
      <c r="AB2930" s="32"/>
      <c r="AC2930" s="32" t="s">
        <v>308</v>
      </c>
      <c r="AD2930" s="32" t="str">
        <f t="shared" si="816"/>
        <v/>
      </c>
      <c r="AF2930" s="5" t="str">
        <f t="shared" si="817"/>
        <v>ALUSDI44201</v>
      </c>
      <c r="AG2930" s="5" t="str">
        <f t="shared" si="818"/>
        <v>BMJ 06744201UTARANIGHT</v>
      </c>
      <c r="AH2930" s="5" t="str">
        <f t="shared" si="819"/>
        <v>ALUSDI44201UTARANIGHT</v>
      </c>
      <c r="AI2930" s="5" t="str">
        <f t="shared" si="820"/>
        <v>BMJ 06744201NIGHT</v>
      </c>
      <c r="AJ2930" s="5" t="str">
        <f t="shared" si="821"/>
        <v>ALUSDI44201NIGHT</v>
      </c>
      <c r="AK2930" s="5" t="str">
        <f t="shared" si="822"/>
        <v>ALUSDIBMJ</v>
      </c>
      <c r="AL2930" s="5" t="str">
        <f t="shared" si="824"/>
        <v>5UTARA</v>
      </c>
      <c r="AM2930" s="5" t="str">
        <f t="shared" si="825"/>
        <v>&gt; 5UTARA10 RODA</v>
      </c>
      <c r="AN2930" s="5" t="str">
        <f t="shared" si="826"/>
        <v>ALUSDIBMJ&gt; 5UTARA10 RODA</v>
      </c>
      <c r="AO2930" s="5" t="str">
        <f t="shared" si="827"/>
        <v>ALUSDI&gt; 5UTARA10 RODA</v>
      </c>
      <c r="AP2930" s="5" t="str">
        <f t="shared" si="828"/>
        <v>44201NIGHT</v>
      </c>
    </row>
    <row r="2931" spans="1:42" x14ac:dyDescent="0.3">
      <c r="A2931" s="33">
        <v>1</v>
      </c>
      <c r="B2931" s="33"/>
      <c r="C2931" s="70">
        <v>44201</v>
      </c>
      <c r="D2931" s="71" t="s">
        <v>87</v>
      </c>
      <c r="E2931" s="70">
        <v>44202</v>
      </c>
      <c r="F2931" s="71">
        <v>5164969</v>
      </c>
      <c r="G2931" s="33" t="s">
        <v>20</v>
      </c>
      <c r="H2931" s="33" t="s">
        <v>50</v>
      </c>
      <c r="I2931" s="33" t="s">
        <v>22</v>
      </c>
      <c r="J2931" s="33" t="s">
        <v>52</v>
      </c>
      <c r="K2931" s="63" t="s">
        <v>75</v>
      </c>
      <c r="L2931" s="32" t="str">
        <f t="shared" si="829"/>
        <v>FM260JD</v>
      </c>
      <c r="M2931" s="32" t="str">
        <f t="shared" si="830"/>
        <v>BMJ</v>
      </c>
      <c r="N2931" s="32" t="str">
        <f t="shared" si="831"/>
        <v>10 RODA</v>
      </c>
      <c r="O2931" s="146">
        <v>0.2152199074074074</v>
      </c>
      <c r="P2931" s="65">
        <v>44202.215219907404</v>
      </c>
      <c r="Q2931" s="65"/>
      <c r="R2931" s="66">
        <v>6</v>
      </c>
      <c r="S2931" s="66">
        <v>40040</v>
      </c>
      <c r="T2931" s="66">
        <v>14780</v>
      </c>
      <c r="U2931" s="67">
        <f t="shared" si="823"/>
        <v>25.26</v>
      </c>
      <c r="V2931" s="66">
        <f t="shared" si="814"/>
        <v>492418.44000000006</v>
      </c>
      <c r="W2931" s="66" t="str">
        <f t="shared" si="815"/>
        <v>&gt; 6</v>
      </c>
      <c r="X2931" s="66">
        <f>A2931+SUMIFS(Presensi!F:F,Presensi!E:E,'Entry Data'!AP2931)</f>
        <v>1</v>
      </c>
      <c r="Y2931" s="66">
        <f>IFERROR(INDEX('Retasi Pricing'!F:F,MATCH('Entry Data'!AM2931,'Retasi Pricing'!E:E,0))*X2931,"")</f>
        <v>30800</v>
      </c>
      <c r="Z2931" s="62" t="s">
        <v>26</v>
      </c>
      <c r="AA2931" s="62" t="s">
        <v>27</v>
      </c>
      <c r="AB2931" s="32"/>
      <c r="AC2931" s="32" t="s">
        <v>308</v>
      </c>
      <c r="AD2931" s="32" t="str">
        <f t="shared" si="816"/>
        <v/>
      </c>
      <c r="AF2931" s="5" t="str">
        <f t="shared" si="817"/>
        <v>ALUSDI44201</v>
      </c>
      <c r="AG2931" s="5" t="str">
        <f t="shared" si="818"/>
        <v>BMJ 06744201UTARANIGHT</v>
      </c>
      <c r="AH2931" s="5" t="str">
        <f t="shared" si="819"/>
        <v>ALUSDI44201UTARANIGHT</v>
      </c>
      <c r="AI2931" s="5" t="str">
        <f t="shared" si="820"/>
        <v>BMJ 06744201NIGHT</v>
      </c>
      <c r="AJ2931" s="5" t="str">
        <f t="shared" si="821"/>
        <v>ALUSDI44201NIGHT</v>
      </c>
      <c r="AK2931" s="5" t="str">
        <f t="shared" si="822"/>
        <v>ALUSDIBMJ</v>
      </c>
      <c r="AL2931" s="5" t="str">
        <f t="shared" si="824"/>
        <v>6UTARA</v>
      </c>
      <c r="AM2931" s="5" t="str">
        <f t="shared" si="825"/>
        <v>&gt; 6UTARA10 RODA</v>
      </c>
      <c r="AN2931" s="5" t="str">
        <f t="shared" si="826"/>
        <v>ALUSDIBMJ&gt; 6UTARA10 RODA</v>
      </c>
      <c r="AO2931" s="5" t="str">
        <f t="shared" si="827"/>
        <v>ALUSDI&gt; 6UTARA10 RODA</v>
      </c>
      <c r="AP2931" s="5" t="str">
        <f t="shared" si="828"/>
        <v>44201NIGHT</v>
      </c>
    </row>
    <row r="2932" spans="1:42" x14ac:dyDescent="0.3">
      <c r="A2932" s="33">
        <v>1</v>
      </c>
      <c r="B2932" s="33"/>
      <c r="C2932" s="70">
        <v>44201</v>
      </c>
      <c r="D2932" s="71" t="s">
        <v>87</v>
      </c>
      <c r="E2932" s="70">
        <v>44201</v>
      </c>
      <c r="F2932" s="71">
        <v>5164648</v>
      </c>
      <c r="G2932" s="33" t="s">
        <v>20</v>
      </c>
      <c r="H2932" s="33" t="s">
        <v>50</v>
      </c>
      <c r="I2932" s="33" t="s">
        <v>22</v>
      </c>
      <c r="J2932" s="33" t="s">
        <v>52</v>
      </c>
      <c r="K2932" s="63" t="s">
        <v>75</v>
      </c>
      <c r="L2932" s="32" t="str">
        <f t="shared" si="829"/>
        <v>FM260JD</v>
      </c>
      <c r="M2932" s="32" t="str">
        <f t="shared" si="830"/>
        <v>BMJ</v>
      </c>
      <c r="N2932" s="32" t="str">
        <f t="shared" si="831"/>
        <v>10 RODA</v>
      </c>
      <c r="O2932" s="146">
        <v>0.90302083333333327</v>
      </c>
      <c r="P2932" s="65">
        <v>44201.917025462964</v>
      </c>
      <c r="Q2932" s="65"/>
      <c r="R2932" s="66">
        <v>1</v>
      </c>
      <c r="S2932" s="66">
        <v>42360</v>
      </c>
      <c r="T2932" s="66">
        <v>14780</v>
      </c>
      <c r="U2932" s="67">
        <f t="shared" si="823"/>
        <v>27.58</v>
      </c>
      <c r="V2932" s="66">
        <f t="shared" si="814"/>
        <v>537644.5199999999</v>
      </c>
      <c r="W2932" s="66" t="str">
        <f t="shared" si="815"/>
        <v>1 &gt; 4</v>
      </c>
      <c r="X2932" s="66">
        <f>A2932+SUMIFS(Presensi!F:F,Presensi!E:E,'Entry Data'!AP2932)</f>
        <v>1</v>
      </c>
      <c r="Y2932" s="66">
        <f>IFERROR(INDEX('Retasi Pricing'!F:F,MATCH('Entry Data'!AM2932,'Retasi Pricing'!E:E,0))*X2932,"")</f>
        <v>25000</v>
      </c>
      <c r="Z2932" s="62" t="s">
        <v>26</v>
      </c>
      <c r="AA2932" s="62" t="s">
        <v>27</v>
      </c>
      <c r="AB2932" s="32"/>
      <c r="AC2932" s="32" t="s">
        <v>308</v>
      </c>
      <c r="AD2932" s="32" t="str">
        <f t="shared" si="816"/>
        <v/>
      </c>
      <c r="AF2932" s="5" t="str">
        <f t="shared" si="817"/>
        <v>ALUSDI44201</v>
      </c>
      <c r="AG2932" s="5" t="str">
        <f t="shared" si="818"/>
        <v>BMJ 06744201UTARANIGHT</v>
      </c>
      <c r="AH2932" s="5" t="str">
        <f t="shared" si="819"/>
        <v>ALUSDI44201UTARANIGHT</v>
      </c>
      <c r="AI2932" s="5" t="str">
        <f t="shared" si="820"/>
        <v>BMJ 06744201NIGHT</v>
      </c>
      <c r="AJ2932" s="5" t="str">
        <f t="shared" si="821"/>
        <v>ALUSDI44201NIGHT</v>
      </c>
      <c r="AK2932" s="5" t="str">
        <f t="shared" si="822"/>
        <v>ALUSDIBMJ</v>
      </c>
      <c r="AL2932" s="5" t="str">
        <f t="shared" si="824"/>
        <v>1UTARA</v>
      </c>
      <c r="AM2932" s="5" t="str">
        <f t="shared" si="825"/>
        <v>1 &gt; 4UTARA10 RODA</v>
      </c>
      <c r="AN2932" s="5" t="str">
        <f t="shared" si="826"/>
        <v>ALUSDIBMJ1 &gt; 4UTARA10 RODA</v>
      </c>
      <c r="AO2932" s="5" t="str">
        <f t="shared" si="827"/>
        <v>ALUSDI1 &gt; 4UTARA10 RODA</v>
      </c>
      <c r="AP2932" s="5" t="str">
        <f t="shared" si="828"/>
        <v>44201NIGHT</v>
      </c>
    </row>
    <row r="2933" spans="1:42" x14ac:dyDescent="0.3">
      <c r="A2933" s="33">
        <v>1</v>
      </c>
      <c r="B2933" s="33"/>
      <c r="C2933" s="70">
        <v>44201</v>
      </c>
      <c r="D2933" s="71" t="s">
        <v>87</v>
      </c>
      <c r="E2933" s="70">
        <v>44201</v>
      </c>
      <c r="F2933" s="71">
        <v>5164727</v>
      </c>
      <c r="G2933" s="33" t="s">
        <v>20</v>
      </c>
      <c r="H2933" s="33" t="s">
        <v>21</v>
      </c>
      <c r="I2933" s="33" t="s">
        <v>123</v>
      </c>
      <c r="J2933" s="33" t="s">
        <v>23</v>
      </c>
      <c r="K2933" s="63" t="s">
        <v>75</v>
      </c>
      <c r="L2933" s="32" t="str">
        <f t="shared" si="829"/>
        <v>FM260JD</v>
      </c>
      <c r="M2933" s="32" t="str">
        <f t="shared" si="830"/>
        <v>BMJ</v>
      </c>
      <c r="N2933" s="32" t="str">
        <f t="shared" si="831"/>
        <v>10 RODA</v>
      </c>
      <c r="O2933" s="146">
        <v>0.97013888888888899</v>
      </c>
      <c r="P2933" s="65">
        <v>44201.970138888886</v>
      </c>
      <c r="Q2933" s="65"/>
      <c r="R2933" s="66">
        <v>2</v>
      </c>
      <c r="S2933" s="66">
        <v>41340</v>
      </c>
      <c r="T2933" s="66">
        <v>14780</v>
      </c>
      <c r="U2933" s="67">
        <f t="shared" si="823"/>
        <v>26.56</v>
      </c>
      <c r="V2933" s="66">
        <f t="shared" si="814"/>
        <v>517760.64</v>
      </c>
      <c r="W2933" s="66" t="str">
        <f t="shared" si="815"/>
        <v>1 &gt; 4</v>
      </c>
      <c r="X2933" s="66">
        <f>A2933+SUMIFS(Presensi!F:F,Presensi!E:E,'Entry Data'!AP2933)</f>
        <v>1</v>
      </c>
      <c r="Y2933" s="66">
        <f>IFERROR(INDEX('Retasi Pricing'!F:F,MATCH('Entry Data'!AM2933,'Retasi Pricing'!E:E,0))*X2933,"")</f>
        <v>25000</v>
      </c>
      <c r="Z2933" s="62" t="s">
        <v>26</v>
      </c>
      <c r="AA2933" s="62" t="s">
        <v>27</v>
      </c>
      <c r="AB2933" s="32"/>
      <c r="AC2933" s="32" t="s">
        <v>308</v>
      </c>
      <c r="AD2933" s="32" t="str">
        <f t="shared" si="816"/>
        <v/>
      </c>
      <c r="AF2933" s="5" t="str">
        <f t="shared" si="817"/>
        <v>ALUSDI44201</v>
      </c>
      <c r="AG2933" s="5" t="str">
        <f t="shared" si="818"/>
        <v>BMJ 06744201UTARANIGHT</v>
      </c>
      <c r="AH2933" s="5" t="str">
        <f t="shared" si="819"/>
        <v>ALUSDI44201UTARANIGHT</v>
      </c>
      <c r="AI2933" s="5" t="str">
        <f t="shared" si="820"/>
        <v>BMJ 06744201NIGHT</v>
      </c>
      <c r="AJ2933" s="5" t="str">
        <f t="shared" si="821"/>
        <v>ALUSDI44201NIGHT</v>
      </c>
      <c r="AK2933" s="5" t="str">
        <f t="shared" si="822"/>
        <v>ALUSDIBMJ</v>
      </c>
      <c r="AL2933" s="5" t="str">
        <f t="shared" si="824"/>
        <v>2UTARA</v>
      </c>
      <c r="AM2933" s="5" t="str">
        <f t="shared" si="825"/>
        <v>1 &gt; 4UTARA10 RODA</v>
      </c>
      <c r="AN2933" s="5" t="str">
        <f t="shared" si="826"/>
        <v>ALUSDIBMJ1 &gt; 4UTARA10 RODA</v>
      </c>
      <c r="AO2933" s="5" t="str">
        <f t="shared" si="827"/>
        <v>ALUSDI1 &gt; 4UTARA10 RODA</v>
      </c>
      <c r="AP2933" s="5" t="str">
        <f t="shared" si="828"/>
        <v>44201NIGHT</v>
      </c>
    </row>
    <row r="2934" spans="1:42" x14ac:dyDescent="0.3">
      <c r="A2934" s="33">
        <v>1</v>
      </c>
      <c r="B2934" s="33"/>
      <c r="C2934" s="70">
        <v>44201</v>
      </c>
      <c r="D2934" s="71" t="s">
        <v>87</v>
      </c>
      <c r="E2934" s="70">
        <v>44202</v>
      </c>
      <c r="F2934" s="71">
        <v>5164773</v>
      </c>
      <c r="G2934" s="33" t="s">
        <v>20</v>
      </c>
      <c r="H2934" s="33" t="s">
        <v>50</v>
      </c>
      <c r="I2934" s="33" t="s">
        <v>22</v>
      </c>
      <c r="J2934" s="33" t="s">
        <v>52</v>
      </c>
      <c r="K2934" s="63" t="s">
        <v>77</v>
      </c>
      <c r="L2934" s="32" t="str">
        <f t="shared" si="829"/>
        <v>FM260JD</v>
      </c>
      <c r="M2934" s="32" t="str">
        <f t="shared" si="830"/>
        <v>BMJ</v>
      </c>
      <c r="N2934" s="32" t="str">
        <f t="shared" si="831"/>
        <v>10 RODA</v>
      </c>
      <c r="O2934" s="146">
        <v>6.6435185185185182E-3</v>
      </c>
      <c r="P2934" s="65">
        <v>44202.006643518522</v>
      </c>
      <c r="Q2934" s="65"/>
      <c r="R2934" s="66">
        <v>4</v>
      </c>
      <c r="S2934" s="66">
        <v>40820</v>
      </c>
      <c r="T2934" s="66">
        <v>14900</v>
      </c>
      <c r="U2934" s="67">
        <f t="shared" si="823"/>
        <v>25.92</v>
      </c>
      <c r="V2934" s="66">
        <f t="shared" si="814"/>
        <v>505284.48000000004</v>
      </c>
      <c r="W2934" s="66" t="str">
        <f t="shared" si="815"/>
        <v>1 &gt; 4</v>
      </c>
      <c r="X2934" s="66">
        <f>A2934+SUMIFS(Presensi!F:F,Presensi!E:E,'Entry Data'!AP2934)</f>
        <v>1</v>
      </c>
      <c r="Y2934" s="66">
        <f>IFERROR(INDEX('Retasi Pricing'!F:F,MATCH('Entry Data'!AM2934,'Retasi Pricing'!E:E,0))*X2934,"")</f>
        <v>25000</v>
      </c>
      <c r="Z2934" s="62" t="s">
        <v>26</v>
      </c>
      <c r="AA2934" s="62" t="s">
        <v>27</v>
      </c>
      <c r="AB2934" s="32"/>
      <c r="AC2934" s="32" t="s">
        <v>179</v>
      </c>
      <c r="AD2934" s="32" t="str">
        <f t="shared" si="816"/>
        <v/>
      </c>
      <c r="AF2934" s="5" t="str">
        <f t="shared" si="817"/>
        <v>imbran husain44201</v>
      </c>
      <c r="AG2934" s="5" t="str">
        <f t="shared" si="818"/>
        <v>BMJ 06844201UTARANIGHT</v>
      </c>
      <c r="AH2934" s="5" t="str">
        <f t="shared" si="819"/>
        <v>imbran husain44201UTARANIGHT</v>
      </c>
      <c r="AI2934" s="5" t="str">
        <f t="shared" si="820"/>
        <v>BMJ 06844201NIGHT</v>
      </c>
      <c r="AJ2934" s="5" t="str">
        <f t="shared" si="821"/>
        <v>imbran husain44201NIGHT</v>
      </c>
      <c r="AK2934" s="5" t="str">
        <f t="shared" si="822"/>
        <v>imbran husainBMJ</v>
      </c>
      <c r="AL2934" s="5" t="str">
        <f t="shared" si="824"/>
        <v>4UTARA</v>
      </c>
      <c r="AM2934" s="5" t="str">
        <f t="shared" si="825"/>
        <v>1 &gt; 4UTARA10 RODA</v>
      </c>
      <c r="AN2934" s="5" t="str">
        <f t="shared" si="826"/>
        <v>imbran husainBMJ1 &gt; 4UTARA10 RODA</v>
      </c>
      <c r="AO2934" s="5" t="str">
        <f t="shared" si="827"/>
        <v>imbran husain1 &gt; 4UTARA10 RODA</v>
      </c>
      <c r="AP2934" s="5" t="str">
        <f t="shared" si="828"/>
        <v>44201NIGHT</v>
      </c>
    </row>
    <row r="2935" spans="1:42" x14ac:dyDescent="0.3">
      <c r="A2935" s="33">
        <v>1</v>
      </c>
      <c r="B2935" s="33"/>
      <c r="C2935" s="70">
        <v>44201</v>
      </c>
      <c r="D2935" s="71" t="s">
        <v>87</v>
      </c>
      <c r="E2935" s="70">
        <v>44202</v>
      </c>
      <c r="F2935" s="71">
        <v>5164827</v>
      </c>
      <c r="G2935" s="33" t="s">
        <v>20</v>
      </c>
      <c r="H2935" s="33" t="s">
        <v>50</v>
      </c>
      <c r="I2935" s="33" t="s">
        <v>22</v>
      </c>
      <c r="J2935" s="33" t="s">
        <v>52</v>
      </c>
      <c r="K2935" s="63" t="s">
        <v>77</v>
      </c>
      <c r="L2935" s="32" t="str">
        <f t="shared" si="829"/>
        <v>FM260JD</v>
      </c>
      <c r="M2935" s="32" t="str">
        <f t="shared" si="830"/>
        <v>BMJ</v>
      </c>
      <c r="N2935" s="32" t="str">
        <f t="shared" si="831"/>
        <v>10 RODA</v>
      </c>
      <c r="O2935" s="146">
        <v>6.7997685185185189E-2</v>
      </c>
      <c r="P2935" s="65">
        <v>44202.067997685182</v>
      </c>
      <c r="Q2935" s="65"/>
      <c r="R2935" s="66">
        <v>5</v>
      </c>
      <c r="S2935" s="66">
        <v>40000</v>
      </c>
      <c r="T2935" s="66">
        <v>14900</v>
      </c>
      <c r="U2935" s="67">
        <f t="shared" si="823"/>
        <v>25.1</v>
      </c>
      <c r="V2935" s="66">
        <f t="shared" si="814"/>
        <v>489299.4</v>
      </c>
      <c r="W2935" s="66" t="str">
        <f t="shared" si="815"/>
        <v>&gt; 5</v>
      </c>
      <c r="X2935" s="66">
        <f>A2935+SUMIFS(Presensi!F:F,Presensi!E:E,'Entry Data'!AP2935)</f>
        <v>1</v>
      </c>
      <c r="Y2935" s="66">
        <f>IFERROR(INDEX('Retasi Pricing'!F:F,MATCH('Entry Data'!AM2935,'Retasi Pricing'!E:E,0))*X2935,"")</f>
        <v>27650</v>
      </c>
      <c r="Z2935" s="62" t="s">
        <v>26</v>
      </c>
      <c r="AA2935" s="62" t="s">
        <v>27</v>
      </c>
      <c r="AB2935" s="32"/>
      <c r="AC2935" s="32" t="s">
        <v>179</v>
      </c>
      <c r="AD2935" s="32" t="str">
        <f t="shared" si="816"/>
        <v/>
      </c>
      <c r="AF2935" s="5" t="str">
        <f t="shared" si="817"/>
        <v>imbran husain44201</v>
      </c>
      <c r="AG2935" s="5" t="str">
        <f t="shared" si="818"/>
        <v>BMJ 06844201UTARANIGHT</v>
      </c>
      <c r="AH2935" s="5" t="str">
        <f t="shared" si="819"/>
        <v>imbran husain44201UTARANIGHT</v>
      </c>
      <c r="AI2935" s="5" t="str">
        <f t="shared" si="820"/>
        <v>BMJ 06844201NIGHT</v>
      </c>
      <c r="AJ2935" s="5" t="str">
        <f t="shared" si="821"/>
        <v>imbran husain44201NIGHT</v>
      </c>
      <c r="AK2935" s="5" t="str">
        <f t="shared" si="822"/>
        <v>imbran husainBMJ</v>
      </c>
      <c r="AL2935" s="5" t="str">
        <f t="shared" si="824"/>
        <v>5UTARA</v>
      </c>
      <c r="AM2935" s="5" t="str">
        <f t="shared" si="825"/>
        <v>&gt; 5UTARA10 RODA</v>
      </c>
      <c r="AN2935" s="5" t="str">
        <f t="shared" si="826"/>
        <v>imbran husainBMJ&gt; 5UTARA10 RODA</v>
      </c>
      <c r="AO2935" s="5" t="str">
        <f t="shared" si="827"/>
        <v>imbran husain&gt; 5UTARA10 RODA</v>
      </c>
      <c r="AP2935" s="5" t="str">
        <f t="shared" si="828"/>
        <v>44201NIGHT</v>
      </c>
    </row>
    <row r="2936" spans="1:42" x14ac:dyDescent="0.3">
      <c r="A2936" s="33">
        <v>1</v>
      </c>
      <c r="B2936" s="33"/>
      <c r="C2936" s="70">
        <v>44201</v>
      </c>
      <c r="D2936" s="71" t="s">
        <v>87</v>
      </c>
      <c r="E2936" s="70">
        <v>44202</v>
      </c>
      <c r="F2936" s="71">
        <v>5164888</v>
      </c>
      <c r="G2936" s="33" t="s">
        <v>20</v>
      </c>
      <c r="H2936" s="33" t="s">
        <v>50</v>
      </c>
      <c r="I2936" s="33" t="s">
        <v>22</v>
      </c>
      <c r="J2936" s="33" t="s">
        <v>52</v>
      </c>
      <c r="K2936" s="63" t="s">
        <v>77</v>
      </c>
      <c r="L2936" s="32" t="str">
        <f t="shared" si="829"/>
        <v>FM260JD</v>
      </c>
      <c r="M2936" s="32" t="str">
        <f t="shared" si="830"/>
        <v>BMJ</v>
      </c>
      <c r="N2936" s="32" t="str">
        <f t="shared" si="831"/>
        <v>10 RODA</v>
      </c>
      <c r="O2936" s="146">
        <v>0.12844907407407408</v>
      </c>
      <c r="P2936" s="65">
        <v>44202.128449074073</v>
      </c>
      <c r="Q2936" s="65"/>
      <c r="R2936" s="66">
        <v>6</v>
      </c>
      <c r="S2936" s="66">
        <v>39880</v>
      </c>
      <c r="T2936" s="66">
        <v>14900</v>
      </c>
      <c r="U2936" s="67">
        <f t="shared" si="823"/>
        <v>24.98</v>
      </c>
      <c r="V2936" s="66">
        <f t="shared" si="814"/>
        <v>486960.12000000005</v>
      </c>
      <c r="W2936" s="66" t="str">
        <f t="shared" si="815"/>
        <v>&gt; 6</v>
      </c>
      <c r="X2936" s="66">
        <f>A2936+SUMIFS(Presensi!F:F,Presensi!E:E,'Entry Data'!AP2936)</f>
        <v>1</v>
      </c>
      <c r="Y2936" s="66">
        <f>IFERROR(INDEX('Retasi Pricing'!F:F,MATCH('Entry Data'!AM2936,'Retasi Pricing'!E:E,0))*X2936,"")</f>
        <v>30800</v>
      </c>
      <c r="Z2936" s="62" t="s">
        <v>26</v>
      </c>
      <c r="AA2936" s="62" t="s">
        <v>27</v>
      </c>
      <c r="AB2936" s="32"/>
      <c r="AC2936" s="32" t="s">
        <v>179</v>
      </c>
      <c r="AD2936" s="32" t="str">
        <f t="shared" si="816"/>
        <v/>
      </c>
      <c r="AF2936" s="5" t="str">
        <f t="shared" si="817"/>
        <v>imbran husain44201</v>
      </c>
      <c r="AG2936" s="5" t="str">
        <f t="shared" si="818"/>
        <v>BMJ 06844201UTARANIGHT</v>
      </c>
      <c r="AH2936" s="5" t="str">
        <f t="shared" si="819"/>
        <v>imbran husain44201UTARANIGHT</v>
      </c>
      <c r="AI2936" s="5" t="str">
        <f t="shared" si="820"/>
        <v>BMJ 06844201NIGHT</v>
      </c>
      <c r="AJ2936" s="5" t="str">
        <f t="shared" si="821"/>
        <v>imbran husain44201NIGHT</v>
      </c>
      <c r="AK2936" s="5" t="str">
        <f t="shared" si="822"/>
        <v>imbran husainBMJ</v>
      </c>
      <c r="AL2936" s="5" t="str">
        <f t="shared" si="824"/>
        <v>6UTARA</v>
      </c>
      <c r="AM2936" s="5" t="str">
        <f t="shared" si="825"/>
        <v>&gt; 6UTARA10 RODA</v>
      </c>
      <c r="AN2936" s="5" t="str">
        <f t="shared" si="826"/>
        <v>imbran husainBMJ&gt; 6UTARA10 RODA</v>
      </c>
      <c r="AO2936" s="5" t="str">
        <f t="shared" si="827"/>
        <v>imbran husain&gt; 6UTARA10 RODA</v>
      </c>
      <c r="AP2936" s="5" t="str">
        <f t="shared" si="828"/>
        <v>44201NIGHT</v>
      </c>
    </row>
    <row r="2937" spans="1:42" x14ac:dyDescent="0.3">
      <c r="A2937" s="33">
        <v>1</v>
      </c>
      <c r="B2937" s="33"/>
      <c r="C2937" s="70">
        <v>44201</v>
      </c>
      <c r="D2937" s="71" t="s">
        <v>87</v>
      </c>
      <c r="E2937" s="70">
        <v>44202</v>
      </c>
      <c r="F2937" s="71">
        <v>5164990</v>
      </c>
      <c r="G2937" s="33" t="s">
        <v>20</v>
      </c>
      <c r="H2937" s="33" t="s">
        <v>50</v>
      </c>
      <c r="I2937" s="33" t="s">
        <v>22</v>
      </c>
      <c r="J2937" s="33" t="s">
        <v>52</v>
      </c>
      <c r="K2937" s="63" t="s">
        <v>77</v>
      </c>
      <c r="L2937" s="32" t="str">
        <f t="shared" si="829"/>
        <v>FM260JD</v>
      </c>
      <c r="M2937" s="32" t="str">
        <f t="shared" si="830"/>
        <v>BMJ</v>
      </c>
      <c r="N2937" s="32" t="str">
        <f t="shared" si="831"/>
        <v>10 RODA</v>
      </c>
      <c r="O2937" s="146">
        <v>0.23591435185185183</v>
      </c>
      <c r="P2937" s="65">
        <v>44202.235914351855</v>
      </c>
      <c r="Q2937" s="65"/>
      <c r="R2937" s="66">
        <v>7</v>
      </c>
      <c r="S2937" s="66">
        <v>40420</v>
      </c>
      <c r="T2937" s="66">
        <v>14900</v>
      </c>
      <c r="U2937" s="67">
        <f t="shared" si="823"/>
        <v>25.52</v>
      </c>
      <c r="V2937" s="66">
        <f t="shared" si="814"/>
        <v>497486.87999999995</v>
      </c>
      <c r="W2937" s="66" t="str">
        <f t="shared" si="815"/>
        <v>7 &gt;</v>
      </c>
      <c r="X2937" s="66">
        <f>A2937+SUMIFS(Presensi!F:F,Presensi!E:E,'Entry Data'!AP2937)</f>
        <v>1</v>
      </c>
      <c r="Y2937" s="66">
        <f>IFERROR(INDEX('Retasi Pricing'!F:F,MATCH('Entry Data'!AM2937,'Retasi Pricing'!E:E,0))*X2937,"")</f>
        <v>37750</v>
      </c>
      <c r="Z2937" s="62" t="s">
        <v>26</v>
      </c>
      <c r="AA2937" s="62" t="s">
        <v>27</v>
      </c>
      <c r="AB2937" s="32"/>
      <c r="AC2937" s="32" t="s">
        <v>179</v>
      </c>
      <c r="AD2937" s="32" t="str">
        <f t="shared" si="816"/>
        <v/>
      </c>
      <c r="AF2937" s="5" t="str">
        <f t="shared" si="817"/>
        <v>imbran husain44201</v>
      </c>
      <c r="AG2937" s="5" t="str">
        <f t="shared" si="818"/>
        <v>BMJ 06844201UTARANIGHT</v>
      </c>
      <c r="AH2937" s="5" t="str">
        <f t="shared" si="819"/>
        <v>imbran husain44201UTARANIGHT</v>
      </c>
      <c r="AI2937" s="5" t="str">
        <f t="shared" si="820"/>
        <v>BMJ 06844201NIGHT</v>
      </c>
      <c r="AJ2937" s="5" t="str">
        <f t="shared" si="821"/>
        <v>imbran husain44201NIGHT</v>
      </c>
      <c r="AK2937" s="5" t="str">
        <f t="shared" si="822"/>
        <v>imbran husainBMJ</v>
      </c>
      <c r="AL2937" s="5" t="str">
        <f t="shared" si="824"/>
        <v>7UTARA</v>
      </c>
      <c r="AM2937" s="5" t="str">
        <f t="shared" si="825"/>
        <v>7 &gt;UTARA10 RODA</v>
      </c>
      <c r="AN2937" s="5" t="str">
        <f t="shared" si="826"/>
        <v>imbran husainBMJ7 &gt;UTARA10 RODA</v>
      </c>
      <c r="AO2937" s="5" t="str">
        <f t="shared" si="827"/>
        <v>imbran husain7 &gt;UTARA10 RODA</v>
      </c>
      <c r="AP2937" s="5" t="str">
        <f t="shared" si="828"/>
        <v>44201NIGHT</v>
      </c>
    </row>
    <row r="2938" spans="1:42" x14ac:dyDescent="0.3">
      <c r="A2938" s="33">
        <v>1</v>
      </c>
      <c r="B2938" s="33"/>
      <c r="C2938" s="70">
        <v>44201</v>
      </c>
      <c r="D2938" s="71" t="s">
        <v>87</v>
      </c>
      <c r="E2938" s="70">
        <v>44201</v>
      </c>
      <c r="F2938" s="71">
        <v>5164577</v>
      </c>
      <c r="G2938" s="33" t="s">
        <v>20</v>
      </c>
      <c r="H2938" s="33" t="s">
        <v>50</v>
      </c>
      <c r="I2938" s="33" t="s">
        <v>22</v>
      </c>
      <c r="J2938" s="33" t="s">
        <v>52</v>
      </c>
      <c r="K2938" s="63" t="s">
        <v>77</v>
      </c>
      <c r="L2938" s="32" t="str">
        <f t="shared" si="829"/>
        <v>FM260JD</v>
      </c>
      <c r="M2938" s="32" t="str">
        <f t="shared" si="830"/>
        <v>BMJ</v>
      </c>
      <c r="N2938" s="32" t="str">
        <f t="shared" si="831"/>
        <v>10 RODA</v>
      </c>
      <c r="O2938" s="146">
        <v>0.83994212962962955</v>
      </c>
      <c r="P2938" s="65">
        <v>44201.843981481485</v>
      </c>
      <c r="Q2938" s="65"/>
      <c r="R2938" s="66">
        <v>1</v>
      </c>
      <c r="S2938" s="66">
        <v>40360</v>
      </c>
      <c r="T2938" s="66">
        <v>14900</v>
      </c>
      <c r="U2938" s="67">
        <f t="shared" si="823"/>
        <v>25.46</v>
      </c>
      <c r="V2938" s="66">
        <f t="shared" si="814"/>
        <v>496317.24</v>
      </c>
      <c r="W2938" s="66" t="str">
        <f t="shared" si="815"/>
        <v>1 &gt; 4</v>
      </c>
      <c r="X2938" s="66">
        <f>A2938+SUMIFS(Presensi!F:F,Presensi!E:E,'Entry Data'!AP2938)</f>
        <v>1</v>
      </c>
      <c r="Y2938" s="66">
        <f>IFERROR(INDEX('Retasi Pricing'!F:F,MATCH('Entry Data'!AM2938,'Retasi Pricing'!E:E,0))*X2938,"")</f>
        <v>25000</v>
      </c>
      <c r="Z2938" s="62" t="s">
        <v>26</v>
      </c>
      <c r="AA2938" s="62" t="s">
        <v>27</v>
      </c>
      <c r="AB2938" s="32"/>
      <c r="AC2938" s="32" t="s">
        <v>179</v>
      </c>
      <c r="AD2938" s="32" t="str">
        <f t="shared" si="816"/>
        <v/>
      </c>
      <c r="AF2938" s="5" t="str">
        <f t="shared" si="817"/>
        <v>imbran husain44201</v>
      </c>
      <c r="AG2938" s="5" t="str">
        <f t="shared" si="818"/>
        <v>BMJ 06844201UTARANIGHT</v>
      </c>
      <c r="AH2938" s="5" t="str">
        <f t="shared" si="819"/>
        <v>imbran husain44201UTARANIGHT</v>
      </c>
      <c r="AI2938" s="5" t="str">
        <f t="shared" si="820"/>
        <v>BMJ 06844201NIGHT</v>
      </c>
      <c r="AJ2938" s="5" t="str">
        <f t="shared" si="821"/>
        <v>imbran husain44201NIGHT</v>
      </c>
      <c r="AK2938" s="5" t="str">
        <f t="shared" si="822"/>
        <v>imbran husainBMJ</v>
      </c>
      <c r="AL2938" s="5" t="str">
        <f t="shared" si="824"/>
        <v>1UTARA</v>
      </c>
      <c r="AM2938" s="5" t="str">
        <f t="shared" si="825"/>
        <v>1 &gt; 4UTARA10 RODA</v>
      </c>
      <c r="AN2938" s="5" t="str">
        <f t="shared" si="826"/>
        <v>imbran husainBMJ1 &gt; 4UTARA10 RODA</v>
      </c>
      <c r="AO2938" s="5" t="str">
        <f t="shared" si="827"/>
        <v>imbran husain1 &gt; 4UTARA10 RODA</v>
      </c>
      <c r="AP2938" s="5" t="str">
        <f t="shared" si="828"/>
        <v>44201NIGHT</v>
      </c>
    </row>
    <row r="2939" spans="1:42" x14ac:dyDescent="0.3">
      <c r="A2939" s="33">
        <v>1</v>
      </c>
      <c r="B2939" s="33"/>
      <c r="C2939" s="70">
        <v>44201</v>
      </c>
      <c r="D2939" s="71" t="s">
        <v>87</v>
      </c>
      <c r="E2939" s="70">
        <v>44201</v>
      </c>
      <c r="F2939" s="71">
        <v>5164639</v>
      </c>
      <c r="G2939" s="33" t="s">
        <v>20</v>
      </c>
      <c r="H2939" s="33" t="s">
        <v>21</v>
      </c>
      <c r="I2939" s="33" t="s">
        <v>51</v>
      </c>
      <c r="J2939" s="33" t="s">
        <v>46</v>
      </c>
      <c r="K2939" s="63" t="s">
        <v>77</v>
      </c>
      <c r="L2939" s="32" t="str">
        <f t="shared" si="829"/>
        <v>FM260JD</v>
      </c>
      <c r="M2939" s="32" t="str">
        <f t="shared" si="830"/>
        <v>BMJ</v>
      </c>
      <c r="N2939" s="32" t="str">
        <f t="shared" si="831"/>
        <v>10 RODA</v>
      </c>
      <c r="O2939" s="146">
        <v>0.89631944444444445</v>
      </c>
      <c r="P2939" s="65">
        <v>44201.896319444444</v>
      </c>
      <c r="Q2939" s="65"/>
      <c r="R2939" s="66">
        <v>2</v>
      </c>
      <c r="S2939" s="66">
        <v>40480</v>
      </c>
      <c r="T2939" s="66">
        <v>14900</v>
      </c>
      <c r="U2939" s="67">
        <f t="shared" si="823"/>
        <v>25.58</v>
      </c>
      <c r="V2939" s="66">
        <f t="shared" si="814"/>
        <v>498656.51999999996</v>
      </c>
      <c r="W2939" s="66" t="str">
        <f t="shared" si="815"/>
        <v>1 &gt; 4</v>
      </c>
      <c r="X2939" s="66">
        <f>A2939+SUMIFS(Presensi!F:F,Presensi!E:E,'Entry Data'!AP2939)</f>
        <v>1</v>
      </c>
      <c r="Y2939" s="66">
        <f>IFERROR(INDEX('Retasi Pricing'!F:F,MATCH('Entry Data'!AM2939,'Retasi Pricing'!E:E,0))*X2939,"")</f>
        <v>25000</v>
      </c>
      <c r="Z2939" s="62" t="s">
        <v>26</v>
      </c>
      <c r="AA2939" s="62" t="s">
        <v>27</v>
      </c>
      <c r="AB2939" s="32"/>
      <c r="AC2939" s="32" t="s">
        <v>179</v>
      </c>
      <c r="AD2939" s="32" t="str">
        <f t="shared" si="816"/>
        <v/>
      </c>
      <c r="AF2939" s="5" t="str">
        <f t="shared" si="817"/>
        <v>imbran husain44201</v>
      </c>
      <c r="AG2939" s="5" t="str">
        <f t="shared" si="818"/>
        <v>BMJ 06844201UTARANIGHT</v>
      </c>
      <c r="AH2939" s="5" t="str">
        <f t="shared" si="819"/>
        <v>imbran husain44201UTARANIGHT</v>
      </c>
      <c r="AI2939" s="5" t="str">
        <f t="shared" si="820"/>
        <v>BMJ 06844201NIGHT</v>
      </c>
      <c r="AJ2939" s="5" t="str">
        <f t="shared" si="821"/>
        <v>imbran husain44201NIGHT</v>
      </c>
      <c r="AK2939" s="5" t="str">
        <f t="shared" si="822"/>
        <v>imbran husainBMJ</v>
      </c>
      <c r="AL2939" s="5" t="str">
        <f t="shared" si="824"/>
        <v>2UTARA</v>
      </c>
      <c r="AM2939" s="5" t="str">
        <f t="shared" si="825"/>
        <v>1 &gt; 4UTARA10 RODA</v>
      </c>
      <c r="AN2939" s="5" t="str">
        <f t="shared" si="826"/>
        <v>imbran husainBMJ1 &gt; 4UTARA10 RODA</v>
      </c>
      <c r="AO2939" s="5" t="str">
        <f t="shared" si="827"/>
        <v>imbran husain1 &gt; 4UTARA10 RODA</v>
      </c>
      <c r="AP2939" s="5" t="str">
        <f t="shared" si="828"/>
        <v>44201NIGHT</v>
      </c>
    </row>
    <row r="2940" spans="1:42" x14ac:dyDescent="0.3">
      <c r="A2940" s="33">
        <v>1</v>
      </c>
      <c r="B2940" s="33"/>
      <c r="C2940" s="70">
        <v>44201</v>
      </c>
      <c r="D2940" s="71" t="s">
        <v>87</v>
      </c>
      <c r="E2940" s="70">
        <v>44201</v>
      </c>
      <c r="F2940" s="71">
        <v>5164707</v>
      </c>
      <c r="G2940" s="33" t="s">
        <v>20</v>
      </c>
      <c r="H2940" s="33" t="s">
        <v>21</v>
      </c>
      <c r="I2940" s="33" t="s">
        <v>51</v>
      </c>
      <c r="J2940" s="33" t="s">
        <v>23</v>
      </c>
      <c r="K2940" s="63" t="s">
        <v>77</v>
      </c>
      <c r="L2940" s="32" t="str">
        <f t="shared" si="829"/>
        <v>FM260JD</v>
      </c>
      <c r="M2940" s="32" t="str">
        <f t="shared" si="830"/>
        <v>BMJ</v>
      </c>
      <c r="N2940" s="32" t="str">
        <f t="shared" si="831"/>
        <v>10 RODA</v>
      </c>
      <c r="O2940" s="146">
        <v>0.95298611111111109</v>
      </c>
      <c r="P2940" s="65">
        <v>44201.952986111108</v>
      </c>
      <c r="Q2940" s="65"/>
      <c r="R2940" s="66">
        <v>3</v>
      </c>
      <c r="S2940" s="66">
        <v>39960</v>
      </c>
      <c r="T2940" s="66">
        <v>14900</v>
      </c>
      <c r="U2940" s="67">
        <f t="shared" si="823"/>
        <v>25.06</v>
      </c>
      <c r="V2940" s="66">
        <f t="shared" si="814"/>
        <v>488519.64</v>
      </c>
      <c r="W2940" s="66" t="str">
        <f t="shared" si="815"/>
        <v>1 &gt; 4</v>
      </c>
      <c r="X2940" s="66">
        <f>A2940+SUMIFS(Presensi!F:F,Presensi!E:E,'Entry Data'!AP2940)</f>
        <v>1</v>
      </c>
      <c r="Y2940" s="66">
        <f>IFERROR(INDEX('Retasi Pricing'!F:F,MATCH('Entry Data'!AM2940,'Retasi Pricing'!E:E,0))*X2940,"")</f>
        <v>25000</v>
      </c>
      <c r="Z2940" s="62" t="s">
        <v>26</v>
      </c>
      <c r="AA2940" s="62" t="s">
        <v>27</v>
      </c>
      <c r="AB2940" s="32"/>
      <c r="AC2940" s="32" t="s">
        <v>179</v>
      </c>
      <c r="AD2940" s="32" t="str">
        <f t="shared" si="816"/>
        <v/>
      </c>
      <c r="AF2940" s="5" t="str">
        <f t="shared" si="817"/>
        <v>imbran husain44201</v>
      </c>
      <c r="AG2940" s="5" t="str">
        <f t="shared" si="818"/>
        <v>BMJ 06844201UTARANIGHT</v>
      </c>
      <c r="AH2940" s="5" t="str">
        <f t="shared" si="819"/>
        <v>imbran husain44201UTARANIGHT</v>
      </c>
      <c r="AI2940" s="5" t="str">
        <f t="shared" si="820"/>
        <v>BMJ 06844201NIGHT</v>
      </c>
      <c r="AJ2940" s="5" t="str">
        <f t="shared" si="821"/>
        <v>imbran husain44201NIGHT</v>
      </c>
      <c r="AK2940" s="5" t="str">
        <f t="shared" si="822"/>
        <v>imbran husainBMJ</v>
      </c>
      <c r="AL2940" s="5" t="str">
        <f t="shared" si="824"/>
        <v>3UTARA</v>
      </c>
      <c r="AM2940" s="5" t="str">
        <f t="shared" si="825"/>
        <v>1 &gt; 4UTARA10 RODA</v>
      </c>
      <c r="AN2940" s="5" t="str">
        <f t="shared" si="826"/>
        <v>imbran husainBMJ1 &gt; 4UTARA10 RODA</v>
      </c>
      <c r="AO2940" s="5" t="str">
        <f t="shared" si="827"/>
        <v>imbran husain1 &gt; 4UTARA10 RODA</v>
      </c>
      <c r="AP2940" s="5" t="str">
        <f t="shared" si="828"/>
        <v>44201NIGHT</v>
      </c>
    </row>
    <row r="2941" spans="1:42" x14ac:dyDescent="0.3">
      <c r="A2941" s="33">
        <v>1</v>
      </c>
      <c r="B2941" s="33"/>
      <c r="C2941" s="70">
        <v>44201</v>
      </c>
      <c r="D2941" s="71" t="s">
        <v>87</v>
      </c>
      <c r="E2941" s="70">
        <v>44202</v>
      </c>
      <c r="F2941" s="71">
        <v>5164769</v>
      </c>
      <c r="G2941" s="33" t="s">
        <v>20</v>
      </c>
      <c r="H2941" s="33" t="s">
        <v>50</v>
      </c>
      <c r="I2941" s="33" t="s">
        <v>22</v>
      </c>
      <c r="J2941" s="33" t="s">
        <v>52</v>
      </c>
      <c r="K2941" s="63" t="s">
        <v>78</v>
      </c>
      <c r="L2941" s="32" t="str">
        <f t="shared" si="829"/>
        <v>FM260JD</v>
      </c>
      <c r="M2941" s="32" t="str">
        <f t="shared" si="830"/>
        <v>BMJ</v>
      </c>
      <c r="N2941" s="32" t="str">
        <f t="shared" si="831"/>
        <v>10 RODA</v>
      </c>
      <c r="O2941" s="146">
        <v>2.4652777777777776E-3</v>
      </c>
      <c r="P2941" s="65">
        <v>44202.009571759256</v>
      </c>
      <c r="Q2941" s="65"/>
      <c r="R2941" s="66">
        <v>1</v>
      </c>
      <c r="S2941" s="66">
        <v>41340</v>
      </c>
      <c r="T2941" s="66">
        <v>14640</v>
      </c>
      <c r="U2941" s="67">
        <f t="shared" si="823"/>
        <v>26.7</v>
      </c>
      <c r="V2941" s="66">
        <f t="shared" si="814"/>
        <v>520489.79999999993</v>
      </c>
      <c r="W2941" s="66" t="str">
        <f t="shared" si="815"/>
        <v>1 &gt; 4</v>
      </c>
      <c r="X2941" s="66">
        <f>A2941+SUMIFS(Presensi!F:F,Presensi!E:E,'Entry Data'!AP2941)</f>
        <v>1</v>
      </c>
      <c r="Y2941" s="66">
        <f>IFERROR(INDEX('Retasi Pricing'!F:F,MATCH('Entry Data'!AM2941,'Retasi Pricing'!E:E,0))*X2941,"")</f>
        <v>25000</v>
      </c>
      <c r="Z2941" s="62" t="s">
        <v>26</v>
      </c>
      <c r="AA2941" s="62" t="s">
        <v>27</v>
      </c>
      <c r="AB2941" s="32"/>
      <c r="AC2941" s="32" t="s">
        <v>377</v>
      </c>
      <c r="AD2941" s="32" t="str">
        <f t="shared" si="816"/>
        <v/>
      </c>
      <c r="AF2941" s="5" t="str">
        <f t="shared" si="817"/>
        <v>Nurzaenal Abidin44201</v>
      </c>
      <c r="AG2941" s="5" t="str">
        <f t="shared" si="818"/>
        <v>BMJ 06944201UTARANIGHT</v>
      </c>
      <c r="AH2941" s="5" t="str">
        <f t="shared" si="819"/>
        <v>Nurzaenal Abidin44201UTARANIGHT</v>
      </c>
      <c r="AI2941" s="5" t="str">
        <f t="shared" si="820"/>
        <v>BMJ 06944201NIGHT</v>
      </c>
      <c r="AJ2941" s="5" t="str">
        <f t="shared" si="821"/>
        <v>Nurzaenal Abidin44201NIGHT</v>
      </c>
      <c r="AK2941" s="5" t="str">
        <f t="shared" si="822"/>
        <v>Nurzaenal AbidinBMJ</v>
      </c>
      <c r="AL2941" s="5" t="str">
        <f t="shared" si="824"/>
        <v>1UTARA</v>
      </c>
      <c r="AM2941" s="5" t="str">
        <f t="shared" si="825"/>
        <v>1 &gt; 4UTARA10 RODA</v>
      </c>
      <c r="AN2941" s="5" t="str">
        <f t="shared" si="826"/>
        <v>Nurzaenal AbidinBMJ1 &gt; 4UTARA10 RODA</v>
      </c>
      <c r="AO2941" s="5" t="str">
        <f t="shared" si="827"/>
        <v>Nurzaenal Abidin1 &gt; 4UTARA10 RODA</v>
      </c>
      <c r="AP2941" s="5" t="str">
        <f t="shared" si="828"/>
        <v>44201NIGHT</v>
      </c>
    </row>
    <row r="2942" spans="1:42" x14ac:dyDescent="0.3">
      <c r="A2942" s="33">
        <v>1</v>
      </c>
      <c r="B2942" s="33"/>
      <c r="C2942" s="70">
        <v>44201</v>
      </c>
      <c r="D2942" s="71" t="s">
        <v>87</v>
      </c>
      <c r="E2942" s="70">
        <v>44202</v>
      </c>
      <c r="F2942" s="71">
        <v>5164829</v>
      </c>
      <c r="G2942" s="33" t="s">
        <v>20</v>
      </c>
      <c r="H2942" s="33" t="s">
        <v>50</v>
      </c>
      <c r="I2942" s="33" t="s">
        <v>22</v>
      </c>
      <c r="J2942" s="33" t="s">
        <v>52</v>
      </c>
      <c r="K2942" s="63" t="s">
        <v>78</v>
      </c>
      <c r="L2942" s="32" t="str">
        <f t="shared" si="829"/>
        <v>FM260JD</v>
      </c>
      <c r="M2942" s="32" t="str">
        <f t="shared" si="830"/>
        <v>BMJ</v>
      </c>
      <c r="N2942" s="32" t="str">
        <f t="shared" si="831"/>
        <v>10 RODA</v>
      </c>
      <c r="O2942" s="146">
        <v>6.9178240740740735E-2</v>
      </c>
      <c r="P2942" s="65">
        <v>44202.069178240738</v>
      </c>
      <c r="Q2942" s="65"/>
      <c r="R2942" s="66">
        <v>2</v>
      </c>
      <c r="S2942" s="66">
        <v>37900</v>
      </c>
      <c r="T2942" s="66">
        <v>14640</v>
      </c>
      <c r="U2942" s="67">
        <f t="shared" si="823"/>
        <v>23.26</v>
      </c>
      <c r="V2942" s="66">
        <f t="shared" si="814"/>
        <v>453430.44000000006</v>
      </c>
      <c r="W2942" s="66" t="str">
        <f t="shared" si="815"/>
        <v>1 &gt; 4</v>
      </c>
      <c r="X2942" s="66">
        <f>A2942+SUMIFS(Presensi!F:F,Presensi!E:E,'Entry Data'!AP2942)</f>
        <v>1</v>
      </c>
      <c r="Y2942" s="66">
        <f>IFERROR(INDEX('Retasi Pricing'!F:F,MATCH('Entry Data'!AM2942,'Retasi Pricing'!E:E,0))*X2942,"")</f>
        <v>25000</v>
      </c>
      <c r="Z2942" s="62" t="s">
        <v>26</v>
      </c>
      <c r="AA2942" s="62" t="s">
        <v>27</v>
      </c>
      <c r="AB2942" s="32"/>
      <c r="AC2942" s="32" t="s">
        <v>377</v>
      </c>
      <c r="AD2942" s="32" t="str">
        <f t="shared" si="816"/>
        <v/>
      </c>
      <c r="AF2942" s="5" t="str">
        <f t="shared" si="817"/>
        <v>Nurzaenal Abidin44201</v>
      </c>
      <c r="AG2942" s="5" t="str">
        <f t="shared" si="818"/>
        <v>BMJ 06944201UTARANIGHT</v>
      </c>
      <c r="AH2942" s="5" t="str">
        <f t="shared" si="819"/>
        <v>Nurzaenal Abidin44201UTARANIGHT</v>
      </c>
      <c r="AI2942" s="5" t="str">
        <f t="shared" si="820"/>
        <v>BMJ 06944201NIGHT</v>
      </c>
      <c r="AJ2942" s="5" t="str">
        <f t="shared" si="821"/>
        <v>Nurzaenal Abidin44201NIGHT</v>
      </c>
      <c r="AK2942" s="5" t="str">
        <f t="shared" si="822"/>
        <v>Nurzaenal AbidinBMJ</v>
      </c>
      <c r="AL2942" s="5" t="str">
        <f t="shared" si="824"/>
        <v>2UTARA</v>
      </c>
      <c r="AM2942" s="5" t="str">
        <f t="shared" si="825"/>
        <v>1 &gt; 4UTARA10 RODA</v>
      </c>
      <c r="AN2942" s="5" t="str">
        <f t="shared" si="826"/>
        <v>Nurzaenal AbidinBMJ1 &gt; 4UTARA10 RODA</v>
      </c>
      <c r="AO2942" s="5" t="str">
        <f t="shared" si="827"/>
        <v>Nurzaenal Abidin1 &gt; 4UTARA10 RODA</v>
      </c>
      <c r="AP2942" s="5" t="str">
        <f t="shared" si="828"/>
        <v>44201NIGHT</v>
      </c>
    </row>
    <row r="2943" spans="1:42" x14ac:dyDescent="0.3">
      <c r="A2943" s="33">
        <v>1</v>
      </c>
      <c r="B2943" s="33"/>
      <c r="C2943" s="70">
        <v>44201</v>
      </c>
      <c r="D2943" s="71" t="s">
        <v>87</v>
      </c>
      <c r="E2943" s="70">
        <v>44202</v>
      </c>
      <c r="F2943" s="71">
        <v>5164896</v>
      </c>
      <c r="G2943" s="33" t="s">
        <v>20</v>
      </c>
      <c r="H2943" s="33" t="s">
        <v>50</v>
      </c>
      <c r="I2943" s="33" t="s">
        <v>22</v>
      </c>
      <c r="J2943" s="33" t="s">
        <v>52</v>
      </c>
      <c r="K2943" s="63" t="s">
        <v>78</v>
      </c>
      <c r="L2943" s="32" t="str">
        <f t="shared" si="829"/>
        <v>FM260JD</v>
      </c>
      <c r="M2943" s="32" t="str">
        <f t="shared" si="830"/>
        <v>BMJ</v>
      </c>
      <c r="N2943" s="32" t="str">
        <f t="shared" si="831"/>
        <v>10 RODA</v>
      </c>
      <c r="O2943" s="146">
        <v>0.13648148148148148</v>
      </c>
      <c r="P2943" s="65">
        <v>44202.136481481481</v>
      </c>
      <c r="Q2943" s="65"/>
      <c r="R2943" s="66">
        <v>3</v>
      </c>
      <c r="S2943" s="66">
        <v>40120</v>
      </c>
      <c r="T2943" s="66">
        <v>14640</v>
      </c>
      <c r="U2943" s="67">
        <f t="shared" si="823"/>
        <v>25.48</v>
      </c>
      <c r="V2943" s="66">
        <f t="shared" si="814"/>
        <v>496707.12000000005</v>
      </c>
      <c r="W2943" s="66" t="str">
        <f t="shared" si="815"/>
        <v>1 &gt; 4</v>
      </c>
      <c r="X2943" s="66">
        <f>A2943+SUMIFS(Presensi!F:F,Presensi!E:E,'Entry Data'!AP2943)</f>
        <v>1</v>
      </c>
      <c r="Y2943" s="66">
        <f>IFERROR(INDEX('Retasi Pricing'!F:F,MATCH('Entry Data'!AM2943,'Retasi Pricing'!E:E,0))*X2943,"")</f>
        <v>25000</v>
      </c>
      <c r="Z2943" s="62" t="s">
        <v>26</v>
      </c>
      <c r="AA2943" s="62" t="s">
        <v>27</v>
      </c>
      <c r="AB2943" s="32"/>
      <c r="AC2943" s="32" t="s">
        <v>377</v>
      </c>
      <c r="AD2943" s="32" t="str">
        <f t="shared" si="816"/>
        <v/>
      </c>
      <c r="AF2943" s="5" t="str">
        <f t="shared" si="817"/>
        <v>Nurzaenal Abidin44201</v>
      </c>
      <c r="AG2943" s="5" t="str">
        <f t="shared" si="818"/>
        <v>BMJ 06944201UTARANIGHT</v>
      </c>
      <c r="AH2943" s="5" t="str">
        <f t="shared" si="819"/>
        <v>Nurzaenal Abidin44201UTARANIGHT</v>
      </c>
      <c r="AI2943" s="5" t="str">
        <f t="shared" si="820"/>
        <v>BMJ 06944201NIGHT</v>
      </c>
      <c r="AJ2943" s="5" t="str">
        <f t="shared" si="821"/>
        <v>Nurzaenal Abidin44201NIGHT</v>
      </c>
      <c r="AK2943" s="5" t="str">
        <f t="shared" si="822"/>
        <v>Nurzaenal AbidinBMJ</v>
      </c>
      <c r="AL2943" s="5" t="str">
        <f t="shared" si="824"/>
        <v>3UTARA</v>
      </c>
      <c r="AM2943" s="5" t="str">
        <f t="shared" si="825"/>
        <v>1 &gt; 4UTARA10 RODA</v>
      </c>
      <c r="AN2943" s="5" t="str">
        <f t="shared" si="826"/>
        <v>Nurzaenal AbidinBMJ1 &gt; 4UTARA10 RODA</v>
      </c>
      <c r="AO2943" s="5" t="str">
        <f t="shared" si="827"/>
        <v>Nurzaenal Abidin1 &gt; 4UTARA10 RODA</v>
      </c>
      <c r="AP2943" s="5" t="str">
        <f t="shared" si="828"/>
        <v>44201NIGHT</v>
      </c>
    </row>
    <row r="2944" spans="1:42" x14ac:dyDescent="0.3">
      <c r="A2944" s="33">
        <v>1</v>
      </c>
      <c r="B2944" s="33"/>
      <c r="C2944" s="70">
        <v>44201</v>
      </c>
      <c r="D2944" s="71" t="s">
        <v>87</v>
      </c>
      <c r="E2944" s="70">
        <v>44202</v>
      </c>
      <c r="F2944" s="71">
        <v>5164963</v>
      </c>
      <c r="G2944" s="33" t="s">
        <v>20</v>
      </c>
      <c r="H2944" s="33" t="s">
        <v>50</v>
      </c>
      <c r="I2944" s="33" t="s">
        <v>22</v>
      </c>
      <c r="J2944" s="33" t="s">
        <v>52</v>
      </c>
      <c r="K2944" s="63" t="s">
        <v>78</v>
      </c>
      <c r="L2944" s="32" t="str">
        <f t="shared" si="829"/>
        <v>FM260JD</v>
      </c>
      <c r="M2944" s="32" t="str">
        <f t="shared" si="830"/>
        <v>BMJ</v>
      </c>
      <c r="N2944" s="32" t="str">
        <f t="shared" si="831"/>
        <v>10 RODA</v>
      </c>
      <c r="O2944" s="146">
        <v>0.20655092592592594</v>
      </c>
      <c r="P2944" s="65">
        <v>44202.206550925926</v>
      </c>
      <c r="Q2944" s="65"/>
      <c r="R2944" s="66">
        <v>4</v>
      </c>
      <c r="S2944" s="66">
        <v>40740</v>
      </c>
      <c r="T2944" s="66">
        <v>14640</v>
      </c>
      <c r="U2944" s="67">
        <f t="shared" si="823"/>
        <v>26.1</v>
      </c>
      <c r="V2944" s="66">
        <f t="shared" si="814"/>
        <v>508793.4</v>
      </c>
      <c r="W2944" s="66" t="str">
        <f t="shared" si="815"/>
        <v>1 &gt; 4</v>
      </c>
      <c r="X2944" s="66">
        <f>A2944+SUMIFS(Presensi!F:F,Presensi!E:E,'Entry Data'!AP2944)</f>
        <v>1</v>
      </c>
      <c r="Y2944" s="66">
        <f>IFERROR(INDEX('Retasi Pricing'!F:F,MATCH('Entry Data'!AM2944,'Retasi Pricing'!E:E,0))*X2944,"")</f>
        <v>25000</v>
      </c>
      <c r="Z2944" s="62" t="s">
        <v>26</v>
      </c>
      <c r="AA2944" s="62" t="s">
        <v>27</v>
      </c>
      <c r="AB2944" s="32"/>
      <c r="AC2944" s="32" t="s">
        <v>377</v>
      </c>
      <c r="AD2944" s="32" t="str">
        <f t="shared" si="816"/>
        <v/>
      </c>
      <c r="AF2944" s="5" t="str">
        <f t="shared" si="817"/>
        <v>Nurzaenal Abidin44201</v>
      </c>
      <c r="AG2944" s="5" t="str">
        <f t="shared" si="818"/>
        <v>BMJ 06944201UTARANIGHT</v>
      </c>
      <c r="AH2944" s="5" t="str">
        <f t="shared" si="819"/>
        <v>Nurzaenal Abidin44201UTARANIGHT</v>
      </c>
      <c r="AI2944" s="5" t="str">
        <f t="shared" si="820"/>
        <v>BMJ 06944201NIGHT</v>
      </c>
      <c r="AJ2944" s="5" t="str">
        <f t="shared" si="821"/>
        <v>Nurzaenal Abidin44201NIGHT</v>
      </c>
      <c r="AK2944" s="5" t="str">
        <f t="shared" si="822"/>
        <v>Nurzaenal AbidinBMJ</v>
      </c>
      <c r="AL2944" s="5" t="str">
        <f t="shared" si="824"/>
        <v>4UTARA</v>
      </c>
      <c r="AM2944" s="5" t="str">
        <f t="shared" si="825"/>
        <v>1 &gt; 4UTARA10 RODA</v>
      </c>
      <c r="AN2944" s="5" t="str">
        <f t="shared" si="826"/>
        <v>Nurzaenal AbidinBMJ1 &gt; 4UTARA10 RODA</v>
      </c>
      <c r="AO2944" s="5" t="str">
        <f t="shared" si="827"/>
        <v>Nurzaenal Abidin1 &gt; 4UTARA10 RODA</v>
      </c>
      <c r="AP2944" s="5" t="str">
        <f t="shared" si="828"/>
        <v>44201NIGHT</v>
      </c>
    </row>
    <row r="2945" spans="1:42" x14ac:dyDescent="0.3">
      <c r="A2945" s="33">
        <v>1</v>
      </c>
      <c r="B2945" s="33"/>
      <c r="C2945" s="70">
        <v>44201</v>
      </c>
      <c r="D2945" s="71" t="s">
        <v>87</v>
      </c>
      <c r="E2945" s="70">
        <v>44202</v>
      </c>
      <c r="F2945" s="71">
        <v>5164868</v>
      </c>
      <c r="G2945" s="33" t="s">
        <v>38</v>
      </c>
      <c r="H2945" s="33" t="s">
        <v>102</v>
      </c>
      <c r="I2945" s="33" t="s">
        <v>103</v>
      </c>
      <c r="J2945" s="33" t="s">
        <v>40</v>
      </c>
      <c r="K2945" s="63" t="s">
        <v>80</v>
      </c>
      <c r="L2945" s="32" t="str">
        <f t="shared" si="829"/>
        <v>AXOR4843</v>
      </c>
      <c r="M2945" s="32" t="str">
        <f t="shared" si="830"/>
        <v>BMJ</v>
      </c>
      <c r="N2945" s="32" t="str">
        <f t="shared" si="831"/>
        <v>12 RODA</v>
      </c>
      <c r="O2945" s="146">
        <v>0.1063425925925926</v>
      </c>
      <c r="P2945" s="65">
        <v>44202.106342592589</v>
      </c>
      <c r="Q2945" s="65"/>
      <c r="R2945" s="66">
        <v>3</v>
      </c>
      <c r="S2945" s="66">
        <v>51180</v>
      </c>
      <c r="T2945" s="66">
        <v>19900</v>
      </c>
      <c r="U2945" s="67">
        <f t="shared" si="823"/>
        <v>31.28</v>
      </c>
      <c r="V2945" s="66">
        <f t="shared" si="814"/>
        <v>939651.20000000007</v>
      </c>
      <c r="W2945" s="66" t="str">
        <f t="shared" si="815"/>
        <v>1 &gt; 3</v>
      </c>
      <c r="X2945" s="66">
        <f>A2945+SUMIFS(Presensi!F:F,Presensi!E:E,'Entry Data'!AP2945)</f>
        <v>1</v>
      </c>
      <c r="Y2945" s="66">
        <f>IFERROR(INDEX('Retasi Pricing'!F:F,MATCH('Entry Data'!AM2945,'Retasi Pricing'!E:E,0))*X2945,"")</f>
        <v>38000</v>
      </c>
      <c r="Z2945" s="62" t="s">
        <v>26</v>
      </c>
      <c r="AA2945" s="62" t="s">
        <v>27</v>
      </c>
      <c r="AB2945" s="32"/>
      <c r="AC2945" s="32" t="s">
        <v>309</v>
      </c>
      <c r="AD2945" s="32" t="str">
        <f t="shared" si="816"/>
        <v/>
      </c>
      <c r="AF2945" s="5" t="str">
        <f t="shared" si="817"/>
        <v>MELKIAS44201</v>
      </c>
      <c r="AG2945" s="5" t="str">
        <f t="shared" si="818"/>
        <v>BMJ 07144201SELATANNIGHT</v>
      </c>
      <c r="AH2945" s="5" t="str">
        <f t="shared" si="819"/>
        <v>MELKIAS44201SELATANNIGHT</v>
      </c>
      <c r="AI2945" s="5" t="str">
        <f t="shared" si="820"/>
        <v>BMJ 07144201NIGHT</v>
      </c>
      <c r="AJ2945" s="5" t="str">
        <f t="shared" si="821"/>
        <v>MELKIAS44201NIGHT</v>
      </c>
      <c r="AK2945" s="5" t="str">
        <f t="shared" si="822"/>
        <v>MELKIASBMJ</v>
      </c>
      <c r="AL2945" s="5" t="str">
        <f t="shared" si="824"/>
        <v>3SELATAN</v>
      </c>
      <c r="AM2945" s="5" t="str">
        <f t="shared" si="825"/>
        <v>1 &gt; 3SELATAN12 RODA</v>
      </c>
      <c r="AN2945" s="5" t="str">
        <f t="shared" si="826"/>
        <v>MELKIASBMJ1 &gt; 3SELATAN12 RODA</v>
      </c>
      <c r="AO2945" s="5" t="str">
        <f t="shared" si="827"/>
        <v>MELKIAS1 &gt; 3SELATAN12 RODA</v>
      </c>
      <c r="AP2945" s="5" t="str">
        <f t="shared" si="828"/>
        <v>44201NIGHT</v>
      </c>
    </row>
    <row r="2946" spans="1:42" x14ac:dyDescent="0.3">
      <c r="A2946" s="33">
        <v>1</v>
      </c>
      <c r="B2946" s="33"/>
      <c r="C2946" s="70">
        <v>44201</v>
      </c>
      <c r="D2946" s="71" t="s">
        <v>87</v>
      </c>
      <c r="E2946" s="70">
        <v>44202</v>
      </c>
      <c r="F2946" s="71">
        <v>5165000</v>
      </c>
      <c r="G2946" s="33" t="s">
        <v>38</v>
      </c>
      <c r="H2946" s="33" t="s">
        <v>102</v>
      </c>
      <c r="I2946" s="33" t="s">
        <v>103</v>
      </c>
      <c r="J2946" s="33" t="s">
        <v>40</v>
      </c>
      <c r="K2946" s="63" t="s">
        <v>80</v>
      </c>
      <c r="L2946" s="32" t="str">
        <f t="shared" si="829"/>
        <v>AXOR4843</v>
      </c>
      <c r="M2946" s="32" t="str">
        <f t="shared" si="830"/>
        <v>BMJ</v>
      </c>
      <c r="N2946" s="32" t="str">
        <f t="shared" si="831"/>
        <v>12 RODA</v>
      </c>
      <c r="O2946" s="146">
        <v>0.24979166666666666</v>
      </c>
      <c r="P2946" s="65">
        <v>44202.249791666669</v>
      </c>
      <c r="Q2946" s="65"/>
      <c r="R2946" s="66">
        <v>4</v>
      </c>
      <c r="S2946" s="66">
        <v>53960</v>
      </c>
      <c r="T2946" s="66">
        <v>19900</v>
      </c>
      <c r="U2946" s="67">
        <f t="shared" si="823"/>
        <v>34.06</v>
      </c>
      <c r="V2946" s="66">
        <f t="shared" si="814"/>
        <v>1023162.4</v>
      </c>
      <c r="W2946" s="66" t="str">
        <f t="shared" si="815"/>
        <v>&gt; 4</v>
      </c>
      <c r="X2946" s="66">
        <f>A2946+SUMIFS(Presensi!F:F,Presensi!E:E,'Entry Data'!AP2946)</f>
        <v>1</v>
      </c>
      <c r="Y2946" s="66">
        <f>IFERROR(INDEX('Retasi Pricing'!F:F,MATCH('Entry Data'!AM2946,'Retasi Pricing'!E:E,0))*X2946,"")</f>
        <v>45000</v>
      </c>
      <c r="Z2946" s="62" t="s">
        <v>26</v>
      </c>
      <c r="AA2946" s="62" t="s">
        <v>27</v>
      </c>
      <c r="AB2946" s="32"/>
      <c r="AC2946" s="32" t="s">
        <v>309</v>
      </c>
      <c r="AD2946" s="32" t="str">
        <f t="shared" si="816"/>
        <v/>
      </c>
      <c r="AF2946" s="5" t="str">
        <f t="shared" si="817"/>
        <v>MELKIAS44201</v>
      </c>
      <c r="AG2946" s="5" t="str">
        <f t="shared" si="818"/>
        <v>BMJ 07144201SELATANNIGHT</v>
      </c>
      <c r="AH2946" s="5" t="str">
        <f t="shared" si="819"/>
        <v>MELKIAS44201SELATANNIGHT</v>
      </c>
      <c r="AI2946" s="5" t="str">
        <f t="shared" si="820"/>
        <v>BMJ 07144201NIGHT</v>
      </c>
      <c r="AJ2946" s="5" t="str">
        <f t="shared" si="821"/>
        <v>MELKIAS44201NIGHT</v>
      </c>
      <c r="AK2946" s="5" t="str">
        <f t="shared" si="822"/>
        <v>MELKIASBMJ</v>
      </c>
      <c r="AL2946" s="5" t="str">
        <f t="shared" si="824"/>
        <v>4SELATAN</v>
      </c>
      <c r="AM2946" s="5" t="str">
        <f t="shared" si="825"/>
        <v>&gt; 4SELATAN12 RODA</v>
      </c>
      <c r="AN2946" s="5" t="str">
        <f t="shared" si="826"/>
        <v>MELKIASBMJ&gt; 4SELATAN12 RODA</v>
      </c>
      <c r="AO2946" s="5" t="str">
        <f t="shared" si="827"/>
        <v>MELKIAS&gt; 4SELATAN12 RODA</v>
      </c>
      <c r="AP2946" s="5" t="str">
        <f t="shared" si="828"/>
        <v>44201NIGHT</v>
      </c>
    </row>
    <row r="2947" spans="1:42" x14ac:dyDescent="0.3">
      <c r="A2947" s="33">
        <v>1</v>
      </c>
      <c r="B2947" s="33"/>
      <c r="C2947" s="70">
        <v>44201</v>
      </c>
      <c r="D2947" s="71" t="s">
        <v>87</v>
      </c>
      <c r="E2947" s="70">
        <v>44201</v>
      </c>
      <c r="F2947" s="71">
        <v>5164605</v>
      </c>
      <c r="G2947" s="33" t="s">
        <v>38</v>
      </c>
      <c r="H2947" s="33" t="s">
        <v>287</v>
      </c>
      <c r="I2947" s="33" t="s">
        <v>288</v>
      </c>
      <c r="J2947" s="33" t="s">
        <v>115</v>
      </c>
      <c r="K2947" s="63" t="s">
        <v>80</v>
      </c>
      <c r="L2947" s="32" t="str">
        <f t="shared" si="829"/>
        <v>AXOR4843</v>
      </c>
      <c r="M2947" s="32" t="str">
        <f t="shared" si="830"/>
        <v>BMJ</v>
      </c>
      <c r="N2947" s="32" t="str">
        <f t="shared" si="831"/>
        <v>12 RODA</v>
      </c>
      <c r="O2947" s="146">
        <v>0.86484953703703704</v>
      </c>
      <c r="P2947" s="65">
        <v>44201.869664351849</v>
      </c>
      <c r="Q2947" s="65"/>
      <c r="R2947" s="66">
        <v>1</v>
      </c>
      <c r="S2947" s="66">
        <v>52680</v>
      </c>
      <c r="T2947" s="66">
        <v>19900</v>
      </c>
      <c r="U2947" s="67">
        <f t="shared" si="823"/>
        <v>32.78</v>
      </c>
      <c r="V2947" s="66">
        <f t="shared" si="814"/>
        <v>984711.20000000007</v>
      </c>
      <c r="W2947" s="66" t="str">
        <f t="shared" si="815"/>
        <v>1 &gt; 3</v>
      </c>
      <c r="X2947" s="66">
        <f>A2947+SUMIFS(Presensi!F:F,Presensi!E:E,'Entry Data'!AP2947)</f>
        <v>1</v>
      </c>
      <c r="Y2947" s="66">
        <f>IFERROR(INDEX('Retasi Pricing'!F:F,MATCH('Entry Data'!AM2947,'Retasi Pricing'!E:E,0))*X2947,"")</f>
        <v>38000</v>
      </c>
      <c r="Z2947" s="62" t="s">
        <v>26</v>
      </c>
      <c r="AA2947" s="62" t="s">
        <v>27</v>
      </c>
      <c r="AB2947" s="32"/>
      <c r="AC2947" s="32" t="s">
        <v>309</v>
      </c>
      <c r="AD2947" s="32" t="str">
        <f t="shared" si="816"/>
        <v/>
      </c>
      <c r="AF2947" s="5" t="str">
        <f t="shared" si="817"/>
        <v>MELKIAS44201</v>
      </c>
      <c r="AG2947" s="5" t="str">
        <f t="shared" si="818"/>
        <v>BMJ 07144201SELATANNIGHT</v>
      </c>
      <c r="AH2947" s="5" t="str">
        <f t="shared" si="819"/>
        <v>MELKIAS44201SELATANNIGHT</v>
      </c>
      <c r="AI2947" s="5" t="str">
        <f t="shared" si="820"/>
        <v>BMJ 07144201NIGHT</v>
      </c>
      <c r="AJ2947" s="5" t="str">
        <f t="shared" si="821"/>
        <v>MELKIAS44201NIGHT</v>
      </c>
      <c r="AK2947" s="5" t="str">
        <f t="shared" si="822"/>
        <v>MELKIASBMJ</v>
      </c>
      <c r="AL2947" s="5" t="str">
        <f t="shared" si="824"/>
        <v>1SELATAN</v>
      </c>
      <c r="AM2947" s="5" t="str">
        <f t="shared" si="825"/>
        <v>1 &gt; 3SELATAN12 RODA</v>
      </c>
      <c r="AN2947" s="5" t="str">
        <f t="shared" si="826"/>
        <v>MELKIASBMJ1 &gt; 3SELATAN12 RODA</v>
      </c>
      <c r="AO2947" s="5" t="str">
        <f t="shared" si="827"/>
        <v>MELKIAS1 &gt; 3SELATAN12 RODA</v>
      </c>
      <c r="AP2947" s="5" t="str">
        <f t="shared" si="828"/>
        <v>44201NIGHT</v>
      </c>
    </row>
    <row r="2948" spans="1:42" x14ac:dyDescent="0.3">
      <c r="A2948" s="33">
        <v>1</v>
      </c>
      <c r="B2948" s="33"/>
      <c r="C2948" s="70">
        <v>44201</v>
      </c>
      <c r="D2948" s="71" t="s">
        <v>87</v>
      </c>
      <c r="E2948" s="70">
        <v>44201</v>
      </c>
      <c r="F2948" s="71">
        <v>5164762</v>
      </c>
      <c r="G2948" s="33" t="s">
        <v>38</v>
      </c>
      <c r="H2948" s="33" t="s">
        <v>102</v>
      </c>
      <c r="I2948" s="33" t="s">
        <v>103</v>
      </c>
      <c r="J2948" s="33" t="s">
        <v>110</v>
      </c>
      <c r="K2948" s="63" t="s">
        <v>80</v>
      </c>
      <c r="L2948" s="32" t="str">
        <f t="shared" si="829"/>
        <v>AXOR4843</v>
      </c>
      <c r="M2948" s="32" t="str">
        <f t="shared" si="830"/>
        <v>BMJ</v>
      </c>
      <c r="N2948" s="32" t="str">
        <f t="shared" si="831"/>
        <v>12 RODA</v>
      </c>
      <c r="O2948" s="146">
        <v>0.99810185185185185</v>
      </c>
      <c r="P2948" s="65">
        <v>44201.998101851852</v>
      </c>
      <c r="Q2948" s="65"/>
      <c r="R2948" s="66">
        <v>2</v>
      </c>
      <c r="S2948" s="66">
        <v>52300</v>
      </c>
      <c r="T2948" s="66">
        <v>19900</v>
      </c>
      <c r="U2948" s="67">
        <f t="shared" si="823"/>
        <v>32.4</v>
      </c>
      <c r="V2948" s="66">
        <f t="shared" si="814"/>
        <v>973295.99999999988</v>
      </c>
      <c r="W2948" s="66" t="str">
        <f t="shared" si="815"/>
        <v>1 &gt; 3</v>
      </c>
      <c r="X2948" s="66">
        <f>A2948+SUMIFS(Presensi!F:F,Presensi!E:E,'Entry Data'!AP2948)</f>
        <v>1</v>
      </c>
      <c r="Y2948" s="66">
        <f>IFERROR(INDEX('Retasi Pricing'!F:F,MATCH('Entry Data'!AM2948,'Retasi Pricing'!E:E,0))*X2948,"")</f>
        <v>38000</v>
      </c>
      <c r="Z2948" s="62" t="s">
        <v>26</v>
      </c>
      <c r="AA2948" s="62" t="s">
        <v>27</v>
      </c>
      <c r="AB2948" s="32"/>
      <c r="AC2948" s="32" t="s">
        <v>309</v>
      </c>
      <c r="AD2948" s="32" t="str">
        <f t="shared" si="816"/>
        <v/>
      </c>
      <c r="AF2948" s="5" t="str">
        <f t="shared" si="817"/>
        <v>MELKIAS44201</v>
      </c>
      <c r="AG2948" s="5" t="str">
        <f t="shared" si="818"/>
        <v>BMJ 07144201SELATANNIGHT</v>
      </c>
      <c r="AH2948" s="5" t="str">
        <f t="shared" si="819"/>
        <v>MELKIAS44201SELATANNIGHT</v>
      </c>
      <c r="AI2948" s="5" t="str">
        <f t="shared" si="820"/>
        <v>BMJ 07144201NIGHT</v>
      </c>
      <c r="AJ2948" s="5" t="str">
        <f t="shared" si="821"/>
        <v>MELKIAS44201NIGHT</v>
      </c>
      <c r="AK2948" s="5" t="str">
        <f t="shared" si="822"/>
        <v>MELKIASBMJ</v>
      </c>
      <c r="AL2948" s="5" t="str">
        <f t="shared" si="824"/>
        <v>2SELATAN</v>
      </c>
      <c r="AM2948" s="5" t="str">
        <f t="shared" si="825"/>
        <v>1 &gt; 3SELATAN12 RODA</v>
      </c>
      <c r="AN2948" s="5" t="str">
        <f t="shared" si="826"/>
        <v>MELKIASBMJ1 &gt; 3SELATAN12 RODA</v>
      </c>
      <c r="AO2948" s="5" t="str">
        <f t="shared" si="827"/>
        <v>MELKIAS1 &gt; 3SELATAN12 RODA</v>
      </c>
      <c r="AP2948" s="5" t="str">
        <f t="shared" si="828"/>
        <v>44201NIGHT</v>
      </c>
    </row>
    <row r="2949" spans="1:42" x14ac:dyDescent="0.3">
      <c r="A2949" s="33">
        <v>1</v>
      </c>
      <c r="B2949" s="33"/>
      <c r="C2949" s="70">
        <v>44201</v>
      </c>
      <c r="D2949" s="71" t="s">
        <v>87</v>
      </c>
      <c r="E2949" s="70">
        <v>44202</v>
      </c>
      <c r="F2949" s="71">
        <v>5164776</v>
      </c>
      <c r="G2949" s="33" t="s">
        <v>38</v>
      </c>
      <c r="H2949" s="33" t="s">
        <v>102</v>
      </c>
      <c r="I2949" s="33" t="s">
        <v>103</v>
      </c>
      <c r="J2949" s="33" t="s">
        <v>110</v>
      </c>
      <c r="K2949" s="63" t="s">
        <v>82</v>
      </c>
      <c r="L2949" s="32" t="str">
        <f t="shared" si="829"/>
        <v>AXOR4843</v>
      </c>
      <c r="M2949" s="32" t="str">
        <f t="shared" si="830"/>
        <v>BMJ</v>
      </c>
      <c r="N2949" s="32" t="str">
        <f t="shared" si="831"/>
        <v>12 RODA</v>
      </c>
      <c r="O2949" s="146">
        <v>8.4837962962962966E-3</v>
      </c>
      <c r="P2949" s="65">
        <v>44202.008483796293</v>
      </c>
      <c r="Q2949" s="65"/>
      <c r="R2949" s="66">
        <v>2</v>
      </c>
      <c r="S2949" s="66">
        <v>51360</v>
      </c>
      <c r="T2949" s="66">
        <v>19880</v>
      </c>
      <c r="U2949" s="67">
        <f t="shared" si="823"/>
        <v>31.48</v>
      </c>
      <c r="V2949" s="66">
        <f t="shared" si="814"/>
        <v>945659.2</v>
      </c>
      <c r="W2949" s="66" t="str">
        <f t="shared" si="815"/>
        <v>1 &gt; 3</v>
      </c>
      <c r="X2949" s="66">
        <f>A2949+SUMIFS(Presensi!F:F,Presensi!E:E,'Entry Data'!AP2949)</f>
        <v>1</v>
      </c>
      <c r="Y2949" s="66">
        <f>IFERROR(INDEX('Retasi Pricing'!F:F,MATCH('Entry Data'!AM2949,'Retasi Pricing'!E:E,0))*X2949,"")</f>
        <v>38000</v>
      </c>
      <c r="Z2949" s="62" t="s">
        <v>26</v>
      </c>
      <c r="AA2949" s="62" t="s">
        <v>27</v>
      </c>
      <c r="AB2949" s="32"/>
      <c r="AC2949" s="32" t="s">
        <v>310</v>
      </c>
      <c r="AD2949" s="32" t="str">
        <f t="shared" si="816"/>
        <v/>
      </c>
      <c r="AF2949" s="5" t="str">
        <f t="shared" si="817"/>
        <v>ALRANDI44201</v>
      </c>
      <c r="AG2949" s="5" t="str">
        <f t="shared" si="818"/>
        <v>BMJ 07244201SELATANNIGHT</v>
      </c>
      <c r="AH2949" s="5" t="str">
        <f t="shared" si="819"/>
        <v>ALRANDI44201SELATANNIGHT</v>
      </c>
      <c r="AI2949" s="5" t="str">
        <f t="shared" si="820"/>
        <v>BMJ 07244201NIGHT</v>
      </c>
      <c r="AJ2949" s="5" t="str">
        <f t="shared" si="821"/>
        <v>ALRANDI44201NIGHT</v>
      </c>
      <c r="AK2949" s="5" t="str">
        <f t="shared" si="822"/>
        <v>ALRANDIBMJ</v>
      </c>
      <c r="AL2949" s="5" t="str">
        <f t="shared" si="824"/>
        <v>2SELATAN</v>
      </c>
      <c r="AM2949" s="5" t="str">
        <f t="shared" si="825"/>
        <v>1 &gt; 3SELATAN12 RODA</v>
      </c>
      <c r="AN2949" s="5" t="str">
        <f t="shared" si="826"/>
        <v>ALRANDIBMJ1 &gt; 3SELATAN12 RODA</v>
      </c>
      <c r="AO2949" s="5" t="str">
        <f t="shared" si="827"/>
        <v>ALRANDI1 &gt; 3SELATAN12 RODA</v>
      </c>
      <c r="AP2949" s="5" t="str">
        <f t="shared" si="828"/>
        <v>44201NIGHT</v>
      </c>
    </row>
    <row r="2950" spans="1:42" x14ac:dyDescent="0.3">
      <c r="A2950" s="33">
        <v>1</v>
      </c>
      <c r="B2950" s="33"/>
      <c r="C2950" s="70">
        <v>44201</v>
      </c>
      <c r="D2950" s="71" t="s">
        <v>87</v>
      </c>
      <c r="E2950" s="70">
        <v>44202</v>
      </c>
      <c r="F2950" s="71">
        <v>5164903</v>
      </c>
      <c r="G2950" s="33" t="s">
        <v>38</v>
      </c>
      <c r="H2950" s="33" t="s">
        <v>102</v>
      </c>
      <c r="I2950" s="33" t="s">
        <v>290</v>
      </c>
      <c r="J2950" s="33" t="s">
        <v>40</v>
      </c>
      <c r="K2950" s="63" t="s">
        <v>82</v>
      </c>
      <c r="L2950" s="32" t="str">
        <f t="shared" si="829"/>
        <v>AXOR4843</v>
      </c>
      <c r="M2950" s="32" t="str">
        <f t="shared" si="830"/>
        <v>BMJ</v>
      </c>
      <c r="N2950" s="32" t="str">
        <f t="shared" si="831"/>
        <v>12 RODA</v>
      </c>
      <c r="O2950" s="146">
        <v>0.14238425925925927</v>
      </c>
      <c r="P2950" s="65">
        <v>44202.142384259256</v>
      </c>
      <c r="Q2950" s="65"/>
      <c r="R2950" s="66">
        <v>3</v>
      </c>
      <c r="S2950" s="66">
        <v>52600</v>
      </c>
      <c r="T2950" s="66">
        <v>19880</v>
      </c>
      <c r="U2950" s="67">
        <f t="shared" si="823"/>
        <v>32.72</v>
      </c>
      <c r="V2950" s="66">
        <f t="shared" si="814"/>
        <v>982908.79999999993</v>
      </c>
      <c r="W2950" s="66" t="str">
        <f t="shared" si="815"/>
        <v>1 &gt; 3</v>
      </c>
      <c r="X2950" s="66">
        <f>A2950+SUMIFS(Presensi!F:F,Presensi!E:E,'Entry Data'!AP2950)</f>
        <v>1</v>
      </c>
      <c r="Y2950" s="66">
        <f>IFERROR(INDEX('Retasi Pricing'!F:F,MATCH('Entry Data'!AM2950,'Retasi Pricing'!E:E,0))*X2950,"")</f>
        <v>38000</v>
      </c>
      <c r="Z2950" s="62" t="s">
        <v>26</v>
      </c>
      <c r="AA2950" s="62" t="s">
        <v>27</v>
      </c>
      <c r="AB2950" s="32"/>
      <c r="AC2950" s="32" t="s">
        <v>310</v>
      </c>
      <c r="AD2950" s="32" t="str">
        <f t="shared" si="816"/>
        <v/>
      </c>
      <c r="AF2950" s="5" t="str">
        <f t="shared" si="817"/>
        <v>ALRANDI44201</v>
      </c>
      <c r="AG2950" s="5" t="str">
        <f t="shared" si="818"/>
        <v>BMJ 07244201SELATANNIGHT</v>
      </c>
      <c r="AH2950" s="5" t="str">
        <f t="shared" si="819"/>
        <v>ALRANDI44201SELATANNIGHT</v>
      </c>
      <c r="AI2950" s="5" t="str">
        <f t="shared" si="820"/>
        <v>BMJ 07244201NIGHT</v>
      </c>
      <c r="AJ2950" s="5" t="str">
        <f t="shared" si="821"/>
        <v>ALRANDI44201NIGHT</v>
      </c>
      <c r="AK2950" s="5" t="str">
        <f t="shared" si="822"/>
        <v>ALRANDIBMJ</v>
      </c>
      <c r="AL2950" s="5" t="str">
        <f t="shared" si="824"/>
        <v>3SELATAN</v>
      </c>
      <c r="AM2950" s="5" t="str">
        <f t="shared" si="825"/>
        <v>1 &gt; 3SELATAN12 RODA</v>
      </c>
      <c r="AN2950" s="5" t="str">
        <f t="shared" si="826"/>
        <v>ALRANDIBMJ1 &gt; 3SELATAN12 RODA</v>
      </c>
      <c r="AO2950" s="5" t="str">
        <f t="shared" si="827"/>
        <v>ALRANDI1 &gt; 3SELATAN12 RODA</v>
      </c>
      <c r="AP2950" s="5" t="str">
        <f t="shared" si="828"/>
        <v>44201NIGHT</v>
      </c>
    </row>
    <row r="2951" spans="1:42" x14ac:dyDescent="0.3">
      <c r="A2951" s="33">
        <v>1</v>
      </c>
      <c r="B2951" s="33"/>
      <c r="C2951" s="70">
        <v>44201</v>
      </c>
      <c r="D2951" s="71" t="s">
        <v>87</v>
      </c>
      <c r="E2951" s="70">
        <v>44202</v>
      </c>
      <c r="F2951" s="71">
        <v>5164995</v>
      </c>
      <c r="G2951" s="33" t="s">
        <v>38</v>
      </c>
      <c r="H2951" s="33" t="s">
        <v>102</v>
      </c>
      <c r="I2951" s="33" t="s">
        <v>103</v>
      </c>
      <c r="J2951" s="33" t="s">
        <v>40</v>
      </c>
      <c r="K2951" s="63" t="s">
        <v>82</v>
      </c>
      <c r="L2951" s="32" t="str">
        <f t="shared" si="829"/>
        <v>AXOR4843</v>
      </c>
      <c r="M2951" s="32" t="str">
        <f t="shared" si="830"/>
        <v>BMJ</v>
      </c>
      <c r="N2951" s="32" t="str">
        <f t="shared" si="831"/>
        <v>12 RODA</v>
      </c>
      <c r="O2951" s="146">
        <v>0.24197916666666666</v>
      </c>
      <c r="P2951" s="65">
        <v>44202.241979166669</v>
      </c>
      <c r="Q2951" s="65"/>
      <c r="R2951" s="66">
        <v>4</v>
      </c>
      <c r="S2951" s="66">
        <v>51800</v>
      </c>
      <c r="T2951" s="66">
        <v>19880</v>
      </c>
      <c r="U2951" s="67">
        <f t="shared" si="823"/>
        <v>31.92</v>
      </c>
      <c r="V2951" s="66">
        <f t="shared" si="814"/>
        <v>958876.8</v>
      </c>
      <c r="W2951" s="66" t="str">
        <f t="shared" si="815"/>
        <v>&gt; 4</v>
      </c>
      <c r="X2951" s="66">
        <f>A2951+SUMIFS(Presensi!F:F,Presensi!E:E,'Entry Data'!AP2951)</f>
        <v>1</v>
      </c>
      <c r="Y2951" s="66">
        <f>IFERROR(INDEX('Retasi Pricing'!F:F,MATCH('Entry Data'!AM2951,'Retasi Pricing'!E:E,0))*X2951,"")</f>
        <v>45000</v>
      </c>
      <c r="Z2951" s="62" t="s">
        <v>26</v>
      </c>
      <c r="AA2951" s="62" t="s">
        <v>27</v>
      </c>
      <c r="AB2951" s="32"/>
      <c r="AC2951" s="32" t="s">
        <v>310</v>
      </c>
      <c r="AD2951" s="32" t="str">
        <f t="shared" si="816"/>
        <v/>
      </c>
      <c r="AF2951" s="5" t="str">
        <f t="shared" si="817"/>
        <v>ALRANDI44201</v>
      </c>
      <c r="AG2951" s="5" t="str">
        <f t="shared" si="818"/>
        <v>BMJ 07244201SELATANNIGHT</v>
      </c>
      <c r="AH2951" s="5" t="str">
        <f t="shared" si="819"/>
        <v>ALRANDI44201SELATANNIGHT</v>
      </c>
      <c r="AI2951" s="5" t="str">
        <f t="shared" si="820"/>
        <v>BMJ 07244201NIGHT</v>
      </c>
      <c r="AJ2951" s="5" t="str">
        <f t="shared" si="821"/>
        <v>ALRANDI44201NIGHT</v>
      </c>
      <c r="AK2951" s="5" t="str">
        <f t="shared" si="822"/>
        <v>ALRANDIBMJ</v>
      </c>
      <c r="AL2951" s="5" t="str">
        <f t="shared" si="824"/>
        <v>4SELATAN</v>
      </c>
      <c r="AM2951" s="5" t="str">
        <f t="shared" si="825"/>
        <v>&gt; 4SELATAN12 RODA</v>
      </c>
      <c r="AN2951" s="5" t="str">
        <f t="shared" si="826"/>
        <v>ALRANDIBMJ&gt; 4SELATAN12 RODA</v>
      </c>
      <c r="AO2951" s="5" t="str">
        <f t="shared" si="827"/>
        <v>ALRANDI&gt; 4SELATAN12 RODA</v>
      </c>
      <c r="AP2951" s="5" t="str">
        <f t="shared" si="828"/>
        <v>44201NIGHT</v>
      </c>
    </row>
    <row r="2952" spans="1:42" x14ac:dyDescent="0.3">
      <c r="A2952" s="33">
        <v>1</v>
      </c>
      <c r="B2952" s="33"/>
      <c r="C2952" s="70">
        <v>44201</v>
      </c>
      <c r="D2952" s="71" t="s">
        <v>87</v>
      </c>
      <c r="E2952" s="70">
        <v>44201</v>
      </c>
      <c r="F2952" s="71">
        <v>5164657</v>
      </c>
      <c r="G2952" s="33" t="s">
        <v>38</v>
      </c>
      <c r="H2952" s="33" t="s">
        <v>102</v>
      </c>
      <c r="I2952" s="33" t="s">
        <v>103</v>
      </c>
      <c r="J2952" s="33" t="s">
        <v>110</v>
      </c>
      <c r="K2952" s="63" t="s">
        <v>82</v>
      </c>
      <c r="L2952" s="32" t="str">
        <f t="shared" si="829"/>
        <v>AXOR4843</v>
      </c>
      <c r="M2952" s="32" t="str">
        <f t="shared" si="830"/>
        <v>BMJ</v>
      </c>
      <c r="N2952" s="32" t="str">
        <f t="shared" si="831"/>
        <v>12 RODA</v>
      </c>
      <c r="O2952" s="146">
        <v>0.90664351851851854</v>
      </c>
      <c r="P2952" s="65">
        <v>44201.911168981482</v>
      </c>
      <c r="Q2952" s="65"/>
      <c r="R2952" s="66">
        <v>1</v>
      </c>
      <c r="S2952" s="66">
        <v>52480</v>
      </c>
      <c r="T2952" s="66">
        <v>19880</v>
      </c>
      <c r="U2952" s="67">
        <f t="shared" si="823"/>
        <v>32.6</v>
      </c>
      <c r="V2952" s="66">
        <f t="shared" si="814"/>
        <v>979304.00000000012</v>
      </c>
      <c r="W2952" s="66" t="str">
        <f t="shared" si="815"/>
        <v>1 &gt; 3</v>
      </c>
      <c r="X2952" s="66">
        <f>A2952+SUMIFS(Presensi!F:F,Presensi!E:E,'Entry Data'!AP2952)</f>
        <v>1</v>
      </c>
      <c r="Y2952" s="66">
        <f>IFERROR(INDEX('Retasi Pricing'!F:F,MATCH('Entry Data'!AM2952,'Retasi Pricing'!E:E,0))*X2952,"")</f>
        <v>38000</v>
      </c>
      <c r="Z2952" s="62" t="s">
        <v>26</v>
      </c>
      <c r="AA2952" s="62" t="s">
        <v>27</v>
      </c>
      <c r="AB2952" s="32"/>
      <c r="AC2952" s="32" t="s">
        <v>310</v>
      </c>
      <c r="AD2952" s="32" t="str">
        <f t="shared" si="816"/>
        <v/>
      </c>
      <c r="AF2952" s="5" t="str">
        <f t="shared" si="817"/>
        <v>ALRANDI44201</v>
      </c>
      <c r="AG2952" s="5" t="str">
        <f t="shared" si="818"/>
        <v>BMJ 07244201SELATANNIGHT</v>
      </c>
      <c r="AH2952" s="5" t="str">
        <f t="shared" si="819"/>
        <v>ALRANDI44201SELATANNIGHT</v>
      </c>
      <c r="AI2952" s="5" t="str">
        <f t="shared" si="820"/>
        <v>BMJ 07244201NIGHT</v>
      </c>
      <c r="AJ2952" s="5" t="str">
        <f t="shared" si="821"/>
        <v>ALRANDI44201NIGHT</v>
      </c>
      <c r="AK2952" s="5" t="str">
        <f t="shared" si="822"/>
        <v>ALRANDIBMJ</v>
      </c>
      <c r="AL2952" s="5" t="str">
        <f t="shared" si="824"/>
        <v>1SELATAN</v>
      </c>
      <c r="AM2952" s="5" t="str">
        <f t="shared" si="825"/>
        <v>1 &gt; 3SELATAN12 RODA</v>
      </c>
      <c r="AN2952" s="5" t="str">
        <f t="shared" si="826"/>
        <v>ALRANDIBMJ1 &gt; 3SELATAN12 RODA</v>
      </c>
      <c r="AO2952" s="5" t="str">
        <f t="shared" si="827"/>
        <v>ALRANDI1 &gt; 3SELATAN12 RODA</v>
      </c>
      <c r="AP2952" s="5" t="str">
        <f t="shared" si="828"/>
        <v>44201NIGHT</v>
      </c>
    </row>
    <row r="2953" spans="1:42" x14ac:dyDescent="0.3">
      <c r="A2953" s="33">
        <v>1</v>
      </c>
      <c r="B2953" s="33"/>
      <c r="C2953" s="70">
        <v>44201</v>
      </c>
      <c r="D2953" s="71" t="s">
        <v>87</v>
      </c>
      <c r="E2953" s="70">
        <v>44202</v>
      </c>
      <c r="F2953" s="71">
        <v>5164824</v>
      </c>
      <c r="G2953" s="33" t="s">
        <v>38</v>
      </c>
      <c r="H2953" s="33" t="s">
        <v>102</v>
      </c>
      <c r="I2953" s="33" t="s">
        <v>290</v>
      </c>
      <c r="J2953" s="33" t="s">
        <v>40</v>
      </c>
      <c r="K2953" s="63" t="s">
        <v>85</v>
      </c>
      <c r="L2953" s="32" t="str">
        <f t="shared" si="829"/>
        <v>AXOR4843</v>
      </c>
      <c r="M2953" s="32" t="str">
        <f t="shared" si="830"/>
        <v>BMJ</v>
      </c>
      <c r="N2953" s="32" t="str">
        <f t="shared" si="831"/>
        <v>12 RODA</v>
      </c>
      <c r="O2953" s="146">
        <v>6.6296296296296298E-2</v>
      </c>
      <c r="P2953" s="65">
        <v>44202.066296296296</v>
      </c>
      <c r="Q2953" s="65"/>
      <c r="R2953" s="66">
        <v>3</v>
      </c>
      <c r="S2953" s="66">
        <v>53820</v>
      </c>
      <c r="T2953" s="66">
        <v>20060</v>
      </c>
      <c r="U2953" s="67">
        <f t="shared" si="823"/>
        <v>33.76</v>
      </c>
      <c r="V2953" s="66">
        <f t="shared" si="814"/>
        <v>1014150.3999999999</v>
      </c>
      <c r="W2953" s="66" t="str">
        <f t="shared" si="815"/>
        <v>1 &gt; 3</v>
      </c>
      <c r="X2953" s="66">
        <f>A2953+SUMIFS(Presensi!F:F,Presensi!E:E,'Entry Data'!AP2953)</f>
        <v>1</v>
      </c>
      <c r="Y2953" s="66">
        <f>IFERROR(INDEX('Retasi Pricing'!F:F,MATCH('Entry Data'!AM2953,'Retasi Pricing'!E:E,0))*X2953,"")</f>
        <v>38000</v>
      </c>
      <c r="Z2953" s="62" t="s">
        <v>26</v>
      </c>
      <c r="AA2953" s="62" t="s">
        <v>27</v>
      </c>
      <c r="AB2953" s="32"/>
      <c r="AC2953" s="32" t="s">
        <v>311</v>
      </c>
      <c r="AD2953" s="32" t="str">
        <f t="shared" si="816"/>
        <v/>
      </c>
      <c r="AF2953" s="5" t="str">
        <f t="shared" si="817"/>
        <v>M.SAINUDDIN KASIM44201</v>
      </c>
      <c r="AG2953" s="5" t="str">
        <f t="shared" si="818"/>
        <v>BMJ 07444201SELATANNIGHT</v>
      </c>
      <c r="AH2953" s="5" t="str">
        <f t="shared" si="819"/>
        <v>M.SAINUDDIN KASIM44201SELATANNIGHT</v>
      </c>
      <c r="AI2953" s="5" t="str">
        <f t="shared" si="820"/>
        <v>BMJ 07444201NIGHT</v>
      </c>
      <c r="AJ2953" s="5" t="str">
        <f t="shared" si="821"/>
        <v>M.SAINUDDIN KASIM44201NIGHT</v>
      </c>
      <c r="AK2953" s="5" t="str">
        <f t="shared" si="822"/>
        <v>M.SAINUDDIN KASIMBMJ</v>
      </c>
      <c r="AL2953" s="5" t="str">
        <f t="shared" si="824"/>
        <v>3SELATAN</v>
      </c>
      <c r="AM2953" s="5" t="str">
        <f t="shared" si="825"/>
        <v>1 &gt; 3SELATAN12 RODA</v>
      </c>
      <c r="AN2953" s="5" t="str">
        <f t="shared" si="826"/>
        <v>M.SAINUDDIN KASIMBMJ1 &gt; 3SELATAN12 RODA</v>
      </c>
      <c r="AO2953" s="5" t="str">
        <f t="shared" si="827"/>
        <v>M.SAINUDDIN KASIM1 &gt; 3SELATAN12 RODA</v>
      </c>
      <c r="AP2953" s="5" t="str">
        <f t="shared" si="828"/>
        <v>44201NIGHT</v>
      </c>
    </row>
    <row r="2954" spans="1:42" x14ac:dyDescent="0.3">
      <c r="A2954" s="33">
        <v>1</v>
      </c>
      <c r="B2954" s="33"/>
      <c r="C2954" s="70">
        <v>44201</v>
      </c>
      <c r="D2954" s="71" t="s">
        <v>87</v>
      </c>
      <c r="E2954" s="70">
        <v>44202</v>
      </c>
      <c r="F2954" s="71">
        <v>5164919</v>
      </c>
      <c r="G2954" s="33" t="s">
        <v>38</v>
      </c>
      <c r="H2954" s="33" t="s">
        <v>102</v>
      </c>
      <c r="I2954" s="33" t="s">
        <v>290</v>
      </c>
      <c r="J2954" s="33" t="s">
        <v>40</v>
      </c>
      <c r="K2954" s="63" t="s">
        <v>85</v>
      </c>
      <c r="L2954" s="32" t="str">
        <f t="shared" si="829"/>
        <v>AXOR4843</v>
      </c>
      <c r="M2954" s="32" t="str">
        <f t="shared" si="830"/>
        <v>BMJ</v>
      </c>
      <c r="N2954" s="32" t="str">
        <f t="shared" si="831"/>
        <v>12 RODA</v>
      </c>
      <c r="O2954" s="146">
        <v>0.15347222222222223</v>
      </c>
      <c r="P2954" s="65">
        <v>44202.15347222222</v>
      </c>
      <c r="Q2954" s="65"/>
      <c r="R2954" s="66">
        <v>4</v>
      </c>
      <c r="S2954" s="66">
        <v>53120</v>
      </c>
      <c r="T2954" s="66">
        <v>20060</v>
      </c>
      <c r="U2954" s="67">
        <f t="shared" si="823"/>
        <v>33.06</v>
      </c>
      <c r="V2954" s="66">
        <f t="shared" ref="V2954:V3017" si="832">IFERROR(VLOOKUP(L2954,harga,2,FALSE),"")*U2954*IFERROR(VLOOKUP(G2954,jarak,2,FALSE),"")</f>
        <v>993122.4</v>
      </c>
      <c r="W2954" s="66" t="str">
        <f t="shared" ref="W2954:W3017" si="833">IFERROR(VLOOKUP(AL2954,Code,2,FALSE),"")</f>
        <v>&gt; 4</v>
      </c>
      <c r="X2954" s="66">
        <f>A2954+SUMIFS(Presensi!F:F,Presensi!E:E,'Entry Data'!AP2954)</f>
        <v>1</v>
      </c>
      <c r="Y2954" s="66">
        <f>IFERROR(INDEX('Retasi Pricing'!F:F,MATCH('Entry Data'!AM2954,'Retasi Pricing'!E:E,0))*X2954,"")</f>
        <v>45000</v>
      </c>
      <c r="Z2954" s="62" t="s">
        <v>26</v>
      </c>
      <c r="AA2954" s="62" t="s">
        <v>27</v>
      </c>
      <c r="AB2954" s="32"/>
      <c r="AC2954" s="32" t="s">
        <v>311</v>
      </c>
      <c r="AD2954" s="32" t="str">
        <f t="shared" ref="AD2954:AD3017" si="834">IFERROR(VLOOKUP(AC2954,driver,13,FALSE),"")</f>
        <v/>
      </c>
      <c r="AF2954" s="5" t="str">
        <f t="shared" ref="AF2954:AF3017" si="835">AC2954&amp;C2954</f>
        <v>M.SAINUDDIN KASIM44201</v>
      </c>
      <c r="AG2954" s="5" t="str">
        <f t="shared" ref="AG2954:AG3017" si="836">K2954&amp;C2954&amp;G2954&amp;D2954</f>
        <v>BMJ 07444201SELATANNIGHT</v>
      </c>
      <c r="AH2954" s="5" t="str">
        <f t="shared" ref="AH2954:AH3017" si="837">AC2954&amp;C2954&amp;G2954&amp;D2954</f>
        <v>M.SAINUDDIN KASIM44201SELATANNIGHT</v>
      </c>
      <c r="AI2954" s="5" t="str">
        <f t="shared" ref="AI2954:AI3017" si="838">K2954&amp;C2954&amp;D2954</f>
        <v>BMJ 07444201NIGHT</v>
      </c>
      <c r="AJ2954" s="5" t="str">
        <f t="shared" ref="AJ2954:AJ3017" si="839">AC2954&amp;C2954&amp;D2954</f>
        <v>M.SAINUDDIN KASIM44201NIGHT</v>
      </c>
      <c r="AK2954" s="5" t="str">
        <f t="shared" ref="AK2954:AK3017" si="840">AC2954&amp;M2954</f>
        <v>M.SAINUDDIN KASIMBMJ</v>
      </c>
      <c r="AL2954" s="5" t="str">
        <f t="shared" si="824"/>
        <v>4SELATAN</v>
      </c>
      <c r="AM2954" s="5" t="str">
        <f t="shared" si="825"/>
        <v>&gt; 4SELATAN12 RODA</v>
      </c>
      <c r="AN2954" s="5" t="str">
        <f t="shared" si="826"/>
        <v>M.SAINUDDIN KASIMBMJ&gt; 4SELATAN12 RODA</v>
      </c>
      <c r="AO2954" s="5" t="str">
        <f t="shared" si="827"/>
        <v>M.SAINUDDIN KASIM&gt; 4SELATAN12 RODA</v>
      </c>
      <c r="AP2954" s="5" t="str">
        <f t="shared" si="828"/>
        <v>44201NIGHT</v>
      </c>
    </row>
    <row r="2955" spans="1:42" x14ac:dyDescent="0.3">
      <c r="A2955" s="33">
        <v>1</v>
      </c>
      <c r="B2955" s="33"/>
      <c r="C2955" s="70">
        <v>44201</v>
      </c>
      <c r="D2955" s="71" t="s">
        <v>87</v>
      </c>
      <c r="E2955" s="70">
        <v>44202</v>
      </c>
      <c r="F2955" s="71">
        <v>5164992</v>
      </c>
      <c r="G2955" s="33" t="s">
        <v>38</v>
      </c>
      <c r="H2955" s="33" t="s">
        <v>102</v>
      </c>
      <c r="I2955" s="33" t="s">
        <v>103</v>
      </c>
      <c r="J2955" s="33" t="s">
        <v>40</v>
      </c>
      <c r="K2955" s="63" t="s">
        <v>85</v>
      </c>
      <c r="L2955" s="32" t="str">
        <f t="shared" si="829"/>
        <v>AXOR4843</v>
      </c>
      <c r="M2955" s="32" t="str">
        <f t="shared" si="830"/>
        <v>BMJ</v>
      </c>
      <c r="N2955" s="32" t="str">
        <f t="shared" si="831"/>
        <v>12 RODA</v>
      </c>
      <c r="O2955" s="146">
        <v>0.24033564814814815</v>
      </c>
      <c r="P2955" s="65">
        <v>44202.240335648145</v>
      </c>
      <c r="Q2955" s="65"/>
      <c r="R2955" s="66">
        <v>5</v>
      </c>
      <c r="S2955" s="66">
        <v>55300</v>
      </c>
      <c r="T2955" s="66">
        <v>20060</v>
      </c>
      <c r="U2955" s="67">
        <f t="shared" ref="U2955:U3018" si="841">(S2955-T2955)/1000</f>
        <v>35.24</v>
      </c>
      <c r="V2955" s="66">
        <f t="shared" si="832"/>
        <v>1058609.6000000001</v>
      </c>
      <c r="W2955" s="66" t="str">
        <f t="shared" si="833"/>
        <v>&gt; 5</v>
      </c>
      <c r="X2955" s="66">
        <f>A2955+SUMIFS(Presensi!F:F,Presensi!E:E,'Entry Data'!AP2955)</f>
        <v>1</v>
      </c>
      <c r="Y2955" s="66">
        <f>IFERROR(INDEX('Retasi Pricing'!F:F,MATCH('Entry Data'!AM2955,'Retasi Pricing'!E:E,0))*X2955,"")</f>
        <v>48500</v>
      </c>
      <c r="Z2955" s="62" t="s">
        <v>26</v>
      </c>
      <c r="AA2955" s="62" t="s">
        <v>27</v>
      </c>
      <c r="AB2955" s="32"/>
      <c r="AC2955" s="32" t="s">
        <v>311</v>
      </c>
      <c r="AD2955" s="32" t="str">
        <f t="shared" si="834"/>
        <v/>
      </c>
      <c r="AF2955" s="5" t="str">
        <f t="shared" si="835"/>
        <v>M.SAINUDDIN KASIM44201</v>
      </c>
      <c r="AG2955" s="5" t="str">
        <f t="shared" si="836"/>
        <v>BMJ 07444201SELATANNIGHT</v>
      </c>
      <c r="AH2955" s="5" t="str">
        <f t="shared" si="837"/>
        <v>M.SAINUDDIN KASIM44201SELATANNIGHT</v>
      </c>
      <c r="AI2955" s="5" t="str">
        <f t="shared" si="838"/>
        <v>BMJ 07444201NIGHT</v>
      </c>
      <c r="AJ2955" s="5" t="str">
        <f t="shared" si="839"/>
        <v>M.SAINUDDIN KASIM44201NIGHT</v>
      </c>
      <c r="AK2955" s="5" t="str">
        <f t="shared" si="840"/>
        <v>M.SAINUDDIN KASIMBMJ</v>
      </c>
      <c r="AL2955" s="5" t="str">
        <f t="shared" ref="AL2955:AL3018" si="842">Q2955&amp;R2955&amp;G2955</f>
        <v>5SELATAN</v>
      </c>
      <c r="AM2955" s="5" t="str">
        <f t="shared" ref="AM2955:AM3018" si="843">W2955&amp;G2955&amp;N2955</f>
        <v>&gt; 5SELATAN12 RODA</v>
      </c>
      <c r="AN2955" s="5" t="str">
        <f t="shared" ref="AN2955:AN3018" si="844">AC2955&amp;M2955&amp;W2955&amp;G2955&amp;N2955</f>
        <v>M.SAINUDDIN KASIMBMJ&gt; 5SELATAN12 RODA</v>
      </c>
      <c r="AO2955" s="5" t="str">
        <f t="shared" ref="AO2955:AO3018" si="845">AC2955&amp;W2955&amp;G2955&amp;N2955</f>
        <v>M.SAINUDDIN KASIM&gt; 5SELATAN12 RODA</v>
      </c>
      <c r="AP2955" s="5" t="str">
        <f t="shared" ref="AP2955:AP3018" si="846">C2955&amp;D2955</f>
        <v>44201NIGHT</v>
      </c>
    </row>
    <row r="2956" spans="1:42" x14ac:dyDescent="0.3">
      <c r="A2956" s="33">
        <v>1</v>
      </c>
      <c r="B2956" s="33"/>
      <c r="C2956" s="70">
        <v>44201</v>
      </c>
      <c r="D2956" s="71" t="s">
        <v>87</v>
      </c>
      <c r="E2956" s="70">
        <v>44201</v>
      </c>
      <c r="F2956" s="71">
        <v>5164624</v>
      </c>
      <c r="G2956" s="33" t="s">
        <v>38</v>
      </c>
      <c r="H2956" s="33" t="s">
        <v>287</v>
      </c>
      <c r="I2956" s="33" t="s">
        <v>288</v>
      </c>
      <c r="J2956" s="33" t="s">
        <v>115</v>
      </c>
      <c r="K2956" s="63" t="s">
        <v>85</v>
      </c>
      <c r="L2956" s="32" t="str">
        <f t="shared" si="829"/>
        <v>AXOR4843</v>
      </c>
      <c r="M2956" s="32" t="str">
        <f t="shared" si="830"/>
        <v>BMJ</v>
      </c>
      <c r="N2956" s="32" t="str">
        <f t="shared" si="831"/>
        <v>12 RODA</v>
      </c>
      <c r="O2956" s="146">
        <v>0.87724537037037031</v>
      </c>
      <c r="P2956" s="65">
        <v>44201.881898148145</v>
      </c>
      <c r="Q2956" s="65"/>
      <c r="R2956" s="66">
        <v>1</v>
      </c>
      <c r="S2956" s="66">
        <v>53300</v>
      </c>
      <c r="T2956" s="66">
        <v>20060</v>
      </c>
      <c r="U2956" s="67">
        <f t="shared" si="841"/>
        <v>33.24</v>
      </c>
      <c r="V2956" s="66">
        <f t="shared" si="832"/>
        <v>998529.60000000009</v>
      </c>
      <c r="W2956" s="66" t="str">
        <f t="shared" si="833"/>
        <v>1 &gt; 3</v>
      </c>
      <c r="X2956" s="66">
        <f>A2956+SUMIFS(Presensi!F:F,Presensi!E:E,'Entry Data'!AP2956)</f>
        <v>1</v>
      </c>
      <c r="Y2956" s="66">
        <f>IFERROR(INDEX('Retasi Pricing'!F:F,MATCH('Entry Data'!AM2956,'Retasi Pricing'!E:E,0))*X2956,"")</f>
        <v>38000</v>
      </c>
      <c r="Z2956" s="62" t="s">
        <v>26</v>
      </c>
      <c r="AA2956" s="62" t="s">
        <v>27</v>
      </c>
      <c r="AB2956" s="32"/>
      <c r="AC2956" s="32" t="s">
        <v>311</v>
      </c>
      <c r="AD2956" s="32" t="str">
        <f t="shared" si="834"/>
        <v/>
      </c>
      <c r="AF2956" s="5" t="str">
        <f t="shared" si="835"/>
        <v>M.SAINUDDIN KASIM44201</v>
      </c>
      <c r="AG2956" s="5" t="str">
        <f t="shared" si="836"/>
        <v>BMJ 07444201SELATANNIGHT</v>
      </c>
      <c r="AH2956" s="5" t="str">
        <f t="shared" si="837"/>
        <v>M.SAINUDDIN KASIM44201SELATANNIGHT</v>
      </c>
      <c r="AI2956" s="5" t="str">
        <f t="shared" si="838"/>
        <v>BMJ 07444201NIGHT</v>
      </c>
      <c r="AJ2956" s="5" t="str">
        <f t="shared" si="839"/>
        <v>M.SAINUDDIN KASIM44201NIGHT</v>
      </c>
      <c r="AK2956" s="5" t="str">
        <f t="shared" si="840"/>
        <v>M.SAINUDDIN KASIMBMJ</v>
      </c>
      <c r="AL2956" s="5" t="str">
        <f t="shared" si="842"/>
        <v>1SELATAN</v>
      </c>
      <c r="AM2956" s="5" t="str">
        <f t="shared" si="843"/>
        <v>1 &gt; 3SELATAN12 RODA</v>
      </c>
      <c r="AN2956" s="5" t="str">
        <f t="shared" si="844"/>
        <v>M.SAINUDDIN KASIMBMJ1 &gt; 3SELATAN12 RODA</v>
      </c>
      <c r="AO2956" s="5" t="str">
        <f t="shared" si="845"/>
        <v>M.SAINUDDIN KASIM1 &gt; 3SELATAN12 RODA</v>
      </c>
      <c r="AP2956" s="5" t="str">
        <f t="shared" si="846"/>
        <v>44201NIGHT</v>
      </c>
    </row>
    <row r="2957" spans="1:42" x14ac:dyDescent="0.3">
      <c r="A2957" s="33">
        <v>1</v>
      </c>
      <c r="B2957" s="33"/>
      <c r="C2957" s="70">
        <v>44201</v>
      </c>
      <c r="D2957" s="71" t="s">
        <v>87</v>
      </c>
      <c r="E2957" s="70">
        <v>44201</v>
      </c>
      <c r="F2957" s="71">
        <v>5164734</v>
      </c>
      <c r="G2957" s="33" t="s">
        <v>38</v>
      </c>
      <c r="H2957" s="33" t="s">
        <v>102</v>
      </c>
      <c r="I2957" s="33" t="s">
        <v>290</v>
      </c>
      <c r="J2957" s="33" t="s">
        <v>40</v>
      </c>
      <c r="K2957" s="63" t="s">
        <v>85</v>
      </c>
      <c r="L2957" s="32" t="str">
        <f t="shared" si="829"/>
        <v>AXOR4843</v>
      </c>
      <c r="M2957" s="32" t="str">
        <f t="shared" si="830"/>
        <v>BMJ</v>
      </c>
      <c r="N2957" s="32" t="str">
        <f t="shared" si="831"/>
        <v>12 RODA</v>
      </c>
      <c r="O2957" s="146">
        <v>0.97346064814814814</v>
      </c>
      <c r="P2957" s="65">
        <v>44201.973460648151</v>
      </c>
      <c r="Q2957" s="65"/>
      <c r="R2957" s="66">
        <v>2</v>
      </c>
      <c r="S2957" s="66">
        <v>51760</v>
      </c>
      <c r="T2957" s="66">
        <v>20060</v>
      </c>
      <c r="U2957" s="67">
        <f t="shared" si="841"/>
        <v>31.7</v>
      </c>
      <c r="V2957" s="66">
        <f t="shared" si="832"/>
        <v>952268</v>
      </c>
      <c r="W2957" s="66" t="str">
        <f t="shared" si="833"/>
        <v>1 &gt; 3</v>
      </c>
      <c r="X2957" s="66">
        <f>A2957+SUMIFS(Presensi!F:F,Presensi!E:E,'Entry Data'!AP2957)</f>
        <v>1</v>
      </c>
      <c r="Y2957" s="66">
        <f>IFERROR(INDEX('Retasi Pricing'!F:F,MATCH('Entry Data'!AM2957,'Retasi Pricing'!E:E,0))*X2957,"")</f>
        <v>38000</v>
      </c>
      <c r="Z2957" s="62" t="s">
        <v>26</v>
      </c>
      <c r="AA2957" s="62" t="s">
        <v>27</v>
      </c>
      <c r="AB2957" s="32"/>
      <c r="AC2957" s="32" t="s">
        <v>311</v>
      </c>
      <c r="AD2957" s="32" t="str">
        <f t="shared" si="834"/>
        <v/>
      </c>
      <c r="AF2957" s="5" t="str">
        <f t="shared" si="835"/>
        <v>M.SAINUDDIN KASIM44201</v>
      </c>
      <c r="AG2957" s="5" t="str">
        <f t="shared" si="836"/>
        <v>BMJ 07444201SELATANNIGHT</v>
      </c>
      <c r="AH2957" s="5" t="str">
        <f t="shared" si="837"/>
        <v>M.SAINUDDIN KASIM44201SELATANNIGHT</v>
      </c>
      <c r="AI2957" s="5" t="str">
        <f t="shared" si="838"/>
        <v>BMJ 07444201NIGHT</v>
      </c>
      <c r="AJ2957" s="5" t="str">
        <f t="shared" si="839"/>
        <v>M.SAINUDDIN KASIM44201NIGHT</v>
      </c>
      <c r="AK2957" s="5" t="str">
        <f t="shared" si="840"/>
        <v>M.SAINUDDIN KASIMBMJ</v>
      </c>
      <c r="AL2957" s="5" t="str">
        <f t="shared" si="842"/>
        <v>2SELATAN</v>
      </c>
      <c r="AM2957" s="5" t="str">
        <f t="shared" si="843"/>
        <v>1 &gt; 3SELATAN12 RODA</v>
      </c>
      <c r="AN2957" s="5" t="str">
        <f t="shared" si="844"/>
        <v>M.SAINUDDIN KASIMBMJ1 &gt; 3SELATAN12 RODA</v>
      </c>
      <c r="AO2957" s="5" t="str">
        <f t="shared" si="845"/>
        <v>M.SAINUDDIN KASIM1 &gt; 3SELATAN12 RODA</v>
      </c>
      <c r="AP2957" s="5" t="str">
        <f t="shared" si="846"/>
        <v>44201NIGHT</v>
      </c>
    </row>
    <row r="2958" spans="1:42" x14ac:dyDescent="0.3">
      <c r="A2958" s="33">
        <v>1</v>
      </c>
      <c r="B2958" s="33"/>
      <c r="C2958" s="70">
        <v>44202</v>
      </c>
      <c r="D2958" s="71" t="s">
        <v>19</v>
      </c>
      <c r="E2958" s="70">
        <v>44202.345138888886</v>
      </c>
      <c r="F2958" s="71">
        <v>5165050</v>
      </c>
      <c r="G2958" s="33" t="s">
        <v>20</v>
      </c>
      <c r="H2958" s="33" t="s">
        <v>21</v>
      </c>
      <c r="I2958" s="33" t="s">
        <v>123</v>
      </c>
      <c r="J2958" s="33" t="s">
        <v>23</v>
      </c>
      <c r="K2958" s="63" t="s">
        <v>25</v>
      </c>
      <c r="L2958" s="32" t="str">
        <f t="shared" si="829"/>
        <v>CGE370</v>
      </c>
      <c r="M2958" s="32" t="str">
        <f t="shared" si="830"/>
        <v>BMJ II</v>
      </c>
      <c r="N2958" s="32" t="str">
        <f t="shared" si="831"/>
        <v>12 RODA</v>
      </c>
      <c r="O2958" s="146">
        <v>44202.345868055556</v>
      </c>
      <c r="P2958" s="65">
        <v>44202.3515625</v>
      </c>
      <c r="Q2958" s="65"/>
      <c r="R2958" s="66">
        <v>1</v>
      </c>
      <c r="S2958" s="66">
        <v>48260</v>
      </c>
      <c r="T2958" s="66">
        <v>18500</v>
      </c>
      <c r="U2958" s="67">
        <f t="shared" si="841"/>
        <v>29.76</v>
      </c>
      <c r="V2958" s="66">
        <f t="shared" si="832"/>
        <v>603443.52</v>
      </c>
      <c r="W2958" s="66" t="str">
        <f t="shared" si="833"/>
        <v>1 &gt; 4</v>
      </c>
      <c r="X2958" s="66">
        <f>A2958+SUMIFS(Presensi!F:F,Presensi!E:E,'Entry Data'!AP2958)</f>
        <v>1</v>
      </c>
      <c r="Y2958" s="66">
        <f>IFERROR(INDEX('Retasi Pricing'!F:F,MATCH('Entry Data'!AM2958,'Retasi Pricing'!E:E,0))*X2958,"")</f>
        <v>27500</v>
      </c>
      <c r="Z2958" s="62" t="s">
        <v>26</v>
      </c>
      <c r="AA2958" s="62" t="s">
        <v>27</v>
      </c>
      <c r="AB2958" s="32"/>
      <c r="AC2958" s="32" t="s">
        <v>266</v>
      </c>
      <c r="AD2958" s="32" t="str">
        <f t="shared" si="834"/>
        <v/>
      </c>
      <c r="AF2958" s="5" t="str">
        <f t="shared" si="835"/>
        <v>Zulkifli Haribu44202</v>
      </c>
      <c r="AG2958" s="5" t="str">
        <f t="shared" si="836"/>
        <v>BMJ 04044202UTARADAY</v>
      </c>
      <c r="AH2958" s="5" t="str">
        <f t="shared" si="837"/>
        <v>Zulkifli Haribu44202UTARADAY</v>
      </c>
      <c r="AI2958" s="5" t="str">
        <f t="shared" si="838"/>
        <v>BMJ 04044202DAY</v>
      </c>
      <c r="AJ2958" s="5" t="str">
        <f t="shared" si="839"/>
        <v>Zulkifli Haribu44202DAY</v>
      </c>
      <c r="AK2958" s="5" t="str">
        <f t="shared" si="840"/>
        <v>Zulkifli HaribuBMJ II</v>
      </c>
      <c r="AL2958" s="5" t="str">
        <f t="shared" si="842"/>
        <v>1UTARA</v>
      </c>
      <c r="AM2958" s="5" t="str">
        <f t="shared" si="843"/>
        <v>1 &gt; 4UTARA12 RODA</v>
      </c>
      <c r="AN2958" s="5" t="str">
        <f t="shared" si="844"/>
        <v>Zulkifli HaribuBMJ II1 &gt; 4UTARA12 RODA</v>
      </c>
      <c r="AO2958" s="5" t="str">
        <f t="shared" si="845"/>
        <v>Zulkifli Haribu1 &gt; 4UTARA12 RODA</v>
      </c>
      <c r="AP2958" s="5" t="str">
        <f t="shared" si="846"/>
        <v>44202DAY</v>
      </c>
    </row>
    <row r="2959" spans="1:42" x14ac:dyDescent="0.3">
      <c r="A2959" s="33">
        <v>1</v>
      </c>
      <c r="B2959" s="33"/>
      <c r="C2959" s="70">
        <v>44202</v>
      </c>
      <c r="D2959" s="71" t="s">
        <v>19</v>
      </c>
      <c r="E2959" s="70">
        <v>44202.405555555553</v>
      </c>
      <c r="F2959" s="71">
        <v>5165123</v>
      </c>
      <c r="G2959" s="33" t="s">
        <v>20</v>
      </c>
      <c r="H2959" s="33" t="s">
        <v>21</v>
      </c>
      <c r="I2959" s="33" t="s">
        <v>123</v>
      </c>
      <c r="J2959" s="33" t="s">
        <v>23</v>
      </c>
      <c r="K2959" s="63" t="s">
        <v>25</v>
      </c>
      <c r="L2959" s="32" t="str">
        <f t="shared" si="829"/>
        <v>CGE370</v>
      </c>
      <c r="M2959" s="32" t="str">
        <f t="shared" si="830"/>
        <v>BMJ II</v>
      </c>
      <c r="N2959" s="32" t="str">
        <f t="shared" si="831"/>
        <v>12 RODA</v>
      </c>
      <c r="O2959" s="146">
        <v>44202.406226851854</v>
      </c>
      <c r="P2959" s="65">
        <v>44202.406226851854</v>
      </c>
      <c r="Q2959" s="65"/>
      <c r="R2959" s="66">
        <v>2</v>
      </c>
      <c r="S2959" s="66">
        <v>46600</v>
      </c>
      <c r="T2959" s="66">
        <v>18500</v>
      </c>
      <c r="U2959" s="67">
        <f t="shared" si="841"/>
        <v>28.1</v>
      </c>
      <c r="V2959" s="66">
        <f t="shared" si="832"/>
        <v>569783.70000000007</v>
      </c>
      <c r="W2959" s="66" t="str">
        <f t="shared" si="833"/>
        <v>1 &gt; 4</v>
      </c>
      <c r="X2959" s="66">
        <f>A2959+SUMIFS(Presensi!F:F,Presensi!E:E,'Entry Data'!AP2959)</f>
        <v>1</v>
      </c>
      <c r="Y2959" s="66">
        <f>IFERROR(INDEX('Retasi Pricing'!F:F,MATCH('Entry Data'!AM2959,'Retasi Pricing'!E:E,0))*X2959,"")</f>
        <v>27500</v>
      </c>
      <c r="Z2959" s="62" t="s">
        <v>26</v>
      </c>
      <c r="AA2959" s="62" t="s">
        <v>27</v>
      </c>
      <c r="AB2959" s="32"/>
      <c r="AC2959" s="32" t="s">
        <v>266</v>
      </c>
      <c r="AD2959" s="32" t="str">
        <f t="shared" si="834"/>
        <v/>
      </c>
      <c r="AF2959" s="5" t="str">
        <f t="shared" si="835"/>
        <v>Zulkifli Haribu44202</v>
      </c>
      <c r="AG2959" s="5" t="str">
        <f t="shared" si="836"/>
        <v>BMJ 04044202UTARADAY</v>
      </c>
      <c r="AH2959" s="5" t="str">
        <f t="shared" si="837"/>
        <v>Zulkifli Haribu44202UTARADAY</v>
      </c>
      <c r="AI2959" s="5" t="str">
        <f t="shared" si="838"/>
        <v>BMJ 04044202DAY</v>
      </c>
      <c r="AJ2959" s="5" t="str">
        <f t="shared" si="839"/>
        <v>Zulkifli Haribu44202DAY</v>
      </c>
      <c r="AK2959" s="5" t="str">
        <f t="shared" si="840"/>
        <v>Zulkifli HaribuBMJ II</v>
      </c>
      <c r="AL2959" s="5" t="str">
        <f t="shared" si="842"/>
        <v>2UTARA</v>
      </c>
      <c r="AM2959" s="5" t="str">
        <f t="shared" si="843"/>
        <v>1 &gt; 4UTARA12 RODA</v>
      </c>
      <c r="AN2959" s="5" t="str">
        <f t="shared" si="844"/>
        <v>Zulkifli HaribuBMJ II1 &gt; 4UTARA12 RODA</v>
      </c>
      <c r="AO2959" s="5" t="str">
        <f t="shared" si="845"/>
        <v>Zulkifli Haribu1 &gt; 4UTARA12 RODA</v>
      </c>
      <c r="AP2959" s="5" t="str">
        <f t="shared" si="846"/>
        <v>44202DAY</v>
      </c>
    </row>
    <row r="2960" spans="1:42" x14ac:dyDescent="0.3">
      <c r="A2960" s="33">
        <v>1</v>
      </c>
      <c r="B2960" s="33"/>
      <c r="C2960" s="70">
        <v>44202</v>
      </c>
      <c r="D2960" s="71" t="s">
        <v>19</v>
      </c>
      <c r="E2960" s="70">
        <v>44202.459027777775</v>
      </c>
      <c r="F2960" s="71">
        <v>5165192</v>
      </c>
      <c r="G2960" s="33" t="s">
        <v>20</v>
      </c>
      <c r="H2960" s="33" t="s">
        <v>21</v>
      </c>
      <c r="I2960" s="33" t="s">
        <v>123</v>
      </c>
      <c r="J2960" s="33" t="s">
        <v>23</v>
      </c>
      <c r="K2960" s="63" t="s">
        <v>25</v>
      </c>
      <c r="L2960" s="32" t="str">
        <f t="shared" si="829"/>
        <v>CGE370</v>
      </c>
      <c r="M2960" s="32" t="str">
        <f t="shared" si="830"/>
        <v>BMJ II</v>
      </c>
      <c r="N2960" s="32" t="str">
        <f t="shared" si="831"/>
        <v>12 RODA</v>
      </c>
      <c r="O2960" s="146">
        <v>44202.459814814814</v>
      </c>
      <c r="P2960" s="65">
        <v>44202.459814814814</v>
      </c>
      <c r="Q2960" s="65"/>
      <c r="R2960" s="66">
        <v>3</v>
      </c>
      <c r="S2960" s="66">
        <v>47120</v>
      </c>
      <c r="T2960" s="66">
        <v>18500</v>
      </c>
      <c r="U2960" s="67">
        <f t="shared" si="841"/>
        <v>28.62</v>
      </c>
      <c r="V2960" s="66">
        <f t="shared" si="832"/>
        <v>580327.74</v>
      </c>
      <c r="W2960" s="66" t="str">
        <f t="shared" si="833"/>
        <v>1 &gt; 4</v>
      </c>
      <c r="X2960" s="66">
        <f>A2960+SUMIFS(Presensi!F:F,Presensi!E:E,'Entry Data'!AP2960)</f>
        <v>1</v>
      </c>
      <c r="Y2960" s="66">
        <f>IFERROR(INDEX('Retasi Pricing'!F:F,MATCH('Entry Data'!AM2960,'Retasi Pricing'!E:E,0))*X2960,"")</f>
        <v>27500</v>
      </c>
      <c r="Z2960" s="62" t="s">
        <v>26</v>
      </c>
      <c r="AA2960" s="62" t="s">
        <v>27</v>
      </c>
      <c r="AB2960" s="32"/>
      <c r="AC2960" s="32" t="s">
        <v>266</v>
      </c>
      <c r="AD2960" s="32" t="str">
        <f t="shared" si="834"/>
        <v/>
      </c>
      <c r="AF2960" s="5" t="str">
        <f t="shared" si="835"/>
        <v>Zulkifli Haribu44202</v>
      </c>
      <c r="AG2960" s="5" t="str">
        <f t="shared" si="836"/>
        <v>BMJ 04044202UTARADAY</v>
      </c>
      <c r="AH2960" s="5" t="str">
        <f t="shared" si="837"/>
        <v>Zulkifli Haribu44202UTARADAY</v>
      </c>
      <c r="AI2960" s="5" t="str">
        <f t="shared" si="838"/>
        <v>BMJ 04044202DAY</v>
      </c>
      <c r="AJ2960" s="5" t="str">
        <f t="shared" si="839"/>
        <v>Zulkifli Haribu44202DAY</v>
      </c>
      <c r="AK2960" s="5" t="str">
        <f t="shared" si="840"/>
        <v>Zulkifli HaribuBMJ II</v>
      </c>
      <c r="AL2960" s="5" t="str">
        <f t="shared" si="842"/>
        <v>3UTARA</v>
      </c>
      <c r="AM2960" s="5" t="str">
        <f t="shared" si="843"/>
        <v>1 &gt; 4UTARA12 RODA</v>
      </c>
      <c r="AN2960" s="5" t="str">
        <f t="shared" si="844"/>
        <v>Zulkifli HaribuBMJ II1 &gt; 4UTARA12 RODA</v>
      </c>
      <c r="AO2960" s="5" t="str">
        <f t="shared" si="845"/>
        <v>Zulkifli Haribu1 &gt; 4UTARA12 RODA</v>
      </c>
      <c r="AP2960" s="5" t="str">
        <f t="shared" si="846"/>
        <v>44202DAY</v>
      </c>
    </row>
    <row r="2961" spans="1:42" x14ac:dyDescent="0.3">
      <c r="A2961" s="33">
        <v>1</v>
      </c>
      <c r="B2961" s="33"/>
      <c r="C2961" s="70">
        <v>44202</v>
      </c>
      <c r="D2961" s="71" t="s">
        <v>19</v>
      </c>
      <c r="E2961" s="70">
        <v>44202.517361111109</v>
      </c>
      <c r="F2961" s="71">
        <v>5165264</v>
      </c>
      <c r="G2961" s="33" t="s">
        <v>20</v>
      </c>
      <c r="H2961" s="33" t="s">
        <v>21</v>
      </c>
      <c r="I2961" s="33" t="s">
        <v>123</v>
      </c>
      <c r="J2961" s="33" t="s">
        <v>23</v>
      </c>
      <c r="K2961" s="63" t="s">
        <v>25</v>
      </c>
      <c r="L2961" s="32" t="str">
        <f t="shared" si="829"/>
        <v>CGE370</v>
      </c>
      <c r="M2961" s="32" t="str">
        <f t="shared" si="830"/>
        <v>BMJ II</v>
      </c>
      <c r="N2961" s="32" t="str">
        <f t="shared" si="831"/>
        <v>12 RODA</v>
      </c>
      <c r="O2961" s="146">
        <v>44202.518078703702</v>
      </c>
      <c r="P2961" s="65">
        <v>44202.518078703702</v>
      </c>
      <c r="Q2961" s="65"/>
      <c r="R2961" s="66">
        <v>4</v>
      </c>
      <c r="S2961" s="66">
        <v>47460</v>
      </c>
      <c r="T2961" s="66">
        <v>18500</v>
      </c>
      <c r="U2961" s="67">
        <f t="shared" si="841"/>
        <v>28.96</v>
      </c>
      <c r="V2961" s="66">
        <f t="shared" si="832"/>
        <v>587221.91999999993</v>
      </c>
      <c r="W2961" s="66" t="str">
        <f t="shared" si="833"/>
        <v>1 &gt; 4</v>
      </c>
      <c r="X2961" s="66">
        <f>A2961+SUMIFS(Presensi!F:F,Presensi!E:E,'Entry Data'!AP2961)</f>
        <v>1</v>
      </c>
      <c r="Y2961" s="66">
        <f>IFERROR(INDEX('Retasi Pricing'!F:F,MATCH('Entry Data'!AM2961,'Retasi Pricing'!E:E,0))*X2961,"")</f>
        <v>27500</v>
      </c>
      <c r="Z2961" s="62" t="s">
        <v>26</v>
      </c>
      <c r="AA2961" s="62" t="s">
        <v>27</v>
      </c>
      <c r="AB2961" s="32"/>
      <c r="AC2961" s="32" t="s">
        <v>266</v>
      </c>
      <c r="AD2961" s="32" t="str">
        <f t="shared" si="834"/>
        <v/>
      </c>
      <c r="AF2961" s="5" t="str">
        <f t="shared" si="835"/>
        <v>Zulkifli Haribu44202</v>
      </c>
      <c r="AG2961" s="5" t="str">
        <f t="shared" si="836"/>
        <v>BMJ 04044202UTARADAY</v>
      </c>
      <c r="AH2961" s="5" t="str">
        <f t="shared" si="837"/>
        <v>Zulkifli Haribu44202UTARADAY</v>
      </c>
      <c r="AI2961" s="5" t="str">
        <f t="shared" si="838"/>
        <v>BMJ 04044202DAY</v>
      </c>
      <c r="AJ2961" s="5" t="str">
        <f t="shared" si="839"/>
        <v>Zulkifli Haribu44202DAY</v>
      </c>
      <c r="AK2961" s="5" t="str">
        <f t="shared" si="840"/>
        <v>Zulkifli HaribuBMJ II</v>
      </c>
      <c r="AL2961" s="5" t="str">
        <f t="shared" si="842"/>
        <v>4UTARA</v>
      </c>
      <c r="AM2961" s="5" t="str">
        <f t="shared" si="843"/>
        <v>1 &gt; 4UTARA12 RODA</v>
      </c>
      <c r="AN2961" s="5" t="str">
        <f t="shared" si="844"/>
        <v>Zulkifli HaribuBMJ II1 &gt; 4UTARA12 RODA</v>
      </c>
      <c r="AO2961" s="5" t="str">
        <f t="shared" si="845"/>
        <v>Zulkifli Haribu1 &gt; 4UTARA12 RODA</v>
      </c>
      <c r="AP2961" s="5" t="str">
        <f t="shared" si="846"/>
        <v>44202DAY</v>
      </c>
    </row>
    <row r="2962" spans="1:42" x14ac:dyDescent="0.3">
      <c r="A2962" s="33">
        <v>1</v>
      </c>
      <c r="B2962" s="33"/>
      <c r="C2962" s="70">
        <v>44202</v>
      </c>
      <c r="D2962" s="71" t="s">
        <v>19</v>
      </c>
      <c r="E2962" s="70">
        <v>44202.574305555558</v>
      </c>
      <c r="F2962" s="71">
        <v>5165320</v>
      </c>
      <c r="G2962" s="33" t="s">
        <v>20</v>
      </c>
      <c r="H2962" s="33" t="s">
        <v>21</v>
      </c>
      <c r="I2962" s="33" t="s">
        <v>123</v>
      </c>
      <c r="J2962" s="33" t="s">
        <v>23</v>
      </c>
      <c r="K2962" s="63" t="s">
        <v>25</v>
      </c>
      <c r="L2962" s="32" t="str">
        <f t="shared" si="829"/>
        <v>CGE370</v>
      </c>
      <c r="M2962" s="32" t="str">
        <f t="shared" si="830"/>
        <v>BMJ II</v>
      </c>
      <c r="N2962" s="32" t="str">
        <f t="shared" si="831"/>
        <v>12 RODA</v>
      </c>
      <c r="O2962" s="146">
        <v>44202.57471064815</v>
      </c>
      <c r="P2962" s="65">
        <v>44202.57471064815</v>
      </c>
      <c r="Q2962" s="65"/>
      <c r="R2962" s="66">
        <v>5</v>
      </c>
      <c r="S2962" s="66">
        <v>47960</v>
      </c>
      <c r="T2962" s="66">
        <v>18500</v>
      </c>
      <c r="U2962" s="67">
        <f t="shared" si="841"/>
        <v>29.46</v>
      </c>
      <c r="V2962" s="66">
        <f t="shared" si="832"/>
        <v>597360.41999999993</v>
      </c>
      <c r="W2962" s="66" t="str">
        <f t="shared" si="833"/>
        <v>&gt; 5</v>
      </c>
      <c r="X2962" s="66">
        <f>A2962+SUMIFS(Presensi!F:F,Presensi!E:E,'Entry Data'!AP2962)</f>
        <v>1</v>
      </c>
      <c r="Y2962" s="66">
        <f>IFERROR(INDEX('Retasi Pricing'!F:F,MATCH('Entry Data'!AM2962,'Retasi Pricing'!E:E,0))*X2962,"")</f>
        <v>31200</v>
      </c>
      <c r="Z2962" s="62" t="s">
        <v>26</v>
      </c>
      <c r="AA2962" s="62" t="s">
        <v>27</v>
      </c>
      <c r="AB2962" s="32"/>
      <c r="AC2962" s="32" t="s">
        <v>266</v>
      </c>
      <c r="AD2962" s="32" t="str">
        <f t="shared" si="834"/>
        <v/>
      </c>
      <c r="AF2962" s="5" t="str">
        <f t="shared" si="835"/>
        <v>Zulkifli Haribu44202</v>
      </c>
      <c r="AG2962" s="5" t="str">
        <f t="shared" si="836"/>
        <v>BMJ 04044202UTARADAY</v>
      </c>
      <c r="AH2962" s="5" t="str">
        <f t="shared" si="837"/>
        <v>Zulkifli Haribu44202UTARADAY</v>
      </c>
      <c r="AI2962" s="5" t="str">
        <f t="shared" si="838"/>
        <v>BMJ 04044202DAY</v>
      </c>
      <c r="AJ2962" s="5" t="str">
        <f t="shared" si="839"/>
        <v>Zulkifli Haribu44202DAY</v>
      </c>
      <c r="AK2962" s="5" t="str">
        <f t="shared" si="840"/>
        <v>Zulkifli HaribuBMJ II</v>
      </c>
      <c r="AL2962" s="5" t="str">
        <f t="shared" si="842"/>
        <v>5UTARA</v>
      </c>
      <c r="AM2962" s="5" t="str">
        <f t="shared" si="843"/>
        <v>&gt; 5UTARA12 RODA</v>
      </c>
      <c r="AN2962" s="5" t="str">
        <f t="shared" si="844"/>
        <v>Zulkifli HaribuBMJ II&gt; 5UTARA12 RODA</v>
      </c>
      <c r="AO2962" s="5" t="str">
        <f t="shared" si="845"/>
        <v>Zulkifli Haribu&gt; 5UTARA12 RODA</v>
      </c>
      <c r="AP2962" s="5" t="str">
        <f t="shared" si="846"/>
        <v>44202DAY</v>
      </c>
    </row>
    <row r="2963" spans="1:42" x14ac:dyDescent="0.3">
      <c r="A2963" s="33">
        <v>1</v>
      </c>
      <c r="B2963" s="33"/>
      <c r="C2963" s="70">
        <v>44202</v>
      </c>
      <c r="D2963" s="71" t="s">
        <v>19</v>
      </c>
      <c r="E2963" s="70">
        <v>44202.631944444445</v>
      </c>
      <c r="F2963" s="71">
        <v>5165391</v>
      </c>
      <c r="G2963" s="33" t="s">
        <v>20</v>
      </c>
      <c r="H2963" s="33" t="s">
        <v>21</v>
      </c>
      <c r="I2963" s="33" t="s">
        <v>123</v>
      </c>
      <c r="J2963" s="33" t="s">
        <v>23</v>
      </c>
      <c r="K2963" s="63" t="s">
        <v>25</v>
      </c>
      <c r="L2963" s="32" t="str">
        <f t="shared" si="829"/>
        <v>CGE370</v>
      </c>
      <c r="M2963" s="32" t="str">
        <f t="shared" si="830"/>
        <v>BMJ II</v>
      </c>
      <c r="N2963" s="32" t="str">
        <f t="shared" si="831"/>
        <v>12 RODA</v>
      </c>
      <c r="O2963" s="146">
        <v>44202.632349537038</v>
      </c>
      <c r="P2963" s="65">
        <v>44202.632349537038</v>
      </c>
      <c r="Q2963" s="65"/>
      <c r="R2963" s="66">
        <v>6</v>
      </c>
      <c r="S2963" s="66">
        <v>50980</v>
      </c>
      <c r="T2963" s="66">
        <v>18500</v>
      </c>
      <c r="U2963" s="67">
        <f t="shared" si="841"/>
        <v>32.479999999999997</v>
      </c>
      <c r="V2963" s="66">
        <f t="shared" si="832"/>
        <v>658596.95999999985</v>
      </c>
      <c r="W2963" s="66" t="str">
        <f t="shared" si="833"/>
        <v>&gt; 6</v>
      </c>
      <c r="X2963" s="66">
        <f>A2963+SUMIFS(Presensi!F:F,Presensi!E:E,'Entry Data'!AP2963)</f>
        <v>1</v>
      </c>
      <c r="Y2963" s="66">
        <f>IFERROR(INDEX('Retasi Pricing'!F:F,MATCH('Entry Data'!AM2963,'Retasi Pricing'!E:E,0))*X2963,"")</f>
        <v>34450</v>
      </c>
      <c r="Z2963" s="62" t="s">
        <v>26</v>
      </c>
      <c r="AA2963" s="62" t="s">
        <v>27</v>
      </c>
      <c r="AB2963" s="32"/>
      <c r="AC2963" s="32" t="s">
        <v>266</v>
      </c>
      <c r="AD2963" s="32" t="str">
        <f t="shared" si="834"/>
        <v/>
      </c>
      <c r="AF2963" s="5" t="str">
        <f t="shared" si="835"/>
        <v>Zulkifli Haribu44202</v>
      </c>
      <c r="AG2963" s="5" t="str">
        <f t="shared" si="836"/>
        <v>BMJ 04044202UTARADAY</v>
      </c>
      <c r="AH2963" s="5" t="str">
        <f t="shared" si="837"/>
        <v>Zulkifli Haribu44202UTARADAY</v>
      </c>
      <c r="AI2963" s="5" t="str">
        <f t="shared" si="838"/>
        <v>BMJ 04044202DAY</v>
      </c>
      <c r="AJ2963" s="5" t="str">
        <f t="shared" si="839"/>
        <v>Zulkifli Haribu44202DAY</v>
      </c>
      <c r="AK2963" s="5" t="str">
        <f t="shared" si="840"/>
        <v>Zulkifli HaribuBMJ II</v>
      </c>
      <c r="AL2963" s="5" t="str">
        <f t="shared" si="842"/>
        <v>6UTARA</v>
      </c>
      <c r="AM2963" s="5" t="str">
        <f t="shared" si="843"/>
        <v>&gt; 6UTARA12 RODA</v>
      </c>
      <c r="AN2963" s="5" t="str">
        <f t="shared" si="844"/>
        <v>Zulkifli HaribuBMJ II&gt; 6UTARA12 RODA</v>
      </c>
      <c r="AO2963" s="5" t="str">
        <f t="shared" si="845"/>
        <v>Zulkifli Haribu&gt; 6UTARA12 RODA</v>
      </c>
      <c r="AP2963" s="5" t="str">
        <f t="shared" si="846"/>
        <v>44202DAY</v>
      </c>
    </row>
    <row r="2964" spans="1:42" x14ac:dyDescent="0.3">
      <c r="A2964" s="33">
        <v>1</v>
      </c>
      <c r="B2964" s="33"/>
      <c r="C2964" s="70">
        <v>44202</v>
      </c>
      <c r="D2964" s="71" t="s">
        <v>19</v>
      </c>
      <c r="E2964" s="70">
        <v>44202.744444444441</v>
      </c>
      <c r="F2964" s="71">
        <v>5165511</v>
      </c>
      <c r="G2964" s="33" t="s">
        <v>20</v>
      </c>
      <c r="H2964" s="33" t="s">
        <v>21</v>
      </c>
      <c r="I2964" s="33" t="s">
        <v>51</v>
      </c>
      <c r="J2964" s="33" t="s">
        <v>46</v>
      </c>
      <c r="K2964" s="63" t="s">
        <v>25</v>
      </c>
      <c r="L2964" s="32" t="str">
        <f t="shared" si="829"/>
        <v>CGE370</v>
      </c>
      <c r="M2964" s="32" t="str">
        <f t="shared" si="830"/>
        <v>BMJ II</v>
      </c>
      <c r="N2964" s="32" t="str">
        <f t="shared" si="831"/>
        <v>12 RODA</v>
      </c>
      <c r="O2964" s="146">
        <v>44202.745081018518</v>
      </c>
      <c r="P2964" s="65">
        <v>44202.745081018518</v>
      </c>
      <c r="Q2964" s="65"/>
      <c r="R2964" s="66">
        <v>3</v>
      </c>
      <c r="S2964" s="66">
        <v>48500</v>
      </c>
      <c r="T2964" s="66">
        <v>18500</v>
      </c>
      <c r="U2964" s="67">
        <f t="shared" si="841"/>
        <v>30</v>
      </c>
      <c r="V2964" s="66">
        <f t="shared" si="832"/>
        <v>608310</v>
      </c>
      <c r="W2964" s="66" t="str">
        <f t="shared" si="833"/>
        <v>1 &gt; 4</v>
      </c>
      <c r="X2964" s="66">
        <f>A2964+SUMIFS(Presensi!F:F,Presensi!E:E,'Entry Data'!AP2964)</f>
        <v>1</v>
      </c>
      <c r="Y2964" s="66">
        <f>IFERROR(INDEX('Retasi Pricing'!F:F,MATCH('Entry Data'!AM2964,'Retasi Pricing'!E:E,0))*X2964,"")</f>
        <v>27500</v>
      </c>
      <c r="Z2964" s="62" t="s">
        <v>26</v>
      </c>
      <c r="AA2964" s="62" t="s">
        <v>27</v>
      </c>
      <c r="AB2964" s="32"/>
      <c r="AC2964" s="32" t="s">
        <v>196</v>
      </c>
      <c r="AD2964" s="32" t="str">
        <f t="shared" si="834"/>
        <v/>
      </c>
      <c r="AF2964" s="5" t="str">
        <f t="shared" si="835"/>
        <v>suwarno44202</v>
      </c>
      <c r="AG2964" s="5" t="str">
        <f t="shared" si="836"/>
        <v>BMJ 04044202UTARADAY</v>
      </c>
      <c r="AH2964" s="5" t="str">
        <f t="shared" si="837"/>
        <v>suwarno44202UTARADAY</v>
      </c>
      <c r="AI2964" s="5" t="str">
        <f t="shared" si="838"/>
        <v>BMJ 04044202DAY</v>
      </c>
      <c r="AJ2964" s="5" t="str">
        <f t="shared" si="839"/>
        <v>suwarno44202DAY</v>
      </c>
      <c r="AK2964" s="5" t="str">
        <f t="shared" si="840"/>
        <v>suwarnoBMJ II</v>
      </c>
      <c r="AL2964" s="5" t="str">
        <f t="shared" si="842"/>
        <v>3UTARA</v>
      </c>
      <c r="AM2964" s="5" t="str">
        <f t="shared" si="843"/>
        <v>1 &gt; 4UTARA12 RODA</v>
      </c>
      <c r="AN2964" s="5" t="str">
        <f t="shared" si="844"/>
        <v>suwarnoBMJ II1 &gt; 4UTARA12 RODA</v>
      </c>
      <c r="AO2964" s="5" t="str">
        <f t="shared" si="845"/>
        <v>suwarno1 &gt; 4UTARA12 RODA</v>
      </c>
      <c r="AP2964" s="5" t="str">
        <f t="shared" si="846"/>
        <v>44202DAY</v>
      </c>
    </row>
    <row r="2965" spans="1:42" x14ac:dyDescent="0.3">
      <c r="A2965" s="33">
        <v>1</v>
      </c>
      <c r="B2965" s="33"/>
      <c r="C2965" s="70">
        <v>44202</v>
      </c>
      <c r="D2965" s="71" t="s">
        <v>19</v>
      </c>
      <c r="E2965" s="70">
        <v>44202.515972222223</v>
      </c>
      <c r="F2965" s="71">
        <v>5165261</v>
      </c>
      <c r="G2965" s="33" t="s">
        <v>20</v>
      </c>
      <c r="H2965" s="33" t="s">
        <v>50</v>
      </c>
      <c r="I2965" s="33" t="s">
        <v>51</v>
      </c>
      <c r="J2965" s="33" t="s">
        <v>53</v>
      </c>
      <c r="K2965" s="63" t="s">
        <v>126</v>
      </c>
      <c r="L2965" s="32" t="str">
        <f t="shared" si="829"/>
        <v>CGE370</v>
      </c>
      <c r="M2965" s="32" t="str">
        <f t="shared" si="830"/>
        <v>BMJ II</v>
      </c>
      <c r="N2965" s="32" t="str">
        <f t="shared" si="831"/>
        <v>12 RODA</v>
      </c>
      <c r="O2965" s="146">
        <v>44202.517025462963</v>
      </c>
      <c r="P2965" s="65">
        <v>44202.521967592591</v>
      </c>
      <c r="Q2965" s="65"/>
      <c r="R2965" s="66">
        <v>1</v>
      </c>
      <c r="S2965" s="66">
        <v>46500</v>
      </c>
      <c r="T2965" s="66">
        <v>17080</v>
      </c>
      <c r="U2965" s="67">
        <f t="shared" si="841"/>
        <v>29.42</v>
      </c>
      <c r="V2965" s="66">
        <f t="shared" si="832"/>
        <v>596549.34000000008</v>
      </c>
      <c r="W2965" s="66" t="str">
        <f t="shared" si="833"/>
        <v>1 &gt; 4</v>
      </c>
      <c r="X2965" s="66">
        <f>A2965+SUMIFS(Presensi!F:F,Presensi!E:E,'Entry Data'!AP2965)</f>
        <v>1</v>
      </c>
      <c r="Y2965" s="66">
        <f>IFERROR(INDEX('Retasi Pricing'!F:F,MATCH('Entry Data'!AM2965,'Retasi Pricing'!E:E,0))*X2965,"")</f>
        <v>27500</v>
      </c>
      <c r="Z2965" s="62" t="s">
        <v>26</v>
      </c>
      <c r="AA2965" s="62" t="s">
        <v>27</v>
      </c>
      <c r="AB2965" s="32"/>
      <c r="AC2965" s="32" t="s">
        <v>371</v>
      </c>
      <c r="AD2965" s="32" t="str">
        <f t="shared" si="834"/>
        <v/>
      </c>
      <c r="AF2965" s="5" t="str">
        <f t="shared" si="835"/>
        <v>Miftahul Amin44202</v>
      </c>
      <c r="AG2965" s="5" t="str">
        <f t="shared" si="836"/>
        <v>BMJ 04244202UTARADAY</v>
      </c>
      <c r="AH2965" s="5" t="str">
        <f t="shared" si="837"/>
        <v>Miftahul Amin44202UTARADAY</v>
      </c>
      <c r="AI2965" s="5" t="str">
        <f t="shared" si="838"/>
        <v>BMJ 04244202DAY</v>
      </c>
      <c r="AJ2965" s="5" t="str">
        <f t="shared" si="839"/>
        <v>Miftahul Amin44202DAY</v>
      </c>
      <c r="AK2965" s="5" t="str">
        <f t="shared" si="840"/>
        <v>Miftahul AminBMJ II</v>
      </c>
      <c r="AL2965" s="5" t="str">
        <f t="shared" si="842"/>
        <v>1UTARA</v>
      </c>
      <c r="AM2965" s="5" t="str">
        <f t="shared" si="843"/>
        <v>1 &gt; 4UTARA12 RODA</v>
      </c>
      <c r="AN2965" s="5" t="str">
        <f t="shared" si="844"/>
        <v>Miftahul AminBMJ II1 &gt; 4UTARA12 RODA</v>
      </c>
      <c r="AO2965" s="5" t="str">
        <f t="shared" si="845"/>
        <v>Miftahul Amin1 &gt; 4UTARA12 RODA</v>
      </c>
      <c r="AP2965" s="5" t="str">
        <f t="shared" si="846"/>
        <v>44202DAY</v>
      </c>
    </row>
    <row r="2966" spans="1:42" x14ac:dyDescent="0.3">
      <c r="A2966" s="33">
        <v>1</v>
      </c>
      <c r="B2966" s="33"/>
      <c r="C2966" s="70">
        <v>44202</v>
      </c>
      <c r="D2966" s="71" t="s">
        <v>19</v>
      </c>
      <c r="E2966" s="70">
        <v>44202.568055555559</v>
      </c>
      <c r="F2966" s="71">
        <v>5165311</v>
      </c>
      <c r="G2966" s="33" t="s">
        <v>20</v>
      </c>
      <c r="H2966" s="33" t="s">
        <v>21</v>
      </c>
      <c r="I2966" s="33" t="s">
        <v>123</v>
      </c>
      <c r="J2966" s="33" t="s">
        <v>23</v>
      </c>
      <c r="K2966" s="63" t="s">
        <v>126</v>
      </c>
      <c r="L2966" s="32" t="str">
        <f t="shared" si="829"/>
        <v>CGE370</v>
      </c>
      <c r="M2966" s="32" t="str">
        <f t="shared" si="830"/>
        <v>BMJ II</v>
      </c>
      <c r="N2966" s="32" t="str">
        <f t="shared" si="831"/>
        <v>12 RODA</v>
      </c>
      <c r="O2966" s="146">
        <v>44202.568726851852</v>
      </c>
      <c r="P2966" s="65">
        <v>44202.568726851852</v>
      </c>
      <c r="Q2966" s="65"/>
      <c r="R2966" s="66">
        <v>2</v>
      </c>
      <c r="S2966" s="66">
        <v>46640</v>
      </c>
      <c r="T2966" s="66">
        <v>17080</v>
      </c>
      <c r="U2966" s="67">
        <f t="shared" si="841"/>
        <v>29.56</v>
      </c>
      <c r="V2966" s="66">
        <f t="shared" si="832"/>
        <v>599388.11999999988</v>
      </c>
      <c r="W2966" s="66" t="str">
        <f t="shared" si="833"/>
        <v>1 &gt; 4</v>
      </c>
      <c r="X2966" s="66">
        <f>A2966+SUMIFS(Presensi!F:F,Presensi!E:E,'Entry Data'!AP2966)</f>
        <v>1</v>
      </c>
      <c r="Y2966" s="66">
        <f>IFERROR(INDEX('Retasi Pricing'!F:F,MATCH('Entry Data'!AM2966,'Retasi Pricing'!E:E,0))*X2966,"")</f>
        <v>27500</v>
      </c>
      <c r="Z2966" s="62" t="s">
        <v>26</v>
      </c>
      <c r="AA2966" s="62" t="s">
        <v>27</v>
      </c>
      <c r="AB2966" s="32"/>
      <c r="AC2966" s="32" t="s">
        <v>371</v>
      </c>
      <c r="AD2966" s="32" t="str">
        <f t="shared" si="834"/>
        <v/>
      </c>
      <c r="AF2966" s="5" t="str">
        <f t="shared" si="835"/>
        <v>Miftahul Amin44202</v>
      </c>
      <c r="AG2966" s="5" t="str">
        <f t="shared" si="836"/>
        <v>BMJ 04244202UTARADAY</v>
      </c>
      <c r="AH2966" s="5" t="str">
        <f t="shared" si="837"/>
        <v>Miftahul Amin44202UTARADAY</v>
      </c>
      <c r="AI2966" s="5" t="str">
        <f t="shared" si="838"/>
        <v>BMJ 04244202DAY</v>
      </c>
      <c r="AJ2966" s="5" t="str">
        <f t="shared" si="839"/>
        <v>Miftahul Amin44202DAY</v>
      </c>
      <c r="AK2966" s="5" t="str">
        <f t="shared" si="840"/>
        <v>Miftahul AminBMJ II</v>
      </c>
      <c r="AL2966" s="5" t="str">
        <f t="shared" si="842"/>
        <v>2UTARA</v>
      </c>
      <c r="AM2966" s="5" t="str">
        <f t="shared" si="843"/>
        <v>1 &gt; 4UTARA12 RODA</v>
      </c>
      <c r="AN2966" s="5" t="str">
        <f t="shared" si="844"/>
        <v>Miftahul AminBMJ II1 &gt; 4UTARA12 RODA</v>
      </c>
      <c r="AO2966" s="5" t="str">
        <f t="shared" si="845"/>
        <v>Miftahul Amin1 &gt; 4UTARA12 RODA</v>
      </c>
      <c r="AP2966" s="5" t="str">
        <f t="shared" si="846"/>
        <v>44202DAY</v>
      </c>
    </row>
    <row r="2967" spans="1:42" x14ac:dyDescent="0.3">
      <c r="A2967" s="33">
        <v>1</v>
      </c>
      <c r="B2967" s="33"/>
      <c r="C2967" s="70">
        <v>44202</v>
      </c>
      <c r="D2967" s="71" t="s">
        <v>19</v>
      </c>
      <c r="E2967" s="70">
        <v>44202.633333333331</v>
      </c>
      <c r="F2967" s="71">
        <v>5165392</v>
      </c>
      <c r="G2967" s="33" t="s">
        <v>20</v>
      </c>
      <c r="H2967" s="33" t="s">
        <v>50</v>
      </c>
      <c r="I2967" s="33" t="s">
        <v>51</v>
      </c>
      <c r="J2967" s="33" t="s">
        <v>53</v>
      </c>
      <c r="K2967" s="63" t="s">
        <v>126</v>
      </c>
      <c r="L2967" s="32" t="str">
        <f t="shared" si="829"/>
        <v>CGE370</v>
      </c>
      <c r="M2967" s="32" t="str">
        <f t="shared" si="830"/>
        <v>BMJ II</v>
      </c>
      <c r="N2967" s="32" t="str">
        <f t="shared" si="831"/>
        <v>12 RODA</v>
      </c>
      <c r="O2967" s="146">
        <v>44202.633692129632</v>
      </c>
      <c r="P2967" s="65">
        <v>44202.633692129632</v>
      </c>
      <c r="Q2967" s="65"/>
      <c r="R2967" s="66">
        <v>3</v>
      </c>
      <c r="S2967" s="66">
        <v>45820</v>
      </c>
      <c r="T2967" s="66">
        <v>17080</v>
      </c>
      <c r="U2967" s="67">
        <f t="shared" si="841"/>
        <v>28.74</v>
      </c>
      <c r="V2967" s="66">
        <f t="shared" si="832"/>
        <v>582760.98</v>
      </c>
      <c r="W2967" s="66" t="str">
        <f t="shared" si="833"/>
        <v>1 &gt; 4</v>
      </c>
      <c r="X2967" s="66">
        <f>A2967+SUMIFS(Presensi!F:F,Presensi!E:E,'Entry Data'!AP2967)</f>
        <v>1</v>
      </c>
      <c r="Y2967" s="66">
        <f>IFERROR(INDEX('Retasi Pricing'!F:F,MATCH('Entry Data'!AM2967,'Retasi Pricing'!E:E,0))*X2967,"")</f>
        <v>27500</v>
      </c>
      <c r="Z2967" s="62" t="s">
        <v>26</v>
      </c>
      <c r="AA2967" s="62" t="s">
        <v>27</v>
      </c>
      <c r="AB2967" s="32"/>
      <c r="AC2967" s="32" t="s">
        <v>371</v>
      </c>
      <c r="AD2967" s="32" t="str">
        <f t="shared" si="834"/>
        <v/>
      </c>
      <c r="AF2967" s="5" t="str">
        <f t="shared" si="835"/>
        <v>Miftahul Amin44202</v>
      </c>
      <c r="AG2967" s="5" t="str">
        <f t="shared" si="836"/>
        <v>BMJ 04244202UTARADAY</v>
      </c>
      <c r="AH2967" s="5" t="str">
        <f t="shared" si="837"/>
        <v>Miftahul Amin44202UTARADAY</v>
      </c>
      <c r="AI2967" s="5" t="str">
        <f t="shared" si="838"/>
        <v>BMJ 04244202DAY</v>
      </c>
      <c r="AJ2967" s="5" t="str">
        <f t="shared" si="839"/>
        <v>Miftahul Amin44202DAY</v>
      </c>
      <c r="AK2967" s="5" t="str">
        <f t="shared" si="840"/>
        <v>Miftahul AminBMJ II</v>
      </c>
      <c r="AL2967" s="5" t="str">
        <f t="shared" si="842"/>
        <v>3UTARA</v>
      </c>
      <c r="AM2967" s="5" t="str">
        <f t="shared" si="843"/>
        <v>1 &gt; 4UTARA12 RODA</v>
      </c>
      <c r="AN2967" s="5" t="str">
        <f t="shared" si="844"/>
        <v>Miftahul AminBMJ II1 &gt; 4UTARA12 RODA</v>
      </c>
      <c r="AO2967" s="5" t="str">
        <f t="shared" si="845"/>
        <v>Miftahul Amin1 &gt; 4UTARA12 RODA</v>
      </c>
      <c r="AP2967" s="5" t="str">
        <f t="shared" si="846"/>
        <v>44202DAY</v>
      </c>
    </row>
    <row r="2968" spans="1:42" x14ac:dyDescent="0.3">
      <c r="A2968" s="33">
        <v>1</v>
      </c>
      <c r="B2968" s="33"/>
      <c r="C2968" s="70">
        <v>44202</v>
      </c>
      <c r="D2968" s="71" t="s">
        <v>19</v>
      </c>
      <c r="E2968" s="70">
        <v>44202.696527777778</v>
      </c>
      <c r="F2968" s="71">
        <v>5165463</v>
      </c>
      <c r="G2968" s="33" t="s">
        <v>20</v>
      </c>
      <c r="H2968" s="33" t="s">
        <v>21</v>
      </c>
      <c r="I2968" s="33" t="s">
        <v>51</v>
      </c>
      <c r="J2968" s="33" t="s">
        <v>46</v>
      </c>
      <c r="K2968" s="63" t="s">
        <v>126</v>
      </c>
      <c r="L2968" s="32" t="str">
        <f t="shared" si="829"/>
        <v>CGE370</v>
      </c>
      <c r="M2968" s="32" t="str">
        <f t="shared" si="830"/>
        <v>BMJ II</v>
      </c>
      <c r="N2968" s="32" t="str">
        <f t="shared" si="831"/>
        <v>12 RODA</v>
      </c>
      <c r="O2968" s="146">
        <v>44202.697233796294</v>
      </c>
      <c r="P2968" s="65">
        <v>44202.697233796294</v>
      </c>
      <c r="Q2968" s="65"/>
      <c r="R2968" s="66">
        <v>4</v>
      </c>
      <c r="S2968" s="66">
        <v>46300</v>
      </c>
      <c r="T2968" s="66">
        <v>17080</v>
      </c>
      <c r="U2968" s="67">
        <f t="shared" si="841"/>
        <v>29.22</v>
      </c>
      <c r="V2968" s="66">
        <f t="shared" si="832"/>
        <v>592493.93999999994</v>
      </c>
      <c r="W2968" s="66" t="str">
        <f t="shared" si="833"/>
        <v>1 &gt; 4</v>
      </c>
      <c r="X2968" s="66">
        <f>A2968+SUMIFS(Presensi!F:F,Presensi!E:E,'Entry Data'!AP2968)</f>
        <v>1</v>
      </c>
      <c r="Y2968" s="66">
        <f>IFERROR(INDEX('Retasi Pricing'!F:F,MATCH('Entry Data'!AM2968,'Retasi Pricing'!E:E,0))*X2968,"")</f>
        <v>27500</v>
      </c>
      <c r="Z2968" s="62" t="s">
        <v>26</v>
      </c>
      <c r="AA2968" s="62" t="s">
        <v>27</v>
      </c>
      <c r="AB2968" s="32"/>
      <c r="AC2968" s="32" t="s">
        <v>371</v>
      </c>
      <c r="AD2968" s="32" t="str">
        <f t="shared" si="834"/>
        <v/>
      </c>
      <c r="AF2968" s="5" t="str">
        <f t="shared" si="835"/>
        <v>Miftahul Amin44202</v>
      </c>
      <c r="AG2968" s="5" t="str">
        <f t="shared" si="836"/>
        <v>BMJ 04244202UTARADAY</v>
      </c>
      <c r="AH2968" s="5" t="str">
        <f t="shared" si="837"/>
        <v>Miftahul Amin44202UTARADAY</v>
      </c>
      <c r="AI2968" s="5" t="str">
        <f t="shared" si="838"/>
        <v>BMJ 04244202DAY</v>
      </c>
      <c r="AJ2968" s="5" t="str">
        <f t="shared" si="839"/>
        <v>Miftahul Amin44202DAY</v>
      </c>
      <c r="AK2968" s="5" t="str">
        <f t="shared" si="840"/>
        <v>Miftahul AminBMJ II</v>
      </c>
      <c r="AL2968" s="5" t="str">
        <f t="shared" si="842"/>
        <v>4UTARA</v>
      </c>
      <c r="AM2968" s="5" t="str">
        <f t="shared" si="843"/>
        <v>1 &gt; 4UTARA12 RODA</v>
      </c>
      <c r="AN2968" s="5" t="str">
        <f t="shared" si="844"/>
        <v>Miftahul AminBMJ II1 &gt; 4UTARA12 RODA</v>
      </c>
      <c r="AO2968" s="5" t="str">
        <f t="shared" si="845"/>
        <v>Miftahul Amin1 &gt; 4UTARA12 RODA</v>
      </c>
      <c r="AP2968" s="5" t="str">
        <f t="shared" si="846"/>
        <v>44202DAY</v>
      </c>
    </row>
    <row r="2969" spans="1:42" x14ac:dyDescent="0.3">
      <c r="A2969" s="33">
        <v>1</v>
      </c>
      <c r="B2969" s="33"/>
      <c r="C2969" s="70">
        <v>44202</v>
      </c>
      <c r="D2969" s="71" t="s">
        <v>19</v>
      </c>
      <c r="E2969" s="70">
        <v>44202.751388888886</v>
      </c>
      <c r="F2969" s="71">
        <v>5165512</v>
      </c>
      <c r="G2969" s="33" t="s">
        <v>20</v>
      </c>
      <c r="H2969" s="33" t="s">
        <v>21</v>
      </c>
      <c r="I2969" s="33" t="s">
        <v>51</v>
      </c>
      <c r="J2969" s="33" t="s">
        <v>46</v>
      </c>
      <c r="K2969" s="63" t="s">
        <v>126</v>
      </c>
      <c r="L2969" s="32" t="str">
        <f t="shared" si="829"/>
        <v>CGE370</v>
      </c>
      <c r="M2969" s="32" t="str">
        <f t="shared" si="830"/>
        <v>BMJ II</v>
      </c>
      <c r="N2969" s="32" t="str">
        <f t="shared" si="831"/>
        <v>12 RODA</v>
      </c>
      <c r="O2969" s="146">
        <v>44202.75236111111</v>
      </c>
      <c r="P2969" s="65">
        <v>44202.75236111111</v>
      </c>
      <c r="Q2969" s="65"/>
      <c r="R2969" s="66">
        <v>5</v>
      </c>
      <c r="S2969" s="66">
        <v>46120</v>
      </c>
      <c r="T2969" s="66">
        <v>17080</v>
      </c>
      <c r="U2969" s="67">
        <f t="shared" si="841"/>
        <v>29.04</v>
      </c>
      <c r="V2969" s="66">
        <f t="shared" si="832"/>
        <v>588844.08000000007</v>
      </c>
      <c r="W2969" s="66" t="str">
        <f t="shared" si="833"/>
        <v>&gt; 5</v>
      </c>
      <c r="X2969" s="66">
        <f>A2969+SUMIFS(Presensi!F:F,Presensi!E:E,'Entry Data'!AP2969)</f>
        <v>1</v>
      </c>
      <c r="Y2969" s="66">
        <f>IFERROR(INDEX('Retasi Pricing'!F:F,MATCH('Entry Data'!AM2969,'Retasi Pricing'!E:E,0))*X2969,"")</f>
        <v>31200</v>
      </c>
      <c r="Z2969" s="62" t="s">
        <v>26</v>
      </c>
      <c r="AA2969" s="62" t="s">
        <v>27</v>
      </c>
      <c r="AB2969" s="32"/>
      <c r="AC2969" s="32" t="s">
        <v>371</v>
      </c>
      <c r="AD2969" s="32" t="str">
        <f t="shared" si="834"/>
        <v/>
      </c>
      <c r="AF2969" s="5" t="str">
        <f t="shared" si="835"/>
        <v>Miftahul Amin44202</v>
      </c>
      <c r="AG2969" s="5" t="str">
        <f t="shared" si="836"/>
        <v>BMJ 04244202UTARADAY</v>
      </c>
      <c r="AH2969" s="5" t="str">
        <f t="shared" si="837"/>
        <v>Miftahul Amin44202UTARADAY</v>
      </c>
      <c r="AI2969" s="5" t="str">
        <f t="shared" si="838"/>
        <v>BMJ 04244202DAY</v>
      </c>
      <c r="AJ2969" s="5" t="str">
        <f t="shared" si="839"/>
        <v>Miftahul Amin44202DAY</v>
      </c>
      <c r="AK2969" s="5" t="str">
        <f t="shared" si="840"/>
        <v>Miftahul AminBMJ II</v>
      </c>
      <c r="AL2969" s="5" t="str">
        <f t="shared" si="842"/>
        <v>5UTARA</v>
      </c>
      <c r="AM2969" s="5" t="str">
        <f t="shared" si="843"/>
        <v>&gt; 5UTARA12 RODA</v>
      </c>
      <c r="AN2969" s="5" t="str">
        <f t="shared" si="844"/>
        <v>Miftahul AminBMJ II&gt; 5UTARA12 RODA</v>
      </c>
      <c r="AO2969" s="5" t="str">
        <f t="shared" si="845"/>
        <v>Miftahul Amin&gt; 5UTARA12 RODA</v>
      </c>
      <c r="AP2969" s="5" t="str">
        <f t="shared" si="846"/>
        <v>44202DAY</v>
      </c>
    </row>
    <row r="2970" spans="1:42" x14ac:dyDescent="0.3">
      <c r="A2970" s="33">
        <v>1</v>
      </c>
      <c r="B2970" s="33"/>
      <c r="C2970" s="70">
        <v>44202</v>
      </c>
      <c r="D2970" s="71" t="s">
        <v>19</v>
      </c>
      <c r="E2970" s="70">
        <v>44202.370833333334</v>
      </c>
      <c r="F2970" s="71">
        <v>5165085</v>
      </c>
      <c r="G2970" s="33" t="s">
        <v>20</v>
      </c>
      <c r="H2970" s="33" t="s">
        <v>21</v>
      </c>
      <c r="I2970" s="33" t="s">
        <v>123</v>
      </c>
      <c r="J2970" s="33" t="s">
        <v>23</v>
      </c>
      <c r="K2970" s="63" t="s">
        <v>107</v>
      </c>
      <c r="L2970" s="32" t="str">
        <f t="shared" si="829"/>
        <v>CGE370</v>
      </c>
      <c r="M2970" s="32" t="str">
        <f t="shared" si="830"/>
        <v>BMJ II</v>
      </c>
      <c r="N2970" s="32" t="str">
        <f t="shared" si="831"/>
        <v>12 RODA</v>
      </c>
      <c r="O2970" s="146">
        <v>44202.371574074074</v>
      </c>
      <c r="P2970" s="65">
        <v>44202.371574074074</v>
      </c>
      <c r="Q2970" s="65"/>
      <c r="R2970" s="66">
        <v>1</v>
      </c>
      <c r="S2970" s="66">
        <v>46200</v>
      </c>
      <c r="T2970" s="66">
        <v>17360</v>
      </c>
      <c r="U2970" s="67">
        <f t="shared" si="841"/>
        <v>28.84</v>
      </c>
      <c r="V2970" s="66">
        <f t="shared" si="832"/>
        <v>584788.68000000005</v>
      </c>
      <c r="W2970" s="66" t="str">
        <f t="shared" si="833"/>
        <v>1 &gt; 4</v>
      </c>
      <c r="X2970" s="66">
        <f>A2970+SUMIFS(Presensi!F:F,Presensi!E:E,'Entry Data'!AP2970)</f>
        <v>1</v>
      </c>
      <c r="Y2970" s="66">
        <f>IFERROR(INDEX('Retasi Pricing'!F:F,MATCH('Entry Data'!AM2970,'Retasi Pricing'!E:E,0))*X2970,"")</f>
        <v>27500</v>
      </c>
      <c r="Z2970" s="62" t="s">
        <v>26</v>
      </c>
      <c r="AA2970" s="62" t="s">
        <v>27</v>
      </c>
      <c r="AB2970" s="32"/>
      <c r="AC2970" s="32" t="s">
        <v>192</v>
      </c>
      <c r="AD2970" s="32" t="str">
        <f t="shared" si="834"/>
        <v/>
      </c>
      <c r="AF2970" s="5" t="str">
        <f t="shared" si="835"/>
        <v>awaluddin44202</v>
      </c>
      <c r="AG2970" s="5" t="str">
        <f t="shared" si="836"/>
        <v>BMJ 04444202UTARADAY</v>
      </c>
      <c r="AH2970" s="5" t="str">
        <f t="shared" si="837"/>
        <v>awaluddin44202UTARADAY</v>
      </c>
      <c r="AI2970" s="5" t="str">
        <f t="shared" si="838"/>
        <v>BMJ 04444202DAY</v>
      </c>
      <c r="AJ2970" s="5" t="str">
        <f t="shared" si="839"/>
        <v>awaluddin44202DAY</v>
      </c>
      <c r="AK2970" s="5" t="str">
        <f t="shared" si="840"/>
        <v>awaluddinBMJ II</v>
      </c>
      <c r="AL2970" s="5" t="str">
        <f t="shared" si="842"/>
        <v>1UTARA</v>
      </c>
      <c r="AM2970" s="5" t="str">
        <f t="shared" si="843"/>
        <v>1 &gt; 4UTARA12 RODA</v>
      </c>
      <c r="AN2970" s="5" t="str">
        <f t="shared" si="844"/>
        <v>awaluddinBMJ II1 &gt; 4UTARA12 RODA</v>
      </c>
      <c r="AO2970" s="5" t="str">
        <f t="shared" si="845"/>
        <v>awaluddin1 &gt; 4UTARA12 RODA</v>
      </c>
      <c r="AP2970" s="5" t="str">
        <f t="shared" si="846"/>
        <v>44202DAY</v>
      </c>
    </row>
    <row r="2971" spans="1:42" x14ac:dyDescent="0.3">
      <c r="A2971" s="33">
        <v>1</v>
      </c>
      <c r="B2971" s="33"/>
      <c r="C2971" s="70">
        <v>44202</v>
      </c>
      <c r="D2971" s="71" t="s">
        <v>19</v>
      </c>
      <c r="E2971" s="70">
        <v>44202.44027777778</v>
      </c>
      <c r="F2971" s="71">
        <v>5165167</v>
      </c>
      <c r="G2971" s="33" t="s">
        <v>20</v>
      </c>
      <c r="H2971" s="33" t="s">
        <v>50</v>
      </c>
      <c r="I2971" s="33" t="s">
        <v>51</v>
      </c>
      <c r="J2971" s="33" t="s">
        <v>53</v>
      </c>
      <c r="K2971" s="63" t="s">
        <v>107</v>
      </c>
      <c r="L2971" s="32" t="str">
        <f t="shared" si="829"/>
        <v>CGE370</v>
      </c>
      <c r="M2971" s="32" t="str">
        <f t="shared" si="830"/>
        <v>BMJ II</v>
      </c>
      <c r="N2971" s="32" t="str">
        <f t="shared" si="831"/>
        <v>12 RODA</v>
      </c>
      <c r="O2971" s="146">
        <v>44202.440555555557</v>
      </c>
      <c r="P2971" s="65">
        <v>44202.440555555557</v>
      </c>
      <c r="Q2971" s="65"/>
      <c r="R2971" s="66">
        <v>2</v>
      </c>
      <c r="S2971" s="66">
        <v>47520</v>
      </c>
      <c r="T2971" s="66">
        <v>17360</v>
      </c>
      <c r="U2971" s="67">
        <f t="shared" si="841"/>
        <v>30.16</v>
      </c>
      <c r="V2971" s="66">
        <f t="shared" si="832"/>
        <v>611554.31999999995</v>
      </c>
      <c r="W2971" s="66" t="str">
        <f t="shared" si="833"/>
        <v>1 &gt; 4</v>
      </c>
      <c r="X2971" s="66">
        <f>A2971+SUMIFS(Presensi!F:F,Presensi!E:E,'Entry Data'!AP2971)</f>
        <v>1</v>
      </c>
      <c r="Y2971" s="66">
        <f>IFERROR(INDEX('Retasi Pricing'!F:F,MATCH('Entry Data'!AM2971,'Retasi Pricing'!E:E,0))*X2971,"")</f>
        <v>27500</v>
      </c>
      <c r="Z2971" s="62" t="s">
        <v>26</v>
      </c>
      <c r="AA2971" s="62" t="s">
        <v>27</v>
      </c>
      <c r="AB2971" s="32"/>
      <c r="AC2971" s="32" t="s">
        <v>192</v>
      </c>
      <c r="AD2971" s="32" t="str">
        <f t="shared" si="834"/>
        <v/>
      </c>
      <c r="AF2971" s="5" t="str">
        <f t="shared" si="835"/>
        <v>awaluddin44202</v>
      </c>
      <c r="AG2971" s="5" t="str">
        <f t="shared" si="836"/>
        <v>BMJ 04444202UTARADAY</v>
      </c>
      <c r="AH2971" s="5" t="str">
        <f t="shared" si="837"/>
        <v>awaluddin44202UTARADAY</v>
      </c>
      <c r="AI2971" s="5" t="str">
        <f t="shared" si="838"/>
        <v>BMJ 04444202DAY</v>
      </c>
      <c r="AJ2971" s="5" t="str">
        <f t="shared" si="839"/>
        <v>awaluddin44202DAY</v>
      </c>
      <c r="AK2971" s="5" t="str">
        <f t="shared" si="840"/>
        <v>awaluddinBMJ II</v>
      </c>
      <c r="AL2971" s="5" t="str">
        <f t="shared" si="842"/>
        <v>2UTARA</v>
      </c>
      <c r="AM2971" s="5" t="str">
        <f t="shared" si="843"/>
        <v>1 &gt; 4UTARA12 RODA</v>
      </c>
      <c r="AN2971" s="5" t="str">
        <f t="shared" si="844"/>
        <v>awaluddinBMJ II1 &gt; 4UTARA12 RODA</v>
      </c>
      <c r="AO2971" s="5" t="str">
        <f t="shared" si="845"/>
        <v>awaluddin1 &gt; 4UTARA12 RODA</v>
      </c>
      <c r="AP2971" s="5" t="str">
        <f t="shared" si="846"/>
        <v>44202DAY</v>
      </c>
    </row>
    <row r="2972" spans="1:42" x14ac:dyDescent="0.3">
      <c r="A2972" s="33">
        <v>1</v>
      </c>
      <c r="B2972" s="33"/>
      <c r="C2972" s="70">
        <v>44202</v>
      </c>
      <c r="D2972" s="71" t="s">
        <v>19</v>
      </c>
      <c r="E2972" s="70">
        <v>44202.506944444445</v>
      </c>
      <c r="F2972" s="71">
        <v>5165250</v>
      </c>
      <c r="G2972" s="33" t="s">
        <v>20</v>
      </c>
      <c r="H2972" s="33" t="s">
        <v>50</v>
      </c>
      <c r="I2972" s="33" t="s">
        <v>51</v>
      </c>
      <c r="J2972" s="33" t="s">
        <v>53</v>
      </c>
      <c r="K2972" s="63" t="s">
        <v>107</v>
      </c>
      <c r="L2972" s="32" t="str">
        <f t="shared" si="829"/>
        <v>CGE370</v>
      </c>
      <c r="M2972" s="32" t="str">
        <f t="shared" si="830"/>
        <v>BMJ II</v>
      </c>
      <c r="N2972" s="32" t="str">
        <f t="shared" si="831"/>
        <v>12 RODA</v>
      </c>
      <c r="O2972" s="146">
        <v>44202.507673611108</v>
      </c>
      <c r="P2972" s="65">
        <v>44202.507673611108</v>
      </c>
      <c r="Q2972" s="65"/>
      <c r="R2972" s="66">
        <v>3</v>
      </c>
      <c r="S2972" s="66">
        <v>48880</v>
      </c>
      <c r="T2972" s="66">
        <v>17360</v>
      </c>
      <c r="U2972" s="67">
        <f t="shared" si="841"/>
        <v>31.52</v>
      </c>
      <c r="V2972" s="66">
        <f t="shared" si="832"/>
        <v>639131.04</v>
      </c>
      <c r="W2972" s="66" t="str">
        <f t="shared" si="833"/>
        <v>1 &gt; 4</v>
      </c>
      <c r="X2972" s="66">
        <f>A2972+SUMIFS(Presensi!F:F,Presensi!E:E,'Entry Data'!AP2972)</f>
        <v>1</v>
      </c>
      <c r="Y2972" s="66">
        <f>IFERROR(INDEX('Retasi Pricing'!F:F,MATCH('Entry Data'!AM2972,'Retasi Pricing'!E:E,0))*X2972,"")</f>
        <v>27500</v>
      </c>
      <c r="Z2972" s="62" t="s">
        <v>26</v>
      </c>
      <c r="AA2972" s="62" t="s">
        <v>27</v>
      </c>
      <c r="AB2972" s="32"/>
      <c r="AC2972" s="32" t="s">
        <v>192</v>
      </c>
      <c r="AD2972" s="32" t="str">
        <f t="shared" si="834"/>
        <v/>
      </c>
      <c r="AF2972" s="5" t="str">
        <f t="shared" si="835"/>
        <v>awaluddin44202</v>
      </c>
      <c r="AG2972" s="5" t="str">
        <f t="shared" si="836"/>
        <v>BMJ 04444202UTARADAY</v>
      </c>
      <c r="AH2972" s="5" t="str">
        <f t="shared" si="837"/>
        <v>awaluddin44202UTARADAY</v>
      </c>
      <c r="AI2972" s="5" t="str">
        <f t="shared" si="838"/>
        <v>BMJ 04444202DAY</v>
      </c>
      <c r="AJ2972" s="5" t="str">
        <f t="shared" si="839"/>
        <v>awaluddin44202DAY</v>
      </c>
      <c r="AK2972" s="5" t="str">
        <f t="shared" si="840"/>
        <v>awaluddinBMJ II</v>
      </c>
      <c r="AL2972" s="5" t="str">
        <f t="shared" si="842"/>
        <v>3UTARA</v>
      </c>
      <c r="AM2972" s="5" t="str">
        <f t="shared" si="843"/>
        <v>1 &gt; 4UTARA12 RODA</v>
      </c>
      <c r="AN2972" s="5" t="str">
        <f t="shared" si="844"/>
        <v>awaluddinBMJ II1 &gt; 4UTARA12 RODA</v>
      </c>
      <c r="AO2972" s="5" t="str">
        <f t="shared" si="845"/>
        <v>awaluddin1 &gt; 4UTARA12 RODA</v>
      </c>
      <c r="AP2972" s="5" t="str">
        <f t="shared" si="846"/>
        <v>44202DAY</v>
      </c>
    </row>
    <row r="2973" spans="1:42" x14ac:dyDescent="0.3">
      <c r="A2973" s="33">
        <v>1</v>
      </c>
      <c r="B2973" s="33"/>
      <c r="C2973" s="70">
        <v>44202</v>
      </c>
      <c r="D2973" s="71" t="s">
        <v>19</v>
      </c>
      <c r="E2973" s="70">
        <v>44202.595833333333</v>
      </c>
      <c r="F2973" s="71">
        <v>5165340</v>
      </c>
      <c r="G2973" s="33" t="s">
        <v>20</v>
      </c>
      <c r="H2973" s="33" t="s">
        <v>50</v>
      </c>
      <c r="I2973" s="33" t="s">
        <v>51</v>
      </c>
      <c r="J2973" s="33" t="s">
        <v>53</v>
      </c>
      <c r="K2973" s="63" t="s">
        <v>107</v>
      </c>
      <c r="L2973" s="32" t="str">
        <f t="shared" si="829"/>
        <v>CGE370</v>
      </c>
      <c r="M2973" s="32" t="str">
        <f t="shared" si="830"/>
        <v>BMJ II</v>
      </c>
      <c r="N2973" s="32" t="str">
        <f t="shared" si="831"/>
        <v>12 RODA</v>
      </c>
      <c r="O2973" s="146">
        <v>44202.598171296297</v>
      </c>
      <c r="P2973" s="65">
        <v>44202.598171296297</v>
      </c>
      <c r="Q2973" s="65"/>
      <c r="R2973" s="66">
        <v>4</v>
      </c>
      <c r="S2973" s="66">
        <v>46800</v>
      </c>
      <c r="T2973" s="66">
        <v>17360</v>
      </c>
      <c r="U2973" s="67">
        <f t="shared" si="841"/>
        <v>29.44</v>
      </c>
      <c r="V2973" s="66">
        <f t="shared" si="832"/>
        <v>596954.88000000012</v>
      </c>
      <c r="W2973" s="66" t="str">
        <f t="shared" si="833"/>
        <v>1 &gt; 4</v>
      </c>
      <c r="X2973" s="66">
        <f>A2973+SUMIFS(Presensi!F:F,Presensi!E:E,'Entry Data'!AP2973)</f>
        <v>1</v>
      </c>
      <c r="Y2973" s="66">
        <f>IFERROR(INDEX('Retasi Pricing'!F:F,MATCH('Entry Data'!AM2973,'Retasi Pricing'!E:E,0))*X2973,"")</f>
        <v>27500</v>
      </c>
      <c r="Z2973" s="62" t="s">
        <v>26</v>
      </c>
      <c r="AA2973" s="62" t="s">
        <v>27</v>
      </c>
      <c r="AB2973" s="32"/>
      <c r="AC2973" s="32" t="s">
        <v>192</v>
      </c>
      <c r="AD2973" s="32" t="str">
        <f t="shared" si="834"/>
        <v/>
      </c>
      <c r="AF2973" s="5" t="str">
        <f t="shared" si="835"/>
        <v>awaluddin44202</v>
      </c>
      <c r="AG2973" s="5" t="str">
        <f t="shared" si="836"/>
        <v>BMJ 04444202UTARADAY</v>
      </c>
      <c r="AH2973" s="5" t="str">
        <f t="shared" si="837"/>
        <v>awaluddin44202UTARADAY</v>
      </c>
      <c r="AI2973" s="5" t="str">
        <f t="shared" si="838"/>
        <v>BMJ 04444202DAY</v>
      </c>
      <c r="AJ2973" s="5" t="str">
        <f t="shared" si="839"/>
        <v>awaluddin44202DAY</v>
      </c>
      <c r="AK2973" s="5" t="str">
        <f t="shared" si="840"/>
        <v>awaluddinBMJ II</v>
      </c>
      <c r="AL2973" s="5" t="str">
        <f t="shared" si="842"/>
        <v>4UTARA</v>
      </c>
      <c r="AM2973" s="5" t="str">
        <f t="shared" si="843"/>
        <v>1 &gt; 4UTARA12 RODA</v>
      </c>
      <c r="AN2973" s="5" t="str">
        <f t="shared" si="844"/>
        <v>awaluddinBMJ II1 &gt; 4UTARA12 RODA</v>
      </c>
      <c r="AO2973" s="5" t="str">
        <f t="shared" si="845"/>
        <v>awaluddin1 &gt; 4UTARA12 RODA</v>
      </c>
      <c r="AP2973" s="5" t="str">
        <f t="shared" si="846"/>
        <v>44202DAY</v>
      </c>
    </row>
    <row r="2974" spans="1:42" x14ac:dyDescent="0.3">
      <c r="A2974" s="33">
        <v>1</v>
      </c>
      <c r="B2974" s="33"/>
      <c r="C2974" s="70">
        <v>44202</v>
      </c>
      <c r="D2974" s="71" t="s">
        <v>19</v>
      </c>
      <c r="E2974" s="70">
        <v>44202.663194444445</v>
      </c>
      <c r="F2974" s="71">
        <v>5165421</v>
      </c>
      <c r="G2974" s="33" t="s">
        <v>20</v>
      </c>
      <c r="H2974" s="33" t="s">
        <v>21</v>
      </c>
      <c r="I2974" s="33" t="s">
        <v>51</v>
      </c>
      <c r="J2974" s="33" t="s">
        <v>46</v>
      </c>
      <c r="K2974" s="63" t="s">
        <v>107</v>
      </c>
      <c r="L2974" s="32" t="str">
        <f t="shared" si="829"/>
        <v>CGE370</v>
      </c>
      <c r="M2974" s="32" t="str">
        <f t="shared" si="830"/>
        <v>BMJ II</v>
      </c>
      <c r="N2974" s="32" t="str">
        <f t="shared" si="831"/>
        <v>12 RODA</v>
      </c>
      <c r="O2974" s="146">
        <v>44202.664293981485</v>
      </c>
      <c r="P2974" s="65">
        <v>44202.664293981485</v>
      </c>
      <c r="Q2974" s="65"/>
      <c r="R2974" s="66">
        <v>5</v>
      </c>
      <c r="S2974" s="66">
        <v>44760</v>
      </c>
      <c r="T2974" s="66">
        <v>17360</v>
      </c>
      <c r="U2974" s="67">
        <f t="shared" si="841"/>
        <v>27.4</v>
      </c>
      <c r="V2974" s="66">
        <f t="shared" si="832"/>
        <v>555589.79999999993</v>
      </c>
      <c r="W2974" s="66" t="str">
        <f t="shared" si="833"/>
        <v>&gt; 5</v>
      </c>
      <c r="X2974" s="66">
        <f>A2974+SUMIFS(Presensi!F:F,Presensi!E:E,'Entry Data'!AP2974)</f>
        <v>1</v>
      </c>
      <c r="Y2974" s="66">
        <f>IFERROR(INDEX('Retasi Pricing'!F:F,MATCH('Entry Data'!AM2974,'Retasi Pricing'!E:E,0))*X2974,"")</f>
        <v>31200</v>
      </c>
      <c r="Z2974" s="62" t="s">
        <v>26</v>
      </c>
      <c r="AA2974" s="62" t="s">
        <v>27</v>
      </c>
      <c r="AB2974" s="32"/>
      <c r="AC2974" s="32" t="s">
        <v>192</v>
      </c>
      <c r="AD2974" s="32" t="str">
        <f t="shared" si="834"/>
        <v/>
      </c>
      <c r="AF2974" s="5" t="str">
        <f t="shared" si="835"/>
        <v>awaluddin44202</v>
      </c>
      <c r="AG2974" s="5" t="str">
        <f t="shared" si="836"/>
        <v>BMJ 04444202UTARADAY</v>
      </c>
      <c r="AH2974" s="5" t="str">
        <f t="shared" si="837"/>
        <v>awaluddin44202UTARADAY</v>
      </c>
      <c r="AI2974" s="5" t="str">
        <f t="shared" si="838"/>
        <v>BMJ 04444202DAY</v>
      </c>
      <c r="AJ2974" s="5" t="str">
        <f t="shared" si="839"/>
        <v>awaluddin44202DAY</v>
      </c>
      <c r="AK2974" s="5" t="str">
        <f t="shared" si="840"/>
        <v>awaluddinBMJ II</v>
      </c>
      <c r="AL2974" s="5" t="str">
        <f t="shared" si="842"/>
        <v>5UTARA</v>
      </c>
      <c r="AM2974" s="5" t="str">
        <f t="shared" si="843"/>
        <v>&gt; 5UTARA12 RODA</v>
      </c>
      <c r="AN2974" s="5" t="str">
        <f t="shared" si="844"/>
        <v>awaluddinBMJ II&gt; 5UTARA12 RODA</v>
      </c>
      <c r="AO2974" s="5" t="str">
        <f t="shared" si="845"/>
        <v>awaluddin&gt; 5UTARA12 RODA</v>
      </c>
      <c r="AP2974" s="5" t="str">
        <f t="shared" si="846"/>
        <v>44202DAY</v>
      </c>
    </row>
    <row r="2975" spans="1:42" x14ac:dyDescent="0.3">
      <c r="A2975" s="33">
        <v>1</v>
      </c>
      <c r="B2975" s="33"/>
      <c r="C2975" s="70">
        <v>44202</v>
      </c>
      <c r="D2975" s="71" t="s">
        <v>19</v>
      </c>
      <c r="E2975" s="70">
        <v>44202.340277777781</v>
      </c>
      <c r="F2975" s="71">
        <v>5165044</v>
      </c>
      <c r="G2975" s="33" t="s">
        <v>20</v>
      </c>
      <c r="H2975" s="33" t="s">
        <v>21</v>
      </c>
      <c r="I2975" s="33" t="s">
        <v>123</v>
      </c>
      <c r="J2975" s="33" t="s">
        <v>23</v>
      </c>
      <c r="K2975" s="63" t="s">
        <v>35</v>
      </c>
      <c r="L2975" s="32" t="str">
        <f t="shared" si="829"/>
        <v>CGE370</v>
      </c>
      <c r="M2975" s="32" t="str">
        <f t="shared" si="830"/>
        <v>BMJ II</v>
      </c>
      <c r="N2975" s="32" t="str">
        <f t="shared" si="831"/>
        <v>12 RODA</v>
      </c>
      <c r="O2975" s="146">
        <v>44202.341099537036</v>
      </c>
      <c r="P2975" s="65">
        <v>44202.345393518517</v>
      </c>
      <c r="Q2975" s="65"/>
      <c r="R2975" s="66">
        <v>1</v>
      </c>
      <c r="S2975" s="66">
        <v>46600</v>
      </c>
      <c r="T2975" s="66">
        <v>17040</v>
      </c>
      <c r="U2975" s="67">
        <f t="shared" si="841"/>
        <v>29.56</v>
      </c>
      <c r="V2975" s="66">
        <f t="shared" si="832"/>
        <v>599388.11999999988</v>
      </c>
      <c r="W2975" s="66" t="str">
        <f t="shared" si="833"/>
        <v>1 &gt; 4</v>
      </c>
      <c r="X2975" s="66">
        <f>A2975+SUMIFS(Presensi!F:F,Presensi!E:E,'Entry Data'!AP2975)</f>
        <v>1</v>
      </c>
      <c r="Y2975" s="66">
        <f>IFERROR(INDEX('Retasi Pricing'!F:F,MATCH('Entry Data'!AM2975,'Retasi Pricing'!E:E,0))*X2975,"")</f>
        <v>27500</v>
      </c>
      <c r="Z2975" s="62" t="s">
        <v>26</v>
      </c>
      <c r="AA2975" s="62" t="s">
        <v>27</v>
      </c>
      <c r="AB2975" s="32"/>
      <c r="AC2975" s="32" t="s">
        <v>312</v>
      </c>
      <c r="AD2975" s="32" t="str">
        <f t="shared" si="834"/>
        <v/>
      </c>
      <c r="AF2975" s="5" t="str">
        <f t="shared" si="835"/>
        <v>yosef yanto44202</v>
      </c>
      <c r="AG2975" s="5" t="str">
        <f t="shared" si="836"/>
        <v>BMJ 04544202UTARADAY</v>
      </c>
      <c r="AH2975" s="5" t="str">
        <f t="shared" si="837"/>
        <v>yosef yanto44202UTARADAY</v>
      </c>
      <c r="AI2975" s="5" t="str">
        <f t="shared" si="838"/>
        <v>BMJ 04544202DAY</v>
      </c>
      <c r="AJ2975" s="5" t="str">
        <f t="shared" si="839"/>
        <v>yosef yanto44202DAY</v>
      </c>
      <c r="AK2975" s="5" t="str">
        <f t="shared" si="840"/>
        <v>yosef yantoBMJ II</v>
      </c>
      <c r="AL2975" s="5" t="str">
        <f t="shared" si="842"/>
        <v>1UTARA</v>
      </c>
      <c r="AM2975" s="5" t="str">
        <f t="shared" si="843"/>
        <v>1 &gt; 4UTARA12 RODA</v>
      </c>
      <c r="AN2975" s="5" t="str">
        <f t="shared" si="844"/>
        <v>yosef yantoBMJ II1 &gt; 4UTARA12 RODA</v>
      </c>
      <c r="AO2975" s="5" t="str">
        <f t="shared" si="845"/>
        <v>yosef yanto1 &gt; 4UTARA12 RODA</v>
      </c>
      <c r="AP2975" s="5" t="str">
        <f t="shared" si="846"/>
        <v>44202DAY</v>
      </c>
    </row>
    <row r="2976" spans="1:42" x14ac:dyDescent="0.3">
      <c r="A2976" s="33">
        <v>1</v>
      </c>
      <c r="B2976" s="33"/>
      <c r="C2976" s="70">
        <v>44202</v>
      </c>
      <c r="D2976" s="71" t="s">
        <v>19</v>
      </c>
      <c r="E2976" s="70">
        <v>44202.396527777775</v>
      </c>
      <c r="F2976" s="71">
        <v>5165116</v>
      </c>
      <c r="G2976" s="33" t="s">
        <v>20</v>
      </c>
      <c r="H2976" s="33" t="s">
        <v>21</v>
      </c>
      <c r="I2976" s="33" t="s">
        <v>170</v>
      </c>
      <c r="J2976" s="33" t="s">
        <v>23</v>
      </c>
      <c r="K2976" s="63" t="s">
        <v>35</v>
      </c>
      <c r="L2976" s="32" t="str">
        <f t="shared" si="829"/>
        <v>CGE370</v>
      </c>
      <c r="M2976" s="32" t="str">
        <f t="shared" si="830"/>
        <v>BMJ II</v>
      </c>
      <c r="N2976" s="32" t="str">
        <f t="shared" si="831"/>
        <v>12 RODA</v>
      </c>
      <c r="O2976" s="146">
        <v>44202.396631944444</v>
      </c>
      <c r="P2976" s="65">
        <v>44202.396631944444</v>
      </c>
      <c r="Q2976" s="65"/>
      <c r="R2976" s="66">
        <v>2</v>
      </c>
      <c r="S2976" s="66">
        <v>44860</v>
      </c>
      <c r="T2976" s="66">
        <v>17040</v>
      </c>
      <c r="U2976" s="67">
        <f t="shared" si="841"/>
        <v>27.82</v>
      </c>
      <c r="V2976" s="66">
        <f t="shared" si="832"/>
        <v>564106.14</v>
      </c>
      <c r="W2976" s="66" t="str">
        <f t="shared" si="833"/>
        <v>1 &gt; 4</v>
      </c>
      <c r="X2976" s="66">
        <f>A2976+SUMIFS(Presensi!F:F,Presensi!E:E,'Entry Data'!AP2976)</f>
        <v>1</v>
      </c>
      <c r="Y2976" s="66">
        <f>IFERROR(INDEX('Retasi Pricing'!F:F,MATCH('Entry Data'!AM2976,'Retasi Pricing'!E:E,0))*X2976,"")</f>
        <v>27500</v>
      </c>
      <c r="Z2976" s="62" t="s">
        <v>26</v>
      </c>
      <c r="AA2976" s="62" t="s">
        <v>27</v>
      </c>
      <c r="AB2976" s="32"/>
      <c r="AC2976" s="32" t="s">
        <v>312</v>
      </c>
      <c r="AD2976" s="32" t="str">
        <f t="shared" si="834"/>
        <v/>
      </c>
      <c r="AF2976" s="5" t="str">
        <f t="shared" si="835"/>
        <v>yosef yanto44202</v>
      </c>
      <c r="AG2976" s="5" t="str">
        <f t="shared" si="836"/>
        <v>BMJ 04544202UTARADAY</v>
      </c>
      <c r="AH2976" s="5" t="str">
        <f t="shared" si="837"/>
        <v>yosef yanto44202UTARADAY</v>
      </c>
      <c r="AI2976" s="5" t="str">
        <f t="shared" si="838"/>
        <v>BMJ 04544202DAY</v>
      </c>
      <c r="AJ2976" s="5" t="str">
        <f t="shared" si="839"/>
        <v>yosef yanto44202DAY</v>
      </c>
      <c r="AK2976" s="5" t="str">
        <f t="shared" si="840"/>
        <v>yosef yantoBMJ II</v>
      </c>
      <c r="AL2976" s="5" t="str">
        <f t="shared" si="842"/>
        <v>2UTARA</v>
      </c>
      <c r="AM2976" s="5" t="str">
        <f t="shared" si="843"/>
        <v>1 &gt; 4UTARA12 RODA</v>
      </c>
      <c r="AN2976" s="5" t="str">
        <f t="shared" si="844"/>
        <v>yosef yantoBMJ II1 &gt; 4UTARA12 RODA</v>
      </c>
      <c r="AO2976" s="5" t="str">
        <f t="shared" si="845"/>
        <v>yosef yanto1 &gt; 4UTARA12 RODA</v>
      </c>
      <c r="AP2976" s="5" t="str">
        <f t="shared" si="846"/>
        <v>44202DAY</v>
      </c>
    </row>
    <row r="2977" spans="1:42" x14ac:dyDescent="0.3">
      <c r="A2977" s="33">
        <v>1</v>
      </c>
      <c r="B2977" s="33"/>
      <c r="C2977" s="70">
        <v>44202</v>
      </c>
      <c r="D2977" s="71" t="s">
        <v>19</v>
      </c>
      <c r="E2977" s="70">
        <v>44202.452777777777</v>
      </c>
      <c r="F2977" s="71">
        <v>5165187</v>
      </c>
      <c r="G2977" s="33" t="s">
        <v>20</v>
      </c>
      <c r="H2977" s="33" t="s">
        <v>50</v>
      </c>
      <c r="I2977" s="33" t="s">
        <v>51</v>
      </c>
      <c r="J2977" s="33" t="s">
        <v>53</v>
      </c>
      <c r="K2977" s="63" t="s">
        <v>35</v>
      </c>
      <c r="L2977" s="32" t="str">
        <f t="shared" si="829"/>
        <v>CGE370</v>
      </c>
      <c r="M2977" s="32" t="str">
        <f t="shared" si="830"/>
        <v>BMJ II</v>
      </c>
      <c r="N2977" s="32" t="str">
        <f t="shared" si="831"/>
        <v>12 RODA</v>
      </c>
      <c r="O2977" s="146">
        <v>44202.453611111108</v>
      </c>
      <c r="P2977" s="65">
        <v>44202.453611111108</v>
      </c>
      <c r="Q2977" s="65"/>
      <c r="R2977" s="66">
        <v>3</v>
      </c>
      <c r="S2977" s="66">
        <v>46160</v>
      </c>
      <c r="T2977" s="66">
        <v>17040</v>
      </c>
      <c r="U2977" s="67">
        <f t="shared" si="841"/>
        <v>29.12</v>
      </c>
      <c r="V2977" s="66">
        <f t="shared" si="832"/>
        <v>590466.24</v>
      </c>
      <c r="W2977" s="66" t="str">
        <f t="shared" si="833"/>
        <v>1 &gt; 4</v>
      </c>
      <c r="X2977" s="66">
        <f>A2977+SUMIFS(Presensi!F:F,Presensi!E:E,'Entry Data'!AP2977)</f>
        <v>1</v>
      </c>
      <c r="Y2977" s="66">
        <f>IFERROR(INDEX('Retasi Pricing'!F:F,MATCH('Entry Data'!AM2977,'Retasi Pricing'!E:E,0))*X2977,"")</f>
        <v>27500</v>
      </c>
      <c r="Z2977" s="62" t="s">
        <v>26</v>
      </c>
      <c r="AA2977" s="62" t="s">
        <v>27</v>
      </c>
      <c r="AB2977" s="32"/>
      <c r="AC2977" s="32" t="s">
        <v>312</v>
      </c>
      <c r="AD2977" s="32" t="str">
        <f t="shared" si="834"/>
        <v/>
      </c>
      <c r="AF2977" s="5" t="str">
        <f t="shared" si="835"/>
        <v>yosef yanto44202</v>
      </c>
      <c r="AG2977" s="5" t="str">
        <f t="shared" si="836"/>
        <v>BMJ 04544202UTARADAY</v>
      </c>
      <c r="AH2977" s="5" t="str">
        <f t="shared" si="837"/>
        <v>yosef yanto44202UTARADAY</v>
      </c>
      <c r="AI2977" s="5" t="str">
        <f t="shared" si="838"/>
        <v>BMJ 04544202DAY</v>
      </c>
      <c r="AJ2977" s="5" t="str">
        <f t="shared" si="839"/>
        <v>yosef yanto44202DAY</v>
      </c>
      <c r="AK2977" s="5" t="str">
        <f t="shared" si="840"/>
        <v>yosef yantoBMJ II</v>
      </c>
      <c r="AL2977" s="5" t="str">
        <f t="shared" si="842"/>
        <v>3UTARA</v>
      </c>
      <c r="AM2977" s="5" t="str">
        <f t="shared" si="843"/>
        <v>1 &gt; 4UTARA12 RODA</v>
      </c>
      <c r="AN2977" s="5" t="str">
        <f t="shared" si="844"/>
        <v>yosef yantoBMJ II1 &gt; 4UTARA12 RODA</v>
      </c>
      <c r="AO2977" s="5" t="str">
        <f t="shared" si="845"/>
        <v>yosef yanto1 &gt; 4UTARA12 RODA</v>
      </c>
      <c r="AP2977" s="5" t="str">
        <f t="shared" si="846"/>
        <v>44202DAY</v>
      </c>
    </row>
    <row r="2978" spans="1:42" x14ac:dyDescent="0.3">
      <c r="A2978" s="33">
        <v>1</v>
      </c>
      <c r="B2978" s="33"/>
      <c r="C2978" s="70">
        <v>44202</v>
      </c>
      <c r="D2978" s="71" t="s">
        <v>19</v>
      </c>
      <c r="E2978" s="70">
        <v>44202.509027777778</v>
      </c>
      <c r="F2978" s="71">
        <v>5165254</v>
      </c>
      <c r="G2978" s="33" t="s">
        <v>20</v>
      </c>
      <c r="H2978" s="33" t="s">
        <v>21</v>
      </c>
      <c r="I2978" s="33" t="s">
        <v>123</v>
      </c>
      <c r="J2978" s="33" t="s">
        <v>23</v>
      </c>
      <c r="K2978" s="63" t="s">
        <v>35</v>
      </c>
      <c r="L2978" s="32" t="str">
        <f t="shared" si="829"/>
        <v>CGE370</v>
      </c>
      <c r="M2978" s="32" t="str">
        <f t="shared" si="830"/>
        <v>BMJ II</v>
      </c>
      <c r="N2978" s="32" t="str">
        <f t="shared" si="831"/>
        <v>12 RODA</v>
      </c>
      <c r="O2978" s="146">
        <v>44202.509375000001</v>
      </c>
      <c r="P2978" s="65">
        <v>44202.509375000001</v>
      </c>
      <c r="Q2978" s="65"/>
      <c r="R2978" s="66">
        <v>4</v>
      </c>
      <c r="S2978" s="66">
        <v>47080</v>
      </c>
      <c r="T2978" s="66">
        <v>17040</v>
      </c>
      <c r="U2978" s="67">
        <f t="shared" si="841"/>
        <v>30.04</v>
      </c>
      <c r="V2978" s="66">
        <f t="shared" si="832"/>
        <v>609121.08000000007</v>
      </c>
      <c r="W2978" s="66" t="str">
        <f t="shared" si="833"/>
        <v>1 &gt; 4</v>
      </c>
      <c r="X2978" s="66">
        <f>A2978+SUMIFS(Presensi!F:F,Presensi!E:E,'Entry Data'!AP2978)</f>
        <v>1</v>
      </c>
      <c r="Y2978" s="66">
        <f>IFERROR(INDEX('Retasi Pricing'!F:F,MATCH('Entry Data'!AM2978,'Retasi Pricing'!E:E,0))*X2978,"")</f>
        <v>27500</v>
      </c>
      <c r="Z2978" s="62" t="s">
        <v>26</v>
      </c>
      <c r="AA2978" s="62" t="s">
        <v>27</v>
      </c>
      <c r="AB2978" s="32"/>
      <c r="AC2978" s="32" t="s">
        <v>312</v>
      </c>
      <c r="AD2978" s="32" t="str">
        <f t="shared" si="834"/>
        <v/>
      </c>
      <c r="AF2978" s="5" t="str">
        <f t="shared" si="835"/>
        <v>yosef yanto44202</v>
      </c>
      <c r="AG2978" s="5" t="str">
        <f t="shared" si="836"/>
        <v>BMJ 04544202UTARADAY</v>
      </c>
      <c r="AH2978" s="5" t="str">
        <f t="shared" si="837"/>
        <v>yosef yanto44202UTARADAY</v>
      </c>
      <c r="AI2978" s="5" t="str">
        <f t="shared" si="838"/>
        <v>BMJ 04544202DAY</v>
      </c>
      <c r="AJ2978" s="5" t="str">
        <f t="shared" si="839"/>
        <v>yosef yanto44202DAY</v>
      </c>
      <c r="AK2978" s="5" t="str">
        <f t="shared" si="840"/>
        <v>yosef yantoBMJ II</v>
      </c>
      <c r="AL2978" s="5" t="str">
        <f t="shared" si="842"/>
        <v>4UTARA</v>
      </c>
      <c r="AM2978" s="5" t="str">
        <f t="shared" si="843"/>
        <v>1 &gt; 4UTARA12 RODA</v>
      </c>
      <c r="AN2978" s="5" t="str">
        <f t="shared" si="844"/>
        <v>yosef yantoBMJ II1 &gt; 4UTARA12 RODA</v>
      </c>
      <c r="AO2978" s="5" t="str">
        <f t="shared" si="845"/>
        <v>yosef yanto1 &gt; 4UTARA12 RODA</v>
      </c>
      <c r="AP2978" s="5" t="str">
        <f t="shared" si="846"/>
        <v>44202DAY</v>
      </c>
    </row>
    <row r="2979" spans="1:42" x14ac:dyDescent="0.3">
      <c r="A2979" s="33">
        <v>1</v>
      </c>
      <c r="B2979" s="33"/>
      <c r="C2979" s="70">
        <v>44202</v>
      </c>
      <c r="D2979" s="71" t="s">
        <v>19</v>
      </c>
      <c r="E2979" s="70">
        <v>44202.427777777775</v>
      </c>
      <c r="F2979" s="71">
        <v>5165151</v>
      </c>
      <c r="G2979" s="33" t="s">
        <v>20</v>
      </c>
      <c r="H2979" s="33" t="s">
        <v>21</v>
      </c>
      <c r="I2979" s="33" t="s">
        <v>123</v>
      </c>
      <c r="J2979" s="33" t="s">
        <v>23</v>
      </c>
      <c r="K2979" s="63" t="s">
        <v>36</v>
      </c>
      <c r="L2979" s="32" t="str">
        <f t="shared" si="829"/>
        <v>CGE370</v>
      </c>
      <c r="M2979" s="32" t="str">
        <f t="shared" si="830"/>
        <v>BMJ II</v>
      </c>
      <c r="N2979" s="32" t="str">
        <f t="shared" si="831"/>
        <v>12 RODA</v>
      </c>
      <c r="O2979" s="146">
        <v>44202.428206018521</v>
      </c>
      <c r="P2979" s="65">
        <v>44202.453217592592</v>
      </c>
      <c r="Q2979" s="65"/>
      <c r="R2979" s="66">
        <v>1</v>
      </c>
      <c r="S2979" s="66">
        <v>47440</v>
      </c>
      <c r="T2979" s="66">
        <v>17120</v>
      </c>
      <c r="U2979" s="67">
        <f t="shared" si="841"/>
        <v>30.32</v>
      </c>
      <c r="V2979" s="66">
        <f t="shared" si="832"/>
        <v>614798.64</v>
      </c>
      <c r="W2979" s="66" t="str">
        <f t="shared" si="833"/>
        <v>1 &gt; 4</v>
      </c>
      <c r="X2979" s="66">
        <f>A2979+SUMIFS(Presensi!F:F,Presensi!E:E,'Entry Data'!AP2979)</f>
        <v>1</v>
      </c>
      <c r="Y2979" s="66">
        <f>IFERROR(INDEX('Retasi Pricing'!F:F,MATCH('Entry Data'!AM2979,'Retasi Pricing'!E:E,0))*X2979,"")</f>
        <v>27500</v>
      </c>
      <c r="Z2979" s="62" t="s">
        <v>26</v>
      </c>
      <c r="AA2979" s="62" t="s">
        <v>27</v>
      </c>
      <c r="AB2979" s="32"/>
      <c r="AC2979" s="32" t="s">
        <v>190</v>
      </c>
      <c r="AD2979" s="32" t="str">
        <f t="shared" si="834"/>
        <v/>
      </c>
      <c r="AF2979" s="5" t="str">
        <f t="shared" si="835"/>
        <v>usman mansyur44202</v>
      </c>
      <c r="AG2979" s="5" t="str">
        <f t="shared" si="836"/>
        <v>BMJ 04644202UTARADAY</v>
      </c>
      <c r="AH2979" s="5" t="str">
        <f t="shared" si="837"/>
        <v>usman mansyur44202UTARADAY</v>
      </c>
      <c r="AI2979" s="5" t="str">
        <f t="shared" si="838"/>
        <v>BMJ 04644202DAY</v>
      </c>
      <c r="AJ2979" s="5" t="str">
        <f t="shared" si="839"/>
        <v>usman mansyur44202DAY</v>
      </c>
      <c r="AK2979" s="5" t="str">
        <f t="shared" si="840"/>
        <v>usman mansyurBMJ II</v>
      </c>
      <c r="AL2979" s="5" t="str">
        <f t="shared" si="842"/>
        <v>1UTARA</v>
      </c>
      <c r="AM2979" s="5" t="str">
        <f t="shared" si="843"/>
        <v>1 &gt; 4UTARA12 RODA</v>
      </c>
      <c r="AN2979" s="5" t="str">
        <f t="shared" si="844"/>
        <v>usman mansyurBMJ II1 &gt; 4UTARA12 RODA</v>
      </c>
      <c r="AO2979" s="5" t="str">
        <f t="shared" si="845"/>
        <v>usman mansyur1 &gt; 4UTARA12 RODA</v>
      </c>
      <c r="AP2979" s="5" t="str">
        <f t="shared" si="846"/>
        <v>44202DAY</v>
      </c>
    </row>
    <row r="2980" spans="1:42" x14ac:dyDescent="0.3">
      <c r="A2980" s="33">
        <v>1</v>
      </c>
      <c r="B2980" s="33"/>
      <c r="C2980" s="70">
        <v>44202</v>
      </c>
      <c r="D2980" s="71" t="s">
        <v>19</v>
      </c>
      <c r="E2980" s="70">
        <v>44202.503472222219</v>
      </c>
      <c r="F2980" s="71">
        <v>5165247</v>
      </c>
      <c r="G2980" s="33" t="s">
        <v>20</v>
      </c>
      <c r="H2980" s="33" t="s">
        <v>50</v>
      </c>
      <c r="I2980" s="33" t="s">
        <v>51</v>
      </c>
      <c r="J2980" s="33" t="s">
        <v>53</v>
      </c>
      <c r="K2980" s="63" t="s">
        <v>36</v>
      </c>
      <c r="L2980" s="32" t="str">
        <f t="shared" si="829"/>
        <v>CGE370</v>
      </c>
      <c r="M2980" s="32" t="str">
        <f t="shared" si="830"/>
        <v>BMJ II</v>
      </c>
      <c r="N2980" s="32" t="str">
        <f t="shared" si="831"/>
        <v>12 RODA</v>
      </c>
      <c r="O2980" s="146">
        <v>44202.503865740742</v>
      </c>
      <c r="P2980" s="65">
        <v>44202.503865740742</v>
      </c>
      <c r="Q2980" s="65"/>
      <c r="R2980" s="66">
        <v>2</v>
      </c>
      <c r="S2980" s="66">
        <v>47680</v>
      </c>
      <c r="T2980" s="66">
        <v>17120</v>
      </c>
      <c r="U2980" s="67">
        <f t="shared" si="841"/>
        <v>30.56</v>
      </c>
      <c r="V2980" s="66">
        <f t="shared" si="832"/>
        <v>619665.11999999988</v>
      </c>
      <c r="W2980" s="66" t="str">
        <f t="shared" si="833"/>
        <v>1 &gt; 4</v>
      </c>
      <c r="X2980" s="66">
        <f>A2980+SUMIFS(Presensi!F:F,Presensi!E:E,'Entry Data'!AP2980)</f>
        <v>1</v>
      </c>
      <c r="Y2980" s="66">
        <f>IFERROR(INDEX('Retasi Pricing'!F:F,MATCH('Entry Data'!AM2980,'Retasi Pricing'!E:E,0))*X2980,"")</f>
        <v>27500</v>
      </c>
      <c r="Z2980" s="62" t="s">
        <v>26</v>
      </c>
      <c r="AA2980" s="62" t="s">
        <v>27</v>
      </c>
      <c r="AB2980" s="32"/>
      <c r="AC2980" s="32" t="s">
        <v>190</v>
      </c>
      <c r="AD2980" s="32" t="str">
        <f t="shared" si="834"/>
        <v/>
      </c>
      <c r="AF2980" s="5" t="str">
        <f t="shared" si="835"/>
        <v>usman mansyur44202</v>
      </c>
      <c r="AG2980" s="5" t="str">
        <f t="shared" si="836"/>
        <v>BMJ 04644202UTARADAY</v>
      </c>
      <c r="AH2980" s="5" t="str">
        <f t="shared" si="837"/>
        <v>usman mansyur44202UTARADAY</v>
      </c>
      <c r="AI2980" s="5" t="str">
        <f t="shared" si="838"/>
        <v>BMJ 04644202DAY</v>
      </c>
      <c r="AJ2980" s="5" t="str">
        <f t="shared" si="839"/>
        <v>usman mansyur44202DAY</v>
      </c>
      <c r="AK2980" s="5" t="str">
        <f t="shared" si="840"/>
        <v>usman mansyurBMJ II</v>
      </c>
      <c r="AL2980" s="5" t="str">
        <f t="shared" si="842"/>
        <v>2UTARA</v>
      </c>
      <c r="AM2980" s="5" t="str">
        <f t="shared" si="843"/>
        <v>1 &gt; 4UTARA12 RODA</v>
      </c>
      <c r="AN2980" s="5" t="str">
        <f t="shared" si="844"/>
        <v>usman mansyurBMJ II1 &gt; 4UTARA12 RODA</v>
      </c>
      <c r="AO2980" s="5" t="str">
        <f t="shared" si="845"/>
        <v>usman mansyur1 &gt; 4UTARA12 RODA</v>
      </c>
      <c r="AP2980" s="5" t="str">
        <f t="shared" si="846"/>
        <v>44202DAY</v>
      </c>
    </row>
    <row r="2981" spans="1:42" x14ac:dyDescent="0.3">
      <c r="A2981" s="33">
        <v>1</v>
      </c>
      <c r="B2981" s="33"/>
      <c r="C2981" s="70">
        <v>44202</v>
      </c>
      <c r="D2981" s="71" t="s">
        <v>19</v>
      </c>
      <c r="E2981" s="70">
        <v>44202.572916666664</v>
      </c>
      <c r="F2981" s="71">
        <v>5165317</v>
      </c>
      <c r="G2981" s="33" t="s">
        <v>20</v>
      </c>
      <c r="H2981" s="33" t="s">
        <v>50</v>
      </c>
      <c r="I2981" s="33" t="s">
        <v>51</v>
      </c>
      <c r="J2981" s="33" t="s">
        <v>53</v>
      </c>
      <c r="K2981" s="63" t="s">
        <v>36</v>
      </c>
      <c r="L2981" s="32" t="str">
        <f t="shared" si="829"/>
        <v>CGE370</v>
      </c>
      <c r="M2981" s="32" t="str">
        <f t="shared" si="830"/>
        <v>BMJ II</v>
      </c>
      <c r="N2981" s="32" t="str">
        <f t="shared" si="831"/>
        <v>12 RODA</v>
      </c>
      <c r="O2981" s="146">
        <v>44202.573067129626</v>
      </c>
      <c r="P2981" s="65">
        <v>44202.573067129626</v>
      </c>
      <c r="Q2981" s="65"/>
      <c r="R2981" s="66">
        <v>3</v>
      </c>
      <c r="S2981" s="66">
        <v>46940</v>
      </c>
      <c r="T2981" s="66">
        <v>17120</v>
      </c>
      <c r="U2981" s="67">
        <f t="shared" si="841"/>
        <v>29.82</v>
      </c>
      <c r="V2981" s="66">
        <f t="shared" si="832"/>
        <v>604660.14</v>
      </c>
      <c r="W2981" s="66" t="str">
        <f t="shared" si="833"/>
        <v>1 &gt; 4</v>
      </c>
      <c r="X2981" s="66">
        <f>A2981+SUMIFS(Presensi!F:F,Presensi!E:E,'Entry Data'!AP2981)</f>
        <v>1</v>
      </c>
      <c r="Y2981" s="66">
        <f>IFERROR(INDEX('Retasi Pricing'!F:F,MATCH('Entry Data'!AM2981,'Retasi Pricing'!E:E,0))*X2981,"")</f>
        <v>27500</v>
      </c>
      <c r="Z2981" s="62" t="s">
        <v>26</v>
      </c>
      <c r="AA2981" s="62" t="s">
        <v>27</v>
      </c>
      <c r="AB2981" s="32"/>
      <c r="AC2981" s="32" t="s">
        <v>190</v>
      </c>
      <c r="AD2981" s="32" t="str">
        <f t="shared" si="834"/>
        <v/>
      </c>
      <c r="AF2981" s="5" t="str">
        <f t="shared" si="835"/>
        <v>usman mansyur44202</v>
      </c>
      <c r="AG2981" s="5" t="str">
        <f t="shared" si="836"/>
        <v>BMJ 04644202UTARADAY</v>
      </c>
      <c r="AH2981" s="5" t="str">
        <f t="shared" si="837"/>
        <v>usman mansyur44202UTARADAY</v>
      </c>
      <c r="AI2981" s="5" t="str">
        <f t="shared" si="838"/>
        <v>BMJ 04644202DAY</v>
      </c>
      <c r="AJ2981" s="5" t="str">
        <f t="shared" si="839"/>
        <v>usman mansyur44202DAY</v>
      </c>
      <c r="AK2981" s="5" t="str">
        <f t="shared" si="840"/>
        <v>usman mansyurBMJ II</v>
      </c>
      <c r="AL2981" s="5" t="str">
        <f t="shared" si="842"/>
        <v>3UTARA</v>
      </c>
      <c r="AM2981" s="5" t="str">
        <f t="shared" si="843"/>
        <v>1 &gt; 4UTARA12 RODA</v>
      </c>
      <c r="AN2981" s="5" t="str">
        <f t="shared" si="844"/>
        <v>usman mansyurBMJ II1 &gt; 4UTARA12 RODA</v>
      </c>
      <c r="AO2981" s="5" t="str">
        <f t="shared" si="845"/>
        <v>usman mansyur1 &gt; 4UTARA12 RODA</v>
      </c>
      <c r="AP2981" s="5" t="str">
        <f t="shared" si="846"/>
        <v>44202DAY</v>
      </c>
    </row>
    <row r="2982" spans="1:42" x14ac:dyDescent="0.3">
      <c r="A2982" s="33">
        <v>1</v>
      </c>
      <c r="B2982" s="33"/>
      <c r="C2982" s="70">
        <v>44202</v>
      </c>
      <c r="D2982" s="71" t="s">
        <v>19</v>
      </c>
      <c r="E2982" s="70">
        <v>44202.637499999997</v>
      </c>
      <c r="F2982" s="71">
        <v>5165400</v>
      </c>
      <c r="G2982" s="33" t="s">
        <v>20</v>
      </c>
      <c r="H2982" s="33" t="s">
        <v>21</v>
      </c>
      <c r="I2982" s="33" t="s">
        <v>123</v>
      </c>
      <c r="J2982" s="33" t="s">
        <v>23</v>
      </c>
      <c r="K2982" s="63" t="s">
        <v>36</v>
      </c>
      <c r="L2982" s="32" t="str">
        <f t="shared" si="829"/>
        <v>CGE370</v>
      </c>
      <c r="M2982" s="32" t="str">
        <f t="shared" si="830"/>
        <v>BMJ II</v>
      </c>
      <c r="N2982" s="32" t="str">
        <f t="shared" si="831"/>
        <v>12 RODA</v>
      </c>
      <c r="O2982" s="146">
        <v>44202.638136574074</v>
      </c>
      <c r="P2982" s="65">
        <v>44202.638136574074</v>
      </c>
      <c r="Q2982" s="65"/>
      <c r="R2982" s="66">
        <v>4</v>
      </c>
      <c r="S2982" s="66">
        <v>46460</v>
      </c>
      <c r="T2982" s="66">
        <v>17120</v>
      </c>
      <c r="U2982" s="67">
        <f t="shared" si="841"/>
        <v>29.34</v>
      </c>
      <c r="V2982" s="66">
        <f t="shared" si="832"/>
        <v>594927.18000000005</v>
      </c>
      <c r="W2982" s="66" t="str">
        <f t="shared" si="833"/>
        <v>1 &gt; 4</v>
      </c>
      <c r="X2982" s="66">
        <f>A2982+SUMIFS(Presensi!F:F,Presensi!E:E,'Entry Data'!AP2982)</f>
        <v>1</v>
      </c>
      <c r="Y2982" s="66">
        <f>IFERROR(INDEX('Retasi Pricing'!F:F,MATCH('Entry Data'!AM2982,'Retasi Pricing'!E:E,0))*X2982,"")</f>
        <v>27500</v>
      </c>
      <c r="Z2982" s="62" t="s">
        <v>26</v>
      </c>
      <c r="AA2982" s="62" t="s">
        <v>27</v>
      </c>
      <c r="AB2982" s="32"/>
      <c r="AC2982" s="32" t="s">
        <v>190</v>
      </c>
      <c r="AD2982" s="32" t="str">
        <f t="shared" si="834"/>
        <v/>
      </c>
      <c r="AF2982" s="5" t="str">
        <f t="shared" si="835"/>
        <v>usman mansyur44202</v>
      </c>
      <c r="AG2982" s="5" t="str">
        <f t="shared" si="836"/>
        <v>BMJ 04644202UTARADAY</v>
      </c>
      <c r="AH2982" s="5" t="str">
        <f t="shared" si="837"/>
        <v>usman mansyur44202UTARADAY</v>
      </c>
      <c r="AI2982" s="5" t="str">
        <f t="shared" si="838"/>
        <v>BMJ 04644202DAY</v>
      </c>
      <c r="AJ2982" s="5" t="str">
        <f t="shared" si="839"/>
        <v>usman mansyur44202DAY</v>
      </c>
      <c r="AK2982" s="5" t="str">
        <f t="shared" si="840"/>
        <v>usman mansyurBMJ II</v>
      </c>
      <c r="AL2982" s="5" t="str">
        <f t="shared" si="842"/>
        <v>4UTARA</v>
      </c>
      <c r="AM2982" s="5" t="str">
        <f t="shared" si="843"/>
        <v>1 &gt; 4UTARA12 RODA</v>
      </c>
      <c r="AN2982" s="5" t="str">
        <f t="shared" si="844"/>
        <v>usman mansyurBMJ II1 &gt; 4UTARA12 RODA</v>
      </c>
      <c r="AO2982" s="5" t="str">
        <f t="shared" si="845"/>
        <v>usman mansyur1 &gt; 4UTARA12 RODA</v>
      </c>
      <c r="AP2982" s="5" t="str">
        <f t="shared" si="846"/>
        <v>44202DAY</v>
      </c>
    </row>
    <row r="2983" spans="1:42" x14ac:dyDescent="0.3">
      <c r="A2983" s="33">
        <v>1</v>
      </c>
      <c r="B2983" s="33"/>
      <c r="C2983" s="70">
        <v>44202</v>
      </c>
      <c r="D2983" s="71" t="s">
        <v>19</v>
      </c>
      <c r="E2983" s="70">
        <v>44202.717361111114</v>
      </c>
      <c r="F2983" s="71">
        <v>5165483</v>
      </c>
      <c r="G2983" s="33" t="s">
        <v>20</v>
      </c>
      <c r="H2983" s="33" t="s">
        <v>21</v>
      </c>
      <c r="I2983" s="33" t="s">
        <v>51</v>
      </c>
      <c r="J2983" s="33" t="s">
        <v>46</v>
      </c>
      <c r="K2983" s="63" t="s">
        <v>36</v>
      </c>
      <c r="L2983" s="32" t="str">
        <f t="shared" si="829"/>
        <v>CGE370</v>
      </c>
      <c r="M2983" s="32" t="str">
        <f t="shared" si="830"/>
        <v>BMJ II</v>
      </c>
      <c r="N2983" s="32" t="str">
        <f t="shared" si="831"/>
        <v>12 RODA</v>
      </c>
      <c r="O2983" s="146">
        <v>44202.717824074076</v>
      </c>
      <c r="P2983" s="65">
        <v>44202.717824074076</v>
      </c>
      <c r="Q2983" s="65"/>
      <c r="R2983" s="66">
        <v>5</v>
      </c>
      <c r="S2983" s="66">
        <v>47800</v>
      </c>
      <c r="T2983" s="66">
        <v>17120</v>
      </c>
      <c r="U2983" s="67">
        <f t="shared" si="841"/>
        <v>30.68</v>
      </c>
      <c r="V2983" s="66">
        <f t="shared" si="832"/>
        <v>622098.36</v>
      </c>
      <c r="W2983" s="66" t="str">
        <f t="shared" si="833"/>
        <v>&gt; 5</v>
      </c>
      <c r="X2983" s="66">
        <f>A2983+SUMIFS(Presensi!F:F,Presensi!E:E,'Entry Data'!AP2983)</f>
        <v>1</v>
      </c>
      <c r="Y2983" s="66">
        <f>IFERROR(INDEX('Retasi Pricing'!F:F,MATCH('Entry Data'!AM2983,'Retasi Pricing'!E:E,0))*X2983,"")</f>
        <v>31200</v>
      </c>
      <c r="Z2983" s="62" t="s">
        <v>26</v>
      </c>
      <c r="AA2983" s="62" t="s">
        <v>27</v>
      </c>
      <c r="AB2983" s="32"/>
      <c r="AC2983" s="32" t="s">
        <v>190</v>
      </c>
      <c r="AD2983" s="32" t="str">
        <f t="shared" si="834"/>
        <v/>
      </c>
      <c r="AF2983" s="5" t="str">
        <f t="shared" si="835"/>
        <v>usman mansyur44202</v>
      </c>
      <c r="AG2983" s="5" t="str">
        <f t="shared" si="836"/>
        <v>BMJ 04644202UTARADAY</v>
      </c>
      <c r="AH2983" s="5" t="str">
        <f t="shared" si="837"/>
        <v>usman mansyur44202UTARADAY</v>
      </c>
      <c r="AI2983" s="5" t="str">
        <f t="shared" si="838"/>
        <v>BMJ 04644202DAY</v>
      </c>
      <c r="AJ2983" s="5" t="str">
        <f t="shared" si="839"/>
        <v>usman mansyur44202DAY</v>
      </c>
      <c r="AK2983" s="5" t="str">
        <f t="shared" si="840"/>
        <v>usman mansyurBMJ II</v>
      </c>
      <c r="AL2983" s="5" t="str">
        <f t="shared" si="842"/>
        <v>5UTARA</v>
      </c>
      <c r="AM2983" s="5" t="str">
        <f t="shared" si="843"/>
        <v>&gt; 5UTARA12 RODA</v>
      </c>
      <c r="AN2983" s="5" t="str">
        <f t="shared" si="844"/>
        <v>usman mansyurBMJ II&gt; 5UTARA12 RODA</v>
      </c>
      <c r="AO2983" s="5" t="str">
        <f t="shared" si="845"/>
        <v>usman mansyur&gt; 5UTARA12 RODA</v>
      </c>
      <c r="AP2983" s="5" t="str">
        <f t="shared" si="846"/>
        <v>44202DAY</v>
      </c>
    </row>
    <row r="2984" spans="1:42" x14ac:dyDescent="0.3">
      <c r="A2984" s="33">
        <v>1</v>
      </c>
      <c r="B2984" s="33"/>
      <c r="C2984" s="70">
        <v>44202</v>
      </c>
      <c r="D2984" s="71" t="s">
        <v>19</v>
      </c>
      <c r="E2984" s="70">
        <v>44202.401388888888</v>
      </c>
      <c r="F2984" s="71">
        <v>5165120</v>
      </c>
      <c r="G2984" s="33" t="s">
        <v>20</v>
      </c>
      <c r="H2984" s="33" t="s">
        <v>50</v>
      </c>
      <c r="I2984" s="33" t="s">
        <v>51</v>
      </c>
      <c r="J2984" s="33" t="s">
        <v>53</v>
      </c>
      <c r="K2984" s="63" t="s">
        <v>41</v>
      </c>
      <c r="L2984" s="32" t="str">
        <f t="shared" si="829"/>
        <v>AXOR4843</v>
      </c>
      <c r="M2984" s="32" t="str">
        <f t="shared" si="830"/>
        <v>BMJ II</v>
      </c>
      <c r="N2984" s="32" t="str">
        <f t="shared" si="831"/>
        <v>12 RODA</v>
      </c>
      <c r="O2984" s="146">
        <v>44202.402245370373</v>
      </c>
      <c r="P2984" s="65">
        <v>44202.402245370373</v>
      </c>
      <c r="Q2984" s="65"/>
      <c r="R2984" s="66">
        <v>1</v>
      </c>
      <c r="S2984" s="66">
        <v>53500</v>
      </c>
      <c r="T2984" s="66">
        <v>20120</v>
      </c>
      <c r="U2984" s="67">
        <f t="shared" si="841"/>
        <v>33.380000000000003</v>
      </c>
      <c r="V2984" s="66">
        <f t="shared" si="832"/>
        <v>676846.26</v>
      </c>
      <c r="W2984" s="66" t="str">
        <f t="shared" si="833"/>
        <v>1 &gt; 4</v>
      </c>
      <c r="X2984" s="66">
        <f>A2984+SUMIFS(Presensi!F:F,Presensi!E:E,'Entry Data'!AP2984)</f>
        <v>1</v>
      </c>
      <c r="Y2984" s="66">
        <f>IFERROR(INDEX('Retasi Pricing'!F:F,MATCH('Entry Data'!AM2984,'Retasi Pricing'!E:E,0))*X2984,"")</f>
        <v>27500</v>
      </c>
      <c r="Z2984" s="62" t="s">
        <v>26</v>
      </c>
      <c r="AA2984" s="62" t="s">
        <v>27</v>
      </c>
      <c r="AB2984" s="32"/>
      <c r="AC2984" s="32" t="s">
        <v>368</v>
      </c>
      <c r="AD2984" s="32" t="str">
        <f t="shared" si="834"/>
        <v/>
      </c>
      <c r="AF2984" s="5" t="str">
        <f t="shared" si="835"/>
        <v>Romanus Roja44202</v>
      </c>
      <c r="AG2984" s="5" t="str">
        <f t="shared" si="836"/>
        <v>BMJ 04744202UTARADAY</v>
      </c>
      <c r="AH2984" s="5" t="str">
        <f t="shared" si="837"/>
        <v>Romanus Roja44202UTARADAY</v>
      </c>
      <c r="AI2984" s="5" t="str">
        <f t="shared" si="838"/>
        <v>BMJ 04744202DAY</v>
      </c>
      <c r="AJ2984" s="5" t="str">
        <f t="shared" si="839"/>
        <v>Romanus Roja44202DAY</v>
      </c>
      <c r="AK2984" s="5" t="str">
        <f t="shared" si="840"/>
        <v>Romanus RojaBMJ II</v>
      </c>
      <c r="AL2984" s="5" t="str">
        <f t="shared" si="842"/>
        <v>1UTARA</v>
      </c>
      <c r="AM2984" s="5" t="str">
        <f t="shared" si="843"/>
        <v>1 &gt; 4UTARA12 RODA</v>
      </c>
      <c r="AN2984" s="5" t="str">
        <f t="shared" si="844"/>
        <v>Romanus RojaBMJ II1 &gt; 4UTARA12 RODA</v>
      </c>
      <c r="AO2984" s="5" t="str">
        <f t="shared" si="845"/>
        <v>Romanus Roja1 &gt; 4UTARA12 RODA</v>
      </c>
      <c r="AP2984" s="5" t="str">
        <f t="shared" si="846"/>
        <v>44202DAY</v>
      </c>
    </row>
    <row r="2985" spans="1:42" x14ac:dyDescent="0.3">
      <c r="A2985" s="33">
        <v>1</v>
      </c>
      <c r="B2985" s="33"/>
      <c r="C2985" s="70">
        <v>44202</v>
      </c>
      <c r="D2985" s="71" t="s">
        <v>19</v>
      </c>
      <c r="E2985" s="70">
        <v>44202.46597222222</v>
      </c>
      <c r="F2985" s="71">
        <v>5165199</v>
      </c>
      <c r="G2985" s="33" t="s">
        <v>20</v>
      </c>
      <c r="H2985" s="33" t="s">
        <v>50</v>
      </c>
      <c r="I2985" s="33" t="s">
        <v>51</v>
      </c>
      <c r="J2985" s="33" t="s">
        <v>53</v>
      </c>
      <c r="K2985" s="63" t="s">
        <v>41</v>
      </c>
      <c r="L2985" s="32" t="str">
        <f t="shared" si="829"/>
        <v>AXOR4843</v>
      </c>
      <c r="M2985" s="32" t="str">
        <f t="shared" si="830"/>
        <v>BMJ II</v>
      </c>
      <c r="N2985" s="32" t="str">
        <f t="shared" si="831"/>
        <v>12 RODA</v>
      </c>
      <c r="O2985" s="146">
        <v>44202.466261574074</v>
      </c>
      <c r="P2985" s="65">
        <v>44202.466261574074</v>
      </c>
      <c r="Q2985" s="65"/>
      <c r="R2985" s="66">
        <v>2</v>
      </c>
      <c r="S2985" s="66">
        <v>51720</v>
      </c>
      <c r="T2985" s="66">
        <v>20120</v>
      </c>
      <c r="U2985" s="67">
        <f t="shared" si="841"/>
        <v>31.6</v>
      </c>
      <c r="V2985" s="66">
        <f t="shared" si="832"/>
        <v>640753.20000000007</v>
      </c>
      <c r="W2985" s="66" t="str">
        <f t="shared" si="833"/>
        <v>1 &gt; 4</v>
      </c>
      <c r="X2985" s="66">
        <f>A2985+SUMIFS(Presensi!F:F,Presensi!E:E,'Entry Data'!AP2985)</f>
        <v>1</v>
      </c>
      <c r="Y2985" s="66">
        <f>IFERROR(INDEX('Retasi Pricing'!F:F,MATCH('Entry Data'!AM2985,'Retasi Pricing'!E:E,0))*X2985,"")</f>
        <v>27500</v>
      </c>
      <c r="Z2985" s="62" t="s">
        <v>26</v>
      </c>
      <c r="AA2985" s="62" t="s">
        <v>27</v>
      </c>
      <c r="AB2985" s="32"/>
      <c r="AC2985" s="32" t="s">
        <v>368</v>
      </c>
      <c r="AD2985" s="32" t="str">
        <f t="shared" si="834"/>
        <v/>
      </c>
      <c r="AF2985" s="5" t="str">
        <f t="shared" si="835"/>
        <v>Romanus Roja44202</v>
      </c>
      <c r="AG2985" s="5" t="str">
        <f t="shared" si="836"/>
        <v>BMJ 04744202UTARADAY</v>
      </c>
      <c r="AH2985" s="5" t="str">
        <f t="shared" si="837"/>
        <v>Romanus Roja44202UTARADAY</v>
      </c>
      <c r="AI2985" s="5" t="str">
        <f t="shared" si="838"/>
        <v>BMJ 04744202DAY</v>
      </c>
      <c r="AJ2985" s="5" t="str">
        <f t="shared" si="839"/>
        <v>Romanus Roja44202DAY</v>
      </c>
      <c r="AK2985" s="5" t="str">
        <f t="shared" si="840"/>
        <v>Romanus RojaBMJ II</v>
      </c>
      <c r="AL2985" s="5" t="str">
        <f t="shared" si="842"/>
        <v>2UTARA</v>
      </c>
      <c r="AM2985" s="5" t="str">
        <f t="shared" si="843"/>
        <v>1 &gt; 4UTARA12 RODA</v>
      </c>
      <c r="AN2985" s="5" t="str">
        <f t="shared" si="844"/>
        <v>Romanus RojaBMJ II1 &gt; 4UTARA12 RODA</v>
      </c>
      <c r="AO2985" s="5" t="str">
        <f t="shared" si="845"/>
        <v>Romanus Roja1 &gt; 4UTARA12 RODA</v>
      </c>
      <c r="AP2985" s="5" t="str">
        <f t="shared" si="846"/>
        <v>44202DAY</v>
      </c>
    </row>
    <row r="2986" spans="1:42" x14ac:dyDescent="0.3">
      <c r="A2986" s="33">
        <v>1</v>
      </c>
      <c r="B2986" s="33"/>
      <c r="C2986" s="70">
        <v>44202</v>
      </c>
      <c r="D2986" s="71" t="s">
        <v>19</v>
      </c>
      <c r="E2986" s="70">
        <v>44202.525000000001</v>
      </c>
      <c r="F2986" s="71">
        <v>5165274</v>
      </c>
      <c r="G2986" s="33" t="s">
        <v>20</v>
      </c>
      <c r="H2986" s="33" t="s">
        <v>50</v>
      </c>
      <c r="I2986" s="33" t="s">
        <v>51</v>
      </c>
      <c r="J2986" s="33" t="s">
        <v>52</v>
      </c>
      <c r="K2986" s="63" t="s">
        <v>41</v>
      </c>
      <c r="L2986" s="32" t="str">
        <f t="shared" si="829"/>
        <v>AXOR4843</v>
      </c>
      <c r="M2986" s="32" t="str">
        <f t="shared" si="830"/>
        <v>BMJ II</v>
      </c>
      <c r="N2986" s="32" t="str">
        <f t="shared" si="831"/>
        <v>12 RODA</v>
      </c>
      <c r="O2986" s="146">
        <v>44202.525393518517</v>
      </c>
      <c r="P2986" s="65">
        <v>44202.525393518517</v>
      </c>
      <c r="Q2986" s="65"/>
      <c r="R2986" s="66">
        <v>3</v>
      </c>
      <c r="S2986" s="66">
        <v>53500</v>
      </c>
      <c r="T2986" s="66">
        <v>20120</v>
      </c>
      <c r="U2986" s="67">
        <f t="shared" si="841"/>
        <v>33.380000000000003</v>
      </c>
      <c r="V2986" s="66">
        <f t="shared" si="832"/>
        <v>676846.26</v>
      </c>
      <c r="W2986" s="66" t="str">
        <f t="shared" si="833"/>
        <v>1 &gt; 4</v>
      </c>
      <c r="X2986" s="66">
        <f>A2986+SUMIFS(Presensi!F:F,Presensi!E:E,'Entry Data'!AP2986)</f>
        <v>1</v>
      </c>
      <c r="Y2986" s="66">
        <f>IFERROR(INDEX('Retasi Pricing'!F:F,MATCH('Entry Data'!AM2986,'Retasi Pricing'!E:E,0))*X2986,"")</f>
        <v>27500</v>
      </c>
      <c r="Z2986" s="62" t="s">
        <v>26</v>
      </c>
      <c r="AA2986" s="62" t="s">
        <v>27</v>
      </c>
      <c r="AB2986" s="32"/>
      <c r="AC2986" s="32" t="s">
        <v>368</v>
      </c>
      <c r="AD2986" s="32" t="str">
        <f t="shared" si="834"/>
        <v/>
      </c>
      <c r="AF2986" s="5" t="str">
        <f t="shared" si="835"/>
        <v>Romanus Roja44202</v>
      </c>
      <c r="AG2986" s="5" t="str">
        <f t="shared" si="836"/>
        <v>BMJ 04744202UTARADAY</v>
      </c>
      <c r="AH2986" s="5" t="str">
        <f t="shared" si="837"/>
        <v>Romanus Roja44202UTARADAY</v>
      </c>
      <c r="AI2986" s="5" t="str">
        <f t="shared" si="838"/>
        <v>BMJ 04744202DAY</v>
      </c>
      <c r="AJ2986" s="5" t="str">
        <f t="shared" si="839"/>
        <v>Romanus Roja44202DAY</v>
      </c>
      <c r="AK2986" s="5" t="str">
        <f t="shared" si="840"/>
        <v>Romanus RojaBMJ II</v>
      </c>
      <c r="AL2986" s="5" t="str">
        <f t="shared" si="842"/>
        <v>3UTARA</v>
      </c>
      <c r="AM2986" s="5" t="str">
        <f t="shared" si="843"/>
        <v>1 &gt; 4UTARA12 RODA</v>
      </c>
      <c r="AN2986" s="5" t="str">
        <f t="shared" si="844"/>
        <v>Romanus RojaBMJ II1 &gt; 4UTARA12 RODA</v>
      </c>
      <c r="AO2986" s="5" t="str">
        <f t="shared" si="845"/>
        <v>Romanus Roja1 &gt; 4UTARA12 RODA</v>
      </c>
      <c r="AP2986" s="5" t="str">
        <f t="shared" si="846"/>
        <v>44202DAY</v>
      </c>
    </row>
    <row r="2987" spans="1:42" x14ac:dyDescent="0.3">
      <c r="A2987" s="33">
        <v>1</v>
      </c>
      <c r="B2987" s="33"/>
      <c r="C2987" s="70">
        <v>44202</v>
      </c>
      <c r="D2987" s="71" t="s">
        <v>19</v>
      </c>
      <c r="E2987" s="70">
        <v>44202.602083333331</v>
      </c>
      <c r="F2987" s="71">
        <v>5165348</v>
      </c>
      <c r="G2987" s="33" t="s">
        <v>20</v>
      </c>
      <c r="H2987" s="33" t="s">
        <v>21</v>
      </c>
      <c r="I2987" s="33" t="s">
        <v>123</v>
      </c>
      <c r="J2987" s="33" t="s">
        <v>23</v>
      </c>
      <c r="K2987" s="63" t="s">
        <v>41</v>
      </c>
      <c r="L2987" s="32" t="str">
        <f t="shared" si="829"/>
        <v>AXOR4843</v>
      </c>
      <c r="M2987" s="32" t="str">
        <f t="shared" si="830"/>
        <v>BMJ II</v>
      </c>
      <c r="N2987" s="32" t="str">
        <f t="shared" si="831"/>
        <v>12 RODA</v>
      </c>
      <c r="O2987" s="146">
        <v>44202.603483796294</v>
      </c>
      <c r="P2987" s="65">
        <v>44202.603483796294</v>
      </c>
      <c r="Q2987" s="65"/>
      <c r="R2987" s="66">
        <v>4</v>
      </c>
      <c r="S2987" s="66">
        <v>52280</v>
      </c>
      <c r="T2987" s="66">
        <v>20120</v>
      </c>
      <c r="U2987" s="67">
        <f t="shared" si="841"/>
        <v>32.159999999999997</v>
      </c>
      <c r="V2987" s="66">
        <f t="shared" si="832"/>
        <v>652108.31999999995</v>
      </c>
      <c r="W2987" s="66" t="str">
        <f t="shared" si="833"/>
        <v>1 &gt; 4</v>
      </c>
      <c r="X2987" s="66">
        <f>A2987+SUMIFS(Presensi!F:F,Presensi!E:E,'Entry Data'!AP2987)</f>
        <v>1</v>
      </c>
      <c r="Y2987" s="66">
        <f>IFERROR(INDEX('Retasi Pricing'!F:F,MATCH('Entry Data'!AM2987,'Retasi Pricing'!E:E,0))*X2987,"")</f>
        <v>27500</v>
      </c>
      <c r="Z2987" s="62" t="s">
        <v>26</v>
      </c>
      <c r="AA2987" s="62" t="s">
        <v>27</v>
      </c>
      <c r="AB2987" s="32"/>
      <c r="AC2987" s="32" t="s">
        <v>368</v>
      </c>
      <c r="AD2987" s="32" t="str">
        <f t="shared" si="834"/>
        <v/>
      </c>
      <c r="AF2987" s="5" t="str">
        <f t="shared" si="835"/>
        <v>Romanus Roja44202</v>
      </c>
      <c r="AG2987" s="5" t="str">
        <f t="shared" si="836"/>
        <v>BMJ 04744202UTARADAY</v>
      </c>
      <c r="AH2987" s="5" t="str">
        <f t="shared" si="837"/>
        <v>Romanus Roja44202UTARADAY</v>
      </c>
      <c r="AI2987" s="5" t="str">
        <f t="shared" si="838"/>
        <v>BMJ 04744202DAY</v>
      </c>
      <c r="AJ2987" s="5" t="str">
        <f t="shared" si="839"/>
        <v>Romanus Roja44202DAY</v>
      </c>
      <c r="AK2987" s="5" t="str">
        <f t="shared" si="840"/>
        <v>Romanus RojaBMJ II</v>
      </c>
      <c r="AL2987" s="5" t="str">
        <f t="shared" si="842"/>
        <v>4UTARA</v>
      </c>
      <c r="AM2987" s="5" t="str">
        <f t="shared" si="843"/>
        <v>1 &gt; 4UTARA12 RODA</v>
      </c>
      <c r="AN2987" s="5" t="str">
        <f t="shared" si="844"/>
        <v>Romanus RojaBMJ II1 &gt; 4UTARA12 RODA</v>
      </c>
      <c r="AO2987" s="5" t="str">
        <f t="shared" si="845"/>
        <v>Romanus Roja1 &gt; 4UTARA12 RODA</v>
      </c>
      <c r="AP2987" s="5" t="str">
        <f t="shared" si="846"/>
        <v>44202DAY</v>
      </c>
    </row>
    <row r="2988" spans="1:42" x14ac:dyDescent="0.3">
      <c r="A2988" s="33">
        <v>1</v>
      </c>
      <c r="B2988" s="33"/>
      <c r="C2988" s="70">
        <v>44202</v>
      </c>
      <c r="D2988" s="71" t="s">
        <v>19</v>
      </c>
      <c r="E2988" s="70">
        <v>44202.682638888888</v>
      </c>
      <c r="F2988" s="71">
        <v>5165441</v>
      </c>
      <c r="G2988" s="33" t="s">
        <v>20</v>
      </c>
      <c r="H2988" s="33" t="s">
        <v>21</v>
      </c>
      <c r="I2988" s="33" t="s">
        <v>123</v>
      </c>
      <c r="J2988" s="33" t="s">
        <v>23</v>
      </c>
      <c r="K2988" s="63" t="s">
        <v>41</v>
      </c>
      <c r="L2988" s="32" t="str">
        <f t="shared" ref="L2988:L3051" si="847">IFERROR(VLOOKUP(K2988,db_unit,2,FALSE),"")</f>
        <v>AXOR4843</v>
      </c>
      <c r="M2988" s="32" t="str">
        <f t="shared" ref="M2988:M3051" si="848">IFERROR(VLOOKUP(K2988,db_unit,3,FALSE),"")</f>
        <v>BMJ II</v>
      </c>
      <c r="N2988" s="32" t="str">
        <f t="shared" ref="N2988:N3051" si="849">IFERROR(VLOOKUP(K2988,db_unit,4,FALSE),"")</f>
        <v>12 RODA</v>
      </c>
      <c r="O2988" s="146">
        <v>44202.683437500003</v>
      </c>
      <c r="P2988" s="65">
        <v>44202.683437500003</v>
      </c>
      <c r="Q2988" s="65"/>
      <c r="R2988" s="66">
        <v>5</v>
      </c>
      <c r="S2988" s="66">
        <v>51660</v>
      </c>
      <c r="T2988" s="66">
        <v>20120</v>
      </c>
      <c r="U2988" s="67">
        <f t="shared" si="841"/>
        <v>31.54</v>
      </c>
      <c r="V2988" s="66">
        <f t="shared" si="832"/>
        <v>639536.58000000007</v>
      </c>
      <c r="W2988" s="66" t="str">
        <f t="shared" si="833"/>
        <v>&gt; 5</v>
      </c>
      <c r="X2988" s="66">
        <f>A2988+SUMIFS(Presensi!F:F,Presensi!E:E,'Entry Data'!AP2988)</f>
        <v>1</v>
      </c>
      <c r="Y2988" s="66">
        <f>IFERROR(INDEX('Retasi Pricing'!F:F,MATCH('Entry Data'!AM2988,'Retasi Pricing'!E:E,0))*X2988,"")</f>
        <v>31200</v>
      </c>
      <c r="Z2988" s="62" t="s">
        <v>26</v>
      </c>
      <c r="AA2988" s="62" t="s">
        <v>27</v>
      </c>
      <c r="AB2988" s="32"/>
      <c r="AC2988" s="32" t="s">
        <v>368</v>
      </c>
      <c r="AD2988" s="32" t="str">
        <f t="shared" si="834"/>
        <v/>
      </c>
      <c r="AF2988" s="5" t="str">
        <f t="shared" si="835"/>
        <v>Romanus Roja44202</v>
      </c>
      <c r="AG2988" s="5" t="str">
        <f t="shared" si="836"/>
        <v>BMJ 04744202UTARADAY</v>
      </c>
      <c r="AH2988" s="5" t="str">
        <f t="shared" si="837"/>
        <v>Romanus Roja44202UTARADAY</v>
      </c>
      <c r="AI2988" s="5" t="str">
        <f t="shared" si="838"/>
        <v>BMJ 04744202DAY</v>
      </c>
      <c r="AJ2988" s="5" t="str">
        <f t="shared" si="839"/>
        <v>Romanus Roja44202DAY</v>
      </c>
      <c r="AK2988" s="5" t="str">
        <f t="shared" si="840"/>
        <v>Romanus RojaBMJ II</v>
      </c>
      <c r="AL2988" s="5" t="str">
        <f t="shared" si="842"/>
        <v>5UTARA</v>
      </c>
      <c r="AM2988" s="5" t="str">
        <f t="shared" si="843"/>
        <v>&gt; 5UTARA12 RODA</v>
      </c>
      <c r="AN2988" s="5" t="str">
        <f t="shared" si="844"/>
        <v>Romanus RojaBMJ II&gt; 5UTARA12 RODA</v>
      </c>
      <c r="AO2988" s="5" t="str">
        <f t="shared" si="845"/>
        <v>Romanus Roja&gt; 5UTARA12 RODA</v>
      </c>
      <c r="AP2988" s="5" t="str">
        <f t="shared" si="846"/>
        <v>44202DAY</v>
      </c>
    </row>
    <row r="2989" spans="1:42" x14ac:dyDescent="0.3">
      <c r="A2989" s="33">
        <v>1</v>
      </c>
      <c r="B2989" s="33"/>
      <c r="C2989" s="70">
        <v>44202</v>
      </c>
      <c r="D2989" s="71" t="s">
        <v>19</v>
      </c>
      <c r="E2989" s="70">
        <v>44202.402777777781</v>
      </c>
      <c r="F2989" s="71">
        <v>5165122</v>
      </c>
      <c r="G2989" s="33" t="s">
        <v>38</v>
      </c>
      <c r="H2989" s="33" t="s">
        <v>102</v>
      </c>
      <c r="I2989" s="33" t="s">
        <v>290</v>
      </c>
      <c r="J2989" s="33" t="s">
        <v>40</v>
      </c>
      <c r="K2989" s="63" t="s">
        <v>57</v>
      </c>
      <c r="L2989" s="32" t="str">
        <f t="shared" si="847"/>
        <v>AXOR4843</v>
      </c>
      <c r="M2989" s="32" t="str">
        <f t="shared" si="848"/>
        <v>BMJ II</v>
      </c>
      <c r="N2989" s="32" t="str">
        <f t="shared" si="849"/>
        <v>12 RODA</v>
      </c>
      <c r="O2989" s="146">
        <v>44202.403599537036</v>
      </c>
      <c r="P2989" s="65">
        <v>44202.403599537036</v>
      </c>
      <c r="Q2989" s="65"/>
      <c r="R2989" s="66">
        <v>1</v>
      </c>
      <c r="S2989" s="66">
        <v>54960</v>
      </c>
      <c r="T2989" s="66">
        <v>20200</v>
      </c>
      <c r="U2989" s="67">
        <f t="shared" si="841"/>
        <v>34.76</v>
      </c>
      <c r="V2989" s="66">
        <f t="shared" si="832"/>
        <v>1044190.3999999999</v>
      </c>
      <c r="W2989" s="66" t="str">
        <f t="shared" si="833"/>
        <v>1 &gt; 3</v>
      </c>
      <c r="X2989" s="66">
        <f>A2989+SUMIFS(Presensi!F:F,Presensi!E:E,'Entry Data'!AP2989)</f>
        <v>1</v>
      </c>
      <c r="Y2989" s="66">
        <f>IFERROR(INDEX('Retasi Pricing'!F:F,MATCH('Entry Data'!AM2989,'Retasi Pricing'!E:E,0))*X2989,"")</f>
        <v>38000</v>
      </c>
      <c r="Z2989" s="62" t="s">
        <v>26</v>
      </c>
      <c r="AA2989" s="62" t="s">
        <v>27</v>
      </c>
      <c r="AB2989" s="32"/>
      <c r="AC2989" s="32" t="s">
        <v>205</v>
      </c>
      <c r="AD2989" s="32" t="str">
        <f t="shared" si="834"/>
        <v/>
      </c>
      <c r="AF2989" s="5" t="str">
        <f t="shared" si="835"/>
        <v>m.mulyo44202</v>
      </c>
      <c r="AG2989" s="5" t="str">
        <f t="shared" si="836"/>
        <v>BMJ 05044202SELATANDAY</v>
      </c>
      <c r="AH2989" s="5" t="str">
        <f t="shared" si="837"/>
        <v>m.mulyo44202SELATANDAY</v>
      </c>
      <c r="AI2989" s="5" t="str">
        <f t="shared" si="838"/>
        <v>BMJ 05044202DAY</v>
      </c>
      <c r="AJ2989" s="5" t="str">
        <f t="shared" si="839"/>
        <v>m.mulyo44202DAY</v>
      </c>
      <c r="AK2989" s="5" t="str">
        <f t="shared" si="840"/>
        <v>m.mulyoBMJ II</v>
      </c>
      <c r="AL2989" s="5" t="str">
        <f t="shared" si="842"/>
        <v>1SELATAN</v>
      </c>
      <c r="AM2989" s="5" t="str">
        <f t="shared" si="843"/>
        <v>1 &gt; 3SELATAN12 RODA</v>
      </c>
      <c r="AN2989" s="5" t="str">
        <f t="shared" si="844"/>
        <v>m.mulyoBMJ II1 &gt; 3SELATAN12 RODA</v>
      </c>
      <c r="AO2989" s="5" t="str">
        <f t="shared" si="845"/>
        <v>m.mulyo1 &gt; 3SELATAN12 RODA</v>
      </c>
      <c r="AP2989" s="5" t="str">
        <f t="shared" si="846"/>
        <v>44202DAY</v>
      </c>
    </row>
    <row r="2990" spans="1:42" x14ac:dyDescent="0.3">
      <c r="A2990" s="33">
        <v>1</v>
      </c>
      <c r="B2990" s="33"/>
      <c r="C2990" s="70">
        <v>44202</v>
      </c>
      <c r="D2990" s="71" t="s">
        <v>19</v>
      </c>
      <c r="E2990" s="70">
        <v>44202.509722222225</v>
      </c>
      <c r="F2990" s="71">
        <v>5165256</v>
      </c>
      <c r="G2990" s="33" t="s">
        <v>38</v>
      </c>
      <c r="H2990" s="33" t="s">
        <v>102</v>
      </c>
      <c r="I2990" s="33" t="s">
        <v>103</v>
      </c>
      <c r="J2990" s="33" t="s">
        <v>40</v>
      </c>
      <c r="K2990" s="63" t="s">
        <v>57</v>
      </c>
      <c r="L2990" s="32" t="str">
        <f t="shared" si="847"/>
        <v>AXOR4843</v>
      </c>
      <c r="M2990" s="32" t="str">
        <f t="shared" si="848"/>
        <v>BMJ II</v>
      </c>
      <c r="N2990" s="32" t="str">
        <f t="shared" si="849"/>
        <v>12 RODA</v>
      </c>
      <c r="O2990" s="146">
        <v>44202.509988425925</v>
      </c>
      <c r="P2990" s="65">
        <v>44202.509988425925</v>
      </c>
      <c r="Q2990" s="65"/>
      <c r="R2990" s="66">
        <v>2</v>
      </c>
      <c r="S2990" s="66">
        <v>55580</v>
      </c>
      <c r="T2990" s="66">
        <v>20200</v>
      </c>
      <c r="U2990" s="67">
        <f t="shared" si="841"/>
        <v>35.380000000000003</v>
      </c>
      <c r="V2990" s="66">
        <f t="shared" si="832"/>
        <v>1062815.2</v>
      </c>
      <c r="W2990" s="66" t="str">
        <f t="shared" si="833"/>
        <v>1 &gt; 3</v>
      </c>
      <c r="X2990" s="66">
        <f>A2990+SUMIFS(Presensi!F:F,Presensi!E:E,'Entry Data'!AP2990)</f>
        <v>1</v>
      </c>
      <c r="Y2990" s="66">
        <f>IFERROR(INDEX('Retasi Pricing'!F:F,MATCH('Entry Data'!AM2990,'Retasi Pricing'!E:E,0))*X2990,"")</f>
        <v>38000</v>
      </c>
      <c r="Z2990" s="62" t="s">
        <v>26</v>
      </c>
      <c r="AA2990" s="62" t="s">
        <v>27</v>
      </c>
      <c r="AB2990" s="32"/>
      <c r="AC2990" s="32" t="s">
        <v>205</v>
      </c>
      <c r="AD2990" s="32" t="str">
        <f t="shared" si="834"/>
        <v/>
      </c>
      <c r="AF2990" s="5" t="str">
        <f t="shared" si="835"/>
        <v>m.mulyo44202</v>
      </c>
      <c r="AG2990" s="5" t="str">
        <f t="shared" si="836"/>
        <v>BMJ 05044202SELATANDAY</v>
      </c>
      <c r="AH2990" s="5" t="str">
        <f t="shared" si="837"/>
        <v>m.mulyo44202SELATANDAY</v>
      </c>
      <c r="AI2990" s="5" t="str">
        <f t="shared" si="838"/>
        <v>BMJ 05044202DAY</v>
      </c>
      <c r="AJ2990" s="5" t="str">
        <f t="shared" si="839"/>
        <v>m.mulyo44202DAY</v>
      </c>
      <c r="AK2990" s="5" t="str">
        <f t="shared" si="840"/>
        <v>m.mulyoBMJ II</v>
      </c>
      <c r="AL2990" s="5" t="str">
        <f t="shared" si="842"/>
        <v>2SELATAN</v>
      </c>
      <c r="AM2990" s="5" t="str">
        <f t="shared" si="843"/>
        <v>1 &gt; 3SELATAN12 RODA</v>
      </c>
      <c r="AN2990" s="5" t="str">
        <f t="shared" si="844"/>
        <v>m.mulyoBMJ II1 &gt; 3SELATAN12 RODA</v>
      </c>
      <c r="AO2990" s="5" t="str">
        <f t="shared" si="845"/>
        <v>m.mulyo1 &gt; 3SELATAN12 RODA</v>
      </c>
      <c r="AP2990" s="5" t="str">
        <f t="shared" si="846"/>
        <v>44202DAY</v>
      </c>
    </row>
    <row r="2991" spans="1:42" x14ac:dyDescent="0.3">
      <c r="A2991" s="33">
        <v>1</v>
      </c>
      <c r="B2991" s="33"/>
      <c r="C2991" s="70">
        <v>44202</v>
      </c>
      <c r="D2991" s="71" t="s">
        <v>19</v>
      </c>
      <c r="E2991" s="70">
        <v>44202.622916666667</v>
      </c>
      <c r="F2991" s="71">
        <v>5165378</v>
      </c>
      <c r="G2991" s="33" t="s">
        <v>38</v>
      </c>
      <c r="H2991" s="33" t="s">
        <v>102</v>
      </c>
      <c r="I2991" s="33" t="s">
        <v>103</v>
      </c>
      <c r="J2991" s="33" t="s">
        <v>110</v>
      </c>
      <c r="K2991" s="63" t="s">
        <v>57</v>
      </c>
      <c r="L2991" s="32" t="str">
        <f t="shared" si="847"/>
        <v>AXOR4843</v>
      </c>
      <c r="M2991" s="32" t="str">
        <f t="shared" si="848"/>
        <v>BMJ II</v>
      </c>
      <c r="N2991" s="32" t="str">
        <f t="shared" si="849"/>
        <v>12 RODA</v>
      </c>
      <c r="O2991" s="146">
        <v>44202.623680555553</v>
      </c>
      <c r="P2991" s="65">
        <v>44202.623680555553</v>
      </c>
      <c r="Q2991" s="65"/>
      <c r="R2991" s="66">
        <v>3</v>
      </c>
      <c r="S2991" s="66">
        <v>51880</v>
      </c>
      <c r="T2991" s="66">
        <v>20200</v>
      </c>
      <c r="U2991" s="67">
        <f t="shared" si="841"/>
        <v>31.68</v>
      </c>
      <c r="V2991" s="66">
        <f t="shared" si="832"/>
        <v>951667.19999999995</v>
      </c>
      <c r="W2991" s="66" t="str">
        <f t="shared" si="833"/>
        <v>1 &gt; 3</v>
      </c>
      <c r="X2991" s="66">
        <f>A2991+SUMIFS(Presensi!F:F,Presensi!E:E,'Entry Data'!AP2991)</f>
        <v>1</v>
      </c>
      <c r="Y2991" s="66">
        <f>IFERROR(INDEX('Retasi Pricing'!F:F,MATCH('Entry Data'!AM2991,'Retasi Pricing'!E:E,0))*X2991,"")</f>
        <v>38000</v>
      </c>
      <c r="Z2991" s="62" t="s">
        <v>26</v>
      </c>
      <c r="AA2991" s="62" t="s">
        <v>27</v>
      </c>
      <c r="AB2991" s="32"/>
      <c r="AC2991" s="32" t="s">
        <v>205</v>
      </c>
      <c r="AD2991" s="32" t="str">
        <f t="shared" si="834"/>
        <v/>
      </c>
      <c r="AF2991" s="5" t="str">
        <f t="shared" si="835"/>
        <v>m.mulyo44202</v>
      </c>
      <c r="AG2991" s="5" t="str">
        <f t="shared" si="836"/>
        <v>BMJ 05044202SELATANDAY</v>
      </c>
      <c r="AH2991" s="5" t="str">
        <f t="shared" si="837"/>
        <v>m.mulyo44202SELATANDAY</v>
      </c>
      <c r="AI2991" s="5" t="str">
        <f t="shared" si="838"/>
        <v>BMJ 05044202DAY</v>
      </c>
      <c r="AJ2991" s="5" t="str">
        <f t="shared" si="839"/>
        <v>m.mulyo44202DAY</v>
      </c>
      <c r="AK2991" s="5" t="str">
        <f t="shared" si="840"/>
        <v>m.mulyoBMJ II</v>
      </c>
      <c r="AL2991" s="5" t="str">
        <f t="shared" si="842"/>
        <v>3SELATAN</v>
      </c>
      <c r="AM2991" s="5" t="str">
        <f t="shared" si="843"/>
        <v>1 &gt; 3SELATAN12 RODA</v>
      </c>
      <c r="AN2991" s="5" t="str">
        <f t="shared" si="844"/>
        <v>m.mulyoBMJ II1 &gt; 3SELATAN12 RODA</v>
      </c>
      <c r="AO2991" s="5" t="str">
        <f t="shared" si="845"/>
        <v>m.mulyo1 &gt; 3SELATAN12 RODA</v>
      </c>
      <c r="AP2991" s="5" t="str">
        <f t="shared" si="846"/>
        <v>44202DAY</v>
      </c>
    </row>
    <row r="2992" spans="1:42" x14ac:dyDescent="0.3">
      <c r="A2992" s="33">
        <v>1</v>
      </c>
      <c r="B2992" s="33"/>
      <c r="C2992" s="70">
        <v>44202</v>
      </c>
      <c r="D2992" s="71" t="s">
        <v>19</v>
      </c>
      <c r="E2992" s="70">
        <v>44202.727777777778</v>
      </c>
      <c r="F2992" s="71">
        <v>5165494</v>
      </c>
      <c r="G2992" s="33" t="s">
        <v>38</v>
      </c>
      <c r="H2992" s="33" t="s">
        <v>113</v>
      </c>
      <c r="I2992" s="33" t="s">
        <v>291</v>
      </c>
      <c r="J2992" s="33" t="s">
        <v>40</v>
      </c>
      <c r="K2992" s="63" t="s">
        <v>57</v>
      </c>
      <c r="L2992" s="32" t="str">
        <f t="shared" si="847"/>
        <v>AXOR4843</v>
      </c>
      <c r="M2992" s="32" t="str">
        <f t="shared" si="848"/>
        <v>BMJ II</v>
      </c>
      <c r="N2992" s="32" t="str">
        <f t="shared" si="849"/>
        <v>12 RODA</v>
      </c>
      <c r="O2992" s="146">
        <v>44202.728576388887</v>
      </c>
      <c r="P2992" s="65">
        <v>44202.728576388887</v>
      </c>
      <c r="Q2992" s="65"/>
      <c r="R2992" s="66">
        <v>4</v>
      </c>
      <c r="S2992" s="66">
        <v>54040</v>
      </c>
      <c r="T2992" s="66">
        <v>20200</v>
      </c>
      <c r="U2992" s="67">
        <f t="shared" si="841"/>
        <v>33.840000000000003</v>
      </c>
      <c r="V2992" s="66">
        <f t="shared" si="832"/>
        <v>1016553.6000000001</v>
      </c>
      <c r="W2992" s="66" t="str">
        <f t="shared" si="833"/>
        <v>&gt; 4</v>
      </c>
      <c r="X2992" s="66">
        <f>A2992+SUMIFS(Presensi!F:F,Presensi!E:E,'Entry Data'!AP2992)</f>
        <v>1</v>
      </c>
      <c r="Y2992" s="66">
        <f>IFERROR(INDEX('Retasi Pricing'!F:F,MATCH('Entry Data'!AM2992,'Retasi Pricing'!E:E,0))*X2992,"")</f>
        <v>45000</v>
      </c>
      <c r="Z2992" s="62" t="s">
        <v>26</v>
      </c>
      <c r="AA2992" s="62" t="s">
        <v>27</v>
      </c>
      <c r="AB2992" s="32"/>
      <c r="AC2992" s="32" t="s">
        <v>205</v>
      </c>
      <c r="AD2992" s="32" t="str">
        <f t="shared" si="834"/>
        <v/>
      </c>
      <c r="AF2992" s="5" t="str">
        <f t="shared" si="835"/>
        <v>m.mulyo44202</v>
      </c>
      <c r="AG2992" s="5" t="str">
        <f t="shared" si="836"/>
        <v>BMJ 05044202SELATANDAY</v>
      </c>
      <c r="AH2992" s="5" t="str">
        <f t="shared" si="837"/>
        <v>m.mulyo44202SELATANDAY</v>
      </c>
      <c r="AI2992" s="5" t="str">
        <f t="shared" si="838"/>
        <v>BMJ 05044202DAY</v>
      </c>
      <c r="AJ2992" s="5" t="str">
        <f t="shared" si="839"/>
        <v>m.mulyo44202DAY</v>
      </c>
      <c r="AK2992" s="5" t="str">
        <f t="shared" si="840"/>
        <v>m.mulyoBMJ II</v>
      </c>
      <c r="AL2992" s="5" t="str">
        <f t="shared" si="842"/>
        <v>4SELATAN</v>
      </c>
      <c r="AM2992" s="5" t="str">
        <f t="shared" si="843"/>
        <v>&gt; 4SELATAN12 RODA</v>
      </c>
      <c r="AN2992" s="5" t="str">
        <f t="shared" si="844"/>
        <v>m.mulyoBMJ II&gt; 4SELATAN12 RODA</v>
      </c>
      <c r="AO2992" s="5" t="str">
        <f t="shared" si="845"/>
        <v>m.mulyo&gt; 4SELATAN12 RODA</v>
      </c>
      <c r="AP2992" s="5" t="str">
        <f t="shared" si="846"/>
        <v>44202DAY</v>
      </c>
    </row>
    <row r="2993" spans="1:42" x14ac:dyDescent="0.3">
      <c r="A2993" s="33">
        <v>1</v>
      </c>
      <c r="B2993" s="33"/>
      <c r="C2993" s="70">
        <v>44202</v>
      </c>
      <c r="D2993" s="71" t="s">
        <v>19</v>
      </c>
      <c r="E2993" s="70">
        <v>44202.379861111112</v>
      </c>
      <c r="F2993" s="71">
        <v>5165094</v>
      </c>
      <c r="G2993" s="33" t="s">
        <v>38</v>
      </c>
      <c r="H2993" s="33" t="s">
        <v>102</v>
      </c>
      <c r="I2993" s="33" t="s">
        <v>290</v>
      </c>
      <c r="J2993" s="33" t="s">
        <v>40</v>
      </c>
      <c r="K2993" s="63" t="s">
        <v>60</v>
      </c>
      <c r="L2993" s="32" t="str">
        <f t="shared" si="847"/>
        <v>AXOR4843</v>
      </c>
      <c r="M2993" s="32" t="str">
        <f t="shared" si="848"/>
        <v>BMJ II</v>
      </c>
      <c r="N2993" s="32" t="str">
        <f t="shared" si="849"/>
        <v>12 RODA</v>
      </c>
      <c r="O2993" s="146">
        <v>44202.380335648151</v>
      </c>
      <c r="P2993" s="65">
        <v>44202.385405092595</v>
      </c>
      <c r="Q2993" s="65"/>
      <c r="R2993" s="66">
        <v>1</v>
      </c>
      <c r="S2993" s="66">
        <v>54500</v>
      </c>
      <c r="T2993" s="66">
        <v>19800</v>
      </c>
      <c r="U2993" s="67">
        <f t="shared" si="841"/>
        <v>34.700000000000003</v>
      </c>
      <c r="V2993" s="66">
        <f t="shared" si="832"/>
        <v>1042388</v>
      </c>
      <c r="W2993" s="66" t="str">
        <f t="shared" si="833"/>
        <v>1 &gt; 3</v>
      </c>
      <c r="X2993" s="66">
        <f>A2993+SUMIFS(Presensi!F:F,Presensi!E:E,'Entry Data'!AP2993)</f>
        <v>1</v>
      </c>
      <c r="Y2993" s="66">
        <f>IFERROR(INDEX('Retasi Pricing'!F:F,MATCH('Entry Data'!AM2993,'Retasi Pricing'!E:E,0))*X2993,"")</f>
        <v>38000</v>
      </c>
      <c r="Z2993" s="62" t="s">
        <v>26</v>
      </c>
      <c r="AA2993" s="62" t="s">
        <v>27</v>
      </c>
      <c r="AB2993" s="32"/>
      <c r="AC2993" s="32" t="s">
        <v>294</v>
      </c>
      <c r="AD2993" s="32" t="str">
        <f t="shared" si="834"/>
        <v/>
      </c>
      <c r="AF2993" s="5" t="str">
        <f t="shared" si="835"/>
        <v>ICO RIANTO44202</v>
      </c>
      <c r="AG2993" s="5" t="str">
        <f t="shared" si="836"/>
        <v>BMJ 05244202SELATANDAY</v>
      </c>
      <c r="AH2993" s="5" t="str">
        <f t="shared" si="837"/>
        <v>ICO RIANTO44202SELATANDAY</v>
      </c>
      <c r="AI2993" s="5" t="str">
        <f t="shared" si="838"/>
        <v>BMJ 05244202DAY</v>
      </c>
      <c r="AJ2993" s="5" t="str">
        <f t="shared" si="839"/>
        <v>ICO RIANTO44202DAY</v>
      </c>
      <c r="AK2993" s="5" t="str">
        <f t="shared" si="840"/>
        <v>ICO RIANTOBMJ II</v>
      </c>
      <c r="AL2993" s="5" t="str">
        <f t="shared" si="842"/>
        <v>1SELATAN</v>
      </c>
      <c r="AM2993" s="5" t="str">
        <f t="shared" si="843"/>
        <v>1 &gt; 3SELATAN12 RODA</v>
      </c>
      <c r="AN2993" s="5" t="str">
        <f t="shared" si="844"/>
        <v>ICO RIANTOBMJ II1 &gt; 3SELATAN12 RODA</v>
      </c>
      <c r="AO2993" s="5" t="str">
        <f t="shared" si="845"/>
        <v>ICO RIANTO1 &gt; 3SELATAN12 RODA</v>
      </c>
      <c r="AP2993" s="5" t="str">
        <f t="shared" si="846"/>
        <v>44202DAY</v>
      </c>
    </row>
    <row r="2994" spans="1:42" x14ac:dyDescent="0.3">
      <c r="A2994" s="33">
        <v>1</v>
      </c>
      <c r="B2994" s="33"/>
      <c r="C2994" s="70">
        <v>44202</v>
      </c>
      <c r="D2994" s="71" t="s">
        <v>19</v>
      </c>
      <c r="E2994" s="70">
        <v>44202.463194444441</v>
      </c>
      <c r="F2994" s="71">
        <v>5165197</v>
      </c>
      <c r="G2994" s="33" t="s">
        <v>38</v>
      </c>
      <c r="H2994" s="33" t="s">
        <v>102</v>
      </c>
      <c r="I2994" s="33" t="s">
        <v>290</v>
      </c>
      <c r="J2994" s="33" t="s">
        <v>40</v>
      </c>
      <c r="K2994" s="63" t="s">
        <v>60</v>
      </c>
      <c r="L2994" s="32" t="str">
        <f t="shared" si="847"/>
        <v>AXOR4843</v>
      </c>
      <c r="M2994" s="32" t="str">
        <f t="shared" si="848"/>
        <v>BMJ II</v>
      </c>
      <c r="N2994" s="32" t="str">
        <f t="shared" si="849"/>
        <v>12 RODA</v>
      </c>
      <c r="O2994" s="146">
        <v>44202.464201388888</v>
      </c>
      <c r="P2994" s="65">
        <v>44202.464201388888</v>
      </c>
      <c r="Q2994" s="65"/>
      <c r="R2994" s="66">
        <v>2</v>
      </c>
      <c r="S2994" s="66">
        <v>54640</v>
      </c>
      <c r="T2994" s="66">
        <v>19800</v>
      </c>
      <c r="U2994" s="67">
        <f t="shared" si="841"/>
        <v>34.840000000000003</v>
      </c>
      <c r="V2994" s="66">
        <f t="shared" si="832"/>
        <v>1046593.6000000001</v>
      </c>
      <c r="W2994" s="66" t="str">
        <f t="shared" si="833"/>
        <v>1 &gt; 3</v>
      </c>
      <c r="X2994" s="66">
        <f>A2994+SUMIFS(Presensi!F:F,Presensi!E:E,'Entry Data'!AP2994)</f>
        <v>1</v>
      </c>
      <c r="Y2994" s="66">
        <f>IFERROR(INDEX('Retasi Pricing'!F:F,MATCH('Entry Data'!AM2994,'Retasi Pricing'!E:E,0))*X2994,"")</f>
        <v>38000</v>
      </c>
      <c r="Z2994" s="62" t="s">
        <v>26</v>
      </c>
      <c r="AA2994" s="62" t="s">
        <v>27</v>
      </c>
      <c r="AB2994" s="32"/>
      <c r="AC2994" s="32" t="s">
        <v>294</v>
      </c>
      <c r="AD2994" s="32" t="str">
        <f t="shared" si="834"/>
        <v/>
      </c>
      <c r="AF2994" s="5" t="str">
        <f t="shared" si="835"/>
        <v>ICO RIANTO44202</v>
      </c>
      <c r="AG2994" s="5" t="str">
        <f t="shared" si="836"/>
        <v>BMJ 05244202SELATANDAY</v>
      </c>
      <c r="AH2994" s="5" t="str">
        <f t="shared" si="837"/>
        <v>ICO RIANTO44202SELATANDAY</v>
      </c>
      <c r="AI2994" s="5" t="str">
        <f t="shared" si="838"/>
        <v>BMJ 05244202DAY</v>
      </c>
      <c r="AJ2994" s="5" t="str">
        <f t="shared" si="839"/>
        <v>ICO RIANTO44202DAY</v>
      </c>
      <c r="AK2994" s="5" t="str">
        <f t="shared" si="840"/>
        <v>ICO RIANTOBMJ II</v>
      </c>
      <c r="AL2994" s="5" t="str">
        <f t="shared" si="842"/>
        <v>2SELATAN</v>
      </c>
      <c r="AM2994" s="5" t="str">
        <f t="shared" si="843"/>
        <v>1 &gt; 3SELATAN12 RODA</v>
      </c>
      <c r="AN2994" s="5" t="str">
        <f t="shared" si="844"/>
        <v>ICO RIANTOBMJ II1 &gt; 3SELATAN12 RODA</v>
      </c>
      <c r="AO2994" s="5" t="str">
        <f t="shared" si="845"/>
        <v>ICO RIANTO1 &gt; 3SELATAN12 RODA</v>
      </c>
      <c r="AP2994" s="5" t="str">
        <f t="shared" si="846"/>
        <v>44202DAY</v>
      </c>
    </row>
    <row r="2995" spans="1:42" x14ac:dyDescent="0.3">
      <c r="A2995" s="33">
        <v>1</v>
      </c>
      <c r="B2995" s="33"/>
      <c r="C2995" s="70">
        <v>44202</v>
      </c>
      <c r="D2995" s="71" t="s">
        <v>19</v>
      </c>
      <c r="E2995" s="70">
        <v>44202.558333333334</v>
      </c>
      <c r="F2995" s="71">
        <v>5165301</v>
      </c>
      <c r="G2995" s="33" t="s">
        <v>38</v>
      </c>
      <c r="H2995" s="33" t="s">
        <v>102</v>
      </c>
      <c r="I2995" s="33" t="s">
        <v>103</v>
      </c>
      <c r="J2995" s="33" t="s">
        <v>110</v>
      </c>
      <c r="K2995" s="63" t="s">
        <v>60</v>
      </c>
      <c r="L2995" s="32" t="str">
        <f t="shared" si="847"/>
        <v>AXOR4843</v>
      </c>
      <c r="M2995" s="32" t="str">
        <f t="shared" si="848"/>
        <v>BMJ II</v>
      </c>
      <c r="N2995" s="32" t="str">
        <f t="shared" si="849"/>
        <v>12 RODA</v>
      </c>
      <c r="O2995" s="146">
        <v>44202.560358796298</v>
      </c>
      <c r="P2995" s="65">
        <v>44202.560358796298</v>
      </c>
      <c r="Q2995" s="65"/>
      <c r="R2995" s="66">
        <v>3</v>
      </c>
      <c r="S2995" s="66">
        <v>54360</v>
      </c>
      <c r="T2995" s="66">
        <v>19800</v>
      </c>
      <c r="U2995" s="67">
        <f t="shared" si="841"/>
        <v>34.56</v>
      </c>
      <c r="V2995" s="66">
        <f t="shared" si="832"/>
        <v>1038182.4</v>
      </c>
      <c r="W2995" s="66" t="str">
        <f t="shared" si="833"/>
        <v>1 &gt; 3</v>
      </c>
      <c r="X2995" s="66">
        <f>A2995+SUMIFS(Presensi!F:F,Presensi!E:E,'Entry Data'!AP2995)</f>
        <v>1</v>
      </c>
      <c r="Y2995" s="66">
        <f>IFERROR(INDEX('Retasi Pricing'!F:F,MATCH('Entry Data'!AM2995,'Retasi Pricing'!E:E,0))*X2995,"")</f>
        <v>38000</v>
      </c>
      <c r="Z2995" s="62" t="s">
        <v>26</v>
      </c>
      <c r="AA2995" s="62" t="s">
        <v>27</v>
      </c>
      <c r="AB2995" s="32"/>
      <c r="AC2995" s="32" t="s">
        <v>294</v>
      </c>
      <c r="AD2995" s="32" t="str">
        <f t="shared" si="834"/>
        <v/>
      </c>
      <c r="AF2995" s="5" t="str">
        <f t="shared" si="835"/>
        <v>ICO RIANTO44202</v>
      </c>
      <c r="AG2995" s="5" t="str">
        <f t="shared" si="836"/>
        <v>BMJ 05244202SELATANDAY</v>
      </c>
      <c r="AH2995" s="5" t="str">
        <f t="shared" si="837"/>
        <v>ICO RIANTO44202SELATANDAY</v>
      </c>
      <c r="AI2995" s="5" t="str">
        <f t="shared" si="838"/>
        <v>BMJ 05244202DAY</v>
      </c>
      <c r="AJ2995" s="5" t="str">
        <f t="shared" si="839"/>
        <v>ICO RIANTO44202DAY</v>
      </c>
      <c r="AK2995" s="5" t="str">
        <f t="shared" si="840"/>
        <v>ICO RIANTOBMJ II</v>
      </c>
      <c r="AL2995" s="5" t="str">
        <f t="shared" si="842"/>
        <v>3SELATAN</v>
      </c>
      <c r="AM2995" s="5" t="str">
        <f t="shared" si="843"/>
        <v>1 &gt; 3SELATAN12 RODA</v>
      </c>
      <c r="AN2995" s="5" t="str">
        <f t="shared" si="844"/>
        <v>ICO RIANTOBMJ II1 &gt; 3SELATAN12 RODA</v>
      </c>
      <c r="AO2995" s="5" t="str">
        <f t="shared" si="845"/>
        <v>ICO RIANTO1 &gt; 3SELATAN12 RODA</v>
      </c>
      <c r="AP2995" s="5" t="str">
        <f t="shared" si="846"/>
        <v>44202DAY</v>
      </c>
    </row>
    <row r="2996" spans="1:42" x14ac:dyDescent="0.3">
      <c r="A2996" s="33">
        <v>1</v>
      </c>
      <c r="B2996" s="33"/>
      <c r="C2996" s="70">
        <v>44202</v>
      </c>
      <c r="D2996" s="71" t="s">
        <v>19</v>
      </c>
      <c r="E2996" s="70">
        <v>44202.331944444442</v>
      </c>
      <c r="F2996" s="71">
        <v>5165036</v>
      </c>
      <c r="G2996" s="33" t="s">
        <v>20</v>
      </c>
      <c r="H2996" s="33" t="s">
        <v>21</v>
      </c>
      <c r="I2996" s="33" t="s">
        <v>51</v>
      </c>
      <c r="J2996" s="33" t="s">
        <v>23</v>
      </c>
      <c r="K2996" s="63" t="s">
        <v>62</v>
      </c>
      <c r="L2996" s="32" t="str">
        <f t="shared" si="847"/>
        <v>FM260JD</v>
      </c>
      <c r="M2996" s="32" t="str">
        <f t="shared" si="848"/>
        <v>BMJ III</v>
      </c>
      <c r="N2996" s="32" t="str">
        <f t="shared" si="849"/>
        <v>10 RODA</v>
      </c>
      <c r="O2996" s="146">
        <v>44202.332384259258</v>
      </c>
      <c r="P2996" s="65">
        <v>44202.337002314816</v>
      </c>
      <c r="Q2996" s="65"/>
      <c r="R2996" s="66">
        <v>1</v>
      </c>
      <c r="S2996" s="66">
        <v>39280</v>
      </c>
      <c r="T2996" s="66">
        <v>14640</v>
      </c>
      <c r="U2996" s="67">
        <f t="shared" si="841"/>
        <v>24.64</v>
      </c>
      <c r="V2996" s="66">
        <f t="shared" si="832"/>
        <v>480332.16000000003</v>
      </c>
      <c r="W2996" s="66" t="str">
        <f t="shared" si="833"/>
        <v>1 &gt; 4</v>
      </c>
      <c r="X2996" s="66">
        <f>A2996+SUMIFS(Presensi!F:F,Presensi!E:E,'Entry Data'!AP2996)</f>
        <v>1</v>
      </c>
      <c r="Y2996" s="66">
        <f>IFERROR(INDEX('Retasi Pricing'!F:F,MATCH('Entry Data'!AM2996,'Retasi Pricing'!E:E,0))*X2996,"")</f>
        <v>25000</v>
      </c>
      <c r="Z2996" s="62" t="s">
        <v>26</v>
      </c>
      <c r="AA2996" s="62" t="s">
        <v>27</v>
      </c>
      <c r="AB2996" s="32"/>
      <c r="AC2996" s="32" t="s">
        <v>206</v>
      </c>
      <c r="AD2996" s="32" t="str">
        <f t="shared" si="834"/>
        <v/>
      </c>
      <c r="AF2996" s="5" t="str">
        <f t="shared" si="835"/>
        <v>sulvadlan44202</v>
      </c>
      <c r="AG2996" s="5" t="str">
        <f t="shared" si="836"/>
        <v>BMJ 05344202UTARADAY</v>
      </c>
      <c r="AH2996" s="5" t="str">
        <f t="shared" si="837"/>
        <v>sulvadlan44202UTARADAY</v>
      </c>
      <c r="AI2996" s="5" t="str">
        <f t="shared" si="838"/>
        <v>BMJ 05344202DAY</v>
      </c>
      <c r="AJ2996" s="5" t="str">
        <f t="shared" si="839"/>
        <v>sulvadlan44202DAY</v>
      </c>
      <c r="AK2996" s="5" t="str">
        <f t="shared" si="840"/>
        <v>sulvadlanBMJ III</v>
      </c>
      <c r="AL2996" s="5" t="str">
        <f t="shared" si="842"/>
        <v>1UTARA</v>
      </c>
      <c r="AM2996" s="5" t="str">
        <f t="shared" si="843"/>
        <v>1 &gt; 4UTARA10 RODA</v>
      </c>
      <c r="AN2996" s="5" t="str">
        <f t="shared" si="844"/>
        <v>sulvadlanBMJ III1 &gt; 4UTARA10 RODA</v>
      </c>
      <c r="AO2996" s="5" t="str">
        <f t="shared" si="845"/>
        <v>sulvadlan1 &gt; 4UTARA10 RODA</v>
      </c>
      <c r="AP2996" s="5" t="str">
        <f t="shared" si="846"/>
        <v>44202DAY</v>
      </c>
    </row>
    <row r="2997" spans="1:42" x14ac:dyDescent="0.3">
      <c r="A2997" s="33">
        <v>1</v>
      </c>
      <c r="B2997" s="33"/>
      <c r="C2997" s="70">
        <v>44202</v>
      </c>
      <c r="D2997" s="71" t="s">
        <v>19</v>
      </c>
      <c r="E2997" s="70">
        <v>44202.386111111111</v>
      </c>
      <c r="F2997" s="71">
        <v>5165104</v>
      </c>
      <c r="G2997" s="33" t="s">
        <v>20</v>
      </c>
      <c r="H2997" s="33" t="s">
        <v>50</v>
      </c>
      <c r="I2997" s="33" t="s">
        <v>22</v>
      </c>
      <c r="J2997" s="33" t="s">
        <v>52</v>
      </c>
      <c r="K2997" s="63" t="s">
        <v>62</v>
      </c>
      <c r="L2997" s="32" t="str">
        <f t="shared" si="847"/>
        <v>FM260JD</v>
      </c>
      <c r="M2997" s="32" t="str">
        <f t="shared" si="848"/>
        <v>BMJ III</v>
      </c>
      <c r="N2997" s="32" t="str">
        <f t="shared" si="849"/>
        <v>10 RODA</v>
      </c>
      <c r="O2997" s="146">
        <v>44202.386655092596</v>
      </c>
      <c r="P2997" s="65">
        <v>44202.386655092596</v>
      </c>
      <c r="Q2997" s="65"/>
      <c r="R2997" s="66">
        <v>2</v>
      </c>
      <c r="S2997" s="66">
        <v>39400</v>
      </c>
      <c r="T2997" s="66">
        <v>14640</v>
      </c>
      <c r="U2997" s="67">
        <f t="shared" si="841"/>
        <v>24.76</v>
      </c>
      <c r="V2997" s="66">
        <f t="shared" si="832"/>
        <v>482671.44000000006</v>
      </c>
      <c r="W2997" s="66" t="str">
        <f t="shared" si="833"/>
        <v>1 &gt; 4</v>
      </c>
      <c r="X2997" s="66">
        <f>A2997+SUMIFS(Presensi!F:F,Presensi!E:E,'Entry Data'!AP2997)</f>
        <v>1</v>
      </c>
      <c r="Y2997" s="66">
        <f>IFERROR(INDEX('Retasi Pricing'!F:F,MATCH('Entry Data'!AM2997,'Retasi Pricing'!E:E,0))*X2997,"")</f>
        <v>25000</v>
      </c>
      <c r="Z2997" s="62" t="s">
        <v>26</v>
      </c>
      <c r="AA2997" s="62" t="s">
        <v>27</v>
      </c>
      <c r="AB2997" s="32"/>
      <c r="AC2997" s="32" t="s">
        <v>206</v>
      </c>
      <c r="AD2997" s="32" t="str">
        <f t="shared" si="834"/>
        <v/>
      </c>
      <c r="AF2997" s="5" t="str">
        <f t="shared" si="835"/>
        <v>sulvadlan44202</v>
      </c>
      <c r="AG2997" s="5" t="str">
        <f t="shared" si="836"/>
        <v>BMJ 05344202UTARADAY</v>
      </c>
      <c r="AH2997" s="5" t="str">
        <f t="shared" si="837"/>
        <v>sulvadlan44202UTARADAY</v>
      </c>
      <c r="AI2997" s="5" t="str">
        <f t="shared" si="838"/>
        <v>BMJ 05344202DAY</v>
      </c>
      <c r="AJ2997" s="5" t="str">
        <f t="shared" si="839"/>
        <v>sulvadlan44202DAY</v>
      </c>
      <c r="AK2997" s="5" t="str">
        <f t="shared" si="840"/>
        <v>sulvadlanBMJ III</v>
      </c>
      <c r="AL2997" s="5" t="str">
        <f t="shared" si="842"/>
        <v>2UTARA</v>
      </c>
      <c r="AM2997" s="5" t="str">
        <f t="shared" si="843"/>
        <v>1 &gt; 4UTARA10 RODA</v>
      </c>
      <c r="AN2997" s="5" t="str">
        <f t="shared" si="844"/>
        <v>sulvadlanBMJ III1 &gt; 4UTARA10 RODA</v>
      </c>
      <c r="AO2997" s="5" t="str">
        <f t="shared" si="845"/>
        <v>sulvadlan1 &gt; 4UTARA10 RODA</v>
      </c>
      <c r="AP2997" s="5" t="str">
        <f t="shared" si="846"/>
        <v>44202DAY</v>
      </c>
    </row>
    <row r="2998" spans="1:42" x14ac:dyDescent="0.3">
      <c r="A2998" s="33">
        <v>1</v>
      </c>
      <c r="B2998" s="33"/>
      <c r="C2998" s="70">
        <v>44202</v>
      </c>
      <c r="D2998" s="71" t="s">
        <v>19</v>
      </c>
      <c r="E2998" s="70">
        <v>44202.443055555559</v>
      </c>
      <c r="F2998" s="71">
        <v>5165173</v>
      </c>
      <c r="G2998" s="33" t="s">
        <v>20</v>
      </c>
      <c r="H2998" s="33" t="s">
        <v>50</v>
      </c>
      <c r="I2998" s="33" t="s">
        <v>22</v>
      </c>
      <c r="J2998" s="33" t="s">
        <v>52</v>
      </c>
      <c r="K2998" s="63" t="s">
        <v>62</v>
      </c>
      <c r="L2998" s="32" t="str">
        <f t="shared" si="847"/>
        <v>FM260JD</v>
      </c>
      <c r="M2998" s="32" t="str">
        <f t="shared" si="848"/>
        <v>BMJ III</v>
      </c>
      <c r="N2998" s="32" t="str">
        <f t="shared" si="849"/>
        <v>10 RODA</v>
      </c>
      <c r="O2998" s="146">
        <v>44202.443807870368</v>
      </c>
      <c r="P2998" s="65">
        <v>44202.443807870368</v>
      </c>
      <c r="Q2998" s="65"/>
      <c r="R2998" s="66">
        <v>3</v>
      </c>
      <c r="S2998" s="66">
        <v>39360</v>
      </c>
      <c r="T2998" s="66">
        <v>14640</v>
      </c>
      <c r="U2998" s="67">
        <f t="shared" si="841"/>
        <v>24.72</v>
      </c>
      <c r="V2998" s="66">
        <f t="shared" si="832"/>
        <v>481891.68</v>
      </c>
      <c r="W2998" s="66" t="str">
        <f t="shared" si="833"/>
        <v>1 &gt; 4</v>
      </c>
      <c r="X2998" s="66">
        <f>A2998+SUMIFS(Presensi!F:F,Presensi!E:E,'Entry Data'!AP2998)</f>
        <v>1</v>
      </c>
      <c r="Y2998" s="66">
        <f>IFERROR(INDEX('Retasi Pricing'!F:F,MATCH('Entry Data'!AM2998,'Retasi Pricing'!E:E,0))*X2998,"")</f>
        <v>25000</v>
      </c>
      <c r="Z2998" s="62" t="s">
        <v>26</v>
      </c>
      <c r="AA2998" s="62" t="s">
        <v>27</v>
      </c>
      <c r="AB2998" s="32"/>
      <c r="AC2998" s="32" t="s">
        <v>206</v>
      </c>
      <c r="AD2998" s="32" t="str">
        <f t="shared" si="834"/>
        <v/>
      </c>
      <c r="AF2998" s="5" t="str">
        <f t="shared" si="835"/>
        <v>sulvadlan44202</v>
      </c>
      <c r="AG2998" s="5" t="str">
        <f t="shared" si="836"/>
        <v>BMJ 05344202UTARADAY</v>
      </c>
      <c r="AH2998" s="5" t="str">
        <f t="shared" si="837"/>
        <v>sulvadlan44202UTARADAY</v>
      </c>
      <c r="AI2998" s="5" t="str">
        <f t="shared" si="838"/>
        <v>BMJ 05344202DAY</v>
      </c>
      <c r="AJ2998" s="5" t="str">
        <f t="shared" si="839"/>
        <v>sulvadlan44202DAY</v>
      </c>
      <c r="AK2998" s="5" t="str">
        <f t="shared" si="840"/>
        <v>sulvadlanBMJ III</v>
      </c>
      <c r="AL2998" s="5" t="str">
        <f t="shared" si="842"/>
        <v>3UTARA</v>
      </c>
      <c r="AM2998" s="5" t="str">
        <f t="shared" si="843"/>
        <v>1 &gt; 4UTARA10 RODA</v>
      </c>
      <c r="AN2998" s="5" t="str">
        <f t="shared" si="844"/>
        <v>sulvadlanBMJ III1 &gt; 4UTARA10 RODA</v>
      </c>
      <c r="AO2998" s="5" t="str">
        <f t="shared" si="845"/>
        <v>sulvadlan1 &gt; 4UTARA10 RODA</v>
      </c>
      <c r="AP2998" s="5" t="str">
        <f t="shared" si="846"/>
        <v>44202DAY</v>
      </c>
    </row>
    <row r="2999" spans="1:42" x14ac:dyDescent="0.3">
      <c r="A2999" s="33">
        <v>1</v>
      </c>
      <c r="B2999" s="33"/>
      <c r="C2999" s="70">
        <v>44202</v>
      </c>
      <c r="D2999" s="71" t="s">
        <v>19</v>
      </c>
      <c r="E2999" s="70">
        <v>44202.507638888892</v>
      </c>
      <c r="F2999" s="71">
        <v>5165252</v>
      </c>
      <c r="G2999" s="33" t="s">
        <v>20</v>
      </c>
      <c r="H2999" s="33" t="s">
        <v>50</v>
      </c>
      <c r="I2999" s="33" t="s">
        <v>22</v>
      </c>
      <c r="J2999" s="33" t="s">
        <v>52</v>
      </c>
      <c r="K2999" s="63" t="s">
        <v>62</v>
      </c>
      <c r="L2999" s="32" t="str">
        <f t="shared" si="847"/>
        <v>FM260JD</v>
      </c>
      <c r="M2999" s="32" t="str">
        <f t="shared" si="848"/>
        <v>BMJ III</v>
      </c>
      <c r="N2999" s="32" t="str">
        <f t="shared" si="849"/>
        <v>10 RODA</v>
      </c>
      <c r="O2999" s="146">
        <v>44202.508518518516</v>
      </c>
      <c r="P2999" s="65">
        <v>44202.508518518516</v>
      </c>
      <c r="Q2999" s="65"/>
      <c r="R2999" s="66">
        <v>4</v>
      </c>
      <c r="S2999" s="66">
        <v>40100</v>
      </c>
      <c r="T2999" s="66">
        <v>14640</v>
      </c>
      <c r="U2999" s="67">
        <f t="shared" si="841"/>
        <v>25.46</v>
      </c>
      <c r="V2999" s="66">
        <f t="shared" si="832"/>
        <v>496317.24</v>
      </c>
      <c r="W2999" s="66" t="str">
        <f t="shared" si="833"/>
        <v>1 &gt; 4</v>
      </c>
      <c r="X2999" s="66">
        <f>A2999+SUMIFS(Presensi!F:F,Presensi!E:E,'Entry Data'!AP2999)</f>
        <v>1</v>
      </c>
      <c r="Y2999" s="66">
        <f>IFERROR(INDEX('Retasi Pricing'!F:F,MATCH('Entry Data'!AM2999,'Retasi Pricing'!E:E,0))*X2999,"")</f>
        <v>25000</v>
      </c>
      <c r="Z2999" s="62" t="s">
        <v>26</v>
      </c>
      <c r="AA2999" s="62" t="s">
        <v>27</v>
      </c>
      <c r="AB2999" s="32"/>
      <c r="AC2999" s="32" t="s">
        <v>206</v>
      </c>
      <c r="AD2999" s="32" t="str">
        <f t="shared" si="834"/>
        <v/>
      </c>
      <c r="AF2999" s="5" t="str">
        <f t="shared" si="835"/>
        <v>sulvadlan44202</v>
      </c>
      <c r="AG2999" s="5" t="str">
        <f t="shared" si="836"/>
        <v>BMJ 05344202UTARADAY</v>
      </c>
      <c r="AH2999" s="5" t="str">
        <f t="shared" si="837"/>
        <v>sulvadlan44202UTARADAY</v>
      </c>
      <c r="AI2999" s="5" t="str">
        <f t="shared" si="838"/>
        <v>BMJ 05344202DAY</v>
      </c>
      <c r="AJ2999" s="5" t="str">
        <f t="shared" si="839"/>
        <v>sulvadlan44202DAY</v>
      </c>
      <c r="AK2999" s="5" t="str">
        <f t="shared" si="840"/>
        <v>sulvadlanBMJ III</v>
      </c>
      <c r="AL2999" s="5" t="str">
        <f t="shared" si="842"/>
        <v>4UTARA</v>
      </c>
      <c r="AM2999" s="5" t="str">
        <f t="shared" si="843"/>
        <v>1 &gt; 4UTARA10 RODA</v>
      </c>
      <c r="AN2999" s="5" t="str">
        <f t="shared" si="844"/>
        <v>sulvadlanBMJ III1 &gt; 4UTARA10 RODA</v>
      </c>
      <c r="AO2999" s="5" t="str">
        <f t="shared" si="845"/>
        <v>sulvadlan1 &gt; 4UTARA10 RODA</v>
      </c>
      <c r="AP2999" s="5" t="str">
        <f t="shared" si="846"/>
        <v>44202DAY</v>
      </c>
    </row>
    <row r="3000" spans="1:42" x14ac:dyDescent="0.3">
      <c r="A3000" s="33">
        <v>1</v>
      </c>
      <c r="B3000" s="33"/>
      <c r="C3000" s="70">
        <v>44202</v>
      </c>
      <c r="D3000" s="71" t="s">
        <v>19</v>
      </c>
      <c r="E3000" s="70">
        <v>44202.567361111112</v>
      </c>
      <c r="F3000" s="71">
        <v>5165309</v>
      </c>
      <c r="G3000" s="33" t="s">
        <v>20</v>
      </c>
      <c r="H3000" s="33" t="s">
        <v>50</v>
      </c>
      <c r="I3000" s="33" t="s">
        <v>22</v>
      </c>
      <c r="J3000" s="33" t="s">
        <v>52</v>
      </c>
      <c r="K3000" s="63" t="s">
        <v>62</v>
      </c>
      <c r="L3000" s="32" t="str">
        <f t="shared" si="847"/>
        <v>FM260JD</v>
      </c>
      <c r="M3000" s="32" t="str">
        <f t="shared" si="848"/>
        <v>BMJ III</v>
      </c>
      <c r="N3000" s="32" t="str">
        <f t="shared" si="849"/>
        <v>10 RODA</v>
      </c>
      <c r="O3000" s="146">
        <v>44202.56821759259</v>
      </c>
      <c r="P3000" s="65">
        <v>44202.56821759259</v>
      </c>
      <c r="Q3000" s="65"/>
      <c r="R3000" s="66">
        <v>5</v>
      </c>
      <c r="S3000" s="66">
        <v>40300</v>
      </c>
      <c r="T3000" s="66">
        <v>14640</v>
      </c>
      <c r="U3000" s="67">
        <f t="shared" si="841"/>
        <v>25.66</v>
      </c>
      <c r="V3000" s="66">
        <f t="shared" si="832"/>
        <v>500216.04000000004</v>
      </c>
      <c r="W3000" s="66" t="str">
        <f t="shared" si="833"/>
        <v>&gt; 5</v>
      </c>
      <c r="X3000" s="66">
        <f>A3000+SUMIFS(Presensi!F:F,Presensi!E:E,'Entry Data'!AP3000)</f>
        <v>1</v>
      </c>
      <c r="Y3000" s="66">
        <f>IFERROR(INDEX('Retasi Pricing'!F:F,MATCH('Entry Data'!AM3000,'Retasi Pricing'!E:E,0))*X3000,"")</f>
        <v>27650</v>
      </c>
      <c r="Z3000" s="62" t="s">
        <v>26</v>
      </c>
      <c r="AA3000" s="62" t="s">
        <v>27</v>
      </c>
      <c r="AB3000" s="32"/>
      <c r="AC3000" s="32" t="s">
        <v>206</v>
      </c>
      <c r="AD3000" s="32" t="str">
        <f t="shared" si="834"/>
        <v/>
      </c>
      <c r="AF3000" s="5" t="str">
        <f t="shared" si="835"/>
        <v>sulvadlan44202</v>
      </c>
      <c r="AG3000" s="5" t="str">
        <f t="shared" si="836"/>
        <v>BMJ 05344202UTARADAY</v>
      </c>
      <c r="AH3000" s="5" t="str">
        <f t="shared" si="837"/>
        <v>sulvadlan44202UTARADAY</v>
      </c>
      <c r="AI3000" s="5" t="str">
        <f t="shared" si="838"/>
        <v>BMJ 05344202DAY</v>
      </c>
      <c r="AJ3000" s="5" t="str">
        <f t="shared" si="839"/>
        <v>sulvadlan44202DAY</v>
      </c>
      <c r="AK3000" s="5" t="str">
        <f t="shared" si="840"/>
        <v>sulvadlanBMJ III</v>
      </c>
      <c r="AL3000" s="5" t="str">
        <f t="shared" si="842"/>
        <v>5UTARA</v>
      </c>
      <c r="AM3000" s="5" t="str">
        <f t="shared" si="843"/>
        <v>&gt; 5UTARA10 RODA</v>
      </c>
      <c r="AN3000" s="5" t="str">
        <f t="shared" si="844"/>
        <v>sulvadlanBMJ III&gt; 5UTARA10 RODA</v>
      </c>
      <c r="AO3000" s="5" t="str">
        <f t="shared" si="845"/>
        <v>sulvadlan&gt; 5UTARA10 RODA</v>
      </c>
      <c r="AP3000" s="5" t="str">
        <f t="shared" si="846"/>
        <v>44202DAY</v>
      </c>
    </row>
    <row r="3001" spans="1:42" x14ac:dyDescent="0.3">
      <c r="A3001" s="33">
        <v>1</v>
      </c>
      <c r="B3001" s="33"/>
      <c r="C3001" s="70">
        <v>44202</v>
      </c>
      <c r="D3001" s="71" t="s">
        <v>19</v>
      </c>
      <c r="E3001" s="70">
        <v>44202.625694444447</v>
      </c>
      <c r="F3001" s="71">
        <v>5165383</v>
      </c>
      <c r="G3001" s="33" t="s">
        <v>20</v>
      </c>
      <c r="H3001" s="33" t="s">
        <v>50</v>
      </c>
      <c r="I3001" s="33" t="s">
        <v>22</v>
      </c>
      <c r="J3001" s="33" t="s">
        <v>52</v>
      </c>
      <c r="K3001" s="63" t="s">
        <v>62</v>
      </c>
      <c r="L3001" s="32" t="str">
        <f t="shared" si="847"/>
        <v>FM260JD</v>
      </c>
      <c r="M3001" s="32" t="str">
        <f t="shared" si="848"/>
        <v>BMJ III</v>
      </c>
      <c r="N3001" s="32" t="str">
        <f t="shared" si="849"/>
        <v>10 RODA</v>
      </c>
      <c r="O3001" s="146">
        <v>44202.626863425925</v>
      </c>
      <c r="P3001" s="65">
        <v>44202.626863425925</v>
      </c>
      <c r="Q3001" s="65"/>
      <c r="R3001" s="66">
        <v>6</v>
      </c>
      <c r="S3001" s="66">
        <v>40940</v>
      </c>
      <c r="T3001" s="66">
        <v>14640</v>
      </c>
      <c r="U3001" s="67">
        <f t="shared" si="841"/>
        <v>26.3</v>
      </c>
      <c r="V3001" s="66">
        <f t="shared" si="832"/>
        <v>512692.20000000007</v>
      </c>
      <c r="W3001" s="66" t="str">
        <f t="shared" si="833"/>
        <v>&gt; 6</v>
      </c>
      <c r="X3001" s="66">
        <f>A3001+SUMIFS(Presensi!F:F,Presensi!E:E,'Entry Data'!AP3001)</f>
        <v>1</v>
      </c>
      <c r="Y3001" s="66">
        <f>IFERROR(INDEX('Retasi Pricing'!F:F,MATCH('Entry Data'!AM3001,'Retasi Pricing'!E:E,0))*X3001,"")</f>
        <v>30800</v>
      </c>
      <c r="Z3001" s="62" t="s">
        <v>26</v>
      </c>
      <c r="AA3001" s="62" t="s">
        <v>27</v>
      </c>
      <c r="AB3001" s="32"/>
      <c r="AC3001" s="32" t="s">
        <v>206</v>
      </c>
      <c r="AD3001" s="32" t="str">
        <f t="shared" si="834"/>
        <v/>
      </c>
      <c r="AF3001" s="5" t="str">
        <f t="shared" si="835"/>
        <v>sulvadlan44202</v>
      </c>
      <c r="AG3001" s="5" t="str">
        <f t="shared" si="836"/>
        <v>BMJ 05344202UTARADAY</v>
      </c>
      <c r="AH3001" s="5" t="str">
        <f t="shared" si="837"/>
        <v>sulvadlan44202UTARADAY</v>
      </c>
      <c r="AI3001" s="5" t="str">
        <f t="shared" si="838"/>
        <v>BMJ 05344202DAY</v>
      </c>
      <c r="AJ3001" s="5" t="str">
        <f t="shared" si="839"/>
        <v>sulvadlan44202DAY</v>
      </c>
      <c r="AK3001" s="5" t="str">
        <f t="shared" si="840"/>
        <v>sulvadlanBMJ III</v>
      </c>
      <c r="AL3001" s="5" t="str">
        <f t="shared" si="842"/>
        <v>6UTARA</v>
      </c>
      <c r="AM3001" s="5" t="str">
        <f t="shared" si="843"/>
        <v>&gt; 6UTARA10 RODA</v>
      </c>
      <c r="AN3001" s="5" t="str">
        <f t="shared" si="844"/>
        <v>sulvadlanBMJ III&gt; 6UTARA10 RODA</v>
      </c>
      <c r="AO3001" s="5" t="str">
        <f t="shared" si="845"/>
        <v>sulvadlan&gt; 6UTARA10 RODA</v>
      </c>
      <c r="AP3001" s="5" t="str">
        <f t="shared" si="846"/>
        <v>44202DAY</v>
      </c>
    </row>
    <row r="3002" spans="1:42" x14ac:dyDescent="0.3">
      <c r="A3002" s="33">
        <v>1</v>
      </c>
      <c r="B3002" s="33"/>
      <c r="C3002" s="70">
        <v>44202</v>
      </c>
      <c r="D3002" s="71" t="s">
        <v>19</v>
      </c>
      <c r="E3002" s="70">
        <v>44202.69027777778</v>
      </c>
      <c r="F3002" s="71">
        <v>5165454</v>
      </c>
      <c r="G3002" s="33" t="s">
        <v>20</v>
      </c>
      <c r="H3002" s="33" t="s">
        <v>21</v>
      </c>
      <c r="I3002" s="33" t="s">
        <v>51</v>
      </c>
      <c r="J3002" s="33" t="s">
        <v>46</v>
      </c>
      <c r="K3002" s="63" t="s">
        <v>62</v>
      </c>
      <c r="L3002" s="32" t="str">
        <f t="shared" si="847"/>
        <v>FM260JD</v>
      </c>
      <c r="M3002" s="32" t="str">
        <f t="shared" si="848"/>
        <v>BMJ III</v>
      </c>
      <c r="N3002" s="32" t="str">
        <f t="shared" si="849"/>
        <v>10 RODA</v>
      </c>
      <c r="O3002" s="146">
        <v>44202.69085648148</v>
      </c>
      <c r="P3002" s="65">
        <v>44202.69085648148</v>
      </c>
      <c r="Q3002" s="65"/>
      <c r="R3002" s="66">
        <v>7</v>
      </c>
      <c r="S3002" s="66">
        <v>41180</v>
      </c>
      <c r="T3002" s="66">
        <v>14640</v>
      </c>
      <c r="U3002" s="67">
        <f t="shared" si="841"/>
        <v>26.54</v>
      </c>
      <c r="V3002" s="66">
        <f t="shared" si="832"/>
        <v>517370.76</v>
      </c>
      <c r="W3002" s="66" t="str">
        <f t="shared" si="833"/>
        <v>7 &gt;</v>
      </c>
      <c r="X3002" s="66">
        <f>A3002+SUMIFS(Presensi!F:F,Presensi!E:E,'Entry Data'!AP3002)</f>
        <v>1</v>
      </c>
      <c r="Y3002" s="66">
        <f>IFERROR(INDEX('Retasi Pricing'!F:F,MATCH('Entry Data'!AM3002,'Retasi Pricing'!E:E,0))*X3002,"")</f>
        <v>37750</v>
      </c>
      <c r="Z3002" s="62" t="s">
        <v>26</v>
      </c>
      <c r="AA3002" s="62" t="s">
        <v>27</v>
      </c>
      <c r="AB3002" s="32"/>
      <c r="AC3002" s="32" t="s">
        <v>206</v>
      </c>
      <c r="AD3002" s="32" t="str">
        <f t="shared" si="834"/>
        <v/>
      </c>
      <c r="AF3002" s="5" t="str">
        <f t="shared" si="835"/>
        <v>sulvadlan44202</v>
      </c>
      <c r="AG3002" s="5" t="str">
        <f t="shared" si="836"/>
        <v>BMJ 05344202UTARADAY</v>
      </c>
      <c r="AH3002" s="5" t="str">
        <f t="shared" si="837"/>
        <v>sulvadlan44202UTARADAY</v>
      </c>
      <c r="AI3002" s="5" t="str">
        <f t="shared" si="838"/>
        <v>BMJ 05344202DAY</v>
      </c>
      <c r="AJ3002" s="5" t="str">
        <f t="shared" si="839"/>
        <v>sulvadlan44202DAY</v>
      </c>
      <c r="AK3002" s="5" t="str">
        <f t="shared" si="840"/>
        <v>sulvadlanBMJ III</v>
      </c>
      <c r="AL3002" s="5" t="str">
        <f t="shared" si="842"/>
        <v>7UTARA</v>
      </c>
      <c r="AM3002" s="5" t="str">
        <f t="shared" si="843"/>
        <v>7 &gt;UTARA10 RODA</v>
      </c>
      <c r="AN3002" s="5" t="str">
        <f t="shared" si="844"/>
        <v>sulvadlanBMJ III7 &gt;UTARA10 RODA</v>
      </c>
      <c r="AO3002" s="5" t="str">
        <f t="shared" si="845"/>
        <v>sulvadlan7 &gt;UTARA10 RODA</v>
      </c>
      <c r="AP3002" s="5" t="str">
        <f t="shared" si="846"/>
        <v>44202DAY</v>
      </c>
    </row>
    <row r="3003" spans="1:42" x14ac:dyDescent="0.3">
      <c r="A3003" s="33">
        <v>1</v>
      </c>
      <c r="B3003" s="33"/>
      <c r="C3003" s="70">
        <v>44202</v>
      </c>
      <c r="D3003" s="71" t="s">
        <v>19</v>
      </c>
      <c r="E3003" s="70">
        <v>44202.363888888889</v>
      </c>
      <c r="F3003" s="71">
        <v>5165075</v>
      </c>
      <c r="G3003" s="33" t="s">
        <v>20</v>
      </c>
      <c r="H3003" s="33" t="s">
        <v>50</v>
      </c>
      <c r="I3003" s="33" t="s">
        <v>22</v>
      </c>
      <c r="J3003" s="33" t="s">
        <v>52</v>
      </c>
      <c r="K3003" s="63" t="s">
        <v>67</v>
      </c>
      <c r="L3003" s="32" t="str">
        <f t="shared" si="847"/>
        <v>FM260JD</v>
      </c>
      <c r="M3003" s="32" t="str">
        <f t="shared" si="848"/>
        <v>BMJ III</v>
      </c>
      <c r="N3003" s="32" t="str">
        <f t="shared" si="849"/>
        <v>10 RODA</v>
      </c>
      <c r="O3003" s="146">
        <v>44202.36445601852</v>
      </c>
      <c r="P3003" s="65">
        <v>44202.370185185187</v>
      </c>
      <c r="Q3003" s="65"/>
      <c r="R3003" s="66">
        <v>1</v>
      </c>
      <c r="S3003" s="66">
        <v>40320</v>
      </c>
      <c r="T3003" s="66">
        <v>14780</v>
      </c>
      <c r="U3003" s="67">
        <f t="shared" si="841"/>
        <v>25.54</v>
      </c>
      <c r="V3003" s="66">
        <f t="shared" si="832"/>
        <v>497876.76</v>
      </c>
      <c r="W3003" s="66" t="str">
        <f t="shared" si="833"/>
        <v>1 &gt; 4</v>
      </c>
      <c r="X3003" s="66">
        <f>A3003+SUMIFS(Presensi!F:F,Presensi!E:E,'Entry Data'!AP3003)</f>
        <v>1</v>
      </c>
      <c r="Y3003" s="66">
        <f>IFERROR(INDEX('Retasi Pricing'!F:F,MATCH('Entry Data'!AM3003,'Retasi Pricing'!E:E,0))*X3003,"")</f>
        <v>25000</v>
      </c>
      <c r="Z3003" s="62" t="s">
        <v>26</v>
      </c>
      <c r="AA3003" s="62" t="s">
        <v>27</v>
      </c>
      <c r="AB3003" s="32"/>
      <c r="AC3003" s="32" t="s">
        <v>210</v>
      </c>
      <c r="AD3003" s="32" t="str">
        <f t="shared" si="834"/>
        <v/>
      </c>
      <c r="AF3003" s="5" t="str">
        <f t="shared" si="835"/>
        <v>m.taha44202</v>
      </c>
      <c r="AG3003" s="5" t="str">
        <f t="shared" si="836"/>
        <v>BMJ 05444202UTARADAY</v>
      </c>
      <c r="AH3003" s="5" t="str">
        <f t="shared" si="837"/>
        <v>m.taha44202UTARADAY</v>
      </c>
      <c r="AI3003" s="5" t="str">
        <f t="shared" si="838"/>
        <v>BMJ 05444202DAY</v>
      </c>
      <c r="AJ3003" s="5" t="str">
        <f t="shared" si="839"/>
        <v>m.taha44202DAY</v>
      </c>
      <c r="AK3003" s="5" t="str">
        <f t="shared" si="840"/>
        <v>m.tahaBMJ III</v>
      </c>
      <c r="AL3003" s="5" t="str">
        <f t="shared" si="842"/>
        <v>1UTARA</v>
      </c>
      <c r="AM3003" s="5" t="str">
        <f t="shared" si="843"/>
        <v>1 &gt; 4UTARA10 RODA</v>
      </c>
      <c r="AN3003" s="5" t="str">
        <f t="shared" si="844"/>
        <v>m.tahaBMJ III1 &gt; 4UTARA10 RODA</v>
      </c>
      <c r="AO3003" s="5" t="str">
        <f t="shared" si="845"/>
        <v>m.taha1 &gt; 4UTARA10 RODA</v>
      </c>
      <c r="AP3003" s="5" t="str">
        <f t="shared" si="846"/>
        <v>44202DAY</v>
      </c>
    </row>
    <row r="3004" spans="1:42" x14ac:dyDescent="0.3">
      <c r="A3004" s="33">
        <v>1</v>
      </c>
      <c r="B3004" s="33"/>
      <c r="C3004" s="70">
        <v>44202</v>
      </c>
      <c r="D3004" s="71" t="s">
        <v>19</v>
      </c>
      <c r="E3004" s="70">
        <v>44202.415972222225</v>
      </c>
      <c r="F3004" s="71">
        <v>5165136</v>
      </c>
      <c r="G3004" s="33" t="s">
        <v>20</v>
      </c>
      <c r="H3004" s="33" t="s">
        <v>50</v>
      </c>
      <c r="I3004" s="33" t="s">
        <v>22</v>
      </c>
      <c r="J3004" s="33" t="s">
        <v>52</v>
      </c>
      <c r="K3004" s="63" t="s">
        <v>67</v>
      </c>
      <c r="L3004" s="32" t="str">
        <f t="shared" si="847"/>
        <v>FM260JD</v>
      </c>
      <c r="M3004" s="32" t="str">
        <f t="shared" si="848"/>
        <v>BMJ III</v>
      </c>
      <c r="N3004" s="32" t="str">
        <f t="shared" si="849"/>
        <v>10 RODA</v>
      </c>
      <c r="O3004" s="146">
        <v>44202.416770833333</v>
      </c>
      <c r="P3004" s="65">
        <v>44202.416770833333</v>
      </c>
      <c r="Q3004" s="65"/>
      <c r="R3004" s="66">
        <v>2</v>
      </c>
      <c r="S3004" s="66">
        <v>40060</v>
      </c>
      <c r="T3004" s="66">
        <v>14780</v>
      </c>
      <c r="U3004" s="67">
        <f t="shared" si="841"/>
        <v>25.28</v>
      </c>
      <c r="V3004" s="66">
        <f t="shared" si="832"/>
        <v>492808.32</v>
      </c>
      <c r="W3004" s="66" t="str">
        <f t="shared" si="833"/>
        <v>1 &gt; 4</v>
      </c>
      <c r="X3004" s="66">
        <f>A3004+SUMIFS(Presensi!F:F,Presensi!E:E,'Entry Data'!AP3004)</f>
        <v>1</v>
      </c>
      <c r="Y3004" s="66">
        <f>IFERROR(INDEX('Retasi Pricing'!F:F,MATCH('Entry Data'!AM3004,'Retasi Pricing'!E:E,0))*X3004,"")</f>
        <v>25000</v>
      </c>
      <c r="Z3004" s="62" t="s">
        <v>26</v>
      </c>
      <c r="AA3004" s="62" t="s">
        <v>27</v>
      </c>
      <c r="AB3004" s="32"/>
      <c r="AC3004" s="32" t="s">
        <v>210</v>
      </c>
      <c r="AD3004" s="32" t="str">
        <f t="shared" si="834"/>
        <v/>
      </c>
      <c r="AF3004" s="5" t="str">
        <f t="shared" si="835"/>
        <v>m.taha44202</v>
      </c>
      <c r="AG3004" s="5" t="str">
        <f t="shared" si="836"/>
        <v>BMJ 05444202UTARADAY</v>
      </c>
      <c r="AH3004" s="5" t="str">
        <f t="shared" si="837"/>
        <v>m.taha44202UTARADAY</v>
      </c>
      <c r="AI3004" s="5" t="str">
        <f t="shared" si="838"/>
        <v>BMJ 05444202DAY</v>
      </c>
      <c r="AJ3004" s="5" t="str">
        <f t="shared" si="839"/>
        <v>m.taha44202DAY</v>
      </c>
      <c r="AK3004" s="5" t="str">
        <f t="shared" si="840"/>
        <v>m.tahaBMJ III</v>
      </c>
      <c r="AL3004" s="5" t="str">
        <f t="shared" si="842"/>
        <v>2UTARA</v>
      </c>
      <c r="AM3004" s="5" t="str">
        <f t="shared" si="843"/>
        <v>1 &gt; 4UTARA10 RODA</v>
      </c>
      <c r="AN3004" s="5" t="str">
        <f t="shared" si="844"/>
        <v>m.tahaBMJ III1 &gt; 4UTARA10 RODA</v>
      </c>
      <c r="AO3004" s="5" t="str">
        <f t="shared" si="845"/>
        <v>m.taha1 &gt; 4UTARA10 RODA</v>
      </c>
      <c r="AP3004" s="5" t="str">
        <f t="shared" si="846"/>
        <v>44202DAY</v>
      </c>
    </row>
    <row r="3005" spans="1:42" x14ac:dyDescent="0.3">
      <c r="A3005" s="33">
        <v>1</v>
      </c>
      <c r="B3005" s="33"/>
      <c r="C3005" s="70">
        <v>44202</v>
      </c>
      <c r="D3005" s="71" t="s">
        <v>19</v>
      </c>
      <c r="E3005" s="70">
        <v>44202.467361111114</v>
      </c>
      <c r="F3005" s="71">
        <v>5165202</v>
      </c>
      <c r="G3005" s="33" t="s">
        <v>20</v>
      </c>
      <c r="H3005" s="33" t="s">
        <v>50</v>
      </c>
      <c r="I3005" s="33" t="s">
        <v>22</v>
      </c>
      <c r="J3005" s="33" t="s">
        <v>52</v>
      </c>
      <c r="K3005" s="63" t="s">
        <v>67</v>
      </c>
      <c r="L3005" s="32" t="str">
        <f t="shared" si="847"/>
        <v>FM260JD</v>
      </c>
      <c r="M3005" s="32" t="str">
        <f t="shared" si="848"/>
        <v>BMJ III</v>
      </c>
      <c r="N3005" s="32" t="str">
        <f t="shared" si="849"/>
        <v>10 RODA</v>
      </c>
      <c r="O3005" s="146">
        <v>44202.468263888892</v>
      </c>
      <c r="P3005" s="65">
        <v>44202.468263888892</v>
      </c>
      <c r="Q3005" s="65"/>
      <c r="R3005" s="66">
        <v>3</v>
      </c>
      <c r="S3005" s="66">
        <v>40100</v>
      </c>
      <c r="T3005" s="66">
        <v>14780</v>
      </c>
      <c r="U3005" s="67">
        <f t="shared" si="841"/>
        <v>25.32</v>
      </c>
      <c r="V3005" s="66">
        <f t="shared" si="832"/>
        <v>493588.08</v>
      </c>
      <c r="W3005" s="66" t="str">
        <f t="shared" si="833"/>
        <v>1 &gt; 4</v>
      </c>
      <c r="X3005" s="66">
        <f>A3005+SUMIFS(Presensi!F:F,Presensi!E:E,'Entry Data'!AP3005)</f>
        <v>1</v>
      </c>
      <c r="Y3005" s="66">
        <f>IFERROR(INDEX('Retasi Pricing'!F:F,MATCH('Entry Data'!AM3005,'Retasi Pricing'!E:E,0))*X3005,"")</f>
        <v>25000</v>
      </c>
      <c r="Z3005" s="62" t="s">
        <v>26</v>
      </c>
      <c r="AA3005" s="62" t="s">
        <v>27</v>
      </c>
      <c r="AB3005" s="32"/>
      <c r="AC3005" s="32" t="s">
        <v>210</v>
      </c>
      <c r="AD3005" s="32" t="str">
        <f t="shared" si="834"/>
        <v/>
      </c>
      <c r="AF3005" s="5" t="str">
        <f t="shared" si="835"/>
        <v>m.taha44202</v>
      </c>
      <c r="AG3005" s="5" t="str">
        <f t="shared" si="836"/>
        <v>BMJ 05444202UTARADAY</v>
      </c>
      <c r="AH3005" s="5" t="str">
        <f t="shared" si="837"/>
        <v>m.taha44202UTARADAY</v>
      </c>
      <c r="AI3005" s="5" t="str">
        <f t="shared" si="838"/>
        <v>BMJ 05444202DAY</v>
      </c>
      <c r="AJ3005" s="5" t="str">
        <f t="shared" si="839"/>
        <v>m.taha44202DAY</v>
      </c>
      <c r="AK3005" s="5" t="str">
        <f t="shared" si="840"/>
        <v>m.tahaBMJ III</v>
      </c>
      <c r="AL3005" s="5" t="str">
        <f t="shared" si="842"/>
        <v>3UTARA</v>
      </c>
      <c r="AM3005" s="5" t="str">
        <f t="shared" si="843"/>
        <v>1 &gt; 4UTARA10 RODA</v>
      </c>
      <c r="AN3005" s="5" t="str">
        <f t="shared" si="844"/>
        <v>m.tahaBMJ III1 &gt; 4UTARA10 RODA</v>
      </c>
      <c r="AO3005" s="5" t="str">
        <f t="shared" si="845"/>
        <v>m.taha1 &gt; 4UTARA10 RODA</v>
      </c>
      <c r="AP3005" s="5" t="str">
        <f t="shared" si="846"/>
        <v>44202DAY</v>
      </c>
    </row>
    <row r="3006" spans="1:42" x14ac:dyDescent="0.3">
      <c r="A3006" s="33">
        <v>1</v>
      </c>
      <c r="B3006" s="33"/>
      <c r="C3006" s="70">
        <v>44202</v>
      </c>
      <c r="D3006" s="71" t="s">
        <v>19</v>
      </c>
      <c r="E3006" s="70">
        <v>44202.524305555555</v>
      </c>
      <c r="F3006" s="71">
        <v>5165272</v>
      </c>
      <c r="G3006" s="33" t="s">
        <v>20</v>
      </c>
      <c r="H3006" s="33" t="s">
        <v>50</v>
      </c>
      <c r="I3006" s="33" t="s">
        <v>22</v>
      </c>
      <c r="J3006" s="33" t="s">
        <v>52</v>
      </c>
      <c r="K3006" s="63" t="s">
        <v>67</v>
      </c>
      <c r="L3006" s="32" t="str">
        <f t="shared" si="847"/>
        <v>FM260JD</v>
      </c>
      <c r="M3006" s="32" t="str">
        <f t="shared" si="848"/>
        <v>BMJ III</v>
      </c>
      <c r="N3006" s="32" t="str">
        <f t="shared" si="849"/>
        <v>10 RODA</v>
      </c>
      <c r="O3006" s="146">
        <v>44202.524675925924</v>
      </c>
      <c r="P3006" s="65">
        <v>44202.524675925924</v>
      </c>
      <c r="Q3006" s="65"/>
      <c r="R3006" s="66">
        <v>4</v>
      </c>
      <c r="S3006" s="66">
        <v>41480</v>
      </c>
      <c r="T3006" s="66">
        <v>14780</v>
      </c>
      <c r="U3006" s="67">
        <f t="shared" si="841"/>
        <v>26.7</v>
      </c>
      <c r="V3006" s="66">
        <f t="shared" si="832"/>
        <v>520489.79999999993</v>
      </c>
      <c r="W3006" s="66" t="str">
        <f t="shared" si="833"/>
        <v>1 &gt; 4</v>
      </c>
      <c r="X3006" s="66">
        <f>A3006+SUMIFS(Presensi!F:F,Presensi!E:E,'Entry Data'!AP3006)</f>
        <v>1</v>
      </c>
      <c r="Y3006" s="66">
        <f>IFERROR(INDEX('Retasi Pricing'!F:F,MATCH('Entry Data'!AM3006,'Retasi Pricing'!E:E,0))*X3006,"")</f>
        <v>25000</v>
      </c>
      <c r="Z3006" s="62" t="s">
        <v>26</v>
      </c>
      <c r="AA3006" s="62" t="s">
        <v>27</v>
      </c>
      <c r="AB3006" s="32"/>
      <c r="AC3006" s="32" t="s">
        <v>210</v>
      </c>
      <c r="AD3006" s="32" t="str">
        <f t="shared" si="834"/>
        <v/>
      </c>
      <c r="AF3006" s="5" t="str">
        <f t="shared" si="835"/>
        <v>m.taha44202</v>
      </c>
      <c r="AG3006" s="5" t="str">
        <f t="shared" si="836"/>
        <v>BMJ 05444202UTARADAY</v>
      </c>
      <c r="AH3006" s="5" t="str">
        <f t="shared" si="837"/>
        <v>m.taha44202UTARADAY</v>
      </c>
      <c r="AI3006" s="5" t="str">
        <f t="shared" si="838"/>
        <v>BMJ 05444202DAY</v>
      </c>
      <c r="AJ3006" s="5" t="str">
        <f t="shared" si="839"/>
        <v>m.taha44202DAY</v>
      </c>
      <c r="AK3006" s="5" t="str">
        <f t="shared" si="840"/>
        <v>m.tahaBMJ III</v>
      </c>
      <c r="AL3006" s="5" t="str">
        <f t="shared" si="842"/>
        <v>4UTARA</v>
      </c>
      <c r="AM3006" s="5" t="str">
        <f t="shared" si="843"/>
        <v>1 &gt; 4UTARA10 RODA</v>
      </c>
      <c r="AN3006" s="5" t="str">
        <f t="shared" si="844"/>
        <v>m.tahaBMJ III1 &gt; 4UTARA10 RODA</v>
      </c>
      <c r="AO3006" s="5" t="str">
        <f t="shared" si="845"/>
        <v>m.taha1 &gt; 4UTARA10 RODA</v>
      </c>
      <c r="AP3006" s="5" t="str">
        <f t="shared" si="846"/>
        <v>44202DAY</v>
      </c>
    </row>
    <row r="3007" spans="1:42" x14ac:dyDescent="0.3">
      <c r="A3007" s="33">
        <v>1</v>
      </c>
      <c r="B3007" s="33"/>
      <c r="C3007" s="70">
        <v>44202</v>
      </c>
      <c r="D3007" s="71" t="s">
        <v>19</v>
      </c>
      <c r="E3007" s="70">
        <v>44202.611805555556</v>
      </c>
      <c r="F3007" s="71">
        <v>5165363</v>
      </c>
      <c r="G3007" s="33" t="s">
        <v>20</v>
      </c>
      <c r="H3007" s="33" t="s">
        <v>50</v>
      </c>
      <c r="I3007" s="33" t="s">
        <v>22</v>
      </c>
      <c r="J3007" s="33" t="s">
        <v>52</v>
      </c>
      <c r="K3007" s="63" t="s">
        <v>67</v>
      </c>
      <c r="L3007" s="32" t="str">
        <f t="shared" si="847"/>
        <v>FM260JD</v>
      </c>
      <c r="M3007" s="32" t="str">
        <f t="shared" si="848"/>
        <v>BMJ III</v>
      </c>
      <c r="N3007" s="32" t="str">
        <f t="shared" si="849"/>
        <v>10 RODA</v>
      </c>
      <c r="O3007" s="146">
        <v>44202.612650462965</v>
      </c>
      <c r="P3007" s="65">
        <v>44202.612650462965</v>
      </c>
      <c r="Q3007" s="65"/>
      <c r="R3007" s="66">
        <v>5</v>
      </c>
      <c r="S3007" s="66">
        <v>40240</v>
      </c>
      <c r="T3007" s="66">
        <v>14780</v>
      </c>
      <c r="U3007" s="67">
        <f t="shared" si="841"/>
        <v>25.46</v>
      </c>
      <c r="V3007" s="66">
        <f t="shared" si="832"/>
        <v>496317.24</v>
      </c>
      <c r="W3007" s="66" t="str">
        <f t="shared" si="833"/>
        <v>&gt; 5</v>
      </c>
      <c r="X3007" s="66">
        <f>A3007+SUMIFS(Presensi!F:F,Presensi!E:E,'Entry Data'!AP3007)</f>
        <v>1</v>
      </c>
      <c r="Y3007" s="66">
        <f>IFERROR(INDEX('Retasi Pricing'!F:F,MATCH('Entry Data'!AM3007,'Retasi Pricing'!E:E,0))*X3007,"")</f>
        <v>27650</v>
      </c>
      <c r="Z3007" s="62" t="s">
        <v>26</v>
      </c>
      <c r="AA3007" s="62" t="s">
        <v>27</v>
      </c>
      <c r="AB3007" s="32"/>
      <c r="AC3007" s="32" t="s">
        <v>210</v>
      </c>
      <c r="AD3007" s="32" t="str">
        <f t="shared" si="834"/>
        <v/>
      </c>
      <c r="AF3007" s="5" t="str">
        <f t="shared" si="835"/>
        <v>m.taha44202</v>
      </c>
      <c r="AG3007" s="5" t="str">
        <f t="shared" si="836"/>
        <v>BMJ 05444202UTARADAY</v>
      </c>
      <c r="AH3007" s="5" t="str">
        <f t="shared" si="837"/>
        <v>m.taha44202UTARADAY</v>
      </c>
      <c r="AI3007" s="5" t="str">
        <f t="shared" si="838"/>
        <v>BMJ 05444202DAY</v>
      </c>
      <c r="AJ3007" s="5" t="str">
        <f t="shared" si="839"/>
        <v>m.taha44202DAY</v>
      </c>
      <c r="AK3007" s="5" t="str">
        <f t="shared" si="840"/>
        <v>m.tahaBMJ III</v>
      </c>
      <c r="AL3007" s="5" t="str">
        <f t="shared" si="842"/>
        <v>5UTARA</v>
      </c>
      <c r="AM3007" s="5" t="str">
        <f t="shared" si="843"/>
        <v>&gt; 5UTARA10 RODA</v>
      </c>
      <c r="AN3007" s="5" t="str">
        <f t="shared" si="844"/>
        <v>m.tahaBMJ III&gt; 5UTARA10 RODA</v>
      </c>
      <c r="AO3007" s="5" t="str">
        <f t="shared" si="845"/>
        <v>m.taha&gt; 5UTARA10 RODA</v>
      </c>
      <c r="AP3007" s="5" t="str">
        <f t="shared" si="846"/>
        <v>44202DAY</v>
      </c>
    </row>
    <row r="3008" spans="1:42" x14ac:dyDescent="0.3">
      <c r="A3008" s="33">
        <v>1</v>
      </c>
      <c r="B3008" s="33"/>
      <c r="C3008" s="70">
        <v>44202</v>
      </c>
      <c r="D3008" s="71" t="s">
        <v>19</v>
      </c>
      <c r="E3008" s="70">
        <v>44202.706250000003</v>
      </c>
      <c r="F3008" s="71">
        <v>5165470</v>
      </c>
      <c r="G3008" s="33" t="s">
        <v>20</v>
      </c>
      <c r="H3008" s="33" t="s">
        <v>21</v>
      </c>
      <c r="I3008" s="33" t="s">
        <v>51</v>
      </c>
      <c r="J3008" s="33" t="s">
        <v>46</v>
      </c>
      <c r="K3008" s="63" t="s">
        <v>67</v>
      </c>
      <c r="L3008" s="32" t="str">
        <f t="shared" si="847"/>
        <v>FM260JD</v>
      </c>
      <c r="M3008" s="32" t="str">
        <f t="shared" si="848"/>
        <v>BMJ III</v>
      </c>
      <c r="N3008" s="32" t="str">
        <f t="shared" si="849"/>
        <v>10 RODA</v>
      </c>
      <c r="O3008" s="146">
        <v>44202.706562500003</v>
      </c>
      <c r="P3008" s="65">
        <v>44202.706562500003</v>
      </c>
      <c r="Q3008" s="65"/>
      <c r="R3008" s="66">
        <v>6</v>
      </c>
      <c r="S3008" s="66">
        <v>38760</v>
      </c>
      <c r="T3008" s="66">
        <v>14780</v>
      </c>
      <c r="U3008" s="67">
        <f t="shared" si="841"/>
        <v>23.98</v>
      </c>
      <c r="V3008" s="66">
        <f t="shared" si="832"/>
        <v>467466.12000000005</v>
      </c>
      <c r="W3008" s="66" t="str">
        <f t="shared" si="833"/>
        <v>&gt; 6</v>
      </c>
      <c r="X3008" s="66">
        <f>A3008+SUMIFS(Presensi!F:F,Presensi!E:E,'Entry Data'!AP3008)</f>
        <v>1</v>
      </c>
      <c r="Y3008" s="66">
        <f>IFERROR(INDEX('Retasi Pricing'!F:F,MATCH('Entry Data'!AM3008,'Retasi Pricing'!E:E,0))*X3008,"")</f>
        <v>30800</v>
      </c>
      <c r="Z3008" s="62" t="s">
        <v>26</v>
      </c>
      <c r="AA3008" s="62" t="s">
        <v>27</v>
      </c>
      <c r="AB3008" s="32"/>
      <c r="AC3008" s="32" t="s">
        <v>210</v>
      </c>
      <c r="AD3008" s="32" t="str">
        <f t="shared" si="834"/>
        <v/>
      </c>
      <c r="AF3008" s="5" t="str">
        <f t="shared" si="835"/>
        <v>m.taha44202</v>
      </c>
      <c r="AG3008" s="5" t="str">
        <f t="shared" si="836"/>
        <v>BMJ 05444202UTARADAY</v>
      </c>
      <c r="AH3008" s="5" t="str">
        <f t="shared" si="837"/>
        <v>m.taha44202UTARADAY</v>
      </c>
      <c r="AI3008" s="5" t="str">
        <f t="shared" si="838"/>
        <v>BMJ 05444202DAY</v>
      </c>
      <c r="AJ3008" s="5" t="str">
        <f t="shared" si="839"/>
        <v>m.taha44202DAY</v>
      </c>
      <c r="AK3008" s="5" t="str">
        <f t="shared" si="840"/>
        <v>m.tahaBMJ III</v>
      </c>
      <c r="AL3008" s="5" t="str">
        <f t="shared" si="842"/>
        <v>6UTARA</v>
      </c>
      <c r="AM3008" s="5" t="str">
        <f t="shared" si="843"/>
        <v>&gt; 6UTARA10 RODA</v>
      </c>
      <c r="AN3008" s="5" t="str">
        <f t="shared" si="844"/>
        <v>m.tahaBMJ III&gt; 6UTARA10 RODA</v>
      </c>
      <c r="AO3008" s="5" t="str">
        <f t="shared" si="845"/>
        <v>m.taha&gt; 6UTARA10 RODA</v>
      </c>
      <c r="AP3008" s="5" t="str">
        <f t="shared" si="846"/>
        <v>44202DAY</v>
      </c>
    </row>
    <row r="3009" spans="1:42" x14ac:dyDescent="0.3">
      <c r="A3009" s="33">
        <v>1</v>
      </c>
      <c r="B3009" s="33"/>
      <c r="C3009" s="70">
        <v>44202</v>
      </c>
      <c r="D3009" s="71" t="s">
        <v>19</v>
      </c>
      <c r="E3009" s="70">
        <v>44202.349305555559</v>
      </c>
      <c r="F3009" s="71">
        <v>5165056</v>
      </c>
      <c r="G3009" s="33" t="s">
        <v>20</v>
      </c>
      <c r="H3009" s="33" t="s">
        <v>50</v>
      </c>
      <c r="I3009" s="33" t="s">
        <v>22</v>
      </c>
      <c r="J3009" s="33" t="s">
        <v>52</v>
      </c>
      <c r="K3009" s="63" t="s">
        <v>69</v>
      </c>
      <c r="L3009" s="32" t="str">
        <f t="shared" si="847"/>
        <v>FM260JD</v>
      </c>
      <c r="M3009" s="32" t="str">
        <f t="shared" si="848"/>
        <v>BMJ III</v>
      </c>
      <c r="N3009" s="32" t="str">
        <f t="shared" si="849"/>
        <v>10 RODA</v>
      </c>
      <c r="O3009" s="146">
        <v>44202.350011574075</v>
      </c>
      <c r="P3009" s="65">
        <v>44202.354745370372</v>
      </c>
      <c r="Q3009" s="65"/>
      <c r="R3009" s="66">
        <v>1</v>
      </c>
      <c r="S3009" s="66">
        <v>40140</v>
      </c>
      <c r="T3009" s="66">
        <v>14800</v>
      </c>
      <c r="U3009" s="67">
        <f t="shared" si="841"/>
        <v>25.34</v>
      </c>
      <c r="V3009" s="66">
        <f t="shared" si="832"/>
        <v>493977.95999999996</v>
      </c>
      <c r="W3009" s="66" t="str">
        <f t="shared" si="833"/>
        <v>1 &gt; 4</v>
      </c>
      <c r="X3009" s="66">
        <f>A3009+SUMIFS(Presensi!F:F,Presensi!E:E,'Entry Data'!AP3009)</f>
        <v>1</v>
      </c>
      <c r="Y3009" s="66">
        <f>IFERROR(INDEX('Retasi Pricing'!F:F,MATCH('Entry Data'!AM3009,'Retasi Pricing'!E:E,0))*X3009,"")</f>
        <v>25000</v>
      </c>
      <c r="Z3009" s="62" t="s">
        <v>26</v>
      </c>
      <c r="AA3009" s="62" t="s">
        <v>27</v>
      </c>
      <c r="AB3009" s="32"/>
      <c r="AC3009" s="32" t="s">
        <v>178</v>
      </c>
      <c r="AD3009" s="32" t="str">
        <f t="shared" si="834"/>
        <v/>
      </c>
      <c r="AF3009" s="5" t="str">
        <f t="shared" si="835"/>
        <v>abrar44202</v>
      </c>
      <c r="AG3009" s="5" t="str">
        <f t="shared" si="836"/>
        <v>BMJ 05544202UTARADAY</v>
      </c>
      <c r="AH3009" s="5" t="str">
        <f t="shared" si="837"/>
        <v>abrar44202UTARADAY</v>
      </c>
      <c r="AI3009" s="5" t="str">
        <f t="shared" si="838"/>
        <v>BMJ 05544202DAY</v>
      </c>
      <c r="AJ3009" s="5" t="str">
        <f t="shared" si="839"/>
        <v>abrar44202DAY</v>
      </c>
      <c r="AK3009" s="5" t="str">
        <f t="shared" si="840"/>
        <v>abrarBMJ III</v>
      </c>
      <c r="AL3009" s="5" t="str">
        <f t="shared" si="842"/>
        <v>1UTARA</v>
      </c>
      <c r="AM3009" s="5" t="str">
        <f t="shared" si="843"/>
        <v>1 &gt; 4UTARA10 RODA</v>
      </c>
      <c r="AN3009" s="5" t="str">
        <f t="shared" si="844"/>
        <v>abrarBMJ III1 &gt; 4UTARA10 RODA</v>
      </c>
      <c r="AO3009" s="5" t="str">
        <f t="shared" si="845"/>
        <v>abrar1 &gt; 4UTARA10 RODA</v>
      </c>
      <c r="AP3009" s="5" t="str">
        <f t="shared" si="846"/>
        <v>44202DAY</v>
      </c>
    </row>
    <row r="3010" spans="1:42" x14ac:dyDescent="0.3">
      <c r="A3010" s="33">
        <v>1</v>
      </c>
      <c r="B3010" s="33"/>
      <c r="C3010" s="70">
        <v>44202</v>
      </c>
      <c r="D3010" s="71" t="s">
        <v>19</v>
      </c>
      <c r="E3010" s="70">
        <v>44202.402083333334</v>
      </c>
      <c r="F3010" s="71">
        <v>5165121</v>
      </c>
      <c r="G3010" s="33" t="s">
        <v>20</v>
      </c>
      <c r="H3010" s="33" t="s">
        <v>50</v>
      </c>
      <c r="I3010" s="33" t="s">
        <v>22</v>
      </c>
      <c r="J3010" s="33" t="s">
        <v>52</v>
      </c>
      <c r="K3010" s="63" t="s">
        <v>69</v>
      </c>
      <c r="L3010" s="32" t="str">
        <f t="shared" si="847"/>
        <v>FM260JD</v>
      </c>
      <c r="M3010" s="32" t="str">
        <f t="shared" si="848"/>
        <v>BMJ III</v>
      </c>
      <c r="N3010" s="32" t="str">
        <f t="shared" si="849"/>
        <v>10 RODA</v>
      </c>
      <c r="O3010" s="146">
        <v>44202.402719907404</v>
      </c>
      <c r="P3010" s="65">
        <v>44202.402719907404</v>
      </c>
      <c r="Q3010" s="65"/>
      <c r="R3010" s="66">
        <v>2</v>
      </c>
      <c r="S3010" s="66">
        <v>39460</v>
      </c>
      <c r="T3010" s="66">
        <v>14800</v>
      </c>
      <c r="U3010" s="67">
        <f t="shared" si="841"/>
        <v>24.66</v>
      </c>
      <c r="V3010" s="66">
        <f t="shared" si="832"/>
        <v>480722.04000000004</v>
      </c>
      <c r="W3010" s="66" t="str">
        <f t="shared" si="833"/>
        <v>1 &gt; 4</v>
      </c>
      <c r="X3010" s="66">
        <f>A3010+SUMIFS(Presensi!F:F,Presensi!E:E,'Entry Data'!AP3010)</f>
        <v>1</v>
      </c>
      <c r="Y3010" s="66">
        <f>IFERROR(INDEX('Retasi Pricing'!F:F,MATCH('Entry Data'!AM3010,'Retasi Pricing'!E:E,0))*X3010,"")</f>
        <v>25000</v>
      </c>
      <c r="Z3010" s="62" t="s">
        <v>26</v>
      </c>
      <c r="AA3010" s="62" t="s">
        <v>27</v>
      </c>
      <c r="AB3010" s="32"/>
      <c r="AC3010" s="32" t="s">
        <v>178</v>
      </c>
      <c r="AD3010" s="32" t="str">
        <f t="shared" si="834"/>
        <v/>
      </c>
      <c r="AF3010" s="5" t="str">
        <f t="shared" si="835"/>
        <v>abrar44202</v>
      </c>
      <c r="AG3010" s="5" t="str">
        <f t="shared" si="836"/>
        <v>BMJ 05544202UTARADAY</v>
      </c>
      <c r="AH3010" s="5" t="str">
        <f t="shared" si="837"/>
        <v>abrar44202UTARADAY</v>
      </c>
      <c r="AI3010" s="5" t="str">
        <f t="shared" si="838"/>
        <v>BMJ 05544202DAY</v>
      </c>
      <c r="AJ3010" s="5" t="str">
        <f t="shared" si="839"/>
        <v>abrar44202DAY</v>
      </c>
      <c r="AK3010" s="5" t="str">
        <f t="shared" si="840"/>
        <v>abrarBMJ III</v>
      </c>
      <c r="AL3010" s="5" t="str">
        <f t="shared" si="842"/>
        <v>2UTARA</v>
      </c>
      <c r="AM3010" s="5" t="str">
        <f t="shared" si="843"/>
        <v>1 &gt; 4UTARA10 RODA</v>
      </c>
      <c r="AN3010" s="5" t="str">
        <f t="shared" si="844"/>
        <v>abrarBMJ III1 &gt; 4UTARA10 RODA</v>
      </c>
      <c r="AO3010" s="5" t="str">
        <f t="shared" si="845"/>
        <v>abrar1 &gt; 4UTARA10 RODA</v>
      </c>
      <c r="AP3010" s="5" t="str">
        <f t="shared" si="846"/>
        <v>44202DAY</v>
      </c>
    </row>
    <row r="3011" spans="1:42" x14ac:dyDescent="0.3">
      <c r="A3011" s="33">
        <v>1</v>
      </c>
      <c r="B3011" s="33"/>
      <c r="C3011" s="70">
        <v>44202</v>
      </c>
      <c r="D3011" s="71" t="s">
        <v>19</v>
      </c>
      <c r="E3011" s="70">
        <v>44202.455555555556</v>
      </c>
      <c r="F3011" s="71">
        <v>5165188</v>
      </c>
      <c r="G3011" s="33" t="s">
        <v>20</v>
      </c>
      <c r="H3011" s="33" t="s">
        <v>50</v>
      </c>
      <c r="I3011" s="33" t="s">
        <v>22</v>
      </c>
      <c r="J3011" s="33" t="s">
        <v>52</v>
      </c>
      <c r="K3011" s="63" t="s">
        <v>69</v>
      </c>
      <c r="L3011" s="32" t="str">
        <f t="shared" si="847"/>
        <v>FM260JD</v>
      </c>
      <c r="M3011" s="32" t="str">
        <f t="shared" si="848"/>
        <v>BMJ III</v>
      </c>
      <c r="N3011" s="32" t="str">
        <f t="shared" si="849"/>
        <v>10 RODA</v>
      </c>
      <c r="O3011" s="146">
        <v>44202.455925925926</v>
      </c>
      <c r="P3011" s="65">
        <v>44202.455925925926</v>
      </c>
      <c r="Q3011" s="65"/>
      <c r="R3011" s="66">
        <v>3</v>
      </c>
      <c r="S3011" s="66">
        <v>40480</v>
      </c>
      <c r="T3011" s="66">
        <v>14800</v>
      </c>
      <c r="U3011" s="67">
        <f t="shared" si="841"/>
        <v>25.68</v>
      </c>
      <c r="V3011" s="66">
        <f t="shared" si="832"/>
        <v>500605.92</v>
      </c>
      <c r="W3011" s="66" t="str">
        <f t="shared" si="833"/>
        <v>1 &gt; 4</v>
      </c>
      <c r="X3011" s="66">
        <f>A3011+SUMIFS(Presensi!F:F,Presensi!E:E,'Entry Data'!AP3011)</f>
        <v>1</v>
      </c>
      <c r="Y3011" s="66">
        <f>IFERROR(INDEX('Retasi Pricing'!F:F,MATCH('Entry Data'!AM3011,'Retasi Pricing'!E:E,0))*X3011,"")</f>
        <v>25000</v>
      </c>
      <c r="Z3011" s="62" t="s">
        <v>26</v>
      </c>
      <c r="AA3011" s="62" t="s">
        <v>27</v>
      </c>
      <c r="AB3011" s="32"/>
      <c r="AC3011" s="32" t="s">
        <v>178</v>
      </c>
      <c r="AD3011" s="32" t="str">
        <f t="shared" si="834"/>
        <v/>
      </c>
      <c r="AF3011" s="5" t="str">
        <f t="shared" si="835"/>
        <v>abrar44202</v>
      </c>
      <c r="AG3011" s="5" t="str">
        <f t="shared" si="836"/>
        <v>BMJ 05544202UTARADAY</v>
      </c>
      <c r="AH3011" s="5" t="str">
        <f t="shared" si="837"/>
        <v>abrar44202UTARADAY</v>
      </c>
      <c r="AI3011" s="5" t="str">
        <f t="shared" si="838"/>
        <v>BMJ 05544202DAY</v>
      </c>
      <c r="AJ3011" s="5" t="str">
        <f t="shared" si="839"/>
        <v>abrar44202DAY</v>
      </c>
      <c r="AK3011" s="5" t="str">
        <f t="shared" si="840"/>
        <v>abrarBMJ III</v>
      </c>
      <c r="AL3011" s="5" t="str">
        <f t="shared" si="842"/>
        <v>3UTARA</v>
      </c>
      <c r="AM3011" s="5" t="str">
        <f t="shared" si="843"/>
        <v>1 &gt; 4UTARA10 RODA</v>
      </c>
      <c r="AN3011" s="5" t="str">
        <f t="shared" si="844"/>
        <v>abrarBMJ III1 &gt; 4UTARA10 RODA</v>
      </c>
      <c r="AO3011" s="5" t="str">
        <f t="shared" si="845"/>
        <v>abrar1 &gt; 4UTARA10 RODA</v>
      </c>
      <c r="AP3011" s="5" t="str">
        <f t="shared" si="846"/>
        <v>44202DAY</v>
      </c>
    </row>
    <row r="3012" spans="1:42" x14ac:dyDescent="0.3">
      <c r="A3012" s="33">
        <v>1</v>
      </c>
      <c r="B3012" s="33"/>
      <c r="C3012" s="70">
        <v>44202</v>
      </c>
      <c r="D3012" s="71" t="s">
        <v>19</v>
      </c>
      <c r="E3012" s="70">
        <v>44202.51666666667</v>
      </c>
      <c r="F3012" s="71">
        <v>5165262</v>
      </c>
      <c r="G3012" s="33" t="s">
        <v>20</v>
      </c>
      <c r="H3012" s="33" t="s">
        <v>50</v>
      </c>
      <c r="I3012" s="33" t="s">
        <v>22</v>
      </c>
      <c r="J3012" s="33" t="s">
        <v>52</v>
      </c>
      <c r="K3012" s="63" t="s">
        <v>69</v>
      </c>
      <c r="L3012" s="32" t="str">
        <f t="shared" si="847"/>
        <v>FM260JD</v>
      </c>
      <c r="M3012" s="32" t="str">
        <f t="shared" si="848"/>
        <v>BMJ III</v>
      </c>
      <c r="N3012" s="32" t="str">
        <f t="shared" si="849"/>
        <v>10 RODA</v>
      </c>
      <c r="O3012" s="146">
        <v>44202.517395833333</v>
      </c>
      <c r="P3012" s="65">
        <v>44202.517395833333</v>
      </c>
      <c r="Q3012" s="65"/>
      <c r="R3012" s="66">
        <v>4</v>
      </c>
      <c r="S3012" s="66">
        <v>39580</v>
      </c>
      <c r="T3012" s="66">
        <v>14800</v>
      </c>
      <c r="U3012" s="67">
        <f t="shared" si="841"/>
        <v>24.78</v>
      </c>
      <c r="V3012" s="66">
        <f t="shared" si="832"/>
        <v>483061.32</v>
      </c>
      <c r="W3012" s="66" t="str">
        <f t="shared" si="833"/>
        <v>1 &gt; 4</v>
      </c>
      <c r="X3012" s="66">
        <f>A3012+SUMIFS(Presensi!F:F,Presensi!E:E,'Entry Data'!AP3012)</f>
        <v>1</v>
      </c>
      <c r="Y3012" s="66">
        <f>IFERROR(INDEX('Retasi Pricing'!F:F,MATCH('Entry Data'!AM3012,'Retasi Pricing'!E:E,0))*X3012,"")</f>
        <v>25000</v>
      </c>
      <c r="Z3012" s="62" t="s">
        <v>26</v>
      </c>
      <c r="AA3012" s="62" t="s">
        <v>27</v>
      </c>
      <c r="AB3012" s="32"/>
      <c r="AC3012" s="32" t="s">
        <v>178</v>
      </c>
      <c r="AD3012" s="32" t="str">
        <f t="shared" si="834"/>
        <v/>
      </c>
      <c r="AF3012" s="5" t="str">
        <f t="shared" si="835"/>
        <v>abrar44202</v>
      </c>
      <c r="AG3012" s="5" t="str">
        <f t="shared" si="836"/>
        <v>BMJ 05544202UTARADAY</v>
      </c>
      <c r="AH3012" s="5" t="str">
        <f t="shared" si="837"/>
        <v>abrar44202UTARADAY</v>
      </c>
      <c r="AI3012" s="5" t="str">
        <f t="shared" si="838"/>
        <v>BMJ 05544202DAY</v>
      </c>
      <c r="AJ3012" s="5" t="str">
        <f t="shared" si="839"/>
        <v>abrar44202DAY</v>
      </c>
      <c r="AK3012" s="5" t="str">
        <f t="shared" si="840"/>
        <v>abrarBMJ III</v>
      </c>
      <c r="AL3012" s="5" t="str">
        <f t="shared" si="842"/>
        <v>4UTARA</v>
      </c>
      <c r="AM3012" s="5" t="str">
        <f t="shared" si="843"/>
        <v>1 &gt; 4UTARA10 RODA</v>
      </c>
      <c r="AN3012" s="5" t="str">
        <f t="shared" si="844"/>
        <v>abrarBMJ III1 &gt; 4UTARA10 RODA</v>
      </c>
      <c r="AO3012" s="5" t="str">
        <f t="shared" si="845"/>
        <v>abrar1 &gt; 4UTARA10 RODA</v>
      </c>
      <c r="AP3012" s="5" t="str">
        <f t="shared" si="846"/>
        <v>44202DAY</v>
      </c>
    </row>
    <row r="3013" spans="1:42" x14ac:dyDescent="0.3">
      <c r="A3013" s="33">
        <v>1</v>
      </c>
      <c r="B3013" s="33"/>
      <c r="C3013" s="70">
        <v>44202</v>
      </c>
      <c r="D3013" s="71" t="s">
        <v>19</v>
      </c>
      <c r="E3013" s="70">
        <v>44202.592361111114</v>
      </c>
      <c r="F3013" s="71">
        <v>5165334</v>
      </c>
      <c r="G3013" s="33" t="s">
        <v>20</v>
      </c>
      <c r="H3013" s="33" t="s">
        <v>50</v>
      </c>
      <c r="I3013" s="33" t="s">
        <v>22</v>
      </c>
      <c r="J3013" s="33" t="s">
        <v>52</v>
      </c>
      <c r="K3013" s="63" t="s">
        <v>69</v>
      </c>
      <c r="L3013" s="32" t="str">
        <f t="shared" si="847"/>
        <v>FM260JD</v>
      </c>
      <c r="M3013" s="32" t="str">
        <f t="shared" si="848"/>
        <v>BMJ III</v>
      </c>
      <c r="N3013" s="32" t="str">
        <f t="shared" si="849"/>
        <v>10 RODA</v>
      </c>
      <c r="O3013" s="146">
        <v>44202.593194444446</v>
      </c>
      <c r="P3013" s="65">
        <v>44202.593194444446</v>
      </c>
      <c r="Q3013" s="65"/>
      <c r="R3013" s="66">
        <v>5</v>
      </c>
      <c r="S3013" s="66">
        <v>39100</v>
      </c>
      <c r="T3013" s="66">
        <v>14800</v>
      </c>
      <c r="U3013" s="67">
        <f t="shared" si="841"/>
        <v>24.3</v>
      </c>
      <c r="V3013" s="66">
        <f t="shared" si="832"/>
        <v>473704.20000000007</v>
      </c>
      <c r="W3013" s="66" t="str">
        <f t="shared" si="833"/>
        <v>&gt; 5</v>
      </c>
      <c r="X3013" s="66">
        <f>A3013+SUMIFS(Presensi!F:F,Presensi!E:E,'Entry Data'!AP3013)</f>
        <v>1</v>
      </c>
      <c r="Y3013" s="66">
        <f>IFERROR(INDEX('Retasi Pricing'!F:F,MATCH('Entry Data'!AM3013,'Retasi Pricing'!E:E,0))*X3013,"")</f>
        <v>27650</v>
      </c>
      <c r="Z3013" s="62" t="s">
        <v>26</v>
      </c>
      <c r="AA3013" s="62" t="s">
        <v>27</v>
      </c>
      <c r="AB3013" s="32"/>
      <c r="AC3013" s="32" t="s">
        <v>178</v>
      </c>
      <c r="AD3013" s="32" t="str">
        <f t="shared" si="834"/>
        <v/>
      </c>
      <c r="AF3013" s="5" t="str">
        <f t="shared" si="835"/>
        <v>abrar44202</v>
      </c>
      <c r="AG3013" s="5" t="str">
        <f t="shared" si="836"/>
        <v>BMJ 05544202UTARADAY</v>
      </c>
      <c r="AH3013" s="5" t="str">
        <f t="shared" si="837"/>
        <v>abrar44202UTARADAY</v>
      </c>
      <c r="AI3013" s="5" t="str">
        <f t="shared" si="838"/>
        <v>BMJ 05544202DAY</v>
      </c>
      <c r="AJ3013" s="5" t="str">
        <f t="shared" si="839"/>
        <v>abrar44202DAY</v>
      </c>
      <c r="AK3013" s="5" t="str">
        <f t="shared" si="840"/>
        <v>abrarBMJ III</v>
      </c>
      <c r="AL3013" s="5" t="str">
        <f t="shared" si="842"/>
        <v>5UTARA</v>
      </c>
      <c r="AM3013" s="5" t="str">
        <f t="shared" si="843"/>
        <v>&gt; 5UTARA10 RODA</v>
      </c>
      <c r="AN3013" s="5" t="str">
        <f t="shared" si="844"/>
        <v>abrarBMJ III&gt; 5UTARA10 RODA</v>
      </c>
      <c r="AO3013" s="5" t="str">
        <f t="shared" si="845"/>
        <v>abrar&gt; 5UTARA10 RODA</v>
      </c>
      <c r="AP3013" s="5" t="str">
        <f t="shared" si="846"/>
        <v>44202DAY</v>
      </c>
    </row>
    <row r="3014" spans="1:42" x14ac:dyDescent="0.3">
      <c r="A3014" s="33">
        <v>1</v>
      </c>
      <c r="B3014" s="33"/>
      <c r="C3014" s="70">
        <v>44202</v>
      </c>
      <c r="D3014" s="71" t="s">
        <v>19</v>
      </c>
      <c r="E3014" s="70">
        <v>44202.732638888891</v>
      </c>
      <c r="F3014" s="71">
        <v>5165497</v>
      </c>
      <c r="G3014" s="33" t="s">
        <v>20</v>
      </c>
      <c r="H3014" s="33" t="s">
        <v>21</v>
      </c>
      <c r="I3014" s="33" t="s">
        <v>123</v>
      </c>
      <c r="J3014" s="33" t="s">
        <v>23</v>
      </c>
      <c r="K3014" s="63" t="s">
        <v>69</v>
      </c>
      <c r="L3014" s="32" t="str">
        <f t="shared" si="847"/>
        <v>FM260JD</v>
      </c>
      <c r="M3014" s="32" t="str">
        <f t="shared" si="848"/>
        <v>BMJ III</v>
      </c>
      <c r="N3014" s="32" t="str">
        <f t="shared" si="849"/>
        <v>10 RODA</v>
      </c>
      <c r="O3014" s="146">
        <v>44202.733171296299</v>
      </c>
      <c r="P3014" s="65">
        <v>44202.733171296299</v>
      </c>
      <c r="Q3014" s="65"/>
      <c r="R3014" s="66">
        <v>6</v>
      </c>
      <c r="S3014" s="66">
        <v>39440</v>
      </c>
      <c r="T3014" s="66">
        <v>14800</v>
      </c>
      <c r="U3014" s="67">
        <f t="shared" si="841"/>
        <v>24.64</v>
      </c>
      <c r="V3014" s="66">
        <f t="shared" si="832"/>
        <v>480332.16000000003</v>
      </c>
      <c r="W3014" s="66" t="str">
        <f t="shared" si="833"/>
        <v>&gt; 6</v>
      </c>
      <c r="X3014" s="66">
        <f>A3014+SUMIFS(Presensi!F:F,Presensi!E:E,'Entry Data'!AP3014)</f>
        <v>1</v>
      </c>
      <c r="Y3014" s="66">
        <f>IFERROR(INDEX('Retasi Pricing'!F:F,MATCH('Entry Data'!AM3014,'Retasi Pricing'!E:E,0))*X3014,"")</f>
        <v>30800</v>
      </c>
      <c r="Z3014" s="62" t="s">
        <v>26</v>
      </c>
      <c r="AA3014" s="62" t="s">
        <v>27</v>
      </c>
      <c r="AB3014" s="32"/>
      <c r="AC3014" s="32" t="s">
        <v>178</v>
      </c>
      <c r="AD3014" s="32" t="str">
        <f t="shared" si="834"/>
        <v/>
      </c>
      <c r="AF3014" s="5" t="str">
        <f t="shared" si="835"/>
        <v>abrar44202</v>
      </c>
      <c r="AG3014" s="5" t="str">
        <f t="shared" si="836"/>
        <v>BMJ 05544202UTARADAY</v>
      </c>
      <c r="AH3014" s="5" t="str">
        <f t="shared" si="837"/>
        <v>abrar44202UTARADAY</v>
      </c>
      <c r="AI3014" s="5" t="str">
        <f t="shared" si="838"/>
        <v>BMJ 05544202DAY</v>
      </c>
      <c r="AJ3014" s="5" t="str">
        <f t="shared" si="839"/>
        <v>abrar44202DAY</v>
      </c>
      <c r="AK3014" s="5" t="str">
        <f t="shared" si="840"/>
        <v>abrarBMJ III</v>
      </c>
      <c r="AL3014" s="5" t="str">
        <f t="shared" si="842"/>
        <v>6UTARA</v>
      </c>
      <c r="AM3014" s="5" t="str">
        <f t="shared" si="843"/>
        <v>&gt; 6UTARA10 RODA</v>
      </c>
      <c r="AN3014" s="5" t="str">
        <f t="shared" si="844"/>
        <v>abrarBMJ III&gt; 6UTARA10 RODA</v>
      </c>
      <c r="AO3014" s="5" t="str">
        <f t="shared" si="845"/>
        <v>abrar&gt; 6UTARA10 RODA</v>
      </c>
      <c r="AP3014" s="5" t="str">
        <f t="shared" si="846"/>
        <v>44202DAY</v>
      </c>
    </row>
    <row r="3015" spans="1:42" x14ac:dyDescent="0.3">
      <c r="A3015" s="33">
        <v>1</v>
      </c>
      <c r="B3015" s="33"/>
      <c r="C3015" s="70">
        <v>44202</v>
      </c>
      <c r="D3015" s="71" t="s">
        <v>19</v>
      </c>
      <c r="E3015" s="70">
        <v>44202.388888888891</v>
      </c>
      <c r="F3015" s="71">
        <v>5165108</v>
      </c>
      <c r="G3015" s="33" t="s">
        <v>20</v>
      </c>
      <c r="H3015" s="33" t="s">
        <v>50</v>
      </c>
      <c r="I3015" s="33" t="s">
        <v>22</v>
      </c>
      <c r="J3015" s="33" t="s">
        <v>52</v>
      </c>
      <c r="K3015" s="63" t="s">
        <v>71</v>
      </c>
      <c r="L3015" s="32" t="str">
        <f t="shared" si="847"/>
        <v>FM260JD</v>
      </c>
      <c r="M3015" s="32" t="str">
        <f t="shared" si="848"/>
        <v>BMJ III</v>
      </c>
      <c r="N3015" s="32" t="str">
        <f t="shared" si="849"/>
        <v>10 RODA</v>
      </c>
      <c r="O3015" s="146">
        <v>44202.389421296299</v>
      </c>
      <c r="P3015" s="65">
        <v>44202.39398148148</v>
      </c>
      <c r="Q3015" s="65"/>
      <c r="R3015" s="66">
        <v>1</v>
      </c>
      <c r="S3015" s="66">
        <v>38800</v>
      </c>
      <c r="T3015" s="66">
        <v>14760</v>
      </c>
      <c r="U3015" s="67">
        <f t="shared" si="841"/>
        <v>24.04</v>
      </c>
      <c r="V3015" s="66">
        <f t="shared" si="832"/>
        <v>468635.76</v>
      </c>
      <c r="W3015" s="66" t="str">
        <f t="shared" si="833"/>
        <v>1 &gt; 4</v>
      </c>
      <c r="X3015" s="66">
        <f>A3015+SUMIFS(Presensi!F:F,Presensi!E:E,'Entry Data'!AP3015)</f>
        <v>1</v>
      </c>
      <c r="Y3015" s="66">
        <f>IFERROR(INDEX('Retasi Pricing'!F:F,MATCH('Entry Data'!AM3015,'Retasi Pricing'!E:E,0))*X3015,"")</f>
        <v>25000</v>
      </c>
      <c r="Z3015" s="62" t="s">
        <v>26</v>
      </c>
      <c r="AA3015" s="62" t="s">
        <v>27</v>
      </c>
      <c r="AB3015" s="32"/>
      <c r="AC3015" s="32" t="s">
        <v>204</v>
      </c>
      <c r="AD3015" s="32" t="str">
        <f t="shared" si="834"/>
        <v/>
      </c>
      <c r="AF3015" s="5" t="str">
        <f t="shared" si="835"/>
        <v>abdul majid44202</v>
      </c>
      <c r="AG3015" s="5" t="str">
        <f t="shared" si="836"/>
        <v>BMJ 05644202UTARADAY</v>
      </c>
      <c r="AH3015" s="5" t="str">
        <f t="shared" si="837"/>
        <v>abdul majid44202UTARADAY</v>
      </c>
      <c r="AI3015" s="5" t="str">
        <f t="shared" si="838"/>
        <v>BMJ 05644202DAY</v>
      </c>
      <c r="AJ3015" s="5" t="str">
        <f t="shared" si="839"/>
        <v>abdul majid44202DAY</v>
      </c>
      <c r="AK3015" s="5" t="str">
        <f t="shared" si="840"/>
        <v>abdul majidBMJ III</v>
      </c>
      <c r="AL3015" s="5" t="str">
        <f t="shared" si="842"/>
        <v>1UTARA</v>
      </c>
      <c r="AM3015" s="5" t="str">
        <f t="shared" si="843"/>
        <v>1 &gt; 4UTARA10 RODA</v>
      </c>
      <c r="AN3015" s="5" t="str">
        <f t="shared" si="844"/>
        <v>abdul majidBMJ III1 &gt; 4UTARA10 RODA</v>
      </c>
      <c r="AO3015" s="5" t="str">
        <f t="shared" si="845"/>
        <v>abdul majid1 &gt; 4UTARA10 RODA</v>
      </c>
      <c r="AP3015" s="5" t="str">
        <f t="shared" si="846"/>
        <v>44202DAY</v>
      </c>
    </row>
    <row r="3016" spans="1:42" x14ac:dyDescent="0.3">
      <c r="A3016" s="33">
        <v>1</v>
      </c>
      <c r="B3016" s="33"/>
      <c r="C3016" s="70">
        <v>44202</v>
      </c>
      <c r="D3016" s="71" t="s">
        <v>19</v>
      </c>
      <c r="E3016" s="70">
        <v>44202.447916666664</v>
      </c>
      <c r="F3016" s="71">
        <v>5165181</v>
      </c>
      <c r="G3016" s="33" t="s">
        <v>20</v>
      </c>
      <c r="H3016" s="33" t="s">
        <v>50</v>
      </c>
      <c r="I3016" s="33" t="s">
        <v>22</v>
      </c>
      <c r="J3016" s="33" t="s">
        <v>52</v>
      </c>
      <c r="K3016" s="63" t="s">
        <v>71</v>
      </c>
      <c r="L3016" s="32" t="str">
        <f t="shared" si="847"/>
        <v>FM260JD</v>
      </c>
      <c r="M3016" s="32" t="str">
        <f t="shared" si="848"/>
        <v>BMJ III</v>
      </c>
      <c r="N3016" s="32" t="str">
        <f t="shared" si="849"/>
        <v>10 RODA</v>
      </c>
      <c r="O3016" s="146">
        <v>44202.448784722219</v>
      </c>
      <c r="P3016" s="65">
        <v>44202.448784722219</v>
      </c>
      <c r="Q3016" s="65"/>
      <c r="R3016" s="66">
        <v>2</v>
      </c>
      <c r="S3016" s="66">
        <v>39400</v>
      </c>
      <c r="T3016" s="66">
        <v>14760</v>
      </c>
      <c r="U3016" s="67">
        <f t="shared" si="841"/>
        <v>24.64</v>
      </c>
      <c r="V3016" s="66">
        <f t="shared" si="832"/>
        <v>480332.16000000003</v>
      </c>
      <c r="W3016" s="66" t="str">
        <f t="shared" si="833"/>
        <v>1 &gt; 4</v>
      </c>
      <c r="X3016" s="66">
        <f>A3016+SUMIFS(Presensi!F:F,Presensi!E:E,'Entry Data'!AP3016)</f>
        <v>1</v>
      </c>
      <c r="Y3016" s="66">
        <f>IFERROR(INDEX('Retasi Pricing'!F:F,MATCH('Entry Data'!AM3016,'Retasi Pricing'!E:E,0))*X3016,"")</f>
        <v>25000</v>
      </c>
      <c r="Z3016" s="62" t="s">
        <v>26</v>
      </c>
      <c r="AA3016" s="62" t="s">
        <v>27</v>
      </c>
      <c r="AB3016" s="32"/>
      <c r="AC3016" s="32" t="s">
        <v>204</v>
      </c>
      <c r="AD3016" s="32" t="str">
        <f t="shared" si="834"/>
        <v/>
      </c>
      <c r="AF3016" s="5" t="str">
        <f t="shared" si="835"/>
        <v>abdul majid44202</v>
      </c>
      <c r="AG3016" s="5" t="str">
        <f t="shared" si="836"/>
        <v>BMJ 05644202UTARADAY</v>
      </c>
      <c r="AH3016" s="5" t="str">
        <f t="shared" si="837"/>
        <v>abdul majid44202UTARADAY</v>
      </c>
      <c r="AI3016" s="5" t="str">
        <f t="shared" si="838"/>
        <v>BMJ 05644202DAY</v>
      </c>
      <c r="AJ3016" s="5" t="str">
        <f t="shared" si="839"/>
        <v>abdul majid44202DAY</v>
      </c>
      <c r="AK3016" s="5" t="str">
        <f t="shared" si="840"/>
        <v>abdul majidBMJ III</v>
      </c>
      <c r="AL3016" s="5" t="str">
        <f t="shared" si="842"/>
        <v>2UTARA</v>
      </c>
      <c r="AM3016" s="5" t="str">
        <f t="shared" si="843"/>
        <v>1 &gt; 4UTARA10 RODA</v>
      </c>
      <c r="AN3016" s="5" t="str">
        <f t="shared" si="844"/>
        <v>abdul majidBMJ III1 &gt; 4UTARA10 RODA</v>
      </c>
      <c r="AO3016" s="5" t="str">
        <f t="shared" si="845"/>
        <v>abdul majid1 &gt; 4UTARA10 RODA</v>
      </c>
      <c r="AP3016" s="5" t="str">
        <f t="shared" si="846"/>
        <v>44202DAY</v>
      </c>
    </row>
    <row r="3017" spans="1:42" x14ac:dyDescent="0.3">
      <c r="A3017" s="33">
        <v>1</v>
      </c>
      <c r="B3017" s="33"/>
      <c r="C3017" s="70">
        <v>44202</v>
      </c>
      <c r="D3017" s="71" t="s">
        <v>19</v>
      </c>
      <c r="E3017" s="70">
        <v>44202.509722222225</v>
      </c>
      <c r="F3017" s="71">
        <v>5165257</v>
      </c>
      <c r="G3017" s="33" t="s">
        <v>20</v>
      </c>
      <c r="H3017" s="33" t="s">
        <v>50</v>
      </c>
      <c r="I3017" s="33" t="s">
        <v>22</v>
      </c>
      <c r="J3017" s="33" t="s">
        <v>52</v>
      </c>
      <c r="K3017" s="63" t="s">
        <v>71</v>
      </c>
      <c r="L3017" s="32" t="str">
        <f t="shared" si="847"/>
        <v>FM260JD</v>
      </c>
      <c r="M3017" s="32" t="str">
        <f t="shared" si="848"/>
        <v>BMJ III</v>
      </c>
      <c r="N3017" s="32" t="str">
        <f t="shared" si="849"/>
        <v>10 RODA</v>
      </c>
      <c r="O3017" s="146">
        <v>44202.510347222225</v>
      </c>
      <c r="P3017" s="65">
        <v>44202.510347222225</v>
      </c>
      <c r="Q3017" s="65"/>
      <c r="R3017" s="66">
        <v>3</v>
      </c>
      <c r="S3017" s="66">
        <v>39800</v>
      </c>
      <c r="T3017" s="66">
        <v>14760</v>
      </c>
      <c r="U3017" s="67">
        <f t="shared" si="841"/>
        <v>25.04</v>
      </c>
      <c r="V3017" s="66">
        <f t="shared" si="832"/>
        <v>488129.76</v>
      </c>
      <c r="W3017" s="66" t="str">
        <f t="shared" si="833"/>
        <v>1 &gt; 4</v>
      </c>
      <c r="X3017" s="66">
        <f>A3017+SUMIFS(Presensi!F:F,Presensi!E:E,'Entry Data'!AP3017)</f>
        <v>1</v>
      </c>
      <c r="Y3017" s="66">
        <f>IFERROR(INDEX('Retasi Pricing'!F:F,MATCH('Entry Data'!AM3017,'Retasi Pricing'!E:E,0))*X3017,"")</f>
        <v>25000</v>
      </c>
      <c r="Z3017" s="62" t="s">
        <v>26</v>
      </c>
      <c r="AA3017" s="62" t="s">
        <v>27</v>
      </c>
      <c r="AB3017" s="32"/>
      <c r="AC3017" s="32" t="s">
        <v>204</v>
      </c>
      <c r="AD3017" s="32" t="str">
        <f t="shared" si="834"/>
        <v/>
      </c>
      <c r="AF3017" s="5" t="str">
        <f t="shared" si="835"/>
        <v>abdul majid44202</v>
      </c>
      <c r="AG3017" s="5" t="str">
        <f t="shared" si="836"/>
        <v>BMJ 05644202UTARADAY</v>
      </c>
      <c r="AH3017" s="5" t="str">
        <f t="shared" si="837"/>
        <v>abdul majid44202UTARADAY</v>
      </c>
      <c r="AI3017" s="5" t="str">
        <f t="shared" si="838"/>
        <v>BMJ 05644202DAY</v>
      </c>
      <c r="AJ3017" s="5" t="str">
        <f t="shared" si="839"/>
        <v>abdul majid44202DAY</v>
      </c>
      <c r="AK3017" s="5" t="str">
        <f t="shared" si="840"/>
        <v>abdul majidBMJ III</v>
      </c>
      <c r="AL3017" s="5" t="str">
        <f t="shared" si="842"/>
        <v>3UTARA</v>
      </c>
      <c r="AM3017" s="5" t="str">
        <f t="shared" si="843"/>
        <v>1 &gt; 4UTARA10 RODA</v>
      </c>
      <c r="AN3017" s="5" t="str">
        <f t="shared" si="844"/>
        <v>abdul majidBMJ III1 &gt; 4UTARA10 RODA</v>
      </c>
      <c r="AO3017" s="5" t="str">
        <f t="shared" si="845"/>
        <v>abdul majid1 &gt; 4UTARA10 RODA</v>
      </c>
      <c r="AP3017" s="5" t="str">
        <f t="shared" si="846"/>
        <v>44202DAY</v>
      </c>
    </row>
    <row r="3018" spans="1:42" x14ac:dyDescent="0.3">
      <c r="A3018" s="33">
        <v>1</v>
      </c>
      <c r="B3018" s="33"/>
      <c r="C3018" s="70">
        <v>44202</v>
      </c>
      <c r="D3018" s="71" t="s">
        <v>19</v>
      </c>
      <c r="E3018" s="70">
        <v>44202.603472222225</v>
      </c>
      <c r="F3018" s="71">
        <v>5165349</v>
      </c>
      <c r="G3018" s="33" t="s">
        <v>20</v>
      </c>
      <c r="H3018" s="33" t="s">
        <v>50</v>
      </c>
      <c r="I3018" s="33" t="s">
        <v>22</v>
      </c>
      <c r="J3018" s="33" t="s">
        <v>52</v>
      </c>
      <c r="K3018" s="63" t="s">
        <v>71</v>
      </c>
      <c r="L3018" s="32" t="str">
        <f t="shared" si="847"/>
        <v>FM260JD</v>
      </c>
      <c r="M3018" s="32" t="str">
        <f t="shared" si="848"/>
        <v>BMJ III</v>
      </c>
      <c r="N3018" s="32" t="str">
        <f t="shared" si="849"/>
        <v>10 RODA</v>
      </c>
      <c r="O3018" s="146">
        <v>44202.603773148148</v>
      </c>
      <c r="P3018" s="65">
        <v>44202.603773148148</v>
      </c>
      <c r="Q3018" s="65"/>
      <c r="R3018" s="66">
        <v>4</v>
      </c>
      <c r="S3018" s="66">
        <v>40300</v>
      </c>
      <c r="T3018" s="66">
        <v>14760</v>
      </c>
      <c r="U3018" s="67">
        <f t="shared" si="841"/>
        <v>25.54</v>
      </c>
      <c r="V3018" s="66">
        <f t="shared" ref="V3018:V3081" si="850">IFERROR(VLOOKUP(L3018,harga,2,FALSE),"")*U3018*IFERROR(VLOOKUP(G3018,jarak,2,FALSE),"")</f>
        <v>497876.76</v>
      </c>
      <c r="W3018" s="66" t="str">
        <f t="shared" ref="W3018:W3081" si="851">IFERROR(VLOOKUP(AL3018,Code,2,FALSE),"")</f>
        <v>1 &gt; 4</v>
      </c>
      <c r="X3018" s="66">
        <f>A3018+SUMIFS(Presensi!F:F,Presensi!E:E,'Entry Data'!AP3018)</f>
        <v>1</v>
      </c>
      <c r="Y3018" s="66">
        <f>IFERROR(INDEX('Retasi Pricing'!F:F,MATCH('Entry Data'!AM3018,'Retasi Pricing'!E:E,0))*X3018,"")</f>
        <v>25000</v>
      </c>
      <c r="Z3018" s="62" t="s">
        <v>26</v>
      </c>
      <c r="AA3018" s="62" t="s">
        <v>27</v>
      </c>
      <c r="AB3018" s="32"/>
      <c r="AC3018" s="32" t="s">
        <v>204</v>
      </c>
      <c r="AD3018" s="32" t="str">
        <f t="shared" ref="AD3018:AD3081" si="852">IFERROR(VLOOKUP(AC3018,driver,13,FALSE),"")</f>
        <v/>
      </c>
      <c r="AF3018" s="5" t="str">
        <f t="shared" ref="AF3018:AF3081" si="853">AC3018&amp;C3018</f>
        <v>abdul majid44202</v>
      </c>
      <c r="AG3018" s="5" t="str">
        <f t="shared" ref="AG3018:AG3081" si="854">K3018&amp;C3018&amp;G3018&amp;D3018</f>
        <v>BMJ 05644202UTARADAY</v>
      </c>
      <c r="AH3018" s="5" t="str">
        <f t="shared" ref="AH3018:AH3081" si="855">AC3018&amp;C3018&amp;G3018&amp;D3018</f>
        <v>abdul majid44202UTARADAY</v>
      </c>
      <c r="AI3018" s="5" t="str">
        <f t="shared" ref="AI3018:AI3081" si="856">K3018&amp;C3018&amp;D3018</f>
        <v>BMJ 05644202DAY</v>
      </c>
      <c r="AJ3018" s="5" t="str">
        <f t="shared" ref="AJ3018:AJ3081" si="857">AC3018&amp;C3018&amp;D3018</f>
        <v>abdul majid44202DAY</v>
      </c>
      <c r="AK3018" s="5" t="str">
        <f t="shared" ref="AK3018:AK3081" si="858">AC3018&amp;M3018</f>
        <v>abdul majidBMJ III</v>
      </c>
      <c r="AL3018" s="5" t="str">
        <f t="shared" si="842"/>
        <v>4UTARA</v>
      </c>
      <c r="AM3018" s="5" t="str">
        <f t="shared" si="843"/>
        <v>1 &gt; 4UTARA10 RODA</v>
      </c>
      <c r="AN3018" s="5" t="str">
        <f t="shared" si="844"/>
        <v>abdul majidBMJ III1 &gt; 4UTARA10 RODA</v>
      </c>
      <c r="AO3018" s="5" t="str">
        <f t="shared" si="845"/>
        <v>abdul majid1 &gt; 4UTARA10 RODA</v>
      </c>
      <c r="AP3018" s="5" t="str">
        <f t="shared" si="846"/>
        <v>44202DAY</v>
      </c>
    </row>
    <row r="3019" spans="1:42" x14ac:dyDescent="0.3">
      <c r="A3019" s="33">
        <v>1</v>
      </c>
      <c r="B3019" s="33"/>
      <c r="C3019" s="70">
        <v>44202</v>
      </c>
      <c r="D3019" s="71" t="s">
        <v>19</v>
      </c>
      <c r="E3019" s="70">
        <v>44202.661111111112</v>
      </c>
      <c r="F3019" s="71">
        <v>5165417</v>
      </c>
      <c r="G3019" s="33" t="s">
        <v>20</v>
      </c>
      <c r="H3019" s="33" t="s">
        <v>50</v>
      </c>
      <c r="I3019" s="33" t="s">
        <v>51</v>
      </c>
      <c r="J3019" s="33" t="s">
        <v>53</v>
      </c>
      <c r="K3019" s="63" t="s">
        <v>71</v>
      </c>
      <c r="L3019" s="32" t="str">
        <f t="shared" si="847"/>
        <v>FM260JD</v>
      </c>
      <c r="M3019" s="32" t="str">
        <f t="shared" si="848"/>
        <v>BMJ III</v>
      </c>
      <c r="N3019" s="32" t="str">
        <f t="shared" si="849"/>
        <v>10 RODA</v>
      </c>
      <c r="O3019" s="146">
        <v>44202.661643518521</v>
      </c>
      <c r="P3019" s="65">
        <v>44202.661643518521</v>
      </c>
      <c r="Q3019" s="65"/>
      <c r="R3019" s="66">
        <v>5</v>
      </c>
      <c r="S3019" s="66">
        <v>37920</v>
      </c>
      <c r="T3019" s="66">
        <v>14760</v>
      </c>
      <c r="U3019" s="67">
        <f t="shared" ref="U3019:U3082" si="859">(S3019-T3019)/1000</f>
        <v>23.16</v>
      </c>
      <c r="V3019" s="66">
        <f t="shared" si="850"/>
        <v>451481.04000000004</v>
      </c>
      <c r="W3019" s="66" t="str">
        <f t="shared" si="851"/>
        <v>&gt; 5</v>
      </c>
      <c r="X3019" s="66">
        <f>A3019+SUMIFS(Presensi!F:F,Presensi!E:E,'Entry Data'!AP3019)</f>
        <v>1</v>
      </c>
      <c r="Y3019" s="66">
        <f>IFERROR(INDEX('Retasi Pricing'!F:F,MATCH('Entry Data'!AM3019,'Retasi Pricing'!E:E,0))*X3019,"")</f>
        <v>27650</v>
      </c>
      <c r="Z3019" s="62" t="s">
        <v>26</v>
      </c>
      <c r="AA3019" s="62" t="s">
        <v>27</v>
      </c>
      <c r="AB3019" s="32"/>
      <c r="AC3019" s="32" t="s">
        <v>204</v>
      </c>
      <c r="AD3019" s="32" t="str">
        <f t="shared" si="852"/>
        <v/>
      </c>
      <c r="AF3019" s="5" t="str">
        <f t="shared" si="853"/>
        <v>abdul majid44202</v>
      </c>
      <c r="AG3019" s="5" t="str">
        <f t="shared" si="854"/>
        <v>BMJ 05644202UTARADAY</v>
      </c>
      <c r="AH3019" s="5" t="str">
        <f t="shared" si="855"/>
        <v>abdul majid44202UTARADAY</v>
      </c>
      <c r="AI3019" s="5" t="str">
        <f t="shared" si="856"/>
        <v>BMJ 05644202DAY</v>
      </c>
      <c r="AJ3019" s="5" t="str">
        <f t="shared" si="857"/>
        <v>abdul majid44202DAY</v>
      </c>
      <c r="AK3019" s="5" t="str">
        <f t="shared" si="858"/>
        <v>abdul majidBMJ III</v>
      </c>
      <c r="AL3019" s="5" t="str">
        <f t="shared" ref="AL3019:AL3082" si="860">Q3019&amp;R3019&amp;G3019</f>
        <v>5UTARA</v>
      </c>
      <c r="AM3019" s="5" t="str">
        <f t="shared" ref="AM3019:AM3082" si="861">W3019&amp;G3019&amp;N3019</f>
        <v>&gt; 5UTARA10 RODA</v>
      </c>
      <c r="AN3019" s="5" t="str">
        <f t="shared" ref="AN3019:AN3082" si="862">AC3019&amp;M3019&amp;W3019&amp;G3019&amp;N3019</f>
        <v>abdul majidBMJ III&gt; 5UTARA10 RODA</v>
      </c>
      <c r="AO3019" s="5" t="str">
        <f t="shared" ref="AO3019:AO3082" si="863">AC3019&amp;W3019&amp;G3019&amp;N3019</f>
        <v>abdul majid&gt; 5UTARA10 RODA</v>
      </c>
      <c r="AP3019" s="5" t="str">
        <f t="shared" ref="AP3019:AP3082" si="864">C3019&amp;D3019</f>
        <v>44202DAY</v>
      </c>
    </row>
    <row r="3020" spans="1:42" x14ac:dyDescent="0.3">
      <c r="A3020" s="33">
        <v>1</v>
      </c>
      <c r="B3020" s="33"/>
      <c r="C3020" s="70">
        <v>44202</v>
      </c>
      <c r="D3020" s="71" t="s">
        <v>19</v>
      </c>
      <c r="E3020" s="70">
        <v>44202.732638888891</v>
      </c>
      <c r="F3020" s="71">
        <v>5165498</v>
      </c>
      <c r="G3020" s="33" t="s">
        <v>20</v>
      </c>
      <c r="H3020" s="33" t="s">
        <v>21</v>
      </c>
      <c r="I3020" s="33" t="s">
        <v>51</v>
      </c>
      <c r="J3020" s="33" t="s">
        <v>46</v>
      </c>
      <c r="K3020" s="63" t="s">
        <v>71</v>
      </c>
      <c r="L3020" s="32" t="str">
        <f t="shared" si="847"/>
        <v>FM260JD</v>
      </c>
      <c r="M3020" s="32" t="str">
        <f t="shared" si="848"/>
        <v>BMJ III</v>
      </c>
      <c r="N3020" s="32" t="str">
        <f t="shared" si="849"/>
        <v>10 RODA</v>
      </c>
      <c r="O3020" s="146">
        <v>44202.733495370368</v>
      </c>
      <c r="P3020" s="65">
        <v>44202.733495370368</v>
      </c>
      <c r="Q3020" s="65"/>
      <c r="R3020" s="66">
        <v>6</v>
      </c>
      <c r="S3020" s="66">
        <v>38720</v>
      </c>
      <c r="T3020" s="66">
        <v>14760</v>
      </c>
      <c r="U3020" s="67">
        <f t="shared" si="859"/>
        <v>23.96</v>
      </c>
      <c r="V3020" s="66">
        <f t="shared" si="850"/>
        <v>467076.24</v>
      </c>
      <c r="W3020" s="66" t="str">
        <f t="shared" si="851"/>
        <v>&gt; 6</v>
      </c>
      <c r="X3020" s="66">
        <f>A3020+SUMIFS(Presensi!F:F,Presensi!E:E,'Entry Data'!AP3020)</f>
        <v>1</v>
      </c>
      <c r="Y3020" s="66">
        <f>IFERROR(INDEX('Retasi Pricing'!F:F,MATCH('Entry Data'!AM3020,'Retasi Pricing'!E:E,0))*X3020,"")</f>
        <v>30800</v>
      </c>
      <c r="Z3020" s="62" t="s">
        <v>26</v>
      </c>
      <c r="AA3020" s="62" t="s">
        <v>27</v>
      </c>
      <c r="AB3020" s="32"/>
      <c r="AC3020" s="32" t="s">
        <v>204</v>
      </c>
      <c r="AD3020" s="32" t="str">
        <f t="shared" si="852"/>
        <v/>
      </c>
      <c r="AF3020" s="5" t="str">
        <f t="shared" si="853"/>
        <v>abdul majid44202</v>
      </c>
      <c r="AG3020" s="5" t="str">
        <f t="shared" si="854"/>
        <v>BMJ 05644202UTARADAY</v>
      </c>
      <c r="AH3020" s="5" t="str">
        <f t="shared" si="855"/>
        <v>abdul majid44202UTARADAY</v>
      </c>
      <c r="AI3020" s="5" t="str">
        <f t="shared" si="856"/>
        <v>BMJ 05644202DAY</v>
      </c>
      <c r="AJ3020" s="5" t="str">
        <f t="shared" si="857"/>
        <v>abdul majid44202DAY</v>
      </c>
      <c r="AK3020" s="5" t="str">
        <f t="shared" si="858"/>
        <v>abdul majidBMJ III</v>
      </c>
      <c r="AL3020" s="5" t="str">
        <f t="shared" si="860"/>
        <v>6UTARA</v>
      </c>
      <c r="AM3020" s="5" t="str">
        <f t="shared" si="861"/>
        <v>&gt; 6UTARA10 RODA</v>
      </c>
      <c r="AN3020" s="5" t="str">
        <f t="shared" si="862"/>
        <v>abdul majidBMJ III&gt; 6UTARA10 RODA</v>
      </c>
      <c r="AO3020" s="5" t="str">
        <f t="shared" si="863"/>
        <v>abdul majid&gt; 6UTARA10 RODA</v>
      </c>
      <c r="AP3020" s="5" t="str">
        <f t="shared" si="864"/>
        <v>44202DAY</v>
      </c>
    </row>
    <row r="3021" spans="1:42" x14ac:dyDescent="0.3">
      <c r="A3021" s="33">
        <v>1</v>
      </c>
      <c r="B3021" s="33"/>
      <c r="C3021" s="70">
        <v>44202</v>
      </c>
      <c r="D3021" s="71" t="s">
        <v>19</v>
      </c>
      <c r="E3021" s="70">
        <v>44202.334027777775</v>
      </c>
      <c r="F3021" s="71">
        <v>5165040</v>
      </c>
      <c r="G3021" s="33" t="s">
        <v>20</v>
      </c>
      <c r="H3021" s="33" t="s">
        <v>21</v>
      </c>
      <c r="I3021" s="33" t="s">
        <v>51</v>
      </c>
      <c r="J3021" s="33" t="s">
        <v>23</v>
      </c>
      <c r="K3021" s="63" t="s">
        <v>73</v>
      </c>
      <c r="L3021" s="32" t="str">
        <f t="shared" si="847"/>
        <v>FM260JD</v>
      </c>
      <c r="M3021" s="32" t="str">
        <f t="shared" si="848"/>
        <v>BMJ</v>
      </c>
      <c r="N3021" s="32" t="str">
        <f t="shared" si="849"/>
        <v>10 RODA</v>
      </c>
      <c r="O3021" s="146">
        <v>44202.334293981483</v>
      </c>
      <c r="P3021" s="65">
        <v>44202.340486111112</v>
      </c>
      <c r="Q3021" s="65"/>
      <c r="R3021" s="66">
        <v>1</v>
      </c>
      <c r="S3021" s="66">
        <v>39680</v>
      </c>
      <c r="T3021" s="66">
        <v>14380</v>
      </c>
      <c r="U3021" s="67">
        <f t="shared" si="859"/>
        <v>25.3</v>
      </c>
      <c r="V3021" s="66">
        <f t="shared" si="850"/>
        <v>493198.20000000007</v>
      </c>
      <c r="W3021" s="66" t="str">
        <f t="shared" si="851"/>
        <v>1 &gt; 4</v>
      </c>
      <c r="X3021" s="66">
        <f>A3021+SUMIFS(Presensi!F:F,Presensi!E:E,'Entry Data'!AP3021)</f>
        <v>1</v>
      </c>
      <c r="Y3021" s="66">
        <f>IFERROR(INDEX('Retasi Pricing'!F:F,MATCH('Entry Data'!AM3021,'Retasi Pricing'!E:E,0))*X3021,"")</f>
        <v>25000</v>
      </c>
      <c r="Z3021" s="62" t="s">
        <v>26</v>
      </c>
      <c r="AA3021" s="62" t="s">
        <v>27</v>
      </c>
      <c r="AB3021" s="32"/>
      <c r="AC3021" s="32" t="s">
        <v>218</v>
      </c>
      <c r="AD3021" s="32" t="str">
        <f t="shared" si="852"/>
        <v/>
      </c>
      <c r="AF3021" s="5" t="str">
        <f t="shared" si="853"/>
        <v>putut junaedi44202</v>
      </c>
      <c r="AG3021" s="5" t="str">
        <f t="shared" si="854"/>
        <v>BMJ 06544202UTARADAY</v>
      </c>
      <c r="AH3021" s="5" t="str">
        <f t="shared" si="855"/>
        <v>putut junaedi44202UTARADAY</v>
      </c>
      <c r="AI3021" s="5" t="str">
        <f t="shared" si="856"/>
        <v>BMJ 06544202DAY</v>
      </c>
      <c r="AJ3021" s="5" t="str">
        <f t="shared" si="857"/>
        <v>putut junaedi44202DAY</v>
      </c>
      <c r="AK3021" s="5" t="str">
        <f t="shared" si="858"/>
        <v>putut junaediBMJ</v>
      </c>
      <c r="AL3021" s="5" t="str">
        <f t="shared" si="860"/>
        <v>1UTARA</v>
      </c>
      <c r="AM3021" s="5" t="str">
        <f t="shared" si="861"/>
        <v>1 &gt; 4UTARA10 RODA</v>
      </c>
      <c r="AN3021" s="5" t="str">
        <f t="shared" si="862"/>
        <v>putut junaediBMJ1 &gt; 4UTARA10 RODA</v>
      </c>
      <c r="AO3021" s="5" t="str">
        <f t="shared" si="863"/>
        <v>putut junaedi1 &gt; 4UTARA10 RODA</v>
      </c>
      <c r="AP3021" s="5" t="str">
        <f t="shared" si="864"/>
        <v>44202DAY</v>
      </c>
    </row>
    <row r="3022" spans="1:42" x14ac:dyDescent="0.3">
      <c r="A3022" s="33">
        <v>1</v>
      </c>
      <c r="B3022" s="33"/>
      <c r="C3022" s="70">
        <v>44202</v>
      </c>
      <c r="D3022" s="71" t="s">
        <v>19</v>
      </c>
      <c r="E3022" s="70">
        <v>44202.60833333333</v>
      </c>
      <c r="F3022" s="71">
        <v>5165353</v>
      </c>
      <c r="G3022" s="33" t="s">
        <v>20</v>
      </c>
      <c r="H3022" s="33" t="s">
        <v>50</v>
      </c>
      <c r="I3022" s="33" t="s">
        <v>22</v>
      </c>
      <c r="J3022" s="33" t="s">
        <v>52</v>
      </c>
      <c r="K3022" s="63" t="s">
        <v>73</v>
      </c>
      <c r="L3022" s="32" t="str">
        <f t="shared" si="847"/>
        <v>FM260JD</v>
      </c>
      <c r="M3022" s="32" t="str">
        <f t="shared" si="848"/>
        <v>BMJ</v>
      </c>
      <c r="N3022" s="32" t="str">
        <f t="shared" si="849"/>
        <v>10 RODA</v>
      </c>
      <c r="O3022" s="146">
        <v>44202.609398148146</v>
      </c>
      <c r="P3022" s="65">
        <v>44202.609398148146</v>
      </c>
      <c r="Q3022" s="65"/>
      <c r="R3022" s="66">
        <v>2</v>
      </c>
      <c r="S3022" s="66">
        <v>39600</v>
      </c>
      <c r="T3022" s="66">
        <v>14380</v>
      </c>
      <c r="U3022" s="67">
        <f t="shared" si="859"/>
        <v>25.22</v>
      </c>
      <c r="V3022" s="66">
        <f t="shared" si="850"/>
        <v>491638.68</v>
      </c>
      <c r="W3022" s="66" t="str">
        <f t="shared" si="851"/>
        <v>1 &gt; 4</v>
      </c>
      <c r="X3022" s="66">
        <f>A3022+SUMIFS(Presensi!F:F,Presensi!E:E,'Entry Data'!AP3022)</f>
        <v>1</v>
      </c>
      <c r="Y3022" s="66">
        <f>IFERROR(INDEX('Retasi Pricing'!F:F,MATCH('Entry Data'!AM3022,'Retasi Pricing'!E:E,0))*X3022,"")</f>
        <v>25000</v>
      </c>
      <c r="Z3022" s="62" t="s">
        <v>26</v>
      </c>
      <c r="AA3022" s="62" t="s">
        <v>27</v>
      </c>
      <c r="AB3022" s="32"/>
      <c r="AC3022" s="32" t="s">
        <v>218</v>
      </c>
      <c r="AD3022" s="32" t="str">
        <f t="shared" si="852"/>
        <v/>
      </c>
      <c r="AF3022" s="5" t="str">
        <f t="shared" si="853"/>
        <v>putut junaedi44202</v>
      </c>
      <c r="AG3022" s="5" t="str">
        <f t="shared" si="854"/>
        <v>BMJ 06544202UTARADAY</v>
      </c>
      <c r="AH3022" s="5" t="str">
        <f t="shared" si="855"/>
        <v>putut junaedi44202UTARADAY</v>
      </c>
      <c r="AI3022" s="5" t="str">
        <f t="shared" si="856"/>
        <v>BMJ 06544202DAY</v>
      </c>
      <c r="AJ3022" s="5" t="str">
        <f t="shared" si="857"/>
        <v>putut junaedi44202DAY</v>
      </c>
      <c r="AK3022" s="5" t="str">
        <f t="shared" si="858"/>
        <v>putut junaediBMJ</v>
      </c>
      <c r="AL3022" s="5" t="str">
        <f t="shared" si="860"/>
        <v>2UTARA</v>
      </c>
      <c r="AM3022" s="5" t="str">
        <f t="shared" si="861"/>
        <v>1 &gt; 4UTARA10 RODA</v>
      </c>
      <c r="AN3022" s="5" t="str">
        <f t="shared" si="862"/>
        <v>putut junaediBMJ1 &gt; 4UTARA10 RODA</v>
      </c>
      <c r="AO3022" s="5" t="str">
        <f t="shared" si="863"/>
        <v>putut junaedi1 &gt; 4UTARA10 RODA</v>
      </c>
      <c r="AP3022" s="5" t="str">
        <f t="shared" si="864"/>
        <v>44202DAY</v>
      </c>
    </row>
    <row r="3023" spans="1:42" x14ac:dyDescent="0.3">
      <c r="A3023" s="33">
        <v>1</v>
      </c>
      <c r="B3023" s="33"/>
      <c r="C3023" s="70">
        <v>44202</v>
      </c>
      <c r="D3023" s="71" t="s">
        <v>19</v>
      </c>
      <c r="E3023" s="70">
        <v>44202.695138888892</v>
      </c>
      <c r="F3023" s="71">
        <v>5165461</v>
      </c>
      <c r="G3023" s="33" t="s">
        <v>20</v>
      </c>
      <c r="H3023" s="33" t="s">
        <v>21</v>
      </c>
      <c r="I3023" s="33" t="s">
        <v>123</v>
      </c>
      <c r="J3023" s="33" t="s">
        <v>23</v>
      </c>
      <c r="K3023" s="63" t="s">
        <v>73</v>
      </c>
      <c r="L3023" s="32" t="str">
        <f t="shared" si="847"/>
        <v>FM260JD</v>
      </c>
      <c r="M3023" s="32" t="str">
        <f t="shared" si="848"/>
        <v>BMJ</v>
      </c>
      <c r="N3023" s="32" t="str">
        <f t="shared" si="849"/>
        <v>10 RODA</v>
      </c>
      <c r="O3023" s="146">
        <v>44202.695497685185</v>
      </c>
      <c r="P3023" s="65">
        <v>44202.695497685185</v>
      </c>
      <c r="Q3023" s="65"/>
      <c r="R3023" s="66">
        <v>3</v>
      </c>
      <c r="S3023" s="66">
        <v>39800</v>
      </c>
      <c r="T3023" s="66">
        <v>14380</v>
      </c>
      <c r="U3023" s="67">
        <f t="shared" si="859"/>
        <v>25.42</v>
      </c>
      <c r="V3023" s="66">
        <f t="shared" si="850"/>
        <v>495537.48000000004</v>
      </c>
      <c r="W3023" s="66" t="str">
        <f t="shared" si="851"/>
        <v>1 &gt; 4</v>
      </c>
      <c r="X3023" s="66">
        <f>A3023+SUMIFS(Presensi!F:F,Presensi!E:E,'Entry Data'!AP3023)</f>
        <v>1</v>
      </c>
      <c r="Y3023" s="66">
        <f>IFERROR(INDEX('Retasi Pricing'!F:F,MATCH('Entry Data'!AM3023,'Retasi Pricing'!E:E,0))*X3023,"")</f>
        <v>25000</v>
      </c>
      <c r="Z3023" s="62" t="s">
        <v>26</v>
      </c>
      <c r="AA3023" s="62" t="s">
        <v>27</v>
      </c>
      <c r="AB3023" s="32"/>
      <c r="AC3023" s="32" t="s">
        <v>218</v>
      </c>
      <c r="AD3023" s="32" t="str">
        <f t="shared" si="852"/>
        <v/>
      </c>
      <c r="AF3023" s="5" t="str">
        <f t="shared" si="853"/>
        <v>putut junaedi44202</v>
      </c>
      <c r="AG3023" s="5" t="str">
        <f t="shared" si="854"/>
        <v>BMJ 06544202UTARADAY</v>
      </c>
      <c r="AH3023" s="5" t="str">
        <f t="shared" si="855"/>
        <v>putut junaedi44202UTARADAY</v>
      </c>
      <c r="AI3023" s="5" t="str">
        <f t="shared" si="856"/>
        <v>BMJ 06544202DAY</v>
      </c>
      <c r="AJ3023" s="5" t="str">
        <f t="shared" si="857"/>
        <v>putut junaedi44202DAY</v>
      </c>
      <c r="AK3023" s="5" t="str">
        <f t="shared" si="858"/>
        <v>putut junaediBMJ</v>
      </c>
      <c r="AL3023" s="5" t="str">
        <f t="shared" si="860"/>
        <v>3UTARA</v>
      </c>
      <c r="AM3023" s="5" t="str">
        <f t="shared" si="861"/>
        <v>1 &gt; 4UTARA10 RODA</v>
      </c>
      <c r="AN3023" s="5" t="str">
        <f t="shared" si="862"/>
        <v>putut junaediBMJ1 &gt; 4UTARA10 RODA</v>
      </c>
      <c r="AO3023" s="5" t="str">
        <f t="shared" si="863"/>
        <v>putut junaedi1 &gt; 4UTARA10 RODA</v>
      </c>
      <c r="AP3023" s="5" t="str">
        <f t="shared" si="864"/>
        <v>44202DAY</v>
      </c>
    </row>
    <row r="3024" spans="1:42" x14ac:dyDescent="0.3">
      <c r="A3024" s="33">
        <v>1</v>
      </c>
      <c r="B3024" s="33"/>
      <c r="C3024" s="70">
        <v>44202</v>
      </c>
      <c r="D3024" s="71" t="s">
        <v>19</v>
      </c>
      <c r="E3024" s="70">
        <v>44202.76458333333</v>
      </c>
      <c r="F3024" s="71">
        <v>5165523</v>
      </c>
      <c r="G3024" s="33" t="s">
        <v>20</v>
      </c>
      <c r="H3024" s="33" t="s">
        <v>21</v>
      </c>
      <c r="I3024" s="33" t="s">
        <v>51</v>
      </c>
      <c r="J3024" s="33" t="s">
        <v>46</v>
      </c>
      <c r="K3024" s="63" t="s">
        <v>73</v>
      </c>
      <c r="L3024" s="32" t="str">
        <f t="shared" si="847"/>
        <v>FM260JD</v>
      </c>
      <c r="M3024" s="32" t="str">
        <f t="shared" si="848"/>
        <v>BMJ</v>
      </c>
      <c r="N3024" s="32" t="str">
        <f t="shared" si="849"/>
        <v>10 RODA</v>
      </c>
      <c r="O3024" s="146">
        <v>44202.765057870369</v>
      </c>
      <c r="P3024" s="65">
        <v>44202.765057870369</v>
      </c>
      <c r="Q3024" s="65"/>
      <c r="R3024" s="66">
        <v>4</v>
      </c>
      <c r="S3024" s="66">
        <v>41360</v>
      </c>
      <c r="T3024" s="66">
        <v>14380</v>
      </c>
      <c r="U3024" s="67">
        <f t="shared" si="859"/>
        <v>26.98</v>
      </c>
      <c r="V3024" s="66">
        <f t="shared" si="850"/>
        <v>525948.12</v>
      </c>
      <c r="W3024" s="66" t="str">
        <f t="shared" si="851"/>
        <v>1 &gt; 4</v>
      </c>
      <c r="X3024" s="66">
        <f>A3024+SUMIFS(Presensi!F:F,Presensi!E:E,'Entry Data'!AP3024)</f>
        <v>1</v>
      </c>
      <c r="Y3024" s="66">
        <f>IFERROR(INDEX('Retasi Pricing'!F:F,MATCH('Entry Data'!AM3024,'Retasi Pricing'!E:E,0))*X3024,"")</f>
        <v>25000</v>
      </c>
      <c r="Z3024" s="62" t="s">
        <v>26</v>
      </c>
      <c r="AA3024" s="62" t="s">
        <v>27</v>
      </c>
      <c r="AB3024" s="32"/>
      <c r="AC3024" s="32" t="s">
        <v>218</v>
      </c>
      <c r="AD3024" s="32" t="str">
        <f t="shared" si="852"/>
        <v/>
      </c>
      <c r="AF3024" s="5" t="str">
        <f t="shared" si="853"/>
        <v>putut junaedi44202</v>
      </c>
      <c r="AG3024" s="5" t="str">
        <f t="shared" si="854"/>
        <v>BMJ 06544202UTARADAY</v>
      </c>
      <c r="AH3024" s="5" t="str">
        <f t="shared" si="855"/>
        <v>putut junaedi44202UTARADAY</v>
      </c>
      <c r="AI3024" s="5" t="str">
        <f t="shared" si="856"/>
        <v>BMJ 06544202DAY</v>
      </c>
      <c r="AJ3024" s="5" t="str">
        <f t="shared" si="857"/>
        <v>putut junaedi44202DAY</v>
      </c>
      <c r="AK3024" s="5" t="str">
        <f t="shared" si="858"/>
        <v>putut junaediBMJ</v>
      </c>
      <c r="AL3024" s="5" t="str">
        <f t="shared" si="860"/>
        <v>4UTARA</v>
      </c>
      <c r="AM3024" s="5" t="str">
        <f t="shared" si="861"/>
        <v>1 &gt; 4UTARA10 RODA</v>
      </c>
      <c r="AN3024" s="5" t="str">
        <f t="shared" si="862"/>
        <v>putut junaediBMJ1 &gt; 4UTARA10 RODA</v>
      </c>
      <c r="AO3024" s="5" t="str">
        <f t="shared" si="863"/>
        <v>putut junaedi1 &gt; 4UTARA10 RODA</v>
      </c>
      <c r="AP3024" s="5" t="str">
        <f t="shared" si="864"/>
        <v>44202DAY</v>
      </c>
    </row>
    <row r="3025" spans="1:42" x14ac:dyDescent="0.3">
      <c r="A3025" s="33">
        <v>1</v>
      </c>
      <c r="B3025" s="33"/>
      <c r="C3025" s="70">
        <v>44202</v>
      </c>
      <c r="D3025" s="71" t="s">
        <v>19</v>
      </c>
      <c r="E3025" s="70">
        <v>44202.363888888889</v>
      </c>
      <c r="F3025" s="71">
        <v>5165074</v>
      </c>
      <c r="G3025" s="33" t="s">
        <v>20</v>
      </c>
      <c r="H3025" s="33" t="s">
        <v>50</v>
      </c>
      <c r="I3025" s="33" t="s">
        <v>22</v>
      </c>
      <c r="J3025" s="33" t="s">
        <v>52</v>
      </c>
      <c r="K3025" s="63" t="s">
        <v>75</v>
      </c>
      <c r="L3025" s="32" t="str">
        <f t="shared" si="847"/>
        <v>FM260JD</v>
      </c>
      <c r="M3025" s="32" t="str">
        <f t="shared" si="848"/>
        <v>BMJ</v>
      </c>
      <c r="N3025" s="32" t="str">
        <f t="shared" si="849"/>
        <v>10 RODA</v>
      </c>
      <c r="O3025" s="146">
        <v>44202.364259259259</v>
      </c>
      <c r="P3025" s="65">
        <v>44202.369837962964</v>
      </c>
      <c r="Q3025" s="65"/>
      <c r="R3025" s="66">
        <v>1</v>
      </c>
      <c r="S3025" s="66">
        <v>40520</v>
      </c>
      <c r="T3025" s="66">
        <v>14700</v>
      </c>
      <c r="U3025" s="67">
        <f t="shared" si="859"/>
        <v>25.82</v>
      </c>
      <c r="V3025" s="66">
        <f t="shared" si="850"/>
        <v>503335.08</v>
      </c>
      <c r="W3025" s="66" t="str">
        <f t="shared" si="851"/>
        <v>1 &gt; 4</v>
      </c>
      <c r="X3025" s="66">
        <f>A3025+SUMIFS(Presensi!F:F,Presensi!E:E,'Entry Data'!AP3025)</f>
        <v>1</v>
      </c>
      <c r="Y3025" s="66">
        <f>IFERROR(INDEX('Retasi Pricing'!F:F,MATCH('Entry Data'!AM3025,'Retasi Pricing'!E:E,0))*X3025,"")</f>
        <v>25000</v>
      </c>
      <c r="Z3025" s="62" t="s">
        <v>26</v>
      </c>
      <c r="AA3025" s="62" t="s">
        <v>27</v>
      </c>
      <c r="AB3025" s="32"/>
      <c r="AC3025" s="32" t="s">
        <v>191</v>
      </c>
      <c r="AD3025" s="32" t="str">
        <f t="shared" si="852"/>
        <v/>
      </c>
      <c r="AF3025" s="5" t="str">
        <f t="shared" si="853"/>
        <v>ahmad asfuri44202</v>
      </c>
      <c r="AG3025" s="5" t="str">
        <f t="shared" si="854"/>
        <v>BMJ 06744202UTARADAY</v>
      </c>
      <c r="AH3025" s="5" t="str">
        <f t="shared" si="855"/>
        <v>ahmad asfuri44202UTARADAY</v>
      </c>
      <c r="AI3025" s="5" t="str">
        <f t="shared" si="856"/>
        <v>BMJ 06744202DAY</v>
      </c>
      <c r="AJ3025" s="5" t="str">
        <f t="shared" si="857"/>
        <v>ahmad asfuri44202DAY</v>
      </c>
      <c r="AK3025" s="5" t="str">
        <f t="shared" si="858"/>
        <v>ahmad asfuriBMJ</v>
      </c>
      <c r="AL3025" s="5" t="str">
        <f t="shared" si="860"/>
        <v>1UTARA</v>
      </c>
      <c r="AM3025" s="5" t="str">
        <f t="shared" si="861"/>
        <v>1 &gt; 4UTARA10 RODA</v>
      </c>
      <c r="AN3025" s="5" t="str">
        <f t="shared" si="862"/>
        <v>ahmad asfuriBMJ1 &gt; 4UTARA10 RODA</v>
      </c>
      <c r="AO3025" s="5" t="str">
        <f t="shared" si="863"/>
        <v>ahmad asfuri1 &gt; 4UTARA10 RODA</v>
      </c>
      <c r="AP3025" s="5" t="str">
        <f t="shared" si="864"/>
        <v>44202DAY</v>
      </c>
    </row>
    <row r="3026" spans="1:42" x14ac:dyDescent="0.3">
      <c r="A3026" s="33">
        <v>1</v>
      </c>
      <c r="B3026" s="33"/>
      <c r="C3026" s="70">
        <v>44202</v>
      </c>
      <c r="D3026" s="71" t="s">
        <v>19</v>
      </c>
      <c r="E3026" s="70">
        <v>44202.417361111111</v>
      </c>
      <c r="F3026" s="71">
        <v>5165137</v>
      </c>
      <c r="G3026" s="33" t="s">
        <v>20</v>
      </c>
      <c r="H3026" s="33" t="s">
        <v>50</v>
      </c>
      <c r="I3026" s="33" t="s">
        <v>22</v>
      </c>
      <c r="J3026" s="33" t="s">
        <v>52</v>
      </c>
      <c r="K3026" s="63" t="s">
        <v>75</v>
      </c>
      <c r="L3026" s="32" t="str">
        <f t="shared" si="847"/>
        <v>FM260JD</v>
      </c>
      <c r="M3026" s="32" t="str">
        <f t="shared" si="848"/>
        <v>BMJ</v>
      </c>
      <c r="N3026" s="32" t="str">
        <f t="shared" si="849"/>
        <v>10 RODA</v>
      </c>
      <c r="O3026" s="146">
        <v>44202.417523148149</v>
      </c>
      <c r="P3026" s="65">
        <v>44202.417523148149</v>
      </c>
      <c r="Q3026" s="65"/>
      <c r="R3026" s="66">
        <v>2</v>
      </c>
      <c r="S3026" s="66">
        <v>40420</v>
      </c>
      <c r="T3026" s="66">
        <v>14700</v>
      </c>
      <c r="U3026" s="67">
        <f t="shared" si="859"/>
        <v>25.72</v>
      </c>
      <c r="V3026" s="66">
        <f t="shared" si="850"/>
        <v>501385.68</v>
      </c>
      <c r="W3026" s="66" t="str">
        <f t="shared" si="851"/>
        <v>1 &gt; 4</v>
      </c>
      <c r="X3026" s="66">
        <f>A3026+SUMIFS(Presensi!F:F,Presensi!E:E,'Entry Data'!AP3026)</f>
        <v>1</v>
      </c>
      <c r="Y3026" s="66">
        <f>IFERROR(INDEX('Retasi Pricing'!F:F,MATCH('Entry Data'!AM3026,'Retasi Pricing'!E:E,0))*X3026,"")</f>
        <v>25000</v>
      </c>
      <c r="Z3026" s="62" t="s">
        <v>26</v>
      </c>
      <c r="AA3026" s="62" t="s">
        <v>27</v>
      </c>
      <c r="AB3026" s="32"/>
      <c r="AC3026" s="32" t="s">
        <v>191</v>
      </c>
      <c r="AD3026" s="32" t="str">
        <f t="shared" si="852"/>
        <v/>
      </c>
      <c r="AF3026" s="5" t="str">
        <f t="shared" si="853"/>
        <v>ahmad asfuri44202</v>
      </c>
      <c r="AG3026" s="5" t="str">
        <f t="shared" si="854"/>
        <v>BMJ 06744202UTARADAY</v>
      </c>
      <c r="AH3026" s="5" t="str">
        <f t="shared" si="855"/>
        <v>ahmad asfuri44202UTARADAY</v>
      </c>
      <c r="AI3026" s="5" t="str">
        <f t="shared" si="856"/>
        <v>BMJ 06744202DAY</v>
      </c>
      <c r="AJ3026" s="5" t="str">
        <f t="shared" si="857"/>
        <v>ahmad asfuri44202DAY</v>
      </c>
      <c r="AK3026" s="5" t="str">
        <f t="shared" si="858"/>
        <v>ahmad asfuriBMJ</v>
      </c>
      <c r="AL3026" s="5" t="str">
        <f t="shared" si="860"/>
        <v>2UTARA</v>
      </c>
      <c r="AM3026" s="5" t="str">
        <f t="shared" si="861"/>
        <v>1 &gt; 4UTARA10 RODA</v>
      </c>
      <c r="AN3026" s="5" t="str">
        <f t="shared" si="862"/>
        <v>ahmad asfuriBMJ1 &gt; 4UTARA10 RODA</v>
      </c>
      <c r="AO3026" s="5" t="str">
        <f t="shared" si="863"/>
        <v>ahmad asfuri1 &gt; 4UTARA10 RODA</v>
      </c>
      <c r="AP3026" s="5" t="str">
        <f t="shared" si="864"/>
        <v>44202DAY</v>
      </c>
    </row>
    <row r="3027" spans="1:42" x14ac:dyDescent="0.3">
      <c r="A3027" s="33">
        <v>1</v>
      </c>
      <c r="B3027" s="33"/>
      <c r="C3027" s="70">
        <v>44202</v>
      </c>
      <c r="D3027" s="71" t="s">
        <v>19</v>
      </c>
      <c r="E3027" s="70">
        <v>44202.737500000003</v>
      </c>
      <c r="F3027" s="71">
        <v>5165505</v>
      </c>
      <c r="G3027" s="33" t="s">
        <v>20</v>
      </c>
      <c r="H3027" s="33" t="s">
        <v>21</v>
      </c>
      <c r="I3027" s="33" t="s">
        <v>51</v>
      </c>
      <c r="J3027" s="33" t="s">
        <v>46</v>
      </c>
      <c r="K3027" s="63" t="s">
        <v>75</v>
      </c>
      <c r="L3027" s="32" t="str">
        <f t="shared" si="847"/>
        <v>FM260JD</v>
      </c>
      <c r="M3027" s="32" t="str">
        <f t="shared" si="848"/>
        <v>BMJ</v>
      </c>
      <c r="N3027" s="32" t="str">
        <f t="shared" si="849"/>
        <v>10 RODA</v>
      </c>
      <c r="O3027" s="146">
        <v>44202.738194444442</v>
      </c>
      <c r="P3027" s="65">
        <v>44202.738194444442</v>
      </c>
      <c r="Q3027" s="65"/>
      <c r="R3027" s="66">
        <v>7</v>
      </c>
      <c r="S3027" s="66">
        <v>39680</v>
      </c>
      <c r="T3027" s="66">
        <v>14700</v>
      </c>
      <c r="U3027" s="67">
        <f t="shared" si="859"/>
        <v>24.98</v>
      </c>
      <c r="V3027" s="66">
        <f t="shared" si="850"/>
        <v>486960.12000000005</v>
      </c>
      <c r="W3027" s="66" t="str">
        <f t="shared" si="851"/>
        <v>7 &gt;</v>
      </c>
      <c r="X3027" s="66">
        <f>A3027+SUMIFS(Presensi!F:F,Presensi!E:E,'Entry Data'!AP3027)</f>
        <v>1</v>
      </c>
      <c r="Y3027" s="66">
        <f>IFERROR(INDEX('Retasi Pricing'!F:F,MATCH('Entry Data'!AM3027,'Retasi Pricing'!E:E,0))*X3027,"")</f>
        <v>37750</v>
      </c>
      <c r="Z3027" s="62" t="s">
        <v>26</v>
      </c>
      <c r="AA3027" s="62" t="s">
        <v>27</v>
      </c>
      <c r="AB3027" s="32"/>
      <c r="AC3027" s="32" t="s">
        <v>266</v>
      </c>
      <c r="AD3027" s="32" t="str">
        <f t="shared" si="852"/>
        <v/>
      </c>
      <c r="AF3027" s="5" t="str">
        <f t="shared" si="853"/>
        <v>Zulkifli Haribu44202</v>
      </c>
      <c r="AG3027" s="5" t="str">
        <f t="shared" si="854"/>
        <v>BMJ 06744202UTARADAY</v>
      </c>
      <c r="AH3027" s="5" t="str">
        <f t="shared" si="855"/>
        <v>Zulkifli Haribu44202UTARADAY</v>
      </c>
      <c r="AI3027" s="5" t="str">
        <f t="shared" si="856"/>
        <v>BMJ 06744202DAY</v>
      </c>
      <c r="AJ3027" s="5" t="str">
        <f t="shared" si="857"/>
        <v>Zulkifli Haribu44202DAY</v>
      </c>
      <c r="AK3027" s="5" t="str">
        <f t="shared" si="858"/>
        <v>Zulkifli HaribuBMJ</v>
      </c>
      <c r="AL3027" s="5" t="str">
        <f t="shared" si="860"/>
        <v>7UTARA</v>
      </c>
      <c r="AM3027" s="5" t="str">
        <f t="shared" si="861"/>
        <v>7 &gt;UTARA10 RODA</v>
      </c>
      <c r="AN3027" s="5" t="str">
        <f t="shared" si="862"/>
        <v>Zulkifli HaribuBMJ7 &gt;UTARA10 RODA</v>
      </c>
      <c r="AO3027" s="5" t="str">
        <f t="shared" si="863"/>
        <v>Zulkifli Haribu7 &gt;UTARA10 RODA</v>
      </c>
      <c r="AP3027" s="5" t="str">
        <f t="shared" si="864"/>
        <v>44202DAY</v>
      </c>
    </row>
    <row r="3028" spans="1:42" x14ac:dyDescent="0.3">
      <c r="A3028" s="33">
        <v>1</v>
      </c>
      <c r="B3028" s="33"/>
      <c r="C3028" s="70">
        <v>44202</v>
      </c>
      <c r="D3028" s="71" t="s">
        <v>19</v>
      </c>
      <c r="E3028" s="70">
        <v>44202.349305555559</v>
      </c>
      <c r="F3028" s="71">
        <v>5165055</v>
      </c>
      <c r="G3028" s="33" t="s">
        <v>20</v>
      </c>
      <c r="H3028" s="33" t="s">
        <v>50</v>
      </c>
      <c r="I3028" s="33" t="s">
        <v>22</v>
      </c>
      <c r="J3028" s="33" t="s">
        <v>52</v>
      </c>
      <c r="K3028" s="63" t="s">
        <v>77</v>
      </c>
      <c r="L3028" s="32" t="str">
        <f t="shared" si="847"/>
        <v>FM260JD</v>
      </c>
      <c r="M3028" s="32" t="str">
        <f t="shared" si="848"/>
        <v>BMJ</v>
      </c>
      <c r="N3028" s="32" t="str">
        <f t="shared" si="849"/>
        <v>10 RODA</v>
      </c>
      <c r="O3028" s="146">
        <v>44202.349722222221</v>
      </c>
      <c r="P3028" s="65">
        <v>44202.354930555557</v>
      </c>
      <c r="Q3028" s="65"/>
      <c r="R3028" s="66">
        <v>1</v>
      </c>
      <c r="S3028" s="66">
        <v>40960</v>
      </c>
      <c r="T3028" s="66">
        <v>14720</v>
      </c>
      <c r="U3028" s="67">
        <f t="shared" si="859"/>
        <v>26.24</v>
      </c>
      <c r="V3028" s="66">
        <f t="shared" si="850"/>
        <v>511522.55999999994</v>
      </c>
      <c r="W3028" s="66" t="str">
        <f t="shared" si="851"/>
        <v>1 &gt; 4</v>
      </c>
      <c r="X3028" s="66">
        <f>A3028+SUMIFS(Presensi!F:F,Presensi!E:E,'Entry Data'!AP3028)</f>
        <v>1</v>
      </c>
      <c r="Y3028" s="66">
        <f>IFERROR(INDEX('Retasi Pricing'!F:F,MATCH('Entry Data'!AM3028,'Retasi Pricing'!E:E,0))*X3028,"")</f>
        <v>25000</v>
      </c>
      <c r="Z3028" s="62" t="s">
        <v>26</v>
      </c>
      <c r="AA3028" s="62" t="s">
        <v>27</v>
      </c>
      <c r="AB3028" s="32"/>
      <c r="AC3028" s="32" t="s">
        <v>267</v>
      </c>
      <c r="AD3028" s="32" t="str">
        <f t="shared" si="852"/>
        <v/>
      </c>
      <c r="AF3028" s="5" t="str">
        <f t="shared" si="853"/>
        <v>Slamet Haryanto44202</v>
      </c>
      <c r="AG3028" s="5" t="str">
        <f t="shared" si="854"/>
        <v>BMJ 06844202UTARADAY</v>
      </c>
      <c r="AH3028" s="5" t="str">
        <f t="shared" si="855"/>
        <v>Slamet Haryanto44202UTARADAY</v>
      </c>
      <c r="AI3028" s="5" t="str">
        <f t="shared" si="856"/>
        <v>BMJ 06844202DAY</v>
      </c>
      <c r="AJ3028" s="5" t="str">
        <f t="shared" si="857"/>
        <v>Slamet Haryanto44202DAY</v>
      </c>
      <c r="AK3028" s="5" t="str">
        <f t="shared" si="858"/>
        <v>Slamet HaryantoBMJ</v>
      </c>
      <c r="AL3028" s="5" t="str">
        <f t="shared" si="860"/>
        <v>1UTARA</v>
      </c>
      <c r="AM3028" s="5" t="str">
        <f t="shared" si="861"/>
        <v>1 &gt; 4UTARA10 RODA</v>
      </c>
      <c r="AN3028" s="5" t="str">
        <f t="shared" si="862"/>
        <v>Slamet HaryantoBMJ1 &gt; 4UTARA10 RODA</v>
      </c>
      <c r="AO3028" s="5" t="str">
        <f t="shared" si="863"/>
        <v>Slamet Haryanto1 &gt; 4UTARA10 RODA</v>
      </c>
      <c r="AP3028" s="5" t="str">
        <f t="shared" si="864"/>
        <v>44202DAY</v>
      </c>
    </row>
    <row r="3029" spans="1:42" x14ac:dyDescent="0.3">
      <c r="A3029" s="33">
        <v>1</v>
      </c>
      <c r="B3029" s="33"/>
      <c r="C3029" s="70">
        <v>44202</v>
      </c>
      <c r="D3029" s="71" t="s">
        <v>19</v>
      </c>
      <c r="E3029" s="70">
        <v>44202.40902777778</v>
      </c>
      <c r="F3029" s="71">
        <v>5165132</v>
      </c>
      <c r="G3029" s="33" t="s">
        <v>20</v>
      </c>
      <c r="H3029" s="33" t="s">
        <v>50</v>
      </c>
      <c r="I3029" s="33" t="s">
        <v>22</v>
      </c>
      <c r="J3029" s="33" t="s">
        <v>52</v>
      </c>
      <c r="K3029" s="63" t="s">
        <v>77</v>
      </c>
      <c r="L3029" s="32" t="str">
        <f t="shared" si="847"/>
        <v>FM260JD</v>
      </c>
      <c r="M3029" s="32" t="str">
        <f t="shared" si="848"/>
        <v>BMJ</v>
      </c>
      <c r="N3029" s="32" t="str">
        <f t="shared" si="849"/>
        <v>10 RODA</v>
      </c>
      <c r="O3029" s="146">
        <v>44202.409687500003</v>
      </c>
      <c r="P3029" s="65">
        <v>44202.409687500003</v>
      </c>
      <c r="Q3029" s="65"/>
      <c r="R3029" s="66">
        <v>2</v>
      </c>
      <c r="S3029" s="66">
        <v>39800</v>
      </c>
      <c r="T3029" s="66">
        <v>14720</v>
      </c>
      <c r="U3029" s="67">
        <f t="shared" si="859"/>
        <v>25.08</v>
      </c>
      <c r="V3029" s="66">
        <f t="shared" si="850"/>
        <v>488909.51999999996</v>
      </c>
      <c r="W3029" s="66" t="str">
        <f t="shared" si="851"/>
        <v>1 &gt; 4</v>
      </c>
      <c r="X3029" s="66">
        <f>A3029+SUMIFS(Presensi!F:F,Presensi!E:E,'Entry Data'!AP3029)</f>
        <v>1</v>
      </c>
      <c r="Y3029" s="66">
        <f>IFERROR(INDEX('Retasi Pricing'!F:F,MATCH('Entry Data'!AM3029,'Retasi Pricing'!E:E,0))*X3029,"")</f>
        <v>25000</v>
      </c>
      <c r="Z3029" s="62" t="s">
        <v>26</v>
      </c>
      <c r="AA3029" s="62" t="s">
        <v>27</v>
      </c>
      <c r="AB3029" s="32"/>
      <c r="AC3029" s="32" t="s">
        <v>267</v>
      </c>
      <c r="AD3029" s="32" t="str">
        <f t="shared" si="852"/>
        <v/>
      </c>
      <c r="AF3029" s="5" t="str">
        <f t="shared" si="853"/>
        <v>Slamet Haryanto44202</v>
      </c>
      <c r="AG3029" s="5" t="str">
        <f t="shared" si="854"/>
        <v>BMJ 06844202UTARADAY</v>
      </c>
      <c r="AH3029" s="5" t="str">
        <f t="shared" si="855"/>
        <v>Slamet Haryanto44202UTARADAY</v>
      </c>
      <c r="AI3029" s="5" t="str">
        <f t="shared" si="856"/>
        <v>BMJ 06844202DAY</v>
      </c>
      <c r="AJ3029" s="5" t="str">
        <f t="shared" si="857"/>
        <v>Slamet Haryanto44202DAY</v>
      </c>
      <c r="AK3029" s="5" t="str">
        <f t="shared" si="858"/>
        <v>Slamet HaryantoBMJ</v>
      </c>
      <c r="AL3029" s="5" t="str">
        <f t="shared" si="860"/>
        <v>2UTARA</v>
      </c>
      <c r="AM3029" s="5" t="str">
        <f t="shared" si="861"/>
        <v>1 &gt; 4UTARA10 RODA</v>
      </c>
      <c r="AN3029" s="5" t="str">
        <f t="shared" si="862"/>
        <v>Slamet HaryantoBMJ1 &gt; 4UTARA10 RODA</v>
      </c>
      <c r="AO3029" s="5" t="str">
        <f t="shared" si="863"/>
        <v>Slamet Haryanto1 &gt; 4UTARA10 RODA</v>
      </c>
      <c r="AP3029" s="5" t="str">
        <f t="shared" si="864"/>
        <v>44202DAY</v>
      </c>
    </row>
    <row r="3030" spans="1:42" x14ac:dyDescent="0.3">
      <c r="A3030" s="33">
        <v>1</v>
      </c>
      <c r="B3030" s="33"/>
      <c r="C3030" s="70">
        <v>44202</v>
      </c>
      <c r="D3030" s="71" t="s">
        <v>19</v>
      </c>
      <c r="E3030" s="70">
        <v>44202.501388888886</v>
      </c>
      <c r="F3030" s="71">
        <v>5165244</v>
      </c>
      <c r="G3030" s="33" t="s">
        <v>20</v>
      </c>
      <c r="H3030" s="33" t="s">
        <v>50</v>
      </c>
      <c r="I3030" s="33" t="s">
        <v>22</v>
      </c>
      <c r="J3030" s="33" t="s">
        <v>52</v>
      </c>
      <c r="K3030" s="63" t="s">
        <v>77</v>
      </c>
      <c r="L3030" s="32" t="str">
        <f t="shared" si="847"/>
        <v>FM260JD</v>
      </c>
      <c r="M3030" s="32" t="str">
        <f t="shared" si="848"/>
        <v>BMJ</v>
      </c>
      <c r="N3030" s="32" t="str">
        <f t="shared" si="849"/>
        <v>10 RODA</v>
      </c>
      <c r="O3030" s="146">
        <v>44202.501805555556</v>
      </c>
      <c r="P3030" s="65">
        <v>44202.501805555556</v>
      </c>
      <c r="Q3030" s="65"/>
      <c r="R3030" s="66">
        <v>3</v>
      </c>
      <c r="S3030" s="66">
        <v>40580</v>
      </c>
      <c r="T3030" s="66">
        <v>14720</v>
      </c>
      <c r="U3030" s="67">
        <f t="shared" si="859"/>
        <v>25.86</v>
      </c>
      <c r="V3030" s="66">
        <f t="shared" si="850"/>
        <v>504114.83999999997</v>
      </c>
      <c r="W3030" s="66" t="str">
        <f t="shared" si="851"/>
        <v>1 &gt; 4</v>
      </c>
      <c r="X3030" s="66">
        <f>A3030+SUMIFS(Presensi!F:F,Presensi!E:E,'Entry Data'!AP3030)</f>
        <v>1</v>
      </c>
      <c r="Y3030" s="66">
        <f>IFERROR(INDEX('Retasi Pricing'!F:F,MATCH('Entry Data'!AM3030,'Retasi Pricing'!E:E,0))*X3030,"")</f>
        <v>25000</v>
      </c>
      <c r="Z3030" s="62" t="s">
        <v>26</v>
      </c>
      <c r="AA3030" s="62" t="s">
        <v>27</v>
      </c>
      <c r="AB3030" s="32"/>
      <c r="AC3030" s="32" t="s">
        <v>267</v>
      </c>
      <c r="AD3030" s="32" t="str">
        <f t="shared" si="852"/>
        <v/>
      </c>
      <c r="AF3030" s="5" t="str">
        <f t="shared" si="853"/>
        <v>Slamet Haryanto44202</v>
      </c>
      <c r="AG3030" s="5" t="str">
        <f t="shared" si="854"/>
        <v>BMJ 06844202UTARADAY</v>
      </c>
      <c r="AH3030" s="5" t="str">
        <f t="shared" si="855"/>
        <v>Slamet Haryanto44202UTARADAY</v>
      </c>
      <c r="AI3030" s="5" t="str">
        <f t="shared" si="856"/>
        <v>BMJ 06844202DAY</v>
      </c>
      <c r="AJ3030" s="5" t="str">
        <f t="shared" si="857"/>
        <v>Slamet Haryanto44202DAY</v>
      </c>
      <c r="AK3030" s="5" t="str">
        <f t="shared" si="858"/>
        <v>Slamet HaryantoBMJ</v>
      </c>
      <c r="AL3030" s="5" t="str">
        <f t="shared" si="860"/>
        <v>3UTARA</v>
      </c>
      <c r="AM3030" s="5" t="str">
        <f t="shared" si="861"/>
        <v>1 &gt; 4UTARA10 RODA</v>
      </c>
      <c r="AN3030" s="5" t="str">
        <f t="shared" si="862"/>
        <v>Slamet HaryantoBMJ1 &gt; 4UTARA10 RODA</v>
      </c>
      <c r="AO3030" s="5" t="str">
        <f t="shared" si="863"/>
        <v>Slamet Haryanto1 &gt; 4UTARA10 RODA</v>
      </c>
      <c r="AP3030" s="5" t="str">
        <f t="shared" si="864"/>
        <v>44202DAY</v>
      </c>
    </row>
    <row r="3031" spans="1:42" x14ac:dyDescent="0.3">
      <c r="A3031" s="33">
        <v>1</v>
      </c>
      <c r="B3031" s="33"/>
      <c r="C3031" s="70">
        <v>44202</v>
      </c>
      <c r="D3031" s="71" t="s">
        <v>19</v>
      </c>
      <c r="E3031" s="70">
        <v>44202.563194444447</v>
      </c>
      <c r="F3031" s="71">
        <v>5165306</v>
      </c>
      <c r="G3031" s="33" t="s">
        <v>20</v>
      </c>
      <c r="H3031" s="33" t="s">
        <v>50</v>
      </c>
      <c r="I3031" s="33" t="s">
        <v>22</v>
      </c>
      <c r="J3031" s="33" t="s">
        <v>52</v>
      </c>
      <c r="K3031" s="63" t="s">
        <v>77</v>
      </c>
      <c r="L3031" s="32" t="str">
        <f t="shared" si="847"/>
        <v>FM260JD</v>
      </c>
      <c r="M3031" s="32" t="str">
        <f t="shared" si="848"/>
        <v>BMJ</v>
      </c>
      <c r="N3031" s="32" t="str">
        <f t="shared" si="849"/>
        <v>10 RODA</v>
      </c>
      <c r="O3031" s="146">
        <v>44202.566550925927</v>
      </c>
      <c r="P3031" s="65">
        <v>44202.566550925927</v>
      </c>
      <c r="Q3031" s="65"/>
      <c r="R3031" s="66">
        <v>4</v>
      </c>
      <c r="S3031" s="66">
        <v>41420</v>
      </c>
      <c r="T3031" s="66">
        <v>14720</v>
      </c>
      <c r="U3031" s="67">
        <f t="shared" si="859"/>
        <v>26.7</v>
      </c>
      <c r="V3031" s="66">
        <f t="shared" si="850"/>
        <v>520489.79999999993</v>
      </c>
      <c r="W3031" s="66" t="str">
        <f t="shared" si="851"/>
        <v>1 &gt; 4</v>
      </c>
      <c r="X3031" s="66">
        <f>A3031+SUMIFS(Presensi!F:F,Presensi!E:E,'Entry Data'!AP3031)</f>
        <v>1</v>
      </c>
      <c r="Y3031" s="66">
        <f>IFERROR(INDEX('Retasi Pricing'!F:F,MATCH('Entry Data'!AM3031,'Retasi Pricing'!E:E,0))*X3031,"")</f>
        <v>25000</v>
      </c>
      <c r="Z3031" s="62" t="s">
        <v>26</v>
      </c>
      <c r="AA3031" s="62" t="s">
        <v>27</v>
      </c>
      <c r="AB3031" s="32"/>
      <c r="AC3031" s="32" t="s">
        <v>267</v>
      </c>
      <c r="AD3031" s="32" t="str">
        <f t="shared" si="852"/>
        <v/>
      </c>
      <c r="AF3031" s="5" t="str">
        <f t="shared" si="853"/>
        <v>Slamet Haryanto44202</v>
      </c>
      <c r="AG3031" s="5" t="str">
        <f t="shared" si="854"/>
        <v>BMJ 06844202UTARADAY</v>
      </c>
      <c r="AH3031" s="5" t="str">
        <f t="shared" si="855"/>
        <v>Slamet Haryanto44202UTARADAY</v>
      </c>
      <c r="AI3031" s="5" t="str">
        <f t="shared" si="856"/>
        <v>BMJ 06844202DAY</v>
      </c>
      <c r="AJ3031" s="5" t="str">
        <f t="shared" si="857"/>
        <v>Slamet Haryanto44202DAY</v>
      </c>
      <c r="AK3031" s="5" t="str">
        <f t="shared" si="858"/>
        <v>Slamet HaryantoBMJ</v>
      </c>
      <c r="AL3031" s="5" t="str">
        <f t="shared" si="860"/>
        <v>4UTARA</v>
      </c>
      <c r="AM3031" s="5" t="str">
        <f t="shared" si="861"/>
        <v>1 &gt; 4UTARA10 RODA</v>
      </c>
      <c r="AN3031" s="5" t="str">
        <f t="shared" si="862"/>
        <v>Slamet HaryantoBMJ1 &gt; 4UTARA10 RODA</v>
      </c>
      <c r="AO3031" s="5" t="str">
        <f t="shared" si="863"/>
        <v>Slamet Haryanto1 &gt; 4UTARA10 RODA</v>
      </c>
      <c r="AP3031" s="5" t="str">
        <f t="shared" si="864"/>
        <v>44202DAY</v>
      </c>
    </row>
    <row r="3032" spans="1:42" x14ac:dyDescent="0.3">
      <c r="A3032" s="33">
        <v>1</v>
      </c>
      <c r="B3032" s="33"/>
      <c r="C3032" s="70">
        <v>44202</v>
      </c>
      <c r="D3032" s="71" t="s">
        <v>19</v>
      </c>
      <c r="E3032" s="70">
        <v>44202.624305555553</v>
      </c>
      <c r="F3032" s="71">
        <v>5165380</v>
      </c>
      <c r="G3032" s="33" t="s">
        <v>20</v>
      </c>
      <c r="H3032" s="33" t="s">
        <v>50</v>
      </c>
      <c r="I3032" s="33" t="s">
        <v>22</v>
      </c>
      <c r="J3032" s="33" t="s">
        <v>52</v>
      </c>
      <c r="K3032" s="63" t="s">
        <v>77</v>
      </c>
      <c r="L3032" s="32" t="str">
        <f t="shared" si="847"/>
        <v>FM260JD</v>
      </c>
      <c r="M3032" s="32" t="str">
        <f t="shared" si="848"/>
        <v>BMJ</v>
      </c>
      <c r="N3032" s="32" t="str">
        <f t="shared" si="849"/>
        <v>10 RODA</v>
      </c>
      <c r="O3032" s="146">
        <v>44202.625254629631</v>
      </c>
      <c r="P3032" s="65">
        <v>44202.625254629631</v>
      </c>
      <c r="Q3032" s="65"/>
      <c r="R3032" s="66">
        <v>5</v>
      </c>
      <c r="S3032" s="66">
        <v>40700</v>
      </c>
      <c r="T3032" s="66">
        <v>14720</v>
      </c>
      <c r="U3032" s="67">
        <f t="shared" si="859"/>
        <v>25.98</v>
      </c>
      <c r="V3032" s="66">
        <f t="shared" si="850"/>
        <v>506454.12000000005</v>
      </c>
      <c r="W3032" s="66" t="str">
        <f t="shared" si="851"/>
        <v>&gt; 5</v>
      </c>
      <c r="X3032" s="66">
        <f>A3032+SUMIFS(Presensi!F:F,Presensi!E:E,'Entry Data'!AP3032)</f>
        <v>1</v>
      </c>
      <c r="Y3032" s="66">
        <f>IFERROR(INDEX('Retasi Pricing'!F:F,MATCH('Entry Data'!AM3032,'Retasi Pricing'!E:E,0))*X3032,"")</f>
        <v>27650</v>
      </c>
      <c r="Z3032" s="62" t="s">
        <v>26</v>
      </c>
      <c r="AA3032" s="62" t="s">
        <v>27</v>
      </c>
      <c r="AB3032" s="32"/>
      <c r="AC3032" s="32" t="s">
        <v>267</v>
      </c>
      <c r="AD3032" s="32" t="str">
        <f t="shared" si="852"/>
        <v/>
      </c>
      <c r="AF3032" s="5" t="str">
        <f t="shared" si="853"/>
        <v>Slamet Haryanto44202</v>
      </c>
      <c r="AG3032" s="5" t="str">
        <f t="shared" si="854"/>
        <v>BMJ 06844202UTARADAY</v>
      </c>
      <c r="AH3032" s="5" t="str">
        <f t="shared" si="855"/>
        <v>Slamet Haryanto44202UTARADAY</v>
      </c>
      <c r="AI3032" s="5" t="str">
        <f t="shared" si="856"/>
        <v>BMJ 06844202DAY</v>
      </c>
      <c r="AJ3032" s="5" t="str">
        <f t="shared" si="857"/>
        <v>Slamet Haryanto44202DAY</v>
      </c>
      <c r="AK3032" s="5" t="str">
        <f t="shared" si="858"/>
        <v>Slamet HaryantoBMJ</v>
      </c>
      <c r="AL3032" s="5" t="str">
        <f t="shared" si="860"/>
        <v>5UTARA</v>
      </c>
      <c r="AM3032" s="5" t="str">
        <f t="shared" si="861"/>
        <v>&gt; 5UTARA10 RODA</v>
      </c>
      <c r="AN3032" s="5" t="str">
        <f t="shared" si="862"/>
        <v>Slamet HaryantoBMJ&gt; 5UTARA10 RODA</v>
      </c>
      <c r="AO3032" s="5" t="str">
        <f t="shared" si="863"/>
        <v>Slamet Haryanto&gt; 5UTARA10 RODA</v>
      </c>
      <c r="AP3032" s="5" t="str">
        <f t="shared" si="864"/>
        <v>44202DAY</v>
      </c>
    </row>
    <row r="3033" spans="1:42" x14ac:dyDescent="0.3">
      <c r="A3033" s="33">
        <v>1</v>
      </c>
      <c r="B3033" s="33"/>
      <c r="C3033" s="70">
        <v>44202</v>
      </c>
      <c r="D3033" s="71" t="s">
        <v>19</v>
      </c>
      <c r="E3033" s="70">
        <v>44202.688888888886</v>
      </c>
      <c r="F3033" s="71">
        <v>5165452</v>
      </c>
      <c r="G3033" s="33" t="s">
        <v>20</v>
      </c>
      <c r="H3033" s="33" t="s">
        <v>21</v>
      </c>
      <c r="I3033" s="33" t="s">
        <v>51</v>
      </c>
      <c r="J3033" s="33" t="s">
        <v>46</v>
      </c>
      <c r="K3033" s="63" t="s">
        <v>77</v>
      </c>
      <c r="L3033" s="32" t="str">
        <f t="shared" si="847"/>
        <v>FM260JD</v>
      </c>
      <c r="M3033" s="32" t="str">
        <f t="shared" si="848"/>
        <v>BMJ</v>
      </c>
      <c r="N3033" s="32" t="str">
        <f t="shared" si="849"/>
        <v>10 RODA</v>
      </c>
      <c r="O3033" s="146">
        <v>44202.689467592594</v>
      </c>
      <c r="P3033" s="65">
        <v>44202.689467592594</v>
      </c>
      <c r="Q3033" s="65"/>
      <c r="R3033" s="66">
        <v>6</v>
      </c>
      <c r="S3033" s="66">
        <v>39560</v>
      </c>
      <c r="T3033" s="66">
        <v>14720</v>
      </c>
      <c r="U3033" s="67">
        <f t="shared" si="859"/>
        <v>24.84</v>
      </c>
      <c r="V3033" s="66">
        <f t="shared" si="850"/>
        <v>484230.95999999996</v>
      </c>
      <c r="W3033" s="66" t="str">
        <f t="shared" si="851"/>
        <v>&gt; 6</v>
      </c>
      <c r="X3033" s="66">
        <f>A3033+SUMIFS(Presensi!F:F,Presensi!E:E,'Entry Data'!AP3033)</f>
        <v>1</v>
      </c>
      <c r="Y3033" s="66">
        <f>IFERROR(INDEX('Retasi Pricing'!F:F,MATCH('Entry Data'!AM3033,'Retasi Pricing'!E:E,0))*X3033,"")</f>
        <v>30800</v>
      </c>
      <c r="Z3033" s="62" t="s">
        <v>26</v>
      </c>
      <c r="AA3033" s="62" t="s">
        <v>27</v>
      </c>
      <c r="AB3033" s="32"/>
      <c r="AC3033" s="32" t="s">
        <v>267</v>
      </c>
      <c r="AD3033" s="32" t="str">
        <f t="shared" si="852"/>
        <v/>
      </c>
      <c r="AF3033" s="5" t="str">
        <f t="shared" si="853"/>
        <v>Slamet Haryanto44202</v>
      </c>
      <c r="AG3033" s="5" t="str">
        <f t="shared" si="854"/>
        <v>BMJ 06844202UTARADAY</v>
      </c>
      <c r="AH3033" s="5" t="str">
        <f t="shared" si="855"/>
        <v>Slamet Haryanto44202UTARADAY</v>
      </c>
      <c r="AI3033" s="5" t="str">
        <f t="shared" si="856"/>
        <v>BMJ 06844202DAY</v>
      </c>
      <c r="AJ3033" s="5" t="str">
        <f t="shared" si="857"/>
        <v>Slamet Haryanto44202DAY</v>
      </c>
      <c r="AK3033" s="5" t="str">
        <f t="shared" si="858"/>
        <v>Slamet HaryantoBMJ</v>
      </c>
      <c r="AL3033" s="5" t="str">
        <f t="shared" si="860"/>
        <v>6UTARA</v>
      </c>
      <c r="AM3033" s="5" t="str">
        <f t="shared" si="861"/>
        <v>&gt; 6UTARA10 RODA</v>
      </c>
      <c r="AN3033" s="5" t="str">
        <f t="shared" si="862"/>
        <v>Slamet HaryantoBMJ&gt; 6UTARA10 RODA</v>
      </c>
      <c r="AO3033" s="5" t="str">
        <f t="shared" si="863"/>
        <v>Slamet Haryanto&gt; 6UTARA10 RODA</v>
      </c>
      <c r="AP3033" s="5" t="str">
        <f t="shared" si="864"/>
        <v>44202DAY</v>
      </c>
    </row>
    <row r="3034" spans="1:42" x14ac:dyDescent="0.3">
      <c r="A3034" s="33">
        <v>1</v>
      </c>
      <c r="B3034" s="33"/>
      <c r="C3034" s="70">
        <v>44202</v>
      </c>
      <c r="D3034" s="71" t="s">
        <v>19</v>
      </c>
      <c r="E3034" s="70">
        <v>44202.756249999999</v>
      </c>
      <c r="F3034" s="71">
        <v>5165517</v>
      </c>
      <c r="G3034" s="33" t="s">
        <v>20</v>
      </c>
      <c r="H3034" s="33" t="s">
        <v>21</v>
      </c>
      <c r="I3034" s="33" t="s">
        <v>51</v>
      </c>
      <c r="J3034" s="33" t="s">
        <v>23</v>
      </c>
      <c r="K3034" s="63" t="s">
        <v>77</v>
      </c>
      <c r="L3034" s="32" t="str">
        <f t="shared" si="847"/>
        <v>FM260JD</v>
      </c>
      <c r="M3034" s="32" t="str">
        <f t="shared" si="848"/>
        <v>BMJ</v>
      </c>
      <c r="N3034" s="32" t="str">
        <f t="shared" si="849"/>
        <v>10 RODA</v>
      </c>
      <c r="O3034" s="146">
        <v>44202.756828703707</v>
      </c>
      <c r="P3034" s="65">
        <v>44202.756828703707</v>
      </c>
      <c r="Q3034" s="65"/>
      <c r="R3034" s="66">
        <v>7</v>
      </c>
      <c r="S3034" s="66">
        <v>40440</v>
      </c>
      <c r="T3034" s="66">
        <v>14720</v>
      </c>
      <c r="U3034" s="67">
        <f t="shared" si="859"/>
        <v>25.72</v>
      </c>
      <c r="V3034" s="66">
        <f t="shared" si="850"/>
        <v>501385.68</v>
      </c>
      <c r="W3034" s="66" t="str">
        <f t="shared" si="851"/>
        <v>7 &gt;</v>
      </c>
      <c r="X3034" s="66">
        <f>A3034+SUMIFS(Presensi!F:F,Presensi!E:E,'Entry Data'!AP3034)</f>
        <v>1</v>
      </c>
      <c r="Y3034" s="66">
        <f>IFERROR(INDEX('Retasi Pricing'!F:F,MATCH('Entry Data'!AM3034,'Retasi Pricing'!E:E,0))*X3034,"")</f>
        <v>37750</v>
      </c>
      <c r="Z3034" s="62" t="s">
        <v>26</v>
      </c>
      <c r="AA3034" s="62" t="s">
        <v>27</v>
      </c>
      <c r="AB3034" s="32"/>
      <c r="AC3034" s="32" t="s">
        <v>267</v>
      </c>
      <c r="AD3034" s="32" t="str">
        <f t="shared" si="852"/>
        <v/>
      </c>
      <c r="AF3034" s="5" t="str">
        <f t="shared" si="853"/>
        <v>Slamet Haryanto44202</v>
      </c>
      <c r="AG3034" s="5" t="str">
        <f t="shared" si="854"/>
        <v>BMJ 06844202UTARADAY</v>
      </c>
      <c r="AH3034" s="5" t="str">
        <f t="shared" si="855"/>
        <v>Slamet Haryanto44202UTARADAY</v>
      </c>
      <c r="AI3034" s="5" t="str">
        <f t="shared" si="856"/>
        <v>BMJ 06844202DAY</v>
      </c>
      <c r="AJ3034" s="5" t="str">
        <f t="shared" si="857"/>
        <v>Slamet Haryanto44202DAY</v>
      </c>
      <c r="AK3034" s="5" t="str">
        <f t="shared" si="858"/>
        <v>Slamet HaryantoBMJ</v>
      </c>
      <c r="AL3034" s="5" t="str">
        <f t="shared" si="860"/>
        <v>7UTARA</v>
      </c>
      <c r="AM3034" s="5" t="str">
        <f t="shared" si="861"/>
        <v>7 &gt;UTARA10 RODA</v>
      </c>
      <c r="AN3034" s="5" t="str">
        <f t="shared" si="862"/>
        <v>Slamet HaryantoBMJ7 &gt;UTARA10 RODA</v>
      </c>
      <c r="AO3034" s="5" t="str">
        <f t="shared" si="863"/>
        <v>Slamet Haryanto7 &gt;UTARA10 RODA</v>
      </c>
      <c r="AP3034" s="5" t="str">
        <f t="shared" si="864"/>
        <v>44202DAY</v>
      </c>
    </row>
    <row r="3035" spans="1:42" x14ac:dyDescent="0.3">
      <c r="A3035" s="33">
        <v>1</v>
      </c>
      <c r="B3035" s="33"/>
      <c r="C3035" s="70">
        <v>44202</v>
      </c>
      <c r="D3035" s="71" t="s">
        <v>19</v>
      </c>
      <c r="E3035" s="70">
        <v>44202.341666666667</v>
      </c>
      <c r="F3035" s="71">
        <v>5165047</v>
      </c>
      <c r="G3035" s="33" t="s">
        <v>20</v>
      </c>
      <c r="H3035" s="33" t="s">
        <v>50</v>
      </c>
      <c r="I3035" s="33" t="s">
        <v>22</v>
      </c>
      <c r="J3035" s="33" t="s">
        <v>52</v>
      </c>
      <c r="K3035" s="63" t="s">
        <v>78</v>
      </c>
      <c r="L3035" s="32" t="str">
        <f t="shared" si="847"/>
        <v>FM260JD</v>
      </c>
      <c r="M3035" s="32" t="str">
        <f t="shared" si="848"/>
        <v>BMJ</v>
      </c>
      <c r="N3035" s="32" t="str">
        <f t="shared" si="849"/>
        <v>10 RODA</v>
      </c>
      <c r="O3035" s="146">
        <v>44202.342581018522</v>
      </c>
      <c r="P3035" s="65">
        <v>44202.34851851852</v>
      </c>
      <c r="Q3035" s="65"/>
      <c r="R3035" s="66">
        <v>1</v>
      </c>
      <c r="S3035" s="66">
        <v>40980</v>
      </c>
      <c r="T3035" s="66">
        <v>14640</v>
      </c>
      <c r="U3035" s="67">
        <f t="shared" si="859"/>
        <v>26.34</v>
      </c>
      <c r="V3035" s="66">
        <f t="shared" si="850"/>
        <v>513471.95999999996</v>
      </c>
      <c r="W3035" s="66" t="str">
        <f t="shared" si="851"/>
        <v>1 &gt; 4</v>
      </c>
      <c r="X3035" s="66">
        <f>A3035+SUMIFS(Presensi!F:F,Presensi!E:E,'Entry Data'!AP3035)</f>
        <v>1</v>
      </c>
      <c r="Y3035" s="66">
        <f>IFERROR(INDEX('Retasi Pricing'!F:F,MATCH('Entry Data'!AM3035,'Retasi Pricing'!E:E,0))*X3035,"")</f>
        <v>25000</v>
      </c>
      <c r="Z3035" s="62" t="s">
        <v>26</v>
      </c>
      <c r="AA3035" s="62" t="s">
        <v>27</v>
      </c>
      <c r="AB3035" s="32"/>
      <c r="AC3035" s="32" t="s">
        <v>265</v>
      </c>
      <c r="AD3035" s="32" t="str">
        <f t="shared" si="852"/>
        <v/>
      </c>
      <c r="AF3035" s="5" t="str">
        <f t="shared" si="853"/>
        <v>Dominikus Nong Yandris44202</v>
      </c>
      <c r="AG3035" s="5" t="str">
        <f t="shared" si="854"/>
        <v>BMJ 06944202UTARADAY</v>
      </c>
      <c r="AH3035" s="5" t="str">
        <f t="shared" si="855"/>
        <v>Dominikus Nong Yandris44202UTARADAY</v>
      </c>
      <c r="AI3035" s="5" t="str">
        <f t="shared" si="856"/>
        <v>BMJ 06944202DAY</v>
      </c>
      <c r="AJ3035" s="5" t="str">
        <f t="shared" si="857"/>
        <v>Dominikus Nong Yandris44202DAY</v>
      </c>
      <c r="AK3035" s="5" t="str">
        <f t="shared" si="858"/>
        <v>Dominikus Nong YandrisBMJ</v>
      </c>
      <c r="AL3035" s="5" t="str">
        <f t="shared" si="860"/>
        <v>1UTARA</v>
      </c>
      <c r="AM3035" s="5" t="str">
        <f t="shared" si="861"/>
        <v>1 &gt; 4UTARA10 RODA</v>
      </c>
      <c r="AN3035" s="5" t="str">
        <f t="shared" si="862"/>
        <v>Dominikus Nong YandrisBMJ1 &gt; 4UTARA10 RODA</v>
      </c>
      <c r="AO3035" s="5" t="str">
        <f t="shared" si="863"/>
        <v>Dominikus Nong Yandris1 &gt; 4UTARA10 RODA</v>
      </c>
      <c r="AP3035" s="5" t="str">
        <f t="shared" si="864"/>
        <v>44202DAY</v>
      </c>
    </row>
    <row r="3036" spans="1:42" x14ac:dyDescent="0.3">
      <c r="A3036" s="33">
        <v>1</v>
      </c>
      <c r="B3036" s="33"/>
      <c r="C3036" s="70">
        <v>44202</v>
      </c>
      <c r="D3036" s="71" t="s">
        <v>19</v>
      </c>
      <c r="E3036" s="70">
        <v>44202.394444444442</v>
      </c>
      <c r="F3036" s="71">
        <v>5165114</v>
      </c>
      <c r="G3036" s="33" t="s">
        <v>20</v>
      </c>
      <c r="H3036" s="33" t="s">
        <v>50</v>
      </c>
      <c r="I3036" s="33" t="s">
        <v>22</v>
      </c>
      <c r="J3036" s="33" t="s">
        <v>52</v>
      </c>
      <c r="K3036" s="63" t="s">
        <v>78</v>
      </c>
      <c r="L3036" s="32" t="str">
        <f t="shared" si="847"/>
        <v>FM260JD</v>
      </c>
      <c r="M3036" s="32" t="str">
        <f t="shared" si="848"/>
        <v>BMJ</v>
      </c>
      <c r="N3036" s="32" t="str">
        <f t="shared" si="849"/>
        <v>10 RODA</v>
      </c>
      <c r="O3036" s="146">
        <v>44202.395219907405</v>
      </c>
      <c r="P3036" s="65">
        <v>44202.395219907405</v>
      </c>
      <c r="Q3036" s="65"/>
      <c r="R3036" s="66">
        <v>2</v>
      </c>
      <c r="S3036" s="66">
        <v>40060</v>
      </c>
      <c r="T3036" s="66">
        <v>14640</v>
      </c>
      <c r="U3036" s="67">
        <f t="shared" si="859"/>
        <v>25.42</v>
      </c>
      <c r="V3036" s="66">
        <f t="shared" si="850"/>
        <v>495537.48000000004</v>
      </c>
      <c r="W3036" s="66" t="str">
        <f t="shared" si="851"/>
        <v>1 &gt; 4</v>
      </c>
      <c r="X3036" s="66">
        <f>A3036+SUMIFS(Presensi!F:F,Presensi!E:E,'Entry Data'!AP3036)</f>
        <v>1</v>
      </c>
      <c r="Y3036" s="66">
        <f>IFERROR(INDEX('Retasi Pricing'!F:F,MATCH('Entry Data'!AM3036,'Retasi Pricing'!E:E,0))*X3036,"")</f>
        <v>25000</v>
      </c>
      <c r="Z3036" s="62" t="s">
        <v>26</v>
      </c>
      <c r="AA3036" s="62" t="s">
        <v>27</v>
      </c>
      <c r="AB3036" s="32"/>
      <c r="AC3036" s="32" t="s">
        <v>265</v>
      </c>
      <c r="AD3036" s="32" t="str">
        <f t="shared" si="852"/>
        <v/>
      </c>
      <c r="AF3036" s="5" t="str">
        <f t="shared" si="853"/>
        <v>Dominikus Nong Yandris44202</v>
      </c>
      <c r="AG3036" s="5" t="str">
        <f t="shared" si="854"/>
        <v>BMJ 06944202UTARADAY</v>
      </c>
      <c r="AH3036" s="5" t="str">
        <f t="shared" si="855"/>
        <v>Dominikus Nong Yandris44202UTARADAY</v>
      </c>
      <c r="AI3036" s="5" t="str">
        <f t="shared" si="856"/>
        <v>BMJ 06944202DAY</v>
      </c>
      <c r="AJ3036" s="5" t="str">
        <f t="shared" si="857"/>
        <v>Dominikus Nong Yandris44202DAY</v>
      </c>
      <c r="AK3036" s="5" t="str">
        <f t="shared" si="858"/>
        <v>Dominikus Nong YandrisBMJ</v>
      </c>
      <c r="AL3036" s="5" t="str">
        <f t="shared" si="860"/>
        <v>2UTARA</v>
      </c>
      <c r="AM3036" s="5" t="str">
        <f t="shared" si="861"/>
        <v>1 &gt; 4UTARA10 RODA</v>
      </c>
      <c r="AN3036" s="5" t="str">
        <f t="shared" si="862"/>
        <v>Dominikus Nong YandrisBMJ1 &gt; 4UTARA10 RODA</v>
      </c>
      <c r="AO3036" s="5" t="str">
        <f t="shared" si="863"/>
        <v>Dominikus Nong Yandris1 &gt; 4UTARA10 RODA</v>
      </c>
      <c r="AP3036" s="5" t="str">
        <f t="shared" si="864"/>
        <v>44202DAY</v>
      </c>
    </row>
    <row r="3037" spans="1:42" x14ac:dyDescent="0.3">
      <c r="A3037" s="33">
        <v>1</v>
      </c>
      <c r="B3037" s="33"/>
      <c r="C3037" s="70">
        <v>44202</v>
      </c>
      <c r="D3037" s="71" t="s">
        <v>19</v>
      </c>
      <c r="E3037" s="70">
        <v>44202.450694444444</v>
      </c>
      <c r="F3037" s="71">
        <v>5165185</v>
      </c>
      <c r="G3037" s="33" t="s">
        <v>20</v>
      </c>
      <c r="H3037" s="33" t="s">
        <v>50</v>
      </c>
      <c r="I3037" s="33" t="s">
        <v>22</v>
      </c>
      <c r="J3037" s="33" t="s">
        <v>52</v>
      </c>
      <c r="K3037" s="63" t="s">
        <v>78</v>
      </c>
      <c r="L3037" s="32" t="str">
        <f t="shared" si="847"/>
        <v>FM260JD</v>
      </c>
      <c r="M3037" s="32" t="str">
        <f t="shared" si="848"/>
        <v>BMJ</v>
      </c>
      <c r="N3037" s="32" t="str">
        <f t="shared" si="849"/>
        <v>10 RODA</v>
      </c>
      <c r="O3037" s="146">
        <v>44202.451354166667</v>
      </c>
      <c r="P3037" s="65">
        <v>44202.451354166667</v>
      </c>
      <c r="Q3037" s="65"/>
      <c r="R3037" s="66">
        <v>3</v>
      </c>
      <c r="S3037" s="66">
        <v>41260</v>
      </c>
      <c r="T3037" s="66">
        <v>14640</v>
      </c>
      <c r="U3037" s="67">
        <f t="shared" si="859"/>
        <v>26.62</v>
      </c>
      <c r="V3037" s="66">
        <f t="shared" si="850"/>
        <v>518930.27999999997</v>
      </c>
      <c r="W3037" s="66" t="str">
        <f t="shared" si="851"/>
        <v>1 &gt; 4</v>
      </c>
      <c r="X3037" s="66">
        <f>A3037+SUMIFS(Presensi!F:F,Presensi!E:E,'Entry Data'!AP3037)</f>
        <v>1</v>
      </c>
      <c r="Y3037" s="66">
        <f>IFERROR(INDEX('Retasi Pricing'!F:F,MATCH('Entry Data'!AM3037,'Retasi Pricing'!E:E,0))*X3037,"")</f>
        <v>25000</v>
      </c>
      <c r="Z3037" s="62" t="s">
        <v>26</v>
      </c>
      <c r="AA3037" s="62" t="s">
        <v>27</v>
      </c>
      <c r="AB3037" s="32"/>
      <c r="AC3037" s="32" t="s">
        <v>265</v>
      </c>
      <c r="AD3037" s="32" t="str">
        <f t="shared" si="852"/>
        <v/>
      </c>
      <c r="AF3037" s="5" t="str">
        <f t="shared" si="853"/>
        <v>Dominikus Nong Yandris44202</v>
      </c>
      <c r="AG3037" s="5" t="str">
        <f t="shared" si="854"/>
        <v>BMJ 06944202UTARADAY</v>
      </c>
      <c r="AH3037" s="5" t="str">
        <f t="shared" si="855"/>
        <v>Dominikus Nong Yandris44202UTARADAY</v>
      </c>
      <c r="AI3037" s="5" t="str">
        <f t="shared" si="856"/>
        <v>BMJ 06944202DAY</v>
      </c>
      <c r="AJ3037" s="5" t="str">
        <f t="shared" si="857"/>
        <v>Dominikus Nong Yandris44202DAY</v>
      </c>
      <c r="AK3037" s="5" t="str">
        <f t="shared" si="858"/>
        <v>Dominikus Nong YandrisBMJ</v>
      </c>
      <c r="AL3037" s="5" t="str">
        <f t="shared" si="860"/>
        <v>3UTARA</v>
      </c>
      <c r="AM3037" s="5" t="str">
        <f t="shared" si="861"/>
        <v>1 &gt; 4UTARA10 RODA</v>
      </c>
      <c r="AN3037" s="5" t="str">
        <f t="shared" si="862"/>
        <v>Dominikus Nong YandrisBMJ1 &gt; 4UTARA10 RODA</v>
      </c>
      <c r="AO3037" s="5" t="str">
        <f t="shared" si="863"/>
        <v>Dominikus Nong Yandris1 &gt; 4UTARA10 RODA</v>
      </c>
      <c r="AP3037" s="5" t="str">
        <f t="shared" si="864"/>
        <v>44202DAY</v>
      </c>
    </row>
    <row r="3038" spans="1:42" x14ac:dyDescent="0.3">
      <c r="A3038" s="33">
        <v>1</v>
      </c>
      <c r="B3038" s="33"/>
      <c r="C3038" s="70">
        <v>44202</v>
      </c>
      <c r="D3038" s="71" t="s">
        <v>19</v>
      </c>
      <c r="E3038" s="70">
        <v>44202.520833333336</v>
      </c>
      <c r="F3038" s="71">
        <v>5165268</v>
      </c>
      <c r="G3038" s="33" t="s">
        <v>20</v>
      </c>
      <c r="H3038" s="33" t="s">
        <v>50</v>
      </c>
      <c r="I3038" s="33" t="s">
        <v>22</v>
      </c>
      <c r="J3038" s="33" t="s">
        <v>52</v>
      </c>
      <c r="K3038" s="63" t="s">
        <v>78</v>
      </c>
      <c r="L3038" s="32" t="str">
        <f t="shared" si="847"/>
        <v>FM260JD</v>
      </c>
      <c r="M3038" s="32" t="str">
        <f t="shared" si="848"/>
        <v>BMJ</v>
      </c>
      <c r="N3038" s="32" t="str">
        <f t="shared" si="849"/>
        <v>10 RODA</v>
      </c>
      <c r="O3038" s="146">
        <v>44202.521458333336</v>
      </c>
      <c r="P3038" s="65">
        <v>44202.521458333336</v>
      </c>
      <c r="Q3038" s="65"/>
      <c r="R3038" s="66">
        <v>4</v>
      </c>
      <c r="S3038" s="66">
        <v>40660</v>
      </c>
      <c r="T3038" s="66">
        <v>14640</v>
      </c>
      <c r="U3038" s="67">
        <f t="shared" si="859"/>
        <v>26.02</v>
      </c>
      <c r="V3038" s="66">
        <f t="shared" si="850"/>
        <v>507233.87999999995</v>
      </c>
      <c r="W3038" s="66" t="str">
        <f t="shared" si="851"/>
        <v>1 &gt; 4</v>
      </c>
      <c r="X3038" s="66">
        <f>A3038+SUMIFS(Presensi!F:F,Presensi!E:E,'Entry Data'!AP3038)</f>
        <v>1</v>
      </c>
      <c r="Y3038" s="66">
        <f>IFERROR(INDEX('Retasi Pricing'!F:F,MATCH('Entry Data'!AM3038,'Retasi Pricing'!E:E,0))*X3038,"")</f>
        <v>25000</v>
      </c>
      <c r="Z3038" s="62" t="s">
        <v>26</v>
      </c>
      <c r="AA3038" s="62" t="s">
        <v>27</v>
      </c>
      <c r="AB3038" s="32"/>
      <c r="AC3038" s="32" t="s">
        <v>265</v>
      </c>
      <c r="AD3038" s="32" t="str">
        <f t="shared" si="852"/>
        <v/>
      </c>
      <c r="AF3038" s="5" t="str">
        <f t="shared" si="853"/>
        <v>Dominikus Nong Yandris44202</v>
      </c>
      <c r="AG3038" s="5" t="str">
        <f t="shared" si="854"/>
        <v>BMJ 06944202UTARADAY</v>
      </c>
      <c r="AH3038" s="5" t="str">
        <f t="shared" si="855"/>
        <v>Dominikus Nong Yandris44202UTARADAY</v>
      </c>
      <c r="AI3038" s="5" t="str">
        <f t="shared" si="856"/>
        <v>BMJ 06944202DAY</v>
      </c>
      <c r="AJ3038" s="5" t="str">
        <f t="shared" si="857"/>
        <v>Dominikus Nong Yandris44202DAY</v>
      </c>
      <c r="AK3038" s="5" t="str">
        <f t="shared" si="858"/>
        <v>Dominikus Nong YandrisBMJ</v>
      </c>
      <c r="AL3038" s="5" t="str">
        <f t="shared" si="860"/>
        <v>4UTARA</v>
      </c>
      <c r="AM3038" s="5" t="str">
        <f t="shared" si="861"/>
        <v>1 &gt; 4UTARA10 RODA</v>
      </c>
      <c r="AN3038" s="5" t="str">
        <f t="shared" si="862"/>
        <v>Dominikus Nong YandrisBMJ1 &gt; 4UTARA10 RODA</v>
      </c>
      <c r="AO3038" s="5" t="str">
        <f t="shared" si="863"/>
        <v>Dominikus Nong Yandris1 &gt; 4UTARA10 RODA</v>
      </c>
      <c r="AP3038" s="5" t="str">
        <f t="shared" si="864"/>
        <v>44202DAY</v>
      </c>
    </row>
    <row r="3039" spans="1:42" x14ac:dyDescent="0.3">
      <c r="A3039" s="33">
        <v>1</v>
      </c>
      <c r="B3039" s="33"/>
      <c r="C3039" s="70">
        <v>44202</v>
      </c>
      <c r="D3039" s="71" t="s">
        <v>19</v>
      </c>
      <c r="E3039" s="70">
        <v>44202.633333333331</v>
      </c>
      <c r="F3039" s="71">
        <v>5165393</v>
      </c>
      <c r="G3039" s="33" t="s">
        <v>20</v>
      </c>
      <c r="H3039" s="33" t="s">
        <v>50</v>
      </c>
      <c r="I3039" s="33" t="s">
        <v>22</v>
      </c>
      <c r="J3039" s="33" t="s">
        <v>52</v>
      </c>
      <c r="K3039" s="63" t="s">
        <v>78</v>
      </c>
      <c r="L3039" s="32" t="str">
        <f t="shared" si="847"/>
        <v>FM260JD</v>
      </c>
      <c r="M3039" s="32" t="str">
        <f t="shared" si="848"/>
        <v>BMJ</v>
      </c>
      <c r="N3039" s="32" t="str">
        <f t="shared" si="849"/>
        <v>10 RODA</v>
      </c>
      <c r="O3039" s="146">
        <v>44202.634259259263</v>
      </c>
      <c r="P3039" s="65">
        <v>44202.634259259263</v>
      </c>
      <c r="Q3039" s="65"/>
      <c r="R3039" s="66">
        <v>5</v>
      </c>
      <c r="S3039" s="66">
        <v>41860</v>
      </c>
      <c r="T3039" s="66">
        <v>14640</v>
      </c>
      <c r="U3039" s="67">
        <f t="shared" si="859"/>
        <v>27.22</v>
      </c>
      <c r="V3039" s="66">
        <f t="shared" si="850"/>
        <v>530626.68000000005</v>
      </c>
      <c r="W3039" s="66" t="str">
        <f t="shared" si="851"/>
        <v>&gt; 5</v>
      </c>
      <c r="X3039" s="66">
        <f>A3039+SUMIFS(Presensi!F:F,Presensi!E:E,'Entry Data'!AP3039)</f>
        <v>1</v>
      </c>
      <c r="Y3039" s="66">
        <f>IFERROR(INDEX('Retasi Pricing'!F:F,MATCH('Entry Data'!AM3039,'Retasi Pricing'!E:E,0))*X3039,"")</f>
        <v>27650</v>
      </c>
      <c r="Z3039" s="62" t="s">
        <v>26</v>
      </c>
      <c r="AA3039" s="62" t="s">
        <v>27</v>
      </c>
      <c r="AB3039" s="32"/>
      <c r="AC3039" s="32" t="s">
        <v>265</v>
      </c>
      <c r="AD3039" s="32" t="str">
        <f t="shared" si="852"/>
        <v/>
      </c>
      <c r="AF3039" s="5" t="str">
        <f t="shared" si="853"/>
        <v>Dominikus Nong Yandris44202</v>
      </c>
      <c r="AG3039" s="5" t="str">
        <f t="shared" si="854"/>
        <v>BMJ 06944202UTARADAY</v>
      </c>
      <c r="AH3039" s="5" t="str">
        <f t="shared" si="855"/>
        <v>Dominikus Nong Yandris44202UTARADAY</v>
      </c>
      <c r="AI3039" s="5" t="str">
        <f t="shared" si="856"/>
        <v>BMJ 06944202DAY</v>
      </c>
      <c r="AJ3039" s="5" t="str">
        <f t="shared" si="857"/>
        <v>Dominikus Nong Yandris44202DAY</v>
      </c>
      <c r="AK3039" s="5" t="str">
        <f t="shared" si="858"/>
        <v>Dominikus Nong YandrisBMJ</v>
      </c>
      <c r="AL3039" s="5" t="str">
        <f t="shared" si="860"/>
        <v>5UTARA</v>
      </c>
      <c r="AM3039" s="5" t="str">
        <f t="shared" si="861"/>
        <v>&gt; 5UTARA10 RODA</v>
      </c>
      <c r="AN3039" s="5" t="str">
        <f t="shared" si="862"/>
        <v>Dominikus Nong YandrisBMJ&gt; 5UTARA10 RODA</v>
      </c>
      <c r="AO3039" s="5" t="str">
        <f t="shared" si="863"/>
        <v>Dominikus Nong Yandris&gt; 5UTARA10 RODA</v>
      </c>
      <c r="AP3039" s="5" t="str">
        <f t="shared" si="864"/>
        <v>44202DAY</v>
      </c>
    </row>
    <row r="3040" spans="1:42" x14ac:dyDescent="0.3">
      <c r="A3040" s="33">
        <v>1</v>
      </c>
      <c r="B3040" s="33"/>
      <c r="C3040" s="70">
        <v>44202</v>
      </c>
      <c r="D3040" s="71" t="s">
        <v>19</v>
      </c>
      <c r="E3040" s="70">
        <v>44202.686111111114</v>
      </c>
      <c r="F3040" s="71">
        <v>5165447</v>
      </c>
      <c r="G3040" s="33" t="s">
        <v>20</v>
      </c>
      <c r="H3040" s="33" t="s">
        <v>21</v>
      </c>
      <c r="I3040" s="33" t="s">
        <v>123</v>
      </c>
      <c r="J3040" s="33" t="s">
        <v>23</v>
      </c>
      <c r="K3040" s="63" t="s">
        <v>78</v>
      </c>
      <c r="L3040" s="32" t="str">
        <f t="shared" si="847"/>
        <v>FM260JD</v>
      </c>
      <c r="M3040" s="32" t="str">
        <f t="shared" si="848"/>
        <v>BMJ</v>
      </c>
      <c r="N3040" s="32" t="str">
        <f t="shared" si="849"/>
        <v>10 RODA</v>
      </c>
      <c r="O3040" s="146">
        <v>44202.687083333331</v>
      </c>
      <c r="P3040" s="65">
        <v>44202.687083333331</v>
      </c>
      <c r="Q3040" s="65"/>
      <c r="R3040" s="66">
        <v>6</v>
      </c>
      <c r="S3040" s="66">
        <v>39980</v>
      </c>
      <c r="T3040" s="66">
        <v>14640</v>
      </c>
      <c r="U3040" s="67">
        <f t="shared" si="859"/>
        <v>25.34</v>
      </c>
      <c r="V3040" s="66">
        <f t="shared" si="850"/>
        <v>493977.95999999996</v>
      </c>
      <c r="W3040" s="66" t="str">
        <f t="shared" si="851"/>
        <v>&gt; 6</v>
      </c>
      <c r="X3040" s="66">
        <f>A3040+SUMIFS(Presensi!F:F,Presensi!E:E,'Entry Data'!AP3040)</f>
        <v>1</v>
      </c>
      <c r="Y3040" s="66">
        <f>IFERROR(INDEX('Retasi Pricing'!F:F,MATCH('Entry Data'!AM3040,'Retasi Pricing'!E:E,0))*X3040,"")</f>
        <v>30800</v>
      </c>
      <c r="Z3040" s="62" t="s">
        <v>26</v>
      </c>
      <c r="AA3040" s="62" t="s">
        <v>27</v>
      </c>
      <c r="AB3040" s="32"/>
      <c r="AC3040" s="32" t="s">
        <v>265</v>
      </c>
      <c r="AD3040" s="32" t="str">
        <f t="shared" si="852"/>
        <v/>
      </c>
      <c r="AF3040" s="5" t="str">
        <f t="shared" si="853"/>
        <v>Dominikus Nong Yandris44202</v>
      </c>
      <c r="AG3040" s="5" t="str">
        <f t="shared" si="854"/>
        <v>BMJ 06944202UTARADAY</v>
      </c>
      <c r="AH3040" s="5" t="str">
        <f t="shared" si="855"/>
        <v>Dominikus Nong Yandris44202UTARADAY</v>
      </c>
      <c r="AI3040" s="5" t="str">
        <f t="shared" si="856"/>
        <v>BMJ 06944202DAY</v>
      </c>
      <c r="AJ3040" s="5" t="str">
        <f t="shared" si="857"/>
        <v>Dominikus Nong Yandris44202DAY</v>
      </c>
      <c r="AK3040" s="5" t="str">
        <f t="shared" si="858"/>
        <v>Dominikus Nong YandrisBMJ</v>
      </c>
      <c r="AL3040" s="5" t="str">
        <f t="shared" si="860"/>
        <v>6UTARA</v>
      </c>
      <c r="AM3040" s="5" t="str">
        <f t="shared" si="861"/>
        <v>&gt; 6UTARA10 RODA</v>
      </c>
      <c r="AN3040" s="5" t="str">
        <f t="shared" si="862"/>
        <v>Dominikus Nong YandrisBMJ&gt; 6UTARA10 RODA</v>
      </c>
      <c r="AO3040" s="5" t="str">
        <f t="shared" si="863"/>
        <v>Dominikus Nong Yandris&gt; 6UTARA10 RODA</v>
      </c>
      <c r="AP3040" s="5" t="str">
        <f t="shared" si="864"/>
        <v>44202DAY</v>
      </c>
    </row>
    <row r="3041" spans="1:42" x14ac:dyDescent="0.3">
      <c r="A3041" s="33">
        <v>1</v>
      </c>
      <c r="B3041" s="33"/>
      <c r="C3041" s="70">
        <v>44202</v>
      </c>
      <c r="D3041" s="71" t="s">
        <v>19</v>
      </c>
      <c r="E3041" s="70">
        <v>44202.740277777775</v>
      </c>
      <c r="F3041" s="71">
        <v>5165507</v>
      </c>
      <c r="G3041" s="33" t="s">
        <v>20</v>
      </c>
      <c r="H3041" s="33" t="s">
        <v>21</v>
      </c>
      <c r="I3041" s="33" t="s">
        <v>123</v>
      </c>
      <c r="J3041" s="33" t="s">
        <v>23</v>
      </c>
      <c r="K3041" s="63" t="s">
        <v>78</v>
      </c>
      <c r="L3041" s="32" t="str">
        <f t="shared" si="847"/>
        <v>FM260JD</v>
      </c>
      <c r="M3041" s="32" t="str">
        <f t="shared" si="848"/>
        <v>BMJ</v>
      </c>
      <c r="N3041" s="32" t="str">
        <f t="shared" si="849"/>
        <v>10 RODA</v>
      </c>
      <c r="O3041" s="146">
        <v>44202.740706018521</v>
      </c>
      <c r="P3041" s="65">
        <v>44202.740706018521</v>
      </c>
      <c r="Q3041" s="65"/>
      <c r="R3041" s="66">
        <v>7</v>
      </c>
      <c r="S3041" s="66">
        <v>38320</v>
      </c>
      <c r="T3041" s="66">
        <v>14640</v>
      </c>
      <c r="U3041" s="67">
        <f t="shared" si="859"/>
        <v>23.68</v>
      </c>
      <c r="V3041" s="66">
        <f t="shared" si="850"/>
        <v>461617.91999999998</v>
      </c>
      <c r="W3041" s="66" t="str">
        <f t="shared" si="851"/>
        <v>7 &gt;</v>
      </c>
      <c r="X3041" s="66">
        <f>A3041+SUMIFS(Presensi!F:F,Presensi!E:E,'Entry Data'!AP3041)</f>
        <v>1</v>
      </c>
      <c r="Y3041" s="66">
        <f>IFERROR(INDEX('Retasi Pricing'!F:F,MATCH('Entry Data'!AM3041,'Retasi Pricing'!E:E,0))*X3041,"")</f>
        <v>37750</v>
      </c>
      <c r="Z3041" s="62" t="s">
        <v>26</v>
      </c>
      <c r="AA3041" s="62" t="s">
        <v>27</v>
      </c>
      <c r="AB3041" s="32"/>
      <c r="AC3041" s="32" t="s">
        <v>265</v>
      </c>
      <c r="AD3041" s="32" t="str">
        <f t="shared" si="852"/>
        <v/>
      </c>
      <c r="AF3041" s="5" t="str">
        <f t="shared" si="853"/>
        <v>Dominikus Nong Yandris44202</v>
      </c>
      <c r="AG3041" s="5" t="str">
        <f t="shared" si="854"/>
        <v>BMJ 06944202UTARADAY</v>
      </c>
      <c r="AH3041" s="5" t="str">
        <f t="shared" si="855"/>
        <v>Dominikus Nong Yandris44202UTARADAY</v>
      </c>
      <c r="AI3041" s="5" t="str">
        <f t="shared" si="856"/>
        <v>BMJ 06944202DAY</v>
      </c>
      <c r="AJ3041" s="5" t="str">
        <f t="shared" si="857"/>
        <v>Dominikus Nong Yandris44202DAY</v>
      </c>
      <c r="AK3041" s="5" t="str">
        <f t="shared" si="858"/>
        <v>Dominikus Nong YandrisBMJ</v>
      </c>
      <c r="AL3041" s="5" t="str">
        <f t="shared" si="860"/>
        <v>7UTARA</v>
      </c>
      <c r="AM3041" s="5" t="str">
        <f t="shared" si="861"/>
        <v>7 &gt;UTARA10 RODA</v>
      </c>
      <c r="AN3041" s="5" t="str">
        <f t="shared" si="862"/>
        <v>Dominikus Nong YandrisBMJ7 &gt;UTARA10 RODA</v>
      </c>
      <c r="AO3041" s="5" t="str">
        <f t="shared" si="863"/>
        <v>Dominikus Nong Yandris7 &gt;UTARA10 RODA</v>
      </c>
      <c r="AP3041" s="5" t="str">
        <f t="shared" si="864"/>
        <v>44202DAY</v>
      </c>
    </row>
    <row r="3042" spans="1:42" x14ac:dyDescent="0.3">
      <c r="A3042" s="33">
        <v>1</v>
      </c>
      <c r="B3042" s="33"/>
      <c r="C3042" s="70">
        <v>44202</v>
      </c>
      <c r="D3042" s="71" t="s">
        <v>19</v>
      </c>
      <c r="E3042" s="70">
        <v>44202.472916666666</v>
      </c>
      <c r="F3042" s="71">
        <v>5165208</v>
      </c>
      <c r="G3042" s="33" t="s">
        <v>20</v>
      </c>
      <c r="H3042" s="33" t="s">
        <v>21</v>
      </c>
      <c r="I3042" s="33" t="s">
        <v>170</v>
      </c>
      <c r="J3042" s="33" t="s">
        <v>23</v>
      </c>
      <c r="K3042" s="63" t="s">
        <v>79</v>
      </c>
      <c r="L3042" s="32" t="str">
        <f t="shared" si="847"/>
        <v>AXOR4843</v>
      </c>
      <c r="M3042" s="32" t="str">
        <f t="shared" si="848"/>
        <v>BMJ</v>
      </c>
      <c r="N3042" s="32" t="str">
        <f t="shared" si="849"/>
        <v>12 RODA</v>
      </c>
      <c r="O3042" s="146">
        <v>44202.473634259259</v>
      </c>
      <c r="P3042" s="65">
        <v>44202.480231481481</v>
      </c>
      <c r="Q3042" s="65"/>
      <c r="R3042" s="66">
        <v>1</v>
      </c>
      <c r="S3042" s="66">
        <v>53000</v>
      </c>
      <c r="T3042" s="66">
        <v>19940</v>
      </c>
      <c r="U3042" s="67">
        <f t="shared" si="859"/>
        <v>33.06</v>
      </c>
      <c r="V3042" s="66">
        <f t="shared" si="850"/>
        <v>670357.62</v>
      </c>
      <c r="W3042" s="66" t="str">
        <f t="shared" si="851"/>
        <v>1 &gt; 4</v>
      </c>
      <c r="X3042" s="66">
        <f>A3042+SUMIFS(Presensi!F:F,Presensi!E:E,'Entry Data'!AP3042)</f>
        <v>1</v>
      </c>
      <c r="Y3042" s="66">
        <f>IFERROR(INDEX('Retasi Pricing'!F:F,MATCH('Entry Data'!AM3042,'Retasi Pricing'!E:E,0))*X3042,"")</f>
        <v>27500</v>
      </c>
      <c r="Z3042" s="62" t="s">
        <v>26</v>
      </c>
      <c r="AA3042" s="62" t="s">
        <v>27</v>
      </c>
      <c r="AB3042" s="32"/>
      <c r="AC3042" s="32" t="s">
        <v>373</v>
      </c>
      <c r="AD3042" s="32" t="str">
        <f t="shared" si="852"/>
        <v/>
      </c>
      <c r="AF3042" s="5" t="str">
        <f t="shared" si="853"/>
        <v>muchammad44202</v>
      </c>
      <c r="AG3042" s="5" t="str">
        <f t="shared" si="854"/>
        <v>BMJ 07044202UTARADAY</v>
      </c>
      <c r="AH3042" s="5" t="str">
        <f t="shared" si="855"/>
        <v>muchammad44202UTARADAY</v>
      </c>
      <c r="AI3042" s="5" t="str">
        <f t="shared" si="856"/>
        <v>BMJ 07044202DAY</v>
      </c>
      <c r="AJ3042" s="5" t="str">
        <f t="shared" si="857"/>
        <v>muchammad44202DAY</v>
      </c>
      <c r="AK3042" s="5" t="str">
        <f t="shared" si="858"/>
        <v>muchammadBMJ</v>
      </c>
      <c r="AL3042" s="5" t="str">
        <f t="shared" si="860"/>
        <v>1UTARA</v>
      </c>
      <c r="AM3042" s="5" t="str">
        <f t="shared" si="861"/>
        <v>1 &gt; 4UTARA12 RODA</v>
      </c>
      <c r="AN3042" s="5" t="str">
        <f t="shared" si="862"/>
        <v>muchammadBMJ1 &gt; 4UTARA12 RODA</v>
      </c>
      <c r="AO3042" s="5" t="str">
        <f t="shared" si="863"/>
        <v>muchammad1 &gt; 4UTARA12 RODA</v>
      </c>
      <c r="AP3042" s="5" t="str">
        <f t="shared" si="864"/>
        <v>44202DAY</v>
      </c>
    </row>
    <row r="3043" spans="1:42" x14ac:dyDescent="0.3">
      <c r="A3043" s="33">
        <v>1</v>
      </c>
      <c r="B3043" s="33"/>
      <c r="C3043" s="70">
        <v>44202</v>
      </c>
      <c r="D3043" s="71" t="s">
        <v>19</v>
      </c>
      <c r="E3043" s="70">
        <v>44202.573611111111</v>
      </c>
      <c r="F3043" s="71">
        <v>5165319</v>
      </c>
      <c r="G3043" s="33" t="s">
        <v>20</v>
      </c>
      <c r="H3043" s="33" t="s">
        <v>50</v>
      </c>
      <c r="I3043" s="33" t="s">
        <v>51</v>
      </c>
      <c r="J3043" s="33" t="s">
        <v>53</v>
      </c>
      <c r="K3043" s="63" t="s">
        <v>79</v>
      </c>
      <c r="L3043" s="32" t="str">
        <f t="shared" si="847"/>
        <v>AXOR4843</v>
      </c>
      <c r="M3043" s="32" t="str">
        <f t="shared" si="848"/>
        <v>BMJ</v>
      </c>
      <c r="N3043" s="32" t="str">
        <f t="shared" si="849"/>
        <v>12 RODA</v>
      </c>
      <c r="O3043" s="146">
        <v>44202.574502314812</v>
      </c>
      <c r="P3043" s="65">
        <v>44202.574502314812</v>
      </c>
      <c r="Q3043" s="65"/>
      <c r="R3043" s="66">
        <v>2</v>
      </c>
      <c r="S3043" s="66">
        <v>53320</v>
      </c>
      <c r="T3043" s="66">
        <v>19940</v>
      </c>
      <c r="U3043" s="67">
        <f t="shared" si="859"/>
        <v>33.380000000000003</v>
      </c>
      <c r="V3043" s="66">
        <f t="shared" si="850"/>
        <v>676846.26</v>
      </c>
      <c r="W3043" s="66" t="str">
        <f t="shared" si="851"/>
        <v>1 &gt; 4</v>
      </c>
      <c r="X3043" s="66">
        <f>A3043+SUMIFS(Presensi!F:F,Presensi!E:E,'Entry Data'!AP3043)</f>
        <v>1</v>
      </c>
      <c r="Y3043" s="66">
        <f>IFERROR(INDEX('Retasi Pricing'!F:F,MATCH('Entry Data'!AM3043,'Retasi Pricing'!E:E,0))*X3043,"")</f>
        <v>27500</v>
      </c>
      <c r="Z3043" s="62" t="s">
        <v>26</v>
      </c>
      <c r="AA3043" s="62" t="s">
        <v>27</v>
      </c>
      <c r="AB3043" s="32"/>
      <c r="AC3043" s="32" t="s">
        <v>373</v>
      </c>
      <c r="AD3043" s="32" t="str">
        <f t="shared" si="852"/>
        <v/>
      </c>
      <c r="AF3043" s="5" t="str">
        <f t="shared" si="853"/>
        <v>muchammad44202</v>
      </c>
      <c r="AG3043" s="5" t="str">
        <f t="shared" si="854"/>
        <v>BMJ 07044202UTARADAY</v>
      </c>
      <c r="AH3043" s="5" t="str">
        <f t="shared" si="855"/>
        <v>muchammad44202UTARADAY</v>
      </c>
      <c r="AI3043" s="5" t="str">
        <f t="shared" si="856"/>
        <v>BMJ 07044202DAY</v>
      </c>
      <c r="AJ3043" s="5" t="str">
        <f t="shared" si="857"/>
        <v>muchammad44202DAY</v>
      </c>
      <c r="AK3043" s="5" t="str">
        <f t="shared" si="858"/>
        <v>muchammadBMJ</v>
      </c>
      <c r="AL3043" s="5" t="str">
        <f t="shared" si="860"/>
        <v>2UTARA</v>
      </c>
      <c r="AM3043" s="5" t="str">
        <f t="shared" si="861"/>
        <v>1 &gt; 4UTARA12 RODA</v>
      </c>
      <c r="AN3043" s="5" t="str">
        <f t="shared" si="862"/>
        <v>muchammadBMJ1 &gt; 4UTARA12 RODA</v>
      </c>
      <c r="AO3043" s="5" t="str">
        <f t="shared" si="863"/>
        <v>muchammad1 &gt; 4UTARA12 RODA</v>
      </c>
      <c r="AP3043" s="5" t="str">
        <f t="shared" si="864"/>
        <v>44202DAY</v>
      </c>
    </row>
    <row r="3044" spans="1:42" x14ac:dyDescent="0.3">
      <c r="A3044" s="33">
        <v>1</v>
      </c>
      <c r="B3044" s="33"/>
      <c r="C3044" s="70">
        <v>44202</v>
      </c>
      <c r="D3044" s="71" t="s">
        <v>19</v>
      </c>
      <c r="E3044" s="70">
        <v>44202.630555555559</v>
      </c>
      <c r="F3044" s="71">
        <v>5165389</v>
      </c>
      <c r="G3044" s="33" t="s">
        <v>20</v>
      </c>
      <c r="H3044" s="33" t="s">
        <v>50</v>
      </c>
      <c r="I3044" s="33" t="s">
        <v>51</v>
      </c>
      <c r="J3044" s="33" t="s">
        <v>53</v>
      </c>
      <c r="K3044" s="63" t="s">
        <v>79</v>
      </c>
      <c r="L3044" s="32" t="str">
        <f t="shared" si="847"/>
        <v>AXOR4843</v>
      </c>
      <c r="M3044" s="32" t="str">
        <f t="shared" si="848"/>
        <v>BMJ</v>
      </c>
      <c r="N3044" s="32" t="str">
        <f t="shared" si="849"/>
        <v>12 RODA</v>
      </c>
      <c r="O3044" s="146">
        <v>44202.630949074075</v>
      </c>
      <c r="P3044" s="65">
        <v>44202.630949074075</v>
      </c>
      <c r="Q3044" s="65"/>
      <c r="R3044" s="66">
        <v>3</v>
      </c>
      <c r="S3044" s="66">
        <v>53080</v>
      </c>
      <c r="T3044" s="66">
        <v>19940</v>
      </c>
      <c r="U3044" s="67">
        <f t="shared" si="859"/>
        <v>33.14</v>
      </c>
      <c r="V3044" s="66">
        <f t="shared" si="850"/>
        <v>671979.78</v>
      </c>
      <c r="W3044" s="66" t="str">
        <f t="shared" si="851"/>
        <v>1 &gt; 4</v>
      </c>
      <c r="X3044" s="66">
        <f>A3044+SUMIFS(Presensi!F:F,Presensi!E:E,'Entry Data'!AP3044)</f>
        <v>1</v>
      </c>
      <c r="Y3044" s="66">
        <f>IFERROR(INDEX('Retasi Pricing'!F:F,MATCH('Entry Data'!AM3044,'Retasi Pricing'!E:E,0))*X3044,"")</f>
        <v>27500</v>
      </c>
      <c r="Z3044" s="62" t="s">
        <v>26</v>
      </c>
      <c r="AA3044" s="62" t="s">
        <v>27</v>
      </c>
      <c r="AB3044" s="32"/>
      <c r="AC3044" s="32" t="s">
        <v>373</v>
      </c>
      <c r="AD3044" s="32" t="str">
        <f t="shared" si="852"/>
        <v/>
      </c>
      <c r="AF3044" s="5" t="str">
        <f t="shared" si="853"/>
        <v>muchammad44202</v>
      </c>
      <c r="AG3044" s="5" t="str">
        <f t="shared" si="854"/>
        <v>BMJ 07044202UTARADAY</v>
      </c>
      <c r="AH3044" s="5" t="str">
        <f t="shared" si="855"/>
        <v>muchammad44202UTARADAY</v>
      </c>
      <c r="AI3044" s="5" t="str">
        <f t="shared" si="856"/>
        <v>BMJ 07044202DAY</v>
      </c>
      <c r="AJ3044" s="5" t="str">
        <f t="shared" si="857"/>
        <v>muchammad44202DAY</v>
      </c>
      <c r="AK3044" s="5" t="str">
        <f t="shared" si="858"/>
        <v>muchammadBMJ</v>
      </c>
      <c r="AL3044" s="5" t="str">
        <f t="shared" si="860"/>
        <v>3UTARA</v>
      </c>
      <c r="AM3044" s="5" t="str">
        <f t="shared" si="861"/>
        <v>1 &gt; 4UTARA12 RODA</v>
      </c>
      <c r="AN3044" s="5" t="str">
        <f t="shared" si="862"/>
        <v>muchammadBMJ1 &gt; 4UTARA12 RODA</v>
      </c>
      <c r="AO3044" s="5" t="str">
        <f t="shared" si="863"/>
        <v>muchammad1 &gt; 4UTARA12 RODA</v>
      </c>
      <c r="AP3044" s="5" t="str">
        <f t="shared" si="864"/>
        <v>44202DAY</v>
      </c>
    </row>
    <row r="3045" spans="1:42" x14ac:dyDescent="0.3">
      <c r="A3045" s="33">
        <v>1</v>
      </c>
      <c r="B3045" s="33"/>
      <c r="C3045" s="70">
        <v>44202</v>
      </c>
      <c r="D3045" s="71" t="s">
        <v>19</v>
      </c>
      <c r="E3045" s="70">
        <v>44202.686805555553</v>
      </c>
      <c r="F3045" s="71">
        <v>5165449</v>
      </c>
      <c r="G3045" s="33" t="s">
        <v>20</v>
      </c>
      <c r="H3045" s="33" t="s">
        <v>50</v>
      </c>
      <c r="I3045" s="33" t="s">
        <v>51</v>
      </c>
      <c r="J3045" s="33" t="s">
        <v>53</v>
      </c>
      <c r="K3045" s="63" t="s">
        <v>79</v>
      </c>
      <c r="L3045" s="32" t="str">
        <f t="shared" si="847"/>
        <v>AXOR4843</v>
      </c>
      <c r="M3045" s="32" t="str">
        <f t="shared" si="848"/>
        <v>BMJ</v>
      </c>
      <c r="N3045" s="32" t="str">
        <f t="shared" si="849"/>
        <v>12 RODA</v>
      </c>
      <c r="O3045" s="146">
        <v>44202.687534722223</v>
      </c>
      <c r="P3045" s="65">
        <v>44202.687534722223</v>
      </c>
      <c r="Q3045" s="65"/>
      <c r="R3045" s="66">
        <v>4</v>
      </c>
      <c r="S3045" s="66">
        <v>50820</v>
      </c>
      <c r="T3045" s="66">
        <v>19940</v>
      </c>
      <c r="U3045" s="67">
        <f t="shared" si="859"/>
        <v>30.88</v>
      </c>
      <c r="V3045" s="66">
        <f t="shared" si="850"/>
        <v>626153.76</v>
      </c>
      <c r="W3045" s="66" t="str">
        <f t="shared" si="851"/>
        <v>1 &gt; 4</v>
      </c>
      <c r="X3045" s="66">
        <f>A3045+SUMIFS(Presensi!F:F,Presensi!E:E,'Entry Data'!AP3045)</f>
        <v>1</v>
      </c>
      <c r="Y3045" s="66">
        <f>IFERROR(INDEX('Retasi Pricing'!F:F,MATCH('Entry Data'!AM3045,'Retasi Pricing'!E:E,0))*X3045,"")</f>
        <v>27500</v>
      </c>
      <c r="Z3045" s="62" t="s">
        <v>26</v>
      </c>
      <c r="AA3045" s="62" t="s">
        <v>27</v>
      </c>
      <c r="AB3045" s="32"/>
      <c r="AC3045" s="32" t="s">
        <v>373</v>
      </c>
      <c r="AD3045" s="32" t="str">
        <f t="shared" si="852"/>
        <v/>
      </c>
      <c r="AF3045" s="5" t="str">
        <f t="shared" si="853"/>
        <v>muchammad44202</v>
      </c>
      <c r="AG3045" s="5" t="str">
        <f t="shared" si="854"/>
        <v>BMJ 07044202UTARADAY</v>
      </c>
      <c r="AH3045" s="5" t="str">
        <f t="shared" si="855"/>
        <v>muchammad44202UTARADAY</v>
      </c>
      <c r="AI3045" s="5" t="str">
        <f t="shared" si="856"/>
        <v>BMJ 07044202DAY</v>
      </c>
      <c r="AJ3045" s="5" t="str">
        <f t="shared" si="857"/>
        <v>muchammad44202DAY</v>
      </c>
      <c r="AK3045" s="5" t="str">
        <f t="shared" si="858"/>
        <v>muchammadBMJ</v>
      </c>
      <c r="AL3045" s="5" t="str">
        <f t="shared" si="860"/>
        <v>4UTARA</v>
      </c>
      <c r="AM3045" s="5" t="str">
        <f t="shared" si="861"/>
        <v>1 &gt; 4UTARA12 RODA</v>
      </c>
      <c r="AN3045" s="5" t="str">
        <f t="shared" si="862"/>
        <v>muchammadBMJ1 &gt; 4UTARA12 RODA</v>
      </c>
      <c r="AO3045" s="5" t="str">
        <f t="shared" si="863"/>
        <v>muchammad1 &gt; 4UTARA12 RODA</v>
      </c>
      <c r="AP3045" s="5" t="str">
        <f t="shared" si="864"/>
        <v>44202DAY</v>
      </c>
    </row>
    <row r="3046" spans="1:42" x14ac:dyDescent="0.3">
      <c r="A3046" s="33">
        <v>1</v>
      </c>
      <c r="B3046" s="33"/>
      <c r="C3046" s="70">
        <v>44202</v>
      </c>
      <c r="D3046" s="71" t="s">
        <v>19</v>
      </c>
      <c r="E3046" s="70">
        <v>44202.755555555559</v>
      </c>
      <c r="F3046" s="71">
        <v>5165516</v>
      </c>
      <c r="G3046" s="33" t="s">
        <v>20</v>
      </c>
      <c r="H3046" s="33" t="s">
        <v>21</v>
      </c>
      <c r="I3046" s="33" t="s">
        <v>51</v>
      </c>
      <c r="J3046" s="33" t="s">
        <v>23</v>
      </c>
      <c r="K3046" s="63" t="s">
        <v>79</v>
      </c>
      <c r="L3046" s="32" t="str">
        <f t="shared" si="847"/>
        <v>AXOR4843</v>
      </c>
      <c r="M3046" s="32" t="str">
        <f t="shared" si="848"/>
        <v>BMJ</v>
      </c>
      <c r="N3046" s="32" t="str">
        <f t="shared" si="849"/>
        <v>12 RODA</v>
      </c>
      <c r="O3046" s="146">
        <v>44202.756412037037</v>
      </c>
      <c r="P3046" s="65">
        <v>44202.756412037037</v>
      </c>
      <c r="Q3046" s="65"/>
      <c r="R3046" s="66">
        <v>5</v>
      </c>
      <c r="S3046" s="66">
        <v>55240</v>
      </c>
      <c r="T3046" s="66">
        <v>19940</v>
      </c>
      <c r="U3046" s="67">
        <f t="shared" si="859"/>
        <v>35.299999999999997</v>
      </c>
      <c r="V3046" s="66">
        <f t="shared" si="850"/>
        <v>715778.1</v>
      </c>
      <c r="W3046" s="66" t="str">
        <f t="shared" si="851"/>
        <v>&gt; 5</v>
      </c>
      <c r="X3046" s="66">
        <f>A3046+SUMIFS(Presensi!F:F,Presensi!E:E,'Entry Data'!AP3046)</f>
        <v>1</v>
      </c>
      <c r="Y3046" s="66">
        <f>IFERROR(INDEX('Retasi Pricing'!F:F,MATCH('Entry Data'!AM3046,'Retasi Pricing'!E:E,0))*X3046,"")</f>
        <v>31200</v>
      </c>
      <c r="Z3046" s="62" t="s">
        <v>26</v>
      </c>
      <c r="AA3046" s="62" t="s">
        <v>27</v>
      </c>
      <c r="AB3046" s="32"/>
      <c r="AC3046" s="32" t="s">
        <v>373</v>
      </c>
      <c r="AD3046" s="32" t="str">
        <f t="shared" si="852"/>
        <v/>
      </c>
      <c r="AF3046" s="5" t="str">
        <f t="shared" si="853"/>
        <v>muchammad44202</v>
      </c>
      <c r="AG3046" s="5" t="str">
        <f t="shared" si="854"/>
        <v>BMJ 07044202UTARADAY</v>
      </c>
      <c r="AH3046" s="5" t="str">
        <f t="shared" si="855"/>
        <v>muchammad44202UTARADAY</v>
      </c>
      <c r="AI3046" s="5" t="str">
        <f t="shared" si="856"/>
        <v>BMJ 07044202DAY</v>
      </c>
      <c r="AJ3046" s="5" t="str">
        <f t="shared" si="857"/>
        <v>muchammad44202DAY</v>
      </c>
      <c r="AK3046" s="5" t="str">
        <f t="shared" si="858"/>
        <v>muchammadBMJ</v>
      </c>
      <c r="AL3046" s="5" t="str">
        <f t="shared" si="860"/>
        <v>5UTARA</v>
      </c>
      <c r="AM3046" s="5" t="str">
        <f t="shared" si="861"/>
        <v>&gt; 5UTARA12 RODA</v>
      </c>
      <c r="AN3046" s="5" t="str">
        <f t="shared" si="862"/>
        <v>muchammadBMJ&gt; 5UTARA12 RODA</v>
      </c>
      <c r="AO3046" s="5" t="str">
        <f t="shared" si="863"/>
        <v>muchammad&gt; 5UTARA12 RODA</v>
      </c>
      <c r="AP3046" s="5" t="str">
        <f t="shared" si="864"/>
        <v>44202DAY</v>
      </c>
    </row>
    <row r="3047" spans="1:42" x14ac:dyDescent="0.3">
      <c r="A3047" s="33">
        <v>1</v>
      </c>
      <c r="B3047" s="33"/>
      <c r="C3047" s="70">
        <v>44202</v>
      </c>
      <c r="D3047" s="71" t="s">
        <v>19</v>
      </c>
      <c r="E3047" s="70">
        <v>44202.451388888891</v>
      </c>
      <c r="F3047" s="71">
        <v>5165186</v>
      </c>
      <c r="G3047" s="33" t="s">
        <v>38</v>
      </c>
      <c r="H3047" s="33" t="s">
        <v>102</v>
      </c>
      <c r="I3047" s="33" t="s">
        <v>103</v>
      </c>
      <c r="J3047" s="33" t="s">
        <v>110</v>
      </c>
      <c r="K3047" s="63" t="s">
        <v>80</v>
      </c>
      <c r="L3047" s="32" t="str">
        <f t="shared" si="847"/>
        <v>AXOR4843</v>
      </c>
      <c r="M3047" s="32" t="str">
        <f t="shared" si="848"/>
        <v>BMJ</v>
      </c>
      <c r="N3047" s="32" t="str">
        <f t="shared" si="849"/>
        <v>12 RODA</v>
      </c>
      <c r="O3047" s="146">
        <v>44202.452662037038</v>
      </c>
      <c r="P3047" s="65">
        <v>44202.460486111115</v>
      </c>
      <c r="Q3047" s="65"/>
      <c r="R3047" s="66">
        <v>1</v>
      </c>
      <c r="S3047" s="66">
        <v>56140</v>
      </c>
      <c r="T3047" s="66">
        <v>19820</v>
      </c>
      <c r="U3047" s="67">
        <f t="shared" si="859"/>
        <v>36.32</v>
      </c>
      <c r="V3047" s="66">
        <f t="shared" si="850"/>
        <v>1091052.8</v>
      </c>
      <c r="W3047" s="66" t="str">
        <f t="shared" si="851"/>
        <v>1 &gt; 3</v>
      </c>
      <c r="X3047" s="66">
        <f>A3047+SUMIFS(Presensi!F:F,Presensi!E:E,'Entry Data'!AP3047)</f>
        <v>1</v>
      </c>
      <c r="Y3047" s="66">
        <f>IFERROR(INDEX('Retasi Pricing'!F:F,MATCH('Entry Data'!AM3047,'Retasi Pricing'!E:E,0))*X3047,"")</f>
        <v>38000</v>
      </c>
      <c r="Z3047" s="62" t="s">
        <v>26</v>
      </c>
      <c r="AA3047" s="62" t="s">
        <v>27</v>
      </c>
      <c r="AB3047" s="32"/>
      <c r="AC3047" s="32" t="s">
        <v>193</v>
      </c>
      <c r="AD3047" s="32" t="str">
        <f t="shared" si="852"/>
        <v/>
      </c>
      <c r="AF3047" s="5" t="str">
        <f t="shared" si="853"/>
        <v>budiyono44202</v>
      </c>
      <c r="AG3047" s="5" t="str">
        <f t="shared" si="854"/>
        <v>BMJ 07144202SELATANDAY</v>
      </c>
      <c r="AH3047" s="5" t="str">
        <f t="shared" si="855"/>
        <v>budiyono44202SELATANDAY</v>
      </c>
      <c r="AI3047" s="5" t="str">
        <f t="shared" si="856"/>
        <v>BMJ 07144202DAY</v>
      </c>
      <c r="AJ3047" s="5" t="str">
        <f t="shared" si="857"/>
        <v>budiyono44202DAY</v>
      </c>
      <c r="AK3047" s="5" t="str">
        <f t="shared" si="858"/>
        <v>budiyonoBMJ</v>
      </c>
      <c r="AL3047" s="5" t="str">
        <f t="shared" si="860"/>
        <v>1SELATAN</v>
      </c>
      <c r="AM3047" s="5" t="str">
        <f t="shared" si="861"/>
        <v>1 &gt; 3SELATAN12 RODA</v>
      </c>
      <c r="AN3047" s="5" t="str">
        <f t="shared" si="862"/>
        <v>budiyonoBMJ1 &gt; 3SELATAN12 RODA</v>
      </c>
      <c r="AO3047" s="5" t="str">
        <f t="shared" si="863"/>
        <v>budiyono1 &gt; 3SELATAN12 RODA</v>
      </c>
      <c r="AP3047" s="5" t="str">
        <f t="shared" si="864"/>
        <v>44202DAY</v>
      </c>
    </row>
    <row r="3048" spans="1:42" x14ac:dyDescent="0.3">
      <c r="A3048" s="33">
        <v>1</v>
      </c>
      <c r="B3048" s="33"/>
      <c r="C3048" s="70">
        <v>44202</v>
      </c>
      <c r="D3048" s="71" t="s">
        <v>19</v>
      </c>
      <c r="E3048" s="70">
        <v>44202.532638888886</v>
      </c>
      <c r="F3048" s="71">
        <v>5165279</v>
      </c>
      <c r="G3048" s="33" t="s">
        <v>38</v>
      </c>
      <c r="H3048" s="33" t="s">
        <v>102</v>
      </c>
      <c r="I3048" s="33" t="s">
        <v>290</v>
      </c>
      <c r="J3048" s="33" t="s">
        <v>40</v>
      </c>
      <c r="K3048" s="63" t="s">
        <v>80</v>
      </c>
      <c r="L3048" s="32" t="str">
        <f t="shared" si="847"/>
        <v>AXOR4843</v>
      </c>
      <c r="M3048" s="32" t="str">
        <f t="shared" si="848"/>
        <v>BMJ</v>
      </c>
      <c r="N3048" s="32" t="str">
        <f t="shared" si="849"/>
        <v>12 RODA</v>
      </c>
      <c r="O3048" s="146">
        <v>44202.533541666664</v>
      </c>
      <c r="P3048" s="65">
        <v>44202.533541666664</v>
      </c>
      <c r="Q3048" s="65"/>
      <c r="R3048" s="66">
        <v>2</v>
      </c>
      <c r="S3048" s="66">
        <v>55240</v>
      </c>
      <c r="T3048" s="66">
        <v>19820</v>
      </c>
      <c r="U3048" s="67">
        <f t="shared" si="859"/>
        <v>35.42</v>
      </c>
      <c r="V3048" s="66">
        <f t="shared" si="850"/>
        <v>1064016.8</v>
      </c>
      <c r="W3048" s="66" t="str">
        <f t="shared" si="851"/>
        <v>1 &gt; 3</v>
      </c>
      <c r="X3048" s="66">
        <f>A3048+SUMIFS(Presensi!F:F,Presensi!E:E,'Entry Data'!AP3048)</f>
        <v>1</v>
      </c>
      <c r="Y3048" s="66">
        <f>IFERROR(INDEX('Retasi Pricing'!F:F,MATCH('Entry Data'!AM3048,'Retasi Pricing'!E:E,0))*X3048,"")</f>
        <v>38000</v>
      </c>
      <c r="Z3048" s="62" t="s">
        <v>26</v>
      </c>
      <c r="AA3048" s="62" t="s">
        <v>27</v>
      </c>
      <c r="AB3048" s="32"/>
      <c r="AC3048" s="32" t="s">
        <v>193</v>
      </c>
      <c r="AD3048" s="32" t="str">
        <f t="shared" si="852"/>
        <v/>
      </c>
      <c r="AF3048" s="5" t="str">
        <f t="shared" si="853"/>
        <v>budiyono44202</v>
      </c>
      <c r="AG3048" s="5" t="str">
        <f t="shared" si="854"/>
        <v>BMJ 07144202SELATANDAY</v>
      </c>
      <c r="AH3048" s="5" t="str">
        <f t="shared" si="855"/>
        <v>budiyono44202SELATANDAY</v>
      </c>
      <c r="AI3048" s="5" t="str">
        <f t="shared" si="856"/>
        <v>BMJ 07144202DAY</v>
      </c>
      <c r="AJ3048" s="5" t="str">
        <f t="shared" si="857"/>
        <v>budiyono44202DAY</v>
      </c>
      <c r="AK3048" s="5" t="str">
        <f t="shared" si="858"/>
        <v>budiyonoBMJ</v>
      </c>
      <c r="AL3048" s="5" t="str">
        <f t="shared" si="860"/>
        <v>2SELATAN</v>
      </c>
      <c r="AM3048" s="5" t="str">
        <f t="shared" si="861"/>
        <v>1 &gt; 3SELATAN12 RODA</v>
      </c>
      <c r="AN3048" s="5" t="str">
        <f t="shared" si="862"/>
        <v>budiyonoBMJ1 &gt; 3SELATAN12 RODA</v>
      </c>
      <c r="AO3048" s="5" t="str">
        <f t="shared" si="863"/>
        <v>budiyono1 &gt; 3SELATAN12 RODA</v>
      </c>
      <c r="AP3048" s="5" t="str">
        <f t="shared" si="864"/>
        <v>44202DAY</v>
      </c>
    </row>
    <row r="3049" spans="1:42" x14ac:dyDescent="0.3">
      <c r="A3049" s="33">
        <v>1</v>
      </c>
      <c r="B3049" s="33"/>
      <c r="C3049" s="70">
        <v>44202</v>
      </c>
      <c r="D3049" s="71" t="s">
        <v>19</v>
      </c>
      <c r="E3049" s="70">
        <v>44202.615277777775</v>
      </c>
      <c r="F3049" s="71">
        <v>5165369</v>
      </c>
      <c r="G3049" s="33" t="s">
        <v>38</v>
      </c>
      <c r="H3049" s="33" t="s">
        <v>102</v>
      </c>
      <c r="I3049" s="33" t="s">
        <v>103</v>
      </c>
      <c r="J3049" s="33" t="s">
        <v>110</v>
      </c>
      <c r="K3049" s="63" t="s">
        <v>80</v>
      </c>
      <c r="L3049" s="32" t="str">
        <f t="shared" si="847"/>
        <v>AXOR4843</v>
      </c>
      <c r="M3049" s="32" t="str">
        <f t="shared" si="848"/>
        <v>BMJ</v>
      </c>
      <c r="N3049" s="32" t="str">
        <f t="shared" si="849"/>
        <v>12 RODA</v>
      </c>
      <c r="O3049" s="146">
        <v>44202.615486111114</v>
      </c>
      <c r="P3049" s="65">
        <v>44202.615486111114</v>
      </c>
      <c r="Q3049" s="65"/>
      <c r="R3049" s="66">
        <v>3</v>
      </c>
      <c r="S3049" s="66">
        <v>53940</v>
      </c>
      <c r="T3049" s="66">
        <v>19820</v>
      </c>
      <c r="U3049" s="67">
        <f t="shared" si="859"/>
        <v>34.119999999999997</v>
      </c>
      <c r="V3049" s="66">
        <f t="shared" si="850"/>
        <v>1024964.7999999999</v>
      </c>
      <c r="W3049" s="66" t="str">
        <f t="shared" si="851"/>
        <v>1 &gt; 3</v>
      </c>
      <c r="X3049" s="66">
        <f>A3049+SUMIFS(Presensi!F:F,Presensi!E:E,'Entry Data'!AP3049)</f>
        <v>1</v>
      </c>
      <c r="Y3049" s="66">
        <f>IFERROR(INDEX('Retasi Pricing'!F:F,MATCH('Entry Data'!AM3049,'Retasi Pricing'!E:E,0))*X3049,"")</f>
        <v>38000</v>
      </c>
      <c r="Z3049" s="62" t="s">
        <v>26</v>
      </c>
      <c r="AA3049" s="62" t="s">
        <v>27</v>
      </c>
      <c r="AB3049" s="32"/>
      <c r="AC3049" s="32" t="s">
        <v>193</v>
      </c>
      <c r="AD3049" s="32" t="str">
        <f t="shared" si="852"/>
        <v/>
      </c>
      <c r="AF3049" s="5" t="str">
        <f t="shared" si="853"/>
        <v>budiyono44202</v>
      </c>
      <c r="AG3049" s="5" t="str">
        <f t="shared" si="854"/>
        <v>BMJ 07144202SELATANDAY</v>
      </c>
      <c r="AH3049" s="5" t="str">
        <f t="shared" si="855"/>
        <v>budiyono44202SELATANDAY</v>
      </c>
      <c r="AI3049" s="5" t="str">
        <f t="shared" si="856"/>
        <v>BMJ 07144202DAY</v>
      </c>
      <c r="AJ3049" s="5" t="str">
        <f t="shared" si="857"/>
        <v>budiyono44202DAY</v>
      </c>
      <c r="AK3049" s="5" t="str">
        <f t="shared" si="858"/>
        <v>budiyonoBMJ</v>
      </c>
      <c r="AL3049" s="5" t="str">
        <f t="shared" si="860"/>
        <v>3SELATAN</v>
      </c>
      <c r="AM3049" s="5" t="str">
        <f t="shared" si="861"/>
        <v>1 &gt; 3SELATAN12 RODA</v>
      </c>
      <c r="AN3049" s="5" t="str">
        <f t="shared" si="862"/>
        <v>budiyonoBMJ1 &gt; 3SELATAN12 RODA</v>
      </c>
      <c r="AO3049" s="5" t="str">
        <f t="shared" si="863"/>
        <v>budiyono1 &gt; 3SELATAN12 RODA</v>
      </c>
      <c r="AP3049" s="5" t="str">
        <f t="shared" si="864"/>
        <v>44202DAY</v>
      </c>
    </row>
    <row r="3050" spans="1:42" x14ac:dyDescent="0.3">
      <c r="A3050" s="33">
        <v>1</v>
      </c>
      <c r="B3050" s="33"/>
      <c r="C3050" s="70">
        <v>44202</v>
      </c>
      <c r="D3050" s="71" t="s">
        <v>19</v>
      </c>
      <c r="E3050" s="70">
        <v>44202.720833333333</v>
      </c>
      <c r="F3050" s="71">
        <v>5165489</v>
      </c>
      <c r="G3050" s="33" t="s">
        <v>38</v>
      </c>
      <c r="H3050" s="33" t="s">
        <v>102</v>
      </c>
      <c r="I3050" s="33" t="s">
        <v>103</v>
      </c>
      <c r="J3050" s="33" t="s">
        <v>110</v>
      </c>
      <c r="K3050" s="63" t="s">
        <v>80</v>
      </c>
      <c r="L3050" s="32" t="str">
        <f t="shared" si="847"/>
        <v>AXOR4843</v>
      </c>
      <c r="M3050" s="32" t="str">
        <f t="shared" si="848"/>
        <v>BMJ</v>
      </c>
      <c r="N3050" s="32" t="str">
        <f t="shared" si="849"/>
        <v>12 RODA</v>
      </c>
      <c r="O3050" s="146">
        <v>44202.721678240741</v>
      </c>
      <c r="P3050" s="65">
        <v>44202.721678240741</v>
      </c>
      <c r="Q3050" s="65"/>
      <c r="R3050" s="66">
        <v>4</v>
      </c>
      <c r="S3050" s="66">
        <v>53880</v>
      </c>
      <c r="T3050" s="66">
        <v>19820</v>
      </c>
      <c r="U3050" s="67">
        <f t="shared" si="859"/>
        <v>34.06</v>
      </c>
      <c r="V3050" s="66">
        <f t="shared" si="850"/>
        <v>1023162.4</v>
      </c>
      <c r="W3050" s="66" t="str">
        <f t="shared" si="851"/>
        <v>&gt; 4</v>
      </c>
      <c r="X3050" s="66">
        <f>A3050+SUMIFS(Presensi!F:F,Presensi!E:E,'Entry Data'!AP3050)</f>
        <v>1</v>
      </c>
      <c r="Y3050" s="66">
        <f>IFERROR(INDEX('Retasi Pricing'!F:F,MATCH('Entry Data'!AM3050,'Retasi Pricing'!E:E,0))*X3050,"")</f>
        <v>45000</v>
      </c>
      <c r="Z3050" s="62" t="s">
        <v>26</v>
      </c>
      <c r="AA3050" s="62" t="s">
        <v>27</v>
      </c>
      <c r="AB3050" s="32"/>
      <c r="AC3050" s="32" t="s">
        <v>193</v>
      </c>
      <c r="AD3050" s="32" t="str">
        <f t="shared" si="852"/>
        <v/>
      </c>
      <c r="AF3050" s="5" t="str">
        <f t="shared" si="853"/>
        <v>budiyono44202</v>
      </c>
      <c r="AG3050" s="5" t="str">
        <f t="shared" si="854"/>
        <v>BMJ 07144202SELATANDAY</v>
      </c>
      <c r="AH3050" s="5" t="str">
        <f t="shared" si="855"/>
        <v>budiyono44202SELATANDAY</v>
      </c>
      <c r="AI3050" s="5" t="str">
        <f t="shared" si="856"/>
        <v>BMJ 07144202DAY</v>
      </c>
      <c r="AJ3050" s="5" t="str">
        <f t="shared" si="857"/>
        <v>budiyono44202DAY</v>
      </c>
      <c r="AK3050" s="5" t="str">
        <f t="shared" si="858"/>
        <v>budiyonoBMJ</v>
      </c>
      <c r="AL3050" s="5" t="str">
        <f t="shared" si="860"/>
        <v>4SELATAN</v>
      </c>
      <c r="AM3050" s="5" t="str">
        <f t="shared" si="861"/>
        <v>&gt; 4SELATAN12 RODA</v>
      </c>
      <c r="AN3050" s="5" t="str">
        <f t="shared" si="862"/>
        <v>budiyonoBMJ&gt; 4SELATAN12 RODA</v>
      </c>
      <c r="AO3050" s="5" t="str">
        <f t="shared" si="863"/>
        <v>budiyono&gt; 4SELATAN12 RODA</v>
      </c>
      <c r="AP3050" s="5" t="str">
        <f t="shared" si="864"/>
        <v>44202DAY</v>
      </c>
    </row>
    <row r="3051" spans="1:42" x14ac:dyDescent="0.3">
      <c r="A3051" s="33">
        <v>1</v>
      </c>
      <c r="B3051" s="33"/>
      <c r="C3051" s="70">
        <v>44202</v>
      </c>
      <c r="D3051" s="71" t="s">
        <v>19</v>
      </c>
      <c r="E3051" s="70">
        <v>44202.390972222223</v>
      </c>
      <c r="F3051" s="71">
        <v>5165112</v>
      </c>
      <c r="G3051" s="33" t="s">
        <v>38</v>
      </c>
      <c r="H3051" s="33" t="s">
        <v>102</v>
      </c>
      <c r="I3051" s="33" t="s">
        <v>290</v>
      </c>
      <c r="J3051" s="33" t="s">
        <v>40</v>
      </c>
      <c r="K3051" s="63" t="s">
        <v>82</v>
      </c>
      <c r="L3051" s="32" t="str">
        <f t="shared" si="847"/>
        <v>AXOR4843</v>
      </c>
      <c r="M3051" s="32" t="str">
        <f t="shared" si="848"/>
        <v>BMJ</v>
      </c>
      <c r="N3051" s="32" t="str">
        <f t="shared" si="849"/>
        <v>12 RODA</v>
      </c>
      <c r="O3051" s="146">
        <v>44202.391365740739</v>
      </c>
      <c r="P3051" s="65">
        <v>44202.395995370367</v>
      </c>
      <c r="Q3051" s="65"/>
      <c r="R3051" s="66">
        <v>1</v>
      </c>
      <c r="S3051" s="66">
        <v>54920</v>
      </c>
      <c r="T3051" s="66">
        <v>19840</v>
      </c>
      <c r="U3051" s="67">
        <f t="shared" si="859"/>
        <v>35.08</v>
      </c>
      <c r="V3051" s="66">
        <f t="shared" si="850"/>
        <v>1053803.2</v>
      </c>
      <c r="W3051" s="66" t="str">
        <f t="shared" si="851"/>
        <v>1 &gt; 3</v>
      </c>
      <c r="X3051" s="66">
        <f>A3051+SUMIFS(Presensi!F:F,Presensi!E:E,'Entry Data'!AP3051)</f>
        <v>1</v>
      </c>
      <c r="Y3051" s="66">
        <f>IFERROR(INDEX('Retasi Pricing'!F:F,MATCH('Entry Data'!AM3051,'Retasi Pricing'!E:E,0))*X3051,"")</f>
        <v>38000</v>
      </c>
      <c r="Z3051" s="62" t="s">
        <v>26</v>
      </c>
      <c r="AA3051" s="62" t="s">
        <v>27</v>
      </c>
      <c r="AB3051" s="32"/>
      <c r="AC3051" s="32" t="s">
        <v>196</v>
      </c>
      <c r="AD3051" s="32" t="str">
        <f t="shared" si="852"/>
        <v/>
      </c>
      <c r="AF3051" s="5" t="str">
        <f t="shared" si="853"/>
        <v>suwarno44202</v>
      </c>
      <c r="AG3051" s="5" t="str">
        <f t="shared" si="854"/>
        <v>BMJ 07244202SELATANDAY</v>
      </c>
      <c r="AH3051" s="5" t="str">
        <f t="shared" si="855"/>
        <v>suwarno44202SELATANDAY</v>
      </c>
      <c r="AI3051" s="5" t="str">
        <f t="shared" si="856"/>
        <v>BMJ 07244202DAY</v>
      </c>
      <c r="AJ3051" s="5" t="str">
        <f t="shared" si="857"/>
        <v>suwarno44202DAY</v>
      </c>
      <c r="AK3051" s="5" t="str">
        <f t="shared" si="858"/>
        <v>suwarnoBMJ</v>
      </c>
      <c r="AL3051" s="5" t="str">
        <f t="shared" si="860"/>
        <v>1SELATAN</v>
      </c>
      <c r="AM3051" s="5" t="str">
        <f t="shared" si="861"/>
        <v>1 &gt; 3SELATAN12 RODA</v>
      </c>
      <c r="AN3051" s="5" t="str">
        <f t="shared" si="862"/>
        <v>suwarnoBMJ1 &gt; 3SELATAN12 RODA</v>
      </c>
      <c r="AO3051" s="5" t="str">
        <f t="shared" si="863"/>
        <v>suwarno1 &gt; 3SELATAN12 RODA</v>
      </c>
      <c r="AP3051" s="5" t="str">
        <f t="shared" si="864"/>
        <v>44202DAY</v>
      </c>
    </row>
    <row r="3052" spans="1:42" x14ac:dyDescent="0.3">
      <c r="A3052" s="33">
        <v>1</v>
      </c>
      <c r="B3052" s="33"/>
      <c r="C3052" s="70">
        <v>44202</v>
      </c>
      <c r="D3052" s="71" t="s">
        <v>19</v>
      </c>
      <c r="E3052" s="70">
        <v>44202.524305555555</v>
      </c>
      <c r="F3052" s="71">
        <v>5165273</v>
      </c>
      <c r="G3052" s="33" t="s">
        <v>38</v>
      </c>
      <c r="H3052" s="33" t="s">
        <v>102</v>
      </c>
      <c r="I3052" s="33" t="s">
        <v>103</v>
      </c>
      <c r="J3052" s="33" t="s">
        <v>110</v>
      </c>
      <c r="K3052" s="63" t="s">
        <v>82</v>
      </c>
      <c r="L3052" s="32" t="str">
        <f t="shared" ref="L3052:L3115" si="865">IFERROR(VLOOKUP(K3052,db_unit,2,FALSE),"")</f>
        <v>AXOR4843</v>
      </c>
      <c r="M3052" s="32" t="str">
        <f t="shared" ref="M3052:M3115" si="866">IFERROR(VLOOKUP(K3052,db_unit,3,FALSE),"")</f>
        <v>BMJ</v>
      </c>
      <c r="N3052" s="32" t="str">
        <f t="shared" ref="N3052:N3115" si="867">IFERROR(VLOOKUP(K3052,db_unit,4,FALSE),"")</f>
        <v>12 RODA</v>
      </c>
      <c r="O3052" s="146">
        <v>44202.525092592594</v>
      </c>
      <c r="P3052" s="65">
        <v>44202.525092592594</v>
      </c>
      <c r="Q3052" s="65"/>
      <c r="R3052" s="66">
        <v>2</v>
      </c>
      <c r="S3052" s="66">
        <v>55260</v>
      </c>
      <c r="T3052" s="66">
        <v>19840</v>
      </c>
      <c r="U3052" s="67">
        <f t="shared" si="859"/>
        <v>35.42</v>
      </c>
      <c r="V3052" s="66">
        <f t="shared" si="850"/>
        <v>1064016.8</v>
      </c>
      <c r="W3052" s="66" t="str">
        <f t="shared" si="851"/>
        <v>1 &gt; 3</v>
      </c>
      <c r="X3052" s="66">
        <f>A3052+SUMIFS(Presensi!F:F,Presensi!E:E,'Entry Data'!AP3052)</f>
        <v>1</v>
      </c>
      <c r="Y3052" s="66">
        <f>IFERROR(INDEX('Retasi Pricing'!F:F,MATCH('Entry Data'!AM3052,'Retasi Pricing'!E:E,0))*X3052,"")</f>
        <v>38000</v>
      </c>
      <c r="Z3052" s="62" t="s">
        <v>26</v>
      </c>
      <c r="AA3052" s="62" t="s">
        <v>27</v>
      </c>
      <c r="AB3052" s="32"/>
      <c r="AC3052" s="32" t="s">
        <v>196</v>
      </c>
      <c r="AD3052" s="32" t="str">
        <f t="shared" si="852"/>
        <v/>
      </c>
      <c r="AF3052" s="5" t="str">
        <f t="shared" si="853"/>
        <v>suwarno44202</v>
      </c>
      <c r="AG3052" s="5" t="str">
        <f t="shared" si="854"/>
        <v>BMJ 07244202SELATANDAY</v>
      </c>
      <c r="AH3052" s="5" t="str">
        <f t="shared" si="855"/>
        <v>suwarno44202SELATANDAY</v>
      </c>
      <c r="AI3052" s="5" t="str">
        <f t="shared" si="856"/>
        <v>BMJ 07244202DAY</v>
      </c>
      <c r="AJ3052" s="5" t="str">
        <f t="shared" si="857"/>
        <v>suwarno44202DAY</v>
      </c>
      <c r="AK3052" s="5" t="str">
        <f t="shared" si="858"/>
        <v>suwarnoBMJ</v>
      </c>
      <c r="AL3052" s="5" t="str">
        <f t="shared" si="860"/>
        <v>2SELATAN</v>
      </c>
      <c r="AM3052" s="5" t="str">
        <f t="shared" si="861"/>
        <v>1 &gt; 3SELATAN12 RODA</v>
      </c>
      <c r="AN3052" s="5" t="str">
        <f t="shared" si="862"/>
        <v>suwarnoBMJ1 &gt; 3SELATAN12 RODA</v>
      </c>
      <c r="AO3052" s="5" t="str">
        <f t="shared" si="863"/>
        <v>suwarno1 &gt; 3SELATAN12 RODA</v>
      </c>
      <c r="AP3052" s="5" t="str">
        <f t="shared" si="864"/>
        <v>44202DAY</v>
      </c>
    </row>
    <row r="3053" spans="1:42" x14ac:dyDescent="0.3">
      <c r="A3053" s="33">
        <v>1</v>
      </c>
      <c r="B3053" s="33"/>
      <c r="C3053" s="70">
        <v>44202</v>
      </c>
      <c r="D3053" s="71" t="s">
        <v>19</v>
      </c>
      <c r="E3053" s="70">
        <v>44202.459027777775</v>
      </c>
      <c r="F3053" s="71">
        <v>5165191</v>
      </c>
      <c r="G3053" s="33" t="s">
        <v>38</v>
      </c>
      <c r="H3053" s="33" t="s">
        <v>102</v>
      </c>
      <c r="I3053" s="33" t="s">
        <v>103</v>
      </c>
      <c r="J3053" s="33" t="s">
        <v>40</v>
      </c>
      <c r="K3053" s="63" t="s">
        <v>85</v>
      </c>
      <c r="L3053" s="32" t="str">
        <f t="shared" si="865"/>
        <v>AXOR4843</v>
      </c>
      <c r="M3053" s="32" t="str">
        <f t="shared" si="866"/>
        <v>BMJ</v>
      </c>
      <c r="N3053" s="32" t="str">
        <f t="shared" si="867"/>
        <v>12 RODA</v>
      </c>
      <c r="O3053" s="146">
        <v>44202.459467592591</v>
      </c>
      <c r="P3053" s="65">
        <v>44202.460532407407</v>
      </c>
      <c r="Q3053" s="65"/>
      <c r="R3053" s="66">
        <v>1</v>
      </c>
      <c r="S3053" s="66">
        <v>55260</v>
      </c>
      <c r="T3053" s="66">
        <v>19880</v>
      </c>
      <c r="U3053" s="67">
        <f t="shared" si="859"/>
        <v>35.380000000000003</v>
      </c>
      <c r="V3053" s="66">
        <f t="shared" si="850"/>
        <v>1062815.2</v>
      </c>
      <c r="W3053" s="66" t="str">
        <f t="shared" si="851"/>
        <v>1 &gt; 3</v>
      </c>
      <c r="X3053" s="66">
        <f>A3053+SUMIFS(Presensi!F:F,Presensi!E:E,'Entry Data'!AP3053)</f>
        <v>1</v>
      </c>
      <c r="Y3053" s="66">
        <f>IFERROR(INDEX('Retasi Pricing'!F:F,MATCH('Entry Data'!AM3053,'Retasi Pricing'!E:E,0))*X3053,"")</f>
        <v>38000</v>
      </c>
      <c r="Z3053" s="62" t="s">
        <v>26</v>
      </c>
      <c r="AA3053" s="62" t="s">
        <v>27</v>
      </c>
      <c r="AB3053" s="32"/>
      <c r="AC3053" s="32" t="s">
        <v>212</v>
      </c>
      <c r="AD3053" s="32" t="str">
        <f t="shared" si="852"/>
        <v/>
      </c>
      <c r="AF3053" s="5" t="str">
        <f t="shared" si="853"/>
        <v>reso sungkowo44202</v>
      </c>
      <c r="AG3053" s="5" t="str">
        <f t="shared" si="854"/>
        <v>BMJ 07444202SELATANDAY</v>
      </c>
      <c r="AH3053" s="5" t="str">
        <f t="shared" si="855"/>
        <v>reso sungkowo44202SELATANDAY</v>
      </c>
      <c r="AI3053" s="5" t="str">
        <f t="shared" si="856"/>
        <v>BMJ 07444202DAY</v>
      </c>
      <c r="AJ3053" s="5" t="str">
        <f t="shared" si="857"/>
        <v>reso sungkowo44202DAY</v>
      </c>
      <c r="AK3053" s="5" t="str">
        <f t="shared" si="858"/>
        <v>reso sungkowoBMJ</v>
      </c>
      <c r="AL3053" s="5" t="str">
        <f t="shared" si="860"/>
        <v>1SELATAN</v>
      </c>
      <c r="AM3053" s="5" t="str">
        <f t="shared" si="861"/>
        <v>1 &gt; 3SELATAN12 RODA</v>
      </c>
      <c r="AN3053" s="5" t="str">
        <f t="shared" si="862"/>
        <v>reso sungkowoBMJ1 &gt; 3SELATAN12 RODA</v>
      </c>
      <c r="AO3053" s="5" t="str">
        <f t="shared" si="863"/>
        <v>reso sungkowo1 &gt; 3SELATAN12 RODA</v>
      </c>
      <c r="AP3053" s="5" t="str">
        <f t="shared" si="864"/>
        <v>44202DAY</v>
      </c>
    </row>
    <row r="3054" spans="1:42" x14ac:dyDescent="0.3">
      <c r="A3054" s="33">
        <v>1</v>
      </c>
      <c r="B3054" s="33"/>
      <c r="C3054" s="70">
        <v>44202</v>
      </c>
      <c r="D3054" s="71" t="s">
        <v>19</v>
      </c>
      <c r="E3054" s="70">
        <v>44202.543749999997</v>
      </c>
      <c r="F3054" s="71">
        <v>5165286</v>
      </c>
      <c r="G3054" s="33" t="s">
        <v>38</v>
      </c>
      <c r="H3054" s="33" t="s">
        <v>102</v>
      </c>
      <c r="I3054" s="33" t="s">
        <v>103</v>
      </c>
      <c r="J3054" s="33" t="s">
        <v>40</v>
      </c>
      <c r="K3054" s="63" t="s">
        <v>85</v>
      </c>
      <c r="L3054" s="32" t="str">
        <f t="shared" si="865"/>
        <v>AXOR4843</v>
      </c>
      <c r="M3054" s="32" t="str">
        <f t="shared" si="866"/>
        <v>BMJ</v>
      </c>
      <c r="N3054" s="32" t="str">
        <f t="shared" si="867"/>
        <v>12 RODA</v>
      </c>
      <c r="O3054" s="146">
        <v>44202.544444444444</v>
      </c>
      <c r="P3054" s="65">
        <v>44202.544444444444</v>
      </c>
      <c r="Q3054" s="65"/>
      <c r="R3054" s="66">
        <v>2</v>
      </c>
      <c r="S3054" s="66">
        <v>54680</v>
      </c>
      <c r="T3054" s="66">
        <v>19880</v>
      </c>
      <c r="U3054" s="67">
        <f t="shared" si="859"/>
        <v>34.799999999999997</v>
      </c>
      <c r="V3054" s="66">
        <f t="shared" si="850"/>
        <v>1045392</v>
      </c>
      <c r="W3054" s="66" t="str">
        <f t="shared" si="851"/>
        <v>1 &gt; 3</v>
      </c>
      <c r="X3054" s="66">
        <f>A3054+SUMIFS(Presensi!F:F,Presensi!E:E,'Entry Data'!AP3054)</f>
        <v>1</v>
      </c>
      <c r="Y3054" s="66">
        <f>IFERROR(INDEX('Retasi Pricing'!F:F,MATCH('Entry Data'!AM3054,'Retasi Pricing'!E:E,0))*X3054,"")</f>
        <v>38000</v>
      </c>
      <c r="Z3054" s="62" t="s">
        <v>26</v>
      </c>
      <c r="AA3054" s="62" t="s">
        <v>27</v>
      </c>
      <c r="AB3054" s="32"/>
      <c r="AC3054" s="32" t="s">
        <v>212</v>
      </c>
      <c r="AD3054" s="32" t="str">
        <f t="shared" si="852"/>
        <v/>
      </c>
      <c r="AF3054" s="5" t="str">
        <f t="shared" si="853"/>
        <v>reso sungkowo44202</v>
      </c>
      <c r="AG3054" s="5" t="str">
        <f t="shared" si="854"/>
        <v>BMJ 07444202SELATANDAY</v>
      </c>
      <c r="AH3054" s="5" t="str">
        <f t="shared" si="855"/>
        <v>reso sungkowo44202SELATANDAY</v>
      </c>
      <c r="AI3054" s="5" t="str">
        <f t="shared" si="856"/>
        <v>BMJ 07444202DAY</v>
      </c>
      <c r="AJ3054" s="5" t="str">
        <f t="shared" si="857"/>
        <v>reso sungkowo44202DAY</v>
      </c>
      <c r="AK3054" s="5" t="str">
        <f t="shared" si="858"/>
        <v>reso sungkowoBMJ</v>
      </c>
      <c r="AL3054" s="5" t="str">
        <f t="shared" si="860"/>
        <v>2SELATAN</v>
      </c>
      <c r="AM3054" s="5" t="str">
        <f t="shared" si="861"/>
        <v>1 &gt; 3SELATAN12 RODA</v>
      </c>
      <c r="AN3054" s="5" t="str">
        <f t="shared" si="862"/>
        <v>reso sungkowoBMJ1 &gt; 3SELATAN12 RODA</v>
      </c>
      <c r="AO3054" s="5" t="str">
        <f t="shared" si="863"/>
        <v>reso sungkowo1 &gt; 3SELATAN12 RODA</v>
      </c>
      <c r="AP3054" s="5" t="str">
        <f t="shared" si="864"/>
        <v>44202DAY</v>
      </c>
    </row>
    <row r="3055" spans="1:42" x14ac:dyDescent="0.3">
      <c r="A3055" s="33">
        <v>1</v>
      </c>
      <c r="B3055" s="33"/>
      <c r="C3055" s="70">
        <v>44202</v>
      </c>
      <c r="D3055" s="71" t="s">
        <v>19</v>
      </c>
      <c r="E3055" s="70">
        <v>44202.637499999997</v>
      </c>
      <c r="F3055" s="71">
        <v>5165399</v>
      </c>
      <c r="G3055" s="33" t="s">
        <v>38</v>
      </c>
      <c r="H3055" s="33" t="s">
        <v>102</v>
      </c>
      <c r="I3055" s="33" t="s">
        <v>173</v>
      </c>
      <c r="J3055" s="33" t="s">
        <v>110</v>
      </c>
      <c r="K3055" s="63" t="s">
        <v>85</v>
      </c>
      <c r="L3055" s="32" t="str">
        <f t="shared" si="865"/>
        <v>AXOR4843</v>
      </c>
      <c r="M3055" s="32" t="str">
        <f t="shared" si="866"/>
        <v>BMJ</v>
      </c>
      <c r="N3055" s="32" t="str">
        <f t="shared" si="867"/>
        <v>12 RODA</v>
      </c>
      <c r="O3055" s="146">
        <v>44202.637812499997</v>
      </c>
      <c r="P3055" s="65">
        <v>44202.637812499997</v>
      </c>
      <c r="Q3055" s="65"/>
      <c r="R3055" s="66">
        <v>3</v>
      </c>
      <c r="S3055" s="66">
        <v>58120</v>
      </c>
      <c r="T3055" s="66">
        <v>19880</v>
      </c>
      <c r="U3055" s="67">
        <f t="shared" si="859"/>
        <v>38.24</v>
      </c>
      <c r="V3055" s="66">
        <f t="shared" si="850"/>
        <v>1148729.6000000001</v>
      </c>
      <c r="W3055" s="66" t="str">
        <f t="shared" si="851"/>
        <v>1 &gt; 3</v>
      </c>
      <c r="X3055" s="66">
        <f>A3055+SUMIFS(Presensi!F:F,Presensi!E:E,'Entry Data'!AP3055)</f>
        <v>1</v>
      </c>
      <c r="Y3055" s="66">
        <f>IFERROR(INDEX('Retasi Pricing'!F:F,MATCH('Entry Data'!AM3055,'Retasi Pricing'!E:E,0))*X3055,"")</f>
        <v>38000</v>
      </c>
      <c r="Z3055" s="62" t="s">
        <v>26</v>
      </c>
      <c r="AA3055" s="62" t="s">
        <v>27</v>
      </c>
      <c r="AB3055" s="32"/>
      <c r="AC3055" s="32" t="s">
        <v>212</v>
      </c>
      <c r="AD3055" s="32" t="str">
        <f t="shared" si="852"/>
        <v/>
      </c>
      <c r="AF3055" s="5" t="str">
        <f t="shared" si="853"/>
        <v>reso sungkowo44202</v>
      </c>
      <c r="AG3055" s="5" t="str">
        <f t="shared" si="854"/>
        <v>BMJ 07444202SELATANDAY</v>
      </c>
      <c r="AH3055" s="5" t="str">
        <f t="shared" si="855"/>
        <v>reso sungkowo44202SELATANDAY</v>
      </c>
      <c r="AI3055" s="5" t="str">
        <f t="shared" si="856"/>
        <v>BMJ 07444202DAY</v>
      </c>
      <c r="AJ3055" s="5" t="str">
        <f t="shared" si="857"/>
        <v>reso sungkowo44202DAY</v>
      </c>
      <c r="AK3055" s="5" t="str">
        <f t="shared" si="858"/>
        <v>reso sungkowoBMJ</v>
      </c>
      <c r="AL3055" s="5" t="str">
        <f t="shared" si="860"/>
        <v>3SELATAN</v>
      </c>
      <c r="AM3055" s="5" t="str">
        <f t="shared" si="861"/>
        <v>1 &gt; 3SELATAN12 RODA</v>
      </c>
      <c r="AN3055" s="5" t="str">
        <f t="shared" si="862"/>
        <v>reso sungkowoBMJ1 &gt; 3SELATAN12 RODA</v>
      </c>
      <c r="AO3055" s="5" t="str">
        <f t="shared" si="863"/>
        <v>reso sungkowo1 &gt; 3SELATAN12 RODA</v>
      </c>
      <c r="AP3055" s="5" t="str">
        <f t="shared" si="864"/>
        <v>44202DAY</v>
      </c>
    </row>
    <row r="3056" spans="1:42" x14ac:dyDescent="0.3">
      <c r="A3056" s="33">
        <v>1</v>
      </c>
      <c r="B3056" s="33"/>
      <c r="C3056" s="70">
        <v>44202</v>
      </c>
      <c r="D3056" s="71" t="s">
        <v>19</v>
      </c>
      <c r="E3056" s="70">
        <v>44202.73333333333</v>
      </c>
      <c r="F3056" s="71">
        <v>5165499</v>
      </c>
      <c r="G3056" s="33" t="s">
        <v>38</v>
      </c>
      <c r="H3056" s="33" t="s">
        <v>113</v>
      </c>
      <c r="I3056" s="33" t="s">
        <v>291</v>
      </c>
      <c r="J3056" s="33" t="s">
        <v>40</v>
      </c>
      <c r="K3056" s="63" t="s">
        <v>85</v>
      </c>
      <c r="L3056" s="32" t="str">
        <f t="shared" si="865"/>
        <v>AXOR4843</v>
      </c>
      <c r="M3056" s="32" t="str">
        <f t="shared" si="866"/>
        <v>BMJ</v>
      </c>
      <c r="N3056" s="32" t="str">
        <f t="shared" si="867"/>
        <v>12 RODA</v>
      </c>
      <c r="O3056" s="146">
        <v>44202.7340625</v>
      </c>
      <c r="P3056" s="65">
        <v>44202.7340625</v>
      </c>
      <c r="Q3056" s="65"/>
      <c r="R3056" s="66">
        <v>4</v>
      </c>
      <c r="S3056" s="66">
        <v>54860</v>
      </c>
      <c r="T3056" s="66">
        <v>19880</v>
      </c>
      <c r="U3056" s="67">
        <f t="shared" si="859"/>
        <v>34.979999999999997</v>
      </c>
      <c r="V3056" s="66">
        <f t="shared" si="850"/>
        <v>1050799.1999999997</v>
      </c>
      <c r="W3056" s="66" t="str">
        <f t="shared" si="851"/>
        <v>&gt; 4</v>
      </c>
      <c r="X3056" s="66">
        <f>A3056+SUMIFS(Presensi!F:F,Presensi!E:E,'Entry Data'!AP3056)</f>
        <v>1</v>
      </c>
      <c r="Y3056" s="66">
        <f>IFERROR(INDEX('Retasi Pricing'!F:F,MATCH('Entry Data'!AM3056,'Retasi Pricing'!E:E,0))*X3056,"")</f>
        <v>45000</v>
      </c>
      <c r="Z3056" s="62" t="s">
        <v>26</v>
      </c>
      <c r="AA3056" s="62" t="s">
        <v>27</v>
      </c>
      <c r="AB3056" s="32"/>
      <c r="AC3056" s="32" t="s">
        <v>212</v>
      </c>
      <c r="AD3056" s="32" t="str">
        <f t="shared" si="852"/>
        <v/>
      </c>
      <c r="AF3056" s="5" t="str">
        <f t="shared" si="853"/>
        <v>reso sungkowo44202</v>
      </c>
      <c r="AG3056" s="5" t="str">
        <f t="shared" si="854"/>
        <v>BMJ 07444202SELATANDAY</v>
      </c>
      <c r="AH3056" s="5" t="str">
        <f t="shared" si="855"/>
        <v>reso sungkowo44202SELATANDAY</v>
      </c>
      <c r="AI3056" s="5" t="str">
        <f t="shared" si="856"/>
        <v>BMJ 07444202DAY</v>
      </c>
      <c r="AJ3056" s="5" t="str">
        <f t="shared" si="857"/>
        <v>reso sungkowo44202DAY</v>
      </c>
      <c r="AK3056" s="5" t="str">
        <f t="shared" si="858"/>
        <v>reso sungkowoBMJ</v>
      </c>
      <c r="AL3056" s="5" t="str">
        <f t="shared" si="860"/>
        <v>4SELATAN</v>
      </c>
      <c r="AM3056" s="5" t="str">
        <f t="shared" si="861"/>
        <v>&gt; 4SELATAN12 RODA</v>
      </c>
      <c r="AN3056" s="5" t="str">
        <f t="shared" si="862"/>
        <v>reso sungkowoBMJ&gt; 4SELATAN12 RODA</v>
      </c>
      <c r="AO3056" s="5" t="str">
        <f t="shared" si="863"/>
        <v>reso sungkowo&gt; 4SELATAN12 RODA</v>
      </c>
      <c r="AP3056" s="5" t="str">
        <f t="shared" si="864"/>
        <v>44202DAY</v>
      </c>
    </row>
    <row r="3057" spans="1:42" x14ac:dyDescent="0.3">
      <c r="A3057" s="33">
        <v>1</v>
      </c>
      <c r="B3057" s="33"/>
      <c r="C3057" s="70">
        <v>44202</v>
      </c>
      <c r="D3057" s="71" t="s">
        <v>87</v>
      </c>
      <c r="E3057" s="70">
        <v>44203.115972222222</v>
      </c>
      <c r="F3057" s="71">
        <v>5165846</v>
      </c>
      <c r="G3057" s="33" t="s">
        <v>20</v>
      </c>
      <c r="H3057" s="33" t="s">
        <v>21</v>
      </c>
      <c r="I3057" s="33" t="s">
        <v>51</v>
      </c>
      <c r="J3057" s="33" t="s">
        <v>46</v>
      </c>
      <c r="K3057" s="63" t="s">
        <v>25</v>
      </c>
      <c r="L3057" s="32" t="str">
        <f t="shared" si="865"/>
        <v>CGE370</v>
      </c>
      <c r="M3057" s="32" t="str">
        <f t="shared" si="866"/>
        <v>BMJ II</v>
      </c>
      <c r="N3057" s="32" t="str">
        <f t="shared" si="867"/>
        <v>12 RODA</v>
      </c>
      <c r="O3057" s="146">
        <v>44203.1175</v>
      </c>
      <c r="P3057" s="65">
        <v>44203.122465277775</v>
      </c>
      <c r="Q3057" s="65"/>
      <c r="R3057" s="66">
        <v>4</v>
      </c>
      <c r="S3057" s="66">
        <v>46640</v>
      </c>
      <c r="T3057" s="66">
        <v>18600</v>
      </c>
      <c r="U3057" s="67">
        <f t="shared" si="859"/>
        <v>28.04</v>
      </c>
      <c r="V3057" s="66">
        <f t="shared" si="850"/>
        <v>568567.08000000007</v>
      </c>
      <c r="W3057" s="66" t="str">
        <f t="shared" si="851"/>
        <v>1 &gt; 4</v>
      </c>
      <c r="X3057" s="66">
        <f>A3057+SUMIFS(Presensi!F:F,Presensi!E:E,'Entry Data'!AP3057)</f>
        <v>1</v>
      </c>
      <c r="Y3057" s="66">
        <f>IFERROR(INDEX('Retasi Pricing'!F:F,MATCH('Entry Data'!AM3057,'Retasi Pricing'!E:E,0))*X3057,"")</f>
        <v>27500</v>
      </c>
      <c r="Z3057" s="62" t="s">
        <v>26</v>
      </c>
      <c r="AA3057" s="62" t="s">
        <v>27</v>
      </c>
      <c r="AB3057" s="32"/>
      <c r="AC3057" s="32" t="s">
        <v>207</v>
      </c>
      <c r="AD3057" s="32" t="str">
        <f t="shared" si="852"/>
        <v/>
      </c>
      <c r="AF3057" s="5" t="str">
        <f t="shared" si="853"/>
        <v>umar abadi44202</v>
      </c>
      <c r="AG3057" s="5" t="str">
        <f t="shared" si="854"/>
        <v>BMJ 04044202UTARANIGHT</v>
      </c>
      <c r="AH3057" s="5" t="str">
        <f t="shared" si="855"/>
        <v>umar abadi44202UTARANIGHT</v>
      </c>
      <c r="AI3057" s="5" t="str">
        <f t="shared" si="856"/>
        <v>BMJ 04044202NIGHT</v>
      </c>
      <c r="AJ3057" s="5" t="str">
        <f t="shared" si="857"/>
        <v>umar abadi44202NIGHT</v>
      </c>
      <c r="AK3057" s="5" t="str">
        <f t="shared" si="858"/>
        <v>umar abadiBMJ II</v>
      </c>
      <c r="AL3057" s="5" t="str">
        <f t="shared" si="860"/>
        <v>4UTARA</v>
      </c>
      <c r="AM3057" s="5" t="str">
        <f t="shared" si="861"/>
        <v>1 &gt; 4UTARA12 RODA</v>
      </c>
      <c r="AN3057" s="5" t="str">
        <f t="shared" si="862"/>
        <v>umar abadiBMJ II1 &gt; 4UTARA12 RODA</v>
      </c>
      <c r="AO3057" s="5" t="str">
        <f t="shared" si="863"/>
        <v>umar abadi1 &gt; 4UTARA12 RODA</v>
      </c>
      <c r="AP3057" s="5" t="str">
        <f t="shared" si="864"/>
        <v>44202NIGHT</v>
      </c>
    </row>
    <row r="3058" spans="1:42" x14ac:dyDescent="0.3">
      <c r="A3058" s="33">
        <v>1</v>
      </c>
      <c r="B3058" s="33"/>
      <c r="C3058" s="70">
        <v>44202</v>
      </c>
      <c r="D3058" s="71" t="s">
        <v>87</v>
      </c>
      <c r="E3058" s="70">
        <v>44203.176388888889</v>
      </c>
      <c r="F3058" s="71">
        <v>5165901</v>
      </c>
      <c r="G3058" s="33" t="s">
        <v>20</v>
      </c>
      <c r="H3058" s="33" t="s">
        <v>21</v>
      </c>
      <c r="I3058" s="33" t="s">
        <v>51</v>
      </c>
      <c r="J3058" s="33" t="s">
        <v>23</v>
      </c>
      <c r="K3058" s="63" t="s">
        <v>25</v>
      </c>
      <c r="L3058" s="32" t="str">
        <f t="shared" si="865"/>
        <v>CGE370</v>
      </c>
      <c r="M3058" s="32" t="str">
        <f t="shared" si="866"/>
        <v>BMJ II</v>
      </c>
      <c r="N3058" s="32" t="str">
        <f t="shared" si="867"/>
        <v>12 RODA</v>
      </c>
      <c r="O3058" s="146">
        <v>44203.176574074074</v>
      </c>
      <c r="P3058" s="65">
        <v>44203.176574074074</v>
      </c>
      <c r="Q3058" s="65"/>
      <c r="R3058" s="66">
        <v>5</v>
      </c>
      <c r="S3058" s="66">
        <v>46980</v>
      </c>
      <c r="T3058" s="66">
        <v>18600</v>
      </c>
      <c r="U3058" s="67">
        <f t="shared" si="859"/>
        <v>28.38</v>
      </c>
      <c r="V3058" s="66">
        <f t="shared" si="850"/>
        <v>575461.26</v>
      </c>
      <c r="W3058" s="66" t="str">
        <f t="shared" si="851"/>
        <v>&gt; 5</v>
      </c>
      <c r="X3058" s="66">
        <f>A3058+SUMIFS(Presensi!F:F,Presensi!E:E,'Entry Data'!AP3058)</f>
        <v>1</v>
      </c>
      <c r="Y3058" s="66">
        <f>IFERROR(INDEX('Retasi Pricing'!F:F,MATCH('Entry Data'!AM3058,'Retasi Pricing'!E:E,0))*X3058,"")</f>
        <v>31200</v>
      </c>
      <c r="Z3058" s="62" t="s">
        <v>26</v>
      </c>
      <c r="AA3058" s="62" t="s">
        <v>27</v>
      </c>
      <c r="AB3058" s="32"/>
      <c r="AC3058" s="32" t="s">
        <v>207</v>
      </c>
      <c r="AD3058" s="32" t="str">
        <f t="shared" si="852"/>
        <v/>
      </c>
      <c r="AF3058" s="5" t="str">
        <f t="shared" si="853"/>
        <v>umar abadi44202</v>
      </c>
      <c r="AG3058" s="5" t="str">
        <f t="shared" si="854"/>
        <v>BMJ 04044202UTARANIGHT</v>
      </c>
      <c r="AH3058" s="5" t="str">
        <f t="shared" si="855"/>
        <v>umar abadi44202UTARANIGHT</v>
      </c>
      <c r="AI3058" s="5" t="str">
        <f t="shared" si="856"/>
        <v>BMJ 04044202NIGHT</v>
      </c>
      <c r="AJ3058" s="5" t="str">
        <f t="shared" si="857"/>
        <v>umar abadi44202NIGHT</v>
      </c>
      <c r="AK3058" s="5" t="str">
        <f t="shared" si="858"/>
        <v>umar abadiBMJ II</v>
      </c>
      <c r="AL3058" s="5" t="str">
        <f t="shared" si="860"/>
        <v>5UTARA</v>
      </c>
      <c r="AM3058" s="5" t="str">
        <f t="shared" si="861"/>
        <v>&gt; 5UTARA12 RODA</v>
      </c>
      <c r="AN3058" s="5" t="str">
        <f t="shared" si="862"/>
        <v>umar abadiBMJ II&gt; 5UTARA12 RODA</v>
      </c>
      <c r="AO3058" s="5" t="str">
        <f t="shared" si="863"/>
        <v>umar abadi&gt; 5UTARA12 RODA</v>
      </c>
      <c r="AP3058" s="5" t="str">
        <f t="shared" si="864"/>
        <v>44202NIGHT</v>
      </c>
    </row>
    <row r="3059" spans="1:42" x14ac:dyDescent="0.3">
      <c r="A3059" s="33">
        <v>1</v>
      </c>
      <c r="B3059" s="33"/>
      <c r="C3059" s="70">
        <v>44202</v>
      </c>
      <c r="D3059" s="71" t="s">
        <v>87</v>
      </c>
      <c r="E3059" s="70">
        <v>44202.84375</v>
      </c>
      <c r="F3059" s="71">
        <v>5165578</v>
      </c>
      <c r="G3059" s="33" t="s">
        <v>20</v>
      </c>
      <c r="H3059" s="33" t="s">
        <v>21</v>
      </c>
      <c r="I3059" s="33" t="s">
        <v>51</v>
      </c>
      <c r="J3059" s="33" t="s">
        <v>23</v>
      </c>
      <c r="K3059" s="63" t="s">
        <v>126</v>
      </c>
      <c r="L3059" s="32" t="str">
        <f t="shared" si="865"/>
        <v>CGE370</v>
      </c>
      <c r="M3059" s="32" t="str">
        <f t="shared" si="866"/>
        <v>BMJ II</v>
      </c>
      <c r="N3059" s="32" t="str">
        <f t="shared" si="867"/>
        <v>12 RODA</v>
      </c>
      <c r="O3059" s="146">
        <v>44202.844571759262</v>
      </c>
      <c r="P3059" s="65">
        <v>44202.860902777778</v>
      </c>
      <c r="Q3059" s="65"/>
      <c r="R3059" s="66">
        <v>1</v>
      </c>
      <c r="S3059" s="66">
        <v>46200</v>
      </c>
      <c r="T3059" s="66">
        <v>17180</v>
      </c>
      <c r="U3059" s="67">
        <f t="shared" si="859"/>
        <v>29.02</v>
      </c>
      <c r="V3059" s="66">
        <f t="shared" si="850"/>
        <v>588438.54</v>
      </c>
      <c r="W3059" s="66" t="str">
        <f t="shared" si="851"/>
        <v>1 &gt; 4</v>
      </c>
      <c r="X3059" s="66">
        <f>A3059+SUMIFS(Presensi!F:F,Presensi!E:E,'Entry Data'!AP3059)</f>
        <v>1</v>
      </c>
      <c r="Y3059" s="66">
        <f>IFERROR(INDEX('Retasi Pricing'!F:F,MATCH('Entry Data'!AM3059,'Retasi Pricing'!E:E,0))*X3059,"")</f>
        <v>27500</v>
      </c>
      <c r="Z3059" s="62" t="s">
        <v>26</v>
      </c>
      <c r="AA3059" s="62" t="s">
        <v>27</v>
      </c>
      <c r="AB3059" s="32"/>
      <c r="AC3059" s="32" t="s">
        <v>209</v>
      </c>
      <c r="AD3059" s="32" t="str">
        <f t="shared" si="852"/>
        <v/>
      </c>
      <c r="AF3059" s="5" t="str">
        <f t="shared" si="853"/>
        <v>ahmad supawi44202</v>
      </c>
      <c r="AG3059" s="5" t="str">
        <f t="shared" si="854"/>
        <v>BMJ 04244202UTARANIGHT</v>
      </c>
      <c r="AH3059" s="5" t="str">
        <f t="shared" si="855"/>
        <v>ahmad supawi44202UTARANIGHT</v>
      </c>
      <c r="AI3059" s="5" t="str">
        <f t="shared" si="856"/>
        <v>BMJ 04244202NIGHT</v>
      </c>
      <c r="AJ3059" s="5" t="str">
        <f t="shared" si="857"/>
        <v>ahmad supawi44202NIGHT</v>
      </c>
      <c r="AK3059" s="5" t="str">
        <f t="shared" si="858"/>
        <v>ahmad supawiBMJ II</v>
      </c>
      <c r="AL3059" s="5" t="str">
        <f t="shared" si="860"/>
        <v>1UTARA</v>
      </c>
      <c r="AM3059" s="5" t="str">
        <f t="shared" si="861"/>
        <v>1 &gt; 4UTARA12 RODA</v>
      </c>
      <c r="AN3059" s="5" t="str">
        <f t="shared" si="862"/>
        <v>ahmad supawiBMJ II1 &gt; 4UTARA12 RODA</v>
      </c>
      <c r="AO3059" s="5" t="str">
        <f t="shared" si="863"/>
        <v>ahmad supawi1 &gt; 4UTARA12 RODA</v>
      </c>
      <c r="AP3059" s="5" t="str">
        <f t="shared" si="864"/>
        <v>44202NIGHT</v>
      </c>
    </row>
    <row r="3060" spans="1:42" x14ac:dyDescent="0.3">
      <c r="A3060" s="33">
        <v>1</v>
      </c>
      <c r="B3060" s="33"/>
      <c r="C3060" s="70">
        <v>44202</v>
      </c>
      <c r="D3060" s="71" t="s">
        <v>87</v>
      </c>
      <c r="E3060" s="70">
        <v>44202.914583333331</v>
      </c>
      <c r="F3060" s="71">
        <v>5165659</v>
      </c>
      <c r="G3060" s="33" t="s">
        <v>20</v>
      </c>
      <c r="H3060" s="33" t="s">
        <v>21</v>
      </c>
      <c r="I3060" s="33" t="s">
        <v>51</v>
      </c>
      <c r="J3060" s="33" t="s">
        <v>46</v>
      </c>
      <c r="K3060" s="63" t="s">
        <v>126</v>
      </c>
      <c r="L3060" s="32" t="str">
        <f t="shared" si="865"/>
        <v>CGE370</v>
      </c>
      <c r="M3060" s="32" t="str">
        <f t="shared" si="866"/>
        <v>BMJ II</v>
      </c>
      <c r="N3060" s="32" t="str">
        <f t="shared" si="867"/>
        <v>12 RODA</v>
      </c>
      <c r="O3060" s="146">
        <v>44202.915312500001</v>
      </c>
      <c r="P3060" s="65">
        <v>44202.915312500001</v>
      </c>
      <c r="Q3060" s="65"/>
      <c r="R3060" s="66">
        <v>1</v>
      </c>
      <c r="S3060" s="66">
        <v>46340</v>
      </c>
      <c r="T3060" s="66">
        <v>17180</v>
      </c>
      <c r="U3060" s="67">
        <f t="shared" si="859"/>
        <v>29.16</v>
      </c>
      <c r="V3060" s="66">
        <f t="shared" si="850"/>
        <v>591277.31999999995</v>
      </c>
      <c r="W3060" s="66" t="str">
        <f t="shared" si="851"/>
        <v>1 &gt; 4</v>
      </c>
      <c r="X3060" s="66">
        <f>A3060+SUMIFS(Presensi!F:F,Presensi!E:E,'Entry Data'!AP3060)</f>
        <v>1</v>
      </c>
      <c r="Y3060" s="66">
        <f>IFERROR(INDEX('Retasi Pricing'!F:F,MATCH('Entry Data'!AM3060,'Retasi Pricing'!E:E,0))*X3060,"")</f>
        <v>27500</v>
      </c>
      <c r="Z3060" s="62" t="s">
        <v>26</v>
      </c>
      <c r="AA3060" s="62" t="s">
        <v>27</v>
      </c>
      <c r="AB3060" s="32"/>
      <c r="AC3060" s="32" t="s">
        <v>207</v>
      </c>
      <c r="AD3060" s="32" t="str">
        <f t="shared" si="852"/>
        <v/>
      </c>
      <c r="AF3060" s="5" t="str">
        <f t="shared" si="853"/>
        <v>umar abadi44202</v>
      </c>
      <c r="AG3060" s="5" t="str">
        <f t="shared" si="854"/>
        <v>BMJ 04244202UTARANIGHT</v>
      </c>
      <c r="AH3060" s="5" t="str">
        <f t="shared" si="855"/>
        <v>umar abadi44202UTARANIGHT</v>
      </c>
      <c r="AI3060" s="5" t="str">
        <f t="shared" si="856"/>
        <v>BMJ 04244202NIGHT</v>
      </c>
      <c r="AJ3060" s="5" t="str">
        <f t="shared" si="857"/>
        <v>umar abadi44202NIGHT</v>
      </c>
      <c r="AK3060" s="5" t="str">
        <f t="shared" si="858"/>
        <v>umar abadiBMJ II</v>
      </c>
      <c r="AL3060" s="5" t="str">
        <f t="shared" si="860"/>
        <v>1UTARA</v>
      </c>
      <c r="AM3060" s="5" t="str">
        <f t="shared" si="861"/>
        <v>1 &gt; 4UTARA12 RODA</v>
      </c>
      <c r="AN3060" s="5" t="str">
        <f t="shared" si="862"/>
        <v>umar abadiBMJ II1 &gt; 4UTARA12 RODA</v>
      </c>
      <c r="AO3060" s="5" t="str">
        <f t="shared" si="863"/>
        <v>umar abadi1 &gt; 4UTARA12 RODA</v>
      </c>
      <c r="AP3060" s="5" t="str">
        <f t="shared" si="864"/>
        <v>44202NIGHT</v>
      </c>
    </row>
    <row r="3061" spans="1:42" x14ac:dyDescent="0.3">
      <c r="A3061" s="33">
        <v>1</v>
      </c>
      <c r="B3061" s="33"/>
      <c r="C3061" s="70">
        <v>44202</v>
      </c>
      <c r="D3061" s="71" t="s">
        <v>87</v>
      </c>
      <c r="E3061" s="70">
        <v>44202.974999999999</v>
      </c>
      <c r="F3061" s="71">
        <v>5165724</v>
      </c>
      <c r="G3061" s="33" t="s">
        <v>20</v>
      </c>
      <c r="H3061" s="33" t="s">
        <v>21</v>
      </c>
      <c r="I3061" s="33" t="s">
        <v>51</v>
      </c>
      <c r="J3061" s="33" t="s">
        <v>46</v>
      </c>
      <c r="K3061" s="63" t="s">
        <v>126</v>
      </c>
      <c r="L3061" s="32" t="str">
        <f t="shared" si="865"/>
        <v>CGE370</v>
      </c>
      <c r="M3061" s="32" t="str">
        <f t="shared" si="866"/>
        <v>BMJ II</v>
      </c>
      <c r="N3061" s="32" t="str">
        <f t="shared" si="867"/>
        <v>12 RODA</v>
      </c>
      <c r="O3061" s="146">
        <v>44202.975115740737</v>
      </c>
      <c r="P3061" s="65">
        <v>44202.975115740737</v>
      </c>
      <c r="Q3061" s="65"/>
      <c r="R3061" s="66">
        <v>2</v>
      </c>
      <c r="S3061" s="66">
        <v>46340</v>
      </c>
      <c r="T3061" s="66">
        <v>17180</v>
      </c>
      <c r="U3061" s="67">
        <f t="shared" si="859"/>
        <v>29.16</v>
      </c>
      <c r="V3061" s="66">
        <f t="shared" si="850"/>
        <v>591277.31999999995</v>
      </c>
      <c r="W3061" s="66" t="str">
        <f t="shared" si="851"/>
        <v>1 &gt; 4</v>
      </c>
      <c r="X3061" s="66">
        <f>A3061+SUMIFS(Presensi!F:F,Presensi!E:E,'Entry Data'!AP3061)</f>
        <v>1</v>
      </c>
      <c r="Y3061" s="66">
        <f>IFERROR(INDEX('Retasi Pricing'!F:F,MATCH('Entry Data'!AM3061,'Retasi Pricing'!E:E,0))*X3061,"")</f>
        <v>27500</v>
      </c>
      <c r="Z3061" s="62" t="s">
        <v>26</v>
      </c>
      <c r="AA3061" s="62" t="s">
        <v>27</v>
      </c>
      <c r="AB3061" s="32"/>
      <c r="AC3061" s="32" t="s">
        <v>207</v>
      </c>
      <c r="AD3061" s="32" t="str">
        <f t="shared" si="852"/>
        <v/>
      </c>
      <c r="AF3061" s="5" t="str">
        <f t="shared" si="853"/>
        <v>umar abadi44202</v>
      </c>
      <c r="AG3061" s="5" t="str">
        <f t="shared" si="854"/>
        <v>BMJ 04244202UTARANIGHT</v>
      </c>
      <c r="AH3061" s="5" t="str">
        <f t="shared" si="855"/>
        <v>umar abadi44202UTARANIGHT</v>
      </c>
      <c r="AI3061" s="5" t="str">
        <f t="shared" si="856"/>
        <v>BMJ 04244202NIGHT</v>
      </c>
      <c r="AJ3061" s="5" t="str">
        <f t="shared" si="857"/>
        <v>umar abadi44202NIGHT</v>
      </c>
      <c r="AK3061" s="5" t="str">
        <f t="shared" si="858"/>
        <v>umar abadiBMJ II</v>
      </c>
      <c r="AL3061" s="5" t="str">
        <f t="shared" si="860"/>
        <v>2UTARA</v>
      </c>
      <c r="AM3061" s="5" t="str">
        <f t="shared" si="861"/>
        <v>1 &gt; 4UTARA12 RODA</v>
      </c>
      <c r="AN3061" s="5" t="str">
        <f t="shared" si="862"/>
        <v>umar abadiBMJ II1 &gt; 4UTARA12 RODA</v>
      </c>
      <c r="AO3061" s="5" t="str">
        <f t="shared" si="863"/>
        <v>umar abadi1 &gt; 4UTARA12 RODA</v>
      </c>
      <c r="AP3061" s="5" t="str">
        <f t="shared" si="864"/>
        <v>44202NIGHT</v>
      </c>
    </row>
    <row r="3062" spans="1:42" x14ac:dyDescent="0.3">
      <c r="A3062" s="33">
        <v>1</v>
      </c>
      <c r="B3062" s="33"/>
      <c r="C3062" s="70">
        <v>44202</v>
      </c>
      <c r="D3062" s="71" t="s">
        <v>87</v>
      </c>
      <c r="E3062" s="70">
        <v>44203.043055555558</v>
      </c>
      <c r="F3062" s="71">
        <v>5165789</v>
      </c>
      <c r="G3062" s="33" t="s">
        <v>20</v>
      </c>
      <c r="H3062" s="33" t="s">
        <v>21</v>
      </c>
      <c r="I3062" s="33" t="s">
        <v>51</v>
      </c>
      <c r="J3062" s="33" t="s">
        <v>23</v>
      </c>
      <c r="K3062" s="63" t="s">
        <v>126</v>
      </c>
      <c r="L3062" s="32" t="str">
        <f t="shared" si="865"/>
        <v>CGE370</v>
      </c>
      <c r="M3062" s="32" t="str">
        <f t="shared" si="866"/>
        <v>BMJ II</v>
      </c>
      <c r="N3062" s="32" t="str">
        <f t="shared" si="867"/>
        <v>12 RODA</v>
      </c>
      <c r="O3062" s="146">
        <v>44203.043738425928</v>
      </c>
      <c r="P3062" s="65">
        <v>44203.043738425928</v>
      </c>
      <c r="Q3062" s="65"/>
      <c r="R3062" s="66">
        <v>3</v>
      </c>
      <c r="S3062" s="66">
        <v>44720</v>
      </c>
      <c r="T3062" s="66">
        <v>17180</v>
      </c>
      <c r="U3062" s="67">
        <f t="shared" si="859"/>
        <v>27.54</v>
      </c>
      <c r="V3062" s="66">
        <f t="shared" si="850"/>
        <v>558428.58000000007</v>
      </c>
      <c r="W3062" s="66" t="str">
        <f t="shared" si="851"/>
        <v>1 &gt; 4</v>
      </c>
      <c r="X3062" s="66">
        <f>A3062+SUMIFS(Presensi!F:F,Presensi!E:E,'Entry Data'!AP3062)</f>
        <v>1</v>
      </c>
      <c r="Y3062" s="66">
        <f>IFERROR(INDEX('Retasi Pricing'!F:F,MATCH('Entry Data'!AM3062,'Retasi Pricing'!E:E,0))*X3062,"")</f>
        <v>27500</v>
      </c>
      <c r="Z3062" s="62" t="s">
        <v>26</v>
      </c>
      <c r="AA3062" s="62" t="s">
        <v>27</v>
      </c>
      <c r="AB3062" s="32"/>
      <c r="AC3062" s="32" t="s">
        <v>207</v>
      </c>
      <c r="AD3062" s="32" t="str">
        <f t="shared" si="852"/>
        <v/>
      </c>
      <c r="AF3062" s="5" t="str">
        <f t="shared" si="853"/>
        <v>umar abadi44202</v>
      </c>
      <c r="AG3062" s="5" t="str">
        <f t="shared" si="854"/>
        <v>BMJ 04244202UTARANIGHT</v>
      </c>
      <c r="AH3062" s="5" t="str">
        <f t="shared" si="855"/>
        <v>umar abadi44202UTARANIGHT</v>
      </c>
      <c r="AI3062" s="5" t="str">
        <f t="shared" si="856"/>
        <v>BMJ 04244202NIGHT</v>
      </c>
      <c r="AJ3062" s="5" t="str">
        <f t="shared" si="857"/>
        <v>umar abadi44202NIGHT</v>
      </c>
      <c r="AK3062" s="5" t="str">
        <f t="shared" si="858"/>
        <v>umar abadiBMJ II</v>
      </c>
      <c r="AL3062" s="5" t="str">
        <f t="shared" si="860"/>
        <v>3UTARA</v>
      </c>
      <c r="AM3062" s="5" t="str">
        <f t="shared" si="861"/>
        <v>1 &gt; 4UTARA12 RODA</v>
      </c>
      <c r="AN3062" s="5" t="str">
        <f t="shared" si="862"/>
        <v>umar abadiBMJ II1 &gt; 4UTARA12 RODA</v>
      </c>
      <c r="AO3062" s="5" t="str">
        <f t="shared" si="863"/>
        <v>umar abadi1 &gt; 4UTARA12 RODA</v>
      </c>
      <c r="AP3062" s="5" t="str">
        <f t="shared" si="864"/>
        <v>44202NIGHT</v>
      </c>
    </row>
    <row r="3063" spans="1:42" x14ac:dyDescent="0.3">
      <c r="A3063" s="33">
        <v>1</v>
      </c>
      <c r="B3063" s="33"/>
      <c r="C3063" s="70">
        <v>44202</v>
      </c>
      <c r="D3063" s="71" t="s">
        <v>87</v>
      </c>
      <c r="E3063" s="70">
        <v>44202.902083333334</v>
      </c>
      <c r="F3063" s="71">
        <v>5165650</v>
      </c>
      <c r="G3063" s="33" t="s">
        <v>20</v>
      </c>
      <c r="H3063" s="33" t="s">
        <v>21</v>
      </c>
      <c r="I3063" s="33" t="s">
        <v>51</v>
      </c>
      <c r="J3063" s="33" t="s">
        <v>23</v>
      </c>
      <c r="K3063" s="63" t="s">
        <v>33</v>
      </c>
      <c r="L3063" s="32" t="str">
        <f t="shared" si="865"/>
        <v>CGE370</v>
      </c>
      <c r="M3063" s="32" t="str">
        <f t="shared" si="866"/>
        <v>BMJ II</v>
      </c>
      <c r="N3063" s="32" t="str">
        <f t="shared" si="867"/>
        <v>12 RODA</v>
      </c>
      <c r="O3063" s="146">
        <v>44202.90252314815</v>
      </c>
      <c r="P3063" s="65">
        <v>44202.909467592595</v>
      </c>
      <c r="Q3063" s="65"/>
      <c r="R3063" s="66">
        <v>1</v>
      </c>
      <c r="S3063" s="66">
        <v>48200</v>
      </c>
      <c r="T3063" s="66">
        <v>17560</v>
      </c>
      <c r="U3063" s="67">
        <f t="shared" si="859"/>
        <v>30.64</v>
      </c>
      <c r="V3063" s="66">
        <f t="shared" si="850"/>
        <v>621287.28</v>
      </c>
      <c r="W3063" s="66" t="str">
        <f t="shared" si="851"/>
        <v>1 &gt; 4</v>
      </c>
      <c r="X3063" s="66">
        <f>A3063+SUMIFS(Presensi!F:F,Presensi!E:E,'Entry Data'!AP3063)</f>
        <v>1</v>
      </c>
      <c r="Y3063" s="66">
        <f>IFERROR(INDEX('Retasi Pricing'!F:F,MATCH('Entry Data'!AM3063,'Retasi Pricing'!E:E,0))*X3063,"")</f>
        <v>27500</v>
      </c>
      <c r="Z3063" s="62" t="s">
        <v>26</v>
      </c>
      <c r="AA3063" s="62" t="s">
        <v>27</v>
      </c>
      <c r="AB3063" s="32"/>
      <c r="AC3063" s="32" t="s">
        <v>208</v>
      </c>
      <c r="AD3063" s="32" t="str">
        <f t="shared" si="852"/>
        <v/>
      </c>
      <c r="AF3063" s="5" t="str">
        <f t="shared" si="853"/>
        <v>mulyadi44202</v>
      </c>
      <c r="AG3063" s="5" t="str">
        <f t="shared" si="854"/>
        <v>BMJ 04344202UTARANIGHT</v>
      </c>
      <c r="AH3063" s="5" t="str">
        <f t="shared" si="855"/>
        <v>mulyadi44202UTARANIGHT</v>
      </c>
      <c r="AI3063" s="5" t="str">
        <f t="shared" si="856"/>
        <v>BMJ 04344202NIGHT</v>
      </c>
      <c r="AJ3063" s="5" t="str">
        <f t="shared" si="857"/>
        <v>mulyadi44202NIGHT</v>
      </c>
      <c r="AK3063" s="5" t="str">
        <f t="shared" si="858"/>
        <v>mulyadiBMJ II</v>
      </c>
      <c r="AL3063" s="5" t="str">
        <f t="shared" si="860"/>
        <v>1UTARA</v>
      </c>
      <c r="AM3063" s="5" t="str">
        <f t="shared" si="861"/>
        <v>1 &gt; 4UTARA12 RODA</v>
      </c>
      <c r="AN3063" s="5" t="str">
        <f t="shared" si="862"/>
        <v>mulyadiBMJ II1 &gt; 4UTARA12 RODA</v>
      </c>
      <c r="AO3063" s="5" t="str">
        <f t="shared" si="863"/>
        <v>mulyadi1 &gt; 4UTARA12 RODA</v>
      </c>
      <c r="AP3063" s="5" t="str">
        <f t="shared" si="864"/>
        <v>44202NIGHT</v>
      </c>
    </row>
    <row r="3064" spans="1:42" x14ac:dyDescent="0.3">
      <c r="A3064" s="33">
        <v>1</v>
      </c>
      <c r="B3064" s="33"/>
      <c r="C3064" s="70">
        <v>44202</v>
      </c>
      <c r="D3064" s="71" t="s">
        <v>87</v>
      </c>
      <c r="E3064" s="70">
        <v>44202.961805555555</v>
      </c>
      <c r="F3064" s="71">
        <v>5165709</v>
      </c>
      <c r="G3064" s="33" t="s">
        <v>20</v>
      </c>
      <c r="H3064" s="33" t="s">
        <v>21</v>
      </c>
      <c r="I3064" s="33" t="s">
        <v>51</v>
      </c>
      <c r="J3064" s="33" t="s">
        <v>23</v>
      </c>
      <c r="K3064" s="63" t="s">
        <v>33</v>
      </c>
      <c r="L3064" s="32" t="str">
        <f t="shared" si="865"/>
        <v>CGE370</v>
      </c>
      <c r="M3064" s="32" t="str">
        <f t="shared" si="866"/>
        <v>BMJ II</v>
      </c>
      <c r="N3064" s="32" t="str">
        <f t="shared" si="867"/>
        <v>12 RODA</v>
      </c>
      <c r="O3064" s="146">
        <v>44202.962881944448</v>
      </c>
      <c r="P3064" s="65">
        <v>44202.962881944448</v>
      </c>
      <c r="Q3064" s="65"/>
      <c r="R3064" s="66">
        <v>2</v>
      </c>
      <c r="S3064" s="66">
        <v>46340</v>
      </c>
      <c r="T3064" s="66">
        <v>17560</v>
      </c>
      <c r="U3064" s="67">
        <f t="shared" si="859"/>
        <v>28.78</v>
      </c>
      <c r="V3064" s="66">
        <f t="shared" si="850"/>
        <v>583572.06000000006</v>
      </c>
      <c r="W3064" s="66" t="str">
        <f t="shared" si="851"/>
        <v>1 &gt; 4</v>
      </c>
      <c r="X3064" s="66">
        <f>A3064+SUMIFS(Presensi!F:F,Presensi!E:E,'Entry Data'!AP3064)</f>
        <v>1</v>
      </c>
      <c r="Y3064" s="66">
        <f>IFERROR(INDEX('Retasi Pricing'!F:F,MATCH('Entry Data'!AM3064,'Retasi Pricing'!E:E,0))*X3064,"")</f>
        <v>27500</v>
      </c>
      <c r="Z3064" s="62" t="s">
        <v>26</v>
      </c>
      <c r="AA3064" s="62" t="s">
        <v>27</v>
      </c>
      <c r="AB3064" s="32"/>
      <c r="AC3064" s="32" t="s">
        <v>208</v>
      </c>
      <c r="AD3064" s="32" t="str">
        <f t="shared" si="852"/>
        <v/>
      </c>
      <c r="AF3064" s="5" t="str">
        <f t="shared" si="853"/>
        <v>mulyadi44202</v>
      </c>
      <c r="AG3064" s="5" t="str">
        <f t="shared" si="854"/>
        <v>BMJ 04344202UTARANIGHT</v>
      </c>
      <c r="AH3064" s="5" t="str">
        <f t="shared" si="855"/>
        <v>mulyadi44202UTARANIGHT</v>
      </c>
      <c r="AI3064" s="5" t="str">
        <f t="shared" si="856"/>
        <v>BMJ 04344202NIGHT</v>
      </c>
      <c r="AJ3064" s="5" t="str">
        <f t="shared" si="857"/>
        <v>mulyadi44202NIGHT</v>
      </c>
      <c r="AK3064" s="5" t="str">
        <f t="shared" si="858"/>
        <v>mulyadiBMJ II</v>
      </c>
      <c r="AL3064" s="5" t="str">
        <f t="shared" si="860"/>
        <v>2UTARA</v>
      </c>
      <c r="AM3064" s="5" t="str">
        <f t="shared" si="861"/>
        <v>1 &gt; 4UTARA12 RODA</v>
      </c>
      <c r="AN3064" s="5" t="str">
        <f t="shared" si="862"/>
        <v>mulyadiBMJ II1 &gt; 4UTARA12 RODA</v>
      </c>
      <c r="AO3064" s="5" t="str">
        <f t="shared" si="863"/>
        <v>mulyadi1 &gt; 4UTARA12 RODA</v>
      </c>
      <c r="AP3064" s="5" t="str">
        <f t="shared" si="864"/>
        <v>44202NIGHT</v>
      </c>
    </row>
    <row r="3065" spans="1:42" x14ac:dyDescent="0.3">
      <c r="A3065" s="33">
        <v>1</v>
      </c>
      <c r="B3065" s="33"/>
      <c r="C3065" s="70">
        <v>44202</v>
      </c>
      <c r="D3065" s="71" t="s">
        <v>87</v>
      </c>
      <c r="E3065" s="70">
        <v>44203.023611111108</v>
      </c>
      <c r="F3065" s="71">
        <v>5165769</v>
      </c>
      <c r="G3065" s="33" t="s">
        <v>20</v>
      </c>
      <c r="H3065" s="33" t="s">
        <v>21</v>
      </c>
      <c r="I3065" s="33" t="s">
        <v>51</v>
      </c>
      <c r="J3065" s="33" t="s">
        <v>23</v>
      </c>
      <c r="K3065" s="63" t="s">
        <v>33</v>
      </c>
      <c r="L3065" s="32" t="str">
        <f t="shared" si="865"/>
        <v>CGE370</v>
      </c>
      <c r="M3065" s="32" t="str">
        <f t="shared" si="866"/>
        <v>BMJ II</v>
      </c>
      <c r="N3065" s="32" t="str">
        <f t="shared" si="867"/>
        <v>12 RODA</v>
      </c>
      <c r="O3065" s="146">
        <v>44203.024074074077</v>
      </c>
      <c r="P3065" s="65">
        <v>44203.024074074077</v>
      </c>
      <c r="Q3065" s="65"/>
      <c r="R3065" s="66">
        <v>3</v>
      </c>
      <c r="S3065" s="66">
        <v>48120</v>
      </c>
      <c r="T3065" s="66">
        <v>17560</v>
      </c>
      <c r="U3065" s="67">
        <f t="shared" si="859"/>
        <v>30.56</v>
      </c>
      <c r="V3065" s="66">
        <f t="shared" si="850"/>
        <v>619665.11999999988</v>
      </c>
      <c r="W3065" s="66" t="str">
        <f t="shared" si="851"/>
        <v>1 &gt; 4</v>
      </c>
      <c r="X3065" s="66">
        <f>A3065+SUMIFS(Presensi!F:F,Presensi!E:E,'Entry Data'!AP3065)</f>
        <v>1</v>
      </c>
      <c r="Y3065" s="66">
        <f>IFERROR(INDEX('Retasi Pricing'!F:F,MATCH('Entry Data'!AM3065,'Retasi Pricing'!E:E,0))*X3065,"")</f>
        <v>27500</v>
      </c>
      <c r="Z3065" s="62" t="s">
        <v>26</v>
      </c>
      <c r="AA3065" s="62" t="s">
        <v>27</v>
      </c>
      <c r="AB3065" s="32"/>
      <c r="AC3065" s="32" t="s">
        <v>208</v>
      </c>
      <c r="AD3065" s="32" t="str">
        <f t="shared" si="852"/>
        <v/>
      </c>
      <c r="AF3065" s="5" t="str">
        <f t="shared" si="853"/>
        <v>mulyadi44202</v>
      </c>
      <c r="AG3065" s="5" t="str">
        <f t="shared" si="854"/>
        <v>BMJ 04344202UTARANIGHT</v>
      </c>
      <c r="AH3065" s="5" t="str">
        <f t="shared" si="855"/>
        <v>mulyadi44202UTARANIGHT</v>
      </c>
      <c r="AI3065" s="5" t="str">
        <f t="shared" si="856"/>
        <v>BMJ 04344202NIGHT</v>
      </c>
      <c r="AJ3065" s="5" t="str">
        <f t="shared" si="857"/>
        <v>mulyadi44202NIGHT</v>
      </c>
      <c r="AK3065" s="5" t="str">
        <f t="shared" si="858"/>
        <v>mulyadiBMJ II</v>
      </c>
      <c r="AL3065" s="5" t="str">
        <f t="shared" si="860"/>
        <v>3UTARA</v>
      </c>
      <c r="AM3065" s="5" t="str">
        <f t="shared" si="861"/>
        <v>1 &gt; 4UTARA12 RODA</v>
      </c>
      <c r="AN3065" s="5" t="str">
        <f t="shared" si="862"/>
        <v>mulyadiBMJ II1 &gt; 4UTARA12 RODA</v>
      </c>
      <c r="AO3065" s="5" t="str">
        <f t="shared" si="863"/>
        <v>mulyadi1 &gt; 4UTARA12 RODA</v>
      </c>
      <c r="AP3065" s="5" t="str">
        <f t="shared" si="864"/>
        <v>44202NIGHT</v>
      </c>
    </row>
    <row r="3066" spans="1:42" x14ac:dyDescent="0.3">
      <c r="A3066" s="33">
        <v>1</v>
      </c>
      <c r="B3066" s="33"/>
      <c r="C3066" s="70">
        <v>44202</v>
      </c>
      <c r="D3066" s="71" t="s">
        <v>87</v>
      </c>
      <c r="E3066" s="70">
        <v>44203.087500000001</v>
      </c>
      <c r="F3066" s="71">
        <v>5165821</v>
      </c>
      <c r="G3066" s="33" t="s">
        <v>20</v>
      </c>
      <c r="H3066" s="33" t="s">
        <v>21</v>
      </c>
      <c r="I3066" s="33" t="s">
        <v>51</v>
      </c>
      <c r="J3066" s="33" t="s">
        <v>23</v>
      </c>
      <c r="K3066" s="63" t="s">
        <v>33</v>
      </c>
      <c r="L3066" s="32" t="str">
        <f t="shared" si="865"/>
        <v>CGE370</v>
      </c>
      <c r="M3066" s="32" t="str">
        <f t="shared" si="866"/>
        <v>BMJ II</v>
      </c>
      <c r="N3066" s="32" t="str">
        <f t="shared" si="867"/>
        <v>12 RODA</v>
      </c>
      <c r="O3066" s="146">
        <v>44203.087881944448</v>
      </c>
      <c r="P3066" s="65">
        <v>44203.087881944448</v>
      </c>
      <c r="Q3066" s="65"/>
      <c r="R3066" s="66">
        <v>4</v>
      </c>
      <c r="S3066" s="66">
        <v>45360</v>
      </c>
      <c r="T3066" s="66">
        <v>17560</v>
      </c>
      <c r="U3066" s="67">
        <f t="shared" si="859"/>
        <v>27.8</v>
      </c>
      <c r="V3066" s="66">
        <f t="shared" si="850"/>
        <v>563700.6</v>
      </c>
      <c r="W3066" s="66" t="str">
        <f t="shared" si="851"/>
        <v>1 &gt; 4</v>
      </c>
      <c r="X3066" s="66">
        <f>A3066+SUMIFS(Presensi!F:F,Presensi!E:E,'Entry Data'!AP3066)</f>
        <v>1</v>
      </c>
      <c r="Y3066" s="66">
        <f>IFERROR(INDEX('Retasi Pricing'!F:F,MATCH('Entry Data'!AM3066,'Retasi Pricing'!E:E,0))*X3066,"")</f>
        <v>27500</v>
      </c>
      <c r="Z3066" s="62" t="s">
        <v>26</v>
      </c>
      <c r="AA3066" s="62" t="s">
        <v>27</v>
      </c>
      <c r="AB3066" s="32"/>
      <c r="AC3066" s="32" t="s">
        <v>208</v>
      </c>
      <c r="AD3066" s="32" t="str">
        <f t="shared" si="852"/>
        <v/>
      </c>
      <c r="AF3066" s="5" t="str">
        <f t="shared" si="853"/>
        <v>mulyadi44202</v>
      </c>
      <c r="AG3066" s="5" t="str">
        <f t="shared" si="854"/>
        <v>BMJ 04344202UTARANIGHT</v>
      </c>
      <c r="AH3066" s="5" t="str">
        <f t="shared" si="855"/>
        <v>mulyadi44202UTARANIGHT</v>
      </c>
      <c r="AI3066" s="5" t="str">
        <f t="shared" si="856"/>
        <v>BMJ 04344202NIGHT</v>
      </c>
      <c r="AJ3066" s="5" t="str">
        <f t="shared" si="857"/>
        <v>mulyadi44202NIGHT</v>
      </c>
      <c r="AK3066" s="5" t="str">
        <f t="shared" si="858"/>
        <v>mulyadiBMJ II</v>
      </c>
      <c r="AL3066" s="5" t="str">
        <f t="shared" si="860"/>
        <v>4UTARA</v>
      </c>
      <c r="AM3066" s="5" t="str">
        <f t="shared" si="861"/>
        <v>1 &gt; 4UTARA12 RODA</v>
      </c>
      <c r="AN3066" s="5" t="str">
        <f t="shared" si="862"/>
        <v>mulyadiBMJ II1 &gt; 4UTARA12 RODA</v>
      </c>
      <c r="AO3066" s="5" t="str">
        <f t="shared" si="863"/>
        <v>mulyadi1 &gt; 4UTARA12 RODA</v>
      </c>
      <c r="AP3066" s="5" t="str">
        <f t="shared" si="864"/>
        <v>44202NIGHT</v>
      </c>
    </row>
    <row r="3067" spans="1:42" x14ac:dyDescent="0.3">
      <c r="A3067" s="33">
        <v>1</v>
      </c>
      <c r="B3067" s="33"/>
      <c r="C3067" s="70">
        <v>44202</v>
      </c>
      <c r="D3067" s="71" t="s">
        <v>87</v>
      </c>
      <c r="E3067" s="70">
        <v>44203.15</v>
      </c>
      <c r="F3067" s="71">
        <v>5165877</v>
      </c>
      <c r="G3067" s="33" t="s">
        <v>20</v>
      </c>
      <c r="H3067" s="33" t="s">
        <v>21</v>
      </c>
      <c r="I3067" s="33" t="s">
        <v>51</v>
      </c>
      <c r="J3067" s="33" t="s">
        <v>23</v>
      </c>
      <c r="K3067" s="63" t="s">
        <v>33</v>
      </c>
      <c r="L3067" s="32" t="str">
        <f t="shared" si="865"/>
        <v>CGE370</v>
      </c>
      <c r="M3067" s="32" t="str">
        <f t="shared" si="866"/>
        <v>BMJ II</v>
      </c>
      <c r="N3067" s="32" t="str">
        <f t="shared" si="867"/>
        <v>12 RODA</v>
      </c>
      <c r="O3067" s="146">
        <v>44203.150393518517</v>
      </c>
      <c r="P3067" s="65">
        <v>44203.150393518517</v>
      </c>
      <c r="Q3067" s="65"/>
      <c r="R3067" s="66">
        <v>5</v>
      </c>
      <c r="S3067" s="66">
        <v>48120</v>
      </c>
      <c r="T3067" s="66">
        <v>17560</v>
      </c>
      <c r="U3067" s="67">
        <f t="shared" si="859"/>
        <v>30.56</v>
      </c>
      <c r="V3067" s="66">
        <f t="shared" si="850"/>
        <v>619665.11999999988</v>
      </c>
      <c r="W3067" s="66" t="str">
        <f t="shared" si="851"/>
        <v>&gt; 5</v>
      </c>
      <c r="X3067" s="66">
        <f>A3067+SUMIFS(Presensi!F:F,Presensi!E:E,'Entry Data'!AP3067)</f>
        <v>1</v>
      </c>
      <c r="Y3067" s="66">
        <f>IFERROR(INDEX('Retasi Pricing'!F:F,MATCH('Entry Data'!AM3067,'Retasi Pricing'!E:E,0))*X3067,"")</f>
        <v>31200</v>
      </c>
      <c r="Z3067" s="62" t="s">
        <v>26</v>
      </c>
      <c r="AA3067" s="62" t="s">
        <v>27</v>
      </c>
      <c r="AB3067" s="32"/>
      <c r="AC3067" s="32" t="s">
        <v>208</v>
      </c>
      <c r="AD3067" s="32" t="str">
        <f t="shared" si="852"/>
        <v/>
      </c>
      <c r="AF3067" s="5" t="str">
        <f t="shared" si="853"/>
        <v>mulyadi44202</v>
      </c>
      <c r="AG3067" s="5" t="str">
        <f t="shared" si="854"/>
        <v>BMJ 04344202UTARANIGHT</v>
      </c>
      <c r="AH3067" s="5" t="str">
        <f t="shared" si="855"/>
        <v>mulyadi44202UTARANIGHT</v>
      </c>
      <c r="AI3067" s="5" t="str">
        <f t="shared" si="856"/>
        <v>BMJ 04344202NIGHT</v>
      </c>
      <c r="AJ3067" s="5" t="str">
        <f t="shared" si="857"/>
        <v>mulyadi44202NIGHT</v>
      </c>
      <c r="AK3067" s="5" t="str">
        <f t="shared" si="858"/>
        <v>mulyadiBMJ II</v>
      </c>
      <c r="AL3067" s="5" t="str">
        <f t="shared" si="860"/>
        <v>5UTARA</v>
      </c>
      <c r="AM3067" s="5" t="str">
        <f t="shared" si="861"/>
        <v>&gt; 5UTARA12 RODA</v>
      </c>
      <c r="AN3067" s="5" t="str">
        <f t="shared" si="862"/>
        <v>mulyadiBMJ II&gt; 5UTARA12 RODA</v>
      </c>
      <c r="AO3067" s="5" t="str">
        <f t="shared" si="863"/>
        <v>mulyadi&gt; 5UTARA12 RODA</v>
      </c>
      <c r="AP3067" s="5" t="str">
        <f t="shared" si="864"/>
        <v>44202NIGHT</v>
      </c>
    </row>
    <row r="3068" spans="1:42" x14ac:dyDescent="0.3">
      <c r="A3068" s="33">
        <v>1</v>
      </c>
      <c r="B3068" s="33"/>
      <c r="C3068" s="70">
        <v>44202</v>
      </c>
      <c r="D3068" s="71" t="s">
        <v>87</v>
      </c>
      <c r="E3068" s="70">
        <v>44202.919444444444</v>
      </c>
      <c r="F3068" s="71">
        <v>5165663</v>
      </c>
      <c r="G3068" s="33" t="s">
        <v>20</v>
      </c>
      <c r="H3068" s="33" t="s">
        <v>21</v>
      </c>
      <c r="I3068" s="33" t="s">
        <v>51</v>
      </c>
      <c r="J3068" s="33" t="s">
        <v>46</v>
      </c>
      <c r="K3068" s="63" t="s">
        <v>107</v>
      </c>
      <c r="L3068" s="32" t="str">
        <f t="shared" si="865"/>
        <v>CGE370</v>
      </c>
      <c r="M3068" s="32" t="str">
        <f t="shared" si="866"/>
        <v>BMJ II</v>
      </c>
      <c r="N3068" s="32" t="str">
        <f t="shared" si="867"/>
        <v>12 RODA</v>
      </c>
      <c r="O3068" s="146">
        <v>44202.920393518521</v>
      </c>
      <c r="P3068" s="65">
        <v>44202.929097222222</v>
      </c>
      <c r="Q3068" s="65"/>
      <c r="R3068" s="66">
        <v>1</v>
      </c>
      <c r="S3068" s="66">
        <v>44980</v>
      </c>
      <c r="T3068" s="66">
        <v>16860</v>
      </c>
      <c r="U3068" s="67">
        <f t="shared" si="859"/>
        <v>28.12</v>
      </c>
      <c r="V3068" s="66">
        <f t="shared" si="850"/>
        <v>570189.24</v>
      </c>
      <c r="W3068" s="66" t="str">
        <f t="shared" si="851"/>
        <v>1 &gt; 4</v>
      </c>
      <c r="X3068" s="66">
        <f>A3068+SUMIFS(Presensi!F:F,Presensi!E:E,'Entry Data'!AP3068)</f>
        <v>1</v>
      </c>
      <c r="Y3068" s="66">
        <f>IFERROR(INDEX('Retasi Pricing'!F:F,MATCH('Entry Data'!AM3068,'Retasi Pricing'!E:E,0))*X3068,"")</f>
        <v>27500</v>
      </c>
      <c r="Z3068" s="62" t="s">
        <v>26</v>
      </c>
      <c r="AA3068" s="62" t="s">
        <v>27</v>
      </c>
      <c r="AB3068" s="32"/>
      <c r="AC3068" s="32" t="s">
        <v>198</v>
      </c>
      <c r="AD3068" s="32" t="str">
        <f t="shared" si="852"/>
        <v/>
      </c>
      <c r="AF3068" s="5" t="str">
        <f t="shared" si="853"/>
        <v>mustamin44202</v>
      </c>
      <c r="AG3068" s="5" t="str">
        <f t="shared" si="854"/>
        <v>BMJ 04444202UTARANIGHT</v>
      </c>
      <c r="AH3068" s="5" t="str">
        <f t="shared" si="855"/>
        <v>mustamin44202UTARANIGHT</v>
      </c>
      <c r="AI3068" s="5" t="str">
        <f t="shared" si="856"/>
        <v>BMJ 04444202NIGHT</v>
      </c>
      <c r="AJ3068" s="5" t="str">
        <f t="shared" si="857"/>
        <v>mustamin44202NIGHT</v>
      </c>
      <c r="AK3068" s="5" t="str">
        <f t="shared" si="858"/>
        <v>mustaminBMJ II</v>
      </c>
      <c r="AL3068" s="5" t="str">
        <f t="shared" si="860"/>
        <v>1UTARA</v>
      </c>
      <c r="AM3068" s="5" t="str">
        <f t="shared" si="861"/>
        <v>1 &gt; 4UTARA12 RODA</v>
      </c>
      <c r="AN3068" s="5" t="str">
        <f t="shared" si="862"/>
        <v>mustaminBMJ II1 &gt; 4UTARA12 RODA</v>
      </c>
      <c r="AO3068" s="5" t="str">
        <f t="shared" si="863"/>
        <v>mustamin1 &gt; 4UTARA12 RODA</v>
      </c>
      <c r="AP3068" s="5" t="str">
        <f t="shared" si="864"/>
        <v>44202NIGHT</v>
      </c>
    </row>
    <row r="3069" spans="1:42" x14ac:dyDescent="0.3">
      <c r="A3069" s="33">
        <v>1</v>
      </c>
      <c r="B3069" s="33"/>
      <c r="C3069" s="70">
        <v>44202</v>
      </c>
      <c r="D3069" s="71" t="s">
        <v>87</v>
      </c>
      <c r="E3069" s="70">
        <v>44203.12222222222</v>
      </c>
      <c r="F3069" s="71">
        <v>5165853</v>
      </c>
      <c r="G3069" s="33" t="s">
        <v>20</v>
      </c>
      <c r="H3069" s="33" t="s">
        <v>21</v>
      </c>
      <c r="I3069" s="33" t="s">
        <v>51</v>
      </c>
      <c r="J3069" s="33" t="s">
        <v>46</v>
      </c>
      <c r="K3069" s="63" t="s">
        <v>107</v>
      </c>
      <c r="L3069" s="32" t="str">
        <f t="shared" si="865"/>
        <v>CGE370</v>
      </c>
      <c r="M3069" s="32" t="str">
        <f t="shared" si="866"/>
        <v>BMJ II</v>
      </c>
      <c r="N3069" s="32" t="str">
        <f t="shared" si="867"/>
        <v>12 RODA</v>
      </c>
      <c r="O3069" s="146">
        <v>44203.124490740738</v>
      </c>
      <c r="P3069" s="65">
        <v>44203.124490740738</v>
      </c>
      <c r="Q3069" s="65"/>
      <c r="R3069" s="66">
        <v>2</v>
      </c>
      <c r="S3069" s="66">
        <v>43980</v>
      </c>
      <c r="T3069" s="66">
        <v>16860</v>
      </c>
      <c r="U3069" s="67">
        <f t="shared" si="859"/>
        <v>27.12</v>
      </c>
      <c r="V3069" s="66">
        <f t="shared" si="850"/>
        <v>549912.24</v>
      </c>
      <c r="W3069" s="66" t="str">
        <f t="shared" si="851"/>
        <v>1 &gt; 4</v>
      </c>
      <c r="X3069" s="66">
        <f>A3069+SUMIFS(Presensi!F:F,Presensi!E:E,'Entry Data'!AP3069)</f>
        <v>1</v>
      </c>
      <c r="Y3069" s="66">
        <f>IFERROR(INDEX('Retasi Pricing'!F:F,MATCH('Entry Data'!AM3069,'Retasi Pricing'!E:E,0))*X3069,"")</f>
        <v>27500</v>
      </c>
      <c r="Z3069" s="62" t="s">
        <v>26</v>
      </c>
      <c r="AA3069" s="62" t="s">
        <v>27</v>
      </c>
      <c r="AB3069" s="32"/>
      <c r="AC3069" s="32" t="s">
        <v>198</v>
      </c>
      <c r="AD3069" s="32" t="str">
        <f t="shared" si="852"/>
        <v/>
      </c>
      <c r="AF3069" s="5" t="str">
        <f t="shared" si="853"/>
        <v>mustamin44202</v>
      </c>
      <c r="AG3069" s="5" t="str">
        <f t="shared" si="854"/>
        <v>BMJ 04444202UTARANIGHT</v>
      </c>
      <c r="AH3069" s="5" t="str">
        <f t="shared" si="855"/>
        <v>mustamin44202UTARANIGHT</v>
      </c>
      <c r="AI3069" s="5" t="str">
        <f t="shared" si="856"/>
        <v>BMJ 04444202NIGHT</v>
      </c>
      <c r="AJ3069" s="5" t="str">
        <f t="shared" si="857"/>
        <v>mustamin44202NIGHT</v>
      </c>
      <c r="AK3069" s="5" t="str">
        <f t="shared" si="858"/>
        <v>mustaminBMJ II</v>
      </c>
      <c r="AL3069" s="5" t="str">
        <f t="shared" si="860"/>
        <v>2UTARA</v>
      </c>
      <c r="AM3069" s="5" t="str">
        <f t="shared" si="861"/>
        <v>1 &gt; 4UTARA12 RODA</v>
      </c>
      <c r="AN3069" s="5" t="str">
        <f t="shared" si="862"/>
        <v>mustaminBMJ II1 &gt; 4UTARA12 RODA</v>
      </c>
      <c r="AO3069" s="5" t="str">
        <f t="shared" si="863"/>
        <v>mustamin1 &gt; 4UTARA12 RODA</v>
      </c>
      <c r="AP3069" s="5" t="str">
        <f t="shared" si="864"/>
        <v>44202NIGHT</v>
      </c>
    </row>
    <row r="3070" spans="1:42" x14ac:dyDescent="0.3">
      <c r="A3070" s="33">
        <v>1</v>
      </c>
      <c r="B3070" s="33"/>
      <c r="C3070" s="70">
        <v>44202</v>
      </c>
      <c r="D3070" s="71" t="s">
        <v>87</v>
      </c>
      <c r="E3070" s="70">
        <v>44202.904166666667</v>
      </c>
      <c r="F3070" s="71">
        <v>5165651</v>
      </c>
      <c r="G3070" s="33" t="s">
        <v>20</v>
      </c>
      <c r="H3070" s="33" t="s">
        <v>21</v>
      </c>
      <c r="I3070" s="33" t="s">
        <v>51</v>
      </c>
      <c r="J3070" s="33" t="s">
        <v>46</v>
      </c>
      <c r="K3070" s="63" t="s">
        <v>35</v>
      </c>
      <c r="L3070" s="32" t="str">
        <f t="shared" si="865"/>
        <v>CGE370</v>
      </c>
      <c r="M3070" s="32" t="str">
        <f t="shared" si="866"/>
        <v>BMJ II</v>
      </c>
      <c r="N3070" s="32" t="str">
        <f t="shared" si="867"/>
        <v>12 RODA</v>
      </c>
      <c r="O3070" s="146">
        <v>44202.904606481483</v>
      </c>
      <c r="P3070" s="65">
        <v>44202.910925925928</v>
      </c>
      <c r="Q3070" s="65"/>
      <c r="R3070" s="66"/>
      <c r="S3070" s="66">
        <v>46960</v>
      </c>
      <c r="T3070" s="66">
        <v>17160</v>
      </c>
      <c r="U3070" s="67">
        <f t="shared" si="859"/>
        <v>29.8</v>
      </c>
      <c r="V3070" s="66">
        <f t="shared" si="850"/>
        <v>604254.6</v>
      </c>
      <c r="W3070" s="66" t="str">
        <f t="shared" si="851"/>
        <v/>
      </c>
      <c r="X3070" s="66">
        <f>A3070+SUMIFS(Presensi!F:F,Presensi!E:E,'Entry Data'!AP3070)</f>
        <v>1</v>
      </c>
      <c r="Y3070" s="66" t="str">
        <f>IFERROR(INDEX('Retasi Pricing'!F:F,MATCH('Entry Data'!AM3070,'Retasi Pricing'!E:E,0))*X3070,"")</f>
        <v/>
      </c>
      <c r="Z3070" s="62" t="s">
        <v>26</v>
      </c>
      <c r="AA3070" s="62" t="s">
        <v>27</v>
      </c>
      <c r="AB3070" s="32"/>
      <c r="AC3070" s="32" t="s">
        <v>106</v>
      </c>
      <c r="AD3070" s="32" t="str">
        <f t="shared" si="852"/>
        <v/>
      </c>
      <c r="AF3070" s="5" t="str">
        <f t="shared" si="853"/>
        <v>muhlis44202</v>
      </c>
      <c r="AG3070" s="5" t="str">
        <f t="shared" si="854"/>
        <v>BMJ 04544202UTARANIGHT</v>
      </c>
      <c r="AH3070" s="5" t="str">
        <f t="shared" si="855"/>
        <v>muhlis44202UTARANIGHT</v>
      </c>
      <c r="AI3070" s="5" t="str">
        <f t="shared" si="856"/>
        <v>BMJ 04544202NIGHT</v>
      </c>
      <c r="AJ3070" s="5" t="str">
        <f t="shared" si="857"/>
        <v>muhlis44202NIGHT</v>
      </c>
      <c r="AK3070" s="5" t="str">
        <f t="shared" si="858"/>
        <v>muhlisBMJ II</v>
      </c>
      <c r="AL3070" s="5" t="str">
        <f t="shared" si="860"/>
        <v>UTARA</v>
      </c>
      <c r="AM3070" s="5" t="str">
        <f t="shared" si="861"/>
        <v>UTARA12 RODA</v>
      </c>
      <c r="AN3070" s="5" t="str">
        <f t="shared" si="862"/>
        <v>muhlisBMJ IIUTARA12 RODA</v>
      </c>
      <c r="AO3070" s="5" t="str">
        <f t="shared" si="863"/>
        <v>muhlisUTARA12 RODA</v>
      </c>
      <c r="AP3070" s="5" t="str">
        <f t="shared" si="864"/>
        <v>44202NIGHT</v>
      </c>
    </row>
    <row r="3071" spans="1:42" x14ac:dyDescent="0.3">
      <c r="A3071" s="33">
        <v>1</v>
      </c>
      <c r="B3071" s="33"/>
      <c r="C3071" s="70">
        <v>44202</v>
      </c>
      <c r="D3071" s="71" t="s">
        <v>87</v>
      </c>
      <c r="E3071" s="70">
        <v>44202.964583333334</v>
      </c>
      <c r="F3071" s="71">
        <v>5165712</v>
      </c>
      <c r="G3071" s="33" t="s">
        <v>20</v>
      </c>
      <c r="H3071" s="33" t="s">
        <v>21</v>
      </c>
      <c r="I3071" s="33" t="s">
        <v>51</v>
      </c>
      <c r="J3071" s="33" t="s">
        <v>23</v>
      </c>
      <c r="K3071" s="63" t="s">
        <v>35</v>
      </c>
      <c r="L3071" s="32" t="str">
        <f t="shared" si="865"/>
        <v>CGE370</v>
      </c>
      <c r="M3071" s="32" t="str">
        <f t="shared" si="866"/>
        <v>BMJ II</v>
      </c>
      <c r="N3071" s="32" t="str">
        <f t="shared" si="867"/>
        <v>12 RODA</v>
      </c>
      <c r="O3071" s="146">
        <v>44202.965196759258</v>
      </c>
      <c r="P3071" s="65">
        <v>44202.965196759258</v>
      </c>
      <c r="Q3071" s="65"/>
      <c r="R3071" s="66"/>
      <c r="S3071" s="66">
        <v>47620</v>
      </c>
      <c r="T3071" s="66">
        <v>17160</v>
      </c>
      <c r="U3071" s="67">
        <f t="shared" si="859"/>
        <v>30.46</v>
      </c>
      <c r="V3071" s="66">
        <f t="shared" si="850"/>
        <v>617637.41999999993</v>
      </c>
      <c r="W3071" s="66" t="str">
        <f t="shared" si="851"/>
        <v/>
      </c>
      <c r="X3071" s="66">
        <f>A3071+SUMIFS(Presensi!F:F,Presensi!E:E,'Entry Data'!AP3071)</f>
        <v>1</v>
      </c>
      <c r="Y3071" s="66" t="str">
        <f>IFERROR(INDEX('Retasi Pricing'!F:F,MATCH('Entry Data'!AM3071,'Retasi Pricing'!E:E,0))*X3071,"")</f>
        <v/>
      </c>
      <c r="Z3071" s="62" t="s">
        <v>26</v>
      </c>
      <c r="AA3071" s="62" t="s">
        <v>27</v>
      </c>
      <c r="AB3071" s="32"/>
      <c r="AC3071" s="32" t="s">
        <v>106</v>
      </c>
      <c r="AD3071" s="32" t="str">
        <f t="shared" si="852"/>
        <v/>
      </c>
      <c r="AF3071" s="5" t="str">
        <f t="shared" si="853"/>
        <v>muhlis44202</v>
      </c>
      <c r="AG3071" s="5" t="str">
        <f t="shared" si="854"/>
        <v>BMJ 04544202UTARANIGHT</v>
      </c>
      <c r="AH3071" s="5" t="str">
        <f t="shared" si="855"/>
        <v>muhlis44202UTARANIGHT</v>
      </c>
      <c r="AI3071" s="5" t="str">
        <f t="shared" si="856"/>
        <v>BMJ 04544202NIGHT</v>
      </c>
      <c r="AJ3071" s="5" t="str">
        <f t="shared" si="857"/>
        <v>muhlis44202NIGHT</v>
      </c>
      <c r="AK3071" s="5" t="str">
        <f t="shared" si="858"/>
        <v>muhlisBMJ II</v>
      </c>
      <c r="AL3071" s="5" t="str">
        <f t="shared" si="860"/>
        <v>UTARA</v>
      </c>
      <c r="AM3071" s="5" t="str">
        <f t="shared" si="861"/>
        <v>UTARA12 RODA</v>
      </c>
      <c r="AN3071" s="5" t="str">
        <f t="shared" si="862"/>
        <v>muhlisBMJ IIUTARA12 RODA</v>
      </c>
      <c r="AO3071" s="5" t="str">
        <f t="shared" si="863"/>
        <v>muhlisUTARA12 RODA</v>
      </c>
      <c r="AP3071" s="5" t="str">
        <f t="shared" si="864"/>
        <v>44202NIGHT</v>
      </c>
    </row>
    <row r="3072" spans="1:42" x14ac:dyDescent="0.3">
      <c r="A3072" s="33">
        <v>1</v>
      </c>
      <c r="B3072" s="33"/>
      <c r="C3072" s="70">
        <v>44202</v>
      </c>
      <c r="D3072" s="71" t="s">
        <v>87</v>
      </c>
      <c r="E3072" s="70">
        <v>44203.025694444441</v>
      </c>
      <c r="F3072" s="71">
        <v>5165773</v>
      </c>
      <c r="G3072" s="33" t="s">
        <v>20</v>
      </c>
      <c r="H3072" s="33" t="s">
        <v>21</v>
      </c>
      <c r="I3072" s="33" t="s">
        <v>51</v>
      </c>
      <c r="J3072" s="33" t="s">
        <v>23</v>
      </c>
      <c r="K3072" s="63" t="s">
        <v>35</v>
      </c>
      <c r="L3072" s="32" t="str">
        <f t="shared" si="865"/>
        <v>CGE370</v>
      </c>
      <c r="M3072" s="32" t="str">
        <f t="shared" si="866"/>
        <v>BMJ II</v>
      </c>
      <c r="N3072" s="32" t="str">
        <f t="shared" si="867"/>
        <v>12 RODA</v>
      </c>
      <c r="O3072" s="146">
        <v>44203.026539351849</v>
      </c>
      <c r="P3072" s="65">
        <v>44203.026539351849</v>
      </c>
      <c r="Q3072" s="65"/>
      <c r="R3072" s="66"/>
      <c r="S3072" s="66">
        <v>45760</v>
      </c>
      <c r="T3072" s="66">
        <v>17160</v>
      </c>
      <c r="U3072" s="67">
        <f t="shared" si="859"/>
        <v>28.6</v>
      </c>
      <c r="V3072" s="66">
        <f t="shared" si="850"/>
        <v>579922.20000000007</v>
      </c>
      <c r="W3072" s="66" t="str">
        <f t="shared" si="851"/>
        <v/>
      </c>
      <c r="X3072" s="66">
        <f>A3072+SUMIFS(Presensi!F:F,Presensi!E:E,'Entry Data'!AP3072)</f>
        <v>1</v>
      </c>
      <c r="Y3072" s="66" t="str">
        <f>IFERROR(INDEX('Retasi Pricing'!F:F,MATCH('Entry Data'!AM3072,'Retasi Pricing'!E:E,0))*X3072,"")</f>
        <v/>
      </c>
      <c r="Z3072" s="62" t="s">
        <v>26</v>
      </c>
      <c r="AA3072" s="62" t="s">
        <v>27</v>
      </c>
      <c r="AB3072" s="32"/>
      <c r="AC3072" s="32" t="s">
        <v>106</v>
      </c>
      <c r="AD3072" s="32" t="str">
        <f t="shared" si="852"/>
        <v/>
      </c>
      <c r="AF3072" s="5" t="str">
        <f t="shared" si="853"/>
        <v>muhlis44202</v>
      </c>
      <c r="AG3072" s="5" t="str">
        <f t="shared" si="854"/>
        <v>BMJ 04544202UTARANIGHT</v>
      </c>
      <c r="AH3072" s="5" t="str">
        <f t="shared" si="855"/>
        <v>muhlis44202UTARANIGHT</v>
      </c>
      <c r="AI3072" s="5" t="str">
        <f t="shared" si="856"/>
        <v>BMJ 04544202NIGHT</v>
      </c>
      <c r="AJ3072" s="5" t="str">
        <f t="shared" si="857"/>
        <v>muhlis44202NIGHT</v>
      </c>
      <c r="AK3072" s="5" t="str">
        <f t="shared" si="858"/>
        <v>muhlisBMJ II</v>
      </c>
      <c r="AL3072" s="5" t="str">
        <f t="shared" si="860"/>
        <v>UTARA</v>
      </c>
      <c r="AM3072" s="5" t="str">
        <f t="shared" si="861"/>
        <v>UTARA12 RODA</v>
      </c>
      <c r="AN3072" s="5" t="str">
        <f t="shared" si="862"/>
        <v>muhlisBMJ IIUTARA12 RODA</v>
      </c>
      <c r="AO3072" s="5" t="str">
        <f t="shared" si="863"/>
        <v>muhlisUTARA12 RODA</v>
      </c>
      <c r="AP3072" s="5" t="str">
        <f t="shared" si="864"/>
        <v>44202NIGHT</v>
      </c>
    </row>
    <row r="3073" spans="1:42" x14ac:dyDescent="0.3">
      <c r="A3073" s="33">
        <v>1</v>
      </c>
      <c r="B3073" s="33"/>
      <c r="C3073" s="70">
        <v>44202</v>
      </c>
      <c r="D3073" s="71" t="s">
        <v>87</v>
      </c>
      <c r="E3073" s="70">
        <v>44203.117361111108</v>
      </c>
      <c r="F3073" s="71">
        <v>5165847</v>
      </c>
      <c r="G3073" s="33" t="s">
        <v>20</v>
      </c>
      <c r="H3073" s="33" t="s">
        <v>21</v>
      </c>
      <c r="I3073" s="33" t="s">
        <v>51</v>
      </c>
      <c r="J3073" s="33" t="s">
        <v>23</v>
      </c>
      <c r="K3073" s="63" t="s">
        <v>35</v>
      </c>
      <c r="L3073" s="32" t="str">
        <f t="shared" si="865"/>
        <v>CGE370</v>
      </c>
      <c r="M3073" s="32" t="str">
        <f t="shared" si="866"/>
        <v>BMJ II</v>
      </c>
      <c r="N3073" s="32" t="str">
        <f t="shared" si="867"/>
        <v>12 RODA</v>
      </c>
      <c r="O3073" s="146">
        <v>44203.117696759262</v>
      </c>
      <c r="P3073" s="65">
        <v>44203.117696759262</v>
      </c>
      <c r="Q3073" s="65"/>
      <c r="R3073" s="66"/>
      <c r="S3073" s="66">
        <v>46360</v>
      </c>
      <c r="T3073" s="66">
        <v>17160</v>
      </c>
      <c r="U3073" s="67">
        <f t="shared" si="859"/>
        <v>29.2</v>
      </c>
      <c r="V3073" s="66">
        <f t="shared" si="850"/>
        <v>592088.4</v>
      </c>
      <c r="W3073" s="66" t="str">
        <f t="shared" si="851"/>
        <v/>
      </c>
      <c r="X3073" s="66">
        <f>A3073+SUMIFS(Presensi!F:F,Presensi!E:E,'Entry Data'!AP3073)</f>
        <v>1</v>
      </c>
      <c r="Y3073" s="66" t="str">
        <f>IFERROR(INDEX('Retasi Pricing'!F:F,MATCH('Entry Data'!AM3073,'Retasi Pricing'!E:E,0))*X3073,"")</f>
        <v/>
      </c>
      <c r="Z3073" s="62" t="s">
        <v>26</v>
      </c>
      <c r="AA3073" s="62" t="s">
        <v>27</v>
      </c>
      <c r="AB3073" s="32"/>
      <c r="AC3073" s="32" t="s">
        <v>106</v>
      </c>
      <c r="AD3073" s="32" t="str">
        <f t="shared" si="852"/>
        <v/>
      </c>
      <c r="AF3073" s="5" t="str">
        <f t="shared" si="853"/>
        <v>muhlis44202</v>
      </c>
      <c r="AG3073" s="5" t="str">
        <f t="shared" si="854"/>
        <v>BMJ 04544202UTARANIGHT</v>
      </c>
      <c r="AH3073" s="5" t="str">
        <f t="shared" si="855"/>
        <v>muhlis44202UTARANIGHT</v>
      </c>
      <c r="AI3073" s="5" t="str">
        <f t="shared" si="856"/>
        <v>BMJ 04544202NIGHT</v>
      </c>
      <c r="AJ3073" s="5" t="str">
        <f t="shared" si="857"/>
        <v>muhlis44202NIGHT</v>
      </c>
      <c r="AK3073" s="5" t="str">
        <f t="shared" si="858"/>
        <v>muhlisBMJ II</v>
      </c>
      <c r="AL3073" s="5" t="str">
        <f t="shared" si="860"/>
        <v>UTARA</v>
      </c>
      <c r="AM3073" s="5" t="str">
        <f t="shared" si="861"/>
        <v>UTARA12 RODA</v>
      </c>
      <c r="AN3073" s="5" t="str">
        <f t="shared" si="862"/>
        <v>muhlisBMJ IIUTARA12 RODA</v>
      </c>
      <c r="AO3073" s="5" t="str">
        <f t="shared" si="863"/>
        <v>muhlisUTARA12 RODA</v>
      </c>
      <c r="AP3073" s="5" t="str">
        <f t="shared" si="864"/>
        <v>44202NIGHT</v>
      </c>
    </row>
    <row r="3074" spans="1:42" x14ac:dyDescent="0.3">
      <c r="A3074" s="33">
        <v>1</v>
      </c>
      <c r="B3074" s="33"/>
      <c r="C3074" s="70">
        <v>44202</v>
      </c>
      <c r="D3074" s="71" t="s">
        <v>87</v>
      </c>
      <c r="E3074" s="70">
        <v>44203.174305555556</v>
      </c>
      <c r="F3074" s="71">
        <v>5165899</v>
      </c>
      <c r="G3074" s="33" t="s">
        <v>20</v>
      </c>
      <c r="H3074" s="33" t="s">
        <v>21</v>
      </c>
      <c r="I3074" s="33" t="s">
        <v>51</v>
      </c>
      <c r="J3074" s="33" t="s">
        <v>23</v>
      </c>
      <c r="K3074" s="63" t="s">
        <v>35</v>
      </c>
      <c r="L3074" s="32" t="str">
        <f t="shared" si="865"/>
        <v>CGE370</v>
      </c>
      <c r="M3074" s="32" t="str">
        <f t="shared" si="866"/>
        <v>BMJ II</v>
      </c>
      <c r="N3074" s="32" t="str">
        <f t="shared" si="867"/>
        <v>12 RODA</v>
      </c>
      <c r="O3074" s="146">
        <v>44203.174768518518</v>
      </c>
      <c r="P3074" s="65">
        <v>44203.174768518518</v>
      </c>
      <c r="Q3074" s="65"/>
      <c r="R3074" s="66"/>
      <c r="S3074" s="66">
        <v>46380</v>
      </c>
      <c r="T3074" s="66">
        <v>17160</v>
      </c>
      <c r="U3074" s="67">
        <f t="shared" si="859"/>
        <v>29.22</v>
      </c>
      <c r="V3074" s="66">
        <f t="shared" si="850"/>
        <v>592493.93999999994</v>
      </c>
      <c r="W3074" s="66" t="str">
        <f t="shared" si="851"/>
        <v/>
      </c>
      <c r="X3074" s="66">
        <f>A3074+SUMIFS(Presensi!F:F,Presensi!E:E,'Entry Data'!AP3074)</f>
        <v>1</v>
      </c>
      <c r="Y3074" s="66" t="str">
        <f>IFERROR(INDEX('Retasi Pricing'!F:F,MATCH('Entry Data'!AM3074,'Retasi Pricing'!E:E,0))*X3074,"")</f>
        <v/>
      </c>
      <c r="Z3074" s="62" t="s">
        <v>26</v>
      </c>
      <c r="AA3074" s="62" t="s">
        <v>27</v>
      </c>
      <c r="AB3074" s="32"/>
      <c r="AC3074" s="32" t="s">
        <v>106</v>
      </c>
      <c r="AD3074" s="32" t="str">
        <f t="shared" si="852"/>
        <v/>
      </c>
      <c r="AF3074" s="5" t="str">
        <f t="shared" si="853"/>
        <v>muhlis44202</v>
      </c>
      <c r="AG3074" s="5" t="str">
        <f t="shared" si="854"/>
        <v>BMJ 04544202UTARANIGHT</v>
      </c>
      <c r="AH3074" s="5" t="str">
        <f t="shared" si="855"/>
        <v>muhlis44202UTARANIGHT</v>
      </c>
      <c r="AI3074" s="5" t="str">
        <f t="shared" si="856"/>
        <v>BMJ 04544202NIGHT</v>
      </c>
      <c r="AJ3074" s="5" t="str">
        <f t="shared" si="857"/>
        <v>muhlis44202NIGHT</v>
      </c>
      <c r="AK3074" s="5" t="str">
        <f t="shared" si="858"/>
        <v>muhlisBMJ II</v>
      </c>
      <c r="AL3074" s="5" t="str">
        <f t="shared" si="860"/>
        <v>UTARA</v>
      </c>
      <c r="AM3074" s="5" t="str">
        <f t="shared" si="861"/>
        <v>UTARA12 RODA</v>
      </c>
      <c r="AN3074" s="5" t="str">
        <f t="shared" si="862"/>
        <v>muhlisBMJ IIUTARA12 RODA</v>
      </c>
      <c r="AO3074" s="5" t="str">
        <f t="shared" si="863"/>
        <v>muhlisUTARA12 RODA</v>
      </c>
      <c r="AP3074" s="5" t="str">
        <f t="shared" si="864"/>
        <v>44202NIGHT</v>
      </c>
    </row>
    <row r="3075" spans="1:42" x14ac:dyDescent="0.3">
      <c r="A3075" s="33">
        <v>1</v>
      </c>
      <c r="B3075" s="33"/>
      <c r="C3075" s="70">
        <v>44202</v>
      </c>
      <c r="D3075" s="71" t="s">
        <v>87</v>
      </c>
      <c r="E3075" s="70">
        <v>44202.89166666667</v>
      </c>
      <c r="F3075" s="71">
        <v>5165636</v>
      </c>
      <c r="G3075" s="33" t="s">
        <v>38</v>
      </c>
      <c r="H3075" s="33" t="s">
        <v>102</v>
      </c>
      <c r="I3075" s="33" t="s">
        <v>103</v>
      </c>
      <c r="J3075" s="33" t="s">
        <v>110</v>
      </c>
      <c r="K3075" s="63" t="s">
        <v>41</v>
      </c>
      <c r="L3075" s="32" t="str">
        <f t="shared" si="865"/>
        <v>AXOR4843</v>
      </c>
      <c r="M3075" s="32" t="str">
        <f t="shared" si="866"/>
        <v>BMJ II</v>
      </c>
      <c r="N3075" s="32" t="str">
        <f t="shared" si="867"/>
        <v>12 RODA</v>
      </c>
      <c r="O3075" s="146">
        <v>44202.891898148147</v>
      </c>
      <c r="P3075" s="65">
        <v>44202.897939814815</v>
      </c>
      <c r="Q3075" s="65"/>
      <c r="R3075" s="66">
        <v>1</v>
      </c>
      <c r="S3075" s="66">
        <v>52940</v>
      </c>
      <c r="T3075" s="66">
        <v>20220</v>
      </c>
      <c r="U3075" s="67">
        <f t="shared" si="859"/>
        <v>32.72</v>
      </c>
      <c r="V3075" s="66">
        <f t="shared" si="850"/>
        <v>982908.79999999993</v>
      </c>
      <c r="W3075" s="66" t="str">
        <f t="shared" si="851"/>
        <v>1 &gt; 3</v>
      </c>
      <c r="X3075" s="66">
        <f>A3075+SUMIFS(Presensi!F:F,Presensi!E:E,'Entry Data'!AP3075)</f>
        <v>1</v>
      </c>
      <c r="Y3075" s="66">
        <f>IFERROR(INDEX('Retasi Pricing'!F:F,MATCH('Entry Data'!AM3075,'Retasi Pricing'!E:E,0))*X3075,"")</f>
        <v>38000</v>
      </c>
      <c r="Z3075" s="62" t="s">
        <v>26</v>
      </c>
      <c r="AA3075" s="62" t="s">
        <v>27</v>
      </c>
      <c r="AB3075" s="32"/>
      <c r="AC3075" s="32" t="s">
        <v>124</v>
      </c>
      <c r="AD3075" s="32" t="str">
        <f t="shared" si="852"/>
        <v/>
      </c>
      <c r="AF3075" s="5" t="str">
        <f t="shared" si="853"/>
        <v>rahman44202</v>
      </c>
      <c r="AG3075" s="5" t="str">
        <f t="shared" si="854"/>
        <v>BMJ 04744202SELATANNIGHT</v>
      </c>
      <c r="AH3075" s="5" t="str">
        <f t="shared" si="855"/>
        <v>rahman44202SELATANNIGHT</v>
      </c>
      <c r="AI3075" s="5" t="str">
        <f t="shared" si="856"/>
        <v>BMJ 04744202NIGHT</v>
      </c>
      <c r="AJ3075" s="5" t="str">
        <f t="shared" si="857"/>
        <v>rahman44202NIGHT</v>
      </c>
      <c r="AK3075" s="5" t="str">
        <f t="shared" si="858"/>
        <v>rahmanBMJ II</v>
      </c>
      <c r="AL3075" s="5" t="str">
        <f t="shared" si="860"/>
        <v>1SELATAN</v>
      </c>
      <c r="AM3075" s="5" t="str">
        <f t="shared" si="861"/>
        <v>1 &gt; 3SELATAN12 RODA</v>
      </c>
      <c r="AN3075" s="5" t="str">
        <f t="shared" si="862"/>
        <v>rahmanBMJ II1 &gt; 3SELATAN12 RODA</v>
      </c>
      <c r="AO3075" s="5" t="str">
        <f t="shared" si="863"/>
        <v>rahman1 &gt; 3SELATAN12 RODA</v>
      </c>
      <c r="AP3075" s="5" t="str">
        <f t="shared" si="864"/>
        <v>44202NIGHT</v>
      </c>
    </row>
    <row r="3076" spans="1:42" x14ac:dyDescent="0.3">
      <c r="A3076" s="33">
        <v>1</v>
      </c>
      <c r="B3076" s="33"/>
      <c r="C3076" s="70">
        <v>44202</v>
      </c>
      <c r="D3076" s="71" t="s">
        <v>87</v>
      </c>
      <c r="E3076" s="70">
        <v>44203.01458333333</v>
      </c>
      <c r="F3076" s="71">
        <v>5165763</v>
      </c>
      <c r="G3076" s="33" t="s">
        <v>38</v>
      </c>
      <c r="H3076" s="33" t="s">
        <v>113</v>
      </c>
      <c r="I3076" s="33" t="s">
        <v>291</v>
      </c>
      <c r="J3076" s="33" t="s">
        <v>40</v>
      </c>
      <c r="K3076" s="63" t="s">
        <v>41</v>
      </c>
      <c r="L3076" s="32" t="str">
        <f t="shared" si="865"/>
        <v>AXOR4843</v>
      </c>
      <c r="M3076" s="32" t="str">
        <f t="shared" si="866"/>
        <v>BMJ II</v>
      </c>
      <c r="N3076" s="32" t="str">
        <f t="shared" si="867"/>
        <v>12 RODA</v>
      </c>
      <c r="O3076" s="146">
        <v>44203.015300925923</v>
      </c>
      <c r="P3076" s="65">
        <v>44203.015300925923</v>
      </c>
      <c r="Q3076" s="65"/>
      <c r="R3076" s="66">
        <v>2</v>
      </c>
      <c r="S3076" s="66">
        <v>52160</v>
      </c>
      <c r="T3076" s="66">
        <v>20220</v>
      </c>
      <c r="U3076" s="67">
        <f t="shared" si="859"/>
        <v>31.94</v>
      </c>
      <c r="V3076" s="66">
        <f t="shared" si="850"/>
        <v>959477.60000000009</v>
      </c>
      <c r="W3076" s="66" t="str">
        <f t="shared" si="851"/>
        <v>1 &gt; 3</v>
      </c>
      <c r="X3076" s="66">
        <f>A3076+SUMIFS(Presensi!F:F,Presensi!E:E,'Entry Data'!AP3076)</f>
        <v>1</v>
      </c>
      <c r="Y3076" s="66">
        <f>IFERROR(INDEX('Retasi Pricing'!F:F,MATCH('Entry Data'!AM3076,'Retasi Pricing'!E:E,0))*X3076,"")</f>
        <v>38000</v>
      </c>
      <c r="Z3076" s="62" t="s">
        <v>26</v>
      </c>
      <c r="AA3076" s="62" t="s">
        <v>27</v>
      </c>
      <c r="AB3076" s="32"/>
      <c r="AC3076" s="32" t="s">
        <v>124</v>
      </c>
      <c r="AD3076" s="32" t="str">
        <f t="shared" si="852"/>
        <v/>
      </c>
      <c r="AF3076" s="5" t="str">
        <f t="shared" si="853"/>
        <v>rahman44202</v>
      </c>
      <c r="AG3076" s="5" t="str">
        <f t="shared" si="854"/>
        <v>BMJ 04744202SELATANNIGHT</v>
      </c>
      <c r="AH3076" s="5" t="str">
        <f t="shared" si="855"/>
        <v>rahman44202SELATANNIGHT</v>
      </c>
      <c r="AI3076" s="5" t="str">
        <f t="shared" si="856"/>
        <v>BMJ 04744202NIGHT</v>
      </c>
      <c r="AJ3076" s="5" t="str">
        <f t="shared" si="857"/>
        <v>rahman44202NIGHT</v>
      </c>
      <c r="AK3076" s="5" t="str">
        <f t="shared" si="858"/>
        <v>rahmanBMJ II</v>
      </c>
      <c r="AL3076" s="5" t="str">
        <f t="shared" si="860"/>
        <v>2SELATAN</v>
      </c>
      <c r="AM3076" s="5" t="str">
        <f t="shared" si="861"/>
        <v>1 &gt; 3SELATAN12 RODA</v>
      </c>
      <c r="AN3076" s="5" t="str">
        <f t="shared" si="862"/>
        <v>rahmanBMJ II1 &gt; 3SELATAN12 RODA</v>
      </c>
      <c r="AO3076" s="5" t="str">
        <f t="shared" si="863"/>
        <v>rahman1 &gt; 3SELATAN12 RODA</v>
      </c>
      <c r="AP3076" s="5" t="str">
        <f t="shared" si="864"/>
        <v>44202NIGHT</v>
      </c>
    </row>
    <row r="3077" spans="1:42" x14ac:dyDescent="0.3">
      <c r="A3077" s="33">
        <v>1</v>
      </c>
      <c r="B3077" s="33"/>
      <c r="C3077" s="70">
        <v>44202</v>
      </c>
      <c r="D3077" s="71" t="s">
        <v>87</v>
      </c>
      <c r="E3077" s="70">
        <v>44202.854166666664</v>
      </c>
      <c r="F3077" s="71">
        <v>5165585</v>
      </c>
      <c r="G3077" s="33" t="s">
        <v>20</v>
      </c>
      <c r="H3077" s="33" t="s">
        <v>21</v>
      </c>
      <c r="I3077" s="33" t="s">
        <v>51</v>
      </c>
      <c r="J3077" s="33" t="s">
        <v>23</v>
      </c>
      <c r="K3077" s="63" t="s">
        <v>57</v>
      </c>
      <c r="L3077" s="32" t="str">
        <f t="shared" si="865"/>
        <v>AXOR4843</v>
      </c>
      <c r="M3077" s="32" t="str">
        <f t="shared" si="866"/>
        <v>BMJ II</v>
      </c>
      <c r="N3077" s="32" t="str">
        <f t="shared" si="867"/>
        <v>12 RODA</v>
      </c>
      <c r="O3077" s="146">
        <v>44202.855069444442</v>
      </c>
      <c r="P3077" s="65">
        <v>44202.862118055556</v>
      </c>
      <c r="Q3077" s="65"/>
      <c r="R3077" s="66">
        <v>1</v>
      </c>
      <c r="S3077" s="66">
        <v>54300</v>
      </c>
      <c r="T3077" s="66">
        <v>20060</v>
      </c>
      <c r="U3077" s="67">
        <f t="shared" si="859"/>
        <v>34.24</v>
      </c>
      <c r="V3077" s="66">
        <f t="shared" si="850"/>
        <v>694284.4800000001</v>
      </c>
      <c r="W3077" s="66" t="str">
        <f t="shared" si="851"/>
        <v>1 &gt; 4</v>
      </c>
      <c r="X3077" s="66">
        <f>A3077+SUMIFS(Presensi!F:F,Presensi!E:E,'Entry Data'!AP3077)</f>
        <v>1</v>
      </c>
      <c r="Y3077" s="66">
        <f>IFERROR(INDEX('Retasi Pricing'!F:F,MATCH('Entry Data'!AM3077,'Retasi Pricing'!E:E,0))*X3077,"")</f>
        <v>27500</v>
      </c>
      <c r="Z3077" s="62" t="s">
        <v>26</v>
      </c>
      <c r="AA3077" s="62" t="s">
        <v>27</v>
      </c>
      <c r="AB3077" s="32"/>
      <c r="AC3077" s="32" t="s">
        <v>217</v>
      </c>
      <c r="AD3077" s="32" t="str">
        <f t="shared" si="852"/>
        <v/>
      </c>
      <c r="AF3077" s="5" t="str">
        <f t="shared" si="853"/>
        <v>agus suwantono44202</v>
      </c>
      <c r="AG3077" s="5" t="str">
        <f t="shared" si="854"/>
        <v>BMJ 05044202UTARANIGHT</v>
      </c>
      <c r="AH3077" s="5" t="str">
        <f t="shared" si="855"/>
        <v>agus suwantono44202UTARANIGHT</v>
      </c>
      <c r="AI3077" s="5" t="str">
        <f t="shared" si="856"/>
        <v>BMJ 05044202NIGHT</v>
      </c>
      <c r="AJ3077" s="5" t="str">
        <f t="shared" si="857"/>
        <v>agus suwantono44202NIGHT</v>
      </c>
      <c r="AK3077" s="5" t="str">
        <f t="shared" si="858"/>
        <v>agus suwantonoBMJ II</v>
      </c>
      <c r="AL3077" s="5" t="str">
        <f t="shared" si="860"/>
        <v>1UTARA</v>
      </c>
      <c r="AM3077" s="5" t="str">
        <f t="shared" si="861"/>
        <v>1 &gt; 4UTARA12 RODA</v>
      </c>
      <c r="AN3077" s="5" t="str">
        <f t="shared" si="862"/>
        <v>agus suwantonoBMJ II1 &gt; 4UTARA12 RODA</v>
      </c>
      <c r="AO3077" s="5" t="str">
        <f t="shared" si="863"/>
        <v>agus suwantono1 &gt; 4UTARA12 RODA</v>
      </c>
      <c r="AP3077" s="5" t="str">
        <f t="shared" si="864"/>
        <v>44202NIGHT</v>
      </c>
    </row>
    <row r="3078" spans="1:42" x14ac:dyDescent="0.3">
      <c r="A3078" s="33">
        <v>1</v>
      </c>
      <c r="B3078" s="33"/>
      <c r="C3078" s="70">
        <v>44202</v>
      </c>
      <c r="D3078" s="71" t="s">
        <v>87</v>
      </c>
      <c r="E3078" s="70">
        <v>44202.915277777778</v>
      </c>
      <c r="F3078" s="71">
        <v>5165660</v>
      </c>
      <c r="G3078" s="33" t="s">
        <v>20</v>
      </c>
      <c r="H3078" s="33" t="s">
        <v>21</v>
      </c>
      <c r="I3078" s="33" t="s">
        <v>51</v>
      </c>
      <c r="J3078" s="33" t="s">
        <v>23</v>
      </c>
      <c r="K3078" s="63" t="s">
        <v>57</v>
      </c>
      <c r="L3078" s="32" t="str">
        <f t="shared" si="865"/>
        <v>AXOR4843</v>
      </c>
      <c r="M3078" s="32" t="str">
        <f t="shared" si="866"/>
        <v>BMJ II</v>
      </c>
      <c r="N3078" s="32" t="str">
        <f t="shared" si="867"/>
        <v>12 RODA</v>
      </c>
      <c r="O3078" s="146">
        <v>44202.915729166663</v>
      </c>
      <c r="P3078" s="65">
        <v>44202.915729166663</v>
      </c>
      <c r="Q3078" s="65"/>
      <c r="R3078" s="66">
        <v>2</v>
      </c>
      <c r="S3078" s="66">
        <v>50820</v>
      </c>
      <c r="T3078" s="66">
        <v>20060</v>
      </c>
      <c r="U3078" s="67">
        <f t="shared" si="859"/>
        <v>30.76</v>
      </c>
      <c r="V3078" s="66">
        <f t="shared" si="850"/>
        <v>623720.52</v>
      </c>
      <c r="W3078" s="66" t="str">
        <f t="shared" si="851"/>
        <v>1 &gt; 4</v>
      </c>
      <c r="X3078" s="66">
        <f>A3078+SUMIFS(Presensi!F:F,Presensi!E:E,'Entry Data'!AP3078)</f>
        <v>1</v>
      </c>
      <c r="Y3078" s="66">
        <f>IFERROR(INDEX('Retasi Pricing'!F:F,MATCH('Entry Data'!AM3078,'Retasi Pricing'!E:E,0))*X3078,"")</f>
        <v>27500</v>
      </c>
      <c r="Z3078" s="62" t="s">
        <v>26</v>
      </c>
      <c r="AA3078" s="62" t="s">
        <v>27</v>
      </c>
      <c r="AB3078" s="32"/>
      <c r="AC3078" s="32" t="s">
        <v>217</v>
      </c>
      <c r="AD3078" s="32" t="str">
        <f t="shared" si="852"/>
        <v/>
      </c>
      <c r="AF3078" s="5" t="str">
        <f t="shared" si="853"/>
        <v>agus suwantono44202</v>
      </c>
      <c r="AG3078" s="5" t="str">
        <f t="shared" si="854"/>
        <v>BMJ 05044202UTARANIGHT</v>
      </c>
      <c r="AH3078" s="5" t="str">
        <f t="shared" si="855"/>
        <v>agus suwantono44202UTARANIGHT</v>
      </c>
      <c r="AI3078" s="5" t="str">
        <f t="shared" si="856"/>
        <v>BMJ 05044202NIGHT</v>
      </c>
      <c r="AJ3078" s="5" t="str">
        <f t="shared" si="857"/>
        <v>agus suwantono44202NIGHT</v>
      </c>
      <c r="AK3078" s="5" t="str">
        <f t="shared" si="858"/>
        <v>agus suwantonoBMJ II</v>
      </c>
      <c r="AL3078" s="5" t="str">
        <f t="shared" si="860"/>
        <v>2UTARA</v>
      </c>
      <c r="AM3078" s="5" t="str">
        <f t="shared" si="861"/>
        <v>1 &gt; 4UTARA12 RODA</v>
      </c>
      <c r="AN3078" s="5" t="str">
        <f t="shared" si="862"/>
        <v>agus suwantonoBMJ II1 &gt; 4UTARA12 RODA</v>
      </c>
      <c r="AO3078" s="5" t="str">
        <f t="shared" si="863"/>
        <v>agus suwantono1 &gt; 4UTARA12 RODA</v>
      </c>
      <c r="AP3078" s="5" t="str">
        <f t="shared" si="864"/>
        <v>44202NIGHT</v>
      </c>
    </row>
    <row r="3079" spans="1:42" x14ac:dyDescent="0.3">
      <c r="A3079" s="33">
        <v>1</v>
      </c>
      <c r="B3079" s="33"/>
      <c r="C3079" s="70">
        <v>44202</v>
      </c>
      <c r="D3079" s="71" t="s">
        <v>87</v>
      </c>
      <c r="E3079" s="70">
        <v>44202.991666666669</v>
      </c>
      <c r="F3079" s="71">
        <v>5165740</v>
      </c>
      <c r="G3079" s="33" t="s">
        <v>20</v>
      </c>
      <c r="H3079" s="33" t="s">
        <v>21</v>
      </c>
      <c r="I3079" s="33" t="s">
        <v>51</v>
      </c>
      <c r="J3079" s="33" t="s">
        <v>23</v>
      </c>
      <c r="K3079" s="63" t="s">
        <v>57</v>
      </c>
      <c r="L3079" s="32" t="str">
        <f t="shared" si="865"/>
        <v>AXOR4843</v>
      </c>
      <c r="M3079" s="32" t="str">
        <f t="shared" si="866"/>
        <v>BMJ II</v>
      </c>
      <c r="N3079" s="32" t="str">
        <f t="shared" si="867"/>
        <v>12 RODA</v>
      </c>
      <c r="O3079" s="146">
        <v>44202.992430555554</v>
      </c>
      <c r="P3079" s="65">
        <v>44202.992430555554</v>
      </c>
      <c r="Q3079" s="65"/>
      <c r="R3079" s="66">
        <v>3</v>
      </c>
      <c r="S3079" s="66">
        <v>54240</v>
      </c>
      <c r="T3079" s="66">
        <v>20060</v>
      </c>
      <c r="U3079" s="67">
        <f t="shared" si="859"/>
        <v>34.18</v>
      </c>
      <c r="V3079" s="66">
        <f t="shared" si="850"/>
        <v>693067.86</v>
      </c>
      <c r="W3079" s="66" t="str">
        <f t="shared" si="851"/>
        <v>1 &gt; 4</v>
      </c>
      <c r="X3079" s="66">
        <f>A3079+SUMIFS(Presensi!F:F,Presensi!E:E,'Entry Data'!AP3079)</f>
        <v>1</v>
      </c>
      <c r="Y3079" s="66">
        <f>IFERROR(INDEX('Retasi Pricing'!F:F,MATCH('Entry Data'!AM3079,'Retasi Pricing'!E:E,0))*X3079,"")</f>
        <v>27500</v>
      </c>
      <c r="Z3079" s="62" t="s">
        <v>26</v>
      </c>
      <c r="AA3079" s="62" t="s">
        <v>27</v>
      </c>
      <c r="AB3079" s="32"/>
      <c r="AC3079" s="32" t="s">
        <v>217</v>
      </c>
      <c r="AD3079" s="32" t="str">
        <f t="shared" si="852"/>
        <v/>
      </c>
      <c r="AF3079" s="5" t="str">
        <f t="shared" si="853"/>
        <v>agus suwantono44202</v>
      </c>
      <c r="AG3079" s="5" t="str">
        <f t="shared" si="854"/>
        <v>BMJ 05044202UTARANIGHT</v>
      </c>
      <c r="AH3079" s="5" t="str">
        <f t="shared" si="855"/>
        <v>agus suwantono44202UTARANIGHT</v>
      </c>
      <c r="AI3079" s="5" t="str">
        <f t="shared" si="856"/>
        <v>BMJ 05044202NIGHT</v>
      </c>
      <c r="AJ3079" s="5" t="str">
        <f t="shared" si="857"/>
        <v>agus suwantono44202NIGHT</v>
      </c>
      <c r="AK3079" s="5" t="str">
        <f t="shared" si="858"/>
        <v>agus suwantonoBMJ II</v>
      </c>
      <c r="AL3079" s="5" t="str">
        <f t="shared" si="860"/>
        <v>3UTARA</v>
      </c>
      <c r="AM3079" s="5" t="str">
        <f t="shared" si="861"/>
        <v>1 &gt; 4UTARA12 RODA</v>
      </c>
      <c r="AN3079" s="5" t="str">
        <f t="shared" si="862"/>
        <v>agus suwantonoBMJ II1 &gt; 4UTARA12 RODA</v>
      </c>
      <c r="AO3079" s="5" t="str">
        <f t="shared" si="863"/>
        <v>agus suwantono1 &gt; 4UTARA12 RODA</v>
      </c>
      <c r="AP3079" s="5" t="str">
        <f t="shared" si="864"/>
        <v>44202NIGHT</v>
      </c>
    </row>
    <row r="3080" spans="1:42" x14ac:dyDescent="0.3">
      <c r="A3080" s="33">
        <v>1</v>
      </c>
      <c r="B3080" s="33"/>
      <c r="C3080" s="70">
        <v>44202</v>
      </c>
      <c r="D3080" s="71" t="s">
        <v>87</v>
      </c>
      <c r="E3080" s="70">
        <v>44203.05972222222</v>
      </c>
      <c r="F3080" s="71">
        <v>5165798</v>
      </c>
      <c r="G3080" s="33" t="s">
        <v>20</v>
      </c>
      <c r="H3080" s="33" t="s">
        <v>21</v>
      </c>
      <c r="I3080" s="33" t="s">
        <v>51</v>
      </c>
      <c r="J3080" s="33" t="s">
        <v>23</v>
      </c>
      <c r="K3080" s="63" t="s">
        <v>57</v>
      </c>
      <c r="L3080" s="32" t="str">
        <f t="shared" si="865"/>
        <v>AXOR4843</v>
      </c>
      <c r="M3080" s="32" t="str">
        <f t="shared" si="866"/>
        <v>BMJ II</v>
      </c>
      <c r="N3080" s="32" t="str">
        <f t="shared" si="867"/>
        <v>12 RODA</v>
      </c>
      <c r="O3080" s="146">
        <v>44203.060231481482</v>
      </c>
      <c r="P3080" s="65">
        <v>44203.060231481482</v>
      </c>
      <c r="Q3080" s="65"/>
      <c r="R3080" s="66">
        <v>4</v>
      </c>
      <c r="S3080" s="66">
        <v>53520</v>
      </c>
      <c r="T3080" s="66">
        <v>20060</v>
      </c>
      <c r="U3080" s="67">
        <f t="shared" si="859"/>
        <v>33.46</v>
      </c>
      <c r="V3080" s="66">
        <f t="shared" si="850"/>
        <v>678468.41999999993</v>
      </c>
      <c r="W3080" s="66" t="str">
        <f t="shared" si="851"/>
        <v>1 &gt; 4</v>
      </c>
      <c r="X3080" s="66">
        <f>A3080+SUMIFS(Presensi!F:F,Presensi!E:E,'Entry Data'!AP3080)</f>
        <v>1</v>
      </c>
      <c r="Y3080" s="66">
        <f>IFERROR(INDEX('Retasi Pricing'!F:F,MATCH('Entry Data'!AM3080,'Retasi Pricing'!E:E,0))*X3080,"")</f>
        <v>27500</v>
      </c>
      <c r="Z3080" s="62" t="s">
        <v>26</v>
      </c>
      <c r="AA3080" s="62" t="s">
        <v>27</v>
      </c>
      <c r="AB3080" s="32"/>
      <c r="AC3080" s="32" t="s">
        <v>217</v>
      </c>
      <c r="AD3080" s="32" t="str">
        <f t="shared" si="852"/>
        <v/>
      </c>
      <c r="AF3080" s="5" t="str">
        <f t="shared" si="853"/>
        <v>agus suwantono44202</v>
      </c>
      <c r="AG3080" s="5" t="str">
        <f t="shared" si="854"/>
        <v>BMJ 05044202UTARANIGHT</v>
      </c>
      <c r="AH3080" s="5" t="str">
        <f t="shared" si="855"/>
        <v>agus suwantono44202UTARANIGHT</v>
      </c>
      <c r="AI3080" s="5" t="str">
        <f t="shared" si="856"/>
        <v>BMJ 05044202NIGHT</v>
      </c>
      <c r="AJ3080" s="5" t="str">
        <f t="shared" si="857"/>
        <v>agus suwantono44202NIGHT</v>
      </c>
      <c r="AK3080" s="5" t="str">
        <f t="shared" si="858"/>
        <v>agus suwantonoBMJ II</v>
      </c>
      <c r="AL3080" s="5" t="str">
        <f t="shared" si="860"/>
        <v>4UTARA</v>
      </c>
      <c r="AM3080" s="5" t="str">
        <f t="shared" si="861"/>
        <v>1 &gt; 4UTARA12 RODA</v>
      </c>
      <c r="AN3080" s="5" t="str">
        <f t="shared" si="862"/>
        <v>agus suwantonoBMJ II1 &gt; 4UTARA12 RODA</v>
      </c>
      <c r="AO3080" s="5" t="str">
        <f t="shared" si="863"/>
        <v>agus suwantono1 &gt; 4UTARA12 RODA</v>
      </c>
      <c r="AP3080" s="5" t="str">
        <f t="shared" si="864"/>
        <v>44202NIGHT</v>
      </c>
    </row>
    <row r="3081" spans="1:42" x14ac:dyDescent="0.3">
      <c r="A3081" s="33">
        <v>1</v>
      </c>
      <c r="B3081" s="33"/>
      <c r="C3081" s="70">
        <v>44202</v>
      </c>
      <c r="D3081" s="71" t="s">
        <v>87</v>
      </c>
      <c r="E3081" s="70">
        <v>44203.127083333333</v>
      </c>
      <c r="F3081" s="71">
        <v>5165854</v>
      </c>
      <c r="G3081" s="33" t="s">
        <v>20</v>
      </c>
      <c r="H3081" s="33" t="s">
        <v>21</v>
      </c>
      <c r="I3081" s="33" t="s">
        <v>51</v>
      </c>
      <c r="J3081" s="33" t="s">
        <v>23</v>
      </c>
      <c r="K3081" s="63" t="s">
        <v>57</v>
      </c>
      <c r="L3081" s="32" t="str">
        <f t="shared" si="865"/>
        <v>AXOR4843</v>
      </c>
      <c r="M3081" s="32" t="str">
        <f t="shared" si="866"/>
        <v>BMJ II</v>
      </c>
      <c r="N3081" s="32" t="str">
        <f t="shared" si="867"/>
        <v>12 RODA</v>
      </c>
      <c r="O3081" s="146">
        <v>44203.127592592595</v>
      </c>
      <c r="P3081" s="65">
        <v>44203.127592592595</v>
      </c>
      <c r="Q3081" s="65"/>
      <c r="R3081" s="66">
        <v>5</v>
      </c>
      <c r="S3081" s="66">
        <v>51320</v>
      </c>
      <c r="T3081" s="66">
        <v>20060</v>
      </c>
      <c r="U3081" s="67">
        <f t="shared" si="859"/>
        <v>31.26</v>
      </c>
      <c r="V3081" s="66">
        <f t="shared" si="850"/>
        <v>633859.02</v>
      </c>
      <c r="W3081" s="66" t="str">
        <f t="shared" si="851"/>
        <v>&gt; 5</v>
      </c>
      <c r="X3081" s="66">
        <f>A3081+SUMIFS(Presensi!F:F,Presensi!E:E,'Entry Data'!AP3081)</f>
        <v>1</v>
      </c>
      <c r="Y3081" s="66">
        <f>IFERROR(INDEX('Retasi Pricing'!F:F,MATCH('Entry Data'!AM3081,'Retasi Pricing'!E:E,0))*X3081,"")</f>
        <v>31200</v>
      </c>
      <c r="Z3081" s="62" t="s">
        <v>26</v>
      </c>
      <c r="AA3081" s="62" t="s">
        <v>27</v>
      </c>
      <c r="AB3081" s="32"/>
      <c r="AC3081" s="32" t="s">
        <v>217</v>
      </c>
      <c r="AD3081" s="32" t="str">
        <f t="shared" si="852"/>
        <v/>
      </c>
      <c r="AF3081" s="5" t="str">
        <f t="shared" si="853"/>
        <v>agus suwantono44202</v>
      </c>
      <c r="AG3081" s="5" t="str">
        <f t="shared" si="854"/>
        <v>BMJ 05044202UTARANIGHT</v>
      </c>
      <c r="AH3081" s="5" t="str">
        <f t="shared" si="855"/>
        <v>agus suwantono44202UTARANIGHT</v>
      </c>
      <c r="AI3081" s="5" t="str">
        <f t="shared" si="856"/>
        <v>BMJ 05044202NIGHT</v>
      </c>
      <c r="AJ3081" s="5" t="str">
        <f t="shared" si="857"/>
        <v>agus suwantono44202NIGHT</v>
      </c>
      <c r="AK3081" s="5" t="str">
        <f t="shared" si="858"/>
        <v>agus suwantonoBMJ II</v>
      </c>
      <c r="AL3081" s="5" t="str">
        <f t="shared" si="860"/>
        <v>5UTARA</v>
      </c>
      <c r="AM3081" s="5" t="str">
        <f t="shared" si="861"/>
        <v>&gt; 5UTARA12 RODA</v>
      </c>
      <c r="AN3081" s="5" t="str">
        <f t="shared" si="862"/>
        <v>agus suwantonoBMJ II&gt; 5UTARA12 RODA</v>
      </c>
      <c r="AO3081" s="5" t="str">
        <f t="shared" si="863"/>
        <v>agus suwantono&gt; 5UTARA12 RODA</v>
      </c>
      <c r="AP3081" s="5" t="str">
        <f t="shared" si="864"/>
        <v>44202NIGHT</v>
      </c>
    </row>
    <row r="3082" spans="1:42" x14ac:dyDescent="0.3">
      <c r="A3082" s="33">
        <v>1</v>
      </c>
      <c r="B3082" s="33"/>
      <c r="C3082" s="70">
        <v>44202</v>
      </c>
      <c r="D3082" s="71" t="s">
        <v>87</v>
      </c>
      <c r="E3082" s="70">
        <v>44203.197916666664</v>
      </c>
      <c r="F3082" s="71">
        <v>5165918</v>
      </c>
      <c r="G3082" s="33" t="s">
        <v>20</v>
      </c>
      <c r="H3082" s="33" t="s">
        <v>21</v>
      </c>
      <c r="I3082" s="33" t="s">
        <v>51</v>
      </c>
      <c r="J3082" s="33" t="s">
        <v>23</v>
      </c>
      <c r="K3082" s="63" t="s">
        <v>57</v>
      </c>
      <c r="L3082" s="32" t="str">
        <f t="shared" si="865"/>
        <v>AXOR4843</v>
      </c>
      <c r="M3082" s="32" t="str">
        <f t="shared" si="866"/>
        <v>BMJ II</v>
      </c>
      <c r="N3082" s="32" t="str">
        <f t="shared" si="867"/>
        <v>12 RODA</v>
      </c>
      <c r="O3082" s="146">
        <v>44203.198275462964</v>
      </c>
      <c r="P3082" s="65">
        <v>44203.198275462964</v>
      </c>
      <c r="Q3082" s="65"/>
      <c r="R3082" s="66">
        <v>6</v>
      </c>
      <c r="S3082" s="66">
        <v>52480</v>
      </c>
      <c r="T3082" s="66">
        <v>20060</v>
      </c>
      <c r="U3082" s="67">
        <f t="shared" si="859"/>
        <v>32.42</v>
      </c>
      <c r="V3082" s="66">
        <f t="shared" ref="V3082:V3145" si="868">IFERROR(VLOOKUP(L3082,harga,2,FALSE),"")*U3082*IFERROR(VLOOKUP(G3082,jarak,2,FALSE),"")</f>
        <v>657380.34000000008</v>
      </c>
      <c r="W3082" s="66" t="str">
        <f t="shared" ref="W3082:W3145" si="869">IFERROR(VLOOKUP(AL3082,Code,2,FALSE),"")</f>
        <v>&gt; 6</v>
      </c>
      <c r="X3082" s="66">
        <f>A3082+SUMIFS(Presensi!F:F,Presensi!E:E,'Entry Data'!AP3082)</f>
        <v>1</v>
      </c>
      <c r="Y3082" s="66">
        <f>IFERROR(INDEX('Retasi Pricing'!F:F,MATCH('Entry Data'!AM3082,'Retasi Pricing'!E:E,0))*X3082,"")</f>
        <v>34450</v>
      </c>
      <c r="Z3082" s="62" t="s">
        <v>26</v>
      </c>
      <c r="AA3082" s="62" t="s">
        <v>27</v>
      </c>
      <c r="AB3082" s="32"/>
      <c r="AC3082" s="32" t="s">
        <v>217</v>
      </c>
      <c r="AD3082" s="32" t="str">
        <f t="shared" ref="AD3082:AD3145" si="870">IFERROR(VLOOKUP(AC3082,driver,13,FALSE),"")</f>
        <v/>
      </c>
      <c r="AF3082" s="5" t="str">
        <f t="shared" ref="AF3082:AF3145" si="871">AC3082&amp;C3082</f>
        <v>agus suwantono44202</v>
      </c>
      <c r="AG3082" s="5" t="str">
        <f t="shared" ref="AG3082:AG3145" si="872">K3082&amp;C3082&amp;G3082&amp;D3082</f>
        <v>BMJ 05044202UTARANIGHT</v>
      </c>
      <c r="AH3082" s="5" t="str">
        <f t="shared" ref="AH3082:AH3145" si="873">AC3082&amp;C3082&amp;G3082&amp;D3082</f>
        <v>agus suwantono44202UTARANIGHT</v>
      </c>
      <c r="AI3082" s="5" t="str">
        <f t="shared" ref="AI3082:AI3145" si="874">K3082&amp;C3082&amp;D3082</f>
        <v>BMJ 05044202NIGHT</v>
      </c>
      <c r="AJ3082" s="5" t="str">
        <f t="shared" ref="AJ3082:AJ3145" si="875">AC3082&amp;C3082&amp;D3082</f>
        <v>agus suwantono44202NIGHT</v>
      </c>
      <c r="AK3082" s="5" t="str">
        <f t="shared" ref="AK3082:AK3145" si="876">AC3082&amp;M3082</f>
        <v>agus suwantonoBMJ II</v>
      </c>
      <c r="AL3082" s="5" t="str">
        <f t="shared" si="860"/>
        <v>6UTARA</v>
      </c>
      <c r="AM3082" s="5" t="str">
        <f t="shared" si="861"/>
        <v>&gt; 6UTARA12 RODA</v>
      </c>
      <c r="AN3082" s="5" t="str">
        <f t="shared" si="862"/>
        <v>agus suwantonoBMJ II&gt; 6UTARA12 RODA</v>
      </c>
      <c r="AO3082" s="5" t="str">
        <f t="shared" si="863"/>
        <v>agus suwantono&gt; 6UTARA12 RODA</v>
      </c>
      <c r="AP3082" s="5" t="str">
        <f t="shared" si="864"/>
        <v>44202NIGHT</v>
      </c>
    </row>
    <row r="3083" spans="1:42" x14ac:dyDescent="0.3">
      <c r="A3083" s="33">
        <v>1</v>
      </c>
      <c r="B3083" s="33"/>
      <c r="C3083" s="70">
        <v>44202</v>
      </c>
      <c r="D3083" s="71" t="s">
        <v>87</v>
      </c>
      <c r="E3083" s="70">
        <v>44202.89166666667</v>
      </c>
      <c r="F3083" s="71">
        <v>5165637</v>
      </c>
      <c r="G3083" s="33" t="s">
        <v>38</v>
      </c>
      <c r="H3083" s="33" t="s">
        <v>102</v>
      </c>
      <c r="I3083" s="33" t="s">
        <v>103</v>
      </c>
      <c r="J3083" s="33" t="s">
        <v>110</v>
      </c>
      <c r="K3083" s="63" t="s">
        <v>60</v>
      </c>
      <c r="L3083" s="32" t="str">
        <f t="shared" si="865"/>
        <v>AXOR4843</v>
      </c>
      <c r="M3083" s="32" t="str">
        <f t="shared" si="866"/>
        <v>BMJ II</v>
      </c>
      <c r="N3083" s="32" t="str">
        <f t="shared" si="867"/>
        <v>12 RODA</v>
      </c>
      <c r="O3083" s="146">
        <v>44202.892268518517</v>
      </c>
      <c r="P3083" s="65">
        <v>44202.910729166666</v>
      </c>
      <c r="Q3083" s="65"/>
      <c r="R3083" s="66">
        <v>1</v>
      </c>
      <c r="S3083" s="66">
        <v>58020</v>
      </c>
      <c r="T3083" s="66">
        <v>20120</v>
      </c>
      <c r="U3083" s="67">
        <f t="shared" ref="U3083:U3146" si="877">(S3083-T3083)/1000</f>
        <v>37.9</v>
      </c>
      <c r="V3083" s="66">
        <f t="shared" si="868"/>
        <v>1138516</v>
      </c>
      <c r="W3083" s="66" t="str">
        <f t="shared" si="869"/>
        <v>1 &gt; 3</v>
      </c>
      <c r="X3083" s="66">
        <f>A3083+SUMIFS(Presensi!F:F,Presensi!E:E,'Entry Data'!AP3083)</f>
        <v>1</v>
      </c>
      <c r="Y3083" s="66">
        <f>IFERROR(INDEX('Retasi Pricing'!F:F,MATCH('Entry Data'!AM3083,'Retasi Pricing'!E:E,0))*X3083,"")</f>
        <v>38000</v>
      </c>
      <c r="Z3083" s="62" t="s">
        <v>26</v>
      </c>
      <c r="AA3083" s="62" t="s">
        <v>27</v>
      </c>
      <c r="AB3083" s="32"/>
      <c r="AC3083" s="32" t="s">
        <v>200</v>
      </c>
      <c r="AD3083" s="32" t="str">
        <f t="shared" si="870"/>
        <v/>
      </c>
      <c r="AF3083" s="5" t="str">
        <f t="shared" si="871"/>
        <v>teguh sugeng44202</v>
      </c>
      <c r="AG3083" s="5" t="str">
        <f t="shared" si="872"/>
        <v>BMJ 05244202SELATANNIGHT</v>
      </c>
      <c r="AH3083" s="5" t="str">
        <f t="shared" si="873"/>
        <v>teguh sugeng44202SELATANNIGHT</v>
      </c>
      <c r="AI3083" s="5" t="str">
        <f t="shared" si="874"/>
        <v>BMJ 05244202NIGHT</v>
      </c>
      <c r="AJ3083" s="5" t="str">
        <f t="shared" si="875"/>
        <v>teguh sugeng44202NIGHT</v>
      </c>
      <c r="AK3083" s="5" t="str">
        <f t="shared" si="876"/>
        <v>teguh sugengBMJ II</v>
      </c>
      <c r="AL3083" s="5" t="str">
        <f t="shared" ref="AL3083:AL3146" si="878">Q3083&amp;R3083&amp;G3083</f>
        <v>1SELATAN</v>
      </c>
      <c r="AM3083" s="5" t="str">
        <f t="shared" ref="AM3083:AM3146" si="879">W3083&amp;G3083&amp;N3083</f>
        <v>1 &gt; 3SELATAN12 RODA</v>
      </c>
      <c r="AN3083" s="5" t="str">
        <f t="shared" ref="AN3083:AN3146" si="880">AC3083&amp;M3083&amp;W3083&amp;G3083&amp;N3083</f>
        <v>teguh sugengBMJ II1 &gt; 3SELATAN12 RODA</v>
      </c>
      <c r="AO3083" s="5" t="str">
        <f t="shared" ref="AO3083:AO3146" si="881">AC3083&amp;W3083&amp;G3083&amp;N3083</f>
        <v>teguh sugeng1 &gt; 3SELATAN12 RODA</v>
      </c>
      <c r="AP3083" s="5" t="str">
        <f t="shared" ref="AP3083:AP3146" si="882">C3083&amp;D3083</f>
        <v>44202NIGHT</v>
      </c>
    </row>
    <row r="3084" spans="1:42" x14ac:dyDescent="0.3">
      <c r="A3084" s="33">
        <v>1</v>
      </c>
      <c r="B3084" s="33"/>
      <c r="C3084" s="70">
        <v>44202</v>
      </c>
      <c r="D3084" s="71" t="s">
        <v>87</v>
      </c>
      <c r="E3084" s="70">
        <v>44202.99722222222</v>
      </c>
      <c r="F3084" s="71">
        <v>5165747</v>
      </c>
      <c r="G3084" s="33" t="s">
        <v>38</v>
      </c>
      <c r="H3084" s="33" t="s">
        <v>113</v>
      </c>
      <c r="I3084" s="33" t="s">
        <v>291</v>
      </c>
      <c r="J3084" s="33" t="s">
        <v>40</v>
      </c>
      <c r="K3084" s="63" t="s">
        <v>60</v>
      </c>
      <c r="L3084" s="32" t="str">
        <f t="shared" si="865"/>
        <v>AXOR4843</v>
      </c>
      <c r="M3084" s="32" t="str">
        <f t="shared" si="866"/>
        <v>BMJ II</v>
      </c>
      <c r="N3084" s="32" t="str">
        <f t="shared" si="867"/>
        <v>12 RODA</v>
      </c>
      <c r="O3084" s="146">
        <v>44202.997662037036</v>
      </c>
      <c r="P3084" s="65">
        <v>44202.997662037036</v>
      </c>
      <c r="Q3084" s="65"/>
      <c r="R3084" s="66">
        <v>2</v>
      </c>
      <c r="S3084" s="66">
        <v>52020</v>
      </c>
      <c r="T3084" s="66">
        <v>20120</v>
      </c>
      <c r="U3084" s="67">
        <f t="shared" si="877"/>
        <v>31.9</v>
      </c>
      <c r="V3084" s="66">
        <f t="shared" si="868"/>
        <v>958275.99999999988</v>
      </c>
      <c r="W3084" s="66" t="str">
        <f t="shared" si="869"/>
        <v>1 &gt; 3</v>
      </c>
      <c r="X3084" s="66">
        <f>A3084+SUMIFS(Presensi!F:F,Presensi!E:E,'Entry Data'!AP3084)</f>
        <v>1</v>
      </c>
      <c r="Y3084" s="66">
        <f>IFERROR(INDEX('Retasi Pricing'!F:F,MATCH('Entry Data'!AM3084,'Retasi Pricing'!E:E,0))*X3084,"")</f>
        <v>38000</v>
      </c>
      <c r="Z3084" s="62" t="s">
        <v>26</v>
      </c>
      <c r="AA3084" s="62" t="s">
        <v>27</v>
      </c>
      <c r="AB3084" s="32"/>
      <c r="AC3084" s="32" t="s">
        <v>200</v>
      </c>
      <c r="AD3084" s="32" t="str">
        <f t="shared" si="870"/>
        <v/>
      </c>
      <c r="AF3084" s="5" t="str">
        <f t="shared" si="871"/>
        <v>teguh sugeng44202</v>
      </c>
      <c r="AG3084" s="5" t="str">
        <f t="shared" si="872"/>
        <v>BMJ 05244202SELATANNIGHT</v>
      </c>
      <c r="AH3084" s="5" t="str">
        <f t="shared" si="873"/>
        <v>teguh sugeng44202SELATANNIGHT</v>
      </c>
      <c r="AI3084" s="5" t="str">
        <f t="shared" si="874"/>
        <v>BMJ 05244202NIGHT</v>
      </c>
      <c r="AJ3084" s="5" t="str">
        <f t="shared" si="875"/>
        <v>teguh sugeng44202NIGHT</v>
      </c>
      <c r="AK3084" s="5" t="str">
        <f t="shared" si="876"/>
        <v>teguh sugengBMJ II</v>
      </c>
      <c r="AL3084" s="5" t="str">
        <f t="shared" si="878"/>
        <v>2SELATAN</v>
      </c>
      <c r="AM3084" s="5" t="str">
        <f t="shared" si="879"/>
        <v>1 &gt; 3SELATAN12 RODA</v>
      </c>
      <c r="AN3084" s="5" t="str">
        <f t="shared" si="880"/>
        <v>teguh sugengBMJ II1 &gt; 3SELATAN12 RODA</v>
      </c>
      <c r="AO3084" s="5" t="str">
        <f t="shared" si="881"/>
        <v>teguh sugeng1 &gt; 3SELATAN12 RODA</v>
      </c>
      <c r="AP3084" s="5" t="str">
        <f t="shared" si="882"/>
        <v>44202NIGHT</v>
      </c>
    </row>
    <row r="3085" spans="1:42" x14ac:dyDescent="0.3">
      <c r="A3085" s="33">
        <v>1</v>
      </c>
      <c r="B3085" s="33"/>
      <c r="C3085" s="70">
        <v>44202</v>
      </c>
      <c r="D3085" s="71" t="s">
        <v>87</v>
      </c>
      <c r="E3085" s="70">
        <v>44203.088888888888</v>
      </c>
      <c r="F3085" s="71">
        <v>5165823</v>
      </c>
      <c r="G3085" s="33" t="s">
        <v>38</v>
      </c>
      <c r="H3085" s="33" t="s">
        <v>113</v>
      </c>
      <c r="I3085" s="33" t="s">
        <v>291</v>
      </c>
      <c r="J3085" s="33" t="s">
        <v>40</v>
      </c>
      <c r="K3085" s="63" t="s">
        <v>60</v>
      </c>
      <c r="L3085" s="32" t="str">
        <f t="shared" si="865"/>
        <v>AXOR4843</v>
      </c>
      <c r="M3085" s="32" t="str">
        <f t="shared" si="866"/>
        <v>BMJ II</v>
      </c>
      <c r="N3085" s="32" t="str">
        <f t="shared" si="867"/>
        <v>12 RODA</v>
      </c>
      <c r="O3085" s="146">
        <v>44203.089282407411</v>
      </c>
      <c r="P3085" s="65">
        <v>44203.089282407411</v>
      </c>
      <c r="Q3085" s="65"/>
      <c r="R3085" s="66">
        <v>3</v>
      </c>
      <c r="S3085" s="66">
        <v>53100</v>
      </c>
      <c r="T3085" s="66">
        <v>20120</v>
      </c>
      <c r="U3085" s="67">
        <f t="shared" si="877"/>
        <v>32.979999999999997</v>
      </c>
      <c r="V3085" s="66">
        <f t="shared" si="868"/>
        <v>990719.19999999984</v>
      </c>
      <c r="W3085" s="66" t="str">
        <f t="shared" si="869"/>
        <v>1 &gt; 3</v>
      </c>
      <c r="X3085" s="66">
        <f>A3085+SUMIFS(Presensi!F:F,Presensi!E:E,'Entry Data'!AP3085)</f>
        <v>1</v>
      </c>
      <c r="Y3085" s="66">
        <f>IFERROR(INDEX('Retasi Pricing'!F:F,MATCH('Entry Data'!AM3085,'Retasi Pricing'!E:E,0))*X3085,"")</f>
        <v>38000</v>
      </c>
      <c r="Z3085" s="62" t="s">
        <v>26</v>
      </c>
      <c r="AA3085" s="62" t="s">
        <v>27</v>
      </c>
      <c r="AB3085" s="32"/>
      <c r="AC3085" s="32" t="s">
        <v>200</v>
      </c>
      <c r="AD3085" s="32" t="str">
        <f t="shared" si="870"/>
        <v/>
      </c>
      <c r="AF3085" s="5" t="str">
        <f t="shared" si="871"/>
        <v>teguh sugeng44202</v>
      </c>
      <c r="AG3085" s="5" t="str">
        <f t="shared" si="872"/>
        <v>BMJ 05244202SELATANNIGHT</v>
      </c>
      <c r="AH3085" s="5" t="str">
        <f t="shared" si="873"/>
        <v>teguh sugeng44202SELATANNIGHT</v>
      </c>
      <c r="AI3085" s="5" t="str">
        <f t="shared" si="874"/>
        <v>BMJ 05244202NIGHT</v>
      </c>
      <c r="AJ3085" s="5" t="str">
        <f t="shared" si="875"/>
        <v>teguh sugeng44202NIGHT</v>
      </c>
      <c r="AK3085" s="5" t="str">
        <f t="shared" si="876"/>
        <v>teguh sugengBMJ II</v>
      </c>
      <c r="AL3085" s="5" t="str">
        <f t="shared" si="878"/>
        <v>3SELATAN</v>
      </c>
      <c r="AM3085" s="5" t="str">
        <f t="shared" si="879"/>
        <v>1 &gt; 3SELATAN12 RODA</v>
      </c>
      <c r="AN3085" s="5" t="str">
        <f t="shared" si="880"/>
        <v>teguh sugengBMJ II1 &gt; 3SELATAN12 RODA</v>
      </c>
      <c r="AO3085" s="5" t="str">
        <f t="shared" si="881"/>
        <v>teguh sugeng1 &gt; 3SELATAN12 RODA</v>
      </c>
      <c r="AP3085" s="5" t="str">
        <f t="shared" si="882"/>
        <v>44202NIGHT</v>
      </c>
    </row>
    <row r="3086" spans="1:42" x14ac:dyDescent="0.3">
      <c r="A3086" s="33">
        <v>1</v>
      </c>
      <c r="B3086" s="33"/>
      <c r="C3086" s="70">
        <v>44202</v>
      </c>
      <c r="D3086" s="71" t="s">
        <v>87</v>
      </c>
      <c r="E3086" s="70">
        <v>44203.199305555558</v>
      </c>
      <c r="F3086" s="71">
        <v>5165920</v>
      </c>
      <c r="G3086" s="33" t="s">
        <v>38</v>
      </c>
      <c r="H3086" s="33" t="s">
        <v>113</v>
      </c>
      <c r="I3086" s="33" t="s">
        <v>291</v>
      </c>
      <c r="J3086" s="33" t="s">
        <v>40</v>
      </c>
      <c r="K3086" s="63" t="s">
        <v>60</v>
      </c>
      <c r="L3086" s="32" t="str">
        <f t="shared" si="865"/>
        <v>AXOR4843</v>
      </c>
      <c r="M3086" s="32" t="str">
        <f t="shared" si="866"/>
        <v>BMJ II</v>
      </c>
      <c r="N3086" s="32" t="str">
        <f t="shared" si="867"/>
        <v>12 RODA</v>
      </c>
      <c r="O3086" s="146">
        <v>44203.199733796297</v>
      </c>
      <c r="P3086" s="65">
        <v>44203.199733796297</v>
      </c>
      <c r="Q3086" s="65"/>
      <c r="R3086" s="66">
        <v>4</v>
      </c>
      <c r="S3086" s="66">
        <v>52440</v>
      </c>
      <c r="T3086" s="66">
        <v>20120</v>
      </c>
      <c r="U3086" s="67">
        <f t="shared" si="877"/>
        <v>32.32</v>
      </c>
      <c r="V3086" s="66">
        <f t="shared" si="868"/>
        <v>970892.80000000005</v>
      </c>
      <c r="W3086" s="66" t="str">
        <f t="shared" si="869"/>
        <v>&gt; 4</v>
      </c>
      <c r="X3086" s="66">
        <f>A3086+SUMIFS(Presensi!F:F,Presensi!E:E,'Entry Data'!AP3086)</f>
        <v>1</v>
      </c>
      <c r="Y3086" s="66">
        <f>IFERROR(INDEX('Retasi Pricing'!F:F,MATCH('Entry Data'!AM3086,'Retasi Pricing'!E:E,0))*X3086,"")</f>
        <v>45000</v>
      </c>
      <c r="Z3086" s="62" t="s">
        <v>26</v>
      </c>
      <c r="AA3086" s="62" t="s">
        <v>27</v>
      </c>
      <c r="AB3086" s="32"/>
      <c r="AC3086" s="32" t="s">
        <v>200</v>
      </c>
      <c r="AD3086" s="32" t="str">
        <f t="shared" si="870"/>
        <v/>
      </c>
      <c r="AF3086" s="5" t="str">
        <f t="shared" si="871"/>
        <v>teguh sugeng44202</v>
      </c>
      <c r="AG3086" s="5" t="str">
        <f t="shared" si="872"/>
        <v>BMJ 05244202SELATANNIGHT</v>
      </c>
      <c r="AH3086" s="5" t="str">
        <f t="shared" si="873"/>
        <v>teguh sugeng44202SELATANNIGHT</v>
      </c>
      <c r="AI3086" s="5" t="str">
        <f t="shared" si="874"/>
        <v>BMJ 05244202NIGHT</v>
      </c>
      <c r="AJ3086" s="5" t="str">
        <f t="shared" si="875"/>
        <v>teguh sugeng44202NIGHT</v>
      </c>
      <c r="AK3086" s="5" t="str">
        <f t="shared" si="876"/>
        <v>teguh sugengBMJ II</v>
      </c>
      <c r="AL3086" s="5" t="str">
        <f t="shared" si="878"/>
        <v>4SELATAN</v>
      </c>
      <c r="AM3086" s="5" t="str">
        <f t="shared" si="879"/>
        <v>&gt; 4SELATAN12 RODA</v>
      </c>
      <c r="AN3086" s="5" t="str">
        <f t="shared" si="880"/>
        <v>teguh sugengBMJ II&gt; 4SELATAN12 RODA</v>
      </c>
      <c r="AO3086" s="5" t="str">
        <f t="shared" si="881"/>
        <v>teguh sugeng&gt; 4SELATAN12 RODA</v>
      </c>
      <c r="AP3086" s="5" t="str">
        <f t="shared" si="882"/>
        <v>44202NIGHT</v>
      </c>
    </row>
    <row r="3087" spans="1:42" x14ac:dyDescent="0.3">
      <c r="A3087" s="33">
        <v>1</v>
      </c>
      <c r="B3087" s="33"/>
      <c r="C3087" s="70">
        <v>44202</v>
      </c>
      <c r="D3087" s="71" t="s">
        <v>87</v>
      </c>
      <c r="E3087" s="70">
        <v>44202.863888888889</v>
      </c>
      <c r="F3087" s="71">
        <v>5165596</v>
      </c>
      <c r="G3087" s="33" t="s">
        <v>20</v>
      </c>
      <c r="H3087" s="33" t="s">
        <v>21</v>
      </c>
      <c r="I3087" s="33" t="s">
        <v>51</v>
      </c>
      <c r="J3087" s="33" t="s">
        <v>46</v>
      </c>
      <c r="K3087" s="63" t="s">
        <v>62</v>
      </c>
      <c r="L3087" s="32" t="str">
        <f t="shared" si="865"/>
        <v>FM260JD</v>
      </c>
      <c r="M3087" s="32" t="str">
        <f t="shared" si="866"/>
        <v>BMJ III</v>
      </c>
      <c r="N3087" s="32" t="str">
        <f t="shared" si="867"/>
        <v>10 RODA</v>
      </c>
      <c r="O3087" s="146">
        <v>44202.864328703705</v>
      </c>
      <c r="P3087" s="65">
        <v>44202.87127314815</v>
      </c>
      <c r="Q3087" s="65"/>
      <c r="R3087" s="66">
        <v>1</v>
      </c>
      <c r="S3087" s="66">
        <v>40260</v>
      </c>
      <c r="T3087" s="66">
        <v>14660</v>
      </c>
      <c r="U3087" s="67">
        <f t="shared" si="877"/>
        <v>25.6</v>
      </c>
      <c r="V3087" s="66">
        <f t="shared" si="868"/>
        <v>499046.40000000002</v>
      </c>
      <c r="W3087" s="66" t="str">
        <f t="shared" si="869"/>
        <v>1 &gt; 4</v>
      </c>
      <c r="X3087" s="66">
        <f>A3087+SUMIFS(Presensi!F:F,Presensi!E:E,'Entry Data'!AP3087)</f>
        <v>1</v>
      </c>
      <c r="Y3087" s="66">
        <f>IFERROR(INDEX('Retasi Pricing'!F:F,MATCH('Entry Data'!AM3087,'Retasi Pricing'!E:E,0))*X3087,"")</f>
        <v>25000</v>
      </c>
      <c r="Z3087" s="62" t="s">
        <v>26</v>
      </c>
      <c r="AA3087" s="62" t="s">
        <v>27</v>
      </c>
      <c r="AB3087" s="32"/>
      <c r="AC3087" s="32" t="s">
        <v>128</v>
      </c>
      <c r="AD3087" s="32" t="str">
        <f t="shared" si="870"/>
        <v/>
      </c>
      <c r="AF3087" s="5" t="str">
        <f t="shared" si="871"/>
        <v>jafar44202</v>
      </c>
      <c r="AG3087" s="5" t="str">
        <f t="shared" si="872"/>
        <v>BMJ 05344202UTARANIGHT</v>
      </c>
      <c r="AH3087" s="5" t="str">
        <f t="shared" si="873"/>
        <v>jafar44202UTARANIGHT</v>
      </c>
      <c r="AI3087" s="5" t="str">
        <f t="shared" si="874"/>
        <v>BMJ 05344202NIGHT</v>
      </c>
      <c r="AJ3087" s="5" t="str">
        <f t="shared" si="875"/>
        <v>jafar44202NIGHT</v>
      </c>
      <c r="AK3087" s="5" t="str">
        <f t="shared" si="876"/>
        <v>jafarBMJ III</v>
      </c>
      <c r="AL3087" s="5" t="str">
        <f t="shared" si="878"/>
        <v>1UTARA</v>
      </c>
      <c r="AM3087" s="5" t="str">
        <f t="shared" si="879"/>
        <v>1 &gt; 4UTARA10 RODA</v>
      </c>
      <c r="AN3087" s="5" t="str">
        <f t="shared" si="880"/>
        <v>jafarBMJ III1 &gt; 4UTARA10 RODA</v>
      </c>
      <c r="AO3087" s="5" t="str">
        <f t="shared" si="881"/>
        <v>jafar1 &gt; 4UTARA10 RODA</v>
      </c>
      <c r="AP3087" s="5" t="str">
        <f t="shared" si="882"/>
        <v>44202NIGHT</v>
      </c>
    </row>
    <row r="3088" spans="1:42" x14ac:dyDescent="0.3">
      <c r="A3088" s="33">
        <v>1</v>
      </c>
      <c r="B3088" s="33"/>
      <c r="C3088" s="70">
        <v>44202</v>
      </c>
      <c r="D3088" s="71" t="s">
        <v>87</v>
      </c>
      <c r="E3088" s="70">
        <v>44202.925000000003</v>
      </c>
      <c r="F3088" s="71">
        <v>5165667</v>
      </c>
      <c r="G3088" s="33" t="s">
        <v>20</v>
      </c>
      <c r="H3088" s="33" t="s">
        <v>21</v>
      </c>
      <c r="I3088" s="33" t="s">
        <v>123</v>
      </c>
      <c r="J3088" s="33" t="s">
        <v>23</v>
      </c>
      <c r="K3088" s="63" t="s">
        <v>62</v>
      </c>
      <c r="L3088" s="32" t="str">
        <f t="shared" si="865"/>
        <v>FM260JD</v>
      </c>
      <c r="M3088" s="32" t="str">
        <f t="shared" si="866"/>
        <v>BMJ III</v>
      </c>
      <c r="N3088" s="32" t="str">
        <f t="shared" si="867"/>
        <v>10 RODA</v>
      </c>
      <c r="O3088" s="146">
        <v>44202.925127314818</v>
      </c>
      <c r="P3088" s="65">
        <v>44202.925127314818</v>
      </c>
      <c r="Q3088" s="65"/>
      <c r="R3088" s="66">
        <v>2</v>
      </c>
      <c r="S3088" s="66">
        <v>38760</v>
      </c>
      <c r="T3088" s="66">
        <v>14660</v>
      </c>
      <c r="U3088" s="67">
        <f t="shared" si="877"/>
        <v>24.1</v>
      </c>
      <c r="V3088" s="66">
        <f t="shared" si="868"/>
        <v>469805.4</v>
      </c>
      <c r="W3088" s="66" t="str">
        <f t="shared" si="869"/>
        <v>1 &gt; 4</v>
      </c>
      <c r="X3088" s="66">
        <f>A3088+SUMIFS(Presensi!F:F,Presensi!E:E,'Entry Data'!AP3088)</f>
        <v>1</v>
      </c>
      <c r="Y3088" s="66">
        <f>IFERROR(INDEX('Retasi Pricing'!F:F,MATCH('Entry Data'!AM3088,'Retasi Pricing'!E:E,0))*X3088,"")</f>
        <v>25000</v>
      </c>
      <c r="Z3088" s="62" t="s">
        <v>26</v>
      </c>
      <c r="AA3088" s="62" t="s">
        <v>27</v>
      </c>
      <c r="AB3088" s="32"/>
      <c r="AC3088" s="32" t="s">
        <v>128</v>
      </c>
      <c r="AD3088" s="32" t="str">
        <f t="shared" si="870"/>
        <v/>
      </c>
      <c r="AF3088" s="5" t="str">
        <f t="shared" si="871"/>
        <v>jafar44202</v>
      </c>
      <c r="AG3088" s="5" t="str">
        <f t="shared" si="872"/>
        <v>BMJ 05344202UTARANIGHT</v>
      </c>
      <c r="AH3088" s="5" t="str">
        <f t="shared" si="873"/>
        <v>jafar44202UTARANIGHT</v>
      </c>
      <c r="AI3088" s="5" t="str">
        <f t="shared" si="874"/>
        <v>BMJ 05344202NIGHT</v>
      </c>
      <c r="AJ3088" s="5" t="str">
        <f t="shared" si="875"/>
        <v>jafar44202NIGHT</v>
      </c>
      <c r="AK3088" s="5" t="str">
        <f t="shared" si="876"/>
        <v>jafarBMJ III</v>
      </c>
      <c r="AL3088" s="5" t="str">
        <f t="shared" si="878"/>
        <v>2UTARA</v>
      </c>
      <c r="AM3088" s="5" t="str">
        <f t="shared" si="879"/>
        <v>1 &gt; 4UTARA10 RODA</v>
      </c>
      <c r="AN3088" s="5" t="str">
        <f t="shared" si="880"/>
        <v>jafarBMJ III1 &gt; 4UTARA10 RODA</v>
      </c>
      <c r="AO3088" s="5" t="str">
        <f t="shared" si="881"/>
        <v>jafar1 &gt; 4UTARA10 RODA</v>
      </c>
      <c r="AP3088" s="5" t="str">
        <f t="shared" si="882"/>
        <v>44202NIGHT</v>
      </c>
    </row>
    <row r="3089" spans="1:42" x14ac:dyDescent="0.3">
      <c r="A3089" s="33">
        <v>1</v>
      </c>
      <c r="B3089" s="33"/>
      <c r="C3089" s="70">
        <v>44202</v>
      </c>
      <c r="D3089" s="71" t="s">
        <v>87</v>
      </c>
      <c r="E3089" s="70">
        <v>44202.981249999997</v>
      </c>
      <c r="F3089" s="71">
        <v>5165731</v>
      </c>
      <c r="G3089" s="33" t="s">
        <v>20</v>
      </c>
      <c r="H3089" s="33" t="s">
        <v>21</v>
      </c>
      <c r="I3089" s="33" t="s">
        <v>51</v>
      </c>
      <c r="J3089" s="33" t="s">
        <v>23</v>
      </c>
      <c r="K3089" s="63" t="s">
        <v>62</v>
      </c>
      <c r="L3089" s="32" t="str">
        <f t="shared" si="865"/>
        <v>FM260JD</v>
      </c>
      <c r="M3089" s="32" t="str">
        <f t="shared" si="866"/>
        <v>BMJ III</v>
      </c>
      <c r="N3089" s="32" t="str">
        <f t="shared" si="867"/>
        <v>10 RODA</v>
      </c>
      <c r="O3089" s="146">
        <v>44202.982060185182</v>
      </c>
      <c r="P3089" s="65">
        <v>44202.982060185182</v>
      </c>
      <c r="Q3089" s="65"/>
      <c r="R3089" s="66">
        <v>3</v>
      </c>
      <c r="S3089" s="66">
        <v>39940</v>
      </c>
      <c r="T3089" s="66">
        <v>14660</v>
      </c>
      <c r="U3089" s="67">
        <f t="shared" si="877"/>
        <v>25.28</v>
      </c>
      <c r="V3089" s="66">
        <f t="shared" si="868"/>
        <v>492808.32</v>
      </c>
      <c r="W3089" s="66" t="str">
        <f t="shared" si="869"/>
        <v>1 &gt; 4</v>
      </c>
      <c r="X3089" s="66">
        <f>A3089+SUMIFS(Presensi!F:F,Presensi!E:E,'Entry Data'!AP3089)</f>
        <v>1</v>
      </c>
      <c r="Y3089" s="66">
        <f>IFERROR(INDEX('Retasi Pricing'!F:F,MATCH('Entry Data'!AM3089,'Retasi Pricing'!E:E,0))*X3089,"")</f>
        <v>25000</v>
      </c>
      <c r="Z3089" s="62" t="s">
        <v>26</v>
      </c>
      <c r="AA3089" s="62" t="s">
        <v>27</v>
      </c>
      <c r="AB3089" s="32"/>
      <c r="AC3089" s="32" t="s">
        <v>128</v>
      </c>
      <c r="AD3089" s="32" t="str">
        <f t="shared" si="870"/>
        <v/>
      </c>
      <c r="AF3089" s="5" t="str">
        <f t="shared" si="871"/>
        <v>jafar44202</v>
      </c>
      <c r="AG3089" s="5" t="str">
        <f t="shared" si="872"/>
        <v>BMJ 05344202UTARANIGHT</v>
      </c>
      <c r="AH3089" s="5" t="str">
        <f t="shared" si="873"/>
        <v>jafar44202UTARANIGHT</v>
      </c>
      <c r="AI3089" s="5" t="str">
        <f t="shared" si="874"/>
        <v>BMJ 05344202NIGHT</v>
      </c>
      <c r="AJ3089" s="5" t="str">
        <f t="shared" si="875"/>
        <v>jafar44202NIGHT</v>
      </c>
      <c r="AK3089" s="5" t="str">
        <f t="shared" si="876"/>
        <v>jafarBMJ III</v>
      </c>
      <c r="AL3089" s="5" t="str">
        <f t="shared" si="878"/>
        <v>3UTARA</v>
      </c>
      <c r="AM3089" s="5" t="str">
        <f t="shared" si="879"/>
        <v>1 &gt; 4UTARA10 RODA</v>
      </c>
      <c r="AN3089" s="5" t="str">
        <f t="shared" si="880"/>
        <v>jafarBMJ III1 &gt; 4UTARA10 RODA</v>
      </c>
      <c r="AO3089" s="5" t="str">
        <f t="shared" si="881"/>
        <v>jafar1 &gt; 4UTARA10 RODA</v>
      </c>
      <c r="AP3089" s="5" t="str">
        <f t="shared" si="882"/>
        <v>44202NIGHT</v>
      </c>
    </row>
    <row r="3090" spans="1:42" x14ac:dyDescent="0.3">
      <c r="A3090" s="33">
        <v>1</v>
      </c>
      <c r="B3090" s="33"/>
      <c r="C3090" s="70">
        <v>44202</v>
      </c>
      <c r="D3090" s="71" t="s">
        <v>87</v>
      </c>
      <c r="E3090" s="70">
        <v>44203.147222222222</v>
      </c>
      <c r="F3090" s="71">
        <v>5165874</v>
      </c>
      <c r="G3090" s="33" t="s">
        <v>20</v>
      </c>
      <c r="H3090" s="33" t="s">
        <v>21</v>
      </c>
      <c r="I3090" s="33" t="s">
        <v>51</v>
      </c>
      <c r="J3090" s="33" t="s">
        <v>23</v>
      </c>
      <c r="K3090" s="63" t="s">
        <v>62</v>
      </c>
      <c r="L3090" s="32" t="str">
        <f t="shared" si="865"/>
        <v>FM260JD</v>
      </c>
      <c r="M3090" s="32" t="str">
        <f t="shared" si="866"/>
        <v>BMJ III</v>
      </c>
      <c r="N3090" s="32" t="str">
        <f t="shared" si="867"/>
        <v>10 RODA</v>
      </c>
      <c r="O3090" s="146">
        <v>44203.148148148146</v>
      </c>
      <c r="P3090" s="65">
        <v>44203.148148148146</v>
      </c>
      <c r="Q3090" s="65"/>
      <c r="R3090" s="66">
        <v>4</v>
      </c>
      <c r="S3090" s="66">
        <v>39600</v>
      </c>
      <c r="T3090" s="66">
        <v>14660</v>
      </c>
      <c r="U3090" s="67">
        <f t="shared" si="877"/>
        <v>24.94</v>
      </c>
      <c r="V3090" s="66">
        <f t="shared" si="868"/>
        <v>486180.36</v>
      </c>
      <c r="W3090" s="66" t="str">
        <f t="shared" si="869"/>
        <v>1 &gt; 4</v>
      </c>
      <c r="X3090" s="66">
        <f>A3090+SUMIFS(Presensi!F:F,Presensi!E:E,'Entry Data'!AP3090)</f>
        <v>1</v>
      </c>
      <c r="Y3090" s="66">
        <f>IFERROR(INDEX('Retasi Pricing'!F:F,MATCH('Entry Data'!AM3090,'Retasi Pricing'!E:E,0))*X3090,"")</f>
        <v>25000</v>
      </c>
      <c r="Z3090" s="62" t="s">
        <v>26</v>
      </c>
      <c r="AA3090" s="62" t="s">
        <v>27</v>
      </c>
      <c r="AB3090" s="32"/>
      <c r="AC3090" s="32" t="s">
        <v>128</v>
      </c>
      <c r="AD3090" s="32" t="str">
        <f t="shared" si="870"/>
        <v/>
      </c>
      <c r="AF3090" s="5" t="str">
        <f t="shared" si="871"/>
        <v>jafar44202</v>
      </c>
      <c r="AG3090" s="5" t="str">
        <f t="shared" si="872"/>
        <v>BMJ 05344202UTARANIGHT</v>
      </c>
      <c r="AH3090" s="5" t="str">
        <f t="shared" si="873"/>
        <v>jafar44202UTARANIGHT</v>
      </c>
      <c r="AI3090" s="5" t="str">
        <f t="shared" si="874"/>
        <v>BMJ 05344202NIGHT</v>
      </c>
      <c r="AJ3090" s="5" t="str">
        <f t="shared" si="875"/>
        <v>jafar44202NIGHT</v>
      </c>
      <c r="AK3090" s="5" t="str">
        <f t="shared" si="876"/>
        <v>jafarBMJ III</v>
      </c>
      <c r="AL3090" s="5" t="str">
        <f t="shared" si="878"/>
        <v>4UTARA</v>
      </c>
      <c r="AM3090" s="5" t="str">
        <f t="shared" si="879"/>
        <v>1 &gt; 4UTARA10 RODA</v>
      </c>
      <c r="AN3090" s="5" t="str">
        <f t="shared" si="880"/>
        <v>jafarBMJ III1 &gt; 4UTARA10 RODA</v>
      </c>
      <c r="AO3090" s="5" t="str">
        <f t="shared" si="881"/>
        <v>jafar1 &gt; 4UTARA10 RODA</v>
      </c>
      <c r="AP3090" s="5" t="str">
        <f t="shared" si="882"/>
        <v>44202NIGHT</v>
      </c>
    </row>
    <row r="3091" spans="1:42" x14ac:dyDescent="0.3">
      <c r="A3091" s="33">
        <v>1</v>
      </c>
      <c r="B3091" s="33"/>
      <c r="C3091" s="70">
        <v>44202</v>
      </c>
      <c r="D3091" s="71" t="s">
        <v>87</v>
      </c>
      <c r="E3091" s="70">
        <v>44203.216666666667</v>
      </c>
      <c r="F3091" s="71">
        <v>5165940</v>
      </c>
      <c r="G3091" s="33" t="s">
        <v>20</v>
      </c>
      <c r="H3091" s="33" t="s">
        <v>21</v>
      </c>
      <c r="I3091" s="33" t="s">
        <v>123</v>
      </c>
      <c r="J3091" s="33" t="s">
        <v>23</v>
      </c>
      <c r="K3091" s="63" t="s">
        <v>62</v>
      </c>
      <c r="L3091" s="32" t="str">
        <f t="shared" si="865"/>
        <v>FM260JD</v>
      </c>
      <c r="M3091" s="32" t="str">
        <f t="shared" si="866"/>
        <v>BMJ III</v>
      </c>
      <c r="N3091" s="32" t="str">
        <f t="shared" si="867"/>
        <v>10 RODA</v>
      </c>
      <c r="O3091" s="146">
        <v>44203.217986111114</v>
      </c>
      <c r="P3091" s="65">
        <v>44203.217986111114</v>
      </c>
      <c r="Q3091" s="65"/>
      <c r="R3091" s="66">
        <v>5</v>
      </c>
      <c r="S3091" s="66">
        <v>40740</v>
      </c>
      <c r="T3091" s="66">
        <v>14660</v>
      </c>
      <c r="U3091" s="67">
        <f t="shared" si="877"/>
        <v>26.08</v>
      </c>
      <c r="V3091" s="66">
        <f t="shared" si="868"/>
        <v>508403.51999999996</v>
      </c>
      <c r="W3091" s="66" t="str">
        <f t="shared" si="869"/>
        <v>&gt; 5</v>
      </c>
      <c r="X3091" s="66">
        <f>A3091+SUMIFS(Presensi!F:F,Presensi!E:E,'Entry Data'!AP3091)</f>
        <v>1</v>
      </c>
      <c r="Y3091" s="66">
        <f>IFERROR(INDEX('Retasi Pricing'!F:F,MATCH('Entry Data'!AM3091,'Retasi Pricing'!E:E,0))*X3091,"")</f>
        <v>27650</v>
      </c>
      <c r="Z3091" s="62" t="s">
        <v>26</v>
      </c>
      <c r="AA3091" s="62" t="s">
        <v>27</v>
      </c>
      <c r="AB3091" s="32"/>
      <c r="AC3091" s="32" t="s">
        <v>128</v>
      </c>
      <c r="AD3091" s="32" t="str">
        <f t="shared" si="870"/>
        <v/>
      </c>
      <c r="AF3091" s="5" t="str">
        <f t="shared" si="871"/>
        <v>jafar44202</v>
      </c>
      <c r="AG3091" s="5" t="str">
        <f t="shared" si="872"/>
        <v>BMJ 05344202UTARANIGHT</v>
      </c>
      <c r="AH3091" s="5" t="str">
        <f t="shared" si="873"/>
        <v>jafar44202UTARANIGHT</v>
      </c>
      <c r="AI3091" s="5" t="str">
        <f t="shared" si="874"/>
        <v>BMJ 05344202NIGHT</v>
      </c>
      <c r="AJ3091" s="5" t="str">
        <f t="shared" si="875"/>
        <v>jafar44202NIGHT</v>
      </c>
      <c r="AK3091" s="5" t="str">
        <f t="shared" si="876"/>
        <v>jafarBMJ III</v>
      </c>
      <c r="AL3091" s="5" t="str">
        <f t="shared" si="878"/>
        <v>5UTARA</v>
      </c>
      <c r="AM3091" s="5" t="str">
        <f t="shared" si="879"/>
        <v>&gt; 5UTARA10 RODA</v>
      </c>
      <c r="AN3091" s="5" t="str">
        <f t="shared" si="880"/>
        <v>jafarBMJ III&gt; 5UTARA10 RODA</v>
      </c>
      <c r="AO3091" s="5" t="str">
        <f t="shared" si="881"/>
        <v>jafar&gt; 5UTARA10 RODA</v>
      </c>
      <c r="AP3091" s="5" t="str">
        <f t="shared" si="882"/>
        <v>44202NIGHT</v>
      </c>
    </row>
    <row r="3092" spans="1:42" x14ac:dyDescent="0.3">
      <c r="A3092" s="33">
        <v>1</v>
      </c>
      <c r="B3092" s="33"/>
      <c r="C3092" s="70">
        <v>44202</v>
      </c>
      <c r="D3092" s="71" t="s">
        <v>87</v>
      </c>
      <c r="E3092" s="70">
        <v>44202.831250000003</v>
      </c>
      <c r="F3092" s="71">
        <v>5165567</v>
      </c>
      <c r="G3092" s="33" t="s">
        <v>20</v>
      </c>
      <c r="H3092" s="33" t="s">
        <v>21</v>
      </c>
      <c r="I3092" s="33" t="s">
        <v>51</v>
      </c>
      <c r="J3092" s="33" t="s">
        <v>46</v>
      </c>
      <c r="K3092" s="63" t="s">
        <v>67</v>
      </c>
      <c r="L3092" s="32" t="str">
        <f t="shared" si="865"/>
        <v>FM260JD</v>
      </c>
      <c r="M3092" s="32" t="str">
        <f t="shared" si="866"/>
        <v>BMJ III</v>
      </c>
      <c r="N3092" s="32" t="str">
        <f t="shared" si="867"/>
        <v>10 RODA</v>
      </c>
      <c r="O3092" s="146">
        <v>44202.832083333335</v>
      </c>
      <c r="P3092" s="65">
        <v>44202.838252314818</v>
      </c>
      <c r="Q3092" s="65"/>
      <c r="R3092" s="66">
        <v>1</v>
      </c>
      <c r="S3092" s="66">
        <v>39600</v>
      </c>
      <c r="T3092" s="66">
        <v>14720</v>
      </c>
      <c r="U3092" s="67">
        <f t="shared" si="877"/>
        <v>24.88</v>
      </c>
      <c r="V3092" s="66">
        <f t="shared" si="868"/>
        <v>485010.72000000003</v>
      </c>
      <c r="W3092" s="66" t="str">
        <f t="shared" si="869"/>
        <v>1 &gt; 4</v>
      </c>
      <c r="X3092" s="66">
        <f>A3092+SUMIFS(Presensi!F:F,Presensi!E:E,'Entry Data'!AP3092)</f>
        <v>1</v>
      </c>
      <c r="Y3092" s="66">
        <f>IFERROR(INDEX('Retasi Pricing'!F:F,MATCH('Entry Data'!AM3092,'Retasi Pricing'!E:E,0))*X3092,"")</f>
        <v>25000</v>
      </c>
      <c r="Z3092" s="62" t="s">
        <v>26</v>
      </c>
      <c r="AA3092" s="62" t="s">
        <v>27</v>
      </c>
      <c r="AB3092" s="32"/>
      <c r="AC3092" s="32" t="s">
        <v>188</v>
      </c>
      <c r="AD3092" s="32" t="str">
        <f t="shared" si="870"/>
        <v/>
      </c>
      <c r="AF3092" s="5" t="str">
        <f t="shared" si="871"/>
        <v>setianto44202</v>
      </c>
      <c r="AG3092" s="5" t="str">
        <f t="shared" si="872"/>
        <v>BMJ 05444202UTARANIGHT</v>
      </c>
      <c r="AH3092" s="5" t="str">
        <f t="shared" si="873"/>
        <v>setianto44202UTARANIGHT</v>
      </c>
      <c r="AI3092" s="5" t="str">
        <f t="shared" si="874"/>
        <v>BMJ 05444202NIGHT</v>
      </c>
      <c r="AJ3092" s="5" t="str">
        <f t="shared" si="875"/>
        <v>setianto44202NIGHT</v>
      </c>
      <c r="AK3092" s="5" t="str">
        <f t="shared" si="876"/>
        <v>setiantoBMJ III</v>
      </c>
      <c r="AL3092" s="5" t="str">
        <f t="shared" si="878"/>
        <v>1UTARA</v>
      </c>
      <c r="AM3092" s="5" t="str">
        <f t="shared" si="879"/>
        <v>1 &gt; 4UTARA10 RODA</v>
      </c>
      <c r="AN3092" s="5" t="str">
        <f t="shared" si="880"/>
        <v>setiantoBMJ III1 &gt; 4UTARA10 RODA</v>
      </c>
      <c r="AO3092" s="5" t="str">
        <f t="shared" si="881"/>
        <v>setianto1 &gt; 4UTARA10 RODA</v>
      </c>
      <c r="AP3092" s="5" t="str">
        <f t="shared" si="882"/>
        <v>44202NIGHT</v>
      </c>
    </row>
    <row r="3093" spans="1:42" x14ac:dyDescent="0.3">
      <c r="A3093" s="33">
        <v>1</v>
      </c>
      <c r="B3093" s="33"/>
      <c r="C3093" s="70">
        <v>44202</v>
      </c>
      <c r="D3093" s="71" t="s">
        <v>87</v>
      </c>
      <c r="E3093" s="70">
        <v>44202.888194444444</v>
      </c>
      <c r="F3093" s="71">
        <v>5165634</v>
      </c>
      <c r="G3093" s="33" t="s">
        <v>20</v>
      </c>
      <c r="H3093" s="33" t="s">
        <v>21</v>
      </c>
      <c r="I3093" s="33" t="s">
        <v>51</v>
      </c>
      <c r="J3093" s="33" t="s">
        <v>23</v>
      </c>
      <c r="K3093" s="63" t="s">
        <v>67</v>
      </c>
      <c r="L3093" s="32" t="str">
        <f t="shared" si="865"/>
        <v>FM260JD</v>
      </c>
      <c r="M3093" s="32" t="str">
        <f t="shared" si="866"/>
        <v>BMJ III</v>
      </c>
      <c r="N3093" s="32" t="str">
        <f t="shared" si="867"/>
        <v>10 RODA</v>
      </c>
      <c r="O3093" s="146">
        <v>44202.88894675926</v>
      </c>
      <c r="P3093" s="65">
        <v>44202.88894675926</v>
      </c>
      <c r="Q3093" s="65"/>
      <c r="R3093" s="66">
        <v>2</v>
      </c>
      <c r="S3093" s="66">
        <v>39620</v>
      </c>
      <c r="T3093" s="66">
        <v>14720</v>
      </c>
      <c r="U3093" s="67">
        <f t="shared" si="877"/>
        <v>24.9</v>
      </c>
      <c r="V3093" s="66">
        <f t="shared" si="868"/>
        <v>485400.6</v>
      </c>
      <c r="W3093" s="66" t="str">
        <f t="shared" si="869"/>
        <v>1 &gt; 4</v>
      </c>
      <c r="X3093" s="66">
        <f>A3093+SUMIFS(Presensi!F:F,Presensi!E:E,'Entry Data'!AP3093)</f>
        <v>1</v>
      </c>
      <c r="Y3093" s="66">
        <f>IFERROR(INDEX('Retasi Pricing'!F:F,MATCH('Entry Data'!AM3093,'Retasi Pricing'!E:E,0))*X3093,"")</f>
        <v>25000</v>
      </c>
      <c r="Z3093" s="62" t="s">
        <v>26</v>
      </c>
      <c r="AA3093" s="62" t="s">
        <v>27</v>
      </c>
      <c r="AB3093" s="32"/>
      <c r="AC3093" s="32" t="s">
        <v>188</v>
      </c>
      <c r="AD3093" s="32" t="str">
        <f t="shared" si="870"/>
        <v/>
      </c>
      <c r="AF3093" s="5" t="str">
        <f t="shared" si="871"/>
        <v>setianto44202</v>
      </c>
      <c r="AG3093" s="5" t="str">
        <f t="shared" si="872"/>
        <v>BMJ 05444202UTARANIGHT</v>
      </c>
      <c r="AH3093" s="5" t="str">
        <f t="shared" si="873"/>
        <v>setianto44202UTARANIGHT</v>
      </c>
      <c r="AI3093" s="5" t="str">
        <f t="shared" si="874"/>
        <v>BMJ 05444202NIGHT</v>
      </c>
      <c r="AJ3093" s="5" t="str">
        <f t="shared" si="875"/>
        <v>setianto44202NIGHT</v>
      </c>
      <c r="AK3093" s="5" t="str">
        <f t="shared" si="876"/>
        <v>setiantoBMJ III</v>
      </c>
      <c r="AL3093" s="5" t="str">
        <f t="shared" si="878"/>
        <v>2UTARA</v>
      </c>
      <c r="AM3093" s="5" t="str">
        <f t="shared" si="879"/>
        <v>1 &gt; 4UTARA10 RODA</v>
      </c>
      <c r="AN3093" s="5" t="str">
        <f t="shared" si="880"/>
        <v>setiantoBMJ III1 &gt; 4UTARA10 RODA</v>
      </c>
      <c r="AO3093" s="5" t="str">
        <f t="shared" si="881"/>
        <v>setianto1 &gt; 4UTARA10 RODA</v>
      </c>
      <c r="AP3093" s="5" t="str">
        <f t="shared" si="882"/>
        <v>44202NIGHT</v>
      </c>
    </row>
    <row r="3094" spans="1:42" x14ac:dyDescent="0.3">
      <c r="A3094" s="33">
        <v>1</v>
      </c>
      <c r="B3094" s="33"/>
      <c r="C3094" s="70">
        <v>44202</v>
      </c>
      <c r="D3094" s="71" t="s">
        <v>87</v>
      </c>
      <c r="E3094" s="70">
        <v>44202.952777777777</v>
      </c>
      <c r="F3094" s="71">
        <v>5165700</v>
      </c>
      <c r="G3094" s="33" t="s">
        <v>20</v>
      </c>
      <c r="H3094" s="33" t="s">
        <v>21</v>
      </c>
      <c r="I3094" s="33" t="s">
        <v>51</v>
      </c>
      <c r="J3094" s="33" t="s">
        <v>23</v>
      </c>
      <c r="K3094" s="63" t="s">
        <v>67</v>
      </c>
      <c r="L3094" s="32" t="str">
        <f t="shared" si="865"/>
        <v>FM260JD</v>
      </c>
      <c r="M3094" s="32" t="str">
        <f t="shared" si="866"/>
        <v>BMJ III</v>
      </c>
      <c r="N3094" s="32" t="str">
        <f t="shared" si="867"/>
        <v>10 RODA</v>
      </c>
      <c r="O3094" s="146">
        <v>44202.953159722223</v>
      </c>
      <c r="P3094" s="65">
        <v>44202.953159722223</v>
      </c>
      <c r="Q3094" s="65"/>
      <c r="R3094" s="66">
        <v>3</v>
      </c>
      <c r="S3094" s="66">
        <v>40120</v>
      </c>
      <c r="T3094" s="66">
        <v>14720</v>
      </c>
      <c r="U3094" s="67">
        <f t="shared" si="877"/>
        <v>25.4</v>
      </c>
      <c r="V3094" s="66">
        <f t="shared" si="868"/>
        <v>495147.6</v>
      </c>
      <c r="W3094" s="66" t="str">
        <f t="shared" si="869"/>
        <v>1 &gt; 4</v>
      </c>
      <c r="X3094" s="66">
        <f>A3094+SUMIFS(Presensi!F:F,Presensi!E:E,'Entry Data'!AP3094)</f>
        <v>1</v>
      </c>
      <c r="Y3094" s="66">
        <f>IFERROR(INDEX('Retasi Pricing'!F:F,MATCH('Entry Data'!AM3094,'Retasi Pricing'!E:E,0))*X3094,"")</f>
        <v>25000</v>
      </c>
      <c r="Z3094" s="62" t="s">
        <v>26</v>
      </c>
      <c r="AA3094" s="62" t="s">
        <v>27</v>
      </c>
      <c r="AB3094" s="32"/>
      <c r="AC3094" s="32" t="s">
        <v>188</v>
      </c>
      <c r="AD3094" s="32" t="str">
        <f t="shared" si="870"/>
        <v/>
      </c>
      <c r="AF3094" s="5" t="str">
        <f t="shared" si="871"/>
        <v>setianto44202</v>
      </c>
      <c r="AG3094" s="5" t="str">
        <f t="shared" si="872"/>
        <v>BMJ 05444202UTARANIGHT</v>
      </c>
      <c r="AH3094" s="5" t="str">
        <f t="shared" si="873"/>
        <v>setianto44202UTARANIGHT</v>
      </c>
      <c r="AI3094" s="5" t="str">
        <f t="shared" si="874"/>
        <v>BMJ 05444202NIGHT</v>
      </c>
      <c r="AJ3094" s="5" t="str">
        <f t="shared" si="875"/>
        <v>setianto44202NIGHT</v>
      </c>
      <c r="AK3094" s="5" t="str">
        <f t="shared" si="876"/>
        <v>setiantoBMJ III</v>
      </c>
      <c r="AL3094" s="5" t="str">
        <f t="shared" si="878"/>
        <v>3UTARA</v>
      </c>
      <c r="AM3094" s="5" t="str">
        <f t="shared" si="879"/>
        <v>1 &gt; 4UTARA10 RODA</v>
      </c>
      <c r="AN3094" s="5" t="str">
        <f t="shared" si="880"/>
        <v>setiantoBMJ III1 &gt; 4UTARA10 RODA</v>
      </c>
      <c r="AO3094" s="5" t="str">
        <f t="shared" si="881"/>
        <v>setianto1 &gt; 4UTARA10 RODA</v>
      </c>
      <c r="AP3094" s="5" t="str">
        <f t="shared" si="882"/>
        <v>44202NIGHT</v>
      </c>
    </row>
    <row r="3095" spans="1:42" x14ac:dyDescent="0.3">
      <c r="A3095" s="33">
        <v>1</v>
      </c>
      <c r="B3095" s="33"/>
      <c r="C3095" s="70">
        <v>44202</v>
      </c>
      <c r="D3095" s="71" t="s">
        <v>87</v>
      </c>
      <c r="E3095" s="70">
        <v>44203.009722222225</v>
      </c>
      <c r="F3095" s="71">
        <v>5165758</v>
      </c>
      <c r="G3095" s="33" t="s">
        <v>20</v>
      </c>
      <c r="H3095" s="33" t="s">
        <v>21</v>
      </c>
      <c r="I3095" s="33" t="s">
        <v>51</v>
      </c>
      <c r="J3095" s="33" t="s">
        <v>46</v>
      </c>
      <c r="K3095" s="63" t="s">
        <v>67</v>
      </c>
      <c r="L3095" s="32" t="str">
        <f t="shared" si="865"/>
        <v>FM260JD</v>
      </c>
      <c r="M3095" s="32" t="str">
        <f t="shared" si="866"/>
        <v>BMJ III</v>
      </c>
      <c r="N3095" s="32" t="str">
        <f t="shared" si="867"/>
        <v>10 RODA</v>
      </c>
      <c r="O3095" s="146">
        <v>44203.010347222225</v>
      </c>
      <c r="P3095" s="65">
        <v>44203.010347222225</v>
      </c>
      <c r="Q3095" s="65"/>
      <c r="R3095" s="66">
        <v>4</v>
      </c>
      <c r="S3095" s="66">
        <v>39960</v>
      </c>
      <c r="T3095" s="66">
        <v>14720</v>
      </c>
      <c r="U3095" s="67">
        <f t="shared" si="877"/>
        <v>25.24</v>
      </c>
      <c r="V3095" s="66">
        <f t="shared" si="868"/>
        <v>492028.55999999994</v>
      </c>
      <c r="W3095" s="66" t="str">
        <f t="shared" si="869"/>
        <v>1 &gt; 4</v>
      </c>
      <c r="X3095" s="66">
        <f>A3095+SUMIFS(Presensi!F:F,Presensi!E:E,'Entry Data'!AP3095)</f>
        <v>1</v>
      </c>
      <c r="Y3095" s="66">
        <f>IFERROR(INDEX('Retasi Pricing'!F:F,MATCH('Entry Data'!AM3095,'Retasi Pricing'!E:E,0))*X3095,"")</f>
        <v>25000</v>
      </c>
      <c r="Z3095" s="62" t="s">
        <v>26</v>
      </c>
      <c r="AA3095" s="62" t="s">
        <v>27</v>
      </c>
      <c r="AB3095" s="32"/>
      <c r="AC3095" s="32" t="s">
        <v>188</v>
      </c>
      <c r="AD3095" s="32" t="str">
        <f t="shared" si="870"/>
        <v/>
      </c>
      <c r="AF3095" s="5" t="str">
        <f t="shared" si="871"/>
        <v>setianto44202</v>
      </c>
      <c r="AG3095" s="5" t="str">
        <f t="shared" si="872"/>
        <v>BMJ 05444202UTARANIGHT</v>
      </c>
      <c r="AH3095" s="5" t="str">
        <f t="shared" si="873"/>
        <v>setianto44202UTARANIGHT</v>
      </c>
      <c r="AI3095" s="5" t="str">
        <f t="shared" si="874"/>
        <v>BMJ 05444202NIGHT</v>
      </c>
      <c r="AJ3095" s="5" t="str">
        <f t="shared" si="875"/>
        <v>setianto44202NIGHT</v>
      </c>
      <c r="AK3095" s="5" t="str">
        <f t="shared" si="876"/>
        <v>setiantoBMJ III</v>
      </c>
      <c r="AL3095" s="5" t="str">
        <f t="shared" si="878"/>
        <v>4UTARA</v>
      </c>
      <c r="AM3095" s="5" t="str">
        <f t="shared" si="879"/>
        <v>1 &gt; 4UTARA10 RODA</v>
      </c>
      <c r="AN3095" s="5" t="str">
        <f t="shared" si="880"/>
        <v>setiantoBMJ III1 &gt; 4UTARA10 RODA</v>
      </c>
      <c r="AO3095" s="5" t="str">
        <f t="shared" si="881"/>
        <v>setianto1 &gt; 4UTARA10 RODA</v>
      </c>
      <c r="AP3095" s="5" t="str">
        <f t="shared" si="882"/>
        <v>44202NIGHT</v>
      </c>
    </row>
    <row r="3096" spans="1:42" x14ac:dyDescent="0.3">
      <c r="A3096" s="33">
        <v>1</v>
      </c>
      <c r="B3096" s="33"/>
      <c r="C3096" s="70">
        <v>44202</v>
      </c>
      <c r="D3096" s="71" t="s">
        <v>87</v>
      </c>
      <c r="E3096" s="70">
        <v>44203.068055555559</v>
      </c>
      <c r="F3096" s="71">
        <v>5165804</v>
      </c>
      <c r="G3096" s="33" t="s">
        <v>20</v>
      </c>
      <c r="H3096" s="33" t="s">
        <v>21</v>
      </c>
      <c r="I3096" s="33" t="s">
        <v>51</v>
      </c>
      <c r="J3096" s="33" t="s">
        <v>23</v>
      </c>
      <c r="K3096" s="63" t="s">
        <v>67</v>
      </c>
      <c r="L3096" s="32" t="str">
        <f t="shared" si="865"/>
        <v>FM260JD</v>
      </c>
      <c r="M3096" s="32" t="str">
        <f t="shared" si="866"/>
        <v>BMJ III</v>
      </c>
      <c r="N3096" s="32" t="str">
        <f t="shared" si="867"/>
        <v>10 RODA</v>
      </c>
      <c r="O3096" s="146">
        <v>44203.068252314813</v>
      </c>
      <c r="P3096" s="65">
        <v>44203.068252314813</v>
      </c>
      <c r="Q3096" s="65"/>
      <c r="R3096" s="66">
        <v>5</v>
      </c>
      <c r="S3096" s="66">
        <v>39020</v>
      </c>
      <c r="T3096" s="66">
        <v>14720</v>
      </c>
      <c r="U3096" s="67">
        <f t="shared" si="877"/>
        <v>24.3</v>
      </c>
      <c r="V3096" s="66">
        <f t="shared" si="868"/>
        <v>473704.20000000007</v>
      </c>
      <c r="W3096" s="66" t="str">
        <f t="shared" si="869"/>
        <v>&gt; 5</v>
      </c>
      <c r="X3096" s="66">
        <f>A3096+SUMIFS(Presensi!F:F,Presensi!E:E,'Entry Data'!AP3096)</f>
        <v>1</v>
      </c>
      <c r="Y3096" s="66">
        <f>IFERROR(INDEX('Retasi Pricing'!F:F,MATCH('Entry Data'!AM3096,'Retasi Pricing'!E:E,0))*X3096,"")</f>
        <v>27650</v>
      </c>
      <c r="Z3096" s="62" t="s">
        <v>26</v>
      </c>
      <c r="AA3096" s="62" t="s">
        <v>27</v>
      </c>
      <c r="AB3096" s="32"/>
      <c r="AC3096" s="32" t="s">
        <v>188</v>
      </c>
      <c r="AD3096" s="32" t="str">
        <f t="shared" si="870"/>
        <v/>
      </c>
      <c r="AF3096" s="5" t="str">
        <f t="shared" si="871"/>
        <v>setianto44202</v>
      </c>
      <c r="AG3096" s="5" t="str">
        <f t="shared" si="872"/>
        <v>BMJ 05444202UTARANIGHT</v>
      </c>
      <c r="AH3096" s="5" t="str">
        <f t="shared" si="873"/>
        <v>setianto44202UTARANIGHT</v>
      </c>
      <c r="AI3096" s="5" t="str">
        <f t="shared" si="874"/>
        <v>BMJ 05444202NIGHT</v>
      </c>
      <c r="AJ3096" s="5" t="str">
        <f t="shared" si="875"/>
        <v>setianto44202NIGHT</v>
      </c>
      <c r="AK3096" s="5" t="str">
        <f t="shared" si="876"/>
        <v>setiantoBMJ III</v>
      </c>
      <c r="AL3096" s="5" t="str">
        <f t="shared" si="878"/>
        <v>5UTARA</v>
      </c>
      <c r="AM3096" s="5" t="str">
        <f t="shared" si="879"/>
        <v>&gt; 5UTARA10 RODA</v>
      </c>
      <c r="AN3096" s="5" t="str">
        <f t="shared" si="880"/>
        <v>setiantoBMJ III&gt; 5UTARA10 RODA</v>
      </c>
      <c r="AO3096" s="5" t="str">
        <f t="shared" si="881"/>
        <v>setianto&gt; 5UTARA10 RODA</v>
      </c>
      <c r="AP3096" s="5" t="str">
        <f t="shared" si="882"/>
        <v>44202NIGHT</v>
      </c>
    </row>
    <row r="3097" spans="1:42" x14ac:dyDescent="0.3">
      <c r="A3097" s="33">
        <v>1</v>
      </c>
      <c r="B3097" s="33"/>
      <c r="C3097" s="70">
        <v>44202</v>
      </c>
      <c r="D3097" s="71" t="s">
        <v>87</v>
      </c>
      <c r="E3097" s="70">
        <v>44203.14166666667</v>
      </c>
      <c r="F3097" s="71">
        <v>5165869</v>
      </c>
      <c r="G3097" s="33" t="s">
        <v>20</v>
      </c>
      <c r="H3097" s="33" t="s">
        <v>21</v>
      </c>
      <c r="I3097" s="33" t="s">
        <v>51</v>
      </c>
      <c r="J3097" s="33" t="s">
        <v>23</v>
      </c>
      <c r="K3097" s="63" t="s">
        <v>67</v>
      </c>
      <c r="L3097" s="32" t="str">
        <f t="shared" si="865"/>
        <v>FM260JD</v>
      </c>
      <c r="M3097" s="32" t="str">
        <f t="shared" si="866"/>
        <v>BMJ III</v>
      </c>
      <c r="N3097" s="32" t="str">
        <f t="shared" si="867"/>
        <v>10 RODA</v>
      </c>
      <c r="O3097" s="146">
        <v>44203.142083333332</v>
      </c>
      <c r="P3097" s="65">
        <v>44203.142083333332</v>
      </c>
      <c r="Q3097" s="65"/>
      <c r="R3097" s="66">
        <v>6</v>
      </c>
      <c r="S3097" s="66">
        <v>40520</v>
      </c>
      <c r="T3097" s="66">
        <v>14720</v>
      </c>
      <c r="U3097" s="67">
        <f t="shared" si="877"/>
        <v>25.8</v>
      </c>
      <c r="V3097" s="66">
        <f t="shared" si="868"/>
        <v>502945.20000000007</v>
      </c>
      <c r="W3097" s="66" t="str">
        <f t="shared" si="869"/>
        <v>&gt; 6</v>
      </c>
      <c r="X3097" s="66">
        <f>A3097+SUMIFS(Presensi!F:F,Presensi!E:E,'Entry Data'!AP3097)</f>
        <v>1</v>
      </c>
      <c r="Y3097" s="66">
        <f>IFERROR(INDEX('Retasi Pricing'!F:F,MATCH('Entry Data'!AM3097,'Retasi Pricing'!E:E,0))*X3097,"")</f>
        <v>30800</v>
      </c>
      <c r="Z3097" s="62" t="s">
        <v>26</v>
      </c>
      <c r="AA3097" s="62" t="s">
        <v>27</v>
      </c>
      <c r="AB3097" s="32"/>
      <c r="AC3097" s="32" t="s">
        <v>188</v>
      </c>
      <c r="AD3097" s="32" t="str">
        <f t="shared" si="870"/>
        <v/>
      </c>
      <c r="AF3097" s="5" t="str">
        <f t="shared" si="871"/>
        <v>setianto44202</v>
      </c>
      <c r="AG3097" s="5" t="str">
        <f t="shared" si="872"/>
        <v>BMJ 05444202UTARANIGHT</v>
      </c>
      <c r="AH3097" s="5" t="str">
        <f t="shared" si="873"/>
        <v>setianto44202UTARANIGHT</v>
      </c>
      <c r="AI3097" s="5" t="str">
        <f t="shared" si="874"/>
        <v>BMJ 05444202NIGHT</v>
      </c>
      <c r="AJ3097" s="5" t="str">
        <f t="shared" si="875"/>
        <v>setianto44202NIGHT</v>
      </c>
      <c r="AK3097" s="5" t="str">
        <f t="shared" si="876"/>
        <v>setiantoBMJ III</v>
      </c>
      <c r="AL3097" s="5" t="str">
        <f t="shared" si="878"/>
        <v>6UTARA</v>
      </c>
      <c r="AM3097" s="5" t="str">
        <f t="shared" si="879"/>
        <v>&gt; 6UTARA10 RODA</v>
      </c>
      <c r="AN3097" s="5" t="str">
        <f t="shared" si="880"/>
        <v>setiantoBMJ III&gt; 6UTARA10 RODA</v>
      </c>
      <c r="AO3097" s="5" t="str">
        <f t="shared" si="881"/>
        <v>setianto&gt; 6UTARA10 RODA</v>
      </c>
      <c r="AP3097" s="5" t="str">
        <f t="shared" si="882"/>
        <v>44202NIGHT</v>
      </c>
    </row>
    <row r="3098" spans="1:42" x14ac:dyDescent="0.3">
      <c r="A3098" s="33">
        <v>1</v>
      </c>
      <c r="B3098" s="33"/>
      <c r="C3098" s="70">
        <v>44202</v>
      </c>
      <c r="D3098" s="71" t="s">
        <v>87</v>
      </c>
      <c r="E3098" s="70">
        <v>44203.205555555556</v>
      </c>
      <c r="F3098" s="71">
        <v>5165926</v>
      </c>
      <c r="G3098" s="33" t="s">
        <v>20</v>
      </c>
      <c r="H3098" s="33" t="s">
        <v>21</v>
      </c>
      <c r="I3098" s="33" t="s">
        <v>51</v>
      </c>
      <c r="J3098" s="33" t="s">
        <v>46</v>
      </c>
      <c r="K3098" s="63" t="s">
        <v>67</v>
      </c>
      <c r="L3098" s="32" t="str">
        <f t="shared" si="865"/>
        <v>FM260JD</v>
      </c>
      <c r="M3098" s="32" t="str">
        <f t="shared" si="866"/>
        <v>BMJ III</v>
      </c>
      <c r="N3098" s="32" t="str">
        <f t="shared" si="867"/>
        <v>10 RODA</v>
      </c>
      <c r="O3098" s="146">
        <v>44203.206030092595</v>
      </c>
      <c r="P3098" s="65">
        <v>44203.206030092595</v>
      </c>
      <c r="Q3098" s="65"/>
      <c r="R3098" s="66">
        <v>7</v>
      </c>
      <c r="S3098" s="66">
        <v>39120</v>
      </c>
      <c r="T3098" s="66">
        <v>14720</v>
      </c>
      <c r="U3098" s="67">
        <f t="shared" si="877"/>
        <v>24.4</v>
      </c>
      <c r="V3098" s="66">
        <f t="shared" si="868"/>
        <v>475653.6</v>
      </c>
      <c r="W3098" s="66" t="str">
        <f t="shared" si="869"/>
        <v>7 &gt;</v>
      </c>
      <c r="X3098" s="66">
        <f>A3098+SUMIFS(Presensi!F:F,Presensi!E:E,'Entry Data'!AP3098)</f>
        <v>1</v>
      </c>
      <c r="Y3098" s="66">
        <f>IFERROR(INDEX('Retasi Pricing'!F:F,MATCH('Entry Data'!AM3098,'Retasi Pricing'!E:E,0))*X3098,"")</f>
        <v>37750</v>
      </c>
      <c r="Z3098" s="62" t="s">
        <v>26</v>
      </c>
      <c r="AA3098" s="62" t="s">
        <v>27</v>
      </c>
      <c r="AB3098" s="32"/>
      <c r="AC3098" s="32" t="s">
        <v>188</v>
      </c>
      <c r="AD3098" s="32" t="str">
        <f t="shared" si="870"/>
        <v/>
      </c>
      <c r="AF3098" s="5" t="str">
        <f t="shared" si="871"/>
        <v>setianto44202</v>
      </c>
      <c r="AG3098" s="5" t="str">
        <f t="shared" si="872"/>
        <v>BMJ 05444202UTARANIGHT</v>
      </c>
      <c r="AH3098" s="5" t="str">
        <f t="shared" si="873"/>
        <v>setianto44202UTARANIGHT</v>
      </c>
      <c r="AI3098" s="5" t="str">
        <f t="shared" si="874"/>
        <v>BMJ 05444202NIGHT</v>
      </c>
      <c r="AJ3098" s="5" t="str">
        <f t="shared" si="875"/>
        <v>setianto44202NIGHT</v>
      </c>
      <c r="AK3098" s="5" t="str">
        <f t="shared" si="876"/>
        <v>setiantoBMJ III</v>
      </c>
      <c r="AL3098" s="5" t="str">
        <f t="shared" si="878"/>
        <v>7UTARA</v>
      </c>
      <c r="AM3098" s="5" t="str">
        <f t="shared" si="879"/>
        <v>7 &gt;UTARA10 RODA</v>
      </c>
      <c r="AN3098" s="5" t="str">
        <f t="shared" si="880"/>
        <v>setiantoBMJ III7 &gt;UTARA10 RODA</v>
      </c>
      <c r="AO3098" s="5" t="str">
        <f t="shared" si="881"/>
        <v>setianto7 &gt;UTARA10 RODA</v>
      </c>
      <c r="AP3098" s="5" t="str">
        <f t="shared" si="882"/>
        <v>44202NIGHT</v>
      </c>
    </row>
    <row r="3099" spans="1:42" x14ac:dyDescent="0.3">
      <c r="A3099" s="33">
        <v>1</v>
      </c>
      <c r="B3099" s="33"/>
      <c r="C3099" s="70">
        <v>44202</v>
      </c>
      <c r="D3099" s="71" t="s">
        <v>87</v>
      </c>
      <c r="E3099" s="70">
        <v>44202.85833333333</v>
      </c>
      <c r="F3099" s="71">
        <v>5165588</v>
      </c>
      <c r="G3099" s="33" t="s">
        <v>20</v>
      </c>
      <c r="H3099" s="33" t="s">
        <v>21</v>
      </c>
      <c r="I3099" s="33" t="s">
        <v>123</v>
      </c>
      <c r="J3099" s="33" t="s">
        <v>23</v>
      </c>
      <c r="K3099" s="63" t="s">
        <v>69</v>
      </c>
      <c r="L3099" s="32" t="str">
        <f t="shared" si="865"/>
        <v>FM260JD</v>
      </c>
      <c r="M3099" s="32" t="str">
        <f t="shared" si="866"/>
        <v>BMJ III</v>
      </c>
      <c r="N3099" s="32" t="str">
        <f t="shared" si="867"/>
        <v>10 RODA</v>
      </c>
      <c r="O3099" s="146">
        <v>44202.859236111108</v>
      </c>
      <c r="P3099" s="65">
        <v>44202.866273148145</v>
      </c>
      <c r="Q3099" s="65"/>
      <c r="R3099" s="66">
        <v>1</v>
      </c>
      <c r="S3099" s="66">
        <v>39160</v>
      </c>
      <c r="T3099" s="66">
        <v>14900</v>
      </c>
      <c r="U3099" s="67">
        <f t="shared" si="877"/>
        <v>24.26</v>
      </c>
      <c r="V3099" s="66">
        <f t="shared" si="868"/>
        <v>472924.44000000006</v>
      </c>
      <c r="W3099" s="66" t="str">
        <f t="shared" si="869"/>
        <v>1 &gt; 4</v>
      </c>
      <c r="X3099" s="66">
        <f>A3099+SUMIFS(Presensi!F:F,Presensi!E:E,'Entry Data'!AP3099)</f>
        <v>1</v>
      </c>
      <c r="Y3099" s="66">
        <f>IFERROR(INDEX('Retasi Pricing'!F:F,MATCH('Entry Data'!AM3099,'Retasi Pricing'!E:E,0))*X3099,"")</f>
        <v>25000</v>
      </c>
      <c r="Z3099" s="62" t="s">
        <v>26</v>
      </c>
      <c r="AA3099" s="62" t="s">
        <v>27</v>
      </c>
      <c r="AB3099" s="32"/>
      <c r="AC3099" s="32" t="s">
        <v>201</v>
      </c>
      <c r="AD3099" s="32" t="str">
        <f t="shared" si="870"/>
        <v/>
      </c>
      <c r="AF3099" s="5" t="str">
        <f t="shared" si="871"/>
        <v>arman44202</v>
      </c>
      <c r="AG3099" s="5" t="str">
        <f t="shared" si="872"/>
        <v>BMJ 05544202UTARANIGHT</v>
      </c>
      <c r="AH3099" s="5" t="str">
        <f t="shared" si="873"/>
        <v>arman44202UTARANIGHT</v>
      </c>
      <c r="AI3099" s="5" t="str">
        <f t="shared" si="874"/>
        <v>BMJ 05544202NIGHT</v>
      </c>
      <c r="AJ3099" s="5" t="str">
        <f t="shared" si="875"/>
        <v>arman44202NIGHT</v>
      </c>
      <c r="AK3099" s="5" t="str">
        <f t="shared" si="876"/>
        <v>armanBMJ III</v>
      </c>
      <c r="AL3099" s="5" t="str">
        <f t="shared" si="878"/>
        <v>1UTARA</v>
      </c>
      <c r="AM3099" s="5" t="str">
        <f t="shared" si="879"/>
        <v>1 &gt; 4UTARA10 RODA</v>
      </c>
      <c r="AN3099" s="5" t="str">
        <f t="shared" si="880"/>
        <v>armanBMJ III1 &gt; 4UTARA10 RODA</v>
      </c>
      <c r="AO3099" s="5" t="str">
        <f t="shared" si="881"/>
        <v>arman1 &gt; 4UTARA10 RODA</v>
      </c>
      <c r="AP3099" s="5" t="str">
        <f t="shared" si="882"/>
        <v>44202NIGHT</v>
      </c>
    </row>
    <row r="3100" spans="1:42" x14ac:dyDescent="0.3">
      <c r="A3100" s="33">
        <v>1</v>
      </c>
      <c r="B3100" s="33"/>
      <c r="C3100" s="70">
        <v>44202</v>
      </c>
      <c r="D3100" s="71" t="s">
        <v>87</v>
      </c>
      <c r="E3100" s="70">
        <v>44202.922222222223</v>
      </c>
      <c r="F3100" s="71">
        <v>5165666</v>
      </c>
      <c r="G3100" s="33" t="s">
        <v>20</v>
      </c>
      <c r="H3100" s="33" t="s">
        <v>21</v>
      </c>
      <c r="I3100" s="33" t="s">
        <v>123</v>
      </c>
      <c r="J3100" s="33" t="s">
        <v>23</v>
      </c>
      <c r="K3100" s="63" t="s">
        <v>69</v>
      </c>
      <c r="L3100" s="32" t="str">
        <f t="shared" si="865"/>
        <v>FM260JD</v>
      </c>
      <c r="M3100" s="32" t="str">
        <f t="shared" si="866"/>
        <v>BMJ III</v>
      </c>
      <c r="N3100" s="32" t="str">
        <f t="shared" si="867"/>
        <v>10 RODA</v>
      </c>
      <c r="O3100" s="146">
        <v>44202.92260416667</v>
      </c>
      <c r="P3100" s="65">
        <v>44202.92260416667</v>
      </c>
      <c r="Q3100" s="65"/>
      <c r="R3100" s="66">
        <v>2</v>
      </c>
      <c r="S3100" s="66">
        <v>40340</v>
      </c>
      <c r="T3100" s="66">
        <v>14900</v>
      </c>
      <c r="U3100" s="67">
        <f t="shared" si="877"/>
        <v>25.44</v>
      </c>
      <c r="V3100" s="66">
        <f t="shared" si="868"/>
        <v>495927.36</v>
      </c>
      <c r="W3100" s="66" t="str">
        <f t="shared" si="869"/>
        <v>1 &gt; 4</v>
      </c>
      <c r="X3100" s="66">
        <f>A3100+SUMIFS(Presensi!F:F,Presensi!E:E,'Entry Data'!AP3100)</f>
        <v>1</v>
      </c>
      <c r="Y3100" s="66">
        <f>IFERROR(INDEX('Retasi Pricing'!F:F,MATCH('Entry Data'!AM3100,'Retasi Pricing'!E:E,0))*X3100,"")</f>
        <v>25000</v>
      </c>
      <c r="Z3100" s="62" t="s">
        <v>26</v>
      </c>
      <c r="AA3100" s="62" t="s">
        <v>27</v>
      </c>
      <c r="AB3100" s="32"/>
      <c r="AC3100" s="32" t="s">
        <v>201</v>
      </c>
      <c r="AD3100" s="32" t="str">
        <f t="shared" si="870"/>
        <v/>
      </c>
      <c r="AF3100" s="5" t="str">
        <f t="shared" si="871"/>
        <v>arman44202</v>
      </c>
      <c r="AG3100" s="5" t="str">
        <f t="shared" si="872"/>
        <v>BMJ 05544202UTARANIGHT</v>
      </c>
      <c r="AH3100" s="5" t="str">
        <f t="shared" si="873"/>
        <v>arman44202UTARANIGHT</v>
      </c>
      <c r="AI3100" s="5" t="str">
        <f t="shared" si="874"/>
        <v>BMJ 05544202NIGHT</v>
      </c>
      <c r="AJ3100" s="5" t="str">
        <f t="shared" si="875"/>
        <v>arman44202NIGHT</v>
      </c>
      <c r="AK3100" s="5" t="str">
        <f t="shared" si="876"/>
        <v>armanBMJ III</v>
      </c>
      <c r="AL3100" s="5" t="str">
        <f t="shared" si="878"/>
        <v>2UTARA</v>
      </c>
      <c r="AM3100" s="5" t="str">
        <f t="shared" si="879"/>
        <v>1 &gt; 4UTARA10 RODA</v>
      </c>
      <c r="AN3100" s="5" t="str">
        <f t="shared" si="880"/>
        <v>armanBMJ III1 &gt; 4UTARA10 RODA</v>
      </c>
      <c r="AO3100" s="5" t="str">
        <f t="shared" si="881"/>
        <v>arman1 &gt; 4UTARA10 RODA</v>
      </c>
      <c r="AP3100" s="5" t="str">
        <f t="shared" si="882"/>
        <v>44202NIGHT</v>
      </c>
    </row>
    <row r="3101" spans="1:42" x14ac:dyDescent="0.3">
      <c r="A3101" s="33">
        <v>1</v>
      </c>
      <c r="B3101" s="33"/>
      <c r="C3101" s="70">
        <v>44202</v>
      </c>
      <c r="D3101" s="71" t="s">
        <v>87</v>
      </c>
      <c r="E3101" s="70">
        <v>44203.259722222225</v>
      </c>
      <c r="F3101" s="71">
        <v>5165963</v>
      </c>
      <c r="G3101" s="33" t="s">
        <v>20</v>
      </c>
      <c r="H3101" s="33" t="s">
        <v>21</v>
      </c>
      <c r="I3101" s="33" t="s">
        <v>123</v>
      </c>
      <c r="J3101" s="33" t="s">
        <v>23</v>
      </c>
      <c r="K3101" s="63" t="s">
        <v>69</v>
      </c>
      <c r="L3101" s="32" t="str">
        <f t="shared" si="865"/>
        <v>FM260JD</v>
      </c>
      <c r="M3101" s="32" t="str">
        <f t="shared" si="866"/>
        <v>BMJ III</v>
      </c>
      <c r="N3101" s="32" t="str">
        <f t="shared" si="867"/>
        <v>10 RODA</v>
      </c>
      <c r="O3101" s="146">
        <v>44203.260312500002</v>
      </c>
      <c r="P3101" s="65">
        <v>44203.260312500002</v>
      </c>
      <c r="Q3101" s="65"/>
      <c r="R3101" s="66">
        <v>3</v>
      </c>
      <c r="S3101" s="66">
        <v>40700</v>
      </c>
      <c r="T3101" s="66">
        <v>14900</v>
      </c>
      <c r="U3101" s="67">
        <f t="shared" si="877"/>
        <v>25.8</v>
      </c>
      <c r="V3101" s="66">
        <f t="shared" si="868"/>
        <v>502945.20000000007</v>
      </c>
      <c r="W3101" s="66" t="str">
        <f t="shared" si="869"/>
        <v>1 &gt; 4</v>
      </c>
      <c r="X3101" s="66">
        <f>A3101+SUMIFS(Presensi!F:F,Presensi!E:E,'Entry Data'!AP3101)</f>
        <v>1</v>
      </c>
      <c r="Y3101" s="66">
        <f>IFERROR(INDEX('Retasi Pricing'!F:F,MATCH('Entry Data'!AM3101,'Retasi Pricing'!E:E,0))*X3101,"")</f>
        <v>25000</v>
      </c>
      <c r="Z3101" s="62" t="s">
        <v>26</v>
      </c>
      <c r="AA3101" s="62" t="s">
        <v>27</v>
      </c>
      <c r="AB3101" s="32"/>
      <c r="AC3101" s="32" t="s">
        <v>201</v>
      </c>
      <c r="AD3101" s="32" t="str">
        <f t="shared" si="870"/>
        <v/>
      </c>
      <c r="AF3101" s="5" t="str">
        <f t="shared" si="871"/>
        <v>arman44202</v>
      </c>
      <c r="AG3101" s="5" t="str">
        <f t="shared" si="872"/>
        <v>BMJ 05544202UTARANIGHT</v>
      </c>
      <c r="AH3101" s="5" t="str">
        <f t="shared" si="873"/>
        <v>arman44202UTARANIGHT</v>
      </c>
      <c r="AI3101" s="5" t="str">
        <f t="shared" si="874"/>
        <v>BMJ 05544202NIGHT</v>
      </c>
      <c r="AJ3101" s="5" t="str">
        <f t="shared" si="875"/>
        <v>arman44202NIGHT</v>
      </c>
      <c r="AK3101" s="5" t="str">
        <f t="shared" si="876"/>
        <v>armanBMJ III</v>
      </c>
      <c r="AL3101" s="5" t="str">
        <f t="shared" si="878"/>
        <v>3UTARA</v>
      </c>
      <c r="AM3101" s="5" t="str">
        <f t="shared" si="879"/>
        <v>1 &gt; 4UTARA10 RODA</v>
      </c>
      <c r="AN3101" s="5" t="str">
        <f t="shared" si="880"/>
        <v>armanBMJ III1 &gt; 4UTARA10 RODA</v>
      </c>
      <c r="AO3101" s="5" t="str">
        <f t="shared" si="881"/>
        <v>arman1 &gt; 4UTARA10 RODA</v>
      </c>
      <c r="AP3101" s="5" t="str">
        <f t="shared" si="882"/>
        <v>44202NIGHT</v>
      </c>
    </row>
    <row r="3102" spans="1:42" x14ac:dyDescent="0.3">
      <c r="A3102" s="33">
        <v>1</v>
      </c>
      <c r="B3102" s="33"/>
      <c r="C3102" s="70">
        <v>44202</v>
      </c>
      <c r="D3102" s="71" t="s">
        <v>87</v>
      </c>
      <c r="E3102" s="70">
        <v>44202.834722222222</v>
      </c>
      <c r="F3102" s="71">
        <v>5165569</v>
      </c>
      <c r="G3102" s="33" t="s">
        <v>20</v>
      </c>
      <c r="H3102" s="33" t="s">
        <v>21</v>
      </c>
      <c r="I3102" s="33" t="s">
        <v>123</v>
      </c>
      <c r="J3102" s="33" t="s">
        <v>23</v>
      </c>
      <c r="K3102" s="63" t="s">
        <v>71</v>
      </c>
      <c r="L3102" s="32" t="str">
        <f t="shared" si="865"/>
        <v>FM260JD</v>
      </c>
      <c r="M3102" s="32" t="str">
        <f t="shared" si="866"/>
        <v>BMJ III</v>
      </c>
      <c r="N3102" s="32" t="str">
        <f t="shared" si="867"/>
        <v>10 RODA</v>
      </c>
      <c r="O3102" s="146">
        <v>44202.835127314815</v>
      </c>
      <c r="P3102" s="65">
        <v>44202.843784722223</v>
      </c>
      <c r="Q3102" s="65"/>
      <c r="R3102" s="66">
        <v>1</v>
      </c>
      <c r="S3102" s="66">
        <v>39500</v>
      </c>
      <c r="T3102" s="66">
        <v>14720</v>
      </c>
      <c r="U3102" s="67">
        <f t="shared" si="877"/>
        <v>24.78</v>
      </c>
      <c r="V3102" s="66">
        <f t="shared" si="868"/>
        <v>483061.32</v>
      </c>
      <c r="W3102" s="66" t="str">
        <f t="shared" si="869"/>
        <v>1 &gt; 4</v>
      </c>
      <c r="X3102" s="66">
        <f>A3102+SUMIFS(Presensi!F:F,Presensi!E:E,'Entry Data'!AP3102)</f>
        <v>1</v>
      </c>
      <c r="Y3102" s="66">
        <f>IFERROR(INDEX('Retasi Pricing'!F:F,MATCH('Entry Data'!AM3102,'Retasi Pricing'!E:E,0))*X3102,"")</f>
        <v>25000</v>
      </c>
      <c r="Z3102" s="62" t="s">
        <v>26</v>
      </c>
      <c r="AA3102" s="62" t="s">
        <v>27</v>
      </c>
      <c r="AB3102" s="32"/>
      <c r="AC3102" s="32" t="s">
        <v>216</v>
      </c>
      <c r="AD3102" s="32" t="str">
        <f t="shared" si="870"/>
        <v/>
      </c>
      <c r="AF3102" s="5" t="str">
        <f t="shared" si="871"/>
        <v>ruslan44202</v>
      </c>
      <c r="AG3102" s="5" t="str">
        <f t="shared" si="872"/>
        <v>BMJ 05644202UTARANIGHT</v>
      </c>
      <c r="AH3102" s="5" t="str">
        <f t="shared" si="873"/>
        <v>ruslan44202UTARANIGHT</v>
      </c>
      <c r="AI3102" s="5" t="str">
        <f t="shared" si="874"/>
        <v>BMJ 05644202NIGHT</v>
      </c>
      <c r="AJ3102" s="5" t="str">
        <f t="shared" si="875"/>
        <v>ruslan44202NIGHT</v>
      </c>
      <c r="AK3102" s="5" t="str">
        <f t="shared" si="876"/>
        <v>ruslanBMJ III</v>
      </c>
      <c r="AL3102" s="5" t="str">
        <f t="shared" si="878"/>
        <v>1UTARA</v>
      </c>
      <c r="AM3102" s="5" t="str">
        <f t="shared" si="879"/>
        <v>1 &gt; 4UTARA10 RODA</v>
      </c>
      <c r="AN3102" s="5" t="str">
        <f t="shared" si="880"/>
        <v>ruslanBMJ III1 &gt; 4UTARA10 RODA</v>
      </c>
      <c r="AO3102" s="5" t="str">
        <f t="shared" si="881"/>
        <v>ruslan1 &gt; 4UTARA10 RODA</v>
      </c>
      <c r="AP3102" s="5" t="str">
        <f t="shared" si="882"/>
        <v>44202NIGHT</v>
      </c>
    </row>
    <row r="3103" spans="1:42" x14ac:dyDescent="0.3">
      <c r="A3103" s="33">
        <v>1</v>
      </c>
      <c r="B3103" s="33"/>
      <c r="C3103" s="70">
        <v>44202</v>
      </c>
      <c r="D3103" s="71" t="s">
        <v>87</v>
      </c>
      <c r="E3103" s="70">
        <v>44202.897222222222</v>
      </c>
      <c r="F3103" s="71">
        <v>5165643</v>
      </c>
      <c r="G3103" s="33" t="s">
        <v>20</v>
      </c>
      <c r="H3103" s="33" t="s">
        <v>21</v>
      </c>
      <c r="I3103" s="33" t="s">
        <v>51</v>
      </c>
      <c r="J3103" s="33" t="s">
        <v>23</v>
      </c>
      <c r="K3103" s="63" t="s">
        <v>71</v>
      </c>
      <c r="L3103" s="32" t="str">
        <f t="shared" si="865"/>
        <v>FM260JD</v>
      </c>
      <c r="M3103" s="32" t="str">
        <f t="shared" si="866"/>
        <v>BMJ III</v>
      </c>
      <c r="N3103" s="32" t="str">
        <f t="shared" si="867"/>
        <v>10 RODA</v>
      </c>
      <c r="O3103" s="146">
        <v>44202.897488425922</v>
      </c>
      <c r="P3103" s="65">
        <v>44202.897488425922</v>
      </c>
      <c r="Q3103" s="65"/>
      <c r="R3103" s="66">
        <v>2</v>
      </c>
      <c r="S3103" s="66">
        <v>39960</v>
      </c>
      <c r="T3103" s="66">
        <v>14720</v>
      </c>
      <c r="U3103" s="67">
        <f t="shared" si="877"/>
        <v>25.24</v>
      </c>
      <c r="V3103" s="66">
        <f t="shared" si="868"/>
        <v>492028.55999999994</v>
      </c>
      <c r="W3103" s="66" t="str">
        <f t="shared" si="869"/>
        <v>1 &gt; 4</v>
      </c>
      <c r="X3103" s="66">
        <f>A3103+SUMIFS(Presensi!F:F,Presensi!E:E,'Entry Data'!AP3103)</f>
        <v>1</v>
      </c>
      <c r="Y3103" s="66">
        <f>IFERROR(INDEX('Retasi Pricing'!F:F,MATCH('Entry Data'!AM3103,'Retasi Pricing'!E:E,0))*X3103,"")</f>
        <v>25000</v>
      </c>
      <c r="Z3103" s="62" t="s">
        <v>26</v>
      </c>
      <c r="AA3103" s="62" t="s">
        <v>27</v>
      </c>
      <c r="AB3103" s="32"/>
      <c r="AC3103" s="32" t="s">
        <v>216</v>
      </c>
      <c r="AD3103" s="32" t="str">
        <f t="shared" si="870"/>
        <v/>
      </c>
      <c r="AF3103" s="5" t="str">
        <f t="shared" si="871"/>
        <v>ruslan44202</v>
      </c>
      <c r="AG3103" s="5" t="str">
        <f t="shared" si="872"/>
        <v>BMJ 05644202UTARANIGHT</v>
      </c>
      <c r="AH3103" s="5" t="str">
        <f t="shared" si="873"/>
        <v>ruslan44202UTARANIGHT</v>
      </c>
      <c r="AI3103" s="5" t="str">
        <f t="shared" si="874"/>
        <v>BMJ 05644202NIGHT</v>
      </c>
      <c r="AJ3103" s="5" t="str">
        <f t="shared" si="875"/>
        <v>ruslan44202NIGHT</v>
      </c>
      <c r="AK3103" s="5" t="str">
        <f t="shared" si="876"/>
        <v>ruslanBMJ III</v>
      </c>
      <c r="AL3103" s="5" t="str">
        <f t="shared" si="878"/>
        <v>2UTARA</v>
      </c>
      <c r="AM3103" s="5" t="str">
        <f t="shared" si="879"/>
        <v>1 &gt; 4UTARA10 RODA</v>
      </c>
      <c r="AN3103" s="5" t="str">
        <f t="shared" si="880"/>
        <v>ruslanBMJ III1 &gt; 4UTARA10 RODA</v>
      </c>
      <c r="AO3103" s="5" t="str">
        <f t="shared" si="881"/>
        <v>ruslan1 &gt; 4UTARA10 RODA</v>
      </c>
      <c r="AP3103" s="5" t="str">
        <f t="shared" si="882"/>
        <v>44202NIGHT</v>
      </c>
    </row>
    <row r="3104" spans="1:42" x14ac:dyDescent="0.3">
      <c r="A3104" s="33">
        <v>1</v>
      </c>
      <c r="B3104" s="33"/>
      <c r="C3104" s="70">
        <v>44202</v>
      </c>
      <c r="D3104" s="71" t="s">
        <v>87</v>
      </c>
      <c r="E3104" s="70">
        <v>44202.958333333336</v>
      </c>
      <c r="F3104" s="71">
        <v>5165703</v>
      </c>
      <c r="G3104" s="33" t="s">
        <v>20</v>
      </c>
      <c r="H3104" s="33" t="s">
        <v>21</v>
      </c>
      <c r="I3104" s="33" t="s">
        <v>51</v>
      </c>
      <c r="J3104" s="33" t="s">
        <v>23</v>
      </c>
      <c r="K3104" s="63" t="s">
        <v>71</v>
      </c>
      <c r="L3104" s="32" t="str">
        <f t="shared" si="865"/>
        <v>FM260JD</v>
      </c>
      <c r="M3104" s="32" t="str">
        <f t="shared" si="866"/>
        <v>BMJ III</v>
      </c>
      <c r="N3104" s="32" t="str">
        <f t="shared" si="867"/>
        <v>10 RODA</v>
      </c>
      <c r="O3104" s="146">
        <v>44202.958703703705</v>
      </c>
      <c r="P3104" s="65">
        <v>44202.958703703705</v>
      </c>
      <c r="Q3104" s="65"/>
      <c r="R3104" s="66">
        <v>3</v>
      </c>
      <c r="S3104" s="66">
        <v>38920</v>
      </c>
      <c r="T3104" s="66">
        <v>14720</v>
      </c>
      <c r="U3104" s="67">
        <f t="shared" si="877"/>
        <v>24.2</v>
      </c>
      <c r="V3104" s="66">
        <f t="shared" si="868"/>
        <v>471754.79999999993</v>
      </c>
      <c r="W3104" s="66" t="str">
        <f t="shared" si="869"/>
        <v>1 &gt; 4</v>
      </c>
      <c r="X3104" s="66">
        <f>A3104+SUMIFS(Presensi!F:F,Presensi!E:E,'Entry Data'!AP3104)</f>
        <v>1</v>
      </c>
      <c r="Y3104" s="66">
        <f>IFERROR(INDEX('Retasi Pricing'!F:F,MATCH('Entry Data'!AM3104,'Retasi Pricing'!E:E,0))*X3104,"")</f>
        <v>25000</v>
      </c>
      <c r="Z3104" s="62" t="s">
        <v>26</v>
      </c>
      <c r="AA3104" s="62" t="s">
        <v>27</v>
      </c>
      <c r="AB3104" s="32"/>
      <c r="AC3104" s="32" t="s">
        <v>216</v>
      </c>
      <c r="AD3104" s="32" t="str">
        <f t="shared" si="870"/>
        <v/>
      </c>
      <c r="AF3104" s="5" t="str">
        <f t="shared" si="871"/>
        <v>ruslan44202</v>
      </c>
      <c r="AG3104" s="5" t="str">
        <f t="shared" si="872"/>
        <v>BMJ 05644202UTARANIGHT</v>
      </c>
      <c r="AH3104" s="5" t="str">
        <f t="shared" si="873"/>
        <v>ruslan44202UTARANIGHT</v>
      </c>
      <c r="AI3104" s="5" t="str">
        <f t="shared" si="874"/>
        <v>BMJ 05644202NIGHT</v>
      </c>
      <c r="AJ3104" s="5" t="str">
        <f t="shared" si="875"/>
        <v>ruslan44202NIGHT</v>
      </c>
      <c r="AK3104" s="5" t="str">
        <f t="shared" si="876"/>
        <v>ruslanBMJ III</v>
      </c>
      <c r="AL3104" s="5" t="str">
        <f t="shared" si="878"/>
        <v>3UTARA</v>
      </c>
      <c r="AM3104" s="5" t="str">
        <f t="shared" si="879"/>
        <v>1 &gt; 4UTARA10 RODA</v>
      </c>
      <c r="AN3104" s="5" t="str">
        <f t="shared" si="880"/>
        <v>ruslanBMJ III1 &gt; 4UTARA10 RODA</v>
      </c>
      <c r="AO3104" s="5" t="str">
        <f t="shared" si="881"/>
        <v>ruslan1 &gt; 4UTARA10 RODA</v>
      </c>
      <c r="AP3104" s="5" t="str">
        <f t="shared" si="882"/>
        <v>44202NIGHT</v>
      </c>
    </row>
    <row r="3105" spans="1:42" x14ac:dyDescent="0.3">
      <c r="A3105" s="33">
        <v>1</v>
      </c>
      <c r="B3105" s="33"/>
      <c r="C3105" s="70">
        <v>44202</v>
      </c>
      <c r="D3105" s="71" t="s">
        <v>87</v>
      </c>
      <c r="E3105" s="70">
        <v>44203.035416666666</v>
      </c>
      <c r="F3105" s="71">
        <v>5165782</v>
      </c>
      <c r="G3105" s="33" t="s">
        <v>20</v>
      </c>
      <c r="H3105" s="33" t="s">
        <v>21</v>
      </c>
      <c r="I3105" s="33" t="s">
        <v>51</v>
      </c>
      <c r="J3105" s="33" t="s">
        <v>23</v>
      </c>
      <c r="K3105" s="63" t="s">
        <v>71</v>
      </c>
      <c r="L3105" s="32" t="str">
        <f t="shared" si="865"/>
        <v>FM260JD</v>
      </c>
      <c r="M3105" s="32" t="str">
        <f t="shared" si="866"/>
        <v>BMJ III</v>
      </c>
      <c r="N3105" s="32" t="str">
        <f t="shared" si="867"/>
        <v>10 RODA</v>
      </c>
      <c r="O3105" s="146">
        <v>44203.035960648151</v>
      </c>
      <c r="P3105" s="65">
        <v>44203.035960648151</v>
      </c>
      <c r="Q3105" s="65"/>
      <c r="R3105" s="66">
        <v>4</v>
      </c>
      <c r="S3105" s="66">
        <v>38960</v>
      </c>
      <c r="T3105" s="66">
        <v>14720</v>
      </c>
      <c r="U3105" s="67">
        <f t="shared" si="877"/>
        <v>24.24</v>
      </c>
      <c r="V3105" s="66">
        <f t="shared" si="868"/>
        <v>472534.55999999994</v>
      </c>
      <c r="W3105" s="66" t="str">
        <f t="shared" si="869"/>
        <v>1 &gt; 4</v>
      </c>
      <c r="X3105" s="66">
        <f>A3105+SUMIFS(Presensi!F:F,Presensi!E:E,'Entry Data'!AP3105)</f>
        <v>1</v>
      </c>
      <c r="Y3105" s="66">
        <f>IFERROR(INDEX('Retasi Pricing'!F:F,MATCH('Entry Data'!AM3105,'Retasi Pricing'!E:E,0))*X3105,"")</f>
        <v>25000</v>
      </c>
      <c r="Z3105" s="62" t="s">
        <v>26</v>
      </c>
      <c r="AA3105" s="62" t="s">
        <v>27</v>
      </c>
      <c r="AB3105" s="32"/>
      <c r="AC3105" s="32" t="s">
        <v>216</v>
      </c>
      <c r="AD3105" s="32" t="str">
        <f t="shared" si="870"/>
        <v/>
      </c>
      <c r="AF3105" s="5" t="str">
        <f t="shared" si="871"/>
        <v>ruslan44202</v>
      </c>
      <c r="AG3105" s="5" t="str">
        <f t="shared" si="872"/>
        <v>BMJ 05644202UTARANIGHT</v>
      </c>
      <c r="AH3105" s="5" t="str">
        <f t="shared" si="873"/>
        <v>ruslan44202UTARANIGHT</v>
      </c>
      <c r="AI3105" s="5" t="str">
        <f t="shared" si="874"/>
        <v>BMJ 05644202NIGHT</v>
      </c>
      <c r="AJ3105" s="5" t="str">
        <f t="shared" si="875"/>
        <v>ruslan44202NIGHT</v>
      </c>
      <c r="AK3105" s="5" t="str">
        <f t="shared" si="876"/>
        <v>ruslanBMJ III</v>
      </c>
      <c r="AL3105" s="5" t="str">
        <f t="shared" si="878"/>
        <v>4UTARA</v>
      </c>
      <c r="AM3105" s="5" t="str">
        <f t="shared" si="879"/>
        <v>1 &gt; 4UTARA10 RODA</v>
      </c>
      <c r="AN3105" s="5" t="str">
        <f t="shared" si="880"/>
        <v>ruslanBMJ III1 &gt; 4UTARA10 RODA</v>
      </c>
      <c r="AO3105" s="5" t="str">
        <f t="shared" si="881"/>
        <v>ruslan1 &gt; 4UTARA10 RODA</v>
      </c>
      <c r="AP3105" s="5" t="str">
        <f t="shared" si="882"/>
        <v>44202NIGHT</v>
      </c>
    </row>
    <row r="3106" spans="1:42" x14ac:dyDescent="0.3">
      <c r="A3106" s="33">
        <v>1</v>
      </c>
      <c r="B3106" s="33"/>
      <c r="C3106" s="70">
        <v>44202</v>
      </c>
      <c r="D3106" s="71" t="s">
        <v>87</v>
      </c>
      <c r="E3106" s="70">
        <v>44203.099305555559</v>
      </c>
      <c r="F3106" s="71">
        <v>5165835</v>
      </c>
      <c r="G3106" s="33" t="s">
        <v>20</v>
      </c>
      <c r="H3106" s="33" t="s">
        <v>21</v>
      </c>
      <c r="I3106" s="33" t="s">
        <v>51</v>
      </c>
      <c r="J3106" s="33" t="s">
        <v>46</v>
      </c>
      <c r="K3106" s="63" t="s">
        <v>71</v>
      </c>
      <c r="L3106" s="32" t="str">
        <f t="shared" si="865"/>
        <v>FM260JD</v>
      </c>
      <c r="M3106" s="32" t="str">
        <f t="shared" si="866"/>
        <v>BMJ III</v>
      </c>
      <c r="N3106" s="32" t="str">
        <f t="shared" si="867"/>
        <v>10 RODA</v>
      </c>
      <c r="O3106" s="146">
        <v>44203.100312499999</v>
      </c>
      <c r="P3106" s="65">
        <v>44203.100312499999</v>
      </c>
      <c r="Q3106" s="65"/>
      <c r="R3106" s="66">
        <v>5</v>
      </c>
      <c r="S3106" s="66">
        <v>40700</v>
      </c>
      <c r="T3106" s="66">
        <v>14720</v>
      </c>
      <c r="U3106" s="67">
        <f t="shared" si="877"/>
        <v>25.98</v>
      </c>
      <c r="V3106" s="66">
        <f t="shared" si="868"/>
        <v>506454.12000000005</v>
      </c>
      <c r="W3106" s="66" t="str">
        <f t="shared" si="869"/>
        <v>&gt; 5</v>
      </c>
      <c r="X3106" s="66">
        <f>A3106+SUMIFS(Presensi!F:F,Presensi!E:E,'Entry Data'!AP3106)</f>
        <v>1</v>
      </c>
      <c r="Y3106" s="66">
        <f>IFERROR(INDEX('Retasi Pricing'!F:F,MATCH('Entry Data'!AM3106,'Retasi Pricing'!E:E,0))*X3106,"")</f>
        <v>27650</v>
      </c>
      <c r="Z3106" s="62" t="s">
        <v>26</v>
      </c>
      <c r="AA3106" s="62" t="s">
        <v>27</v>
      </c>
      <c r="AB3106" s="32"/>
      <c r="AC3106" s="32" t="s">
        <v>216</v>
      </c>
      <c r="AD3106" s="32" t="str">
        <f t="shared" si="870"/>
        <v/>
      </c>
      <c r="AF3106" s="5" t="str">
        <f t="shared" si="871"/>
        <v>ruslan44202</v>
      </c>
      <c r="AG3106" s="5" t="str">
        <f t="shared" si="872"/>
        <v>BMJ 05644202UTARANIGHT</v>
      </c>
      <c r="AH3106" s="5" t="str">
        <f t="shared" si="873"/>
        <v>ruslan44202UTARANIGHT</v>
      </c>
      <c r="AI3106" s="5" t="str">
        <f t="shared" si="874"/>
        <v>BMJ 05644202NIGHT</v>
      </c>
      <c r="AJ3106" s="5" t="str">
        <f t="shared" si="875"/>
        <v>ruslan44202NIGHT</v>
      </c>
      <c r="AK3106" s="5" t="str">
        <f t="shared" si="876"/>
        <v>ruslanBMJ III</v>
      </c>
      <c r="AL3106" s="5" t="str">
        <f t="shared" si="878"/>
        <v>5UTARA</v>
      </c>
      <c r="AM3106" s="5" t="str">
        <f t="shared" si="879"/>
        <v>&gt; 5UTARA10 RODA</v>
      </c>
      <c r="AN3106" s="5" t="str">
        <f t="shared" si="880"/>
        <v>ruslanBMJ III&gt; 5UTARA10 RODA</v>
      </c>
      <c r="AO3106" s="5" t="str">
        <f t="shared" si="881"/>
        <v>ruslan&gt; 5UTARA10 RODA</v>
      </c>
      <c r="AP3106" s="5" t="str">
        <f t="shared" si="882"/>
        <v>44202NIGHT</v>
      </c>
    </row>
    <row r="3107" spans="1:42" x14ac:dyDescent="0.3">
      <c r="A3107" s="33">
        <v>1</v>
      </c>
      <c r="B3107" s="33"/>
      <c r="C3107" s="70">
        <v>44202</v>
      </c>
      <c r="D3107" s="71" t="s">
        <v>87</v>
      </c>
      <c r="E3107" s="70">
        <v>44203.161805555559</v>
      </c>
      <c r="F3107" s="71">
        <v>5165885</v>
      </c>
      <c r="G3107" s="33" t="s">
        <v>20</v>
      </c>
      <c r="H3107" s="33" t="s">
        <v>21</v>
      </c>
      <c r="I3107" s="33" t="s">
        <v>51</v>
      </c>
      <c r="J3107" s="33" t="s">
        <v>23</v>
      </c>
      <c r="K3107" s="63" t="s">
        <v>71</v>
      </c>
      <c r="L3107" s="32" t="str">
        <f t="shared" si="865"/>
        <v>FM260JD</v>
      </c>
      <c r="M3107" s="32" t="str">
        <f t="shared" si="866"/>
        <v>BMJ III</v>
      </c>
      <c r="N3107" s="32" t="str">
        <f t="shared" si="867"/>
        <v>10 RODA</v>
      </c>
      <c r="O3107" s="146">
        <v>44203.162060185183</v>
      </c>
      <c r="P3107" s="65">
        <v>44203.162060185183</v>
      </c>
      <c r="Q3107" s="65"/>
      <c r="R3107" s="66">
        <v>6</v>
      </c>
      <c r="S3107" s="66">
        <v>39760</v>
      </c>
      <c r="T3107" s="66">
        <v>14720</v>
      </c>
      <c r="U3107" s="67">
        <f t="shared" si="877"/>
        <v>25.04</v>
      </c>
      <c r="V3107" s="66">
        <f t="shared" si="868"/>
        <v>488129.76</v>
      </c>
      <c r="W3107" s="66" t="str">
        <f t="shared" si="869"/>
        <v>&gt; 6</v>
      </c>
      <c r="X3107" s="66">
        <f>A3107+SUMIFS(Presensi!F:F,Presensi!E:E,'Entry Data'!AP3107)</f>
        <v>1</v>
      </c>
      <c r="Y3107" s="66">
        <f>IFERROR(INDEX('Retasi Pricing'!F:F,MATCH('Entry Data'!AM3107,'Retasi Pricing'!E:E,0))*X3107,"")</f>
        <v>30800</v>
      </c>
      <c r="Z3107" s="62" t="s">
        <v>26</v>
      </c>
      <c r="AA3107" s="62" t="s">
        <v>27</v>
      </c>
      <c r="AB3107" s="32"/>
      <c r="AC3107" s="32" t="s">
        <v>216</v>
      </c>
      <c r="AD3107" s="32" t="str">
        <f t="shared" si="870"/>
        <v/>
      </c>
      <c r="AF3107" s="5" t="str">
        <f t="shared" si="871"/>
        <v>ruslan44202</v>
      </c>
      <c r="AG3107" s="5" t="str">
        <f t="shared" si="872"/>
        <v>BMJ 05644202UTARANIGHT</v>
      </c>
      <c r="AH3107" s="5" t="str">
        <f t="shared" si="873"/>
        <v>ruslan44202UTARANIGHT</v>
      </c>
      <c r="AI3107" s="5" t="str">
        <f t="shared" si="874"/>
        <v>BMJ 05644202NIGHT</v>
      </c>
      <c r="AJ3107" s="5" t="str">
        <f t="shared" si="875"/>
        <v>ruslan44202NIGHT</v>
      </c>
      <c r="AK3107" s="5" t="str">
        <f t="shared" si="876"/>
        <v>ruslanBMJ III</v>
      </c>
      <c r="AL3107" s="5" t="str">
        <f t="shared" si="878"/>
        <v>6UTARA</v>
      </c>
      <c r="AM3107" s="5" t="str">
        <f t="shared" si="879"/>
        <v>&gt; 6UTARA10 RODA</v>
      </c>
      <c r="AN3107" s="5" t="str">
        <f t="shared" si="880"/>
        <v>ruslanBMJ III&gt; 6UTARA10 RODA</v>
      </c>
      <c r="AO3107" s="5" t="str">
        <f t="shared" si="881"/>
        <v>ruslan&gt; 6UTARA10 RODA</v>
      </c>
      <c r="AP3107" s="5" t="str">
        <f t="shared" si="882"/>
        <v>44202NIGHT</v>
      </c>
    </row>
    <row r="3108" spans="1:42" x14ac:dyDescent="0.3">
      <c r="A3108" s="33">
        <v>1</v>
      </c>
      <c r="B3108" s="33"/>
      <c r="C3108" s="70">
        <v>44202</v>
      </c>
      <c r="D3108" s="71" t="s">
        <v>87</v>
      </c>
      <c r="E3108" s="70">
        <v>44203.237500000003</v>
      </c>
      <c r="F3108" s="71">
        <v>5165954</v>
      </c>
      <c r="G3108" s="33" t="s">
        <v>20</v>
      </c>
      <c r="H3108" s="33" t="s">
        <v>21</v>
      </c>
      <c r="I3108" s="33" t="s">
        <v>51</v>
      </c>
      <c r="J3108" s="33" t="s">
        <v>23</v>
      </c>
      <c r="K3108" s="63" t="s">
        <v>71</v>
      </c>
      <c r="L3108" s="32" t="str">
        <f t="shared" si="865"/>
        <v>FM260JD</v>
      </c>
      <c r="M3108" s="32" t="str">
        <f t="shared" si="866"/>
        <v>BMJ III</v>
      </c>
      <c r="N3108" s="32" t="str">
        <f t="shared" si="867"/>
        <v>10 RODA</v>
      </c>
      <c r="O3108" s="146">
        <v>44203.238553240742</v>
      </c>
      <c r="P3108" s="65">
        <v>44203.238553240742</v>
      </c>
      <c r="Q3108" s="65"/>
      <c r="R3108" s="66">
        <v>7</v>
      </c>
      <c r="S3108" s="66">
        <v>39580</v>
      </c>
      <c r="T3108" s="66">
        <v>14720</v>
      </c>
      <c r="U3108" s="67">
        <f t="shared" si="877"/>
        <v>24.86</v>
      </c>
      <c r="V3108" s="66">
        <f t="shared" si="868"/>
        <v>484620.83999999997</v>
      </c>
      <c r="W3108" s="66" t="str">
        <f t="shared" si="869"/>
        <v>7 &gt;</v>
      </c>
      <c r="X3108" s="66">
        <f>A3108+SUMIFS(Presensi!F:F,Presensi!E:E,'Entry Data'!AP3108)</f>
        <v>1</v>
      </c>
      <c r="Y3108" s="66">
        <f>IFERROR(INDEX('Retasi Pricing'!F:F,MATCH('Entry Data'!AM3108,'Retasi Pricing'!E:E,0))*X3108,"")</f>
        <v>37750</v>
      </c>
      <c r="Z3108" s="62" t="s">
        <v>26</v>
      </c>
      <c r="AA3108" s="62" t="s">
        <v>27</v>
      </c>
      <c r="AB3108" s="32"/>
      <c r="AC3108" s="32" t="s">
        <v>216</v>
      </c>
      <c r="AD3108" s="32" t="str">
        <f t="shared" si="870"/>
        <v/>
      </c>
      <c r="AF3108" s="5" t="str">
        <f t="shared" si="871"/>
        <v>ruslan44202</v>
      </c>
      <c r="AG3108" s="5" t="str">
        <f t="shared" si="872"/>
        <v>BMJ 05644202UTARANIGHT</v>
      </c>
      <c r="AH3108" s="5" t="str">
        <f t="shared" si="873"/>
        <v>ruslan44202UTARANIGHT</v>
      </c>
      <c r="AI3108" s="5" t="str">
        <f t="shared" si="874"/>
        <v>BMJ 05644202NIGHT</v>
      </c>
      <c r="AJ3108" s="5" t="str">
        <f t="shared" si="875"/>
        <v>ruslan44202NIGHT</v>
      </c>
      <c r="AK3108" s="5" t="str">
        <f t="shared" si="876"/>
        <v>ruslanBMJ III</v>
      </c>
      <c r="AL3108" s="5" t="str">
        <f t="shared" si="878"/>
        <v>7UTARA</v>
      </c>
      <c r="AM3108" s="5" t="str">
        <f t="shared" si="879"/>
        <v>7 &gt;UTARA10 RODA</v>
      </c>
      <c r="AN3108" s="5" t="str">
        <f t="shared" si="880"/>
        <v>ruslanBMJ III7 &gt;UTARA10 RODA</v>
      </c>
      <c r="AO3108" s="5" t="str">
        <f t="shared" si="881"/>
        <v>ruslan7 &gt;UTARA10 RODA</v>
      </c>
      <c r="AP3108" s="5" t="str">
        <f t="shared" si="882"/>
        <v>44202NIGHT</v>
      </c>
    </row>
    <row r="3109" spans="1:42" x14ac:dyDescent="0.3">
      <c r="A3109" s="33">
        <v>1</v>
      </c>
      <c r="B3109" s="33"/>
      <c r="C3109" s="70">
        <v>44202</v>
      </c>
      <c r="D3109" s="71" t="s">
        <v>87</v>
      </c>
      <c r="E3109" s="70">
        <v>44202.859027777777</v>
      </c>
      <c r="F3109" s="71">
        <v>5165589</v>
      </c>
      <c r="G3109" s="33" t="s">
        <v>20</v>
      </c>
      <c r="H3109" s="33" t="s">
        <v>21</v>
      </c>
      <c r="I3109" s="33" t="s">
        <v>123</v>
      </c>
      <c r="J3109" s="33" t="s">
        <v>23</v>
      </c>
      <c r="K3109" s="63" t="s">
        <v>73</v>
      </c>
      <c r="L3109" s="32" t="str">
        <f t="shared" si="865"/>
        <v>FM260JD</v>
      </c>
      <c r="M3109" s="32" t="str">
        <f t="shared" si="866"/>
        <v>BMJ</v>
      </c>
      <c r="N3109" s="32" t="str">
        <f t="shared" si="867"/>
        <v>10 RODA</v>
      </c>
      <c r="O3109" s="146">
        <v>44202.859629629631</v>
      </c>
      <c r="P3109" s="65">
        <v>44202.866018518522</v>
      </c>
      <c r="Q3109" s="65"/>
      <c r="R3109" s="66">
        <v>1</v>
      </c>
      <c r="S3109" s="66">
        <v>39580</v>
      </c>
      <c r="T3109" s="66">
        <v>14500</v>
      </c>
      <c r="U3109" s="67">
        <f t="shared" si="877"/>
        <v>25.08</v>
      </c>
      <c r="V3109" s="66">
        <f t="shared" si="868"/>
        <v>488909.51999999996</v>
      </c>
      <c r="W3109" s="66" t="str">
        <f t="shared" si="869"/>
        <v>1 &gt; 4</v>
      </c>
      <c r="X3109" s="66">
        <f>A3109+SUMIFS(Presensi!F:F,Presensi!E:E,'Entry Data'!AP3109)</f>
        <v>1</v>
      </c>
      <c r="Y3109" s="66">
        <f>IFERROR(INDEX('Retasi Pricing'!F:F,MATCH('Entry Data'!AM3109,'Retasi Pricing'!E:E,0))*X3109,"")</f>
        <v>25000</v>
      </c>
      <c r="Z3109" s="62" t="s">
        <v>26</v>
      </c>
      <c r="AA3109" s="62" t="s">
        <v>27</v>
      </c>
      <c r="AB3109" s="32"/>
      <c r="AC3109" s="32" t="s">
        <v>211</v>
      </c>
      <c r="AD3109" s="32" t="str">
        <f t="shared" si="870"/>
        <v/>
      </c>
      <c r="AF3109" s="5" t="str">
        <f t="shared" si="871"/>
        <v>yudianto44202</v>
      </c>
      <c r="AG3109" s="5" t="str">
        <f t="shared" si="872"/>
        <v>BMJ 06544202UTARANIGHT</v>
      </c>
      <c r="AH3109" s="5" t="str">
        <f t="shared" si="873"/>
        <v>yudianto44202UTARANIGHT</v>
      </c>
      <c r="AI3109" s="5" t="str">
        <f t="shared" si="874"/>
        <v>BMJ 06544202NIGHT</v>
      </c>
      <c r="AJ3109" s="5" t="str">
        <f t="shared" si="875"/>
        <v>yudianto44202NIGHT</v>
      </c>
      <c r="AK3109" s="5" t="str">
        <f t="shared" si="876"/>
        <v>yudiantoBMJ</v>
      </c>
      <c r="AL3109" s="5" t="str">
        <f t="shared" si="878"/>
        <v>1UTARA</v>
      </c>
      <c r="AM3109" s="5" t="str">
        <f t="shared" si="879"/>
        <v>1 &gt; 4UTARA10 RODA</v>
      </c>
      <c r="AN3109" s="5" t="str">
        <f t="shared" si="880"/>
        <v>yudiantoBMJ1 &gt; 4UTARA10 RODA</v>
      </c>
      <c r="AO3109" s="5" t="str">
        <f t="shared" si="881"/>
        <v>yudianto1 &gt; 4UTARA10 RODA</v>
      </c>
      <c r="AP3109" s="5" t="str">
        <f t="shared" si="882"/>
        <v>44202NIGHT</v>
      </c>
    </row>
    <row r="3110" spans="1:42" x14ac:dyDescent="0.3">
      <c r="A3110" s="33">
        <v>1</v>
      </c>
      <c r="B3110" s="33"/>
      <c r="C3110" s="70">
        <v>44202</v>
      </c>
      <c r="D3110" s="71" t="s">
        <v>87</v>
      </c>
      <c r="E3110" s="70">
        <v>44202.921527777777</v>
      </c>
      <c r="F3110" s="71">
        <v>5165665</v>
      </c>
      <c r="G3110" s="33" t="s">
        <v>20</v>
      </c>
      <c r="H3110" s="33" t="s">
        <v>21</v>
      </c>
      <c r="I3110" s="33" t="s">
        <v>123</v>
      </c>
      <c r="J3110" s="33" t="s">
        <v>23</v>
      </c>
      <c r="K3110" s="63" t="s">
        <v>73</v>
      </c>
      <c r="L3110" s="32" t="str">
        <f t="shared" si="865"/>
        <v>FM260JD</v>
      </c>
      <c r="M3110" s="32" t="str">
        <f t="shared" si="866"/>
        <v>BMJ</v>
      </c>
      <c r="N3110" s="32" t="str">
        <f t="shared" si="867"/>
        <v>10 RODA</v>
      </c>
      <c r="O3110" s="146">
        <v>44202.922129629631</v>
      </c>
      <c r="P3110" s="65">
        <v>44202.922129629631</v>
      </c>
      <c r="Q3110" s="65"/>
      <c r="R3110" s="66">
        <v>2</v>
      </c>
      <c r="S3110" s="66">
        <v>40560</v>
      </c>
      <c r="T3110" s="66">
        <v>14500</v>
      </c>
      <c r="U3110" s="67">
        <f t="shared" si="877"/>
        <v>26.06</v>
      </c>
      <c r="V3110" s="66">
        <f t="shared" si="868"/>
        <v>508013.64</v>
      </c>
      <c r="W3110" s="66" t="str">
        <f t="shared" si="869"/>
        <v>1 &gt; 4</v>
      </c>
      <c r="X3110" s="66">
        <f>A3110+SUMIFS(Presensi!F:F,Presensi!E:E,'Entry Data'!AP3110)</f>
        <v>1</v>
      </c>
      <c r="Y3110" s="66">
        <f>IFERROR(INDEX('Retasi Pricing'!F:F,MATCH('Entry Data'!AM3110,'Retasi Pricing'!E:E,0))*X3110,"")</f>
        <v>25000</v>
      </c>
      <c r="Z3110" s="62" t="s">
        <v>26</v>
      </c>
      <c r="AA3110" s="62" t="s">
        <v>27</v>
      </c>
      <c r="AB3110" s="32"/>
      <c r="AC3110" s="32" t="s">
        <v>211</v>
      </c>
      <c r="AD3110" s="32" t="str">
        <f t="shared" si="870"/>
        <v/>
      </c>
      <c r="AF3110" s="5" t="str">
        <f t="shared" si="871"/>
        <v>yudianto44202</v>
      </c>
      <c r="AG3110" s="5" t="str">
        <f t="shared" si="872"/>
        <v>BMJ 06544202UTARANIGHT</v>
      </c>
      <c r="AH3110" s="5" t="str">
        <f t="shared" si="873"/>
        <v>yudianto44202UTARANIGHT</v>
      </c>
      <c r="AI3110" s="5" t="str">
        <f t="shared" si="874"/>
        <v>BMJ 06544202NIGHT</v>
      </c>
      <c r="AJ3110" s="5" t="str">
        <f t="shared" si="875"/>
        <v>yudianto44202NIGHT</v>
      </c>
      <c r="AK3110" s="5" t="str">
        <f t="shared" si="876"/>
        <v>yudiantoBMJ</v>
      </c>
      <c r="AL3110" s="5" t="str">
        <f t="shared" si="878"/>
        <v>2UTARA</v>
      </c>
      <c r="AM3110" s="5" t="str">
        <f t="shared" si="879"/>
        <v>1 &gt; 4UTARA10 RODA</v>
      </c>
      <c r="AN3110" s="5" t="str">
        <f t="shared" si="880"/>
        <v>yudiantoBMJ1 &gt; 4UTARA10 RODA</v>
      </c>
      <c r="AO3110" s="5" t="str">
        <f t="shared" si="881"/>
        <v>yudianto1 &gt; 4UTARA10 RODA</v>
      </c>
      <c r="AP3110" s="5" t="str">
        <f t="shared" si="882"/>
        <v>44202NIGHT</v>
      </c>
    </row>
    <row r="3111" spans="1:42" x14ac:dyDescent="0.3">
      <c r="A3111" s="33">
        <v>1</v>
      </c>
      <c r="B3111" s="33"/>
      <c r="C3111" s="70">
        <v>44202</v>
      </c>
      <c r="D3111" s="71" t="s">
        <v>87</v>
      </c>
      <c r="E3111" s="70">
        <v>44202.984027777777</v>
      </c>
      <c r="F3111" s="71">
        <v>5165734</v>
      </c>
      <c r="G3111" s="33" t="s">
        <v>20</v>
      </c>
      <c r="H3111" s="33" t="s">
        <v>21</v>
      </c>
      <c r="I3111" s="33" t="s">
        <v>123</v>
      </c>
      <c r="J3111" s="33" t="s">
        <v>23</v>
      </c>
      <c r="K3111" s="63" t="s">
        <v>73</v>
      </c>
      <c r="L3111" s="32" t="str">
        <f t="shared" si="865"/>
        <v>FM260JD</v>
      </c>
      <c r="M3111" s="32" t="str">
        <f t="shared" si="866"/>
        <v>BMJ</v>
      </c>
      <c r="N3111" s="32" t="str">
        <f t="shared" si="867"/>
        <v>10 RODA</v>
      </c>
      <c r="O3111" s="146">
        <v>44202.984976851854</v>
      </c>
      <c r="P3111" s="65">
        <v>44202.984976851854</v>
      </c>
      <c r="Q3111" s="65"/>
      <c r="R3111" s="66">
        <v>3</v>
      </c>
      <c r="S3111" s="66">
        <v>40720</v>
      </c>
      <c r="T3111" s="66">
        <v>14500</v>
      </c>
      <c r="U3111" s="67">
        <f t="shared" si="877"/>
        <v>26.22</v>
      </c>
      <c r="V3111" s="66">
        <f t="shared" si="868"/>
        <v>511132.68</v>
      </c>
      <c r="W3111" s="66" t="str">
        <f t="shared" si="869"/>
        <v>1 &gt; 4</v>
      </c>
      <c r="X3111" s="66">
        <f>A3111+SUMIFS(Presensi!F:F,Presensi!E:E,'Entry Data'!AP3111)</f>
        <v>1</v>
      </c>
      <c r="Y3111" s="66">
        <f>IFERROR(INDEX('Retasi Pricing'!F:F,MATCH('Entry Data'!AM3111,'Retasi Pricing'!E:E,0))*X3111,"")</f>
        <v>25000</v>
      </c>
      <c r="Z3111" s="62" t="s">
        <v>26</v>
      </c>
      <c r="AA3111" s="62" t="s">
        <v>27</v>
      </c>
      <c r="AB3111" s="32"/>
      <c r="AC3111" s="32" t="s">
        <v>211</v>
      </c>
      <c r="AD3111" s="32" t="str">
        <f t="shared" si="870"/>
        <v/>
      </c>
      <c r="AF3111" s="5" t="str">
        <f t="shared" si="871"/>
        <v>yudianto44202</v>
      </c>
      <c r="AG3111" s="5" t="str">
        <f t="shared" si="872"/>
        <v>BMJ 06544202UTARANIGHT</v>
      </c>
      <c r="AH3111" s="5" t="str">
        <f t="shared" si="873"/>
        <v>yudianto44202UTARANIGHT</v>
      </c>
      <c r="AI3111" s="5" t="str">
        <f t="shared" si="874"/>
        <v>BMJ 06544202NIGHT</v>
      </c>
      <c r="AJ3111" s="5" t="str">
        <f t="shared" si="875"/>
        <v>yudianto44202NIGHT</v>
      </c>
      <c r="AK3111" s="5" t="str">
        <f t="shared" si="876"/>
        <v>yudiantoBMJ</v>
      </c>
      <c r="AL3111" s="5" t="str">
        <f t="shared" si="878"/>
        <v>3UTARA</v>
      </c>
      <c r="AM3111" s="5" t="str">
        <f t="shared" si="879"/>
        <v>1 &gt; 4UTARA10 RODA</v>
      </c>
      <c r="AN3111" s="5" t="str">
        <f t="shared" si="880"/>
        <v>yudiantoBMJ1 &gt; 4UTARA10 RODA</v>
      </c>
      <c r="AO3111" s="5" t="str">
        <f t="shared" si="881"/>
        <v>yudianto1 &gt; 4UTARA10 RODA</v>
      </c>
      <c r="AP3111" s="5" t="str">
        <f t="shared" si="882"/>
        <v>44202NIGHT</v>
      </c>
    </row>
    <row r="3112" spans="1:42" x14ac:dyDescent="0.3">
      <c r="A3112" s="33">
        <v>1</v>
      </c>
      <c r="B3112" s="33"/>
      <c r="C3112" s="70">
        <v>44202</v>
      </c>
      <c r="D3112" s="71" t="s">
        <v>87</v>
      </c>
      <c r="E3112" s="70">
        <v>44203.043749999997</v>
      </c>
      <c r="F3112" s="71">
        <v>5165790</v>
      </c>
      <c r="G3112" s="33" t="s">
        <v>20</v>
      </c>
      <c r="H3112" s="33" t="s">
        <v>21</v>
      </c>
      <c r="I3112" s="33" t="s">
        <v>123</v>
      </c>
      <c r="J3112" s="33" t="s">
        <v>23</v>
      </c>
      <c r="K3112" s="63" t="s">
        <v>73</v>
      </c>
      <c r="L3112" s="32" t="str">
        <f t="shared" si="865"/>
        <v>FM260JD</v>
      </c>
      <c r="M3112" s="32" t="str">
        <f t="shared" si="866"/>
        <v>BMJ</v>
      </c>
      <c r="N3112" s="32" t="str">
        <f t="shared" si="867"/>
        <v>10 RODA</v>
      </c>
      <c r="O3112" s="146">
        <v>44203.044803240744</v>
      </c>
      <c r="P3112" s="65">
        <v>44203.044803240744</v>
      </c>
      <c r="Q3112" s="65"/>
      <c r="R3112" s="66">
        <v>4</v>
      </c>
      <c r="S3112" s="66">
        <v>40460</v>
      </c>
      <c r="T3112" s="66">
        <v>14500</v>
      </c>
      <c r="U3112" s="67">
        <f t="shared" si="877"/>
        <v>25.96</v>
      </c>
      <c r="V3112" s="66">
        <f t="shared" si="868"/>
        <v>506064.24</v>
      </c>
      <c r="W3112" s="66" t="str">
        <f t="shared" si="869"/>
        <v>1 &gt; 4</v>
      </c>
      <c r="X3112" s="66">
        <f>A3112+SUMIFS(Presensi!F:F,Presensi!E:E,'Entry Data'!AP3112)</f>
        <v>1</v>
      </c>
      <c r="Y3112" s="66">
        <f>IFERROR(INDEX('Retasi Pricing'!F:F,MATCH('Entry Data'!AM3112,'Retasi Pricing'!E:E,0))*X3112,"")</f>
        <v>25000</v>
      </c>
      <c r="Z3112" s="62" t="s">
        <v>26</v>
      </c>
      <c r="AA3112" s="62" t="s">
        <v>27</v>
      </c>
      <c r="AB3112" s="32"/>
      <c r="AC3112" s="32" t="s">
        <v>211</v>
      </c>
      <c r="AD3112" s="32" t="str">
        <f t="shared" si="870"/>
        <v/>
      </c>
      <c r="AF3112" s="5" t="str">
        <f t="shared" si="871"/>
        <v>yudianto44202</v>
      </c>
      <c r="AG3112" s="5" t="str">
        <f t="shared" si="872"/>
        <v>BMJ 06544202UTARANIGHT</v>
      </c>
      <c r="AH3112" s="5" t="str">
        <f t="shared" si="873"/>
        <v>yudianto44202UTARANIGHT</v>
      </c>
      <c r="AI3112" s="5" t="str">
        <f t="shared" si="874"/>
        <v>BMJ 06544202NIGHT</v>
      </c>
      <c r="AJ3112" s="5" t="str">
        <f t="shared" si="875"/>
        <v>yudianto44202NIGHT</v>
      </c>
      <c r="AK3112" s="5" t="str">
        <f t="shared" si="876"/>
        <v>yudiantoBMJ</v>
      </c>
      <c r="AL3112" s="5" t="str">
        <f t="shared" si="878"/>
        <v>4UTARA</v>
      </c>
      <c r="AM3112" s="5" t="str">
        <f t="shared" si="879"/>
        <v>1 &gt; 4UTARA10 RODA</v>
      </c>
      <c r="AN3112" s="5" t="str">
        <f t="shared" si="880"/>
        <v>yudiantoBMJ1 &gt; 4UTARA10 RODA</v>
      </c>
      <c r="AO3112" s="5" t="str">
        <f t="shared" si="881"/>
        <v>yudianto1 &gt; 4UTARA10 RODA</v>
      </c>
      <c r="AP3112" s="5" t="str">
        <f t="shared" si="882"/>
        <v>44202NIGHT</v>
      </c>
    </row>
    <row r="3113" spans="1:42" x14ac:dyDescent="0.3">
      <c r="A3113" s="33">
        <v>1</v>
      </c>
      <c r="B3113" s="33"/>
      <c r="C3113" s="70">
        <v>44202</v>
      </c>
      <c r="D3113" s="71" t="s">
        <v>87</v>
      </c>
      <c r="E3113" s="70">
        <v>44203.106249999997</v>
      </c>
      <c r="F3113" s="71">
        <v>5165838</v>
      </c>
      <c r="G3113" s="33" t="s">
        <v>20</v>
      </c>
      <c r="H3113" s="33" t="s">
        <v>21</v>
      </c>
      <c r="I3113" s="33" t="s">
        <v>123</v>
      </c>
      <c r="J3113" s="33" t="s">
        <v>23</v>
      </c>
      <c r="K3113" s="63" t="s">
        <v>73</v>
      </c>
      <c r="L3113" s="32" t="str">
        <f t="shared" si="865"/>
        <v>FM260JD</v>
      </c>
      <c r="M3113" s="32" t="str">
        <f t="shared" si="866"/>
        <v>BMJ</v>
      </c>
      <c r="N3113" s="32" t="str">
        <f t="shared" si="867"/>
        <v>10 RODA</v>
      </c>
      <c r="O3113" s="146">
        <v>44203.106377314813</v>
      </c>
      <c r="P3113" s="65">
        <v>44203.106377314813</v>
      </c>
      <c r="Q3113" s="65"/>
      <c r="R3113" s="66">
        <v>5</v>
      </c>
      <c r="S3113" s="66">
        <v>39360</v>
      </c>
      <c r="T3113" s="66">
        <v>14500</v>
      </c>
      <c r="U3113" s="67">
        <f t="shared" si="877"/>
        <v>24.86</v>
      </c>
      <c r="V3113" s="66">
        <f t="shared" si="868"/>
        <v>484620.83999999997</v>
      </c>
      <c r="W3113" s="66" t="str">
        <f t="shared" si="869"/>
        <v>&gt; 5</v>
      </c>
      <c r="X3113" s="66">
        <f>A3113+SUMIFS(Presensi!F:F,Presensi!E:E,'Entry Data'!AP3113)</f>
        <v>1</v>
      </c>
      <c r="Y3113" s="66">
        <f>IFERROR(INDEX('Retasi Pricing'!F:F,MATCH('Entry Data'!AM3113,'Retasi Pricing'!E:E,0))*X3113,"")</f>
        <v>27650</v>
      </c>
      <c r="Z3113" s="62" t="s">
        <v>26</v>
      </c>
      <c r="AA3113" s="62" t="s">
        <v>27</v>
      </c>
      <c r="AB3113" s="32"/>
      <c r="AC3113" s="32" t="s">
        <v>211</v>
      </c>
      <c r="AD3113" s="32" t="str">
        <f t="shared" si="870"/>
        <v/>
      </c>
      <c r="AF3113" s="5" t="str">
        <f t="shared" si="871"/>
        <v>yudianto44202</v>
      </c>
      <c r="AG3113" s="5" t="str">
        <f t="shared" si="872"/>
        <v>BMJ 06544202UTARANIGHT</v>
      </c>
      <c r="AH3113" s="5" t="str">
        <f t="shared" si="873"/>
        <v>yudianto44202UTARANIGHT</v>
      </c>
      <c r="AI3113" s="5" t="str">
        <f t="shared" si="874"/>
        <v>BMJ 06544202NIGHT</v>
      </c>
      <c r="AJ3113" s="5" t="str">
        <f t="shared" si="875"/>
        <v>yudianto44202NIGHT</v>
      </c>
      <c r="AK3113" s="5" t="str">
        <f t="shared" si="876"/>
        <v>yudiantoBMJ</v>
      </c>
      <c r="AL3113" s="5" t="str">
        <f t="shared" si="878"/>
        <v>5UTARA</v>
      </c>
      <c r="AM3113" s="5" t="str">
        <f t="shared" si="879"/>
        <v>&gt; 5UTARA10 RODA</v>
      </c>
      <c r="AN3113" s="5" t="str">
        <f t="shared" si="880"/>
        <v>yudiantoBMJ&gt; 5UTARA10 RODA</v>
      </c>
      <c r="AO3113" s="5" t="str">
        <f t="shared" si="881"/>
        <v>yudianto&gt; 5UTARA10 RODA</v>
      </c>
      <c r="AP3113" s="5" t="str">
        <f t="shared" si="882"/>
        <v>44202NIGHT</v>
      </c>
    </row>
    <row r="3114" spans="1:42" x14ac:dyDescent="0.3">
      <c r="A3114" s="33">
        <v>1</v>
      </c>
      <c r="B3114" s="33"/>
      <c r="C3114" s="70">
        <v>44202</v>
      </c>
      <c r="D3114" s="71" t="s">
        <v>87</v>
      </c>
      <c r="E3114" s="70">
        <v>44203.179861111108</v>
      </c>
      <c r="F3114" s="71">
        <v>5165903</v>
      </c>
      <c r="G3114" s="33" t="s">
        <v>20</v>
      </c>
      <c r="H3114" s="33" t="s">
        <v>21</v>
      </c>
      <c r="I3114" s="33" t="s">
        <v>123</v>
      </c>
      <c r="J3114" s="33" t="s">
        <v>23</v>
      </c>
      <c r="K3114" s="63" t="s">
        <v>73</v>
      </c>
      <c r="L3114" s="32" t="str">
        <f t="shared" si="865"/>
        <v>FM260JD</v>
      </c>
      <c r="M3114" s="32" t="str">
        <f t="shared" si="866"/>
        <v>BMJ</v>
      </c>
      <c r="N3114" s="32" t="str">
        <f t="shared" si="867"/>
        <v>10 RODA</v>
      </c>
      <c r="O3114" s="146">
        <v>44203.180451388886</v>
      </c>
      <c r="P3114" s="65">
        <v>44203.180451388886</v>
      </c>
      <c r="Q3114" s="65"/>
      <c r="R3114" s="66">
        <v>6</v>
      </c>
      <c r="S3114" s="66">
        <v>40800</v>
      </c>
      <c r="T3114" s="66">
        <v>14500</v>
      </c>
      <c r="U3114" s="67">
        <f t="shared" si="877"/>
        <v>26.3</v>
      </c>
      <c r="V3114" s="66">
        <f t="shared" si="868"/>
        <v>512692.20000000007</v>
      </c>
      <c r="W3114" s="66" t="str">
        <f t="shared" si="869"/>
        <v>&gt; 6</v>
      </c>
      <c r="X3114" s="66">
        <f>A3114+SUMIFS(Presensi!F:F,Presensi!E:E,'Entry Data'!AP3114)</f>
        <v>1</v>
      </c>
      <c r="Y3114" s="66">
        <f>IFERROR(INDEX('Retasi Pricing'!F:F,MATCH('Entry Data'!AM3114,'Retasi Pricing'!E:E,0))*X3114,"")</f>
        <v>30800</v>
      </c>
      <c r="Z3114" s="62" t="s">
        <v>26</v>
      </c>
      <c r="AA3114" s="62" t="s">
        <v>27</v>
      </c>
      <c r="AB3114" s="32"/>
      <c r="AC3114" s="32" t="s">
        <v>211</v>
      </c>
      <c r="AD3114" s="32" t="str">
        <f t="shared" si="870"/>
        <v/>
      </c>
      <c r="AF3114" s="5" t="str">
        <f t="shared" si="871"/>
        <v>yudianto44202</v>
      </c>
      <c r="AG3114" s="5" t="str">
        <f t="shared" si="872"/>
        <v>BMJ 06544202UTARANIGHT</v>
      </c>
      <c r="AH3114" s="5" t="str">
        <f t="shared" si="873"/>
        <v>yudianto44202UTARANIGHT</v>
      </c>
      <c r="AI3114" s="5" t="str">
        <f t="shared" si="874"/>
        <v>BMJ 06544202NIGHT</v>
      </c>
      <c r="AJ3114" s="5" t="str">
        <f t="shared" si="875"/>
        <v>yudianto44202NIGHT</v>
      </c>
      <c r="AK3114" s="5" t="str">
        <f t="shared" si="876"/>
        <v>yudiantoBMJ</v>
      </c>
      <c r="AL3114" s="5" t="str">
        <f t="shared" si="878"/>
        <v>6UTARA</v>
      </c>
      <c r="AM3114" s="5" t="str">
        <f t="shared" si="879"/>
        <v>&gt; 6UTARA10 RODA</v>
      </c>
      <c r="AN3114" s="5" t="str">
        <f t="shared" si="880"/>
        <v>yudiantoBMJ&gt; 6UTARA10 RODA</v>
      </c>
      <c r="AO3114" s="5" t="str">
        <f t="shared" si="881"/>
        <v>yudianto&gt; 6UTARA10 RODA</v>
      </c>
      <c r="AP3114" s="5" t="str">
        <f t="shared" si="882"/>
        <v>44202NIGHT</v>
      </c>
    </row>
    <row r="3115" spans="1:42" x14ac:dyDescent="0.3">
      <c r="A3115" s="33">
        <v>1</v>
      </c>
      <c r="B3115" s="33"/>
      <c r="C3115" s="70">
        <v>44202</v>
      </c>
      <c r="D3115" s="71" t="s">
        <v>87</v>
      </c>
      <c r="E3115" s="70">
        <v>44203.247916666667</v>
      </c>
      <c r="F3115" s="71">
        <v>5165959</v>
      </c>
      <c r="G3115" s="33" t="s">
        <v>20</v>
      </c>
      <c r="H3115" s="33" t="s">
        <v>21</v>
      </c>
      <c r="I3115" s="33" t="s">
        <v>51</v>
      </c>
      <c r="J3115" s="33" t="s">
        <v>46</v>
      </c>
      <c r="K3115" s="63" t="s">
        <v>73</v>
      </c>
      <c r="L3115" s="32" t="str">
        <f t="shared" si="865"/>
        <v>FM260JD</v>
      </c>
      <c r="M3115" s="32" t="str">
        <f t="shared" si="866"/>
        <v>BMJ</v>
      </c>
      <c r="N3115" s="32" t="str">
        <f t="shared" si="867"/>
        <v>10 RODA</v>
      </c>
      <c r="O3115" s="146">
        <v>44203.248726851853</v>
      </c>
      <c r="P3115" s="65">
        <v>44203.248726851853</v>
      </c>
      <c r="Q3115" s="65"/>
      <c r="R3115" s="66">
        <v>7</v>
      </c>
      <c r="S3115" s="66">
        <v>39880</v>
      </c>
      <c r="T3115" s="66">
        <v>14500</v>
      </c>
      <c r="U3115" s="67">
        <f t="shared" si="877"/>
        <v>25.38</v>
      </c>
      <c r="V3115" s="66">
        <f t="shared" si="868"/>
        <v>494757.72000000003</v>
      </c>
      <c r="W3115" s="66" t="str">
        <f t="shared" si="869"/>
        <v>7 &gt;</v>
      </c>
      <c r="X3115" s="66">
        <f>A3115+SUMIFS(Presensi!F:F,Presensi!E:E,'Entry Data'!AP3115)</f>
        <v>1</v>
      </c>
      <c r="Y3115" s="66">
        <f>IFERROR(INDEX('Retasi Pricing'!F:F,MATCH('Entry Data'!AM3115,'Retasi Pricing'!E:E,0))*X3115,"")</f>
        <v>37750</v>
      </c>
      <c r="Z3115" s="62" t="s">
        <v>26</v>
      </c>
      <c r="AA3115" s="62" t="s">
        <v>27</v>
      </c>
      <c r="AB3115" s="32"/>
      <c r="AC3115" s="32" t="s">
        <v>211</v>
      </c>
      <c r="AD3115" s="32" t="str">
        <f t="shared" si="870"/>
        <v/>
      </c>
      <c r="AF3115" s="5" t="str">
        <f t="shared" si="871"/>
        <v>yudianto44202</v>
      </c>
      <c r="AG3115" s="5" t="str">
        <f t="shared" si="872"/>
        <v>BMJ 06544202UTARANIGHT</v>
      </c>
      <c r="AH3115" s="5" t="str">
        <f t="shared" si="873"/>
        <v>yudianto44202UTARANIGHT</v>
      </c>
      <c r="AI3115" s="5" t="str">
        <f t="shared" si="874"/>
        <v>BMJ 06544202NIGHT</v>
      </c>
      <c r="AJ3115" s="5" t="str">
        <f t="shared" si="875"/>
        <v>yudianto44202NIGHT</v>
      </c>
      <c r="AK3115" s="5" t="str">
        <f t="shared" si="876"/>
        <v>yudiantoBMJ</v>
      </c>
      <c r="AL3115" s="5" t="str">
        <f t="shared" si="878"/>
        <v>7UTARA</v>
      </c>
      <c r="AM3115" s="5" t="str">
        <f t="shared" si="879"/>
        <v>7 &gt;UTARA10 RODA</v>
      </c>
      <c r="AN3115" s="5" t="str">
        <f t="shared" si="880"/>
        <v>yudiantoBMJ7 &gt;UTARA10 RODA</v>
      </c>
      <c r="AO3115" s="5" t="str">
        <f t="shared" si="881"/>
        <v>yudianto7 &gt;UTARA10 RODA</v>
      </c>
      <c r="AP3115" s="5" t="str">
        <f t="shared" si="882"/>
        <v>44202NIGHT</v>
      </c>
    </row>
    <row r="3116" spans="1:42" x14ac:dyDescent="0.3">
      <c r="A3116" s="33">
        <v>1</v>
      </c>
      <c r="B3116" s="33"/>
      <c r="C3116" s="70">
        <v>44202</v>
      </c>
      <c r="D3116" s="71" t="s">
        <v>87</v>
      </c>
      <c r="E3116" s="70">
        <v>44202.894444444442</v>
      </c>
      <c r="F3116" s="71">
        <v>5165641</v>
      </c>
      <c r="G3116" s="33" t="s">
        <v>20</v>
      </c>
      <c r="H3116" s="33" t="s">
        <v>21</v>
      </c>
      <c r="I3116" s="33" t="s">
        <v>123</v>
      </c>
      <c r="J3116" s="33" t="s">
        <v>23</v>
      </c>
      <c r="K3116" s="63" t="s">
        <v>75</v>
      </c>
      <c r="L3116" s="32" t="str">
        <f t="shared" ref="L3116:L3179" si="883">IFERROR(VLOOKUP(K3116,db_unit,2,FALSE),"")</f>
        <v>FM260JD</v>
      </c>
      <c r="M3116" s="32" t="str">
        <f t="shared" ref="M3116:M3179" si="884">IFERROR(VLOOKUP(K3116,db_unit,3,FALSE),"")</f>
        <v>BMJ</v>
      </c>
      <c r="N3116" s="32" t="str">
        <f t="shared" ref="N3116:N3179" si="885">IFERROR(VLOOKUP(K3116,db_unit,4,FALSE),"")</f>
        <v>10 RODA</v>
      </c>
      <c r="O3116" s="146">
        <v>44202.894641203704</v>
      </c>
      <c r="P3116" s="65">
        <v>44202.901030092595</v>
      </c>
      <c r="Q3116" s="65"/>
      <c r="R3116" s="66">
        <v>1</v>
      </c>
      <c r="S3116" s="66">
        <v>40220</v>
      </c>
      <c r="T3116" s="66">
        <v>14840</v>
      </c>
      <c r="U3116" s="67">
        <f t="shared" si="877"/>
        <v>25.38</v>
      </c>
      <c r="V3116" s="66">
        <f t="shared" si="868"/>
        <v>494757.72000000003</v>
      </c>
      <c r="W3116" s="66" t="str">
        <f t="shared" si="869"/>
        <v>1 &gt; 4</v>
      </c>
      <c r="X3116" s="66">
        <f>A3116+SUMIFS(Presensi!F:F,Presensi!E:E,'Entry Data'!AP3116)</f>
        <v>1</v>
      </c>
      <c r="Y3116" s="66">
        <f>IFERROR(INDEX('Retasi Pricing'!F:F,MATCH('Entry Data'!AM3116,'Retasi Pricing'!E:E,0))*X3116,"")</f>
        <v>25000</v>
      </c>
      <c r="Z3116" s="62" t="s">
        <v>26</v>
      </c>
      <c r="AA3116" s="62" t="s">
        <v>27</v>
      </c>
      <c r="AB3116" s="32"/>
      <c r="AC3116" s="32" t="s">
        <v>202</v>
      </c>
      <c r="AD3116" s="32" t="str">
        <f t="shared" si="870"/>
        <v/>
      </c>
      <c r="AF3116" s="5" t="str">
        <f t="shared" si="871"/>
        <v>alusdi44202</v>
      </c>
      <c r="AG3116" s="5" t="str">
        <f t="shared" si="872"/>
        <v>BMJ 06744202UTARANIGHT</v>
      </c>
      <c r="AH3116" s="5" t="str">
        <f t="shared" si="873"/>
        <v>alusdi44202UTARANIGHT</v>
      </c>
      <c r="AI3116" s="5" t="str">
        <f t="shared" si="874"/>
        <v>BMJ 06744202NIGHT</v>
      </c>
      <c r="AJ3116" s="5" t="str">
        <f t="shared" si="875"/>
        <v>alusdi44202NIGHT</v>
      </c>
      <c r="AK3116" s="5" t="str">
        <f t="shared" si="876"/>
        <v>alusdiBMJ</v>
      </c>
      <c r="AL3116" s="5" t="str">
        <f t="shared" si="878"/>
        <v>1UTARA</v>
      </c>
      <c r="AM3116" s="5" t="str">
        <f t="shared" si="879"/>
        <v>1 &gt; 4UTARA10 RODA</v>
      </c>
      <c r="AN3116" s="5" t="str">
        <f t="shared" si="880"/>
        <v>alusdiBMJ1 &gt; 4UTARA10 RODA</v>
      </c>
      <c r="AO3116" s="5" t="str">
        <f t="shared" si="881"/>
        <v>alusdi1 &gt; 4UTARA10 RODA</v>
      </c>
      <c r="AP3116" s="5" t="str">
        <f t="shared" si="882"/>
        <v>44202NIGHT</v>
      </c>
    </row>
    <row r="3117" spans="1:42" x14ac:dyDescent="0.3">
      <c r="A3117" s="33">
        <v>1</v>
      </c>
      <c r="B3117" s="33"/>
      <c r="C3117" s="70">
        <v>44202</v>
      </c>
      <c r="D3117" s="71" t="s">
        <v>87</v>
      </c>
      <c r="E3117" s="70">
        <v>44202.957638888889</v>
      </c>
      <c r="F3117" s="71">
        <v>5165702</v>
      </c>
      <c r="G3117" s="33" t="s">
        <v>20</v>
      </c>
      <c r="H3117" s="33" t="s">
        <v>21</v>
      </c>
      <c r="I3117" s="33" t="s">
        <v>51</v>
      </c>
      <c r="J3117" s="33" t="s">
        <v>23</v>
      </c>
      <c r="K3117" s="63" t="s">
        <v>75</v>
      </c>
      <c r="L3117" s="32" t="str">
        <f t="shared" si="883"/>
        <v>FM260JD</v>
      </c>
      <c r="M3117" s="32" t="str">
        <f t="shared" si="884"/>
        <v>BMJ</v>
      </c>
      <c r="N3117" s="32" t="str">
        <f t="shared" si="885"/>
        <v>10 RODA</v>
      </c>
      <c r="O3117" s="146">
        <v>44202.958298611113</v>
      </c>
      <c r="P3117" s="65">
        <v>44202.958298611113</v>
      </c>
      <c r="Q3117" s="65"/>
      <c r="R3117" s="66">
        <v>2</v>
      </c>
      <c r="S3117" s="66">
        <v>40120</v>
      </c>
      <c r="T3117" s="66">
        <v>14840</v>
      </c>
      <c r="U3117" s="67">
        <f t="shared" si="877"/>
        <v>25.28</v>
      </c>
      <c r="V3117" s="66">
        <f t="shared" si="868"/>
        <v>492808.32</v>
      </c>
      <c r="W3117" s="66" t="str">
        <f t="shared" si="869"/>
        <v>1 &gt; 4</v>
      </c>
      <c r="X3117" s="66">
        <f>A3117+SUMIFS(Presensi!F:F,Presensi!E:E,'Entry Data'!AP3117)</f>
        <v>1</v>
      </c>
      <c r="Y3117" s="66">
        <f>IFERROR(INDEX('Retasi Pricing'!F:F,MATCH('Entry Data'!AM3117,'Retasi Pricing'!E:E,0))*X3117,"")</f>
        <v>25000</v>
      </c>
      <c r="Z3117" s="62" t="s">
        <v>26</v>
      </c>
      <c r="AA3117" s="62" t="s">
        <v>27</v>
      </c>
      <c r="AB3117" s="32"/>
      <c r="AC3117" s="32" t="s">
        <v>202</v>
      </c>
      <c r="AD3117" s="32" t="str">
        <f t="shared" si="870"/>
        <v/>
      </c>
      <c r="AF3117" s="5" t="str">
        <f t="shared" si="871"/>
        <v>alusdi44202</v>
      </c>
      <c r="AG3117" s="5" t="str">
        <f t="shared" si="872"/>
        <v>BMJ 06744202UTARANIGHT</v>
      </c>
      <c r="AH3117" s="5" t="str">
        <f t="shared" si="873"/>
        <v>alusdi44202UTARANIGHT</v>
      </c>
      <c r="AI3117" s="5" t="str">
        <f t="shared" si="874"/>
        <v>BMJ 06744202NIGHT</v>
      </c>
      <c r="AJ3117" s="5" t="str">
        <f t="shared" si="875"/>
        <v>alusdi44202NIGHT</v>
      </c>
      <c r="AK3117" s="5" t="str">
        <f t="shared" si="876"/>
        <v>alusdiBMJ</v>
      </c>
      <c r="AL3117" s="5" t="str">
        <f t="shared" si="878"/>
        <v>2UTARA</v>
      </c>
      <c r="AM3117" s="5" t="str">
        <f t="shared" si="879"/>
        <v>1 &gt; 4UTARA10 RODA</v>
      </c>
      <c r="AN3117" s="5" t="str">
        <f t="shared" si="880"/>
        <v>alusdiBMJ1 &gt; 4UTARA10 RODA</v>
      </c>
      <c r="AO3117" s="5" t="str">
        <f t="shared" si="881"/>
        <v>alusdi1 &gt; 4UTARA10 RODA</v>
      </c>
      <c r="AP3117" s="5" t="str">
        <f t="shared" si="882"/>
        <v>44202NIGHT</v>
      </c>
    </row>
    <row r="3118" spans="1:42" x14ac:dyDescent="0.3">
      <c r="A3118" s="33">
        <v>1</v>
      </c>
      <c r="B3118" s="33"/>
      <c r="C3118" s="70">
        <v>44202</v>
      </c>
      <c r="D3118" s="71" t="s">
        <v>87</v>
      </c>
      <c r="E3118" s="70">
        <v>44202.836805555555</v>
      </c>
      <c r="F3118" s="71">
        <v>5165571</v>
      </c>
      <c r="G3118" s="33" t="s">
        <v>20</v>
      </c>
      <c r="H3118" s="33" t="s">
        <v>21</v>
      </c>
      <c r="I3118" s="33" t="s">
        <v>123</v>
      </c>
      <c r="J3118" s="33" t="s">
        <v>23</v>
      </c>
      <c r="K3118" s="63" t="s">
        <v>77</v>
      </c>
      <c r="L3118" s="32" t="str">
        <f t="shared" si="883"/>
        <v>FM260JD</v>
      </c>
      <c r="M3118" s="32" t="str">
        <f t="shared" si="884"/>
        <v>BMJ</v>
      </c>
      <c r="N3118" s="32" t="str">
        <f t="shared" si="885"/>
        <v>10 RODA</v>
      </c>
      <c r="O3118" s="146">
        <v>44202.837361111109</v>
      </c>
      <c r="P3118" s="65">
        <v>44202.849097222221</v>
      </c>
      <c r="Q3118" s="65"/>
      <c r="R3118" s="66">
        <v>1</v>
      </c>
      <c r="S3118" s="66">
        <v>40660</v>
      </c>
      <c r="T3118" s="66">
        <v>14760</v>
      </c>
      <c r="U3118" s="67">
        <f t="shared" si="877"/>
        <v>25.9</v>
      </c>
      <c r="V3118" s="66">
        <f t="shared" si="868"/>
        <v>504894.6</v>
      </c>
      <c r="W3118" s="66" t="str">
        <f t="shared" si="869"/>
        <v>1 &gt; 4</v>
      </c>
      <c r="X3118" s="66">
        <f>A3118+SUMIFS(Presensi!F:F,Presensi!E:E,'Entry Data'!AP3118)</f>
        <v>1</v>
      </c>
      <c r="Y3118" s="66">
        <f>IFERROR(INDEX('Retasi Pricing'!F:F,MATCH('Entry Data'!AM3118,'Retasi Pricing'!E:E,0))*X3118,"")</f>
        <v>25000</v>
      </c>
      <c r="Z3118" s="62" t="s">
        <v>26</v>
      </c>
      <c r="AA3118" s="62" t="s">
        <v>27</v>
      </c>
      <c r="AB3118" s="32"/>
      <c r="AC3118" s="32" t="s">
        <v>179</v>
      </c>
      <c r="AD3118" s="32" t="str">
        <f t="shared" si="870"/>
        <v/>
      </c>
      <c r="AF3118" s="5" t="str">
        <f t="shared" si="871"/>
        <v>imbran husain44202</v>
      </c>
      <c r="AG3118" s="5" t="str">
        <f t="shared" si="872"/>
        <v>BMJ 06844202UTARANIGHT</v>
      </c>
      <c r="AH3118" s="5" t="str">
        <f t="shared" si="873"/>
        <v>imbran husain44202UTARANIGHT</v>
      </c>
      <c r="AI3118" s="5" t="str">
        <f t="shared" si="874"/>
        <v>BMJ 06844202NIGHT</v>
      </c>
      <c r="AJ3118" s="5" t="str">
        <f t="shared" si="875"/>
        <v>imbran husain44202NIGHT</v>
      </c>
      <c r="AK3118" s="5" t="str">
        <f t="shared" si="876"/>
        <v>imbran husainBMJ</v>
      </c>
      <c r="AL3118" s="5" t="str">
        <f t="shared" si="878"/>
        <v>1UTARA</v>
      </c>
      <c r="AM3118" s="5" t="str">
        <f t="shared" si="879"/>
        <v>1 &gt; 4UTARA10 RODA</v>
      </c>
      <c r="AN3118" s="5" t="str">
        <f t="shared" si="880"/>
        <v>imbran husainBMJ1 &gt; 4UTARA10 RODA</v>
      </c>
      <c r="AO3118" s="5" t="str">
        <f t="shared" si="881"/>
        <v>imbran husain1 &gt; 4UTARA10 RODA</v>
      </c>
      <c r="AP3118" s="5" t="str">
        <f t="shared" si="882"/>
        <v>44202NIGHT</v>
      </c>
    </row>
    <row r="3119" spans="1:42" x14ac:dyDescent="0.3">
      <c r="A3119" s="33">
        <v>1</v>
      </c>
      <c r="B3119" s="33"/>
      <c r="C3119" s="70">
        <v>44202</v>
      </c>
      <c r="D3119" s="71" t="s">
        <v>87</v>
      </c>
      <c r="E3119" s="70">
        <v>44202.899305555555</v>
      </c>
      <c r="F3119" s="71">
        <v>5165647</v>
      </c>
      <c r="G3119" s="33" t="s">
        <v>20</v>
      </c>
      <c r="H3119" s="33" t="s">
        <v>21</v>
      </c>
      <c r="I3119" s="33" t="s">
        <v>123</v>
      </c>
      <c r="J3119" s="33" t="s">
        <v>23</v>
      </c>
      <c r="K3119" s="63" t="s">
        <v>77</v>
      </c>
      <c r="L3119" s="32" t="str">
        <f t="shared" si="883"/>
        <v>FM260JD</v>
      </c>
      <c r="M3119" s="32" t="str">
        <f t="shared" si="884"/>
        <v>BMJ</v>
      </c>
      <c r="N3119" s="32" t="str">
        <f t="shared" si="885"/>
        <v>10 RODA</v>
      </c>
      <c r="O3119" s="146">
        <v>44202.899571759262</v>
      </c>
      <c r="P3119" s="65">
        <v>44202.899571759262</v>
      </c>
      <c r="Q3119" s="65"/>
      <c r="R3119" s="66">
        <v>2</v>
      </c>
      <c r="S3119" s="66">
        <v>38520</v>
      </c>
      <c r="T3119" s="66">
        <v>14760</v>
      </c>
      <c r="U3119" s="67">
        <f t="shared" si="877"/>
        <v>23.76</v>
      </c>
      <c r="V3119" s="66">
        <f t="shared" si="868"/>
        <v>463177.44000000006</v>
      </c>
      <c r="W3119" s="66" t="str">
        <f t="shared" si="869"/>
        <v>1 &gt; 4</v>
      </c>
      <c r="X3119" s="66">
        <f>A3119+SUMIFS(Presensi!F:F,Presensi!E:E,'Entry Data'!AP3119)</f>
        <v>1</v>
      </c>
      <c r="Y3119" s="66">
        <f>IFERROR(INDEX('Retasi Pricing'!F:F,MATCH('Entry Data'!AM3119,'Retasi Pricing'!E:E,0))*X3119,"")</f>
        <v>25000</v>
      </c>
      <c r="Z3119" s="62" t="s">
        <v>26</v>
      </c>
      <c r="AA3119" s="62" t="s">
        <v>27</v>
      </c>
      <c r="AB3119" s="32"/>
      <c r="AC3119" s="32" t="s">
        <v>179</v>
      </c>
      <c r="AD3119" s="32" t="str">
        <f t="shared" si="870"/>
        <v/>
      </c>
      <c r="AF3119" s="5" t="str">
        <f t="shared" si="871"/>
        <v>imbran husain44202</v>
      </c>
      <c r="AG3119" s="5" t="str">
        <f t="shared" si="872"/>
        <v>BMJ 06844202UTARANIGHT</v>
      </c>
      <c r="AH3119" s="5" t="str">
        <f t="shared" si="873"/>
        <v>imbran husain44202UTARANIGHT</v>
      </c>
      <c r="AI3119" s="5" t="str">
        <f t="shared" si="874"/>
        <v>BMJ 06844202NIGHT</v>
      </c>
      <c r="AJ3119" s="5" t="str">
        <f t="shared" si="875"/>
        <v>imbran husain44202NIGHT</v>
      </c>
      <c r="AK3119" s="5" t="str">
        <f t="shared" si="876"/>
        <v>imbran husainBMJ</v>
      </c>
      <c r="AL3119" s="5" t="str">
        <f t="shared" si="878"/>
        <v>2UTARA</v>
      </c>
      <c r="AM3119" s="5" t="str">
        <f t="shared" si="879"/>
        <v>1 &gt; 4UTARA10 RODA</v>
      </c>
      <c r="AN3119" s="5" t="str">
        <f t="shared" si="880"/>
        <v>imbran husainBMJ1 &gt; 4UTARA10 RODA</v>
      </c>
      <c r="AO3119" s="5" t="str">
        <f t="shared" si="881"/>
        <v>imbran husain1 &gt; 4UTARA10 RODA</v>
      </c>
      <c r="AP3119" s="5" t="str">
        <f t="shared" si="882"/>
        <v>44202NIGHT</v>
      </c>
    </row>
    <row r="3120" spans="1:42" x14ac:dyDescent="0.3">
      <c r="A3120" s="33">
        <v>1</v>
      </c>
      <c r="B3120" s="33"/>
      <c r="C3120" s="70">
        <v>44202</v>
      </c>
      <c r="D3120" s="71" t="s">
        <v>87</v>
      </c>
      <c r="E3120" s="70">
        <v>44202.958333333336</v>
      </c>
      <c r="F3120" s="71">
        <v>5165704</v>
      </c>
      <c r="G3120" s="33" t="s">
        <v>20</v>
      </c>
      <c r="H3120" s="33" t="s">
        <v>21</v>
      </c>
      <c r="I3120" s="33" t="s">
        <v>123</v>
      </c>
      <c r="J3120" s="33" t="s">
        <v>23</v>
      </c>
      <c r="K3120" s="63" t="s">
        <v>77</v>
      </c>
      <c r="L3120" s="32" t="str">
        <f t="shared" si="883"/>
        <v>FM260JD</v>
      </c>
      <c r="M3120" s="32" t="str">
        <f t="shared" si="884"/>
        <v>BMJ</v>
      </c>
      <c r="N3120" s="32" t="str">
        <f t="shared" si="885"/>
        <v>10 RODA</v>
      </c>
      <c r="O3120" s="146">
        <v>44202.95894675926</v>
      </c>
      <c r="P3120" s="65">
        <v>44202.95894675926</v>
      </c>
      <c r="Q3120" s="65"/>
      <c r="R3120" s="66">
        <v>3</v>
      </c>
      <c r="S3120" s="66">
        <v>41240</v>
      </c>
      <c r="T3120" s="66">
        <v>14760</v>
      </c>
      <c r="U3120" s="67">
        <f t="shared" si="877"/>
        <v>26.48</v>
      </c>
      <c r="V3120" s="66">
        <f t="shared" si="868"/>
        <v>516201.12000000005</v>
      </c>
      <c r="W3120" s="66" t="str">
        <f t="shared" si="869"/>
        <v>1 &gt; 4</v>
      </c>
      <c r="X3120" s="66">
        <f>A3120+SUMIFS(Presensi!F:F,Presensi!E:E,'Entry Data'!AP3120)</f>
        <v>1</v>
      </c>
      <c r="Y3120" s="66">
        <f>IFERROR(INDEX('Retasi Pricing'!F:F,MATCH('Entry Data'!AM3120,'Retasi Pricing'!E:E,0))*X3120,"")</f>
        <v>25000</v>
      </c>
      <c r="Z3120" s="62" t="s">
        <v>26</v>
      </c>
      <c r="AA3120" s="62" t="s">
        <v>27</v>
      </c>
      <c r="AB3120" s="32"/>
      <c r="AC3120" s="32" t="s">
        <v>179</v>
      </c>
      <c r="AD3120" s="32" t="str">
        <f t="shared" si="870"/>
        <v/>
      </c>
      <c r="AF3120" s="5" t="str">
        <f t="shared" si="871"/>
        <v>imbran husain44202</v>
      </c>
      <c r="AG3120" s="5" t="str">
        <f t="shared" si="872"/>
        <v>BMJ 06844202UTARANIGHT</v>
      </c>
      <c r="AH3120" s="5" t="str">
        <f t="shared" si="873"/>
        <v>imbran husain44202UTARANIGHT</v>
      </c>
      <c r="AI3120" s="5" t="str">
        <f t="shared" si="874"/>
        <v>BMJ 06844202NIGHT</v>
      </c>
      <c r="AJ3120" s="5" t="str">
        <f t="shared" si="875"/>
        <v>imbran husain44202NIGHT</v>
      </c>
      <c r="AK3120" s="5" t="str">
        <f t="shared" si="876"/>
        <v>imbran husainBMJ</v>
      </c>
      <c r="AL3120" s="5" t="str">
        <f t="shared" si="878"/>
        <v>3UTARA</v>
      </c>
      <c r="AM3120" s="5" t="str">
        <f t="shared" si="879"/>
        <v>1 &gt; 4UTARA10 RODA</v>
      </c>
      <c r="AN3120" s="5" t="str">
        <f t="shared" si="880"/>
        <v>imbran husainBMJ1 &gt; 4UTARA10 RODA</v>
      </c>
      <c r="AO3120" s="5" t="str">
        <f t="shared" si="881"/>
        <v>imbran husain1 &gt; 4UTARA10 RODA</v>
      </c>
      <c r="AP3120" s="5" t="str">
        <f t="shared" si="882"/>
        <v>44202NIGHT</v>
      </c>
    </row>
    <row r="3121" spans="1:42" x14ac:dyDescent="0.3">
      <c r="A3121" s="33">
        <v>1</v>
      </c>
      <c r="B3121" s="33"/>
      <c r="C3121" s="70">
        <v>44202</v>
      </c>
      <c r="D3121" s="71" t="s">
        <v>87</v>
      </c>
      <c r="E3121" s="70">
        <v>44203.020138888889</v>
      </c>
      <c r="F3121" s="71">
        <v>5165767</v>
      </c>
      <c r="G3121" s="33" t="s">
        <v>20</v>
      </c>
      <c r="H3121" s="33" t="s">
        <v>21</v>
      </c>
      <c r="I3121" s="33" t="s">
        <v>123</v>
      </c>
      <c r="J3121" s="33" t="s">
        <v>23</v>
      </c>
      <c r="K3121" s="63" t="s">
        <v>77</v>
      </c>
      <c r="L3121" s="32" t="str">
        <f t="shared" si="883"/>
        <v>FM260JD</v>
      </c>
      <c r="M3121" s="32" t="str">
        <f t="shared" si="884"/>
        <v>BMJ</v>
      </c>
      <c r="N3121" s="32" t="str">
        <f t="shared" si="885"/>
        <v>10 RODA</v>
      </c>
      <c r="O3121" s="146">
        <v>44203.02034722222</v>
      </c>
      <c r="P3121" s="65">
        <v>44203.02034722222</v>
      </c>
      <c r="Q3121" s="65"/>
      <c r="R3121" s="66">
        <v>4</v>
      </c>
      <c r="S3121" s="66">
        <v>42500</v>
      </c>
      <c r="T3121" s="66">
        <v>14760</v>
      </c>
      <c r="U3121" s="67">
        <f t="shared" si="877"/>
        <v>27.74</v>
      </c>
      <c r="V3121" s="66">
        <f t="shared" si="868"/>
        <v>540763.55999999994</v>
      </c>
      <c r="W3121" s="66" t="str">
        <f t="shared" si="869"/>
        <v>1 &gt; 4</v>
      </c>
      <c r="X3121" s="66">
        <f>A3121+SUMIFS(Presensi!F:F,Presensi!E:E,'Entry Data'!AP3121)</f>
        <v>1</v>
      </c>
      <c r="Y3121" s="66">
        <f>IFERROR(INDEX('Retasi Pricing'!F:F,MATCH('Entry Data'!AM3121,'Retasi Pricing'!E:E,0))*X3121,"")</f>
        <v>25000</v>
      </c>
      <c r="Z3121" s="62" t="s">
        <v>26</v>
      </c>
      <c r="AA3121" s="62" t="s">
        <v>27</v>
      </c>
      <c r="AB3121" s="32"/>
      <c r="AC3121" s="32" t="s">
        <v>179</v>
      </c>
      <c r="AD3121" s="32" t="str">
        <f t="shared" si="870"/>
        <v/>
      </c>
      <c r="AF3121" s="5" t="str">
        <f t="shared" si="871"/>
        <v>imbran husain44202</v>
      </c>
      <c r="AG3121" s="5" t="str">
        <f t="shared" si="872"/>
        <v>BMJ 06844202UTARANIGHT</v>
      </c>
      <c r="AH3121" s="5" t="str">
        <f t="shared" si="873"/>
        <v>imbran husain44202UTARANIGHT</v>
      </c>
      <c r="AI3121" s="5" t="str">
        <f t="shared" si="874"/>
        <v>BMJ 06844202NIGHT</v>
      </c>
      <c r="AJ3121" s="5" t="str">
        <f t="shared" si="875"/>
        <v>imbran husain44202NIGHT</v>
      </c>
      <c r="AK3121" s="5" t="str">
        <f t="shared" si="876"/>
        <v>imbran husainBMJ</v>
      </c>
      <c r="AL3121" s="5" t="str">
        <f t="shared" si="878"/>
        <v>4UTARA</v>
      </c>
      <c r="AM3121" s="5" t="str">
        <f t="shared" si="879"/>
        <v>1 &gt; 4UTARA10 RODA</v>
      </c>
      <c r="AN3121" s="5" t="str">
        <f t="shared" si="880"/>
        <v>imbran husainBMJ1 &gt; 4UTARA10 RODA</v>
      </c>
      <c r="AO3121" s="5" t="str">
        <f t="shared" si="881"/>
        <v>imbran husain1 &gt; 4UTARA10 RODA</v>
      </c>
      <c r="AP3121" s="5" t="str">
        <f t="shared" si="882"/>
        <v>44202NIGHT</v>
      </c>
    </row>
    <row r="3122" spans="1:42" x14ac:dyDescent="0.3">
      <c r="A3122" s="33">
        <v>1</v>
      </c>
      <c r="B3122" s="33"/>
      <c r="C3122" s="70">
        <v>44202</v>
      </c>
      <c r="D3122" s="71" t="s">
        <v>87</v>
      </c>
      <c r="E3122" s="70">
        <v>44203.084027777775</v>
      </c>
      <c r="F3122" s="71">
        <v>5165819</v>
      </c>
      <c r="G3122" s="33" t="s">
        <v>20</v>
      </c>
      <c r="H3122" s="33" t="s">
        <v>21</v>
      </c>
      <c r="I3122" s="33" t="s">
        <v>51</v>
      </c>
      <c r="J3122" s="33" t="s">
        <v>46</v>
      </c>
      <c r="K3122" s="63" t="s">
        <v>77</v>
      </c>
      <c r="L3122" s="32" t="str">
        <f t="shared" si="883"/>
        <v>FM260JD</v>
      </c>
      <c r="M3122" s="32" t="str">
        <f t="shared" si="884"/>
        <v>BMJ</v>
      </c>
      <c r="N3122" s="32" t="str">
        <f t="shared" si="885"/>
        <v>10 RODA</v>
      </c>
      <c r="O3122" s="146">
        <v>44203.084398148145</v>
      </c>
      <c r="P3122" s="65">
        <v>44203.084398148145</v>
      </c>
      <c r="Q3122" s="65"/>
      <c r="R3122" s="66">
        <v>5</v>
      </c>
      <c r="S3122" s="66">
        <v>39740</v>
      </c>
      <c r="T3122" s="66">
        <v>14760</v>
      </c>
      <c r="U3122" s="67">
        <f t="shared" si="877"/>
        <v>24.98</v>
      </c>
      <c r="V3122" s="66">
        <f t="shared" si="868"/>
        <v>486960.12000000005</v>
      </c>
      <c r="W3122" s="66" t="str">
        <f t="shared" si="869"/>
        <v>&gt; 5</v>
      </c>
      <c r="X3122" s="66">
        <f>A3122+SUMIFS(Presensi!F:F,Presensi!E:E,'Entry Data'!AP3122)</f>
        <v>1</v>
      </c>
      <c r="Y3122" s="66">
        <f>IFERROR(INDEX('Retasi Pricing'!F:F,MATCH('Entry Data'!AM3122,'Retasi Pricing'!E:E,0))*X3122,"")</f>
        <v>27650</v>
      </c>
      <c r="Z3122" s="62" t="s">
        <v>26</v>
      </c>
      <c r="AA3122" s="62" t="s">
        <v>27</v>
      </c>
      <c r="AB3122" s="32"/>
      <c r="AC3122" s="32" t="s">
        <v>179</v>
      </c>
      <c r="AD3122" s="32" t="str">
        <f t="shared" si="870"/>
        <v/>
      </c>
      <c r="AF3122" s="5" t="str">
        <f t="shared" si="871"/>
        <v>imbran husain44202</v>
      </c>
      <c r="AG3122" s="5" t="str">
        <f t="shared" si="872"/>
        <v>BMJ 06844202UTARANIGHT</v>
      </c>
      <c r="AH3122" s="5" t="str">
        <f t="shared" si="873"/>
        <v>imbran husain44202UTARANIGHT</v>
      </c>
      <c r="AI3122" s="5" t="str">
        <f t="shared" si="874"/>
        <v>BMJ 06844202NIGHT</v>
      </c>
      <c r="AJ3122" s="5" t="str">
        <f t="shared" si="875"/>
        <v>imbran husain44202NIGHT</v>
      </c>
      <c r="AK3122" s="5" t="str">
        <f t="shared" si="876"/>
        <v>imbran husainBMJ</v>
      </c>
      <c r="AL3122" s="5" t="str">
        <f t="shared" si="878"/>
        <v>5UTARA</v>
      </c>
      <c r="AM3122" s="5" t="str">
        <f t="shared" si="879"/>
        <v>&gt; 5UTARA10 RODA</v>
      </c>
      <c r="AN3122" s="5" t="str">
        <f t="shared" si="880"/>
        <v>imbran husainBMJ&gt; 5UTARA10 RODA</v>
      </c>
      <c r="AO3122" s="5" t="str">
        <f t="shared" si="881"/>
        <v>imbran husain&gt; 5UTARA10 RODA</v>
      </c>
      <c r="AP3122" s="5" t="str">
        <f t="shared" si="882"/>
        <v>44202NIGHT</v>
      </c>
    </row>
    <row r="3123" spans="1:42" x14ac:dyDescent="0.3">
      <c r="A3123" s="33">
        <v>1</v>
      </c>
      <c r="B3123" s="33"/>
      <c r="C3123" s="70">
        <v>44202</v>
      </c>
      <c r="D3123" s="71" t="s">
        <v>87</v>
      </c>
      <c r="E3123" s="70">
        <v>44203.147222222222</v>
      </c>
      <c r="F3123" s="71">
        <v>5165873</v>
      </c>
      <c r="G3123" s="33" t="s">
        <v>20</v>
      </c>
      <c r="H3123" s="33" t="s">
        <v>21</v>
      </c>
      <c r="I3123" s="33" t="s">
        <v>51</v>
      </c>
      <c r="J3123" s="33" t="s">
        <v>23</v>
      </c>
      <c r="K3123" s="63" t="s">
        <v>77</v>
      </c>
      <c r="L3123" s="32" t="str">
        <f t="shared" si="883"/>
        <v>FM260JD</v>
      </c>
      <c r="M3123" s="32" t="str">
        <f t="shared" si="884"/>
        <v>BMJ</v>
      </c>
      <c r="N3123" s="32" t="str">
        <f t="shared" si="885"/>
        <v>10 RODA</v>
      </c>
      <c r="O3123" s="146">
        <v>44203.147847222222</v>
      </c>
      <c r="P3123" s="65">
        <v>44203.147847222222</v>
      </c>
      <c r="Q3123" s="65"/>
      <c r="R3123" s="66">
        <v>6</v>
      </c>
      <c r="S3123" s="66">
        <v>40180</v>
      </c>
      <c r="T3123" s="66">
        <v>14760</v>
      </c>
      <c r="U3123" s="67">
        <f t="shared" si="877"/>
        <v>25.42</v>
      </c>
      <c r="V3123" s="66">
        <f t="shared" si="868"/>
        <v>495537.48000000004</v>
      </c>
      <c r="W3123" s="66" t="str">
        <f t="shared" si="869"/>
        <v>&gt; 6</v>
      </c>
      <c r="X3123" s="66">
        <f>A3123+SUMIFS(Presensi!F:F,Presensi!E:E,'Entry Data'!AP3123)</f>
        <v>1</v>
      </c>
      <c r="Y3123" s="66">
        <f>IFERROR(INDEX('Retasi Pricing'!F:F,MATCH('Entry Data'!AM3123,'Retasi Pricing'!E:E,0))*X3123,"")</f>
        <v>30800</v>
      </c>
      <c r="Z3123" s="62" t="s">
        <v>26</v>
      </c>
      <c r="AA3123" s="62" t="s">
        <v>27</v>
      </c>
      <c r="AB3123" s="32"/>
      <c r="AC3123" s="32" t="s">
        <v>179</v>
      </c>
      <c r="AD3123" s="32" t="str">
        <f t="shared" si="870"/>
        <v/>
      </c>
      <c r="AF3123" s="5" t="str">
        <f t="shared" si="871"/>
        <v>imbran husain44202</v>
      </c>
      <c r="AG3123" s="5" t="str">
        <f t="shared" si="872"/>
        <v>BMJ 06844202UTARANIGHT</v>
      </c>
      <c r="AH3123" s="5" t="str">
        <f t="shared" si="873"/>
        <v>imbran husain44202UTARANIGHT</v>
      </c>
      <c r="AI3123" s="5" t="str">
        <f t="shared" si="874"/>
        <v>BMJ 06844202NIGHT</v>
      </c>
      <c r="AJ3123" s="5" t="str">
        <f t="shared" si="875"/>
        <v>imbran husain44202NIGHT</v>
      </c>
      <c r="AK3123" s="5" t="str">
        <f t="shared" si="876"/>
        <v>imbran husainBMJ</v>
      </c>
      <c r="AL3123" s="5" t="str">
        <f t="shared" si="878"/>
        <v>6UTARA</v>
      </c>
      <c r="AM3123" s="5" t="str">
        <f t="shared" si="879"/>
        <v>&gt; 6UTARA10 RODA</v>
      </c>
      <c r="AN3123" s="5" t="str">
        <f t="shared" si="880"/>
        <v>imbran husainBMJ&gt; 6UTARA10 RODA</v>
      </c>
      <c r="AO3123" s="5" t="str">
        <f t="shared" si="881"/>
        <v>imbran husain&gt; 6UTARA10 RODA</v>
      </c>
      <c r="AP3123" s="5" t="str">
        <f t="shared" si="882"/>
        <v>44202NIGHT</v>
      </c>
    </row>
    <row r="3124" spans="1:42" x14ac:dyDescent="0.3">
      <c r="A3124" s="33">
        <v>1</v>
      </c>
      <c r="B3124" s="33"/>
      <c r="C3124" s="70">
        <v>44202</v>
      </c>
      <c r="D3124" s="71" t="s">
        <v>87</v>
      </c>
      <c r="E3124" s="70">
        <v>44203.209722222222</v>
      </c>
      <c r="F3124" s="71">
        <v>5165929</v>
      </c>
      <c r="G3124" s="33" t="s">
        <v>20</v>
      </c>
      <c r="H3124" s="33" t="s">
        <v>21</v>
      </c>
      <c r="I3124" s="33" t="s">
        <v>51</v>
      </c>
      <c r="J3124" s="33" t="s">
        <v>23</v>
      </c>
      <c r="K3124" s="63" t="s">
        <v>77</v>
      </c>
      <c r="L3124" s="32" t="str">
        <f t="shared" si="883"/>
        <v>FM260JD</v>
      </c>
      <c r="M3124" s="32" t="str">
        <f t="shared" si="884"/>
        <v>BMJ</v>
      </c>
      <c r="N3124" s="32" t="str">
        <f t="shared" si="885"/>
        <v>10 RODA</v>
      </c>
      <c r="O3124" s="146">
        <v>44203.210127314815</v>
      </c>
      <c r="P3124" s="65">
        <v>44203.210127314815</v>
      </c>
      <c r="Q3124" s="65"/>
      <c r="R3124" s="66">
        <v>7</v>
      </c>
      <c r="S3124" s="66">
        <v>40520</v>
      </c>
      <c r="T3124" s="66">
        <v>14760</v>
      </c>
      <c r="U3124" s="67">
        <f t="shared" si="877"/>
        <v>25.76</v>
      </c>
      <c r="V3124" s="66">
        <f t="shared" si="868"/>
        <v>502165.44000000006</v>
      </c>
      <c r="W3124" s="66" t="str">
        <f t="shared" si="869"/>
        <v>7 &gt;</v>
      </c>
      <c r="X3124" s="66">
        <f>A3124+SUMIFS(Presensi!F:F,Presensi!E:E,'Entry Data'!AP3124)</f>
        <v>1</v>
      </c>
      <c r="Y3124" s="66">
        <f>IFERROR(INDEX('Retasi Pricing'!F:F,MATCH('Entry Data'!AM3124,'Retasi Pricing'!E:E,0))*X3124,"")</f>
        <v>37750</v>
      </c>
      <c r="Z3124" s="62" t="s">
        <v>26</v>
      </c>
      <c r="AA3124" s="62" t="s">
        <v>27</v>
      </c>
      <c r="AB3124" s="32"/>
      <c r="AC3124" s="32" t="s">
        <v>179</v>
      </c>
      <c r="AD3124" s="32" t="str">
        <f t="shared" si="870"/>
        <v/>
      </c>
      <c r="AF3124" s="5" t="str">
        <f t="shared" si="871"/>
        <v>imbran husain44202</v>
      </c>
      <c r="AG3124" s="5" t="str">
        <f t="shared" si="872"/>
        <v>BMJ 06844202UTARANIGHT</v>
      </c>
      <c r="AH3124" s="5" t="str">
        <f t="shared" si="873"/>
        <v>imbran husain44202UTARANIGHT</v>
      </c>
      <c r="AI3124" s="5" t="str">
        <f t="shared" si="874"/>
        <v>BMJ 06844202NIGHT</v>
      </c>
      <c r="AJ3124" s="5" t="str">
        <f t="shared" si="875"/>
        <v>imbran husain44202NIGHT</v>
      </c>
      <c r="AK3124" s="5" t="str">
        <f t="shared" si="876"/>
        <v>imbran husainBMJ</v>
      </c>
      <c r="AL3124" s="5" t="str">
        <f t="shared" si="878"/>
        <v>7UTARA</v>
      </c>
      <c r="AM3124" s="5" t="str">
        <f t="shared" si="879"/>
        <v>7 &gt;UTARA10 RODA</v>
      </c>
      <c r="AN3124" s="5" t="str">
        <f t="shared" si="880"/>
        <v>imbran husainBMJ7 &gt;UTARA10 RODA</v>
      </c>
      <c r="AO3124" s="5" t="str">
        <f t="shared" si="881"/>
        <v>imbran husain7 &gt;UTARA10 RODA</v>
      </c>
      <c r="AP3124" s="5" t="str">
        <f t="shared" si="882"/>
        <v>44202NIGHT</v>
      </c>
    </row>
    <row r="3125" spans="1:42" x14ac:dyDescent="0.3">
      <c r="A3125" s="33">
        <v>1</v>
      </c>
      <c r="B3125" s="33"/>
      <c r="C3125" s="70">
        <v>44202</v>
      </c>
      <c r="D3125" s="71" t="s">
        <v>87</v>
      </c>
      <c r="E3125" s="70">
        <v>44202.86041666667</v>
      </c>
      <c r="F3125" s="71">
        <v>5165592</v>
      </c>
      <c r="G3125" s="33" t="s">
        <v>20</v>
      </c>
      <c r="H3125" s="33" t="s">
        <v>21</v>
      </c>
      <c r="I3125" s="33" t="s">
        <v>123</v>
      </c>
      <c r="J3125" s="33" t="s">
        <v>23</v>
      </c>
      <c r="K3125" s="63" t="s">
        <v>78</v>
      </c>
      <c r="L3125" s="32" t="str">
        <f t="shared" si="883"/>
        <v>FM260JD</v>
      </c>
      <c r="M3125" s="32" t="str">
        <f t="shared" si="884"/>
        <v>BMJ</v>
      </c>
      <c r="N3125" s="32" t="str">
        <f t="shared" si="885"/>
        <v>10 RODA</v>
      </c>
      <c r="O3125" s="146">
        <v>44202.861342592594</v>
      </c>
      <c r="P3125" s="65">
        <v>44202.883194444446</v>
      </c>
      <c r="Q3125" s="65"/>
      <c r="R3125" s="66">
        <v>1</v>
      </c>
      <c r="S3125" s="66">
        <v>40560</v>
      </c>
      <c r="T3125" s="66">
        <v>14560</v>
      </c>
      <c r="U3125" s="67">
        <f t="shared" si="877"/>
        <v>26</v>
      </c>
      <c r="V3125" s="66">
        <f t="shared" si="868"/>
        <v>506844</v>
      </c>
      <c r="W3125" s="66" t="str">
        <f t="shared" si="869"/>
        <v>1 &gt; 4</v>
      </c>
      <c r="X3125" s="66">
        <f>A3125+SUMIFS(Presensi!F:F,Presensi!E:E,'Entry Data'!AP3125)</f>
        <v>1</v>
      </c>
      <c r="Y3125" s="66">
        <f>IFERROR(INDEX('Retasi Pricing'!F:F,MATCH('Entry Data'!AM3125,'Retasi Pricing'!E:E,0))*X3125,"")</f>
        <v>25000</v>
      </c>
      <c r="Z3125" s="62" t="s">
        <v>26</v>
      </c>
      <c r="AA3125" s="62" t="s">
        <v>27</v>
      </c>
      <c r="AB3125" s="32"/>
      <c r="AC3125" s="32" t="s">
        <v>377</v>
      </c>
      <c r="AD3125" s="32" t="str">
        <f t="shared" si="870"/>
        <v/>
      </c>
      <c r="AF3125" s="5" t="str">
        <f t="shared" si="871"/>
        <v>Nurzaenal Abidin44202</v>
      </c>
      <c r="AG3125" s="5" t="str">
        <f t="shared" si="872"/>
        <v>BMJ 06944202UTARANIGHT</v>
      </c>
      <c r="AH3125" s="5" t="str">
        <f t="shared" si="873"/>
        <v>Nurzaenal Abidin44202UTARANIGHT</v>
      </c>
      <c r="AI3125" s="5" t="str">
        <f t="shared" si="874"/>
        <v>BMJ 06944202NIGHT</v>
      </c>
      <c r="AJ3125" s="5" t="str">
        <f t="shared" si="875"/>
        <v>Nurzaenal Abidin44202NIGHT</v>
      </c>
      <c r="AK3125" s="5" t="str">
        <f t="shared" si="876"/>
        <v>Nurzaenal AbidinBMJ</v>
      </c>
      <c r="AL3125" s="5" t="str">
        <f t="shared" si="878"/>
        <v>1UTARA</v>
      </c>
      <c r="AM3125" s="5" t="str">
        <f t="shared" si="879"/>
        <v>1 &gt; 4UTARA10 RODA</v>
      </c>
      <c r="AN3125" s="5" t="str">
        <f t="shared" si="880"/>
        <v>Nurzaenal AbidinBMJ1 &gt; 4UTARA10 RODA</v>
      </c>
      <c r="AO3125" s="5" t="str">
        <f t="shared" si="881"/>
        <v>Nurzaenal Abidin1 &gt; 4UTARA10 RODA</v>
      </c>
      <c r="AP3125" s="5" t="str">
        <f t="shared" si="882"/>
        <v>44202NIGHT</v>
      </c>
    </row>
    <row r="3126" spans="1:42" x14ac:dyDescent="0.3">
      <c r="A3126" s="33">
        <v>1</v>
      </c>
      <c r="B3126" s="33"/>
      <c r="C3126" s="70">
        <v>44202</v>
      </c>
      <c r="D3126" s="71" t="s">
        <v>87</v>
      </c>
      <c r="E3126" s="70">
        <v>44202.936805555553</v>
      </c>
      <c r="F3126" s="71">
        <v>5165680</v>
      </c>
      <c r="G3126" s="33" t="s">
        <v>20</v>
      </c>
      <c r="H3126" s="33" t="s">
        <v>21</v>
      </c>
      <c r="I3126" s="33" t="s">
        <v>51</v>
      </c>
      <c r="J3126" s="33" t="s">
        <v>46</v>
      </c>
      <c r="K3126" s="63" t="s">
        <v>78</v>
      </c>
      <c r="L3126" s="32" t="str">
        <f t="shared" si="883"/>
        <v>FM260JD</v>
      </c>
      <c r="M3126" s="32" t="str">
        <f t="shared" si="884"/>
        <v>BMJ</v>
      </c>
      <c r="N3126" s="32" t="str">
        <f t="shared" si="885"/>
        <v>10 RODA</v>
      </c>
      <c r="O3126" s="146">
        <v>44202.937557870369</v>
      </c>
      <c r="P3126" s="65">
        <v>44202.937557870369</v>
      </c>
      <c r="Q3126" s="65"/>
      <c r="R3126" s="66">
        <v>2</v>
      </c>
      <c r="S3126" s="66">
        <v>40060</v>
      </c>
      <c r="T3126" s="66">
        <v>14560</v>
      </c>
      <c r="U3126" s="67">
        <f t="shared" si="877"/>
        <v>25.5</v>
      </c>
      <c r="V3126" s="66">
        <f t="shared" si="868"/>
        <v>497097</v>
      </c>
      <c r="W3126" s="66" t="str">
        <f t="shared" si="869"/>
        <v>1 &gt; 4</v>
      </c>
      <c r="X3126" s="66">
        <f>A3126+SUMIFS(Presensi!F:F,Presensi!E:E,'Entry Data'!AP3126)</f>
        <v>1</v>
      </c>
      <c r="Y3126" s="66">
        <f>IFERROR(INDEX('Retasi Pricing'!F:F,MATCH('Entry Data'!AM3126,'Retasi Pricing'!E:E,0))*X3126,"")</f>
        <v>25000</v>
      </c>
      <c r="Z3126" s="62" t="s">
        <v>26</v>
      </c>
      <c r="AA3126" s="62" t="s">
        <v>27</v>
      </c>
      <c r="AB3126" s="32"/>
      <c r="AC3126" s="32" t="s">
        <v>377</v>
      </c>
      <c r="AD3126" s="32" t="str">
        <f t="shared" si="870"/>
        <v/>
      </c>
      <c r="AF3126" s="5" t="str">
        <f t="shared" si="871"/>
        <v>Nurzaenal Abidin44202</v>
      </c>
      <c r="AG3126" s="5" t="str">
        <f t="shared" si="872"/>
        <v>BMJ 06944202UTARANIGHT</v>
      </c>
      <c r="AH3126" s="5" t="str">
        <f t="shared" si="873"/>
        <v>Nurzaenal Abidin44202UTARANIGHT</v>
      </c>
      <c r="AI3126" s="5" t="str">
        <f t="shared" si="874"/>
        <v>BMJ 06944202NIGHT</v>
      </c>
      <c r="AJ3126" s="5" t="str">
        <f t="shared" si="875"/>
        <v>Nurzaenal Abidin44202NIGHT</v>
      </c>
      <c r="AK3126" s="5" t="str">
        <f t="shared" si="876"/>
        <v>Nurzaenal AbidinBMJ</v>
      </c>
      <c r="AL3126" s="5" t="str">
        <f t="shared" si="878"/>
        <v>2UTARA</v>
      </c>
      <c r="AM3126" s="5" t="str">
        <f t="shared" si="879"/>
        <v>1 &gt; 4UTARA10 RODA</v>
      </c>
      <c r="AN3126" s="5" t="str">
        <f t="shared" si="880"/>
        <v>Nurzaenal AbidinBMJ1 &gt; 4UTARA10 RODA</v>
      </c>
      <c r="AO3126" s="5" t="str">
        <f t="shared" si="881"/>
        <v>Nurzaenal Abidin1 &gt; 4UTARA10 RODA</v>
      </c>
      <c r="AP3126" s="5" t="str">
        <f t="shared" si="882"/>
        <v>44202NIGHT</v>
      </c>
    </row>
    <row r="3127" spans="1:42" x14ac:dyDescent="0.3">
      <c r="A3127" s="33">
        <v>1</v>
      </c>
      <c r="B3127" s="33"/>
      <c r="C3127" s="70">
        <v>44202</v>
      </c>
      <c r="D3127" s="71" t="s">
        <v>87</v>
      </c>
      <c r="E3127" s="70">
        <v>44202.998611111114</v>
      </c>
      <c r="F3127" s="71">
        <v>5165750</v>
      </c>
      <c r="G3127" s="33" t="s">
        <v>20</v>
      </c>
      <c r="H3127" s="33" t="s">
        <v>21</v>
      </c>
      <c r="I3127" s="33" t="s">
        <v>51</v>
      </c>
      <c r="J3127" s="33" t="s">
        <v>23</v>
      </c>
      <c r="K3127" s="63" t="s">
        <v>78</v>
      </c>
      <c r="L3127" s="32" t="str">
        <f t="shared" si="883"/>
        <v>FM260JD</v>
      </c>
      <c r="M3127" s="32" t="str">
        <f t="shared" si="884"/>
        <v>BMJ</v>
      </c>
      <c r="N3127" s="32" t="str">
        <f t="shared" si="885"/>
        <v>10 RODA</v>
      </c>
      <c r="O3127" s="146">
        <v>44202.999421296299</v>
      </c>
      <c r="P3127" s="65">
        <v>44202.999421296299</v>
      </c>
      <c r="Q3127" s="65"/>
      <c r="R3127" s="66">
        <v>3</v>
      </c>
      <c r="S3127" s="66">
        <v>39300</v>
      </c>
      <c r="T3127" s="66">
        <v>14560</v>
      </c>
      <c r="U3127" s="67">
        <f t="shared" si="877"/>
        <v>24.74</v>
      </c>
      <c r="V3127" s="66">
        <f t="shared" si="868"/>
        <v>482281.55999999994</v>
      </c>
      <c r="W3127" s="66" t="str">
        <f t="shared" si="869"/>
        <v>1 &gt; 4</v>
      </c>
      <c r="X3127" s="66">
        <f>A3127+SUMIFS(Presensi!F:F,Presensi!E:E,'Entry Data'!AP3127)</f>
        <v>1</v>
      </c>
      <c r="Y3127" s="66">
        <f>IFERROR(INDEX('Retasi Pricing'!F:F,MATCH('Entry Data'!AM3127,'Retasi Pricing'!E:E,0))*X3127,"")</f>
        <v>25000</v>
      </c>
      <c r="Z3127" s="62" t="s">
        <v>26</v>
      </c>
      <c r="AA3127" s="62" t="s">
        <v>27</v>
      </c>
      <c r="AB3127" s="32"/>
      <c r="AC3127" s="32" t="s">
        <v>377</v>
      </c>
      <c r="AD3127" s="32" t="str">
        <f t="shared" si="870"/>
        <v/>
      </c>
      <c r="AF3127" s="5" t="str">
        <f t="shared" si="871"/>
        <v>Nurzaenal Abidin44202</v>
      </c>
      <c r="AG3127" s="5" t="str">
        <f t="shared" si="872"/>
        <v>BMJ 06944202UTARANIGHT</v>
      </c>
      <c r="AH3127" s="5" t="str">
        <f t="shared" si="873"/>
        <v>Nurzaenal Abidin44202UTARANIGHT</v>
      </c>
      <c r="AI3127" s="5" t="str">
        <f t="shared" si="874"/>
        <v>BMJ 06944202NIGHT</v>
      </c>
      <c r="AJ3127" s="5" t="str">
        <f t="shared" si="875"/>
        <v>Nurzaenal Abidin44202NIGHT</v>
      </c>
      <c r="AK3127" s="5" t="str">
        <f t="shared" si="876"/>
        <v>Nurzaenal AbidinBMJ</v>
      </c>
      <c r="AL3127" s="5" t="str">
        <f t="shared" si="878"/>
        <v>3UTARA</v>
      </c>
      <c r="AM3127" s="5" t="str">
        <f t="shared" si="879"/>
        <v>1 &gt; 4UTARA10 RODA</v>
      </c>
      <c r="AN3127" s="5" t="str">
        <f t="shared" si="880"/>
        <v>Nurzaenal AbidinBMJ1 &gt; 4UTARA10 RODA</v>
      </c>
      <c r="AO3127" s="5" t="str">
        <f t="shared" si="881"/>
        <v>Nurzaenal Abidin1 &gt; 4UTARA10 RODA</v>
      </c>
      <c r="AP3127" s="5" t="str">
        <f t="shared" si="882"/>
        <v>44202NIGHT</v>
      </c>
    </row>
    <row r="3128" spans="1:42" x14ac:dyDescent="0.3">
      <c r="A3128" s="33">
        <v>1</v>
      </c>
      <c r="B3128" s="33"/>
      <c r="C3128" s="70">
        <v>44202</v>
      </c>
      <c r="D3128" s="71" t="s">
        <v>87</v>
      </c>
      <c r="E3128" s="70">
        <v>44203.077777777777</v>
      </c>
      <c r="F3128" s="71">
        <v>5165812</v>
      </c>
      <c r="G3128" s="33" t="s">
        <v>20</v>
      </c>
      <c r="H3128" s="33" t="s">
        <v>21</v>
      </c>
      <c r="I3128" s="33" t="s">
        <v>51</v>
      </c>
      <c r="J3128" s="33" t="s">
        <v>23</v>
      </c>
      <c r="K3128" s="63" t="s">
        <v>78</v>
      </c>
      <c r="L3128" s="32" t="str">
        <f t="shared" si="883"/>
        <v>FM260JD</v>
      </c>
      <c r="M3128" s="32" t="str">
        <f t="shared" si="884"/>
        <v>BMJ</v>
      </c>
      <c r="N3128" s="32" t="str">
        <f t="shared" si="885"/>
        <v>10 RODA</v>
      </c>
      <c r="O3128" s="146">
        <v>44203.078240740739</v>
      </c>
      <c r="P3128" s="65">
        <v>44203.078240740739</v>
      </c>
      <c r="Q3128" s="65"/>
      <c r="R3128" s="66">
        <v>4</v>
      </c>
      <c r="S3128" s="66">
        <v>40120</v>
      </c>
      <c r="T3128" s="66">
        <v>14560</v>
      </c>
      <c r="U3128" s="67">
        <f t="shared" si="877"/>
        <v>25.56</v>
      </c>
      <c r="V3128" s="66">
        <f t="shared" si="868"/>
        <v>498266.64</v>
      </c>
      <c r="W3128" s="66" t="str">
        <f t="shared" si="869"/>
        <v>1 &gt; 4</v>
      </c>
      <c r="X3128" s="66">
        <f>A3128+SUMIFS(Presensi!F:F,Presensi!E:E,'Entry Data'!AP3128)</f>
        <v>1</v>
      </c>
      <c r="Y3128" s="66">
        <f>IFERROR(INDEX('Retasi Pricing'!F:F,MATCH('Entry Data'!AM3128,'Retasi Pricing'!E:E,0))*X3128,"")</f>
        <v>25000</v>
      </c>
      <c r="Z3128" s="62" t="s">
        <v>26</v>
      </c>
      <c r="AA3128" s="62" t="s">
        <v>27</v>
      </c>
      <c r="AB3128" s="32"/>
      <c r="AC3128" s="32" t="s">
        <v>377</v>
      </c>
      <c r="AD3128" s="32" t="str">
        <f t="shared" si="870"/>
        <v/>
      </c>
      <c r="AF3128" s="5" t="str">
        <f t="shared" si="871"/>
        <v>Nurzaenal Abidin44202</v>
      </c>
      <c r="AG3128" s="5" t="str">
        <f t="shared" si="872"/>
        <v>BMJ 06944202UTARANIGHT</v>
      </c>
      <c r="AH3128" s="5" t="str">
        <f t="shared" si="873"/>
        <v>Nurzaenal Abidin44202UTARANIGHT</v>
      </c>
      <c r="AI3128" s="5" t="str">
        <f t="shared" si="874"/>
        <v>BMJ 06944202NIGHT</v>
      </c>
      <c r="AJ3128" s="5" t="str">
        <f t="shared" si="875"/>
        <v>Nurzaenal Abidin44202NIGHT</v>
      </c>
      <c r="AK3128" s="5" t="str">
        <f t="shared" si="876"/>
        <v>Nurzaenal AbidinBMJ</v>
      </c>
      <c r="AL3128" s="5" t="str">
        <f t="shared" si="878"/>
        <v>4UTARA</v>
      </c>
      <c r="AM3128" s="5" t="str">
        <f t="shared" si="879"/>
        <v>1 &gt; 4UTARA10 RODA</v>
      </c>
      <c r="AN3128" s="5" t="str">
        <f t="shared" si="880"/>
        <v>Nurzaenal AbidinBMJ1 &gt; 4UTARA10 RODA</v>
      </c>
      <c r="AO3128" s="5" t="str">
        <f t="shared" si="881"/>
        <v>Nurzaenal Abidin1 &gt; 4UTARA10 RODA</v>
      </c>
      <c r="AP3128" s="5" t="str">
        <f t="shared" si="882"/>
        <v>44202NIGHT</v>
      </c>
    </row>
    <row r="3129" spans="1:42" x14ac:dyDescent="0.3">
      <c r="A3129" s="33">
        <v>1</v>
      </c>
      <c r="B3129" s="33"/>
      <c r="C3129" s="70">
        <v>44202</v>
      </c>
      <c r="D3129" s="71" t="s">
        <v>87</v>
      </c>
      <c r="E3129" s="70">
        <v>44203.143055555556</v>
      </c>
      <c r="F3129" s="71">
        <v>5165871</v>
      </c>
      <c r="G3129" s="33" t="s">
        <v>20</v>
      </c>
      <c r="H3129" s="33" t="s">
        <v>21</v>
      </c>
      <c r="I3129" s="33" t="s">
        <v>51</v>
      </c>
      <c r="J3129" s="33" t="s">
        <v>23</v>
      </c>
      <c r="K3129" s="63" t="s">
        <v>78</v>
      </c>
      <c r="L3129" s="32" t="str">
        <f t="shared" si="883"/>
        <v>FM260JD</v>
      </c>
      <c r="M3129" s="32" t="str">
        <f t="shared" si="884"/>
        <v>BMJ</v>
      </c>
      <c r="N3129" s="32" t="str">
        <f t="shared" si="885"/>
        <v>10 RODA</v>
      </c>
      <c r="O3129" s="146">
        <v>44203.143159722225</v>
      </c>
      <c r="P3129" s="65">
        <v>44203.143159722225</v>
      </c>
      <c r="Q3129" s="65"/>
      <c r="R3129" s="66">
        <v>5</v>
      </c>
      <c r="S3129" s="66">
        <v>39160</v>
      </c>
      <c r="T3129" s="66">
        <v>14560</v>
      </c>
      <c r="U3129" s="67">
        <f t="shared" si="877"/>
        <v>24.6</v>
      </c>
      <c r="V3129" s="66">
        <f t="shared" si="868"/>
        <v>479552.4</v>
      </c>
      <c r="W3129" s="66" t="str">
        <f t="shared" si="869"/>
        <v>&gt; 5</v>
      </c>
      <c r="X3129" s="66">
        <f>A3129+SUMIFS(Presensi!F:F,Presensi!E:E,'Entry Data'!AP3129)</f>
        <v>1</v>
      </c>
      <c r="Y3129" s="66">
        <f>IFERROR(INDEX('Retasi Pricing'!F:F,MATCH('Entry Data'!AM3129,'Retasi Pricing'!E:E,0))*X3129,"")</f>
        <v>27650</v>
      </c>
      <c r="Z3129" s="62" t="s">
        <v>26</v>
      </c>
      <c r="AA3129" s="62" t="s">
        <v>27</v>
      </c>
      <c r="AB3129" s="32"/>
      <c r="AC3129" s="32" t="s">
        <v>377</v>
      </c>
      <c r="AD3129" s="32" t="str">
        <f t="shared" si="870"/>
        <v/>
      </c>
      <c r="AF3129" s="5" t="str">
        <f t="shared" si="871"/>
        <v>Nurzaenal Abidin44202</v>
      </c>
      <c r="AG3129" s="5" t="str">
        <f t="shared" si="872"/>
        <v>BMJ 06944202UTARANIGHT</v>
      </c>
      <c r="AH3129" s="5" t="str">
        <f t="shared" si="873"/>
        <v>Nurzaenal Abidin44202UTARANIGHT</v>
      </c>
      <c r="AI3129" s="5" t="str">
        <f t="shared" si="874"/>
        <v>BMJ 06944202NIGHT</v>
      </c>
      <c r="AJ3129" s="5" t="str">
        <f t="shared" si="875"/>
        <v>Nurzaenal Abidin44202NIGHT</v>
      </c>
      <c r="AK3129" s="5" t="str">
        <f t="shared" si="876"/>
        <v>Nurzaenal AbidinBMJ</v>
      </c>
      <c r="AL3129" s="5" t="str">
        <f t="shared" si="878"/>
        <v>5UTARA</v>
      </c>
      <c r="AM3129" s="5" t="str">
        <f t="shared" si="879"/>
        <v>&gt; 5UTARA10 RODA</v>
      </c>
      <c r="AN3129" s="5" t="str">
        <f t="shared" si="880"/>
        <v>Nurzaenal AbidinBMJ&gt; 5UTARA10 RODA</v>
      </c>
      <c r="AO3129" s="5" t="str">
        <f t="shared" si="881"/>
        <v>Nurzaenal Abidin&gt; 5UTARA10 RODA</v>
      </c>
      <c r="AP3129" s="5" t="str">
        <f t="shared" si="882"/>
        <v>44202NIGHT</v>
      </c>
    </row>
    <row r="3130" spans="1:42" x14ac:dyDescent="0.3">
      <c r="A3130" s="33">
        <v>1</v>
      </c>
      <c r="B3130" s="33"/>
      <c r="C3130" s="70">
        <v>44202</v>
      </c>
      <c r="D3130" s="71" t="s">
        <v>87</v>
      </c>
      <c r="E3130" s="70">
        <v>44202.879861111112</v>
      </c>
      <c r="F3130" s="71">
        <v>5165619</v>
      </c>
      <c r="G3130" s="33" t="s">
        <v>38</v>
      </c>
      <c r="H3130" s="33" t="s">
        <v>113</v>
      </c>
      <c r="I3130" s="33" t="s">
        <v>291</v>
      </c>
      <c r="J3130" s="33" t="s">
        <v>40</v>
      </c>
      <c r="K3130" s="63" t="s">
        <v>79</v>
      </c>
      <c r="L3130" s="32" t="str">
        <f t="shared" si="883"/>
        <v>AXOR4843</v>
      </c>
      <c r="M3130" s="32" t="str">
        <f t="shared" si="884"/>
        <v>BMJ</v>
      </c>
      <c r="N3130" s="32" t="str">
        <f t="shared" si="885"/>
        <v>12 RODA</v>
      </c>
      <c r="O3130" s="146">
        <v>44202.880729166667</v>
      </c>
      <c r="P3130" s="65">
        <v>44202.887476851851</v>
      </c>
      <c r="Q3130" s="65"/>
      <c r="R3130" s="66">
        <v>1</v>
      </c>
      <c r="S3130" s="66">
        <v>52680</v>
      </c>
      <c r="T3130" s="66">
        <v>20160</v>
      </c>
      <c r="U3130" s="67">
        <f t="shared" si="877"/>
        <v>32.520000000000003</v>
      </c>
      <c r="V3130" s="66">
        <f t="shared" si="868"/>
        <v>976900.80000000016</v>
      </c>
      <c r="W3130" s="66" t="str">
        <f t="shared" si="869"/>
        <v>1 &gt; 3</v>
      </c>
      <c r="X3130" s="66">
        <f>A3130+SUMIFS(Presensi!F:F,Presensi!E:E,'Entry Data'!AP3130)</f>
        <v>1</v>
      </c>
      <c r="Y3130" s="66">
        <f>IFERROR(INDEX('Retasi Pricing'!F:F,MATCH('Entry Data'!AM3130,'Retasi Pricing'!E:E,0))*X3130,"")</f>
        <v>38000</v>
      </c>
      <c r="Z3130" s="62" t="s">
        <v>26</v>
      </c>
      <c r="AA3130" s="62" t="s">
        <v>27</v>
      </c>
      <c r="AB3130" s="32"/>
      <c r="AC3130" s="32" t="s">
        <v>203</v>
      </c>
      <c r="AD3130" s="32" t="str">
        <f t="shared" si="870"/>
        <v/>
      </c>
      <c r="AF3130" s="5" t="str">
        <f t="shared" si="871"/>
        <v>saipul bahri44202</v>
      </c>
      <c r="AG3130" s="5" t="str">
        <f t="shared" si="872"/>
        <v>BMJ 07044202SELATANNIGHT</v>
      </c>
      <c r="AH3130" s="5" t="str">
        <f t="shared" si="873"/>
        <v>saipul bahri44202SELATANNIGHT</v>
      </c>
      <c r="AI3130" s="5" t="str">
        <f t="shared" si="874"/>
        <v>BMJ 07044202NIGHT</v>
      </c>
      <c r="AJ3130" s="5" t="str">
        <f t="shared" si="875"/>
        <v>saipul bahri44202NIGHT</v>
      </c>
      <c r="AK3130" s="5" t="str">
        <f t="shared" si="876"/>
        <v>saipul bahriBMJ</v>
      </c>
      <c r="AL3130" s="5" t="str">
        <f t="shared" si="878"/>
        <v>1SELATAN</v>
      </c>
      <c r="AM3130" s="5" t="str">
        <f t="shared" si="879"/>
        <v>1 &gt; 3SELATAN12 RODA</v>
      </c>
      <c r="AN3130" s="5" t="str">
        <f t="shared" si="880"/>
        <v>saipul bahriBMJ1 &gt; 3SELATAN12 RODA</v>
      </c>
      <c r="AO3130" s="5" t="str">
        <f t="shared" si="881"/>
        <v>saipul bahri1 &gt; 3SELATAN12 RODA</v>
      </c>
      <c r="AP3130" s="5" t="str">
        <f t="shared" si="882"/>
        <v>44202NIGHT</v>
      </c>
    </row>
    <row r="3131" spans="1:42" x14ac:dyDescent="0.3">
      <c r="A3131" s="33">
        <v>1</v>
      </c>
      <c r="B3131" s="33"/>
      <c r="C3131" s="70">
        <v>44202</v>
      </c>
      <c r="D3131" s="71" t="s">
        <v>87</v>
      </c>
      <c r="E3131" s="70">
        <v>44203.154166666667</v>
      </c>
      <c r="F3131" s="71">
        <v>5165881</v>
      </c>
      <c r="G3131" s="33" t="s">
        <v>38</v>
      </c>
      <c r="H3131" s="33" t="s">
        <v>113</v>
      </c>
      <c r="I3131" s="33" t="s">
        <v>291</v>
      </c>
      <c r="J3131" s="33" t="s">
        <v>40</v>
      </c>
      <c r="K3131" s="63" t="s">
        <v>79</v>
      </c>
      <c r="L3131" s="32" t="str">
        <f t="shared" si="883"/>
        <v>AXOR4843</v>
      </c>
      <c r="M3131" s="32" t="str">
        <f t="shared" si="884"/>
        <v>BMJ</v>
      </c>
      <c r="N3131" s="32" t="str">
        <f t="shared" si="885"/>
        <v>12 RODA</v>
      </c>
      <c r="O3131" s="146">
        <v>44203.156481481485</v>
      </c>
      <c r="P3131" s="65">
        <v>44203.156481481485</v>
      </c>
      <c r="Q3131" s="65"/>
      <c r="R3131" s="66">
        <v>2</v>
      </c>
      <c r="S3131" s="66">
        <v>54160</v>
      </c>
      <c r="T3131" s="66">
        <v>20160</v>
      </c>
      <c r="U3131" s="67">
        <f t="shared" si="877"/>
        <v>34</v>
      </c>
      <c r="V3131" s="66">
        <f t="shared" si="868"/>
        <v>1021360</v>
      </c>
      <c r="W3131" s="66" t="str">
        <f t="shared" si="869"/>
        <v>1 &gt; 3</v>
      </c>
      <c r="X3131" s="66">
        <f>A3131+SUMIFS(Presensi!F:F,Presensi!E:E,'Entry Data'!AP3131)</f>
        <v>1</v>
      </c>
      <c r="Y3131" s="66">
        <f>IFERROR(INDEX('Retasi Pricing'!F:F,MATCH('Entry Data'!AM3131,'Retasi Pricing'!E:E,0))*X3131,"")</f>
        <v>38000</v>
      </c>
      <c r="Z3131" s="62" t="s">
        <v>26</v>
      </c>
      <c r="AA3131" s="62" t="s">
        <v>27</v>
      </c>
      <c r="AB3131" s="32"/>
      <c r="AC3131" s="32" t="s">
        <v>203</v>
      </c>
      <c r="AD3131" s="32" t="str">
        <f t="shared" si="870"/>
        <v/>
      </c>
      <c r="AF3131" s="5" t="str">
        <f t="shared" si="871"/>
        <v>saipul bahri44202</v>
      </c>
      <c r="AG3131" s="5" t="str">
        <f t="shared" si="872"/>
        <v>BMJ 07044202SELATANNIGHT</v>
      </c>
      <c r="AH3131" s="5" t="str">
        <f t="shared" si="873"/>
        <v>saipul bahri44202SELATANNIGHT</v>
      </c>
      <c r="AI3131" s="5" t="str">
        <f t="shared" si="874"/>
        <v>BMJ 07044202NIGHT</v>
      </c>
      <c r="AJ3131" s="5" t="str">
        <f t="shared" si="875"/>
        <v>saipul bahri44202NIGHT</v>
      </c>
      <c r="AK3131" s="5" t="str">
        <f t="shared" si="876"/>
        <v>saipul bahriBMJ</v>
      </c>
      <c r="AL3131" s="5" t="str">
        <f t="shared" si="878"/>
        <v>2SELATAN</v>
      </c>
      <c r="AM3131" s="5" t="str">
        <f t="shared" si="879"/>
        <v>1 &gt; 3SELATAN12 RODA</v>
      </c>
      <c r="AN3131" s="5" t="str">
        <f t="shared" si="880"/>
        <v>saipul bahriBMJ1 &gt; 3SELATAN12 RODA</v>
      </c>
      <c r="AO3131" s="5" t="str">
        <f t="shared" si="881"/>
        <v>saipul bahri1 &gt; 3SELATAN12 RODA</v>
      </c>
      <c r="AP3131" s="5" t="str">
        <f t="shared" si="882"/>
        <v>44202NIGHT</v>
      </c>
    </row>
    <row r="3132" spans="1:42" x14ac:dyDescent="0.3">
      <c r="A3132" s="33">
        <v>1</v>
      </c>
      <c r="B3132" s="33"/>
      <c r="C3132" s="70">
        <v>44202</v>
      </c>
      <c r="D3132" s="71" t="s">
        <v>87</v>
      </c>
      <c r="E3132" s="70">
        <v>44202.842361111114</v>
      </c>
      <c r="F3132" s="71">
        <v>5165576</v>
      </c>
      <c r="G3132" s="33" t="s">
        <v>20</v>
      </c>
      <c r="H3132" s="33" t="s">
        <v>21</v>
      </c>
      <c r="I3132" s="33" t="s">
        <v>51</v>
      </c>
      <c r="J3132" s="33" t="s">
        <v>23</v>
      </c>
      <c r="K3132" s="63" t="s">
        <v>80</v>
      </c>
      <c r="L3132" s="32" t="str">
        <f t="shared" si="883"/>
        <v>AXOR4843</v>
      </c>
      <c r="M3132" s="32" t="str">
        <f t="shared" si="884"/>
        <v>BMJ</v>
      </c>
      <c r="N3132" s="32" t="str">
        <f t="shared" si="885"/>
        <v>12 RODA</v>
      </c>
      <c r="O3132" s="146">
        <v>44202.843113425923</v>
      </c>
      <c r="P3132" s="65">
        <v>44202.849270833336</v>
      </c>
      <c r="Q3132" s="65"/>
      <c r="R3132" s="66">
        <v>1</v>
      </c>
      <c r="S3132" s="66">
        <v>54500</v>
      </c>
      <c r="T3132" s="66">
        <v>20000</v>
      </c>
      <c r="U3132" s="67">
        <f t="shared" si="877"/>
        <v>34.5</v>
      </c>
      <c r="V3132" s="66">
        <f t="shared" si="868"/>
        <v>699556.5</v>
      </c>
      <c r="W3132" s="66" t="str">
        <f t="shared" si="869"/>
        <v>1 &gt; 4</v>
      </c>
      <c r="X3132" s="66">
        <f>A3132+SUMIFS(Presensi!F:F,Presensi!E:E,'Entry Data'!AP3132)</f>
        <v>1</v>
      </c>
      <c r="Y3132" s="66">
        <f>IFERROR(INDEX('Retasi Pricing'!F:F,MATCH('Entry Data'!AM3132,'Retasi Pricing'!E:E,0))*X3132,"")</f>
        <v>27500</v>
      </c>
      <c r="Z3132" s="62" t="s">
        <v>26</v>
      </c>
      <c r="AA3132" s="62" t="s">
        <v>27</v>
      </c>
      <c r="AB3132" s="32"/>
      <c r="AC3132" s="32" t="s">
        <v>197</v>
      </c>
      <c r="AD3132" s="32" t="str">
        <f t="shared" si="870"/>
        <v/>
      </c>
      <c r="AF3132" s="5" t="str">
        <f t="shared" si="871"/>
        <v>melkias44202</v>
      </c>
      <c r="AG3132" s="5" t="str">
        <f t="shared" si="872"/>
        <v>BMJ 07144202UTARANIGHT</v>
      </c>
      <c r="AH3132" s="5" t="str">
        <f t="shared" si="873"/>
        <v>melkias44202UTARANIGHT</v>
      </c>
      <c r="AI3132" s="5" t="str">
        <f t="shared" si="874"/>
        <v>BMJ 07144202NIGHT</v>
      </c>
      <c r="AJ3132" s="5" t="str">
        <f t="shared" si="875"/>
        <v>melkias44202NIGHT</v>
      </c>
      <c r="AK3132" s="5" t="str">
        <f t="shared" si="876"/>
        <v>melkiasBMJ</v>
      </c>
      <c r="AL3132" s="5" t="str">
        <f t="shared" si="878"/>
        <v>1UTARA</v>
      </c>
      <c r="AM3132" s="5" t="str">
        <f t="shared" si="879"/>
        <v>1 &gt; 4UTARA12 RODA</v>
      </c>
      <c r="AN3132" s="5" t="str">
        <f t="shared" si="880"/>
        <v>melkiasBMJ1 &gt; 4UTARA12 RODA</v>
      </c>
      <c r="AO3132" s="5" t="str">
        <f t="shared" si="881"/>
        <v>melkias1 &gt; 4UTARA12 RODA</v>
      </c>
      <c r="AP3132" s="5" t="str">
        <f t="shared" si="882"/>
        <v>44202NIGHT</v>
      </c>
    </row>
    <row r="3133" spans="1:42" x14ac:dyDescent="0.3">
      <c r="A3133" s="33">
        <v>1</v>
      </c>
      <c r="B3133" s="33"/>
      <c r="C3133" s="70">
        <v>44202</v>
      </c>
      <c r="D3133" s="71" t="s">
        <v>87</v>
      </c>
      <c r="E3133" s="70">
        <v>44202.901388888888</v>
      </c>
      <c r="F3133" s="71">
        <v>5165648</v>
      </c>
      <c r="G3133" s="33" t="s">
        <v>20</v>
      </c>
      <c r="H3133" s="33" t="s">
        <v>21</v>
      </c>
      <c r="I3133" s="33" t="s">
        <v>51</v>
      </c>
      <c r="J3133" s="33" t="s">
        <v>23</v>
      </c>
      <c r="K3133" s="63" t="s">
        <v>80</v>
      </c>
      <c r="L3133" s="32" t="str">
        <f t="shared" si="883"/>
        <v>AXOR4843</v>
      </c>
      <c r="M3133" s="32" t="str">
        <f t="shared" si="884"/>
        <v>BMJ</v>
      </c>
      <c r="N3133" s="32" t="str">
        <f t="shared" si="885"/>
        <v>12 RODA</v>
      </c>
      <c r="O3133" s="146">
        <v>44202.901805555557</v>
      </c>
      <c r="P3133" s="65">
        <v>44202.901805555557</v>
      </c>
      <c r="Q3133" s="65"/>
      <c r="R3133" s="66">
        <v>2</v>
      </c>
      <c r="S3133" s="66">
        <v>52160</v>
      </c>
      <c r="T3133" s="66">
        <v>20000</v>
      </c>
      <c r="U3133" s="67">
        <f t="shared" si="877"/>
        <v>32.159999999999997</v>
      </c>
      <c r="V3133" s="66">
        <f t="shared" si="868"/>
        <v>652108.31999999995</v>
      </c>
      <c r="W3133" s="66" t="str">
        <f t="shared" si="869"/>
        <v>1 &gt; 4</v>
      </c>
      <c r="X3133" s="66">
        <f>A3133+SUMIFS(Presensi!F:F,Presensi!E:E,'Entry Data'!AP3133)</f>
        <v>1</v>
      </c>
      <c r="Y3133" s="66">
        <f>IFERROR(INDEX('Retasi Pricing'!F:F,MATCH('Entry Data'!AM3133,'Retasi Pricing'!E:E,0))*X3133,"")</f>
        <v>27500</v>
      </c>
      <c r="Z3133" s="62" t="s">
        <v>26</v>
      </c>
      <c r="AA3133" s="62" t="s">
        <v>27</v>
      </c>
      <c r="AB3133" s="32"/>
      <c r="AC3133" s="32" t="s">
        <v>197</v>
      </c>
      <c r="AD3133" s="32" t="str">
        <f t="shared" si="870"/>
        <v/>
      </c>
      <c r="AF3133" s="5" t="str">
        <f t="shared" si="871"/>
        <v>melkias44202</v>
      </c>
      <c r="AG3133" s="5" t="str">
        <f t="shared" si="872"/>
        <v>BMJ 07144202UTARANIGHT</v>
      </c>
      <c r="AH3133" s="5" t="str">
        <f t="shared" si="873"/>
        <v>melkias44202UTARANIGHT</v>
      </c>
      <c r="AI3133" s="5" t="str">
        <f t="shared" si="874"/>
        <v>BMJ 07144202NIGHT</v>
      </c>
      <c r="AJ3133" s="5" t="str">
        <f t="shared" si="875"/>
        <v>melkias44202NIGHT</v>
      </c>
      <c r="AK3133" s="5" t="str">
        <f t="shared" si="876"/>
        <v>melkiasBMJ</v>
      </c>
      <c r="AL3133" s="5" t="str">
        <f t="shared" si="878"/>
        <v>2UTARA</v>
      </c>
      <c r="AM3133" s="5" t="str">
        <f t="shared" si="879"/>
        <v>1 &gt; 4UTARA12 RODA</v>
      </c>
      <c r="AN3133" s="5" t="str">
        <f t="shared" si="880"/>
        <v>melkiasBMJ1 &gt; 4UTARA12 RODA</v>
      </c>
      <c r="AO3133" s="5" t="str">
        <f t="shared" si="881"/>
        <v>melkias1 &gt; 4UTARA12 RODA</v>
      </c>
      <c r="AP3133" s="5" t="str">
        <f t="shared" si="882"/>
        <v>44202NIGHT</v>
      </c>
    </row>
    <row r="3134" spans="1:42" x14ac:dyDescent="0.3">
      <c r="A3134" s="33">
        <v>1</v>
      </c>
      <c r="B3134" s="33"/>
      <c r="C3134" s="70">
        <v>44202</v>
      </c>
      <c r="D3134" s="71" t="s">
        <v>87</v>
      </c>
      <c r="E3134" s="70">
        <v>44202.962500000001</v>
      </c>
      <c r="F3134" s="71">
        <v>5165710</v>
      </c>
      <c r="G3134" s="33" t="s">
        <v>20</v>
      </c>
      <c r="H3134" s="33" t="s">
        <v>21</v>
      </c>
      <c r="I3134" s="33" t="s">
        <v>51</v>
      </c>
      <c r="J3134" s="33" t="s">
        <v>46</v>
      </c>
      <c r="K3134" s="63" t="s">
        <v>80</v>
      </c>
      <c r="L3134" s="32" t="str">
        <f t="shared" si="883"/>
        <v>AXOR4843</v>
      </c>
      <c r="M3134" s="32" t="str">
        <f t="shared" si="884"/>
        <v>BMJ</v>
      </c>
      <c r="N3134" s="32" t="str">
        <f t="shared" si="885"/>
        <v>12 RODA</v>
      </c>
      <c r="O3134" s="146">
        <v>44202.963113425925</v>
      </c>
      <c r="P3134" s="65">
        <v>44202.963113425925</v>
      </c>
      <c r="Q3134" s="65"/>
      <c r="R3134" s="66">
        <v>3</v>
      </c>
      <c r="S3134" s="66">
        <v>51600</v>
      </c>
      <c r="T3134" s="66">
        <v>20000</v>
      </c>
      <c r="U3134" s="67">
        <f t="shared" si="877"/>
        <v>31.6</v>
      </c>
      <c r="V3134" s="66">
        <f t="shared" si="868"/>
        <v>640753.20000000007</v>
      </c>
      <c r="W3134" s="66" t="str">
        <f t="shared" si="869"/>
        <v>1 &gt; 4</v>
      </c>
      <c r="X3134" s="66">
        <f>A3134+SUMIFS(Presensi!F:F,Presensi!E:E,'Entry Data'!AP3134)</f>
        <v>1</v>
      </c>
      <c r="Y3134" s="66">
        <f>IFERROR(INDEX('Retasi Pricing'!F:F,MATCH('Entry Data'!AM3134,'Retasi Pricing'!E:E,0))*X3134,"")</f>
        <v>27500</v>
      </c>
      <c r="Z3134" s="62" t="s">
        <v>26</v>
      </c>
      <c r="AA3134" s="62" t="s">
        <v>27</v>
      </c>
      <c r="AB3134" s="32"/>
      <c r="AC3134" s="32" t="s">
        <v>197</v>
      </c>
      <c r="AD3134" s="32" t="str">
        <f t="shared" si="870"/>
        <v/>
      </c>
      <c r="AF3134" s="5" t="str">
        <f t="shared" si="871"/>
        <v>melkias44202</v>
      </c>
      <c r="AG3134" s="5" t="str">
        <f t="shared" si="872"/>
        <v>BMJ 07144202UTARANIGHT</v>
      </c>
      <c r="AH3134" s="5" t="str">
        <f t="shared" si="873"/>
        <v>melkias44202UTARANIGHT</v>
      </c>
      <c r="AI3134" s="5" t="str">
        <f t="shared" si="874"/>
        <v>BMJ 07144202NIGHT</v>
      </c>
      <c r="AJ3134" s="5" t="str">
        <f t="shared" si="875"/>
        <v>melkias44202NIGHT</v>
      </c>
      <c r="AK3134" s="5" t="str">
        <f t="shared" si="876"/>
        <v>melkiasBMJ</v>
      </c>
      <c r="AL3134" s="5" t="str">
        <f t="shared" si="878"/>
        <v>3UTARA</v>
      </c>
      <c r="AM3134" s="5" t="str">
        <f t="shared" si="879"/>
        <v>1 &gt; 4UTARA12 RODA</v>
      </c>
      <c r="AN3134" s="5" t="str">
        <f t="shared" si="880"/>
        <v>melkiasBMJ1 &gt; 4UTARA12 RODA</v>
      </c>
      <c r="AO3134" s="5" t="str">
        <f t="shared" si="881"/>
        <v>melkias1 &gt; 4UTARA12 RODA</v>
      </c>
      <c r="AP3134" s="5" t="str">
        <f t="shared" si="882"/>
        <v>44202NIGHT</v>
      </c>
    </row>
    <row r="3135" spans="1:42" x14ac:dyDescent="0.3">
      <c r="A3135" s="33">
        <v>1</v>
      </c>
      <c r="B3135" s="33"/>
      <c r="C3135" s="70">
        <v>44202</v>
      </c>
      <c r="D3135" s="71" t="s">
        <v>87</v>
      </c>
      <c r="E3135" s="70">
        <v>44203.030555555553</v>
      </c>
      <c r="F3135" s="71">
        <v>5165776</v>
      </c>
      <c r="G3135" s="33" t="s">
        <v>20</v>
      </c>
      <c r="H3135" s="33" t="s">
        <v>21</v>
      </c>
      <c r="I3135" s="33" t="s">
        <v>51</v>
      </c>
      <c r="J3135" s="33" t="s">
        <v>46</v>
      </c>
      <c r="K3135" s="63" t="s">
        <v>80</v>
      </c>
      <c r="L3135" s="32" t="str">
        <f t="shared" si="883"/>
        <v>AXOR4843</v>
      </c>
      <c r="M3135" s="32" t="str">
        <f t="shared" si="884"/>
        <v>BMJ</v>
      </c>
      <c r="N3135" s="32" t="str">
        <f t="shared" si="885"/>
        <v>12 RODA</v>
      </c>
      <c r="O3135" s="146">
        <v>44203.031006944446</v>
      </c>
      <c r="P3135" s="65">
        <v>44203.031006944446</v>
      </c>
      <c r="Q3135" s="65"/>
      <c r="R3135" s="66">
        <v>4</v>
      </c>
      <c r="S3135" s="66">
        <v>51340</v>
      </c>
      <c r="T3135" s="66">
        <v>20000</v>
      </c>
      <c r="U3135" s="67">
        <f t="shared" si="877"/>
        <v>31.34</v>
      </c>
      <c r="V3135" s="66">
        <f t="shared" si="868"/>
        <v>635481.18000000005</v>
      </c>
      <c r="W3135" s="66" t="str">
        <f t="shared" si="869"/>
        <v>1 &gt; 4</v>
      </c>
      <c r="X3135" s="66">
        <f>A3135+SUMIFS(Presensi!F:F,Presensi!E:E,'Entry Data'!AP3135)</f>
        <v>1</v>
      </c>
      <c r="Y3135" s="66">
        <f>IFERROR(INDEX('Retasi Pricing'!F:F,MATCH('Entry Data'!AM3135,'Retasi Pricing'!E:E,0))*X3135,"")</f>
        <v>27500</v>
      </c>
      <c r="Z3135" s="62" t="s">
        <v>26</v>
      </c>
      <c r="AA3135" s="62" t="s">
        <v>27</v>
      </c>
      <c r="AB3135" s="32"/>
      <c r="AC3135" s="32" t="s">
        <v>197</v>
      </c>
      <c r="AD3135" s="32" t="str">
        <f t="shared" si="870"/>
        <v/>
      </c>
      <c r="AF3135" s="5" t="str">
        <f t="shared" si="871"/>
        <v>melkias44202</v>
      </c>
      <c r="AG3135" s="5" t="str">
        <f t="shared" si="872"/>
        <v>BMJ 07144202UTARANIGHT</v>
      </c>
      <c r="AH3135" s="5" t="str">
        <f t="shared" si="873"/>
        <v>melkias44202UTARANIGHT</v>
      </c>
      <c r="AI3135" s="5" t="str">
        <f t="shared" si="874"/>
        <v>BMJ 07144202NIGHT</v>
      </c>
      <c r="AJ3135" s="5" t="str">
        <f t="shared" si="875"/>
        <v>melkias44202NIGHT</v>
      </c>
      <c r="AK3135" s="5" t="str">
        <f t="shared" si="876"/>
        <v>melkiasBMJ</v>
      </c>
      <c r="AL3135" s="5" t="str">
        <f t="shared" si="878"/>
        <v>4UTARA</v>
      </c>
      <c r="AM3135" s="5" t="str">
        <f t="shared" si="879"/>
        <v>1 &gt; 4UTARA12 RODA</v>
      </c>
      <c r="AN3135" s="5" t="str">
        <f t="shared" si="880"/>
        <v>melkiasBMJ1 &gt; 4UTARA12 RODA</v>
      </c>
      <c r="AO3135" s="5" t="str">
        <f t="shared" si="881"/>
        <v>melkias1 &gt; 4UTARA12 RODA</v>
      </c>
      <c r="AP3135" s="5" t="str">
        <f t="shared" si="882"/>
        <v>44202NIGHT</v>
      </c>
    </row>
    <row r="3136" spans="1:42" x14ac:dyDescent="0.3">
      <c r="A3136" s="33">
        <v>1</v>
      </c>
      <c r="B3136" s="33"/>
      <c r="C3136" s="70">
        <v>44202</v>
      </c>
      <c r="D3136" s="71" t="s">
        <v>87</v>
      </c>
      <c r="E3136" s="70">
        <v>44203.120138888888</v>
      </c>
      <c r="F3136" s="71">
        <v>5165851</v>
      </c>
      <c r="G3136" s="33" t="s">
        <v>20</v>
      </c>
      <c r="H3136" s="33" t="s">
        <v>21</v>
      </c>
      <c r="I3136" s="33" t="s">
        <v>51</v>
      </c>
      <c r="J3136" s="33" t="s">
        <v>23</v>
      </c>
      <c r="K3136" s="63" t="s">
        <v>80</v>
      </c>
      <c r="L3136" s="32" t="str">
        <f t="shared" si="883"/>
        <v>AXOR4843</v>
      </c>
      <c r="M3136" s="32" t="str">
        <f t="shared" si="884"/>
        <v>BMJ</v>
      </c>
      <c r="N3136" s="32" t="str">
        <f t="shared" si="885"/>
        <v>12 RODA</v>
      </c>
      <c r="O3136" s="146">
        <v>44203.121215277781</v>
      </c>
      <c r="P3136" s="65">
        <v>44203.121215277781</v>
      </c>
      <c r="Q3136" s="65"/>
      <c r="R3136" s="66">
        <v>5</v>
      </c>
      <c r="S3136" s="66">
        <v>50320</v>
      </c>
      <c r="T3136" s="66">
        <v>20000</v>
      </c>
      <c r="U3136" s="67">
        <f t="shared" si="877"/>
        <v>30.32</v>
      </c>
      <c r="V3136" s="66">
        <f t="shared" si="868"/>
        <v>614798.64</v>
      </c>
      <c r="W3136" s="66" t="str">
        <f t="shared" si="869"/>
        <v>&gt; 5</v>
      </c>
      <c r="X3136" s="66">
        <f>A3136+SUMIFS(Presensi!F:F,Presensi!E:E,'Entry Data'!AP3136)</f>
        <v>1</v>
      </c>
      <c r="Y3136" s="66">
        <f>IFERROR(INDEX('Retasi Pricing'!F:F,MATCH('Entry Data'!AM3136,'Retasi Pricing'!E:E,0))*X3136,"")</f>
        <v>31200</v>
      </c>
      <c r="Z3136" s="62" t="s">
        <v>26</v>
      </c>
      <c r="AA3136" s="62" t="s">
        <v>27</v>
      </c>
      <c r="AB3136" s="32"/>
      <c r="AC3136" s="32" t="s">
        <v>197</v>
      </c>
      <c r="AD3136" s="32" t="str">
        <f t="shared" si="870"/>
        <v/>
      </c>
      <c r="AF3136" s="5" t="str">
        <f t="shared" si="871"/>
        <v>melkias44202</v>
      </c>
      <c r="AG3136" s="5" t="str">
        <f t="shared" si="872"/>
        <v>BMJ 07144202UTARANIGHT</v>
      </c>
      <c r="AH3136" s="5" t="str">
        <f t="shared" si="873"/>
        <v>melkias44202UTARANIGHT</v>
      </c>
      <c r="AI3136" s="5" t="str">
        <f t="shared" si="874"/>
        <v>BMJ 07144202NIGHT</v>
      </c>
      <c r="AJ3136" s="5" t="str">
        <f t="shared" si="875"/>
        <v>melkias44202NIGHT</v>
      </c>
      <c r="AK3136" s="5" t="str">
        <f t="shared" si="876"/>
        <v>melkiasBMJ</v>
      </c>
      <c r="AL3136" s="5" t="str">
        <f t="shared" si="878"/>
        <v>5UTARA</v>
      </c>
      <c r="AM3136" s="5" t="str">
        <f t="shared" si="879"/>
        <v>&gt; 5UTARA12 RODA</v>
      </c>
      <c r="AN3136" s="5" t="str">
        <f t="shared" si="880"/>
        <v>melkiasBMJ&gt; 5UTARA12 RODA</v>
      </c>
      <c r="AO3136" s="5" t="str">
        <f t="shared" si="881"/>
        <v>melkias&gt; 5UTARA12 RODA</v>
      </c>
      <c r="AP3136" s="5" t="str">
        <f t="shared" si="882"/>
        <v>44202NIGHT</v>
      </c>
    </row>
    <row r="3137" spans="1:42" x14ac:dyDescent="0.3">
      <c r="A3137" s="33">
        <v>1</v>
      </c>
      <c r="B3137" s="33"/>
      <c r="C3137" s="70">
        <v>44202</v>
      </c>
      <c r="D3137" s="71" t="s">
        <v>87</v>
      </c>
      <c r="E3137" s="70">
        <v>44203.220138888886</v>
      </c>
      <c r="F3137" s="71">
        <v>5165944</v>
      </c>
      <c r="G3137" s="33" t="s">
        <v>20</v>
      </c>
      <c r="H3137" s="33" t="s">
        <v>21</v>
      </c>
      <c r="I3137" s="33" t="s">
        <v>51</v>
      </c>
      <c r="J3137" s="33" t="s">
        <v>23</v>
      </c>
      <c r="K3137" s="63" t="s">
        <v>80</v>
      </c>
      <c r="L3137" s="32" t="str">
        <f t="shared" si="883"/>
        <v>AXOR4843</v>
      </c>
      <c r="M3137" s="32" t="str">
        <f t="shared" si="884"/>
        <v>BMJ</v>
      </c>
      <c r="N3137" s="32" t="str">
        <f t="shared" si="885"/>
        <v>12 RODA</v>
      </c>
      <c r="O3137" s="146">
        <v>44203.220625000002</v>
      </c>
      <c r="P3137" s="65">
        <v>44203.220625000002</v>
      </c>
      <c r="Q3137" s="65"/>
      <c r="R3137" s="66">
        <v>6</v>
      </c>
      <c r="S3137" s="66">
        <v>54060</v>
      </c>
      <c r="T3137" s="66">
        <v>20000</v>
      </c>
      <c r="U3137" s="67">
        <f t="shared" si="877"/>
        <v>34.06</v>
      </c>
      <c r="V3137" s="66">
        <f t="shared" si="868"/>
        <v>690634.62</v>
      </c>
      <c r="W3137" s="66" t="str">
        <f t="shared" si="869"/>
        <v>&gt; 6</v>
      </c>
      <c r="X3137" s="66">
        <f>A3137+SUMIFS(Presensi!F:F,Presensi!E:E,'Entry Data'!AP3137)</f>
        <v>1</v>
      </c>
      <c r="Y3137" s="66">
        <f>IFERROR(INDEX('Retasi Pricing'!F:F,MATCH('Entry Data'!AM3137,'Retasi Pricing'!E:E,0))*X3137,"")</f>
        <v>34450</v>
      </c>
      <c r="Z3137" s="62" t="s">
        <v>26</v>
      </c>
      <c r="AA3137" s="62" t="s">
        <v>27</v>
      </c>
      <c r="AB3137" s="32"/>
      <c r="AC3137" s="32" t="s">
        <v>197</v>
      </c>
      <c r="AD3137" s="32" t="str">
        <f t="shared" si="870"/>
        <v/>
      </c>
      <c r="AF3137" s="5" t="str">
        <f t="shared" si="871"/>
        <v>melkias44202</v>
      </c>
      <c r="AG3137" s="5" t="str">
        <f t="shared" si="872"/>
        <v>BMJ 07144202UTARANIGHT</v>
      </c>
      <c r="AH3137" s="5" t="str">
        <f t="shared" si="873"/>
        <v>melkias44202UTARANIGHT</v>
      </c>
      <c r="AI3137" s="5" t="str">
        <f t="shared" si="874"/>
        <v>BMJ 07144202NIGHT</v>
      </c>
      <c r="AJ3137" s="5" t="str">
        <f t="shared" si="875"/>
        <v>melkias44202NIGHT</v>
      </c>
      <c r="AK3137" s="5" t="str">
        <f t="shared" si="876"/>
        <v>melkiasBMJ</v>
      </c>
      <c r="AL3137" s="5" t="str">
        <f t="shared" si="878"/>
        <v>6UTARA</v>
      </c>
      <c r="AM3137" s="5" t="str">
        <f t="shared" si="879"/>
        <v>&gt; 6UTARA12 RODA</v>
      </c>
      <c r="AN3137" s="5" t="str">
        <f t="shared" si="880"/>
        <v>melkiasBMJ&gt; 6UTARA12 RODA</v>
      </c>
      <c r="AO3137" s="5" t="str">
        <f t="shared" si="881"/>
        <v>melkias&gt; 6UTARA12 RODA</v>
      </c>
      <c r="AP3137" s="5" t="str">
        <f t="shared" si="882"/>
        <v>44202NIGHT</v>
      </c>
    </row>
    <row r="3138" spans="1:42" x14ac:dyDescent="0.3">
      <c r="A3138" s="33">
        <v>1</v>
      </c>
      <c r="B3138" s="33"/>
      <c r="C3138" s="70">
        <v>44202</v>
      </c>
      <c r="D3138" s="71" t="s">
        <v>87</v>
      </c>
      <c r="E3138" s="70">
        <v>44202.963194444441</v>
      </c>
      <c r="F3138" s="71">
        <v>5165711</v>
      </c>
      <c r="G3138" s="33" t="s">
        <v>20</v>
      </c>
      <c r="H3138" s="33" t="s">
        <v>21</v>
      </c>
      <c r="I3138" s="33" t="s">
        <v>51</v>
      </c>
      <c r="J3138" s="33" t="s">
        <v>23</v>
      </c>
      <c r="K3138" s="63" t="s">
        <v>82</v>
      </c>
      <c r="L3138" s="32" t="str">
        <f t="shared" si="883"/>
        <v>AXOR4843</v>
      </c>
      <c r="M3138" s="32" t="str">
        <f t="shared" si="884"/>
        <v>BMJ</v>
      </c>
      <c r="N3138" s="32" t="str">
        <f t="shared" si="885"/>
        <v>12 RODA</v>
      </c>
      <c r="O3138" s="146">
        <v>44202.963483796295</v>
      </c>
      <c r="P3138" s="65">
        <v>44202.963483796295</v>
      </c>
      <c r="Q3138" s="65"/>
      <c r="R3138" s="66">
        <v>1</v>
      </c>
      <c r="S3138" s="66">
        <v>50620</v>
      </c>
      <c r="T3138" s="66">
        <v>19840</v>
      </c>
      <c r="U3138" s="67">
        <f t="shared" si="877"/>
        <v>30.78</v>
      </c>
      <c r="V3138" s="66">
        <f t="shared" si="868"/>
        <v>624126.06000000006</v>
      </c>
      <c r="W3138" s="66" t="str">
        <f t="shared" si="869"/>
        <v>1 &gt; 4</v>
      </c>
      <c r="X3138" s="66">
        <f>A3138+SUMIFS(Presensi!F:F,Presensi!E:E,'Entry Data'!AP3138)</f>
        <v>1</v>
      </c>
      <c r="Y3138" s="66">
        <f>IFERROR(INDEX('Retasi Pricing'!F:F,MATCH('Entry Data'!AM3138,'Retasi Pricing'!E:E,0))*X3138,"")</f>
        <v>27500</v>
      </c>
      <c r="Z3138" s="62" t="s">
        <v>26</v>
      </c>
      <c r="AA3138" s="62" t="s">
        <v>27</v>
      </c>
      <c r="AB3138" s="32"/>
      <c r="AC3138" s="32" t="s">
        <v>213</v>
      </c>
      <c r="AD3138" s="32" t="str">
        <f t="shared" si="870"/>
        <v/>
      </c>
      <c r="AF3138" s="5" t="str">
        <f t="shared" si="871"/>
        <v>alrandi44202</v>
      </c>
      <c r="AG3138" s="5" t="str">
        <f t="shared" si="872"/>
        <v>BMJ 07244202UTARANIGHT</v>
      </c>
      <c r="AH3138" s="5" t="str">
        <f t="shared" si="873"/>
        <v>alrandi44202UTARANIGHT</v>
      </c>
      <c r="AI3138" s="5" t="str">
        <f t="shared" si="874"/>
        <v>BMJ 07244202NIGHT</v>
      </c>
      <c r="AJ3138" s="5" t="str">
        <f t="shared" si="875"/>
        <v>alrandi44202NIGHT</v>
      </c>
      <c r="AK3138" s="5" t="str">
        <f t="shared" si="876"/>
        <v>alrandiBMJ</v>
      </c>
      <c r="AL3138" s="5" t="str">
        <f t="shared" si="878"/>
        <v>1UTARA</v>
      </c>
      <c r="AM3138" s="5" t="str">
        <f t="shared" si="879"/>
        <v>1 &gt; 4UTARA12 RODA</v>
      </c>
      <c r="AN3138" s="5" t="str">
        <f t="shared" si="880"/>
        <v>alrandiBMJ1 &gt; 4UTARA12 RODA</v>
      </c>
      <c r="AO3138" s="5" t="str">
        <f t="shared" si="881"/>
        <v>alrandi1 &gt; 4UTARA12 RODA</v>
      </c>
      <c r="AP3138" s="5" t="str">
        <f t="shared" si="882"/>
        <v>44202NIGHT</v>
      </c>
    </row>
    <row r="3139" spans="1:42" x14ac:dyDescent="0.3">
      <c r="A3139" s="33">
        <v>1</v>
      </c>
      <c r="B3139" s="33"/>
      <c r="C3139" s="70">
        <v>44202</v>
      </c>
      <c r="D3139" s="71" t="s">
        <v>87</v>
      </c>
      <c r="E3139" s="70">
        <v>44202.854166666664</v>
      </c>
      <c r="F3139" s="71">
        <v>5165584</v>
      </c>
      <c r="G3139" s="33" t="s">
        <v>20</v>
      </c>
      <c r="H3139" s="33" t="s">
        <v>21</v>
      </c>
      <c r="I3139" s="33" t="s">
        <v>51</v>
      </c>
      <c r="J3139" s="33" t="s">
        <v>46</v>
      </c>
      <c r="K3139" s="63" t="s">
        <v>85</v>
      </c>
      <c r="L3139" s="32" t="str">
        <f t="shared" si="883"/>
        <v>AXOR4843</v>
      </c>
      <c r="M3139" s="32" t="str">
        <f t="shared" si="884"/>
        <v>BMJ</v>
      </c>
      <c r="N3139" s="32" t="str">
        <f t="shared" si="885"/>
        <v>12 RODA</v>
      </c>
      <c r="O3139" s="146">
        <v>44202.854571759257</v>
      </c>
      <c r="P3139" s="65">
        <v>44202.863055555557</v>
      </c>
      <c r="Q3139" s="65"/>
      <c r="R3139" s="66">
        <v>1</v>
      </c>
      <c r="S3139" s="66">
        <v>51100</v>
      </c>
      <c r="T3139" s="66">
        <v>20100</v>
      </c>
      <c r="U3139" s="67">
        <f t="shared" si="877"/>
        <v>31</v>
      </c>
      <c r="V3139" s="66">
        <f t="shared" si="868"/>
        <v>628587</v>
      </c>
      <c r="W3139" s="66" t="str">
        <f t="shared" si="869"/>
        <v>1 &gt; 4</v>
      </c>
      <c r="X3139" s="66">
        <f>A3139+SUMIFS(Presensi!F:F,Presensi!E:E,'Entry Data'!AP3139)</f>
        <v>1</v>
      </c>
      <c r="Y3139" s="66">
        <f>IFERROR(INDEX('Retasi Pricing'!F:F,MATCH('Entry Data'!AM3139,'Retasi Pricing'!E:E,0))*X3139,"")</f>
        <v>27500</v>
      </c>
      <c r="Z3139" s="62" t="s">
        <v>26</v>
      </c>
      <c r="AA3139" s="62" t="s">
        <v>27</v>
      </c>
      <c r="AB3139" s="32"/>
      <c r="AC3139" s="32" t="s">
        <v>214</v>
      </c>
      <c r="AD3139" s="32" t="str">
        <f t="shared" si="870"/>
        <v/>
      </c>
      <c r="AF3139" s="5" t="str">
        <f t="shared" si="871"/>
        <v>pelani44202</v>
      </c>
      <c r="AG3139" s="5" t="str">
        <f t="shared" si="872"/>
        <v>BMJ 07444202UTARANIGHT</v>
      </c>
      <c r="AH3139" s="5" t="str">
        <f t="shared" si="873"/>
        <v>pelani44202UTARANIGHT</v>
      </c>
      <c r="AI3139" s="5" t="str">
        <f t="shared" si="874"/>
        <v>BMJ 07444202NIGHT</v>
      </c>
      <c r="AJ3139" s="5" t="str">
        <f t="shared" si="875"/>
        <v>pelani44202NIGHT</v>
      </c>
      <c r="AK3139" s="5" t="str">
        <f t="shared" si="876"/>
        <v>pelaniBMJ</v>
      </c>
      <c r="AL3139" s="5" t="str">
        <f t="shared" si="878"/>
        <v>1UTARA</v>
      </c>
      <c r="AM3139" s="5" t="str">
        <f t="shared" si="879"/>
        <v>1 &gt; 4UTARA12 RODA</v>
      </c>
      <c r="AN3139" s="5" t="str">
        <f t="shared" si="880"/>
        <v>pelaniBMJ1 &gt; 4UTARA12 RODA</v>
      </c>
      <c r="AO3139" s="5" t="str">
        <f t="shared" si="881"/>
        <v>pelani1 &gt; 4UTARA12 RODA</v>
      </c>
      <c r="AP3139" s="5" t="str">
        <f t="shared" si="882"/>
        <v>44202NIGHT</v>
      </c>
    </row>
    <row r="3140" spans="1:42" x14ac:dyDescent="0.3">
      <c r="A3140" s="33">
        <v>1</v>
      </c>
      <c r="B3140" s="33"/>
      <c r="C3140" s="70">
        <v>44202</v>
      </c>
      <c r="D3140" s="71" t="s">
        <v>87</v>
      </c>
      <c r="E3140" s="70">
        <v>44202.915277777778</v>
      </c>
      <c r="F3140" s="71">
        <v>5165661</v>
      </c>
      <c r="G3140" s="33" t="s">
        <v>20</v>
      </c>
      <c r="H3140" s="33" t="s">
        <v>21</v>
      </c>
      <c r="I3140" s="33" t="s">
        <v>51</v>
      </c>
      <c r="J3140" s="33" t="s">
        <v>23</v>
      </c>
      <c r="K3140" s="63" t="s">
        <v>85</v>
      </c>
      <c r="L3140" s="32" t="str">
        <f t="shared" si="883"/>
        <v>AXOR4843</v>
      </c>
      <c r="M3140" s="32" t="str">
        <f t="shared" si="884"/>
        <v>BMJ</v>
      </c>
      <c r="N3140" s="32" t="str">
        <f t="shared" si="885"/>
        <v>12 RODA</v>
      </c>
      <c r="O3140" s="146">
        <v>44202.91611111111</v>
      </c>
      <c r="P3140" s="65">
        <v>44202.91611111111</v>
      </c>
      <c r="Q3140" s="65"/>
      <c r="R3140" s="66">
        <v>2</v>
      </c>
      <c r="S3140" s="66">
        <v>54080</v>
      </c>
      <c r="T3140" s="66">
        <v>20100</v>
      </c>
      <c r="U3140" s="67">
        <f t="shared" si="877"/>
        <v>33.979999999999997</v>
      </c>
      <c r="V3140" s="66">
        <f t="shared" si="868"/>
        <v>689012.45999999985</v>
      </c>
      <c r="W3140" s="66" t="str">
        <f t="shared" si="869"/>
        <v>1 &gt; 4</v>
      </c>
      <c r="X3140" s="66">
        <f>A3140+SUMIFS(Presensi!F:F,Presensi!E:E,'Entry Data'!AP3140)</f>
        <v>1</v>
      </c>
      <c r="Y3140" s="66">
        <f>IFERROR(INDEX('Retasi Pricing'!F:F,MATCH('Entry Data'!AM3140,'Retasi Pricing'!E:E,0))*X3140,"")</f>
        <v>27500</v>
      </c>
      <c r="Z3140" s="62" t="s">
        <v>26</v>
      </c>
      <c r="AA3140" s="62" t="s">
        <v>27</v>
      </c>
      <c r="AB3140" s="32"/>
      <c r="AC3140" s="32" t="s">
        <v>214</v>
      </c>
      <c r="AD3140" s="32" t="str">
        <f t="shared" si="870"/>
        <v/>
      </c>
      <c r="AF3140" s="5" t="str">
        <f t="shared" si="871"/>
        <v>pelani44202</v>
      </c>
      <c r="AG3140" s="5" t="str">
        <f t="shared" si="872"/>
        <v>BMJ 07444202UTARANIGHT</v>
      </c>
      <c r="AH3140" s="5" t="str">
        <f t="shared" si="873"/>
        <v>pelani44202UTARANIGHT</v>
      </c>
      <c r="AI3140" s="5" t="str">
        <f t="shared" si="874"/>
        <v>BMJ 07444202NIGHT</v>
      </c>
      <c r="AJ3140" s="5" t="str">
        <f t="shared" si="875"/>
        <v>pelani44202NIGHT</v>
      </c>
      <c r="AK3140" s="5" t="str">
        <f t="shared" si="876"/>
        <v>pelaniBMJ</v>
      </c>
      <c r="AL3140" s="5" t="str">
        <f t="shared" si="878"/>
        <v>2UTARA</v>
      </c>
      <c r="AM3140" s="5" t="str">
        <f t="shared" si="879"/>
        <v>1 &gt; 4UTARA12 RODA</v>
      </c>
      <c r="AN3140" s="5" t="str">
        <f t="shared" si="880"/>
        <v>pelaniBMJ1 &gt; 4UTARA12 RODA</v>
      </c>
      <c r="AO3140" s="5" t="str">
        <f t="shared" si="881"/>
        <v>pelani1 &gt; 4UTARA12 RODA</v>
      </c>
      <c r="AP3140" s="5" t="str">
        <f t="shared" si="882"/>
        <v>44202NIGHT</v>
      </c>
    </row>
    <row r="3141" spans="1:42" x14ac:dyDescent="0.3">
      <c r="A3141" s="33">
        <v>1</v>
      </c>
      <c r="B3141" s="33"/>
      <c r="C3141" s="70">
        <v>44202</v>
      </c>
      <c r="D3141" s="71" t="s">
        <v>87</v>
      </c>
      <c r="E3141" s="70">
        <v>44202.974305555559</v>
      </c>
      <c r="F3141" s="71">
        <v>5165723</v>
      </c>
      <c r="G3141" s="33" t="s">
        <v>20</v>
      </c>
      <c r="H3141" s="33" t="s">
        <v>21</v>
      </c>
      <c r="I3141" s="33" t="s">
        <v>51</v>
      </c>
      <c r="J3141" s="33" t="s">
        <v>23</v>
      </c>
      <c r="K3141" s="63" t="s">
        <v>85</v>
      </c>
      <c r="L3141" s="32" t="str">
        <f t="shared" si="883"/>
        <v>AXOR4843</v>
      </c>
      <c r="M3141" s="32" t="str">
        <f t="shared" si="884"/>
        <v>BMJ</v>
      </c>
      <c r="N3141" s="32" t="str">
        <f t="shared" si="885"/>
        <v>12 RODA</v>
      </c>
      <c r="O3141" s="146">
        <v>44202.974456018521</v>
      </c>
      <c r="P3141" s="65">
        <v>44202.974456018521</v>
      </c>
      <c r="Q3141" s="65"/>
      <c r="R3141" s="66">
        <v>3</v>
      </c>
      <c r="S3141" s="66">
        <v>54180</v>
      </c>
      <c r="T3141" s="66">
        <v>20100</v>
      </c>
      <c r="U3141" s="67">
        <f t="shared" si="877"/>
        <v>34.08</v>
      </c>
      <c r="V3141" s="66">
        <f t="shared" si="868"/>
        <v>691040.15999999992</v>
      </c>
      <c r="W3141" s="66" t="str">
        <f t="shared" si="869"/>
        <v>1 &gt; 4</v>
      </c>
      <c r="X3141" s="66">
        <f>A3141+SUMIFS(Presensi!F:F,Presensi!E:E,'Entry Data'!AP3141)</f>
        <v>1</v>
      </c>
      <c r="Y3141" s="66">
        <f>IFERROR(INDEX('Retasi Pricing'!F:F,MATCH('Entry Data'!AM3141,'Retasi Pricing'!E:E,0))*X3141,"")</f>
        <v>27500</v>
      </c>
      <c r="Z3141" s="62" t="s">
        <v>26</v>
      </c>
      <c r="AA3141" s="62" t="s">
        <v>27</v>
      </c>
      <c r="AB3141" s="32"/>
      <c r="AC3141" s="32" t="s">
        <v>214</v>
      </c>
      <c r="AD3141" s="32" t="str">
        <f t="shared" si="870"/>
        <v/>
      </c>
      <c r="AF3141" s="5" t="str">
        <f t="shared" si="871"/>
        <v>pelani44202</v>
      </c>
      <c r="AG3141" s="5" t="str">
        <f t="shared" si="872"/>
        <v>BMJ 07444202UTARANIGHT</v>
      </c>
      <c r="AH3141" s="5" t="str">
        <f t="shared" si="873"/>
        <v>pelani44202UTARANIGHT</v>
      </c>
      <c r="AI3141" s="5" t="str">
        <f t="shared" si="874"/>
        <v>BMJ 07444202NIGHT</v>
      </c>
      <c r="AJ3141" s="5" t="str">
        <f t="shared" si="875"/>
        <v>pelani44202NIGHT</v>
      </c>
      <c r="AK3141" s="5" t="str">
        <f t="shared" si="876"/>
        <v>pelaniBMJ</v>
      </c>
      <c r="AL3141" s="5" t="str">
        <f t="shared" si="878"/>
        <v>3UTARA</v>
      </c>
      <c r="AM3141" s="5" t="str">
        <f t="shared" si="879"/>
        <v>1 &gt; 4UTARA12 RODA</v>
      </c>
      <c r="AN3141" s="5" t="str">
        <f t="shared" si="880"/>
        <v>pelaniBMJ1 &gt; 4UTARA12 RODA</v>
      </c>
      <c r="AO3141" s="5" t="str">
        <f t="shared" si="881"/>
        <v>pelani1 &gt; 4UTARA12 RODA</v>
      </c>
      <c r="AP3141" s="5" t="str">
        <f t="shared" si="882"/>
        <v>44202NIGHT</v>
      </c>
    </row>
    <row r="3142" spans="1:42" x14ac:dyDescent="0.3">
      <c r="A3142" s="33">
        <v>1</v>
      </c>
      <c r="B3142" s="33"/>
      <c r="C3142" s="70">
        <v>44202</v>
      </c>
      <c r="D3142" s="71" t="s">
        <v>87</v>
      </c>
      <c r="E3142" s="70">
        <v>44203.035416666666</v>
      </c>
      <c r="F3142" s="71">
        <v>5165783</v>
      </c>
      <c r="G3142" s="33" t="s">
        <v>20</v>
      </c>
      <c r="H3142" s="33" t="s">
        <v>21</v>
      </c>
      <c r="I3142" s="33" t="s">
        <v>51</v>
      </c>
      <c r="J3142" s="33" t="s">
        <v>23</v>
      </c>
      <c r="K3142" s="63" t="s">
        <v>85</v>
      </c>
      <c r="L3142" s="32" t="str">
        <f t="shared" si="883"/>
        <v>AXOR4843</v>
      </c>
      <c r="M3142" s="32" t="str">
        <f t="shared" si="884"/>
        <v>BMJ</v>
      </c>
      <c r="N3142" s="32" t="str">
        <f t="shared" si="885"/>
        <v>12 RODA</v>
      </c>
      <c r="O3142" s="146">
        <v>44203.036226851851</v>
      </c>
      <c r="P3142" s="65">
        <v>44203.036226851851</v>
      </c>
      <c r="Q3142" s="65"/>
      <c r="R3142" s="66">
        <v>4</v>
      </c>
      <c r="S3142" s="66">
        <v>51380</v>
      </c>
      <c r="T3142" s="66">
        <v>20100</v>
      </c>
      <c r="U3142" s="67">
        <f t="shared" si="877"/>
        <v>31.28</v>
      </c>
      <c r="V3142" s="66">
        <f t="shared" si="868"/>
        <v>634264.56000000006</v>
      </c>
      <c r="W3142" s="66" t="str">
        <f t="shared" si="869"/>
        <v>1 &gt; 4</v>
      </c>
      <c r="X3142" s="66">
        <f>A3142+SUMIFS(Presensi!F:F,Presensi!E:E,'Entry Data'!AP3142)</f>
        <v>1</v>
      </c>
      <c r="Y3142" s="66">
        <f>IFERROR(INDEX('Retasi Pricing'!F:F,MATCH('Entry Data'!AM3142,'Retasi Pricing'!E:E,0))*X3142,"")</f>
        <v>27500</v>
      </c>
      <c r="Z3142" s="62" t="s">
        <v>26</v>
      </c>
      <c r="AA3142" s="62" t="s">
        <v>27</v>
      </c>
      <c r="AB3142" s="32"/>
      <c r="AC3142" s="32" t="s">
        <v>214</v>
      </c>
      <c r="AD3142" s="32" t="str">
        <f t="shared" si="870"/>
        <v/>
      </c>
      <c r="AF3142" s="5" t="str">
        <f t="shared" si="871"/>
        <v>pelani44202</v>
      </c>
      <c r="AG3142" s="5" t="str">
        <f t="shared" si="872"/>
        <v>BMJ 07444202UTARANIGHT</v>
      </c>
      <c r="AH3142" s="5" t="str">
        <f t="shared" si="873"/>
        <v>pelani44202UTARANIGHT</v>
      </c>
      <c r="AI3142" s="5" t="str">
        <f t="shared" si="874"/>
        <v>BMJ 07444202NIGHT</v>
      </c>
      <c r="AJ3142" s="5" t="str">
        <f t="shared" si="875"/>
        <v>pelani44202NIGHT</v>
      </c>
      <c r="AK3142" s="5" t="str">
        <f t="shared" si="876"/>
        <v>pelaniBMJ</v>
      </c>
      <c r="AL3142" s="5" t="str">
        <f t="shared" si="878"/>
        <v>4UTARA</v>
      </c>
      <c r="AM3142" s="5" t="str">
        <f t="shared" si="879"/>
        <v>1 &gt; 4UTARA12 RODA</v>
      </c>
      <c r="AN3142" s="5" t="str">
        <f t="shared" si="880"/>
        <v>pelaniBMJ1 &gt; 4UTARA12 RODA</v>
      </c>
      <c r="AO3142" s="5" t="str">
        <f t="shared" si="881"/>
        <v>pelani1 &gt; 4UTARA12 RODA</v>
      </c>
      <c r="AP3142" s="5" t="str">
        <f t="shared" si="882"/>
        <v>44202NIGHT</v>
      </c>
    </row>
    <row r="3143" spans="1:42" x14ac:dyDescent="0.3">
      <c r="A3143" s="33">
        <v>1</v>
      </c>
      <c r="B3143" s="33"/>
      <c r="C3143" s="70">
        <v>44202</v>
      </c>
      <c r="D3143" s="71" t="s">
        <v>87</v>
      </c>
      <c r="E3143" s="70">
        <v>44203.099305555559</v>
      </c>
      <c r="F3143" s="71">
        <v>5165834</v>
      </c>
      <c r="G3143" s="33" t="s">
        <v>20</v>
      </c>
      <c r="H3143" s="33" t="s">
        <v>21</v>
      </c>
      <c r="I3143" s="33" t="s">
        <v>51</v>
      </c>
      <c r="J3143" s="33" t="s">
        <v>23</v>
      </c>
      <c r="K3143" s="63" t="s">
        <v>85</v>
      </c>
      <c r="L3143" s="32" t="str">
        <f t="shared" si="883"/>
        <v>AXOR4843</v>
      </c>
      <c r="M3143" s="32" t="str">
        <f t="shared" si="884"/>
        <v>BMJ</v>
      </c>
      <c r="N3143" s="32" t="str">
        <f t="shared" si="885"/>
        <v>12 RODA</v>
      </c>
      <c r="O3143" s="146">
        <v>44203.099895833337</v>
      </c>
      <c r="P3143" s="65">
        <v>44203.099895833337</v>
      </c>
      <c r="Q3143" s="65"/>
      <c r="R3143" s="66">
        <v>5</v>
      </c>
      <c r="S3143" s="66">
        <v>51120</v>
      </c>
      <c r="T3143" s="66">
        <v>20100</v>
      </c>
      <c r="U3143" s="67">
        <f t="shared" si="877"/>
        <v>31.02</v>
      </c>
      <c r="V3143" s="66">
        <f t="shared" si="868"/>
        <v>628992.54</v>
      </c>
      <c r="W3143" s="66" t="str">
        <f t="shared" si="869"/>
        <v>&gt; 5</v>
      </c>
      <c r="X3143" s="66">
        <f>A3143+SUMIFS(Presensi!F:F,Presensi!E:E,'Entry Data'!AP3143)</f>
        <v>1</v>
      </c>
      <c r="Y3143" s="66">
        <f>IFERROR(INDEX('Retasi Pricing'!F:F,MATCH('Entry Data'!AM3143,'Retasi Pricing'!E:E,0))*X3143,"")</f>
        <v>31200</v>
      </c>
      <c r="Z3143" s="62" t="s">
        <v>26</v>
      </c>
      <c r="AA3143" s="62" t="s">
        <v>27</v>
      </c>
      <c r="AB3143" s="32"/>
      <c r="AC3143" s="32" t="s">
        <v>214</v>
      </c>
      <c r="AD3143" s="32" t="str">
        <f t="shared" si="870"/>
        <v/>
      </c>
      <c r="AF3143" s="5" t="str">
        <f t="shared" si="871"/>
        <v>pelani44202</v>
      </c>
      <c r="AG3143" s="5" t="str">
        <f t="shared" si="872"/>
        <v>BMJ 07444202UTARANIGHT</v>
      </c>
      <c r="AH3143" s="5" t="str">
        <f t="shared" si="873"/>
        <v>pelani44202UTARANIGHT</v>
      </c>
      <c r="AI3143" s="5" t="str">
        <f t="shared" si="874"/>
        <v>BMJ 07444202NIGHT</v>
      </c>
      <c r="AJ3143" s="5" t="str">
        <f t="shared" si="875"/>
        <v>pelani44202NIGHT</v>
      </c>
      <c r="AK3143" s="5" t="str">
        <f t="shared" si="876"/>
        <v>pelaniBMJ</v>
      </c>
      <c r="AL3143" s="5" t="str">
        <f t="shared" si="878"/>
        <v>5UTARA</v>
      </c>
      <c r="AM3143" s="5" t="str">
        <f t="shared" si="879"/>
        <v>&gt; 5UTARA12 RODA</v>
      </c>
      <c r="AN3143" s="5" t="str">
        <f t="shared" si="880"/>
        <v>pelaniBMJ&gt; 5UTARA12 RODA</v>
      </c>
      <c r="AO3143" s="5" t="str">
        <f t="shared" si="881"/>
        <v>pelani&gt; 5UTARA12 RODA</v>
      </c>
      <c r="AP3143" s="5" t="str">
        <f t="shared" si="882"/>
        <v>44202NIGHT</v>
      </c>
    </row>
    <row r="3144" spans="1:42" x14ac:dyDescent="0.3">
      <c r="A3144" s="33">
        <v>1</v>
      </c>
      <c r="B3144" s="33"/>
      <c r="C3144" s="70">
        <v>44202</v>
      </c>
      <c r="D3144" s="71" t="s">
        <v>87</v>
      </c>
      <c r="E3144" s="70">
        <v>44203.165972222225</v>
      </c>
      <c r="F3144" s="71">
        <v>5165894</v>
      </c>
      <c r="G3144" s="33" t="s">
        <v>20</v>
      </c>
      <c r="H3144" s="33" t="s">
        <v>21</v>
      </c>
      <c r="I3144" s="33" t="s">
        <v>51</v>
      </c>
      <c r="J3144" s="33" t="s">
        <v>23</v>
      </c>
      <c r="K3144" s="63" t="s">
        <v>85</v>
      </c>
      <c r="L3144" s="32" t="str">
        <f t="shared" si="883"/>
        <v>AXOR4843</v>
      </c>
      <c r="M3144" s="32" t="str">
        <f t="shared" si="884"/>
        <v>BMJ</v>
      </c>
      <c r="N3144" s="32" t="str">
        <f t="shared" si="885"/>
        <v>12 RODA</v>
      </c>
      <c r="O3144" s="146">
        <v>44203.166956018518</v>
      </c>
      <c r="P3144" s="65">
        <v>44203.166956018518</v>
      </c>
      <c r="Q3144" s="65"/>
      <c r="R3144" s="66">
        <v>6</v>
      </c>
      <c r="S3144" s="66">
        <v>52200</v>
      </c>
      <c r="T3144" s="66">
        <v>20100</v>
      </c>
      <c r="U3144" s="67">
        <f t="shared" si="877"/>
        <v>32.1</v>
      </c>
      <c r="V3144" s="66">
        <f t="shared" si="868"/>
        <v>650891.70000000007</v>
      </c>
      <c r="W3144" s="66" t="str">
        <f t="shared" si="869"/>
        <v>&gt; 6</v>
      </c>
      <c r="X3144" s="66">
        <f>A3144+SUMIFS(Presensi!F:F,Presensi!E:E,'Entry Data'!AP3144)</f>
        <v>1</v>
      </c>
      <c r="Y3144" s="66">
        <f>IFERROR(INDEX('Retasi Pricing'!F:F,MATCH('Entry Data'!AM3144,'Retasi Pricing'!E:E,0))*X3144,"")</f>
        <v>34450</v>
      </c>
      <c r="Z3144" s="62" t="s">
        <v>26</v>
      </c>
      <c r="AA3144" s="62" t="s">
        <v>27</v>
      </c>
      <c r="AB3144" s="32"/>
      <c r="AC3144" s="32" t="s">
        <v>214</v>
      </c>
      <c r="AD3144" s="32" t="str">
        <f t="shared" si="870"/>
        <v/>
      </c>
      <c r="AF3144" s="5" t="str">
        <f t="shared" si="871"/>
        <v>pelani44202</v>
      </c>
      <c r="AG3144" s="5" t="str">
        <f t="shared" si="872"/>
        <v>BMJ 07444202UTARANIGHT</v>
      </c>
      <c r="AH3144" s="5" t="str">
        <f t="shared" si="873"/>
        <v>pelani44202UTARANIGHT</v>
      </c>
      <c r="AI3144" s="5" t="str">
        <f t="shared" si="874"/>
        <v>BMJ 07444202NIGHT</v>
      </c>
      <c r="AJ3144" s="5" t="str">
        <f t="shared" si="875"/>
        <v>pelani44202NIGHT</v>
      </c>
      <c r="AK3144" s="5" t="str">
        <f t="shared" si="876"/>
        <v>pelaniBMJ</v>
      </c>
      <c r="AL3144" s="5" t="str">
        <f t="shared" si="878"/>
        <v>6UTARA</v>
      </c>
      <c r="AM3144" s="5" t="str">
        <f t="shared" si="879"/>
        <v>&gt; 6UTARA12 RODA</v>
      </c>
      <c r="AN3144" s="5" t="str">
        <f t="shared" si="880"/>
        <v>pelaniBMJ&gt; 6UTARA12 RODA</v>
      </c>
      <c r="AO3144" s="5" t="str">
        <f t="shared" si="881"/>
        <v>pelani&gt; 6UTARA12 RODA</v>
      </c>
      <c r="AP3144" s="5" t="str">
        <f t="shared" si="882"/>
        <v>44202NIGHT</v>
      </c>
    </row>
    <row r="3145" spans="1:42" x14ac:dyDescent="0.3">
      <c r="A3145" s="33">
        <v>1</v>
      </c>
      <c r="B3145" s="33"/>
      <c r="C3145" s="70">
        <v>44202</v>
      </c>
      <c r="D3145" s="71" t="s">
        <v>87</v>
      </c>
      <c r="E3145" s="70">
        <v>44203.224999999999</v>
      </c>
      <c r="F3145" s="71">
        <v>5165947</v>
      </c>
      <c r="G3145" s="33" t="s">
        <v>20</v>
      </c>
      <c r="H3145" s="33" t="s">
        <v>21</v>
      </c>
      <c r="I3145" s="33" t="s">
        <v>51</v>
      </c>
      <c r="J3145" s="33" t="s">
        <v>46</v>
      </c>
      <c r="K3145" s="63" t="s">
        <v>85</v>
      </c>
      <c r="L3145" s="32" t="str">
        <f t="shared" si="883"/>
        <v>AXOR4843</v>
      </c>
      <c r="M3145" s="32" t="str">
        <f t="shared" si="884"/>
        <v>BMJ</v>
      </c>
      <c r="N3145" s="32" t="str">
        <f t="shared" si="885"/>
        <v>12 RODA</v>
      </c>
      <c r="O3145" s="146">
        <v>44203.225393518522</v>
      </c>
      <c r="P3145" s="65">
        <v>44203.225393518522</v>
      </c>
      <c r="Q3145" s="65"/>
      <c r="R3145" s="66">
        <v>7</v>
      </c>
      <c r="S3145" s="66">
        <v>52080</v>
      </c>
      <c r="T3145" s="66">
        <v>20100</v>
      </c>
      <c r="U3145" s="67">
        <f t="shared" si="877"/>
        <v>31.98</v>
      </c>
      <c r="V3145" s="66">
        <f t="shared" si="868"/>
        <v>648458.46</v>
      </c>
      <c r="W3145" s="66" t="str">
        <f t="shared" si="869"/>
        <v>7 &gt;</v>
      </c>
      <c r="X3145" s="66">
        <f>A3145+SUMIFS(Presensi!F:F,Presensi!E:E,'Entry Data'!AP3145)</f>
        <v>1</v>
      </c>
      <c r="Y3145" s="66">
        <f>IFERROR(INDEX('Retasi Pricing'!F:F,MATCH('Entry Data'!AM3145,'Retasi Pricing'!E:E,0))*X3145,"")</f>
        <v>42000</v>
      </c>
      <c r="Z3145" s="62" t="s">
        <v>26</v>
      </c>
      <c r="AA3145" s="62" t="s">
        <v>27</v>
      </c>
      <c r="AB3145" s="32"/>
      <c r="AC3145" s="32" t="s">
        <v>214</v>
      </c>
      <c r="AD3145" s="32" t="str">
        <f t="shared" si="870"/>
        <v/>
      </c>
      <c r="AF3145" s="5" t="str">
        <f t="shared" si="871"/>
        <v>pelani44202</v>
      </c>
      <c r="AG3145" s="5" t="str">
        <f t="shared" si="872"/>
        <v>BMJ 07444202UTARANIGHT</v>
      </c>
      <c r="AH3145" s="5" t="str">
        <f t="shared" si="873"/>
        <v>pelani44202UTARANIGHT</v>
      </c>
      <c r="AI3145" s="5" t="str">
        <f t="shared" si="874"/>
        <v>BMJ 07444202NIGHT</v>
      </c>
      <c r="AJ3145" s="5" t="str">
        <f t="shared" si="875"/>
        <v>pelani44202NIGHT</v>
      </c>
      <c r="AK3145" s="5" t="str">
        <f t="shared" si="876"/>
        <v>pelaniBMJ</v>
      </c>
      <c r="AL3145" s="5" t="str">
        <f t="shared" si="878"/>
        <v>7UTARA</v>
      </c>
      <c r="AM3145" s="5" t="str">
        <f t="shared" si="879"/>
        <v>7 &gt;UTARA12 RODA</v>
      </c>
      <c r="AN3145" s="5" t="str">
        <f t="shared" si="880"/>
        <v>pelaniBMJ7 &gt;UTARA12 RODA</v>
      </c>
      <c r="AO3145" s="5" t="str">
        <f t="shared" si="881"/>
        <v>pelani7 &gt;UTARA12 RODA</v>
      </c>
      <c r="AP3145" s="5" t="str">
        <f t="shared" si="882"/>
        <v>44202NIGHT</v>
      </c>
    </row>
    <row r="3146" spans="1:42" x14ac:dyDescent="0.3">
      <c r="A3146" s="33">
        <v>1</v>
      </c>
      <c r="B3146" s="33"/>
      <c r="C3146" s="70">
        <v>44203</v>
      </c>
      <c r="D3146" s="71" t="s">
        <v>19</v>
      </c>
      <c r="E3146" s="70">
        <v>44203</v>
      </c>
      <c r="F3146" s="71">
        <v>5166038</v>
      </c>
      <c r="G3146" s="33" t="s">
        <v>20</v>
      </c>
      <c r="H3146" s="33" t="s">
        <v>21</v>
      </c>
      <c r="I3146" s="33" t="s">
        <v>123</v>
      </c>
      <c r="J3146" s="33" t="s">
        <v>23</v>
      </c>
      <c r="K3146" s="63" t="s">
        <v>25</v>
      </c>
      <c r="L3146" s="32" t="str">
        <f t="shared" si="883"/>
        <v>CGE370</v>
      </c>
      <c r="M3146" s="32" t="str">
        <f t="shared" si="884"/>
        <v>BMJ II</v>
      </c>
      <c r="N3146" s="32" t="str">
        <f t="shared" si="885"/>
        <v>12 RODA</v>
      </c>
      <c r="O3146" s="146">
        <v>0.35810185185185189</v>
      </c>
      <c r="P3146" s="65">
        <v>0.36503472222222227</v>
      </c>
      <c r="Q3146" s="65"/>
      <c r="R3146" s="66">
        <v>1</v>
      </c>
      <c r="S3146" s="66">
        <v>49460</v>
      </c>
      <c r="T3146" s="66">
        <v>18440</v>
      </c>
      <c r="U3146" s="67">
        <f t="shared" si="877"/>
        <v>31.02</v>
      </c>
      <c r="V3146" s="66">
        <f t="shared" ref="V3146:V3209" si="886">IFERROR(VLOOKUP(L3146,harga,2,FALSE),"")*U3146*IFERROR(VLOOKUP(G3146,jarak,2,FALSE),"")</f>
        <v>628992.54</v>
      </c>
      <c r="W3146" s="66" t="str">
        <f t="shared" ref="W3146:W3209" si="887">IFERROR(VLOOKUP(AL3146,Code,2,FALSE),"")</f>
        <v>1 &gt; 4</v>
      </c>
      <c r="X3146" s="66">
        <f>A3146+SUMIFS(Presensi!F:F,Presensi!E:E,'Entry Data'!AP3146)</f>
        <v>1</v>
      </c>
      <c r="Y3146" s="66">
        <f>IFERROR(INDEX('Retasi Pricing'!F:F,MATCH('Entry Data'!AM3146,'Retasi Pricing'!E:E,0))*X3146,"")</f>
        <v>27500</v>
      </c>
      <c r="Z3146" s="62" t="s">
        <v>26</v>
      </c>
      <c r="AA3146" s="62" t="s">
        <v>27</v>
      </c>
      <c r="AB3146" s="32"/>
      <c r="AC3146" s="32" t="s">
        <v>215</v>
      </c>
      <c r="AD3146" s="32" t="str">
        <f t="shared" ref="AD3146:AD3209" si="888">IFERROR(VLOOKUP(AC3146,driver,13,FALSE),"")</f>
        <v/>
      </c>
      <c r="AF3146" s="5" t="str">
        <f t="shared" ref="AF3146:AF3209" si="889">AC3146&amp;C3146</f>
        <v>roni irfansyah44203</v>
      </c>
      <c r="AG3146" s="5" t="str">
        <f t="shared" ref="AG3146:AG3209" si="890">K3146&amp;C3146&amp;G3146&amp;D3146</f>
        <v>BMJ 04044203UTARADAY</v>
      </c>
      <c r="AH3146" s="5" t="str">
        <f t="shared" ref="AH3146:AH3209" si="891">AC3146&amp;C3146&amp;G3146&amp;D3146</f>
        <v>roni irfansyah44203UTARADAY</v>
      </c>
      <c r="AI3146" s="5" t="str">
        <f t="shared" ref="AI3146:AI3209" si="892">K3146&amp;C3146&amp;D3146</f>
        <v>BMJ 04044203DAY</v>
      </c>
      <c r="AJ3146" s="5" t="str">
        <f t="shared" ref="AJ3146:AJ3209" si="893">AC3146&amp;C3146&amp;D3146</f>
        <v>roni irfansyah44203DAY</v>
      </c>
      <c r="AK3146" s="5" t="str">
        <f t="shared" ref="AK3146:AK3209" si="894">AC3146&amp;M3146</f>
        <v>roni irfansyahBMJ II</v>
      </c>
      <c r="AL3146" s="5" t="str">
        <f t="shared" si="878"/>
        <v>1UTARA</v>
      </c>
      <c r="AM3146" s="5" t="str">
        <f t="shared" si="879"/>
        <v>1 &gt; 4UTARA12 RODA</v>
      </c>
      <c r="AN3146" s="5" t="str">
        <f t="shared" si="880"/>
        <v>roni irfansyahBMJ II1 &gt; 4UTARA12 RODA</v>
      </c>
      <c r="AO3146" s="5" t="str">
        <f t="shared" si="881"/>
        <v>roni irfansyah1 &gt; 4UTARA12 RODA</v>
      </c>
      <c r="AP3146" s="5" t="str">
        <f t="shared" si="882"/>
        <v>44203DAY</v>
      </c>
    </row>
    <row r="3147" spans="1:42" x14ac:dyDescent="0.3">
      <c r="A3147" s="33">
        <v>1</v>
      </c>
      <c r="B3147" s="33"/>
      <c r="C3147" s="70">
        <v>44203</v>
      </c>
      <c r="D3147" s="71" t="s">
        <v>19</v>
      </c>
      <c r="E3147" s="70">
        <v>44203</v>
      </c>
      <c r="F3147" s="71">
        <v>5166110</v>
      </c>
      <c r="G3147" s="33" t="s">
        <v>20</v>
      </c>
      <c r="H3147" s="33" t="s">
        <v>21</v>
      </c>
      <c r="I3147" s="33" t="s">
        <v>123</v>
      </c>
      <c r="J3147" s="33" t="s">
        <v>23</v>
      </c>
      <c r="K3147" s="63" t="s">
        <v>25</v>
      </c>
      <c r="L3147" s="32" t="str">
        <f t="shared" si="883"/>
        <v>CGE370</v>
      </c>
      <c r="M3147" s="32" t="str">
        <f t="shared" si="884"/>
        <v>BMJ II</v>
      </c>
      <c r="N3147" s="32" t="str">
        <f t="shared" si="885"/>
        <v>12 RODA</v>
      </c>
      <c r="O3147" s="146">
        <v>0.41802083333333334</v>
      </c>
      <c r="P3147" s="65">
        <v>0.41802083333333334</v>
      </c>
      <c r="Q3147" s="65"/>
      <c r="R3147" s="66">
        <v>2</v>
      </c>
      <c r="S3147" s="66">
        <v>48860</v>
      </c>
      <c r="T3147" s="66">
        <v>18440</v>
      </c>
      <c r="U3147" s="67">
        <f t="shared" ref="U3147:U3210" si="895">(S3147-T3147)/1000</f>
        <v>30.42</v>
      </c>
      <c r="V3147" s="66">
        <f t="shared" si="886"/>
        <v>616826.34000000008</v>
      </c>
      <c r="W3147" s="66" t="str">
        <f t="shared" si="887"/>
        <v>1 &gt; 4</v>
      </c>
      <c r="X3147" s="66">
        <f>A3147+SUMIFS(Presensi!F:F,Presensi!E:E,'Entry Data'!AP3147)</f>
        <v>1</v>
      </c>
      <c r="Y3147" s="66">
        <f>IFERROR(INDEX('Retasi Pricing'!F:F,MATCH('Entry Data'!AM3147,'Retasi Pricing'!E:E,0))*X3147,"")</f>
        <v>27500</v>
      </c>
      <c r="Z3147" s="62" t="s">
        <v>26</v>
      </c>
      <c r="AA3147" s="62" t="s">
        <v>27</v>
      </c>
      <c r="AB3147" s="32"/>
      <c r="AC3147" s="32" t="s">
        <v>215</v>
      </c>
      <c r="AD3147" s="32" t="str">
        <f t="shared" si="888"/>
        <v/>
      </c>
      <c r="AF3147" s="5" t="str">
        <f t="shared" si="889"/>
        <v>roni irfansyah44203</v>
      </c>
      <c r="AG3147" s="5" t="str">
        <f t="shared" si="890"/>
        <v>BMJ 04044203UTARADAY</v>
      </c>
      <c r="AH3147" s="5" t="str">
        <f t="shared" si="891"/>
        <v>roni irfansyah44203UTARADAY</v>
      </c>
      <c r="AI3147" s="5" t="str">
        <f t="shared" si="892"/>
        <v>BMJ 04044203DAY</v>
      </c>
      <c r="AJ3147" s="5" t="str">
        <f t="shared" si="893"/>
        <v>roni irfansyah44203DAY</v>
      </c>
      <c r="AK3147" s="5" t="str">
        <f t="shared" si="894"/>
        <v>roni irfansyahBMJ II</v>
      </c>
      <c r="AL3147" s="5" t="str">
        <f t="shared" ref="AL3147:AL3210" si="896">Q3147&amp;R3147&amp;G3147</f>
        <v>2UTARA</v>
      </c>
      <c r="AM3147" s="5" t="str">
        <f t="shared" ref="AM3147:AM3210" si="897">W3147&amp;G3147&amp;N3147</f>
        <v>1 &gt; 4UTARA12 RODA</v>
      </c>
      <c r="AN3147" s="5" t="str">
        <f t="shared" ref="AN3147:AN3210" si="898">AC3147&amp;M3147&amp;W3147&amp;G3147&amp;N3147</f>
        <v>roni irfansyahBMJ II1 &gt; 4UTARA12 RODA</v>
      </c>
      <c r="AO3147" s="5" t="str">
        <f t="shared" ref="AO3147:AO3210" si="899">AC3147&amp;W3147&amp;G3147&amp;N3147</f>
        <v>roni irfansyah1 &gt; 4UTARA12 RODA</v>
      </c>
      <c r="AP3147" s="5" t="str">
        <f t="shared" ref="AP3147:AP3210" si="900">C3147&amp;D3147</f>
        <v>44203DAY</v>
      </c>
    </row>
    <row r="3148" spans="1:42" x14ac:dyDescent="0.3">
      <c r="A3148" s="33">
        <v>1</v>
      </c>
      <c r="B3148" s="33"/>
      <c r="C3148" s="70">
        <v>44203</v>
      </c>
      <c r="D3148" s="71" t="s">
        <v>19</v>
      </c>
      <c r="E3148" s="70">
        <v>44203</v>
      </c>
      <c r="F3148" s="71">
        <v>5166185</v>
      </c>
      <c r="G3148" s="33" t="s">
        <v>20</v>
      </c>
      <c r="H3148" s="33" t="s">
        <v>50</v>
      </c>
      <c r="I3148" s="33" t="s">
        <v>51</v>
      </c>
      <c r="J3148" s="33" t="s">
        <v>53</v>
      </c>
      <c r="K3148" s="63" t="s">
        <v>25</v>
      </c>
      <c r="L3148" s="32" t="str">
        <f t="shared" si="883"/>
        <v>CGE370</v>
      </c>
      <c r="M3148" s="32" t="str">
        <f t="shared" si="884"/>
        <v>BMJ II</v>
      </c>
      <c r="N3148" s="32" t="str">
        <f t="shared" si="885"/>
        <v>12 RODA</v>
      </c>
      <c r="O3148" s="146">
        <v>0.47401620370370368</v>
      </c>
      <c r="P3148" s="65">
        <v>0.47401620370370368</v>
      </c>
      <c r="Q3148" s="65"/>
      <c r="R3148" s="66">
        <v>3</v>
      </c>
      <c r="S3148" s="66">
        <v>47000</v>
      </c>
      <c r="T3148" s="66">
        <v>18440</v>
      </c>
      <c r="U3148" s="67">
        <f t="shared" si="895"/>
        <v>28.56</v>
      </c>
      <c r="V3148" s="66">
        <f t="shared" si="886"/>
        <v>579111.11999999988</v>
      </c>
      <c r="W3148" s="66" t="str">
        <f t="shared" si="887"/>
        <v>1 &gt; 4</v>
      </c>
      <c r="X3148" s="66">
        <f>A3148+SUMIFS(Presensi!F:F,Presensi!E:E,'Entry Data'!AP3148)</f>
        <v>1</v>
      </c>
      <c r="Y3148" s="66">
        <f>IFERROR(INDEX('Retasi Pricing'!F:F,MATCH('Entry Data'!AM3148,'Retasi Pricing'!E:E,0))*X3148,"")</f>
        <v>27500</v>
      </c>
      <c r="Z3148" s="62" t="s">
        <v>26</v>
      </c>
      <c r="AA3148" s="62" t="s">
        <v>27</v>
      </c>
      <c r="AB3148" s="32"/>
      <c r="AC3148" s="32" t="s">
        <v>215</v>
      </c>
      <c r="AD3148" s="32" t="str">
        <f t="shared" si="888"/>
        <v/>
      </c>
      <c r="AF3148" s="5" t="str">
        <f t="shared" si="889"/>
        <v>roni irfansyah44203</v>
      </c>
      <c r="AG3148" s="5" t="str">
        <f t="shared" si="890"/>
        <v>BMJ 04044203UTARADAY</v>
      </c>
      <c r="AH3148" s="5" t="str">
        <f t="shared" si="891"/>
        <v>roni irfansyah44203UTARADAY</v>
      </c>
      <c r="AI3148" s="5" t="str">
        <f t="shared" si="892"/>
        <v>BMJ 04044203DAY</v>
      </c>
      <c r="AJ3148" s="5" t="str">
        <f t="shared" si="893"/>
        <v>roni irfansyah44203DAY</v>
      </c>
      <c r="AK3148" s="5" t="str">
        <f t="shared" si="894"/>
        <v>roni irfansyahBMJ II</v>
      </c>
      <c r="AL3148" s="5" t="str">
        <f t="shared" si="896"/>
        <v>3UTARA</v>
      </c>
      <c r="AM3148" s="5" t="str">
        <f t="shared" si="897"/>
        <v>1 &gt; 4UTARA12 RODA</v>
      </c>
      <c r="AN3148" s="5" t="str">
        <f t="shared" si="898"/>
        <v>roni irfansyahBMJ II1 &gt; 4UTARA12 RODA</v>
      </c>
      <c r="AO3148" s="5" t="str">
        <f t="shared" si="899"/>
        <v>roni irfansyah1 &gt; 4UTARA12 RODA</v>
      </c>
      <c r="AP3148" s="5" t="str">
        <f t="shared" si="900"/>
        <v>44203DAY</v>
      </c>
    </row>
    <row r="3149" spans="1:42" x14ac:dyDescent="0.3">
      <c r="A3149" s="33">
        <v>1</v>
      </c>
      <c r="B3149" s="33"/>
      <c r="C3149" s="70">
        <v>44203</v>
      </c>
      <c r="D3149" s="71" t="s">
        <v>19</v>
      </c>
      <c r="E3149" s="70">
        <v>44203</v>
      </c>
      <c r="F3149" s="71">
        <v>5166248</v>
      </c>
      <c r="G3149" s="33" t="s">
        <v>20</v>
      </c>
      <c r="H3149" s="33" t="s">
        <v>50</v>
      </c>
      <c r="I3149" s="33" t="s">
        <v>170</v>
      </c>
      <c r="J3149" s="33" t="s">
        <v>23</v>
      </c>
      <c r="K3149" s="63" t="s">
        <v>25</v>
      </c>
      <c r="L3149" s="32" t="str">
        <f t="shared" si="883"/>
        <v>CGE370</v>
      </c>
      <c r="M3149" s="32" t="str">
        <f t="shared" si="884"/>
        <v>BMJ II</v>
      </c>
      <c r="N3149" s="32" t="str">
        <f t="shared" si="885"/>
        <v>12 RODA</v>
      </c>
      <c r="O3149" s="146">
        <v>0.52488425925925919</v>
      </c>
      <c r="P3149" s="65">
        <v>0.52488425925925919</v>
      </c>
      <c r="Q3149" s="65"/>
      <c r="R3149" s="66">
        <v>4</v>
      </c>
      <c r="S3149" s="66">
        <v>48580</v>
      </c>
      <c r="T3149" s="66">
        <v>18440</v>
      </c>
      <c r="U3149" s="67">
        <f t="shared" si="895"/>
        <v>30.14</v>
      </c>
      <c r="V3149" s="66">
        <f t="shared" si="886"/>
        <v>611148.78</v>
      </c>
      <c r="W3149" s="66" t="str">
        <f t="shared" si="887"/>
        <v>1 &gt; 4</v>
      </c>
      <c r="X3149" s="66">
        <f>A3149+SUMIFS(Presensi!F:F,Presensi!E:E,'Entry Data'!AP3149)</f>
        <v>1</v>
      </c>
      <c r="Y3149" s="66">
        <f>IFERROR(INDEX('Retasi Pricing'!F:F,MATCH('Entry Data'!AM3149,'Retasi Pricing'!E:E,0))*X3149,"")</f>
        <v>27500</v>
      </c>
      <c r="Z3149" s="62" t="s">
        <v>26</v>
      </c>
      <c r="AA3149" s="62" t="s">
        <v>27</v>
      </c>
      <c r="AB3149" s="32"/>
      <c r="AC3149" s="32" t="s">
        <v>215</v>
      </c>
      <c r="AD3149" s="32" t="str">
        <f t="shared" si="888"/>
        <v/>
      </c>
      <c r="AF3149" s="5" t="str">
        <f t="shared" si="889"/>
        <v>roni irfansyah44203</v>
      </c>
      <c r="AG3149" s="5" t="str">
        <f t="shared" si="890"/>
        <v>BMJ 04044203UTARADAY</v>
      </c>
      <c r="AH3149" s="5" t="str">
        <f t="shared" si="891"/>
        <v>roni irfansyah44203UTARADAY</v>
      </c>
      <c r="AI3149" s="5" t="str">
        <f t="shared" si="892"/>
        <v>BMJ 04044203DAY</v>
      </c>
      <c r="AJ3149" s="5" t="str">
        <f t="shared" si="893"/>
        <v>roni irfansyah44203DAY</v>
      </c>
      <c r="AK3149" s="5" t="str">
        <f t="shared" si="894"/>
        <v>roni irfansyahBMJ II</v>
      </c>
      <c r="AL3149" s="5" t="str">
        <f t="shared" si="896"/>
        <v>4UTARA</v>
      </c>
      <c r="AM3149" s="5" t="str">
        <f t="shared" si="897"/>
        <v>1 &gt; 4UTARA12 RODA</v>
      </c>
      <c r="AN3149" s="5" t="str">
        <f t="shared" si="898"/>
        <v>roni irfansyahBMJ II1 &gt; 4UTARA12 RODA</v>
      </c>
      <c r="AO3149" s="5" t="str">
        <f t="shared" si="899"/>
        <v>roni irfansyah1 &gt; 4UTARA12 RODA</v>
      </c>
      <c r="AP3149" s="5" t="str">
        <f t="shared" si="900"/>
        <v>44203DAY</v>
      </c>
    </row>
    <row r="3150" spans="1:42" x14ac:dyDescent="0.3">
      <c r="A3150" s="33">
        <v>1</v>
      </c>
      <c r="B3150" s="33"/>
      <c r="C3150" s="70">
        <v>44203</v>
      </c>
      <c r="D3150" s="71" t="s">
        <v>19</v>
      </c>
      <c r="E3150" s="70">
        <v>44203</v>
      </c>
      <c r="F3150" s="71">
        <v>5166323</v>
      </c>
      <c r="G3150" s="33" t="s">
        <v>20</v>
      </c>
      <c r="H3150" s="33" t="s">
        <v>50</v>
      </c>
      <c r="I3150" s="33" t="s">
        <v>51</v>
      </c>
      <c r="J3150" s="33" t="s">
        <v>52</v>
      </c>
      <c r="K3150" s="63" t="s">
        <v>25</v>
      </c>
      <c r="L3150" s="32" t="str">
        <f t="shared" si="883"/>
        <v>CGE370</v>
      </c>
      <c r="M3150" s="32" t="str">
        <f t="shared" si="884"/>
        <v>BMJ II</v>
      </c>
      <c r="N3150" s="32" t="str">
        <f t="shared" si="885"/>
        <v>12 RODA</v>
      </c>
      <c r="O3150" s="146">
        <v>0.59584490740740736</v>
      </c>
      <c r="P3150" s="65">
        <v>0.59584490740740736</v>
      </c>
      <c r="Q3150" s="65"/>
      <c r="R3150" s="66">
        <v>5</v>
      </c>
      <c r="S3150" s="66">
        <v>48280</v>
      </c>
      <c r="T3150" s="66">
        <v>18440</v>
      </c>
      <c r="U3150" s="67">
        <f t="shared" si="895"/>
        <v>29.84</v>
      </c>
      <c r="V3150" s="66">
        <f t="shared" si="886"/>
        <v>605065.68000000005</v>
      </c>
      <c r="W3150" s="66" t="str">
        <f t="shared" si="887"/>
        <v>&gt; 5</v>
      </c>
      <c r="X3150" s="66">
        <f>A3150+SUMIFS(Presensi!F:F,Presensi!E:E,'Entry Data'!AP3150)</f>
        <v>1</v>
      </c>
      <c r="Y3150" s="66">
        <f>IFERROR(INDEX('Retasi Pricing'!F:F,MATCH('Entry Data'!AM3150,'Retasi Pricing'!E:E,0))*X3150,"")</f>
        <v>31200</v>
      </c>
      <c r="Z3150" s="62" t="s">
        <v>26</v>
      </c>
      <c r="AA3150" s="62" t="s">
        <v>27</v>
      </c>
      <c r="AB3150" s="32"/>
      <c r="AC3150" s="32" t="s">
        <v>215</v>
      </c>
      <c r="AD3150" s="32" t="str">
        <f t="shared" si="888"/>
        <v/>
      </c>
      <c r="AF3150" s="5" t="str">
        <f t="shared" si="889"/>
        <v>roni irfansyah44203</v>
      </c>
      <c r="AG3150" s="5" t="str">
        <f t="shared" si="890"/>
        <v>BMJ 04044203UTARADAY</v>
      </c>
      <c r="AH3150" s="5" t="str">
        <f t="shared" si="891"/>
        <v>roni irfansyah44203UTARADAY</v>
      </c>
      <c r="AI3150" s="5" t="str">
        <f t="shared" si="892"/>
        <v>BMJ 04044203DAY</v>
      </c>
      <c r="AJ3150" s="5" t="str">
        <f t="shared" si="893"/>
        <v>roni irfansyah44203DAY</v>
      </c>
      <c r="AK3150" s="5" t="str">
        <f t="shared" si="894"/>
        <v>roni irfansyahBMJ II</v>
      </c>
      <c r="AL3150" s="5" t="str">
        <f t="shared" si="896"/>
        <v>5UTARA</v>
      </c>
      <c r="AM3150" s="5" t="str">
        <f t="shared" si="897"/>
        <v>&gt; 5UTARA12 RODA</v>
      </c>
      <c r="AN3150" s="5" t="str">
        <f t="shared" si="898"/>
        <v>roni irfansyahBMJ II&gt; 5UTARA12 RODA</v>
      </c>
      <c r="AO3150" s="5" t="str">
        <f t="shared" si="899"/>
        <v>roni irfansyah&gt; 5UTARA12 RODA</v>
      </c>
      <c r="AP3150" s="5" t="str">
        <f t="shared" si="900"/>
        <v>44203DAY</v>
      </c>
    </row>
    <row r="3151" spans="1:42" x14ac:dyDescent="0.3">
      <c r="A3151" s="33">
        <v>1</v>
      </c>
      <c r="B3151" s="33"/>
      <c r="C3151" s="70">
        <v>44203</v>
      </c>
      <c r="D3151" s="71" t="s">
        <v>19</v>
      </c>
      <c r="E3151" s="70">
        <v>44203</v>
      </c>
      <c r="F3151" s="71">
        <v>5166398</v>
      </c>
      <c r="G3151" s="33" t="s">
        <v>20</v>
      </c>
      <c r="H3151" s="33" t="s">
        <v>50</v>
      </c>
      <c r="I3151" s="33" t="s">
        <v>170</v>
      </c>
      <c r="J3151" s="33" t="s">
        <v>23</v>
      </c>
      <c r="K3151" s="63" t="s">
        <v>25</v>
      </c>
      <c r="L3151" s="32" t="str">
        <f t="shared" si="883"/>
        <v>CGE370</v>
      </c>
      <c r="M3151" s="32" t="str">
        <f t="shared" si="884"/>
        <v>BMJ II</v>
      </c>
      <c r="N3151" s="32" t="str">
        <f t="shared" si="885"/>
        <v>12 RODA</v>
      </c>
      <c r="O3151" s="146">
        <v>0.66186342592592595</v>
      </c>
      <c r="P3151" s="65">
        <v>0.66186342592592595</v>
      </c>
      <c r="Q3151" s="65"/>
      <c r="R3151" s="66">
        <v>6</v>
      </c>
      <c r="S3151" s="66">
        <v>49200</v>
      </c>
      <c r="T3151" s="66">
        <v>18440</v>
      </c>
      <c r="U3151" s="67">
        <f t="shared" si="895"/>
        <v>30.76</v>
      </c>
      <c r="V3151" s="66">
        <f t="shared" si="886"/>
        <v>623720.52</v>
      </c>
      <c r="W3151" s="66" t="str">
        <f t="shared" si="887"/>
        <v>&gt; 6</v>
      </c>
      <c r="X3151" s="66">
        <f>A3151+SUMIFS(Presensi!F:F,Presensi!E:E,'Entry Data'!AP3151)</f>
        <v>1</v>
      </c>
      <c r="Y3151" s="66">
        <f>IFERROR(INDEX('Retasi Pricing'!F:F,MATCH('Entry Data'!AM3151,'Retasi Pricing'!E:E,0))*X3151,"")</f>
        <v>34450</v>
      </c>
      <c r="Z3151" s="62" t="s">
        <v>26</v>
      </c>
      <c r="AA3151" s="62" t="s">
        <v>27</v>
      </c>
      <c r="AB3151" s="32"/>
      <c r="AC3151" s="32" t="s">
        <v>215</v>
      </c>
      <c r="AD3151" s="32" t="str">
        <f t="shared" si="888"/>
        <v/>
      </c>
      <c r="AF3151" s="5" t="str">
        <f t="shared" si="889"/>
        <v>roni irfansyah44203</v>
      </c>
      <c r="AG3151" s="5" t="str">
        <f t="shared" si="890"/>
        <v>BMJ 04044203UTARADAY</v>
      </c>
      <c r="AH3151" s="5" t="str">
        <f t="shared" si="891"/>
        <v>roni irfansyah44203UTARADAY</v>
      </c>
      <c r="AI3151" s="5" t="str">
        <f t="shared" si="892"/>
        <v>BMJ 04044203DAY</v>
      </c>
      <c r="AJ3151" s="5" t="str">
        <f t="shared" si="893"/>
        <v>roni irfansyah44203DAY</v>
      </c>
      <c r="AK3151" s="5" t="str">
        <f t="shared" si="894"/>
        <v>roni irfansyahBMJ II</v>
      </c>
      <c r="AL3151" s="5" t="str">
        <f t="shared" si="896"/>
        <v>6UTARA</v>
      </c>
      <c r="AM3151" s="5" t="str">
        <f t="shared" si="897"/>
        <v>&gt; 6UTARA12 RODA</v>
      </c>
      <c r="AN3151" s="5" t="str">
        <f t="shared" si="898"/>
        <v>roni irfansyahBMJ II&gt; 6UTARA12 RODA</v>
      </c>
      <c r="AO3151" s="5" t="str">
        <f t="shared" si="899"/>
        <v>roni irfansyah&gt; 6UTARA12 RODA</v>
      </c>
      <c r="AP3151" s="5" t="str">
        <f t="shared" si="900"/>
        <v>44203DAY</v>
      </c>
    </row>
    <row r="3152" spans="1:42" x14ac:dyDescent="0.3">
      <c r="A3152" s="33">
        <v>1</v>
      </c>
      <c r="B3152" s="33"/>
      <c r="C3152" s="70">
        <v>44203</v>
      </c>
      <c r="D3152" s="71" t="s">
        <v>19</v>
      </c>
      <c r="E3152" s="70">
        <v>44203</v>
      </c>
      <c r="F3152" s="71">
        <v>5166466</v>
      </c>
      <c r="G3152" s="33" t="s">
        <v>20</v>
      </c>
      <c r="H3152" s="33" t="s">
        <v>50</v>
      </c>
      <c r="I3152" s="33" t="s">
        <v>51</v>
      </c>
      <c r="J3152" s="33" t="s">
        <v>52</v>
      </c>
      <c r="K3152" s="63" t="s">
        <v>25</v>
      </c>
      <c r="L3152" s="32" t="str">
        <f t="shared" si="883"/>
        <v>CGE370</v>
      </c>
      <c r="M3152" s="32" t="str">
        <f t="shared" si="884"/>
        <v>BMJ II</v>
      </c>
      <c r="N3152" s="32" t="str">
        <f t="shared" si="885"/>
        <v>12 RODA</v>
      </c>
      <c r="O3152" s="146">
        <v>0.72262731481481479</v>
      </c>
      <c r="P3152" s="65">
        <v>0.72262731481481479</v>
      </c>
      <c r="Q3152" s="65"/>
      <c r="R3152" s="66">
        <v>7</v>
      </c>
      <c r="S3152" s="66">
        <v>48780</v>
      </c>
      <c r="T3152" s="66">
        <v>18440</v>
      </c>
      <c r="U3152" s="67">
        <f t="shared" si="895"/>
        <v>30.34</v>
      </c>
      <c r="V3152" s="66">
        <f t="shared" si="886"/>
        <v>615204.18000000005</v>
      </c>
      <c r="W3152" s="66" t="str">
        <f t="shared" si="887"/>
        <v>7 &gt;</v>
      </c>
      <c r="X3152" s="66">
        <f>A3152+SUMIFS(Presensi!F:F,Presensi!E:E,'Entry Data'!AP3152)</f>
        <v>1</v>
      </c>
      <c r="Y3152" s="66">
        <f>IFERROR(INDEX('Retasi Pricing'!F:F,MATCH('Entry Data'!AM3152,'Retasi Pricing'!E:E,0))*X3152,"")</f>
        <v>42000</v>
      </c>
      <c r="Z3152" s="62" t="s">
        <v>26</v>
      </c>
      <c r="AA3152" s="62" t="s">
        <v>27</v>
      </c>
      <c r="AB3152" s="32"/>
      <c r="AC3152" s="32" t="s">
        <v>215</v>
      </c>
      <c r="AD3152" s="32" t="str">
        <f t="shared" si="888"/>
        <v/>
      </c>
      <c r="AF3152" s="5" t="str">
        <f t="shared" si="889"/>
        <v>roni irfansyah44203</v>
      </c>
      <c r="AG3152" s="5" t="str">
        <f t="shared" si="890"/>
        <v>BMJ 04044203UTARADAY</v>
      </c>
      <c r="AH3152" s="5" t="str">
        <f t="shared" si="891"/>
        <v>roni irfansyah44203UTARADAY</v>
      </c>
      <c r="AI3152" s="5" t="str">
        <f t="shared" si="892"/>
        <v>BMJ 04044203DAY</v>
      </c>
      <c r="AJ3152" s="5" t="str">
        <f t="shared" si="893"/>
        <v>roni irfansyah44203DAY</v>
      </c>
      <c r="AK3152" s="5" t="str">
        <f t="shared" si="894"/>
        <v>roni irfansyahBMJ II</v>
      </c>
      <c r="AL3152" s="5" t="str">
        <f t="shared" si="896"/>
        <v>7UTARA</v>
      </c>
      <c r="AM3152" s="5" t="str">
        <f t="shared" si="897"/>
        <v>7 &gt;UTARA12 RODA</v>
      </c>
      <c r="AN3152" s="5" t="str">
        <f t="shared" si="898"/>
        <v>roni irfansyahBMJ II7 &gt;UTARA12 RODA</v>
      </c>
      <c r="AO3152" s="5" t="str">
        <f t="shared" si="899"/>
        <v>roni irfansyah7 &gt;UTARA12 RODA</v>
      </c>
      <c r="AP3152" s="5" t="str">
        <f t="shared" si="900"/>
        <v>44203DAY</v>
      </c>
    </row>
    <row r="3153" spans="1:42" x14ac:dyDescent="0.3">
      <c r="A3153" s="33">
        <v>1</v>
      </c>
      <c r="B3153" s="33"/>
      <c r="C3153" s="70">
        <v>44203</v>
      </c>
      <c r="D3153" s="71" t="s">
        <v>19</v>
      </c>
      <c r="E3153" s="70">
        <v>44203</v>
      </c>
      <c r="F3153" s="71">
        <v>5166068</v>
      </c>
      <c r="G3153" s="33" t="s">
        <v>20</v>
      </c>
      <c r="H3153" s="33" t="s">
        <v>50</v>
      </c>
      <c r="I3153" s="33" t="s">
        <v>51</v>
      </c>
      <c r="J3153" s="33" t="s">
        <v>52</v>
      </c>
      <c r="K3153" s="63" t="s">
        <v>126</v>
      </c>
      <c r="L3153" s="32" t="str">
        <f t="shared" si="883"/>
        <v>CGE370</v>
      </c>
      <c r="M3153" s="32" t="str">
        <f t="shared" si="884"/>
        <v>BMJ II</v>
      </c>
      <c r="N3153" s="32" t="str">
        <f t="shared" si="885"/>
        <v>12 RODA</v>
      </c>
      <c r="O3153" s="146">
        <v>0.3807638888888889</v>
      </c>
      <c r="P3153" s="65">
        <v>0.39163194444444444</v>
      </c>
      <c r="Q3153" s="65"/>
      <c r="R3153" s="66">
        <v>1</v>
      </c>
      <c r="S3153" s="66">
        <v>46080</v>
      </c>
      <c r="T3153" s="66">
        <v>17240</v>
      </c>
      <c r="U3153" s="67">
        <f t="shared" si="895"/>
        <v>28.84</v>
      </c>
      <c r="V3153" s="66">
        <f t="shared" si="886"/>
        <v>584788.68000000005</v>
      </c>
      <c r="W3153" s="66" t="str">
        <f t="shared" si="887"/>
        <v>1 &gt; 4</v>
      </c>
      <c r="X3153" s="66">
        <f>A3153+SUMIFS(Presensi!F:F,Presensi!E:E,'Entry Data'!AP3153)</f>
        <v>1</v>
      </c>
      <c r="Y3153" s="66">
        <f>IFERROR(INDEX('Retasi Pricing'!F:F,MATCH('Entry Data'!AM3153,'Retasi Pricing'!E:E,0))*X3153,"")</f>
        <v>27500</v>
      </c>
      <c r="Z3153" s="62" t="s">
        <v>26</v>
      </c>
      <c r="AA3153" s="62" t="s">
        <v>27</v>
      </c>
      <c r="AB3153" s="32"/>
      <c r="AC3153" s="32" t="s">
        <v>371</v>
      </c>
      <c r="AD3153" s="32" t="str">
        <f t="shared" si="888"/>
        <v/>
      </c>
      <c r="AF3153" s="5" t="str">
        <f t="shared" si="889"/>
        <v>Miftahul Amin44203</v>
      </c>
      <c r="AG3153" s="5" t="str">
        <f t="shared" si="890"/>
        <v>BMJ 04244203UTARADAY</v>
      </c>
      <c r="AH3153" s="5" t="str">
        <f t="shared" si="891"/>
        <v>Miftahul Amin44203UTARADAY</v>
      </c>
      <c r="AI3153" s="5" t="str">
        <f t="shared" si="892"/>
        <v>BMJ 04244203DAY</v>
      </c>
      <c r="AJ3153" s="5" t="str">
        <f t="shared" si="893"/>
        <v>Miftahul Amin44203DAY</v>
      </c>
      <c r="AK3153" s="5" t="str">
        <f t="shared" si="894"/>
        <v>Miftahul AminBMJ II</v>
      </c>
      <c r="AL3153" s="5" t="str">
        <f t="shared" si="896"/>
        <v>1UTARA</v>
      </c>
      <c r="AM3153" s="5" t="str">
        <f t="shared" si="897"/>
        <v>1 &gt; 4UTARA12 RODA</v>
      </c>
      <c r="AN3153" s="5" t="str">
        <f t="shared" si="898"/>
        <v>Miftahul AminBMJ II1 &gt; 4UTARA12 RODA</v>
      </c>
      <c r="AO3153" s="5" t="str">
        <f t="shared" si="899"/>
        <v>Miftahul Amin1 &gt; 4UTARA12 RODA</v>
      </c>
      <c r="AP3153" s="5" t="str">
        <f t="shared" si="900"/>
        <v>44203DAY</v>
      </c>
    </row>
    <row r="3154" spans="1:42" x14ac:dyDescent="0.3">
      <c r="A3154" s="33">
        <v>1</v>
      </c>
      <c r="B3154" s="33"/>
      <c r="C3154" s="70">
        <v>44203</v>
      </c>
      <c r="D3154" s="71" t="s">
        <v>19</v>
      </c>
      <c r="E3154" s="70">
        <v>44203</v>
      </c>
      <c r="F3154" s="71">
        <v>5166137</v>
      </c>
      <c r="G3154" s="33" t="s">
        <v>20</v>
      </c>
      <c r="H3154" s="33" t="s">
        <v>50</v>
      </c>
      <c r="I3154" s="33" t="s">
        <v>51</v>
      </c>
      <c r="J3154" s="33" t="s">
        <v>53</v>
      </c>
      <c r="K3154" s="63" t="s">
        <v>126</v>
      </c>
      <c r="L3154" s="32" t="str">
        <f t="shared" si="883"/>
        <v>CGE370</v>
      </c>
      <c r="M3154" s="32" t="str">
        <f t="shared" si="884"/>
        <v>BMJ II</v>
      </c>
      <c r="N3154" s="32" t="str">
        <f t="shared" si="885"/>
        <v>12 RODA</v>
      </c>
      <c r="O3154" s="146">
        <v>0.44065972222222222</v>
      </c>
      <c r="P3154" s="65">
        <v>0.44065972222222222</v>
      </c>
      <c r="Q3154" s="65"/>
      <c r="R3154" s="66">
        <v>2</v>
      </c>
      <c r="S3154" s="66">
        <v>47840</v>
      </c>
      <c r="T3154" s="66">
        <v>17240</v>
      </c>
      <c r="U3154" s="67">
        <f t="shared" si="895"/>
        <v>30.6</v>
      </c>
      <c r="V3154" s="66">
        <f t="shared" si="886"/>
        <v>620476.20000000007</v>
      </c>
      <c r="W3154" s="66" t="str">
        <f t="shared" si="887"/>
        <v>1 &gt; 4</v>
      </c>
      <c r="X3154" s="66">
        <f>A3154+SUMIFS(Presensi!F:F,Presensi!E:E,'Entry Data'!AP3154)</f>
        <v>1</v>
      </c>
      <c r="Y3154" s="66">
        <f>IFERROR(INDEX('Retasi Pricing'!F:F,MATCH('Entry Data'!AM3154,'Retasi Pricing'!E:E,0))*X3154,"")</f>
        <v>27500</v>
      </c>
      <c r="Z3154" s="62" t="s">
        <v>26</v>
      </c>
      <c r="AA3154" s="62" t="s">
        <v>27</v>
      </c>
      <c r="AB3154" s="32"/>
      <c r="AC3154" s="32" t="s">
        <v>371</v>
      </c>
      <c r="AD3154" s="32" t="str">
        <f t="shared" si="888"/>
        <v/>
      </c>
      <c r="AF3154" s="5" t="str">
        <f t="shared" si="889"/>
        <v>Miftahul Amin44203</v>
      </c>
      <c r="AG3154" s="5" t="str">
        <f t="shared" si="890"/>
        <v>BMJ 04244203UTARADAY</v>
      </c>
      <c r="AH3154" s="5" t="str">
        <f t="shared" si="891"/>
        <v>Miftahul Amin44203UTARADAY</v>
      </c>
      <c r="AI3154" s="5" t="str">
        <f t="shared" si="892"/>
        <v>BMJ 04244203DAY</v>
      </c>
      <c r="AJ3154" s="5" t="str">
        <f t="shared" si="893"/>
        <v>Miftahul Amin44203DAY</v>
      </c>
      <c r="AK3154" s="5" t="str">
        <f t="shared" si="894"/>
        <v>Miftahul AminBMJ II</v>
      </c>
      <c r="AL3154" s="5" t="str">
        <f t="shared" si="896"/>
        <v>2UTARA</v>
      </c>
      <c r="AM3154" s="5" t="str">
        <f t="shared" si="897"/>
        <v>1 &gt; 4UTARA12 RODA</v>
      </c>
      <c r="AN3154" s="5" t="str">
        <f t="shared" si="898"/>
        <v>Miftahul AminBMJ II1 &gt; 4UTARA12 RODA</v>
      </c>
      <c r="AO3154" s="5" t="str">
        <f t="shared" si="899"/>
        <v>Miftahul Amin1 &gt; 4UTARA12 RODA</v>
      </c>
      <c r="AP3154" s="5" t="str">
        <f t="shared" si="900"/>
        <v>44203DAY</v>
      </c>
    </row>
    <row r="3155" spans="1:42" x14ac:dyDescent="0.3">
      <c r="A3155" s="33">
        <v>1</v>
      </c>
      <c r="B3155" s="33"/>
      <c r="C3155" s="70">
        <v>44203</v>
      </c>
      <c r="D3155" s="71" t="s">
        <v>19</v>
      </c>
      <c r="E3155" s="70">
        <v>44203</v>
      </c>
      <c r="F3155" s="71">
        <v>5166217</v>
      </c>
      <c r="G3155" s="33" t="s">
        <v>20</v>
      </c>
      <c r="H3155" s="33" t="s">
        <v>50</v>
      </c>
      <c r="I3155" s="33" t="s">
        <v>51</v>
      </c>
      <c r="J3155" s="33" t="s">
        <v>53</v>
      </c>
      <c r="K3155" s="63" t="s">
        <v>126</v>
      </c>
      <c r="L3155" s="32" t="str">
        <f t="shared" si="883"/>
        <v>CGE370</v>
      </c>
      <c r="M3155" s="32" t="str">
        <f t="shared" si="884"/>
        <v>BMJ II</v>
      </c>
      <c r="N3155" s="32" t="str">
        <f t="shared" si="885"/>
        <v>12 RODA</v>
      </c>
      <c r="O3155" s="146">
        <v>0.49927083333333333</v>
      </c>
      <c r="P3155" s="65">
        <v>0.49927083333333333</v>
      </c>
      <c r="Q3155" s="65"/>
      <c r="R3155" s="66">
        <v>3</v>
      </c>
      <c r="S3155" s="66">
        <v>47140</v>
      </c>
      <c r="T3155" s="66">
        <v>17240</v>
      </c>
      <c r="U3155" s="67">
        <f t="shared" si="895"/>
        <v>29.9</v>
      </c>
      <c r="V3155" s="66">
        <f t="shared" si="886"/>
        <v>606282.29999999993</v>
      </c>
      <c r="W3155" s="66" t="str">
        <f t="shared" si="887"/>
        <v>1 &gt; 4</v>
      </c>
      <c r="X3155" s="66">
        <f>A3155+SUMIFS(Presensi!F:F,Presensi!E:E,'Entry Data'!AP3155)</f>
        <v>1</v>
      </c>
      <c r="Y3155" s="66">
        <f>IFERROR(INDEX('Retasi Pricing'!F:F,MATCH('Entry Data'!AM3155,'Retasi Pricing'!E:E,0))*X3155,"")</f>
        <v>27500</v>
      </c>
      <c r="Z3155" s="62" t="s">
        <v>26</v>
      </c>
      <c r="AA3155" s="62" t="s">
        <v>27</v>
      </c>
      <c r="AB3155" s="32"/>
      <c r="AC3155" s="32" t="s">
        <v>371</v>
      </c>
      <c r="AD3155" s="32" t="str">
        <f t="shared" si="888"/>
        <v/>
      </c>
      <c r="AF3155" s="5" t="str">
        <f t="shared" si="889"/>
        <v>Miftahul Amin44203</v>
      </c>
      <c r="AG3155" s="5" t="str">
        <f t="shared" si="890"/>
        <v>BMJ 04244203UTARADAY</v>
      </c>
      <c r="AH3155" s="5" t="str">
        <f t="shared" si="891"/>
        <v>Miftahul Amin44203UTARADAY</v>
      </c>
      <c r="AI3155" s="5" t="str">
        <f t="shared" si="892"/>
        <v>BMJ 04244203DAY</v>
      </c>
      <c r="AJ3155" s="5" t="str">
        <f t="shared" si="893"/>
        <v>Miftahul Amin44203DAY</v>
      </c>
      <c r="AK3155" s="5" t="str">
        <f t="shared" si="894"/>
        <v>Miftahul AminBMJ II</v>
      </c>
      <c r="AL3155" s="5" t="str">
        <f t="shared" si="896"/>
        <v>3UTARA</v>
      </c>
      <c r="AM3155" s="5" t="str">
        <f t="shared" si="897"/>
        <v>1 &gt; 4UTARA12 RODA</v>
      </c>
      <c r="AN3155" s="5" t="str">
        <f t="shared" si="898"/>
        <v>Miftahul AminBMJ II1 &gt; 4UTARA12 RODA</v>
      </c>
      <c r="AO3155" s="5" t="str">
        <f t="shared" si="899"/>
        <v>Miftahul Amin1 &gt; 4UTARA12 RODA</v>
      </c>
      <c r="AP3155" s="5" t="str">
        <f t="shared" si="900"/>
        <v>44203DAY</v>
      </c>
    </row>
    <row r="3156" spans="1:42" x14ac:dyDescent="0.3">
      <c r="A3156" s="33">
        <v>1</v>
      </c>
      <c r="B3156" s="33"/>
      <c r="C3156" s="70">
        <v>44203</v>
      </c>
      <c r="D3156" s="71" t="s">
        <v>19</v>
      </c>
      <c r="E3156" s="70">
        <v>44203</v>
      </c>
      <c r="F3156" s="71">
        <v>5166305</v>
      </c>
      <c r="G3156" s="33" t="s">
        <v>20</v>
      </c>
      <c r="H3156" s="33" t="s">
        <v>50</v>
      </c>
      <c r="I3156" s="33" t="s">
        <v>51</v>
      </c>
      <c r="J3156" s="33" t="s">
        <v>52</v>
      </c>
      <c r="K3156" s="63" t="s">
        <v>126</v>
      </c>
      <c r="L3156" s="32" t="str">
        <f t="shared" si="883"/>
        <v>CGE370</v>
      </c>
      <c r="M3156" s="32" t="str">
        <f t="shared" si="884"/>
        <v>BMJ II</v>
      </c>
      <c r="N3156" s="32" t="str">
        <f t="shared" si="885"/>
        <v>12 RODA</v>
      </c>
      <c r="O3156" s="146">
        <v>0.58181712962962961</v>
      </c>
      <c r="P3156" s="65">
        <v>0.58181712962962961</v>
      </c>
      <c r="Q3156" s="65"/>
      <c r="R3156" s="66">
        <v>4</v>
      </c>
      <c r="S3156" s="66">
        <v>48300</v>
      </c>
      <c r="T3156" s="66">
        <v>17240</v>
      </c>
      <c r="U3156" s="67">
        <f t="shared" si="895"/>
        <v>31.06</v>
      </c>
      <c r="V3156" s="66">
        <f t="shared" si="886"/>
        <v>629803.61999999988</v>
      </c>
      <c r="W3156" s="66" t="str">
        <f t="shared" si="887"/>
        <v>1 &gt; 4</v>
      </c>
      <c r="X3156" s="66">
        <f>A3156+SUMIFS(Presensi!F:F,Presensi!E:E,'Entry Data'!AP3156)</f>
        <v>1</v>
      </c>
      <c r="Y3156" s="66">
        <f>IFERROR(INDEX('Retasi Pricing'!F:F,MATCH('Entry Data'!AM3156,'Retasi Pricing'!E:E,0))*X3156,"")</f>
        <v>27500</v>
      </c>
      <c r="Z3156" s="62" t="s">
        <v>26</v>
      </c>
      <c r="AA3156" s="62" t="s">
        <v>27</v>
      </c>
      <c r="AB3156" s="32"/>
      <c r="AC3156" s="32" t="s">
        <v>371</v>
      </c>
      <c r="AD3156" s="32" t="str">
        <f t="shared" si="888"/>
        <v/>
      </c>
      <c r="AF3156" s="5" t="str">
        <f t="shared" si="889"/>
        <v>Miftahul Amin44203</v>
      </c>
      <c r="AG3156" s="5" t="str">
        <f t="shared" si="890"/>
        <v>BMJ 04244203UTARADAY</v>
      </c>
      <c r="AH3156" s="5" t="str">
        <f t="shared" si="891"/>
        <v>Miftahul Amin44203UTARADAY</v>
      </c>
      <c r="AI3156" s="5" t="str">
        <f t="shared" si="892"/>
        <v>BMJ 04244203DAY</v>
      </c>
      <c r="AJ3156" s="5" t="str">
        <f t="shared" si="893"/>
        <v>Miftahul Amin44203DAY</v>
      </c>
      <c r="AK3156" s="5" t="str">
        <f t="shared" si="894"/>
        <v>Miftahul AminBMJ II</v>
      </c>
      <c r="AL3156" s="5" t="str">
        <f t="shared" si="896"/>
        <v>4UTARA</v>
      </c>
      <c r="AM3156" s="5" t="str">
        <f t="shared" si="897"/>
        <v>1 &gt; 4UTARA12 RODA</v>
      </c>
      <c r="AN3156" s="5" t="str">
        <f t="shared" si="898"/>
        <v>Miftahul AminBMJ II1 &gt; 4UTARA12 RODA</v>
      </c>
      <c r="AO3156" s="5" t="str">
        <f t="shared" si="899"/>
        <v>Miftahul Amin1 &gt; 4UTARA12 RODA</v>
      </c>
      <c r="AP3156" s="5" t="str">
        <f t="shared" si="900"/>
        <v>44203DAY</v>
      </c>
    </row>
    <row r="3157" spans="1:42" x14ac:dyDescent="0.3">
      <c r="A3157" s="33">
        <v>1</v>
      </c>
      <c r="B3157" s="33"/>
      <c r="C3157" s="70">
        <v>44203</v>
      </c>
      <c r="D3157" s="71" t="s">
        <v>19</v>
      </c>
      <c r="E3157" s="70">
        <v>44203</v>
      </c>
      <c r="F3157" s="71">
        <v>5166368</v>
      </c>
      <c r="G3157" s="33" t="s">
        <v>20</v>
      </c>
      <c r="H3157" s="33" t="s">
        <v>50</v>
      </c>
      <c r="I3157" s="33" t="s">
        <v>51</v>
      </c>
      <c r="J3157" s="33" t="s">
        <v>53</v>
      </c>
      <c r="K3157" s="63" t="s">
        <v>126</v>
      </c>
      <c r="L3157" s="32" t="str">
        <f t="shared" si="883"/>
        <v>CGE370</v>
      </c>
      <c r="M3157" s="32" t="str">
        <f t="shared" si="884"/>
        <v>BMJ II</v>
      </c>
      <c r="N3157" s="32" t="str">
        <f t="shared" si="885"/>
        <v>12 RODA</v>
      </c>
      <c r="O3157" s="146">
        <v>0.63870370370370366</v>
      </c>
      <c r="P3157" s="65">
        <v>0.63870370370370366</v>
      </c>
      <c r="Q3157" s="65"/>
      <c r="R3157" s="66">
        <v>5</v>
      </c>
      <c r="S3157" s="66">
        <v>45400</v>
      </c>
      <c r="T3157" s="66">
        <v>17240</v>
      </c>
      <c r="U3157" s="67">
        <f t="shared" si="895"/>
        <v>28.16</v>
      </c>
      <c r="V3157" s="66">
        <f t="shared" si="886"/>
        <v>571000.31999999995</v>
      </c>
      <c r="W3157" s="66" t="str">
        <f t="shared" si="887"/>
        <v>&gt; 5</v>
      </c>
      <c r="X3157" s="66">
        <f>A3157+SUMIFS(Presensi!F:F,Presensi!E:E,'Entry Data'!AP3157)</f>
        <v>1</v>
      </c>
      <c r="Y3157" s="66">
        <f>IFERROR(INDEX('Retasi Pricing'!F:F,MATCH('Entry Data'!AM3157,'Retasi Pricing'!E:E,0))*X3157,"")</f>
        <v>31200</v>
      </c>
      <c r="Z3157" s="62" t="s">
        <v>26</v>
      </c>
      <c r="AA3157" s="62" t="s">
        <v>27</v>
      </c>
      <c r="AB3157" s="32"/>
      <c r="AC3157" s="32" t="s">
        <v>371</v>
      </c>
      <c r="AD3157" s="32" t="str">
        <f t="shared" si="888"/>
        <v/>
      </c>
      <c r="AF3157" s="5" t="str">
        <f t="shared" si="889"/>
        <v>Miftahul Amin44203</v>
      </c>
      <c r="AG3157" s="5" t="str">
        <f t="shared" si="890"/>
        <v>BMJ 04244203UTARADAY</v>
      </c>
      <c r="AH3157" s="5" t="str">
        <f t="shared" si="891"/>
        <v>Miftahul Amin44203UTARADAY</v>
      </c>
      <c r="AI3157" s="5" t="str">
        <f t="shared" si="892"/>
        <v>BMJ 04244203DAY</v>
      </c>
      <c r="AJ3157" s="5" t="str">
        <f t="shared" si="893"/>
        <v>Miftahul Amin44203DAY</v>
      </c>
      <c r="AK3157" s="5" t="str">
        <f t="shared" si="894"/>
        <v>Miftahul AminBMJ II</v>
      </c>
      <c r="AL3157" s="5" t="str">
        <f t="shared" si="896"/>
        <v>5UTARA</v>
      </c>
      <c r="AM3157" s="5" t="str">
        <f t="shared" si="897"/>
        <v>&gt; 5UTARA12 RODA</v>
      </c>
      <c r="AN3157" s="5" t="str">
        <f t="shared" si="898"/>
        <v>Miftahul AminBMJ II&gt; 5UTARA12 RODA</v>
      </c>
      <c r="AO3157" s="5" t="str">
        <f t="shared" si="899"/>
        <v>Miftahul Amin&gt; 5UTARA12 RODA</v>
      </c>
      <c r="AP3157" s="5" t="str">
        <f t="shared" si="900"/>
        <v>44203DAY</v>
      </c>
    </row>
    <row r="3158" spans="1:42" x14ac:dyDescent="0.3">
      <c r="A3158" s="33">
        <v>1</v>
      </c>
      <c r="B3158" s="33"/>
      <c r="C3158" s="70">
        <v>44203</v>
      </c>
      <c r="D3158" s="71" t="s">
        <v>19</v>
      </c>
      <c r="E3158" s="70">
        <v>44203</v>
      </c>
      <c r="F3158" s="71">
        <v>5166430</v>
      </c>
      <c r="G3158" s="33" t="s">
        <v>20</v>
      </c>
      <c r="H3158" s="33" t="s">
        <v>50</v>
      </c>
      <c r="I3158" s="33" t="s">
        <v>51</v>
      </c>
      <c r="J3158" s="33" t="s">
        <v>53</v>
      </c>
      <c r="K3158" s="63" t="s">
        <v>126</v>
      </c>
      <c r="L3158" s="32" t="str">
        <f t="shared" si="883"/>
        <v>CGE370</v>
      </c>
      <c r="M3158" s="32" t="str">
        <f t="shared" si="884"/>
        <v>BMJ II</v>
      </c>
      <c r="N3158" s="32" t="str">
        <f t="shared" si="885"/>
        <v>12 RODA</v>
      </c>
      <c r="O3158" s="146">
        <v>0.69473379629629628</v>
      </c>
      <c r="P3158" s="65">
        <v>0.69473379629629628</v>
      </c>
      <c r="Q3158" s="65"/>
      <c r="R3158" s="66">
        <v>6</v>
      </c>
      <c r="S3158" s="66">
        <v>46960</v>
      </c>
      <c r="T3158" s="66">
        <v>17240</v>
      </c>
      <c r="U3158" s="67">
        <f t="shared" si="895"/>
        <v>29.72</v>
      </c>
      <c r="V3158" s="66">
        <f t="shared" si="886"/>
        <v>602632.43999999994</v>
      </c>
      <c r="W3158" s="66" t="str">
        <f t="shared" si="887"/>
        <v>&gt; 6</v>
      </c>
      <c r="X3158" s="66">
        <f>A3158+SUMIFS(Presensi!F:F,Presensi!E:E,'Entry Data'!AP3158)</f>
        <v>1</v>
      </c>
      <c r="Y3158" s="66">
        <f>IFERROR(INDEX('Retasi Pricing'!F:F,MATCH('Entry Data'!AM3158,'Retasi Pricing'!E:E,0))*X3158,"")</f>
        <v>34450</v>
      </c>
      <c r="Z3158" s="62" t="s">
        <v>26</v>
      </c>
      <c r="AA3158" s="62" t="s">
        <v>27</v>
      </c>
      <c r="AB3158" s="32"/>
      <c r="AC3158" s="32" t="s">
        <v>371</v>
      </c>
      <c r="AD3158" s="32" t="str">
        <f t="shared" si="888"/>
        <v/>
      </c>
      <c r="AF3158" s="5" t="str">
        <f t="shared" si="889"/>
        <v>Miftahul Amin44203</v>
      </c>
      <c r="AG3158" s="5" t="str">
        <f t="shared" si="890"/>
        <v>BMJ 04244203UTARADAY</v>
      </c>
      <c r="AH3158" s="5" t="str">
        <f t="shared" si="891"/>
        <v>Miftahul Amin44203UTARADAY</v>
      </c>
      <c r="AI3158" s="5" t="str">
        <f t="shared" si="892"/>
        <v>BMJ 04244203DAY</v>
      </c>
      <c r="AJ3158" s="5" t="str">
        <f t="shared" si="893"/>
        <v>Miftahul Amin44203DAY</v>
      </c>
      <c r="AK3158" s="5" t="str">
        <f t="shared" si="894"/>
        <v>Miftahul AminBMJ II</v>
      </c>
      <c r="AL3158" s="5" t="str">
        <f t="shared" si="896"/>
        <v>6UTARA</v>
      </c>
      <c r="AM3158" s="5" t="str">
        <f t="shared" si="897"/>
        <v>&gt; 6UTARA12 RODA</v>
      </c>
      <c r="AN3158" s="5" t="str">
        <f t="shared" si="898"/>
        <v>Miftahul AminBMJ II&gt; 6UTARA12 RODA</v>
      </c>
      <c r="AO3158" s="5" t="str">
        <f t="shared" si="899"/>
        <v>Miftahul Amin&gt; 6UTARA12 RODA</v>
      </c>
      <c r="AP3158" s="5" t="str">
        <f t="shared" si="900"/>
        <v>44203DAY</v>
      </c>
    </row>
    <row r="3159" spans="1:42" x14ac:dyDescent="0.3">
      <c r="A3159" s="33">
        <v>1</v>
      </c>
      <c r="B3159" s="33"/>
      <c r="C3159" s="70">
        <v>44203</v>
      </c>
      <c r="D3159" s="71" t="s">
        <v>19</v>
      </c>
      <c r="E3159" s="70">
        <v>44203</v>
      </c>
      <c r="F3159" s="71">
        <v>5166107</v>
      </c>
      <c r="G3159" s="33" t="s">
        <v>20</v>
      </c>
      <c r="H3159" s="33" t="s">
        <v>50</v>
      </c>
      <c r="I3159" s="33" t="s">
        <v>51</v>
      </c>
      <c r="J3159" s="33" t="s">
        <v>53</v>
      </c>
      <c r="K3159" s="63" t="s">
        <v>33</v>
      </c>
      <c r="L3159" s="32" t="str">
        <f t="shared" si="883"/>
        <v>CGE370</v>
      </c>
      <c r="M3159" s="32" t="str">
        <f t="shared" si="884"/>
        <v>BMJ II</v>
      </c>
      <c r="N3159" s="32" t="str">
        <f t="shared" si="885"/>
        <v>12 RODA</v>
      </c>
      <c r="O3159" s="146">
        <v>0.4165625</v>
      </c>
      <c r="P3159" s="65">
        <v>0.42253472222222221</v>
      </c>
      <c r="Q3159" s="65"/>
      <c r="R3159" s="66">
        <v>1</v>
      </c>
      <c r="S3159" s="66">
        <v>46880</v>
      </c>
      <c r="T3159" s="66">
        <v>17480</v>
      </c>
      <c r="U3159" s="67">
        <f t="shared" si="895"/>
        <v>29.4</v>
      </c>
      <c r="V3159" s="66">
        <f t="shared" si="886"/>
        <v>596143.79999999993</v>
      </c>
      <c r="W3159" s="66" t="str">
        <f t="shared" si="887"/>
        <v>1 &gt; 4</v>
      </c>
      <c r="X3159" s="66">
        <f>A3159+SUMIFS(Presensi!F:F,Presensi!E:E,'Entry Data'!AP3159)</f>
        <v>1</v>
      </c>
      <c r="Y3159" s="66">
        <f>IFERROR(INDEX('Retasi Pricing'!F:F,MATCH('Entry Data'!AM3159,'Retasi Pricing'!E:E,0))*X3159,"")</f>
        <v>27500</v>
      </c>
      <c r="Z3159" s="62" t="s">
        <v>26</v>
      </c>
      <c r="AA3159" s="62" t="s">
        <v>27</v>
      </c>
      <c r="AB3159" s="32"/>
      <c r="AC3159" s="32" t="s">
        <v>177</v>
      </c>
      <c r="AD3159" s="32" t="str">
        <f t="shared" si="888"/>
        <v/>
      </c>
      <c r="AF3159" s="5" t="str">
        <f t="shared" si="889"/>
        <v>herman as44203</v>
      </c>
      <c r="AG3159" s="5" t="str">
        <f t="shared" si="890"/>
        <v>BMJ 04344203UTARADAY</v>
      </c>
      <c r="AH3159" s="5" t="str">
        <f t="shared" si="891"/>
        <v>herman as44203UTARADAY</v>
      </c>
      <c r="AI3159" s="5" t="str">
        <f t="shared" si="892"/>
        <v>BMJ 04344203DAY</v>
      </c>
      <c r="AJ3159" s="5" t="str">
        <f t="shared" si="893"/>
        <v>herman as44203DAY</v>
      </c>
      <c r="AK3159" s="5" t="str">
        <f t="shared" si="894"/>
        <v>herman asBMJ II</v>
      </c>
      <c r="AL3159" s="5" t="str">
        <f t="shared" si="896"/>
        <v>1UTARA</v>
      </c>
      <c r="AM3159" s="5" t="str">
        <f t="shared" si="897"/>
        <v>1 &gt; 4UTARA12 RODA</v>
      </c>
      <c r="AN3159" s="5" t="str">
        <f t="shared" si="898"/>
        <v>herman asBMJ II1 &gt; 4UTARA12 RODA</v>
      </c>
      <c r="AO3159" s="5" t="str">
        <f t="shared" si="899"/>
        <v>herman as1 &gt; 4UTARA12 RODA</v>
      </c>
      <c r="AP3159" s="5" t="str">
        <f t="shared" si="900"/>
        <v>44203DAY</v>
      </c>
    </row>
    <row r="3160" spans="1:42" x14ac:dyDescent="0.3">
      <c r="A3160" s="33">
        <v>1</v>
      </c>
      <c r="B3160" s="33"/>
      <c r="C3160" s="70">
        <v>44203</v>
      </c>
      <c r="D3160" s="71" t="s">
        <v>19</v>
      </c>
      <c r="E3160" s="70">
        <v>44203</v>
      </c>
      <c r="F3160" s="71">
        <v>5166190</v>
      </c>
      <c r="G3160" s="33" t="s">
        <v>20</v>
      </c>
      <c r="H3160" s="33" t="s">
        <v>50</v>
      </c>
      <c r="I3160" s="33" t="s">
        <v>51</v>
      </c>
      <c r="J3160" s="33" t="s">
        <v>53</v>
      </c>
      <c r="K3160" s="63" t="s">
        <v>33</v>
      </c>
      <c r="L3160" s="32" t="str">
        <f t="shared" si="883"/>
        <v>CGE370</v>
      </c>
      <c r="M3160" s="32" t="str">
        <f t="shared" si="884"/>
        <v>BMJ II</v>
      </c>
      <c r="N3160" s="32" t="str">
        <f t="shared" si="885"/>
        <v>12 RODA</v>
      </c>
      <c r="O3160" s="146">
        <v>0.47940972222222222</v>
      </c>
      <c r="P3160" s="65">
        <v>0.47940972222222222</v>
      </c>
      <c r="Q3160" s="65"/>
      <c r="R3160" s="66">
        <v>2</v>
      </c>
      <c r="S3160" s="66">
        <v>46260</v>
      </c>
      <c r="T3160" s="66">
        <v>17480</v>
      </c>
      <c r="U3160" s="67">
        <f t="shared" si="895"/>
        <v>28.78</v>
      </c>
      <c r="V3160" s="66">
        <f t="shared" si="886"/>
        <v>583572.06000000006</v>
      </c>
      <c r="W3160" s="66" t="str">
        <f t="shared" si="887"/>
        <v>1 &gt; 4</v>
      </c>
      <c r="X3160" s="66">
        <f>A3160+SUMIFS(Presensi!F:F,Presensi!E:E,'Entry Data'!AP3160)</f>
        <v>1</v>
      </c>
      <c r="Y3160" s="66">
        <f>IFERROR(INDEX('Retasi Pricing'!F:F,MATCH('Entry Data'!AM3160,'Retasi Pricing'!E:E,0))*X3160,"")</f>
        <v>27500</v>
      </c>
      <c r="Z3160" s="62" t="s">
        <v>26</v>
      </c>
      <c r="AA3160" s="62" t="s">
        <v>27</v>
      </c>
      <c r="AB3160" s="32"/>
      <c r="AC3160" s="32" t="s">
        <v>177</v>
      </c>
      <c r="AD3160" s="32" t="str">
        <f t="shared" si="888"/>
        <v/>
      </c>
      <c r="AF3160" s="5" t="str">
        <f t="shared" si="889"/>
        <v>herman as44203</v>
      </c>
      <c r="AG3160" s="5" t="str">
        <f t="shared" si="890"/>
        <v>BMJ 04344203UTARADAY</v>
      </c>
      <c r="AH3160" s="5" t="str">
        <f t="shared" si="891"/>
        <v>herman as44203UTARADAY</v>
      </c>
      <c r="AI3160" s="5" t="str">
        <f t="shared" si="892"/>
        <v>BMJ 04344203DAY</v>
      </c>
      <c r="AJ3160" s="5" t="str">
        <f t="shared" si="893"/>
        <v>herman as44203DAY</v>
      </c>
      <c r="AK3160" s="5" t="str">
        <f t="shared" si="894"/>
        <v>herman asBMJ II</v>
      </c>
      <c r="AL3160" s="5" t="str">
        <f t="shared" si="896"/>
        <v>2UTARA</v>
      </c>
      <c r="AM3160" s="5" t="str">
        <f t="shared" si="897"/>
        <v>1 &gt; 4UTARA12 RODA</v>
      </c>
      <c r="AN3160" s="5" t="str">
        <f t="shared" si="898"/>
        <v>herman asBMJ II1 &gt; 4UTARA12 RODA</v>
      </c>
      <c r="AO3160" s="5" t="str">
        <f t="shared" si="899"/>
        <v>herman as1 &gt; 4UTARA12 RODA</v>
      </c>
      <c r="AP3160" s="5" t="str">
        <f t="shared" si="900"/>
        <v>44203DAY</v>
      </c>
    </row>
    <row r="3161" spans="1:42" x14ac:dyDescent="0.3">
      <c r="A3161" s="33">
        <v>1</v>
      </c>
      <c r="B3161" s="33"/>
      <c r="C3161" s="70">
        <v>44203</v>
      </c>
      <c r="D3161" s="71" t="s">
        <v>19</v>
      </c>
      <c r="E3161" s="70">
        <v>44203</v>
      </c>
      <c r="F3161" s="71">
        <v>5166348</v>
      </c>
      <c r="G3161" s="33" t="s">
        <v>20</v>
      </c>
      <c r="H3161" s="33" t="s">
        <v>21</v>
      </c>
      <c r="I3161" s="33" t="s">
        <v>123</v>
      </c>
      <c r="J3161" s="33" t="s">
        <v>23</v>
      </c>
      <c r="K3161" s="63" t="s">
        <v>33</v>
      </c>
      <c r="L3161" s="32" t="str">
        <f t="shared" si="883"/>
        <v>CGE370</v>
      </c>
      <c r="M3161" s="32" t="str">
        <f t="shared" si="884"/>
        <v>BMJ II</v>
      </c>
      <c r="N3161" s="32" t="str">
        <f t="shared" si="885"/>
        <v>12 RODA</v>
      </c>
      <c r="O3161" s="146">
        <v>0.62575231481481486</v>
      </c>
      <c r="P3161" s="65">
        <v>0.62575231481481486</v>
      </c>
      <c r="Q3161" s="65"/>
      <c r="R3161" s="66">
        <v>3</v>
      </c>
      <c r="S3161" s="66">
        <v>46940</v>
      </c>
      <c r="T3161" s="66">
        <v>17480</v>
      </c>
      <c r="U3161" s="67">
        <f t="shared" si="895"/>
        <v>29.46</v>
      </c>
      <c r="V3161" s="66">
        <f t="shared" si="886"/>
        <v>597360.41999999993</v>
      </c>
      <c r="W3161" s="66" t="str">
        <f t="shared" si="887"/>
        <v>1 &gt; 4</v>
      </c>
      <c r="X3161" s="66">
        <f>A3161+SUMIFS(Presensi!F:F,Presensi!E:E,'Entry Data'!AP3161)</f>
        <v>1</v>
      </c>
      <c r="Y3161" s="66">
        <f>IFERROR(INDEX('Retasi Pricing'!F:F,MATCH('Entry Data'!AM3161,'Retasi Pricing'!E:E,0))*X3161,"")</f>
        <v>27500</v>
      </c>
      <c r="Z3161" s="62" t="s">
        <v>26</v>
      </c>
      <c r="AA3161" s="62" t="s">
        <v>27</v>
      </c>
      <c r="AB3161" s="32"/>
      <c r="AC3161" s="32" t="s">
        <v>177</v>
      </c>
      <c r="AD3161" s="32" t="str">
        <f t="shared" si="888"/>
        <v/>
      </c>
      <c r="AF3161" s="5" t="str">
        <f t="shared" si="889"/>
        <v>herman as44203</v>
      </c>
      <c r="AG3161" s="5" t="str">
        <f t="shared" si="890"/>
        <v>BMJ 04344203UTARADAY</v>
      </c>
      <c r="AH3161" s="5" t="str">
        <f t="shared" si="891"/>
        <v>herman as44203UTARADAY</v>
      </c>
      <c r="AI3161" s="5" t="str">
        <f t="shared" si="892"/>
        <v>BMJ 04344203DAY</v>
      </c>
      <c r="AJ3161" s="5" t="str">
        <f t="shared" si="893"/>
        <v>herman as44203DAY</v>
      </c>
      <c r="AK3161" s="5" t="str">
        <f t="shared" si="894"/>
        <v>herman asBMJ II</v>
      </c>
      <c r="AL3161" s="5" t="str">
        <f t="shared" si="896"/>
        <v>3UTARA</v>
      </c>
      <c r="AM3161" s="5" t="str">
        <f t="shared" si="897"/>
        <v>1 &gt; 4UTARA12 RODA</v>
      </c>
      <c r="AN3161" s="5" t="str">
        <f t="shared" si="898"/>
        <v>herman asBMJ II1 &gt; 4UTARA12 RODA</v>
      </c>
      <c r="AO3161" s="5" t="str">
        <f t="shared" si="899"/>
        <v>herman as1 &gt; 4UTARA12 RODA</v>
      </c>
      <c r="AP3161" s="5" t="str">
        <f t="shared" si="900"/>
        <v>44203DAY</v>
      </c>
    </row>
    <row r="3162" spans="1:42" x14ac:dyDescent="0.3">
      <c r="A3162" s="33">
        <v>1</v>
      </c>
      <c r="B3162" s="33"/>
      <c r="C3162" s="70">
        <v>44203</v>
      </c>
      <c r="D3162" s="71" t="s">
        <v>19</v>
      </c>
      <c r="E3162" s="70">
        <v>44203</v>
      </c>
      <c r="F3162" s="71">
        <v>5166030</v>
      </c>
      <c r="G3162" s="33" t="s">
        <v>20</v>
      </c>
      <c r="H3162" s="33" t="s">
        <v>50</v>
      </c>
      <c r="I3162" s="33" t="s">
        <v>51</v>
      </c>
      <c r="J3162" s="33" t="s">
        <v>52</v>
      </c>
      <c r="K3162" s="63" t="s">
        <v>35</v>
      </c>
      <c r="L3162" s="32" t="str">
        <f t="shared" si="883"/>
        <v>CGE370</v>
      </c>
      <c r="M3162" s="32" t="str">
        <f t="shared" si="884"/>
        <v>BMJ II</v>
      </c>
      <c r="N3162" s="32" t="str">
        <f t="shared" si="885"/>
        <v>12 RODA</v>
      </c>
      <c r="O3162" s="146">
        <v>0.35351851851851851</v>
      </c>
      <c r="P3162" s="65">
        <v>0.35853009259259255</v>
      </c>
      <c r="Q3162" s="65"/>
      <c r="R3162" s="66">
        <v>1</v>
      </c>
      <c r="S3162" s="66">
        <v>47320</v>
      </c>
      <c r="T3162" s="66">
        <v>17260</v>
      </c>
      <c r="U3162" s="67">
        <f t="shared" si="895"/>
        <v>30.06</v>
      </c>
      <c r="V3162" s="66">
        <f t="shared" si="886"/>
        <v>609526.61999999988</v>
      </c>
      <c r="W3162" s="66" t="str">
        <f t="shared" si="887"/>
        <v>1 &gt; 4</v>
      </c>
      <c r="X3162" s="66">
        <f>A3162+SUMIFS(Presensi!F:F,Presensi!E:E,'Entry Data'!AP3162)</f>
        <v>1</v>
      </c>
      <c r="Y3162" s="66">
        <f>IFERROR(INDEX('Retasi Pricing'!F:F,MATCH('Entry Data'!AM3162,'Retasi Pricing'!E:E,0))*X3162,"")</f>
        <v>27500</v>
      </c>
      <c r="Z3162" s="62" t="s">
        <v>26</v>
      </c>
      <c r="AA3162" s="62" t="s">
        <v>27</v>
      </c>
      <c r="AB3162" s="32"/>
      <c r="AC3162" s="32" t="s">
        <v>312</v>
      </c>
      <c r="AD3162" s="32" t="str">
        <f t="shared" si="888"/>
        <v/>
      </c>
      <c r="AF3162" s="5" t="str">
        <f t="shared" si="889"/>
        <v>yosef yanto44203</v>
      </c>
      <c r="AG3162" s="5" t="str">
        <f t="shared" si="890"/>
        <v>BMJ 04544203UTARADAY</v>
      </c>
      <c r="AH3162" s="5" t="str">
        <f t="shared" si="891"/>
        <v>yosef yanto44203UTARADAY</v>
      </c>
      <c r="AI3162" s="5" t="str">
        <f t="shared" si="892"/>
        <v>BMJ 04544203DAY</v>
      </c>
      <c r="AJ3162" s="5" t="str">
        <f t="shared" si="893"/>
        <v>yosef yanto44203DAY</v>
      </c>
      <c r="AK3162" s="5" t="str">
        <f t="shared" si="894"/>
        <v>yosef yantoBMJ II</v>
      </c>
      <c r="AL3162" s="5" t="str">
        <f t="shared" si="896"/>
        <v>1UTARA</v>
      </c>
      <c r="AM3162" s="5" t="str">
        <f t="shared" si="897"/>
        <v>1 &gt; 4UTARA12 RODA</v>
      </c>
      <c r="AN3162" s="5" t="str">
        <f t="shared" si="898"/>
        <v>yosef yantoBMJ II1 &gt; 4UTARA12 RODA</v>
      </c>
      <c r="AO3162" s="5" t="str">
        <f t="shared" si="899"/>
        <v>yosef yanto1 &gt; 4UTARA12 RODA</v>
      </c>
      <c r="AP3162" s="5" t="str">
        <f t="shared" si="900"/>
        <v>44203DAY</v>
      </c>
    </row>
    <row r="3163" spans="1:42" x14ac:dyDescent="0.3">
      <c r="A3163" s="33">
        <v>1</v>
      </c>
      <c r="B3163" s="33"/>
      <c r="C3163" s="70">
        <v>44203</v>
      </c>
      <c r="D3163" s="71" t="s">
        <v>19</v>
      </c>
      <c r="E3163" s="70">
        <v>44203</v>
      </c>
      <c r="F3163" s="71">
        <v>5166097</v>
      </c>
      <c r="G3163" s="33" t="s">
        <v>20</v>
      </c>
      <c r="H3163" s="33" t="s">
        <v>50</v>
      </c>
      <c r="I3163" s="33" t="s">
        <v>51</v>
      </c>
      <c r="J3163" s="33" t="s">
        <v>53</v>
      </c>
      <c r="K3163" s="63" t="s">
        <v>35</v>
      </c>
      <c r="L3163" s="32" t="str">
        <f t="shared" si="883"/>
        <v>CGE370</v>
      </c>
      <c r="M3163" s="32" t="str">
        <f t="shared" si="884"/>
        <v>BMJ II</v>
      </c>
      <c r="N3163" s="32" t="str">
        <f t="shared" si="885"/>
        <v>12 RODA</v>
      </c>
      <c r="O3163" s="146">
        <v>0.40922453703703704</v>
      </c>
      <c r="P3163" s="65">
        <v>0.40922453703703704</v>
      </c>
      <c r="Q3163" s="65"/>
      <c r="R3163" s="66">
        <v>2</v>
      </c>
      <c r="S3163" s="66">
        <v>47140</v>
      </c>
      <c r="T3163" s="66">
        <v>17260</v>
      </c>
      <c r="U3163" s="67">
        <f t="shared" si="895"/>
        <v>29.88</v>
      </c>
      <c r="V3163" s="66">
        <f t="shared" si="886"/>
        <v>605876.76</v>
      </c>
      <c r="W3163" s="66" t="str">
        <f t="shared" si="887"/>
        <v>1 &gt; 4</v>
      </c>
      <c r="X3163" s="66">
        <f>A3163+SUMIFS(Presensi!F:F,Presensi!E:E,'Entry Data'!AP3163)</f>
        <v>1</v>
      </c>
      <c r="Y3163" s="66">
        <f>IFERROR(INDEX('Retasi Pricing'!F:F,MATCH('Entry Data'!AM3163,'Retasi Pricing'!E:E,0))*X3163,"")</f>
        <v>27500</v>
      </c>
      <c r="Z3163" s="62" t="s">
        <v>26</v>
      </c>
      <c r="AA3163" s="62" t="s">
        <v>27</v>
      </c>
      <c r="AB3163" s="32"/>
      <c r="AC3163" s="32" t="s">
        <v>312</v>
      </c>
      <c r="AD3163" s="32" t="str">
        <f t="shared" si="888"/>
        <v/>
      </c>
      <c r="AF3163" s="5" t="str">
        <f t="shared" si="889"/>
        <v>yosef yanto44203</v>
      </c>
      <c r="AG3163" s="5" t="str">
        <f t="shared" si="890"/>
        <v>BMJ 04544203UTARADAY</v>
      </c>
      <c r="AH3163" s="5" t="str">
        <f t="shared" si="891"/>
        <v>yosef yanto44203UTARADAY</v>
      </c>
      <c r="AI3163" s="5" t="str">
        <f t="shared" si="892"/>
        <v>BMJ 04544203DAY</v>
      </c>
      <c r="AJ3163" s="5" t="str">
        <f t="shared" si="893"/>
        <v>yosef yanto44203DAY</v>
      </c>
      <c r="AK3163" s="5" t="str">
        <f t="shared" si="894"/>
        <v>yosef yantoBMJ II</v>
      </c>
      <c r="AL3163" s="5" t="str">
        <f t="shared" si="896"/>
        <v>2UTARA</v>
      </c>
      <c r="AM3163" s="5" t="str">
        <f t="shared" si="897"/>
        <v>1 &gt; 4UTARA12 RODA</v>
      </c>
      <c r="AN3163" s="5" t="str">
        <f t="shared" si="898"/>
        <v>yosef yantoBMJ II1 &gt; 4UTARA12 RODA</v>
      </c>
      <c r="AO3163" s="5" t="str">
        <f t="shared" si="899"/>
        <v>yosef yanto1 &gt; 4UTARA12 RODA</v>
      </c>
      <c r="AP3163" s="5" t="str">
        <f t="shared" si="900"/>
        <v>44203DAY</v>
      </c>
    </row>
    <row r="3164" spans="1:42" x14ac:dyDescent="0.3">
      <c r="A3164" s="33">
        <v>1</v>
      </c>
      <c r="B3164" s="33"/>
      <c r="C3164" s="70">
        <v>44203</v>
      </c>
      <c r="D3164" s="71" t="s">
        <v>19</v>
      </c>
      <c r="E3164" s="70">
        <v>44203</v>
      </c>
      <c r="F3164" s="71">
        <v>5166176</v>
      </c>
      <c r="G3164" s="33" t="s">
        <v>20</v>
      </c>
      <c r="H3164" s="33" t="s">
        <v>50</v>
      </c>
      <c r="I3164" s="33" t="s">
        <v>51</v>
      </c>
      <c r="J3164" s="33" t="s">
        <v>53</v>
      </c>
      <c r="K3164" s="63" t="s">
        <v>35</v>
      </c>
      <c r="L3164" s="32" t="str">
        <f t="shared" si="883"/>
        <v>CGE370</v>
      </c>
      <c r="M3164" s="32" t="str">
        <f t="shared" si="884"/>
        <v>BMJ II</v>
      </c>
      <c r="N3164" s="32" t="str">
        <f t="shared" si="885"/>
        <v>12 RODA</v>
      </c>
      <c r="O3164" s="146">
        <v>0.46638888888888891</v>
      </c>
      <c r="P3164" s="65">
        <v>0.46638888888888891</v>
      </c>
      <c r="Q3164" s="65"/>
      <c r="R3164" s="66">
        <v>3</v>
      </c>
      <c r="S3164" s="66">
        <v>45780</v>
      </c>
      <c r="T3164" s="66">
        <v>17260</v>
      </c>
      <c r="U3164" s="67">
        <f t="shared" si="895"/>
        <v>28.52</v>
      </c>
      <c r="V3164" s="66">
        <f t="shared" si="886"/>
        <v>578300.04</v>
      </c>
      <c r="W3164" s="66" t="str">
        <f t="shared" si="887"/>
        <v>1 &gt; 4</v>
      </c>
      <c r="X3164" s="66">
        <f>A3164+SUMIFS(Presensi!F:F,Presensi!E:E,'Entry Data'!AP3164)</f>
        <v>1</v>
      </c>
      <c r="Y3164" s="66">
        <f>IFERROR(INDEX('Retasi Pricing'!F:F,MATCH('Entry Data'!AM3164,'Retasi Pricing'!E:E,0))*X3164,"")</f>
        <v>27500</v>
      </c>
      <c r="Z3164" s="62" t="s">
        <v>26</v>
      </c>
      <c r="AA3164" s="62" t="s">
        <v>27</v>
      </c>
      <c r="AB3164" s="32"/>
      <c r="AC3164" s="32" t="s">
        <v>312</v>
      </c>
      <c r="AD3164" s="32" t="str">
        <f t="shared" si="888"/>
        <v/>
      </c>
      <c r="AF3164" s="5" t="str">
        <f t="shared" si="889"/>
        <v>yosef yanto44203</v>
      </c>
      <c r="AG3164" s="5" t="str">
        <f t="shared" si="890"/>
        <v>BMJ 04544203UTARADAY</v>
      </c>
      <c r="AH3164" s="5" t="str">
        <f t="shared" si="891"/>
        <v>yosef yanto44203UTARADAY</v>
      </c>
      <c r="AI3164" s="5" t="str">
        <f t="shared" si="892"/>
        <v>BMJ 04544203DAY</v>
      </c>
      <c r="AJ3164" s="5" t="str">
        <f t="shared" si="893"/>
        <v>yosef yanto44203DAY</v>
      </c>
      <c r="AK3164" s="5" t="str">
        <f t="shared" si="894"/>
        <v>yosef yantoBMJ II</v>
      </c>
      <c r="AL3164" s="5" t="str">
        <f t="shared" si="896"/>
        <v>3UTARA</v>
      </c>
      <c r="AM3164" s="5" t="str">
        <f t="shared" si="897"/>
        <v>1 &gt; 4UTARA12 RODA</v>
      </c>
      <c r="AN3164" s="5" t="str">
        <f t="shared" si="898"/>
        <v>yosef yantoBMJ II1 &gt; 4UTARA12 RODA</v>
      </c>
      <c r="AO3164" s="5" t="str">
        <f t="shared" si="899"/>
        <v>yosef yanto1 &gt; 4UTARA12 RODA</v>
      </c>
      <c r="AP3164" s="5" t="str">
        <f t="shared" si="900"/>
        <v>44203DAY</v>
      </c>
    </row>
    <row r="3165" spans="1:42" x14ac:dyDescent="0.3">
      <c r="A3165" s="33">
        <v>1</v>
      </c>
      <c r="B3165" s="33"/>
      <c r="C3165" s="70">
        <v>44203</v>
      </c>
      <c r="D3165" s="71" t="s">
        <v>19</v>
      </c>
      <c r="E3165" s="70">
        <v>44203</v>
      </c>
      <c r="F3165" s="71">
        <v>5166244</v>
      </c>
      <c r="G3165" s="33" t="s">
        <v>20</v>
      </c>
      <c r="H3165" s="33" t="s">
        <v>50</v>
      </c>
      <c r="I3165" s="33" t="s">
        <v>51</v>
      </c>
      <c r="J3165" s="33" t="s">
        <v>52</v>
      </c>
      <c r="K3165" s="63" t="s">
        <v>35</v>
      </c>
      <c r="L3165" s="32" t="str">
        <f t="shared" si="883"/>
        <v>CGE370</v>
      </c>
      <c r="M3165" s="32" t="str">
        <f t="shared" si="884"/>
        <v>BMJ II</v>
      </c>
      <c r="N3165" s="32" t="str">
        <f t="shared" si="885"/>
        <v>12 RODA</v>
      </c>
      <c r="O3165" s="146">
        <v>0.52137731481481475</v>
      </c>
      <c r="P3165" s="65">
        <v>0.52137731481481475</v>
      </c>
      <c r="Q3165" s="65"/>
      <c r="R3165" s="66">
        <v>4</v>
      </c>
      <c r="S3165" s="66">
        <v>46580</v>
      </c>
      <c r="T3165" s="66">
        <v>17260</v>
      </c>
      <c r="U3165" s="67">
        <f t="shared" si="895"/>
        <v>29.32</v>
      </c>
      <c r="V3165" s="66">
        <f t="shared" si="886"/>
        <v>594521.64</v>
      </c>
      <c r="W3165" s="66" t="str">
        <f t="shared" si="887"/>
        <v>1 &gt; 4</v>
      </c>
      <c r="X3165" s="66">
        <f>A3165+SUMIFS(Presensi!F:F,Presensi!E:E,'Entry Data'!AP3165)</f>
        <v>1</v>
      </c>
      <c r="Y3165" s="66">
        <f>IFERROR(INDEX('Retasi Pricing'!F:F,MATCH('Entry Data'!AM3165,'Retasi Pricing'!E:E,0))*X3165,"")</f>
        <v>27500</v>
      </c>
      <c r="Z3165" s="62" t="s">
        <v>26</v>
      </c>
      <c r="AA3165" s="62" t="s">
        <v>27</v>
      </c>
      <c r="AB3165" s="32"/>
      <c r="AC3165" s="32" t="s">
        <v>312</v>
      </c>
      <c r="AD3165" s="32" t="str">
        <f t="shared" si="888"/>
        <v/>
      </c>
      <c r="AF3165" s="5" t="str">
        <f t="shared" si="889"/>
        <v>yosef yanto44203</v>
      </c>
      <c r="AG3165" s="5" t="str">
        <f t="shared" si="890"/>
        <v>BMJ 04544203UTARADAY</v>
      </c>
      <c r="AH3165" s="5" t="str">
        <f t="shared" si="891"/>
        <v>yosef yanto44203UTARADAY</v>
      </c>
      <c r="AI3165" s="5" t="str">
        <f t="shared" si="892"/>
        <v>BMJ 04544203DAY</v>
      </c>
      <c r="AJ3165" s="5" t="str">
        <f t="shared" si="893"/>
        <v>yosef yanto44203DAY</v>
      </c>
      <c r="AK3165" s="5" t="str">
        <f t="shared" si="894"/>
        <v>yosef yantoBMJ II</v>
      </c>
      <c r="AL3165" s="5" t="str">
        <f t="shared" si="896"/>
        <v>4UTARA</v>
      </c>
      <c r="AM3165" s="5" t="str">
        <f t="shared" si="897"/>
        <v>1 &gt; 4UTARA12 RODA</v>
      </c>
      <c r="AN3165" s="5" t="str">
        <f t="shared" si="898"/>
        <v>yosef yantoBMJ II1 &gt; 4UTARA12 RODA</v>
      </c>
      <c r="AO3165" s="5" t="str">
        <f t="shared" si="899"/>
        <v>yosef yanto1 &gt; 4UTARA12 RODA</v>
      </c>
      <c r="AP3165" s="5" t="str">
        <f t="shared" si="900"/>
        <v>44203DAY</v>
      </c>
    </row>
    <row r="3166" spans="1:42" x14ac:dyDescent="0.3">
      <c r="A3166" s="33">
        <v>1</v>
      </c>
      <c r="B3166" s="33"/>
      <c r="C3166" s="70">
        <v>44203</v>
      </c>
      <c r="D3166" s="71" t="s">
        <v>19</v>
      </c>
      <c r="E3166" s="70">
        <v>44203</v>
      </c>
      <c r="F3166" s="71">
        <v>5166372</v>
      </c>
      <c r="G3166" s="33" t="s">
        <v>20</v>
      </c>
      <c r="H3166" s="33" t="s">
        <v>21</v>
      </c>
      <c r="I3166" s="33" t="s">
        <v>123</v>
      </c>
      <c r="J3166" s="33" t="s">
        <v>23</v>
      </c>
      <c r="K3166" s="63" t="s">
        <v>35</v>
      </c>
      <c r="L3166" s="32" t="str">
        <f t="shared" si="883"/>
        <v>CGE370</v>
      </c>
      <c r="M3166" s="32" t="str">
        <f t="shared" si="884"/>
        <v>BMJ II</v>
      </c>
      <c r="N3166" s="32" t="str">
        <f t="shared" si="885"/>
        <v>12 RODA</v>
      </c>
      <c r="O3166" s="146">
        <v>0.64258101851851845</v>
      </c>
      <c r="P3166" s="65">
        <v>0.64258101851851845</v>
      </c>
      <c r="Q3166" s="65"/>
      <c r="R3166" s="66">
        <v>5</v>
      </c>
      <c r="S3166" s="66">
        <v>47560</v>
      </c>
      <c r="T3166" s="66">
        <v>17260</v>
      </c>
      <c r="U3166" s="67">
        <f t="shared" si="895"/>
        <v>30.3</v>
      </c>
      <c r="V3166" s="66">
        <f t="shared" si="886"/>
        <v>614393.1</v>
      </c>
      <c r="W3166" s="66" t="str">
        <f t="shared" si="887"/>
        <v>&gt; 5</v>
      </c>
      <c r="X3166" s="66">
        <f>A3166+SUMIFS(Presensi!F:F,Presensi!E:E,'Entry Data'!AP3166)</f>
        <v>1</v>
      </c>
      <c r="Y3166" s="66">
        <f>IFERROR(INDEX('Retasi Pricing'!F:F,MATCH('Entry Data'!AM3166,'Retasi Pricing'!E:E,0))*X3166,"")</f>
        <v>31200</v>
      </c>
      <c r="Z3166" s="62" t="s">
        <v>26</v>
      </c>
      <c r="AA3166" s="62" t="s">
        <v>27</v>
      </c>
      <c r="AB3166" s="32"/>
      <c r="AC3166" s="32" t="s">
        <v>312</v>
      </c>
      <c r="AD3166" s="32" t="str">
        <f t="shared" si="888"/>
        <v/>
      </c>
      <c r="AF3166" s="5" t="str">
        <f t="shared" si="889"/>
        <v>yosef yanto44203</v>
      </c>
      <c r="AG3166" s="5" t="str">
        <f t="shared" si="890"/>
        <v>BMJ 04544203UTARADAY</v>
      </c>
      <c r="AH3166" s="5" t="str">
        <f t="shared" si="891"/>
        <v>yosef yanto44203UTARADAY</v>
      </c>
      <c r="AI3166" s="5" t="str">
        <f t="shared" si="892"/>
        <v>BMJ 04544203DAY</v>
      </c>
      <c r="AJ3166" s="5" t="str">
        <f t="shared" si="893"/>
        <v>yosef yanto44203DAY</v>
      </c>
      <c r="AK3166" s="5" t="str">
        <f t="shared" si="894"/>
        <v>yosef yantoBMJ II</v>
      </c>
      <c r="AL3166" s="5" t="str">
        <f t="shared" si="896"/>
        <v>5UTARA</v>
      </c>
      <c r="AM3166" s="5" t="str">
        <f t="shared" si="897"/>
        <v>&gt; 5UTARA12 RODA</v>
      </c>
      <c r="AN3166" s="5" t="str">
        <f t="shared" si="898"/>
        <v>yosef yantoBMJ II&gt; 5UTARA12 RODA</v>
      </c>
      <c r="AO3166" s="5" t="str">
        <f t="shared" si="899"/>
        <v>yosef yanto&gt; 5UTARA12 RODA</v>
      </c>
      <c r="AP3166" s="5" t="str">
        <f t="shared" si="900"/>
        <v>44203DAY</v>
      </c>
    </row>
    <row r="3167" spans="1:42" x14ac:dyDescent="0.3">
      <c r="A3167" s="33">
        <v>1</v>
      </c>
      <c r="B3167" s="33"/>
      <c r="C3167" s="70">
        <v>44203</v>
      </c>
      <c r="D3167" s="71" t="s">
        <v>19</v>
      </c>
      <c r="E3167" s="70">
        <v>44203</v>
      </c>
      <c r="F3167" s="71">
        <v>5166436</v>
      </c>
      <c r="G3167" s="33" t="s">
        <v>20</v>
      </c>
      <c r="H3167" s="33" t="s">
        <v>50</v>
      </c>
      <c r="I3167" s="33" t="s">
        <v>170</v>
      </c>
      <c r="J3167" s="33" t="s">
        <v>23</v>
      </c>
      <c r="K3167" s="63" t="s">
        <v>35</v>
      </c>
      <c r="L3167" s="32" t="str">
        <f t="shared" si="883"/>
        <v>CGE370</v>
      </c>
      <c r="M3167" s="32" t="str">
        <f t="shared" si="884"/>
        <v>BMJ II</v>
      </c>
      <c r="N3167" s="32" t="str">
        <f t="shared" si="885"/>
        <v>12 RODA</v>
      </c>
      <c r="O3167" s="146">
        <v>0.7009375000000001</v>
      </c>
      <c r="P3167" s="65">
        <v>0.7009375000000001</v>
      </c>
      <c r="Q3167" s="65"/>
      <c r="R3167" s="66">
        <v>6</v>
      </c>
      <c r="S3167" s="66">
        <v>47220</v>
      </c>
      <c r="T3167" s="66">
        <v>17260</v>
      </c>
      <c r="U3167" s="67">
        <f t="shared" si="895"/>
        <v>29.96</v>
      </c>
      <c r="V3167" s="66">
        <f t="shared" si="886"/>
        <v>607498.91999999993</v>
      </c>
      <c r="W3167" s="66" t="str">
        <f t="shared" si="887"/>
        <v>&gt; 6</v>
      </c>
      <c r="X3167" s="66">
        <f>A3167+SUMIFS(Presensi!F:F,Presensi!E:E,'Entry Data'!AP3167)</f>
        <v>1</v>
      </c>
      <c r="Y3167" s="66">
        <f>IFERROR(INDEX('Retasi Pricing'!F:F,MATCH('Entry Data'!AM3167,'Retasi Pricing'!E:E,0))*X3167,"")</f>
        <v>34450</v>
      </c>
      <c r="Z3167" s="62" t="s">
        <v>26</v>
      </c>
      <c r="AA3167" s="62" t="s">
        <v>27</v>
      </c>
      <c r="AB3167" s="32"/>
      <c r="AC3167" s="32" t="s">
        <v>312</v>
      </c>
      <c r="AD3167" s="32" t="str">
        <f t="shared" si="888"/>
        <v/>
      </c>
      <c r="AF3167" s="5" t="str">
        <f t="shared" si="889"/>
        <v>yosef yanto44203</v>
      </c>
      <c r="AG3167" s="5" t="str">
        <f t="shared" si="890"/>
        <v>BMJ 04544203UTARADAY</v>
      </c>
      <c r="AH3167" s="5" t="str">
        <f t="shared" si="891"/>
        <v>yosef yanto44203UTARADAY</v>
      </c>
      <c r="AI3167" s="5" t="str">
        <f t="shared" si="892"/>
        <v>BMJ 04544203DAY</v>
      </c>
      <c r="AJ3167" s="5" t="str">
        <f t="shared" si="893"/>
        <v>yosef yanto44203DAY</v>
      </c>
      <c r="AK3167" s="5" t="str">
        <f t="shared" si="894"/>
        <v>yosef yantoBMJ II</v>
      </c>
      <c r="AL3167" s="5" t="str">
        <f t="shared" si="896"/>
        <v>6UTARA</v>
      </c>
      <c r="AM3167" s="5" t="str">
        <f t="shared" si="897"/>
        <v>&gt; 6UTARA12 RODA</v>
      </c>
      <c r="AN3167" s="5" t="str">
        <f t="shared" si="898"/>
        <v>yosef yantoBMJ II&gt; 6UTARA12 RODA</v>
      </c>
      <c r="AO3167" s="5" t="str">
        <f t="shared" si="899"/>
        <v>yosef yanto&gt; 6UTARA12 RODA</v>
      </c>
      <c r="AP3167" s="5" t="str">
        <f t="shared" si="900"/>
        <v>44203DAY</v>
      </c>
    </row>
    <row r="3168" spans="1:42" x14ac:dyDescent="0.3">
      <c r="A3168" s="33">
        <v>1</v>
      </c>
      <c r="B3168" s="33"/>
      <c r="C3168" s="70">
        <v>44203</v>
      </c>
      <c r="D3168" s="71" t="s">
        <v>19</v>
      </c>
      <c r="E3168" s="70">
        <v>44203</v>
      </c>
      <c r="F3168" s="71">
        <v>5166069</v>
      </c>
      <c r="G3168" s="33" t="s">
        <v>20</v>
      </c>
      <c r="H3168" s="33" t="s">
        <v>21</v>
      </c>
      <c r="I3168" s="33" t="s">
        <v>123</v>
      </c>
      <c r="J3168" s="33" t="s">
        <v>23</v>
      </c>
      <c r="K3168" s="63" t="s">
        <v>36</v>
      </c>
      <c r="L3168" s="32" t="str">
        <f t="shared" si="883"/>
        <v>CGE370</v>
      </c>
      <c r="M3168" s="32" t="str">
        <f t="shared" si="884"/>
        <v>BMJ II</v>
      </c>
      <c r="N3168" s="32" t="str">
        <f t="shared" si="885"/>
        <v>12 RODA</v>
      </c>
      <c r="O3168" s="146">
        <v>0.38115740740740739</v>
      </c>
      <c r="P3168" s="65">
        <v>0.3871296296296296</v>
      </c>
      <c r="Q3168" s="65"/>
      <c r="R3168" s="66">
        <v>1</v>
      </c>
      <c r="S3168" s="66">
        <v>48340</v>
      </c>
      <c r="T3168" s="66">
        <v>16780</v>
      </c>
      <c r="U3168" s="67">
        <f t="shared" si="895"/>
        <v>31.56</v>
      </c>
      <c r="V3168" s="66">
        <f t="shared" si="886"/>
        <v>639942.11999999988</v>
      </c>
      <c r="W3168" s="66" t="str">
        <f t="shared" si="887"/>
        <v>1 &gt; 4</v>
      </c>
      <c r="X3168" s="66">
        <f>A3168+SUMIFS(Presensi!F:F,Presensi!E:E,'Entry Data'!AP3168)</f>
        <v>1</v>
      </c>
      <c r="Y3168" s="66">
        <f>IFERROR(INDEX('Retasi Pricing'!F:F,MATCH('Entry Data'!AM3168,'Retasi Pricing'!E:E,0))*X3168,"")</f>
        <v>27500</v>
      </c>
      <c r="Z3168" s="62" t="s">
        <v>26</v>
      </c>
      <c r="AA3168" s="62" t="s">
        <v>27</v>
      </c>
      <c r="AB3168" s="32"/>
      <c r="AC3168" s="32" t="s">
        <v>192</v>
      </c>
      <c r="AD3168" s="32" t="str">
        <f t="shared" si="888"/>
        <v/>
      </c>
      <c r="AF3168" s="5" t="str">
        <f t="shared" si="889"/>
        <v>awaluddin44203</v>
      </c>
      <c r="AG3168" s="5" t="str">
        <f t="shared" si="890"/>
        <v>BMJ 04644203UTARADAY</v>
      </c>
      <c r="AH3168" s="5" t="str">
        <f t="shared" si="891"/>
        <v>awaluddin44203UTARADAY</v>
      </c>
      <c r="AI3168" s="5" t="str">
        <f t="shared" si="892"/>
        <v>BMJ 04644203DAY</v>
      </c>
      <c r="AJ3168" s="5" t="str">
        <f t="shared" si="893"/>
        <v>awaluddin44203DAY</v>
      </c>
      <c r="AK3168" s="5" t="str">
        <f t="shared" si="894"/>
        <v>awaluddinBMJ II</v>
      </c>
      <c r="AL3168" s="5" t="str">
        <f t="shared" si="896"/>
        <v>1UTARA</v>
      </c>
      <c r="AM3168" s="5" t="str">
        <f t="shared" si="897"/>
        <v>1 &gt; 4UTARA12 RODA</v>
      </c>
      <c r="AN3168" s="5" t="str">
        <f t="shared" si="898"/>
        <v>awaluddinBMJ II1 &gt; 4UTARA12 RODA</v>
      </c>
      <c r="AO3168" s="5" t="str">
        <f t="shared" si="899"/>
        <v>awaluddin1 &gt; 4UTARA12 RODA</v>
      </c>
      <c r="AP3168" s="5" t="str">
        <f t="shared" si="900"/>
        <v>44203DAY</v>
      </c>
    </row>
    <row r="3169" spans="1:42" x14ac:dyDescent="0.3">
      <c r="A3169" s="33">
        <v>1</v>
      </c>
      <c r="B3169" s="33"/>
      <c r="C3169" s="70">
        <v>44203</v>
      </c>
      <c r="D3169" s="71" t="s">
        <v>19</v>
      </c>
      <c r="E3169" s="70">
        <v>44203</v>
      </c>
      <c r="F3169" s="71">
        <v>5166135</v>
      </c>
      <c r="G3169" s="33" t="s">
        <v>20</v>
      </c>
      <c r="H3169" s="33" t="s">
        <v>50</v>
      </c>
      <c r="I3169" s="33" t="s">
        <v>51</v>
      </c>
      <c r="J3169" s="33" t="s">
        <v>53</v>
      </c>
      <c r="K3169" s="63" t="s">
        <v>36</v>
      </c>
      <c r="L3169" s="32" t="str">
        <f t="shared" si="883"/>
        <v>CGE370</v>
      </c>
      <c r="M3169" s="32" t="str">
        <f t="shared" si="884"/>
        <v>BMJ II</v>
      </c>
      <c r="N3169" s="32" t="str">
        <f t="shared" si="885"/>
        <v>12 RODA</v>
      </c>
      <c r="O3169" s="146">
        <v>0.43983796296296296</v>
      </c>
      <c r="P3169" s="65">
        <v>0.43983796296296296</v>
      </c>
      <c r="Q3169" s="65"/>
      <c r="R3169" s="66">
        <v>2</v>
      </c>
      <c r="S3169" s="66">
        <v>48680</v>
      </c>
      <c r="T3169" s="66">
        <v>16780</v>
      </c>
      <c r="U3169" s="67">
        <f t="shared" si="895"/>
        <v>31.9</v>
      </c>
      <c r="V3169" s="66">
        <f t="shared" si="886"/>
        <v>646836.29999999993</v>
      </c>
      <c r="W3169" s="66" t="str">
        <f t="shared" si="887"/>
        <v>1 &gt; 4</v>
      </c>
      <c r="X3169" s="66">
        <f>A3169+SUMIFS(Presensi!F:F,Presensi!E:E,'Entry Data'!AP3169)</f>
        <v>1</v>
      </c>
      <c r="Y3169" s="66">
        <f>IFERROR(INDEX('Retasi Pricing'!F:F,MATCH('Entry Data'!AM3169,'Retasi Pricing'!E:E,0))*X3169,"")</f>
        <v>27500</v>
      </c>
      <c r="Z3169" s="62" t="s">
        <v>26</v>
      </c>
      <c r="AA3169" s="62" t="s">
        <v>27</v>
      </c>
      <c r="AB3169" s="32"/>
      <c r="AC3169" s="32" t="s">
        <v>192</v>
      </c>
      <c r="AD3169" s="32" t="str">
        <f t="shared" si="888"/>
        <v/>
      </c>
      <c r="AF3169" s="5" t="str">
        <f t="shared" si="889"/>
        <v>awaluddin44203</v>
      </c>
      <c r="AG3169" s="5" t="str">
        <f t="shared" si="890"/>
        <v>BMJ 04644203UTARADAY</v>
      </c>
      <c r="AH3169" s="5" t="str">
        <f t="shared" si="891"/>
        <v>awaluddin44203UTARADAY</v>
      </c>
      <c r="AI3169" s="5" t="str">
        <f t="shared" si="892"/>
        <v>BMJ 04644203DAY</v>
      </c>
      <c r="AJ3169" s="5" t="str">
        <f t="shared" si="893"/>
        <v>awaluddin44203DAY</v>
      </c>
      <c r="AK3169" s="5" t="str">
        <f t="shared" si="894"/>
        <v>awaluddinBMJ II</v>
      </c>
      <c r="AL3169" s="5" t="str">
        <f t="shared" si="896"/>
        <v>2UTARA</v>
      </c>
      <c r="AM3169" s="5" t="str">
        <f t="shared" si="897"/>
        <v>1 &gt; 4UTARA12 RODA</v>
      </c>
      <c r="AN3169" s="5" t="str">
        <f t="shared" si="898"/>
        <v>awaluddinBMJ II1 &gt; 4UTARA12 RODA</v>
      </c>
      <c r="AO3169" s="5" t="str">
        <f t="shared" si="899"/>
        <v>awaluddin1 &gt; 4UTARA12 RODA</v>
      </c>
      <c r="AP3169" s="5" t="str">
        <f t="shared" si="900"/>
        <v>44203DAY</v>
      </c>
    </row>
    <row r="3170" spans="1:42" x14ac:dyDescent="0.3">
      <c r="A3170" s="33">
        <v>1</v>
      </c>
      <c r="B3170" s="33"/>
      <c r="C3170" s="70">
        <v>44203</v>
      </c>
      <c r="D3170" s="71" t="s">
        <v>19</v>
      </c>
      <c r="E3170" s="70">
        <v>44203</v>
      </c>
      <c r="F3170" s="71">
        <v>5166242</v>
      </c>
      <c r="G3170" s="33" t="s">
        <v>20</v>
      </c>
      <c r="H3170" s="33" t="s">
        <v>50</v>
      </c>
      <c r="I3170" s="33" t="s">
        <v>51</v>
      </c>
      <c r="J3170" s="33" t="s">
        <v>52</v>
      </c>
      <c r="K3170" s="63" t="s">
        <v>36</v>
      </c>
      <c r="L3170" s="32" t="str">
        <f t="shared" si="883"/>
        <v>CGE370</v>
      </c>
      <c r="M3170" s="32" t="str">
        <f t="shared" si="884"/>
        <v>BMJ II</v>
      </c>
      <c r="N3170" s="32" t="str">
        <f t="shared" si="885"/>
        <v>12 RODA</v>
      </c>
      <c r="O3170" s="146">
        <v>0.52043981481481483</v>
      </c>
      <c r="P3170" s="65">
        <v>0.52043981481481483</v>
      </c>
      <c r="Q3170" s="65"/>
      <c r="R3170" s="66">
        <v>3</v>
      </c>
      <c r="S3170" s="66">
        <v>47620</v>
      </c>
      <c r="T3170" s="66">
        <v>16780</v>
      </c>
      <c r="U3170" s="67">
        <f t="shared" si="895"/>
        <v>30.84</v>
      </c>
      <c r="V3170" s="66">
        <f t="shared" si="886"/>
        <v>625342.68000000005</v>
      </c>
      <c r="W3170" s="66" t="str">
        <f t="shared" si="887"/>
        <v>1 &gt; 4</v>
      </c>
      <c r="X3170" s="66">
        <f>A3170+SUMIFS(Presensi!F:F,Presensi!E:E,'Entry Data'!AP3170)</f>
        <v>1</v>
      </c>
      <c r="Y3170" s="66">
        <f>IFERROR(INDEX('Retasi Pricing'!F:F,MATCH('Entry Data'!AM3170,'Retasi Pricing'!E:E,0))*X3170,"")</f>
        <v>27500</v>
      </c>
      <c r="Z3170" s="62" t="s">
        <v>26</v>
      </c>
      <c r="AA3170" s="62" t="s">
        <v>27</v>
      </c>
      <c r="AB3170" s="32"/>
      <c r="AC3170" s="32" t="s">
        <v>192</v>
      </c>
      <c r="AD3170" s="32" t="str">
        <f t="shared" si="888"/>
        <v/>
      </c>
      <c r="AF3170" s="5" t="str">
        <f t="shared" si="889"/>
        <v>awaluddin44203</v>
      </c>
      <c r="AG3170" s="5" t="str">
        <f t="shared" si="890"/>
        <v>BMJ 04644203UTARADAY</v>
      </c>
      <c r="AH3170" s="5" t="str">
        <f t="shared" si="891"/>
        <v>awaluddin44203UTARADAY</v>
      </c>
      <c r="AI3170" s="5" t="str">
        <f t="shared" si="892"/>
        <v>BMJ 04644203DAY</v>
      </c>
      <c r="AJ3170" s="5" t="str">
        <f t="shared" si="893"/>
        <v>awaluddin44203DAY</v>
      </c>
      <c r="AK3170" s="5" t="str">
        <f t="shared" si="894"/>
        <v>awaluddinBMJ II</v>
      </c>
      <c r="AL3170" s="5" t="str">
        <f t="shared" si="896"/>
        <v>3UTARA</v>
      </c>
      <c r="AM3170" s="5" t="str">
        <f t="shared" si="897"/>
        <v>1 &gt; 4UTARA12 RODA</v>
      </c>
      <c r="AN3170" s="5" t="str">
        <f t="shared" si="898"/>
        <v>awaluddinBMJ II1 &gt; 4UTARA12 RODA</v>
      </c>
      <c r="AO3170" s="5" t="str">
        <f t="shared" si="899"/>
        <v>awaluddin1 &gt; 4UTARA12 RODA</v>
      </c>
      <c r="AP3170" s="5" t="str">
        <f t="shared" si="900"/>
        <v>44203DAY</v>
      </c>
    </row>
    <row r="3171" spans="1:42" x14ac:dyDescent="0.3">
      <c r="A3171" s="33">
        <v>1</v>
      </c>
      <c r="B3171" s="33"/>
      <c r="C3171" s="70">
        <v>44203</v>
      </c>
      <c r="D3171" s="71" t="s">
        <v>19</v>
      </c>
      <c r="E3171" s="70">
        <v>44203</v>
      </c>
      <c r="F3171" s="71">
        <v>5166332</v>
      </c>
      <c r="G3171" s="33" t="s">
        <v>20</v>
      </c>
      <c r="H3171" s="33" t="s">
        <v>50</v>
      </c>
      <c r="I3171" s="33" t="s">
        <v>51</v>
      </c>
      <c r="J3171" s="33" t="s">
        <v>52</v>
      </c>
      <c r="K3171" s="63" t="s">
        <v>36</v>
      </c>
      <c r="L3171" s="32" t="str">
        <f t="shared" si="883"/>
        <v>CGE370</v>
      </c>
      <c r="M3171" s="32" t="str">
        <f t="shared" si="884"/>
        <v>BMJ II</v>
      </c>
      <c r="N3171" s="32" t="str">
        <f t="shared" si="885"/>
        <v>12 RODA</v>
      </c>
      <c r="O3171" s="146">
        <v>0.60723379629629626</v>
      </c>
      <c r="P3171" s="65">
        <v>0.60723379629629626</v>
      </c>
      <c r="Q3171" s="65"/>
      <c r="R3171" s="66">
        <v>4</v>
      </c>
      <c r="S3171" s="66">
        <v>47740</v>
      </c>
      <c r="T3171" s="66">
        <v>16780</v>
      </c>
      <c r="U3171" s="67">
        <f t="shared" si="895"/>
        <v>30.96</v>
      </c>
      <c r="V3171" s="66">
        <f t="shared" si="886"/>
        <v>627775.91999999993</v>
      </c>
      <c r="W3171" s="66" t="str">
        <f t="shared" si="887"/>
        <v>1 &gt; 4</v>
      </c>
      <c r="X3171" s="66">
        <f>A3171+SUMIFS(Presensi!F:F,Presensi!E:E,'Entry Data'!AP3171)</f>
        <v>1</v>
      </c>
      <c r="Y3171" s="66">
        <f>IFERROR(INDEX('Retasi Pricing'!F:F,MATCH('Entry Data'!AM3171,'Retasi Pricing'!E:E,0))*X3171,"")</f>
        <v>27500</v>
      </c>
      <c r="Z3171" s="62" t="s">
        <v>26</v>
      </c>
      <c r="AA3171" s="62" t="s">
        <v>27</v>
      </c>
      <c r="AB3171" s="32"/>
      <c r="AC3171" s="32" t="s">
        <v>192</v>
      </c>
      <c r="AD3171" s="32" t="str">
        <f t="shared" si="888"/>
        <v/>
      </c>
      <c r="AF3171" s="5" t="str">
        <f t="shared" si="889"/>
        <v>awaluddin44203</v>
      </c>
      <c r="AG3171" s="5" t="str">
        <f t="shared" si="890"/>
        <v>BMJ 04644203UTARADAY</v>
      </c>
      <c r="AH3171" s="5" t="str">
        <f t="shared" si="891"/>
        <v>awaluddin44203UTARADAY</v>
      </c>
      <c r="AI3171" s="5" t="str">
        <f t="shared" si="892"/>
        <v>BMJ 04644203DAY</v>
      </c>
      <c r="AJ3171" s="5" t="str">
        <f t="shared" si="893"/>
        <v>awaluddin44203DAY</v>
      </c>
      <c r="AK3171" s="5" t="str">
        <f t="shared" si="894"/>
        <v>awaluddinBMJ II</v>
      </c>
      <c r="AL3171" s="5" t="str">
        <f t="shared" si="896"/>
        <v>4UTARA</v>
      </c>
      <c r="AM3171" s="5" t="str">
        <f t="shared" si="897"/>
        <v>1 &gt; 4UTARA12 RODA</v>
      </c>
      <c r="AN3171" s="5" t="str">
        <f t="shared" si="898"/>
        <v>awaluddinBMJ II1 &gt; 4UTARA12 RODA</v>
      </c>
      <c r="AO3171" s="5" t="str">
        <f t="shared" si="899"/>
        <v>awaluddin1 &gt; 4UTARA12 RODA</v>
      </c>
      <c r="AP3171" s="5" t="str">
        <f t="shared" si="900"/>
        <v>44203DAY</v>
      </c>
    </row>
    <row r="3172" spans="1:42" x14ac:dyDescent="0.3">
      <c r="A3172" s="33">
        <v>1</v>
      </c>
      <c r="B3172" s="33"/>
      <c r="C3172" s="70">
        <v>44203</v>
      </c>
      <c r="D3172" s="71" t="s">
        <v>19</v>
      </c>
      <c r="E3172" s="70">
        <v>44203</v>
      </c>
      <c r="F3172" s="71">
        <v>5166411</v>
      </c>
      <c r="G3172" s="33" t="s">
        <v>20</v>
      </c>
      <c r="H3172" s="33" t="s">
        <v>50</v>
      </c>
      <c r="I3172" s="33" t="s">
        <v>51</v>
      </c>
      <c r="J3172" s="33" t="s">
        <v>52</v>
      </c>
      <c r="K3172" s="63" t="s">
        <v>36</v>
      </c>
      <c r="L3172" s="32" t="str">
        <f t="shared" si="883"/>
        <v>CGE370</v>
      </c>
      <c r="M3172" s="32" t="str">
        <f t="shared" si="884"/>
        <v>BMJ II</v>
      </c>
      <c r="N3172" s="32" t="str">
        <f t="shared" si="885"/>
        <v>12 RODA</v>
      </c>
      <c r="O3172" s="146">
        <v>0.67282407407407396</v>
      </c>
      <c r="P3172" s="65">
        <v>0.67282407407407396</v>
      </c>
      <c r="Q3172" s="65"/>
      <c r="R3172" s="66">
        <v>5</v>
      </c>
      <c r="S3172" s="66">
        <v>47020</v>
      </c>
      <c r="T3172" s="66">
        <v>16780</v>
      </c>
      <c r="U3172" s="67">
        <f t="shared" si="895"/>
        <v>30.24</v>
      </c>
      <c r="V3172" s="66">
        <f t="shared" si="886"/>
        <v>613176.48</v>
      </c>
      <c r="W3172" s="66" t="str">
        <f t="shared" si="887"/>
        <v>&gt; 5</v>
      </c>
      <c r="X3172" s="66">
        <f>A3172+SUMIFS(Presensi!F:F,Presensi!E:E,'Entry Data'!AP3172)</f>
        <v>1</v>
      </c>
      <c r="Y3172" s="66">
        <f>IFERROR(INDEX('Retasi Pricing'!F:F,MATCH('Entry Data'!AM3172,'Retasi Pricing'!E:E,0))*X3172,"")</f>
        <v>31200</v>
      </c>
      <c r="Z3172" s="62" t="s">
        <v>26</v>
      </c>
      <c r="AA3172" s="62" t="s">
        <v>27</v>
      </c>
      <c r="AB3172" s="32"/>
      <c r="AC3172" s="32" t="s">
        <v>192</v>
      </c>
      <c r="AD3172" s="32" t="str">
        <f t="shared" si="888"/>
        <v/>
      </c>
      <c r="AF3172" s="5" t="str">
        <f t="shared" si="889"/>
        <v>awaluddin44203</v>
      </c>
      <c r="AG3172" s="5" t="str">
        <f t="shared" si="890"/>
        <v>BMJ 04644203UTARADAY</v>
      </c>
      <c r="AH3172" s="5" t="str">
        <f t="shared" si="891"/>
        <v>awaluddin44203UTARADAY</v>
      </c>
      <c r="AI3172" s="5" t="str">
        <f t="shared" si="892"/>
        <v>BMJ 04644203DAY</v>
      </c>
      <c r="AJ3172" s="5" t="str">
        <f t="shared" si="893"/>
        <v>awaluddin44203DAY</v>
      </c>
      <c r="AK3172" s="5" t="str">
        <f t="shared" si="894"/>
        <v>awaluddinBMJ II</v>
      </c>
      <c r="AL3172" s="5" t="str">
        <f t="shared" si="896"/>
        <v>5UTARA</v>
      </c>
      <c r="AM3172" s="5" t="str">
        <f t="shared" si="897"/>
        <v>&gt; 5UTARA12 RODA</v>
      </c>
      <c r="AN3172" s="5" t="str">
        <f t="shared" si="898"/>
        <v>awaluddinBMJ II&gt; 5UTARA12 RODA</v>
      </c>
      <c r="AO3172" s="5" t="str">
        <f t="shared" si="899"/>
        <v>awaluddin&gt; 5UTARA12 RODA</v>
      </c>
      <c r="AP3172" s="5" t="str">
        <f t="shared" si="900"/>
        <v>44203DAY</v>
      </c>
    </row>
    <row r="3173" spans="1:42" x14ac:dyDescent="0.3">
      <c r="A3173" s="33">
        <v>1</v>
      </c>
      <c r="B3173" s="33"/>
      <c r="C3173" s="70">
        <v>44203</v>
      </c>
      <c r="D3173" s="71" t="s">
        <v>19</v>
      </c>
      <c r="E3173" s="70">
        <v>44203</v>
      </c>
      <c r="F3173" s="71">
        <v>5166498</v>
      </c>
      <c r="G3173" s="33" t="s">
        <v>20</v>
      </c>
      <c r="H3173" s="33" t="s">
        <v>50</v>
      </c>
      <c r="I3173" s="33" t="s">
        <v>51</v>
      </c>
      <c r="J3173" s="33" t="s">
        <v>53</v>
      </c>
      <c r="K3173" s="63" t="s">
        <v>36</v>
      </c>
      <c r="L3173" s="32" t="str">
        <f t="shared" si="883"/>
        <v>CGE370</v>
      </c>
      <c r="M3173" s="32" t="str">
        <f t="shared" si="884"/>
        <v>BMJ II</v>
      </c>
      <c r="N3173" s="32" t="str">
        <f t="shared" si="885"/>
        <v>12 RODA</v>
      </c>
      <c r="O3173" s="146">
        <v>0.75326388888888884</v>
      </c>
      <c r="P3173" s="65">
        <v>0.75326388888888884</v>
      </c>
      <c r="Q3173" s="65"/>
      <c r="R3173" s="66">
        <v>6</v>
      </c>
      <c r="S3173" s="66">
        <v>46880</v>
      </c>
      <c r="T3173" s="66">
        <v>16780</v>
      </c>
      <c r="U3173" s="67">
        <f t="shared" si="895"/>
        <v>30.1</v>
      </c>
      <c r="V3173" s="66">
        <f t="shared" si="886"/>
        <v>610337.70000000007</v>
      </c>
      <c r="W3173" s="66" t="str">
        <f t="shared" si="887"/>
        <v>&gt; 6</v>
      </c>
      <c r="X3173" s="66">
        <f>A3173+SUMIFS(Presensi!F:F,Presensi!E:E,'Entry Data'!AP3173)</f>
        <v>1</v>
      </c>
      <c r="Y3173" s="66">
        <f>IFERROR(INDEX('Retasi Pricing'!F:F,MATCH('Entry Data'!AM3173,'Retasi Pricing'!E:E,0))*X3173,"")</f>
        <v>34450</v>
      </c>
      <c r="Z3173" s="62" t="s">
        <v>26</v>
      </c>
      <c r="AA3173" s="62" t="s">
        <v>27</v>
      </c>
      <c r="AB3173" s="32"/>
      <c r="AC3173" s="32" t="s">
        <v>192</v>
      </c>
      <c r="AD3173" s="32" t="str">
        <f t="shared" si="888"/>
        <v/>
      </c>
      <c r="AF3173" s="5" t="str">
        <f t="shared" si="889"/>
        <v>awaluddin44203</v>
      </c>
      <c r="AG3173" s="5" t="str">
        <f t="shared" si="890"/>
        <v>BMJ 04644203UTARADAY</v>
      </c>
      <c r="AH3173" s="5" t="str">
        <f t="shared" si="891"/>
        <v>awaluddin44203UTARADAY</v>
      </c>
      <c r="AI3173" s="5" t="str">
        <f t="shared" si="892"/>
        <v>BMJ 04644203DAY</v>
      </c>
      <c r="AJ3173" s="5" t="str">
        <f t="shared" si="893"/>
        <v>awaluddin44203DAY</v>
      </c>
      <c r="AK3173" s="5" t="str">
        <f t="shared" si="894"/>
        <v>awaluddinBMJ II</v>
      </c>
      <c r="AL3173" s="5" t="str">
        <f t="shared" si="896"/>
        <v>6UTARA</v>
      </c>
      <c r="AM3173" s="5" t="str">
        <f t="shared" si="897"/>
        <v>&gt; 6UTARA12 RODA</v>
      </c>
      <c r="AN3173" s="5" t="str">
        <f t="shared" si="898"/>
        <v>awaluddinBMJ II&gt; 6UTARA12 RODA</v>
      </c>
      <c r="AO3173" s="5" t="str">
        <f t="shared" si="899"/>
        <v>awaluddin&gt; 6UTARA12 RODA</v>
      </c>
      <c r="AP3173" s="5" t="str">
        <f t="shared" si="900"/>
        <v>44203DAY</v>
      </c>
    </row>
    <row r="3174" spans="1:42" x14ac:dyDescent="0.3">
      <c r="A3174" s="33">
        <v>1</v>
      </c>
      <c r="B3174" s="33"/>
      <c r="C3174" s="70">
        <v>44203</v>
      </c>
      <c r="D3174" s="71" t="s">
        <v>19</v>
      </c>
      <c r="E3174" s="70">
        <v>44203</v>
      </c>
      <c r="F3174" s="71">
        <v>5166098</v>
      </c>
      <c r="G3174" s="33" t="s">
        <v>38</v>
      </c>
      <c r="H3174" s="33" t="s">
        <v>113</v>
      </c>
      <c r="I3174" s="33" t="s">
        <v>291</v>
      </c>
      <c r="J3174" s="33" t="s">
        <v>40</v>
      </c>
      <c r="K3174" s="63" t="s">
        <v>41</v>
      </c>
      <c r="L3174" s="32" t="str">
        <f t="shared" si="883"/>
        <v>AXOR4843</v>
      </c>
      <c r="M3174" s="32" t="str">
        <f t="shared" si="884"/>
        <v>BMJ II</v>
      </c>
      <c r="N3174" s="32" t="str">
        <f t="shared" si="885"/>
        <v>12 RODA</v>
      </c>
      <c r="O3174" s="146">
        <v>0.40962962962962962</v>
      </c>
      <c r="P3174" s="65">
        <v>0.41364583333333332</v>
      </c>
      <c r="Q3174" s="65"/>
      <c r="R3174" s="66">
        <v>1</v>
      </c>
      <c r="S3174" s="66">
        <v>53460</v>
      </c>
      <c r="T3174" s="66">
        <v>19820</v>
      </c>
      <c r="U3174" s="67">
        <f t="shared" si="895"/>
        <v>33.64</v>
      </c>
      <c r="V3174" s="66">
        <f t="shared" si="886"/>
        <v>1010545.6</v>
      </c>
      <c r="W3174" s="66" t="str">
        <f t="shared" si="887"/>
        <v>1 &gt; 3</v>
      </c>
      <c r="X3174" s="66">
        <f>A3174+SUMIFS(Presensi!F:F,Presensi!E:E,'Entry Data'!AP3174)</f>
        <v>1</v>
      </c>
      <c r="Y3174" s="66">
        <f>IFERROR(INDEX('Retasi Pricing'!F:F,MATCH('Entry Data'!AM3174,'Retasi Pricing'!E:E,0))*X3174,"")</f>
        <v>38000</v>
      </c>
      <c r="Z3174" s="62" t="s">
        <v>26</v>
      </c>
      <c r="AA3174" s="62" t="s">
        <v>27</v>
      </c>
      <c r="AB3174" s="32"/>
      <c r="AC3174" s="32" t="s">
        <v>368</v>
      </c>
      <c r="AD3174" s="32" t="str">
        <f t="shared" si="888"/>
        <v/>
      </c>
      <c r="AF3174" s="5" t="str">
        <f t="shared" si="889"/>
        <v>Romanus Roja44203</v>
      </c>
      <c r="AG3174" s="5" t="str">
        <f t="shared" si="890"/>
        <v>BMJ 04744203SELATANDAY</v>
      </c>
      <c r="AH3174" s="5" t="str">
        <f t="shared" si="891"/>
        <v>Romanus Roja44203SELATANDAY</v>
      </c>
      <c r="AI3174" s="5" t="str">
        <f t="shared" si="892"/>
        <v>BMJ 04744203DAY</v>
      </c>
      <c r="AJ3174" s="5" t="str">
        <f t="shared" si="893"/>
        <v>Romanus Roja44203DAY</v>
      </c>
      <c r="AK3174" s="5" t="str">
        <f t="shared" si="894"/>
        <v>Romanus RojaBMJ II</v>
      </c>
      <c r="AL3174" s="5" t="str">
        <f t="shared" si="896"/>
        <v>1SELATAN</v>
      </c>
      <c r="AM3174" s="5" t="str">
        <f t="shared" si="897"/>
        <v>1 &gt; 3SELATAN12 RODA</v>
      </c>
      <c r="AN3174" s="5" t="str">
        <f t="shared" si="898"/>
        <v>Romanus RojaBMJ II1 &gt; 3SELATAN12 RODA</v>
      </c>
      <c r="AO3174" s="5" t="str">
        <f t="shared" si="899"/>
        <v>Romanus Roja1 &gt; 3SELATAN12 RODA</v>
      </c>
      <c r="AP3174" s="5" t="str">
        <f t="shared" si="900"/>
        <v>44203DAY</v>
      </c>
    </row>
    <row r="3175" spans="1:42" x14ac:dyDescent="0.3">
      <c r="A3175" s="33">
        <v>1</v>
      </c>
      <c r="B3175" s="33"/>
      <c r="C3175" s="70">
        <v>44203</v>
      </c>
      <c r="D3175" s="71" t="s">
        <v>19</v>
      </c>
      <c r="E3175" s="70">
        <v>44203</v>
      </c>
      <c r="F3175" s="71">
        <v>5166210</v>
      </c>
      <c r="G3175" s="33" t="s">
        <v>38</v>
      </c>
      <c r="H3175" s="33" t="s">
        <v>113</v>
      </c>
      <c r="I3175" s="33" t="s">
        <v>291</v>
      </c>
      <c r="J3175" s="33" t="s">
        <v>40</v>
      </c>
      <c r="K3175" s="63" t="s">
        <v>41</v>
      </c>
      <c r="L3175" s="32" t="str">
        <f t="shared" si="883"/>
        <v>AXOR4843</v>
      </c>
      <c r="M3175" s="32" t="str">
        <f t="shared" si="884"/>
        <v>BMJ II</v>
      </c>
      <c r="N3175" s="32" t="str">
        <f t="shared" si="885"/>
        <v>12 RODA</v>
      </c>
      <c r="O3175" s="146">
        <v>0.49505787037037036</v>
      </c>
      <c r="P3175" s="65">
        <v>0.49505787037037036</v>
      </c>
      <c r="Q3175" s="65"/>
      <c r="R3175" s="66">
        <v>2</v>
      </c>
      <c r="S3175" s="66">
        <v>54240</v>
      </c>
      <c r="T3175" s="66">
        <v>19820</v>
      </c>
      <c r="U3175" s="67">
        <f t="shared" si="895"/>
        <v>34.42</v>
      </c>
      <c r="V3175" s="66">
        <f t="shared" si="886"/>
        <v>1033976.8</v>
      </c>
      <c r="W3175" s="66" t="str">
        <f t="shared" si="887"/>
        <v>1 &gt; 3</v>
      </c>
      <c r="X3175" s="66">
        <f>A3175+SUMIFS(Presensi!F:F,Presensi!E:E,'Entry Data'!AP3175)</f>
        <v>1</v>
      </c>
      <c r="Y3175" s="66">
        <f>IFERROR(INDEX('Retasi Pricing'!F:F,MATCH('Entry Data'!AM3175,'Retasi Pricing'!E:E,0))*X3175,"")</f>
        <v>38000</v>
      </c>
      <c r="Z3175" s="62" t="s">
        <v>26</v>
      </c>
      <c r="AA3175" s="62" t="s">
        <v>27</v>
      </c>
      <c r="AB3175" s="32"/>
      <c r="AC3175" s="32" t="s">
        <v>368</v>
      </c>
      <c r="AD3175" s="32" t="str">
        <f t="shared" si="888"/>
        <v/>
      </c>
      <c r="AF3175" s="5" t="str">
        <f t="shared" si="889"/>
        <v>Romanus Roja44203</v>
      </c>
      <c r="AG3175" s="5" t="str">
        <f t="shared" si="890"/>
        <v>BMJ 04744203SELATANDAY</v>
      </c>
      <c r="AH3175" s="5" t="str">
        <f t="shared" si="891"/>
        <v>Romanus Roja44203SELATANDAY</v>
      </c>
      <c r="AI3175" s="5" t="str">
        <f t="shared" si="892"/>
        <v>BMJ 04744203DAY</v>
      </c>
      <c r="AJ3175" s="5" t="str">
        <f t="shared" si="893"/>
        <v>Romanus Roja44203DAY</v>
      </c>
      <c r="AK3175" s="5" t="str">
        <f t="shared" si="894"/>
        <v>Romanus RojaBMJ II</v>
      </c>
      <c r="AL3175" s="5" t="str">
        <f t="shared" si="896"/>
        <v>2SELATAN</v>
      </c>
      <c r="AM3175" s="5" t="str">
        <f t="shared" si="897"/>
        <v>1 &gt; 3SELATAN12 RODA</v>
      </c>
      <c r="AN3175" s="5" t="str">
        <f t="shared" si="898"/>
        <v>Romanus RojaBMJ II1 &gt; 3SELATAN12 RODA</v>
      </c>
      <c r="AO3175" s="5" t="str">
        <f t="shared" si="899"/>
        <v>Romanus Roja1 &gt; 3SELATAN12 RODA</v>
      </c>
      <c r="AP3175" s="5" t="str">
        <f t="shared" si="900"/>
        <v>44203DAY</v>
      </c>
    </row>
    <row r="3176" spans="1:42" x14ac:dyDescent="0.3">
      <c r="A3176" s="33">
        <v>1</v>
      </c>
      <c r="B3176" s="33"/>
      <c r="C3176" s="70">
        <v>44203</v>
      </c>
      <c r="D3176" s="71" t="s">
        <v>19</v>
      </c>
      <c r="E3176" s="70">
        <v>44203</v>
      </c>
      <c r="F3176" s="71">
        <v>5166319</v>
      </c>
      <c r="G3176" s="33" t="s">
        <v>38</v>
      </c>
      <c r="H3176" s="33" t="s">
        <v>113</v>
      </c>
      <c r="I3176" s="33" t="s">
        <v>291</v>
      </c>
      <c r="J3176" s="33" t="s">
        <v>40</v>
      </c>
      <c r="K3176" s="63" t="s">
        <v>41</v>
      </c>
      <c r="L3176" s="32" t="str">
        <f t="shared" si="883"/>
        <v>AXOR4843</v>
      </c>
      <c r="M3176" s="32" t="str">
        <f t="shared" si="884"/>
        <v>BMJ II</v>
      </c>
      <c r="N3176" s="32" t="str">
        <f t="shared" si="885"/>
        <v>12 RODA</v>
      </c>
      <c r="O3176" s="146">
        <v>0.59271990740740743</v>
      </c>
      <c r="P3176" s="65">
        <v>0.59271990740740743</v>
      </c>
      <c r="Q3176" s="65"/>
      <c r="R3176" s="66">
        <v>3</v>
      </c>
      <c r="S3176" s="66">
        <v>53660</v>
      </c>
      <c r="T3176" s="66">
        <v>19820</v>
      </c>
      <c r="U3176" s="67">
        <f t="shared" si="895"/>
        <v>33.840000000000003</v>
      </c>
      <c r="V3176" s="66">
        <f t="shared" si="886"/>
        <v>1016553.6000000001</v>
      </c>
      <c r="W3176" s="66" t="str">
        <f t="shared" si="887"/>
        <v>1 &gt; 3</v>
      </c>
      <c r="X3176" s="66">
        <f>A3176+SUMIFS(Presensi!F:F,Presensi!E:E,'Entry Data'!AP3176)</f>
        <v>1</v>
      </c>
      <c r="Y3176" s="66">
        <f>IFERROR(INDEX('Retasi Pricing'!F:F,MATCH('Entry Data'!AM3176,'Retasi Pricing'!E:E,0))*X3176,"")</f>
        <v>38000</v>
      </c>
      <c r="Z3176" s="62" t="s">
        <v>26</v>
      </c>
      <c r="AA3176" s="62" t="s">
        <v>27</v>
      </c>
      <c r="AB3176" s="32"/>
      <c r="AC3176" s="32" t="s">
        <v>368</v>
      </c>
      <c r="AD3176" s="32" t="str">
        <f t="shared" si="888"/>
        <v/>
      </c>
      <c r="AF3176" s="5" t="str">
        <f t="shared" si="889"/>
        <v>Romanus Roja44203</v>
      </c>
      <c r="AG3176" s="5" t="str">
        <f t="shared" si="890"/>
        <v>BMJ 04744203SELATANDAY</v>
      </c>
      <c r="AH3176" s="5" t="str">
        <f t="shared" si="891"/>
        <v>Romanus Roja44203SELATANDAY</v>
      </c>
      <c r="AI3176" s="5" t="str">
        <f t="shared" si="892"/>
        <v>BMJ 04744203DAY</v>
      </c>
      <c r="AJ3176" s="5" t="str">
        <f t="shared" si="893"/>
        <v>Romanus Roja44203DAY</v>
      </c>
      <c r="AK3176" s="5" t="str">
        <f t="shared" si="894"/>
        <v>Romanus RojaBMJ II</v>
      </c>
      <c r="AL3176" s="5" t="str">
        <f t="shared" si="896"/>
        <v>3SELATAN</v>
      </c>
      <c r="AM3176" s="5" t="str">
        <f t="shared" si="897"/>
        <v>1 &gt; 3SELATAN12 RODA</v>
      </c>
      <c r="AN3176" s="5" t="str">
        <f t="shared" si="898"/>
        <v>Romanus RojaBMJ II1 &gt; 3SELATAN12 RODA</v>
      </c>
      <c r="AO3176" s="5" t="str">
        <f t="shared" si="899"/>
        <v>Romanus Roja1 &gt; 3SELATAN12 RODA</v>
      </c>
      <c r="AP3176" s="5" t="str">
        <f t="shared" si="900"/>
        <v>44203DAY</v>
      </c>
    </row>
    <row r="3177" spans="1:42" x14ac:dyDescent="0.3">
      <c r="A3177" s="33">
        <v>1</v>
      </c>
      <c r="B3177" s="33"/>
      <c r="C3177" s="70">
        <v>44203</v>
      </c>
      <c r="D3177" s="71" t="s">
        <v>19</v>
      </c>
      <c r="E3177" s="70">
        <v>44203</v>
      </c>
      <c r="F3177" s="71">
        <v>5166455</v>
      </c>
      <c r="G3177" s="33" t="s">
        <v>38</v>
      </c>
      <c r="H3177" s="33" t="s">
        <v>102</v>
      </c>
      <c r="I3177" s="33" t="s">
        <v>173</v>
      </c>
      <c r="J3177" s="33" t="s">
        <v>110</v>
      </c>
      <c r="K3177" s="63" t="s">
        <v>41</v>
      </c>
      <c r="L3177" s="32" t="str">
        <f t="shared" si="883"/>
        <v>AXOR4843</v>
      </c>
      <c r="M3177" s="32" t="str">
        <f t="shared" si="884"/>
        <v>BMJ II</v>
      </c>
      <c r="N3177" s="32" t="str">
        <f t="shared" si="885"/>
        <v>12 RODA</v>
      </c>
      <c r="O3177" s="146">
        <v>0.71255787037037033</v>
      </c>
      <c r="P3177" s="65">
        <v>0.71255787037037033</v>
      </c>
      <c r="Q3177" s="65"/>
      <c r="R3177" s="66">
        <v>4</v>
      </c>
      <c r="S3177" s="66">
        <v>54920</v>
      </c>
      <c r="T3177" s="66">
        <v>19820</v>
      </c>
      <c r="U3177" s="67">
        <f t="shared" si="895"/>
        <v>35.1</v>
      </c>
      <c r="V3177" s="66">
        <f t="shared" si="886"/>
        <v>1054404</v>
      </c>
      <c r="W3177" s="66" t="str">
        <f t="shared" si="887"/>
        <v>&gt; 4</v>
      </c>
      <c r="X3177" s="66">
        <f>A3177+SUMIFS(Presensi!F:F,Presensi!E:E,'Entry Data'!AP3177)</f>
        <v>1</v>
      </c>
      <c r="Y3177" s="66">
        <f>IFERROR(INDEX('Retasi Pricing'!F:F,MATCH('Entry Data'!AM3177,'Retasi Pricing'!E:E,0))*X3177,"")</f>
        <v>45000</v>
      </c>
      <c r="Z3177" s="62" t="s">
        <v>26</v>
      </c>
      <c r="AA3177" s="62" t="s">
        <v>27</v>
      </c>
      <c r="AB3177" s="32"/>
      <c r="AC3177" s="32" t="s">
        <v>368</v>
      </c>
      <c r="AD3177" s="32" t="str">
        <f t="shared" si="888"/>
        <v/>
      </c>
      <c r="AF3177" s="5" t="str">
        <f t="shared" si="889"/>
        <v>Romanus Roja44203</v>
      </c>
      <c r="AG3177" s="5" t="str">
        <f t="shared" si="890"/>
        <v>BMJ 04744203SELATANDAY</v>
      </c>
      <c r="AH3177" s="5" t="str">
        <f t="shared" si="891"/>
        <v>Romanus Roja44203SELATANDAY</v>
      </c>
      <c r="AI3177" s="5" t="str">
        <f t="shared" si="892"/>
        <v>BMJ 04744203DAY</v>
      </c>
      <c r="AJ3177" s="5" t="str">
        <f t="shared" si="893"/>
        <v>Romanus Roja44203DAY</v>
      </c>
      <c r="AK3177" s="5" t="str">
        <f t="shared" si="894"/>
        <v>Romanus RojaBMJ II</v>
      </c>
      <c r="AL3177" s="5" t="str">
        <f t="shared" si="896"/>
        <v>4SELATAN</v>
      </c>
      <c r="AM3177" s="5" t="str">
        <f t="shared" si="897"/>
        <v>&gt; 4SELATAN12 RODA</v>
      </c>
      <c r="AN3177" s="5" t="str">
        <f t="shared" si="898"/>
        <v>Romanus RojaBMJ II&gt; 4SELATAN12 RODA</v>
      </c>
      <c r="AO3177" s="5" t="str">
        <f t="shared" si="899"/>
        <v>Romanus Roja&gt; 4SELATAN12 RODA</v>
      </c>
      <c r="AP3177" s="5" t="str">
        <f t="shared" si="900"/>
        <v>44203DAY</v>
      </c>
    </row>
    <row r="3178" spans="1:42" x14ac:dyDescent="0.3">
      <c r="A3178" s="33">
        <v>1</v>
      </c>
      <c r="B3178" s="33"/>
      <c r="C3178" s="70">
        <v>44203</v>
      </c>
      <c r="D3178" s="71" t="s">
        <v>19</v>
      </c>
      <c r="E3178" s="70">
        <v>44203</v>
      </c>
      <c r="F3178" s="71">
        <v>5166151</v>
      </c>
      <c r="G3178" s="33" t="s">
        <v>38</v>
      </c>
      <c r="H3178" s="33" t="s">
        <v>113</v>
      </c>
      <c r="I3178" s="33" t="s">
        <v>291</v>
      </c>
      <c r="J3178" s="33" t="s">
        <v>40</v>
      </c>
      <c r="K3178" s="63" t="s">
        <v>57</v>
      </c>
      <c r="L3178" s="32" t="str">
        <f t="shared" si="883"/>
        <v>AXOR4843</v>
      </c>
      <c r="M3178" s="32" t="str">
        <f t="shared" si="884"/>
        <v>BMJ II</v>
      </c>
      <c r="N3178" s="32" t="str">
        <f t="shared" si="885"/>
        <v>12 RODA</v>
      </c>
      <c r="O3178" s="146">
        <v>0.45184027777777774</v>
      </c>
      <c r="P3178" s="65">
        <v>0.46210648148148148</v>
      </c>
      <c r="Q3178" s="65"/>
      <c r="R3178" s="66">
        <v>1</v>
      </c>
      <c r="S3178" s="66">
        <v>53000</v>
      </c>
      <c r="T3178" s="66">
        <v>20040</v>
      </c>
      <c r="U3178" s="67">
        <f t="shared" si="895"/>
        <v>32.96</v>
      </c>
      <c r="V3178" s="66">
        <f t="shared" si="886"/>
        <v>990118.39999999991</v>
      </c>
      <c r="W3178" s="66" t="str">
        <f t="shared" si="887"/>
        <v>1 &gt; 3</v>
      </c>
      <c r="X3178" s="66">
        <f>A3178+SUMIFS(Presensi!F:F,Presensi!E:E,'Entry Data'!AP3178)</f>
        <v>1</v>
      </c>
      <c r="Y3178" s="66">
        <f>IFERROR(INDEX('Retasi Pricing'!F:F,MATCH('Entry Data'!AM3178,'Retasi Pricing'!E:E,0))*X3178,"")</f>
        <v>38000</v>
      </c>
      <c r="Z3178" s="62" t="s">
        <v>26</v>
      </c>
      <c r="AA3178" s="62" t="s">
        <v>27</v>
      </c>
      <c r="AB3178" s="32"/>
      <c r="AC3178" s="32" t="s">
        <v>205</v>
      </c>
      <c r="AD3178" s="32" t="str">
        <f t="shared" si="888"/>
        <v/>
      </c>
      <c r="AF3178" s="5" t="str">
        <f t="shared" si="889"/>
        <v>m.mulyo44203</v>
      </c>
      <c r="AG3178" s="5" t="str">
        <f t="shared" si="890"/>
        <v>BMJ 05044203SELATANDAY</v>
      </c>
      <c r="AH3178" s="5" t="str">
        <f t="shared" si="891"/>
        <v>m.mulyo44203SELATANDAY</v>
      </c>
      <c r="AI3178" s="5" t="str">
        <f t="shared" si="892"/>
        <v>BMJ 05044203DAY</v>
      </c>
      <c r="AJ3178" s="5" t="str">
        <f t="shared" si="893"/>
        <v>m.mulyo44203DAY</v>
      </c>
      <c r="AK3178" s="5" t="str">
        <f t="shared" si="894"/>
        <v>m.mulyoBMJ II</v>
      </c>
      <c r="AL3178" s="5" t="str">
        <f t="shared" si="896"/>
        <v>1SELATAN</v>
      </c>
      <c r="AM3178" s="5" t="str">
        <f t="shared" si="897"/>
        <v>1 &gt; 3SELATAN12 RODA</v>
      </c>
      <c r="AN3178" s="5" t="str">
        <f t="shared" si="898"/>
        <v>m.mulyoBMJ II1 &gt; 3SELATAN12 RODA</v>
      </c>
      <c r="AO3178" s="5" t="str">
        <f t="shared" si="899"/>
        <v>m.mulyo1 &gt; 3SELATAN12 RODA</v>
      </c>
      <c r="AP3178" s="5" t="str">
        <f t="shared" si="900"/>
        <v>44203DAY</v>
      </c>
    </row>
    <row r="3179" spans="1:42" x14ac:dyDescent="0.3">
      <c r="A3179" s="33">
        <v>1</v>
      </c>
      <c r="B3179" s="33"/>
      <c r="C3179" s="70">
        <v>44203</v>
      </c>
      <c r="D3179" s="71" t="s">
        <v>19</v>
      </c>
      <c r="E3179" s="70">
        <v>44203</v>
      </c>
      <c r="F3179" s="71">
        <v>5166269</v>
      </c>
      <c r="G3179" s="33" t="s">
        <v>38</v>
      </c>
      <c r="H3179" s="33" t="s">
        <v>113</v>
      </c>
      <c r="I3179" s="33" t="s">
        <v>291</v>
      </c>
      <c r="J3179" s="33" t="s">
        <v>40</v>
      </c>
      <c r="K3179" s="63" t="s">
        <v>57</v>
      </c>
      <c r="L3179" s="32" t="str">
        <f t="shared" si="883"/>
        <v>AXOR4843</v>
      </c>
      <c r="M3179" s="32" t="str">
        <f t="shared" si="884"/>
        <v>BMJ II</v>
      </c>
      <c r="N3179" s="32" t="str">
        <f t="shared" si="885"/>
        <v>12 RODA</v>
      </c>
      <c r="O3179" s="146">
        <v>0.54987268518518517</v>
      </c>
      <c r="P3179" s="65">
        <v>0.54987268518518517</v>
      </c>
      <c r="Q3179" s="65"/>
      <c r="R3179" s="66">
        <v>2</v>
      </c>
      <c r="S3179" s="66">
        <v>54400</v>
      </c>
      <c r="T3179" s="66">
        <v>20040</v>
      </c>
      <c r="U3179" s="67">
        <f t="shared" si="895"/>
        <v>34.36</v>
      </c>
      <c r="V3179" s="66">
        <f t="shared" si="886"/>
        <v>1032174.4</v>
      </c>
      <c r="W3179" s="66" t="str">
        <f t="shared" si="887"/>
        <v>1 &gt; 3</v>
      </c>
      <c r="X3179" s="66">
        <f>A3179+SUMIFS(Presensi!F:F,Presensi!E:E,'Entry Data'!AP3179)</f>
        <v>1</v>
      </c>
      <c r="Y3179" s="66">
        <f>IFERROR(INDEX('Retasi Pricing'!F:F,MATCH('Entry Data'!AM3179,'Retasi Pricing'!E:E,0))*X3179,"")</f>
        <v>38000</v>
      </c>
      <c r="Z3179" s="62" t="s">
        <v>26</v>
      </c>
      <c r="AA3179" s="62" t="s">
        <v>27</v>
      </c>
      <c r="AB3179" s="32"/>
      <c r="AC3179" s="32" t="s">
        <v>205</v>
      </c>
      <c r="AD3179" s="32" t="str">
        <f t="shared" si="888"/>
        <v/>
      </c>
      <c r="AF3179" s="5" t="str">
        <f t="shared" si="889"/>
        <v>m.mulyo44203</v>
      </c>
      <c r="AG3179" s="5" t="str">
        <f t="shared" si="890"/>
        <v>BMJ 05044203SELATANDAY</v>
      </c>
      <c r="AH3179" s="5" t="str">
        <f t="shared" si="891"/>
        <v>m.mulyo44203SELATANDAY</v>
      </c>
      <c r="AI3179" s="5" t="str">
        <f t="shared" si="892"/>
        <v>BMJ 05044203DAY</v>
      </c>
      <c r="AJ3179" s="5" t="str">
        <f t="shared" si="893"/>
        <v>m.mulyo44203DAY</v>
      </c>
      <c r="AK3179" s="5" t="str">
        <f t="shared" si="894"/>
        <v>m.mulyoBMJ II</v>
      </c>
      <c r="AL3179" s="5" t="str">
        <f t="shared" si="896"/>
        <v>2SELATAN</v>
      </c>
      <c r="AM3179" s="5" t="str">
        <f t="shared" si="897"/>
        <v>1 &gt; 3SELATAN12 RODA</v>
      </c>
      <c r="AN3179" s="5" t="str">
        <f t="shared" si="898"/>
        <v>m.mulyoBMJ II1 &gt; 3SELATAN12 RODA</v>
      </c>
      <c r="AO3179" s="5" t="str">
        <f t="shared" si="899"/>
        <v>m.mulyo1 &gt; 3SELATAN12 RODA</v>
      </c>
      <c r="AP3179" s="5" t="str">
        <f t="shared" si="900"/>
        <v>44203DAY</v>
      </c>
    </row>
    <row r="3180" spans="1:42" x14ac:dyDescent="0.3">
      <c r="A3180" s="33">
        <v>1</v>
      </c>
      <c r="B3180" s="33"/>
      <c r="C3180" s="70">
        <v>44203</v>
      </c>
      <c r="D3180" s="71" t="s">
        <v>19</v>
      </c>
      <c r="E3180" s="70">
        <v>44203</v>
      </c>
      <c r="F3180" s="71">
        <v>5166376</v>
      </c>
      <c r="G3180" s="33" t="s">
        <v>38</v>
      </c>
      <c r="H3180" s="33" t="s">
        <v>113</v>
      </c>
      <c r="I3180" s="33" t="s">
        <v>291</v>
      </c>
      <c r="J3180" s="33" t="s">
        <v>40</v>
      </c>
      <c r="K3180" s="63" t="s">
        <v>57</v>
      </c>
      <c r="L3180" s="32" t="str">
        <f t="shared" ref="L3180:L3243" si="901">IFERROR(VLOOKUP(K3180,db_unit,2,FALSE),"")</f>
        <v>AXOR4843</v>
      </c>
      <c r="M3180" s="32" t="str">
        <f t="shared" ref="M3180:M3243" si="902">IFERROR(VLOOKUP(K3180,db_unit,3,FALSE),"")</f>
        <v>BMJ II</v>
      </c>
      <c r="N3180" s="32" t="str">
        <f t="shared" ref="N3180:N3243" si="903">IFERROR(VLOOKUP(K3180,db_unit,4,FALSE),"")</f>
        <v>12 RODA</v>
      </c>
      <c r="O3180" s="146">
        <v>0.6460069444444444</v>
      </c>
      <c r="P3180" s="65">
        <v>0.6460069444444444</v>
      </c>
      <c r="Q3180" s="65"/>
      <c r="R3180" s="66">
        <v>3</v>
      </c>
      <c r="S3180" s="66">
        <v>55160</v>
      </c>
      <c r="T3180" s="66">
        <v>20040</v>
      </c>
      <c r="U3180" s="67">
        <f t="shared" si="895"/>
        <v>35.119999999999997</v>
      </c>
      <c r="V3180" s="66">
        <f t="shared" si="886"/>
        <v>1055004.8</v>
      </c>
      <c r="W3180" s="66" t="str">
        <f t="shared" si="887"/>
        <v>1 &gt; 3</v>
      </c>
      <c r="X3180" s="66">
        <f>A3180+SUMIFS(Presensi!F:F,Presensi!E:E,'Entry Data'!AP3180)</f>
        <v>1</v>
      </c>
      <c r="Y3180" s="66">
        <f>IFERROR(INDEX('Retasi Pricing'!F:F,MATCH('Entry Data'!AM3180,'Retasi Pricing'!E:E,0))*X3180,"")</f>
        <v>38000</v>
      </c>
      <c r="Z3180" s="62" t="s">
        <v>26</v>
      </c>
      <c r="AA3180" s="62" t="s">
        <v>27</v>
      </c>
      <c r="AB3180" s="32"/>
      <c r="AC3180" s="32" t="s">
        <v>205</v>
      </c>
      <c r="AD3180" s="32" t="str">
        <f t="shared" si="888"/>
        <v/>
      </c>
      <c r="AF3180" s="5" t="str">
        <f t="shared" si="889"/>
        <v>m.mulyo44203</v>
      </c>
      <c r="AG3180" s="5" t="str">
        <f t="shared" si="890"/>
        <v>BMJ 05044203SELATANDAY</v>
      </c>
      <c r="AH3180" s="5" t="str">
        <f t="shared" si="891"/>
        <v>m.mulyo44203SELATANDAY</v>
      </c>
      <c r="AI3180" s="5" t="str">
        <f t="shared" si="892"/>
        <v>BMJ 05044203DAY</v>
      </c>
      <c r="AJ3180" s="5" t="str">
        <f t="shared" si="893"/>
        <v>m.mulyo44203DAY</v>
      </c>
      <c r="AK3180" s="5" t="str">
        <f t="shared" si="894"/>
        <v>m.mulyoBMJ II</v>
      </c>
      <c r="AL3180" s="5" t="str">
        <f t="shared" si="896"/>
        <v>3SELATAN</v>
      </c>
      <c r="AM3180" s="5" t="str">
        <f t="shared" si="897"/>
        <v>1 &gt; 3SELATAN12 RODA</v>
      </c>
      <c r="AN3180" s="5" t="str">
        <f t="shared" si="898"/>
        <v>m.mulyoBMJ II1 &gt; 3SELATAN12 RODA</v>
      </c>
      <c r="AO3180" s="5" t="str">
        <f t="shared" si="899"/>
        <v>m.mulyo1 &gt; 3SELATAN12 RODA</v>
      </c>
      <c r="AP3180" s="5" t="str">
        <f t="shared" si="900"/>
        <v>44203DAY</v>
      </c>
    </row>
    <row r="3181" spans="1:42" x14ac:dyDescent="0.3">
      <c r="A3181" s="33">
        <v>1</v>
      </c>
      <c r="B3181" s="33"/>
      <c r="C3181" s="70">
        <v>44203</v>
      </c>
      <c r="D3181" s="71" t="s">
        <v>19</v>
      </c>
      <c r="E3181" s="70">
        <v>44203</v>
      </c>
      <c r="F3181" s="71">
        <v>5166505</v>
      </c>
      <c r="G3181" s="33" t="s">
        <v>38</v>
      </c>
      <c r="H3181" s="33" t="s">
        <v>113</v>
      </c>
      <c r="I3181" s="33" t="s">
        <v>291</v>
      </c>
      <c r="J3181" s="33" t="s">
        <v>40</v>
      </c>
      <c r="K3181" s="63" t="s">
        <v>57</v>
      </c>
      <c r="L3181" s="32" t="str">
        <f t="shared" si="901"/>
        <v>AXOR4843</v>
      </c>
      <c r="M3181" s="32" t="str">
        <f t="shared" si="902"/>
        <v>BMJ II</v>
      </c>
      <c r="N3181" s="32" t="str">
        <f t="shared" si="903"/>
        <v>12 RODA</v>
      </c>
      <c r="O3181" s="146">
        <v>0.76704861111111111</v>
      </c>
      <c r="P3181" s="65">
        <v>0.76704861111111111</v>
      </c>
      <c r="Q3181" s="65"/>
      <c r="R3181" s="66">
        <v>4</v>
      </c>
      <c r="S3181" s="66">
        <v>53440</v>
      </c>
      <c r="T3181" s="66">
        <v>20040</v>
      </c>
      <c r="U3181" s="67">
        <f t="shared" si="895"/>
        <v>33.4</v>
      </c>
      <c r="V3181" s="66">
        <f t="shared" si="886"/>
        <v>1003335.9999999999</v>
      </c>
      <c r="W3181" s="66" t="str">
        <f t="shared" si="887"/>
        <v>&gt; 4</v>
      </c>
      <c r="X3181" s="66">
        <f>A3181+SUMIFS(Presensi!F:F,Presensi!E:E,'Entry Data'!AP3181)</f>
        <v>1</v>
      </c>
      <c r="Y3181" s="66">
        <f>IFERROR(INDEX('Retasi Pricing'!F:F,MATCH('Entry Data'!AM3181,'Retasi Pricing'!E:E,0))*X3181,"")</f>
        <v>45000</v>
      </c>
      <c r="Z3181" s="62" t="s">
        <v>26</v>
      </c>
      <c r="AA3181" s="62" t="s">
        <v>27</v>
      </c>
      <c r="AB3181" s="32"/>
      <c r="AC3181" s="32" t="s">
        <v>205</v>
      </c>
      <c r="AD3181" s="32" t="str">
        <f t="shared" si="888"/>
        <v/>
      </c>
      <c r="AF3181" s="5" t="str">
        <f t="shared" si="889"/>
        <v>m.mulyo44203</v>
      </c>
      <c r="AG3181" s="5" t="str">
        <f t="shared" si="890"/>
        <v>BMJ 05044203SELATANDAY</v>
      </c>
      <c r="AH3181" s="5" t="str">
        <f t="shared" si="891"/>
        <v>m.mulyo44203SELATANDAY</v>
      </c>
      <c r="AI3181" s="5" t="str">
        <f t="shared" si="892"/>
        <v>BMJ 05044203DAY</v>
      </c>
      <c r="AJ3181" s="5" t="str">
        <f t="shared" si="893"/>
        <v>m.mulyo44203DAY</v>
      </c>
      <c r="AK3181" s="5" t="str">
        <f t="shared" si="894"/>
        <v>m.mulyoBMJ II</v>
      </c>
      <c r="AL3181" s="5" t="str">
        <f t="shared" si="896"/>
        <v>4SELATAN</v>
      </c>
      <c r="AM3181" s="5" t="str">
        <f t="shared" si="897"/>
        <v>&gt; 4SELATAN12 RODA</v>
      </c>
      <c r="AN3181" s="5" t="str">
        <f t="shared" si="898"/>
        <v>m.mulyoBMJ II&gt; 4SELATAN12 RODA</v>
      </c>
      <c r="AO3181" s="5" t="str">
        <f t="shared" si="899"/>
        <v>m.mulyo&gt; 4SELATAN12 RODA</v>
      </c>
      <c r="AP3181" s="5" t="str">
        <f t="shared" si="900"/>
        <v>44203DAY</v>
      </c>
    </row>
    <row r="3182" spans="1:42" x14ac:dyDescent="0.3">
      <c r="A3182" s="33">
        <v>1</v>
      </c>
      <c r="B3182" s="33"/>
      <c r="C3182" s="70">
        <v>44203</v>
      </c>
      <c r="D3182" s="71" t="s">
        <v>19</v>
      </c>
      <c r="E3182" s="70">
        <v>44203</v>
      </c>
      <c r="F3182" s="71">
        <v>5166088</v>
      </c>
      <c r="G3182" s="33" t="s">
        <v>38</v>
      </c>
      <c r="H3182" s="33" t="s">
        <v>113</v>
      </c>
      <c r="I3182" s="33" t="s">
        <v>291</v>
      </c>
      <c r="J3182" s="33" t="s">
        <v>40</v>
      </c>
      <c r="K3182" s="63" t="s">
        <v>60</v>
      </c>
      <c r="L3182" s="32" t="str">
        <f t="shared" si="901"/>
        <v>AXOR4843</v>
      </c>
      <c r="M3182" s="32" t="str">
        <f t="shared" si="902"/>
        <v>BMJ II</v>
      </c>
      <c r="N3182" s="32" t="str">
        <f t="shared" si="903"/>
        <v>12 RODA</v>
      </c>
      <c r="O3182" s="146">
        <v>0.40324074074074073</v>
      </c>
      <c r="P3182" s="65">
        <v>0.40783564814814816</v>
      </c>
      <c r="Q3182" s="65"/>
      <c r="R3182" s="66">
        <v>1</v>
      </c>
      <c r="S3182" s="66">
        <v>55360</v>
      </c>
      <c r="T3182" s="66">
        <v>20240</v>
      </c>
      <c r="U3182" s="67">
        <f t="shared" si="895"/>
        <v>35.119999999999997</v>
      </c>
      <c r="V3182" s="66">
        <f t="shared" si="886"/>
        <v>1055004.8</v>
      </c>
      <c r="W3182" s="66" t="str">
        <f t="shared" si="887"/>
        <v>1 &gt; 3</v>
      </c>
      <c r="X3182" s="66">
        <f>A3182+SUMIFS(Presensi!F:F,Presensi!E:E,'Entry Data'!AP3182)</f>
        <v>1</v>
      </c>
      <c r="Y3182" s="66">
        <f>IFERROR(INDEX('Retasi Pricing'!F:F,MATCH('Entry Data'!AM3182,'Retasi Pricing'!E:E,0))*X3182,"")</f>
        <v>38000</v>
      </c>
      <c r="Z3182" s="62" t="s">
        <v>26</v>
      </c>
      <c r="AA3182" s="62" t="s">
        <v>27</v>
      </c>
      <c r="AB3182" s="32"/>
      <c r="AC3182" s="32" t="s">
        <v>122</v>
      </c>
      <c r="AD3182" s="32" t="str">
        <f t="shared" si="888"/>
        <v/>
      </c>
      <c r="AF3182" s="5" t="str">
        <f t="shared" si="889"/>
        <v>ico rianto44203</v>
      </c>
      <c r="AG3182" s="5" t="str">
        <f t="shared" si="890"/>
        <v>BMJ 05244203SELATANDAY</v>
      </c>
      <c r="AH3182" s="5" t="str">
        <f t="shared" si="891"/>
        <v>ico rianto44203SELATANDAY</v>
      </c>
      <c r="AI3182" s="5" t="str">
        <f t="shared" si="892"/>
        <v>BMJ 05244203DAY</v>
      </c>
      <c r="AJ3182" s="5" t="str">
        <f t="shared" si="893"/>
        <v>ico rianto44203DAY</v>
      </c>
      <c r="AK3182" s="5" t="str">
        <f t="shared" si="894"/>
        <v>ico riantoBMJ II</v>
      </c>
      <c r="AL3182" s="5" t="str">
        <f t="shared" si="896"/>
        <v>1SELATAN</v>
      </c>
      <c r="AM3182" s="5" t="str">
        <f t="shared" si="897"/>
        <v>1 &gt; 3SELATAN12 RODA</v>
      </c>
      <c r="AN3182" s="5" t="str">
        <f t="shared" si="898"/>
        <v>ico riantoBMJ II1 &gt; 3SELATAN12 RODA</v>
      </c>
      <c r="AO3182" s="5" t="str">
        <f t="shared" si="899"/>
        <v>ico rianto1 &gt; 3SELATAN12 RODA</v>
      </c>
      <c r="AP3182" s="5" t="str">
        <f t="shared" si="900"/>
        <v>44203DAY</v>
      </c>
    </row>
    <row r="3183" spans="1:42" x14ac:dyDescent="0.3">
      <c r="A3183" s="33">
        <v>1</v>
      </c>
      <c r="B3183" s="33"/>
      <c r="C3183" s="70">
        <v>44203</v>
      </c>
      <c r="D3183" s="71" t="s">
        <v>19</v>
      </c>
      <c r="E3183" s="70">
        <v>44203</v>
      </c>
      <c r="F3183" s="71">
        <v>5166204</v>
      </c>
      <c r="G3183" s="33" t="s">
        <v>38</v>
      </c>
      <c r="H3183" s="33" t="s">
        <v>113</v>
      </c>
      <c r="I3183" s="33" t="s">
        <v>291</v>
      </c>
      <c r="J3183" s="33" t="s">
        <v>40</v>
      </c>
      <c r="K3183" s="63" t="s">
        <v>60</v>
      </c>
      <c r="L3183" s="32" t="str">
        <f t="shared" si="901"/>
        <v>AXOR4843</v>
      </c>
      <c r="M3183" s="32" t="str">
        <f t="shared" si="902"/>
        <v>BMJ II</v>
      </c>
      <c r="N3183" s="32" t="str">
        <f t="shared" si="903"/>
        <v>12 RODA</v>
      </c>
      <c r="O3183" s="146">
        <v>0.49031249999999998</v>
      </c>
      <c r="P3183" s="65">
        <v>0.49031249999999998</v>
      </c>
      <c r="Q3183" s="65"/>
      <c r="R3183" s="66">
        <v>2</v>
      </c>
      <c r="S3183" s="66">
        <v>54660</v>
      </c>
      <c r="T3183" s="66">
        <v>20240</v>
      </c>
      <c r="U3183" s="67">
        <f t="shared" si="895"/>
        <v>34.42</v>
      </c>
      <c r="V3183" s="66">
        <f t="shared" si="886"/>
        <v>1033976.8</v>
      </c>
      <c r="W3183" s="66" t="str">
        <f t="shared" si="887"/>
        <v>1 &gt; 3</v>
      </c>
      <c r="X3183" s="66">
        <f>A3183+SUMIFS(Presensi!F:F,Presensi!E:E,'Entry Data'!AP3183)</f>
        <v>1</v>
      </c>
      <c r="Y3183" s="66">
        <f>IFERROR(INDEX('Retasi Pricing'!F:F,MATCH('Entry Data'!AM3183,'Retasi Pricing'!E:E,0))*X3183,"")</f>
        <v>38000</v>
      </c>
      <c r="Z3183" s="62" t="s">
        <v>26</v>
      </c>
      <c r="AA3183" s="62" t="s">
        <v>27</v>
      </c>
      <c r="AB3183" s="32"/>
      <c r="AC3183" s="32" t="s">
        <v>122</v>
      </c>
      <c r="AD3183" s="32" t="str">
        <f t="shared" si="888"/>
        <v/>
      </c>
      <c r="AF3183" s="5" t="str">
        <f t="shared" si="889"/>
        <v>ico rianto44203</v>
      </c>
      <c r="AG3183" s="5" t="str">
        <f t="shared" si="890"/>
        <v>BMJ 05244203SELATANDAY</v>
      </c>
      <c r="AH3183" s="5" t="str">
        <f t="shared" si="891"/>
        <v>ico rianto44203SELATANDAY</v>
      </c>
      <c r="AI3183" s="5" t="str">
        <f t="shared" si="892"/>
        <v>BMJ 05244203DAY</v>
      </c>
      <c r="AJ3183" s="5" t="str">
        <f t="shared" si="893"/>
        <v>ico rianto44203DAY</v>
      </c>
      <c r="AK3183" s="5" t="str">
        <f t="shared" si="894"/>
        <v>ico riantoBMJ II</v>
      </c>
      <c r="AL3183" s="5" t="str">
        <f t="shared" si="896"/>
        <v>2SELATAN</v>
      </c>
      <c r="AM3183" s="5" t="str">
        <f t="shared" si="897"/>
        <v>1 &gt; 3SELATAN12 RODA</v>
      </c>
      <c r="AN3183" s="5" t="str">
        <f t="shared" si="898"/>
        <v>ico riantoBMJ II1 &gt; 3SELATAN12 RODA</v>
      </c>
      <c r="AO3183" s="5" t="str">
        <f t="shared" si="899"/>
        <v>ico rianto1 &gt; 3SELATAN12 RODA</v>
      </c>
      <c r="AP3183" s="5" t="str">
        <f t="shared" si="900"/>
        <v>44203DAY</v>
      </c>
    </row>
    <row r="3184" spans="1:42" x14ac:dyDescent="0.3">
      <c r="A3184" s="33">
        <v>1</v>
      </c>
      <c r="B3184" s="33"/>
      <c r="C3184" s="70">
        <v>44203</v>
      </c>
      <c r="D3184" s="71" t="s">
        <v>19</v>
      </c>
      <c r="E3184" s="70">
        <v>44203</v>
      </c>
      <c r="F3184" s="71">
        <v>5166302</v>
      </c>
      <c r="G3184" s="33" t="s">
        <v>38</v>
      </c>
      <c r="H3184" s="33" t="s">
        <v>113</v>
      </c>
      <c r="I3184" s="33" t="s">
        <v>291</v>
      </c>
      <c r="J3184" s="33" t="s">
        <v>40</v>
      </c>
      <c r="K3184" s="63" t="s">
        <v>60</v>
      </c>
      <c r="L3184" s="32" t="str">
        <f t="shared" si="901"/>
        <v>AXOR4843</v>
      </c>
      <c r="M3184" s="32" t="str">
        <f t="shared" si="902"/>
        <v>BMJ II</v>
      </c>
      <c r="N3184" s="32" t="str">
        <f t="shared" si="903"/>
        <v>12 RODA</v>
      </c>
      <c r="O3184" s="146">
        <v>0.58040509259259265</v>
      </c>
      <c r="P3184" s="65">
        <v>0.58040509259259265</v>
      </c>
      <c r="Q3184" s="65"/>
      <c r="R3184" s="66">
        <v>3</v>
      </c>
      <c r="S3184" s="66">
        <v>53540</v>
      </c>
      <c r="T3184" s="66">
        <v>20240</v>
      </c>
      <c r="U3184" s="67">
        <f t="shared" si="895"/>
        <v>33.299999999999997</v>
      </c>
      <c r="V3184" s="66">
        <f t="shared" si="886"/>
        <v>1000332</v>
      </c>
      <c r="W3184" s="66" t="str">
        <f t="shared" si="887"/>
        <v>1 &gt; 3</v>
      </c>
      <c r="X3184" s="66">
        <f>A3184+SUMIFS(Presensi!F:F,Presensi!E:E,'Entry Data'!AP3184)</f>
        <v>1</v>
      </c>
      <c r="Y3184" s="66">
        <f>IFERROR(INDEX('Retasi Pricing'!F:F,MATCH('Entry Data'!AM3184,'Retasi Pricing'!E:E,0))*X3184,"")</f>
        <v>38000</v>
      </c>
      <c r="Z3184" s="62" t="s">
        <v>26</v>
      </c>
      <c r="AA3184" s="62" t="s">
        <v>27</v>
      </c>
      <c r="AB3184" s="32"/>
      <c r="AC3184" s="32" t="s">
        <v>122</v>
      </c>
      <c r="AD3184" s="32" t="str">
        <f t="shared" si="888"/>
        <v/>
      </c>
      <c r="AF3184" s="5" t="str">
        <f t="shared" si="889"/>
        <v>ico rianto44203</v>
      </c>
      <c r="AG3184" s="5" t="str">
        <f t="shared" si="890"/>
        <v>BMJ 05244203SELATANDAY</v>
      </c>
      <c r="AH3184" s="5" t="str">
        <f t="shared" si="891"/>
        <v>ico rianto44203SELATANDAY</v>
      </c>
      <c r="AI3184" s="5" t="str">
        <f t="shared" si="892"/>
        <v>BMJ 05244203DAY</v>
      </c>
      <c r="AJ3184" s="5" t="str">
        <f t="shared" si="893"/>
        <v>ico rianto44203DAY</v>
      </c>
      <c r="AK3184" s="5" t="str">
        <f t="shared" si="894"/>
        <v>ico riantoBMJ II</v>
      </c>
      <c r="AL3184" s="5" t="str">
        <f t="shared" si="896"/>
        <v>3SELATAN</v>
      </c>
      <c r="AM3184" s="5" t="str">
        <f t="shared" si="897"/>
        <v>1 &gt; 3SELATAN12 RODA</v>
      </c>
      <c r="AN3184" s="5" t="str">
        <f t="shared" si="898"/>
        <v>ico riantoBMJ II1 &gt; 3SELATAN12 RODA</v>
      </c>
      <c r="AO3184" s="5" t="str">
        <f t="shared" si="899"/>
        <v>ico rianto1 &gt; 3SELATAN12 RODA</v>
      </c>
      <c r="AP3184" s="5" t="str">
        <f t="shared" si="900"/>
        <v>44203DAY</v>
      </c>
    </row>
    <row r="3185" spans="1:42" x14ac:dyDescent="0.3">
      <c r="A3185" s="33">
        <v>1</v>
      </c>
      <c r="B3185" s="33"/>
      <c r="C3185" s="70">
        <v>44203</v>
      </c>
      <c r="D3185" s="71" t="s">
        <v>19</v>
      </c>
      <c r="E3185" s="70">
        <v>44203</v>
      </c>
      <c r="F3185" s="71">
        <v>5166412</v>
      </c>
      <c r="G3185" s="33" t="s">
        <v>38</v>
      </c>
      <c r="H3185" s="33" t="s">
        <v>102</v>
      </c>
      <c r="I3185" s="33" t="s">
        <v>173</v>
      </c>
      <c r="J3185" s="33" t="s">
        <v>110</v>
      </c>
      <c r="K3185" s="63" t="s">
        <v>60</v>
      </c>
      <c r="L3185" s="32" t="str">
        <f t="shared" si="901"/>
        <v>AXOR4843</v>
      </c>
      <c r="M3185" s="32" t="str">
        <f t="shared" si="902"/>
        <v>BMJ II</v>
      </c>
      <c r="N3185" s="32" t="str">
        <f t="shared" si="903"/>
        <v>12 RODA</v>
      </c>
      <c r="O3185" s="146">
        <v>0.67312500000000008</v>
      </c>
      <c r="P3185" s="65">
        <v>0.67312500000000008</v>
      </c>
      <c r="Q3185" s="65"/>
      <c r="R3185" s="66">
        <v>4</v>
      </c>
      <c r="S3185" s="66">
        <v>53400</v>
      </c>
      <c r="T3185" s="66">
        <v>20240</v>
      </c>
      <c r="U3185" s="67">
        <f t="shared" si="895"/>
        <v>33.159999999999997</v>
      </c>
      <c r="V3185" s="66">
        <f t="shared" si="886"/>
        <v>996126.39999999991</v>
      </c>
      <c r="W3185" s="66" t="str">
        <f t="shared" si="887"/>
        <v>&gt; 4</v>
      </c>
      <c r="X3185" s="66">
        <f>A3185+SUMIFS(Presensi!F:F,Presensi!E:E,'Entry Data'!AP3185)</f>
        <v>1</v>
      </c>
      <c r="Y3185" s="66">
        <f>IFERROR(INDEX('Retasi Pricing'!F:F,MATCH('Entry Data'!AM3185,'Retasi Pricing'!E:E,0))*X3185,"")</f>
        <v>45000</v>
      </c>
      <c r="Z3185" s="62" t="s">
        <v>26</v>
      </c>
      <c r="AA3185" s="62" t="s">
        <v>27</v>
      </c>
      <c r="AB3185" s="32"/>
      <c r="AC3185" s="32" t="s">
        <v>122</v>
      </c>
      <c r="AD3185" s="32" t="str">
        <f t="shared" si="888"/>
        <v/>
      </c>
      <c r="AF3185" s="5" t="str">
        <f t="shared" si="889"/>
        <v>ico rianto44203</v>
      </c>
      <c r="AG3185" s="5" t="str">
        <f t="shared" si="890"/>
        <v>BMJ 05244203SELATANDAY</v>
      </c>
      <c r="AH3185" s="5" t="str">
        <f t="shared" si="891"/>
        <v>ico rianto44203SELATANDAY</v>
      </c>
      <c r="AI3185" s="5" t="str">
        <f t="shared" si="892"/>
        <v>BMJ 05244203DAY</v>
      </c>
      <c r="AJ3185" s="5" t="str">
        <f t="shared" si="893"/>
        <v>ico rianto44203DAY</v>
      </c>
      <c r="AK3185" s="5" t="str">
        <f t="shared" si="894"/>
        <v>ico riantoBMJ II</v>
      </c>
      <c r="AL3185" s="5" t="str">
        <f t="shared" si="896"/>
        <v>4SELATAN</v>
      </c>
      <c r="AM3185" s="5" t="str">
        <f t="shared" si="897"/>
        <v>&gt; 4SELATAN12 RODA</v>
      </c>
      <c r="AN3185" s="5" t="str">
        <f t="shared" si="898"/>
        <v>ico riantoBMJ II&gt; 4SELATAN12 RODA</v>
      </c>
      <c r="AO3185" s="5" t="str">
        <f t="shared" si="899"/>
        <v>ico rianto&gt; 4SELATAN12 RODA</v>
      </c>
      <c r="AP3185" s="5" t="str">
        <f t="shared" si="900"/>
        <v>44203DAY</v>
      </c>
    </row>
    <row r="3186" spans="1:42" x14ac:dyDescent="0.3">
      <c r="A3186" s="33">
        <v>1</v>
      </c>
      <c r="B3186" s="33"/>
      <c r="C3186" s="70">
        <v>44203</v>
      </c>
      <c r="D3186" s="71" t="s">
        <v>19</v>
      </c>
      <c r="E3186" s="70">
        <v>44203</v>
      </c>
      <c r="F3186" s="71">
        <v>5166488</v>
      </c>
      <c r="G3186" s="33" t="s">
        <v>20</v>
      </c>
      <c r="H3186" s="33" t="s">
        <v>21</v>
      </c>
      <c r="I3186" s="33" t="s">
        <v>123</v>
      </c>
      <c r="J3186" s="33" t="s">
        <v>23</v>
      </c>
      <c r="K3186" s="63" t="s">
        <v>60</v>
      </c>
      <c r="L3186" s="32" t="str">
        <f t="shared" si="901"/>
        <v>AXOR4843</v>
      </c>
      <c r="M3186" s="32" t="str">
        <f t="shared" si="902"/>
        <v>BMJ II</v>
      </c>
      <c r="N3186" s="32" t="str">
        <f t="shared" si="903"/>
        <v>12 RODA</v>
      </c>
      <c r="O3186" s="146">
        <v>0.74175925925925934</v>
      </c>
      <c r="P3186" s="65">
        <v>0.74175925925925934</v>
      </c>
      <c r="Q3186" s="65"/>
      <c r="R3186" s="66">
        <v>5</v>
      </c>
      <c r="S3186" s="66">
        <v>53480</v>
      </c>
      <c r="T3186" s="66">
        <v>20240</v>
      </c>
      <c r="U3186" s="67">
        <f t="shared" si="895"/>
        <v>33.24</v>
      </c>
      <c r="V3186" s="66">
        <f t="shared" si="886"/>
        <v>674007.4800000001</v>
      </c>
      <c r="W3186" s="66" t="str">
        <f t="shared" si="887"/>
        <v>&gt; 5</v>
      </c>
      <c r="X3186" s="66">
        <f>A3186+SUMIFS(Presensi!F:F,Presensi!E:E,'Entry Data'!AP3186)</f>
        <v>1</v>
      </c>
      <c r="Y3186" s="66">
        <f>IFERROR(INDEX('Retasi Pricing'!F:F,MATCH('Entry Data'!AM3186,'Retasi Pricing'!E:E,0))*X3186,"")</f>
        <v>31200</v>
      </c>
      <c r="Z3186" s="62" t="s">
        <v>26</v>
      </c>
      <c r="AA3186" s="62" t="s">
        <v>27</v>
      </c>
      <c r="AB3186" s="32"/>
      <c r="AC3186" s="32" t="s">
        <v>122</v>
      </c>
      <c r="AD3186" s="32" t="str">
        <f t="shared" si="888"/>
        <v/>
      </c>
      <c r="AF3186" s="5" t="str">
        <f t="shared" si="889"/>
        <v>ico rianto44203</v>
      </c>
      <c r="AG3186" s="5" t="str">
        <f t="shared" si="890"/>
        <v>BMJ 05244203UTARADAY</v>
      </c>
      <c r="AH3186" s="5" t="str">
        <f t="shared" si="891"/>
        <v>ico rianto44203UTARADAY</v>
      </c>
      <c r="AI3186" s="5" t="str">
        <f t="shared" si="892"/>
        <v>BMJ 05244203DAY</v>
      </c>
      <c r="AJ3186" s="5" t="str">
        <f t="shared" si="893"/>
        <v>ico rianto44203DAY</v>
      </c>
      <c r="AK3186" s="5" t="str">
        <f t="shared" si="894"/>
        <v>ico riantoBMJ II</v>
      </c>
      <c r="AL3186" s="5" t="str">
        <f t="shared" si="896"/>
        <v>5UTARA</v>
      </c>
      <c r="AM3186" s="5" t="str">
        <f t="shared" si="897"/>
        <v>&gt; 5UTARA12 RODA</v>
      </c>
      <c r="AN3186" s="5" t="str">
        <f t="shared" si="898"/>
        <v>ico riantoBMJ II&gt; 5UTARA12 RODA</v>
      </c>
      <c r="AO3186" s="5" t="str">
        <f t="shared" si="899"/>
        <v>ico rianto&gt; 5UTARA12 RODA</v>
      </c>
      <c r="AP3186" s="5" t="str">
        <f t="shared" si="900"/>
        <v>44203DAY</v>
      </c>
    </row>
    <row r="3187" spans="1:42" x14ac:dyDescent="0.3">
      <c r="A3187" s="33">
        <v>1</v>
      </c>
      <c r="B3187" s="33"/>
      <c r="C3187" s="70">
        <v>44203</v>
      </c>
      <c r="D3187" s="71" t="s">
        <v>19</v>
      </c>
      <c r="E3187" s="70">
        <v>44203</v>
      </c>
      <c r="F3187" s="71">
        <v>5166079</v>
      </c>
      <c r="G3187" s="33" t="s">
        <v>20</v>
      </c>
      <c r="H3187" s="33" t="s">
        <v>50</v>
      </c>
      <c r="I3187" s="33" t="s">
        <v>22</v>
      </c>
      <c r="J3187" s="33" t="s">
        <v>52</v>
      </c>
      <c r="K3187" s="63" t="s">
        <v>62</v>
      </c>
      <c r="L3187" s="32" t="str">
        <f t="shared" si="901"/>
        <v>FM260JD</v>
      </c>
      <c r="M3187" s="32" t="str">
        <f t="shared" si="902"/>
        <v>BMJ III</v>
      </c>
      <c r="N3187" s="32" t="str">
        <f t="shared" si="903"/>
        <v>10 RODA</v>
      </c>
      <c r="O3187" s="146">
        <v>0.39392361111111113</v>
      </c>
      <c r="P3187" s="65">
        <v>0.39956018518518516</v>
      </c>
      <c r="Q3187" s="65"/>
      <c r="R3187" s="66">
        <v>1</v>
      </c>
      <c r="S3187" s="66">
        <v>39820</v>
      </c>
      <c r="T3187" s="66">
        <v>14680</v>
      </c>
      <c r="U3187" s="67">
        <f t="shared" si="895"/>
        <v>25.14</v>
      </c>
      <c r="V3187" s="66">
        <f t="shared" si="886"/>
        <v>490079.16000000003</v>
      </c>
      <c r="W3187" s="66" t="str">
        <f t="shared" si="887"/>
        <v>1 &gt; 4</v>
      </c>
      <c r="X3187" s="66">
        <f>A3187+SUMIFS(Presensi!F:F,Presensi!E:E,'Entry Data'!AP3187)</f>
        <v>1</v>
      </c>
      <c r="Y3187" s="66">
        <f>IFERROR(INDEX('Retasi Pricing'!F:F,MATCH('Entry Data'!AM3187,'Retasi Pricing'!E:E,0))*X3187,"")</f>
        <v>25000</v>
      </c>
      <c r="Z3187" s="62" t="s">
        <v>26</v>
      </c>
      <c r="AA3187" s="62" t="s">
        <v>27</v>
      </c>
      <c r="AB3187" s="32"/>
      <c r="AC3187" s="32" t="s">
        <v>194</v>
      </c>
      <c r="AD3187" s="32" t="str">
        <f t="shared" si="888"/>
        <v/>
      </c>
      <c r="AF3187" s="5" t="str">
        <f t="shared" si="889"/>
        <v>abdul karim44203</v>
      </c>
      <c r="AG3187" s="5" t="str">
        <f t="shared" si="890"/>
        <v>BMJ 05344203UTARADAY</v>
      </c>
      <c r="AH3187" s="5" t="str">
        <f t="shared" si="891"/>
        <v>abdul karim44203UTARADAY</v>
      </c>
      <c r="AI3187" s="5" t="str">
        <f t="shared" si="892"/>
        <v>BMJ 05344203DAY</v>
      </c>
      <c r="AJ3187" s="5" t="str">
        <f t="shared" si="893"/>
        <v>abdul karim44203DAY</v>
      </c>
      <c r="AK3187" s="5" t="str">
        <f t="shared" si="894"/>
        <v>abdul karimBMJ III</v>
      </c>
      <c r="AL3187" s="5" t="str">
        <f t="shared" si="896"/>
        <v>1UTARA</v>
      </c>
      <c r="AM3187" s="5" t="str">
        <f t="shared" si="897"/>
        <v>1 &gt; 4UTARA10 RODA</v>
      </c>
      <c r="AN3187" s="5" t="str">
        <f t="shared" si="898"/>
        <v>abdul karimBMJ III1 &gt; 4UTARA10 RODA</v>
      </c>
      <c r="AO3187" s="5" t="str">
        <f t="shared" si="899"/>
        <v>abdul karim1 &gt; 4UTARA10 RODA</v>
      </c>
      <c r="AP3187" s="5" t="str">
        <f t="shared" si="900"/>
        <v>44203DAY</v>
      </c>
    </row>
    <row r="3188" spans="1:42" x14ac:dyDescent="0.3">
      <c r="A3188" s="33">
        <v>1</v>
      </c>
      <c r="B3188" s="33"/>
      <c r="C3188" s="70">
        <v>44203</v>
      </c>
      <c r="D3188" s="71" t="s">
        <v>19</v>
      </c>
      <c r="E3188" s="70">
        <v>44203</v>
      </c>
      <c r="F3188" s="71">
        <v>5166145</v>
      </c>
      <c r="G3188" s="33" t="s">
        <v>20</v>
      </c>
      <c r="H3188" s="33" t="s">
        <v>21</v>
      </c>
      <c r="I3188" s="33" t="s">
        <v>22</v>
      </c>
      <c r="J3188" s="33" t="s">
        <v>23</v>
      </c>
      <c r="K3188" s="63" t="s">
        <v>62</v>
      </c>
      <c r="L3188" s="32" t="str">
        <f t="shared" si="901"/>
        <v>FM260JD</v>
      </c>
      <c r="M3188" s="32" t="str">
        <f t="shared" si="902"/>
        <v>BMJ III</v>
      </c>
      <c r="N3188" s="32" t="str">
        <f t="shared" si="903"/>
        <v>10 RODA</v>
      </c>
      <c r="O3188" s="146">
        <v>0.44625000000000004</v>
      </c>
      <c r="P3188" s="65">
        <v>0.44625000000000004</v>
      </c>
      <c r="Q3188" s="65"/>
      <c r="R3188" s="66">
        <v>2</v>
      </c>
      <c r="S3188" s="66">
        <v>39060</v>
      </c>
      <c r="T3188" s="66">
        <v>14680</v>
      </c>
      <c r="U3188" s="67">
        <f t="shared" si="895"/>
        <v>24.38</v>
      </c>
      <c r="V3188" s="66">
        <f t="shared" si="886"/>
        <v>475263.72000000003</v>
      </c>
      <c r="W3188" s="66" t="str">
        <f t="shared" si="887"/>
        <v>1 &gt; 4</v>
      </c>
      <c r="X3188" s="66">
        <f>A3188+SUMIFS(Presensi!F:F,Presensi!E:E,'Entry Data'!AP3188)</f>
        <v>1</v>
      </c>
      <c r="Y3188" s="66">
        <f>IFERROR(INDEX('Retasi Pricing'!F:F,MATCH('Entry Data'!AM3188,'Retasi Pricing'!E:E,0))*X3188,"")</f>
        <v>25000</v>
      </c>
      <c r="Z3188" s="62" t="s">
        <v>26</v>
      </c>
      <c r="AA3188" s="62" t="s">
        <v>27</v>
      </c>
      <c r="AB3188" s="32"/>
      <c r="AC3188" s="32" t="s">
        <v>194</v>
      </c>
      <c r="AD3188" s="32" t="str">
        <f t="shared" si="888"/>
        <v/>
      </c>
      <c r="AF3188" s="5" t="str">
        <f t="shared" si="889"/>
        <v>abdul karim44203</v>
      </c>
      <c r="AG3188" s="5" t="str">
        <f t="shared" si="890"/>
        <v>BMJ 05344203UTARADAY</v>
      </c>
      <c r="AH3188" s="5" t="str">
        <f t="shared" si="891"/>
        <v>abdul karim44203UTARADAY</v>
      </c>
      <c r="AI3188" s="5" t="str">
        <f t="shared" si="892"/>
        <v>BMJ 05344203DAY</v>
      </c>
      <c r="AJ3188" s="5" t="str">
        <f t="shared" si="893"/>
        <v>abdul karim44203DAY</v>
      </c>
      <c r="AK3188" s="5" t="str">
        <f t="shared" si="894"/>
        <v>abdul karimBMJ III</v>
      </c>
      <c r="AL3188" s="5" t="str">
        <f t="shared" si="896"/>
        <v>2UTARA</v>
      </c>
      <c r="AM3188" s="5" t="str">
        <f t="shared" si="897"/>
        <v>1 &gt; 4UTARA10 RODA</v>
      </c>
      <c r="AN3188" s="5" t="str">
        <f t="shared" si="898"/>
        <v>abdul karimBMJ III1 &gt; 4UTARA10 RODA</v>
      </c>
      <c r="AO3188" s="5" t="str">
        <f t="shared" si="899"/>
        <v>abdul karim1 &gt; 4UTARA10 RODA</v>
      </c>
      <c r="AP3188" s="5" t="str">
        <f t="shared" si="900"/>
        <v>44203DAY</v>
      </c>
    </row>
    <row r="3189" spans="1:42" x14ac:dyDescent="0.3">
      <c r="A3189" s="33">
        <v>1</v>
      </c>
      <c r="B3189" s="33"/>
      <c r="C3189" s="70">
        <v>44203</v>
      </c>
      <c r="D3189" s="71" t="s">
        <v>19</v>
      </c>
      <c r="E3189" s="70">
        <v>44203</v>
      </c>
      <c r="F3189" s="71">
        <v>5166220</v>
      </c>
      <c r="G3189" s="33" t="s">
        <v>20</v>
      </c>
      <c r="H3189" s="33" t="s">
        <v>21</v>
      </c>
      <c r="I3189" s="33" t="s">
        <v>22</v>
      </c>
      <c r="J3189" s="33" t="s">
        <v>23</v>
      </c>
      <c r="K3189" s="63" t="s">
        <v>62</v>
      </c>
      <c r="L3189" s="32" t="str">
        <f t="shared" si="901"/>
        <v>FM260JD</v>
      </c>
      <c r="M3189" s="32" t="str">
        <f t="shared" si="902"/>
        <v>BMJ III</v>
      </c>
      <c r="N3189" s="32" t="str">
        <f t="shared" si="903"/>
        <v>10 RODA</v>
      </c>
      <c r="O3189" s="146">
        <v>0.50013888888888891</v>
      </c>
      <c r="P3189" s="65">
        <v>0.50013888888888891</v>
      </c>
      <c r="Q3189" s="65"/>
      <c r="R3189" s="66">
        <v>3</v>
      </c>
      <c r="S3189" s="66">
        <v>39980</v>
      </c>
      <c r="T3189" s="66">
        <v>14680</v>
      </c>
      <c r="U3189" s="67">
        <f t="shared" si="895"/>
        <v>25.3</v>
      </c>
      <c r="V3189" s="66">
        <f t="shared" si="886"/>
        <v>493198.20000000007</v>
      </c>
      <c r="W3189" s="66" t="str">
        <f t="shared" si="887"/>
        <v>1 &gt; 4</v>
      </c>
      <c r="X3189" s="66">
        <f>A3189+SUMIFS(Presensi!F:F,Presensi!E:E,'Entry Data'!AP3189)</f>
        <v>1</v>
      </c>
      <c r="Y3189" s="66">
        <f>IFERROR(INDEX('Retasi Pricing'!F:F,MATCH('Entry Data'!AM3189,'Retasi Pricing'!E:E,0))*X3189,"")</f>
        <v>25000</v>
      </c>
      <c r="Z3189" s="62" t="s">
        <v>26</v>
      </c>
      <c r="AA3189" s="62" t="s">
        <v>27</v>
      </c>
      <c r="AB3189" s="32"/>
      <c r="AC3189" s="32" t="s">
        <v>194</v>
      </c>
      <c r="AD3189" s="32" t="str">
        <f t="shared" si="888"/>
        <v/>
      </c>
      <c r="AF3189" s="5" t="str">
        <f t="shared" si="889"/>
        <v>abdul karim44203</v>
      </c>
      <c r="AG3189" s="5" t="str">
        <f t="shared" si="890"/>
        <v>BMJ 05344203UTARADAY</v>
      </c>
      <c r="AH3189" s="5" t="str">
        <f t="shared" si="891"/>
        <v>abdul karim44203UTARADAY</v>
      </c>
      <c r="AI3189" s="5" t="str">
        <f t="shared" si="892"/>
        <v>BMJ 05344203DAY</v>
      </c>
      <c r="AJ3189" s="5" t="str">
        <f t="shared" si="893"/>
        <v>abdul karim44203DAY</v>
      </c>
      <c r="AK3189" s="5" t="str">
        <f t="shared" si="894"/>
        <v>abdul karimBMJ III</v>
      </c>
      <c r="AL3189" s="5" t="str">
        <f t="shared" si="896"/>
        <v>3UTARA</v>
      </c>
      <c r="AM3189" s="5" t="str">
        <f t="shared" si="897"/>
        <v>1 &gt; 4UTARA10 RODA</v>
      </c>
      <c r="AN3189" s="5" t="str">
        <f t="shared" si="898"/>
        <v>abdul karimBMJ III1 &gt; 4UTARA10 RODA</v>
      </c>
      <c r="AO3189" s="5" t="str">
        <f t="shared" si="899"/>
        <v>abdul karim1 &gt; 4UTARA10 RODA</v>
      </c>
      <c r="AP3189" s="5" t="str">
        <f t="shared" si="900"/>
        <v>44203DAY</v>
      </c>
    </row>
    <row r="3190" spans="1:42" x14ac:dyDescent="0.3">
      <c r="A3190" s="33">
        <v>1</v>
      </c>
      <c r="B3190" s="33"/>
      <c r="C3190" s="70">
        <v>44203</v>
      </c>
      <c r="D3190" s="71" t="s">
        <v>19</v>
      </c>
      <c r="E3190" s="70">
        <v>44203</v>
      </c>
      <c r="F3190" s="71">
        <v>5166431</v>
      </c>
      <c r="G3190" s="33" t="s">
        <v>20</v>
      </c>
      <c r="H3190" s="33" t="s">
        <v>21</v>
      </c>
      <c r="I3190" s="33" t="s">
        <v>22</v>
      </c>
      <c r="J3190" s="33" t="s">
        <v>23</v>
      </c>
      <c r="K3190" s="63" t="s">
        <v>62</v>
      </c>
      <c r="L3190" s="32" t="str">
        <f t="shared" si="901"/>
        <v>FM260JD</v>
      </c>
      <c r="M3190" s="32" t="str">
        <f t="shared" si="902"/>
        <v>BMJ III</v>
      </c>
      <c r="N3190" s="32" t="str">
        <f t="shared" si="903"/>
        <v>10 RODA</v>
      </c>
      <c r="O3190" s="146">
        <v>0.69662037037037028</v>
      </c>
      <c r="P3190" s="65">
        <v>0.69662037037037028</v>
      </c>
      <c r="Q3190" s="65"/>
      <c r="R3190" s="66">
        <v>4</v>
      </c>
      <c r="S3190" s="66">
        <v>39540</v>
      </c>
      <c r="T3190" s="66">
        <v>14680</v>
      </c>
      <c r="U3190" s="67">
        <f t="shared" si="895"/>
        <v>24.86</v>
      </c>
      <c r="V3190" s="66">
        <f t="shared" si="886"/>
        <v>484620.83999999997</v>
      </c>
      <c r="W3190" s="66" t="str">
        <f t="shared" si="887"/>
        <v>1 &gt; 4</v>
      </c>
      <c r="X3190" s="66">
        <f>A3190+SUMIFS(Presensi!F:F,Presensi!E:E,'Entry Data'!AP3190)</f>
        <v>1</v>
      </c>
      <c r="Y3190" s="66">
        <f>IFERROR(INDEX('Retasi Pricing'!F:F,MATCH('Entry Data'!AM3190,'Retasi Pricing'!E:E,0))*X3190,"")</f>
        <v>25000</v>
      </c>
      <c r="Z3190" s="62" t="s">
        <v>26</v>
      </c>
      <c r="AA3190" s="62" t="s">
        <v>27</v>
      </c>
      <c r="AB3190" s="32"/>
      <c r="AC3190" s="32" t="s">
        <v>194</v>
      </c>
      <c r="AD3190" s="32" t="str">
        <f t="shared" si="888"/>
        <v/>
      </c>
      <c r="AF3190" s="5" t="str">
        <f t="shared" si="889"/>
        <v>abdul karim44203</v>
      </c>
      <c r="AG3190" s="5" t="str">
        <f t="shared" si="890"/>
        <v>BMJ 05344203UTARADAY</v>
      </c>
      <c r="AH3190" s="5" t="str">
        <f t="shared" si="891"/>
        <v>abdul karim44203UTARADAY</v>
      </c>
      <c r="AI3190" s="5" t="str">
        <f t="shared" si="892"/>
        <v>BMJ 05344203DAY</v>
      </c>
      <c r="AJ3190" s="5" t="str">
        <f t="shared" si="893"/>
        <v>abdul karim44203DAY</v>
      </c>
      <c r="AK3190" s="5" t="str">
        <f t="shared" si="894"/>
        <v>abdul karimBMJ III</v>
      </c>
      <c r="AL3190" s="5" t="str">
        <f t="shared" si="896"/>
        <v>4UTARA</v>
      </c>
      <c r="AM3190" s="5" t="str">
        <f t="shared" si="897"/>
        <v>1 &gt; 4UTARA10 RODA</v>
      </c>
      <c r="AN3190" s="5" t="str">
        <f t="shared" si="898"/>
        <v>abdul karimBMJ III1 &gt; 4UTARA10 RODA</v>
      </c>
      <c r="AO3190" s="5" t="str">
        <f t="shared" si="899"/>
        <v>abdul karim1 &gt; 4UTARA10 RODA</v>
      </c>
      <c r="AP3190" s="5" t="str">
        <f t="shared" si="900"/>
        <v>44203DAY</v>
      </c>
    </row>
    <row r="3191" spans="1:42" x14ac:dyDescent="0.3">
      <c r="A3191" s="33">
        <v>1</v>
      </c>
      <c r="B3191" s="33"/>
      <c r="C3191" s="70">
        <v>44203</v>
      </c>
      <c r="D3191" s="71" t="s">
        <v>19</v>
      </c>
      <c r="E3191" s="70">
        <v>44203</v>
      </c>
      <c r="F3191" s="71">
        <v>5166495</v>
      </c>
      <c r="G3191" s="33" t="s">
        <v>20</v>
      </c>
      <c r="H3191" s="33" t="s">
        <v>21</v>
      </c>
      <c r="I3191" s="33" t="s">
        <v>22</v>
      </c>
      <c r="J3191" s="33" t="s">
        <v>23</v>
      </c>
      <c r="K3191" s="63" t="s">
        <v>62</v>
      </c>
      <c r="L3191" s="32" t="str">
        <f t="shared" si="901"/>
        <v>FM260JD</v>
      </c>
      <c r="M3191" s="32" t="str">
        <f t="shared" si="902"/>
        <v>BMJ III</v>
      </c>
      <c r="N3191" s="32" t="str">
        <f t="shared" si="903"/>
        <v>10 RODA</v>
      </c>
      <c r="O3191" s="146">
        <v>0.7486342592592593</v>
      </c>
      <c r="P3191" s="65">
        <v>0.7486342592592593</v>
      </c>
      <c r="Q3191" s="65"/>
      <c r="R3191" s="66">
        <v>5</v>
      </c>
      <c r="S3191" s="66">
        <v>40400</v>
      </c>
      <c r="T3191" s="66">
        <v>14680</v>
      </c>
      <c r="U3191" s="67">
        <f t="shared" si="895"/>
        <v>25.72</v>
      </c>
      <c r="V3191" s="66">
        <f t="shared" si="886"/>
        <v>501385.68</v>
      </c>
      <c r="W3191" s="66" t="str">
        <f t="shared" si="887"/>
        <v>&gt; 5</v>
      </c>
      <c r="X3191" s="66">
        <f>A3191+SUMIFS(Presensi!F:F,Presensi!E:E,'Entry Data'!AP3191)</f>
        <v>1</v>
      </c>
      <c r="Y3191" s="66">
        <f>IFERROR(INDEX('Retasi Pricing'!F:F,MATCH('Entry Data'!AM3191,'Retasi Pricing'!E:E,0))*X3191,"")</f>
        <v>27650</v>
      </c>
      <c r="Z3191" s="62" t="s">
        <v>26</v>
      </c>
      <c r="AA3191" s="62" t="s">
        <v>27</v>
      </c>
      <c r="AB3191" s="32"/>
      <c r="AC3191" s="32" t="s">
        <v>194</v>
      </c>
      <c r="AD3191" s="32" t="str">
        <f t="shared" si="888"/>
        <v/>
      </c>
      <c r="AF3191" s="5" t="str">
        <f t="shared" si="889"/>
        <v>abdul karim44203</v>
      </c>
      <c r="AG3191" s="5" t="str">
        <f t="shared" si="890"/>
        <v>BMJ 05344203UTARADAY</v>
      </c>
      <c r="AH3191" s="5" t="str">
        <f t="shared" si="891"/>
        <v>abdul karim44203UTARADAY</v>
      </c>
      <c r="AI3191" s="5" t="str">
        <f t="shared" si="892"/>
        <v>BMJ 05344203DAY</v>
      </c>
      <c r="AJ3191" s="5" t="str">
        <f t="shared" si="893"/>
        <v>abdul karim44203DAY</v>
      </c>
      <c r="AK3191" s="5" t="str">
        <f t="shared" si="894"/>
        <v>abdul karimBMJ III</v>
      </c>
      <c r="AL3191" s="5" t="str">
        <f t="shared" si="896"/>
        <v>5UTARA</v>
      </c>
      <c r="AM3191" s="5" t="str">
        <f t="shared" si="897"/>
        <v>&gt; 5UTARA10 RODA</v>
      </c>
      <c r="AN3191" s="5" t="str">
        <f t="shared" si="898"/>
        <v>abdul karimBMJ III&gt; 5UTARA10 RODA</v>
      </c>
      <c r="AO3191" s="5" t="str">
        <f t="shared" si="899"/>
        <v>abdul karim&gt; 5UTARA10 RODA</v>
      </c>
      <c r="AP3191" s="5" t="str">
        <f t="shared" si="900"/>
        <v>44203DAY</v>
      </c>
    </row>
    <row r="3192" spans="1:42" x14ac:dyDescent="0.3">
      <c r="A3192" s="33">
        <v>1</v>
      </c>
      <c r="B3192" s="33"/>
      <c r="C3192" s="70">
        <v>44203</v>
      </c>
      <c r="D3192" s="71" t="s">
        <v>19</v>
      </c>
      <c r="E3192" s="70">
        <v>44203</v>
      </c>
      <c r="F3192" s="71">
        <v>5166002</v>
      </c>
      <c r="G3192" s="33" t="s">
        <v>20</v>
      </c>
      <c r="H3192" s="33" t="s">
        <v>50</v>
      </c>
      <c r="I3192" s="33" t="s">
        <v>22</v>
      </c>
      <c r="J3192" s="33" t="s">
        <v>52</v>
      </c>
      <c r="K3192" s="63" t="s">
        <v>67</v>
      </c>
      <c r="L3192" s="32" t="str">
        <f t="shared" si="901"/>
        <v>FM260JD</v>
      </c>
      <c r="M3192" s="32" t="str">
        <f t="shared" si="902"/>
        <v>BMJ III</v>
      </c>
      <c r="N3192" s="32" t="str">
        <f t="shared" si="903"/>
        <v>10 RODA</v>
      </c>
      <c r="O3192" s="146">
        <v>0.32547453703703705</v>
      </c>
      <c r="P3192" s="65">
        <v>0.32946759259259256</v>
      </c>
      <c r="Q3192" s="65"/>
      <c r="R3192" s="66">
        <v>1</v>
      </c>
      <c r="S3192" s="66">
        <v>39720</v>
      </c>
      <c r="T3192" s="66">
        <v>14780</v>
      </c>
      <c r="U3192" s="67">
        <f t="shared" si="895"/>
        <v>24.94</v>
      </c>
      <c r="V3192" s="66">
        <f t="shared" si="886"/>
        <v>486180.36</v>
      </c>
      <c r="W3192" s="66" t="str">
        <f t="shared" si="887"/>
        <v>1 &gt; 4</v>
      </c>
      <c r="X3192" s="66">
        <f>A3192+SUMIFS(Presensi!F:F,Presensi!E:E,'Entry Data'!AP3192)</f>
        <v>1</v>
      </c>
      <c r="Y3192" s="66">
        <f>IFERROR(INDEX('Retasi Pricing'!F:F,MATCH('Entry Data'!AM3192,'Retasi Pricing'!E:E,0))*X3192,"")</f>
        <v>25000</v>
      </c>
      <c r="Z3192" s="62" t="s">
        <v>26</v>
      </c>
      <c r="AA3192" s="62" t="s">
        <v>27</v>
      </c>
      <c r="AB3192" s="32"/>
      <c r="AC3192" s="32" t="s">
        <v>210</v>
      </c>
      <c r="AD3192" s="32" t="str">
        <f t="shared" si="888"/>
        <v/>
      </c>
      <c r="AF3192" s="5" t="str">
        <f t="shared" si="889"/>
        <v>m.taha44203</v>
      </c>
      <c r="AG3192" s="5" t="str">
        <f t="shared" si="890"/>
        <v>BMJ 05444203UTARADAY</v>
      </c>
      <c r="AH3192" s="5" t="str">
        <f t="shared" si="891"/>
        <v>m.taha44203UTARADAY</v>
      </c>
      <c r="AI3192" s="5" t="str">
        <f t="shared" si="892"/>
        <v>BMJ 05444203DAY</v>
      </c>
      <c r="AJ3192" s="5" t="str">
        <f t="shared" si="893"/>
        <v>m.taha44203DAY</v>
      </c>
      <c r="AK3192" s="5" t="str">
        <f t="shared" si="894"/>
        <v>m.tahaBMJ III</v>
      </c>
      <c r="AL3192" s="5" t="str">
        <f t="shared" si="896"/>
        <v>1UTARA</v>
      </c>
      <c r="AM3192" s="5" t="str">
        <f t="shared" si="897"/>
        <v>1 &gt; 4UTARA10 RODA</v>
      </c>
      <c r="AN3192" s="5" t="str">
        <f t="shared" si="898"/>
        <v>m.tahaBMJ III1 &gt; 4UTARA10 RODA</v>
      </c>
      <c r="AO3192" s="5" t="str">
        <f t="shared" si="899"/>
        <v>m.taha1 &gt; 4UTARA10 RODA</v>
      </c>
      <c r="AP3192" s="5" t="str">
        <f t="shared" si="900"/>
        <v>44203DAY</v>
      </c>
    </row>
    <row r="3193" spans="1:42" x14ac:dyDescent="0.3">
      <c r="A3193" s="33">
        <v>1</v>
      </c>
      <c r="B3193" s="33"/>
      <c r="C3193" s="70">
        <v>44203</v>
      </c>
      <c r="D3193" s="71" t="s">
        <v>19</v>
      </c>
      <c r="E3193" s="70">
        <v>44203</v>
      </c>
      <c r="F3193" s="71">
        <v>5166064</v>
      </c>
      <c r="G3193" s="33" t="s">
        <v>20</v>
      </c>
      <c r="H3193" s="33" t="s">
        <v>50</v>
      </c>
      <c r="I3193" s="33" t="s">
        <v>22</v>
      </c>
      <c r="J3193" s="33" t="s">
        <v>52</v>
      </c>
      <c r="K3193" s="63" t="s">
        <v>67</v>
      </c>
      <c r="L3193" s="32" t="str">
        <f t="shared" si="901"/>
        <v>FM260JD</v>
      </c>
      <c r="M3193" s="32" t="str">
        <f t="shared" si="902"/>
        <v>BMJ III</v>
      </c>
      <c r="N3193" s="32" t="str">
        <f t="shared" si="903"/>
        <v>10 RODA</v>
      </c>
      <c r="O3193" s="146">
        <v>0.37700231481481478</v>
      </c>
      <c r="P3193" s="65">
        <v>0.37700231481481478</v>
      </c>
      <c r="Q3193" s="65"/>
      <c r="R3193" s="66">
        <v>2</v>
      </c>
      <c r="S3193" s="66">
        <v>39200</v>
      </c>
      <c r="T3193" s="66">
        <v>14780</v>
      </c>
      <c r="U3193" s="67">
        <f t="shared" si="895"/>
        <v>24.42</v>
      </c>
      <c r="V3193" s="66">
        <f t="shared" si="886"/>
        <v>476043.48000000004</v>
      </c>
      <c r="W3193" s="66" t="str">
        <f t="shared" si="887"/>
        <v>1 &gt; 4</v>
      </c>
      <c r="X3193" s="66">
        <f>A3193+SUMIFS(Presensi!F:F,Presensi!E:E,'Entry Data'!AP3193)</f>
        <v>1</v>
      </c>
      <c r="Y3193" s="66">
        <f>IFERROR(INDEX('Retasi Pricing'!F:F,MATCH('Entry Data'!AM3193,'Retasi Pricing'!E:E,0))*X3193,"")</f>
        <v>25000</v>
      </c>
      <c r="Z3193" s="62" t="s">
        <v>26</v>
      </c>
      <c r="AA3193" s="62" t="s">
        <v>27</v>
      </c>
      <c r="AB3193" s="32"/>
      <c r="AC3193" s="32" t="s">
        <v>210</v>
      </c>
      <c r="AD3193" s="32" t="str">
        <f t="shared" si="888"/>
        <v/>
      </c>
      <c r="AF3193" s="5" t="str">
        <f t="shared" si="889"/>
        <v>m.taha44203</v>
      </c>
      <c r="AG3193" s="5" t="str">
        <f t="shared" si="890"/>
        <v>BMJ 05444203UTARADAY</v>
      </c>
      <c r="AH3193" s="5" t="str">
        <f t="shared" si="891"/>
        <v>m.taha44203UTARADAY</v>
      </c>
      <c r="AI3193" s="5" t="str">
        <f t="shared" si="892"/>
        <v>BMJ 05444203DAY</v>
      </c>
      <c r="AJ3193" s="5" t="str">
        <f t="shared" si="893"/>
        <v>m.taha44203DAY</v>
      </c>
      <c r="AK3193" s="5" t="str">
        <f t="shared" si="894"/>
        <v>m.tahaBMJ III</v>
      </c>
      <c r="AL3193" s="5" t="str">
        <f t="shared" si="896"/>
        <v>2UTARA</v>
      </c>
      <c r="AM3193" s="5" t="str">
        <f t="shared" si="897"/>
        <v>1 &gt; 4UTARA10 RODA</v>
      </c>
      <c r="AN3193" s="5" t="str">
        <f t="shared" si="898"/>
        <v>m.tahaBMJ III1 &gt; 4UTARA10 RODA</v>
      </c>
      <c r="AO3193" s="5" t="str">
        <f t="shared" si="899"/>
        <v>m.taha1 &gt; 4UTARA10 RODA</v>
      </c>
      <c r="AP3193" s="5" t="str">
        <f t="shared" si="900"/>
        <v>44203DAY</v>
      </c>
    </row>
    <row r="3194" spans="1:42" x14ac:dyDescent="0.3">
      <c r="A3194" s="33">
        <v>1</v>
      </c>
      <c r="B3194" s="33"/>
      <c r="C3194" s="70">
        <v>44203</v>
      </c>
      <c r="D3194" s="71" t="s">
        <v>19</v>
      </c>
      <c r="E3194" s="70">
        <v>44203</v>
      </c>
      <c r="F3194" s="71">
        <v>5166133</v>
      </c>
      <c r="G3194" s="33" t="s">
        <v>20</v>
      </c>
      <c r="H3194" s="33" t="s">
        <v>21</v>
      </c>
      <c r="I3194" s="33" t="s">
        <v>22</v>
      </c>
      <c r="J3194" s="33" t="s">
        <v>23</v>
      </c>
      <c r="K3194" s="63" t="s">
        <v>67</v>
      </c>
      <c r="L3194" s="32" t="str">
        <f t="shared" si="901"/>
        <v>FM260JD</v>
      </c>
      <c r="M3194" s="32" t="str">
        <f t="shared" si="902"/>
        <v>BMJ III</v>
      </c>
      <c r="N3194" s="32" t="str">
        <f t="shared" si="903"/>
        <v>10 RODA</v>
      </c>
      <c r="O3194" s="146">
        <v>0.4375</v>
      </c>
      <c r="P3194" s="65">
        <v>0.4375</v>
      </c>
      <c r="Q3194" s="65"/>
      <c r="R3194" s="66">
        <v>3</v>
      </c>
      <c r="S3194" s="66">
        <v>38460</v>
      </c>
      <c r="T3194" s="66">
        <v>14780</v>
      </c>
      <c r="U3194" s="67">
        <f t="shared" si="895"/>
        <v>23.68</v>
      </c>
      <c r="V3194" s="66">
        <f t="shared" si="886"/>
        <v>461617.91999999998</v>
      </c>
      <c r="W3194" s="66" t="str">
        <f t="shared" si="887"/>
        <v>1 &gt; 4</v>
      </c>
      <c r="X3194" s="66">
        <f>A3194+SUMIFS(Presensi!F:F,Presensi!E:E,'Entry Data'!AP3194)</f>
        <v>1</v>
      </c>
      <c r="Y3194" s="66">
        <f>IFERROR(INDEX('Retasi Pricing'!F:F,MATCH('Entry Data'!AM3194,'Retasi Pricing'!E:E,0))*X3194,"")</f>
        <v>25000</v>
      </c>
      <c r="Z3194" s="62" t="s">
        <v>26</v>
      </c>
      <c r="AA3194" s="62" t="s">
        <v>27</v>
      </c>
      <c r="AB3194" s="32"/>
      <c r="AC3194" s="32" t="s">
        <v>210</v>
      </c>
      <c r="AD3194" s="32" t="str">
        <f t="shared" si="888"/>
        <v/>
      </c>
      <c r="AF3194" s="5" t="str">
        <f t="shared" si="889"/>
        <v>m.taha44203</v>
      </c>
      <c r="AG3194" s="5" t="str">
        <f t="shared" si="890"/>
        <v>BMJ 05444203UTARADAY</v>
      </c>
      <c r="AH3194" s="5" t="str">
        <f t="shared" si="891"/>
        <v>m.taha44203UTARADAY</v>
      </c>
      <c r="AI3194" s="5" t="str">
        <f t="shared" si="892"/>
        <v>BMJ 05444203DAY</v>
      </c>
      <c r="AJ3194" s="5" t="str">
        <f t="shared" si="893"/>
        <v>m.taha44203DAY</v>
      </c>
      <c r="AK3194" s="5" t="str">
        <f t="shared" si="894"/>
        <v>m.tahaBMJ III</v>
      </c>
      <c r="AL3194" s="5" t="str">
        <f t="shared" si="896"/>
        <v>3UTARA</v>
      </c>
      <c r="AM3194" s="5" t="str">
        <f t="shared" si="897"/>
        <v>1 &gt; 4UTARA10 RODA</v>
      </c>
      <c r="AN3194" s="5" t="str">
        <f t="shared" si="898"/>
        <v>m.tahaBMJ III1 &gt; 4UTARA10 RODA</v>
      </c>
      <c r="AO3194" s="5" t="str">
        <f t="shared" si="899"/>
        <v>m.taha1 &gt; 4UTARA10 RODA</v>
      </c>
      <c r="AP3194" s="5" t="str">
        <f t="shared" si="900"/>
        <v>44203DAY</v>
      </c>
    </row>
    <row r="3195" spans="1:42" x14ac:dyDescent="0.3">
      <c r="A3195" s="33">
        <v>1</v>
      </c>
      <c r="B3195" s="33"/>
      <c r="C3195" s="70">
        <v>44203</v>
      </c>
      <c r="D3195" s="71" t="s">
        <v>19</v>
      </c>
      <c r="E3195" s="70">
        <v>44203</v>
      </c>
      <c r="F3195" s="71">
        <v>5166221</v>
      </c>
      <c r="G3195" s="33" t="s">
        <v>20</v>
      </c>
      <c r="H3195" s="33" t="s">
        <v>21</v>
      </c>
      <c r="I3195" s="33" t="s">
        <v>22</v>
      </c>
      <c r="J3195" s="33" t="s">
        <v>23</v>
      </c>
      <c r="K3195" s="63" t="s">
        <v>67</v>
      </c>
      <c r="L3195" s="32" t="str">
        <f t="shared" si="901"/>
        <v>FM260JD</v>
      </c>
      <c r="M3195" s="32" t="str">
        <f t="shared" si="902"/>
        <v>BMJ III</v>
      </c>
      <c r="N3195" s="32" t="str">
        <f t="shared" si="903"/>
        <v>10 RODA</v>
      </c>
      <c r="O3195" s="146">
        <v>0.50041666666666662</v>
      </c>
      <c r="P3195" s="65">
        <v>0.50041666666666662</v>
      </c>
      <c r="Q3195" s="65"/>
      <c r="R3195" s="66">
        <v>4</v>
      </c>
      <c r="S3195" s="66">
        <v>38980</v>
      </c>
      <c r="T3195" s="66">
        <v>14780</v>
      </c>
      <c r="U3195" s="67">
        <f t="shared" si="895"/>
        <v>24.2</v>
      </c>
      <c r="V3195" s="66">
        <f t="shared" si="886"/>
        <v>471754.79999999993</v>
      </c>
      <c r="W3195" s="66" t="str">
        <f t="shared" si="887"/>
        <v>1 &gt; 4</v>
      </c>
      <c r="X3195" s="66">
        <f>A3195+SUMIFS(Presensi!F:F,Presensi!E:E,'Entry Data'!AP3195)</f>
        <v>1</v>
      </c>
      <c r="Y3195" s="66">
        <f>IFERROR(INDEX('Retasi Pricing'!F:F,MATCH('Entry Data'!AM3195,'Retasi Pricing'!E:E,0))*X3195,"")</f>
        <v>25000</v>
      </c>
      <c r="Z3195" s="62" t="s">
        <v>26</v>
      </c>
      <c r="AA3195" s="62" t="s">
        <v>27</v>
      </c>
      <c r="AB3195" s="32"/>
      <c r="AC3195" s="32" t="s">
        <v>210</v>
      </c>
      <c r="AD3195" s="32" t="str">
        <f t="shared" si="888"/>
        <v/>
      </c>
      <c r="AF3195" s="5" t="str">
        <f t="shared" si="889"/>
        <v>m.taha44203</v>
      </c>
      <c r="AG3195" s="5" t="str">
        <f t="shared" si="890"/>
        <v>BMJ 05444203UTARADAY</v>
      </c>
      <c r="AH3195" s="5" t="str">
        <f t="shared" si="891"/>
        <v>m.taha44203UTARADAY</v>
      </c>
      <c r="AI3195" s="5" t="str">
        <f t="shared" si="892"/>
        <v>BMJ 05444203DAY</v>
      </c>
      <c r="AJ3195" s="5" t="str">
        <f t="shared" si="893"/>
        <v>m.taha44203DAY</v>
      </c>
      <c r="AK3195" s="5" t="str">
        <f t="shared" si="894"/>
        <v>m.tahaBMJ III</v>
      </c>
      <c r="AL3195" s="5" t="str">
        <f t="shared" si="896"/>
        <v>4UTARA</v>
      </c>
      <c r="AM3195" s="5" t="str">
        <f t="shared" si="897"/>
        <v>1 &gt; 4UTARA10 RODA</v>
      </c>
      <c r="AN3195" s="5" t="str">
        <f t="shared" si="898"/>
        <v>m.tahaBMJ III1 &gt; 4UTARA10 RODA</v>
      </c>
      <c r="AO3195" s="5" t="str">
        <f t="shared" si="899"/>
        <v>m.taha1 &gt; 4UTARA10 RODA</v>
      </c>
      <c r="AP3195" s="5" t="str">
        <f t="shared" si="900"/>
        <v>44203DAY</v>
      </c>
    </row>
    <row r="3196" spans="1:42" x14ac:dyDescent="0.3">
      <c r="A3196" s="33">
        <v>1</v>
      </c>
      <c r="B3196" s="33"/>
      <c r="C3196" s="70">
        <v>44203</v>
      </c>
      <c r="D3196" s="71" t="s">
        <v>19</v>
      </c>
      <c r="E3196" s="70">
        <v>44203</v>
      </c>
      <c r="F3196" s="71">
        <v>5166283</v>
      </c>
      <c r="G3196" s="33" t="s">
        <v>20</v>
      </c>
      <c r="H3196" s="33" t="s">
        <v>21</v>
      </c>
      <c r="I3196" s="33" t="s">
        <v>22</v>
      </c>
      <c r="J3196" s="33" t="s">
        <v>23</v>
      </c>
      <c r="K3196" s="63" t="s">
        <v>67</v>
      </c>
      <c r="L3196" s="32" t="str">
        <f t="shared" si="901"/>
        <v>FM260JD</v>
      </c>
      <c r="M3196" s="32" t="str">
        <f t="shared" si="902"/>
        <v>BMJ III</v>
      </c>
      <c r="N3196" s="32" t="str">
        <f t="shared" si="903"/>
        <v>10 RODA</v>
      </c>
      <c r="O3196" s="146">
        <v>0.56744212962962959</v>
      </c>
      <c r="P3196" s="65">
        <v>0.56744212962962959</v>
      </c>
      <c r="Q3196" s="65"/>
      <c r="R3196" s="66">
        <v>5</v>
      </c>
      <c r="S3196" s="66">
        <v>39260</v>
      </c>
      <c r="T3196" s="66">
        <v>14780</v>
      </c>
      <c r="U3196" s="67">
        <f t="shared" si="895"/>
        <v>24.48</v>
      </c>
      <c r="V3196" s="66">
        <f t="shared" si="886"/>
        <v>477213.12000000005</v>
      </c>
      <c r="W3196" s="66" t="str">
        <f t="shared" si="887"/>
        <v>&gt; 5</v>
      </c>
      <c r="X3196" s="66">
        <f>A3196+SUMIFS(Presensi!F:F,Presensi!E:E,'Entry Data'!AP3196)</f>
        <v>1</v>
      </c>
      <c r="Y3196" s="66">
        <f>IFERROR(INDEX('Retasi Pricing'!F:F,MATCH('Entry Data'!AM3196,'Retasi Pricing'!E:E,0))*X3196,"")</f>
        <v>27650</v>
      </c>
      <c r="Z3196" s="62" t="s">
        <v>26</v>
      </c>
      <c r="AA3196" s="62" t="s">
        <v>27</v>
      </c>
      <c r="AB3196" s="32"/>
      <c r="AC3196" s="32" t="s">
        <v>210</v>
      </c>
      <c r="AD3196" s="32" t="str">
        <f t="shared" si="888"/>
        <v/>
      </c>
      <c r="AF3196" s="5" t="str">
        <f t="shared" si="889"/>
        <v>m.taha44203</v>
      </c>
      <c r="AG3196" s="5" t="str">
        <f t="shared" si="890"/>
        <v>BMJ 05444203UTARADAY</v>
      </c>
      <c r="AH3196" s="5" t="str">
        <f t="shared" si="891"/>
        <v>m.taha44203UTARADAY</v>
      </c>
      <c r="AI3196" s="5" t="str">
        <f t="shared" si="892"/>
        <v>BMJ 05444203DAY</v>
      </c>
      <c r="AJ3196" s="5" t="str">
        <f t="shared" si="893"/>
        <v>m.taha44203DAY</v>
      </c>
      <c r="AK3196" s="5" t="str">
        <f t="shared" si="894"/>
        <v>m.tahaBMJ III</v>
      </c>
      <c r="AL3196" s="5" t="str">
        <f t="shared" si="896"/>
        <v>5UTARA</v>
      </c>
      <c r="AM3196" s="5" t="str">
        <f t="shared" si="897"/>
        <v>&gt; 5UTARA10 RODA</v>
      </c>
      <c r="AN3196" s="5" t="str">
        <f t="shared" si="898"/>
        <v>m.tahaBMJ III&gt; 5UTARA10 RODA</v>
      </c>
      <c r="AO3196" s="5" t="str">
        <f t="shared" si="899"/>
        <v>m.taha&gt; 5UTARA10 RODA</v>
      </c>
      <c r="AP3196" s="5" t="str">
        <f t="shared" si="900"/>
        <v>44203DAY</v>
      </c>
    </row>
    <row r="3197" spans="1:42" x14ac:dyDescent="0.3">
      <c r="A3197" s="33">
        <v>1</v>
      </c>
      <c r="B3197" s="33"/>
      <c r="C3197" s="70">
        <v>44203</v>
      </c>
      <c r="D3197" s="71" t="s">
        <v>19</v>
      </c>
      <c r="E3197" s="70">
        <v>44203</v>
      </c>
      <c r="F3197" s="71">
        <v>5166343</v>
      </c>
      <c r="G3197" s="33" t="s">
        <v>20</v>
      </c>
      <c r="H3197" s="33" t="s">
        <v>21</v>
      </c>
      <c r="I3197" s="33" t="s">
        <v>22</v>
      </c>
      <c r="J3197" s="33" t="s">
        <v>23</v>
      </c>
      <c r="K3197" s="63" t="s">
        <v>67</v>
      </c>
      <c r="L3197" s="32" t="str">
        <f t="shared" si="901"/>
        <v>FM260JD</v>
      </c>
      <c r="M3197" s="32" t="str">
        <f t="shared" si="902"/>
        <v>BMJ III</v>
      </c>
      <c r="N3197" s="32" t="str">
        <f t="shared" si="903"/>
        <v>10 RODA</v>
      </c>
      <c r="O3197" s="146">
        <v>0.62063657407407413</v>
      </c>
      <c r="P3197" s="65">
        <v>0.62063657407407413</v>
      </c>
      <c r="Q3197" s="65"/>
      <c r="R3197" s="66">
        <v>6</v>
      </c>
      <c r="S3197" s="66">
        <v>39660</v>
      </c>
      <c r="T3197" s="66">
        <v>14780</v>
      </c>
      <c r="U3197" s="67">
        <f t="shared" si="895"/>
        <v>24.88</v>
      </c>
      <c r="V3197" s="66">
        <f t="shared" si="886"/>
        <v>485010.72000000003</v>
      </c>
      <c r="W3197" s="66" t="str">
        <f t="shared" si="887"/>
        <v>&gt; 6</v>
      </c>
      <c r="X3197" s="66">
        <f>A3197+SUMIFS(Presensi!F:F,Presensi!E:E,'Entry Data'!AP3197)</f>
        <v>1</v>
      </c>
      <c r="Y3197" s="66">
        <f>IFERROR(INDEX('Retasi Pricing'!F:F,MATCH('Entry Data'!AM3197,'Retasi Pricing'!E:E,0))*X3197,"")</f>
        <v>30800</v>
      </c>
      <c r="Z3197" s="62" t="s">
        <v>26</v>
      </c>
      <c r="AA3197" s="62" t="s">
        <v>27</v>
      </c>
      <c r="AB3197" s="32"/>
      <c r="AC3197" s="32" t="s">
        <v>210</v>
      </c>
      <c r="AD3197" s="32" t="str">
        <f t="shared" si="888"/>
        <v/>
      </c>
      <c r="AF3197" s="5" t="str">
        <f t="shared" si="889"/>
        <v>m.taha44203</v>
      </c>
      <c r="AG3197" s="5" t="str">
        <f t="shared" si="890"/>
        <v>BMJ 05444203UTARADAY</v>
      </c>
      <c r="AH3197" s="5" t="str">
        <f t="shared" si="891"/>
        <v>m.taha44203UTARADAY</v>
      </c>
      <c r="AI3197" s="5" t="str">
        <f t="shared" si="892"/>
        <v>BMJ 05444203DAY</v>
      </c>
      <c r="AJ3197" s="5" t="str">
        <f t="shared" si="893"/>
        <v>m.taha44203DAY</v>
      </c>
      <c r="AK3197" s="5" t="str">
        <f t="shared" si="894"/>
        <v>m.tahaBMJ III</v>
      </c>
      <c r="AL3197" s="5" t="str">
        <f t="shared" si="896"/>
        <v>6UTARA</v>
      </c>
      <c r="AM3197" s="5" t="str">
        <f t="shared" si="897"/>
        <v>&gt; 6UTARA10 RODA</v>
      </c>
      <c r="AN3197" s="5" t="str">
        <f t="shared" si="898"/>
        <v>m.tahaBMJ III&gt; 6UTARA10 RODA</v>
      </c>
      <c r="AO3197" s="5" t="str">
        <f t="shared" si="899"/>
        <v>m.taha&gt; 6UTARA10 RODA</v>
      </c>
      <c r="AP3197" s="5" t="str">
        <f t="shared" si="900"/>
        <v>44203DAY</v>
      </c>
    </row>
    <row r="3198" spans="1:42" x14ac:dyDescent="0.3">
      <c r="A3198" s="33">
        <v>1</v>
      </c>
      <c r="B3198" s="33"/>
      <c r="C3198" s="70">
        <v>44203</v>
      </c>
      <c r="D3198" s="71" t="s">
        <v>19</v>
      </c>
      <c r="E3198" s="70">
        <v>44203</v>
      </c>
      <c r="F3198" s="71">
        <v>5166441</v>
      </c>
      <c r="G3198" s="33" t="s">
        <v>20</v>
      </c>
      <c r="H3198" s="33" t="s">
        <v>21</v>
      </c>
      <c r="I3198" s="33" t="s">
        <v>22</v>
      </c>
      <c r="J3198" s="33" t="s">
        <v>23</v>
      </c>
      <c r="K3198" s="63" t="s">
        <v>67</v>
      </c>
      <c r="L3198" s="32" t="str">
        <f t="shared" si="901"/>
        <v>FM260JD</v>
      </c>
      <c r="M3198" s="32" t="str">
        <f t="shared" si="902"/>
        <v>BMJ III</v>
      </c>
      <c r="N3198" s="32" t="str">
        <f t="shared" si="903"/>
        <v>10 RODA</v>
      </c>
      <c r="O3198" s="146">
        <v>0.70281249999999995</v>
      </c>
      <c r="P3198" s="65">
        <v>0.70281249999999995</v>
      </c>
      <c r="Q3198" s="65"/>
      <c r="R3198" s="66">
        <v>7</v>
      </c>
      <c r="S3198" s="66">
        <v>39100</v>
      </c>
      <c r="T3198" s="66">
        <v>14780</v>
      </c>
      <c r="U3198" s="67">
        <f t="shared" si="895"/>
        <v>24.32</v>
      </c>
      <c r="V3198" s="66">
        <f t="shared" si="886"/>
        <v>474094.08000000002</v>
      </c>
      <c r="W3198" s="66" t="str">
        <f t="shared" si="887"/>
        <v>7 &gt;</v>
      </c>
      <c r="X3198" s="66">
        <f>A3198+SUMIFS(Presensi!F:F,Presensi!E:E,'Entry Data'!AP3198)</f>
        <v>1</v>
      </c>
      <c r="Y3198" s="66">
        <f>IFERROR(INDEX('Retasi Pricing'!F:F,MATCH('Entry Data'!AM3198,'Retasi Pricing'!E:E,0))*X3198,"")</f>
        <v>37750</v>
      </c>
      <c r="Z3198" s="62" t="s">
        <v>26</v>
      </c>
      <c r="AA3198" s="62" t="s">
        <v>27</v>
      </c>
      <c r="AB3198" s="32"/>
      <c r="AC3198" s="32" t="s">
        <v>210</v>
      </c>
      <c r="AD3198" s="32" t="str">
        <f t="shared" si="888"/>
        <v/>
      </c>
      <c r="AF3198" s="5" t="str">
        <f t="shared" si="889"/>
        <v>m.taha44203</v>
      </c>
      <c r="AG3198" s="5" t="str">
        <f t="shared" si="890"/>
        <v>BMJ 05444203UTARADAY</v>
      </c>
      <c r="AH3198" s="5" t="str">
        <f t="shared" si="891"/>
        <v>m.taha44203UTARADAY</v>
      </c>
      <c r="AI3198" s="5" t="str">
        <f t="shared" si="892"/>
        <v>BMJ 05444203DAY</v>
      </c>
      <c r="AJ3198" s="5" t="str">
        <f t="shared" si="893"/>
        <v>m.taha44203DAY</v>
      </c>
      <c r="AK3198" s="5" t="str">
        <f t="shared" si="894"/>
        <v>m.tahaBMJ III</v>
      </c>
      <c r="AL3198" s="5" t="str">
        <f t="shared" si="896"/>
        <v>7UTARA</v>
      </c>
      <c r="AM3198" s="5" t="str">
        <f t="shared" si="897"/>
        <v>7 &gt;UTARA10 RODA</v>
      </c>
      <c r="AN3198" s="5" t="str">
        <f t="shared" si="898"/>
        <v>m.tahaBMJ III7 &gt;UTARA10 RODA</v>
      </c>
      <c r="AO3198" s="5" t="str">
        <f t="shared" si="899"/>
        <v>m.taha7 &gt;UTARA10 RODA</v>
      </c>
      <c r="AP3198" s="5" t="str">
        <f t="shared" si="900"/>
        <v>44203DAY</v>
      </c>
    </row>
    <row r="3199" spans="1:42" x14ac:dyDescent="0.3">
      <c r="A3199" s="33">
        <v>1</v>
      </c>
      <c r="B3199" s="33"/>
      <c r="C3199" s="70">
        <v>44203</v>
      </c>
      <c r="D3199" s="71" t="s">
        <v>19</v>
      </c>
      <c r="E3199" s="70">
        <v>44203</v>
      </c>
      <c r="F3199" s="71">
        <v>5166025</v>
      </c>
      <c r="G3199" s="33" t="s">
        <v>20</v>
      </c>
      <c r="H3199" s="33" t="s">
        <v>50</v>
      </c>
      <c r="I3199" s="33" t="s">
        <v>22</v>
      </c>
      <c r="J3199" s="33" t="s">
        <v>52</v>
      </c>
      <c r="K3199" s="63" t="s">
        <v>69</v>
      </c>
      <c r="L3199" s="32" t="str">
        <f t="shared" si="901"/>
        <v>FM260JD</v>
      </c>
      <c r="M3199" s="32" t="str">
        <f t="shared" si="902"/>
        <v>BMJ III</v>
      </c>
      <c r="N3199" s="32" t="str">
        <f t="shared" si="903"/>
        <v>10 RODA</v>
      </c>
      <c r="O3199" s="146">
        <v>0.34856481481481483</v>
      </c>
      <c r="P3199" s="65">
        <v>0.3588425925925926</v>
      </c>
      <c r="Q3199" s="65"/>
      <c r="R3199" s="66">
        <v>1</v>
      </c>
      <c r="S3199" s="66">
        <v>39920</v>
      </c>
      <c r="T3199" s="66">
        <v>14960</v>
      </c>
      <c r="U3199" s="67">
        <f t="shared" si="895"/>
        <v>24.96</v>
      </c>
      <c r="V3199" s="66">
        <f t="shared" si="886"/>
        <v>486570.23999999999</v>
      </c>
      <c r="W3199" s="66" t="str">
        <f t="shared" si="887"/>
        <v>1 &gt; 4</v>
      </c>
      <c r="X3199" s="66">
        <f>A3199+SUMIFS(Presensi!F:F,Presensi!E:E,'Entry Data'!AP3199)</f>
        <v>1</v>
      </c>
      <c r="Y3199" s="66">
        <f>IFERROR(INDEX('Retasi Pricing'!F:F,MATCH('Entry Data'!AM3199,'Retasi Pricing'!E:E,0))*X3199,"")</f>
        <v>25000</v>
      </c>
      <c r="Z3199" s="62" t="s">
        <v>26</v>
      </c>
      <c r="AA3199" s="62" t="s">
        <v>27</v>
      </c>
      <c r="AB3199" s="32"/>
      <c r="AC3199" s="32" t="s">
        <v>178</v>
      </c>
      <c r="AD3199" s="32" t="str">
        <f t="shared" si="888"/>
        <v/>
      </c>
      <c r="AF3199" s="5" t="str">
        <f t="shared" si="889"/>
        <v>abrar44203</v>
      </c>
      <c r="AG3199" s="5" t="str">
        <f t="shared" si="890"/>
        <v>BMJ 05544203UTARADAY</v>
      </c>
      <c r="AH3199" s="5" t="str">
        <f t="shared" si="891"/>
        <v>abrar44203UTARADAY</v>
      </c>
      <c r="AI3199" s="5" t="str">
        <f t="shared" si="892"/>
        <v>BMJ 05544203DAY</v>
      </c>
      <c r="AJ3199" s="5" t="str">
        <f t="shared" si="893"/>
        <v>abrar44203DAY</v>
      </c>
      <c r="AK3199" s="5" t="str">
        <f t="shared" si="894"/>
        <v>abrarBMJ III</v>
      </c>
      <c r="AL3199" s="5" t="str">
        <f t="shared" si="896"/>
        <v>1UTARA</v>
      </c>
      <c r="AM3199" s="5" t="str">
        <f t="shared" si="897"/>
        <v>1 &gt; 4UTARA10 RODA</v>
      </c>
      <c r="AN3199" s="5" t="str">
        <f t="shared" si="898"/>
        <v>abrarBMJ III1 &gt; 4UTARA10 RODA</v>
      </c>
      <c r="AO3199" s="5" t="str">
        <f t="shared" si="899"/>
        <v>abrar1 &gt; 4UTARA10 RODA</v>
      </c>
      <c r="AP3199" s="5" t="str">
        <f t="shared" si="900"/>
        <v>44203DAY</v>
      </c>
    </row>
    <row r="3200" spans="1:42" x14ac:dyDescent="0.3">
      <c r="A3200" s="33">
        <v>1</v>
      </c>
      <c r="B3200" s="33"/>
      <c r="C3200" s="70">
        <v>44203</v>
      </c>
      <c r="D3200" s="71" t="s">
        <v>19</v>
      </c>
      <c r="E3200" s="70">
        <v>44203</v>
      </c>
      <c r="F3200" s="71">
        <v>5166092</v>
      </c>
      <c r="G3200" s="33" t="s">
        <v>20</v>
      </c>
      <c r="H3200" s="33" t="s">
        <v>50</v>
      </c>
      <c r="I3200" s="33" t="s">
        <v>22</v>
      </c>
      <c r="J3200" s="33" t="s">
        <v>52</v>
      </c>
      <c r="K3200" s="63" t="s">
        <v>69</v>
      </c>
      <c r="L3200" s="32" t="str">
        <f t="shared" si="901"/>
        <v>FM260JD</v>
      </c>
      <c r="M3200" s="32" t="str">
        <f t="shared" si="902"/>
        <v>BMJ III</v>
      </c>
      <c r="N3200" s="32" t="str">
        <f t="shared" si="903"/>
        <v>10 RODA</v>
      </c>
      <c r="O3200" s="146">
        <v>0.40600694444444446</v>
      </c>
      <c r="P3200" s="65">
        <v>0.40600694444444446</v>
      </c>
      <c r="Q3200" s="65"/>
      <c r="R3200" s="66">
        <v>2</v>
      </c>
      <c r="S3200" s="66">
        <v>40920</v>
      </c>
      <c r="T3200" s="66">
        <v>14960</v>
      </c>
      <c r="U3200" s="67">
        <f t="shared" si="895"/>
        <v>25.96</v>
      </c>
      <c r="V3200" s="66">
        <f t="shared" si="886"/>
        <v>506064.24</v>
      </c>
      <c r="W3200" s="66" t="str">
        <f t="shared" si="887"/>
        <v>1 &gt; 4</v>
      </c>
      <c r="X3200" s="66">
        <f>A3200+SUMIFS(Presensi!F:F,Presensi!E:E,'Entry Data'!AP3200)</f>
        <v>1</v>
      </c>
      <c r="Y3200" s="66">
        <f>IFERROR(INDEX('Retasi Pricing'!F:F,MATCH('Entry Data'!AM3200,'Retasi Pricing'!E:E,0))*X3200,"")</f>
        <v>25000</v>
      </c>
      <c r="Z3200" s="62" t="s">
        <v>26</v>
      </c>
      <c r="AA3200" s="62" t="s">
        <v>27</v>
      </c>
      <c r="AB3200" s="32"/>
      <c r="AC3200" s="32" t="s">
        <v>178</v>
      </c>
      <c r="AD3200" s="32" t="str">
        <f t="shared" si="888"/>
        <v/>
      </c>
      <c r="AF3200" s="5" t="str">
        <f t="shared" si="889"/>
        <v>abrar44203</v>
      </c>
      <c r="AG3200" s="5" t="str">
        <f t="shared" si="890"/>
        <v>BMJ 05544203UTARADAY</v>
      </c>
      <c r="AH3200" s="5" t="str">
        <f t="shared" si="891"/>
        <v>abrar44203UTARADAY</v>
      </c>
      <c r="AI3200" s="5" t="str">
        <f t="shared" si="892"/>
        <v>BMJ 05544203DAY</v>
      </c>
      <c r="AJ3200" s="5" t="str">
        <f t="shared" si="893"/>
        <v>abrar44203DAY</v>
      </c>
      <c r="AK3200" s="5" t="str">
        <f t="shared" si="894"/>
        <v>abrarBMJ III</v>
      </c>
      <c r="AL3200" s="5" t="str">
        <f t="shared" si="896"/>
        <v>2UTARA</v>
      </c>
      <c r="AM3200" s="5" t="str">
        <f t="shared" si="897"/>
        <v>1 &gt; 4UTARA10 RODA</v>
      </c>
      <c r="AN3200" s="5" t="str">
        <f t="shared" si="898"/>
        <v>abrarBMJ III1 &gt; 4UTARA10 RODA</v>
      </c>
      <c r="AO3200" s="5" t="str">
        <f t="shared" si="899"/>
        <v>abrar1 &gt; 4UTARA10 RODA</v>
      </c>
      <c r="AP3200" s="5" t="str">
        <f t="shared" si="900"/>
        <v>44203DAY</v>
      </c>
    </row>
    <row r="3201" spans="1:42" x14ac:dyDescent="0.3">
      <c r="A3201" s="33">
        <v>1</v>
      </c>
      <c r="B3201" s="33"/>
      <c r="C3201" s="70">
        <v>44203</v>
      </c>
      <c r="D3201" s="71" t="s">
        <v>19</v>
      </c>
      <c r="E3201" s="70">
        <v>44203</v>
      </c>
      <c r="F3201" s="71">
        <v>5166163</v>
      </c>
      <c r="G3201" s="33" t="s">
        <v>20</v>
      </c>
      <c r="H3201" s="33" t="s">
        <v>21</v>
      </c>
      <c r="I3201" s="33" t="s">
        <v>22</v>
      </c>
      <c r="J3201" s="33" t="s">
        <v>23</v>
      </c>
      <c r="K3201" s="63" t="s">
        <v>69</v>
      </c>
      <c r="L3201" s="32" t="str">
        <f t="shared" si="901"/>
        <v>FM260JD</v>
      </c>
      <c r="M3201" s="32" t="str">
        <f t="shared" si="902"/>
        <v>BMJ III</v>
      </c>
      <c r="N3201" s="32" t="str">
        <f t="shared" si="903"/>
        <v>10 RODA</v>
      </c>
      <c r="O3201" s="146">
        <v>0.45925925925925926</v>
      </c>
      <c r="P3201" s="65">
        <v>0.45925925925925926</v>
      </c>
      <c r="Q3201" s="65"/>
      <c r="R3201" s="66">
        <v>3</v>
      </c>
      <c r="S3201" s="66">
        <v>39420</v>
      </c>
      <c r="T3201" s="66">
        <v>14960</v>
      </c>
      <c r="U3201" s="67">
        <f t="shared" si="895"/>
        <v>24.46</v>
      </c>
      <c r="V3201" s="66">
        <f t="shared" si="886"/>
        <v>476823.24</v>
      </c>
      <c r="W3201" s="66" t="str">
        <f t="shared" si="887"/>
        <v>1 &gt; 4</v>
      </c>
      <c r="X3201" s="66">
        <f>A3201+SUMIFS(Presensi!F:F,Presensi!E:E,'Entry Data'!AP3201)</f>
        <v>1</v>
      </c>
      <c r="Y3201" s="66">
        <f>IFERROR(INDEX('Retasi Pricing'!F:F,MATCH('Entry Data'!AM3201,'Retasi Pricing'!E:E,0))*X3201,"")</f>
        <v>25000</v>
      </c>
      <c r="Z3201" s="62" t="s">
        <v>26</v>
      </c>
      <c r="AA3201" s="62" t="s">
        <v>27</v>
      </c>
      <c r="AB3201" s="32"/>
      <c r="AC3201" s="32" t="s">
        <v>178</v>
      </c>
      <c r="AD3201" s="32" t="str">
        <f t="shared" si="888"/>
        <v/>
      </c>
      <c r="AF3201" s="5" t="str">
        <f t="shared" si="889"/>
        <v>abrar44203</v>
      </c>
      <c r="AG3201" s="5" t="str">
        <f t="shared" si="890"/>
        <v>BMJ 05544203UTARADAY</v>
      </c>
      <c r="AH3201" s="5" t="str">
        <f t="shared" si="891"/>
        <v>abrar44203UTARADAY</v>
      </c>
      <c r="AI3201" s="5" t="str">
        <f t="shared" si="892"/>
        <v>BMJ 05544203DAY</v>
      </c>
      <c r="AJ3201" s="5" t="str">
        <f t="shared" si="893"/>
        <v>abrar44203DAY</v>
      </c>
      <c r="AK3201" s="5" t="str">
        <f t="shared" si="894"/>
        <v>abrarBMJ III</v>
      </c>
      <c r="AL3201" s="5" t="str">
        <f t="shared" si="896"/>
        <v>3UTARA</v>
      </c>
      <c r="AM3201" s="5" t="str">
        <f t="shared" si="897"/>
        <v>1 &gt; 4UTARA10 RODA</v>
      </c>
      <c r="AN3201" s="5" t="str">
        <f t="shared" si="898"/>
        <v>abrarBMJ III1 &gt; 4UTARA10 RODA</v>
      </c>
      <c r="AO3201" s="5" t="str">
        <f t="shared" si="899"/>
        <v>abrar1 &gt; 4UTARA10 RODA</v>
      </c>
      <c r="AP3201" s="5" t="str">
        <f t="shared" si="900"/>
        <v>44203DAY</v>
      </c>
    </row>
    <row r="3202" spans="1:42" x14ac:dyDescent="0.3">
      <c r="A3202" s="33">
        <v>1</v>
      </c>
      <c r="B3202" s="33"/>
      <c r="C3202" s="70">
        <v>44203</v>
      </c>
      <c r="D3202" s="71" t="s">
        <v>19</v>
      </c>
      <c r="E3202" s="70">
        <v>44203</v>
      </c>
      <c r="F3202" s="71">
        <v>5166236</v>
      </c>
      <c r="G3202" s="33" t="s">
        <v>20</v>
      </c>
      <c r="H3202" s="33" t="s">
        <v>21</v>
      </c>
      <c r="I3202" s="33" t="s">
        <v>22</v>
      </c>
      <c r="J3202" s="33" t="s">
        <v>23</v>
      </c>
      <c r="K3202" s="63" t="s">
        <v>69</v>
      </c>
      <c r="L3202" s="32" t="str">
        <f t="shared" si="901"/>
        <v>FM260JD</v>
      </c>
      <c r="M3202" s="32" t="str">
        <f t="shared" si="902"/>
        <v>BMJ III</v>
      </c>
      <c r="N3202" s="32" t="str">
        <f t="shared" si="903"/>
        <v>10 RODA</v>
      </c>
      <c r="O3202" s="146">
        <v>0.51353009259259264</v>
      </c>
      <c r="P3202" s="65">
        <v>0.51353009259259264</v>
      </c>
      <c r="Q3202" s="65"/>
      <c r="R3202" s="66">
        <v>4</v>
      </c>
      <c r="S3202" s="66">
        <v>40040</v>
      </c>
      <c r="T3202" s="66">
        <v>14960</v>
      </c>
      <c r="U3202" s="67">
        <f t="shared" si="895"/>
        <v>25.08</v>
      </c>
      <c r="V3202" s="66">
        <f t="shared" si="886"/>
        <v>488909.51999999996</v>
      </c>
      <c r="W3202" s="66" t="str">
        <f t="shared" si="887"/>
        <v>1 &gt; 4</v>
      </c>
      <c r="X3202" s="66">
        <f>A3202+SUMIFS(Presensi!F:F,Presensi!E:E,'Entry Data'!AP3202)</f>
        <v>1</v>
      </c>
      <c r="Y3202" s="66">
        <f>IFERROR(INDEX('Retasi Pricing'!F:F,MATCH('Entry Data'!AM3202,'Retasi Pricing'!E:E,0))*X3202,"")</f>
        <v>25000</v>
      </c>
      <c r="Z3202" s="62" t="s">
        <v>26</v>
      </c>
      <c r="AA3202" s="62" t="s">
        <v>27</v>
      </c>
      <c r="AB3202" s="32"/>
      <c r="AC3202" s="32" t="s">
        <v>178</v>
      </c>
      <c r="AD3202" s="32" t="str">
        <f t="shared" si="888"/>
        <v/>
      </c>
      <c r="AF3202" s="5" t="str">
        <f t="shared" si="889"/>
        <v>abrar44203</v>
      </c>
      <c r="AG3202" s="5" t="str">
        <f t="shared" si="890"/>
        <v>BMJ 05544203UTARADAY</v>
      </c>
      <c r="AH3202" s="5" t="str">
        <f t="shared" si="891"/>
        <v>abrar44203UTARADAY</v>
      </c>
      <c r="AI3202" s="5" t="str">
        <f t="shared" si="892"/>
        <v>BMJ 05544203DAY</v>
      </c>
      <c r="AJ3202" s="5" t="str">
        <f t="shared" si="893"/>
        <v>abrar44203DAY</v>
      </c>
      <c r="AK3202" s="5" t="str">
        <f t="shared" si="894"/>
        <v>abrarBMJ III</v>
      </c>
      <c r="AL3202" s="5" t="str">
        <f t="shared" si="896"/>
        <v>4UTARA</v>
      </c>
      <c r="AM3202" s="5" t="str">
        <f t="shared" si="897"/>
        <v>1 &gt; 4UTARA10 RODA</v>
      </c>
      <c r="AN3202" s="5" t="str">
        <f t="shared" si="898"/>
        <v>abrarBMJ III1 &gt; 4UTARA10 RODA</v>
      </c>
      <c r="AO3202" s="5" t="str">
        <f t="shared" si="899"/>
        <v>abrar1 &gt; 4UTARA10 RODA</v>
      </c>
      <c r="AP3202" s="5" t="str">
        <f t="shared" si="900"/>
        <v>44203DAY</v>
      </c>
    </row>
    <row r="3203" spans="1:42" x14ac:dyDescent="0.3">
      <c r="A3203" s="33">
        <v>1</v>
      </c>
      <c r="B3203" s="33"/>
      <c r="C3203" s="70">
        <v>44203</v>
      </c>
      <c r="D3203" s="71" t="s">
        <v>19</v>
      </c>
      <c r="E3203" s="70">
        <v>44203</v>
      </c>
      <c r="F3203" s="71">
        <v>5166427</v>
      </c>
      <c r="G3203" s="33" t="s">
        <v>20</v>
      </c>
      <c r="H3203" s="33" t="s">
        <v>21</v>
      </c>
      <c r="I3203" s="33" t="s">
        <v>22</v>
      </c>
      <c r="J3203" s="33" t="s">
        <v>23</v>
      </c>
      <c r="K3203" s="63" t="s">
        <v>69</v>
      </c>
      <c r="L3203" s="32" t="str">
        <f t="shared" si="901"/>
        <v>FM260JD</v>
      </c>
      <c r="M3203" s="32" t="str">
        <f t="shared" si="902"/>
        <v>BMJ III</v>
      </c>
      <c r="N3203" s="32" t="str">
        <f t="shared" si="903"/>
        <v>10 RODA</v>
      </c>
      <c r="O3203" s="146">
        <v>0.69292824074074078</v>
      </c>
      <c r="P3203" s="65">
        <v>0.69292824074074078</v>
      </c>
      <c r="Q3203" s="65"/>
      <c r="R3203" s="66">
        <v>5</v>
      </c>
      <c r="S3203" s="66">
        <v>40560</v>
      </c>
      <c r="T3203" s="66">
        <v>14960</v>
      </c>
      <c r="U3203" s="67">
        <f t="shared" si="895"/>
        <v>25.6</v>
      </c>
      <c r="V3203" s="66">
        <f t="shared" si="886"/>
        <v>499046.40000000002</v>
      </c>
      <c r="W3203" s="66" t="str">
        <f t="shared" si="887"/>
        <v>&gt; 5</v>
      </c>
      <c r="X3203" s="66">
        <f>A3203+SUMIFS(Presensi!F:F,Presensi!E:E,'Entry Data'!AP3203)</f>
        <v>1</v>
      </c>
      <c r="Y3203" s="66">
        <f>IFERROR(INDEX('Retasi Pricing'!F:F,MATCH('Entry Data'!AM3203,'Retasi Pricing'!E:E,0))*X3203,"")</f>
        <v>27650</v>
      </c>
      <c r="Z3203" s="62" t="s">
        <v>26</v>
      </c>
      <c r="AA3203" s="62" t="s">
        <v>27</v>
      </c>
      <c r="AB3203" s="32"/>
      <c r="AC3203" s="32" t="s">
        <v>178</v>
      </c>
      <c r="AD3203" s="32" t="str">
        <f t="shared" si="888"/>
        <v/>
      </c>
      <c r="AF3203" s="5" t="str">
        <f t="shared" si="889"/>
        <v>abrar44203</v>
      </c>
      <c r="AG3203" s="5" t="str">
        <f t="shared" si="890"/>
        <v>BMJ 05544203UTARADAY</v>
      </c>
      <c r="AH3203" s="5" t="str">
        <f t="shared" si="891"/>
        <v>abrar44203UTARADAY</v>
      </c>
      <c r="AI3203" s="5" t="str">
        <f t="shared" si="892"/>
        <v>BMJ 05544203DAY</v>
      </c>
      <c r="AJ3203" s="5" t="str">
        <f t="shared" si="893"/>
        <v>abrar44203DAY</v>
      </c>
      <c r="AK3203" s="5" t="str">
        <f t="shared" si="894"/>
        <v>abrarBMJ III</v>
      </c>
      <c r="AL3203" s="5" t="str">
        <f t="shared" si="896"/>
        <v>5UTARA</v>
      </c>
      <c r="AM3203" s="5" t="str">
        <f t="shared" si="897"/>
        <v>&gt; 5UTARA10 RODA</v>
      </c>
      <c r="AN3203" s="5" t="str">
        <f t="shared" si="898"/>
        <v>abrarBMJ III&gt; 5UTARA10 RODA</v>
      </c>
      <c r="AO3203" s="5" t="str">
        <f t="shared" si="899"/>
        <v>abrar&gt; 5UTARA10 RODA</v>
      </c>
      <c r="AP3203" s="5" t="str">
        <f t="shared" si="900"/>
        <v>44203DAY</v>
      </c>
    </row>
    <row r="3204" spans="1:42" x14ac:dyDescent="0.3">
      <c r="A3204" s="33">
        <v>1</v>
      </c>
      <c r="B3204" s="33"/>
      <c r="C3204" s="70">
        <v>44203</v>
      </c>
      <c r="D3204" s="71" t="s">
        <v>19</v>
      </c>
      <c r="E3204" s="70">
        <v>44203</v>
      </c>
      <c r="F3204" s="71">
        <v>5166490</v>
      </c>
      <c r="G3204" s="33" t="s">
        <v>20</v>
      </c>
      <c r="H3204" s="33" t="s">
        <v>21</v>
      </c>
      <c r="I3204" s="33" t="s">
        <v>22</v>
      </c>
      <c r="J3204" s="33" t="s">
        <v>23</v>
      </c>
      <c r="K3204" s="63" t="s">
        <v>69</v>
      </c>
      <c r="L3204" s="32" t="str">
        <f t="shared" si="901"/>
        <v>FM260JD</v>
      </c>
      <c r="M3204" s="32" t="str">
        <f t="shared" si="902"/>
        <v>BMJ III</v>
      </c>
      <c r="N3204" s="32" t="str">
        <f t="shared" si="903"/>
        <v>10 RODA</v>
      </c>
      <c r="O3204" s="146">
        <v>0.74375000000000002</v>
      </c>
      <c r="P3204" s="65">
        <v>0.74375000000000002</v>
      </c>
      <c r="Q3204" s="65"/>
      <c r="R3204" s="66">
        <v>6</v>
      </c>
      <c r="S3204" s="66">
        <v>39720</v>
      </c>
      <c r="T3204" s="66">
        <v>14960</v>
      </c>
      <c r="U3204" s="67">
        <f t="shared" si="895"/>
        <v>24.76</v>
      </c>
      <c r="V3204" s="66">
        <f t="shared" si="886"/>
        <v>482671.44000000006</v>
      </c>
      <c r="W3204" s="66" t="str">
        <f t="shared" si="887"/>
        <v>&gt; 6</v>
      </c>
      <c r="X3204" s="66">
        <f>A3204+SUMIFS(Presensi!F:F,Presensi!E:E,'Entry Data'!AP3204)</f>
        <v>1</v>
      </c>
      <c r="Y3204" s="66">
        <f>IFERROR(INDEX('Retasi Pricing'!F:F,MATCH('Entry Data'!AM3204,'Retasi Pricing'!E:E,0))*X3204,"")</f>
        <v>30800</v>
      </c>
      <c r="Z3204" s="62" t="s">
        <v>26</v>
      </c>
      <c r="AA3204" s="62" t="s">
        <v>27</v>
      </c>
      <c r="AB3204" s="32"/>
      <c r="AC3204" s="32" t="s">
        <v>178</v>
      </c>
      <c r="AD3204" s="32" t="str">
        <f t="shared" si="888"/>
        <v/>
      </c>
      <c r="AF3204" s="5" t="str">
        <f t="shared" si="889"/>
        <v>abrar44203</v>
      </c>
      <c r="AG3204" s="5" t="str">
        <f t="shared" si="890"/>
        <v>BMJ 05544203UTARADAY</v>
      </c>
      <c r="AH3204" s="5" t="str">
        <f t="shared" si="891"/>
        <v>abrar44203UTARADAY</v>
      </c>
      <c r="AI3204" s="5" t="str">
        <f t="shared" si="892"/>
        <v>BMJ 05544203DAY</v>
      </c>
      <c r="AJ3204" s="5" t="str">
        <f t="shared" si="893"/>
        <v>abrar44203DAY</v>
      </c>
      <c r="AK3204" s="5" t="str">
        <f t="shared" si="894"/>
        <v>abrarBMJ III</v>
      </c>
      <c r="AL3204" s="5" t="str">
        <f t="shared" si="896"/>
        <v>6UTARA</v>
      </c>
      <c r="AM3204" s="5" t="str">
        <f t="shared" si="897"/>
        <v>&gt; 6UTARA10 RODA</v>
      </c>
      <c r="AN3204" s="5" t="str">
        <f t="shared" si="898"/>
        <v>abrarBMJ III&gt; 6UTARA10 RODA</v>
      </c>
      <c r="AO3204" s="5" t="str">
        <f t="shared" si="899"/>
        <v>abrar&gt; 6UTARA10 RODA</v>
      </c>
      <c r="AP3204" s="5" t="str">
        <f t="shared" si="900"/>
        <v>44203DAY</v>
      </c>
    </row>
    <row r="3205" spans="1:42" x14ac:dyDescent="0.3">
      <c r="A3205" s="33">
        <v>1</v>
      </c>
      <c r="B3205" s="33"/>
      <c r="C3205" s="70">
        <v>44203</v>
      </c>
      <c r="D3205" s="71" t="s">
        <v>19</v>
      </c>
      <c r="E3205" s="70">
        <v>44203</v>
      </c>
      <c r="F3205" s="71">
        <v>5166300</v>
      </c>
      <c r="G3205" s="33" t="s">
        <v>20</v>
      </c>
      <c r="H3205" s="33" t="s">
        <v>21</v>
      </c>
      <c r="I3205" s="33" t="s">
        <v>22</v>
      </c>
      <c r="J3205" s="33" t="s">
        <v>23</v>
      </c>
      <c r="K3205" s="63" t="s">
        <v>71</v>
      </c>
      <c r="L3205" s="32" t="str">
        <f t="shared" si="901"/>
        <v>FM260JD</v>
      </c>
      <c r="M3205" s="32" t="str">
        <f t="shared" si="902"/>
        <v>BMJ III</v>
      </c>
      <c r="N3205" s="32" t="str">
        <f t="shared" si="903"/>
        <v>10 RODA</v>
      </c>
      <c r="O3205" s="146">
        <v>0.57899305555555558</v>
      </c>
      <c r="P3205" s="65">
        <v>0.58497685185185189</v>
      </c>
      <c r="Q3205" s="65"/>
      <c r="R3205" s="66">
        <v>1</v>
      </c>
      <c r="S3205" s="66">
        <v>40140</v>
      </c>
      <c r="T3205" s="66">
        <v>14700</v>
      </c>
      <c r="U3205" s="67">
        <f t="shared" si="895"/>
        <v>25.44</v>
      </c>
      <c r="V3205" s="66">
        <f t="shared" si="886"/>
        <v>495927.36</v>
      </c>
      <c r="W3205" s="66" t="str">
        <f t="shared" si="887"/>
        <v>1 &gt; 4</v>
      </c>
      <c r="X3205" s="66">
        <f>A3205+SUMIFS(Presensi!F:F,Presensi!E:E,'Entry Data'!AP3205)</f>
        <v>1</v>
      </c>
      <c r="Y3205" s="66">
        <f>IFERROR(INDEX('Retasi Pricing'!F:F,MATCH('Entry Data'!AM3205,'Retasi Pricing'!E:E,0))*X3205,"")</f>
        <v>25000</v>
      </c>
      <c r="Z3205" s="62" t="s">
        <v>26</v>
      </c>
      <c r="AA3205" s="62" t="s">
        <v>27</v>
      </c>
      <c r="AB3205" s="32"/>
      <c r="AC3205" s="32" t="s">
        <v>204</v>
      </c>
      <c r="AD3205" s="32" t="str">
        <f t="shared" si="888"/>
        <v/>
      </c>
      <c r="AF3205" s="5" t="str">
        <f t="shared" si="889"/>
        <v>abdul majid44203</v>
      </c>
      <c r="AG3205" s="5" t="str">
        <f t="shared" si="890"/>
        <v>BMJ 05644203UTARADAY</v>
      </c>
      <c r="AH3205" s="5" t="str">
        <f t="shared" si="891"/>
        <v>abdul majid44203UTARADAY</v>
      </c>
      <c r="AI3205" s="5" t="str">
        <f t="shared" si="892"/>
        <v>BMJ 05644203DAY</v>
      </c>
      <c r="AJ3205" s="5" t="str">
        <f t="shared" si="893"/>
        <v>abdul majid44203DAY</v>
      </c>
      <c r="AK3205" s="5" t="str">
        <f t="shared" si="894"/>
        <v>abdul majidBMJ III</v>
      </c>
      <c r="AL3205" s="5" t="str">
        <f t="shared" si="896"/>
        <v>1UTARA</v>
      </c>
      <c r="AM3205" s="5" t="str">
        <f t="shared" si="897"/>
        <v>1 &gt; 4UTARA10 RODA</v>
      </c>
      <c r="AN3205" s="5" t="str">
        <f t="shared" si="898"/>
        <v>abdul majidBMJ III1 &gt; 4UTARA10 RODA</v>
      </c>
      <c r="AO3205" s="5" t="str">
        <f t="shared" si="899"/>
        <v>abdul majid1 &gt; 4UTARA10 RODA</v>
      </c>
      <c r="AP3205" s="5" t="str">
        <f t="shared" si="900"/>
        <v>44203DAY</v>
      </c>
    </row>
    <row r="3206" spans="1:42" x14ac:dyDescent="0.3">
      <c r="A3206" s="33">
        <v>1</v>
      </c>
      <c r="B3206" s="33"/>
      <c r="C3206" s="70">
        <v>44203</v>
      </c>
      <c r="D3206" s="71" t="s">
        <v>19</v>
      </c>
      <c r="E3206" s="70">
        <v>44203</v>
      </c>
      <c r="F3206" s="71">
        <v>5166367</v>
      </c>
      <c r="G3206" s="33" t="s">
        <v>20</v>
      </c>
      <c r="H3206" s="33" t="s">
        <v>21</v>
      </c>
      <c r="I3206" s="33" t="s">
        <v>22</v>
      </c>
      <c r="J3206" s="33" t="s">
        <v>23</v>
      </c>
      <c r="K3206" s="63" t="s">
        <v>71</v>
      </c>
      <c r="L3206" s="32" t="str">
        <f t="shared" si="901"/>
        <v>FM260JD</v>
      </c>
      <c r="M3206" s="32" t="str">
        <f t="shared" si="902"/>
        <v>BMJ III</v>
      </c>
      <c r="N3206" s="32" t="str">
        <f t="shared" si="903"/>
        <v>10 RODA</v>
      </c>
      <c r="O3206" s="146">
        <v>0.63840277777777776</v>
      </c>
      <c r="P3206" s="65">
        <v>0.63840277777777776</v>
      </c>
      <c r="Q3206" s="65"/>
      <c r="R3206" s="66">
        <v>2</v>
      </c>
      <c r="S3206" s="66">
        <v>39700</v>
      </c>
      <c r="T3206" s="66">
        <v>14700</v>
      </c>
      <c r="U3206" s="67">
        <f t="shared" si="895"/>
        <v>25</v>
      </c>
      <c r="V3206" s="66">
        <f t="shared" si="886"/>
        <v>487350</v>
      </c>
      <c r="W3206" s="66" t="str">
        <f t="shared" si="887"/>
        <v>1 &gt; 4</v>
      </c>
      <c r="X3206" s="66">
        <f>A3206+SUMIFS(Presensi!F:F,Presensi!E:E,'Entry Data'!AP3206)</f>
        <v>1</v>
      </c>
      <c r="Y3206" s="66">
        <f>IFERROR(INDEX('Retasi Pricing'!F:F,MATCH('Entry Data'!AM3206,'Retasi Pricing'!E:E,0))*X3206,"")</f>
        <v>25000</v>
      </c>
      <c r="Z3206" s="62" t="s">
        <v>26</v>
      </c>
      <c r="AA3206" s="62" t="s">
        <v>27</v>
      </c>
      <c r="AB3206" s="32"/>
      <c r="AC3206" s="32" t="s">
        <v>204</v>
      </c>
      <c r="AD3206" s="32" t="str">
        <f t="shared" si="888"/>
        <v/>
      </c>
      <c r="AF3206" s="5" t="str">
        <f t="shared" si="889"/>
        <v>abdul majid44203</v>
      </c>
      <c r="AG3206" s="5" t="str">
        <f t="shared" si="890"/>
        <v>BMJ 05644203UTARADAY</v>
      </c>
      <c r="AH3206" s="5" t="str">
        <f t="shared" si="891"/>
        <v>abdul majid44203UTARADAY</v>
      </c>
      <c r="AI3206" s="5" t="str">
        <f t="shared" si="892"/>
        <v>BMJ 05644203DAY</v>
      </c>
      <c r="AJ3206" s="5" t="str">
        <f t="shared" si="893"/>
        <v>abdul majid44203DAY</v>
      </c>
      <c r="AK3206" s="5" t="str">
        <f t="shared" si="894"/>
        <v>abdul majidBMJ III</v>
      </c>
      <c r="AL3206" s="5" t="str">
        <f t="shared" si="896"/>
        <v>2UTARA</v>
      </c>
      <c r="AM3206" s="5" t="str">
        <f t="shared" si="897"/>
        <v>1 &gt; 4UTARA10 RODA</v>
      </c>
      <c r="AN3206" s="5" t="str">
        <f t="shared" si="898"/>
        <v>abdul majidBMJ III1 &gt; 4UTARA10 RODA</v>
      </c>
      <c r="AO3206" s="5" t="str">
        <f t="shared" si="899"/>
        <v>abdul majid1 &gt; 4UTARA10 RODA</v>
      </c>
      <c r="AP3206" s="5" t="str">
        <f t="shared" si="900"/>
        <v>44203DAY</v>
      </c>
    </row>
    <row r="3207" spans="1:42" x14ac:dyDescent="0.3">
      <c r="A3207" s="33">
        <v>1</v>
      </c>
      <c r="B3207" s="33"/>
      <c r="C3207" s="70">
        <v>44203</v>
      </c>
      <c r="D3207" s="71" t="s">
        <v>19</v>
      </c>
      <c r="E3207" s="70">
        <v>44203</v>
      </c>
      <c r="F3207" s="71">
        <v>5166426</v>
      </c>
      <c r="G3207" s="33" t="s">
        <v>20</v>
      </c>
      <c r="H3207" s="33" t="s">
        <v>21</v>
      </c>
      <c r="I3207" s="33" t="s">
        <v>22</v>
      </c>
      <c r="J3207" s="33" t="s">
        <v>23</v>
      </c>
      <c r="K3207" s="63" t="s">
        <v>71</v>
      </c>
      <c r="L3207" s="32" t="str">
        <f t="shared" si="901"/>
        <v>FM260JD</v>
      </c>
      <c r="M3207" s="32" t="str">
        <f t="shared" si="902"/>
        <v>BMJ III</v>
      </c>
      <c r="N3207" s="32" t="str">
        <f t="shared" si="903"/>
        <v>10 RODA</v>
      </c>
      <c r="O3207" s="146">
        <v>0.69214120370370369</v>
      </c>
      <c r="P3207" s="65">
        <v>0.69214120370370369</v>
      </c>
      <c r="Q3207" s="65"/>
      <c r="R3207" s="66">
        <v>3</v>
      </c>
      <c r="S3207" s="66">
        <v>40140</v>
      </c>
      <c r="T3207" s="66">
        <v>14700</v>
      </c>
      <c r="U3207" s="67">
        <f t="shared" si="895"/>
        <v>25.44</v>
      </c>
      <c r="V3207" s="66">
        <f t="shared" si="886"/>
        <v>495927.36</v>
      </c>
      <c r="W3207" s="66" t="str">
        <f t="shared" si="887"/>
        <v>1 &gt; 4</v>
      </c>
      <c r="X3207" s="66">
        <f>A3207+SUMIFS(Presensi!F:F,Presensi!E:E,'Entry Data'!AP3207)</f>
        <v>1</v>
      </c>
      <c r="Y3207" s="66">
        <f>IFERROR(INDEX('Retasi Pricing'!F:F,MATCH('Entry Data'!AM3207,'Retasi Pricing'!E:E,0))*X3207,"")</f>
        <v>25000</v>
      </c>
      <c r="Z3207" s="62" t="s">
        <v>26</v>
      </c>
      <c r="AA3207" s="62" t="s">
        <v>27</v>
      </c>
      <c r="AB3207" s="32"/>
      <c r="AC3207" s="32" t="s">
        <v>204</v>
      </c>
      <c r="AD3207" s="32" t="str">
        <f t="shared" si="888"/>
        <v/>
      </c>
      <c r="AF3207" s="5" t="str">
        <f t="shared" si="889"/>
        <v>abdul majid44203</v>
      </c>
      <c r="AG3207" s="5" t="str">
        <f t="shared" si="890"/>
        <v>BMJ 05644203UTARADAY</v>
      </c>
      <c r="AH3207" s="5" t="str">
        <f t="shared" si="891"/>
        <v>abdul majid44203UTARADAY</v>
      </c>
      <c r="AI3207" s="5" t="str">
        <f t="shared" si="892"/>
        <v>BMJ 05644203DAY</v>
      </c>
      <c r="AJ3207" s="5" t="str">
        <f t="shared" si="893"/>
        <v>abdul majid44203DAY</v>
      </c>
      <c r="AK3207" s="5" t="str">
        <f t="shared" si="894"/>
        <v>abdul majidBMJ III</v>
      </c>
      <c r="AL3207" s="5" t="str">
        <f t="shared" si="896"/>
        <v>3UTARA</v>
      </c>
      <c r="AM3207" s="5" t="str">
        <f t="shared" si="897"/>
        <v>1 &gt; 4UTARA10 RODA</v>
      </c>
      <c r="AN3207" s="5" t="str">
        <f t="shared" si="898"/>
        <v>abdul majidBMJ III1 &gt; 4UTARA10 RODA</v>
      </c>
      <c r="AO3207" s="5" t="str">
        <f t="shared" si="899"/>
        <v>abdul majid1 &gt; 4UTARA10 RODA</v>
      </c>
      <c r="AP3207" s="5" t="str">
        <f t="shared" si="900"/>
        <v>44203DAY</v>
      </c>
    </row>
    <row r="3208" spans="1:42" x14ac:dyDescent="0.3">
      <c r="A3208" s="33">
        <v>1</v>
      </c>
      <c r="B3208" s="33"/>
      <c r="C3208" s="70">
        <v>44203</v>
      </c>
      <c r="D3208" s="71" t="s">
        <v>19</v>
      </c>
      <c r="E3208" s="70">
        <v>44203</v>
      </c>
      <c r="F3208" s="71">
        <v>5166497</v>
      </c>
      <c r="G3208" s="33" t="s">
        <v>20</v>
      </c>
      <c r="H3208" s="33" t="s">
        <v>21</v>
      </c>
      <c r="I3208" s="33" t="s">
        <v>22</v>
      </c>
      <c r="J3208" s="33" t="s">
        <v>23</v>
      </c>
      <c r="K3208" s="63" t="s">
        <v>71</v>
      </c>
      <c r="L3208" s="32" t="str">
        <f t="shared" si="901"/>
        <v>FM260JD</v>
      </c>
      <c r="M3208" s="32" t="str">
        <f t="shared" si="902"/>
        <v>BMJ III</v>
      </c>
      <c r="N3208" s="32" t="str">
        <f t="shared" si="903"/>
        <v>10 RODA</v>
      </c>
      <c r="O3208" s="146">
        <v>0.75037037037037047</v>
      </c>
      <c r="P3208" s="65">
        <v>0.75037037037037047</v>
      </c>
      <c r="Q3208" s="65"/>
      <c r="R3208" s="66">
        <v>4</v>
      </c>
      <c r="S3208" s="66">
        <v>40420</v>
      </c>
      <c r="T3208" s="66">
        <v>14700</v>
      </c>
      <c r="U3208" s="67">
        <f t="shared" si="895"/>
        <v>25.72</v>
      </c>
      <c r="V3208" s="66">
        <f t="shared" si="886"/>
        <v>501385.68</v>
      </c>
      <c r="W3208" s="66" t="str">
        <f t="shared" si="887"/>
        <v>1 &gt; 4</v>
      </c>
      <c r="X3208" s="66">
        <f>A3208+SUMIFS(Presensi!F:F,Presensi!E:E,'Entry Data'!AP3208)</f>
        <v>1</v>
      </c>
      <c r="Y3208" s="66">
        <f>IFERROR(INDEX('Retasi Pricing'!F:F,MATCH('Entry Data'!AM3208,'Retasi Pricing'!E:E,0))*X3208,"")</f>
        <v>25000</v>
      </c>
      <c r="Z3208" s="62" t="s">
        <v>26</v>
      </c>
      <c r="AA3208" s="62" t="s">
        <v>27</v>
      </c>
      <c r="AB3208" s="32"/>
      <c r="AC3208" s="32" t="s">
        <v>204</v>
      </c>
      <c r="AD3208" s="32" t="str">
        <f t="shared" si="888"/>
        <v/>
      </c>
      <c r="AF3208" s="5" t="str">
        <f t="shared" si="889"/>
        <v>abdul majid44203</v>
      </c>
      <c r="AG3208" s="5" t="str">
        <f t="shared" si="890"/>
        <v>BMJ 05644203UTARADAY</v>
      </c>
      <c r="AH3208" s="5" t="str">
        <f t="shared" si="891"/>
        <v>abdul majid44203UTARADAY</v>
      </c>
      <c r="AI3208" s="5" t="str">
        <f t="shared" si="892"/>
        <v>BMJ 05644203DAY</v>
      </c>
      <c r="AJ3208" s="5" t="str">
        <f t="shared" si="893"/>
        <v>abdul majid44203DAY</v>
      </c>
      <c r="AK3208" s="5" t="str">
        <f t="shared" si="894"/>
        <v>abdul majidBMJ III</v>
      </c>
      <c r="AL3208" s="5" t="str">
        <f t="shared" si="896"/>
        <v>4UTARA</v>
      </c>
      <c r="AM3208" s="5" t="str">
        <f t="shared" si="897"/>
        <v>1 &gt; 4UTARA10 RODA</v>
      </c>
      <c r="AN3208" s="5" t="str">
        <f t="shared" si="898"/>
        <v>abdul majidBMJ III1 &gt; 4UTARA10 RODA</v>
      </c>
      <c r="AO3208" s="5" t="str">
        <f t="shared" si="899"/>
        <v>abdul majid1 &gt; 4UTARA10 RODA</v>
      </c>
      <c r="AP3208" s="5" t="str">
        <f t="shared" si="900"/>
        <v>44203DAY</v>
      </c>
    </row>
    <row r="3209" spans="1:42" x14ac:dyDescent="0.3">
      <c r="A3209" s="33">
        <v>1</v>
      </c>
      <c r="B3209" s="33"/>
      <c r="C3209" s="70">
        <v>44203</v>
      </c>
      <c r="D3209" s="71" t="s">
        <v>19</v>
      </c>
      <c r="E3209" s="70">
        <v>44203</v>
      </c>
      <c r="F3209" s="71">
        <v>5166214</v>
      </c>
      <c r="G3209" s="33" t="s">
        <v>20</v>
      </c>
      <c r="H3209" s="33" t="s">
        <v>21</v>
      </c>
      <c r="I3209" s="33" t="s">
        <v>123</v>
      </c>
      <c r="J3209" s="33" t="s">
        <v>23</v>
      </c>
      <c r="K3209" s="63" t="s">
        <v>75</v>
      </c>
      <c r="L3209" s="32" t="str">
        <f t="shared" si="901"/>
        <v>FM260JD</v>
      </c>
      <c r="M3209" s="32" t="str">
        <f t="shared" si="902"/>
        <v>BMJ</v>
      </c>
      <c r="N3209" s="32" t="str">
        <f t="shared" si="903"/>
        <v>10 RODA</v>
      </c>
      <c r="O3209" s="146">
        <v>0.49809027777777781</v>
      </c>
      <c r="P3209" s="65">
        <v>0.50365740740740739</v>
      </c>
      <c r="Q3209" s="65"/>
      <c r="R3209" s="66">
        <v>1</v>
      </c>
      <c r="S3209" s="66">
        <v>39560</v>
      </c>
      <c r="T3209" s="66">
        <v>14760</v>
      </c>
      <c r="U3209" s="67">
        <f t="shared" si="895"/>
        <v>24.8</v>
      </c>
      <c r="V3209" s="66">
        <f t="shared" si="886"/>
        <v>483451.20000000007</v>
      </c>
      <c r="W3209" s="66" t="str">
        <f t="shared" si="887"/>
        <v>1 &gt; 4</v>
      </c>
      <c r="X3209" s="66">
        <f>A3209+SUMIFS(Presensi!F:F,Presensi!E:E,'Entry Data'!AP3209)</f>
        <v>1</v>
      </c>
      <c r="Y3209" s="66">
        <f>IFERROR(INDEX('Retasi Pricing'!F:F,MATCH('Entry Data'!AM3209,'Retasi Pricing'!E:E,0))*X3209,"")</f>
        <v>25000</v>
      </c>
      <c r="Z3209" s="62" t="s">
        <v>26</v>
      </c>
      <c r="AA3209" s="62" t="s">
        <v>27</v>
      </c>
      <c r="AB3209" s="32"/>
      <c r="AC3209" s="32" t="s">
        <v>267</v>
      </c>
      <c r="AD3209" s="32" t="str">
        <f t="shared" si="888"/>
        <v/>
      </c>
      <c r="AF3209" s="5" t="str">
        <f t="shared" si="889"/>
        <v>Slamet Haryanto44203</v>
      </c>
      <c r="AG3209" s="5" t="str">
        <f t="shared" si="890"/>
        <v>BMJ 06744203UTARADAY</v>
      </c>
      <c r="AH3209" s="5" t="str">
        <f t="shared" si="891"/>
        <v>Slamet Haryanto44203UTARADAY</v>
      </c>
      <c r="AI3209" s="5" t="str">
        <f t="shared" si="892"/>
        <v>BMJ 06744203DAY</v>
      </c>
      <c r="AJ3209" s="5" t="str">
        <f t="shared" si="893"/>
        <v>Slamet Haryanto44203DAY</v>
      </c>
      <c r="AK3209" s="5" t="str">
        <f t="shared" si="894"/>
        <v>Slamet HaryantoBMJ</v>
      </c>
      <c r="AL3209" s="5" t="str">
        <f t="shared" si="896"/>
        <v>1UTARA</v>
      </c>
      <c r="AM3209" s="5" t="str">
        <f t="shared" si="897"/>
        <v>1 &gt; 4UTARA10 RODA</v>
      </c>
      <c r="AN3209" s="5" t="str">
        <f t="shared" si="898"/>
        <v>Slamet HaryantoBMJ1 &gt; 4UTARA10 RODA</v>
      </c>
      <c r="AO3209" s="5" t="str">
        <f t="shared" si="899"/>
        <v>Slamet Haryanto1 &gt; 4UTARA10 RODA</v>
      </c>
      <c r="AP3209" s="5" t="str">
        <f t="shared" si="900"/>
        <v>44203DAY</v>
      </c>
    </row>
    <row r="3210" spans="1:42" x14ac:dyDescent="0.3">
      <c r="A3210" s="33">
        <v>1</v>
      </c>
      <c r="B3210" s="33"/>
      <c r="C3210" s="70">
        <v>44203</v>
      </c>
      <c r="D3210" s="71" t="s">
        <v>19</v>
      </c>
      <c r="E3210" s="70">
        <v>44203</v>
      </c>
      <c r="F3210" s="71">
        <v>5166459</v>
      </c>
      <c r="G3210" s="33" t="s">
        <v>20</v>
      </c>
      <c r="H3210" s="33" t="s">
        <v>21</v>
      </c>
      <c r="I3210" s="33" t="s">
        <v>22</v>
      </c>
      <c r="J3210" s="33" t="s">
        <v>23</v>
      </c>
      <c r="K3210" s="63" t="s">
        <v>75</v>
      </c>
      <c r="L3210" s="32" t="str">
        <f t="shared" si="901"/>
        <v>FM260JD</v>
      </c>
      <c r="M3210" s="32" t="str">
        <f t="shared" si="902"/>
        <v>BMJ</v>
      </c>
      <c r="N3210" s="32" t="str">
        <f t="shared" si="903"/>
        <v>10 RODA</v>
      </c>
      <c r="O3210" s="146">
        <v>0.71688657407407408</v>
      </c>
      <c r="P3210" s="65">
        <v>0.71688657407407408</v>
      </c>
      <c r="Q3210" s="65"/>
      <c r="R3210" s="66">
        <v>4</v>
      </c>
      <c r="S3210" s="66">
        <v>40340</v>
      </c>
      <c r="T3210" s="66">
        <v>14760</v>
      </c>
      <c r="U3210" s="67">
        <f t="shared" si="895"/>
        <v>25.58</v>
      </c>
      <c r="V3210" s="66">
        <f t="shared" ref="V3210:V3273" si="904">IFERROR(VLOOKUP(L3210,harga,2,FALSE),"")*U3210*IFERROR(VLOOKUP(G3210,jarak,2,FALSE),"")</f>
        <v>498656.51999999996</v>
      </c>
      <c r="W3210" s="66" t="str">
        <f t="shared" ref="W3210:W3273" si="905">IFERROR(VLOOKUP(AL3210,Code,2,FALSE),"")</f>
        <v>1 &gt; 4</v>
      </c>
      <c r="X3210" s="66">
        <f>A3210+SUMIFS(Presensi!F:F,Presensi!E:E,'Entry Data'!AP3210)</f>
        <v>1</v>
      </c>
      <c r="Y3210" s="66">
        <f>IFERROR(INDEX('Retasi Pricing'!F:F,MATCH('Entry Data'!AM3210,'Retasi Pricing'!E:E,0))*X3210,"")</f>
        <v>25000</v>
      </c>
      <c r="Z3210" s="62" t="s">
        <v>26</v>
      </c>
      <c r="AA3210" s="62" t="s">
        <v>27</v>
      </c>
      <c r="AB3210" s="32"/>
      <c r="AC3210" s="32" t="s">
        <v>177</v>
      </c>
      <c r="AD3210" s="32" t="str">
        <f t="shared" ref="AD3210:AD3273" si="906">IFERROR(VLOOKUP(AC3210,driver,13,FALSE),"")</f>
        <v/>
      </c>
      <c r="AF3210" s="5" t="str">
        <f t="shared" ref="AF3210:AF3273" si="907">AC3210&amp;C3210</f>
        <v>herman as44203</v>
      </c>
      <c r="AG3210" s="5" t="str">
        <f t="shared" ref="AG3210:AG3273" si="908">K3210&amp;C3210&amp;G3210&amp;D3210</f>
        <v>BMJ 06744203UTARADAY</v>
      </c>
      <c r="AH3210" s="5" t="str">
        <f t="shared" ref="AH3210:AH3273" si="909">AC3210&amp;C3210&amp;G3210&amp;D3210</f>
        <v>herman as44203UTARADAY</v>
      </c>
      <c r="AI3210" s="5" t="str">
        <f t="shared" ref="AI3210:AI3273" si="910">K3210&amp;C3210&amp;D3210</f>
        <v>BMJ 06744203DAY</v>
      </c>
      <c r="AJ3210" s="5" t="str">
        <f t="shared" ref="AJ3210:AJ3273" si="911">AC3210&amp;C3210&amp;D3210</f>
        <v>herman as44203DAY</v>
      </c>
      <c r="AK3210" s="5" t="str">
        <f t="shared" ref="AK3210:AK3273" si="912">AC3210&amp;M3210</f>
        <v>herman asBMJ</v>
      </c>
      <c r="AL3210" s="5" t="str">
        <f t="shared" si="896"/>
        <v>4UTARA</v>
      </c>
      <c r="AM3210" s="5" t="str">
        <f t="shared" si="897"/>
        <v>1 &gt; 4UTARA10 RODA</v>
      </c>
      <c r="AN3210" s="5" t="str">
        <f t="shared" si="898"/>
        <v>herman asBMJ1 &gt; 4UTARA10 RODA</v>
      </c>
      <c r="AO3210" s="5" t="str">
        <f t="shared" si="899"/>
        <v>herman as1 &gt; 4UTARA10 RODA</v>
      </c>
      <c r="AP3210" s="5" t="str">
        <f t="shared" si="900"/>
        <v>44203DAY</v>
      </c>
    </row>
    <row r="3211" spans="1:42" x14ac:dyDescent="0.3">
      <c r="A3211" s="33">
        <v>1</v>
      </c>
      <c r="B3211" s="33"/>
      <c r="C3211" s="70">
        <v>44203</v>
      </c>
      <c r="D3211" s="71" t="s">
        <v>19</v>
      </c>
      <c r="E3211" s="70">
        <v>44203</v>
      </c>
      <c r="F3211" s="71">
        <v>5166080</v>
      </c>
      <c r="G3211" s="33" t="s">
        <v>20</v>
      </c>
      <c r="H3211" s="33" t="s">
        <v>50</v>
      </c>
      <c r="I3211" s="33" t="s">
        <v>22</v>
      </c>
      <c r="J3211" s="33" t="s">
        <v>52</v>
      </c>
      <c r="K3211" s="63" t="s">
        <v>77</v>
      </c>
      <c r="L3211" s="32" t="str">
        <f t="shared" si="901"/>
        <v>FM260JD</v>
      </c>
      <c r="M3211" s="32" t="str">
        <f t="shared" si="902"/>
        <v>BMJ</v>
      </c>
      <c r="N3211" s="32" t="str">
        <f t="shared" si="903"/>
        <v>10 RODA</v>
      </c>
      <c r="O3211" s="146">
        <v>0.39501157407407406</v>
      </c>
      <c r="P3211" s="65">
        <v>0.40087962962962959</v>
      </c>
      <c r="Q3211" s="65"/>
      <c r="R3211" s="66">
        <v>1</v>
      </c>
      <c r="S3211" s="66">
        <v>40320</v>
      </c>
      <c r="T3211" s="66">
        <v>14860</v>
      </c>
      <c r="U3211" s="67">
        <f t="shared" ref="U3211:U3274" si="913">(S3211-T3211)/1000</f>
        <v>25.46</v>
      </c>
      <c r="V3211" s="66">
        <f t="shared" si="904"/>
        <v>496317.24</v>
      </c>
      <c r="W3211" s="66" t="str">
        <f t="shared" si="905"/>
        <v>1 &gt; 4</v>
      </c>
      <c r="X3211" s="66">
        <f>A3211+SUMIFS(Presensi!F:F,Presensi!E:E,'Entry Data'!AP3211)</f>
        <v>1</v>
      </c>
      <c r="Y3211" s="66">
        <f>IFERROR(INDEX('Retasi Pricing'!F:F,MATCH('Entry Data'!AM3211,'Retasi Pricing'!E:E,0))*X3211,"")</f>
        <v>25000</v>
      </c>
      <c r="Z3211" s="62" t="s">
        <v>26</v>
      </c>
      <c r="AA3211" s="62" t="s">
        <v>27</v>
      </c>
      <c r="AB3211" s="32"/>
      <c r="AC3211" s="32" t="s">
        <v>195</v>
      </c>
      <c r="AD3211" s="32" t="str">
        <f t="shared" si="906"/>
        <v/>
      </c>
      <c r="AF3211" s="5" t="str">
        <f t="shared" si="907"/>
        <v>m.andri44203</v>
      </c>
      <c r="AG3211" s="5" t="str">
        <f t="shared" si="908"/>
        <v>BMJ 06844203UTARADAY</v>
      </c>
      <c r="AH3211" s="5" t="str">
        <f t="shared" si="909"/>
        <v>m.andri44203UTARADAY</v>
      </c>
      <c r="AI3211" s="5" t="str">
        <f t="shared" si="910"/>
        <v>BMJ 06844203DAY</v>
      </c>
      <c r="AJ3211" s="5" t="str">
        <f t="shared" si="911"/>
        <v>m.andri44203DAY</v>
      </c>
      <c r="AK3211" s="5" t="str">
        <f t="shared" si="912"/>
        <v>m.andriBMJ</v>
      </c>
      <c r="AL3211" s="5" t="str">
        <f t="shared" ref="AL3211:AL3274" si="914">Q3211&amp;R3211&amp;G3211</f>
        <v>1UTARA</v>
      </c>
      <c r="AM3211" s="5" t="str">
        <f t="shared" ref="AM3211:AM3274" si="915">W3211&amp;G3211&amp;N3211</f>
        <v>1 &gt; 4UTARA10 RODA</v>
      </c>
      <c r="AN3211" s="5" t="str">
        <f t="shared" ref="AN3211:AN3274" si="916">AC3211&amp;M3211&amp;W3211&amp;G3211&amp;N3211</f>
        <v>m.andriBMJ1 &gt; 4UTARA10 RODA</v>
      </c>
      <c r="AO3211" s="5" t="str">
        <f t="shared" ref="AO3211:AO3274" si="917">AC3211&amp;W3211&amp;G3211&amp;N3211</f>
        <v>m.andri1 &gt; 4UTARA10 RODA</v>
      </c>
      <c r="AP3211" s="5" t="str">
        <f t="shared" ref="AP3211:AP3274" si="918">C3211&amp;D3211</f>
        <v>44203DAY</v>
      </c>
    </row>
    <row r="3212" spans="1:42" x14ac:dyDescent="0.3">
      <c r="A3212" s="33">
        <v>1</v>
      </c>
      <c r="B3212" s="33"/>
      <c r="C3212" s="70">
        <v>44203</v>
      </c>
      <c r="D3212" s="71" t="s">
        <v>19</v>
      </c>
      <c r="E3212" s="70">
        <v>44203</v>
      </c>
      <c r="F3212" s="71">
        <v>5166158</v>
      </c>
      <c r="G3212" s="33" t="s">
        <v>20</v>
      </c>
      <c r="H3212" s="33" t="s">
        <v>21</v>
      </c>
      <c r="I3212" s="33" t="s">
        <v>22</v>
      </c>
      <c r="J3212" s="33" t="s">
        <v>23</v>
      </c>
      <c r="K3212" s="63" t="s">
        <v>77</v>
      </c>
      <c r="L3212" s="32" t="str">
        <f t="shared" si="901"/>
        <v>FM260JD</v>
      </c>
      <c r="M3212" s="32" t="str">
        <f t="shared" si="902"/>
        <v>BMJ</v>
      </c>
      <c r="N3212" s="32" t="str">
        <f t="shared" si="903"/>
        <v>10 RODA</v>
      </c>
      <c r="O3212" s="146">
        <v>0.45776620370370374</v>
      </c>
      <c r="P3212" s="65">
        <v>0.45776620370370374</v>
      </c>
      <c r="Q3212" s="65"/>
      <c r="R3212" s="66">
        <v>2</v>
      </c>
      <c r="S3212" s="66">
        <v>39260</v>
      </c>
      <c r="T3212" s="66">
        <v>14860</v>
      </c>
      <c r="U3212" s="67">
        <f t="shared" si="913"/>
        <v>24.4</v>
      </c>
      <c r="V3212" s="66">
        <f t="shared" si="904"/>
        <v>475653.6</v>
      </c>
      <c r="W3212" s="66" t="str">
        <f t="shared" si="905"/>
        <v>1 &gt; 4</v>
      </c>
      <c r="X3212" s="66">
        <f>A3212+SUMIFS(Presensi!F:F,Presensi!E:E,'Entry Data'!AP3212)</f>
        <v>1</v>
      </c>
      <c r="Y3212" s="66">
        <f>IFERROR(INDEX('Retasi Pricing'!F:F,MATCH('Entry Data'!AM3212,'Retasi Pricing'!E:E,0))*X3212,"")</f>
        <v>25000</v>
      </c>
      <c r="Z3212" s="62" t="s">
        <v>26</v>
      </c>
      <c r="AA3212" s="62" t="s">
        <v>27</v>
      </c>
      <c r="AB3212" s="32"/>
      <c r="AC3212" s="32" t="s">
        <v>195</v>
      </c>
      <c r="AD3212" s="32" t="str">
        <f t="shared" si="906"/>
        <v/>
      </c>
      <c r="AF3212" s="5" t="str">
        <f t="shared" si="907"/>
        <v>m.andri44203</v>
      </c>
      <c r="AG3212" s="5" t="str">
        <f t="shared" si="908"/>
        <v>BMJ 06844203UTARADAY</v>
      </c>
      <c r="AH3212" s="5" t="str">
        <f t="shared" si="909"/>
        <v>m.andri44203UTARADAY</v>
      </c>
      <c r="AI3212" s="5" t="str">
        <f t="shared" si="910"/>
        <v>BMJ 06844203DAY</v>
      </c>
      <c r="AJ3212" s="5" t="str">
        <f t="shared" si="911"/>
        <v>m.andri44203DAY</v>
      </c>
      <c r="AK3212" s="5" t="str">
        <f t="shared" si="912"/>
        <v>m.andriBMJ</v>
      </c>
      <c r="AL3212" s="5" t="str">
        <f t="shared" si="914"/>
        <v>2UTARA</v>
      </c>
      <c r="AM3212" s="5" t="str">
        <f t="shared" si="915"/>
        <v>1 &gt; 4UTARA10 RODA</v>
      </c>
      <c r="AN3212" s="5" t="str">
        <f t="shared" si="916"/>
        <v>m.andriBMJ1 &gt; 4UTARA10 RODA</v>
      </c>
      <c r="AO3212" s="5" t="str">
        <f t="shared" si="917"/>
        <v>m.andri1 &gt; 4UTARA10 RODA</v>
      </c>
      <c r="AP3212" s="5" t="str">
        <f t="shared" si="918"/>
        <v>44203DAY</v>
      </c>
    </row>
    <row r="3213" spans="1:42" x14ac:dyDescent="0.3">
      <c r="A3213" s="33">
        <v>1</v>
      </c>
      <c r="B3213" s="33"/>
      <c r="C3213" s="70">
        <v>44203</v>
      </c>
      <c r="D3213" s="71" t="s">
        <v>19</v>
      </c>
      <c r="E3213" s="70">
        <v>44203</v>
      </c>
      <c r="F3213" s="71">
        <v>5166230</v>
      </c>
      <c r="G3213" s="33" t="s">
        <v>20</v>
      </c>
      <c r="H3213" s="33" t="s">
        <v>21</v>
      </c>
      <c r="I3213" s="33" t="s">
        <v>22</v>
      </c>
      <c r="J3213" s="33" t="s">
        <v>23</v>
      </c>
      <c r="K3213" s="63" t="s">
        <v>77</v>
      </c>
      <c r="L3213" s="32" t="str">
        <f t="shared" si="901"/>
        <v>FM260JD</v>
      </c>
      <c r="M3213" s="32" t="str">
        <f t="shared" si="902"/>
        <v>BMJ</v>
      </c>
      <c r="N3213" s="32" t="str">
        <f t="shared" si="903"/>
        <v>10 RODA</v>
      </c>
      <c r="O3213" s="146">
        <v>0.50898148148148148</v>
      </c>
      <c r="P3213" s="65">
        <v>0.50898148148148148</v>
      </c>
      <c r="Q3213" s="65"/>
      <c r="R3213" s="66">
        <v>3</v>
      </c>
      <c r="S3213" s="66">
        <v>41440</v>
      </c>
      <c r="T3213" s="66">
        <v>14860</v>
      </c>
      <c r="U3213" s="67">
        <f t="shared" si="913"/>
        <v>26.58</v>
      </c>
      <c r="V3213" s="66">
        <f t="shared" si="904"/>
        <v>518150.51999999996</v>
      </c>
      <c r="W3213" s="66" t="str">
        <f t="shared" si="905"/>
        <v>1 &gt; 4</v>
      </c>
      <c r="X3213" s="66">
        <f>A3213+SUMIFS(Presensi!F:F,Presensi!E:E,'Entry Data'!AP3213)</f>
        <v>1</v>
      </c>
      <c r="Y3213" s="66">
        <f>IFERROR(INDEX('Retasi Pricing'!F:F,MATCH('Entry Data'!AM3213,'Retasi Pricing'!E:E,0))*X3213,"")</f>
        <v>25000</v>
      </c>
      <c r="Z3213" s="62" t="s">
        <v>26</v>
      </c>
      <c r="AA3213" s="62" t="s">
        <v>27</v>
      </c>
      <c r="AB3213" s="32"/>
      <c r="AC3213" s="32" t="s">
        <v>195</v>
      </c>
      <c r="AD3213" s="32" t="str">
        <f t="shared" si="906"/>
        <v/>
      </c>
      <c r="AF3213" s="5" t="str">
        <f t="shared" si="907"/>
        <v>m.andri44203</v>
      </c>
      <c r="AG3213" s="5" t="str">
        <f t="shared" si="908"/>
        <v>BMJ 06844203UTARADAY</v>
      </c>
      <c r="AH3213" s="5" t="str">
        <f t="shared" si="909"/>
        <v>m.andri44203UTARADAY</v>
      </c>
      <c r="AI3213" s="5" t="str">
        <f t="shared" si="910"/>
        <v>BMJ 06844203DAY</v>
      </c>
      <c r="AJ3213" s="5" t="str">
        <f t="shared" si="911"/>
        <v>m.andri44203DAY</v>
      </c>
      <c r="AK3213" s="5" t="str">
        <f t="shared" si="912"/>
        <v>m.andriBMJ</v>
      </c>
      <c r="AL3213" s="5" t="str">
        <f t="shared" si="914"/>
        <v>3UTARA</v>
      </c>
      <c r="AM3213" s="5" t="str">
        <f t="shared" si="915"/>
        <v>1 &gt; 4UTARA10 RODA</v>
      </c>
      <c r="AN3213" s="5" t="str">
        <f t="shared" si="916"/>
        <v>m.andriBMJ1 &gt; 4UTARA10 RODA</v>
      </c>
      <c r="AO3213" s="5" t="str">
        <f t="shared" si="917"/>
        <v>m.andri1 &gt; 4UTARA10 RODA</v>
      </c>
      <c r="AP3213" s="5" t="str">
        <f t="shared" si="918"/>
        <v>44203DAY</v>
      </c>
    </row>
    <row r="3214" spans="1:42" x14ac:dyDescent="0.3">
      <c r="A3214" s="33">
        <v>1</v>
      </c>
      <c r="B3214" s="33"/>
      <c r="C3214" s="70">
        <v>44203</v>
      </c>
      <c r="D3214" s="71" t="s">
        <v>19</v>
      </c>
      <c r="E3214" s="70">
        <v>44203</v>
      </c>
      <c r="F3214" s="71">
        <v>5166057</v>
      </c>
      <c r="G3214" s="33" t="s">
        <v>20</v>
      </c>
      <c r="H3214" s="33" t="s">
        <v>50</v>
      </c>
      <c r="I3214" s="33" t="s">
        <v>22</v>
      </c>
      <c r="J3214" s="33" t="s">
        <v>52</v>
      </c>
      <c r="K3214" s="63" t="s">
        <v>78</v>
      </c>
      <c r="L3214" s="32" t="str">
        <f t="shared" si="901"/>
        <v>FM260JD</v>
      </c>
      <c r="M3214" s="32" t="str">
        <f t="shared" si="902"/>
        <v>BMJ</v>
      </c>
      <c r="N3214" s="32" t="str">
        <f t="shared" si="903"/>
        <v>10 RODA</v>
      </c>
      <c r="O3214" s="146">
        <v>0.37256944444444445</v>
      </c>
      <c r="P3214" s="65">
        <v>0.37754629629629632</v>
      </c>
      <c r="Q3214" s="65"/>
      <c r="R3214" s="66">
        <v>1</v>
      </c>
      <c r="S3214" s="66">
        <v>41260</v>
      </c>
      <c r="T3214" s="66">
        <v>14680</v>
      </c>
      <c r="U3214" s="67">
        <f t="shared" si="913"/>
        <v>26.58</v>
      </c>
      <c r="V3214" s="66">
        <f t="shared" si="904"/>
        <v>518150.51999999996</v>
      </c>
      <c r="W3214" s="66" t="str">
        <f t="shared" si="905"/>
        <v>1 &gt; 4</v>
      </c>
      <c r="X3214" s="66">
        <f>A3214+SUMIFS(Presensi!F:F,Presensi!E:E,'Entry Data'!AP3214)</f>
        <v>1</v>
      </c>
      <c r="Y3214" s="66">
        <f>IFERROR(INDEX('Retasi Pricing'!F:F,MATCH('Entry Data'!AM3214,'Retasi Pricing'!E:E,0))*X3214,"")</f>
        <v>25000</v>
      </c>
      <c r="Z3214" s="62" t="s">
        <v>26</v>
      </c>
      <c r="AA3214" s="62" t="s">
        <v>27</v>
      </c>
      <c r="AB3214" s="32"/>
      <c r="AC3214" s="32" t="s">
        <v>265</v>
      </c>
      <c r="AD3214" s="32" t="str">
        <f t="shared" si="906"/>
        <v/>
      </c>
      <c r="AF3214" s="5" t="str">
        <f t="shared" si="907"/>
        <v>Dominikus Nong Yandris44203</v>
      </c>
      <c r="AG3214" s="5" t="str">
        <f t="shared" si="908"/>
        <v>BMJ 06944203UTARADAY</v>
      </c>
      <c r="AH3214" s="5" t="str">
        <f t="shared" si="909"/>
        <v>Dominikus Nong Yandris44203UTARADAY</v>
      </c>
      <c r="AI3214" s="5" t="str">
        <f t="shared" si="910"/>
        <v>BMJ 06944203DAY</v>
      </c>
      <c r="AJ3214" s="5" t="str">
        <f t="shared" si="911"/>
        <v>Dominikus Nong Yandris44203DAY</v>
      </c>
      <c r="AK3214" s="5" t="str">
        <f t="shared" si="912"/>
        <v>Dominikus Nong YandrisBMJ</v>
      </c>
      <c r="AL3214" s="5" t="str">
        <f t="shared" si="914"/>
        <v>1UTARA</v>
      </c>
      <c r="AM3214" s="5" t="str">
        <f t="shared" si="915"/>
        <v>1 &gt; 4UTARA10 RODA</v>
      </c>
      <c r="AN3214" s="5" t="str">
        <f t="shared" si="916"/>
        <v>Dominikus Nong YandrisBMJ1 &gt; 4UTARA10 RODA</v>
      </c>
      <c r="AO3214" s="5" t="str">
        <f t="shared" si="917"/>
        <v>Dominikus Nong Yandris1 &gt; 4UTARA10 RODA</v>
      </c>
      <c r="AP3214" s="5" t="str">
        <f t="shared" si="918"/>
        <v>44203DAY</v>
      </c>
    </row>
    <row r="3215" spans="1:42" x14ac:dyDescent="0.3">
      <c r="A3215" s="33">
        <v>1</v>
      </c>
      <c r="B3215" s="33"/>
      <c r="C3215" s="70">
        <v>44203</v>
      </c>
      <c r="D3215" s="71" t="s">
        <v>19</v>
      </c>
      <c r="E3215" s="70">
        <v>44203</v>
      </c>
      <c r="F3215" s="71">
        <v>5166139</v>
      </c>
      <c r="G3215" s="33" t="s">
        <v>20</v>
      </c>
      <c r="H3215" s="33" t="s">
        <v>21</v>
      </c>
      <c r="I3215" s="33" t="s">
        <v>22</v>
      </c>
      <c r="J3215" s="33" t="s">
        <v>23</v>
      </c>
      <c r="K3215" s="63" t="s">
        <v>78</v>
      </c>
      <c r="L3215" s="32" t="str">
        <f t="shared" si="901"/>
        <v>FM260JD</v>
      </c>
      <c r="M3215" s="32" t="str">
        <f t="shared" si="902"/>
        <v>BMJ</v>
      </c>
      <c r="N3215" s="32" t="str">
        <f t="shared" si="903"/>
        <v>10 RODA</v>
      </c>
      <c r="O3215" s="146">
        <v>0.44134259259259262</v>
      </c>
      <c r="P3215" s="65">
        <v>0.44134259259259262</v>
      </c>
      <c r="Q3215" s="65"/>
      <c r="R3215" s="66">
        <v>2</v>
      </c>
      <c r="S3215" s="66">
        <v>40660</v>
      </c>
      <c r="T3215" s="66">
        <v>14680</v>
      </c>
      <c r="U3215" s="67">
        <f t="shared" si="913"/>
        <v>25.98</v>
      </c>
      <c r="V3215" s="66">
        <f t="shared" si="904"/>
        <v>506454.12000000005</v>
      </c>
      <c r="W3215" s="66" t="str">
        <f t="shared" si="905"/>
        <v>1 &gt; 4</v>
      </c>
      <c r="X3215" s="66">
        <f>A3215+SUMIFS(Presensi!F:F,Presensi!E:E,'Entry Data'!AP3215)</f>
        <v>1</v>
      </c>
      <c r="Y3215" s="66">
        <f>IFERROR(INDEX('Retasi Pricing'!F:F,MATCH('Entry Data'!AM3215,'Retasi Pricing'!E:E,0))*X3215,"")</f>
        <v>25000</v>
      </c>
      <c r="Z3215" s="62" t="s">
        <v>26</v>
      </c>
      <c r="AA3215" s="62" t="s">
        <v>27</v>
      </c>
      <c r="AB3215" s="32"/>
      <c r="AC3215" s="32" t="s">
        <v>265</v>
      </c>
      <c r="AD3215" s="32" t="str">
        <f t="shared" si="906"/>
        <v/>
      </c>
      <c r="AF3215" s="5" t="str">
        <f t="shared" si="907"/>
        <v>Dominikus Nong Yandris44203</v>
      </c>
      <c r="AG3215" s="5" t="str">
        <f t="shared" si="908"/>
        <v>BMJ 06944203UTARADAY</v>
      </c>
      <c r="AH3215" s="5" t="str">
        <f t="shared" si="909"/>
        <v>Dominikus Nong Yandris44203UTARADAY</v>
      </c>
      <c r="AI3215" s="5" t="str">
        <f t="shared" si="910"/>
        <v>BMJ 06944203DAY</v>
      </c>
      <c r="AJ3215" s="5" t="str">
        <f t="shared" si="911"/>
        <v>Dominikus Nong Yandris44203DAY</v>
      </c>
      <c r="AK3215" s="5" t="str">
        <f t="shared" si="912"/>
        <v>Dominikus Nong YandrisBMJ</v>
      </c>
      <c r="AL3215" s="5" t="str">
        <f t="shared" si="914"/>
        <v>2UTARA</v>
      </c>
      <c r="AM3215" s="5" t="str">
        <f t="shared" si="915"/>
        <v>1 &gt; 4UTARA10 RODA</v>
      </c>
      <c r="AN3215" s="5" t="str">
        <f t="shared" si="916"/>
        <v>Dominikus Nong YandrisBMJ1 &gt; 4UTARA10 RODA</v>
      </c>
      <c r="AO3215" s="5" t="str">
        <f t="shared" si="917"/>
        <v>Dominikus Nong Yandris1 &gt; 4UTARA10 RODA</v>
      </c>
      <c r="AP3215" s="5" t="str">
        <f t="shared" si="918"/>
        <v>44203DAY</v>
      </c>
    </row>
    <row r="3216" spans="1:42" x14ac:dyDescent="0.3">
      <c r="A3216" s="33">
        <v>1</v>
      </c>
      <c r="B3216" s="33"/>
      <c r="C3216" s="70">
        <v>44203</v>
      </c>
      <c r="D3216" s="71" t="s">
        <v>19</v>
      </c>
      <c r="E3216" s="70">
        <v>44203</v>
      </c>
      <c r="F3216" s="71">
        <v>5166205</v>
      </c>
      <c r="G3216" s="33" t="s">
        <v>20</v>
      </c>
      <c r="H3216" s="33" t="s">
        <v>21</v>
      </c>
      <c r="I3216" s="33" t="s">
        <v>22</v>
      </c>
      <c r="J3216" s="33" t="s">
        <v>23</v>
      </c>
      <c r="K3216" s="63" t="s">
        <v>78</v>
      </c>
      <c r="L3216" s="32" t="str">
        <f t="shared" si="901"/>
        <v>FM260JD</v>
      </c>
      <c r="M3216" s="32" t="str">
        <f t="shared" si="902"/>
        <v>BMJ</v>
      </c>
      <c r="N3216" s="32" t="str">
        <f t="shared" si="903"/>
        <v>10 RODA</v>
      </c>
      <c r="O3216" s="146">
        <v>0.49063657407407407</v>
      </c>
      <c r="P3216" s="65">
        <v>0.49063657407407407</v>
      </c>
      <c r="Q3216" s="65"/>
      <c r="R3216" s="66">
        <v>3</v>
      </c>
      <c r="S3216" s="66">
        <v>40240</v>
      </c>
      <c r="T3216" s="66">
        <v>14680</v>
      </c>
      <c r="U3216" s="67">
        <f t="shared" si="913"/>
        <v>25.56</v>
      </c>
      <c r="V3216" s="66">
        <f t="shared" si="904"/>
        <v>498266.64</v>
      </c>
      <c r="W3216" s="66" t="str">
        <f t="shared" si="905"/>
        <v>1 &gt; 4</v>
      </c>
      <c r="X3216" s="66">
        <f>A3216+SUMIFS(Presensi!F:F,Presensi!E:E,'Entry Data'!AP3216)</f>
        <v>1</v>
      </c>
      <c r="Y3216" s="66">
        <f>IFERROR(INDEX('Retasi Pricing'!F:F,MATCH('Entry Data'!AM3216,'Retasi Pricing'!E:E,0))*X3216,"")</f>
        <v>25000</v>
      </c>
      <c r="Z3216" s="62" t="s">
        <v>26</v>
      </c>
      <c r="AA3216" s="62" t="s">
        <v>27</v>
      </c>
      <c r="AB3216" s="32"/>
      <c r="AC3216" s="32" t="s">
        <v>265</v>
      </c>
      <c r="AD3216" s="32" t="str">
        <f t="shared" si="906"/>
        <v/>
      </c>
      <c r="AF3216" s="5" t="str">
        <f t="shared" si="907"/>
        <v>Dominikus Nong Yandris44203</v>
      </c>
      <c r="AG3216" s="5" t="str">
        <f t="shared" si="908"/>
        <v>BMJ 06944203UTARADAY</v>
      </c>
      <c r="AH3216" s="5" t="str">
        <f t="shared" si="909"/>
        <v>Dominikus Nong Yandris44203UTARADAY</v>
      </c>
      <c r="AI3216" s="5" t="str">
        <f t="shared" si="910"/>
        <v>BMJ 06944203DAY</v>
      </c>
      <c r="AJ3216" s="5" t="str">
        <f t="shared" si="911"/>
        <v>Dominikus Nong Yandris44203DAY</v>
      </c>
      <c r="AK3216" s="5" t="str">
        <f t="shared" si="912"/>
        <v>Dominikus Nong YandrisBMJ</v>
      </c>
      <c r="AL3216" s="5" t="str">
        <f t="shared" si="914"/>
        <v>3UTARA</v>
      </c>
      <c r="AM3216" s="5" t="str">
        <f t="shared" si="915"/>
        <v>1 &gt; 4UTARA10 RODA</v>
      </c>
      <c r="AN3216" s="5" t="str">
        <f t="shared" si="916"/>
        <v>Dominikus Nong YandrisBMJ1 &gt; 4UTARA10 RODA</v>
      </c>
      <c r="AO3216" s="5" t="str">
        <f t="shared" si="917"/>
        <v>Dominikus Nong Yandris1 &gt; 4UTARA10 RODA</v>
      </c>
      <c r="AP3216" s="5" t="str">
        <f t="shared" si="918"/>
        <v>44203DAY</v>
      </c>
    </row>
    <row r="3217" spans="1:42" x14ac:dyDescent="0.3">
      <c r="A3217" s="33">
        <v>1</v>
      </c>
      <c r="B3217" s="33"/>
      <c r="C3217" s="70">
        <v>44203</v>
      </c>
      <c r="D3217" s="71" t="s">
        <v>19</v>
      </c>
      <c r="E3217" s="70">
        <v>44203</v>
      </c>
      <c r="F3217" s="71">
        <v>5166445</v>
      </c>
      <c r="G3217" s="33" t="s">
        <v>20</v>
      </c>
      <c r="H3217" s="33" t="s">
        <v>21</v>
      </c>
      <c r="I3217" s="33" t="s">
        <v>22</v>
      </c>
      <c r="J3217" s="33" t="s">
        <v>23</v>
      </c>
      <c r="K3217" s="63" t="s">
        <v>78</v>
      </c>
      <c r="L3217" s="32" t="str">
        <f t="shared" si="901"/>
        <v>FM260JD</v>
      </c>
      <c r="M3217" s="32" t="str">
        <f t="shared" si="902"/>
        <v>BMJ</v>
      </c>
      <c r="N3217" s="32" t="str">
        <f t="shared" si="903"/>
        <v>10 RODA</v>
      </c>
      <c r="O3217" s="146">
        <v>0.70434027777777775</v>
      </c>
      <c r="P3217" s="65">
        <v>0.70434027777777775</v>
      </c>
      <c r="Q3217" s="65"/>
      <c r="R3217" s="66">
        <v>4</v>
      </c>
      <c r="S3217" s="66">
        <v>41120</v>
      </c>
      <c r="T3217" s="66">
        <v>14680</v>
      </c>
      <c r="U3217" s="67">
        <f t="shared" si="913"/>
        <v>26.44</v>
      </c>
      <c r="V3217" s="66">
        <f t="shared" si="904"/>
        <v>515421.36</v>
      </c>
      <c r="W3217" s="66" t="str">
        <f t="shared" si="905"/>
        <v>1 &gt; 4</v>
      </c>
      <c r="X3217" s="66">
        <f>A3217+SUMIFS(Presensi!F:F,Presensi!E:E,'Entry Data'!AP3217)</f>
        <v>1</v>
      </c>
      <c r="Y3217" s="66">
        <f>IFERROR(INDEX('Retasi Pricing'!F:F,MATCH('Entry Data'!AM3217,'Retasi Pricing'!E:E,0))*X3217,"")</f>
        <v>25000</v>
      </c>
      <c r="Z3217" s="62" t="s">
        <v>26</v>
      </c>
      <c r="AA3217" s="62" t="s">
        <v>27</v>
      </c>
      <c r="AB3217" s="32"/>
      <c r="AC3217" s="32" t="s">
        <v>265</v>
      </c>
      <c r="AD3217" s="32" t="str">
        <f t="shared" si="906"/>
        <v/>
      </c>
      <c r="AF3217" s="5" t="str">
        <f t="shared" si="907"/>
        <v>Dominikus Nong Yandris44203</v>
      </c>
      <c r="AG3217" s="5" t="str">
        <f t="shared" si="908"/>
        <v>BMJ 06944203UTARADAY</v>
      </c>
      <c r="AH3217" s="5" t="str">
        <f t="shared" si="909"/>
        <v>Dominikus Nong Yandris44203UTARADAY</v>
      </c>
      <c r="AI3217" s="5" t="str">
        <f t="shared" si="910"/>
        <v>BMJ 06944203DAY</v>
      </c>
      <c r="AJ3217" s="5" t="str">
        <f t="shared" si="911"/>
        <v>Dominikus Nong Yandris44203DAY</v>
      </c>
      <c r="AK3217" s="5" t="str">
        <f t="shared" si="912"/>
        <v>Dominikus Nong YandrisBMJ</v>
      </c>
      <c r="AL3217" s="5" t="str">
        <f t="shared" si="914"/>
        <v>4UTARA</v>
      </c>
      <c r="AM3217" s="5" t="str">
        <f t="shared" si="915"/>
        <v>1 &gt; 4UTARA10 RODA</v>
      </c>
      <c r="AN3217" s="5" t="str">
        <f t="shared" si="916"/>
        <v>Dominikus Nong YandrisBMJ1 &gt; 4UTARA10 RODA</v>
      </c>
      <c r="AO3217" s="5" t="str">
        <f t="shared" si="917"/>
        <v>Dominikus Nong Yandris1 &gt; 4UTARA10 RODA</v>
      </c>
      <c r="AP3217" s="5" t="str">
        <f t="shared" si="918"/>
        <v>44203DAY</v>
      </c>
    </row>
    <row r="3218" spans="1:42" x14ac:dyDescent="0.3">
      <c r="A3218" s="33">
        <v>1</v>
      </c>
      <c r="B3218" s="33"/>
      <c r="C3218" s="70">
        <v>44203</v>
      </c>
      <c r="D3218" s="71" t="s">
        <v>19</v>
      </c>
      <c r="E3218" s="70">
        <v>44203</v>
      </c>
      <c r="F3218" s="71">
        <v>5166503</v>
      </c>
      <c r="G3218" s="33" t="s">
        <v>20</v>
      </c>
      <c r="H3218" s="33" t="s">
        <v>21</v>
      </c>
      <c r="I3218" s="33" t="s">
        <v>22</v>
      </c>
      <c r="J3218" s="33" t="s">
        <v>23</v>
      </c>
      <c r="K3218" s="63" t="s">
        <v>78</v>
      </c>
      <c r="L3218" s="32" t="str">
        <f t="shared" si="901"/>
        <v>FM260JD</v>
      </c>
      <c r="M3218" s="32" t="str">
        <f t="shared" si="902"/>
        <v>BMJ</v>
      </c>
      <c r="N3218" s="32" t="str">
        <f t="shared" si="903"/>
        <v>10 RODA</v>
      </c>
      <c r="O3218" s="146">
        <v>0.766087962962963</v>
      </c>
      <c r="P3218" s="65">
        <v>0.766087962962963</v>
      </c>
      <c r="Q3218" s="65"/>
      <c r="R3218" s="66">
        <v>5</v>
      </c>
      <c r="S3218" s="66">
        <v>39420</v>
      </c>
      <c r="T3218" s="66">
        <v>14680</v>
      </c>
      <c r="U3218" s="67">
        <f t="shared" si="913"/>
        <v>24.74</v>
      </c>
      <c r="V3218" s="66">
        <f t="shared" si="904"/>
        <v>482281.55999999994</v>
      </c>
      <c r="W3218" s="66" t="str">
        <f t="shared" si="905"/>
        <v>&gt; 5</v>
      </c>
      <c r="X3218" s="66">
        <f>A3218+SUMIFS(Presensi!F:F,Presensi!E:E,'Entry Data'!AP3218)</f>
        <v>1</v>
      </c>
      <c r="Y3218" s="66">
        <f>IFERROR(INDEX('Retasi Pricing'!F:F,MATCH('Entry Data'!AM3218,'Retasi Pricing'!E:E,0))*X3218,"")</f>
        <v>27650</v>
      </c>
      <c r="Z3218" s="62" t="s">
        <v>26</v>
      </c>
      <c r="AA3218" s="62" t="s">
        <v>27</v>
      </c>
      <c r="AB3218" s="32"/>
      <c r="AC3218" s="32" t="s">
        <v>265</v>
      </c>
      <c r="AD3218" s="32" t="str">
        <f t="shared" si="906"/>
        <v/>
      </c>
      <c r="AF3218" s="5" t="str">
        <f t="shared" si="907"/>
        <v>Dominikus Nong Yandris44203</v>
      </c>
      <c r="AG3218" s="5" t="str">
        <f t="shared" si="908"/>
        <v>BMJ 06944203UTARADAY</v>
      </c>
      <c r="AH3218" s="5" t="str">
        <f t="shared" si="909"/>
        <v>Dominikus Nong Yandris44203UTARADAY</v>
      </c>
      <c r="AI3218" s="5" t="str">
        <f t="shared" si="910"/>
        <v>BMJ 06944203DAY</v>
      </c>
      <c r="AJ3218" s="5" t="str">
        <f t="shared" si="911"/>
        <v>Dominikus Nong Yandris44203DAY</v>
      </c>
      <c r="AK3218" s="5" t="str">
        <f t="shared" si="912"/>
        <v>Dominikus Nong YandrisBMJ</v>
      </c>
      <c r="AL3218" s="5" t="str">
        <f t="shared" si="914"/>
        <v>5UTARA</v>
      </c>
      <c r="AM3218" s="5" t="str">
        <f t="shared" si="915"/>
        <v>&gt; 5UTARA10 RODA</v>
      </c>
      <c r="AN3218" s="5" t="str">
        <f t="shared" si="916"/>
        <v>Dominikus Nong YandrisBMJ&gt; 5UTARA10 RODA</v>
      </c>
      <c r="AO3218" s="5" t="str">
        <f t="shared" si="917"/>
        <v>Dominikus Nong Yandris&gt; 5UTARA10 RODA</v>
      </c>
      <c r="AP3218" s="5" t="str">
        <f t="shared" si="918"/>
        <v>44203DAY</v>
      </c>
    </row>
    <row r="3219" spans="1:42" x14ac:dyDescent="0.3">
      <c r="A3219" s="33">
        <v>1</v>
      </c>
      <c r="B3219" s="33"/>
      <c r="C3219" s="70">
        <v>44203</v>
      </c>
      <c r="D3219" s="71" t="s">
        <v>19</v>
      </c>
      <c r="E3219" s="70">
        <v>44203</v>
      </c>
      <c r="F3219" s="71">
        <v>5166261</v>
      </c>
      <c r="G3219" s="33" t="s">
        <v>20</v>
      </c>
      <c r="H3219" s="33" t="s">
        <v>50</v>
      </c>
      <c r="I3219" s="33" t="s">
        <v>51</v>
      </c>
      <c r="J3219" s="33" t="s">
        <v>53</v>
      </c>
      <c r="K3219" s="63" t="s">
        <v>80</v>
      </c>
      <c r="L3219" s="32" t="str">
        <f t="shared" si="901"/>
        <v>AXOR4843</v>
      </c>
      <c r="M3219" s="32" t="str">
        <f t="shared" si="902"/>
        <v>BMJ</v>
      </c>
      <c r="N3219" s="32" t="str">
        <f t="shared" si="903"/>
        <v>12 RODA</v>
      </c>
      <c r="O3219" s="146">
        <v>0.54185185185185192</v>
      </c>
      <c r="P3219" s="65">
        <v>0.55251157407407414</v>
      </c>
      <c r="Q3219" s="65"/>
      <c r="R3219" s="66">
        <v>1</v>
      </c>
      <c r="S3219" s="66">
        <v>53700</v>
      </c>
      <c r="T3219" s="66">
        <v>20040</v>
      </c>
      <c r="U3219" s="67">
        <f t="shared" si="913"/>
        <v>33.659999999999997</v>
      </c>
      <c r="V3219" s="66">
        <f t="shared" si="904"/>
        <v>682523.82</v>
      </c>
      <c r="W3219" s="66" t="str">
        <f t="shared" si="905"/>
        <v>1 &gt; 4</v>
      </c>
      <c r="X3219" s="66">
        <f>A3219+SUMIFS(Presensi!F:F,Presensi!E:E,'Entry Data'!AP3219)</f>
        <v>1</v>
      </c>
      <c r="Y3219" s="66">
        <f>IFERROR(INDEX('Retasi Pricing'!F:F,MATCH('Entry Data'!AM3219,'Retasi Pricing'!E:E,0))*X3219,"")</f>
        <v>27500</v>
      </c>
      <c r="Z3219" s="62" t="s">
        <v>26</v>
      </c>
      <c r="AA3219" s="62" t="s">
        <v>27</v>
      </c>
      <c r="AB3219" s="32"/>
      <c r="AC3219" s="32" t="s">
        <v>193</v>
      </c>
      <c r="AD3219" s="32" t="str">
        <f t="shared" si="906"/>
        <v/>
      </c>
      <c r="AF3219" s="5" t="str">
        <f t="shared" si="907"/>
        <v>budiyono44203</v>
      </c>
      <c r="AG3219" s="5" t="str">
        <f t="shared" si="908"/>
        <v>BMJ 07144203UTARADAY</v>
      </c>
      <c r="AH3219" s="5" t="str">
        <f t="shared" si="909"/>
        <v>budiyono44203UTARADAY</v>
      </c>
      <c r="AI3219" s="5" t="str">
        <f t="shared" si="910"/>
        <v>BMJ 07144203DAY</v>
      </c>
      <c r="AJ3219" s="5" t="str">
        <f t="shared" si="911"/>
        <v>budiyono44203DAY</v>
      </c>
      <c r="AK3219" s="5" t="str">
        <f t="shared" si="912"/>
        <v>budiyonoBMJ</v>
      </c>
      <c r="AL3219" s="5" t="str">
        <f t="shared" si="914"/>
        <v>1UTARA</v>
      </c>
      <c r="AM3219" s="5" t="str">
        <f t="shared" si="915"/>
        <v>1 &gt; 4UTARA12 RODA</v>
      </c>
      <c r="AN3219" s="5" t="str">
        <f t="shared" si="916"/>
        <v>budiyonoBMJ1 &gt; 4UTARA12 RODA</v>
      </c>
      <c r="AO3219" s="5" t="str">
        <f t="shared" si="917"/>
        <v>budiyono1 &gt; 4UTARA12 RODA</v>
      </c>
      <c r="AP3219" s="5" t="str">
        <f t="shared" si="918"/>
        <v>44203DAY</v>
      </c>
    </row>
    <row r="3220" spans="1:42" x14ac:dyDescent="0.3">
      <c r="A3220" s="33">
        <v>1</v>
      </c>
      <c r="B3220" s="33"/>
      <c r="C3220" s="70">
        <v>44203</v>
      </c>
      <c r="D3220" s="71" t="s">
        <v>19</v>
      </c>
      <c r="E3220" s="70">
        <v>44203</v>
      </c>
      <c r="F3220" s="71">
        <v>5166364</v>
      </c>
      <c r="G3220" s="33" t="s">
        <v>38</v>
      </c>
      <c r="H3220" s="33" t="s">
        <v>113</v>
      </c>
      <c r="I3220" s="33" t="s">
        <v>291</v>
      </c>
      <c r="J3220" s="33" t="s">
        <v>40</v>
      </c>
      <c r="K3220" s="63" t="s">
        <v>80</v>
      </c>
      <c r="L3220" s="32" t="str">
        <f t="shared" si="901"/>
        <v>AXOR4843</v>
      </c>
      <c r="M3220" s="32" t="str">
        <f t="shared" si="902"/>
        <v>BMJ</v>
      </c>
      <c r="N3220" s="32" t="str">
        <f t="shared" si="903"/>
        <v>12 RODA</v>
      </c>
      <c r="O3220" s="146">
        <v>0.63651620370370365</v>
      </c>
      <c r="P3220" s="65">
        <v>0.63651620370370365</v>
      </c>
      <c r="Q3220" s="65"/>
      <c r="R3220" s="66">
        <v>2</v>
      </c>
      <c r="S3220" s="66">
        <v>55880</v>
      </c>
      <c r="T3220" s="66">
        <v>20040</v>
      </c>
      <c r="U3220" s="67">
        <f t="shared" si="913"/>
        <v>35.840000000000003</v>
      </c>
      <c r="V3220" s="66">
        <f t="shared" si="904"/>
        <v>1076633.6000000001</v>
      </c>
      <c r="W3220" s="66" t="str">
        <f t="shared" si="905"/>
        <v>1 &gt; 3</v>
      </c>
      <c r="X3220" s="66">
        <f>A3220+SUMIFS(Presensi!F:F,Presensi!E:E,'Entry Data'!AP3220)</f>
        <v>1</v>
      </c>
      <c r="Y3220" s="66">
        <f>IFERROR(INDEX('Retasi Pricing'!F:F,MATCH('Entry Data'!AM3220,'Retasi Pricing'!E:E,0))*X3220,"")</f>
        <v>38000</v>
      </c>
      <c r="Z3220" s="62" t="s">
        <v>26</v>
      </c>
      <c r="AA3220" s="62" t="s">
        <v>27</v>
      </c>
      <c r="AB3220" s="32"/>
      <c r="AC3220" s="32" t="s">
        <v>193</v>
      </c>
      <c r="AD3220" s="32" t="str">
        <f t="shared" si="906"/>
        <v/>
      </c>
      <c r="AF3220" s="5" t="str">
        <f t="shared" si="907"/>
        <v>budiyono44203</v>
      </c>
      <c r="AG3220" s="5" t="str">
        <f t="shared" si="908"/>
        <v>BMJ 07144203SELATANDAY</v>
      </c>
      <c r="AH3220" s="5" t="str">
        <f t="shared" si="909"/>
        <v>budiyono44203SELATANDAY</v>
      </c>
      <c r="AI3220" s="5" t="str">
        <f t="shared" si="910"/>
        <v>BMJ 07144203DAY</v>
      </c>
      <c r="AJ3220" s="5" t="str">
        <f t="shared" si="911"/>
        <v>budiyono44203DAY</v>
      </c>
      <c r="AK3220" s="5" t="str">
        <f t="shared" si="912"/>
        <v>budiyonoBMJ</v>
      </c>
      <c r="AL3220" s="5" t="str">
        <f t="shared" si="914"/>
        <v>2SELATAN</v>
      </c>
      <c r="AM3220" s="5" t="str">
        <f t="shared" si="915"/>
        <v>1 &gt; 3SELATAN12 RODA</v>
      </c>
      <c r="AN3220" s="5" t="str">
        <f t="shared" si="916"/>
        <v>budiyonoBMJ1 &gt; 3SELATAN12 RODA</v>
      </c>
      <c r="AO3220" s="5" t="str">
        <f t="shared" si="917"/>
        <v>budiyono1 &gt; 3SELATAN12 RODA</v>
      </c>
      <c r="AP3220" s="5" t="str">
        <f t="shared" si="918"/>
        <v>44203DAY</v>
      </c>
    </row>
    <row r="3221" spans="1:42" x14ac:dyDescent="0.3">
      <c r="A3221" s="33">
        <v>1</v>
      </c>
      <c r="B3221" s="33"/>
      <c r="C3221" s="70">
        <v>44203</v>
      </c>
      <c r="D3221" s="71" t="s">
        <v>19</v>
      </c>
      <c r="E3221" s="70">
        <v>44203</v>
      </c>
      <c r="F3221" s="71">
        <v>5166482</v>
      </c>
      <c r="G3221" s="33" t="s">
        <v>38</v>
      </c>
      <c r="H3221" s="33" t="s">
        <v>102</v>
      </c>
      <c r="I3221" s="33" t="s">
        <v>173</v>
      </c>
      <c r="J3221" s="33" t="s">
        <v>110</v>
      </c>
      <c r="K3221" s="63" t="s">
        <v>80</v>
      </c>
      <c r="L3221" s="32" t="str">
        <f t="shared" si="901"/>
        <v>AXOR4843</v>
      </c>
      <c r="M3221" s="32" t="str">
        <f t="shared" si="902"/>
        <v>BMJ</v>
      </c>
      <c r="N3221" s="32" t="str">
        <f t="shared" si="903"/>
        <v>12 RODA</v>
      </c>
      <c r="O3221" s="146">
        <v>0.73474537037037047</v>
      </c>
      <c r="P3221" s="65">
        <v>0.73474537037037047</v>
      </c>
      <c r="Q3221" s="65"/>
      <c r="R3221" s="66">
        <v>3</v>
      </c>
      <c r="S3221" s="66">
        <v>55020</v>
      </c>
      <c r="T3221" s="66">
        <v>20040</v>
      </c>
      <c r="U3221" s="67">
        <f t="shared" si="913"/>
        <v>34.979999999999997</v>
      </c>
      <c r="V3221" s="66">
        <f t="shared" si="904"/>
        <v>1050799.1999999997</v>
      </c>
      <c r="W3221" s="66" t="str">
        <f t="shared" si="905"/>
        <v>1 &gt; 3</v>
      </c>
      <c r="X3221" s="66">
        <f>A3221+SUMIFS(Presensi!F:F,Presensi!E:E,'Entry Data'!AP3221)</f>
        <v>1</v>
      </c>
      <c r="Y3221" s="66">
        <f>IFERROR(INDEX('Retasi Pricing'!F:F,MATCH('Entry Data'!AM3221,'Retasi Pricing'!E:E,0))*X3221,"")</f>
        <v>38000</v>
      </c>
      <c r="Z3221" s="62" t="s">
        <v>26</v>
      </c>
      <c r="AA3221" s="62" t="s">
        <v>27</v>
      </c>
      <c r="AB3221" s="32"/>
      <c r="AC3221" s="32" t="s">
        <v>193</v>
      </c>
      <c r="AD3221" s="32" t="str">
        <f t="shared" si="906"/>
        <v/>
      </c>
      <c r="AF3221" s="5" t="str">
        <f t="shared" si="907"/>
        <v>budiyono44203</v>
      </c>
      <c r="AG3221" s="5" t="str">
        <f t="shared" si="908"/>
        <v>BMJ 07144203SELATANDAY</v>
      </c>
      <c r="AH3221" s="5" t="str">
        <f t="shared" si="909"/>
        <v>budiyono44203SELATANDAY</v>
      </c>
      <c r="AI3221" s="5" t="str">
        <f t="shared" si="910"/>
        <v>BMJ 07144203DAY</v>
      </c>
      <c r="AJ3221" s="5" t="str">
        <f t="shared" si="911"/>
        <v>budiyono44203DAY</v>
      </c>
      <c r="AK3221" s="5" t="str">
        <f t="shared" si="912"/>
        <v>budiyonoBMJ</v>
      </c>
      <c r="AL3221" s="5" t="str">
        <f t="shared" si="914"/>
        <v>3SELATAN</v>
      </c>
      <c r="AM3221" s="5" t="str">
        <f t="shared" si="915"/>
        <v>1 &gt; 3SELATAN12 RODA</v>
      </c>
      <c r="AN3221" s="5" t="str">
        <f t="shared" si="916"/>
        <v>budiyonoBMJ1 &gt; 3SELATAN12 RODA</v>
      </c>
      <c r="AO3221" s="5" t="str">
        <f t="shared" si="917"/>
        <v>budiyono1 &gt; 3SELATAN12 RODA</v>
      </c>
      <c r="AP3221" s="5" t="str">
        <f t="shared" si="918"/>
        <v>44203DAY</v>
      </c>
    </row>
    <row r="3222" spans="1:42" x14ac:dyDescent="0.3">
      <c r="A3222" s="33">
        <v>1</v>
      </c>
      <c r="B3222" s="33"/>
      <c r="C3222" s="70">
        <v>44203</v>
      </c>
      <c r="D3222" s="71" t="s">
        <v>19</v>
      </c>
      <c r="E3222" s="70">
        <v>44203</v>
      </c>
      <c r="F3222" s="71">
        <v>5166071</v>
      </c>
      <c r="G3222" s="33" t="s">
        <v>38</v>
      </c>
      <c r="H3222" s="33" t="s">
        <v>113</v>
      </c>
      <c r="I3222" s="33" t="s">
        <v>291</v>
      </c>
      <c r="J3222" s="33" t="s">
        <v>40</v>
      </c>
      <c r="K3222" s="63" t="s">
        <v>85</v>
      </c>
      <c r="L3222" s="32" t="str">
        <f t="shared" si="901"/>
        <v>AXOR4843</v>
      </c>
      <c r="M3222" s="32" t="str">
        <f t="shared" si="902"/>
        <v>BMJ</v>
      </c>
      <c r="N3222" s="32" t="str">
        <f t="shared" si="903"/>
        <v>12 RODA</v>
      </c>
      <c r="O3222" s="146">
        <v>0.38230324074074074</v>
      </c>
      <c r="P3222" s="65">
        <v>0.3860763888888889</v>
      </c>
      <c r="Q3222" s="65"/>
      <c r="R3222" s="66">
        <v>1</v>
      </c>
      <c r="S3222" s="66">
        <v>54340</v>
      </c>
      <c r="T3222" s="66">
        <v>20060</v>
      </c>
      <c r="U3222" s="67">
        <f t="shared" si="913"/>
        <v>34.28</v>
      </c>
      <c r="V3222" s="66">
        <f t="shared" si="904"/>
        <v>1029771.2000000001</v>
      </c>
      <c r="W3222" s="66" t="str">
        <f t="shared" si="905"/>
        <v>1 &gt; 3</v>
      </c>
      <c r="X3222" s="66">
        <f>A3222+SUMIFS(Presensi!F:F,Presensi!E:E,'Entry Data'!AP3222)</f>
        <v>1</v>
      </c>
      <c r="Y3222" s="66">
        <f>IFERROR(INDEX('Retasi Pricing'!F:F,MATCH('Entry Data'!AM3222,'Retasi Pricing'!E:E,0))*X3222,"")</f>
        <v>38000</v>
      </c>
      <c r="Z3222" s="62" t="s">
        <v>26</v>
      </c>
      <c r="AA3222" s="62" t="s">
        <v>27</v>
      </c>
      <c r="AB3222" s="32"/>
      <c r="AC3222" s="32" t="s">
        <v>212</v>
      </c>
      <c r="AD3222" s="32" t="str">
        <f t="shared" si="906"/>
        <v/>
      </c>
      <c r="AF3222" s="5" t="str">
        <f t="shared" si="907"/>
        <v>reso sungkowo44203</v>
      </c>
      <c r="AG3222" s="5" t="str">
        <f t="shared" si="908"/>
        <v>BMJ 07444203SELATANDAY</v>
      </c>
      <c r="AH3222" s="5" t="str">
        <f t="shared" si="909"/>
        <v>reso sungkowo44203SELATANDAY</v>
      </c>
      <c r="AI3222" s="5" t="str">
        <f t="shared" si="910"/>
        <v>BMJ 07444203DAY</v>
      </c>
      <c r="AJ3222" s="5" t="str">
        <f t="shared" si="911"/>
        <v>reso sungkowo44203DAY</v>
      </c>
      <c r="AK3222" s="5" t="str">
        <f t="shared" si="912"/>
        <v>reso sungkowoBMJ</v>
      </c>
      <c r="AL3222" s="5" t="str">
        <f t="shared" si="914"/>
        <v>1SELATAN</v>
      </c>
      <c r="AM3222" s="5" t="str">
        <f t="shared" si="915"/>
        <v>1 &gt; 3SELATAN12 RODA</v>
      </c>
      <c r="AN3222" s="5" t="str">
        <f t="shared" si="916"/>
        <v>reso sungkowoBMJ1 &gt; 3SELATAN12 RODA</v>
      </c>
      <c r="AO3222" s="5" t="str">
        <f t="shared" si="917"/>
        <v>reso sungkowo1 &gt; 3SELATAN12 RODA</v>
      </c>
      <c r="AP3222" s="5" t="str">
        <f t="shared" si="918"/>
        <v>44203DAY</v>
      </c>
    </row>
    <row r="3223" spans="1:42" x14ac:dyDescent="0.3">
      <c r="A3223" s="33">
        <v>1</v>
      </c>
      <c r="B3223" s="33"/>
      <c r="C3223" s="70">
        <v>44203</v>
      </c>
      <c r="D3223" s="71" t="s">
        <v>19</v>
      </c>
      <c r="E3223" s="70">
        <v>44203</v>
      </c>
      <c r="F3223" s="71">
        <v>5166174</v>
      </c>
      <c r="G3223" s="33" t="s">
        <v>38</v>
      </c>
      <c r="H3223" s="33" t="s">
        <v>113</v>
      </c>
      <c r="I3223" s="33" t="s">
        <v>291</v>
      </c>
      <c r="J3223" s="33" t="s">
        <v>40</v>
      </c>
      <c r="K3223" s="63" t="s">
        <v>85</v>
      </c>
      <c r="L3223" s="32" t="str">
        <f t="shared" si="901"/>
        <v>AXOR4843</v>
      </c>
      <c r="M3223" s="32" t="str">
        <f t="shared" si="902"/>
        <v>BMJ</v>
      </c>
      <c r="N3223" s="32" t="str">
        <f t="shared" si="903"/>
        <v>12 RODA</v>
      </c>
      <c r="O3223" s="146">
        <v>0.46482638888888889</v>
      </c>
      <c r="P3223" s="65">
        <v>0.46482638888888889</v>
      </c>
      <c r="Q3223" s="65"/>
      <c r="R3223" s="66">
        <v>2</v>
      </c>
      <c r="S3223" s="66">
        <v>54640</v>
      </c>
      <c r="T3223" s="66">
        <v>20060</v>
      </c>
      <c r="U3223" s="67">
        <f t="shared" si="913"/>
        <v>34.58</v>
      </c>
      <c r="V3223" s="66">
        <f t="shared" si="904"/>
        <v>1038783.2</v>
      </c>
      <c r="W3223" s="66" t="str">
        <f t="shared" si="905"/>
        <v>1 &gt; 3</v>
      </c>
      <c r="X3223" s="66">
        <f>A3223+SUMIFS(Presensi!F:F,Presensi!E:E,'Entry Data'!AP3223)</f>
        <v>1</v>
      </c>
      <c r="Y3223" s="66">
        <f>IFERROR(INDEX('Retasi Pricing'!F:F,MATCH('Entry Data'!AM3223,'Retasi Pricing'!E:E,0))*X3223,"")</f>
        <v>38000</v>
      </c>
      <c r="Z3223" s="62" t="s">
        <v>26</v>
      </c>
      <c r="AA3223" s="62" t="s">
        <v>27</v>
      </c>
      <c r="AB3223" s="32"/>
      <c r="AC3223" s="32" t="s">
        <v>212</v>
      </c>
      <c r="AD3223" s="32" t="str">
        <f t="shared" si="906"/>
        <v/>
      </c>
      <c r="AF3223" s="5" t="str">
        <f t="shared" si="907"/>
        <v>reso sungkowo44203</v>
      </c>
      <c r="AG3223" s="5" t="str">
        <f t="shared" si="908"/>
        <v>BMJ 07444203SELATANDAY</v>
      </c>
      <c r="AH3223" s="5" t="str">
        <f t="shared" si="909"/>
        <v>reso sungkowo44203SELATANDAY</v>
      </c>
      <c r="AI3223" s="5" t="str">
        <f t="shared" si="910"/>
        <v>BMJ 07444203DAY</v>
      </c>
      <c r="AJ3223" s="5" t="str">
        <f t="shared" si="911"/>
        <v>reso sungkowo44203DAY</v>
      </c>
      <c r="AK3223" s="5" t="str">
        <f t="shared" si="912"/>
        <v>reso sungkowoBMJ</v>
      </c>
      <c r="AL3223" s="5" t="str">
        <f t="shared" si="914"/>
        <v>2SELATAN</v>
      </c>
      <c r="AM3223" s="5" t="str">
        <f t="shared" si="915"/>
        <v>1 &gt; 3SELATAN12 RODA</v>
      </c>
      <c r="AN3223" s="5" t="str">
        <f t="shared" si="916"/>
        <v>reso sungkowoBMJ1 &gt; 3SELATAN12 RODA</v>
      </c>
      <c r="AO3223" s="5" t="str">
        <f t="shared" si="917"/>
        <v>reso sungkowo1 &gt; 3SELATAN12 RODA</v>
      </c>
      <c r="AP3223" s="5" t="str">
        <f t="shared" si="918"/>
        <v>44203DAY</v>
      </c>
    </row>
    <row r="3224" spans="1:42" x14ac:dyDescent="0.3">
      <c r="A3224" s="33">
        <v>1</v>
      </c>
      <c r="B3224" s="33"/>
      <c r="C3224" s="70">
        <v>44203</v>
      </c>
      <c r="D3224" s="71" t="s">
        <v>19</v>
      </c>
      <c r="E3224" s="70">
        <v>44203</v>
      </c>
      <c r="F3224" s="71">
        <v>5166270</v>
      </c>
      <c r="G3224" s="33" t="s">
        <v>38</v>
      </c>
      <c r="H3224" s="33" t="s">
        <v>113</v>
      </c>
      <c r="I3224" s="33" t="s">
        <v>291</v>
      </c>
      <c r="J3224" s="33" t="s">
        <v>40</v>
      </c>
      <c r="K3224" s="63" t="s">
        <v>85</v>
      </c>
      <c r="L3224" s="32" t="str">
        <f t="shared" si="901"/>
        <v>AXOR4843</v>
      </c>
      <c r="M3224" s="32" t="str">
        <f t="shared" si="902"/>
        <v>BMJ</v>
      </c>
      <c r="N3224" s="32" t="str">
        <f t="shared" si="903"/>
        <v>12 RODA</v>
      </c>
      <c r="O3224" s="146">
        <v>0.55013888888888884</v>
      </c>
      <c r="P3224" s="65">
        <v>0.55013888888888884</v>
      </c>
      <c r="Q3224" s="65"/>
      <c r="R3224" s="66">
        <v>3</v>
      </c>
      <c r="S3224" s="66">
        <v>54120</v>
      </c>
      <c r="T3224" s="66">
        <v>20060</v>
      </c>
      <c r="U3224" s="67">
        <f t="shared" si="913"/>
        <v>34.06</v>
      </c>
      <c r="V3224" s="66">
        <f t="shared" si="904"/>
        <v>1023162.4</v>
      </c>
      <c r="W3224" s="66" t="str">
        <f t="shared" si="905"/>
        <v>1 &gt; 3</v>
      </c>
      <c r="X3224" s="66">
        <f>A3224+SUMIFS(Presensi!F:F,Presensi!E:E,'Entry Data'!AP3224)</f>
        <v>1</v>
      </c>
      <c r="Y3224" s="66">
        <f>IFERROR(INDEX('Retasi Pricing'!F:F,MATCH('Entry Data'!AM3224,'Retasi Pricing'!E:E,0))*X3224,"")</f>
        <v>38000</v>
      </c>
      <c r="Z3224" s="62" t="s">
        <v>26</v>
      </c>
      <c r="AA3224" s="62" t="s">
        <v>27</v>
      </c>
      <c r="AB3224" s="32"/>
      <c r="AC3224" s="32" t="s">
        <v>212</v>
      </c>
      <c r="AD3224" s="32" t="str">
        <f t="shared" si="906"/>
        <v/>
      </c>
      <c r="AF3224" s="5" t="str">
        <f t="shared" si="907"/>
        <v>reso sungkowo44203</v>
      </c>
      <c r="AG3224" s="5" t="str">
        <f t="shared" si="908"/>
        <v>BMJ 07444203SELATANDAY</v>
      </c>
      <c r="AH3224" s="5" t="str">
        <f t="shared" si="909"/>
        <v>reso sungkowo44203SELATANDAY</v>
      </c>
      <c r="AI3224" s="5" t="str">
        <f t="shared" si="910"/>
        <v>BMJ 07444203DAY</v>
      </c>
      <c r="AJ3224" s="5" t="str">
        <f t="shared" si="911"/>
        <v>reso sungkowo44203DAY</v>
      </c>
      <c r="AK3224" s="5" t="str">
        <f t="shared" si="912"/>
        <v>reso sungkowoBMJ</v>
      </c>
      <c r="AL3224" s="5" t="str">
        <f t="shared" si="914"/>
        <v>3SELATAN</v>
      </c>
      <c r="AM3224" s="5" t="str">
        <f t="shared" si="915"/>
        <v>1 &gt; 3SELATAN12 RODA</v>
      </c>
      <c r="AN3224" s="5" t="str">
        <f t="shared" si="916"/>
        <v>reso sungkowoBMJ1 &gt; 3SELATAN12 RODA</v>
      </c>
      <c r="AO3224" s="5" t="str">
        <f t="shared" si="917"/>
        <v>reso sungkowo1 &gt; 3SELATAN12 RODA</v>
      </c>
      <c r="AP3224" s="5" t="str">
        <f t="shared" si="918"/>
        <v>44203DAY</v>
      </c>
    </row>
    <row r="3225" spans="1:42" x14ac:dyDescent="0.3">
      <c r="A3225" s="33">
        <v>1</v>
      </c>
      <c r="B3225" s="33"/>
      <c r="C3225" s="70">
        <v>44203</v>
      </c>
      <c r="D3225" s="71" t="s">
        <v>19</v>
      </c>
      <c r="E3225" s="70">
        <v>44203</v>
      </c>
      <c r="F3225" s="71">
        <v>5166385</v>
      </c>
      <c r="G3225" s="33" t="s">
        <v>38</v>
      </c>
      <c r="H3225" s="33" t="s">
        <v>113</v>
      </c>
      <c r="I3225" s="33" t="s">
        <v>291</v>
      </c>
      <c r="J3225" s="33" t="s">
        <v>40</v>
      </c>
      <c r="K3225" s="63" t="s">
        <v>85</v>
      </c>
      <c r="L3225" s="32" t="str">
        <f t="shared" si="901"/>
        <v>AXOR4843</v>
      </c>
      <c r="M3225" s="32" t="str">
        <f t="shared" si="902"/>
        <v>BMJ</v>
      </c>
      <c r="N3225" s="32" t="str">
        <f t="shared" si="903"/>
        <v>12 RODA</v>
      </c>
      <c r="O3225" s="146">
        <v>0.65123842592592596</v>
      </c>
      <c r="P3225" s="65">
        <v>0.65123842592592596</v>
      </c>
      <c r="Q3225" s="65"/>
      <c r="R3225" s="66">
        <v>4</v>
      </c>
      <c r="S3225" s="66">
        <v>54240</v>
      </c>
      <c r="T3225" s="66">
        <v>20060</v>
      </c>
      <c r="U3225" s="67">
        <f t="shared" si="913"/>
        <v>34.18</v>
      </c>
      <c r="V3225" s="66">
        <f t="shared" si="904"/>
        <v>1026767.2</v>
      </c>
      <c r="W3225" s="66" t="str">
        <f t="shared" si="905"/>
        <v>&gt; 4</v>
      </c>
      <c r="X3225" s="66">
        <f>A3225+SUMIFS(Presensi!F:F,Presensi!E:E,'Entry Data'!AP3225)</f>
        <v>1</v>
      </c>
      <c r="Y3225" s="66">
        <f>IFERROR(INDEX('Retasi Pricing'!F:F,MATCH('Entry Data'!AM3225,'Retasi Pricing'!E:E,0))*X3225,"")</f>
        <v>45000</v>
      </c>
      <c r="Z3225" s="62" t="s">
        <v>26</v>
      </c>
      <c r="AA3225" s="62" t="s">
        <v>27</v>
      </c>
      <c r="AB3225" s="32"/>
      <c r="AC3225" s="32" t="s">
        <v>212</v>
      </c>
      <c r="AD3225" s="32" t="str">
        <f t="shared" si="906"/>
        <v/>
      </c>
      <c r="AF3225" s="5" t="str">
        <f t="shared" si="907"/>
        <v>reso sungkowo44203</v>
      </c>
      <c r="AG3225" s="5" t="str">
        <f t="shared" si="908"/>
        <v>BMJ 07444203SELATANDAY</v>
      </c>
      <c r="AH3225" s="5" t="str">
        <f t="shared" si="909"/>
        <v>reso sungkowo44203SELATANDAY</v>
      </c>
      <c r="AI3225" s="5" t="str">
        <f t="shared" si="910"/>
        <v>BMJ 07444203DAY</v>
      </c>
      <c r="AJ3225" s="5" t="str">
        <f t="shared" si="911"/>
        <v>reso sungkowo44203DAY</v>
      </c>
      <c r="AK3225" s="5" t="str">
        <f t="shared" si="912"/>
        <v>reso sungkowoBMJ</v>
      </c>
      <c r="AL3225" s="5" t="str">
        <f t="shared" si="914"/>
        <v>4SELATAN</v>
      </c>
      <c r="AM3225" s="5" t="str">
        <f t="shared" si="915"/>
        <v>&gt; 4SELATAN12 RODA</v>
      </c>
      <c r="AN3225" s="5" t="str">
        <f t="shared" si="916"/>
        <v>reso sungkowoBMJ&gt; 4SELATAN12 RODA</v>
      </c>
      <c r="AO3225" s="5" t="str">
        <f t="shared" si="917"/>
        <v>reso sungkowo&gt; 4SELATAN12 RODA</v>
      </c>
      <c r="AP3225" s="5" t="str">
        <f t="shared" si="918"/>
        <v>44203DAY</v>
      </c>
    </row>
    <row r="3226" spans="1:42" x14ac:dyDescent="0.3">
      <c r="A3226" s="33">
        <v>1</v>
      </c>
      <c r="B3226" s="33"/>
      <c r="C3226" s="70">
        <v>44203</v>
      </c>
      <c r="D3226" s="71" t="s">
        <v>19</v>
      </c>
      <c r="E3226" s="70">
        <v>44203</v>
      </c>
      <c r="F3226" s="71">
        <v>5166501</v>
      </c>
      <c r="G3226" s="33" t="s">
        <v>38</v>
      </c>
      <c r="H3226" s="33" t="s">
        <v>113</v>
      </c>
      <c r="I3226" s="33" t="s">
        <v>291</v>
      </c>
      <c r="J3226" s="33" t="s">
        <v>40</v>
      </c>
      <c r="K3226" s="63" t="s">
        <v>85</v>
      </c>
      <c r="L3226" s="32" t="str">
        <f t="shared" si="901"/>
        <v>AXOR4843</v>
      </c>
      <c r="M3226" s="32" t="str">
        <f t="shared" si="902"/>
        <v>BMJ</v>
      </c>
      <c r="N3226" s="32" t="str">
        <f t="shared" si="903"/>
        <v>12 RODA</v>
      </c>
      <c r="O3226" s="146">
        <v>0.76534722222222218</v>
      </c>
      <c r="P3226" s="65">
        <v>0.76534722222222218</v>
      </c>
      <c r="Q3226" s="65"/>
      <c r="R3226" s="66">
        <v>5</v>
      </c>
      <c r="S3226" s="66">
        <v>55740</v>
      </c>
      <c r="T3226" s="66">
        <v>20060</v>
      </c>
      <c r="U3226" s="67">
        <f t="shared" si="913"/>
        <v>35.68</v>
      </c>
      <c r="V3226" s="66">
        <f t="shared" si="904"/>
        <v>1071827.2</v>
      </c>
      <c r="W3226" s="66" t="str">
        <f t="shared" si="905"/>
        <v>&gt; 5</v>
      </c>
      <c r="X3226" s="66">
        <f>A3226+SUMIFS(Presensi!F:F,Presensi!E:E,'Entry Data'!AP3226)</f>
        <v>1</v>
      </c>
      <c r="Y3226" s="66">
        <f>IFERROR(INDEX('Retasi Pricing'!F:F,MATCH('Entry Data'!AM3226,'Retasi Pricing'!E:E,0))*X3226,"")</f>
        <v>48500</v>
      </c>
      <c r="Z3226" s="62" t="s">
        <v>26</v>
      </c>
      <c r="AA3226" s="62" t="s">
        <v>27</v>
      </c>
      <c r="AB3226" s="32"/>
      <c r="AC3226" s="32" t="s">
        <v>212</v>
      </c>
      <c r="AD3226" s="32" t="str">
        <f t="shared" si="906"/>
        <v/>
      </c>
      <c r="AF3226" s="5" t="str">
        <f t="shared" si="907"/>
        <v>reso sungkowo44203</v>
      </c>
      <c r="AG3226" s="5" t="str">
        <f t="shared" si="908"/>
        <v>BMJ 07444203SELATANDAY</v>
      </c>
      <c r="AH3226" s="5" t="str">
        <f t="shared" si="909"/>
        <v>reso sungkowo44203SELATANDAY</v>
      </c>
      <c r="AI3226" s="5" t="str">
        <f t="shared" si="910"/>
        <v>BMJ 07444203DAY</v>
      </c>
      <c r="AJ3226" s="5" t="str">
        <f t="shared" si="911"/>
        <v>reso sungkowo44203DAY</v>
      </c>
      <c r="AK3226" s="5" t="str">
        <f t="shared" si="912"/>
        <v>reso sungkowoBMJ</v>
      </c>
      <c r="AL3226" s="5" t="str">
        <f t="shared" si="914"/>
        <v>5SELATAN</v>
      </c>
      <c r="AM3226" s="5" t="str">
        <f t="shared" si="915"/>
        <v>&gt; 5SELATAN12 RODA</v>
      </c>
      <c r="AN3226" s="5" t="str">
        <f t="shared" si="916"/>
        <v>reso sungkowoBMJ&gt; 5SELATAN12 RODA</v>
      </c>
      <c r="AO3226" s="5" t="str">
        <f t="shared" si="917"/>
        <v>reso sungkowo&gt; 5SELATAN12 RODA</v>
      </c>
      <c r="AP3226" s="5" t="str">
        <f t="shared" si="918"/>
        <v>44203DAY</v>
      </c>
    </row>
    <row r="3227" spans="1:42" x14ac:dyDescent="0.3">
      <c r="A3227" s="33">
        <v>1</v>
      </c>
      <c r="B3227" s="33"/>
      <c r="C3227" s="70">
        <v>44203</v>
      </c>
      <c r="D3227" s="71" t="s">
        <v>87</v>
      </c>
      <c r="E3227" s="70">
        <v>44204</v>
      </c>
      <c r="F3227" s="71">
        <v>5166782</v>
      </c>
      <c r="G3227" s="33" t="s">
        <v>20</v>
      </c>
      <c r="H3227" s="33" t="s">
        <v>21</v>
      </c>
      <c r="I3227" s="33" t="s">
        <v>51</v>
      </c>
      <c r="J3227" s="33" t="s">
        <v>46</v>
      </c>
      <c r="K3227" s="63" t="s">
        <v>25</v>
      </c>
      <c r="L3227" s="32" t="str">
        <f t="shared" si="901"/>
        <v>CGE370</v>
      </c>
      <c r="M3227" s="32" t="str">
        <f t="shared" si="902"/>
        <v>BMJ II</v>
      </c>
      <c r="N3227" s="32" t="str">
        <f t="shared" si="903"/>
        <v>12 RODA</v>
      </c>
      <c r="O3227" s="146">
        <v>4.8726851851851855E-2</v>
      </c>
      <c r="P3227" s="65">
        <v>4.8726851851851855E-2</v>
      </c>
      <c r="Q3227" s="65"/>
      <c r="R3227" s="66">
        <v>4</v>
      </c>
      <c r="S3227" s="66">
        <v>47640</v>
      </c>
      <c r="T3227" s="66">
        <v>18500</v>
      </c>
      <c r="U3227" s="67">
        <f t="shared" si="913"/>
        <v>29.14</v>
      </c>
      <c r="V3227" s="66">
        <f t="shared" si="904"/>
        <v>590871.78</v>
      </c>
      <c r="W3227" s="66" t="str">
        <f t="shared" si="905"/>
        <v>1 &gt; 4</v>
      </c>
      <c r="X3227" s="66">
        <f>A3227+SUMIFS(Presensi!F:F,Presensi!E:E,'Entry Data'!AP3227)</f>
        <v>1</v>
      </c>
      <c r="Y3227" s="66">
        <f>IFERROR(INDEX('Retasi Pricing'!F:F,MATCH('Entry Data'!AM3227,'Retasi Pricing'!E:E,0))*X3227,"")</f>
        <v>27500</v>
      </c>
      <c r="Z3227" s="62" t="s">
        <v>26</v>
      </c>
      <c r="AA3227" s="62" t="s">
        <v>27</v>
      </c>
      <c r="AB3227" s="32"/>
      <c r="AC3227" s="32" t="s">
        <v>207</v>
      </c>
      <c r="AD3227" s="32" t="str">
        <f t="shared" si="906"/>
        <v/>
      </c>
      <c r="AF3227" s="5" t="str">
        <f t="shared" si="907"/>
        <v>umar abadi44203</v>
      </c>
      <c r="AG3227" s="5" t="str">
        <f t="shared" si="908"/>
        <v>BMJ 04044203UTARANIGHT</v>
      </c>
      <c r="AH3227" s="5" t="str">
        <f t="shared" si="909"/>
        <v>umar abadi44203UTARANIGHT</v>
      </c>
      <c r="AI3227" s="5" t="str">
        <f t="shared" si="910"/>
        <v>BMJ 04044203NIGHT</v>
      </c>
      <c r="AJ3227" s="5" t="str">
        <f t="shared" si="911"/>
        <v>umar abadi44203NIGHT</v>
      </c>
      <c r="AK3227" s="5" t="str">
        <f t="shared" si="912"/>
        <v>umar abadiBMJ II</v>
      </c>
      <c r="AL3227" s="5" t="str">
        <f t="shared" si="914"/>
        <v>4UTARA</v>
      </c>
      <c r="AM3227" s="5" t="str">
        <f t="shared" si="915"/>
        <v>1 &gt; 4UTARA12 RODA</v>
      </c>
      <c r="AN3227" s="5" t="str">
        <f t="shared" si="916"/>
        <v>umar abadiBMJ II1 &gt; 4UTARA12 RODA</v>
      </c>
      <c r="AO3227" s="5" t="str">
        <f t="shared" si="917"/>
        <v>umar abadi1 &gt; 4UTARA12 RODA</v>
      </c>
      <c r="AP3227" s="5" t="str">
        <f t="shared" si="918"/>
        <v>44203NIGHT</v>
      </c>
    </row>
    <row r="3228" spans="1:42" x14ac:dyDescent="0.3">
      <c r="A3228" s="33">
        <v>1</v>
      </c>
      <c r="B3228" s="33"/>
      <c r="C3228" s="70">
        <v>44203</v>
      </c>
      <c r="D3228" s="71" t="s">
        <v>87</v>
      </c>
      <c r="E3228" s="70">
        <v>44204</v>
      </c>
      <c r="F3228" s="71">
        <v>5166853</v>
      </c>
      <c r="G3228" s="33" t="s">
        <v>20</v>
      </c>
      <c r="H3228" s="33" t="s">
        <v>21</v>
      </c>
      <c r="I3228" s="33" t="s">
        <v>51</v>
      </c>
      <c r="J3228" s="33" t="s">
        <v>46</v>
      </c>
      <c r="K3228" s="63" t="s">
        <v>25</v>
      </c>
      <c r="L3228" s="32" t="str">
        <f t="shared" si="901"/>
        <v>CGE370</v>
      </c>
      <c r="M3228" s="32" t="str">
        <f t="shared" si="902"/>
        <v>BMJ II</v>
      </c>
      <c r="N3228" s="32" t="str">
        <f t="shared" si="903"/>
        <v>12 RODA</v>
      </c>
      <c r="O3228" s="146">
        <v>0.12140046296296296</v>
      </c>
      <c r="P3228" s="65">
        <v>0.12140046296296296</v>
      </c>
      <c r="Q3228" s="65"/>
      <c r="R3228" s="66">
        <v>5</v>
      </c>
      <c r="S3228" s="66">
        <v>46360</v>
      </c>
      <c r="T3228" s="66">
        <v>18500</v>
      </c>
      <c r="U3228" s="67">
        <f t="shared" si="913"/>
        <v>27.86</v>
      </c>
      <c r="V3228" s="66">
        <f t="shared" si="904"/>
        <v>564917.22</v>
      </c>
      <c r="W3228" s="66" t="str">
        <f t="shared" si="905"/>
        <v>&gt; 5</v>
      </c>
      <c r="X3228" s="66">
        <f>A3228+SUMIFS(Presensi!F:F,Presensi!E:E,'Entry Data'!AP3228)</f>
        <v>1</v>
      </c>
      <c r="Y3228" s="66">
        <f>IFERROR(INDEX('Retasi Pricing'!F:F,MATCH('Entry Data'!AM3228,'Retasi Pricing'!E:E,0))*X3228,"")</f>
        <v>31200</v>
      </c>
      <c r="Z3228" s="62" t="s">
        <v>26</v>
      </c>
      <c r="AA3228" s="62" t="s">
        <v>27</v>
      </c>
      <c r="AB3228" s="32"/>
      <c r="AC3228" s="32" t="s">
        <v>207</v>
      </c>
      <c r="AD3228" s="32" t="str">
        <f t="shared" si="906"/>
        <v/>
      </c>
      <c r="AF3228" s="5" t="str">
        <f t="shared" si="907"/>
        <v>umar abadi44203</v>
      </c>
      <c r="AG3228" s="5" t="str">
        <f t="shared" si="908"/>
        <v>BMJ 04044203UTARANIGHT</v>
      </c>
      <c r="AH3228" s="5" t="str">
        <f t="shared" si="909"/>
        <v>umar abadi44203UTARANIGHT</v>
      </c>
      <c r="AI3228" s="5" t="str">
        <f t="shared" si="910"/>
        <v>BMJ 04044203NIGHT</v>
      </c>
      <c r="AJ3228" s="5" t="str">
        <f t="shared" si="911"/>
        <v>umar abadi44203NIGHT</v>
      </c>
      <c r="AK3228" s="5" t="str">
        <f t="shared" si="912"/>
        <v>umar abadiBMJ II</v>
      </c>
      <c r="AL3228" s="5" t="str">
        <f t="shared" si="914"/>
        <v>5UTARA</v>
      </c>
      <c r="AM3228" s="5" t="str">
        <f t="shared" si="915"/>
        <v>&gt; 5UTARA12 RODA</v>
      </c>
      <c r="AN3228" s="5" t="str">
        <f t="shared" si="916"/>
        <v>umar abadiBMJ II&gt; 5UTARA12 RODA</v>
      </c>
      <c r="AO3228" s="5" t="str">
        <f t="shared" si="917"/>
        <v>umar abadi&gt; 5UTARA12 RODA</v>
      </c>
      <c r="AP3228" s="5" t="str">
        <f t="shared" si="918"/>
        <v>44203NIGHT</v>
      </c>
    </row>
    <row r="3229" spans="1:42" x14ac:dyDescent="0.3">
      <c r="A3229" s="33">
        <v>1</v>
      </c>
      <c r="B3229" s="33"/>
      <c r="C3229" s="70">
        <v>44203</v>
      </c>
      <c r="D3229" s="71" t="s">
        <v>87</v>
      </c>
      <c r="E3229" s="70">
        <v>44204</v>
      </c>
      <c r="F3229" s="71">
        <v>5166909</v>
      </c>
      <c r="G3229" s="33" t="s">
        <v>20</v>
      </c>
      <c r="H3229" s="33" t="s">
        <v>21</v>
      </c>
      <c r="I3229" s="33" t="s">
        <v>51</v>
      </c>
      <c r="J3229" s="33" t="s">
        <v>46</v>
      </c>
      <c r="K3229" s="63" t="s">
        <v>25</v>
      </c>
      <c r="L3229" s="32" t="str">
        <f t="shared" si="901"/>
        <v>CGE370</v>
      </c>
      <c r="M3229" s="32" t="str">
        <f t="shared" si="902"/>
        <v>BMJ II</v>
      </c>
      <c r="N3229" s="32" t="str">
        <f t="shared" si="903"/>
        <v>12 RODA</v>
      </c>
      <c r="O3229" s="146">
        <v>0.17703703703703702</v>
      </c>
      <c r="P3229" s="65">
        <v>0.17703703703703702</v>
      </c>
      <c r="Q3229" s="65"/>
      <c r="R3229" s="66">
        <v>6</v>
      </c>
      <c r="S3229" s="66">
        <v>45220</v>
      </c>
      <c r="T3229" s="66">
        <v>18500</v>
      </c>
      <c r="U3229" s="67">
        <f t="shared" si="913"/>
        <v>26.72</v>
      </c>
      <c r="V3229" s="66">
        <f t="shared" si="904"/>
        <v>541801.43999999994</v>
      </c>
      <c r="W3229" s="66" t="str">
        <f t="shared" si="905"/>
        <v>&gt; 6</v>
      </c>
      <c r="X3229" s="66">
        <f>A3229+SUMIFS(Presensi!F:F,Presensi!E:E,'Entry Data'!AP3229)</f>
        <v>1</v>
      </c>
      <c r="Y3229" s="66">
        <f>IFERROR(INDEX('Retasi Pricing'!F:F,MATCH('Entry Data'!AM3229,'Retasi Pricing'!E:E,0))*X3229,"")</f>
        <v>34450</v>
      </c>
      <c r="Z3229" s="62" t="s">
        <v>26</v>
      </c>
      <c r="AA3229" s="62" t="s">
        <v>27</v>
      </c>
      <c r="AB3229" s="32"/>
      <c r="AC3229" s="32" t="s">
        <v>207</v>
      </c>
      <c r="AD3229" s="32" t="str">
        <f t="shared" si="906"/>
        <v/>
      </c>
      <c r="AF3229" s="5" t="str">
        <f t="shared" si="907"/>
        <v>umar abadi44203</v>
      </c>
      <c r="AG3229" s="5" t="str">
        <f t="shared" si="908"/>
        <v>BMJ 04044203UTARANIGHT</v>
      </c>
      <c r="AH3229" s="5" t="str">
        <f t="shared" si="909"/>
        <v>umar abadi44203UTARANIGHT</v>
      </c>
      <c r="AI3229" s="5" t="str">
        <f t="shared" si="910"/>
        <v>BMJ 04044203NIGHT</v>
      </c>
      <c r="AJ3229" s="5" t="str">
        <f t="shared" si="911"/>
        <v>umar abadi44203NIGHT</v>
      </c>
      <c r="AK3229" s="5" t="str">
        <f t="shared" si="912"/>
        <v>umar abadiBMJ II</v>
      </c>
      <c r="AL3229" s="5" t="str">
        <f t="shared" si="914"/>
        <v>6UTARA</v>
      </c>
      <c r="AM3229" s="5" t="str">
        <f t="shared" si="915"/>
        <v>&gt; 6UTARA12 RODA</v>
      </c>
      <c r="AN3229" s="5" t="str">
        <f t="shared" si="916"/>
        <v>umar abadiBMJ II&gt; 6UTARA12 RODA</v>
      </c>
      <c r="AO3229" s="5" t="str">
        <f t="shared" si="917"/>
        <v>umar abadi&gt; 6UTARA12 RODA</v>
      </c>
      <c r="AP3229" s="5" t="str">
        <f t="shared" si="918"/>
        <v>44203NIGHT</v>
      </c>
    </row>
    <row r="3230" spans="1:42" x14ac:dyDescent="0.3">
      <c r="A3230" s="33">
        <v>1</v>
      </c>
      <c r="B3230" s="33"/>
      <c r="C3230" s="70">
        <v>44203</v>
      </c>
      <c r="D3230" s="71" t="s">
        <v>87</v>
      </c>
      <c r="E3230" s="70">
        <v>44204</v>
      </c>
      <c r="F3230" s="71">
        <v>5166970</v>
      </c>
      <c r="G3230" s="33" t="s">
        <v>20</v>
      </c>
      <c r="H3230" s="33" t="s">
        <v>21</v>
      </c>
      <c r="I3230" s="33" t="s">
        <v>51</v>
      </c>
      <c r="J3230" s="33" t="s">
        <v>46</v>
      </c>
      <c r="K3230" s="63" t="s">
        <v>25</v>
      </c>
      <c r="L3230" s="32" t="str">
        <f t="shared" si="901"/>
        <v>CGE370</v>
      </c>
      <c r="M3230" s="32" t="str">
        <f t="shared" si="902"/>
        <v>BMJ II</v>
      </c>
      <c r="N3230" s="32" t="str">
        <f t="shared" si="903"/>
        <v>12 RODA</v>
      </c>
      <c r="O3230" s="146">
        <v>0.24016203703703706</v>
      </c>
      <c r="P3230" s="65">
        <v>0.24016203703703706</v>
      </c>
      <c r="Q3230" s="65"/>
      <c r="R3230" s="66">
        <v>7</v>
      </c>
      <c r="S3230" s="66">
        <v>48720</v>
      </c>
      <c r="T3230" s="66">
        <v>18500</v>
      </c>
      <c r="U3230" s="67">
        <f t="shared" si="913"/>
        <v>30.22</v>
      </c>
      <c r="V3230" s="66">
        <f t="shared" si="904"/>
        <v>612770.93999999994</v>
      </c>
      <c r="W3230" s="66" t="str">
        <f t="shared" si="905"/>
        <v>7 &gt;</v>
      </c>
      <c r="X3230" s="66">
        <f>A3230+SUMIFS(Presensi!F:F,Presensi!E:E,'Entry Data'!AP3230)</f>
        <v>1</v>
      </c>
      <c r="Y3230" s="66">
        <f>IFERROR(INDEX('Retasi Pricing'!F:F,MATCH('Entry Data'!AM3230,'Retasi Pricing'!E:E,0))*X3230,"")</f>
        <v>42000</v>
      </c>
      <c r="Z3230" s="62" t="s">
        <v>26</v>
      </c>
      <c r="AA3230" s="62" t="s">
        <v>27</v>
      </c>
      <c r="AB3230" s="32"/>
      <c r="AC3230" s="32" t="s">
        <v>207</v>
      </c>
      <c r="AD3230" s="32" t="str">
        <f t="shared" si="906"/>
        <v/>
      </c>
      <c r="AF3230" s="5" t="str">
        <f t="shared" si="907"/>
        <v>umar abadi44203</v>
      </c>
      <c r="AG3230" s="5" t="str">
        <f t="shared" si="908"/>
        <v>BMJ 04044203UTARANIGHT</v>
      </c>
      <c r="AH3230" s="5" t="str">
        <f t="shared" si="909"/>
        <v>umar abadi44203UTARANIGHT</v>
      </c>
      <c r="AI3230" s="5" t="str">
        <f t="shared" si="910"/>
        <v>BMJ 04044203NIGHT</v>
      </c>
      <c r="AJ3230" s="5" t="str">
        <f t="shared" si="911"/>
        <v>umar abadi44203NIGHT</v>
      </c>
      <c r="AK3230" s="5" t="str">
        <f t="shared" si="912"/>
        <v>umar abadiBMJ II</v>
      </c>
      <c r="AL3230" s="5" t="str">
        <f t="shared" si="914"/>
        <v>7UTARA</v>
      </c>
      <c r="AM3230" s="5" t="str">
        <f t="shared" si="915"/>
        <v>7 &gt;UTARA12 RODA</v>
      </c>
      <c r="AN3230" s="5" t="str">
        <f t="shared" si="916"/>
        <v>umar abadiBMJ II7 &gt;UTARA12 RODA</v>
      </c>
      <c r="AO3230" s="5" t="str">
        <f t="shared" si="917"/>
        <v>umar abadi7 &gt;UTARA12 RODA</v>
      </c>
      <c r="AP3230" s="5" t="str">
        <f t="shared" si="918"/>
        <v>44203NIGHT</v>
      </c>
    </row>
    <row r="3231" spans="1:42" x14ac:dyDescent="0.3">
      <c r="A3231" s="33">
        <v>1</v>
      </c>
      <c r="B3231" s="33"/>
      <c r="C3231" s="70">
        <v>44203</v>
      </c>
      <c r="D3231" s="71" t="s">
        <v>87</v>
      </c>
      <c r="E3231" s="70">
        <v>44203</v>
      </c>
      <c r="F3231" s="71">
        <v>5166588</v>
      </c>
      <c r="G3231" s="33" t="s">
        <v>20</v>
      </c>
      <c r="H3231" s="33" t="s">
        <v>21</v>
      </c>
      <c r="I3231" s="33" t="s">
        <v>51</v>
      </c>
      <c r="J3231" s="33" t="s">
        <v>46</v>
      </c>
      <c r="K3231" s="63" t="s">
        <v>25</v>
      </c>
      <c r="L3231" s="32" t="str">
        <f t="shared" si="901"/>
        <v>CGE370</v>
      </c>
      <c r="M3231" s="32" t="str">
        <f t="shared" si="902"/>
        <v>BMJ II</v>
      </c>
      <c r="N3231" s="32" t="str">
        <f t="shared" si="903"/>
        <v>12 RODA</v>
      </c>
      <c r="O3231" s="146">
        <v>0.87793981481481476</v>
      </c>
      <c r="P3231" s="65">
        <v>0.88498842592592597</v>
      </c>
      <c r="Q3231" s="65"/>
      <c r="R3231" s="66">
        <v>1</v>
      </c>
      <c r="S3231" s="66">
        <v>46860</v>
      </c>
      <c r="T3231" s="66">
        <v>18500</v>
      </c>
      <c r="U3231" s="67">
        <f t="shared" si="913"/>
        <v>28.36</v>
      </c>
      <c r="V3231" s="66">
        <f t="shared" si="904"/>
        <v>575055.72</v>
      </c>
      <c r="W3231" s="66" t="str">
        <f t="shared" si="905"/>
        <v>1 &gt; 4</v>
      </c>
      <c r="X3231" s="66">
        <f>A3231+SUMIFS(Presensi!F:F,Presensi!E:E,'Entry Data'!AP3231)</f>
        <v>1</v>
      </c>
      <c r="Y3231" s="66">
        <f>IFERROR(INDEX('Retasi Pricing'!F:F,MATCH('Entry Data'!AM3231,'Retasi Pricing'!E:E,0))*X3231,"")</f>
        <v>27500</v>
      </c>
      <c r="Z3231" s="62" t="s">
        <v>26</v>
      </c>
      <c r="AA3231" s="62" t="s">
        <v>27</v>
      </c>
      <c r="AB3231" s="32"/>
      <c r="AC3231" s="32" t="s">
        <v>207</v>
      </c>
      <c r="AD3231" s="32" t="str">
        <f t="shared" si="906"/>
        <v/>
      </c>
      <c r="AF3231" s="5" t="str">
        <f t="shared" si="907"/>
        <v>umar abadi44203</v>
      </c>
      <c r="AG3231" s="5" t="str">
        <f t="shared" si="908"/>
        <v>BMJ 04044203UTARANIGHT</v>
      </c>
      <c r="AH3231" s="5" t="str">
        <f t="shared" si="909"/>
        <v>umar abadi44203UTARANIGHT</v>
      </c>
      <c r="AI3231" s="5" t="str">
        <f t="shared" si="910"/>
        <v>BMJ 04044203NIGHT</v>
      </c>
      <c r="AJ3231" s="5" t="str">
        <f t="shared" si="911"/>
        <v>umar abadi44203NIGHT</v>
      </c>
      <c r="AK3231" s="5" t="str">
        <f t="shared" si="912"/>
        <v>umar abadiBMJ II</v>
      </c>
      <c r="AL3231" s="5" t="str">
        <f t="shared" si="914"/>
        <v>1UTARA</v>
      </c>
      <c r="AM3231" s="5" t="str">
        <f t="shared" si="915"/>
        <v>1 &gt; 4UTARA12 RODA</v>
      </c>
      <c r="AN3231" s="5" t="str">
        <f t="shared" si="916"/>
        <v>umar abadiBMJ II1 &gt; 4UTARA12 RODA</v>
      </c>
      <c r="AO3231" s="5" t="str">
        <f t="shared" si="917"/>
        <v>umar abadi1 &gt; 4UTARA12 RODA</v>
      </c>
      <c r="AP3231" s="5" t="str">
        <f t="shared" si="918"/>
        <v>44203NIGHT</v>
      </c>
    </row>
    <row r="3232" spans="1:42" x14ac:dyDescent="0.3">
      <c r="A3232" s="33">
        <v>1</v>
      </c>
      <c r="B3232" s="33"/>
      <c r="C3232" s="70">
        <v>44203</v>
      </c>
      <c r="D3232" s="71" t="s">
        <v>87</v>
      </c>
      <c r="E3232" s="70">
        <v>44203</v>
      </c>
      <c r="F3232" s="71">
        <v>5166656</v>
      </c>
      <c r="G3232" s="33" t="s">
        <v>20</v>
      </c>
      <c r="H3232" s="33" t="s">
        <v>21</v>
      </c>
      <c r="I3232" s="33" t="s">
        <v>51</v>
      </c>
      <c r="J3232" s="33" t="s">
        <v>46</v>
      </c>
      <c r="K3232" s="63" t="s">
        <v>25</v>
      </c>
      <c r="L3232" s="32" t="str">
        <f t="shared" si="901"/>
        <v>CGE370</v>
      </c>
      <c r="M3232" s="32" t="str">
        <f t="shared" si="902"/>
        <v>BMJ II</v>
      </c>
      <c r="N3232" s="32" t="str">
        <f t="shared" si="903"/>
        <v>12 RODA</v>
      </c>
      <c r="O3232" s="146">
        <v>0.93368055555555562</v>
      </c>
      <c r="P3232" s="65">
        <v>0.93368055555555562</v>
      </c>
      <c r="Q3232" s="65"/>
      <c r="R3232" s="66">
        <v>2</v>
      </c>
      <c r="S3232" s="66">
        <v>47760</v>
      </c>
      <c r="T3232" s="66">
        <v>18500</v>
      </c>
      <c r="U3232" s="67">
        <f t="shared" si="913"/>
        <v>29.26</v>
      </c>
      <c r="V3232" s="66">
        <f t="shared" si="904"/>
        <v>593305.02</v>
      </c>
      <c r="W3232" s="66" t="str">
        <f t="shared" si="905"/>
        <v>1 &gt; 4</v>
      </c>
      <c r="X3232" s="66">
        <f>A3232+SUMIFS(Presensi!F:F,Presensi!E:E,'Entry Data'!AP3232)</f>
        <v>1</v>
      </c>
      <c r="Y3232" s="66">
        <f>IFERROR(INDEX('Retasi Pricing'!F:F,MATCH('Entry Data'!AM3232,'Retasi Pricing'!E:E,0))*X3232,"")</f>
        <v>27500</v>
      </c>
      <c r="Z3232" s="62" t="s">
        <v>26</v>
      </c>
      <c r="AA3232" s="62" t="s">
        <v>27</v>
      </c>
      <c r="AB3232" s="32"/>
      <c r="AC3232" s="32" t="s">
        <v>207</v>
      </c>
      <c r="AD3232" s="32" t="str">
        <f t="shared" si="906"/>
        <v/>
      </c>
      <c r="AF3232" s="5" t="str">
        <f t="shared" si="907"/>
        <v>umar abadi44203</v>
      </c>
      <c r="AG3232" s="5" t="str">
        <f t="shared" si="908"/>
        <v>BMJ 04044203UTARANIGHT</v>
      </c>
      <c r="AH3232" s="5" t="str">
        <f t="shared" si="909"/>
        <v>umar abadi44203UTARANIGHT</v>
      </c>
      <c r="AI3232" s="5" t="str">
        <f t="shared" si="910"/>
        <v>BMJ 04044203NIGHT</v>
      </c>
      <c r="AJ3232" s="5" t="str">
        <f t="shared" si="911"/>
        <v>umar abadi44203NIGHT</v>
      </c>
      <c r="AK3232" s="5" t="str">
        <f t="shared" si="912"/>
        <v>umar abadiBMJ II</v>
      </c>
      <c r="AL3232" s="5" t="str">
        <f t="shared" si="914"/>
        <v>2UTARA</v>
      </c>
      <c r="AM3232" s="5" t="str">
        <f t="shared" si="915"/>
        <v>1 &gt; 4UTARA12 RODA</v>
      </c>
      <c r="AN3232" s="5" t="str">
        <f t="shared" si="916"/>
        <v>umar abadiBMJ II1 &gt; 4UTARA12 RODA</v>
      </c>
      <c r="AO3232" s="5" t="str">
        <f t="shared" si="917"/>
        <v>umar abadi1 &gt; 4UTARA12 RODA</v>
      </c>
      <c r="AP3232" s="5" t="str">
        <f t="shared" si="918"/>
        <v>44203NIGHT</v>
      </c>
    </row>
    <row r="3233" spans="1:42" x14ac:dyDescent="0.3">
      <c r="A3233" s="33">
        <v>1</v>
      </c>
      <c r="B3233" s="33"/>
      <c r="C3233" s="70">
        <v>44203</v>
      </c>
      <c r="D3233" s="71" t="s">
        <v>87</v>
      </c>
      <c r="E3233" s="70">
        <v>44203</v>
      </c>
      <c r="F3233" s="71">
        <v>5166722</v>
      </c>
      <c r="G3233" s="33" t="s">
        <v>20</v>
      </c>
      <c r="H3233" s="33" t="s">
        <v>21</v>
      </c>
      <c r="I3233" s="33" t="s">
        <v>51</v>
      </c>
      <c r="J3233" s="33" t="s">
        <v>46</v>
      </c>
      <c r="K3233" s="63" t="s">
        <v>25</v>
      </c>
      <c r="L3233" s="32" t="str">
        <f t="shared" si="901"/>
        <v>CGE370</v>
      </c>
      <c r="M3233" s="32" t="str">
        <f t="shared" si="902"/>
        <v>BMJ II</v>
      </c>
      <c r="N3233" s="32" t="str">
        <f t="shared" si="903"/>
        <v>12 RODA</v>
      </c>
      <c r="O3233" s="146">
        <v>0.99165509259259255</v>
      </c>
      <c r="P3233" s="65">
        <v>0.99165509259259255</v>
      </c>
      <c r="Q3233" s="65"/>
      <c r="R3233" s="66">
        <v>3</v>
      </c>
      <c r="S3233" s="66">
        <v>48300</v>
      </c>
      <c r="T3233" s="66">
        <v>18500</v>
      </c>
      <c r="U3233" s="67">
        <f t="shared" si="913"/>
        <v>29.8</v>
      </c>
      <c r="V3233" s="66">
        <f t="shared" si="904"/>
        <v>604254.6</v>
      </c>
      <c r="W3233" s="66" t="str">
        <f t="shared" si="905"/>
        <v>1 &gt; 4</v>
      </c>
      <c r="X3233" s="66">
        <f>A3233+SUMIFS(Presensi!F:F,Presensi!E:E,'Entry Data'!AP3233)</f>
        <v>1</v>
      </c>
      <c r="Y3233" s="66">
        <f>IFERROR(INDEX('Retasi Pricing'!F:F,MATCH('Entry Data'!AM3233,'Retasi Pricing'!E:E,0))*X3233,"")</f>
        <v>27500</v>
      </c>
      <c r="Z3233" s="62" t="s">
        <v>26</v>
      </c>
      <c r="AA3233" s="62" t="s">
        <v>27</v>
      </c>
      <c r="AB3233" s="32"/>
      <c r="AC3233" s="32" t="s">
        <v>207</v>
      </c>
      <c r="AD3233" s="32" t="str">
        <f t="shared" si="906"/>
        <v/>
      </c>
      <c r="AF3233" s="5" t="str">
        <f t="shared" si="907"/>
        <v>umar abadi44203</v>
      </c>
      <c r="AG3233" s="5" t="str">
        <f t="shared" si="908"/>
        <v>BMJ 04044203UTARANIGHT</v>
      </c>
      <c r="AH3233" s="5" t="str">
        <f t="shared" si="909"/>
        <v>umar abadi44203UTARANIGHT</v>
      </c>
      <c r="AI3233" s="5" t="str">
        <f t="shared" si="910"/>
        <v>BMJ 04044203NIGHT</v>
      </c>
      <c r="AJ3233" s="5" t="str">
        <f t="shared" si="911"/>
        <v>umar abadi44203NIGHT</v>
      </c>
      <c r="AK3233" s="5" t="str">
        <f t="shared" si="912"/>
        <v>umar abadiBMJ II</v>
      </c>
      <c r="AL3233" s="5" t="str">
        <f t="shared" si="914"/>
        <v>3UTARA</v>
      </c>
      <c r="AM3233" s="5" t="str">
        <f t="shared" si="915"/>
        <v>1 &gt; 4UTARA12 RODA</v>
      </c>
      <c r="AN3233" s="5" t="str">
        <f t="shared" si="916"/>
        <v>umar abadiBMJ II1 &gt; 4UTARA12 RODA</v>
      </c>
      <c r="AO3233" s="5" t="str">
        <f t="shared" si="917"/>
        <v>umar abadi1 &gt; 4UTARA12 RODA</v>
      </c>
      <c r="AP3233" s="5" t="str">
        <f t="shared" si="918"/>
        <v>44203NIGHT</v>
      </c>
    </row>
    <row r="3234" spans="1:42" x14ac:dyDescent="0.3">
      <c r="A3234" s="33">
        <v>1</v>
      </c>
      <c r="B3234" s="33"/>
      <c r="C3234" s="70">
        <v>44203</v>
      </c>
      <c r="D3234" s="71" t="s">
        <v>87</v>
      </c>
      <c r="E3234" s="70">
        <v>44204</v>
      </c>
      <c r="F3234" s="71">
        <v>5166907</v>
      </c>
      <c r="G3234" s="33" t="s">
        <v>20</v>
      </c>
      <c r="H3234" s="33" t="s">
        <v>21</v>
      </c>
      <c r="I3234" s="33" t="s">
        <v>51</v>
      </c>
      <c r="J3234" s="33" t="s">
        <v>46</v>
      </c>
      <c r="K3234" s="63" t="s">
        <v>126</v>
      </c>
      <c r="L3234" s="32" t="str">
        <f t="shared" si="901"/>
        <v>CGE370</v>
      </c>
      <c r="M3234" s="32" t="str">
        <f t="shared" si="902"/>
        <v>BMJ II</v>
      </c>
      <c r="N3234" s="32" t="str">
        <f t="shared" si="903"/>
        <v>12 RODA</v>
      </c>
      <c r="O3234" s="146">
        <v>0.17527777777777778</v>
      </c>
      <c r="P3234" s="65">
        <v>0.19341435185185185</v>
      </c>
      <c r="Q3234" s="65"/>
      <c r="R3234" s="66">
        <v>1</v>
      </c>
      <c r="S3234" s="66">
        <v>44400</v>
      </c>
      <c r="T3234" s="66">
        <v>17300</v>
      </c>
      <c r="U3234" s="67">
        <f t="shared" si="913"/>
        <v>27.1</v>
      </c>
      <c r="V3234" s="66">
        <f t="shared" si="904"/>
        <v>549506.70000000007</v>
      </c>
      <c r="W3234" s="66" t="str">
        <f t="shared" si="905"/>
        <v>1 &gt; 4</v>
      </c>
      <c r="X3234" s="66">
        <f>A3234+SUMIFS(Presensi!F:F,Presensi!E:E,'Entry Data'!AP3234)</f>
        <v>1</v>
      </c>
      <c r="Y3234" s="66">
        <f>IFERROR(INDEX('Retasi Pricing'!F:F,MATCH('Entry Data'!AM3234,'Retasi Pricing'!E:E,0))*X3234,"")</f>
        <v>27500</v>
      </c>
      <c r="Z3234" s="62" t="s">
        <v>26</v>
      </c>
      <c r="AA3234" s="62" t="s">
        <v>27</v>
      </c>
      <c r="AB3234" s="32"/>
      <c r="AC3234" s="32" t="s">
        <v>179</v>
      </c>
      <c r="AD3234" s="32" t="str">
        <f t="shared" si="906"/>
        <v/>
      </c>
      <c r="AF3234" s="5" t="str">
        <f t="shared" si="907"/>
        <v>imbran husain44203</v>
      </c>
      <c r="AG3234" s="5" t="str">
        <f t="shared" si="908"/>
        <v>BMJ 04244203UTARANIGHT</v>
      </c>
      <c r="AH3234" s="5" t="str">
        <f t="shared" si="909"/>
        <v>imbran husain44203UTARANIGHT</v>
      </c>
      <c r="AI3234" s="5" t="str">
        <f t="shared" si="910"/>
        <v>BMJ 04244203NIGHT</v>
      </c>
      <c r="AJ3234" s="5" t="str">
        <f t="shared" si="911"/>
        <v>imbran husain44203NIGHT</v>
      </c>
      <c r="AK3234" s="5" t="str">
        <f t="shared" si="912"/>
        <v>imbran husainBMJ II</v>
      </c>
      <c r="AL3234" s="5" t="str">
        <f t="shared" si="914"/>
        <v>1UTARA</v>
      </c>
      <c r="AM3234" s="5" t="str">
        <f t="shared" si="915"/>
        <v>1 &gt; 4UTARA12 RODA</v>
      </c>
      <c r="AN3234" s="5" t="str">
        <f t="shared" si="916"/>
        <v>imbran husainBMJ II1 &gt; 4UTARA12 RODA</v>
      </c>
      <c r="AO3234" s="5" t="str">
        <f t="shared" si="917"/>
        <v>imbran husain1 &gt; 4UTARA12 RODA</v>
      </c>
      <c r="AP3234" s="5" t="str">
        <f t="shared" si="918"/>
        <v>44203NIGHT</v>
      </c>
    </row>
    <row r="3235" spans="1:42" x14ac:dyDescent="0.3">
      <c r="A3235" s="33">
        <v>1</v>
      </c>
      <c r="B3235" s="33"/>
      <c r="C3235" s="70">
        <v>44203</v>
      </c>
      <c r="D3235" s="71" t="s">
        <v>87</v>
      </c>
      <c r="E3235" s="70">
        <v>44204</v>
      </c>
      <c r="F3235" s="71">
        <v>5166973</v>
      </c>
      <c r="G3235" s="33" t="s">
        <v>20</v>
      </c>
      <c r="H3235" s="33" t="s">
        <v>21</v>
      </c>
      <c r="I3235" s="33" t="s">
        <v>123</v>
      </c>
      <c r="J3235" s="33" t="s">
        <v>23</v>
      </c>
      <c r="K3235" s="63" t="s">
        <v>126</v>
      </c>
      <c r="L3235" s="32" t="str">
        <f t="shared" si="901"/>
        <v>CGE370</v>
      </c>
      <c r="M3235" s="32" t="str">
        <f t="shared" si="902"/>
        <v>BMJ II</v>
      </c>
      <c r="N3235" s="32" t="str">
        <f t="shared" si="903"/>
        <v>12 RODA</v>
      </c>
      <c r="O3235" s="146">
        <v>0.24824074074074076</v>
      </c>
      <c r="P3235" s="65">
        <v>0.24824074074074076</v>
      </c>
      <c r="Q3235" s="65"/>
      <c r="R3235" s="66">
        <v>2</v>
      </c>
      <c r="S3235" s="66">
        <v>46400</v>
      </c>
      <c r="T3235" s="66">
        <v>17300</v>
      </c>
      <c r="U3235" s="67">
        <f t="shared" si="913"/>
        <v>29.1</v>
      </c>
      <c r="V3235" s="66">
        <f t="shared" si="904"/>
        <v>590060.70000000007</v>
      </c>
      <c r="W3235" s="66" t="str">
        <f t="shared" si="905"/>
        <v>1 &gt; 4</v>
      </c>
      <c r="X3235" s="66">
        <f>A3235+SUMIFS(Presensi!F:F,Presensi!E:E,'Entry Data'!AP3235)</f>
        <v>1</v>
      </c>
      <c r="Y3235" s="66">
        <f>IFERROR(INDEX('Retasi Pricing'!F:F,MATCH('Entry Data'!AM3235,'Retasi Pricing'!E:E,0))*X3235,"")</f>
        <v>27500</v>
      </c>
      <c r="Z3235" s="62" t="s">
        <v>26</v>
      </c>
      <c r="AA3235" s="62" t="s">
        <v>27</v>
      </c>
      <c r="AB3235" s="32"/>
      <c r="AC3235" s="32" t="s">
        <v>179</v>
      </c>
      <c r="AD3235" s="32" t="str">
        <f t="shared" si="906"/>
        <v/>
      </c>
      <c r="AF3235" s="5" t="str">
        <f t="shared" si="907"/>
        <v>imbran husain44203</v>
      </c>
      <c r="AG3235" s="5" t="str">
        <f t="shared" si="908"/>
        <v>BMJ 04244203UTARANIGHT</v>
      </c>
      <c r="AH3235" s="5" t="str">
        <f t="shared" si="909"/>
        <v>imbran husain44203UTARANIGHT</v>
      </c>
      <c r="AI3235" s="5" t="str">
        <f t="shared" si="910"/>
        <v>BMJ 04244203NIGHT</v>
      </c>
      <c r="AJ3235" s="5" t="str">
        <f t="shared" si="911"/>
        <v>imbran husain44203NIGHT</v>
      </c>
      <c r="AK3235" s="5" t="str">
        <f t="shared" si="912"/>
        <v>imbran husainBMJ II</v>
      </c>
      <c r="AL3235" s="5" t="str">
        <f t="shared" si="914"/>
        <v>2UTARA</v>
      </c>
      <c r="AM3235" s="5" t="str">
        <f t="shared" si="915"/>
        <v>1 &gt; 4UTARA12 RODA</v>
      </c>
      <c r="AN3235" s="5" t="str">
        <f t="shared" si="916"/>
        <v>imbran husainBMJ II1 &gt; 4UTARA12 RODA</v>
      </c>
      <c r="AO3235" s="5" t="str">
        <f t="shared" si="917"/>
        <v>imbran husain1 &gt; 4UTARA12 RODA</v>
      </c>
      <c r="AP3235" s="5" t="str">
        <f t="shared" si="918"/>
        <v>44203NIGHT</v>
      </c>
    </row>
    <row r="3236" spans="1:42" x14ac:dyDescent="0.3">
      <c r="A3236" s="33">
        <v>1</v>
      </c>
      <c r="B3236" s="33"/>
      <c r="C3236" s="70">
        <v>44203</v>
      </c>
      <c r="D3236" s="71" t="s">
        <v>87</v>
      </c>
      <c r="E3236" s="70">
        <v>44204</v>
      </c>
      <c r="F3236" s="71">
        <v>5166773</v>
      </c>
      <c r="G3236" s="33" t="s">
        <v>20</v>
      </c>
      <c r="H3236" s="33" t="s">
        <v>21</v>
      </c>
      <c r="I3236" s="33" t="s">
        <v>51</v>
      </c>
      <c r="J3236" s="33" t="s">
        <v>46</v>
      </c>
      <c r="K3236" s="63" t="s">
        <v>33</v>
      </c>
      <c r="L3236" s="32" t="str">
        <f t="shared" si="901"/>
        <v>CGE370</v>
      </c>
      <c r="M3236" s="32" t="str">
        <f t="shared" si="902"/>
        <v>BMJ II</v>
      </c>
      <c r="N3236" s="32" t="str">
        <f t="shared" si="903"/>
        <v>12 RODA</v>
      </c>
      <c r="O3236" s="146">
        <v>3.6944444444444446E-2</v>
      </c>
      <c r="P3236" s="65">
        <v>3.6944444444444446E-2</v>
      </c>
      <c r="Q3236" s="65"/>
      <c r="R3236" s="66">
        <v>3</v>
      </c>
      <c r="S3236" s="66">
        <v>47380</v>
      </c>
      <c r="T3236" s="66">
        <v>17400</v>
      </c>
      <c r="U3236" s="67">
        <f t="shared" si="913"/>
        <v>29.98</v>
      </c>
      <c r="V3236" s="66">
        <f t="shared" si="904"/>
        <v>607904.46</v>
      </c>
      <c r="W3236" s="66" t="str">
        <f t="shared" si="905"/>
        <v>1 &gt; 4</v>
      </c>
      <c r="X3236" s="66">
        <f>A3236+SUMIFS(Presensi!F:F,Presensi!E:E,'Entry Data'!AP3236)</f>
        <v>1</v>
      </c>
      <c r="Y3236" s="66">
        <f>IFERROR(INDEX('Retasi Pricing'!F:F,MATCH('Entry Data'!AM3236,'Retasi Pricing'!E:E,0))*X3236,"")</f>
        <v>27500</v>
      </c>
      <c r="Z3236" s="62" t="s">
        <v>26</v>
      </c>
      <c r="AA3236" s="62" t="s">
        <v>27</v>
      </c>
      <c r="AB3236" s="32"/>
      <c r="AC3236" s="32" t="s">
        <v>208</v>
      </c>
      <c r="AD3236" s="32" t="str">
        <f t="shared" si="906"/>
        <v/>
      </c>
      <c r="AF3236" s="5" t="str">
        <f t="shared" si="907"/>
        <v>mulyadi44203</v>
      </c>
      <c r="AG3236" s="5" t="str">
        <f t="shared" si="908"/>
        <v>BMJ 04344203UTARANIGHT</v>
      </c>
      <c r="AH3236" s="5" t="str">
        <f t="shared" si="909"/>
        <v>mulyadi44203UTARANIGHT</v>
      </c>
      <c r="AI3236" s="5" t="str">
        <f t="shared" si="910"/>
        <v>BMJ 04344203NIGHT</v>
      </c>
      <c r="AJ3236" s="5" t="str">
        <f t="shared" si="911"/>
        <v>mulyadi44203NIGHT</v>
      </c>
      <c r="AK3236" s="5" t="str">
        <f t="shared" si="912"/>
        <v>mulyadiBMJ II</v>
      </c>
      <c r="AL3236" s="5" t="str">
        <f t="shared" si="914"/>
        <v>3UTARA</v>
      </c>
      <c r="AM3236" s="5" t="str">
        <f t="shared" si="915"/>
        <v>1 &gt; 4UTARA12 RODA</v>
      </c>
      <c r="AN3236" s="5" t="str">
        <f t="shared" si="916"/>
        <v>mulyadiBMJ II1 &gt; 4UTARA12 RODA</v>
      </c>
      <c r="AO3236" s="5" t="str">
        <f t="shared" si="917"/>
        <v>mulyadi1 &gt; 4UTARA12 RODA</v>
      </c>
      <c r="AP3236" s="5" t="str">
        <f t="shared" si="918"/>
        <v>44203NIGHT</v>
      </c>
    </row>
    <row r="3237" spans="1:42" x14ac:dyDescent="0.3">
      <c r="A3237" s="33">
        <v>1</v>
      </c>
      <c r="B3237" s="33"/>
      <c r="C3237" s="70">
        <v>44203</v>
      </c>
      <c r="D3237" s="71" t="s">
        <v>87</v>
      </c>
      <c r="E3237" s="70">
        <v>44204</v>
      </c>
      <c r="F3237" s="71">
        <v>5166885</v>
      </c>
      <c r="G3237" s="33" t="s">
        <v>20</v>
      </c>
      <c r="H3237" s="33" t="s">
        <v>21</v>
      </c>
      <c r="I3237" s="33" t="s">
        <v>51</v>
      </c>
      <c r="J3237" s="33" t="s">
        <v>46</v>
      </c>
      <c r="K3237" s="63" t="s">
        <v>33</v>
      </c>
      <c r="L3237" s="32" t="str">
        <f t="shared" si="901"/>
        <v>CGE370</v>
      </c>
      <c r="M3237" s="32" t="str">
        <f t="shared" si="902"/>
        <v>BMJ II</v>
      </c>
      <c r="N3237" s="32" t="str">
        <f t="shared" si="903"/>
        <v>12 RODA</v>
      </c>
      <c r="O3237" s="146">
        <v>0.14712962962962964</v>
      </c>
      <c r="P3237" s="65">
        <v>0.14712962962962964</v>
      </c>
      <c r="Q3237" s="65"/>
      <c r="R3237" s="66">
        <v>4</v>
      </c>
      <c r="S3237" s="66">
        <v>44720</v>
      </c>
      <c r="T3237" s="66">
        <v>17400</v>
      </c>
      <c r="U3237" s="67">
        <f t="shared" si="913"/>
        <v>27.32</v>
      </c>
      <c r="V3237" s="66">
        <f t="shared" si="904"/>
        <v>553967.64</v>
      </c>
      <c r="W3237" s="66" t="str">
        <f t="shared" si="905"/>
        <v>1 &gt; 4</v>
      </c>
      <c r="X3237" s="66">
        <f>A3237+SUMIFS(Presensi!F:F,Presensi!E:E,'Entry Data'!AP3237)</f>
        <v>1</v>
      </c>
      <c r="Y3237" s="66">
        <f>IFERROR(INDEX('Retasi Pricing'!F:F,MATCH('Entry Data'!AM3237,'Retasi Pricing'!E:E,0))*X3237,"")</f>
        <v>27500</v>
      </c>
      <c r="Z3237" s="62" t="s">
        <v>26</v>
      </c>
      <c r="AA3237" s="62" t="s">
        <v>27</v>
      </c>
      <c r="AB3237" s="32"/>
      <c r="AC3237" s="32" t="s">
        <v>208</v>
      </c>
      <c r="AD3237" s="32" t="str">
        <f t="shared" si="906"/>
        <v/>
      </c>
      <c r="AF3237" s="5" t="str">
        <f t="shared" si="907"/>
        <v>mulyadi44203</v>
      </c>
      <c r="AG3237" s="5" t="str">
        <f t="shared" si="908"/>
        <v>BMJ 04344203UTARANIGHT</v>
      </c>
      <c r="AH3237" s="5" t="str">
        <f t="shared" si="909"/>
        <v>mulyadi44203UTARANIGHT</v>
      </c>
      <c r="AI3237" s="5" t="str">
        <f t="shared" si="910"/>
        <v>BMJ 04344203NIGHT</v>
      </c>
      <c r="AJ3237" s="5" t="str">
        <f t="shared" si="911"/>
        <v>mulyadi44203NIGHT</v>
      </c>
      <c r="AK3237" s="5" t="str">
        <f t="shared" si="912"/>
        <v>mulyadiBMJ II</v>
      </c>
      <c r="AL3237" s="5" t="str">
        <f t="shared" si="914"/>
        <v>4UTARA</v>
      </c>
      <c r="AM3237" s="5" t="str">
        <f t="shared" si="915"/>
        <v>1 &gt; 4UTARA12 RODA</v>
      </c>
      <c r="AN3237" s="5" t="str">
        <f t="shared" si="916"/>
        <v>mulyadiBMJ II1 &gt; 4UTARA12 RODA</v>
      </c>
      <c r="AO3237" s="5" t="str">
        <f t="shared" si="917"/>
        <v>mulyadi1 &gt; 4UTARA12 RODA</v>
      </c>
      <c r="AP3237" s="5" t="str">
        <f t="shared" si="918"/>
        <v>44203NIGHT</v>
      </c>
    </row>
    <row r="3238" spans="1:42" x14ac:dyDescent="0.3">
      <c r="A3238" s="33">
        <v>1</v>
      </c>
      <c r="B3238" s="33"/>
      <c r="C3238" s="70">
        <v>44203</v>
      </c>
      <c r="D3238" s="71" t="s">
        <v>87</v>
      </c>
      <c r="E3238" s="70">
        <v>44204</v>
      </c>
      <c r="F3238" s="71">
        <v>5166948</v>
      </c>
      <c r="G3238" s="33" t="s">
        <v>20</v>
      </c>
      <c r="H3238" s="33" t="s">
        <v>21</v>
      </c>
      <c r="I3238" s="33" t="s">
        <v>51</v>
      </c>
      <c r="J3238" s="33" t="s">
        <v>46</v>
      </c>
      <c r="K3238" s="63" t="s">
        <v>33</v>
      </c>
      <c r="L3238" s="32" t="str">
        <f t="shared" si="901"/>
        <v>CGE370</v>
      </c>
      <c r="M3238" s="32" t="str">
        <f t="shared" si="902"/>
        <v>BMJ II</v>
      </c>
      <c r="N3238" s="32" t="str">
        <f t="shared" si="903"/>
        <v>12 RODA</v>
      </c>
      <c r="O3238" s="146">
        <v>0.21079861111111112</v>
      </c>
      <c r="P3238" s="65">
        <v>0.21079861111111112</v>
      </c>
      <c r="Q3238" s="65"/>
      <c r="R3238" s="66">
        <v>5</v>
      </c>
      <c r="S3238" s="66">
        <v>45360</v>
      </c>
      <c r="T3238" s="66">
        <v>17400</v>
      </c>
      <c r="U3238" s="67">
        <f t="shared" si="913"/>
        <v>27.96</v>
      </c>
      <c r="V3238" s="66">
        <f t="shared" si="904"/>
        <v>566944.91999999993</v>
      </c>
      <c r="W3238" s="66" t="str">
        <f t="shared" si="905"/>
        <v>&gt; 5</v>
      </c>
      <c r="X3238" s="66">
        <f>A3238+SUMIFS(Presensi!F:F,Presensi!E:E,'Entry Data'!AP3238)</f>
        <v>1</v>
      </c>
      <c r="Y3238" s="66">
        <f>IFERROR(INDEX('Retasi Pricing'!F:F,MATCH('Entry Data'!AM3238,'Retasi Pricing'!E:E,0))*X3238,"")</f>
        <v>31200</v>
      </c>
      <c r="Z3238" s="62" t="s">
        <v>26</v>
      </c>
      <c r="AA3238" s="62" t="s">
        <v>27</v>
      </c>
      <c r="AB3238" s="32"/>
      <c r="AC3238" s="32" t="s">
        <v>208</v>
      </c>
      <c r="AD3238" s="32" t="str">
        <f t="shared" si="906"/>
        <v/>
      </c>
      <c r="AF3238" s="5" t="str">
        <f t="shared" si="907"/>
        <v>mulyadi44203</v>
      </c>
      <c r="AG3238" s="5" t="str">
        <f t="shared" si="908"/>
        <v>BMJ 04344203UTARANIGHT</v>
      </c>
      <c r="AH3238" s="5" t="str">
        <f t="shared" si="909"/>
        <v>mulyadi44203UTARANIGHT</v>
      </c>
      <c r="AI3238" s="5" t="str">
        <f t="shared" si="910"/>
        <v>BMJ 04344203NIGHT</v>
      </c>
      <c r="AJ3238" s="5" t="str">
        <f t="shared" si="911"/>
        <v>mulyadi44203NIGHT</v>
      </c>
      <c r="AK3238" s="5" t="str">
        <f t="shared" si="912"/>
        <v>mulyadiBMJ II</v>
      </c>
      <c r="AL3238" s="5" t="str">
        <f t="shared" si="914"/>
        <v>5UTARA</v>
      </c>
      <c r="AM3238" s="5" t="str">
        <f t="shared" si="915"/>
        <v>&gt; 5UTARA12 RODA</v>
      </c>
      <c r="AN3238" s="5" t="str">
        <f t="shared" si="916"/>
        <v>mulyadiBMJ II&gt; 5UTARA12 RODA</v>
      </c>
      <c r="AO3238" s="5" t="str">
        <f t="shared" si="917"/>
        <v>mulyadi&gt; 5UTARA12 RODA</v>
      </c>
      <c r="AP3238" s="5" t="str">
        <f t="shared" si="918"/>
        <v>44203NIGHT</v>
      </c>
    </row>
    <row r="3239" spans="1:42" x14ac:dyDescent="0.3">
      <c r="A3239" s="33">
        <v>1</v>
      </c>
      <c r="B3239" s="33"/>
      <c r="C3239" s="70">
        <v>44203</v>
      </c>
      <c r="D3239" s="71" t="s">
        <v>87</v>
      </c>
      <c r="E3239" s="70">
        <v>44203</v>
      </c>
      <c r="F3239" s="71">
        <v>5166633</v>
      </c>
      <c r="G3239" s="33" t="s">
        <v>20</v>
      </c>
      <c r="H3239" s="33" t="s">
        <v>21</v>
      </c>
      <c r="I3239" s="33" t="s">
        <v>51</v>
      </c>
      <c r="J3239" s="33" t="s">
        <v>46</v>
      </c>
      <c r="K3239" s="63" t="s">
        <v>33</v>
      </c>
      <c r="L3239" s="32" t="str">
        <f t="shared" si="901"/>
        <v>CGE370</v>
      </c>
      <c r="M3239" s="32" t="str">
        <f t="shared" si="902"/>
        <v>BMJ II</v>
      </c>
      <c r="N3239" s="32" t="str">
        <f t="shared" si="903"/>
        <v>12 RODA</v>
      </c>
      <c r="O3239" s="146">
        <v>0.91585648148148147</v>
      </c>
      <c r="P3239" s="65">
        <v>0.93054398148148154</v>
      </c>
      <c r="Q3239" s="65"/>
      <c r="R3239" s="66">
        <v>1</v>
      </c>
      <c r="S3239" s="66">
        <v>44320</v>
      </c>
      <c r="T3239" s="66">
        <v>17400</v>
      </c>
      <c r="U3239" s="67">
        <f t="shared" si="913"/>
        <v>26.92</v>
      </c>
      <c r="V3239" s="66">
        <f t="shared" si="904"/>
        <v>545856.84000000008</v>
      </c>
      <c r="W3239" s="66" t="str">
        <f t="shared" si="905"/>
        <v>1 &gt; 4</v>
      </c>
      <c r="X3239" s="66">
        <f>A3239+SUMIFS(Presensi!F:F,Presensi!E:E,'Entry Data'!AP3239)</f>
        <v>1</v>
      </c>
      <c r="Y3239" s="66">
        <f>IFERROR(INDEX('Retasi Pricing'!F:F,MATCH('Entry Data'!AM3239,'Retasi Pricing'!E:E,0))*X3239,"")</f>
        <v>27500</v>
      </c>
      <c r="Z3239" s="62" t="s">
        <v>26</v>
      </c>
      <c r="AA3239" s="62" t="s">
        <v>27</v>
      </c>
      <c r="AB3239" s="32"/>
      <c r="AC3239" s="32" t="s">
        <v>208</v>
      </c>
      <c r="AD3239" s="32" t="str">
        <f t="shared" si="906"/>
        <v/>
      </c>
      <c r="AF3239" s="5" t="str">
        <f t="shared" si="907"/>
        <v>mulyadi44203</v>
      </c>
      <c r="AG3239" s="5" t="str">
        <f t="shared" si="908"/>
        <v>BMJ 04344203UTARANIGHT</v>
      </c>
      <c r="AH3239" s="5" t="str">
        <f t="shared" si="909"/>
        <v>mulyadi44203UTARANIGHT</v>
      </c>
      <c r="AI3239" s="5" t="str">
        <f t="shared" si="910"/>
        <v>BMJ 04344203NIGHT</v>
      </c>
      <c r="AJ3239" s="5" t="str">
        <f t="shared" si="911"/>
        <v>mulyadi44203NIGHT</v>
      </c>
      <c r="AK3239" s="5" t="str">
        <f t="shared" si="912"/>
        <v>mulyadiBMJ II</v>
      </c>
      <c r="AL3239" s="5" t="str">
        <f t="shared" si="914"/>
        <v>1UTARA</v>
      </c>
      <c r="AM3239" s="5" t="str">
        <f t="shared" si="915"/>
        <v>1 &gt; 4UTARA12 RODA</v>
      </c>
      <c r="AN3239" s="5" t="str">
        <f t="shared" si="916"/>
        <v>mulyadiBMJ II1 &gt; 4UTARA12 RODA</v>
      </c>
      <c r="AO3239" s="5" t="str">
        <f t="shared" si="917"/>
        <v>mulyadi1 &gt; 4UTARA12 RODA</v>
      </c>
      <c r="AP3239" s="5" t="str">
        <f t="shared" si="918"/>
        <v>44203NIGHT</v>
      </c>
    </row>
    <row r="3240" spans="1:42" x14ac:dyDescent="0.3">
      <c r="A3240" s="33">
        <v>1</v>
      </c>
      <c r="B3240" s="33"/>
      <c r="C3240" s="70">
        <v>44203</v>
      </c>
      <c r="D3240" s="71" t="s">
        <v>87</v>
      </c>
      <c r="E3240" s="70">
        <v>44203</v>
      </c>
      <c r="F3240" s="71">
        <v>5166714</v>
      </c>
      <c r="G3240" s="33" t="s">
        <v>20</v>
      </c>
      <c r="H3240" s="33" t="s">
        <v>21</v>
      </c>
      <c r="I3240" s="33" t="s">
        <v>51</v>
      </c>
      <c r="J3240" s="33" t="s">
        <v>46</v>
      </c>
      <c r="K3240" s="63" t="s">
        <v>33</v>
      </c>
      <c r="L3240" s="32" t="str">
        <f t="shared" si="901"/>
        <v>CGE370</v>
      </c>
      <c r="M3240" s="32" t="str">
        <f t="shared" si="902"/>
        <v>BMJ II</v>
      </c>
      <c r="N3240" s="32" t="str">
        <f t="shared" si="903"/>
        <v>12 RODA</v>
      </c>
      <c r="O3240" s="146">
        <v>0.98223379629629637</v>
      </c>
      <c r="P3240" s="65">
        <v>0.98223379629629637</v>
      </c>
      <c r="Q3240" s="65"/>
      <c r="R3240" s="66">
        <v>2</v>
      </c>
      <c r="S3240" s="66">
        <v>45580</v>
      </c>
      <c r="T3240" s="66">
        <v>17400</v>
      </c>
      <c r="U3240" s="67">
        <f t="shared" si="913"/>
        <v>28.18</v>
      </c>
      <c r="V3240" s="66">
        <f t="shared" si="904"/>
        <v>571405.86</v>
      </c>
      <c r="W3240" s="66" t="str">
        <f t="shared" si="905"/>
        <v>1 &gt; 4</v>
      </c>
      <c r="X3240" s="66">
        <f>A3240+SUMIFS(Presensi!F:F,Presensi!E:E,'Entry Data'!AP3240)</f>
        <v>1</v>
      </c>
      <c r="Y3240" s="66">
        <f>IFERROR(INDEX('Retasi Pricing'!F:F,MATCH('Entry Data'!AM3240,'Retasi Pricing'!E:E,0))*X3240,"")</f>
        <v>27500</v>
      </c>
      <c r="Z3240" s="62" t="s">
        <v>26</v>
      </c>
      <c r="AA3240" s="62" t="s">
        <v>27</v>
      </c>
      <c r="AB3240" s="32"/>
      <c r="AC3240" s="32" t="s">
        <v>208</v>
      </c>
      <c r="AD3240" s="32" t="str">
        <f t="shared" si="906"/>
        <v/>
      </c>
      <c r="AF3240" s="5" t="str">
        <f t="shared" si="907"/>
        <v>mulyadi44203</v>
      </c>
      <c r="AG3240" s="5" t="str">
        <f t="shared" si="908"/>
        <v>BMJ 04344203UTARANIGHT</v>
      </c>
      <c r="AH3240" s="5" t="str">
        <f t="shared" si="909"/>
        <v>mulyadi44203UTARANIGHT</v>
      </c>
      <c r="AI3240" s="5" t="str">
        <f t="shared" si="910"/>
        <v>BMJ 04344203NIGHT</v>
      </c>
      <c r="AJ3240" s="5" t="str">
        <f t="shared" si="911"/>
        <v>mulyadi44203NIGHT</v>
      </c>
      <c r="AK3240" s="5" t="str">
        <f t="shared" si="912"/>
        <v>mulyadiBMJ II</v>
      </c>
      <c r="AL3240" s="5" t="str">
        <f t="shared" si="914"/>
        <v>2UTARA</v>
      </c>
      <c r="AM3240" s="5" t="str">
        <f t="shared" si="915"/>
        <v>1 &gt; 4UTARA12 RODA</v>
      </c>
      <c r="AN3240" s="5" t="str">
        <f t="shared" si="916"/>
        <v>mulyadiBMJ II1 &gt; 4UTARA12 RODA</v>
      </c>
      <c r="AO3240" s="5" t="str">
        <f t="shared" si="917"/>
        <v>mulyadi1 &gt; 4UTARA12 RODA</v>
      </c>
      <c r="AP3240" s="5" t="str">
        <f t="shared" si="918"/>
        <v>44203NIGHT</v>
      </c>
    </row>
    <row r="3241" spans="1:42" x14ac:dyDescent="0.3">
      <c r="A3241" s="33">
        <v>1</v>
      </c>
      <c r="B3241" s="33"/>
      <c r="C3241" s="70">
        <v>44203</v>
      </c>
      <c r="D3241" s="71" t="s">
        <v>87</v>
      </c>
      <c r="E3241" s="70">
        <v>44203</v>
      </c>
      <c r="F3241" s="71">
        <v>5166723</v>
      </c>
      <c r="G3241" s="33" t="s">
        <v>20</v>
      </c>
      <c r="H3241" s="33" t="s">
        <v>21</v>
      </c>
      <c r="I3241" s="33" t="s">
        <v>51</v>
      </c>
      <c r="J3241" s="33" t="s">
        <v>46</v>
      </c>
      <c r="K3241" s="63" t="s">
        <v>107</v>
      </c>
      <c r="L3241" s="32" t="str">
        <f t="shared" si="901"/>
        <v>CGE370</v>
      </c>
      <c r="M3241" s="32" t="str">
        <f t="shared" si="902"/>
        <v>BMJ II</v>
      </c>
      <c r="N3241" s="32" t="str">
        <f t="shared" si="903"/>
        <v>12 RODA</v>
      </c>
      <c r="O3241" s="146">
        <v>0.99225694444444434</v>
      </c>
      <c r="P3241" s="65">
        <v>0.99225694444444434</v>
      </c>
      <c r="Q3241" s="65"/>
      <c r="R3241" s="66">
        <v>1</v>
      </c>
      <c r="S3241" s="66">
        <v>44380</v>
      </c>
      <c r="T3241" s="66">
        <v>16860</v>
      </c>
      <c r="U3241" s="67">
        <f t="shared" si="913"/>
        <v>27.52</v>
      </c>
      <c r="V3241" s="66">
        <f t="shared" si="904"/>
        <v>558023.04</v>
      </c>
      <c r="W3241" s="66" t="str">
        <f t="shared" si="905"/>
        <v>1 &gt; 4</v>
      </c>
      <c r="X3241" s="66">
        <f>A3241+SUMIFS(Presensi!F:F,Presensi!E:E,'Entry Data'!AP3241)</f>
        <v>1</v>
      </c>
      <c r="Y3241" s="66">
        <f>IFERROR(INDEX('Retasi Pricing'!F:F,MATCH('Entry Data'!AM3241,'Retasi Pricing'!E:E,0))*X3241,"")</f>
        <v>27500</v>
      </c>
      <c r="Z3241" s="62" t="s">
        <v>26</v>
      </c>
      <c r="AA3241" s="62" t="s">
        <v>27</v>
      </c>
      <c r="AB3241" s="32"/>
      <c r="AC3241" s="32" t="s">
        <v>198</v>
      </c>
      <c r="AD3241" s="32" t="str">
        <f t="shared" si="906"/>
        <v/>
      </c>
      <c r="AF3241" s="5" t="str">
        <f t="shared" si="907"/>
        <v>mustamin44203</v>
      </c>
      <c r="AG3241" s="5" t="str">
        <f t="shared" si="908"/>
        <v>BMJ 04444203UTARANIGHT</v>
      </c>
      <c r="AH3241" s="5" t="str">
        <f t="shared" si="909"/>
        <v>mustamin44203UTARANIGHT</v>
      </c>
      <c r="AI3241" s="5" t="str">
        <f t="shared" si="910"/>
        <v>BMJ 04444203NIGHT</v>
      </c>
      <c r="AJ3241" s="5" t="str">
        <f t="shared" si="911"/>
        <v>mustamin44203NIGHT</v>
      </c>
      <c r="AK3241" s="5" t="str">
        <f t="shared" si="912"/>
        <v>mustaminBMJ II</v>
      </c>
      <c r="AL3241" s="5" t="str">
        <f t="shared" si="914"/>
        <v>1UTARA</v>
      </c>
      <c r="AM3241" s="5" t="str">
        <f t="shared" si="915"/>
        <v>1 &gt; 4UTARA12 RODA</v>
      </c>
      <c r="AN3241" s="5" t="str">
        <f t="shared" si="916"/>
        <v>mustaminBMJ II1 &gt; 4UTARA12 RODA</v>
      </c>
      <c r="AO3241" s="5" t="str">
        <f t="shared" si="917"/>
        <v>mustamin1 &gt; 4UTARA12 RODA</v>
      </c>
      <c r="AP3241" s="5" t="str">
        <f t="shared" si="918"/>
        <v>44203NIGHT</v>
      </c>
    </row>
    <row r="3242" spans="1:42" x14ac:dyDescent="0.3">
      <c r="A3242" s="33">
        <v>1</v>
      </c>
      <c r="B3242" s="33"/>
      <c r="C3242" s="70">
        <v>44203</v>
      </c>
      <c r="D3242" s="71" t="s">
        <v>87</v>
      </c>
      <c r="E3242" s="70">
        <v>44204</v>
      </c>
      <c r="F3242" s="71">
        <v>5166735</v>
      </c>
      <c r="G3242" s="33" t="s">
        <v>20</v>
      </c>
      <c r="H3242" s="33" t="s">
        <v>21</v>
      </c>
      <c r="I3242" s="33" t="s">
        <v>51</v>
      </c>
      <c r="J3242" s="33" t="s">
        <v>46</v>
      </c>
      <c r="K3242" s="63" t="s">
        <v>35</v>
      </c>
      <c r="L3242" s="32" t="str">
        <f t="shared" si="901"/>
        <v>CGE370</v>
      </c>
      <c r="M3242" s="32" t="str">
        <f t="shared" si="902"/>
        <v>BMJ II</v>
      </c>
      <c r="N3242" s="32" t="str">
        <f t="shared" si="903"/>
        <v>12 RODA</v>
      </c>
      <c r="O3242" s="146">
        <v>5.4861111111111117E-3</v>
      </c>
      <c r="P3242" s="65">
        <v>5.4861111111111117E-3</v>
      </c>
      <c r="Q3242" s="65"/>
      <c r="R3242" s="66">
        <v>2</v>
      </c>
      <c r="S3242" s="66">
        <v>46940</v>
      </c>
      <c r="T3242" s="66">
        <v>17200</v>
      </c>
      <c r="U3242" s="67">
        <f t="shared" si="913"/>
        <v>29.74</v>
      </c>
      <c r="V3242" s="66">
        <f t="shared" si="904"/>
        <v>603037.98</v>
      </c>
      <c r="W3242" s="66" t="str">
        <f t="shared" si="905"/>
        <v>1 &gt; 4</v>
      </c>
      <c r="X3242" s="66">
        <f>A3242+SUMIFS(Presensi!F:F,Presensi!E:E,'Entry Data'!AP3242)</f>
        <v>1</v>
      </c>
      <c r="Y3242" s="66">
        <f>IFERROR(INDEX('Retasi Pricing'!F:F,MATCH('Entry Data'!AM3242,'Retasi Pricing'!E:E,0))*X3242,"")</f>
        <v>27500</v>
      </c>
      <c r="Z3242" s="62" t="s">
        <v>26</v>
      </c>
      <c r="AA3242" s="62" t="s">
        <v>27</v>
      </c>
      <c r="AB3242" s="32"/>
      <c r="AC3242" s="32" t="s">
        <v>106</v>
      </c>
      <c r="AD3242" s="32" t="str">
        <f t="shared" si="906"/>
        <v/>
      </c>
      <c r="AF3242" s="5" t="str">
        <f t="shared" si="907"/>
        <v>muhlis44203</v>
      </c>
      <c r="AG3242" s="5" t="str">
        <f t="shared" si="908"/>
        <v>BMJ 04544203UTARANIGHT</v>
      </c>
      <c r="AH3242" s="5" t="str">
        <f t="shared" si="909"/>
        <v>muhlis44203UTARANIGHT</v>
      </c>
      <c r="AI3242" s="5" t="str">
        <f t="shared" si="910"/>
        <v>BMJ 04544203NIGHT</v>
      </c>
      <c r="AJ3242" s="5" t="str">
        <f t="shared" si="911"/>
        <v>muhlis44203NIGHT</v>
      </c>
      <c r="AK3242" s="5" t="str">
        <f t="shared" si="912"/>
        <v>muhlisBMJ II</v>
      </c>
      <c r="AL3242" s="5" t="str">
        <f t="shared" si="914"/>
        <v>2UTARA</v>
      </c>
      <c r="AM3242" s="5" t="str">
        <f t="shared" si="915"/>
        <v>1 &gt; 4UTARA12 RODA</v>
      </c>
      <c r="AN3242" s="5" t="str">
        <f t="shared" si="916"/>
        <v>muhlisBMJ II1 &gt; 4UTARA12 RODA</v>
      </c>
      <c r="AO3242" s="5" t="str">
        <f t="shared" si="917"/>
        <v>muhlis1 &gt; 4UTARA12 RODA</v>
      </c>
      <c r="AP3242" s="5" t="str">
        <f t="shared" si="918"/>
        <v>44203NIGHT</v>
      </c>
    </row>
    <row r="3243" spans="1:42" x14ac:dyDescent="0.3">
      <c r="A3243" s="33">
        <v>1</v>
      </c>
      <c r="B3243" s="33"/>
      <c r="C3243" s="70">
        <v>44203</v>
      </c>
      <c r="D3243" s="71" t="s">
        <v>87</v>
      </c>
      <c r="E3243" s="70">
        <v>44204</v>
      </c>
      <c r="F3243" s="71">
        <v>5166804</v>
      </c>
      <c r="G3243" s="33" t="s">
        <v>20</v>
      </c>
      <c r="H3243" s="33" t="s">
        <v>21</v>
      </c>
      <c r="I3243" s="33" t="s">
        <v>51</v>
      </c>
      <c r="J3243" s="33" t="s">
        <v>46</v>
      </c>
      <c r="K3243" s="63" t="s">
        <v>35</v>
      </c>
      <c r="L3243" s="32" t="str">
        <f t="shared" si="901"/>
        <v>CGE370</v>
      </c>
      <c r="M3243" s="32" t="str">
        <f t="shared" si="902"/>
        <v>BMJ II</v>
      </c>
      <c r="N3243" s="32" t="str">
        <f t="shared" si="903"/>
        <v>12 RODA</v>
      </c>
      <c r="O3243" s="146">
        <v>7.2361111111111112E-2</v>
      </c>
      <c r="P3243" s="65">
        <v>7.2361111111111112E-2</v>
      </c>
      <c r="Q3243" s="65"/>
      <c r="R3243" s="66">
        <v>3</v>
      </c>
      <c r="S3243" s="66">
        <v>46920</v>
      </c>
      <c r="T3243" s="66">
        <v>17200</v>
      </c>
      <c r="U3243" s="67">
        <f t="shared" si="913"/>
        <v>29.72</v>
      </c>
      <c r="V3243" s="66">
        <f t="shared" si="904"/>
        <v>602632.43999999994</v>
      </c>
      <c r="W3243" s="66" t="str">
        <f t="shared" si="905"/>
        <v>1 &gt; 4</v>
      </c>
      <c r="X3243" s="66">
        <f>A3243+SUMIFS(Presensi!F:F,Presensi!E:E,'Entry Data'!AP3243)</f>
        <v>1</v>
      </c>
      <c r="Y3243" s="66">
        <f>IFERROR(INDEX('Retasi Pricing'!F:F,MATCH('Entry Data'!AM3243,'Retasi Pricing'!E:E,0))*X3243,"")</f>
        <v>27500</v>
      </c>
      <c r="Z3243" s="62" t="s">
        <v>26</v>
      </c>
      <c r="AA3243" s="62" t="s">
        <v>27</v>
      </c>
      <c r="AB3243" s="32"/>
      <c r="AC3243" s="32" t="s">
        <v>106</v>
      </c>
      <c r="AD3243" s="32" t="str">
        <f t="shared" si="906"/>
        <v/>
      </c>
      <c r="AF3243" s="5" t="str">
        <f t="shared" si="907"/>
        <v>muhlis44203</v>
      </c>
      <c r="AG3243" s="5" t="str">
        <f t="shared" si="908"/>
        <v>BMJ 04544203UTARANIGHT</v>
      </c>
      <c r="AH3243" s="5" t="str">
        <f t="shared" si="909"/>
        <v>muhlis44203UTARANIGHT</v>
      </c>
      <c r="AI3243" s="5" t="str">
        <f t="shared" si="910"/>
        <v>BMJ 04544203NIGHT</v>
      </c>
      <c r="AJ3243" s="5" t="str">
        <f t="shared" si="911"/>
        <v>muhlis44203NIGHT</v>
      </c>
      <c r="AK3243" s="5" t="str">
        <f t="shared" si="912"/>
        <v>muhlisBMJ II</v>
      </c>
      <c r="AL3243" s="5" t="str">
        <f t="shared" si="914"/>
        <v>3UTARA</v>
      </c>
      <c r="AM3243" s="5" t="str">
        <f t="shared" si="915"/>
        <v>1 &gt; 4UTARA12 RODA</v>
      </c>
      <c r="AN3243" s="5" t="str">
        <f t="shared" si="916"/>
        <v>muhlisBMJ II1 &gt; 4UTARA12 RODA</v>
      </c>
      <c r="AO3243" s="5" t="str">
        <f t="shared" si="917"/>
        <v>muhlis1 &gt; 4UTARA12 RODA</v>
      </c>
      <c r="AP3243" s="5" t="str">
        <f t="shared" si="918"/>
        <v>44203NIGHT</v>
      </c>
    </row>
    <row r="3244" spans="1:42" x14ac:dyDescent="0.3">
      <c r="A3244" s="33">
        <v>1</v>
      </c>
      <c r="B3244" s="33"/>
      <c r="C3244" s="70">
        <v>44203</v>
      </c>
      <c r="D3244" s="71" t="s">
        <v>87</v>
      </c>
      <c r="E3244" s="70">
        <v>44204</v>
      </c>
      <c r="F3244" s="71">
        <v>5166865</v>
      </c>
      <c r="G3244" s="33" t="s">
        <v>20</v>
      </c>
      <c r="H3244" s="33" t="s">
        <v>21</v>
      </c>
      <c r="I3244" s="33" t="s">
        <v>51</v>
      </c>
      <c r="J3244" s="33" t="s">
        <v>46</v>
      </c>
      <c r="K3244" s="63" t="s">
        <v>35</v>
      </c>
      <c r="L3244" s="32" t="str">
        <f t="shared" ref="L3244:L3307" si="919">IFERROR(VLOOKUP(K3244,db_unit,2,FALSE),"")</f>
        <v>CGE370</v>
      </c>
      <c r="M3244" s="32" t="str">
        <f t="shared" ref="M3244:M3307" si="920">IFERROR(VLOOKUP(K3244,db_unit,3,FALSE),"")</f>
        <v>BMJ II</v>
      </c>
      <c r="N3244" s="32" t="str">
        <f t="shared" ref="N3244:N3307" si="921">IFERROR(VLOOKUP(K3244,db_unit,4,FALSE),"")</f>
        <v>12 RODA</v>
      </c>
      <c r="O3244" s="146">
        <v>0.12942129629629631</v>
      </c>
      <c r="P3244" s="65">
        <v>0.12942129629629631</v>
      </c>
      <c r="Q3244" s="65"/>
      <c r="R3244" s="66">
        <v>4</v>
      </c>
      <c r="S3244" s="66">
        <v>44740</v>
      </c>
      <c r="T3244" s="66">
        <v>17200</v>
      </c>
      <c r="U3244" s="67">
        <f t="shared" si="913"/>
        <v>27.54</v>
      </c>
      <c r="V3244" s="66">
        <f t="shared" si="904"/>
        <v>558428.58000000007</v>
      </c>
      <c r="W3244" s="66" t="str">
        <f t="shared" si="905"/>
        <v>1 &gt; 4</v>
      </c>
      <c r="X3244" s="66">
        <f>A3244+SUMIFS(Presensi!F:F,Presensi!E:E,'Entry Data'!AP3244)</f>
        <v>1</v>
      </c>
      <c r="Y3244" s="66">
        <f>IFERROR(INDEX('Retasi Pricing'!F:F,MATCH('Entry Data'!AM3244,'Retasi Pricing'!E:E,0))*X3244,"")</f>
        <v>27500</v>
      </c>
      <c r="Z3244" s="62" t="s">
        <v>26</v>
      </c>
      <c r="AA3244" s="62" t="s">
        <v>27</v>
      </c>
      <c r="AB3244" s="32"/>
      <c r="AC3244" s="32" t="s">
        <v>106</v>
      </c>
      <c r="AD3244" s="32" t="str">
        <f t="shared" si="906"/>
        <v/>
      </c>
      <c r="AF3244" s="5" t="str">
        <f t="shared" si="907"/>
        <v>muhlis44203</v>
      </c>
      <c r="AG3244" s="5" t="str">
        <f t="shared" si="908"/>
        <v>BMJ 04544203UTARANIGHT</v>
      </c>
      <c r="AH3244" s="5" t="str">
        <f t="shared" si="909"/>
        <v>muhlis44203UTARANIGHT</v>
      </c>
      <c r="AI3244" s="5" t="str">
        <f t="shared" si="910"/>
        <v>BMJ 04544203NIGHT</v>
      </c>
      <c r="AJ3244" s="5" t="str">
        <f t="shared" si="911"/>
        <v>muhlis44203NIGHT</v>
      </c>
      <c r="AK3244" s="5" t="str">
        <f t="shared" si="912"/>
        <v>muhlisBMJ II</v>
      </c>
      <c r="AL3244" s="5" t="str">
        <f t="shared" si="914"/>
        <v>4UTARA</v>
      </c>
      <c r="AM3244" s="5" t="str">
        <f t="shared" si="915"/>
        <v>1 &gt; 4UTARA12 RODA</v>
      </c>
      <c r="AN3244" s="5" t="str">
        <f t="shared" si="916"/>
        <v>muhlisBMJ II1 &gt; 4UTARA12 RODA</v>
      </c>
      <c r="AO3244" s="5" t="str">
        <f t="shared" si="917"/>
        <v>muhlis1 &gt; 4UTARA12 RODA</v>
      </c>
      <c r="AP3244" s="5" t="str">
        <f t="shared" si="918"/>
        <v>44203NIGHT</v>
      </c>
    </row>
    <row r="3245" spans="1:42" x14ac:dyDescent="0.3">
      <c r="A3245" s="33">
        <v>1</v>
      </c>
      <c r="B3245" s="33"/>
      <c r="C3245" s="70">
        <v>44203</v>
      </c>
      <c r="D3245" s="71" t="s">
        <v>87</v>
      </c>
      <c r="E3245" s="70">
        <v>44204</v>
      </c>
      <c r="F3245" s="71">
        <v>5166930</v>
      </c>
      <c r="G3245" s="33" t="s">
        <v>20</v>
      </c>
      <c r="H3245" s="33" t="s">
        <v>21</v>
      </c>
      <c r="I3245" s="33" t="s">
        <v>51</v>
      </c>
      <c r="J3245" s="33" t="s">
        <v>23</v>
      </c>
      <c r="K3245" s="63" t="s">
        <v>35</v>
      </c>
      <c r="L3245" s="32" t="str">
        <f t="shared" si="919"/>
        <v>CGE370</v>
      </c>
      <c r="M3245" s="32" t="str">
        <f t="shared" si="920"/>
        <v>BMJ II</v>
      </c>
      <c r="N3245" s="32" t="str">
        <f t="shared" si="921"/>
        <v>12 RODA</v>
      </c>
      <c r="O3245" s="146">
        <v>0.19609953703703706</v>
      </c>
      <c r="P3245" s="65">
        <v>0.19609953703703706</v>
      </c>
      <c r="Q3245" s="65"/>
      <c r="R3245" s="66">
        <v>5</v>
      </c>
      <c r="S3245" s="66">
        <v>46620</v>
      </c>
      <c r="T3245" s="66">
        <v>17200</v>
      </c>
      <c r="U3245" s="67">
        <f t="shared" si="913"/>
        <v>29.42</v>
      </c>
      <c r="V3245" s="66">
        <f t="shared" si="904"/>
        <v>596549.34000000008</v>
      </c>
      <c r="W3245" s="66" t="str">
        <f t="shared" si="905"/>
        <v>&gt; 5</v>
      </c>
      <c r="X3245" s="66">
        <f>A3245+SUMIFS(Presensi!F:F,Presensi!E:E,'Entry Data'!AP3245)</f>
        <v>1</v>
      </c>
      <c r="Y3245" s="66">
        <f>IFERROR(INDEX('Retasi Pricing'!F:F,MATCH('Entry Data'!AM3245,'Retasi Pricing'!E:E,0))*X3245,"")</f>
        <v>31200</v>
      </c>
      <c r="Z3245" s="62" t="s">
        <v>26</v>
      </c>
      <c r="AA3245" s="62" t="s">
        <v>27</v>
      </c>
      <c r="AB3245" s="32"/>
      <c r="AC3245" s="32" t="s">
        <v>106</v>
      </c>
      <c r="AD3245" s="32" t="str">
        <f t="shared" si="906"/>
        <v/>
      </c>
      <c r="AF3245" s="5" t="str">
        <f t="shared" si="907"/>
        <v>muhlis44203</v>
      </c>
      <c r="AG3245" s="5" t="str">
        <f t="shared" si="908"/>
        <v>BMJ 04544203UTARANIGHT</v>
      </c>
      <c r="AH3245" s="5" t="str">
        <f t="shared" si="909"/>
        <v>muhlis44203UTARANIGHT</v>
      </c>
      <c r="AI3245" s="5" t="str">
        <f t="shared" si="910"/>
        <v>BMJ 04544203NIGHT</v>
      </c>
      <c r="AJ3245" s="5" t="str">
        <f t="shared" si="911"/>
        <v>muhlis44203NIGHT</v>
      </c>
      <c r="AK3245" s="5" t="str">
        <f t="shared" si="912"/>
        <v>muhlisBMJ II</v>
      </c>
      <c r="AL3245" s="5" t="str">
        <f t="shared" si="914"/>
        <v>5UTARA</v>
      </c>
      <c r="AM3245" s="5" t="str">
        <f t="shared" si="915"/>
        <v>&gt; 5UTARA12 RODA</v>
      </c>
      <c r="AN3245" s="5" t="str">
        <f t="shared" si="916"/>
        <v>muhlisBMJ II&gt; 5UTARA12 RODA</v>
      </c>
      <c r="AO3245" s="5" t="str">
        <f t="shared" si="917"/>
        <v>muhlis&gt; 5UTARA12 RODA</v>
      </c>
      <c r="AP3245" s="5" t="str">
        <f t="shared" si="918"/>
        <v>44203NIGHT</v>
      </c>
    </row>
    <row r="3246" spans="1:42" x14ac:dyDescent="0.3">
      <c r="A3246" s="33">
        <v>1</v>
      </c>
      <c r="B3246" s="33"/>
      <c r="C3246" s="70">
        <v>44203</v>
      </c>
      <c r="D3246" s="71" t="s">
        <v>87</v>
      </c>
      <c r="E3246" s="70">
        <v>44203</v>
      </c>
      <c r="F3246" s="71">
        <v>5166667</v>
      </c>
      <c r="G3246" s="33" t="s">
        <v>20</v>
      </c>
      <c r="H3246" s="33" t="s">
        <v>21</v>
      </c>
      <c r="I3246" s="33" t="s">
        <v>51</v>
      </c>
      <c r="J3246" s="33" t="s">
        <v>46</v>
      </c>
      <c r="K3246" s="63" t="s">
        <v>35</v>
      </c>
      <c r="L3246" s="32" t="str">
        <f t="shared" si="919"/>
        <v>CGE370</v>
      </c>
      <c r="M3246" s="32" t="str">
        <f t="shared" si="920"/>
        <v>BMJ II</v>
      </c>
      <c r="N3246" s="32" t="str">
        <f t="shared" si="921"/>
        <v>12 RODA</v>
      </c>
      <c r="O3246" s="146">
        <v>0.94416666666666671</v>
      </c>
      <c r="P3246" s="65">
        <v>0.95292824074074067</v>
      </c>
      <c r="Q3246" s="65"/>
      <c r="R3246" s="66">
        <v>1</v>
      </c>
      <c r="S3246" s="66">
        <v>48360</v>
      </c>
      <c r="T3246" s="66">
        <v>17200</v>
      </c>
      <c r="U3246" s="67">
        <f t="shared" si="913"/>
        <v>31.16</v>
      </c>
      <c r="V3246" s="66">
        <f t="shared" si="904"/>
        <v>631831.31999999995</v>
      </c>
      <c r="W3246" s="66" t="str">
        <f t="shared" si="905"/>
        <v>1 &gt; 4</v>
      </c>
      <c r="X3246" s="66">
        <f>A3246+SUMIFS(Presensi!F:F,Presensi!E:E,'Entry Data'!AP3246)</f>
        <v>1</v>
      </c>
      <c r="Y3246" s="66">
        <f>IFERROR(INDEX('Retasi Pricing'!F:F,MATCH('Entry Data'!AM3246,'Retasi Pricing'!E:E,0))*X3246,"")</f>
        <v>27500</v>
      </c>
      <c r="Z3246" s="62" t="s">
        <v>26</v>
      </c>
      <c r="AA3246" s="62" t="s">
        <v>27</v>
      </c>
      <c r="AB3246" s="32"/>
      <c r="AC3246" s="32" t="s">
        <v>106</v>
      </c>
      <c r="AD3246" s="32" t="str">
        <f t="shared" si="906"/>
        <v/>
      </c>
      <c r="AF3246" s="5" t="str">
        <f t="shared" si="907"/>
        <v>muhlis44203</v>
      </c>
      <c r="AG3246" s="5" t="str">
        <f t="shared" si="908"/>
        <v>BMJ 04544203UTARANIGHT</v>
      </c>
      <c r="AH3246" s="5" t="str">
        <f t="shared" si="909"/>
        <v>muhlis44203UTARANIGHT</v>
      </c>
      <c r="AI3246" s="5" t="str">
        <f t="shared" si="910"/>
        <v>BMJ 04544203NIGHT</v>
      </c>
      <c r="AJ3246" s="5" t="str">
        <f t="shared" si="911"/>
        <v>muhlis44203NIGHT</v>
      </c>
      <c r="AK3246" s="5" t="str">
        <f t="shared" si="912"/>
        <v>muhlisBMJ II</v>
      </c>
      <c r="AL3246" s="5" t="str">
        <f t="shared" si="914"/>
        <v>1UTARA</v>
      </c>
      <c r="AM3246" s="5" t="str">
        <f t="shared" si="915"/>
        <v>1 &gt; 4UTARA12 RODA</v>
      </c>
      <c r="AN3246" s="5" t="str">
        <f t="shared" si="916"/>
        <v>muhlisBMJ II1 &gt; 4UTARA12 RODA</v>
      </c>
      <c r="AO3246" s="5" t="str">
        <f t="shared" si="917"/>
        <v>muhlis1 &gt; 4UTARA12 RODA</v>
      </c>
      <c r="AP3246" s="5" t="str">
        <f t="shared" si="918"/>
        <v>44203NIGHT</v>
      </c>
    </row>
    <row r="3247" spans="1:42" x14ac:dyDescent="0.3">
      <c r="A3247" s="33">
        <v>1</v>
      </c>
      <c r="B3247" s="33"/>
      <c r="C3247" s="70">
        <v>44203</v>
      </c>
      <c r="D3247" s="71" t="s">
        <v>87</v>
      </c>
      <c r="E3247" s="70">
        <v>44204</v>
      </c>
      <c r="F3247" s="71">
        <v>5166797</v>
      </c>
      <c r="G3247" s="33" t="s">
        <v>20</v>
      </c>
      <c r="H3247" s="33" t="s">
        <v>21</v>
      </c>
      <c r="I3247" s="33" t="s">
        <v>51</v>
      </c>
      <c r="J3247" s="33" t="s">
        <v>46</v>
      </c>
      <c r="K3247" s="63" t="s">
        <v>36</v>
      </c>
      <c r="L3247" s="32" t="str">
        <f t="shared" si="919"/>
        <v>CGE370</v>
      </c>
      <c r="M3247" s="32" t="str">
        <f t="shared" si="920"/>
        <v>BMJ II</v>
      </c>
      <c r="N3247" s="32" t="str">
        <f t="shared" si="921"/>
        <v>12 RODA</v>
      </c>
      <c r="O3247" s="146">
        <v>6.4687499999999995E-2</v>
      </c>
      <c r="P3247" s="65">
        <v>6.4687499999999995E-2</v>
      </c>
      <c r="Q3247" s="65"/>
      <c r="R3247" s="66">
        <v>4</v>
      </c>
      <c r="S3247" s="66">
        <v>46260</v>
      </c>
      <c r="T3247" s="66">
        <v>16860</v>
      </c>
      <c r="U3247" s="67">
        <f t="shared" si="913"/>
        <v>29.4</v>
      </c>
      <c r="V3247" s="66">
        <f t="shared" si="904"/>
        <v>596143.79999999993</v>
      </c>
      <c r="W3247" s="66" t="str">
        <f t="shared" si="905"/>
        <v>1 &gt; 4</v>
      </c>
      <c r="X3247" s="66">
        <f>A3247+SUMIFS(Presensi!F:F,Presensi!E:E,'Entry Data'!AP3247)</f>
        <v>1</v>
      </c>
      <c r="Y3247" s="66">
        <f>IFERROR(INDEX('Retasi Pricing'!F:F,MATCH('Entry Data'!AM3247,'Retasi Pricing'!E:E,0))*X3247,"")</f>
        <v>27500</v>
      </c>
      <c r="Z3247" s="62" t="s">
        <v>26</v>
      </c>
      <c r="AA3247" s="62" t="s">
        <v>27</v>
      </c>
      <c r="AB3247" s="32"/>
      <c r="AC3247" s="32" t="s">
        <v>131</v>
      </c>
      <c r="AD3247" s="32" t="str">
        <f t="shared" si="906"/>
        <v/>
      </c>
      <c r="AF3247" s="5" t="str">
        <f t="shared" si="907"/>
        <v>sofi'in44203</v>
      </c>
      <c r="AG3247" s="5" t="str">
        <f t="shared" si="908"/>
        <v>BMJ 04644203UTARANIGHT</v>
      </c>
      <c r="AH3247" s="5" t="str">
        <f t="shared" si="909"/>
        <v>sofi'in44203UTARANIGHT</v>
      </c>
      <c r="AI3247" s="5" t="str">
        <f t="shared" si="910"/>
        <v>BMJ 04644203NIGHT</v>
      </c>
      <c r="AJ3247" s="5" t="str">
        <f t="shared" si="911"/>
        <v>sofi'in44203NIGHT</v>
      </c>
      <c r="AK3247" s="5" t="str">
        <f t="shared" si="912"/>
        <v>sofi'inBMJ II</v>
      </c>
      <c r="AL3247" s="5" t="str">
        <f t="shared" si="914"/>
        <v>4UTARA</v>
      </c>
      <c r="AM3247" s="5" t="str">
        <f t="shared" si="915"/>
        <v>1 &gt; 4UTARA12 RODA</v>
      </c>
      <c r="AN3247" s="5" t="str">
        <f t="shared" si="916"/>
        <v>sofi'inBMJ II1 &gt; 4UTARA12 RODA</v>
      </c>
      <c r="AO3247" s="5" t="str">
        <f t="shared" si="917"/>
        <v>sofi'in1 &gt; 4UTARA12 RODA</v>
      </c>
      <c r="AP3247" s="5" t="str">
        <f t="shared" si="918"/>
        <v>44203NIGHT</v>
      </c>
    </row>
    <row r="3248" spans="1:42" x14ac:dyDescent="0.3">
      <c r="A3248" s="33">
        <v>1</v>
      </c>
      <c r="B3248" s="33"/>
      <c r="C3248" s="70">
        <v>44203</v>
      </c>
      <c r="D3248" s="71" t="s">
        <v>87</v>
      </c>
      <c r="E3248" s="70">
        <v>44204</v>
      </c>
      <c r="F3248" s="71">
        <v>5166863</v>
      </c>
      <c r="G3248" s="33" t="s">
        <v>20</v>
      </c>
      <c r="H3248" s="33" t="s">
        <v>21</v>
      </c>
      <c r="I3248" s="33" t="s">
        <v>51</v>
      </c>
      <c r="J3248" s="33" t="s">
        <v>46</v>
      </c>
      <c r="K3248" s="63" t="s">
        <v>36</v>
      </c>
      <c r="L3248" s="32" t="str">
        <f t="shared" si="919"/>
        <v>CGE370</v>
      </c>
      <c r="M3248" s="32" t="str">
        <f t="shared" si="920"/>
        <v>BMJ II</v>
      </c>
      <c r="N3248" s="32" t="str">
        <f t="shared" si="921"/>
        <v>12 RODA</v>
      </c>
      <c r="O3248" s="146">
        <v>0.12873842592592591</v>
      </c>
      <c r="P3248" s="65">
        <v>0.12873842592592591</v>
      </c>
      <c r="Q3248" s="65"/>
      <c r="R3248" s="66">
        <v>5</v>
      </c>
      <c r="S3248" s="66">
        <v>46180</v>
      </c>
      <c r="T3248" s="66">
        <v>16860</v>
      </c>
      <c r="U3248" s="67">
        <f t="shared" si="913"/>
        <v>29.32</v>
      </c>
      <c r="V3248" s="66">
        <f t="shared" si="904"/>
        <v>594521.64</v>
      </c>
      <c r="W3248" s="66" t="str">
        <f t="shared" si="905"/>
        <v>&gt; 5</v>
      </c>
      <c r="X3248" s="66">
        <f>A3248+SUMIFS(Presensi!F:F,Presensi!E:E,'Entry Data'!AP3248)</f>
        <v>1</v>
      </c>
      <c r="Y3248" s="66">
        <f>IFERROR(INDEX('Retasi Pricing'!F:F,MATCH('Entry Data'!AM3248,'Retasi Pricing'!E:E,0))*X3248,"")</f>
        <v>31200</v>
      </c>
      <c r="Z3248" s="62" t="s">
        <v>26</v>
      </c>
      <c r="AA3248" s="62" t="s">
        <v>27</v>
      </c>
      <c r="AB3248" s="32"/>
      <c r="AC3248" s="32" t="s">
        <v>131</v>
      </c>
      <c r="AD3248" s="32" t="str">
        <f t="shared" si="906"/>
        <v/>
      </c>
      <c r="AF3248" s="5" t="str">
        <f t="shared" si="907"/>
        <v>sofi'in44203</v>
      </c>
      <c r="AG3248" s="5" t="str">
        <f t="shared" si="908"/>
        <v>BMJ 04644203UTARANIGHT</v>
      </c>
      <c r="AH3248" s="5" t="str">
        <f t="shared" si="909"/>
        <v>sofi'in44203UTARANIGHT</v>
      </c>
      <c r="AI3248" s="5" t="str">
        <f t="shared" si="910"/>
        <v>BMJ 04644203NIGHT</v>
      </c>
      <c r="AJ3248" s="5" t="str">
        <f t="shared" si="911"/>
        <v>sofi'in44203NIGHT</v>
      </c>
      <c r="AK3248" s="5" t="str">
        <f t="shared" si="912"/>
        <v>sofi'inBMJ II</v>
      </c>
      <c r="AL3248" s="5" t="str">
        <f t="shared" si="914"/>
        <v>5UTARA</v>
      </c>
      <c r="AM3248" s="5" t="str">
        <f t="shared" si="915"/>
        <v>&gt; 5UTARA12 RODA</v>
      </c>
      <c r="AN3248" s="5" t="str">
        <f t="shared" si="916"/>
        <v>sofi'inBMJ II&gt; 5UTARA12 RODA</v>
      </c>
      <c r="AO3248" s="5" t="str">
        <f t="shared" si="917"/>
        <v>sofi'in&gt; 5UTARA12 RODA</v>
      </c>
      <c r="AP3248" s="5" t="str">
        <f t="shared" si="918"/>
        <v>44203NIGHT</v>
      </c>
    </row>
    <row r="3249" spans="1:42" x14ac:dyDescent="0.3">
      <c r="A3249" s="33">
        <v>1</v>
      </c>
      <c r="B3249" s="33"/>
      <c r="C3249" s="70">
        <v>44203</v>
      </c>
      <c r="D3249" s="71" t="s">
        <v>87</v>
      </c>
      <c r="E3249" s="70">
        <v>44204</v>
      </c>
      <c r="F3249" s="71">
        <v>5166954</v>
      </c>
      <c r="G3249" s="33" t="s">
        <v>20</v>
      </c>
      <c r="H3249" s="33" t="s">
        <v>21</v>
      </c>
      <c r="I3249" s="33" t="s">
        <v>51</v>
      </c>
      <c r="J3249" s="33" t="s">
        <v>46</v>
      </c>
      <c r="K3249" s="63" t="s">
        <v>36</v>
      </c>
      <c r="L3249" s="32" t="str">
        <f t="shared" si="919"/>
        <v>CGE370</v>
      </c>
      <c r="M3249" s="32" t="str">
        <f t="shared" si="920"/>
        <v>BMJ II</v>
      </c>
      <c r="N3249" s="32" t="str">
        <f t="shared" si="921"/>
        <v>12 RODA</v>
      </c>
      <c r="O3249" s="146">
        <v>0.21707175925925926</v>
      </c>
      <c r="P3249" s="65">
        <v>0.21707175925925926</v>
      </c>
      <c r="Q3249" s="65"/>
      <c r="R3249" s="66">
        <v>6</v>
      </c>
      <c r="S3249" s="66">
        <v>45920</v>
      </c>
      <c r="T3249" s="66">
        <v>16860</v>
      </c>
      <c r="U3249" s="67">
        <f t="shared" si="913"/>
        <v>29.06</v>
      </c>
      <c r="V3249" s="66">
        <f t="shared" si="904"/>
        <v>589249.61999999988</v>
      </c>
      <c r="W3249" s="66" t="str">
        <f t="shared" si="905"/>
        <v>&gt; 6</v>
      </c>
      <c r="X3249" s="66">
        <f>A3249+SUMIFS(Presensi!F:F,Presensi!E:E,'Entry Data'!AP3249)</f>
        <v>1</v>
      </c>
      <c r="Y3249" s="66">
        <f>IFERROR(INDEX('Retasi Pricing'!F:F,MATCH('Entry Data'!AM3249,'Retasi Pricing'!E:E,0))*X3249,"")</f>
        <v>34450</v>
      </c>
      <c r="Z3249" s="62" t="s">
        <v>26</v>
      </c>
      <c r="AA3249" s="62" t="s">
        <v>27</v>
      </c>
      <c r="AB3249" s="32"/>
      <c r="AC3249" s="32" t="s">
        <v>131</v>
      </c>
      <c r="AD3249" s="32" t="str">
        <f t="shared" si="906"/>
        <v/>
      </c>
      <c r="AF3249" s="5" t="str">
        <f t="shared" si="907"/>
        <v>sofi'in44203</v>
      </c>
      <c r="AG3249" s="5" t="str">
        <f t="shared" si="908"/>
        <v>BMJ 04644203UTARANIGHT</v>
      </c>
      <c r="AH3249" s="5" t="str">
        <f t="shared" si="909"/>
        <v>sofi'in44203UTARANIGHT</v>
      </c>
      <c r="AI3249" s="5" t="str">
        <f t="shared" si="910"/>
        <v>BMJ 04644203NIGHT</v>
      </c>
      <c r="AJ3249" s="5" t="str">
        <f t="shared" si="911"/>
        <v>sofi'in44203NIGHT</v>
      </c>
      <c r="AK3249" s="5" t="str">
        <f t="shared" si="912"/>
        <v>sofi'inBMJ II</v>
      </c>
      <c r="AL3249" s="5" t="str">
        <f t="shared" si="914"/>
        <v>6UTARA</v>
      </c>
      <c r="AM3249" s="5" t="str">
        <f t="shared" si="915"/>
        <v>&gt; 6UTARA12 RODA</v>
      </c>
      <c r="AN3249" s="5" t="str">
        <f t="shared" si="916"/>
        <v>sofi'inBMJ II&gt; 6UTARA12 RODA</v>
      </c>
      <c r="AO3249" s="5" t="str">
        <f t="shared" si="917"/>
        <v>sofi'in&gt; 6UTARA12 RODA</v>
      </c>
      <c r="AP3249" s="5" t="str">
        <f t="shared" si="918"/>
        <v>44203NIGHT</v>
      </c>
    </row>
    <row r="3250" spans="1:42" x14ac:dyDescent="0.3">
      <c r="A3250" s="33">
        <v>1</v>
      </c>
      <c r="B3250" s="33"/>
      <c r="C3250" s="70">
        <v>44203</v>
      </c>
      <c r="D3250" s="71" t="s">
        <v>87</v>
      </c>
      <c r="E3250" s="70">
        <v>44203</v>
      </c>
      <c r="F3250" s="71">
        <v>5166574</v>
      </c>
      <c r="G3250" s="33" t="s">
        <v>20</v>
      </c>
      <c r="H3250" s="33" t="s">
        <v>21</v>
      </c>
      <c r="I3250" s="33" t="s">
        <v>123</v>
      </c>
      <c r="J3250" s="33" t="s">
        <v>23</v>
      </c>
      <c r="K3250" s="63" t="s">
        <v>36</v>
      </c>
      <c r="L3250" s="32" t="str">
        <f t="shared" si="919"/>
        <v>CGE370</v>
      </c>
      <c r="M3250" s="32" t="str">
        <f t="shared" si="920"/>
        <v>BMJ II</v>
      </c>
      <c r="N3250" s="32" t="str">
        <f t="shared" si="921"/>
        <v>12 RODA</v>
      </c>
      <c r="O3250" s="146">
        <v>0.85834490740740732</v>
      </c>
      <c r="P3250" s="65">
        <v>0.86472222222222228</v>
      </c>
      <c r="Q3250" s="65"/>
      <c r="R3250" s="66">
        <v>1</v>
      </c>
      <c r="S3250" s="66">
        <v>45020</v>
      </c>
      <c r="T3250" s="66">
        <v>16860</v>
      </c>
      <c r="U3250" s="67">
        <f t="shared" si="913"/>
        <v>28.16</v>
      </c>
      <c r="V3250" s="66">
        <f t="shared" si="904"/>
        <v>571000.31999999995</v>
      </c>
      <c r="W3250" s="66" t="str">
        <f t="shared" si="905"/>
        <v>1 &gt; 4</v>
      </c>
      <c r="X3250" s="66">
        <f>A3250+SUMIFS(Presensi!F:F,Presensi!E:E,'Entry Data'!AP3250)</f>
        <v>1</v>
      </c>
      <c r="Y3250" s="66">
        <f>IFERROR(INDEX('Retasi Pricing'!F:F,MATCH('Entry Data'!AM3250,'Retasi Pricing'!E:E,0))*X3250,"")</f>
        <v>27500</v>
      </c>
      <c r="Z3250" s="62" t="s">
        <v>26</v>
      </c>
      <c r="AA3250" s="62" t="s">
        <v>27</v>
      </c>
      <c r="AB3250" s="32"/>
      <c r="AC3250" s="32" t="s">
        <v>131</v>
      </c>
      <c r="AD3250" s="32" t="str">
        <f t="shared" si="906"/>
        <v/>
      </c>
      <c r="AF3250" s="5" t="str">
        <f t="shared" si="907"/>
        <v>sofi'in44203</v>
      </c>
      <c r="AG3250" s="5" t="str">
        <f t="shared" si="908"/>
        <v>BMJ 04644203UTARANIGHT</v>
      </c>
      <c r="AH3250" s="5" t="str">
        <f t="shared" si="909"/>
        <v>sofi'in44203UTARANIGHT</v>
      </c>
      <c r="AI3250" s="5" t="str">
        <f t="shared" si="910"/>
        <v>BMJ 04644203NIGHT</v>
      </c>
      <c r="AJ3250" s="5" t="str">
        <f t="shared" si="911"/>
        <v>sofi'in44203NIGHT</v>
      </c>
      <c r="AK3250" s="5" t="str">
        <f t="shared" si="912"/>
        <v>sofi'inBMJ II</v>
      </c>
      <c r="AL3250" s="5" t="str">
        <f t="shared" si="914"/>
        <v>1UTARA</v>
      </c>
      <c r="AM3250" s="5" t="str">
        <f t="shared" si="915"/>
        <v>1 &gt; 4UTARA12 RODA</v>
      </c>
      <c r="AN3250" s="5" t="str">
        <f t="shared" si="916"/>
        <v>sofi'inBMJ II1 &gt; 4UTARA12 RODA</v>
      </c>
      <c r="AO3250" s="5" t="str">
        <f t="shared" si="917"/>
        <v>sofi'in1 &gt; 4UTARA12 RODA</v>
      </c>
      <c r="AP3250" s="5" t="str">
        <f t="shared" si="918"/>
        <v>44203NIGHT</v>
      </c>
    </row>
    <row r="3251" spans="1:42" x14ac:dyDescent="0.3">
      <c r="A3251" s="33">
        <v>1</v>
      </c>
      <c r="B3251" s="33"/>
      <c r="C3251" s="70">
        <v>44203</v>
      </c>
      <c r="D3251" s="71" t="s">
        <v>87</v>
      </c>
      <c r="E3251" s="70">
        <v>44203</v>
      </c>
      <c r="F3251" s="71">
        <v>5166641</v>
      </c>
      <c r="G3251" s="33" t="s">
        <v>20</v>
      </c>
      <c r="H3251" s="33" t="s">
        <v>21</v>
      </c>
      <c r="I3251" s="33" t="s">
        <v>51</v>
      </c>
      <c r="J3251" s="33" t="s">
        <v>46</v>
      </c>
      <c r="K3251" s="63" t="s">
        <v>36</v>
      </c>
      <c r="L3251" s="32" t="str">
        <f t="shared" si="919"/>
        <v>CGE370</v>
      </c>
      <c r="M3251" s="32" t="str">
        <f t="shared" si="920"/>
        <v>BMJ II</v>
      </c>
      <c r="N3251" s="32" t="str">
        <f t="shared" si="921"/>
        <v>12 RODA</v>
      </c>
      <c r="O3251" s="146">
        <v>0.92312500000000008</v>
      </c>
      <c r="P3251" s="65">
        <v>0.92312500000000008</v>
      </c>
      <c r="Q3251" s="65"/>
      <c r="R3251" s="66">
        <v>2</v>
      </c>
      <c r="S3251" s="66">
        <v>45240</v>
      </c>
      <c r="T3251" s="66">
        <v>16860</v>
      </c>
      <c r="U3251" s="67">
        <f t="shared" si="913"/>
        <v>28.38</v>
      </c>
      <c r="V3251" s="66">
        <f t="shared" si="904"/>
        <v>575461.26</v>
      </c>
      <c r="W3251" s="66" t="str">
        <f t="shared" si="905"/>
        <v>1 &gt; 4</v>
      </c>
      <c r="X3251" s="66">
        <f>A3251+SUMIFS(Presensi!F:F,Presensi!E:E,'Entry Data'!AP3251)</f>
        <v>1</v>
      </c>
      <c r="Y3251" s="66">
        <f>IFERROR(INDEX('Retasi Pricing'!F:F,MATCH('Entry Data'!AM3251,'Retasi Pricing'!E:E,0))*X3251,"")</f>
        <v>27500</v>
      </c>
      <c r="Z3251" s="62" t="s">
        <v>26</v>
      </c>
      <c r="AA3251" s="62" t="s">
        <v>27</v>
      </c>
      <c r="AB3251" s="32"/>
      <c r="AC3251" s="32" t="s">
        <v>131</v>
      </c>
      <c r="AD3251" s="32" t="str">
        <f t="shared" si="906"/>
        <v/>
      </c>
      <c r="AF3251" s="5" t="str">
        <f t="shared" si="907"/>
        <v>sofi'in44203</v>
      </c>
      <c r="AG3251" s="5" t="str">
        <f t="shared" si="908"/>
        <v>BMJ 04644203UTARANIGHT</v>
      </c>
      <c r="AH3251" s="5" t="str">
        <f t="shared" si="909"/>
        <v>sofi'in44203UTARANIGHT</v>
      </c>
      <c r="AI3251" s="5" t="str">
        <f t="shared" si="910"/>
        <v>BMJ 04644203NIGHT</v>
      </c>
      <c r="AJ3251" s="5" t="str">
        <f t="shared" si="911"/>
        <v>sofi'in44203NIGHT</v>
      </c>
      <c r="AK3251" s="5" t="str">
        <f t="shared" si="912"/>
        <v>sofi'inBMJ II</v>
      </c>
      <c r="AL3251" s="5" t="str">
        <f t="shared" si="914"/>
        <v>2UTARA</v>
      </c>
      <c r="AM3251" s="5" t="str">
        <f t="shared" si="915"/>
        <v>1 &gt; 4UTARA12 RODA</v>
      </c>
      <c r="AN3251" s="5" t="str">
        <f t="shared" si="916"/>
        <v>sofi'inBMJ II1 &gt; 4UTARA12 RODA</v>
      </c>
      <c r="AO3251" s="5" t="str">
        <f t="shared" si="917"/>
        <v>sofi'in1 &gt; 4UTARA12 RODA</v>
      </c>
      <c r="AP3251" s="5" t="str">
        <f t="shared" si="918"/>
        <v>44203NIGHT</v>
      </c>
    </row>
    <row r="3252" spans="1:42" x14ac:dyDescent="0.3">
      <c r="A3252" s="33">
        <v>1</v>
      </c>
      <c r="B3252" s="33"/>
      <c r="C3252" s="70">
        <v>44203</v>
      </c>
      <c r="D3252" s="71" t="s">
        <v>87</v>
      </c>
      <c r="E3252" s="70">
        <v>44203</v>
      </c>
      <c r="F3252" s="71">
        <v>5166717</v>
      </c>
      <c r="G3252" s="33" t="s">
        <v>20</v>
      </c>
      <c r="H3252" s="33" t="s">
        <v>21</v>
      </c>
      <c r="I3252" s="33" t="s">
        <v>51</v>
      </c>
      <c r="J3252" s="33" t="s">
        <v>46</v>
      </c>
      <c r="K3252" s="63" t="s">
        <v>36</v>
      </c>
      <c r="L3252" s="32" t="str">
        <f t="shared" si="919"/>
        <v>CGE370</v>
      </c>
      <c r="M3252" s="32" t="str">
        <f t="shared" si="920"/>
        <v>BMJ II</v>
      </c>
      <c r="N3252" s="32" t="str">
        <f t="shared" si="921"/>
        <v>12 RODA</v>
      </c>
      <c r="O3252" s="146">
        <v>0.98762731481481481</v>
      </c>
      <c r="P3252" s="65">
        <v>0.98762731481481481</v>
      </c>
      <c r="Q3252" s="65"/>
      <c r="R3252" s="66">
        <v>3</v>
      </c>
      <c r="S3252" s="66">
        <v>46940</v>
      </c>
      <c r="T3252" s="66">
        <v>16860</v>
      </c>
      <c r="U3252" s="67">
        <f t="shared" si="913"/>
        <v>30.08</v>
      </c>
      <c r="V3252" s="66">
        <f t="shared" si="904"/>
        <v>609932.15999999992</v>
      </c>
      <c r="W3252" s="66" t="str">
        <f t="shared" si="905"/>
        <v>1 &gt; 4</v>
      </c>
      <c r="X3252" s="66">
        <f>A3252+SUMIFS(Presensi!F:F,Presensi!E:E,'Entry Data'!AP3252)</f>
        <v>1</v>
      </c>
      <c r="Y3252" s="66">
        <f>IFERROR(INDEX('Retasi Pricing'!F:F,MATCH('Entry Data'!AM3252,'Retasi Pricing'!E:E,0))*X3252,"")</f>
        <v>27500</v>
      </c>
      <c r="Z3252" s="62" t="s">
        <v>26</v>
      </c>
      <c r="AA3252" s="62" t="s">
        <v>27</v>
      </c>
      <c r="AB3252" s="32"/>
      <c r="AC3252" s="32" t="s">
        <v>131</v>
      </c>
      <c r="AD3252" s="32" t="str">
        <f t="shared" si="906"/>
        <v/>
      </c>
      <c r="AF3252" s="5" t="str">
        <f t="shared" si="907"/>
        <v>sofi'in44203</v>
      </c>
      <c r="AG3252" s="5" t="str">
        <f t="shared" si="908"/>
        <v>BMJ 04644203UTARANIGHT</v>
      </c>
      <c r="AH3252" s="5" t="str">
        <f t="shared" si="909"/>
        <v>sofi'in44203UTARANIGHT</v>
      </c>
      <c r="AI3252" s="5" t="str">
        <f t="shared" si="910"/>
        <v>BMJ 04644203NIGHT</v>
      </c>
      <c r="AJ3252" s="5" t="str">
        <f t="shared" si="911"/>
        <v>sofi'in44203NIGHT</v>
      </c>
      <c r="AK3252" s="5" t="str">
        <f t="shared" si="912"/>
        <v>sofi'inBMJ II</v>
      </c>
      <c r="AL3252" s="5" t="str">
        <f t="shared" si="914"/>
        <v>3UTARA</v>
      </c>
      <c r="AM3252" s="5" t="str">
        <f t="shared" si="915"/>
        <v>1 &gt; 4UTARA12 RODA</v>
      </c>
      <c r="AN3252" s="5" t="str">
        <f t="shared" si="916"/>
        <v>sofi'inBMJ II1 &gt; 4UTARA12 RODA</v>
      </c>
      <c r="AO3252" s="5" t="str">
        <f t="shared" si="917"/>
        <v>sofi'in1 &gt; 4UTARA12 RODA</v>
      </c>
      <c r="AP3252" s="5" t="str">
        <f t="shared" si="918"/>
        <v>44203NIGHT</v>
      </c>
    </row>
    <row r="3253" spans="1:42" x14ac:dyDescent="0.3">
      <c r="A3253" s="33">
        <v>1</v>
      </c>
      <c r="B3253" s="33"/>
      <c r="C3253" s="70">
        <v>44203</v>
      </c>
      <c r="D3253" s="71" t="s">
        <v>87</v>
      </c>
      <c r="E3253" s="70">
        <v>44204</v>
      </c>
      <c r="F3253" s="71">
        <v>5166741</v>
      </c>
      <c r="G3253" s="33" t="s">
        <v>20</v>
      </c>
      <c r="H3253" s="33" t="s">
        <v>21</v>
      </c>
      <c r="I3253" s="33" t="s">
        <v>51</v>
      </c>
      <c r="J3253" s="33" t="s">
        <v>46</v>
      </c>
      <c r="K3253" s="63" t="s">
        <v>41</v>
      </c>
      <c r="L3253" s="32" t="str">
        <f t="shared" si="919"/>
        <v>AXOR4843</v>
      </c>
      <c r="M3253" s="32" t="str">
        <f t="shared" si="920"/>
        <v>BMJ II</v>
      </c>
      <c r="N3253" s="32" t="str">
        <f t="shared" si="921"/>
        <v>12 RODA</v>
      </c>
      <c r="O3253" s="146">
        <v>1.1018518518518518E-2</v>
      </c>
      <c r="P3253" s="65">
        <v>1.1018518518518518E-2</v>
      </c>
      <c r="Q3253" s="65"/>
      <c r="R3253" s="66">
        <v>4</v>
      </c>
      <c r="S3253" s="66">
        <v>50900</v>
      </c>
      <c r="T3253" s="66">
        <v>19800</v>
      </c>
      <c r="U3253" s="67">
        <f t="shared" si="913"/>
        <v>31.1</v>
      </c>
      <c r="V3253" s="66">
        <f t="shared" si="904"/>
        <v>630614.70000000007</v>
      </c>
      <c r="W3253" s="66" t="str">
        <f t="shared" si="905"/>
        <v>1 &gt; 4</v>
      </c>
      <c r="X3253" s="66">
        <f>A3253+SUMIFS(Presensi!F:F,Presensi!E:E,'Entry Data'!AP3253)</f>
        <v>1</v>
      </c>
      <c r="Y3253" s="66">
        <f>IFERROR(INDEX('Retasi Pricing'!F:F,MATCH('Entry Data'!AM3253,'Retasi Pricing'!E:E,0))*X3253,"")</f>
        <v>27500</v>
      </c>
      <c r="Z3253" s="62" t="s">
        <v>26</v>
      </c>
      <c r="AA3253" s="62" t="s">
        <v>27</v>
      </c>
      <c r="AB3253" s="32"/>
      <c r="AC3253" s="32" t="s">
        <v>124</v>
      </c>
      <c r="AD3253" s="32" t="str">
        <f t="shared" si="906"/>
        <v/>
      </c>
      <c r="AF3253" s="5" t="str">
        <f t="shared" si="907"/>
        <v>rahman44203</v>
      </c>
      <c r="AG3253" s="5" t="str">
        <f t="shared" si="908"/>
        <v>BMJ 04744203UTARANIGHT</v>
      </c>
      <c r="AH3253" s="5" t="str">
        <f t="shared" si="909"/>
        <v>rahman44203UTARANIGHT</v>
      </c>
      <c r="AI3253" s="5" t="str">
        <f t="shared" si="910"/>
        <v>BMJ 04744203NIGHT</v>
      </c>
      <c r="AJ3253" s="5" t="str">
        <f t="shared" si="911"/>
        <v>rahman44203NIGHT</v>
      </c>
      <c r="AK3253" s="5" t="str">
        <f t="shared" si="912"/>
        <v>rahmanBMJ II</v>
      </c>
      <c r="AL3253" s="5" t="str">
        <f t="shared" si="914"/>
        <v>4UTARA</v>
      </c>
      <c r="AM3253" s="5" t="str">
        <f t="shared" si="915"/>
        <v>1 &gt; 4UTARA12 RODA</v>
      </c>
      <c r="AN3253" s="5" t="str">
        <f t="shared" si="916"/>
        <v>rahmanBMJ II1 &gt; 4UTARA12 RODA</v>
      </c>
      <c r="AO3253" s="5" t="str">
        <f t="shared" si="917"/>
        <v>rahman1 &gt; 4UTARA12 RODA</v>
      </c>
      <c r="AP3253" s="5" t="str">
        <f t="shared" si="918"/>
        <v>44203NIGHT</v>
      </c>
    </row>
    <row r="3254" spans="1:42" x14ac:dyDescent="0.3">
      <c r="A3254" s="33">
        <v>1</v>
      </c>
      <c r="B3254" s="33"/>
      <c r="C3254" s="70">
        <v>44203</v>
      </c>
      <c r="D3254" s="71" t="s">
        <v>87</v>
      </c>
      <c r="E3254" s="70">
        <v>44204</v>
      </c>
      <c r="F3254" s="71">
        <v>5166837</v>
      </c>
      <c r="G3254" s="33" t="s">
        <v>20</v>
      </c>
      <c r="H3254" s="33" t="s">
        <v>21</v>
      </c>
      <c r="I3254" s="33" t="s">
        <v>51</v>
      </c>
      <c r="J3254" s="33" t="s">
        <v>46</v>
      </c>
      <c r="K3254" s="63" t="s">
        <v>41</v>
      </c>
      <c r="L3254" s="32" t="str">
        <f t="shared" si="919"/>
        <v>AXOR4843</v>
      </c>
      <c r="M3254" s="32" t="str">
        <f t="shared" si="920"/>
        <v>BMJ II</v>
      </c>
      <c r="N3254" s="32" t="str">
        <f t="shared" si="921"/>
        <v>12 RODA</v>
      </c>
      <c r="O3254" s="146">
        <v>0.10584490740740742</v>
      </c>
      <c r="P3254" s="65">
        <v>0.10584490740740742</v>
      </c>
      <c r="Q3254" s="65"/>
      <c r="R3254" s="66">
        <v>5</v>
      </c>
      <c r="S3254" s="66">
        <v>52800</v>
      </c>
      <c r="T3254" s="66">
        <v>19800</v>
      </c>
      <c r="U3254" s="67">
        <f t="shared" si="913"/>
        <v>33</v>
      </c>
      <c r="V3254" s="66">
        <f t="shared" si="904"/>
        <v>669141</v>
      </c>
      <c r="W3254" s="66" t="str">
        <f t="shared" si="905"/>
        <v>&gt; 5</v>
      </c>
      <c r="X3254" s="66">
        <f>A3254+SUMIFS(Presensi!F:F,Presensi!E:E,'Entry Data'!AP3254)</f>
        <v>1</v>
      </c>
      <c r="Y3254" s="66">
        <f>IFERROR(INDEX('Retasi Pricing'!F:F,MATCH('Entry Data'!AM3254,'Retasi Pricing'!E:E,0))*X3254,"")</f>
        <v>31200</v>
      </c>
      <c r="Z3254" s="62" t="s">
        <v>26</v>
      </c>
      <c r="AA3254" s="62" t="s">
        <v>27</v>
      </c>
      <c r="AB3254" s="32"/>
      <c r="AC3254" s="32" t="s">
        <v>124</v>
      </c>
      <c r="AD3254" s="32" t="str">
        <f t="shared" si="906"/>
        <v/>
      </c>
      <c r="AF3254" s="5" t="str">
        <f t="shared" si="907"/>
        <v>rahman44203</v>
      </c>
      <c r="AG3254" s="5" t="str">
        <f t="shared" si="908"/>
        <v>BMJ 04744203UTARANIGHT</v>
      </c>
      <c r="AH3254" s="5" t="str">
        <f t="shared" si="909"/>
        <v>rahman44203UTARANIGHT</v>
      </c>
      <c r="AI3254" s="5" t="str">
        <f t="shared" si="910"/>
        <v>BMJ 04744203NIGHT</v>
      </c>
      <c r="AJ3254" s="5" t="str">
        <f t="shared" si="911"/>
        <v>rahman44203NIGHT</v>
      </c>
      <c r="AK3254" s="5" t="str">
        <f t="shared" si="912"/>
        <v>rahmanBMJ II</v>
      </c>
      <c r="AL3254" s="5" t="str">
        <f t="shared" si="914"/>
        <v>5UTARA</v>
      </c>
      <c r="AM3254" s="5" t="str">
        <f t="shared" si="915"/>
        <v>&gt; 5UTARA12 RODA</v>
      </c>
      <c r="AN3254" s="5" t="str">
        <f t="shared" si="916"/>
        <v>rahmanBMJ II&gt; 5UTARA12 RODA</v>
      </c>
      <c r="AO3254" s="5" t="str">
        <f t="shared" si="917"/>
        <v>rahman&gt; 5UTARA12 RODA</v>
      </c>
      <c r="AP3254" s="5" t="str">
        <f t="shared" si="918"/>
        <v>44203NIGHT</v>
      </c>
    </row>
    <row r="3255" spans="1:42" x14ac:dyDescent="0.3">
      <c r="A3255" s="33">
        <v>1</v>
      </c>
      <c r="B3255" s="33"/>
      <c r="C3255" s="70">
        <v>44203</v>
      </c>
      <c r="D3255" s="71" t="s">
        <v>87</v>
      </c>
      <c r="E3255" s="70">
        <v>44204</v>
      </c>
      <c r="F3255" s="71">
        <v>5166979</v>
      </c>
      <c r="G3255" s="33" t="s">
        <v>20</v>
      </c>
      <c r="H3255" s="33" t="s">
        <v>21</v>
      </c>
      <c r="I3255" s="33" t="s">
        <v>51</v>
      </c>
      <c r="J3255" s="33" t="s">
        <v>46</v>
      </c>
      <c r="K3255" s="63" t="s">
        <v>41</v>
      </c>
      <c r="L3255" s="32" t="str">
        <f t="shared" si="919"/>
        <v>AXOR4843</v>
      </c>
      <c r="M3255" s="32" t="str">
        <f t="shared" si="920"/>
        <v>BMJ II</v>
      </c>
      <c r="N3255" s="32" t="str">
        <f t="shared" si="921"/>
        <v>12 RODA</v>
      </c>
      <c r="O3255" s="146">
        <v>0.25458333333333333</v>
      </c>
      <c r="P3255" s="65">
        <v>0.25458333333333333</v>
      </c>
      <c r="Q3255" s="65"/>
      <c r="R3255" s="66">
        <v>6</v>
      </c>
      <c r="S3255" s="66">
        <v>54400</v>
      </c>
      <c r="T3255" s="66">
        <v>19800</v>
      </c>
      <c r="U3255" s="67">
        <f t="shared" si="913"/>
        <v>34.6</v>
      </c>
      <c r="V3255" s="66">
        <f t="shared" si="904"/>
        <v>701584.20000000007</v>
      </c>
      <c r="W3255" s="66" t="str">
        <f t="shared" si="905"/>
        <v>&gt; 6</v>
      </c>
      <c r="X3255" s="66">
        <f>A3255+SUMIFS(Presensi!F:F,Presensi!E:E,'Entry Data'!AP3255)</f>
        <v>1</v>
      </c>
      <c r="Y3255" s="66">
        <f>IFERROR(INDEX('Retasi Pricing'!F:F,MATCH('Entry Data'!AM3255,'Retasi Pricing'!E:E,0))*X3255,"")</f>
        <v>34450</v>
      </c>
      <c r="Z3255" s="62" t="s">
        <v>26</v>
      </c>
      <c r="AA3255" s="62" t="s">
        <v>27</v>
      </c>
      <c r="AB3255" s="32"/>
      <c r="AC3255" s="32" t="s">
        <v>124</v>
      </c>
      <c r="AD3255" s="32" t="str">
        <f t="shared" si="906"/>
        <v/>
      </c>
      <c r="AF3255" s="5" t="str">
        <f t="shared" si="907"/>
        <v>rahman44203</v>
      </c>
      <c r="AG3255" s="5" t="str">
        <f t="shared" si="908"/>
        <v>BMJ 04744203UTARANIGHT</v>
      </c>
      <c r="AH3255" s="5" t="str">
        <f t="shared" si="909"/>
        <v>rahman44203UTARANIGHT</v>
      </c>
      <c r="AI3255" s="5" t="str">
        <f t="shared" si="910"/>
        <v>BMJ 04744203NIGHT</v>
      </c>
      <c r="AJ3255" s="5" t="str">
        <f t="shared" si="911"/>
        <v>rahman44203NIGHT</v>
      </c>
      <c r="AK3255" s="5" t="str">
        <f t="shared" si="912"/>
        <v>rahmanBMJ II</v>
      </c>
      <c r="AL3255" s="5" t="str">
        <f t="shared" si="914"/>
        <v>6UTARA</v>
      </c>
      <c r="AM3255" s="5" t="str">
        <f t="shared" si="915"/>
        <v>&gt; 6UTARA12 RODA</v>
      </c>
      <c r="AN3255" s="5" t="str">
        <f t="shared" si="916"/>
        <v>rahmanBMJ II&gt; 6UTARA12 RODA</v>
      </c>
      <c r="AO3255" s="5" t="str">
        <f t="shared" si="917"/>
        <v>rahman&gt; 6UTARA12 RODA</v>
      </c>
      <c r="AP3255" s="5" t="str">
        <f t="shared" si="918"/>
        <v>44203NIGHT</v>
      </c>
    </row>
    <row r="3256" spans="1:42" x14ac:dyDescent="0.3">
      <c r="A3256" s="33">
        <v>1</v>
      </c>
      <c r="B3256" s="33"/>
      <c r="C3256" s="70">
        <v>44203</v>
      </c>
      <c r="D3256" s="71" t="s">
        <v>87</v>
      </c>
      <c r="E3256" s="70">
        <v>44203</v>
      </c>
      <c r="F3256" s="71">
        <v>5166527</v>
      </c>
      <c r="G3256" s="33" t="s">
        <v>20</v>
      </c>
      <c r="H3256" s="33" t="s">
        <v>50</v>
      </c>
      <c r="I3256" s="33" t="s">
        <v>170</v>
      </c>
      <c r="J3256" s="33" t="s">
        <v>23</v>
      </c>
      <c r="K3256" s="63" t="s">
        <v>41</v>
      </c>
      <c r="L3256" s="32" t="str">
        <f t="shared" si="919"/>
        <v>AXOR4843</v>
      </c>
      <c r="M3256" s="32" t="str">
        <f t="shared" si="920"/>
        <v>BMJ II</v>
      </c>
      <c r="N3256" s="32" t="str">
        <f t="shared" si="921"/>
        <v>12 RODA</v>
      </c>
      <c r="O3256" s="146">
        <v>0.81357638888888895</v>
      </c>
      <c r="P3256" s="65">
        <v>0.81940972222222219</v>
      </c>
      <c r="Q3256" s="65"/>
      <c r="R3256" s="66">
        <v>1</v>
      </c>
      <c r="S3256" s="66">
        <v>53800</v>
      </c>
      <c r="T3256" s="66">
        <v>19800</v>
      </c>
      <c r="U3256" s="67">
        <f t="shared" si="913"/>
        <v>34</v>
      </c>
      <c r="V3256" s="66">
        <f t="shared" si="904"/>
        <v>689418</v>
      </c>
      <c r="W3256" s="66" t="str">
        <f t="shared" si="905"/>
        <v>1 &gt; 4</v>
      </c>
      <c r="X3256" s="66">
        <f>A3256+SUMIFS(Presensi!F:F,Presensi!E:E,'Entry Data'!AP3256)</f>
        <v>1</v>
      </c>
      <c r="Y3256" s="66">
        <f>IFERROR(INDEX('Retasi Pricing'!F:F,MATCH('Entry Data'!AM3256,'Retasi Pricing'!E:E,0))*X3256,"")</f>
        <v>27500</v>
      </c>
      <c r="Z3256" s="62" t="s">
        <v>26</v>
      </c>
      <c r="AA3256" s="62" t="s">
        <v>27</v>
      </c>
      <c r="AB3256" s="32"/>
      <c r="AC3256" s="32" t="s">
        <v>124</v>
      </c>
      <c r="AD3256" s="32" t="str">
        <f t="shared" si="906"/>
        <v/>
      </c>
      <c r="AF3256" s="5" t="str">
        <f t="shared" si="907"/>
        <v>rahman44203</v>
      </c>
      <c r="AG3256" s="5" t="str">
        <f t="shared" si="908"/>
        <v>BMJ 04744203UTARANIGHT</v>
      </c>
      <c r="AH3256" s="5" t="str">
        <f t="shared" si="909"/>
        <v>rahman44203UTARANIGHT</v>
      </c>
      <c r="AI3256" s="5" t="str">
        <f t="shared" si="910"/>
        <v>BMJ 04744203NIGHT</v>
      </c>
      <c r="AJ3256" s="5" t="str">
        <f t="shared" si="911"/>
        <v>rahman44203NIGHT</v>
      </c>
      <c r="AK3256" s="5" t="str">
        <f t="shared" si="912"/>
        <v>rahmanBMJ II</v>
      </c>
      <c r="AL3256" s="5" t="str">
        <f t="shared" si="914"/>
        <v>1UTARA</v>
      </c>
      <c r="AM3256" s="5" t="str">
        <f t="shared" si="915"/>
        <v>1 &gt; 4UTARA12 RODA</v>
      </c>
      <c r="AN3256" s="5" t="str">
        <f t="shared" si="916"/>
        <v>rahmanBMJ II1 &gt; 4UTARA12 RODA</v>
      </c>
      <c r="AO3256" s="5" t="str">
        <f t="shared" si="917"/>
        <v>rahman1 &gt; 4UTARA12 RODA</v>
      </c>
      <c r="AP3256" s="5" t="str">
        <f t="shared" si="918"/>
        <v>44203NIGHT</v>
      </c>
    </row>
    <row r="3257" spans="1:42" x14ac:dyDescent="0.3">
      <c r="A3257" s="33">
        <v>1</v>
      </c>
      <c r="B3257" s="33"/>
      <c r="C3257" s="70">
        <v>44203</v>
      </c>
      <c r="D3257" s="71" t="s">
        <v>87</v>
      </c>
      <c r="E3257" s="70">
        <v>44203</v>
      </c>
      <c r="F3257" s="71">
        <v>5166594</v>
      </c>
      <c r="G3257" s="33" t="s">
        <v>20</v>
      </c>
      <c r="H3257" s="33" t="s">
        <v>21</v>
      </c>
      <c r="I3257" s="33" t="s">
        <v>51</v>
      </c>
      <c r="J3257" s="33" t="s">
        <v>46</v>
      </c>
      <c r="K3257" s="63" t="s">
        <v>41</v>
      </c>
      <c r="L3257" s="32" t="str">
        <f t="shared" si="919"/>
        <v>AXOR4843</v>
      </c>
      <c r="M3257" s="32" t="str">
        <f t="shared" si="920"/>
        <v>BMJ II</v>
      </c>
      <c r="N3257" s="32" t="str">
        <f t="shared" si="921"/>
        <v>12 RODA</v>
      </c>
      <c r="O3257" s="146">
        <v>0.88178240740740732</v>
      </c>
      <c r="P3257" s="65">
        <v>0.88178240740740732</v>
      </c>
      <c r="Q3257" s="65"/>
      <c r="R3257" s="66">
        <v>2</v>
      </c>
      <c r="S3257" s="66">
        <v>51940</v>
      </c>
      <c r="T3257" s="66">
        <v>19800</v>
      </c>
      <c r="U3257" s="67">
        <f t="shared" si="913"/>
        <v>32.14</v>
      </c>
      <c r="V3257" s="66">
        <f t="shared" si="904"/>
        <v>651702.78</v>
      </c>
      <c r="W3257" s="66" t="str">
        <f t="shared" si="905"/>
        <v>1 &gt; 4</v>
      </c>
      <c r="X3257" s="66">
        <f>A3257+SUMIFS(Presensi!F:F,Presensi!E:E,'Entry Data'!AP3257)</f>
        <v>1</v>
      </c>
      <c r="Y3257" s="66">
        <f>IFERROR(INDEX('Retasi Pricing'!F:F,MATCH('Entry Data'!AM3257,'Retasi Pricing'!E:E,0))*X3257,"")</f>
        <v>27500</v>
      </c>
      <c r="Z3257" s="62" t="s">
        <v>26</v>
      </c>
      <c r="AA3257" s="62" t="s">
        <v>27</v>
      </c>
      <c r="AB3257" s="32"/>
      <c r="AC3257" s="32" t="s">
        <v>124</v>
      </c>
      <c r="AD3257" s="32" t="str">
        <f t="shared" si="906"/>
        <v/>
      </c>
      <c r="AF3257" s="5" t="str">
        <f t="shared" si="907"/>
        <v>rahman44203</v>
      </c>
      <c r="AG3257" s="5" t="str">
        <f t="shared" si="908"/>
        <v>BMJ 04744203UTARANIGHT</v>
      </c>
      <c r="AH3257" s="5" t="str">
        <f t="shared" si="909"/>
        <v>rahman44203UTARANIGHT</v>
      </c>
      <c r="AI3257" s="5" t="str">
        <f t="shared" si="910"/>
        <v>BMJ 04744203NIGHT</v>
      </c>
      <c r="AJ3257" s="5" t="str">
        <f t="shared" si="911"/>
        <v>rahman44203NIGHT</v>
      </c>
      <c r="AK3257" s="5" t="str">
        <f t="shared" si="912"/>
        <v>rahmanBMJ II</v>
      </c>
      <c r="AL3257" s="5" t="str">
        <f t="shared" si="914"/>
        <v>2UTARA</v>
      </c>
      <c r="AM3257" s="5" t="str">
        <f t="shared" si="915"/>
        <v>1 &gt; 4UTARA12 RODA</v>
      </c>
      <c r="AN3257" s="5" t="str">
        <f t="shared" si="916"/>
        <v>rahmanBMJ II1 &gt; 4UTARA12 RODA</v>
      </c>
      <c r="AO3257" s="5" t="str">
        <f t="shared" si="917"/>
        <v>rahman1 &gt; 4UTARA12 RODA</v>
      </c>
      <c r="AP3257" s="5" t="str">
        <f t="shared" si="918"/>
        <v>44203NIGHT</v>
      </c>
    </row>
    <row r="3258" spans="1:42" x14ac:dyDescent="0.3">
      <c r="A3258" s="33">
        <v>1</v>
      </c>
      <c r="B3258" s="33"/>
      <c r="C3258" s="70">
        <v>44203</v>
      </c>
      <c r="D3258" s="71" t="s">
        <v>87</v>
      </c>
      <c r="E3258" s="70">
        <v>44203</v>
      </c>
      <c r="F3258" s="71">
        <v>5166679</v>
      </c>
      <c r="G3258" s="33" t="s">
        <v>20</v>
      </c>
      <c r="H3258" s="33" t="s">
        <v>21</v>
      </c>
      <c r="I3258" s="33" t="s">
        <v>51</v>
      </c>
      <c r="J3258" s="33" t="s">
        <v>46</v>
      </c>
      <c r="K3258" s="63" t="s">
        <v>41</v>
      </c>
      <c r="L3258" s="32" t="str">
        <f t="shared" si="919"/>
        <v>AXOR4843</v>
      </c>
      <c r="M3258" s="32" t="str">
        <f t="shared" si="920"/>
        <v>BMJ II</v>
      </c>
      <c r="N3258" s="32" t="str">
        <f t="shared" si="921"/>
        <v>12 RODA</v>
      </c>
      <c r="O3258" s="146">
        <v>0.94944444444444442</v>
      </c>
      <c r="P3258" s="65">
        <v>0.94944444444444442</v>
      </c>
      <c r="Q3258" s="65"/>
      <c r="R3258" s="66">
        <v>3</v>
      </c>
      <c r="S3258" s="66">
        <v>50480</v>
      </c>
      <c r="T3258" s="66">
        <v>19800</v>
      </c>
      <c r="U3258" s="67">
        <f t="shared" si="913"/>
        <v>30.68</v>
      </c>
      <c r="V3258" s="66">
        <f t="shared" si="904"/>
        <v>622098.36</v>
      </c>
      <c r="W3258" s="66" t="str">
        <f t="shared" si="905"/>
        <v>1 &gt; 4</v>
      </c>
      <c r="X3258" s="66">
        <f>A3258+SUMIFS(Presensi!F:F,Presensi!E:E,'Entry Data'!AP3258)</f>
        <v>1</v>
      </c>
      <c r="Y3258" s="66">
        <f>IFERROR(INDEX('Retasi Pricing'!F:F,MATCH('Entry Data'!AM3258,'Retasi Pricing'!E:E,0))*X3258,"")</f>
        <v>27500</v>
      </c>
      <c r="Z3258" s="62" t="s">
        <v>26</v>
      </c>
      <c r="AA3258" s="62" t="s">
        <v>27</v>
      </c>
      <c r="AB3258" s="32"/>
      <c r="AC3258" s="32" t="s">
        <v>124</v>
      </c>
      <c r="AD3258" s="32" t="str">
        <f t="shared" si="906"/>
        <v/>
      </c>
      <c r="AF3258" s="5" t="str">
        <f t="shared" si="907"/>
        <v>rahman44203</v>
      </c>
      <c r="AG3258" s="5" t="str">
        <f t="shared" si="908"/>
        <v>BMJ 04744203UTARANIGHT</v>
      </c>
      <c r="AH3258" s="5" t="str">
        <f t="shared" si="909"/>
        <v>rahman44203UTARANIGHT</v>
      </c>
      <c r="AI3258" s="5" t="str">
        <f t="shared" si="910"/>
        <v>BMJ 04744203NIGHT</v>
      </c>
      <c r="AJ3258" s="5" t="str">
        <f t="shared" si="911"/>
        <v>rahman44203NIGHT</v>
      </c>
      <c r="AK3258" s="5" t="str">
        <f t="shared" si="912"/>
        <v>rahmanBMJ II</v>
      </c>
      <c r="AL3258" s="5" t="str">
        <f t="shared" si="914"/>
        <v>3UTARA</v>
      </c>
      <c r="AM3258" s="5" t="str">
        <f t="shared" si="915"/>
        <v>1 &gt; 4UTARA12 RODA</v>
      </c>
      <c r="AN3258" s="5" t="str">
        <f t="shared" si="916"/>
        <v>rahmanBMJ II1 &gt; 4UTARA12 RODA</v>
      </c>
      <c r="AO3258" s="5" t="str">
        <f t="shared" si="917"/>
        <v>rahman1 &gt; 4UTARA12 RODA</v>
      </c>
      <c r="AP3258" s="5" t="str">
        <f t="shared" si="918"/>
        <v>44203NIGHT</v>
      </c>
    </row>
    <row r="3259" spans="1:42" x14ac:dyDescent="0.3">
      <c r="A3259" s="33">
        <v>1</v>
      </c>
      <c r="B3259" s="33"/>
      <c r="C3259" s="70">
        <v>44203</v>
      </c>
      <c r="D3259" s="71" t="s">
        <v>87</v>
      </c>
      <c r="E3259" s="70">
        <v>44204</v>
      </c>
      <c r="F3259" s="71">
        <v>5166774</v>
      </c>
      <c r="G3259" s="33" t="s">
        <v>38</v>
      </c>
      <c r="H3259" s="33" t="s">
        <v>113</v>
      </c>
      <c r="I3259" s="33" t="s">
        <v>291</v>
      </c>
      <c r="J3259" s="33" t="s">
        <v>40</v>
      </c>
      <c r="K3259" s="63" t="s">
        <v>57</v>
      </c>
      <c r="L3259" s="32" t="str">
        <f t="shared" si="919"/>
        <v>AXOR4843</v>
      </c>
      <c r="M3259" s="32" t="str">
        <f t="shared" si="920"/>
        <v>BMJ II</v>
      </c>
      <c r="N3259" s="32" t="str">
        <f t="shared" si="921"/>
        <v>12 RODA</v>
      </c>
      <c r="O3259" s="146">
        <v>3.78587962962963E-2</v>
      </c>
      <c r="P3259" s="65">
        <v>3.78587962962963E-2</v>
      </c>
      <c r="Q3259" s="65"/>
      <c r="R3259" s="66">
        <v>2</v>
      </c>
      <c r="S3259" s="66">
        <v>52440</v>
      </c>
      <c r="T3259" s="66">
        <v>19960</v>
      </c>
      <c r="U3259" s="67">
        <f t="shared" si="913"/>
        <v>32.479999999999997</v>
      </c>
      <c r="V3259" s="66">
        <f t="shared" si="904"/>
        <v>975699.19999999984</v>
      </c>
      <c r="W3259" s="66" t="str">
        <f t="shared" si="905"/>
        <v>1 &gt; 3</v>
      </c>
      <c r="X3259" s="66">
        <f>A3259+SUMIFS(Presensi!F:F,Presensi!E:E,'Entry Data'!AP3259)</f>
        <v>1</v>
      </c>
      <c r="Y3259" s="66">
        <f>IFERROR(INDEX('Retasi Pricing'!F:F,MATCH('Entry Data'!AM3259,'Retasi Pricing'!E:E,0))*X3259,"")</f>
        <v>38000</v>
      </c>
      <c r="Z3259" s="62" t="s">
        <v>26</v>
      </c>
      <c r="AA3259" s="62" t="s">
        <v>27</v>
      </c>
      <c r="AB3259" s="32"/>
      <c r="AC3259" s="32" t="s">
        <v>217</v>
      </c>
      <c r="AD3259" s="32" t="str">
        <f t="shared" si="906"/>
        <v/>
      </c>
      <c r="AF3259" s="5" t="str">
        <f t="shared" si="907"/>
        <v>agus suwantono44203</v>
      </c>
      <c r="AG3259" s="5" t="str">
        <f t="shared" si="908"/>
        <v>BMJ 05044203SELATANNIGHT</v>
      </c>
      <c r="AH3259" s="5" t="str">
        <f t="shared" si="909"/>
        <v>agus suwantono44203SELATANNIGHT</v>
      </c>
      <c r="AI3259" s="5" t="str">
        <f t="shared" si="910"/>
        <v>BMJ 05044203NIGHT</v>
      </c>
      <c r="AJ3259" s="5" t="str">
        <f t="shared" si="911"/>
        <v>agus suwantono44203NIGHT</v>
      </c>
      <c r="AK3259" s="5" t="str">
        <f t="shared" si="912"/>
        <v>agus suwantonoBMJ II</v>
      </c>
      <c r="AL3259" s="5" t="str">
        <f t="shared" si="914"/>
        <v>2SELATAN</v>
      </c>
      <c r="AM3259" s="5" t="str">
        <f t="shared" si="915"/>
        <v>1 &gt; 3SELATAN12 RODA</v>
      </c>
      <c r="AN3259" s="5" t="str">
        <f t="shared" si="916"/>
        <v>agus suwantonoBMJ II1 &gt; 3SELATAN12 RODA</v>
      </c>
      <c r="AO3259" s="5" t="str">
        <f t="shared" si="917"/>
        <v>agus suwantono1 &gt; 3SELATAN12 RODA</v>
      </c>
      <c r="AP3259" s="5" t="str">
        <f t="shared" si="918"/>
        <v>44203NIGHT</v>
      </c>
    </row>
    <row r="3260" spans="1:42" x14ac:dyDescent="0.3">
      <c r="A3260" s="33">
        <v>1</v>
      </c>
      <c r="B3260" s="33"/>
      <c r="C3260" s="70">
        <v>44203</v>
      </c>
      <c r="D3260" s="71" t="s">
        <v>87</v>
      </c>
      <c r="E3260" s="70">
        <v>44204</v>
      </c>
      <c r="F3260" s="71">
        <v>5166867</v>
      </c>
      <c r="G3260" s="33" t="s">
        <v>38</v>
      </c>
      <c r="H3260" s="33" t="s">
        <v>113</v>
      </c>
      <c r="I3260" s="33" t="s">
        <v>291</v>
      </c>
      <c r="J3260" s="33" t="s">
        <v>40</v>
      </c>
      <c r="K3260" s="63" t="s">
        <v>57</v>
      </c>
      <c r="L3260" s="32" t="str">
        <f t="shared" si="919"/>
        <v>AXOR4843</v>
      </c>
      <c r="M3260" s="32" t="str">
        <f t="shared" si="920"/>
        <v>BMJ II</v>
      </c>
      <c r="N3260" s="32" t="str">
        <f t="shared" si="921"/>
        <v>12 RODA</v>
      </c>
      <c r="O3260" s="146">
        <v>0.13126157407407407</v>
      </c>
      <c r="P3260" s="65">
        <v>0.13126157407407407</v>
      </c>
      <c r="Q3260" s="65"/>
      <c r="R3260" s="66">
        <v>3</v>
      </c>
      <c r="S3260" s="66">
        <v>51680</v>
      </c>
      <c r="T3260" s="66">
        <v>19960</v>
      </c>
      <c r="U3260" s="67">
        <f t="shared" si="913"/>
        <v>31.72</v>
      </c>
      <c r="V3260" s="66">
        <f t="shared" si="904"/>
        <v>952868.79999999993</v>
      </c>
      <c r="W3260" s="66" t="str">
        <f t="shared" si="905"/>
        <v>1 &gt; 3</v>
      </c>
      <c r="X3260" s="66">
        <f>A3260+SUMIFS(Presensi!F:F,Presensi!E:E,'Entry Data'!AP3260)</f>
        <v>1</v>
      </c>
      <c r="Y3260" s="66">
        <f>IFERROR(INDEX('Retasi Pricing'!F:F,MATCH('Entry Data'!AM3260,'Retasi Pricing'!E:E,0))*X3260,"")</f>
        <v>38000</v>
      </c>
      <c r="Z3260" s="62" t="s">
        <v>26</v>
      </c>
      <c r="AA3260" s="62" t="s">
        <v>27</v>
      </c>
      <c r="AB3260" s="32"/>
      <c r="AC3260" s="32" t="s">
        <v>217</v>
      </c>
      <c r="AD3260" s="32" t="str">
        <f t="shared" si="906"/>
        <v/>
      </c>
      <c r="AF3260" s="5" t="str">
        <f t="shared" si="907"/>
        <v>agus suwantono44203</v>
      </c>
      <c r="AG3260" s="5" t="str">
        <f t="shared" si="908"/>
        <v>BMJ 05044203SELATANNIGHT</v>
      </c>
      <c r="AH3260" s="5" t="str">
        <f t="shared" si="909"/>
        <v>agus suwantono44203SELATANNIGHT</v>
      </c>
      <c r="AI3260" s="5" t="str">
        <f t="shared" si="910"/>
        <v>BMJ 05044203NIGHT</v>
      </c>
      <c r="AJ3260" s="5" t="str">
        <f t="shared" si="911"/>
        <v>agus suwantono44203NIGHT</v>
      </c>
      <c r="AK3260" s="5" t="str">
        <f t="shared" si="912"/>
        <v>agus suwantonoBMJ II</v>
      </c>
      <c r="AL3260" s="5" t="str">
        <f t="shared" si="914"/>
        <v>3SELATAN</v>
      </c>
      <c r="AM3260" s="5" t="str">
        <f t="shared" si="915"/>
        <v>1 &gt; 3SELATAN12 RODA</v>
      </c>
      <c r="AN3260" s="5" t="str">
        <f t="shared" si="916"/>
        <v>agus suwantonoBMJ II1 &gt; 3SELATAN12 RODA</v>
      </c>
      <c r="AO3260" s="5" t="str">
        <f t="shared" si="917"/>
        <v>agus suwantono1 &gt; 3SELATAN12 RODA</v>
      </c>
      <c r="AP3260" s="5" t="str">
        <f t="shared" si="918"/>
        <v>44203NIGHT</v>
      </c>
    </row>
    <row r="3261" spans="1:42" x14ac:dyDescent="0.3">
      <c r="A3261" s="33">
        <v>1</v>
      </c>
      <c r="B3261" s="33"/>
      <c r="C3261" s="70">
        <v>44203</v>
      </c>
      <c r="D3261" s="71" t="s">
        <v>87</v>
      </c>
      <c r="E3261" s="70">
        <v>44204</v>
      </c>
      <c r="F3261" s="71">
        <v>5166961</v>
      </c>
      <c r="G3261" s="33" t="s">
        <v>38</v>
      </c>
      <c r="H3261" s="33" t="s">
        <v>113</v>
      </c>
      <c r="I3261" s="33" t="s">
        <v>103</v>
      </c>
      <c r="J3261" s="33" t="s">
        <v>115</v>
      </c>
      <c r="K3261" s="63" t="s">
        <v>57</v>
      </c>
      <c r="L3261" s="32" t="str">
        <f t="shared" si="919"/>
        <v>AXOR4843</v>
      </c>
      <c r="M3261" s="32" t="str">
        <f t="shared" si="920"/>
        <v>BMJ II</v>
      </c>
      <c r="N3261" s="32" t="str">
        <f t="shared" si="921"/>
        <v>12 RODA</v>
      </c>
      <c r="O3261" s="146">
        <v>0.22741898148148146</v>
      </c>
      <c r="P3261" s="65">
        <v>0.22741898148148146</v>
      </c>
      <c r="Q3261" s="65"/>
      <c r="R3261" s="66">
        <v>4</v>
      </c>
      <c r="S3261" s="66">
        <v>51780</v>
      </c>
      <c r="T3261" s="66">
        <v>19960</v>
      </c>
      <c r="U3261" s="67">
        <f t="shared" si="913"/>
        <v>31.82</v>
      </c>
      <c r="V3261" s="66">
        <f t="shared" si="904"/>
        <v>955872.8</v>
      </c>
      <c r="W3261" s="66" t="str">
        <f t="shared" si="905"/>
        <v>&gt; 4</v>
      </c>
      <c r="X3261" s="66">
        <f>A3261+SUMIFS(Presensi!F:F,Presensi!E:E,'Entry Data'!AP3261)</f>
        <v>1</v>
      </c>
      <c r="Y3261" s="66">
        <f>IFERROR(INDEX('Retasi Pricing'!F:F,MATCH('Entry Data'!AM3261,'Retasi Pricing'!E:E,0))*X3261,"")</f>
        <v>45000</v>
      </c>
      <c r="Z3261" s="62" t="s">
        <v>26</v>
      </c>
      <c r="AA3261" s="62" t="s">
        <v>27</v>
      </c>
      <c r="AB3261" s="32"/>
      <c r="AC3261" s="32" t="s">
        <v>217</v>
      </c>
      <c r="AD3261" s="32" t="str">
        <f t="shared" si="906"/>
        <v/>
      </c>
      <c r="AF3261" s="5" t="str">
        <f t="shared" si="907"/>
        <v>agus suwantono44203</v>
      </c>
      <c r="AG3261" s="5" t="str">
        <f t="shared" si="908"/>
        <v>BMJ 05044203SELATANNIGHT</v>
      </c>
      <c r="AH3261" s="5" t="str">
        <f t="shared" si="909"/>
        <v>agus suwantono44203SELATANNIGHT</v>
      </c>
      <c r="AI3261" s="5" t="str">
        <f t="shared" si="910"/>
        <v>BMJ 05044203NIGHT</v>
      </c>
      <c r="AJ3261" s="5" t="str">
        <f t="shared" si="911"/>
        <v>agus suwantono44203NIGHT</v>
      </c>
      <c r="AK3261" s="5" t="str">
        <f t="shared" si="912"/>
        <v>agus suwantonoBMJ II</v>
      </c>
      <c r="AL3261" s="5" t="str">
        <f t="shared" si="914"/>
        <v>4SELATAN</v>
      </c>
      <c r="AM3261" s="5" t="str">
        <f t="shared" si="915"/>
        <v>&gt; 4SELATAN12 RODA</v>
      </c>
      <c r="AN3261" s="5" t="str">
        <f t="shared" si="916"/>
        <v>agus suwantonoBMJ II&gt; 4SELATAN12 RODA</v>
      </c>
      <c r="AO3261" s="5" t="str">
        <f t="shared" si="917"/>
        <v>agus suwantono&gt; 4SELATAN12 RODA</v>
      </c>
      <c r="AP3261" s="5" t="str">
        <f t="shared" si="918"/>
        <v>44203NIGHT</v>
      </c>
    </row>
    <row r="3262" spans="1:42" x14ac:dyDescent="0.3">
      <c r="A3262" s="33">
        <v>1</v>
      </c>
      <c r="B3262" s="33"/>
      <c r="C3262" s="70">
        <v>44203</v>
      </c>
      <c r="D3262" s="71" t="s">
        <v>87</v>
      </c>
      <c r="E3262" s="70">
        <v>44203</v>
      </c>
      <c r="F3262" s="71">
        <v>5166662</v>
      </c>
      <c r="G3262" s="33" t="s">
        <v>38</v>
      </c>
      <c r="H3262" s="33" t="s">
        <v>102</v>
      </c>
      <c r="I3262" s="33" t="s">
        <v>173</v>
      </c>
      <c r="J3262" s="33" t="s">
        <v>110</v>
      </c>
      <c r="K3262" s="63" t="s">
        <v>57</v>
      </c>
      <c r="L3262" s="32" t="str">
        <f t="shared" si="919"/>
        <v>AXOR4843</v>
      </c>
      <c r="M3262" s="32" t="str">
        <f t="shared" si="920"/>
        <v>BMJ II</v>
      </c>
      <c r="N3262" s="32" t="str">
        <f t="shared" si="921"/>
        <v>12 RODA</v>
      </c>
      <c r="O3262" s="146">
        <v>0.93909722222222225</v>
      </c>
      <c r="P3262" s="65">
        <v>0.94625000000000004</v>
      </c>
      <c r="Q3262" s="65"/>
      <c r="R3262" s="66">
        <v>1</v>
      </c>
      <c r="S3262" s="66">
        <v>52660</v>
      </c>
      <c r="T3262" s="66">
        <v>19960</v>
      </c>
      <c r="U3262" s="67">
        <f t="shared" si="913"/>
        <v>32.700000000000003</v>
      </c>
      <c r="V3262" s="66">
        <f t="shared" si="904"/>
        <v>982308</v>
      </c>
      <c r="W3262" s="66" t="str">
        <f t="shared" si="905"/>
        <v>1 &gt; 3</v>
      </c>
      <c r="X3262" s="66">
        <f>A3262+SUMIFS(Presensi!F:F,Presensi!E:E,'Entry Data'!AP3262)</f>
        <v>1</v>
      </c>
      <c r="Y3262" s="66">
        <f>IFERROR(INDEX('Retasi Pricing'!F:F,MATCH('Entry Data'!AM3262,'Retasi Pricing'!E:E,0))*X3262,"")</f>
        <v>38000</v>
      </c>
      <c r="Z3262" s="62" t="s">
        <v>26</v>
      </c>
      <c r="AA3262" s="62" t="s">
        <v>27</v>
      </c>
      <c r="AB3262" s="32"/>
      <c r="AC3262" s="32" t="s">
        <v>217</v>
      </c>
      <c r="AD3262" s="32" t="str">
        <f t="shared" si="906"/>
        <v/>
      </c>
      <c r="AF3262" s="5" t="str">
        <f t="shared" si="907"/>
        <v>agus suwantono44203</v>
      </c>
      <c r="AG3262" s="5" t="str">
        <f t="shared" si="908"/>
        <v>BMJ 05044203SELATANNIGHT</v>
      </c>
      <c r="AH3262" s="5" t="str">
        <f t="shared" si="909"/>
        <v>agus suwantono44203SELATANNIGHT</v>
      </c>
      <c r="AI3262" s="5" t="str">
        <f t="shared" si="910"/>
        <v>BMJ 05044203NIGHT</v>
      </c>
      <c r="AJ3262" s="5" t="str">
        <f t="shared" si="911"/>
        <v>agus suwantono44203NIGHT</v>
      </c>
      <c r="AK3262" s="5" t="str">
        <f t="shared" si="912"/>
        <v>agus suwantonoBMJ II</v>
      </c>
      <c r="AL3262" s="5" t="str">
        <f t="shared" si="914"/>
        <v>1SELATAN</v>
      </c>
      <c r="AM3262" s="5" t="str">
        <f t="shared" si="915"/>
        <v>1 &gt; 3SELATAN12 RODA</v>
      </c>
      <c r="AN3262" s="5" t="str">
        <f t="shared" si="916"/>
        <v>agus suwantonoBMJ II1 &gt; 3SELATAN12 RODA</v>
      </c>
      <c r="AO3262" s="5" t="str">
        <f t="shared" si="917"/>
        <v>agus suwantono1 &gt; 3SELATAN12 RODA</v>
      </c>
      <c r="AP3262" s="5" t="str">
        <f t="shared" si="918"/>
        <v>44203NIGHT</v>
      </c>
    </row>
    <row r="3263" spans="1:42" x14ac:dyDescent="0.3">
      <c r="A3263" s="33">
        <v>1</v>
      </c>
      <c r="B3263" s="33"/>
      <c r="C3263" s="70">
        <v>44203</v>
      </c>
      <c r="D3263" s="71" t="s">
        <v>87</v>
      </c>
      <c r="E3263" s="70">
        <v>44203</v>
      </c>
      <c r="F3263" s="71">
        <v>5166642</v>
      </c>
      <c r="G3263" s="33" t="s">
        <v>20</v>
      </c>
      <c r="H3263" s="33" t="s">
        <v>21</v>
      </c>
      <c r="I3263" s="33" t="s">
        <v>51</v>
      </c>
      <c r="J3263" s="33" t="s">
        <v>46</v>
      </c>
      <c r="K3263" s="63" t="s">
        <v>60</v>
      </c>
      <c r="L3263" s="32" t="str">
        <f t="shared" si="919"/>
        <v>AXOR4843</v>
      </c>
      <c r="M3263" s="32" t="str">
        <f t="shared" si="920"/>
        <v>BMJ II</v>
      </c>
      <c r="N3263" s="32" t="str">
        <f t="shared" si="921"/>
        <v>12 RODA</v>
      </c>
      <c r="O3263" s="146">
        <v>0.92418981481481488</v>
      </c>
      <c r="P3263" s="65">
        <v>0.93077546296296287</v>
      </c>
      <c r="Q3263" s="65"/>
      <c r="R3263" s="66">
        <v>1</v>
      </c>
      <c r="S3263" s="66">
        <v>49400</v>
      </c>
      <c r="T3263" s="66">
        <v>19920</v>
      </c>
      <c r="U3263" s="67">
        <f t="shared" si="913"/>
        <v>29.48</v>
      </c>
      <c r="V3263" s="66">
        <f t="shared" si="904"/>
        <v>597765.96</v>
      </c>
      <c r="W3263" s="66" t="str">
        <f t="shared" si="905"/>
        <v>1 &gt; 4</v>
      </c>
      <c r="X3263" s="66">
        <f>A3263+SUMIFS(Presensi!F:F,Presensi!E:E,'Entry Data'!AP3263)</f>
        <v>1</v>
      </c>
      <c r="Y3263" s="66">
        <f>IFERROR(INDEX('Retasi Pricing'!F:F,MATCH('Entry Data'!AM3263,'Retasi Pricing'!E:E,0))*X3263,"")</f>
        <v>27500</v>
      </c>
      <c r="Z3263" s="62" t="s">
        <v>26</v>
      </c>
      <c r="AA3263" s="62" t="s">
        <v>27</v>
      </c>
      <c r="AB3263" s="32"/>
      <c r="AC3263" s="32" t="s">
        <v>214</v>
      </c>
      <c r="AD3263" s="32" t="str">
        <f t="shared" si="906"/>
        <v/>
      </c>
      <c r="AF3263" s="5" t="str">
        <f t="shared" si="907"/>
        <v>pelani44203</v>
      </c>
      <c r="AG3263" s="5" t="str">
        <f t="shared" si="908"/>
        <v>BMJ 05244203UTARANIGHT</v>
      </c>
      <c r="AH3263" s="5" t="str">
        <f t="shared" si="909"/>
        <v>pelani44203UTARANIGHT</v>
      </c>
      <c r="AI3263" s="5" t="str">
        <f t="shared" si="910"/>
        <v>BMJ 05244203NIGHT</v>
      </c>
      <c r="AJ3263" s="5" t="str">
        <f t="shared" si="911"/>
        <v>pelani44203NIGHT</v>
      </c>
      <c r="AK3263" s="5" t="str">
        <f t="shared" si="912"/>
        <v>pelaniBMJ II</v>
      </c>
      <c r="AL3263" s="5" t="str">
        <f t="shared" si="914"/>
        <v>1UTARA</v>
      </c>
      <c r="AM3263" s="5" t="str">
        <f t="shared" si="915"/>
        <v>1 &gt; 4UTARA12 RODA</v>
      </c>
      <c r="AN3263" s="5" t="str">
        <f t="shared" si="916"/>
        <v>pelaniBMJ II1 &gt; 4UTARA12 RODA</v>
      </c>
      <c r="AO3263" s="5" t="str">
        <f t="shared" si="917"/>
        <v>pelani1 &gt; 4UTARA12 RODA</v>
      </c>
      <c r="AP3263" s="5" t="str">
        <f t="shared" si="918"/>
        <v>44203NIGHT</v>
      </c>
    </row>
    <row r="3264" spans="1:42" x14ac:dyDescent="0.3">
      <c r="A3264" s="33">
        <v>1</v>
      </c>
      <c r="B3264" s="33"/>
      <c r="C3264" s="70">
        <v>44203</v>
      </c>
      <c r="D3264" s="71" t="s">
        <v>87</v>
      </c>
      <c r="E3264" s="70">
        <v>44203</v>
      </c>
      <c r="F3264" s="71">
        <v>5166581</v>
      </c>
      <c r="G3264" s="33" t="s">
        <v>20</v>
      </c>
      <c r="H3264" s="33" t="s">
        <v>21</v>
      </c>
      <c r="I3264" s="33" t="s">
        <v>22</v>
      </c>
      <c r="J3264" s="33" t="s">
        <v>23</v>
      </c>
      <c r="K3264" s="63" t="s">
        <v>62</v>
      </c>
      <c r="L3264" s="32" t="str">
        <f t="shared" si="919"/>
        <v>FM260JD</v>
      </c>
      <c r="M3264" s="32" t="str">
        <f t="shared" si="920"/>
        <v>BMJ III</v>
      </c>
      <c r="N3264" s="32" t="str">
        <f t="shared" si="921"/>
        <v>10 RODA</v>
      </c>
      <c r="O3264" s="146">
        <v>0.86982638888888886</v>
      </c>
      <c r="P3264" s="65">
        <v>0.87545138888888896</v>
      </c>
      <c r="Q3264" s="65"/>
      <c r="R3264" s="66">
        <v>1</v>
      </c>
      <c r="S3264" s="66">
        <v>38100</v>
      </c>
      <c r="T3264" s="66">
        <v>14580</v>
      </c>
      <c r="U3264" s="67">
        <f t="shared" si="913"/>
        <v>23.52</v>
      </c>
      <c r="V3264" s="66">
        <f t="shared" si="904"/>
        <v>458498.87999999995</v>
      </c>
      <c r="W3264" s="66" t="str">
        <f t="shared" si="905"/>
        <v>1 &gt; 4</v>
      </c>
      <c r="X3264" s="66">
        <f>A3264+SUMIFS(Presensi!F:F,Presensi!E:E,'Entry Data'!AP3264)</f>
        <v>1</v>
      </c>
      <c r="Y3264" s="66">
        <f>IFERROR(INDEX('Retasi Pricing'!F:F,MATCH('Entry Data'!AM3264,'Retasi Pricing'!E:E,0))*X3264,"")</f>
        <v>25000</v>
      </c>
      <c r="Z3264" s="62" t="s">
        <v>26</v>
      </c>
      <c r="AA3264" s="62" t="s">
        <v>27</v>
      </c>
      <c r="AB3264" s="32"/>
      <c r="AC3264" s="32" t="s">
        <v>282</v>
      </c>
      <c r="AD3264" s="32" t="str">
        <f t="shared" si="906"/>
        <v/>
      </c>
      <c r="AF3264" s="5" t="str">
        <f t="shared" si="907"/>
        <v>JAFAR44203</v>
      </c>
      <c r="AG3264" s="5" t="str">
        <f t="shared" si="908"/>
        <v>BMJ 05344203UTARANIGHT</v>
      </c>
      <c r="AH3264" s="5" t="str">
        <f t="shared" si="909"/>
        <v>JAFAR44203UTARANIGHT</v>
      </c>
      <c r="AI3264" s="5" t="str">
        <f t="shared" si="910"/>
        <v>BMJ 05344203NIGHT</v>
      </c>
      <c r="AJ3264" s="5" t="str">
        <f t="shared" si="911"/>
        <v>JAFAR44203NIGHT</v>
      </c>
      <c r="AK3264" s="5" t="str">
        <f t="shared" si="912"/>
        <v>JAFARBMJ III</v>
      </c>
      <c r="AL3264" s="5" t="str">
        <f t="shared" si="914"/>
        <v>1UTARA</v>
      </c>
      <c r="AM3264" s="5" t="str">
        <f t="shared" si="915"/>
        <v>1 &gt; 4UTARA10 RODA</v>
      </c>
      <c r="AN3264" s="5" t="str">
        <f t="shared" si="916"/>
        <v>JAFARBMJ III1 &gt; 4UTARA10 RODA</v>
      </c>
      <c r="AO3264" s="5" t="str">
        <f t="shared" si="917"/>
        <v>JAFAR1 &gt; 4UTARA10 RODA</v>
      </c>
      <c r="AP3264" s="5" t="str">
        <f t="shared" si="918"/>
        <v>44203NIGHT</v>
      </c>
    </row>
    <row r="3265" spans="1:42" x14ac:dyDescent="0.3">
      <c r="A3265" s="33">
        <v>1</v>
      </c>
      <c r="B3265" s="33"/>
      <c r="C3265" s="70">
        <v>44203</v>
      </c>
      <c r="D3265" s="71" t="s">
        <v>87</v>
      </c>
      <c r="E3265" s="70">
        <v>44204</v>
      </c>
      <c r="F3265" s="71">
        <v>5166734</v>
      </c>
      <c r="G3265" s="33" t="s">
        <v>20</v>
      </c>
      <c r="H3265" s="33" t="s">
        <v>21</v>
      </c>
      <c r="I3265" s="33" t="s">
        <v>123</v>
      </c>
      <c r="J3265" s="33" t="s">
        <v>23</v>
      </c>
      <c r="K3265" s="63" t="s">
        <v>67</v>
      </c>
      <c r="L3265" s="32" t="str">
        <f t="shared" si="919"/>
        <v>FM260JD</v>
      </c>
      <c r="M3265" s="32" t="str">
        <f t="shared" si="920"/>
        <v>BMJ III</v>
      </c>
      <c r="N3265" s="32" t="str">
        <f t="shared" si="921"/>
        <v>10 RODA</v>
      </c>
      <c r="O3265" s="146">
        <v>5.115740740740741E-3</v>
      </c>
      <c r="P3265" s="65">
        <v>5.115740740740741E-3</v>
      </c>
      <c r="Q3265" s="65"/>
      <c r="R3265" s="66">
        <v>4</v>
      </c>
      <c r="S3265" s="66">
        <v>39220</v>
      </c>
      <c r="T3265" s="66">
        <v>14640</v>
      </c>
      <c r="U3265" s="67">
        <f t="shared" si="913"/>
        <v>24.58</v>
      </c>
      <c r="V3265" s="66">
        <f t="shared" si="904"/>
        <v>479162.51999999996</v>
      </c>
      <c r="W3265" s="66" t="str">
        <f t="shared" si="905"/>
        <v>1 &gt; 4</v>
      </c>
      <c r="X3265" s="66">
        <f>A3265+SUMIFS(Presensi!F:F,Presensi!E:E,'Entry Data'!AP3265)</f>
        <v>1</v>
      </c>
      <c r="Y3265" s="66">
        <f>IFERROR(INDEX('Retasi Pricing'!F:F,MATCH('Entry Data'!AM3265,'Retasi Pricing'!E:E,0))*X3265,"")</f>
        <v>25000</v>
      </c>
      <c r="Z3265" s="62" t="s">
        <v>26</v>
      </c>
      <c r="AA3265" s="62" t="s">
        <v>27</v>
      </c>
      <c r="AB3265" s="32"/>
      <c r="AC3265" s="32" t="s">
        <v>188</v>
      </c>
      <c r="AD3265" s="32" t="str">
        <f t="shared" si="906"/>
        <v/>
      </c>
      <c r="AF3265" s="5" t="str">
        <f t="shared" si="907"/>
        <v>setianto44203</v>
      </c>
      <c r="AG3265" s="5" t="str">
        <f t="shared" si="908"/>
        <v>BMJ 05444203UTARANIGHT</v>
      </c>
      <c r="AH3265" s="5" t="str">
        <f t="shared" si="909"/>
        <v>setianto44203UTARANIGHT</v>
      </c>
      <c r="AI3265" s="5" t="str">
        <f t="shared" si="910"/>
        <v>BMJ 05444203NIGHT</v>
      </c>
      <c r="AJ3265" s="5" t="str">
        <f t="shared" si="911"/>
        <v>setianto44203NIGHT</v>
      </c>
      <c r="AK3265" s="5" t="str">
        <f t="shared" si="912"/>
        <v>setiantoBMJ III</v>
      </c>
      <c r="AL3265" s="5" t="str">
        <f t="shared" si="914"/>
        <v>4UTARA</v>
      </c>
      <c r="AM3265" s="5" t="str">
        <f t="shared" si="915"/>
        <v>1 &gt; 4UTARA10 RODA</v>
      </c>
      <c r="AN3265" s="5" t="str">
        <f t="shared" si="916"/>
        <v>setiantoBMJ III1 &gt; 4UTARA10 RODA</v>
      </c>
      <c r="AO3265" s="5" t="str">
        <f t="shared" si="917"/>
        <v>setianto1 &gt; 4UTARA10 RODA</v>
      </c>
      <c r="AP3265" s="5" t="str">
        <f t="shared" si="918"/>
        <v>44203NIGHT</v>
      </c>
    </row>
    <row r="3266" spans="1:42" x14ac:dyDescent="0.3">
      <c r="A3266" s="33">
        <v>1</v>
      </c>
      <c r="B3266" s="33"/>
      <c r="C3266" s="70">
        <v>44203</v>
      </c>
      <c r="D3266" s="71" t="s">
        <v>87</v>
      </c>
      <c r="E3266" s="70">
        <v>44204</v>
      </c>
      <c r="F3266" s="71">
        <v>5166814</v>
      </c>
      <c r="G3266" s="33" t="s">
        <v>20</v>
      </c>
      <c r="H3266" s="33" t="s">
        <v>21</v>
      </c>
      <c r="I3266" s="33" t="s">
        <v>123</v>
      </c>
      <c r="J3266" s="33" t="s">
        <v>23</v>
      </c>
      <c r="K3266" s="63" t="s">
        <v>67</v>
      </c>
      <c r="L3266" s="32" t="str">
        <f t="shared" si="919"/>
        <v>FM260JD</v>
      </c>
      <c r="M3266" s="32" t="str">
        <f t="shared" si="920"/>
        <v>BMJ III</v>
      </c>
      <c r="N3266" s="32" t="str">
        <f t="shared" si="921"/>
        <v>10 RODA</v>
      </c>
      <c r="O3266" s="146">
        <v>7.9907407407407413E-2</v>
      </c>
      <c r="P3266" s="65">
        <v>7.9907407407407413E-2</v>
      </c>
      <c r="Q3266" s="65"/>
      <c r="R3266" s="66">
        <v>5</v>
      </c>
      <c r="S3266" s="66">
        <v>38560</v>
      </c>
      <c r="T3266" s="66">
        <v>14640</v>
      </c>
      <c r="U3266" s="67">
        <f t="shared" si="913"/>
        <v>23.92</v>
      </c>
      <c r="V3266" s="66">
        <f t="shared" si="904"/>
        <v>466296.48000000004</v>
      </c>
      <c r="W3266" s="66" t="str">
        <f t="shared" si="905"/>
        <v>&gt; 5</v>
      </c>
      <c r="X3266" s="66">
        <f>A3266+SUMIFS(Presensi!F:F,Presensi!E:E,'Entry Data'!AP3266)</f>
        <v>1</v>
      </c>
      <c r="Y3266" s="66">
        <f>IFERROR(INDEX('Retasi Pricing'!F:F,MATCH('Entry Data'!AM3266,'Retasi Pricing'!E:E,0))*X3266,"")</f>
        <v>27650</v>
      </c>
      <c r="Z3266" s="62" t="s">
        <v>26</v>
      </c>
      <c r="AA3266" s="62" t="s">
        <v>27</v>
      </c>
      <c r="AB3266" s="32"/>
      <c r="AC3266" s="32" t="s">
        <v>188</v>
      </c>
      <c r="AD3266" s="32" t="str">
        <f t="shared" si="906"/>
        <v/>
      </c>
      <c r="AF3266" s="5" t="str">
        <f t="shared" si="907"/>
        <v>setianto44203</v>
      </c>
      <c r="AG3266" s="5" t="str">
        <f t="shared" si="908"/>
        <v>BMJ 05444203UTARANIGHT</v>
      </c>
      <c r="AH3266" s="5" t="str">
        <f t="shared" si="909"/>
        <v>setianto44203UTARANIGHT</v>
      </c>
      <c r="AI3266" s="5" t="str">
        <f t="shared" si="910"/>
        <v>BMJ 05444203NIGHT</v>
      </c>
      <c r="AJ3266" s="5" t="str">
        <f t="shared" si="911"/>
        <v>setianto44203NIGHT</v>
      </c>
      <c r="AK3266" s="5" t="str">
        <f t="shared" si="912"/>
        <v>setiantoBMJ III</v>
      </c>
      <c r="AL3266" s="5" t="str">
        <f t="shared" si="914"/>
        <v>5UTARA</v>
      </c>
      <c r="AM3266" s="5" t="str">
        <f t="shared" si="915"/>
        <v>&gt; 5UTARA10 RODA</v>
      </c>
      <c r="AN3266" s="5" t="str">
        <f t="shared" si="916"/>
        <v>setiantoBMJ III&gt; 5UTARA10 RODA</v>
      </c>
      <c r="AO3266" s="5" t="str">
        <f t="shared" si="917"/>
        <v>setianto&gt; 5UTARA10 RODA</v>
      </c>
      <c r="AP3266" s="5" t="str">
        <f t="shared" si="918"/>
        <v>44203NIGHT</v>
      </c>
    </row>
    <row r="3267" spans="1:42" x14ac:dyDescent="0.3">
      <c r="A3267" s="33">
        <v>1</v>
      </c>
      <c r="B3267" s="33"/>
      <c r="C3267" s="70">
        <v>44203</v>
      </c>
      <c r="D3267" s="71" t="s">
        <v>87</v>
      </c>
      <c r="E3267" s="70">
        <v>44204</v>
      </c>
      <c r="F3267" s="71">
        <v>5166874</v>
      </c>
      <c r="G3267" s="33" t="s">
        <v>20</v>
      </c>
      <c r="H3267" s="33" t="s">
        <v>21</v>
      </c>
      <c r="I3267" s="33" t="s">
        <v>123</v>
      </c>
      <c r="J3267" s="33" t="s">
        <v>23</v>
      </c>
      <c r="K3267" s="63" t="s">
        <v>67</v>
      </c>
      <c r="L3267" s="32" t="str">
        <f t="shared" si="919"/>
        <v>FM260JD</v>
      </c>
      <c r="M3267" s="32" t="str">
        <f t="shared" si="920"/>
        <v>BMJ III</v>
      </c>
      <c r="N3267" s="32" t="str">
        <f t="shared" si="921"/>
        <v>10 RODA</v>
      </c>
      <c r="O3267" s="146">
        <v>0.13722222222222222</v>
      </c>
      <c r="P3267" s="65">
        <v>0.13722222222222222</v>
      </c>
      <c r="Q3267" s="65"/>
      <c r="R3267" s="66">
        <v>6</v>
      </c>
      <c r="S3267" s="66">
        <v>39460</v>
      </c>
      <c r="T3267" s="66">
        <v>14640</v>
      </c>
      <c r="U3267" s="67">
        <f t="shared" si="913"/>
        <v>24.82</v>
      </c>
      <c r="V3267" s="66">
        <f t="shared" si="904"/>
        <v>483841.08</v>
      </c>
      <c r="W3267" s="66" t="str">
        <f t="shared" si="905"/>
        <v>&gt; 6</v>
      </c>
      <c r="X3267" s="66">
        <f>A3267+SUMIFS(Presensi!F:F,Presensi!E:E,'Entry Data'!AP3267)</f>
        <v>1</v>
      </c>
      <c r="Y3267" s="66">
        <f>IFERROR(INDEX('Retasi Pricing'!F:F,MATCH('Entry Data'!AM3267,'Retasi Pricing'!E:E,0))*X3267,"")</f>
        <v>30800</v>
      </c>
      <c r="Z3267" s="62" t="s">
        <v>26</v>
      </c>
      <c r="AA3267" s="62" t="s">
        <v>27</v>
      </c>
      <c r="AB3267" s="32"/>
      <c r="AC3267" s="32" t="s">
        <v>188</v>
      </c>
      <c r="AD3267" s="32" t="str">
        <f t="shared" si="906"/>
        <v/>
      </c>
      <c r="AF3267" s="5" t="str">
        <f t="shared" si="907"/>
        <v>setianto44203</v>
      </c>
      <c r="AG3267" s="5" t="str">
        <f t="shared" si="908"/>
        <v>BMJ 05444203UTARANIGHT</v>
      </c>
      <c r="AH3267" s="5" t="str">
        <f t="shared" si="909"/>
        <v>setianto44203UTARANIGHT</v>
      </c>
      <c r="AI3267" s="5" t="str">
        <f t="shared" si="910"/>
        <v>BMJ 05444203NIGHT</v>
      </c>
      <c r="AJ3267" s="5" t="str">
        <f t="shared" si="911"/>
        <v>setianto44203NIGHT</v>
      </c>
      <c r="AK3267" s="5" t="str">
        <f t="shared" si="912"/>
        <v>setiantoBMJ III</v>
      </c>
      <c r="AL3267" s="5" t="str">
        <f t="shared" si="914"/>
        <v>6UTARA</v>
      </c>
      <c r="AM3267" s="5" t="str">
        <f t="shared" si="915"/>
        <v>&gt; 6UTARA10 RODA</v>
      </c>
      <c r="AN3267" s="5" t="str">
        <f t="shared" si="916"/>
        <v>setiantoBMJ III&gt; 6UTARA10 RODA</v>
      </c>
      <c r="AO3267" s="5" t="str">
        <f t="shared" si="917"/>
        <v>setianto&gt; 6UTARA10 RODA</v>
      </c>
      <c r="AP3267" s="5" t="str">
        <f t="shared" si="918"/>
        <v>44203NIGHT</v>
      </c>
    </row>
    <row r="3268" spans="1:42" x14ac:dyDescent="0.3">
      <c r="A3268" s="33">
        <v>1</v>
      </c>
      <c r="B3268" s="33"/>
      <c r="C3268" s="70">
        <v>44203</v>
      </c>
      <c r="D3268" s="71" t="s">
        <v>87</v>
      </c>
      <c r="E3268" s="70">
        <v>44204</v>
      </c>
      <c r="F3268" s="71">
        <v>5166949</v>
      </c>
      <c r="G3268" s="33" t="s">
        <v>20</v>
      </c>
      <c r="H3268" s="33" t="s">
        <v>21</v>
      </c>
      <c r="I3268" s="33" t="s">
        <v>123</v>
      </c>
      <c r="J3268" s="33" t="s">
        <v>23</v>
      </c>
      <c r="K3268" s="63" t="s">
        <v>67</v>
      </c>
      <c r="L3268" s="32" t="str">
        <f t="shared" si="919"/>
        <v>FM260JD</v>
      </c>
      <c r="M3268" s="32" t="str">
        <f t="shared" si="920"/>
        <v>BMJ III</v>
      </c>
      <c r="N3268" s="32" t="str">
        <f t="shared" si="921"/>
        <v>10 RODA</v>
      </c>
      <c r="O3268" s="146">
        <v>0.2111574074074074</v>
      </c>
      <c r="P3268" s="65">
        <v>0.2111574074074074</v>
      </c>
      <c r="Q3268" s="65"/>
      <c r="R3268" s="66">
        <v>7</v>
      </c>
      <c r="S3268" s="66">
        <v>39660</v>
      </c>
      <c r="T3268" s="66">
        <v>14640</v>
      </c>
      <c r="U3268" s="67">
        <f t="shared" si="913"/>
        <v>25.02</v>
      </c>
      <c r="V3268" s="66">
        <f t="shared" si="904"/>
        <v>487739.87999999995</v>
      </c>
      <c r="W3268" s="66" t="str">
        <f t="shared" si="905"/>
        <v>7 &gt;</v>
      </c>
      <c r="X3268" s="66">
        <f>A3268+SUMIFS(Presensi!F:F,Presensi!E:E,'Entry Data'!AP3268)</f>
        <v>1</v>
      </c>
      <c r="Y3268" s="66">
        <f>IFERROR(INDEX('Retasi Pricing'!F:F,MATCH('Entry Data'!AM3268,'Retasi Pricing'!E:E,0))*X3268,"")</f>
        <v>37750</v>
      </c>
      <c r="Z3268" s="62" t="s">
        <v>26</v>
      </c>
      <c r="AA3268" s="62" t="s">
        <v>27</v>
      </c>
      <c r="AB3268" s="32"/>
      <c r="AC3268" s="32" t="s">
        <v>188</v>
      </c>
      <c r="AD3268" s="32" t="str">
        <f t="shared" si="906"/>
        <v/>
      </c>
      <c r="AF3268" s="5" t="str">
        <f t="shared" si="907"/>
        <v>setianto44203</v>
      </c>
      <c r="AG3268" s="5" t="str">
        <f t="shared" si="908"/>
        <v>BMJ 05444203UTARANIGHT</v>
      </c>
      <c r="AH3268" s="5" t="str">
        <f t="shared" si="909"/>
        <v>setianto44203UTARANIGHT</v>
      </c>
      <c r="AI3268" s="5" t="str">
        <f t="shared" si="910"/>
        <v>BMJ 05444203NIGHT</v>
      </c>
      <c r="AJ3268" s="5" t="str">
        <f t="shared" si="911"/>
        <v>setianto44203NIGHT</v>
      </c>
      <c r="AK3268" s="5" t="str">
        <f t="shared" si="912"/>
        <v>setiantoBMJ III</v>
      </c>
      <c r="AL3268" s="5" t="str">
        <f t="shared" si="914"/>
        <v>7UTARA</v>
      </c>
      <c r="AM3268" s="5" t="str">
        <f t="shared" si="915"/>
        <v>7 &gt;UTARA10 RODA</v>
      </c>
      <c r="AN3268" s="5" t="str">
        <f t="shared" si="916"/>
        <v>setiantoBMJ III7 &gt;UTARA10 RODA</v>
      </c>
      <c r="AO3268" s="5" t="str">
        <f t="shared" si="917"/>
        <v>setianto7 &gt;UTARA10 RODA</v>
      </c>
      <c r="AP3268" s="5" t="str">
        <f t="shared" si="918"/>
        <v>44203NIGHT</v>
      </c>
    </row>
    <row r="3269" spans="1:42" x14ac:dyDescent="0.3">
      <c r="A3269" s="33">
        <v>1</v>
      </c>
      <c r="B3269" s="33"/>
      <c r="C3269" s="70">
        <v>44203</v>
      </c>
      <c r="D3269" s="71" t="s">
        <v>87</v>
      </c>
      <c r="E3269" s="70">
        <v>44203</v>
      </c>
      <c r="F3269" s="71">
        <v>5166538</v>
      </c>
      <c r="G3269" s="33" t="s">
        <v>20</v>
      </c>
      <c r="H3269" s="33" t="s">
        <v>21</v>
      </c>
      <c r="I3269" s="33" t="s">
        <v>22</v>
      </c>
      <c r="J3269" s="33" t="s">
        <v>23</v>
      </c>
      <c r="K3269" s="63" t="s">
        <v>67</v>
      </c>
      <c r="L3269" s="32" t="str">
        <f t="shared" si="919"/>
        <v>FM260JD</v>
      </c>
      <c r="M3269" s="32" t="str">
        <f t="shared" si="920"/>
        <v>BMJ III</v>
      </c>
      <c r="N3269" s="32" t="str">
        <f t="shared" si="921"/>
        <v>10 RODA</v>
      </c>
      <c r="O3269" s="146">
        <v>0.82600694444444445</v>
      </c>
      <c r="P3269" s="65">
        <v>0.83098379629629626</v>
      </c>
      <c r="Q3269" s="65"/>
      <c r="R3269" s="66">
        <v>1</v>
      </c>
      <c r="S3269" s="66">
        <v>38360</v>
      </c>
      <c r="T3269" s="66">
        <v>14640</v>
      </c>
      <c r="U3269" s="67">
        <f t="shared" si="913"/>
        <v>23.72</v>
      </c>
      <c r="V3269" s="66">
        <f t="shared" si="904"/>
        <v>462397.68</v>
      </c>
      <c r="W3269" s="66" t="str">
        <f t="shared" si="905"/>
        <v>1 &gt; 4</v>
      </c>
      <c r="X3269" s="66">
        <f>A3269+SUMIFS(Presensi!F:F,Presensi!E:E,'Entry Data'!AP3269)</f>
        <v>1</v>
      </c>
      <c r="Y3269" s="66">
        <f>IFERROR(INDEX('Retasi Pricing'!F:F,MATCH('Entry Data'!AM3269,'Retasi Pricing'!E:E,0))*X3269,"")</f>
        <v>25000</v>
      </c>
      <c r="Z3269" s="62" t="s">
        <v>26</v>
      </c>
      <c r="AA3269" s="62" t="s">
        <v>27</v>
      </c>
      <c r="AB3269" s="32"/>
      <c r="AC3269" s="32" t="s">
        <v>188</v>
      </c>
      <c r="AD3269" s="32" t="str">
        <f t="shared" si="906"/>
        <v/>
      </c>
      <c r="AF3269" s="5" t="str">
        <f t="shared" si="907"/>
        <v>setianto44203</v>
      </c>
      <c r="AG3269" s="5" t="str">
        <f t="shared" si="908"/>
        <v>BMJ 05444203UTARANIGHT</v>
      </c>
      <c r="AH3269" s="5" t="str">
        <f t="shared" si="909"/>
        <v>setianto44203UTARANIGHT</v>
      </c>
      <c r="AI3269" s="5" t="str">
        <f t="shared" si="910"/>
        <v>BMJ 05444203NIGHT</v>
      </c>
      <c r="AJ3269" s="5" t="str">
        <f t="shared" si="911"/>
        <v>setianto44203NIGHT</v>
      </c>
      <c r="AK3269" s="5" t="str">
        <f t="shared" si="912"/>
        <v>setiantoBMJ III</v>
      </c>
      <c r="AL3269" s="5" t="str">
        <f t="shared" si="914"/>
        <v>1UTARA</v>
      </c>
      <c r="AM3269" s="5" t="str">
        <f t="shared" si="915"/>
        <v>1 &gt; 4UTARA10 RODA</v>
      </c>
      <c r="AN3269" s="5" t="str">
        <f t="shared" si="916"/>
        <v>setiantoBMJ III1 &gt; 4UTARA10 RODA</v>
      </c>
      <c r="AO3269" s="5" t="str">
        <f t="shared" si="917"/>
        <v>setianto1 &gt; 4UTARA10 RODA</v>
      </c>
      <c r="AP3269" s="5" t="str">
        <f t="shared" si="918"/>
        <v>44203NIGHT</v>
      </c>
    </row>
    <row r="3270" spans="1:42" x14ac:dyDescent="0.3">
      <c r="A3270" s="33">
        <v>1</v>
      </c>
      <c r="B3270" s="33"/>
      <c r="C3270" s="70">
        <v>44203</v>
      </c>
      <c r="D3270" s="71" t="s">
        <v>87</v>
      </c>
      <c r="E3270" s="70">
        <v>44203</v>
      </c>
      <c r="F3270" s="71">
        <v>5166607</v>
      </c>
      <c r="G3270" s="33" t="s">
        <v>20</v>
      </c>
      <c r="H3270" s="33" t="s">
        <v>21</v>
      </c>
      <c r="I3270" s="33" t="s">
        <v>51</v>
      </c>
      <c r="J3270" s="33" t="s">
        <v>46</v>
      </c>
      <c r="K3270" s="63" t="s">
        <v>67</v>
      </c>
      <c r="L3270" s="32" t="str">
        <f t="shared" si="919"/>
        <v>FM260JD</v>
      </c>
      <c r="M3270" s="32" t="str">
        <f t="shared" si="920"/>
        <v>BMJ III</v>
      </c>
      <c r="N3270" s="32" t="str">
        <f t="shared" si="921"/>
        <v>10 RODA</v>
      </c>
      <c r="O3270" s="146">
        <v>0.88997685185185194</v>
      </c>
      <c r="P3270" s="65">
        <v>0.88997685185185194</v>
      </c>
      <c r="Q3270" s="65"/>
      <c r="R3270" s="66">
        <v>2</v>
      </c>
      <c r="S3270" s="66">
        <v>38380</v>
      </c>
      <c r="T3270" s="66">
        <v>14640</v>
      </c>
      <c r="U3270" s="67">
        <f t="shared" si="913"/>
        <v>23.74</v>
      </c>
      <c r="V3270" s="66">
        <f t="shared" si="904"/>
        <v>462787.55999999994</v>
      </c>
      <c r="W3270" s="66" t="str">
        <f t="shared" si="905"/>
        <v>1 &gt; 4</v>
      </c>
      <c r="X3270" s="66">
        <f>A3270+SUMIFS(Presensi!F:F,Presensi!E:E,'Entry Data'!AP3270)</f>
        <v>1</v>
      </c>
      <c r="Y3270" s="66">
        <f>IFERROR(INDEX('Retasi Pricing'!F:F,MATCH('Entry Data'!AM3270,'Retasi Pricing'!E:E,0))*X3270,"")</f>
        <v>25000</v>
      </c>
      <c r="Z3270" s="62" t="s">
        <v>26</v>
      </c>
      <c r="AA3270" s="62" t="s">
        <v>27</v>
      </c>
      <c r="AB3270" s="32"/>
      <c r="AC3270" s="32" t="s">
        <v>188</v>
      </c>
      <c r="AD3270" s="32" t="str">
        <f t="shared" si="906"/>
        <v/>
      </c>
      <c r="AF3270" s="5" t="str">
        <f t="shared" si="907"/>
        <v>setianto44203</v>
      </c>
      <c r="AG3270" s="5" t="str">
        <f t="shared" si="908"/>
        <v>BMJ 05444203UTARANIGHT</v>
      </c>
      <c r="AH3270" s="5" t="str">
        <f t="shared" si="909"/>
        <v>setianto44203UTARANIGHT</v>
      </c>
      <c r="AI3270" s="5" t="str">
        <f t="shared" si="910"/>
        <v>BMJ 05444203NIGHT</v>
      </c>
      <c r="AJ3270" s="5" t="str">
        <f t="shared" si="911"/>
        <v>setianto44203NIGHT</v>
      </c>
      <c r="AK3270" s="5" t="str">
        <f t="shared" si="912"/>
        <v>setiantoBMJ III</v>
      </c>
      <c r="AL3270" s="5" t="str">
        <f t="shared" si="914"/>
        <v>2UTARA</v>
      </c>
      <c r="AM3270" s="5" t="str">
        <f t="shared" si="915"/>
        <v>1 &gt; 4UTARA10 RODA</v>
      </c>
      <c r="AN3270" s="5" t="str">
        <f t="shared" si="916"/>
        <v>setiantoBMJ III1 &gt; 4UTARA10 RODA</v>
      </c>
      <c r="AO3270" s="5" t="str">
        <f t="shared" si="917"/>
        <v>setianto1 &gt; 4UTARA10 RODA</v>
      </c>
      <c r="AP3270" s="5" t="str">
        <f t="shared" si="918"/>
        <v>44203NIGHT</v>
      </c>
    </row>
    <row r="3271" spans="1:42" x14ac:dyDescent="0.3">
      <c r="A3271" s="33">
        <v>1</v>
      </c>
      <c r="B3271" s="33"/>
      <c r="C3271" s="70">
        <v>44203</v>
      </c>
      <c r="D3271" s="71" t="s">
        <v>87</v>
      </c>
      <c r="E3271" s="70">
        <v>44203</v>
      </c>
      <c r="F3271" s="71">
        <v>5166677</v>
      </c>
      <c r="G3271" s="33" t="s">
        <v>20</v>
      </c>
      <c r="H3271" s="33" t="s">
        <v>21</v>
      </c>
      <c r="I3271" s="33" t="s">
        <v>123</v>
      </c>
      <c r="J3271" s="33" t="s">
        <v>23</v>
      </c>
      <c r="K3271" s="63" t="s">
        <v>67</v>
      </c>
      <c r="L3271" s="32" t="str">
        <f t="shared" si="919"/>
        <v>FM260JD</v>
      </c>
      <c r="M3271" s="32" t="str">
        <f t="shared" si="920"/>
        <v>BMJ III</v>
      </c>
      <c r="N3271" s="32" t="str">
        <f t="shared" si="921"/>
        <v>10 RODA</v>
      </c>
      <c r="O3271" s="146">
        <v>0.94863425925925926</v>
      </c>
      <c r="P3271" s="65">
        <v>0.94863425925925926</v>
      </c>
      <c r="Q3271" s="65"/>
      <c r="R3271" s="66">
        <v>3</v>
      </c>
      <c r="S3271" s="66">
        <v>40500</v>
      </c>
      <c r="T3271" s="66">
        <v>14640</v>
      </c>
      <c r="U3271" s="67">
        <f t="shared" si="913"/>
        <v>25.86</v>
      </c>
      <c r="V3271" s="66">
        <f t="shared" si="904"/>
        <v>504114.83999999997</v>
      </c>
      <c r="W3271" s="66" t="str">
        <f t="shared" si="905"/>
        <v>1 &gt; 4</v>
      </c>
      <c r="X3271" s="66">
        <f>A3271+SUMIFS(Presensi!F:F,Presensi!E:E,'Entry Data'!AP3271)</f>
        <v>1</v>
      </c>
      <c r="Y3271" s="66">
        <f>IFERROR(INDEX('Retasi Pricing'!F:F,MATCH('Entry Data'!AM3271,'Retasi Pricing'!E:E,0))*X3271,"")</f>
        <v>25000</v>
      </c>
      <c r="Z3271" s="62" t="s">
        <v>26</v>
      </c>
      <c r="AA3271" s="62" t="s">
        <v>27</v>
      </c>
      <c r="AB3271" s="32"/>
      <c r="AC3271" s="32" t="s">
        <v>188</v>
      </c>
      <c r="AD3271" s="32" t="str">
        <f t="shared" si="906"/>
        <v/>
      </c>
      <c r="AF3271" s="5" t="str">
        <f t="shared" si="907"/>
        <v>setianto44203</v>
      </c>
      <c r="AG3271" s="5" t="str">
        <f t="shared" si="908"/>
        <v>BMJ 05444203UTARANIGHT</v>
      </c>
      <c r="AH3271" s="5" t="str">
        <f t="shared" si="909"/>
        <v>setianto44203UTARANIGHT</v>
      </c>
      <c r="AI3271" s="5" t="str">
        <f t="shared" si="910"/>
        <v>BMJ 05444203NIGHT</v>
      </c>
      <c r="AJ3271" s="5" t="str">
        <f t="shared" si="911"/>
        <v>setianto44203NIGHT</v>
      </c>
      <c r="AK3271" s="5" t="str">
        <f t="shared" si="912"/>
        <v>setiantoBMJ III</v>
      </c>
      <c r="AL3271" s="5" t="str">
        <f t="shared" si="914"/>
        <v>3UTARA</v>
      </c>
      <c r="AM3271" s="5" t="str">
        <f t="shared" si="915"/>
        <v>1 &gt; 4UTARA10 RODA</v>
      </c>
      <c r="AN3271" s="5" t="str">
        <f t="shared" si="916"/>
        <v>setiantoBMJ III1 &gt; 4UTARA10 RODA</v>
      </c>
      <c r="AO3271" s="5" t="str">
        <f t="shared" si="917"/>
        <v>setianto1 &gt; 4UTARA10 RODA</v>
      </c>
      <c r="AP3271" s="5" t="str">
        <f t="shared" si="918"/>
        <v>44203NIGHT</v>
      </c>
    </row>
    <row r="3272" spans="1:42" x14ac:dyDescent="0.3">
      <c r="A3272" s="33">
        <v>1</v>
      </c>
      <c r="B3272" s="33"/>
      <c r="C3272" s="70">
        <v>44203</v>
      </c>
      <c r="D3272" s="71" t="s">
        <v>87</v>
      </c>
      <c r="E3272" s="70">
        <v>44204</v>
      </c>
      <c r="F3272" s="71">
        <v>5166793</v>
      </c>
      <c r="G3272" s="33" t="s">
        <v>20</v>
      </c>
      <c r="H3272" s="33" t="s">
        <v>21</v>
      </c>
      <c r="I3272" s="33" t="s">
        <v>123</v>
      </c>
      <c r="J3272" s="33" t="s">
        <v>23</v>
      </c>
      <c r="K3272" s="63" t="s">
        <v>69</v>
      </c>
      <c r="L3272" s="32" t="str">
        <f t="shared" si="919"/>
        <v>FM260JD</v>
      </c>
      <c r="M3272" s="32" t="str">
        <f t="shared" si="920"/>
        <v>BMJ III</v>
      </c>
      <c r="N3272" s="32" t="str">
        <f t="shared" si="921"/>
        <v>10 RODA</v>
      </c>
      <c r="O3272" s="146">
        <v>5.6736111111111105E-2</v>
      </c>
      <c r="P3272" s="65">
        <v>5.6736111111111105E-2</v>
      </c>
      <c r="Q3272" s="65"/>
      <c r="R3272" s="66">
        <v>4</v>
      </c>
      <c r="S3272" s="66">
        <v>38800</v>
      </c>
      <c r="T3272" s="66">
        <v>14740</v>
      </c>
      <c r="U3272" s="67">
        <f t="shared" si="913"/>
        <v>24.06</v>
      </c>
      <c r="V3272" s="66">
        <f t="shared" si="904"/>
        <v>469025.64</v>
      </c>
      <c r="W3272" s="66" t="str">
        <f t="shared" si="905"/>
        <v>1 &gt; 4</v>
      </c>
      <c r="X3272" s="66">
        <f>A3272+SUMIFS(Presensi!F:F,Presensi!E:E,'Entry Data'!AP3272)</f>
        <v>1</v>
      </c>
      <c r="Y3272" s="66">
        <f>IFERROR(INDEX('Retasi Pricing'!F:F,MATCH('Entry Data'!AM3272,'Retasi Pricing'!E:E,0))*X3272,"")</f>
        <v>25000</v>
      </c>
      <c r="Z3272" s="62" t="s">
        <v>26</v>
      </c>
      <c r="AA3272" s="62" t="s">
        <v>27</v>
      </c>
      <c r="AB3272" s="32"/>
      <c r="AC3272" s="32" t="s">
        <v>201</v>
      </c>
      <c r="AD3272" s="32" t="str">
        <f t="shared" si="906"/>
        <v/>
      </c>
      <c r="AF3272" s="5" t="str">
        <f t="shared" si="907"/>
        <v>arman44203</v>
      </c>
      <c r="AG3272" s="5" t="str">
        <f t="shared" si="908"/>
        <v>BMJ 05544203UTARANIGHT</v>
      </c>
      <c r="AH3272" s="5" t="str">
        <f t="shared" si="909"/>
        <v>arman44203UTARANIGHT</v>
      </c>
      <c r="AI3272" s="5" t="str">
        <f t="shared" si="910"/>
        <v>BMJ 05544203NIGHT</v>
      </c>
      <c r="AJ3272" s="5" t="str">
        <f t="shared" si="911"/>
        <v>arman44203NIGHT</v>
      </c>
      <c r="AK3272" s="5" t="str">
        <f t="shared" si="912"/>
        <v>armanBMJ III</v>
      </c>
      <c r="AL3272" s="5" t="str">
        <f t="shared" si="914"/>
        <v>4UTARA</v>
      </c>
      <c r="AM3272" s="5" t="str">
        <f t="shared" si="915"/>
        <v>1 &gt; 4UTARA10 RODA</v>
      </c>
      <c r="AN3272" s="5" t="str">
        <f t="shared" si="916"/>
        <v>armanBMJ III1 &gt; 4UTARA10 RODA</v>
      </c>
      <c r="AO3272" s="5" t="str">
        <f t="shared" si="917"/>
        <v>arman1 &gt; 4UTARA10 RODA</v>
      </c>
      <c r="AP3272" s="5" t="str">
        <f t="shared" si="918"/>
        <v>44203NIGHT</v>
      </c>
    </row>
    <row r="3273" spans="1:42" x14ac:dyDescent="0.3">
      <c r="A3273" s="33">
        <v>1</v>
      </c>
      <c r="B3273" s="33"/>
      <c r="C3273" s="70">
        <v>44203</v>
      </c>
      <c r="D3273" s="71" t="s">
        <v>87</v>
      </c>
      <c r="E3273" s="70">
        <v>44204</v>
      </c>
      <c r="F3273" s="71">
        <v>5166847</v>
      </c>
      <c r="G3273" s="33" t="s">
        <v>20</v>
      </c>
      <c r="H3273" s="33" t="s">
        <v>21</v>
      </c>
      <c r="I3273" s="33" t="s">
        <v>123</v>
      </c>
      <c r="J3273" s="33" t="s">
        <v>23</v>
      </c>
      <c r="K3273" s="63" t="s">
        <v>69</v>
      </c>
      <c r="L3273" s="32" t="str">
        <f t="shared" si="919"/>
        <v>FM260JD</v>
      </c>
      <c r="M3273" s="32" t="str">
        <f t="shared" si="920"/>
        <v>BMJ III</v>
      </c>
      <c r="N3273" s="32" t="str">
        <f t="shared" si="921"/>
        <v>10 RODA</v>
      </c>
      <c r="O3273" s="146">
        <v>0.11927083333333333</v>
      </c>
      <c r="P3273" s="65">
        <v>0.11927083333333333</v>
      </c>
      <c r="Q3273" s="65"/>
      <c r="R3273" s="66">
        <v>5</v>
      </c>
      <c r="S3273" s="66">
        <v>37820</v>
      </c>
      <c r="T3273" s="66">
        <v>14740</v>
      </c>
      <c r="U3273" s="67">
        <f t="shared" si="913"/>
        <v>23.08</v>
      </c>
      <c r="V3273" s="66">
        <f t="shared" si="904"/>
        <v>449921.51999999996</v>
      </c>
      <c r="W3273" s="66" t="str">
        <f t="shared" si="905"/>
        <v>&gt; 5</v>
      </c>
      <c r="X3273" s="66">
        <f>A3273+SUMIFS(Presensi!F:F,Presensi!E:E,'Entry Data'!AP3273)</f>
        <v>1</v>
      </c>
      <c r="Y3273" s="66">
        <f>IFERROR(INDEX('Retasi Pricing'!F:F,MATCH('Entry Data'!AM3273,'Retasi Pricing'!E:E,0))*X3273,"")</f>
        <v>27650</v>
      </c>
      <c r="Z3273" s="62" t="s">
        <v>26</v>
      </c>
      <c r="AA3273" s="62" t="s">
        <v>27</v>
      </c>
      <c r="AB3273" s="32"/>
      <c r="AC3273" s="32" t="s">
        <v>201</v>
      </c>
      <c r="AD3273" s="32" t="str">
        <f t="shared" si="906"/>
        <v/>
      </c>
      <c r="AF3273" s="5" t="str">
        <f t="shared" si="907"/>
        <v>arman44203</v>
      </c>
      <c r="AG3273" s="5" t="str">
        <f t="shared" si="908"/>
        <v>BMJ 05544203UTARANIGHT</v>
      </c>
      <c r="AH3273" s="5" t="str">
        <f t="shared" si="909"/>
        <v>arman44203UTARANIGHT</v>
      </c>
      <c r="AI3273" s="5" t="str">
        <f t="shared" si="910"/>
        <v>BMJ 05544203NIGHT</v>
      </c>
      <c r="AJ3273" s="5" t="str">
        <f t="shared" si="911"/>
        <v>arman44203NIGHT</v>
      </c>
      <c r="AK3273" s="5" t="str">
        <f t="shared" si="912"/>
        <v>armanBMJ III</v>
      </c>
      <c r="AL3273" s="5" t="str">
        <f t="shared" si="914"/>
        <v>5UTARA</v>
      </c>
      <c r="AM3273" s="5" t="str">
        <f t="shared" si="915"/>
        <v>&gt; 5UTARA10 RODA</v>
      </c>
      <c r="AN3273" s="5" t="str">
        <f t="shared" si="916"/>
        <v>armanBMJ III&gt; 5UTARA10 RODA</v>
      </c>
      <c r="AO3273" s="5" t="str">
        <f t="shared" si="917"/>
        <v>arman&gt; 5UTARA10 RODA</v>
      </c>
      <c r="AP3273" s="5" t="str">
        <f t="shared" si="918"/>
        <v>44203NIGHT</v>
      </c>
    </row>
    <row r="3274" spans="1:42" x14ac:dyDescent="0.3">
      <c r="A3274" s="33">
        <v>1</v>
      </c>
      <c r="B3274" s="33"/>
      <c r="C3274" s="70">
        <v>44203</v>
      </c>
      <c r="D3274" s="71" t="s">
        <v>87</v>
      </c>
      <c r="E3274" s="70">
        <v>44204</v>
      </c>
      <c r="F3274" s="71">
        <v>5166924</v>
      </c>
      <c r="G3274" s="33" t="s">
        <v>20</v>
      </c>
      <c r="H3274" s="33" t="s">
        <v>21</v>
      </c>
      <c r="I3274" s="33" t="s">
        <v>123</v>
      </c>
      <c r="J3274" s="33" t="s">
        <v>23</v>
      </c>
      <c r="K3274" s="63" t="s">
        <v>69</v>
      </c>
      <c r="L3274" s="32" t="str">
        <f t="shared" si="919"/>
        <v>FM260JD</v>
      </c>
      <c r="M3274" s="32" t="str">
        <f t="shared" si="920"/>
        <v>BMJ III</v>
      </c>
      <c r="N3274" s="32" t="str">
        <f t="shared" si="921"/>
        <v>10 RODA</v>
      </c>
      <c r="O3274" s="146">
        <v>0.19085648148148149</v>
      </c>
      <c r="P3274" s="65">
        <v>0.19085648148148149</v>
      </c>
      <c r="Q3274" s="65"/>
      <c r="R3274" s="66">
        <v>6</v>
      </c>
      <c r="S3274" s="66">
        <v>41900</v>
      </c>
      <c r="T3274" s="66">
        <v>14740</v>
      </c>
      <c r="U3274" s="67">
        <f t="shared" si="913"/>
        <v>27.16</v>
      </c>
      <c r="V3274" s="66">
        <f t="shared" ref="V3274:V3337" si="922">IFERROR(VLOOKUP(L3274,harga,2,FALSE),"")*U3274*IFERROR(VLOOKUP(G3274,jarak,2,FALSE),"")</f>
        <v>529457.04</v>
      </c>
      <c r="W3274" s="66" t="str">
        <f t="shared" ref="W3274:W3337" si="923">IFERROR(VLOOKUP(AL3274,Code,2,FALSE),"")</f>
        <v>&gt; 6</v>
      </c>
      <c r="X3274" s="66">
        <f>A3274+SUMIFS(Presensi!F:F,Presensi!E:E,'Entry Data'!AP3274)</f>
        <v>1</v>
      </c>
      <c r="Y3274" s="66">
        <f>IFERROR(INDEX('Retasi Pricing'!F:F,MATCH('Entry Data'!AM3274,'Retasi Pricing'!E:E,0))*X3274,"")</f>
        <v>30800</v>
      </c>
      <c r="Z3274" s="62" t="s">
        <v>26</v>
      </c>
      <c r="AA3274" s="62" t="s">
        <v>27</v>
      </c>
      <c r="AB3274" s="32"/>
      <c r="AC3274" s="32" t="s">
        <v>201</v>
      </c>
      <c r="AD3274" s="32" t="str">
        <f t="shared" ref="AD3274:AD3337" si="924">IFERROR(VLOOKUP(AC3274,driver,13,FALSE),"")</f>
        <v/>
      </c>
      <c r="AF3274" s="5" t="str">
        <f t="shared" ref="AF3274:AF3337" si="925">AC3274&amp;C3274</f>
        <v>arman44203</v>
      </c>
      <c r="AG3274" s="5" t="str">
        <f t="shared" ref="AG3274:AG3337" si="926">K3274&amp;C3274&amp;G3274&amp;D3274</f>
        <v>BMJ 05544203UTARANIGHT</v>
      </c>
      <c r="AH3274" s="5" t="str">
        <f t="shared" ref="AH3274:AH3337" si="927">AC3274&amp;C3274&amp;G3274&amp;D3274</f>
        <v>arman44203UTARANIGHT</v>
      </c>
      <c r="AI3274" s="5" t="str">
        <f t="shared" ref="AI3274:AI3337" si="928">K3274&amp;C3274&amp;D3274</f>
        <v>BMJ 05544203NIGHT</v>
      </c>
      <c r="AJ3274" s="5" t="str">
        <f t="shared" ref="AJ3274:AJ3337" si="929">AC3274&amp;C3274&amp;D3274</f>
        <v>arman44203NIGHT</v>
      </c>
      <c r="AK3274" s="5" t="str">
        <f t="shared" ref="AK3274:AK3337" si="930">AC3274&amp;M3274</f>
        <v>armanBMJ III</v>
      </c>
      <c r="AL3274" s="5" t="str">
        <f t="shared" si="914"/>
        <v>6UTARA</v>
      </c>
      <c r="AM3274" s="5" t="str">
        <f t="shared" si="915"/>
        <v>&gt; 6UTARA10 RODA</v>
      </c>
      <c r="AN3274" s="5" t="str">
        <f t="shared" si="916"/>
        <v>armanBMJ III&gt; 6UTARA10 RODA</v>
      </c>
      <c r="AO3274" s="5" t="str">
        <f t="shared" si="917"/>
        <v>arman&gt; 6UTARA10 RODA</v>
      </c>
      <c r="AP3274" s="5" t="str">
        <f t="shared" si="918"/>
        <v>44203NIGHT</v>
      </c>
    </row>
    <row r="3275" spans="1:42" x14ac:dyDescent="0.3">
      <c r="A3275" s="33">
        <v>1</v>
      </c>
      <c r="B3275" s="33"/>
      <c r="C3275" s="70">
        <v>44203</v>
      </c>
      <c r="D3275" s="71" t="s">
        <v>87</v>
      </c>
      <c r="E3275" s="70">
        <v>44204</v>
      </c>
      <c r="F3275" s="71">
        <v>5166978</v>
      </c>
      <c r="G3275" s="33" t="s">
        <v>20</v>
      </c>
      <c r="H3275" s="33" t="s">
        <v>21</v>
      </c>
      <c r="I3275" s="33" t="s">
        <v>123</v>
      </c>
      <c r="J3275" s="33" t="s">
        <v>23</v>
      </c>
      <c r="K3275" s="63" t="s">
        <v>69</v>
      </c>
      <c r="L3275" s="32" t="str">
        <f t="shared" si="919"/>
        <v>FM260JD</v>
      </c>
      <c r="M3275" s="32" t="str">
        <f t="shared" si="920"/>
        <v>BMJ III</v>
      </c>
      <c r="N3275" s="32" t="str">
        <f t="shared" si="921"/>
        <v>10 RODA</v>
      </c>
      <c r="O3275" s="146">
        <v>0.25427083333333333</v>
      </c>
      <c r="P3275" s="65">
        <v>0.25427083333333333</v>
      </c>
      <c r="Q3275" s="65"/>
      <c r="R3275" s="66">
        <v>7</v>
      </c>
      <c r="S3275" s="66">
        <v>38980</v>
      </c>
      <c r="T3275" s="66">
        <v>14740</v>
      </c>
      <c r="U3275" s="67">
        <f t="shared" ref="U3275:U3338" si="931">(S3275-T3275)/1000</f>
        <v>24.24</v>
      </c>
      <c r="V3275" s="66">
        <f t="shared" si="922"/>
        <v>472534.55999999994</v>
      </c>
      <c r="W3275" s="66" t="str">
        <f t="shared" si="923"/>
        <v>7 &gt;</v>
      </c>
      <c r="X3275" s="66">
        <f>A3275+SUMIFS(Presensi!F:F,Presensi!E:E,'Entry Data'!AP3275)</f>
        <v>1</v>
      </c>
      <c r="Y3275" s="66">
        <f>IFERROR(INDEX('Retasi Pricing'!F:F,MATCH('Entry Data'!AM3275,'Retasi Pricing'!E:E,0))*X3275,"")</f>
        <v>37750</v>
      </c>
      <c r="Z3275" s="62" t="s">
        <v>26</v>
      </c>
      <c r="AA3275" s="62" t="s">
        <v>27</v>
      </c>
      <c r="AB3275" s="32"/>
      <c r="AC3275" s="32" t="s">
        <v>201</v>
      </c>
      <c r="AD3275" s="32" t="str">
        <f t="shared" si="924"/>
        <v/>
      </c>
      <c r="AF3275" s="5" t="str">
        <f t="shared" si="925"/>
        <v>arman44203</v>
      </c>
      <c r="AG3275" s="5" t="str">
        <f t="shared" si="926"/>
        <v>BMJ 05544203UTARANIGHT</v>
      </c>
      <c r="AH3275" s="5" t="str">
        <f t="shared" si="927"/>
        <v>arman44203UTARANIGHT</v>
      </c>
      <c r="AI3275" s="5" t="str">
        <f t="shared" si="928"/>
        <v>BMJ 05544203NIGHT</v>
      </c>
      <c r="AJ3275" s="5" t="str">
        <f t="shared" si="929"/>
        <v>arman44203NIGHT</v>
      </c>
      <c r="AK3275" s="5" t="str">
        <f t="shared" si="930"/>
        <v>armanBMJ III</v>
      </c>
      <c r="AL3275" s="5" t="str">
        <f t="shared" ref="AL3275:AL3338" si="932">Q3275&amp;R3275&amp;G3275</f>
        <v>7UTARA</v>
      </c>
      <c r="AM3275" s="5" t="str">
        <f t="shared" ref="AM3275:AM3338" si="933">W3275&amp;G3275&amp;N3275</f>
        <v>7 &gt;UTARA10 RODA</v>
      </c>
      <c r="AN3275" s="5" t="str">
        <f t="shared" ref="AN3275:AN3338" si="934">AC3275&amp;M3275&amp;W3275&amp;G3275&amp;N3275</f>
        <v>armanBMJ III7 &gt;UTARA10 RODA</v>
      </c>
      <c r="AO3275" s="5" t="str">
        <f t="shared" ref="AO3275:AO3338" si="935">AC3275&amp;W3275&amp;G3275&amp;N3275</f>
        <v>arman7 &gt;UTARA10 RODA</v>
      </c>
      <c r="AP3275" s="5" t="str">
        <f t="shared" ref="AP3275:AP3338" si="936">C3275&amp;D3275</f>
        <v>44203NIGHT</v>
      </c>
    </row>
    <row r="3276" spans="1:42" x14ac:dyDescent="0.3">
      <c r="A3276" s="33">
        <v>1</v>
      </c>
      <c r="B3276" s="33"/>
      <c r="C3276" s="70">
        <v>44203</v>
      </c>
      <c r="D3276" s="71" t="s">
        <v>87</v>
      </c>
      <c r="E3276" s="70">
        <v>44203</v>
      </c>
      <c r="F3276" s="71">
        <v>5166573</v>
      </c>
      <c r="G3276" s="33" t="s">
        <v>20</v>
      </c>
      <c r="H3276" s="33" t="s">
        <v>21</v>
      </c>
      <c r="I3276" s="33" t="s">
        <v>22</v>
      </c>
      <c r="J3276" s="33" t="s">
        <v>23</v>
      </c>
      <c r="K3276" s="63" t="s">
        <v>69</v>
      </c>
      <c r="L3276" s="32" t="str">
        <f t="shared" si="919"/>
        <v>FM260JD</v>
      </c>
      <c r="M3276" s="32" t="str">
        <f t="shared" si="920"/>
        <v>BMJ III</v>
      </c>
      <c r="N3276" s="32" t="str">
        <f t="shared" si="921"/>
        <v>10 RODA</v>
      </c>
      <c r="O3276" s="146">
        <v>0.8577662037037036</v>
      </c>
      <c r="P3276" s="65">
        <v>0.86495370370370372</v>
      </c>
      <c r="Q3276" s="65"/>
      <c r="R3276" s="66">
        <v>1</v>
      </c>
      <c r="S3276" s="66">
        <v>38720</v>
      </c>
      <c r="T3276" s="66">
        <v>14740</v>
      </c>
      <c r="U3276" s="67">
        <f t="shared" si="931"/>
        <v>23.98</v>
      </c>
      <c r="V3276" s="66">
        <f t="shared" si="922"/>
        <v>467466.12000000005</v>
      </c>
      <c r="W3276" s="66" t="str">
        <f t="shared" si="923"/>
        <v>1 &gt; 4</v>
      </c>
      <c r="X3276" s="66">
        <f>A3276+SUMIFS(Presensi!F:F,Presensi!E:E,'Entry Data'!AP3276)</f>
        <v>1</v>
      </c>
      <c r="Y3276" s="66">
        <f>IFERROR(INDEX('Retasi Pricing'!F:F,MATCH('Entry Data'!AM3276,'Retasi Pricing'!E:E,0))*X3276,"")</f>
        <v>25000</v>
      </c>
      <c r="Z3276" s="62" t="s">
        <v>26</v>
      </c>
      <c r="AA3276" s="62" t="s">
        <v>27</v>
      </c>
      <c r="AB3276" s="32"/>
      <c r="AC3276" s="32" t="s">
        <v>201</v>
      </c>
      <c r="AD3276" s="32" t="str">
        <f t="shared" si="924"/>
        <v/>
      </c>
      <c r="AF3276" s="5" t="str">
        <f t="shared" si="925"/>
        <v>arman44203</v>
      </c>
      <c r="AG3276" s="5" t="str">
        <f t="shared" si="926"/>
        <v>BMJ 05544203UTARANIGHT</v>
      </c>
      <c r="AH3276" s="5" t="str">
        <f t="shared" si="927"/>
        <v>arman44203UTARANIGHT</v>
      </c>
      <c r="AI3276" s="5" t="str">
        <f t="shared" si="928"/>
        <v>BMJ 05544203NIGHT</v>
      </c>
      <c r="AJ3276" s="5" t="str">
        <f t="shared" si="929"/>
        <v>arman44203NIGHT</v>
      </c>
      <c r="AK3276" s="5" t="str">
        <f t="shared" si="930"/>
        <v>armanBMJ III</v>
      </c>
      <c r="AL3276" s="5" t="str">
        <f t="shared" si="932"/>
        <v>1UTARA</v>
      </c>
      <c r="AM3276" s="5" t="str">
        <f t="shared" si="933"/>
        <v>1 &gt; 4UTARA10 RODA</v>
      </c>
      <c r="AN3276" s="5" t="str">
        <f t="shared" si="934"/>
        <v>armanBMJ III1 &gt; 4UTARA10 RODA</v>
      </c>
      <c r="AO3276" s="5" t="str">
        <f t="shared" si="935"/>
        <v>arman1 &gt; 4UTARA10 RODA</v>
      </c>
      <c r="AP3276" s="5" t="str">
        <f t="shared" si="936"/>
        <v>44203NIGHT</v>
      </c>
    </row>
    <row r="3277" spans="1:42" x14ac:dyDescent="0.3">
      <c r="A3277" s="33">
        <v>1</v>
      </c>
      <c r="B3277" s="33"/>
      <c r="C3277" s="70">
        <v>44203</v>
      </c>
      <c r="D3277" s="71" t="s">
        <v>87</v>
      </c>
      <c r="E3277" s="70">
        <v>44203</v>
      </c>
      <c r="F3277" s="71">
        <v>5166647</v>
      </c>
      <c r="G3277" s="33" t="s">
        <v>20</v>
      </c>
      <c r="H3277" s="33" t="s">
        <v>21</v>
      </c>
      <c r="I3277" s="33" t="s">
        <v>123</v>
      </c>
      <c r="J3277" s="33" t="s">
        <v>23</v>
      </c>
      <c r="K3277" s="63" t="s">
        <v>69</v>
      </c>
      <c r="L3277" s="32" t="str">
        <f t="shared" si="919"/>
        <v>FM260JD</v>
      </c>
      <c r="M3277" s="32" t="str">
        <f t="shared" si="920"/>
        <v>BMJ III</v>
      </c>
      <c r="N3277" s="32" t="str">
        <f t="shared" si="921"/>
        <v>10 RODA</v>
      </c>
      <c r="O3277" s="146">
        <v>0.92675925925925917</v>
      </c>
      <c r="P3277" s="65">
        <v>0.92675925925925917</v>
      </c>
      <c r="Q3277" s="65"/>
      <c r="R3277" s="66">
        <v>2</v>
      </c>
      <c r="S3277" s="66">
        <v>38920</v>
      </c>
      <c r="T3277" s="66">
        <v>14740</v>
      </c>
      <c r="U3277" s="67">
        <f t="shared" si="931"/>
        <v>24.18</v>
      </c>
      <c r="V3277" s="66">
        <f t="shared" si="922"/>
        <v>471364.92</v>
      </c>
      <c r="W3277" s="66" t="str">
        <f t="shared" si="923"/>
        <v>1 &gt; 4</v>
      </c>
      <c r="X3277" s="66">
        <f>A3277+SUMIFS(Presensi!F:F,Presensi!E:E,'Entry Data'!AP3277)</f>
        <v>1</v>
      </c>
      <c r="Y3277" s="66">
        <f>IFERROR(INDEX('Retasi Pricing'!F:F,MATCH('Entry Data'!AM3277,'Retasi Pricing'!E:E,0))*X3277,"")</f>
        <v>25000</v>
      </c>
      <c r="Z3277" s="62" t="s">
        <v>26</v>
      </c>
      <c r="AA3277" s="62" t="s">
        <v>27</v>
      </c>
      <c r="AB3277" s="32"/>
      <c r="AC3277" s="32" t="s">
        <v>201</v>
      </c>
      <c r="AD3277" s="32" t="str">
        <f t="shared" si="924"/>
        <v/>
      </c>
      <c r="AF3277" s="5" t="str">
        <f t="shared" si="925"/>
        <v>arman44203</v>
      </c>
      <c r="AG3277" s="5" t="str">
        <f t="shared" si="926"/>
        <v>BMJ 05544203UTARANIGHT</v>
      </c>
      <c r="AH3277" s="5" t="str">
        <f t="shared" si="927"/>
        <v>arman44203UTARANIGHT</v>
      </c>
      <c r="AI3277" s="5" t="str">
        <f t="shared" si="928"/>
        <v>BMJ 05544203NIGHT</v>
      </c>
      <c r="AJ3277" s="5" t="str">
        <f t="shared" si="929"/>
        <v>arman44203NIGHT</v>
      </c>
      <c r="AK3277" s="5" t="str">
        <f t="shared" si="930"/>
        <v>armanBMJ III</v>
      </c>
      <c r="AL3277" s="5" t="str">
        <f t="shared" si="932"/>
        <v>2UTARA</v>
      </c>
      <c r="AM3277" s="5" t="str">
        <f t="shared" si="933"/>
        <v>1 &gt; 4UTARA10 RODA</v>
      </c>
      <c r="AN3277" s="5" t="str">
        <f t="shared" si="934"/>
        <v>armanBMJ III1 &gt; 4UTARA10 RODA</v>
      </c>
      <c r="AO3277" s="5" t="str">
        <f t="shared" si="935"/>
        <v>arman1 &gt; 4UTARA10 RODA</v>
      </c>
      <c r="AP3277" s="5" t="str">
        <f t="shared" si="936"/>
        <v>44203NIGHT</v>
      </c>
    </row>
    <row r="3278" spans="1:42" x14ac:dyDescent="0.3">
      <c r="A3278" s="33">
        <v>1</v>
      </c>
      <c r="B3278" s="33"/>
      <c r="C3278" s="70">
        <v>44203</v>
      </c>
      <c r="D3278" s="71" t="s">
        <v>87</v>
      </c>
      <c r="E3278" s="70">
        <v>44203</v>
      </c>
      <c r="F3278" s="71">
        <v>5166721</v>
      </c>
      <c r="G3278" s="33" t="s">
        <v>20</v>
      </c>
      <c r="H3278" s="33" t="s">
        <v>21</v>
      </c>
      <c r="I3278" s="33" t="s">
        <v>123</v>
      </c>
      <c r="J3278" s="33" t="s">
        <v>23</v>
      </c>
      <c r="K3278" s="63" t="s">
        <v>69</v>
      </c>
      <c r="L3278" s="32" t="str">
        <f t="shared" si="919"/>
        <v>FM260JD</v>
      </c>
      <c r="M3278" s="32" t="str">
        <f t="shared" si="920"/>
        <v>BMJ III</v>
      </c>
      <c r="N3278" s="32" t="str">
        <f t="shared" si="921"/>
        <v>10 RODA</v>
      </c>
      <c r="O3278" s="146">
        <v>0.99024305555555558</v>
      </c>
      <c r="P3278" s="65">
        <v>0.99024305555555558</v>
      </c>
      <c r="Q3278" s="65"/>
      <c r="R3278" s="66">
        <v>3</v>
      </c>
      <c r="S3278" s="66">
        <v>39600</v>
      </c>
      <c r="T3278" s="66">
        <v>14740</v>
      </c>
      <c r="U3278" s="67">
        <f t="shared" si="931"/>
        <v>24.86</v>
      </c>
      <c r="V3278" s="66">
        <f t="shared" si="922"/>
        <v>484620.83999999997</v>
      </c>
      <c r="W3278" s="66" t="str">
        <f t="shared" si="923"/>
        <v>1 &gt; 4</v>
      </c>
      <c r="X3278" s="66">
        <f>A3278+SUMIFS(Presensi!F:F,Presensi!E:E,'Entry Data'!AP3278)</f>
        <v>1</v>
      </c>
      <c r="Y3278" s="66">
        <f>IFERROR(INDEX('Retasi Pricing'!F:F,MATCH('Entry Data'!AM3278,'Retasi Pricing'!E:E,0))*X3278,"")</f>
        <v>25000</v>
      </c>
      <c r="Z3278" s="62" t="s">
        <v>26</v>
      </c>
      <c r="AA3278" s="62" t="s">
        <v>27</v>
      </c>
      <c r="AB3278" s="32"/>
      <c r="AC3278" s="32" t="s">
        <v>201</v>
      </c>
      <c r="AD3278" s="32" t="str">
        <f t="shared" si="924"/>
        <v/>
      </c>
      <c r="AF3278" s="5" t="str">
        <f t="shared" si="925"/>
        <v>arman44203</v>
      </c>
      <c r="AG3278" s="5" t="str">
        <f t="shared" si="926"/>
        <v>BMJ 05544203UTARANIGHT</v>
      </c>
      <c r="AH3278" s="5" t="str">
        <f t="shared" si="927"/>
        <v>arman44203UTARANIGHT</v>
      </c>
      <c r="AI3278" s="5" t="str">
        <f t="shared" si="928"/>
        <v>BMJ 05544203NIGHT</v>
      </c>
      <c r="AJ3278" s="5" t="str">
        <f t="shared" si="929"/>
        <v>arman44203NIGHT</v>
      </c>
      <c r="AK3278" s="5" t="str">
        <f t="shared" si="930"/>
        <v>armanBMJ III</v>
      </c>
      <c r="AL3278" s="5" t="str">
        <f t="shared" si="932"/>
        <v>3UTARA</v>
      </c>
      <c r="AM3278" s="5" t="str">
        <f t="shared" si="933"/>
        <v>1 &gt; 4UTARA10 RODA</v>
      </c>
      <c r="AN3278" s="5" t="str">
        <f t="shared" si="934"/>
        <v>armanBMJ III1 &gt; 4UTARA10 RODA</v>
      </c>
      <c r="AO3278" s="5" t="str">
        <f t="shared" si="935"/>
        <v>arman1 &gt; 4UTARA10 RODA</v>
      </c>
      <c r="AP3278" s="5" t="str">
        <f t="shared" si="936"/>
        <v>44203NIGHT</v>
      </c>
    </row>
    <row r="3279" spans="1:42" x14ac:dyDescent="0.3">
      <c r="A3279" s="33">
        <v>1</v>
      </c>
      <c r="B3279" s="33"/>
      <c r="C3279" s="70">
        <v>44203</v>
      </c>
      <c r="D3279" s="71" t="s">
        <v>87</v>
      </c>
      <c r="E3279" s="70">
        <v>44204</v>
      </c>
      <c r="F3279" s="71">
        <v>5166763</v>
      </c>
      <c r="G3279" s="33" t="s">
        <v>20</v>
      </c>
      <c r="H3279" s="33" t="s">
        <v>21</v>
      </c>
      <c r="I3279" s="33" t="s">
        <v>51</v>
      </c>
      <c r="J3279" s="33" t="s">
        <v>46</v>
      </c>
      <c r="K3279" s="63" t="s">
        <v>71</v>
      </c>
      <c r="L3279" s="32" t="str">
        <f t="shared" si="919"/>
        <v>FM260JD</v>
      </c>
      <c r="M3279" s="32" t="str">
        <f t="shared" si="920"/>
        <v>BMJ III</v>
      </c>
      <c r="N3279" s="32" t="str">
        <f t="shared" si="921"/>
        <v>10 RODA</v>
      </c>
      <c r="O3279" s="146">
        <v>2.5381944444444443E-2</v>
      </c>
      <c r="P3279" s="65">
        <v>2.5381944444444443E-2</v>
      </c>
      <c r="Q3279" s="65"/>
      <c r="R3279" s="66">
        <v>4</v>
      </c>
      <c r="S3279" s="66">
        <v>39280</v>
      </c>
      <c r="T3279" s="66">
        <v>14580</v>
      </c>
      <c r="U3279" s="67">
        <f t="shared" si="931"/>
        <v>24.7</v>
      </c>
      <c r="V3279" s="66">
        <f t="shared" si="922"/>
        <v>481501.79999999993</v>
      </c>
      <c r="W3279" s="66" t="str">
        <f t="shared" si="923"/>
        <v>1 &gt; 4</v>
      </c>
      <c r="X3279" s="66">
        <f>A3279+SUMIFS(Presensi!F:F,Presensi!E:E,'Entry Data'!AP3279)</f>
        <v>1</v>
      </c>
      <c r="Y3279" s="66">
        <f>IFERROR(INDEX('Retasi Pricing'!F:F,MATCH('Entry Data'!AM3279,'Retasi Pricing'!E:E,0))*X3279,"")</f>
        <v>25000</v>
      </c>
      <c r="Z3279" s="62" t="s">
        <v>26</v>
      </c>
      <c r="AA3279" s="62" t="s">
        <v>27</v>
      </c>
      <c r="AB3279" s="32"/>
      <c r="AC3279" s="32" t="s">
        <v>216</v>
      </c>
      <c r="AD3279" s="32" t="str">
        <f t="shared" si="924"/>
        <v/>
      </c>
      <c r="AF3279" s="5" t="str">
        <f t="shared" si="925"/>
        <v>ruslan44203</v>
      </c>
      <c r="AG3279" s="5" t="str">
        <f t="shared" si="926"/>
        <v>BMJ 05644203UTARANIGHT</v>
      </c>
      <c r="AH3279" s="5" t="str">
        <f t="shared" si="927"/>
        <v>ruslan44203UTARANIGHT</v>
      </c>
      <c r="AI3279" s="5" t="str">
        <f t="shared" si="928"/>
        <v>BMJ 05644203NIGHT</v>
      </c>
      <c r="AJ3279" s="5" t="str">
        <f t="shared" si="929"/>
        <v>ruslan44203NIGHT</v>
      </c>
      <c r="AK3279" s="5" t="str">
        <f t="shared" si="930"/>
        <v>ruslanBMJ III</v>
      </c>
      <c r="AL3279" s="5" t="str">
        <f t="shared" si="932"/>
        <v>4UTARA</v>
      </c>
      <c r="AM3279" s="5" t="str">
        <f t="shared" si="933"/>
        <v>1 &gt; 4UTARA10 RODA</v>
      </c>
      <c r="AN3279" s="5" t="str">
        <f t="shared" si="934"/>
        <v>ruslanBMJ III1 &gt; 4UTARA10 RODA</v>
      </c>
      <c r="AO3279" s="5" t="str">
        <f t="shared" si="935"/>
        <v>ruslan1 &gt; 4UTARA10 RODA</v>
      </c>
      <c r="AP3279" s="5" t="str">
        <f t="shared" si="936"/>
        <v>44203NIGHT</v>
      </c>
    </row>
    <row r="3280" spans="1:42" x14ac:dyDescent="0.3">
      <c r="A3280" s="33">
        <v>1</v>
      </c>
      <c r="B3280" s="33"/>
      <c r="C3280" s="70">
        <v>44203</v>
      </c>
      <c r="D3280" s="71" t="s">
        <v>87</v>
      </c>
      <c r="E3280" s="70">
        <v>44203</v>
      </c>
      <c r="F3280" s="71">
        <v>5166545</v>
      </c>
      <c r="G3280" s="33" t="s">
        <v>20</v>
      </c>
      <c r="H3280" s="33" t="s">
        <v>21</v>
      </c>
      <c r="I3280" s="33" t="s">
        <v>22</v>
      </c>
      <c r="J3280" s="33" t="s">
        <v>23</v>
      </c>
      <c r="K3280" s="63" t="s">
        <v>71</v>
      </c>
      <c r="L3280" s="32" t="str">
        <f t="shared" si="919"/>
        <v>FM260JD</v>
      </c>
      <c r="M3280" s="32" t="str">
        <f t="shared" si="920"/>
        <v>BMJ III</v>
      </c>
      <c r="N3280" s="32" t="str">
        <f t="shared" si="921"/>
        <v>10 RODA</v>
      </c>
      <c r="O3280" s="146">
        <v>0.83136574074074077</v>
      </c>
      <c r="P3280" s="65">
        <v>0.83721064814814816</v>
      </c>
      <c r="Q3280" s="65"/>
      <c r="R3280" s="66">
        <v>1</v>
      </c>
      <c r="S3280" s="66">
        <v>38700</v>
      </c>
      <c r="T3280" s="66">
        <v>14580</v>
      </c>
      <c r="U3280" s="67">
        <f t="shared" si="931"/>
        <v>24.12</v>
      </c>
      <c r="V3280" s="66">
        <f t="shared" si="922"/>
        <v>470195.27999999997</v>
      </c>
      <c r="W3280" s="66" t="str">
        <f t="shared" si="923"/>
        <v>1 &gt; 4</v>
      </c>
      <c r="X3280" s="66">
        <f>A3280+SUMIFS(Presensi!F:F,Presensi!E:E,'Entry Data'!AP3280)</f>
        <v>1</v>
      </c>
      <c r="Y3280" s="66">
        <f>IFERROR(INDEX('Retasi Pricing'!F:F,MATCH('Entry Data'!AM3280,'Retasi Pricing'!E:E,0))*X3280,"")</f>
        <v>25000</v>
      </c>
      <c r="Z3280" s="62" t="s">
        <v>26</v>
      </c>
      <c r="AA3280" s="62" t="s">
        <v>27</v>
      </c>
      <c r="AB3280" s="32"/>
      <c r="AC3280" s="32" t="s">
        <v>216</v>
      </c>
      <c r="AD3280" s="32" t="str">
        <f t="shared" si="924"/>
        <v/>
      </c>
      <c r="AF3280" s="5" t="str">
        <f t="shared" si="925"/>
        <v>ruslan44203</v>
      </c>
      <c r="AG3280" s="5" t="str">
        <f t="shared" si="926"/>
        <v>BMJ 05644203UTARANIGHT</v>
      </c>
      <c r="AH3280" s="5" t="str">
        <f t="shared" si="927"/>
        <v>ruslan44203UTARANIGHT</v>
      </c>
      <c r="AI3280" s="5" t="str">
        <f t="shared" si="928"/>
        <v>BMJ 05644203NIGHT</v>
      </c>
      <c r="AJ3280" s="5" t="str">
        <f t="shared" si="929"/>
        <v>ruslan44203NIGHT</v>
      </c>
      <c r="AK3280" s="5" t="str">
        <f t="shared" si="930"/>
        <v>ruslanBMJ III</v>
      </c>
      <c r="AL3280" s="5" t="str">
        <f t="shared" si="932"/>
        <v>1UTARA</v>
      </c>
      <c r="AM3280" s="5" t="str">
        <f t="shared" si="933"/>
        <v>1 &gt; 4UTARA10 RODA</v>
      </c>
      <c r="AN3280" s="5" t="str">
        <f t="shared" si="934"/>
        <v>ruslanBMJ III1 &gt; 4UTARA10 RODA</v>
      </c>
      <c r="AO3280" s="5" t="str">
        <f t="shared" si="935"/>
        <v>ruslan1 &gt; 4UTARA10 RODA</v>
      </c>
      <c r="AP3280" s="5" t="str">
        <f t="shared" si="936"/>
        <v>44203NIGHT</v>
      </c>
    </row>
    <row r="3281" spans="1:42" x14ac:dyDescent="0.3">
      <c r="A3281" s="33">
        <v>1</v>
      </c>
      <c r="B3281" s="33"/>
      <c r="C3281" s="70">
        <v>44203</v>
      </c>
      <c r="D3281" s="71" t="s">
        <v>87</v>
      </c>
      <c r="E3281" s="70">
        <v>44203</v>
      </c>
      <c r="F3281" s="71">
        <v>5166619</v>
      </c>
      <c r="G3281" s="33" t="s">
        <v>20</v>
      </c>
      <c r="H3281" s="33" t="s">
        <v>21</v>
      </c>
      <c r="I3281" s="33" t="s">
        <v>123</v>
      </c>
      <c r="J3281" s="33" t="s">
        <v>23</v>
      </c>
      <c r="K3281" s="63" t="s">
        <v>71</v>
      </c>
      <c r="L3281" s="32" t="str">
        <f t="shared" si="919"/>
        <v>FM260JD</v>
      </c>
      <c r="M3281" s="32" t="str">
        <f t="shared" si="920"/>
        <v>BMJ III</v>
      </c>
      <c r="N3281" s="32" t="str">
        <f t="shared" si="921"/>
        <v>10 RODA</v>
      </c>
      <c r="O3281" s="146">
        <v>0.90030092592592592</v>
      </c>
      <c r="P3281" s="65">
        <v>0.90030092592592592</v>
      </c>
      <c r="Q3281" s="65"/>
      <c r="R3281" s="66">
        <v>2</v>
      </c>
      <c r="S3281" s="66">
        <v>38620</v>
      </c>
      <c r="T3281" s="66">
        <v>14580</v>
      </c>
      <c r="U3281" s="67">
        <f t="shared" si="931"/>
        <v>24.04</v>
      </c>
      <c r="V3281" s="66">
        <f t="shared" si="922"/>
        <v>468635.76</v>
      </c>
      <c r="W3281" s="66" t="str">
        <f t="shared" si="923"/>
        <v>1 &gt; 4</v>
      </c>
      <c r="X3281" s="66">
        <f>A3281+SUMIFS(Presensi!F:F,Presensi!E:E,'Entry Data'!AP3281)</f>
        <v>1</v>
      </c>
      <c r="Y3281" s="66">
        <f>IFERROR(INDEX('Retasi Pricing'!F:F,MATCH('Entry Data'!AM3281,'Retasi Pricing'!E:E,0))*X3281,"")</f>
        <v>25000</v>
      </c>
      <c r="Z3281" s="62" t="s">
        <v>26</v>
      </c>
      <c r="AA3281" s="62" t="s">
        <v>27</v>
      </c>
      <c r="AB3281" s="32"/>
      <c r="AC3281" s="32" t="s">
        <v>216</v>
      </c>
      <c r="AD3281" s="32" t="str">
        <f t="shared" si="924"/>
        <v/>
      </c>
      <c r="AF3281" s="5" t="str">
        <f t="shared" si="925"/>
        <v>ruslan44203</v>
      </c>
      <c r="AG3281" s="5" t="str">
        <f t="shared" si="926"/>
        <v>BMJ 05644203UTARANIGHT</v>
      </c>
      <c r="AH3281" s="5" t="str">
        <f t="shared" si="927"/>
        <v>ruslan44203UTARANIGHT</v>
      </c>
      <c r="AI3281" s="5" t="str">
        <f t="shared" si="928"/>
        <v>BMJ 05644203NIGHT</v>
      </c>
      <c r="AJ3281" s="5" t="str">
        <f t="shared" si="929"/>
        <v>ruslan44203NIGHT</v>
      </c>
      <c r="AK3281" s="5" t="str">
        <f t="shared" si="930"/>
        <v>ruslanBMJ III</v>
      </c>
      <c r="AL3281" s="5" t="str">
        <f t="shared" si="932"/>
        <v>2UTARA</v>
      </c>
      <c r="AM3281" s="5" t="str">
        <f t="shared" si="933"/>
        <v>1 &gt; 4UTARA10 RODA</v>
      </c>
      <c r="AN3281" s="5" t="str">
        <f t="shared" si="934"/>
        <v>ruslanBMJ III1 &gt; 4UTARA10 RODA</v>
      </c>
      <c r="AO3281" s="5" t="str">
        <f t="shared" si="935"/>
        <v>ruslan1 &gt; 4UTARA10 RODA</v>
      </c>
      <c r="AP3281" s="5" t="str">
        <f t="shared" si="936"/>
        <v>44203NIGHT</v>
      </c>
    </row>
    <row r="3282" spans="1:42" x14ac:dyDescent="0.3">
      <c r="A3282" s="33">
        <v>1</v>
      </c>
      <c r="B3282" s="33"/>
      <c r="C3282" s="70">
        <v>44203</v>
      </c>
      <c r="D3282" s="71" t="s">
        <v>87</v>
      </c>
      <c r="E3282" s="70">
        <v>44203</v>
      </c>
      <c r="F3282" s="71">
        <v>5166696</v>
      </c>
      <c r="G3282" s="33" t="s">
        <v>20</v>
      </c>
      <c r="H3282" s="33" t="s">
        <v>21</v>
      </c>
      <c r="I3282" s="33" t="s">
        <v>123</v>
      </c>
      <c r="J3282" s="33" t="s">
        <v>23</v>
      </c>
      <c r="K3282" s="63" t="s">
        <v>71</v>
      </c>
      <c r="L3282" s="32" t="str">
        <f t="shared" si="919"/>
        <v>FM260JD</v>
      </c>
      <c r="M3282" s="32" t="str">
        <f t="shared" si="920"/>
        <v>BMJ III</v>
      </c>
      <c r="N3282" s="32" t="str">
        <f t="shared" si="921"/>
        <v>10 RODA</v>
      </c>
      <c r="O3282" s="146">
        <v>0.96108796296296306</v>
      </c>
      <c r="P3282" s="65">
        <v>0.96108796296296306</v>
      </c>
      <c r="Q3282" s="65"/>
      <c r="R3282" s="66">
        <v>3</v>
      </c>
      <c r="S3282" s="66">
        <v>38740</v>
      </c>
      <c r="T3282" s="66">
        <v>14580</v>
      </c>
      <c r="U3282" s="67">
        <f t="shared" si="931"/>
        <v>24.16</v>
      </c>
      <c r="V3282" s="66">
        <f t="shared" si="922"/>
        <v>470975.04000000004</v>
      </c>
      <c r="W3282" s="66" t="str">
        <f t="shared" si="923"/>
        <v>1 &gt; 4</v>
      </c>
      <c r="X3282" s="66">
        <f>A3282+SUMIFS(Presensi!F:F,Presensi!E:E,'Entry Data'!AP3282)</f>
        <v>1</v>
      </c>
      <c r="Y3282" s="66">
        <f>IFERROR(INDEX('Retasi Pricing'!F:F,MATCH('Entry Data'!AM3282,'Retasi Pricing'!E:E,0))*X3282,"")</f>
        <v>25000</v>
      </c>
      <c r="Z3282" s="62" t="s">
        <v>26</v>
      </c>
      <c r="AA3282" s="62" t="s">
        <v>27</v>
      </c>
      <c r="AB3282" s="32"/>
      <c r="AC3282" s="32" t="s">
        <v>216</v>
      </c>
      <c r="AD3282" s="32" t="str">
        <f t="shared" si="924"/>
        <v/>
      </c>
      <c r="AF3282" s="5" t="str">
        <f t="shared" si="925"/>
        <v>ruslan44203</v>
      </c>
      <c r="AG3282" s="5" t="str">
        <f t="shared" si="926"/>
        <v>BMJ 05644203UTARANIGHT</v>
      </c>
      <c r="AH3282" s="5" t="str">
        <f t="shared" si="927"/>
        <v>ruslan44203UTARANIGHT</v>
      </c>
      <c r="AI3282" s="5" t="str">
        <f t="shared" si="928"/>
        <v>BMJ 05644203NIGHT</v>
      </c>
      <c r="AJ3282" s="5" t="str">
        <f t="shared" si="929"/>
        <v>ruslan44203NIGHT</v>
      </c>
      <c r="AK3282" s="5" t="str">
        <f t="shared" si="930"/>
        <v>ruslanBMJ III</v>
      </c>
      <c r="AL3282" s="5" t="str">
        <f t="shared" si="932"/>
        <v>3UTARA</v>
      </c>
      <c r="AM3282" s="5" t="str">
        <f t="shared" si="933"/>
        <v>1 &gt; 4UTARA10 RODA</v>
      </c>
      <c r="AN3282" s="5" t="str">
        <f t="shared" si="934"/>
        <v>ruslanBMJ III1 &gt; 4UTARA10 RODA</v>
      </c>
      <c r="AO3282" s="5" t="str">
        <f t="shared" si="935"/>
        <v>ruslan1 &gt; 4UTARA10 RODA</v>
      </c>
      <c r="AP3282" s="5" t="str">
        <f t="shared" si="936"/>
        <v>44203NIGHT</v>
      </c>
    </row>
    <row r="3283" spans="1:42" x14ac:dyDescent="0.3">
      <c r="A3283" s="33">
        <v>1</v>
      </c>
      <c r="B3283" s="33"/>
      <c r="C3283" s="70">
        <v>44203</v>
      </c>
      <c r="D3283" s="71" t="s">
        <v>87</v>
      </c>
      <c r="E3283" s="70">
        <v>44204</v>
      </c>
      <c r="F3283" s="71">
        <v>5166966</v>
      </c>
      <c r="G3283" s="33" t="s">
        <v>20</v>
      </c>
      <c r="H3283" s="33" t="s">
        <v>21</v>
      </c>
      <c r="I3283" s="33" t="s">
        <v>123</v>
      </c>
      <c r="J3283" s="33" t="s">
        <v>23</v>
      </c>
      <c r="K3283" s="63" t="s">
        <v>73</v>
      </c>
      <c r="L3283" s="32" t="str">
        <f t="shared" si="919"/>
        <v>FM260JD</v>
      </c>
      <c r="M3283" s="32" t="str">
        <f t="shared" si="920"/>
        <v>BMJ</v>
      </c>
      <c r="N3283" s="32" t="str">
        <f t="shared" si="921"/>
        <v>10 RODA</v>
      </c>
      <c r="O3283" s="146">
        <v>0.23077546296296295</v>
      </c>
      <c r="P3283" s="65">
        <v>0.23077546296296295</v>
      </c>
      <c r="Q3283" s="65"/>
      <c r="R3283" s="66">
        <v>1</v>
      </c>
      <c r="S3283" s="66">
        <v>40600</v>
      </c>
      <c r="T3283" s="66">
        <v>14500</v>
      </c>
      <c r="U3283" s="67">
        <f t="shared" si="931"/>
        <v>26.1</v>
      </c>
      <c r="V3283" s="66">
        <f t="shared" si="922"/>
        <v>508793.4</v>
      </c>
      <c r="W3283" s="66" t="str">
        <f t="shared" si="923"/>
        <v>1 &gt; 4</v>
      </c>
      <c r="X3283" s="66">
        <f>A3283+SUMIFS(Presensi!F:F,Presensi!E:E,'Entry Data'!AP3283)</f>
        <v>1</v>
      </c>
      <c r="Y3283" s="66">
        <f>IFERROR(INDEX('Retasi Pricing'!F:F,MATCH('Entry Data'!AM3283,'Retasi Pricing'!E:E,0))*X3283,"")</f>
        <v>25000</v>
      </c>
      <c r="Z3283" s="62" t="s">
        <v>26</v>
      </c>
      <c r="AA3283" s="62" t="s">
        <v>27</v>
      </c>
      <c r="AB3283" s="32"/>
      <c r="AC3283" s="32" t="s">
        <v>376</v>
      </c>
      <c r="AD3283" s="32" t="str">
        <f t="shared" si="924"/>
        <v/>
      </c>
      <c r="AF3283" s="5" t="str">
        <f t="shared" si="925"/>
        <v>ahmad saputra44203</v>
      </c>
      <c r="AG3283" s="5" t="str">
        <f t="shared" si="926"/>
        <v>BMJ 06544203UTARANIGHT</v>
      </c>
      <c r="AH3283" s="5" t="str">
        <f t="shared" si="927"/>
        <v>ahmad saputra44203UTARANIGHT</v>
      </c>
      <c r="AI3283" s="5" t="str">
        <f t="shared" si="928"/>
        <v>BMJ 06544203NIGHT</v>
      </c>
      <c r="AJ3283" s="5" t="str">
        <f t="shared" si="929"/>
        <v>ahmad saputra44203NIGHT</v>
      </c>
      <c r="AK3283" s="5" t="str">
        <f t="shared" si="930"/>
        <v>ahmad saputraBMJ</v>
      </c>
      <c r="AL3283" s="5" t="str">
        <f t="shared" si="932"/>
        <v>1UTARA</v>
      </c>
      <c r="AM3283" s="5" t="str">
        <f t="shared" si="933"/>
        <v>1 &gt; 4UTARA10 RODA</v>
      </c>
      <c r="AN3283" s="5" t="str">
        <f t="shared" si="934"/>
        <v>ahmad saputraBMJ1 &gt; 4UTARA10 RODA</v>
      </c>
      <c r="AO3283" s="5" t="str">
        <f t="shared" si="935"/>
        <v>ahmad saputra1 &gt; 4UTARA10 RODA</v>
      </c>
      <c r="AP3283" s="5" t="str">
        <f t="shared" si="936"/>
        <v>44203NIGHT</v>
      </c>
    </row>
    <row r="3284" spans="1:42" x14ac:dyDescent="0.3">
      <c r="A3284" s="33">
        <v>1</v>
      </c>
      <c r="B3284" s="33"/>
      <c r="C3284" s="70">
        <v>44203</v>
      </c>
      <c r="D3284" s="71" t="s">
        <v>87</v>
      </c>
      <c r="E3284" s="70">
        <v>44204</v>
      </c>
      <c r="F3284" s="71">
        <v>5166746</v>
      </c>
      <c r="G3284" s="33" t="s">
        <v>20</v>
      </c>
      <c r="H3284" s="33" t="s">
        <v>21</v>
      </c>
      <c r="I3284" s="33" t="s">
        <v>123</v>
      </c>
      <c r="J3284" s="33" t="s">
        <v>23</v>
      </c>
      <c r="K3284" s="63" t="s">
        <v>75</v>
      </c>
      <c r="L3284" s="32" t="str">
        <f t="shared" si="919"/>
        <v>FM260JD</v>
      </c>
      <c r="M3284" s="32" t="str">
        <f t="shared" si="920"/>
        <v>BMJ</v>
      </c>
      <c r="N3284" s="32" t="str">
        <f t="shared" si="921"/>
        <v>10 RODA</v>
      </c>
      <c r="O3284" s="146">
        <v>1.4131944444444445E-2</v>
      </c>
      <c r="P3284" s="65">
        <v>1.4131944444444445E-2</v>
      </c>
      <c r="Q3284" s="65"/>
      <c r="R3284" s="66">
        <v>3</v>
      </c>
      <c r="S3284" s="66">
        <v>40760</v>
      </c>
      <c r="T3284" s="66">
        <v>14560</v>
      </c>
      <c r="U3284" s="67">
        <f t="shared" si="931"/>
        <v>26.2</v>
      </c>
      <c r="V3284" s="66">
        <f t="shared" si="922"/>
        <v>510742.79999999993</v>
      </c>
      <c r="W3284" s="66" t="str">
        <f t="shared" si="923"/>
        <v>1 &gt; 4</v>
      </c>
      <c r="X3284" s="66">
        <f>A3284+SUMIFS(Presensi!F:F,Presensi!E:E,'Entry Data'!AP3284)</f>
        <v>1</v>
      </c>
      <c r="Y3284" s="66">
        <f>IFERROR(INDEX('Retasi Pricing'!F:F,MATCH('Entry Data'!AM3284,'Retasi Pricing'!E:E,0))*X3284,"")</f>
        <v>25000</v>
      </c>
      <c r="Z3284" s="62" t="s">
        <v>26</v>
      </c>
      <c r="AA3284" s="62" t="s">
        <v>27</v>
      </c>
      <c r="AB3284" s="32"/>
      <c r="AC3284" s="32" t="s">
        <v>202</v>
      </c>
      <c r="AD3284" s="32" t="str">
        <f t="shared" si="924"/>
        <v/>
      </c>
      <c r="AF3284" s="5" t="str">
        <f t="shared" si="925"/>
        <v>alusdi44203</v>
      </c>
      <c r="AG3284" s="5" t="str">
        <f t="shared" si="926"/>
        <v>BMJ 06744203UTARANIGHT</v>
      </c>
      <c r="AH3284" s="5" t="str">
        <f t="shared" si="927"/>
        <v>alusdi44203UTARANIGHT</v>
      </c>
      <c r="AI3284" s="5" t="str">
        <f t="shared" si="928"/>
        <v>BMJ 06744203NIGHT</v>
      </c>
      <c r="AJ3284" s="5" t="str">
        <f t="shared" si="929"/>
        <v>alusdi44203NIGHT</v>
      </c>
      <c r="AK3284" s="5" t="str">
        <f t="shared" si="930"/>
        <v>alusdiBMJ</v>
      </c>
      <c r="AL3284" s="5" t="str">
        <f t="shared" si="932"/>
        <v>3UTARA</v>
      </c>
      <c r="AM3284" s="5" t="str">
        <f t="shared" si="933"/>
        <v>1 &gt; 4UTARA10 RODA</v>
      </c>
      <c r="AN3284" s="5" t="str">
        <f t="shared" si="934"/>
        <v>alusdiBMJ1 &gt; 4UTARA10 RODA</v>
      </c>
      <c r="AO3284" s="5" t="str">
        <f t="shared" si="935"/>
        <v>alusdi1 &gt; 4UTARA10 RODA</v>
      </c>
      <c r="AP3284" s="5" t="str">
        <f t="shared" si="936"/>
        <v>44203NIGHT</v>
      </c>
    </row>
    <row r="3285" spans="1:42" x14ac:dyDescent="0.3">
      <c r="A3285" s="33">
        <v>1</v>
      </c>
      <c r="B3285" s="33"/>
      <c r="C3285" s="70">
        <v>44203</v>
      </c>
      <c r="D3285" s="71" t="s">
        <v>87</v>
      </c>
      <c r="E3285" s="70">
        <v>44204</v>
      </c>
      <c r="F3285" s="71">
        <v>5166810</v>
      </c>
      <c r="G3285" s="33" t="s">
        <v>20</v>
      </c>
      <c r="H3285" s="33" t="s">
        <v>21</v>
      </c>
      <c r="I3285" s="33" t="s">
        <v>123</v>
      </c>
      <c r="J3285" s="33" t="s">
        <v>23</v>
      </c>
      <c r="K3285" s="63" t="s">
        <v>75</v>
      </c>
      <c r="L3285" s="32" t="str">
        <f t="shared" si="919"/>
        <v>FM260JD</v>
      </c>
      <c r="M3285" s="32" t="str">
        <f t="shared" si="920"/>
        <v>BMJ</v>
      </c>
      <c r="N3285" s="32" t="str">
        <f t="shared" si="921"/>
        <v>10 RODA</v>
      </c>
      <c r="O3285" s="146">
        <v>7.7199074074074073E-2</v>
      </c>
      <c r="P3285" s="65">
        <v>7.7199074074074073E-2</v>
      </c>
      <c r="Q3285" s="65"/>
      <c r="R3285" s="66">
        <v>4</v>
      </c>
      <c r="S3285" s="66">
        <v>39220</v>
      </c>
      <c r="T3285" s="66">
        <v>14560</v>
      </c>
      <c r="U3285" s="67">
        <f t="shared" si="931"/>
        <v>24.66</v>
      </c>
      <c r="V3285" s="66">
        <f t="shared" si="922"/>
        <v>480722.04000000004</v>
      </c>
      <c r="W3285" s="66" t="str">
        <f t="shared" si="923"/>
        <v>1 &gt; 4</v>
      </c>
      <c r="X3285" s="66">
        <f>A3285+SUMIFS(Presensi!F:F,Presensi!E:E,'Entry Data'!AP3285)</f>
        <v>1</v>
      </c>
      <c r="Y3285" s="66">
        <f>IFERROR(INDEX('Retasi Pricing'!F:F,MATCH('Entry Data'!AM3285,'Retasi Pricing'!E:E,0))*X3285,"")</f>
        <v>25000</v>
      </c>
      <c r="Z3285" s="62" t="s">
        <v>26</v>
      </c>
      <c r="AA3285" s="62" t="s">
        <v>27</v>
      </c>
      <c r="AB3285" s="32"/>
      <c r="AC3285" s="32" t="s">
        <v>202</v>
      </c>
      <c r="AD3285" s="32" t="str">
        <f t="shared" si="924"/>
        <v/>
      </c>
      <c r="AF3285" s="5" t="str">
        <f t="shared" si="925"/>
        <v>alusdi44203</v>
      </c>
      <c r="AG3285" s="5" t="str">
        <f t="shared" si="926"/>
        <v>BMJ 06744203UTARANIGHT</v>
      </c>
      <c r="AH3285" s="5" t="str">
        <f t="shared" si="927"/>
        <v>alusdi44203UTARANIGHT</v>
      </c>
      <c r="AI3285" s="5" t="str">
        <f t="shared" si="928"/>
        <v>BMJ 06744203NIGHT</v>
      </c>
      <c r="AJ3285" s="5" t="str">
        <f t="shared" si="929"/>
        <v>alusdi44203NIGHT</v>
      </c>
      <c r="AK3285" s="5" t="str">
        <f t="shared" si="930"/>
        <v>alusdiBMJ</v>
      </c>
      <c r="AL3285" s="5" t="str">
        <f t="shared" si="932"/>
        <v>4UTARA</v>
      </c>
      <c r="AM3285" s="5" t="str">
        <f t="shared" si="933"/>
        <v>1 &gt; 4UTARA10 RODA</v>
      </c>
      <c r="AN3285" s="5" t="str">
        <f t="shared" si="934"/>
        <v>alusdiBMJ1 &gt; 4UTARA10 RODA</v>
      </c>
      <c r="AO3285" s="5" t="str">
        <f t="shared" si="935"/>
        <v>alusdi1 &gt; 4UTARA10 RODA</v>
      </c>
      <c r="AP3285" s="5" t="str">
        <f t="shared" si="936"/>
        <v>44203NIGHT</v>
      </c>
    </row>
    <row r="3286" spans="1:42" x14ac:dyDescent="0.3">
      <c r="A3286" s="33">
        <v>1</v>
      </c>
      <c r="B3286" s="33"/>
      <c r="C3286" s="70">
        <v>44203</v>
      </c>
      <c r="D3286" s="71" t="s">
        <v>87</v>
      </c>
      <c r="E3286" s="70">
        <v>44204</v>
      </c>
      <c r="F3286" s="71">
        <v>5166894</v>
      </c>
      <c r="G3286" s="33" t="s">
        <v>20</v>
      </c>
      <c r="H3286" s="33" t="s">
        <v>21</v>
      </c>
      <c r="I3286" s="33" t="s">
        <v>123</v>
      </c>
      <c r="J3286" s="33" t="s">
        <v>23</v>
      </c>
      <c r="K3286" s="63" t="s">
        <v>75</v>
      </c>
      <c r="L3286" s="32" t="str">
        <f t="shared" si="919"/>
        <v>FM260JD</v>
      </c>
      <c r="M3286" s="32" t="str">
        <f t="shared" si="920"/>
        <v>BMJ</v>
      </c>
      <c r="N3286" s="32" t="str">
        <f t="shared" si="921"/>
        <v>10 RODA</v>
      </c>
      <c r="O3286" s="146">
        <v>0.15138888888888888</v>
      </c>
      <c r="P3286" s="65">
        <v>0.15138888888888888</v>
      </c>
      <c r="Q3286" s="65"/>
      <c r="R3286" s="66">
        <v>5</v>
      </c>
      <c r="S3286" s="66">
        <v>40640</v>
      </c>
      <c r="T3286" s="66">
        <v>14560</v>
      </c>
      <c r="U3286" s="67">
        <f t="shared" si="931"/>
        <v>26.08</v>
      </c>
      <c r="V3286" s="66">
        <f t="shared" si="922"/>
        <v>508403.51999999996</v>
      </c>
      <c r="W3286" s="66" t="str">
        <f t="shared" si="923"/>
        <v>&gt; 5</v>
      </c>
      <c r="X3286" s="66">
        <f>A3286+SUMIFS(Presensi!F:F,Presensi!E:E,'Entry Data'!AP3286)</f>
        <v>1</v>
      </c>
      <c r="Y3286" s="66">
        <f>IFERROR(INDEX('Retasi Pricing'!F:F,MATCH('Entry Data'!AM3286,'Retasi Pricing'!E:E,0))*X3286,"")</f>
        <v>27650</v>
      </c>
      <c r="Z3286" s="62" t="s">
        <v>26</v>
      </c>
      <c r="AA3286" s="62" t="s">
        <v>27</v>
      </c>
      <c r="AB3286" s="32"/>
      <c r="AC3286" s="32" t="s">
        <v>202</v>
      </c>
      <c r="AD3286" s="32" t="str">
        <f t="shared" si="924"/>
        <v/>
      </c>
      <c r="AF3286" s="5" t="str">
        <f t="shared" si="925"/>
        <v>alusdi44203</v>
      </c>
      <c r="AG3286" s="5" t="str">
        <f t="shared" si="926"/>
        <v>BMJ 06744203UTARANIGHT</v>
      </c>
      <c r="AH3286" s="5" t="str">
        <f t="shared" si="927"/>
        <v>alusdi44203UTARANIGHT</v>
      </c>
      <c r="AI3286" s="5" t="str">
        <f t="shared" si="928"/>
        <v>BMJ 06744203NIGHT</v>
      </c>
      <c r="AJ3286" s="5" t="str">
        <f t="shared" si="929"/>
        <v>alusdi44203NIGHT</v>
      </c>
      <c r="AK3286" s="5" t="str">
        <f t="shared" si="930"/>
        <v>alusdiBMJ</v>
      </c>
      <c r="AL3286" s="5" t="str">
        <f t="shared" si="932"/>
        <v>5UTARA</v>
      </c>
      <c r="AM3286" s="5" t="str">
        <f t="shared" si="933"/>
        <v>&gt; 5UTARA10 RODA</v>
      </c>
      <c r="AN3286" s="5" t="str">
        <f t="shared" si="934"/>
        <v>alusdiBMJ&gt; 5UTARA10 RODA</v>
      </c>
      <c r="AO3286" s="5" t="str">
        <f t="shared" si="935"/>
        <v>alusdi&gt; 5UTARA10 RODA</v>
      </c>
      <c r="AP3286" s="5" t="str">
        <f t="shared" si="936"/>
        <v>44203NIGHT</v>
      </c>
    </row>
    <row r="3287" spans="1:42" x14ac:dyDescent="0.3">
      <c r="A3287" s="33">
        <v>1</v>
      </c>
      <c r="B3287" s="33"/>
      <c r="C3287" s="70">
        <v>44203</v>
      </c>
      <c r="D3287" s="71" t="s">
        <v>87</v>
      </c>
      <c r="E3287" s="70">
        <v>44204</v>
      </c>
      <c r="F3287" s="71">
        <v>5166976</v>
      </c>
      <c r="G3287" s="33" t="s">
        <v>20</v>
      </c>
      <c r="H3287" s="33" t="s">
        <v>21</v>
      </c>
      <c r="I3287" s="33" t="s">
        <v>123</v>
      </c>
      <c r="J3287" s="33" t="s">
        <v>23</v>
      </c>
      <c r="K3287" s="63" t="s">
        <v>75</v>
      </c>
      <c r="L3287" s="32" t="str">
        <f t="shared" si="919"/>
        <v>FM260JD</v>
      </c>
      <c r="M3287" s="32" t="str">
        <f t="shared" si="920"/>
        <v>BMJ</v>
      </c>
      <c r="N3287" s="32" t="str">
        <f t="shared" si="921"/>
        <v>10 RODA</v>
      </c>
      <c r="O3287" s="146">
        <v>0.2530324074074074</v>
      </c>
      <c r="P3287" s="65">
        <v>0.2530324074074074</v>
      </c>
      <c r="Q3287" s="65"/>
      <c r="R3287" s="66">
        <v>6</v>
      </c>
      <c r="S3287" s="66">
        <v>41820</v>
      </c>
      <c r="T3287" s="66">
        <v>14560</v>
      </c>
      <c r="U3287" s="67">
        <f t="shared" si="931"/>
        <v>27.26</v>
      </c>
      <c r="V3287" s="66">
        <f t="shared" si="922"/>
        <v>531406.44000000006</v>
      </c>
      <c r="W3287" s="66" t="str">
        <f t="shared" si="923"/>
        <v>&gt; 6</v>
      </c>
      <c r="X3287" s="66">
        <f>A3287+SUMIFS(Presensi!F:F,Presensi!E:E,'Entry Data'!AP3287)</f>
        <v>1</v>
      </c>
      <c r="Y3287" s="66">
        <f>IFERROR(INDEX('Retasi Pricing'!F:F,MATCH('Entry Data'!AM3287,'Retasi Pricing'!E:E,0))*X3287,"")</f>
        <v>30800</v>
      </c>
      <c r="Z3287" s="62" t="s">
        <v>26</v>
      </c>
      <c r="AA3287" s="62" t="s">
        <v>27</v>
      </c>
      <c r="AB3287" s="32"/>
      <c r="AC3287" s="32" t="s">
        <v>202</v>
      </c>
      <c r="AD3287" s="32" t="str">
        <f t="shared" si="924"/>
        <v/>
      </c>
      <c r="AF3287" s="5" t="str">
        <f t="shared" si="925"/>
        <v>alusdi44203</v>
      </c>
      <c r="AG3287" s="5" t="str">
        <f t="shared" si="926"/>
        <v>BMJ 06744203UTARANIGHT</v>
      </c>
      <c r="AH3287" s="5" t="str">
        <f t="shared" si="927"/>
        <v>alusdi44203UTARANIGHT</v>
      </c>
      <c r="AI3287" s="5" t="str">
        <f t="shared" si="928"/>
        <v>BMJ 06744203NIGHT</v>
      </c>
      <c r="AJ3287" s="5" t="str">
        <f t="shared" si="929"/>
        <v>alusdi44203NIGHT</v>
      </c>
      <c r="AK3287" s="5" t="str">
        <f t="shared" si="930"/>
        <v>alusdiBMJ</v>
      </c>
      <c r="AL3287" s="5" t="str">
        <f t="shared" si="932"/>
        <v>6UTARA</v>
      </c>
      <c r="AM3287" s="5" t="str">
        <f t="shared" si="933"/>
        <v>&gt; 6UTARA10 RODA</v>
      </c>
      <c r="AN3287" s="5" t="str">
        <f t="shared" si="934"/>
        <v>alusdiBMJ&gt; 6UTARA10 RODA</v>
      </c>
      <c r="AO3287" s="5" t="str">
        <f t="shared" si="935"/>
        <v>alusdi&gt; 6UTARA10 RODA</v>
      </c>
      <c r="AP3287" s="5" t="str">
        <f t="shared" si="936"/>
        <v>44203NIGHT</v>
      </c>
    </row>
    <row r="3288" spans="1:42" x14ac:dyDescent="0.3">
      <c r="A3288" s="33">
        <v>1</v>
      </c>
      <c r="B3288" s="33"/>
      <c r="C3288" s="70">
        <v>44203</v>
      </c>
      <c r="D3288" s="71" t="s">
        <v>87</v>
      </c>
      <c r="E3288" s="70">
        <v>44203</v>
      </c>
      <c r="F3288" s="71">
        <v>5166586</v>
      </c>
      <c r="G3288" s="33" t="s">
        <v>20</v>
      </c>
      <c r="H3288" s="33" t="s">
        <v>21</v>
      </c>
      <c r="I3288" s="33" t="s">
        <v>51</v>
      </c>
      <c r="J3288" s="33" t="s">
        <v>46</v>
      </c>
      <c r="K3288" s="63" t="s">
        <v>75</v>
      </c>
      <c r="L3288" s="32" t="str">
        <f t="shared" si="919"/>
        <v>FM260JD</v>
      </c>
      <c r="M3288" s="32" t="str">
        <f t="shared" si="920"/>
        <v>BMJ</v>
      </c>
      <c r="N3288" s="32" t="str">
        <f t="shared" si="921"/>
        <v>10 RODA</v>
      </c>
      <c r="O3288" s="146">
        <v>0.87425925925925929</v>
      </c>
      <c r="P3288" s="65">
        <v>0.87559027777777787</v>
      </c>
      <c r="Q3288" s="65"/>
      <c r="R3288" s="66">
        <v>1</v>
      </c>
      <c r="S3288" s="66">
        <v>39020</v>
      </c>
      <c r="T3288" s="66">
        <v>14560</v>
      </c>
      <c r="U3288" s="67">
        <f t="shared" si="931"/>
        <v>24.46</v>
      </c>
      <c r="V3288" s="66">
        <f t="shared" si="922"/>
        <v>476823.24</v>
      </c>
      <c r="W3288" s="66" t="str">
        <f t="shared" si="923"/>
        <v>1 &gt; 4</v>
      </c>
      <c r="X3288" s="66">
        <f>A3288+SUMIFS(Presensi!F:F,Presensi!E:E,'Entry Data'!AP3288)</f>
        <v>1</v>
      </c>
      <c r="Y3288" s="66">
        <f>IFERROR(INDEX('Retasi Pricing'!F:F,MATCH('Entry Data'!AM3288,'Retasi Pricing'!E:E,0))*X3288,"")</f>
        <v>25000</v>
      </c>
      <c r="Z3288" s="62" t="s">
        <v>26</v>
      </c>
      <c r="AA3288" s="62" t="s">
        <v>27</v>
      </c>
      <c r="AB3288" s="32"/>
      <c r="AC3288" s="32" t="s">
        <v>202</v>
      </c>
      <c r="AD3288" s="32" t="str">
        <f t="shared" si="924"/>
        <v/>
      </c>
      <c r="AF3288" s="5" t="str">
        <f t="shared" si="925"/>
        <v>alusdi44203</v>
      </c>
      <c r="AG3288" s="5" t="str">
        <f t="shared" si="926"/>
        <v>BMJ 06744203UTARANIGHT</v>
      </c>
      <c r="AH3288" s="5" t="str">
        <f t="shared" si="927"/>
        <v>alusdi44203UTARANIGHT</v>
      </c>
      <c r="AI3288" s="5" t="str">
        <f t="shared" si="928"/>
        <v>BMJ 06744203NIGHT</v>
      </c>
      <c r="AJ3288" s="5" t="str">
        <f t="shared" si="929"/>
        <v>alusdi44203NIGHT</v>
      </c>
      <c r="AK3288" s="5" t="str">
        <f t="shared" si="930"/>
        <v>alusdiBMJ</v>
      </c>
      <c r="AL3288" s="5" t="str">
        <f t="shared" si="932"/>
        <v>1UTARA</v>
      </c>
      <c r="AM3288" s="5" t="str">
        <f t="shared" si="933"/>
        <v>1 &gt; 4UTARA10 RODA</v>
      </c>
      <c r="AN3288" s="5" t="str">
        <f t="shared" si="934"/>
        <v>alusdiBMJ1 &gt; 4UTARA10 RODA</v>
      </c>
      <c r="AO3288" s="5" t="str">
        <f t="shared" si="935"/>
        <v>alusdi1 &gt; 4UTARA10 RODA</v>
      </c>
      <c r="AP3288" s="5" t="str">
        <f t="shared" si="936"/>
        <v>44203NIGHT</v>
      </c>
    </row>
    <row r="3289" spans="1:42" x14ac:dyDescent="0.3">
      <c r="A3289" s="33">
        <v>1</v>
      </c>
      <c r="B3289" s="33"/>
      <c r="C3289" s="70">
        <v>44203</v>
      </c>
      <c r="D3289" s="71" t="s">
        <v>87</v>
      </c>
      <c r="E3289" s="70">
        <v>44203</v>
      </c>
      <c r="F3289" s="71">
        <v>5166682</v>
      </c>
      <c r="G3289" s="33" t="s">
        <v>20</v>
      </c>
      <c r="H3289" s="33" t="s">
        <v>21</v>
      </c>
      <c r="I3289" s="33" t="s">
        <v>123</v>
      </c>
      <c r="J3289" s="33" t="s">
        <v>23</v>
      </c>
      <c r="K3289" s="63" t="s">
        <v>75</v>
      </c>
      <c r="L3289" s="32" t="str">
        <f t="shared" si="919"/>
        <v>FM260JD</v>
      </c>
      <c r="M3289" s="32" t="str">
        <f t="shared" si="920"/>
        <v>BMJ</v>
      </c>
      <c r="N3289" s="32" t="str">
        <f t="shared" si="921"/>
        <v>10 RODA</v>
      </c>
      <c r="O3289" s="146">
        <v>0.95059027777777771</v>
      </c>
      <c r="P3289" s="65">
        <v>0.95059027777777771</v>
      </c>
      <c r="Q3289" s="65"/>
      <c r="R3289" s="66">
        <v>2</v>
      </c>
      <c r="S3289" s="66">
        <v>40040</v>
      </c>
      <c r="T3289" s="66">
        <v>14560</v>
      </c>
      <c r="U3289" s="67">
        <f t="shared" si="931"/>
        <v>25.48</v>
      </c>
      <c r="V3289" s="66">
        <f t="shared" si="922"/>
        <v>496707.12000000005</v>
      </c>
      <c r="W3289" s="66" t="str">
        <f t="shared" si="923"/>
        <v>1 &gt; 4</v>
      </c>
      <c r="X3289" s="66">
        <f>A3289+SUMIFS(Presensi!F:F,Presensi!E:E,'Entry Data'!AP3289)</f>
        <v>1</v>
      </c>
      <c r="Y3289" s="66">
        <f>IFERROR(INDEX('Retasi Pricing'!F:F,MATCH('Entry Data'!AM3289,'Retasi Pricing'!E:E,0))*X3289,"")</f>
        <v>25000</v>
      </c>
      <c r="Z3289" s="62" t="s">
        <v>26</v>
      </c>
      <c r="AA3289" s="62" t="s">
        <v>27</v>
      </c>
      <c r="AB3289" s="32"/>
      <c r="AC3289" s="32" t="s">
        <v>202</v>
      </c>
      <c r="AD3289" s="32" t="str">
        <f t="shared" si="924"/>
        <v/>
      </c>
      <c r="AF3289" s="5" t="str">
        <f t="shared" si="925"/>
        <v>alusdi44203</v>
      </c>
      <c r="AG3289" s="5" t="str">
        <f t="shared" si="926"/>
        <v>BMJ 06744203UTARANIGHT</v>
      </c>
      <c r="AH3289" s="5" t="str">
        <f t="shared" si="927"/>
        <v>alusdi44203UTARANIGHT</v>
      </c>
      <c r="AI3289" s="5" t="str">
        <f t="shared" si="928"/>
        <v>BMJ 06744203NIGHT</v>
      </c>
      <c r="AJ3289" s="5" t="str">
        <f t="shared" si="929"/>
        <v>alusdi44203NIGHT</v>
      </c>
      <c r="AK3289" s="5" t="str">
        <f t="shared" si="930"/>
        <v>alusdiBMJ</v>
      </c>
      <c r="AL3289" s="5" t="str">
        <f t="shared" si="932"/>
        <v>2UTARA</v>
      </c>
      <c r="AM3289" s="5" t="str">
        <f t="shared" si="933"/>
        <v>1 &gt; 4UTARA10 RODA</v>
      </c>
      <c r="AN3289" s="5" t="str">
        <f t="shared" si="934"/>
        <v>alusdiBMJ1 &gt; 4UTARA10 RODA</v>
      </c>
      <c r="AO3289" s="5" t="str">
        <f t="shared" si="935"/>
        <v>alusdi1 &gt; 4UTARA10 RODA</v>
      </c>
      <c r="AP3289" s="5" t="str">
        <f t="shared" si="936"/>
        <v>44203NIGHT</v>
      </c>
    </row>
    <row r="3290" spans="1:42" x14ac:dyDescent="0.3">
      <c r="A3290" s="33">
        <v>1</v>
      </c>
      <c r="B3290" s="33"/>
      <c r="C3290" s="70">
        <v>44203</v>
      </c>
      <c r="D3290" s="71" t="s">
        <v>87</v>
      </c>
      <c r="E3290" s="70">
        <v>44204</v>
      </c>
      <c r="F3290" s="71">
        <v>5166783</v>
      </c>
      <c r="G3290" s="33" t="s">
        <v>20</v>
      </c>
      <c r="H3290" s="33" t="s">
        <v>21</v>
      </c>
      <c r="I3290" s="33" t="s">
        <v>123</v>
      </c>
      <c r="J3290" s="33" t="s">
        <v>23</v>
      </c>
      <c r="K3290" s="63" t="s">
        <v>78</v>
      </c>
      <c r="L3290" s="32" t="str">
        <f t="shared" si="919"/>
        <v>FM260JD</v>
      </c>
      <c r="M3290" s="32" t="str">
        <f t="shared" si="920"/>
        <v>BMJ</v>
      </c>
      <c r="N3290" s="32" t="str">
        <f t="shared" si="921"/>
        <v>10 RODA</v>
      </c>
      <c r="O3290" s="146">
        <v>4.9050925925925921E-2</v>
      </c>
      <c r="P3290" s="65">
        <v>4.9050925925925921E-2</v>
      </c>
      <c r="Q3290" s="65"/>
      <c r="R3290" s="66">
        <v>4</v>
      </c>
      <c r="S3290" s="66">
        <v>38840</v>
      </c>
      <c r="T3290" s="66">
        <v>14560</v>
      </c>
      <c r="U3290" s="67">
        <f t="shared" si="931"/>
        <v>24.28</v>
      </c>
      <c r="V3290" s="66">
        <f t="shared" si="922"/>
        <v>473314.32</v>
      </c>
      <c r="W3290" s="66" t="str">
        <f t="shared" si="923"/>
        <v>1 &gt; 4</v>
      </c>
      <c r="X3290" s="66">
        <f>A3290+SUMIFS(Presensi!F:F,Presensi!E:E,'Entry Data'!AP3290)</f>
        <v>1</v>
      </c>
      <c r="Y3290" s="66">
        <f>IFERROR(INDEX('Retasi Pricing'!F:F,MATCH('Entry Data'!AM3290,'Retasi Pricing'!E:E,0))*X3290,"")</f>
        <v>25000</v>
      </c>
      <c r="Z3290" s="62" t="s">
        <v>26</v>
      </c>
      <c r="AA3290" s="62" t="s">
        <v>27</v>
      </c>
      <c r="AB3290" s="32"/>
      <c r="AC3290" s="32" t="s">
        <v>377</v>
      </c>
      <c r="AD3290" s="32" t="str">
        <f t="shared" si="924"/>
        <v/>
      </c>
      <c r="AF3290" s="5" t="str">
        <f t="shared" si="925"/>
        <v>Nurzaenal Abidin44203</v>
      </c>
      <c r="AG3290" s="5" t="str">
        <f t="shared" si="926"/>
        <v>BMJ 06944203UTARANIGHT</v>
      </c>
      <c r="AH3290" s="5" t="str">
        <f t="shared" si="927"/>
        <v>Nurzaenal Abidin44203UTARANIGHT</v>
      </c>
      <c r="AI3290" s="5" t="str">
        <f t="shared" si="928"/>
        <v>BMJ 06944203NIGHT</v>
      </c>
      <c r="AJ3290" s="5" t="str">
        <f t="shared" si="929"/>
        <v>Nurzaenal Abidin44203NIGHT</v>
      </c>
      <c r="AK3290" s="5" t="str">
        <f t="shared" si="930"/>
        <v>Nurzaenal AbidinBMJ</v>
      </c>
      <c r="AL3290" s="5" t="str">
        <f t="shared" si="932"/>
        <v>4UTARA</v>
      </c>
      <c r="AM3290" s="5" t="str">
        <f t="shared" si="933"/>
        <v>1 &gt; 4UTARA10 RODA</v>
      </c>
      <c r="AN3290" s="5" t="str">
        <f t="shared" si="934"/>
        <v>Nurzaenal AbidinBMJ1 &gt; 4UTARA10 RODA</v>
      </c>
      <c r="AO3290" s="5" t="str">
        <f t="shared" si="935"/>
        <v>Nurzaenal Abidin1 &gt; 4UTARA10 RODA</v>
      </c>
      <c r="AP3290" s="5" t="str">
        <f t="shared" si="936"/>
        <v>44203NIGHT</v>
      </c>
    </row>
    <row r="3291" spans="1:42" x14ac:dyDescent="0.3">
      <c r="A3291" s="33">
        <v>1</v>
      </c>
      <c r="B3291" s="33"/>
      <c r="C3291" s="70">
        <v>44203</v>
      </c>
      <c r="D3291" s="71" t="s">
        <v>87</v>
      </c>
      <c r="E3291" s="70">
        <v>44204</v>
      </c>
      <c r="F3291" s="71">
        <v>5166844</v>
      </c>
      <c r="G3291" s="33" t="s">
        <v>20</v>
      </c>
      <c r="H3291" s="33" t="s">
        <v>21</v>
      </c>
      <c r="I3291" s="33" t="s">
        <v>123</v>
      </c>
      <c r="J3291" s="33" t="s">
        <v>23</v>
      </c>
      <c r="K3291" s="63" t="s">
        <v>78</v>
      </c>
      <c r="L3291" s="32" t="str">
        <f t="shared" si="919"/>
        <v>FM260JD</v>
      </c>
      <c r="M3291" s="32" t="str">
        <f t="shared" si="920"/>
        <v>BMJ</v>
      </c>
      <c r="N3291" s="32" t="str">
        <f t="shared" si="921"/>
        <v>10 RODA</v>
      </c>
      <c r="O3291" s="146">
        <v>0.11637731481481482</v>
      </c>
      <c r="P3291" s="65">
        <v>0.11637731481481482</v>
      </c>
      <c r="Q3291" s="65"/>
      <c r="R3291" s="66">
        <v>5</v>
      </c>
      <c r="S3291" s="66">
        <v>41020</v>
      </c>
      <c r="T3291" s="66">
        <v>14560</v>
      </c>
      <c r="U3291" s="67">
        <f t="shared" si="931"/>
        <v>26.46</v>
      </c>
      <c r="V3291" s="66">
        <f t="shared" si="922"/>
        <v>515811.24</v>
      </c>
      <c r="W3291" s="66" t="str">
        <f t="shared" si="923"/>
        <v>&gt; 5</v>
      </c>
      <c r="X3291" s="66">
        <f>A3291+SUMIFS(Presensi!F:F,Presensi!E:E,'Entry Data'!AP3291)</f>
        <v>1</v>
      </c>
      <c r="Y3291" s="66">
        <f>IFERROR(INDEX('Retasi Pricing'!F:F,MATCH('Entry Data'!AM3291,'Retasi Pricing'!E:E,0))*X3291,"")</f>
        <v>27650</v>
      </c>
      <c r="Z3291" s="62" t="s">
        <v>26</v>
      </c>
      <c r="AA3291" s="62" t="s">
        <v>27</v>
      </c>
      <c r="AB3291" s="32"/>
      <c r="AC3291" s="32" t="s">
        <v>377</v>
      </c>
      <c r="AD3291" s="32" t="str">
        <f t="shared" si="924"/>
        <v/>
      </c>
      <c r="AF3291" s="5" t="str">
        <f t="shared" si="925"/>
        <v>Nurzaenal Abidin44203</v>
      </c>
      <c r="AG3291" s="5" t="str">
        <f t="shared" si="926"/>
        <v>BMJ 06944203UTARANIGHT</v>
      </c>
      <c r="AH3291" s="5" t="str">
        <f t="shared" si="927"/>
        <v>Nurzaenal Abidin44203UTARANIGHT</v>
      </c>
      <c r="AI3291" s="5" t="str">
        <f t="shared" si="928"/>
        <v>BMJ 06944203NIGHT</v>
      </c>
      <c r="AJ3291" s="5" t="str">
        <f t="shared" si="929"/>
        <v>Nurzaenal Abidin44203NIGHT</v>
      </c>
      <c r="AK3291" s="5" t="str">
        <f t="shared" si="930"/>
        <v>Nurzaenal AbidinBMJ</v>
      </c>
      <c r="AL3291" s="5" t="str">
        <f t="shared" si="932"/>
        <v>5UTARA</v>
      </c>
      <c r="AM3291" s="5" t="str">
        <f t="shared" si="933"/>
        <v>&gt; 5UTARA10 RODA</v>
      </c>
      <c r="AN3291" s="5" t="str">
        <f t="shared" si="934"/>
        <v>Nurzaenal AbidinBMJ&gt; 5UTARA10 RODA</v>
      </c>
      <c r="AO3291" s="5" t="str">
        <f t="shared" si="935"/>
        <v>Nurzaenal Abidin&gt; 5UTARA10 RODA</v>
      </c>
      <c r="AP3291" s="5" t="str">
        <f t="shared" si="936"/>
        <v>44203NIGHT</v>
      </c>
    </row>
    <row r="3292" spans="1:42" x14ac:dyDescent="0.3">
      <c r="A3292" s="33">
        <v>1</v>
      </c>
      <c r="B3292" s="33"/>
      <c r="C3292" s="70">
        <v>44203</v>
      </c>
      <c r="D3292" s="71" t="s">
        <v>87</v>
      </c>
      <c r="E3292" s="70">
        <v>44204</v>
      </c>
      <c r="F3292" s="71">
        <v>5166929</v>
      </c>
      <c r="G3292" s="33" t="s">
        <v>20</v>
      </c>
      <c r="H3292" s="33" t="s">
        <v>21</v>
      </c>
      <c r="I3292" s="33" t="s">
        <v>123</v>
      </c>
      <c r="J3292" s="33" t="s">
        <v>23</v>
      </c>
      <c r="K3292" s="63" t="s">
        <v>78</v>
      </c>
      <c r="L3292" s="32" t="str">
        <f t="shared" si="919"/>
        <v>FM260JD</v>
      </c>
      <c r="M3292" s="32" t="str">
        <f t="shared" si="920"/>
        <v>BMJ</v>
      </c>
      <c r="N3292" s="32" t="str">
        <f t="shared" si="921"/>
        <v>10 RODA</v>
      </c>
      <c r="O3292" s="146">
        <v>0.19572916666666665</v>
      </c>
      <c r="P3292" s="65">
        <v>0.19572916666666665</v>
      </c>
      <c r="Q3292" s="65"/>
      <c r="R3292" s="66">
        <v>6</v>
      </c>
      <c r="S3292" s="66">
        <v>40120</v>
      </c>
      <c r="T3292" s="66">
        <v>14560</v>
      </c>
      <c r="U3292" s="67">
        <f t="shared" si="931"/>
        <v>25.56</v>
      </c>
      <c r="V3292" s="66">
        <f t="shared" si="922"/>
        <v>498266.64</v>
      </c>
      <c r="W3292" s="66" t="str">
        <f t="shared" si="923"/>
        <v>&gt; 6</v>
      </c>
      <c r="X3292" s="66">
        <f>A3292+SUMIFS(Presensi!F:F,Presensi!E:E,'Entry Data'!AP3292)</f>
        <v>1</v>
      </c>
      <c r="Y3292" s="66">
        <f>IFERROR(INDEX('Retasi Pricing'!F:F,MATCH('Entry Data'!AM3292,'Retasi Pricing'!E:E,0))*X3292,"")</f>
        <v>30800</v>
      </c>
      <c r="Z3292" s="62" t="s">
        <v>26</v>
      </c>
      <c r="AA3292" s="62" t="s">
        <v>27</v>
      </c>
      <c r="AB3292" s="32"/>
      <c r="AC3292" s="32" t="s">
        <v>377</v>
      </c>
      <c r="AD3292" s="32" t="str">
        <f t="shared" si="924"/>
        <v/>
      </c>
      <c r="AF3292" s="5" t="str">
        <f t="shared" si="925"/>
        <v>Nurzaenal Abidin44203</v>
      </c>
      <c r="AG3292" s="5" t="str">
        <f t="shared" si="926"/>
        <v>BMJ 06944203UTARANIGHT</v>
      </c>
      <c r="AH3292" s="5" t="str">
        <f t="shared" si="927"/>
        <v>Nurzaenal Abidin44203UTARANIGHT</v>
      </c>
      <c r="AI3292" s="5" t="str">
        <f t="shared" si="928"/>
        <v>BMJ 06944203NIGHT</v>
      </c>
      <c r="AJ3292" s="5" t="str">
        <f t="shared" si="929"/>
        <v>Nurzaenal Abidin44203NIGHT</v>
      </c>
      <c r="AK3292" s="5" t="str">
        <f t="shared" si="930"/>
        <v>Nurzaenal AbidinBMJ</v>
      </c>
      <c r="AL3292" s="5" t="str">
        <f t="shared" si="932"/>
        <v>6UTARA</v>
      </c>
      <c r="AM3292" s="5" t="str">
        <f t="shared" si="933"/>
        <v>&gt; 6UTARA10 RODA</v>
      </c>
      <c r="AN3292" s="5" t="str">
        <f t="shared" si="934"/>
        <v>Nurzaenal AbidinBMJ&gt; 6UTARA10 RODA</v>
      </c>
      <c r="AO3292" s="5" t="str">
        <f t="shared" si="935"/>
        <v>Nurzaenal Abidin&gt; 6UTARA10 RODA</v>
      </c>
      <c r="AP3292" s="5" t="str">
        <f t="shared" si="936"/>
        <v>44203NIGHT</v>
      </c>
    </row>
    <row r="3293" spans="1:42" x14ac:dyDescent="0.3">
      <c r="A3293" s="33">
        <v>1</v>
      </c>
      <c r="B3293" s="33"/>
      <c r="C3293" s="70">
        <v>44203</v>
      </c>
      <c r="D3293" s="71" t="s">
        <v>87</v>
      </c>
      <c r="E3293" s="70">
        <v>44203</v>
      </c>
      <c r="F3293" s="71">
        <v>5166583</v>
      </c>
      <c r="G3293" s="33" t="s">
        <v>20</v>
      </c>
      <c r="H3293" s="33" t="s">
        <v>21</v>
      </c>
      <c r="I3293" s="33" t="s">
        <v>51</v>
      </c>
      <c r="J3293" s="33" t="s">
        <v>46</v>
      </c>
      <c r="K3293" s="63" t="s">
        <v>78</v>
      </c>
      <c r="L3293" s="32" t="str">
        <f t="shared" si="919"/>
        <v>FM260JD</v>
      </c>
      <c r="M3293" s="32" t="str">
        <f t="shared" si="920"/>
        <v>BMJ</v>
      </c>
      <c r="N3293" s="32" t="str">
        <f t="shared" si="921"/>
        <v>10 RODA</v>
      </c>
      <c r="O3293" s="146">
        <v>0.87083333333333324</v>
      </c>
      <c r="P3293" s="65">
        <v>0.8755208333333333</v>
      </c>
      <c r="Q3293" s="65"/>
      <c r="R3293" s="66">
        <v>1</v>
      </c>
      <c r="S3293" s="66">
        <v>39840</v>
      </c>
      <c r="T3293" s="66">
        <v>14560</v>
      </c>
      <c r="U3293" s="67">
        <f t="shared" si="931"/>
        <v>25.28</v>
      </c>
      <c r="V3293" s="66">
        <f t="shared" si="922"/>
        <v>492808.32</v>
      </c>
      <c r="W3293" s="66" t="str">
        <f t="shared" si="923"/>
        <v>1 &gt; 4</v>
      </c>
      <c r="X3293" s="66">
        <f>A3293+SUMIFS(Presensi!F:F,Presensi!E:E,'Entry Data'!AP3293)</f>
        <v>1</v>
      </c>
      <c r="Y3293" s="66">
        <f>IFERROR(INDEX('Retasi Pricing'!F:F,MATCH('Entry Data'!AM3293,'Retasi Pricing'!E:E,0))*X3293,"")</f>
        <v>25000</v>
      </c>
      <c r="Z3293" s="62" t="s">
        <v>26</v>
      </c>
      <c r="AA3293" s="62" t="s">
        <v>27</v>
      </c>
      <c r="AB3293" s="32"/>
      <c r="AC3293" s="32" t="s">
        <v>377</v>
      </c>
      <c r="AD3293" s="32" t="str">
        <f t="shared" si="924"/>
        <v/>
      </c>
      <c r="AF3293" s="5" t="str">
        <f t="shared" si="925"/>
        <v>Nurzaenal Abidin44203</v>
      </c>
      <c r="AG3293" s="5" t="str">
        <f t="shared" si="926"/>
        <v>BMJ 06944203UTARANIGHT</v>
      </c>
      <c r="AH3293" s="5" t="str">
        <f t="shared" si="927"/>
        <v>Nurzaenal Abidin44203UTARANIGHT</v>
      </c>
      <c r="AI3293" s="5" t="str">
        <f t="shared" si="928"/>
        <v>BMJ 06944203NIGHT</v>
      </c>
      <c r="AJ3293" s="5" t="str">
        <f t="shared" si="929"/>
        <v>Nurzaenal Abidin44203NIGHT</v>
      </c>
      <c r="AK3293" s="5" t="str">
        <f t="shared" si="930"/>
        <v>Nurzaenal AbidinBMJ</v>
      </c>
      <c r="AL3293" s="5" t="str">
        <f t="shared" si="932"/>
        <v>1UTARA</v>
      </c>
      <c r="AM3293" s="5" t="str">
        <f t="shared" si="933"/>
        <v>1 &gt; 4UTARA10 RODA</v>
      </c>
      <c r="AN3293" s="5" t="str">
        <f t="shared" si="934"/>
        <v>Nurzaenal AbidinBMJ1 &gt; 4UTARA10 RODA</v>
      </c>
      <c r="AO3293" s="5" t="str">
        <f t="shared" si="935"/>
        <v>Nurzaenal Abidin1 &gt; 4UTARA10 RODA</v>
      </c>
      <c r="AP3293" s="5" t="str">
        <f t="shared" si="936"/>
        <v>44203NIGHT</v>
      </c>
    </row>
    <row r="3294" spans="1:42" x14ac:dyDescent="0.3">
      <c r="A3294" s="33">
        <v>1</v>
      </c>
      <c r="B3294" s="33"/>
      <c r="C3294" s="70">
        <v>44203</v>
      </c>
      <c r="D3294" s="71" t="s">
        <v>87</v>
      </c>
      <c r="E3294" s="70">
        <v>44203</v>
      </c>
      <c r="F3294" s="71">
        <v>5166652</v>
      </c>
      <c r="G3294" s="33" t="s">
        <v>20</v>
      </c>
      <c r="H3294" s="33" t="s">
        <v>21</v>
      </c>
      <c r="I3294" s="33" t="s">
        <v>51</v>
      </c>
      <c r="J3294" s="33" t="s">
        <v>46</v>
      </c>
      <c r="K3294" s="63" t="s">
        <v>78</v>
      </c>
      <c r="L3294" s="32" t="str">
        <f t="shared" si="919"/>
        <v>FM260JD</v>
      </c>
      <c r="M3294" s="32" t="str">
        <f t="shared" si="920"/>
        <v>BMJ</v>
      </c>
      <c r="N3294" s="32" t="str">
        <f t="shared" si="921"/>
        <v>10 RODA</v>
      </c>
      <c r="O3294" s="146">
        <v>0.92987268518518518</v>
      </c>
      <c r="P3294" s="65">
        <v>0.92987268518518518</v>
      </c>
      <c r="Q3294" s="65"/>
      <c r="R3294" s="66">
        <v>2</v>
      </c>
      <c r="S3294" s="66">
        <v>39220</v>
      </c>
      <c r="T3294" s="66">
        <v>14560</v>
      </c>
      <c r="U3294" s="67">
        <f t="shared" si="931"/>
        <v>24.66</v>
      </c>
      <c r="V3294" s="66">
        <f t="shared" si="922"/>
        <v>480722.04000000004</v>
      </c>
      <c r="W3294" s="66" t="str">
        <f t="shared" si="923"/>
        <v>1 &gt; 4</v>
      </c>
      <c r="X3294" s="66">
        <f>A3294+SUMIFS(Presensi!F:F,Presensi!E:E,'Entry Data'!AP3294)</f>
        <v>1</v>
      </c>
      <c r="Y3294" s="66">
        <f>IFERROR(INDEX('Retasi Pricing'!F:F,MATCH('Entry Data'!AM3294,'Retasi Pricing'!E:E,0))*X3294,"")</f>
        <v>25000</v>
      </c>
      <c r="Z3294" s="62" t="s">
        <v>26</v>
      </c>
      <c r="AA3294" s="62" t="s">
        <v>27</v>
      </c>
      <c r="AB3294" s="32"/>
      <c r="AC3294" s="32" t="s">
        <v>377</v>
      </c>
      <c r="AD3294" s="32" t="str">
        <f t="shared" si="924"/>
        <v/>
      </c>
      <c r="AF3294" s="5" t="str">
        <f t="shared" si="925"/>
        <v>Nurzaenal Abidin44203</v>
      </c>
      <c r="AG3294" s="5" t="str">
        <f t="shared" si="926"/>
        <v>BMJ 06944203UTARANIGHT</v>
      </c>
      <c r="AH3294" s="5" t="str">
        <f t="shared" si="927"/>
        <v>Nurzaenal Abidin44203UTARANIGHT</v>
      </c>
      <c r="AI3294" s="5" t="str">
        <f t="shared" si="928"/>
        <v>BMJ 06944203NIGHT</v>
      </c>
      <c r="AJ3294" s="5" t="str">
        <f t="shared" si="929"/>
        <v>Nurzaenal Abidin44203NIGHT</v>
      </c>
      <c r="AK3294" s="5" t="str">
        <f t="shared" si="930"/>
        <v>Nurzaenal AbidinBMJ</v>
      </c>
      <c r="AL3294" s="5" t="str">
        <f t="shared" si="932"/>
        <v>2UTARA</v>
      </c>
      <c r="AM3294" s="5" t="str">
        <f t="shared" si="933"/>
        <v>1 &gt; 4UTARA10 RODA</v>
      </c>
      <c r="AN3294" s="5" t="str">
        <f t="shared" si="934"/>
        <v>Nurzaenal AbidinBMJ1 &gt; 4UTARA10 RODA</v>
      </c>
      <c r="AO3294" s="5" t="str">
        <f t="shared" si="935"/>
        <v>Nurzaenal Abidin1 &gt; 4UTARA10 RODA</v>
      </c>
      <c r="AP3294" s="5" t="str">
        <f t="shared" si="936"/>
        <v>44203NIGHT</v>
      </c>
    </row>
    <row r="3295" spans="1:42" x14ac:dyDescent="0.3">
      <c r="A3295" s="33">
        <v>1</v>
      </c>
      <c r="B3295" s="33"/>
      <c r="C3295" s="70">
        <v>44203</v>
      </c>
      <c r="D3295" s="71" t="s">
        <v>87</v>
      </c>
      <c r="E3295" s="70">
        <v>44203</v>
      </c>
      <c r="F3295" s="71">
        <v>5166720</v>
      </c>
      <c r="G3295" s="33" t="s">
        <v>20</v>
      </c>
      <c r="H3295" s="33" t="s">
        <v>21</v>
      </c>
      <c r="I3295" s="33" t="s">
        <v>123</v>
      </c>
      <c r="J3295" s="33" t="s">
        <v>23</v>
      </c>
      <c r="K3295" s="63" t="s">
        <v>78</v>
      </c>
      <c r="L3295" s="32" t="str">
        <f t="shared" si="919"/>
        <v>FM260JD</v>
      </c>
      <c r="M3295" s="32" t="str">
        <f t="shared" si="920"/>
        <v>BMJ</v>
      </c>
      <c r="N3295" s="32" t="str">
        <f t="shared" si="921"/>
        <v>10 RODA</v>
      </c>
      <c r="O3295" s="146">
        <v>0.98853009259259261</v>
      </c>
      <c r="P3295" s="65">
        <v>0.98853009259259261</v>
      </c>
      <c r="Q3295" s="65"/>
      <c r="R3295" s="66">
        <v>3</v>
      </c>
      <c r="S3295" s="66">
        <v>39680</v>
      </c>
      <c r="T3295" s="66">
        <v>14560</v>
      </c>
      <c r="U3295" s="67">
        <f t="shared" si="931"/>
        <v>25.12</v>
      </c>
      <c r="V3295" s="66">
        <f t="shared" si="922"/>
        <v>489689.27999999997</v>
      </c>
      <c r="W3295" s="66" t="str">
        <f t="shared" si="923"/>
        <v>1 &gt; 4</v>
      </c>
      <c r="X3295" s="66">
        <f>A3295+SUMIFS(Presensi!F:F,Presensi!E:E,'Entry Data'!AP3295)</f>
        <v>1</v>
      </c>
      <c r="Y3295" s="66">
        <f>IFERROR(INDEX('Retasi Pricing'!F:F,MATCH('Entry Data'!AM3295,'Retasi Pricing'!E:E,0))*X3295,"")</f>
        <v>25000</v>
      </c>
      <c r="Z3295" s="62" t="s">
        <v>26</v>
      </c>
      <c r="AA3295" s="62" t="s">
        <v>27</v>
      </c>
      <c r="AB3295" s="32"/>
      <c r="AC3295" s="32" t="s">
        <v>377</v>
      </c>
      <c r="AD3295" s="32" t="str">
        <f t="shared" si="924"/>
        <v/>
      </c>
      <c r="AF3295" s="5" t="str">
        <f t="shared" si="925"/>
        <v>Nurzaenal Abidin44203</v>
      </c>
      <c r="AG3295" s="5" t="str">
        <f t="shared" si="926"/>
        <v>BMJ 06944203UTARANIGHT</v>
      </c>
      <c r="AH3295" s="5" t="str">
        <f t="shared" si="927"/>
        <v>Nurzaenal Abidin44203UTARANIGHT</v>
      </c>
      <c r="AI3295" s="5" t="str">
        <f t="shared" si="928"/>
        <v>BMJ 06944203NIGHT</v>
      </c>
      <c r="AJ3295" s="5" t="str">
        <f t="shared" si="929"/>
        <v>Nurzaenal Abidin44203NIGHT</v>
      </c>
      <c r="AK3295" s="5" t="str">
        <f t="shared" si="930"/>
        <v>Nurzaenal AbidinBMJ</v>
      </c>
      <c r="AL3295" s="5" t="str">
        <f t="shared" si="932"/>
        <v>3UTARA</v>
      </c>
      <c r="AM3295" s="5" t="str">
        <f t="shared" si="933"/>
        <v>1 &gt; 4UTARA10 RODA</v>
      </c>
      <c r="AN3295" s="5" t="str">
        <f t="shared" si="934"/>
        <v>Nurzaenal AbidinBMJ1 &gt; 4UTARA10 RODA</v>
      </c>
      <c r="AO3295" s="5" t="str">
        <f t="shared" si="935"/>
        <v>Nurzaenal Abidin1 &gt; 4UTARA10 RODA</v>
      </c>
      <c r="AP3295" s="5" t="str">
        <f t="shared" si="936"/>
        <v>44203NIGHT</v>
      </c>
    </row>
    <row r="3296" spans="1:42" x14ac:dyDescent="0.3">
      <c r="A3296" s="33">
        <v>1</v>
      </c>
      <c r="B3296" s="33"/>
      <c r="C3296" s="70">
        <v>44203</v>
      </c>
      <c r="D3296" s="71" t="s">
        <v>87</v>
      </c>
      <c r="E3296" s="70">
        <v>44204</v>
      </c>
      <c r="F3296" s="71">
        <v>5166906</v>
      </c>
      <c r="G3296" s="33" t="s">
        <v>38</v>
      </c>
      <c r="H3296" s="33" t="s">
        <v>113</v>
      </c>
      <c r="I3296" s="33" t="s">
        <v>291</v>
      </c>
      <c r="J3296" s="33" t="s">
        <v>40</v>
      </c>
      <c r="K3296" s="63" t="s">
        <v>80</v>
      </c>
      <c r="L3296" s="32" t="str">
        <f t="shared" si="919"/>
        <v>AXOR4843</v>
      </c>
      <c r="M3296" s="32" t="str">
        <f t="shared" si="920"/>
        <v>BMJ</v>
      </c>
      <c r="N3296" s="32" t="str">
        <f t="shared" si="921"/>
        <v>12 RODA</v>
      </c>
      <c r="O3296" s="146">
        <v>0.17491898148148147</v>
      </c>
      <c r="P3296" s="65">
        <v>0.17491898148148147</v>
      </c>
      <c r="Q3296" s="65"/>
      <c r="R3296" s="66">
        <v>3</v>
      </c>
      <c r="S3296" s="66">
        <v>52700</v>
      </c>
      <c r="T3296" s="66">
        <v>20020</v>
      </c>
      <c r="U3296" s="67">
        <f t="shared" si="931"/>
        <v>32.68</v>
      </c>
      <c r="V3296" s="66">
        <f t="shared" si="922"/>
        <v>981707.2</v>
      </c>
      <c r="W3296" s="66" t="str">
        <f t="shared" si="923"/>
        <v>1 &gt; 3</v>
      </c>
      <c r="X3296" s="66">
        <f>A3296+SUMIFS(Presensi!F:F,Presensi!E:E,'Entry Data'!AP3296)</f>
        <v>1</v>
      </c>
      <c r="Y3296" s="66">
        <f>IFERROR(INDEX('Retasi Pricing'!F:F,MATCH('Entry Data'!AM3296,'Retasi Pricing'!E:E,0))*X3296,"")</f>
        <v>38000</v>
      </c>
      <c r="Z3296" s="62" t="s">
        <v>26</v>
      </c>
      <c r="AA3296" s="62" t="s">
        <v>27</v>
      </c>
      <c r="AB3296" s="32"/>
      <c r="AC3296" s="32" t="s">
        <v>197</v>
      </c>
      <c r="AD3296" s="32" t="str">
        <f t="shared" si="924"/>
        <v/>
      </c>
      <c r="AF3296" s="5" t="str">
        <f t="shared" si="925"/>
        <v>melkias44203</v>
      </c>
      <c r="AG3296" s="5" t="str">
        <f t="shared" si="926"/>
        <v>BMJ 07144203SELATANNIGHT</v>
      </c>
      <c r="AH3296" s="5" t="str">
        <f t="shared" si="927"/>
        <v>melkias44203SELATANNIGHT</v>
      </c>
      <c r="AI3296" s="5" t="str">
        <f t="shared" si="928"/>
        <v>BMJ 07144203NIGHT</v>
      </c>
      <c r="AJ3296" s="5" t="str">
        <f t="shared" si="929"/>
        <v>melkias44203NIGHT</v>
      </c>
      <c r="AK3296" s="5" t="str">
        <f t="shared" si="930"/>
        <v>melkiasBMJ</v>
      </c>
      <c r="AL3296" s="5" t="str">
        <f t="shared" si="932"/>
        <v>3SELATAN</v>
      </c>
      <c r="AM3296" s="5" t="str">
        <f t="shared" si="933"/>
        <v>1 &gt; 3SELATAN12 RODA</v>
      </c>
      <c r="AN3296" s="5" t="str">
        <f t="shared" si="934"/>
        <v>melkiasBMJ1 &gt; 3SELATAN12 RODA</v>
      </c>
      <c r="AO3296" s="5" t="str">
        <f t="shared" si="935"/>
        <v>melkias1 &gt; 3SELATAN12 RODA</v>
      </c>
      <c r="AP3296" s="5" t="str">
        <f t="shared" si="936"/>
        <v>44203NIGHT</v>
      </c>
    </row>
    <row r="3297" spans="1:42" x14ac:dyDescent="0.3">
      <c r="A3297" s="33">
        <v>1</v>
      </c>
      <c r="B3297" s="33"/>
      <c r="C3297" s="70">
        <v>44203</v>
      </c>
      <c r="D3297" s="71" t="s">
        <v>87</v>
      </c>
      <c r="E3297" s="70">
        <v>44203</v>
      </c>
      <c r="F3297" s="71">
        <v>5166590</v>
      </c>
      <c r="G3297" s="33" t="s">
        <v>38</v>
      </c>
      <c r="H3297" s="33" t="s">
        <v>113</v>
      </c>
      <c r="I3297" s="33" t="s">
        <v>291</v>
      </c>
      <c r="J3297" s="33" t="s">
        <v>40</v>
      </c>
      <c r="K3297" s="63" t="s">
        <v>80</v>
      </c>
      <c r="L3297" s="32" t="str">
        <f t="shared" si="919"/>
        <v>AXOR4843</v>
      </c>
      <c r="M3297" s="32" t="str">
        <f t="shared" si="920"/>
        <v>BMJ</v>
      </c>
      <c r="N3297" s="32" t="str">
        <f t="shared" si="921"/>
        <v>12 RODA</v>
      </c>
      <c r="O3297" s="146">
        <v>0.87856481481481474</v>
      </c>
      <c r="P3297" s="65">
        <v>0.88313657407407409</v>
      </c>
      <c r="Q3297" s="65"/>
      <c r="R3297" s="66">
        <v>1</v>
      </c>
      <c r="S3297" s="66">
        <v>53280</v>
      </c>
      <c r="T3297" s="66">
        <v>20020</v>
      </c>
      <c r="U3297" s="67">
        <f t="shared" si="931"/>
        <v>33.26</v>
      </c>
      <c r="V3297" s="66">
        <f t="shared" si="922"/>
        <v>999130.39999999991</v>
      </c>
      <c r="W3297" s="66" t="str">
        <f t="shared" si="923"/>
        <v>1 &gt; 3</v>
      </c>
      <c r="X3297" s="66">
        <f>A3297+SUMIFS(Presensi!F:F,Presensi!E:E,'Entry Data'!AP3297)</f>
        <v>1</v>
      </c>
      <c r="Y3297" s="66">
        <f>IFERROR(INDEX('Retasi Pricing'!F:F,MATCH('Entry Data'!AM3297,'Retasi Pricing'!E:E,0))*X3297,"")</f>
        <v>38000</v>
      </c>
      <c r="Z3297" s="62" t="s">
        <v>26</v>
      </c>
      <c r="AA3297" s="62" t="s">
        <v>27</v>
      </c>
      <c r="AB3297" s="32"/>
      <c r="AC3297" s="32" t="s">
        <v>197</v>
      </c>
      <c r="AD3297" s="32" t="str">
        <f t="shared" si="924"/>
        <v/>
      </c>
      <c r="AF3297" s="5" t="str">
        <f t="shared" si="925"/>
        <v>melkias44203</v>
      </c>
      <c r="AG3297" s="5" t="str">
        <f t="shared" si="926"/>
        <v>BMJ 07144203SELATANNIGHT</v>
      </c>
      <c r="AH3297" s="5" t="str">
        <f t="shared" si="927"/>
        <v>melkias44203SELATANNIGHT</v>
      </c>
      <c r="AI3297" s="5" t="str">
        <f t="shared" si="928"/>
        <v>BMJ 07144203NIGHT</v>
      </c>
      <c r="AJ3297" s="5" t="str">
        <f t="shared" si="929"/>
        <v>melkias44203NIGHT</v>
      </c>
      <c r="AK3297" s="5" t="str">
        <f t="shared" si="930"/>
        <v>melkiasBMJ</v>
      </c>
      <c r="AL3297" s="5" t="str">
        <f t="shared" si="932"/>
        <v>1SELATAN</v>
      </c>
      <c r="AM3297" s="5" t="str">
        <f t="shared" si="933"/>
        <v>1 &gt; 3SELATAN12 RODA</v>
      </c>
      <c r="AN3297" s="5" t="str">
        <f t="shared" si="934"/>
        <v>melkiasBMJ1 &gt; 3SELATAN12 RODA</v>
      </c>
      <c r="AO3297" s="5" t="str">
        <f t="shared" si="935"/>
        <v>melkias1 &gt; 3SELATAN12 RODA</v>
      </c>
      <c r="AP3297" s="5" t="str">
        <f t="shared" si="936"/>
        <v>44203NIGHT</v>
      </c>
    </row>
    <row r="3298" spans="1:42" x14ac:dyDescent="0.3">
      <c r="A3298" s="33">
        <v>1</v>
      </c>
      <c r="B3298" s="33"/>
      <c r="C3298" s="70">
        <v>44203</v>
      </c>
      <c r="D3298" s="71" t="s">
        <v>87</v>
      </c>
      <c r="E3298" s="70">
        <v>44203</v>
      </c>
      <c r="F3298" s="71">
        <v>5166700</v>
      </c>
      <c r="G3298" s="33" t="s">
        <v>38</v>
      </c>
      <c r="H3298" s="33" t="s">
        <v>113</v>
      </c>
      <c r="I3298" s="33" t="s">
        <v>291</v>
      </c>
      <c r="J3298" s="33" t="s">
        <v>40</v>
      </c>
      <c r="K3298" s="63" t="s">
        <v>80</v>
      </c>
      <c r="L3298" s="32" t="str">
        <f t="shared" si="919"/>
        <v>AXOR4843</v>
      </c>
      <c r="M3298" s="32" t="str">
        <f t="shared" si="920"/>
        <v>BMJ</v>
      </c>
      <c r="N3298" s="32" t="str">
        <f t="shared" si="921"/>
        <v>12 RODA</v>
      </c>
      <c r="O3298" s="146">
        <v>0.96253472222222225</v>
      </c>
      <c r="P3298" s="65">
        <v>0.96253472222222225</v>
      </c>
      <c r="Q3298" s="65"/>
      <c r="R3298" s="66">
        <v>2</v>
      </c>
      <c r="S3298" s="66">
        <v>53120</v>
      </c>
      <c r="T3298" s="66">
        <v>20020</v>
      </c>
      <c r="U3298" s="67">
        <f t="shared" si="931"/>
        <v>33.1</v>
      </c>
      <c r="V3298" s="66">
        <f t="shared" si="922"/>
        <v>994324.00000000012</v>
      </c>
      <c r="W3298" s="66" t="str">
        <f t="shared" si="923"/>
        <v>1 &gt; 3</v>
      </c>
      <c r="X3298" s="66">
        <f>A3298+SUMIFS(Presensi!F:F,Presensi!E:E,'Entry Data'!AP3298)</f>
        <v>1</v>
      </c>
      <c r="Y3298" s="66">
        <f>IFERROR(INDEX('Retasi Pricing'!F:F,MATCH('Entry Data'!AM3298,'Retasi Pricing'!E:E,0))*X3298,"")</f>
        <v>38000</v>
      </c>
      <c r="Z3298" s="62" t="s">
        <v>26</v>
      </c>
      <c r="AA3298" s="62" t="s">
        <v>27</v>
      </c>
      <c r="AB3298" s="32"/>
      <c r="AC3298" s="32" t="s">
        <v>197</v>
      </c>
      <c r="AD3298" s="32" t="str">
        <f t="shared" si="924"/>
        <v/>
      </c>
      <c r="AF3298" s="5" t="str">
        <f t="shared" si="925"/>
        <v>melkias44203</v>
      </c>
      <c r="AG3298" s="5" t="str">
        <f t="shared" si="926"/>
        <v>BMJ 07144203SELATANNIGHT</v>
      </c>
      <c r="AH3298" s="5" t="str">
        <f t="shared" si="927"/>
        <v>melkias44203SELATANNIGHT</v>
      </c>
      <c r="AI3298" s="5" t="str">
        <f t="shared" si="928"/>
        <v>BMJ 07144203NIGHT</v>
      </c>
      <c r="AJ3298" s="5" t="str">
        <f t="shared" si="929"/>
        <v>melkias44203NIGHT</v>
      </c>
      <c r="AK3298" s="5" t="str">
        <f t="shared" si="930"/>
        <v>melkiasBMJ</v>
      </c>
      <c r="AL3298" s="5" t="str">
        <f t="shared" si="932"/>
        <v>2SELATAN</v>
      </c>
      <c r="AM3298" s="5" t="str">
        <f t="shared" si="933"/>
        <v>1 &gt; 3SELATAN12 RODA</v>
      </c>
      <c r="AN3298" s="5" t="str">
        <f t="shared" si="934"/>
        <v>melkiasBMJ1 &gt; 3SELATAN12 RODA</v>
      </c>
      <c r="AO3298" s="5" t="str">
        <f t="shared" si="935"/>
        <v>melkias1 &gt; 3SELATAN12 RODA</v>
      </c>
      <c r="AP3298" s="5" t="str">
        <f t="shared" si="936"/>
        <v>44203NIGHT</v>
      </c>
    </row>
    <row r="3299" spans="1:42" x14ac:dyDescent="0.3">
      <c r="A3299" s="33">
        <v>1</v>
      </c>
      <c r="B3299" s="33"/>
      <c r="C3299" s="70">
        <v>44203</v>
      </c>
      <c r="D3299" s="71" t="s">
        <v>87</v>
      </c>
      <c r="E3299" s="70">
        <v>44204</v>
      </c>
      <c r="F3299" s="71">
        <v>5166790</v>
      </c>
      <c r="G3299" s="33" t="s">
        <v>38</v>
      </c>
      <c r="H3299" s="33" t="s">
        <v>113</v>
      </c>
      <c r="I3299" s="33" t="s">
        <v>291</v>
      </c>
      <c r="J3299" s="33" t="s">
        <v>40</v>
      </c>
      <c r="K3299" s="63" t="s">
        <v>82</v>
      </c>
      <c r="L3299" s="32" t="str">
        <f t="shared" si="919"/>
        <v>AXOR4843</v>
      </c>
      <c r="M3299" s="32" t="str">
        <f t="shared" si="920"/>
        <v>BMJ</v>
      </c>
      <c r="N3299" s="32" t="str">
        <f t="shared" si="921"/>
        <v>12 RODA</v>
      </c>
      <c r="O3299" s="146">
        <v>5.4259259259259257E-2</v>
      </c>
      <c r="P3299" s="65">
        <v>5.4259259259259257E-2</v>
      </c>
      <c r="Q3299" s="65"/>
      <c r="R3299" s="66">
        <v>3</v>
      </c>
      <c r="S3299" s="66">
        <v>53680</v>
      </c>
      <c r="T3299" s="66">
        <v>19720</v>
      </c>
      <c r="U3299" s="67">
        <f t="shared" si="931"/>
        <v>33.96</v>
      </c>
      <c r="V3299" s="66">
        <f t="shared" si="922"/>
        <v>1020158.3999999999</v>
      </c>
      <c r="W3299" s="66" t="str">
        <f t="shared" si="923"/>
        <v>1 &gt; 3</v>
      </c>
      <c r="X3299" s="66">
        <f>A3299+SUMIFS(Presensi!F:F,Presensi!E:E,'Entry Data'!AP3299)</f>
        <v>1</v>
      </c>
      <c r="Y3299" s="66">
        <f>IFERROR(INDEX('Retasi Pricing'!F:F,MATCH('Entry Data'!AM3299,'Retasi Pricing'!E:E,0))*X3299,"")</f>
        <v>38000</v>
      </c>
      <c r="Z3299" s="62" t="s">
        <v>26</v>
      </c>
      <c r="AA3299" s="62" t="s">
        <v>27</v>
      </c>
      <c r="AB3299" s="32"/>
      <c r="AC3299" s="32" t="s">
        <v>213</v>
      </c>
      <c r="AD3299" s="32" t="str">
        <f t="shared" si="924"/>
        <v/>
      </c>
      <c r="AF3299" s="5" t="str">
        <f t="shared" si="925"/>
        <v>alrandi44203</v>
      </c>
      <c r="AG3299" s="5" t="str">
        <f t="shared" si="926"/>
        <v>BMJ 07244203SELATANNIGHT</v>
      </c>
      <c r="AH3299" s="5" t="str">
        <f t="shared" si="927"/>
        <v>alrandi44203SELATANNIGHT</v>
      </c>
      <c r="AI3299" s="5" t="str">
        <f t="shared" si="928"/>
        <v>BMJ 07244203NIGHT</v>
      </c>
      <c r="AJ3299" s="5" t="str">
        <f t="shared" si="929"/>
        <v>alrandi44203NIGHT</v>
      </c>
      <c r="AK3299" s="5" t="str">
        <f t="shared" si="930"/>
        <v>alrandiBMJ</v>
      </c>
      <c r="AL3299" s="5" t="str">
        <f t="shared" si="932"/>
        <v>3SELATAN</v>
      </c>
      <c r="AM3299" s="5" t="str">
        <f t="shared" si="933"/>
        <v>1 &gt; 3SELATAN12 RODA</v>
      </c>
      <c r="AN3299" s="5" t="str">
        <f t="shared" si="934"/>
        <v>alrandiBMJ1 &gt; 3SELATAN12 RODA</v>
      </c>
      <c r="AO3299" s="5" t="str">
        <f t="shared" si="935"/>
        <v>alrandi1 &gt; 3SELATAN12 RODA</v>
      </c>
      <c r="AP3299" s="5" t="str">
        <f t="shared" si="936"/>
        <v>44203NIGHT</v>
      </c>
    </row>
    <row r="3300" spans="1:42" x14ac:dyDescent="0.3">
      <c r="A3300" s="33">
        <v>1</v>
      </c>
      <c r="B3300" s="33"/>
      <c r="C3300" s="70">
        <v>44203</v>
      </c>
      <c r="D3300" s="71" t="s">
        <v>87</v>
      </c>
      <c r="E3300" s="70">
        <v>44204</v>
      </c>
      <c r="F3300" s="71">
        <v>5166873</v>
      </c>
      <c r="G3300" s="33" t="s">
        <v>38</v>
      </c>
      <c r="H3300" s="33" t="s">
        <v>113</v>
      </c>
      <c r="I3300" s="33" t="s">
        <v>103</v>
      </c>
      <c r="J3300" s="33" t="s">
        <v>115</v>
      </c>
      <c r="K3300" s="63" t="s">
        <v>82</v>
      </c>
      <c r="L3300" s="32" t="str">
        <f t="shared" si="919"/>
        <v>AXOR4843</v>
      </c>
      <c r="M3300" s="32" t="str">
        <f t="shared" si="920"/>
        <v>BMJ</v>
      </c>
      <c r="N3300" s="32" t="str">
        <f t="shared" si="921"/>
        <v>12 RODA</v>
      </c>
      <c r="O3300" s="146">
        <v>0.13498842592592594</v>
      </c>
      <c r="P3300" s="65">
        <v>0.13498842592592594</v>
      </c>
      <c r="Q3300" s="65"/>
      <c r="R3300" s="66">
        <v>4</v>
      </c>
      <c r="S3300" s="66">
        <v>52700</v>
      </c>
      <c r="T3300" s="66">
        <v>19720</v>
      </c>
      <c r="U3300" s="67">
        <f t="shared" si="931"/>
        <v>32.979999999999997</v>
      </c>
      <c r="V3300" s="66">
        <f t="shared" si="922"/>
        <v>990719.19999999984</v>
      </c>
      <c r="W3300" s="66" t="str">
        <f t="shared" si="923"/>
        <v>&gt; 4</v>
      </c>
      <c r="X3300" s="66">
        <f>A3300+SUMIFS(Presensi!F:F,Presensi!E:E,'Entry Data'!AP3300)</f>
        <v>1</v>
      </c>
      <c r="Y3300" s="66">
        <f>IFERROR(INDEX('Retasi Pricing'!F:F,MATCH('Entry Data'!AM3300,'Retasi Pricing'!E:E,0))*X3300,"")</f>
        <v>45000</v>
      </c>
      <c r="Z3300" s="62" t="s">
        <v>26</v>
      </c>
      <c r="AA3300" s="62" t="s">
        <v>27</v>
      </c>
      <c r="AB3300" s="32"/>
      <c r="AC3300" s="32" t="s">
        <v>213</v>
      </c>
      <c r="AD3300" s="32" t="str">
        <f t="shared" si="924"/>
        <v/>
      </c>
      <c r="AF3300" s="5" t="str">
        <f t="shared" si="925"/>
        <v>alrandi44203</v>
      </c>
      <c r="AG3300" s="5" t="str">
        <f t="shared" si="926"/>
        <v>BMJ 07244203SELATANNIGHT</v>
      </c>
      <c r="AH3300" s="5" t="str">
        <f t="shared" si="927"/>
        <v>alrandi44203SELATANNIGHT</v>
      </c>
      <c r="AI3300" s="5" t="str">
        <f t="shared" si="928"/>
        <v>BMJ 07244203NIGHT</v>
      </c>
      <c r="AJ3300" s="5" t="str">
        <f t="shared" si="929"/>
        <v>alrandi44203NIGHT</v>
      </c>
      <c r="AK3300" s="5" t="str">
        <f t="shared" si="930"/>
        <v>alrandiBMJ</v>
      </c>
      <c r="AL3300" s="5" t="str">
        <f t="shared" si="932"/>
        <v>4SELATAN</v>
      </c>
      <c r="AM3300" s="5" t="str">
        <f t="shared" si="933"/>
        <v>&gt; 4SELATAN12 RODA</v>
      </c>
      <c r="AN3300" s="5" t="str">
        <f t="shared" si="934"/>
        <v>alrandiBMJ&gt; 4SELATAN12 RODA</v>
      </c>
      <c r="AO3300" s="5" t="str">
        <f t="shared" si="935"/>
        <v>alrandi&gt; 4SELATAN12 RODA</v>
      </c>
      <c r="AP3300" s="5" t="str">
        <f t="shared" si="936"/>
        <v>44203NIGHT</v>
      </c>
    </row>
    <row r="3301" spans="1:42" x14ac:dyDescent="0.3">
      <c r="A3301" s="33">
        <v>1</v>
      </c>
      <c r="B3301" s="33"/>
      <c r="C3301" s="70">
        <v>44203</v>
      </c>
      <c r="D3301" s="71" t="s">
        <v>87</v>
      </c>
      <c r="E3301" s="70">
        <v>44204</v>
      </c>
      <c r="F3301" s="71">
        <v>5166974</v>
      </c>
      <c r="G3301" s="33" t="s">
        <v>38</v>
      </c>
      <c r="H3301" s="33" t="s">
        <v>113</v>
      </c>
      <c r="I3301" s="33" t="s">
        <v>291</v>
      </c>
      <c r="J3301" s="33" t="s">
        <v>40</v>
      </c>
      <c r="K3301" s="63" t="s">
        <v>82</v>
      </c>
      <c r="L3301" s="32" t="str">
        <f t="shared" si="919"/>
        <v>AXOR4843</v>
      </c>
      <c r="M3301" s="32" t="str">
        <f t="shared" si="920"/>
        <v>BMJ</v>
      </c>
      <c r="N3301" s="32" t="str">
        <f t="shared" si="921"/>
        <v>12 RODA</v>
      </c>
      <c r="O3301" s="146">
        <v>0.2518171296296296</v>
      </c>
      <c r="P3301" s="65">
        <v>0.2518171296296296</v>
      </c>
      <c r="Q3301" s="65"/>
      <c r="R3301" s="66">
        <v>5</v>
      </c>
      <c r="S3301" s="66">
        <v>52880</v>
      </c>
      <c r="T3301" s="66">
        <v>19720</v>
      </c>
      <c r="U3301" s="67">
        <f t="shared" si="931"/>
        <v>33.159999999999997</v>
      </c>
      <c r="V3301" s="66">
        <f t="shared" si="922"/>
        <v>996126.39999999991</v>
      </c>
      <c r="W3301" s="66" t="str">
        <f t="shared" si="923"/>
        <v>&gt; 5</v>
      </c>
      <c r="X3301" s="66">
        <f>A3301+SUMIFS(Presensi!F:F,Presensi!E:E,'Entry Data'!AP3301)</f>
        <v>1</v>
      </c>
      <c r="Y3301" s="66">
        <f>IFERROR(INDEX('Retasi Pricing'!F:F,MATCH('Entry Data'!AM3301,'Retasi Pricing'!E:E,0))*X3301,"")</f>
        <v>48500</v>
      </c>
      <c r="Z3301" s="62" t="s">
        <v>26</v>
      </c>
      <c r="AA3301" s="62" t="s">
        <v>27</v>
      </c>
      <c r="AB3301" s="32"/>
      <c r="AC3301" s="32" t="s">
        <v>213</v>
      </c>
      <c r="AD3301" s="32" t="str">
        <f t="shared" si="924"/>
        <v/>
      </c>
      <c r="AF3301" s="5" t="str">
        <f t="shared" si="925"/>
        <v>alrandi44203</v>
      </c>
      <c r="AG3301" s="5" t="str">
        <f t="shared" si="926"/>
        <v>BMJ 07244203SELATANNIGHT</v>
      </c>
      <c r="AH3301" s="5" t="str">
        <f t="shared" si="927"/>
        <v>alrandi44203SELATANNIGHT</v>
      </c>
      <c r="AI3301" s="5" t="str">
        <f t="shared" si="928"/>
        <v>BMJ 07244203NIGHT</v>
      </c>
      <c r="AJ3301" s="5" t="str">
        <f t="shared" si="929"/>
        <v>alrandi44203NIGHT</v>
      </c>
      <c r="AK3301" s="5" t="str">
        <f t="shared" si="930"/>
        <v>alrandiBMJ</v>
      </c>
      <c r="AL3301" s="5" t="str">
        <f t="shared" si="932"/>
        <v>5SELATAN</v>
      </c>
      <c r="AM3301" s="5" t="str">
        <f t="shared" si="933"/>
        <v>&gt; 5SELATAN12 RODA</v>
      </c>
      <c r="AN3301" s="5" t="str">
        <f t="shared" si="934"/>
        <v>alrandiBMJ&gt; 5SELATAN12 RODA</v>
      </c>
      <c r="AO3301" s="5" t="str">
        <f t="shared" si="935"/>
        <v>alrandi&gt; 5SELATAN12 RODA</v>
      </c>
      <c r="AP3301" s="5" t="str">
        <f t="shared" si="936"/>
        <v>44203NIGHT</v>
      </c>
    </row>
    <row r="3302" spans="1:42" x14ac:dyDescent="0.3">
      <c r="A3302" s="33">
        <v>1</v>
      </c>
      <c r="B3302" s="33"/>
      <c r="C3302" s="70">
        <v>44203</v>
      </c>
      <c r="D3302" s="71" t="s">
        <v>87</v>
      </c>
      <c r="E3302" s="70">
        <v>44203</v>
      </c>
      <c r="F3302" s="71">
        <v>5166580</v>
      </c>
      <c r="G3302" s="33" t="s">
        <v>38</v>
      </c>
      <c r="H3302" s="33" t="s">
        <v>102</v>
      </c>
      <c r="I3302" s="33" t="s">
        <v>173</v>
      </c>
      <c r="J3302" s="33" t="s">
        <v>110</v>
      </c>
      <c r="K3302" s="63" t="s">
        <v>82</v>
      </c>
      <c r="L3302" s="32" t="str">
        <f t="shared" si="919"/>
        <v>AXOR4843</v>
      </c>
      <c r="M3302" s="32" t="str">
        <f t="shared" si="920"/>
        <v>BMJ</v>
      </c>
      <c r="N3302" s="32" t="str">
        <f t="shared" si="921"/>
        <v>12 RODA</v>
      </c>
      <c r="O3302" s="146">
        <v>0.86708333333333332</v>
      </c>
      <c r="P3302" s="65">
        <v>0.87677083333333339</v>
      </c>
      <c r="Q3302" s="65"/>
      <c r="R3302" s="66">
        <v>1</v>
      </c>
      <c r="S3302" s="66">
        <v>52860</v>
      </c>
      <c r="T3302" s="66">
        <v>19720</v>
      </c>
      <c r="U3302" s="67">
        <f t="shared" si="931"/>
        <v>33.14</v>
      </c>
      <c r="V3302" s="66">
        <f t="shared" si="922"/>
        <v>995525.6</v>
      </c>
      <c r="W3302" s="66" t="str">
        <f t="shared" si="923"/>
        <v>1 &gt; 3</v>
      </c>
      <c r="X3302" s="66">
        <f>A3302+SUMIFS(Presensi!F:F,Presensi!E:E,'Entry Data'!AP3302)</f>
        <v>1</v>
      </c>
      <c r="Y3302" s="66">
        <f>IFERROR(INDEX('Retasi Pricing'!F:F,MATCH('Entry Data'!AM3302,'Retasi Pricing'!E:E,0))*X3302,"")</f>
        <v>38000</v>
      </c>
      <c r="Z3302" s="62" t="s">
        <v>26</v>
      </c>
      <c r="AA3302" s="62" t="s">
        <v>27</v>
      </c>
      <c r="AB3302" s="32"/>
      <c r="AC3302" s="32" t="s">
        <v>213</v>
      </c>
      <c r="AD3302" s="32" t="str">
        <f t="shared" si="924"/>
        <v/>
      </c>
      <c r="AF3302" s="5" t="str">
        <f t="shared" si="925"/>
        <v>alrandi44203</v>
      </c>
      <c r="AG3302" s="5" t="str">
        <f t="shared" si="926"/>
        <v>BMJ 07244203SELATANNIGHT</v>
      </c>
      <c r="AH3302" s="5" t="str">
        <f t="shared" si="927"/>
        <v>alrandi44203SELATANNIGHT</v>
      </c>
      <c r="AI3302" s="5" t="str">
        <f t="shared" si="928"/>
        <v>BMJ 07244203NIGHT</v>
      </c>
      <c r="AJ3302" s="5" t="str">
        <f t="shared" si="929"/>
        <v>alrandi44203NIGHT</v>
      </c>
      <c r="AK3302" s="5" t="str">
        <f t="shared" si="930"/>
        <v>alrandiBMJ</v>
      </c>
      <c r="AL3302" s="5" t="str">
        <f t="shared" si="932"/>
        <v>1SELATAN</v>
      </c>
      <c r="AM3302" s="5" t="str">
        <f t="shared" si="933"/>
        <v>1 &gt; 3SELATAN12 RODA</v>
      </c>
      <c r="AN3302" s="5" t="str">
        <f t="shared" si="934"/>
        <v>alrandiBMJ1 &gt; 3SELATAN12 RODA</v>
      </c>
      <c r="AO3302" s="5" t="str">
        <f t="shared" si="935"/>
        <v>alrandi1 &gt; 3SELATAN12 RODA</v>
      </c>
      <c r="AP3302" s="5" t="str">
        <f t="shared" si="936"/>
        <v>44203NIGHT</v>
      </c>
    </row>
    <row r="3303" spans="1:42" x14ac:dyDescent="0.3">
      <c r="A3303" s="33">
        <v>1</v>
      </c>
      <c r="B3303" s="33"/>
      <c r="C3303" s="70">
        <v>44203</v>
      </c>
      <c r="D3303" s="71" t="s">
        <v>87</v>
      </c>
      <c r="E3303" s="70">
        <v>44203</v>
      </c>
      <c r="F3303" s="71">
        <v>5166693</v>
      </c>
      <c r="G3303" s="33" t="s">
        <v>38</v>
      </c>
      <c r="H3303" s="33" t="s">
        <v>113</v>
      </c>
      <c r="I3303" s="33" t="s">
        <v>291</v>
      </c>
      <c r="J3303" s="33" t="s">
        <v>40</v>
      </c>
      <c r="K3303" s="63" t="s">
        <v>82</v>
      </c>
      <c r="L3303" s="32" t="str">
        <f t="shared" si="919"/>
        <v>AXOR4843</v>
      </c>
      <c r="M3303" s="32" t="str">
        <f t="shared" si="920"/>
        <v>BMJ</v>
      </c>
      <c r="N3303" s="32" t="str">
        <f t="shared" si="921"/>
        <v>12 RODA</v>
      </c>
      <c r="O3303" s="146">
        <v>0.95673611111111112</v>
      </c>
      <c r="P3303" s="65">
        <v>0.95673611111111112</v>
      </c>
      <c r="Q3303" s="65"/>
      <c r="R3303" s="66">
        <v>2</v>
      </c>
      <c r="S3303" s="66">
        <v>51440</v>
      </c>
      <c r="T3303" s="66">
        <v>19720</v>
      </c>
      <c r="U3303" s="67">
        <f t="shared" si="931"/>
        <v>31.72</v>
      </c>
      <c r="V3303" s="66">
        <f t="shared" si="922"/>
        <v>952868.79999999993</v>
      </c>
      <c r="W3303" s="66" t="str">
        <f t="shared" si="923"/>
        <v>1 &gt; 3</v>
      </c>
      <c r="X3303" s="66">
        <f>A3303+SUMIFS(Presensi!F:F,Presensi!E:E,'Entry Data'!AP3303)</f>
        <v>1</v>
      </c>
      <c r="Y3303" s="66">
        <f>IFERROR(INDEX('Retasi Pricing'!F:F,MATCH('Entry Data'!AM3303,'Retasi Pricing'!E:E,0))*X3303,"")</f>
        <v>38000</v>
      </c>
      <c r="Z3303" s="62" t="s">
        <v>26</v>
      </c>
      <c r="AA3303" s="62" t="s">
        <v>27</v>
      </c>
      <c r="AB3303" s="32"/>
      <c r="AC3303" s="32" t="s">
        <v>213</v>
      </c>
      <c r="AD3303" s="32" t="str">
        <f t="shared" si="924"/>
        <v/>
      </c>
      <c r="AF3303" s="5" t="str">
        <f t="shared" si="925"/>
        <v>alrandi44203</v>
      </c>
      <c r="AG3303" s="5" t="str">
        <f t="shared" si="926"/>
        <v>BMJ 07244203SELATANNIGHT</v>
      </c>
      <c r="AH3303" s="5" t="str">
        <f t="shared" si="927"/>
        <v>alrandi44203SELATANNIGHT</v>
      </c>
      <c r="AI3303" s="5" t="str">
        <f t="shared" si="928"/>
        <v>BMJ 07244203NIGHT</v>
      </c>
      <c r="AJ3303" s="5" t="str">
        <f t="shared" si="929"/>
        <v>alrandi44203NIGHT</v>
      </c>
      <c r="AK3303" s="5" t="str">
        <f t="shared" si="930"/>
        <v>alrandiBMJ</v>
      </c>
      <c r="AL3303" s="5" t="str">
        <f t="shared" si="932"/>
        <v>2SELATAN</v>
      </c>
      <c r="AM3303" s="5" t="str">
        <f t="shared" si="933"/>
        <v>1 &gt; 3SELATAN12 RODA</v>
      </c>
      <c r="AN3303" s="5" t="str">
        <f t="shared" si="934"/>
        <v>alrandiBMJ1 &gt; 3SELATAN12 RODA</v>
      </c>
      <c r="AO3303" s="5" t="str">
        <f t="shared" si="935"/>
        <v>alrandi1 &gt; 3SELATAN12 RODA</v>
      </c>
      <c r="AP3303" s="5" t="str">
        <f t="shared" si="936"/>
        <v>44203NIGHT</v>
      </c>
    </row>
    <row r="3304" spans="1:42" x14ac:dyDescent="0.3">
      <c r="A3304" s="33">
        <v>1</v>
      </c>
      <c r="B3304" s="33"/>
      <c r="C3304" s="70">
        <v>44203</v>
      </c>
      <c r="D3304" s="71" t="s">
        <v>87</v>
      </c>
      <c r="E3304" s="70">
        <v>44204</v>
      </c>
      <c r="F3304" s="71">
        <v>5166812</v>
      </c>
      <c r="G3304" s="33" t="s">
        <v>38</v>
      </c>
      <c r="H3304" s="33" t="s">
        <v>113</v>
      </c>
      <c r="I3304" s="33" t="s">
        <v>291</v>
      </c>
      <c r="J3304" s="33" t="s">
        <v>40</v>
      </c>
      <c r="K3304" s="63" t="s">
        <v>85</v>
      </c>
      <c r="L3304" s="32" t="str">
        <f t="shared" si="919"/>
        <v>AXOR4843</v>
      </c>
      <c r="M3304" s="32" t="str">
        <f t="shared" si="920"/>
        <v>BMJ</v>
      </c>
      <c r="N3304" s="32" t="str">
        <f t="shared" si="921"/>
        <v>12 RODA</v>
      </c>
      <c r="O3304" s="146">
        <v>7.8078703703703692E-2</v>
      </c>
      <c r="P3304" s="65">
        <v>7.8078703703703692E-2</v>
      </c>
      <c r="Q3304" s="65"/>
      <c r="R3304" s="66">
        <v>2</v>
      </c>
      <c r="S3304" s="66">
        <v>53500</v>
      </c>
      <c r="T3304" s="66">
        <v>19960</v>
      </c>
      <c r="U3304" s="67">
        <f t="shared" si="931"/>
        <v>33.54</v>
      </c>
      <c r="V3304" s="66">
        <f t="shared" si="922"/>
        <v>1007541.6000000001</v>
      </c>
      <c r="W3304" s="66" t="str">
        <f t="shared" si="923"/>
        <v>1 &gt; 3</v>
      </c>
      <c r="X3304" s="66">
        <f>A3304+SUMIFS(Presensi!F:F,Presensi!E:E,'Entry Data'!AP3304)</f>
        <v>1</v>
      </c>
      <c r="Y3304" s="66">
        <f>IFERROR(INDEX('Retasi Pricing'!F:F,MATCH('Entry Data'!AM3304,'Retasi Pricing'!E:E,0))*X3304,"")</f>
        <v>38000</v>
      </c>
      <c r="Z3304" s="62" t="s">
        <v>26</v>
      </c>
      <c r="AA3304" s="62" t="s">
        <v>27</v>
      </c>
      <c r="AB3304" s="32"/>
      <c r="AC3304" s="32" t="s">
        <v>311</v>
      </c>
      <c r="AD3304" s="32" t="str">
        <f t="shared" si="924"/>
        <v/>
      </c>
      <c r="AF3304" s="5" t="str">
        <f t="shared" si="925"/>
        <v>M.SAINUDDIN KASIM44203</v>
      </c>
      <c r="AG3304" s="5" t="str">
        <f t="shared" si="926"/>
        <v>BMJ 07444203SELATANNIGHT</v>
      </c>
      <c r="AH3304" s="5" t="str">
        <f t="shared" si="927"/>
        <v>M.SAINUDDIN KASIM44203SELATANNIGHT</v>
      </c>
      <c r="AI3304" s="5" t="str">
        <f t="shared" si="928"/>
        <v>BMJ 07444203NIGHT</v>
      </c>
      <c r="AJ3304" s="5" t="str">
        <f t="shared" si="929"/>
        <v>M.SAINUDDIN KASIM44203NIGHT</v>
      </c>
      <c r="AK3304" s="5" t="str">
        <f t="shared" si="930"/>
        <v>M.SAINUDDIN KASIMBMJ</v>
      </c>
      <c r="AL3304" s="5" t="str">
        <f t="shared" si="932"/>
        <v>2SELATAN</v>
      </c>
      <c r="AM3304" s="5" t="str">
        <f t="shared" si="933"/>
        <v>1 &gt; 3SELATAN12 RODA</v>
      </c>
      <c r="AN3304" s="5" t="str">
        <f t="shared" si="934"/>
        <v>M.SAINUDDIN KASIMBMJ1 &gt; 3SELATAN12 RODA</v>
      </c>
      <c r="AO3304" s="5" t="str">
        <f t="shared" si="935"/>
        <v>M.SAINUDDIN KASIM1 &gt; 3SELATAN12 RODA</v>
      </c>
      <c r="AP3304" s="5" t="str">
        <f t="shared" si="936"/>
        <v>44203NIGHT</v>
      </c>
    </row>
    <row r="3305" spans="1:42" x14ac:dyDescent="0.3">
      <c r="A3305" s="33">
        <v>1</v>
      </c>
      <c r="B3305" s="33"/>
      <c r="C3305" s="70">
        <v>44203</v>
      </c>
      <c r="D3305" s="71" t="s">
        <v>87</v>
      </c>
      <c r="E3305" s="70">
        <v>44204</v>
      </c>
      <c r="F3305" s="71">
        <v>5166904</v>
      </c>
      <c r="G3305" s="33" t="s">
        <v>38</v>
      </c>
      <c r="H3305" s="33" t="s">
        <v>113</v>
      </c>
      <c r="I3305" s="33" t="s">
        <v>103</v>
      </c>
      <c r="J3305" s="33" t="s">
        <v>40</v>
      </c>
      <c r="K3305" s="63" t="s">
        <v>85</v>
      </c>
      <c r="L3305" s="32" t="str">
        <f t="shared" si="919"/>
        <v>AXOR4843</v>
      </c>
      <c r="M3305" s="32" t="str">
        <f t="shared" si="920"/>
        <v>BMJ</v>
      </c>
      <c r="N3305" s="32" t="str">
        <f t="shared" si="921"/>
        <v>12 RODA</v>
      </c>
      <c r="O3305" s="146">
        <v>0.17281250000000001</v>
      </c>
      <c r="P3305" s="65">
        <v>0.17281250000000001</v>
      </c>
      <c r="Q3305" s="65"/>
      <c r="R3305" s="66">
        <v>3</v>
      </c>
      <c r="S3305" s="66">
        <v>52520</v>
      </c>
      <c r="T3305" s="66">
        <v>19960</v>
      </c>
      <c r="U3305" s="67">
        <f t="shared" si="931"/>
        <v>32.56</v>
      </c>
      <c r="V3305" s="66">
        <f t="shared" si="922"/>
        <v>978102.4</v>
      </c>
      <c r="W3305" s="66" t="str">
        <f t="shared" si="923"/>
        <v>1 &gt; 3</v>
      </c>
      <c r="X3305" s="66">
        <f>A3305+SUMIFS(Presensi!F:F,Presensi!E:E,'Entry Data'!AP3305)</f>
        <v>1</v>
      </c>
      <c r="Y3305" s="66">
        <f>IFERROR(INDEX('Retasi Pricing'!F:F,MATCH('Entry Data'!AM3305,'Retasi Pricing'!E:E,0))*X3305,"")</f>
        <v>38000</v>
      </c>
      <c r="Z3305" s="62" t="s">
        <v>26</v>
      </c>
      <c r="AA3305" s="62" t="s">
        <v>27</v>
      </c>
      <c r="AB3305" s="32"/>
      <c r="AC3305" s="32" t="s">
        <v>311</v>
      </c>
      <c r="AD3305" s="32" t="str">
        <f t="shared" si="924"/>
        <v/>
      </c>
      <c r="AF3305" s="5" t="str">
        <f t="shared" si="925"/>
        <v>M.SAINUDDIN KASIM44203</v>
      </c>
      <c r="AG3305" s="5" t="str">
        <f t="shared" si="926"/>
        <v>BMJ 07444203SELATANNIGHT</v>
      </c>
      <c r="AH3305" s="5" t="str">
        <f t="shared" si="927"/>
        <v>M.SAINUDDIN KASIM44203SELATANNIGHT</v>
      </c>
      <c r="AI3305" s="5" t="str">
        <f t="shared" si="928"/>
        <v>BMJ 07444203NIGHT</v>
      </c>
      <c r="AJ3305" s="5" t="str">
        <f t="shared" si="929"/>
        <v>M.SAINUDDIN KASIM44203NIGHT</v>
      </c>
      <c r="AK3305" s="5" t="str">
        <f t="shared" si="930"/>
        <v>M.SAINUDDIN KASIMBMJ</v>
      </c>
      <c r="AL3305" s="5" t="str">
        <f t="shared" si="932"/>
        <v>3SELATAN</v>
      </c>
      <c r="AM3305" s="5" t="str">
        <f t="shared" si="933"/>
        <v>1 &gt; 3SELATAN12 RODA</v>
      </c>
      <c r="AN3305" s="5" t="str">
        <f t="shared" si="934"/>
        <v>M.SAINUDDIN KASIMBMJ1 &gt; 3SELATAN12 RODA</v>
      </c>
      <c r="AO3305" s="5" t="str">
        <f t="shared" si="935"/>
        <v>M.SAINUDDIN KASIM1 &gt; 3SELATAN12 RODA</v>
      </c>
      <c r="AP3305" s="5" t="str">
        <f t="shared" si="936"/>
        <v>44203NIGHT</v>
      </c>
    </row>
    <row r="3306" spans="1:42" x14ac:dyDescent="0.3">
      <c r="A3306" s="33">
        <v>1</v>
      </c>
      <c r="B3306" s="33"/>
      <c r="C3306" s="70">
        <v>44203</v>
      </c>
      <c r="D3306" s="71" t="s">
        <v>87</v>
      </c>
      <c r="E3306" s="70">
        <v>44203</v>
      </c>
      <c r="F3306" s="71">
        <v>5166589</v>
      </c>
      <c r="G3306" s="33" t="s">
        <v>38</v>
      </c>
      <c r="H3306" s="33" t="s">
        <v>113</v>
      </c>
      <c r="I3306" s="33" t="s">
        <v>291</v>
      </c>
      <c r="J3306" s="33" t="s">
        <v>40</v>
      </c>
      <c r="K3306" s="63" t="s">
        <v>85</v>
      </c>
      <c r="L3306" s="32" t="str">
        <f t="shared" si="919"/>
        <v>AXOR4843</v>
      </c>
      <c r="M3306" s="32" t="str">
        <f t="shared" si="920"/>
        <v>BMJ</v>
      </c>
      <c r="N3306" s="32" t="str">
        <f t="shared" si="921"/>
        <v>12 RODA</v>
      </c>
      <c r="O3306" s="146">
        <v>0.8783333333333333</v>
      </c>
      <c r="P3306" s="65">
        <v>0.88321759259259258</v>
      </c>
      <c r="Q3306" s="65"/>
      <c r="R3306" s="66">
        <v>1</v>
      </c>
      <c r="S3306" s="66">
        <v>51740</v>
      </c>
      <c r="T3306" s="66">
        <v>19960</v>
      </c>
      <c r="U3306" s="67">
        <f t="shared" si="931"/>
        <v>31.78</v>
      </c>
      <c r="V3306" s="66">
        <f t="shared" si="922"/>
        <v>954671.20000000007</v>
      </c>
      <c r="W3306" s="66" t="str">
        <f t="shared" si="923"/>
        <v>1 &gt; 3</v>
      </c>
      <c r="X3306" s="66">
        <f>A3306+SUMIFS(Presensi!F:F,Presensi!E:E,'Entry Data'!AP3306)</f>
        <v>1</v>
      </c>
      <c r="Y3306" s="66">
        <f>IFERROR(INDEX('Retasi Pricing'!F:F,MATCH('Entry Data'!AM3306,'Retasi Pricing'!E:E,0))*X3306,"")</f>
        <v>38000</v>
      </c>
      <c r="Z3306" s="62" t="s">
        <v>26</v>
      </c>
      <c r="AA3306" s="62" t="s">
        <v>27</v>
      </c>
      <c r="AB3306" s="32"/>
      <c r="AC3306" s="32" t="s">
        <v>311</v>
      </c>
      <c r="AD3306" s="32" t="str">
        <f t="shared" si="924"/>
        <v/>
      </c>
      <c r="AF3306" s="5" t="str">
        <f t="shared" si="925"/>
        <v>M.SAINUDDIN KASIM44203</v>
      </c>
      <c r="AG3306" s="5" t="str">
        <f t="shared" si="926"/>
        <v>BMJ 07444203SELATANNIGHT</v>
      </c>
      <c r="AH3306" s="5" t="str">
        <f t="shared" si="927"/>
        <v>M.SAINUDDIN KASIM44203SELATANNIGHT</v>
      </c>
      <c r="AI3306" s="5" t="str">
        <f t="shared" si="928"/>
        <v>BMJ 07444203NIGHT</v>
      </c>
      <c r="AJ3306" s="5" t="str">
        <f t="shared" si="929"/>
        <v>M.SAINUDDIN KASIM44203NIGHT</v>
      </c>
      <c r="AK3306" s="5" t="str">
        <f t="shared" si="930"/>
        <v>M.SAINUDDIN KASIMBMJ</v>
      </c>
      <c r="AL3306" s="5" t="str">
        <f t="shared" si="932"/>
        <v>1SELATAN</v>
      </c>
      <c r="AM3306" s="5" t="str">
        <f t="shared" si="933"/>
        <v>1 &gt; 3SELATAN12 RODA</v>
      </c>
      <c r="AN3306" s="5" t="str">
        <f t="shared" si="934"/>
        <v>M.SAINUDDIN KASIMBMJ1 &gt; 3SELATAN12 RODA</v>
      </c>
      <c r="AO3306" s="5" t="str">
        <f t="shared" si="935"/>
        <v>M.SAINUDDIN KASIM1 &gt; 3SELATAN12 RODA</v>
      </c>
      <c r="AP3306" s="5" t="str">
        <f t="shared" si="936"/>
        <v>44203NIGHT</v>
      </c>
    </row>
    <row r="3307" spans="1:42" x14ac:dyDescent="0.3">
      <c r="A3307" s="33">
        <v>1</v>
      </c>
      <c r="B3307" s="33"/>
      <c r="C3307" s="70">
        <v>44204</v>
      </c>
      <c r="D3307" s="71" t="s">
        <v>19</v>
      </c>
      <c r="E3307" s="70">
        <v>44204</v>
      </c>
      <c r="F3307" s="71">
        <v>5167050</v>
      </c>
      <c r="G3307" s="33" t="s">
        <v>20</v>
      </c>
      <c r="H3307" s="33" t="s">
        <v>21</v>
      </c>
      <c r="I3307" s="33" t="s">
        <v>123</v>
      </c>
      <c r="J3307" s="33" t="s">
        <v>23</v>
      </c>
      <c r="K3307" s="63" t="s">
        <v>25</v>
      </c>
      <c r="L3307" s="32" t="str">
        <f t="shared" si="919"/>
        <v>CGE370</v>
      </c>
      <c r="M3307" s="32" t="str">
        <f t="shared" si="920"/>
        <v>BMJ II</v>
      </c>
      <c r="N3307" s="32" t="str">
        <f t="shared" si="921"/>
        <v>12 RODA</v>
      </c>
      <c r="O3307" s="146">
        <v>0.35843749999999996</v>
      </c>
      <c r="P3307" s="65">
        <v>0.36348379629629629</v>
      </c>
      <c r="Q3307" s="65"/>
      <c r="R3307" s="66">
        <v>1</v>
      </c>
      <c r="S3307" s="66">
        <v>46640</v>
      </c>
      <c r="T3307" s="66">
        <v>18620</v>
      </c>
      <c r="U3307" s="67">
        <f t="shared" si="931"/>
        <v>28.02</v>
      </c>
      <c r="V3307" s="66">
        <f t="shared" si="922"/>
        <v>568161.54</v>
      </c>
      <c r="W3307" s="66" t="str">
        <f t="shared" si="923"/>
        <v>1 &gt; 4</v>
      </c>
      <c r="X3307" s="66">
        <f>A3307+SUMIFS(Presensi!F:F,Presensi!E:E,'Entry Data'!AP3307)</f>
        <v>1</v>
      </c>
      <c r="Y3307" s="66">
        <f>IFERROR(INDEX('Retasi Pricing'!F:F,MATCH('Entry Data'!AM3307,'Retasi Pricing'!E:E,0))*X3307,"")</f>
        <v>27500</v>
      </c>
      <c r="Z3307" s="62" t="s">
        <v>26</v>
      </c>
      <c r="AA3307" s="62" t="s">
        <v>27</v>
      </c>
      <c r="AB3307" s="32"/>
      <c r="AC3307" s="32" t="s">
        <v>215</v>
      </c>
      <c r="AD3307" s="32" t="str">
        <f t="shared" si="924"/>
        <v/>
      </c>
      <c r="AF3307" s="5" t="str">
        <f t="shared" si="925"/>
        <v>roni irfansyah44204</v>
      </c>
      <c r="AG3307" s="5" t="str">
        <f t="shared" si="926"/>
        <v>BMJ 04044204UTARADAY</v>
      </c>
      <c r="AH3307" s="5" t="str">
        <f t="shared" si="927"/>
        <v>roni irfansyah44204UTARADAY</v>
      </c>
      <c r="AI3307" s="5" t="str">
        <f t="shared" si="928"/>
        <v>BMJ 04044204DAY</v>
      </c>
      <c r="AJ3307" s="5" t="str">
        <f t="shared" si="929"/>
        <v>roni irfansyah44204DAY</v>
      </c>
      <c r="AK3307" s="5" t="str">
        <f t="shared" si="930"/>
        <v>roni irfansyahBMJ II</v>
      </c>
      <c r="AL3307" s="5" t="str">
        <f t="shared" si="932"/>
        <v>1UTARA</v>
      </c>
      <c r="AM3307" s="5" t="str">
        <f t="shared" si="933"/>
        <v>1 &gt; 4UTARA12 RODA</v>
      </c>
      <c r="AN3307" s="5" t="str">
        <f t="shared" si="934"/>
        <v>roni irfansyahBMJ II1 &gt; 4UTARA12 RODA</v>
      </c>
      <c r="AO3307" s="5" t="str">
        <f t="shared" si="935"/>
        <v>roni irfansyah1 &gt; 4UTARA12 RODA</v>
      </c>
      <c r="AP3307" s="5" t="str">
        <f t="shared" si="936"/>
        <v>44204DAY</v>
      </c>
    </row>
    <row r="3308" spans="1:42" x14ac:dyDescent="0.3">
      <c r="A3308" s="33">
        <v>1</v>
      </c>
      <c r="B3308" s="33"/>
      <c r="C3308" s="70">
        <v>44204</v>
      </c>
      <c r="D3308" s="71" t="s">
        <v>19</v>
      </c>
      <c r="E3308" s="70">
        <v>44204</v>
      </c>
      <c r="F3308" s="71">
        <v>5167117</v>
      </c>
      <c r="G3308" s="33" t="s">
        <v>20</v>
      </c>
      <c r="H3308" s="33" t="s">
        <v>50</v>
      </c>
      <c r="I3308" s="33" t="s">
        <v>170</v>
      </c>
      <c r="J3308" s="33" t="s">
        <v>23</v>
      </c>
      <c r="K3308" s="63" t="s">
        <v>25</v>
      </c>
      <c r="L3308" s="32" t="str">
        <f t="shared" ref="L3308:L3371" si="937">IFERROR(VLOOKUP(K3308,db_unit,2,FALSE),"")</f>
        <v>CGE370</v>
      </c>
      <c r="M3308" s="32" t="str">
        <f t="shared" ref="M3308:M3371" si="938">IFERROR(VLOOKUP(K3308,db_unit,3,FALSE),"")</f>
        <v>BMJ II</v>
      </c>
      <c r="N3308" s="32" t="str">
        <f t="shared" ref="N3308:N3371" si="939">IFERROR(VLOOKUP(K3308,db_unit,4,FALSE),"")</f>
        <v>12 RODA</v>
      </c>
      <c r="O3308" s="146">
        <v>0.41373842592592597</v>
      </c>
      <c r="P3308" s="65">
        <v>0.41373842592592597</v>
      </c>
      <c r="Q3308" s="65"/>
      <c r="R3308" s="66">
        <v>2</v>
      </c>
      <c r="S3308" s="66">
        <v>48740</v>
      </c>
      <c r="T3308" s="66">
        <v>18620</v>
      </c>
      <c r="U3308" s="67">
        <f t="shared" si="931"/>
        <v>30.12</v>
      </c>
      <c r="V3308" s="66">
        <f t="shared" si="922"/>
        <v>610743.24</v>
      </c>
      <c r="W3308" s="66" t="str">
        <f t="shared" si="923"/>
        <v>1 &gt; 4</v>
      </c>
      <c r="X3308" s="66">
        <f>A3308+SUMIFS(Presensi!F:F,Presensi!E:E,'Entry Data'!AP3308)</f>
        <v>1</v>
      </c>
      <c r="Y3308" s="66">
        <f>IFERROR(INDEX('Retasi Pricing'!F:F,MATCH('Entry Data'!AM3308,'Retasi Pricing'!E:E,0))*X3308,"")</f>
        <v>27500</v>
      </c>
      <c r="Z3308" s="62" t="s">
        <v>26</v>
      </c>
      <c r="AA3308" s="62" t="s">
        <v>27</v>
      </c>
      <c r="AB3308" s="32"/>
      <c r="AC3308" s="32" t="s">
        <v>215</v>
      </c>
      <c r="AD3308" s="32" t="str">
        <f t="shared" si="924"/>
        <v/>
      </c>
      <c r="AF3308" s="5" t="str">
        <f t="shared" si="925"/>
        <v>roni irfansyah44204</v>
      </c>
      <c r="AG3308" s="5" t="str">
        <f t="shared" si="926"/>
        <v>BMJ 04044204UTARADAY</v>
      </c>
      <c r="AH3308" s="5" t="str">
        <f t="shared" si="927"/>
        <v>roni irfansyah44204UTARADAY</v>
      </c>
      <c r="AI3308" s="5" t="str">
        <f t="shared" si="928"/>
        <v>BMJ 04044204DAY</v>
      </c>
      <c r="AJ3308" s="5" t="str">
        <f t="shared" si="929"/>
        <v>roni irfansyah44204DAY</v>
      </c>
      <c r="AK3308" s="5" t="str">
        <f t="shared" si="930"/>
        <v>roni irfansyahBMJ II</v>
      </c>
      <c r="AL3308" s="5" t="str">
        <f t="shared" si="932"/>
        <v>2UTARA</v>
      </c>
      <c r="AM3308" s="5" t="str">
        <f t="shared" si="933"/>
        <v>1 &gt; 4UTARA12 RODA</v>
      </c>
      <c r="AN3308" s="5" t="str">
        <f t="shared" si="934"/>
        <v>roni irfansyahBMJ II1 &gt; 4UTARA12 RODA</v>
      </c>
      <c r="AO3308" s="5" t="str">
        <f t="shared" si="935"/>
        <v>roni irfansyah1 &gt; 4UTARA12 RODA</v>
      </c>
      <c r="AP3308" s="5" t="str">
        <f t="shared" si="936"/>
        <v>44204DAY</v>
      </c>
    </row>
    <row r="3309" spans="1:42" x14ac:dyDescent="0.3">
      <c r="A3309" s="33">
        <v>1</v>
      </c>
      <c r="B3309" s="33"/>
      <c r="C3309" s="70">
        <v>44204</v>
      </c>
      <c r="D3309" s="71" t="s">
        <v>19</v>
      </c>
      <c r="E3309" s="70">
        <v>44204</v>
      </c>
      <c r="F3309" s="71">
        <v>5167175</v>
      </c>
      <c r="G3309" s="33" t="s">
        <v>20</v>
      </c>
      <c r="H3309" s="33" t="s">
        <v>21</v>
      </c>
      <c r="I3309" s="33" t="s">
        <v>123</v>
      </c>
      <c r="J3309" s="33" t="s">
        <v>23</v>
      </c>
      <c r="K3309" s="63" t="s">
        <v>25</v>
      </c>
      <c r="L3309" s="32" t="str">
        <f t="shared" si="937"/>
        <v>CGE370</v>
      </c>
      <c r="M3309" s="32" t="str">
        <f t="shared" si="938"/>
        <v>BMJ II</v>
      </c>
      <c r="N3309" s="32" t="str">
        <f t="shared" si="939"/>
        <v>12 RODA</v>
      </c>
      <c r="O3309" s="146">
        <v>0.48224537037037035</v>
      </c>
      <c r="P3309" s="65">
        <v>0.48224537037037035</v>
      </c>
      <c r="Q3309" s="65"/>
      <c r="R3309" s="66">
        <v>3</v>
      </c>
      <c r="S3309" s="66">
        <v>46800</v>
      </c>
      <c r="T3309" s="66">
        <v>18620</v>
      </c>
      <c r="U3309" s="67">
        <f t="shared" si="931"/>
        <v>28.18</v>
      </c>
      <c r="V3309" s="66">
        <f t="shared" si="922"/>
        <v>571405.86</v>
      </c>
      <c r="W3309" s="66" t="str">
        <f t="shared" si="923"/>
        <v>1 &gt; 4</v>
      </c>
      <c r="X3309" s="66">
        <f>A3309+SUMIFS(Presensi!F:F,Presensi!E:E,'Entry Data'!AP3309)</f>
        <v>1</v>
      </c>
      <c r="Y3309" s="66">
        <f>IFERROR(INDEX('Retasi Pricing'!F:F,MATCH('Entry Data'!AM3309,'Retasi Pricing'!E:E,0))*X3309,"")</f>
        <v>27500</v>
      </c>
      <c r="Z3309" s="62" t="s">
        <v>26</v>
      </c>
      <c r="AA3309" s="62" t="s">
        <v>27</v>
      </c>
      <c r="AB3309" s="32"/>
      <c r="AC3309" s="32" t="s">
        <v>215</v>
      </c>
      <c r="AD3309" s="32" t="str">
        <f t="shared" si="924"/>
        <v/>
      </c>
      <c r="AF3309" s="5" t="str">
        <f t="shared" si="925"/>
        <v>roni irfansyah44204</v>
      </c>
      <c r="AG3309" s="5" t="str">
        <f t="shared" si="926"/>
        <v>BMJ 04044204UTARADAY</v>
      </c>
      <c r="AH3309" s="5" t="str">
        <f t="shared" si="927"/>
        <v>roni irfansyah44204UTARADAY</v>
      </c>
      <c r="AI3309" s="5" t="str">
        <f t="shared" si="928"/>
        <v>BMJ 04044204DAY</v>
      </c>
      <c r="AJ3309" s="5" t="str">
        <f t="shared" si="929"/>
        <v>roni irfansyah44204DAY</v>
      </c>
      <c r="AK3309" s="5" t="str">
        <f t="shared" si="930"/>
        <v>roni irfansyahBMJ II</v>
      </c>
      <c r="AL3309" s="5" t="str">
        <f t="shared" si="932"/>
        <v>3UTARA</v>
      </c>
      <c r="AM3309" s="5" t="str">
        <f t="shared" si="933"/>
        <v>1 &gt; 4UTARA12 RODA</v>
      </c>
      <c r="AN3309" s="5" t="str">
        <f t="shared" si="934"/>
        <v>roni irfansyahBMJ II1 &gt; 4UTARA12 RODA</v>
      </c>
      <c r="AO3309" s="5" t="str">
        <f t="shared" si="935"/>
        <v>roni irfansyah1 &gt; 4UTARA12 RODA</v>
      </c>
      <c r="AP3309" s="5" t="str">
        <f t="shared" si="936"/>
        <v>44204DAY</v>
      </c>
    </row>
    <row r="3310" spans="1:42" x14ac:dyDescent="0.3">
      <c r="A3310" s="33">
        <v>1</v>
      </c>
      <c r="B3310" s="33"/>
      <c r="C3310" s="70">
        <v>44204</v>
      </c>
      <c r="D3310" s="71" t="s">
        <v>19</v>
      </c>
      <c r="E3310" s="70">
        <v>44204</v>
      </c>
      <c r="F3310" s="71">
        <v>5167291</v>
      </c>
      <c r="G3310" s="33" t="s">
        <v>20</v>
      </c>
      <c r="H3310" s="33" t="s">
        <v>50</v>
      </c>
      <c r="I3310" s="33" t="s">
        <v>51</v>
      </c>
      <c r="J3310" s="33" t="s">
        <v>53</v>
      </c>
      <c r="K3310" s="63" t="s">
        <v>25</v>
      </c>
      <c r="L3310" s="32" t="str">
        <f t="shared" si="937"/>
        <v>CGE370</v>
      </c>
      <c r="M3310" s="32" t="str">
        <f t="shared" si="938"/>
        <v>BMJ II</v>
      </c>
      <c r="N3310" s="32" t="str">
        <f t="shared" si="939"/>
        <v>12 RODA</v>
      </c>
      <c r="O3310" s="146">
        <v>0.60993055555555553</v>
      </c>
      <c r="P3310" s="65">
        <v>0.60993055555555553</v>
      </c>
      <c r="Q3310" s="65"/>
      <c r="R3310" s="66">
        <v>4</v>
      </c>
      <c r="S3310" s="66">
        <v>47840</v>
      </c>
      <c r="T3310" s="66">
        <v>18620</v>
      </c>
      <c r="U3310" s="67">
        <f t="shared" si="931"/>
        <v>29.22</v>
      </c>
      <c r="V3310" s="66">
        <f t="shared" si="922"/>
        <v>592493.93999999994</v>
      </c>
      <c r="W3310" s="66" t="str">
        <f t="shared" si="923"/>
        <v>1 &gt; 4</v>
      </c>
      <c r="X3310" s="66">
        <f>A3310+SUMIFS(Presensi!F:F,Presensi!E:E,'Entry Data'!AP3310)</f>
        <v>1</v>
      </c>
      <c r="Y3310" s="66">
        <f>IFERROR(INDEX('Retasi Pricing'!F:F,MATCH('Entry Data'!AM3310,'Retasi Pricing'!E:E,0))*X3310,"")</f>
        <v>27500</v>
      </c>
      <c r="Z3310" s="62" t="s">
        <v>26</v>
      </c>
      <c r="AA3310" s="62" t="s">
        <v>27</v>
      </c>
      <c r="AB3310" s="32"/>
      <c r="AC3310" s="32" t="s">
        <v>215</v>
      </c>
      <c r="AD3310" s="32" t="str">
        <f t="shared" si="924"/>
        <v/>
      </c>
      <c r="AF3310" s="5" t="str">
        <f t="shared" si="925"/>
        <v>roni irfansyah44204</v>
      </c>
      <c r="AG3310" s="5" t="str">
        <f t="shared" si="926"/>
        <v>BMJ 04044204UTARADAY</v>
      </c>
      <c r="AH3310" s="5" t="str">
        <f t="shared" si="927"/>
        <v>roni irfansyah44204UTARADAY</v>
      </c>
      <c r="AI3310" s="5" t="str">
        <f t="shared" si="928"/>
        <v>BMJ 04044204DAY</v>
      </c>
      <c r="AJ3310" s="5" t="str">
        <f t="shared" si="929"/>
        <v>roni irfansyah44204DAY</v>
      </c>
      <c r="AK3310" s="5" t="str">
        <f t="shared" si="930"/>
        <v>roni irfansyahBMJ II</v>
      </c>
      <c r="AL3310" s="5" t="str">
        <f t="shared" si="932"/>
        <v>4UTARA</v>
      </c>
      <c r="AM3310" s="5" t="str">
        <f t="shared" si="933"/>
        <v>1 &gt; 4UTARA12 RODA</v>
      </c>
      <c r="AN3310" s="5" t="str">
        <f t="shared" si="934"/>
        <v>roni irfansyahBMJ II1 &gt; 4UTARA12 RODA</v>
      </c>
      <c r="AO3310" s="5" t="str">
        <f t="shared" si="935"/>
        <v>roni irfansyah1 &gt; 4UTARA12 RODA</v>
      </c>
      <c r="AP3310" s="5" t="str">
        <f t="shared" si="936"/>
        <v>44204DAY</v>
      </c>
    </row>
    <row r="3311" spans="1:42" x14ac:dyDescent="0.3">
      <c r="A3311" s="33">
        <v>1</v>
      </c>
      <c r="B3311" s="33"/>
      <c r="C3311" s="70">
        <v>44204</v>
      </c>
      <c r="D3311" s="71" t="s">
        <v>19</v>
      </c>
      <c r="E3311" s="70">
        <v>44204</v>
      </c>
      <c r="F3311" s="71">
        <v>5167366</v>
      </c>
      <c r="G3311" s="33" t="s">
        <v>20</v>
      </c>
      <c r="H3311" s="33" t="s">
        <v>50</v>
      </c>
      <c r="I3311" s="33" t="s">
        <v>51</v>
      </c>
      <c r="J3311" s="33" t="s">
        <v>53</v>
      </c>
      <c r="K3311" s="63" t="s">
        <v>25</v>
      </c>
      <c r="L3311" s="32" t="str">
        <f t="shared" si="937"/>
        <v>CGE370</v>
      </c>
      <c r="M3311" s="32" t="str">
        <f t="shared" si="938"/>
        <v>BMJ II</v>
      </c>
      <c r="N3311" s="32" t="str">
        <f t="shared" si="939"/>
        <v>12 RODA</v>
      </c>
      <c r="O3311" s="146">
        <v>0.66743055555555564</v>
      </c>
      <c r="P3311" s="65">
        <v>0.66743055555555564</v>
      </c>
      <c r="Q3311" s="65"/>
      <c r="R3311" s="66">
        <v>5</v>
      </c>
      <c r="S3311" s="66">
        <v>47560</v>
      </c>
      <c r="T3311" s="66">
        <v>18620</v>
      </c>
      <c r="U3311" s="67">
        <f t="shared" si="931"/>
        <v>28.94</v>
      </c>
      <c r="V3311" s="66">
        <f t="shared" si="922"/>
        <v>586816.38000000012</v>
      </c>
      <c r="W3311" s="66" t="str">
        <f t="shared" si="923"/>
        <v>&gt; 5</v>
      </c>
      <c r="X3311" s="66">
        <f>A3311+SUMIFS(Presensi!F:F,Presensi!E:E,'Entry Data'!AP3311)</f>
        <v>1</v>
      </c>
      <c r="Y3311" s="66">
        <f>IFERROR(INDEX('Retasi Pricing'!F:F,MATCH('Entry Data'!AM3311,'Retasi Pricing'!E:E,0))*X3311,"")</f>
        <v>31200</v>
      </c>
      <c r="Z3311" s="62" t="s">
        <v>26</v>
      </c>
      <c r="AA3311" s="62" t="s">
        <v>27</v>
      </c>
      <c r="AB3311" s="32"/>
      <c r="AC3311" s="32" t="s">
        <v>215</v>
      </c>
      <c r="AD3311" s="32" t="str">
        <f t="shared" si="924"/>
        <v/>
      </c>
      <c r="AF3311" s="5" t="str">
        <f t="shared" si="925"/>
        <v>roni irfansyah44204</v>
      </c>
      <c r="AG3311" s="5" t="str">
        <f t="shared" si="926"/>
        <v>BMJ 04044204UTARADAY</v>
      </c>
      <c r="AH3311" s="5" t="str">
        <f t="shared" si="927"/>
        <v>roni irfansyah44204UTARADAY</v>
      </c>
      <c r="AI3311" s="5" t="str">
        <f t="shared" si="928"/>
        <v>BMJ 04044204DAY</v>
      </c>
      <c r="AJ3311" s="5" t="str">
        <f t="shared" si="929"/>
        <v>roni irfansyah44204DAY</v>
      </c>
      <c r="AK3311" s="5" t="str">
        <f t="shared" si="930"/>
        <v>roni irfansyahBMJ II</v>
      </c>
      <c r="AL3311" s="5" t="str">
        <f t="shared" si="932"/>
        <v>5UTARA</v>
      </c>
      <c r="AM3311" s="5" t="str">
        <f t="shared" si="933"/>
        <v>&gt; 5UTARA12 RODA</v>
      </c>
      <c r="AN3311" s="5" t="str">
        <f t="shared" si="934"/>
        <v>roni irfansyahBMJ II&gt; 5UTARA12 RODA</v>
      </c>
      <c r="AO3311" s="5" t="str">
        <f t="shared" si="935"/>
        <v>roni irfansyah&gt; 5UTARA12 RODA</v>
      </c>
      <c r="AP3311" s="5" t="str">
        <f t="shared" si="936"/>
        <v>44204DAY</v>
      </c>
    </row>
    <row r="3312" spans="1:42" x14ac:dyDescent="0.3">
      <c r="A3312" s="33">
        <v>1</v>
      </c>
      <c r="B3312" s="33"/>
      <c r="C3312" s="70">
        <v>44204</v>
      </c>
      <c r="D3312" s="71" t="s">
        <v>19</v>
      </c>
      <c r="E3312" s="70">
        <v>44204</v>
      </c>
      <c r="F3312" s="71">
        <v>5167433</v>
      </c>
      <c r="G3312" s="33" t="s">
        <v>20</v>
      </c>
      <c r="H3312" s="33" t="s">
        <v>50</v>
      </c>
      <c r="I3312" s="33" t="s">
        <v>51</v>
      </c>
      <c r="J3312" s="33" t="s">
        <v>53</v>
      </c>
      <c r="K3312" s="63" t="s">
        <v>25</v>
      </c>
      <c r="L3312" s="32" t="str">
        <f t="shared" si="937"/>
        <v>CGE370</v>
      </c>
      <c r="M3312" s="32" t="str">
        <f t="shared" si="938"/>
        <v>BMJ II</v>
      </c>
      <c r="N3312" s="32" t="str">
        <f t="shared" si="939"/>
        <v>12 RODA</v>
      </c>
      <c r="O3312" s="146">
        <v>0.72334490740740742</v>
      </c>
      <c r="P3312" s="65">
        <v>0.72334490740740742</v>
      </c>
      <c r="Q3312" s="65"/>
      <c r="R3312" s="66">
        <v>6</v>
      </c>
      <c r="S3312" s="66">
        <v>45940</v>
      </c>
      <c r="T3312" s="66">
        <v>18620</v>
      </c>
      <c r="U3312" s="67">
        <f t="shared" si="931"/>
        <v>27.32</v>
      </c>
      <c r="V3312" s="66">
        <f t="shared" si="922"/>
        <v>553967.64</v>
      </c>
      <c r="W3312" s="66" t="str">
        <f t="shared" si="923"/>
        <v>&gt; 6</v>
      </c>
      <c r="X3312" s="66">
        <f>A3312+SUMIFS(Presensi!F:F,Presensi!E:E,'Entry Data'!AP3312)</f>
        <v>1</v>
      </c>
      <c r="Y3312" s="66">
        <f>IFERROR(INDEX('Retasi Pricing'!F:F,MATCH('Entry Data'!AM3312,'Retasi Pricing'!E:E,0))*X3312,"")</f>
        <v>34450</v>
      </c>
      <c r="Z3312" s="62" t="s">
        <v>26</v>
      </c>
      <c r="AA3312" s="62" t="s">
        <v>27</v>
      </c>
      <c r="AB3312" s="32"/>
      <c r="AC3312" s="32" t="s">
        <v>215</v>
      </c>
      <c r="AD3312" s="32" t="str">
        <f t="shared" si="924"/>
        <v/>
      </c>
      <c r="AF3312" s="5" t="str">
        <f t="shared" si="925"/>
        <v>roni irfansyah44204</v>
      </c>
      <c r="AG3312" s="5" t="str">
        <f t="shared" si="926"/>
        <v>BMJ 04044204UTARADAY</v>
      </c>
      <c r="AH3312" s="5" t="str">
        <f t="shared" si="927"/>
        <v>roni irfansyah44204UTARADAY</v>
      </c>
      <c r="AI3312" s="5" t="str">
        <f t="shared" si="928"/>
        <v>BMJ 04044204DAY</v>
      </c>
      <c r="AJ3312" s="5" t="str">
        <f t="shared" si="929"/>
        <v>roni irfansyah44204DAY</v>
      </c>
      <c r="AK3312" s="5" t="str">
        <f t="shared" si="930"/>
        <v>roni irfansyahBMJ II</v>
      </c>
      <c r="AL3312" s="5" t="str">
        <f t="shared" si="932"/>
        <v>6UTARA</v>
      </c>
      <c r="AM3312" s="5" t="str">
        <f t="shared" si="933"/>
        <v>&gt; 6UTARA12 RODA</v>
      </c>
      <c r="AN3312" s="5" t="str">
        <f t="shared" si="934"/>
        <v>roni irfansyahBMJ II&gt; 6UTARA12 RODA</v>
      </c>
      <c r="AO3312" s="5" t="str">
        <f t="shared" si="935"/>
        <v>roni irfansyah&gt; 6UTARA12 RODA</v>
      </c>
      <c r="AP3312" s="5" t="str">
        <f t="shared" si="936"/>
        <v>44204DAY</v>
      </c>
    </row>
    <row r="3313" spans="1:42" x14ac:dyDescent="0.3">
      <c r="A3313" s="33">
        <v>1</v>
      </c>
      <c r="B3313" s="33"/>
      <c r="C3313" s="70">
        <v>44204</v>
      </c>
      <c r="D3313" s="71" t="s">
        <v>19</v>
      </c>
      <c r="E3313" s="70">
        <v>44204</v>
      </c>
      <c r="F3313" s="71">
        <v>5167029</v>
      </c>
      <c r="G3313" s="33" t="s">
        <v>20</v>
      </c>
      <c r="H3313" s="33" t="s">
        <v>50</v>
      </c>
      <c r="I3313" s="33" t="s">
        <v>51</v>
      </c>
      <c r="J3313" s="33" t="s">
        <v>52</v>
      </c>
      <c r="K3313" s="63" t="s">
        <v>126</v>
      </c>
      <c r="L3313" s="32" t="str">
        <f t="shared" si="937"/>
        <v>CGE370</v>
      </c>
      <c r="M3313" s="32" t="str">
        <f t="shared" si="938"/>
        <v>BMJ II</v>
      </c>
      <c r="N3313" s="32" t="str">
        <f t="shared" si="939"/>
        <v>12 RODA</v>
      </c>
      <c r="O3313" s="146">
        <v>0.34151620370370367</v>
      </c>
      <c r="P3313" s="65">
        <v>0.34686342592592595</v>
      </c>
      <c r="Q3313" s="65"/>
      <c r="R3313" s="66">
        <v>1</v>
      </c>
      <c r="S3313" s="66">
        <v>48480</v>
      </c>
      <c r="T3313" s="66">
        <v>17180</v>
      </c>
      <c r="U3313" s="67">
        <f t="shared" si="931"/>
        <v>31.3</v>
      </c>
      <c r="V3313" s="66">
        <f t="shared" si="922"/>
        <v>634670.1</v>
      </c>
      <c r="W3313" s="66" t="str">
        <f t="shared" si="923"/>
        <v>1 &gt; 4</v>
      </c>
      <c r="X3313" s="66">
        <f>A3313+SUMIFS(Presensi!F:F,Presensi!E:E,'Entry Data'!AP3313)</f>
        <v>1</v>
      </c>
      <c r="Y3313" s="66">
        <f>IFERROR(INDEX('Retasi Pricing'!F:F,MATCH('Entry Data'!AM3313,'Retasi Pricing'!E:E,0))*X3313,"")</f>
        <v>27500</v>
      </c>
      <c r="Z3313" s="62" t="s">
        <v>26</v>
      </c>
      <c r="AA3313" s="62" t="s">
        <v>27</v>
      </c>
      <c r="AB3313" s="32"/>
      <c r="AC3313" s="32" t="s">
        <v>371</v>
      </c>
      <c r="AD3313" s="32" t="str">
        <f t="shared" si="924"/>
        <v/>
      </c>
      <c r="AF3313" s="5" t="str">
        <f t="shared" si="925"/>
        <v>Miftahul Amin44204</v>
      </c>
      <c r="AG3313" s="5" t="str">
        <f t="shared" si="926"/>
        <v>BMJ 04244204UTARADAY</v>
      </c>
      <c r="AH3313" s="5" t="str">
        <f t="shared" si="927"/>
        <v>Miftahul Amin44204UTARADAY</v>
      </c>
      <c r="AI3313" s="5" t="str">
        <f t="shared" si="928"/>
        <v>BMJ 04244204DAY</v>
      </c>
      <c r="AJ3313" s="5" t="str">
        <f t="shared" si="929"/>
        <v>Miftahul Amin44204DAY</v>
      </c>
      <c r="AK3313" s="5" t="str">
        <f t="shared" si="930"/>
        <v>Miftahul AminBMJ II</v>
      </c>
      <c r="AL3313" s="5" t="str">
        <f t="shared" si="932"/>
        <v>1UTARA</v>
      </c>
      <c r="AM3313" s="5" t="str">
        <f t="shared" si="933"/>
        <v>1 &gt; 4UTARA12 RODA</v>
      </c>
      <c r="AN3313" s="5" t="str">
        <f t="shared" si="934"/>
        <v>Miftahul AminBMJ II1 &gt; 4UTARA12 RODA</v>
      </c>
      <c r="AO3313" s="5" t="str">
        <f t="shared" si="935"/>
        <v>Miftahul Amin1 &gt; 4UTARA12 RODA</v>
      </c>
      <c r="AP3313" s="5" t="str">
        <f t="shared" si="936"/>
        <v>44204DAY</v>
      </c>
    </row>
    <row r="3314" spans="1:42" x14ac:dyDescent="0.3">
      <c r="A3314" s="33">
        <v>1</v>
      </c>
      <c r="B3314" s="33"/>
      <c r="C3314" s="70">
        <v>44204</v>
      </c>
      <c r="D3314" s="71" t="s">
        <v>19</v>
      </c>
      <c r="E3314" s="70">
        <v>44204</v>
      </c>
      <c r="F3314" s="71">
        <v>5167095</v>
      </c>
      <c r="G3314" s="33" t="s">
        <v>20</v>
      </c>
      <c r="H3314" s="33" t="s">
        <v>50</v>
      </c>
      <c r="I3314" s="33" t="s">
        <v>170</v>
      </c>
      <c r="J3314" s="33" t="s">
        <v>23</v>
      </c>
      <c r="K3314" s="63" t="s">
        <v>126</v>
      </c>
      <c r="L3314" s="32" t="str">
        <f t="shared" si="937"/>
        <v>CGE370</v>
      </c>
      <c r="M3314" s="32" t="str">
        <f t="shared" si="938"/>
        <v>BMJ II</v>
      </c>
      <c r="N3314" s="32" t="str">
        <f t="shared" si="939"/>
        <v>12 RODA</v>
      </c>
      <c r="O3314" s="146">
        <v>0.39598379629629626</v>
      </c>
      <c r="P3314" s="65">
        <v>0.39598379629629626</v>
      </c>
      <c r="Q3314" s="65"/>
      <c r="R3314" s="66">
        <v>2</v>
      </c>
      <c r="S3314" s="66">
        <v>47880</v>
      </c>
      <c r="T3314" s="66">
        <v>17180</v>
      </c>
      <c r="U3314" s="67">
        <f t="shared" si="931"/>
        <v>30.7</v>
      </c>
      <c r="V3314" s="66">
        <f t="shared" si="922"/>
        <v>622503.9</v>
      </c>
      <c r="W3314" s="66" t="str">
        <f t="shared" si="923"/>
        <v>1 &gt; 4</v>
      </c>
      <c r="X3314" s="66">
        <f>A3314+SUMIFS(Presensi!F:F,Presensi!E:E,'Entry Data'!AP3314)</f>
        <v>1</v>
      </c>
      <c r="Y3314" s="66">
        <f>IFERROR(INDEX('Retasi Pricing'!F:F,MATCH('Entry Data'!AM3314,'Retasi Pricing'!E:E,0))*X3314,"")</f>
        <v>27500</v>
      </c>
      <c r="Z3314" s="62" t="s">
        <v>26</v>
      </c>
      <c r="AA3314" s="62" t="s">
        <v>27</v>
      </c>
      <c r="AB3314" s="32"/>
      <c r="AC3314" s="32" t="s">
        <v>371</v>
      </c>
      <c r="AD3314" s="32" t="str">
        <f t="shared" si="924"/>
        <v/>
      </c>
      <c r="AF3314" s="5" t="str">
        <f t="shared" si="925"/>
        <v>Miftahul Amin44204</v>
      </c>
      <c r="AG3314" s="5" t="str">
        <f t="shared" si="926"/>
        <v>BMJ 04244204UTARADAY</v>
      </c>
      <c r="AH3314" s="5" t="str">
        <f t="shared" si="927"/>
        <v>Miftahul Amin44204UTARADAY</v>
      </c>
      <c r="AI3314" s="5" t="str">
        <f t="shared" si="928"/>
        <v>BMJ 04244204DAY</v>
      </c>
      <c r="AJ3314" s="5" t="str">
        <f t="shared" si="929"/>
        <v>Miftahul Amin44204DAY</v>
      </c>
      <c r="AK3314" s="5" t="str">
        <f t="shared" si="930"/>
        <v>Miftahul AminBMJ II</v>
      </c>
      <c r="AL3314" s="5" t="str">
        <f t="shared" si="932"/>
        <v>2UTARA</v>
      </c>
      <c r="AM3314" s="5" t="str">
        <f t="shared" si="933"/>
        <v>1 &gt; 4UTARA12 RODA</v>
      </c>
      <c r="AN3314" s="5" t="str">
        <f t="shared" si="934"/>
        <v>Miftahul AminBMJ II1 &gt; 4UTARA12 RODA</v>
      </c>
      <c r="AO3314" s="5" t="str">
        <f t="shared" si="935"/>
        <v>Miftahul Amin1 &gt; 4UTARA12 RODA</v>
      </c>
      <c r="AP3314" s="5" t="str">
        <f t="shared" si="936"/>
        <v>44204DAY</v>
      </c>
    </row>
    <row r="3315" spans="1:42" x14ac:dyDescent="0.3">
      <c r="A3315" s="33">
        <v>1</v>
      </c>
      <c r="B3315" s="33"/>
      <c r="C3315" s="70">
        <v>44204</v>
      </c>
      <c r="D3315" s="71" t="s">
        <v>19</v>
      </c>
      <c r="E3315" s="70">
        <v>44204</v>
      </c>
      <c r="F3315" s="71">
        <v>10000325</v>
      </c>
      <c r="G3315" s="33" t="s">
        <v>20</v>
      </c>
      <c r="H3315" s="33" t="s">
        <v>50</v>
      </c>
      <c r="I3315" s="33" t="s">
        <v>51</v>
      </c>
      <c r="J3315" s="33" t="s">
        <v>53</v>
      </c>
      <c r="K3315" s="63" t="s">
        <v>126</v>
      </c>
      <c r="L3315" s="32" t="str">
        <f t="shared" si="937"/>
        <v>CGE370</v>
      </c>
      <c r="M3315" s="32" t="str">
        <f t="shared" si="938"/>
        <v>BMJ II</v>
      </c>
      <c r="N3315" s="32" t="str">
        <f t="shared" si="939"/>
        <v>12 RODA</v>
      </c>
      <c r="O3315" s="146">
        <v>0.44989583333333333</v>
      </c>
      <c r="P3315" s="65">
        <v>0.44989583333333333</v>
      </c>
      <c r="Q3315" s="65"/>
      <c r="R3315" s="66">
        <v>3</v>
      </c>
      <c r="S3315" s="66">
        <v>44350</v>
      </c>
      <c r="T3315" s="66">
        <v>17000</v>
      </c>
      <c r="U3315" s="67">
        <f t="shared" si="931"/>
        <v>27.35</v>
      </c>
      <c r="V3315" s="66">
        <f t="shared" si="922"/>
        <v>554575.95000000007</v>
      </c>
      <c r="W3315" s="66" t="str">
        <f t="shared" si="923"/>
        <v>1 &gt; 4</v>
      </c>
      <c r="X3315" s="66">
        <f>A3315+SUMIFS(Presensi!F:F,Presensi!E:E,'Entry Data'!AP3315)</f>
        <v>1</v>
      </c>
      <c r="Y3315" s="66">
        <f>IFERROR(INDEX('Retasi Pricing'!F:F,MATCH('Entry Data'!AM3315,'Retasi Pricing'!E:E,0))*X3315,"")</f>
        <v>27500</v>
      </c>
      <c r="Z3315" s="62" t="s">
        <v>26</v>
      </c>
      <c r="AA3315" s="62" t="s">
        <v>27</v>
      </c>
      <c r="AB3315" s="32"/>
      <c r="AC3315" s="32" t="s">
        <v>371</v>
      </c>
      <c r="AD3315" s="32" t="str">
        <f t="shared" si="924"/>
        <v/>
      </c>
      <c r="AF3315" s="5" t="str">
        <f t="shared" si="925"/>
        <v>Miftahul Amin44204</v>
      </c>
      <c r="AG3315" s="5" t="str">
        <f t="shared" si="926"/>
        <v>BMJ 04244204UTARADAY</v>
      </c>
      <c r="AH3315" s="5" t="str">
        <f t="shared" si="927"/>
        <v>Miftahul Amin44204UTARADAY</v>
      </c>
      <c r="AI3315" s="5" t="str">
        <f t="shared" si="928"/>
        <v>BMJ 04244204DAY</v>
      </c>
      <c r="AJ3315" s="5" t="str">
        <f t="shared" si="929"/>
        <v>Miftahul Amin44204DAY</v>
      </c>
      <c r="AK3315" s="5" t="str">
        <f t="shared" si="930"/>
        <v>Miftahul AminBMJ II</v>
      </c>
      <c r="AL3315" s="5" t="str">
        <f t="shared" si="932"/>
        <v>3UTARA</v>
      </c>
      <c r="AM3315" s="5" t="str">
        <f t="shared" si="933"/>
        <v>1 &gt; 4UTARA12 RODA</v>
      </c>
      <c r="AN3315" s="5" t="str">
        <f t="shared" si="934"/>
        <v>Miftahul AminBMJ II1 &gt; 4UTARA12 RODA</v>
      </c>
      <c r="AO3315" s="5" t="str">
        <f t="shared" si="935"/>
        <v>Miftahul Amin1 &gt; 4UTARA12 RODA</v>
      </c>
      <c r="AP3315" s="5" t="str">
        <f t="shared" si="936"/>
        <v>44204DAY</v>
      </c>
    </row>
    <row r="3316" spans="1:42" x14ac:dyDescent="0.3">
      <c r="A3316" s="33">
        <v>1</v>
      </c>
      <c r="B3316" s="33"/>
      <c r="C3316" s="70">
        <v>44204</v>
      </c>
      <c r="D3316" s="71" t="s">
        <v>19</v>
      </c>
      <c r="E3316" s="70">
        <v>44204</v>
      </c>
      <c r="F3316" s="71">
        <v>5167257</v>
      </c>
      <c r="G3316" s="33" t="s">
        <v>20</v>
      </c>
      <c r="H3316" s="33" t="s">
        <v>50</v>
      </c>
      <c r="I3316" s="33" t="s">
        <v>51</v>
      </c>
      <c r="J3316" s="33" t="s">
        <v>53</v>
      </c>
      <c r="K3316" s="63" t="s">
        <v>126</v>
      </c>
      <c r="L3316" s="32" t="str">
        <f t="shared" si="937"/>
        <v>CGE370</v>
      </c>
      <c r="M3316" s="32" t="str">
        <f t="shared" si="938"/>
        <v>BMJ II</v>
      </c>
      <c r="N3316" s="32" t="str">
        <f t="shared" si="939"/>
        <v>12 RODA</v>
      </c>
      <c r="O3316" s="146">
        <v>0.58137731481481481</v>
      </c>
      <c r="P3316" s="65">
        <v>0.58137731481481481</v>
      </c>
      <c r="Q3316" s="65"/>
      <c r="R3316" s="66">
        <v>4</v>
      </c>
      <c r="S3316" s="66">
        <v>47020</v>
      </c>
      <c r="T3316" s="66">
        <v>17180</v>
      </c>
      <c r="U3316" s="67">
        <f t="shared" si="931"/>
        <v>29.84</v>
      </c>
      <c r="V3316" s="66">
        <f t="shared" si="922"/>
        <v>605065.68000000005</v>
      </c>
      <c r="W3316" s="66" t="str">
        <f t="shared" si="923"/>
        <v>1 &gt; 4</v>
      </c>
      <c r="X3316" s="66">
        <f>A3316+SUMIFS(Presensi!F:F,Presensi!E:E,'Entry Data'!AP3316)</f>
        <v>1</v>
      </c>
      <c r="Y3316" s="66">
        <f>IFERROR(INDEX('Retasi Pricing'!F:F,MATCH('Entry Data'!AM3316,'Retasi Pricing'!E:E,0))*X3316,"")</f>
        <v>27500</v>
      </c>
      <c r="Z3316" s="62" t="s">
        <v>26</v>
      </c>
      <c r="AA3316" s="62" t="s">
        <v>27</v>
      </c>
      <c r="AB3316" s="32"/>
      <c r="AC3316" s="32" t="s">
        <v>371</v>
      </c>
      <c r="AD3316" s="32" t="str">
        <f t="shared" si="924"/>
        <v/>
      </c>
      <c r="AF3316" s="5" t="str">
        <f t="shared" si="925"/>
        <v>Miftahul Amin44204</v>
      </c>
      <c r="AG3316" s="5" t="str">
        <f t="shared" si="926"/>
        <v>BMJ 04244204UTARADAY</v>
      </c>
      <c r="AH3316" s="5" t="str">
        <f t="shared" si="927"/>
        <v>Miftahul Amin44204UTARADAY</v>
      </c>
      <c r="AI3316" s="5" t="str">
        <f t="shared" si="928"/>
        <v>BMJ 04244204DAY</v>
      </c>
      <c r="AJ3316" s="5" t="str">
        <f t="shared" si="929"/>
        <v>Miftahul Amin44204DAY</v>
      </c>
      <c r="AK3316" s="5" t="str">
        <f t="shared" si="930"/>
        <v>Miftahul AminBMJ II</v>
      </c>
      <c r="AL3316" s="5" t="str">
        <f t="shared" si="932"/>
        <v>4UTARA</v>
      </c>
      <c r="AM3316" s="5" t="str">
        <f t="shared" si="933"/>
        <v>1 &gt; 4UTARA12 RODA</v>
      </c>
      <c r="AN3316" s="5" t="str">
        <f t="shared" si="934"/>
        <v>Miftahul AminBMJ II1 &gt; 4UTARA12 RODA</v>
      </c>
      <c r="AO3316" s="5" t="str">
        <f t="shared" si="935"/>
        <v>Miftahul Amin1 &gt; 4UTARA12 RODA</v>
      </c>
      <c r="AP3316" s="5" t="str">
        <f t="shared" si="936"/>
        <v>44204DAY</v>
      </c>
    </row>
    <row r="3317" spans="1:42" x14ac:dyDescent="0.3">
      <c r="A3317" s="33">
        <v>1</v>
      </c>
      <c r="B3317" s="33"/>
      <c r="C3317" s="70">
        <v>44204</v>
      </c>
      <c r="D3317" s="71" t="s">
        <v>19</v>
      </c>
      <c r="E3317" s="70">
        <v>44204</v>
      </c>
      <c r="F3317" s="71">
        <v>5167326</v>
      </c>
      <c r="G3317" s="33" t="s">
        <v>20</v>
      </c>
      <c r="H3317" s="33" t="s">
        <v>50</v>
      </c>
      <c r="I3317" s="33" t="s">
        <v>51</v>
      </c>
      <c r="J3317" s="33" t="s">
        <v>53</v>
      </c>
      <c r="K3317" s="63" t="s">
        <v>126</v>
      </c>
      <c r="L3317" s="32" t="str">
        <f t="shared" si="937"/>
        <v>CGE370</v>
      </c>
      <c r="M3317" s="32" t="str">
        <f t="shared" si="938"/>
        <v>BMJ II</v>
      </c>
      <c r="N3317" s="32" t="str">
        <f t="shared" si="939"/>
        <v>12 RODA</v>
      </c>
      <c r="O3317" s="146">
        <v>0.63546296296296301</v>
      </c>
      <c r="P3317" s="65">
        <v>0.63546296296296301</v>
      </c>
      <c r="Q3317" s="65"/>
      <c r="R3317" s="66">
        <v>5</v>
      </c>
      <c r="S3317" s="66">
        <v>46420</v>
      </c>
      <c r="T3317" s="66">
        <v>17180</v>
      </c>
      <c r="U3317" s="67">
        <f t="shared" si="931"/>
        <v>29.24</v>
      </c>
      <c r="V3317" s="66">
        <f t="shared" si="922"/>
        <v>592899.48</v>
      </c>
      <c r="W3317" s="66" t="str">
        <f t="shared" si="923"/>
        <v>&gt; 5</v>
      </c>
      <c r="X3317" s="66">
        <f>A3317+SUMIFS(Presensi!F:F,Presensi!E:E,'Entry Data'!AP3317)</f>
        <v>1</v>
      </c>
      <c r="Y3317" s="66">
        <f>IFERROR(INDEX('Retasi Pricing'!F:F,MATCH('Entry Data'!AM3317,'Retasi Pricing'!E:E,0))*X3317,"")</f>
        <v>31200</v>
      </c>
      <c r="Z3317" s="62" t="s">
        <v>26</v>
      </c>
      <c r="AA3317" s="62" t="s">
        <v>27</v>
      </c>
      <c r="AB3317" s="32"/>
      <c r="AC3317" s="32" t="s">
        <v>371</v>
      </c>
      <c r="AD3317" s="32" t="str">
        <f t="shared" si="924"/>
        <v/>
      </c>
      <c r="AF3317" s="5" t="str">
        <f t="shared" si="925"/>
        <v>Miftahul Amin44204</v>
      </c>
      <c r="AG3317" s="5" t="str">
        <f t="shared" si="926"/>
        <v>BMJ 04244204UTARADAY</v>
      </c>
      <c r="AH3317" s="5" t="str">
        <f t="shared" si="927"/>
        <v>Miftahul Amin44204UTARADAY</v>
      </c>
      <c r="AI3317" s="5" t="str">
        <f t="shared" si="928"/>
        <v>BMJ 04244204DAY</v>
      </c>
      <c r="AJ3317" s="5" t="str">
        <f t="shared" si="929"/>
        <v>Miftahul Amin44204DAY</v>
      </c>
      <c r="AK3317" s="5" t="str">
        <f t="shared" si="930"/>
        <v>Miftahul AminBMJ II</v>
      </c>
      <c r="AL3317" s="5" t="str">
        <f t="shared" si="932"/>
        <v>5UTARA</v>
      </c>
      <c r="AM3317" s="5" t="str">
        <f t="shared" si="933"/>
        <v>&gt; 5UTARA12 RODA</v>
      </c>
      <c r="AN3317" s="5" t="str">
        <f t="shared" si="934"/>
        <v>Miftahul AminBMJ II&gt; 5UTARA12 RODA</v>
      </c>
      <c r="AO3317" s="5" t="str">
        <f t="shared" si="935"/>
        <v>Miftahul Amin&gt; 5UTARA12 RODA</v>
      </c>
      <c r="AP3317" s="5" t="str">
        <f t="shared" si="936"/>
        <v>44204DAY</v>
      </c>
    </row>
    <row r="3318" spans="1:42" x14ac:dyDescent="0.3">
      <c r="A3318" s="33">
        <v>1</v>
      </c>
      <c r="B3318" s="33"/>
      <c r="C3318" s="70">
        <v>44204</v>
      </c>
      <c r="D3318" s="71" t="s">
        <v>19</v>
      </c>
      <c r="E3318" s="70">
        <v>44204</v>
      </c>
      <c r="F3318" s="71">
        <v>5167397</v>
      </c>
      <c r="G3318" s="33" t="s">
        <v>20</v>
      </c>
      <c r="H3318" s="33" t="s">
        <v>50</v>
      </c>
      <c r="I3318" s="33" t="s">
        <v>51</v>
      </c>
      <c r="J3318" s="33" t="s">
        <v>53</v>
      </c>
      <c r="K3318" s="63" t="s">
        <v>126</v>
      </c>
      <c r="L3318" s="32" t="str">
        <f t="shared" si="937"/>
        <v>CGE370</v>
      </c>
      <c r="M3318" s="32" t="str">
        <f t="shared" si="938"/>
        <v>BMJ II</v>
      </c>
      <c r="N3318" s="32" t="str">
        <f t="shared" si="939"/>
        <v>12 RODA</v>
      </c>
      <c r="O3318" s="146">
        <v>0.69149305555555562</v>
      </c>
      <c r="P3318" s="65">
        <v>0.69149305555555562</v>
      </c>
      <c r="Q3318" s="65"/>
      <c r="R3318" s="66">
        <v>6</v>
      </c>
      <c r="S3318" s="66">
        <v>45620</v>
      </c>
      <c r="T3318" s="66">
        <v>17180</v>
      </c>
      <c r="U3318" s="67">
        <f t="shared" si="931"/>
        <v>28.44</v>
      </c>
      <c r="V3318" s="66">
        <f t="shared" si="922"/>
        <v>576677.88000000012</v>
      </c>
      <c r="W3318" s="66" t="str">
        <f t="shared" si="923"/>
        <v>&gt; 6</v>
      </c>
      <c r="X3318" s="66">
        <f>A3318+SUMIFS(Presensi!F:F,Presensi!E:E,'Entry Data'!AP3318)</f>
        <v>1</v>
      </c>
      <c r="Y3318" s="66">
        <f>IFERROR(INDEX('Retasi Pricing'!F:F,MATCH('Entry Data'!AM3318,'Retasi Pricing'!E:E,0))*X3318,"")</f>
        <v>34450</v>
      </c>
      <c r="Z3318" s="62" t="s">
        <v>26</v>
      </c>
      <c r="AA3318" s="62" t="s">
        <v>27</v>
      </c>
      <c r="AB3318" s="32"/>
      <c r="AC3318" s="32" t="s">
        <v>371</v>
      </c>
      <c r="AD3318" s="32" t="str">
        <f t="shared" si="924"/>
        <v/>
      </c>
      <c r="AF3318" s="5" t="str">
        <f t="shared" si="925"/>
        <v>Miftahul Amin44204</v>
      </c>
      <c r="AG3318" s="5" t="str">
        <f t="shared" si="926"/>
        <v>BMJ 04244204UTARADAY</v>
      </c>
      <c r="AH3318" s="5" t="str">
        <f t="shared" si="927"/>
        <v>Miftahul Amin44204UTARADAY</v>
      </c>
      <c r="AI3318" s="5" t="str">
        <f t="shared" si="928"/>
        <v>BMJ 04244204DAY</v>
      </c>
      <c r="AJ3318" s="5" t="str">
        <f t="shared" si="929"/>
        <v>Miftahul Amin44204DAY</v>
      </c>
      <c r="AK3318" s="5" t="str">
        <f t="shared" si="930"/>
        <v>Miftahul AminBMJ II</v>
      </c>
      <c r="AL3318" s="5" t="str">
        <f t="shared" si="932"/>
        <v>6UTARA</v>
      </c>
      <c r="AM3318" s="5" t="str">
        <f t="shared" si="933"/>
        <v>&gt; 6UTARA12 RODA</v>
      </c>
      <c r="AN3318" s="5" t="str">
        <f t="shared" si="934"/>
        <v>Miftahul AminBMJ II&gt; 6UTARA12 RODA</v>
      </c>
      <c r="AO3318" s="5" t="str">
        <f t="shared" si="935"/>
        <v>Miftahul Amin&gt; 6UTARA12 RODA</v>
      </c>
      <c r="AP3318" s="5" t="str">
        <f t="shared" si="936"/>
        <v>44204DAY</v>
      </c>
    </row>
    <row r="3319" spans="1:42" x14ac:dyDescent="0.3">
      <c r="A3319" s="33">
        <v>1</v>
      </c>
      <c r="B3319" s="33"/>
      <c r="C3319" s="70">
        <v>44204</v>
      </c>
      <c r="D3319" s="71" t="s">
        <v>19</v>
      </c>
      <c r="E3319" s="70">
        <v>44204</v>
      </c>
      <c r="F3319" s="71">
        <v>5167467</v>
      </c>
      <c r="G3319" s="33" t="s">
        <v>20</v>
      </c>
      <c r="H3319" s="33" t="s">
        <v>21</v>
      </c>
      <c r="I3319" s="33" t="s">
        <v>123</v>
      </c>
      <c r="J3319" s="33" t="s">
        <v>46</v>
      </c>
      <c r="K3319" s="63" t="s">
        <v>126</v>
      </c>
      <c r="L3319" s="32" t="str">
        <f t="shared" si="937"/>
        <v>CGE370</v>
      </c>
      <c r="M3319" s="32" t="str">
        <f t="shared" si="938"/>
        <v>BMJ II</v>
      </c>
      <c r="N3319" s="32" t="str">
        <f t="shared" si="939"/>
        <v>12 RODA</v>
      </c>
      <c r="O3319" s="146">
        <v>0.77129629629629637</v>
      </c>
      <c r="P3319" s="65">
        <v>0.77129629629629637</v>
      </c>
      <c r="Q3319" s="65"/>
      <c r="R3319" s="66">
        <v>7</v>
      </c>
      <c r="S3319" s="66">
        <v>46240</v>
      </c>
      <c r="T3319" s="66">
        <v>17180</v>
      </c>
      <c r="U3319" s="67">
        <f t="shared" si="931"/>
        <v>29.06</v>
      </c>
      <c r="V3319" s="66">
        <f t="shared" si="922"/>
        <v>589249.61999999988</v>
      </c>
      <c r="W3319" s="66" t="str">
        <f t="shared" si="923"/>
        <v>7 &gt;</v>
      </c>
      <c r="X3319" s="66">
        <f>A3319+SUMIFS(Presensi!F:F,Presensi!E:E,'Entry Data'!AP3319)</f>
        <v>1</v>
      </c>
      <c r="Y3319" s="66">
        <f>IFERROR(INDEX('Retasi Pricing'!F:F,MATCH('Entry Data'!AM3319,'Retasi Pricing'!E:E,0))*X3319,"")</f>
        <v>42000</v>
      </c>
      <c r="Z3319" s="62" t="s">
        <v>26</v>
      </c>
      <c r="AA3319" s="62" t="s">
        <v>27</v>
      </c>
      <c r="AB3319" s="32"/>
      <c r="AC3319" s="32" t="s">
        <v>371</v>
      </c>
      <c r="AD3319" s="32" t="str">
        <f t="shared" si="924"/>
        <v/>
      </c>
      <c r="AF3319" s="5" t="str">
        <f t="shared" si="925"/>
        <v>Miftahul Amin44204</v>
      </c>
      <c r="AG3319" s="5" t="str">
        <f t="shared" si="926"/>
        <v>BMJ 04244204UTARADAY</v>
      </c>
      <c r="AH3319" s="5" t="str">
        <f t="shared" si="927"/>
        <v>Miftahul Amin44204UTARADAY</v>
      </c>
      <c r="AI3319" s="5" t="str">
        <f t="shared" si="928"/>
        <v>BMJ 04244204DAY</v>
      </c>
      <c r="AJ3319" s="5" t="str">
        <f t="shared" si="929"/>
        <v>Miftahul Amin44204DAY</v>
      </c>
      <c r="AK3319" s="5" t="str">
        <f t="shared" si="930"/>
        <v>Miftahul AminBMJ II</v>
      </c>
      <c r="AL3319" s="5" t="str">
        <f t="shared" si="932"/>
        <v>7UTARA</v>
      </c>
      <c r="AM3319" s="5" t="str">
        <f t="shared" si="933"/>
        <v>7 &gt;UTARA12 RODA</v>
      </c>
      <c r="AN3319" s="5" t="str">
        <f t="shared" si="934"/>
        <v>Miftahul AminBMJ II7 &gt;UTARA12 RODA</v>
      </c>
      <c r="AO3319" s="5" t="str">
        <f t="shared" si="935"/>
        <v>Miftahul Amin7 &gt;UTARA12 RODA</v>
      </c>
      <c r="AP3319" s="5" t="str">
        <f t="shared" si="936"/>
        <v>44204DAY</v>
      </c>
    </row>
    <row r="3320" spans="1:42" x14ac:dyDescent="0.3">
      <c r="A3320" s="33">
        <v>1</v>
      </c>
      <c r="B3320" s="33"/>
      <c r="C3320" s="70">
        <v>44204</v>
      </c>
      <c r="D3320" s="71" t="s">
        <v>19</v>
      </c>
      <c r="E3320" s="70">
        <v>44204</v>
      </c>
      <c r="F3320" s="71">
        <v>5167109</v>
      </c>
      <c r="G3320" s="33" t="s">
        <v>20</v>
      </c>
      <c r="H3320" s="33" t="s">
        <v>50</v>
      </c>
      <c r="I3320" s="33" t="s">
        <v>51</v>
      </c>
      <c r="J3320" s="33" t="s">
        <v>52</v>
      </c>
      <c r="K3320" s="63" t="s">
        <v>33</v>
      </c>
      <c r="L3320" s="32" t="str">
        <f t="shared" si="937"/>
        <v>CGE370</v>
      </c>
      <c r="M3320" s="32" t="str">
        <f t="shared" si="938"/>
        <v>BMJ II</v>
      </c>
      <c r="N3320" s="32" t="str">
        <f t="shared" si="939"/>
        <v>12 RODA</v>
      </c>
      <c r="O3320" s="146">
        <v>0.40375</v>
      </c>
      <c r="P3320" s="65">
        <v>0.40826388888888893</v>
      </c>
      <c r="Q3320" s="65"/>
      <c r="R3320" s="66">
        <v>1</v>
      </c>
      <c r="S3320" s="66">
        <v>47000</v>
      </c>
      <c r="T3320" s="66">
        <v>17020</v>
      </c>
      <c r="U3320" s="67">
        <f t="shared" si="931"/>
        <v>29.98</v>
      </c>
      <c r="V3320" s="66">
        <f t="shared" si="922"/>
        <v>607904.46</v>
      </c>
      <c r="W3320" s="66" t="str">
        <f t="shared" si="923"/>
        <v>1 &gt; 4</v>
      </c>
      <c r="X3320" s="66">
        <f>A3320+SUMIFS(Presensi!F:F,Presensi!E:E,'Entry Data'!AP3320)</f>
        <v>1</v>
      </c>
      <c r="Y3320" s="66">
        <f>IFERROR(INDEX('Retasi Pricing'!F:F,MATCH('Entry Data'!AM3320,'Retasi Pricing'!E:E,0))*X3320,"")</f>
        <v>27500</v>
      </c>
      <c r="Z3320" s="62" t="s">
        <v>26</v>
      </c>
      <c r="AA3320" s="62" t="s">
        <v>27</v>
      </c>
      <c r="AB3320" s="32"/>
      <c r="AC3320" s="32" t="s">
        <v>177</v>
      </c>
      <c r="AD3320" s="32" t="str">
        <f t="shared" si="924"/>
        <v/>
      </c>
      <c r="AF3320" s="5" t="str">
        <f t="shared" si="925"/>
        <v>herman as44204</v>
      </c>
      <c r="AG3320" s="5" t="str">
        <f t="shared" si="926"/>
        <v>BMJ 04344204UTARADAY</v>
      </c>
      <c r="AH3320" s="5" t="str">
        <f t="shared" si="927"/>
        <v>herman as44204UTARADAY</v>
      </c>
      <c r="AI3320" s="5" t="str">
        <f t="shared" si="928"/>
        <v>BMJ 04344204DAY</v>
      </c>
      <c r="AJ3320" s="5" t="str">
        <f t="shared" si="929"/>
        <v>herman as44204DAY</v>
      </c>
      <c r="AK3320" s="5" t="str">
        <f t="shared" si="930"/>
        <v>herman asBMJ II</v>
      </c>
      <c r="AL3320" s="5" t="str">
        <f t="shared" si="932"/>
        <v>1UTARA</v>
      </c>
      <c r="AM3320" s="5" t="str">
        <f t="shared" si="933"/>
        <v>1 &gt; 4UTARA12 RODA</v>
      </c>
      <c r="AN3320" s="5" t="str">
        <f t="shared" si="934"/>
        <v>herman asBMJ II1 &gt; 4UTARA12 RODA</v>
      </c>
      <c r="AO3320" s="5" t="str">
        <f t="shared" si="935"/>
        <v>herman as1 &gt; 4UTARA12 RODA</v>
      </c>
      <c r="AP3320" s="5" t="str">
        <f t="shared" si="936"/>
        <v>44204DAY</v>
      </c>
    </row>
    <row r="3321" spans="1:42" x14ac:dyDescent="0.3">
      <c r="A3321" s="33">
        <v>1</v>
      </c>
      <c r="B3321" s="33"/>
      <c r="C3321" s="70">
        <v>44204</v>
      </c>
      <c r="D3321" s="71" t="s">
        <v>19</v>
      </c>
      <c r="E3321" s="70">
        <v>44204</v>
      </c>
      <c r="F3321" s="71">
        <v>10000345</v>
      </c>
      <c r="G3321" s="33" t="s">
        <v>20</v>
      </c>
      <c r="H3321" s="33" t="s">
        <v>21</v>
      </c>
      <c r="I3321" s="33" t="s">
        <v>123</v>
      </c>
      <c r="J3321" s="33" t="s">
        <v>23</v>
      </c>
      <c r="K3321" s="63" t="s">
        <v>33</v>
      </c>
      <c r="L3321" s="32" t="str">
        <f t="shared" si="937"/>
        <v>CGE370</v>
      </c>
      <c r="M3321" s="32" t="str">
        <f t="shared" si="938"/>
        <v>BMJ II</v>
      </c>
      <c r="N3321" s="32" t="str">
        <f t="shared" si="939"/>
        <v>12 RODA</v>
      </c>
      <c r="O3321" s="146">
        <v>0.46182870370370371</v>
      </c>
      <c r="P3321" s="65">
        <v>0.46182870370370371</v>
      </c>
      <c r="Q3321" s="65"/>
      <c r="R3321" s="66">
        <v>2</v>
      </c>
      <c r="S3321" s="66">
        <v>48400</v>
      </c>
      <c r="T3321" s="66">
        <v>17120</v>
      </c>
      <c r="U3321" s="67">
        <f t="shared" si="931"/>
        <v>31.28</v>
      </c>
      <c r="V3321" s="66">
        <f t="shared" si="922"/>
        <v>634264.56000000006</v>
      </c>
      <c r="W3321" s="66" t="str">
        <f t="shared" si="923"/>
        <v>1 &gt; 4</v>
      </c>
      <c r="X3321" s="66">
        <f>A3321+SUMIFS(Presensi!F:F,Presensi!E:E,'Entry Data'!AP3321)</f>
        <v>1</v>
      </c>
      <c r="Y3321" s="66">
        <f>IFERROR(INDEX('Retasi Pricing'!F:F,MATCH('Entry Data'!AM3321,'Retasi Pricing'!E:E,0))*X3321,"")</f>
        <v>27500</v>
      </c>
      <c r="Z3321" s="62" t="s">
        <v>26</v>
      </c>
      <c r="AA3321" s="62" t="s">
        <v>27</v>
      </c>
      <c r="AB3321" s="32"/>
      <c r="AC3321" s="32" t="s">
        <v>177</v>
      </c>
      <c r="AD3321" s="32" t="str">
        <f t="shared" si="924"/>
        <v/>
      </c>
      <c r="AF3321" s="5" t="str">
        <f t="shared" si="925"/>
        <v>herman as44204</v>
      </c>
      <c r="AG3321" s="5" t="str">
        <f t="shared" si="926"/>
        <v>BMJ 04344204UTARADAY</v>
      </c>
      <c r="AH3321" s="5" t="str">
        <f t="shared" si="927"/>
        <v>herman as44204UTARADAY</v>
      </c>
      <c r="AI3321" s="5" t="str">
        <f t="shared" si="928"/>
        <v>BMJ 04344204DAY</v>
      </c>
      <c r="AJ3321" s="5" t="str">
        <f t="shared" si="929"/>
        <v>herman as44204DAY</v>
      </c>
      <c r="AK3321" s="5" t="str">
        <f t="shared" si="930"/>
        <v>herman asBMJ II</v>
      </c>
      <c r="AL3321" s="5" t="str">
        <f t="shared" si="932"/>
        <v>2UTARA</v>
      </c>
      <c r="AM3321" s="5" t="str">
        <f t="shared" si="933"/>
        <v>1 &gt; 4UTARA12 RODA</v>
      </c>
      <c r="AN3321" s="5" t="str">
        <f t="shared" si="934"/>
        <v>herman asBMJ II1 &gt; 4UTARA12 RODA</v>
      </c>
      <c r="AO3321" s="5" t="str">
        <f t="shared" si="935"/>
        <v>herman as1 &gt; 4UTARA12 RODA</v>
      </c>
      <c r="AP3321" s="5" t="str">
        <f t="shared" si="936"/>
        <v>44204DAY</v>
      </c>
    </row>
    <row r="3322" spans="1:42" x14ac:dyDescent="0.3">
      <c r="A3322" s="33">
        <v>1</v>
      </c>
      <c r="B3322" s="33"/>
      <c r="C3322" s="70">
        <v>44204</v>
      </c>
      <c r="D3322" s="71" t="s">
        <v>19</v>
      </c>
      <c r="E3322" s="70">
        <v>44204</v>
      </c>
      <c r="F3322" s="71">
        <v>5167265</v>
      </c>
      <c r="G3322" s="33" t="s">
        <v>20</v>
      </c>
      <c r="H3322" s="33" t="s">
        <v>21</v>
      </c>
      <c r="I3322" s="33" t="s">
        <v>123</v>
      </c>
      <c r="J3322" s="33" t="s">
        <v>46</v>
      </c>
      <c r="K3322" s="63" t="s">
        <v>33</v>
      </c>
      <c r="L3322" s="32" t="str">
        <f t="shared" si="937"/>
        <v>CGE370</v>
      </c>
      <c r="M3322" s="32" t="str">
        <f t="shared" si="938"/>
        <v>BMJ II</v>
      </c>
      <c r="N3322" s="32" t="str">
        <f t="shared" si="939"/>
        <v>12 RODA</v>
      </c>
      <c r="O3322" s="146">
        <v>0.5881481481481482</v>
      </c>
      <c r="P3322" s="65">
        <v>0.5881481481481482</v>
      </c>
      <c r="Q3322" s="65"/>
      <c r="R3322" s="66">
        <v>3</v>
      </c>
      <c r="S3322" s="66">
        <v>48060</v>
      </c>
      <c r="T3322" s="66">
        <v>17020</v>
      </c>
      <c r="U3322" s="67">
        <f t="shared" si="931"/>
        <v>31.04</v>
      </c>
      <c r="V3322" s="66">
        <f t="shared" si="922"/>
        <v>629398.08000000007</v>
      </c>
      <c r="W3322" s="66" t="str">
        <f t="shared" si="923"/>
        <v>1 &gt; 4</v>
      </c>
      <c r="X3322" s="66">
        <f>A3322+SUMIFS(Presensi!F:F,Presensi!E:E,'Entry Data'!AP3322)</f>
        <v>1</v>
      </c>
      <c r="Y3322" s="66">
        <f>IFERROR(INDEX('Retasi Pricing'!F:F,MATCH('Entry Data'!AM3322,'Retasi Pricing'!E:E,0))*X3322,"")</f>
        <v>27500</v>
      </c>
      <c r="Z3322" s="62" t="s">
        <v>26</v>
      </c>
      <c r="AA3322" s="62" t="s">
        <v>27</v>
      </c>
      <c r="AB3322" s="32"/>
      <c r="AC3322" s="32" t="s">
        <v>177</v>
      </c>
      <c r="AD3322" s="32" t="str">
        <f t="shared" si="924"/>
        <v/>
      </c>
      <c r="AF3322" s="5" t="str">
        <f t="shared" si="925"/>
        <v>herman as44204</v>
      </c>
      <c r="AG3322" s="5" t="str">
        <f t="shared" si="926"/>
        <v>BMJ 04344204UTARADAY</v>
      </c>
      <c r="AH3322" s="5" t="str">
        <f t="shared" si="927"/>
        <v>herman as44204UTARADAY</v>
      </c>
      <c r="AI3322" s="5" t="str">
        <f t="shared" si="928"/>
        <v>BMJ 04344204DAY</v>
      </c>
      <c r="AJ3322" s="5" t="str">
        <f t="shared" si="929"/>
        <v>herman as44204DAY</v>
      </c>
      <c r="AK3322" s="5" t="str">
        <f t="shared" si="930"/>
        <v>herman asBMJ II</v>
      </c>
      <c r="AL3322" s="5" t="str">
        <f t="shared" si="932"/>
        <v>3UTARA</v>
      </c>
      <c r="AM3322" s="5" t="str">
        <f t="shared" si="933"/>
        <v>1 &gt; 4UTARA12 RODA</v>
      </c>
      <c r="AN3322" s="5" t="str">
        <f t="shared" si="934"/>
        <v>herman asBMJ II1 &gt; 4UTARA12 RODA</v>
      </c>
      <c r="AO3322" s="5" t="str">
        <f t="shared" si="935"/>
        <v>herman as1 &gt; 4UTARA12 RODA</v>
      </c>
      <c r="AP3322" s="5" t="str">
        <f t="shared" si="936"/>
        <v>44204DAY</v>
      </c>
    </row>
    <row r="3323" spans="1:42" x14ac:dyDescent="0.3">
      <c r="A3323" s="33">
        <v>1</v>
      </c>
      <c r="B3323" s="33"/>
      <c r="C3323" s="70">
        <v>44204</v>
      </c>
      <c r="D3323" s="71" t="s">
        <v>19</v>
      </c>
      <c r="E3323" s="70">
        <v>44204</v>
      </c>
      <c r="F3323" s="71">
        <v>5167338</v>
      </c>
      <c r="G3323" s="33" t="s">
        <v>20</v>
      </c>
      <c r="H3323" s="33" t="s">
        <v>21</v>
      </c>
      <c r="I3323" s="33" t="s">
        <v>123</v>
      </c>
      <c r="J3323" s="33" t="s">
        <v>46</v>
      </c>
      <c r="K3323" s="63" t="s">
        <v>33</v>
      </c>
      <c r="L3323" s="32" t="str">
        <f t="shared" si="937"/>
        <v>CGE370</v>
      </c>
      <c r="M3323" s="32" t="str">
        <f t="shared" si="938"/>
        <v>BMJ II</v>
      </c>
      <c r="N3323" s="32" t="str">
        <f t="shared" si="939"/>
        <v>12 RODA</v>
      </c>
      <c r="O3323" s="146">
        <v>0.64642361111111113</v>
      </c>
      <c r="P3323" s="65">
        <v>0.64642361111111113</v>
      </c>
      <c r="Q3323" s="65"/>
      <c r="R3323" s="66">
        <v>4</v>
      </c>
      <c r="S3323" s="66">
        <v>49380</v>
      </c>
      <c r="T3323" s="66">
        <v>17020</v>
      </c>
      <c r="U3323" s="67">
        <f t="shared" si="931"/>
        <v>32.36</v>
      </c>
      <c r="V3323" s="66">
        <f t="shared" si="922"/>
        <v>656163.72</v>
      </c>
      <c r="W3323" s="66" t="str">
        <f t="shared" si="923"/>
        <v>1 &gt; 4</v>
      </c>
      <c r="X3323" s="66">
        <f>A3323+SUMIFS(Presensi!F:F,Presensi!E:E,'Entry Data'!AP3323)</f>
        <v>1</v>
      </c>
      <c r="Y3323" s="66">
        <f>IFERROR(INDEX('Retasi Pricing'!F:F,MATCH('Entry Data'!AM3323,'Retasi Pricing'!E:E,0))*X3323,"")</f>
        <v>27500</v>
      </c>
      <c r="Z3323" s="62" t="s">
        <v>26</v>
      </c>
      <c r="AA3323" s="62" t="s">
        <v>27</v>
      </c>
      <c r="AB3323" s="32"/>
      <c r="AC3323" s="32" t="s">
        <v>177</v>
      </c>
      <c r="AD3323" s="32" t="str">
        <f t="shared" si="924"/>
        <v/>
      </c>
      <c r="AF3323" s="5" t="str">
        <f t="shared" si="925"/>
        <v>herman as44204</v>
      </c>
      <c r="AG3323" s="5" t="str">
        <f t="shared" si="926"/>
        <v>BMJ 04344204UTARADAY</v>
      </c>
      <c r="AH3323" s="5" t="str">
        <f t="shared" si="927"/>
        <v>herman as44204UTARADAY</v>
      </c>
      <c r="AI3323" s="5" t="str">
        <f t="shared" si="928"/>
        <v>BMJ 04344204DAY</v>
      </c>
      <c r="AJ3323" s="5" t="str">
        <f t="shared" si="929"/>
        <v>herman as44204DAY</v>
      </c>
      <c r="AK3323" s="5" t="str">
        <f t="shared" si="930"/>
        <v>herman asBMJ II</v>
      </c>
      <c r="AL3323" s="5" t="str">
        <f t="shared" si="932"/>
        <v>4UTARA</v>
      </c>
      <c r="AM3323" s="5" t="str">
        <f t="shared" si="933"/>
        <v>1 &gt; 4UTARA12 RODA</v>
      </c>
      <c r="AN3323" s="5" t="str">
        <f t="shared" si="934"/>
        <v>herman asBMJ II1 &gt; 4UTARA12 RODA</v>
      </c>
      <c r="AO3323" s="5" t="str">
        <f t="shared" si="935"/>
        <v>herman as1 &gt; 4UTARA12 RODA</v>
      </c>
      <c r="AP3323" s="5" t="str">
        <f t="shared" si="936"/>
        <v>44204DAY</v>
      </c>
    </row>
    <row r="3324" spans="1:42" x14ac:dyDescent="0.3">
      <c r="A3324" s="33">
        <v>1</v>
      </c>
      <c r="B3324" s="33"/>
      <c r="C3324" s="70">
        <v>44204</v>
      </c>
      <c r="D3324" s="71" t="s">
        <v>19</v>
      </c>
      <c r="E3324" s="70">
        <v>44204</v>
      </c>
      <c r="F3324" s="71">
        <v>5167430</v>
      </c>
      <c r="G3324" s="33" t="s">
        <v>20</v>
      </c>
      <c r="H3324" s="33" t="s">
        <v>50</v>
      </c>
      <c r="I3324" s="33" t="s">
        <v>51</v>
      </c>
      <c r="J3324" s="33" t="s">
        <v>53</v>
      </c>
      <c r="K3324" s="63" t="s">
        <v>33</v>
      </c>
      <c r="L3324" s="32" t="str">
        <f t="shared" si="937"/>
        <v>CGE370</v>
      </c>
      <c r="M3324" s="32" t="str">
        <f t="shared" si="938"/>
        <v>BMJ II</v>
      </c>
      <c r="N3324" s="32" t="str">
        <f t="shared" si="939"/>
        <v>12 RODA</v>
      </c>
      <c r="O3324" s="146">
        <v>0.71891203703703699</v>
      </c>
      <c r="P3324" s="65">
        <v>0.71891203703703699</v>
      </c>
      <c r="Q3324" s="65"/>
      <c r="R3324" s="66">
        <v>5</v>
      </c>
      <c r="S3324" s="66">
        <v>48740</v>
      </c>
      <c r="T3324" s="66">
        <v>17020</v>
      </c>
      <c r="U3324" s="67">
        <f t="shared" si="931"/>
        <v>31.72</v>
      </c>
      <c r="V3324" s="66">
        <f t="shared" si="922"/>
        <v>643186.43999999994</v>
      </c>
      <c r="W3324" s="66" t="str">
        <f t="shared" si="923"/>
        <v>&gt; 5</v>
      </c>
      <c r="X3324" s="66">
        <f>A3324+SUMIFS(Presensi!F:F,Presensi!E:E,'Entry Data'!AP3324)</f>
        <v>1</v>
      </c>
      <c r="Y3324" s="66">
        <f>IFERROR(INDEX('Retasi Pricing'!F:F,MATCH('Entry Data'!AM3324,'Retasi Pricing'!E:E,0))*X3324,"")</f>
        <v>31200</v>
      </c>
      <c r="Z3324" s="62" t="s">
        <v>26</v>
      </c>
      <c r="AA3324" s="62" t="s">
        <v>27</v>
      </c>
      <c r="AB3324" s="32"/>
      <c r="AC3324" s="32" t="s">
        <v>177</v>
      </c>
      <c r="AD3324" s="32" t="str">
        <f t="shared" si="924"/>
        <v/>
      </c>
      <c r="AF3324" s="5" t="str">
        <f t="shared" si="925"/>
        <v>herman as44204</v>
      </c>
      <c r="AG3324" s="5" t="str">
        <f t="shared" si="926"/>
        <v>BMJ 04344204UTARADAY</v>
      </c>
      <c r="AH3324" s="5" t="str">
        <f t="shared" si="927"/>
        <v>herman as44204UTARADAY</v>
      </c>
      <c r="AI3324" s="5" t="str">
        <f t="shared" si="928"/>
        <v>BMJ 04344204DAY</v>
      </c>
      <c r="AJ3324" s="5" t="str">
        <f t="shared" si="929"/>
        <v>herman as44204DAY</v>
      </c>
      <c r="AK3324" s="5" t="str">
        <f t="shared" si="930"/>
        <v>herman asBMJ II</v>
      </c>
      <c r="AL3324" s="5" t="str">
        <f t="shared" si="932"/>
        <v>5UTARA</v>
      </c>
      <c r="AM3324" s="5" t="str">
        <f t="shared" si="933"/>
        <v>&gt; 5UTARA12 RODA</v>
      </c>
      <c r="AN3324" s="5" t="str">
        <f t="shared" si="934"/>
        <v>herman asBMJ II&gt; 5UTARA12 RODA</v>
      </c>
      <c r="AO3324" s="5" t="str">
        <f t="shared" si="935"/>
        <v>herman as&gt; 5UTARA12 RODA</v>
      </c>
      <c r="AP3324" s="5" t="str">
        <f t="shared" si="936"/>
        <v>44204DAY</v>
      </c>
    </row>
    <row r="3325" spans="1:42" x14ac:dyDescent="0.3">
      <c r="A3325" s="33">
        <v>1</v>
      </c>
      <c r="B3325" s="33"/>
      <c r="C3325" s="70">
        <v>44204</v>
      </c>
      <c r="D3325" s="71" t="s">
        <v>19</v>
      </c>
      <c r="E3325" s="70">
        <v>44204</v>
      </c>
      <c r="F3325" s="71">
        <v>5167149</v>
      </c>
      <c r="G3325" s="33" t="s">
        <v>20</v>
      </c>
      <c r="H3325" s="33" t="s">
        <v>50</v>
      </c>
      <c r="I3325" s="33" t="s">
        <v>51</v>
      </c>
      <c r="J3325" s="33" t="s">
        <v>53</v>
      </c>
      <c r="K3325" s="63" t="s">
        <v>107</v>
      </c>
      <c r="L3325" s="32" t="str">
        <f t="shared" si="937"/>
        <v>CGE370</v>
      </c>
      <c r="M3325" s="32" t="str">
        <f t="shared" si="938"/>
        <v>BMJ II</v>
      </c>
      <c r="N3325" s="32" t="str">
        <f t="shared" si="939"/>
        <v>12 RODA</v>
      </c>
      <c r="O3325" s="146">
        <v>0.43846064814814811</v>
      </c>
      <c r="P3325" s="65">
        <v>0.4440972222222222</v>
      </c>
      <c r="Q3325" s="65"/>
      <c r="R3325" s="66">
        <v>1</v>
      </c>
      <c r="S3325" s="66">
        <v>44520</v>
      </c>
      <c r="T3325" s="66">
        <v>16740</v>
      </c>
      <c r="U3325" s="67">
        <f t="shared" si="931"/>
        <v>27.78</v>
      </c>
      <c r="V3325" s="66">
        <f t="shared" si="922"/>
        <v>563295.06000000006</v>
      </c>
      <c r="W3325" s="66" t="str">
        <f t="shared" si="923"/>
        <v>1 &gt; 4</v>
      </c>
      <c r="X3325" s="66">
        <f>A3325+SUMIFS(Presensi!F:F,Presensi!E:E,'Entry Data'!AP3325)</f>
        <v>1</v>
      </c>
      <c r="Y3325" s="66">
        <f>IFERROR(INDEX('Retasi Pricing'!F:F,MATCH('Entry Data'!AM3325,'Retasi Pricing'!E:E,0))*X3325,"")</f>
        <v>27500</v>
      </c>
      <c r="Z3325" s="62" t="s">
        <v>26</v>
      </c>
      <c r="AA3325" s="62" t="s">
        <v>27</v>
      </c>
      <c r="AB3325" s="32"/>
      <c r="AC3325" s="32" t="s">
        <v>192</v>
      </c>
      <c r="AD3325" s="32" t="str">
        <f t="shared" si="924"/>
        <v/>
      </c>
      <c r="AF3325" s="5" t="str">
        <f t="shared" si="925"/>
        <v>awaluddin44204</v>
      </c>
      <c r="AG3325" s="5" t="str">
        <f t="shared" si="926"/>
        <v>BMJ 04444204UTARADAY</v>
      </c>
      <c r="AH3325" s="5" t="str">
        <f t="shared" si="927"/>
        <v>awaluddin44204UTARADAY</v>
      </c>
      <c r="AI3325" s="5" t="str">
        <f t="shared" si="928"/>
        <v>BMJ 04444204DAY</v>
      </c>
      <c r="AJ3325" s="5" t="str">
        <f t="shared" si="929"/>
        <v>awaluddin44204DAY</v>
      </c>
      <c r="AK3325" s="5" t="str">
        <f t="shared" si="930"/>
        <v>awaluddinBMJ II</v>
      </c>
      <c r="AL3325" s="5" t="str">
        <f t="shared" si="932"/>
        <v>1UTARA</v>
      </c>
      <c r="AM3325" s="5" t="str">
        <f t="shared" si="933"/>
        <v>1 &gt; 4UTARA12 RODA</v>
      </c>
      <c r="AN3325" s="5" t="str">
        <f t="shared" si="934"/>
        <v>awaluddinBMJ II1 &gt; 4UTARA12 RODA</v>
      </c>
      <c r="AO3325" s="5" t="str">
        <f t="shared" si="935"/>
        <v>awaluddin1 &gt; 4UTARA12 RODA</v>
      </c>
      <c r="AP3325" s="5" t="str">
        <f t="shared" si="936"/>
        <v>44204DAY</v>
      </c>
    </row>
    <row r="3326" spans="1:42" x14ac:dyDescent="0.3">
      <c r="A3326" s="33">
        <v>1</v>
      </c>
      <c r="B3326" s="33"/>
      <c r="C3326" s="70">
        <v>44204</v>
      </c>
      <c r="D3326" s="71" t="s">
        <v>19</v>
      </c>
      <c r="E3326" s="70">
        <v>44204</v>
      </c>
      <c r="F3326" s="71">
        <v>5167227</v>
      </c>
      <c r="G3326" s="33" t="s">
        <v>20</v>
      </c>
      <c r="H3326" s="33" t="s">
        <v>50</v>
      </c>
      <c r="I3326" s="33" t="s">
        <v>51</v>
      </c>
      <c r="J3326" s="33" t="s">
        <v>53</v>
      </c>
      <c r="K3326" s="63" t="s">
        <v>107</v>
      </c>
      <c r="L3326" s="32" t="str">
        <f t="shared" si="937"/>
        <v>CGE370</v>
      </c>
      <c r="M3326" s="32" t="str">
        <f t="shared" si="938"/>
        <v>BMJ II</v>
      </c>
      <c r="N3326" s="32" t="str">
        <f t="shared" si="939"/>
        <v>12 RODA</v>
      </c>
      <c r="O3326" s="146">
        <v>0.54380787037037037</v>
      </c>
      <c r="P3326" s="65">
        <v>0.54380787037037037</v>
      </c>
      <c r="Q3326" s="65"/>
      <c r="R3326" s="66">
        <v>2</v>
      </c>
      <c r="S3326" s="66">
        <v>47680</v>
      </c>
      <c r="T3326" s="66">
        <v>16740</v>
      </c>
      <c r="U3326" s="67">
        <f t="shared" si="931"/>
        <v>30.94</v>
      </c>
      <c r="V3326" s="66">
        <f t="shared" si="922"/>
        <v>627370.38000000012</v>
      </c>
      <c r="W3326" s="66" t="str">
        <f t="shared" si="923"/>
        <v>1 &gt; 4</v>
      </c>
      <c r="X3326" s="66">
        <f>A3326+SUMIFS(Presensi!F:F,Presensi!E:E,'Entry Data'!AP3326)</f>
        <v>1</v>
      </c>
      <c r="Y3326" s="66">
        <f>IFERROR(INDEX('Retasi Pricing'!F:F,MATCH('Entry Data'!AM3326,'Retasi Pricing'!E:E,0))*X3326,"")</f>
        <v>27500</v>
      </c>
      <c r="Z3326" s="62" t="s">
        <v>26</v>
      </c>
      <c r="AA3326" s="62" t="s">
        <v>27</v>
      </c>
      <c r="AB3326" s="32"/>
      <c r="AC3326" s="32" t="s">
        <v>192</v>
      </c>
      <c r="AD3326" s="32" t="str">
        <f t="shared" si="924"/>
        <v/>
      </c>
      <c r="AF3326" s="5" t="str">
        <f t="shared" si="925"/>
        <v>awaluddin44204</v>
      </c>
      <c r="AG3326" s="5" t="str">
        <f t="shared" si="926"/>
        <v>BMJ 04444204UTARADAY</v>
      </c>
      <c r="AH3326" s="5" t="str">
        <f t="shared" si="927"/>
        <v>awaluddin44204UTARADAY</v>
      </c>
      <c r="AI3326" s="5" t="str">
        <f t="shared" si="928"/>
        <v>BMJ 04444204DAY</v>
      </c>
      <c r="AJ3326" s="5" t="str">
        <f t="shared" si="929"/>
        <v>awaluddin44204DAY</v>
      </c>
      <c r="AK3326" s="5" t="str">
        <f t="shared" si="930"/>
        <v>awaluddinBMJ II</v>
      </c>
      <c r="AL3326" s="5" t="str">
        <f t="shared" si="932"/>
        <v>2UTARA</v>
      </c>
      <c r="AM3326" s="5" t="str">
        <f t="shared" si="933"/>
        <v>1 &gt; 4UTARA12 RODA</v>
      </c>
      <c r="AN3326" s="5" t="str">
        <f t="shared" si="934"/>
        <v>awaluddinBMJ II1 &gt; 4UTARA12 RODA</v>
      </c>
      <c r="AO3326" s="5" t="str">
        <f t="shared" si="935"/>
        <v>awaluddin1 &gt; 4UTARA12 RODA</v>
      </c>
      <c r="AP3326" s="5" t="str">
        <f t="shared" si="936"/>
        <v>44204DAY</v>
      </c>
    </row>
    <row r="3327" spans="1:42" x14ac:dyDescent="0.3">
      <c r="A3327" s="33">
        <v>1</v>
      </c>
      <c r="B3327" s="33"/>
      <c r="C3327" s="70">
        <v>44204</v>
      </c>
      <c r="D3327" s="71" t="s">
        <v>19</v>
      </c>
      <c r="E3327" s="70">
        <v>44204</v>
      </c>
      <c r="F3327" s="71">
        <v>5167035</v>
      </c>
      <c r="G3327" s="33" t="s">
        <v>20</v>
      </c>
      <c r="H3327" s="33" t="s">
        <v>50</v>
      </c>
      <c r="I3327" s="33" t="s">
        <v>51</v>
      </c>
      <c r="J3327" s="33" t="s">
        <v>52</v>
      </c>
      <c r="K3327" s="63" t="s">
        <v>35</v>
      </c>
      <c r="L3327" s="32" t="str">
        <f t="shared" si="937"/>
        <v>CGE370</v>
      </c>
      <c r="M3327" s="32" t="str">
        <f t="shared" si="938"/>
        <v>BMJ II</v>
      </c>
      <c r="N3327" s="32" t="str">
        <f t="shared" si="939"/>
        <v>12 RODA</v>
      </c>
      <c r="O3327" s="146">
        <v>0.34570601851851851</v>
      </c>
      <c r="P3327" s="65">
        <v>0.35091435185185182</v>
      </c>
      <c r="Q3327" s="65"/>
      <c r="R3327" s="66">
        <v>1</v>
      </c>
      <c r="S3327" s="66">
        <v>47040</v>
      </c>
      <c r="T3327" s="66">
        <v>17220</v>
      </c>
      <c r="U3327" s="67">
        <f t="shared" si="931"/>
        <v>29.82</v>
      </c>
      <c r="V3327" s="66">
        <f t="shared" si="922"/>
        <v>604660.14</v>
      </c>
      <c r="W3327" s="66" t="str">
        <f t="shared" si="923"/>
        <v>1 &gt; 4</v>
      </c>
      <c r="X3327" s="66">
        <f>A3327+SUMIFS(Presensi!F:F,Presensi!E:E,'Entry Data'!AP3327)</f>
        <v>1</v>
      </c>
      <c r="Y3327" s="66">
        <f>IFERROR(INDEX('Retasi Pricing'!F:F,MATCH('Entry Data'!AM3327,'Retasi Pricing'!E:E,0))*X3327,"")</f>
        <v>27500</v>
      </c>
      <c r="Z3327" s="62" t="s">
        <v>26</v>
      </c>
      <c r="AA3327" s="62" t="s">
        <v>27</v>
      </c>
      <c r="AB3327" s="32"/>
      <c r="AC3327" s="32" t="s">
        <v>312</v>
      </c>
      <c r="AD3327" s="32" t="str">
        <f t="shared" si="924"/>
        <v/>
      </c>
      <c r="AF3327" s="5" t="str">
        <f t="shared" si="925"/>
        <v>yosef yanto44204</v>
      </c>
      <c r="AG3327" s="5" t="str">
        <f t="shared" si="926"/>
        <v>BMJ 04544204UTARADAY</v>
      </c>
      <c r="AH3327" s="5" t="str">
        <f t="shared" si="927"/>
        <v>yosef yanto44204UTARADAY</v>
      </c>
      <c r="AI3327" s="5" t="str">
        <f t="shared" si="928"/>
        <v>BMJ 04544204DAY</v>
      </c>
      <c r="AJ3327" s="5" t="str">
        <f t="shared" si="929"/>
        <v>yosef yanto44204DAY</v>
      </c>
      <c r="AK3327" s="5" t="str">
        <f t="shared" si="930"/>
        <v>yosef yantoBMJ II</v>
      </c>
      <c r="AL3327" s="5" t="str">
        <f t="shared" si="932"/>
        <v>1UTARA</v>
      </c>
      <c r="AM3327" s="5" t="str">
        <f t="shared" si="933"/>
        <v>1 &gt; 4UTARA12 RODA</v>
      </c>
      <c r="AN3327" s="5" t="str">
        <f t="shared" si="934"/>
        <v>yosef yantoBMJ II1 &gt; 4UTARA12 RODA</v>
      </c>
      <c r="AO3327" s="5" t="str">
        <f t="shared" si="935"/>
        <v>yosef yanto1 &gt; 4UTARA12 RODA</v>
      </c>
      <c r="AP3327" s="5" t="str">
        <f t="shared" si="936"/>
        <v>44204DAY</v>
      </c>
    </row>
    <row r="3328" spans="1:42" x14ac:dyDescent="0.3">
      <c r="A3328" s="33">
        <v>1</v>
      </c>
      <c r="B3328" s="33"/>
      <c r="C3328" s="70">
        <v>44204</v>
      </c>
      <c r="D3328" s="71" t="s">
        <v>19</v>
      </c>
      <c r="E3328" s="70">
        <v>44204</v>
      </c>
      <c r="F3328" s="71">
        <v>5167104</v>
      </c>
      <c r="G3328" s="33" t="s">
        <v>20</v>
      </c>
      <c r="H3328" s="33" t="s">
        <v>50</v>
      </c>
      <c r="I3328" s="33" t="s">
        <v>170</v>
      </c>
      <c r="J3328" s="33" t="s">
        <v>23</v>
      </c>
      <c r="K3328" s="63" t="s">
        <v>35</v>
      </c>
      <c r="L3328" s="32" t="str">
        <f t="shared" si="937"/>
        <v>CGE370</v>
      </c>
      <c r="M3328" s="32" t="str">
        <f t="shared" si="938"/>
        <v>BMJ II</v>
      </c>
      <c r="N3328" s="32" t="str">
        <f t="shared" si="939"/>
        <v>12 RODA</v>
      </c>
      <c r="O3328" s="146">
        <v>0.40133101851851855</v>
      </c>
      <c r="P3328" s="65">
        <v>0.40133101851851855</v>
      </c>
      <c r="Q3328" s="65"/>
      <c r="R3328" s="66">
        <v>2</v>
      </c>
      <c r="S3328" s="66">
        <v>45400</v>
      </c>
      <c r="T3328" s="66">
        <v>17220</v>
      </c>
      <c r="U3328" s="67">
        <f t="shared" si="931"/>
        <v>28.18</v>
      </c>
      <c r="V3328" s="66">
        <f t="shared" si="922"/>
        <v>571405.86</v>
      </c>
      <c r="W3328" s="66" t="str">
        <f t="shared" si="923"/>
        <v>1 &gt; 4</v>
      </c>
      <c r="X3328" s="66">
        <f>A3328+SUMIFS(Presensi!F:F,Presensi!E:E,'Entry Data'!AP3328)</f>
        <v>1</v>
      </c>
      <c r="Y3328" s="66">
        <f>IFERROR(INDEX('Retasi Pricing'!F:F,MATCH('Entry Data'!AM3328,'Retasi Pricing'!E:E,0))*X3328,"")</f>
        <v>27500</v>
      </c>
      <c r="Z3328" s="62" t="s">
        <v>26</v>
      </c>
      <c r="AA3328" s="62" t="s">
        <v>27</v>
      </c>
      <c r="AB3328" s="32"/>
      <c r="AC3328" s="32" t="s">
        <v>312</v>
      </c>
      <c r="AD3328" s="32" t="str">
        <f t="shared" si="924"/>
        <v/>
      </c>
      <c r="AF3328" s="5" t="str">
        <f t="shared" si="925"/>
        <v>yosef yanto44204</v>
      </c>
      <c r="AG3328" s="5" t="str">
        <f t="shared" si="926"/>
        <v>BMJ 04544204UTARADAY</v>
      </c>
      <c r="AH3328" s="5" t="str">
        <f t="shared" si="927"/>
        <v>yosef yanto44204UTARADAY</v>
      </c>
      <c r="AI3328" s="5" t="str">
        <f t="shared" si="928"/>
        <v>BMJ 04544204DAY</v>
      </c>
      <c r="AJ3328" s="5" t="str">
        <f t="shared" si="929"/>
        <v>yosef yanto44204DAY</v>
      </c>
      <c r="AK3328" s="5" t="str">
        <f t="shared" si="930"/>
        <v>yosef yantoBMJ II</v>
      </c>
      <c r="AL3328" s="5" t="str">
        <f t="shared" si="932"/>
        <v>2UTARA</v>
      </c>
      <c r="AM3328" s="5" t="str">
        <f t="shared" si="933"/>
        <v>1 &gt; 4UTARA12 RODA</v>
      </c>
      <c r="AN3328" s="5" t="str">
        <f t="shared" si="934"/>
        <v>yosef yantoBMJ II1 &gt; 4UTARA12 RODA</v>
      </c>
      <c r="AO3328" s="5" t="str">
        <f t="shared" si="935"/>
        <v>yosef yanto1 &gt; 4UTARA12 RODA</v>
      </c>
      <c r="AP3328" s="5" t="str">
        <f t="shared" si="936"/>
        <v>44204DAY</v>
      </c>
    </row>
    <row r="3329" spans="1:42" x14ac:dyDescent="0.3">
      <c r="A3329" s="33">
        <v>1</v>
      </c>
      <c r="B3329" s="33"/>
      <c r="C3329" s="70">
        <v>44204</v>
      </c>
      <c r="D3329" s="71" t="s">
        <v>19</v>
      </c>
      <c r="E3329" s="70">
        <v>44204</v>
      </c>
      <c r="F3329" s="71">
        <v>5167163</v>
      </c>
      <c r="G3329" s="33" t="s">
        <v>20</v>
      </c>
      <c r="H3329" s="33" t="s">
        <v>50</v>
      </c>
      <c r="I3329" s="33" t="s">
        <v>51</v>
      </c>
      <c r="J3329" s="33" t="s">
        <v>53</v>
      </c>
      <c r="K3329" s="63" t="s">
        <v>35</v>
      </c>
      <c r="L3329" s="32" t="str">
        <f t="shared" si="937"/>
        <v>CGE370</v>
      </c>
      <c r="M3329" s="32" t="str">
        <f t="shared" si="938"/>
        <v>BMJ II</v>
      </c>
      <c r="N3329" s="32" t="str">
        <f t="shared" si="939"/>
        <v>12 RODA</v>
      </c>
      <c r="O3329" s="146">
        <v>0.47038194444444442</v>
      </c>
      <c r="P3329" s="65">
        <v>0.47038194444444442</v>
      </c>
      <c r="Q3329" s="65"/>
      <c r="R3329" s="66">
        <v>3</v>
      </c>
      <c r="S3329" s="66">
        <v>48820</v>
      </c>
      <c r="T3329" s="66">
        <v>17220</v>
      </c>
      <c r="U3329" s="67">
        <f t="shared" si="931"/>
        <v>31.6</v>
      </c>
      <c r="V3329" s="66">
        <f t="shared" si="922"/>
        <v>640753.20000000007</v>
      </c>
      <c r="W3329" s="66" t="str">
        <f t="shared" si="923"/>
        <v>1 &gt; 4</v>
      </c>
      <c r="X3329" s="66">
        <f>A3329+SUMIFS(Presensi!F:F,Presensi!E:E,'Entry Data'!AP3329)</f>
        <v>1</v>
      </c>
      <c r="Y3329" s="66">
        <f>IFERROR(INDEX('Retasi Pricing'!F:F,MATCH('Entry Data'!AM3329,'Retasi Pricing'!E:E,0))*X3329,"")</f>
        <v>27500</v>
      </c>
      <c r="Z3329" s="62" t="s">
        <v>26</v>
      </c>
      <c r="AA3329" s="62" t="s">
        <v>27</v>
      </c>
      <c r="AB3329" s="32"/>
      <c r="AC3329" s="32" t="s">
        <v>312</v>
      </c>
      <c r="AD3329" s="32" t="str">
        <f t="shared" si="924"/>
        <v/>
      </c>
      <c r="AF3329" s="5" t="str">
        <f t="shared" si="925"/>
        <v>yosef yanto44204</v>
      </c>
      <c r="AG3329" s="5" t="str">
        <f t="shared" si="926"/>
        <v>BMJ 04544204UTARADAY</v>
      </c>
      <c r="AH3329" s="5" t="str">
        <f t="shared" si="927"/>
        <v>yosef yanto44204UTARADAY</v>
      </c>
      <c r="AI3329" s="5" t="str">
        <f t="shared" si="928"/>
        <v>BMJ 04544204DAY</v>
      </c>
      <c r="AJ3329" s="5" t="str">
        <f t="shared" si="929"/>
        <v>yosef yanto44204DAY</v>
      </c>
      <c r="AK3329" s="5" t="str">
        <f t="shared" si="930"/>
        <v>yosef yantoBMJ II</v>
      </c>
      <c r="AL3329" s="5" t="str">
        <f t="shared" si="932"/>
        <v>3UTARA</v>
      </c>
      <c r="AM3329" s="5" t="str">
        <f t="shared" si="933"/>
        <v>1 &gt; 4UTARA12 RODA</v>
      </c>
      <c r="AN3329" s="5" t="str">
        <f t="shared" si="934"/>
        <v>yosef yantoBMJ II1 &gt; 4UTARA12 RODA</v>
      </c>
      <c r="AO3329" s="5" t="str">
        <f t="shared" si="935"/>
        <v>yosef yanto1 &gt; 4UTARA12 RODA</v>
      </c>
      <c r="AP3329" s="5" t="str">
        <f t="shared" si="936"/>
        <v>44204DAY</v>
      </c>
    </row>
    <row r="3330" spans="1:42" x14ac:dyDescent="0.3">
      <c r="A3330" s="33">
        <v>1</v>
      </c>
      <c r="B3330" s="33"/>
      <c r="C3330" s="70">
        <v>44204</v>
      </c>
      <c r="D3330" s="71" t="s">
        <v>19</v>
      </c>
      <c r="E3330" s="70">
        <v>44204</v>
      </c>
      <c r="F3330" s="71">
        <v>5167211</v>
      </c>
      <c r="G3330" s="33" t="s">
        <v>20</v>
      </c>
      <c r="H3330" s="33" t="s">
        <v>21</v>
      </c>
      <c r="I3330" s="33" t="s">
        <v>123</v>
      </c>
      <c r="J3330" s="33" t="s">
        <v>46</v>
      </c>
      <c r="K3330" s="63" t="s">
        <v>35</v>
      </c>
      <c r="L3330" s="32" t="str">
        <f t="shared" si="937"/>
        <v>CGE370</v>
      </c>
      <c r="M3330" s="32" t="str">
        <f t="shared" si="938"/>
        <v>BMJ II</v>
      </c>
      <c r="N3330" s="32" t="str">
        <f t="shared" si="939"/>
        <v>12 RODA</v>
      </c>
      <c r="O3330" s="146">
        <v>0.52140046296296294</v>
      </c>
      <c r="P3330" s="65">
        <v>0.52140046296296294</v>
      </c>
      <c r="Q3330" s="65"/>
      <c r="R3330" s="66">
        <v>4</v>
      </c>
      <c r="S3330" s="66">
        <v>46920</v>
      </c>
      <c r="T3330" s="66">
        <v>17220</v>
      </c>
      <c r="U3330" s="67">
        <f t="shared" si="931"/>
        <v>29.7</v>
      </c>
      <c r="V3330" s="66">
        <f t="shared" si="922"/>
        <v>602226.9</v>
      </c>
      <c r="W3330" s="66" t="str">
        <f t="shared" si="923"/>
        <v>1 &gt; 4</v>
      </c>
      <c r="X3330" s="66">
        <f>A3330+SUMIFS(Presensi!F:F,Presensi!E:E,'Entry Data'!AP3330)</f>
        <v>1</v>
      </c>
      <c r="Y3330" s="66">
        <f>IFERROR(INDEX('Retasi Pricing'!F:F,MATCH('Entry Data'!AM3330,'Retasi Pricing'!E:E,0))*X3330,"")</f>
        <v>27500</v>
      </c>
      <c r="Z3330" s="62" t="s">
        <v>26</v>
      </c>
      <c r="AA3330" s="62" t="s">
        <v>27</v>
      </c>
      <c r="AB3330" s="32"/>
      <c r="AC3330" s="32" t="s">
        <v>312</v>
      </c>
      <c r="AD3330" s="32" t="str">
        <f t="shared" si="924"/>
        <v/>
      </c>
      <c r="AF3330" s="5" t="str">
        <f t="shared" si="925"/>
        <v>yosef yanto44204</v>
      </c>
      <c r="AG3330" s="5" t="str">
        <f t="shared" si="926"/>
        <v>BMJ 04544204UTARADAY</v>
      </c>
      <c r="AH3330" s="5" t="str">
        <f t="shared" si="927"/>
        <v>yosef yanto44204UTARADAY</v>
      </c>
      <c r="AI3330" s="5" t="str">
        <f t="shared" si="928"/>
        <v>BMJ 04544204DAY</v>
      </c>
      <c r="AJ3330" s="5" t="str">
        <f t="shared" si="929"/>
        <v>yosef yanto44204DAY</v>
      </c>
      <c r="AK3330" s="5" t="str">
        <f t="shared" si="930"/>
        <v>yosef yantoBMJ II</v>
      </c>
      <c r="AL3330" s="5" t="str">
        <f t="shared" si="932"/>
        <v>4UTARA</v>
      </c>
      <c r="AM3330" s="5" t="str">
        <f t="shared" si="933"/>
        <v>1 &gt; 4UTARA12 RODA</v>
      </c>
      <c r="AN3330" s="5" t="str">
        <f t="shared" si="934"/>
        <v>yosef yantoBMJ II1 &gt; 4UTARA12 RODA</v>
      </c>
      <c r="AO3330" s="5" t="str">
        <f t="shared" si="935"/>
        <v>yosef yanto1 &gt; 4UTARA12 RODA</v>
      </c>
      <c r="AP3330" s="5" t="str">
        <f t="shared" si="936"/>
        <v>44204DAY</v>
      </c>
    </row>
    <row r="3331" spans="1:42" x14ac:dyDescent="0.3">
      <c r="A3331" s="33">
        <v>1</v>
      </c>
      <c r="B3331" s="33"/>
      <c r="C3331" s="70">
        <v>44204</v>
      </c>
      <c r="D3331" s="71" t="s">
        <v>19</v>
      </c>
      <c r="E3331" s="70">
        <v>44204</v>
      </c>
      <c r="F3331" s="71">
        <v>5167266</v>
      </c>
      <c r="G3331" s="33" t="s">
        <v>20</v>
      </c>
      <c r="H3331" s="33" t="s">
        <v>50</v>
      </c>
      <c r="I3331" s="33" t="s">
        <v>170</v>
      </c>
      <c r="J3331" s="33" t="s">
        <v>23</v>
      </c>
      <c r="K3331" s="63" t="s">
        <v>35</v>
      </c>
      <c r="L3331" s="32" t="str">
        <f t="shared" si="937"/>
        <v>CGE370</v>
      </c>
      <c r="M3331" s="32" t="str">
        <f t="shared" si="938"/>
        <v>BMJ II</v>
      </c>
      <c r="N3331" s="32" t="str">
        <f t="shared" si="939"/>
        <v>12 RODA</v>
      </c>
      <c r="O3331" s="146">
        <v>0.58952546296296293</v>
      </c>
      <c r="P3331" s="65">
        <v>0.58952546296296293</v>
      </c>
      <c r="Q3331" s="65"/>
      <c r="R3331" s="66">
        <v>5</v>
      </c>
      <c r="S3331" s="66">
        <v>46700</v>
      </c>
      <c r="T3331" s="66">
        <v>17220</v>
      </c>
      <c r="U3331" s="67">
        <f t="shared" si="931"/>
        <v>29.48</v>
      </c>
      <c r="V3331" s="66">
        <f t="shared" si="922"/>
        <v>597765.96</v>
      </c>
      <c r="W3331" s="66" t="str">
        <f t="shared" si="923"/>
        <v>&gt; 5</v>
      </c>
      <c r="X3331" s="66">
        <f>A3331+SUMIFS(Presensi!F:F,Presensi!E:E,'Entry Data'!AP3331)</f>
        <v>1</v>
      </c>
      <c r="Y3331" s="66">
        <f>IFERROR(INDEX('Retasi Pricing'!F:F,MATCH('Entry Data'!AM3331,'Retasi Pricing'!E:E,0))*X3331,"")</f>
        <v>31200</v>
      </c>
      <c r="Z3331" s="62" t="s">
        <v>26</v>
      </c>
      <c r="AA3331" s="62" t="s">
        <v>27</v>
      </c>
      <c r="AB3331" s="32"/>
      <c r="AC3331" s="32" t="s">
        <v>312</v>
      </c>
      <c r="AD3331" s="32" t="str">
        <f t="shared" si="924"/>
        <v/>
      </c>
      <c r="AF3331" s="5" t="str">
        <f t="shared" si="925"/>
        <v>yosef yanto44204</v>
      </c>
      <c r="AG3331" s="5" t="str">
        <f t="shared" si="926"/>
        <v>BMJ 04544204UTARADAY</v>
      </c>
      <c r="AH3331" s="5" t="str">
        <f t="shared" si="927"/>
        <v>yosef yanto44204UTARADAY</v>
      </c>
      <c r="AI3331" s="5" t="str">
        <f t="shared" si="928"/>
        <v>BMJ 04544204DAY</v>
      </c>
      <c r="AJ3331" s="5" t="str">
        <f t="shared" si="929"/>
        <v>yosef yanto44204DAY</v>
      </c>
      <c r="AK3331" s="5" t="str">
        <f t="shared" si="930"/>
        <v>yosef yantoBMJ II</v>
      </c>
      <c r="AL3331" s="5" t="str">
        <f t="shared" si="932"/>
        <v>5UTARA</v>
      </c>
      <c r="AM3331" s="5" t="str">
        <f t="shared" si="933"/>
        <v>&gt; 5UTARA12 RODA</v>
      </c>
      <c r="AN3331" s="5" t="str">
        <f t="shared" si="934"/>
        <v>yosef yantoBMJ II&gt; 5UTARA12 RODA</v>
      </c>
      <c r="AO3331" s="5" t="str">
        <f t="shared" si="935"/>
        <v>yosef yanto&gt; 5UTARA12 RODA</v>
      </c>
      <c r="AP3331" s="5" t="str">
        <f t="shared" si="936"/>
        <v>44204DAY</v>
      </c>
    </row>
    <row r="3332" spans="1:42" x14ac:dyDescent="0.3">
      <c r="A3332" s="33">
        <v>1</v>
      </c>
      <c r="B3332" s="33"/>
      <c r="C3332" s="70">
        <v>44204</v>
      </c>
      <c r="D3332" s="71" t="s">
        <v>19</v>
      </c>
      <c r="E3332" s="70">
        <v>44204</v>
      </c>
      <c r="F3332" s="71">
        <v>5167336</v>
      </c>
      <c r="G3332" s="33" t="s">
        <v>20</v>
      </c>
      <c r="H3332" s="33" t="s">
        <v>50</v>
      </c>
      <c r="I3332" s="33" t="s">
        <v>51</v>
      </c>
      <c r="J3332" s="33" t="s">
        <v>53</v>
      </c>
      <c r="K3332" s="63" t="s">
        <v>35</v>
      </c>
      <c r="L3332" s="32" t="str">
        <f t="shared" si="937"/>
        <v>CGE370</v>
      </c>
      <c r="M3332" s="32" t="str">
        <f t="shared" si="938"/>
        <v>BMJ II</v>
      </c>
      <c r="N3332" s="32" t="str">
        <f t="shared" si="939"/>
        <v>12 RODA</v>
      </c>
      <c r="O3332" s="146">
        <v>0.6427546296296297</v>
      </c>
      <c r="P3332" s="65">
        <v>0.6427546296296297</v>
      </c>
      <c r="Q3332" s="65"/>
      <c r="R3332" s="66">
        <v>6</v>
      </c>
      <c r="S3332" s="66">
        <v>46060</v>
      </c>
      <c r="T3332" s="66">
        <v>17220</v>
      </c>
      <c r="U3332" s="67">
        <f t="shared" si="931"/>
        <v>28.84</v>
      </c>
      <c r="V3332" s="66">
        <f t="shared" si="922"/>
        <v>584788.68000000005</v>
      </c>
      <c r="W3332" s="66" t="str">
        <f t="shared" si="923"/>
        <v>&gt; 6</v>
      </c>
      <c r="X3332" s="66">
        <f>A3332+SUMIFS(Presensi!F:F,Presensi!E:E,'Entry Data'!AP3332)</f>
        <v>1</v>
      </c>
      <c r="Y3332" s="66">
        <f>IFERROR(INDEX('Retasi Pricing'!F:F,MATCH('Entry Data'!AM3332,'Retasi Pricing'!E:E,0))*X3332,"")</f>
        <v>34450</v>
      </c>
      <c r="Z3332" s="62" t="s">
        <v>26</v>
      </c>
      <c r="AA3332" s="62" t="s">
        <v>27</v>
      </c>
      <c r="AB3332" s="32"/>
      <c r="AC3332" s="32" t="s">
        <v>312</v>
      </c>
      <c r="AD3332" s="32" t="str">
        <f t="shared" si="924"/>
        <v/>
      </c>
      <c r="AF3332" s="5" t="str">
        <f t="shared" si="925"/>
        <v>yosef yanto44204</v>
      </c>
      <c r="AG3332" s="5" t="str">
        <f t="shared" si="926"/>
        <v>BMJ 04544204UTARADAY</v>
      </c>
      <c r="AH3332" s="5" t="str">
        <f t="shared" si="927"/>
        <v>yosef yanto44204UTARADAY</v>
      </c>
      <c r="AI3332" s="5" t="str">
        <f t="shared" si="928"/>
        <v>BMJ 04544204DAY</v>
      </c>
      <c r="AJ3332" s="5" t="str">
        <f t="shared" si="929"/>
        <v>yosef yanto44204DAY</v>
      </c>
      <c r="AK3332" s="5" t="str">
        <f t="shared" si="930"/>
        <v>yosef yantoBMJ II</v>
      </c>
      <c r="AL3332" s="5" t="str">
        <f t="shared" si="932"/>
        <v>6UTARA</v>
      </c>
      <c r="AM3332" s="5" t="str">
        <f t="shared" si="933"/>
        <v>&gt; 6UTARA12 RODA</v>
      </c>
      <c r="AN3332" s="5" t="str">
        <f t="shared" si="934"/>
        <v>yosef yantoBMJ II&gt; 6UTARA12 RODA</v>
      </c>
      <c r="AO3332" s="5" t="str">
        <f t="shared" si="935"/>
        <v>yosef yanto&gt; 6UTARA12 RODA</v>
      </c>
      <c r="AP3332" s="5" t="str">
        <f t="shared" si="936"/>
        <v>44204DAY</v>
      </c>
    </row>
    <row r="3333" spans="1:42" x14ac:dyDescent="0.3">
      <c r="A3333" s="33">
        <v>1</v>
      </c>
      <c r="B3333" s="33"/>
      <c r="C3333" s="70">
        <v>44204</v>
      </c>
      <c r="D3333" s="71" t="s">
        <v>19</v>
      </c>
      <c r="E3333" s="70">
        <v>44204</v>
      </c>
      <c r="F3333" s="71">
        <v>5167409</v>
      </c>
      <c r="G3333" s="33" t="s">
        <v>20</v>
      </c>
      <c r="H3333" s="33" t="s">
        <v>50</v>
      </c>
      <c r="I3333" s="33" t="s">
        <v>51</v>
      </c>
      <c r="J3333" s="33" t="s">
        <v>53</v>
      </c>
      <c r="K3333" s="63" t="s">
        <v>35</v>
      </c>
      <c r="L3333" s="32" t="str">
        <f t="shared" si="937"/>
        <v>CGE370</v>
      </c>
      <c r="M3333" s="32" t="str">
        <f t="shared" si="938"/>
        <v>BMJ II</v>
      </c>
      <c r="N3333" s="32" t="str">
        <f t="shared" si="939"/>
        <v>12 RODA</v>
      </c>
      <c r="O3333" s="146">
        <v>0.7044097222222222</v>
      </c>
      <c r="P3333" s="65">
        <v>0.7044097222222222</v>
      </c>
      <c r="Q3333" s="65"/>
      <c r="R3333" s="66">
        <v>7</v>
      </c>
      <c r="S3333" s="66">
        <v>46420</v>
      </c>
      <c r="T3333" s="66">
        <v>17220</v>
      </c>
      <c r="U3333" s="67">
        <f t="shared" si="931"/>
        <v>29.2</v>
      </c>
      <c r="V3333" s="66">
        <f t="shared" si="922"/>
        <v>592088.4</v>
      </c>
      <c r="W3333" s="66" t="str">
        <f t="shared" si="923"/>
        <v>7 &gt;</v>
      </c>
      <c r="X3333" s="66">
        <f>A3333+SUMIFS(Presensi!F:F,Presensi!E:E,'Entry Data'!AP3333)</f>
        <v>1</v>
      </c>
      <c r="Y3333" s="66">
        <f>IFERROR(INDEX('Retasi Pricing'!F:F,MATCH('Entry Data'!AM3333,'Retasi Pricing'!E:E,0))*X3333,"")</f>
        <v>42000</v>
      </c>
      <c r="Z3333" s="62" t="s">
        <v>26</v>
      </c>
      <c r="AA3333" s="62" t="s">
        <v>27</v>
      </c>
      <c r="AB3333" s="32"/>
      <c r="AC3333" s="32" t="s">
        <v>312</v>
      </c>
      <c r="AD3333" s="32" t="str">
        <f t="shared" si="924"/>
        <v/>
      </c>
      <c r="AF3333" s="5" t="str">
        <f t="shared" si="925"/>
        <v>yosef yanto44204</v>
      </c>
      <c r="AG3333" s="5" t="str">
        <f t="shared" si="926"/>
        <v>BMJ 04544204UTARADAY</v>
      </c>
      <c r="AH3333" s="5" t="str">
        <f t="shared" si="927"/>
        <v>yosef yanto44204UTARADAY</v>
      </c>
      <c r="AI3333" s="5" t="str">
        <f t="shared" si="928"/>
        <v>BMJ 04544204DAY</v>
      </c>
      <c r="AJ3333" s="5" t="str">
        <f t="shared" si="929"/>
        <v>yosef yanto44204DAY</v>
      </c>
      <c r="AK3333" s="5" t="str">
        <f t="shared" si="930"/>
        <v>yosef yantoBMJ II</v>
      </c>
      <c r="AL3333" s="5" t="str">
        <f t="shared" si="932"/>
        <v>7UTARA</v>
      </c>
      <c r="AM3333" s="5" t="str">
        <f t="shared" si="933"/>
        <v>7 &gt;UTARA12 RODA</v>
      </c>
      <c r="AN3333" s="5" t="str">
        <f t="shared" si="934"/>
        <v>yosef yantoBMJ II7 &gt;UTARA12 RODA</v>
      </c>
      <c r="AO3333" s="5" t="str">
        <f t="shared" si="935"/>
        <v>yosef yanto7 &gt;UTARA12 RODA</v>
      </c>
      <c r="AP3333" s="5" t="str">
        <f t="shared" si="936"/>
        <v>44204DAY</v>
      </c>
    </row>
    <row r="3334" spans="1:42" x14ac:dyDescent="0.3">
      <c r="A3334" s="33">
        <v>1</v>
      </c>
      <c r="B3334" s="33"/>
      <c r="C3334" s="70">
        <v>44204</v>
      </c>
      <c r="D3334" s="71" t="s">
        <v>19</v>
      </c>
      <c r="E3334" s="70">
        <v>44204</v>
      </c>
      <c r="F3334" s="71">
        <v>5167055</v>
      </c>
      <c r="G3334" s="33" t="s">
        <v>20</v>
      </c>
      <c r="H3334" s="33" t="s">
        <v>50</v>
      </c>
      <c r="I3334" s="33" t="s">
        <v>51</v>
      </c>
      <c r="J3334" s="33" t="s">
        <v>53</v>
      </c>
      <c r="K3334" s="63" t="s">
        <v>36</v>
      </c>
      <c r="L3334" s="32" t="str">
        <f t="shared" si="937"/>
        <v>CGE370</v>
      </c>
      <c r="M3334" s="32" t="str">
        <f t="shared" si="938"/>
        <v>BMJ II</v>
      </c>
      <c r="N3334" s="32" t="str">
        <f t="shared" si="939"/>
        <v>12 RODA</v>
      </c>
      <c r="O3334" s="146">
        <v>0.36216435185185186</v>
      </c>
      <c r="P3334" s="65">
        <v>0.36638888888888888</v>
      </c>
      <c r="Q3334" s="65"/>
      <c r="R3334" s="66">
        <v>1</v>
      </c>
      <c r="S3334" s="66">
        <v>46920</v>
      </c>
      <c r="T3334" s="66">
        <v>17060</v>
      </c>
      <c r="U3334" s="67">
        <f t="shared" si="931"/>
        <v>29.86</v>
      </c>
      <c r="V3334" s="66">
        <f t="shared" si="922"/>
        <v>605471.22</v>
      </c>
      <c r="W3334" s="66" t="str">
        <f t="shared" si="923"/>
        <v>1 &gt; 4</v>
      </c>
      <c r="X3334" s="66">
        <f>A3334+SUMIFS(Presensi!F:F,Presensi!E:E,'Entry Data'!AP3334)</f>
        <v>1</v>
      </c>
      <c r="Y3334" s="66">
        <f>IFERROR(INDEX('Retasi Pricing'!F:F,MATCH('Entry Data'!AM3334,'Retasi Pricing'!E:E,0))*X3334,"")</f>
        <v>27500</v>
      </c>
      <c r="Z3334" s="62" t="s">
        <v>26</v>
      </c>
      <c r="AA3334" s="62" t="s">
        <v>27</v>
      </c>
      <c r="AB3334" s="32"/>
      <c r="AC3334" s="32" t="s">
        <v>190</v>
      </c>
      <c r="AD3334" s="32" t="str">
        <f t="shared" si="924"/>
        <v/>
      </c>
      <c r="AF3334" s="5" t="str">
        <f t="shared" si="925"/>
        <v>usman mansyur44204</v>
      </c>
      <c r="AG3334" s="5" t="str">
        <f t="shared" si="926"/>
        <v>BMJ 04644204UTARADAY</v>
      </c>
      <c r="AH3334" s="5" t="str">
        <f t="shared" si="927"/>
        <v>usman mansyur44204UTARADAY</v>
      </c>
      <c r="AI3334" s="5" t="str">
        <f t="shared" si="928"/>
        <v>BMJ 04644204DAY</v>
      </c>
      <c r="AJ3334" s="5" t="str">
        <f t="shared" si="929"/>
        <v>usman mansyur44204DAY</v>
      </c>
      <c r="AK3334" s="5" t="str">
        <f t="shared" si="930"/>
        <v>usman mansyurBMJ II</v>
      </c>
      <c r="AL3334" s="5" t="str">
        <f t="shared" si="932"/>
        <v>1UTARA</v>
      </c>
      <c r="AM3334" s="5" t="str">
        <f t="shared" si="933"/>
        <v>1 &gt; 4UTARA12 RODA</v>
      </c>
      <c r="AN3334" s="5" t="str">
        <f t="shared" si="934"/>
        <v>usman mansyurBMJ II1 &gt; 4UTARA12 RODA</v>
      </c>
      <c r="AO3334" s="5" t="str">
        <f t="shared" si="935"/>
        <v>usman mansyur1 &gt; 4UTARA12 RODA</v>
      </c>
      <c r="AP3334" s="5" t="str">
        <f t="shared" si="936"/>
        <v>44204DAY</v>
      </c>
    </row>
    <row r="3335" spans="1:42" x14ac:dyDescent="0.3">
      <c r="A3335" s="33">
        <v>1</v>
      </c>
      <c r="B3335" s="33"/>
      <c r="C3335" s="70">
        <v>44204</v>
      </c>
      <c r="D3335" s="71" t="s">
        <v>19</v>
      </c>
      <c r="E3335" s="70">
        <v>44204</v>
      </c>
      <c r="F3335" s="71">
        <v>5167120</v>
      </c>
      <c r="G3335" s="33" t="s">
        <v>20</v>
      </c>
      <c r="H3335" s="33" t="s">
        <v>50</v>
      </c>
      <c r="I3335" s="33" t="s">
        <v>51</v>
      </c>
      <c r="J3335" s="33" t="s">
        <v>52</v>
      </c>
      <c r="K3335" s="63" t="s">
        <v>36</v>
      </c>
      <c r="L3335" s="32" t="str">
        <f t="shared" si="937"/>
        <v>CGE370</v>
      </c>
      <c r="M3335" s="32" t="str">
        <f t="shared" si="938"/>
        <v>BMJ II</v>
      </c>
      <c r="N3335" s="32" t="str">
        <f t="shared" si="939"/>
        <v>12 RODA</v>
      </c>
      <c r="O3335" s="146">
        <v>0.41565972222222225</v>
      </c>
      <c r="P3335" s="65">
        <v>0.41565972222222225</v>
      </c>
      <c r="Q3335" s="65"/>
      <c r="R3335" s="66">
        <v>2</v>
      </c>
      <c r="S3335" s="66">
        <v>48300</v>
      </c>
      <c r="T3335" s="66">
        <v>17060</v>
      </c>
      <c r="U3335" s="67">
        <f t="shared" si="931"/>
        <v>31.24</v>
      </c>
      <c r="V3335" s="66">
        <f t="shared" si="922"/>
        <v>633453.48</v>
      </c>
      <c r="W3335" s="66" t="str">
        <f t="shared" si="923"/>
        <v>1 &gt; 4</v>
      </c>
      <c r="X3335" s="66">
        <f>A3335+SUMIFS(Presensi!F:F,Presensi!E:E,'Entry Data'!AP3335)</f>
        <v>1</v>
      </c>
      <c r="Y3335" s="66">
        <f>IFERROR(INDEX('Retasi Pricing'!F:F,MATCH('Entry Data'!AM3335,'Retasi Pricing'!E:E,0))*X3335,"")</f>
        <v>27500</v>
      </c>
      <c r="Z3335" s="62" t="s">
        <v>26</v>
      </c>
      <c r="AA3335" s="62" t="s">
        <v>27</v>
      </c>
      <c r="AB3335" s="32"/>
      <c r="AC3335" s="32" t="s">
        <v>190</v>
      </c>
      <c r="AD3335" s="32" t="str">
        <f t="shared" si="924"/>
        <v/>
      </c>
      <c r="AF3335" s="5" t="str">
        <f t="shared" si="925"/>
        <v>usman mansyur44204</v>
      </c>
      <c r="AG3335" s="5" t="str">
        <f t="shared" si="926"/>
        <v>BMJ 04644204UTARADAY</v>
      </c>
      <c r="AH3335" s="5" t="str">
        <f t="shared" si="927"/>
        <v>usman mansyur44204UTARADAY</v>
      </c>
      <c r="AI3335" s="5" t="str">
        <f t="shared" si="928"/>
        <v>BMJ 04644204DAY</v>
      </c>
      <c r="AJ3335" s="5" t="str">
        <f t="shared" si="929"/>
        <v>usman mansyur44204DAY</v>
      </c>
      <c r="AK3335" s="5" t="str">
        <f t="shared" si="930"/>
        <v>usman mansyurBMJ II</v>
      </c>
      <c r="AL3335" s="5" t="str">
        <f t="shared" si="932"/>
        <v>2UTARA</v>
      </c>
      <c r="AM3335" s="5" t="str">
        <f t="shared" si="933"/>
        <v>1 &gt; 4UTARA12 RODA</v>
      </c>
      <c r="AN3335" s="5" t="str">
        <f t="shared" si="934"/>
        <v>usman mansyurBMJ II1 &gt; 4UTARA12 RODA</v>
      </c>
      <c r="AO3335" s="5" t="str">
        <f t="shared" si="935"/>
        <v>usman mansyur1 &gt; 4UTARA12 RODA</v>
      </c>
      <c r="AP3335" s="5" t="str">
        <f t="shared" si="936"/>
        <v>44204DAY</v>
      </c>
    </row>
    <row r="3336" spans="1:42" x14ac:dyDescent="0.3">
      <c r="A3336" s="33">
        <v>1</v>
      </c>
      <c r="B3336" s="33"/>
      <c r="C3336" s="70">
        <v>44204</v>
      </c>
      <c r="D3336" s="71" t="s">
        <v>19</v>
      </c>
      <c r="E3336" s="70">
        <v>44204</v>
      </c>
      <c r="F3336" s="71">
        <v>5167177</v>
      </c>
      <c r="G3336" s="33" t="s">
        <v>20</v>
      </c>
      <c r="H3336" s="33" t="s">
        <v>50</v>
      </c>
      <c r="I3336" s="33" t="s">
        <v>51</v>
      </c>
      <c r="J3336" s="33" t="s">
        <v>53</v>
      </c>
      <c r="K3336" s="63" t="s">
        <v>36</v>
      </c>
      <c r="L3336" s="32" t="str">
        <f t="shared" si="937"/>
        <v>CGE370</v>
      </c>
      <c r="M3336" s="32" t="str">
        <f t="shared" si="938"/>
        <v>BMJ II</v>
      </c>
      <c r="N3336" s="32" t="str">
        <f t="shared" si="939"/>
        <v>12 RODA</v>
      </c>
      <c r="O3336" s="146">
        <v>0.48274305555555558</v>
      </c>
      <c r="P3336" s="65">
        <v>0.48274305555555558</v>
      </c>
      <c r="Q3336" s="65"/>
      <c r="R3336" s="66">
        <v>3</v>
      </c>
      <c r="S3336" s="66">
        <v>43060</v>
      </c>
      <c r="T3336" s="66">
        <v>17060</v>
      </c>
      <c r="U3336" s="67">
        <f t="shared" si="931"/>
        <v>26</v>
      </c>
      <c r="V3336" s="66">
        <f t="shared" si="922"/>
        <v>527202</v>
      </c>
      <c r="W3336" s="66" t="str">
        <f t="shared" si="923"/>
        <v>1 &gt; 4</v>
      </c>
      <c r="X3336" s="66">
        <f>A3336+SUMIFS(Presensi!F:F,Presensi!E:E,'Entry Data'!AP3336)</f>
        <v>1</v>
      </c>
      <c r="Y3336" s="66">
        <f>IFERROR(INDEX('Retasi Pricing'!F:F,MATCH('Entry Data'!AM3336,'Retasi Pricing'!E:E,0))*X3336,"")</f>
        <v>27500</v>
      </c>
      <c r="Z3336" s="62" t="s">
        <v>26</v>
      </c>
      <c r="AA3336" s="62" t="s">
        <v>27</v>
      </c>
      <c r="AB3336" s="32"/>
      <c r="AC3336" s="32" t="s">
        <v>190</v>
      </c>
      <c r="AD3336" s="32" t="str">
        <f t="shared" si="924"/>
        <v/>
      </c>
      <c r="AF3336" s="5" t="str">
        <f t="shared" si="925"/>
        <v>usman mansyur44204</v>
      </c>
      <c r="AG3336" s="5" t="str">
        <f t="shared" si="926"/>
        <v>BMJ 04644204UTARADAY</v>
      </c>
      <c r="AH3336" s="5" t="str">
        <f t="shared" si="927"/>
        <v>usman mansyur44204UTARADAY</v>
      </c>
      <c r="AI3336" s="5" t="str">
        <f t="shared" si="928"/>
        <v>BMJ 04644204DAY</v>
      </c>
      <c r="AJ3336" s="5" t="str">
        <f t="shared" si="929"/>
        <v>usman mansyur44204DAY</v>
      </c>
      <c r="AK3336" s="5" t="str">
        <f t="shared" si="930"/>
        <v>usman mansyurBMJ II</v>
      </c>
      <c r="AL3336" s="5" t="str">
        <f t="shared" si="932"/>
        <v>3UTARA</v>
      </c>
      <c r="AM3336" s="5" t="str">
        <f t="shared" si="933"/>
        <v>1 &gt; 4UTARA12 RODA</v>
      </c>
      <c r="AN3336" s="5" t="str">
        <f t="shared" si="934"/>
        <v>usman mansyurBMJ II1 &gt; 4UTARA12 RODA</v>
      </c>
      <c r="AO3336" s="5" t="str">
        <f t="shared" si="935"/>
        <v>usman mansyur1 &gt; 4UTARA12 RODA</v>
      </c>
      <c r="AP3336" s="5" t="str">
        <f t="shared" si="936"/>
        <v>44204DAY</v>
      </c>
    </row>
    <row r="3337" spans="1:42" x14ac:dyDescent="0.3">
      <c r="A3337" s="33">
        <v>1</v>
      </c>
      <c r="B3337" s="33"/>
      <c r="C3337" s="70">
        <v>44204</v>
      </c>
      <c r="D3337" s="71" t="s">
        <v>19</v>
      </c>
      <c r="E3337" s="70">
        <v>44204</v>
      </c>
      <c r="F3337" s="71">
        <v>5167465</v>
      </c>
      <c r="G3337" s="33" t="s">
        <v>20</v>
      </c>
      <c r="H3337" s="33" t="s">
        <v>50</v>
      </c>
      <c r="I3337" s="33" t="s">
        <v>170</v>
      </c>
      <c r="J3337" s="33" t="s">
        <v>23</v>
      </c>
      <c r="K3337" s="63" t="s">
        <v>36</v>
      </c>
      <c r="L3337" s="32" t="str">
        <f t="shared" si="937"/>
        <v>CGE370</v>
      </c>
      <c r="M3337" s="32" t="str">
        <f t="shared" si="938"/>
        <v>BMJ II</v>
      </c>
      <c r="N3337" s="32" t="str">
        <f t="shared" si="939"/>
        <v>12 RODA</v>
      </c>
      <c r="O3337" s="146">
        <v>0.770625</v>
      </c>
      <c r="P3337" s="65">
        <v>0.770625</v>
      </c>
      <c r="Q3337" s="65"/>
      <c r="R3337" s="66">
        <v>4</v>
      </c>
      <c r="S3337" s="66">
        <v>47800</v>
      </c>
      <c r="T3337" s="66">
        <v>17060</v>
      </c>
      <c r="U3337" s="67">
        <f t="shared" si="931"/>
        <v>30.74</v>
      </c>
      <c r="V3337" s="66">
        <f t="shared" si="922"/>
        <v>623314.98</v>
      </c>
      <c r="W3337" s="66" t="str">
        <f t="shared" si="923"/>
        <v>1 &gt; 4</v>
      </c>
      <c r="X3337" s="66">
        <f>A3337+SUMIFS(Presensi!F:F,Presensi!E:E,'Entry Data'!AP3337)</f>
        <v>1</v>
      </c>
      <c r="Y3337" s="66">
        <f>IFERROR(INDEX('Retasi Pricing'!F:F,MATCH('Entry Data'!AM3337,'Retasi Pricing'!E:E,0))*X3337,"")</f>
        <v>27500</v>
      </c>
      <c r="Z3337" s="62" t="s">
        <v>26</v>
      </c>
      <c r="AA3337" s="62" t="s">
        <v>27</v>
      </c>
      <c r="AB3337" s="32"/>
      <c r="AC3337" s="32" t="s">
        <v>190</v>
      </c>
      <c r="AD3337" s="32" t="str">
        <f t="shared" si="924"/>
        <v/>
      </c>
      <c r="AF3337" s="5" t="str">
        <f t="shared" si="925"/>
        <v>usman mansyur44204</v>
      </c>
      <c r="AG3337" s="5" t="str">
        <f t="shared" si="926"/>
        <v>BMJ 04644204UTARADAY</v>
      </c>
      <c r="AH3337" s="5" t="str">
        <f t="shared" si="927"/>
        <v>usman mansyur44204UTARADAY</v>
      </c>
      <c r="AI3337" s="5" t="str">
        <f t="shared" si="928"/>
        <v>BMJ 04644204DAY</v>
      </c>
      <c r="AJ3337" s="5" t="str">
        <f t="shared" si="929"/>
        <v>usman mansyur44204DAY</v>
      </c>
      <c r="AK3337" s="5" t="str">
        <f t="shared" si="930"/>
        <v>usman mansyurBMJ II</v>
      </c>
      <c r="AL3337" s="5" t="str">
        <f t="shared" si="932"/>
        <v>4UTARA</v>
      </c>
      <c r="AM3337" s="5" t="str">
        <f t="shared" si="933"/>
        <v>1 &gt; 4UTARA12 RODA</v>
      </c>
      <c r="AN3337" s="5" t="str">
        <f t="shared" si="934"/>
        <v>usman mansyurBMJ II1 &gt; 4UTARA12 RODA</v>
      </c>
      <c r="AO3337" s="5" t="str">
        <f t="shared" si="935"/>
        <v>usman mansyur1 &gt; 4UTARA12 RODA</v>
      </c>
      <c r="AP3337" s="5" t="str">
        <f t="shared" si="936"/>
        <v>44204DAY</v>
      </c>
    </row>
    <row r="3338" spans="1:42" x14ac:dyDescent="0.3">
      <c r="A3338" s="33">
        <v>1</v>
      </c>
      <c r="B3338" s="33"/>
      <c r="C3338" s="70">
        <v>44204</v>
      </c>
      <c r="D3338" s="71" t="s">
        <v>19</v>
      </c>
      <c r="E3338" s="70">
        <v>44204</v>
      </c>
      <c r="F3338" s="71">
        <v>5167073</v>
      </c>
      <c r="G3338" s="33" t="s">
        <v>38</v>
      </c>
      <c r="H3338" s="33" t="s">
        <v>102</v>
      </c>
      <c r="I3338" s="33" t="s">
        <v>103</v>
      </c>
      <c r="J3338" s="33" t="s">
        <v>40</v>
      </c>
      <c r="K3338" s="63" t="s">
        <v>41</v>
      </c>
      <c r="L3338" s="32" t="str">
        <f t="shared" si="937"/>
        <v>AXOR4843</v>
      </c>
      <c r="M3338" s="32" t="str">
        <f t="shared" si="938"/>
        <v>BMJ II</v>
      </c>
      <c r="N3338" s="32" t="str">
        <f t="shared" si="939"/>
        <v>12 RODA</v>
      </c>
      <c r="O3338" s="146">
        <v>0.37718750000000001</v>
      </c>
      <c r="P3338" s="65">
        <v>0.38275462962962964</v>
      </c>
      <c r="Q3338" s="65"/>
      <c r="R3338" s="66">
        <v>1</v>
      </c>
      <c r="S3338" s="66">
        <v>53720</v>
      </c>
      <c r="T3338" s="66">
        <v>20160</v>
      </c>
      <c r="U3338" s="67">
        <f t="shared" si="931"/>
        <v>33.56</v>
      </c>
      <c r="V3338" s="66">
        <f t="shared" ref="V3338:V3401" si="940">IFERROR(VLOOKUP(L3338,harga,2,FALSE),"")*U3338*IFERROR(VLOOKUP(G3338,jarak,2,FALSE),"")</f>
        <v>1008142.4</v>
      </c>
      <c r="W3338" s="66" t="str">
        <f t="shared" ref="W3338:W3401" si="941">IFERROR(VLOOKUP(AL3338,Code,2,FALSE),"")</f>
        <v>1 &gt; 3</v>
      </c>
      <c r="X3338" s="66">
        <f>A3338+SUMIFS(Presensi!F:F,Presensi!E:E,'Entry Data'!AP3338)</f>
        <v>1</v>
      </c>
      <c r="Y3338" s="66">
        <f>IFERROR(INDEX('Retasi Pricing'!F:F,MATCH('Entry Data'!AM3338,'Retasi Pricing'!E:E,0))*X3338,"")</f>
        <v>38000</v>
      </c>
      <c r="Z3338" s="62" t="s">
        <v>26</v>
      </c>
      <c r="AA3338" s="62" t="s">
        <v>27</v>
      </c>
      <c r="AB3338" s="32"/>
      <c r="AC3338" s="32" t="s">
        <v>266</v>
      </c>
      <c r="AD3338" s="32" t="str">
        <f t="shared" ref="AD3338:AD3401" si="942">IFERROR(VLOOKUP(AC3338,driver,13,FALSE),"")</f>
        <v/>
      </c>
      <c r="AF3338" s="5" t="str">
        <f t="shared" ref="AF3338:AF3401" si="943">AC3338&amp;C3338</f>
        <v>Zulkifli Haribu44204</v>
      </c>
      <c r="AG3338" s="5" t="str">
        <f t="shared" ref="AG3338:AG3401" si="944">K3338&amp;C3338&amp;G3338&amp;D3338</f>
        <v>BMJ 04744204SELATANDAY</v>
      </c>
      <c r="AH3338" s="5" t="str">
        <f t="shared" ref="AH3338:AH3401" si="945">AC3338&amp;C3338&amp;G3338&amp;D3338</f>
        <v>Zulkifli Haribu44204SELATANDAY</v>
      </c>
      <c r="AI3338" s="5" t="str">
        <f t="shared" ref="AI3338:AI3401" si="946">K3338&amp;C3338&amp;D3338</f>
        <v>BMJ 04744204DAY</v>
      </c>
      <c r="AJ3338" s="5" t="str">
        <f t="shared" ref="AJ3338:AJ3401" si="947">AC3338&amp;C3338&amp;D3338</f>
        <v>Zulkifli Haribu44204DAY</v>
      </c>
      <c r="AK3338" s="5" t="str">
        <f t="shared" ref="AK3338:AK3401" si="948">AC3338&amp;M3338</f>
        <v>Zulkifli HaribuBMJ II</v>
      </c>
      <c r="AL3338" s="5" t="str">
        <f t="shared" si="932"/>
        <v>1SELATAN</v>
      </c>
      <c r="AM3338" s="5" t="str">
        <f t="shared" si="933"/>
        <v>1 &gt; 3SELATAN12 RODA</v>
      </c>
      <c r="AN3338" s="5" t="str">
        <f t="shared" si="934"/>
        <v>Zulkifli HaribuBMJ II1 &gt; 3SELATAN12 RODA</v>
      </c>
      <c r="AO3338" s="5" t="str">
        <f t="shared" si="935"/>
        <v>Zulkifli Haribu1 &gt; 3SELATAN12 RODA</v>
      </c>
      <c r="AP3338" s="5" t="str">
        <f t="shared" si="936"/>
        <v>44204DAY</v>
      </c>
    </row>
    <row r="3339" spans="1:42" x14ac:dyDescent="0.3">
      <c r="A3339" s="33">
        <v>1</v>
      </c>
      <c r="B3339" s="33"/>
      <c r="C3339" s="70">
        <v>44204</v>
      </c>
      <c r="D3339" s="71" t="s">
        <v>19</v>
      </c>
      <c r="E3339" s="70">
        <v>44204</v>
      </c>
      <c r="F3339" s="71">
        <v>10000347</v>
      </c>
      <c r="G3339" s="33" t="s">
        <v>38</v>
      </c>
      <c r="H3339" s="33" t="s">
        <v>102</v>
      </c>
      <c r="I3339" s="33" t="s">
        <v>103</v>
      </c>
      <c r="J3339" s="33" t="s">
        <v>110</v>
      </c>
      <c r="K3339" s="63" t="s">
        <v>41</v>
      </c>
      <c r="L3339" s="32" t="str">
        <f t="shared" si="937"/>
        <v>AXOR4843</v>
      </c>
      <c r="M3339" s="32" t="str">
        <f t="shared" si="938"/>
        <v>BMJ II</v>
      </c>
      <c r="N3339" s="32" t="str">
        <f t="shared" si="939"/>
        <v>12 RODA</v>
      </c>
      <c r="O3339" s="146">
        <v>0.46233796296296298</v>
      </c>
      <c r="P3339" s="65">
        <v>0.46233796296296298</v>
      </c>
      <c r="Q3339" s="65"/>
      <c r="R3339" s="66">
        <v>2</v>
      </c>
      <c r="S3339" s="66">
        <v>55100</v>
      </c>
      <c r="T3339" s="66">
        <v>19800</v>
      </c>
      <c r="U3339" s="67">
        <f t="shared" ref="U3339:U3402" si="949">(S3339-T3339)/1000</f>
        <v>35.299999999999997</v>
      </c>
      <c r="V3339" s="66">
        <f t="shared" si="940"/>
        <v>1060412</v>
      </c>
      <c r="W3339" s="66" t="str">
        <f t="shared" si="941"/>
        <v>1 &gt; 3</v>
      </c>
      <c r="X3339" s="66">
        <f>A3339+SUMIFS(Presensi!F:F,Presensi!E:E,'Entry Data'!AP3339)</f>
        <v>1</v>
      </c>
      <c r="Y3339" s="66">
        <f>IFERROR(INDEX('Retasi Pricing'!F:F,MATCH('Entry Data'!AM3339,'Retasi Pricing'!E:E,0))*X3339,"")</f>
        <v>38000</v>
      </c>
      <c r="Z3339" s="62" t="s">
        <v>26</v>
      </c>
      <c r="AA3339" s="62" t="s">
        <v>27</v>
      </c>
      <c r="AB3339" s="32"/>
      <c r="AC3339" s="32" t="s">
        <v>266</v>
      </c>
      <c r="AD3339" s="32" t="str">
        <f t="shared" si="942"/>
        <v/>
      </c>
      <c r="AF3339" s="5" t="str">
        <f t="shared" si="943"/>
        <v>Zulkifli Haribu44204</v>
      </c>
      <c r="AG3339" s="5" t="str">
        <f t="shared" si="944"/>
        <v>BMJ 04744204SELATANDAY</v>
      </c>
      <c r="AH3339" s="5" t="str">
        <f t="shared" si="945"/>
        <v>Zulkifli Haribu44204SELATANDAY</v>
      </c>
      <c r="AI3339" s="5" t="str">
        <f t="shared" si="946"/>
        <v>BMJ 04744204DAY</v>
      </c>
      <c r="AJ3339" s="5" t="str">
        <f t="shared" si="947"/>
        <v>Zulkifli Haribu44204DAY</v>
      </c>
      <c r="AK3339" s="5" t="str">
        <f t="shared" si="948"/>
        <v>Zulkifli HaribuBMJ II</v>
      </c>
      <c r="AL3339" s="5" t="str">
        <f t="shared" ref="AL3339:AL3402" si="950">Q3339&amp;R3339&amp;G3339</f>
        <v>2SELATAN</v>
      </c>
      <c r="AM3339" s="5" t="str">
        <f t="shared" ref="AM3339:AM3402" si="951">W3339&amp;G3339&amp;N3339</f>
        <v>1 &gt; 3SELATAN12 RODA</v>
      </c>
      <c r="AN3339" s="5" t="str">
        <f t="shared" ref="AN3339:AN3402" si="952">AC3339&amp;M3339&amp;W3339&amp;G3339&amp;N3339</f>
        <v>Zulkifli HaribuBMJ II1 &gt; 3SELATAN12 RODA</v>
      </c>
      <c r="AO3339" s="5" t="str">
        <f t="shared" ref="AO3339:AO3402" si="953">AC3339&amp;W3339&amp;G3339&amp;N3339</f>
        <v>Zulkifli Haribu1 &gt; 3SELATAN12 RODA</v>
      </c>
      <c r="AP3339" s="5" t="str">
        <f t="shared" ref="AP3339:AP3402" si="954">C3339&amp;D3339</f>
        <v>44204DAY</v>
      </c>
    </row>
    <row r="3340" spans="1:42" x14ac:dyDescent="0.3">
      <c r="A3340" s="33">
        <v>1</v>
      </c>
      <c r="B3340" s="33"/>
      <c r="C3340" s="70">
        <v>44204</v>
      </c>
      <c r="D3340" s="71" t="s">
        <v>19</v>
      </c>
      <c r="E3340" s="70">
        <v>44204</v>
      </c>
      <c r="F3340" s="71">
        <v>5167231</v>
      </c>
      <c r="G3340" s="33" t="s">
        <v>38</v>
      </c>
      <c r="H3340" s="33" t="s">
        <v>102</v>
      </c>
      <c r="I3340" s="33" t="s">
        <v>103</v>
      </c>
      <c r="J3340" s="33" t="s">
        <v>110</v>
      </c>
      <c r="K3340" s="63" t="s">
        <v>41</v>
      </c>
      <c r="L3340" s="32" t="str">
        <f t="shared" si="937"/>
        <v>AXOR4843</v>
      </c>
      <c r="M3340" s="32" t="str">
        <f t="shared" si="938"/>
        <v>BMJ II</v>
      </c>
      <c r="N3340" s="32" t="str">
        <f t="shared" si="939"/>
        <v>12 RODA</v>
      </c>
      <c r="O3340" s="146">
        <v>0.5491435185185185</v>
      </c>
      <c r="P3340" s="65">
        <v>0.5491435185185185</v>
      </c>
      <c r="Q3340" s="65"/>
      <c r="R3340" s="66">
        <v>3</v>
      </c>
      <c r="S3340" s="66">
        <v>54400</v>
      </c>
      <c r="T3340" s="66">
        <v>20160</v>
      </c>
      <c r="U3340" s="67">
        <f t="shared" si="949"/>
        <v>34.24</v>
      </c>
      <c r="V3340" s="66">
        <f t="shared" si="940"/>
        <v>1028569.6000000001</v>
      </c>
      <c r="W3340" s="66" t="str">
        <f t="shared" si="941"/>
        <v>1 &gt; 3</v>
      </c>
      <c r="X3340" s="66">
        <f>A3340+SUMIFS(Presensi!F:F,Presensi!E:E,'Entry Data'!AP3340)</f>
        <v>1</v>
      </c>
      <c r="Y3340" s="66">
        <f>IFERROR(INDEX('Retasi Pricing'!F:F,MATCH('Entry Data'!AM3340,'Retasi Pricing'!E:E,0))*X3340,"")</f>
        <v>38000</v>
      </c>
      <c r="Z3340" s="62" t="s">
        <v>26</v>
      </c>
      <c r="AA3340" s="62" t="s">
        <v>27</v>
      </c>
      <c r="AB3340" s="32"/>
      <c r="AC3340" s="32" t="s">
        <v>266</v>
      </c>
      <c r="AD3340" s="32" t="str">
        <f t="shared" si="942"/>
        <v/>
      </c>
      <c r="AF3340" s="5" t="str">
        <f t="shared" si="943"/>
        <v>Zulkifli Haribu44204</v>
      </c>
      <c r="AG3340" s="5" t="str">
        <f t="shared" si="944"/>
        <v>BMJ 04744204SELATANDAY</v>
      </c>
      <c r="AH3340" s="5" t="str">
        <f t="shared" si="945"/>
        <v>Zulkifli Haribu44204SELATANDAY</v>
      </c>
      <c r="AI3340" s="5" t="str">
        <f t="shared" si="946"/>
        <v>BMJ 04744204DAY</v>
      </c>
      <c r="AJ3340" s="5" t="str">
        <f t="shared" si="947"/>
        <v>Zulkifli Haribu44204DAY</v>
      </c>
      <c r="AK3340" s="5" t="str">
        <f t="shared" si="948"/>
        <v>Zulkifli HaribuBMJ II</v>
      </c>
      <c r="AL3340" s="5" t="str">
        <f t="shared" si="950"/>
        <v>3SELATAN</v>
      </c>
      <c r="AM3340" s="5" t="str">
        <f t="shared" si="951"/>
        <v>1 &gt; 3SELATAN12 RODA</v>
      </c>
      <c r="AN3340" s="5" t="str">
        <f t="shared" si="952"/>
        <v>Zulkifli HaribuBMJ II1 &gt; 3SELATAN12 RODA</v>
      </c>
      <c r="AO3340" s="5" t="str">
        <f t="shared" si="953"/>
        <v>Zulkifli Haribu1 &gt; 3SELATAN12 RODA</v>
      </c>
      <c r="AP3340" s="5" t="str">
        <f t="shared" si="954"/>
        <v>44204DAY</v>
      </c>
    </row>
    <row r="3341" spans="1:42" x14ac:dyDescent="0.3">
      <c r="A3341" s="33">
        <v>1</v>
      </c>
      <c r="B3341" s="33"/>
      <c r="C3341" s="70">
        <v>44204</v>
      </c>
      <c r="D3341" s="71" t="s">
        <v>19</v>
      </c>
      <c r="E3341" s="70">
        <v>44204</v>
      </c>
      <c r="F3341" s="71">
        <v>5167329</v>
      </c>
      <c r="G3341" s="33" t="s">
        <v>38</v>
      </c>
      <c r="H3341" s="33" t="s">
        <v>102</v>
      </c>
      <c r="I3341" s="33" t="s">
        <v>103</v>
      </c>
      <c r="J3341" s="33" t="s">
        <v>115</v>
      </c>
      <c r="K3341" s="63" t="s">
        <v>41</v>
      </c>
      <c r="L3341" s="32" t="str">
        <f t="shared" si="937"/>
        <v>AXOR4843</v>
      </c>
      <c r="M3341" s="32" t="str">
        <f t="shared" si="938"/>
        <v>BMJ II</v>
      </c>
      <c r="N3341" s="32" t="str">
        <f t="shared" si="939"/>
        <v>12 RODA</v>
      </c>
      <c r="O3341" s="146">
        <v>0.63833333333333331</v>
      </c>
      <c r="P3341" s="65">
        <v>0.63833333333333331</v>
      </c>
      <c r="Q3341" s="65"/>
      <c r="R3341" s="66">
        <v>4</v>
      </c>
      <c r="S3341" s="66">
        <v>55120</v>
      </c>
      <c r="T3341" s="66">
        <v>20160</v>
      </c>
      <c r="U3341" s="67">
        <f t="shared" si="949"/>
        <v>34.96</v>
      </c>
      <c r="V3341" s="66">
        <f t="shared" si="940"/>
        <v>1050198.3999999999</v>
      </c>
      <c r="W3341" s="66" t="str">
        <f t="shared" si="941"/>
        <v>&gt; 4</v>
      </c>
      <c r="X3341" s="66">
        <f>A3341+SUMIFS(Presensi!F:F,Presensi!E:E,'Entry Data'!AP3341)</f>
        <v>1</v>
      </c>
      <c r="Y3341" s="66">
        <f>IFERROR(INDEX('Retasi Pricing'!F:F,MATCH('Entry Data'!AM3341,'Retasi Pricing'!E:E,0))*X3341,"")</f>
        <v>45000</v>
      </c>
      <c r="Z3341" s="62" t="s">
        <v>26</v>
      </c>
      <c r="AA3341" s="62" t="s">
        <v>27</v>
      </c>
      <c r="AB3341" s="32"/>
      <c r="AC3341" s="32" t="s">
        <v>266</v>
      </c>
      <c r="AD3341" s="32" t="str">
        <f t="shared" si="942"/>
        <v/>
      </c>
      <c r="AF3341" s="5" t="str">
        <f t="shared" si="943"/>
        <v>Zulkifli Haribu44204</v>
      </c>
      <c r="AG3341" s="5" t="str">
        <f t="shared" si="944"/>
        <v>BMJ 04744204SELATANDAY</v>
      </c>
      <c r="AH3341" s="5" t="str">
        <f t="shared" si="945"/>
        <v>Zulkifli Haribu44204SELATANDAY</v>
      </c>
      <c r="AI3341" s="5" t="str">
        <f t="shared" si="946"/>
        <v>BMJ 04744204DAY</v>
      </c>
      <c r="AJ3341" s="5" t="str">
        <f t="shared" si="947"/>
        <v>Zulkifli Haribu44204DAY</v>
      </c>
      <c r="AK3341" s="5" t="str">
        <f t="shared" si="948"/>
        <v>Zulkifli HaribuBMJ II</v>
      </c>
      <c r="AL3341" s="5" t="str">
        <f t="shared" si="950"/>
        <v>4SELATAN</v>
      </c>
      <c r="AM3341" s="5" t="str">
        <f t="shared" si="951"/>
        <v>&gt; 4SELATAN12 RODA</v>
      </c>
      <c r="AN3341" s="5" t="str">
        <f t="shared" si="952"/>
        <v>Zulkifli HaribuBMJ II&gt; 4SELATAN12 RODA</v>
      </c>
      <c r="AO3341" s="5" t="str">
        <f t="shared" si="953"/>
        <v>Zulkifli Haribu&gt; 4SELATAN12 RODA</v>
      </c>
      <c r="AP3341" s="5" t="str">
        <f t="shared" si="954"/>
        <v>44204DAY</v>
      </c>
    </row>
    <row r="3342" spans="1:42" x14ac:dyDescent="0.3">
      <c r="A3342" s="33">
        <v>1</v>
      </c>
      <c r="B3342" s="33"/>
      <c r="C3342" s="70">
        <v>44204</v>
      </c>
      <c r="D3342" s="71" t="s">
        <v>19</v>
      </c>
      <c r="E3342" s="70">
        <v>44204</v>
      </c>
      <c r="F3342" s="71">
        <v>5167440</v>
      </c>
      <c r="G3342" s="33" t="s">
        <v>38</v>
      </c>
      <c r="H3342" s="33" t="s">
        <v>102</v>
      </c>
      <c r="I3342" s="33" t="s">
        <v>103</v>
      </c>
      <c r="J3342" s="33" t="s">
        <v>40</v>
      </c>
      <c r="K3342" s="63" t="s">
        <v>41</v>
      </c>
      <c r="L3342" s="32" t="str">
        <f t="shared" si="937"/>
        <v>AXOR4843</v>
      </c>
      <c r="M3342" s="32" t="str">
        <f t="shared" si="938"/>
        <v>BMJ II</v>
      </c>
      <c r="N3342" s="32" t="str">
        <f t="shared" si="939"/>
        <v>12 RODA</v>
      </c>
      <c r="O3342" s="146">
        <v>0.72704861111111108</v>
      </c>
      <c r="P3342" s="65">
        <v>0.72704861111111108</v>
      </c>
      <c r="Q3342" s="65"/>
      <c r="R3342" s="66">
        <v>5</v>
      </c>
      <c r="S3342" s="66">
        <v>54540</v>
      </c>
      <c r="T3342" s="66">
        <v>20160</v>
      </c>
      <c r="U3342" s="67">
        <f t="shared" si="949"/>
        <v>34.380000000000003</v>
      </c>
      <c r="V3342" s="66">
        <f t="shared" si="940"/>
        <v>1032775.2000000001</v>
      </c>
      <c r="W3342" s="66" t="str">
        <f t="shared" si="941"/>
        <v>&gt; 5</v>
      </c>
      <c r="X3342" s="66">
        <f>A3342+SUMIFS(Presensi!F:F,Presensi!E:E,'Entry Data'!AP3342)</f>
        <v>1</v>
      </c>
      <c r="Y3342" s="66">
        <f>IFERROR(INDEX('Retasi Pricing'!F:F,MATCH('Entry Data'!AM3342,'Retasi Pricing'!E:E,0))*X3342,"")</f>
        <v>48500</v>
      </c>
      <c r="Z3342" s="62" t="s">
        <v>26</v>
      </c>
      <c r="AA3342" s="62" t="s">
        <v>27</v>
      </c>
      <c r="AB3342" s="32"/>
      <c r="AC3342" s="32" t="s">
        <v>266</v>
      </c>
      <c r="AD3342" s="32" t="str">
        <f t="shared" si="942"/>
        <v/>
      </c>
      <c r="AF3342" s="5" t="str">
        <f t="shared" si="943"/>
        <v>Zulkifli Haribu44204</v>
      </c>
      <c r="AG3342" s="5" t="str">
        <f t="shared" si="944"/>
        <v>BMJ 04744204SELATANDAY</v>
      </c>
      <c r="AH3342" s="5" t="str">
        <f t="shared" si="945"/>
        <v>Zulkifli Haribu44204SELATANDAY</v>
      </c>
      <c r="AI3342" s="5" t="str">
        <f t="shared" si="946"/>
        <v>BMJ 04744204DAY</v>
      </c>
      <c r="AJ3342" s="5" t="str">
        <f t="shared" si="947"/>
        <v>Zulkifli Haribu44204DAY</v>
      </c>
      <c r="AK3342" s="5" t="str">
        <f t="shared" si="948"/>
        <v>Zulkifli HaribuBMJ II</v>
      </c>
      <c r="AL3342" s="5" t="str">
        <f t="shared" si="950"/>
        <v>5SELATAN</v>
      </c>
      <c r="AM3342" s="5" t="str">
        <f t="shared" si="951"/>
        <v>&gt; 5SELATAN12 RODA</v>
      </c>
      <c r="AN3342" s="5" t="str">
        <f t="shared" si="952"/>
        <v>Zulkifli HaribuBMJ II&gt; 5SELATAN12 RODA</v>
      </c>
      <c r="AO3342" s="5" t="str">
        <f t="shared" si="953"/>
        <v>Zulkifli Haribu&gt; 5SELATAN12 RODA</v>
      </c>
      <c r="AP3342" s="5" t="str">
        <f t="shared" si="954"/>
        <v>44204DAY</v>
      </c>
    </row>
    <row r="3343" spans="1:42" x14ac:dyDescent="0.3">
      <c r="A3343" s="33">
        <v>1</v>
      </c>
      <c r="B3343" s="33"/>
      <c r="C3343" s="70">
        <v>44204</v>
      </c>
      <c r="D3343" s="71" t="s">
        <v>19</v>
      </c>
      <c r="E3343" s="70">
        <v>44204</v>
      </c>
      <c r="F3343" s="71">
        <v>5167062</v>
      </c>
      <c r="G3343" s="33" t="s">
        <v>38</v>
      </c>
      <c r="H3343" s="33" t="s">
        <v>113</v>
      </c>
      <c r="I3343" s="33" t="s">
        <v>291</v>
      </c>
      <c r="J3343" s="33" t="s">
        <v>115</v>
      </c>
      <c r="K3343" s="63" t="s">
        <v>57</v>
      </c>
      <c r="L3343" s="32" t="str">
        <f t="shared" si="937"/>
        <v>AXOR4843</v>
      </c>
      <c r="M3343" s="32" t="str">
        <f t="shared" si="938"/>
        <v>BMJ II</v>
      </c>
      <c r="N3343" s="32" t="str">
        <f t="shared" si="939"/>
        <v>12 RODA</v>
      </c>
      <c r="O3343" s="146">
        <v>0.36681712962962965</v>
      </c>
      <c r="P3343" s="65">
        <v>0.37542824074074077</v>
      </c>
      <c r="Q3343" s="65"/>
      <c r="R3343" s="66">
        <v>1</v>
      </c>
      <c r="S3343" s="66">
        <v>54140</v>
      </c>
      <c r="T3343" s="66">
        <v>20060</v>
      </c>
      <c r="U3343" s="67">
        <f t="shared" si="949"/>
        <v>34.08</v>
      </c>
      <c r="V3343" s="66">
        <f t="shared" si="940"/>
        <v>1023763.2</v>
      </c>
      <c r="W3343" s="66" t="str">
        <f t="shared" si="941"/>
        <v>1 &gt; 3</v>
      </c>
      <c r="X3343" s="66">
        <f>A3343+SUMIFS(Presensi!F:F,Presensi!E:E,'Entry Data'!AP3343)</f>
        <v>1</v>
      </c>
      <c r="Y3343" s="66">
        <f>IFERROR(INDEX('Retasi Pricing'!F:F,MATCH('Entry Data'!AM3343,'Retasi Pricing'!E:E,0))*X3343,"")</f>
        <v>38000</v>
      </c>
      <c r="Z3343" s="62" t="s">
        <v>26</v>
      </c>
      <c r="AA3343" s="62" t="s">
        <v>27</v>
      </c>
      <c r="AB3343" s="32"/>
      <c r="AC3343" s="32" t="s">
        <v>205</v>
      </c>
      <c r="AD3343" s="32" t="str">
        <f t="shared" si="942"/>
        <v/>
      </c>
      <c r="AF3343" s="5" t="str">
        <f t="shared" si="943"/>
        <v>m.mulyo44204</v>
      </c>
      <c r="AG3343" s="5" t="str">
        <f t="shared" si="944"/>
        <v>BMJ 05044204SELATANDAY</v>
      </c>
      <c r="AH3343" s="5" t="str">
        <f t="shared" si="945"/>
        <v>m.mulyo44204SELATANDAY</v>
      </c>
      <c r="AI3343" s="5" t="str">
        <f t="shared" si="946"/>
        <v>BMJ 05044204DAY</v>
      </c>
      <c r="AJ3343" s="5" t="str">
        <f t="shared" si="947"/>
        <v>m.mulyo44204DAY</v>
      </c>
      <c r="AK3343" s="5" t="str">
        <f t="shared" si="948"/>
        <v>m.mulyoBMJ II</v>
      </c>
      <c r="AL3343" s="5" t="str">
        <f t="shared" si="950"/>
        <v>1SELATAN</v>
      </c>
      <c r="AM3343" s="5" t="str">
        <f t="shared" si="951"/>
        <v>1 &gt; 3SELATAN12 RODA</v>
      </c>
      <c r="AN3343" s="5" t="str">
        <f t="shared" si="952"/>
        <v>m.mulyoBMJ II1 &gt; 3SELATAN12 RODA</v>
      </c>
      <c r="AO3343" s="5" t="str">
        <f t="shared" si="953"/>
        <v>m.mulyo1 &gt; 3SELATAN12 RODA</v>
      </c>
      <c r="AP3343" s="5" t="str">
        <f t="shared" si="954"/>
        <v>44204DAY</v>
      </c>
    </row>
    <row r="3344" spans="1:42" x14ac:dyDescent="0.3">
      <c r="A3344" s="33">
        <v>1</v>
      </c>
      <c r="B3344" s="33"/>
      <c r="C3344" s="70">
        <v>44204</v>
      </c>
      <c r="D3344" s="71" t="s">
        <v>19</v>
      </c>
      <c r="E3344" s="70">
        <v>44204</v>
      </c>
      <c r="F3344" s="71">
        <v>10000331</v>
      </c>
      <c r="G3344" s="33" t="s">
        <v>38</v>
      </c>
      <c r="H3344" s="33" t="s">
        <v>102</v>
      </c>
      <c r="I3344" s="33" t="s">
        <v>103</v>
      </c>
      <c r="J3344" s="33" t="s">
        <v>115</v>
      </c>
      <c r="K3344" s="63" t="s">
        <v>57</v>
      </c>
      <c r="L3344" s="32" t="str">
        <f t="shared" si="937"/>
        <v>AXOR4843</v>
      </c>
      <c r="M3344" s="32" t="str">
        <f t="shared" si="938"/>
        <v>BMJ II</v>
      </c>
      <c r="N3344" s="32" t="str">
        <f t="shared" si="939"/>
        <v>12 RODA</v>
      </c>
      <c r="O3344" s="146">
        <v>0.4528240740740741</v>
      </c>
      <c r="P3344" s="65">
        <v>0.4528240740740741</v>
      </c>
      <c r="Q3344" s="65"/>
      <c r="R3344" s="66">
        <v>2</v>
      </c>
      <c r="S3344" s="66">
        <v>54900</v>
      </c>
      <c r="T3344" s="66">
        <v>19950</v>
      </c>
      <c r="U3344" s="67">
        <f t="shared" si="949"/>
        <v>34.950000000000003</v>
      </c>
      <c r="V3344" s="66">
        <f t="shared" si="940"/>
        <v>1049898</v>
      </c>
      <c r="W3344" s="66" t="str">
        <f t="shared" si="941"/>
        <v>1 &gt; 3</v>
      </c>
      <c r="X3344" s="66">
        <f>A3344+SUMIFS(Presensi!F:F,Presensi!E:E,'Entry Data'!AP3344)</f>
        <v>1</v>
      </c>
      <c r="Y3344" s="66">
        <f>IFERROR(INDEX('Retasi Pricing'!F:F,MATCH('Entry Data'!AM3344,'Retasi Pricing'!E:E,0))*X3344,"")</f>
        <v>38000</v>
      </c>
      <c r="Z3344" s="62" t="s">
        <v>26</v>
      </c>
      <c r="AA3344" s="62" t="s">
        <v>27</v>
      </c>
      <c r="AB3344" s="32"/>
      <c r="AC3344" s="32" t="s">
        <v>205</v>
      </c>
      <c r="AD3344" s="32" t="str">
        <f t="shared" si="942"/>
        <v/>
      </c>
      <c r="AF3344" s="5" t="str">
        <f t="shared" si="943"/>
        <v>m.mulyo44204</v>
      </c>
      <c r="AG3344" s="5" t="str">
        <f t="shared" si="944"/>
        <v>BMJ 05044204SELATANDAY</v>
      </c>
      <c r="AH3344" s="5" t="str">
        <f t="shared" si="945"/>
        <v>m.mulyo44204SELATANDAY</v>
      </c>
      <c r="AI3344" s="5" t="str">
        <f t="shared" si="946"/>
        <v>BMJ 05044204DAY</v>
      </c>
      <c r="AJ3344" s="5" t="str">
        <f t="shared" si="947"/>
        <v>m.mulyo44204DAY</v>
      </c>
      <c r="AK3344" s="5" t="str">
        <f t="shared" si="948"/>
        <v>m.mulyoBMJ II</v>
      </c>
      <c r="AL3344" s="5" t="str">
        <f t="shared" si="950"/>
        <v>2SELATAN</v>
      </c>
      <c r="AM3344" s="5" t="str">
        <f t="shared" si="951"/>
        <v>1 &gt; 3SELATAN12 RODA</v>
      </c>
      <c r="AN3344" s="5" t="str">
        <f t="shared" si="952"/>
        <v>m.mulyoBMJ II1 &gt; 3SELATAN12 RODA</v>
      </c>
      <c r="AO3344" s="5" t="str">
        <f t="shared" si="953"/>
        <v>m.mulyo1 &gt; 3SELATAN12 RODA</v>
      </c>
      <c r="AP3344" s="5" t="str">
        <f t="shared" si="954"/>
        <v>44204DAY</v>
      </c>
    </row>
    <row r="3345" spans="1:42" x14ac:dyDescent="0.3">
      <c r="A3345" s="33">
        <v>1</v>
      </c>
      <c r="B3345" s="33"/>
      <c r="C3345" s="70">
        <v>44204</v>
      </c>
      <c r="D3345" s="71" t="s">
        <v>19</v>
      </c>
      <c r="E3345" s="70">
        <v>44204</v>
      </c>
      <c r="F3345" s="71">
        <v>5167221</v>
      </c>
      <c r="G3345" s="33" t="s">
        <v>38</v>
      </c>
      <c r="H3345" s="33" t="s">
        <v>102</v>
      </c>
      <c r="I3345" s="33" t="s">
        <v>103</v>
      </c>
      <c r="J3345" s="33" t="s">
        <v>110</v>
      </c>
      <c r="K3345" s="63" t="s">
        <v>57</v>
      </c>
      <c r="L3345" s="32" t="str">
        <f t="shared" si="937"/>
        <v>AXOR4843</v>
      </c>
      <c r="M3345" s="32" t="str">
        <f t="shared" si="938"/>
        <v>BMJ II</v>
      </c>
      <c r="N3345" s="32" t="str">
        <f t="shared" si="939"/>
        <v>12 RODA</v>
      </c>
      <c r="O3345" s="146">
        <v>0.53853009259259255</v>
      </c>
      <c r="P3345" s="65">
        <v>0.53853009259259255</v>
      </c>
      <c r="Q3345" s="65"/>
      <c r="R3345" s="66">
        <v>3</v>
      </c>
      <c r="S3345" s="66">
        <v>56600</v>
      </c>
      <c r="T3345" s="66">
        <v>20060</v>
      </c>
      <c r="U3345" s="67">
        <f t="shared" si="949"/>
        <v>36.54</v>
      </c>
      <c r="V3345" s="66">
        <f t="shared" si="940"/>
        <v>1097661.6000000001</v>
      </c>
      <c r="W3345" s="66" t="str">
        <f t="shared" si="941"/>
        <v>1 &gt; 3</v>
      </c>
      <c r="X3345" s="66">
        <f>A3345+SUMIFS(Presensi!F:F,Presensi!E:E,'Entry Data'!AP3345)</f>
        <v>1</v>
      </c>
      <c r="Y3345" s="66">
        <f>IFERROR(INDEX('Retasi Pricing'!F:F,MATCH('Entry Data'!AM3345,'Retasi Pricing'!E:E,0))*X3345,"")</f>
        <v>38000</v>
      </c>
      <c r="Z3345" s="62" t="s">
        <v>26</v>
      </c>
      <c r="AA3345" s="62" t="s">
        <v>27</v>
      </c>
      <c r="AB3345" s="32"/>
      <c r="AC3345" s="32" t="s">
        <v>205</v>
      </c>
      <c r="AD3345" s="32" t="str">
        <f t="shared" si="942"/>
        <v/>
      </c>
      <c r="AF3345" s="5" t="str">
        <f t="shared" si="943"/>
        <v>m.mulyo44204</v>
      </c>
      <c r="AG3345" s="5" t="str">
        <f t="shared" si="944"/>
        <v>BMJ 05044204SELATANDAY</v>
      </c>
      <c r="AH3345" s="5" t="str">
        <f t="shared" si="945"/>
        <v>m.mulyo44204SELATANDAY</v>
      </c>
      <c r="AI3345" s="5" t="str">
        <f t="shared" si="946"/>
        <v>BMJ 05044204DAY</v>
      </c>
      <c r="AJ3345" s="5" t="str">
        <f t="shared" si="947"/>
        <v>m.mulyo44204DAY</v>
      </c>
      <c r="AK3345" s="5" t="str">
        <f t="shared" si="948"/>
        <v>m.mulyoBMJ II</v>
      </c>
      <c r="AL3345" s="5" t="str">
        <f t="shared" si="950"/>
        <v>3SELATAN</v>
      </c>
      <c r="AM3345" s="5" t="str">
        <f t="shared" si="951"/>
        <v>1 &gt; 3SELATAN12 RODA</v>
      </c>
      <c r="AN3345" s="5" t="str">
        <f t="shared" si="952"/>
        <v>m.mulyoBMJ II1 &gt; 3SELATAN12 RODA</v>
      </c>
      <c r="AO3345" s="5" t="str">
        <f t="shared" si="953"/>
        <v>m.mulyo1 &gt; 3SELATAN12 RODA</v>
      </c>
      <c r="AP3345" s="5" t="str">
        <f t="shared" si="954"/>
        <v>44204DAY</v>
      </c>
    </row>
    <row r="3346" spans="1:42" x14ac:dyDescent="0.3">
      <c r="A3346" s="33">
        <v>1</v>
      </c>
      <c r="B3346" s="33"/>
      <c r="C3346" s="70">
        <v>44204</v>
      </c>
      <c r="D3346" s="71" t="s">
        <v>19</v>
      </c>
      <c r="E3346" s="70">
        <v>44204</v>
      </c>
      <c r="F3346" s="71">
        <v>5167319</v>
      </c>
      <c r="G3346" s="33" t="s">
        <v>38</v>
      </c>
      <c r="H3346" s="33" t="s">
        <v>113</v>
      </c>
      <c r="I3346" s="33" t="s">
        <v>291</v>
      </c>
      <c r="J3346" s="33" t="s">
        <v>115</v>
      </c>
      <c r="K3346" s="63" t="s">
        <v>57</v>
      </c>
      <c r="L3346" s="32" t="str">
        <f t="shared" si="937"/>
        <v>AXOR4843</v>
      </c>
      <c r="M3346" s="32" t="str">
        <f t="shared" si="938"/>
        <v>BMJ II</v>
      </c>
      <c r="N3346" s="32" t="str">
        <f t="shared" si="939"/>
        <v>12 RODA</v>
      </c>
      <c r="O3346" s="146">
        <v>0.63262731481481482</v>
      </c>
      <c r="P3346" s="65">
        <v>0.63262731481481482</v>
      </c>
      <c r="Q3346" s="65"/>
      <c r="R3346" s="66">
        <v>4</v>
      </c>
      <c r="S3346" s="66">
        <v>52120</v>
      </c>
      <c r="T3346" s="66">
        <v>20060</v>
      </c>
      <c r="U3346" s="67">
        <f t="shared" si="949"/>
        <v>32.06</v>
      </c>
      <c r="V3346" s="66">
        <f t="shared" si="940"/>
        <v>963082.4</v>
      </c>
      <c r="W3346" s="66" t="str">
        <f t="shared" si="941"/>
        <v>&gt; 4</v>
      </c>
      <c r="X3346" s="66">
        <f>A3346+SUMIFS(Presensi!F:F,Presensi!E:E,'Entry Data'!AP3346)</f>
        <v>1</v>
      </c>
      <c r="Y3346" s="66">
        <f>IFERROR(INDEX('Retasi Pricing'!F:F,MATCH('Entry Data'!AM3346,'Retasi Pricing'!E:E,0))*X3346,"")</f>
        <v>45000</v>
      </c>
      <c r="Z3346" s="62" t="s">
        <v>26</v>
      </c>
      <c r="AA3346" s="62" t="s">
        <v>27</v>
      </c>
      <c r="AB3346" s="32"/>
      <c r="AC3346" s="32" t="s">
        <v>205</v>
      </c>
      <c r="AD3346" s="32" t="str">
        <f t="shared" si="942"/>
        <v/>
      </c>
      <c r="AF3346" s="5" t="str">
        <f t="shared" si="943"/>
        <v>m.mulyo44204</v>
      </c>
      <c r="AG3346" s="5" t="str">
        <f t="shared" si="944"/>
        <v>BMJ 05044204SELATANDAY</v>
      </c>
      <c r="AH3346" s="5" t="str">
        <f t="shared" si="945"/>
        <v>m.mulyo44204SELATANDAY</v>
      </c>
      <c r="AI3346" s="5" t="str">
        <f t="shared" si="946"/>
        <v>BMJ 05044204DAY</v>
      </c>
      <c r="AJ3346" s="5" t="str">
        <f t="shared" si="947"/>
        <v>m.mulyo44204DAY</v>
      </c>
      <c r="AK3346" s="5" t="str">
        <f t="shared" si="948"/>
        <v>m.mulyoBMJ II</v>
      </c>
      <c r="AL3346" s="5" t="str">
        <f t="shared" si="950"/>
        <v>4SELATAN</v>
      </c>
      <c r="AM3346" s="5" t="str">
        <f t="shared" si="951"/>
        <v>&gt; 4SELATAN12 RODA</v>
      </c>
      <c r="AN3346" s="5" t="str">
        <f t="shared" si="952"/>
        <v>m.mulyoBMJ II&gt; 4SELATAN12 RODA</v>
      </c>
      <c r="AO3346" s="5" t="str">
        <f t="shared" si="953"/>
        <v>m.mulyo&gt; 4SELATAN12 RODA</v>
      </c>
      <c r="AP3346" s="5" t="str">
        <f t="shared" si="954"/>
        <v>44204DAY</v>
      </c>
    </row>
    <row r="3347" spans="1:42" x14ac:dyDescent="0.3">
      <c r="A3347" s="33">
        <v>1</v>
      </c>
      <c r="B3347" s="33"/>
      <c r="C3347" s="70">
        <v>44204</v>
      </c>
      <c r="D3347" s="71" t="s">
        <v>19</v>
      </c>
      <c r="E3347" s="70">
        <v>44204</v>
      </c>
      <c r="F3347" s="71">
        <v>5167439</v>
      </c>
      <c r="G3347" s="33" t="s">
        <v>38</v>
      </c>
      <c r="H3347" s="33" t="s">
        <v>102</v>
      </c>
      <c r="I3347" s="33" t="s">
        <v>103</v>
      </c>
      <c r="J3347" s="33" t="s">
        <v>115</v>
      </c>
      <c r="K3347" s="63" t="s">
        <v>57</v>
      </c>
      <c r="L3347" s="32" t="str">
        <f t="shared" si="937"/>
        <v>AXOR4843</v>
      </c>
      <c r="M3347" s="32" t="str">
        <f t="shared" si="938"/>
        <v>BMJ II</v>
      </c>
      <c r="N3347" s="32" t="str">
        <f t="shared" si="939"/>
        <v>12 RODA</v>
      </c>
      <c r="O3347" s="146">
        <v>0.72659722222222223</v>
      </c>
      <c r="P3347" s="65">
        <v>0.72659722222222223</v>
      </c>
      <c r="Q3347" s="65"/>
      <c r="R3347" s="66">
        <v>5</v>
      </c>
      <c r="S3347" s="66">
        <v>56360</v>
      </c>
      <c r="T3347" s="66">
        <v>20060</v>
      </c>
      <c r="U3347" s="67">
        <f t="shared" si="949"/>
        <v>36.299999999999997</v>
      </c>
      <c r="V3347" s="66">
        <f t="shared" si="940"/>
        <v>1090452</v>
      </c>
      <c r="W3347" s="66" t="str">
        <f t="shared" si="941"/>
        <v>&gt; 5</v>
      </c>
      <c r="X3347" s="66">
        <f>A3347+SUMIFS(Presensi!F:F,Presensi!E:E,'Entry Data'!AP3347)</f>
        <v>1</v>
      </c>
      <c r="Y3347" s="66">
        <f>IFERROR(INDEX('Retasi Pricing'!F:F,MATCH('Entry Data'!AM3347,'Retasi Pricing'!E:E,0))*X3347,"")</f>
        <v>48500</v>
      </c>
      <c r="Z3347" s="62" t="s">
        <v>26</v>
      </c>
      <c r="AA3347" s="62" t="s">
        <v>27</v>
      </c>
      <c r="AB3347" s="32"/>
      <c r="AC3347" s="32" t="s">
        <v>205</v>
      </c>
      <c r="AD3347" s="32" t="str">
        <f t="shared" si="942"/>
        <v/>
      </c>
      <c r="AF3347" s="5" t="str">
        <f t="shared" si="943"/>
        <v>m.mulyo44204</v>
      </c>
      <c r="AG3347" s="5" t="str">
        <f t="shared" si="944"/>
        <v>BMJ 05044204SELATANDAY</v>
      </c>
      <c r="AH3347" s="5" t="str">
        <f t="shared" si="945"/>
        <v>m.mulyo44204SELATANDAY</v>
      </c>
      <c r="AI3347" s="5" t="str">
        <f t="shared" si="946"/>
        <v>BMJ 05044204DAY</v>
      </c>
      <c r="AJ3347" s="5" t="str">
        <f t="shared" si="947"/>
        <v>m.mulyo44204DAY</v>
      </c>
      <c r="AK3347" s="5" t="str">
        <f t="shared" si="948"/>
        <v>m.mulyoBMJ II</v>
      </c>
      <c r="AL3347" s="5" t="str">
        <f t="shared" si="950"/>
        <v>5SELATAN</v>
      </c>
      <c r="AM3347" s="5" t="str">
        <f t="shared" si="951"/>
        <v>&gt; 5SELATAN12 RODA</v>
      </c>
      <c r="AN3347" s="5" t="str">
        <f t="shared" si="952"/>
        <v>m.mulyoBMJ II&gt; 5SELATAN12 RODA</v>
      </c>
      <c r="AO3347" s="5" t="str">
        <f t="shared" si="953"/>
        <v>m.mulyo&gt; 5SELATAN12 RODA</v>
      </c>
      <c r="AP3347" s="5" t="str">
        <f t="shared" si="954"/>
        <v>44204DAY</v>
      </c>
    </row>
    <row r="3348" spans="1:42" x14ac:dyDescent="0.3">
      <c r="A3348" s="33">
        <v>1</v>
      </c>
      <c r="B3348" s="33"/>
      <c r="C3348" s="70">
        <v>44204</v>
      </c>
      <c r="D3348" s="71" t="s">
        <v>19</v>
      </c>
      <c r="E3348" s="70">
        <v>44204</v>
      </c>
      <c r="F3348" s="71">
        <v>5167458</v>
      </c>
      <c r="G3348" s="33" t="s">
        <v>20</v>
      </c>
      <c r="H3348" s="33" t="s">
        <v>50</v>
      </c>
      <c r="I3348" s="33" t="s">
        <v>51</v>
      </c>
      <c r="J3348" s="33" t="s">
        <v>53</v>
      </c>
      <c r="K3348" s="63" t="s">
        <v>60</v>
      </c>
      <c r="L3348" s="32" t="str">
        <f t="shared" si="937"/>
        <v>AXOR4843</v>
      </c>
      <c r="M3348" s="32" t="str">
        <f t="shared" si="938"/>
        <v>BMJ II</v>
      </c>
      <c r="N3348" s="32" t="str">
        <f t="shared" si="939"/>
        <v>12 RODA</v>
      </c>
      <c r="O3348" s="146">
        <v>0.7610069444444445</v>
      </c>
      <c r="P3348" s="65">
        <v>0.7610069444444445</v>
      </c>
      <c r="Q3348" s="65"/>
      <c r="R3348" s="66">
        <v>3</v>
      </c>
      <c r="S3348" s="66">
        <v>51780</v>
      </c>
      <c r="T3348" s="66">
        <v>19920</v>
      </c>
      <c r="U3348" s="67">
        <f t="shared" si="949"/>
        <v>31.86</v>
      </c>
      <c r="V3348" s="66">
        <f t="shared" si="940"/>
        <v>646025.22</v>
      </c>
      <c r="W3348" s="66" t="str">
        <f t="shared" si="941"/>
        <v>1 &gt; 4</v>
      </c>
      <c r="X3348" s="66">
        <f>A3348+SUMIFS(Presensi!F:F,Presensi!E:E,'Entry Data'!AP3348)</f>
        <v>1</v>
      </c>
      <c r="Y3348" s="66">
        <f>IFERROR(INDEX('Retasi Pricing'!F:F,MATCH('Entry Data'!AM3348,'Retasi Pricing'!E:E,0))*X3348,"")</f>
        <v>27500</v>
      </c>
      <c r="Z3348" s="62" t="s">
        <v>26</v>
      </c>
      <c r="AA3348" s="62" t="s">
        <v>27</v>
      </c>
      <c r="AB3348" s="32"/>
      <c r="AC3348" s="32" t="s">
        <v>192</v>
      </c>
      <c r="AD3348" s="32" t="str">
        <f t="shared" si="942"/>
        <v/>
      </c>
      <c r="AF3348" s="5" t="str">
        <f t="shared" si="943"/>
        <v>awaluddin44204</v>
      </c>
      <c r="AG3348" s="5" t="str">
        <f t="shared" si="944"/>
        <v>BMJ 05244204UTARADAY</v>
      </c>
      <c r="AH3348" s="5" t="str">
        <f t="shared" si="945"/>
        <v>awaluddin44204UTARADAY</v>
      </c>
      <c r="AI3348" s="5" t="str">
        <f t="shared" si="946"/>
        <v>BMJ 05244204DAY</v>
      </c>
      <c r="AJ3348" s="5" t="str">
        <f t="shared" si="947"/>
        <v>awaluddin44204DAY</v>
      </c>
      <c r="AK3348" s="5" t="str">
        <f t="shared" si="948"/>
        <v>awaluddinBMJ II</v>
      </c>
      <c r="AL3348" s="5" t="str">
        <f t="shared" si="950"/>
        <v>3UTARA</v>
      </c>
      <c r="AM3348" s="5" t="str">
        <f t="shared" si="951"/>
        <v>1 &gt; 4UTARA12 RODA</v>
      </c>
      <c r="AN3348" s="5" t="str">
        <f t="shared" si="952"/>
        <v>awaluddinBMJ II1 &gt; 4UTARA12 RODA</v>
      </c>
      <c r="AO3348" s="5" t="str">
        <f t="shared" si="953"/>
        <v>awaluddin1 &gt; 4UTARA12 RODA</v>
      </c>
      <c r="AP3348" s="5" t="str">
        <f t="shared" si="954"/>
        <v>44204DAY</v>
      </c>
    </row>
    <row r="3349" spans="1:42" x14ac:dyDescent="0.3">
      <c r="A3349" s="33">
        <v>1</v>
      </c>
      <c r="B3349" s="33"/>
      <c r="C3349" s="70">
        <v>44204</v>
      </c>
      <c r="D3349" s="71" t="s">
        <v>19</v>
      </c>
      <c r="E3349" s="70">
        <v>44204</v>
      </c>
      <c r="F3349" s="71">
        <v>5167030</v>
      </c>
      <c r="G3349" s="33" t="s">
        <v>20</v>
      </c>
      <c r="H3349" s="33" t="s">
        <v>21</v>
      </c>
      <c r="I3349" s="33" t="s">
        <v>22</v>
      </c>
      <c r="J3349" s="33" t="s">
        <v>23</v>
      </c>
      <c r="K3349" s="63" t="s">
        <v>62</v>
      </c>
      <c r="L3349" s="32" t="str">
        <f t="shared" si="937"/>
        <v>FM260JD</v>
      </c>
      <c r="M3349" s="32" t="str">
        <f t="shared" si="938"/>
        <v>BMJ III</v>
      </c>
      <c r="N3349" s="32" t="str">
        <f t="shared" si="939"/>
        <v>10 RODA</v>
      </c>
      <c r="O3349" s="146">
        <v>0.34339120370370368</v>
      </c>
      <c r="P3349" s="65">
        <v>0.34738425925925925</v>
      </c>
      <c r="Q3349" s="65"/>
      <c r="R3349" s="66">
        <v>1</v>
      </c>
      <c r="S3349" s="66">
        <v>41300</v>
      </c>
      <c r="T3349" s="66">
        <v>14620</v>
      </c>
      <c r="U3349" s="67">
        <f t="shared" si="949"/>
        <v>26.68</v>
      </c>
      <c r="V3349" s="66">
        <f t="shared" si="940"/>
        <v>520099.92</v>
      </c>
      <c r="W3349" s="66" t="str">
        <f t="shared" si="941"/>
        <v>1 &gt; 4</v>
      </c>
      <c r="X3349" s="66">
        <f>A3349+SUMIFS(Presensi!F:F,Presensi!E:E,'Entry Data'!AP3349)</f>
        <v>1</v>
      </c>
      <c r="Y3349" s="66">
        <f>IFERROR(INDEX('Retasi Pricing'!F:F,MATCH('Entry Data'!AM3349,'Retasi Pricing'!E:E,0))*X3349,"")</f>
        <v>25000</v>
      </c>
      <c r="Z3349" s="62" t="s">
        <v>26</v>
      </c>
      <c r="AA3349" s="62" t="s">
        <v>27</v>
      </c>
      <c r="AB3349" s="32"/>
      <c r="AC3349" s="32" t="s">
        <v>194</v>
      </c>
      <c r="AD3349" s="32" t="str">
        <f t="shared" si="942"/>
        <v/>
      </c>
      <c r="AF3349" s="5" t="str">
        <f t="shared" si="943"/>
        <v>abdul karim44204</v>
      </c>
      <c r="AG3349" s="5" t="str">
        <f t="shared" si="944"/>
        <v>BMJ 05344204UTARADAY</v>
      </c>
      <c r="AH3349" s="5" t="str">
        <f t="shared" si="945"/>
        <v>abdul karim44204UTARADAY</v>
      </c>
      <c r="AI3349" s="5" t="str">
        <f t="shared" si="946"/>
        <v>BMJ 05344204DAY</v>
      </c>
      <c r="AJ3349" s="5" t="str">
        <f t="shared" si="947"/>
        <v>abdul karim44204DAY</v>
      </c>
      <c r="AK3349" s="5" t="str">
        <f t="shared" si="948"/>
        <v>abdul karimBMJ III</v>
      </c>
      <c r="AL3349" s="5" t="str">
        <f t="shared" si="950"/>
        <v>1UTARA</v>
      </c>
      <c r="AM3349" s="5" t="str">
        <f t="shared" si="951"/>
        <v>1 &gt; 4UTARA10 RODA</v>
      </c>
      <c r="AN3349" s="5" t="str">
        <f t="shared" si="952"/>
        <v>abdul karimBMJ III1 &gt; 4UTARA10 RODA</v>
      </c>
      <c r="AO3349" s="5" t="str">
        <f t="shared" si="953"/>
        <v>abdul karim1 &gt; 4UTARA10 RODA</v>
      </c>
      <c r="AP3349" s="5" t="str">
        <f t="shared" si="954"/>
        <v>44204DAY</v>
      </c>
    </row>
    <row r="3350" spans="1:42" x14ac:dyDescent="0.3">
      <c r="A3350" s="33">
        <v>1</v>
      </c>
      <c r="B3350" s="33"/>
      <c r="C3350" s="70">
        <v>44204</v>
      </c>
      <c r="D3350" s="71" t="s">
        <v>19</v>
      </c>
      <c r="E3350" s="70">
        <v>44204</v>
      </c>
      <c r="F3350" s="71">
        <v>5167110</v>
      </c>
      <c r="G3350" s="33" t="s">
        <v>20</v>
      </c>
      <c r="H3350" s="33" t="s">
        <v>21</v>
      </c>
      <c r="I3350" s="33" t="s">
        <v>22</v>
      </c>
      <c r="J3350" s="33" t="s">
        <v>23</v>
      </c>
      <c r="K3350" s="63" t="s">
        <v>62</v>
      </c>
      <c r="L3350" s="32" t="str">
        <f t="shared" si="937"/>
        <v>FM260JD</v>
      </c>
      <c r="M3350" s="32" t="str">
        <f t="shared" si="938"/>
        <v>BMJ III</v>
      </c>
      <c r="N3350" s="32" t="str">
        <f t="shared" si="939"/>
        <v>10 RODA</v>
      </c>
      <c r="O3350" s="146">
        <v>0.40414351851851849</v>
      </c>
      <c r="P3350" s="65">
        <v>0.40414351851851849</v>
      </c>
      <c r="Q3350" s="65"/>
      <c r="R3350" s="66">
        <v>2</v>
      </c>
      <c r="S3350" s="66">
        <v>40020</v>
      </c>
      <c r="T3350" s="66">
        <v>14620</v>
      </c>
      <c r="U3350" s="67">
        <f t="shared" si="949"/>
        <v>25.4</v>
      </c>
      <c r="V3350" s="66">
        <f t="shared" si="940"/>
        <v>495147.6</v>
      </c>
      <c r="W3350" s="66" t="str">
        <f t="shared" si="941"/>
        <v>1 &gt; 4</v>
      </c>
      <c r="X3350" s="66">
        <f>A3350+SUMIFS(Presensi!F:F,Presensi!E:E,'Entry Data'!AP3350)</f>
        <v>1</v>
      </c>
      <c r="Y3350" s="66">
        <f>IFERROR(INDEX('Retasi Pricing'!F:F,MATCH('Entry Data'!AM3350,'Retasi Pricing'!E:E,0))*X3350,"")</f>
        <v>25000</v>
      </c>
      <c r="Z3350" s="62" t="s">
        <v>26</v>
      </c>
      <c r="AA3350" s="62" t="s">
        <v>27</v>
      </c>
      <c r="AB3350" s="32"/>
      <c r="AC3350" s="32" t="s">
        <v>194</v>
      </c>
      <c r="AD3350" s="32" t="str">
        <f t="shared" si="942"/>
        <v/>
      </c>
      <c r="AF3350" s="5" t="str">
        <f t="shared" si="943"/>
        <v>abdul karim44204</v>
      </c>
      <c r="AG3350" s="5" t="str">
        <f t="shared" si="944"/>
        <v>BMJ 05344204UTARADAY</v>
      </c>
      <c r="AH3350" s="5" t="str">
        <f t="shared" si="945"/>
        <v>abdul karim44204UTARADAY</v>
      </c>
      <c r="AI3350" s="5" t="str">
        <f t="shared" si="946"/>
        <v>BMJ 05344204DAY</v>
      </c>
      <c r="AJ3350" s="5" t="str">
        <f t="shared" si="947"/>
        <v>abdul karim44204DAY</v>
      </c>
      <c r="AK3350" s="5" t="str">
        <f t="shared" si="948"/>
        <v>abdul karimBMJ III</v>
      </c>
      <c r="AL3350" s="5" t="str">
        <f t="shared" si="950"/>
        <v>2UTARA</v>
      </c>
      <c r="AM3350" s="5" t="str">
        <f t="shared" si="951"/>
        <v>1 &gt; 4UTARA10 RODA</v>
      </c>
      <c r="AN3350" s="5" t="str">
        <f t="shared" si="952"/>
        <v>abdul karimBMJ III1 &gt; 4UTARA10 RODA</v>
      </c>
      <c r="AO3350" s="5" t="str">
        <f t="shared" si="953"/>
        <v>abdul karim1 &gt; 4UTARA10 RODA</v>
      </c>
      <c r="AP3350" s="5" t="str">
        <f t="shared" si="954"/>
        <v>44204DAY</v>
      </c>
    </row>
    <row r="3351" spans="1:42" x14ac:dyDescent="0.3">
      <c r="A3351" s="33">
        <v>1</v>
      </c>
      <c r="B3351" s="33"/>
      <c r="C3351" s="70">
        <v>44204</v>
      </c>
      <c r="D3351" s="71" t="s">
        <v>19</v>
      </c>
      <c r="E3351" s="70">
        <v>44204</v>
      </c>
      <c r="F3351" s="71">
        <v>10000338</v>
      </c>
      <c r="G3351" s="33" t="s">
        <v>20</v>
      </c>
      <c r="H3351" s="33" t="s">
        <v>21</v>
      </c>
      <c r="I3351" s="33" t="s">
        <v>22</v>
      </c>
      <c r="J3351" s="33" t="s">
        <v>23</v>
      </c>
      <c r="K3351" s="63" t="s">
        <v>62</v>
      </c>
      <c r="L3351" s="32" t="str">
        <f t="shared" si="937"/>
        <v>FM260JD</v>
      </c>
      <c r="M3351" s="32" t="str">
        <f t="shared" si="938"/>
        <v>BMJ III</v>
      </c>
      <c r="N3351" s="32" t="str">
        <f t="shared" si="939"/>
        <v>10 RODA</v>
      </c>
      <c r="O3351" s="146">
        <v>0.4559259259259259</v>
      </c>
      <c r="P3351" s="65">
        <v>0.4559259259259259</v>
      </c>
      <c r="Q3351" s="65"/>
      <c r="R3351" s="66">
        <v>3</v>
      </c>
      <c r="S3351" s="66">
        <v>41300</v>
      </c>
      <c r="T3351" s="66">
        <v>14650</v>
      </c>
      <c r="U3351" s="67">
        <f t="shared" si="949"/>
        <v>26.65</v>
      </c>
      <c r="V3351" s="66">
        <f t="shared" si="940"/>
        <v>519515.1</v>
      </c>
      <c r="W3351" s="66" t="str">
        <f t="shared" si="941"/>
        <v>1 &gt; 4</v>
      </c>
      <c r="X3351" s="66">
        <f>A3351+SUMIFS(Presensi!F:F,Presensi!E:E,'Entry Data'!AP3351)</f>
        <v>1</v>
      </c>
      <c r="Y3351" s="66">
        <f>IFERROR(INDEX('Retasi Pricing'!F:F,MATCH('Entry Data'!AM3351,'Retasi Pricing'!E:E,0))*X3351,"")</f>
        <v>25000</v>
      </c>
      <c r="Z3351" s="62" t="s">
        <v>26</v>
      </c>
      <c r="AA3351" s="62" t="s">
        <v>27</v>
      </c>
      <c r="AB3351" s="32"/>
      <c r="AC3351" s="32" t="s">
        <v>194</v>
      </c>
      <c r="AD3351" s="32" t="str">
        <f t="shared" si="942"/>
        <v/>
      </c>
      <c r="AF3351" s="5" t="str">
        <f t="shared" si="943"/>
        <v>abdul karim44204</v>
      </c>
      <c r="AG3351" s="5" t="str">
        <f t="shared" si="944"/>
        <v>BMJ 05344204UTARADAY</v>
      </c>
      <c r="AH3351" s="5" t="str">
        <f t="shared" si="945"/>
        <v>abdul karim44204UTARADAY</v>
      </c>
      <c r="AI3351" s="5" t="str">
        <f t="shared" si="946"/>
        <v>BMJ 05344204DAY</v>
      </c>
      <c r="AJ3351" s="5" t="str">
        <f t="shared" si="947"/>
        <v>abdul karim44204DAY</v>
      </c>
      <c r="AK3351" s="5" t="str">
        <f t="shared" si="948"/>
        <v>abdul karimBMJ III</v>
      </c>
      <c r="AL3351" s="5" t="str">
        <f t="shared" si="950"/>
        <v>3UTARA</v>
      </c>
      <c r="AM3351" s="5" t="str">
        <f t="shared" si="951"/>
        <v>1 &gt; 4UTARA10 RODA</v>
      </c>
      <c r="AN3351" s="5" t="str">
        <f t="shared" si="952"/>
        <v>abdul karimBMJ III1 &gt; 4UTARA10 RODA</v>
      </c>
      <c r="AO3351" s="5" t="str">
        <f t="shared" si="953"/>
        <v>abdul karim1 &gt; 4UTARA10 RODA</v>
      </c>
      <c r="AP3351" s="5" t="str">
        <f t="shared" si="954"/>
        <v>44204DAY</v>
      </c>
    </row>
    <row r="3352" spans="1:42" x14ac:dyDescent="0.3">
      <c r="A3352" s="33">
        <v>1</v>
      </c>
      <c r="B3352" s="33"/>
      <c r="C3352" s="70">
        <v>44204</v>
      </c>
      <c r="D3352" s="71" t="s">
        <v>19</v>
      </c>
      <c r="E3352" s="70">
        <v>44204</v>
      </c>
      <c r="F3352" s="71">
        <v>5167240</v>
      </c>
      <c r="G3352" s="33" t="s">
        <v>20</v>
      </c>
      <c r="H3352" s="33" t="s">
        <v>21</v>
      </c>
      <c r="I3352" s="33" t="s">
        <v>22</v>
      </c>
      <c r="J3352" s="33" t="s">
        <v>23</v>
      </c>
      <c r="K3352" s="63" t="s">
        <v>62</v>
      </c>
      <c r="L3352" s="32" t="str">
        <f t="shared" si="937"/>
        <v>FM260JD</v>
      </c>
      <c r="M3352" s="32" t="str">
        <f t="shared" si="938"/>
        <v>BMJ III</v>
      </c>
      <c r="N3352" s="32" t="str">
        <f t="shared" si="939"/>
        <v>10 RODA</v>
      </c>
      <c r="O3352" s="146">
        <v>0.55509259259259258</v>
      </c>
      <c r="P3352" s="65">
        <v>0.55509259259259258</v>
      </c>
      <c r="Q3352" s="65"/>
      <c r="R3352" s="66">
        <v>4</v>
      </c>
      <c r="S3352" s="66">
        <v>40140</v>
      </c>
      <c r="T3352" s="66">
        <v>14620</v>
      </c>
      <c r="U3352" s="67">
        <f t="shared" si="949"/>
        <v>25.52</v>
      </c>
      <c r="V3352" s="66">
        <f t="shared" si="940"/>
        <v>497486.87999999995</v>
      </c>
      <c r="W3352" s="66" t="str">
        <f t="shared" si="941"/>
        <v>1 &gt; 4</v>
      </c>
      <c r="X3352" s="66">
        <f>A3352+SUMIFS(Presensi!F:F,Presensi!E:E,'Entry Data'!AP3352)</f>
        <v>1</v>
      </c>
      <c r="Y3352" s="66">
        <f>IFERROR(INDEX('Retasi Pricing'!F:F,MATCH('Entry Data'!AM3352,'Retasi Pricing'!E:E,0))*X3352,"")</f>
        <v>25000</v>
      </c>
      <c r="Z3352" s="62" t="s">
        <v>26</v>
      </c>
      <c r="AA3352" s="62" t="s">
        <v>27</v>
      </c>
      <c r="AB3352" s="32"/>
      <c r="AC3352" s="32" t="s">
        <v>194</v>
      </c>
      <c r="AD3352" s="32" t="str">
        <f t="shared" si="942"/>
        <v/>
      </c>
      <c r="AF3352" s="5" t="str">
        <f t="shared" si="943"/>
        <v>abdul karim44204</v>
      </c>
      <c r="AG3352" s="5" t="str">
        <f t="shared" si="944"/>
        <v>BMJ 05344204UTARADAY</v>
      </c>
      <c r="AH3352" s="5" t="str">
        <f t="shared" si="945"/>
        <v>abdul karim44204UTARADAY</v>
      </c>
      <c r="AI3352" s="5" t="str">
        <f t="shared" si="946"/>
        <v>BMJ 05344204DAY</v>
      </c>
      <c r="AJ3352" s="5" t="str">
        <f t="shared" si="947"/>
        <v>abdul karim44204DAY</v>
      </c>
      <c r="AK3352" s="5" t="str">
        <f t="shared" si="948"/>
        <v>abdul karimBMJ III</v>
      </c>
      <c r="AL3352" s="5" t="str">
        <f t="shared" si="950"/>
        <v>4UTARA</v>
      </c>
      <c r="AM3352" s="5" t="str">
        <f t="shared" si="951"/>
        <v>1 &gt; 4UTARA10 RODA</v>
      </c>
      <c r="AN3352" s="5" t="str">
        <f t="shared" si="952"/>
        <v>abdul karimBMJ III1 &gt; 4UTARA10 RODA</v>
      </c>
      <c r="AO3352" s="5" t="str">
        <f t="shared" si="953"/>
        <v>abdul karim1 &gt; 4UTARA10 RODA</v>
      </c>
      <c r="AP3352" s="5" t="str">
        <f t="shared" si="954"/>
        <v>44204DAY</v>
      </c>
    </row>
    <row r="3353" spans="1:42" x14ac:dyDescent="0.3">
      <c r="A3353" s="33">
        <v>1</v>
      </c>
      <c r="B3353" s="33"/>
      <c r="C3353" s="70">
        <v>44204</v>
      </c>
      <c r="D3353" s="71" t="s">
        <v>19</v>
      </c>
      <c r="E3353" s="70">
        <v>44204</v>
      </c>
      <c r="F3353" s="71">
        <v>5167429</v>
      </c>
      <c r="G3353" s="33" t="s">
        <v>20</v>
      </c>
      <c r="H3353" s="33" t="s">
        <v>21</v>
      </c>
      <c r="I3353" s="33" t="s">
        <v>22</v>
      </c>
      <c r="J3353" s="33" t="s">
        <v>23</v>
      </c>
      <c r="K3353" s="63" t="s">
        <v>62</v>
      </c>
      <c r="L3353" s="32" t="str">
        <f t="shared" si="937"/>
        <v>FM260JD</v>
      </c>
      <c r="M3353" s="32" t="str">
        <f t="shared" si="938"/>
        <v>BMJ III</v>
      </c>
      <c r="N3353" s="32" t="str">
        <f t="shared" si="939"/>
        <v>10 RODA</v>
      </c>
      <c r="O3353" s="146">
        <v>0.7185300925925926</v>
      </c>
      <c r="P3353" s="65">
        <v>0.7185300925925926</v>
      </c>
      <c r="Q3353" s="65"/>
      <c r="R3353" s="66">
        <v>5</v>
      </c>
      <c r="S3353" s="66">
        <v>41320</v>
      </c>
      <c r="T3353" s="66">
        <v>14620</v>
      </c>
      <c r="U3353" s="67">
        <f t="shared" si="949"/>
        <v>26.7</v>
      </c>
      <c r="V3353" s="66">
        <f t="shared" si="940"/>
        <v>520489.79999999993</v>
      </c>
      <c r="W3353" s="66" t="str">
        <f t="shared" si="941"/>
        <v>&gt; 5</v>
      </c>
      <c r="X3353" s="66">
        <f>A3353+SUMIFS(Presensi!F:F,Presensi!E:E,'Entry Data'!AP3353)</f>
        <v>1</v>
      </c>
      <c r="Y3353" s="66">
        <f>IFERROR(INDEX('Retasi Pricing'!F:F,MATCH('Entry Data'!AM3353,'Retasi Pricing'!E:E,0))*X3353,"")</f>
        <v>27650</v>
      </c>
      <c r="Z3353" s="62" t="s">
        <v>26</v>
      </c>
      <c r="AA3353" s="62" t="s">
        <v>27</v>
      </c>
      <c r="AB3353" s="32"/>
      <c r="AC3353" s="32" t="s">
        <v>194</v>
      </c>
      <c r="AD3353" s="32" t="str">
        <f t="shared" si="942"/>
        <v/>
      </c>
      <c r="AF3353" s="5" t="str">
        <f t="shared" si="943"/>
        <v>abdul karim44204</v>
      </c>
      <c r="AG3353" s="5" t="str">
        <f t="shared" si="944"/>
        <v>BMJ 05344204UTARADAY</v>
      </c>
      <c r="AH3353" s="5" t="str">
        <f t="shared" si="945"/>
        <v>abdul karim44204UTARADAY</v>
      </c>
      <c r="AI3353" s="5" t="str">
        <f t="shared" si="946"/>
        <v>BMJ 05344204DAY</v>
      </c>
      <c r="AJ3353" s="5" t="str">
        <f t="shared" si="947"/>
        <v>abdul karim44204DAY</v>
      </c>
      <c r="AK3353" s="5" t="str">
        <f t="shared" si="948"/>
        <v>abdul karimBMJ III</v>
      </c>
      <c r="AL3353" s="5" t="str">
        <f t="shared" si="950"/>
        <v>5UTARA</v>
      </c>
      <c r="AM3353" s="5" t="str">
        <f t="shared" si="951"/>
        <v>&gt; 5UTARA10 RODA</v>
      </c>
      <c r="AN3353" s="5" t="str">
        <f t="shared" si="952"/>
        <v>abdul karimBMJ III&gt; 5UTARA10 RODA</v>
      </c>
      <c r="AO3353" s="5" t="str">
        <f t="shared" si="953"/>
        <v>abdul karim&gt; 5UTARA10 RODA</v>
      </c>
      <c r="AP3353" s="5" t="str">
        <f t="shared" si="954"/>
        <v>44204DAY</v>
      </c>
    </row>
    <row r="3354" spans="1:42" x14ac:dyDescent="0.3">
      <c r="A3354" s="33">
        <v>1</v>
      </c>
      <c r="B3354" s="33"/>
      <c r="C3354" s="70">
        <v>44204</v>
      </c>
      <c r="D3354" s="71" t="s">
        <v>19</v>
      </c>
      <c r="E3354" s="70">
        <v>44204</v>
      </c>
      <c r="F3354" s="71">
        <v>5167085</v>
      </c>
      <c r="G3354" s="33" t="s">
        <v>20</v>
      </c>
      <c r="H3354" s="33" t="s">
        <v>21</v>
      </c>
      <c r="I3354" s="33" t="s">
        <v>22</v>
      </c>
      <c r="J3354" s="33" t="s">
        <v>23</v>
      </c>
      <c r="K3354" s="63" t="s">
        <v>67</v>
      </c>
      <c r="L3354" s="32" t="str">
        <f t="shared" si="937"/>
        <v>FM260JD</v>
      </c>
      <c r="M3354" s="32" t="str">
        <f t="shared" si="938"/>
        <v>BMJ III</v>
      </c>
      <c r="N3354" s="32" t="str">
        <f t="shared" si="939"/>
        <v>10 RODA</v>
      </c>
      <c r="O3354" s="146">
        <v>0.38879629629629631</v>
      </c>
      <c r="P3354" s="65">
        <v>0.39369212962962963</v>
      </c>
      <c r="Q3354" s="65"/>
      <c r="R3354" s="66">
        <v>1</v>
      </c>
      <c r="S3354" s="66">
        <v>39820</v>
      </c>
      <c r="T3354" s="66">
        <v>14800</v>
      </c>
      <c r="U3354" s="67">
        <f t="shared" si="949"/>
        <v>25.02</v>
      </c>
      <c r="V3354" s="66">
        <f t="shared" si="940"/>
        <v>487739.87999999995</v>
      </c>
      <c r="W3354" s="66" t="str">
        <f t="shared" si="941"/>
        <v>1 &gt; 4</v>
      </c>
      <c r="X3354" s="66">
        <f>A3354+SUMIFS(Presensi!F:F,Presensi!E:E,'Entry Data'!AP3354)</f>
        <v>1</v>
      </c>
      <c r="Y3354" s="66">
        <f>IFERROR(INDEX('Retasi Pricing'!F:F,MATCH('Entry Data'!AM3354,'Retasi Pricing'!E:E,0))*X3354,"")</f>
        <v>25000</v>
      </c>
      <c r="Z3354" s="62" t="s">
        <v>26</v>
      </c>
      <c r="AA3354" s="62" t="s">
        <v>27</v>
      </c>
      <c r="AB3354" s="32"/>
      <c r="AC3354" s="32" t="s">
        <v>210</v>
      </c>
      <c r="AD3354" s="32" t="str">
        <f t="shared" si="942"/>
        <v/>
      </c>
      <c r="AF3354" s="5" t="str">
        <f t="shared" si="943"/>
        <v>m.taha44204</v>
      </c>
      <c r="AG3354" s="5" t="str">
        <f t="shared" si="944"/>
        <v>BMJ 05444204UTARADAY</v>
      </c>
      <c r="AH3354" s="5" t="str">
        <f t="shared" si="945"/>
        <v>m.taha44204UTARADAY</v>
      </c>
      <c r="AI3354" s="5" t="str">
        <f t="shared" si="946"/>
        <v>BMJ 05444204DAY</v>
      </c>
      <c r="AJ3354" s="5" t="str">
        <f t="shared" si="947"/>
        <v>m.taha44204DAY</v>
      </c>
      <c r="AK3354" s="5" t="str">
        <f t="shared" si="948"/>
        <v>m.tahaBMJ III</v>
      </c>
      <c r="AL3354" s="5" t="str">
        <f t="shared" si="950"/>
        <v>1UTARA</v>
      </c>
      <c r="AM3354" s="5" t="str">
        <f t="shared" si="951"/>
        <v>1 &gt; 4UTARA10 RODA</v>
      </c>
      <c r="AN3354" s="5" t="str">
        <f t="shared" si="952"/>
        <v>m.tahaBMJ III1 &gt; 4UTARA10 RODA</v>
      </c>
      <c r="AO3354" s="5" t="str">
        <f t="shared" si="953"/>
        <v>m.taha1 &gt; 4UTARA10 RODA</v>
      </c>
      <c r="AP3354" s="5" t="str">
        <f t="shared" si="954"/>
        <v>44204DAY</v>
      </c>
    </row>
    <row r="3355" spans="1:42" x14ac:dyDescent="0.3">
      <c r="A3355" s="33">
        <v>1</v>
      </c>
      <c r="B3355" s="33"/>
      <c r="C3355" s="70">
        <v>44204</v>
      </c>
      <c r="D3355" s="71" t="s">
        <v>19</v>
      </c>
      <c r="E3355" s="70">
        <v>44204</v>
      </c>
      <c r="F3355" s="71">
        <v>5167159</v>
      </c>
      <c r="G3355" s="33" t="s">
        <v>20</v>
      </c>
      <c r="H3355" s="33" t="s">
        <v>21</v>
      </c>
      <c r="I3355" s="33" t="s">
        <v>22</v>
      </c>
      <c r="J3355" s="33" t="s">
        <v>23</v>
      </c>
      <c r="K3355" s="63" t="s">
        <v>67</v>
      </c>
      <c r="L3355" s="32" t="str">
        <f t="shared" si="937"/>
        <v>FM260JD</v>
      </c>
      <c r="M3355" s="32" t="str">
        <f t="shared" si="938"/>
        <v>BMJ III</v>
      </c>
      <c r="N3355" s="32" t="str">
        <f t="shared" si="939"/>
        <v>10 RODA</v>
      </c>
      <c r="O3355" s="146">
        <v>0.44620370370370371</v>
      </c>
      <c r="P3355" s="65">
        <v>0.44620370370370371</v>
      </c>
      <c r="Q3355" s="65"/>
      <c r="R3355" s="66">
        <v>2</v>
      </c>
      <c r="S3355" s="66">
        <v>40500</v>
      </c>
      <c r="T3355" s="66">
        <v>14800</v>
      </c>
      <c r="U3355" s="67">
        <f t="shared" si="949"/>
        <v>25.7</v>
      </c>
      <c r="V3355" s="66">
        <f t="shared" si="940"/>
        <v>500995.79999999993</v>
      </c>
      <c r="W3355" s="66" t="str">
        <f t="shared" si="941"/>
        <v>1 &gt; 4</v>
      </c>
      <c r="X3355" s="66">
        <f>A3355+SUMIFS(Presensi!F:F,Presensi!E:E,'Entry Data'!AP3355)</f>
        <v>1</v>
      </c>
      <c r="Y3355" s="66">
        <f>IFERROR(INDEX('Retasi Pricing'!F:F,MATCH('Entry Data'!AM3355,'Retasi Pricing'!E:E,0))*X3355,"")</f>
        <v>25000</v>
      </c>
      <c r="Z3355" s="62" t="s">
        <v>26</v>
      </c>
      <c r="AA3355" s="62" t="s">
        <v>27</v>
      </c>
      <c r="AB3355" s="32"/>
      <c r="AC3355" s="32" t="s">
        <v>210</v>
      </c>
      <c r="AD3355" s="32" t="str">
        <f t="shared" si="942"/>
        <v/>
      </c>
      <c r="AF3355" s="5" t="str">
        <f t="shared" si="943"/>
        <v>m.taha44204</v>
      </c>
      <c r="AG3355" s="5" t="str">
        <f t="shared" si="944"/>
        <v>BMJ 05444204UTARADAY</v>
      </c>
      <c r="AH3355" s="5" t="str">
        <f t="shared" si="945"/>
        <v>m.taha44204UTARADAY</v>
      </c>
      <c r="AI3355" s="5" t="str">
        <f t="shared" si="946"/>
        <v>BMJ 05444204DAY</v>
      </c>
      <c r="AJ3355" s="5" t="str">
        <f t="shared" si="947"/>
        <v>m.taha44204DAY</v>
      </c>
      <c r="AK3355" s="5" t="str">
        <f t="shared" si="948"/>
        <v>m.tahaBMJ III</v>
      </c>
      <c r="AL3355" s="5" t="str">
        <f t="shared" si="950"/>
        <v>2UTARA</v>
      </c>
      <c r="AM3355" s="5" t="str">
        <f t="shared" si="951"/>
        <v>1 &gt; 4UTARA10 RODA</v>
      </c>
      <c r="AN3355" s="5" t="str">
        <f t="shared" si="952"/>
        <v>m.tahaBMJ III1 &gt; 4UTARA10 RODA</v>
      </c>
      <c r="AO3355" s="5" t="str">
        <f t="shared" si="953"/>
        <v>m.taha1 &gt; 4UTARA10 RODA</v>
      </c>
      <c r="AP3355" s="5" t="str">
        <f t="shared" si="954"/>
        <v>44204DAY</v>
      </c>
    </row>
    <row r="3356" spans="1:42" x14ac:dyDescent="0.3">
      <c r="A3356" s="33">
        <v>1</v>
      </c>
      <c r="B3356" s="33"/>
      <c r="C3356" s="70">
        <v>44204</v>
      </c>
      <c r="D3356" s="71" t="s">
        <v>19</v>
      </c>
      <c r="E3356" s="70">
        <v>44204</v>
      </c>
      <c r="F3356" s="71">
        <v>5167199</v>
      </c>
      <c r="G3356" s="33" t="s">
        <v>20</v>
      </c>
      <c r="H3356" s="33" t="s">
        <v>21</v>
      </c>
      <c r="I3356" s="33" t="s">
        <v>22</v>
      </c>
      <c r="J3356" s="33" t="s">
        <v>23</v>
      </c>
      <c r="K3356" s="63" t="s">
        <v>67</v>
      </c>
      <c r="L3356" s="32" t="str">
        <f t="shared" si="937"/>
        <v>FM260JD</v>
      </c>
      <c r="M3356" s="32" t="str">
        <f t="shared" si="938"/>
        <v>BMJ III</v>
      </c>
      <c r="N3356" s="32" t="str">
        <f t="shared" si="939"/>
        <v>10 RODA</v>
      </c>
      <c r="O3356" s="146">
        <v>0.5035532407407407</v>
      </c>
      <c r="P3356" s="65">
        <v>0.5035532407407407</v>
      </c>
      <c r="Q3356" s="65"/>
      <c r="R3356" s="66">
        <v>3</v>
      </c>
      <c r="S3356" s="66">
        <v>40400</v>
      </c>
      <c r="T3356" s="66">
        <v>14800</v>
      </c>
      <c r="U3356" s="67">
        <f t="shared" si="949"/>
        <v>25.6</v>
      </c>
      <c r="V3356" s="66">
        <f t="shared" si="940"/>
        <v>499046.40000000002</v>
      </c>
      <c r="W3356" s="66" t="str">
        <f t="shared" si="941"/>
        <v>1 &gt; 4</v>
      </c>
      <c r="X3356" s="66">
        <f>A3356+SUMIFS(Presensi!F:F,Presensi!E:E,'Entry Data'!AP3356)</f>
        <v>1</v>
      </c>
      <c r="Y3356" s="66">
        <f>IFERROR(INDEX('Retasi Pricing'!F:F,MATCH('Entry Data'!AM3356,'Retasi Pricing'!E:E,0))*X3356,"")</f>
        <v>25000</v>
      </c>
      <c r="Z3356" s="62" t="s">
        <v>26</v>
      </c>
      <c r="AA3356" s="62" t="s">
        <v>27</v>
      </c>
      <c r="AB3356" s="32"/>
      <c r="AC3356" s="32" t="s">
        <v>210</v>
      </c>
      <c r="AD3356" s="32" t="str">
        <f t="shared" si="942"/>
        <v/>
      </c>
      <c r="AF3356" s="5" t="str">
        <f t="shared" si="943"/>
        <v>m.taha44204</v>
      </c>
      <c r="AG3356" s="5" t="str">
        <f t="shared" si="944"/>
        <v>BMJ 05444204UTARADAY</v>
      </c>
      <c r="AH3356" s="5" t="str">
        <f t="shared" si="945"/>
        <v>m.taha44204UTARADAY</v>
      </c>
      <c r="AI3356" s="5" t="str">
        <f t="shared" si="946"/>
        <v>BMJ 05444204DAY</v>
      </c>
      <c r="AJ3356" s="5" t="str">
        <f t="shared" si="947"/>
        <v>m.taha44204DAY</v>
      </c>
      <c r="AK3356" s="5" t="str">
        <f t="shared" si="948"/>
        <v>m.tahaBMJ III</v>
      </c>
      <c r="AL3356" s="5" t="str">
        <f t="shared" si="950"/>
        <v>3UTARA</v>
      </c>
      <c r="AM3356" s="5" t="str">
        <f t="shared" si="951"/>
        <v>1 &gt; 4UTARA10 RODA</v>
      </c>
      <c r="AN3356" s="5" t="str">
        <f t="shared" si="952"/>
        <v>m.tahaBMJ III1 &gt; 4UTARA10 RODA</v>
      </c>
      <c r="AO3356" s="5" t="str">
        <f t="shared" si="953"/>
        <v>m.taha1 &gt; 4UTARA10 RODA</v>
      </c>
      <c r="AP3356" s="5" t="str">
        <f t="shared" si="954"/>
        <v>44204DAY</v>
      </c>
    </row>
    <row r="3357" spans="1:42" x14ac:dyDescent="0.3">
      <c r="A3357" s="33">
        <v>1</v>
      </c>
      <c r="B3357" s="33"/>
      <c r="C3357" s="70">
        <v>44204</v>
      </c>
      <c r="D3357" s="71" t="s">
        <v>19</v>
      </c>
      <c r="E3357" s="70">
        <v>44204</v>
      </c>
      <c r="F3357" s="71">
        <v>5167278</v>
      </c>
      <c r="G3357" s="33" t="s">
        <v>20</v>
      </c>
      <c r="H3357" s="33" t="s">
        <v>21</v>
      </c>
      <c r="I3357" s="33" t="s">
        <v>22</v>
      </c>
      <c r="J3357" s="33" t="s">
        <v>23</v>
      </c>
      <c r="K3357" s="63" t="s">
        <v>67</v>
      </c>
      <c r="L3357" s="32" t="str">
        <f t="shared" si="937"/>
        <v>FM260JD</v>
      </c>
      <c r="M3357" s="32" t="str">
        <f t="shared" si="938"/>
        <v>BMJ III</v>
      </c>
      <c r="N3357" s="32" t="str">
        <f t="shared" si="939"/>
        <v>10 RODA</v>
      </c>
      <c r="O3357" s="146">
        <v>0.5965625</v>
      </c>
      <c r="P3357" s="65">
        <v>0.5965625</v>
      </c>
      <c r="Q3357" s="65"/>
      <c r="R3357" s="66">
        <v>4</v>
      </c>
      <c r="S3357" s="66">
        <v>38880</v>
      </c>
      <c r="T3357" s="66">
        <v>14800</v>
      </c>
      <c r="U3357" s="67">
        <f t="shared" si="949"/>
        <v>24.08</v>
      </c>
      <c r="V3357" s="66">
        <f t="shared" si="940"/>
        <v>469415.51999999996</v>
      </c>
      <c r="W3357" s="66" t="str">
        <f t="shared" si="941"/>
        <v>1 &gt; 4</v>
      </c>
      <c r="X3357" s="66">
        <f>A3357+SUMIFS(Presensi!F:F,Presensi!E:E,'Entry Data'!AP3357)</f>
        <v>1</v>
      </c>
      <c r="Y3357" s="66">
        <f>IFERROR(INDEX('Retasi Pricing'!F:F,MATCH('Entry Data'!AM3357,'Retasi Pricing'!E:E,0))*X3357,"")</f>
        <v>25000</v>
      </c>
      <c r="Z3357" s="62" t="s">
        <v>26</v>
      </c>
      <c r="AA3357" s="62" t="s">
        <v>27</v>
      </c>
      <c r="AB3357" s="32"/>
      <c r="AC3357" s="32" t="s">
        <v>210</v>
      </c>
      <c r="AD3357" s="32" t="str">
        <f t="shared" si="942"/>
        <v/>
      </c>
      <c r="AF3357" s="5" t="str">
        <f t="shared" si="943"/>
        <v>m.taha44204</v>
      </c>
      <c r="AG3357" s="5" t="str">
        <f t="shared" si="944"/>
        <v>BMJ 05444204UTARADAY</v>
      </c>
      <c r="AH3357" s="5" t="str">
        <f t="shared" si="945"/>
        <v>m.taha44204UTARADAY</v>
      </c>
      <c r="AI3357" s="5" t="str">
        <f t="shared" si="946"/>
        <v>BMJ 05444204DAY</v>
      </c>
      <c r="AJ3357" s="5" t="str">
        <f t="shared" si="947"/>
        <v>m.taha44204DAY</v>
      </c>
      <c r="AK3357" s="5" t="str">
        <f t="shared" si="948"/>
        <v>m.tahaBMJ III</v>
      </c>
      <c r="AL3357" s="5" t="str">
        <f t="shared" si="950"/>
        <v>4UTARA</v>
      </c>
      <c r="AM3357" s="5" t="str">
        <f t="shared" si="951"/>
        <v>1 &gt; 4UTARA10 RODA</v>
      </c>
      <c r="AN3357" s="5" t="str">
        <f t="shared" si="952"/>
        <v>m.tahaBMJ III1 &gt; 4UTARA10 RODA</v>
      </c>
      <c r="AO3357" s="5" t="str">
        <f t="shared" si="953"/>
        <v>m.taha1 &gt; 4UTARA10 RODA</v>
      </c>
      <c r="AP3357" s="5" t="str">
        <f t="shared" si="954"/>
        <v>44204DAY</v>
      </c>
    </row>
    <row r="3358" spans="1:42" x14ac:dyDescent="0.3">
      <c r="A3358" s="33">
        <v>1</v>
      </c>
      <c r="B3358" s="33"/>
      <c r="C3358" s="70">
        <v>44204</v>
      </c>
      <c r="D3358" s="71" t="s">
        <v>19</v>
      </c>
      <c r="E3358" s="70">
        <v>44204</v>
      </c>
      <c r="F3358" s="71">
        <v>5167343</v>
      </c>
      <c r="G3358" s="33" t="s">
        <v>20</v>
      </c>
      <c r="H3358" s="33" t="s">
        <v>21</v>
      </c>
      <c r="I3358" s="33" t="s">
        <v>22</v>
      </c>
      <c r="J3358" s="33" t="s">
        <v>23</v>
      </c>
      <c r="K3358" s="63" t="s">
        <v>67</v>
      </c>
      <c r="L3358" s="32" t="str">
        <f t="shared" si="937"/>
        <v>FM260JD</v>
      </c>
      <c r="M3358" s="32" t="str">
        <f t="shared" si="938"/>
        <v>BMJ III</v>
      </c>
      <c r="N3358" s="32" t="str">
        <f t="shared" si="939"/>
        <v>10 RODA</v>
      </c>
      <c r="O3358" s="146">
        <v>0.65113425925925927</v>
      </c>
      <c r="P3358" s="65">
        <v>0.65113425925925927</v>
      </c>
      <c r="Q3358" s="65"/>
      <c r="R3358" s="66">
        <v>5</v>
      </c>
      <c r="S3358" s="66">
        <v>39780</v>
      </c>
      <c r="T3358" s="66">
        <v>14800</v>
      </c>
      <c r="U3358" s="67">
        <f t="shared" si="949"/>
        <v>24.98</v>
      </c>
      <c r="V3358" s="66">
        <f t="shared" si="940"/>
        <v>486960.12000000005</v>
      </c>
      <c r="W3358" s="66" t="str">
        <f t="shared" si="941"/>
        <v>&gt; 5</v>
      </c>
      <c r="X3358" s="66">
        <f>A3358+SUMIFS(Presensi!F:F,Presensi!E:E,'Entry Data'!AP3358)</f>
        <v>1</v>
      </c>
      <c r="Y3358" s="66">
        <f>IFERROR(INDEX('Retasi Pricing'!F:F,MATCH('Entry Data'!AM3358,'Retasi Pricing'!E:E,0))*X3358,"")</f>
        <v>27650</v>
      </c>
      <c r="Z3358" s="62" t="s">
        <v>26</v>
      </c>
      <c r="AA3358" s="62" t="s">
        <v>27</v>
      </c>
      <c r="AB3358" s="32"/>
      <c r="AC3358" s="32" t="s">
        <v>210</v>
      </c>
      <c r="AD3358" s="32" t="str">
        <f t="shared" si="942"/>
        <v/>
      </c>
      <c r="AF3358" s="5" t="str">
        <f t="shared" si="943"/>
        <v>m.taha44204</v>
      </c>
      <c r="AG3358" s="5" t="str">
        <f t="shared" si="944"/>
        <v>BMJ 05444204UTARADAY</v>
      </c>
      <c r="AH3358" s="5" t="str">
        <f t="shared" si="945"/>
        <v>m.taha44204UTARADAY</v>
      </c>
      <c r="AI3358" s="5" t="str">
        <f t="shared" si="946"/>
        <v>BMJ 05444204DAY</v>
      </c>
      <c r="AJ3358" s="5" t="str">
        <f t="shared" si="947"/>
        <v>m.taha44204DAY</v>
      </c>
      <c r="AK3358" s="5" t="str">
        <f t="shared" si="948"/>
        <v>m.tahaBMJ III</v>
      </c>
      <c r="AL3358" s="5" t="str">
        <f t="shared" si="950"/>
        <v>5UTARA</v>
      </c>
      <c r="AM3358" s="5" t="str">
        <f t="shared" si="951"/>
        <v>&gt; 5UTARA10 RODA</v>
      </c>
      <c r="AN3358" s="5" t="str">
        <f t="shared" si="952"/>
        <v>m.tahaBMJ III&gt; 5UTARA10 RODA</v>
      </c>
      <c r="AO3358" s="5" t="str">
        <f t="shared" si="953"/>
        <v>m.taha&gt; 5UTARA10 RODA</v>
      </c>
      <c r="AP3358" s="5" t="str">
        <f t="shared" si="954"/>
        <v>44204DAY</v>
      </c>
    </row>
    <row r="3359" spans="1:42" x14ac:dyDescent="0.3">
      <c r="A3359" s="33">
        <v>1</v>
      </c>
      <c r="B3359" s="33"/>
      <c r="C3359" s="70">
        <v>44204</v>
      </c>
      <c r="D3359" s="71" t="s">
        <v>19</v>
      </c>
      <c r="E3359" s="70">
        <v>44204</v>
      </c>
      <c r="F3359" s="71">
        <v>5167426</v>
      </c>
      <c r="G3359" s="33" t="s">
        <v>20</v>
      </c>
      <c r="H3359" s="33" t="s">
        <v>21</v>
      </c>
      <c r="I3359" s="33" t="s">
        <v>22</v>
      </c>
      <c r="J3359" s="33" t="s">
        <v>23</v>
      </c>
      <c r="K3359" s="63" t="s">
        <v>67</v>
      </c>
      <c r="L3359" s="32" t="str">
        <f t="shared" si="937"/>
        <v>FM260JD</v>
      </c>
      <c r="M3359" s="32" t="str">
        <f t="shared" si="938"/>
        <v>BMJ III</v>
      </c>
      <c r="N3359" s="32" t="str">
        <f t="shared" si="939"/>
        <v>10 RODA</v>
      </c>
      <c r="O3359" s="146">
        <v>0.71628472222222228</v>
      </c>
      <c r="P3359" s="65">
        <v>0.71628472222222228</v>
      </c>
      <c r="Q3359" s="65"/>
      <c r="R3359" s="66">
        <v>6</v>
      </c>
      <c r="S3359" s="66">
        <v>39980</v>
      </c>
      <c r="T3359" s="66">
        <v>14800</v>
      </c>
      <c r="U3359" s="67">
        <f t="shared" si="949"/>
        <v>25.18</v>
      </c>
      <c r="V3359" s="66">
        <f t="shared" si="940"/>
        <v>490858.92</v>
      </c>
      <c r="W3359" s="66" t="str">
        <f t="shared" si="941"/>
        <v>&gt; 6</v>
      </c>
      <c r="X3359" s="66">
        <f>A3359+SUMIFS(Presensi!F:F,Presensi!E:E,'Entry Data'!AP3359)</f>
        <v>1</v>
      </c>
      <c r="Y3359" s="66">
        <f>IFERROR(INDEX('Retasi Pricing'!F:F,MATCH('Entry Data'!AM3359,'Retasi Pricing'!E:E,0))*X3359,"")</f>
        <v>30800</v>
      </c>
      <c r="Z3359" s="62" t="s">
        <v>26</v>
      </c>
      <c r="AA3359" s="62" t="s">
        <v>27</v>
      </c>
      <c r="AB3359" s="32"/>
      <c r="AC3359" s="32" t="s">
        <v>210</v>
      </c>
      <c r="AD3359" s="32" t="str">
        <f t="shared" si="942"/>
        <v/>
      </c>
      <c r="AF3359" s="5" t="str">
        <f t="shared" si="943"/>
        <v>m.taha44204</v>
      </c>
      <c r="AG3359" s="5" t="str">
        <f t="shared" si="944"/>
        <v>BMJ 05444204UTARADAY</v>
      </c>
      <c r="AH3359" s="5" t="str">
        <f t="shared" si="945"/>
        <v>m.taha44204UTARADAY</v>
      </c>
      <c r="AI3359" s="5" t="str">
        <f t="shared" si="946"/>
        <v>BMJ 05444204DAY</v>
      </c>
      <c r="AJ3359" s="5" t="str">
        <f t="shared" si="947"/>
        <v>m.taha44204DAY</v>
      </c>
      <c r="AK3359" s="5" t="str">
        <f t="shared" si="948"/>
        <v>m.tahaBMJ III</v>
      </c>
      <c r="AL3359" s="5" t="str">
        <f t="shared" si="950"/>
        <v>6UTARA</v>
      </c>
      <c r="AM3359" s="5" t="str">
        <f t="shared" si="951"/>
        <v>&gt; 6UTARA10 RODA</v>
      </c>
      <c r="AN3359" s="5" t="str">
        <f t="shared" si="952"/>
        <v>m.tahaBMJ III&gt; 6UTARA10 RODA</v>
      </c>
      <c r="AO3359" s="5" t="str">
        <f t="shared" si="953"/>
        <v>m.taha&gt; 6UTARA10 RODA</v>
      </c>
      <c r="AP3359" s="5" t="str">
        <f t="shared" si="954"/>
        <v>44204DAY</v>
      </c>
    </row>
    <row r="3360" spans="1:42" x14ac:dyDescent="0.3">
      <c r="A3360" s="33">
        <v>1</v>
      </c>
      <c r="B3360" s="33"/>
      <c r="C3360" s="70">
        <v>44204</v>
      </c>
      <c r="D3360" s="71" t="s">
        <v>19</v>
      </c>
      <c r="E3360" s="70">
        <v>44204</v>
      </c>
      <c r="F3360" s="71">
        <v>5167039</v>
      </c>
      <c r="G3360" s="33" t="s">
        <v>20</v>
      </c>
      <c r="H3360" s="33" t="s">
        <v>21</v>
      </c>
      <c r="I3360" s="33" t="s">
        <v>22</v>
      </c>
      <c r="J3360" s="33" t="s">
        <v>23</v>
      </c>
      <c r="K3360" s="63" t="s">
        <v>69</v>
      </c>
      <c r="L3360" s="32" t="str">
        <f t="shared" si="937"/>
        <v>FM260JD</v>
      </c>
      <c r="M3360" s="32" t="str">
        <f t="shared" si="938"/>
        <v>BMJ III</v>
      </c>
      <c r="N3360" s="32" t="str">
        <f t="shared" si="939"/>
        <v>10 RODA</v>
      </c>
      <c r="O3360" s="146">
        <v>0.34861111111111115</v>
      </c>
      <c r="P3360" s="65">
        <v>0.35343750000000002</v>
      </c>
      <c r="Q3360" s="65"/>
      <c r="R3360" s="66">
        <v>1</v>
      </c>
      <c r="S3360" s="66">
        <v>39420</v>
      </c>
      <c r="T3360" s="66">
        <v>15080</v>
      </c>
      <c r="U3360" s="67">
        <f t="shared" si="949"/>
        <v>24.34</v>
      </c>
      <c r="V3360" s="66">
        <f t="shared" si="940"/>
        <v>474483.95999999996</v>
      </c>
      <c r="W3360" s="66" t="str">
        <f t="shared" si="941"/>
        <v>1 &gt; 4</v>
      </c>
      <c r="X3360" s="66">
        <f>A3360+SUMIFS(Presensi!F:F,Presensi!E:E,'Entry Data'!AP3360)</f>
        <v>1</v>
      </c>
      <c r="Y3360" s="66">
        <f>IFERROR(INDEX('Retasi Pricing'!F:F,MATCH('Entry Data'!AM3360,'Retasi Pricing'!E:E,0))*X3360,"")</f>
        <v>25000</v>
      </c>
      <c r="Z3360" s="62" t="s">
        <v>26</v>
      </c>
      <c r="AA3360" s="62" t="s">
        <v>27</v>
      </c>
      <c r="AB3360" s="32"/>
      <c r="AC3360" s="32" t="s">
        <v>178</v>
      </c>
      <c r="AD3360" s="32" t="str">
        <f t="shared" si="942"/>
        <v/>
      </c>
      <c r="AF3360" s="5" t="str">
        <f t="shared" si="943"/>
        <v>abrar44204</v>
      </c>
      <c r="AG3360" s="5" t="str">
        <f t="shared" si="944"/>
        <v>BMJ 05544204UTARADAY</v>
      </c>
      <c r="AH3360" s="5" t="str">
        <f t="shared" si="945"/>
        <v>abrar44204UTARADAY</v>
      </c>
      <c r="AI3360" s="5" t="str">
        <f t="shared" si="946"/>
        <v>BMJ 05544204DAY</v>
      </c>
      <c r="AJ3360" s="5" t="str">
        <f t="shared" si="947"/>
        <v>abrar44204DAY</v>
      </c>
      <c r="AK3360" s="5" t="str">
        <f t="shared" si="948"/>
        <v>abrarBMJ III</v>
      </c>
      <c r="AL3360" s="5" t="str">
        <f t="shared" si="950"/>
        <v>1UTARA</v>
      </c>
      <c r="AM3360" s="5" t="str">
        <f t="shared" si="951"/>
        <v>1 &gt; 4UTARA10 RODA</v>
      </c>
      <c r="AN3360" s="5" t="str">
        <f t="shared" si="952"/>
        <v>abrarBMJ III1 &gt; 4UTARA10 RODA</v>
      </c>
      <c r="AO3360" s="5" t="str">
        <f t="shared" si="953"/>
        <v>abrar1 &gt; 4UTARA10 RODA</v>
      </c>
      <c r="AP3360" s="5" t="str">
        <f t="shared" si="954"/>
        <v>44204DAY</v>
      </c>
    </row>
    <row r="3361" spans="1:42" x14ac:dyDescent="0.3">
      <c r="A3361" s="33">
        <v>1</v>
      </c>
      <c r="B3361" s="33"/>
      <c r="C3361" s="70">
        <v>44204</v>
      </c>
      <c r="D3361" s="71" t="s">
        <v>19</v>
      </c>
      <c r="E3361" s="70">
        <v>44204</v>
      </c>
      <c r="F3361" s="71">
        <v>5167108</v>
      </c>
      <c r="G3361" s="33" t="s">
        <v>20</v>
      </c>
      <c r="H3361" s="33" t="s">
        <v>21</v>
      </c>
      <c r="I3361" s="33" t="s">
        <v>22</v>
      </c>
      <c r="J3361" s="33" t="s">
        <v>23</v>
      </c>
      <c r="K3361" s="63" t="s">
        <v>69</v>
      </c>
      <c r="L3361" s="32" t="str">
        <f t="shared" si="937"/>
        <v>FM260JD</v>
      </c>
      <c r="M3361" s="32" t="str">
        <f t="shared" si="938"/>
        <v>BMJ III</v>
      </c>
      <c r="N3361" s="32" t="str">
        <f t="shared" si="939"/>
        <v>10 RODA</v>
      </c>
      <c r="O3361" s="146">
        <v>0.40318287037037037</v>
      </c>
      <c r="P3361" s="65">
        <v>0.40318287037037037</v>
      </c>
      <c r="Q3361" s="65"/>
      <c r="R3361" s="66">
        <v>2</v>
      </c>
      <c r="S3361" s="66">
        <v>40140</v>
      </c>
      <c r="T3361" s="66">
        <v>15080</v>
      </c>
      <c r="U3361" s="67">
        <f t="shared" si="949"/>
        <v>25.06</v>
      </c>
      <c r="V3361" s="66">
        <f t="shared" si="940"/>
        <v>488519.64</v>
      </c>
      <c r="W3361" s="66" t="str">
        <f t="shared" si="941"/>
        <v>1 &gt; 4</v>
      </c>
      <c r="X3361" s="66">
        <f>A3361+SUMIFS(Presensi!F:F,Presensi!E:E,'Entry Data'!AP3361)</f>
        <v>1</v>
      </c>
      <c r="Y3361" s="66">
        <f>IFERROR(INDEX('Retasi Pricing'!F:F,MATCH('Entry Data'!AM3361,'Retasi Pricing'!E:E,0))*X3361,"")</f>
        <v>25000</v>
      </c>
      <c r="Z3361" s="62" t="s">
        <v>26</v>
      </c>
      <c r="AA3361" s="62" t="s">
        <v>27</v>
      </c>
      <c r="AB3361" s="32"/>
      <c r="AC3361" s="32" t="s">
        <v>178</v>
      </c>
      <c r="AD3361" s="32" t="str">
        <f t="shared" si="942"/>
        <v/>
      </c>
      <c r="AF3361" s="5" t="str">
        <f t="shared" si="943"/>
        <v>abrar44204</v>
      </c>
      <c r="AG3361" s="5" t="str">
        <f t="shared" si="944"/>
        <v>BMJ 05544204UTARADAY</v>
      </c>
      <c r="AH3361" s="5" t="str">
        <f t="shared" si="945"/>
        <v>abrar44204UTARADAY</v>
      </c>
      <c r="AI3361" s="5" t="str">
        <f t="shared" si="946"/>
        <v>BMJ 05544204DAY</v>
      </c>
      <c r="AJ3361" s="5" t="str">
        <f t="shared" si="947"/>
        <v>abrar44204DAY</v>
      </c>
      <c r="AK3361" s="5" t="str">
        <f t="shared" si="948"/>
        <v>abrarBMJ III</v>
      </c>
      <c r="AL3361" s="5" t="str">
        <f t="shared" si="950"/>
        <v>2UTARA</v>
      </c>
      <c r="AM3361" s="5" t="str">
        <f t="shared" si="951"/>
        <v>1 &gt; 4UTARA10 RODA</v>
      </c>
      <c r="AN3361" s="5" t="str">
        <f t="shared" si="952"/>
        <v>abrarBMJ III1 &gt; 4UTARA10 RODA</v>
      </c>
      <c r="AO3361" s="5" t="str">
        <f t="shared" si="953"/>
        <v>abrar1 &gt; 4UTARA10 RODA</v>
      </c>
      <c r="AP3361" s="5" t="str">
        <f t="shared" si="954"/>
        <v>44204DAY</v>
      </c>
    </row>
    <row r="3362" spans="1:42" x14ac:dyDescent="0.3">
      <c r="A3362" s="33">
        <v>1</v>
      </c>
      <c r="B3362" s="33"/>
      <c r="C3362" s="70">
        <v>44204</v>
      </c>
      <c r="D3362" s="71" t="s">
        <v>19</v>
      </c>
      <c r="E3362" s="70">
        <v>44204</v>
      </c>
      <c r="F3362" s="71">
        <v>10000336</v>
      </c>
      <c r="G3362" s="33" t="s">
        <v>20</v>
      </c>
      <c r="H3362" s="33" t="s">
        <v>21</v>
      </c>
      <c r="I3362" s="33" t="s">
        <v>22</v>
      </c>
      <c r="J3362" s="33" t="s">
        <v>23</v>
      </c>
      <c r="K3362" s="63" t="s">
        <v>69</v>
      </c>
      <c r="L3362" s="32" t="str">
        <f t="shared" si="937"/>
        <v>FM260JD</v>
      </c>
      <c r="M3362" s="32" t="str">
        <f t="shared" si="938"/>
        <v>BMJ III</v>
      </c>
      <c r="N3362" s="32" t="str">
        <f t="shared" si="939"/>
        <v>10 RODA</v>
      </c>
      <c r="O3362" s="146">
        <v>0.45476851851851857</v>
      </c>
      <c r="P3362" s="65">
        <v>0.45476851851851857</v>
      </c>
      <c r="Q3362" s="65"/>
      <c r="R3362" s="66">
        <v>3</v>
      </c>
      <c r="S3362" s="66">
        <v>41500</v>
      </c>
      <c r="T3362" s="66">
        <v>15000</v>
      </c>
      <c r="U3362" s="67">
        <f t="shared" si="949"/>
        <v>26.5</v>
      </c>
      <c r="V3362" s="66">
        <f t="shared" si="940"/>
        <v>516591</v>
      </c>
      <c r="W3362" s="66" t="str">
        <f t="shared" si="941"/>
        <v>1 &gt; 4</v>
      </c>
      <c r="X3362" s="66">
        <f>A3362+SUMIFS(Presensi!F:F,Presensi!E:E,'Entry Data'!AP3362)</f>
        <v>1</v>
      </c>
      <c r="Y3362" s="66">
        <f>IFERROR(INDEX('Retasi Pricing'!F:F,MATCH('Entry Data'!AM3362,'Retasi Pricing'!E:E,0))*X3362,"")</f>
        <v>25000</v>
      </c>
      <c r="Z3362" s="62" t="s">
        <v>26</v>
      </c>
      <c r="AA3362" s="62" t="s">
        <v>27</v>
      </c>
      <c r="AB3362" s="32"/>
      <c r="AC3362" s="32" t="s">
        <v>178</v>
      </c>
      <c r="AD3362" s="32" t="str">
        <f t="shared" si="942"/>
        <v/>
      </c>
      <c r="AF3362" s="5" t="str">
        <f t="shared" si="943"/>
        <v>abrar44204</v>
      </c>
      <c r="AG3362" s="5" t="str">
        <f t="shared" si="944"/>
        <v>BMJ 05544204UTARADAY</v>
      </c>
      <c r="AH3362" s="5" t="str">
        <f t="shared" si="945"/>
        <v>abrar44204UTARADAY</v>
      </c>
      <c r="AI3362" s="5" t="str">
        <f t="shared" si="946"/>
        <v>BMJ 05544204DAY</v>
      </c>
      <c r="AJ3362" s="5" t="str">
        <f t="shared" si="947"/>
        <v>abrar44204DAY</v>
      </c>
      <c r="AK3362" s="5" t="str">
        <f t="shared" si="948"/>
        <v>abrarBMJ III</v>
      </c>
      <c r="AL3362" s="5" t="str">
        <f t="shared" si="950"/>
        <v>3UTARA</v>
      </c>
      <c r="AM3362" s="5" t="str">
        <f t="shared" si="951"/>
        <v>1 &gt; 4UTARA10 RODA</v>
      </c>
      <c r="AN3362" s="5" t="str">
        <f t="shared" si="952"/>
        <v>abrarBMJ III1 &gt; 4UTARA10 RODA</v>
      </c>
      <c r="AO3362" s="5" t="str">
        <f t="shared" si="953"/>
        <v>abrar1 &gt; 4UTARA10 RODA</v>
      </c>
      <c r="AP3362" s="5" t="str">
        <f t="shared" si="954"/>
        <v>44204DAY</v>
      </c>
    </row>
    <row r="3363" spans="1:42" x14ac:dyDescent="0.3">
      <c r="A3363" s="33">
        <v>1</v>
      </c>
      <c r="B3363" s="33"/>
      <c r="C3363" s="70">
        <v>44204</v>
      </c>
      <c r="D3363" s="71" t="s">
        <v>19</v>
      </c>
      <c r="E3363" s="70">
        <v>44204</v>
      </c>
      <c r="F3363" s="71">
        <v>5167203</v>
      </c>
      <c r="G3363" s="33" t="s">
        <v>20</v>
      </c>
      <c r="H3363" s="33" t="s">
        <v>21</v>
      </c>
      <c r="I3363" s="33" t="s">
        <v>22</v>
      </c>
      <c r="J3363" s="33" t="s">
        <v>23</v>
      </c>
      <c r="K3363" s="63" t="s">
        <v>69</v>
      </c>
      <c r="L3363" s="32" t="str">
        <f t="shared" si="937"/>
        <v>FM260JD</v>
      </c>
      <c r="M3363" s="32" t="str">
        <f t="shared" si="938"/>
        <v>BMJ III</v>
      </c>
      <c r="N3363" s="32" t="str">
        <f t="shared" si="939"/>
        <v>10 RODA</v>
      </c>
      <c r="O3363" s="146">
        <v>0.51003472222222224</v>
      </c>
      <c r="P3363" s="65">
        <v>0.51003472222222224</v>
      </c>
      <c r="Q3363" s="65"/>
      <c r="R3363" s="66">
        <v>4</v>
      </c>
      <c r="S3363" s="66">
        <v>39660</v>
      </c>
      <c r="T3363" s="66">
        <v>15080</v>
      </c>
      <c r="U3363" s="67">
        <f t="shared" si="949"/>
        <v>24.58</v>
      </c>
      <c r="V3363" s="66">
        <f t="shared" si="940"/>
        <v>479162.51999999996</v>
      </c>
      <c r="W3363" s="66" t="str">
        <f t="shared" si="941"/>
        <v>1 &gt; 4</v>
      </c>
      <c r="X3363" s="66">
        <f>A3363+SUMIFS(Presensi!F:F,Presensi!E:E,'Entry Data'!AP3363)</f>
        <v>1</v>
      </c>
      <c r="Y3363" s="66">
        <f>IFERROR(INDEX('Retasi Pricing'!F:F,MATCH('Entry Data'!AM3363,'Retasi Pricing'!E:E,0))*X3363,"")</f>
        <v>25000</v>
      </c>
      <c r="Z3363" s="62" t="s">
        <v>26</v>
      </c>
      <c r="AA3363" s="62" t="s">
        <v>27</v>
      </c>
      <c r="AB3363" s="32"/>
      <c r="AC3363" s="32" t="s">
        <v>178</v>
      </c>
      <c r="AD3363" s="32" t="str">
        <f t="shared" si="942"/>
        <v/>
      </c>
      <c r="AF3363" s="5" t="str">
        <f t="shared" si="943"/>
        <v>abrar44204</v>
      </c>
      <c r="AG3363" s="5" t="str">
        <f t="shared" si="944"/>
        <v>BMJ 05544204UTARADAY</v>
      </c>
      <c r="AH3363" s="5" t="str">
        <f t="shared" si="945"/>
        <v>abrar44204UTARADAY</v>
      </c>
      <c r="AI3363" s="5" t="str">
        <f t="shared" si="946"/>
        <v>BMJ 05544204DAY</v>
      </c>
      <c r="AJ3363" s="5" t="str">
        <f t="shared" si="947"/>
        <v>abrar44204DAY</v>
      </c>
      <c r="AK3363" s="5" t="str">
        <f t="shared" si="948"/>
        <v>abrarBMJ III</v>
      </c>
      <c r="AL3363" s="5" t="str">
        <f t="shared" si="950"/>
        <v>4UTARA</v>
      </c>
      <c r="AM3363" s="5" t="str">
        <f t="shared" si="951"/>
        <v>1 &gt; 4UTARA10 RODA</v>
      </c>
      <c r="AN3363" s="5" t="str">
        <f t="shared" si="952"/>
        <v>abrarBMJ III1 &gt; 4UTARA10 RODA</v>
      </c>
      <c r="AO3363" s="5" t="str">
        <f t="shared" si="953"/>
        <v>abrar1 &gt; 4UTARA10 RODA</v>
      </c>
      <c r="AP3363" s="5" t="str">
        <f t="shared" si="954"/>
        <v>44204DAY</v>
      </c>
    </row>
    <row r="3364" spans="1:42" x14ac:dyDescent="0.3">
      <c r="A3364" s="33">
        <v>1</v>
      </c>
      <c r="B3364" s="33"/>
      <c r="C3364" s="70">
        <v>44204</v>
      </c>
      <c r="D3364" s="71" t="s">
        <v>19</v>
      </c>
      <c r="E3364" s="70">
        <v>44204</v>
      </c>
      <c r="F3364" s="71">
        <v>5167298</v>
      </c>
      <c r="G3364" s="33" t="s">
        <v>20</v>
      </c>
      <c r="H3364" s="33" t="s">
        <v>21</v>
      </c>
      <c r="I3364" s="33" t="s">
        <v>22</v>
      </c>
      <c r="J3364" s="33" t="s">
        <v>23</v>
      </c>
      <c r="K3364" s="63" t="s">
        <v>69</v>
      </c>
      <c r="L3364" s="32" t="str">
        <f t="shared" si="937"/>
        <v>FM260JD</v>
      </c>
      <c r="M3364" s="32" t="str">
        <f t="shared" si="938"/>
        <v>BMJ III</v>
      </c>
      <c r="N3364" s="32" t="str">
        <f t="shared" si="939"/>
        <v>10 RODA</v>
      </c>
      <c r="O3364" s="146">
        <v>0.61660879629629628</v>
      </c>
      <c r="P3364" s="65">
        <v>0.61660879629629628</v>
      </c>
      <c r="Q3364" s="65"/>
      <c r="R3364" s="66">
        <v>5</v>
      </c>
      <c r="S3364" s="66">
        <v>39920</v>
      </c>
      <c r="T3364" s="66">
        <v>15080</v>
      </c>
      <c r="U3364" s="67">
        <f t="shared" si="949"/>
        <v>24.84</v>
      </c>
      <c r="V3364" s="66">
        <f t="shared" si="940"/>
        <v>484230.95999999996</v>
      </c>
      <c r="W3364" s="66" t="str">
        <f t="shared" si="941"/>
        <v>&gt; 5</v>
      </c>
      <c r="X3364" s="66">
        <f>A3364+SUMIFS(Presensi!F:F,Presensi!E:E,'Entry Data'!AP3364)</f>
        <v>1</v>
      </c>
      <c r="Y3364" s="66">
        <f>IFERROR(INDEX('Retasi Pricing'!F:F,MATCH('Entry Data'!AM3364,'Retasi Pricing'!E:E,0))*X3364,"")</f>
        <v>27650</v>
      </c>
      <c r="Z3364" s="62" t="s">
        <v>26</v>
      </c>
      <c r="AA3364" s="62" t="s">
        <v>27</v>
      </c>
      <c r="AB3364" s="32"/>
      <c r="AC3364" s="32" t="s">
        <v>178</v>
      </c>
      <c r="AD3364" s="32" t="str">
        <f t="shared" si="942"/>
        <v/>
      </c>
      <c r="AF3364" s="5" t="str">
        <f t="shared" si="943"/>
        <v>abrar44204</v>
      </c>
      <c r="AG3364" s="5" t="str">
        <f t="shared" si="944"/>
        <v>BMJ 05544204UTARADAY</v>
      </c>
      <c r="AH3364" s="5" t="str">
        <f t="shared" si="945"/>
        <v>abrar44204UTARADAY</v>
      </c>
      <c r="AI3364" s="5" t="str">
        <f t="shared" si="946"/>
        <v>BMJ 05544204DAY</v>
      </c>
      <c r="AJ3364" s="5" t="str">
        <f t="shared" si="947"/>
        <v>abrar44204DAY</v>
      </c>
      <c r="AK3364" s="5" t="str">
        <f t="shared" si="948"/>
        <v>abrarBMJ III</v>
      </c>
      <c r="AL3364" s="5" t="str">
        <f t="shared" si="950"/>
        <v>5UTARA</v>
      </c>
      <c r="AM3364" s="5" t="str">
        <f t="shared" si="951"/>
        <v>&gt; 5UTARA10 RODA</v>
      </c>
      <c r="AN3364" s="5" t="str">
        <f t="shared" si="952"/>
        <v>abrarBMJ III&gt; 5UTARA10 RODA</v>
      </c>
      <c r="AO3364" s="5" t="str">
        <f t="shared" si="953"/>
        <v>abrar&gt; 5UTARA10 RODA</v>
      </c>
      <c r="AP3364" s="5" t="str">
        <f t="shared" si="954"/>
        <v>44204DAY</v>
      </c>
    </row>
    <row r="3365" spans="1:42" x14ac:dyDescent="0.3">
      <c r="A3365" s="33">
        <v>1</v>
      </c>
      <c r="B3365" s="33"/>
      <c r="C3365" s="70">
        <v>44204</v>
      </c>
      <c r="D3365" s="71" t="s">
        <v>19</v>
      </c>
      <c r="E3365" s="70">
        <v>44204</v>
      </c>
      <c r="F3365" s="71">
        <v>5167367</v>
      </c>
      <c r="G3365" s="33" t="s">
        <v>20</v>
      </c>
      <c r="H3365" s="33" t="s">
        <v>21</v>
      </c>
      <c r="I3365" s="33" t="s">
        <v>22</v>
      </c>
      <c r="J3365" s="33" t="s">
        <v>23</v>
      </c>
      <c r="K3365" s="63" t="s">
        <v>69</v>
      </c>
      <c r="L3365" s="32" t="str">
        <f t="shared" si="937"/>
        <v>FM260JD</v>
      </c>
      <c r="M3365" s="32" t="str">
        <f t="shared" si="938"/>
        <v>BMJ III</v>
      </c>
      <c r="N3365" s="32" t="str">
        <f t="shared" si="939"/>
        <v>10 RODA</v>
      </c>
      <c r="O3365" s="146">
        <v>0.67054398148148142</v>
      </c>
      <c r="P3365" s="65">
        <v>0.67054398148148142</v>
      </c>
      <c r="Q3365" s="65"/>
      <c r="R3365" s="66">
        <v>6</v>
      </c>
      <c r="S3365" s="66">
        <v>41120</v>
      </c>
      <c r="T3365" s="66">
        <v>15080</v>
      </c>
      <c r="U3365" s="67">
        <f t="shared" si="949"/>
        <v>26.04</v>
      </c>
      <c r="V3365" s="66">
        <f t="shared" si="940"/>
        <v>507623.76</v>
      </c>
      <c r="W3365" s="66" t="str">
        <f t="shared" si="941"/>
        <v>&gt; 6</v>
      </c>
      <c r="X3365" s="66">
        <f>A3365+SUMIFS(Presensi!F:F,Presensi!E:E,'Entry Data'!AP3365)</f>
        <v>1</v>
      </c>
      <c r="Y3365" s="66">
        <f>IFERROR(INDEX('Retasi Pricing'!F:F,MATCH('Entry Data'!AM3365,'Retasi Pricing'!E:E,0))*X3365,"")</f>
        <v>30800</v>
      </c>
      <c r="Z3365" s="62" t="s">
        <v>26</v>
      </c>
      <c r="AA3365" s="62" t="s">
        <v>27</v>
      </c>
      <c r="AB3365" s="32"/>
      <c r="AC3365" s="32" t="s">
        <v>178</v>
      </c>
      <c r="AD3365" s="32" t="str">
        <f t="shared" si="942"/>
        <v/>
      </c>
      <c r="AF3365" s="5" t="str">
        <f t="shared" si="943"/>
        <v>abrar44204</v>
      </c>
      <c r="AG3365" s="5" t="str">
        <f t="shared" si="944"/>
        <v>BMJ 05544204UTARADAY</v>
      </c>
      <c r="AH3365" s="5" t="str">
        <f t="shared" si="945"/>
        <v>abrar44204UTARADAY</v>
      </c>
      <c r="AI3365" s="5" t="str">
        <f t="shared" si="946"/>
        <v>BMJ 05544204DAY</v>
      </c>
      <c r="AJ3365" s="5" t="str">
        <f t="shared" si="947"/>
        <v>abrar44204DAY</v>
      </c>
      <c r="AK3365" s="5" t="str">
        <f t="shared" si="948"/>
        <v>abrarBMJ III</v>
      </c>
      <c r="AL3365" s="5" t="str">
        <f t="shared" si="950"/>
        <v>6UTARA</v>
      </c>
      <c r="AM3365" s="5" t="str">
        <f t="shared" si="951"/>
        <v>&gt; 6UTARA10 RODA</v>
      </c>
      <c r="AN3365" s="5" t="str">
        <f t="shared" si="952"/>
        <v>abrarBMJ III&gt; 6UTARA10 RODA</v>
      </c>
      <c r="AO3365" s="5" t="str">
        <f t="shared" si="953"/>
        <v>abrar&gt; 6UTARA10 RODA</v>
      </c>
      <c r="AP3365" s="5" t="str">
        <f t="shared" si="954"/>
        <v>44204DAY</v>
      </c>
    </row>
    <row r="3366" spans="1:42" x14ac:dyDescent="0.3">
      <c r="A3366" s="33">
        <v>1</v>
      </c>
      <c r="B3366" s="33"/>
      <c r="C3366" s="70">
        <v>44204</v>
      </c>
      <c r="D3366" s="71" t="s">
        <v>19</v>
      </c>
      <c r="E3366" s="70">
        <v>44204</v>
      </c>
      <c r="F3366" s="71">
        <v>5167444</v>
      </c>
      <c r="G3366" s="33" t="s">
        <v>20</v>
      </c>
      <c r="H3366" s="33" t="s">
        <v>21</v>
      </c>
      <c r="I3366" s="33" t="s">
        <v>22</v>
      </c>
      <c r="J3366" s="33" t="s">
        <v>23</v>
      </c>
      <c r="K3366" s="63" t="s">
        <v>69</v>
      </c>
      <c r="L3366" s="32" t="str">
        <f t="shared" si="937"/>
        <v>FM260JD</v>
      </c>
      <c r="M3366" s="32" t="str">
        <f t="shared" si="938"/>
        <v>BMJ III</v>
      </c>
      <c r="N3366" s="32" t="str">
        <f t="shared" si="939"/>
        <v>10 RODA</v>
      </c>
      <c r="O3366" s="146">
        <v>0.7391550925925926</v>
      </c>
      <c r="P3366" s="65">
        <v>0.7391550925925926</v>
      </c>
      <c r="Q3366" s="65"/>
      <c r="R3366" s="66">
        <v>7</v>
      </c>
      <c r="S3366" s="66">
        <v>39260</v>
      </c>
      <c r="T3366" s="66">
        <v>15080</v>
      </c>
      <c r="U3366" s="67">
        <f t="shared" si="949"/>
        <v>24.18</v>
      </c>
      <c r="V3366" s="66">
        <f t="shared" si="940"/>
        <v>471364.92</v>
      </c>
      <c r="W3366" s="66" t="str">
        <f t="shared" si="941"/>
        <v>7 &gt;</v>
      </c>
      <c r="X3366" s="66">
        <f>A3366+SUMIFS(Presensi!F:F,Presensi!E:E,'Entry Data'!AP3366)</f>
        <v>1</v>
      </c>
      <c r="Y3366" s="66">
        <f>IFERROR(INDEX('Retasi Pricing'!F:F,MATCH('Entry Data'!AM3366,'Retasi Pricing'!E:E,0))*X3366,"")</f>
        <v>37750</v>
      </c>
      <c r="Z3366" s="62" t="s">
        <v>26</v>
      </c>
      <c r="AA3366" s="62" t="s">
        <v>27</v>
      </c>
      <c r="AB3366" s="32"/>
      <c r="AC3366" s="32" t="s">
        <v>178</v>
      </c>
      <c r="AD3366" s="32" t="str">
        <f t="shared" si="942"/>
        <v/>
      </c>
      <c r="AF3366" s="5" t="str">
        <f t="shared" si="943"/>
        <v>abrar44204</v>
      </c>
      <c r="AG3366" s="5" t="str">
        <f t="shared" si="944"/>
        <v>BMJ 05544204UTARADAY</v>
      </c>
      <c r="AH3366" s="5" t="str">
        <f t="shared" si="945"/>
        <v>abrar44204UTARADAY</v>
      </c>
      <c r="AI3366" s="5" t="str">
        <f t="shared" si="946"/>
        <v>BMJ 05544204DAY</v>
      </c>
      <c r="AJ3366" s="5" t="str">
        <f t="shared" si="947"/>
        <v>abrar44204DAY</v>
      </c>
      <c r="AK3366" s="5" t="str">
        <f t="shared" si="948"/>
        <v>abrarBMJ III</v>
      </c>
      <c r="AL3366" s="5" t="str">
        <f t="shared" si="950"/>
        <v>7UTARA</v>
      </c>
      <c r="AM3366" s="5" t="str">
        <f t="shared" si="951"/>
        <v>7 &gt;UTARA10 RODA</v>
      </c>
      <c r="AN3366" s="5" t="str">
        <f t="shared" si="952"/>
        <v>abrarBMJ III7 &gt;UTARA10 RODA</v>
      </c>
      <c r="AO3366" s="5" t="str">
        <f t="shared" si="953"/>
        <v>abrar7 &gt;UTARA10 RODA</v>
      </c>
      <c r="AP3366" s="5" t="str">
        <f t="shared" si="954"/>
        <v>44204DAY</v>
      </c>
    </row>
    <row r="3367" spans="1:42" x14ac:dyDescent="0.3">
      <c r="A3367" s="33">
        <v>1</v>
      </c>
      <c r="B3367" s="33"/>
      <c r="C3367" s="70">
        <v>44204</v>
      </c>
      <c r="D3367" s="71" t="s">
        <v>19</v>
      </c>
      <c r="E3367" s="70">
        <v>44204</v>
      </c>
      <c r="F3367" s="71">
        <v>5167193</v>
      </c>
      <c r="G3367" s="33" t="s">
        <v>20</v>
      </c>
      <c r="H3367" s="33" t="s">
        <v>21</v>
      </c>
      <c r="I3367" s="33" t="s">
        <v>22</v>
      </c>
      <c r="J3367" s="33" t="s">
        <v>23</v>
      </c>
      <c r="K3367" s="63" t="s">
        <v>71</v>
      </c>
      <c r="L3367" s="32" t="str">
        <f t="shared" si="937"/>
        <v>FM260JD</v>
      </c>
      <c r="M3367" s="32" t="str">
        <f t="shared" si="938"/>
        <v>BMJ III</v>
      </c>
      <c r="N3367" s="32" t="str">
        <f t="shared" si="939"/>
        <v>10 RODA</v>
      </c>
      <c r="O3367" s="146">
        <v>0.49957175925925923</v>
      </c>
      <c r="P3367" s="65">
        <v>0.5064467592592593</v>
      </c>
      <c r="Q3367" s="65"/>
      <c r="R3367" s="66">
        <v>1</v>
      </c>
      <c r="S3367" s="66">
        <v>40780</v>
      </c>
      <c r="T3367" s="66">
        <v>14720</v>
      </c>
      <c r="U3367" s="67">
        <f t="shared" si="949"/>
        <v>26.06</v>
      </c>
      <c r="V3367" s="66">
        <f t="shared" si="940"/>
        <v>508013.64</v>
      </c>
      <c r="W3367" s="66" t="str">
        <f t="shared" si="941"/>
        <v>1 &gt; 4</v>
      </c>
      <c r="X3367" s="66">
        <f>A3367+SUMIFS(Presensi!F:F,Presensi!E:E,'Entry Data'!AP3367)</f>
        <v>1</v>
      </c>
      <c r="Y3367" s="66">
        <f>IFERROR(INDEX('Retasi Pricing'!F:F,MATCH('Entry Data'!AM3367,'Retasi Pricing'!E:E,0))*X3367,"")</f>
        <v>25000</v>
      </c>
      <c r="Z3367" s="62" t="s">
        <v>26</v>
      </c>
      <c r="AA3367" s="62" t="s">
        <v>27</v>
      </c>
      <c r="AB3367" s="32"/>
      <c r="AC3367" s="32" t="s">
        <v>267</v>
      </c>
      <c r="AD3367" s="32" t="str">
        <f t="shared" si="942"/>
        <v/>
      </c>
      <c r="AF3367" s="5" t="str">
        <f t="shared" si="943"/>
        <v>Slamet Haryanto44204</v>
      </c>
      <c r="AG3367" s="5" t="str">
        <f t="shared" si="944"/>
        <v>BMJ 05644204UTARADAY</v>
      </c>
      <c r="AH3367" s="5" t="str">
        <f t="shared" si="945"/>
        <v>Slamet Haryanto44204UTARADAY</v>
      </c>
      <c r="AI3367" s="5" t="str">
        <f t="shared" si="946"/>
        <v>BMJ 05644204DAY</v>
      </c>
      <c r="AJ3367" s="5" t="str">
        <f t="shared" si="947"/>
        <v>Slamet Haryanto44204DAY</v>
      </c>
      <c r="AK3367" s="5" t="str">
        <f t="shared" si="948"/>
        <v>Slamet HaryantoBMJ III</v>
      </c>
      <c r="AL3367" s="5" t="str">
        <f t="shared" si="950"/>
        <v>1UTARA</v>
      </c>
      <c r="AM3367" s="5" t="str">
        <f t="shared" si="951"/>
        <v>1 &gt; 4UTARA10 RODA</v>
      </c>
      <c r="AN3367" s="5" t="str">
        <f t="shared" si="952"/>
        <v>Slamet HaryantoBMJ III1 &gt; 4UTARA10 RODA</v>
      </c>
      <c r="AO3367" s="5" t="str">
        <f t="shared" si="953"/>
        <v>Slamet Haryanto1 &gt; 4UTARA10 RODA</v>
      </c>
      <c r="AP3367" s="5" t="str">
        <f t="shared" si="954"/>
        <v>44204DAY</v>
      </c>
    </row>
    <row r="3368" spans="1:42" x14ac:dyDescent="0.3">
      <c r="A3368" s="33">
        <v>1</v>
      </c>
      <c r="B3368" s="33"/>
      <c r="C3368" s="70">
        <v>44204</v>
      </c>
      <c r="D3368" s="71" t="s">
        <v>19</v>
      </c>
      <c r="E3368" s="70">
        <v>44204</v>
      </c>
      <c r="F3368" s="71">
        <v>5167064</v>
      </c>
      <c r="G3368" s="33" t="s">
        <v>20</v>
      </c>
      <c r="H3368" s="33" t="s">
        <v>21</v>
      </c>
      <c r="I3368" s="33" t="s">
        <v>22</v>
      </c>
      <c r="J3368" s="33" t="s">
        <v>23</v>
      </c>
      <c r="K3368" s="63" t="s">
        <v>73</v>
      </c>
      <c r="L3368" s="32" t="str">
        <f t="shared" si="937"/>
        <v>FM260JD</v>
      </c>
      <c r="M3368" s="32" t="str">
        <f t="shared" si="938"/>
        <v>BMJ</v>
      </c>
      <c r="N3368" s="32" t="str">
        <f t="shared" si="939"/>
        <v>10 RODA</v>
      </c>
      <c r="O3368" s="146">
        <v>0.36932870370370369</v>
      </c>
      <c r="P3368" s="65">
        <v>0.37409722222222225</v>
      </c>
      <c r="Q3368" s="65"/>
      <c r="R3368" s="66">
        <v>1</v>
      </c>
      <c r="S3368" s="66">
        <v>40960</v>
      </c>
      <c r="T3368" s="66">
        <v>14620</v>
      </c>
      <c r="U3368" s="67">
        <f t="shared" si="949"/>
        <v>26.34</v>
      </c>
      <c r="V3368" s="66">
        <f t="shared" si="940"/>
        <v>513471.95999999996</v>
      </c>
      <c r="W3368" s="66" t="str">
        <f t="shared" si="941"/>
        <v>1 &gt; 4</v>
      </c>
      <c r="X3368" s="66">
        <f>A3368+SUMIFS(Presensi!F:F,Presensi!E:E,'Entry Data'!AP3368)</f>
        <v>1</v>
      </c>
      <c r="Y3368" s="66">
        <f>IFERROR(INDEX('Retasi Pricing'!F:F,MATCH('Entry Data'!AM3368,'Retasi Pricing'!E:E,0))*X3368,"")</f>
        <v>25000</v>
      </c>
      <c r="Z3368" s="62" t="s">
        <v>26</v>
      </c>
      <c r="AA3368" s="62" t="s">
        <v>27</v>
      </c>
      <c r="AB3368" s="32"/>
      <c r="AC3368" s="32" t="s">
        <v>218</v>
      </c>
      <c r="AD3368" s="32" t="str">
        <f t="shared" si="942"/>
        <v/>
      </c>
      <c r="AF3368" s="5" t="str">
        <f t="shared" si="943"/>
        <v>putut junaedi44204</v>
      </c>
      <c r="AG3368" s="5" t="str">
        <f t="shared" si="944"/>
        <v>BMJ 06544204UTARADAY</v>
      </c>
      <c r="AH3368" s="5" t="str">
        <f t="shared" si="945"/>
        <v>putut junaedi44204UTARADAY</v>
      </c>
      <c r="AI3368" s="5" t="str">
        <f t="shared" si="946"/>
        <v>BMJ 06544204DAY</v>
      </c>
      <c r="AJ3368" s="5" t="str">
        <f t="shared" si="947"/>
        <v>putut junaedi44204DAY</v>
      </c>
      <c r="AK3368" s="5" t="str">
        <f t="shared" si="948"/>
        <v>putut junaediBMJ</v>
      </c>
      <c r="AL3368" s="5" t="str">
        <f t="shared" si="950"/>
        <v>1UTARA</v>
      </c>
      <c r="AM3368" s="5" t="str">
        <f t="shared" si="951"/>
        <v>1 &gt; 4UTARA10 RODA</v>
      </c>
      <c r="AN3368" s="5" t="str">
        <f t="shared" si="952"/>
        <v>putut junaediBMJ1 &gt; 4UTARA10 RODA</v>
      </c>
      <c r="AO3368" s="5" t="str">
        <f t="shared" si="953"/>
        <v>putut junaedi1 &gt; 4UTARA10 RODA</v>
      </c>
      <c r="AP3368" s="5" t="str">
        <f t="shared" si="954"/>
        <v>44204DAY</v>
      </c>
    </row>
    <row r="3369" spans="1:42" x14ac:dyDescent="0.3">
      <c r="A3369" s="33">
        <v>1</v>
      </c>
      <c r="B3369" s="33"/>
      <c r="C3369" s="70">
        <v>44204</v>
      </c>
      <c r="D3369" s="71" t="s">
        <v>19</v>
      </c>
      <c r="E3369" s="70">
        <v>44204</v>
      </c>
      <c r="F3369" s="71">
        <v>5167145</v>
      </c>
      <c r="G3369" s="33" t="s">
        <v>20</v>
      </c>
      <c r="H3369" s="33" t="s">
        <v>21</v>
      </c>
      <c r="I3369" s="33" t="s">
        <v>22</v>
      </c>
      <c r="J3369" s="33" t="s">
        <v>23</v>
      </c>
      <c r="K3369" s="63" t="s">
        <v>73</v>
      </c>
      <c r="L3369" s="32" t="str">
        <f t="shared" si="937"/>
        <v>FM260JD</v>
      </c>
      <c r="M3369" s="32" t="str">
        <f t="shared" si="938"/>
        <v>BMJ</v>
      </c>
      <c r="N3369" s="32" t="str">
        <f t="shared" si="939"/>
        <v>10 RODA</v>
      </c>
      <c r="O3369" s="146">
        <v>0.4365856481481481</v>
      </c>
      <c r="P3369" s="65">
        <v>0.4365856481481481</v>
      </c>
      <c r="Q3369" s="65"/>
      <c r="R3369" s="66">
        <v>2</v>
      </c>
      <c r="S3369" s="66">
        <v>41240</v>
      </c>
      <c r="T3369" s="66">
        <v>14620</v>
      </c>
      <c r="U3369" s="67">
        <f t="shared" si="949"/>
        <v>26.62</v>
      </c>
      <c r="V3369" s="66">
        <f t="shared" si="940"/>
        <v>518930.27999999997</v>
      </c>
      <c r="W3369" s="66" t="str">
        <f t="shared" si="941"/>
        <v>1 &gt; 4</v>
      </c>
      <c r="X3369" s="66">
        <f>A3369+SUMIFS(Presensi!F:F,Presensi!E:E,'Entry Data'!AP3369)</f>
        <v>1</v>
      </c>
      <c r="Y3369" s="66">
        <f>IFERROR(INDEX('Retasi Pricing'!F:F,MATCH('Entry Data'!AM3369,'Retasi Pricing'!E:E,0))*X3369,"")</f>
        <v>25000</v>
      </c>
      <c r="Z3369" s="62" t="s">
        <v>26</v>
      </c>
      <c r="AA3369" s="62" t="s">
        <v>27</v>
      </c>
      <c r="AB3369" s="32"/>
      <c r="AC3369" s="32" t="s">
        <v>218</v>
      </c>
      <c r="AD3369" s="32" t="str">
        <f t="shared" si="942"/>
        <v/>
      </c>
      <c r="AF3369" s="5" t="str">
        <f t="shared" si="943"/>
        <v>putut junaedi44204</v>
      </c>
      <c r="AG3369" s="5" t="str">
        <f t="shared" si="944"/>
        <v>BMJ 06544204UTARADAY</v>
      </c>
      <c r="AH3369" s="5" t="str">
        <f t="shared" si="945"/>
        <v>putut junaedi44204UTARADAY</v>
      </c>
      <c r="AI3369" s="5" t="str">
        <f t="shared" si="946"/>
        <v>BMJ 06544204DAY</v>
      </c>
      <c r="AJ3369" s="5" t="str">
        <f t="shared" si="947"/>
        <v>putut junaedi44204DAY</v>
      </c>
      <c r="AK3369" s="5" t="str">
        <f t="shared" si="948"/>
        <v>putut junaediBMJ</v>
      </c>
      <c r="AL3369" s="5" t="str">
        <f t="shared" si="950"/>
        <v>2UTARA</v>
      </c>
      <c r="AM3369" s="5" t="str">
        <f t="shared" si="951"/>
        <v>1 &gt; 4UTARA10 RODA</v>
      </c>
      <c r="AN3369" s="5" t="str">
        <f t="shared" si="952"/>
        <v>putut junaediBMJ1 &gt; 4UTARA10 RODA</v>
      </c>
      <c r="AO3369" s="5" t="str">
        <f t="shared" si="953"/>
        <v>putut junaedi1 &gt; 4UTARA10 RODA</v>
      </c>
      <c r="AP3369" s="5" t="str">
        <f t="shared" si="954"/>
        <v>44204DAY</v>
      </c>
    </row>
    <row r="3370" spans="1:42" x14ac:dyDescent="0.3">
      <c r="A3370" s="33">
        <v>1</v>
      </c>
      <c r="B3370" s="33"/>
      <c r="C3370" s="70">
        <v>44204</v>
      </c>
      <c r="D3370" s="71" t="s">
        <v>19</v>
      </c>
      <c r="E3370" s="70">
        <v>44204</v>
      </c>
      <c r="F3370" s="71">
        <v>5167463</v>
      </c>
      <c r="G3370" s="33" t="s">
        <v>20</v>
      </c>
      <c r="H3370" s="33" t="s">
        <v>21</v>
      </c>
      <c r="I3370" s="33" t="s">
        <v>22</v>
      </c>
      <c r="J3370" s="33" t="s">
        <v>23</v>
      </c>
      <c r="K3370" s="63" t="s">
        <v>73</v>
      </c>
      <c r="L3370" s="32" t="str">
        <f t="shared" si="937"/>
        <v>FM260JD</v>
      </c>
      <c r="M3370" s="32" t="str">
        <f t="shared" si="938"/>
        <v>BMJ</v>
      </c>
      <c r="N3370" s="32" t="str">
        <f t="shared" si="939"/>
        <v>10 RODA</v>
      </c>
      <c r="O3370" s="146">
        <v>0.77003472222222225</v>
      </c>
      <c r="P3370" s="65">
        <v>0.77003472222222225</v>
      </c>
      <c r="Q3370" s="65"/>
      <c r="R3370" s="66">
        <v>3</v>
      </c>
      <c r="S3370" s="66">
        <v>39640</v>
      </c>
      <c r="T3370" s="66">
        <v>14620</v>
      </c>
      <c r="U3370" s="67">
        <f t="shared" si="949"/>
        <v>25.02</v>
      </c>
      <c r="V3370" s="66">
        <f t="shared" si="940"/>
        <v>487739.87999999995</v>
      </c>
      <c r="W3370" s="66" t="str">
        <f t="shared" si="941"/>
        <v>1 &gt; 4</v>
      </c>
      <c r="X3370" s="66">
        <f>A3370+SUMIFS(Presensi!F:F,Presensi!E:E,'Entry Data'!AP3370)</f>
        <v>1</v>
      </c>
      <c r="Y3370" s="66">
        <f>IFERROR(INDEX('Retasi Pricing'!F:F,MATCH('Entry Data'!AM3370,'Retasi Pricing'!E:E,0))*X3370,"")</f>
        <v>25000</v>
      </c>
      <c r="Z3370" s="62" t="s">
        <v>26</v>
      </c>
      <c r="AA3370" s="62" t="s">
        <v>27</v>
      </c>
      <c r="AB3370" s="32"/>
      <c r="AC3370" s="32" t="s">
        <v>218</v>
      </c>
      <c r="AD3370" s="32" t="str">
        <f t="shared" si="942"/>
        <v/>
      </c>
      <c r="AF3370" s="5" t="str">
        <f t="shared" si="943"/>
        <v>putut junaedi44204</v>
      </c>
      <c r="AG3370" s="5" t="str">
        <f t="shared" si="944"/>
        <v>BMJ 06544204UTARADAY</v>
      </c>
      <c r="AH3370" s="5" t="str">
        <f t="shared" si="945"/>
        <v>putut junaedi44204UTARADAY</v>
      </c>
      <c r="AI3370" s="5" t="str">
        <f t="shared" si="946"/>
        <v>BMJ 06544204DAY</v>
      </c>
      <c r="AJ3370" s="5" t="str">
        <f t="shared" si="947"/>
        <v>putut junaedi44204DAY</v>
      </c>
      <c r="AK3370" s="5" t="str">
        <f t="shared" si="948"/>
        <v>putut junaediBMJ</v>
      </c>
      <c r="AL3370" s="5" t="str">
        <f t="shared" si="950"/>
        <v>3UTARA</v>
      </c>
      <c r="AM3370" s="5" t="str">
        <f t="shared" si="951"/>
        <v>1 &gt; 4UTARA10 RODA</v>
      </c>
      <c r="AN3370" s="5" t="str">
        <f t="shared" si="952"/>
        <v>putut junaediBMJ1 &gt; 4UTARA10 RODA</v>
      </c>
      <c r="AO3370" s="5" t="str">
        <f t="shared" si="953"/>
        <v>putut junaedi1 &gt; 4UTARA10 RODA</v>
      </c>
      <c r="AP3370" s="5" t="str">
        <f t="shared" si="954"/>
        <v>44204DAY</v>
      </c>
    </row>
    <row r="3371" spans="1:42" x14ac:dyDescent="0.3">
      <c r="A3371" s="33">
        <v>1</v>
      </c>
      <c r="B3371" s="33"/>
      <c r="C3371" s="70">
        <v>44204</v>
      </c>
      <c r="D3371" s="71" t="s">
        <v>19</v>
      </c>
      <c r="E3371" s="70">
        <v>44204</v>
      </c>
      <c r="F3371" s="71">
        <v>5167041</v>
      </c>
      <c r="G3371" s="33" t="s">
        <v>20</v>
      </c>
      <c r="H3371" s="33" t="s">
        <v>21</v>
      </c>
      <c r="I3371" s="33" t="s">
        <v>22</v>
      </c>
      <c r="J3371" s="33" t="s">
        <v>23</v>
      </c>
      <c r="K3371" s="63" t="s">
        <v>75</v>
      </c>
      <c r="L3371" s="32" t="str">
        <f t="shared" si="937"/>
        <v>FM260JD</v>
      </c>
      <c r="M3371" s="32" t="str">
        <f t="shared" si="938"/>
        <v>BMJ</v>
      </c>
      <c r="N3371" s="32" t="str">
        <f t="shared" si="939"/>
        <v>10 RODA</v>
      </c>
      <c r="O3371" s="146">
        <v>0.35127314814814814</v>
      </c>
      <c r="P3371" s="65">
        <v>0.3596759259259259</v>
      </c>
      <c r="Q3371" s="65"/>
      <c r="R3371" s="66">
        <v>1</v>
      </c>
      <c r="S3371" s="66">
        <v>41160</v>
      </c>
      <c r="T3371" s="66">
        <v>14960</v>
      </c>
      <c r="U3371" s="67">
        <f t="shared" si="949"/>
        <v>26.2</v>
      </c>
      <c r="V3371" s="66">
        <f t="shared" si="940"/>
        <v>510742.79999999993</v>
      </c>
      <c r="W3371" s="66" t="str">
        <f t="shared" si="941"/>
        <v>1 &gt; 4</v>
      </c>
      <c r="X3371" s="66">
        <f>A3371+SUMIFS(Presensi!F:F,Presensi!E:E,'Entry Data'!AP3371)</f>
        <v>1</v>
      </c>
      <c r="Y3371" s="66">
        <f>IFERROR(INDEX('Retasi Pricing'!F:F,MATCH('Entry Data'!AM3371,'Retasi Pricing'!E:E,0))*X3371,"")</f>
        <v>25000</v>
      </c>
      <c r="Z3371" s="62" t="s">
        <v>26</v>
      </c>
      <c r="AA3371" s="62" t="s">
        <v>27</v>
      </c>
      <c r="AB3371" s="32"/>
      <c r="AC3371" s="32" t="s">
        <v>191</v>
      </c>
      <c r="AD3371" s="32" t="str">
        <f t="shared" si="942"/>
        <v/>
      </c>
      <c r="AF3371" s="5" t="str">
        <f t="shared" si="943"/>
        <v>ahmad asfuri44204</v>
      </c>
      <c r="AG3371" s="5" t="str">
        <f t="shared" si="944"/>
        <v>BMJ 06744204UTARADAY</v>
      </c>
      <c r="AH3371" s="5" t="str">
        <f t="shared" si="945"/>
        <v>ahmad asfuri44204UTARADAY</v>
      </c>
      <c r="AI3371" s="5" t="str">
        <f t="shared" si="946"/>
        <v>BMJ 06744204DAY</v>
      </c>
      <c r="AJ3371" s="5" t="str">
        <f t="shared" si="947"/>
        <v>ahmad asfuri44204DAY</v>
      </c>
      <c r="AK3371" s="5" t="str">
        <f t="shared" si="948"/>
        <v>ahmad asfuriBMJ</v>
      </c>
      <c r="AL3371" s="5" t="str">
        <f t="shared" si="950"/>
        <v>1UTARA</v>
      </c>
      <c r="AM3371" s="5" t="str">
        <f t="shared" si="951"/>
        <v>1 &gt; 4UTARA10 RODA</v>
      </c>
      <c r="AN3371" s="5" t="str">
        <f t="shared" si="952"/>
        <v>ahmad asfuriBMJ1 &gt; 4UTARA10 RODA</v>
      </c>
      <c r="AO3371" s="5" t="str">
        <f t="shared" si="953"/>
        <v>ahmad asfuri1 &gt; 4UTARA10 RODA</v>
      </c>
      <c r="AP3371" s="5" t="str">
        <f t="shared" si="954"/>
        <v>44204DAY</v>
      </c>
    </row>
    <row r="3372" spans="1:42" x14ac:dyDescent="0.3">
      <c r="A3372" s="33">
        <v>1</v>
      </c>
      <c r="B3372" s="33"/>
      <c r="C3372" s="70">
        <v>44204</v>
      </c>
      <c r="D3372" s="71" t="s">
        <v>19</v>
      </c>
      <c r="E3372" s="70">
        <v>44204</v>
      </c>
      <c r="F3372" s="71">
        <v>5167112</v>
      </c>
      <c r="G3372" s="33" t="s">
        <v>20</v>
      </c>
      <c r="H3372" s="33" t="s">
        <v>21</v>
      </c>
      <c r="I3372" s="33" t="s">
        <v>22</v>
      </c>
      <c r="J3372" s="33" t="s">
        <v>23</v>
      </c>
      <c r="K3372" s="63" t="s">
        <v>75</v>
      </c>
      <c r="L3372" s="32" t="str">
        <f t="shared" ref="L3372:L3435" si="955">IFERROR(VLOOKUP(K3372,db_unit,2,FALSE),"")</f>
        <v>FM260JD</v>
      </c>
      <c r="M3372" s="32" t="str">
        <f t="shared" ref="M3372:M3435" si="956">IFERROR(VLOOKUP(K3372,db_unit,3,FALSE),"")</f>
        <v>BMJ</v>
      </c>
      <c r="N3372" s="32" t="str">
        <f t="shared" ref="N3372:N3435" si="957">IFERROR(VLOOKUP(K3372,db_unit,4,FALSE),"")</f>
        <v>10 RODA</v>
      </c>
      <c r="O3372" s="146">
        <v>0.40960648148148149</v>
      </c>
      <c r="P3372" s="65">
        <v>0.40960648148148149</v>
      </c>
      <c r="Q3372" s="65"/>
      <c r="R3372" s="66">
        <v>2</v>
      </c>
      <c r="S3372" s="66">
        <v>40020</v>
      </c>
      <c r="T3372" s="66">
        <v>14960</v>
      </c>
      <c r="U3372" s="67">
        <f t="shared" si="949"/>
        <v>25.06</v>
      </c>
      <c r="V3372" s="66">
        <f t="shared" si="940"/>
        <v>488519.64</v>
      </c>
      <c r="W3372" s="66" t="str">
        <f t="shared" si="941"/>
        <v>1 &gt; 4</v>
      </c>
      <c r="X3372" s="66">
        <f>A3372+SUMIFS(Presensi!F:F,Presensi!E:E,'Entry Data'!AP3372)</f>
        <v>1</v>
      </c>
      <c r="Y3372" s="66">
        <f>IFERROR(INDEX('Retasi Pricing'!F:F,MATCH('Entry Data'!AM3372,'Retasi Pricing'!E:E,0))*X3372,"")</f>
        <v>25000</v>
      </c>
      <c r="Z3372" s="62" t="s">
        <v>26</v>
      </c>
      <c r="AA3372" s="62" t="s">
        <v>27</v>
      </c>
      <c r="AB3372" s="32"/>
      <c r="AC3372" s="32" t="s">
        <v>191</v>
      </c>
      <c r="AD3372" s="32" t="str">
        <f t="shared" si="942"/>
        <v/>
      </c>
      <c r="AF3372" s="5" t="str">
        <f t="shared" si="943"/>
        <v>ahmad asfuri44204</v>
      </c>
      <c r="AG3372" s="5" t="str">
        <f t="shared" si="944"/>
        <v>BMJ 06744204UTARADAY</v>
      </c>
      <c r="AH3372" s="5" t="str">
        <f t="shared" si="945"/>
        <v>ahmad asfuri44204UTARADAY</v>
      </c>
      <c r="AI3372" s="5" t="str">
        <f t="shared" si="946"/>
        <v>BMJ 06744204DAY</v>
      </c>
      <c r="AJ3372" s="5" t="str">
        <f t="shared" si="947"/>
        <v>ahmad asfuri44204DAY</v>
      </c>
      <c r="AK3372" s="5" t="str">
        <f t="shared" si="948"/>
        <v>ahmad asfuriBMJ</v>
      </c>
      <c r="AL3372" s="5" t="str">
        <f t="shared" si="950"/>
        <v>2UTARA</v>
      </c>
      <c r="AM3372" s="5" t="str">
        <f t="shared" si="951"/>
        <v>1 &gt; 4UTARA10 RODA</v>
      </c>
      <c r="AN3372" s="5" t="str">
        <f t="shared" si="952"/>
        <v>ahmad asfuriBMJ1 &gt; 4UTARA10 RODA</v>
      </c>
      <c r="AO3372" s="5" t="str">
        <f t="shared" si="953"/>
        <v>ahmad asfuri1 &gt; 4UTARA10 RODA</v>
      </c>
      <c r="AP3372" s="5" t="str">
        <f t="shared" si="954"/>
        <v>44204DAY</v>
      </c>
    </row>
    <row r="3373" spans="1:42" x14ac:dyDescent="0.3">
      <c r="A3373" s="33">
        <v>1</v>
      </c>
      <c r="B3373" s="33"/>
      <c r="C3373" s="70">
        <v>44204</v>
      </c>
      <c r="D3373" s="71" t="s">
        <v>19</v>
      </c>
      <c r="E3373" s="70">
        <v>44204</v>
      </c>
      <c r="F3373" s="71">
        <v>10000355</v>
      </c>
      <c r="G3373" s="33" t="s">
        <v>20</v>
      </c>
      <c r="H3373" s="33" t="s">
        <v>21</v>
      </c>
      <c r="I3373" s="33" t="s">
        <v>123</v>
      </c>
      <c r="J3373" s="33" t="s">
        <v>23</v>
      </c>
      <c r="K3373" s="63" t="s">
        <v>75</v>
      </c>
      <c r="L3373" s="32" t="str">
        <f t="shared" si="955"/>
        <v>FM260JD</v>
      </c>
      <c r="M3373" s="32" t="str">
        <f t="shared" si="956"/>
        <v>BMJ</v>
      </c>
      <c r="N3373" s="32" t="str">
        <f t="shared" si="957"/>
        <v>10 RODA</v>
      </c>
      <c r="O3373" s="146">
        <v>0.47047453703703707</v>
      </c>
      <c r="P3373" s="65">
        <v>0.47047453703703707</v>
      </c>
      <c r="Q3373" s="65"/>
      <c r="R3373" s="66">
        <v>3</v>
      </c>
      <c r="S3373" s="66">
        <v>41600</v>
      </c>
      <c r="T3373" s="66">
        <v>14750</v>
      </c>
      <c r="U3373" s="67">
        <f t="shared" si="949"/>
        <v>26.85</v>
      </c>
      <c r="V3373" s="66">
        <f t="shared" si="940"/>
        <v>523413.9</v>
      </c>
      <c r="W3373" s="66" t="str">
        <f t="shared" si="941"/>
        <v>1 &gt; 4</v>
      </c>
      <c r="X3373" s="66">
        <f>A3373+SUMIFS(Presensi!F:F,Presensi!E:E,'Entry Data'!AP3373)</f>
        <v>1</v>
      </c>
      <c r="Y3373" s="66">
        <f>IFERROR(INDEX('Retasi Pricing'!F:F,MATCH('Entry Data'!AM3373,'Retasi Pricing'!E:E,0))*X3373,"")</f>
        <v>25000</v>
      </c>
      <c r="Z3373" s="62" t="s">
        <v>26</v>
      </c>
      <c r="AA3373" s="62" t="s">
        <v>27</v>
      </c>
      <c r="AB3373" s="32"/>
      <c r="AC3373" s="32" t="s">
        <v>191</v>
      </c>
      <c r="AD3373" s="32" t="str">
        <f t="shared" si="942"/>
        <v/>
      </c>
      <c r="AF3373" s="5" t="str">
        <f t="shared" si="943"/>
        <v>ahmad asfuri44204</v>
      </c>
      <c r="AG3373" s="5" t="str">
        <f t="shared" si="944"/>
        <v>BMJ 06744204UTARADAY</v>
      </c>
      <c r="AH3373" s="5" t="str">
        <f t="shared" si="945"/>
        <v>ahmad asfuri44204UTARADAY</v>
      </c>
      <c r="AI3373" s="5" t="str">
        <f t="shared" si="946"/>
        <v>BMJ 06744204DAY</v>
      </c>
      <c r="AJ3373" s="5" t="str">
        <f t="shared" si="947"/>
        <v>ahmad asfuri44204DAY</v>
      </c>
      <c r="AK3373" s="5" t="str">
        <f t="shared" si="948"/>
        <v>ahmad asfuriBMJ</v>
      </c>
      <c r="AL3373" s="5" t="str">
        <f t="shared" si="950"/>
        <v>3UTARA</v>
      </c>
      <c r="AM3373" s="5" t="str">
        <f t="shared" si="951"/>
        <v>1 &gt; 4UTARA10 RODA</v>
      </c>
      <c r="AN3373" s="5" t="str">
        <f t="shared" si="952"/>
        <v>ahmad asfuriBMJ1 &gt; 4UTARA10 RODA</v>
      </c>
      <c r="AO3373" s="5" t="str">
        <f t="shared" si="953"/>
        <v>ahmad asfuri1 &gt; 4UTARA10 RODA</v>
      </c>
      <c r="AP3373" s="5" t="str">
        <f t="shared" si="954"/>
        <v>44204DAY</v>
      </c>
    </row>
    <row r="3374" spans="1:42" x14ac:dyDescent="0.3">
      <c r="A3374" s="33">
        <v>1</v>
      </c>
      <c r="B3374" s="33"/>
      <c r="C3374" s="70">
        <v>44204</v>
      </c>
      <c r="D3374" s="71" t="s">
        <v>19</v>
      </c>
      <c r="E3374" s="70">
        <v>44204</v>
      </c>
      <c r="F3374" s="71">
        <v>5167294</v>
      </c>
      <c r="G3374" s="33" t="s">
        <v>20</v>
      </c>
      <c r="H3374" s="33" t="s">
        <v>21</v>
      </c>
      <c r="I3374" s="33" t="s">
        <v>22</v>
      </c>
      <c r="J3374" s="33" t="s">
        <v>23</v>
      </c>
      <c r="K3374" s="63" t="s">
        <v>75</v>
      </c>
      <c r="L3374" s="32" t="str">
        <f t="shared" si="955"/>
        <v>FM260JD</v>
      </c>
      <c r="M3374" s="32" t="str">
        <f t="shared" si="956"/>
        <v>BMJ</v>
      </c>
      <c r="N3374" s="32" t="str">
        <f t="shared" si="957"/>
        <v>10 RODA</v>
      </c>
      <c r="O3374" s="146">
        <v>0.61343749999999997</v>
      </c>
      <c r="P3374" s="65">
        <v>0.61343749999999997</v>
      </c>
      <c r="Q3374" s="65"/>
      <c r="R3374" s="66">
        <v>4</v>
      </c>
      <c r="S3374" s="66">
        <v>39520</v>
      </c>
      <c r="T3374" s="66">
        <v>14960</v>
      </c>
      <c r="U3374" s="67">
        <f t="shared" si="949"/>
        <v>24.56</v>
      </c>
      <c r="V3374" s="66">
        <f t="shared" si="940"/>
        <v>478772.64</v>
      </c>
      <c r="W3374" s="66" t="str">
        <f t="shared" si="941"/>
        <v>1 &gt; 4</v>
      </c>
      <c r="X3374" s="66">
        <f>A3374+SUMIFS(Presensi!F:F,Presensi!E:E,'Entry Data'!AP3374)</f>
        <v>1</v>
      </c>
      <c r="Y3374" s="66">
        <f>IFERROR(INDEX('Retasi Pricing'!F:F,MATCH('Entry Data'!AM3374,'Retasi Pricing'!E:E,0))*X3374,"")</f>
        <v>25000</v>
      </c>
      <c r="Z3374" s="62" t="s">
        <v>26</v>
      </c>
      <c r="AA3374" s="62" t="s">
        <v>27</v>
      </c>
      <c r="AB3374" s="32"/>
      <c r="AC3374" s="32" t="s">
        <v>191</v>
      </c>
      <c r="AD3374" s="32" t="str">
        <f t="shared" si="942"/>
        <v/>
      </c>
      <c r="AF3374" s="5" t="str">
        <f t="shared" si="943"/>
        <v>ahmad asfuri44204</v>
      </c>
      <c r="AG3374" s="5" t="str">
        <f t="shared" si="944"/>
        <v>BMJ 06744204UTARADAY</v>
      </c>
      <c r="AH3374" s="5" t="str">
        <f t="shared" si="945"/>
        <v>ahmad asfuri44204UTARADAY</v>
      </c>
      <c r="AI3374" s="5" t="str">
        <f t="shared" si="946"/>
        <v>BMJ 06744204DAY</v>
      </c>
      <c r="AJ3374" s="5" t="str">
        <f t="shared" si="947"/>
        <v>ahmad asfuri44204DAY</v>
      </c>
      <c r="AK3374" s="5" t="str">
        <f t="shared" si="948"/>
        <v>ahmad asfuriBMJ</v>
      </c>
      <c r="AL3374" s="5" t="str">
        <f t="shared" si="950"/>
        <v>4UTARA</v>
      </c>
      <c r="AM3374" s="5" t="str">
        <f t="shared" si="951"/>
        <v>1 &gt; 4UTARA10 RODA</v>
      </c>
      <c r="AN3374" s="5" t="str">
        <f t="shared" si="952"/>
        <v>ahmad asfuriBMJ1 &gt; 4UTARA10 RODA</v>
      </c>
      <c r="AO3374" s="5" t="str">
        <f t="shared" si="953"/>
        <v>ahmad asfuri1 &gt; 4UTARA10 RODA</v>
      </c>
      <c r="AP3374" s="5" t="str">
        <f t="shared" si="954"/>
        <v>44204DAY</v>
      </c>
    </row>
    <row r="3375" spans="1:42" x14ac:dyDescent="0.3">
      <c r="A3375" s="33">
        <v>1</v>
      </c>
      <c r="B3375" s="33"/>
      <c r="C3375" s="70">
        <v>44204</v>
      </c>
      <c r="D3375" s="71" t="s">
        <v>19</v>
      </c>
      <c r="E3375" s="70">
        <v>44204</v>
      </c>
      <c r="F3375" s="71">
        <v>5167380</v>
      </c>
      <c r="G3375" s="33" t="s">
        <v>20</v>
      </c>
      <c r="H3375" s="33" t="s">
        <v>21</v>
      </c>
      <c r="I3375" s="33" t="s">
        <v>22</v>
      </c>
      <c r="J3375" s="33" t="s">
        <v>23</v>
      </c>
      <c r="K3375" s="63" t="s">
        <v>75</v>
      </c>
      <c r="L3375" s="32" t="str">
        <f t="shared" si="955"/>
        <v>FM260JD</v>
      </c>
      <c r="M3375" s="32" t="str">
        <f t="shared" si="956"/>
        <v>BMJ</v>
      </c>
      <c r="N3375" s="32" t="str">
        <f t="shared" si="957"/>
        <v>10 RODA</v>
      </c>
      <c r="O3375" s="146">
        <v>0.67962962962962958</v>
      </c>
      <c r="P3375" s="65">
        <v>0.67962962962962958</v>
      </c>
      <c r="Q3375" s="65"/>
      <c r="R3375" s="66">
        <v>5</v>
      </c>
      <c r="S3375" s="66">
        <v>40280</v>
      </c>
      <c r="T3375" s="66">
        <v>14960</v>
      </c>
      <c r="U3375" s="67">
        <f t="shared" si="949"/>
        <v>25.32</v>
      </c>
      <c r="V3375" s="66">
        <f t="shared" si="940"/>
        <v>493588.08</v>
      </c>
      <c r="W3375" s="66" t="str">
        <f t="shared" si="941"/>
        <v>&gt; 5</v>
      </c>
      <c r="X3375" s="66">
        <f>A3375+SUMIFS(Presensi!F:F,Presensi!E:E,'Entry Data'!AP3375)</f>
        <v>1</v>
      </c>
      <c r="Y3375" s="66">
        <f>IFERROR(INDEX('Retasi Pricing'!F:F,MATCH('Entry Data'!AM3375,'Retasi Pricing'!E:E,0))*X3375,"")</f>
        <v>27650</v>
      </c>
      <c r="Z3375" s="62" t="s">
        <v>26</v>
      </c>
      <c r="AA3375" s="62" t="s">
        <v>27</v>
      </c>
      <c r="AB3375" s="32"/>
      <c r="AC3375" s="32" t="s">
        <v>191</v>
      </c>
      <c r="AD3375" s="32" t="str">
        <f t="shared" si="942"/>
        <v/>
      </c>
      <c r="AF3375" s="5" t="str">
        <f t="shared" si="943"/>
        <v>ahmad asfuri44204</v>
      </c>
      <c r="AG3375" s="5" t="str">
        <f t="shared" si="944"/>
        <v>BMJ 06744204UTARADAY</v>
      </c>
      <c r="AH3375" s="5" t="str">
        <f t="shared" si="945"/>
        <v>ahmad asfuri44204UTARADAY</v>
      </c>
      <c r="AI3375" s="5" t="str">
        <f t="shared" si="946"/>
        <v>BMJ 06744204DAY</v>
      </c>
      <c r="AJ3375" s="5" t="str">
        <f t="shared" si="947"/>
        <v>ahmad asfuri44204DAY</v>
      </c>
      <c r="AK3375" s="5" t="str">
        <f t="shared" si="948"/>
        <v>ahmad asfuriBMJ</v>
      </c>
      <c r="AL3375" s="5" t="str">
        <f t="shared" si="950"/>
        <v>5UTARA</v>
      </c>
      <c r="AM3375" s="5" t="str">
        <f t="shared" si="951"/>
        <v>&gt; 5UTARA10 RODA</v>
      </c>
      <c r="AN3375" s="5" t="str">
        <f t="shared" si="952"/>
        <v>ahmad asfuriBMJ&gt; 5UTARA10 RODA</v>
      </c>
      <c r="AO3375" s="5" t="str">
        <f t="shared" si="953"/>
        <v>ahmad asfuri&gt; 5UTARA10 RODA</v>
      </c>
      <c r="AP3375" s="5" t="str">
        <f t="shared" si="954"/>
        <v>44204DAY</v>
      </c>
    </row>
    <row r="3376" spans="1:42" x14ac:dyDescent="0.3">
      <c r="A3376" s="33">
        <v>1</v>
      </c>
      <c r="B3376" s="33"/>
      <c r="C3376" s="70">
        <v>44204</v>
      </c>
      <c r="D3376" s="71" t="s">
        <v>19</v>
      </c>
      <c r="E3376" s="70">
        <v>44204</v>
      </c>
      <c r="F3376" s="71">
        <v>5167450</v>
      </c>
      <c r="G3376" s="33" t="s">
        <v>20</v>
      </c>
      <c r="H3376" s="33" t="s">
        <v>21</v>
      </c>
      <c r="I3376" s="33" t="s">
        <v>22</v>
      </c>
      <c r="J3376" s="33" t="s">
        <v>23</v>
      </c>
      <c r="K3376" s="63" t="s">
        <v>75</v>
      </c>
      <c r="L3376" s="32" t="str">
        <f t="shared" si="955"/>
        <v>FM260JD</v>
      </c>
      <c r="M3376" s="32" t="str">
        <f t="shared" si="956"/>
        <v>BMJ</v>
      </c>
      <c r="N3376" s="32" t="str">
        <f t="shared" si="957"/>
        <v>10 RODA</v>
      </c>
      <c r="O3376" s="146">
        <v>0.7560069444444445</v>
      </c>
      <c r="P3376" s="65">
        <v>0.7560069444444445</v>
      </c>
      <c r="Q3376" s="65"/>
      <c r="R3376" s="66">
        <v>6</v>
      </c>
      <c r="S3376" s="66">
        <v>41400</v>
      </c>
      <c r="T3376" s="66">
        <v>14960</v>
      </c>
      <c r="U3376" s="67">
        <f t="shared" si="949"/>
        <v>26.44</v>
      </c>
      <c r="V3376" s="66">
        <f t="shared" si="940"/>
        <v>515421.36</v>
      </c>
      <c r="W3376" s="66" t="str">
        <f t="shared" si="941"/>
        <v>&gt; 6</v>
      </c>
      <c r="X3376" s="66">
        <f>A3376+SUMIFS(Presensi!F:F,Presensi!E:E,'Entry Data'!AP3376)</f>
        <v>1</v>
      </c>
      <c r="Y3376" s="66">
        <f>IFERROR(INDEX('Retasi Pricing'!F:F,MATCH('Entry Data'!AM3376,'Retasi Pricing'!E:E,0))*X3376,"")</f>
        <v>30800</v>
      </c>
      <c r="Z3376" s="62" t="s">
        <v>26</v>
      </c>
      <c r="AA3376" s="62" t="s">
        <v>27</v>
      </c>
      <c r="AB3376" s="32"/>
      <c r="AC3376" s="32" t="s">
        <v>191</v>
      </c>
      <c r="AD3376" s="32" t="str">
        <f t="shared" si="942"/>
        <v/>
      </c>
      <c r="AF3376" s="5" t="str">
        <f t="shared" si="943"/>
        <v>ahmad asfuri44204</v>
      </c>
      <c r="AG3376" s="5" t="str">
        <f t="shared" si="944"/>
        <v>BMJ 06744204UTARADAY</v>
      </c>
      <c r="AH3376" s="5" t="str">
        <f t="shared" si="945"/>
        <v>ahmad asfuri44204UTARADAY</v>
      </c>
      <c r="AI3376" s="5" t="str">
        <f t="shared" si="946"/>
        <v>BMJ 06744204DAY</v>
      </c>
      <c r="AJ3376" s="5" t="str">
        <f t="shared" si="947"/>
        <v>ahmad asfuri44204DAY</v>
      </c>
      <c r="AK3376" s="5" t="str">
        <f t="shared" si="948"/>
        <v>ahmad asfuriBMJ</v>
      </c>
      <c r="AL3376" s="5" t="str">
        <f t="shared" si="950"/>
        <v>6UTARA</v>
      </c>
      <c r="AM3376" s="5" t="str">
        <f t="shared" si="951"/>
        <v>&gt; 6UTARA10 RODA</v>
      </c>
      <c r="AN3376" s="5" t="str">
        <f t="shared" si="952"/>
        <v>ahmad asfuriBMJ&gt; 6UTARA10 RODA</v>
      </c>
      <c r="AO3376" s="5" t="str">
        <f t="shared" si="953"/>
        <v>ahmad asfuri&gt; 6UTARA10 RODA</v>
      </c>
      <c r="AP3376" s="5" t="str">
        <f t="shared" si="954"/>
        <v>44204DAY</v>
      </c>
    </row>
    <row r="3377" spans="1:42" x14ac:dyDescent="0.3">
      <c r="A3377" s="33">
        <v>1</v>
      </c>
      <c r="B3377" s="33"/>
      <c r="C3377" s="70">
        <v>44204</v>
      </c>
      <c r="D3377" s="71" t="s">
        <v>19</v>
      </c>
      <c r="E3377" s="70">
        <v>44204</v>
      </c>
      <c r="F3377" s="71">
        <v>5167025</v>
      </c>
      <c r="G3377" s="33" t="s">
        <v>20</v>
      </c>
      <c r="H3377" s="33" t="s">
        <v>21</v>
      </c>
      <c r="I3377" s="33" t="s">
        <v>22</v>
      </c>
      <c r="J3377" s="33" t="s">
        <v>23</v>
      </c>
      <c r="K3377" s="63" t="s">
        <v>78</v>
      </c>
      <c r="L3377" s="32" t="str">
        <f t="shared" si="955"/>
        <v>FM260JD</v>
      </c>
      <c r="M3377" s="32" t="str">
        <f t="shared" si="956"/>
        <v>BMJ</v>
      </c>
      <c r="N3377" s="32" t="str">
        <f t="shared" si="957"/>
        <v>10 RODA</v>
      </c>
      <c r="O3377" s="146">
        <v>0.33893518518518517</v>
      </c>
      <c r="P3377" s="65">
        <v>0.35077546296296297</v>
      </c>
      <c r="Q3377" s="65"/>
      <c r="R3377" s="66">
        <v>1</v>
      </c>
      <c r="S3377" s="66">
        <v>42040</v>
      </c>
      <c r="T3377" s="66">
        <v>14780</v>
      </c>
      <c r="U3377" s="67">
        <f t="shared" si="949"/>
        <v>27.26</v>
      </c>
      <c r="V3377" s="66">
        <f t="shared" si="940"/>
        <v>531406.44000000006</v>
      </c>
      <c r="W3377" s="66" t="str">
        <f t="shared" si="941"/>
        <v>1 &gt; 4</v>
      </c>
      <c r="X3377" s="66">
        <f>A3377+SUMIFS(Presensi!F:F,Presensi!E:E,'Entry Data'!AP3377)</f>
        <v>1</v>
      </c>
      <c r="Y3377" s="66">
        <f>IFERROR(INDEX('Retasi Pricing'!F:F,MATCH('Entry Data'!AM3377,'Retasi Pricing'!E:E,0))*X3377,"")</f>
        <v>25000</v>
      </c>
      <c r="Z3377" s="62" t="s">
        <v>26</v>
      </c>
      <c r="AA3377" s="62" t="s">
        <v>27</v>
      </c>
      <c r="AB3377" s="32"/>
      <c r="AC3377" s="32" t="s">
        <v>265</v>
      </c>
      <c r="AD3377" s="32" t="str">
        <f t="shared" si="942"/>
        <v/>
      </c>
      <c r="AF3377" s="5" t="str">
        <f t="shared" si="943"/>
        <v>Dominikus Nong Yandris44204</v>
      </c>
      <c r="AG3377" s="5" t="str">
        <f t="shared" si="944"/>
        <v>BMJ 06944204UTARADAY</v>
      </c>
      <c r="AH3377" s="5" t="str">
        <f t="shared" si="945"/>
        <v>Dominikus Nong Yandris44204UTARADAY</v>
      </c>
      <c r="AI3377" s="5" t="str">
        <f t="shared" si="946"/>
        <v>BMJ 06944204DAY</v>
      </c>
      <c r="AJ3377" s="5" t="str">
        <f t="shared" si="947"/>
        <v>Dominikus Nong Yandris44204DAY</v>
      </c>
      <c r="AK3377" s="5" t="str">
        <f t="shared" si="948"/>
        <v>Dominikus Nong YandrisBMJ</v>
      </c>
      <c r="AL3377" s="5" t="str">
        <f t="shared" si="950"/>
        <v>1UTARA</v>
      </c>
      <c r="AM3377" s="5" t="str">
        <f t="shared" si="951"/>
        <v>1 &gt; 4UTARA10 RODA</v>
      </c>
      <c r="AN3377" s="5" t="str">
        <f t="shared" si="952"/>
        <v>Dominikus Nong YandrisBMJ1 &gt; 4UTARA10 RODA</v>
      </c>
      <c r="AO3377" s="5" t="str">
        <f t="shared" si="953"/>
        <v>Dominikus Nong Yandris1 &gt; 4UTARA10 RODA</v>
      </c>
      <c r="AP3377" s="5" t="str">
        <f t="shared" si="954"/>
        <v>44204DAY</v>
      </c>
    </row>
    <row r="3378" spans="1:42" x14ac:dyDescent="0.3">
      <c r="A3378" s="33">
        <v>1</v>
      </c>
      <c r="B3378" s="33"/>
      <c r="C3378" s="70">
        <v>44204</v>
      </c>
      <c r="D3378" s="71" t="s">
        <v>19</v>
      </c>
      <c r="E3378" s="70">
        <v>44204</v>
      </c>
      <c r="F3378" s="71">
        <v>5167094</v>
      </c>
      <c r="G3378" s="33" t="s">
        <v>20</v>
      </c>
      <c r="H3378" s="33" t="s">
        <v>21</v>
      </c>
      <c r="I3378" s="33" t="s">
        <v>22</v>
      </c>
      <c r="J3378" s="33" t="s">
        <v>23</v>
      </c>
      <c r="K3378" s="63" t="s">
        <v>78</v>
      </c>
      <c r="L3378" s="32" t="str">
        <f t="shared" si="955"/>
        <v>FM260JD</v>
      </c>
      <c r="M3378" s="32" t="str">
        <f t="shared" si="956"/>
        <v>BMJ</v>
      </c>
      <c r="N3378" s="32" t="str">
        <f t="shared" si="957"/>
        <v>10 RODA</v>
      </c>
      <c r="O3378" s="146">
        <v>0.39530092592592592</v>
      </c>
      <c r="P3378" s="65">
        <v>0.39530092592592592</v>
      </c>
      <c r="Q3378" s="65"/>
      <c r="R3378" s="66">
        <v>2</v>
      </c>
      <c r="S3378" s="66">
        <v>40520</v>
      </c>
      <c r="T3378" s="66">
        <v>14780</v>
      </c>
      <c r="U3378" s="67">
        <f t="shared" si="949"/>
        <v>25.74</v>
      </c>
      <c r="V3378" s="66">
        <f t="shared" si="940"/>
        <v>501775.55999999994</v>
      </c>
      <c r="W3378" s="66" t="str">
        <f t="shared" si="941"/>
        <v>1 &gt; 4</v>
      </c>
      <c r="X3378" s="66">
        <f>A3378+SUMIFS(Presensi!F:F,Presensi!E:E,'Entry Data'!AP3378)</f>
        <v>1</v>
      </c>
      <c r="Y3378" s="66">
        <f>IFERROR(INDEX('Retasi Pricing'!F:F,MATCH('Entry Data'!AM3378,'Retasi Pricing'!E:E,0))*X3378,"")</f>
        <v>25000</v>
      </c>
      <c r="Z3378" s="62" t="s">
        <v>26</v>
      </c>
      <c r="AA3378" s="62" t="s">
        <v>27</v>
      </c>
      <c r="AB3378" s="32"/>
      <c r="AC3378" s="32" t="s">
        <v>265</v>
      </c>
      <c r="AD3378" s="32" t="str">
        <f t="shared" si="942"/>
        <v/>
      </c>
      <c r="AF3378" s="5" t="str">
        <f t="shared" si="943"/>
        <v>Dominikus Nong Yandris44204</v>
      </c>
      <c r="AG3378" s="5" t="str">
        <f t="shared" si="944"/>
        <v>BMJ 06944204UTARADAY</v>
      </c>
      <c r="AH3378" s="5" t="str">
        <f t="shared" si="945"/>
        <v>Dominikus Nong Yandris44204UTARADAY</v>
      </c>
      <c r="AI3378" s="5" t="str">
        <f t="shared" si="946"/>
        <v>BMJ 06944204DAY</v>
      </c>
      <c r="AJ3378" s="5" t="str">
        <f t="shared" si="947"/>
        <v>Dominikus Nong Yandris44204DAY</v>
      </c>
      <c r="AK3378" s="5" t="str">
        <f t="shared" si="948"/>
        <v>Dominikus Nong YandrisBMJ</v>
      </c>
      <c r="AL3378" s="5" t="str">
        <f t="shared" si="950"/>
        <v>2UTARA</v>
      </c>
      <c r="AM3378" s="5" t="str">
        <f t="shared" si="951"/>
        <v>1 &gt; 4UTARA10 RODA</v>
      </c>
      <c r="AN3378" s="5" t="str">
        <f t="shared" si="952"/>
        <v>Dominikus Nong YandrisBMJ1 &gt; 4UTARA10 RODA</v>
      </c>
      <c r="AO3378" s="5" t="str">
        <f t="shared" si="953"/>
        <v>Dominikus Nong Yandris1 &gt; 4UTARA10 RODA</v>
      </c>
      <c r="AP3378" s="5" t="str">
        <f t="shared" si="954"/>
        <v>44204DAY</v>
      </c>
    </row>
    <row r="3379" spans="1:42" x14ac:dyDescent="0.3">
      <c r="A3379" s="33">
        <v>1</v>
      </c>
      <c r="B3379" s="33"/>
      <c r="C3379" s="70">
        <v>44204</v>
      </c>
      <c r="D3379" s="71" t="s">
        <v>19</v>
      </c>
      <c r="E3379" s="70">
        <v>44204</v>
      </c>
      <c r="F3379" s="71">
        <v>5167160</v>
      </c>
      <c r="G3379" s="33" t="s">
        <v>20</v>
      </c>
      <c r="H3379" s="33" t="s">
        <v>21</v>
      </c>
      <c r="I3379" s="33" t="s">
        <v>22</v>
      </c>
      <c r="J3379" s="33" t="s">
        <v>23</v>
      </c>
      <c r="K3379" s="63" t="s">
        <v>78</v>
      </c>
      <c r="L3379" s="32" t="str">
        <f t="shared" si="955"/>
        <v>FM260JD</v>
      </c>
      <c r="M3379" s="32" t="str">
        <f t="shared" si="956"/>
        <v>BMJ</v>
      </c>
      <c r="N3379" s="32" t="str">
        <f t="shared" si="957"/>
        <v>10 RODA</v>
      </c>
      <c r="O3379" s="146">
        <v>0.44650462962962961</v>
      </c>
      <c r="P3379" s="65">
        <v>0.44650462962962961</v>
      </c>
      <c r="Q3379" s="65"/>
      <c r="R3379" s="66">
        <v>3</v>
      </c>
      <c r="S3379" s="66">
        <v>42220</v>
      </c>
      <c r="T3379" s="66">
        <v>14780</v>
      </c>
      <c r="U3379" s="67">
        <f t="shared" si="949"/>
        <v>27.44</v>
      </c>
      <c r="V3379" s="66">
        <f t="shared" si="940"/>
        <v>534915.36</v>
      </c>
      <c r="W3379" s="66" t="str">
        <f t="shared" si="941"/>
        <v>1 &gt; 4</v>
      </c>
      <c r="X3379" s="66">
        <f>A3379+SUMIFS(Presensi!F:F,Presensi!E:E,'Entry Data'!AP3379)</f>
        <v>1</v>
      </c>
      <c r="Y3379" s="66">
        <f>IFERROR(INDEX('Retasi Pricing'!F:F,MATCH('Entry Data'!AM3379,'Retasi Pricing'!E:E,0))*X3379,"")</f>
        <v>25000</v>
      </c>
      <c r="Z3379" s="62" t="s">
        <v>26</v>
      </c>
      <c r="AA3379" s="62" t="s">
        <v>27</v>
      </c>
      <c r="AB3379" s="32"/>
      <c r="AC3379" s="32" t="s">
        <v>265</v>
      </c>
      <c r="AD3379" s="32" t="str">
        <f t="shared" si="942"/>
        <v/>
      </c>
      <c r="AF3379" s="5" t="str">
        <f t="shared" si="943"/>
        <v>Dominikus Nong Yandris44204</v>
      </c>
      <c r="AG3379" s="5" t="str">
        <f t="shared" si="944"/>
        <v>BMJ 06944204UTARADAY</v>
      </c>
      <c r="AH3379" s="5" t="str">
        <f t="shared" si="945"/>
        <v>Dominikus Nong Yandris44204UTARADAY</v>
      </c>
      <c r="AI3379" s="5" t="str">
        <f t="shared" si="946"/>
        <v>BMJ 06944204DAY</v>
      </c>
      <c r="AJ3379" s="5" t="str">
        <f t="shared" si="947"/>
        <v>Dominikus Nong Yandris44204DAY</v>
      </c>
      <c r="AK3379" s="5" t="str">
        <f t="shared" si="948"/>
        <v>Dominikus Nong YandrisBMJ</v>
      </c>
      <c r="AL3379" s="5" t="str">
        <f t="shared" si="950"/>
        <v>3UTARA</v>
      </c>
      <c r="AM3379" s="5" t="str">
        <f t="shared" si="951"/>
        <v>1 &gt; 4UTARA10 RODA</v>
      </c>
      <c r="AN3379" s="5" t="str">
        <f t="shared" si="952"/>
        <v>Dominikus Nong YandrisBMJ1 &gt; 4UTARA10 RODA</v>
      </c>
      <c r="AO3379" s="5" t="str">
        <f t="shared" si="953"/>
        <v>Dominikus Nong Yandris1 &gt; 4UTARA10 RODA</v>
      </c>
      <c r="AP3379" s="5" t="str">
        <f t="shared" si="954"/>
        <v>44204DAY</v>
      </c>
    </row>
    <row r="3380" spans="1:42" x14ac:dyDescent="0.3">
      <c r="A3380" s="33">
        <v>1</v>
      </c>
      <c r="B3380" s="33"/>
      <c r="C3380" s="70">
        <v>44204</v>
      </c>
      <c r="D3380" s="71" t="s">
        <v>19</v>
      </c>
      <c r="E3380" s="70">
        <v>44204</v>
      </c>
      <c r="F3380" s="71">
        <v>5167208</v>
      </c>
      <c r="G3380" s="33" t="s">
        <v>20</v>
      </c>
      <c r="H3380" s="33" t="s">
        <v>21</v>
      </c>
      <c r="I3380" s="33" t="s">
        <v>22</v>
      </c>
      <c r="J3380" s="33" t="s">
        <v>23</v>
      </c>
      <c r="K3380" s="63" t="s">
        <v>78</v>
      </c>
      <c r="L3380" s="32" t="str">
        <f t="shared" si="955"/>
        <v>FM260JD</v>
      </c>
      <c r="M3380" s="32" t="str">
        <f t="shared" si="956"/>
        <v>BMJ</v>
      </c>
      <c r="N3380" s="32" t="str">
        <f t="shared" si="957"/>
        <v>10 RODA</v>
      </c>
      <c r="O3380" s="146">
        <v>0.51738425925925924</v>
      </c>
      <c r="P3380" s="65">
        <v>0.51738425925925924</v>
      </c>
      <c r="Q3380" s="65"/>
      <c r="R3380" s="66">
        <v>4</v>
      </c>
      <c r="S3380" s="66">
        <v>40300</v>
      </c>
      <c r="T3380" s="66">
        <v>14780</v>
      </c>
      <c r="U3380" s="67">
        <f t="shared" si="949"/>
        <v>25.52</v>
      </c>
      <c r="V3380" s="66">
        <f t="shared" si="940"/>
        <v>497486.87999999995</v>
      </c>
      <c r="W3380" s="66" t="str">
        <f t="shared" si="941"/>
        <v>1 &gt; 4</v>
      </c>
      <c r="X3380" s="66">
        <f>A3380+SUMIFS(Presensi!F:F,Presensi!E:E,'Entry Data'!AP3380)</f>
        <v>1</v>
      </c>
      <c r="Y3380" s="66">
        <f>IFERROR(INDEX('Retasi Pricing'!F:F,MATCH('Entry Data'!AM3380,'Retasi Pricing'!E:E,0))*X3380,"")</f>
        <v>25000</v>
      </c>
      <c r="Z3380" s="62" t="s">
        <v>26</v>
      </c>
      <c r="AA3380" s="62" t="s">
        <v>27</v>
      </c>
      <c r="AB3380" s="32"/>
      <c r="AC3380" s="32" t="s">
        <v>265</v>
      </c>
      <c r="AD3380" s="32" t="str">
        <f t="shared" si="942"/>
        <v/>
      </c>
      <c r="AF3380" s="5" t="str">
        <f t="shared" si="943"/>
        <v>Dominikus Nong Yandris44204</v>
      </c>
      <c r="AG3380" s="5" t="str">
        <f t="shared" si="944"/>
        <v>BMJ 06944204UTARADAY</v>
      </c>
      <c r="AH3380" s="5" t="str">
        <f t="shared" si="945"/>
        <v>Dominikus Nong Yandris44204UTARADAY</v>
      </c>
      <c r="AI3380" s="5" t="str">
        <f t="shared" si="946"/>
        <v>BMJ 06944204DAY</v>
      </c>
      <c r="AJ3380" s="5" t="str">
        <f t="shared" si="947"/>
        <v>Dominikus Nong Yandris44204DAY</v>
      </c>
      <c r="AK3380" s="5" t="str">
        <f t="shared" si="948"/>
        <v>Dominikus Nong YandrisBMJ</v>
      </c>
      <c r="AL3380" s="5" t="str">
        <f t="shared" si="950"/>
        <v>4UTARA</v>
      </c>
      <c r="AM3380" s="5" t="str">
        <f t="shared" si="951"/>
        <v>1 &gt; 4UTARA10 RODA</v>
      </c>
      <c r="AN3380" s="5" t="str">
        <f t="shared" si="952"/>
        <v>Dominikus Nong YandrisBMJ1 &gt; 4UTARA10 RODA</v>
      </c>
      <c r="AO3380" s="5" t="str">
        <f t="shared" si="953"/>
        <v>Dominikus Nong Yandris1 &gt; 4UTARA10 RODA</v>
      </c>
      <c r="AP3380" s="5" t="str">
        <f t="shared" si="954"/>
        <v>44204DAY</v>
      </c>
    </row>
    <row r="3381" spans="1:42" x14ac:dyDescent="0.3">
      <c r="A3381" s="33">
        <v>1</v>
      </c>
      <c r="B3381" s="33"/>
      <c r="C3381" s="70">
        <v>44204</v>
      </c>
      <c r="D3381" s="71" t="s">
        <v>19</v>
      </c>
      <c r="E3381" s="70">
        <v>44204</v>
      </c>
      <c r="F3381" s="71">
        <v>5167247</v>
      </c>
      <c r="G3381" s="33" t="s">
        <v>20</v>
      </c>
      <c r="H3381" s="33" t="s">
        <v>21</v>
      </c>
      <c r="I3381" s="33" t="s">
        <v>22</v>
      </c>
      <c r="J3381" s="33" t="s">
        <v>23</v>
      </c>
      <c r="K3381" s="63" t="s">
        <v>78</v>
      </c>
      <c r="L3381" s="32" t="str">
        <f t="shared" si="955"/>
        <v>FM260JD</v>
      </c>
      <c r="M3381" s="32" t="str">
        <f t="shared" si="956"/>
        <v>BMJ</v>
      </c>
      <c r="N3381" s="32" t="str">
        <f t="shared" si="957"/>
        <v>10 RODA</v>
      </c>
      <c r="O3381" s="146">
        <v>0.5687268518518519</v>
      </c>
      <c r="P3381" s="65">
        <v>0.5687268518518519</v>
      </c>
      <c r="Q3381" s="65"/>
      <c r="R3381" s="66">
        <v>5</v>
      </c>
      <c r="S3381" s="66">
        <v>41780</v>
      </c>
      <c r="T3381" s="66">
        <v>14780</v>
      </c>
      <c r="U3381" s="67">
        <f t="shared" si="949"/>
        <v>27</v>
      </c>
      <c r="V3381" s="66">
        <f t="shared" si="940"/>
        <v>526338</v>
      </c>
      <c r="W3381" s="66" t="str">
        <f t="shared" si="941"/>
        <v>&gt; 5</v>
      </c>
      <c r="X3381" s="66">
        <f>A3381+SUMIFS(Presensi!F:F,Presensi!E:E,'Entry Data'!AP3381)</f>
        <v>1</v>
      </c>
      <c r="Y3381" s="66">
        <f>IFERROR(INDEX('Retasi Pricing'!F:F,MATCH('Entry Data'!AM3381,'Retasi Pricing'!E:E,0))*X3381,"")</f>
        <v>27650</v>
      </c>
      <c r="Z3381" s="62" t="s">
        <v>26</v>
      </c>
      <c r="AA3381" s="62" t="s">
        <v>27</v>
      </c>
      <c r="AB3381" s="32"/>
      <c r="AC3381" s="32" t="s">
        <v>265</v>
      </c>
      <c r="AD3381" s="32" t="str">
        <f t="shared" si="942"/>
        <v/>
      </c>
      <c r="AF3381" s="5" t="str">
        <f t="shared" si="943"/>
        <v>Dominikus Nong Yandris44204</v>
      </c>
      <c r="AG3381" s="5" t="str">
        <f t="shared" si="944"/>
        <v>BMJ 06944204UTARADAY</v>
      </c>
      <c r="AH3381" s="5" t="str">
        <f t="shared" si="945"/>
        <v>Dominikus Nong Yandris44204UTARADAY</v>
      </c>
      <c r="AI3381" s="5" t="str">
        <f t="shared" si="946"/>
        <v>BMJ 06944204DAY</v>
      </c>
      <c r="AJ3381" s="5" t="str">
        <f t="shared" si="947"/>
        <v>Dominikus Nong Yandris44204DAY</v>
      </c>
      <c r="AK3381" s="5" t="str">
        <f t="shared" si="948"/>
        <v>Dominikus Nong YandrisBMJ</v>
      </c>
      <c r="AL3381" s="5" t="str">
        <f t="shared" si="950"/>
        <v>5UTARA</v>
      </c>
      <c r="AM3381" s="5" t="str">
        <f t="shared" si="951"/>
        <v>&gt; 5UTARA10 RODA</v>
      </c>
      <c r="AN3381" s="5" t="str">
        <f t="shared" si="952"/>
        <v>Dominikus Nong YandrisBMJ&gt; 5UTARA10 RODA</v>
      </c>
      <c r="AO3381" s="5" t="str">
        <f t="shared" si="953"/>
        <v>Dominikus Nong Yandris&gt; 5UTARA10 RODA</v>
      </c>
      <c r="AP3381" s="5" t="str">
        <f t="shared" si="954"/>
        <v>44204DAY</v>
      </c>
    </row>
    <row r="3382" spans="1:42" x14ac:dyDescent="0.3">
      <c r="A3382" s="33">
        <v>1</v>
      </c>
      <c r="B3382" s="33"/>
      <c r="C3382" s="70">
        <v>44204</v>
      </c>
      <c r="D3382" s="71" t="s">
        <v>19</v>
      </c>
      <c r="E3382" s="70">
        <v>44204</v>
      </c>
      <c r="F3382" s="71">
        <v>5167310</v>
      </c>
      <c r="G3382" s="33" t="s">
        <v>20</v>
      </c>
      <c r="H3382" s="33" t="s">
        <v>21</v>
      </c>
      <c r="I3382" s="33" t="s">
        <v>22</v>
      </c>
      <c r="J3382" s="33" t="s">
        <v>23</v>
      </c>
      <c r="K3382" s="63" t="s">
        <v>78</v>
      </c>
      <c r="L3382" s="32" t="str">
        <f t="shared" si="955"/>
        <v>FM260JD</v>
      </c>
      <c r="M3382" s="32" t="str">
        <f t="shared" si="956"/>
        <v>BMJ</v>
      </c>
      <c r="N3382" s="32" t="str">
        <f t="shared" si="957"/>
        <v>10 RODA</v>
      </c>
      <c r="O3382" s="146">
        <v>0.62473379629629633</v>
      </c>
      <c r="P3382" s="65">
        <v>0.62473379629629633</v>
      </c>
      <c r="Q3382" s="65"/>
      <c r="R3382" s="66">
        <v>6</v>
      </c>
      <c r="S3382" s="66">
        <v>39700</v>
      </c>
      <c r="T3382" s="66">
        <v>14780</v>
      </c>
      <c r="U3382" s="67">
        <f t="shared" si="949"/>
        <v>24.92</v>
      </c>
      <c r="V3382" s="66">
        <f t="shared" si="940"/>
        <v>485790.48000000004</v>
      </c>
      <c r="W3382" s="66" t="str">
        <f t="shared" si="941"/>
        <v>&gt; 6</v>
      </c>
      <c r="X3382" s="66">
        <f>A3382+SUMIFS(Presensi!F:F,Presensi!E:E,'Entry Data'!AP3382)</f>
        <v>1</v>
      </c>
      <c r="Y3382" s="66">
        <f>IFERROR(INDEX('Retasi Pricing'!F:F,MATCH('Entry Data'!AM3382,'Retasi Pricing'!E:E,0))*X3382,"")</f>
        <v>30800</v>
      </c>
      <c r="Z3382" s="62" t="s">
        <v>26</v>
      </c>
      <c r="AA3382" s="62" t="s">
        <v>27</v>
      </c>
      <c r="AB3382" s="32"/>
      <c r="AC3382" s="32" t="s">
        <v>265</v>
      </c>
      <c r="AD3382" s="32" t="str">
        <f t="shared" si="942"/>
        <v/>
      </c>
      <c r="AF3382" s="5" t="str">
        <f t="shared" si="943"/>
        <v>Dominikus Nong Yandris44204</v>
      </c>
      <c r="AG3382" s="5" t="str">
        <f t="shared" si="944"/>
        <v>BMJ 06944204UTARADAY</v>
      </c>
      <c r="AH3382" s="5" t="str">
        <f t="shared" si="945"/>
        <v>Dominikus Nong Yandris44204UTARADAY</v>
      </c>
      <c r="AI3382" s="5" t="str">
        <f t="shared" si="946"/>
        <v>BMJ 06944204DAY</v>
      </c>
      <c r="AJ3382" s="5" t="str">
        <f t="shared" si="947"/>
        <v>Dominikus Nong Yandris44204DAY</v>
      </c>
      <c r="AK3382" s="5" t="str">
        <f t="shared" si="948"/>
        <v>Dominikus Nong YandrisBMJ</v>
      </c>
      <c r="AL3382" s="5" t="str">
        <f t="shared" si="950"/>
        <v>6UTARA</v>
      </c>
      <c r="AM3382" s="5" t="str">
        <f t="shared" si="951"/>
        <v>&gt; 6UTARA10 RODA</v>
      </c>
      <c r="AN3382" s="5" t="str">
        <f t="shared" si="952"/>
        <v>Dominikus Nong YandrisBMJ&gt; 6UTARA10 RODA</v>
      </c>
      <c r="AO3382" s="5" t="str">
        <f t="shared" si="953"/>
        <v>Dominikus Nong Yandris&gt; 6UTARA10 RODA</v>
      </c>
      <c r="AP3382" s="5" t="str">
        <f t="shared" si="954"/>
        <v>44204DAY</v>
      </c>
    </row>
    <row r="3383" spans="1:42" x14ac:dyDescent="0.3">
      <c r="A3383" s="33">
        <v>1</v>
      </c>
      <c r="B3383" s="33"/>
      <c r="C3383" s="70">
        <v>44204</v>
      </c>
      <c r="D3383" s="71" t="s">
        <v>19</v>
      </c>
      <c r="E3383" s="70">
        <v>44204</v>
      </c>
      <c r="F3383" s="71">
        <v>5167384</v>
      </c>
      <c r="G3383" s="33" t="s">
        <v>20</v>
      </c>
      <c r="H3383" s="33" t="s">
        <v>21</v>
      </c>
      <c r="I3383" s="33" t="s">
        <v>22</v>
      </c>
      <c r="J3383" s="33" t="s">
        <v>23</v>
      </c>
      <c r="K3383" s="63" t="s">
        <v>78</v>
      </c>
      <c r="L3383" s="32" t="str">
        <f t="shared" si="955"/>
        <v>FM260JD</v>
      </c>
      <c r="M3383" s="32" t="str">
        <f t="shared" si="956"/>
        <v>BMJ</v>
      </c>
      <c r="N3383" s="32" t="str">
        <f t="shared" si="957"/>
        <v>10 RODA</v>
      </c>
      <c r="O3383" s="146">
        <v>0.68114583333333334</v>
      </c>
      <c r="P3383" s="65">
        <v>0.68114583333333334</v>
      </c>
      <c r="Q3383" s="65"/>
      <c r="R3383" s="66">
        <v>7</v>
      </c>
      <c r="S3383" s="66">
        <v>41500</v>
      </c>
      <c r="T3383" s="66">
        <v>14780</v>
      </c>
      <c r="U3383" s="67">
        <f t="shared" si="949"/>
        <v>26.72</v>
      </c>
      <c r="V3383" s="66">
        <f t="shared" si="940"/>
        <v>520879.68</v>
      </c>
      <c r="W3383" s="66" t="str">
        <f t="shared" si="941"/>
        <v>7 &gt;</v>
      </c>
      <c r="X3383" s="66">
        <f>A3383+SUMIFS(Presensi!F:F,Presensi!E:E,'Entry Data'!AP3383)</f>
        <v>1</v>
      </c>
      <c r="Y3383" s="66">
        <f>IFERROR(INDEX('Retasi Pricing'!F:F,MATCH('Entry Data'!AM3383,'Retasi Pricing'!E:E,0))*X3383,"")</f>
        <v>37750</v>
      </c>
      <c r="Z3383" s="62" t="s">
        <v>26</v>
      </c>
      <c r="AA3383" s="62" t="s">
        <v>27</v>
      </c>
      <c r="AB3383" s="32"/>
      <c r="AC3383" s="32" t="s">
        <v>265</v>
      </c>
      <c r="AD3383" s="32" t="str">
        <f t="shared" si="942"/>
        <v/>
      </c>
      <c r="AF3383" s="5" t="str">
        <f t="shared" si="943"/>
        <v>Dominikus Nong Yandris44204</v>
      </c>
      <c r="AG3383" s="5" t="str">
        <f t="shared" si="944"/>
        <v>BMJ 06944204UTARADAY</v>
      </c>
      <c r="AH3383" s="5" t="str">
        <f t="shared" si="945"/>
        <v>Dominikus Nong Yandris44204UTARADAY</v>
      </c>
      <c r="AI3383" s="5" t="str">
        <f t="shared" si="946"/>
        <v>BMJ 06944204DAY</v>
      </c>
      <c r="AJ3383" s="5" t="str">
        <f t="shared" si="947"/>
        <v>Dominikus Nong Yandris44204DAY</v>
      </c>
      <c r="AK3383" s="5" t="str">
        <f t="shared" si="948"/>
        <v>Dominikus Nong YandrisBMJ</v>
      </c>
      <c r="AL3383" s="5" t="str">
        <f t="shared" si="950"/>
        <v>7UTARA</v>
      </c>
      <c r="AM3383" s="5" t="str">
        <f t="shared" si="951"/>
        <v>7 &gt;UTARA10 RODA</v>
      </c>
      <c r="AN3383" s="5" t="str">
        <f t="shared" si="952"/>
        <v>Dominikus Nong YandrisBMJ7 &gt;UTARA10 RODA</v>
      </c>
      <c r="AO3383" s="5" t="str">
        <f t="shared" si="953"/>
        <v>Dominikus Nong Yandris7 &gt;UTARA10 RODA</v>
      </c>
      <c r="AP3383" s="5" t="str">
        <f t="shared" si="954"/>
        <v>44204DAY</v>
      </c>
    </row>
    <row r="3384" spans="1:42" x14ac:dyDescent="0.3">
      <c r="A3384" s="33">
        <v>1</v>
      </c>
      <c r="B3384" s="33"/>
      <c r="C3384" s="70">
        <v>44204</v>
      </c>
      <c r="D3384" s="71" t="s">
        <v>19</v>
      </c>
      <c r="E3384" s="70">
        <v>44204</v>
      </c>
      <c r="F3384" s="71">
        <v>5167452</v>
      </c>
      <c r="G3384" s="33" t="s">
        <v>20</v>
      </c>
      <c r="H3384" s="33" t="s">
        <v>21</v>
      </c>
      <c r="I3384" s="33" t="s">
        <v>22</v>
      </c>
      <c r="J3384" s="33" t="s">
        <v>23</v>
      </c>
      <c r="K3384" s="63" t="s">
        <v>78</v>
      </c>
      <c r="L3384" s="32" t="str">
        <f t="shared" si="955"/>
        <v>FM260JD</v>
      </c>
      <c r="M3384" s="32" t="str">
        <f t="shared" si="956"/>
        <v>BMJ</v>
      </c>
      <c r="N3384" s="32" t="str">
        <f t="shared" si="957"/>
        <v>10 RODA</v>
      </c>
      <c r="O3384" s="146">
        <v>0.75805555555555548</v>
      </c>
      <c r="P3384" s="65">
        <v>0.75805555555555548</v>
      </c>
      <c r="Q3384" s="65"/>
      <c r="R3384" s="66">
        <v>8</v>
      </c>
      <c r="S3384" s="66">
        <v>41280</v>
      </c>
      <c r="T3384" s="66">
        <v>14780</v>
      </c>
      <c r="U3384" s="67">
        <f t="shared" si="949"/>
        <v>26.5</v>
      </c>
      <c r="V3384" s="66">
        <f t="shared" si="940"/>
        <v>516591</v>
      </c>
      <c r="W3384" s="66" t="str">
        <f t="shared" si="941"/>
        <v>7 &gt;</v>
      </c>
      <c r="X3384" s="66">
        <f>A3384+SUMIFS(Presensi!F:F,Presensi!E:E,'Entry Data'!AP3384)</f>
        <v>1</v>
      </c>
      <c r="Y3384" s="66">
        <f>IFERROR(INDEX('Retasi Pricing'!F:F,MATCH('Entry Data'!AM3384,'Retasi Pricing'!E:E,0))*X3384,"")</f>
        <v>37750</v>
      </c>
      <c r="Z3384" s="62" t="s">
        <v>26</v>
      </c>
      <c r="AA3384" s="62" t="s">
        <v>27</v>
      </c>
      <c r="AB3384" s="32"/>
      <c r="AC3384" s="32" t="s">
        <v>265</v>
      </c>
      <c r="AD3384" s="32" t="str">
        <f t="shared" si="942"/>
        <v/>
      </c>
      <c r="AF3384" s="5" t="str">
        <f t="shared" si="943"/>
        <v>Dominikus Nong Yandris44204</v>
      </c>
      <c r="AG3384" s="5" t="str">
        <f t="shared" si="944"/>
        <v>BMJ 06944204UTARADAY</v>
      </c>
      <c r="AH3384" s="5" t="str">
        <f t="shared" si="945"/>
        <v>Dominikus Nong Yandris44204UTARADAY</v>
      </c>
      <c r="AI3384" s="5" t="str">
        <f t="shared" si="946"/>
        <v>BMJ 06944204DAY</v>
      </c>
      <c r="AJ3384" s="5" t="str">
        <f t="shared" si="947"/>
        <v>Dominikus Nong Yandris44204DAY</v>
      </c>
      <c r="AK3384" s="5" t="str">
        <f t="shared" si="948"/>
        <v>Dominikus Nong YandrisBMJ</v>
      </c>
      <c r="AL3384" s="5" t="str">
        <f t="shared" si="950"/>
        <v>8UTARA</v>
      </c>
      <c r="AM3384" s="5" t="str">
        <f t="shared" si="951"/>
        <v>7 &gt;UTARA10 RODA</v>
      </c>
      <c r="AN3384" s="5" t="str">
        <f t="shared" si="952"/>
        <v>Dominikus Nong YandrisBMJ7 &gt;UTARA10 RODA</v>
      </c>
      <c r="AO3384" s="5" t="str">
        <f t="shared" si="953"/>
        <v>Dominikus Nong Yandris7 &gt;UTARA10 RODA</v>
      </c>
      <c r="AP3384" s="5" t="str">
        <f t="shared" si="954"/>
        <v>44204DAY</v>
      </c>
    </row>
    <row r="3385" spans="1:42" x14ac:dyDescent="0.3">
      <c r="A3385" s="33">
        <v>1</v>
      </c>
      <c r="B3385" s="33"/>
      <c r="C3385" s="70">
        <v>44204</v>
      </c>
      <c r="D3385" s="71" t="s">
        <v>19</v>
      </c>
      <c r="E3385" s="70">
        <v>44204</v>
      </c>
      <c r="F3385" s="71">
        <v>5167092</v>
      </c>
      <c r="G3385" s="33" t="s">
        <v>38</v>
      </c>
      <c r="H3385" s="33" t="s">
        <v>113</v>
      </c>
      <c r="I3385" s="33" t="s">
        <v>291</v>
      </c>
      <c r="J3385" s="33" t="s">
        <v>40</v>
      </c>
      <c r="K3385" s="63" t="s">
        <v>82</v>
      </c>
      <c r="L3385" s="32" t="str">
        <f t="shared" si="955"/>
        <v>AXOR4843</v>
      </c>
      <c r="M3385" s="32" t="str">
        <f t="shared" si="956"/>
        <v>BMJ</v>
      </c>
      <c r="N3385" s="32" t="str">
        <f t="shared" si="957"/>
        <v>12 RODA</v>
      </c>
      <c r="O3385" s="146">
        <v>0.39328703703703699</v>
      </c>
      <c r="P3385" s="65">
        <v>0.39805555555555555</v>
      </c>
      <c r="Q3385" s="65"/>
      <c r="R3385" s="66">
        <v>1</v>
      </c>
      <c r="S3385" s="66">
        <v>56580</v>
      </c>
      <c r="T3385" s="66">
        <v>20000</v>
      </c>
      <c r="U3385" s="67">
        <f t="shared" si="949"/>
        <v>36.58</v>
      </c>
      <c r="V3385" s="66">
        <f t="shared" si="940"/>
        <v>1098863.2</v>
      </c>
      <c r="W3385" s="66" t="str">
        <f t="shared" si="941"/>
        <v>1 &gt; 3</v>
      </c>
      <c r="X3385" s="66">
        <f>A3385+SUMIFS(Presensi!F:F,Presensi!E:E,'Entry Data'!AP3385)</f>
        <v>1</v>
      </c>
      <c r="Y3385" s="66">
        <f>IFERROR(INDEX('Retasi Pricing'!F:F,MATCH('Entry Data'!AM3385,'Retasi Pricing'!E:E,0))*X3385,"")</f>
        <v>38000</v>
      </c>
      <c r="Z3385" s="62" t="s">
        <v>26</v>
      </c>
      <c r="AA3385" s="62" t="s">
        <v>27</v>
      </c>
      <c r="AB3385" s="32"/>
      <c r="AC3385" s="32" t="s">
        <v>196</v>
      </c>
      <c r="AD3385" s="32" t="str">
        <f t="shared" si="942"/>
        <v/>
      </c>
      <c r="AF3385" s="5" t="str">
        <f t="shared" si="943"/>
        <v>suwarno44204</v>
      </c>
      <c r="AG3385" s="5" t="str">
        <f t="shared" si="944"/>
        <v>BMJ 07244204SELATANDAY</v>
      </c>
      <c r="AH3385" s="5" t="str">
        <f t="shared" si="945"/>
        <v>suwarno44204SELATANDAY</v>
      </c>
      <c r="AI3385" s="5" t="str">
        <f t="shared" si="946"/>
        <v>BMJ 07244204DAY</v>
      </c>
      <c r="AJ3385" s="5" t="str">
        <f t="shared" si="947"/>
        <v>suwarno44204DAY</v>
      </c>
      <c r="AK3385" s="5" t="str">
        <f t="shared" si="948"/>
        <v>suwarnoBMJ</v>
      </c>
      <c r="AL3385" s="5" t="str">
        <f t="shared" si="950"/>
        <v>1SELATAN</v>
      </c>
      <c r="AM3385" s="5" t="str">
        <f t="shared" si="951"/>
        <v>1 &gt; 3SELATAN12 RODA</v>
      </c>
      <c r="AN3385" s="5" t="str">
        <f t="shared" si="952"/>
        <v>suwarnoBMJ1 &gt; 3SELATAN12 RODA</v>
      </c>
      <c r="AO3385" s="5" t="str">
        <f t="shared" si="953"/>
        <v>suwarno1 &gt; 3SELATAN12 RODA</v>
      </c>
      <c r="AP3385" s="5" t="str">
        <f t="shared" si="954"/>
        <v>44204DAY</v>
      </c>
    </row>
    <row r="3386" spans="1:42" x14ac:dyDescent="0.3">
      <c r="A3386" s="33">
        <v>1</v>
      </c>
      <c r="B3386" s="33"/>
      <c r="C3386" s="70">
        <v>44204</v>
      </c>
      <c r="D3386" s="71" t="s">
        <v>19</v>
      </c>
      <c r="E3386" s="70">
        <v>44204</v>
      </c>
      <c r="F3386" s="71">
        <v>5167179</v>
      </c>
      <c r="G3386" s="33" t="s">
        <v>38</v>
      </c>
      <c r="H3386" s="33" t="s">
        <v>102</v>
      </c>
      <c r="I3386" s="33" t="s">
        <v>103</v>
      </c>
      <c r="J3386" s="33" t="s">
        <v>110</v>
      </c>
      <c r="K3386" s="63" t="s">
        <v>82</v>
      </c>
      <c r="L3386" s="32" t="str">
        <f t="shared" si="955"/>
        <v>AXOR4843</v>
      </c>
      <c r="M3386" s="32" t="str">
        <f t="shared" si="956"/>
        <v>BMJ</v>
      </c>
      <c r="N3386" s="32" t="str">
        <f t="shared" si="957"/>
        <v>12 RODA</v>
      </c>
      <c r="O3386" s="146">
        <v>0.48339120370370375</v>
      </c>
      <c r="P3386" s="65">
        <v>0.48339120370370375</v>
      </c>
      <c r="Q3386" s="65"/>
      <c r="R3386" s="66">
        <v>2</v>
      </c>
      <c r="S3386" s="66">
        <v>54740</v>
      </c>
      <c r="T3386" s="66">
        <v>20000</v>
      </c>
      <c r="U3386" s="67">
        <f t="shared" si="949"/>
        <v>34.74</v>
      </c>
      <c r="V3386" s="66">
        <f t="shared" si="940"/>
        <v>1043589.6000000001</v>
      </c>
      <c r="W3386" s="66" t="str">
        <f t="shared" si="941"/>
        <v>1 &gt; 3</v>
      </c>
      <c r="X3386" s="66">
        <f>A3386+SUMIFS(Presensi!F:F,Presensi!E:E,'Entry Data'!AP3386)</f>
        <v>1</v>
      </c>
      <c r="Y3386" s="66">
        <f>IFERROR(INDEX('Retasi Pricing'!F:F,MATCH('Entry Data'!AM3386,'Retasi Pricing'!E:E,0))*X3386,"")</f>
        <v>38000</v>
      </c>
      <c r="Z3386" s="62" t="s">
        <v>26</v>
      </c>
      <c r="AA3386" s="62" t="s">
        <v>27</v>
      </c>
      <c r="AB3386" s="32"/>
      <c r="AC3386" s="32" t="s">
        <v>196</v>
      </c>
      <c r="AD3386" s="32" t="str">
        <f t="shared" si="942"/>
        <v/>
      </c>
      <c r="AF3386" s="5" t="str">
        <f t="shared" si="943"/>
        <v>suwarno44204</v>
      </c>
      <c r="AG3386" s="5" t="str">
        <f t="shared" si="944"/>
        <v>BMJ 07244204SELATANDAY</v>
      </c>
      <c r="AH3386" s="5" t="str">
        <f t="shared" si="945"/>
        <v>suwarno44204SELATANDAY</v>
      </c>
      <c r="AI3386" s="5" t="str">
        <f t="shared" si="946"/>
        <v>BMJ 07244204DAY</v>
      </c>
      <c r="AJ3386" s="5" t="str">
        <f t="shared" si="947"/>
        <v>suwarno44204DAY</v>
      </c>
      <c r="AK3386" s="5" t="str">
        <f t="shared" si="948"/>
        <v>suwarnoBMJ</v>
      </c>
      <c r="AL3386" s="5" t="str">
        <f t="shared" si="950"/>
        <v>2SELATAN</v>
      </c>
      <c r="AM3386" s="5" t="str">
        <f t="shared" si="951"/>
        <v>1 &gt; 3SELATAN12 RODA</v>
      </c>
      <c r="AN3386" s="5" t="str">
        <f t="shared" si="952"/>
        <v>suwarnoBMJ1 &gt; 3SELATAN12 RODA</v>
      </c>
      <c r="AO3386" s="5" t="str">
        <f t="shared" si="953"/>
        <v>suwarno1 &gt; 3SELATAN12 RODA</v>
      </c>
      <c r="AP3386" s="5" t="str">
        <f t="shared" si="954"/>
        <v>44204DAY</v>
      </c>
    </row>
    <row r="3387" spans="1:42" x14ac:dyDescent="0.3">
      <c r="A3387" s="33">
        <v>1</v>
      </c>
      <c r="B3387" s="33"/>
      <c r="C3387" s="70">
        <v>44204</v>
      </c>
      <c r="D3387" s="71" t="s">
        <v>19</v>
      </c>
      <c r="E3387" s="70">
        <v>44204</v>
      </c>
      <c r="F3387" s="71">
        <v>5167246</v>
      </c>
      <c r="G3387" s="33" t="s">
        <v>38</v>
      </c>
      <c r="H3387" s="33" t="s">
        <v>102</v>
      </c>
      <c r="I3387" s="33" t="s">
        <v>103</v>
      </c>
      <c r="J3387" s="33" t="s">
        <v>115</v>
      </c>
      <c r="K3387" s="63" t="s">
        <v>82</v>
      </c>
      <c r="L3387" s="32" t="str">
        <f t="shared" si="955"/>
        <v>AXOR4843</v>
      </c>
      <c r="M3387" s="32" t="str">
        <f t="shared" si="956"/>
        <v>BMJ</v>
      </c>
      <c r="N3387" s="32" t="str">
        <f t="shared" si="957"/>
        <v>12 RODA</v>
      </c>
      <c r="O3387" s="146">
        <v>0.56782407407407409</v>
      </c>
      <c r="P3387" s="65">
        <v>0.56782407407407409</v>
      </c>
      <c r="Q3387" s="65"/>
      <c r="R3387" s="66">
        <v>3</v>
      </c>
      <c r="S3387" s="66">
        <v>55060</v>
      </c>
      <c r="T3387" s="66">
        <v>20000</v>
      </c>
      <c r="U3387" s="67">
        <f t="shared" si="949"/>
        <v>35.06</v>
      </c>
      <c r="V3387" s="66">
        <f t="shared" si="940"/>
        <v>1053202.4000000001</v>
      </c>
      <c r="W3387" s="66" t="str">
        <f t="shared" si="941"/>
        <v>1 &gt; 3</v>
      </c>
      <c r="X3387" s="66">
        <f>A3387+SUMIFS(Presensi!F:F,Presensi!E:E,'Entry Data'!AP3387)</f>
        <v>1</v>
      </c>
      <c r="Y3387" s="66">
        <f>IFERROR(INDEX('Retasi Pricing'!F:F,MATCH('Entry Data'!AM3387,'Retasi Pricing'!E:E,0))*X3387,"")</f>
        <v>38000</v>
      </c>
      <c r="Z3387" s="62" t="s">
        <v>26</v>
      </c>
      <c r="AA3387" s="62" t="s">
        <v>27</v>
      </c>
      <c r="AB3387" s="32"/>
      <c r="AC3387" s="32" t="s">
        <v>196</v>
      </c>
      <c r="AD3387" s="32" t="str">
        <f t="shared" si="942"/>
        <v/>
      </c>
      <c r="AF3387" s="5" t="str">
        <f t="shared" si="943"/>
        <v>suwarno44204</v>
      </c>
      <c r="AG3387" s="5" t="str">
        <f t="shared" si="944"/>
        <v>BMJ 07244204SELATANDAY</v>
      </c>
      <c r="AH3387" s="5" t="str">
        <f t="shared" si="945"/>
        <v>suwarno44204SELATANDAY</v>
      </c>
      <c r="AI3387" s="5" t="str">
        <f t="shared" si="946"/>
        <v>BMJ 07244204DAY</v>
      </c>
      <c r="AJ3387" s="5" t="str">
        <f t="shared" si="947"/>
        <v>suwarno44204DAY</v>
      </c>
      <c r="AK3387" s="5" t="str">
        <f t="shared" si="948"/>
        <v>suwarnoBMJ</v>
      </c>
      <c r="AL3387" s="5" t="str">
        <f t="shared" si="950"/>
        <v>3SELATAN</v>
      </c>
      <c r="AM3387" s="5" t="str">
        <f t="shared" si="951"/>
        <v>1 &gt; 3SELATAN12 RODA</v>
      </c>
      <c r="AN3387" s="5" t="str">
        <f t="shared" si="952"/>
        <v>suwarnoBMJ1 &gt; 3SELATAN12 RODA</v>
      </c>
      <c r="AO3387" s="5" t="str">
        <f t="shared" si="953"/>
        <v>suwarno1 &gt; 3SELATAN12 RODA</v>
      </c>
      <c r="AP3387" s="5" t="str">
        <f t="shared" si="954"/>
        <v>44204DAY</v>
      </c>
    </row>
    <row r="3388" spans="1:42" x14ac:dyDescent="0.3">
      <c r="A3388" s="33">
        <v>1</v>
      </c>
      <c r="B3388" s="33"/>
      <c r="C3388" s="70">
        <v>44204</v>
      </c>
      <c r="D3388" s="71" t="s">
        <v>19</v>
      </c>
      <c r="E3388" s="70">
        <v>44204</v>
      </c>
      <c r="F3388" s="71">
        <v>5167349</v>
      </c>
      <c r="G3388" s="33" t="s">
        <v>38</v>
      </c>
      <c r="H3388" s="33" t="s">
        <v>102</v>
      </c>
      <c r="I3388" s="33" t="s">
        <v>103</v>
      </c>
      <c r="J3388" s="33" t="s">
        <v>115</v>
      </c>
      <c r="K3388" s="63" t="s">
        <v>82</v>
      </c>
      <c r="L3388" s="32" t="str">
        <f t="shared" si="955"/>
        <v>AXOR4843</v>
      </c>
      <c r="M3388" s="32" t="str">
        <f t="shared" si="956"/>
        <v>BMJ</v>
      </c>
      <c r="N3388" s="32" t="str">
        <f t="shared" si="957"/>
        <v>12 RODA</v>
      </c>
      <c r="O3388" s="146">
        <v>0.6557291666666667</v>
      </c>
      <c r="P3388" s="65">
        <v>0.6557291666666667</v>
      </c>
      <c r="Q3388" s="65"/>
      <c r="R3388" s="66">
        <v>4</v>
      </c>
      <c r="S3388" s="66">
        <v>57480</v>
      </c>
      <c r="T3388" s="66">
        <v>20000</v>
      </c>
      <c r="U3388" s="67">
        <f t="shared" si="949"/>
        <v>37.479999999999997</v>
      </c>
      <c r="V3388" s="66">
        <f t="shared" si="940"/>
        <v>1125899.1999999997</v>
      </c>
      <c r="W3388" s="66" t="str">
        <f t="shared" si="941"/>
        <v>&gt; 4</v>
      </c>
      <c r="X3388" s="66">
        <f>A3388+SUMIFS(Presensi!F:F,Presensi!E:E,'Entry Data'!AP3388)</f>
        <v>1</v>
      </c>
      <c r="Y3388" s="66">
        <f>IFERROR(INDEX('Retasi Pricing'!F:F,MATCH('Entry Data'!AM3388,'Retasi Pricing'!E:E,0))*X3388,"")</f>
        <v>45000</v>
      </c>
      <c r="Z3388" s="62" t="s">
        <v>26</v>
      </c>
      <c r="AA3388" s="62" t="s">
        <v>27</v>
      </c>
      <c r="AB3388" s="32"/>
      <c r="AC3388" s="32" t="s">
        <v>196</v>
      </c>
      <c r="AD3388" s="32" t="str">
        <f t="shared" si="942"/>
        <v/>
      </c>
      <c r="AF3388" s="5" t="str">
        <f t="shared" si="943"/>
        <v>suwarno44204</v>
      </c>
      <c r="AG3388" s="5" t="str">
        <f t="shared" si="944"/>
        <v>BMJ 07244204SELATANDAY</v>
      </c>
      <c r="AH3388" s="5" t="str">
        <f t="shared" si="945"/>
        <v>suwarno44204SELATANDAY</v>
      </c>
      <c r="AI3388" s="5" t="str">
        <f t="shared" si="946"/>
        <v>BMJ 07244204DAY</v>
      </c>
      <c r="AJ3388" s="5" t="str">
        <f t="shared" si="947"/>
        <v>suwarno44204DAY</v>
      </c>
      <c r="AK3388" s="5" t="str">
        <f t="shared" si="948"/>
        <v>suwarnoBMJ</v>
      </c>
      <c r="AL3388" s="5" t="str">
        <f t="shared" si="950"/>
        <v>4SELATAN</v>
      </c>
      <c r="AM3388" s="5" t="str">
        <f t="shared" si="951"/>
        <v>&gt; 4SELATAN12 RODA</v>
      </c>
      <c r="AN3388" s="5" t="str">
        <f t="shared" si="952"/>
        <v>suwarnoBMJ&gt; 4SELATAN12 RODA</v>
      </c>
      <c r="AO3388" s="5" t="str">
        <f t="shared" si="953"/>
        <v>suwarno&gt; 4SELATAN12 RODA</v>
      </c>
      <c r="AP3388" s="5" t="str">
        <f t="shared" si="954"/>
        <v>44204DAY</v>
      </c>
    </row>
    <row r="3389" spans="1:42" x14ac:dyDescent="0.3">
      <c r="A3389" s="33">
        <v>1</v>
      </c>
      <c r="B3389" s="33"/>
      <c r="C3389" s="70">
        <v>44204</v>
      </c>
      <c r="D3389" s="71" t="s">
        <v>19</v>
      </c>
      <c r="E3389" s="70">
        <v>44204</v>
      </c>
      <c r="F3389" s="71">
        <v>5167456</v>
      </c>
      <c r="G3389" s="33" t="s">
        <v>38</v>
      </c>
      <c r="H3389" s="33" t="s">
        <v>102</v>
      </c>
      <c r="I3389" s="33" t="s">
        <v>103</v>
      </c>
      <c r="J3389" s="33" t="s">
        <v>110</v>
      </c>
      <c r="K3389" s="63" t="s">
        <v>82</v>
      </c>
      <c r="L3389" s="32" t="str">
        <f t="shared" si="955"/>
        <v>AXOR4843</v>
      </c>
      <c r="M3389" s="32" t="str">
        <f t="shared" si="956"/>
        <v>BMJ</v>
      </c>
      <c r="N3389" s="32" t="str">
        <f t="shared" si="957"/>
        <v>12 RODA</v>
      </c>
      <c r="O3389" s="146">
        <v>0.75976851851851857</v>
      </c>
      <c r="P3389" s="65">
        <v>0.75976851851851857</v>
      </c>
      <c r="Q3389" s="65"/>
      <c r="R3389" s="66">
        <v>5</v>
      </c>
      <c r="S3389" s="66">
        <v>53380</v>
      </c>
      <c r="T3389" s="66">
        <v>20000</v>
      </c>
      <c r="U3389" s="67">
        <f t="shared" si="949"/>
        <v>33.380000000000003</v>
      </c>
      <c r="V3389" s="66">
        <f t="shared" si="940"/>
        <v>1002735.2000000001</v>
      </c>
      <c r="W3389" s="66" t="str">
        <f t="shared" si="941"/>
        <v>&gt; 5</v>
      </c>
      <c r="X3389" s="66">
        <f>A3389+SUMIFS(Presensi!F:F,Presensi!E:E,'Entry Data'!AP3389)</f>
        <v>1</v>
      </c>
      <c r="Y3389" s="66">
        <f>IFERROR(INDEX('Retasi Pricing'!F:F,MATCH('Entry Data'!AM3389,'Retasi Pricing'!E:E,0))*X3389,"")</f>
        <v>48500</v>
      </c>
      <c r="Z3389" s="62" t="s">
        <v>26</v>
      </c>
      <c r="AA3389" s="62" t="s">
        <v>27</v>
      </c>
      <c r="AB3389" s="32"/>
      <c r="AC3389" s="32" t="s">
        <v>196</v>
      </c>
      <c r="AD3389" s="32" t="str">
        <f t="shared" si="942"/>
        <v/>
      </c>
      <c r="AF3389" s="5" t="str">
        <f t="shared" si="943"/>
        <v>suwarno44204</v>
      </c>
      <c r="AG3389" s="5" t="str">
        <f t="shared" si="944"/>
        <v>BMJ 07244204SELATANDAY</v>
      </c>
      <c r="AH3389" s="5" t="str">
        <f t="shared" si="945"/>
        <v>suwarno44204SELATANDAY</v>
      </c>
      <c r="AI3389" s="5" t="str">
        <f t="shared" si="946"/>
        <v>BMJ 07244204DAY</v>
      </c>
      <c r="AJ3389" s="5" t="str">
        <f t="shared" si="947"/>
        <v>suwarno44204DAY</v>
      </c>
      <c r="AK3389" s="5" t="str">
        <f t="shared" si="948"/>
        <v>suwarnoBMJ</v>
      </c>
      <c r="AL3389" s="5" t="str">
        <f t="shared" si="950"/>
        <v>5SELATAN</v>
      </c>
      <c r="AM3389" s="5" t="str">
        <f t="shared" si="951"/>
        <v>&gt; 5SELATAN12 RODA</v>
      </c>
      <c r="AN3389" s="5" t="str">
        <f t="shared" si="952"/>
        <v>suwarnoBMJ&gt; 5SELATAN12 RODA</v>
      </c>
      <c r="AO3389" s="5" t="str">
        <f t="shared" si="953"/>
        <v>suwarno&gt; 5SELATAN12 RODA</v>
      </c>
      <c r="AP3389" s="5" t="str">
        <f t="shared" si="954"/>
        <v>44204DAY</v>
      </c>
    </row>
    <row r="3390" spans="1:42" x14ac:dyDescent="0.3">
      <c r="A3390" s="33">
        <v>1</v>
      </c>
      <c r="B3390" s="33"/>
      <c r="C3390" s="70">
        <v>44204</v>
      </c>
      <c r="D3390" s="71" t="s">
        <v>87</v>
      </c>
      <c r="E3390" s="70">
        <v>44205</v>
      </c>
      <c r="F3390" s="71">
        <v>5167746</v>
      </c>
      <c r="G3390" s="33" t="s">
        <v>20</v>
      </c>
      <c r="H3390" s="33" t="s">
        <v>21</v>
      </c>
      <c r="I3390" s="33" t="s">
        <v>123</v>
      </c>
      <c r="J3390" s="33" t="s">
        <v>23</v>
      </c>
      <c r="K3390" s="63" t="s">
        <v>126</v>
      </c>
      <c r="L3390" s="32" t="str">
        <f t="shared" si="955"/>
        <v>CGE370</v>
      </c>
      <c r="M3390" s="32" t="str">
        <f t="shared" si="956"/>
        <v>BMJ II</v>
      </c>
      <c r="N3390" s="32" t="str">
        <f t="shared" si="957"/>
        <v>12 RODA</v>
      </c>
      <c r="O3390" s="146">
        <v>4.7662037037037037E-2</v>
      </c>
      <c r="P3390" s="65">
        <v>4.7662037037037037E-2</v>
      </c>
      <c r="Q3390" s="65"/>
      <c r="R3390" s="66">
        <v>2</v>
      </c>
      <c r="S3390" s="66">
        <v>48440</v>
      </c>
      <c r="T3390" s="66">
        <v>17200</v>
      </c>
      <c r="U3390" s="67">
        <f t="shared" si="949"/>
        <v>31.24</v>
      </c>
      <c r="V3390" s="66">
        <f t="shared" si="940"/>
        <v>633453.48</v>
      </c>
      <c r="W3390" s="66" t="str">
        <f t="shared" si="941"/>
        <v>1 &gt; 4</v>
      </c>
      <c r="X3390" s="66">
        <f>A3390+SUMIFS(Presensi!F:F,Presensi!E:E,'Entry Data'!AP3390)</f>
        <v>1</v>
      </c>
      <c r="Y3390" s="66">
        <f>IFERROR(INDEX('Retasi Pricing'!F:F,MATCH('Entry Data'!AM3390,'Retasi Pricing'!E:E,0))*X3390,"")</f>
        <v>27500</v>
      </c>
      <c r="Z3390" s="62" t="s">
        <v>26</v>
      </c>
      <c r="AA3390" s="62" t="s">
        <v>27</v>
      </c>
      <c r="AB3390" s="32"/>
      <c r="AC3390" s="32" t="s">
        <v>209</v>
      </c>
      <c r="AD3390" s="32" t="str">
        <f t="shared" si="942"/>
        <v/>
      </c>
      <c r="AF3390" s="5" t="str">
        <f t="shared" si="943"/>
        <v>ahmad supawi44204</v>
      </c>
      <c r="AG3390" s="5" t="str">
        <f t="shared" si="944"/>
        <v>BMJ 04244204UTARANIGHT</v>
      </c>
      <c r="AH3390" s="5" t="str">
        <f t="shared" si="945"/>
        <v>ahmad supawi44204UTARANIGHT</v>
      </c>
      <c r="AI3390" s="5" t="str">
        <f t="shared" si="946"/>
        <v>BMJ 04244204NIGHT</v>
      </c>
      <c r="AJ3390" s="5" t="str">
        <f t="shared" si="947"/>
        <v>ahmad supawi44204NIGHT</v>
      </c>
      <c r="AK3390" s="5" t="str">
        <f t="shared" si="948"/>
        <v>ahmad supawiBMJ II</v>
      </c>
      <c r="AL3390" s="5" t="str">
        <f t="shared" si="950"/>
        <v>2UTARA</v>
      </c>
      <c r="AM3390" s="5" t="str">
        <f t="shared" si="951"/>
        <v>1 &gt; 4UTARA12 RODA</v>
      </c>
      <c r="AN3390" s="5" t="str">
        <f t="shared" si="952"/>
        <v>ahmad supawiBMJ II1 &gt; 4UTARA12 RODA</v>
      </c>
      <c r="AO3390" s="5" t="str">
        <f t="shared" si="953"/>
        <v>ahmad supawi1 &gt; 4UTARA12 RODA</v>
      </c>
      <c r="AP3390" s="5" t="str">
        <f t="shared" si="954"/>
        <v>44204NIGHT</v>
      </c>
    </row>
    <row r="3391" spans="1:42" x14ac:dyDescent="0.3">
      <c r="A3391" s="33">
        <v>1</v>
      </c>
      <c r="B3391" s="33"/>
      <c r="C3391" s="70">
        <v>44204</v>
      </c>
      <c r="D3391" s="71" t="s">
        <v>87</v>
      </c>
      <c r="E3391" s="70">
        <v>44205</v>
      </c>
      <c r="F3391" s="71">
        <v>5167805</v>
      </c>
      <c r="G3391" s="33" t="s">
        <v>20</v>
      </c>
      <c r="H3391" s="33" t="s">
        <v>50</v>
      </c>
      <c r="I3391" s="33" t="s">
        <v>170</v>
      </c>
      <c r="J3391" s="33" t="s">
        <v>23</v>
      </c>
      <c r="K3391" s="63" t="s">
        <v>126</v>
      </c>
      <c r="L3391" s="32" t="str">
        <f t="shared" si="955"/>
        <v>CGE370</v>
      </c>
      <c r="M3391" s="32" t="str">
        <f t="shared" si="956"/>
        <v>BMJ II</v>
      </c>
      <c r="N3391" s="32" t="str">
        <f t="shared" si="957"/>
        <v>12 RODA</v>
      </c>
      <c r="O3391" s="146">
        <v>0.10929398148148149</v>
      </c>
      <c r="P3391" s="65">
        <v>0.10929398148148149</v>
      </c>
      <c r="Q3391" s="65"/>
      <c r="R3391" s="66">
        <v>3</v>
      </c>
      <c r="S3391" s="66">
        <v>46340</v>
      </c>
      <c r="T3391" s="66">
        <v>17200</v>
      </c>
      <c r="U3391" s="67">
        <f t="shared" si="949"/>
        <v>29.14</v>
      </c>
      <c r="V3391" s="66">
        <f t="shared" si="940"/>
        <v>590871.78</v>
      </c>
      <c r="W3391" s="66" t="str">
        <f t="shared" si="941"/>
        <v>1 &gt; 4</v>
      </c>
      <c r="X3391" s="66">
        <f>A3391+SUMIFS(Presensi!F:F,Presensi!E:E,'Entry Data'!AP3391)</f>
        <v>1</v>
      </c>
      <c r="Y3391" s="66">
        <f>IFERROR(INDEX('Retasi Pricing'!F:F,MATCH('Entry Data'!AM3391,'Retasi Pricing'!E:E,0))*X3391,"")</f>
        <v>27500</v>
      </c>
      <c r="Z3391" s="62" t="s">
        <v>26</v>
      </c>
      <c r="AA3391" s="62" t="s">
        <v>27</v>
      </c>
      <c r="AB3391" s="32"/>
      <c r="AC3391" s="32" t="s">
        <v>209</v>
      </c>
      <c r="AD3391" s="32" t="str">
        <f t="shared" si="942"/>
        <v/>
      </c>
      <c r="AF3391" s="5" t="str">
        <f t="shared" si="943"/>
        <v>ahmad supawi44204</v>
      </c>
      <c r="AG3391" s="5" t="str">
        <f t="shared" si="944"/>
        <v>BMJ 04244204UTARANIGHT</v>
      </c>
      <c r="AH3391" s="5" t="str">
        <f t="shared" si="945"/>
        <v>ahmad supawi44204UTARANIGHT</v>
      </c>
      <c r="AI3391" s="5" t="str">
        <f t="shared" si="946"/>
        <v>BMJ 04244204NIGHT</v>
      </c>
      <c r="AJ3391" s="5" t="str">
        <f t="shared" si="947"/>
        <v>ahmad supawi44204NIGHT</v>
      </c>
      <c r="AK3391" s="5" t="str">
        <f t="shared" si="948"/>
        <v>ahmad supawiBMJ II</v>
      </c>
      <c r="AL3391" s="5" t="str">
        <f t="shared" si="950"/>
        <v>3UTARA</v>
      </c>
      <c r="AM3391" s="5" t="str">
        <f t="shared" si="951"/>
        <v>1 &gt; 4UTARA12 RODA</v>
      </c>
      <c r="AN3391" s="5" t="str">
        <f t="shared" si="952"/>
        <v>ahmad supawiBMJ II1 &gt; 4UTARA12 RODA</v>
      </c>
      <c r="AO3391" s="5" t="str">
        <f t="shared" si="953"/>
        <v>ahmad supawi1 &gt; 4UTARA12 RODA</v>
      </c>
      <c r="AP3391" s="5" t="str">
        <f t="shared" si="954"/>
        <v>44204NIGHT</v>
      </c>
    </row>
    <row r="3392" spans="1:42" x14ac:dyDescent="0.3">
      <c r="A3392" s="33">
        <v>1</v>
      </c>
      <c r="B3392" s="33"/>
      <c r="C3392" s="70">
        <v>44204</v>
      </c>
      <c r="D3392" s="71" t="s">
        <v>87</v>
      </c>
      <c r="E3392" s="70">
        <v>44205</v>
      </c>
      <c r="F3392" s="71">
        <v>5167850</v>
      </c>
      <c r="G3392" s="33" t="s">
        <v>20</v>
      </c>
      <c r="H3392" s="33" t="s">
        <v>21</v>
      </c>
      <c r="I3392" s="33" t="s">
        <v>51</v>
      </c>
      <c r="J3392" s="33" t="s">
        <v>46</v>
      </c>
      <c r="K3392" s="63" t="s">
        <v>126</v>
      </c>
      <c r="L3392" s="32" t="str">
        <f t="shared" si="955"/>
        <v>CGE370</v>
      </c>
      <c r="M3392" s="32" t="str">
        <f t="shared" si="956"/>
        <v>BMJ II</v>
      </c>
      <c r="N3392" s="32" t="str">
        <f t="shared" si="957"/>
        <v>12 RODA</v>
      </c>
      <c r="O3392" s="146">
        <v>0.17224537037037035</v>
      </c>
      <c r="P3392" s="65">
        <v>0.17224537037037035</v>
      </c>
      <c r="Q3392" s="65"/>
      <c r="R3392" s="66">
        <v>4</v>
      </c>
      <c r="S3392" s="66">
        <v>45680</v>
      </c>
      <c r="T3392" s="66">
        <v>17200</v>
      </c>
      <c r="U3392" s="67">
        <f t="shared" si="949"/>
        <v>28.48</v>
      </c>
      <c r="V3392" s="66">
        <f t="shared" si="940"/>
        <v>577488.96</v>
      </c>
      <c r="W3392" s="66" t="str">
        <f t="shared" si="941"/>
        <v>1 &gt; 4</v>
      </c>
      <c r="X3392" s="66">
        <f>A3392+SUMIFS(Presensi!F:F,Presensi!E:E,'Entry Data'!AP3392)</f>
        <v>1</v>
      </c>
      <c r="Y3392" s="66">
        <f>IFERROR(INDEX('Retasi Pricing'!F:F,MATCH('Entry Data'!AM3392,'Retasi Pricing'!E:E,0))*X3392,"")</f>
        <v>27500</v>
      </c>
      <c r="Z3392" s="62" t="s">
        <v>26</v>
      </c>
      <c r="AA3392" s="62" t="s">
        <v>27</v>
      </c>
      <c r="AB3392" s="32"/>
      <c r="AC3392" s="32" t="s">
        <v>209</v>
      </c>
      <c r="AD3392" s="32" t="str">
        <f t="shared" si="942"/>
        <v/>
      </c>
      <c r="AF3392" s="5" t="str">
        <f t="shared" si="943"/>
        <v>ahmad supawi44204</v>
      </c>
      <c r="AG3392" s="5" t="str">
        <f t="shared" si="944"/>
        <v>BMJ 04244204UTARANIGHT</v>
      </c>
      <c r="AH3392" s="5" t="str">
        <f t="shared" si="945"/>
        <v>ahmad supawi44204UTARANIGHT</v>
      </c>
      <c r="AI3392" s="5" t="str">
        <f t="shared" si="946"/>
        <v>BMJ 04244204NIGHT</v>
      </c>
      <c r="AJ3392" s="5" t="str">
        <f t="shared" si="947"/>
        <v>ahmad supawi44204NIGHT</v>
      </c>
      <c r="AK3392" s="5" t="str">
        <f t="shared" si="948"/>
        <v>ahmad supawiBMJ II</v>
      </c>
      <c r="AL3392" s="5" t="str">
        <f t="shared" si="950"/>
        <v>4UTARA</v>
      </c>
      <c r="AM3392" s="5" t="str">
        <f t="shared" si="951"/>
        <v>1 &gt; 4UTARA12 RODA</v>
      </c>
      <c r="AN3392" s="5" t="str">
        <f t="shared" si="952"/>
        <v>ahmad supawiBMJ II1 &gt; 4UTARA12 RODA</v>
      </c>
      <c r="AO3392" s="5" t="str">
        <f t="shared" si="953"/>
        <v>ahmad supawi1 &gt; 4UTARA12 RODA</v>
      </c>
      <c r="AP3392" s="5" t="str">
        <f t="shared" si="954"/>
        <v>44204NIGHT</v>
      </c>
    </row>
    <row r="3393" spans="1:42" x14ac:dyDescent="0.3">
      <c r="A3393" s="33">
        <v>1</v>
      </c>
      <c r="B3393" s="33"/>
      <c r="C3393" s="70">
        <v>44204</v>
      </c>
      <c r="D3393" s="71" t="s">
        <v>87</v>
      </c>
      <c r="E3393" s="70">
        <v>44204</v>
      </c>
      <c r="F3393" s="71">
        <v>5167529</v>
      </c>
      <c r="G3393" s="33" t="s">
        <v>20</v>
      </c>
      <c r="H3393" s="33" t="s">
        <v>50</v>
      </c>
      <c r="I3393" s="33" t="s">
        <v>170</v>
      </c>
      <c r="J3393" s="33" t="s">
        <v>23</v>
      </c>
      <c r="K3393" s="63" t="s">
        <v>126</v>
      </c>
      <c r="L3393" s="32" t="str">
        <f t="shared" si="955"/>
        <v>CGE370</v>
      </c>
      <c r="M3393" s="32" t="str">
        <f t="shared" si="956"/>
        <v>BMJ II</v>
      </c>
      <c r="N3393" s="32" t="str">
        <f t="shared" si="957"/>
        <v>12 RODA</v>
      </c>
      <c r="O3393" s="146">
        <v>0.85107638888888892</v>
      </c>
      <c r="P3393" s="65">
        <v>0.86194444444444451</v>
      </c>
      <c r="Q3393" s="65"/>
      <c r="R3393" s="66">
        <v>1</v>
      </c>
      <c r="S3393" s="66">
        <v>46160</v>
      </c>
      <c r="T3393" s="66">
        <v>17200</v>
      </c>
      <c r="U3393" s="67">
        <f t="shared" si="949"/>
        <v>28.96</v>
      </c>
      <c r="V3393" s="66">
        <f t="shared" si="940"/>
        <v>587221.91999999993</v>
      </c>
      <c r="W3393" s="66" t="str">
        <f t="shared" si="941"/>
        <v>1 &gt; 4</v>
      </c>
      <c r="X3393" s="66">
        <f>A3393+SUMIFS(Presensi!F:F,Presensi!E:E,'Entry Data'!AP3393)</f>
        <v>1</v>
      </c>
      <c r="Y3393" s="66">
        <f>IFERROR(INDEX('Retasi Pricing'!F:F,MATCH('Entry Data'!AM3393,'Retasi Pricing'!E:E,0))*X3393,"")</f>
        <v>27500</v>
      </c>
      <c r="Z3393" s="62" t="s">
        <v>26</v>
      </c>
      <c r="AA3393" s="62" t="s">
        <v>27</v>
      </c>
      <c r="AB3393" s="32"/>
      <c r="AC3393" s="32" t="s">
        <v>209</v>
      </c>
      <c r="AD3393" s="32" t="str">
        <f t="shared" si="942"/>
        <v/>
      </c>
      <c r="AF3393" s="5" t="str">
        <f t="shared" si="943"/>
        <v>ahmad supawi44204</v>
      </c>
      <c r="AG3393" s="5" t="str">
        <f t="shared" si="944"/>
        <v>BMJ 04244204UTARANIGHT</v>
      </c>
      <c r="AH3393" s="5" t="str">
        <f t="shared" si="945"/>
        <v>ahmad supawi44204UTARANIGHT</v>
      </c>
      <c r="AI3393" s="5" t="str">
        <f t="shared" si="946"/>
        <v>BMJ 04244204NIGHT</v>
      </c>
      <c r="AJ3393" s="5" t="str">
        <f t="shared" si="947"/>
        <v>ahmad supawi44204NIGHT</v>
      </c>
      <c r="AK3393" s="5" t="str">
        <f t="shared" si="948"/>
        <v>ahmad supawiBMJ II</v>
      </c>
      <c r="AL3393" s="5" t="str">
        <f t="shared" si="950"/>
        <v>1UTARA</v>
      </c>
      <c r="AM3393" s="5" t="str">
        <f t="shared" si="951"/>
        <v>1 &gt; 4UTARA12 RODA</v>
      </c>
      <c r="AN3393" s="5" t="str">
        <f t="shared" si="952"/>
        <v>ahmad supawiBMJ II1 &gt; 4UTARA12 RODA</v>
      </c>
      <c r="AO3393" s="5" t="str">
        <f t="shared" si="953"/>
        <v>ahmad supawi1 &gt; 4UTARA12 RODA</v>
      </c>
      <c r="AP3393" s="5" t="str">
        <f t="shared" si="954"/>
        <v>44204NIGHT</v>
      </c>
    </row>
    <row r="3394" spans="1:42" x14ac:dyDescent="0.3">
      <c r="A3394" s="33">
        <v>1</v>
      </c>
      <c r="B3394" s="33"/>
      <c r="C3394" s="70">
        <v>44204</v>
      </c>
      <c r="D3394" s="71" t="s">
        <v>87</v>
      </c>
      <c r="E3394" s="70">
        <v>44205</v>
      </c>
      <c r="F3394" s="71">
        <v>5167762</v>
      </c>
      <c r="G3394" s="33" t="s">
        <v>20</v>
      </c>
      <c r="H3394" s="33" t="s">
        <v>21</v>
      </c>
      <c r="I3394" s="33" t="s">
        <v>123</v>
      </c>
      <c r="J3394" s="33" t="s">
        <v>23</v>
      </c>
      <c r="K3394" s="63" t="s">
        <v>33</v>
      </c>
      <c r="L3394" s="32" t="str">
        <f t="shared" si="955"/>
        <v>CGE370</v>
      </c>
      <c r="M3394" s="32" t="str">
        <f t="shared" si="956"/>
        <v>BMJ II</v>
      </c>
      <c r="N3394" s="32" t="str">
        <f t="shared" si="957"/>
        <v>12 RODA</v>
      </c>
      <c r="O3394" s="146">
        <v>6.7858796296296306E-2</v>
      </c>
      <c r="P3394" s="65">
        <v>6.7858796296296306E-2</v>
      </c>
      <c r="Q3394" s="65"/>
      <c r="R3394" s="66">
        <v>4</v>
      </c>
      <c r="S3394" s="66">
        <v>44920</v>
      </c>
      <c r="T3394" s="66">
        <v>17320</v>
      </c>
      <c r="U3394" s="67">
        <f t="shared" si="949"/>
        <v>27.6</v>
      </c>
      <c r="V3394" s="66">
        <f t="shared" si="940"/>
        <v>559645.20000000007</v>
      </c>
      <c r="W3394" s="66" t="str">
        <f t="shared" si="941"/>
        <v>1 &gt; 4</v>
      </c>
      <c r="X3394" s="66">
        <f>A3394+SUMIFS(Presensi!F:F,Presensi!E:E,'Entry Data'!AP3394)</f>
        <v>1</v>
      </c>
      <c r="Y3394" s="66">
        <f>IFERROR(INDEX('Retasi Pricing'!F:F,MATCH('Entry Data'!AM3394,'Retasi Pricing'!E:E,0))*X3394,"")</f>
        <v>27500</v>
      </c>
      <c r="Z3394" s="62" t="s">
        <v>26</v>
      </c>
      <c r="AA3394" s="62" t="s">
        <v>27</v>
      </c>
      <c r="AB3394" s="32"/>
      <c r="AC3394" s="32" t="s">
        <v>208</v>
      </c>
      <c r="AD3394" s="32" t="str">
        <f t="shared" si="942"/>
        <v/>
      </c>
      <c r="AF3394" s="5" t="str">
        <f t="shared" si="943"/>
        <v>mulyadi44204</v>
      </c>
      <c r="AG3394" s="5" t="str">
        <f t="shared" si="944"/>
        <v>BMJ 04344204UTARANIGHT</v>
      </c>
      <c r="AH3394" s="5" t="str">
        <f t="shared" si="945"/>
        <v>mulyadi44204UTARANIGHT</v>
      </c>
      <c r="AI3394" s="5" t="str">
        <f t="shared" si="946"/>
        <v>BMJ 04344204NIGHT</v>
      </c>
      <c r="AJ3394" s="5" t="str">
        <f t="shared" si="947"/>
        <v>mulyadi44204NIGHT</v>
      </c>
      <c r="AK3394" s="5" t="str">
        <f t="shared" si="948"/>
        <v>mulyadiBMJ II</v>
      </c>
      <c r="AL3394" s="5" t="str">
        <f t="shared" si="950"/>
        <v>4UTARA</v>
      </c>
      <c r="AM3394" s="5" t="str">
        <f t="shared" si="951"/>
        <v>1 &gt; 4UTARA12 RODA</v>
      </c>
      <c r="AN3394" s="5" t="str">
        <f t="shared" si="952"/>
        <v>mulyadiBMJ II1 &gt; 4UTARA12 RODA</v>
      </c>
      <c r="AO3394" s="5" t="str">
        <f t="shared" si="953"/>
        <v>mulyadi1 &gt; 4UTARA12 RODA</v>
      </c>
      <c r="AP3394" s="5" t="str">
        <f t="shared" si="954"/>
        <v>44204NIGHT</v>
      </c>
    </row>
    <row r="3395" spans="1:42" x14ac:dyDescent="0.3">
      <c r="A3395" s="33">
        <v>1</v>
      </c>
      <c r="B3395" s="33"/>
      <c r="C3395" s="70">
        <v>44204</v>
      </c>
      <c r="D3395" s="71" t="s">
        <v>87</v>
      </c>
      <c r="E3395" s="70">
        <v>44205</v>
      </c>
      <c r="F3395" s="71">
        <v>5167820</v>
      </c>
      <c r="G3395" s="33" t="s">
        <v>20</v>
      </c>
      <c r="H3395" s="33" t="s">
        <v>21</v>
      </c>
      <c r="I3395" s="33" t="s">
        <v>123</v>
      </c>
      <c r="J3395" s="33" t="s">
        <v>23</v>
      </c>
      <c r="K3395" s="63" t="s">
        <v>33</v>
      </c>
      <c r="L3395" s="32" t="str">
        <f t="shared" si="955"/>
        <v>CGE370</v>
      </c>
      <c r="M3395" s="32" t="str">
        <f t="shared" si="956"/>
        <v>BMJ II</v>
      </c>
      <c r="N3395" s="32" t="str">
        <f t="shared" si="957"/>
        <v>12 RODA</v>
      </c>
      <c r="O3395" s="146">
        <v>0.13096064814814815</v>
      </c>
      <c r="P3395" s="65">
        <v>0.13096064814814815</v>
      </c>
      <c r="Q3395" s="65"/>
      <c r="R3395" s="66">
        <v>5</v>
      </c>
      <c r="S3395" s="66">
        <v>47380</v>
      </c>
      <c r="T3395" s="66">
        <v>17320</v>
      </c>
      <c r="U3395" s="67">
        <f t="shared" si="949"/>
        <v>30.06</v>
      </c>
      <c r="V3395" s="66">
        <f t="shared" si="940"/>
        <v>609526.61999999988</v>
      </c>
      <c r="W3395" s="66" t="str">
        <f t="shared" si="941"/>
        <v>&gt; 5</v>
      </c>
      <c r="X3395" s="66">
        <f>A3395+SUMIFS(Presensi!F:F,Presensi!E:E,'Entry Data'!AP3395)</f>
        <v>1</v>
      </c>
      <c r="Y3395" s="66">
        <f>IFERROR(INDEX('Retasi Pricing'!F:F,MATCH('Entry Data'!AM3395,'Retasi Pricing'!E:E,0))*X3395,"")</f>
        <v>31200</v>
      </c>
      <c r="Z3395" s="62" t="s">
        <v>26</v>
      </c>
      <c r="AA3395" s="62" t="s">
        <v>27</v>
      </c>
      <c r="AB3395" s="32"/>
      <c r="AC3395" s="32" t="s">
        <v>208</v>
      </c>
      <c r="AD3395" s="32" t="str">
        <f t="shared" si="942"/>
        <v/>
      </c>
      <c r="AF3395" s="5" t="str">
        <f t="shared" si="943"/>
        <v>mulyadi44204</v>
      </c>
      <c r="AG3395" s="5" t="str">
        <f t="shared" si="944"/>
        <v>BMJ 04344204UTARANIGHT</v>
      </c>
      <c r="AH3395" s="5" t="str">
        <f t="shared" si="945"/>
        <v>mulyadi44204UTARANIGHT</v>
      </c>
      <c r="AI3395" s="5" t="str">
        <f t="shared" si="946"/>
        <v>BMJ 04344204NIGHT</v>
      </c>
      <c r="AJ3395" s="5" t="str">
        <f t="shared" si="947"/>
        <v>mulyadi44204NIGHT</v>
      </c>
      <c r="AK3395" s="5" t="str">
        <f t="shared" si="948"/>
        <v>mulyadiBMJ II</v>
      </c>
      <c r="AL3395" s="5" t="str">
        <f t="shared" si="950"/>
        <v>5UTARA</v>
      </c>
      <c r="AM3395" s="5" t="str">
        <f t="shared" si="951"/>
        <v>&gt; 5UTARA12 RODA</v>
      </c>
      <c r="AN3395" s="5" t="str">
        <f t="shared" si="952"/>
        <v>mulyadiBMJ II&gt; 5UTARA12 RODA</v>
      </c>
      <c r="AO3395" s="5" t="str">
        <f t="shared" si="953"/>
        <v>mulyadi&gt; 5UTARA12 RODA</v>
      </c>
      <c r="AP3395" s="5" t="str">
        <f t="shared" si="954"/>
        <v>44204NIGHT</v>
      </c>
    </row>
    <row r="3396" spans="1:42" x14ac:dyDescent="0.3">
      <c r="A3396" s="33">
        <v>1</v>
      </c>
      <c r="B3396" s="33"/>
      <c r="C3396" s="70">
        <v>44204</v>
      </c>
      <c r="D3396" s="71" t="s">
        <v>87</v>
      </c>
      <c r="E3396" s="70">
        <v>44204</v>
      </c>
      <c r="F3396" s="71">
        <v>5167545</v>
      </c>
      <c r="G3396" s="33" t="s">
        <v>20</v>
      </c>
      <c r="H3396" s="33" t="s">
        <v>21</v>
      </c>
      <c r="I3396" s="33" t="s">
        <v>123</v>
      </c>
      <c r="J3396" s="33" t="s">
        <v>23</v>
      </c>
      <c r="K3396" s="63" t="s">
        <v>33</v>
      </c>
      <c r="L3396" s="32" t="str">
        <f t="shared" si="955"/>
        <v>CGE370</v>
      </c>
      <c r="M3396" s="32" t="str">
        <f t="shared" si="956"/>
        <v>BMJ II</v>
      </c>
      <c r="N3396" s="32" t="str">
        <f t="shared" si="957"/>
        <v>12 RODA</v>
      </c>
      <c r="O3396" s="146">
        <v>0.86675925925925934</v>
      </c>
      <c r="P3396" s="65">
        <v>0.87763888888888886</v>
      </c>
      <c r="Q3396" s="65"/>
      <c r="R3396" s="66">
        <v>1</v>
      </c>
      <c r="S3396" s="66">
        <v>44900</v>
      </c>
      <c r="T3396" s="66">
        <v>17320</v>
      </c>
      <c r="U3396" s="67">
        <f t="shared" si="949"/>
        <v>27.58</v>
      </c>
      <c r="V3396" s="66">
        <f t="shared" si="940"/>
        <v>559239.65999999992</v>
      </c>
      <c r="W3396" s="66" t="str">
        <f t="shared" si="941"/>
        <v>1 &gt; 4</v>
      </c>
      <c r="X3396" s="66">
        <f>A3396+SUMIFS(Presensi!F:F,Presensi!E:E,'Entry Data'!AP3396)</f>
        <v>1</v>
      </c>
      <c r="Y3396" s="66">
        <f>IFERROR(INDEX('Retasi Pricing'!F:F,MATCH('Entry Data'!AM3396,'Retasi Pricing'!E:E,0))*X3396,"")</f>
        <v>27500</v>
      </c>
      <c r="Z3396" s="62" t="s">
        <v>26</v>
      </c>
      <c r="AA3396" s="62" t="s">
        <v>27</v>
      </c>
      <c r="AB3396" s="32"/>
      <c r="AC3396" s="32" t="s">
        <v>208</v>
      </c>
      <c r="AD3396" s="32" t="str">
        <f t="shared" si="942"/>
        <v/>
      </c>
      <c r="AF3396" s="5" t="str">
        <f t="shared" si="943"/>
        <v>mulyadi44204</v>
      </c>
      <c r="AG3396" s="5" t="str">
        <f t="shared" si="944"/>
        <v>BMJ 04344204UTARANIGHT</v>
      </c>
      <c r="AH3396" s="5" t="str">
        <f t="shared" si="945"/>
        <v>mulyadi44204UTARANIGHT</v>
      </c>
      <c r="AI3396" s="5" t="str">
        <f t="shared" si="946"/>
        <v>BMJ 04344204NIGHT</v>
      </c>
      <c r="AJ3396" s="5" t="str">
        <f t="shared" si="947"/>
        <v>mulyadi44204NIGHT</v>
      </c>
      <c r="AK3396" s="5" t="str">
        <f t="shared" si="948"/>
        <v>mulyadiBMJ II</v>
      </c>
      <c r="AL3396" s="5" t="str">
        <f t="shared" si="950"/>
        <v>1UTARA</v>
      </c>
      <c r="AM3396" s="5" t="str">
        <f t="shared" si="951"/>
        <v>1 &gt; 4UTARA12 RODA</v>
      </c>
      <c r="AN3396" s="5" t="str">
        <f t="shared" si="952"/>
        <v>mulyadiBMJ II1 &gt; 4UTARA12 RODA</v>
      </c>
      <c r="AO3396" s="5" t="str">
        <f t="shared" si="953"/>
        <v>mulyadi1 &gt; 4UTARA12 RODA</v>
      </c>
      <c r="AP3396" s="5" t="str">
        <f t="shared" si="954"/>
        <v>44204NIGHT</v>
      </c>
    </row>
    <row r="3397" spans="1:42" x14ac:dyDescent="0.3">
      <c r="A3397" s="33">
        <v>1</v>
      </c>
      <c r="B3397" s="33"/>
      <c r="C3397" s="70">
        <v>44204</v>
      </c>
      <c r="D3397" s="71" t="s">
        <v>87</v>
      </c>
      <c r="E3397" s="70">
        <v>44204</v>
      </c>
      <c r="F3397" s="71">
        <v>5167628</v>
      </c>
      <c r="G3397" s="33" t="s">
        <v>20</v>
      </c>
      <c r="H3397" s="33" t="s">
        <v>21</v>
      </c>
      <c r="I3397" s="33" t="s">
        <v>123</v>
      </c>
      <c r="J3397" s="33" t="s">
        <v>23</v>
      </c>
      <c r="K3397" s="63" t="s">
        <v>33</v>
      </c>
      <c r="L3397" s="32" t="str">
        <f t="shared" si="955"/>
        <v>CGE370</v>
      </c>
      <c r="M3397" s="32" t="str">
        <f t="shared" si="956"/>
        <v>BMJ II</v>
      </c>
      <c r="N3397" s="32" t="str">
        <f t="shared" si="957"/>
        <v>12 RODA</v>
      </c>
      <c r="O3397" s="146">
        <v>0.93347222222222215</v>
      </c>
      <c r="P3397" s="65">
        <v>0.93347222222222215</v>
      </c>
      <c r="Q3397" s="65"/>
      <c r="R3397" s="66">
        <v>2</v>
      </c>
      <c r="S3397" s="66">
        <v>48420</v>
      </c>
      <c r="T3397" s="66">
        <v>17320</v>
      </c>
      <c r="U3397" s="67">
        <f t="shared" si="949"/>
        <v>31.1</v>
      </c>
      <c r="V3397" s="66">
        <f t="shared" si="940"/>
        <v>630614.70000000007</v>
      </c>
      <c r="W3397" s="66" t="str">
        <f t="shared" si="941"/>
        <v>1 &gt; 4</v>
      </c>
      <c r="X3397" s="66">
        <f>A3397+SUMIFS(Presensi!F:F,Presensi!E:E,'Entry Data'!AP3397)</f>
        <v>1</v>
      </c>
      <c r="Y3397" s="66">
        <f>IFERROR(INDEX('Retasi Pricing'!F:F,MATCH('Entry Data'!AM3397,'Retasi Pricing'!E:E,0))*X3397,"")</f>
        <v>27500</v>
      </c>
      <c r="Z3397" s="62" t="s">
        <v>26</v>
      </c>
      <c r="AA3397" s="62" t="s">
        <v>27</v>
      </c>
      <c r="AB3397" s="32"/>
      <c r="AC3397" s="32" t="s">
        <v>208</v>
      </c>
      <c r="AD3397" s="32" t="str">
        <f t="shared" si="942"/>
        <v/>
      </c>
      <c r="AF3397" s="5" t="str">
        <f t="shared" si="943"/>
        <v>mulyadi44204</v>
      </c>
      <c r="AG3397" s="5" t="str">
        <f t="shared" si="944"/>
        <v>BMJ 04344204UTARANIGHT</v>
      </c>
      <c r="AH3397" s="5" t="str">
        <f t="shared" si="945"/>
        <v>mulyadi44204UTARANIGHT</v>
      </c>
      <c r="AI3397" s="5" t="str">
        <f t="shared" si="946"/>
        <v>BMJ 04344204NIGHT</v>
      </c>
      <c r="AJ3397" s="5" t="str">
        <f t="shared" si="947"/>
        <v>mulyadi44204NIGHT</v>
      </c>
      <c r="AK3397" s="5" t="str">
        <f t="shared" si="948"/>
        <v>mulyadiBMJ II</v>
      </c>
      <c r="AL3397" s="5" t="str">
        <f t="shared" si="950"/>
        <v>2UTARA</v>
      </c>
      <c r="AM3397" s="5" t="str">
        <f t="shared" si="951"/>
        <v>1 &gt; 4UTARA12 RODA</v>
      </c>
      <c r="AN3397" s="5" t="str">
        <f t="shared" si="952"/>
        <v>mulyadiBMJ II1 &gt; 4UTARA12 RODA</v>
      </c>
      <c r="AO3397" s="5" t="str">
        <f t="shared" si="953"/>
        <v>mulyadi1 &gt; 4UTARA12 RODA</v>
      </c>
      <c r="AP3397" s="5" t="str">
        <f t="shared" si="954"/>
        <v>44204NIGHT</v>
      </c>
    </row>
    <row r="3398" spans="1:42" x14ac:dyDescent="0.3">
      <c r="A3398" s="33">
        <v>1</v>
      </c>
      <c r="B3398" s="33"/>
      <c r="C3398" s="70">
        <v>44204</v>
      </c>
      <c r="D3398" s="71" t="s">
        <v>87</v>
      </c>
      <c r="E3398" s="70">
        <v>44204</v>
      </c>
      <c r="F3398" s="71">
        <v>5167695</v>
      </c>
      <c r="G3398" s="33" t="s">
        <v>20</v>
      </c>
      <c r="H3398" s="33" t="s">
        <v>50</v>
      </c>
      <c r="I3398" s="33" t="s">
        <v>170</v>
      </c>
      <c r="J3398" s="33" t="s">
        <v>23</v>
      </c>
      <c r="K3398" s="63" t="s">
        <v>33</v>
      </c>
      <c r="L3398" s="32" t="str">
        <f t="shared" si="955"/>
        <v>CGE370</v>
      </c>
      <c r="M3398" s="32" t="str">
        <f t="shared" si="956"/>
        <v>BMJ II</v>
      </c>
      <c r="N3398" s="32" t="str">
        <f t="shared" si="957"/>
        <v>12 RODA</v>
      </c>
      <c r="O3398" s="146">
        <v>0.99104166666666671</v>
      </c>
      <c r="P3398" s="65">
        <v>0.99104166666666671</v>
      </c>
      <c r="Q3398" s="65"/>
      <c r="R3398" s="66">
        <v>3</v>
      </c>
      <c r="S3398" s="66">
        <v>46000</v>
      </c>
      <c r="T3398" s="66">
        <v>17320</v>
      </c>
      <c r="U3398" s="67">
        <f t="shared" si="949"/>
        <v>28.68</v>
      </c>
      <c r="V3398" s="66">
        <f t="shared" si="940"/>
        <v>581544.36</v>
      </c>
      <c r="W3398" s="66" t="str">
        <f t="shared" si="941"/>
        <v>1 &gt; 4</v>
      </c>
      <c r="X3398" s="66">
        <f>A3398+SUMIFS(Presensi!F:F,Presensi!E:E,'Entry Data'!AP3398)</f>
        <v>1</v>
      </c>
      <c r="Y3398" s="66">
        <f>IFERROR(INDEX('Retasi Pricing'!F:F,MATCH('Entry Data'!AM3398,'Retasi Pricing'!E:E,0))*X3398,"")</f>
        <v>27500</v>
      </c>
      <c r="Z3398" s="62" t="s">
        <v>26</v>
      </c>
      <c r="AA3398" s="62" t="s">
        <v>27</v>
      </c>
      <c r="AB3398" s="32"/>
      <c r="AC3398" s="32" t="s">
        <v>208</v>
      </c>
      <c r="AD3398" s="32" t="str">
        <f t="shared" si="942"/>
        <v/>
      </c>
      <c r="AF3398" s="5" t="str">
        <f t="shared" si="943"/>
        <v>mulyadi44204</v>
      </c>
      <c r="AG3398" s="5" t="str">
        <f t="shared" si="944"/>
        <v>BMJ 04344204UTARANIGHT</v>
      </c>
      <c r="AH3398" s="5" t="str">
        <f t="shared" si="945"/>
        <v>mulyadi44204UTARANIGHT</v>
      </c>
      <c r="AI3398" s="5" t="str">
        <f t="shared" si="946"/>
        <v>BMJ 04344204NIGHT</v>
      </c>
      <c r="AJ3398" s="5" t="str">
        <f t="shared" si="947"/>
        <v>mulyadi44204NIGHT</v>
      </c>
      <c r="AK3398" s="5" t="str">
        <f t="shared" si="948"/>
        <v>mulyadiBMJ II</v>
      </c>
      <c r="AL3398" s="5" t="str">
        <f t="shared" si="950"/>
        <v>3UTARA</v>
      </c>
      <c r="AM3398" s="5" t="str">
        <f t="shared" si="951"/>
        <v>1 &gt; 4UTARA12 RODA</v>
      </c>
      <c r="AN3398" s="5" t="str">
        <f t="shared" si="952"/>
        <v>mulyadiBMJ II1 &gt; 4UTARA12 RODA</v>
      </c>
      <c r="AO3398" s="5" t="str">
        <f t="shared" si="953"/>
        <v>mulyadi1 &gt; 4UTARA12 RODA</v>
      </c>
      <c r="AP3398" s="5" t="str">
        <f t="shared" si="954"/>
        <v>44204NIGHT</v>
      </c>
    </row>
    <row r="3399" spans="1:42" x14ac:dyDescent="0.3">
      <c r="A3399" s="33">
        <v>1</v>
      </c>
      <c r="B3399" s="33"/>
      <c r="C3399" s="70">
        <v>44204</v>
      </c>
      <c r="D3399" s="71" t="s">
        <v>87</v>
      </c>
      <c r="E3399" s="70">
        <v>44205</v>
      </c>
      <c r="F3399" s="71">
        <v>5167876</v>
      </c>
      <c r="G3399" s="33" t="s">
        <v>20</v>
      </c>
      <c r="H3399" s="33" t="s">
        <v>21</v>
      </c>
      <c r="I3399" s="33" t="s">
        <v>123</v>
      </c>
      <c r="J3399" s="33" t="s">
        <v>23</v>
      </c>
      <c r="K3399" s="63" t="s">
        <v>107</v>
      </c>
      <c r="L3399" s="32" t="str">
        <f t="shared" si="955"/>
        <v>CGE370</v>
      </c>
      <c r="M3399" s="32" t="str">
        <f t="shared" si="956"/>
        <v>BMJ II</v>
      </c>
      <c r="N3399" s="32" t="str">
        <f t="shared" si="957"/>
        <v>12 RODA</v>
      </c>
      <c r="O3399" s="146">
        <v>0.20221064814814815</v>
      </c>
      <c r="P3399" s="65">
        <v>0.20221064814814815</v>
      </c>
      <c r="Q3399" s="65"/>
      <c r="R3399" s="66">
        <v>2</v>
      </c>
      <c r="S3399" s="66">
        <v>48360</v>
      </c>
      <c r="T3399" s="66">
        <v>16900</v>
      </c>
      <c r="U3399" s="67">
        <f t="shared" si="949"/>
        <v>31.46</v>
      </c>
      <c r="V3399" s="66">
        <f t="shared" si="940"/>
        <v>637914.41999999993</v>
      </c>
      <c r="W3399" s="66" t="str">
        <f t="shared" si="941"/>
        <v>1 &gt; 4</v>
      </c>
      <c r="X3399" s="66">
        <f>A3399+SUMIFS(Presensi!F:F,Presensi!E:E,'Entry Data'!AP3399)</f>
        <v>1</v>
      </c>
      <c r="Y3399" s="66">
        <f>IFERROR(INDEX('Retasi Pricing'!F:F,MATCH('Entry Data'!AM3399,'Retasi Pricing'!E:E,0))*X3399,"")</f>
        <v>27500</v>
      </c>
      <c r="Z3399" s="62" t="s">
        <v>26</v>
      </c>
      <c r="AA3399" s="62" t="s">
        <v>27</v>
      </c>
      <c r="AB3399" s="32"/>
      <c r="AC3399" s="32" t="s">
        <v>198</v>
      </c>
      <c r="AD3399" s="32" t="str">
        <f t="shared" si="942"/>
        <v/>
      </c>
      <c r="AF3399" s="5" t="str">
        <f t="shared" si="943"/>
        <v>mustamin44204</v>
      </c>
      <c r="AG3399" s="5" t="str">
        <f t="shared" si="944"/>
        <v>BMJ 04444204UTARANIGHT</v>
      </c>
      <c r="AH3399" s="5" t="str">
        <f t="shared" si="945"/>
        <v>mustamin44204UTARANIGHT</v>
      </c>
      <c r="AI3399" s="5" t="str">
        <f t="shared" si="946"/>
        <v>BMJ 04444204NIGHT</v>
      </c>
      <c r="AJ3399" s="5" t="str">
        <f t="shared" si="947"/>
        <v>mustamin44204NIGHT</v>
      </c>
      <c r="AK3399" s="5" t="str">
        <f t="shared" si="948"/>
        <v>mustaminBMJ II</v>
      </c>
      <c r="AL3399" s="5" t="str">
        <f t="shared" si="950"/>
        <v>2UTARA</v>
      </c>
      <c r="AM3399" s="5" t="str">
        <f t="shared" si="951"/>
        <v>1 &gt; 4UTARA12 RODA</v>
      </c>
      <c r="AN3399" s="5" t="str">
        <f t="shared" si="952"/>
        <v>mustaminBMJ II1 &gt; 4UTARA12 RODA</v>
      </c>
      <c r="AO3399" s="5" t="str">
        <f t="shared" si="953"/>
        <v>mustamin1 &gt; 4UTARA12 RODA</v>
      </c>
      <c r="AP3399" s="5" t="str">
        <f t="shared" si="954"/>
        <v>44204NIGHT</v>
      </c>
    </row>
    <row r="3400" spans="1:42" x14ac:dyDescent="0.3">
      <c r="A3400" s="33">
        <v>1</v>
      </c>
      <c r="B3400" s="33"/>
      <c r="C3400" s="70">
        <v>44204</v>
      </c>
      <c r="D3400" s="71" t="s">
        <v>87</v>
      </c>
      <c r="E3400" s="70">
        <v>44204</v>
      </c>
      <c r="F3400" s="71">
        <v>5167573</v>
      </c>
      <c r="G3400" s="33" t="s">
        <v>20</v>
      </c>
      <c r="H3400" s="33" t="s">
        <v>50</v>
      </c>
      <c r="I3400" s="33" t="s">
        <v>170</v>
      </c>
      <c r="J3400" s="33" t="s">
        <v>23</v>
      </c>
      <c r="K3400" s="63" t="s">
        <v>107</v>
      </c>
      <c r="L3400" s="32" t="str">
        <f t="shared" si="955"/>
        <v>CGE370</v>
      </c>
      <c r="M3400" s="32" t="str">
        <f t="shared" si="956"/>
        <v>BMJ II</v>
      </c>
      <c r="N3400" s="32" t="str">
        <f t="shared" si="957"/>
        <v>12 RODA</v>
      </c>
      <c r="O3400" s="146">
        <v>0.88578703703703709</v>
      </c>
      <c r="P3400" s="65">
        <v>0.89163194444444438</v>
      </c>
      <c r="Q3400" s="65"/>
      <c r="R3400" s="66">
        <v>1</v>
      </c>
      <c r="S3400" s="66">
        <v>45420</v>
      </c>
      <c r="T3400" s="66">
        <v>16900</v>
      </c>
      <c r="U3400" s="67">
        <f t="shared" si="949"/>
        <v>28.52</v>
      </c>
      <c r="V3400" s="66">
        <f t="shared" si="940"/>
        <v>578300.04</v>
      </c>
      <c r="W3400" s="66" t="str">
        <f t="shared" si="941"/>
        <v>1 &gt; 4</v>
      </c>
      <c r="X3400" s="66">
        <f>A3400+SUMIFS(Presensi!F:F,Presensi!E:E,'Entry Data'!AP3400)</f>
        <v>1</v>
      </c>
      <c r="Y3400" s="66">
        <f>IFERROR(INDEX('Retasi Pricing'!F:F,MATCH('Entry Data'!AM3400,'Retasi Pricing'!E:E,0))*X3400,"")</f>
        <v>27500</v>
      </c>
      <c r="Z3400" s="62" t="s">
        <v>26</v>
      </c>
      <c r="AA3400" s="62" t="s">
        <v>27</v>
      </c>
      <c r="AB3400" s="32"/>
      <c r="AC3400" s="32" t="s">
        <v>198</v>
      </c>
      <c r="AD3400" s="32" t="str">
        <f t="shared" si="942"/>
        <v/>
      </c>
      <c r="AF3400" s="5" t="str">
        <f t="shared" si="943"/>
        <v>mustamin44204</v>
      </c>
      <c r="AG3400" s="5" t="str">
        <f t="shared" si="944"/>
        <v>BMJ 04444204UTARANIGHT</v>
      </c>
      <c r="AH3400" s="5" t="str">
        <f t="shared" si="945"/>
        <v>mustamin44204UTARANIGHT</v>
      </c>
      <c r="AI3400" s="5" t="str">
        <f t="shared" si="946"/>
        <v>BMJ 04444204NIGHT</v>
      </c>
      <c r="AJ3400" s="5" t="str">
        <f t="shared" si="947"/>
        <v>mustamin44204NIGHT</v>
      </c>
      <c r="AK3400" s="5" t="str">
        <f t="shared" si="948"/>
        <v>mustaminBMJ II</v>
      </c>
      <c r="AL3400" s="5" t="str">
        <f t="shared" si="950"/>
        <v>1UTARA</v>
      </c>
      <c r="AM3400" s="5" t="str">
        <f t="shared" si="951"/>
        <v>1 &gt; 4UTARA12 RODA</v>
      </c>
      <c r="AN3400" s="5" t="str">
        <f t="shared" si="952"/>
        <v>mustaminBMJ II1 &gt; 4UTARA12 RODA</v>
      </c>
      <c r="AO3400" s="5" t="str">
        <f t="shared" si="953"/>
        <v>mustamin1 &gt; 4UTARA12 RODA</v>
      </c>
      <c r="AP3400" s="5" t="str">
        <f t="shared" si="954"/>
        <v>44204NIGHT</v>
      </c>
    </row>
    <row r="3401" spans="1:42" x14ac:dyDescent="0.3">
      <c r="A3401" s="33">
        <v>1</v>
      </c>
      <c r="B3401" s="33"/>
      <c r="C3401" s="70">
        <v>44204</v>
      </c>
      <c r="D3401" s="71" t="s">
        <v>87</v>
      </c>
      <c r="E3401" s="70">
        <v>44205</v>
      </c>
      <c r="F3401" s="71">
        <v>5167738</v>
      </c>
      <c r="G3401" s="33" t="s">
        <v>20</v>
      </c>
      <c r="H3401" s="33" t="s">
        <v>21</v>
      </c>
      <c r="I3401" s="33" t="s">
        <v>123</v>
      </c>
      <c r="J3401" s="33" t="s">
        <v>23</v>
      </c>
      <c r="K3401" s="63" t="s">
        <v>35</v>
      </c>
      <c r="L3401" s="32" t="str">
        <f t="shared" si="955"/>
        <v>CGE370</v>
      </c>
      <c r="M3401" s="32" t="str">
        <f t="shared" si="956"/>
        <v>BMJ II</v>
      </c>
      <c r="N3401" s="32" t="str">
        <f t="shared" si="957"/>
        <v>12 RODA</v>
      </c>
      <c r="O3401" s="146">
        <v>4.1944444444444444E-2</v>
      </c>
      <c r="P3401" s="65">
        <v>4.1944444444444444E-2</v>
      </c>
      <c r="Q3401" s="65"/>
      <c r="R3401" s="66">
        <v>3</v>
      </c>
      <c r="S3401" s="66">
        <v>47500</v>
      </c>
      <c r="T3401" s="66">
        <v>17060</v>
      </c>
      <c r="U3401" s="67">
        <f t="shared" si="949"/>
        <v>30.44</v>
      </c>
      <c r="V3401" s="66">
        <f t="shared" si="940"/>
        <v>617231.88000000012</v>
      </c>
      <c r="W3401" s="66" t="str">
        <f t="shared" si="941"/>
        <v>1 &gt; 4</v>
      </c>
      <c r="X3401" s="66">
        <f>A3401+SUMIFS(Presensi!F:F,Presensi!E:E,'Entry Data'!AP3401)</f>
        <v>1</v>
      </c>
      <c r="Y3401" s="66">
        <f>IFERROR(INDEX('Retasi Pricing'!F:F,MATCH('Entry Data'!AM3401,'Retasi Pricing'!E:E,0))*X3401,"")</f>
        <v>27500</v>
      </c>
      <c r="Z3401" s="62" t="s">
        <v>26</v>
      </c>
      <c r="AA3401" s="62" t="s">
        <v>27</v>
      </c>
      <c r="AB3401" s="32"/>
      <c r="AC3401" s="32" t="s">
        <v>311</v>
      </c>
      <c r="AD3401" s="32" t="str">
        <f t="shared" si="942"/>
        <v/>
      </c>
      <c r="AF3401" s="5" t="str">
        <f t="shared" si="943"/>
        <v>M.SAINUDDIN KASIM44204</v>
      </c>
      <c r="AG3401" s="5" t="str">
        <f t="shared" si="944"/>
        <v>BMJ 04544204UTARANIGHT</v>
      </c>
      <c r="AH3401" s="5" t="str">
        <f t="shared" si="945"/>
        <v>M.SAINUDDIN KASIM44204UTARANIGHT</v>
      </c>
      <c r="AI3401" s="5" t="str">
        <f t="shared" si="946"/>
        <v>BMJ 04544204NIGHT</v>
      </c>
      <c r="AJ3401" s="5" t="str">
        <f t="shared" si="947"/>
        <v>M.SAINUDDIN KASIM44204NIGHT</v>
      </c>
      <c r="AK3401" s="5" t="str">
        <f t="shared" si="948"/>
        <v>M.SAINUDDIN KASIMBMJ II</v>
      </c>
      <c r="AL3401" s="5" t="str">
        <f t="shared" si="950"/>
        <v>3UTARA</v>
      </c>
      <c r="AM3401" s="5" t="str">
        <f t="shared" si="951"/>
        <v>1 &gt; 4UTARA12 RODA</v>
      </c>
      <c r="AN3401" s="5" t="str">
        <f t="shared" si="952"/>
        <v>M.SAINUDDIN KASIMBMJ II1 &gt; 4UTARA12 RODA</v>
      </c>
      <c r="AO3401" s="5" t="str">
        <f t="shared" si="953"/>
        <v>M.SAINUDDIN KASIM1 &gt; 4UTARA12 RODA</v>
      </c>
      <c r="AP3401" s="5" t="str">
        <f t="shared" si="954"/>
        <v>44204NIGHT</v>
      </c>
    </row>
    <row r="3402" spans="1:42" x14ac:dyDescent="0.3">
      <c r="A3402" s="33">
        <v>1</v>
      </c>
      <c r="B3402" s="33"/>
      <c r="C3402" s="70">
        <v>44204</v>
      </c>
      <c r="D3402" s="71" t="s">
        <v>87</v>
      </c>
      <c r="E3402" s="70">
        <v>44205</v>
      </c>
      <c r="F3402" s="71">
        <v>5167794</v>
      </c>
      <c r="G3402" s="33" t="s">
        <v>20</v>
      </c>
      <c r="H3402" s="33" t="s">
        <v>50</v>
      </c>
      <c r="I3402" s="33" t="s">
        <v>170</v>
      </c>
      <c r="J3402" s="33" t="s">
        <v>23</v>
      </c>
      <c r="K3402" s="63" t="s">
        <v>35</v>
      </c>
      <c r="L3402" s="32" t="str">
        <f t="shared" si="955"/>
        <v>CGE370</v>
      </c>
      <c r="M3402" s="32" t="str">
        <f t="shared" si="956"/>
        <v>BMJ II</v>
      </c>
      <c r="N3402" s="32" t="str">
        <f t="shared" si="957"/>
        <v>12 RODA</v>
      </c>
      <c r="O3402" s="146">
        <v>0.10167824074074074</v>
      </c>
      <c r="P3402" s="65">
        <v>0.10167824074074074</v>
      </c>
      <c r="Q3402" s="65"/>
      <c r="R3402" s="66">
        <v>4</v>
      </c>
      <c r="S3402" s="66">
        <v>44540</v>
      </c>
      <c r="T3402" s="66">
        <v>17060</v>
      </c>
      <c r="U3402" s="67">
        <f t="shared" si="949"/>
        <v>27.48</v>
      </c>
      <c r="V3402" s="66">
        <f t="shared" ref="V3402:V3465" si="958">IFERROR(VLOOKUP(L3402,harga,2,FALSE),"")*U3402*IFERROR(VLOOKUP(G3402,jarak,2,FALSE),"")</f>
        <v>557211.96</v>
      </c>
      <c r="W3402" s="66" t="str">
        <f t="shared" ref="W3402:W3465" si="959">IFERROR(VLOOKUP(AL3402,Code,2,FALSE),"")</f>
        <v>1 &gt; 4</v>
      </c>
      <c r="X3402" s="66">
        <f>A3402+SUMIFS(Presensi!F:F,Presensi!E:E,'Entry Data'!AP3402)</f>
        <v>1</v>
      </c>
      <c r="Y3402" s="66">
        <f>IFERROR(INDEX('Retasi Pricing'!F:F,MATCH('Entry Data'!AM3402,'Retasi Pricing'!E:E,0))*X3402,"")</f>
        <v>27500</v>
      </c>
      <c r="Z3402" s="62" t="s">
        <v>26</v>
      </c>
      <c r="AA3402" s="62" t="s">
        <v>27</v>
      </c>
      <c r="AB3402" s="32"/>
      <c r="AC3402" s="32" t="s">
        <v>311</v>
      </c>
      <c r="AD3402" s="32" t="str">
        <f t="shared" ref="AD3402:AD3465" si="960">IFERROR(VLOOKUP(AC3402,driver,13,FALSE),"")</f>
        <v/>
      </c>
      <c r="AF3402" s="5" t="str">
        <f t="shared" ref="AF3402:AF3465" si="961">AC3402&amp;C3402</f>
        <v>M.SAINUDDIN KASIM44204</v>
      </c>
      <c r="AG3402" s="5" t="str">
        <f t="shared" ref="AG3402:AG3465" si="962">K3402&amp;C3402&amp;G3402&amp;D3402</f>
        <v>BMJ 04544204UTARANIGHT</v>
      </c>
      <c r="AH3402" s="5" t="str">
        <f t="shared" ref="AH3402:AH3465" si="963">AC3402&amp;C3402&amp;G3402&amp;D3402</f>
        <v>M.SAINUDDIN KASIM44204UTARANIGHT</v>
      </c>
      <c r="AI3402" s="5" t="str">
        <f t="shared" ref="AI3402:AI3465" si="964">K3402&amp;C3402&amp;D3402</f>
        <v>BMJ 04544204NIGHT</v>
      </c>
      <c r="AJ3402" s="5" t="str">
        <f t="shared" ref="AJ3402:AJ3465" si="965">AC3402&amp;C3402&amp;D3402</f>
        <v>M.SAINUDDIN KASIM44204NIGHT</v>
      </c>
      <c r="AK3402" s="5" t="str">
        <f t="shared" ref="AK3402:AK3465" si="966">AC3402&amp;M3402</f>
        <v>M.SAINUDDIN KASIMBMJ II</v>
      </c>
      <c r="AL3402" s="5" t="str">
        <f t="shared" si="950"/>
        <v>4UTARA</v>
      </c>
      <c r="AM3402" s="5" t="str">
        <f t="shared" si="951"/>
        <v>1 &gt; 4UTARA12 RODA</v>
      </c>
      <c r="AN3402" s="5" t="str">
        <f t="shared" si="952"/>
        <v>M.SAINUDDIN KASIMBMJ II1 &gt; 4UTARA12 RODA</v>
      </c>
      <c r="AO3402" s="5" t="str">
        <f t="shared" si="953"/>
        <v>M.SAINUDDIN KASIM1 &gt; 4UTARA12 RODA</v>
      </c>
      <c r="AP3402" s="5" t="str">
        <f t="shared" si="954"/>
        <v>44204NIGHT</v>
      </c>
    </row>
    <row r="3403" spans="1:42" x14ac:dyDescent="0.3">
      <c r="A3403" s="33">
        <v>1</v>
      </c>
      <c r="B3403" s="33"/>
      <c r="C3403" s="70">
        <v>44204</v>
      </c>
      <c r="D3403" s="71" t="s">
        <v>87</v>
      </c>
      <c r="E3403" s="70">
        <v>44204</v>
      </c>
      <c r="F3403" s="71">
        <v>5167599</v>
      </c>
      <c r="G3403" s="33" t="s">
        <v>20</v>
      </c>
      <c r="H3403" s="33" t="s">
        <v>50</v>
      </c>
      <c r="I3403" s="33" t="s">
        <v>170</v>
      </c>
      <c r="J3403" s="33" t="s">
        <v>23</v>
      </c>
      <c r="K3403" s="63" t="s">
        <v>35</v>
      </c>
      <c r="L3403" s="32" t="str">
        <f t="shared" si="955"/>
        <v>CGE370</v>
      </c>
      <c r="M3403" s="32" t="str">
        <f t="shared" si="956"/>
        <v>BMJ II</v>
      </c>
      <c r="N3403" s="32" t="str">
        <f t="shared" si="957"/>
        <v>12 RODA</v>
      </c>
      <c r="O3403" s="146">
        <v>0.91134259259259265</v>
      </c>
      <c r="P3403" s="65">
        <v>0.91678240740740735</v>
      </c>
      <c r="Q3403" s="65"/>
      <c r="R3403" s="66">
        <v>1</v>
      </c>
      <c r="S3403" s="66">
        <v>45540</v>
      </c>
      <c r="T3403" s="66">
        <v>17060</v>
      </c>
      <c r="U3403" s="67">
        <f t="shared" ref="U3403:U3466" si="967">(S3403-T3403)/1000</f>
        <v>28.48</v>
      </c>
      <c r="V3403" s="66">
        <f t="shared" si="958"/>
        <v>577488.96</v>
      </c>
      <c r="W3403" s="66" t="str">
        <f t="shared" si="959"/>
        <v>1 &gt; 4</v>
      </c>
      <c r="X3403" s="66">
        <f>A3403+SUMIFS(Presensi!F:F,Presensi!E:E,'Entry Data'!AP3403)</f>
        <v>1</v>
      </c>
      <c r="Y3403" s="66">
        <f>IFERROR(INDEX('Retasi Pricing'!F:F,MATCH('Entry Data'!AM3403,'Retasi Pricing'!E:E,0))*X3403,"")</f>
        <v>27500</v>
      </c>
      <c r="Z3403" s="62" t="s">
        <v>26</v>
      </c>
      <c r="AA3403" s="62" t="s">
        <v>27</v>
      </c>
      <c r="AB3403" s="32"/>
      <c r="AC3403" s="32" t="s">
        <v>311</v>
      </c>
      <c r="AD3403" s="32" t="str">
        <f t="shared" si="960"/>
        <v/>
      </c>
      <c r="AF3403" s="5" t="str">
        <f t="shared" si="961"/>
        <v>M.SAINUDDIN KASIM44204</v>
      </c>
      <c r="AG3403" s="5" t="str">
        <f t="shared" si="962"/>
        <v>BMJ 04544204UTARANIGHT</v>
      </c>
      <c r="AH3403" s="5" t="str">
        <f t="shared" si="963"/>
        <v>M.SAINUDDIN KASIM44204UTARANIGHT</v>
      </c>
      <c r="AI3403" s="5" t="str">
        <f t="shared" si="964"/>
        <v>BMJ 04544204NIGHT</v>
      </c>
      <c r="AJ3403" s="5" t="str">
        <f t="shared" si="965"/>
        <v>M.SAINUDDIN KASIM44204NIGHT</v>
      </c>
      <c r="AK3403" s="5" t="str">
        <f t="shared" si="966"/>
        <v>M.SAINUDDIN KASIMBMJ II</v>
      </c>
      <c r="AL3403" s="5" t="str">
        <f t="shared" ref="AL3403:AL3466" si="968">Q3403&amp;R3403&amp;G3403</f>
        <v>1UTARA</v>
      </c>
      <c r="AM3403" s="5" t="str">
        <f t="shared" ref="AM3403:AM3466" si="969">W3403&amp;G3403&amp;N3403</f>
        <v>1 &gt; 4UTARA12 RODA</v>
      </c>
      <c r="AN3403" s="5" t="str">
        <f t="shared" ref="AN3403:AN3466" si="970">AC3403&amp;M3403&amp;W3403&amp;G3403&amp;N3403</f>
        <v>M.SAINUDDIN KASIMBMJ II1 &gt; 4UTARA12 RODA</v>
      </c>
      <c r="AO3403" s="5" t="str">
        <f t="shared" ref="AO3403:AO3466" si="971">AC3403&amp;W3403&amp;G3403&amp;N3403</f>
        <v>M.SAINUDDIN KASIM1 &gt; 4UTARA12 RODA</v>
      </c>
      <c r="AP3403" s="5" t="str">
        <f t="shared" ref="AP3403:AP3466" si="972">C3403&amp;D3403</f>
        <v>44204NIGHT</v>
      </c>
    </row>
    <row r="3404" spans="1:42" x14ac:dyDescent="0.3">
      <c r="A3404" s="33">
        <v>1</v>
      </c>
      <c r="B3404" s="33"/>
      <c r="C3404" s="70">
        <v>44204</v>
      </c>
      <c r="D3404" s="71" t="s">
        <v>87</v>
      </c>
      <c r="E3404" s="70">
        <v>44204</v>
      </c>
      <c r="F3404" s="71">
        <v>5167672</v>
      </c>
      <c r="G3404" s="33" t="s">
        <v>20</v>
      </c>
      <c r="H3404" s="33" t="s">
        <v>21</v>
      </c>
      <c r="I3404" s="33" t="s">
        <v>123</v>
      </c>
      <c r="J3404" s="33" t="s">
        <v>23</v>
      </c>
      <c r="K3404" s="63" t="s">
        <v>35</v>
      </c>
      <c r="L3404" s="32" t="str">
        <f t="shared" si="955"/>
        <v>CGE370</v>
      </c>
      <c r="M3404" s="32" t="str">
        <f t="shared" si="956"/>
        <v>BMJ II</v>
      </c>
      <c r="N3404" s="32" t="str">
        <f t="shared" si="957"/>
        <v>12 RODA</v>
      </c>
      <c r="O3404" s="146">
        <v>0.97013888888888899</v>
      </c>
      <c r="P3404" s="65">
        <v>0.97013888888888899</v>
      </c>
      <c r="Q3404" s="65"/>
      <c r="R3404" s="66">
        <v>2</v>
      </c>
      <c r="S3404" s="66">
        <v>48620</v>
      </c>
      <c r="T3404" s="66">
        <v>17060</v>
      </c>
      <c r="U3404" s="67">
        <f t="shared" si="967"/>
        <v>31.56</v>
      </c>
      <c r="V3404" s="66">
        <f t="shared" si="958"/>
        <v>639942.11999999988</v>
      </c>
      <c r="W3404" s="66" t="str">
        <f t="shared" si="959"/>
        <v>1 &gt; 4</v>
      </c>
      <c r="X3404" s="66">
        <f>A3404+SUMIFS(Presensi!F:F,Presensi!E:E,'Entry Data'!AP3404)</f>
        <v>1</v>
      </c>
      <c r="Y3404" s="66">
        <f>IFERROR(INDEX('Retasi Pricing'!F:F,MATCH('Entry Data'!AM3404,'Retasi Pricing'!E:E,0))*X3404,"")</f>
        <v>27500</v>
      </c>
      <c r="Z3404" s="62" t="s">
        <v>26</v>
      </c>
      <c r="AA3404" s="62" t="s">
        <v>27</v>
      </c>
      <c r="AB3404" s="32"/>
      <c r="AC3404" s="32" t="s">
        <v>311</v>
      </c>
      <c r="AD3404" s="32" t="str">
        <f t="shared" si="960"/>
        <v/>
      </c>
      <c r="AF3404" s="5" t="str">
        <f t="shared" si="961"/>
        <v>M.SAINUDDIN KASIM44204</v>
      </c>
      <c r="AG3404" s="5" t="str">
        <f t="shared" si="962"/>
        <v>BMJ 04544204UTARANIGHT</v>
      </c>
      <c r="AH3404" s="5" t="str">
        <f t="shared" si="963"/>
        <v>M.SAINUDDIN KASIM44204UTARANIGHT</v>
      </c>
      <c r="AI3404" s="5" t="str">
        <f t="shared" si="964"/>
        <v>BMJ 04544204NIGHT</v>
      </c>
      <c r="AJ3404" s="5" t="str">
        <f t="shared" si="965"/>
        <v>M.SAINUDDIN KASIM44204NIGHT</v>
      </c>
      <c r="AK3404" s="5" t="str">
        <f t="shared" si="966"/>
        <v>M.SAINUDDIN KASIMBMJ II</v>
      </c>
      <c r="AL3404" s="5" t="str">
        <f t="shared" si="968"/>
        <v>2UTARA</v>
      </c>
      <c r="AM3404" s="5" t="str">
        <f t="shared" si="969"/>
        <v>1 &gt; 4UTARA12 RODA</v>
      </c>
      <c r="AN3404" s="5" t="str">
        <f t="shared" si="970"/>
        <v>M.SAINUDDIN KASIMBMJ II1 &gt; 4UTARA12 RODA</v>
      </c>
      <c r="AO3404" s="5" t="str">
        <f t="shared" si="971"/>
        <v>M.SAINUDDIN KASIM1 &gt; 4UTARA12 RODA</v>
      </c>
      <c r="AP3404" s="5" t="str">
        <f t="shared" si="972"/>
        <v>44204NIGHT</v>
      </c>
    </row>
    <row r="3405" spans="1:42" x14ac:dyDescent="0.3">
      <c r="A3405" s="33">
        <v>1</v>
      </c>
      <c r="B3405" s="33"/>
      <c r="C3405" s="70">
        <v>44204</v>
      </c>
      <c r="D3405" s="71" t="s">
        <v>87</v>
      </c>
      <c r="E3405" s="70">
        <v>44204</v>
      </c>
      <c r="F3405" s="71">
        <v>5167540</v>
      </c>
      <c r="G3405" s="33" t="s">
        <v>20</v>
      </c>
      <c r="H3405" s="33" t="s">
        <v>50</v>
      </c>
      <c r="I3405" s="33" t="s">
        <v>170</v>
      </c>
      <c r="J3405" s="33" t="s">
        <v>23</v>
      </c>
      <c r="K3405" s="63" t="s">
        <v>36</v>
      </c>
      <c r="L3405" s="32" t="str">
        <f t="shared" si="955"/>
        <v>CGE370</v>
      </c>
      <c r="M3405" s="32" t="str">
        <f t="shared" si="956"/>
        <v>BMJ II</v>
      </c>
      <c r="N3405" s="32" t="str">
        <f t="shared" si="957"/>
        <v>12 RODA</v>
      </c>
      <c r="O3405" s="146">
        <v>0.86016203703703698</v>
      </c>
      <c r="P3405" s="65">
        <v>0.86528935185185185</v>
      </c>
      <c r="Q3405" s="65"/>
      <c r="R3405" s="66">
        <v>1</v>
      </c>
      <c r="S3405" s="66">
        <v>45000</v>
      </c>
      <c r="T3405" s="66">
        <v>17000</v>
      </c>
      <c r="U3405" s="67">
        <f t="shared" si="967"/>
        <v>28</v>
      </c>
      <c r="V3405" s="66">
        <f t="shared" si="958"/>
        <v>567756</v>
      </c>
      <c r="W3405" s="66" t="str">
        <f t="shared" si="959"/>
        <v>1 &gt; 4</v>
      </c>
      <c r="X3405" s="66">
        <f>A3405+SUMIFS(Presensi!F:F,Presensi!E:E,'Entry Data'!AP3405)</f>
        <v>1</v>
      </c>
      <c r="Y3405" s="66">
        <f>IFERROR(INDEX('Retasi Pricing'!F:F,MATCH('Entry Data'!AM3405,'Retasi Pricing'!E:E,0))*X3405,"")</f>
        <v>27500</v>
      </c>
      <c r="Z3405" s="62" t="s">
        <v>26</v>
      </c>
      <c r="AA3405" s="62" t="s">
        <v>27</v>
      </c>
      <c r="AB3405" s="32"/>
      <c r="AC3405" s="32" t="s">
        <v>131</v>
      </c>
      <c r="AD3405" s="32" t="str">
        <f t="shared" si="960"/>
        <v/>
      </c>
      <c r="AF3405" s="5" t="str">
        <f t="shared" si="961"/>
        <v>sofi'in44204</v>
      </c>
      <c r="AG3405" s="5" t="str">
        <f t="shared" si="962"/>
        <v>BMJ 04644204UTARANIGHT</v>
      </c>
      <c r="AH3405" s="5" t="str">
        <f t="shared" si="963"/>
        <v>sofi'in44204UTARANIGHT</v>
      </c>
      <c r="AI3405" s="5" t="str">
        <f t="shared" si="964"/>
        <v>BMJ 04644204NIGHT</v>
      </c>
      <c r="AJ3405" s="5" t="str">
        <f t="shared" si="965"/>
        <v>sofi'in44204NIGHT</v>
      </c>
      <c r="AK3405" s="5" t="str">
        <f t="shared" si="966"/>
        <v>sofi'inBMJ II</v>
      </c>
      <c r="AL3405" s="5" t="str">
        <f t="shared" si="968"/>
        <v>1UTARA</v>
      </c>
      <c r="AM3405" s="5" t="str">
        <f t="shared" si="969"/>
        <v>1 &gt; 4UTARA12 RODA</v>
      </c>
      <c r="AN3405" s="5" t="str">
        <f t="shared" si="970"/>
        <v>sofi'inBMJ II1 &gt; 4UTARA12 RODA</v>
      </c>
      <c r="AO3405" s="5" t="str">
        <f t="shared" si="971"/>
        <v>sofi'in1 &gt; 4UTARA12 RODA</v>
      </c>
      <c r="AP3405" s="5" t="str">
        <f t="shared" si="972"/>
        <v>44204NIGHT</v>
      </c>
    </row>
    <row r="3406" spans="1:42" x14ac:dyDescent="0.3">
      <c r="A3406" s="33">
        <v>1</v>
      </c>
      <c r="B3406" s="33"/>
      <c r="C3406" s="70">
        <v>44204</v>
      </c>
      <c r="D3406" s="71" t="s">
        <v>87</v>
      </c>
      <c r="E3406" s="70">
        <v>44204</v>
      </c>
      <c r="F3406" s="71">
        <v>5167610</v>
      </c>
      <c r="G3406" s="33" t="s">
        <v>20</v>
      </c>
      <c r="H3406" s="33" t="s">
        <v>50</v>
      </c>
      <c r="I3406" s="33" t="s">
        <v>170</v>
      </c>
      <c r="J3406" s="33" t="s">
        <v>23</v>
      </c>
      <c r="K3406" s="63" t="s">
        <v>36</v>
      </c>
      <c r="L3406" s="32" t="str">
        <f t="shared" si="955"/>
        <v>CGE370</v>
      </c>
      <c r="M3406" s="32" t="str">
        <f t="shared" si="956"/>
        <v>BMJ II</v>
      </c>
      <c r="N3406" s="32" t="str">
        <f t="shared" si="957"/>
        <v>12 RODA</v>
      </c>
      <c r="O3406" s="146">
        <v>0.92197916666666668</v>
      </c>
      <c r="P3406" s="65">
        <v>0.92197916666666668</v>
      </c>
      <c r="Q3406" s="65"/>
      <c r="R3406" s="66">
        <v>2</v>
      </c>
      <c r="S3406" s="66">
        <v>44660</v>
      </c>
      <c r="T3406" s="66">
        <v>17000</v>
      </c>
      <c r="U3406" s="67">
        <f t="shared" si="967"/>
        <v>27.66</v>
      </c>
      <c r="V3406" s="66">
        <f t="shared" si="958"/>
        <v>560861.81999999995</v>
      </c>
      <c r="W3406" s="66" t="str">
        <f t="shared" si="959"/>
        <v>1 &gt; 4</v>
      </c>
      <c r="X3406" s="66">
        <f>A3406+SUMIFS(Presensi!F:F,Presensi!E:E,'Entry Data'!AP3406)</f>
        <v>1</v>
      </c>
      <c r="Y3406" s="66">
        <f>IFERROR(INDEX('Retasi Pricing'!F:F,MATCH('Entry Data'!AM3406,'Retasi Pricing'!E:E,0))*X3406,"")</f>
        <v>27500</v>
      </c>
      <c r="Z3406" s="62" t="s">
        <v>26</v>
      </c>
      <c r="AA3406" s="62" t="s">
        <v>27</v>
      </c>
      <c r="AB3406" s="32"/>
      <c r="AC3406" s="32" t="s">
        <v>131</v>
      </c>
      <c r="AD3406" s="32" t="str">
        <f t="shared" si="960"/>
        <v/>
      </c>
      <c r="AF3406" s="5" t="str">
        <f t="shared" si="961"/>
        <v>sofi'in44204</v>
      </c>
      <c r="AG3406" s="5" t="str">
        <f t="shared" si="962"/>
        <v>BMJ 04644204UTARANIGHT</v>
      </c>
      <c r="AH3406" s="5" t="str">
        <f t="shared" si="963"/>
        <v>sofi'in44204UTARANIGHT</v>
      </c>
      <c r="AI3406" s="5" t="str">
        <f t="shared" si="964"/>
        <v>BMJ 04644204NIGHT</v>
      </c>
      <c r="AJ3406" s="5" t="str">
        <f t="shared" si="965"/>
        <v>sofi'in44204NIGHT</v>
      </c>
      <c r="AK3406" s="5" t="str">
        <f t="shared" si="966"/>
        <v>sofi'inBMJ II</v>
      </c>
      <c r="AL3406" s="5" t="str">
        <f t="shared" si="968"/>
        <v>2UTARA</v>
      </c>
      <c r="AM3406" s="5" t="str">
        <f t="shared" si="969"/>
        <v>1 &gt; 4UTARA12 RODA</v>
      </c>
      <c r="AN3406" s="5" t="str">
        <f t="shared" si="970"/>
        <v>sofi'inBMJ II1 &gt; 4UTARA12 RODA</v>
      </c>
      <c r="AO3406" s="5" t="str">
        <f t="shared" si="971"/>
        <v>sofi'in1 &gt; 4UTARA12 RODA</v>
      </c>
      <c r="AP3406" s="5" t="str">
        <f t="shared" si="972"/>
        <v>44204NIGHT</v>
      </c>
    </row>
    <row r="3407" spans="1:42" x14ac:dyDescent="0.3">
      <c r="A3407" s="33">
        <v>1</v>
      </c>
      <c r="B3407" s="33"/>
      <c r="C3407" s="70">
        <v>44204</v>
      </c>
      <c r="D3407" s="71" t="s">
        <v>87</v>
      </c>
      <c r="E3407" s="70">
        <v>44204</v>
      </c>
      <c r="F3407" s="71">
        <v>5167682</v>
      </c>
      <c r="G3407" s="33" t="s">
        <v>20</v>
      </c>
      <c r="H3407" s="33" t="s">
        <v>21</v>
      </c>
      <c r="I3407" s="33" t="s">
        <v>123</v>
      </c>
      <c r="J3407" s="33" t="s">
        <v>23</v>
      </c>
      <c r="K3407" s="63" t="s">
        <v>36</v>
      </c>
      <c r="L3407" s="32" t="str">
        <f t="shared" si="955"/>
        <v>CGE370</v>
      </c>
      <c r="M3407" s="32" t="str">
        <f t="shared" si="956"/>
        <v>BMJ II</v>
      </c>
      <c r="N3407" s="32" t="str">
        <f t="shared" si="957"/>
        <v>12 RODA</v>
      </c>
      <c r="O3407" s="146">
        <v>0.98131944444444441</v>
      </c>
      <c r="P3407" s="65">
        <v>0.98131944444444441</v>
      </c>
      <c r="Q3407" s="65"/>
      <c r="R3407" s="66">
        <v>3</v>
      </c>
      <c r="S3407" s="66">
        <v>48700</v>
      </c>
      <c r="T3407" s="66">
        <v>17000</v>
      </c>
      <c r="U3407" s="67">
        <f t="shared" si="967"/>
        <v>31.7</v>
      </c>
      <c r="V3407" s="66">
        <f t="shared" si="958"/>
        <v>642780.9</v>
      </c>
      <c r="W3407" s="66" t="str">
        <f t="shared" si="959"/>
        <v>1 &gt; 4</v>
      </c>
      <c r="X3407" s="66">
        <f>A3407+SUMIFS(Presensi!F:F,Presensi!E:E,'Entry Data'!AP3407)</f>
        <v>1</v>
      </c>
      <c r="Y3407" s="66">
        <f>IFERROR(INDEX('Retasi Pricing'!F:F,MATCH('Entry Data'!AM3407,'Retasi Pricing'!E:E,0))*X3407,"")</f>
        <v>27500</v>
      </c>
      <c r="Z3407" s="62" t="s">
        <v>26</v>
      </c>
      <c r="AA3407" s="62" t="s">
        <v>27</v>
      </c>
      <c r="AB3407" s="32"/>
      <c r="AC3407" s="32" t="s">
        <v>131</v>
      </c>
      <c r="AD3407" s="32" t="str">
        <f t="shared" si="960"/>
        <v/>
      </c>
      <c r="AF3407" s="5" t="str">
        <f t="shared" si="961"/>
        <v>sofi'in44204</v>
      </c>
      <c r="AG3407" s="5" t="str">
        <f t="shared" si="962"/>
        <v>BMJ 04644204UTARANIGHT</v>
      </c>
      <c r="AH3407" s="5" t="str">
        <f t="shared" si="963"/>
        <v>sofi'in44204UTARANIGHT</v>
      </c>
      <c r="AI3407" s="5" t="str">
        <f t="shared" si="964"/>
        <v>BMJ 04644204NIGHT</v>
      </c>
      <c r="AJ3407" s="5" t="str">
        <f t="shared" si="965"/>
        <v>sofi'in44204NIGHT</v>
      </c>
      <c r="AK3407" s="5" t="str">
        <f t="shared" si="966"/>
        <v>sofi'inBMJ II</v>
      </c>
      <c r="AL3407" s="5" t="str">
        <f t="shared" si="968"/>
        <v>3UTARA</v>
      </c>
      <c r="AM3407" s="5" t="str">
        <f t="shared" si="969"/>
        <v>1 &gt; 4UTARA12 RODA</v>
      </c>
      <c r="AN3407" s="5" t="str">
        <f t="shared" si="970"/>
        <v>sofi'inBMJ II1 &gt; 4UTARA12 RODA</v>
      </c>
      <c r="AO3407" s="5" t="str">
        <f t="shared" si="971"/>
        <v>sofi'in1 &gt; 4UTARA12 RODA</v>
      </c>
      <c r="AP3407" s="5" t="str">
        <f t="shared" si="972"/>
        <v>44204NIGHT</v>
      </c>
    </row>
    <row r="3408" spans="1:42" x14ac:dyDescent="0.3">
      <c r="A3408" s="33">
        <v>1</v>
      </c>
      <c r="B3408" s="33"/>
      <c r="C3408" s="70">
        <v>44204</v>
      </c>
      <c r="D3408" s="71" t="s">
        <v>87</v>
      </c>
      <c r="E3408" s="70">
        <v>44205</v>
      </c>
      <c r="F3408" s="71">
        <v>5167911</v>
      </c>
      <c r="G3408" s="33" t="s">
        <v>38</v>
      </c>
      <c r="H3408" s="33" t="s">
        <v>113</v>
      </c>
      <c r="I3408" s="33" t="s">
        <v>291</v>
      </c>
      <c r="J3408" s="33" t="s">
        <v>115</v>
      </c>
      <c r="K3408" s="63" t="s">
        <v>41</v>
      </c>
      <c r="L3408" s="32" t="str">
        <f t="shared" si="955"/>
        <v>AXOR4843</v>
      </c>
      <c r="M3408" s="32" t="str">
        <f t="shared" si="956"/>
        <v>BMJ II</v>
      </c>
      <c r="N3408" s="32" t="str">
        <f t="shared" si="957"/>
        <v>12 RODA</v>
      </c>
      <c r="O3408" s="146">
        <v>0.25165509259259261</v>
      </c>
      <c r="P3408" s="65">
        <v>0.25165509259259261</v>
      </c>
      <c r="Q3408" s="65"/>
      <c r="R3408" s="66">
        <v>2</v>
      </c>
      <c r="S3408" s="66">
        <v>55700</v>
      </c>
      <c r="T3408" s="66">
        <v>19960</v>
      </c>
      <c r="U3408" s="67">
        <f t="shared" si="967"/>
        <v>35.74</v>
      </c>
      <c r="V3408" s="66">
        <f t="shared" si="958"/>
        <v>1073629.6000000001</v>
      </c>
      <c r="W3408" s="66" t="str">
        <f t="shared" si="959"/>
        <v>1 &gt; 3</v>
      </c>
      <c r="X3408" s="66">
        <f>A3408+SUMIFS(Presensi!F:F,Presensi!E:E,'Entry Data'!AP3408)</f>
        <v>1</v>
      </c>
      <c r="Y3408" s="66">
        <f>IFERROR(INDEX('Retasi Pricing'!F:F,MATCH('Entry Data'!AM3408,'Retasi Pricing'!E:E,0))*X3408,"")</f>
        <v>38000</v>
      </c>
      <c r="Z3408" s="62" t="s">
        <v>26</v>
      </c>
      <c r="AA3408" s="62" t="s">
        <v>27</v>
      </c>
      <c r="AB3408" s="32"/>
      <c r="AC3408" s="32" t="s">
        <v>124</v>
      </c>
      <c r="AD3408" s="32" t="str">
        <f t="shared" si="960"/>
        <v/>
      </c>
      <c r="AF3408" s="5" t="str">
        <f t="shared" si="961"/>
        <v>rahman44204</v>
      </c>
      <c r="AG3408" s="5" t="str">
        <f t="shared" si="962"/>
        <v>BMJ 04744204SELATANNIGHT</v>
      </c>
      <c r="AH3408" s="5" t="str">
        <f t="shared" si="963"/>
        <v>rahman44204SELATANNIGHT</v>
      </c>
      <c r="AI3408" s="5" t="str">
        <f t="shared" si="964"/>
        <v>BMJ 04744204NIGHT</v>
      </c>
      <c r="AJ3408" s="5" t="str">
        <f t="shared" si="965"/>
        <v>rahman44204NIGHT</v>
      </c>
      <c r="AK3408" s="5" t="str">
        <f t="shared" si="966"/>
        <v>rahmanBMJ II</v>
      </c>
      <c r="AL3408" s="5" t="str">
        <f t="shared" si="968"/>
        <v>2SELATAN</v>
      </c>
      <c r="AM3408" s="5" t="str">
        <f t="shared" si="969"/>
        <v>1 &gt; 3SELATAN12 RODA</v>
      </c>
      <c r="AN3408" s="5" t="str">
        <f t="shared" si="970"/>
        <v>rahmanBMJ II1 &gt; 3SELATAN12 RODA</v>
      </c>
      <c r="AO3408" s="5" t="str">
        <f t="shared" si="971"/>
        <v>rahman1 &gt; 3SELATAN12 RODA</v>
      </c>
      <c r="AP3408" s="5" t="str">
        <f t="shared" si="972"/>
        <v>44204NIGHT</v>
      </c>
    </row>
    <row r="3409" spans="1:42" x14ac:dyDescent="0.3">
      <c r="A3409" s="33">
        <v>1</v>
      </c>
      <c r="B3409" s="33"/>
      <c r="C3409" s="70">
        <v>44204</v>
      </c>
      <c r="D3409" s="71" t="s">
        <v>87</v>
      </c>
      <c r="E3409" s="70">
        <v>44204</v>
      </c>
      <c r="F3409" s="71">
        <v>5167582</v>
      </c>
      <c r="G3409" s="33" t="s">
        <v>38</v>
      </c>
      <c r="H3409" s="33" t="s">
        <v>113</v>
      </c>
      <c r="I3409" s="33" t="s">
        <v>291</v>
      </c>
      <c r="J3409" s="33" t="s">
        <v>115</v>
      </c>
      <c r="K3409" s="63" t="s">
        <v>41</v>
      </c>
      <c r="L3409" s="32" t="str">
        <f t="shared" si="955"/>
        <v>AXOR4843</v>
      </c>
      <c r="M3409" s="32" t="str">
        <f t="shared" si="956"/>
        <v>BMJ II</v>
      </c>
      <c r="N3409" s="32" t="str">
        <f t="shared" si="957"/>
        <v>12 RODA</v>
      </c>
      <c r="O3409" s="146">
        <v>0.89535879629629633</v>
      </c>
      <c r="P3409" s="65">
        <v>0.92861111111111105</v>
      </c>
      <c r="Q3409" s="65"/>
      <c r="R3409" s="66">
        <v>1</v>
      </c>
      <c r="S3409" s="66">
        <v>53760</v>
      </c>
      <c r="T3409" s="66">
        <v>19960</v>
      </c>
      <c r="U3409" s="67">
        <f t="shared" si="967"/>
        <v>33.799999999999997</v>
      </c>
      <c r="V3409" s="66">
        <f t="shared" si="958"/>
        <v>1015352</v>
      </c>
      <c r="W3409" s="66" t="str">
        <f t="shared" si="959"/>
        <v>1 &gt; 3</v>
      </c>
      <c r="X3409" s="66">
        <f>A3409+SUMIFS(Presensi!F:F,Presensi!E:E,'Entry Data'!AP3409)</f>
        <v>1</v>
      </c>
      <c r="Y3409" s="66">
        <f>IFERROR(INDEX('Retasi Pricing'!F:F,MATCH('Entry Data'!AM3409,'Retasi Pricing'!E:E,0))*X3409,"")</f>
        <v>38000</v>
      </c>
      <c r="Z3409" s="62" t="s">
        <v>26</v>
      </c>
      <c r="AA3409" s="62" t="s">
        <v>27</v>
      </c>
      <c r="AB3409" s="32"/>
      <c r="AC3409" s="32" t="s">
        <v>124</v>
      </c>
      <c r="AD3409" s="32" t="str">
        <f t="shared" si="960"/>
        <v/>
      </c>
      <c r="AF3409" s="5" t="str">
        <f t="shared" si="961"/>
        <v>rahman44204</v>
      </c>
      <c r="AG3409" s="5" t="str">
        <f t="shared" si="962"/>
        <v>BMJ 04744204SELATANNIGHT</v>
      </c>
      <c r="AH3409" s="5" t="str">
        <f t="shared" si="963"/>
        <v>rahman44204SELATANNIGHT</v>
      </c>
      <c r="AI3409" s="5" t="str">
        <f t="shared" si="964"/>
        <v>BMJ 04744204NIGHT</v>
      </c>
      <c r="AJ3409" s="5" t="str">
        <f t="shared" si="965"/>
        <v>rahman44204NIGHT</v>
      </c>
      <c r="AK3409" s="5" t="str">
        <f t="shared" si="966"/>
        <v>rahmanBMJ II</v>
      </c>
      <c r="AL3409" s="5" t="str">
        <f t="shared" si="968"/>
        <v>1SELATAN</v>
      </c>
      <c r="AM3409" s="5" t="str">
        <f t="shared" si="969"/>
        <v>1 &gt; 3SELATAN12 RODA</v>
      </c>
      <c r="AN3409" s="5" t="str">
        <f t="shared" si="970"/>
        <v>rahmanBMJ II1 &gt; 3SELATAN12 RODA</v>
      </c>
      <c r="AO3409" s="5" t="str">
        <f t="shared" si="971"/>
        <v>rahman1 &gt; 3SELATAN12 RODA</v>
      </c>
      <c r="AP3409" s="5" t="str">
        <f t="shared" si="972"/>
        <v>44204NIGHT</v>
      </c>
    </row>
    <row r="3410" spans="1:42" x14ac:dyDescent="0.3">
      <c r="A3410" s="33">
        <v>1</v>
      </c>
      <c r="B3410" s="33"/>
      <c r="C3410" s="70">
        <v>44204</v>
      </c>
      <c r="D3410" s="71" t="s">
        <v>87</v>
      </c>
      <c r="E3410" s="70">
        <v>44205</v>
      </c>
      <c r="F3410" s="71">
        <v>5167705</v>
      </c>
      <c r="G3410" s="33" t="s">
        <v>20</v>
      </c>
      <c r="H3410" s="33" t="s">
        <v>50</v>
      </c>
      <c r="I3410" s="33" t="s">
        <v>51</v>
      </c>
      <c r="J3410" s="33" t="s">
        <v>53</v>
      </c>
      <c r="K3410" s="63" t="s">
        <v>57</v>
      </c>
      <c r="L3410" s="32" t="str">
        <f t="shared" si="955"/>
        <v>AXOR4843</v>
      </c>
      <c r="M3410" s="32" t="str">
        <f t="shared" si="956"/>
        <v>BMJ II</v>
      </c>
      <c r="N3410" s="32" t="str">
        <f t="shared" si="957"/>
        <v>12 RODA</v>
      </c>
      <c r="O3410" s="146">
        <v>5.0231481481481481E-3</v>
      </c>
      <c r="P3410" s="65">
        <v>5.0231481481481481E-3</v>
      </c>
      <c r="Q3410" s="65"/>
      <c r="R3410" s="66">
        <v>3</v>
      </c>
      <c r="S3410" s="66">
        <v>52880</v>
      </c>
      <c r="T3410" s="66">
        <v>20000</v>
      </c>
      <c r="U3410" s="67">
        <f t="shared" si="967"/>
        <v>32.880000000000003</v>
      </c>
      <c r="V3410" s="66">
        <f t="shared" si="958"/>
        <v>666707.76</v>
      </c>
      <c r="W3410" s="66" t="str">
        <f t="shared" si="959"/>
        <v>1 &gt; 4</v>
      </c>
      <c r="X3410" s="66">
        <f>A3410+SUMIFS(Presensi!F:F,Presensi!E:E,'Entry Data'!AP3410)</f>
        <v>1</v>
      </c>
      <c r="Y3410" s="66">
        <f>IFERROR(INDEX('Retasi Pricing'!F:F,MATCH('Entry Data'!AM3410,'Retasi Pricing'!E:E,0))*X3410,"")</f>
        <v>27500</v>
      </c>
      <c r="Z3410" s="62" t="s">
        <v>26</v>
      </c>
      <c r="AA3410" s="62" t="s">
        <v>27</v>
      </c>
      <c r="AB3410" s="32"/>
      <c r="AC3410" s="32" t="s">
        <v>217</v>
      </c>
      <c r="AD3410" s="32" t="str">
        <f t="shared" si="960"/>
        <v/>
      </c>
      <c r="AF3410" s="5" t="str">
        <f t="shared" si="961"/>
        <v>agus suwantono44204</v>
      </c>
      <c r="AG3410" s="5" t="str">
        <f t="shared" si="962"/>
        <v>BMJ 05044204UTARANIGHT</v>
      </c>
      <c r="AH3410" s="5" t="str">
        <f t="shared" si="963"/>
        <v>agus suwantono44204UTARANIGHT</v>
      </c>
      <c r="AI3410" s="5" t="str">
        <f t="shared" si="964"/>
        <v>BMJ 05044204NIGHT</v>
      </c>
      <c r="AJ3410" s="5" t="str">
        <f t="shared" si="965"/>
        <v>agus suwantono44204NIGHT</v>
      </c>
      <c r="AK3410" s="5" t="str">
        <f t="shared" si="966"/>
        <v>agus suwantonoBMJ II</v>
      </c>
      <c r="AL3410" s="5" t="str">
        <f t="shared" si="968"/>
        <v>3UTARA</v>
      </c>
      <c r="AM3410" s="5" t="str">
        <f t="shared" si="969"/>
        <v>1 &gt; 4UTARA12 RODA</v>
      </c>
      <c r="AN3410" s="5" t="str">
        <f t="shared" si="970"/>
        <v>agus suwantonoBMJ II1 &gt; 4UTARA12 RODA</v>
      </c>
      <c r="AO3410" s="5" t="str">
        <f t="shared" si="971"/>
        <v>agus suwantono1 &gt; 4UTARA12 RODA</v>
      </c>
      <c r="AP3410" s="5" t="str">
        <f t="shared" si="972"/>
        <v>44204NIGHT</v>
      </c>
    </row>
    <row r="3411" spans="1:42" x14ac:dyDescent="0.3">
      <c r="A3411" s="33">
        <v>1</v>
      </c>
      <c r="B3411" s="33"/>
      <c r="C3411" s="70">
        <v>44204</v>
      </c>
      <c r="D3411" s="71" t="s">
        <v>87</v>
      </c>
      <c r="E3411" s="70">
        <v>44205</v>
      </c>
      <c r="F3411" s="71">
        <v>5167769</v>
      </c>
      <c r="G3411" s="33" t="s">
        <v>20</v>
      </c>
      <c r="H3411" s="33" t="s">
        <v>50</v>
      </c>
      <c r="I3411" s="33" t="s">
        <v>51</v>
      </c>
      <c r="J3411" s="33" t="s">
        <v>53</v>
      </c>
      <c r="K3411" s="63" t="s">
        <v>57</v>
      </c>
      <c r="L3411" s="32" t="str">
        <f t="shared" si="955"/>
        <v>AXOR4843</v>
      </c>
      <c r="M3411" s="32" t="str">
        <f t="shared" si="956"/>
        <v>BMJ II</v>
      </c>
      <c r="N3411" s="32" t="str">
        <f t="shared" si="957"/>
        <v>12 RODA</v>
      </c>
      <c r="O3411" s="146">
        <v>7.7199074074074073E-2</v>
      </c>
      <c r="P3411" s="65">
        <v>7.7199074074074073E-2</v>
      </c>
      <c r="Q3411" s="65"/>
      <c r="R3411" s="66">
        <v>4</v>
      </c>
      <c r="S3411" s="66">
        <v>54640</v>
      </c>
      <c r="T3411" s="66">
        <v>20000</v>
      </c>
      <c r="U3411" s="67">
        <f t="shared" si="967"/>
        <v>34.64</v>
      </c>
      <c r="V3411" s="66">
        <f t="shared" si="958"/>
        <v>702395.28</v>
      </c>
      <c r="W3411" s="66" t="str">
        <f t="shared" si="959"/>
        <v>1 &gt; 4</v>
      </c>
      <c r="X3411" s="66">
        <f>A3411+SUMIFS(Presensi!F:F,Presensi!E:E,'Entry Data'!AP3411)</f>
        <v>1</v>
      </c>
      <c r="Y3411" s="66">
        <f>IFERROR(INDEX('Retasi Pricing'!F:F,MATCH('Entry Data'!AM3411,'Retasi Pricing'!E:E,0))*X3411,"")</f>
        <v>27500</v>
      </c>
      <c r="Z3411" s="62" t="s">
        <v>26</v>
      </c>
      <c r="AA3411" s="62" t="s">
        <v>27</v>
      </c>
      <c r="AB3411" s="32"/>
      <c r="AC3411" s="32" t="s">
        <v>217</v>
      </c>
      <c r="AD3411" s="32" t="str">
        <f t="shared" si="960"/>
        <v/>
      </c>
      <c r="AF3411" s="5" t="str">
        <f t="shared" si="961"/>
        <v>agus suwantono44204</v>
      </c>
      <c r="AG3411" s="5" t="str">
        <f t="shared" si="962"/>
        <v>BMJ 05044204UTARANIGHT</v>
      </c>
      <c r="AH3411" s="5" t="str">
        <f t="shared" si="963"/>
        <v>agus suwantono44204UTARANIGHT</v>
      </c>
      <c r="AI3411" s="5" t="str">
        <f t="shared" si="964"/>
        <v>BMJ 05044204NIGHT</v>
      </c>
      <c r="AJ3411" s="5" t="str">
        <f t="shared" si="965"/>
        <v>agus suwantono44204NIGHT</v>
      </c>
      <c r="AK3411" s="5" t="str">
        <f t="shared" si="966"/>
        <v>agus suwantonoBMJ II</v>
      </c>
      <c r="AL3411" s="5" t="str">
        <f t="shared" si="968"/>
        <v>4UTARA</v>
      </c>
      <c r="AM3411" s="5" t="str">
        <f t="shared" si="969"/>
        <v>1 &gt; 4UTARA12 RODA</v>
      </c>
      <c r="AN3411" s="5" t="str">
        <f t="shared" si="970"/>
        <v>agus suwantonoBMJ II1 &gt; 4UTARA12 RODA</v>
      </c>
      <c r="AO3411" s="5" t="str">
        <f t="shared" si="971"/>
        <v>agus suwantono1 &gt; 4UTARA12 RODA</v>
      </c>
      <c r="AP3411" s="5" t="str">
        <f t="shared" si="972"/>
        <v>44204NIGHT</v>
      </c>
    </row>
    <row r="3412" spans="1:42" x14ac:dyDescent="0.3">
      <c r="A3412" s="33">
        <v>1</v>
      </c>
      <c r="B3412" s="33"/>
      <c r="C3412" s="70">
        <v>44204</v>
      </c>
      <c r="D3412" s="71" t="s">
        <v>87</v>
      </c>
      <c r="E3412" s="70">
        <v>44205</v>
      </c>
      <c r="F3412" s="71">
        <v>5167828</v>
      </c>
      <c r="G3412" s="33" t="s">
        <v>20</v>
      </c>
      <c r="H3412" s="33" t="s">
        <v>50</v>
      </c>
      <c r="I3412" s="33" t="s">
        <v>170</v>
      </c>
      <c r="J3412" s="33" t="s">
        <v>23</v>
      </c>
      <c r="K3412" s="63" t="s">
        <v>57</v>
      </c>
      <c r="L3412" s="32" t="str">
        <f t="shared" si="955"/>
        <v>AXOR4843</v>
      </c>
      <c r="M3412" s="32" t="str">
        <f t="shared" si="956"/>
        <v>BMJ II</v>
      </c>
      <c r="N3412" s="32" t="str">
        <f t="shared" si="957"/>
        <v>12 RODA</v>
      </c>
      <c r="O3412" s="146">
        <v>0.14184027777777777</v>
      </c>
      <c r="P3412" s="65">
        <v>0.14184027777777777</v>
      </c>
      <c r="Q3412" s="65"/>
      <c r="R3412" s="66">
        <v>5</v>
      </c>
      <c r="S3412" s="66">
        <v>52040</v>
      </c>
      <c r="T3412" s="66">
        <v>20000</v>
      </c>
      <c r="U3412" s="67">
        <f t="shared" si="967"/>
        <v>32.04</v>
      </c>
      <c r="V3412" s="66">
        <f t="shared" si="958"/>
        <v>649675.08000000007</v>
      </c>
      <c r="W3412" s="66" t="str">
        <f t="shared" si="959"/>
        <v>&gt; 5</v>
      </c>
      <c r="X3412" s="66">
        <f>A3412+SUMIFS(Presensi!F:F,Presensi!E:E,'Entry Data'!AP3412)</f>
        <v>1</v>
      </c>
      <c r="Y3412" s="66">
        <f>IFERROR(INDEX('Retasi Pricing'!F:F,MATCH('Entry Data'!AM3412,'Retasi Pricing'!E:E,0))*X3412,"")</f>
        <v>31200</v>
      </c>
      <c r="Z3412" s="62" t="s">
        <v>26</v>
      </c>
      <c r="AA3412" s="62" t="s">
        <v>27</v>
      </c>
      <c r="AB3412" s="32"/>
      <c r="AC3412" s="32" t="s">
        <v>217</v>
      </c>
      <c r="AD3412" s="32" t="str">
        <f t="shared" si="960"/>
        <v/>
      </c>
      <c r="AF3412" s="5" t="str">
        <f t="shared" si="961"/>
        <v>agus suwantono44204</v>
      </c>
      <c r="AG3412" s="5" t="str">
        <f t="shared" si="962"/>
        <v>BMJ 05044204UTARANIGHT</v>
      </c>
      <c r="AH3412" s="5" t="str">
        <f t="shared" si="963"/>
        <v>agus suwantono44204UTARANIGHT</v>
      </c>
      <c r="AI3412" s="5" t="str">
        <f t="shared" si="964"/>
        <v>BMJ 05044204NIGHT</v>
      </c>
      <c r="AJ3412" s="5" t="str">
        <f t="shared" si="965"/>
        <v>agus suwantono44204NIGHT</v>
      </c>
      <c r="AK3412" s="5" t="str">
        <f t="shared" si="966"/>
        <v>agus suwantonoBMJ II</v>
      </c>
      <c r="AL3412" s="5" t="str">
        <f t="shared" si="968"/>
        <v>5UTARA</v>
      </c>
      <c r="AM3412" s="5" t="str">
        <f t="shared" si="969"/>
        <v>&gt; 5UTARA12 RODA</v>
      </c>
      <c r="AN3412" s="5" t="str">
        <f t="shared" si="970"/>
        <v>agus suwantonoBMJ II&gt; 5UTARA12 RODA</v>
      </c>
      <c r="AO3412" s="5" t="str">
        <f t="shared" si="971"/>
        <v>agus suwantono&gt; 5UTARA12 RODA</v>
      </c>
      <c r="AP3412" s="5" t="str">
        <f t="shared" si="972"/>
        <v>44204NIGHT</v>
      </c>
    </row>
    <row r="3413" spans="1:42" x14ac:dyDescent="0.3">
      <c r="A3413" s="33">
        <v>1</v>
      </c>
      <c r="B3413" s="33"/>
      <c r="C3413" s="70">
        <v>44204</v>
      </c>
      <c r="D3413" s="71" t="s">
        <v>87</v>
      </c>
      <c r="E3413" s="70">
        <v>44205</v>
      </c>
      <c r="F3413" s="71">
        <v>5167889</v>
      </c>
      <c r="G3413" s="33" t="s">
        <v>20</v>
      </c>
      <c r="H3413" s="33" t="s">
        <v>21</v>
      </c>
      <c r="I3413" s="33" t="s">
        <v>51</v>
      </c>
      <c r="J3413" s="33" t="s">
        <v>46</v>
      </c>
      <c r="K3413" s="63" t="s">
        <v>57</v>
      </c>
      <c r="L3413" s="32" t="str">
        <f t="shared" si="955"/>
        <v>AXOR4843</v>
      </c>
      <c r="M3413" s="32" t="str">
        <f t="shared" si="956"/>
        <v>BMJ II</v>
      </c>
      <c r="N3413" s="32" t="str">
        <f t="shared" si="957"/>
        <v>12 RODA</v>
      </c>
      <c r="O3413" s="146">
        <v>0.21449074074074073</v>
      </c>
      <c r="P3413" s="65">
        <v>0.21449074074074073</v>
      </c>
      <c r="Q3413" s="65"/>
      <c r="R3413" s="66">
        <v>6</v>
      </c>
      <c r="S3413" s="66">
        <v>52080</v>
      </c>
      <c r="T3413" s="66">
        <v>20000</v>
      </c>
      <c r="U3413" s="67">
        <f t="shared" si="967"/>
        <v>32.08</v>
      </c>
      <c r="V3413" s="66">
        <f t="shared" si="958"/>
        <v>650486.15999999992</v>
      </c>
      <c r="W3413" s="66" t="str">
        <f t="shared" si="959"/>
        <v>&gt; 6</v>
      </c>
      <c r="X3413" s="66">
        <f>A3413+SUMIFS(Presensi!F:F,Presensi!E:E,'Entry Data'!AP3413)</f>
        <v>1</v>
      </c>
      <c r="Y3413" s="66">
        <f>IFERROR(INDEX('Retasi Pricing'!F:F,MATCH('Entry Data'!AM3413,'Retasi Pricing'!E:E,0))*X3413,"")</f>
        <v>34450</v>
      </c>
      <c r="Z3413" s="62" t="s">
        <v>26</v>
      </c>
      <c r="AA3413" s="62" t="s">
        <v>27</v>
      </c>
      <c r="AB3413" s="32"/>
      <c r="AC3413" s="32" t="s">
        <v>217</v>
      </c>
      <c r="AD3413" s="32" t="str">
        <f t="shared" si="960"/>
        <v/>
      </c>
      <c r="AF3413" s="5" t="str">
        <f t="shared" si="961"/>
        <v>agus suwantono44204</v>
      </c>
      <c r="AG3413" s="5" t="str">
        <f t="shared" si="962"/>
        <v>BMJ 05044204UTARANIGHT</v>
      </c>
      <c r="AH3413" s="5" t="str">
        <f t="shared" si="963"/>
        <v>agus suwantono44204UTARANIGHT</v>
      </c>
      <c r="AI3413" s="5" t="str">
        <f t="shared" si="964"/>
        <v>BMJ 05044204NIGHT</v>
      </c>
      <c r="AJ3413" s="5" t="str">
        <f t="shared" si="965"/>
        <v>agus suwantono44204NIGHT</v>
      </c>
      <c r="AK3413" s="5" t="str">
        <f t="shared" si="966"/>
        <v>agus suwantonoBMJ II</v>
      </c>
      <c r="AL3413" s="5" t="str">
        <f t="shared" si="968"/>
        <v>6UTARA</v>
      </c>
      <c r="AM3413" s="5" t="str">
        <f t="shared" si="969"/>
        <v>&gt; 6UTARA12 RODA</v>
      </c>
      <c r="AN3413" s="5" t="str">
        <f t="shared" si="970"/>
        <v>agus suwantonoBMJ II&gt; 6UTARA12 RODA</v>
      </c>
      <c r="AO3413" s="5" t="str">
        <f t="shared" si="971"/>
        <v>agus suwantono&gt; 6UTARA12 RODA</v>
      </c>
      <c r="AP3413" s="5" t="str">
        <f t="shared" si="972"/>
        <v>44204NIGHT</v>
      </c>
    </row>
    <row r="3414" spans="1:42" x14ac:dyDescent="0.3">
      <c r="A3414" s="33">
        <v>1</v>
      </c>
      <c r="B3414" s="33"/>
      <c r="C3414" s="70">
        <v>44204</v>
      </c>
      <c r="D3414" s="71" t="s">
        <v>87</v>
      </c>
      <c r="E3414" s="70">
        <v>44204</v>
      </c>
      <c r="F3414" s="71">
        <v>5167543</v>
      </c>
      <c r="G3414" s="33" t="s">
        <v>20</v>
      </c>
      <c r="H3414" s="33" t="s">
        <v>50</v>
      </c>
      <c r="I3414" s="33" t="s">
        <v>51</v>
      </c>
      <c r="J3414" s="33" t="s">
        <v>53</v>
      </c>
      <c r="K3414" s="63" t="s">
        <v>57</v>
      </c>
      <c r="L3414" s="32" t="str">
        <f t="shared" si="955"/>
        <v>AXOR4843</v>
      </c>
      <c r="M3414" s="32" t="str">
        <f t="shared" si="956"/>
        <v>BMJ II</v>
      </c>
      <c r="N3414" s="32" t="str">
        <f t="shared" si="957"/>
        <v>12 RODA</v>
      </c>
      <c r="O3414" s="146">
        <v>0.8639930555555555</v>
      </c>
      <c r="P3414" s="65">
        <v>0.86902777777777773</v>
      </c>
      <c r="Q3414" s="65"/>
      <c r="R3414" s="66">
        <v>1</v>
      </c>
      <c r="S3414" s="66">
        <v>50420</v>
      </c>
      <c r="T3414" s="66">
        <v>20000</v>
      </c>
      <c r="U3414" s="67">
        <f t="shared" si="967"/>
        <v>30.42</v>
      </c>
      <c r="V3414" s="66">
        <f t="shared" si="958"/>
        <v>616826.34000000008</v>
      </c>
      <c r="W3414" s="66" t="str">
        <f t="shared" si="959"/>
        <v>1 &gt; 4</v>
      </c>
      <c r="X3414" s="66">
        <f>A3414+SUMIFS(Presensi!F:F,Presensi!E:E,'Entry Data'!AP3414)</f>
        <v>1</v>
      </c>
      <c r="Y3414" s="66">
        <f>IFERROR(INDEX('Retasi Pricing'!F:F,MATCH('Entry Data'!AM3414,'Retasi Pricing'!E:E,0))*X3414,"")</f>
        <v>27500</v>
      </c>
      <c r="Z3414" s="62" t="s">
        <v>26</v>
      </c>
      <c r="AA3414" s="62" t="s">
        <v>27</v>
      </c>
      <c r="AB3414" s="32"/>
      <c r="AC3414" s="32" t="s">
        <v>217</v>
      </c>
      <c r="AD3414" s="32" t="str">
        <f t="shared" si="960"/>
        <v/>
      </c>
      <c r="AF3414" s="5" t="str">
        <f t="shared" si="961"/>
        <v>agus suwantono44204</v>
      </c>
      <c r="AG3414" s="5" t="str">
        <f t="shared" si="962"/>
        <v>BMJ 05044204UTARANIGHT</v>
      </c>
      <c r="AH3414" s="5" t="str">
        <f t="shared" si="963"/>
        <v>agus suwantono44204UTARANIGHT</v>
      </c>
      <c r="AI3414" s="5" t="str">
        <f t="shared" si="964"/>
        <v>BMJ 05044204NIGHT</v>
      </c>
      <c r="AJ3414" s="5" t="str">
        <f t="shared" si="965"/>
        <v>agus suwantono44204NIGHT</v>
      </c>
      <c r="AK3414" s="5" t="str">
        <f t="shared" si="966"/>
        <v>agus suwantonoBMJ II</v>
      </c>
      <c r="AL3414" s="5" t="str">
        <f t="shared" si="968"/>
        <v>1UTARA</v>
      </c>
      <c r="AM3414" s="5" t="str">
        <f t="shared" si="969"/>
        <v>1 &gt; 4UTARA12 RODA</v>
      </c>
      <c r="AN3414" s="5" t="str">
        <f t="shared" si="970"/>
        <v>agus suwantonoBMJ II1 &gt; 4UTARA12 RODA</v>
      </c>
      <c r="AO3414" s="5" t="str">
        <f t="shared" si="971"/>
        <v>agus suwantono1 &gt; 4UTARA12 RODA</v>
      </c>
      <c r="AP3414" s="5" t="str">
        <f t="shared" si="972"/>
        <v>44204NIGHT</v>
      </c>
    </row>
    <row r="3415" spans="1:42" x14ac:dyDescent="0.3">
      <c r="A3415" s="33">
        <v>1</v>
      </c>
      <c r="B3415" s="33"/>
      <c r="C3415" s="70">
        <v>44204</v>
      </c>
      <c r="D3415" s="71" t="s">
        <v>87</v>
      </c>
      <c r="E3415" s="70">
        <v>44204</v>
      </c>
      <c r="F3415" s="71">
        <v>5167615</v>
      </c>
      <c r="G3415" s="33" t="s">
        <v>20</v>
      </c>
      <c r="H3415" s="33" t="s">
        <v>50</v>
      </c>
      <c r="I3415" s="33" t="s">
        <v>51</v>
      </c>
      <c r="J3415" s="33" t="s">
        <v>53</v>
      </c>
      <c r="K3415" s="63" t="s">
        <v>57</v>
      </c>
      <c r="L3415" s="32" t="str">
        <f t="shared" si="955"/>
        <v>AXOR4843</v>
      </c>
      <c r="M3415" s="32" t="str">
        <f t="shared" si="956"/>
        <v>BMJ II</v>
      </c>
      <c r="N3415" s="32" t="str">
        <f t="shared" si="957"/>
        <v>12 RODA</v>
      </c>
      <c r="O3415" s="146">
        <v>0.92565972222222215</v>
      </c>
      <c r="P3415" s="65">
        <v>0.92565972222222215</v>
      </c>
      <c r="Q3415" s="65"/>
      <c r="R3415" s="66">
        <v>2</v>
      </c>
      <c r="S3415" s="66">
        <v>52980</v>
      </c>
      <c r="T3415" s="66">
        <v>20000</v>
      </c>
      <c r="U3415" s="67">
        <f t="shared" si="967"/>
        <v>32.979999999999997</v>
      </c>
      <c r="V3415" s="66">
        <f t="shared" si="958"/>
        <v>668735.45999999985</v>
      </c>
      <c r="W3415" s="66" t="str">
        <f t="shared" si="959"/>
        <v>1 &gt; 4</v>
      </c>
      <c r="X3415" s="66">
        <f>A3415+SUMIFS(Presensi!F:F,Presensi!E:E,'Entry Data'!AP3415)</f>
        <v>1</v>
      </c>
      <c r="Y3415" s="66">
        <f>IFERROR(INDEX('Retasi Pricing'!F:F,MATCH('Entry Data'!AM3415,'Retasi Pricing'!E:E,0))*X3415,"")</f>
        <v>27500</v>
      </c>
      <c r="Z3415" s="62" t="s">
        <v>26</v>
      </c>
      <c r="AA3415" s="62" t="s">
        <v>27</v>
      </c>
      <c r="AB3415" s="32"/>
      <c r="AC3415" s="32" t="s">
        <v>217</v>
      </c>
      <c r="AD3415" s="32" t="str">
        <f t="shared" si="960"/>
        <v/>
      </c>
      <c r="AF3415" s="5" t="str">
        <f t="shared" si="961"/>
        <v>agus suwantono44204</v>
      </c>
      <c r="AG3415" s="5" t="str">
        <f t="shared" si="962"/>
        <v>BMJ 05044204UTARANIGHT</v>
      </c>
      <c r="AH3415" s="5" t="str">
        <f t="shared" si="963"/>
        <v>agus suwantono44204UTARANIGHT</v>
      </c>
      <c r="AI3415" s="5" t="str">
        <f t="shared" si="964"/>
        <v>BMJ 05044204NIGHT</v>
      </c>
      <c r="AJ3415" s="5" t="str">
        <f t="shared" si="965"/>
        <v>agus suwantono44204NIGHT</v>
      </c>
      <c r="AK3415" s="5" t="str">
        <f t="shared" si="966"/>
        <v>agus suwantonoBMJ II</v>
      </c>
      <c r="AL3415" s="5" t="str">
        <f t="shared" si="968"/>
        <v>2UTARA</v>
      </c>
      <c r="AM3415" s="5" t="str">
        <f t="shared" si="969"/>
        <v>1 &gt; 4UTARA12 RODA</v>
      </c>
      <c r="AN3415" s="5" t="str">
        <f t="shared" si="970"/>
        <v>agus suwantonoBMJ II1 &gt; 4UTARA12 RODA</v>
      </c>
      <c r="AO3415" s="5" t="str">
        <f t="shared" si="971"/>
        <v>agus suwantono1 &gt; 4UTARA12 RODA</v>
      </c>
      <c r="AP3415" s="5" t="str">
        <f t="shared" si="972"/>
        <v>44204NIGHT</v>
      </c>
    </row>
    <row r="3416" spans="1:42" x14ac:dyDescent="0.3">
      <c r="A3416" s="33">
        <v>1</v>
      </c>
      <c r="B3416" s="33"/>
      <c r="C3416" s="70">
        <v>44204</v>
      </c>
      <c r="D3416" s="71" t="s">
        <v>87</v>
      </c>
      <c r="E3416" s="70">
        <v>44204</v>
      </c>
      <c r="F3416" s="71">
        <v>5167521</v>
      </c>
      <c r="G3416" s="33" t="s">
        <v>20</v>
      </c>
      <c r="H3416" s="33" t="s">
        <v>21</v>
      </c>
      <c r="I3416" s="33" t="s">
        <v>22</v>
      </c>
      <c r="J3416" s="33" t="s">
        <v>23</v>
      </c>
      <c r="K3416" s="63" t="s">
        <v>60</v>
      </c>
      <c r="L3416" s="32" t="str">
        <f t="shared" si="955"/>
        <v>AXOR4843</v>
      </c>
      <c r="M3416" s="32" t="str">
        <f t="shared" si="956"/>
        <v>BMJ II</v>
      </c>
      <c r="N3416" s="32" t="str">
        <f t="shared" si="957"/>
        <v>12 RODA</v>
      </c>
      <c r="O3416" s="146">
        <v>0.84075231481481483</v>
      </c>
      <c r="P3416" s="65">
        <v>0.84562500000000007</v>
      </c>
      <c r="Q3416" s="65"/>
      <c r="R3416" s="66">
        <v>1</v>
      </c>
      <c r="S3416" s="66">
        <v>50100</v>
      </c>
      <c r="T3416" s="66">
        <v>19520</v>
      </c>
      <c r="U3416" s="67">
        <f t="shared" si="967"/>
        <v>30.58</v>
      </c>
      <c r="V3416" s="66">
        <f t="shared" si="958"/>
        <v>620070.65999999992</v>
      </c>
      <c r="W3416" s="66" t="str">
        <f t="shared" si="959"/>
        <v>1 &gt; 4</v>
      </c>
      <c r="X3416" s="66">
        <f>A3416+SUMIFS(Presensi!F:F,Presensi!E:E,'Entry Data'!AP3416)</f>
        <v>1</v>
      </c>
      <c r="Y3416" s="66">
        <f>IFERROR(INDEX('Retasi Pricing'!F:F,MATCH('Entry Data'!AM3416,'Retasi Pricing'!E:E,0))*X3416,"")</f>
        <v>27500</v>
      </c>
      <c r="Z3416" s="62" t="s">
        <v>26</v>
      </c>
      <c r="AA3416" s="62" t="s">
        <v>27</v>
      </c>
      <c r="AB3416" s="32"/>
      <c r="AC3416" s="32" t="s">
        <v>200</v>
      </c>
      <c r="AD3416" s="32" t="str">
        <f t="shared" si="960"/>
        <v/>
      </c>
      <c r="AF3416" s="5" t="str">
        <f t="shared" si="961"/>
        <v>teguh sugeng44204</v>
      </c>
      <c r="AG3416" s="5" t="str">
        <f t="shared" si="962"/>
        <v>BMJ 05244204UTARANIGHT</v>
      </c>
      <c r="AH3416" s="5" t="str">
        <f t="shared" si="963"/>
        <v>teguh sugeng44204UTARANIGHT</v>
      </c>
      <c r="AI3416" s="5" t="str">
        <f t="shared" si="964"/>
        <v>BMJ 05244204NIGHT</v>
      </c>
      <c r="AJ3416" s="5" t="str">
        <f t="shared" si="965"/>
        <v>teguh sugeng44204NIGHT</v>
      </c>
      <c r="AK3416" s="5" t="str">
        <f t="shared" si="966"/>
        <v>teguh sugengBMJ II</v>
      </c>
      <c r="AL3416" s="5" t="str">
        <f t="shared" si="968"/>
        <v>1UTARA</v>
      </c>
      <c r="AM3416" s="5" t="str">
        <f t="shared" si="969"/>
        <v>1 &gt; 4UTARA12 RODA</v>
      </c>
      <c r="AN3416" s="5" t="str">
        <f t="shared" si="970"/>
        <v>teguh sugengBMJ II1 &gt; 4UTARA12 RODA</v>
      </c>
      <c r="AO3416" s="5" t="str">
        <f t="shared" si="971"/>
        <v>teguh sugeng1 &gt; 4UTARA12 RODA</v>
      </c>
      <c r="AP3416" s="5" t="str">
        <f t="shared" si="972"/>
        <v>44204NIGHT</v>
      </c>
    </row>
    <row r="3417" spans="1:42" x14ac:dyDescent="0.3">
      <c r="A3417" s="33">
        <v>1</v>
      </c>
      <c r="B3417" s="33"/>
      <c r="C3417" s="70">
        <v>44204</v>
      </c>
      <c r="D3417" s="71" t="s">
        <v>87</v>
      </c>
      <c r="E3417" s="70">
        <v>44204</v>
      </c>
      <c r="F3417" s="71">
        <v>5167624</v>
      </c>
      <c r="G3417" s="33" t="s">
        <v>38</v>
      </c>
      <c r="H3417" s="33" t="s">
        <v>113</v>
      </c>
      <c r="I3417" s="33" t="s">
        <v>291</v>
      </c>
      <c r="J3417" s="33" t="s">
        <v>115</v>
      </c>
      <c r="K3417" s="63" t="s">
        <v>60</v>
      </c>
      <c r="L3417" s="32" t="str">
        <f t="shared" si="955"/>
        <v>AXOR4843</v>
      </c>
      <c r="M3417" s="32" t="str">
        <f t="shared" si="956"/>
        <v>BMJ II</v>
      </c>
      <c r="N3417" s="32" t="str">
        <f t="shared" si="957"/>
        <v>12 RODA</v>
      </c>
      <c r="O3417" s="146">
        <v>0.93053240740740739</v>
      </c>
      <c r="P3417" s="65">
        <v>0.93053240740740739</v>
      </c>
      <c r="Q3417" s="65"/>
      <c r="R3417" s="66">
        <v>2</v>
      </c>
      <c r="S3417" s="66">
        <v>52920</v>
      </c>
      <c r="T3417" s="66">
        <v>19520</v>
      </c>
      <c r="U3417" s="67">
        <f t="shared" si="967"/>
        <v>33.4</v>
      </c>
      <c r="V3417" s="66">
        <f t="shared" si="958"/>
        <v>1003335.9999999999</v>
      </c>
      <c r="W3417" s="66" t="str">
        <f t="shared" si="959"/>
        <v>1 &gt; 3</v>
      </c>
      <c r="X3417" s="66">
        <f>A3417+SUMIFS(Presensi!F:F,Presensi!E:E,'Entry Data'!AP3417)</f>
        <v>1</v>
      </c>
      <c r="Y3417" s="66">
        <f>IFERROR(INDEX('Retasi Pricing'!F:F,MATCH('Entry Data'!AM3417,'Retasi Pricing'!E:E,0))*X3417,"")</f>
        <v>38000</v>
      </c>
      <c r="Z3417" s="62" t="s">
        <v>26</v>
      </c>
      <c r="AA3417" s="62" t="s">
        <v>27</v>
      </c>
      <c r="AB3417" s="32"/>
      <c r="AC3417" s="32" t="s">
        <v>200</v>
      </c>
      <c r="AD3417" s="32" t="str">
        <f t="shared" si="960"/>
        <v/>
      </c>
      <c r="AF3417" s="5" t="str">
        <f t="shared" si="961"/>
        <v>teguh sugeng44204</v>
      </c>
      <c r="AG3417" s="5" t="str">
        <f t="shared" si="962"/>
        <v>BMJ 05244204SELATANNIGHT</v>
      </c>
      <c r="AH3417" s="5" t="str">
        <f t="shared" si="963"/>
        <v>teguh sugeng44204SELATANNIGHT</v>
      </c>
      <c r="AI3417" s="5" t="str">
        <f t="shared" si="964"/>
        <v>BMJ 05244204NIGHT</v>
      </c>
      <c r="AJ3417" s="5" t="str">
        <f t="shared" si="965"/>
        <v>teguh sugeng44204NIGHT</v>
      </c>
      <c r="AK3417" s="5" t="str">
        <f t="shared" si="966"/>
        <v>teguh sugengBMJ II</v>
      </c>
      <c r="AL3417" s="5" t="str">
        <f t="shared" si="968"/>
        <v>2SELATAN</v>
      </c>
      <c r="AM3417" s="5" t="str">
        <f t="shared" si="969"/>
        <v>1 &gt; 3SELATAN12 RODA</v>
      </c>
      <c r="AN3417" s="5" t="str">
        <f t="shared" si="970"/>
        <v>teguh sugengBMJ II1 &gt; 3SELATAN12 RODA</v>
      </c>
      <c r="AO3417" s="5" t="str">
        <f t="shared" si="971"/>
        <v>teguh sugeng1 &gt; 3SELATAN12 RODA</v>
      </c>
      <c r="AP3417" s="5" t="str">
        <f t="shared" si="972"/>
        <v>44204NIGHT</v>
      </c>
    </row>
    <row r="3418" spans="1:42" x14ac:dyDescent="0.3">
      <c r="A3418" s="33">
        <v>1</v>
      </c>
      <c r="B3418" s="33"/>
      <c r="C3418" s="70">
        <v>44204</v>
      </c>
      <c r="D3418" s="71" t="s">
        <v>87</v>
      </c>
      <c r="E3418" s="70">
        <v>44205</v>
      </c>
      <c r="F3418" s="71">
        <v>5167725</v>
      </c>
      <c r="G3418" s="33" t="s">
        <v>20</v>
      </c>
      <c r="H3418" s="33" t="s">
        <v>50</v>
      </c>
      <c r="I3418" s="33" t="s">
        <v>170</v>
      </c>
      <c r="J3418" s="33" t="s">
        <v>23</v>
      </c>
      <c r="K3418" s="63" t="s">
        <v>62</v>
      </c>
      <c r="L3418" s="32" t="str">
        <f t="shared" si="955"/>
        <v>FM260JD</v>
      </c>
      <c r="M3418" s="32" t="str">
        <f t="shared" si="956"/>
        <v>BMJ III</v>
      </c>
      <c r="N3418" s="32" t="str">
        <f t="shared" si="957"/>
        <v>10 RODA</v>
      </c>
      <c r="O3418" s="146">
        <v>2.2476851851851855E-2</v>
      </c>
      <c r="P3418" s="65">
        <v>2.2476851851851855E-2</v>
      </c>
      <c r="Q3418" s="65"/>
      <c r="R3418" s="66">
        <v>3</v>
      </c>
      <c r="S3418" s="66">
        <v>40260</v>
      </c>
      <c r="T3418" s="66">
        <v>14620</v>
      </c>
      <c r="U3418" s="67">
        <f t="shared" si="967"/>
        <v>25.64</v>
      </c>
      <c r="V3418" s="66">
        <f t="shared" si="958"/>
        <v>499826.16000000003</v>
      </c>
      <c r="W3418" s="66" t="str">
        <f t="shared" si="959"/>
        <v>1 &gt; 4</v>
      </c>
      <c r="X3418" s="66">
        <f>A3418+SUMIFS(Presensi!F:F,Presensi!E:E,'Entry Data'!AP3418)</f>
        <v>1</v>
      </c>
      <c r="Y3418" s="66">
        <f>IFERROR(INDEX('Retasi Pricing'!F:F,MATCH('Entry Data'!AM3418,'Retasi Pricing'!E:E,0))*X3418,"")</f>
        <v>25000</v>
      </c>
      <c r="Z3418" s="62" t="s">
        <v>26</v>
      </c>
      <c r="AA3418" s="62" t="s">
        <v>27</v>
      </c>
      <c r="AB3418" s="32"/>
      <c r="AC3418" s="32" t="s">
        <v>106</v>
      </c>
      <c r="AD3418" s="32" t="str">
        <f t="shared" si="960"/>
        <v/>
      </c>
      <c r="AF3418" s="5" t="str">
        <f t="shared" si="961"/>
        <v>muhlis44204</v>
      </c>
      <c r="AG3418" s="5" t="str">
        <f t="shared" si="962"/>
        <v>BMJ 05344204UTARANIGHT</v>
      </c>
      <c r="AH3418" s="5" t="str">
        <f t="shared" si="963"/>
        <v>muhlis44204UTARANIGHT</v>
      </c>
      <c r="AI3418" s="5" t="str">
        <f t="shared" si="964"/>
        <v>BMJ 05344204NIGHT</v>
      </c>
      <c r="AJ3418" s="5" t="str">
        <f t="shared" si="965"/>
        <v>muhlis44204NIGHT</v>
      </c>
      <c r="AK3418" s="5" t="str">
        <f t="shared" si="966"/>
        <v>muhlisBMJ III</v>
      </c>
      <c r="AL3418" s="5" t="str">
        <f t="shared" si="968"/>
        <v>3UTARA</v>
      </c>
      <c r="AM3418" s="5" t="str">
        <f t="shared" si="969"/>
        <v>1 &gt; 4UTARA10 RODA</v>
      </c>
      <c r="AN3418" s="5" t="str">
        <f t="shared" si="970"/>
        <v>muhlisBMJ III1 &gt; 4UTARA10 RODA</v>
      </c>
      <c r="AO3418" s="5" t="str">
        <f t="shared" si="971"/>
        <v>muhlis1 &gt; 4UTARA10 RODA</v>
      </c>
      <c r="AP3418" s="5" t="str">
        <f t="shared" si="972"/>
        <v>44204NIGHT</v>
      </c>
    </row>
    <row r="3419" spans="1:42" x14ac:dyDescent="0.3">
      <c r="A3419" s="33">
        <v>1</v>
      </c>
      <c r="B3419" s="33"/>
      <c r="C3419" s="70">
        <v>44204</v>
      </c>
      <c r="D3419" s="71" t="s">
        <v>87</v>
      </c>
      <c r="E3419" s="70">
        <v>44204</v>
      </c>
      <c r="F3419" s="71">
        <v>5167590</v>
      </c>
      <c r="G3419" s="33" t="s">
        <v>20</v>
      </c>
      <c r="H3419" s="33" t="s">
        <v>21</v>
      </c>
      <c r="I3419" s="33" t="s">
        <v>22</v>
      </c>
      <c r="J3419" s="33" t="s">
        <v>23</v>
      </c>
      <c r="K3419" s="63" t="s">
        <v>62</v>
      </c>
      <c r="L3419" s="32" t="str">
        <f t="shared" si="955"/>
        <v>FM260JD</v>
      </c>
      <c r="M3419" s="32" t="str">
        <f t="shared" si="956"/>
        <v>BMJ III</v>
      </c>
      <c r="N3419" s="32" t="str">
        <f t="shared" si="957"/>
        <v>10 RODA</v>
      </c>
      <c r="O3419" s="146">
        <v>0.90324074074074068</v>
      </c>
      <c r="P3419" s="65">
        <v>0.90793981481481489</v>
      </c>
      <c r="Q3419" s="65"/>
      <c r="R3419" s="66">
        <v>1</v>
      </c>
      <c r="S3419" s="66">
        <v>37580</v>
      </c>
      <c r="T3419" s="66">
        <v>14620</v>
      </c>
      <c r="U3419" s="67">
        <f t="shared" si="967"/>
        <v>22.96</v>
      </c>
      <c r="V3419" s="66">
        <f t="shared" si="958"/>
        <v>447582.24</v>
      </c>
      <c r="W3419" s="66" t="str">
        <f t="shared" si="959"/>
        <v>1 &gt; 4</v>
      </c>
      <c r="X3419" s="66">
        <f>A3419+SUMIFS(Presensi!F:F,Presensi!E:E,'Entry Data'!AP3419)</f>
        <v>1</v>
      </c>
      <c r="Y3419" s="66">
        <f>IFERROR(INDEX('Retasi Pricing'!F:F,MATCH('Entry Data'!AM3419,'Retasi Pricing'!E:E,0))*X3419,"")</f>
        <v>25000</v>
      </c>
      <c r="Z3419" s="62" t="s">
        <v>26</v>
      </c>
      <c r="AA3419" s="62" t="s">
        <v>27</v>
      </c>
      <c r="AB3419" s="32"/>
      <c r="AC3419" s="32" t="s">
        <v>106</v>
      </c>
      <c r="AD3419" s="32" t="str">
        <f t="shared" si="960"/>
        <v/>
      </c>
      <c r="AF3419" s="5" t="str">
        <f t="shared" si="961"/>
        <v>muhlis44204</v>
      </c>
      <c r="AG3419" s="5" t="str">
        <f t="shared" si="962"/>
        <v>BMJ 05344204UTARANIGHT</v>
      </c>
      <c r="AH3419" s="5" t="str">
        <f t="shared" si="963"/>
        <v>muhlis44204UTARANIGHT</v>
      </c>
      <c r="AI3419" s="5" t="str">
        <f t="shared" si="964"/>
        <v>BMJ 05344204NIGHT</v>
      </c>
      <c r="AJ3419" s="5" t="str">
        <f t="shared" si="965"/>
        <v>muhlis44204NIGHT</v>
      </c>
      <c r="AK3419" s="5" t="str">
        <f t="shared" si="966"/>
        <v>muhlisBMJ III</v>
      </c>
      <c r="AL3419" s="5" t="str">
        <f t="shared" si="968"/>
        <v>1UTARA</v>
      </c>
      <c r="AM3419" s="5" t="str">
        <f t="shared" si="969"/>
        <v>1 &gt; 4UTARA10 RODA</v>
      </c>
      <c r="AN3419" s="5" t="str">
        <f t="shared" si="970"/>
        <v>muhlisBMJ III1 &gt; 4UTARA10 RODA</v>
      </c>
      <c r="AO3419" s="5" t="str">
        <f t="shared" si="971"/>
        <v>muhlis1 &gt; 4UTARA10 RODA</v>
      </c>
      <c r="AP3419" s="5" t="str">
        <f t="shared" si="972"/>
        <v>44204NIGHT</v>
      </c>
    </row>
    <row r="3420" spans="1:42" x14ac:dyDescent="0.3">
      <c r="A3420" s="33">
        <v>1</v>
      </c>
      <c r="B3420" s="33"/>
      <c r="C3420" s="70">
        <v>44204</v>
      </c>
      <c r="D3420" s="71" t="s">
        <v>87</v>
      </c>
      <c r="E3420" s="70">
        <v>44204</v>
      </c>
      <c r="F3420" s="71">
        <v>5167665</v>
      </c>
      <c r="G3420" s="33" t="s">
        <v>20</v>
      </c>
      <c r="H3420" s="33" t="s">
        <v>21</v>
      </c>
      <c r="I3420" s="33" t="s">
        <v>22</v>
      </c>
      <c r="J3420" s="33" t="s">
        <v>23</v>
      </c>
      <c r="K3420" s="63" t="s">
        <v>62</v>
      </c>
      <c r="L3420" s="32" t="str">
        <f t="shared" si="955"/>
        <v>FM260JD</v>
      </c>
      <c r="M3420" s="32" t="str">
        <f t="shared" si="956"/>
        <v>BMJ III</v>
      </c>
      <c r="N3420" s="32" t="str">
        <f t="shared" si="957"/>
        <v>10 RODA</v>
      </c>
      <c r="O3420" s="146">
        <v>0.96288194444444442</v>
      </c>
      <c r="P3420" s="65">
        <v>0.96288194444444442</v>
      </c>
      <c r="Q3420" s="65"/>
      <c r="R3420" s="66">
        <v>2</v>
      </c>
      <c r="S3420" s="66">
        <v>39260</v>
      </c>
      <c r="T3420" s="66">
        <v>14620</v>
      </c>
      <c r="U3420" s="67">
        <f t="shared" si="967"/>
        <v>24.64</v>
      </c>
      <c r="V3420" s="66">
        <f t="shared" si="958"/>
        <v>480332.16000000003</v>
      </c>
      <c r="W3420" s="66" t="str">
        <f t="shared" si="959"/>
        <v>1 &gt; 4</v>
      </c>
      <c r="X3420" s="66">
        <f>A3420+SUMIFS(Presensi!F:F,Presensi!E:E,'Entry Data'!AP3420)</f>
        <v>1</v>
      </c>
      <c r="Y3420" s="66">
        <f>IFERROR(INDEX('Retasi Pricing'!F:F,MATCH('Entry Data'!AM3420,'Retasi Pricing'!E:E,0))*X3420,"")</f>
        <v>25000</v>
      </c>
      <c r="Z3420" s="62" t="s">
        <v>26</v>
      </c>
      <c r="AA3420" s="62" t="s">
        <v>27</v>
      </c>
      <c r="AB3420" s="32"/>
      <c r="AC3420" s="32" t="s">
        <v>106</v>
      </c>
      <c r="AD3420" s="32" t="str">
        <f t="shared" si="960"/>
        <v/>
      </c>
      <c r="AF3420" s="5" t="str">
        <f t="shared" si="961"/>
        <v>muhlis44204</v>
      </c>
      <c r="AG3420" s="5" t="str">
        <f t="shared" si="962"/>
        <v>BMJ 05344204UTARANIGHT</v>
      </c>
      <c r="AH3420" s="5" t="str">
        <f t="shared" si="963"/>
        <v>muhlis44204UTARANIGHT</v>
      </c>
      <c r="AI3420" s="5" t="str">
        <f t="shared" si="964"/>
        <v>BMJ 05344204NIGHT</v>
      </c>
      <c r="AJ3420" s="5" t="str">
        <f t="shared" si="965"/>
        <v>muhlis44204NIGHT</v>
      </c>
      <c r="AK3420" s="5" t="str">
        <f t="shared" si="966"/>
        <v>muhlisBMJ III</v>
      </c>
      <c r="AL3420" s="5" t="str">
        <f t="shared" si="968"/>
        <v>2UTARA</v>
      </c>
      <c r="AM3420" s="5" t="str">
        <f t="shared" si="969"/>
        <v>1 &gt; 4UTARA10 RODA</v>
      </c>
      <c r="AN3420" s="5" t="str">
        <f t="shared" si="970"/>
        <v>muhlisBMJ III1 &gt; 4UTARA10 RODA</v>
      </c>
      <c r="AO3420" s="5" t="str">
        <f t="shared" si="971"/>
        <v>muhlis1 &gt; 4UTARA10 RODA</v>
      </c>
      <c r="AP3420" s="5" t="str">
        <f t="shared" si="972"/>
        <v>44204NIGHT</v>
      </c>
    </row>
    <row r="3421" spans="1:42" x14ac:dyDescent="0.3">
      <c r="A3421" s="33">
        <v>1</v>
      </c>
      <c r="B3421" s="33"/>
      <c r="C3421" s="70">
        <v>44204</v>
      </c>
      <c r="D3421" s="71" t="s">
        <v>87</v>
      </c>
      <c r="E3421" s="70">
        <v>44205</v>
      </c>
      <c r="F3421" s="71">
        <v>5167708</v>
      </c>
      <c r="G3421" s="33" t="s">
        <v>20</v>
      </c>
      <c r="H3421" s="33" t="s">
        <v>21</v>
      </c>
      <c r="I3421" s="33" t="s">
        <v>22</v>
      </c>
      <c r="J3421" s="33" t="s">
        <v>23</v>
      </c>
      <c r="K3421" s="63" t="s">
        <v>67</v>
      </c>
      <c r="L3421" s="32" t="str">
        <f t="shared" si="955"/>
        <v>FM260JD</v>
      </c>
      <c r="M3421" s="32" t="str">
        <f t="shared" si="956"/>
        <v>BMJ III</v>
      </c>
      <c r="N3421" s="32" t="str">
        <f t="shared" si="957"/>
        <v>10 RODA</v>
      </c>
      <c r="O3421" s="146">
        <v>6.2037037037037043E-3</v>
      </c>
      <c r="P3421" s="65">
        <v>6.2037037037037043E-3</v>
      </c>
      <c r="Q3421" s="65"/>
      <c r="R3421" s="66">
        <v>4</v>
      </c>
      <c r="S3421" s="66">
        <v>38780</v>
      </c>
      <c r="T3421" s="66">
        <v>14840</v>
      </c>
      <c r="U3421" s="67">
        <f t="shared" si="967"/>
        <v>23.94</v>
      </c>
      <c r="V3421" s="66">
        <f t="shared" si="958"/>
        <v>466686.36</v>
      </c>
      <c r="W3421" s="66" t="str">
        <f t="shared" si="959"/>
        <v>1 &gt; 4</v>
      </c>
      <c r="X3421" s="66">
        <f>A3421+SUMIFS(Presensi!F:F,Presensi!E:E,'Entry Data'!AP3421)</f>
        <v>1</v>
      </c>
      <c r="Y3421" s="66">
        <f>IFERROR(INDEX('Retasi Pricing'!F:F,MATCH('Entry Data'!AM3421,'Retasi Pricing'!E:E,0))*X3421,"")</f>
        <v>25000</v>
      </c>
      <c r="Z3421" s="62" t="s">
        <v>26</v>
      </c>
      <c r="AA3421" s="62" t="s">
        <v>27</v>
      </c>
      <c r="AB3421" s="32"/>
      <c r="AC3421" s="32" t="s">
        <v>188</v>
      </c>
      <c r="AD3421" s="32" t="str">
        <f t="shared" si="960"/>
        <v/>
      </c>
      <c r="AF3421" s="5" t="str">
        <f t="shared" si="961"/>
        <v>setianto44204</v>
      </c>
      <c r="AG3421" s="5" t="str">
        <f t="shared" si="962"/>
        <v>BMJ 05444204UTARANIGHT</v>
      </c>
      <c r="AH3421" s="5" t="str">
        <f t="shared" si="963"/>
        <v>setianto44204UTARANIGHT</v>
      </c>
      <c r="AI3421" s="5" t="str">
        <f t="shared" si="964"/>
        <v>BMJ 05444204NIGHT</v>
      </c>
      <c r="AJ3421" s="5" t="str">
        <f t="shared" si="965"/>
        <v>setianto44204NIGHT</v>
      </c>
      <c r="AK3421" s="5" t="str">
        <f t="shared" si="966"/>
        <v>setiantoBMJ III</v>
      </c>
      <c r="AL3421" s="5" t="str">
        <f t="shared" si="968"/>
        <v>4UTARA</v>
      </c>
      <c r="AM3421" s="5" t="str">
        <f t="shared" si="969"/>
        <v>1 &gt; 4UTARA10 RODA</v>
      </c>
      <c r="AN3421" s="5" t="str">
        <f t="shared" si="970"/>
        <v>setiantoBMJ III1 &gt; 4UTARA10 RODA</v>
      </c>
      <c r="AO3421" s="5" t="str">
        <f t="shared" si="971"/>
        <v>setianto1 &gt; 4UTARA10 RODA</v>
      </c>
      <c r="AP3421" s="5" t="str">
        <f t="shared" si="972"/>
        <v>44204NIGHT</v>
      </c>
    </row>
    <row r="3422" spans="1:42" x14ac:dyDescent="0.3">
      <c r="A3422" s="33">
        <v>1</v>
      </c>
      <c r="B3422" s="33"/>
      <c r="C3422" s="70">
        <v>44204</v>
      </c>
      <c r="D3422" s="71" t="s">
        <v>87</v>
      </c>
      <c r="E3422" s="70">
        <v>44205</v>
      </c>
      <c r="F3422" s="71">
        <v>5167765</v>
      </c>
      <c r="G3422" s="33" t="s">
        <v>20</v>
      </c>
      <c r="H3422" s="33" t="s">
        <v>21</v>
      </c>
      <c r="I3422" s="33" t="s">
        <v>22</v>
      </c>
      <c r="J3422" s="33" t="s">
        <v>23</v>
      </c>
      <c r="K3422" s="63" t="s">
        <v>67</v>
      </c>
      <c r="L3422" s="32" t="str">
        <f t="shared" si="955"/>
        <v>FM260JD</v>
      </c>
      <c r="M3422" s="32" t="str">
        <f t="shared" si="956"/>
        <v>BMJ III</v>
      </c>
      <c r="N3422" s="32" t="str">
        <f t="shared" si="957"/>
        <v>10 RODA</v>
      </c>
      <c r="O3422" s="146">
        <v>7.5393518518518512E-2</v>
      </c>
      <c r="P3422" s="65">
        <v>7.5393518518518512E-2</v>
      </c>
      <c r="Q3422" s="65"/>
      <c r="R3422" s="66">
        <v>5</v>
      </c>
      <c r="S3422" s="66">
        <v>39400</v>
      </c>
      <c r="T3422" s="66">
        <v>14840</v>
      </c>
      <c r="U3422" s="67">
        <f t="shared" si="967"/>
        <v>24.56</v>
      </c>
      <c r="V3422" s="66">
        <f t="shared" si="958"/>
        <v>478772.64</v>
      </c>
      <c r="W3422" s="66" t="str">
        <f t="shared" si="959"/>
        <v>&gt; 5</v>
      </c>
      <c r="X3422" s="66">
        <f>A3422+SUMIFS(Presensi!F:F,Presensi!E:E,'Entry Data'!AP3422)</f>
        <v>1</v>
      </c>
      <c r="Y3422" s="66">
        <f>IFERROR(INDEX('Retasi Pricing'!F:F,MATCH('Entry Data'!AM3422,'Retasi Pricing'!E:E,0))*X3422,"")</f>
        <v>27650</v>
      </c>
      <c r="Z3422" s="62" t="s">
        <v>26</v>
      </c>
      <c r="AA3422" s="62" t="s">
        <v>27</v>
      </c>
      <c r="AB3422" s="32"/>
      <c r="AC3422" s="32" t="s">
        <v>188</v>
      </c>
      <c r="AD3422" s="32" t="str">
        <f t="shared" si="960"/>
        <v/>
      </c>
      <c r="AF3422" s="5" t="str">
        <f t="shared" si="961"/>
        <v>setianto44204</v>
      </c>
      <c r="AG3422" s="5" t="str">
        <f t="shared" si="962"/>
        <v>BMJ 05444204UTARANIGHT</v>
      </c>
      <c r="AH3422" s="5" t="str">
        <f t="shared" si="963"/>
        <v>setianto44204UTARANIGHT</v>
      </c>
      <c r="AI3422" s="5" t="str">
        <f t="shared" si="964"/>
        <v>BMJ 05444204NIGHT</v>
      </c>
      <c r="AJ3422" s="5" t="str">
        <f t="shared" si="965"/>
        <v>setianto44204NIGHT</v>
      </c>
      <c r="AK3422" s="5" t="str">
        <f t="shared" si="966"/>
        <v>setiantoBMJ III</v>
      </c>
      <c r="AL3422" s="5" t="str">
        <f t="shared" si="968"/>
        <v>5UTARA</v>
      </c>
      <c r="AM3422" s="5" t="str">
        <f t="shared" si="969"/>
        <v>&gt; 5UTARA10 RODA</v>
      </c>
      <c r="AN3422" s="5" t="str">
        <f t="shared" si="970"/>
        <v>setiantoBMJ III&gt; 5UTARA10 RODA</v>
      </c>
      <c r="AO3422" s="5" t="str">
        <f t="shared" si="971"/>
        <v>setianto&gt; 5UTARA10 RODA</v>
      </c>
      <c r="AP3422" s="5" t="str">
        <f t="shared" si="972"/>
        <v>44204NIGHT</v>
      </c>
    </row>
    <row r="3423" spans="1:42" x14ac:dyDescent="0.3">
      <c r="A3423" s="33">
        <v>1</v>
      </c>
      <c r="B3423" s="33"/>
      <c r="C3423" s="70">
        <v>44204</v>
      </c>
      <c r="D3423" s="71" t="s">
        <v>87</v>
      </c>
      <c r="E3423" s="70">
        <v>44205</v>
      </c>
      <c r="F3423" s="71">
        <v>5167821</v>
      </c>
      <c r="G3423" s="33" t="s">
        <v>20</v>
      </c>
      <c r="H3423" s="33" t="s">
        <v>21</v>
      </c>
      <c r="I3423" s="33" t="s">
        <v>22</v>
      </c>
      <c r="J3423" s="33" t="s">
        <v>23</v>
      </c>
      <c r="K3423" s="63" t="s">
        <v>67</v>
      </c>
      <c r="L3423" s="32" t="str">
        <f t="shared" si="955"/>
        <v>FM260JD</v>
      </c>
      <c r="M3423" s="32" t="str">
        <f t="shared" si="956"/>
        <v>BMJ III</v>
      </c>
      <c r="N3423" s="32" t="str">
        <f t="shared" si="957"/>
        <v>10 RODA</v>
      </c>
      <c r="O3423" s="146">
        <v>0.13188657407407409</v>
      </c>
      <c r="P3423" s="65">
        <v>0.13188657407407409</v>
      </c>
      <c r="Q3423" s="65"/>
      <c r="R3423" s="66">
        <v>6</v>
      </c>
      <c r="S3423" s="66">
        <v>40560</v>
      </c>
      <c r="T3423" s="66">
        <v>14840</v>
      </c>
      <c r="U3423" s="67">
        <f t="shared" si="967"/>
        <v>25.72</v>
      </c>
      <c r="V3423" s="66">
        <f t="shared" si="958"/>
        <v>501385.68</v>
      </c>
      <c r="W3423" s="66" t="str">
        <f t="shared" si="959"/>
        <v>&gt; 6</v>
      </c>
      <c r="X3423" s="66">
        <f>A3423+SUMIFS(Presensi!F:F,Presensi!E:E,'Entry Data'!AP3423)</f>
        <v>1</v>
      </c>
      <c r="Y3423" s="66">
        <f>IFERROR(INDEX('Retasi Pricing'!F:F,MATCH('Entry Data'!AM3423,'Retasi Pricing'!E:E,0))*X3423,"")</f>
        <v>30800</v>
      </c>
      <c r="Z3423" s="62" t="s">
        <v>26</v>
      </c>
      <c r="AA3423" s="62" t="s">
        <v>27</v>
      </c>
      <c r="AB3423" s="32"/>
      <c r="AC3423" s="32" t="s">
        <v>188</v>
      </c>
      <c r="AD3423" s="32" t="str">
        <f t="shared" si="960"/>
        <v/>
      </c>
      <c r="AF3423" s="5" t="str">
        <f t="shared" si="961"/>
        <v>setianto44204</v>
      </c>
      <c r="AG3423" s="5" t="str">
        <f t="shared" si="962"/>
        <v>BMJ 05444204UTARANIGHT</v>
      </c>
      <c r="AH3423" s="5" t="str">
        <f t="shared" si="963"/>
        <v>setianto44204UTARANIGHT</v>
      </c>
      <c r="AI3423" s="5" t="str">
        <f t="shared" si="964"/>
        <v>BMJ 05444204NIGHT</v>
      </c>
      <c r="AJ3423" s="5" t="str">
        <f t="shared" si="965"/>
        <v>setianto44204NIGHT</v>
      </c>
      <c r="AK3423" s="5" t="str">
        <f t="shared" si="966"/>
        <v>setiantoBMJ III</v>
      </c>
      <c r="AL3423" s="5" t="str">
        <f t="shared" si="968"/>
        <v>6UTARA</v>
      </c>
      <c r="AM3423" s="5" t="str">
        <f t="shared" si="969"/>
        <v>&gt; 6UTARA10 RODA</v>
      </c>
      <c r="AN3423" s="5" t="str">
        <f t="shared" si="970"/>
        <v>setiantoBMJ III&gt; 6UTARA10 RODA</v>
      </c>
      <c r="AO3423" s="5" t="str">
        <f t="shared" si="971"/>
        <v>setianto&gt; 6UTARA10 RODA</v>
      </c>
      <c r="AP3423" s="5" t="str">
        <f t="shared" si="972"/>
        <v>44204NIGHT</v>
      </c>
    </row>
    <row r="3424" spans="1:42" x14ac:dyDescent="0.3">
      <c r="A3424" s="33">
        <v>1</v>
      </c>
      <c r="B3424" s="33"/>
      <c r="C3424" s="70">
        <v>44204</v>
      </c>
      <c r="D3424" s="71" t="s">
        <v>87</v>
      </c>
      <c r="E3424" s="70">
        <v>44204</v>
      </c>
      <c r="F3424" s="71">
        <v>5167514</v>
      </c>
      <c r="G3424" s="33" t="s">
        <v>20</v>
      </c>
      <c r="H3424" s="33" t="s">
        <v>21</v>
      </c>
      <c r="I3424" s="33" t="s">
        <v>22</v>
      </c>
      <c r="J3424" s="33" t="s">
        <v>23</v>
      </c>
      <c r="K3424" s="63" t="s">
        <v>67</v>
      </c>
      <c r="L3424" s="32" t="str">
        <f t="shared" si="955"/>
        <v>FM260JD</v>
      </c>
      <c r="M3424" s="32" t="str">
        <f t="shared" si="956"/>
        <v>BMJ III</v>
      </c>
      <c r="N3424" s="32" t="str">
        <f t="shared" si="957"/>
        <v>10 RODA</v>
      </c>
      <c r="O3424" s="146">
        <v>0.83359953703703704</v>
      </c>
      <c r="P3424" s="65">
        <v>0.83763888888888882</v>
      </c>
      <c r="Q3424" s="65"/>
      <c r="R3424" s="66">
        <v>1</v>
      </c>
      <c r="S3424" s="66">
        <v>39760</v>
      </c>
      <c r="T3424" s="66">
        <v>14840</v>
      </c>
      <c r="U3424" s="67">
        <f t="shared" si="967"/>
        <v>24.92</v>
      </c>
      <c r="V3424" s="66">
        <f t="shared" si="958"/>
        <v>485790.48000000004</v>
      </c>
      <c r="W3424" s="66" t="str">
        <f t="shared" si="959"/>
        <v>1 &gt; 4</v>
      </c>
      <c r="X3424" s="66">
        <f>A3424+SUMIFS(Presensi!F:F,Presensi!E:E,'Entry Data'!AP3424)</f>
        <v>1</v>
      </c>
      <c r="Y3424" s="66">
        <f>IFERROR(INDEX('Retasi Pricing'!F:F,MATCH('Entry Data'!AM3424,'Retasi Pricing'!E:E,0))*X3424,"")</f>
        <v>25000</v>
      </c>
      <c r="Z3424" s="62" t="s">
        <v>26</v>
      </c>
      <c r="AA3424" s="62" t="s">
        <v>27</v>
      </c>
      <c r="AB3424" s="32"/>
      <c r="AC3424" s="32" t="s">
        <v>188</v>
      </c>
      <c r="AD3424" s="32" t="str">
        <f t="shared" si="960"/>
        <v/>
      </c>
      <c r="AF3424" s="5" t="str">
        <f t="shared" si="961"/>
        <v>setianto44204</v>
      </c>
      <c r="AG3424" s="5" t="str">
        <f t="shared" si="962"/>
        <v>BMJ 05444204UTARANIGHT</v>
      </c>
      <c r="AH3424" s="5" t="str">
        <f t="shared" si="963"/>
        <v>setianto44204UTARANIGHT</v>
      </c>
      <c r="AI3424" s="5" t="str">
        <f t="shared" si="964"/>
        <v>BMJ 05444204NIGHT</v>
      </c>
      <c r="AJ3424" s="5" t="str">
        <f t="shared" si="965"/>
        <v>setianto44204NIGHT</v>
      </c>
      <c r="AK3424" s="5" t="str">
        <f t="shared" si="966"/>
        <v>setiantoBMJ III</v>
      </c>
      <c r="AL3424" s="5" t="str">
        <f t="shared" si="968"/>
        <v>1UTARA</v>
      </c>
      <c r="AM3424" s="5" t="str">
        <f t="shared" si="969"/>
        <v>1 &gt; 4UTARA10 RODA</v>
      </c>
      <c r="AN3424" s="5" t="str">
        <f t="shared" si="970"/>
        <v>setiantoBMJ III1 &gt; 4UTARA10 RODA</v>
      </c>
      <c r="AO3424" s="5" t="str">
        <f t="shared" si="971"/>
        <v>setianto1 &gt; 4UTARA10 RODA</v>
      </c>
      <c r="AP3424" s="5" t="str">
        <f t="shared" si="972"/>
        <v>44204NIGHT</v>
      </c>
    </row>
    <row r="3425" spans="1:42" x14ac:dyDescent="0.3">
      <c r="A3425" s="33">
        <v>1</v>
      </c>
      <c r="B3425" s="33"/>
      <c r="C3425" s="70">
        <v>44204</v>
      </c>
      <c r="D3425" s="71" t="s">
        <v>87</v>
      </c>
      <c r="E3425" s="70">
        <v>44204</v>
      </c>
      <c r="F3425" s="71">
        <v>5167576</v>
      </c>
      <c r="G3425" s="33" t="s">
        <v>20</v>
      </c>
      <c r="H3425" s="33" t="s">
        <v>21</v>
      </c>
      <c r="I3425" s="33" t="s">
        <v>22</v>
      </c>
      <c r="J3425" s="33" t="s">
        <v>23</v>
      </c>
      <c r="K3425" s="63" t="s">
        <v>67</v>
      </c>
      <c r="L3425" s="32" t="str">
        <f t="shared" si="955"/>
        <v>FM260JD</v>
      </c>
      <c r="M3425" s="32" t="str">
        <f t="shared" si="956"/>
        <v>BMJ III</v>
      </c>
      <c r="N3425" s="32" t="str">
        <f t="shared" si="957"/>
        <v>10 RODA</v>
      </c>
      <c r="O3425" s="146">
        <v>0.88748842592592592</v>
      </c>
      <c r="P3425" s="65">
        <v>0.88748842592592592</v>
      </c>
      <c r="Q3425" s="65"/>
      <c r="R3425" s="66">
        <v>2</v>
      </c>
      <c r="S3425" s="66">
        <v>38880</v>
      </c>
      <c r="T3425" s="66">
        <v>14840</v>
      </c>
      <c r="U3425" s="67">
        <f t="shared" si="967"/>
        <v>24.04</v>
      </c>
      <c r="V3425" s="66">
        <f t="shared" si="958"/>
        <v>468635.76</v>
      </c>
      <c r="W3425" s="66" t="str">
        <f t="shared" si="959"/>
        <v>1 &gt; 4</v>
      </c>
      <c r="X3425" s="66">
        <f>A3425+SUMIFS(Presensi!F:F,Presensi!E:E,'Entry Data'!AP3425)</f>
        <v>1</v>
      </c>
      <c r="Y3425" s="66">
        <f>IFERROR(INDEX('Retasi Pricing'!F:F,MATCH('Entry Data'!AM3425,'Retasi Pricing'!E:E,0))*X3425,"")</f>
        <v>25000</v>
      </c>
      <c r="Z3425" s="62" t="s">
        <v>26</v>
      </c>
      <c r="AA3425" s="62" t="s">
        <v>27</v>
      </c>
      <c r="AB3425" s="32"/>
      <c r="AC3425" s="32" t="s">
        <v>188</v>
      </c>
      <c r="AD3425" s="32" t="str">
        <f t="shared" si="960"/>
        <v/>
      </c>
      <c r="AF3425" s="5" t="str">
        <f t="shared" si="961"/>
        <v>setianto44204</v>
      </c>
      <c r="AG3425" s="5" t="str">
        <f t="shared" si="962"/>
        <v>BMJ 05444204UTARANIGHT</v>
      </c>
      <c r="AH3425" s="5" t="str">
        <f t="shared" si="963"/>
        <v>setianto44204UTARANIGHT</v>
      </c>
      <c r="AI3425" s="5" t="str">
        <f t="shared" si="964"/>
        <v>BMJ 05444204NIGHT</v>
      </c>
      <c r="AJ3425" s="5" t="str">
        <f t="shared" si="965"/>
        <v>setianto44204NIGHT</v>
      </c>
      <c r="AK3425" s="5" t="str">
        <f t="shared" si="966"/>
        <v>setiantoBMJ III</v>
      </c>
      <c r="AL3425" s="5" t="str">
        <f t="shared" si="968"/>
        <v>2UTARA</v>
      </c>
      <c r="AM3425" s="5" t="str">
        <f t="shared" si="969"/>
        <v>1 &gt; 4UTARA10 RODA</v>
      </c>
      <c r="AN3425" s="5" t="str">
        <f t="shared" si="970"/>
        <v>setiantoBMJ III1 &gt; 4UTARA10 RODA</v>
      </c>
      <c r="AO3425" s="5" t="str">
        <f t="shared" si="971"/>
        <v>setianto1 &gt; 4UTARA10 RODA</v>
      </c>
      <c r="AP3425" s="5" t="str">
        <f t="shared" si="972"/>
        <v>44204NIGHT</v>
      </c>
    </row>
    <row r="3426" spans="1:42" x14ac:dyDescent="0.3">
      <c r="A3426" s="33">
        <v>1</v>
      </c>
      <c r="B3426" s="33"/>
      <c r="C3426" s="70">
        <v>44204</v>
      </c>
      <c r="D3426" s="71" t="s">
        <v>87</v>
      </c>
      <c r="E3426" s="70">
        <v>44204</v>
      </c>
      <c r="F3426" s="71">
        <v>5167648</v>
      </c>
      <c r="G3426" s="33" t="s">
        <v>20</v>
      </c>
      <c r="H3426" s="33" t="s">
        <v>21</v>
      </c>
      <c r="I3426" s="33" t="s">
        <v>22</v>
      </c>
      <c r="J3426" s="33" t="s">
        <v>23</v>
      </c>
      <c r="K3426" s="63" t="s">
        <v>67</v>
      </c>
      <c r="L3426" s="32" t="str">
        <f t="shared" si="955"/>
        <v>FM260JD</v>
      </c>
      <c r="M3426" s="32" t="str">
        <f t="shared" si="956"/>
        <v>BMJ III</v>
      </c>
      <c r="N3426" s="32" t="str">
        <f t="shared" si="957"/>
        <v>10 RODA</v>
      </c>
      <c r="O3426" s="146">
        <v>0.94721064814814815</v>
      </c>
      <c r="P3426" s="65">
        <v>0.94721064814814815</v>
      </c>
      <c r="Q3426" s="65"/>
      <c r="R3426" s="66">
        <v>3</v>
      </c>
      <c r="S3426" s="66">
        <v>38360</v>
      </c>
      <c r="T3426" s="66">
        <v>14840</v>
      </c>
      <c r="U3426" s="67">
        <f t="shared" si="967"/>
        <v>23.52</v>
      </c>
      <c r="V3426" s="66">
        <f t="shared" si="958"/>
        <v>458498.87999999995</v>
      </c>
      <c r="W3426" s="66" t="str">
        <f t="shared" si="959"/>
        <v>1 &gt; 4</v>
      </c>
      <c r="X3426" s="66">
        <f>A3426+SUMIFS(Presensi!F:F,Presensi!E:E,'Entry Data'!AP3426)</f>
        <v>1</v>
      </c>
      <c r="Y3426" s="66">
        <f>IFERROR(INDEX('Retasi Pricing'!F:F,MATCH('Entry Data'!AM3426,'Retasi Pricing'!E:E,0))*X3426,"")</f>
        <v>25000</v>
      </c>
      <c r="Z3426" s="62" t="s">
        <v>26</v>
      </c>
      <c r="AA3426" s="62" t="s">
        <v>27</v>
      </c>
      <c r="AB3426" s="32"/>
      <c r="AC3426" s="32" t="s">
        <v>188</v>
      </c>
      <c r="AD3426" s="32" t="str">
        <f t="shared" si="960"/>
        <v/>
      </c>
      <c r="AF3426" s="5" t="str">
        <f t="shared" si="961"/>
        <v>setianto44204</v>
      </c>
      <c r="AG3426" s="5" t="str">
        <f t="shared" si="962"/>
        <v>BMJ 05444204UTARANIGHT</v>
      </c>
      <c r="AH3426" s="5" t="str">
        <f t="shared" si="963"/>
        <v>setianto44204UTARANIGHT</v>
      </c>
      <c r="AI3426" s="5" t="str">
        <f t="shared" si="964"/>
        <v>BMJ 05444204NIGHT</v>
      </c>
      <c r="AJ3426" s="5" t="str">
        <f t="shared" si="965"/>
        <v>setianto44204NIGHT</v>
      </c>
      <c r="AK3426" s="5" t="str">
        <f t="shared" si="966"/>
        <v>setiantoBMJ III</v>
      </c>
      <c r="AL3426" s="5" t="str">
        <f t="shared" si="968"/>
        <v>3UTARA</v>
      </c>
      <c r="AM3426" s="5" t="str">
        <f t="shared" si="969"/>
        <v>1 &gt; 4UTARA10 RODA</v>
      </c>
      <c r="AN3426" s="5" t="str">
        <f t="shared" si="970"/>
        <v>setiantoBMJ III1 &gt; 4UTARA10 RODA</v>
      </c>
      <c r="AO3426" s="5" t="str">
        <f t="shared" si="971"/>
        <v>setianto1 &gt; 4UTARA10 RODA</v>
      </c>
      <c r="AP3426" s="5" t="str">
        <f t="shared" si="972"/>
        <v>44204NIGHT</v>
      </c>
    </row>
    <row r="3427" spans="1:42" x14ac:dyDescent="0.3">
      <c r="A3427" s="33">
        <v>1</v>
      </c>
      <c r="B3427" s="33"/>
      <c r="C3427" s="70">
        <v>44204</v>
      </c>
      <c r="D3427" s="71" t="s">
        <v>87</v>
      </c>
      <c r="E3427" s="70">
        <v>44205</v>
      </c>
      <c r="F3427" s="71">
        <v>5167749</v>
      </c>
      <c r="G3427" s="33" t="s">
        <v>20</v>
      </c>
      <c r="H3427" s="33" t="s">
        <v>21</v>
      </c>
      <c r="I3427" s="33" t="s">
        <v>123</v>
      </c>
      <c r="J3427" s="33" t="s">
        <v>46</v>
      </c>
      <c r="K3427" s="63" t="s">
        <v>69</v>
      </c>
      <c r="L3427" s="32" t="str">
        <f t="shared" si="955"/>
        <v>FM260JD</v>
      </c>
      <c r="M3427" s="32" t="str">
        <f t="shared" si="956"/>
        <v>BMJ III</v>
      </c>
      <c r="N3427" s="32" t="str">
        <f t="shared" si="957"/>
        <v>10 RODA</v>
      </c>
      <c r="O3427" s="146">
        <v>5.1770833333333328E-2</v>
      </c>
      <c r="P3427" s="65">
        <v>5.1770833333333328E-2</v>
      </c>
      <c r="Q3427" s="65"/>
      <c r="R3427" s="66">
        <v>4</v>
      </c>
      <c r="S3427" s="66">
        <v>42380</v>
      </c>
      <c r="T3427" s="66">
        <v>14900</v>
      </c>
      <c r="U3427" s="67">
        <f t="shared" si="967"/>
        <v>27.48</v>
      </c>
      <c r="V3427" s="66">
        <f t="shared" si="958"/>
        <v>535695.12</v>
      </c>
      <c r="W3427" s="66" t="str">
        <f t="shared" si="959"/>
        <v>1 &gt; 4</v>
      </c>
      <c r="X3427" s="66">
        <f>A3427+SUMIFS(Presensi!F:F,Presensi!E:E,'Entry Data'!AP3427)</f>
        <v>1</v>
      </c>
      <c r="Y3427" s="66">
        <f>IFERROR(INDEX('Retasi Pricing'!F:F,MATCH('Entry Data'!AM3427,'Retasi Pricing'!E:E,0))*X3427,"")</f>
        <v>25000</v>
      </c>
      <c r="Z3427" s="62" t="s">
        <v>26</v>
      </c>
      <c r="AA3427" s="62" t="s">
        <v>27</v>
      </c>
      <c r="AB3427" s="32"/>
      <c r="AC3427" s="32" t="s">
        <v>201</v>
      </c>
      <c r="AD3427" s="32" t="str">
        <f t="shared" si="960"/>
        <v/>
      </c>
      <c r="AF3427" s="5" t="str">
        <f t="shared" si="961"/>
        <v>arman44204</v>
      </c>
      <c r="AG3427" s="5" t="str">
        <f t="shared" si="962"/>
        <v>BMJ 05544204UTARANIGHT</v>
      </c>
      <c r="AH3427" s="5" t="str">
        <f t="shared" si="963"/>
        <v>arman44204UTARANIGHT</v>
      </c>
      <c r="AI3427" s="5" t="str">
        <f t="shared" si="964"/>
        <v>BMJ 05544204NIGHT</v>
      </c>
      <c r="AJ3427" s="5" t="str">
        <f t="shared" si="965"/>
        <v>arman44204NIGHT</v>
      </c>
      <c r="AK3427" s="5" t="str">
        <f t="shared" si="966"/>
        <v>armanBMJ III</v>
      </c>
      <c r="AL3427" s="5" t="str">
        <f t="shared" si="968"/>
        <v>4UTARA</v>
      </c>
      <c r="AM3427" s="5" t="str">
        <f t="shared" si="969"/>
        <v>1 &gt; 4UTARA10 RODA</v>
      </c>
      <c r="AN3427" s="5" t="str">
        <f t="shared" si="970"/>
        <v>armanBMJ III1 &gt; 4UTARA10 RODA</v>
      </c>
      <c r="AO3427" s="5" t="str">
        <f t="shared" si="971"/>
        <v>arman1 &gt; 4UTARA10 RODA</v>
      </c>
      <c r="AP3427" s="5" t="str">
        <f t="shared" si="972"/>
        <v>44204NIGHT</v>
      </c>
    </row>
    <row r="3428" spans="1:42" x14ac:dyDescent="0.3">
      <c r="A3428" s="33">
        <v>1</v>
      </c>
      <c r="B3428" s="33"/>
      <c r="C3428" s="70">
        <v>44204</v>
      </c>
      <c r="D3428" s="71" t="s">
        <v>87</v>
      </c>
      <c r="E3428" s="70">
        <v>44205</v>
      </c>
      <c r="F3428" s="71">
        <v>5167809</v>
      </c>
      <c r="G3428" s="33" t="s">
        <v>20</v>
      </c>
      <c r="H3428" s="33" t="s">
        <v>21</v>
      </c>
      <c r="I3428" s="33" t="s">
        <v>22</v>
      </c>
      <c r="J3428" s="33" t="s">
        <v>23</v>
      </c>
      <c r="K3428" s="63" t="s">
        <v>69</v>
      </c>
      <c r="L3428" s="32" t="str">
        <f t="shared" si="955"/>
        <v>FM260JD</v>
      </c>
      <c r="M3428" s="32" t="str">
        <f t="shared" si="956"/>
        <v>BMJ III</v>
      </c>
      <c r="N3428" s="32" t="str">
        <f t="shared" si="957"/>
        <v>10 RODA</v>
      </c>
      <c r="O3428" s="146">
        <v>0.11496527777777778</v>
      </c>
      <c r="P3428" s="65">
        <v>0.11496527777777778</v>
      </c>
      <c r="Q3428" s="65"/>
      <c r="R3428" s="66">
        <v>5</v>
      </c>
      <c r="S3428" s="66">
        <v>38720</v>
      </c>
      <c r="T3428" s="66">
        <v>14900</v>
      </c>
      <c r="U3428" s="67">
        <f t="shared" si="967"/>
        <v>23.82</v>
      </c>
      <c r="V3428" s="66">
        <f t="shared" si="958"/>
        <v>464347.08</v>
      </c>
      <c r="W3428" s="66" t="str">
        <f t="shared" si="959"/>
        <v>&gt; 5</v>
      </c>
      <c r="X3428" s="66">
        <f>A3428+SUMIFS(Presensi!F:F,Presensi!E:E,'Entry Data'!AP3428)</f>
        <v>1</v>
      </c>
      <c r="Y3428" s="66">
        <f>IFERROR(INDEX('Retasi Pricing'!F:F,MATCH('Entry Data'!AM3428,'Retasi Pricing'!E:E,0))*X3428,"")</f>
        <v>27650</v>
      </c>
      <c r="Z3428" s="62" t="s">
        <v>26</v>
      </c>
      <c r="AA3428" s="62" t="s">
        <v>27</v>
      </c>
      <c r="AB3428" s="32"/>
      <c r="AC3428" s="32" t="s">
        <v>201</v>
      </c>
      <c r="AD3428" s="32" t="str">
        <f t="shared" si="960"/>
        <v/>
      </c>
      <c r="AF3428" s="5" t="str">
        <f t="shared" si="961"/>
        <v>arman44204</v>
      </c>
      <c r="AG3428" s="5" t="str">
        <f t="shared" si="962"/>
        <v>BMJ 05544204UTARANIGHT</v>
      </c>
      <c r="AH3428" s="5" t="str">
        <f t="shared" si="963"/>
        <v>arman44204UTARANIGHT</v>
      </c>
      <c r="AI3428" s="5" t="str">
        <f t="shared" si="964"/>
        <v>BMJ 05544204NIGHT</v>
      </c>
      <c r="AJ3428" s="5" t="str">
        <f t="shared" si="965"/>
        <v>arman44204NIGHT</v>
      </c>
      <c r="AK3428" s="5" t="str">
        <f t="shared" si="966"/>
        <v>armanBMJ III</v>
      </c>
      <c r="AL3428" s="5" t="str">
        <f t="shared" si="968"/>
        <v>5UTARA</v>
      </c>
      <c r="AM3428" s="5" t="str">
        <f t="shared" si="969"/>
        <v>&gt; 5UTARA10 RODA</v>
      </c>
      <c r="AN3428" s="5" t="str">
        <f t="shared" si="970"/>
        <v>armanBMJ III&gt; 5UTARA10 RODA</v>
      </c>
      <c r="AO3428" s="5" t="str">
        <f t="shared" si="971"/>
        <v>arman&gt; 5UTARA10 RODA</v>
      </c>
      <c r="AP3428" s="5" t="str">
        <f t="shared" si="972"/>
        <v>44204NIGHT</v>
      </c>
    </row>
    <row r="3429" spans="1:42" x14ac:dyDescent="0.3">
      <c r="A3429" s="33">
        <v>1</v>
      </c>
      <c r="B3429" s="33"/>
      <c r="C3429" s="70">
        <v>44204</v>
      </c>
      <c r="D3429" s="71" t="s">
        <v>87</v>
      </c>
      <c r="E3429" s="70">
        <v>44205</v>
      </c>
      <c r="F3429" s="71">
        <v>5167854</v>
      </c>
      <c r="G3429" s="33" t="s">
        <v>20</v>
      </c>
      <c r="H3429" s="33" t="s">
        <v>21</v>
      </c>
      <c r="I3429" s="33" t="s">
        <v>51</v>
      </c>
      <c r="J3429" s="33" t="s">
        <v>46</v>
      </c>
      <c r="K3429" s="63" t="s">
        <v>69</v>
      </c>
      <c r="L3429" s="32" t="str">
        <f t="shared" si="955"/>
        <v>FM260JD</v>
      </c>
      <c r="M3429" s="32" t="str">
        <f t="shared" si="956"/>
        <v>BMJ III</v>
      </c>
      <c r="N3429" s="32" t="str">
        <f t="shared" si="957"/>
        <v>10 RODA</v>
      </c>
      <c r="O3429" s="146">
        <v>0.18233796296296298</v>
      </c>
      <c r="P3429" s="65">
        <v>0.18233796296296298</v>
      </c>
      <c r="Q3429" s="65"/>
      <c r="R3429" s="66">
        <v>6</v>
      </c>
      <c r="S3429" s="66">
        <v>40460</v>
      </c>
      <c r="T3429" s="66">
        <v>14900</v>
      </c>
      <c r="U3429" s="67">
        <f t="shared" si="967"/>
        <v>25.56</v>
      </c>
      <c r="V3429" s="66">
        <f t="shared" si="958"/>
        <v>498266.64</v>
      </c>
      <c r="W3429" s="66" t="str">
        <f t="shared" si="959"/>
        <v>&gt; 6</v>
      </c>
      <c r="X3429" s="66">
        <f>A3429+SUMIFS(Presensi!F:F,Presensi!E:E,'Entry Data'!AP3429)</f>
        <v>1</v>
      </c>
      <c r="Y3429" s="66">
        <f>IFERROR(INDEX('Retasi Pricing'!F:F,MATCH('Entry Data'!AM3429,'Retasi Pricing'!E:E,0))*X3429,"")</f>
        <v>30800</v>
      </c>
      <c r="Z3429" s="62" t="s">
        <v>26</v>
      </c>
      <c r="AA3429" s="62" t="s">
        <v>27</v>
      </c>
      <c r="AB3429" s="32"/>
      <c r="AC3429" s="32" t="s">
        <v>201</v>
      </c>
      <c r="AD3429" s="32" t="str">
        <f t="shared" si="960"/>
        <v/>
      </c>
      <c r="AF3429" s="5" t="str">
        <f t="shared" si="961"/>
        <v>arman44204</v>
      </c>
      <c r="AG3429" s="5" t="str">
        <f t="shared" si="962"/>
        <v>BMJ 05544204UTARANIGHT</v>
      </c>
      <c r="AH3429" s="5" t="str">
        <f t="shared" si="963"/>
        <v>arman44204UTARANIGHT</v>
      </c>
      <c r="AI3429" s="5" t="str">
        <f t="shared" si="964"/>
        <v>BMJ 05544204NIGHT</v>
      </c>
      <c r="AJ3429" s="5" t="str">
        <f t="shared" si="965"/>
        <v>arman44204NIGHT</v>
      </c>
      <c r="AK3429" s="5" t="str">
        <f t="shared" si="966"/>
        <v>armanBMJ III</v>
      </c>
      <c r="AL3429" s="5" t="str">
        <f t="shared" si="968"/>
        <v>6UTARA</v>
      </c>
      <c r="AM3429" s="5" t="str">
        <f t="shared" si="969"/>
        <v>&gt; 6UTARA10 RODA</v>
      </c>
      <c r="AN3429" s="5" t="str">
        <f t="shared" si="970"/>
        <v>armanBMJ III&gt; 6UTARA10 RODA</v>
      </c>
      <c r="AO3429" s="5" t="str">
        <f t="shared" si="971"/>
        <v>arman&gt; 6UTARA10 RODA</v>
      </c>
      <c r="AP3429" s="5" t="str">
        <f t="shared" si="972"/>
        <v>44204NIGHT</v>
      </c>
    </row>
    <row r="3430" spans="1:42" x14ac:dyDescent="0.3">
      <c r="A3430" s="33">
        <v>1</v>
      </c>
      <c r="B3430" s="33"/>
      <c r="C3430" s="70">
        <v>44204</v>
      </c>
      <c r="D3430" s="71" t="s">
        <v>87</v>
      </c>
      <c r="E3430" s="70">
        <v>44205</v>
      </c>
      <c r="F3430" s="71">
        <v>5167907</v>
      </c>
      <c r="G3430" s="33" t="s">
        <v>20</v>
      </c>
      <c r="H3430" s="33" t="s">
        <v>21</v>
      </c>
      <c r="I3430" s="33" t="s">
        <v>51</v>
      </c>
      <c r="J3430" s="33" t="s">
        <v>46</v>
      </c>
      <c r="K3430" s="63" t="s">
        <v>69</v>
      </c>
      <c r="L3430" s="32" t="str">
        <f t="shared" si="955"/>
        <v>FM260JD</v>
      </c>
      <c r="M3430" s="32" t="str">
        <f t="shared" si="956"/>
        <v>BMJ III</v>
      </c>
      <c r="N3430" s="32" t="str">
        <f t="shared" si="957"/>
        <v>10 RODA</v>
      </c>
      <c r="O3430" s="146">
        <v>0.24243055555555557</v>
      </c>
      <c r="P3430" s="65">
        <v>0.24243055555555557</v>
      </c>
      <c r="Q3430" s="65"/>
      <c r="R3430" s="66">
        <v>7</v>
      </c>
      <c r="S3430" s="66">
        <v>40120</v>
      </c>
      <c r="T3430" s="66">
        <v>14900</v>
      </c>
      <c r="U3430" s="67">
        <f t="shared" si="967"/>
        <v>25.22</v>
      </c>
      <c r="V3430" s="66">
        <f t="shared" si="958"/>
        <v>491638.68</v>
      </c>
      <c r="W3430" s="66" t="str">
        <f t="shared" si="959"/>
        <v>7 &gt;</v>
      </c>
      <c r="X3430" s="66">
        <f>A3430+SUMIFS(Presensi!F:F,Presensi!E:E,'Entry Data'!AP3430)</f>
        <v>1</v>
      </c>
      <c r="Y3430" s="66">
        <f>IFERROR(INDEX('Retasi Pricing'!F:F,MATCH('Entry Data'!AM3430,'Retasi Pricing'!E:E,0))*X3430,"")</f>
        <v>37750</v>
      </c>
      <c r="Z3430" s="62" t="s">
        <v>26</v>
      </c>
      <c r="AA3430" s="62" t="s">
        <v>27</v>
      </c>
      <c r="AB3430" s="32"/>
      <c r="AC3430" s="32" t="s">
        <v>201</v>
      </c>
      <c r="AD3430" s="32" t="str">
        <f t="shared" si="960"/>
        <v/>
      </c>
      <c r="AF3430" s="5" t="str">
        <f t="shared" si="961"/>
        <v>arman44204</v>
      </c>
      <c r="AG3430" s="5" t="str">
        <f t="shared" si="962"/>
        <v>BMJ 05544204UTARANIGHT</v>
      </c>
      <c r="AH3430" s="5" t="str">
        <f t="shared" si="963"/>
        <v>arman44204UTARANIGHT</v>
      </c>
      <c r="AI3430" s="5" t="str">
        <f t="shared" si="964"/>
        <v>BMJ 05544204NIGHT</v>
      </c>
      <c r="AJ3430" s="5" t="str">
        <f t="shared" si="965"/>
        <v>arman44204NIGHT</v>
      </c>
      <c r="AK3430" s="5" t="str">
        <f t="shared" si="966"/>
        <v>armanBMJ III</v>
      </c>
      <c r="AL3430" s="5" t="str">
        <f t="shared" si="968"/>
        <v>7UTARA</v>
      </c>
      <c r="AM3430" s="5" t="str">
        <f t="shared" si="969"/>
        <v>7 &gt;UTARA10 RODA</v>
      </c>
      <c r="AN3430" s="5" t="str">
        <f t="shared" si="970"/>
        <v>armanBMJ III7 &gt;UTARA10 RODA</v>
      </c>
      <c r="AO3430" s="5" t="str">
        <f t="shared" si="971"/>
        <v>arman7 &gt;UTARA10 RODA</v>
      </c>
      <c r="AP3430" s="5" t="str">
        <f t="shared" si="972"/>
        <v>44204NIGHT</v>
      </c>
    </row>
    <row r="3431" spans="1:42" x14ac:dyDescent="0.3">
      <c r="A3431" s="33">
        <v>1</v>
      </c>
      <c r="B3431" s="33"/>
      <c r="C3431" s="70">
        <v>44204</v>
      </c>
      <c r="D3431" s="71" t="s">
        <v>87</v>
      </c>
      <c r="E3431" s="70">
        <v>44204</v>
      </c>
      <c r="F3431" s="71">
        <v>5167551</v>
      </c>
      <c r="G3431" s="33" t="s">
        <v>20</v>
      </c>
      <c r="H3431" s="33" t="s">
        <v>21</v>
      </c>
      <c r="I3431" s="33" t="s">
        <v>22</v>
      </c>
      <c r="J3431" s="33" t="s">
        <v>23</v>
      </c>
      <c r="K3431" s="63" t="s">
        <v>69</v>
      </c>
      <c r="L3431" s="32" t="str">
        <f t="shared" si="955"/>
        <v>FM260JD</v>
      </c>
      <c r="M3431" s="32" t="str">
        <f t="shared" si="956"/>
        <v>BMJ III</v>
      </c>
      <c r="N3431" s="32" t="str">
        <f t="shared" si="957"/>
        <v>10 RODA</v>
      </c>
      <c r="O3431" s="146">
        <v>0.87001157407407403</v>
      </c>
      <c r="P3431" s="65">
        <v>0.87534722222222217</v>
      </c>
      <c r="Q3431" s="65"/>
      <c r="R3431" s="66">
        <v>1</v>
      </c>
      <c r="S3431" s="66">
        <v>40100</v>
      </c>
      <c r="T3431" s="66">
        <v>14900</v>
      </c>
      <c r="U3431" s="67">
        <f t="shared" si="967"/>
        <v>25.2</v>
      </c>
      <c r="V3431" s="66">
        <f t="shared" si="958"/>
        <v>491248.79999999993</v>
      </c>
      <c r="W3431" s="66" t="str">
        <f t="shared" si="959"/>
        <v>1 &gt; 4</v>
      </c>
      <c r="X3431" s="66">
        <f>A3431+SUMIFS(Presensi!F:F,Presensi!E:E,'Entry Data'!AP3431)</f>
        <v>1</v>
      </c>
      <c r="Y3431" s="66">
        <f>IFERROR(INDEX('Retasi Pricing'!F:F,MATCH('Entry Data'!AM3431,'Retasi Pricing'!E:E,0))*X3431,"")</f>
        <v>25000</v>
      </c>
      <c r="Z3431" s="62" t="s">
        <v>26</v>
      </c>
      <c r="AA3431" s="62" t="s">
        <v>27</v>
      </c>
      <c r="AB3431" s="32"/>
      <c r="AC3431" s="32" t="s">
        <v>201</v>
      </c>
      <c r="AD3431" s="32" t="str">
        <f t="shared" si="960"/>
        <v/>
      </c>
      <c r="AF3431" s="5" t="str">
        <f t="shared" si="961"/>
        <v>arman44204</v>
      </c>
      <c r="AG3431" s="5" t="str">
        <f t="shared" si="962"/>
        <v>BMJ 05544204UTARANIGHT</v>
      </c>
      <c r="AH3431" s="5" t="str">
        <f t="shared" si="963"/>
        <v>arman44204UTARANIGHT</v>
      </c>
      <c r="AI3431" s="5" t="str">
        <f t="shared" si="964"/>
        <v>BMJ 05544204NIGHT</v>
      </c>
      <c r="AJ3431" s="5" t="str">
        <f t="shared" si="965"/>
        <v>arman44204NIGHT</v>
      </c>
      <c r="AK3431" s="5" t="str">
        <f t="shared" si="966"/>
        <v>armanBMJ III</v>
      </c>
      <c r="AL3431" s="5" t="str">
        <f t="shared" si="968"/>
        <v>1UTARA</v>
      </c>
      <c r="AM3431" s="5" t="str">
        <f t="shared" si="969"/>
        <v>1 &gt; 4UTARA10 RODA</v>
      </c>
      <c r="AN3431" s="5" t="str">
        <f t="shared" si="970"/>
        <v>armanBMJ III1 &gt; 4UTARA10 RODA</v>
      </c>
      <c r="AO3431" s="5" t="str">
        <f t="shared" si="971"/>
        <v>arman1 &gt; 4UTARA10 RODA</v>
      </c>
      <c r="AP3431" s="5" t="str">
        <f t="shared" si="972"/>
        <v>44204NIGHT</v>
      </c>
    </row>
    <row r="3432" spans="1:42" x14ac:dyDescent="0.3">
      <c r="A3432" s="33">
        <v>1</v>
      </c>
      <c r="B3432" s="33"/>
      <c r="C3432" s="70">
        <v>44204</v>
      </c>
      <c r="D3432" s="71" t="s">
        <v>87</v>
      </c>
      <c r="E3432" s="70">
        <v>44204</v>
      </c>
      <c r="F3432" s="71">
        <v>5167620</v>
      </c>
      <c r="G3432" s="33" t="s">
        <v>20</v>
      </c>
      <c r="H3432" s="33" t="s">
        <v>21</v>
      </c>
      <c r="I3432" s="33" t="s">
        <v>22</v>
      </c>
      <c r="J3432" s="33" t="s">
        <v>23</v>
      </c>
      <c r="K3432" s="63" t="s">
        <v>69</v>
      </c>
      <c r="L3432" s="32" t="str">
        <f t="shared" si="955"/>
        <v>FM260JD</v>
      </c>
      <c r="M3432" s="32" t="str">
        <f t="shared" si="956"/>
        <v>BMJ III</v>
      </c>
      <c r="N3432" s="32" t="str">
        <f t="shared" si="957"/>
        <v>10 RODA</v>
      </c>
      <c r="O3432" s="146">
        <v>0.92803240740740733</v>
      </c>
      <c r="P3432" s="65">
        <v>0.92803240740740733</v>
      </c>
      <c r="Q3432" s="65"/>
      <c r="R3432" s="66">
        <v>2</v>
      </c>
      <c r="S3432" s="66">
        <v>40460</v>
      </c>
      <c r="T3432" s="66">
        <v>14900</v>
      </c>
      <c r="U3432" s="67">
        <f t="shared" si="967"/>
        <v>25.56</v>
      </c>
      <c r="V3432" s="66">
        <f t="shared" si="958"/>
        <v>498266.64</v>
      </c>
      <c r="W3432" s="66" t="str">
        <f t="shared" si="959"/>
        <v>1 &gt; 4</v>
      </c>
      <c r="X3432" s="66">
        <f>A3432+SUMIFS(Presensi!F:F,Presensi!E:E,'Entry Data'!AP3432)</f>
        <v>1</v>
      </c>
      <c r="Y3432" s="66">
        <f>IFERROR(INDEX('Retasi Pricing'!F:F,MATCH('Entry Data'!AM3432,'Retasi Pricing'!E:E,0))*X3432,"")</f>
        <v>25000</v>
      </c>
      <c r="Z3432" s="62" t="s">
        <v>26</v>
      </c>
      <c r="AA3432" s="62" t="s">
        <v>27</v>
      </c>
      <c r="AB3432" s="32"/>
      <c r="AC3432" s="32" t="s">
        <v>201</v>
      </c>
      <c r="AD3432" s="32" t="str">
        <f t="shared" si="960"/>
        <v/>
      </c>
      <c r="AF3432" s="5" t="str">
        <f t="shared" si="961"/>
        <v>arman44204</v>
      </c>
      <c r="AG3432" s="5" t="str">
        <f t="shared" si="962"/>
        <v>BMJ 05544204UTARANIGHT</v>
      </c>
      <c r="AH3432" s="5" t="str">
        <f t="shared" si="963"/>
        <v>arman44204UTARANIGHT</v>
      </c>
      <c r="AI3432" s="5" t="str">
        <f t="shared" si="964"/>
        <v>BMJ 05544204NIGHT</v>
      </c>
      <c r="AJ3432" s="5" t="str">
        <f t="shared" si="965"/>
        <v>arman44204NIGHT</v>
      </c>
      <c r="AK3432" s="5" t="str">
        <f t="shared" si="966"/>
        <v>armanBMJ III</v>
      </c>
      <c r="AL3432" s="5" t="str">
        <f t="shared" si="968"/>
        <v>2UTARA</v>
      </c>
      <c r="AM3432" s="5" t="str">
        <f t="shared" si="969"/>
        <v>1 &gt; 4UTARA10 RODA</v>
      </c>
      <c r="AN3432" s="5" t="str">
        <f t="shared" si="970"/>
        <v>armanBMJ III1 &gt; 4UTARA10 RODA</v>
      </c>
      <c r="AO3432" s="5" t="str">
        <f t="shared" si="971"/>
        <v>arman1 &gt; 4UTARA10 RODA</v>
      </c>
      <c r="AP3432" s="5" t="str">
        <f t="shared" si="972"/>
        <v>44204NIGHT</v>
      </c>
    </row>
    <row r="3433" spans="1:42" x14ac:dyDescent="0.3">
      <c r="A3433" s="33">
        <v>1</v>
      </c>
      <c r="B3433" s="33"/>
      <c r="C3433" s="70">
        <v>44204</v>
      </c>
      <c r="D3433" s="71" t="s">
        <v>87</v>
      </c>
      <c r="E3433" s="70">
        <v>44204</v>
      </c>
      <c r="F3433" s="71">
        <v>5167689</v>
      </c>
      <c r="G3433" s="33" t="s">
        <v>20</v>
      </c>
      <c r="H3433" s="33" t="s">
        <v>21</v>
      </c>
      <c r="I3433" s="33" t="s">
        <v>22</v>
      </c>
      <c r="J3433" s="33" t="s">
        <v>23</v>
      </c>
      <c r="K3433" s="63" t="s">
        <v>69</v>
      </c>
      <c r="L3433" s="32" t="str">
        <f t="shared" si="955"/>
        <v>FM260JD</v>
      </c>
      <c r="M3433" s="32" t="str">
        <f t="shared" si="956"/>
        <v>BMJ III</v>
      </c>
      <c r="N3433" s="32" t="str">
        <f t="shared" si="957"/>
        <v>10 RODA</v>
      </c>
      <c r="O3433" s="146">
        <v>0.98586805555555557</v>
      </c>
      <c r="P3433" s="65">
        <v>0.98586805555555557</v>
      </c>
      <c r="Q3433" s="65"/>
      <c r="R3433" s="66">
        <v>3</v>
      </c>
      <c r="S3433" s="66">
        <v>39240</v>
      </c>
      <c r="T3433" s="66">
        <v>14900</v>
      </c>
      <c r="U3433" s="67">
        <f t="shared" si="967"/>
        <v>24.34</v>
      </c>
      <c r="V3433" s="66">
        <f t="shared" si="958"/>
        <v>474483.95999999996</v>
      </c>
      <c r="W3433" s="66" t="str">
        <f t="shared" si="959"/>
        <v>1 &gt; 4</v>
      </c>
      <c r="X3433" s="66">
        <f>A3433+SUMIFS(Presensi!F:F,Presensi!E:E,'Entry Data'!AP3433)</f>
        <v>1</v>
      </c>
      <c r="Y3433" s="66">
        <f>IFERROR(INDEX('Retasi Pricing'!F:F,MATCH('Entry Data'!AM3433,'Retasi Pricing'!E:E,0))*X3433,"")</f>
        <v>25000</v>
      </c>
      <c r="Z3433" s="62" t="s">
        <v>26</v>
      </c>
      <c r="AA3433" s="62" t="s">
        <v>27</v>
      </c>
      <c r="AB3433" s="32"/>
      <c r="AC3433" s="32" t="s">
        <v>201</v>
      </c>
      <c r="AD3433" s="32" t="str">
        <f t="shared" si="960"/>
        <v/>
      </c>
      <c r="AF3433" s="5" t="str">
        <f t="shared" si="961"/>
        <v>arman44204</v>
      </c>
      <c r="AG3433" s="5" t="str">
        <f t="shared" si="962"/>
        <v>BMJ 05544204UTARANIGHT</v>
      </c>
      <c r="AH3433" s="5" t="str">
        <f t="shared" si="963"/>
        <v>arman44204UTARANIGHT</v>
      </c>
      <c r="AI3433" s="5" t="str">
        <f t="shared" si="964"/>
        <v>BMJ 05544204NIGHT</v>
      </c>
      <c r="AJ3433" s="5" t="str">
        <f t="shared" si="965"/>
        <v>arman44204NIGHT</v>
      </c>
      <c r="AK3433" s="5" t="str">
        <f t="shared" si="966"/>
        <v>armanBMJ III</v>
      </c>
      <c r="AL3433" s="5" t="str">
        <f t="shared" si="968"/>
        <v>3UTARA</v>
      </c>
      <c r="AM3433" s="5" t="str">
        <f t="shared" si="969"/>
        <v>1 &gt; 4UTARA10 RODA</v>
      </c>
      <c r="AN3433" s="5" t="str">
        <f t="shared" si="970"/>
        <v>armanBMJ III1 &gt; 4UTARA10 RODA</v>
      </c>
      <c r="AO3433" s="5" t="str">
        <f t="shared" si="971"/>
        <v>arman1 &gt; 4UTARA10 RODA</v>
      </c>
      <c r="AP3433" s="5" t="str">
        <f t="shared" si="972"/>
        <v>44204NIGHT</v>
      </c>
    </row>
    <row r="3434" spans="1:42" x14ac:dyDescent="0.3">
      <c r="A3434" s="33">
        <v>1</v>
      </c>
      <c r="B3434" s="33"/>
      <c r="C3434" s="70">
        <v>44204</v>
      </c>
      <c r="D3434" s="71" t="s">
        <v>87</v>
      </c>
      <c r="E3434" s="70">
        <v>44205</v>
      </c>
      <c r="F3434" s="71">
        <v>5167791</v>
      </c>
      <c r="G3434" s="33" t="s">
        <v>20</v>
      </c>
      <c r="H3434" s="33" t="s">
        <v>21</v>
      </c>
      <c r="I3434" s="33" t="s">
        <v>22</v>
      </c>
      <c r="J3434" s="33" t="s">
        <v>23</v>
      </c>
      <c r="K3434" s="63" t="s">
        <v>71</v>
      </c>
      <c r="L3434" s="32" t="str">
        <f t="shared" si="955"/>
        <v>FM260JD</v>
      </c>
      <c r="M3434" s="32" t="str">
        <f t="shared" si="956"/>
        <v>BMJ III</v>
      </c>
      <c r="N3434" s="32" t="str">
        <f t="shared" si="957"/>
        <v>10 RODA</v>
      </c>
      <c r="O3434" s="146">
        <v>9.796296296296296E-2</v>
      </c>
      <c r="P3434" s="65">
        <v>9.796296296296296E-2</v>
      </c>
      <c r="Q3434" s="65"/>
      <c r="R3434" s="66">
        <v>3</v>
      </c>
      <c r="S3434" s="66">
        <v>38440</v>
      </c>
      <c r="T3434" s="66">
        <v>14700</v>
      </c>
      <c r="U3434" s="67">
        <f t="shared" si="967"/>
        <v>23.74</v>
      </c>
      <c r="V3434" s="66">
        <f t="shared" si="958"/>
        <v>462787.55999999994</v>
      </c>
      <c r="W3434" s="66" t="str">
        <f t="shared" si="959"/>
        <v>1 &gt; 4</v>
      </c>
      <c r="X3434" s="66">
        <f>A3434+SUMIFS(Presensi!F:F,Presensi!E:E,'Entry Data'!AP3434)</f>
        <v>1</v>
      </c>
      <c r="Y3434" s="66">
        <f>IFERROR(INDEX('Retasi Pricing'!F:F,MATCH('Entry Data'!AM3434,'Retasi Pricing'!E:E,0))*X3434,"")</f>
        <v>25000</v>
      </c>
      <c r="Z3434" s="62" t="s">
        <v>26</v>
      </c>
      <c r="AA3434" s="62" t="s">
        <v>27</v>
      </c>
      <c r="AB3434" s="32"/>
      <c r="AC3434" s="32" t="s">
        <v>216</v>
      </c>
      <c r="AD3434" s="32" t="str">
        <f t="shared" si="960"/>
        <v/>
      </c>
      <c r="AF3434" s="5" t="str">
        <f t="shared" si="961"/>
        <v>ruslan44204</v>
      </c>
      <c r="AG3434" s="5" t="str">
        <f t="shared" si="962"/>
        <v>BMJ 05644204UTARANIGHT</v>
      </c>
      <c r="AH3434" s="5" t="str">
        <f t="shared" si="963"/>
        <v>ruslan44204UTARANIGHT</v>
      </c>
      <c r="AI3434" s="5" t="str">
        <f t="shared" si="964"/>
        <v>BMJ 05644204NIGHT</v>
      </c>
      <c r="AJ3434" s="5" t="str">
        <f t="shared" si="965"/>
        <v>ruslan44204NIGHT</v>
      </c>
      <c r="AK3434" s="5" t="str">
        <f t="shared" si="966"/>
        <v>ruslanBMJ III</v>
      </c>
      <c r="AL3434" s="5" t="str">
        <f t="shared" si="968"/>
        <v>3UTARA</v>
      </c>
      <c r="AM3434" s="5" t="str">
        <f t="shared" si="969"/>
        <v>1 &gt; 4UTARA10 RODA</v>
      </c>
      <c r="AN3434" s="5" t="str">
        <f t="shared" si="970"/>
        <v>ruslanBMJ III1 &gt; 4UTARA10 RODA</v>
      </c>
      <c r="AO3434" s="5" t="str">
        <f t="shared" si="971"/>
        <v>ruslan1 &gt; 4UTARA10 RODA</v>
      </c>
      <c r="AP3434" s="5" t="str">
        <f t="shared" si="972"/>
        <v>44204NIGHT</v>
      </c>
    </row>
    <row r="3435" spans="1:42" x14ac:dyDescent="0.3">
      <c r="A3435" s="33">
        <v>1</v>
      </c>
      <c r="B3435" s="33"/>
      <c r="C3435" s="70">
        <v>44204</v>
      </c>
      <c r="D3435" s="71" t="s">
        <v>87</v>
      </c>
      <c r="E3435" s="70">
        <v>44204</v>
      </c>
      <c r="F3435" s="71">
        <v>5167581</v>
      </c>
      <c r="G3435" s="33" t="s">
        <v>20</v>
      </c>
      <c r="H3435" s="33" t="s">
        <v>21</v>
      </c>
      <c r="I3435" s="33" t="s">
        <v>22</v>
      </c>
      <c r="J3435" s="33" t="s">
        <v>23</v>
      </c>
      <c r="K3435" s="63" t="s">
        <v>71</v>
      </c>
      <c r="L3435" s="32" t="str">
        <f t="shared" si="955"/>
        <v>FM260JD</v>
      </c>
      <c r="M3435" s="32" t="str">
        <f t="shared" si="956"/>
        <v>BMJ III</v>
      </c>
      <c r="N3435" s="32" t="str">
        <f t="shared" si="957"/>
        <v>10 RODA</v>
      </c>
      <c r="O3435" s="146">
        <v>0.89298611111111104</v>
      </c>
      <c r="P3435" s="65">
        <v>0.89831018518518524</v>
      </c>
      <c r="Q3435" s="65"/>
      <c r="R3435" s="66">
        <v>1</v>
      </c>
      <c r="S3435" s="66">
        <v>40540</v>
      </c>
      <c r="T3435" s="66">
        <v>14700</v>
      </c>
      <c r="U3435" s="67">
        <f t="shared" si="967"/>
        <v>25.84</v>
      </c>
      <c r="V3435" s="66">
        <f t="shared" si="958"/>
        <v>503724.95999999996</v>
      </c>
      <c r="W3435" s="66" t="str">
        <f t="shared" si="959"/>
        <v>1 &gt; 4</v>
      </c>
      <c r="X3435" s="66">
        <f>A3435+SUMIFS(Presensi!F:F,Presensi!E:E,'Entry Data'!AP3435)</f>
        <v>1</v>
      </c>
      <c r="Y3435" s="66">
        <f>IFERROR(INDEX('Retasi Pricing'!F:F,MATCH('Entry Data'!AM3435,'Retasi Pricing'!E:E,0))*X3435,"")</f>
        <v>25000</v>
      </c>
      <c r="Z3435" s="62" t="s">
        <v>26</v>
      </c>
      <c r="AA3435" s="62" t="s">
        <v>27</v>
      </c>
      <c r="AB3435" s="32"/>
      <c r="AC3435" s="32" t="s">
        <v>216</v>
      </c>
      <c r="AD3435" s="32" t="str">
        <f t="shared" si="960"/>
        <v/>
      </c>
      <c r="AF3435" s="5" t="str">
        <f t="shared" si="961"/>
        <v>ruslan44204</v>
      </c>
      <c r="AG3435" s="5" t="str">
        <f t="shared" si="962"/>
        <v>BMJ 05644204UTARANIGHT</v>
      </c>
      <c r="AH3435" s="5" t="str">
        <f t="shared" si="963"/>
        <v>ruslan44204UTARANIGHT</v>
      </c>
      <c r="AI3435" s="5" t="str">
        <f t="shared" si="964"/>
        <v>BMJ 05644204NIGHT</v>
      </c>
      <c r="AJ3435" s="5" t="str">
        <f t="shared" si="965"/>
        <v>ruslan44204NIGHT</v>
      </c>
      <c r="AK3435" s="5" t="str">
        <f t="shared" si="966"/>
        <v>ruslanBMJ III</v>
      </c>
      <c r="AL3435" s="5" t="str">
        <f t="shared" si="968"/>
        <v>1UTARA</v>
      </c>
      <c r="AM3435" s="5" t="str">
        <f t="shared" si="969"/>
        <v>1 &gt; 4UTARA10 RODA</v>
      </c>
      <c r="AN3435" s="5" t="str">
        <f t="shared" si="970"/>
        <v>ruslanBMJ III1 &gt; 4UTARA10 RODA</v>
      </c>
      <c r="AO3435" s="5" t="str">
        <f t="shared" si="971"/>
        <v>ruslan1 &gt; 4UTARA10 RODA</v>
      </c>
      <c r="AP3435" s="5" t="str">
        <f t="shared" si="972"/>
        <v>44204NIGHT</v>
      </c>
    </row>
    <row r="3436" spans="1:42" x14ac:dyDescent="0.3">
      <c r="A3436" s="33">
        <v>1</v>
      </c>
      <c r="B3436" s="33"/>
      <c r="C3436" s="70">
        <v>44204</v>
      </c>
      <c r="D3436" s="71" t="s">
        <v>87</v>
      </c>
      <c r="E3436" s="70">
        <v>44204</v>
      </c>
      <c r="F3436" s="71">
        <v>5167654</v>
      </c>
      <c r="G3436" s="33" t="s">
        <v>20</v>
      </c>
      <c r="H3436" s="33" t="s">
        <v>21</v>
      </c>
      <c r="I3436" s="33" t="s">
        <v>22</v>
      </c>
      <c r="J3436" s="33" t="s">
        <v>23</v>
      </c>
      <c r="K3436" s="63" t="s">
        <v>71</v>
      </c>
      <c r="L3436" s="32" t="str">
        <f t="shared" ref="L3436:L3499" si="973">IFERROR(VLOOKUP(K3436,db_unit,2,FALSE),"")</f>
        <v>FM260JD</v>
      </c>
      <c r="M3436" s="32" t="str">
        <f t="shared" ref="M3436:M3499" si="974">IFERROR(VLOOKUP(K3436,db_unit,3,FALSE),"")</f>
        <v>BMJ III</v>
      </c>
      <c r="N3436" s="32" t="str">
        <f t="shared" ref="N3436:N3499" si="975">IFERROR(VLOOKUP(K3436,db_unit,4,FALSE),"")</f>
        <v>10 RODA</v>
      </c>
      <c r="O3436" s="146">
        <v>0.95513888888888887</v>
      </c>
      <c r="P3436" s="65">
        <v>0.95513888888888887</v>
      </c>
      <c r="Q3436" s="65"/>
      <c r="R3436" s="66">
        <v>2</v>
      </c>
      <c r="S3436" s="66">
        <v>39180</v>
      </c>
      <c r="T3436" s="66">
        <v>14700</v>
      </c>
      <c r="U3436" s="67">
        <f t="shared" si="967"/>
        <v>24.48</v>
      </c>
      <c r="V3436" s="66">
        <f t="shared" si="958"/>
        <v>477213.12000000005</v>
      </c>
      <c r="W3436" s="66" t="str">
        <f t="shared" si="959"/>
        <v>1 &gt; 4</v>
      </c>
      <c r="X3436" s="66">
        <f>A3436+SUMIFS(Presensi!F:F,Presensi!E:E,'Entry Data'!AP3436)</f>
        <v>1</v>
      </c>
      <c r="Y3436" s="66">
        <f>IFERROR(INDEX('Retasi Pricing'!F:F,MATCH('Entry Data'!AM3436,'Retasi Pricing'!E:E,0))*X3436,"")</f>
        <v>25000</v>
      </c>
      <c r="Z3436" s="62" t="s">
        <v>26</v>
      </c>
      <c r="AA3436" s="62" t="s">
        <v>27</v>
      </c>
      <c r="AB3436" s="32"/>
      <c r="AC3436" s="32" t="s">
        <v>216</v>
      </c>
      <c r="AD3436" s="32" t="str">
        <f t="shared" si="960"/>
        <v/>
      </c>
      <c r="AF3436" s="5" t="str">
        <f t="shared" si="961"/>
        <v>ruslan44204</v>
      </c>
      <c r="AG3436" s="5" t="str">
        <f t="shared" si="962"/>
        <v>BMJ 05644204UTARANIGHT</v>
      </c>
      <c r="AH3436" s="5" t="str">
        <f t="shared" si="963"/>
        <v>ruslan44204UTARANIGHT</v>
      </c>
      <c r="AI3436" s="5" t="str">
        <f t="shared" si="964"/>
        <v>BMJ 05644204NIGHT</v>
      </c>
      <c r="AJ3436" s="5" t="str">
        <f t="shared" si="965"/>
        <v>ruslan44204NIGHT</v>
      </c>
      <c r="AK3436" s="5" t="str">
        <f t="shared" si="966"/>
        <v>ruslanBMJ III</v>
      </c>
      <c r="AL3436" s="5" t="str">
        <f t="shared" si="968"/>
        <v>2UTARA</v>
      </c>
      <c r="AM3436" s="5" t="str">
        <f t="shared" si="969"/>
        <v>1 &gt; 4UTARA10 RODA</v>
      </c>
      <c r="AN3436" s="5" t="str">
        <f t="shared" si="970"/>
        <v>ruslanBMJ III1 &gt; 4UTARA10 RODA</v>
      </c>
      <c r="AO3436" s="5" t="str">
        <f t="shared" si="971"/>
        <v>ruslan1 &gt; 4UTARA10 RODA</v>
      </c>
      <c r="AP3436" s="5" t="str">
        <f t="shared" si="972"/>
        <v>44204NIGHT</v>
      </c>
    </row>
    <row r="3437" spans="1:42" x14ac:dyDescent="0.3">
      <c r="A3437" s="33">
        <v>1</v>
      </c>
      <c r="B3437" s="33"/>
      <c r="C3437" s="70">
        <v>44204</v>
      </c>
      <c r="D3437" s="71" t="s">
        <v>87</v>
      </c>
      <c r="E3437" s="70">
        <v>44205</v>
      </c>
      <c r="F3437" s="71">
        <v>5167740</v>
      </c>
      <c r="G3437" s="33" t="s">
        <v>20</v>
      </c>
      <c r="H3437" s="33" t="s">
        <v>21</v>
      </c>
      <c r="I3437" s="33" t="s">
        <v>123</v>
      </c>
      <c r="J3437" s="33" t="s">
        <v>46</v>
      </c>
      <c r="K3437" s="63" t="s">
        <v>73</v>
      </c>
      <c r="L3437" s="32" t="str">
        <f t="shared" si="973"/>
        <v>FM260JD</v>
      </c>
      <c r="M3437" s="32" t="str">
        <f t="shared" si="974"/>
        <v>BMJ</v>
      </c>
      <c r="N3437" s="32" t="str">
        <f t="shared" si="975"/>
        <v>10 RODA</v>
      </c>
      <c r="O3437" s="146">
        <v>4.431712962962963E-2</v>
      </c>
      <c r="P3437" s="65">
        <v>4.431712962962963E-2</v>
      </c>
      <c r="Q3437" s="65"/>
      <c r="R3437" s="66">
        <v>4</v>
      </c>
      <c r="S3437" s="66">
        <v>42460</v>
      </c>
      <c r="T3437" s="66">
        <v>14600</v>
      </c>
      <c r="U3437" s="67">
        <f t="shared" si="967"/>
        <v>27.86</v>
      </c>
      <c r="V3437" s="66">
        <f t="shared" si="958"/>
        <v>543102.84</v>
      </c>
      <c r="W3437" s="66" t="str">
        <f t="shared" si="959"/>
        <v>1 &gt; 4</v>
      </c>
      <c r="X3437" s="66">
        <f>A3437+SUMIFS(Presensi!F:F,Presensi!E:E,'Entry Data'!AP3437)</f>
        <v>1</v>
      </c>
      <c r="Y3437" s="66">
        <f>IFERROR(INDEX('Retasi Pricing'!F:F,MATCH('Entry Data'!AM3437,'Retasi Pricing'!E:E,0))*X3437,"")</f>
        <v>25000</v>
      </c>
      <c r="Z3437" s="62" t="s">
        <v>26</v>
      </c>
      <c r="AA3437" s="62" t="s">
        <v>27</v>
      </c>
      <c r="AB3437" s="32"/>
      <c r="AC3437" s="32" t="s">
        <v>376</v>
      </c>
      <c r="AD3437" s="32" t="str">
        <f t="shared" si="960"/>
        <v/>
      </c>
      <c r="AF3437" s="5" t="str">
        <f t="shared" si="961"/>
        <v>ahmad saputra44204</v>
      </c>
      <c r="AG3437" s="5" t="str">
        <f t="shared" si="962"/>
        <v>BMJ 06544204UTARANIGHT</v>
      </c>
      <c r="AH3437" s="5" t="str">
        <f t="shared" si="963"/>
        <v>ahmad saputra44204UTARANIGHT</v>
      </c>
      <c r="AI3437" s="5" t="str">
        <f t="shared" si="964"/>
        <v>BMJ 06544204NIGHT</v>
      </c>
      <c r="AJ3437" s="5" t="str">
        <f t="shared" si="965"/>
        <v>ahmad saputra44204NIGHT</v>
      </c>
      <c r="AK3437" s="5" t="str">
        <f t="shared" si="966"/>
        <v>ahmad saputraBMJ</v>
      </c>
      <c r="AL3437" s="5" t="str">
        <f t="shared" si="968"/>
        <v>4UTARA</v>
      </c>
      <c r="AM3437" s="5" t="str">
        <f t="shared" si="969"/>
        <v>1 &gt; 4UTARA10 RODA</v>
      </c>
      <c r="AN3437" s="5" t="str">
        <f t="shared" si="970"/>
        <v>ahmad saputraBMJ1 &gt; 4UTARA10 RODA</v>
      </c>
      <c r="AO3437" s="5" t="str">
        <f t="shared" si="971"/>
        <v>ahmad saputra1 &gt; 4UTARA10 RODA</v>
      </c>
      <c r="AP3437" s="5" t="str">
        <f t="shared" si="972"/>
        <v>44204NIGHT</v>
      </c>
    </row>
    <row r="3438" spans="1:42" x14ac:dyDescent="0.3">
      <c r="A3438" s="33">
        <v>1</v>
      </c>
      <c r="B3438" s="33"/>
      <c r="C3438" s="70">
        <v>44204</v>
      </c>
      <c r="D3438" s="71" t="s">
        <v>87</v>
      </c>
      <c r="E3438" s="70">
        <v>44205</v>
      </c>
      <c r="F3438" s="71">
        <v>5167796</v>
      </c>
      <c r="G3438" s="33" t="s">
        <v>20</v>
      </c>
      <c r="H3438" s="33" t="s">
        <v>21</v>
      </c>
      <c r="I3438" s="33" t="s">
        <v>22</v>
      </c>
      <c r="J3438" s="33" t="s">
        <v>23</v>
      </c>
      <c r="K3438" s="63" t="s">
        <v>73</v>
      </c>
      <c r="L3438" s="32" t="str">
        <f t="shared" si="973"/>
        <v>FM260JD</v>
      </c>
      <c r="M3438" s="32" t="str">
        <f t="shared" si="974"/>
        <v>BMJ</v>
      </c>
      <c r="N3438" s="32" t="str">
        <f t="shared" si="975"/>
        <v>10 RODA</v>
      </c>
      <c r="O3438" s="146">
        <v>0.10243055555555557</v>
      </c>
      <c r="P3438" s="65">
        <v>0.10243055555555557</v>
      </c>
      <c r="Q3438" s="65"/>
      <c r="R3438" s="66">
        <v>5</v>
      </c>
      <c r="S3438" s="66">
        <v>38620</v>
      </c>
      <c r="T3438" s="66">
        <v>14600</v>
      </c>
      <c r="U3438" s="67">
        <f t="shared" si="967"/>
        <v>24.02</v>
      </c>
      <c r="V3438" s="66">
        <f t="shared" si="958"/>
        <v>468245.87999999995</v>
      </c>
      <c r="W3438" s="66" t="str">
        <f t="shared" si="959"/>
        <v>&gt; 5</v>
      </c>
      <c r="X3438" s="66">
        <f>A3438+SUMIFS(Presensi!F:F,Presensi!E:E,'Entry Data'!AP3438)</f>
        <v>1</v>
      </c>
      <c r="Y3438" s="66">
        <f>IFERROR(INDEX('Retasi Pricing'!F:F,MATCH('Entry Data'!AM3438,'Retasi Pricing'!E:E,0))*X3438,"")</f>
        <v>27650</v>
      </c>
      <c r="Z3438" s="62" t="s">
        <v>26</v>
      </c>
      <c r="AA3438" s="62" t="s">
        <v>27</v>
      </c>
      <c r="AB3438" s="32"/>
      <c r="AC3438" s="32" t="s">
        <v>376</v>
      </c>
      <c r="AD3438" s="32" t="str">
        <f t="shared" si="960"/>
        <v/>
      </c>
      <c r="AF3438" s="5" t="str">
        <f t="shared" si="961"/>
        <v>ahmad saputra44204</v>
      </c>
      <c r="AG3438" s="5" t="str">
        <f t="shared" si="962"/>
        <v>BMJ 06544204UTARANIGHT</v>
      </c>
      <c r="AH3438" s="5" t="str">
        <f t="shared" si="963"/>
        <v>ahmad saputra44204UTARANIGHT</v>
      </c>
      <c r="AI3438" s="5" t="str">
        <f t="shared" si="964"/>
        <v>BMJ 06544204NIGHT</v>
      </c>
      <c r="AJ3438" s="5" t="str">
        <f t="shared" si="965"/>
        <v>ahmad saputra44204NIGHT</v>
      </c>
      <c r="AK3438" s="5" t="str">
        <f t="shared" si="966"/>
        <v>ahmad saputraBMJ</v>
      </c>
      <c r="AL3438" s="5" t="str">
        <f t="shared" si="968"/>
        <v>5UTARA</v>
      </c>
      <c r="AM3438" s="5" t="str">
        <f t="shared" si="969"/>
        <v>&gt; 5UTARA10 RODA</v>
      </c>
      <c r="AN3438" s="5" t="str">
        <f t="shared" si="970"/>
        <v>ahmad saputraBMJ&gt; 5UTARA10 RODA</v>
      </c>
      <c r="AO3438" s="5" t="str">
        <f t="shared" si="971"/>
        <v>ahmad saputra&gt; 5UTARA10 RODA</v>
      </c>
      <c r="AP3438" s="5" t="str">
        <f t="shared" si="972"/>
        <v>44204NIGHT</v>
      </c>
    </row>
    <row r="3439" spans="1:42" x14ac:dyDescent="0.3">
      <c r="A3439" s="33">
        <v>1</v>
      </c>
      <c r="B3439" s="33"/>
      <c r="C3439" s="70">
        <v>44204</v>
      </c>
      <c r="D3439" s="71" t="s">
        <v>87</v>
      </c>
      <c r="E3439" s="70">
        <v>44205</v>
      </c>
      <c r="F3439" s="71">
        <v>5167884</v>
      </c>
      <c r="G3439" s="33" t="s">
        <v>20</v>
      </c>
      <c r="H3439" s="33" t="s">
        <v>21</v>
      </c>
      <c r="I3439" s="33" t="s">
        <v>51</v>
      </c>
      <c r="J3439" s="33" t="s">
        <v>46</v>
      </c>
      <c r="K3439" s="63" t="s">
        <v>73</v>
      </c>
      <c r="L3439" s="32" t="str">
        <f t="shared" si="973"/>
        <v>FM260JD</v>
      </c>
      <c r="M3439" s="32" t="str">
        <f t="shared" si="974"/>
        <v>BMJ</v>
      </c>
      <c r="N3439" s="32" t="str">
        <f t="shared" si="975"/>
        <v>10 RODA</v>
      </c>
      <c r="O3439" s="146">
        <v>0.21137731481481481</v>
      </c>
      <c r="P3439" s="65">
        <v>0.21137731481481481</v>
      </c>
      <c r="Q3439" s="65"/>
      <c r="R3439" s="66">
        <v>6</v>
      </c>
      <c r="S3439" s="66">
        <v>41200</v>
      </c>
      <c r="T3439" s="66">
        <v>14600</v>
      </c>
      <c r="U3439" s="67">
        <f t="shared" si="967"/>
        <v>26.6</v>
      </c>
      <c r="V3439" s="66">
        <f t="shared" si="958"/>
        <v>518540.4</v>
      </c>
      <c r="W3439" s="66" t="str">
        <f t="shared" si="959"/>
        <v>&gt; 6</v>
      </c>
      <c r="X3439" s="66">
        <f>A3439+SUMIFS(Presensi!F:F,Presensi!E:E,'Entry Data'!AP3439)</f>
        <v>1</v>
      </c>
      <c r="Y3439" s="66">
        <f>IFERROR(INDEX('Retasi Pricing'!F:F,MATCH('Entry Data'!AM3439,'Retasi Pricing'!E:E,0))*X3439,"")</f>
        <v>30800</v>
      </c>
      <c r="Z3439" s="62" t="s">
        <v>26</v>
      </c>
      <c r="AA3439" s="62" t="s">
        <v>27</v>
      </c>
      <c r="AB3439" s="32"/>
      <c r="AC3439" s="32" t="s">
        <v>376</v>
      </c>
      <c r="AD3439" s="32" t="str">
        <f t="shared" si="960"/>
        <v/>
      </c>
      <c r="AF3439" s="5" t="str">
        <f t="shared" si="961"/>
        <v>ahmad saputra44204</v>
      </c>
      <c r="AG3439" s="5" t="str">
        <f t="shared" si="962"/>
        <v>BMJ 06544204UTARANIGHT</v>
      </c>
      <c r="AH3439" s="5" t="str">
        <f t="shared" si="963"/>
        <v>ahmad saputra44204UTARANIGHT</v>
      </c>
      <c r="AI3439" s="5" t="str">
        <f t="shared" si="964"/>
        <v>BMJ 06544204NIGHT</v>
      </c>
      <c r="AJ3439" s="5" t="str">
        <f t="shared" si="965"/>
        <v>ahmad saputra44204NIGHT</v>
      </c>
      <c r="AK3439" s="5" t="str">
        <f t="shared" si="966"/>
        <v>ahmad saputraBMJ</v>
      </c>
      <c r="AL3439" s="5" t="str">
        <f t="shared" si="968"/>
        <v>6UTARA</v>
      </c>
      <c r="AM3439" s="5" t="str">
        <f t="shared" si="969"/>
        <v>&gt; 6UTARA10 RODA</v>
      </c>
      <c r="AN3439" s="5" t="str">
        <f t="shared" si="970"/>
        <v>ahmad saputraBMJ&gt; 6UTARA10 RODA</v>
      </c>
      <c r="AO3439" s="5" t="str">
        <f t="shared" si="971"/>
        <v>ahmad saputra&gt; 6UTARA10 RODA</v>
      </c>
      <c r="AP3439" s="5" t="str">
        <f t="shared" si="972"/>
        <v>44204NIGHT</v>
      </c>
    </row>
    <row r="3440" spans="1:42" x14ac:dyDescent="0.3">
      <c r="A3440" s="33">
        <v>1</v>
      </c>
      <c r="B3440" s="33"/>
      <c r="C3440" s="70">
        <v>44204</v>
      </c>
      <c r="D3440" s="71" t="s">
        <v>87</v>
      </c>
      <c r="E3440" s="70">
        <v>44204</v>
      </c>
      <c r="F3440" s="71">
        <v>5167533</v>
      </c>
      <c r="G3440" s="33" t="s">
        <v>20</v>
      </c>
      <c r="H3440" s="33" t="s">
        <v>21</v>
      </c>
      <c r="I3440" s="33" t="s">
        <v>22</v>
      </c>
      <c r="J3440" s="33" t="s">
        <v>23</v>
      </c>
      <c r="K3440" s="63" t="s">
        <v>73</v>
      </c>
      <c r="L3440" s="32" t="str">
        <f t="shared" si="973"/>
        <v>FM260JD</v>
      </c>
      <c r="M3440" s="32" t="str">
        <f t="shared" si="974"/>
        <v>BMJ</v>
      </c>
      <c r="N3440" s="32" t="str">
        <f t="shared" si="975"/>
        <v>10 RODA</v>
      </c>
      <c r="O3440" s="146">
        <v>0.85563657407407412</v>
      </c>
      <c r="P3440" s="65">
        <v>0.86104166666666659</v>
      </c>
      <c r="Q3440" s="65"/>
      <c r="R3440" s="66">
        <v>1</v>
      </c>
      <c r="S3440" s="66">
        <v>40300</v>
      </c>
      <c r="T3440" s="66">
        <v>14600</v>
      </c>
      <c r="U3440" s="67">
        <f t="shared" si="967"/>
        <v>25.7</v>
      </c>
      <c r="V3440" s="66">
        <f t="shared" si="958"/>
        <v>500995.79999999993</v>
      </c>
      <c r="W3440" s="66" t="str">
        <f t="shared" si="959"/>
        <v>1 &gt; 4</v>
      </c>
      <c r="X3440" s="66">
        <f>A3440+SUMIFS(Presensi!F:F,Presensi!E:E,'Entry Data'!AP3440)</f>
        <v>1</v>
      </c>
      <c r="Y3440" s="66">
        <f>IFERROR(INDEX('Retasi Pricing'!F:F,MATCH('Entry Data'!AM3440,'Retasi Pricing'!E:E,0))*X3440,"")</f>
        <v>25000</v>
      </c>
      <c r="Z3440" s="62" t="s">
        <v>26</v>
      </c>
      <c r="AA3440" s="62" t="s">
        <v>27</v>
      </c>
      <c r="AB3440" s="32"/>
      <c r="AC3440" s="32" t="s">
        <v>376</v>
      </c>
      <c r="AD3440" s="32" t="str">
        <f t="shared" si="960"/>
        <v/>
      </c>
      <c r="AF3440" s="5" t="str">
        <f t="shared" si="961"/>
        <v>ahmad saputra44204</v>
      </c>
      <c r="AG3440" s="5" t="str">
        <f t="shared" si="962"/>
        <v>BMJ 06544204UTARANIGHT</v>
      </c>
      <c r="AH3440" s="5" t="str">
        <f t="shared" si="963"/>
        <v>ahmad saputra44204UTARANIGHT</v>
      </c>
      <c r="AI3440" s="5" t="str">
        <f t="shared" si="964"/>
        <v>BMJ 06544204NIGHT</v>
      </c>
      <c r="AJ3440" s="5" t="str">
        <f t="shared" si="965"/>
        <v>ahmad saputra44204NIGHT</v>
      </c>
      <c r="AK3440" s="5" t="str">
        <f t="shared" si="966"/>
        <v>ahmad saputraBMJ</v>
      </c>
      <c r="AL3440" s="5" t="str">
        <f t="shared" si="968"/>
        <v>1UTARA</v>
      </c>
      <c r="AM3440" s="5" t="str">
        <f t="shared" si="969"/>
        <v>1 &gt; 4UTARA10 RODA</v>
      </c>
      <c r="AN3440" s="5" t="str">
        <f t="shared" si="970"/>
        <v>ahmad saputraBMJ1 &gt; 4UTARA10 RODA</v>
      </c>
      <c r="AO3440" s="5" t="str">
        <f t="shared" si="971"/>
        <v>ahmad saputra1 &gt; 4UTARA10 RODA</v>
      </c>
      <c r="AP3440" s="5" t="str">
        <f t="shared" si="972"/>
        <v>44204NIGHT</v>
      </c>
    </row>
    <row r="3441" spans="1:42" x14ac:dyDescent="0.3">
      <c r="A3441" s="33">
        <v>1</v>
      </c>
      <c r="B3441" s="33"/>
      <c r="C3441" s="70">
        <v>44204</v>
      </c>
      <c r="D3441" s="71" t="s">
        <v>87</v>
      </c>
      <c r="E3441" s="70">
        <v>44204</v>
      </c>
      <c r="F3441" s="71">
        <v>5167602</v>
      </c>
      <c r="G3441" s="33" t="s">
        <v>20</v>
      </c>
      <c r="H3441" s="33" t="s">
        <v>21</v>
      </c>
      <c r="I3441" s="33" t="s">
        <v>22</v>
      </c>
      <c r="J3441" s="33" t="s">
        <v>23</v>
      </c>
      <c r="K3441" s="63" t="s">
        <v>73</v>
      </c>
      <c r="L3441" s="32" t="str">
        <f t="shared" si="973"/>
        <v>FM260JD</v>
      </c>
      <c r="M3441" s="32" t="str">
        <f t="shared" si="974"/>
        <v>BMJ</v>
      </c>
      <c r="N3441" s="32" t="str">
        <f t="shared" si="975"/>
        <v>10 RODA</v>
      </c>
      <c r="O3441" s="146">
        <v>0.91509259259259268</v>
      </c>
      <c r="P3441" s="65">
        <v>0.91509259259259268</v>
      </c>
      <c r="Q3441" s="65"/>
      <c r="R3441" s="66">
        <v>2</v>
      </c>
      <c r="S3441" s="66">
        <v>40680</v>
      </c>
      <c r="T3441" s="66">
        <v>14600</v>
      </c>
      <c r="U3441" s="67">
        <f t="shared" si="967"/>
        <v>26.08</v>
      </c>
      <c r="V3441" s="66">
        <f t="shared" si="958"/>
        <v>508403.51999999996</v>
      </c>
      <c r="W3441" s="66" t="str">
        <f t="shared" si="959"/>
        <v>1 &gt; 4</v>
      </c>
      <c r="X3441" s="66">
        <f>A3441+SUMIFS(Presensi!F:F,Presensi!E:E,'Entry Data'!AP3441)</f>
        <v>1</v>
      </c>
      <c r="Y3441" s="66">
        <f>IFERROR(INDEX('Retasi Pricing'!F:F,MATCH('Entry Data'!AM3441,'Retasi Pricing'!E:E,0))*X3441,"")</f>
        <v>25000</v>
      </c>
      <c r="Z3441" s="62" t="s">
        <v>26</v>
      </c>
      <c r="AA3441" s="62" t="s">
        <v>27</v>
      </c>
      <c r="AB3441" s="32"/>
      <c r="AC3441" s="32" t="s">
        <v>376</v>
      </c>
      <c r="AD3441" s="32" t="str">
        <f t="shared" si="960"/>
        <v/>
      </c>
      <c r="AF3441" s="5" t="str">
        <f t="shared" si="961"/>
        <v>ahmad saputra44204</v>
      </c>
      <c r="AG3441" s="5" t="str">
        <f t="shared" si="962"/>
        <v>BMJ 06544204UTARANIGHT</v>
      </c>
      <c r="AH3441" s="5" t="str">
        <f t="shared" si="963"/>
        <v>ahmad saputra44204UTARANIGHT</v>
      </c>
      <c r="AI3441" s="5" t="str">
        <f t="shared" si="964"/>
        <v>BMJ 06544204NIGHT</v>
      </c>
      <c r="AJ3441" s="5" t="str">
        <f t="shared" si="965"/>
        <v>ahmad saputra44204NIGHT</v>
      </c>
      <c r="AK3441" s="5" t="str">
        <f t="shared" si="966"/>
        <v>ahmad saputraBMJ</v>
      </c>
      <c r="AL3441" s="5" t="str">
        <f t="shared" si="968"/>
        <v>2UTARA</v>
      </c>
      <c r="AM3441" s="5" t="str">
        <f t="shared" si="969"/>
        <v>1 &gt; 4UTARA10 RODA</v>
      </c>
      <c r="AN3441" s="5" t="str">
        <f t="shared" si="970"/>
        <v>ahmad saputraBMJ1 &gt; 4UTARA10 RODA</v>
      </c>
      <c r="AO3441" s="5" t="str">
        <f t="shared" si="971"/>
        <v>ahmad saputra1 &gt; 4UTARA10 RODA</v>
      </c>
      <c r="AP3441" s="5" t="str">
        <f t="shared" si="972"/>
        <v>44204NIGHT</v>
      </c>
    </row>
    <row r="3442" spans="1:42" x14ac:dyDescent="0.3">
      <c r="A3442" s="33">
        <v>1</v>
      </c>
      <c r="B3442" s="33"/>
      <c r="C3442" s="70">
        <v>44204</v>
      </c>
      <c r="D3442" s="71" t="s">
        <v>87</v>
      </c>
      <c r="E3442" s="70">
        <v>44204</v>
      </c>
      <c r="F3442" s="71">
        <v>5167680</v>
      </c>
      <c r="G3442" s="33" t="s">
        <v>20</v>
      </c>
      <c r="H3442" s="33" t="s">
        <v>21</v>
      </c>
      <c r="I3442" s="33" t="s">
        <v>22</v>
      </c>
      <c r="J3442" s="33" t="s">
        <v>23</v>
      </c>
      <c r="K3442" s="63" t="s">
        <v>73</v>
      </c>
      <c r="L3442" s="32" t="str">
        <f t="shared" si="973"/>
        <v>FM260JD</v>
      </c>
      <c r="M3442" s="32" t="str">
        <f t="shared" si="974"/>
        <v>BMJ</v>
      </c>
      <c r="N3442" s="32" t="str">
        <f t="shared" si="975"/>
        <v>10 RODA</v>
      </c>
      <c r="O3442" s="146">
        <v>0.97865740740740748</v>
      </c>
      <c r="P3442" s="65">
        <v>0.97865740740740748</v>
      </c>
      <c r="Q3442" s="65"/>
      <c r="R3442" s="66">
        <v>3</v>
      </c>
      <c r="S3442" s="66">
        <v>39060</v>
      </c>
      <c r="T3442" s="66">
        <v>14600</v>
      </c>
      <c r="U3442" s="67">
        <f t="shared" si="967"/>
        <v>24.46</v>
      </c>
      <c r="V3442" s="66">
        <f t="shared" si="958"/>
        <v>476823.24</v>
      </c>
      <c r="W3442" s="66" t="str">
        <f t="shared" si="959"/>
        <v>1 &gt; 4</v>
      </c>
      <c r="X3442" s="66">
        <f>A3442+SUMIFS(Presensi!F:F,Presensi!E:E,'Entry Data'!AP3442)</f>
        <v>1</v>
      </c>
      <c r="Y3442" s="66">
        <f>IFERROR(INDEX('Retasi Pricing'!F:F,MATCH('Entry Data'!AM3442,'Retasi Pricing'!E:E,0))*X3442,"")</f>
        <v>25000</v>
      </c>
      <c r="Z3442" s="62" t="s">
        <v>26</v>
      </c>
      <c r="AA3442" s="62" t="s">
        <v>27</v>
      </c>
      <c r="AB3442" s="32"/>
      <c r="AC3442" s="32" t="s">
        <v>376</v>
      </c>
      <c r="AD3442" s="32" t="str">
        <f t="shared" si="960"/>
        <v/>
      </c>
      <c r="AF3442" s="5" t="str">
        <f t="shared" si="961"/>
        <v>ahmad saputra44204</v>
      </c>
      <c r="AG3442" s="5" t="str">
        <f t="shared" si="962"/>
        <v>BMJ 06544204UTARANIGHT</v>
      </c>
      <c r="AH3442" s="5" t="str">
        <f t="shared" si="963"/>
        <v>ahmad saputra44204UTARANIGHT</v>
      </c>
      <c r="AI3442" s="5" t="str">
        <f t="shared" si="964"/>
        <v>BMJ 06544204NIGHT</v>
      </c>
      <c r="AJ3442" s="5" t="str">
        <f t="shared" si="965"/>
        <v>ahmad saputra44204NIGHT</v>
      </c>
      <c r="AK3442" s="5" t="str">
        <f t="shared" si="966"/>
        <v>ahmad saputraBMJ</v>
      </c>
      <c r="AL3442" s="5" t="str">
        <f t="shared" si="968"/>
        <v>3UTARA</v>
      </c>
      <c r="AM3442" s="5" t="str">
        <f t="shared" si="969"/>
        <v>1 &gt; 4UTARA10 RODA</v>
      </c>
      <c r="AN3442" s="5" t="str">
        <f t="shared" si="970"/>
        <v>ahmad saputraBMJ1 &gt; 4UTARA10 RODA</v>
      </c>
      <c r="AO3442" s="5" t="str">
        <f t="shared" si="971"/>
        <v>ahmad saputra1 &gt; 4UTARA10 RODA</v>
      </c>
      <c r="AP3442" s="5" t="str">
        <f t="shared" si="972"/>
        <v>44204NIGHT</v>
      </c>
    </row>
    <row r="3443" spans="1:42" x14ac:dyDescent="0.3">
      <c r="A3443" s="33">
        <v>1</v>
      </c>
      <c r="B3443" s="33"/>
      <c r="C3443" s="70">
        <v>44204</v>
      </c>
      <c r="D3443" s="71" t="s">
        <v>87</v>
      </c>
      <c r="E3443" s="70">
        <v>44205</v>
      </c>
      <c r="F3443" s="71">
        <v>5167744</v>
      </c>
      <c r="G3443" s="33" t="s">
        <v>20</v>
      </c>
      <c r="H3443" s="33" t="s">
        <v>50</v>
      </c>
      <c r="I3443" s="33" t="s">
        <v>51</v>
      </c>
      <c r="J3443" s="33" t="s">
        <v>53</v>
      </c>
      <c r="K3443" s="63" t="s">
        <v>75</v>
      </c>
      <c r="L3443" s="32" t="str">
        <f t="shared" si="973"/>
        <v>FM260JD</v>
      </c>
      <c r="M3443" s="32" t="str">
        <f t="shared" si="974"/>
        <v>BMJ</v>
      </c>
      <c r="N3443" s="32" t="str">
        <f t="shared" si="975"/>
        <v>10 RODA</v>
      </c>
      <c r="O3443" s="146">
        <v>4.5590277777777778E-2</v>
      </c>
      <c r="P3443" s="65">
        <v>4.5590277777777778E-2</v>
      </c>
      <c r="Q3443" s="65"/>
      <c r="R3443" s="66">
        <v>4</v>
      </c>
      <c r="S3443" s="66">
        <v>41860</v>
      </c>
      <c r="T3443" s="66">
        <v>14820</v>
      </c>
      <c r="U3443" s="67">
        <f t="shared" si="967"/>
        <v>27.04</v>
      </c>
      <c r="V3443" s="66">
        <f t="shared" si="958"/>
        <v>527117.76</v>
      </c>
      <c r="W3443" s="66" t="str">
        <f t="shared" si="959"/>
        <v>1 &gt; 4</v>
      </c>
      <c r="X3443" s="66">
        <f>A3443+SUMIFS(Presensi!F:F,Presensi!E:E,'Entry Data'!AP3443)</f>
        <v>1</v>
      </c>
      <c r="Y3443" s="66">
        <f>IFERROR(INDEX('Retasi Pricing'!F:F,MATCH('Entry Data'!AM3443,'Retasi Pricing'!E:E,0))*X3443,"")</f>
        <v>25000</v>
      </c>
      <c r="Z3443" s="62" t="s">
        <v>26</v>
      </c>
      <c r="AA3443" s="62" t="s">
        <v>27</v>
      </c>
      <c r="AB3443" s="32"/>
      <c r="AC3443" s="32" t="s">
        <v>202</v>
      </c>
      <c r="AD3443" s="32" t="str">
        <f t="shared" si="960"/>
        <v/>
      </c>
      <c r="AF3443" s="5" t="str">
        <f t="shared" si="961"/>
        <v>alusdi44204</v>
      </c>
      <c r="AG3443" s="5" t="str">
        <f t="shared" si="962"/>
        <v>BMJ 06744204UTARANIGHT</v>
      </c>
      <c r="AH3443" s="5" t="str">
        <f t="shared" si="963"/>
        <v>alusdi44204UTARANIGHT</v>
      </c>
      <c r="AI3443" s="5" t="str">
        <f t="shared" si="964"/>
        <v>BMJ 06744204NIGHT</v>
      </c>
      <c r="AJ3443" s="5" t="str">
        <f t="shared" si="965"/>
        <v>alusdi44204NIGHT</v>
      </c>
      <c r="AK3443" s="5" t="str">
        <f t="shared" si="966"/>
        <v>alusdiBMJ</v>
      </c>
      <c r="AL3443" s="5" t="str">
        <f t="shared" si="968"/>
        <v>4UTARA</v>
      </c>
      <c r="AM3443" s="5" t="str">
        <f t="shared" si="969"/>
        <v>1 &gt; 4UTARA10 RODA</v>
      </c>
      <c r="AN3443" s="5" t="str">
        <f t="shared" si="970"/>
        <v>alusdiBMJ1 &gt; 4UTARA10 RODA</v>
      </c>
      <c r="AO3443" s="5" t="str">
        <f t="shared" si="971"/>
        <v>alusdi1 &gt; 4UTARA10 RODA</v>
      </c>
      <c r="AP3443" s="5" t="str">
        <f t="shared" si="972"/>
        <v>44204NIGHT</v>
      </c>
    </row>
    <row r="3444" spans="1:42" x14ac:dyDescent="0.3">
      <c r="A3444" s="33">
        <v>1</v>
      </c>
      <c r="B3444" s="33"/>
      <c r="C3444" s="70">
        <v>44204</v>
      </c>
      <c r="D3444" s="71" t="s">
        <v>87</v>
      </c>
      <c r="E3444" s="70">
        <v>44205</v>
      </c>
      <c r="F3444" s="71">
        <v>5167800</v>
      </c>
      <c r="G3444" s="33" t="s">
        <v>20</v>
      </c>
      <c r="H3444" s="33" t="s">
        <v>21</v>
      </c>
      <c r="I3444" s="33" t="s">
        <v>22</v>
      </c>
      <c r="J3444" s="33" t="s">
        <v>23</v>
      </c>
      <c r="K3444" s="63" t="s">
        <v>75</v>
      </c>
      <c r="L3444" s="32" t="str">
        <f t="shared" si="973"/>
        <v>FM260JD</v>
      </c>
      <c r="M3444" s="32" t="str">
        <f t="shared" si="974"/>
        <v>BMJ</v>
      </c>
      <c r="N3444" s="32" t="str">
        <f t="shared" si="975"/>
        <v>10 RODA</v>
      </c>
      <c r="O3444" s="146">
        <v>0.10393518518518519</v>
      </c>
      <c r="P3444" s="65">
        <v>0.10393518518518519</v>
      </c>
      <c r="Q3444" s="65"/>
      <c r="R3444" s="66">
        <v>5</v>
      </c>
      <c r="S3444" s="66">
        <v>40260</v>
      </c>
      <c r="T3444" s="66">
        <v>14820</v>
      </c>
      <c r="U3444" s="67">
        <f t="shared" si="967"/>
        <v>25.44</v>
      </c>
      <c r="V3444" s="66">
        <f t="shared" si="958"/>
        <v>495927.36</v>
      </c>
      <c r="W3444" s="66" t="str">
        <f t="shared" si="959"/>
        <v>&gt; 5</v>
      </c>
      <c r="X3444" s="66">
        <f>A3444+SUMIFS(Presensi!F:F,Presensi!E:E,'Entry Data'!AP3444)</f>
        <v>1</v>
      </c>
      <c r="Y3444" s="66">
        <f>IFERROR(INDEX('Retasi Pricing'!F:F,MATCH('Entry Data'!AM3444,'Retasi Pricing'!E:E,0))*X3444,"")</f>
        <v>27650</v>
      </c>
      <c r="Z3444" s="62" t="s">
        <v>26</v>
      </c>
      <c r="AA3444" s="62" t="s">
        <v>27</v>
      </c>
      <c r="AB3444" s="32"/>
      <c r="AC3444" s="32" t="s">
        <v>202</v>
      </c>
      <c r="AD3444" s="32" t="str">
        <f t="shared" si="960"/>
        <v/>
      </c>
      <c r="AF3444" s="5" t="str">
        <f t="shared" si="961"/>
        <v>alusdi44204</v>
      </c>
      <c r="AG3444" s="5" t="str">
        <f t="shared" si="962"/>
        <v>BMJ 06744204UTARANIGHT</v>
      </c>
      <c r="AH3444" s="5" t="str">
        <f t="shared" si="963"/>
        <v>alusdi44204UTARANIGHT</v>
      </c>
      <c r="AI3444" s="5" t="str">
        <f t="shared" si="964"/>
        <v>BMJ 06744204NIGHT</v>
      </c>
      <c r="AJ3444" s="5" t="str">
        <f t="shared" si="965"/>
        <v>alusdi44204NIGHT</v>
      </c>
      <c r="AK3444" s="5" t="str">
        <f t="shared" si="966"/>
        <v>alusdiBMJ</v>
      </c>
      <c r="AL3444" s="5" t="str">
        <f t="shared" si="968"/>
        <v>5UTARA</v>
      </c>
      <c r="AM3444" s="5" t="str">
        <f t="shared" si="969"/>
        <v>&gt; 5UTARA10 RODA</v>
      </c>
      <c r="AN3444" s="5" t="str">
        <f t="shared" si="970"/>
        <v>alusdiBMJ&gt; 5UTARA10 RODA</v>
      </c>
      <c r="AO3444" s="5" t="str">
        <f t="shared" si="971"/>
        <v>alusdi&gt; 5UTARA10 RODA</v>
      </c>
      <c r="AP3444" s="5" t="str">
        <f t="shared" si="972"/>
        <v>44204NIGHT</v>
      </c>
    </row>
    <row r="3445" spans="1:42" x14ac:dyDescent="0.3">
      <c r="A3445" s="33">
        <v>1</v>
      </c>
      <c r="B3445" s="33"/>
      <c r="C3445" s="70">
        <v>44204</v>
      </c>
      <c r="D3445" s="71" t="s">
        <v>87</v>
      </c>
      <c r="E3445" s="70">
        <v>44205</v>
      </c>
      <c r="F3445" s="71">
        <v>5167838</v>
      </c>
      <c r="G3445" s="33" t="s">
        <v>20</v>
      </c>
      <c r="H3445" s="33" t="s">
        <v>21</v>
      </c>
      <c r="I3445" s="33" t="s">
        <v>51</v>
      </c>
      <c r="J3445" s="33" t="s">
        <v>46</v>
      </c>
      <c r="K3445" s="63" t="s">
        <v>75</v>
      </c>
      <c r="L3445" s="32" t="str">
        <f t="shared" si="973"/>
        <v>FM260JD</v>
      </c>
      <c r="M3445" s="32" t="str">
        <f t="shared" si="974"/>
        <v>BMJ</v>
      </c>
      <c r="N3445" s="32" t="str">
        <f t="shared" si="975"/>
        <v>10 RODA</v>
      </c>
      <c r="O3445" s="146">
        <v>0.15960648148148149</v>
      </c>
      <c r="P3445" s="65">
        <v>0.15960648148148149</v>
      </c>
      <c r="Q3445" s="65"/>
      <c r="R3445" s="66">
        <v>6</v>
      </c>
      <c r="S3445" s="66">
        <v>38560</v>
      </c>
      <c r="T3445" s="66">
        <v>14820</v>
      </c>
      <c r="U3445" s="67">
        <f t="shared" si="967"/>
        <v>23.74</v>
      </c>
      <c r="V3445" s="66">
        <f t="shared" si="958"/>
        <v>462787.55999999994</v>
      </c>
      <c r="W3445" s="66" t="str">
        <f t="shared" si="959"/>
        <v>&gt; 6</v>
      </c>
      <c r="X3445" s="66">
        <f>A3445+SUMIFS(Presensi!F:F,Presensi!E:E,'Entry Data'!AP3445)</f>
        <v>1</v>
      </c>
      <c r="Y3445" s="66">
        <f>IFERROR(INDEX('Retasi Pricing'!F:F,MATCH('Entry Data'!AM3445,'Retasi Pricing'!E:E,0))*X3445,"")</f>
        <v>30800</v>
      </c>
      <c r="Z3445" s="62" t="s">
        <v>26</v>
      </c>
      <c r="AA3445" s="62" t="s">
        <v>27</v>
      </c>
      <c r="AB3445" s="32"/>
      <c r="AC3445" s="32" t="s">
        <v>202</v>
      </c>
      <c r="AD3445" s="32" t="str">
        <f t="shared" si="960"/>
        <v/>
      </c>
      <c r="AF3445" s="5" t="str">
        <f t="shared" si="961"/>
        <v>alusdi44204</v>
      </c>
      <c r="AG3445" s="5" t="str">
        <f t="shared" si="962"/>
        <v>BMJ 06744204UTARANIGHT</v>
      </c>
      <c r="AH3445" s="5" t="str">
        <f t="shared" si="963"/>
        <v>alusdi44204UTARANIGHT</v>
      </c>
      <c r="AI3445" s="5" t="str">
        <f t="shared" si="964"/>
        <v>BMJ 06744204NIGHT</v>
      </c>
      <c r="AJ3445" s="5" t="str">
        <f t="shared" si="965"/>
        <v>alusdi44204NIGHT</v>
      </c>
      <c r="AK3445" s="5" t="str">
        <f t="shared" si="966"/>
        <v>alusdiBMJ</v>
      </c>
      <c r="AL3445" s="5" t="str">
        <f t="shared" si="968"/>
        <v>6UTARA</v>
      </c>
      <c r="AM3445" s="5" t="str">
        <f t="shared" si="969"/>
        <v>&gt; 6UTARA10 RODA</v>
      </c>
      <c r="AN3445" s="5" t="str">
        <f t="shared" si="970"/>
        <v>alusdiBMJ&gt; 6UTARA10 RODA</v>
      </c>
      <c r="AO3445" s="5" t="str">
        <f t="shared" si="971"/>
        <v>alusdi&gt; 6UTARA10 RODA</v>
      </c>
      <c r="AP3445" s="5" t="str">
        <f t="shared" si="972"/>
        <v>44204NIGHT</v>
      </c>
    </row>
    <row r="3446" spans="1:42" x14ac:dyDescent="0.3">
      <c r="A3446" s="33">
        <v>1</v>
      </c>
      <c r="B3446" s="33"/>
      <c r="C3446" s="70">
        <v>44204</v>
      </c>
      <c r="D3446" s="71" t="s">
        <v>87</v>
      </c>
      <c r="E3446" s="70">
        <v>44205</v>
      </c>
      <c r="F3446" s="71">
        <v>5167888</v>
      </c>
      <c r="G3446" s="33" t="s">
        <v>20</v>
      </c>
      <c r="H3446" s="33" t="s">
        <v>21</v>
      </c>
      <c r="I3446" s="33" t="s">
        <v>51</v>
      </c>
      <c r="J3446" s="33" t="s">
        <v>46</v>
      </c>
      <c r="K3446" s="63" t="s">
        <v>75</v>
      </c>
      <c r="L3446" s="32" t="str">
        <f t="shared" si="973"/>
        <v>FM260JD</v>
      </c>
      <c r="M3446" s="32" t="str">
        <f t="shared" si="974"/>
        <v>BMJ</v>
      </c>
      <c r="N3446" s="32" t="str">
        <f t="shared" si="975"/>
        <v>10 RODA</v>
      </c>
      <c r="O3446" s="146">
        <v>0.21373842592592593</v>
      </c>
      <c r="P3446" s="65">
        <v>0.21373842592592593</v>
      </c>
      <c r="Q3446" s="65"/>
      <c r="R3446" s="66">
        <v>7</v>
      </c>
      <c r="S3446" s="66">
        <v>39720</v>
      </c>
      <c r="T3446" s="66">
        <v>14820</v>
      </c>
      <c r="U3446" s="67">
        <f t="shared" si="967"/>
        <v>24.9</v>
      </c>
      <c r="V3446" s="66">
        <f t="shared" si="958"/>
        <v>485400.6</v>
      </c>
      <c r="W3446" s="66" t="str">
        <f t="shared" si="959"/>
        <v>7 &gt;</v>
      </c>
      <c r="X3446" s="66">
        <f>A3446+SUMIFS(Presensi!F:F,Presensi!E:E,'Entry Data'!AP3446)</f>
        <v>1</v>
      </c>
      <c r="Y3446" s="66">
        <f>IFERROR(INDEX('Retasi Pricing'!F:F,MATCH('Entry Data'!AM3446,'Retasi Pricing'!E:E,0))*X3446,"")</f>
        <v>37750</v>
      </c>
      <c r="Z3446" s="62" t="s">
        <v>26</v>
      </c>
      <c r="AA3446" s="62" t="s">
        <v>27</v>
      </c>
      <c r="AB3446" s="32"/>
      <c r="AC3446" s="32" t="s">
        <v>202</v>
      </c>
      <c r="AD3446" s="32" t="str">
        <f t="shared" si="960"/>
        <v/>
      </c>
      <c r="AF3446" s="5" t="str">
        <f t="shared" si="961"/>
        <v>alusdi44204</v>
      </c>
      <c r="AG3446" s="5" t="str">
        <f t="shared" si="962"/>
        <v>BMJ 06744204UTARANIGHT</v>
      </c>
      <c r="AH3446" s="5" t="str">
        <f t="shared" si="963"/>
        <v>alusdi44204UTARANIGHT</v>
      </c>
      <c r="AI3446" s="5" t="str">
        <f t="shared" si="964"/>
        <v>BMJ 06744204NIGHT</v>
      </c>
      <c r="AJ3446" s="5" t="str">
        <f t="shared" si="965"/>
        <v>alusdi44204NIGHT</v>
      </c>
      <c r="AK3446" s="5" t="str">
        <f t="shared" si="966"/>
        <v>alusdiBMJ</v>
      </c>
      <c r="AL3446" s="5" t="str">
        <f t="shared" si="968"/>
        <v>7UTARA</v>
      </c>
      <c r="AM3446" s="5" t="str">
        <f t="shared" si="969"/>
        <v>7 &gt;UTARA10 RODA</v>
      </c>
      <c r="AN3446" s="5" t="str">
        <f t="shared" si="970"/>
        <v>alusdiBMJ7 &gt;UTARA10 RODA</v>
      </c>
      <c r="AO3446" s="5" t="str">
        <f t="shared" si="971"/>
        <v>alusdi7 &gt;UTARA10 RODA</v>
      </c>
      <c r="AP3446" s="5" t="str">
        <f t="shared" si="972"/>
        <v>44204NIGHT</v>
      </c>
    </row>
    <row r="3447" spans="1:42" x14ac:dyDescent="0.3">
      <c r="A3447" s="33">
        <v>1</v>
      </c>
      <c r="B3447" s="33"/>
      <c r="C3447" s="70">
        <v>44204</v>
      </c>
      <c r="D3447" s="71" t="s">
        <v>87</v>
      </c>
      <c r="E3447" s="70">
        <v>44205</v>
      </c>
      <c r="F3447" s="71">
        <v>5167915</v>
      </c>
      <c r="G3447" s="33" t="s">
        <v>20</v>
      </c>
      <c r="H3447" s="33" t="s">
        <v>21</v>
      </c>
      <c r="I3447" s="33" t="s">
        <v>51</v>
      </c>
      <c r="J3447" s="33" t="s">
        <v>46</v>
      </c>
      <c r="K3447" s="63" t="s">
        <v>75</v>
      </c>
      <c r="L3447" s="32" t="str">
        <f t="shared" si="973"/>
        <v>FM260JD</v>
      </c>
      <c r="M3447" s="32" t="str">
        <f t="shared" si="974"/>
        <v>BMJ</v>
      </c>
      <c r="N3447" s="32" t="str">
        <f t="shared" si="975"/>
        <v>10 RODA</v>
      </c>
      <c r="O3447" s="146">
        <v>0.26525462962962965</v>
      </c>
      <c r="P3447" s="65">
        <v>0.26525462962962965</v>
      </c>
      <c r="Q3447" s="65"/>
      <c r="R3447" s="66">
        <v>8</v>
      </c>
      <c r="S3447" s="66">
        <v>40260</v>
      </c>
      <c r="T3447" s="66">
        <v>14820</v>
      </c>
      <c r="U3447" s="67">
        <f t="shared" si="967"/>
        <v>25.44</v>
      </c>
      <c r="V3447" s="66">
        <f t="shared" si="958"/>
        <v>495927.36</v>
      </c>
      <c r="W3447" s="66" t="str">
        <f t="shared" si="959"/>
        <v>7 &gt;</v>
      </c>
      <c r="X3447" s="66">
        <f>A3447+SUMIFS(Presensi!F:F,Presensi!E:E,'Entry Data'!AP3447)</f>
        <v>1</v>
      </c>
      <c r="Y3447" s="66">
        <f>IFERROR(INDEX('Retasi Pricing'!F:F,MATCH('Entry Data'!AM3447,'Retasi Pricing'!E:E,0))*X3447,"")</f>
        <v>37750</v>
      </c>
      <c r="Z3447" s="62" t="s">
        <v>26</v>
      </c>
      <c r="AA3447" s="62" t="s">
        <v>27</v>
      </c>
      <c r="AB3447" s="32"/>
      <c r="AC3447" s="32" t="s">
        <v>202</v>
      </c>
      <c r="AD3447" s="32" t="str">
        <f t="shared" si="960"/>
        <v/>
      </c>
      <c r="AF3447" s="5" t="str">
        <f t="shared" si="961"/>
        <v>alusdi44204</v>
      </c>
      <c r="AG3447" s="5" t="str">
        <f t="shared" si="962"/>
        <v>BMJ 06744204UTARANIGHT</v>
      </c>
      <c r="AH3447" s="5" t="str">
        <f t="shared" si="963"/>
        <v>alusdi44204UTARANIGHT</v>
      </c>
      <c r="AI3447" s="5" t="str">
        <f t="shared" si="964"/>
        <v>BMJ 06744204NIGHT</v>
      </c>
      <c r="AJ3447" s="5" t="str">
        <f t="shared" si="965"/>
        <v>alusdi44204NIGHT</v>
      </c>
      <c r="AK3447" s="5" t="str">
        <f t="shared" si="966"/>
        <v>alusdiBMJ</v>
      </c>
      <c r="AL3447" s="5" t="str">
        <f t="shared" si="968"/>
        <v>8UTARA</v>
      </c>
      <c r="AM3447" s="5" t="str">
        <f t="shared" si="969"/>
        <v>7 &gt;UTARA10 RODA</v>
      </c>
      <c r="AN3447" s="5" t="str">
        <f t="shared" si="970"/>
        <v>alusdiBMJ7 &gt;UTARA10 RODA</v>
      </c>
      <c r="AO3447" s="5" t="str">
        <f t="shared" si="971"/>
        <v>alusdi7 &gt;UTARA10 RODA</v>
      </c>
      <c r="AP3447" s="5" t="str">
        <f t="shared" si="972"/>
        <v>44204NIGHT</v>
      </c>
    </row>
    <row r="3448" spans="1:42" x14ac:dyDescent="0.3">
      <c r="A3448" s="33">
        <v>1</v>
      </c>
      <c r="B3448" s="33"/>
      <c r="C3448" s="70">
        <v>44204</v>
      </c>
      <c r="D3448" s="71" t="s">
        <v>87</v>
      </c>
      <c r="E3448" s="70">
        <v>44204</v>
      </c>
      <c r="F3448" s="71">
        <v>5167552</v>
      </c>
      <c r="G3448" s="33" t="s">
        <v>20</v>
      </c>
      <c r="H3448" s="33" t="s">
        <v>50</v>
      </c>
      <c r="I3448" s="33" t="s">
        <v>170</v>
      </c>
      <c r="J3448" s="33" t="s">
        <v>23</v>
      </c>
      <c r="K3448" s="63" t="s">
        <v>75</v>
      </c>
      <c r="L3448" s="32" t="str">
        <f t="shared" si="973"/>
        <v>FM260JD</v>
      </c>
      <c r="M3448" s="32" t="str">
        <f t="shared" si="974"/>
        <v>BMJ</v>
      </c>
      <c r="N3448" s="32" t="str">
        <f t="shared" si="975"/>
        <v>10 RODA</v>
      </c>
      <c r="O3448" s="146">
        <v>0.87033564814814823</v>
      </c>
      <c r="P3448" s="65">
        <v>0.88015046296296295</v>
      </c>
      <c r="Q3448" s="65"/>
      <c r="R3448" s="66">
        <v>1</v>
      </c>
      <c r="S3448" s="66">
        <v>39360</v>
      </c>
      <c r="T3448" s="66">
        <v>14820</v>
      </c>
      <c r="U3448" s="67">
        <f t="shared" si="967"/>
        <v>24.54</v>
      </c>
      <c r="V3448" s="66">
        <f t="shared" si="958"/>
        <v>478382.76</v>
      </c>
      <c r="W3448" s="66" t="str">
        <f t="shared" si="959"/>
        <v>1 &gt; 4</v>
      </c>
      <c r="X3448" s="66">
        <f>A3448+SUMIFS(Presensi!F:F,Presensi!E:E,'Entry Data'!AP3448)</f>
        <v>1</v>
      </c>
      <c r="Y3448" s="66">
        <f>IFERROR(INDEX('Retasi Pricing'!F:F,MATCH('Entry Data'!AM3448,'Retasi Pricing'!E:E,0))*X3448,"")</f>
        <v>25000</v>
      </c>
      <c r="Z3448" s="62" t="s">
        <v>26</v>
      </c>
      <c r="AA3448" s="62" t="s">
        <v>27</v>
      </c>
      <c r="AB3448" s="32"/>
      <c r="AC3448" s="32" t="s">
        <v>202</v>
      </c>
      <c r="AD3448" s="32" t="str">
        <f t="shared" si="960"/>
        <v/>
      </c>
      <c r="AF3448" s="5" t="str">
        <f t="shared" si="961"/>
        <v>alusdi44204</v>
      </c>
      <c r="AG3448" s="5" t="str">
        <f t="shared" si="962"/>
        <v>BMJ 06744204UTARANIGHT</v>
      </c>
      <c r="AH3448" s="5" t="str">
        <f t="shared" si="963"/>
        <v>alusdi44204UTARANIGHT</v>
      </c>
      <c r="AI3448" s="5" t="str">
        <f t="shared" si="964"/>
        <v>BMJ 06744204NIGHT</v>
      </c>
      <c r="AJ3448" s="5" t="str">
        <f t="shared" si="965"/>
        <v>alusdi44204NIGHT</v>
      </c>
      <c r="AK3448" s="5" t="str">
        <f t="shared" si="966"/>
        <v>alusdiBMJ</v>
      </c>
      <c r="AL3448" s="5" t="str">
        <f t="shared" si="968"/>
        <v>1UTARA</v>
      </c>
      <c r="AM3448" s="5" t="str">
        <f t="shared" si="969"/>
        <v>1 &gt; 4UTARA10 RODA</v>
      </c>
      <c r="AN3448" s="5" t="str">
        <f t="shared" si="970"/>
        <v>alusdiBMJ1 &gt; 4UTARA10 RODA</v>
      </c>
      <c r="AO3448" s="5" t="str">
        <f t="shared" si="971"/>
        <v>alusdi1 &gt; 4UTARA10 RODA</v>
      </c>
      <c r="AP3448" s="5" t="str">
        <f t="shared" si="972"/>
        <v>44204NIGHT</v>
      </c>
    </row>
    <row r="3449" spans="1:42" x14ac:dyDescent="0.3">
      <c r="A3449" s="33">
        <v>1</v>
      </c>
      <c r="B3449" s="33"/>
      <c r="C3449" s="70">
        <v>44204</v>
      </c>
      <c r="D3449" s="71" t="s">
        <v>87</v>
      </c>
      <c r="E3449" s="70">
        <v>44204</v>
      </c>
      <c r="F3449" s="71">
        <v>5167625</v>
      </c>
      <c r="G3449" s="33" t="s">
        <v>20</v>
      </c>
      <c r="H3449" s="33" t="s">
        <v>21</v>
      </c>
      <c r="I3449" s="33" t="s">
        <v>22</v>
      </c>
      <c r="J3449" s="33" t="s">
        <v>23</v>
      </c>
      <c r="K3449" s="63" t="s">
        <v>75</v>
      </c>
      <c r="L3449" s="32" t="str">
        <f t="shared" si="973"/>
        <v>FM260JD</v>
      </c>
      <c r="M3449" s="32" t="str">
        <f t="shared" si="974"/>
        <v>BMJ</v>
      </c>
      <c r="N3449" s="32" t="str">
        <f t="shared" si="975"/>
        <v>10 RODA</v>
      </c>
      <c r="O3449" s="146">
        <v>0.93096064814814816</v>
      </c>
      <c r="P3449" s="65">
        <v>0.93096064814814816</v>
      </c>
      <c r="Q3449" s="65"/>
      <c r="R3449" s="66">
        <v>2</v>
      </c>
      <c r="S3449" s="66">
        <v>39440</v>
      </c>
      <c r="T3449" s="66">
        <v>14820</v>
      </c>
      <c r="U3449" s="67">
        <f t="shared" si="967"/>
        <v>24.62</v>
      </c>
      <c r="V3449" s="66">
        <f t="shared" si="958"/>
        <v>479942.27999999997</v>
      </c>
      <c r="W3449" s="66" t="str">
        <f t="shared" si="959"/>
        <v>1 &gt; 4</v>
      </c>
      <c r="X3449" s="66">
        <f>A3449+SUMIFS(Presensi!F:F,Presensi!E:E,'Entry Data'!AP3449)</f>
        <v>1</v>
      </c>
      <c r="Y3449" s="66">
        <f>IFERROR(INDEX('Retasi Pricing'!F:F,MATCH('Entry Data'!AM3449,'Retasi Pricing'!E:E,0))*X3449,"")</f>
        <v>25000</v>
      </c>
      <c r="Z3449" s="62" t="s">
        <v>26</v>
      </c>
      <c r="AA3449" s="62" t="s">
        <v>27</v>
      </c>
      <c r="AB3449" s="32"/>
      <c r="AC3449" s="32" t="s">
        <v>202</v>
      </c>
      <c r="AD3449" s="32" t="str">
        <f t="shared" si="960"/>
        <v/>
      </c>
      <c r="AF3449" s="5" t="str">
        <f t="shared" si="961"/>
        <v>alusdi44204</v>
      </c>
      <c r="AG3449" s="5" t="str">
        <f t="shared" si="962"/>
        <v>BMJ 06744204UTARANIGHT</v>
      </c>
      <c r="AH3449" s="5" t="str">
        <f t="shared" si="963"/>
        <v>alusdi44204UTARANIGHT</v>
      </c>
      <c r="AI3449" s="5" t="str">
        <f t="shared" si="964"/>
        <v>BMJ 06744204NIGHT</v>
      </c>
      <c r="AJ3449" s="5" t="str">
        <f t="shared" si="965"/>
        <v>alusdi44204NIGHT</v>
      </c>
      <c r="AK3449" s="5" t="str">
        <f t="shared" si="966"/>
        <v>alusdiBMJ</v>
      </c>
      <c r="AL3449" s="5" t="str">
        <f t="shared" si="968"/>
        <v>2UTARA</v>
      </c>
      <c r="AM3449" s="5" t="str">
        <f t="shared" si="969"/>
        <v>1 &gt; 4UTARA10 RODA</v>
      </c>
      <c r="AN3449" s="5" t="str">
        <f t="shared" si="970"/>
        <v>alusdiBMJ1 &gt; 4UTARA10 RODA</v>
      </c>
      <c r="AO3449" s="5" t="str">
        <f t="shared" si="971"/>
        <v>alusdi1 &gt; 4UTARA10 RODA</v>
      </c>
      <c r="AP3449" s="5" t="str">
        <f t="shared" si="972"/>
        <v>44204NIGHT</v>
      </c>
    </row>
    <row r="3450" spans="1:42" x14ac:dyDescent="0.3">
      <c r="A3450" s="33">
        <v>1</v>
      </c>
      <c r="B3450" s="33"/>
      <c r="C3450" s="70">
        <v>44204</v>
      </c>
      <c r="D3450" s="71" t="s">
        <v>87</v>
      </c>
      <c r="E3450" s="70">
        <v>44204</v>
      </c>
      <c r="F3450" s="71">
        <v>5167692</v>
      </c>
      <c r="G3450" s="33" t="s">
        <v>20</v>
      </c>
      <c r="H3450" s="33" t="s">
        <v>21</v>
      </c>
      <c r="I3450" s="33" t="s">
        <v>22</v>
      </c>
      <c r="J3450" s="33" t="s">
        <v>23</v>
      </c>
      <c r="K3450" s="63" t="s">
        <v>75</v>
      </c>
      <c r="L3450" s="32" t="str">
        <f t="shared" si="973"/>
        <v>FM260JD</v>
      </c>
      <c r="M3450" s="32" t="str">
        <f t="shared" si="974"/>
        <v>BMJ</v>
      </c>
      <c r="N3450" s="32" t="str">
        <f t="shared" si="975"/>
        <v>10 RODA</v>
      </c>
      <c r="O3450" s="146">
        <v>0.98994212962962969</v>
      </c>
      <c r="P3450" s="65">
        <v>0.98994212962962969</v>
      </c>
      <c r="Q3450" s="65"/>
      <c r="R3450" s="66">
        <v>3</v>
      </c>
      <c r="S3450" s="66">
        <v>38880</v>
      </c>
      <c r="T3450" s="66">
        <v>14820</v>
      </c>
      <c r="U3450" s="67">
        <f t="shared" si="967"/>
        <v>24.06</v>
      </c>
      <c r="V3450" s="66">
        <f t="shared" si="958"/>
        <v>469025.64</v>
      </c>
      <c r="W3450" s="66" t="str">
        <f t="shared" si="959"/>
        <v>1 &gt; 4</v>
      </c>
      <c r="X3450" s="66">
        <f>A3450+SUMIFS(Presensi!F:F,Presensi!E:E,'Entry Data'!AP3450)</f>
        <v>1</v>
      </c>
      <c r="Y3450" s="66">
        <f>IFERROR(INDEX('Retasi Pricing'!F:F,MATCH('Entry Data'!AM3450,'Retasi Pricing'!E:E,0))*X3450,"")</f>
        <v>25000</v>
      </c>
      <c r="Z3450" s="62" t="s">
        <v>26</v>
      </c>
      <c r="AA3450" s="62" t="s">
        <v>27</v>
      </c>
      <c r="AB3450" s="32"/>
      <c r="AC3450" s="32" t="s">
        <v>202</v>
      </c>
      <c r="AD3450" s="32" t="str">
        <f t="shared" si="960"/>
        <v/>
      </c>
      <c r="AF3450" s="5" t="str">
        <f t="shared" si="961"/>
        <v>alusdi44204</v>
      </c>
      <c r="AG3450" s="5" t="str">
        <f t="shared" si="962"/>
        <v>BMJ 06744204UTARANIGHT</v>
      </c>
      <c r="AH3450" s="5" t="str">
        <f t="shared" si="963"/>
        <v>alusdi44204UTARANIGHT</v>
      </c>
      <c r="AI3450" s="5" t="str">
        <f t="shared" si="964"/>
        <v>BMJ 06744204NIGHT</v>
      </c>
      <c r="AJ3450" s="5" t="str">
        <f t="shared" si="965"/>
        <v>alusdi44204NIGHT</v>
      </c>
      <c r="AK3450" s="5" t="str">
        <f t="shared" si="966"/>
        <v>alusdiBMJ</v>
      </c>
      <c r="AL3450" s="5" t="str">
        <f t="shared" si="968"/>
        <v>3UTARA</v>
      </c>
      <c r="AM3450" s="5" t="str">
        <f t="shared" si="969"/>
        <v>1 &gt; 4UTARA10 RODA</v>
      </c>
      <c r="AN3450" s="5" t="str">
        <f t="shared" si="970"/>
        <v>alusdiBMJ1 &gt; 4UTARA10 RODA</v>
      </c>
      <c r="AO3450" s="5" t="str">
        <f t="shared" si="971"/>
        <v>alusdi1 &gt; 4UTARA10 RODA</v>
      </c>
      <c r="AP3450" s="5" t="str">
        <f t="shared" si="972"/>
        <v>44204NIGHT</v>
      </c>
    </row>
    <row r="3451" spans="1:42" x14ac:dyDescent="0.3">
      <c r="A3451" s="33">
        <v>1</v>
      </c>
      <c r="B3451" s="33"/>
      <c r="C3451" s="70">
        <v>44204</v>
      </c>
      <c r="D3451" s="71" t="s">
        <v>87</v>
      </c>
      <c r="E3451" s="70">
        <v>44205</v>
      </c>
      <c r="F3451" s="71">
        <v>5167913</v>
      </c>
      <c r="G3451" s="33" t="s">
        <v>20</v>
      </c>
      <c r="H3451" s="33" t="s">
        <v>21</v>
      </c>
      <c r="I3451" s="33" t="s">
        <v>51</v>
      </c>
      <c r="J3451" s="33" t="s">
        <v>46</v>
      </c>
      <c r="K3451" s="63" t="s">
        <v>77</v>
      </c>
      <c r="L3451" s="32" t="str">
        <f t="shared" si="973"/>
        <v>FM260JD</v>
      </c>
      <c r="M3451" s="32" t="str">
        <f t="shared" si="974"/>
        <v>BMJ</v>
      </c>
      <c r="N3451" s="32" t="str">
        <f t="shared" si="975"/>
        <v>10 RODA</v>
      </c>
      <c r="O3451" s="146">
        <v>0.26175925925925925</v>
      </c>
      <c r="P3451" s="65">
        <v>0.26175925925925925</v>
      </c>
      <c r="Q3451" s="65"/>
      <c r="R3451" s="66">
        <v>2</v>
      </c>
      <c r="S3451" s="66">
        <v>39700</v>
      </c>
      <c r="T3451" s="66">
        <v>14580</v>
      </c>
      <c r="U3451" s="67">
        <f t="shared" si="967"/>
        <v>25.12</v>
      </c>
      <c r="V3451" s="66">
        <f t="shared" si="958"/>
        <v>489689.27999999997</v>
      </c>
      <c r="W3451" s="66" t="str">
        <f t="shared" si="959"/>
        <v>1 &gt; 4</v>
      </c>
      <c r="X3451" s="66">
        <f>A3451+SUMIFS(Presensi!F:F,Presensi!E:E,'Entry Data'!AP3451)</f>
        <v>1</v>
      </c>
      <c r="Y3451" s="66">
        <f>IFERROR(INDEX('Retasi Pricing'!F:F,MATCH('Entry Data'!AM3451,'Retasi Pricing'!E:E,0))*X3451,"")</f>
        <v>25000</v>
      </c>
      <c r="Z3451" s="62" t="s">
        <v>26</v>
      </c>
      <c r="AA3451" s="62" t="s">
        <v>27</v>
      </c>
      <c r="AB3451" s="32"/>
      <c r="AC3451" s="32" t="s">
        <v>179</v>
      </c>
      <c r="AD3451" s="32" t="str">
        <f t="shared" si="960"/>
        <v/>
      </c>
      <c r="AF3451" s="5" t="str">
        <f t="shared" si="961"/>
        <v>imbran husain44204</v>
      </c>
      <c r="AG3451" s="5" t="str">
        <f t="shared" si="962"/>
        <v>BMJ 06844204UTARANIGHT</v>
      </c>
      <c r="AH3451" s="5" t="str">
        <f t="shared" si="963"/>
        <v>imbran husain44204UTARANIGHT</v>
      </c>
      <c r="AI3451" s="5" t="str">
        <f t="shared" si="964"/>
        <v>BMJ 06844204NIGHT</v>
      </c>
      <c r="AJ3451" s="5" t="str">
        <f t="shared" si="965"/>
        <v>imbran husain44204NIGHT</v>
      </c>
      <c r="AK3451" s="5" t="str">
        <f t="shared" si="966"/>
        <v>imbran husainBMJ</v>
      </c>
      <c r="AL3451" s="5" t="str">
        <f t="shared" si="968"/>
        <v>2UTARA</v>
      </c>
      <c r="AM3451" s="5" t="str">
        <f t="shared" si="969"/>
        <v>1 &gt; 4UTARA10 RODA</v>
      </c>
      <c r="AN3451" s="5" t="str">
        <f t="shared" si="970"/>
        <v>imbran husainBMJ1 &gt; 4UTARA10 RODA</v>
      </c>
      <c r="AO3451" s="5" t="str">
        <f t="shared" si="971"/>
        <v>imbran husain1 &gt; 4UTARA10 RODA</v>
      </c>
      <c r="AP3451" s="5" t="str">
        <f t="shared" si="972"/>
        <v>44204NIGHT</v>
      </c>
    </row>
    <row r="3452" spans="1:42" x14ac:dyDescent="0.3">
      <c r="A3452" s="33">
        <v>1</v>
      </c>
      <c r="B3452" s="33"/>
      <c r="C3452" s="70">
        <v>44204</v>
      </c>
      <c r="D3452" s="71" t="s">
        <v>87</v>
      </c>
      <c r="E3452" s="70">
        <v>44204</v>
      </c>
      <c r="F3452" s="71">
        <v>5167691</v>
      </c>
      <c r="G3452" s="33" t="s">
        <v>20</v>
      </c>
      <c r="H3452" s="33" t="s">
        <v>21</v>
      </c>
      <c r="I3452" s="33" t="s">
        <v>22</v>
      </c>
      <c r="J3452" s="33" t="s">
        <v>23</v>
      </c>
      <c r="K3452" s="63" t="s">
        <v>77</v>
      </c>
      <c r="L3452" s="32" t="str">
        <f t="shared" si="973"/>
        <v>FM260JD</v>
      </c>
      <c r="M3452" s="32" t="str">
        <f t="shared" si="974"/>
        <v>BMJ</v>
      </c>
      <c r="N3452" s="32" t="str">
        <f t="shared" si="975"/>
        <v>10 RODA</v>
      </c>
      <c r="O3452" s="146">
        <v>0.98953703703703699</v>
      </c>
      <c r="P3452" s="65">
        <v>0.99957175925925934</v>
      </c>
      <c r="Q3452" s="65"/>
      <c r="R3452" s="66">
        <v>1</v>
      </c>
      <c r="S3452" s="66">
        <v>40280</v>
      </c>
      <c r="T3452" s="66">
        <v>14580</v>
      </c>
      <c r="U3452" s="67">
        <f t="shared" si="967"/>
        <v>25.7</v>
      </c>
      <c r="V3452" s="66">
        <f t="shared" si="958"/>
        <v>500995.79999999993</v>
      </c>
      <c r="W3452" s="66" t="str">
        <f t="shared" si="959"/>
        <v>1 &gt; 4</v>
      </c>
      <c r="X3452" s="66">
        <f>A3452+SUMIFS(Presensi!F:F,Presensi!E:E,'Entry Data'!AP3452)</f>
        <v>1</v>
      </c>
      <c r="Y3452" s="66">
        <f>IFERROR(INDEX('Retasi Pricing'!F:F,MATCH('Entry Data'!AM3452,'Retasi Pricing'!E:E,0))*X3452,"")</f>
        <v>25000</v>
      </c>
      <c r="Z3452" s="62" t="s">
        <v>26</v>
      </c>
      <c r="AA3452" s="62" t="s">
        <v>27</v>
      </c>
      <c r="AB3452" s="32"/>
      <c r="AC3452" s="32" t="s">
        <v>179</v>
      </c>
      <c r="AD3452" s="32" t="str">
        <f t="shared" si="960"/>
        <v/>
      </c>
      <c r="AF3452" s="5" t="str">
        <f t="shared" si="961"/>
        <v>imbran husain44204</v>
      </c>
      <c r="AG3452" s="5" t="str">
        <f t="shared" si="962"/>
        <v>BMJ 06844204UTARANIGHT</v>
      </c>
      <c r="AH3452" s="5" t="str">
        <f t="shared" si="963"/>
        <v>imbran husain44204UTARANIGHT</v>
      </c>
      <c r="AI3452" s="5" t="str">
        <f t="shared" si="964"/>
        <v>BMJ 06844204NIGHT</v>
      </c>
      <c r="AJ3452" s="5" t="str">
        <f t="shared" si="965"/>
        <v>imbran husain44204NIGHT</v>
      </c>
      <c r="AK3452" s="5" t="str">
        <f t="shared" si="966"/>
        <v>imbran husainBMJ</v>
      </c>
      <c r="AL3452" s="5" t="str">
        <f t="shared" si="968"/>
        <v>1UTARA</v>
      </c>
      <c r="AM3452" s="5" t="str">
        <f t="shared" si="969"/>
        <v>1 &gt; 4UTARA10 RODA</v>
      </c>
      <c r="AN3452" s="5" t="str">
        <f t="shared" si="970"/>
        <v>imbran husainBMJ1 &gt; 4UTARA10 RODA</v>
      </c>
      <c r="AO3452" s="5" t="str">
        <f t="shared" si="971"/>
        <v>imbran husain1 &gt; 4UTARA10 RODA</v>
      </c>
      <c r="AP3452" s="5" t="str">
        <f t="shared" si="972"/>
        <v>44204NIGHT</v>
      </c>
    </row>
    <row r="3453" spans="1:42" x14ac:dyDescent="0.3">
      <c r="A3453" s="33">
        <v>1</v>
      </c>
      <c r="B3453" s="33"/>
      <c r="C3453" s="70">
        <v>44204</v>
      </c>
      <c r="D3453" s="71" t="s">
        <v>87</v>
      </c>
      <c r="E3453" s="70">
        <v>44204</v>
      </c>
      <c r="F3453" s="71">
        <v>5167569</v>
      </c>
      <c r="G3453" s="33" t="s">
        <v>20</v>
      </c>
      <c r="H3453" s="33" t="s">
        <v>50</v>
      </c>
      <c r="I3453" s="33" t="s">
        <v>170</v>
      </c>
      <c r="J3453" s="33" t="s">
        <v>23</v>
      </c>
      <c r="K3453" s="63" t="s">
        <v>78</v>
      </c>
      <c r="L3453" s="32" t="str">
        <f t="shared" si="973"/>
        <v>FM260JD</v>
      </c>
      <c r="M3453" s="32" t="str">
        <f t="shared" si="974"/>
        <v>BMJ</v>
      </c>
      <c r="N3453" s="32" t="str">
        <f t="shared" si="975"/>
        <v>10 RODA</v>
      </c>
      <c r="O3453" s="146">
        <v>0.88269675925925928</v>
      </c>
      <c r="P3453" s="65">
        <v>0.88837962962962969</v>
      </c>
      <c r="Q3453" s="65"/>
      <c r="R3453" s="66">
        <v>1</v>
      </c>
      <c r="S3453" s="66">
        <v>40120</v>
      </c>
      <c r="T3453" s="66">
        <v>14700</v>
      </c>
      <c r="U3453" s="67">
        <f t="shared" si="967"/>
        <v>25.42</v>
      </c>
      <c r="V3453" s="66">
        <f t="shared" si="958"/>
        <v>495537.48000000004</v>
      </c>
      <c r="W3453" s="66" t="str">
        <f t="shared" si="959"/>
        <v>1 &gt; 4</v>
      </c>
      <c r="X3453" s="66">
        <f>A3453+SUMIFS(Presensi!F:F,Presensi!E:E,'Entry Data'!AP3453)</f>
        <v>1</v>
      </c>
      <c r="Y3453" s="66">
        <f>IFERROR(INDEX('Retasi Pricing'!F:F,MATCH('Entry Data'!AM3453,'Retasi Pricing'!E:E,0))*X3453,"")</f>
        <v>25000</v>
      </c>
      <c r="Z3453" s="62" t="s">
        <v>26</v>
      </c>
      <c r="AA3453" s="62" t="s">
        <v>27</v>
      </c>
      <c r="AB3453" s="32"/>
      <c r="AC3453" s="32" t="s">
        <v>211</v>
      </c>
      <c r="AD3453" s="32" t="str">
        <f t="shared" si="960"/>
        <v/>
      </c>
      <c r="AF3453" s="5" t="str">
        <f t="shared" si="961"/>
        <v>yudianto44204</v>
      </c>
      <c r="AG3453" s="5" t="str">
        <f t="shared" si="962"/>
        <v>BMJ 06944204UTARANIGHT</v>
      </c>
      <c r="AH3453" s="5" t="str">
        <f t="shared" si="963"/>
        <v>yudianto44204UTARANIGHT</v>
      </c>
      <c r="AI3453" s="5" t="str">
        <f t="shared" si="964"/>
        <v>BMJ 06944204NIGHT</v>
      </c>
      <c r="AJ3453" s="5" t="str">
        <f t="shared" si="965"/>
        <v>yudianto44204NIGHT</v>
      </c>
      <c r="AK3453" s="5" t="str">
        <f t="shared" si="966"/>
        <v>yudiantoBMJ</v>
      </c>
      <c r="AL3453" s="5" t="str">
        <f t="shared" si="968"/>
        <v>1UTARA</v>
      </c>
      <c r="AM3453" s="5" t="str">
        <f t="shared" si="969"/>
        <v>1 &gt; 4UTARA10 RODA</v>
      </c>
      <c r="AN3453" s="5" t="str">
        <f t="shared" si="970"/>
        <v>yudiantoBMJ1 &gt; 4UTARA10 RODA</v>
      </c>
      <c r="AO3453" s="5" t="str">
        <f t="shared" si="971"/>
        <v>yudianto1 &gt; 4UTARA10 RODA</v>
      </c>
      <c r="AP3453" s="5" t="str">
        <f t="shared" si="972"/>
        <v>44204NIGHT</v>
      </c>
    </row>
    <row r="3454" spans="1:42" x14ac:dyDescent="0.3">
      <c r="A3454" s="33">
        <v>1</v>
      </c>
      <c r="B3454" s="33"/>
      <c r="C3454" s="70">
        <v>44204</v>
      </c>
      <c r="D3454" s="71" t="s">
        <v>87</v>
      </c>
      <c r="E3454" s="70">
        <v>44205</v>
      </c>
      <c r="F3454" s="71">
        <v>5167716</v>
      </c>
      <c r="G3454" s="33" t="s">
        <v>20</v>
      </c>
      <c r="H3454" s="33" t="s">
        <v>50</v>
      </c>
      <c r="I3454" s="33" t="s">
        <v>51</v>
      </c>
      <c r="J3454" s="33" t="s">
        <v>53</v>
      </c>
      <c r="K3454" s="63" t="s">
        <v>80</v>
      </c>
      <c r="L3454" s="32" t="str">
        <f t="shared" si="973"/>
        <v>AXOR4843</v>
      </c>
      <c r="M3454" s="32" t="str">
        <f t="shared" si="974"/>
        <v>BMJ</v>
      </c>
      <c r="N3454" s="32" t="str">
        <f t="shared" si="975"/>
        <v>12 RODA</v>
      </c>
      <c r="O3454" s="146">
        <v>9.5949074074074079E-3</v>
      </c>
      <c r="P3454" s="65">
        <v>9.5949074074074079E-3</v>
      </c>
      <c r="Q3454" s="65"/>
      <c r="R3454" s="66">
        <v>2</v>
      </c>
      <c r="S3454" s="66">
        <v>52720</v>
      </c>
      <c r="T3454" s="66">
        <v>20020</v>
      </c>
      <c r="U3454" s="67">
        <f t="shared" si="967"/>
        <v>32.700000000000003</v>
      </c>
      <c r="V3454" s="66">
        <f t="shared" si="958"/>
        <v>663057.9</v>
      </c>
      <c r="W3454" s="66" t="str">
        <f t="shared" si="959"/>
        <v>1 &gt; 4</v>
      </c>
      <c r="X3454" s="66">
        <f>A3454+SUMIFS(Presensi!F:F,Presensi!E:E,'Entry Data'!AP3454)</f>
        <v>1</v>
      </c>
      <c r="Y3454" s="66">
        <f>IFERROR(INDEX('Retasi Pricing'!F:F,MATCH('Entry Data'!AM3454,'Retasi Pricing'!E:E,0))*X3454,"")</f>
        <v>27500</v>
      </c>
      <c r="Z3454" s="62" t="s">
        <v>26</v>
      </c>
      <c r="AA3454" s="62" t="s">
        <v>27</v>
      </c>
      <c r="AB3454" s="32"/>
      <c r="AC3454" s="32" t="s">
        <v>197</v>
      </c>
      <c r="AD3454" s="32" t="str">
        <f t="shared" si="960"/>
        <v/>
      </c>
      <c r="AF3454" s="5" t="str">
        <f t="shared" si="961"/>
        <v>melkias44204</v>
      </c>
      <c r="AG3454" s="5" t="str">
        <f t="shared" si="962"/>
        <v>BMJ 07144204UTARANIGHT</v>
      </c>
      <c r="AH3454" s="5" t="str">
        <f t="shared" si="963"/>
        <v>melkias44204UTARANIGHT</v>
      </c>
      <c r="AI3454" s="5" t="str">
        <f t="shared" si="964"/>
        <v>BMJ 07144204NIGHT</v>
      </c>
      <c r="AJ3454" s="5" t="str">
        <f t="shared" si="965"/>
        <v>melkias44204NIGHT</v>
      </c>
      <c r="AK3454" s="5" t="str">
        <f t="shared" si="966"/>
        <v>melkiasBMJ</v>
      </c>
      <c r="AL3454" s="5" t="str">
        <f t="shared" si="968"/>
        <v>2UTARA</v>
      </c>
      <c r="AM3454" s="5" t="str">
        <f t="shared" si="969"/>
        <v>1 &gt; 4UTARA12 RODA</v>
      </c>
      <c r="AN3454" s="5" t="str">
        <f t="shared" si="970"/>
        <v>melkiasBMJ1 &gt; 4UTARA12 RODA</v>
      </c>
      <c r="AO3454" s="5" t="str">
        <f t="shared" si="971"/>
        <v>melkias1 &gt; 4UTARA12 RODA</v>
      </c>
      <c r="AP3454" s="5" t="str">
        <f t="shared" si="972"/>
        <v>44204NIGHT</v>
      </c>
    </row>
    <row r="3455" spans="1:42" x14ac:dyDescent="0.3">
      <c r="A3455" s="33">
        <v>1</v>
      </c>
      <c r="B3455" s="33"/>
      <c r="C3455" s="70">
        <v>44204</v>
      </c>
      <c r="D3455" s="71" t="s">
        <v>87</v>
      </c>
      <c r="E3455" s="70">
        <v>44205</v>
      </c>
      <c r="F3455" s="71">
        <v>5167797</v>
      </c>
      <c r="G3455" s="33" t="s">
        <v>20</v>
      </c>
      <c r="H3455" s="33" t="s">
        <v>50</v>
      </c>
      <c r="I3455" s="33" t="s">
        <v>51</v>
      </c>
      <c r="J3455" s="33" t="s">
        <v>53</v>
      </c>
      <c r="K3455" s="63" t="s">
        <v>80</v>
      </c>
      <c r="L3455" s="32" t="str">
        <f t="shared" si="973"/>
        <v>AXOR4843</v>
      </c>
      <c r="M3455" s="32" t="str">
        <f t="shared" si="974"/>
        <v>BMJ</v>
      </c>
      <c r="N3455" s="32" t="str">
        <f t="shared" si="975"/>
        <v>12 RODA</v>
      </c>
      <c r="O3455" s="146">
        <v>0.10273148148148148</v>
      </c>
      <c r="P3455" s="65">
        <v>0.10273148148148148</v>
      </c>
      <c r="Q3455" s="65"/>
      <c r="R3455" s="66">
        <v>3</v>
      </c>
      <c r="S3455" s="66">
        <v>54020</v>
      </c>
      <c r="T3455" s="66">
        <v>20020</v>
      </c>
      <c r="U3455" s="67">
        <f t="shared" si="967"/>
        <v>34</v>
      </c>
      <c r="V3455" s="66">
        <f t="shared" si="958"/>
        <v>689418</v>
      </c>
      <c r="W3455" s="66" t="str">
        <f t="shared" si="959"/>
        <v>1 &gt; 4</v>
      </c>
      <c r="X3455" s="66">
        <f>A3455+SUMIFS(Presensi!F:F,Presensi!E:E,'Entry Data'!AP3455)</f>
        <v>1</v>
      </c>
      <c r="Y3455" s="66">
        <f>IFERROR(INDEX('Retasi Pricing'!F:F,MATCH('Entry Data'!AM3455,'Retasi Pricing'!E:E,0))*X3455,"")</f>
        <v>27500</v>
      </c>
      <c r="Z3455" s="62" t="s">
        <v>26</v>
      </c>
      <c r="AA3455" s="62" t="s">
        <v>27</v>
      </c>
      <c r="AB3455" s="32"/>
      <c r="AC3455" s="32" t="s">
        <v>197</v>
      </c>
      <c r="AD3455" s="32" t="str">
        <f t="shared" si="960"/>
        <v/>
      </c>
      <c r="AF3455" s="5" t="str">
        <f t="shared" si="961"/>
        <v>melkias44204</v>
      </c>
      <c r="AG3455" s="5" t="str">
        <f t="shared" si="962"/>
        <v>BMJ 07144204UTARANIGHT</v>
      </c>
      <c r="AH3455" s="5" t="str">
        <f t="shared" si="963"/>
        <v>melkias44204UTARANIGHT</v>
      </c>
      <c r="AI3455" s="5" t="str">
        <f t="shared" si="964"/>
        <v>BMJ 07144204NIGHT</v>
      </c>
      <c r="AJ3455" s="5" t="str">
        <f t="shared" si="965"/>
        <v>melkias44204NIGHT</v>
      </c>
      <c r="AK3455" s="5" t="str">
        <f t="shared" si="966"/>
        <v>melkiasBMJ</v>
      </c>
      <c r="AL3455" s="5" t="str">
        <f t="shared" si="968"/>
        <v>3UTARA</v>
      </c>
      <c r="AM3455" s="5" t="str">
        <f t="shared" si="969"/>
        <v>1 &gt; 4UTARA12 RODA</v>
      </c>
      <c r="AN3455" s="5" t="str">
        <f t="shared" si="970"/>
        <v>melkiasBMJ1 &gt; 4UTARA12 RODA</v>
      </c>
      <c r="AO3455" s="5" t="str">
        <f t="shared" si="971"/>
        <v>melkias1 &gt; 4UTARA12 RODA</v>
      </c>
      <c r="AP3455" s="5" t="str">
        <f t="shared" si="972"/>
        <v>44204NIGHT</v>
      </c>
    </row>
    <row r="3456" spans="1:42" x14ac:dyDescent="0.3">
      <c r="A3456" s="33">
        <v>1</v>
      </c>
      <c r="B3456" s="33"/>
      <c r="C3456" s="70">
        <v>44204</v>
      </c>
      <c r="D3456" s="71" t="s">
        <v>87</v>
      </c>
      <c r="E3456" s="70">
        <v>44205</v>
      </c>
      <c r="F3456" s="71">
        <v>5167910</v>
      </c>
      <c r="G3456" s="33" t="s">
        <v>20</v>
      </c>
      <c r="H3456" s="33" t="s">
        <v>21</v>
      </c>
      <c r="I3456" s="33" t="s">
        <v>51</v>
      </c>
      <c r="J3456" s="33" t="s">
        <v>46</v>
      </c>
      <c r="K3456" s="63" t="s">
        <v>80</v>
      </c>
      <c r="L3456" s="32" t="str">
        <f t="shared" si="973"/>
        <v>AXOR4843</v>
      </c>
      <c r="M3456" s="32" t="str">
        <f t="shared" si="974"/>
        <v>BMJ</v>
      </c>
      <c r="N3456" s="32" t="str">
        <f t="shared" si="975"/>
        <v>12 RODA</v>
      </c>
      <c r="O3456" s="146">
        <v>0.24650462962962963</v>
      </c>
      <c r="P3456" s="65">
        <v>0.24650462962962963</v>
      </c>
      <c r="Q3456" s="65"/>
      <c r="R3456" s="66">
        <v>4</v>
      </c>
      <c r="S3456" s="66">
        <v>52180</v>
      </c>
      <c r="T3456" s="66">
        <v>20020</v>
      </c>
      <c r="U3456" s="67">
        <f t="shared" si="967"/>
        <v>32.159999999999997</v>
      </c>
      <c r="V3456" s="66">
        <f t="shared" si="958"/>
        <v>652108.31999999995</v>
      </c>
      <c r="W3456" s="66" t="str">
        <f t="shared" si="959"/>
        <v>1 &gt; 4</v>
      </c>
      <c r="X3456" s="66">
        <f>A3456+SUMIFS(Presensi!F:F,Presensi!E:E,'Entry Data'!AP3456)</f>
        <v>1</v>
      </c>
      <c r="Y3456" s="66">
        <f>IFERROR(INDEX('Retasi Pricing'!F:F,MATCH('Entry Data'!AM3456,'Retasi Pricing'!E:E,0))*X3456,"")</f>
        <v>27500</v>
      </c>
      <c r="Z3456" s="62" t="s">
        <v>26</v>
      </c>
      <c r="AA3456" s="62" t="s">
        <v>27</v>
      </c>
      <c r="AB3456" s="32"/>
      <c r="AC3456" s="32" t="s">
        <v>197</v>
      </c>
      <c r="AD3456" s="32" t="str">
        <f t="shared" si="960"/>
        <v/>
      </c>
      <c r="AF3456" s="5" t="str">
        <f t="shared" si="961"/>
        <v>melkias44204</v>
      </c>
      <c r="AG3456" s="5" t="str">
        <f t="shared" si="962"/>
        <v>BMJ 07144204UTARANIGHT</v>
      </c>
      <c r="AH3456" s="5" t="str">
        <f t="shared" si="963"/>
        <v>melkias44204UTARANIGHT</v>
      </c>
      <c r="AI3456" s="5" t="str">
        <f t="shared" si="964"/>
        <v>BMJ 07144204NIGHT</v>
      </c>
      <c r="AJ3456" s="5" t="str">
        <f t="shared" si="965"/>
        <v>melkias44204NIGHT</v>
      </c>
      <c r="AK3456" s="5" t="str">
        <f t="shared" si="966"/>
        <v>melkiasBMJ</v>
      </c>
      <c r="AL3456" s="5" t="str">
        <f t="shared" si="968"/>
        <v>4UTARA</v>
      </c>
      <c r="AM3456" s="5" t="str">
        <f t="shared" si="969"/>
        <v>1 &gt; 4UTARA12 RODA</v>
      </c>
      <c r="AN3456" s="5" t="str">
        <f t="shared" si="970"/>
        <v>melkiasBMJ1 &gt; 4UTARA12 RODA</v>
      </c>
      <c r="AO3456" s="5" t="str">
        <f t="shared" si="971"/>
        <v>melkias1 &gt; 4UTARA12 RODA</v>
      </c>
      <c r="AP3456" s="5" t="str">
        <f t="shared" si="972"/>
        <v>44204NIGHT</v>
      </c>
    </row>
    <row r="3457" spans="1:42" x14ac:dyDescent="0.3">
      <c r="A3457" s="33">
        <v>1</v>
      </c>
      <c r="B3457" s="33"/>
      <c r="C3457" s="70">
        <v>44204</v>
      </c>
      <c r="D3457" s="71" t="s">
        <v>87</v>
      </c>
      <c r="E3457" s="70">
        <v>44204</v>
      </c>
      <c r="F3457" s="71">
        <v>5167641</v>
      </c>
      <c r="G3457" s="33" t="s">
        <v>20</v>
      </c>
      <c r="H3457" s="33" t="s">
        <v>50</v>
      </c>
      <c r="I3457" s="33" t="s">
        <v>170</v>
      </c>
      <c r="J3457" s="33" t="s">
        <v>23</v>
      </c>
      <c r="K3457" s="63" t="s">
        <v>80</v>
      </c>
      <c r="L3457" s="32" t="str">
        <f t="shared" si="973"/>
        <v>AXOR4843</v>
      </c>
      <c r="M3457" s="32" t="str">
        <f t="shared" si="974"/>
        <v>BMJ</v>
      </c>
      <c r="N3457" s="32" t="str">
        <f t="shared" si="975"/>
        <v>12 RODA</v>
      </c>
      <c r="O3457" s="146">
        <v>0.94306712962962969</v>
      </c>
      <c r="P3457" s="65">
        <v>0.94306712962962969</v>
      </c>
      <c r="Q3457" s="65"/>
      <c r="R3457" s="66">
        <v>1</v>
      </c>
      <c r="S3457" s="66">
        <v>52920</v>
      </c>
      <c r="T3457" s="66">
        <v>20020</v>
      </c>
      <c r="U3457" s="67">
        <f t="shared" si="967"/>
        <v>32.9</v>
      </c>
      <c r="V3457" s="66">
        <f t="shared" si="958"/>
        <v>667113.29999999993</v>
      </c>
      <c r="W3457" s="66" t="str">
        <f t="shared" si="959"/>
        <v>1 &gt; 4</v>
      </c>
      <c r="X3457" s="66">
        <f>A3457+SUMIFS(Presensi!F:F,Presensi!E:E,'Entry Data'!AP3457)</f>
        <v>1</v>
      </c>
      <c r="Y3457" s="66">
        <f>IFERROR(INDEX('Retasi Pricing'!F:F,MATCH('Entry Data'!AM3457,'Retasi Pricing'!E:E,0))*X3457,"")</f>
        <v>27500</v>
      </c>
      <c r="Z3457" s="62" t="s">
        <v>26</v>
      </c>
      <c r="AA3457" s="62" t="s">
        <v>27</v>
      </c>
      <c r="AB3457" s="32"/>
      <c r="AC3457" s="32" t="s">
        <v>197</v>
      </c>
      <c r="AD3457" s="32" t="str">
        <f t="shared" si="960"/>
        <v/>
      </c>
      <c r="AF3457" s="5" t="str">
        <f t="shared" si="961"/>
        <v>melkias44204</v>
      </c>
      <c r="AG3457" s="5" t="str">
        <f t="shared" si="962"/>
        <v>BMJ 07144204UTARANIGHT</v>
      </c>
      <c r="AH3457" s="5" t="str">
        <f t="shared" si="963"/>
        <v>melkias44204UTARANIGHT</v>
      </c>
      <c r="AI3457" s="5" t="str">
        <f t="shared" si="964"/>
        <v>BMJ 07144204NIGHT</v>
      </c>
      <c r="AJ3457" s="5" t="str">
        <f t="shared" si="965"/>
        <v>melkias44204NIGHT</v>
      </c>
      <c r="AK3457" s="5" t="str">
        <f t="shared" si="966"/>
        <v>melkiasBMJ</v>
      </c>
      <c r="AL3457" s="5" t="str">
        <f t="shared" si="968"/>
        <v>1UTARA</v>
      </c>
      <c r="AM3457" s="5" t="str">
        <f t="shared" si="969"/>
        <v>1 &gt; 4UTARA12 RODA</v>
      </c>
      <c r="AN3457" s="5" t="str">
        <f t="shared" si="970"/>
        <v>melkiasBMJ1 &gt; 4UTARA12 RODA</v>
      </c>
      <c r="AO3457" s="5" t="str">
        <f t="shared" si="971"/>
        <v>melkias1 &gt; 4UTARA12 RODA</v>
      </c>
      <c r="AP3457" s="5" t="str">
        <f t="shared" si="972"/>
        <v>44204NIGHT</v>
      </c>
    </row>
    <row r="3458" spans="1:42" x14ac:dyDescent="0.3">
      <c r="A3458" s="33">
        <v>1</v>
      </c>
      <c r="B3458" s="33"/>
      <c r="C3458" s="70">
        <v>44204</v>
      </c>
      <c r="D3458" s="71" t="s">
        <v>87</v>
      </c>
      <c r="E3458" s="70">
        <v>44205</v>
      </c>
      <c r="F3458" s="71">
        <v>5167723</v>
      </c>
      <c r="G3458" s="33" t="s">
        <v>20</v>
      </c>
      <c r="H3458" s="33" t="s">
        <v>21</v>
      </c>
      <c r="I3458" s="33" t="s">
        <v>123</v>
      </c>
      <c r="J3458" s="33" t="s">
        <v>23</v>
      </c>
      <c r="K3458" s="63" t="s">
        <v>82</v>
      </c>
      <c r="L3458" s="32" t="str">
        <f t="shared" si="973"/>
        <v>AXOR4843</v>
      </c>
      <c r="M3458" s="32" t="str">
        <f t="shared" si="974"/>
        <v>BMJ</v>
      </c>
      <c r="N3458" s="32" t="str">
        <f t="shared" si="975"/>
        <v>12 RODA</v>
      </c>
      <c r="O3458" s="146">
        <v>1.7638888888888888E-2</v>
      </c>
      <c r="P3458" s="65">
        <v>1.7638888888888888E-2</v>
      </c>
      <c r="Q3458" s="65"/>
      <c r="R3458" s="66">
        <v>4</v>
      </c>
      <c r="S3458" s="66">
        <v>53360</v>
      </c>
      <c r="T3458" s="66">
        <v>19800</v>
      </c>
      <c r="U3458" s="67">
        <f t="shared" si="967"/>
        <v>33.56</v>
      </c>
      <c r="V3458" s="66">
        <f t="shared" si="958"/>
        <v>680496.12</v>
      </c>
      <c r="W3458" s="66" t="str">
        <f t="shared" si="959"/>
        <v>1 &gt; 4</v>
      </c>
      <c r="X3458" s="66">
        <f>A3458+SUMIFS(Presensi!F:F,Presensi!E:E,'Entry Data'!AP3458)</f>
        <v>1</v>
      </c>
      <c r="Y3458" s="66">
        <f>IFERROR(INDEX('Retasi Pricing'!F:F,MATCH('Entry Data'!AM3458,'Retasi Pricing'!E:E,0))*X3458,"")</f>
        <v>27500</v>
      </c>
      <c r="Z3458" s="62" t="s">
        <v>26</v>
      </c>
      <c r="AA3458" s="62" t="s">
        <v>27</v>
      </c>
      <c r="AB3458" s="32"/>
      <c r="AC3458" s="32" t="s">
        <v>213</v>
      </c>
      <c r="AD3458" s="32" t="str">
        <f t="shared" si="960"/>
        <v/>
      </c>
      <c r="AF3458" s="5" t="str">
        <f t="shared" si="961"/>
        <v>alrandi44204</v>
      </c>
      <c r="AG3458" s="5" t="str">
        <f t="shared" si="962"/>
        <v>BMJ 07244204UTARANIGHT</v>
      </c>
      <c r="AH3458" s="5" t="str">
        <f t="shared" si="963"/>
        <v>alrandi44204UTARANIGHT</v>
      </c>
      <c r="AI3458" s="5" t="str">
        <f t="shared" si="964"/>
        <v>BMJ 07244204NIGHT</v>
      </c>
      <c r="AJ3458" s="5" t="str">
        <f t="shared" si="965"/>
        <v>alrandi44204NIGHT</v>
      </c>
      <c r="AK3458" s="5" t="str">
        <f t="shared" si="966"/>
        <v>alrandiBMJ</v>
      </c>
      <c r="AL3458" s="5" t="str">
        <f t="shared" si="968"/>
        <v>4UTARA</v>
      </c>
      <c r="AM3458" s="5" t="str">
        <f t="shared" si="969"/>
        <v>1 &gt; 4UTARA12 RODA</v>
      </c>
      <c r="AN3458" s="5" t="str">
        <f t="shared" si="970"/>
        <v>alrandiBMJ1 &gt; 4UTARA12 RODA</v>
      </c>
      <c r="AO3458" s="5" t="str">
        <f t="shared" si="971"/>
        <v>alrandi1 &gt; 4UTARA12 RODA</v>
      </c>
      <c r="AP3458" s="5" t="str">
        <f t="shared" si="972"/>
        <v>44204NIGHT</v>
      </c>
    </row>
    <row r="3459" spans="1:42" x14ac:dyDescent="0.3">
      <c r="A3459" s="33">
        <v>1</v>
      </c>
      <c r="B3459" s="33"/>
      <c r="C3459" s="70">
        <v>44204</v>
      </c>
      <c r="D3459" s="71" t="s">
        <v>87</v>
      </c>
      <c r="E3459" s="70">
        <v>44205</v>
      </c>
      <c r="F3459" s="71">
        <v>5167784</v>
      </c>
      <c r="G3459" s="33" t="s">
        <v>20</v>
      </c>
      <c r="H3459" s="33" t="s">
        <v>50</v>
      </c>
      <c r="I3459" s="33" t="s">
        <v>170</v>
      </c>
      <c r="J3459" s="33" t="s">
        <v>23</v>
      </c>
      <c r="K3459" s="63" t="s">
        <v>82</v>
      </c>
      <c r="L3459" s="32" t="str">
        <f t="shared" si="973"/>
        <v>AXOR4843</v>
      </c>
      <c r="M3459" s="32" t="str">
        <f t="shared" si="974"/>
        <v>BMJ</v>
      </c>
      <c r="N3459" s="32" t="str">
        <f t="shared" si="975"/>
        <v>12 RODA</v>
      </c>
      <c r="O3459" s="146">
        <v>8.7430555555555553E-2</v>
      </c>
      <c r="P3459" s="65">
        <v>8.7430555555555553E-2</v>
      </c>
      <c r="Q3459" s="65"/>
      <c r="R3459" s="66">
        <v>5</v>
      </c>
      <c r="S3459" s="66">
        <v>51740</v>
      </c>
      <c r="T3459" s="66">
        <v>19800</v>
      </c>
      <c r="U3459" s="67">
        <f t="shared" si="967"/>
        <v>31.94</v>
      </c>
      <c r="V3459" s="66">
        <f t="shared" si="958"/>
        <v>647647.38000000012</v>
      </c>
      <c r="W3459" s="66" t="str">
        <f t="shared" si="959"/>
        <v>&gt; 5</v>
      </c>
      <c r="X3459" s="66">
        <f>A3459+SUMIFS(Presensi!F:F,Presensi!E:E,'Entry Data'!AP3459)</f>
        <v>1</v>
      </c>
      <c r="Y3459" s="66">
        <f>IFERROR(INDEX('Retasi Pricing'!F:F,MATCH('Entry Data'!AM3459,'Retasi Pricing'!E:E,0))*X3459,"")</f>
        <v>31200</v>
      </c>
      <c r="Z3459" s="62" t="s">
        <v>26</v>
      </c>
      <c r="AA3459" s="62" t="s">
        <v>27</v>
      </c>
      <c r="AB3459" s="32"/>
      <c r="AC3459" s="32" t="s">
        <v>213</v>
      </c>
      <c r="AD3459" s="32" t="str">
        <f t="shared" si="960"/>
        <v/>
      </c>
      <c r="AF3459" s="5" t="str">
        <f t="shared" si="961"/>
        <v>alrandi44204</v>
      </c>
      <c r="AG3459" s="5" t="str">
        <f t="shared" si="962"/>
        <v>BMJ 07244204UTARANIGHT</v>
      </c>
      <c r="AH3459" s="5" t="str">
        <f t="shared" si="963"/>
        <v>alrandi44204UTARANIGHT</v>
      </c>
      <c r="AI3459" s="5" t="str">
        <f t="shared" si="964"/>
        <v>BMJ 07244204NIGHT</v>
      </c>
      <c r="AJ3459" s="5" t="str">
        <f t="shared" si="965"/>
        <v>alrandi44204NIGHT</v>
      </c>
      <c r="AK3459" s="5" t="str">
        <f t="shared" si="966"/>
        <v>alrandiBMJ</v>
      </c>
      <c r="AL3459" s="5" t="str">
        <f t="shared" si="968"/>
        <v>5UTARA</v>
      </c>
      <c r="AM3459" s="5" t="str">
        <f t="shared" si="969"/>
        <v>&gt; 5UTARA12 RODA</v>
      </c>
      <c r="AN3459" s="5" t="str">
        <f t="shared" si="970"/>
        <v>alrandiBMJ&gt; 5UTARA12 RODA</v>
      </c>
      <c r="AO3459" s="5" t="str">
        <f t="shared" si="971"/>
        <v>alrandi&gt; 5UTARA12 RODA</v>
      </c>
      <c r="AP3459" s="5" t="str">
        <f t="shared" si="972"/>
        <v>44204NIGHT</v>
      </c>
    </row>
    <row r="3460" spans="1:42" x14ac:dyDescent="0.3">
      <c r="A3460" s="33">
        <v>1</v>
      </c>
      <c r="B3460" s="33"/>
      <c r="C3460" s="70">
        <v>44204</v>
      </c>
      <c r="D3460" s="71" t="s">
        <v>87</v>
      </c>
      <c r="E3460" s="70">
        <v>44205</v>
      </c>
      <c r="F3460" s="71">
        <v>5167835</v>
      </c>
      <c r="G3460" s="33" t="s">
        <v>20</v>
      </c>
      <c r="H3460" s="33" t="s">
        <v>21</v>
      </c>
      <c r="I3460" s="33" t="s">
        <v>51</v>
      </c>
      <c r="J3460" s="33" t="s">
        <v>46</v>
      </c>
      <c r="K3460" s="63" t="s">
        <v>82</v>
      </c>
      <c r="L3460" s="32" t="str">
        <f t="shared" si="973"/>
        <v>AXOR4843</v>
      </c>
      <c r="M3460" s="32" t="str">
        <f t="shared" si="974"/>
        <v>BMJ</v>
      </c>
      <c r="N3460" s="32" t="str">
        <f t="shared" si="975"/>
        <v>12 RODA</v>
      </c>
      <c r="O3460" s="146">
        <v>0.15501157407407407</v>
      </c>
      <c r="P3460" s="65">
        <v>0.15501157407407407</v>
      </c>
      <c r="Q3460" s="65"/>
      <c r="R3460" s="66">
        <v>6</v>
      </c>
      <c r="S3460" s="66">
        <v>50860</v>
      </c>
      <c r="T3460" s="66">
        <v>19800</v>
      </c>
      <c r="U3460" s="67">
        <f t="shared" si="967"/>
        <v>31.06</v>
      </c>
      <c r="V3460" s="66">
        <f t="shared" si="958"/>
        <v>629803.61999999988</v>
      </c>
      <c r="W3460" s="66" t="str">
        <f t="shared" si="959"/>
        <v>&gt; 6</v>
      </c>
      <c r="X3460" s="66">
        <f>A3460+SUMIFS(Presensi!F:F,Presensi!E:E,'Entry Data'!AP3460)</f>
        <v>1</v>
      </c>
      <c r="Y3460" s="66">
        <f>IFERROR(INDEX('Retasi Pricing'!F:F,MATCH('Entry Data'!AM3460,'Retasi Pricing'!E:E,0))*X3460,"")</f>
        <v>34450</v>
      </c>
      <c r="Z3460" s="62" t="s">
        <v>26</v>
      </c>
      <c r="AA3460" s="62" t="s">
        <v>27</v>
      </c>
      <c r="AB3460" s="32"/>
      <c r="AC3460" s="32" t="s">
        <v>213</v>
      </c>
      <c r="AD3460" s="32" t="str">
        <f t="shared" si="960"/>
        <v/>
      </c>
      <c r="AF3460" s="5" t="str">
        <f t="shared" si="961"/>
        <v>alrandi44204</v>
      </c>
      <c r="AG3460" s="5" t="str">
        <f t="shared" si="962"/>
        <v>BMJ 07244204UTARANIGHT</v>
      </c>
      <c r="AH3460" s="5" t="str">
        <f t="shared" si="963"/>
        <v>alrandi44204UTARANIGHT</v>
      </c>
      <c r="AI3460" s="5" t="str">
        <f t="shared" si="964"/>
        <v>BMJ 07244204NIGHT</v>
      </c>
      <c r="AJ3460" s="5" t="str">
        <f t="shared" si="965"/>
        <v>alrandi44204NIGHT</v>
      </c>
      <c r="AK3460" s="5" t="str">
        <f t="shared" si="966"/>
        <v>alrandiBMJ</v>
      </c>
      <c r="AL3460" s="5" t="str">
        <f t="shared" si="968"/>
        <v>6UTARA</v>
      </c>
      <c r="AM3460" s="5" t="str">
        <f t="shared" si="969"/>
        <v>&gt; 6UTARA12 RODA</v>
      </c>
      <c r="AN3460" s="5" t="str">
        <f t="shared" si="970"/>
        <v>alrandiBMJ&gt; 6UTARA12 RODA</v>
      </c>
      <c r="AO3460" s="5" t="str">
        <f t="shared" si="971"/>
        <v>alrandi&gt; 6UTARA12 RODA</v>
      </c>
      <c r="AP3460" s="5" t="str">
        <f t="shared" si="972"/>
        <v>44204NIGHT</v>
      </c>
    </row>
    <row r="3461" spans="1:42" x14ac:dyDescent="0.3">
      <c r="A3461" s="33">
        <v>1</v>
      </c>
      <c r="B3461" s="33"/>
      <c r="C3461" s="70">
        <v>44204</v>
      </c>
      <c r="D3461" s="71" t="s">
        <v>87</v>
      </c>
      <c r="E3461" s="70">
        <v>44205</v>
      </c>
      <c r="F3461" s="71">
        <v>5167902</v>
      </c>
      <c r="G3461" s="33" t="s">
        <v>20</v>
      </c>
      <c r="H3461" s="33" t="s">
        <v>21</v>
      </c>
      <c r="I3461" s="33" t="s">
        <v>51</v>
      </c>
      <c r="J3461" s="33" t="s">
        <v>46</v>
      </c>
      <c r="K3461" s="63" t="s">
        <v>82</v>
      </c>
      <c r="L3461" s="32" t="str">
        <f t="shared" si="973"/>
        <v>AXOR4843</v>
      </c>
      <c r="M3461" s="32" t="str">
        <f t="shared" si="974"/>
        <v>BMJ</v>
      </c>
      <c r="N3461" s="32" t="str">
        <f t="shared" si="975"/>
        <v>12 RODA</v>
      </c>
      <c r="O3461" s="146">
        <v>0.22410879629629629</v>
      </c>
      <c r="P3461" s="65">
        <v>0.22410879629629629</v>
      </c>
      <c r="Q3461" s="65"/>
      <c r="R3461" s="66">
        <v>7</v>
      </c>
      <c r="S3461" s="66">
        <v>51280</v>
      </c>
      <c r="T3461" s="66">
        <v>19800</v>
      </c>
      <c r="U3461" s="67">
        <f t="shared" si="967"/>
        <v>31.48</v>
      </c>
      <c r="V3461" s="66">
        <f t="shared" si="958"/>
        <v>638319.96</v>
      </c>
      <c r="W3461" s="66" t="str">
        <f t="shared" si="959"/>
        <v>7 &gt;</v>
      </c>
      <c r="X3461" s="66">
        <f>A3461+SUMIFS(Presensi!F:F,Presensi!E:E,'Entry Data'!AP3461)</f>
        <v>1</v>
      </c>
      <c r="Y3461" s="66">
        <f>IFERROR(INDEX('Retasi Pricing'!F:F,MATCH('Entry Data'!AM3461,'Retasi Pricing'!E:E,0))*X3461,"")</f>
        <v>42000</v>
      </c>
      <c r="Z3461" s="62" t="s">
        <v>26</v>
      </c>
      <c r="AA3461" s="62" t="s">
        <v>27</v>
      </c>
      <c r="AB3461" s="32"/>
      <c r="AC3461" s="32" t="s">
        <v>213</v>
      </c>
      <c r="AD3461" s="32" t="str">
        <f t="shared" si="960"/>
        <v/>
      </c>
      <c r="AF3461" s="5" t="str">
        <f t="shared" si="961"/>
        <v>alrandi44204</v>
      </c>
      <c r="AG3461" s="5" t="str">
        <f t="shared" si="962"/>
        <v>BMJ 07244204UTARANIGHT</v>
      </c>
      <c r="AH3461" s="5" t="str">
        <f t="shared" si="963"/>
        <v>alrandi44204UTARANIGHT</v>
      </c>
      <c r="AI3461" s="5" t="str">
        <f t="shared" si="964"/>
        <v>BMJ 07244204NIGHT</v>
      </c>
      <c r="AJ3461" s="5" t="str">
        <f t="shared" si="965"/>
        <v>alrandi44204NIGHT</v>
      </c>
      <c r="AK3461" s="5" t="str">
        <f t="shared" si="966"/>
        <v>alrandiBMJ</v>
      </c>
      <c r="AL3461" s="5" t="str">
        <f t="shared" si="968"/>
        <v>7UTARA</v>
      </c>
      <c r="AM3461" s="5" t="str">
        <f t="shared" si="969"/>
        <v>7 &gt;UTARA12 RODA</v>
      </c>
      <c r="AN3461" s="5" t="str">
        <f t="shared" si="970"/>
        <v>alrandiBMJ7 &gt;UTARA12 RODA</v>
      </c>
      <c r="AO3461" s="5" t="str">
        <f t="shared" si="971"/>
        <v>alrandi7 &gt;UTARA12 RODA</v>
      </c>
      <c r="AP3461" s="5" t="str">
        <f t="shared" si="972"/>
        <v>44204NIGHT</v>
      </c>
    </row>
    <row r="3462" spans="1:42" x14ac:dyDescent="0.3">
      <c r="A3462" s="33">
        <v>1</v>
      </c>
      <c r="B3462" s="33"/>
      <c r="C3462" s="70">
        <v>44204</v>
      </c>
      <c r="D3462" s="71" t="s">
        <v>87</v>
      </c>
      <c r="E3462" s="70">
        <v>44204</v>
      </c>
      <c r="F3462" s="71">
        <v>5167526</v>
      </c>
      <c r="G3462" s="33" t="s">
        <v>20</v>
      </c>
      <c r="H3462" s="33" t="s">
        <v>21</v>
      </c>
      <c r="I3462" s="33" t="s">
        <v>22</v>
      </c>
      <c r="J3462" s="33" t="s">
        <v>23</v>
      </c>
      <c r="K3462" s="63" t="s">
        <v>82</v>
      </c>
      <c r="L3462" s="32" t="str">
        <f t="shared" si="973"/>
        <v>AXOR4843</v>
      </c>
      <c r="M3462" s="32" t="str">
        <f t="shared" si="974"/>
        <v>BMJ</v>
      </c>
      <c r="N3462" s="32" t="str">
        <f t="shared" si="975"/>
        <v>12 RODA</v>
      </c>
      <c r="O3462" s="146">
        <v>0.84791666666666676</v>
      </c>
      <c r="P3462" s="65">
        <v>0.85285879629629635</v>
      </c>
      <c r="Q3462" s="65"/>
      <c r="R3462" s="66">
        <v>1</v>
      </c>
      <c r="S3462" s="66">
        <v>51800</v>
      </c>
      <c r="T3462" s="66">
        <v>19800</v>
      </c>
      <c r="U3462" s="67">
        <f t="shared" si="967"/>
        <v>32</v>
      </c>
      <c r="V3462" s="66">
        <f t="shared" si="958"/>
        <v>648864</v>
      </c>
      <c r="W3462" s="66" t="str">
        <f t="shared" si="959"/>
        <v>1 &gt; 4</v>
      </c>
      <c r="X3462" s="66">
        <f>A3462+SUMIFS(Presensi!F:F,Presensi!E:E,'Entry Data'!AP3462)</f>
        <v>1</v>
      </c>
      <c r="Y3462" s="66">
        <f>IFERROR(INDEX('Retasi Pricing'!F:F,MATCH('Entry Data'!AM3462,'Retasi Pricing'!E:E,0))*X3462,"")</f>
        <v>27500</v>
      </c>
      <c r="Z3462" s="62" t="s">
        <v>26</v>
      </c>
      <c r="AA3462" s="62" t="s">
        <v>27</v>
      </c>
      <c r="AB3462" s="32"/>
      <c r="AC3462" s="32" t="s">
        <v>213</v>
      </c>
      <c r="AD3462" s="32" t="str">
        <f t="shared" si="960"/>
        <v/>
      </c>
      <c r="AF3462" s="5" t="str">
        <f t="shared" si="961"/>
        <v>alrandi44204</v>
      </c>
      <c r="AG3462" s="5" t="str">
        <f t="shared" si="962"/>
        <v>BMJ 07244204UTARANIGHT</v>
      </c>
      <c r="AH3462" s="5" t="str">
        <f t="shared" si="963"/>
        <v>alrandi44204UTARANIGHT</v>
      </c>
      <c r="AI3462" s="5" t="str">
        <f t="shared" si="964"/>
        <v>BMJ 07244204NIGHT</v>
      </c>
      <c r="AJ3462" s="5" t="str">
        <f t="shared" si="965"/>
        <v>alrandi44204NIGHT</v>
      </c>
      <c r="AK3462" s="5" t="str">
        <f t="shared" si="966"/>
        <v>alrandiBMJ</v>
      </c>
      <c r="AL3462" s="5" t="str">
        <f t="shared" si="968"/>
        <v>1UTARA</v>
      </c>
      <c r="AM3462" s="5" t="str">
        <f t="shared" si="969"/>
        <v>1 &gt; 4UTARA12 RODA</v>
      </c>
      <c r="AN3462" s="5" t="str">
        <f t="shared" si="970"/>
        <v>alrandiBMJ1 &gt; 4UTARA12 RODA</v>
      </c>
      <c r="AO3462" s="5" t="str">
        <f t="shared" si="971"/>
        <v>alrandi1 &gt; 4UTARA12 RODA</v>
      </c>
      <c r="AP3462" s="5" t="str">
        <f t="shared" si="972"/>
        <v>44204NIGHT</v>
      </c>
    </row>
    <row r="3463" spans="1:42" x14ac:dyDescent="0.3">
      <c r="A3463" s="33">
        <v>1</v>
      </c>
      <c r="B3463" s="33"/>
      <c r="C3463" s="70">
        <v>44204</v>
      </c>
      <c r="D3463" s="71" t="s">
        <v>87</v>
      </c>
      <c r="E3463" s="70">
        <v>44204</v>
      </c>
      <c r="F3463" s="71">
        <v>5167585</v>
      </c>
      <c r="G3463" s="33" t="s">
        <v>20</v>
      </c>
      <c r="H3463" s="33" t="s">
        <v>21</v>
      </c>
      <c r="I3463" s="33" t="s">
        <v>22</v>
      </c>
      <c r="J3463" s="33" t="s">
        <v>23</v>
      </c>
      <c r="K3463" s="63" t="s">
        <v>82</v>
      </c>
      <c r="L3463" s="32" t="str">
        <f t="shared" si="973"/>
        <v>AXOR4843</v>
      </c>
      <c r="M3463" s="32" t="str">
        <f t="shared" si="974"/>
        <v>BMJ</v>
      </c>
      <c r="N3463" s="32" t="str">
        <f t="shared" si="975"/>
        <v>12 RODA</v>
      </c>
      <c r="O3463" s="146">
        <v>0.89723379629629629</v>
      </c>
      <c r="P3463" s="65">
        <v>0.89723379629629629</v>
      </c>
      <c r="Q3463" s="65"/>
      <c r="R3463" s="66">
        <v>2</v>
      </c>
      <c r="S3463" s="66">
        <v>50660</v>
      </c>
      <c r="T3463" s="66">
        <v>19800</v>
      </c>
      <c r="U3463" s="67">
        <f t="shared" si="967"/>
        <v>30.86</v>
      </c>
      <c r="V3463" s="66">
        <f t="shared" si="958"/>
        <v>625748.22</v>
      </c>
      <c r="W3463" s="66" t="str">
        <f t="shared" si="959"/>
        <v>1 &gt; 4</v>
      </c>
      <c r="X3463" s="66">
        <f>A3463+SUMIFS(Presensi!F:F,Presensi!E:E,'Entry Data'!AP3463)</f>
        <v>1</v>
      </c>
      <c r="Y3463" s="66">
        <f>IFERROR(INDEX('Retasi Pricing'!F:F,MATCH('Entry Data'!AM3463,'Retasi Pricing'!E:E,0))*X3463,"")</f>
        <v>27500</v>
      </c>
      <c r="Z3463" s="62" t="s">
        <v>26</v>
      </c>
      <c r="AA3463" s="62" t="s">
        <v>27</v>
      </c>
      <c r="AB3463" s="32"/>
      <c r="AC3463" s="32" t="s">
        <v>213</v>
      </c>
      <c r="AD3463" s="32" t="str">
        <f t="shared" si="960"/>
        <v/>
      </c>
      <c r="AF3463" s="5" t="str">
        <f t="shared" si="961"/>
        <v>alrandi44204</v>
      </c>
      <c r="AG3463" s="5" t="str">
        <f t="shared" si="962"/>
        <v>BMJ 07244204UTARANIGHT</v>
      </c>
      <c r="AH3463" s="5" t="str">
        <f t="shared" si="963"/>
        <v>alrandi44204UTARANIGHT</v>
      </c>
      <c r="AI3463" s="5" t="str">
        <f t="shared" si="964"/>
        <v>BMJ 07244204NIGHT</v>
      </c>
      <c r="AJ3463" s="5" t="str">
        <f t="shared" si="965"/>
        <v>alrandi44204NIGHT</v>
      </c>
      <c r="AK3463" s="5" t="str">
        <f t="shared" si="966"/>
        <v>alrandiBMJ</v>
      </c>
      <c r="AL3463" s="5" t="str">
        <f t="shared" si="968"/>
        <v>2UTARA</v>
      </c>
      <c r="AM3463" s="5" t="str">
        <f t="shared" si="969"/>
        <v>1 &gt; 4UTARA12 RODA</v>
      </c>
      <c r="AN3463" s="5" t="str">
        <f t="shared" si="970"/>
        <v>alrandiBMJ1 &gt; 4UTARA12 RODA</v>
      </c>
      <c r="AO3463" s="5" t="str">
        <f t="shared" si="971"/>
        <v>alrandi1 &gt; 4UTARA12 RODA</v>
      </c>
      <c r="AP3463" s="5" t="str">
        <f t="shared" si="972"/>
        <v>44204NIGHT</v>
      </c>
    </row>
    <row r="3464" spans="1:42" x14ac:dyDescent="0.3">
      <c r="A3464" s="33">
        <v>1</v>
      </c>
      <c r="B3464" s="33"/>
      <c r="C3464" s="70">
        <v>44204</v>
      </c>
      <c r="D3464" s="71" t="s">
        <v>87</v>
      </c>
      <c r="E3464" s="70">
        <v>44204</v>
      </c>
      <c r="F3464" s="71">
        <v>5167663</v>
      </c>
      <c r="G3464" s="33" t="s">
        <v>20</v>
      </c>
      <c r="H3464" s="33" t="s">
        <v>50</v>
      </c>
      <c r="I3464" s="33" t="s">
        <v>51</v>
      </c>
      <c r="J3464" s="33" t="s">
        <v>53</v>
      </c>
      <c r="K3464" s="63" t="s">
        <v>82</v>
      </c>
      <c r="L3464" s="32" t="str">
        <f t="shared" si="973"/>
        <v>AXOR4843</v>
      </c>
      <c r="M3464" s="32" t="str">
        <f t="shared" si="974"/>
        <v>BMJ</v>
      </c>
      <c r="N3464" s="32" t="str">
        <f t="shared" si="975"/>
        <v>12 RODA</v>
      </c>
      <c r="O3464" s="146">
        <v>0.96103009259259264</v>
      </c>
      <c r="P3464" s="65">
        <v>0.96103009259259264</v>
      </c>
      <c r="Q3464" s="65"/>
      <c r="R3464" s="66">
        <v>3</v>
      </c>
      <c r="S3464" s="66">
        <v>53060</v>
      </c>
      <c r="T3464" s="66">
        <v>19800</v>
      </c>
      <c r="U3464" s="67">
        <f t="shared" si="967"/>
        <v>33.26</v>
      </c>
      <c r="V3464" s="66">
        <f t="shared" si="958"/>
        <v>674413.0199999999</v>
      </c>
      <c r="W3464" s="66" t="str">
        <f t="shared" si="959"/>
        <v>1 &gt; 4</v>
      </c>
      <c r="X3464" s="66">
        <f>A3464+SUMIFS(Presensi!F:F,Presensi!E:E,'Entry Data'!AP3464)</f>
        <v>1</v>
      </c>
      <c r="Y3464" s="66">
        <f>IFERROR(INDEX('Retasi Pricing'!F:F,MATCH('Entry Data'!AM3464,'Retasi Pricing'!E:E,0))*X3464,"")</f>
        <v>27500</v>
      </c>
      <c r="Z3464" s="62" t="s">
        <v>26</v>
      </c>
      <c r="AA3464" s="62" t="s">
        <v>27</v>
      </c>
      <c r="AB3464" s="32"/>
      <c r="AC3464" s="32" t="s">
        <v>213</v>
      </c>
      <c r="AD3464" s="32" t="str">
        <f t="shared" si="960"/>
        <v/>
      </c>
      <c r="AF3464" s="5" t="str">
        <f t="shared" si="961"/>
        <v>alrandi44204</v>
      </c>
      <c r="AG3464" s="5" t="str">
        <f t="shared" si="962"/>
        <v>BMJ 07244204UTARANIGHT</v>
      </c>
      <c r="AH3464" s="5" t="str">
        <f t="shared" si="963"/>
        <v>alrandi44204UTARANIGHT</v>
      </c>
      <c r="AI3464" s="5" t="str">
        <f t="shared" si="964"/>
        <v>BMJ 07244204NIGHT</v>
      </c>
      <c r="AJ3464" s="5" t="str">
        <f t="shared" si="965"/>
        <v>alrandi44204NIGHT</v>
      </c>
      <c r="AK3464" s="5" t="str">
        <f t="shared" si="966"/>
        <v>alrandiBMJ</v>
      </c>
      <c r="AL3464" s="5" t="str">
        <f t="shared" si="968"/>
        <v>3UTARA</v>
      </c>
      <c r="AM3464" s="5" t="str">
        <f t="shared" si="969"/>
        <v>1 &gt; 4UTARA12 RODA</v>
      </c>
      <c r="AN3464" s="5" t="str">
        <f t="shared" si="970"/>
        <v>alrandiBMJ1 &gt; 4UTARA12 RODA</v>
      </c>
      <c r="AO3464" s="5" t="str">
        <f t="shared" si="971"/>
        <v>alrandi1 &gt; 4UTARA12 RODA</v>
      </c>
      <c r="AP3464" s="5" t="str">
        <f t="shared" si="972"/>
        <v>44204NIGHT</v>
      </c>
    </row>
    <row r="3465" spans="1:42" x14ac:dyDescent="0.3">
      <c r="A3465" s="33">
        <v>1</v>
      </c>
      <c r="B3465" s="33"/>
      <c r="C3465" s="70">
        <v>44205</v>
      </c>
      <c r="D3465" s="71" t="s">
        <v>19</v>
      </c>
      <c r="E3465" s="70">
        <v>44205</v>
      </c>
      <c r="F3465" s="71">
        <v>5168133</v>
      </c>
      <c r="G3465" s="33" t="s">
        <v>20</v>
      </c>
      <c r="H3465" s="33" t="s">
        <v>21</v>
      </c>
      <c r="I3465" s="33" t="s">
        <v>51</v>
      </c>
      <c r="J3465" s="33" t="s">
        <v>46</v>
      </c>
      <c r="K3465" s="63" t="s">
        <v>25</v>
      </c>
      <c r="L3465" s="32" t="str">
        <f t="shared" si="973"/>
        <v>CGE370</v>
      </c>
      <c r="M3465" s="32" t="str">
        <f t="shared" si="974"/>
        <v>BMJ II</v>
      </c>
      <c r="N3465" s="32" t="str">
        <f t="shared" si="975"/>
        <v>12 RODA</v>
      </c>
      <c r="O3465" s="146">
        <v>0.48575231481481485</v>
      </c>
      <c r="P3465" s="65">
        <v>0.49559027777777781</v>
      </c>
      <c r="Q3465" s="65"/>
      <c r="R3465" s="66">
        <v>1</v>
      </c>
      <c r="S3465" s="66">
        <v>48760</v>
      </c>
      <c r="T3465" s="66">
        <v>18620</v>
      </c>
      <c r="U3465" s="67">
        <f t="shared" si="967"/>
        <v>30.14</v>
      </c>
      <c r="V3465" s="66">
        <f t="shared" si="958"/>
        <v>611148.78</v>
      </c>
      <c r="W3465" s="66" t="str">
        <f t="shared" si="959"/>
        <v>1 &gt; 4</v>
      </c>
      <c r="X3465" s="66">
        <f>A3465+SUMIFS(Presensi!F:F,Presensi!E:E,'Entry Data'!AP3465)</f>
        <v>1</v>
      </c>
      <c r="Y3465" s="66">
        <f>IFERROR(INDEX('Retasi Pricing'!F:F,MATCH('Entry Data'!AM3465,'Retasi Pricing'!E:E,0))*X3465,"")</f>
        <v>27500</v>
      </c>
      <c r="Z3465" s="62" t="s">
        <v>26</v>
      </c>
      <c r="AA3465" s="62" t="s">
        <v>27</v>
      </c>
      <c r="AB3465" s="32"/>
      <c r="AC3465" s="32" t="s">
        <v>192</v>
      </c>
      <c r="AD3465" s="32" t="str">
        <f t="shared" si="960"/>
        <v/>
      </c>
      <c r="AF3465" s="5" t="str">
        <f t="shared" si="961"/>
        <v>awaluddin44205</v>
      </c>
      <c r="AG3465" s="5" t="str">
        <f t="shared" si="962"/>
        <v>BMJ 04044205UTARADAY</v>
      </c>
      <c r="AH3465" s="5" t="str">
        <f t="shared" si="963"/>
        <v>awaluddin44205UTARADAY</v>
      </c>
      <c r="AI3465" s="5" t="str">
        <f t="shared" si="964"/>
        <v>BMJ 04044205DAY</v>
      </c>
      <c r="AJ3465" s="5" t="str">
        <f t="shared" si="965"/>
        <v>awaluddin44205DAY</v>
      </c>
      <c r="AK3465" s="5" t="str">
        <f t="shared" si="966"/>
        <v>awaluddinBMJ II</v>
      </c>
      <c r="AL3465" s="5" t="str">
        <f t="shared" si="968"/>
        <v>1UTARA</v>
      </c>
      <c r="AM3465" s="5" t="str">
        <f t="shared" si="969"/>
        <v>1 &gt; 4UTARA12 RODA</v>
      </c>
      <c r="AN3465" s="5" t="str">
        <f t="shared" si="970"/>
        <v>awaluddinBMJ II1 &gt; 4UTARA12 RODA</v>
      </c>
      <c r="AO3465" s="5" t="str">
        <f t="shared" si="971"/>
        <v>awaluddin1 &gt; 4UTARA12 RODA</v>
      </c>
      <c r="AP3465" s="5" t="str">
        <f t="shared" si="972"/>
        <v>44205DAY</v>
      </c>
    </row>
    <row r="3466" spans="1:42" x14ac:dyDescent="0.3">
      <c r="A3466" s="33">
        <v>1</v>
      </c>
      <c r="B3466" s="33"/>
      <c r="C3466" s="70">
        <v>44205</v>
      </c>
      <c r="D3466" s="71" t="s">
        <v>19</v>
      </c>
      <c r="E3466" s="70">
        <v>44205</v>
      </c>
      <c r="F3466" s="71">
        <v>5168198</v>
      </c>
      <c r="G3466" s="33" t="s">
        <v>20</v>
      </c>
      <c r="H3466" s="33" t="s">
        <v>21</v>
      </c>
      <c r="I3466" s="33" t="s">
        <v>51</v>
      </c>
      <c r="J3466" s="33" t="s">
        <v>46</v>
      </c>
      <c r="K3466" s="63" t="s">
        <v>25</v>
      </c>
      <c r="L3466" s="32" t="str">
        <f t="shared" si="973"/>
        <v>CGE370</v>
      </c>
      <c r="M3466" s="32" t="str">
        <f t="shared" si="974"/>
        <v>BMJ II</v>
      </c>
      <c r="N3466" s="32" t="str">
        <f t="shared" si="975"/>
        <v>12 RODA</v>
      </c>
      <c r="O3466" s="146">
        <v>0.54909722222222224</v>
      </c>
      <c r="P3466" s="65">
        <v>0.54909722222222224</v>
      </c>
      <c r="Q3466" s="65"/>
      <c r="R3466" s="66">
        <v>2</v>
      </c>
      <c r="S3466" s="66">
        <v>46400</v>
      </c>
      <c r="T3466" s="66">
        <v>18620</v>
      </c>
      <c r="U3466" s="67">
        <f t="shared" si="967"/>
        <v>27.78</v>
      </c>
      <c r="V3466" s="66">
        <f t="shared" ref="V3466:V3529" si="976">IFERROR(VLOOKUP(L3466,harga,2,FALSE),"")*U3466*IFERROR(VLOOKUP(G3466,jarak,2,FALSE),"")</f>
        <v>563295.06000000006</v>
      </c>
      <c r="W3466" s="66" t="str">
        <f t="shared" ref="W3466:W3529" si="977">IFERROR(VLOOKUP(AL3466,Code,2,FALSE),"")</f>
        <v>1 &gt; 4</v>
      </c>
      <c r="X3466" s="66">
        <f>A3466+SUMIFS(Presensi!F:F,Presensi!E:E,'Entry Data'!AP3466)</f>
        <v>1</v>
      </c>
      <c r="Y3466" s="66">
        <f>IFERROR(INDEX('Retasi Pricing'!F:F,MATCH('Entry Data'!AM3466,'Retasi Pricing'!E:E,0))*X3466,"")</f>
        <v>27500</v>
      </c>
      <c r="Z3466" s="62" t="s">
        <v>26</v>
      </c>
      <c r="AA3466" s="62" t="s">
        <v>27</v>
      </c>
      <c r="AB3466" s="32"/>
      <c r="AC3466" s="32" t="s">
        <v>192</v>
      </c>
      <c r="AD3466" s="32" t="str">
        <f t="shared" ref="AD3466:AD3529" si="978">IFERROR(VLOOKUP(AC3466,driver,13,FALSE),"")</f>
        <v/>
      </c>
      <c r="AF3466" s="5" t="str">
        <f t="shared" ref="AF3466:AF3529" si="979">AC3466&amp;C3466</f>
        <v>awaluddin44205</v>
      </c>
      <c r="AG3466" s="5" t="str">
        <f t="shared" ref="AG3466:AG3529" si="980">K3466&amp;C3466&amp;G3466&amp;D3466</f>
        <v>BMJ 04044205UTARADAY</v>
      </c>
      <c r="AH3466" s="5" t="str">
        <f t="shared" ref="AH3466:AH3529" si="981">AC3466&amp;C3466&amp;G3466&amp;D3466</f>
        <v>awaluddin44205UTARADAY</v>
      </c>
      <c r="AI3466" s="5" t="str">
        <f t="shared" ref="AI3466:AI3529" si="982">K3466&amp;C3466&amp;D3466</f>
        <v>BMJ 04044205DAY</v>
      </c>
      <c r="AJ3466" s="5" t="str">
        <f t="shared" ref="AJ3466:AJ3529" si="983">AC3466&amp;C3466&amp;D3466</f>
        <v>awaluddin44205DAY</v>
      </c>
      <c r="AK3466" s="5" t="str">
        <f t="shared" ref="AK3466:AK3529" si="984">AC3466&amp;M3466</f>
        <v>awaluddinBMJ II</v>
      </c>
      <c r="AL3466" s="5" t="str">
        <f t="shared" si="968"/>
        <v>2UTARA</v>
      </c>
      <c r="AM3466" s="5" t="str">
        <f t="shared" si="969"/>
        <v>1 &gt; 4UTARA12 RODA</v>
      </c>
      <c r="AN3466" s="5" t="str">
        <f t="shared" si="970"/>
        <v>awaluddinBMJ II1 &gt; 4UTARA12 RODA</v>
      </c>
      <c r="AO3466" s="5" t="str">
        <f t="shared" si="971"/>
        <v>awaluddin1 &gt; 4UTARA12 RODA</v>
      </c>
      <c r="AP3466" s="5" t="str">
        <f t="shared" si="972"/>
        <v>44205DAY</v>
      </c>
    </row>
    <row r="3467" spans="1:42" x14ac:dyDescent="0.3">
      <c r="A3467" s="33">
        <v>1</v>
      </c>
      <c r="B3467" s="33"/>
      <c r="C3467" s="70">
        <v>44205</v>
      </c>
      <c r="D3467" s="71" t="s">
        <v>19</v>
      </c>
      <c r="E3467" s="70">
        <v>44205</v>
      </c>
      <c r="F3467" s="71">
        <v>5168267</v>
      </c>
      <c r="G3467" s="33" t="s">
        <v>20</v>
      </c>
      <c r="H3467" s="33" t="s">
        <v>21</v>
      </c>
      <c r="I3467" s="33" t="s">
        <v>51</v>
      </c>
      <c r="J3467" s="33" t="s">
        <v>46</v>
      </c>
      <c r="K3467" s="63" t="s">
        <v>25</v>
      </c>
      <c r="L3467" s="32" t="str">
        <f t="shared" si="973"/>
        <v>CGE370</v>
      </c>
      <c r="M3467" s="32" t="str">
        <f t="shared" si="974"/>
        <v>BMJ II</v>
      </c>
      <c r="N3467" s="32" t="str">
        <f t="shared" si="975"/>
        <v>12 RODA</v>
      </c>
      <c r="O3467" s="146">
        <v>0.61129629629629634</v>
      </c>
      <c r="P3467" s="65">
        <v>0.61129629629629634</v>
      </c>
      <c r="Q3467" s="65"/>
      <c r="R3467" s="66">
        <v>3</v>
      </c>
      <c r="S3467" s="66">
        <v>46820</v>
      </c>
      <c r="T3467" s="66">
        <v>18620</v>
      </c>
      <c r="U3467" s="67">
        <f t="shared" ref="U3467:U3530" si="985">(S3467-T3467)/1000</f>
        <v>28.2</v>
      </c>
      <c r="V3467" s="66">
        <f t="shared" si="976"/>
        <v>571811.4</v>
      </c>
      <c r="W3467" s="66" t="str">
        <f t="shared" si="977"/>
        <v>1 &gt; 4</v>
      </c>
      <c r="X3467" s="66">
        <f>A3467+SUMIFS(Presensi!F:F,Presensi!E:E,'Entry Data'!AP3467)</f>
        <v>1</v>
      </c>
      <c r="Y3467" s="66">
        <f>IFERROR(INDEX('Retasi Pricing'!F:F,MATCH('Entry Data'!AM3467,'Retasi Pricing'!E:E,0))*X3467,"")</f>
        <v>27500</v>
      </c>
      <c r="Z3467" s="62" t="s">
        <v>26</v>
      </c>
      <c r="AA3467" s="62" t="s">
        <v>27</v>
      </c>
      <c r="AB3467" s="32"/>
      <c r="AC3467" s="32" t="s">
        <v>192</v>
      </c>
      <c r="AD3467" s="32" t="str">
        <f t="shared" si="978"/>
        <v/>
      </c>
      <c r="AF3467" s="5" t="str">
        <f t="shared" si="979"/>
        <v>awaluddin44205</v>
      </c>
      <c r="AG3467" s="5" t="str">
        <f t="shared" si="980"/>
        <v>BMJ 04044205UTARADAY</v>
      </c>
      <c r="AH3467" s="5" t="str">
        <f t="shared" si="981"/>
        <v>awaluddin44205UTARADAY</v>
      </c>
      <c r="AI3467" s="5" t="str">
        <f t="shared" si="982"/>
        <v>BMJ 04044205DAY</v>
      </c>
      <c r="AJ3467" s="5" t="str">
        <f t="shared" si="983"/>
        <v>awaluddin44205DAY</v>
      </c>
      <c r="AK3467" s="5" t="str">
        <f t="shared" si="984"/>
        <v>awaluddinBMJ II</v>
      </c>
      <c r="AL3467" s="5" t="str">
        <f t="shared" ref="AL3467:AL3530" si="986">Q3467&amp;R3467&amp;G3467</f>
        <v>3UTARA</v>
      </c>
      <c r="AM3467" s="5" t="str">
        <f t="shared" ref="AM3467:AM3530" si="987">W3467&amp;G3467&amp;N3467</f>
        <v>1 &gt; 4UTARA12 RODA</v>
      </c>
      <c r="AN3467" s="5" t="str">
        <f t="shared" ref="AN3467:AN3530" si="988">AC3467&amp;M3467&amp;W3467&amp;G3467&amp;N3467</f>
        <v>awaluddinBMJ II1 &gt; 4UTARA12 RODA</v>
      </c>
      <c r="AO3467" s="5" t="str">
        <f t="shared" ref="AO3467:AO3530" si="989">AC3467&amp;W3467&amp;G3467&amp;N3467</f>
        <v>awaluddin1 &gt; 4UTARA12 RODA</v>
      </c>
      <c r="AP3467" s="5" t="str">
        <f t="shared" ref="AP3467:AP3530" si="990">C3467&amp;D3467</f>
        <v>44205DAY</v>
      </c>
    </row>
    <row r="3468" spans="1:42" x14ac:dyDescent="0.3">
      <c r="A3468" s="33">
        <v>1</v>
      </c>
      <c r="B3468" s="33"/>
      <c r="C3468" s="70">
        <v>44205</v>
      </c>
      <c r="D3468" s="71" t="s">
        <v>19</v>
      </c>
      <c r="E3468" s="70">
        <v>44205</v>
      </c>
      <c r="F3468" s="71">
        <v>5168338</v>
      </c>
      <c r="G3468" s="33" t="s">
        <v>20</v>
      </c>
      <c r="H3468" s="33" t="s">
        <v>21</v>
      </c>
      <c r="I3468" s="33" t="s">
        <v>51</v>
      </c>
      <c r="J3468" s="33" t="s">
        <v>23</v>
      </c>
      <c r="K3468" s="63" t="s">
        <v>25</v>
      </c>
      <c r="L3468" s="32" t="str">
        <f t="shared" si="973"/>
        <v>CGE370</v>
      </c>
      <c r="M3468" s="32" t="str">
        <f t="shared" si="974"/>
        <v>BMJ II</v>
      </c>
      <c r="N3468" s="32" t="str">
        <f t="shared" si="975"/>
        <v>12 RODA</v>
      </c>
      <c r="O3468" s="146">
        <v>0.67320601851851858</v>
      </c>
      <c r="P3468" s="65">
        <v>0.67320601851851858</v>
      </c>
      <c r="Q3468" s="65"/>
      <c r="R3468" s="66">
        <v>4</v>
      </c>
      <c r="S3468" s="66">
        <v>46740</v>
      </c>
      <c r="T3468" s="66">
        <v>18620</v>
      </c>
      <c r="U3468" s="67">
        <f t="shared" si="985"/>
        <v>28.12</v>
      </c>
      <c r="V3468" s="66">
        <f t="shared" si="976"/>
        <v>570189.24</v>
      </c>
      <c r="W3468" s="66" t="str">
        <f t="shared" si="977"/>
        <v>1 &gt; 4</v>
      </c>
      <c r="X3468" s="66">
        <f>A3468+SUMIFS(Presensi!F:F,Presensi!E:E,'Entry Data'!AP3468)</f>
        <v>1</v>
      </c>
      <c r="Y3468" s="66">
        <f>IFERROR(INDEX('Retasi Pricing'!F:F,MATCH('Entry Data'!AM3468,'Retasi Pricing'!E:E,0))*X3468,"")</f>
        <v>27500</v>
      </c>
      <c r="Z3468" s="62" t="s">
        <v>26</v>
      </c>
      <c r="AA3468" s="62" t="s">
        <v>27</v>
      </c>
      <c r="AB3468" s="32"/>
      <c r="AC3468" s="32" t="s">
        <v>192</v>
      </c>
      <c r="AD3468" s="32" t="str">
        <f t="shared" si="978"/>
        <v/>
      </c>
      <c r="AF3468" s="5" t="str">
        <f t="shared" si="979"/>
        <v>awaluddin44205</v>
      </c>
      <c r="AG3468" s="5" t="str">
        <f t="shared" si="980"/>
        <v>BMJ 04044205UTARADAY</v>
      </c>
      <c r="AH3468" s="5" t="str">
        <f t="shared" si="981"/>
        <v>awaluddin44205UTARADAY</v>
      </c>
      <c r="AI3468" s="5" t="str">
        <f t="shared" si="982"/>
        <v>BMJ 04044205DAY</v>
      </c>
      <c r="AJ3468" s="5" t="str">
        <f t="shared" si="983"/>
        <v>awaluddin44205DAY</v>
      </c>
      <c r="AK3468" s="5" t="str">
        <f t="shared" si="984"/>
        <v>awaluddinBMJ II</v>
      </c>
      <c r="AL3468" s="5" t="str">
        <f t="shared" si="986"/>
        <v>4UTARA</v>
      </c>
      <c r="AM3468" s="5" t="str">
        <f t="shared" si="987"/>
        <v>1 &gt; 4UTARA12 RODA</v>
      </c>
      <c r="AN3468" s="5" t="str">
        <f t="shared" si="988"/>
        <v>awaluddinBMJ II1 &gt; 4UTARA12 RODA</v>
      </c>
      <c r="AO3468" s="5" t="str">
        <f t="shared" si="989"/>
        <v>awaluddin1 &gt; 4UTARA12 RODA</v>
      </c>
      <c r="AP3468" s="5" t="str">
        <f t="shared" si="990"/>
        <v>44205DAY</v>
      </c>
    </row>
    <row r="3469" spans="1:42" x14ac:dyDescent="0.3">
      <c r="A3469" s="33">
        <v>1</v>
      </c>
      <c r="B3469" s="33"/>
      <c r="C3469" s="70">
        <v>44205</v>
      </c>
      <c r="D3469" s="71" t="s">
        <v>19</v>
      </c>
      <c r="E3469" s="70">
        <v>44205</v>
      </c>
      <c r="F3469" s="71">
        <v>5168419</v>
      </c>
      <c r="G3469" s="33" t="s">
        <v>20</v>
      </c>
      <c r="H3469" s="33" t="s">
        <v>21</v>
      </c>
      <c r="I3469" s="33" t="s">
        <v>51</v>
      </c>
      <c r="J3469" s="33" t="s">
        <v>23</v>
      </c>
      <c r="K3469" s="63" t="s">
        <v>25</v>
      </c>
      <c r="L3469" s="32" t="str">
        <f t="shared" si="973"/>
        <v>CGE370</v>
      </c>
      <c r="M3469" s="32" t="str">
        <f t="shared" si="974"/>
        <v>BMJ II</v>
      </c>
      <c r="N3469" s="32" t="str">
        <f t="shared" si="975"/>
        <v>12 RODA</v>
      </c>
      <c r="O3469" s="146">
        <v>0.7442939814814814</v>
      </c>
      <c r="P3469" s="65">
        <v>0.7442939814814814</v>
      </c>
      <c r="Q3469" s="65"/>
      <c r="R3469" s="66">
        <v>5</v>
      </c>
      <c r="S3469" s="66">
        <v>48400</v>
      </c>
      <c r="T3469" s="66">
        <v>18620</v>
      </c>
      <c r="U3469" s="67">
        <f t="shared" si="985"/>
        <v>29.78</v>
      </c>
      <c r="V3469" s="66">
        <f t="shared" si="976"/>
        <v>603849.06000000006</v>
      </c>
      <c r="W3469" s="66" t="str">
        <f t="shared" si="977"/>
        <v>&gt; 5</v>
      </c>
      <c r="X3469" s="66">
        <f>A3469+SUMIFS(Presensi!F:F,Presensi!E:E,'Entry Data'!AP3469)</f>
        <v>1</v>
      </c>
      <c r="Y3469" s="66">
        <f>IFERROR(INDEX('Retasi Pricing'!F:F,MATCH('Entry Data'!AM3469,'Retasi Pricing'!E:E,0))*X3469,"")</f>
        <v>31200</v>
      </c>
      <c r="Z3469" s="62" t="s">
        <v>26</v>
      </c>
      <c r="AA3469" s="62" t="s">
        <v>27</v>
      </c>
      <c r="AB3469" s="32"/>
      <c r="AC3469" s="32" t="s">
        <v>192</v>
      </c>
      <c r="AD3469" s="32" t="str">
        <f t="shared" si="978"/>
        <v/>
      </c>
      <c r="AF3469" s="5" t="str">
        <f t="shared" si="979"/>
        <v>awaluddin44205</v>
      </c>
      <c r="AG3469" s="5" t="str">
        <f t="shared" si="980"/>
        <v>BMJ 04044205UTARADAY</v>
      </c>
      <c r="AH3469" s="5" t="str">
        <f t="shared" si="981"/>
        <v>awaluddin44205UTARADAY</v>
      </c>
      <c r="AI3469" s="5" t="str">
        <f t="shared" si="982"/>
        <v>BMJ 04044205DAY</v>
      </c>
      <c r="AJ3469" s="5" t="str">
        <f t="shared" si="983"/>
        <v>awaluddin44205DAY</v>
      </c>
      <c r="AK3469" s="5" t="str">
        <f t="shared" si="984"/>
        <v>awaluddinBMJ II</v>
      </c>
      <c r="AL3469" s="5" t="str">
        <f t="shared" si="986"/>
        <v>5UTARA</v>
      </c>
      <c r="AM3469" s="5" t="str">
        <f t="shared" si="987"/>
        <v>&gt; 5UTARA12 RODA</v>
      </c>
      <c r="AN3469" s="5" t="str">
        <f t="shared" si="988"/>
        <v>awaluddinBMJ II&gt; 5UTARA12 RODA</v>
      </c>
      <c r="AO3469" s="5" t="str">
        <f t="shared" si="989"/>
        <v>awaluddin&gt; 5UTARA12 RODA</v>
      </c>
      <c r="AP3469" s="5" t="str">
        <f t="shared" si="990"/>
        <v>44205DAY</v>
      </c>
    </row>
    <row r="3470" spans="1:42" x14ac:dyDescent="0.3">
      <c r="A3470" s="33">
        <v>1</v>
      </c>
      <c r="B3470" s="33"/>
      <c r="C3470" s="70">
        <v>44205</v>
      </c>
      <c r="D3470" s="71" t="s">
        <v>19</v>
      </c>
      <c r="E3470" s="70">
        <v>44205</v>
      </c>
      <c r="F3470" s="71">
        <v>5167987</v>
      </c>
      <c r="G3470" s="33" t="s">
        <v>20</v>
      </c>
      <c r="H3470" s="33" t="s">
        <v>21</v>
      </c>
      <c r="I3470" s="33" t="s">
        <v>51</v>
      </c>
      <c r="J3470" s="33" t="s">
        <v>46</v>
      </c>
      <c r="K3470" s="63" t="s">
        <v>126</v>
      </c>
      <c r="L3470" s="32" t="str">
        <f t="shared" si="973"/>
        <v>CGE370</v>
      </c>
      <c r="M3470" s="32" t="str">
        <f t="shared" si="974"/>
        <v>BMJ II</v>
      </c>
      <c r="N3470" s="32" t="str">
        <f t="shared" si="975"/>
        <v>12 RODA</v>
      </c>
      <c r="O3470" s="146">
        <v>0.36068287037037039</v>
      </c>
      <c r="P3470" s="65">
        <v>0.36552083333333335</v>
      </c>
      <c r="Q3470" s="65"/>
      <c r="R3470" s="66">
        <v>1</v>
      </c>
      <c r="S3470" s="66">
        <v>46140</v>
      </c>
      <c r="T3470" s="66">
        <v>16940</v>
      </c>
      <c r="U3470" s="67">
        <f t="shared" si="985"/>
        <v>29.2</v>
      </c>
      <c r="V3470" s="66">
        <f t="shared" si="976"/>
        <v>592088.4</v>
      </c>
      <c r="W3470" s="66" t="str">
        <f t="shared" si="977"/>
        <v>1 &gt; 4</v>
      </c>
      <c r="X3470" s="66">
        <f>A3470+SUMIFS(Presensi!F:F,Presensi!E:E,'Entry Data'!AP3470)</f>
        <v>1</v>
      </c>
      <c r="Y3470" s="66">
        <f>IFERROR(INDEX('Retasi Pricing'!F:F,MATCH('Entry Data'!AM3470,'Retasi Pricing'!E:E,0))*X3470,"")</f>
        <v>27500</v>
      </c>
      <c r="Z3470" s="62" t="s">
        <v>26</v>
      </c>
      <c r="AA3470" s="62" t="s">
        <v>27</v>
      </c>
      <c r="AB3470" s="32"/>
      <c r="AC3470" s="32" t="s">
        <v>373</v>
      </c>
      <c r="AD3470" s="32" t="str">
        <f t="shared" si="978"/>
        <v/>
      </c>
      <c r="AF3470" s="5" t="str">
        <f t="shared" si="979"/>
        <v>muchammad44205</v>
      </c>
      <c r="AG3470" s="5" t="str">
        <f t="shared" si="980"/>
        <v>BMJ 04244205UTARADAY</v>
      </c>
      <c r="AH3470" s="5" t="str">
        <f t="shared" si="981"/>
        <v>muchammad44205UTARADAY</v>
      </c>
      <c r="AI3470" s="5" t="str">
        <f t="shared" si="982"/>
        <v>BMJ 04244205DAY</v>
      </c>
      <c r="AJ3470" s="5" t="str">
        <f t="shared" si="983"/>
        <v>muchammad44205DAY</v>
      </c>
      <c r="AK3470" s="5" t="str">
        <f t="shared" si="984"/>
        <v>muchammadBMJ II</v>
      </c>
      <c r="AL3470" s="5" t="str">
        <f t="shared" si="986"/>
        <v>1UTARA</v>
      </c>
      <c r="AM3470" s="5" t="str">
        <f t="shared" si="987"/>
        <v>1 &gt; 4UTARA12 RODA</v>
      </c>
      <c r="AN3470" s="5" t="str">
        <f t="shared" si="988"/>
        <v>muchammadBMJ II1 &gt; 4UTARA12 RODA</v>
      </c>
      <c r="AO3470" s="5" t="str">
        <f t="shared" si="989"/>
        <v>muchammad1 &gt; 4UTARA12 RODA</v>
      </c>
      <c r="AP3470" s="5" t="str">
        <f t="shared" si="990"/>
        <v>44205DAY</v>
      </c>
    </row>
    <row r="3471" spans="1:42" x14ac:dyDescent="0.3">
      <c r="A3471" s="33">
        <v>1</v>
      </c>
      <c r="B3471" s="33"/>
      <c r="C3471" s="70">
        <v>44205</v>
      </c>
      <c r="D3471" s="71" t="s">
        <v>19</v>
      </c>
      <c r="E3471" s="70">
        <v>44205</v>
      </c>
      <c r="F3471" s="71">
        <v>5168046</v>
      </c>
      <c r="G3471" s="33" t="s">
        <v>20</v>
      </c>
      <c r="H3471" s="33" t="s">
        <v>21</v>
      </c>
      <c r="I3471" s="33" t="s">
        <v>51</v>
      </c>
      <c r="J3471" s="33" t="s">
        <v>46</v>
      </c>
      <c r="K3471" s="63" t="s">
        <v>126</v>
      </c>
      <c r="L3471" s="32" t="str">
        <f t="shared" si="973"/>
        <v>CGE370</v>
      </c>
      <c r="M3471" s="32" t="str">
        <f t="shared" si="974"/>
        <v>BMJ II</v>
      </c>
      <c r="N3471" s="32" t="str">
        <f t="shared" si="975"/>
        <v>12 RODA</v>
      </c>
      <c r="O3471" s="146">
        <v>0.41229166666666667</v>
      </c>
      <c r="P3471" s="65">
        <v>0.41229166666666667</v>
      </c>
      <c r="Q3471" s="65"/>
      <c r="R3471" s="66">
        <v>2</v>
      </c>
      <c r="S3471" s="66">
        <v>46260</v>
      </c>
      <c r="T3471" s="66">
        <v>16940</v>
      </c>
      <c r="U3471" s="67">
        <f t="shared" si="985"/>
        <v>29.32</v>
      </c>
      <c r="V3471" s="66">
        <f t="shared" si="976"/>
        <v>594521.64</v>
      </c>
      <c r="W3471" s="66" t="str">
        <f t="shared" si="977"/>
        <v>1 &gt; 4</v>
      </c>
      <c r="X3471" s="66">
        <f>A3471+SUMIFS(Presensi!F:F,Presensi!E:E,'Entry Data'!AP3471)</f>
        <v>1</v>
      </c>
      <c r="Y3471" s="66">
        <f>IFERROR(INDEX('Retasi Pricing'!F:F,MATCH('Entry Data'!AM3471,'Retasi Pricing'!E:E,0))*X3471,"")</f>
        <v>27500</v>
      </c>
      <c r="Z3471" s="62" t="s">
        <v>26</v>
      </c>
      <c r="AA3471" s="62" t="s">
        <v>27</v>
      </c>
      <c r="AB3471" s="32"/>
      <c r="AC3471" s="32" t="s">
        <v>373</v>
      </c>
      <c r="AD3471" s="32" t="str">
        <f t="shared" si="978"/>
        <v/>
      </c>
      <c r="AF3471" s="5" t="str">
        <f t="shared" si="979"/>
        <v>muchammad44205</v>
      </c>
      <c r="AG3471" s="5" t="str">
        <f t="shared" si="980"/>
        <v>BMJ 04244205UTARADAY</v>
      </c>
      <c r="AH3471" s="5" t="str">
        <f t="shared" si="981"/>
        <v>muchammad44205UTARADAY</v>
      </c>
      <c r="AI3471" s="5" t="str">
        <f t="shared" si="982"/>
        <v>BMJ 04244205DAY</v>
      </c>
      <c r="AJ3471" s="5" t="str">
        <f t="shared" si="983"/>
        <v>muchammad44205DAY</v>
      </c>
      <c r="AK3471" s="5" t="str">
        <f t="shared" si="984"/>
        <v>muchammadBMJ II</v>
      </c>
      <c r="AL3471" s="5" t="str">
        <f t="shared" si="986"/>
        <v>2UTARA</v>
      </c>
      <c r="AM3471" s="5" t="str">
        <f t="shared" si="987"/>
        <v>1 &gt; 4UTARA12 RODA</v>
      </c>
      <c r="AN3471" s="5" t="str">
        <f t="shared" si="988"/>
        <v>muchammadBMJ II1 &gt; 4UTARA12 RODA</v>
      </c>
      <c r="AO3471" s="5" t="str">
        <f t="shared" si="989"/>
        <v>muchammad1 &gt; 4UTARA12 RODA</v>
      </c>
      <c r="AP3471" s="5" t="str">
        <f t="shared" si="990"/>
        <v>44205DAY</v>
      </c>
    </row>
    <row r="3472" spans="1:42" x14ac:dyDescent="0.3">
      <c r="A3472" s="33">
        <v>1</v>
      </c>
      <c r="B3472" s="33"/>
      <c r="C3472" s="70">
        <v>44205</v>
      </c>
      <c r="D3472" s="71" t="s">
        <v>19</v>
      </c>
      <c r="E3472" s="70">
        <v>44205</v>
      </c>
      <c r="F3472" s="71">
        <v>5168109</v>
      </c>
      <c r="G3472" s="33" t="s">
        <v>20</v>
      </c>
      <c r="H3472" s="33" t="s">
        <v>21</v>
      </c>
      <c r="I3472" s="33" t="s">
        <v>51</v>
      </c>
      <c r="J3472" s="33" t="s">
        <v>46</v>
      </c>
      <c r="K3472" s="63" t="s">
        <v>126</v>
      </c>
      <c r="L3472" s="32" t="str">
        <f t="shared" si="973"/>
        <v>CGE370</v>
      </c>
      <c r="M3472" s="32" t="str">
        <f t="shared" si="974"/>
        <v>BMJ II</v>
      </c>
      <c r="N3472" s="32" t="str">
        <f t="shared" si="975"/>
        <v>12 RODA</v>
      </c>
      <c r="O3472" s="146">
        <v>0.46833333333333332</v>
      </c>
      <c r="P3472" s="65">
        <v>0.46833333333333332</v>
      </c>
      <c r="Q3472" s="65"/>
      <c r="R3472" s="66">
        <v>3</v>
      </c>
      <c r="S3472" s="66">
        <v>48980</v>
      </c>
      <c r="T3472" s="66">
        <v>16940</v>
      </c>
      <c r="U3472" s="67">
        <f t="shared" si="985"/>
        <v>32.04</v>
      </c>
      <c r="V3472" s="66">
        <f t="shared" si="976"/>
        <v>649675.08000000007</v>
      </c>
      <c r="W3472" s="66" t="str">
        <f t="shared" si="977"/>
        <v>1 &gt; 4</v>
      </c>
      <c r="X3472" s="66">
        <f>A3472+SUMIFS(Presensi!F:F,Presensi!E:E,'Entry Data'!AP3472)</f>
        <v>1</v>
      </c>
      <c r="Y3472" s="66">
        <f>IFERROR(INDEX('Retasi Pricing'!F:F,MATCH('Entry Data'!AM3472,'Retasi Pricing'!E:E,0))*X3472,"")</f>
        <v>27500</v>
      </c>
      <c r="Z3472" s="62" t="s">
        <v>26</v>
      </c>
      <c r="AA3472" s="62" t="s">
        <v>27</v>
      </c>
      <c r="AB3472" s="32"/>
      <c r="AC3472" s="32" t="s">
        <v>373</v>
      </c>
      <c r="AD3472" s="32" t="str">
        <f t="shared" si="978"/>
        <v/>
      </c>
      <c r="AF3472" s="5" t="str">
        <f t="shared" si="979"/>
        <v>muchammad44205</v>
      </c>
      <c r="AG3472" s="5" t="str">
        <f t="shared" si="980"/>
        <v>BMJ 04244205UTARADAY</v>
      </c>
      <c r="AH3472" s="5" t="str">
        <f t="shared" si="981"/>
        <v>muchammad44205UTARADAY</v>
      </c>
      <c r="AI3472" s="5" t="str">
        <f t="shared" si="982"/>
        <v>BMJ 04244205DAY</v>
      </c>
      <c r="AJ3472" s="5" t="str">
        <f t="shared" si="983"/>
        <v>muchammad44205DAY</v>
      </c>
      <c r="AK3472" s="5" t="str">
        <f t="shared" si="984"/>
        <v>muchammadBMJ II</v>
      </c>
      <c r="AL3472" s="5" t="str">
        <f t="shared" si="986"/>
        <v>3UTARA</v>
      </c>
      <c r="AM3472" s="5" t="str">
        <f t="shared" si="987"/>
        <v>1 &gt; 4UTARA12 RODA</v>
      </c>
      <c r="AN3472" s="5" t="str">
        <f t="shared" si="988"/>
        <v>muchammadBMJ II1 &gt; 4UTARA12 RODA</v>
      </c>
      <c r="AO3472" s="5" t="str">
        <f t="shared" si="989"/>
        <v>muchammad1 &gt; 4UTARA12 RODA</v>
      </c>
      <c r="AP3472" s="5" t="str">
        <f t="shared" si="990"/>
        <v>44205DAY</v>
      </c>
    </row>
    <row r="3473" spans="1:42" x14ac:dyDescent="0.3">
      <c r="A3473" s="33">
        <v>1</v>
      </c>
      <c r="B3473" s="33"/>
      <c r="C3473" s="70">
        <v>44205</v>
      </c>
      <c r="D3473" s="71" t="s">
        <v>19</v>
      </c>
      <c r="E3473" s="70">
        <v>44205</v>
      </c>
      <c r="F3473" s="71">
        <v>5168172</v>
      </c>
      <c r="G3473" s="33" t="s">
        <v>20</v>
      </c>
      <c r="H3473" s="33" t="s">
        <v>21</v>
      </c>
      <c r="I3473" s="33" t="s">
        <v>51</v>
      </c>
      <c r="J3473" s="33" t="s">
        <v>46</v>
      </c>
      <c r="K3473" s="63" t="s">
        <v>126</v>
      </c>
      <c r="L3473" s="32" t="str">
        <f t="shared" si="973"/>
        <v>CGE370</v>
      </c>
      <c r="M3473" s="32" t="str">
        <f t="shared" si="974"/>
        <v>BMJ II</v>
      </c>
      <c r="N3473" s="32" t="str">
        <f t="shared" si="975"/>
        <v>12 RODA</v>
      </c>
      <c r="O3473" s="146">
        <v>0.5198842592592593</v>
      </c>
      <c r="P3473" s="65">
        <v>0.5198842592592593</v>
      </c>
      <c r="Q3473" s="65"/>
      <c r="R3473" s="66">
        <v>4</v>
      </c>
      <c r="S3473" s="66">
        <v>46420</v>
      </c>
      <c r="T3473" s="66">
        <v>16940</v>
      </c>
      <c r="U3473" s="67">
        <f t="shared" si="985"/>
        <v>29.48</v>
      </c>
      <c r="V3473" s="66">
        <f t="shared" si="976"/>
        <v>597765.96</v>
      </c>
      <c r="W3473" s="66" t="str">
        <f t="shared" si="977"/>
        <v>1 &gt; 4</v>
      </c>
      <c r="X3473" s="66">
        <f>A3473+SUMIFS(Presensi!F:F,Presensi!E:E,'Entry Data'!AP3473)</f>
        <v>1</v>
      </c>
      <c r="Y3473" s="66">
        <f>IFERROR(INDEX('Retasi Pricing'!F:F,MATCH('Entry Data'!AM3473,'Retasi Pricing'!E:E,0))*X3473,"")</f>
        <v>27500</v>
      </c>
      <c r="Z3473" s="62" t="s">
        <v>26</v>
      </c>
      <c r="AA3473" s="62" t="s">
        <v>27</v>
      </c>
      <c r="AB3473" s="32"/>
      <c r="AC3473" s="32" t="s">
        <v>373</v>
      </c>
      <c r="AD3473" s="32" t="str">
        <f t="shared" si="978"/>
        <v/>
      </c>
      <c r="AF3473" s="5" t="str">
        <f t="shared" si="979"/>
        <v>muchammad44205</v>
      </c>
      <c r="AG3473" s="5" t="str">
        <f t="shared" si="980"/>
        <v>BMJ 04244205UTARADAY</v>
      </c>
      <c r="AH3473" s="5" t="str">
        <f t="shared" si="981"/>
        <v>muchammad44205UTARADAY</v>
      </c>
      <c r="AI3473" s="5" t="str">
        <f t="shared" si="982"/>
        <v>BMJ 04244205DAY</v>
      </c>
      <c r="AJ3473" s="5" t="str">
        <f t="shared" si="983"/>
        <v>muchammad44205DAY</v>
      </c>
      <c r="AK3473" s="5" t="str">
        <f t="shared" si="984"/>
        <v>muchammadBMJ II</v>
      </c>
      <c r="AL3473" s="5" t="str">
        <f t="shared" si="986"/>
        <v>4UTARA</v>
      </c>
      <c r="AM3473" s="5" t="str">
        <f t="shared" si="987"/>
        <v>1 &gt; 4UTARA12 RODA</v>
      </c>
      <c r="AN3473" s="5" t="str">
        <f t="shared" si="988"/>
        <v>muchammadBMJ II1 &gt; 4UTARA12 RODA</v>
      </c>
      <c r="AO3473" s="5" t="str">
        <f t="shared" si="989"/>
        <v>muchammad1 &gt; 4UTARA12 RODA</v>
      </c>
      <c r="AP3473" s="5" t="str">
        <f t="shared" si="990"/>
        <v>44205DAY</v>
      </c>
    </row>
    <row r="3474" spans="1:42" x14ac:dyDescent="0.3">
      <c r="A3474" s="33">
        <v>1</v>
      </c>
      <c r="B3474" s="33"/>
      <c r="C3474" s="70">
        <v>44205</v>
      </c>
      <c r="D3474" s="71" t="s">
        <v>19</v>
      </c>
      <c r="E3474" s="70">
        <v>44205</v>
      </c>
      <c r="F3474" s="71">
        <v>5168319</v>
      </c>
      <c r="G3474" s="33" t="s">
        <v>20</v>
      </c>
      <c r="H3474" s="33" t="s">
        <v>21</v>
      </c>
      <c r="I3474" s="33" t="s">
        <v>51</v>
      </c>
      <c r="J3474" s="33" t="s">
        <v>46</v>
      </c>
      <c r="K3474" s="63" t="s">
        <v>126</v>
      </c>
      <c r="L3474" s="32" t="str">
        <f t="shared" si="973"/>
        <v>CGE370</v>
      </c>
      <c r="M3474" s="32" t="str">
        <f t="shared" si="974"/>
        <v>BMJ II</v>
      </c>
      <c r="N3474" s="32" t="str">
        <f t="shared" si="975"/>
        <v>12 RODA</v>
      </c>
      <c r="O3474" s="146">
        <v>0.65634259259259264</v>
      </c>
      <c r="P3474" s="65">
        <v>0.65634259259259264</v>
      </c>
      <c r="Q3474" s="65"/>
      <c r="R3474" s="66">
        <v>1</v>
      </c>
      <c r="S3474" s="66">
        <v>44280</v>
      </c>
      <c r="T3474" s="66">
        <v>16940</v>
      </c>
      <c r="U3474" s="67">
        <f t="shared" si="985"/>
        <v>27.34</v>
      </c>
      <c r="V3474" s="66">
        <f t="shared" si="976"/>
        <v>554373.18000000005</v>
      </c>
      <c r="W3474" s="66" t="str">
        <f t="shared" si="977"/>
        <v>1 &gt; 4</v>
      </c>
      <c r="X3474" s="66">
        <f>A3474+SUMIFS(Presensi!F:F,Presensi!E:E,'Entry Data'!AP3474)</f>
        <v>1</v>
      </c>
      <c r="Y3474" s="66">
        <f>IFERROR(INDEX('Retasi Pricing'!F:F,MATCH('Entry Data'!AM3474,'Retasi Pricing'!E:E,0))*X3474,"")</f>
        <v>27500</v>
      </c>
      <c r="Z3474" s="62" t="s">
        <v>26</v>
      </c>
      <c r="AA3474" s="62" t="s">
        <v>27</v>
      </c>
      <c r="AB3474" s="32"/>
      <c r="AC3474" s="32" t="s">
        <v>371</v>
      </c>
      <c r="AD3474" s="32" t="str">
        <f t="shared" si="978"/>
        <v/>
      </c>
      <c r="AF3474" s="5" t="str">
        <f t="shared" si="979"/>
        <v>Miftahul Amin44205</v>
      </c>
      <c r="AG3474" s="5" t="str">
        <f t="shared" si="980"/>
        <v>BMJ 04244205UTARADAY</v>
      </c>
      <c r="AH3474" s="5" t="str">
        <f t="shared" si="981"/>
        <v>Miftahul Amin44205UTARADAY</v>
      </c>
      <c r="AI3474" s="5" t="str">
        <f t="shared" si="982"/>
        <v>BMJ 04244205DAY</v>
      </c>
      <c r="AJ3474" s="5" t="str">
        <f t="shared" si="983"/>
        <v>Miftahul Amin44205DAY</v>
      </c>
      <c r="AK3474" s="5" t="str">
        <f t="shared" si="984"/>
        <v>Miftahul AminBMJ II</v>
      </c>
      <c r="AL3474" s="5" t="str">
        <f t="shared" si="986"/>
        <v>1UTARA</v>
      </c>
      <c r="AM3474" s="5" t="str">
        <f t="shared" si="987"/>
        <v>1 &gt; 4UTARA12 RODA</v>
      </c>
      <c r="AN3474" s="5" t="str">
        <f t="shared" si="988"/>
        <v>Miftahul AminBMJ II1 &gt; 4UTARA12 RODA</v>
      </c>
      <c r="AO3474" s="5" t="str">
        <f t="shared" si="989"/>
        <v>Miftahul Amin1 &gt; 4UTARA12 RODA</v>
      </c>
      <c r="AP3474" s="5" t="str">
        <f t="shared" si="990"/>
        <v>44205DAY</v>
      </c>
    </row>
    <row r="3475" spans="1:42" x14ac:dyDescent="0.3">
      <c r="A3475" s="33">
        <v>1</v>
      </c>
      <c r="B3475" s="33"/>
      <c r="C3475" s="70">
        <v>44205</v>
      </c>
      <c r="D3475" s="71" t="s">
        <v>19</v>
      </c>
      <c r="E3475" s="70">
        <v>44205</v>
      </c>
      <c r="F3475" s="71">
        <v>5168398</v>
      </c>
      <c r="G3475" s="33" t="s">
        <v>20</v>
      </c>
      <c r="H3475" s="33" t="s">
        <v>21</v>
      </c>
      <c r="I3475" s="33" t="s">
        <v>123</v>
      </c>
      <c r="J3475" s="33" t="s">
        <v>23</v>
      </c>
      <c r="K3475" s="63" t="s">
        <v>126</v>
      </c>
      <c r="L3475" s="32" t="str">
        <f t="shared" si="973"/>
        <v>CGE370</v>
      </c>
      <c r="M3475" s="32" t="str">
        <f t="shared" si="974"/>
        <v>BMJ II</v>
      </c>
      <c r="N3475" s="32" t="str">
        <f t="shared" si="975"/>
        <v>12 RODA</v>
      </c>
      <c r="O3475" s="146">
        <v>0.7246527777777777</v>
      </c>
      <c r="P3475" s="65">
        <v>0.7246527777777777</v>
      </c>
      <c r="Q3475" s="65"/>
      <c r="R3475" s="66">
        <v>2</v>
      </c>
      <c r="S3475" s="66">
        <v>48920</v>
      </c>
      <c r="T3475" s="66">
        <v>16940</v>
      </c>
      <c r="U3475" s="67">
        <f t="shared" si="985"/>
        <v>31.98</v>
      </c>
      <c r="V3475" s="66">
        <f t="shared" si="976"/>
        <v>648458.46</v>
      </c>
      <c r="W3475" s="66" t="str">
        <f t="shared" si="977"/>
        <v>1 &gt; 4</v>
      </c>
      <c r="X3475" s="66">
        <f>A3475+SUMIFS(Presensi!F:F,Presensi!E:E,'Entry Data'!AP3475)</f>
        <v>1</v>
      </c>
      <c r="Y3475" s="66">
        <f>IFERROR(INDEX('Retasi Pricing'!F:F,MATCH('Entry Data'!AM3475,'Retasi Pricing'!E:E,0))*X3475,"")</f>
        <v>27500</v>
      </c>
      <c r="Z3475" s="62" t="s">
        <v>26</v>
      </c>
      <c r="AA3475" s="62" t="s">
        <v>27</v>
      </c>
      <c r="AB3475" s="32"/>
      <c r="AC3475" s="32" t="s">
        <v>371</v>
      </c>
      <c r="AD3475" s="32" t="str">
        <f t="shared" si="978"/>
        <v/>
      </c>
      <c r="AF3475" s="5" t="str">
        <f t="shared" si="979"/>
        <v>Miftahul Amin44205</v>
      </c>
      <c r="AG3475" s="5" t="str">
        <f t="shared" si="980"/>
        <v>BMJ 04244205UTARADAY</v>
      </c>
      <c r="AH3475" s="5" t="str">
        <f t="shared" si="981"/>
        <v>Miftahul Amin44205UTARADAY</v>
      </c>
      <c r="AI3475" s="5" t="str">
        <f t="shared" si="982"/>
        <v>BMJ 04244205DAY</v>
      </c>
      <c r="AJ3475" s="5" t="str">
        <f t="shared" si="983"/>
        <v>Miftahul Amin44205DAY</v>
      </c>
      <c r="AK3475" s="5" t="str">
        <f t="shared" si="984"/>
        <v>Miftahul AminBMJ II</v>
      </c>
      <c r="AL3475" s="5" t="str">
        <f t="shared" si="986"/>
        <v>2UTARA</v>
      </c>
      <c r="AM3475" s="5" t="str">
        <f t="shared" si="987"/>
        <v>1 &gt; 4UTARA12 RODA</v>
      </c>
      <c r="AN3475" s="5" t="str">
        <f t="shared" si="988"/>
        <v>Miftahul AminBMJ II1 &gt; 4UTARA12 RODA</v>
      </c>
      <c r="AO3475" s="5" t="str">
        <f t="shared" si="989"/>
        <v>Miftahul Amin1 &gt; 4UTARA12 RODA</v>
      </c>
      <c r="AP3475" s="5" t="str">
        <f t="shared" si="990"/>
        <v>44205DAY</v>
      </c>
    </row>
    <row r="3476" spans="1:42" x14ac:dyDescent="0.3">
      <c r="A3476" s="33">
        <v>1</v>
      </c>
      <c r="B3476" s="33"/>
      <c r="C3476" s="70">
        <v>44205</v>
      </c>
      <c r="D3476" s="71" t="s">
        <v>19</v>
      </c>
      <c r="E3476" s="70">
        <v>44205</v>
      </c>
      <c r="F3476" s="71">
        <v>5167986</v>
      </c>
      <c r="G3476" s="33" t="s">
        <v>20</v>
      </c>
      <c r="H3476" s="33" t="s">
        <v>21</v>
      </c>
      <c r="I3476" s="33" t="s">
        <v>51</v>
      </c>
      <c r="J3476" s="33" t="s">
        <v>46</v>
      </c>
      <c r="K3476" s="63" t="s">
        <v>33</v>
      </c>
      <c r="L3476" s="32" t="str">
        <f t="shared" si="973"/>
        <v>CGE370</v>
      </c>
      <c r="M3476" s="32" t="str">
        <f t="shared" si="974"/>
        <v>BMJ II</v>
      </c>
      <c r="N3476" s="32" t="str">
        <f t="shared" si="975"/>
        <v>12 RODA</v>
      </c>
      <c r="O3476" s="146">
        <v>0.35986111111111113</v>
      </c>
      <c r="P3476" s="65">
        <v>0.36390046296296297</v>
      </c>
      <c r="Q3476" s="65"/>
      <c r="R3476" s="66">
        <v>1</v>
      </c>
      <c r="S3476" s="66">
        <v>46800</v>
      </c>
      <c r="T3476" s="66">
        <v>17120</v>
      </c>
      <c r="U3476" s="67">
        <f t="shared" si="985"/>
        <v>29.68</v>
      </c>
      <c r="V3476" s="66">
        <f t="shared" si="976"/>
        <v>601821.36</v>
      </c>
      <c r="W3476" s="66" t="str">
        <f t="shared" si="977"/>
        <v>1 &gt; 4</v>
      </c>
      <c r="X3476" s="66">
        <f>A3476+SUMIFS(Presensi!F:F,Presensi!E:E,'Entry Data'!AP3476)</f>
        <v>1</v>
      </c>
      <c r="Y3476" s="66">
        <f>IFERROR(INDEX('Retasi Pricing'!F:F,MATCH('Entry Data'!AM3476,'Retasi Pricing'!E:E,0))*X3476,"")</f>
        <v>27500</v>
      </c>
      <c r="Z3476" s="62" t="s">
        <v>26</v>
      </c>
      <c r="AA3476" s="62" t="s">
        <v>27</v>
      </c>
      <c r="AB3476" s="32"/>
      <c r="AC3476" s="32" t="s">
        <v>215</v>
      </c>
      <c r="AD3476" s="32" t="str">
        <f t="shared" si="978"/>
        <v/>
      </c>
      <c r="AF3476" s="5" t="str">
        <f t="shared" si="979"/>
        <v>roni irfansyah44205</v>
      </c>
      <c r="AG3476" s="5" t="str">
        <f t="shared" si="980"/>
        <v>BMJ 04344205UTARADAY</v>
      </c>
      <c r="AH3476" s="5" t="str">
        <f t="shared" si="981"/>
        <v>roni irfansyah44205UTARADAY</v>
      </c>
      <c r="AI3476" s="5" t="str">
        <f t="shared" si="982"/>
        <v>BMJ 04344205DAY</v>
      </c>
      <c r="AJ3476" s="5" t="str">
        <f t="shared" si="983"/>
        <v>roni irfansyah44205DAY</v>
      </c>
      <c r="AK3476" s="5" t="str">
        <f t="shared" si="984"/>
        <v>roni irfansyahBMJ II</v>
      </c>
      <c r="AL3476" s="5" t="str">
        <f t="shared" si="986"/>
        <v>1UTARA</v>
      </c>
      <c r="AM3476" s="5" t="str">
        <f t="shared" si="987"/>
        <v>1 &gt; 4UTARA12 RODA</v>
      </c>
      <c r="AN3476" s="5" t="str">
        <f t="shared" si="988"/>
        <v>roni irfansyahBMJ II1 &gt; 4UTARA12 RODA</v>
      </c>
      <c r="AO3476" s="5" t="str">
        <f t="shared" si="989"/>
        <v>roni irfansyah1 &gt; 4UTARA12 RODA</v>
      </c>
      <c r="AP3476" s="5" t="str">
        <f t="shared" si="990"/>
        <v>44205DAY</v>
      </c>
    </row>
    <row r="3477" spans="1:42" x14ac:dyDescent="0.3">
      <c r="A3477" s="33">
        <v>1</v>
      </c>
      <c r="B3477" s="33"/>
      <c r="C3477" s="70">
        <v>44205</v>
      </c>
      <c r="D3477" s="71" t="s">
        <v>19</v>
      </c>
      <c r="E3477" s="70">
        <v>44205</v>
      </c>
      <c r="F3477" s="71">
        <v>5168044</v>
      </c>
      <c r="G3477" s="33" t="s">
        <v>20</v>
      </c>
      <c r="H3477" s="33" t="s">
        <v>21</v>
      </c>
      <c r="I3477" s="33" t="s">
        <v>51</v>
      </c>
      <c r="J3477" s="33" t="s">
        <v>46</v>
      </c>
      <c r="K3477" s="63" t="s">
        <v>33</v>
      </c>
      <c r="L3477" s="32" t="str">
        <f t="shared" si="973"/>
        <v>CGE370</v>
      </c>
      <c r="M3477" s="32" t="str">
        <f t="shared" si="974"/>
        <v>BMJ II</v>
      </c>
      <c r="N3477" s="32" t="str">
        <f t="shared" si="975"/>
        <v>12 RODA</v>
      </c>
      <c r="O3477" s="146">
        <v>0.41069444444444447</v>
      </c>
      <c r="P3477" s="65">
        <v>0.41069444444444447</v>
      </c>
      <c r="Q3477" s="65"/>
      <c r="R3477" s="66">
        <v>2</v>
      </c>
      <c r="S3477" s="66">
        <v>46980</v>
      </c>
      <c r="T3477" s="66">
        <v>17120</v>
      </c>
      <c r="U3477" s="67">
        <f t="shared" si="985"/>
        <v>29.86</v>
      </c>
      <c r="V3477" s="66">
        <f t="shared" si="976"/>
        <v>605471.22</v>
      </c>
      <c r="W3477" s="66" t="str">
        <f t="shared" si="977"/>
        <v>1 &gt; 4</v>
      </c>
      <c r="X3477" s="66">
        <f>A3477+SUMIFS(Presensi!F:F,Presensi!E:E,'Entry Data'!AP3477)</f>
        <v>1</v>
      </c>
      <c r="Y3477" s="66">
        <f>IFERROR(INDEX('Retasi Pricing'!F:F,MATCH('Entry Data'!AM3477,'Retasi Pricing'!E:E,0))*X3477,"")</f>
        <v>27500</v>
      </c>
      <c r="Z3477" s="62" t="s">
        <v>26</v>
      </c>
      <c r="AA3477" s="62" t="s">
        <v>27</v>
      </c>
      <c r="AB3477" s="32"/>
      <c r="AC3477" s="32" t="s">
        <v>215</v>
      </c>
      <c r="AD3477" s="32" t="str">
        <f t="shared" si="978"/>
        <v/>
      </c>
      <c r="AF3477" s="5" t="str">
        <f t="shared" si="979"/>
        <v>roni irfansyah44205</v>
      </c>
      <c r="AG3477" s="5" t="str">
        <f t="shared" si="980"/>
        <v>BMJ 04344205UTARADAY</v>
      </c>
      <c r="AH3477" s="5" t="str">
        <f t="shared" si="981"/>
        <v>roni irfansyah44205UTARADAY</v>
      </c>
      <c r="AI3477" s="5" t="str">
        <f t="shared" si="982"/>
        <v>BMJ 04344205DAY</v>
      </c>
      <c r="AJ3477" s="5" t="str">
        <f t="shared" si="983"/>
        <v>roni irfansyah44205DAY</v>
      </c>
      <c r="AK3477" s="5" t="str">
        <f t="shared" si="984"/>
        <v>roni irfansyahBMJ II</v>
      </c>
      <c r="AL3477" s="5" t="str">
        <f t="shared" si="986"/>
        <v>2UTARA</v>
      </c>
      <c r="AM3477" s="5" t="str">
        <f t="shared" si="987"/>
        <v>1 &gt; 4UTARA12 RODA</v>
      </c>
      <c r="AN3477" s="5" t="str">
        <f t="shared" si="988"/>
        <v>roni irfansyahBMJ II1 &gt; 4UTARA12 RODA</v>
      </c>
      <c r="AO3477" s="5" t="str">
        <f t="shared" si="989"/>
        <v>roni irfansyah1 &gt; 4UTARA12 RODA</v>
      </c>
      <c r="AP3477" s="5" t="str">
        <f t="shared" si="990"/>
        <v>44205DAY</v>
      </c>
    </row>
    <row r="3478" spans="1:42" x14ac:dyDescent="0.3">
      <c r="A3478" s="33">
        <v>1</v>
      </c>
      <c r="B3478" s="33"/>
      <c r="C3478" s="70">
        <v>44205</v>
      </c>
      <c r="D3478" s="71" t="s">
        <v>19</v>
      </c>
      <c r="E3478" s="70">
        <v>44205</v>
      </c>
      <c r="F3478" s="71">
        <v>5168424</v>
      </c>
      <c r="G3478" s="33" t="s">
        <v>20</v>
      </c>
      <c r="H3478" s="33" t="s">
        <v>21</v>
      </c>
      <c r="I3478" s="33" t="s">
        <v>51</v>
      </c>
      <c r="J3478" s="33" t="s">
        <v>46</v>
      </c>
      <c r="K3478" s="63" t="s">
        <v>33</v>
      </c>
      <c r="L3478" s="32" t="str">
        <f t="shared" si="973"/>
        <v>CGE370</v>
      </c>
      <c r="M3478" s="32" t="str">
        <f t="shared" si="974"/>
        <v>BMJ II</v>
      </c>
      <c r="N3478" s="32" t="str">
        <f t="shared" si="975"/>
        <v>12 RODA</v>
      </c>
      <c r="O3478" s="146">
        <v>0.74865740740740738</v>
      </c>
      <c r="P3478" s="65">
        <v>0.74865740740740738</v>
      </c>
      <c r="Q3478" s="65"/>
      <c r="R3478" s="66">
        <v>5</v>
      </c>
      <c r="S3478" s="66">
        <v>43840</v>
      </c>
      <c r="T3478" s="66">
        <v>17120</v>
      </c>
      <c r="U3478" s="67">
        <f t="shared" si="985"/>
        <v>26.72</v>
      </c>
      <c r="V3478" s="66">
        <f t="shared" si="976"/>
        <v>541801.43999999994</v>
      </c>
      <c r="W3478" s="66" t="str">
        <f t="shared" si="977"/>
        <v>&gt; 5</v>
      </c>
      <c r="X3478" s="66">
        <f>A3478+SUMIFS(Presensi!F:F,Presensi!E:E,'Entry Data'!AP3478)</f>
        <v>1</v>
      </c>
      <c r="Y3478" s="66">
        <f>IFERROR(INDEX('Retasi Pricing'!F:F,MATCH('Entry Data'!AM3478,'Retasi Pricing'!E:E,0))*X3478,"")</f>
        <v>31200</v>
      </c>
      <c r="Z3478" s="62" t="s">
        <v>26</v>
      </c>
      <c r="AA3478" s="62" t="s">
        <v>27</v>
      </c>
      <c r="AB3478" s="32"/>
      <c r="AC3478" s="32" t="s">
        <v>373</v>
      </c>
      <c r="AD3478" s="32" t="str">
        <f t="shared" si="978"/>
        <v/>
      </c>
      <c r="AF3478" s="5" t="str">
        <f t="shared" si="979"/>
        <v>muchammad44205</v>
      </c>
      <c r="AG3478" s="5" t="str">
        <f t="shared" si="980"/>
        <v>BMJ 04344205UTARADAY</v>
      </c>
      <c r="AH3478" s="5" t="str">
        <f t="shared" si="981"/>
        <v>muchammad44205UTARADAY</v>
      </c>
      <c r="AI3478" s="5" t="str">
        <f t="shared" si="982"/>
        <v>BMJ 04344205DAY</v>
      </c>
      <c r="AJ3478" s="5" t="str">
        <f t="shared" si="983"/>
        <v>muchammad44205DAY</v>
      </c>
      <c r="AK3478" s="5" t="str">
        <f t="shared" si="984"/>
        <v>muchammadBMJ II</v>
      </c>
      <c r="AL3478" s="5" t="str">
        <f t="shared" si="986"/>
        <v>5UTARA</v>
      </c>
      <c r="AM3478" s="5" t="str">
        <f t="shared" si="987"/>
        <v>&gt; 5UTARA12 RODA</v>
      </c>
      <c r="AN3478" s="5" t="str">
        <f t="shared" si="988"/>
        <v>muchammadBMJ II&gt; 5UTARA12 RODA</v>
      </c>
      <c r="AO3478" s="5" t="str">
        <f t="shared" si="989"/>
        <v>muchammad&gt; 5UTARA12 RODA</v>
      </c>
      <c r="AP3478" s="5" t="str">
        <f t="shared" si="990"/>
        <v>44205DAY</v>
      </c>
    </row>
    <row r="3479" spans="1:42" x14ac:dyDescent="0.3">
      <c r="A3479" s="33">
        <v>1</v>
      </c>
      <c r="B3479" s="33"/>
      <c r="C3479" s="70">
        <v>44205</v>
      </c>
      <c r="D3479" s="71" t="s">
        <v>19</v>
      </c>
      <c r="E3479" s="70">
        <v>44205</v>
      </c>
      <c r="F3479" s="71">
        <v>5167997</v>
      </c>
      <c r="G3479" s="33" t="s">
        <v>20</v>
      </c>
      <c r="H3479" s="33" t="s">
        <v>21</v>
      </c>
      <c r="I3479" s="33" t="s">
        <v>51</v>
      </c>
      <c r="J3479" s="33" t="s">
        <v>46</v>
      </c>
      <c r="K3479" s="63" t="s">
        <v>107</v>
      </c>
      <c r="L3479" s="32" t="str">
        <f t="shared" si="973"/>
        <v>CGE370</v>
      </c>
      <c r="M3479" s="32" t="str">
        <f t="shared" si="974"/>
        <v>BMJ II</v>
      </c>
      <c r="N3479" s="32" t="str">
        <f t="shared" si="975"/>
        <v>12 RODA</v>
      </c>
      <c r="O3479" s="146">
        <v>0.37172453703703701</v>
      </c>
      <c r="P3479" s="65">
        <v>0.37700231481481478</v>
      </c>
      <c r="Q3479" s="65"/>
      <c r="R3479" s="66">
        <v>1</v>
      </c>
      <c r="S3479" s="66">
        <v>45680</v>
      </c>
      <c r="T3479" s="66">
        <v>16900</v>
      </c>
      <c r="U3479" s="67">
        <f t="shared" si="985"/>
        <v>28.78</v>
      </c>
      <c r="V3479" s="66">
        <f t="shared" si="976"/>
        <v>583572.06000000006</v>
      </c>
      <c r="W3479" s="66" t="str">
        <f t="shared" si="977"/>
        <v>1 &gt; 4</v>
      </c>
      <c r="X3479" s="66">
        <f>A3479+SUMIFS(Presensi!F:F,Presensi!E:E,'Entry Data'!AP3479)</f>
        <v>1</v>
      </c>
      <c r="Y3479" s="66">
        <f>IFERROR(INDEX('Retasi Pricing'!F:F,MATCH('Entry Data'!AM3479,'Retasi Pricing'!E:E,0))*X3479,"")</f>
        <v>27500</v>
      </c>
      <c r="Z3479" s="62" t="s">
        <v>26</v>
      </c>
      <c r="AA3479" s="62" t="s">
        <v>27</v>
      </c>
      <c r="AB3479" s="32"/>
      <c r="AC3479" s="32" t="s">
        <v>190</v>
      </c>
      <c r="AD3479" s="32" t="str">
        <f t="shared" si="978"/>
        <v/>
      </c>
      <c r="AF3479" s="5" t="str">
        <f t="shared" si="979"/>
        <v>usman mansyur44205</v>
      </c>
      <c r="AG3479" s="5" t="str">
        <f t="shared" si="980"/>
        <v>BMJ 04444205UTARADAY</v>
      </c>
      <c r="AH3479" s="5" t="str">
        <f t="shared" si="981"/>
        <v>usman mansyur44205UTARADAY</v>
      </c>
      <c r="AI3479" s="5" t="str">
        <f t="shared" si="982"/>
        <v>BMJ 04444205DAY</v>
      </c>
      <c r="AJ3479" s="5" t="str">
        <f t="shared" si="983"/>
        <v>usman mansyur44205DAY</v>
      </c>
      <c r="AK3479" s="5" t="str">
        <f t="shared" si="984"/>
        <v>usman mansyurBMJ II</v>
      </c>
      <c r="AL3479" s="5" t="str">
        <f t="shared" si="986"/>
        <v>1UTARA</v>
      </c>
      <c r="AM3479" s="5" t="str">
        <f t="shared" si="987"/>
        <v>1 &gt; 4UTARA12 RODA</v>
      </c>
      <c r="AN3479" s="5" t="str">
        <f t="shared" si="988"/>
        <v>usman mansyurBMJ II1 &gt; 4UTARA12 RODA</v>
      </c>
      <c r="AO3479" s="5" t="str">
        <f t="shared" si="989"/>
        <v>usman mansyur1 &gt; 4UTARA12 RODA</v>
      </c>
      <c r="AP3479" s="5" t="str">
        <f t="shared" si="990"/>
        <v>44205DAY</v>
      </c>
    </row>
    <row r="3480" spans="1:42" x14ac:dyDescent="0.3">
      <c r="A3480" s="33">
        <v>1</v>
      </c>
      <c r="B3480" s="33"/>
      <c r="C3480" s="70">
        <v>44205</v>
      </c>
      <c r="D3480" s="71" t="s">
        <v>19</v>
      </c>
      <c r="E3480" s="70">
        <v>44205</v>
      </c>
      <c r="F3480" s="71">
        <v>5168061</v>
      </c>
      <c r="G3480" s="33" t="s">
        <v>20</v>
      </c>
      <c r="H3480" s="33" t="s">
        <v>21</v>
      </c>
      <c r="I3480" s="33" t="s">
        <v>51</v>
      </c>
      <c r="J3480" s="33" t="s">
        <v>46</v>
      </c>
      <c r="K3480" s="63" t="s">
        <v>107</v>
      </c>
      <c r="L3480" s="32" t="str">
        <f t="shared" si="973"/>
        <v>CGE370</v>
      </c>
      <c r="M3480" s="32" t="str">
        <f t="shared" si="974"/>
        <v>BMJ II</v>
      </c>
      <c r="N3480" s="32" t="str">
        <f t="shared" si="975"/>
        <v>12 RODA</v>
      </c>
      <c r="O3480" s="146">
        <v>0.43096064814814811</v>
      </c>
      <c r="P3480" s="65">
        <v>0.43096064814814811</v>
      </c>
      <c r="Q3480" s="65"/>
      <c r="R3480" s="66">
        <v>2</v>
      </c>
      <c r="S3480" s="66">
        <v>46280</v>
      </c>
      <c r="T3480" s="66">
        <v>16900</v>
      </c>
      <c r="U3480" s="67">
        <f t="shared" si="985"/>
        <v>29.38</v>
      </c>
      <c r="V3480" s="66">
        <f t="shared" si="976"/>
        <v>595738.26</v>
      </c>
      <c r="W3480" s="66" t="str">
        <f t="shared" si="977"/>
        <v>1 &gt; 4</v>
      </c>
      <c r="X3480" s="66">
        <f>A3480+SUMIFS(Presensi!F:F,Presensi!E:E,'Entry Data'!AP3480)</f>
        <v>1</v>
      </c>
      <c r="Y3480" s="66">
        <f>IFERROR(INDEX('Retasi Pricing'!F:F,MATCH('Entry Data'!AM3480,'Retasi Pricing'!E:E,0))*X3480,"")</f>
        <v>27500</v>
      </c>
      <c r="Z3480" s="62" t="s">
        <v>26</v>
      </c>
      <c r="AA3480" s="62" t="s">
        <v>27</v>
      </c>
      <c r="AB3480" s="32"/>
      <c r="AC3480" s="32" t="s">
        <v>190</v>
      </c>
      <c r="AD3480" s="32" t="str">
        <f t="shared" si="978"/>
        <v/>
      </c>
      <c r="AF3480" s="5" t="str">
        <f t="shared" si="979"/>
        <v>usman mansyur44205</v>
      </c>
      <c r="AG3480" s="5" t="str">
        <f t="shared" si="980"/>
        <v>BMJ 04444205UTARADAY</v>
      </c>
      <c r="AH3480" s="5" t="str">
        <f t="shared" si="981"/>
        <v>usman mansyur44205UTARADAY</v>
      </c>
      <c r="AI3480" s="5" t="str">
        <f t="shared" si="982"/>
        <v>BMJ 04444205DAY</v>
      </c>
      <c r="AJ3480" s="5" t="str">
        <f t="shared" si="983"/>
        <v>usman mansyur44205DAY</v>
      </c>
      <c r="AK3480" s="5" t="str">
        <f t="shared" si="984"/>
        <v>usman mansyurBMJ II</v>
      </c>
      <c r="AL3480" s="5" t="str">
        <f t="shared" si="986"/>
        <v>2UTARA</v>
      </c>
      <c r="AM3480" s="5" t="str">
        <f t="shared" si="987"/>
        <v>1 &gt; 4UTARA12 RODA</v>
      </c>
      <c r="AN3480" s="5" t="str">
        <f t="shared" si="988"/>
        <v>usman mansyurBMJ II1 &gt; 4UTARA12 RODA</v>
      </c>
      <c r="AO3480" s="5" t="str">
        <f t="shared" si="989"/>
        <v>usman mansyur1 &gt; 4UTARA12 RODA</v>
      </c>
      <c r="AP3480" s="5" t="str">
        <f t="shared" si="990"/>
        <v>44205DAY</v>
      </c>
    </row>
    <row r="3481" spans="1:42" x14ac:dyDescent="0.3">
      <c r="A3481" s="33">
        <v>1</v>
      </c>
      <c r="B3481" s="33"/>
      <c r="C3481" s="70">
        <v>44205</v>
      </c>
      <c r="D3481" s="71" t="s">
        <v>19</v>
      </c>
      <c r="E3481" s="70">
        <v>44205</v>
      </c>
      <c r="F3481" s="71">
        <v>5168128</v>
      </c>
      <c r="G3481" s="33" t="s">
        <v>20</v>
      </c>
      <c r="H3481" s="33" t="s">
        <v>21</v>
      </c>
      <c r="I3481" s="33" t="s">
        <v>51</v>
      </c>
      <c r="J3481" s="33" t="s">
        <v>46</v>
      </c>
      <c r="K3481" s="63" t="s">
        <v>107</v>
      </c>
      <c r="L3481" s="32" t="str">
        <f t="shared" si="973"/>
        <v>CGE370</v>
      </c>
      <c r="M3481" s="32" t="str">
        <f t="shared" si="974"/>
        <v>BMJ II</v>
      </c>
      <c r="N3481" s="32" t="str">
        <f t="shared" si="975"/>
        <v>12 RODA</v>
      </c>
      <c r="O3481" s="146">
        <v>0.48175925925925928</v>
      </c>
      <c r="P3481" s="65">
        <v>0.48175925925925928</v>
      </c>
      <c r="Q3481" s="65"/>
      <c r="R3481" s="66">
        <v>3</v>
      </c>
      <c r="S3481" s="66">
        <v>44220</v>
      </c>
      <c r="T3481" s="66">
        <v>16900</v>
      </c>
      <c r="U3481" s="67">
        <f t="shared" si="985"/>
        <v>27.32</v>
      </c>
      <c r="V3481" s="66">
        <f t="shared" si="976"/>
        <v>553967.64</v>
      </c>
      <c r="W3481" s="66" t="str">
        <f t="shared" si="977"/>
        <v>1 &gt; 4</v>
      </c>
      <c r="X3481" s="66">
        <f>A3481+SUMIFS(Presensi!F:F,Presensi!E:E,'Entry Data'!AP3481)</f>
        <v>1</v>
      </c>
      <c r="Y3481" s="66">
        <f>IFERROR(INDEX('Retasi Pricing'!F:F,MATCH('Entry Data'!AM3481,'Retasi Pricing'!E:E,0))*X3481,"")</f>
        <v>27500</v>
      </c>
      <c r="Z3481" s="62" t="s">
        <v>26</v>
      </c>
      <c r="AA3481" s="62" t="s">
        <v>27</v>
      </c>
      <c r="AB3481" s="32"/>
      <c r="AC3481" s="32" t="s">
        <v>190</v>
      </c>
      <c r="AD3481" s="32" t="str">
        <f t="shared" si="978"/>
        <v/>
      </c>
      <c r="AF3481" s="5" t="str">
        <f t="shared" si="979"/>
        <v>usman mansyur44205</v>
      </c>
      <c r="AG3481" s="5" t="str">
        <f t="shared" si="980"/>
        <v>BMJ 04444205UTARADAY</v>
      </c>
      <c r="AH3481" s="5" t="str">
        <f t="shared" si="981"/>
        <v>usman mansyur44205UTARADAY</v>
      </c>
      <c r="AI3481" s="5" t="str">
        <f t="shared" si="982"/>
        <v>BMJ 04444205DAY</v>
      </c>
      <c r="AJ3481" s="5" t="str">
        <f t="shared" si="983"/>
        <v>usman mansyur44205DAY</v>
      </c>
      <c r="AK3481" s="5" t="str">
        <f t="shared" si="984"/>
        <v>usman mansyurBMJ II</v>
      </c>
      <c r="AL3481" s="5" t="str">
        <f t="shared" si="986"/>
        <v>3UTARA</v>
      </c>
      <c r="AM3481" s="5" t="str">
        <f t="shared" si="987"/>
        <v>1 &gt; 4UTARA12 RODA</v>
      </c>
      <c r="AN3481" s="5" t="str">
        <f t="shared" si="988"/>
        <v>usman mansyurBMJ II1 &gt; 4UTARA12 RODA</v>
      </c>
      <c r="AO3481" s="5" t="str">
        <f t="shared" si="989"/>
        <v>usman mansyur1 &gt; 4UTARA12 RODA</v>
      </c>
      <c r="AP3481" s="5" t="str">
        <f t="shared" si="990"/>
        <v>44205DAY</v>
      </c>
    </row>
    <row r="3482" spans="1:42" x14ac:dyDescent="0.3">
      <c r="A3482" s="33">
        <v>1</v>
      </c>
      <c r="B3482" s="33"/>
      <c r="C3482" s="70">
        <v>44205</v>
      </c>
      <c r="D3482" s="71" t="s">
        <v>19</v>
      </c>
      <c r="E3482" s="70">
        <v>44205</v>
      </c>
      <c r="F3482" s="71">
        <v>5168195</v>
      </c>
      <c r="G3482" s="33" t="s">
        <v>20</v>
      </c>
      <c r="H3482" s="33" t="s">
        <v>21</v>
      </c>
      <c r="I3482" s="33" t="s">
        <v>51</v>
      </c>
      <c r="J3482" s="33" t="s">
        <v>23</v>
      </c>
      <c r="K3482" s="63" t="s">
        <v>107</v>
      </c>
      <c r="L3482" s="32" t="str">
        <f t="shared" si="973"/>
        <v>CGE370</v>
      </c>
      <c r="M3482" s="32" t="str">
        <f t="shared" si="974"/>
        <v>BMJ II</v>
      </c>
      <c r="N3482" s="32" t="str">
        <f t="shared" si="975"/>
        <v>12 RODA</v>
      </c>
      <c r="O3482" s="146">
        <v>0.54381944444444441</v>
      </c>
      <c r="P3482" s="65">
        <v>0.54381944444444441</v>
      </c>
      <c r="Q3482" s="65"/>
      <c r="R3482" s="66">
        <v>4</v>
      </c>
      <c r="S3482" s="66">
        <v>46140</v>
      </c>
      <c r="T3482" s="66">
        <v>16900</v>
      </c>
      <c r="U3482" s="67">
        <f t="shared" si="985"/>
        <v>29.24</v>
      </c>
      <c r="V3482" s="66">
        <f t="shared" si="976"/>
        <v>592899.48</v>
      </c>
      <c r="W3482" s="66" t="str">
        <f t="shared" si="977"/>
        <v>1 &gt; 4</v>
      </c>
      <c r="X3482" s="66">
        <f>A3482+SUMIFS(Presensi!F:F,Presensi!E:E,'Entry Data'!AP3482)</f>
        <v>1</v>
      </c>
      <c r="Y3482" s="66">
        <f>IFERROR(INDEX('Retasi Pricing'!F:F,MATCH('Entry Data'!AM3482,'Retasi Pricing'!E:E,0))*X3482,"")</f>
        <v>27500</v>
      </c>
      <c r="Z3482" s="62" t="s">
        <v>26</v>
      </c>
      <c r="AA3482" s="62" t="s">
        <v>27</v>
      </c>
      <c r="AB3482" s="32"/>
      <c r="AC3482" s="32" t="s">
        <v>190</v>
      </c>
      <c r="AD3482" s="32" t="str">
        <f t="shared" si="978"/>
        <v/>
      </c>
      <c r="AF3482" s="5" t="str">
        <f t="shared" si="979"/>
        <v>usman mansyur44205</v>
      </c>
      <c r="AG3482" s="5" t="str">
        <f t="shared" si="980"/>
        <v>BMJ 04444205UTARADAY</v>
      </c>
      <c r="AH3482" s="5" t="str">
        <f t="shared" si="981"/>
        <v>usman mansyur44205UTARADAY</v>
      </c>
      <c r="AI3482" s="5" t="str">
        <f t="shared" si="982"/>
        <v>BMJ 04444205DAY</v>
      </c>
      <c r="AJ3482" s="5" t="str">
        <f t="shared" si="983"/>
        <v>usman mansyur44205DAY</v>
      </c>
      <c r="AK3482" s="5" t="str">
        <f t="shared" si="984"/>
        <v>usman mansyurBMJ II</v>
      </c>
      <c r="AL3482" s="5" t="str">
        <f t="shared" si="986"/>
        <v>4UTARA</v>
      </c>
      <c r="AM3482" s="5" t="str">
        <f t="shared" si="987"/>
        <v>1 &gt; 4UTARA12 RODA</v>
      </c>
      <c r="AN3482" s="5" t="str">
        <f t="shared" si="988"/>
        <v>usman mansyurBMJ II1 &gt; 4UTARA12 RODA</v>
      </c>
      <c r="AO3482" s="5" t="str">
        <f t="shared" si="989"/>
        <v>usman mansyur1 &gt; 4UTARA12 RODA</v>
      </c>
      <c r="AP3482" s="5" t="str">
        <f t="shared" si="990"/>
        <v>44205DAY</v>
      </c>
    </row>
    <row r="3483" spans="1:42" x14ac:dyDescent="0.3">
      <c r="A3483" s="33">
        <v>1</v>
      </c>
      <c r="B3483" s="33"/>
      <c r="C3483" s="70">
        <v>44205</v>
      </c>
      <c r="D3483" s="71" t="s">
        <v>19</v>
      </c>
      <c r="E3483" s="70">
        <v>44205</v>
      </c>
      <c r="F3483" s="71">
        <v>5168247</v>
      </c>
      <c r="G3483" s="33" t="s">
        <v>20</v>
      </c>
      <c r="H3483" s="33" t="s">
        <v>21</v>
      </c>
      <c r="I3483" s="33" t="s">
        <v>51</v>
      </c>
      <c r="J3483" s="33" t="s">
        <v>46</v>
      </c>
      <c r="K3483" s="63" t="s">
        <v>107</v>
      </c>
      <c r="L3483" s="32" t="str">
        <f t="shared" si="973"/>
        <v>CGE370</v>
      </c>
      <c r="M3483" s="32" t="str">
        <f t="shared" si="974"/>
        <v>BMJ II</v>
      </c>
      <c r="N3483" s="32" t="str">
        <f t="shared" si="975"/>
        <v>12 RODA</v>
      </c>
      <c r="O3483" s="146">
        <v>0.59638888888888886</v>
      </c>
      <c r="P3483" s="65">
        <v>0.59638888888888886</v>
      </c>
      <c r="Q3483" s="65"/>
      <c r="R3483" s="66">
        <v>5</v>
      </c>
      <c r="S3483" s="66">
        <v>43740</v>
      </c>
      <c r="T3483" s="66">
        <v>16900</v>
      </c>
      <c r="U3483" s="67">
        <f t="shared" si="985"/>
        <v>26.84</v>
      </c>
      <c r="V3483" s="66">
        <f t="shared" si="976"/>
        <v>544234.68000000005</v>
      </c>
      <c r="W3483" s="66" t="str">
        <f t="shared" si="977"/>
        <v>&gt; 5</v>
      </c>
      <c r="X3483" s="66">
        <f>A3483+SUMIFS(Presensi!F:F,Presensi!E:E,'Entry Data'!AP3483)</f>
        <v>1</v>
      </c>
      <c r="Y3483" s="66">
        <f>IFERROR(INDEX('Retasi Pricing'!F:F,MATCH('Entry Data'!AM3483,'Retasi Pricing'!E:E,0))*X3483,"")</f>
        <v>31200</v>
      </c>
      <c r="Z3483" s="62" t="s">
        <v>26</v>
      </c>
      <c r="AA3483" s="62" t="s">
        <v>27</v>
      </c>
      <c r="AB3483" s="32"/>
      <c r="AC3483" s="32" t="s">
        <v>190</v>
      </c>
      <c r="AD3483" s="32" t="str">
        <f t="shared" si="978"/>
        <v/>
      </c>
      <c r="AF3483" s="5" t="str">
        <f t="shared" si="979"/>
        <v>usman mansyur44205</v>
      </c>
      <c r="AG3483" s="5" t="str">
        <f t="shared" si="980"/>
        <v>BMJ 04444205UTARADAY</v>
      </c>
      <c r="AH3483" s="5" t="str">
        <f t="shared" si="981"/>
        <v>usman mansyur44205UTARADAY</v>
      </c>
      <c r="AI3483" s="5" t="str">
        <f t="shared" si="982"/>
        <v>BMJ 04444205DAY</v>
      </c>
      <c r="AJ3483" s="5" t="str">
        <f t="shared" si="983"/>
        <v>usman mansyur44205DAY</v>
      </c>
      <c r="AK3483" s="5" t="str">
        <f t="shared" si="984"/>
        <v>usman mansyurBMJ II</v>
      </c>
      <c r="AL3483" s="5" t="str">
        <f t="shared" si="986"/>
        <v>5UTARA</v>
      </c>
      <c r="AM3483" s="5" t="str">
        <f t="shared" si="987"/>
        <v>&gt; 5UTARA12 RODA</v>
      </c>
      <c r="AN3483" s="5" t="str">
        <f t="shared" si="988"/>
        <v>usman mansyurBMJ II&gt; 5UTARA12 RODA</v>
      </c>
      <c r="AO3483" s="5" t="str">
        <f t="shared" si="989"/>
        <v>usman mansyur&gt; 5UTARA12 RODA</v>
      </c>
      <c r="AP3483" s="5" t="str">
        <f t="shared" si="990"/>
        <v>44205DAY</v>
      </c>
    </row>
    <row r="3484" spans="1:42" x14ac:dyDescent="0.3">
      <c r="A3484" s="33">
        <v>1</v>
      </c>
      <c r="B3484" s="33"/>
      <c r="C3484" s="70">
        <v>44205</v>
      </c>
      <c r="D3484" s="71" t="s">
        <v>19</v>
      </c>
      <c r="E3484" s="70">
        <v>44205</v>
      </c>
      <c r="F3484" s="71">
        <v>5168311</v>
      </c>
      <c r="G3484" s="33" t="s">
        <v>20</v>
      </c>
      <c r="H3484" s="33" t="s">
        <v>21</v>
      </c>
      <c r="I3484" s="33" t="s">
        <v>51</v>
      </c>
      <c r="J3484" s="33" t="s">
        <v>23</v>
      </c>
      <c r="K3484" s="63" t="s">
        <v>107</v>
      </c>
      <c r="L3484" s="32" t="str">
        <f t="shared" si="973"/>
        <v>CGE370</v>
      </c>
      <c r="M3484" s="32" t="str">
        <f t="shared" si="974"/>
        <v>BMJ II</v>
      </c>
      <c r="N3484" s="32" t="str">
        <f t="shared" si="975"/>
        <v>12 RODA</v>
      </c>
      <c r="O3484" s="146">
        <v>0.64971064814814816</v>
      </c>
      <c r="P3484" s="65">
        <v>0.64971064814814816</v>
      </c>
      <c r="Q3484" s="65"/>
      <c r="R3484" s="66">
        <v>6</v>
      </c>
      <c r="S3484" s="66">
        <v>46460</v>
      </c>
      <c r="T3484" s="66">
        <v>16900</v>
      </c>
      <c r="U3484" s="67">
        <f t="shared" si="985"/>
        <v>29.56</v>
      </c>
      <c r="V3484" s="66">
        <f t="shared" si="976"/>
        <v>599388.11999999988</v>
      </c>
      <c r="W3484" s="66" t="str">
        <f t="shared" si="977"/>
        <v>&gt; 6</v>
      </c>
      <c r="X3484" s="66">
        <f>A3484+SUMIFS(Presensi!F:F,Presensi!E:E,'Entry Data'!AP3484)</f>
        <v>1</v>
      </c>
      <c r="Y3484" s="66">
        <f>IFERROR(INDEX('Retasi Pricing'!F:F,MATCH('Entry Data'!AM3484,'Retasi Pricing'!E:E,0))*X3484,"")</f>
        <v>34450</v>
      </c>
      <c r="Z3484" s="62" t="s">
        <v>26</v>
      </c>
      <c r="AA3484" s="62" t="s">
        <v>27</v>
      </c>
      <c r="AB3484" s="32"/>
      <c r="AC3484" s="32" t="s">
        <v>190</v>
      </c>
      <c r="AD3484" s="32" t="str">
        <f t="shared" si="978"/>
        <v/>
      </c>
      <c r="AF3484" s="5" t="str">
        <f t="shared" si="979"/>
        <v>usman mansyur44205</v>
      </c>
      <c r="AG3484" s="5" t="str">
        <f t="shared" si="980"/>
        <v>BMJ 04444205UTARADAY</v>
      </c>
      <c r="AH3484" s="5" t="str">
        <f t="shared" si="981"/>
        <v>usman mansyur44205UTARADAY</v>
      </c>
      <c r="AI3484" s="5" t="str">
        <f t="shared" si="982"/>
        <v>BMJ 04444205DAY</v>
      </c>
      <c r="AJ3484" s="5" t="str">
        <f t="shared" si="983"/>
        <v>usman mansyur44205DAY</v>
      </c>
      <c r="AK3484" s="5" t="str">
        <f t="shared" si="984"/>
        <v>usman mansyurBMJ II</v>
      </c>
      <c r="AL3484" s="5" t="str">
        <f t="shared" si="986"/>
        <v>6UTARA</v>
      </c>
      <c r="AM3484" s="5" t="str">
        <f t="shared" si="987"/>
        <v>&gt; 6UTARA12 RODA</v>
      </c>
      <c r="AN3484" s="5" t="str">
        <f t="shared" si="988"/>
        <v>usman mansyurBMJ II&gt; 6UTARA12 RODA</v>
      </c>
      <c r="AO3484" s="5" t="str">
        <f t="shared" si="989"/>
        <v>usman mansyur&gt; 6UTARA12 RODA</v>
      </c>
      <c r="AP3484" s="5" t="str">
        <f t="shared" si="990"/>
        <v>44205DAY</v>
      </c>
    </row>
    <row r="3485" spans="1:42" x14ac:dyDescent="0.3">
      <c r="A3485" s="33">
        <v>1</v>
      </c>
      <c r="B3485" s="33"/>
      <c r="C3485" s="70">
        <v>44205</v>
      </c>
      <c r="D3485" s="71" t="s">
        <v>19</v>
      </c>
      <c r="E3485" s="70">
        <v>44205</v>
      </c>
      <c r="F3485" s="71">
        <v>5168387</v>
      </c>
      <c r="G3485" s="33" t="s">
        <v>20</v>
      </c>
      <c r="H3485" s="33" t="s">
        <v>21</v>
      </c>
      <c r="I3485" s="33" t="s">
        <v>51</v>
      </c>
      <c r="J3485" s="33" t="s">
        <v>23</v>
      </c>
      <c r="K3485" s="63" t="s">
        <v>107</v>
      </c>
      <c r="L3485" s="32" t="str">
        <f t="shared" si="973"/>
        <v>CGE370</v>
      </c>
      <c r="M3485" s="32" t="str">
        <f t="shared" si="974"/>
        <v>BMJ II</v>
      </c>
      <c r="N3485" s="32" t="str">
        <f t="shared" si="975"/>
        <v>12 RODA</v>
      </c>
      <c r="O3485" s="146">
        <v>0.71708333333333341</v>
      </c>
      <c r="P3485" s="65">
        <v>0.71708333333333341</v>
      </c>
      <c r="Q3485" s="65"/>
      <c r="R3485" s="66">
        <v>7</v>
      </c>
      <c r="S3485" s="66">
        <v>46880</v>
      </c>
      <c r="T3485" s="66">
        <v>16900</v>
      </c>
      <c r="U3485" s="67">
        <f t="shared" si="985"/>
        <v>29.98</v>
      </c>
      <c r="V3485" s="66">
        <f t="shared" si="976"/>
        <v>607904.46</v>
      </c>
      <c r="W3485" s="66" t="str">
        <f t="shared" si="977"/>
        <v>7 &gt;</v>
      </c>
      <c r="X3485" s="66">
        <f>A3485+SUMIFS(Presensi!F:F,Presensi!E:E,'Entry Data'!AP3485)</f>
        <v>1</v>
      </c>
      <c r="Y3485" s="66">
        <f>IFERROR(INDEX('Retasi Pricing'!F:F,MATCH('Entry Data'!AM3485,'Retasi Pricing'!E:E,0))*X3485,"")</f>
        <v>42000</v>
      </c>
      <c r="Z3485" s="62" t="s">
        <v>26</v>
      </c>
      <c r="AA3485" s="62" t="s">
        <v>27</v>
      </c>
      <c r="AB3485" s="32"/>
      <c r="AC3485" s="32" t="s">
        <v>190</v>
      </c>
      <c r="AD3485" s="32" t="str">
        <f t="shared" si="978"/>
        <v/>
      </c>
      <c r="AF3485" s="5" t="str">
        <f t="shared" si="979"/>
        <v>usman mansyur44205</v>
      </c>
      <c r="AG3485" s="5" t="str">
        <f t="shared" si="980"/>
        <v>BMJ 04444205UTARADAY</v>
      </c>
      <c r="AH3485" s="5" t="str">
        <f t="shared" si="981"/>
        <v>usman mansyur44205UTARADAY</v>
      </c>
      <c r="AI3485" s="5" t="str">
        <f t="shared" si="982"/>
        <v>BMJ 04444205DAY</v>
      </c>
      <c r="AJ3485" s="5" t="str">
        <f t="shared" si="983"/>
        <v>usman mansyur44205DAY</v>
      </c>
      <c r="AK3485" s="5" t="str">
        <f t="shared" si="984"/>
        <v>usman mansyurBMJ II</v>
      </c>
      <c r="AL3485" s="5" t="str">
        <f t="shared" si="986"/>
        <v>7UTARA</v>
      </c>
      <c r="AM3485" s="5" t="str">
        <f t="shared" si="987"/>
        <v>7 &gt;UTARA12 RODA</v>
      </c>
      <c r="AN3485" s="5" t="str">
        <f t="shared" si="988"/>
        <v>usman mansyurBMJ II7 &gt;UTARA12 RODA</v>
      </c>
      <c r="AO3485" s="5" t="str">
        <f t="shared" si="989"/>
        <v>usman mansyur7 &gt;UTARA12 RODA</v>
      </c>
      <c r="AP3485" s="5" t="str">
        <f t="shared" si="990"/>
        <v>44205DAY</v>
      </c>
    </row>
    <row r="3486" spans="1:42" x14ac:dyDescent="0.3">
      <c r="A3486" s="33">
        <v>1</v>
      </c>
      <c r="B3486" s="33"/>
      <c r="C3486" s="70">
        <v>44205</v>
      </c>
      <c r="D3486" s="71" t="s">
        <v>19</v>
      </c>
      <c r="E3486" s="70">
        <v>44205</v>
      </c>
      <c r="F3486" s="71">
        <v>5168142</v>
      </c>
      <c r="G3486" s="33" t="s">
        <v>20</v>
      </c>
      <c r="H3486" s="33" t="s">
        <v>21</v>
      </c>
      <c r="I3486" s="33" t="s">
        <v>51</v>
      </c>
      <c r="J3486" s="33" t="s">
        <v>46</v>
      </c>
      <c r="K3486" s="63" t="s">
        <v>35</v>
      </c>
      <c r="L3486" s="32" t="str">
        <f t="shared" si="973"/>
        <v>CGE370</v>
      </c>
      <c r="M3486" s="32" t="str">
        <f t="shared" si="974"/>
        <v>BMJ II</v>
      </c>
      <c r="N3486" s="32" t="str">
        <f t="shared" si="975"/>
        <v>12 RODA</v>
      </c>
      <c r="O3486" s="146">
        <v>0.49614583333333334</v>
      </c>
      <c r="P3486" s="65">
        <v>0.50084490740740739</v>
      </c>
      <c r="Q3486" s="65"/>
      <c r="R3486" s="66">
        <v>3</v>
      </c>
      <c r="S3486" s="66">
        <v>45760</v>
      </c>
      <c r="T3486" s="66">
        <v>16800</v>
      </c>
      <c r="U3486" s="67">
        <f t="shared" si="985"/>
        <v>28.96</v>
      </c>
      <c r="V3486" s="66">
        <f t="shared" si="976"/>
        <v>587221.91999999993</v>
      </c>
      <c r="W3486" s="66" t="str">
        <f t="shared" si="977"/>
        <v>1 &gt; 4</v>
      </c>
      <c r="X3486" s="66">
        <f>A3486+SUMIFS(Presensi!F:F,Presensi!E:E,'Entry Data'!AP3486)</f>
        <v>1</v>
      </c>
      <c r="Y3486" s="66">
        <f>IFERROR(INDEX('Retasi Pricing'!F:F,MATCH('Entry Data'!AM3486,'Retasi Pricing'!E:E,0))*X3486,"")</f>
        <v>27500</v>
      </c>
      <c r="Z3486" s="62" t="s">
        <v>26</v>
      </c>
      <c r="AA3486" s="62" t="s">
        <v>27</v>
      </c>
      <c r="AB3486" s="32"/>
      <c r="AC3486" s="32" t="s">
        <v>215</v>
      </c>
      <c r="AD3486" s="32" t="str">
        <f t="shared" si="978"/>
        <v/>
      </c>
      <c r="AF3486" s="5" t="str">
        <f t="shared" si="979"/>
        <v>roni irfansyah44205</v>
      </c>
      <c r="AG3486" s="5" t="str">
        <f t="shared" si="980"/>
        <v>BMJ 04544205UTARADAY</v>
      </c>
      <c r="AH3486" s="5" t="str">
        <f t="shared" si="981"/>
        <v>roni irfansyah44205UTARADAY</v>
      </c>
      <c r="AI3486" s="5" t="str">
        <f t="shared" si="982"/>
        <v>BMJ 04544205DAY</v>
      </c>
      <c r="AJ3486" s="5" t="str">
        <f t="shared" si="983"/>
        <v>roni irfansyah44205DAY</v>
      </c>
      <c r="AK3486" s="5" t="str">
        <f t="shared" si="984"/>
        <v>roni irfansyahBMJ II</v>
      </c>
      <c r="AL3486" s="5" t="str">
        <f t="shared" si="986"/>
        <v>3UTARA</v>
      </c>
      <c r="AM3486" s="5" t="str">
        <f t="shared" si="987"/>
        <v>1 &gt; 4UTARA12 RODA</v>
      </c>
      <c r="AN3486" s="5" t="str">
        <f t="shared" si="988"/>
        <v>roni irfansyahBMJ II1 &gt; 4UTARA12 RODA</v>
      </c>
      <c r="AO3486" s="5" t="str">
        <f t="shared" si="989"/>
        <v>roni irfansyah1 &gt; 4UTARA12 RODA</v>
      </c>
      <c r="AP3486" s="5" t="str">
        <f t="shared" si="990"/>
        <v>44205DAY</v>
      </c>
    </row>
    <row r="3487" spans="1:42" x14ac:dyDescent="0.3">
      <c r="A3487" s="33">
        <v>1</v>
      </c>
      <c r="B3487" s="33"/>
      <c r="C3487" s="70">
        <v>44205</v>
      </c>
      <c r="D3487" s="71" t="s">
        <v>19</v>
      </c>
      <c r="E3487" s="70">
        <v>44205</v>
      </c>
      <c r="F3487" s="71">
        <v>5168203</v>
      </c>
      <c r="G3487" s="33" t="s">
        <v>20</v>
      </c>
      <c r="H3487" s="33" t="s">
        <v>21</v>
      </c>
      <c r="I3487" s="33" t="s">
        <v>51</v>
      </c>
      <c r="J3487" s="33" t="s">
        <v>46</v>
      </c>
      <c r="K3487" s="63" t="s">
        <v>35</v>
      </c>
      <c r="L3487" s="32" t="str">
        <f t="shared" si="973"/>
        <v>CGE370</v>
      </c>
      <c r="M3487" s="32" t="str">
        <f t="shared" si="974"/>
        <v>BMJ II</v>
      </c>
      <c r="N3487" s="32" t="str">
        <f t="shared" si="975"/>
        <v>12 RODA</v>
      </c>
      <c r="O3487" s="146">
        <v>0.55478009259259264</v>
      </c>
      <c r="P3487" s="65">
        <v>0.55478009259259264</v>
      </c>
      <c r="Q3487" s="65"/>
      <c r="R3487" s="66">
        <v>4</v>
      </c>
      <c r="S3487" s="66">
        <v>45940</v>
      </c>
      <c r="T3487" s="66">
        <v>16800</v>
      </c>
      <c r="U3487" s="67">
        <f t="shared" si="985"/>
        <v>29.14</v>
      </c>
      <c r="V3487" s="66">
        <f t="shared" si="976"/>
        <v>590871.78</v>
      </c>
      <c r="W3487" s="66" t="str">
        <f t="shared" si="977"/>
        <v>1 &gt; 4</v>
      </c>
      <c r="X3487" s="66">
        <f>A3487+SUMIFS(Presensi!F:F,Presensi!E:E,'Entry Data'!AP3487)</f>
        <v>1</v>
      </c>
      <c r="Y3487" s="66">
        <f>IFERROR(INDEX('Retasi Pricing'!F:F,MATCH('Entry Data'!AM3487,'Retasi Pricing'!E:E,0))*X3487,"")</f>
        <v>27500</v>
      </c>
      <c r="Z3487" s="62" t="s">
        <v>26</v>
      </c>
      <c r="AA3487" s="62" t="s">
        <v>27</v>
      </c>
      <c r="AB3487" s="32"/>
      <c r="AC3487" s="32" t="s">
        <v>215</v>
      </c>
      <c r="AD3487" s="32" t="str">
        <f t="shared" si="978"/>
        <v/>
      </c>
      <c r="AF3487" s="5" t="str">
        <f t="shared" si="979"/>
        <v>roni irfansyah44205</v>
      </c>
      <c r="AG3487" s="5" t="str">
        <f t="shared" si="980"/>
        <v>BMJ 04544205UTARADAY</v>
      </c>
      <c r="AH3487" s="5" t="str">
        <f t="shared" si="981"/>
        <v>roni irfansyah44205UTARADAY</v>
      </c>
      <c r="AI3487" s="5" t="str">
        <f t="shared" si="982"/>
        <v>BMJ 04544205DAY</v>
      </c>
      <c r="AJ3487" s="5" t="str">
        <f t="shared" si="983"/>
        <v>roni irfansyah44205DAY</v>
      </c>
      <c r="AK3487" s="5" t="str">
        <f t="shared" si="984"/>
        <v>roni irfansyahBMJ II</v>
      </c>
      <c r="AL3487" s="5" t="str">
        <f t="shared" si="986"/>
        <v>4UTARA</v>
      </c>
      <c r="AM3487" s="5" t="str">
        <f t="shared" si="987"/>
        <v>1 &gt; 4UTARA12 RODA</v>
      </c>
      <c r="AN3487" s="5" t="str">
        <f t="shared" si="988"/>
        <v>roni irfansyahBMJ II1 &gt; 4UTARA12 RODA</v>
      </c>
      <c r="AO3487" s="5" t="str">
        <f t="shared" si="989"/>
        <v>roni irfansyah1 &gt; 4UTARA12 RODA</v>
      </c>
      <c r="AP3487" s="5" t="str">
        <f t="shared" si="990"/>
        <v>44205DAY</v>
      </c>
    </row>
    <row r="3488" spans="1:42" x14ac:dyDescent="0.3">
      <c r="A3488" s="33">
        <v>1</v>
      </c>
      <c r="B3488" s="33"/>
      <c r="C3488" s="70">
        <v>44205</v>
      </c>
      <c r="D3488" s="71" t="s">
        <v>19</v>
      </c>
      <c r="E3488" s="70">
        <v>44205</v>
      </c>
      <c r="F3488" s="71">
        <v>5168262</v>
      </c>
      <c r="G3488" s="33" t="s">
        <v>20</v>
      </c>
      <c r="H3488" s="33" t="s">
        <v>21</v>
      </c>
      <c r="I3488" s="33" t="s">
        <v>51</v>
      </c>
      <c r="J3488" s="33" t="s">
        <v>46</v>
      </c>
      <c r="K3488" s="63" t="s">
        <v>35</v>
      </c>
      <c r="L3488" s="32" t="str">
        <f t="shared" si="973"/>
        <v>CGE370</v>
      </c>
      <c r="M3488" s="32" t="str">
        <f t="shared" si="974"/>
        <v>BMJ II</v>
      </c>
      <c r="N3488" s="32" t="str">
        <f t="shared" si="975"/>
        <v>12 RODA</v>
      </c>
      <c r="O3488" s="146">
        <v>0.6077893518518519</v>
      </c>
      <c r="P3488" s="65">
        <v>0.6077893518518519</v>
      </c>
      <c r="Q3488" s="65"/>
      <c r="R3488" s="66">
        <v>5</v>
      </c>
      <c r="S3488" s="66">
        <v>45700</v>
      </c>
      <c r="T3488" s="66">
        <v>16800</v>
      </c>
      <c r="U3488" s="67">
        <f t="shared" si="985"/>
        <v>28.9</v>
      </c>
      <c r="V3488" s="66">
        <f t="shared" si="976"/>
        <v>586005.29999999993</v>
      </c>
      <c r="W3488" s="66" t="str">
        <f t="shared" si="977"/>
        <v>&gt; 5</v>
      </c>
      <c r="X3488" s="66">
        <f>A3488+SUMIFS(Presensi!F:F,Presensi!E:E,'Entry Data'!AP3488)</f>
        <v>1</v>
      </c>
      <c r="Y3488" s="66">
        <f>IFERROR(INDEX('Retasi Pricing'!F:F,MATCH('Entry Data'!AM3488,'Retasi Pricing'!E:E,0))*X3488,"")</f>
        <v>31200</v>
      </c>
      <c r="Z3488" s="62" t="s">
        <v>26</v>
      </c>
      <c r="AA3488" s="62" t="s">
        <v>27</v>
      </c>
      <c r="AB3488" s="32"/>
      <c r="AC3488" s="32" t="s">
        <v>215</v>
      </c>
      <c r="AD3488" s="32" t="str">
        <f t="shared" si="978"/>
        <v/>
      </c>
      <c r="AF3488" s="5" t="str">
        <f t="shared" si="979"/>
        <v>roni irfansyah44205</v>
      </c>
      <c r="AG3488" s="5" t="str">
        <f t="shared" si="980"/>
        <v>BMJ 04544205UTARADAY</v>
      </c>
      <c r="AH3488" s="5" t="str">
        <f t="shared" si="981"/>
        <v>roni irfansyah44205UTARADAY</v>
      </c>
      <c r="AI3488" s="5" t="str">
        <f t="shared" si="982"/>
        <v>BMJ 04544205DAY</v>
      </c>
      <c r="AJ3488" s="5" t="str">
        <f t="shared" si="983"/>
        <v>roni irfansyah44205DAY</v>
      </c>
      <c r="AK3488" s="5" t="str">
        <f t="shared" si="984"/>
        <v>roni irfansyahBMJ II</v>
      </c>
      <c r="AL3488" s="5" t="str">
        <f t="shared" si="986"/>
        <v>5UTARA</v>
      </c>
      <c r="AM3488" s="5" t="str">
        <f t="shared" si="987"/>
        <v>&gt; 5UTARA12 RODA</v>
      </c>
      <c r="AN3488" s="5" t="str">
        <f t="shared" si="988"/>
        <v>roni irfansyahBMJ II&gt; 5UTARA12 RODA</v>
      </c>
      <c r="AO3488" s="5" t="str">
        <f t="shared" si="989"/>
        <v>roni irfansyah&gt; 5UTARA12 RODA</v>
      </c>
      <c r="AP3488" s="5" t="str">
        <f t="shared" si="990"/>
        <v>44205DAY</v>
      </c>
    </row>
    <row r="3489" spans="1:42" x14ac:dyDescent="0.3">
      <c r="A3489" s="33">
        <v>1</v>
      </c>
      <c r="B3489" s="33"/>
      <c r="C3489" s="70">
        <v>44205</v>
      </c>
      <c r="D3489" s="71" t="s">
        <v>19</v>
      </c>
      <c r="E3489" s="70">
        <v>44205</v>
      </c>
      <c r="F3489" s="71">
        <v>5168331</v>
      </c>
      <c r="G3489" s="33" t="s">
        <v>20</v>
      </c>
      <c r="H3489" s="33" t="s">
        <v>21</v>
      </c>
      <c r="I3489" s="33" t="s">
        <v>51</v>
      </c>
      <c r="J3489" s="33" t="s">
        <v>46</v>
      </c>
      <c r="K3489" s="63" t="s">
        <v>35</v>
      </c>
      <c r="L3489" s="32" t="str">
        <f t="shared" si="973"/>
        <v>CGE370</v>
      </c>
      <c r="M3489" s="32" t="str">
        <f t="shared" si="974"/>
        <v>BMJ II</v>
      </c>
      <c r="N3489" s="32" t="str">
        <f t="shared" si="975"/>
        <v>12 RODA</v>
      </c>
      <c r="O3489" s="146">
        <v>0.66349537037037043</v>
      </c>
      <c r="P3489" s="65">
        <v>0.66349537037037043</v>
      </c>
      <c r="Q3489" s="65"/>
      <c r="R3489" s="66">
        <v>6</v>
      </c>
      <c r="S3489" s="66">
        <v>44900</v>
      </c>
      <c r="T3489" s="66">
        <v>16800</v>
      </c>
      <c r="U3489" s="67">
        <f t="shared" si="985"/>
        <v>28.1</v>
      </c>
      <c r="V3489" s="66">
        <f t="shared" si="976"/>
        <v>569783.70000000007</v>
      </c>
      <c r="W3489" s="66" t="str">
        <f t="shared" si="977"/>
        <v>&gt; 6</v>
      </c>
      <c r="X3489" s="66">
        <f>A3489+SUMIFS(Presensi!F:F,Presensi!E:E,'Entry Data'!AP3489)</f>
        <v>1</v>
      </c>
      <c r="Y3489" s="66">
        <f>IFERROR(INDEX('Retasi Pricing'!F:F,MATCH('Entry Data'!AM3489,'Retasi Pricing'!E:E,0))*X3489,"")</f>
        <v>34450</v>
      </c>
      <c r="Z3489" s="62" t="s">
        <v>26</v>
      </c>
      <c r="AA3489" s="62" t="s">
        <v>27</v>
      </c>
      <c r="AB3489" s="32"/>
      <c r="AC3489" s="32" t="s">
        <v>215</v>
      </c>
      <c r="AD3489" s="32" t="str">
        <f t="shared" si="978"/>
        <v/>
      </c>
      <c r="AF3489" s="5" t="str">
        <f t="shared" si="979"/>
        <v>roni irfansyah44205</v>
      </c>
      <c r="AG3489" s="5" t="str">
        <f t="shared" si="980"/>
        <v>BMJ 04544205UTARADAY</v>
      </c>
      <c r="AH3489" s="5" t="str">
        <f t="shared" si="981"/>
        <v>roni irfansyah44205UTARADAY</v>
      </c>
      <c r="AI3489" s="5" t="str">
        <f t="shared" si="982"/>
        <v>BMJ 04544205DAY</v>
      </c>
      <c r="AJ3489" s="5" t="str">
        <f t="shared" si="983"/>
        <v>roni irfansyah44205DAY</v>
      </c>
      <c r="AK3489" s="5" t="str">
        <f t="shared" si="984"/>
        <v>roni irfansyahBMJ II</v>
      </c>
      <c r="AL3489" s="5" t="str">
        <f t="shared" si="986"/>
        <v>6UTARA</v>
      </c>
      <c r="AM3489" s="5" t="str">
        <f t="shared" si="987"/>
        <v>&gt; 6UTARA12 RODA</v>
      </c>
      <c r="AN3489" s="5" t="str">
        <f t="shared" si="988"/>
        <v>roni irfansyahBMJ II&gt; 6UTARA12 RODA</v>
      </c>
      <c r="AO3489" s="5" t="str">
        <f t="shared" si="989"/>
        <v>roni irfansyah&gt; 6UTARA12 RODA</v>
      </c>
      <c r="AP3489" s="5" t="str">
        <f t="shared" si="990"/>
        <v>44205DAY</v>
      </c>
    </row>
    <row r="3490" spans="1:42" x14ac:dyDescent="0.3">
      <c r="A3490" s="33">
        <v>1</v>
      </c>
      <c r="B3490" s="33"/>
      <c r="C3490" s="70">
        <v>44205</v>
      </c>
      <c r="D3490" s="71" t="s">
        <v>19</v>
      </c>
      <c r="E3490" s="70">
        <v>44205</v>
      </c>
      <c r="F3490" s="71">
        <v>5168405</v>
      </c>
      <c r="G3490" s="33" t="s">
        <v>20</v>
      </c>
      <c r="H3490" s="33" t="s">
        <v>21</v>
      </c>
      <c r="I3490" s="33" t="s">
        <v>123</v>
      </c>
      <c r="J3490" s="33" t="s">
        <v>23</v>
      </c>
      <c r="K3490" s="63" t="s">
        <v>35</v>
      </c>
      <c r="L3490" s="32" t="str">
        <f t="shared" si="973"/>
        <v>CGE370</v>
      </c>
      <c r="M3490" s="32" t="str">
        <f t="shared" si="974"/>
        <v>BMJ II</v>
      </c>
      <c r="N3490" s="32" t="str">
        <f t="shared" si="975"/>
        <v>12 RODA</v>
      </c>
      <c r="O3490" s="146">
        <v>0.73129629629629633</v>
      </c>
      <c r="P3490" s="65">
        <v>0.73129629629629633</v>
      </c>
      <c r="Q3490" s="65"/>
      <c r="R3490" s="66">
        <v>7</v>
      </c>
      <c r="S3490" s="66">
        <v>48600</v>
      </c>
      <c r="T3490" s="66">
        <v>16800</v>
      </c>
      <c r="U3490" s="67">
        <f t="shared" si="985"/>
        <v>31.8</v>
      </c>
      <c r="V3490" s="66">
        <f t="shared" si="976"/>
        <v>644808.6</v>
      </c>
      <c r="W3490" s="66" t="str">
        <f t="shared" si="977"/>
        <v>7 &gt;</v>
      </c>
      <c r="X3490" s="66">
        <f>A3490+SUMIFS(Presensi!F:F,Presensi!E:E,'Entry Data'!AP3490)</f>
        <v>1</v>
      </c>
      <c r="Y3490" s="66">
        <f>IFERROR(INDEX('Retasi Pricing'!F:F,MATCH('Entry Data'!AM3490,'Retasi Pricing'!E:E,0))*X3490,"")</f>
        <v>42000</v>
      </c>
      <c r="Z3490" s="62" t="s">
        <v>26</v>
      </c>
      <c r="AA3490" s="62" t="s">
        <v>27</v>
      </c>
      <c r="AB3490" s="32"/>
      <c r="AC3490" s="32" t="s">
        <v>215</v>
      </c>
      <c r="AD3490" s="32" t="str">
        <f t="shared" si="978"/>
        <v/>
      </c>
      <c r="AF3490" s="5" t="str">
        <f t="shared" si="979"/>
        <v>roni irfansyah44205</v>
      </c>
      <c r="AG3490" s="5" t="str">
        <f t="shared" si="980"/>
        <v>BMJ 04544205UTARADAY</v>
      </c>
      <c r="AH3490" s="5" t="str">
        <f t="shared" si="981"/>
        <v>roni irfansyah44205UTARADAY</v>
      </c>
      <c r="AI3490" s="5" t="str">
        <f t="shared" si="982"/>
        <v>BMJ 04544205DAY</v>
      </c>
      <c r="AJ3490" s="5" t="str">
        <f t="shared" si="983"/>
        <v>roni irfansyah44205DAY</v>
      </c>
      <c r="AK3490" s="5" t="str">
        <f t="shared" si="984"/>
        <v>roni irfansyahBMJ II</v>
      </c>
      <c r="AL3490" s="5" t="str">
        <f t="shared" si="986"/>
        <v>7UTARA</v>
      </c>
      <c r="AM3490" s="5" t="str">
        <f t="shared" si="987"/>
        <v>7 &gt;UTARA12 RODA</v>
      </c>
      <c r="AN3490" s="5" t="str">
        <f t="shared" si="988"/>
        <v>roni irfansyahBMJ II7 &gt;UTARA12 RODA</v>
      </c>
      <c r="AO3490" s="5" t="str">
        <f t="shared" si="989"/>
        <v>roni irfansyah7 &gt;UTARA12 RODA</v>
      </c>
      <c r="AP3490" s="5" t="str">
        <f t="shared" si="990"/>
        <v>44205DAY</v>
      </c>
    </row>
    <row r="3491" spans="1:42" x14ac:dyDescent="0.3">
      <c r="A3491" s="33">
        <v>1</v>
      </c>
      <c r="B3491" s="33"/>
      <c r="C3491" s="70">
        <v>44205</v>
      </c>
      <c r="D3491" s="71" t="s">
        <v>19</v>
      </c>
      <c r="E3491" s="70">
        <v>44205</v>
      </c>
      <c r="F3491" s="71">
        <v>5168249</v>
      </c>
      <c r="G3491" s="33" t="s">
        <v>20</v>
      </c>
      <c r="H3491" s="33" t="s">
        <v>21</v>
      </c>
      <c r="I3491" s="33" t="s">
        <v>51</v>
      </c>
      <c r="J3491" s="33" t="s">
        <v>46</v>
      </c>
      <c r="K3491" s="63" t="s">
        <v>36</v>
      </c>
      <c r="L3491" s="32" t="str">
        <f t="shared" si="973"/>
        <v>CGE370</v>
      </c>
      <c r="M3491" s="32" t="str">
        <f t="shared" si="974"/>
        <v>BMJ II</v>
      </c>
      <c r="N3491" s="32" t="str">
        <f t="shared" si="975"/>
        <v>12 RODA</v>
      </c>
      <c r="O3491" s="146">
        <v>0.59699074074074077</v>
      </c>
      <c r="P3491" s="65">
        <v>0.60218749999999999</v>
      </c>
      <c r="Q3491" s="65"/>
      <c r="R3491" s="66">
        <v>1</v>
      </c>
      <c r="S3491" s="66">
        <v>49120</v>
      </c>
      <c r="T3491" s="66">
        <v>16880</v>
      </c>
      <c r="U3491" s="67">
        <f t="shared" si="985"/>
        <v>32.24</v>
      </c>
      <c r="V3491" s="66">
        <f t="shared" si="976"/>
        <v>653730.4800000001</v>
      </c>
      <c r="W3491" s="66" t="str">
        <f t="shared" si="977"/>
        <v>1 &gt; 4</v>
      </c>
      <c r="X3491" s="66">
        <f>A3491+SUMIFS(Presensi!F:F,Presensi!E:E,'Entry Data'!AP3491)</f>
        <v>1</v>
      </c>
      <c r="Y3491" s="66">
        <f>IFERROR(INDEX('Retasi Pricing'!F:F,MATCH('Entry Data'!AM3491,'Retasi Pricing'!E:E,0))*X3491,"")</f>
        <v>27500</v>
      </c>
      <c r="Z3491" s="62" t="s">
        <v>26</v>
      </c>
      <c r="AA3491" s="62" t="s">
        <v>27</v>
      </c>
      <c r="AB3491" s="32"/>
      <c r="AC3491" s="32" t="s">
        <v>312</v>
      </c>
      <c r="AD3491" s="32" t="str">
        <f t="shared" si="978"/>
        <v/>
      </c>
      <c r="AF3491" s="5" t="str">
        <f t="shared" si="979"/>
        <v>yosef yanto44205</v>
      </c>
      <c r="AG3491" s="5" t="str">
        <f t="shared" si="980"/>
        <v>BMJ 04644205UTARADAY</v>
      </c>
      <c r="AH3491" s="5" t="str">
        <f t="shared" si="981"/>
        <v>yosef yanto44205UTARADAY</v>
      </c>
      <c r="AI3491" s="5" t="str">
        <f t="shared" si="982"/>
        <v>BMJ 04644205DAY</v>
      </c>
      <c r="AJ3491" s="5" t="str">
        <f t="shared" si="983"/>
        <v>yosef yanto44205DAY</v>
      </c>
      <c r="AK3491" s="5" t="str">
        <f t="shared" si="984"/>
        <v>yosef yantoBMJ II</v>
      </c>
      <c r="AL3491" s="5" t="str">
        <f t="shared" si="986"/>
        <v>1UTARA</v>
      </c>
      <c r="AM3491" s="5" t="str">
        <f t="shared" si="987"/>
        <v>1 &gt; 4UTARA12 RODA</v>
      </c>
      <c r="AN3491" s="5" t="str">
        <f t="shared" si="988"/>
        <v>yosef yantoBMJ II1 &gt; 4UTARA12 RODA</v>
      </c>
      <c r="AO3491" s="5" t="str">
        <f t="shared" si="989"/>
        <v>yosef yanto1 &gt; 4UTARA12 RODA</v>
      </c>
      <c r="AP3491" s="5" t="str">
        <f t="shared" si="990"/>
        <v>44205DAY</v>
      </c>
    </row>
    <row r="3492" spans="1:42" x14ac:dyDescent="0.3">
      <c r="A3492" s="33">
        <v>1</v>
      </c>
      <c r="B3492" s="33"/>
      <c r="C3492" s="70">
        <v>44205</v>
      </c>
      <c r="D3492" s="71" t="s">
        <v>19</v>
      </c>
      <c r="E3492" s="70">
        <v>44205</v>
      </c>
      <c r="F3492" s="71">
        <v>5168317</v>
      </c>
      <c r="G3492" s="33" t="s">
        <v>20</v>
      </c>
      <c r="H3492" s="33" t="s">
        <v>21</v>
      </c>
      <c r="I3492" s="33" t="s">
        <v>51</v>
      </c>
      <c r="J3492" s="33" t="s">
        <v>23</v>
      </c>
      <c r="K3492" s="63" t="s">
        <v>36</v>
      </c>
      <c r="L3492" s="32" t="str">
        <f t="shared" si="973"/>
        <v>CGE370</v>
      </c>
      <c r="M3492" s="32" t="str">
        <f t="shared" si="974"/>
        <v>BMJ II</v>
      </c>
      <c r="N3492" s="32" t="str">
        <f t="shared" si="975"/>
        <v>12 RODA</v>
      </c>
      <c r="O3492" s="146">
        <v>0.65283564814814821</v>
      </c>
      <c r="P3492" s="65">
        <v>0.65283564814814821</v>
      </c>
      <c r="Q3492" s="65"/>
      <c r="R3492" s="66">
        <v>2</v>
      </c>
      <c r="S3492" s="66">
        <v>46260</v>
      </c>
      <c r="T3492" s="66">
        <v>16880</v>
      </c>
      <c r="U3492" s="67">
        <f t="shared" si="985"/>
        <v>29.38</v>
      </c>
      <c r="V3492" s="66">
        <f t="shared" si="976"/>
        <v>595738.26</v>
      </c>
      <c r="W3492" s="66" t="str">
        <f t="shared" si="977"/>
        <v>1 &gt; 4</v>
      </c>
      <c r="X3492" s="66">
        <f>A3492+SUMIFS(Presensi!F:F,Presensi!E:E,'Entry Data'!AP3492)</f>
        <v>1</v>
      </c>
      <c r="Y3492" s="66">
        <f>IFERROR(INDEX('Retasi Pricing'!F:F,MATCH('Entry Data'!AM3492,'Retasi Pricing'!E:E,0))*X3492,"")</f>
        <v>27500</v>
      </c>
      <c r="Z3492" s="62" t="s">
        <v>26</v>
      </c>
      <c r="AA3492" s="62" t="s">
        <v>27</v>
      </c>
      <c r="AB3492" s="32"/>
      <c r="AC3492" s="32" t="s">
        <v>312</v>
      </c>
      <c r="AD3492" s="32" t="str">
        <f t="shared" si="978"/>
        <v/>
      </c>
      <c r="AF3492" s="5" t="str">
        <f t="shared" si="979"/>
        <v>yosef yanto44205</v>
      </c>
      <c r="AG3492" s="5" t="str">
        <f t="shared" si="980"/>
        <v>BMJ 04644205UTARADAY</v>
      </c>
      <c r="AH3492" s="5" t="str">
        <f t="shared" si="981"/>
        <v>yosef yanto44205UTARADAY</v>
      </c>
      <c r="AI3492" s="5" t="str">
        <f t="shared" si="982"/>
        <v>BMJ 04644205DAY</v>
      </c>
      <c r="AJ3492" s="5" t="str">
        <f t="shared" si="983"/>
        <v>yosef yanto44205DAY</v>
      </c>
      <c r="AK3492" s="5" t="str">
        <f t="shared" si="984"/>
        <v>yosef yantoBMJ II</v>
      </c>
      <c r="AL3492" s="5" t="str">
        <f t="shared" si="986"/>
        <v>2UTARA</v>
      </c>
      <c r="AM3492" s="5" t="str">
        <f t="shared" si="987"/>
        <v>1 &gt; 4UTARA12 RODA</v>
      </c>
      <c r="AN3492" s="5" t="str">
        <f t="shared" si="988"/>
        <v>yosef yantoBMJ II1 &gt; 4UTARA12 RODA</v>
      </c>
      <c r="AO3492" s="5" t="str">
        <f t="shared" si="989"/>
        <v>yosef yanto1 &gt; 4UTARA12 RODA</v>
      </c>
      <c r="AP3492" s="5" t="str">
        <f t="shared" si="990"/>
        <v>44205DAY</v>
      </c>
    </row>
    <row r="3493" spans="1:42" x14ac:dyDescent="0.3">
      <c r="A3493" s="33">
        <v>1</v>
      </c>
      <c r="B3493" s="33"/>
      <c r="C3493" s="70">
        <v>44205</v>
      </c>
      <c r="D3493" s="71" t="s">
        <v>19</v>
      </c>
      <c r="E3493" s="70">
        <v>44205</v>
      </c>
      <c r="F3493" s="71">
        <v>5168388</v>
      </c>
      <c r="G3493" s="33" t="s">
        <v>20</v>
      </c>
      <c r="H3493" s="33" t="s">
        <v>21</v>
      </c>
      <c r="I3493" s="33" t="s">
        <v>51</v>
      </c>
      <c r="J3493" s="33" t="s">
        <v>23</v>
      </c>
      <c r="K3493" s="63" t="s">
        <v>36</v>
      </c>
      <c r="L3493" s="32" t="str">
        <f t="shared" si="973"/>
        <v>CGE370</v>
      </c>
      <c r="M3493" s="32" t="str">
        <f t="shared" si="974"/>
        <v>BMJ II</v>
      </c>
      <c r="N3493" s="32" t="str">
        <f t="shared" si="975"/>
        <v>12 RODA</v>
      </c>
      <c r="O3493" s="146">
        <v>0.71729166666666666</v>
      </c>
      <c r="P3493" s="65">
        <v>0.71729166666666666</v>
      </c>
      <c r="Q3493" s="65"/>
      <c r="R3493" s="66">
        <v>3</v>
      </c>
      <c r="S3493" s="66">
        <v>43860</v>
      </c>
      <c r="T3493" s="66">
        <v>16880</v>
      </c>
      <c r="U3493" s="67">
        <f t="shared" si="985"/>
        <v>26.98</v>
      </c>
      <c r="V3493" s="66">
        <f t="shared" si="976"/>
        <v>547073.46</v>
      </c>
      <c r="W3493" s="66" t="str">
        <f t="shared" si="977"/>
        <v>1 &gt; 4</v>
      </c>
      <c r="X3493" s="66">
        <f>A3493+SUMIFS(Presensi!F:F,Presensi!E:E,'Entry Data'!AP3493)</f>
        <v>1</v>
      </c>
      <c r="Y3493" s="66">
        <f>IFERROR(INDEX('Retasi Pricing'!F:F,MATCH('Entry Data'!AM3493,'Retasi Pricing'!E:E,0))*X3493,"")</f>
        <v>27500</v>
      </c>
      <c r="Z3493" s="62" t="s">
        <v>26</v>
      </c>
      <c r="AA3493" s="62" t="s">
        <v>27</v>
      </c>
      <c r="AB3493" s="32"/>
      <c r="AC3493" s="32" t="s">
        <v>312</v>
      </c>
      <c r="AD3493" s="32" t="str">
        <f t="shared" si="978"/>
        <v/>
      </c>
      <c r="AF3493" s="5" t="str">
        <f t="shared" si="979"/>
        <v>yosef yanto44205</v>
      </c>
      <c r="AG3493" s="5" t="str">
        <f t="shared" si="980"/>
        <v>BMJ 04644205UTARADAY</v>
      </c>
      <c r="AH3493" s="5" t="str">
        <f t="shared" si="981"/>
        <v>yosef yanto44205UTARADAY</v>
      </c>
      <c r="AI3493" s="5" t="str">
        <f t="shared" si="982"/>
        <v>BMJ 04644205DAY</v>
      </c>
      <c r="AJ3493" s="5" t="str">
        <f t="shared" si="983"/>
        <v>yosef yanto44205DAY</v>
      </c>
      <c r="AK3493" s="5" t="str">
        <f t="shared" si="984"/>
        <v>yosef yantoBMJ II</v>
      </c>
      <c r="AL3493" s="5" t="str">
        <f t="shared" si="986"/>
        <v>3UTARA</v>
      </c>
      <c r="AM3493" s="5" t="str">
        <f t="shared" si="987"/>
        <v>1 &gt; 4UTARA12 RODA</v>
      </c>
      <c r="AN3493" s="5" t="str">
        <f t="shared" si="988"/>
        <v>yosef yantoBMJ II1 &gt; 4UTARA12 RODA</v>
      </c>
      <c r="AO3493" s="5" t="str">
        <f t="shared" si="989"/>
        <v>yosef yanto1 &gt; 4UTARA12 RODA</v>
      </c>
      <c r="AP3493" s="5" t="str">
        <f t="shared" si="990"/>
        <v>44205DAY</v>
      </c>
    </row>
    <row r="3494" spans="1:42" x14ac:dyDescent="0.3">
      <c r="A3494" s="33">
        <v>1</v>
      </c>
      <c r="B3494" s="33"/>
      <c r="C3494" s="70">
        <v>44205</v>
      </c>
      <c r="D3494" s="71" t="s">
        <v>19</v>
      </c>
      <c r="E3494" s="70">
        <v>44205</v>
      </c>
      <c r="F3494" s="71">
        <v>5167989</v>
      </c>
      <c r="G3494" s="33" t="s">
        <v>20</v>
      </c>
      <c r="H3494" s="33" t="s">
        <v>21</v>
      </c>
      <c r="I3494" s="33" t="s">
        <v>51</v>
      </c>
      <c r="J3494" s="33" t="s">
        <v>46</v>
      </c>
      <c r="K3494" s="63" t="s">
        <v>41</v>
      </c>
      <c r="L3494" s="32" t="str">
        <f t="shared" si="973"/>
        <v>AXOR4843</v>
      </c>
      <c r="M3494" s="32" t="str">
        <f t="shared" si="974"/>
        <v>BMJ II</v>
      </c>
      <c r="N3494" s="32" t="str">
        <f t="shared" si="975"/>
        <v>12 RODA</v>
      </c>
      <c r="O3494" s="146">
        <v>0.36423611111111115</v>
      </c>
      <c r="P3494" s="65">
        <v>0.3697685185185185</v>
      </c>
      <c r="Q3494" s="65"/>
      <c r="R3494" s="66">
        <v>1</v>
      </c>
      <c r="S3494" s="66">
        <v>50340</v>
      </c>
      <c r="T3494" s="66">
        <v>19900</v>
      </c>
      <c r="U3494" s="67">
        <f t="shared" si="985"/>
        <v>30.44</v>
      </c>
      <c r="V3494" s="66">
        <f t="shared" si="976"/>
        <v>617231.88000000012</v>
      </c>
      <c r="W3494" s="66" t="str">
        <f t="shared" si="977"/>
        <v>1 &gt; 4</v>
      </c>
      <c r="X3494" s="66">
        <f>A3494+SUMIFS(Presensi!F:F,Presensi!E:E,'Entry Data'!AP3494)</f>
        <v>1</v>
      </c>
      <c r="Y3494" s="66">
        <f>IFERROR(INDEX('Retasi Pricing'!F:F,MATCH('Entry Data'!AM3494,'Retasi Pricing'!E:E,0))*X3494,"")</f>
        <v>27500</v>
      </c>
      <c r="Z3494" s="62" t="s">
        <v>26</v>
      </c>
      <c r="AA3494" s="62" t="s">
        <v>27</v>
      </c>
      <c r="AB3494" s="32"/>
      <c r="AC3494" s="32" t="s">
        <v>368</v>
      </c>
      <c r="AD3494" s="32" t="str">
        <f t="shared" si="978"/>
        <v/>
      </c>
      <c r="AF3494" s="5" t="str">
        <f t="shared" si="979"/>
        <v>Romanus Roja44205</v>
      </c>
      <c r="AG3494" s="5" t="str">
        <f t="shared" si="980"/>
        <v>BMJ 04744205UTARADAY</v>
      </c>
      <c r="AH3494" s="5" t="str">
        <f t="shared" si="981"/>
        <v>Romanus Roja44205UTARADAY</v>
      </c>
      <c r="AI3494" s="5" t="str">
        <f t="shared" si="982"/>
        <v>BMJ 04744205DAY</v>
      </c>
      <c r="AJ3494" s="5" t="str">
        <f t="shared" si="983"/>
        <v>Romanus Roja44205DAY</v>
      </c>
      <c r="AK3494" s="5" t="str">
        <f t="shared" si="984"/>
        <v>Romanus RojaBMJ II</v>
      </c>
      <c r="AL3494" s="5" t="str">
        <f t="shared" si="986"/>
        <v>1UTARA</v>
      </c>
      <c r="AM3494" s="5" t="str">
        <f t="shared" si="987"/>
        <v>1 &gt; 4UTARA12 RODA</v>
      </c>
      <c r="AN3494" s="5" t="str">
        <f t="shared" si="988"/>
        <v>Romanus RojaBMJ II1 &gt; 4UTARA12 RODA</v>
      </c>
      <c r="AO3494" s="5" t="str">
        <f t="shared" si="989"/>
        <v>Romanus Roja1 &gt; 4UTARA12 RODA</v>
      </c>
      <c r="AP3494" s="5" t="str">
        <f t="shared" si="990"/>
        <v>44205DAY</v>
      </c>
    </row>
    <row r="3495" spans="1:42" x14ac:dyDescent="0.3">
      <c r="A3495" s="33">
        <v>1</v>
      </c>
      <c r="B3495" s="33"/>
      <c r="C3495" s="70">
        <v>44205</v>
      </c>
      <c r="D3495" s="71" t="s">
        <v>19</v>
      </c>
      <c r="E3495" s="70">
        <v>44205</v>
      </c>
      <c r="F3495" s="71">
        <v>5168054</v>
      </c>
      <c r="G3495" s="33" t="s">
        <v>20</v>
      </c>
      <c r="H3495" s="33" t="s">
        <v>21</v>
      </c>
      <c r="I3495" s="33" t="s">
        <v>51</v>
      </c>
      <c r="J3495" s="33" t="s">
        <v>46</v>
      </c>
      <c r="K3495" s="63" t="s">
        <v>41</v>
      </c>
      <c r="L3495" s="32" t="str">
        <f t="shared" si="973"/>
        <v>AXOR4843</v>
      </c>
      <c r="M3495" s="32" t="str">
        <f t="shared" si="974"/>
        <v>BMJ II</v>
      </c>
      <c r="N3495" s="32" t="str">
        <f t="shared" si="975"/>
        <v>12 RODA</v>
      </c>
      <c r="O3495" s="146">
        <v>0.41858796296296297</v>
      </c>
      <c r="P3495" s="65">
        <v>0.41858796296296297</v>
      </c>
      <c r="Q3495" s="65"/>
      <c r="R3495" s="66">
        <v>2</v>
      </c>
      <c r="S3495" s="66">
        <v>51500</v>
      </c>
      <c r="T3495" s="66">
        <v>19900</v>
      </c>
      <c r="U3495" s="67">
        <f t="shared" si="985"/>
        <v>31.6</v>
      </c>
      <c r="V3495" s="66">
        <f t="shared" si="976"/>
        <v>640753.20000000007</v>
      </c>
      <c r="W3495" s="66" t="str">
        <f t="shared" si="977"/>
        <v>1 &gt; 4</v>
      </c>
      <c r="X3495" s="66">
        <f>A3495+SUMIFS(Presensi!F:F,Presensi!E:E,'Entry Data'!AP3495)</f>
        <v>1</v>
      </c>
      <c r="Y3495" s="66">
        <f>IFERROR(INDEX('Retasi Pricing'!F:F,MATCH('Entry Data'!AM3495,'Retasi Pricing'!E:E,0))*X3495,"")</f>
        <v>27500</v>
      </c>
      <c r="Z3495" s="62" t="s">
        <v>26</v>
      </c>
      <c r="AA3495" s="62" t="s">
        <v>27</v>
      </c>
      <c r="AB3495" s="32"/>
      <c r="AC3495" s="32" t="s">
        <v>368</v>
      </c>
      <c r="AD3495" s="32" t="str">
        <f t="shared" si="978"/>
        <v/>
      </c>
      <c r="AF3495" s="5" t="str">
        <f t="shared" si="979"/>
        <v>Romanus Roja44205</v>
      </c>
      <c r="AG3495" s="5" t="str">
        <f t="shared" si="980"/>
        <v>BMJ 04744205UTARADAY</v>
      </c>
      <c r="AH3495" s="5" t="str">
        <f t="shared" si="981"/>
        <v>Romanus Roja44205UTARADAY</v>
      </c>
      <c r="AI3495" s="5" t="str">
        <f t="shared" si="982"/>
        <v>BMJ 04744205DAY</v>
      </c>
      <c r="AJ3495" s="5" t="str">
        <f t="shared" si="983"/>
        <v>Romanus Roja44205DAY</v>
      </c>
      <c r="AK3495" s="5" t="str">
        <f t="shared" si="984"/>
        <v>Romanus RojaBMJ II</v>
      </c>
      <c r="AL3495" s="5" t="str">
        <f t="shared" si="986"/>
        <v>2UTARA</v>
      </c>
      <c r="AM3495" s="5" t="str">
        <f t="shared" si="987"/>
        <v>1 &gt; 4UTARA12 RODA</v>
      </c>
      <c r="AN3495" s="5" t="str">
        <f t="shared" si="988"/>
        <v>Romanus RojaBMJ II1 &gt; 4UTARA12 RODA</v>
      </c>
      <c r="AO3495" s="5" t="str">
        <f t="shared" si="989"/>
        <v>Romanus Roja1 &gt; 4UTARA12 RODA</v>
      </c>
      <c r="AP3495" s="5" t="str">
        <f t="shared" si="990"/>
        <v>44205DAY</v>
      </c>
    </row>
    <row r="3496" spans="1:42" x14ac:dyDescent="0.3">
      <c r="A3496" s="33">
        <v>1</v>
      </c>
      <c r="B3496" s="33"/>
      <c r="C3496" s="70">
        <v>44205</v>
      </c>
      <c r="D3496" s="71" t="s">
        <v>19</v>
      </c>
      <c r="E3496" s="70">
        <v>44205</v>
      </c>
      <c r="F3496" s="71">
        <v>5168154</v>
      </c>
      <c r="G3496" s="33" t="s">
        <v>38</v>
      </c>
      <c r="H3496" s="33" t="s">
        <v>287</v>
      </c>
      <c r="I3496" s="33" t="s">
        <v>288</v>
      </c>
      <c r="J3496" s="33" t="s">
        <v>115</v>
      </c>
      <c r="K3496" s="63" t="s">
        <v>41</v>
      </c>
      <c r="L3496" s="32" t="str">
        <f t="shared" si="973"/>
        <v>AXOR4843</v>
      </c>
      <c r="M3496" s="32" t="str">
        <f t="shared" si="974"/>
        <v>BMJ II</v>
      </c>
      <c r="N3496" s="32" t="str">
        <f t="shared" si="975"/>
        <v>12 RODA</v>
      </c>
      <c r="O3496" s="146">
        <v>0.50418981481481484</v>
      </c>
      <c r="P3496" s="65">
        <v>0.50418981481481484</v>
      </c>
      <c r="Q3496" s="65"/>
      <c r="R3496" s="66">
        <v>3</v>
      </c>
      <c r="S3496" s="66">
        <v>51320</v>
      </c>
      <c r="T3496" s="66">
        <v>19900</v>
      </c>
      <c r="U3496" s="67">
        <f t="shared" si="985"/>
        <v>31.42</v>
      </c>
      <c r="V3496" s="66">
        <f t="shared" si="976"/>
        <v>943856.8</v>
      </c>
      <c r="W3496" s="66" t="str">
        <f t="shared" si="977"/>
        <v>1 &gt; 3</v>
      </c>
      <c r="X3496" s="66">
        <f>A3496+SUMIFS(Presensi!F:F,Presensi!E:E,'Entry Data'!AP3496)</f>
        <v>1</v>
      </c>
      <c r="Y3496" s="66">
        <f>IFERROR(INDEX('Retasi Pricing'!F:F,MATCH('Entry Data'!AM3496,'Retasi Pricing'!E:E,0))*X3496,"")</f>
        <v>38000</v>
      </c>
      <c r="Z3496" s="62" t="s">
        <v>26</v>
      </c>
      <c r="AA3496" s="62" t="s">
        <v>27</v>
      </c>
      <c r="AB3496" s="32"/>
      <c r="AC3496" s="32" t="s">
        <v>368</v>
      </c>
      <c r="AD3496" s="32" t="str">
        <f t="shared" si="978"/>
        <v/>
      </c>
      <c r="AF3496" s="5" t="str">
        <f t="shared" si="979"/>
        <v>Romanus Roja44205</v>
      </c>
      <c r="AG3496" s="5" t="str">
        <f t="shared" si="980"/>
        <v>BMJ 04744205SELATANDAY</v>
      </c>
      <c r="AH3496" s="5" t="str">
        <f t="shared" si="981"/>
        <v>Romanus Roja44205SELATANDAY</v>
      </c>
      <c r="AI3496" s="5" t="str">
        <f t="shared" si="982"/>
        <v>BMJ 04744205DAY</v>
      </c>
      <c r="AJ3496" s="5" t="str">
        <f t="shared" si="983"/>
        <v>Romanus Roja44205DAY</v>
      </c>
      <c r="AK3496" s="5" t="str">
        <f t="shared" si="984"/>
        <v>Romanus RojaBMJ II</v>
      </c>
      <c r="AL3496" s="5" t="str">
        <f t="shared" si="986"/>
        <v>3SELATAN</v>
      </c>
      <c r="AM3496" s="5" t="str">
        <f t="shared" si="987"/>
        <v>1 &gt; 3SELATAN12 RODA</v>
      </c>
      <c r="AN3496" s="5" t="str">
        <f t="shared" si="988"/>
        <v>Romanus RojaBMJ II1 &gt; 3SELATAN12 RODA</v>
      </c>
      <c r="AO3496" s="5" t="str">
        <f t="shared" si="989"/>
        <v>Romanus Roja1 &gt; 3SELATAN12 RODA</v>
      </c>
      <c r="AP3496" s="5" t="str">
        <f t="shared" si="990"/>
        <v>44205DAY</v>
      </c>
    </row>
    <row r="3497" spans="1:42" x14ac:dyDescent="0.3">
      <c r="A3497" s="33">
        <v>1</v>
      </c>
      <c r="B3497" s="33"/>
      <c r="C3497" s="70">
        <v>44205</v>
      </c>
      <c r="D3497" s="71" t="s">
        <v>19</v>
      </c>
      <c r="E3497" s="70">
        <v>44205</v>
      </c>
      <c r="F3497" s="71">
        <v>5168256</v>
      </c>
      <c r="G3497" s="33" t="s">
        <v>38</v>
      </c>
      <c r="H3497" s="33" t="s">
        <v>102</v>
      </c>
      <c r="I3497" s="33" t="s">
        <v>103</v>
      </c>
      <c r="J3497" s="33" t="s">
        <v>110</v>
      </c>
      <c r="K3497" s="63" t="s">
        <v>41</v>
      </c>
      <c r="L3497" s="32" t="str">
        <f t="shared" si="973"/>
        <v>AXOR4843</v>
      </c>
      <c r="M3497" s="32" t="str">
        <f t="shared" si="974"/>
        <v>BMJ II</v>
      </c>
      <c r="N3497" s="32" t="str">
        <f t="shared" si="975"/>
        <v>12 RODA</v>
      </c>
      <c r="O3497" s="146">
        <v>0.60288194444444443</v>
      </c>
      <c r="P3497" s="65">
        <v>0.60288194444444443</v>
      </c>
      <c r="Q3497" s="65"/>
      <c r="R3497" s="66">
        <v>4</v>
      </c>
      <c r="S3497" s="66">
        <v>55200</v>
      </c>
      <c r="T3497" s="66">
        <v>19900</v>
      </c>
      <c r="U3497" s="67">
        <f t="shared" si="985"/>
        <v>35.299999999999997</v>
      </c>
      <c r="V3497" s="66">
        <f t="shared" si="976"/>
        <v>1060412</v>
      </c>
      <c r="W3497" s="66" t="str">
        <f t="shared" si="977"/>
        <v>&gt; 4</v>
      </c>
      <c r="X3497" s="66">
        <f>A3497+SUMIFS(Presensi!F:F,Presensi!E:E,'Entry Data'!AP3497)</f>
        <v>1</v>
      </c>
      <c r="Y3497" s="66">
        <f>IFERROR(INDEX('Retasi Pricing'!F:F,MATCH('Entry Data'!AM3497,'Retasi Pricing'!E:E,0))*X3497,"")</f>
        <v>45000</v>
      </c>
      <c r="Z3497" s="62" t="s">
        <v>26</v>
      </c>
      <c r="AA3497" s="62" t="s">
        <v>27</v>
      </c>
      <c r="AB3497" s="32"/>
      <c r="AC3497" s="32" t="s">
        <v>368</v>
      </c>
      <c r="AD3497" s="32" t="str">
        <f t="shared" si="978"/>
        <v/>
      </c>
      <c r="AF3497" s="5" t="str">
        <f t="shared" si="979"/>
        <v>Romanus Roja44205</v>
      </c>
      <c r="AG3497" s="5" t="str">
        <f t="shared" si="980"/>
        <v>BMJ 04744205SELATANDAY</v>
      </c>
      <c r="AH3497" s="5" t="str">
        <f t="shared" si="981"/>
        <v>Romanus Roja44205SELATANDAY</v>
      </c>
      <c r="AI3497" s="5" t="str">
        <f t="shared" si="982"/>
        <v>BMJ 04744205DAY</v>
      </c>
      <c r="AJ3497" s="5" t="str">
        <f t="shared" si="983"/>
        <v>Romanus Roja44205DAY</v>
      </c>
      <c r="AK3497" s="5" t="str">
        <f t="shared" si="984"/>
        <v>Romanus RojaBMJ II</v>
      </c>
      <c r="AL3497" s="5" t="str">
        <f t="shared" si="986"/>
        <v>4SELATAN</v>
      </c>
      <c r="AM3497" s="5" t="str">
        <f t="shared" si="987"/>
        <v>&gt; 4SELATAN12 RODA</v>
      </c>
      <c r="AN3497" s="5" t="str">
        <f t="shared" si="988"/>
        <v>Romanus RojaBMJ II&gt; 4SELATAN12 RODA</v>
      </c>
      <c r="AO3497" s="5" t="str">
        <f t="shared" si="989"/>
        <v>Romanus Roja&gt; 4SELATAN12 RODA</v>
      </c>
      <c r="AP3497" s="5" t="str">
        <f t="shared" si="990"/>
        <v>44205DAY</v>
      </c>
    </row>
    <row r="3498" spans="1:42" x14ac:dyDescent="0.3">
      <c r="A3498" s="33">
        <v>1</v>
      </c>
      <c r="B3498" s="33"/>
      <c r="C3498" s="70">
        <v>44205</v>
      </c>
      <c r="D3498" s="71" t="s">
        <v>19</v>
      </c>
      <c r="E3498" s="70">
        <v>44205</v>
      </c>
      <c r="F3498" s="71">
        <v>5168391</v>
      </c>
      <c r="G3498" s="33" t="s">
        <v>38</v>
      </c>
      <c r="H3498" s="33" t="s">
        <v>113</v>
      </c>
      <c r="I3498" s="33" t="s">
        <v>291</v>
      </c>
      <c r="J3498" s="33" t="s">
        <v>40</v>
      </c>
      <c r="K3498" s="63" t="s">
        <v>41</v>
      </c>
      <c r="L3498" s="32" t="str">
        <f t="shared" si="973"/>
        <v>AXOR4843</v>
      </c>
      <c r="M3498" s="32" t="str">
        <f t="shared" si="974"/>
        <v>BMJ II</v>
      </c>
      <c r="N3498" s="32" t="str">
        <f t="shared" si="975"/>
        <v>12 RODA</v>
      </c>
      <c r="O3498" s="146">
        <v>0.71857638888888886</v>
      </c>
      <c r="P3498" s="65">
        <v>0.71857638888888886</v>
      </c>
      <c r="Q3498" s="65"/>
      <c r="R3498" s="66">
        <v>5</v>
      </c>
      <c r="S3498" s="66">
        <v>56360</v>
      </c>
      <c r="T3498" s="66">
        <v>19900</v>
      </c>
      <c r="U3498" s="67">
        <f t="shared" si="985"/>
        <v>36.46</v>
      </c>
      <c r="V3498" s="66">
        <f t="shared" si="976"/>
        <v>1095258.3999999999</v>
      </c>
      <c r="W3498" s="66" t="str">
        <f t="shared" si="977"/>
        <v>&gt; 5</v>
      </c>
      <c r="X3498" s="66">
        <f>A3498+SUMIFS(Presensi!F:F,Presensi!E:E,'Entry Data'!AP3498)</f>
        <v>1</v>
      </c>
      <c r="Y3498" s="66">
        <f>IFERROR(INDEX('Retasi Pricing'!F:F,MATCH('Entry Data'!AM3498,'Retasi Pricing'!E:E,0))*X3498,"")</f>
        <v>48500</v>
      </c>
      <c r="Z3498" s="62" t="s">
        <v>26</v>
      </c>
      <c r="AA3498" s="62" t="s">
        <v>27</v>
      </c>
      <c r="AB3498" s="32"/>
      <c r="AC3498" s="32" t="s">
        <v>368</v>
      </c>
      <c r="AD3498" s="32" t="str">
        <f t="shared" si="978"/>
        <v/>
      </c>
      <c r="AF3498" s="5" t="str">
        <f t="shared" si="979"/>
        <v>Romanus Roja44205</v>
      </c>
      <c r="AG3498" s="5" t="str">
        <f t="shared" si="980"/>
        <v>BMJ 04744205SELATANDAY</v>
      </c>
      <c r="AH3498" s="5" t="str">
        <f t="shared" si="981"/>
        <v>Romanus Roja44205SELATANDAY</v>
      </c>
      <c r="AI3498" s="5" t="str">
        <f t="shared" si="982"/>
        <v>BMJ 04744205DAY</v>
      </c>
      <c r="AJ3498" s="5" t="str">
        <f t="shared" si="983"/>
        <v>Romanus Roja44205DAY</v>
      </c>
      <c r="AK3498" s="5" t="str">
        <f t="shared" si="984"/>
        <v>Romanus RojaBMJ II</v>
      </c>
      <c r="AL3498" s="5" t="str">
        <f t="shared" si="986"/>
        <v>5SELATAN</v>
      </c>
      <c r="AM3498" s="5" t="str">
        <f t="shared" si="987"/>
        <v>&gt; 5SELATAN12 RODA</v>
      </c>
      <c r="AN3498" s="5" t="str">
        <f t="shared" si="988"/>
        <v>Romanus RojaBMJ II&gt; 5SELATAN12 RODA</v>
      </c>
      <c r="AO3498" s="5" t="str">
        <f t="shared" si="989"/>
        <v>Romanus Roja&gt; 5SELATAN12 RODA</v>
      </c>
      <c r="AP3498" s="5" t="str">
        <f t="shared" si="990"/>
        <v>44205DAY</v>
      </c>
    </row>
    <row r="3499" spans="1:42" x14ac:dyDescent="0.3">
      <c r="A3499" s="33">
        <v>1</v>
      </c>
      <c r="B3499" s="33"/>
      <c r="C3499" s="70">
        <v>44205</v>
      </c>
      <c r="D3499" s="71" t="s">
        <v>19</v>
      </c>
      <c r="E3499" s="70">
        <v>44205</v>
      </c>
      <c r="F3499" s="71">
        <v>5167983</v>
      </c>
      <c r="G3499" s="33" t="s">
        <v>20</v>
      </c>
      <c r="H3499" s="33" t="s">
        <v>21</v>
      </c>
      <c r="I3499" s="33" t="s">
        <v>51</v>
      </c>
      <c r="J3499" s="33" t="s">
        <v>46</v>
      </c>
      <c r="K3499" s="63" t="s">
        <v>57</v>
      </c>
      <c r="L3499" s="32" t="str">
        <f t="shared" si="973"/>
        <v>AXOR4843</v>
      </c>
      <c r="M3499" s="32" t="str">
        <f t="shared" si="974"/>
        <v>BMJ II</v>
      </c>
      <c r="N3499" s="32" t="str">
        <f t="shared" si="975"/>
        <v>12 RODA</v>
      </c>
      <c r="O3499" s="146">
        <v>0.3576273148148148</v>
      </c>
      <c r="P3499" s="65">
        <v>0.36313657407407413</v>
      </c>
      <c r="Q3499" s="65"/>
      <c r="R3499" s="66">
        <v>1</v>
      </c>
      <c r="S3499" s="66">
        <v>52580</v>
      </c>
      <c r="T3499" s="66">
        <v>19900</v>
      </c>
      <c r="U3499" s="67">
        <f t="shared" si="985"/>
        <v>32.68</v>
      </c>
      <c r="V3499" s="66">
        <f t="shared" si="976"/>
        <v>662652.36</v>
      </c>
      <c r="W3499" s="66" t="str">
        <f t="shared" si="977"/>
        <v>1 &gt; 4</v>
      </c>
      <c r="X3499" s="66">
        <f>A3499+SUMIFS(Presensi!F:F,Presensi!E:E,'Entry Data'!AP3499)</f>
        <v>1</v>
      </c>
      <c r="Y3499" s="66">
        <f>IFERROR(INDEX('Retasi Pricing'!F:F,MATCH('Entry Data'!AM3499,'Retasi Pricing'!E:E,0))*X3499,"")</f>
        <v>27500</v>
      </c>
      <c r="Z3499" s="62" t="s">
        <v>26</v>
      </c>
      <c r="AA3499" s="62" t="s">
        <v>27</v>
      </c>
      <c r="AB3499" s="32"/>
      <c r="AC3499" s="32" t="s">
        <v>266</v>
      </c>
      <c r="AD3499" s="32" t="str">
        <f t="shared" si="978"/>
        <v/>
      </c>
      <c r="AF3499" s="5" t="str">
        <f t="shared" si="979"/>
        <v>Zulkifli Haribu44205</v>
      </c>
      <c r="AG3499" s="5" t="str">
        <f t="shared" si="980"/>
        <v>BMJ 05044205UTARADAY</v>
      </c>
      <c r="AH3499" s="5" t="str">
        <f t="shared" si="981"/>
        <v>Zulkifli Haribu44205UTARADAY</v>
      </c>
      <c r="AI3499" s="5" t="str">
        <f t="shared" si="982"/>
        <v>BMJ 05044205DAY</v>
      </c>
      <c r="AJ3499" s="5" t="str">
        <f t="shared" si="983"/>
        <v>Zulkifli Haribu44205DAY</v>
      </c>
      <c r="AK3499" s="5" t="str">
        <f t="shared" si="984"/>
        <v>Zulkifli HaribuBMJ II</v>
      </c>
      <c r="AL3499" s="5" t="str">
        <f t="shared" si="986"/>
        <v>1UTARA</v>
      </c>
      <c r="AM3499" s="5" t="str">
        <f t="shared" si="987"/>
        <v>1 &gt; 4UTARA12 RODA</v>
      </c>
      <c r="AN3499" s="5" t="str">
        <f t="shared" si="988"/>
        <v>Zulkifli HaribuBMJ II1 &gt; 4UTARA12 RODA</v>
      </c>
      <c r="AO3499" s="5" t="str">
        <f t="shared" si="989"/>
        <v>Zulkifli Haribu1 &gt; 4UTARA12 RODA</v>
      </c>
      <c r="AP3499" s="5" t="str">
        <f t="shared" si="990"/>
        <v>44205DAY</v>
      </c>
    </row>
    <row r="3500" spans="1:42" x14ac:dyDescent="0.3">
      <c r="A3500" s="33">
        <v>1</v>
      </c>
      <c r="B3500" s="33"/>
      <c r="C3500" s="70">
        <v>44205</v>
      </c>
      <c r="D3500" s="71" t="s">
        <v>19</v>
      </c>
      <c r="E3500" s="70">
        <v>44205</v>
      </c>
      <c r="F3500" s="71">
        <v>5168043</v>
      </c>
      <c r="G3500" s="33" t="s">
        <v>20</v>
      </c>
      <c r="H3500" s="33" t="s">
        <v>21</v>
      </c>
      <c r="I3500" s="33" t="s">
        <v>51</v>
      </c>
      <c r="J3500" s="33" t="s">
        <v>46</v>
      </c>
      <c r="K3500" s="63" t="s">
        <v>57</v>
      </c>
      <c r="L3500" s="32" t="str">
        <f t="shared" ref="L3500:L3563" si="991">IFERROR(VLOOKUP(K3500,db_unit,2,FALSE),"")</f>
        <v>AXOR4843</v>
      </c>
      <c r="M3500" s="32" t="str">
        <f t="shared" ref="M3500:M3563" si="992">IFERROR(VLOOKUP(K3500,db_unit,3,FALSE),"")</f>
        <v>BMJ II</v>
      </c>
      <c r="N3500" s="32" t="str">
        <f t="shared" ref="N3500:N3563" si="993">IFERROR(VLOOKUP(K3500,db_unit,4,FALSE),"")</f>
        <v>12 RODA</v>
      </c>
      <c r="O3500" s="146">
        <v>0.40987268518518521</v>
      </c>
      <c r="P3500" s="65">
        <v>0.40987268518518521</v>
      </c>
      <c r="Q3500" s="65"/>
      <c r="R3500" s="66">
        <v>2</v>
      </c>
      <c r="S3500" s="66">
        <v>52300</v>
      </c>
      <c r="T3500" s="66">
        <v>19900</v>
      </c>
      <c r="U3500" s="67">
        <f t="shared" si="985"/>
        <v>32.4</v>
      </c>
      <c r="V3500" s="66">
        <f t="shared" si="976"/>
        <v>656974.79999999993</v>
      </c>
      <c r="W3500" s="66" t="str">
        <f t="shared" si="977"/>
        <v>1 &gt; 4</v>
      </c>
      <c r="X3500" s="66">
        <f>A3500+SUMIFS(Presensi!F:F,Presensi!E:E,'Entry Data'!AP3500)</f>
        <v>1</v>
      </c>
      <c r="Y3500" s="66">
        <f>IFERROR(INDEX('Retasi Pricing'!F:F,MATCH('Entry Data'!AM3500,'Retasi Pricing'!E:E,0))*X3500,"")</f>
        <v>27500</v>
      </c>
      <c r="Z3500" s="62" t="s">
        <v>26</v>
      </c>
      <c r="AA3500" s="62" t="s">
        <v>27</v>
      </c>
      <c r="AB3500" s="32"/>
      <c r="AC3500" s="32" t="s">
        <v>266</v>
      </c>
      <c r="AD3500" s="32" t="str">
        <f t="shared" si="978"/>
        <v/>
      </c>
      <c r="AF3500" s="5" t="str">
        <f t="shared" si="979"/>
        <v>Zulkifli Haribu44205</v>
      </c>
      <c r="AG3500" s="5" t="str">
        <f t="shared" si="980"/>
        <v>BMJ 05044205UTARADAY</v>
      </c>
      <c r="AH3500" s="5" t="str">
        <f t="shared" si="981"/>
        <v>Zulkifli Haribu44205UTARADAY</v>
      </c>
      <c r="AI3500" s="5" t="str">
        <f t="shared" si="982"/>
        <v>BMJ 05044205DAY</v>
      </c>
      <c r="AJ3500" s="5" t="str">
        <f t="shared" si="983"/>
        <v>Zulkifli Haribu44205DAY</v>
      </c>
      <c r="AK3500" s="5" t="str">
        <f t="shared" si="984"/>
        <v>Zulkifli HaribuBMJ II</v>
      </c>
      <c r="AL3500" s="5" t="str">
        <f t="shared" si="986"/>
        <v>2UTARA</v>
      </c>
      <c r="AM3500" s="5" t="str">
        <f t="shared" si="987"/>
        <v>1 &gt; 4UTARA12 RODA</v>
      </c>
      <c r="AN3500" s="5" t="str">
        <f t="shared" si="988"/>
        <v>Zulkifli HaribuBMJ II1 &gt; 4UTARA12 RODA</v>
      </c>
      <c r="AO3500" s="5" t="str">
        <f t="shared" si="989"/>
        <v>Zulkifli Haribu1 &gt; 4UTARA12 RODA</v>
      </c>
      <c r="AP3500" s="5" t="str">
        <f t="shared" si="990"/>
        <v>44205DAY</v>
      </c>
    </row>
    <row r="3501" spans="1:42" x14ac:dyDescent="0.3">
      <c r="A3501" s="33">
        <v>1</v>
      </c>
      <c r="B3501" s="33"/>
      <c r="C3501" s="70">
        <v>44205</v>
      </c>
      <c r="D3501" s="71" t="s">
        <v>19</v>
      </c>
      <c r="E3501" s="70">
        <v>44205</v>
      </c>
      <c r="F3501" s="71">
        <v>5168141</v>
      </c>
      <c r="G3501" s="33" t="s">
        <v>38</v>
      </c>
      <c r="H3501" s="33" t="s">
        <v>287</v>
      </c>
      <c r="I3501" s="33" t="s">
        <v>292</v>
      </c>
      <c r="J3501" s="33" t="s">
        <v>115</v>
      </c>
      <c r="K3501" s="63" t="s">
        <v>57</v>
      </c>
      <c r="L3501" s="32" t="str">
        <f t="shared" si="991"/>
        <v>AXOR4843</v>
      </c>
      <c r="M3501" s="32" t="str">
        <f t="shared" si="992"/>
        <v>BMJ II</v>
      </c>
      <c r="N3501" s="32" t="str">
        <f t="shared" si="993"/>
        <v>12 RODA</v>
      </c>
      <c r="O3501" s="146">
        <v>0.4929398148148148</v>
      </c>
      <c r="P3501" s="65">
        <v>0.4929398148148148</v>
      </c>
      <c r="Q3501" s="414"/>
      <c r="R3501" s="9">
        <v>3</v>
      </c>
      <c r="S3501" s="66">
        <v>55200</v>
      </c>
      <c r="T3501" s="66">
        <v>19900</v>
      </c>
      <c r="U3501" s="67">
        <f t="shared" si="985"/>
        <v>35.299999999999997</v>
      </c>
      <c r="V3501" s="66">
        <f t="shared" si="976"/>
        <v>1060412</v>
      </c>
      <c r="W3501" s="66" t="str">
        <f t="shared" si="977"/>
        <v>1 &gt; 3</v>
      </c>
      <c r="X3501" s="66">
        <f>A3501+SUMIFS(Presensi!F:F,Presensi!E:E,'Entry Data'!AP3501)</f>
        <v>1</v>
      </c>
      <c r="Y3501" s="66">
        <f>IFERROR(INDEX('Retasi Pricing'!F:F,MATCH('Entry Data'!AM3501,'Retasi Pricing'!E:E,0))*X3501,"")</f>
        <v>38000</v>
      </c>
      <c r="Z3501" s="62" t="s">
        <v>26</v>
      </c>
      <c r="AA3501" s="62" t="s">
        <v>27</v>
      </c>
      <c r="AB3501" s="32"/>
      <c r="AC3501" s="32" t="s">
        <v>266</v>
      </c>
      <c r="AD3501" s="32" t="str">
        <f t="shared" si="978"/>
        <v/>
      </c>
      <c r="AF3501" s="5" t="str">
        <f t="shared" si="979"/>
        <v>Zulkifli Haribu44205</v>
      </c>
      <c r="AG3501" s="5" t="str">
        <f t="shared" si="980"/>
        <v>BMJ 05044205SELATANDAY</v>
      </c>
      <c r="AH3501" s="5" t="str">
        <f t="shared" si="981"/>
        <v>Zulkifli Haribu44205SELATANDAY</v>
      </c>
      <c r="AI3501" s="5" t="str">
        <f t="shared" si="982"/>
        <v>BMJ 05044205DAY</v>
      </c>
      <c r="AJ3501" s="5" t="str">
        <f t="shared" si="983"/>
        <v>Zulkifli Haribu44205DAY</v>
      </c>
      <c r="AK3501" s="5" t="str">
        <f t="shared" si="984"/>
        <v>Zulkifli HaribuBMJ II</v>
      </c>
      <c r="AL3501" s="5" t="str">
        <f t="shared" si="986"/>
        <v>3SELATAN</v>
      </c>
      <c r="AM3501" s="5" t="str">
        <f t="shared" si="987"/>
        <v>1 &gt; 3SELATAN12 RODA</v>
      </c>
      <c r="AN3501" s="5" t="str">
        <f t="shared" si="988"/>
        <v>Zulkifli HaribuBMJ II1 &gt; 3SELATAN12 RODA</v>
      </c>
      <c r="AO3501" s="5" t="str">
        <f t="shared" si="989"/>
        <v>Zulkifli Haribu1 &gt; 3SELATAN12 RODA</v>
      </c>
      <c r="AP3501" s="5" t="str">
        <f t="shared" si="990"/>
        <v>44205DAY</v>
      </c>
    </row>
    <row r="3502" spans="1:42" x14ac:dyDescent="0.3">
      <c r="A3502" s="33">
        <v>1</v>
      </c>
      <c r="B3502" s="33"/>
      <c r="C3502" s="70">
        <v>44205</v>
      </c>
      <c r="D3502" s="71" t="s">
        <v>19</v>
      </c>
      <c r="E3502" s="70">
        <v>44205</v>
      </c>
      <c r="F3502" s="71">
        <v>5168239</v>
      </c>
      <c r="G3502" s="33" t="s">
        <v>38</v>
      </c>
      <c r="H3502" s="33" t="s">
        <v>102</v>
      </c>
      <c r="I3502" s="33" t="s">
        <v>103</v>
      </c>
      <c r="J3502" s="33" t="s">
        <v>110</v>
      </c>
      <c r="K3502" s="63" t="s">
        <v>57</v>
      </c>
      <c r="L3502" s="32" t="str">
        <f t="shared" si="991"/>
        <v>AXOR4843</v>
      </c>
      <c r="M3502" s="32" t="str">
        <f t="shared" si="992"/>
        <v>BMJ II</v>
      </c>
      <c r="N3502" s="32" t="str">
        <f t="shared" si="993"/>
        <v>12 RODA</v>
      </c>
      <c r="O3502" s="146">
        <v>0.59113425925925933</v>
      </c>
      <c r="P3502" s="65">
        <v>0.59113425925925933</v>
      </c>
      <c r="Q3502" s="65"/>
      <c r="R3502" s="66">
        <v>4</v>
      </c>
      <c r="S3502" s="66">
        <v>55760</v>
      </c>
      <c r="T3502" s="66">
        <v>19900</v>
      </c>
      <c r="U3502" s="67">
        <f t="shared" si="985"/>
        <v>35.86</v>
      </c>
      <c r="V3502" s="66">
        <f t="shared" si="976"/>
        <v>1077234.3999999999</v>
      </c>
      <c r="W3502" s="66" t="str">
        <f t="shared" si="977"/>
        <v>&gt; 4</v>
      </c>
      <c r="X3502" s="66">
        <f>A3502+SUMIFS(Presensi!F:F,Presensi!E:E,'Entry Data'!AP3502)</f>
        <v>1</v>
      </c>
      <c r="Y3502" s="66">
        <f>IFERROR(INDEX('Retasi Pricing'!F:F,MATCH('Entry Data'!AM3502,'Retasi Pricing'!E:E,0))*X3502,"")</f>
        <v>45000</v>
      </c>
      <c r="Z3502" s="62" t="s">
        <v>26</v>
      </c>
      <c r="AA3502" s="62" t="s">
        <v>27</v>
      </c>
      <c r="AB3502" s="32"/>
      <c r="AC3502" s="32" t="s">
        <v>266</v>
      </c>
      <c r="AD3502" s="32" t="str">
        <f t="shared" si="978"/>
        <v/>
      </c>
      <c r="AF3502" s="5" t="str">
        <f t="shared" si="979"/>
        <v>Zulkifli Haribu44205</v>
      </c>
      <c r="AG3502" s="5" t="str">
        <f t="shared" si="980"/>
        <v>BMJ 05044205SELATANDAY</v>
      </c>
      <c r="AH3502" s="5" t="str">
        <f t="shared" si="981"/>
        <v>Zulkifli Haribu44205SELATANDAY</v>
      </c>
      <c r="AI3502" s="5" t="str">
        <f t="shared" si="982"/>
        <v>BMJ 05044205DAY</v>
      </c>
      <c r="AJ3502" s="5" t="str">
        <f t="shared" si="983"/>
        <v>Zulkifli Haribu44205DAY</v>
      </c>
      <c r="AK3502" s="5" t="str">
        <f t="shared" si="984"/>
        <v>Zulkifli HaribuBMJ II</v>
      </c>
      <c r="AL3502" s="5" t="str">
        <f t="shared" si="986"/>
        <v>4SELATAN</v>
      </c>
      <c r="AM3502" s="5" t="str">
        <f t="shared" si="987"/>
        <v>&gt; 4SELATAN12 RODA</v>
      </c>
      <c r="AN3502" s="5" t="str">
        <f t="shared" si="988"/>
        <v>Zulkifli HaribuBMJ II&gt; 4SELATAN12 RODA</v>
      </c>
      <c r="AO3502" s="5" t="str">
        <f t="shared" si="989"/>
        <v>Zulkifli Haribu&gt; 4SELATAN12 RODA</v>
      </c>
      <c r="AP3502" s="5" t="str">
        <f t="shared" si="990"/>
        <v>44205DAY</v>
      </c>
    </row>
    <row r="3503" spans="1:42" x14ac:dyDescent="0.3">
      <c r="A3503" s="33">
        <v>1</v>
      </c>
      <c r="B3503" s="33"/>
      <c r="C3503" s="70">
        <v>44205</v>
      </c>
      <c r="D3503" s="71" t="s">
        <v>19</v>
      </c>
      <c r="E3503" s="70">
        <v>44205</v>
      </c>
      <c r="F3503" s="71">
        <v>5168345</v>
      </c>
      <c r="G3503" s="33" t="s">
        <v>38</v>
      </c>
      <c r="H3503" s="33" t="s">
        <v>102</v>
      </c>
      <c r="I3503" s="33" t="s">
        <v>103</v>
      </c>
      <c r="J3503" s="33" t="s">
        <v>110</v>
      </c>
      <c r="K3503" s="63" t="s">
        <v>57</v>
      </c>
      <c r="L3503" s="32" t="str">
        <f t="shared" si="991"/>
        <v>AXOR4843</v>
      </c>
      <c r="M3503" s="32" t="str">
        <f t="shared" si="992"/>
        <v>BMJ II</v>
      </c>
      <c r="N3503" s="32" t="str">
        <f t="shared" si="993"/>
        <v>12 RODA</v>
      </c>
      <c r="O3503" s="146">
        <v>0.67935185185185187</v>
      </c>
      <c r="P3503" s="65">
        <v>0.67935185185185187</v>
      </c>
      <c r="Q3503" s="65"/>
      <c r="R3503" s="66">
        <v>5</v>
      </c>
      <c r="S3503" s="66">
        <v>53840</v>
      </c>
      <c r="T3503" s="66">
        <v>19900</v>
      </c>
      <c r="U3503" s="67">
        <f t="shared" si="985"/>
        <v>33.94</v>
      </c>
      <c r="V3503" s="66">
        <f t="shared" si="976"/>
        <v>1019557.6</v>
      </c>
      <c r="W3503" s="66" t="str">
        <f t="shared" si="977"/>
        <v>&gt; 5</v>
      </c>
      <c r="X3503" s="66">
        <f>A3503+SUMIFS(Presensi!F:F,Presensi!E:E,'Entry Data'!AP3503)</f>
        <v>1</v>
      </c>
      <c r="Y3503" s="66">
        <f>IFERROR(INDEX('Retasi Pricing'!F:F,MATCH('Entry Data'!AM3503,'Retasi Pricing'!E:E,0))*X3503,"")</f>
        <v>48500</v>
      </c>
      <c r="Z3503" s="62" t="s">
        <v>26</v>
      </c>
      <c r="AA3503" s="62" t="s">
        <v>27</v>
      </c>
      <c r="AB3503" s="32"/>
      <c r="AC3503" s="32" t="s">
        <v>266</v>
      </c>
      <c r="AD3503" s="32" t="str">
        <f t="shared" si="978"/>
        <v/>
      </c>
      <c r="AF3503" s="5" t="str">
        <f t="shared" si="979"/>
        <v>Zulkifli Haribu44205</v>
      </c>
      <c r="AG3503" s="5" t="str">
        <f t="shared" si="980"/>
        <v>BMJ 05044205SELATANDAY</v>
      </c>
      <c r="AH3503" s="5" t="str">
        <f t="shared" si="981"/>
        <v>Zulkifli Haribu44205SELATANDAY</v>
      </c>
      <c r="AI3503" s="5" t="str">
        <f t="shared" si="982"/>
        <v>BMJ 05044205DAY</v>
      </c>
      <c r="AJ3503" s="5" t="str">
        <f t="shared" si="983"/>
        <v>Zulkifli Haribu44205DAY</v>
      </c>
      <c r="AK3503" s="5" t="str">
        <f t="shared" si="984"/>
        <v>Zulkifli HaribuBMJ II</v>
      </c>
      <c r="AL3503" s="5" t="str">
        <f t="shared" si="986"/>
        <v>5SELATAN</v>
      </c>
      <c r="AM3503" s="5" t="str">
        <f t="shared" si="987"/>
        <v>&gt; 5SELATAN12 RODA</v>
      </c>
      <c r="AN3503" s="5" t="str">
        <f t="shared" si="988"/>
        <v>Zulkifli HaribuBMJ II&gt; 5SELATAN12 RODA</v>
      </c>
      <c r="AO3503" s="5" t="str">
        <f t="shared" si="989"/>
        <v>Zulkifli Haribu&gt; 5SELATAN12 RODA</v>
      </c>
      <c r="AP3503" s="5" t="str">
        <f t="shared" si="990"/>
        <v>44205DAY</v>
      </c>
    </row>
    <row r="3504" spans="1:42" x14ac:dyDescent="0.3">
      <c r="A3504" s="33">
        <v>1</v>
      </c>
      <c r="B3504" s="33"/>
      <c r="C3504" s="70">
        <v>44205</v>
      </c>
      <c r="D3504" s="71" t="s">
        <v>19</v>
      </c>
      <c r="E3504" s="70">
        <v>44205</v>
      </c>
      <c r="F3504" s="71">
        <v>5168410</v>
      </c>
      <c r="G3504" s="33" t="s">
        <v>20</v>
      </c>
      <c r="H3504" s="33" t="s">
        <v>21</v>
      </c>
      <c r="I3504" s="33" t="s">
        <v>51</v>
      </c>
      <c r="J3504" s="33" t="s">
        <v>46</v>
      </c>
      <c r="K3504" s="63" t="s">
        <v>57</v>
      </c>
      <c r="L3504" s="32" t="str">
        <f t="shared" si="991"/>
        <v>AXOR4843</v>
      </c>
      <c r="M3504" s="32" t="str">
        <f t="shared" si="992"/>
        <v>BMJ II</v>
      </c>
      <c r="N3504" s="32" t="str">
        <f t="shared" si="993"/>
        <v>12 RODA</v>
      </c>
      <c r="O3504" s="146">
        <v>0.73585648148148142</v>
      </c>
      <c r="P3504" s="65">
        <v>0.73585648148148142</v>
      </c>
      <c r="Q3504" s="65"/>
      <c r="R3504" s="66">
        <v>6</v>
      </c>
      <c r="S3504" s="66">
        <v>51720</v>
      </c>
      <c r="T3504" s="66">
        <v>19900</v>
      </c>
      <c r="U3504" s="67">
        <f t="shared" si="985"/>
        <v>31.82</v>
      </c>
      <c r="V3504" s="66">
        <f t="shared" si="976"/>
        <v>645214.14</v>
      </c>
      <c r="W3504" s="66" t="str">
        <f t="shared" si="977"/>
        <v>&gt; 6</v>
      </c>
      <c r="X3504" s="66">
        <f>A3504+SUMIFS(Presensi!F:F,Presensi!E:E,'Entry Data'!AP3504)</f>
        <v>1</v>
      </c>
      <c r="Y3504" s="66">
        <f>IFERROR(INDEX('Retasi Pricing'!F:F,MATCH('Entry Data'!AM3504,'Retasi Pricing'!E:E,0))*X3504,"")</f>
        <v>34450</v>
      </c>
      <c r="Z3504" s="62" t="s">
        <v>26</v>
      </c>
      <c r="AA3504" s="62" t="s">
        <v>27</v>
      </c>
      <c r="AB3504" s="32"/>
      <c r="AC3504" s="32" t="s">
        <v>266</v>
      </c>
      <c r="AD3504" s="32" t="str">
        <f t="shared" si="978"/>
        <v/>
      </c>
      <c r="AF3504" s="5" t="str">
        <f t="shared" si="979"/>
        <v>Zulkifli Haribu44205</v>
      </c>
      <c r="AG3504" s="5" t="str">
        <f t="shared" si="980"/>
        <v>BMJ 05044205UTARADAY</v>
      </c>
      <c r="AH3504" s="5" t="str">
        <f t="shared" si="981"/>
        <v>Zulkifli Haribu44205UTARADAY</v>
      </c>
      <c r="AI3504" s="5" t="str">
        <f t="shared" si="982"/>
        <v>BMJ 05044205DAY</v>
      </c>
      <c r="AJ3504" s="5" t="str">
        <f t="shared" si="983"/>
        <v>Zulkifli Haribu44205DAY</v>
      </c>
      <c r="AK3504" s="5" t="str">
        <f t="shared" si="984"/>
        <v>Zulkifli HaribuBMJ II</v>
      </c>
      <c r="AL3504" s="5" t="str">
        <f t="shared" si="986"/>
        <v>6UTARA</v>
      </c>
      <c r="AM3504" s="5" t="str">
        <f t="shared" si="987"/>
        <v>&gt; 6UTARA12 RODA</v>
      </c>
      <c r="AN3504" s="5" t="str">
        <f t="shared" si="988"/>
        <v>Zulkifli HaribuBMJ II&gt; 6UTARA12 RODA</v>
      </c>
      <c r="AO3504" s="5" t="str">
        <f t="shared" si="989"/>
        <v>Zulkifli Haribu&gt; 6UTARA12 RODA</v>
      </c>
      <c r="AP3504" s="5" t="str">
        <f t="shared" si="990"/>
        <v>44205DAY</v>
      </c>
    </row>
    <row r="3505" spans="1:42" x14ac:dyDescent="0.3">
      <c r="A3505" s="33">
        <v>1</v>
      </c>
      <c r="B3505" s="33"/>
      <c r="C3505" s="70">
        <v>44205</v>
      </c>
      <c r="D3505" s="71" t="s">
        <v>19</v>
      </c>
      <c r="E3505" s="70">
        <v>44205</v>
      </c>
      <c r="F3505" s="71">
        <v>5168380</v>
      </c>
      <c r="G3505" s="33" t="s">
        <v>20</v>
      </c>
      <c r="H3505" s="33" t="s">
        <v>21</v>
      </c>
      <c r="I3505" s="33" t="s">
        <v>51</v>
      </c>
      <c r="J3505" s="33" t="s">
        <v>46</v>
      </c>
      <c r="K3505" s="63" t="s">
        <v>62</v>
      </c>
      <c r="L3505" s="32" t="str">
        <f t="shared" si="991"/>
        <v>FM260JD</v>
      </c>
      <c r="M3505" s="32" t="str">
        <f t="shared" si="992"/>
        <v>BMJ III</v>
      </c>
      <c r="N3505" s="32" t="str">
        <f t="shared" si="993"/>
        <v>10 RODA</v>
      </c>
      <c r="O3505" s="146">
        <v>0.71491898148148147</v>
      </c>
      <c r="P3505" s="65">
        <v>0.71491898148148147</v>
      </c>
      <c r="Q3505" s="65"/>
      <c r="R3505" s="66">
        <v>7</v>
      </c>
      <c r="S3505" s="66">
        <v>39520</v>
      </c>
      <c r="T3505" s="66">
        <v>14620</v>
      </c>
      <c r="U3505" s="67">
        <f t="shared" si="985"/>
        <v>24.9</v>
      </c>
      <c r="V3505" s="66">
        <f t="shared" si="976"/>
        <v>485400.6</v>
      </c>
      <c r="W3505" s="66" t="str">
        <f t="shared" si="977"/>
        <v>7 &gt;</v>
      </c>
      <c r="X3505" s="66">
        <f>A3505+SUMIFS(Presensi!F:F,Presensi!E:E,'Entry Data'!AP3505)</f>
        <v>1</v>
      </c>
      <c r="Y3505" s="66">
        <f>IFERROR(INDEX('Retasi Pricing'!F:F,MATCH('Entry Data'!AM3505,'Retasi Pricing'!E:E,0))*X3505,"")</f>
        <v>37750</v>
      </c>
      <c r="Z3505" s="62" t="s">
        <v>26</v>
      </c>
      <c r="AA3505" s="62" t="s">
        <v>27</v>
      </c>
      <c r="AB3505" s="32"/>
      <c r="AC3505" s="32" t="s">
        <v>210</v>
      </c>
      <c r="AD3505" s="32" t="str">
        <f t="shared" si="978"/>
        <v/>
      </c>
      <c r="AF3505" s="5" t="str">
        <f t="shared" si="979"/>
        <v>m.taha44205</v>
      </c>
      <c r="AG3505" s="5" t="str">
        <f t="shared" si="980"/>
        <v>BMJ 05344205UTARADAY</v>
      </c>
      <c r="AH3505" s="5" t="str">
        <f t="shared" si="981"/>
        <v>m.taha44205UTARADAY</v>
      </c>
      <c r="AI3505" s="5" t="str">
        <f t="shared" si="982"/>
        <v>BMJ 05344205DAY</v>
      </c>
      <c r="AJ3505" s="5" t="str">
        <f t="shared" si="983"/>
        <v>m.taha44205DAY</v>
      </c>
      <c r="AK3505" s="5" t="str">
        <f t="shared" si="984"/>
        <v>m.tahaBMJ III</v>
      </c>
      <c r="AL3505" s="5" t="str">
        <f t="shared" si="986"/>
        <v>7UTARA</v>
      </c>
      <c r="AM3505" s="5" t="str">
        <f t="shared" si="987"/>
        <v>7 &gt;UTARA10 RODA</v>
      </c>
      <c r="AN3505" s="5" t="str">
        <f t="shared" si="988"/>
        <v>m.tahaBMJ III7 &gt;UTARA10 RODA</v>
      </c>
      <c r="AO3505" s="5" t="str">
        <f t="shared" si="989"/>
        <v>m.taha7 &gt;UTARA10 RODA</v>
      </c>
      <c r="AP3505" s="5" t="str">
        <f t="shared" si="990"/>
        <v>44205DAY</v>
      </c>
    </row>
    <row r="3506" spans="1:42" x14ac:dyDescent="0.3">
      <c r="A3506" s="33">
        <v>1</v>
      </c>
      <c r="B3506" s="33"/>
      <c r="C3506" s="70">
        <v>44205</v>
      </c>
      <c r="D3506" s="71" t="s">
        <v>19</v>
      </c>
      <c r="E3506" s="70">
        <v>44205</v>
      </c>
      <c r="F3506" s="71">
        <v>5167974</v>
      </c>
      <c r="G3506" s="33" t="s">
        <v>20</v>
      </c>
      <c r="H3506" s="33" t="s">
        <v>21</v>
      </c>
      <c r="I3506" s="33" t="s">
        <v>51</v>
      </c>
      <c r="J3506" s="33" t="s">
        <v>46</v>
      </c>
      <c r="K3506" s="63" t="s">
        <v>67</v>
      </c>
      <c r="L3506" s="32" t="str">
        <f t="shared" si="991"/>
        <v>FM260JD</v>
      </c>
      <c r="M3506" s="32" t="str">
        <f t="shared" si="992"/>
        <v>BMJ III</v>
      </c>
      <c r="N3506" s="32" t="str">
        <f t="shared" si="993"/>
        <v>10 RODA</v>
      </c>
      <c r="O3506" s="146">
        <v>0.34956018518518522</v>
      </c>
      <c r="P3506" s="65">
        <v>0.35549768518518521</v>
      </c>
      <c r="Q3506" s="65"/>
      <c r="R3506" s="66">
        <v>1</v>
      </c>
      <c r="S3506" s="66">
        <v>40580</v>
      </c>
      <c r="T3506" s="66">
        <v>14540</v>
      </c>
      <c r="U3506" s="67">
        <f t="shared" si="985"/>
        <v>26.04</v>
      </c>
      <c r="V3506" s="66">
        <f t="shared" si="976"/>
        <v>507623.76</v>
      </c>
      <c r="W3506" s="66" t="str">
        <f t="shared" si="977"/>
        <v>1 &gt; 4</v>
      </c>
      <c r="X3506" s="66">
        <f>A3506+SUMIFS(Presensi!F:F,Presensi!E:E,'Entry Data'!AP3506)</f>
        <v>1</v>
      </c>
      <c r="Y3506" s="66">
        <f>IFERROR(INDEX('Retasi Pricing'!F:F,MATCH('Entry Data'!AM3506,'Retasi Pricing'!E:E,0))*X3506,"")</f>
        <v>25000</v>
      </c>
      <c r="Z3506" s="62" t="s">
        <v>26</v>
      </c>
      <c r="AA3506" s="62" t="s">
        <v>27</v>
      </c>
      <c r="AB3506" s="32"/>
      <c r="AC3506" s="32" t="s">
        <v>210</v>
      </c>
      <c r="AD3506" s="32" t="str">
        <f t="shared" si="978"/>
        <v/>
      </c>
      <c r="AF3506" s="5" t="str">
        <f t="shared" si="979"/>
        <v>m.taha44205</v>
      </c>
      <c r="AG3506" s="5" t="str">
        <f t="shared" si="980"/>
        <v>BMJ 05444205UTARADAY</v>
      </c>
      <c r="AH3506" s="5" t="str">
        <f t="shared" si="981"/>
        <v>m.taha44205UTARADAY</v>
      </c>
      <c r="AI3506" s="5" t="str">
        <f t="shared" si="982"/>
        <v>BMJ 05444205DAY</v>
      </c>
      <c r="AJ3506" s="5" t="str">
        <f t="shared" si="983"/>
        <v>m.taha44205DAY</v>
      </c>
      <c r="AK3506" s="5" t="str">
        <f t="shared" si="984"/>
        <v>m.tahaBMJ III</v>
      </c>
      <c r="AL3506" s="5" t="str">
        <f t="shared" si="986"/>
        <v>1UTARA</v>
      </c>
      <c r="AM3506" s="5" t="str">
        <f t="shared" si="987"/>
        <v>1 &gt; 4UTARA10 RODA</v>
      </c>
      <c r="AN3506" s="5" t="str">
        <f t="shared" si="988"/>
        <v>m.tahaBMJ III1 &gt; 4UTARA10 RODA</v>
      </c>
      <c r="AO3506" s="5" t="str">
        <f t="shared" si="989"/>
        <v>m.taha1 &gt; 4UTARA10 RODA</v>
      </c>
      <c r="AP3506" s="5" t="str">
        <f t="shared" si="990"/>
        <v>44205DAY</v>
      </c>
    </row>
    <row r="3507" spans="1:42" x14ac:dyDescent="0.3">
      <c r="A3507" s="33">
        <v>1</v>
      </c>
      <c r="B3507" s="33"/>
      <c r="C3507" s="70">
        <v>44205</v>
      </c>
      <c r="D3507" s="71" t="s">
        <v>19</v>
      </c>
      <c r="E3507" s="70">
        <v>44205</v>
      </c>
      <c r="F3507" s="71">
        <v>5168033</v>
      </c>
      <c r="G3507" s="33" t="s">
        <v>20</v>
      </c>
      <c r="H3507" s="33" t="s">
        <v>21</v>
      </c>
      <c r="I3507" s="33" t="s">
        <v>51</v>
      </c>
      <c r="J3507" s="33" t="s">
        <v>46</v>
      </c>
      <c r="K3507" s="63" t="s">
        <v>67</v>
      </c>
      <c r="L3507" s="32" t="str">
        <f t="shared" si="991"/>
        <v>FM260JD</v>
      </c>
      <c r="M3507" s="32" t="str">
        <f t="shared" si="992"/>
        <v>BMJ III</v>
      </c>
      <c r="N3507" s="32" t="str">
        <f t="shared" si="993"/>
        <v>10 RODA</v>
      </c>
      <c r="O3507" s="146">
        <v>0.40388888888888891</v>
      </c>
      <c r="P3507" s="65">
        <v>0.40388888888888891</v>
      </c>
      <c r="Q3507" s="65"/>
      <c r="R3507" s="66">
        <v>2</v>
      </c>
      <c r="S3507" s="66">
        <v>39540</v>
      </c>
      <c r="T3507" s="66">
        <v>14540</v>
      </c>
      <c r="U3507" s="67">
        <f t="shared" si="985"/>
        <v>25</v>
      </c>
      <c r="V3507" s="66">
        <f t="shared" si="976"/>
        <v>487350</v>
      </c>
      <c r="W3507" s="66" t="str">
        <f t="shared" si="977"/>
        <v>1 &gt; 4</v>
      </c>
      <c r="X3507" s="66">
        <f>A3507+SUMIFS(Presensi!F:F,Presensi!E:E,'Entry Data'!AP3507)</f>
        <v>1</v>
      </c>
      <c r="Y3507" s="66">
        <f>IFERROR(INDEX('Retasi Pricing'!F:F,MATCH('Entry Data'!AM3507,'Retasi Pricing'!E:E,0))*X3507,"")</f>
        <v>25000</v>
      </c>
      <c r="Z3507" s="62" t="s">
        <v>26</v>
      </c>
      <c r="AA3507" s="62" t="s">
        <v>27</v>
      </c>
      <c r="AB3507" s="32"/>
      <c r="AC3507" s="32" t="s">
        <v>210</v>
      </c>
      <c r="AD3507" s="32" t="str">
        <f t="shared" si="978"/>
        <v/>
      </c>
      <c r="AF3507" s="5" t="str">
        <f t="shared" si="979"/>
        <v>m.taha44205</v>
      </c>
      <c r="AG3507" s="5" t="str">
        <f t="shared" si="980"/>
        <v>BMJ 05444205UTARADAY</v>
      </c>
      <c r="AH3507" s="5" t="str">
        <f t="shared" si="981"/>
        <v>m.taha44205UTARADAY</v>
      </c>
      <c r="AI3507" s="5" t="str">
        <f t="shared" si="982"/>
        <v>BMJ 05444205DAY</v>
      </c>
      <c r="AJ3507" s="5" t="str">
        <f t="shared" si="983"/>
        <v>m.taha44205DAY</v>
      </c>
      <c r="AK3507" s="5" t="str">
        <f t="shared" si="984"/>
        <v>m.tahaBMJ III</v>
      </c>
      <c r="AL3507" s="5" t="str">
        <f t="shared" si="986"/>
        <v>2UTARA</v>
      </c>
      <c r="AM3507" s="5" t="str">
        <f t="shared" si="987"/>
        <v>1 &gt; 4UTARA10 RODA</v>
      </c>
      <c r="AN3507" s="5" t="str">
        <f t="shared" si="988"/>
        <v>m.tahaBMJ III1 &gt; 4UTARA10 RODA</v>
      </c>
      <c r="AO3507" s="5" t="str">
        <f t="shared" si="989"/>
        <v>m.taha1 &gt; 4UTARA10 RODA</v>
      </c>
      <c r="AP3507" s="5" t="str">
        <f t="shared" si="990"/>
        <v>44205DAY</v>
      </c>
    </row>
    <row r="3508" spans="1:42" x14ac:dyDescent="0.3">
      <c r="A3508" s="33">
        <v>1</v>
      </c>
      <c r="B3508" s="33"/>
      <c r="C3508" s="70">
        <v>44205</v>
      </c>
      <c r="D3508" s="71" t="s">
        <v>19</v>
      </c>
      <c r="E3508" s="70">
        <v>44205</v>
      </c>
      <c r="F3508" s="71">
        <v>5168111</v>
      </c>
      <c r="G3508" s="33" t="s">
        <v>20</v>
      </c>
      <c r="H3508" s="33" t="s">
        <v>21</v>
      </c>
      <c r="I3508" s="33" t="s">
        <v>51</v>
      </c>
      <c r="J3508" s="33" t="s">
        <v>23</v>
      </c>
      <c r="K3508" s="63" t="s">
        <v>67</v>
      </c>
      <c r="L3508" s="32" t="str">
        <f t="shared" si="991"/>
        <v>FM260JD</v>
      </c>
      <c r="M3508" s="32" t="str">
        <f t="shared" si="992"/>
        <v>BMJ III</v>
      </c>
      <c r="N3508" s="32" t="str">
        <f t="shared" si="993"/>
        <v>10 RODA</v>
      </c>
      <c r="O3508" s="146">
        <v>0.4707986111111111</v>
      </c>
      <c r="P3508" s="65">
        <v>0.4707986111111111</v>
      </c>
      <c r="Q3508" s="65"/>
      <c r="R3508" s="66">
        <v>3</v>
      </c>
      <c r="S3508" s="66">
        <v>39240</v>
      </c>
      <c r="T3508" s="66">
        <v>14540</v>
      </c>
      <c r="U3508" s="67">
        <f t="shared" si="985"/>
        <v>24.7</v>
      </c>
      <c r="V3508" s="66">
        <f t="shared" si="976"/>
        <v>481501.79999999993</v>
      </c>
      <c r="W3508" s="66" t="str">
        <f t="shared" si="977"/>
        <v>1 &gt; 4</v>
      </c>
      <c r="X3508" s="66">
        <f>A3508+SUMIFS(Presensi!F:F,Presensi!E:E,'Entry Data'!AP3508)</f>
        <v>1</v>
      </c>
      <c r="Y3508" s="66">
        <f>IFERROR(INDEX('Retasi Pricing'!F:F,MATCH('Entry Data'!AM3508,'Retasi Pricing'!E:E,0))*X3508,"")</f>
        <v>25000</v>
      </c>
      <c r="Z3508" s="62" t="s">
        <v>26</v>
      </c>
      <c r="AA3508" s="62" t="s">
        <v>27</v>
      </c>
      <c r="AB3508" s="32"/>
      <c r="AC3508" s="32" t="s">
        <v>210</v>
      </c>
      <c r="AD3508" s="32" t="str">
        <f t="shared" si="978"/>
        <v/>
      </c>
      <c r="AF3508" s="5" t="str">
        <f t="shared" si="979"/>
        <v>m.taha44205</v>
      </c>
      <c r="AG3508" s="5" t="str">
        <f t="shared" si="980"/>
        <v>BMJ 05444205UTARADAY</v>
      </c>
      <c r="AH3508" s="5" t="str">
        <f t="shared" si="981"/>
        <v>m.taha44205UTARADAY</v>
      </c>
      <c r="AI3508" s="5" t="str">
        <f t="shared" si="982"/>
        <v>BMJ 05444205DAY</v>
      </c>
      <c r="AJ3508" s="5" t="str">
        <f t="shared" si="983"/>
        <v>m.taha44205DAY</v>
      </c>
      <c r="AK3508" s="5" t="str">
        <f t="shared" si="984"/>
        <v>m.tahaBMJ III</v>
      </c>
      <c r="AL3508" s="5" t="str">
        <f t="shared" si="986"/>
        <v>3UTARA</v>
      </c>
      <c r="AM3508" s="5" t="str">
        <f t="shared" si="987"/>
        <v>1 &gt; 4UTARA10 RODA</v>
      </c>
      <c r="AN3508" s="5" t="str">
        <f t="shared" si="988"/>
        <v>m.tahaBMJ III1 &gt; 4UTARA10 RODA</v>
      </c>
      <c r="AO3508" s="5" t="str">
        <f t="shared" si="989"/>
        <v>m.taha1 &gt; 4UTARA10 RODA</v>
      </c>
      <c r="AP3508" s="5" t="str">
        <f t="shared" si="990"/>
        <v>44205DAY</v>
      </c>
    </row>
    <row r="3509" spans="1:42" x14ac:dyDescent="0.3">
      <c r="A3509" s="33">
        <v>1</v>
      </c>
      <c r="B3509" s="33"/>
      <c r="C3509" s="70">
        <v>44205</v>
      </c>
      <c r="D3509" s="71" t="s">
        <v>19</v>
      </c>
      <c r="E3509" s="70">
        <v>44205</v>
      </c>
      <c r="F3509" s="71">
        <v>5168207</v>
      </c>
      <c r="G3509" s="33" t="s">
        <v>20</v>
      </c>
      <c r="H3509" s="33" t="s">
        <v>21</v>
      </c>
      <c r="I3509" s="33" t="s">
        <v>51</v>
      </c>
      <c r="J3509" s="33" t="s">
        <v>46</v>
      </c>
      <c r="K3509" s="63" t="s">
        <v>67</v>
      </c>
      <c r="L3509" s="32" t="str">
        <f t="shared" si="991"/>
        <v>FM260JD</v>
      </c>
      <c r="M3509" s="32" t="str">
        <f t="shared" si="992"/>
        <v>BMJ III</v>
      </c>
      <c r="N3509" s="32" t="str">
        <f t="shared" si="993"/>
        <v>10 RODA</v>
      </c>
      <c r="O3509" s="146">
        <v>0.5568981481481482</v>
      </c>
      <c r="P3509" s="65">
        <v>0.5568981481481482</v>
      </c>
      <c r="Q3509" s="65"/>
      <c r="R3509" s="66">
        <v>4</v>
      </c>
      <c r="S3509" s="66">
        <v>38800</v>
      </c>
      <c r="T3509" s="66">
        <v>14540</v>
      </c>
      <c r="U3509" s="67">
        <f t="shared" si="985"/>
        <v>24.26</v>
      </c>
      <c r="V3509" s="66">
        <f t="shared" si="976"/>
        <v>472924.44000000006</v>
      </c>
      <c r="W3509" s="66" t="str">
        <f t="shared" si="977"/>
        <v>1 &gt; 4</v>
      </c>
      <c r="X3509" s="66">
        <f>A3509+SUMIFS(Presensi!F:F,Presensi!E:E,'Entry Data'!AP3509)</f>
        <v>1</v>
      </c>
      <c r="Y3509" s="66">
        <f>IFERROR(INDEX('Retasi Pricing'!F:F,MATCH('Entry Data'!AM3509,'Retasi Pricing'!E:E,0))*X3509,"")</f>
        <v>25000</v>
      </c>
      <c r="Z3509" s="62" t="s">
        <v>26</v>
      </c>
      <c r="AA3509" s="62" t="s">
        <v>27</v>
      </c>
      <c r="AB3509" s="32"/>
      <c r="AC3509" s="32" t="s">
        <v>210</v>
      </c>
      <c r="AD3509" s="32" t="str">
        <f t="shared" si="978"/>
        <v/>
      </c>
      <c r="AF3509" s="5" t="str">
        <f t="shared" si="979"/>
        <v>m.taha44205</v>
      </c>
      <c r="AG3509" s="5" t="str">
        <f t="shared" si="980"/>
        <v>BMJ 05444205UTARADAY</v>
      </c>
      <c r="AH3509" s="5" t="str">
        <f t="shared" si="981"/>
        <v>m.taha44205UTARADAY</v>
      </c>
      <c r="AI3509" s="5" t="str">
        <f t="shared" si="982"/>
        <v>BMJ 05444205DAY</v>
      </c>
      <c r="AJ3509" s="5" t="str">
        <f t="shared" si="983"/>
        <v>m.taha44205DAY</v>
      </c>
      <c r="AK3509" s="5" t="str">
        <f t="shared" si="984"/>
        <v>m.tahaBMJ III</v>
      </c>
      <c r="AL3509" s="5" t="str">
        <f t="shared" si="986"/>
        <v>4UTARA</v>
      </c>
      <c r="AM3509" s="5" t="str">
        <f t="shared" si="987"/>
        <v>1 &gt; 4UTARA10 RODA</v>
      </c>
      <c r="AN3509" s="5" t="str">
        <f t="shared" si="988"/>
        <v>m.tahaBMJ III1 &gt; 4UTARA10 RODA</v>
      </c>
      <c r="AO3509" s="5" t="str">
        <f t="shared" si="989"/>
        <v>m.taha1 &gt; 4UTARA10 RODA</v>
      </c>
      <c r="AP3509" s="5" t="str">
        <f t="shared" si="990"/>
        <v>44205DAY</v>
      </c>
    </row>
    <row r="3510" spans="1:42" x14ac:dyDescent="0.3">
      <c r="A3510" s="33">
        <v>1</v>
      </c>
      <c r="B3510" s="33"/>
      <c r="C3510" s="70">
        <v>44205</v>
      </c>
      <c r="D3510" s="71" t="s">
        <v>19</v>
      </c>
      <c r="E3510" s="70">
        <v>44205</v>
      </c>
      <c r="F3510" s="71">
        <v>5168270</v>
      </c>
      <c r="G3510" s="33" t="s">
        <v>20</v>
      </c>
      <c r="H3510" s="33" t="s">
        <v>21</v>
      </c>
      <c r="I3510" s="33" t="s">
        <v>51</v>
      </c>
      <c r="J3510" s="33" t="s">
        <v>46</v>
      </c>
      <c r="K3510" s="63" t="s">
        <v>67</v>
      </c>
      <c r="L3510" s="32" t="str">
        <f t="shared" si="991"/>
        <v>FM260JD</v>
      </c>
      <c r="M3510" s="32" t="str">
        <f t="shared" si="992"/>
        <v>BMJ III</v>
      </c>
      <c r="N3510" s="32" t="str">
        <f t="shared" si="993"/>
        <v>10 RODA</v>
      </c>
      <c r="O3510" s="146">
        <v>0.61368055555555556</v>
      </c>
      <c r="P3510" s="65">
        <v>0.61368055555555556</v>
      </c>
      <c r="Q3510" s="65"/>
      <c r="R3510" s="66">
        <v>5</v>
      </c>
      <c r="S3510" s="66">
        <v>38040</v>
      </c>
      <c r="T3510" s="66">
        <v>14540</v>
      </c>
      <c r="U3510" s="67">
        <f t="shared" si="985"/>
        <v>23.5</v>
      </c>
      <c r="V3510" s="66">
        <f t="shared" si="976"/>
        <v>458109</v>
      </c>
      <c r="W3510" s="66" t="str">
        <f t="shared" si="977"/>
        <v>&gt; 5</v>
      </c>
      <c r="X3510" s="66">
        <f>A3510+SUMIFS(Presensi!F:F,Presensi!E:E,'Entry Data'!AP3510)</f>
        <v>1</v>
      </c>
      <c r="Y3510" s="66">
        <f>IFERROR(INDEX('Retasi Pricing'!F:F,MATCH('Entry Data'!AM3510,'Retasi Pricing'!E:E,0))*X3510,"")</f>
        <v>27650</v>
      </c>
      <c r="Z3510" s="62" t="s">
        <v>26</v>
      </c>
      <c r="AA3510" s="62" t="s">
        <v>27</v>
      </c>
      <c r="AB3510" s="32"/>
      <c r="AC3510" s="32" t="s">
        <v>210</v>
      </c>
      <c r="AD3510" s="32" t="str">
        <f t="shared" si="978"/>
        <v/>
      </c>
      <c r="AF3510" s="5" t="str">
        <f t="shared" si="979"/>
        <v>m.taha44205</v>
      </c>
      <c r="AG3510" s="5" t="str">
        <f t="shared" si="980"/>
        <v>BMJ 05444205UTARADAY</v>
      </c>
      <c r="AH3510" s="5" t="str">
        <f t="shared" si="981"/>
        <v>m.taha44205UTARADAY</v>
      </c>
      <c r="AI3510" s="5" t="str">
        <f t="shared" si="982"/>
        <v>BMJ 05444205DAY</v>
      </c>
      <c r="AJ3510" s="5" t="str">
        <f t="shared" si="983"/>
        <v>m.taha44205DAY</v>
      </c>
      <c r="AK3510" s="5" t="str">
        <f t="shared" si="984"/>
        <v>m.tahaBMJ III</v>
      </c>
      <c r="AL3510" s="5" t="str">
        <f t="shared" si="986"/>
        <v>5UTARA</v>
      </c>
      <c r="AM3510" s="5" t="str">
        <f t="shared" si="987"/>
        <v>&gt; 5UTARA10 RODA</v>
      </c>
      <c r="AN3510" s="5" t="str">
        <f t="shared" si="988"/>
        <v>m.tahaBMJ III&gt; 5UTARA10 RODA</v>
      </c>
      <c r="AO3510" s="5" t="str">
        <f t="shared" si="989"/>
        <v>m.taha&gt; 5UTARA10 RODA</v>
      </c>
      <c r="AP3510" s="5" t="str">
        <f t="shared" si="990"/>
        <v>44205DAY</v>
      </c>
    </row>
    <row r="3511" spans="1:42" x14ac:dyDescent="0.3">
      <c r="A3511" s="33">
        <v>1</v>
      </c>
      <c r="B3511" s="33"/>
      <c r="C3511" s="70">
        <v>44205</v>
      </c>
      <c r="D3511" s="71" t="s">
        <v>19</v>
      </c>
      <c r="E3511" s="70">
        <v>44205</v>
      </c>
      <c r="F3511" s="71">
        <v>5168334</v>
      </c>
      <c r="G3511" s="33" t="s">
        <v>20</v>
      </c>
      <c r="H3511" s="33" t="s">
        <v>21</v>
      </c>
      <c r="I3511" s="33" t="s">
        <v>51</v>
      </c>
      <c r="J3511" s="33" t="s">
        <v>23</v>
      </c>
      <c r="K3511" s="63" t="s">
        <v>67</v>
      </c>
      <c r="L3511" s="32" t="str">
        <f t="shared" si="991"/>
        <v>FM260JD</v>
      </c>
      <c r="M3511" s="32" t="str">
        <f t="shared" si="992"/>
        <v>BMJ III</v>
      </c>
      <c r="N3511" s="32" t="str">
        <f t="shared" si="993"/>
        <v>10 RODA</v>
      </c>
      <c r="O3511" s="146">
        <v>0.66925925925925922</v>
      </c>
      <c r="P3511" s="65">
        <v>0.66925925925925922</v>
      </c>
      <c r="Q3511" s="65"/>
      <c r="R3511" s="66">
        <v>6</v>
      </c>
      <c r="S3511" s="66">
        <v>39000</v>
      </c>
      <c r="T3511" s="66">
        <v>14540</v>
      </c>
      <c r="U3511" s="67">
        <f t="shared" si="985"/>
        <v>24.46</v>
      </c>
      <c r="V3511" s="66">
        <f t="shared" si="976"/>
        <v>476823.24</v>
      </c>
      <c r="W3511" s="66" t="str">
        <f t="shared" si="977"/>
        <v>&gt; 6</v>
      </c>
      <c r="X3511" s="66">
        <f>A3511+SUMIFS(Presensi!F:F,Presensi!E:E,'Entry Data'!AP3511)</f>
        <v>1</v>
      </c>
      <c r="Y3511" s="66">
        <f>IFERROR(INDEX('Retasi Pricing'!F:F,MATCH('Entry Data'!AM3511,'Retasi Pricing'!E:E,0))*X3511,"")</f>
        <v>30800</v>
      </c>
      <c r="Z3511" s="62" t="s">
        <v>26</v>
      </c>
      <c r="AA3511" s="62" t="s">
        <v>27</v>
      </c>
      <c r="AB3511" s="32"/>
      <c r="AC3511" s="32" t="s">
        <v>210</v>
      </c>
      <c r="AD3511" s="32" t="str">
        <f t="shared" si="978"/>
        <v/>
      </c>
      <c r="AF3511" s="5" t="str">
        <f t="shared" si="979"/>
        <v>m.taha44205</v>
      </c>
      <c r="AG3511" s="5" t="str">
        <f t="shared" si="980"/>
        <v>BMJ 05444205UTARADAY</v>
      </c>
      <c r="AH3511" s="5" t="str">
        <f t="shared" si="981"/>
        <v>m.taha44205UTARADAY</v>
      </c>
      <c r="AI3511" s="5" t="str">
        <f t="shared" si="982"/>
        <v>BMJ 05444205DAY</v>
      </c>
      <c r="AJ3511" s="5" t="str">
        <f t="shared" si="983"/>
        <v>m.taha44205DAY</v>
      </c>
      <c r="AK3511" s="5" t="str">
        <f t="shared" si="984"/>
        <v>m.tahaBMJ III</v>
      </c>
      <c r="AL3511" s="5" t="str">
        <f t="shared" si="986"/>
        <v>6UTARA</v>
      </c>
      <c r="AM3511" s="5" t="str">
        <f t="shared" si="987"/>
        <v>&gt; 6UTARA10 RODA</v>
      </c>
      <c r="AN3511" s="5" t="str">
        <f t="shared" si="988"/>
        <v>m.tahaBMJ III&gt; 6UTARA10 RODA</v>
      </c>
      <c r="AO3511" s="5" t="str">
        <f t="shared" si="989"/>
        <v>m.taha&gt; 6UTARA10 RODA</v>
      </c>
      <c r="AP3511" s="5" t="str">
        <f t="shared" si="990"/>
        <v>44205DAY</v>
      </c>
    </row>
    <row r="3512" spans="1:42" x14ac:dyDescent="0.3">
      <c r="A3512" s="33">
        <v>1</v>
      </c>
      <c r="B3512" s="33"/>
      <c r="C3512" s="70">
        <v>44205</v>
      </c>
      <c r="D3512" s="71" t="s">
        <v>19</v>
      </c>
      <c r="E3512" s="70">
        <v>44205</v>
      </c>
      <c r="F3512" s="71">
        <v>5167972</v>
      </c>
      <c r="G3512" s="33" t="s">
        <v>20</v>
      </c>
      <c r="H3512" s="33" t="s">
        <v>21</v>
      </c>
      <c r="I3512" s="33" t="s">
        <v>51</v>
      </c>
      <c r="J3512" s="33" t="s">
        <v>46</v>
      </c>
      <c r="K3512" s="63" t="s">
        <v>69</v>
      </c>
      <c r="L3512" s="32" t="str">
        <f t="shared" si="991"/>
        <v>FM260JD</v>
      </c>
      <c r="M3512" s="32" t="str">
        <f t="shared" si="992"/>
        <v>BMJ III</v>
      </c>
      <c r="N3512" s="32" t="str">
        <f t="shared" si="993"/>
        <v>10 RODA</v>
      </c>
      <c r="O3512" s="146">
        <v>0.34862268518518519</v>
      </c>
      <c r="P3512" s="65">
        <v>0.35531249999999998</v>
      </c>
      <c r="Q3512" s="65"/>
      <c r="R3512" s="66">
        <v>1</v>
      </c>
      <c r="S3512" s="66">
        <v>40420</v>
      </c>
      <c r="T3512" s="66">
        <v>14620</v>
      </c>
      <c r="U3512" s="67">
        <f t="shared" si="985"/>
        <v>25.8</v>
      </c>
      <c r="V3512" s="66">
        <f t="shared" si="976"/>
        <v>502945.20000000007</v>
      </c>
      <c r="W3512" s="66" t="str">
        <f t="shared" si="977"/>
        <v>1 &gt; 4</v>
      </c>
      <c r="X3512" s="66">
        <f>A3512+SUMIFS(Presensi!F:F,Presensi!E:E,'Entry Data'!AP3512)</f>
        <v>1</v>
      </c>
      <c r="Y3512" s="66">
        <f>IFERROR(INDEX('Retasi Pricing'!F:F,MATCH('Entry Data'!AM3512,'Retasi Pricing'!E:E,0))*X3512,"")</f>
        <v>25000</v>
      </c>
      <c r="Z3512" s="62" t="s">
        <v>26</v>
      </c>
      <c r="AA3512" s="62" t="s">
        <v>27</v>
      </c>
      <c r="AB3512" s="32"/>
      <c r="AC3512" s="32" t="s">
        <v>178</v>
      </c>
      <c r="AD3512" s="32" t="str">
        <f t="shared" si="978"/>
        <v/>
      </c>
      <c r="AF3512" s="5" t="str">
        <f t="shared" si="979"/>
        <v>abrar44205</v>
      </c>
      <c r="AG3512" s="5" t="str">
        <f t="shared" si="980"/>
        <v>BMJ 05544205UTARADAY</v>
      </c>
      <c r="AH3512" s="5" t="str">
        <f t="shared" si="981"/>
        <v>abrar44205UTARADAY</v>
      </c>
      <c r="AI3512" s="5" t="str">
        <f t="shared" si="982"/>
        <v>BMJ 05544205DAY</v>
      </c>
      <c r="AJ3512" s="5" t="str">
        <f t="shared" si="983"/>
        <v>abrar44205DAY</v>
      </c>
      <c r="AK3512" s="5" t="str">
        <f t="shared" si="984"/>
        <v>abrarBMJ III</v>
      </c>
      <c r="AL3512" s="5" t="str">
        <f t="shared" si="986"/>
        <v>1UTARA</v>
      </c>
      <c r="AM3512" s="5" t="str">
        <f t="shared" si="987"/>
        <v>1 &gt; 4UTARA10 RODA</v>
      </c>
      <c r="AN3512" s="5" t="str">
        <f t="shared" si="988"/>
        <v>abrarBMJ III1 &gt; 4UTARA10 RODA</v>
      </c>
      <c r="AO3512" s="5" t="str">
        <f t="shared" si="989"/>
        <v>abrar1 &gt; 4UTARA10 RODA</v>
      </c>
      <c r="AP3512" s="5" t="str">
        <f t="shared" si="990"/>
        <v>44205DAY</v>
      </c>
    </row>
    <row r="3513" spans="1:42" x14ac:dyDescent="0.3">
      <c r="A3513" s="33">
        <v>1</v>
      </c>
      <c r="B3513" s="33"/>
      <c r="C3513" s="70">
        <v>44205</v>
      </c>
      <c r="D3513" s="71" t="s">
        <v>19</v>
      </c>
      <c r="E3513" s="70">
        <v>44205</v>
      </c>
      <c r="F3513" s="71">
        <v>5168272</v>
      </c>
      <c r="G3513" s="33" t="s">
        <v>20</v>
      </c>
      <c r="H3513" s="33" t="s">
        <v>21</v>
      </c>
      <c r="I3513" s="33" t="s">
        <v>51</v>
      </c>
      <c r="J3513" s="33" t="s">
        <v>23</v>
      </c>
      <c r="K3513" s="63" t="s">
        <v>69</v>
      </c>
      <c r="L3513" s="32" t="str">
        <f t="shared" si="991"/>
        <v>FM260JD</v>
      </c>
      <c r="M3513" s="32" t="str">
        <f t="shared" si="992"/>
        <v>BMJ III</v>
      </c>
      <c r="N3513" s="32" t="str">
        <f t="shared" si="993"/>
        <v>10 RODA</v>
      </c>
      <c r="O3513" s="146">
        <v>0.61447916666666669</v>
      </c>
      <c r="P3513" s="65">
        <v>0.61447916666666669</v>
      </c>
      <c r="Q3513" s="65"/>
      <c r="R3513" s="66">
        <v>2</v>
      </c>
      <c r="S3513" s="66">
        <v>38360</v>
      </c>
      <c r="T3513" s="66">
        <v>14620</v>
      </c>
      <c r="U3513" s="67">
        <f t="shared" si="985"/>
        <v>23.74</v>
      </c>
      <c r="V3513" s="66">
        <f t="shared" si="976"/>
        <v>462787.55999999994</v>
      </c>
      <c r="W3513" s="66" t="str">
        <f t="shared" si="977"/>
        <v>1 &gt; 4</v>
      </c>
      <c r="X3513" s="66">
        <f>A3513+SUMIFS(Presensi!F:F,Presensi!E:E,'Entry Data'!AP3513)</f>
        <v>1</v>
      </c>
      <c r="Y3513" s="66">
        <f>IFERROR(INDEX('Retasi Pricing'!F:F,MATCH('Entry Data'!AM3513,'Retasi Pricing'!E:E,0))*X3513,"")</f>
        <v>25000</v>
      </c>
      <c r="Z3513" s="62" t="s">
        <v>26</v>
      </c>
      <c r="AA3513" s="62" t="s">
        <v>27</v>
      </c>
      <c r="AB3513" s="32"/>
      <c r="AC3513" s="32" t="s">
        <v>178</v>
      </c>
      <c r="AD3513" s="32" t="str">
        <f t="shared" si="978"/>
        <v/>
      </c>
      <c r="AF3513" s="5" t="str">
        <f t="shared" si="979"/>
        <v>abrar44205</v>
      </c>
      <c r="AG3513" s="5" t="str">
        <f t="shared" si="980"/>
        <v>BMJ 05544205UTARADAY</v>
      </c>
      <c r="AH3513" s="5" t="str">
        <f t="shared" si="981"/>
        <v>abrar44205UTARADAY</v>
      </c>
      <c r="AI3513" s="5" t="str">
        <f t="shared" si="982"/>
        <v>BMJ 05544205DAY</v>
      </c>
      <c r="AJ3513" s="5" t="str">
        <f t="shared" si="983"/>
        <v>abrar44205DAY</v>
      </c>
      <c r="AK3513" s="5" t="str">
        <f t="shared" si="984"/>
        <v>abrarBMJ III</v>
      </c>
      <c r="AL3513" s="5" t="str">
        <f t="shared" si="986"/>
        <v>2UTARA</v>
      </c>
      <c r="AM3513" s="5" t="str">
        <f t="shared" si="987"/>
        <v>1 &gt; 4UTARA10 RODA</v>
      </c>
      <c r="AN3513" s="5" t="str">
        <f t="shared" si="988"/>
        <v>abrarBMJ III1 &gt; 4UTARA10 RODA</v>
      </c>
      <c r="AO3513" s="5" t="str">
        <f t="shared" si="989"/>
        <v>abrar1 &gt; 4UTARA10 RODA</v>
      </c>
      <c r="AP3513" s="5" t="str">
        <f t="shared" si="990"/>
        <v>44205DAY</v>
      </c>
    </row>
    <row r="3514" spans="1:42" x14ac:dyDescent="0.3">
      <c r="A3514" s="33">
        <v>1</v>
      </c>
      <c r="B3514" s="33"/>
      <c r="C3514" s="70">
        <v>44205</v>
      </c>
      <c r="D3514" s="71" t="s">
        <v>19</v>
      </c>
      <c r="E3514" s="70">
        <v>44205</v>
      </c>
      <c r="F3514" s="71">
        <v>5168337</v>
      </c>
      <c r="G3514" s="33" t="s">
        <v>20</v>
      </c>
      <c r="H3514" s="33" t="s">
        <v>21</v>
      </c>
      <c r="I3514" s="33" t="s">
        <v>51</v>
      </c>
      <c r="J3514" s="33" t="s">
        <v>46</v>
      </c>
      <c r="K3514" s="63" t="s">
        <v>69</v>
      </c>
      <c r="L3514" s="32" t="str">
        <f t="shared" si="991"/>
        <v>FM260JD</v>
      </c>
      <c r="M3514" s="32" t="str">
        <f t="shared" si="992"/>
        <v>BMJ III</v>
      </c>
      <c r="N3514" s="32" t="str">
        <f t="shared" si="993"/>
        <v>10 RODA</v>
      </c>
      <c r="O3514" s="146">
        <v>0.6721759259259259</v>
      </c>
      <c r="P3514" s="65">
        <v>0.6721759259259259</v>
      </c>
      <c r="Q3514" s="65"/>
      <c r="R3514" s="66">
        <v>3</v>
      </c>
      <c r="S3514" s="66">
        <v>36660</v>
      </c>
      <c r="T3514" s="66">
        <v>14620</v>
      </c>
      <c r="U3514" s="67">
        <f t="shared" si="985"/>
        <v>22.04</v>
      </c>
      <c r="V3514" s="66">
        <f t="shared" si="976"/>
        <v>429647.75999999995</v>
      </c>
      <c r="W3514" s="66" t="str">
        <f t="shared" si="977"/>
        <v>1 &gt; 4</v>
      </c>
      <c r="X3514" s="66">
        <f>A3514+SUMIFS(Presensi!F:F,Presensi!E:E,'Entry Data'!AP3514)</f>
        <v>1</v>
      </c>
      <c r="Y3514" s="66">
        <f>IFERROR(INDEX('Retasi Pricing'!F:F,MATCH('Entry Data'!AM3514,'Retasi Pricing'!E:E,0))*X3514,"")</f>
        <v>25000</v>
      </c>
      <c r="Z3514" s="62" t="s">
        <v>26</v>
      </c>
      <c r="AA3514" s="62" t="s">
        <v>27</v>
      </c>
      <c r="AB3514" s="32"/>
      <c r="AC3514" s="32" t="s">
        <v>178</v>
      </c>
      <c r="AD3514" s="32" t="str">
        <f t="shared" si="978"/>
        <v/>
      </c>
      <c r="AF3514" s="5" t="str">
        <f t="shared" si="979"/>
        <v>abrar44205</v>
      </c>
      <c r="AG3514" s="5" t="str">
        <f t="shared" si="980"/>
        <v>BMJ 05544205UTARADAY</v>
      </c>
      <c r="AH3514" s="5" t="str">
        <f t="shared" si="981"/>
        <v>abrar44205UTARADAY</v>
      </c>
      <c r="AI3514" s="5" t="str">
        <f t="shared" si="982"/>
        <v>BMJ 05544205DAY</v>
      </c>
      <c r="AJ3514" s="5" t="str">
        <f t="shared" si="983"/>
        <v>abrar44205DAY</v>
      </c>
      <c r="AK3514" s="5" t="str">
        <f t="shared" si="984"/>
        <v>abrarBMJ III</v>
      </c>
      <c r="AL3514" s="5" t="str">
        <f t="shared" si="986"/>
        <v>3UTARA</v>
      </c>
      <c r="AM3514" s="5" t="str">
        <f t="shared" si="987"/>
        <v>1 &gt; 4UTARA10 RODA</v>
      </c>
      <c r="AN3514" s="5" t="str">
        <f t="shared" si="988"/>
        <v>abrarBMJ III1 &gt; 4UTARA10 RODA</v>
      </c>
      <c r="AO3514" s="5" t="str">
        <f t="shared" si="989"/>
        <v>abrar1 &gt; 4UTARA10 RODA</v>
      </c>
      <c r="AP3514" s="5" t="str">
        <f t="shared" si="990"/>
        <v>44205DAY</v>
      </c>
    </row>
    <row r="3515" spans="1:42" x14ac:dyDescent="0.3">
      <c r="A3515" s="33">
        <v>1</v>
      </c>
      <c r="B3515" s="33"/>
      <c r="C3515" s="70">
        <v>44205</v>
      </c>
      <c r="D3515" s="71" t="s">
        <v>19</v>
      </c>
      <c r="E3515" s="70">
        <v>44205</v>
      </c>
      <c r="F3515" s="71">
        <v>5168415</v>
      </c>
      <c r="G3515" s="33" t="s">
        <v>20</v>
      </c>
      <c r="H3515" s="33" t="s">
        <v>21</v>
      </c>
      <c r="I3515" s="33" t="s">
        <v>123</v>
      </c>
      <c r="J3515" s="33" t="s">
        <v>23</v>
      </c>
      <c r="K3515" s="63" t="s">
        <v>69</v>
      </c>
      <c r="L3515" s="32" t="str">
        <f t="shared" si="991"/>
        <v>FM260JD</v>
      </c>
      <c r="M3515" s="32" t="str">
        <f t="shared" si="992"/>
        <v>BMJ III</v>
      </c>
      <c r="N3515" s="32" t="str">
        <f t="shared" si="993"/>
        <v>10 RODA</v>
      </c>
      <c r="O3515" s="146">
        <v>0.73942129629629638</v>
      </c>
      <c r="P3515" s="65">
        <v>0.73942129629629638</v>
      </c>
      <c r="Q3515" s="65"/>
      <c r="R3515" s="66">
        <v>4</v>
      </c>
      <c r="S3515" s="66">
        <v>41160</v>
      </c>
      <c r="T3515" s="66">
        <v>14620</v>
      </c>
      <c r="U3515" s="67">
        <f t="shared" si="985"/>
        <v>26.54</v>
      </c>
      <c r="V3515" s="66">
        <f t="shared" si="976"/>
        <v>517370.76</v>
      </c>
      <c r="W3515" s="66" t="str">
        <f t="shared" si="977"/>
        <v>1 &gt; 4</v>
      </c>
      <c r="X3515" s="66">
        <f>A3515+SUMIFS(Presensi!F:F,Presensi!E:E,'Entry Data'!AP3515)</f>
        <v>1</v>
      </c>
      <c r="Y3515" s="66">
        <f>IFERROR(INDEX('Retasi Pricing'!F:F,MATCH('Entry Data'!AM3515,'Retasi Pricing'!E:E,0))*X3515,"")</f>
        <v>25000</v>
      </c>
      <c r="Z3515" s="62" t="s">
        <v>26</v>
      </c>
      <c r="AA3515" s="62" t="s">
        <v>27</v>
      </c>
      <c r="AB3515" s="32"/>
      <c r="AC3515" s="32" t="s">
        <v>178</v>
      </c>
      <c r="AD3515" s="32" t="str">
        <f t="shared" si="978"/>
        <v/>
      </c>
      <c r="AF3515" s="5" t="str">
        <f t="shared" si="979"/>
        <v>abrar44205</v>
      </c>
      <c r="AG3515" s="5" t="str">
        <f t="shared" si="980"/>
        <v>BMJ 05544205UTARADAY</v>
      </c>
      <c r="AH3515" s="5" t="str">
        <f t="shared" si="981"/>
        <v>abrar44205UTARADAY</v>
      </c>
      <c r="AI3515" s="5" t="str">
        <f t="shared" si="982"/>
        <v>BMJ 05544205DAY</v>
      </c>
      <c r="AJ3515" s="5" t="str">
        <f t="shared" si="983"/>
        <v>abrar44205DAY</v>
      </c>
      <c r="AK3515" s="5" t="str">
        <f t="shared" si="984"/>
        <v>abrarBMJ III</v>
      </c>
      <c r="AL3515" s="5" t="str">
        <f t="shared" si="986"/>
        <v>4UTARA</v>
      </c>
      <c r="AM3515" s="5" t="str">
        <f t="shared" si="987"/>
        <v>1 &gt; 4UTARA10 RODA</v>
      </c>
      <c r="AN3515" s="5" t="str">
        <f t="shared" si="988"/>
        <v>abrarBMJ III1 &gt; 4UTARA10 RODA</v>
      </c>
      <c r="AO3515" s="5" t="str">
        <f t="shared" si="989"/>
        <v>abrar1 &gt; 4UTARA10 RODA</v>
      </c>
      <c r="AP3515" s="5" t="str">
        <f t="shared" si="990"/>
        <v>44205DAY</v>
      </c>
    </row>
    <row r="3516" spans="1:42" x14ac:dyDescent="0.3">
      <c r="A3516" s="33">
        <v>1</v>
      </c>
      <c r="B3516" s="33"/>
      <c r="C3516" s="70">
        <v>44205</v>
      </c>
      <c r="D3516" s="71" t="s">
        <v>19</v>
      </c>
      <c r="E3516" s="70">
        <v>44205</v>
      </c>
      <c r="F3516" s="71">
        <v>5168189</v>
      </c>
      <c r="G3516" s="33" t="s">
        <v>20</v>
      </c>
      <c r="H3516" s="33" t="s">
        <v>21</v>
      </c>
      <c r="I3516" s="33" t="s">
        <v>51</v>
      </c>
      <c r="J3516" s="33" t="s">
        <v>46</v>
      </c>
      <c r="K3516" s="63" t="s">
        <v>71</v>
      </c>
      <c r="L3516" s="32" t="str">
        <f t="shared" si="991"/>
        <v>FM260JD</v>
      </c>
      <c r="M3516" s="32" t="str">
        <f t="shared" si="992"/>
        <v>BMJ III</v>
      </c>
      <c r="N3516" s="32" t="str">
        <f t="shared" si="993"/>
        <v>10 RODA</v>
      </c>
      <c r="O3516" s="146">
        <v>0.538599537037037</v>
      </c>
      <c r="P3516" s="65">
        <v>0.54340277777777779</v>
      </c>
      <c r="Q3516" s="65"/>
      <c r="R3516" s="66">
        <v>1</v>
      </c>
      <c r="S3516" s="66">
        <v>38980</v>
      </c>
      <c r="T3516" s="66">
        <v>14700</v>
      </c>
      <c r="U3516" s="67">
        <f t="shared" si="985"/>
        <v>24.28</v>
      </c>
      <c r="V3516" s="66">
        <f t="shared" si="976"/>
        <v>473314.32</v>
      </c>
      <c r="W3516" s="66" t="str">
        <f t="shared" si="977"/>
        <v>1 &gt; 4</v>
      </c>
      <c r="X3516" s="66">
        <f>A3516+SUMIFS(Presensi!F:F,Presensi!E:E,'Entry Data'!AP3516)</f>
        <v>1</v>
      </c>
      <c r="Y3516" s="66">
        <f>IFERROR(INDEX('Retasi Pricing'!F:F,MATCH('Entry Data'!AM3516,'Retasi Pricing'!E:E,0))*X3516,"")</f>
        <v>25000</v>
      </c>
      <c r="Z3516" s="62" t="s">
        <v>26</v>
      </c>
      <c r="AA3516" s="62" t="s">
        <v>27</v>
      </c>
      <c r="AB3516" s="32"/>
      <c r="AC3516" s="32" t="s">
        <v>206</v>
      </c>
      <c r="AD3516" s="32" t="str">
        <f t="shared" si="978"/>
        <v/>
      </c>
      <c r="AF3516" s="5" t="str">
        <f t="shared" si="979"/>
        <v>sulvadlan44205</v>
      </c>
      <c r="AG3516" s="5" t="str">
        <f t="shared" si="980"/>
        <v>BMJ 05644205UTARADAY</v>
      </c>
      <c r="AH3516" s="5" t="str">
        <f t="shared" si="981"/>
        <v>sulvadlan44205UTARADAY</v>
      </c>
      <c r="AI3516" s="5" t="str">
        <f t="shared" si="982"/>
        <v>BMJ 05644205DAY</v>
      </c>
      <c r="AJ3516" s="5" t="str">
        <f t="shared" si="983"/>
        <v>sulvadlan44205DAY</v>
      </c>
      <c r="AK3516" s="5" t="str">
        <f t="shared" si="984"/>
        <v>sulvadlanBMJ III</v>
      </c>
      <c r="AL3516" s="5" t="str">
        <f t="shared" si="986"/>
        <v>1UTARA</v>
      </c>
      <c r="AM3516" s="5" t="str">
        <f t="shared" si="987"/>
        <v>1 &gt; 4UTARA10 RODA</v>
      </c>
      <c r="AN3516" s="5" t="str">
        <f t="shared" si="988"/>
        <v>sulvadlanBMJ III1 &gt; 4UTARA10 RODA</v>
      </c>
      <c r="AO3516" s="5" t="str">
        <f t="shared" si="989"/>
        <v>sulvadlan1 &gt; 4UTARA10 RODA</v>
      </c>
      <c r="AP3516" s="5" t="str">
        <f t="shared" si="990"/>
        <v>44205DAY</v>
      </c>
    </row>
    <row r="3517" spans="1:42" x14ac:dyDescent="0.3">
      <c r="A3517" s="33">
        <v>1</v>
      </c>
      <c r="B3517" s="33"/>
      <c r="C3517" s="70">
        <v>44205</v>
      </c>
      <c r="D3517" s="71" t="s">
        <v>19</v>
      </c>
      <c r="E3517" s="70">
        <v>44205</v>
      </c>
      <c r="F3517" s="71">
        <v>5168238</v>
      </c>
      <c r="G3517" s="33" t="s">
        <v>20</v>
      </c>
      <c r="H3517" s="33" t="s">
        <v>21</v>
      </c>
      <c r="I3517" s="33" t="s">
        <v>51</v>
      </c>
      <c r="J3517" s="33" t="s">
        <v>46</v>
      </c>
      <c r="K3517" s="63" t="s">
        <v>71</v>
      </c>
      <c r="L3517" s="32" t="str">
        <f t="shared" si="991"/>
        <v>FM260JD</v>
      </c>
      <c r="M3517" s="32" t="str">
        <f t="shared" si="992"/>
        <v>BMJ III</v>
      </c>
      <c r="N3517" s="32" t="str">
        <f t="shared" si="993"/>
        <v>10 RODA</v>
      </c>
      <c r="O3517" s="146">
        <v>0.59086805555555555</v>
      </c>
      <c r="P3517" s="65">
        <v>0.59086805555555555</v>
      </c>
      <c r="Q3517" s="65"/>
      <c r="R3517" s="66">
        <v>2</v>
      </c>
      <c r="S3517" s="66">
        <v>39700</v>
      </c>
      <c r="T3517" s="66">
        <v>14700</v>
      </c>
      <c r="U3517" s="67">
        <f t="shared" si="985"/>
        <v>25</v>
      </c>
      <c r="V3517" s="66">
        <f t="shared" si="976"/>
        <v>487350</v>
      </c>
      <c r="W3517" s="66" t="str">
        <f t="shared" si="977"/>
        <v>1 &gt; 4</v>
      </c>
      <c r="X3517" s="66">
        <f>A3517+SUMIFS(Presensi!F:F,Presensi!E:E,'Entry Data'!AP3517)</f>
        <v>1</v>
      </c>
      <c r="Y3517" s="66">
        <f>IFERROR(INDEX('Retasi Pricing'!F:F,MATCH('Entry Data'!AM3517,'Retasi Pricing'!E:E,0))*X3517,"")</f>
        <v>25000</v>
      </c>
      <c r="Z3517" s="62" t="s">
        <v>26</v>
      </c>
      <c r="AA3517" s="62" t="s">
        <v>27</v>
      </c>
      <c r="AB3517" s="32"/>
      <c r="AC3517" s="32" t="s">
        <v>206</v>
      </c>
      <c r="AD3517" s="32" t="str">
        <f t="shared" si="978"/>
        <v/>
      </c>
      <c r="AF3517" s="5" t="str">
        <f t="shared" si="979"/>
        <v>sulvadlan44205</v>
      </c>
      <c r="AG3517" s="5" t="str">
        <f t="shared" si="980"/>
        <v>BMJ 05644205UTARADAY</v>
      </c>
      <c r="AH3517" s="5" t="str">
        <f t="shared" si="981"/>
        <v>sulvadlan44205UTARADAY</v>
      </c>
      <c r="AI3517" s="5" t="str">
        <f t="shared" si="982"/>
        <v>BMJ 05644205DAY</v>
      </c>
      <c r="AJ3517" s="5" t="str">
        <f t="shared" si="983"/>
        <v>sulvadlan44205DAY</v>
      </c>
      <c r="AK3517" s="5" t="str">
        <f t="shared" si="984"/>
        <v>sulvadlanBMJ III</v>
      </c>
      <c r="AL3517" s="5" t="str">
        <f t="shared" si="986"/>
        <v>2UTARA</v>
      </c>
      <c r="AM3517" s="5" t="str">
        <f t="shared" si="987"/>
        <v>1 &gt; 4UTARA10 RODA</v>
      </c>
      <c r="AN3517" s="5" t="str">
        <f t="shared" si="988"/>
        <v>sulvadlanBMJ III1 &gt; 4UTARA10 RODA</v>
      </c>
      <c r="AO3517" s="5" t="str">
        <f t="shared" si="989"/>
        <v>sulvadlan1 &gt; 4UTARA10 RODA</v>
      </c>
      <c r="AP3517" s="5" t="str">
        <f t="shared" si="990"/>
        <v>44205DAY</v>
      </c>
    </row>
    <row r="3518" spans="1:42" x14ac:dyDescent="0.3">
      <c r="A3518" s="33">
        <v>1</v>
      </c>
      <c r="B3518" s="33"/>
      <c r="C3518" s="70">
        <v>44205</v>
      </c>
      <c r="D3518" s="71" t="s">
        <v>19</v>
      </c>
      <c r="E3518" s="70">
        <v>44205</v>
      </c>
      <c r="F3518" s="71">
        <v>5168305</v>
      </c>
      <c r="G3518" s="33" t="s">
        <v>20</v>
      </c>
      <c r="H3518" s="33" t="s">
        <v>21</v>
      </c>
      <c r="I3518" s="33" t="s">
        <v>51</v>
      </c>
      <c r="J3518" s="33" t="s">
        <v>23</v>
      </c>
      <c r="K3518" s="63" t="s">
        <v>71</v>
      </c>
      <c r="L3518" s="32" t="str">
        <f t="shared" si="991"/>
        <v>FM260JD</v>
      </c>
      <c r="M3518" s="32" t="str">
        <f t="shared" si="992"/>
        <v>BMJ III</v>
      </c>
      <c r="N3518" s="32" t="str">
        <f t="shared" si="993"/>
        <v>10 RODA</v>
      </c>
      <c r="O3518" s="146">
        <v>0.64392361111111118</v>
      </c>
      <c r="P3518" s="65">
        <v>0.64392361111111118</v>
      </c>
      <c r="Q3518" s="65"/>
      <c r="R3518" s="66">
        <v>3</v>
      </c>
      <c r="S3518" s="66">
        <v>38300</v>
      </c>
      <c r="T3518" s="66">
        <v>14700</v>
      </c>
      <c r="U3518" s="67">
        <f t="shared" si="985"/>
        <v>23.6</v>
      </c>
      <c r="V3518" s="66">
        <f t="shared" si="976"/>
        <v>460058.4</v>
      </c>
      <c r="W3518" s="66" t="str">
        <f t="shared" si="977"/>
        <v>1 &gt; 4</v>
      </c>
      <c r="X3518" s="66">
        <f>A3518+SUMIFS(Presensi!F:F,Presensi!E:E,'Entry Data'!AP3518)</f>
        <v>1</v>
      </c>
      <c r="Y3518" s="66">
        <f>IFERROR(INDEX('Retasi Pricing'!F:F,MATCH('Entry Data'!AM3518,'Retasi Pricing'!E:E,0))*X3518,"")</f>
        <v>25000</v>
      </c>
      <c r="Z3518" s="62" t="s">
        <v>26</v>
      </c>
      <c r="AA3518" s="62" t="s">
        <v>27</v>
      </c>
      <c r="AB3518" s="32"/>
      <c r="AC3518" s="32" t="s">
        <v>206</v>
      </c>
      <c r="AD3518" s="32" t="str">
        <f t="shared" si="978"/>
        <v/>
      </c>
      <c r="AF3518" s="5" t="str">
        <f t="shared" si="979"/>
        <v>sulvadlan44205</v>
      </c>
      <c r="AG3518" s="5" t="str">
        <f t="shared" si="980"/>
        <v>BMJ 05644205UTARADAY</v>
      </c>
      <c r="AH3518" s="5" t="str">
        <f t="shared" si="981"/>
        <v>sulvadlan44205UTARADAY</v>
      </c>
      <c r="AI3518" s="5" t="str">
        <f t="shared" si="982"/>
        <v>BMJ 05644205DAY</v>
      </c>
      <c r="AJ3518" s="5" t="str">
        <f t="shared" si="983"/>
        <v>sulvadlan44205DAY</v>
      </c>
      <c r="AK3518" s="5" t="str">
        <f t="shared" si="984"/>
        <v>sulvadlanBMJ III</v>
      </c>
      <c r="AL3518" s="5" t="str">
        <f t="shared" si="986"/>
        <v>3UTARA</v>
      </c>
      <c r="AM3518" s="5" t="str">
        <f t="shared" si="987"/>
        <v>1 &gt; 4UTARA10 RODA</v>
      </c>
      <c r="AN3518" s="5" t="str">
        <f t="shared" si="988"/>
        <v>sulvadlanBMJ III1 &gt; 4UTARA10 RODA</v>
      </c>
      <c r="AO3518" s="5" t="str">
        <f t="shared" si="989"/>
        <v>sulvadlan1 &gt; 4UTARA10 RODA</v>
      </c>
      <c r="AP3518" s="5" t="str">
        <f t="shared" si="990"/>
        <v>44205DAY</v>
      </c>
    </row>
    <row r="3519" spans="1:42" x14ac:dyDescent="0.3">
      <c r="A3519" s="33">
        <v>1</v>
      </c>
      <c r="B3519" s="33"/>
      <c r="C3519" s="70">
        <v>44205</v>
      </c>
      <c r="D3519" s="71" t="s">
        <v>19</v>
      </c>
      <c r="E3519" s="70">
        <v>44205</v>
      </c>
      <c r="F3519" s="71">
        <v>5168393</v>
      </c>
      <c r="G3519" s="33" t="s">
        <v>20</v>
      </c>
      <c r="H3519" s="33" t="s">
        <v>21</v>
      </c>
      <c r="I3519" s="33" t="s">
        <v>51</v>
      </c>
      <c r="J3519" s="33" t="s">
        <v>46</v>
      </c>
      <c r="K3519" s="63" t="s">
        <v>71</v>
      </c>
      <c r="L3519" s="32" t="str">
        <f t="shared" si="991"/>
        <v>FM260JD</v>
      </c>
      <c r="M3519" s="32" t="str">
        <f t="shared" si="992"/>
        <v>BMJ III</v>
      </c>
      <c r="N3519" s="32" t="str">
        <f t="shared" si="993"/>
        <v>10 RODA</v>
      </c>
      <c r="O3519" s="146">
        <v>0.72155092592592596</v>
      </c>
      <c r="P3519" s="65">
        <v>0.72155092592592596</v>
      </c>
      <c r="Q3519" s="65"/>
      <c r="R3519" s="66">
        <v>4</v>
      </c>
      <c r="S3519" s="66">
        <v>39000</v>
      </c>
      <c r="T3519" s="66">
        <v>14700</v>
      </c>
      <c r="U3519" s="67">
        <f t="shared" si="985"/>
        <v>24.3</v>
      </c>
      <c r="V3519" s="66">
        <f t="shared" si="976"/>
        <v>473704.20000000007</v>
      </c>
      <c r="W3519" s="66" t="str">
        <f t="shared" si="977"/>
        <v>1 &gt; 4</v>
      </c>
      <c r="X3519" s="66">
        <f>A3519+SUMIFS(Presensi!F:F,Presensi!E:E,'Entry Data'!AP3519)</f>
        <v>1</v>
      </c>
      <c r="Y3519" s="66">
        <f>IFERROR(INDEX('Retasi Pricing'!F:F,MATCH('Entry Data'!AM3519,'Retasi Pricing'!E:E,0))*X3519,"")</f>
        <v>25000</v>
      </c>
      <c r="Z3519" s="62" t="s">
        <v>26</v>
      </c>
      <c r="AA3519" s="62" t="s">
        <v>27</v>
      </c>
      <c r="AB3519" s="32"/>
      <c r="AC3519" s="32" t="s">
        <v>206</v>
      </c>
      <c r="AD3519" s="32" t="str">
        <f t="shared" si="978"/>
        <v/>
      </c>
      <c r="AF3519" s="5" t="str">
        <f t="shared" si="979"/>
        <v>sulvadlan44205</v>
      </c>
      <c r="AG3519" s="5" t="str">
        <f t="shared" si="980"/>
        <v>BMJ 05644205UTARADAY</v>
      </c>
      <c r="AH3519" s="5" t="str">
        <f t="shared" si="981"/>
        <v>sulvadlan44205UTARADAY</v>
      </c>
      <c r="AI3519" s="5" t="str">
        <f t="shared" si="982"/>
        <v>BMJ 05644205DAY</v>
      </c>
      <c r="AJ3519" s="5" t="str">
        <f t="shared" si="983"/>
        <v>sulvadlan44205DAY</v>
      </c>
      <c r="AK3519" s="5" t="str">
        <f t="shared" si="984"/>
        <v>sulvadlanBMJ III</v>
      </c>
      <c r="AL3519" s="5" t="str">
        <f t="shared" si="986"/>
        <v>4UTARA</v>
      </c>
      <c r="AM3519" s="5" t="str">
        <f t="shared" si="987"/>
        <v>1 &gt; 4UTARA10 RODA</v>
      </c>
      <c r="AN3519" s="5" t="str">
        <f t="shared" si="988"/>
        <v>sulvadlanBMJ III1 &gt; 4UTARA10 RODA</v>
      </c>
      <c r="AO3519" s="5" t="str">
        <f t="shared" si="989"/>
        <v>sulvadlan1 &gt; 4UTARA10 RODA</v>
      </c>
      <c r="AP3519" s="5" t="str">
        <f t="shared" si="990"/>
        <v>44205DAY</v>
      </c>
    </row>
    <row r="3520" spans="1:42" x14ac:dyDescent="0.3">
      <c r="A3520" s="33">
        <v>1</v>
      </c>
      <c r="B3520" s="33"/>
      <c r="C3520" s="70">
        <v>44205</v>
      </c>
      <c r="D3520" s="71" t="s">
        <v>19</v>
      </c>
      <c r="E3520" s="70">
        <v>44205</v>
      </c>
      <c r="F3520" s="71">
        <v>5168001</v>
      </c>
      <c r="G3520" s="33" t="s">
        <v>20</v>
      </c>
      <c r="H3520" s="33" t="s">
        <v>21</v>
      </c>
      <c r="I3520" s="33" t="s">
        <v>51</v>
      </c>
      <c r="J3520" s="33" t="s">
        <v>46</v>
      </c>
      <c r="K3520" s="63" t="s">
        <v>73</v>
      </c>
      <c r="L3520" s="32" t="str">
        <f t="shared" si="991"/>
        <v>FM260JD</v>
      </c>
      <c r="M3520" s="32" t="str">
        <f t="shared" si="992"/>
        <v>BMJ</v>
      </c>
      <c r="N3520" s="32" t="str">
        <f t="shared" si="993"/>
        <v>10 RODA</v>
      </c>
      <c r="O3520" s="146">
        <v>0.37837962962962962</v>
      </c>
      <c r="P3520" s="65">
        <v>0.38369212962962962</v>
      </c>
      <c r="Q3520" s="65"/>
      <c r="R3520" s="66">
        <v>1</v>
      </c>
      <c r="S3520" s="66">
        <v>40280</v>
      </c>
      <c r="T3520" s="66">
        <v>14500</v>
      </c>
      <c r="U3520" s="67">
        <f t="shared" si="985"/>
        <v>25.78</v>
      </c>
      <c r="V3520" s="66">
        <f t="shared" si="976"/>
        <v>502555.32</v>
      </c>
      <c r="W3520" s="66" t="str">
        <f t="shared" si="977"/>
        <v>1 &gt; 4</v>
      </c>
      <c r="X3520" s="66">
        <f>A3520+SUMIFS(Presensi!F:F,Presensi!E:E,'Entry Data'!AP3520)</f>
        <v>1</v>
      </c>
      <c r="Y3520" s="66">
        <f>IFERROR(INDEX('Retasi Pricing'!F:F,MATCH('Entry Data'!AM3520,'Retasi Pricing'!E:E,0))*X3520,"")</f>
        <v>25000</v>
      </c>
      <c r="Z3520" s="62" t="s">
        <v>26</v>
      </c>
      <c r="AA3520" s="62" t="s">
        <v>27</v>
      </c>
      <c r="AB3520" s="32"/>
      <c r="AC3520" s="32" t="s">
        <v>267</v>
      </c>
      <c r="AD3520" s="32" t="str">
        <f t="shared" si="978"/>
        <v/>
      </c>
      <c r="AF3520" s="5" t="str">
        <f t="shared" si="979"/>
        <v>Slamet Haryanto44205</v>
      </c>
      <c r="AG3520" s="5" t="str">
        <f t="shared" si="980"/>
        <v>BMJ 06544205UTARADAY</v>
      </c>
      <c r="AH3520" s="5" t="str">
        <f t="shared" si="981"/>
        <v>Slamet Haryanto44205UTARADAY</v>
      </c>
      <c r="AI3520" s="5" t="str">
        <f t="shared" si="982"/>
        <v>BMJ 06544205DAY</v>
      </c>
      <c r="AJ3520" s="5" t="str">
        <f t="shared" si="983"/>
        <v>Slamet Haryanto44205DAY</v>
      </c>
      <c r="AK3520" s="5" t="str">
        <f t="shared" si="984"/>
        <v>Slamet HaryantoBMJ</v>
      </c>
      <c r="AL3520" s="5" t="str">
        <f t="shared" si="986"/>
        <v>1UTARA</v>
      </c>
      <c r="AM3520" s="5" t="str">
        <f t="shared" si="987"/>
        <v>1 &gt; 4UTARA10 RODA</v>
      </c>
      <c r="AN3520" s="5" t="str">
        <f t="shared" si="988"/>
        <v>Slamet HaryantoBMJ1 &gt; 4UTARA10 RODA</v>
      </c>
      <c r="AO3520" s="5" t="str">
        <f t="shared" si="989"/>
        <v>Slamet Haryanto1 &gt; 4UTARA10 RODA</v>
      </c>
      <c r="AP3520" s="5" t="str">
        <f t="shared" si="990"/>
        <v>44205DAY</v>
      </c>
    </row>
    <row r="3521" spans="1:42" x14ac:dyDescent="0.3">
      <c r="A3521" s="33">
        <v>1</v>
      </c>
      <c r="B3521" s="33"/>
      <c r="C3521" s="70">
        <v>44205</v>
      </c>
      <c r="D3521" s="71" t="s">
        <v>19</v>
      </c>
      <c r="E3521" s="70">
        <v>44205</v>
      </c>
      <c r="F3521" s="71">
        <v>5168086</v>
      </c>
      <c r="G3521" s="33" t="s">
        <v>20</v>
      </c>
      <c r="H3521" s="33" t="s">
        <v>21</v>
      </c>
      <c r="I3521" s="33" t="s">
        <v>51</v>
      </c>
      <c r="J3521" s="33" t="s">
        <v>46</v>
      </c>
      <c r="K3521" s="63" t="s">
        <v>73</v>
      </c>
      <c r="L3521" s="32" t="str">
        <f t="shared" si="991"/>
        <v>FM260JD</v>
      </c>
      <c r="M3521" s="32" t="str">
        <f t="shared" si="992"/>
        <v>BMJ</v>
      </c>
      <c r="N3521" s="32" t="str">
        <f t="shared" si="993"/>
        <v>10 RODA</v>
      </c>
      <c r="O3521" s="146">
        <v>0.45230324074074074</v>
      </c>
      <c r="P3521" s="65">
        <v>0.45230324074074074</v>
      </c>
      <c r="Q3521" s="65"/>
      <c r="R3521" s="66">
        <v>2</v>
      </c>
      <c r="S3521" s="66">
        <v>38960</v>
      </c>
      <c r="T3521" s="66">
        <v>14500</v>
      </c>
      <c r="U3521" s="67">
        <f t="shared" si="985"/>
        <v>24.46</v>
      </c>
      <c r="V3521" s="66">
        <f t="shared" si="976"/>
        <v>476823.24</v>
      </c>
      <c r="W3521" s="66" t="str">
        <f t="shared" si="977"/>
        <v>1 &gt; 4</v>
      </c>
      <c r="X3521" s="66">
        <f>A3521+SUMIFS(Presensi!F:F,Presensi!E:E,'Entry Data'!AP3521)</f>
        <v>1</v>
      </c>
      <c r="Y3521" s="66">
        <f>IFERROR(INDEX('Retasi Pricing'!F:F,MATCH('Entry Data'!AM3521,'Retasi Pricing'!E:E,0))*X3521,"")</f>
        <v>25000</v>
      </c>
      <c r="Z3521" s="62" t="s">
        <v>26</v>
      </c>
      <c r="AA3521" s="62" t="s">
        <v>27</v>
      </c>
      <c r="AB3521" s="32"/>
      <c r="AC3521" s="32" t="s">
        <v>267</v>
      </c>
      <c r="AD3521" s="32" t="str">
        <f t="shared" si="978"/>
        <v/>
      </c>
      <c r="AF3521" s="5" t="str">
        <f t="shared" si="979"/>
        <v>Slamet Haryanto44205</v>
      </c>
      <c r="AG3521" s="5" t="str">
        <f t="shared" si="980"/>
        <v>BMJ 06544205UTARADAY</v>
      </c>
      <c r="AH3521" s="5" t="str">
        <f t="shared" si="981"/>
        <v>Slamet Haryanto44205UTARADAY</v>
      </c>
      <c r="AI3521" s="5" t="str">
        <f t="shared" si="982"/>
        <v>BMJ 06544205DAY</v>
      </c>
      <c r="AJ3521" s="5" t="str">
        <f t="shared" si="983"/>
        <v>Slamet Haryanto44205DAY</v>
      </c>
      <c r="AK3521" s="5" t="str">
        <f t="shared" si="984"/>
        <v>Slamet HaryantoBMJ</v>
      </c>
      <c r="AL3521" s="5" t="str">
        <f t="shared" si="986"/>
        <v>2UTARA</v>
      </c>
      <c r="AM3521" s="5" t="str">
        <f t="shared" si="987"/>
        <v>1 &gt; 4UTARA10 RODA</v>
      </c>
      <c r="AN3521" s="5" t="str">
        <f t="shared" si="988"/>
        <v>Slamet HaryantoBMJ1 &gt; 4UTARA10 RODA</v>
      </c>
      <c r="AO3521" s="5" t="str">
        <f t="shared" si="989"/>
        <v>Slamet Haryanto1 &gt; 4UTARA10 RODA</v>
      </c>
      <c r="AP3521" s="5" t="str">
        <f t="shared" si="990"/>
        <v>44205DAY</v>
      </c>
    </row>
    <row r="3522" spans="1:42" x14ac:dyDescent="0.3">
      <c r="A3522" s="33">
        <v>1</v>
      </c>
      <c r="B3522" s="33"/>
      <c r="C3522" s="70">
        <v>44205</v>
      </c>
      <c r="D3522" s="71" t="s">
        <v>19</v>
      </c>
      <c r="E3522" s="70">
        <v>44205</v>
      </c>
      <c r="F3522" s="71">
        <v>5168167</v>
      </c>
      <c r="G3522" s="33" t="s">
        <v>20</v>
      </c>
      <c r="H3522" s="33" t="s">
        <v>21</v>
      </c>
      <c r="I3522" s="33" t="s">
        <v>51</v>
      </c>
      <c r="J3522" s="33" t="s">
        <v>46</v>
      </c>
      <c r="K3522" s="63" t="s">
        <v>73</v>
      </c>
      <c r="L3522" s="32" t="str">
        <f t="shared" si="991"/>
        <v>FM260JD</v>
      </c>
      <c r="M3522" s="32" t="str">
        <f t="shared" si="992"/>
        <v>BMJ</v>
      </c>
      <c r="N3522" s="32" t="str">
        <f t="shared" si="993"/>
        <v>10 RODA</v>
      </c>
      <c r="O3522" s="146">
        <v>0.51550925925925928</v>
      </c>
      <c r="P3522" s="65">
        <v>0.51550925925925928</v>
      </c>
      <c r="Q3522" s="65"/>
      <c r="R3522" s="66">
        <v>3</v>
      </c>
      <c r="S3522" s="66">
        <v>39580</v>
      </c>
      <c r="T3522" s="66">
        <v>14500</v>
      </c>
      <c r="U3522" s="67">
        <f t="shared" si="985"/>
        <v>25.08</v>
      </c>
      <c r="V3522" s="66">
        <f t="shared" si="976"/>
        <v>488909.51999999996</v>
      </c>
      <c r="W3522" s="66" t="str">
        <f t="shared" si="977"/>
        <v>1 &gt; 4</v>
      </c>
      <c r="X3522" s="66">
        <f>A3522+SUMIFS(Presensi!F:F,Presensi!E:E,'Entry Data'!AP3522)</f>
        <v>1</v>
      </c>
      <c r="Y3522" s="66">
        <f>IFERROR(INDEX('Retasi Pricing'!F:F,MATCH('Entry Data'!AM3522,'Retasi Pricing'!E:E,0))*X3522,"")</f>
        <v>25000</v>
      </c>
      <c r="Z3522" s="62" t="s">
        <v>26</v>
      </c>
      <c r="AA3522" s="62" t="s">
        <v>27</v>
      </c>
      <c r="AB3522" s="32"/>
      <c r="AC3522" s="32" t="s">
        <v>267</v>
      </c>
      <c r="AD3522" s="32" t="str">
        <f t="shared" si="978"/>
        <v/>
      </c>
      <c r="AF3522" s="5" t="str">
        <f t="shared" si="979"/>
        <v>Slamet Haryanto44205</v>
      </c>
      <c r="AG3522" s="5" t="str">
        <f t="shared" si="980"/>
        <v>BMJ 06544205UTARADAY</v>
      </c>
      <c r="AH3522" s="5" t="str">
        <f t="shared" si="981"/>
        <v>Slamet Haryanto44205UTARADAY</v>
      </c>
      <c r="AI3522" s="5" t="str">
        <f t="shared" si="982"/>
        <v>BMJ 06544205DAY</v>
      </c>
      <c r="AJ3522" s="5" t="str">
        <f t="shared" si="983"/>
        <v>Slamet Haryanto44205DAY</v>
      </c>
      <c r="AK3522" s="5" t="str">
        <f t="shared" si="984"/>
        <v>Slamet HaryantoBMJ</v>
      </c>
      <c r="AL3522" s="5" t="str">
        <f t="shared" si="986"/>
        <v>3UTARA</v>
      </c>
      <c r="AM3522" s="5" t="str">
        <f t="shared" si="987"/>
        <v>1 &gt; 4UTARA10 RODA</v>
      </c>
      <c r="AN3522" s="5" t="str">
        <f t="shared" si="988"/>
        <v>Slamet HaryantoBMJ1 &gt; 4UTARA10 RODA</v>
      </c>
      <c r="AO3522" s="5" t="str">
        <f t="shared" si="989"/>
        <v>Slamet Haryanto1 &gt; 4UTARA10 RODA</v>
      </c>
      <c r="AP3522" s="5" t="str">
        <f t="shared" si="990"/>
        <v>44205DAY</v>
      </c>
    </row>
    <row r="3523" spans="1:42" x14ac:dyDescent="0.3">
      <c r="A3523" s="33">
        <v>1</v>
      </c>
      <c r="B3523" s="33"/>
      <c r="C3523" s="70">
        <v>44205</v>
      </c>
      <c r="D3523" s="71" t="s">
        <v>19</v>
      </c>
      <c r="E3523" s="70">
        <v>44205</v>
      </c>
      <c r="F3523" s="71">
        <v>5168231</v>
      </c>
      <c r="G3523" s="33" t="s">
        <v>20</v>
      </c>
      <c r="H3523" s="33" t="s">
        <v>21</v>
      </c>
      <c r="I3523" s="33" t="s">
        <v>51</v>
      </c>
      <c r="J3523" s="33" t="s">
        <v>46</v>
      </c>
      <c r="K3523" s="63" t="s">
        <v>73</v>
      </c>
      <c r="L3523" s="32" t="str">
        <f t="shared" si="991"/>
        <v>FM260JD</v>
      </c>
      <c r="M3523" s="32" t="str">
        <f t="shared" si="992"/>
        <v>BMJ</v>
      </c>
      <c r="N3523" s="32" t="str">
        <f t="shared" si="993"/>
        <v>10 RODA</v>
      </c>
      <c r="O3523" s="146">
        <v>0.58539351851851851</v>
      </c>
      <c r="P3523" s="65">
        <v>0.58539351851851851</v>
      </c>
      <c r="Q3523" s="65"/>
      <c r="R3523" s="66">
        <v>4</v>
      </c>
      <c r="S3523" s="66">
        <v>38860</v>
      </c>
      <c r="T3523" s="66">
        <v>14500</v>
      </c>
      <c r="U3523" s="67">
        <f t="shared" si="985"/>
        <v>24.36</v>
      </c>
      <c r="V3523" s="66">
        <f t="shared" si="976"/>
        <v>474873.83999999997</v>
      </c>
      <c r="W3523" s="66" t="str">
        <f t="shared" si="977"/>
        <v>1 &gt; 4</v>
      </c>
      <c r="X3523" s="66">
        <f>A3523+SUMIFS(Presensi!F:F,Presensi!E:E,'Entry Data'!AP3523)</f>
        <v>1</v>
      </c>
      <c r="Y3523" s="66">
        <f>IFERROR(INDEX('Retasi Pricing'!F:F,MATCH('Entry Data'!AM3523,'Retasi Pricing'!E:E,0))*X3523,"")</f>
        <v>25000</v>
      </c>
      <c r="Z3523" s="62" t="s">
        <v>26</v>
      </c>
      <c r="AA3523" s="62" t="s">
        <v>27</v>
      </c>
      <c r="AB3523" s="32"/>
      <c r="AC3523" s="32" t="s">
        <v>267</v>
      </c>
      <c r="AD3523" s="32" t="str">
        <f t="shared" si="978"/>
        <v/>
      </c>
      <c r="AF3523" s="5" t="str">
        <f t="shared" si="979"/>
        <v>Slamet Haryanto44205</v>
      </c>
      <c r="AG3523" s="5" t="str">
        <f t="shared" si="980"/>
        <v>BMJ 06544205UTARADAY</v>
      </c>
      <c r="AH3523" s="5" t="str">
        <f t="shared" si="981"/>
        <v>Slamet Haryanto44205UTARADAY</v>
      </c>
      <c r="AI3523" s="5" t="str">
        <f t="shared" si="982"/>
        <v>BMJ 06544205DAY</v>
      </c>
      <c r="AJ3523" s="5" t="str">
        <f t="shared" si="983"/>
        <v>Slamet Haryanto44205DAY</v>
      </c>
      <c r="AK3523" s="5" t="str">
        <f t="shared" si="984"/>
        <v>Slamet HaryantoBMJ</v>
      </c>
      <c r="AL3523" s="5" t="str">
        <f t="shared" si="986"/>
        <v>4UTARA</v>
      </c>
      <c r="AM3523" s="5" t="str">
        <f t="shared" si="987"/>
        <v>1 &gt; 4UTARA10 RODA</v>
      </c>
      <c r="AN3523" s="5" t="str">
        <f t="shared" si="988"/>
        <v>Slamet HaryantoBMJ1 &gt; 4UTARA10 RODA</v>
      </c>
      <c r="AO3523" s="5" t="str">
        <f t="shared" si="989"/>
        <v>Slamet Haryanto1 &gt; 4UTARA10 RODA</v>
      </c>
      <c r="AP3523" s="5" t="str">
        <f t="shared" si="990"/>
        <v>44205DAY</v>
      </c>
    </row>
    <row r="3524" spans="1:42" x14ac:dyDescent="0.3">
      <c r="A3524" s="33">
        <v>1</v>
      </c>
      <c r="B3524" s="33"/>
      <c r="C3524" s="70">
        <v>44205</v>
      </c>
      <c r="D3524" s="71" t="s">
        <v>19</v>
      </c>
      <c r="E3524" s="70">
        <v>44205</v>
      </c>
      <c r="F3524" s="71">
        <v>5168303</v>
      </c>
      <c r="G3524" s="33" t="s">
        <v>20</v>
      </c>
      <c r="H3524" s="33" t="s">
        <v>21</v>
      </c>
      <c r="I3524" s="33" t="s">
        <v>51</v>
      </c>
      <c r="J3524" s="33" t="s">
        <v>46</v>
      </c>
      <c r="K3524" s="63" t="s">
        <v>73</v>
      </c>
      <c r="L3524" s="32" t="str">
        <f t="shared" si="991"/>
        <v>FM260JD</v>
      </c>
      <c r="M3524" s="32" t="str">
        <f t="shared" si="992"/>
        <v>BMJ</v>
      </c>
      <c r="N3524" s="32" t="str">
        <f t="shared" si="993"/>
        <v>10 RODA</v>
      </c>
      <c r="O3524" s="146">
        <v>0.64337962962962958</v>
      </c>
      <c r="P3524" s="65">
        <v>0.64337962962962958</v>
      </c>
      <c r="Q3524" s="65"/>
      <c r="R3524" s="66">
        <v>5</v>
      </c>
      <c r="S3524" s="66">
        <v>39440</v>
      </c>
      <c r="T3524" s="66">
        <v>14500</v>
      </c>
      <c r="U3524" s="67">
        <f t="shared" si="985"/>
        <v>24.94</v>
      </c>
      <c r="V3524" s="66">
        <f t="shared" si="976"/>
        <v>486180.36</v>
      </c>
      <c r="W3524" s="66" t="str">
        <f t="shared" si="977"/>
        <v>&gt; 5</v>
      </c>
      <c r="X3524" s="66">
        <f>A3524+SUMIFS(Presensi!F:F,Presensi!E:E,'Entry Data'!AP3524)</f>
        <v>1</v>
      </c>
      <c r="Y3524" s="66">
        <f>IFERROR(INDEX('Retasi Pricing'!F:F,MATCH('Entry Data'!AM3524,'Retasi Pricing'!E:E,0))*X3524,"")</f>
        <v>27650</v>
      </c>
      <c r="Z3524" s="62" t="s">
        <v>26</v>
      </c>
      <c r="AA3524" s="62" t="s">
        <v>27</v>
      </c>
      <c r="AB3524" s="32"/>
      <c r="AC3524" s="32" t="s">
        <v>267</v>
      </c>
      <c r="AD3524" s="32" t="str">
        <f t="shared" si="978"/>
        <v/>
      </c>
      <c r="AF3524" s="5" t="str">
        <f t="shared" si="979"/>
        <v>Slamet Haryanto44205</v>
      </c>
      <c r="AG3524" s="5" t="str">
        <f t="shared" si="980"/>
        <v>BMJ 06544205UTARADAY</v>
      </c>
      <c r="AH3524" s="5" t="str">
        <f t="shared" si="981"/>
        <v>Slamet Haryanto44205UTARADAY</v>
      </c>
      <c r="AI3524" s="5" t="str">
        <f t="shared" si="982"/>
        <v>BMJ 06544205DAY</v>
      </c>
      <c r="AJ3524" s="5" t="str">
        <f t="shared" si="983"/>
        <v>Slamet Haryanto44205DAY</v>
      </c>
      <c r="AK3524" s="5" t="str">
        <f t="shared" si="984"/>
        <v>Slamet HaryantoBMJ</v>
      </c>
      <c r="AL3524" s="5" t="str">
        <f t="shared" si="986"/>
        <v>5UTARA</v>
      </c>
      <c r="AM3524" s="5" t="str">
        <f t="shared" si="987"/>
        <v>&gt; 5UTARA10 RODA</v>
      </c>
      <c r="AN3524" s="5" t="str">
        <f t="shared" si="988"/>
        <v>Slamet HaryantoBMJ&gt; 5UTARA10 RODA</v>
      </c>
      <c r="AO3524" s="5" t="str">
        <f t="shared" si="989"/>
        <v>Slamet Haryanto&gt; 5UTARA10 RODA</v>
      </c>
      <c r="AP3524" s="5" t="str">
        <f t="shared" si="990"/>
        <v>44205DAY</v>
      </c>
    </row>
    <row r="3525" spans="1:42" x14ac:dyDescent="0.3">
      <c r="A3525" s="33">
        <v>1</v>
      </c>
      <c r="B3525" s="33"/>
      <c r="C3525" s="70">
        <v>44205</v>
      </c>
      <c r="D3525" s="71" t="s">
        <v>19</v>
      </c>
      <c r="E3525" s="70">
        <v>44205</v>
      </c>
      <c r="F3525" s="71">
        <v>5168383</v>
      </c>
      <c r="G3525" s="33" t="s">
        <v>20</v>
      </c>
      <c r="H3525" s="33" t="s">
        <v>21</v>
      </c>
      <c r="I3525" s="33" t="s">
        <v>51</v>
      </c>
      <c r="J3525" s="33" t="s">
        <v>46</v>
      </c>
      <c r="K3525" s="63" t="s">
        <v>73</v>
      </c>
      <c r="L3525" s="32" t="str">
        <f t="shared" si="991"/>
        <v>FM260JD</v>
      </c>
      <c r="M3525" s="32" t="str">
        <f t="shared" si="992"/>
        <v>BMJ</v>
      </c>
      <c r="N3525" s="32" t="str">
        <f t="shared" si="993"/>
        <v>10 RODA</v>
      </c>
      <c r="O3525" s="146">
        <v>0.71581018518518524</v>
      </c>
      <c r="P3525" s="65">
        <v>0.71581018518518524</v>
      </c>
      <c r="Q3525" s="65"/>
      <c r="R3525" s="66">
        <v>6</v>
      </c>
      <c r="S3525" s="66">
        <v>38800</v>
      </c>
      <c r="T3525" s="66">
        <v>14500</v>
      </c>
      <c r="U3525" s="67">
        <f t="shared" si="985"/>
        <v>24.3</v>
      </c>
      <c r="V3525" s="66">
        <f t="shared" si="976"/>
        <v>473704.20000000007</v>
      </c>
      <c r="W3525" s="66" t="str">
        <f t="shared" si="977"/>
        <v>&gt; 6</v>
      </c>
      <c r="X3525" s="66">
        <f>A3525+SUMIFS(Presensi!F:F,Presensi!E:E,'Entry Data'!AP3525)</f>
        <v>1</v>
      </c>
      <c r="Y3525" s="66">
        <f>IFERROR(INDEX('Retasi Pricing'!F:F,MATCH('Entry Data'!AM3525,'Retasi Pricing'!E:E,0))*X3525,"")</f>
        <v>30800</v>
      </c>
      <c r="Z3525" s="62" t="s">
        <v>26</v>
      </c>
      <c r="AA3525" s="62" t="s">
        <v>27</v>
      </c>
      <c r="AB3525" s="32"/>
      <c r="AC3525" s="32" t="s">
        <v>267</v>
      </c>
      <c r="AD3525" s="32" t="str">
        <f t="shared" si="978"/>
        <v/>
      </c>
      <c r="AF3525" s="5" t="str">
        <f t="shared" si="979"/>
        <v>Slamet Haryanto44205</v>
      </c>
      <c r="AG3525" s="5" t="str">
        <f t="shared" si="980"/>
        <v>BMJ 06544205UTARADAY</v>
      </c>
      <c r="AH3525" s="5" t="str">
        <f t="shared" si="981"/>
        <v>Slamet Haryanto44205UTARADAY</v>
      </c>
      <c r="AI3525" s="5" t="str">
        <f t="shared" si="982"/>
        <v>BMJ 06544205DAY</v>
      </c>
      <c r="AJ3525" s="5" t="str">
        <f t="shared" si="983"/>
        <v>Slamet Haryanto44205DAY</v>
      </c>
      <c r="AK3525" s="5" t="str">
        <f t="shared" si="984"/>
        <v>Slamet HaryantoBMJ</v>
      </c>
      <c r="AL3525" s="5" t="str">
        <f t="shared" si="986"/>
        <v>6UTARA</v>
      </c>
      <c r="AM3525" s="5" t="str">
        <f t="shared" si="987"/>
        <v>&gt; 6UTARA10 RODA</v>
      </c>
      <c r="AN3525" s="5" t="str">
        <f t="shared" si="988"/>
        <v>Slamet HaryantoBMJ&gt; 6UTARA10 RODA</v>
      </c>
      <c r="AO3525" s="5" t="str">
        <f t="shared" si="989"/>
        <v>Slamet Haryanto&gt; 6UTARA10 RODA</v>
      </c>
      <c r="AP3525" s="5" t="str">
        <f t="shared" si="990"/>
        <v>44205DAY</v>
      </c>
    </row>
    <row r="3526" spans="1:42" x14ac:dyDescent="0.3">
      <c r="A3526" s="33">
        <v>1</v>
      </c>
      <c r="B3526" s="33"/>
      <c r="C3526" s="70">
        <v>44205</v>
      </c>
      <c r="D3526" s="71" t="s">
        <v>19</v>
      </c>
      <c r="E3526" s="70">
        <v>44205</v>
      </c>
      <c r="F3526" s="71">
        <v>5168009</v>
      </c>
      <c r="G3526" s="33" t="s">
        <v>20</v>
      </c>
      <c r="H3526" s="33" t="s">
        <v>21</v>
      </c>
      <c r="I3526" s="33" t="s">
        <v>51</v>
      </c>
      <c r="J3526" s="33" t="s">
        <v>46</v>
      </c>
      <c r="K3526" s="63" t="s">
        <v>75</v>
      </c>
      <c r="L3526" s="32" t="str">
        <f t="shared" si="991"/>
        <v>FM260JD</v>
      </c>
      <c r="M3526" s="32" t="str">
        <f t="shared" si="992"/>
        <v>BMJ</v>
      </c>
      <c r="N3526" s="32" t="str">
        <f t="shared" si="993"/>
        <v>10 RODA</v>
      </c>
      <c r="O3526" s="146">
        <v>0.38208333333333333</v>
      </c>
      <c r="P3526" s="65">
        <v>0.38208333333333333</v>
      </c>
      <c r="Q3526" s="65"/>
      <c r="R3526" s="66">
        <v>1</v>
      </c>
      <c r="S3526" s="66">
        <v>39260</v>
      </c>
      <c r="T3526" s="66">
        <v>14820</v>
      </c>
      <c r="U3526" s="67">
        <f t="shared" si="985"/>
        <v>24.44</v>
      </c>
      <c r="V3526" s="66">
        <f t="shared" si="976"/>
        <v>476433.36</v>
      </c>
      <c r="W3526" s="66" t="str">
        <f t="shared" si="977"/>
        <v>1 &gt; 4</v>
      </c>
      <c r="X3526" s="66">
        <f>A3526+SUMIFS(Presensi!F:F,Presensi!E:E,'Entry Data'!AP3526)</f>
        <v>1</v>
      </c>
      <c r="Y3526" s="66">
        <f>IFERROR(INDEX('Retasi Pricing'!F:F,MATCH('Entry Data'!AM3526,'Retasi Pricing'!E:E,0))*X3526,"")</f>
        <v>25000</v>
      </c>
      <c r="Z3526" s="62" t="s">
        <v>26</v>
      </c>
      <c r="AA3526" s="62" t="s">
        <v>27</v>
      </c>
      <c r="AB3526" s="32"/>
      <c r="AC3526" s="32" t="s">
        <v>204</v>
      </c>
      <c r="AD3526" s="32" t="str">
        <f t="shared" si="978"/>
        <v/>
      </c>
      <c r="AF3526" s="5" t="str">
        <f t="shared" si="979"/>
        <v>abdul majid44205</v>
      </c>
      <c r="AG3526" s="5" t="str">
        <f t="shared" si="980"/>
        <v>BMJ 06744205UTARADAY</v>
      </c>
      <c r="AH3526" s="5" t="str">
        <f t="shared" si="981"/>
        <v>abdul majid44205UTARADAY</v>
      </c>
      <c r="AI3526" s="5" t="str">
        <f t="shared" si="982"/>
        <v>BMJ 06744205DAY</v>
      </c>
      <c r="AJ3526" s="5" t="str">
        <f t="shared" si="983"/>
        <v>abdul majid44205DAY</v>
      </c>
      <c r="AK3526" s="5" t="str">
        <f t="shared" si="984"/>
        <v>abdul majidBMJ</v>
      </c>
      <c r="AL3526" s="5" t="str">
        <f t="shared" si="986"/>
        <v>1UTARA</v>
      </c>
      <c r="AM3526" s="5" t="str">
        <f t="shared" si="987"/>
        <v>1 &gt; 4UTARA10 RODA</v>
      </c>
      <c r="AN3526" s="5" t="str">
        <f t="shared" si="988"/>
        <v>abdul majidBMJ1 &gt; 4UTARA10 RODA</v>
      </c>
      <c r="AO3526" s="5" t="str">
        <f t="shared" si="989"/>
        <v>abdul majid1 &gt; 4UTARA10 RODA</v>
      </c>
      <c r="AP3526" s="5" t="str">
        <f t="shared" si="990"/>
        <v>44205DAY</v>
      </c>
    </row>
    <row r="3527" spans="1:42" x14ac:dyDescent="0.3">
      <c r="A3527" s="33">
        <v>1</v>
      </c>
      <c r="B3527" s="33"/>
      <c r="C3527" s="70">
        <v>44205</v>
      </c>
      <c r="D3527" s="71" t="s">
        <v>19</v>
      </c>
      <c r="E3527" s="70">
        <v>44205</v>
      </c>
      <c r="F3527" s="71">
        <v>5168102</v>
      </c>
      <c r="G3527" s="33" t="s">
        <v>20</v>
      </c>
      <c r="H3527" s="33" t="s">
        <v>21</v>
      </c>
      <c r="I3527" s="33" t="s">
        <v>51</v>
      </c>
      <c r="J3527" s="33" t="s">
        <v>46</v>
      </c>
      <c r="K3527" s="63" t="s">
        <v>75</v>
      </c>
      <c r="L3527" s="32" t="str">
        <f t="shared" si="991"/>
        <v>FM260JD</v>
      </c>
      <c r="M3527" s="32" t="str">
        <f t="shared" si="992"/>
        <v>BMJ</v>
      </c>
      <c r="N3527" s="32" t="str">
        <f t="shared" si="993"/>
        <v>10 RODA</v>
      </c>
      <c r="O3527" s="146">
        <v>0.46300925925925923</v>
      </c>
      <c r="P3527" s="65">
        <v>0.46300925925925923</v>
      </c>
      <c r="Q3527" s="65"/>
      <c r="R3527" s="66">
        <v>2</v>
      </c>
      <c r="S3527" s="66">
        <v>40020</v>
      </c>
      <c r="T3527" s="66">
        <v>14820</v>
      </c>
      <c r="U3527" s="67">
        <f t="shared" si="985"/>
        <v>25.2</v>
      </c>
      <c r="V3527" s="66">
        <f t="shared" si="976"/>
        <v>491248.79999999993</v>
      </c>
      <c r="W3527" s="66" t="str">
        <f t="shared" si="977"/>
        <v>1 &gt; 4</v>
      </c>
      <c r="X3527" s="66">
        <f>A3527+SUMIFS(Presensi!F:F,Presensi!E:E,'Entry Data'!AP3527)</f>
        <v>1</v>
      </c>
      <c r="Y3527" s="66">
        <f>IFERROR(INDEX('Retasi Pricing'!F:F,MATCH('Entry Data'!AM3527,'Retasi Pricing'!E:E,0))*X3527,"")</f>
        <v>25000</v>
      </c>
      <c r="Z3527" s="62" t="s">
        <v>26</v>
      </c>
      <c r="AA3527" s="62" t="s">
        <v>27</v>
      </c>
      <c r="AB3527" s="32"/>
      <c r="AC3527" s="32" t="s">
        <v>204</v>
      </c>
      <c r="AD3527" s="32" t="str">
        <f t="shared" si="978"/>
        <v/>
      </c>
      <c r="AF3527" s="5" t="str">
        <f t="shared" si="979"/>
        <v>abdul majid44205</v>
      </c>
      <c r="AG3527" s="5" t="str">
        <f t="shared" si="980"/>
        <v>BMJ 06744205UTARADAY</v>
      </c>
      <c r="AH3527" s="5" t="str">
        <f t="shared" si="981"/>
        <v>abdul majid44205UTARADAY</v>
      </c>
      <c r="AI3527" s="5" t="str">
        <f t="shared" si="982"/>
        <v>BMJ 06744205DAY</v>
      </c>
      <c r="AJ3527" s="5" t="str">
        <f t="shared" si="983"/>
        <v>abdul majid44205DAY</v>
      </c>
      <c r="AK3527" s="5" t="str">
        <f t="shared" si="984"/>
        <v>abdul majidBMJ</v>
      </c>
      <c r="AL3527" s="5" t="str">
        <f t="shared" si="986"/>
        <v>2UTARA</v>
      </c>
      <c r="AM3527" s="5" t="str">
        <f t="shared" si="987"/>
        <v>1 &gt; 4UTARA10 RODA</v>
      </c>
      <c r="AN3527" s="5" t="str">
        <f t="shared" si="988"/>
        <v>abdul majidBMJ1 &gt; 4UTARA10 RODA</v>
      </c>
      <c r="AO3527" s="5" t="str">
        <f t="shared" si="989"/>
        <v>abdul majid1 &gt; 4UTARA10 RODA</v>
      </c>
      <c r="AP3527" s="5" t="str">
        <f t="shared" si="990"/>
        <v>44205DAY</v>
      </c>
    </row>
    <row r="3528" spans="1:42" x14ac:dyDescent="0.3">
      <c r="A3528" s="33">
        <v>1</v>
      </c>
      <c r="B3528" s="33"/>
      <c r="C3528" s="70">
        <v>44205</v>
      </c>
      <c r="D3528" s="71" t="s">
        <v>19</v>
      </c>
      <c r="E3528" s="70">
        <v>44205</v>
      </c>
      <c r="F3528" s="71">
        <v>5168178</v>
      </c>
      <c r="G3528" s="33" t="s">
        <v>20</v>
      </c>
      <c r="H3528" s="33" t="s">
        <v>21</v>
      </c>
      <c r="I3528" s="33" t="s">
        <v>51</v>
      </c>
      <c r="J3528" s="33" t="s">
        <v>46</v>
      </c>
      <c r="K3528" s="63" t="s">
        <v>75</v>
      </c>
      <c r="L3528" s="32" t="str">
        <f t="shared" si="991"/>
        <v>FM260JD</v>
      </c>
      <c r="M3528" s="32" t="str">
        <f t="shared" si="992"/>
        <v>BMJ</v>
      </c>
      <c r="N3528" s="32" t="str">
        <f t="shared" si="993"/>
        <v>10 RODA</v>
      </c>
      <c r="O3528" s="146">
        <v>0.52613425925925927</v>
      </c>
      <c r="P3528" s="65">
        <v>0.52613425925925927</v>
      </c>
      <c r="Q3528" s="65"/>
      <c r="R3528" s="66">
        <v>3</v>
      </c>
      <c r="S3528" s="66">
        <v>39140</v>
      </c>
      <c r="T3528" s="66">
        <v>14820</v>
      </c>
      <c r="U3528" s="67">
        <f t="shared" si="985"/>
        <v>24.32</v>
      </c>
      <c r="V3528" s="66">
        <f t="shared" si="976"/>
        <v>474094.08000000002</v>
      </c>
      <c r="W3528" s="66" t="str">
        <f t="shared" si="977"/>
        <v>1 &gt; 4</v>
      </c>
      <c r="X3528" s="66">
        <f>A3528+SUMIFS(Presensi!F:F,Presensi!E:E,'Entry Data'!AP3528)</f>
        <v>1</v>
      </c>
      <c r="Y3528" s="66">
        <f>IFERROR(INDEX('Retasi Pricing'!F:F,MATCH('Entry Data'!AM3528,'Retasi Pricing'!E:E,0))*X3528,"")</f>
        <v>25000</v>
      </c>
      <c r="Z3528" s="62" t="s">
        <v>26</v>
      </c>
      <c r="AA3528" s="62" t="s">
        <v>27</v>
      </c>
      <c r="AB3528" s="32"/>
      <c r="AC3528" s="32" t="s">
        <v>204</v>
      </c>
      <c r="AD3528" s="32" t="str">
        <f t="shared" si="978"/>
        <v/>
      </c>
      <c r="AF3528" s="5" t="str">
        <f t="shared" si="979"/>
        <v>abdul majid44205</v>
      </c>
      <c r="AG3528" s="5" t="str">
        <f t="shared" si="980"/>
        <v>BMJ 06744205UTARADAY</v>
      </c>
      <c r="AH3528" s="5" t="str">
        <f t="shared" si="981"/>
        <v>abdul majid44205UTARADAY</v>
      </c>
      <c r="AI3528" s="5" t="str">
        <f t="shared" si="982"/>
        <v>BMJ 06744205DAY</v>
      </c>
      <c r="AJ3528" s="5" t="str">
        <f t="shared" si="983"/>
        <v>abdul majid44205DAY</v>
      </c>
      <c r="AK3528" s="5" t="str">
        <f t="shared" si="984"/>
        <v>abdul majidBMJ</v>
      </c>
      <c r="AL3528" s="5" t="str">
        <f t="shared" si="986"/>
        <v>3UTARA</v>
      </c>
      <c r="AM3528" s="5" t="str">
        <f t="shared" si="987"/>
        <v>1 &gt; 4UTARA10 RODA</v>
      </c>
      <c r="AN3528" s="5" t="str">
        <f t="shared" si="988"/>
        <v>abdul majidBMJ1 &gt; 4UTARA10 RODA</v>
      </c>
      <c r="AO3528" s="5" t="str">
        <f t="shared" si="989"/>
        <v>abdul majid1 &gt; 4UTARA10 RODA</v>
      </c>
      <c r="AP3528" s="5" t="str">
        <f t="shared" si="990"/>
        <v>44205DAY</v>
      </c>
    </row>
    <row r="3529" spans="1:42" x14ac:dyDescent="0.3">
      <c r="A3529" s="33">
        <v>1</v>
      </c>
      <c r="B3529" s="33"/>
      <c r="C3529" s="70">
        <v>44205</v>
      </c>
      <c r="D3529" s="71" t="s">
        <v>19</v>
      </c>
      <c r="E3529" s="70">
        <v>44205</v>
      </c>
      <c r="F3529" s="71">
        <v>5168266</v>
      </c>
      <c r="G3529" s="33" t="s">
        <v>20</v>
      </c>
      <c r="H3529" s="33" t="s">
        <v>21</v>
      </c>
      <c r="I3529" s="33" t="s">
        <v>51</v>
      </c>
      <c r="J3529" s="33" t="s">
        <v>46</v>
      </c>
      <c r="K3529" s="63" t="s">
        <v>75</v>
      </c>
      <c r="L3529" s="32" t="str">
        <f t="shared" si="991"/>
        <v>FM260JD</v>
      </c>
      <c r="M3529" s="32" t="str">
        <f t="shared" si="992"/>
        <v>BMJ</v>
      </c>
      <c r="N3529" s="32" t="str">
        <f t="shared" si="993"/>
        <v>10 RODA</v>
      </c>
      <c r="O3529" s="146">
        <v>0.61105324074074074</v>
      </c>
      <c r="P3529" s="65">
        <v>0.61105324074074074</v>
      </c>
      <c r="Q3529" s="65"/>
      <c r="R3529" s="66">
        <v>4</v>
      </c>
      <c r="S3529" s="66">
        <v>37460</v>
      </c>
      <c r="T3529" s="66">
        <v>14820</v>
      </c>
      <c r="U3529" s="67">
        <f t="shared" si="985"/>
        <v>22.64</v>
      </c>
      <c r="V3529" s="66">
        <f t="shared" si="976"/>
        <v>441344.16</v>
      </c>
      <c r="W3529" s="66" t="str">
        <f t="shared" si="977"/>
        <v>1 &gt; 4</v>
      </c>
      <c r="X3529" s="66">
        <f>A3529+SUMIFS(Presensi!F:F,Presensi!E:E,'Entry Data'!AP3529)</f>
        <v>1</v>
      </c>
      <c r="Y3529" s="66">
        <f>IFERROR(INDEX('Retasi Pricing'!F:F,MATCH('Entry Data'!AM3529,'Retasi Pricing'!E:E,0))*X3529,"")</f>
        <v>25000</v>
      </c>
      <c r="Z3529" s="62" t="s">
        <v>26</v>
      </c>
      <c r="AA3529" s="62" t="s">
        <v>27</v>
      </c>
      <c r="AB3529" s="32"/>
      <c r="AC3529" s="32" t="s">
        <v>204</v>
      </c>
      <c r="AD3529" s="32" t="str">
        <f t="shared" si="978"/>
        <v/>
      </c>
      <c r="AF3529" s="5" t="str">
        <f t="shared" si="979"/>
        <v>abdul majid44205</v>
      </c>
      <c r="AG3529" s="5" t="str">
        <f t="shared" si="980"/>
        <v>BMJ 06744205UTARADAY</v>
      </c>
      <c r="AH3529" s="5" t="str">
        <f t="shared" si="981"/>
        <v>abdul majid44205UTARADAY</v>
      </c>
      <c r="AI3529" s="5" t="str">
        <f t="shared" si="982"/>
        <v>BMJ 06744205DAY</v>
      </c>
      <c r="AJ3529" s="5" t="str">
        <f t="shared" si="983"/>
        <v>abdul majid44205DAY</v>
      </c>
      <c r="AK3529" s="5" t="str">
        <f t="shared" si="984"/>
        <v>abdul majidBMJ</v>
      </c>
      <c r="AL3529" s="5" t="str">
        <f t="shared" si="986"/>
        <v>4UTARA</v>
      </c>
      <c r="AM3529" s="5" t="str">
        <f t="shared" si="987"/>
        <v>1 &gt; 4UTARA10 RODA</v>
      </c>
      <c r="AN3529" s="5" t="str">
        <f t="shared" si="988"/>
        <v>abdul majidBMJ1 &gt; 4UTARA10 RODA</v>
      </c>
      <c r="AO3529" s="5" t="str">
        <f t="shared" si="989"/>
        <v>abdul majid1 &gt; 4UTARA10 RODA</v>
      </c>
      <c r="AP3529" s="5" t="str">
        <f t="shared" si="990"/>
        <v>44205DAY</v>
      </c>
    </row>
    <row r="3530" spans="1:42" x14ac:dyDescent="0.3">
      <c r="A3530" s="33">
        <v>1</v>
      </c>
      <c r="B3530" s="33"/>
      <c r="C3530" s="70">
        <v>44205</v>
      </c>
      <c r="D3530" s="71" t="s">
        <v>19</v>
      </c>
      <c r="E3530" s="70">
        <v>44205</v>
      </c>
      <c r="F3530" s="71">
        <v>5168340</v>
      </c>
      <c r="G3530" s="33" t="s">
        <v>20</v>
      </c>
      <c r="H3530" s="33" t="s">
        <v>21</v>
      </c>
      <c r="I3530" s="33" t="s">
        <v>51</v>
      </c>
      <c r="J3530" s="33" t="s">
        <v>46</v>
      </c>
      <c r="K3530" s="63" t="s">
        <v>75</v>
      </c>
      <c r="L3530" s="32" t="str">
        <f t="shared" si="991"/>
        <v>FM260JD</v>
      </c>
      <c r="M3530" s="32" t="str">
        <f t="shared" si="992"/>
        <v>BMJ</v>
      </c>
      <c r="N3530" s="32" t="str">
        <f t="shared" si="993"/>
        <v>10 RODA</v>
      </c>
      <c r="O3530" s="146">
        <v>0.67458333333333342</v>
      </c>
      <c r="P3530" s="65">
        <v>0.67458333333333342</v>
      </c>
      <c r="Q3530" s="65"/>
      <c r="R3530" s="66">
        <v>5</v>
      </c>
      <c r="S3530" s="66">
        <v>40620</v>
      </c>
      <c r="T3530" s="66">
        <v>14820</v>
      </c>
      <c r="U3530" s="67">
        <f t="shared" si="985"/>
        <v>25.8</v>
      </c>
      <c r="V3530" s="66">
        <f t="shared" ref="V3530:V3593" si="994">IFERROR(VLOOKUP(L3530,harga,2,FALSE),"")*U3530*IFERROR(VLOOKUP(G3530,jarak,2,FALSE),"")</f>
        <v>502945.20000000007</v>
      </c>
      <c r="W3530" s="66" t="str">
        <f t="shared" ref="W3530:W3593" si="995">IFERROR(VLOOKUP(AL3530,Code,2,FALSE),"")</f>
        <v>&gt; 5</v>
      </c>
      <c r="X3530" s="66">
        <f>A3530+SUMIFS(Presensi!F:F,Presensi!E:E,'Entry Data'!AP3530)</f>
        <v>1</v>
      </c>
      <c r="Y3530" s="66">
        <f>IFERROR(INDEX('Retasi Pricing'!F:F,MATCH('Entry Data'!AM3530,'Retasi Pricing'!E:E,0))*X3530,"")</f>
        <v>27650</v>
      </c>
      <c r="Z3530" s="62" t="s">
        <v>26</v>
      </c>
      <c r="AA3530" s="62" t="s">
        <v>27</v>
      </c>
      <c r="AB3530" s="32"/>
      <c r="AC3530" s="32" t="s">
        <v>204</v>
      </c>
      <c r="AD3530" s="32" t="str">
        <f t="shared" ref="AD3530:AD3593" si="996">IFERROR(VLOOKUP(AC3530,driver,13,FALSE),"")</f>
        <v/>
      </c>
      <c r="AF3530" s="5" t="str">
        <f t="shared" ref="AF3530:AF3593" si="997">AC3530&amp;C3530</f>
        <v>abdul majid44205</v>
      </c>
      <c r="AG3530" s="5" t="str">
        <f t="shared" ref="AG3530:AG3593" si="998">K3530&amp;C3530&amp;G3530&amp;D3530</f>
        <v>BMJ 06744205UTARADAY</v>
      </c>
      <c r="AH3530" s="5" t="str">
        <f t="shared" ref="AH3530:AH3593" si="999">AC3530&amp;C3530&amp;G3530&amp;D3530</f>
        <v>abdul majid44205UTARADAY</v>
      </c>
      <c r="AI3530" s="5" t="str">
        <f t="shared" ref="AI3530:AI3593" si="1000">K3530&amp;C3530&amp;D3530</f>
        <v>BMJ 06744205DAY</v>
      </c>
      <c r="AJ3530" s="5" t="str">
        <f t="shared" ref="AJ3530:AJ3593" si="1001">AC3530&amp;C3530&amp;D3530</f>
        <v>abdul majid44205DAY</v>
      </c>
      <c r="AK3530" s="5" t="str">
        <f t="shared" ref="AK3530:AK3593" si="1002">AC3530&amp;M3530</f>
        <v>abdul majidBMJ</v>
      </c>
      <c r="AL3530" s="5" t="str">
        <f t="shared" si="986"/>
        <v>5UTARA</v>
      </c>
      <c r="AM3530" s="5" t="str">
        <f t="shared" si="987"/>
        <v>&gt; 5UTARA10 RODA</v>
      </c>
      <c r="AN3530" s="5" t="str">
        <f t="shared" si="988"/>
        <v>abdul majidBMJ&gt; 5UTARA10 RODA</v>
      </c>
      <c r="AO3530" s="5" t="str">
        <f t="shared" si="989"/>
        <v>abdul majid&gt; 5UTARA10 RODA</v>
      </c>
      <c r="AP3530" s="5" t="str">
        <f t="shared" si="990"/>
        <v>44205DAY</v>
      </c>
    </row>
    <row r="3531" spans="1:42" x14ac:dyDescent="0.3">
      <c r="A3531" s="33">
        <v>1</v>
      </c>
      <c r="B3531" s="33"/>
      <c r="C3531" s="70">
        <v>44205</v>
      </c>
      <c r="D3531" s="71" t="s">
        <v>19</v>
      </c>
      <c r="E3531" s="70">
        <v>44205</v>
      </c>
      <c r="F3531" s="71">
        <v>5168411</v>
      </c>
      <c r="G3531" s="33" t="s">
        <v>20</v>
      </c>
      <c r="H3531" s="33" t="s">
        <v>21</v>
      </c>
      <c r="I3531" s="33" t="s">
        <v>170</v>
      </c>
      <c r="J3531" s="33" t="s">
        <v>23</v>
      </c>
      <c r="K3531" s="63" t="s">
        <v>75</v>
      </c>
      <c r="L3531" s="32" t="str">
        <f t="shared" si="991"/>
        <v>FM260JD</v>
      </c>
      <c r="M3531" s="32" t="str">
        <f t="shared" si="992"/>
        <v>BMJ</v>
      </c>
      <c r="N3531" s="32" t="str">
        <f t="shared" si="993"/>
        <v>10 RODA</v>
      </c>
      <c r="O3531" s="146">
        <v>0.7361805555555555</v>
      </c>
      <c r="P3531" s="65">
        <v>0.7361805555555555</v>
      </c>
      <c r="Q3531" s="65"/>
      <c r="R3531" s="66">
        <v>6</v>
      </c>
      <c r="S3531" s="66">
        <v>43560</v>
      </c>
      <c r="T3531" s="66">
        <v>14820</v>
      </c>
      <c r="U3531" s="67">
        <f t="shared" ref="U3531:U3594" si="1003">(S3531-T3531)/1000</f>
        <v>28.74</v>
      </c>
      <c r="V3531" s="66">
        <f t="shared" si="994"/>
        <v>560257.55999999994</v>
      </c>
      <c r="W3531" s="66" t="str">
        <f t="shared" si="995"/>
        <v>&gt; 6</v>
      </c>
      <c r="X3531" s="66">
        <f>A3531+SUMIFS(Presensi!F:F,Presensi!E:E,'Entry Data'!AP3531)</f>
        <v>1</v>
      </c>
      <c r="Y3531" s="66">
        <f>IFERROR(INDEX('Retasi Pricing'!F:F,MATCH('Entry Data'!AM3531,'Retasi Pricing'!E:E,0))*X3531,"")</f>
        <v>30800</v>
      </c>
      <c r="Z3531" s="62" t="s">
        <v>26</v>
      </c>
      <c r="AA3531" s="62" t="s">
        <v>27</v>
      </c>
      <c r="AB3531" s="32"/>
      <c r="AC3531" s="32" t="s">
        <v>204</v>
      </c>
      <c r="AD3531" s="32" t="str">
        <f t="shared" si="996"/>
        <v/>
      </c>
      <c r="AF3531" s="5" t="str">
        <f t="shared" si="997"/>
        <v>abdul majid44205</v>
      </c>
      <c r="AG3531" s="5" t="str">
        <f t="shared" si="998"/>
        <v>BMJ 06744205UTARADAY</v>
      </c>
      <c r="AH3531" s="5" t="str">
        <f t="shared" si="999"/>
        <v>abdul majid44205UTARADAY</v>
      </c>
      <c r="AI3531" s="5" t="str">
        <f t="shared" si="1000"/>
        <v>BMJ 06744205DAY</v>
      </c>
      <c r="AJ3531" s="5" t="str">
        <f t="shared" si="1001"/>
        <v>abdul majid44205DAY</v>
      </c>
      <c r="AK3531" s="5" t="str">
        <f t="shared" si="1002"/>
        <v>abdul majidBMJ</v>
      </c>
      <c r="AL3531" s="5" t="str">
        <f t="shared" ref="AL3531:AL3594" si="1004">Q3531&amp;R3531&amp;G3531</f>
        <v>6UTARA</v>
      </c>
      <c r="AM3531" s="5" t="str">
        <f t="shared" ref="AM3531:AM3594" si="1005">W3531&amp;G3531&amp;N3531</f>
        <v>&gt; 6UTARA10 RODA</v>
      </c>
      <c r="AN3531" s="5" t="str">
        <f t="shared" ref="AN3531:AN3594" si="1006">AC3531&amp;M3531&amp;W3531&amp;G3531&amp;N3531</f>
        <v>abdul majidBMJ&gt; 6UTARA10 RODA</v>
      </c>
      <c r="AO3531" s="5" t="str">
        <f t="shared" ref="AO3531:AO3594" si="1007">AC3531&amp;W3531&amp;G3531&amp;N3531</f>
        <v>abdul majid&gt; 6UTARA10 RODA</v>
      </c>
      <c r="AP3531" s="5" t="str">
        <f t="shared" ref="AP3531:AP3594" si="1008">C3531&amp;D3531</f>
        <v>44205DAY</v>
      </c>
    </row>
    <row r="3532" spans="1:42" x14ac:dyDescent="0.3">
      <c r="A3532" s="33">
        <v>1</v>
      </c>
      <c r="B3532" s="33"/>
      <c r="C3532" s="70">
        <v>44205</v>
      </c>
      <c r="D3532" s="71" t="s">
        <v>19</v>
      </c>
      <c r="E3532" s="70">
        <v>44205</v>
      </c>
      <c r="F3532" s="71">
        <v>5167976</v>
      </c>
      <c r="G3532" s="33" t="s">
        <v>20</v>
      </c>
      <c r="H3532" s="33" t="s">
        <v>21</v>
      </c>
      <c r="I3532" s="33" t="s">
        <v>51</v>
      </c>
      <c r="J3532" s="33" t="s">
        <v>46</v>
      </c>
      <c r="K3532" s="63" t="s">
        <v>77</v>
      </c>
      <c r="L3532" s="32" t="str">
        <f t="shared" si="991"/>
        <v>FM260JD</v>
      </c>
      <c r="M3532" s="32" t="str">
        <f t="shared" si="992"/>
        <v>BMJ</v>
      </c>
      <c r="N3532" s="32" t="str">
        <f t="shared" si="993"/>
        <v>10 RODA</v>
      </c>
      <c r="O3532" s="146">
        <v>0.35328703703703707</v>
      </c>
      <c r="P3532" s="65">
        <v>0.35896990740740736</v>
      </c>
      <c r="Q3532" s="65"/>
      <c r="R3532" s="66">
        <v>1</v>
      </c>
      <c r="S3532" s="66">
        <v>40480</v>
      </c>
      <c r="T3532" s="66">
        <v>14600</v>
      </c>
      <c r="U3532" s="67">
        <f t="shared" si="1003"/>
        <v>25.88</v>
      </c>
      <c r="V3532" s="66">
        <f t="shared" si="994"/>
        <v>504504.72000000003</v>
      </c>
      <c r="W3532" s="66" t="str">
        <f t="shared" si="995"/>
        <v>1 &gt; 4</v>
      </c>
      <c r="X3532" s="66">
        <f>A3532+SUMIFS(Presensi!F:F,Presensi!E:E,'Entry Data'!AP3532)</f>
        <v>1</v>
      </c>
      <c r="Y3532" s="66">
        <f>IFERROR(INDEX('Retasi Pricing'!F:F,MATCH('Entry Data'!AM3532,'Retasi Pricing'!E:E,0))*X3532,"")</f>
        <v>25000</v>
      </c>
      <c r="Z3532" s="62" t="s">
        <v>26</v>
      </c>
      <c r="AA3532" s="62" t="s">
        <v>27</v>
      </c>
      <c r="AB3532" s="32"/>
      <c r="AC3532" s="32" t="s">
        <v>195</v>
      </c>
      <c r="AD3532" s="32" t="str">
        <f t="shared" si="996"/>
        <v/>
      </c>
      <c r="AF3532" s="5" t="str">
        <f t="shared" si="997"/>
        <v>m.andri44205</v>
      </c>
      <c r="AG3532" s="5" t="str">
        <f t="shared" si="998"/>
        <v>BMJ 06844205UTARADAY</v>
      </c>
      <c r="AH3532" s="5" t="str">
        <f t="shared" si="999"/>
        <v>m.andri44205UTARADAY</v>
      </c>
      <c r="AI3532" s="5" t="str">
        <f t="shared" si="1000"/>
        <v>BMJ 06844205DAY</v>
      </c>
      <c r="AJ3532" s="5" t="str">
        <f t="shared" si="1001"/>
        <v>m.andri44205DAY</v>
      </c>
      <c r="AK3532" s="5" t="str">
        <f t="shared" si="1002"/>
        <v>m.andriBMJ</v>
      </c>
      <c r="AL3532" s="5" t="str">
        <f t="shared" si="1004"/>
        <v>1UTARA</v>
      </c>
      <c r="AM3532" s="5" t="str">
        <f t="shared" si="1005"/>
        <v>1 &gt; 4UTARA10 RODA</v>
      </c>
      <c r="AN3532" s="5" t="str">
        <f t="shared" si="1006"/>
        <v>m.andriBMJ1 &gt; 4UTARA10 RODA</v>
      </c>
      <c r="AO3532" s="5" t="str">
        <f t="shared" si="1007"/>
        <v>m.andri1 &gt; 4UTARA10 RODA</v>
      </c>
      <c r="AP3532" s="5" t="str">
        <f t="shared" si="1008"/>
        <v>44205DAY</v>
      </c>
    </row>
    <row r="3533" spans="1:42" x14ac:dyDescent="0.3">
      <c r="A3533" s="33">
        <v>1</v>
      </c>
      <c r="B3533" s="33"/>
      <c r="C3533" s="70">
        <v>44205</v>
      </c>
      <c r="D3533" s="71" t="s">
        <v>19</v>
      </c>
      <c r="E3533" s="70">
        <v>44205</v>
      </c>
      <c r="F3533" s="71">
        <v>5168041</v>
      </c>
      <c r="G3533" s="33" t="s">
        <v>20</v>
      </c>
      <c r="H3533" s="33" t="s">
        <v>21</v>
      </c>
      <c r="I3533" s="33" t="s">
        <v>51</v>
      </c>
      <c r="J3533" s="33" t="s">
        <v>46</v>
      </c>
      <c r="K3533" s="63" t="s">
        <v>77</v>
      </c>
      <c r="L3533" s="32" t="str">
        <f t="shared" si="991"/>
        <v>FM260JD</v>
      </c>
      <c r="M3533" s="32" t="str">
        <f t="shared" si="992"/>
        <v>BMJ</v>
      </c>
      <c r="N3533" s="32" t="str">
        <f t="shared" si="993"/>
        <v>10 RODA</v>
      </c>
      <c r="O3533" s="146">
        <v>0.40937499999999999</v>
      </c>
      <c r="P3533" s="65">
        <v>0.40937499999999999</v>
      </c>
      <c r="Q3533" s="65"/>
      <c r="R3533" s="66">
        <v>2</v>
      </c>
      <c r="S3533" s="66">
        <v>41040</v>
      </c>
      <c r="T3533" s="66">
        <v>14600</v>
      </c>
      <c r="U3533" s="67">
        <f t="shared" si="1003"/>
        <v>26.44</v>
      </c>
      <c r="V3533" s="66">
        <f t="shared" si="994"/>
        <v>515421.36</v>
      </c>
      <c r="W3533" s="66" t="str">
        <f t="shared" si="995"/>
        <v>1 &gt; 4</v>
      </c>
      <c r="X3533" s="66">
        <f>A3533+SUMIFS(Presensi!F:F,Presensi!E:E,'Entry Data'!AP3533)</f>
        <v>1</v>
      </c>
      <c r="Y3533" s="66">
        <f>IFERROR(INDEX('Retasi Pricing'!F:F,MATCH('Entry Data'!AM3533,'Retasi Pricing'!E:E,0))*X3533,"")</f>
        <v>25000</v>
      </c>
      <c r="Z3533" s="62" t="s">
        <v>26</v>
      </c>
      <c r="AA3533" s="62" t="s">
        <v>27</v>
      </c>
      <c r="AB3533" s="32"/>
      <c r="AC3533" s="32" t="s">
        <v>195</v>
      </c>
      <c r="AD3533" s="32" t="str">
        <f t="shared" si="996"/>
        <v/>
      </c>
      <c r="AF3533" s="5" t="str">
        <f t="shared" si="997"/>
        <v>m.andri44205</v>
      </c>
      <c r="AG3533" s="5" t="str">
        <f t="shared" si="998"/>
        <v>BMJ 06844205UTARADAY</v>
      </c>
      <c r="AH3533" s="5" t="str">
        <f t="shared" si="999"/>
        <v>m.andri44205UTARADAY</v>
      </c>
      <c r="AI3533" s="5" t="str">
        <f t="shared" si="1000"/>
        <v>BMJ 06844205DAY</v>
      </c>
      <c r="AJ3533" s="5" t="str">
        <f t="shared" si="1001"/>
        <v>m.andri44205DAY</v>
      </c>
      <c r="AK3533" s="5" t="str">
        <f t="shared" si="1002"/>
        <v>m.andriBMJ</v>
      </c>
      <c r="AL3533" s="5" t="str">
        <f t="shared" si="1004"/>
        <v>2UTARA</v>
      </c>
      <c r="AM3533" s="5" t="str">
        <f t="shared" si="1005"/>
        <v>1 &gt; 4UTARA10 RODA</v>
      </c>
      <c r="AN3533" s="5" t="str">
        <f t="shared" si="1006"/>
        <v>m.andriBMJ1 &gt; 4UTARA10 RODA</v>
      </c>
      <c r="AO3533" s="5" t="str">
        <f t="shared" si="1007"/>
        <v>m.andri1 &gt; 4UTARA10 RODA</v>
      </c>
      <c r="AP3533" s="5" t="str">
        <f t="shared" si="1008"/>
        <v>44205DAY</v>
      </c>
    </row>
    <row r="3534" spans="1:42" x14ac:dyDescent="0.3">
      <c r="A3534" s="33">
        <v>1</v>
      </c>
      <c r="B3534" s="33"/>
      <c r="C3534" s="70">
        <v>44205</v>
      </c>
      <c r="D3534" s="71" t="s">
        <v>19</v>
      </c>
      <c r="E3534" s="70">
        <v>44205</v>
      </c>
      <c r="F3534" s="71">
        <v>5168103</v>
      </c>
      <c r="G3534" s="33" t="s">
        <v>20</v>
      </c>
      <c r="H3534" s="33" t="s">
        <v>21</v>
      </c>
      <c r="I3534" s="33" t="s">
        <v>51</v>
      </c>
      <c r="J3534" s="33" t="s">
        <v>23</v>
      </c>
      <c r="K3534" s="63" t="s">
        <v>77</v>
      </c>
      <c r="L3534" s="32" t="str">
        <f t="shared" si="991"/>
        <v>FM260JD</v>
      </c>
      <c r="M3534" s="32" t="str">
        <f t="shared" si="992"/>
        <v>BMJ</v>
      </c>
      <c r="N3534" s="32" t="str">
        <f t="shared" si="993"/>
        <v>10 RODA</v>
      </c>
      <c r="O3534" s="146">
        <v>0.4634375</v>
      </c>
      <c r="P3534" s="65">
        <v>0.4634375</v>
      </c>
      <c r="Q3534" s="65"/>
      <c r="R3534" s="66">
        <v>3</v>
      </c>
      <c r="S3534" s="66">
        <v>39820</v>
      </c>
      <c r="T3534" s="66">
        <v>14600</v>
      </c>
      <c r="U3534" s="67">
        <f t="shared" si="1003"/>
        <v>25.22</v>
      </c>
      <c r="V3534" s="66">
        <f t="shared" si="994"/>
        <v>491638.68</v>
      </c>
      <c r="W3534" s="66" t="str">
        <f t="shared" si="995"/>
        <v>1 &gt; 4</v>
      </c>
      <c r="X3534" s="66">
        <f>A3534+SUMIFS(Presensi!F:F,Presensi!E:E,'Entry Data'!AP3534)</f>
        <v>1</v>
      </c>
      <c r="Y3534" s="66">
        <f>IFERROR(INDEX('Retasi Pricing'!F:F,MATCH('Entry Data'!AM3534,'Retasi Pricing'!E:E,0))*X3534,"")</f>
        <v>25000</v>
      </c>
      <c r="Z3534" s="62" t="s">
        <v>26</v>
      </c>
      <c r="AA3534" s="62" t="s">
        <v>27</v>
      </c>
      <c r="AB3534" s="32"/>
      <c r="AC3534" s="32" t="s">
        <v>195</v>
      </c>
      <c r="AD3534" s="32" t="str">
        <f t="shared" si="996"/>
        <v/>
      </c>
      <c r="AF3534" s="5" t="str">
        <f t="shared" si="997"/>
        <v>m.andri44205</v>
      </c>
      <c r="AG3534" s="5" t="str">
        <f t="shared" si="998"/>
        <v>BMJ 06844205UTARADAY</v>
      </c>
      <c r="AH3534" s="5" t="str">
        <f t="shared" si="999"/>
        <v>m.andri44205UTARADAY</v>
      </c>
      <c r="AI3534" s="5" t="str">
        <f t="shared" si="1000"/>
        <v>BMJ 06844205DAY</v>
      </c>
      <c r="AJ3534" s="5" t="str">
        <f t="shared" si="1001"/>
        <v>m.andri44205DAY</v>
      </c>
      <c r="AK3534" s="5" t="str">
        <f t="shared" si="1002"/>
        <v>m.andriBMJ</v>
      </c>
      <c r="AL3534" s="5" t="str">
        <f t="shared" si="1004"/>
        <v>3UTARA</v>
      </c>
      <c r="AM3534" s="5" t="str">
        <f t="shared" si="1005"/>
        <v>1 &gt; 4UTARA10 RODA</v>
      </c>
      <c r="AN3534" s="5" t="str">
        <f t="shared" si="1006"/>
        <v>m.andriBMJ1 &gt; 4UTARA10 RODA</v>
      </c>
      <c r="AO3534" s="5" t="str">
        <f t="shared" si="1007"/>
        <v>m.andri1 &gt; 4UTARA10 RODA</v>
      </c>
      <c r="AP3534" s="5" t="str">
        <f t="shared" si="1008"/>
        <v>44205DAY</v>
      </c>
    </row>
    <row r="3535" spans="1:42" x14ac:dyDescent="0.3">
      <c r="A3535" s="33">
        <v>1</v>
      </c>
      <c r="B3535" s="33"/>
      <c r="C3535" s="70">
        <v>44205</v>
      </c>
      <c r="D3535" s="71" t="s">
        <v>19</v>
      </c>
      <c r="E3535" s="70">
        <v>44205</v>
      </c>
      <c r="F3535" s="71">
        <v>5168171</v>
      </c>
      <c r="G3535" s="33" t="s">
        <v>20</v>
      </c>
      <c r="H3535" s="33" t="s">
        <v>21</v>
      </c>
      <c r="I3535" s="33" t="s">
        <v>51</v>
      </c>
      <c r="J3535" s="33" t="s">
        <v>23</v>
      </c>
      <c r="K3535" s="63" t="s">
        <v>77</v>
      </c>
      <c r="L3535" s="32" t="str">
        <f t="shared" si="991"/>
        <v>FM260JD</v>
      </c>
      <c r="M3535" s="32" t="str">
        <f t="shared" si="992"/>
        <v>BMJ</v>
      </c>
      <c r="N3535" s="32" t="str">
        <f t="shared" si="993"/>
        <v>10 RODA</v>
      </c>
      <c r="O3535" s="146">
        <v>0.51962962962962966</v>
      </c>
      <c r="P3535" s="65">
        <v>0.51962962962962966</v>
      </c>
      <c r="Q3535" s="65"/>
      <c r="R3535" s="66">
        <v>4</v>
      </c>
      <c r="S3535" s="66">
        <v>39240</v>
      </c>
      <c r="T3535" s="66">
        <v>14600</v>
      </c>
      <c r="U3535" s="67">
        <f t="shared" si="1003"/>
        <v>24.64</v>
      </c>
      <c r="V3535" s="66">
        <f t="shared" si="994"/>
        <v>480332.16000000003</v>
      </c>
      <c r="W3535" s="66" t="str">
        <f t="shared" si="995"/>
        <v>1 &gt; 4</v>
      </c>
      <c r="X3535" s="66">
        <f>A3535+SUMIFS(Presensi!F:F,Presensi!E:E,'Entry Data'!AP3535)</f>
        <v>1</v>
      </c>
      <c r="Y3535" s="66">
        <f>IFERROR(INDEX('Retasi Pricing'!F:F,MATCH('Entry Data'!AM3535,'Retasi Pricing'!E:E,0))*X3535,"")</f>
        <v>25000</v>
      </c>
      <c r="Z3535" s="62" t="s">
        <v>26</v>
      </c>
      <c r="AA3535" s="62" t="s">
        <v>27</v>
      </c>
      <c r="AB3535" s="32"/>
      <c r="AC3535" s="32" t="s">
        <v>195</v>
      </c>
      <c r="AD3535" s="32" t="str">
        <f t="shared" si="996"/>
        <v/>
      </c>
      <c r="AF3535" s="5" t="str">
        <f t="shared" si="997"/>
        <v>m.andri44205</v>
      </c>
      <c r="AG3535" s="5" t="str">
        <f t="shared" si="998"/>
        <v>BMJ 06844205UTARADAY</v>
      </c>
      <c r="AH3535" s="5" t="str">
        <f t="shared" si="999"/>
        <v>m.andri44205UTARADAY</v>
      </c>
      <c r="AI3535" s="5" t="str">
        <f t="shared" si="1000"/>
        <v>BMJ 06844205DAY</v>
      </c>
      <c r="AJ3535" s="5" t="str">
        <f t="shared" si="1001"/>
        <v>m.andri44205DAY</v>
      </c>
      <c r="AK3535" s="5" t="str">
        <f t="shared" si="1002"/>
        <v>m.andriBMJ</v>
      </c>
      <c r="AL3535" s="5" t="str">
        <f t="shared" si="1004"/>
        <v>4UTARA</v>
      </c>
      <c r="AM3535" s="5" t="str">
        <f t="shared" si="1005"/>
        <v>1 &gt; 4UTARA10 RODA</v>
      </c>
      <c r="AN3535" s="5" t="str">
        <f t="shared" si="1006"/>
        <v>m.andriBMJ1 &gt; 4UTARA10 RODA</v>
      </c>
      <c r="AO3535" s="5" t="str">
        <f t="shared" si="1007"/>
        <v>m.andri1 &gt; 4UTARA10 RODA</v>
      </c>
      <c r="AP3535" s="5" t="str">
        <f t="shared" si="1008"/>
        <v>44205DAY</v>
      </c>
    </row>
    <row r="3536" spans="1:42" x14ac:dyDescent="0.3">
      <c r="A3536" s="33">
        <v>1</v>
      </c>
      <c r="B3536" s="33"/>
      <c r="C3536" s="70">
        <v>44205</v>
      </c>
      <c r="D3536" s="71" t="s">
        <v>19</v>
      </c>
      <c r="E3536" s="70">
        <v>44205</v>
      </c>
      <c r="F3536" s="71">
        <v>5168237</v>
      </c>
      <c r="G3536" s="33" t="s">
        <v>20</v>
      </c>
      <c r="H3536" s="33" t="s">
        <v>21</v>
      </c>
      <c r="I3536" s="33" t="s">
        <v>51</v>
      </c>
      <c r="J3536" s="33" t="s">
        <v>23</v>
      </c>
      <c r="K3536" s="63" t="s">
        <v>77</v>
      </c>
      <c r="L3536" s="32" t="str">
        <f t="shared" si="991"/>
        <v>FM260JD</v>
      </c>
      <c r="M3536" s="32" t="str">
        <f t="shared" si="992"/>
        <v>BMJ</v>
      </c>
      <c r="N3536" s="32" t="str">
        <f t="shared" si="993"/>
        <v>10 RODA</v>
      </c>
      <c r="O3536" s="146">
        <v>0.59063657407407411</v>
      </c>
      <c r="P3536" s="65">
        <v>0.59063657407407411</v>
      </c>
      <c r="Q3536" s="65"/>
      <c r="R3536" s="66">
        <v>5</v>
      </c>
      <c r="S3536" s="66">
        <v>39600</v>
      </c>
      <c r="T3536" s="66">
        <v>14600</v>
      </c>
      <c r="U3536" s="67">
        <f t="shared" si="1003"/>
        <v>25</v>
      </c>
      <c r="V3536" s="66">
        <f t="shared" si="994"/>
        <v>487350</v>
      </c>
      <c r="W3536" s="66" t="str">
        <f t="shared" si="995"/>
        <v>&gt; 5</v>
      </c>
      <c r="X3536" s="66">
        <f>A3536+SUMIFS(Presensi!F:F,Presensi!E:E,'Entry Data'!AP3536)</f>
        <v>1</v>
      </c>
      <c r="Y3536" s="66">
        <f>IFERROR(INDEX('Retasi Pricing'!F:F,MATCH('Entry Data'!AM3536,'Retasi Pricing'!E:E,0))*X3536,"")</f>
        <v>27650</v>
      </c>
      <c r="Z3536" s="62" t="s">
        <v>26</v>
      </c>
      <c r="AA3536" s="62" t="s">
        <v>27</v>
      </c>
      <c r="AB3536" s="32"/>
      <c r="AC3536" s="32" t="s">
        <v>195</v>
      </c>
      <c r="AD3536" s="32" t="str">
        <f t="shared" si="996"/>
        <v/>
      </c>
      <c r="AF3536" s="5" t="str">
        <f t="shared" si="997"/>
        <v>m.andri44205</v>
      </c>
      <c r="AG3536" s="5" t="str">
        <f t="shared" si="998"/>
        <v>BMJ 06844205UTARADAY</v>
      </c>
      <c r="AH3536" s="5" t="str">
        <f t="shared" si="999"/>
        <v>m.andri44205UTARADAY</v>
      </c>
      <c r="AI3536" s="5" t="str">
        <f t="shared" si="1000"/>
        <v>BMJ 06844205DAY</v>
      </c>
      <c r="AJ3536" s="5" t="str">
        <f t="shared" si="1001"/>
        <v>m.andri44205DAY</v>
      </c>
      <c r="AK3536" s="5" t="str">
        <f t="shared" si="1002"/>
        <v>m.andriBMJ</v>
      </c>
      <c r="AL3536" s="5" t="str">
        <f t="shared" si="1004"/>
        <v>5UTARA</v>
      </c>
      <c r="AM3536" s="5" t="str">
        <f t="shared" si="1005"/>
        <v>&gt; 5UTARA10 RODA</v>
      </c>
      <c r="AN3536" s="5" t="str">
        <f t="shared" si="1006"/>
        <v>m.andriBMJ&gt; 5UTARA10 RODA</v>
      </c>
      <c r="AO3536" s="5" t="str">
        <f t="shared" si="1007"/>
        <v>m.andri&gt; 5UTARA10 RODA</v>
      </c>
      <c r="AP3536" s="5" t="str">
        <f t="shared" si="1008"/>
        <v>44205DAY</v>
      </c>
    </row>
    <row r="3537" spans="1:42" x14ac:dyDescent="0.3">
      <c r="A3537" s="33">
        <v>1</v>
      </c>
      <c r="B3537" s="33"/>
      <c r="C3537" s="70">
        <v>44205</v>
      </c>
      <c r="D3537" s="71" t="s">
        <v>19</v>
      </c>
      <c r="E3537" s="70">
        <v>44205</v>
      </c>
      <c r="F3537" s="71">
        <v>5168318</v>
      </c>
      <c r="G3537" s="33" t="s">
        <v>20</v>
      </c>
      <c r="H3537" s="33" t="s">
        <v>21</v>
      </c>
      <c r="I3537" s="33" t="s">
        <v>170</v>
      </c>
      <c r="J3537" s="33" t="s">
        <v>23</v>
      </c>
      <c r="K3537" s="63" t="s">
        <v>77</v>
      </c>
      <c r="L3537" s="32" t="str">
        <f t="shared" si="991"/>
        <v>FM260JD</v>
      </c>
      <c r="M3537" s="32" t="str">
        <f t="shared" si="992"/>
        <v>BMJ</v>
      </c>
      <c r="N3537" s="32" t="str">
        <f t="shared" si="993"/>
        <v>10 RODA</v>
      </c>
      <c r="O3537" s="146">
        <v>0.65582175925925923</v>
      </c>
      <c r="P3537" s="65">
        <v>0.65582175925925923</v>
      </c>
      <c r="Q3537" s="65"/>
      <c r="R3537" s="66">
        <v>6</v>
      </c>
      <c r="S3537" s="66">
        <v>40300</v>
      </c>
      <c r="T3537" s="66">
        <v>14600</v>
      </c>
      <c r="U3537" s="67">
        <f t="shared" si="1003"/>
        <v>25.7</v>
      </c>
      <c r="V3537" s="66">
        <f t="shared" si="994"/>
        <v>500995.79999999993</v>
      </c>
      <c r="W3537" s="66" t="str">
        <f t="shared" si="995"/>
        <v>&gt; 6</v>
      </c>
      <c r="X3537" s="66">
        <f>A3537+SUMIFS(Presensi!F:F,Presensi!E:E,'Entry Data'!AP3537)</f>
        <v>1</v>
      </c>
      <c r="Y3537" s="66">
        <f>IFERROR(INDEX('Retasi Pricing'!F:F,MATCH('Entry Data'!AM3537,'Retasi Pricing'!E:E,0))*X3537,"")</f>
        <v>30800</v>
      </c>
      <c r="Z3537" s="62" t="s">
        <v>26</v>
      </c>
      <c r="AA3537" s="62" t="s">
        <v>27</v>
      </c>
      <c r="AB3537" s="32"/>
      <c r="AC3537" s="32" t="s">
        <v>195</v>
      </c>
      <c r="AD3537" s="32" t="str">
        <f t="shared" si="996"/>
        <v/>
      </c>
      <c r="AF3537" s="5" t="str">
        <f t="shared" si="997"/>
        <v>m.andri44205</v>
      </c>
      <c r="AG3537" s="5" t="str">
        <f t="shared" si="998"/>
        <v>BMJ 06844205UTARADAY</v>
      </c>
      <c r="AH3537" s="5" t="str">
        <f t="shared" si="999"/>
        <v>m.andri44205UTARADAY</v>
      </c>
      <c r="AI3537" s="5" t="str">
        <f t="shared" si="1000"/>
        <v>BMJ 06844205DAY</v>
      </c>
      <c r="AJ3537" s="5" t="str">
        <f t="shared" si="1001"/>
        <v>m.andri44205DAY</v>
      </c>
      <c r="AK3537" s="5" t="str">
        <f t="shared" si="1002"/>
        <v>m.andriBMJ</v>
      </c>
      <c r="AL3537" s="5" t="str">
        <f t="shared" si="1004"/>
        <v>6UTARA</v>
      </c>
      <c r="AM3537" s="5" t="str">
        <f t="shared" si="1005"/>
        <v>&gt; 6UTARA10 RODA</v>
      </c>
      <c r="AN3537" s="5" t="str">
        <f t="shared" si="1006"/>
        <v>m.andriBMJ&gt; 6UTARA10 RODA</v>
      </c>
      <c r="AO3537" s="5" t="str">
        <f t="shared" si="1007"/>
        <v>m.andri&gt; 6UTARA10 RODA</v>
      </c>
      <c r="AP3537" s="5" t="str">
        <f t="shared" si="1008"/>
        <v>44205DAY</v>
      </c>
    </row>
    <row r="3538" spans="1:42" x14ac:dyDescent="0.3">
      <c r="A3538" s="33">
        <v>1</v>
      </c>
      <c r="B3538" s="33"/>
      <c r="C3538" s="70">
        <v>44205</v>
      </c>
      <c r="D3538" s="71" t="s">
        <v>19</v>
      </c>
      <c r="E3538" s="70">
        <v>44205</v>
      </c>
      <c r="F3538" s="71">
        <v>5168401</v>
      </c>
      <c r="G3538" s="33" t="s">
        <v>20</v>
      </c>
      <c r="H3538" s="33" t="s">
        <v>21</v>
      </c>
      <c r="I3538" s="33" t="s">
        <v>170</v>
      </c>
      <c r="J3538" s="33" t="s">
        <v>23</v>
      </c>
      <c r="K3538" s="63" t="s">
        <v>77</v>
      </c>
      <c r="L3538" s="32" t="str">
        <f t="shared" si="991"/>
        <v>FM260JD</v>
      </c>
      <c r="M3538" s="32" t="str">
        <f t="shared" si="992"/>
        <v>BMJ</v>
      </c>
      <c r="N3538" s="32" t="str">
        <f t="shared" si="993"/>
        <v>10 RODA</v>
      </c>
      <c r="O3538" s="146">
        <v>0.72840277777777773</v>
      </c>
      <c r="P3538" s="65">
        <v>0.72840277777777773</v>
      </c>
      <c r="Q3538" s="65"/>
      <c r="R3538" s="66">
        <v>7</v>
      </c>
      <c r="S3538" s="66">
        <v>41480</v>
      </c>
      <c r="T3538" s="66">
        <v>14600</v>
      </c>
      <c r="U3538" s="67">
        <f t="shared" si="1003"/>
        <v>26.88</v>
      </c>
      <c r="V3538" s="66">
        <f t="shared" si="994"/>
        <v>523998.72000000003</v>
      </c>
      <c r="W3538" s="66" t="str">
        <f t="shared" si="995"/>
        <v>7 &gt;</v>
      </c>
      <c r="X3538" s="66">
        <f>A3538+SUMIFS(Presensi!F:F,Presensi!E:E,'Entry Data'!AP3538)</f>
        <v>1</v>
      </c>
      <c r="Y3538" s="66">
        <f>IFERROR(INDEX('Retasi Pricing'!F:F,MATCH('Entry Data'!AM3538,'Retasi Pricing'!E:E,0))*X3538,"")</f>
        <v>37750</v>
      </c>
      <c r="Z3538" s="62" t="s">
        <v>26</v>
      </c>
      <c r="AA3538" s="62" t="s">
        <v>27</v>
      </c>
      <c r="AB3538" s="32"/>
      <c r="AC3538" s="32" t="s">
        <v>195</v>
      </c>
      <c r="AD3538" s="32" t="str">
        <f t="shared" si="996"/>
        <v/>
      </c>
      <c r="AF3538" s="5" t="str">
        <f t="shared" si="997"/>
        <v>m.andri44205</v>
      </c>
      <c r="AG3538" s="5" t="str">
        <f t="shared" si="998"/>
        <v>BMJ 06844205UTARADAY</v>
      </c>
      <c r="AH3538" s="5" t="str">
        <f t="shared" si="999"/>
        <v>m.andri44205UTARADAY</v>
      </c>
      <c r="AI3538" s="5" t="str">
        <f t="shared" si="1000"/>
        <v>BMJ 06844205DAY</v>
      </c>
      <c r="AJ3538" s="5" t="str">
        <f t="shared" si="1001"/>
        <v>m.andri44205DAY</v>
      </c>
      <c r="AK3538" s="5" t="str">
        <f t="shared" si="1002"/>
        <v>m.andriBMJ</v>
      </c>
      <c r="AL3538" s="5" t="str">
        <f t="shared" si="1004"/>
        <v>7UTARA</v>
      </c>
      <c r="AM3538" s="5" t="str">
        <f t="shared" si="1005"/>
        <v>7 &gt;UTARA10 RODA</v>
      </c>
      <c r="AN3538" s="5" t="str">
        <f t="shared" si="1006"/>
        <v>m.andriBMJ7 &gt;UTARA10 RODA</v>
      </c>
      <c r="AO3538" s="5" t="str">
        <f t="shared" si="1007"/>
        <v>m.andri7 &gt;UTARA10 RODA</v>
      </c>
      <c r="AP3538" s="5" t="str">
        <f t="shared" si="1008"/>
        <v>44205DAY</v>
      </c>
    </row>
    <row r="3539" spans="1:42" x14ac:dyDescent="0.3">
      <c r="A3539" s="33">
        <v>1</v>
      </c>
      <c r="B3539" s="33"/>
      <c r="C3539" s="70">
        <v>44205</v>
      </c>
      <c r="D3539" s="71" t="s">
        <v>19</v>
      </c>
      <c r="E3539" s="70">
        <v>44205</v>
      </c>
      <c r="F3539" s="71">
        <v>5168091</v>
      </c>
      <c r="G3539" s="33" t="s">
        <v>20</v>
      </c>
      <c r="H3539" s="33" t="s">
        <v>21</v>
      </c>
      <c r="I3539" s="33" t="s">
        <v>51</v>
      </c>
      <c r="J3539" s="33" t="s">
        <v>23</v>
      </c>
      <c r="K3539" s="63" t="s">
        <v>78</v>
      </c>
      <c r="L3539" s="32" t="str">
        <f t="shared" si="991"/>
        <v>FM260JD</v>
      </c>
      <c r="M3539" s="32" t="str">
        <f t="shared" si="992"/>
        <v>BMJ</v>
      </c>
      <c r="N3539" s="32" t="str">
        <f t="shared" si="993"/>
        <v>10 RODA</v>
      </c>
      <c r="O3539" s="146">
        <v>0.45579861111111114</v>
      </c>
      <c r="P3539" s="65">
        <v>0.4642592592592592</v>
      </c>
      <c r="Q3539" s="65"/>
      <c r="R3539" s="66">
        <v>1</v>
      </c>
      <c r="S3539" s="66">
        <v>40480</v>
      </c>
      <c r="T3539" s="66">
        <v>14680</v>
      </c>
      <c r="U3539" s="67">
        <f t="shared" si="1003"/>
        <v>25.8</v>
      </c>
      <c r="V3539" s="66">
        <f t="shared" si="994"/>
        <v>502945.20000000007</v>
      </c>
      <c r="W3539" s="66" t="str">
        <f t="shared" si="995"/>
        <v>1 &gt; 4</v>
      </c>
      <c r="X3539" s="66">
        <f>A3539+SUMIFS(Presensi!F:F,Presensi!E:E,'Entry Data'!AP3539)</f>
        <v>1</v>
      </c>
      <c r="Y3539" s="66">
        <f>IFERROR(INDEX('Retasi Pricing'!F:F,MATCH('Entry Data'!AM3539,'Retasi Pricing'!E:E,0))*X3539,"")</f>
        <v>25000</v>
      </c>
      <c r="Z3539" s="62" t="s">
        <v>26</v>
      </c>
      <c r="AA3539" s="62" t="s">
        <v>27</v>
      </c>
      <c r="AB3539" s="32"/>
      <c r="AC3539" s="32" t="s">
        <v>191</v>
      </c>
      <c r="AD3539" s="32" t="str">
        <f t="shared" si="996"/>
        <v/>
      </c>
      <c r="AF3539" s="5" t="str">
        <f t="shared" si="997"/>
        <v>ahmad asfuri44205</v>
      </c>
      <c r="AG3539" s="5" t="str">
        <f t="shared" si="998"/>
        <v>BMJ 06944205UTARADAY</v>
      </c>
      <c r="AH3539" s="5" t="str">
        <f t="shared" si="999"/>
        <v>ahmad asfuri44205UTARADAY</v>
      </c>
      <c r="AI3539" s="5" t="str">
        <f t="shared" si="1000"/>
        <v>BMJ 06944205DAY</v>
      </c>
      <c r="AJ3539" s="5" t="str">
        <f t="shared" si="1001"/>
        <v>ahmad asfuri44205DAY</v>
      </c>
      <c r="AK3539" s="5" t="str">
        <f t="shared" si="1002"/>
        <v>ahmad asfuriBMJ</v>
      </c>
      <c r="AL3539" s="5" t="str">
        <f t="shared" si="1004"/>
        <v>1UTARA</v>
      </c>
      <c r="AM3539" s="5" t="str">
        <f t="shared" si="1005"/>
        <v>1 &gt; 4UTARA10 RODA</v>
      </c>
      <c r="AN3539" s="5" t="str">
        <f t="shared" si="1006"/>
        <v>ahmad asfuriBMJ1 &gt; 4UTARA10 RODA</v>
      </c>
      <c r="AO3539" s="5" t="str">
        <f t="shared" si="1007"/>
        <v>ahmad asfuri1 &gt; 4UTARA10 RODA</v>
      </c>
      <c r="AP3539" s="5" t="str">
        <f t="shared" si="1008"/>
        <v>44205DAY</v>
      </c>
    </row>
    <row r="3540" spans="1:42" x14ac:dyDescent="0.3">
      <c r="A3540" s="33">
        <v>1</v>
      </c>
      <c r="B3540" s="33"/>
      <c r="C3540" s="70">
        <v>44205</v>
      </c>
      <c r="D3540" s="71" t="s">
        <v>19</v>
      </c>
      <c r="E3540" s="70">
        <v>44205</v>
      </c>
      <c r="F3540" s="71">
        <v>5168204</v>
      </c>
      <c r="G3540" s="33" t="s">
        <v>20</v>
      </c>
      <c r="H3540" s="33" t="s">
        <v>21</v>
      </c>
      <c r="I3540" s="33" t="s">
        <v>51</v>
      </c>
      <c r="J3540" s="33" t="s">
        <v>46</v>
      </c>
      <c r="K3540" s="63" t="s">
        <v>78</v>
      </c>
      <c r="L3540" s="32" t="str">
        <f t="shared" si="991"/>
        <v>FM260JD</v>
      </c>
      <c r="M3540" s="32" t="str">
        <f t="shared" si="992"/>
        <v>BMJ</v>
      </c>
      <c r="N3540" s="32" t="str">
        <f t="shared" si="993"/>
        <v>10 RODA</v>
      </c>
      <c r="O3540" s="146">
        <v>0.55554398148148143</v>
      </c>
      <c r="P3540" s="65">
        <v>0.55554398148148143</v>
      </c>
      <c r="Q3540" s="65"/>
      <c r="R3540" s="66">
        <v>2</v>
      </c>
      <c r="S3540" s="66">
        <v>41680</v>
      </c>
      <c r="T3540" s="66">
        <v>14680</v>
      </c>
      <c r="U3540" s="67">
        <f t="shared" si="1003"/>
        <v>27</v>
      </c>
      <c r="V3540" s="66">
        <f t="shared" si="994"/>
        <v>526338</v>
      </c>
      <c r="W3540" s="66" t="str">
        <f t="shared" si="995"/>
        <v>1 &gt; 4</v>
      </c>
      <c r="X3540" s="66">
        <f>A3540+SUMIFS(Presensi!F:F,Presensi!E:E,'Entry Data'!AP3540)</f>
        <v>1</v>
      </c>
      <c r="Y3540" s="66">
        <f>IFERROR(INDEX('Retasi Pricing'!F:F,MATCH('Entry Data'!AM3540,'Retasi Pricing'!E:E,0))*X3540,"")</f>
        <v>25000</v>
      </c>
      <c r="Z3540" s="62" t="s">
        <v>26</v>
      </c>
      <c r="AA3540" s="62" t="s">
        <v>27</v>
      </c>
      <c r="AB3540" s="32"/>
      <c r="AC3540" s="32" t="s">
        <v>191</v>
      </c>
      <c r="AD3540" s="32" t="str">
        <f t="shared" si="996"/>
        <v/>
      </c>
      <c r="AF3540" s="5" t="str">
        <f t="shared" si="997"/>
        <v>ahmad asfuri44205</v>
      </c>
      <c r="AG3540" s="5" t="str">
        <f t="shared" si="998"/>
        <v>BMJ 06944205UTARADAY</v>
      </c>
      <c r="AH3540" s="5" t="str">
        <f t="shared" si="999"/>
        <v>ahmad asfuri44205UTARADAY</v>
      </c>
      <c r="AI3540" s="5" t="str">
        <f t="shared" si="1000"/>
        <v>BMJ 06944205DAY</v>
      </c>
      <c r="AJ3540" s="5" t="str">
        <f t="shared" si="1001"/>
        <v>ahmad asfuri44205DAY</v>
      </c>
      <c r="AK3540" s="5" t="str">
        <f t="shared" si="1002"/>
        <v>ahmad asfuriBMJ</v>
      </c>
      <c r="AL3540" s="5" t="str">
        <f t="shared" si="1004"/>
        <v>2UTARA</v>
      </c>
      <c r="AM3540" s="5" t="str">
        <f t="shared" si="1005"/>
        <v>1 &gt; 4UTARA10 RODA</v>
      </c>
      <c r="AN3540" s="5" t="str">
        <f t="shared" si="1006"/>
        <v>ahmad asfuriBMJ1 &gt; 4UTARA10 RODA</v>
      </c>
      <c r="AO3540" s="5" t="str">
        <f t="shared" si="1007"/>
        <v>ahmad asfuri1 &gt; 4UTARA10 RODA</v>
      </c>
      <c r="AP3540" s="5" t="str">
        <f t="shared" si="1008"/>
        <v>44205DAY</v>
      </c>
    </row>
    <row r="3541" spans="1:42" x14ac:dyDescent="0.3">
      <c r="A3541" s="33">
        <v>1</v>
      </c>
      <c r="B3541" s="33"/>
      <c r="C3541" s="70">
        <v>44205</v>
      </c>
      <c r="D3541" s="71" t="s">
        <v>19</v>
      </c>
      <c r="E3541" s="70">
        <v>44205</v>
      </c>
      <c r="F3541" s="71">
        <v>5168277</v>
      </c>
      <c r="G3541" s="33" t="s">
        <v>20</v>
      </c>
      <c r="H3541" s="33" t="s">
        <v>21</v>
      </c>
      <c r="I3541" s="33" t="s">
        <v>51</v>
      </c>
      <c r="J3541" s="33" t="s">
        <v>23</v>
      </c>
      <c r="K3541" s="63" t="s">
        <v>78</v>
      </c>
      <c r="L3541" s="32" t="str">
        <f t="shared" si="991"/>
        <v>FM260JD</v>
      </c>
      <c r="M3541" s="32" t="str">
        <f t="shared" si="992"/>
        <v>BMJ</v>
      </c>
      <c r="N3541" s="32" t="str">
        <f t="shared" si="993"/>
        <v>10 RODA</v>
      </c>
      <c r="O3541" s="146">
        <v>0.61809027777777781</v>
      </c>
      <c r="P3541" s="65">
        <v>0.61809027777777781</v>
      </c>
      <c r="Q3541" s="65"/>
      <c r="R3541" s="66">
        <v>3</v>
      </c>
      <c r="S3541" s="66">
        <v>39980</v>
      </c>
      <c r="T3541" s="66">
        <v>14680</v>
      </c>
      <c r="U3541" s="67">
        <f t="shared" si="1003"/>
        <v>25.3</v>
      </c>
      <c r="V3541" s="66">
        <f t="shared" si="994"/>
        <v>493198.20000000007</v>
      </c>
      <c r="W3541" s="66" t="str">
        <f t="shared" si="995"/>
        <v>1 &gt; 4</v>
      </c>
      <c r="X3541" s="66">
        <f>A3541+SUMIFS(Presensi!F:F,Presensi!E:E,'Entry Data'!AP3541)</f>
        <v>1</v>
      </c>
      <c r="Y3541" s="66">
        <f>IFERROR(INDEX('Retasi Pricing'!F:F,MATCH('Entry Data'!AM3541,'Retasi Pricing'!E:E,0))*X3541,"")</f>
        <v>25000</v>
      </c>
      <c r="Z3541" s="62" t="s">
        <v>26</v>
      </c>
      <c r="AA3541" s="62" t="s">
        <v>27</v>
      </c>
      <c r="AB3541" s="32"/>
      <c r="AC3541" s="32" t="s">
        <v>191</v>
      </c>
      <c r="AD3541" s="32" t="str">
        <f t="shared" si="996"/>
        <v/>
      </c>
      <c r="AF3541" s="5" t="str">
        <f t="shared" si="997"/>
        <v>ahmad asfuri44205</v>
      </c>
      <c r="AG3541" s="5" t="str">
        <f t="shared" si="998"/>
        <v>BMJ 06944205UTARADAY</v>
      </c>
      <c r="AH3541" s="5" t="str">
        <f t="shared" si="999"/>
        <v>ahmad asfuri44205UTARADAY</v>
      </c>
      <c r="AI3541" s="5" t="str">
        <f t="shared" si="1000"/>
        <v>BMJ 06944205DAY</v>
      </c>
      <c r="AJ3541" s="5" t="str">
        <f t="shared" si="1001"/>
        <v>ahmad asfuri44205DAY</v>
      </c>
      <c r="AK3541" s="5" t="str">
        <f t="shared" si="1002"/>
        <v>ahmad asfuriBMJ</v>
      </c>
      <c r="AL3541" s="5" t="str">
        <f t="shared" si="1004"/>
        <v>3UTARA</v>
      </c>
      <c r="AM3541" s="5" t="str">
        <f t="shared" si="1005"/>
        <v>1 &gt; 4UTARA10 RODA</v>
      </c>
      <c r="AN3541" s="5" t="str">
        <f t="shared" si="1006"/>
        <v>ahmad asfuriBMJ1 &gt; 4UTARA10 RODA</v>
      </c>
      <c r="AO3541" s="5" t="str">
        <f t="shared" si="1007"/>
        <v>ahmad asfuri1 &gt; 4UTARA10 RODA</v>
      </c>
      <c r="AP3541" s="5" t="str">
        <f t="shared" si="1008"/>
        <v>44205DAY</v>
      </c>
    </row>
    <row r="3542" spans="1:42" x14ac:dyDescent="0.3">
      <c r="A3542" s="33">
        <v>1</v>
      </c>
      <c r="B3542" s="33"/>
      <c r="C3542" s="70">
        <v>44205</v>
      </c>
      <c r="D3542" s="71" t="s">
        <v>19</v>
      </c>
      <c r="E3542" s="70">
        <v>44205</v>
      </c>
      <c r="F3542" s="71">
        <v>5168351</v>
      </c>
      <c r="G3542" s="33" t="s">
        <v>20</v>
      </c>
      <c r="H3542" s="33" t="s">
        <v>21</v>
      </c>
      <c r="I3542" s="33" t="s">
        <v>51</v>
      </c>
      <c r="J3542" s="33" t="s">
        <v>23</v>
      </c>
      <c r="K3542" s="63" t="s">
        <v>78</v>
      </c>
      <c r="L3542" s="32" t="str">
        <f t="shared" si="991"/>
        <v>FM260JD</v>
      </c>
      <c r="M3542" s="32" t="str">
        <f t="shared" si="992"/>
        <v>BMJ</v>
      </c>
      <c r="N3542" s="32" t="str">
        <f t="shared" si="993"/>
        <v>10 RODA</v>
      </c>
      <c r="O3542" s="146">
        <v>0.68734953703703694</v>
      </c>
      <c r="P3542" s="65">
        <v>0.68734953703703694</v>
      </c>
      <c r="Q3542" s="65"/>
      <c r="R3542" s="66">
        <v>4</v>
      </c>
      <c r="S3542" s="66">
        <v>39760</v>
      </c>
      <c r="T3542" s="66">
        <v>14680</v>
      </c>
      <c r="U3542" s="67">
        <f t="shared" si="1003"/>
        <v>25.08</v>
      </c>
      <c r="V3542" s="66">
        <f t="shared" si="994"/>
        <v>488909.51999999996</v>
      </c>
      <c r="W3542" s="66" t="str">
        <f t="shared" si="995"/>
        <v>1 &gt; 4</v>
      </c>
      <c r="X3542" s="66">
        <f>A3542+SUMIFS(Presensi!F:F,Presensi!E:E,'Entry Data'!AP3542)</f>
        <v>1</v>
      </c>
      <c r="Y3542" s="66">
        <f>IFERROR(INDEX('Retasi Pricing'!F:F,MATCH('Entry Data'!AM3542,'Retasi Pricing'!E:E,0))*X3542,"")</f>
        <v>25000</v>
      </c>
      <c r="Z3542" s="62" t="s">
        <v>26</v>
      </c>
      <c r="AA3542" s="62" t="s">
        <v>27</v>
      </c>
      <c r="AB3542" s="32"/>
      <c r="AC3542" s="32" t="s">
        <v>191</v>
      </c>
      <c r="AD3542" s="32" t="str">
        <f t="shared" si="996"/>
        <v/>
      </c>
      <c r="AF3542" s="5" t="str">
        <f t="shared" si="997"/>
        <v>ahmad asfuri44205</v>
      </c>
      <c r="AG3542" s="5" t="str">
        <f t="shared" si="998"/>
        <v>BMJ 06944205UTARADAY</v>
      </c>
      <c r="AH3542" s="5" t="str">
        <f t="shared" si="999"/>
        <v>ahmad asfuri44205UTARADAY</v>
      </c>
      <c r="AI3542" s="5" t="str">
        <f t="shared" si="1000"/>
        <v>BMJ 06944205DAY</v>
      </c>
      <c r="AJ3542" s="5" t="str">
        <f t="shared" si="1001"/>
        <v>ahmad asfuri44205DAY</v>
      </c>
      <c r="AK3542" s="5" t="str">
        <f t="shared" si="1002"/>
        <v>ahmad asfuriBMJ</v>
      </c>
      <c r="AL3542" s="5" t="str">
        <f t="shared" si="1004"/>
        <v>4UTARA</v>
      </c>
      <c r="AM3542" s="5" t="str">
        <f t="shared" si="1005"/>
        <v>1 &gt; 4UTARA10 RODA</v>
      </c>
      <c r="AN3542" s="5" t="str">
        <f t="shared" si="1006"/>
        <v>ahmad asfuriBMJ1 &gt; 4UTARA10 RODA</v>
      </c>
      <c r="AO3542" s="5" t="str">
        <f t="shared" si="1007"/>
        <v>ahmad asfuri1 &gt; 4UTARA10 RODA</v>
      </c>
      <c r="AP3542" s="5" t="str">
        <f t="shared" si="1008"/>
        <v>44205DAY</v>
      </c>
    </row>
    <row r="3543" spans="1:42" x14ac:dyDescent="0.3">
      <c r="A3543" s="33">
        <v>1</v>
      </c>
      <c r="B3543" s="33"/>
      <c r="C3543" s="70">
        <v>44205</v>
      </c>
      <c r="D3543" s="71" t="s">
        <v>19</v>
      </c>
      <c r="E3543" s="70">
        <v>44205</v>
      </c>
      <c r="F3543" s="71">
        <v>5168045</v>
      </c>
      <c r="G3543" s="33" t="s">
        <v>38</v>
      </c>
      <c r="H3543" s="33" t="s">
        <v>287</v>
      </c>
      <c r="I3543" s="33" t="s">
        <v>292</v>
      </c>
      <c r="J3543" s="33" t="s">
        <v>115</v>
      </c>
      <c r="K3543" s="63" t="s">
        <v>80</v>
      </c>
      <c r="L3543" s="32" t="str">
        <f t="shared" si="991"/>
        <v>AXOR4843</v>
      </c>
      <c r="M3543" s="32" t="str">
        <f t="shared" si="992"/>
        <v>BMJ</v>
      </c>
      <c r="N3543" s="32" t="str">
        <f t="shared" si="993"/>
        <v>12 RODA</v>
      </c>
      <c r="O3543" s="146">
        <v>0.41175925925925921</v>
      </c>
      <c r="P3543" s="65">
        <v>0.41590277777777779</v>
      </c>
      <c r="Q3543" s="65"/>
      <c r="R3543" s="66">
        <v>1</v>
      </c>
      <c r="S3543" s="66">
        <v>54700</v>
      </c>
      <c r="T3543" s="66">
        <v>20280</v>
      </c>
      <c r="U3543" s="67">
        <f t="shared" si="1003"/>
        <v>34.42</v>
      </c>
      <c r="V3543" s="66">
        <f t="shared" si="994"/>
        <v>1033976.8</v>
      </c>
      <c r="W3543" s="66" t="str">
        <f t="shared" si="995"/>
        <v>1 &gt; 3</v>
      </c>
      <c r="X3543" s="66">
        <f>A3543+SUMIFS(Presensi!F:F,Presensi!E:E,'Entry Data'!AP3543)</f>
        <v>1</v>
      </c>
      <c r="Y3543" s="66">
        <f>IFERROR(INDEX('Retasi Pricing'!F:F,MATCH('Entry Data'!AM3543,'Retasi Pricing'!E:E,0))*X3543,"")</f>
        <v>38000</v>
      </c>
      <c r="Z3543" s="62" t="s">
        <v>26</v>
      </c>
      <c r="AA3543" s="62" t="s">
        <v>27</v>
      </c>
      <c r="AB3543" s="32"/>
      <c r="AC3543" s="32" t="s">
        <v>212</v>
      </c>
      <c r="AD3543" s="32" t="str">
        <f t="shared" si="996"/>
        <v/>
      </c>
      <c r="AF3543" s="5" t="str">
        <f t="shared" si="997"/>
        <v>reso sungkowo44205</v>
      </c>
      <c r="AG3543" s="5" t="str">
        <f t="shared" si="998"/>
        <v>BMJ 07144205SELATANDAY</v>
      </c>
      <c r="AH3543" s="5" t="str">
        <f t="shared" si="999"/>
        <v>reso sungkowo44205SELATANDAY</v>
      </c>
      <c r="AI3543" s="5" t="str">
        <f t="shared" si="1000"/>
        <v>BMJ 07144205DAY</v>
      </c>
      <c r="AJ3543" s="5" t="str">
        <f t="shared" si="1001"/>
        <v>reso sungkowo44205DAY</v>
      </c>
      <c r="AK3543" s="5" t="str">
        <f t="shared" si="1002"/>
        <v>reso sungkowoBMJ</v>
      </c>
      <c r="AL3543" s="5" t="str">
        <f t="shared" si="1004"/>
        <v>1SELATAN</v>
      </c>
      <c r="AM3543" s="5" t="str">
        <f t="shared" si="1005"/>
        <v>1 &gt; 3SELATAN12 RODA</v>
      </c>
      <c r="AN3543" s="5" t="str">
        <f t="shared" si="1006"/>
        <v>reso sungkowoBMJ1 &gt; 3SELATAN12 RODA</v>
      </c>
      <c r="AO3543" s="5" t="str">
        <f t="shared" si="1007"/>
        <v>reso sungkowo1 &gt; 3SELATAN12 RODA</v>
      </c>
      <c r="AP3543" s="5" t="str">
        <f t="shared" si="1008"/>
        <v>44205DAY</v>
      </c>
    </row>
    <row r="3544" spans="1:42" x14ac:dyDescent="0.3">
      <c r="A3544" s="33">
        <v>1</v>
      </c>
      <c r="B3544" s="33"/>
      <c r="C3544" s="70">
        <v>44205</v>
      </c>
      <c r="D3544" s="71" t="s">
        <v>19</v>
      </c>
      <c r="E3544" s="70">
        <v>44205</v>
      </c>
      <c r="F3544" s="71">
        <v>5168140</v>
      </c>
      <c r="G3544" s="33" t="s">
        <v>38</v>
      </c>
      <c r="H3544" s="33" t="s">
        <v>287</v>
      </c>
      <c r="I3544" s="33" t="s">
        <v>288</v>
      </c>
      <c r="J3544" s="33" t="s">
        <v>115</v>
      </c>
      <c r="K3544" s="63" t="s">
        <v>80</v>
      </c>
      <c r="L3544" s="32" t="str">
        <f t="shared" si="991"/>
        <v>AXOR4843</v>
      </c>
      <c r="M3544" s="32" t="str">
        <f t="shared" si="992"/>
        <v>BMJ</v>
      </c>
      <c r="N3544" s="32" t="str">
        <f t="shared" si="993"/>
        <v>12 RODA</v>
      </c>
      <c r="O3544" s="146">
        <v>0.49260416666666668</v>
      </c>
      <c r="P3544" s="65">
        <v>0.49260416666666668</v>
      </c>
      <c r="Q3544" s="65"/>
      <c r="R3544" s="66">
        <v>2</v>
      </c>
      <c r="S3544" s="66">
        <v>58720</v>
      </c>
      <c r="T3544" s="66">
        <v>20280</v>
      </c>
      <c r="U3544" s="67">
        <f t="shared" si="1003"/>
        <v>38.44</v>
      </c>
      <c r="V3544" s="66">
        <f t="shared" si="994"/>
        <v>1154737.5999999999</v>
      </c>
      <c r="W3544" s="66" t="str">
        <f t="shared" si="995"/>
        <v>1 &gt; 3</v>
      </c>
      <c r="X3544" s="66">
        <f>A3544+SUMIFS(Presensi!F:F,Presensi!E:E,'Entry Data'!AP3544)</f>
        <v>1</v>
      </c>
      <c r="Y3544" s="66">
        <f>IFERROR(INDEX('Retasi Pricing'!F:F,MATCH('Entry Data'!AM3544,'Retasi Pricing'!E:E,0))*X3544,"")</f>
        <v>38000</v>
      </c>
      <c r="Z3544" s="62" t="s">
        <v>26</v>
      </c>
      <c r="AA3544" s="62" t="s">
        <v>27</v>
      </c>
      <c r="AB3544" s="32"/>
      <c r="AC3544" s="32" t="s">
        <v>212</v>
      </c>
      <c r="AD3544" s="32" t="str">
        <f t="shared" si="996"/>
        <v/>
      </c>
      <c r="AF3544" s="5" t="str">
        <f t="shared" si="997"/>
        <v>reso sungkowo44205</v>
      </c>
      <c r="AG3544" s="5" t="str">
        <f t="shared" si="998"/>
        <v>BMJ 07144205SELATANDAY</v>
      </c>
      <c r="AH3544" s="5" t="str">
        <f t="shared" si="999"/>
        <v>reso sungkowo44205SELATANDAY</v>
      </c>
      <c r="AI3544" s="5" t="str">
        <f t="shared" si="1000"/>
        <v>BMJ 07144205DAY</v>
      </c>
      <c r="AJ3544" s="5" t="str">
        <f t="shared" si="1001"/>
        <v>reso sungkowo44205DAY</v>
      </c>
      <c r="AK3544" s="5" t="str">
        <f t="shared" si="1002"/>
        <v>reso sungkowoBMJ</v>
      </c>
      <c r="AL3544" s="5" t="str">
        <f t="shared" si="1004"/>
        <v>2SELATAN</v>
      </c>
      <c r="AM3544" s="5" t="str">
        <f t="shared" si="1005"/>
        <v>1 &gt; 3SELATAN12 RODA</v>
      </c>
      <c r="AN3544" s="5" t="str">
        <f t="shared" si="1006"/>
        <v>reso sungkowoBMJ1 &gt; 3SELATAN12 RODA</v>
      </c>
      <c r="AO3544" s="5" t="str">
        <f t="shared" si="1007"/>
        <v>reso sungkowo1 &gt; 3SELATAN12 RODA</v>
      </c>
      <c r="AP3544" s="5" t="str">
        <f t="shared" si="1008"/>
        <v>44205DAY</v>
      </c>
    </row>
    <row r="3545" spans="1:42" x14ac:dyDescent="0.3">
      <c r="A3545" s="33">
        <v>1</v>
      </c>
      <c r="B3545" s="33"/>
      <c r="C3545" s="70">
        <v>44205</v>
      </c>
      <c r="D3545" s="71" t="s">
        <v>19</v>
      </c>
      <c r="E3545" s="70">
        <v>44205</v>
      </c>
      <c r="F3545" s="71">
        <v>5168224</v>
      </c>
      <c r="G3545" s="33" t="s">
        <v>38</v>
      </c>
      <c r="H3545" s="33" t="s">
        <v>102</v>
      </c>
      <c r="I3545" s="33" t="s">
        <v>103</v>
      </c>
      <c r="J3545" s="33" t="s">
        <v>110</v>
      </c>
      <c r="K3545" s="63" t="s">
        <v>80</v>
      </c>
      <c r="L3545" s="32" t="str">
        <f t="shared" si="991"/>
        <v>AXOR4843</v>
      </c>
      <c r="M3545" s="32" t="str">
        <f t="shared" si="992"/>
        <v>BMJ</v>
      </c>
      <c r="N3545" s="32" t="str">
        <f t="shared" si="993"/>
        <v>12 RODA</v>
      </c>
      <c r="O3545" s="146">
        <v>0.57837962962962963</v>
      </c>
      <c r="P3545" s="65">
        <v>0.57837962962962963</v>
      </c>
      <c r="Q3545" s="65"/>
      <c r="R3545" s="66">
        <v>3</v>
      </c>
      <c r="S3545" s="66">
        <v>55640</v>
      </c>
      <c r="T3545" s="66">
        <v>20280</v>
      </c>
      <c r="U3545" s="67">
        <f t="shared" si="1003"/>
        <v>35.36</v>
      </c>
      <c r="V3545" s="66">
        <f t="shared" si="994"/>
        <v>1062214.3999999999</v>
      </c>
      <c r="W3545" s="66" t="str">
        <f t="shared" si="995"/>
        <v>1 &gt; 3</v>
      </c>
      <c r="X3545" s="66">
        <f>A3545+SUMIFS(Presensi!F:F,Presensi!E:E,'Entry Data'!AP3545)</f>
        <v>1</v>
      </c>
      <c r="Y3545" s="66">
        <f>IFERROR(INDEX('Retasi Pricing'!F:F,MATCH('Entry Data'!AM3545,'Retasi Pricing'!E:E,0))*X3545,"")</f>
        <v>38000</v>
      </c>
      <c r="Z3545" s="62" t="s">
        <v>26</v>
      </c>
      <c r="AA3545" s="62" t="s">
        <v>27</v>
      </c>
      <c r="AB3545" s="32"/>
      <c r="AC3545" s="32" t="s">
        <v>212</v>
      </c>
      <c r="AD3545" s="32" t="str">
        <f t="shared" si="996"/>
        <v/>
      </c>
      <c r="AF3545" s="5" t="str">
        <f t="shared" si="997"/>
        <v>reso sungkowo44205</v>
      </c>
      <c r="AG3545" s="5" t="str">
        <f t="shared" si="998"/>
        <v>BMJ 07144205SELATANDAY</v>
      </c>
      <c r="AH3545" s="5" t="str">
        <f t="shared" si="999"/>
        <v>reso sungkowo44205SELATANDAY</v>
      </c>
      <c r="AI3545" s="5" t="str">
        <f t="shared" si="1000"/>
        <v>BMJ 07144205DAY</v>
      </c>
      <c r="AJ3545" s="5" t="str">
        <f t="shared" si="1001"/>
        <v>reso sungkowo44205DAY</v>
      </c>
      <c r="AK3545" s="5" t="str">
        <f t="shared" si="1002"/>
        <v>reso sungkowoBMJ</v>
      </c>
      <c r="AL3545" s="5" t="str">
        <f t="shared" si="1004"/>
        <v>3SELATAN</v>
      </c>
      <c r="AM3545" s="5" t="str">
        <f t="shared" si="1005"/>
        <v>1 &gt; 3SELATAN12 RODA</v>
      </c>
      <c r="AN3545" s="5" t="str">
        <f t="shared" si="1006"/>
        <v>reso sungkowoBMJ1 &gt; 3SELATAN12 RODA</v>
      </c>
      <c r="AO3545" s="5" t="str">
        <f t="shared" si="1007"/>
        <v>reso sungkowo1 &gt; 3SELATAN12 RODA</v>
      </c>
      <c r="AP3545" s="5" t="str">
        <f t="shared" si="1008"/>
        <v>44205DAY</v>
      </c>
    </row>
    <row r="3546" spans="1:42" x14ac:dyDescent="0.3">
      <c r="A3546" s="33">
        <v>1</v>
      </c>
      <c r="B3546" s="33"/>
      <c r="C3546" s="70">
        <v>44205</v>
      </c>
      <c r="D3546" s="71" t="s">
        <v>19</v>
      </c>
      <c r="E3546" s="70">
        <v>44205</v>
      </c>
      <c r="F3546" s="71">
        <v>5168335</v>
      </c>
      <c r="G3546" s="33" t="s">
        <v>38</v>
      </c>
      <c r="H3546" s="33" t="s">
        <v>113</v>
      </c>
      <c r="I3546" s="33" t="s">
        <v>291</v>
      </c>
      <c r="J3546" s="33" t="s">
        <v>115</v>
      </c>
      <c r="K3546" s="63" t="s">
        <v>80</v>
      </c>
      <c r="L3546" s="32" t="str">
        <f t="shared" si="991"/>
        <v>AXOR4843</v>
      </c>
      <c r="M3546" s="32" t="str">
        <f t="shared" si="992"/>
        <v>BMJ</v>
      </c>
      <c r="N3546" s="32" t="str">
        <f t="shared" si="993"/>
        <v>12 RODA</v>
      </c>
      <c r="O3546" s="146">
        <v>0.6697453703703703</v>
      </c>
      <c r="P3546" s="65">
        <v>0.6697453703703703</v>
      </c>
      <c r="Q3546" s="65"/>
      <c r="R3546" s="66">
        <v>4</v>
      </c>
      <c r="S3546" s="66">
        <v>57260</v>
      </c>
      <c r="T3546" s="66">
        <v>20280</v>
      </c>
      <c r="U3546" s="67">
        <f t="shared" si="1003"/>
        <v>36.979999999999997</v>
      </c>
      <c r="V3546" s="66">
        <f t="shared" si="994"/>
        <v>1110879.1999999997</v>
      </c>
      <c r="W3546" s="66" t="str">
        <f t="shared" si="995"/>
        <v>&gt; 4</v>
      </c>
      <c r="X3546" s="66">
        <f>A3546+SUMIFS(Presensi!F:F,Presensi!E:E,'Entry Data'!AP3546)</f>
        <v>1</v>
      </c>
      <c r="Y3546" s="66">
        <f>IFERROR(INDEX('Retasi Pricing'!F:F,MATCH('Entry Data'!AM3546,'Retasi Pricing'!E:E,0))*X3546,"")</f>
        <v>45000</v>
      </c>
      <c r="Z3546" s="62" t="s">
        <v>26</v>
      </c>
      <c r="AA3546" s="62" t="s">
        <v>27</v>
      </c>
      <c r="AB3546" s="32"/>
      <c r="AC3546" s="32" t="s">
        <v>212</v>
      </c>
      <c r="AD3546" s="32" t="str">
        <f t="shared" si="996"/>
        <v/>
      </c>
      <c r="AF3546" s="5" t="str">
        <f t="shared" si="997"/>
        <v>reso sungkowo44205</v>
      </c>
      <c r="AG3546" s="5" t="str">
        <f t="shared" si="998"/>
        <v>BMJ 07144205SELATANDAY</v>
      </c>
      <c r="AH3546" s="5" t="str">
        <f t="shared" si="999"/>
        <v>reso sungkowo44205SELATANDAY</v>
      </c>
      <c r="AI3546" s="5" t="str">
        <f t="shared" si="1000"/>
        <v>BMJ 07144205DAY</v>
      </c>
      <c r="AJ3546" s="5" t="str">
        <f t="shared" si="1001"/>
        <v>reso sungkowo44205DAY</v>
      </c>
      <c r="AK3546" s="5" t="str">
        <f t="shared" si="1002"/>
        <v>reso sungkowoBMJ</v>
      </c>
      <c r="AL3546" s="5" t="str">
        <f t="shared" si="1004"/>
        <v>4SELATAN</v>
      </c>
      <c r="AM3546" s="5" t="str">
        <f t="shared" si="1005"/>
        <v>&gt; 4SELATAN12 RODA</v>
      </c>
      <c r="AN3546" s="5" t="str">
        <f t="shared" si="1006"/>
        <v>reso sungkowoBMJ&gt; 4SELATAN12 RODA</v>
      </c>
      <c r="AO3546" s="5" t="str">
        <f t="shared" si="1007"/>
        <v>reso sungkowo&gt; 4SELATAN12 RODA</v>
      </c>
      <c r="AP3546" s="5" t="str">
        <f t="shared" si="1008"/>
        <v>44205DAY</v>
      </c>
    </row>
    <row r="3547" spans="1:42" x14ac:dyDescent="0.3">
      <c r="A3547" s="33">
        <v>1</v>
      </c>
      <c r="B3547" s="33"/>
      <c r="C3547" s="70">
        <v>44205</v>
      </c>
      <c r="D3547" s="71" t="s">
        <v>19</v>
      </c>
      <c r="E3547" s="70">
        <v>44205</v>
      </c>
      <c r="F3547" s="71">
        <v>5168402</v>
      </c>
      <c r="G3547" s="33" t="s">
        <v>20</v>
      </c>
      <c r="H3547" s="33" t="s">
        <v>21</v>
      </c>
      <c r="I3547" s="33" t="s">
        <v>51</v>
      </c>
      <c r="J3547" s="33" t="s">
        <v>46</v>
      </c>
      <c r="K3547" s="63" t="s">
        <v>80</v>
      </c>
      <c r="L3547" s="32" t="str">
        <f t="shared" si="991"/>
        <v>AXOR4843</v>
      </c>
      <c r="M3547" s="32" t="str">
        <f t="shared" si="992"/>
        <v>BMJ</v>
      </c>
      <c r="N3547" s="32" t="str">
        <f t="shared" si="993"/>
        <v>12 RODA</v>
      </c>
      <c r="O3547" s="146">
        <v>0.72863425925925929</v>
      </c>
      <c r="P3547" s="65">
        <v>0.72863425925925929</v>
      </c>
      <c r="Q3547" s="65"/>
      <c r="R3547" s="66">
        <v>5</v>
      </c>
      <c r="S3547" s="66">
        <v>49840</v>
      </c>
      <c r="T3547" s="66">
        <v>20280</v>
      </c>
      <c r="U3547" s="67">
        <f t="shared" si="1003"/>
        <v>29.56</v>
      </c>
      <c r="V3547" s="66">
        <f t="shared" si="994"/>
        <v>599388.11999999988</v>
      </c>
      <c r="W3547" s="66" t="str">
        <f t="shared" si="995"/>
        <v>&gt; 5</v>
      </c>
      <c r="X3547" s="66">
        <f>A3547+SUMIFS(Presensi!F:F,Presensi!E:E,'Entry Data'!AP3547)</f>
        <v>1</v>
      </c>
      <c r="Y3547" s="66">
        <f>IFERROR(INDEX('Retasi Pricing'!F:F,MATCH('Entry Data'!AM3547,'Retasi Pricing'!E:E,0))*X3547,"")</f>
        <v>31200</v>
      </c>
      <c r="Z3547" s="62" t="s">
        <v>26</v>
      </c>
      <c r="AA3547" s="62" t="s">
        <v>27</v>
      </c>
      <c r="AB3547" s="32"/>
      <c r="AC3547" s="32" t="s">
        <v>212</v>
      </c>
      <c r="AD3547" s="32" t="str">
        <f t="shared" si="996"/>
        <v/>
      </c>
      <c r="AF3547" s="5" t="str">
        <f t="shared" si="997"/>
        <v>reso sungkowo44205</v>
      </c>
      <c r="AG3547" s="5" t="str">
        <f t="shared" si="998"/>
        <v>BMJ 07144205UTARADAY</v>
      </c>
      <c r="AH3547" s="5" t="str">
        <f t="shared" si="999"/>
        <v>reso sungkowo44205UTARADAY</v>
      </c>
      <c r="AI3547" s="5" t="str">
        <f t="shared" si="1000"/>
        <v>BMJ 07144205DAY</v>
      </c>
      <c r="AJ3547" s="5" t="str">
        <f t="shared" si="1001"/>
        <v>reso sungkowo44205DAY</v>
      </c>
      <c r="AK3547" s="5" t="str">
        <f t="shared" si="1002"/>
        <v>reso sungkowoBMJ</v>
      </c>
      <c r="AL3547" s="5" t="str">
        <f t="shared" si="1004"/>
        <v>5UTARA</v>
      </c>
      <c r="AM3547" s="5" t="str">
        <f t="shared" si="1005"/>
        <v>&gt; 5UTARA12 RODA</v>
      </c>
      <c r="AN3547" s="5" t="str">
        <f t="shared" si="1006"/>
        <v>reso sungkowoBMJ&gt; 5UTARA12 RODA</v>
      </c>
      <c r="AO3547" s="5" t="str">
        <f t="shared" si="1007"/>
        <v>reso sungkowo&gt; 5UTARA12 RODA</v>
      </c>
      <c r="AP3547" s="5" t="str">
        <f t="shared" si="1008"/>
        <v>44205DAY</v>
      </c>
    </row>
    <row r="3548" spans="1:42" x14ac:dyDescent="0.3">
      <c r="A3548" s="33">
        <v>1</v>
      </c>
      <c r="B3548" s="33"/>
      <c r="C3548" s="70">
        <v>44205</v>
      </c>
      <c r="D3548" s="71" t="s">
        <v>19</v>
      </c>
      <c r="E3548" s="70">
        <v>44205</v>
      </c>
      <c r="F3548" s="71">
        <v>5167982</v>
      </c>
      <c r="G3548" s="33" t="s">
        <v>20</v>
      </c>
      <c r="H3548" s="33" t="s">
        <v>21</v>
      </c>
      <c r="I3548" s="33" t="s">
        <v>51</v>
      </c>
      <c r="J3548" s="33" t="s">
        <v>46</v>
      </c>
      <c r="K3548" s="63" t="s">
        <v>82</v>
      </c>
      <c r="L3548" s="32" t="str">
        <f t="shared" si="991"/>
        <v>AXOR4843</v>
      </c>
      <c r="M3548" s="32" t="str">
        <f t="shared" si="992"/>
        <v>BMJ</v>
      </c>
      <c r="N3548" s="32" t="str">
        <f t="shared" si="993"/>
        <v>12 RODA</v>
      </c>
      <c r="O3548" s="146">
        <v>0.35739583333333336</v>
      </c>
      <c r="P3548" s="65">
        <v>0.36329861111111111</v>
      </c>
      <c r="Q3548" s="65"/>
      <c r="R3548" s="66">
        <v>1</v>
      </c>
      <c r="S3548" s="66">
        <v>51040</v>
      </c>
      <c r="T3548" s="66">
        <v>19700</v>
      </c>
      <c r="U3548" s="67">
        <f t="shared" si="1003"/>
        <v>31.34</v>
      </c>
      <c r="V3548" s="66">
        <f t="shared" si="994"/>
        <v>635481.18000000005</v>
      </c>
      <c r="W3548" s="66" t="str">
        <f t="shared" si="995"/>
        <v>1 &gt; 4</v>
      </c>
      <c r="X3548" s="66">
        <f>A3548+SUMIFS(Presensi!F:F,Presensi!E:E,'Entry Data'!AP3548)</f>
        <v>1</v>
      </c>
      <c r="Y3548" s="66">
        <f>IFERROR(INDEX('Retasi Pricing'!F:F,MATCH('Entry Data'!AM3548,'Retasi Pricing'!E:E,0))*X3548,"")</f>
        <v>27500</v>
      </c>
      <c r="Z3548" s="62" t="s">
        <v>26</v>
      </c>
      <c r="AA3548" s="62" t="s">
        <v>27</v>
      </c>
      <c r="AB3548" s="32"/>
      <c r="AC3548" s="32" t="s">
        <v>196</v>
      </c>
      <c r="AD3548" s="32" t="str">
        <f t="shared" si="996"/>
        <v/>
      </c>
      <c r="AF3548" s="5" t="str">
        <f t="shared" si="997"/>
        <v>suwarno44205</v>
      </c>
      <c r="AG3548" s="5" t="str">
        <f t="shared" si="998"/>
        <v>BMJ 07244205UTARADAY</v>
      </c>
      <c r="AH3548" s="5" t="str">
        <f t="shared" si="999"/>
        <v>suwarno44205UTARADAY</v>
      </c>
      <c r="AI3548" s="5" t="str">
        <f t="shared" si="1000"/>
        <v>BMJ 07244205DAY</v>
      </c>
      <c r="AJ3548" s="5" t="str">
        <f t="shared" si="1001"/>
        <v>suwarno44205DAY</v>
      </c>
      <c r="AK3548" s="5" t="str">
        <f t="shared" si="1002"/>
        <v>suwarnoBMJ</v>
      </c>
      <c r="AL3548" s="5" t="str">
        <f t="shared" si="1004"/>
        <v>1UTARA</v>
      </c>
      <c r="AM3548" s="5" t="str">
        <f t="shared" si="1005"/>
        <v>1 &gt; 4UTARA12 RODA</v>
      </c>
      <c r="AN3548" s="5" t="str">
        <f t="shared" si="1006"/>
        <v>suwarnoBMJ1 &gt; 4UTARA12 RODA</v>
      </c>
      <c r="AO3548" s="5" t="str">
        <f t="shared" si="1007"/>
        <v>suwarno1 &gt; 4UTARA12 RODA</v>
      </c>
      <c r="AP3548" s="5" t="str">
        <f t="shared" si="1008"/>
        <v>44205DAY</v>
      </c>
    </row>
    <row r="3549" spans="1:42" x14ac:dyDescent="0.3">
      <c r="A3549" s="33">
        <v>1</v>
      </c>
      <c r="B3549" s="33"/>
      <c r="C3549" s="70">
        <v>44205</v>
      </c>
      <c r="D3549" s="71" t="s">
        <v>19</v>
      </c>
      <c r="E3549" s="70">
        <v>44205</v>
      </c>
      <c r="F3549" s="71">
        <v>5168042</v>
      </c>
      <c r="G3549" s="33" t="s">
        <v>20</v>
      </c>
      <c r="H3549" s="33" t="s">
        <v>21</v>
      </c>
      <c r="I3549" s="33" t="s">
        <v>51</v>
      </c>
      <c r="J3549" s="33" t="s">
        <v>46</v>
      </c>
      <c r="K3549" s="63" t="s">
        <v>82</v>
      </c>
      <c r="L3549" s="32" t="str">
        <f t="shared" si="991"/>
        <v>AXOR4843</v>
      </c>
      <c r="M3549" s="32" t="str">
        <f t="shared" si="992"/>
        <v>BMJ</v>
      </c>
      <c r="N3549" s="32" t="str">
        <f t="shared" si="993"/>
        <v>12 RODA</v>
      </c>
      <c r="O3549" s="146">
        <v>0.40956018518518517</v>
      </c>
      <c r="P3549" s="65">
        <v>0.40956018518518517</v>
      </c>
      <c r="Q3549" s="65"/>
      <c r="R3549" s="66">
        <v>2</v>
      </c>
      <c r="S3549" s="66">
        <v>50880</v>
      </c>
      <c r="T3549" s="66">
        <v>19700</v>
      </c>
      <c r="U3549" s="67">
        <f t="shared" si="1003"/>
        <v>31.18</v>
      </c>
      <c r="V3549" s="66">
        <f t="shared" si="994"/>
        <v>632236.86</v>
      </c>
      <c r="W3549" s="66" t="str">
        <f t="shared" si="995"/>
        <v>1 &gt; 4</v>
      </c>
      <c r="X3549" s="66">
        <f>A3549+SUMIFS(Presensi!F:F,Presensi!E:E,'Entry Data'!AP3549)</f>
        <v>1</v>
      </c>
      <c r="Y3549" s="66">
        <f>IFERROR(INDEX('Retasi Pricing'!F:F,MATCH('Entry Data'!AM3549,'Retasi Pricing'!E:E,0))*X3549,"")</f>
        <v>27500</v>
      </c>
      <c r="Z3549" s="62" t="s">
        <v>26</v>
      </c>
      <c r="AA3549" s="62" t="s">
        <v>27</v>
      </c>
      <c r="AB3549" s="32"/>
      <c r="AC3549" s="32" t="s">
        <v>196</v>
      </c>
      <c r="AD3549" s="32" t="str">
        <f t="shared" si="996"/>
        <v/>
      </c>
      <c r="AF3549" s="5" t="str">
        <f t="shared" si="997"/>
        <v>suwarno44205</v>
      </c>
      <c r="AG3549" s="5" t="str">
        <f t="shared" si="998"/>
        <v>BMJ 07244205UTARADAY</v>
      </c>
      <c r="AH3549" s="5" t="str">
        <f t="shared" si="999"/>
        <v>suwarno44205UTARADAY</v>
      </c>
      <c r="AI3549" s="5" t="str">
        <f t="shared" si="1000"/>
        <v>BMJ 07244205DAY</v>
      </c>
      <c r="AJ3549" s="5" t="str">
        <f t="shared" si="1001"/>
        <v>suwarno44205DAY</v>
      </c>
      <c r="AK3549" s="5" t="str">
        <f t="shared" si="1002"/>
        <v>suwarnoBMJ</v>
      </c>
      <c r="AL3549" s="5" t="str">
        <f t="shared" si="1004"/>
        <v>2UTARA</v>
      </c>
      <c r="AM3549" s="5" t="str">
        <f t="shared" si="1005"/>
        <v>1 &gt; 4UTARA12 RODA</v>
      </c>
      <c r="AN3549" s="5" t="str">
        <f t="shared" si="1006"/>
        <v>suwarnoBMJ1 &gt; 4UTARA12 RODA</v>
      </c>
      <c r="AO3549" s="5" t="str">
        <f t="shared" si="1007"/>
        <v>suwarno1 &gt; 4UTARA12 RODA</v>
      </c>
      <c r="AP3549" s="5" t="str">
        <f t="shared" si="1008"/>
        <v>44205DAY</v>
      </c>
    </row>
    <row r="3550" spans="1:42" x14ac:dyDescent="0.3">
      <c r="A3550" s="33">
        <v>1</v>
      </c>
      <c r="B3550" s="33"/>
      <c r="C3550" s="70">
        <v>44205</v>
      </c>
      <c r="D3550" s="71" t="s">
        <v>19</v>
      </c>
      <c r="E3550" s="70">
        <v>44205</v>
      </c>
      <c r="F3550" s="71">
        <v>5168136</v>
      </c>
      <c r="G3550" s="33" t="s">
        <v>38</v>
      </c>
      <c r="H3550" s="33" t="s">
        <v>287</v>
      </c>
      <c r="I3550" s="33" t="s">
        <v>292</v>
      </c>
      <c r="J3550" s="33" t="s">
        <v>115</v>
      </c>
      <c r="K3550" s="63" t="s">
        <v>82</v>
      </c>
      <c r="L3550" s="32" t="str">
        <f t="shared" si="991"/>
        <v>AXOR4843</v>
      </c>
      <c r="M3550" s="32" t="str">
        <f t="shared" si="992"/>
        <v>BMJ</v>
      </c>
      <c r="N3550" s="32" t="str">
        <f t="shared" si="993"/>
        <v>12 RODA</v>
      </c>
      <c r="O3550" s="146">
        <v>0.48784722222222227</v>
      </c>
      <c r="P3550" s="65">
        <v>0.48784722222222227</v>
      </c>
      <c r="Q3550" s="65"/>
      <c r="R3550" s="66">
        <v>3</v>
      </c>
      <c r="S3550" s="66">
        <v>54360</v>
      </c>
      <c r="T3550" s="66">
        <v>19700</v>
      </c>
      <c r="U3550" s="67">
        <f t="shared" si="1003"/>
        <v>34.659999999999997</v>
      </c>
      <c r="V3550" s="66">
        <f t="shared" si="994"/>
        <v>1041186.3999999999</v>
      </c>
      <c r="W3550" s="66" t="str">
        <f t="shared" si="995"/>
        <v>1 &gt; 3</v>
      </c>
      <c r="X3550" s="66">
        <f>A3550+SUMIFS(Presensi!F:F,Presensi!E:E,'Entry Data'!AP3550)</f>
        <v>1</v>
      </c>
      <c r="Y3550" s="66">
        <f>IFERROR(INDEX('Retasi Pricing'!F:F,MATCH('Entry Data'!AM3550,'Retasi Pricing'!E:E,0))*X3550,"")</f>
        <v>38000</v>
      </c>
      <c r="Z3550" s="62" t="s">
        <v>26</v>
      </c>
      <c r="AA3550" s="62" t="s">
        <v>27</v>
      </c>
      <c r="AB3550" s="32"/>
      <c r="AC3550" s="32" t="s">
        <v>196</v>
      </c>
      <c r="AD3550" s="32" t="str">
        <f t="shared" si="996"/>
        <v/>
      </c>
      <c r="AF3550" s="5" t="str">
        <f t="shared" si="997"/>
        <v>suwarno44205</v>
      </c>
      <c r="AG3550" s="5" t="str">
        <f t="shared" si="998"/>
        <v>BMJ 07244205SELATANDAY</v>
      </c>
      <c r="AH3550" s="5" t="str">
        <f t="shared" si="999"/>
        <v>suwarno44205SELATANDAY</v>
      </c>
      <c r="AI3550" s="5" t="str">
        <f t="shared" si="1000"/>
        <v>BMJ 07244205DAY</v>
      </c>
      <c r="AJ3550" s="5" t="str">
        <f t="shared" si="1001"/>
        <v>suwarno44205DAY</v>
      </c>
      <c r="AK3550" s="5" t="str">
        <f t="shared" si="1002"/>
        <v>suwarnoBMJ</v>
      </c>
      <c r="AL3550" s="5" t="str">
        <f t="shared" si="1004"/>
        <v>3SELATAN</v>
      </c>
      <c r="AM3550" s="5" t="str">
        <f t="shared" si="1005"/>
        <v>1 &gt; 3SELATAN12 RODA</v>
      </c>
      <c r="AN3550" s="5" t="str">
        <f t="shared" si="1006"/>
        <v>suwarnoBMJ1 &gt; 3SELATAN12 RODA</v>
      </c>
      <c r="AO3550" s="5" t="str">
        <f t="shared" si="1007"/>
        <v>suwarno1 &gt; 3SELATAN12 RODA</v>
      </c>
      <c r="AP3550" s="5" t="str">
        <f t="shared" si="1008"/>
        <v>44205DAY</v>
      </c>
    </row>
    <row r="3551" spans="1:42" x14ac:dyDescent="0.3">
      <c r="A3551" s="33">
        <v>1</v>
      </c>
      <c r="B3551" s="33"/>
      <c r="C3551" s="70">
        <v>44205</v>
      </c>
      <c r="D3551" s="71" t="s">
        <v>19</v>
      </c>
      <c r="E3551" s="70">
        <v>44205</v>
      </c>
      <c r="F3551" s="71">
        <v>5168233</v>
      </c>
      <c r="G3551" s="33" t="s">
        <v>38</v>
      </c>
      <c r="H3551" s="33" t="s">
        <v>102</v>
      </c>
      <c r="I3551" s="33" t="s">
        <v>103</v>
      </c>
      <c r="J3551" s="33" t="s">
        <v>110</v>
      </c>
      <c r="K3551" s="63" t="s">
        <v>82</v>
      </c>
      <c r="L3551" s="32" t="str">
        <f t="shared" si="991"/>
        <v>AXOR4843</v>
      </c>
      <c r="M3551" s="32" t="str">
        <f t="shared" si="992"/>
        <v>BMJ</v>
      </c>
      <c r="N3551" s="32" t="str">
        <f t="shared" si="993"/>
        <v>12 RODA</v>
      </c>
      <c r="O3551" s="146">
        <v>0.5859375</v>
      </c>
      <c r="P3551" s="65">
        <v>0.5859375</v>
      </c>
      <c r="Q3551" s="65"/>
      <c r="R3551" s="66">
        <v>4</v>
      </c>
      <c r="S3551" s="66">
        <v>55960</v>
      </c>
      <c r="T3551" s="66">
        <v>19700</v>
      </c>
      <c r="U3551" s="67">
        <f t="shared" si="1003"/>
        <v>36.26</v>
      </c>
      <c r="V3551" s="66">
        <f t="shared" si="994"/>
        <v>1089250.3999999999</v>
      </c>
      <c r="W3551" s="66" t="str">
        <f t="shared" si="995"/>
        <v>&gt; 4</v>
      </c>
      <c r="X3551" s="66">
        <f>A3551+SUMIFS(Presensi!F:F,Presensi!E:E,'Entry Data'!AP3551)</f>
        <v>1</v>
      </c>
      <c r="Y3551" s="66">
        <f>IFERROR(INDEX('Retasi Pricing'!F:F,MATCH('Entry Data'!AM3551,'Retasi Pricing'!E:E,0))*X3551,"")</f>
        <v>45000</v>
      </c>
      <c r="Z3551" s="62" t="s">
        <v>26</v>
      </c>
      <c r="AA3551" s="62" t="s">
        <v>27</v>
      </c>
      <c r="AB3551" s="32"/>
      <c r="AC3551" s="32" t="s">
        <v>196</v>
      </c>
      <c r="AD3551" s="32" t="str">
        <f t="shared" si="996"/>
        <v/>
      </c>
      <c r="AF3551" s="5" t="str">
        <f t="shared" si="997"/>
        <v>suwarno44205</v>
      </c>
      <c r="AG3551" s="5" t="str">
        <f t="shared" si="998"/>
        <v>BMJ 07244205SELATANDAY</v>
      </c>
      <c r="AH3551" s="5" t="str">
        <f t="shared" si="999"/>
        <v>suwarno44205SELATANDAY</v>
      </c>
      <c r="AI3551" s="5" t="str">
        <f t="shared" si="1000"/>
        <v>BMJ 07244205DAY</v>
      </c>
      <c r="AJ3551" s="5" t="str">
        <f t="shared" si="1001"/>
        <v>suwarno44205DAY</v>
      </c>
      <c r="AK3551" s="5" t="str">
        <f t="shared" si="1002"/>
        <v>suwarnoBMJ</v>
      </c>
      <c r="AL3551" s="5" t="str">
        <f t="shared" si="1004"/>
        <v>4SELATAN</v>
      </c>
      <c r="AM3551" s="5" t="str">
        <f t="shared" si="1005"/>
        <v>&gt; 4SELATAN12 RODA</v>
      </c>
      <c r="AN3551" s="5" t="str">
        <f t="shared" si="1006"/>
        <v>suwarnoBMJ&gt; 4SELATAN12 RODA</v>
      </c>
      <c r="AO3551" s="5" t="str">
        <f t="shared" si="1007"/>
        <v>suwarno&gt; 4SELATAN12 RODA</v>
      </c>
      <c r="AP3551" s="5" t="str">
        <f t="shared" si="1008"/>
        <v>44205DAY</v>
      </c>
    </row>
    <row r="3552" spans="1:42" x14ac:dyDescent="0.3">
      <c r="A3552" s="33">
        <v>1</v>
      </c>
      <c r="B3552" s="33"/>
      <c r="C3552" s="70">
        <v>44205</v>
      </c>
      <c r="D3552" s="71" t="s">
        <v>19</v>
      </c>
      <c r="E3552" s="70">
        <v>44205</v>
      </c>
      <c r="F3552" s="71">
        <v>5168420</v>
      </c>
      <c r="G3552" s="33" t="s">
        <v>38</v>
      </c>
      <c r="H3552" s="33" t="s">
        <v>102</v>
      </c>
      <c r="I3552" s="33" t="s">
        <v>103</v>
      </c>
      <c r="J3552" s="33" t="s">
        <v>110</v>
      </c>
      <c r="K3552" s="63" t="s">
        <v>82</v>
      </c>
      <c r="L3552" s="32" t="str">
        <f t="shared" si="991"/>
        <v>AXOR4843</v>
      </c>
      <c r="M3552" s="32" t="str">
        <f t="shared" si="992"/>
        <v>BMJ</v>
      </c>
      <c r="N3552" s="32" t="str">
        <f t="shared" si="993"/>
        <v>12 RODA</v>
      </c>
      <c r="O3552" s="146">
        <v>0.74451388888888881</v>
      </c>
      <c r="P3552" s="65">
        <v>0.74451388888888881</v>
      </c>
      <c r="Q3552" s="65"/>
      <c r="R3552" s="66">
        <v>5</v>
      </c>
      <c r="S3552" s="66">
        <v>54400</v>
      </c>
      <c r="T3552" s="66">
        <v>19700</v>
      </c>
      <c r="U3552" s="67">
        <f t="shared" si="1003"/>
        <v>34.700000000000003</v>
      </c>
      <c r="V3552" s="66">
        <f t="shared" si="994"/>
        <v>1042388</v>
      </c>
      <c r="W3552" s="66" t="str">
        <f t="shared" si="995"/>
        <v>&gt; 5</v>
      </c>
      <c r="X3552" s="66">
        <f>A3552+SUMIFS(Presensi!F:F,Presensi!E:E,'Entry Data'!AP3552)</f>
        <v>1</v>
      </c>
      <c r="Y3552" s="66">
        <f>IFERROR(INDEX('Retasi Pricing'!F:F,MATCH('Entry Data'!AM3552,'Retasi Pricing'!E:E,0))*X3552,"")</f>
        <v>48500</v>
      </c>
      <c r="Z3552" s="62" t="s">
        <v>26</v>
      </c>
      <c r="AA3552" s="62" t="s">
        <v>27</v>
      </c>
      <c r="AB3552" s="32"/>
      <c r="AC3552" s="32" t="s">
        <v>196</v>
      </c>
      <c r="AD3552" s="32" t="str">
        <f t="shared" si="996"/>
        <v/>
      </c>
      <c r="AF3552" s="5" t="str">
        <f t="shared" si="997"/>
        <v>suwarno44205</v>
      </c>
      <c r="AG3552" s="5" t="str">
        <f t="shared" si="998"/>
        <v>BMJ 07244205SELATANDAY</v>
      </c>
      <c r="AH3552" s="5" t="str">
        <f t="shared" si="999"/>
        <v>suwarno44205SELATANDAY</v>
      </c>
      <c r="AI3552" s="5" t="str">
        <f t="shared" si="1000"/>
        <v>BMJ 07244205DAY</v>
      </c>
      <c r="AJ3552" s="5" t="str">
        <f t="shared" si="1001"/>
        <v>suwarno44205DAY</v>
      </c>
      <c r="AK3552" s="5" t="str">
        <f t="shared" si="1002"/>
        <v>suwarnoBMJ</v>
      </c>
      <c r="AL3552" s="5" t="str">
        <f t="shared" si="1004"/>
        <v>5SELATAN</v>
      </c>
      <c r="AM3552" s="5" t="str">
        <f t="shared" si="1005"/>
        <v>&gt; 5SELATAN12 RODA</v>
      </c>
      <c r="AN3552" s="5" t="str">
        <f t="shared" si="1006"/>
        <v>suwarnoBMJ&gt; 5SELATAN12 RODA</v>
      </c>
      <c r="AO3552" s="5" t="str">
        <f t="shared" si="1007"/>
        <v>suwarno&gt; 5SELATAN12 RODA</v>
      </c>
      <c r="AP3552" s="5" t="str">
        <f t="shared" si="1008"/>
        <v>44205DAY</v>
      </c>
    </row>
    <row r="3553" spans="1:42" x14ac:dyDescent="0.3">
      <c r="A3553" s="33">
        <v>1</v>
      </c>
      <c r="B3553" s="33"/>
      <c r="C3553" s="70">
        <v>44205</v>
      </c>
      <c r="D3553" s="71" t="s">
        <v>87</v>
      </c>
      <c r="E3553" s="70">
        <v>44206</v>
      </c>
      <c r="F3553" s="71">
        <v>5168680</v>
      </c>
      <c r="G3553" s="33" t="s">
        <v>20</v>
      </c>
      <c r="H3553" s="33" t="s">
        <v>21</v>
      </c>
      <c r="I3553" s="33" t="s">
        <v>123</v>
      </c>
      <c r="J3553" s="33" t="s">
        <v>23</v>
      </c>
      <c r="K3553" s="63" t="s">
        <v>25</v>
      </c>
      <c r="L3553" s="32" t="str">
        <f t="shared" si="991"/>
        <v>CGE370</v>
      </c>
      <c r="M3553" s="32" t="str">
        <f t="shared" si="992"/>
        <v>BMJ II</v>
      </c>
      <c r="N3553" s="32" t="str">
        <f t="shared" si="993"/>
        <v>12 RODA</v>
      </c>
      <c r="O3553" s="146">
        <v>7.083333333333333E-3</v>
      </c>
      <c r="P3553" s="65">
        <v>7.083333333333333E-3</v>
      </c>
      <c r="Q3553" s="65"/>
      <c r="R3553" s="66">
        <v>4</v>
      </c>
      <c r="S3553" s="66">
        <v>47880</v>
      </c>
      <c r="T3553" s="66">
        <v>18700</v>
      </c>
      <c r="U3553" s="67">
        <f t="shared" si="1003"/>
        <v>29.18</v>
      </c>
      <c r="V3553" s="66">
        <f t="shared" si="994"/>
        <v>591682.86</v>
      </c>
      <c r="W3553" s="66" t="str">
        <f t="shared" si="995"/>
        <v>1 &gt; 4</v>
      </c>
      <c r="X3553" s="66">
        <f>A3553+SUMIFS(Presensi!F:F,Presensi!E:E,'Entry Data'!AP3553)</f>
        <v>1</v>
      </c>
      <c r="Y3553" s="66">
        <f>IFERROR(INDEX('Retasi Pricing'!F:F,MATCH('Entry Data'!AM3553,'Retasi Pricing'!E:E,0))*X3553,"")</f>
        <v>27500</v>
      </c>
      <c r="Z3553" s="62" t="s">
        <v>26</v>
      </c>
      <c r="AA3553" s="62" t="s">
        <v>27</v>
      </c>
      <c r="AB3553" s="32"/>
      <c r="AC3553" s="32" t="s">
        <v>207</v>
      </c>
      <c r="AD3553" s="32" t="str">
        <f t="shared" si="996"/>
        <v/>
      </c>
      <c r="AF3553" s="5" t="str">
        <f t="shared" si="997"/>
        <v>umar abadi44205</v>
      </c>
      <c r="AG3553" s="5" t="str">
        <f t="shared" si="998"/>
        <v>BMJ 04044205UTARANIGHT</v>
      </c>
      <c r="AH3553" s="5" t="str">
        <f t="shared" si="999"/>
        <v>umar abadi44205UTARANIGHT</v>
      </c>
      <c r="AI3553" s="5" t="str">
        <f t="shared" si="1000"/>
        <v>BMJ 04044205NIGHT</v>
      </c>
      <c r="AJ3553" s="5" t="str">
        <f t="shared" si="1001"/>
        <v>umar abadi44205NIGHT</v>
      </c>
      <c r="AK3553" s="5" t="str">
        <f t="shared" si="1002"/>
        <v>umar abadiBMJ II</v>
      </c>
      <c r="AL3553" s="5" t="str">
        <f t="shared" si="1004"/>
        <v>4UTARA</v>
      </c>
      <c r="AM3553" s="5" t="str">
        <f t="shared" si="1005"/>
        <v>1 &gt; 4UTARA12 RODA</v>
      </c>
      <c r="AN3553" s="5" t="str">
        <f t="shared" si="1006"/>
        <v>umar abadiBMJ II1 &gt; 4UTARA12 RODA</v>
      </c>
      <c r="AO3553" s="5" t="str">
        <f t="shared" si="1007"/>
        <v>umar abadi1 &gt; 4UTARA12 RODA</v>
      </c>
      <c r="AP3553" s="5" t="str">
        <f t="shared" si="1008"/>
        <v>44205NIGHT</v>
      </c>
    </row>
    <row r="3554" spans="1:42" x14ac:dyDescent="0.3">
      <c r="A3554" s="33">
        <v>1</v>
      </c>
      <c r="B3554" s="33"/>
      <c r="C3554" s="70">
        <v>44205</v>
      </c>
      <c r="D3554" s="71" t="s">
        <v>87</v>
      </c>
      <c r="E3554" s="70">
        <v>44206</v>
      </c>
      <c r="F3554" s="71">
        <v>5168750</v>
      </c>
      <c r="G3554" s="33" t="s">
        <v>20</v>
      </c>
      <c r="H3554" s="33" t="s">
        <v>21</v>
      </c>
      <c r="I3554" s="33" t="s">
        <v>51</v>
      </c>
      <c r="J3554" s="33" t="s">
        <v>46</v>
      </c>
      <c r="K3554" s="63" t="s">
        <v>25</v>
      </c>
      <c r="L3554" s="32" t="str">
        <f t="shared" si="991"/>
        <v>CGE370</v>
      </c>
      <c r="M3554" s="32" t="str">
        <f t="shared" si="992"/>
        <v>BMJ II</v>
      </c>
      <c r="N3554" s="32" t="str">
        <f t="shared" si="993"/>
        <v>12 RODA</v>
      </c>
      <c r="O3554" s="146">
        <v>8.1296296296296297E-2</v>
      </c>
      <c r="P3554" s="65">
        <v>8.1296296296296297E-2</v>
      </c>
      <c r="Q3554" s="65"/>
      <c r="R3554" s="66">
        <v>5</v>
      </c>
      <c r="S3554" s="66">
        <v>47240</v>
      </c>
      <c r="T3554" s="66">
        <v>18700</v>
      </c>
      <c r="U3554" s="67">
        <f t="shared" si="1003"/>
        <v>28.54</v>
      </c>
      <c r="V3554" s="66">
        <f t="shared" si="994"/>
        <v>578705.58000000007</v>
      </c>
      <c r="W3554" s="66" t="str">
        <f t="shared" si="995"/>
        <v>&gt; 5</v>
      </c>
      <c r="X3554" s="66">
        <f>A3554+SUMIFS(Presensi!F:F,Presensi!E:E,'Entry Data'!AP3554)</f>
        <v>1</v>
      </c>
      <c r="Y3554" s="66">
        <f>IFERROR(INDEX('Retasi Pricing'!F:F,MATCH('Entry Data'!AM3554,'Retasi Pricing'!E:E,0))*X3554,"")</f>
        <v>31200</v>
      </c>
      <c r="Z3554" s="62" t="s">
        <v>26</v>
      </c>
      <c r="AA3554" s="62" t="s">
        <v>27</v>
      </c>
      <c r="AB3554" s="32"/>
      <c r="AC3554" s="32" t="s">
        <v>207</v>
      </c>
      <c r="AD3554" s="32" t="str">
        <f t="shared" si="996"/>
        <v/>
      </c>
      <c r="AF3554" s="5" t="str">
        <f t="shared" si="997"/>
        <v>umar abadi44205</v>
      </c>
      <c r="AG3554" s="5" t="str">
        <f t="shared" si="998"/>
        <v>BMJ 04044205UTARANIGHT</v>
      </c>
      <c r="AH3554" s="5" t="str">
        <f t="shared" si="999"/>
        <v>umar abadi44205UTARANIGHT</v>
      </c>
      <c r="AI3554" s="5" t="str">
        <f t="shared" si="1000"/>
        <v>BMJ 04044205NIGHT</v>
      </c>
      <c r="AJ3554" s="5" t="str">
        <f t="shared" si="1001"/>
        <v>umar abadi44205NIGHT</v>
      </c>
      <c r="AK3554" s="5" t="str">
        <f t="shared" si="1002"/>
        <v>umar abadiBMJ II</v>
      </c>
      <c r="AL3554" s="5" t="str">
        <f t="shared" si="1004"/>
        <v>5UTARA</v>
      </c>
      <c r="AM3554" s="5" t="str">
        <f t="shared" si="1005"/>
        <v>&gt; 5UTARA12 RODA</v>
      </c>
      <c r="AN3554" s="5" t="str">
        <f t="shared" si="1006"/>
        <v>umar abadiBMJ II&gt; 5UTARA12 RODA</v>
      </c>
      <c r="AO3554" s="5" t="str">
        <f t="shared" si="1007"/>
        <v>umar abadi&gt; 5UTARA12 RODA</v>
      </c>
      <c r="AP3554" s="5" t="str">
        <f t="shared" si="1008"/>
        <v>44205NIGHT</v>
      </c>
    </row>
    <row r="3555" spans="1:42" x14ac:dyDescent="0.3">
      <c r="A3555" s="33">
        <v>1</v>
      </c>
      <c r="B3555" s="33"/>
      <c r="C3555" s="70">
        <v>44205</v>
      </c>
      <c r="D3555" s="71" t="s">
        <v>87</v>
      </c>
      <c r="E3555" s="70">
        <v>44206</v>
      </c>
      <c r="F3555" s="71">
        <v>5168805</v>
      </c>
      <c r="G3555" s="33" t="s">
        <v>20</v>
      </c>
      <c r="H3555" s="33" t="s">
        <v>21</v>
      </c>
      <c r="I3555" s="33" t="s">
        <v>51</v>
      </c>
      <c r="J3555" s="33" t="s">
        <v>46</v>
      </c>
      <c r="K3555" s="63" t="s">
        <v>25</v>
      </c>
      <c r="L3555" s="32" t="str">
        <f t="shared" si="991"/>
        <v>CGE370</v>
      </c>
      <c r="M3555" s="32" t="str">
        <f t="shared" si="992"/>
        <v>BMJ II</v>
      </c>
      <c r="N3555" s="32" t="str">
        <f t="shared" si="993"/>
        <v>12 RODA</v>
      </c>
      <c r="O3555" s="146">
        <v>0.13726851851851851</v>
      </c>
      <c r="P3555" s="65">
        <v>0.13726851851851851</v>
      </c>
      <c r="Q3555" s="65"/>
      <c r="R3555" s="66">
        <v>6</v>
      </c>
      <c r="S3555" s="66">
        <v>47160</v>
      </c>
      <c r="T3555" s="66">
        <v>18700</v>
      </c>
      <c r="U3555" s="67">
        <f t="shared" si="1003"/>
        <v>28.46</v>
      </c>
      <c r="V3555" s="66">
        <f t="shared" si="994"/>
        <v>577083.41999999993</v>
      </c>
      <c r="W3555" s="66" t="str">
        <f t="shared" si="995"/>
        <v>&gt; 6</v>
      </c>
      <c r="X3555" s="66">
        <f>A3555+SUMIFS(Presensi!F:F,Presensi!E:E,'Entry Data'!AP3555)</f>
        <v>1</v>
      </c>
      <c r="Y3555" s="66">
        <f>IFERROR(INDEX('Retasi Pricing'!F:F,MATCH('Entry Data'!AM3555,'Retasi Pricing'!E:E,0))*X3555,"")</f>
        <v>34450</v>
      </c>
      <c r="Z3555" s="62" t="s">
        <v>26</v>
      </c>
      <c r="AA3555" s="62" t="s">
        <v>27</v>
      </c>
      <c r="AB3555" s="32"/>
      <c r="AC3555" s="32" t="s">
        <v>207</v>
      </c>
      <c r="AD3555" s="32" t="str">
        <f t="shared" si="996"/>
        <v/>
      </c>
      <c r="AF3555" s="5" t="str">
        <f t="shared" si="997"/>
        <v>umar abadi44205</v>
      </c>
      <c r="AG3555" s="5" t="str">
        <f t="shared" si="998"/>
        <v>BMJ 04044205UTARANIGHT</v>
      </c>
      <c r="AH3555" s="5" t="str">
        <f t="shared" si="999"/>
        <v>umar abadi44205UTARANIGHT</v>
      </c>
      <c r="AI3555" s="5" t="str">
        <f t="shared" si="1000"/>
        <v>BMJ 04044205NIGHT</v>
      </c>
      <c r="AJ3555" s="5" t="str">
        <f t="shared" si="1001"/>
        <v>umar abadi44205NIGHT</v>
      </c>
      <c r="AK3555" s="5" t="str">
        <f t="shared" si="1002"/>
        <v>umar abadiBMJ II</v>
      </c>
      <c r="AL3555" s="5" t="str">
        <f t="shared" si="1004"/>
        <v>6UTARA</v>
      </c>
      <c r="AM3555" s="5" t="str">
        <f t="shared" si="1005"/>
        <v>&gt; 6UTARA12 RODA</v>
      </c>
      <c r="AN3555" s="5" t="str">
        <f t="shared" si="1006"/>
        <v>umar abadiBMJ II&gt; 6UTARA12 RODA</v>
      </c>
      <c r="AO3555" s="5" t="str">
        <f t="shared" si="1007"/>
        <v>umar abadi&gt; 6UTARA12 RODA</v>
      </c>
      <c r="AP3555" s="5" t="str">
        <f t="shared" si="1008"/>
        <v>44205NIGHT</v>
      </c>
    </row>
    <row r="3556" spans="1:42" x14ac:dyDescent="0.3">
      <c r="A3556" s="33">
        <v>1</v>
      </c>
      <c r="B3556" s="33"/>
      <c r="C3556" s="70">
        <v>44205</v>
      </c>
      <c r="D3556" s="71" t="s">
        <v>87</v>
      </c>
      <c r="E3556" s="70">
        <v>44206</v>
      </c>
      <c r="F3556" s="71">
        <v>5168856</v>
      </c>
      <c r="G3556" s="33" t="s">
        <v>20</v>
      </c>
      <c r="H3556" s="33" t="s">
        <v>21</v>
      </c>
      <c r="I3556" s="33" t="s">
        <v>51</v>
      </c>
      <c r="J3556" s="33" t="s">
        <v>46</v>
      </c>
      <c r="K3556" s="63" t="s">
        <v>25</v>
      </c>
      <c r="L3556" s="32" t="str">
        <f t="shared" si="991"/>
        <v>CGE370</v>
      </c>
      <c r="M3556" s="32" t="str">
        <f t="shared" si="992"/>
        <v>BMJ II</v>
      </c>
      <c r="N3556" s="32" t="str">
        <f t="shared" si="993"/>
        <v>12 RODA</v>
      </c>
      <c r="O3556" s="146">
        <v>0.19478009259259257</v>
      </c>
      <c r="P3556" s="65">
        <v>0.19478009259259257</v>
      </c>
      <c r="Q3556" s="65"/>
      <c r="R3556" s="66">
        <v>7</v>
      </c>
      <c r="S3556" s="66">
        <v>46680</v>
      </c>
      <c r="T3556" s="66">
        <v>18700</v>
      </c>
      <c r="U3556" s="67">
        <f t="shared" si="1003"/>
        <v>27.98</v>
      </c>
      <c r="V3556" s="66">
        <f t="shared" si="994"/>
        <v>567350.46</v>
      </c>
      <c r="W3556" s="66" t="str">
        <f t="shared" si="995"/>
        <v>7 &gt;</v>
      </c>
      <c r="X3556" s="66">
        <f>A3556+SUMIFS(Presensi!F:F,Presensi!E:E,'Entry Data'!AP3556)</f>
        <v>1</v>
      </c>
      <c r="Y3556" s="66">
        <f>IFERROR(INDEX('Retasi Pricing'!F:F,MATCH('Entry Data'!AM3556,'Retasi Pricing'!E:E,0))*X3556,"")</f>
        <v>42000</v>
      </c>
      <c r="Z3556" s="62" t="s">
        <v>26</v>
      </c>
      <c r="AA3556" s="62" t="s">
        <v>27</v>
      </c>
      <c r="AB3556" s="32"/>
      <c r="AC3556" s="32" t="s">
        <v>207</v>
      </c>
      <c r="AD3556" s="32" t="str">
        <f t="shared" si="996"/>
        <v/>
      </c>
      <c r="AF3556" s="5" t="str">
        <f t="shared" si="997"/>
        <v>umar abadi44205</v>
      </c>
      <c r="AG3556" s="5" t="str">
        <f t="shared" si="998"/>
        <v>BMJ 04044205UTARANIGHT</v>
      </c>
      <c r="AH3556" s="5" t="str">
        <f t="shared" si="999"/>
        <v>umar abadi44205UTARANIGHT</v>
      </c>
      <c r="AI3556" s="5" t="str">
        <f t="shared" si="1000"/>
        <v>BMJ 04044205NIGHT</v>
      </c>
      <c r="AJ3556" s="5" t="str">
        <f t="shared" si="1001"/>
        <v>umar abadi44205NIGHT</v>
      </c>
      <c r="AK3556" s="5" t="str">
        <f t="shared" si="1002"/>
        <v>umar abadiBMJ II</v>
      </c>
      <c r="AL3556" s="5" t="str">
        <f t="shared" si="1004"/>
        <v>7UTARA</v>
      </c>
      <c r="AM3556" s="5" t="str">
        <f t="shared" si="1005"/>
        <v>7 &gt;UTARA12 RODA</v>
      </c>
      <c r="AN3556" s="5" t="str">
        <f t="shared" si="1006"/>
        <v>umar abadiBMJ II7 &gt;UTARA12 RODA</v>
      </c>
      <c r="AO3556" s="5" t="str">
        <f t="shared" si="1007"/>
        <v>umar abadi7 &gt;UTARA12 RODA</v>
      </c>
      <c r="AP3556" s="5" t="str">
        <f t="shared" si="1008"/>
        <v>44205NIGHT</v>
      </c>
    </row>
    <row r="3557" spans="1:42" x14ac:dyDescent="0.3">
      <c r="A3557" s="33">
        <v>1</v>
      </c>
      <c r="B3557" s="33"/>
      <c r="C3557" s="70">
        <v>44205</v>
      </c>
      <c r="D3557" s="71" t="s">
        <v>87</v>
      </c>
      <c r="E3557" s="70">
        <v>44205</v>
      </c>
      <c r="F3557" s="71">
        <v>5168482</v>
      </c>
      <c r="G3557" s="33" t="s">
        <v>20</v>
      </c>
      <c r="H3557" s="33" t="s">
        <v>21</v>
      </c>
      <c r="I3557" s="33" t="s">
        <v>51</v>
      </c>
      <c r="J3557" s="33" t="s">
        <v>46</v>
      </c>
      <c r="K3557" s="63" t="s">
        <v>25</v>
      </c>
      <c r="L3557" s="32" t="str">
        <f t="shared" si="991"/>
        <v>CGE370</v>
      </c>
      <c r="M3557" s="32" t="str">
        <f t="shared" si="992"/>
        <v>BMJ II</v>
      </c>
      <c r="N3557" s="32" t="str">
        <f t="shared" si="993"/>
        <v>12 RODA</v>
      </c>
      <c r="O3557" s="146">
        <v>0.83643518518518523</v>
      </c>
      <c r="P3557" s="65">
        <v>0.84234953703703708</v>
      </c>
      <c r="Q3557" s="65"/>
      <c r="R3557" s="66">
        <v>1</v>
      </c>
      <c r="S3557" s="66">
        <v>45700</v>
      </c>
      <c r="T3557" s="66">
        <v>18700</v>
      </c>
      <c r="U3557" s="67">
        <f t="shared" si="1003"/>
        <v>27</v>
      </c>
      <c r="V3557" s="66">
        <f t="shared" si="994"/>
        <v>547479</v>
      </c>
      <c r="W3557" s="66" t="str">
        <f t="shared" si="995"/>
        <v>1 &gt; 4</v>
      </c>
      <c r="X3557" s="66">
        <f>A3557+SUMIFS(Presensi!F:F,Presensi!E:E,'Entry Data'!AP3557)</f>
        <v>1</v>
      </c>
      <c r="Y3557" s="66">
        <f>IFERROR(INDEX('Retasi Pricing'!F:F,MATCH('Entry Data'!AM3557,'Retasi Pricing'!E:E,0))*X3557,"")</f>
        <v>27500</v>
      </c>
      <c r="Z3557" s="62" t="s">
        <v>26</v>
      </c>
      <c r="AA3557" s="62" t="s">
        <v>27</v>
      </c>
      <c r="AB3557" s="32"/>
      <c r="AC3557" s="32" t="s">
        <v>207</v>
      </c>
      <c r="AD3557" s="32" t="str">
        <f t="shared" si="996"/>
        <v/>
      </c>
      <c r="AF3557" s="5" t="str">
        <f t="shared" si="997"/>
        <v>umar abadi44205</v>
      </c>
      <c r="AG3557" s="5" t="str">
        <f t="shared" si="998"/>
        <v>BMJ 04044205UTARANIGHT</v>
      </c>
      <c r="AH3557" s="5" t="str">
        <f t="shared" si="999"/>
        <v>umar abadi44205UTARANIGHT</v>
      </c>
      <c r="AI3557" s="5" t="str">
        <f t="shared" si="1000"/>
        <v>BMJ 04044205NIGHT</v>
      </c>
      <c r="AJ3557" s="5" t="str">
        <f t="shared" si="1001"/>
        <v>umar abadi44205NIGHT</v>
      </c>
      <c r="AK3557" s="5" t="str">
        <f t="shared" si="1002"/>
        <v>umar abadiBMJ II</v>
      </c>
      <c r="AL3557" s="5" t="str">
        <f t="shared" si="1004"/>
        <v>1UTARA</v>
      </c>
      <c r="AM3557" s="5" t="str">
        <f t="shared" si="1005"/>
        <v>1 &gt; 4UTARA12 RODA</v>
      </c>
      <c r="AN3557" s="5" t="str">
        <f t="shared" si="1006"/>
        <v>umar abadiBMJ II1 &gt; 4UTARA12 RODA</v>
      </c>
      <c r="AO3557" s="5" t="str">
        <f t="shared" si="1007"/>
        <v>umar abadi1 &gt; 4UTARA12 RODA</v>
      </c>
      <c r="AP3557" s="5" t="str">
        <f t="shared" si="1008"/>
        <v>44205NIGHT</v>
      </c>
    </row>
    <row r="3558" spans="1:42" x14ac:dyDescent="0.3">
      <c r="A3558" s="33">
        <v>1</v>
      </c>
      <c r="B3558" s="33"/>
      <c r="C3558" s="70">
        <v>44205</v>
      </c>
      <c r="D3558" s="71" t="s">
        <v>87</v>
      </c>
      <c r="E3558" s="70">
        <v>44205</v>
      </c>
      <c r="F3558" s="71">
        <v>5168551</v>
      </c>
      <c r="G3558" s="33" t="s">
        <v>20</v>
      </c>
      <c r="H3558" s="33" t="s">
        <v>21</v>
      </c>
      <c r="I3558" s="33" t="s">
        <v>123</v>
      </c>
      <c r="J3558" s="33" t="s">
        <v>23</v>
      </c>
      <c r="K3558" s="63" t="s">
        <v>25</v>
      </c>
      <c r="L3558" s="32" t="str">
        <f t="shared" si="991"/>
        <v>CGE370</v>
      </c>
      <c r="M3558" s="32" t="str">
        <f t="shared" si="992"/>
        <v>BMJ II</v>
      </c>
      <c r="N3558" s="32" t="str">
        <f t="shared" si="993"/>
        <v>12 RODA</v>
      </c>
      <c r="O3558" s="146">
        <v>0.89454861111111106</v>
      </c>
      <c r="P3558" s="65">
        <v>0.89454861111111106</v>
      </c>
      <c r="Q3558" s="65"/>
      <c r="R3558" s="66">
        <v>2</v>
      </c>
      <c r="S3558" s="66">
        <v>47600</v>
      </c>
      <c r="T3558" s="66">
        <v>18700</v>
      </c>
      <c r="U3558" s="67">
        <f t="shared" si="1003"/>
        <v>28.9</v>
      </c>
      <c r="V3558" s="66">
        <f t="shared" si="994"/>
        <v>586005.29999999993</v>
      </c>
      <c r="W3558" s="66" t="str">
        <f t="shared" si="995"/>
        <v>1 &gt; 4</v>
      </c>
      <c r="X3558" s="66">
        <f>A3558+SUMIFS(Presensi!F:F,Presensi!E:E,'Entry Data'!AP3558)</f>
        <v>1</v>
      </c>
      <c r="Y3558" s="66">
        <f>IFERROR(INDEX('Retasi Pricing'!F:F,MATCH('Entry Data'!AM3558,'Retasi Pricing'!E:E,0))*X3558,"")</f>
        <v>27500</v>
      </c>
      <c r="Z3558" s="62" t="s">
        <v>26</v>
      </c>
      <c r="AA3558" s="62" t="s">
        <v>27</v>
      </c>
      <c r="AB3558" s="32"/>
      <c r="AC3558" s="32" t="s">
        <v>207</v>
      </c>
      <c r="AD3558" s="32" t="str">
        <f t="shared" si="996"/>
        <v/>
      </c>
      <c r="AF3558" s="5" t="str">
        <f t="shared" si="997"/>
        <v>umar abadi44205</v>
      </c>
      <c r="AG3558" s="5" t="str">
        <f t="shared" si="998"/>
        <v>BMJ 04044205UTARANIGHT</v>
      </c>
      <c r="AH3558" s="5" t="str">
        <f t="shared" si="999"/>
        <v>umar abadi44205UTARANIGHT</v>
      </c>
      <c r="AI3558" s="5" t="str">
        <f t="shared" si="1000"/>
        <v>BMJ 04044205NIGHT</v>
      </c>
      <c r="AJ3558" s="5" t="str">
        <f t="shared" si="1001"/>
        <v>umar abadi44205NIGHT</v>
      </c>
      <c r="AK3558" s="5" t="str">
        <f t="shared" si="1002"/>
        <v>umar abadiBMJ II</v>
      </c>
      <c r="AL3558" s="5" t="str">
        <f t="shared" si="1004"/>
        <v>2UTARA</v>
      </c>
      <c r="AM3558" s="5" t="str">
        <f t="shared" si="1005"/>
        <v>1 &gt; 4UTARA12 RODA</v>
      </c>
      <c r="AN3558" s="5" t="str">
        <f t="shared" si="1006"/>
        <v>umar abadiBMJ II1 &gt; 4UTARA12 RODA</v>
      </c>
      <c r="AO3558" s="5" t="str">
        <f t="shared" si="1007"/>
        <v>umar abadi1 &gt; 4UTARA12 RODA</v>
      </c>
      <c r="AP3558" s="5" t="str">
        <f t="shared" si="1008"/>
        <v>44205NIGHT</v>
      </c>
    </row>
    <row r="3559" spans="1:42" x14ac:dyDescent="0.3">
      <c r="A3559" s="33">
        <v>1</v>
      </c>
      <c r="B3559" s="33"/>
      <c r="C3559" s="70">
        <v>44205</v>
      </c>
      <c r="D3559" s="71" t="s">
        <v>87</v>
      </c>
      <c r="E3559" s="70">
        <v>44205</v>
      </c>
      <c r="F3559" s="71">
        <v>5168617</v>
      </c>
      <c r="G3559" s="33" t="s">
        <v>20</v>
      </c>
      <c r="H3559" s="33" t="s">
        <v>21</v>
      </c>
      <c r="I3559" s="33" t="s">
        <v>51</v>
      </c>
      <c r="J3559" s="33" t="s">
        <v>46</v>
      </c>
      <c r="K3559" s="63" t="s">
        <v>25</v>
      </c>
      <c r="L3559" s="32" t="str">
        <f t="shared" si="991"/>
        <v>CGE370</v>
      </c>
      <c r="M3559" s="32" t="str">
        <f t="shared" si="992"/>
        <v>BMJ II</v>
      </c>
      <c r="N3559" s="32" t="str">
        <f t="shared" si="993"/>
        <v>12 RODA</v>
      </c>
      <c r="O3559" s="146">
        <v>0.95164351851851858</v>
      </c>
      <c r="P3559" s="65">
        <v>0.95164351851851858</v>
      </c>
      <c r="Q3559" s="65"/>
      <c r="R3559" s="66">
        <v>3</v>
      </c>
      <c r="S3559" s="66">
        <v>47360</v>
      </c>
      <c r="T3559" s="66">
        <v>18700</v>
      </c>
      <c r="U3559" s="67">
        <f t="shared" si="1003"/>
        <v>28.66</v>
      </c>
      <c r="V3559" s="66">
        <f t="shared" si="994"/>
        <v>581138.81999999995</v>
      </c>
      <c r="W3559" s="66" t="str">
        <f t="shared" si="995"/>
        <v>1 &gt; 4</v>
      </c>
      <c r="X3559" s="66">
        <f>A3559+SUMIFS(Presensi!F:F,Presensi!E:E,'Entry Data'!AP3559)</f>
        <v>1</v>
      </c>
      <c r="Y3559" s="66">
        <f>IFERROR(INDEX('Retasi Pricing'!F:F,MATCH('Entry Data'!AM3559,'Retasi Pricing'!E:E,0))*X3559,"")</f>
        <v>27500</v>
      </c>
      <c r="Z3559" s="62" t="s">
        <v>26</v>
      </c>
      <c r="AA3559" s="62" t="s">
        <v>27</v>
      </c>
      <c r="AB3559" s="32"/>
      <c r="AC3559" s="32" t="s">
        <v>207</v>
      </c>
      <c r="AD3559" s="32" t="str">
        <f t="shared" si="996"/>
        <v/>
      </c>
      <c r="AF3559" s="5" t="str">
        <f t="shared" si="997"/>
        <v>umar abadi44205</v>
      </c>
      <c r="AG3559" s="5" t="str">
        <f t="shared" si="998"/>
        <v>BMJ 04044205UTARANIGHT</v>
      </c>
      <c r="AH3559" s="5" t="str">
        <f t="shared" si="999"/>
        <v>umar abadi44205UTARANIGHT</v>
      </c>
      <c r="AI3559" s="5" t="str">
        <f t="shared" si="1000"/>
        <v>BMJ 04044205NIGHT</v>
      </c>
      <c r="AJ3559" s="5" t="str">
        <f t="shared" si="1001"/>
        <v>umar abadi44205NIGHT</v>
      </c>
      <c r="AK3559" s="5" t="str">
        <f t="shared" si="1002"/>
        <v>umar abadiBMJ II</v>
      </c>
      <c r="AL3559" s="5" t="str">
        <f t="shared" si="1004"/>
        <v>3UTARA</v>
      </c>
      <c r="AM3559" s="5" t="str">
        <f t="shared" si="1005"/>
        <v>1 &gt; 4UTARA12 RODA</v>
      </c>
      <c r="AN3559" s="5" t="str">
        <f t="shared" si="1006"/>
        <v>umar abadiBMJ II1 &gt; 4UTARA12 RODA</v>
      </c>
      <c r="AO3559" s="5" t="str">
        <f t="shared" si="1007"/>
        <v>umar abadi1 &gt; 4UTARA12 RODA</v>
      </c>
      <c r="AP3559" s="5" t="str">
        <f t="shared" si="1008"/>
        <v>44205NIGHT</v>
      </c>
    </row>
    <row r="3560" spans="1:42" x14ac:dyDescent="0.3">
      <c r="A3560" s="33">
        <v>1</v>
      </c>
      <c r="B3560" s="33"/>
      <c r="C3560" s="70">
        <v>44205</v>
      </c>
      <c r="D3560" s="71" t="s">
        <v>87</v>
      </c>
      <c r="E3560" s="70">
        <v>44206</v>
      </c>
      <c r="F3560" s="71">
        <v>5168737</v>
      </c>
      <c r="G3560" s="33" t="s">
        <v>20</v>
      </c>
      <c r="H3560" s="33" t="s">
        <v>21</v>
      </c>
      <c r="I3560" s="33" t="s">
        <v>51</v>
      </c>
      <c r="J3560" s="33" t="s">
        <v>23</v>
      </c>
      <c r="K3560" s="63" t="s">
        <v>126</v>
      </c>
      <c r="L3560" s="32" t="str">
        <f t="shared" si="991"/>
        <v>CGE370</v>
      </c>
      <c r="M3560" s="32" t="str">
        <f t="shared" si="992"/>
        <v>BMJ II</v>
      </c>
      <c r="N3560" s="32" t="str">
        <f t="shared" si="993"/>
        <v>12 RODA</v>
      </c>
      <c r="O3560" s="146">
        <v>6.9375000000000006E-2</v>
      </c>
      <c r="P3560" s="65">
        <v>6.9375000000000006E-2</v>
      </c>
      <c r="Q3560" s="65"/>
      <c r="R3560" s="66">
        <v>4</v>
      </c>
      <c r="S3560" s="66">
        <v>46300</v>
      </c>
      <c r="T3560" s="66">
        <v>17060</v>
      </c>
      <c r="U3560" s="67">
        <f t="shared" si="1003"/>
        <v>29.24</v>
      </c>
      <c r="V3560" s="66">
        <f t="shared" si="994"/>
        <v>592899.48</v>
      </c>
      <c r="W3560" s="66" t="str">
        <f t="shared" si="995"/>
        <v>1 &gt; 4</v>
      </c>
      <c r="X3560" s="66">
        <f>A3560+SUMIFS(Presensi!F:F,Presensi!E:E,'Entry Data'!AP3560)</f>
        <v>1</v>
      </c>
      <c r="Y3560" s="66">
        <f>IFERROR(INDEX('Retasi Pricing'!F:F,MATCH('Entry Data'!AM3560,'Retasi Pricing'!E:E,0))*X3560,"")</f>
        <v>27500</v>
      </c>
      <c r="Z3560" s="62" t="s">
        <v>26</v>
      </c>
      <c r="AA3560" s="62" t="s">
        <v>27</v>
      </c>
      <c r="AB3560" s="32"/>
      <c r="AC3560" s="32" t="s">
        <v>209</v>
      </c>
      <c r="AD3560" s="32" t="str">
        <f t="shared" si="996"/>
        <v/>
      </c>
      <c r="AF3560" s="5" t="str">
        <f t="shared" si="997"/>
        <v>ahmad supawi44205</v>
      </c>
      <c r="AG3560" s="5" t="str">
        <f t="shared" si="998"/>
        <v>BMJ 04244205UTARANIGHT</v>
      </c>
      <c r="AH3560" s="5" t="str">
        <f t="shared" si="999"/>
        <v>ahmad supawi44205UTARANIGHT</v>
      </c>
      <c r="AI3560" s="5" t="str">
        <f t="shared" si="1000"/>
        <v>BMJ 04244205NIGHT</v>
      </c>
      <c r="AJ3560" s="5" t="str">
        <f t="shared" si="1001"/>
        <v>ahmad supawi44205NIGHT</v>
      </c>
      <c r="AK3560" s="5" t="str">
        <f t="shared" si="1002"/>
        <v>ahmad supawiBMJ II</v>
      </c>
      <c r="AL3560" s="5" t="str">
        <f t="shared" si="1004"/>
        <v>4UTARA</v>
      </c>
      <c r="AM3560" s="5" t="str">
        <f t="shared" si="1005"/>
        <v>1 &gt; 4UTARA12 RODA</v>
      </c>
      <c r="AN3560" s="5" t="str">
        <f t="shared" si="1006"/>
        <v>ahmad supawiBMJ II1 &gt; 4UTARA12 RODA</v>
      </c>
      <c r="AO3560" s="5" t="str">
        <f t="shared" si="1007"/>
        <v>ahmad supawi1 &gt; 4UTARA12 RODA</v>
      </c>
      <c r="AP3560" s="5" t="str">
        <f t="shared" si="1008"/>
        <v>44205NIGHT</v>
      </c>
    </row>
    <row r="3561" spans="1:42" x14ac:dyDescent="0.3">
      <c r="A3561" s="33">
        <v>1</v>
      </c>
      <c r="B3561" s="33"/>
      <c r="C3561" s="70">
        <v>44205</v>
      </c>
      <c r="D3561" s="71" t="s">
        <v>87</v>
      </c>
      <c r="E3561" s="70">
        <v>44206</v>
      </c>
      <c r="F3561" s="71">
        <v>5168793</v>
      </c>
      <c r="G3561" s="33" t="s">
        <v>20</v>
      </c>
      <c r="H3561" s="33" t="s">
        <v>21</v>
      </c>
      <c r="I3561" s="33" t="s">
        <v>51</v>
      </c>
      <c r="J3561" s="33" t="s">
        <v>46</v>
      </c>
      <c r="K3561" s="63" t="s">
        <v>126</v>
      </c>
      <c r="L3561" s="32" t="str">
        <f t="shared" si="991"/>
        <v>CGE370</v>
      </c>
      <c r="M3561" s="32" t="str">
        <f t="shared" si="992"/>
        <v>BMJ II</v>
      </c>
      <c r="N3561" s="32" t="str">
        <f t="shared" si="993"/>
        <v>12 RODA</v>
      </c>
      <c r="O3561" s="146">
        <v>0.12640046296296295</v>
      </c>
      <c r="P3561" s="65">
        <v>0.12640046296296295</v>
      </c>
      <c r="Q3561" s="65"/>
      <c r="R3561" s="66">
        <v>5</v>
      </c>
      <c r="S3561" s="66">
        <v>45140</v>
      </c>
      <c r="T3561" s="66">
        <v>17060</v>
      </c>
      <c r="U3561" s="67">
        <f t="shared" si="1003"/>
        <v>28.08</v>
      </c>
      <c r="V3561" s="66">
        <f t="shared" si="994"/>
        <v>569378.15999999992</v>
      </c>
      <c r="W3561" s="66" t="str">
        <f t="shared" si="995"/>
        <v>&gt; 5</v>
      </c>
      <c r="X3561" s="66">
        <f>A3561+SUMIFS(Presensi!F:F,Presensi!E:E,'Entry Data'!AP3561)</f>
        <v>1</v>
      </c>
      <c r="Y3561" s="66">
        <f>IFERROR(INDEX('Retasi Pricing'!F:F,MATCH('Entry Data'!AM3561,'Retasi Pricing'!E:E,0))*X3561,"")</f>
        <v>31200</v>
      </c>
      <c r="Z3561" s="62" t="s">
        <v>26</v>
      </c>
      <c r="AA3561" s="62" t="s">
        <v>27</v>
      </c>
      <c r="AB3561" s="32"/>
      <c r="AC3561" s="32" t="s">
        <v>209</v>
      </c>
      <c r="AD3561" s="32" t="str">
        <f t="shared" si="996"/>
        <v/>
      </c>
      <c r="AF3561" s="5" t="str">
        <f t="shared" si="997"/>
        <v>ahmad supawi44205</v>
      </c>
      <c r="AG3561" s="5" t="str">
        <f t="shared" si="998"/>
        <v>BMJ 04244205UTARANIGHT</v>
      </c>
      <c r="AH3561" s="5" t="str">
        <f t="shared" si="999"/>
        <v>ahmad supawi44205UTARANIGHT</v>
      </c>
      <c r="AI3561" s="5" t="str">
        <f t="shared" si="1000"/>
        <v>BMJ 04244205NIGHT</v>
      </c>
      <c r="AJ3561" s="5" t="str">
        <f t="shared" si="1001"/>
        <v>ahmad supawi44205NIGHT</v>
      </c>
      <c r="AK3561" s="5" t="str">
        <f t="shared" si="1002"/>
        <v>ahmad supawiBMJ II</v>
      </c>
      <c r="AL3561" s="5" t="str">
        <f t="shared" si="1004"/>
        <v>5UTARA</v>
      </c>
      <c r="AM3561" s="5" t="str">
        <f t="shared" si="1005"/>
        <v>&gt; 5UTARA12 RODA</v>
      </c>
      <c r="AN3561" s="5" t="str">
        <f t="shared" si="1006"/>
        <v>ahmad supawiBMJ II&gt; 5UTARA12 RODA</v>
      </c>
      <c r="AO3561" s="5" t="str">
        <f t="shared" si="1007"/>
        <v>ahmad supawi&gt; 5UTARA12 RODA</v>
      </c>
      <c r="AP3561" s="5" t="str">
        <f t="shared" si="1008"/>
        <v>44205NIGHT</v>
      </c>
    </row>
    <row r="3562" spans="1:42" x14ac:dyDescent="0.3">
      <c r="A3562" s="33">
        <v>1</v>
      </c>
      <c r="B3562" s="33"/>
      <c r="C3562" s="70">
        <v>44205</v>
      </c>
      <c r="D3562" s="71" t="s">
        <v>87</v>
      </c>
      <c r="E3562" s="70">
        <v>44205</v>
      </c>
      <c r="F3562" s="71">
        <v>5168485</v>
      </c>
      <c r="G3562" s="33" t="s">
        <v>20</v>
      </c>
      <c r="H3562" s="33" t="s">
        <v>21</v>
      </c>
      <c r="I3562" s="33" t="s">
        <v>51</v>
      </c>
      <c r="J3562" s="33" t="s">
        <v>46</v>
      </c>
      <c r="K3562" s="63" t="s">
        <v>126</v>
      </c>
      <c r="L3562" s="32" t="str">
        <f t="shared" si="991"/>
        <v>CGE370</v>
      </c>
      <c r="M3562" s="32" t="str">
        <f t="shared" si="992"/>
        <v>BMJ II</v>
      </c>
      <c r="N3562" s="32" t="str">
        <f t="shared" si="993"/>
        <v>12 RODA</v>
      </c>
      <c r="O3562" s="146">
        <v>0.84158564814814818</v>
      </c>
      <c r="P3562" s="65">
        <v>0.84662037037037041</v>
      </c>
      <c r="Q3562" s="65"/>
      <c r="R3562" s="66">
        <v>1</v>
      </c>
      <c r="S3562" s="66">
        <v>46020</v>
      </c>
      <c r="T3562" s="66">
        <v>17060</v>
      </c>
      <c r="U3562" s="67">
        <f t="shared" si="1003"/>
        <v>28.96</v>
      </c>
      <c r="V3562" s="66">
        <f t="shared" si="994"/>
        <v>587221.91999999993</v>
      </c>
      <c r="W3562" s="66" t="str">
        <f t="shared" si="995"/>
        <v>1 &gt; 4</v>
      </c>
      <c r="X3562" s="66">
        <f>A3562+SUMIFS(Presensi!F:F,Presensi!E:E,'Entry Data'!AP3562)</f>
        <v>1</v>
      </c>
      <c r="Y3562" s="66">
        <f>IFERROR(INDEX('Retasi Pricing'!F:F,MATCH('Entry Data'!AM3562,'Retasi Pricing'!E:E,0))*X3562,"")</f>
        <v>27500</v>
      </c>
      <c r="Z3562" s="62" t="s">
        <v>26</v>
      </c>
      <c r="AA3562" s="62" t="s">
        <v>27</v>
      </c>
      <c r="AB3562" s="32"/>
      <c r="AC3562" s="32" t="s">
        <v>209</v>
      </c>
      <c r="AD3562" s="32" t="str">
        <f t="shared" si="996"/>
        <v/>
      </c>
      <c r="AF3562" s="5" t="str">
        <f t="shared" si="997"/>
        <v>ahmad supawi44205</v>
      </c>
      <c r="AG3562" s="5" t="str">
        <f t="shared" si="998"/>
        <v>BMJ 04244205UTARANIGHT</v>
      </c>
      <c r="AH3562" s="5" t="str">
        <f t="shared" si="999"/>
        <v>ahmad supawi44205UTARANIGHT</v>
      </c>
      <c r="AI3562" s="5" t="str">
        <f t="shared" si="1000"/>
        <v>BMJ 04244205NIGHT</v>
      </c>
      <c r="AJ3562" s="5" t="str">
        <f t="shared" si="1001"/>
        <v>ahmad supawi44205NIGHT</v>
      </c>
      <c r="AK3562" s="5" t="str">
        <f t="shared" si="1002"/>
        <v>ahmad supawiBMJ II</v>
      </c>
      <c r="AL3562" s="5" t="str">
        <f t="shared" si="1004"/>
        <v>1UTARA</v>
      </c>
      <c r="AM3562" s="5" t="str">
        <f t="shared" si="1005"/>
        <v>1 &gt; 4UTARA12 RODA</v>
      </c>
      <c r="AN3562" s="5" t="str">
        <f t="shared" si="1006"/>
        <v>ahmad supawiBMJ II1 &gt; 4UTARA12 RODA</v>
      </c>
      <c r="AO3562" s="5" t="str">
        <f t="shared" si="1007"/>
        <v>ahmad supawi1 &gt; 4UTARA12 RODA</v>
      </c>
      <c r="AP3562" s="5" t="str">
        <f t="shared" si="1008"/>
        <v>44205NIGHT</v>
      </c>
    </row>
    <row r="3563" spans="1:42" x14ac:dyDescent="0.3">
      <c r="A3563" s="33">
        <v>1</v>
      </c>
      <c r="B3563" s="33"/>
      <c r="C3563" s="70">
        <v>44205</v>
      </c>
      <c r="D3563" s="71" t="s">
        <v>87</v>
      </c>
      <c r="E3563" s="70">
        <v>44205</v>
      </c>
      <c r="F3563" s="71">
        <v>5168553</v>
      </c>
      <c r="G3563" s="33" t="s">
        <v>20</v>
      </c>
      <c r="H3563" s="33" t="s">
        <v>21</v>
      </c>
      <c r="I3563" s="33" t="s">
        <v>51</v>
      </c>
      <c r="J3563" s="33" t="s">
        <v>23</v>
      </c>
      <c r="K3563" s="63" t="s">
        <v>126</v>
      </c>
      <c r="L3563" s="32" t="str">
        <f t="shared" si="991"/>
        <v>CGE370</v>
      </c>
      <c r="M3563" s="32" t="str">
        <f t="shared" si="992"/>
        <v>BMJ II</v>
      </c>
      <c r="N3563" s="32" t="str">
        <f t="shared" si="993"/>
        <v>12 RODA</v>
      </c>
      <c r="O3563" s="146">
        <v>0.89666666666666661</v>
      </c>
      <c r="P3563" s="65">
        <v>0.89666666666666661</v>
      </c>
      <c r="Q3563" s="65"/>
      <c r="R3563" s="66">
        <v>2</v>
      </c>
      <c r="S3563" s="66">
        <v>47060</v>
      </c>
      <c r="T3563" s="66">
        <v>17060</v>
      </c>
      <c r="U3563" s="67">
        <f t="shared" si="1003"/>
        <v>30</v>
      </c>
      <c r="V3563" s="66">
        <f t="shared" si="994"/>
        <v>608310</v>
      </c>
      <c r="W3563" s="66" t="str">
        <f t="shared" si="995"/>
        <v>1 &gt; 4</v>
      </c>
      <c r="X3563" s="66">
        <f>A3563+SUMIFS(Presensi!F:F,Presensi!E:E,'Entry Data'!AP3563)</f>
        <v>1</v>
      </c>
      <c r="Y3563" s="66">
        <f>IFERROR(INDEX('Retasi Pricing'!F:F,MATCH('Entry Data'!AM3563,'Retasi Pricing'!E:E,0))*X3563,"")</f>
        <v>27500</v>
      </c>
      <c r="Z3563" s="62" t="s">
        <v>26</v>
      </c>
      <c r="AA3563" s="62" t="s">
        <v>27</v>
      </c>
      <c r="AB3563" s="32"/>
      <c r="AC3563" s="32" t="s">
        <v>209</v>
      </c>
      <c r="AD3563" s="32" t="str">
        <f t="shared" si="996"/>
        <v/>
      </c>
      <c r="AF3563" s="5" t="str">
        <f t="shared" si="997"/>
        <v>ahmad supawi44205</v>
      </c>
      <c r="AG3563" s="5" t="str">
        <f t="shared" si="998"/>
        <v>BMJ 04244205UTARANIGHT</v>
      </c>
      <c r="AH3563" s="5" t="str">
        <f t="shared" si="999"/>
        <v>ahmad supawi44205UTARANIGHT</v>
      </c>
      <c r="AI3563" s="5" t="str">
        <f t="shared" si="1000"/>
        <v>BMJ 04244205NIGHT</v>
      </c>
      <c r="AJ3563" s="5" t="str">
        <f t="shared" si="1001"/>
        <v>ahmad supawi44205NIGHT</v>
      </c>
      <c r="AK3563" s="5" t="str">
        <f t="shared" si="1002"/>
        <v>ahmad supawiBMJ II</v>
      </c>
      <c r="AL3563" s="5" t="str">
        <f t="shared" si="1004"/>
        <v>2UTARA</v>
      </c>
      <c r="AM3563" s="5" t="str">
        <f t="shared" si="1005"/>
        <v>1 &gt; 4UTARA12 RODA</v>
      </c>
      <c r="AN3563" s="5" t="str">
        <f t="shared" si="1006"/>
        <v>ahmad supawiBMJ II1 &gt; 4UTARA12 RODA</v>
      </c>
      <c r="AO3563" s="5" t="str">
        <f t="shared" si="1007"/>
        <v>ahmad supawi1 &gt; 4UTARA12 RODA</v>
      </c>
      <c r="AP3563" s="5" t="str">
        <f t="shared" si="1008"/>
        <v>44205NIGHT</v>
      </c>
    </row>
    <row r="3564" spans="1:42" x14ac:dyDescent="0.3">
      <c r="A3564" s="33">
        <v>1</v>
      </c>
      <c r="B3564" s="33"/>
      <c r="C3564" s="70">
        <v>44205</v>
      </c>
      <c r="D3564" s="71" t="s">
        <v>87</v>
      </c>
      <c r="E3564" s="70">
        <v>44205</v>
      </c>
      <c r="F3564" s="71">
        <v>5168618</v>
      </c>
      <c r="G3564" s="33" t="s">
        <v>20</v>
      </c>
      <c r="H3564" s="33" t="s">
        <v>21</v>
      </c>
      <c r="I3564" s="33" t="s">
        <v>123</v>
      </c>
      <c r="J3564" s="33" t="s">
        <v>23</v>
      </c>
      <c r="K3564" s="63" t="s">
        <v>126</v>
      </c>
      <c r="L3564" s="32" t="str">
        <f t="shared" ref="L3564:L3627" si="1009">IFERROR(VLOOKUP(K3564,db_unit,2,FALSE),"")</f>
        <v>CGE370</v>
      </c>
      <c r="M3564" s="32" t="str">
        <f t="shared" ref="M3564:M3627" si="1010">IFERROR(VLOOKUP(K3564,db_unit,3,FALSE),"")</f>
        <v>BMJ II</v>
      </c>
      <c r="N3564" s="32" t="str">
        <f t="shared" ref="N3564:N3627" si="1011">IFERROR(VLOOKUP(K3564,db_unit,4,FALSE),"")</f>
        <v>12 RODA</v>
      </c>
      <c r="O3564" s="146">
        <v>0.95194444444444448</v>
      </c>
      <c r="P3564" s="65">
        <v>0.95194444444444448</v>
      </c>
      <c r="Q3564" s="65"/>
      <c r="R3564" s="66">
        <v>3</v>
      </c>
      <c r="S3564" s="66">
        <v>45060</v>
      </c>
      <c r="T3564" s="66">
        <v>17060</v>
      </c>
      <c r="U3564" s="67">
        <f t="shared" si="1003"/>
        <v>28</v>
      </c>
      <c r="V3564" s="66">
        <f t="shared" si="994"/>
        <v>567756</v>
      </c>
      <c r="W3564" s="66" t="str">
        <f t="shared" si="995"/>
        <v>1 &gt; 4</v>
      </c>
      <c r="X3564" s="66">
        <f>A3564+SUMIFS(Presensi!F:F,Presensi!E:E,'Entry Data'!AP3564)</f>
        <v>1</v>
      </c>
      <c r="Y3564" s="66">
        <f>IFERROR(INDEX('Retasi Pricing'!F:F,MATCH('Entry Data'!AM3564,'Retasi Pricing'!E:E,0))*X3564,"")</f>
        <v>27500</v>
      </c>
      <c r="Z3564" s="62" t="s">
        <v>26</v>
      </c>
      <c r="AA3564" s="62" t="s">
        <v>27</v>
      </c>
      <c r="AB3564" s="32"/>
      <c r="AC3564" s="32" t="s">
        <v>209</v>
      </c>
      <c r="AD3564" s="32" t="str">
        <f t="shared" si="996"/>
        <v/>
      </c>
      <c r="AF3564" s="5" t="str">
        <f t="shared" si="997"/>
        <v>ahmad supawi44205</v>
      </c>
      <c r="AG3564" s="5" t="str">
        <f t="shared" si="998"/>
        <v>BMJ 04244205UTARANIGHT</v>
      </c>
      <c r="AH3564" s="5" t="str">
        <f t="shared" si="999"/>
        <v>ahmad supawi44205UTARANIGHT</v>
      </c>
      <c r="AI3564" s="5" t="str">
        <f t="shared" si="1000"/>
        <v>BMJ 04244205NIGHT</v>
      </c>
      <c r="AJ3564" s="5" t="str">
        <f t="shared" si="1001"/>
        <v>ahmad supawi44205NIGHT</v>
      </c>
      <c r="AK3564" s="5" t="str">
        <f t="shared" si="1002"/>
        <v>ahmad supawiBMJ II</v>
      </c>
      <c r="AL3564" s="5" t="str">
        <f t="shared" si="1004"/>
        <v>3UTARA</v>
      </c>
      <c r="AM3564" s="5" t="str">
        <f t="shared" si="1005"/>
        <v>1 &gt; 4UTARA12 RODA</v>
      </c>
      <c r="AN3564" s="5" t="str">
        <f t="shared" si="1006"/>
        <v>ahmad supawiBMJ II1 &gt; 4UTARA12 RODA</v>
      </c>
      <c r="AO3564" s="5" t="str">
        <f t="shared" si="1007"/>
        <v>ahmad supawi1 &gt; 4UTARA12 RODA</v>
      </c>
      <c r="AP3564" s="5" t="str">
        <f t="shared" si="1008"/>
        <v>44205NIGHT</v>
      </c>
    </row>
    <row r="3565" spans="1:42" x14ac:dyDescent="0.3">
      <c r="A3565" s="33">
        <v>1</v>
      </c>
      <c r="B3565" s="33"/>
      <c r="C3565" s="70">
        <v>44205</v>
      </c>
      <c r="D3565" s="71" t="s">
        <v>87</v>
      </c>
      <c r="E3565" s="70">
        <v>44205</v>
      </c>
      <c r="F3565" s="71">
        <v>5168497</v>
      </c>
      <c r="G3565" s="33" t="s">
        <v>20</v>
      </c>
      <c r="H3565" s="33" t="s">
        <v>21</v>
      </c>
      <c r="I3565" s="33" t="s">
        <v>51</v>
      </c>
      <c r="J3565" s="33" t="s">
        <v>46</v>
      </c>
      <c r="K3565" s="63" t="s">
        <v>33</v>
      </c>
      <c r="L3565" s="32" t="str">
        <f t="shared" si="1009"/>
        <v>CGE370</v>
      </c>
      <c r="M3565" s="32" t="str">
        <f t="shared" si="1010"/>
        <v>BMJ II</v>
      </c>
      <c r="N3565" s="32" t="str">
        <f t="shared" si="1011"/>
        <v>12 RODA</v>
      </c>
      <c r="O3565" s="146">
        <v>0.85307870370370376</v>
      </c>
      <c r="P3565" s="65">
        <v>0.85753472222222227</v>
      </c>
      <c r="Q3565" s="65"/>
      <c r="R3565" s="66">
        <v>1</v>
      </c>
      <c r="S3565" s="66">
        <v>46380</v>
      </c>
      <c r="T3565" s="66">
        <v>17140</v>
      </c>
      <c r="U3565" s="67">
        <f t="shared" si="1003"/>
        <v>29.24</v>
      </c>
      <c r="V3565" s="66">
        <f t="shared" si="994"/>
        <v>592899.48</v>
      </c>
      <c r="W3565" s="66" t="str">
        <f t="shared" si="995"/>
        <v>1 &gt; 4</v>
      </c>
      <c r="X3565" s="66">
        <f>A3565+SUMIFS(Presensi!F:F,Presensi!E:E,'Entry Data'!AP3565)</f>
        <v>1</v>
      </c>
      <c r="Y3565" s="66">
        <f>IFERROR(INDEX('Retasi Pricing'!F:F,MATCH('Entry Data'!AM3565,'Retasi Pricing'!E:E,0))*X3565,"")</f>
        <v>27500</v>
      </c>
      <c r="Z3565" s="62" t="s">
        <v>26</v>
      </c>
      <c r="AA3565" s="62" t="s">
        <v>27</v>
      </c>
      <c r="AB3565" s="32"/>
      <c r="AC3565" s="32" t="s">
        <v>208</v>
      </c>
      <c r="AD3565" s="32" t="str">
        <f t="shared" si="996"/>
        <v/>
      </c>
      <c r="AF3565" s="5" t="str">
        <f t="shared" si="997"/>
        <v>mulyadi44205</v>
      </c>
      <c r="AG3565" s="5" t="str">
        <f t="shared" si="998"/>
        <v>BMJ 04344205UTARANIGHT</v>
      </c>
      <c r="AH3565" s="5" t="str">
        <f t="shared" si="999"/>
        <v>mulyadi44205UTARANIGHT</v>
      </c>
      <c r="AI3565" s="5" t="str">
        <f t="shared" si="1000"/>
        <v>BMJ 04344205NIGHT</v>
      </c>
      <c r="AJ3565" s="5" t="str">
        <f t="shared" si="1001"/>
        <v>mulyadi44205NIGHT</v>
      </c>
      <c r="AK3565" s="5" t="str">
        <f t="shared" si="1002"/>
        <v>mulyadiBMJ II</v>
      </c>
      <c r="AL3565" s="5" t="str">
        <f t="shared" si="1004"/>
        <v>1UTARA</v>
      </c>
      <c r="AM3565" s="5" t="str">
        <f t="shared" si="1005"/>
        <v>1 &gt; 4UTARA12 RODA</v>
      </c>
      <c r="AN3565" s="5" t="str">
        <f t="shared" si="1006"/>
        <v>mulyadiBMJ II1 &gt; 4UTARA12 RODA</v>
      </c>
      <c r="AO3565" s="5" t="str">
        <f t="shared" si="1007"/>
        <v>mulyadi1 &gt; 4UTARA12 RODA</v>
      </c>
      <c r="AP3565" s="5" t="str">
        <f t="shared" si="1008"/>
        <v>44205NIGHT</v>
      </c>
    </row>
    <row r="3566" spans="1:42" x14ac:dyDescent="0.3">
      <c r="A3566" s="33">
        <v>1</v>
      </c>
      <c r="B3566" s="33"/>
      <c r="C3566" s="70">
        <v>44205</v>
      </c>
      <c r="D3566" s="71" t="s">
        <v>87</v>
      </c>
      <c r="E3566" s="70">
        <v>44205</v>
      </c>
      <c r="F3566" s="71">
        <v>5168565</v>
      </c>
      <c r="G3566" s="33" t="s">
        <v>20</v>
      </c>
      <c r="H3566" s="33" t="s">
        <v>21</v>
      </c>
      <c r="I3566" s="33" t="s">
        <v>51</v>
      </c>
      <c r="J3566" s="33" t="s">
        <v>23</v>
      </c>
      <c r="K3566" s="63" t="s">
        <v>33</v>
      </c>
      <c r="L3566" s="32" t="str">
        <f t="shared" si="1009"/>
        <v>CGE370</v>
      </c>
      <c r="M3566" s="32" t="str">
        <f t="shared" si="1010"/>
        <v>BMJ II</v>
      </c>
      <c r="N3566" s="32" t="str">
        <f t="shared" si="1011"/>
        <v>12 RODA</v>
      </c>
      <c r="O3566" s="146">
        <v>0.90892361111111108</v>
      </c>
      <c r="P3566" s="65">
        <v>0.90892361111111108</v>
      </c>
      <c r="Q3566" s="65"/>
      <c r="R3566" s="66">
        <v>2</v>
      </c>
      <c r="S3566" s="66">
        <v>46720</v>
      </c>
      <c r="T3566" s="66">
        <v>17140</v>
      </c>
      <c r="U3566" s="67">
        <f t="shared" si="1003"/>
        <v>29.58</v>
      </c>
      <c r="V3566" s="66">
        <f t="shared" si="994"/>
        <v>599793.65999999992</v>
      </c>
      <c r="W3566" s="66" t="str">
        <f t="shared" si="995"/>
        <v>1 &gt; 4</v>
      </c>
      <c r="X3566" s="66">
        <f>A3566+SUMIFS(Presensi!F:F,Presensi!E:E,'Entry Data'!AP3566)</f>
        <v>1</v>
      </c>
      <c r="Y3566" s="66">
        <f>IFERROR(INDEX('Retasi Pricing'!F:F,MATCH('Entry Data'!AM3566,'Retasi Pricing'!E:E,0))*X3566,"")</f>
        <v>27500</v>
      </c>
      <c r="Z3566" s="62" t="s">
        <v>26</v>
      </c>
      <c r="AA3566" s="62" t="s">
        <v>27</v>
      </c>
      <c r="AB3566" s="32"/>
      <c r="AC3566" s="32" t="s">
        <v>208</v>
      </c>
      <c r="AD3566" s="32" t="str">
        <f t="shared" si="996"/>
        <v/>
      </c>
      <c r="AF3566" s="5" t="str">
        <f t="shared" si="997"/>
        <v>mulyadi44205</v>
      </c>
      <c r="AG3566" s="5" t="str">
        <f t="shared" si="998"/>
        <v>BMJ 04344205UTARANIGHT</v>
      </c>
      <c r="AH3566" s="5" t="str">
        <f t="shared" si="999"/>
        <v>mulyadi44205UTARANIGHT</v>
      </c>
      <c r="AI3566" s="5" t="str">
        <f t="shared" si="1000"/>
        <v>BMJ 04344205NIGHT</v>
      </c>
      <c r="AJ3566" s="5" t="str">
        <f t="shared" si="1001"/>
        <v>mulyadi44205NIGHT</v>
      </c>
      <c r="AK3566" s="5" t="str">
        <f t="shared" si="1002"/>
        <v>mulyadiBMJ II</v>
      </c>
      <c r="AL3566" s="5" t="str">
        <f t="shared" si="1004"/>
        <v>2UTARA</v>
      </c>
      <c r="AM3566" s="5" t="str">
        <f t="shared" si="1005"/>
        <v>1 &gt; 4UTARA12 RODA</v>
      </c>
      <c r="AN3566" s="5" t="str">
        <f t="shared" si="1006"/>
        <v>mulyadiBMJ II1 &gt; 4UTARA12 RODA</v>
      </c>
      <c r="AO3566" s="5" t="str">
        <f t="shared" si="1007"/>
        <v>mulyadi1 &gt; 4UTARA12 RODA</v>
      </c>
      <c r="AP3566" s="5" t="str">
        <f t="shared" si="1008"/>
        <v>44205NIGHT</v>
      </c>
    </row>
    <row r="3567" spans="1:42" x14ac:dyDescent="0.3">
      <c r="A3567" s="33">
        <v>1</v>
      </c>
      <c r="B3567" s="33"/>
      <c r="C3567" s="70">
        <v>44205</v>
      </c>
      <c r="D3567" s="71" t="s">
        <v>87</v>
      </c>
      <c r="E3567" s="70">
        <v>44205</v>
      </c>
      <c r="F3567" s="71">
        <v>5168634</v>
      </c>
      <c r="G3567" s="33" t="s">
        <v>20</v>
      </c>
      <c r="H3567" s="33" t="s">
        <v>21</v>
      </c>
      <c r="I3567" s="33" t="s">
        <v>51</v>
      </c>
      <c r="J3567" s="33" t="s">
        <v>46</v>
      </c>
      <c r="K3567" s="63" t="s">
        <v>33</v>
      </c>
      <c r="L3567" s="32" t="str">
        <f t="shared" si="1009"/>
        <v>CGE370</v>
      </c>
      <c r="M3567" s="32" t="str">
        <f t="shared" si="1010"/>
        <v>BMJ II</v>
      </c>
      <c r="N3567" s="32" t="str">
        <f t="shared" si="1011"/>
        <v>12 RODA</v>
      </c>
      <c r="O3567" s="146">
        <v>0.96526620370370375</v>
      </c>
      <c r="P3567" s="65">
        <v>0.96526620370370375</v>
      </c>
      <c r="Q3567" s="65"/>
      <c r="R3567" s="66">
        <v>3</v>
      </c>
      <c r="S3567" s="66">
        <v>44700</v>
      </c>
      <c r="T3567" s="66">
        <v>17140</v>
      </c>
      <c r="U3567" s="67">
        <f t="shared" si="1003"/>
        <v>27.56</v>
      </c>
      <c r="V3567" s="66">
        <f t="shared" si="994"/>
        <v>558834.11999999988</v>
      </c>
      <c r="W3567" s="66" t="str">
        <f t="shared" si="995"/>
        <v>1 &gt; 4</v>
      </c>
      <c r="X3567" s="66">
        <f>A3567+SUMIFS(Presensi!F:F,Presensi!E:E,'Entry Data'!AP3567)</f>
        <v>1</v>
      </c>
      <c r="Y3567" s="66">
        <f>IFERROR(INDEX('Retasi Pricing'!F:F,MATCH('Entry Data'!AM3567,'Retasi Pricing'!E:E,0))*X3567,"")</f>
        <v>27500</v>
      </c>
      <c r="Z3567" s="62" t="s">
        <v>26</v>
      </c>
      <c r="AA3567" s="62" t="s">
        <v>27</v>
      </c>
      <c r="AB3567" s="32"/>
      <c r="AC3567" s="32" t="s">
        <v>208</v>
      </c>
      <c r="AD3567" s="32" t="str">
        <f t="shared" si="996"/>
        <v/>
      </c>
      <c r="AF3567" s="5" t="str">
        <f t="shared" si="997"/>
        <v>mulyadi44205</v>
      </c>
      <c r="AG3567" s="5" t="str">
        <f t="shared" si="998"/>
        <v>BMJ 04344205UTARANIGHT</v>
      </c>
      <c r="AH3567" s="5" t="str">
        <f t="shared" si="999"/>
        <v>mulyadi44205UTARANIGHT</v>
      </c>
      <c r="AI3567" s="5" t="str">
        <f t="shared" si="1000"/>
        <v>BMJ 04344205NIGHT</v>
      </c>
      <c r="AJ3567" s="5" t="str">
        <f t="shared" si="1001"/>
        <v>mulyadi44205NIGHT</v>
      </c>
      <c r="AK3567" s="5" t="str">
        <f t="shared" si="1002"/>
        <v>mulyadiBMJ II</v>
      </c>
      <c r="AL3567" s="5" t="str">
        <f t="shared" si="1004"/>
        <v>3UTARA</v>
      </c>
      <c r="AM3567" s="5" t="str">
        <f t="shared" si="1005"/>
        <v>1 &gt; 4UTARA12 RODA</v>
      </c>
      <c r="AN3567" s="5" t="str">
        <f t="shared" si="1006"/>
        <v>mulyadiBMJ II1 &gt; 4UTARA12 RODA</v>
      </c>
      <c r="AO3567" s="5" t="str">
        <f t="shared" si="1007"/>
        <v>mulyadi1 &gt; 4UTARA12 RODA</v>
      </c>
      <c r="AP3567" s="5" t="str">
        <f t="shared" si="1008"/>
        <v>44205NIGHT</v>
      </c>
    </row>
    <row r="3568" spans="1:42" x14ac:dyDescent="0.3">
      <c r="A3568" s="33">
        <v>1</v>
      </c>
      <c r="B3568" s="33"/>
      <c r="C3568" s="70">
        <v>44205</v>
      </c>
      <c r="D3568" s="71" t="s">
        <v>87</v>
      </c>
      <c r="E3568" s="70">
        <v>44206</v>
      </c>
      <c r="F3568" s="71">
        <v>5168691</v>
      </c>
      <c r="G3568" s="33" t="s">
        <v>20</v>
      </c>
      <c r="H3568" s="33" t="s">
        <v>21</v>
      </c>
      <c r="I3568" s="33" t="s">
        <v>51</v>
      </c>
      <c r="J3568" s="33" t="s">
        <v>46</v>
      </c>
      <c r="K3568" s="63" t="s">
        <v>107</v>
      </c>
      <c r="L3568" s="32" t="str">
        <f t="shared" si="1009"/>
        <v>CGE370</v>
      </c>
      <c r="M3568" s="32" t="str">
        <f t="shared" si="1010"/>
        <v>BMJ II</v>
      </c>
      <c r="N3568" s="32" t="str">
        <f t="shared" si="1011"/>
        <v>12 RODA</v>
      </c>
      <c r="O3568" s="146">
        <v>2.013888888888889E-2</v>
      </c>
      <c r="P3568" s="65">
        <v>2.013888888888889E-2</v>
      </c>
      <c r="Q3568" s="65"/>
      <c r="R3568" s="66">
        <v>2</v>
      </c>
      <c r="S3568" s="66">
        <v>48400</v>
      </c>
      <c r="T3568" s="66">
        <v>16960</v>
      </c>
      <c r="U3568" s="67">
        <f t="shared" si="1003"/>
        <v>31.44</v>
      </c>
      <c r="V3568" s="66">
        <f t="shared" si="994"/>
        <v>637508.88000000012</v>
      </c>
      <c r="W3568" s="66" t="str">
        <f t="shared" si="995"/>
        <v>1 &gt; 4</v>
      </c>
      <c r="X3568" s="66">
        <f>A3568+SUMIFS(Presensi!F:F,Presensi!E:E,'Entry Data'!AP3568)</f>
        <v>1</v>
      </c>
      <c r="Y3568" s="66">
        <f>IFERROR(INDEX('Retasi Pricing'!F:F,MATCH('Entry Data'!AM3568,'Retasi Pricing'!E:E,0))*X3568,"")</f>
        <v>27500</v>
      </c>
      <c r="Z3568" s="62" t="s">
        <v>26</v>
      </c>
      <c r="AA3568" s="62" t="s">
        <v>27</v>
      </c>
      <c r="AB3568" s="32"/>
      <c r="AC3568" s="32" t="s">
        <v>203</v>
      </c>
      <c r="AD3568" s="32" t="str">
        <f t="shared" si="996"/>
        <v/>
      </c>
      <c r="AF3568" s="5" t="str">
        <f t="shared" si="997"/>
        <v>saipul bahri44205</v>
      </c>
      <c r="AG3568" s="5" t="str">
        <f t="shared" si="998"/>
        <v>BMJ 04444205UTARANIGHT</v>
      </c>
      <c r="AH3568" s="5" t="str">
        <f t="shared" si="999"/>
        <v>saipul bahri44205UTARANIGHT</v>
      </c>
      <c r="AI3568" s="5" t="str">
        <f t="shared" si="1000"/>
        <v>BMJ 04444205NIGHT</v>
      </c>
      <c r="AJ3568" s="5" t="str">
        <f t="shared" si="1001"/>
        <v>saipul bahri44205NIGHT</v>
      </c>
      <c r="AK3568" s="5" t="str">
        <f t="shared" si="1002"/>
        <v>saipul bahriBMJ II</v>
      </c>
      <c r="AL3568" s="5" t="str">
        <f t="shared" si="1004"/>
        <v>2UTARA</v>
      </c>
      <c r="AM3568" s="5" t="str">
        <f t="shared" si="1005"/>
        <v>1 &gt; 4UTARA12 RODA</v>
      </c>
      <c r="AN3568" s="5" t="str">
        <f t="shared" si="1006"/>
        <v>saipul bahriBMJ II1 &gt; 4UTARA12 RODA</v>
      </c>
      <c r="AO3568" s="5" t="str">
        <f t="shared" si="1007"/>
        <v>saipul bahri1 &gt; 4UTARA12 RODA</v>
      </c>
      <c r="AP3568" s="5" t="str">
        <f t="shared" si="1008"/>
        <v>44205NIGHT</v>
      </c>
    </row>
    <row r="3569" spans="1:42" x14ac:dyDescent="0.3">
      <c r="A3569" s="33">
        <v>1</v>
      </c>
      <c r="B3569" s="33"/>
      <c r="C3569" s="70">
        <v>44205</v>
      </c>
      <c r="D3569" s="71" t="s">
        <v>87</v>
      </c>
      <c r="E3569" s="70">
        <v>44205</v>
      </c>
      <c r="F3569" s="71">
        <v>5168623</v>
      </c>
      <c r="G3569" s="33" t="s">
        <v>20</v>
      </c>
      <c r="H3569" s="33" t="s">
        <v>21</v>
      </c>
      <c r="I3569" s="33" t="s">
        <v>51</v>
      </c>
      <c r="J3569" s="33" t="s">
        <v>46</v>
      </c>
      <c r="K3569" s="63" t="s">
        <v>107</v>
      </c>
      <c r="L3569" s="32" t="str">
        <f t="shared" si="1009"/>
        <v>CGE370</v>
      </c>
      <c r="M3569" s="32" t="str">
        <f t="shared" si="1010"/>
        <v>BMJ II</v>
      </c>
      <c r="N3569" s="32" t="str">
        <f t="shared" si="1011"/>
        <v>12 RODA</v>
      </c>
      <c r="O3569" s="146">
        <v>0.95701388888888894</v>
      </c>
      <c r="P3569" s="65">
        <v>0.96194444444444438</v>
      </c>
      <c r="Q3569" s="65"/>
      <c r="R3569" s="66">
        <v>1</v>
      </c>
      <c r="S3569" s="66">
        <v>44940</v>
      </c>
      <c r="T3569" s="66">
        <v>16960</v>
      </c>
      <c r="U3569" s="67">
        <f t="shared" si="1003"/>
        <v>27.98</v>
      </c>
      <c r="V3569" s="66">
        <f t="shared" si="994"/>
        <v>567350.46</v>
      </c>
      <c r="W3569" s="66" t="str">
        <f t="shared" si="995"/>
        <v>1 &gt; 4</v>
      </c>
      <c r="X3569" s="66">
        <f>A3569+SUMIFS(Presensi!F:F,Presensi!E:E,'Entry Data'!AP3569)</f>
        <v>1</v>
      </c>
      <c r="Y3569" s="66">
        <f>IFERROR(INDEX('Retasi Pricing'!F:F,MATCH('Entry Data'!AM3569,'Retasi Pricing'!E:E,0))*X3569,"")</f>
        <v>27500</v>
      </c>
      <c r="Z3569" s="62" t="s">
        <v>26</v>
      </c>
      <c r="AA3569" s="62" t="s">
        <v>27</v>
      </c>
      <c r="AB3569" s="32"/>
      <c r="AC3569" s="32" t="s">
        <v>203</v>
      </c>
      <c r="AD3569" s="32" t="str">
        <f t="shared" si="996"/>
        <v/>
      </c>
      <c r="AF3569" s="5" t="str">
        <f t="shared" si="997"/>
        <v>saipul bahri44205</v>
      </c>
      <c r="AG3569" s="5" t="str">
        <f t="shared" si="998"/>
        <v>BMJ 04444205UTARANIGHT</v>
      </c>
      <c r="AH3569" s="5" t="str">
        <f t="shared" si="999"/>
        <v>saipul bahri44205UTARANIGHT</v>
      </c>
      <c r="AI3569" s="5" t="str">
        <f t="shared" si="1000"/>
        <v>BMJ 04444205NIGHT</v>
      </c>
      <c r="AJ3569" s="5" t="str">
        <f t="shared" si="1001"/>
        <v>saipul bahri44205NIGHT</v>
      </c>
      <c r="AK3569" s="5" t="str">
        <f t="shared" si="1002"/>
        <v>saipul bahriBMJ II</v>
      </c>
      <c r="AL3569" s="5" t="str">
        <f t="shared" si="1004"/>
        <v>1UTARA</v>
      </c>
      <c r="AM3569" s="5" t="str">
        <f t="shared" si="1005"/>
        <v>1 &gt; 4UTARA12 RODA</v>
      </c>
      <c r="AN3569" s="5" t="str">
        <f t="shared" si="1006"/>
        <v>saipul bahriBMJ II1 &gt; 4UTARA12 RODA</v>
      </c>
      <c r="AO3569" s="5" t="str">
        <f t="shared" si="1007"/>
        <v>saipul bahri1 &gt; 4UTARA12 RODA</v>
      </c>
      <c r="AP3569" s="5" t="str">
        <f t="shared" si="1008"/>
        <v>44205NIGHT</v>
      </c>
    </row>
    <row r="3570" spans="1:42" x14ac:dyDescent="0.3">
      <c r="A3570" s="33">
        <v>1</v>
      </c>
      <c r="B3570" s="33"/>
      <c r="C3570" s="70">
        <v>44205</v>
      </c>
      <c r="D3570" s="71" t="s">
        <v>87</v>
      </c>
      <c r="E3570" s="70">
        <v>44206</v>
      </c>
      <c r="F3570" s="71">
        <v>5168694</v>
      </c>
      <c r="G3570" s="33" t="s">
        <v>20</v>
      </c>
      <c r="H3570" s="33" t="s">
        <v>21</v>
      </c>
      <c r="I3570" s="33" t="s">
        <v>51</v>
      </c>
      <c r="J3570" s="33" t="s">
        <v>46</v>
      </c>
      <c r="K3570" s="63" t="s">
        <v>35</v>
      </c>
      <c r="L3570" s="32" t="str">
        <f t="shared" si="1009"/>
        <v>CGE370</v>
      </c>
      <c r="M3570" s="32" t="str">
        <f t="shared" si="1010"/>
        <v>BMJ II</v>
      </c>
      <c r="N3570" s="32" t="str">
        <f t="shared" si="1011"/>
        <v>12 RODA</v>
      </c>
      <c r="O3570" s="146">
        <v>2.4583333333333332E-2</v>
      </c>
      <c r="P3570" s="65">
        <v>2.4583333333333332E-2</v>
      </c>
      <c r="Q3570" s="65"/>
      <c r="R3570" s="66">
        <v>4</v>
      </c>
      <c r="S3570" s="66">
        <v>47360</v>
      </c>
      <c r="T3570" s="66">
        <v>16880</v>
      </c>
      <c r="U3570" s="67">
        <f t="shared" si="1003"/>
        <v>30.48</v>
      </c>
      <c r="V3570" s="66">
        <f t="shared" si="994"/>
        <v>618042.96</v>
      </c>
      <c r="W3570" s="66" t="str">
        <f t="shared" si="995"/>
        <v>1 &gt; 4</v>
      </c>
      <c r="X3570" s="66">
        <f>A3570+SUMIFS(Presensi!F:F,Presensi!E:E,'Entry Data'!AP3570)</f>
        <v>1</v>
      </c>
      <c r="Y3570" s="66">
        <f>IFERROR(INDEX('Retasi Pricing'!F:F,MATCH('Entry Data'!AM3570,'Retasi Pricing'!E:E,0))*X3570,"")</f>
        <v>27500</v>
      </c>
      <c r="Z3570" s="62" t="s">
        <v>26</v>
      </c>
      <c r="AA3570" s="62" t="s">
        <v>27</v>
      </c>
      <c r="AB3570" s="32"/>
      <c r="AC3570" s="32" t="s">
        <v>106</v>
      </c>
      <c r="AD3570" s="32" t="str">
        <f t="shared" si="996"/>
        <v/>
      </c>
      <c r="AF3570" s="5" t="str">
        <f t="shared" si="997"/>
        <v>muhlis44205</v>
      </c>
      <c r="AG3570" s="5" t="str">
        <f t="shared" si="998"/>
        <v>BMJ 04544205UTARANIGHT</v>
      </c>
      <c r="AH3570" s="5" t="str">
        <f t="shared" si="999"/>
        <v>muhlis44205UTARANIGHT</v>
      </c>
      <c r="AI3570" s="5" t="str">
        <f t="shared" si="1000"/>
        <v>BMJ 04544205NIGHT</v>
      </c>
      <c r="AJ3570" s="5" t="str">
        <f t="shared" si="1001"/>
        <v>muhlis44205NIGHT</v>
      </c>
      <c r="AK3570" s="5" t="str">
        <f t="shared" si="1002"/>
        <v>muhlisBMJ II</v>
      </c>
      <c r="AL3570" s="5" t="str">
        <f t="shared" si="1004"/>
        <v>4UTARA</v>
      </c>
      <c r="AM3570" s="5" t="str">
        <f t="shared" si="1005"/>
        <v>1 &gt; 4UTARA12 RODA</v>
      </c>
      <c r="AN3570" s="5" t="str">
        <f t="shared" si="1006"/>
        <v>muhlisBMJ II1 &gt; 4UTARA12 RODA</v>
      </c>
      <c r="AO3570" s="5" t="str">
        <f t="shared" si="1007"/>
        <v>muhlis1 &gt; 4UTARA12 RODA</v>
      </c>
      <c r="AP3570" s="5" t="str">
        <f t="shared" si="1008"/>
        <v>44205NIGHT</v>
      </c>
    </row>
    <row r="3571" spans="1:42" x14ac:dyDescent="0.3">
      <c r="A3571" s="33">
        <v>1</v>
      </c>
      <c r="B3571" s="33"/>
      <c r="C3571" s="70">
        <v>44205</v>
      </c>
      <c r="D3571" s="71" t="s">
        <v>87</v>
      </c>
      <c r="E3571" s="70">
        <v>44206</v>
      </c>
      <c r="F3571" s="71">
        <v>5168746</v>
      </c>
      <c r="G3571" s="33" t="s">
        <v>20</v>
      </c>
      <c r="H3571" s="33" t="s">
        <v>21</v>
      </c>
      <c r="I3571" s="33" t="s">
        <v>51</v>
      </c>
      <c r="J3571" s="33" t="s">
        <v>46</v>
      </c>
      <c r="K3571" s="63" t="s">
        <v>35</v>
      </c>
      <c r="L3571" s="32" t="str">
        <f t="shared" si="1009"/>
        <v>CGE370</v>
      </c>
      <c r="M3571" s="32" t="str">
        <f t="shared" si="1010"/>
        <v>BMJ II</v>
      </c>
      <c r="N3571" s="32" t="str">
        <f t="shared" si="1011"/>
        <v>12 RODA</v>
      </c>
      <c r="O3571" s="146">
        <v>7.930555555555556E-2</v>
      </c>
      <c r="P3571" s="65">
        <v>7.930555555555556E-2</v>
      </c>
      <c r="Q3571" s="65"/>
      <c r="R3571" s="66">
        <v>5</v>
      </c>
      <c r="S3571" s="66">
        <v>46480</v>
      </c>
      <c r="T3571" s="66">
        <v>16880</v>
      </c>
      <c r="U3571" s="67">
        <f t="shared" si="1003"/>
        <v>29.6</v>
      </c>
      <c r="V3571" s="66">
        <f t="shared" si="994"/>
        <v>600199.20000000007</v>
      </c>
      <c r="W3571" s="66" t="str">
        <f t="shared" si="995"/>
        <v>&gt; 5</v>
      </c>
      <c r="X3571" s="66">
        <f>A3571+SUMIFS(Presensi!F:F,Presensi!E:E,'Entry Data'!AP3571)</f>
        <v>1</v>
      </c>
      <c r="Y3571" s="66">
        <f>IFERROR(INDEX('Retasi Pricing'!F:F,MATCH('Entry Data'!AM3571,'Retasi Pricing'!E:E,0))*X3571,"")</f>
        <v>31200</v>
      </c>
      <c r="Z3571" s="62" t="s">
        <v>26</v>
      </c>
      <c r="AA3571" s="62" t="s">
        <v>27</v>
      </c>
      <c r="AB3571" s="32"/>
      <c r="AC3571" s="32" t="s">
        <v>106</v>
      </c>
      <c r="AD3571" s="32" t="str">
        <f t="shared" si="996"/>
        <v/>
      </c>
      <c r="AF3571" s="5" t="str">
        <f t="shared" si="997"/>
        <v>muhlis44205</v>
      </c>
      <c r="AG3571" s="5" t="str">
        <f t="shared" si="998"/>
        <v>BMJ 04544205UTARANIGHT</v>
      </c>
      <c r="AH3571" s="5" t="str">
        <f t="shared" si="999"/>
        <v>muhlis44205UTARANIGHT</v>
      </c>
      <c r="AI3571" s="5" t="str">
        <f t="shared" si="1000"/>
        <v>BMJ 04544205NIGHT</v>
      </c>
      <c r="AJ3571" s="5" t="str">
        <f t="shared" si="1001"/>
        <v>muhlis44205NIGHT</v>
      </c>
      <c r="AK3571" s="5" t="str">
        <f t="shared" si="1002"/>
        <v>muhlisBMJ II</v>
      </c>
      <c r="AL3571" s="5" t="str">
        <f t="shared" si="1004"/>
        <v>5UTARA</v>
      </c>
      <c r="AM3571" s="5" t="str">
        <f t="shared" si="1005"/>
        <v>&gt; 5UTARA12 RODA</v>
      </c>
      <c r="AN3571" s="5" t="str">
        <f t="shared" si="1006"/>
        <v>muhlisBMJ II&gt; 5UTARA12 RODA</v>
      </c>
      <c r="AO3571" s="5" t="str">
        <f t="shared" si="1007"/>
        <v>muhlis&gt; 5UTARA12 RODA</v>
      </c>
      <c r="AP3571" s="5" t="str">
        <f t="shared" si="1008"/>
        <v>44205NIGHT</v>
      </c>
    </row>
    <row r="3572" spans="1:42" x14ac:dyDescent="0.3">
      <c r="A3572" s="33">
        <v>1</v>
      </c>
      <c r="B3572" s="33"/>
      <c r="C3572" s="70">
        <v>44205</v>
      </c>
      <c r="D3572" s="71" t="s">
        <v>87</v>
      </c>
      <c r="E3572" s="70">
        <v>44206</v>
      </c>
      <c r="F3572" s="71">
        <v>5168802</v>
      </c>
      <c r="G3572" s="33" t="s">
        <v>20</v>
      </c>
      <c r="H3572" s="33" t="s">
        <v>21</v>
      </c>
      <c r="I3572" s="33" t="s">
        <v>51</v>
      </c>
      <c r="J3572" s="33" t="s">
        <v>46</v>
      </c>
      <c r="K3572" s="63" t="s">
        <v>35</v>
      </c>
      <c r="L3572" s="32" t="str">
        <f t="shared" si="1009"/>
        <v>CGE370</v>
      </c>
      <c r="M3572" s="32" t="str">
        <f t="shared" si="1010"/>
        <v>BMJ II</v>
      </c>
      <c r="N3572" s="32" t="str">
        <f t="shared" si="1011"/>
        <v>12 RODA</v>
      </c>
      <c r="O3572" s="146">
        <v>0.13388888888888889</v>
      </c>
      <c r="P3572" s="65">
        <v>0.13388888888888889</v>
      </c>
      <c r="Q3572" s="65"/>
      <c r="R3572" s="66">
        <v>6</v>
      </c>
      <c r="S3572" s="66">
        <v>45820</v>
      </c>
      <c r="T3572" s="66">
        <v>16880</v>
      </c>
      <c r="U3572" s="67">
        <f t="shared" si="1003"/>
        <v>28.94</v>
      </c>
      <c r="V3572" s="66">
        <f t="shared" si="994"/>
        <v>586816.38000000012</v>
      </c>
      <c r="W3572" s="66" t="str">
        <f t="shared" si="995"/>
        <v>&gt; 6</v>
      </c>
      <c r="X3572" s="66">
        <f>A3572+SUMIFS(Presensi!F:F,Presensi!E:E,'Entry Data'!AP3572)</f>
        <v>1</v>
      </c>
      <c r="Y3572" s="66">
        <f>IFERROR(INDEX('Retasi Pricing'!F:F,MATCH('Entry Data'!AM3572,'Retasi Pricing'!E:E,0))*X3572,"")</f>
        <v>34450</v>
      </c>
      <c r="Z3572" s="62" t="s">
        <v>26</v>
      </c>
      <c r="AA3572" s="62" t="s">
        <v>27</v>
      </c>
      <c r="AB3572" s="32"/>
      <c r="AC3572" s="32" t="s">
        <v>106</v>
      </c>
      <c r="AD3572" s="32" t="str">
        <f t="shared" si="996"/>
        <v/>
      </c>
      <c r="AF3572" s="5" t="str">
        <f t="shared" si="997"/>
        <v>muhlis44205</v>
      </c>
      <c r="AG3572" s="5" t="str">
        <f t="shared" si="998"/>
        <v>BMJ 04544205UTARANIGHT</v>
      </c>
      <c r="AH3572" s="5" t="str">
        <f t="shared" si="999"/>
        <v>muhlis44205UTARANIGHT</v>
      </c>
      <c r="AI3572" s="5" t="str">
        <f t="shared" si="1000"/>
        <v>BMJ 04544205NIGHT</v>
      </c>
      <c r="AJ3572" s="5" t="str">
        <f t="shared" si="1001"/>
        <v>muhlis44205NIGHT</v>
      </c>
      <c r="AK3572" s="5" t="str">
        <f t="shared" si="1002"/>
        <v>muhlisBMJ II</v>
      </c>
      <c r="AL3572" s="5" t="str">
        <f t="shared" si="1004"/>
        <v>6UTARA</v>
      </c>
      <c r="AM3572" s="5" t="str">
        <f t="shared" si="1005"/>
        <v>&gt; 6UTARA12 RODA</v>
      </c>
      <c r="AN3572" s="5" t="str">
        <f t="shared" si="1006"/>
        <v>muhlisBMJ II&gt; 6UTARA12 RODA</v>
      </c>
      <c r="AO3572" s="5" t="str">
        <f t="shared" si="1007"/>
        <v>muhlis&gt; 6UTARA12 RODA</v>
      </c>
      <c r="AP3572" s="5" t="str">
        <f t="shared" si="1008"/>
        <v>44205NIGHT</v>
      </c>
    </row>
    <row r="3573" spans="1:42" x14ac:dyDescent="0.3">
      <c r="A3573" s="33">
        <v>1</v>
      </c>
      <c r="B3573" s="33"/>
      <c r="C3573" s="70">
        <v>44205</v>
      </c>
      <c r="D3573" s="71" t="s">
        <v>87</v>
      </c>
      <c r="E3573" s="70">
        <v>44206</v>
      </c>
      <c r="F3573" s="71">
        <v>5168861</v>
      </c>
      <c r="G3573" s="33" t="s">
        <v>20</v>
      </c>
      <c r="H3573" s="33" t="s">
        <v>21</v>
      </c>
      <c r="I3573" s="33" t="s">
        <v>51</v>
      </c>
      <c r="J3573" s="33" t="s">
        <v>46</v>
      </c>
      <c r="K3573" s="63" t="s">
        <v>35</v>
      </c>
      <c r="L3573" s="32" t="str">
        <f t="shared" si="1009"/>
        <v>CGE370</v>
      </c>
      <c r="M3573" s="32" t="str">
        <f t="shared" si="1010"/>
        <v>BMJ II</v>
      </c>
      <c r="N3573" s="32" t="str">
        <f t="shared" si="1011"/>
        <v>12 RODA</v>
      </c>
      <c r="O3573" s="146">
        <v>0.19987268518518519</v>
      </c>
      <c r="P3573" s="65">
        <v>0.19987268518518519</v>
      </c>
      <c r="Q3573" s="65"/>
      <c r="R3573" s="66">
        <v>7</v>
      </c>
      <c r="S3573" s="66">
        <v>47980</v>
      </c>
      <c r="T3573" s="66">
        <v>16880</v>
      </c>
      <c r="U3573" s="67">
        <f t="shared" si="1003"/>
        <v>31.1</v>
      </c>
      <c r="V3573" s="66">
        <f t="shared" si="994"/>
        <v>630614.70000000007</v>
      </c>
      <c r="W3573" s="66" t="str">
        <f t="shared" si="995"/>
        <v>7 &gt;</v>
      </c>
      <c r="X3573" s="66">
        <f>A3573+SUMIFS(Presensi!F:F,Presensi!E:E,'Entry Data'!AP3573)</f>
        <v>1</v>
      </c>
      <c r="Y3573" s="66">
        <f>IFERROR(INDEX('Retasi Pricing'!F:F,MATCH('Entry Data'!AM3573,'Retasi Pricing'!E:E,0))*X3573,"")</f>
        <v>42000</v>
      </c>
      <c r="Z3573" s="62" t="s">
        <v>26</v>
      </c>
      <c r="AA3573" s="62" t="s">
        <v>27</v>
      </c>
      <c r="AB3573" s="32"/>
      <c r="AC3573" s="32" t="s">
        <v>106</v>
      </c>
      <c r="AD3573" s="32" t="str">
        <f t="shared" si="996"/>
        <v/>
      </c>
      <c r="AF3573" s="5" t="str">
        <f t="shared" si="997"/>
        <v>muhlis44205</v>
      </c>
      <c r="AG3573" s="5" t="str">
        <f t="shared" si="998"/>
        <v>BMJ 04544205UTARANIGHT</v>
      </c>
      <c r="AH3573" s="5" t="str">
        <f t="shared" si="999"/>
        <v>muhlis44205UTARANIGHT</v>
      </c>
      <c r="AI3573" s="5" t="str">
        <f t="shared" si="1000"/>
        <v>BMJ 04544205NIGHT</v>
      </c>
      <c r="AJ3573" s="5" t="str">
        <f t="shared" si="1001"/>
        <v>muhlis44205NIGHT</v>
      </c>
      <c r="AK3573" s="5" t="str">
        <f t="shared" si="1002"/>
        <v>muhlisBMJ II</v>
      </c>
      <c r="AL3573" s="5" t="str">
        <f t="shared" si="1004"/>
        <v>7UTARA</v>
      </c>
      <c r="AM3573" s="5" t="str">
        <f t="shared" si="1005"/>
        <v>7 &gt;UTARA12 RODA</v>
      </c>
      <c r="AN3573" s="5" t="str">
        <f t="shared" si="1006"/>
        <v>muhlisBMJ II7 &gt;UTARA12 RODA</v>
      </c>
      <c r="AO3573" s="5" t="str">
        <f t="shared" si="1007"/>
        <v>muhlis7 &gt;UTARA12 RODA</v>
      </c>
      <c r="AP3573" s="5" t="str">
        <f t="shared" si="1008"/>
        <v>44205NIGHT</v>
      </c>
    </row>
    <row r="3574" spans="1:42" x14ac:dyDescent="0.3">
      <c r="A3574" s="33">
        <v>1</v>
      </c>
      <c r="B3574" s="33"/>
      <c r="C3574" s="70">
        <v>44205</v>
      </c>
      <c r="D3574" s="71" t="s">
        <v>87</v>
      </c>
      <c r="E3574" s="70">
        <v>44205</v>
      </c>
      <c r="F3574" s="71">
        <v>5168489</v>
      </c>
      <c r="G3574" s="33" t="s">
        <v>20</v>
      </c>
      <c r="H3574" s="33" t="s">
        <v>21</v>
      </c>
      <c r="I3574" s="33" t="s">
        <v>51</v>
      </c>
      <c r="J3574" s="33" t="s">
        <v>46</v>
      </c>
      <c r="K3574" s="63" t="s">
        <v>35</v>
      </c>
      <c r="L3574" s="32" t="str">
        <f t="shared" si="1009"/>
        <v>CGE370</v>
      </c>
      <c r="M3574" s="32" t="str">
        <f t="shared" si="1010"/>
        <v>BMJ II</v>
      </c>
      <c r="N3574" s="32" t="str">
        <f t="shared" si="1011"/>
        <v>12 RODA</v>
      </c>
      <c r="O3574" s="146">
        <v>0.84701388888888884</v>
      </c>
      <c r="P3574" s="65">
        <v>0.85128472222222218</v>
      </c>
      <c r="Q3574" s="65"/>
      <c r="R3574" s="66">
        <v>1</v>
      </c>
      <c r="S3574" s="66">
        <v>44080</v>
      </c>
      <c r="T3574" s="66">
        <v>16880</v>
      </c>
      <c r="U3574" s="67">
        <f t="shared" si="1003"/>
        <v>27.2</v>
      </c>
      <c r="V3574" s="66">
        <f t="shared" si="994"/>
        <v>551534.4</v>
      </c>
      <c r="W3574" s="66" t="str">
        <f t="shared" si="995"/>
        <v>1 &gt; 4</v>
      </c>
      <c r="X3574" s="66">
        <f>A3574+SUMIFS(Presensi!F:F,Presensi!E:E,'Entry Data'!AP3574)</f>
        <v>1</v>
      </c>
      <c r="Y3574" s="66">
        <f>IFERROR(INDEX('Retasi Pricing'!F:F,MATCH('Entry Data'!AM3574,'Retasi Pricing'!E:E,0))*X3574,"")</f>
        <v>27500</v>
      </c>
      <c r="Z3574" s="62" t="s">
        <v>26</v>
      </c>
      <c r="AA3574" s="62" t="s">
        <v>27</v>
      </c>
      <c r="AB3574" s="32"/>
      <c r="AC3574" s="32" t="s">
        <v>106</v>
      </c>
      <c r="AD3574" s="32" t="str">
        <f t="shared" si="996"/>
        <v/>
      </c>
      <c r="AF3574" s="5" t="str">
        <f t="shared" si="997"/>
        <v>muhlis44205</v>
      </c>
      <c r="AG3574" s="5" t="str">
        <f t="shared" si="998"/>
        <v>BMJ 04544205UTARANIGHT</v>
      </c>
      <c r="AH3574" s="5" t="str">
        <f t="shared" si="999"/>
        <v>muhlis44205UTARANIGHT</v>
      </c>
      <c r="AI3574" s="5" t="str">
        <f t="shared" si="1000"/>
        <v>BMJ 04544205NIGHT</v>
      </c>
      <c r="AJ3574" s="5" t="str">
        <f t="shared" si="1001"/>
        <v>muhlis44205NIGHT</v>
      </c>
      <c r="AK3574" s="5" t="str">
        <f t="shared" si="1002"/>
        <v>muhlisBMJ II</v>
      </c>
      <c r="AL3574" s="5" t="str">
        <f t="shared" si="1004"/>
        <v>1UTARA</v>
      </c>
      <c r="AM3574" s="5" t="str">
        <f t="shared" si="1005"/>
        <v>1 &gt; 4UTARA12 RODA</v>
      </c>
      <c r="AN3574" s="5" t="str">
        <f t="shared" si="1006"/>
        <v>muhlisBMJ II1 &gt; 4UTARA12 RODA</v>
      </c>
      <c r="AO3574" s="5" t="str">
        <f t="shared" si="1007"/>
        <v>muhlis1 &gt; 4UTARA12 RODA</v>
      </c>
      <c r="AP3574" s="5" t="str">
        <f t="shared" si="1008"/>
        <v>44205NIGHT</v>
      </c>
    </row>
    <row r="3575" spans="1:42" x14ac:dyDescent="0.3">
      <c r="A3575" s="33">
        <v>1</v>
      </c>
      <c r="B3575" s="33"/>
      <c r="C3575" s="70">
        <v>44205</v>
      </c>
      <c r="D3575" s="71" t="s">
        <v>87</v>
      </c>
      <c r="E3575" s="70">
        <v>44205</v>
      </c>
      <c r="F3575" s="71">
        <v>5168562</v>
      </c>
      <c r="G3575" s="33" t="s">
        <v>20</v>
      </c>
      <c r="H3575" s="33" t="s">
        <v>21</v>
      </c>
      <c r="I3575" s="33" t="s">
        <v>51</v>
      </c>
      <c r="J3575" s="33" t="s">
        <v>46</v>
      </c>
      <c r="K3575" s="63" t="s">
        <v>35</v>
      </c>
      <c r="L3575" s="32" t="str">
        <f t="shared" si="1009"/>
        <v>CGE370</v>
      </c>
      <c r="M3575" s="32" t="str">
        <f t="shared" si="1010"/>
        <v>BMJ II</v>
      </c>
      <c r="N3575" s="32" t="str">
        <f t="shared" si="1011"/>
        <v>12 RODA</v>
      </c>
      <c r="O3575" s="146">
        <v>0.90694444444444444</v>
      </c>
      <c r="P3575" s="65">
        <v>0.90694444444444444</v>
      </c>
      <c r="Q3575" s="65"/>
      <c r="R3575" s="66">
        <v>2</v>
      </c>
      <c r="S3575" s="66">
        <v>46860</v>
      </c>
      <c r="T3575" s="66">
        <v>16880</v>
      </c>
      <c r="U3575" s="67">
        <f t="shared" si="1003"/>
        <v>29.98</v>
      </c>
      <c r="V3575" s="66">
        <f t="shared" si="994"/>
        <v>607904.46</v>
      </c>
      <c r="W3575" s="66" t="str">
        <f t="shared" si="995"/>
        <v>1 &gt; 4</v>
      </c>
      <c r="X3575" s="66">
        <f>A3575+SUMIFS(Presensi!F:F,Presensi!E:E,'Entry Data'!AP3575)</f>
        <v>1</v>
      </c>
      <c r="Y3575" s="66">
        <f>IFERROR(INDEX('Retasi Pricing'!F:F,MATCH('Entry Data'!AM3575,'Retasi Pricing'!E:E,0))*X3575,"")</f>
        <v>27500</v>
      </c>
      <c r="Z3575" s="62" t="s">
        <v>26</v>
      </c>
      <c r="AA3575" s="62" t="s">
        <v>27</v>
      </c>
      <c r="AB3575" s="32"/>
      <c r="AC3575" s="32" t="s">
        <v>106</v>
      </c>
      <c r="AD3575" s="32" t="str">
        <f t="shared" si="996"/>
        <v/>
      </c>
      <c r="AF3575" s="5" t="str">
        <f t="shared" si="997"/>
        <v>muhlis44205</v>
      </c>
      <c r="AG3575" s="5" t="str">
        <f t="shared" si="998"/>
        <v>BMJ 04544205UTARANIGHT</v>
      </c>
      <c r="AH3575" s="5" t="str">
        <f t="shared" si="999"/>
        <v>muhlis44205UTARANIGHT</v>
      </c>
      <c r="AI3575" s="5" t="str">
        <f t="shared" si="1000"/>
        <v>BMJ 04544205NIGHT</v>
      </c>
      <c r="AJ3575" s="5" t="str">
        <f t="shared" si="1001"/>
        <v>muhlis44205NIGHT</v>
      </c>
      <c r="AK3575" s="5" t="str">
        <f t="shared" si="1002"/>
        <v>muhlisBMJ II</v>
      </c>
      <c r="AL3575" s="5" t="str">
        <f t="shared" si="1004"/>
        <v>2UTARA</v>
      </c>
      <c r="AM3575" s="5" t="str">
        <f t="shared" si="1005"/>
        <v>1 &gt; 4UTARA12 RODA</v>
      </c>
      <c r="AN3575" s="5" t="str">
        <f t="shared" si="1006"/>
        <v>muhlisBMJ II1 &gt; 4UTARA12 RODA</v>
      </c>
      <c r="AO3575" s="5" t="str">
        <f t="shared" si="1007"/>
        <v>muhlis1 &gt; 4UTARA12 RODA</v>
      </c>
      <c r="AP3575" s="5" t="str">
        <f t="shared" si="1008"/>
        <v>44205NIGHT</v>
      </c>
    </row>
    <row r="3576" spans="1:42" x14ac:dyDescent="0.3">
      <c r="A3576" s="33">
        <v>1</v>
      </c>
      <c r="B3576" s="33"/>
      <c r="C3576" s="70">
        <v>44205</v>
      </c>
      <c r="D3576" s="71" t="s">
        <v>87</v>
      </c>
      <c r="E3576" s="70">
        <v>44205</v>
      </c>
      <c r="F3576" s="71">
        <v>5168636</v>
      </c>
      <c r="G3576" s="33" t="s">
        <v>20</v>
      </c>
      <c r="H3576" s="33" t="s">
        <v>21</v>
      </c>
      <c r="I3576" s="33" t="s">
        <v>51</v>
      </c>
      <c r="J3576" s="33" t="s">
        <v>46</v>
      </c>
      <c r="K3576" s="63" t="s">
        <v>35</v>
      </c>
      <c r="L3576" s="32" t="str">
        <f t="shared" si="1009"/>
        <v>CGE370</v>
      </c>
      <c r="M3576" s="32" t="str">
        <f t="shared" si="1010"/>
        <v>BMJ II</v>
      </c>
      <c r="N3576" s="32" t="str">
        <f t="shared" si="1011"/>
        <v>12 RODA</v>
      </c>
      <c r="O3576" s="146">
        <v>0.96648148148148139</v>
      </c>
      <c r="P3576" s="65">
        <v>0.96648148148148139</v>
      </c>
      <c r="Q3576" s="65"/>
      <c r="R3576" s="66">
        <v>3</v>
      </c>
      <c r="S3576" s="66">
        <v>45100</v>
      </c>
      <c r="T3576" s="66">
        <v>16880</v>
      </c>
      <c r="U3576" s="67">
        <f t="shared" si="1003"/>
        <v>28.22</v>
      </c>
      <c r="V3576" s="66">
        <f t="shared" si="994"/>
        <v>572216.93999999994</v>
      </c>
      <c r="W3576" s="66" t="str">
        <f t="shared" si="995"/>
        <v>1 &gt; 4</v>
      </c>
      <c r="X3576" s="66">
        <f>A3576+SUMIFS(Presensi!F:F,Presensi!E:E,'Entry Data'!AP3576)</f>
        <v>1</v>
      </c>
      <c r="Y3576" s="66">
        <f>IFERROR(INDEX('Retasi Pricing'!F:F,MATCH('Entry Data'!AM3576,'Retasi Pricing'!E:E,0))*X3576,"")</f>
        <v>27500</v>
      </c>
      <c r="Z3576" s="62" t="s">
        <v>26</v>
      </c>
      <c r="AA3576" s="62" t="s">
        <v>27</v>
      </c>
      <c r="AB3576" s="32"/>
      <c r="AC3576" s="32" t="s">
        <v>106</v>
      </c>
      <c r="AD3576" s="32" t="str">
        <f t="shared" si="996"/>
        <v/>
      </c>
      <c r="AF3576" s="5" t="str">
        <f t="shared" si="997"/>
        <v>muhlis44205</v>
      </c>
      <c r="AG3576" s="5" t="str">
        <f t="shared" si="998"/>
        <v>BMJ 04544205UTARANIGHT</v>
      </c>
      <c r="AH3576" s="5" t="str">
        <f t="shared" si="999"/>
        <v>muhlis44205UTARANIGHT</v>
      </c>
      <c r="AI3576" s="5" t="str">
        <f t="shared" si="1000"/>
        <v>BMJ 04544205NIGHT</v>
      </c>
      <c r="AJ3576" s="5" t="str">
        <f t="shared" si="1001"/>
        <v>muhlis44205NIGHT</v>
      </c>
      <c r="AK3576" s="5" t="str">
        <f t="shared" si="1002"/>
        <v>muhlisBMJ II</v>
      </c>
      <c r="AL3576" s="5" t="str">
        <f t="shared" si="1004"/>
        <v>3UTARA</v>
      </c>
      <c r="AM3576" s="5" t="str">
        <f t="shared" si="1005"/>
        <v>1 &gt; 4UTARA12 RODA</v>
      </c>
      <c r="AN3576" s="5" t="str">
        <f t="shared" si="1006"/>
        <v>muhlisBMJ II1 &gt; 4UTARA12 RODA</v>
      </c>
      <c r="AO3576" s="5" t="str">
        <f t="shared" si="1007"/>
        <v>muhlis1 &gt; 4UTARA12 RODA</v>
      </c>
      <c r="AP3576" s="5" t="str">
        <f t="shared" si="1008"/>
        <v>44205NIGHT</v>
      </c>
    </row>
    <row r="3577" spans="1:42" x14ac:dyDescent="0.3">
      <c r="A3577" s="33">
        <v>1</v>
      </c>
      <c r="B3577" s="33"/>
      <c r="C3577" s="70">
        <v>44205</v>
      </c>
      <c r="D3577" s="71" t="s">
        <v>87</v>
      </c>
      <c r="E3577" s="70">
        <v>44206</v>
      </c>
      <c r="F3577" s="71">
        <v>5168713</v>
      </c>
      <c r="G3577" s="33" t="s">
        <v>20</v>
      </c>
      <c r="H3577" s="33" t="s">
        <v>21</v>
      </c>
      <c r="I3577" s="33" t="s">
        <v>123</v>
      </c>
      <c r="J3577" s="33" t="s">
        <v>23</v>
      </c>
      <c r="K3577" s="63" t="s">
        <v>36</v>
      </c>
      <c r="L3577" s="32" t="str">
        <f t="shared" si="1009"/>
        <v>CGE370</v>
      </c>
      <c r="M3577" s="32" t="str">
        <f t="shared" si="1010"/>
        <v>BMJ II</v>
      </c>
      <c r="N3577" s="32" t="str">
        <f t="shared" si="1011"/>
        <v>12 RODA</v>
      </c>
      <c r="O3577" s="146">
        <v>4.6469907407407411E-2</v>
      </c>
      <c r="P3577" s="65">
        <v>4.6469907407407411E-2</v>
      </c>
      <c r="Q3577" s="65"/>
      <c r="R3577" s="66">
        <v>4</v>
      </c>
      <c r="S3577" s="66">
        <v>46180</v>
      </c>
      <c r="T3577" s="66">
        <v>17100</v>
      </c>
      <c r="U3577" s="67">
        <f t="shared" si="1003"/>
        <v>29.08</v>
      </c>
      <c r="V3577" s="66">
        <f t="shared" si="994"/>
        <v>589655.15999999992</v>
      </c>
      <c r="W3577" s="66" t="str">
        <f t="shared" si="995"/>
        <v>1 &gt; 4</v>
      </c>
      <c r="X3577" s="66">
        <f>A3577+SUMIFS(Presensi!F:F,Presensi!E:E,'Entry Data'!AP3577)</f>
        <v>1</v>
      </c>
      <c r="Y3577" s="66">
        <f>IFERROR(INDEX('Retasi Pricing'!F:F,MATCH('Entry Data'!AM3577,'Retasi Pricing'!E:E,0))*X3577,"")</f>
        <v>27500</v>
      </c>
      <c r="Z3577" s="62" t="s">
        <v>26</v>
      </c>
      <c r="AA3577" s="62" t="s">
        <v>27</v>
      </c>
      <c r="AB3577" s="32"/>
      <c r="AC3577" s="32" t="s">
        <v>200</v>
      </c>
      <c r="AD3577" s="32" t="str">
        <f t="shared" si="996"/>
        <v/>
      </c>
      <c r="AF3577" s="5" t="str">
        <f t="shared" si="997"/>
        <v>teguh sugeng44205</v>
      </c>
      <c r="AG3577" s="5" t="str">
        <f t="shared" si="998"/>
        <v>BMJ 04644205UTARANIGHT</v>
      </c>
      <c r="AH3577" s="5" t="str">
        <f t="shared" si="999"/>
        <v>teguh sugeng44205UTARANIGHT</v>
      </c>
      <c r="AI3577" s="5" t="str">
        <f t="shared" si="1000"/>
        <v>BMJ 04644205NIGHT</v>
      </c>
      <c r="AJ3577" s="5" t="str">
        <f t="shared" si="1001"/>
        <v>teguh sugeng44205NIGHT</v>
      </c>
      <c r="AK3577" s="5" t="str">
        <f t="shared" si="1002"/>
        <v>teguh sugengBMJ II</v>
      </c>
      <c r="AL3577" s="5" t="str">
        <f t="shared" si="1004"/>
        <v>4UTARA</v>
      </c>
      <c r="AM3577" s="5" t="str">
        <f t="shared" si="1005"/>
        <v>1 &gt; 4UTARA12 RODA</v>
      </c>
      <c r="AN3577" s="5" t="str">
        <f t="shared" si="1006"/>
        <v>teguh sugengBMJ II1 &gt; 4UTARA12 RODA</v>
      </c>
      <c r="AO3577" s="5" t="str">
        <f t="shared" si="1007"/>
        <v>teguh sugeng1 &gt; 4UTARA12 RODA</v>
      </c>
      <c r="AP3577" s="5" t="str">
        <f t="shared" si="1008"/>
        <v>44205NIGHT</v>
      </c>
    </row>
    <row r="3578" spans="1:42" x14ac:dyDescent="0.3">
      <c r="A3578" s="33">
        <v>1</v>
      </c>
      <c r="B3578" s="33"/>
      <c r="C3578" s="70">
        <v>44205</v>
      </c>
      <c r="D3578" s="71" t="s">
        <v>87</v>
      </c>
      <c r="E3578" s="70">
        <v>44206</v>
      </c>
      <c r="F3578" s="71">
        <v>5168768</v>
      </c>
      <c r="G3578" s="33" t="s">
        <v>20</v>
      </c>
      <c r="H3578" s="33" t="s">
        <v>21</v>
      </c>
      <c r="I3578" s="33" t="s">
        <v>51</v>
      </c>
      <c r="J3578" s="33" t="s">
        <v>46</v>
      </c>
      <c r="K3578" s="63" t="s">
        <v>36</v>
      </c>
      <c r="L3578" s="32" t="str">
        <f t="shared" si="1009"/>
        <v>CGE370</v>
      </c>
      <c r="M3578" s="32" t="str">
        <f t="shared" si="1010"/>
        <v>BMJ II</v>
      </c>
      <c r="N3578" s="32" t="str">
        <f t="shared" si="1011"/>
        <v>12 RODA</v>
      </c>
      <c r="O3578" s="146">
        <v>0.10062500000000001</v>
      </c>
      <c r="P3578" s="65">
        <v>0.10062500000000001</v>
      </c>
      <c r="Q3578" s="65"/>
      <c r="R3578" s="66">
        <v>5</v>
      </c>
      <c r="S3578" s="66">
        <v>43940</v>
      </c>
      <c r="T3578" s="66">
        <v>17100</v>
      </c>
      <c r="U3578" s="67">
        <f t="shared" si="1003"/>
        <v>26.84</v>
      </c>
      <c r="V3578" s="66">
        <f t="shared" si="994"/>
        <v>544234.68000000005</v>
      </c>
      <c r="W3578" s="66" t="str">
        <f t="shared" si="995"/>
        <v>&gt; 5</v>
      </c>
      <c r="X3578" s="66">
        <f>A3578+SUMIFS(Presensi!F:F,Presensi!E:E,'Entry Data'!AP3578)</f>
        <v>1</v>
      </c>
      <c r="Y3578" s="66">
        <f>IFERROR(INDEX('Retasi Pricing'!F:F,MATCH('Entry Data'!AM3578,'Retasi Pricing'!E:E,0))*X3578,"")</f>
        <v>31200</v>
      </c>
      <c r="Z3578" s="62" t="s">
        <v>26</v>
      </c>
      <c r="AA3578" s="62" t="s">
        <v>27</v>
      </c>
      <c r="AB3578" s="32"/>
      <c r="AC3578" s="32" t="s">
        <v>200</v>
      </c>
      <c r="AD3578" s="32" t="str">
        <f t="shared" si="996"/>
        <v/>
      </c>
      <c r="AF3578" s="5" t="str">
        <f t="shared" si="997"/>
        <v>teguh sugeng44205</v>
      </c>
      <c r="AG3578" s="5" t="str">
        <f t="shared" si="998"/>
        <v>BMJ 04644205UTARANIGHT</v>
      </c>
      <c r="AH3578" s="5" t="str">
        <f t="shared" si="999"/>
        <v>teguh sugeng44205UTARANIGHT</v>
      </c>
      <c r="AI3578" s="5" t="str">
        <f t="shared" si="1000"/>
        <v>BMJ 04644205NIGHT</v>
      </c>
      <c r="AJ3578" s="5" t="str">
        <f t="shared" si="1001"/>
        <v>teguh sugeng44205NIGHT</v>
      </c>
      <c r="AK3578" s="5" t="str">
        <f t="shared" si="1002"/>
        <v>teguh sugengBMJ II</v>
      </c>
      <c r="AL3578" s="5" t="str">
        <f t="shared" si="1004"/>
        <v>5UTARA</v>
      </c>
      <c r="AM3578" s="5" t="str">
        <f t="shared" si="1005"/>
        <v>&gt; 5UTARA12 RODA</v>
      </c>
      <c r="AN3578" s="5" t="str">
        <f t="shared" si="1006"/>
        <v>teguh sugengBMJ II&gt; 5UTARA12 RODA</v>
      </c>
      <c r="AO3578" s="5" t="str">
        <f t="shared" si="1007"/>
        <v>teguh sugeng&gt; 5UTARA12 RODA</v>
      </c>
      <c r="AP3578" s="5" t="str">
        <f t="shared" si="1008"/>
        <v>44205NIGHT</v>
      </c>
    </row>
    <row r="3579" spans="1:42" x14ac:dyDescent="0.3">
      <c r="A3579" s="33">
        <v>1</v>
      </c>
      <c r="B3579" s="33"/>
      <c r="C3579" s="70">
        <v>44205</v>
      </c>
      <c r="D3579" s="71" t="s">
        <v>87</v>
      </c>
      <c r="E3579" s="70">
        <v>44206</v>
      </c>
      <c r="F3579" s="71">
        <v>5168824</v>
      </c>
      <c r="G3579" s="33" t="s">
        <v>20</v>
      </c>
      <c r="H3579" s="33" t="s">
        <v>21</v>
      </c>
      <c r="I3579" s="33" t="s">
        <v>51</v>
      </c>
      <c r="J3579" s="33" t="s">
        <v>46</v>
      </c>
      <c r="K3579" s="63" t="s">
        <v>36</v>
      </c>
      <c r="L3579" s="32" t="str">
        <f t="shared" si="1009"/>
        <v>CGE370</v>
      </c>
      <c r="M3579" s="32" t="str">
        <f t="shared" si="1010"/>
        <v>BMJ II</v>
      </c>
      <c r="N3579" s="32" t="str">
        <f t="shared" si="1011"/>
        <v>12 RODA</v>
      </c>
      <c r="O3579" s="146">
        <v>0.15620370370370371</v>
      </c>
      <c r="P3579" s="65">
        <v>0.15620370370370371</v>
      </c>
      <c r="Q3579" s="65"/>
      <c r="R3579" s="66">
        <v>6</v>
      </c>
      <c r="S3579" s="66">
        <v>45700</v>
      </c>
      <c r="T3579" s="66">
        <v>17100</v>
      </c>
      <c r="U3579" s="67">
        <f t="shared" si="1003"/>
        <v>28.6</v>
      </c>
      <c r="V3579" s="66">
        <f t="shared" si="994"/>
        <v>579922.20000000007</v>
      </c>
      <c r="W3579" s="66" t="str">
        <f t="shared" si="995"/>
        <v>&gt; 6</v>
      </c>
      <c r="X3579" s="66">
        <f>A3579+SUMIFS(Presensi!F:F,Presensi!E:E,'Entry Data'!AP3579)</f>
        <v>1</v>
      </c>
      <c r="Y3579" s="66">
        <f>IFERROR(INDEX('Retasi Pricing'!F:F,MATCH('Entry Data'!AM3579,'Retasi Pricing'!E:E,0))*X3579,"")</f>
        <v>34450</v>
      </c>
      <c r="Z3579" s="62" t="s">
        <v>26</v>
      </c>
      <c r="AA3579" s="62" t="s">
        <v>27</v>
      </c>
      <c r="AB3579" s="32"/>
      <c r="AC3579" s="32" t="s">
        <v>200</v>
      </c>
      <c r="AD3579" s="32" t="str">
        <f t="shared" si="996"/>
        <v/>
      </c>
      <c r="AF3579" s="5" t="str">
        <f t="shared" si="997"/>
        <v>teguh sugeng44205</v>
      </c>
      <c r="AG3579" s="5" t="str">
        <f t="shared" si="998"/>
        <v>BMJ 04644205UTARANIGHT</v>
      </c>
      <c r="AH3579" s="5" t="str">
        <f t="shared" si="999"/>
        <v>teguh sugeng44205UTARANIGHT</v>
      </c>
      <c r="AI3579" s="5" t="str">
        <f t="shared" si="1000"/>
        <v>BMJ 04644205NIGHT</v>
      </c>
      <c r="AJ3579" s="5" t="str">
        <f t="shared" si="1001"/>
        <v>teguh sugeng44205NIGHT</v>
      </c>
      <c r="AK3579" s="5" t="str">
        <f t="shared" si="1002"/>
        <v>teguh sugengBMJ II</v>
      </c>
      <c r="AL3579" s="5" t="str">
        <f t="shared" si="1004"/>
        <v>6UTARA</v>
      </c>
      <c r="AM3579" s="5" t="str">
        <f t="shared" si="1005"/>
        <v>&gt; 6UTARA12 RODA</v>
      </c>
      <c r="AN3579" s="5" t="str">
        <f t="shared" si="1006"/>
        <v>teguh sugengBMJ II&gt; 6UTARA12 RODA</v>
      </c>
      <c r="AO3579" s="5" t="str">
        <f t="shared" si="1007"/>
        <v>teguh sugeng&gt; 6UTARA12 RODA</v>
      </c>
      <c r="AP3579" s="5" t="str">
        <f t="shared" si="1008"/>
        <v>44205NIGHT</v>
      </c>
    </row>
    <row r="3580" spans="1:42" x14ac:dyDescent="0.3">
      <c r="A3580" s="33">
        <v>1</v>
      </c>
      <c r="B3580" s="33"/>
      <c r="C3580" s="70">
        <v>44205</v>
      </c>
      <c r="D3580" s="71" t="s">
        <v>87</v>
      </c>
      <c r="E3580" s="70">
        <v>44206</v>
      </c>
      <c r="F3580" s="71">
        <v>5168912</v>
      </c>
      <c r="G3580" s="33" t="s">
        <v>20</v>
      </c>
      <c r="H3580" s="33" t="s">
        <v>21</v>
      </c>
      <c r="I3580" s="33" t="s">
        <v>51</v>
      </c>
      <c r="J3580" s="33" t="s">
        <v>46</v>
      </c>
      <c r="K3580" s="63" t="s">
        <v>36</v>
      </c>
      <c r="L3580" s="32" t="str">
        <f t="shared" si="1009"/>
        <v>CGE370</v>
      </c>
      <c r="M3580" s="32" t="str">
        <f t="shared" si="1010"/>
        <v>BMJ II</v>
      </c>
      <c r="N3580" s="32" t="str">
        <f t="shared" si="1011"/>
        <v>12 RODA</v>
      </c>
      <c r="O3580" s="146">
        <v>0.24405092592592592</v>
      </c>
      <c r="P3580" s="65">
        <v>0.24405092592592592</v>
      </c>
      <c r="Q3580" s="65"/>
      <c r="R3580" s="66">
        <v>7</v>
      </c>
      <c r="S3580" s="66">
        <v>45940</v>
      </c>
      <c r="T3580" s="66">
        <v>17100</v>
      </c>
      <c r="U3580" s="67">
        <f t="shared" si="1003"/>
        <v>28.84</v>
      </c>
      <c r="V3580" s="66">
        <f t="shared" si="994"/>
        <v>584788.68000000005</v>
      </c>
      <c r="W3580" s="66" t="str">
        <f t="shared" si="995"/>
        <v>7 &gt;</v>
      </c>
      <c r="X3580" s="66">
        <f>A3580+SUMIFS(Presensi!F:F,Presensi!E:E,'Entry Data'!AP3580)</f>
        <v>1</v>
      </c>
      <c r="Y3580" s="66">
        <f>IFERROR(INDEX('Retasi Pricing'!F:F,MATCH('Entry Data'!AM3580,'Retasi Pricing'!E:E,0))*X3580,"")</f>
        <v>42000</v>
      </c>
      <c r="Z3580" s="62" t="s">
        <v>26</v>
      </c>
      <c r="AA3580" s="62" t="s">
        <v>27</v>
      </c>
      <c r="AB3580" s="32"/>
      <c r="AC3580" s="32" t="s">
        <v>200</v>
      </c>
      <c r="AD3580" s="32" t="str">
        <f t="shared" si="996"/>
        <v/>
      </c>
      <c r="AF3580" s="5" t="str">
        <f t="shared" si="997"/>
        <v>teguh sugeng44205</v>
      </c>
      <c r="AG3580" s="5" t="str">
        <f t="shared" si="998"/>
        <v>BMJ 04644205UTARANIGHT</v>
      </c>
      <c r="AH3580" s="5" t="str">
        <f t="shared" si="999"/>
        <v>teguh sugeng44205UTARANIGHT</v>
      </c>
      <c r="AI3580" s="5" t="str">
        <f t="shared" si="1000"/>
        <v>BMJ 04644205NIGHT</v>
      </c>
      <c r="AJ3580" s="5" t="str">
        <f t="shared" si="1001"/>
        <v>teguh sugeng44205NIGHT</v>
      </c>
      <c r="AK3580" s="5" t="str">
        <f t="shared" si="1002"/>
        <v>teguh sugengBMJ II</v>
      </c>
      <c r="AL3580" s="5" t="str">
        <f t="shared" si="1004"/>
        <v>7UTARA</v>
      </c>
      <c r="AM3580" s="5" t="str">
        <f t="shared" si="1005"/>
        <v>7 &gt;UTARA12 RODA</v>
      </c>
      <c r="AN3580" s="5" t="str">
        <f t="shared" si="1006"/>
        <v>teguh sugengBMJ II7 &gt;UTARA12 RODA</v>
      </c>
      <c r="AO3580" s="5" t="str">
        <f t="shared" si="1007"/>
        <v>teguh sugeng7 &gt;UTARA12 RODA</v>
      </c>
      <c r="AP3580" s="5" t="str">
        <f t="shared" si="1008"/>
        <v>44205NIGHT</v>
      </c>
    </row>
    <row r="3581" spans="1:42" x14ac:dyDescent="0.3">
      <c r="A3581" s="33">
        <v>1</v>
      </c>
      <c r="B3581" s="33"/>
      <c r="C3581" s="70">
        <v>44205</v>
      </c>
      <c r="D3581" s="71" t="s">
        <v>87</v>
      </c>
      <c r="E3581" s="70">
        <v>44205</v>
      </c>
      <c r="F3581" s="71">
        <v>5168517</v>
      </c>
      <c r="G3581" s="33" t="s">
        <v>20</v>
      </c>
      <c r="H3581" s="33" t="s">
        <v>21</v>
      </c>
      <c r="I3581" s="33" t="s">
        <v>51</v>
      </c>
      <c r="J3581" s="33" t="s">
        <v>46</v>
      </c>
      <c r="K3581" s="63" t="s">
        <v>36</v>
      </c>
      <c r="L3581" s="32" t="str">
        <f t="shared" si="1009"/>
        <v>CGE370</v>
      </c>
      <c r="M3581" s="32" t="str">
        <f t="shared" si="1010"/>
        <v>BMJ II</v>
      </c>
      <c r="N3581" s="32" t="str">
        <f t="shared" si="1011"/>
        <v>12 RODA</v>
      </c>
      <c r="O3581" s="146">
        <v>0.86674768518518519</v>
      </c>
      <c r="P3581" s="65">
        <v>0.8716666666666667</v>
      </c>
      <c r="Q3581" s="65"/>
      <c r="R3581" s="66">
        <v>1</v>
      </c>
      <c r="S3581" s="66">
        <v>44840</v>
      </c>
      <c r="T3581" s="66">
        <v>17100</v>
      </c>
      <c r="U3581" s="67">
        <f t="shared" si="1003"/>
        <v>27.74</v>
      </c>
      <c r="V3581" s="66">
        <f t="shared" si="994"/>
        <v>562483.98</v>
      </c>
      <c r="W3581" s="66" t="str">
        <f t="shared" si="995"/>
        <v>1 &gt; 4</v>
      </c>
      <c r="X3581" s="66">
        <f>A3581+SUMIFS(Presensi!F:F,Presensi!E:E,'Entry Data'!AP3581)</f>
        <v>1</v>
      </c>
      <c r="Y3581" s="66">
        <f>IFERROR(INDEX('Retasi Pricing'!F:F,MATCH('Entry Data'!AM3581,'Retasi Pricing'!E:E,0))*X3581,"")</f>
        <v>27500</v>
      </c>
      <c r="Z3581" s="62" t="s">
        <v>26</v>
      </c>
      <c r="AA3581" s="62" t="s">
        <v>27</v>
      </c>
      <c r="AB3581" s="32"/>
      <c r="AC3581" s="32" t="s">
        <v>200</v>
      </c>
      <c r="AD3581" s="32" t="str">
        <f t="shared" si="996"/>
        <v/>
      </c>
      <c r="AF3581" s="5" t="str">
        <f t="shared" si="997"/>
        <v>teguh sugeng44205</v>
      </c>
      <c r="AG3581" s="5" t="str">
        <f t="shared" si="998"/>
        <v>BMJ 04644205UTARANIGHT</v>
      </c>
      <c r="AH3581" s="5" t="str">
        <f t="shared" si="999"/>
        <v>teguh sugeng44205UTARANIGHT</v>
      </c>
      <c r="AI3581" s="5" t="str">
        <f t="shared" si="1000"/>
        <v>BMJ 04644205NIGHT</v>
      </c>
      <c r="AJ3581" s="5" t="str">
        <f t="shared" si="1001"/>
        <v>teguh sugeng44205NIGHT</v>
      </c>
      <c r="AK3581" s="5" t="str">
        <f t="shared" si="1002"/>
        <v>teguh sugengBMJ II</v>
      </c>
      <c r="AL3581" s="5" t="str">
        <f t="shared" si="1004"/>
        <v>1UTARA</v>
      </c>
      <c r="AM3581" s="5" t="str">
        <f t="shared" si="1005"/>
        <v>1 &gt; 4UTARA12 RODA</v>
      </c>
      <c r="AN3581" s="5" t="str">
        <f t="shared" si="1006"/>
        <v>teguh sugengBMJ II1 &gt; 4UTARA12 RODA</v>
      </c>
      <c r="AO3581" s="5" t="str">
        <f t="shared" si="1007"/>
        <v>teguh sugeng1 &gt; 4UTARA12 RODA</v>
      </c>
      <c r="AP3581" s="5" t="str">
        <f t="shared" si="1008"/>
        <v>44205NIGHT</v>
      </c>
    </row>
    <row r="3582" spans="1:42" x14ac:dyDescent="0.3">
      <c r="A3582" s="33">
        <v>1</v>
      </c>
      <c r="B3582" s="33"/>
      <c r="C3582" s="70">
        <v>44205</v>
      </c>
      <c r="D3582" s="71" t="s">
        <v>87</v>
      </c>
      <c r="E3582" s="70">
        <v>44205</v>
      </c>
      <c r="F3582" s="71">
        <v>5168587</v>
      </c>
      <c r="G3582" s="33" t="s">
        <v>20</v>
      </c>
      <c r="H3582" s="33" t="s">
        <v>21</v>
      </c>
      <c r="I3582" s="33" t="s">
        <v>51</v>
      </c>
      <c r="J3582" s="33" t="s">
        <v>46</v>
      </c>
      <c r="K3582" s="63" t="s">
        <v>36</v>
      </c>
      <c r="L3582" s="32" t="str">
        <f t="shared" si="1009"/>
        <v>CGE370</v>
      </c>
      <c r="M3582" s="32" t="str">
        <f t="shared" si="1010"/>
        <v>BMJ II</v>
      </c>
      <c r="N3582" s="32" t="str">
        <f t="shared" si="1011"/>
        <v>12 RODA</v>
      </c>
      <c r="O3582" s="146">
        <v>0.92487268518518517</v>
      </c>
      <c r="P3582" s="65">
        <v>0.92487268518518517</v>
      </c>
      <c r="Q3582" s="65"/>
      <c r="R3582" s="66">
        <v>2</v>
      </c>
      <c r="S3582" s="66">
        <v>45960</v>
      </c>
      <c r="T3582" s="66">
        <v>17100</v>
      </c>
      <c r="U3582" s="67">
        <f t="shared" si="1003"/>
        <v>28.86</v>
      </c>
      <c r="V3582" s="66">
        <f t="shared" si="994"/>
        <v>585194.22</v>
      </c>
      <c r="W3582" s="66" t="str">
        <f t="shared" si="995"/>
        <v>1 &gt; 4</v>
      </c>
      <c r="X3582" s="66">
        <f>A3582+SUMIFS(Presensi!F:F,Presensi!E:E,'Entry Data'!AP3582)</f>
        <v>1</v>
      </c>
      <c r="Y3582" s="66">
        <f>IFERROR(INDEX('Retasi Pricing'!F:F,MATCH('Entry Data'!AM3582,'Retasi Pricing'!E:E,0))*X3582,"")</f>
        <v>27500</v>
      </c>
      <c r="Z3582" s="62" t="s">
        <v>26</v>
      </c>
      <c r="AA3582" s="62" t="s">
        <v>27</v>
      </c>
      <c r="AB3582" s="32"/>
      <c r="AC3582" s="32" t="s">
        <v>200</v>
      </c>
      <c r="AD3582" s="32" t="str">
        <f t="shared" si="996"/>
        <v/>
      </c>
      <c r="AF3582" s="5" t="str">
        <f t="shared" si="997"/>
        <v>teguh sugeng44205</v>
      </c>
      <c r="AG3582" s="5" t="str">
        <f t="shared" si="998"/>
        <v>BMJ 04644205UTARANIGHT</v>
      </c>
      <c r="AH3582" s="5" t="str">
        <f t="shared" si="999"/>
        <v>teguh sugeng44205UTARANIGHT</v>
      </c>
      <c r="AI3582" s="5" t="str">
        <f t="shared" si="1000"/>
        <v>BMJ 04644205NIGHT</v>
      </c>
      <c r="AJ3582" s="5" t="str">
        <f t="shared" si="1001"/>
        <v>teguh sugeng44205NIGHT</v>
      </c>
      <c r="AK3582" s="5" t="str">
        <f t="shared" si="1002"/>
        <v>teguh sugengBMJ II</v>
      </c>
      <c r="AL3582" s="5" t="str">
        <f t="shared" si="1004"/>
        <v>2UTARA</v>
      </c>
      <c r="AM3582" s="5" t="str">
        <f t="shared" si="1005"/>
        <v>1 &gt; 4UTARA12 RODA</v>
      </c>
      <c r="AN3582" s="5" t="str">
        <f t="shared" si="1006"/>
        <v>teguh sugengBMJ II1 &gt; 4UTARA12 RODA</v>
      </c>
      <c r="AO3582" s="5" t="str">
        <f t="shared" si="1007"/>
        <v>teguh sugeng1 &gt; 4UTARA12 RODA</v>
      </c>
      <c r="AP3582" s="5" t="str">
        <f t="shared" si="1008"/>
        <v>44205NIGHT</v>
      </c>
    </row>
    <row r="3583" spans="1:42" x14ac:dyDescent="0.3">
      <c r="A3583" s="33">
        <v>1</v>
      </c>
      <c r="B3583" s="33"/>
      <c r="C3583" s="70">
        <v>44205</v>
      </c>
      <c r="D3583" s="71" t="s">
        <v>87</v>
      </c>
      <c r="E3583" s="70">
        <v>44205</v>
      </c>
      <c r="F3583" s="71">
        <v>5168656</v>
      </c>
      <c r="G3583" s="33" t="s">
        <v>20</v>
      </c>
      <c r="H3583" s="33" t="s">
        <v>21</v>
      </c>
      <c r="I3583" s="33" t="s">
        <v>51</v>
      </c>
      <c r="J3583" s="33" t="s">
        <v>46</v>
      </c>
      <c r="K3583" s="63" t="s">
        <v>36</v>
      </c>
      <c r="L3583" s="32" t="str">
        <f t="shared" si="1009"/>
        <v>CGE370</v>
      </c>
      <c r="M3583" s="32" t="str">
        <f t="shared" si="1010"/>
        <v>BMJ II</v>
      </c>
      <c r="N3583" s="32" t="str">
        <f t="shared" si="1011"/>
        <v>12 RODA</v>
      </c>
      <c r="O3583" s="146">
        <v>0.98231481481481486</v>
      </c>
      <c r="P3583" s="65">
        <v>0.98231481481481486</v>
      </c>
      <c r="Q3583" s="65"/>
      <c r="R3583" s="66">
        <v>3</v>
      </c>
      <c r="S3583" s="66">
        <v>46160</v>
      </c>
      <c r="T3583" s="66">
        <v>17100</v>
      </c>
      <c r="U3583" s="67">
        <f t="shared" si="1003"/>
        <v>29.06</v>
      </c>
      <c r="V3583" s="66">
        <f t="shared" si="994"/>
        <v>589249.61999999988</v>
      </c>
      <c r="W3583" s="66" t="str">
        <f t="shared" si="995"/>
        <v>1 &gt; 4</v>
      </c>
      <c r="X3583" s="66">
        <f>A3583+SUMIFS(Presensi!F:F,Presensi!E:E,'Entry Data'!AP3583)</f>
        <v>1</v>
      </c>
      <c r="Y3583" s="66">
        <f>IFERROR(INDEX('Retasi Pricing'!F:F,MATCH('Entry Data'!AM3583,'Retasi Pricing'!E:E,0))*X3583,"")</f>
        <v>27500</v>
      </c>
      <c r="Z3583" s="62" t="s">
        <v>26</v>
      </c>
      <c r="AA3583" s="62" t="s">
        <v>27</v>
      </c>
      <c r="AB3583" s="32"/>
      <c r="AC3583" s="32" t="s">
        <v>200</v>
      </c>
      <c r="AD3583" s="32" t="str">
        <f t="shared" si="996"/>
        <v/>
      </c>
      <c r="AF3583" s="5" t="str">
        <f t="shared" si="997"/>
        <v>teguh sugeng44205</v>
      </c>
      <c r="AG3583" s="5" t="str">
        <f t="shared" si="998"/>
        <v>BMJ 04644205UTARANIGHT</v>
      </c>
      <c r="AH3583" s="5" t="str">
        <f t="shared" si="999"/>
        <v>teguh sugeng44205UTARANIGHT</v>
      </c>
      <c r="AI3583" s="5" t="str">
        <f t="shared" si="1000"/>
        <v>BMJ 04644205NIGHT</v>
      </c>
      <c r="AJ3583" s="5" t="str">
        <f t="shared" si="1001"/>
        <v>teguh sugeng44205NIGHT</v>
      </c>
      <c r="AK3583" s="5" t="str">
        <f t="shared" si="1002"/>
        <v>teguh sugengBMJ II</v>
      </c>
      <c r="AL3583" s="5" t="str">
        <f t="shared" si="1004"/>
        <v>3UTARA</v>
      </c>
      <c r="AM3583" s="5" t="str">
        <f t="shared" si="1005"/>
        <v>1 &gt; 4UTARA12 RODA</v>
      </c>
      <c r="AN3583" s="5" t="str">
        <f t="shared" si="1006"/>
        <v>teguh sugengBMJ II1 &gt; 4UTARA12 RODA</v>
      </c>
      <c r="AO3583" s="5" t="str">
        <f t="shared" si="1007"/>
        <v>teguh sugeng1 &gt; 4UTARA12 RODA</v>
      </c>
      <c r="AP3583" s="5" t="str">
        <f t="shared" si="1008"/>
        <v>44205NIGHT</v>
      </c>
    </row>
    <row r="3584" spans="1:42" x14ac:dyDescent="0.3">
      <c r="A3584" s="33">
        <v>1</v>
      </c>
      <c r="B3584" s="33"/>
      <c r="C3584" s="70">
        <v>44205</v>
      </c>
      <c r="D3584" s="71" t="s">
        <v>87</v>
      </c>
      <c r="E3584" s="70">
        <v>44206</v>
      </c>
      <c r="F3584" s="71">
        <v>5168871</v>
      </c>
      <c r="G3584" s="33" t="s">
        <v>20</v>
      </c>
      <c r="H3584" s="33" t="s">
        <v>21</v>
      </c>
      <c r="I3584" s="33" t="s">
        <v>51</v>
      </c>
      <c r="J3584" s="33" t="s">
        <v>46</v>
      </c>
      <c r="K3584" s="63" t="s">
        <v>41</v>
      </c>
      <c r="L3584" s="32" t="str">
        <f t="shared" si="1009"/>
        <v>AXOR4843</v>
      </c>
      <c r="M3584" s="32" t="str">
        <f t="shared" si="1010"/>
        <v>BMJ II</v>
      </c>
      <c r="N3584" s="32" t="str">
        <f t="shared" si="1011"/>
        <v>12 RODA</v>
      </c>
      <c r="O3584" s="146">
        <v>0.21005787037037038</v>
      </c>
      <c r="P3584" s="65">
        <v>0.21005787037037038</v>
      </c>
      <c r="Q3584" s="65"/>
      <c r="R3584" s="66">
        <v>3</v>
      </c>
      <c r="S3584" s="66">
        <v>51340</v>
      </c>
      <c r="T3584" s="66">
        <v>19960</v>
      </c>
      <c r="U3584" s="67">
        <f t="shared" si="1003"/>
        <v>31.38</v>
      </c>
      <c r="V3584" s="66">
        <f t="shared" si="994"/>
        <v>636292.26</v>
      </c>
      <c r="W3584" s="66" t="str">
        <f t="shared" si="995"/>
        <v>1 &gt; 4</v>
      </c>
      <c r="X3584" s="66">
        <f>A3584+SUMIFS(Presensi!F:F,Presensi!E:E,'Entry Data'!AP3584)</f>
        <v>1</v>
      </c>
      <c r="Y3584" s="66">
        <f>IFERROR(INDEX('Retasi Pricing'!F:F,MATCH('Entry Data'!AM3584,'Retasi Pricing'!E:E,0))*X3584,"")</f>
        <v>27500</v>
      </c>
      <c r="Z3584" s="62" t="s">
        <v>26</v>
      </c>
      <c r="AA3584" s="62" t="s">
        <v>27</v>
      </c>
      <c r="AB3584" s="32"/>
      <c r="AC3584" s="32" t="s">
        <v>124</v>
      </c>
      <c r="AD3584" s="32" t="str">
        <f t="shared" si="996"/>
        <v/>
      </c>
      <c r="AF3584" s="5" t="str">
        <f t="shared" si="997"/>
        <v>rahman44205</v>
      </c>
      <c r="AG3584" s="5" t="str">
        <f t="shared" si="998"/>
        <v>BMJ 04744205UTARANIGHT</v>
      </c>
      <c r="AH3584" s="5" t="str">
        <f t="shared" si="999"/>
        <v>rahman44205UTARANIGHT</v>
      </c>
      <c r="AI3584" s="5" t="str">
        <f t="shared" si="1000"/>
        <v>BMJ 04744205NIGHT</v>
      </c>
      <c r="AJ3584" s="5" t="str">
        <f t="shared" si="1001"/>
        <v>rahman44205NIGHT</v>
      </c>
      <c r="AK3584" s="5" t="str">
        <f t="shared" si="1002"/>
        <v>rahmanBMJ II</v>
      </c>
      <c r="AL3584" s="5" t="str">
        <f t="shared" si="1004"/>
        <v>3UTARA</v>
      </c>
      <c r="AM3584" s="5" t="str">
        <f t="shared" si="1005"/>
        <v>1 &gt; 4UTARA12 RODA</v>
      </c>
      <c r="AN3584" s="5" t="str">
        <f t="shared" si="1006"/>
        <v>rahmanBMJ II1 &gt; 4UTARA12 RODA</v>
      </c>
      <c r="AO3584" s="5" t="str">
        <f t="shared" si="1007"/>
        <v>rahman1 &gt; 4UTARA12 RODA</v>
      </c>
      <c r="AP3584" s="5" t="str">
        <f t="shared" si="1008"/>
        <v>44205NIGHT</v>
      </c>
    </row>
    <row r="3585" spans="1:42" x14ac:dyDescent="0.3">
      <c r="A3585" s="33">
        <v>1</v>
      </c>
      <c r="B3585" s="33"/>
      <c r="C3585" s="70">
        <v>44205</v>
      </c>
      <c r="D3585" s="71" t="s">
        <v>87</v>
      </c>
      <c r="E3585" s="70">
        <v>44205</v>
      </c>
      <c r="F3585" s="71">
        <v>5168540</v>
      </c>
      <c r="G3585" s="33" t="s">
        <v>20</v>
      </c>
      <c r="H3585" s="33" t="s">
        <v>21</v>
      </c>
      <c r="I3585" s="33" t="s">
        <v>51</v>
      </c>
      <c r="J3585" s="33" t="s">
        <v>46</v>
      </c>
      <c r="K3585" s="63" t="s">
        <v>41</v>
      </c>
      <c r="L3585" s="32" t="str">
        <f t="shared" si="1009"/>
        <v>AXOR4843</v>
      </c>
      <c r="M3585" s="32" t="str">
        <f t="shared" si="1010"/>
        <v>BMJ II</v>
      </c>
      <c r="N3585" s="32" t="str">
        <f t="shared" si="1011"/>
        <v>12 RODA</v>
      </c>
      <c r="O3585" s="146">
        <v>0.88693287037037039</v>
      </c>
      <c r="P3585" s="65">
        <v>0.892511574074074</v>
      </c>
      <c r="Q3585" s="65"/>
      <c r="R3585" s="66">
        <v>1</v>
      </c>
      <c r="S3585" s="66">
        <v>53280</v>
      </c>
      <c r="T3585" s="66">
        <v>19960</v>
      </c>
      <c r="U3585" s="67">
        <f t="shared" si="1003"/>
        <v>33.32</v>
      </c>
      <c r="V3585" s="66">
        <f t="shared" si="994"/>
        <v>675629.64</v>
      </c>
      <c r="W3585" s="66" t="str">
        <f t="shared" si="995"/>
        <v>1 &gt; 4</v>
      </c>
      <c r="X3585" s="66">
        <f>A3585+SUMIFS(Presensi!F:F,Presensi!E:E,'Entry Data'!AP3585)</f>
        <v>1</v>
      </c>
      <c r="Y3585" s="66">
        <f>IFERROR(INDEX('Retasi Pricing'!F:F,MATCH('Entry Data'!AM3585,'Retasi Pricing'!E:E,0))*X3585,"")</f>
        <v>27500</v>
      </c>
      <c r="Z3585" s="62" t="s">
        <v>26</v>
      </c>
      <c r="AA3585" s="62" t="s">
        <v>27</v>
      </c>
      <c r="AB3585" s="32"/>
      <c r="AC3585" s="32" t="s">
        <v>124</v>
      </c>
      <c r="AD3585" s="32" t="str">
        <f t="shared" si="996"/>
        <v/>
      </c>
      <c r="AF3585" s="5" t="str">
        <f t="shared" si="997"/>
        <v>rahman44205</v>
      </c>
      <c r="AG3585" s="5" t="str">
        <f t="shared" si="998"/>
        <v>BMJ 04744205UTARANIGHT</v>
      </c>
      <c r="AH3585" s="5" t="str">
        <f t="shared" si="999"/>
        <v>rahman44205UTARANIGHT</v>
      </c>
      <c r="AI3585" s="5" t="str">
        <f t="shared" si="1000"/>
        <v>BMJ 04744205NIGHT</v>
      </c>
      <c r="AJ3585" s="5" t="str">
        <f t="shared" si="1001"/>
        <v>rahman44205NIGHT</v>
      </c>
      <c r="AK3585" s="5" t="str">
        <f t="shared" si="1002"/>
        <v>rahmanBMJ II</v>
      </c>
      <c r="AL3585" s="5" t="str">
        <f t="shared" si="1004"/>
        <v>1UTARA</v>
      </c>
      <c r="AM3585" s="5" t="str">
        <f t="shared" si="1005"/>
        <v>1 &gt; 4UTARA12 RODA</v>
      </c>
      <c r="AN3585" s="5" t="str">
        <f t="shared" si="1006"/>
        <v>rahmanBMJ II1 &gt; 4UTARA12 RODA</v>
      </c>
      <c r="AO3585" s="5" t="str">
        <f t="shared" si="1007"/>
        <v>rahman1 &gt; 4UTARA12 RODA</v>
      </c>
      <c r="AP3585" s="5" t="str">
        <f t="shared" si="1008"/>
        <v>44205NIGHT</v>
      </c>
    </row>
    <row r="3586" spans="1:42" x14ac:dyDescent="0.3">
      <c r="A3586" s="33">
        <v>1</v>
      </c>
      <c r="B3586" s="33"/>
      <c r="C3586" s="70">
        <v>44205</v>
      </c>
      <c r="D3586" s="71" t="s">
        <v>87</v>
      </c>
      <c r="E3586" s="70">
        <v>44205</v>
      </c>
      <c r="F3586" s="71">
        <v>5168606</v>
      </c>
      <c r="G3586" s="33" t="s">
        <v>20</v>
      </c>
      <c r="H3586" s="33" t="s">
        <v>21</v>
      </c>
      <c r="I3586" s="33" t="s">
        <v>51</v>
      </c>
      <c r="J3586" s="33" t="s">
        <v>46</v>
      </c>
      <c r="K3586" s="63" t="s">
        <v>41</v>
      </c>
      <c r="L3586" s="32" t="str">
        <f t="shared" si="1009"/>
        <v>AXOR4843</v>
      </c>
      <c r="M3586" s="32" t="str">
        <f t="shared" si="1010"/>
        <v>BMJ II</v>
      </c>
      <c r="N3586" s="32" t="str">
        <f t="shared" si="1011"/>
        <v>12 RODA</v>
      </c>
      <c r="O3586" s="146">
        <v>0.94534722222222223</v>
      </c>
      <c r="P3586" s="65">
        <v>0.94534722222222223</v>
      </c>
      <c r="Q3586" s="65"/>
      <c r="R3586" s="66">
        <v>2</v>
      </c>
      <c r="S3586" s="66">
        <v>51400</v>
      </c>
      <c r="T3586" s="66">
        <v>19960</v>
      </c>
      <c r="U3586" s="67">
        <f t="shared" si="1003"/>
        <v>31.44</v>
      </c>
      <c r="V3586" s="66">
        <f t="shared" si="994"/>
        <v>637508.88000000012</v>
      </c>
      <c r="W3586" s="66" t="str">
        <f t="shared" si="995"/>
        <v>1 &gt; 4</v>
      </c>
      <c r="X3586" s="66">
        <f>A3586+SUMIFS(Presensi!F:F,Presensi!E:E,'Entry Data'!AP3586)</f>
        <v>1</v>
      </c>
      <c r="Y3586" s="66">
        <f>IFERROR(INDEX('Retasi Pricing'!F:F,MATCH('Entry Data'!AM3586,'Retasi Pricing'!E:E,0))*X3586,"")</f>
        <v>27500</v>
      </c>
      <c r="Z3586" s="62" t="s">
        <v>26</v>
      </c>
      <c r="AA3586" s="62" t="s">
        <v>27</v>
      </c>
      <c r="AB3586" s="32"/>
      <c r="AC3586" s="32" t="s">
        <v>124</v>
      </c>
      <c r="AD3586" s="32" t="str">
        <f t="shared" si="996"/>
        <v/>
      </c>
      <c r="AF3586" s="5" t="str">
        <f t="shared" si="997"/>
        <v>rahman44205</v>
      </c>
      <c r="AG3586" s="5" t="str">
        <f t="shared" si="998"/>
        <v>BMJ 04744205UTARANIGHT</v>
      </c>
      <c r="AH3586" s="5" t="str">
        <f t="shared" si="999"/>
        <v>rahman44205UTARANIGHT</v>
      </c>
      <c r="AI3586" s="5" t="str">
        <f t="shared" si="1000"/>
        <v>BMJ 04744205NIGHT</v>
      </c>
      <c r="AJ3586" s="5" t="str">
        <f t="shared" si="1001"/>
        <v>rahman44205NIGHT</v>
      </c>
      <c r="AK3586" s="5" t="str">
        <f t="shared" si="1002"/>
        <v>rahmanBMJ II</v>
      </c>
      <c r="AL3586" s="5" t="str">
        <f t="shared" si="1004"/>
        <v>2UTARA</v>
      </c>
      <c r="AM3586" s="5" t="str">
        <f t="shared" si="1005"/>
        <v>1 &gt; 4UTARA12 RODA</v>
      </c>
      <c r="AN3586" s="5" t="str">
        <f t="shared" si="1006"/>
        <v>rahmanBMJ II1 &gt; 4UTARA12 RODA</v>
      </c>
      <c r="AO3586" s="5" t="str">
        <f t="shared" si="1007"/>
        <v>rahman1 &gt; 4UTARA12 RODA</v>
      </c>
      <c r="AP3586" s="5" t="str">
        <f t="shared" si="1008"/>
        <v>44205NIGHT</v>
      </c>
    </row>
    <row r="3587" spans="1:42" x14ac:dyDescent="0.3">
      <c r="A3587" s="33">
        <v>1</v>
      </c>
      <c r="B3587" s="33"/>
      <c r="C3587" s="70">
        <v>44205</v>
      </c>
      <c r="D3587" s="71" t="s">
        <v>87</v>
      </c>
      <c r="E3587" s="70">
        <v>44206</v>
      </c>
      <c r="F3587" s="71">
        <v>5168797</v>
      </c>
      <c r="G3587" s="33" t="s">
        <v>38</v>
      </c>
      <c r="H3587" s="33" t="s">
        <v>102</v>
      </c>
      <c r="I3587" s="33" t="s">
        <v>103</v>
      </c>
      <c r="J3587" s="33" t="s">
        <v>110</v>
      </c>
      <c r="K3587" s="63" t="s">
        <v>57</v>
      </c>
      <c r="L3587" s="32" t="str">
        <f t="shared" si="1009"/>
        <v>AXOR4843</v>
      </c>
      <c r="M3587" s="32" t="str">
        <f t="shared" si="1010"/>
        <v>BMJ II</v>
      </c>
      <c r="N3587" s="32" t="str">
        <f t="shared" si="1011"/>
        <v>12 RODA</v>
      </c>
      <c r="O3587" s="146">
        <v>0.13006944444444443</v>
      </c>
      <c r="P3587" s="65">
        <v>0.13006944444444443</v>
      </c>
      <c r="Q3587" s="65"/>
      <c r="R3587" s="66">
        <v>3</v>
      </c>
      <c r="S3587" s="66">
        <v>51940</v>
      </c>
      <c r="T3587" s="66">
        <v>20040</v>
      </c>
      <c r="U3587" s="67">
        <f t="shared" si="1003"/>
        <v>31.9</v>
      </c>
      <c r="V3587" s="66">
        <f t="shared" si="994"/>
        <v>958275.99999999988</v>
      </c>
      <c r="W3587" s="66" t="str">
        <f t="shared" si="995"/>
        <v>1 &gt; 3</v>
      </c>
      <c r="X3587" s="66">
        <f>A3587+SUMIFS(Presensi!F:F,Presensi!E:E,'Entry Data'!AP3587)</f>
        <v>1</v>
      </c>
      <c r="Y3587" s="66">
        <f>IFERROR(INDEX('Retasi Pricing'!F:F,MATCH('Entry Data'!AM3587,'Retasi Pricing'!E:E,0))*X3587,"")</f>
        <v>38000</v>
      </c>
      <c r="Z3587" s="62" t="s">
        <v>26</v>
      </c>
      <c r="AA3587" s="62" t="s">
        <v>27</v>
      </c>
      <c r="AB3587" s="32"/>
      <c r="AC3587" s="32" t="s">
        <v>217</v>
      </c>
      <c r="AD3587" s="32" t="str">
        <f t="shared" si="996"/>
        <v/>
      </c>
      <c r="AF3587" s="5" t="str">
        <f t="shared" si="997"/>
        <v>agus suwantono44205</v>
      </c>
      <c r="AG3587" s="5" t="str">
        <f t="shared" si="998"/>
        <v>BMJ 05044205SELATANNIGHT</v>
      </c>
      <c r="AH3587" s="5" t="str">
        <f t="shared" si="999"/>
        <v>agus suwantono44205SELATANNIGHT</v>
      </c>
      <c r="AI3587" s="5" t="str">
        <f t="shared" si="1000"/>
        <v>BMJ 05044205NIGHT</v>
      </c>
      <c r="AJ3587" s="5" t="str">
        <f t="shared" si="1001"/>
        <v>agus suwantono44205NIGHT</v>
      </c>
      <c r="AK3587" s="5" t="str">
        <f t="shared" si="1002"/>
        <v>agus suwantonoBMJ II</v>
      </c>
      <c r="AL3587" s="5" t="str">
        <f t="shared" si="1004"/>
        <v>3SELATAN</v>
      </c>
      <c r="AM3587" s="5" t="str">
        <f t="shared" si="1005"/>
        <v>1 &gt; 3SELATAN12 RODA</v>
      </c>
      <c r="AN3587" s="5" t="str">
        <f t="shared" si="1006"/>
        <v>agus suwantonoBMJ II1 &gt; 3SELATAN12 RODA</v>
      </c>
      <c r="AO3587" s="5" t="str">
        <f t="shared" si="1007"/>
        <v>agus suwantono1 &gt; 3SELATAN12 RODA</v>
      </c>
      <c r="AP3587" s="5" t="str">
        <f t="shared" si="1008"/>
        <v>44205NIGHT</v>
      </c>
    </row>
    <row r="3588" spans="1:42" x14ac:dyDescent="0.3">
      <c r="A3588" s="33">
        <v>1</v>
      </c>
      <c r="B3588" s="33"/>
      <c r="C3588" s="70">
        <v>44205</v>
      </c>
      <c r="D3588" s="71" t="s">
        <v>87</v>
      </c>
      <c r="E3588" s="70">
        <v>44206</v>
      </c>
      <c r="F3588" s="71">
        <v>5168904</v>
      </c>
      <c r="G3588" s="33" t="s">
        <v>38</v>
      </c>
      <c r="H3588" s="33" t="s">
        <v>102</v>
      </c>
      <c r="I3588" s="33" t="s">
        <v>103</v>
      </c>
      <c r="J3588" s="33" t="s">
        <v>110</v>
      </c>
      <c r="K3588" s="63" t="s">
        <v>57</v>
      </c>
      <c r="L3588" s="32" t="str">
        <f t="shared" si="1009"/>
        <v>AXOR4843</v>
      </c>
      <c r="M3588" s="32" t="str">
        <f t="shared" si="1010"/>
        <v>BMJ II</v>
      </c>
      <c r="N3588" s="32" t="str">
        <f t="shared" si="1011"/>
        <v>12 RODA</v>
      </c>
      <c r="O3588" s="146">
        <v>0.24019675925925923</v>
      </c>
      <c r="P3588" s="65">
        <v>0.24019675925925923</v>
      </c>
      <c r="Q3588" s="65"/>
      <c r="R3588" s="66">
        <v>4</v>
      </c>
      <c r="S3588" s="66">
        <v>53320</v>
      </c>
      <c r="T3588" s="66">
        <v>20040</v>
      </c>
      <c r="U3588" s="67">
        <f t="shared" si="1003"/>
        <v>33.28</v>
      </c>
      <c r="V3588" s="66">
        <f t="shared" si="994"/>
        <v>999731.20000000007</v>
      </c>
      <c r="W3588" s="66" t="str">
        <f t="shared" si="995"/>
        <v>&gt; 4</v>
      </c>
      <c r="X3588" s="66">
        <f>A3588+SUMIFS(Presensi!F:F,Presensi!E:E,'Entry Data'!AP3588)</f>
        <v>1</v>
      </c>
      <c r="Y3588" s="66">
        <f>IFERROR(INDEX('Retasi Pricing'!F:F,MATCH('Entry Data'!AM3588,'Retasi Pricing'!E:E,0))*X3588,"")</f>
        <v>45000</v>
      </c>
      <c r="Z3588" s="62" t="s">
        <v>26</v>
      </c>
      <c r="AA3588" s="62" t="s">
        <v>27</v>
      </c>
      <c r="AB3588" s="32"/>
      <c r="AC3588" s="32" t="s">
        <v>217</v>
      </c>
      <c r="AD3588" s="32" t="str">
        <f t="shared" si="996"/>
        <v/>
      </c>
      <c r="AF3588" s="5" t="str">
        <f t="shared" si="997"/>
        <v>agus suwantono44205</v>
      </c>
      <c r="AG3588" s="5" t="str">
        <f t="shared" si="998"/>
        <v>BMJ 05044205SELATANNIGHT</v>
      </c>
      <c r="AH3588" s="5" t="str">
        <f t="shared" si="999"/>
        <v>agus suwantono44205SELATANNIGHT</v>
      </c>
      <c r="AI3588" s="5" t="str">
        <f t="shared" si="1000"/>
        <v>BMJ 05044205NIGHT</v>
      </c>
      <c r="AJ3588" s="5" t="str">
        <f t="shared" si="1001"/>
        <v>agus suwantono44205NIGHT</v>
      </c>
      <c r="AK3588" s="5" t="str">
        <f t="shared" si="1002"/>
        <v>agus suwantonoBMJ II</v>
      </c>
      <c r="AL3588" s="5" t="str">
        <f t="shared" si="1004"/>
        <v>4SELATAN</v>
      </c>
      <c r="AM3588" s="5" t="str">
        <f t="shared" si="1005"/>
        <v>&gt; 4SELATAN12 RODA</v>
      </c>
      <c r="AN3588" s="5" t="str">
        <f t="shared" si="1006"/>
        <v>agus suwantonoBMJ II&gt; 4SELATAN12 RODA</v>
      </c>
      <c r="AO3588" s="5" t="str">
        <f t="shared" si="1007"/>
        <v>agus suwantono&gt; 4SELATAN12 RODA</v>
      </c>
      <c r="AP3588" s="5" t="str">
        <f t="shared" si="1008"/>
        <v>44205NIGHT</v>
      </c>
    </row>
    <row r="3589" spans="1:42" x14ac:dyDescent="0.3">
      <c r="A3589" s="33">
        <v>1</v>
      </c>
      <c r="B3589" s="33"/>
      <c r="C3589" s="70">
        <v>44205</v>
      </c>
      <c r="D3589" s="71" t="s">
        <v>87</v>
      </c>
      <c r="E3589" s="70">
        <v>44205</v>
      </c>
      <c r="F3589" s="71">
        <v>5168541</v>
      </c>
      <c r="G3589" s="33" t="s">
        <v>38</v>
      </c>
      <c r="H3589" s="33" t="s">
        <v>113</v>
      </c>
      <c r="I3589" s="33" t="s">
        <v>291</v>
      </c>
      <c r="J3589" s="33" t="s">
        <v>40</v>
      </c>
      <c r="K3589" s="63" t="s">
        <v>57</v>
      </c>
      <c r="L3589" s="32" t="str">
        <f t="shared" si="1009"/>
        <v>AXOR4843</v>
      </c>
      <c r="M3589" s="32" t="str">
        <f t="shared" si="1010"/>
        <v>BMJ II</v>
      </c>
      <c r="N3589" s="32" t="str">
        <f t="shared" si="1011"/>
        <v>12 RODA</v>
      </c>
      <c r="O3589" s="146">
        <v>0.88734953703703701</v>
      </c>
      <c r="P3589" s="65">
        <v>0.89319444444444451</v>
      </c>
      <c r="Q3589" s="65"/>
      <c r="R3589" s="66">
        <v>1</v>
      </c>
      <c r="S3589" s="66">
        <v>54660</v>
      </c>
      <c r="T3589" s="66">
        <v>20040</v>
      </c>
      <c r="U3589" s="67">
        <f t="shared" si="1003"/>
        <v>34.619999999999997</v>
      </c>
      <c r="V3589" s="66">
        <f t="shared" si="994"/>
        <v>1039984.7999999999</v>
      </c>
      <c r="W3589" s="66" t="str">
        <f t="shared" si="995"/>
        <v>1 &gt; 3</v>
      </c>
      <c r="X3589" s="66">
        <f>A3589+SUMIFS(Presensi!F:F,Presensi!E:E,'Entry Data'!AP3589)</f>
        <v>1</v>
      </c>
      <c r="Y3589" s="66">
        <f>IFERROR(INDEX('Retasi Pricing'!F:F,MATCH('Entry Data'!AM3589,'Retasi Pricing'!E:E,0))*X3589,"")</f>
        <v>38000</v>
      </c>
      <c r="Z3589" s="62" t="s">
        <v>26</v>
      </c>
      <c r="AA3589" s="62" t="s">
        <v>27</v>
      </c>
      <c r="AB3589" s="32"/>
      <c r="AC3589" s="32" t="s">
        <v>217</v>
      </c>
      <c r="AD3589" s="32" t="str">
        <f t="shared" si="996"/>
        <v/>
      </c>
      <c r="AF3589" s="5" t="str">
        <f t="shared" si="997"/>
        <v>agus suwantono44205</v>
      </c>
      <c r="AG3589" s="5" t="str">
        <f t="shared" si="998"/>
        <v>BMJ 05044205SELATANNIGHT</v>
      </c>
      <c r="AH3589" s="5" t="str">
        <f t="shared" si="999"/>
        <v>agus suwantono44205SELATANNIGHT</v>
      </c>
      <c r="AI3589" s="5" t="str">
        <f t="shared" si="1000"/>
        <v>BMJ 05044205NIGHT</v>
      </c>
      <c r="AJ3589" s="5" t="str">
        <f t="shared" si="1001"/>
        <v>agus suwantono44205NIGHT</v>
      </c>
      <c r="AK3589" s="5" t="str">
        <f t="shared" si="1002"/>
        <v>agus suwantonoBMJ II</v>
      </c>
      <c r="AL3589" s="5" t="str">
        <f t="shared" si="1004"/>
        <v>1SELATAN</v>
      </c>
      <c r="AM3589" s="5" t="str">
        <f t="shared" si="1005"/>
        <v>1 &gt; 3SELATAN12 RODA</v>
      </c>
      <c r="AN3589" s="5" t="str">
        <f t="shared" si="1006"/>
        <v>agus suwantonoBMJ II1 &gt; 3SELATAN12 RODA</v>
      </c>
      <c r="AO3589" s="5" t="str">
        <f t="shared" si="1007"/>
        <v>agus suwantono1 &gt; 3SELATAN12 RODA</v>
      </c>
      <c r="AP3589" s="5" t="str">
        <f t="shared" si="1008"/>
        <v>44205NIGHT</v>
      </c>
    </row>
    <row r="3590" spans="1:42" x14ac:dyDescent="0.3">
      <c r="A3590" s="33">
        <v>1</v>
      </c>
      <c r="B3590" s="33"/>
      <c r="C3590" s="70">
        <v>44205</v>
      </c>
      <c r="D3590" s="71" t="s">
        <v>87</v>
      </c>
      <c r="E3590" s="70">
        <v>44205</v>
      </c>
      <c r="F3590" s="71">
        <v>5168668</v>
      </c>
      <c r="G3590" s="33" t="s">
        <v>38</v>
      </c>
      <c r="H3590" s="33" t="s">
        <v>113</v>
      </c>
      <c r="I3590" s="33" t="s">
        <v>291</v>
      </c>
      <c r="J3590" s="33" t="s">
        <v>40</v>
      </c>
      <c r="K3590" s="63" t="s">
        <v>57</v>
      </c>
      <c r="L3590" s="32" t="str">
        <f t="shared" si="1009"/>
        <v>AXOR4843</v>
      </c>
      <c r="M3590" s="32" t="str">
        <f t="shared" si="1010"/>
        <v>BMJ II</v>
      </c>
      <c r="N3590" s="32" t="str">
        <f t="shared" si="1011"/>
        <v>12 RODA</v>
      </c>
      <c r="O3590" s="146">
        <v>0.99170138888888892</v>
      </c>
      <c r="P3590" s="65">
        <v>0.99170138888888892</v>
      </c>
      <c r="Q3590" s="65"/>
      <c r="R3590" s="66">
        <v>2</v>
      </c>
      <c r="S3590" s="66">
        <v>53060</v>
      </c>
      <c r="T3590" s="66">
        <v>20040</v>
      </c>
      <c r="U3590" s="67">
        <f t="shared" si="1003"/>
        <v>33.020000000000003</v>
      </c>
      <c r="V3590" s="66">
        <f t="shared" si="994"/>
        <v>991920.80000000016</v>
      </c>
      <c r="W3590" s="66" t="str">
        <f t="shared" si="995"/>
        <v>1 &gt; 3</v>
      </c>
      <c r="X3590" s="66">
        <f>A3590+SUMIFS(Presensi!F:F,Presensi!E:E,'Entry Data'!AP3590)</f>
        <v>1</v>
      </c>
      <c r="Y3590" s="66">
        <f>IFERROR(INDEX('Retasi Pricing'!F:F,MATCH('Entry Data'!AM3590,'Retasi Pricing'!E:E,0))*X3590,"")</f>
        <v>38000</v>
      </c>
      <c r="Z3590" s="62" t="s">
        <v>26</v>
      </c>
      <c r="AA3590" s="62" t="s">
        <v>27</v>
      </c>
      <c r="AB3590" s="32"/>
      <c r="AC3590" s="32" t="s">
        <v>217</v>
      </c>
      <c r="AD3590" s="32" t="str">
        <f t="shared" si="996"/>
        <v/>
      </c>
      <c r="AF3590" s="5" t="str">
        <f t="shared" si="997"/>
        <v>agus suwantono44205</v>
      </c>
      <c r="AG3590" s="5" t="str">
        <f t="shared" si="998"/>
        <v>BMJ 05044205SELATANNIGHT</v>
      </c>
      <c r="AH3590" s="5" t="str">
        <f t="shared" si="999"/>
        <v>agus suwantono44205SELATANNIGHT</v>
      </c>
      <c r="AI3590" s="5" t="str">
        <f t="shared" si="1000"/>
        <v>BMJ 05044205NIGHT</v>
      </c>
      <c r="AJ3590" s="5" t="str">
        <f t="shared" si="1001"/>
        <v>agus suwantono44205NIGHT</v>
      </c>
      <c r="AK3590" s="5" t="str">
        <f t="shared" si="1002"/>
        <v>agus suwantonoBMJ II</v>
      </c>
      <c r="AL3590" s="5" t="str">
        <f t="shared" si="1004"/>
        <v>2SELATAN</v>
      </c>
      <c r="AM3590" s="5" t="str">
        <f t="shared" si="1005"/>
        <v>1 &gt; 3SELATAN12 RODA</v>
      </c>
      <c r="AN3590" s="5" t="str">
        <f t="shared" si="1006"/>
        <v>agus suwantonoBMJ II1 &gt; 3SELATAN12 RODA</v>
      </c>
      <c r="AO3590" s="5" t="str">
        <f t="shared" si="1007"/>
        <v>agus suwantono1 &gt; 3SELATAN12 RODA</v>
      </c>
      <c r="AP3590" s="5" t="str">
        <f t="shared" si="1008"/>
        <v>44205NIGHT</v>
      </c>
    </row>
    <row r="3591" spans="1:42" x14ac:dyDescent="0.3">
      <c r="A3591" s="33">
        <v>1</v>
      </c>
      <c r="B3591" s="33"/>
      <c r="C3591" s="70">
        <v>44205</v>
      </c>
      <c r="D3591" s="71" t="s">
        <v>87</v>
      </c>
      <c r="E3591" s="70">
        <v>44206</v>
      </c>
      <c r="F3591" s="71">
        <v>5168676</v>
      </c>
      <c r="G3591" s="33" t="s">
        <v>20</v>
      </c>
      <c r="H3591" s="33" t="s">
        <v>21</v>
      </c>
      <c r="I3591" s="33" t="s">
        <v>51</v>
      </c>
      <c r="J3591" s="33" t="s">
        <v>46</v>
      </c>
      <c r="K3591" s="63" t="s">
        <v>67</v>
      </c>
      <c r="L3591" s="32" t="str">
        <f t="shared" si="1009"/>
        <v>FM260JD</v>
      </c>
      <c r="M3591" s="32" t="str">
        <f t="shared" si="1010"/>
        <v>BMJ III</v>
      </c>
      <c r="N3591" s="32" t="str">
        <f t="shared" si="1011"/>
        <v>10 RODA</v>
      </c>
      <c r="O3591" s="146">
        <v>3.0092592592592588E-3</v>
      </c>
      <c r="P3591" s="65">
        <v>3.0092592592592588E-3</v>
      </c>
      <c r="Q3591" s="65"/>
      <c r="R3591" s="66">
        <v>4</v>
      </c>
      <c r="S3591" s="66">
        <v>38120</v>
      </c>
      <c r="T3591" s="66">
        <v>14640</v>
      </c>
      <c r="U3591" s="67">
        <f t="shared" si="1003"/>
        <v>23.48</v>
      </c>
      <c r="V3591" s="66">
        <f t="shared" si="994"/>
        <v>457719.12000000005</v>
      </c>
      <c r="W3591" s="66" t="str">
        <f t="shared" si="995"/>
        <v>1 &gt; 4</v>
      </c>
      <c r="X3591" s="66">
        <f>A3591+SUMIFS(Presensi!F:F,Presensi!E:E,'Entry Data'!AP3591)</f>
        <v>1</v>
      </c>
      <c r="Y3591" s="66">
        <f>IFERROR(INDEX('Retasi Pricing'!F:F,MATCH('Entry Data'!AM3591,'Retasi Pricing'!E:E,0))*X3591,"")</f>
        <v>25000</v>
      </c>
      <c r="Z3591" s="62" t="s">
        <v>26</v>
      </c>
      <c r="AA3591" s="62" t="s">
        <v>27</v>
      </c>
      <c r="AB3591" s="32"/>
      <c r="AC3591" s="32" t="s">
        <v>188</v>
      </c>
      <c r="AD3591" s="32" t="str">
        <f t="shared" si="996"/>
        <v/>
      </c>
      <c r="AF3591" s="5" t="str">
        <f t="shared" si="997"/>
        <v>setianto44205</v>
      </c>
      <c r="AG3591" s="5" t="str">
        <f t="shared" si="998"/>
        <v>BMJ 05444205UTARANIGHT</v>
      </c>
      <c r="AH3591" s="5" t="str">
        <f t="shared" si="999"/>
        <v>setianto44205UTARANIGHT</v>
      </c>
      <c r="AI3591" s="5" t="str">
        <f t="shared" si="1000"/>
        <v>BMJ 05444205NIGHT</v>
      </c>
      <c r="AJ3591" s="5" t="str">
        <f t="shared" si="1001"/>
        <v>setianto44205NIGHT</v>
      </c>
      <c r="AK3591" s="5" t="str">
        <f t="shared" si="1002"/>
        <v>setiantoBMJ III</v>
      </c>
      <c r="AL3591" s="5" t="str">
        <f t="shared" si="1004"/>
        <v>4UTARA</v>
      </c>
      <c r="AM3591" s="5" t="str">
        <f t="shared" si="1005"/>
        <v>1 &gt; 4UTARA10 RODA</v>
      </c>
      <c r="AN3591" s="5" t="str">
        <f t="shared" si="1006"/>
        <v>setiantoBMJ III1 &gt; 4UTARA10 RODA</v>
      </c>
      <c r="AO3591" s="5" t="str">
        <f t="shared" si="1007"/>
        <v>setianto1 &gt; 4UTARA10 RODA</v>
      </c>
      <c r="AP3591" s="5" t="str">
        <f t="shared" si="1008"/>
        <v>44205NIGHT</v>
      </c>
    </row>
    <row r="3592" spans="1:42" x14ac:dyDescent="0.3">
      <c r="A3592" s="33">
        <v>1</v>
      </c>
      <c r="B3592" s="33"/>
      <c r="C3592" s="70">
        <v>44205</v>
      </c>
      <c r="D3592" s="71" t="s">
        <v>87</v>
      </c>
      <c r="E3592" s="70">
        <v>44206</v>
      </c>
      <c r="F3592" s="71">
        <v>5168747</v>
      </c>
      <c r="G3592" s="33" t="s">
        <v>20</v>
      </c>
      <c r="H3592" s="33" t="s">
        <v>21</v>
      </c>
      <c r="I3592" s="33" t="s">
        <v>51</v>
      </c>
      <c r="J3592" s="33" t="s">
        <v>46</v>
      </c>
      <c r="K3592" s="63" t="s">
        <v>67</v>
      </c>
      <c r="L3592" s="32" t="str">
        <f t="shared" si="1009"/>
        <v>FM260JD</v>
      </c>
      <c r="M3592" s="32" t="str">
        <f t="shared" si="1010"/>
        <v>BMJ III</v>
      </c>
      <c r="N3592" s="32" t="str">
        <f t="shared" si="1011"/>
        <v>10 RODA</v>
      </c>
      <c r="O3592" s="146">
        <v>7.9490740740740737E-2</v>
      </c>
      <c r="P3592" s="65">
        <v>7.9490740740740737E-2</v>
      </c>
      <c r="Q3592" s="65"/>
      <c r="R3592" s="66">
        <v>5</v>
      </c>
      <c r="S3592" s="66">
        <v>38900</v>
      </c>
      <c r="T3592" s="66">
        <v>14640</v>
      </c>
      <c r="U3592" s="67">
        <f t="shared" si="1003"/>
        <v>24.26</v>
      </c>
      <c r="V3592" s="66">
        <f t="shared" si="994"/>
        <v>472924.44000000006</v>
      </c>
      <c r="W3592" s="66" t="str">
        <f t="shared" si="995"/>
        <v>&gt; 5</v>
      </c>
      <c r="X3592" s="66">
        <f>A3592+SUMIFS(Presensi!F:F,Presensi!E:E,'Entry Data'!AP3592)</f>
        <v>1</v>
      </c>
      <c r="Y3592" s="66">
        <f>IFERROR(INDEX('Retasi Pricing'!F:F,MATCH('Entry Data'!AM3592,'Retasi Pricing'!E:E,0))*X3592,"")</f>
        <v>27650</v>
      </c>
      <c r="Z3592" s="62" t="s">
        <v>26</v>
      </c>
      <c r="AA3592" s="62" t="s">
        <v>27</v>
      </c>
      <c r="AB3592" s="32"/>
      <c r="AC3592" s="32" t="s">
        <v>188</v>
      </c>
      <c r="AD3592" s="32" t="str">
        <f t="shared" si="996"/>
        <v/>
      </c>
      <c r="AF3592" s="5" t="str">
        <f t="shared" si="997"/>
        <v>setianto44205</v>
      </c>
      <c r="AG3592" s="5" t="str">
        <f t="shared" si="998"/>
        <v>BMJ 05444205UTARANIGHT</v>
      </c>
      <c r="AH3592" s="5" t="str">
        <f t="shared" si="999"/>
        <v>setianto44205UTARANIGHT</v>
      </c>
      <c r="AI3592" s="5" t="str">
        <f t="shared" si="1000"/>
        <v>BMJ 05444205NIGHT</v>
      </c>
      <c r="AJ3592" s="5" t="str">
        <f t="shared" si="1001"/>
        <v>setianto44205NIGHT</v>
      </c>
      <c r="AK3592" s="5" t="str">
        <f t="shared" si="1002"/>
        <v>setiantoBMJ III</v>
      </c>
      <c r="AL3592" s="5" t="str">
        <f t="shared" si="1004"/>
        <v>5UTARA</v>
      </c>
      <c r="AM3592" s="5" t="str">
        <f t="shared" si="1005"/>
        <v>&gt; 5UTARA10 RODA</v>
      </c>
      <c r="AN3592" s="5" t="str">
        <f t="shared" si="1006"/>
        <v>setiantoBMJ III&gt; 5UTARA10 RODA</v>
      </c>
      <c r="AO3592" s="5" t="str">
        <f t="shared" si="1007"/>
        <v>setianto&gt; 5UTARA10 RODA</v>
      </c>
      <c r="AP3592" s="5" t="str">
        <f t="shared" si="1008"/>
        <v>44205NIGHT</v>
      </c>
    </row>
    <row r="3593" spans="1:42" x14ac:dyDescent="0.3">
      <c r="A3593" s="33">
        <v>1</v>
      </c>
      <c r="B3593" s="33"/>
      <c r="C3593" s="70">
        <v>44205</v>
      </c>
      <c r="D3593" s="71" t="s">
        <v>87</v>
      </c>
      <c r="E3593" s="70">
        <v>44206</v>
      </c>
      <c r="F3593" s="71">
        <v>5168796</v>
      </c>
      <c r="G3593" s="33" t="s">
        <v>20</v>
      </c>
      <c r="H3593" s="33" t="s">
        <v>21</v>
      </c>
      <c r="I3593" s="33" t="s">
        <v>51</v>
      </c>
      <c r="J3593" s="33" t="s">
        <v>46</v>
      </c>
      <c r="K3593" s="63" t="s">
        <v>67</v>
      </c>
      <c r="L3593" s="32" t="str">
        <f t="shared" si="1009"/>
        <v>FM260JD</v>
      </c>
      <c r="M3593" s="32" t="str">
        <f t="shared" si="1010"/>
        <v>BMJ III</v>
      </c>
      <c r="N3593" s="32" t="str">
        <f t="shared" si="1011"/>
        <v>10 RODA</v>
      </c>
      <c r="O3593" s="146">
        <v>0.12954861111111113</v>
      </c>
      <c r="P3593" s="65">
        <v>0.12954861111111113</v>
      </c>
      <c r="Q3593" s="65"/>
      <c r="R3593" s="66">
        <v>6</v>
      </c>
      <c r="S3593" s="66">
        <v>39260</v>
      </c>
      <c r="T3593" s="66">
        <v>14640</v>
      </c>
      <c r="U3593" s="67">
        <f t="shared" si="1003"/>
        <v>24.62</v>
      </c>
      <c r="V3593" s="66">
        <f t="shared" si="994"/>
        <v>479942.27999999997</v>
      </c>
      <c r="W3593" s="66" t="str">
        <f t="shared" si="995"/>
        <v>&gt; 6</v>
      </c>
      <c r="X3593" s="66">
        <f>A3593+SUMIFS(Presensi!F:F,Presensi!E:E,'Entry Data'!AP3593)</f>
        <v>1</v>
      </c>
      <c r="Y3593" s="66">
        <f>IFERROR(INDEX('Retasi Pricing'!F:F,MATCH('Entry Data'!AM3593,'Retasi Pricing'!E:E,0))*X3593,"")</f>
        <v>30800</v>
      </c>
      <c r="Z3593" s="62" t="s">
        <v>26</v>
      </c>
      <c r="AA3593" s="62" t="s">
        <v>27</v>
      </c>
      <c r="AB3593" s="32"/>
      <c r="AC3593" s="32" t="s">
        <v>188</v>
      </c>
      <c r="AD3593" s="32" t="str">
        <f t="shared" si="996"/>
        <v/>
      </c>
      <c r="AF3593" s="5" t="str">
        <f t="shared" si="997"/>
        <v>setianto44205</v>
      </c>
      <c r="AG3593" s="5" t="str">
        <f t="shared" si="998"/>
        <v>BMJ 05444205UTARANIGHT</v>
      </c>
      <c r="AH3593" s="5" t="str">
        <f t="shared" si="999"/>
        <v>setianto44205UTARANIGHT</v>
      </c>
      <c r="AI3593" s="5" t="str">
        <f t="shared" si="1000"/>
        <v>BMJ 05444205NIGHT</v>
      </c>
      <c r="AJ3593" s="5" t="str">
        <f t="shared" si="1001"/>
        <v>setianto44205NIGHT</v>
      </c>
      <c r="AK3593" s="5" t="str">
        <f t="shared" si="1002"/>
        <v>setiantoBMJ III</v>
      </c>
      <c r="AL3593" s="5" t="str">
        <f t="shared" si="1004"/>
        <v>6UTARA</v>
      </c>
      <c r="AM3593" s="5" t="str">
        <f t="shared" si="1005"/>
        <v>&gt; 6UTARA10 RODA</v>
      </c>
      <c r="AN3593" s="5" t="str">
        <f t="shared" si="1006"/>
        <v>setiantoBMJ III&gt; 6UTARA10 RODA</v>
      </c>
      <c r="AO3593" s="5" t="str">
        <f t="shared" si="1007"/>
        <v>setianto&gt; 6UTARA10 RODA</v>
      </c>
      <c r="AP3593" s="5" t="str">
        <f t="shared" si="1008"/>
        <v>44205NIGHT</v>
      </c>
    </row>
    <row r="3594" spans="1:42" x14ac:dyDescent="0.3">
      <c r="A3594" s="33">
        <v>1</v>
      </c>
      <c r="B3594" s="33"/>
      <c r="C3594" s="70">
        <v>44205</v>
      </c>
      <c r="D3594" s="71" t="s">
        <v>87</v>
      </c>
      <c r="E3594" s="70">
        <v>44206</v>
      </c>
      <c r="F3594" s="71">
        <v>5168849</v>
      </c>
      <c r="G3594" s="33" t="s">
        <v>20</v>
      </c>
      <c r="H3594" s="33" t="s">
        <v>21</v>
      </c>
      <c r="I3594" s="33" t="s">
        <v>51</v>
      </c>
      <c r="J3594" s="33" t="s">
        <v>46</v>
      </c>
      <c r="K3594" s="63" t="s">
        <v>67</v>
      </c>
      <c r="L3594" s="32" t="str">
        <f t="shared" si="1009"/>
        <v>FM260JD</v>
      </c>
      <c r="M3594" s="32" t="str">
        <f t="shared" si="1010"/>
        <v>BMJ III</v>
      </c>
      <c r="N3594" s="32" t="str">
        <f t="shared" si="1011"/>
        <v>10 RODA</v>
      </c>
      <c r="O3594" s="146">
        <v>0.18329861111111112</v>
      </c>
      <c r="P3594" s="65">
        <v>0.18329861111111112</v>
      </c>
      <c r="Q3594" s="65"/>
      <c r="R3594" s="66">
        <v>7</v>
      </c>
      <c r="S3594" s="66">
        <v>37940</v>
      </c>
      <c r="T3594" s="66">
        <v>14640</v>
      </c>
      <c r="U3594" s="67">
        <f t="shared" si="1003"/>
        <v>23.3</v>
      </c>
      <c r="V3594" s="66">
        <f t="shared" ref="V3594:V3657" si="1012">IFERROR(VLOOKUP(L3594,harga,2,FALSE),"")*U3594*IFERROR(VLOOKUP(G3594,jarak,2,FALSE),"")</f>
        <v>454210.20000000007</v>
      </c>
      <c r="W3594" s="66" t="str">
        <f t="shared" ref="W3594:W3657" si="1013">IFERROR(VLOOKUP(AL3594,Code,2,FALSE),"")</f>
        <v>7 &gt;</v>
      </c>
      <c r="X3594" s="66">
        <f>A3594+SUMIFS(Presensi!F:F,Presensi!E:E,'Entry Data'!AP3594)</f>
        <v>1</v>
      </c>
      <c r="Y3594" s="66">
        <f>IFERROR(INDEX('Retasi Pricing'!F:F,MATCH('Entry Data'!AM3594,'Retasi Pricing'!E:E,0))*X3594,"")</f>
        <v>37750</v>
      </c>
      <c r="Z3594" s="62" t="s">
        <v>26</v>
      </c>
      <c r="AA3594" s="62" t="s">
        <v>27</v>
      </c>
      <c r="AB3594" s="32"/>
      <c r="AC3594" s="32" t="s">
        <v>188</v>
      </c>
      <c r="AD3594" s="32" t="str">
        <f t="shared" ref="AD3594:AD3657" si="1014">IFERROR(VLOOKUP(AC3594,driver,13,FALSE),"")</f>
        <v/>
      </c>
      <c r="AF3594" s="5" t="str">
        <f t="shared" ref="AF3594:AF3657" si="1015">AC3594&amp;C3594</f>
        <v>setianto44205</v>
      </c>
      <c r="AG3594" s="5" t="str">
        <f t="shared" ref="AG3594:AG3657" si="1016">K3594&amp;C3594&amp;G3594&amp;D3594</f>
        <v>BMJ 05444205UTARANIGHT</v>
      </c>
      <c r="AH3594" s="5" t="str">
        <f t="shared" ref="AH3594:AH3657" si="1017">AC3594&amp;C3594&amp;G3594&amp;D3594</f>
        <v>setianto44205UTARANIGHT</v>
      </c>
      <c r="AI3594" s="5" t="str">
        <f t="shared" ref="AI3594:AI3657" si="1018">K3594&amp;C3594&amp;D3594</f>
        <v>BMJ 05444205NIGHT</v>
      </c>
      <c r="AJ3594" s="5" t="str">
        <f t="shared" ref="AJ3594:AJ3657" si="1019">AC3594&amp;C3594&amp;D3594</f>
        <v>setianto44205NIGHT</v>
      </c>
      <c r="AK3594" s="5" t="str">
        <f t="shared" ref="AK3594:AK3657" si="1020">AC3594&amp;M3594</f>
        <v>setiantoBMJ III</v>
      </c>
      <c r="AL3594" s="5" t="str">
        <f t="shared" si="1004"/>
        <v>7UTARA</v>
      </c>
      <c r="AM3594" s="5" t="str">
        <f t="shared" si="1005"/>
        <v>7 &gt;UTARA10 RODA</v>
      </c>
      <c r="AN3594" s="5" t="str">
        <f t="shared" si="1006"/>
        <v>setiantoBMJ III7 &gt;UTARA10 RODA</v>
      </c>
      <c r="AO3594" s="5" t="str">
        <f t="shared" si="1007"/>
        <v>setianto7 &gt;UTARA10 RODA</v>
      </c>
      <c r="AP3594" s="5" t="str">
        <f t="shared" si="1008"/>
        <v>44205NIGHT</v>
      </c>
    </row>
    <row r="3595" spans="1:42" x14ac:dyDescent="0.3">
      <c r="A3595" s="33">
        <v>1</v>
      </c>
      <c r="B3595" s="33"/>
      <c r="C3595" s="70">
        <v>44205</v>
      </c>
      <c r="D3595" s="71" t="s">
        <v>87</v>
      </c>
      <c r="E3595" s="70">
        <v>44205</v>
      </c>
      <c r="F3595" s="71">
        <v>5168483</v>
      </c>
      <c r="G3595" s="33" t="s">
        <v>20</v>
      </c>
      <c r="H3595" s="33" t="s">
        <v>21</v>
      </c>
      <c r="I3595" s="33" t="s">
        <v>51</v>
      </c>
      <c r="J3595" s="33" t="s">
        <v>46</v>
      </c>
      <c r="K3595" s="63" t="s">
        <v>67</v>
      </c>
      <c r="L3595" s="32" t="str">
        <f t="shared" si="1009"/>
        <v>FM260JD</v>
      </c>
      <c r="M3595" s="32" t="str">
        <f t="shared" si="1010"/>
        <v>BMJ III</v>
      </c>
      <c r="N3595" s="32" t="str">
        <f t="shared" si="1011"/>
        <v>10 RODA</v>
      </c>
      <c r="O3595" s="146">
        <v>0.83859953703703705</v>
      </c>
      <c r="P3595" s="65">
        <v>0.84295138888888888</v>
      </c>
      <c r="Q3595" s="65"/>
      <c r="R3595" s="66">
        <v>1</v>
      </c>
      <c r="S3595" s="66">
        <v>38200</v>
      </c>
      <c r="T3595" s="66">
        <v>14640</v>
      </c>
      <c r="U3595" s="67">
        <f t="shared" ref="U3595:U3658" si="1021">(S3595-T3595)/1000</f>
        <v>23.56</v>
      </c>
      <c r="V3595" s="66">
        <f t="shared" si="1012"/>
        <v>459278.64</v>
      </c>
      <c r="W3595" s="66" t="str">
        <f t="shared" si="1013"/>
        <v>1 &gt; 4</v>
      </c>
      <c r="X3595" s="66">
        <f>A3595+SUMIFS(Presensi!F:F,Presensi!E:E,'Entry Data'!AP3595)</f>
        <v>1</v>
      </c>
      <c r="Y3595" s="66">
        <f>IFERROR(INDEX('Retasi Pricing'!F:F,MATCH('Entry Data'!AM3595,'Retasi Pricing'!E:E,0))*X3595,"")</f>
        <v>25000</v>
      </c>
      <c r="Z3595" s="62" t="s">
        <v>26</v>
      </c>
      <c r="AA3595" s="62" t="s">
        <v>27</v>
      </c>
      <c r="AB3595" s="32"/>
      <c r="AC3595" s="32" t="s">
        <v>188</v>
      </c>
      <c r="AD3595" s="32" t="str">
        <f t="shared" si="1014"/>
        <v/>
      </c>
      <c r="AF3595" s="5" t="str">
        <f t="shared" si="1015"/>
        <v>setianto44205</v>
      </c>
      <c r="AG3595" s="5" t="str">
        <f t="shared" si="1016"/>
        <v>BMJ 05444205UTARANIGHT</v>
      </c>
      <c r="AH3595" s="5" t="str">
        <f t="shared" si="1017"/>
        <v>setianto44205UTARANIGHT</v>
      </c>
      <c r="AI3595" s="5" t="str">
        <f t="shared" si="1018"/>
        <v>BMJ 05444205NIGHT</v>
      </c>
      <c r="AJ3595" s="5" t="str">
        <f t="shared" si="1019"/>
        <v>setianto44205NIGHT</v>
      </c>
      <c r="AK3595" s="5" t="str">
        <f t="shared" si="1020"/>
        <v>setiantoBMJ III</v>
      </c>
      <c r="AL3595" s="5" t="str">
        <f t="shared" ref="AL3595:AL3658" si="1022">Q3595&amp;R3595&amp;G3595</f>
        <v>1UTARA</v>
      </c>
      <c r="AM3595" s="5" t="str">
        <f t="shared" ref="AM3595:AM3658" si="1023">W3595&amp;G3595&amp;N3595</f>
        <v>1 &gt; 4UTARA10 RODA</v>
      </c>
      <c r="AN3595" s="5" t="str">
        <f t="shared" ref="AN3595:AN3658" si="1024">AC3595&amp;M3595&amp;W3595&amp;G3595&amp;N3595</f>
        <v>setiantoBMJ III1 &gt; 4UTARA10 RODA</v>
      </c>
      <c r="AO3595" s="5" t="str">
        <f t="shared" ref="AO3595:AO3658" si="1025">AC3595&amp;W3595&amp;G3595&amp;N3595</f>
        <v>setianto1 &gt; 4UTARA10 RODA</v>
      </c>
      <c r="AP3595" s="5" t="str">
        <f t="shared" ref="AP3595:AP3658" si="1026">C3595&amp;D3595</f>
        <v>44205NIGHT</v>
      </c>
    </row>
    <row r="3596" spans="1:42" x14ac:dyDescent="0.3">
      <c r="A3596" s="33">
        <v>1</v>
      </c>
      <c r="B3596" s="33"/>
      <c r="C3596" s="70">
        <v>44205</v>
      </c>
      <c r="D3596" s="71" t="s">
        <v>87</v>
      </c>
      <c r="E3596" s="70">
        <v>44205</v>
      </c>
      <c r="F3596" s="71">
        <v>5168548</v>
      </c>
      <c r="G3596" s="33" t="s">
        <v>20</v>
      </c>
      <c r="H3596" s="33" t="s">
        <v>21</v>
      </c>
      <c r="I3596" s="33" t="s">
        <v>51</v>
      </c>
      <c r="J3596" s="33" t="s">
        <v>46</v>
      </c>
      <c r="K3596" s="63" t="s">
        <v>67</v>
      </c>
      <c r="L3596" s="32" t="str">
        <f t="shared" si="1009"/>
        <v>FM260JD</v>
      </c>
      <c r="M3596" s="32" t="str">
        <f t="shared" si="1010"/>
        <v>BMJ III</v>
      </c>
      <c r="N3596" s="32" t="str">
        <f t="shared" si="1011"/>
        <v>10 RODA</v>
      </c>
      <c r="O3596" s="146">
        <v>0.89182870370370371</v>
      </c>
      <c r="P3596" s="65">
        <v>0.89182870370370371</v>
      </c>
      <c r="Q3596" s="65"/>
      <c r="R3596" s="66">
        <v>2</v>
      </c>
      <c r="S3596" s="66">
        <v>38680</v>
      </c>
      <c r="T3596" s="66">
        <v>14640</v>
      </c>
      <c r="U3596" s="67">
        <f t="shared" si="1021"/>
        <v>24.04</v>
      </c>
      <c r="V3596" s="66">
        <f t="shared" si="1012"/>
        <v>468635.76</v>
      </c>
      <c r="W3596" s="66" t="str">
        <f t="shared" si="1013"/>
        <v>1 &gt; 4</v>
      </c>
      <c r="X3596" s="66">
        <f>A3596+SUMIFS(Presensi!F:F,Presensi!E:E,'Entry Data'!AP3596)</f>
        <v>1</v>
      </c>
      <c r="Y3596" s="66">
        <f>IFERROR(INDEX('Retasi Pricing'!F:F,MATCH('Entry Data'!AM3596,'Retasi Pricing'!E:E,0))*X3596,"")</f>
        <v>25000</v>
      </c>
      <c r="Z3596" s="62" t="s">
        <v>26</v>
      </c>
      <c r="AA3596" s="62" t="s">
        <v>27</v>
      </c>
      <c r="AB3596" s="32"/>
      <c r="AC3596" s="32" t="s">
        <v>188</v>
      </c>
      <c r="AD3596" s="32" t="str">
        <f t="shared" si="1014"/>
        <v/>
      </c>
      <c r="AF3596" s="5" t="str">
        <f t="shared" si="1015"/>
        <v>setianto44205</v>
      </c>
      <c r="AG3596" s="5" t="str">
        <f t="shared" si="1016"/>
        <v>BMJ 05444205UTARANIGHT</v>
      </c>
      <c r="AH3596" s="5" t="str">
        <f t="shared" si="1017"/>
        <v>setianto44205UTARANIGHT</v>
      </c>
      <c r="AI3596" s="5" t="str">
        <f t="shared" si="1018"/>
        <v>BMJ 05444205NIGHT</v>
      </c>
      <c r="AJ3596" s="5" t="str">
        <f t="shared" si="1019"/>
        <v>setianto44205NIGHT</v>
      </c>
      <c r="AK3596" s="5" t="str">
        <f t="shared" si="1020"/>
        <v>setiantoBMJ III</v>
      </c>
      <c r="AL3596" s="5" t="str">
        <f t="shared" si="1022"/>
        <v>2UTARA</v>
      </c>
      <c r="AM3596" s="5" t="str">
        <f t="shared" si="1023"/>
        <v>1 &gt; 4UTARA10 RODA</v>
      </c>
      <c r="AN3596" s="5" t="str">
        <f t="shared" si="1024"/>
        <v>setiantoBMJ III1 &gt; 4UTARA10 RODA</v>
      </c>
      <c r="AO3596" s="5" t="str">
        <f t="shared" si="1025"/>
        <v>setianto1 &gt; 4UTARA10 RODA</v>
      </c>
      <c r="AP3596" s="5" t="str">
        <f t="shared" si="1026"/>
        <v>44205NIGHT</v>
      </c>
    </row>
    <row r="3597" spans="1:42" x14ac:dyDescent="0.3">
      <c r="A3597" s="33">
        <v>1</v>
      </c>
      <c r="B3597" s="33"/>
      <c r="C3597" s="70">
        <v>44205</v>
      </c>
      <c r="D3597" s="71" t="s">
        <v>87</v>
      </c>
      <c r="E3597" s="70">
        <v>44205</v>
      </c>
      <c r="F3597" s="71">
        <v>5168609</v>
      </c>
      <c r="G3597" s="33" t="s">
        <v>20</v>
      </c>
      <c r="H3597" s="33" t="s">
        <v>21</v>
      </c>
      <c r="I3597" s="33" t="s">
        <v>51</v>
      </c>
      <c r="J3597" s="33" t="s">
        <v>23</v>
      </c>
      <c r="K3597" s="63" t="s">
        <v>67</v>
      </c>
      <c r="L3597" s="32" t="str">
        <f t="shared" si="1009"/>
        <v>FM260JD</v>
      </c>
      <c r="M3597" s="32" t="str">
        <f t="shared" si="1010"/>
        <v>BMJ III</v>
      </c>
      <c r="N3597" s="32" t="str">
        <f t="shared" si="1011"/>
        <v>10 RODA</v>
      </c>
      <c r="O3597" s="146">
        <v>0.94657407407407401</v>
      </c>
      <c r="P3597" s="65">
        <v>0.94657407407407401</v>
      </c>
      <c r="Q3597" s="65"/>
      <c r="R3597" s="66">
        <v>3</v>
      </c>
      <c r="S3597" s="66">
        <v>39980</v>
      </c>
      <c r="T3597" s="66">
        <v>14640</v>
      </c>
      <c r="U3597" s="67">
        <f t="shared" si="1021"/>
        <v>25.34</v>
      </c>
      <c r="V3597" s="66">
        <f t="shared" si="1012"/>
        <v>493977.95999999996</v>
      </c>
      <c r="W3597" s="66" t="str">
        <f t="shared" si="1013"/>
        <v>1 &gt; 4</v>
      </c>
      <c r="X3597" s="66">
        <f>A3597+SUMIFS(Presensi!F:F,Presensi!E:E,'Entry Data'!AP3597)</f>
        <v>1</v>
      </c>
      <c r="Y3597" s="66">
        <f>IFERROR(INDEX('Retasi Pricing'!F:F,MATCH('Entry Data'!AM3597,'Retasi Pricing'!E:E,0))*X3597,"")</f>
        <v>25000</v>
      </c>
      <c r="Z3597" s="62" t="s">
        <v>26</v>
      </c>
      <c r="AA3597" s="62" t="s">
        <v>27</v>
      </c>
      <c r="AB3597" s="32"/>
      <c r="AC3597" s="32" t="s">
        <v>188</v>
      </c>
      <c r="AD3597" s="32" t="str">
        <f t="shared" si="1014"/>
        <v/>
      </c>
      <c r="AF3597" s="5" t="str">
        <f t="shared" si="1015"/>
        <v>setianto44205</v>
      </c>
      <c r="AG3597" s="5" t="str">
        <f t="shared" si="1016"/>
        <v>BMJ 05444205UTARANIGHT</v>
      </c>
      <c r="AH3597" s="5" t="str">
        <f t="shared" si="1017"/>
        <v>setianto44205UTARANIGHT</v>
      </c>
      <c r="AI3597" s="5" t="str">
        <f t="shared" si="1018"/>
        <v>BMJ 05444205NIGHT</v>
      </c>
      <c r="AJ3597" s="5" t="str">
        <f t="shared" si="1019"/>
        <v>setianto44205NIGHT</v>
      </c>
      <c r="AK3597" s="5" t="str">
        <f t="shared" si="1020"/>
        <v>setiantoBMJ III</v>
      </c>
      <c r="AL3597" s="5" t="str">
        <f t="shared" si="1022"/>
        <v>3UTARA</v>
      </c>
      <c r="AM3597" s="5" t="str">
        <f t="shared" si="1023"/>
        <v>1 &gt; 4UTARA10 RODA</v>
      </c>
      <c r="AN3597" s="5" t="str">
        <f t="shared" si="1024"/>
        <v>setiantoBMJ III1 &gt; 4UTARA10 RODA</v>
      </c>
      <c r="AO3597" s="5" t="str">
        <f t="shared" si="1025"/>
        <v>setianto1 &gt; 4UTARA10 RODA</v>
      </c>
      <c r="AP3597" s="5" t="str">
        <f t="shared" si="1026"/>
        <v>44205NIGHT</v>
      </c>
    </row>
    <row r="3598" spans="1:42" x14ac:dyDescent="0.3">
      <c r="A3598" s="33">
        <v>1</v>
      </c>
      <c r="B3598" s="33"/>
      <c r="C3598" s="70">
        <v>44205</v>
      </c>
      <c r="D3598" s="71" t="s">
        <v>87</v>
      </c>
      <c r="E3598" s="70">
        <v>44206</v>
      </c>
      <c r="F3598" s="71">
        <v>5168698</v>
      </c>
      <c r="G3598" s="33" t="s">
        <v>20</v>
      </c>
      <c r="H3598" s="33" t="s">
        <v>21</v>
      </c>
      <c r="I3598" s="33" t="s">
        <v>123</v>
      </c>
      <c r="J3598" s="33" t="s">
        <v>23</v>
      </c>
      <c r="K3598" s="63" t="s">
        <v>71</v>
      </c>
      <c r="L3598" s="32" t="str">
        <f t="shared" si="1009"/>
        <v>FM260JD</v>
      </c>
      <c r="M3598" s="32" t="str">
        <f t="shared" si="1010"/>
        <v>BMJ III</v>
      </c>
      <c r="N3598" s="32" t="str">
        <f t="shared" si="1011"/>
        <v>10 RODA</v>
      </c>
      <c r="O3598" s="146">
        <v>2.9178240740740741E-2</v>
      </c>
      <c r="P3598" s="65">
        <v>2.9178240740740741E-2</v>
      </c>
      <c r="Q3598" s="65"/>
      <c r="R3598" s="66">
        <v>4</v>
      </c>
      <c r="S3598" s="66">
        <v>38940</v>
      </c>
      <c r="T3598" s="66">
        <v>14620</v>
      </c>
      <c r="U3598" s="67">
        <f t="shared" si="1021"/>
        <v>24.32</v>
      </c>
      <c r="V3598" s="66">
        <f t="shared" si="1012"/>
        <v>474094.08000000002</v>
      </c>
      <c r="W3598" s="66" t="str">
        <f t="shared" si="1013"/>
        <v>1 &gt; 4</v>
      </c>
      <c r="X3598" s="66">
        <f>A3598+SUMIFS(Presensi!F:F,Presensi!E:E,'Entry Data'!AP3598)</f>
        <v>1</v>
      </c>
      <c r="Y3598" s="66">
        <f>IFERROR(INDEX('Retasi Pricing'!F:F,MATCH('Entry Data'!AM3598,'Retasi Pricing'!E:E,0))*X3598,"")</f>
        <v>25000</v>
      </c>
      <c r="Z3598" s="62" t="s">
        <v>26</v>
      </c>
      <c r="AA3598" s="62" t="s">
        <v>27</v>
      </c>
      <c r="AB3598" s="32"/>
      <c r="AC3598" s="32" t="s">
        <v>216</v>
      </c>
      <c r="AD3598" s="32" t="str">
        <f t="shared" si="1014"/>
        <v/>
      </c>
      <c r="AF3598" s="5" t="str">
        <f t="shared" si="1015"/>
        <v>ruslan44205</v>
      </c>
      <c r="AG3598" s="5" t="str">
        <f t="shared" si="1016"/>
        <v>BMJ 05644205UTARANIGHT</v>
      </c>
      <c r="AH3598" s="5" t="str">
        <f t="shared" si="1017"/>
        <v>ruslan44205UTARANIGHT</v>
      </c>
      <c r="AI3598" s="5" t="str">
        <f t="shared" si="1018"/>
        <v>BMJ 05644205NIGHT</v>
      </c>
      <c r="AJ3598" s="5" t="str">
        <f t="shared" si="1019"/>
        <v>ruslan44205NIGHT</v>
      </c>
      <c r="AK3598" s="5" t="str">
        <f t="shared" si="1020"/>
        <v>ruslanBMJ III</v>
      </c>
      <c r="AL3598" s="5" t="str">
        <f t="shared" si="1022"/>
        <v>4UTARA</v>
      </c>
      <c r="AM3598" s="5" t="str">
        <f t="shared" si="1023"/>
        <v>1 &gt; 4UTARA10 RODA</v>
      </c>
      <c r="AN3598" s="5" t="str">
        <f t="shared" si="1024"/>
        <v>ruslanBMJ III1 &gt; 4UTARA10 RODA</v>
      </c>
      <c r="AO3598" s="5" t="str">
        <f t="shared" si="1025"/>
        <v>ruslan1 &gt; 4UTARA10 RODA</v>
      </c>
      <c r="AP3598" s="5" t="str">
        <f t="shared" si="1026"/>
        <v>44205NIGHT</v>
      </c>
    </row>
    <row r="3599" spans="1:42" x14ac:dyDescent="0.3">
      <c r="A3599" s="33">
        <v>1</v>
      </c>
      <c r="B3599" s="33"/>
      <c r="C3599" s="70">
        <v>44205</v>
      </c>
      <c r="D3599" s="71" t="s">
        <v>87</v>
      </c>
      <c r="E3599" s="70">
        <v>44206</v>
      </c>
      <c r="F3599" s="71">
        <v>5168751</v>
      </c>
      <c r="G3599" s="33" t="s">
        <v>20</v>
      </c>
      <c r="H3599" s="33" t="s">
        <v>21</v>
      </c>
      <c r="I3599" s="33" t="s">
        <v>51</v>
      </c>
      <c r="J3599" s="33" t="s">
        <v>46</v>
      </c>
      <c r="K3599" s="63" t="s">
        <v>71</v>
      </c>
      <c r="L3599" s="32" t="str">
        <f t="shared" si="1009"/>
        <v>FM260JD</v>
      </c>
      <c r="M3599" s="32" t="str">
        <f t="shared" si="1010"/>
        <v>BMJ III</v>
      </c>
      <c r="N3599" s="32" t="str">
        <f t="shared" si="1011"/>
        <v>10 RODA</v>
      </c>
      <c r="O3599" s="146">
        <v>8.5034722222222234E-2</v>
      </c>
      <c r="P3599" s="65">
        <v>8.5034722222222234E-2</v>
      </c>
      <c r="Q3599" s="65"/>
      <c r="R3599" s="66">
        <v>5</v>
      </c>
      <c r="S3599" s="66">
        <v>38640</v>
      </c>
      <c r="T3599" s="66">
        <v>14620</v>
      </c>
      <c r="U3599" s="67">
        <f t="shared" si="1021"/>
        <v>24.02</v>
      </c>
      <c r="V3599" s="66">
        <f t="shared" si="1012"/>
        <v>468245.87999999995</v>
      </c>
      <c r="W3599" s="66" t="str">
        <f t="shared" si="1013"/>
        <v>&gt; 5</v>
      </c>
      <c r="X3599" s="66">
        <f>A3599+SUMIFS(Presensi!F:F,Presensi!E:E,'Entry Data'!AP3599)</f>
        <v>1</v>
      </c>
      <c r="Y3599" s="66">
        <f>IFERROR(INDEX('Retasi Pricing'!F:F,MATCH('Entry Data'!AM3599,'Retasi Pricing'!E:E,0))*X3599,"")</f>
        <v>27650</v>
      </c>
      <c r="Z3599" s="62" t="s">
        <v>26</v>
      </c>
      <c r="AA3599" s="62" t="s">
        <v>27</v>
      </c>
      <c r="AB3599" s="32"/>
      <c r="AC3599" s="32" t="s">
        <v>216</v>
      </c>
      <c r="AD3599" s="32" t="str">
        <f t="shared" si="1014"/>
        <v/>
      </c>
      <c r="AF3599" s="5" t="str">
        <f t="shared" si="1015"/>
        <v>ruslan44205</v>
      </c>
      <c r="AG3599" s="5" t="str">
        <f t="shared" si="1016"/>
        <v>BMJ 05644205UTARANIGHT</v>
      </c>
      <c r="AH3599" s="5" t="str">
        <f t="shared" si="1017"/>
        <v>ruslan44205UTARANIGHT</v>
      </c>
      <c r="AI3599" s="5" t="str">
        <f t="shared" si="1018"/>
        <v>BMJ 05644205NIGHT</v>
      </c>
      <c r="AJ3599" s="5" t="str">
        <f t="shared" si="1019"/>
        <v>ruslan44205NIGHT</v>
      </c>
      <c r="AK3599" s="5" t="str">
        <f t="shared" si="1020"/>
        <v>ruslanBMJ III</v>
      </c>
      <c r="AL3599" s="5" t="str">
        <f t="shared" si="1022"/>
        <v>5UTARA</v>
      </c>
      <c r="AM3599" s="5" t="str">
        <f t="shared" si="1023"/>
        <v>&gt; 5UTARA10 RODA</v>
      </c>
      <c r="AN3599" s="5" t="str">
        <f t="shared" si="1024"/>
        <v>ruslanBMJ III&gt; 5UTARA10 RODA</v>
      </c>
      <c r="AO3599" s="5" t="str">
        <f t="shared" si="1025"/>
        <v>ruslan&gt; 5UTARA10 RODA</v>
      </c>
      <c r="AP3599" s="5" t="str">
        <f t="shared" si="1026"/>
        <v>44205NIGHT</v>
      </c>
    </row>
    <row r="3600" spans="1:42" x14ac:dyDescent="0.3">
      <c r="A3600" s="33">
        <v>1</v>
      </c>
      <c r="B3600" s="33"/>
      <c r="C3600" s="70">
        <v>44205</v>
      </c>
      <c r="D3600" s="71" t="s">
        <v>87</v>
      </c>
      <c r="E3600" s="70">
        <v>44206</v>
      </c>
      <c r="F3600" s="71">
        <v>5168808</v>
      </c>
      <c r="G3600" s="33" t="s">
        <v>20</v>
      </c>
      <c r="H3600" s="33" t="s">
        <v>21</v>
      </c>
      <c r="I3600" s="33" t="s">
        <v>51</v>
      </c>
      <c r="J3600" s="33" t="s">
        <v>46</v>
      </c>
      <c r="K3600" s="63" t="s">
        <v>71</v>
      </c>
      <c r="L3600" s="32" t="str">
        <f t="shared" si="1009"/>
        <v>FM260JD</v>
      </c>
      <c r="M3600" s="32" t="str">
        <f t="shared" si="1010"/>
        <v>BMJ III</v>
      </c>
      <c r="N3600" s="32" t="str">
        <f t="shared" si="1011"/>
        <v>10 RODA</v>
      </c>
      <c r="O3600" s="146">
        <v>0.14075231481481482</v>
      </c>
      <c r="P3600" s="65">
        <v>0.14075231481481482</v>
      </c>
      <c r="Q3600" s="65"/>
      <c r="R3600" s="66">
        <v>6</v>
      </c>
      <c r="S3600" s="66">
        <v>39300</v>
      </c>
      <c r="T3600" s="66">
        <v>14620</v>
      </c>
      <c r="U3600" s="67">
        <f t="shared" si="1021"/>
        <v>24.68</v>
      </c>
      <c r="V3600" s="66">
        <f t="shared" si="1012"/>
        <v>481111.92</v>
      </c>
      <c r="W3600" s="66" t="str">
        <f t="shared" si="1013"/>
        <v>&gt; 6</v>
      </c>
      <c r="X3600" s="66">
        <f>A3600+SUMIFS(Presensi!F:F,Presensi!E:E,'Entry Data'!AP3600)</f>
        <v>1</v>
      </c>
      <c r="Y3600" s="66">
        <f>IFERROR(INDEX('Retasi Pricing'!F:F,MATCH('Entry Data'!AM3600,'Retasi Pricing'!E:E,0))*X3600,"")</f>
        <v>30800</v>
      </c>
      <c r="Z3600" s="62" t="s">
        <v>26</v>
      </c>
      <c r="AA3600" s="62" t="s">
        <v>27</v>
      </c>
      <c r="AB3600" s="32"/>
      <c r="AC3600" s="32" t="s">
        <v>216</v>
      </c>
      <c r="AD3600" s="32" t="str">
        <f t="shared" si="1014"/>
        <v/>
      </c>
      <c r="AF3600" s="5" t="str">
        <f t="shared" si="1015"/>
        <v>ruslan44205</v>
      </c>
      <c r="AG3600" s="5" t="str">
        <f t="shared" si="1016"/>
        <v>BMJ 05644205UTARANIGHT</v>
      </c>
      <c r="AH3600" s="5" t="str">
        <f t="shared" si="1017"/>
        <v>ruslan44205UTARANIGHT</v>
      </c>
      <c r="AI3600" s="5" t="str">
        <f t="shared" si="1018"/>
        <v>BMJ 05644205NIGHT</v>
      </c>
      <c r="AJ3600" s="5" t="str">
        <f t="shared" si="1019"/>
        <v>ruslan44205NIGHT</v>
      </c>
      <c r="AK3600" s="5" t="str">
        <f t="shared" si="1020"/>
        <v>ruslanBMJ III</v>
      </c>
      <c r="AL3600" s="5" t="str">
        <f t="shared" si="1022"/>
        <v>6UTARA</v>
      </c>
      <c r="AM3600" s="5" t="str">
        <f t="shared" si="1023"/>
        <v>&gt; 6UTARA10 RODA</v>
      </c>
      <c r="AN3600" s="5" t="str">
        <f t="shared" si="1024"/>
        <v>ruslanBMJ III&gt; 6UTARA10 RODA</v>
      </c>
      <c r="AO3600" s="5" t="str">
        <f t="shared" si="1025"/>
        <v>ruslan&gt; 6UTARA10 RODA</v>
      </c>
      <c r="AP3600" s="5" t="str">
        <f t="shared" si="1026"/>
        <v>44205NIGHT</v>
      </c>
    </row>
    <row r="3601" spans="1:42" x14ac:dyDescent="0.3">
      <c r="A3601" s="33">
        <v>1</v>
      </c>
      <c r="B3601" s="33"/>
      <c r="C3601" s="70">
        <v>44205</v>
      </c>
      <c r="D3601" s="71" t="s">
        <v>87</v>
      </c>
      <c r="E3601" s="70">
        <v>44206</v>
      </c>
      <c r="F3601" s="71">
        <v>5168859</v>
      </c>
      <c r="G3601" s="33" t="s">
        <v>20</v>
      </c>
      <c r="H3601" s="33" t="s">
        <v>21</v>
      </c>
      <c r="I3601" s="33" t="s">
        <v>51</v>
      </c>
      <c r="J3601" s="33" t="s">
        <v>46</v>
      </c>
      <c r="K3601" s="63" t="s">
        <v>71</v>
      </c>
      <c r="L3601" s="32" t="str">
        <f t="shared" si="1009"/>
        <v>FM260JD</v>
      </c>
      <c r="M3601" s="32" t="str">
        <f t="shared" si="1010"/>
        <v>BMJ III</v>
      </c>
      <c r="N3601" s="32" t="str">
        <f t="shared" si="1011"/>
        <v>10 RODA</v>
      </c>
      <c r="O3601" s="146">
        <v>0.19796296296296298</v>
      </c>
      <c r="P3601" s="65">
        <v>0.19796296296296298</v>
      </c>
      <c r="Q3601" s="65"/>
      <c r="R3601" s="66">
        <v>7</v>
      </c>
      <c r="S3601" s="66">
        <v>39800</v>
      </c>
      <c r="T3601" s="66">
        <v>14620</v>
      </c>
      <c r="U3601" s="67">
        <f t="shared" si="1021"/>
        <v>25.18</v>
      </c>
      <c r="V3601" s="66">
        <f t="shared" si="1012"/>
        <v>490858.92</v>
      </c>
      <c r="W3601" s="66" t="str">
        <f t="shared" si="1013"/>
        <v>7 &gt;</v>
      </c>
      <c r="X3601" s="66">
        <f>A3601+SUMIFS(Presensi!F:F,Presensi!E:E,'Entry Data'!AP3601)</f>
        <v>1</v>
      </c>
      <c r="Y3601" s="66">
        <f>IFERROR(INDEX('Retasi Pricing'!F:F,MATCH('Entry Data'!AM3601,'Retasi Pricing'!E:E,0))*X3601,"")</f>
        <v>37750</v>
      </c>
      <c r="Z3601" s="62" t="s">
        <v>26</v>
      </c>
      <c r="AA3601" s="62" t="s">
        <v>27</v>
      </c>
      <c r="AB3601" s="32"/>
      <c r="AC3601" s="32" t="s">
        <v>216</v>
      </c>
      <c r="AD3601" s="32" t="str">
        <f t="shared" si="1014"/>
        <v/>
      </c>
      <c r="AF3601" s="5" t="str">
        <f t="shared" si="1015"/>
        <v>ruslan44205</v>
      </c>
      <c r="AG3601" s="5" t="str">
        <f t="shared" si="1016"/>
        <v>BMJ 05644205UTARANIGHT</v>
      </c>
      <c r="AH3601" s="5" t="str">
        <f t="shared" si="1017"/>
        <v>ruslan44205UTARANIGHT</v>
      </c>
      <c r="AI3601" s="5" t="str">
        <f t="shared" si="1018"/>
        <v>BMJ 05644205NIGHT</v>
      </c>
      <c r="AJ3601" s="5" t="str">
        <f t="shared" si="1019"/>
        <v>ruslan44205NIGHT</v>
      </c>
      <c r="AK3601" s="5" t="str">
        <f t="shared" si="1020"/>
        <v>ruslanBMJ III</v>
      </c>
      <c r="AL3601" s="5" t="str">
        <f t="shared" si="1022"/>
        <v>7UTARA</v>
      </c>
      <c r="AM3601" s="5" t="str">
        <f t="shared" si="1023"/>
        <v>7 &gt;UTARA10 RODA</v>
      </c>
      <c r="AN3601" s="5" t="str">
        <f t="shared" si="1024"/>
        <v>ruslanBMJ III7 &gt;UTARA10 RODA</v>
      </c>
      <c r="AO3601" s="5" t="str">
        <f t="shared" si="1025"/>
        <v>ruslan7 &gt;UTARA10 RODA</v>
      </c>
      <c r="AP3601" s="5" t="str">
        <f t="shared" si="1026"/>
        <v>44205NIGHT</v>
      </c>
    </row>
    <row r="3602" spans="1:42" x14ac:dyDescent="0.3">
      <c r="A3602" s="33">
        <v>1</v>
      </c>
      <c r="B3602" s="33"/>
      <c r="C3602" s="70">
        <v>44205</v>
      </c>
      <c r="D3602" s="71" t="s">
        <v>87</v>
      </c>
      <c r="E3602" s="70">
        <v>44205</v>
      </c>
      <c r="F3602" s="71">
        <v>5168493</v>
      </c>
      <c r="G3602" s="33" t="s">
        <v>20</v>
      </c>
      <c r="H3602" s="33" t="s">
        <v>21</v>
      </c>
      <c r="I3602" s="33" t="s">
        <v>51</v>
      </c>
      <c r="J3602" s="33" t="s">
        <v>46</v>
      </c>
      <c r="K3602" s="63" t="s">
        <v>71</v>
      </c>
      <c r="L3602" s="32" t="str">
        <f t="shared" si="1009"/>
        <v>FM260JD</v>
      </c>
      <c r="M3602" s="32" t="str">
        <f t="shared" si="1010"/>
        <v>BMJ III</v>
      </c>
      <c r="N3602" s="32" t="str">
        <f t="shared" si="1011"/>
        <v>10 RODA</v>
      </c>
      <c r="O3602" s="146">
        <v>0.85195601851851854</v>
      </c>
      <c r="P3602" s="65">
        <v>0.861261574074074</v>
      </c>
      <c r="Q3602" s="65"/>
      <c r="R3602" s="66">
        <v>1</v>
      </c>
      <c r="S3602" s="66">
        <v>37920</v>
      </c>
      <c r="T3602" s="66">
        <v>14620</v>
      </c>
      <c r="U3602" s="67">
        <f t="shared" si="1021"/>
        <v>23.3</v>
      </c>
      <c r="V3602" s="66">
        <f t="shared" si="1012"/>
        <v>454210.20000000007</v>
      </c>
      <c r="W3602" s="66" t="str">
        <f t="shared" si="1013"/>
        <v>1 &gt; 4</v>
      </c>
      <c r="X3602" s="66">
        <f>A3602+SUMIFS(Presensi!F:F,Presensi!E:E,'Entry Data'!AP3602)</f>
        <v>1</v>
      </c>
      <c r="Y3602" s="66">
        <f>IFERROR(INDEX('Retasi Pricing'!F:F,MATCH('Entry Data'!AM3602,'Retasi Pricing'!E:E,0))*X3602,"")</f>
        <v>25000</v>
      </c>
      <c r="Z3602" s="62" t="s">
        <v>26</v>
      </c>
      <c r="AA3602" s="62" t="s">
        <v>27</v>
      </c>
      <c r="AB3602" s="32"/>
      <c r="AC3602" s="32" t="s">
        <v>216</v>
      </c>
      <c r="AD3602" s="32" t="str">
        <f t="shared" si="1014"/>
        <v/>
      </c>
      <c r="AF3602" s="5" t="str">
        <f t="shared" si="1015"/>
        <v>ruslan44205</v>
      </c>
      <c r="AG3602" s="5" t="str">
        <f t="shared" si="1016"/>
        <v>BMJ 05644205UTARANIGHT</v>
      </c>
      <c r="AH3602" s="5" t="str">
        <f t="shared" si="1017"/>
        <v>ruslan44205UTARANIGHT</v>
      </c>
      <c r="AI3602" s="5" t="str">
        <f t="shared" si="1018"/>
        <v>BMJ 05644205NIGHT</v>
      </c>
      <c r="AJ3602" s="5" t="str">
        <f t="shared" si="1019"/>
        <v>ruslan44205NIGHT</v>
      </c>
      <c r="AK3602" s="5" t="str">
        <f t="shared" si="1020"/>
        <v>ruslanBMJ III</v>
      </c>
      <c r="AL3602" s="5" t="str">
        <f t="shared" si="1022"/>
        <v>1UTARA</v>
      </c>
      <c r="AM3602" s="5" t="str">
        <f t="shared" si="1023"/>
        <v>1 &gt; 4UTARA10 RODA</v>
      </c>
      <c r="AN3602" s="5" t="str">
        <f t="shared" si="1024"/>
        <v>ruslanBMJ III1 &gt; 4UTARA10 RODA</v>
      </c>
      <c r="AO3602" s="5" t="str">
        <f t="shared" si="1025"/>
        <v>ruslan1 &gt; 4UTARA10 RODA</v>
      </c>
      <c r="AP3602" s="5" t="str">
        <f t="shared" si="1026"/>
        <v>44205NIGHT</v>
      </c>
    </row>
    <row r="3603" spans="1:42" x14ac:dyDescent="0.3">
      <c r="A3603" s="33">
        <v>1</v>
      </c>
      <c r="B3603" s="33"/>
      <c r="C3603" s="70">
        <v>44205</v>
      </c>
      <c r="D3603" s="71" t="s">
        <v>87</v>
      </c>
      <c r="E3603" s="70">
        <v>44205</v>
      </c>
      <c r="F3603" s="71">
        <v>5168575</v>
      </c>
      <c r="G3603" s="33" t="s">
        <v>20</v>
      </c>
      <c r="H3603" s="33" t="s">
        <v>21</v>
      </c>
      <c r="I3603" s="33" t="s">
        <v>51</v>
      </c>
      <c r="J3603" s="33" t="s">
        <v>46</v>
      </c>
      <c r="K3603" s="63" t="s">
        <v>71</v>
      </c>
      <c r="L3603" s="32" t="str">
        <f t="shared" si="1009"/>
        <v>FM260JD</v>
      </c>
      <c r="M3603" s="32" t="str">
        <f t="shared" si="1010"/>
        <v>BMJ III</v>
      </c>
      <c r="N3603" s="32" t="str">
        <f t="shared" si="1011"/>
        <v>10 RODA</v>
      </c>
      <c r="O3603" s="146">
        <v>0.91533564814814816</v>
      </c>
      <c r="P3603" s="65">
        <v>0.91533564814814816</v>
      </c>
      <c r="Q3603" s="65"/>
      <c r="R3603" s="66">
        <v>2</v>
      </c>
      <c r="S3603" s="66">
        <v>39240</v>
      </c>
      <c r="T3603" s="66">
        <v>14620</v>
      </c>
      <c r="U3603" s="67">
        <f t="shared" si="1021"/>
        <v>24.62</v>
      </c>
      <c r="V3603" s="66">
        <f t="shared" si="1012"/>
        <v>479942.27999999997</v>
      </c>
      <c r="W3603" s="66" t="str">
        <f t="shared" si="1013"/>
        <v>1 &gt; 4</v>
      </c>
      <c r="X3603" s="66">
        <f>A3603+SUMIFS(Presensi!F:F,Presensi!E:E,'Entry Data'!AP3603)</f>
        <v>1</v>
      </c>
      <c r="Y3603" s="66">
        <f>IFERROR(INDEX('Retasi Pricing'!F:F,MATCH('Entry Data'!AM3603,'Retasi Pricing'!E:E,0))*X3603,"")</f>
        <v>25000</v>
      </c>
      <c r="Z3603" s="62" t="s">
        <v>26</v>
      </c>
      <c r="AA3603" s="62" t="s">
        <v>27</v>
      </c>
      <c r="AB3603" s="32"/>
      <c r="AC3603" s="32" t="s">
        <v>216</v>
      </c>
      <c r="AD3603" s="32" t="str">
        <f t="shared" si="1014"/>
        <v/>
      </c>
      <c r="AF3603" s="5" t="str">
        <f t="shared" si="1015"/>
        <v>ruslan44205</v>
      </c>
      <c r="AG3603" s="5" t="str">
        <f t="shared" si="1016"/>
        <v>BMJ 05644205UTARANIGHT</v>
      </c>
      <c r="AH3603" s="5" t="str">
        <f t="shared" si="1017"/>
        <v>ruslan44205UTARANIGHT</v>
      </c>
      <c r="AI3603" s="5" t="str">
        <f t="shared" si="1018"/>
        <v>BMJ 05644205NIGHT</v>
      </c>
      <c r="AJ3603" s="5" t="str">
        <f t="shared" si="1019"/>
        <v>ruslan44205NIGHT</v>
      </c>
      <c r="AK3603" s="5" t="str">
        <f t="shared" si="1020"/>
        <v>ruslanBMJ III</v>
      </c>
      <c r="AL3603" s="5" t="str">
        <f t="shared" si="1022"/>
        <v>2UTARA</v>
      </c>
      <c r="AM3603" s="5" t="str">
        <f t="shared" si="1023"/>
        <v>1 &gt; 4UTARA10 RODA</v>
      </c>
      <c r="AN3603" s="5" t="str">
        <f t="shared" si="1024"/>
        <v>ruslanBMJ III1 &gt; 4UTARA10 RODA</v>
      </c>
      <c r="AO3603" s="5" t="str">
        <f t="shared" si="1025"/>
        <v>ruslan1 &gt; 4UTARA10 RODA</v>
      </c>
      <c r="AP3603" s="5" t="str">
        <f t="shared" si="1026"/>
        <v>44205NIGHT</v>
      </c>
    </row>
    <row r="3604" spans="1:42" x14ac:dyDescent="0.3">
      <c r="A3604" s="33">
        <v>1</v>
      </c>
      <c r="B3604" s="33"/>
      <c r="C3604" s="70">
        <v>44205</v>
      </c>
      <c r="D3604" s="71" t="s">
        <v>87</v>
      </c>
      <c r="E3604" s="70">
        <v>44205</v>
      </c>
      <c r="F3604" s="71">
        <v>5168646</v>
      </c>
      <c r="G3604" s="33" t="s">
        <v>20</v>
      </c>
      <c r="H3604" s="33" t="s">
        <v>21</v>
      </c>
      <c r="I3604" s="33" t="s">
        <v>51</v>
      </c>
      <c r="J3604" s="33" t="s">
        <v>46</v>
      </c>
      <c r="K3604" s="63" t="s">
        <v>71</v>
      </c>
      <c r="L3604" s="32" t="str">
        <f t="shared" si="1009"/>
        <v>FM260JD</v>
      </c>
      <c r="M3604" s="32" t="str">
        <f t="shared" si="1010"/>
        <v>BMJ III</v>
      </c>
      <c r="N3604" s="32" t="str">
        <f t="shared" si="1011"/>
        <v>10 RODA</v>
      </c>
      <c r="O3604" s="146">
        <v>0.97429398148148139</v>
      </c>
      <c r="P3604" s="65">
        <v>0.97429398148148139</v>
      </c>
      <c r="Q3604" s="65"/>
      <c r="R3604" s="66">
        <v>3</v>
      </c>
      <c r="S3604" s="66">
        <v>39020</v>
      </c>
      <c r="T3604" s="66">
        <v>14620</v>
      </c>
      <c r="U3604" s="67">
        <f t="shared" si="1021"/>
        <v>24.4</v>
      </c>
      <c r="V3604" s="66">
        <f t="shared" si="1012"/>
        <v>475653.6</v>
      </c>
      <c r="W3604" s="66" t="str">
        <f t="shared" si="1013"/>
        <v>1 &gt; 4</v>
      </c>
      <c r="X3604" s="66">
        <f>A3604+SUMIFS(Presensi!F:F,Presensi!E:E,'Entry Data'!AP3604)</f>
        <v>1</v>
      </c>
      <c r="Y3604" s="66">
        <f>IFERROR(INDEX('Retasi Pricing'!F:F,MATCH('Entry Data'!AM3604,'Retasi Pricing'!E:E,0))*X3604,"")</f>
        <v>25000</v>
      </c>
      <c r="Z3604" s="62" t="s">
        <v>26</v>
      </c>
      <c r="AA3604" s="62" t="s">
        <v>27</v>
      </c>
      <c r="AB3604" s="32"/>
      <c r="AC3604" s="32" t="s">
        <v>216</v>
      </c>
      <c r="AD3604" s="32" t="str">
        <f t="shared" si="1014"/>
        <v/>
      </c>
      <c r="AF3604" s="5" t="str">
        <f t="shared" si="1015"/>
        <v>ruslan44205</v>
      </c>
      <c r="AG3604" s="5" t="str">
        <f t="shared" si="1016"/>
        <v>BMJ 05644205UTARANIGHT</v>
      </c>
      <c r="AH3604" s="5" t="str">
        <f t="shared" si="1017"/>
        <v>ruslan44205UTARANIGHT</v>
      </c>
      <c r="AI3604" s="5" t="str">
        <f t="shared" si="1018"/>
        <v>BMJ 05644205NIGHT</v>
      </c>
      <c r="AJ3604" s="5" t="str">
        <f t="shared" si="1019"/>
        <v>ruslan44205NIGHT</v>
      </c>
      <c r="AK3604" s="5" t="str">
        <f t="shared" si="1020"/>
        <v>ruslanBMJ III</v>
      </c>
      <c r="AL3604" s="5" t="str">
        <f t="shared" si="1022"/>
        <v>3UTARA</v>
      </c>
      <c r="AM3604" s="5" t="str">
        <f t="shared" si="1023"/>
        <v>1 &gt; 4UTARA10 RODA</v>
      </c>
      <c r="AN3604" s="5" t="str">
        <f t="shared" si="1024"/>
        <v>ruslanBMJ III1 &gt; 4UTARA10 RODA</v>
      </c>
      <c r="AO3604" s="5" t="str">
        <f t="shared" si="1025"/>
        <v>ruslan1 &gt; 4UTARA10 RODA</v>
      </c>
      <c r="AP3604" s="5" t="str">
        <f t="shared" si="1026"/>
        <v>44205NIGHT</v>
      </c>
    </row>
    <row r="3605" spans="1:42" x14ac:dyDescent="0.3">
      <c r="A3605" s="33">
        <v>1</v>
      </c>
      <c r="B3605" s="33"/>
      <c r="C3605" s="70">
        <v>44205</v>
      </c>
      <c r="D3605" s="71" t="s">
        <v>87</v>
      </c>
      <c r="E3605" s="70">
        <v>44206</v>
      </c>
      <c r="F3605" s="71">
        <v>5168682</v>
      </c>
      <c r="G3605" s="33" t="s">
        <v>20</v>
      </c>
      <c r="H3605" s="33" t="s">
        <v>21</v>
      </c>
      <c r="I3605" s="33" t="s">
        <v>51</v>
      </c>
      <c r="J3605" s="33" t="s">
        <v>46</v>
      </c>
      <c r="K3605" s="63" t="s">
        <v>73</v>
      </c>
      <c r="L3605" s="32" t="str">
        <f t="shared" si="1009"/>
        <v>FM260JD</v>
      </c>
      <c r="M3605" s="32" t="str">
        <f t="shared" si="1010"/>
        <v>BMJ</v>
      </c>
      <c r="N3605" s="32" t="str">
        <f t="shared" si="1011"/>
        <v>10 RODA</v>
      </c>
      <c r="O3605" s="146">
        <v>9.2476851851851852E-3</v>
      </c>
      <c r="P3605" s="65">
        <v>9.2476851851851852E-3</v>
      </c>
      <c r="Q3605" s="65"/>
      <c r="R3605" s="66">
        <v>4</v>
      </c>
      <c r="S3605" s="66">
        <v>39040</v>
      </c>
      <c r="T3605" s="66">
        <v>14400</v>
      </c>
      <c r="U3605" s="67">
        <f t="shared" si="1021"/>
        <v>24.64</v>
      </c>
      <c r="V3605" s="66">
        <f t="shared" si="1012"/>
        <v>480332.16000000003</v>
      </c>
      <c r="W3605" s="66" t="str">
        <f t="shared" si="1013"/>
        <v>1 &gt; 4</v>
      </c>
      <c r="X3605" s="66">
        <f>A3605+SUMIFS(Presensi!F:F,Presensi!E:E,'Entry Data'!AP3605)</f>
        <v>1</v>
      </c>
      <c r="Y3605" s="66">
        <f>IFERROR(INDEX('Retasi Pricing'!F:F,MATCH('Entry Data'!AM3605,'Retasi Pricing'!E:E,0))*X3605,"")</f>
        <v>25000</v>
      </c>
      <c r="Z3605" s="62" t="s">
        <v>26</v>
      </c>
      <c r="AA3605" s="62" t="s">
        <v>27</v>
      </c>
      <c r="AB3605" s="32"/>
      <c r="AC3605" s="32" t="s">
        <v>376</v>
      </c>
      <c r="AD3605" s="32" t="str">
        <f t="shared" si="1014"/>
        <v/>
      </c>
      <c r="AF3605" s="5" t="str">
        <f t="shared" si="1015"/>
        <v>ahmad saputra44205</v>
      </c>
      <c r="AG3605" s="5" t="str">
        <f t="shared" si="1016"/>
        <v>BMJ 06544205UTARANIGHT</v>
      </c>
      <c r="AH3605" s="5" t="str">
        <f t="shared" si="1017"/>
        <v>ahmad saputra44205UTARANIGHT</v>
      </c>
      <c r="AI3605" s="5" t="str">
        <f t="shared" si="1018"/>
        <v>BMJ 06544205NIGHT</v>
      </c>
      <c r="AJ3605" s="5" t="str">
        <f t="shared" si="1019"/>
        <v>ahmad saputra44205NIGHT</v>
      </c>
      <c r="AK3605" s="5" t="str">
        <f t="shared" si="1020"/>
        <v>ahmad saputraBMJ</v>
      </c>
      <c r="AL3605" s="5" t="str">
        <f t="shared" si="1022"/>
        <v>4UTARA</v>
      </c>
      <c r="AM3605" s="5" t="str">
        <f t="shared" si="1023"/>
        <v>1 &gt; 4UTARA10 RODA</v>
      </c>
      <c r="AN3605" s="5" t="str">
        <f t="shared" si="1024"/>
        <v>ahmad saputraBMJ1 &gt; 4UTARA10 RODA</v>
      </c>
      <c r="AO3605" s="5" t="str">
        <f t="shared" si="1025"/>
        <v>ahmad saputra1 &gt; 4UTARA10 RODA</v>
      </c>
      <c r="AP3605" s="5" t="str">
        <f t="shared" si="1026"/>
        <v>44205NIGHT</v>
      </c>
    </row>
    <row r="3606" spans="1:42" x14ac:dyDescent="0.3">
      <c r="A3606" s="33">
        <v>1</v>
      </c>
      <c r="B3606" s="33"/>
      <c r="C3606" s="70">
        <v>44205</v>
      </c>
      <c r="D3606" s="71" t="s">
        <v>87</v>
      </c>
      <c r="E3606" s="70">
        <v>44206</v>
      </c>
      <c r="F3606" s="71">
        <v>5168743</v>
      </c>
      <c r="G3606" s="33" t="s">
        <v>20</v>
      </c>
      <c r="H3606" s="33" t="s">
        <v>21</v>
      </c>
      <c r="I3606" s="33" t="s">
        <v>51</v>
      </c>
      <c r="J3606" s="33" t="s">
        <v>46</v>
      </c>
      <c r="K3606" s="63" t="s">
        <v>73</v>
      </c>
      <c r="L3606" s="32" t="str">
        <f t="shared" si="1009"/>
        <v>FM260JD</v>
      </c>
      <c r="M3606" s="32" t="str">
        <f t="shared" si="1010"/>
        <v>BMJ</v>
      </c>
      <c r="N3606" s="32" t="str">
        <f t="shared" si="1011"/>
        <v>10 RODA</v>
      </c>
      <c r="O3606" s="146">
        <v>7.4988425925925931E-2</v>
      </c>
      <c r="P3606" s="65">
        <v>7.4988425925925931E-2</v>
      </c>
      <c r="Q3606" s="65"/>
      <c r="R3606" s="66">
        <v>5</v>
      </c>
      <c r="S3606" s="66">
        <v>39400</v>
      </c>
      <c r="T3606" s="66">
        <v>14400</v>
      </c>
      <c r="U3606" s="67">
        <f t="shared" si="1021"/>
        <v>25</v>
      </c>
      <c r="V3606" s="66">
        <f t="shared" si="1012"/>
        <v>487350</v>
      </c>
      <c r="W3606" s="66" t="str">
        <f t="shared" si="1013"/>
        <v>&gt; 5</v>
      </c>
      <c r="X3606" s="66">
        <f>A3606+SUMIFS(Presensi!F:F,Presensi!E:E,'Entry Data'!AP3606)</f>
        <v>1</v>
      </c>
      <c r="Y3606" s="66">
        <f>IFERROR(INDEX('Retasi Pricing'!F:F,MATCH('Entry Data'!AM3606,'Retasi Pricing'!E:E,0))*X3606,"")</f>
        <v>27650</v>
      </c>
      <c r="Z3606" s="62" t="s">
        <v>26</v>
      </c>
      <c r="AA3606" s="62" t="s">
        <v>27</v>
      </c>
      <c r="AB3606" s="32"/>
      <c r="AC3606" s="32" t="s">
        <v>376</v>
      </c>
      <c r="AD3606" s="32" t="str">
        <f t="shared" si="1014"/>
        <v/>
      </c>
      <c r="AF3606" s="5" t="str">
        <f t="shared" si="1015"/>
        <v>ahmad saputra44205</v>
      </c>
      <c r="AG3606" s="5" t="str">
        <f t="shared" si="1016"/>
        <v>BMJ 06544205UTARANIGHT</v>
      </c>
      <c r="AH3606" s="5" t="str">
        <f t="shared" si="1017"/>
        <v>ahmad saputra44205UTARANIGHT</v>
      </c>
      <c r="AI3606" s="5" t="str">
        <f t="shared" si="1018"/>
        <v>BMJ 06544205NIGHT</v>
      </c>
      <c r="AJ3606" s="5" t="str">
        <f t="shared" si="1019"/>
        <v>ahmad saputra44205NIGHT</v>
      </c>
      <c r="AK3606" s="5" t="str">
        <f t="shared" si="1020"/>
        <v>ahmad saputraBMJ</v>
      </c>
      <c r="AL3606" s="5" t="str">
        <f t="shared" si="1022"/>
        <v>5UTARA</v>
      </c>
      <c r="AM3606" s="5" t="str">
        <f t="shared" si="1023"/>
        <v>&gt; 5UTARA10 RODA</v>
      </c>
      <c r="AN3606" s="5" t="str">
        <f t="shared" si="1024"/>
        <v>ahmad saputraBMJ&gt; 5UTARA10 RODA</v>
      </c>
      <c r="AO3606" s="5" t="str">
        <f t="shared" si="1025"/>
        <v>ahmad saputra&gt; 5UTARA10 RODA</v>
      </c>
      <c r="AP3606" s="5" t="str">
        <f t="shared" si="1026"/>
        <v>44205NIGHT</v>
      </c>
    </row>
    <row r="3607" spans="1:42" x14ac:dyDescent="0.3">
      <c r="A3607" s="33">
        <v>1</v>
      </c>
      <c r="B3607" s="33"/>
      <c r="C3607" s="70">
        <v>44205</v>
      </c>
      <c r="D3607" s="71" t="s">
        <v>87</v>
      </c>
      <c r="E3607" s="70">
        <v>44206</v>
      </c>
      <c r="F3607" s="71">
        <v>5168804</v>
      </c>
      <c r="G3607" s="33" t="s">
        <v>20</v>
      </c>
      <c r="H3607" s="33" t="s">
        <v>21</v>
      </c>
      <c r="I3607" s="33" t="s">
        <v>51</v>
      </c>
      <c r="J3607" s="33" t="s">
        <v>23</v>
      </c>
      <c r="K3607" s="63" t="s">
        <v>73</v>
      </c>
      <c r="L3607" s="32" t="str">
        <f t="shared" si="1009"/>
        <v>FM260JD</v>
      </c>
      <c r="M3607" s="32" t="str">
        <f t="shared" si="1010"/>
        <v>BMJ</v>
      </c>
      <c r="N3607" s="32" t="str">
        <f t="shared" si="1011"/>
        <v>10 RODA</v>
      </c>
      <c r="O3607" s="146">
        <v>0.13671296296296295</v>
      </c>
      <c r="P3607" s="65">
        <v>0.13671296296296295</v>
      </c>
      <c r="Q3607" s="65"/>
      <c r="R3607" s="66">
        <v>6</v>
      </c>
      <c r="S3607" s="66">
        <v>39300</v>
      </c>
      <c r="T3607" s="66">
        <v>14400</v>
      </c>
      <c r="U3607" s="67">
        <f t="shared" si="1021"/>
        <v>24.9</v>
      </c>
      <c r="V3607" s="66">
        <f t="shared" si="1012"/>
        <v>485400.6</v>
      </c>
      <c r="W3607" s="66" t="str">
        <f t="shared" si="1013"/>
        <v>&gt; 6</v>
      </c>
      <c r="X3607" s="66">
        <f>A3607+SUMIFS(Presensi!F:F,Presensi!E:E,'Entry Data'!AP3607)</f>
        <v>1</v>
      </c>
      <c r="Y3607" s="66">
        <f>IFERROR(INDEX('Retasi Pricing'!F:F,MATCH('Entry Data'!AM3607,'Retasi Pricing'!E:E,0))*X3607,"")</f>
        <v>30800</v>
      </c>
      <c r="Z3607" s="62" t="s">
        <v>26</v>
      </c>
      <c r="AA3607" s="62" t="s">
        <v>27</v>
      </c>
      <c r="AB3607" s="32"/>
      <c r="AC3607" s="32" t="s">
        <v>376</v>
      </c>
      <c r="AD3607" s="32" t="str">
        <f t="shared" si="1014"/>
        <v/>
      </c>
      <c r="AF3607" s="5" t="str">
        <f t="shared" si="1015"/>
        <v>ahmad saputra44205</v>
      </c>
      <c r="AG3607" s="5" t="str">
        <f t="shared" si="1016"/>
        <v>BMJ 06544205UTARANIGHT</v>
      </c>
      <c r="AH3607" s="5" t="str">
        <f t="shared" si="1017"/>
        <v>ahmad saputra44205UTARANIGHT</v>
      </c>
      <c r="AI3607" s="5" t="str">
        <f t="shared" si="1018"/>
        <v>BMJ 06544205NIGHT</v>
      </c>
      <c r="AJ3607" s="5" t="str">
        <f t="shared" si="1019"/>
        <v>ahmad saputra44205NIGHT</v>
      </c>
      <c r="AK3607" s="5" t="str">
        <f t="shared" si="1020"/>
        <v>ahmad saputraBMJ</v>
      </c>
      <c r="AL3607" s="5" t="str">
        <f t="shared" si="1022"/>
        <v>6UTARA</v>
      </c>
      <c r="AM3607" s="5" t="str">
        <f t="shared" si="1023"/>
        <v>&gt; 6UTARA10 RODA</v>
      </c>
      <c r="AN3607" s="5" t="str">
        <f t="shared" si="1024"/>
        <v>ahmad saputraBMJ&gt; 6UTARA10 RODA</v>
      </c>
      <c r="AO3607" s="5" t="str">
        <f t="shared" si="1025"/>
        <v>ahmad saputra&gt; 6UTARA10 RODA</v>
      </c>
      <c r="AP3607" s="5" t="str">
        <f t="shared" si="1026"/>
        <v>44205NIGHT</v>
      </c>
    </row>
    <row r="3608" spans="1:42" x14ac:dyDescent="0.3">
      <c r="A3608" s="33">
        <v>1</v>
      </c>
      <c r="B3608" s="33"/>
      <c r="C3608" s="70">
        <v>44205</v>
      </c>
      <c r="D3608" s="71" t="s">
        <v>87</v>
      </c>
      <c r="E3608" s="70">
        <v>44206</v>
      </c>
      <c r="F3608" s="71">
        <v>5168881</v>
      </c>
      <c r="G3608" s="33" t="s">
        <v>20</v>
      </c>
      <c r="H3608" s="33" t="s">
        <v>21</v>
      </c>
      <c r="I3608" s="33" t="s">
        <v>51</v>
      </c>
      <c r="J3608" s="33" t="s">
        <v>46</v>
      </c>
      <c r="K3608" s="63" t="s">
        <v>73</v>
      </c>
      <c r="L3608" s="32" t="str">
        <f t="shared" si="1009"/>
        <v>FM260JD</v>
      </c>
      <c r="M3608" s="32" t="str">
        <f t="shared" si="1010"/>
        <v>BMJ</v>
      </c>
      <c r="N3608" s="32" t="str">
        <f t="shared" si="1011"/>
        <v>10 RODA</v>
      </c>
      <c r="O3608" s="146">
        <v>0.21802083333333333</v>
      </c>
      <c r="P3608" s="65">
        <v>0.21802083333333333</v>
      </c>
      <c r="Q3608" s="65"/>
      <c r="R3608" s="66">
        <v>7</v>
      </c>
      <c r="S3608" s="66">
        <v>38980</v>
      </c>
      <c r="T3608" s="66">
        <v>14400</v>
      </c>
      <c r="U3608" s="67">
        <f t="shared" si="1021"/>
        <v>24.58</v>
      </c>
      <c r="V3608" s="66">
        <f t="shared" si="1012"/>
        <v>479162.51999999996</v>
      </c>
      <c r="W3608" s="66" t="str">
        <f t="shared" si="1013"/>
        <v>7 &gt;</v>
      </c>
      <c r="X3608" s="66">
        <f>A3608+SUMIFS(Presensi!F:F,Presensi!E:E,'Entry Data'!AP3608)</f>
        <v>1</v>
      </c>
      <c r="Y3608" s="66">
        <f>IFERROR(INDEX('Retasi Pricing'!F:F,MATCH('Entry Data'!AM3608,'Retasi Pricing'!E:E,0))*X3608,"")</f>
        <v>37750</v>
      </c>
      <c r="Z3608" s="62" t="s">
        <v>26</v>
      </c>
      <c r="AA3608" s="62" t="s">
        <v>27</v>
      </c>
      <c r="AB3608" s="32"/>
      <c r="AC3608" s="32" t="s">
        <v>376</v>
      </c>
      <c r="AD3608" s="32" t="str">
        <f t="shared" si="1014"/>
        <v/>
      </c>
      <c r="AF3608" s="5" t="str">
        <f t="shared" si="1015"/>
        <v>ahmad saputra44205</v>
      </c>
      <c r="AG3608" s="5" t="str">
        <f t="shared" si="1016"/>
        <v>BMJ 06544205UTARANIGHT</v>
      </c>
      <c r="AH3608" s="5" t="str">
        <f t="shared" si="1017"/>
        <v>ahmad saputra44205UTARANIGHT</v>
      </c>
      <c r="AI3608" s="5" t="str">
        <f t="shared" si="1018"/>
        <v>BMJ 06544205NIGHT</v>
      </c>
      <c r="AJ3608" s="5" t="str">
        <f t="shared" si="1019"/>
        <v>ahmad saputra44205NIGHT</v>
      </c>
      <c r="AK3608" s="5" t="str">
        <f t="shared" si="1020"/>
        <v>ahmad saputraBMJ</v>
      </c>
      <c r="AL3608" s="5" t="str">
        <f t="shared" si="1022"/>
        <v>7UTARA</v>
      </c>
      <c r="AM3608" s="5" t="str">
        <f t="shared" si="1023"/>
        <v>7 &gt;UTARA10 RODA</v>
      </c>
      <c r="AN3608" s="5" t="str">
        <f t="shared" si="1024"/>
        <v>ahmad saputraBMJ7 &gt;UTARA10 RODA</v>
      </c>
      <c r="AO3608" s="5" t="str">
        <f t="shared" si="1025"/>
        <v>ahmad saputra7 &gt;UTARA10 RODA</v>
      </c>
      <c r="AP3608" s="5" t="str">
        <f t="shared" si="1026"/>
        <v>44205NIGHT</v>
      </c>
    </row>
    <row r="3609" spans="1:42" x14ac:dyDescent="0.3">
      <c r="A3609" s="33">
        <v>1</v>
      </c>
      <c r="B3609" s="33"/>
      <c r="C3609" s="70">
        <v>44205</v>
      </c>
      <c r="D3609" s="71" t="s">
        <v>87</v>
      </c>
      <c r="E3609" s="70">
        <v>44205</v>
      </c>
      <c r="F3609" s="71">
        <v>5168472</v>
      </c>
      <c r="G3609" s="33" t="s">
        <v>20</v>
      </c>
      <c r="H3609" s="33" t="s">
        <v>21</v>
      </c>
      <c r="I3609" s="33" t="s">
        <v>51</v>
      </c>
      <c r="J3609" s="33" t="s">
        <v>46</v>
      </c>
      <c r="K3609" s="63" t="s">
        <v>73</v>
      </c>
      <c r="L3609" s="32" t="str">
        <f t="shared" si="1009"/>
        <v>FM260JD</v>
      </c>
      <c r="M3609" s="32" t="str">
        <f t="shared" si="1010"/>
        <v>BMJ</v>
      </c>
      <c r="N3609" s="32" t="str">
        <f t="shared" si="1011"/>
        <v>10 RODA</v>
      </c>
      <c r="O3609" s="146">
        <v>0.82981481481481489</v>
      </c>
      <c r="P3609" s="65">
        <v>0.83399305555555558</v>
      </c>
      <c r="Q3609" s="65"/>
      <c r="R3609" s="66">
        <v>1</v>
      </c>
      <c r="S3609" s="66">
        <v>39980</v>
      </c>
      <c r="T3609" s="66">
        <v>14400</v>
      </c>
      <c r="U3609" s="67">
        <f t="shared" si="1021"/>
        <v>25.58</v>
      </c>
      <c r="V3609" s="66">
        <f t="shared" si="1012"/>
        <v>498656.51999999996</v>
      </c>
      <c r="W3609" s="66" t="str">
        <f t="shared" si="1013"/>
        <v>1 &gt; 4</v>
      </c>
      <c r="X3609" s="66">
        <f>A3609+SUMIFS(Presensi!F:F,Presensi!E:E,'Entry Data'!AP3609)</f>
        <v>1</v>
      </c>
      <c r="Y3609" s="66">
        <f>IFERROR(INDEX('Retasi Pricing'!F:F,MATCH('Entry Data'!AM3609,'Retasi Pricing'!E:E,0))*X3609,"")</f>
        <v>25000</v>
      </c>
      <c r="Z3609" s="62" t="s">
        <v>26</v>
      </c>
      <c r="AA3609" s="62" t="s">
        <v>27</v>
      </c>
      <c r="AB3609" s="32"/>
      <c r="AC3609" s="32" t="s">
        <v>376</v>
      </c>
      <c r="AD3609" s="32" t="str">
        <f t="shared" si="1014"/>
        <v/>
      </c>
      <c r="AF3609" s="5" t="str">
        <f t="shared" si="1015"/>
        <v>ahmad saputra44205</v>
      </c>
      <c r="AG3609" s="5" t="str">
        <f t="shared" si="1016"/>
        <v>BMJ 06544205UTARANIGHT</v>
      </c>
      <c r="AH3609" s="5" t="str">
        <f t="shared" si="1017"/>
        <v>ahmad saputra44205UTARANIGHT</v>
      </c>
      <c r="AI3609" s="5" t="str">
        <f t="shared" si="1018"/>
        <v>BMJ 06544205NIGHT</v>
      </c>
      <c r="AJ3609" s="5" t="str">
        <f t="shared" si="1019"/>
        <v>ahmad saputra44205NIGHT</v>
      </c>
      <c r="AK3609" s="5" t="str">
        <f t="shared" si="1020"/>
        <v>ahmad saputraBMJ</v>
      </c>
      <c r="AL3609" s="5" t="str">
        <f t="shared" si="1022"/>
        <v>1UTARA</v>
      </c>
      <c r="AM3609" s="5" t="str">
        <f t="shared" si="1023"/>
        <v>1 &gt; 4UTARA10 RODA</v>
      </c>
      <c r="AN3609" s="5" t="str">
        <f t="shared" si="1024"/>
        <v>ahmad saputraBMJ1 &gt; 4UTARA10 RODA</v>
      </c>
      <c r="AO3609" s="5" t="str">
        <f t="shared" si="1025"/>
        <v>ahmad saputra1 &gt; 4UTARA10 RODA</v>
      </c>
      <c r="AP3609" s="5" t="str">
        <f t="shared" si="1026"/>
        <v>44205NIGHT</v>
      </c>
    </row>
    <row r="3610" spans="1:42" x14ac:dyDescent="0.3">
      <c r="A3610" s="33">
        <v>1</v>
      </c>
      <c r="B3610" s="33"/>
      <c r="C3610" s="70">
        <v>44205</v>
      </c>
      <c r="D3610" s="71" t="s">
        <v>87</v>
      </c>
      <c r="E3610" s="70">
        <v>44205</v>
      </c>
      <c r="F3610" s="71">
        <v>5168544</v>
      </c>
      <c r="G3610" s="33" t="s">
        <v>20</v>
      </c>
      <c r="H3610" s="33" t="s">
        <v>21</v>
      </c>
      <c r="I3610" s="33" t="s">
        <v>51</v>
      </c>
      <c r="J3610" s="33" t="s">
        <v>46</v>
      </c>
      <c r="K3610" s="63" t="s">
        <v>73</v>
      </c>
      <c r="L3610" s="32" t="str">
        <f t="shared" si="1009"/>
        <v>FM260JD</v>
      </c>
      <c r="M3610" s="32" t="str">
        <f t="shared" si="1010"/>
        <v>BMJ</v>
      </c>
      <c r="N3610" s="32" t="str">
        <f t="shared" si="1011"/>
        <v>10 RODA</v>
      </c>
      <c r="O3610" s="146">
        <v>0.88884259259259257</v>
      </c>
      <c r="P3610" s="65">
        <v>0.88884259259259257</v>
      </c>
      <c r="Q3610" s="65"/>
      <c r="R3610" s="66">
        <v>2</v>
      </c>
      <c r="S3610" s="66">
        <v>40020</v>
      </c>
      <c r="T3610" s="66">
        <v>14400</v>
      </c>
      <c r="U3610" s="67">
        <f t="shared" si="1021"/>
        <v>25.62</v>
      </c>
      <c r="V3610" s="66">
        <f t="shared" si="1012"/>
        <v>499436.27999999997</v>
      </c>
      <c r="W3610" s="66" t="str">
        <f t="shared" si="1013"/>
        <v>1 &gt; 4</v>
      </c>
      <c r="X3610" s="66">
        <f>A3610+SUMIFS(Presensi!F:F,Presensi!E:E,'Entry Data'!AP3610)</f>
        <v>1</v>
      </c>
      <c r="Y3610" s="66">
        <f>IFERROR(INDEX('Retasi Pricing'!F:F,MATCH('Entry Data'!AM3610,'Retasi Pricing'!E:E,0))*X3610,"")</f>
        <v>25000</v>
      </c>
      <c r="Z3610" s="62" t="s">
        <v>26</v>
      </c>
      <c r="AA3610" s="62" t="s">
        <v>27</v>
      </c>
      <c r="AB3610" s="32"/>
      <c r="AC3610" s="32" t="s">
        <v>376</v>
      </c>
      <c r="AD3610" s="32" t="str">
        <f t="shared" si="1014"/>
        <v/>
      </c>
      <c r="AF3610" s="5" t="str">
        <f t="shared" si="1015"/>
        <v>ahmad saputra44205</v>
      </c>
      <c r="AG3610" s="5" t="str">
        <f t="shared" si="1016"/>
        <v>BMJ 06544205UTARANIGHT</v>
      </c>
      <c r="AH3610" s="5" t="str">
        <f t="shared" si="1017"/>
        <v>ahmad saputra44205UTARANIGHT</v>
      </c>
      <c r="AI3610" s="5" t="str">
        <f t="shared" si="1018"/>
        <v>BMJ 06544205NIGHT</v>
      </c>
      <c r="AJ3610" s="5" t="str">
        <f t="shared" si="1019"/>
        <v>ahmad saputra44205NIGHT</v>
      </c>
      <c r="AK3610" s="5" t="str">
        <f t="shared" si="1020"/>
        <v>ahmad saputraBMJ</v>
      </c>
      <c r="AL3610" s="5" t="str">
        <f t="shared" si="1022"/>
        <v>2UTARA</v>
      </c>
      <c r="AM3610" s="5" t="str">
        <f t="shared" si="1023"/>
        <v>1 &gt; 4UTARA10 RODA</v>
      </c>
      <c r="AN3610" s="5" t="str">
        <f t="shared" si="1024"/>
        <v>ahmad saputraBMJ1 &gt; 4UTARA10 RODA</v>
      </c>
      <c r="AO3610" s="5" t="str">
        <f t="shared" si="1025"/>
        <v>ahmad saputra1 &gt; 4UTARA10 RODA</v>
      </c>
      <c r="AP3610" s="5" t="str">
        <f t="shared" si="1026"/>
        <v>44205NIGHT</v>
      </c>
    </row>
    <row r="3611" spans="1:42" x14ac:dyDescent="0.3">
      <c r="A3611" s="33">
        <v>1</v>
      </c>
      <c r="B3611" s="33"/>
      <c r="C3611" s="70">
        <v>44205</v>
      </c>
      <c r="D3611" s="71" t="s">
        <v>87</v>
      </c>
      <c r="E3611" s="70">
        <v>44205</v>
      </c>
      <c r="F3611" s="71">
        <v>5168612</v>
      </c>
      <c r="G3611" s="33" t="s">
        <v>20</v>
      </c>
      <c r="H3611" s="33" t="s">
        <v>21</v>
      </c>
      <c r="I3611" s="33" t="s">
        <v>51</v>
      </c>
      <c r="J3611" s="33" t="s">
        <v>46</v>
      </c>
      <c r="K3611" s="63" t="s">
        <v>73</v>
      </c>
      <c r="L3611" s="32" t="str">
        <f t="shared" si="1009"/>
        <v>FM260JD</v>
      </c>
      <c r="M3611" s="32" t="str">
        <f t="shared" si="1010"/>
        <v>BMJ</v>
      </c>
      <c r="N3611" s="32" t="str">
        <f t="shared" si="1011"/>
        <v>10 RODA</v>
      </c>
      <c r="O3611" s="146">
        <v>0.94746527777777778</v>
      </c>
      <c r="P3611" s="65">
        <v>0.94746527777777778</v>
      </c>
      <c r="Q3611" s="65"/>
      <c r="R3611" s="66">
        <v>3</v>
      </c>
      <c r="S3611" s="66">
        <v>38760</v>
      </c>
      <c r="T3611" s="66">
        <v>14400</v>
      </c>
      <c r="U3611" s="67">
        <f t="shared" si="1021"/>
        <v>24.36</v>
      </c>
      <c r="V3611" s="66">
        <f t="shared" si="1012"/>
        <v>474873.83999999997</v>
      </c>
      <c r="W3611" s="66" t="str">
        <f t="shared" si="1013"/>
        <v>1 &gt; 4</v>
      </c>
      <c r="X3611" s="66">
        <f>A3611+SUMIFS(Presensi!F:F,Presensi!E:E,'Entry Data'!AP3611)</f>
        <v>1</v>
      </c>
      <c r="Y3611" s="66">
        <f>IFERROR(INDEX('Retasi Pricing'!F:F,MATCH('Entry Data'!AM3611,'Retasi Pricing'!E:E,0))*X3611,"")</f>
        <v>25000</v>
      </c>
      <c r="Z3611" s="62" t="s">
        <v>26</v>
      </c>
      <c r="AA3611" s="62" t="s">
        <v>27</v>
      </c>
      <c r="AB3611" s="32"/>
      <c r="AC3611" s="32" t="s">
        <v>376</v>
      </c>
      <c r="AD3611" s="32" t="str">
        <f t="shared" si="1014"/>
        <v/>
      </c>
      <c r="AF3611" s="5" t="str">
        <f t="shared" si="1015"/>
        <v>ahmad saputra44205</v>
      </c>
      <c r="AG3611" s="5" t="str">
        <f t="shared" si="1016"/>
        <v>BMJ 06544205UTARANIGHT</v>
      </c>
      <c r="AH3611" s="5" t="str">
        <f t="shared" si="1017"/>
        <v>ahmad saputra44205UTARANIGHT</v>
      </c>
      <c r="AI3611" s="5" t="str">
        <f t="shared" si="1018"/>
        <v>BMJ 06544205NIGHT</v>
      </c>
      <c r="AJ3611" s="5" t="str">
        <f t="shared" si="1019"/>
        <v>ahmad saputra44205NIGHT</v>
      </c>
      <c r="AK3611" s="5" t="str">
        <f t="shared" si="1020"/>
        <v>ahmad saputraBMJ</v>
      </c>
      <c r="AL3611" s="5" t="str">
        <f t="shared" si="1022"/>
        <v>3UTARA</v>
      </c>
      <c r="AM3611" s="5" t="str">
        <f t="shared" si="1023"/>
        <v>1 &gt; 4UTARA10 RODA</v>
      </c>
      <c r="AN3611" s="5" t="str">
        <f t="shared" si="1024"/>
        <v>ahmad saputraBMJ1 &gt; 4UTARA10 RODA</v>
      </c>
      <c r="AO3611" s="5" t="str">
        <f t="shared" si="1025"/>
        <v>ahmad saputra1 &gt; 4UTARA10 RODA</v>
      </c>
      <c r="AP3611" s="5" t="str">
        <f t="shared" si="1026"/>
        <v>44205NIGHT</v>
      </c>
    </row>
    <row r="3612" spans="1:42" x14ac:dyDescent="0.3">
      <c r="A3612" s="33">
        <v>1</v>
      </c>
      <c r="B3612" s="33"/>
      <c r="C3612" s="70">
        <v>44205</v>
      </c>
      <c r="D3612" s="71" t="s">
        <v>87</v>
      </c>
      <c r="E3612" s="70">
        <v>44206</v>
      </c>
      <c r="F3612" s="71">
        <v>5168684</v>
      </c>
      <c r="G3612" s="33" t="s">
        <v>20</v>
      </c>
      <c r="H3612" s="33" t="s">
        <v>21</v>
      </c>
      <c r="I3612" s="33" t="s">
        <v>51</v>
      </c>
      <c r="J3612" s="33" t="s">
        <v>46</v>
      </c>
      <c r="K3612" s="63" t="s">
        <v>75</v>
      </c>
      <c r="L3612" s="32" t="str">
        <f t="shared" si="1009"/>
        <v>FM260JD</v>
      </c>
      <c r="M3612" s="32" t="str">
        <f t="shared" si="1010"/>
        <v>BMJ</v>
      </c>
      <c r="N3612" s="32" t="str">
        <f t="shared" si="1011"/>
        <v>10 RODA</v>
      </c>
      <c r="O3612" s="146">
        <v>1.0243055555555556E-2</v>
      </c>
      <c r="P3612" s="65">
        <v>1.0243055555555556E-2</v>
      </c>
      <c r="Q3612" s="65"/>
      <c r="R3612" s="66">
        <v>4</v>
      </c>
      <c r="S3612" s="66">
        <v>40480</v>
      </c>
      <c r="T3612" s="66">
        <v>14560</v>
      </c>
      <c r="U3612" s="67">
        <f t="shared" si="1021"/>
        <v>25.92</v>
      </c>
      <c r="V3612" s="66">
        <f t="shared" si="1012"/>
        <v>505284.48000000004</v>
      </c>
      <c r="W3612" s="66" t="str">
        <f t="shared" si="1013"/>
        <v>1 &gt; 4</v>
      </c>
      <c r="X3612" s="66">
        <f>A3612+SUMIFS(Presensi!F:F,Presensi!E:E,'Entry Data'!AP3612)</f>
        <v>1</v>
      </c>
      <c r="Y3612" s="66">
        <f>IFERROR(INDEX('Retasi Pricing'!F:F,MATCH('Entry Data'!AM3612,'Retasi Pricing'!E:E,0))*X3612,"")</f>
        <v>25000</v>
      </c>
      <c r="Z3612" s="62" t="s">
        <v>26</v>
      </c>
      <c r="AA3612" s="62" t="s">
        <v>27</v>
      </c>
      <c r="AB3612" s="32"/>
      <c r="AC3612" s="32" t="s">
        <v>202</v>
      </c>
      <c r="AD3612" s="32" t="str">
        <f t="shared" si="1014"/>
        <v/>
      </c>
      <c r="AF3612" s="5" t="str">
        <f t="shared" si="1015"/>
        <v>alusdi44205</v>
      </c>
      <c r="AG3612" s="5" t="str">
        <f t="shared" si="1016"/>
        <v>BMJ 06744205UTARANIGHT</v>
      </c>
      <c r="AH3612" s="5" t="str">
        <f t="shared" si="1017"/>
        <v>alusdi44205UTARANIGHT</v>
      </c>
      <c r="AI3612" s="5" t="str">
        <f t="shared" si="1018"/>
        <v>BMJ 06744205NIGHT</v>
      </c>
      <c r="AJ3612" s="5" t="str">
        <f t="shared" si="1019"/>
        <v>alusdi44205NIGHT</v>
      </c>
      <c r="AK3612" s="5" t="str">
        <f t="shared" si="1020"/>
        <v>alusdiBMJ</v>
      </c>
      <c r="AL3612" s="5" t="str">
        <f t="shared" si="1022"/>
        <v>4UTARA</v>
      </c>
      <c r="AM3612" s="5" t="str">
        <f t="shared" si="1023"/>
        <v>1 &gt; 4UTARA10 RODA</v>
      </c>
      <c r="AN3612" s="5" t="str">
        <f t="shared" si="1024"/>
        <v>alusdiBMJ1 &gt; 4UTARA10 RODA</v>
      </c>
      <c r="AO3612" s="5" t="str">
        <f t="shared" si="1025"/>
        <v>alusdi1 &gt; 4UTARA10 RODA</v>
      </c>
      <c r="AP3612" s="5" t="str">
        <f t="shared" si="1026"/>
        <v>44205NIGHT</v>
      </c>
    </row>
    <row r="3613" spans="1:42" x14ac:dyDescent="0.3">
      <c r="A3613" s="33">
        <v>1</v>
      </c>
      <c r="B3613" s="33"/>
      <c r="C3613" s="70">
        <v>44205</v>
      </c>
      <c r="D3613" s="71" t="s">
        <v>87</v>
      </c>
      <c r="E3613" s="70">
        <v>44206</v>
      </c>
      <c r="F3613" s="71">
        <v>5168761</v>
      </c>
      <c r="G3613" s="33" t="s">
        <v>20</v>
      </c>
      <c r="H3613" s="33" t="s">
        <v>21</v>
      </c>
      <c r="I3613" s="33" t="s">
        <v>123</v>
      </c>
      <c r="J3613" s="33" t="s">
        <v>23</v>
      </c>
      <c r="K3613" s="63" t="s">
        <v>75</v>
      </c>
      <c r="L3613" s="32" t="str">
        <f t="shared" si="1009"/>
        <v>FM260JD</v>
      </c>
      <c r="M3613" s="32" t="str">
        <f t="shared" si="1010"/>
        <v>BMJ</v>
      </c>
      <c r="N3613" s="32" t="str">
        <f t="shared" si="1011"/>
        <v>10 RODA</v>
      </c>
      <c r="O3613" s="146">
        <v>9.3032407407407411E-2</v>
      </c>
      <c r="P3613" s="65">
        <v>9.3032407407407411E-2</v>
      </c>
      <c r="Q3613" s="65"/>
      <c r="R3613" s="66">
        <v>5</v>
      </c>
      <c r="S3613" s="66">
        <v>42300</v>
      </c>
      <c r="T3613" s="66">
        <v>14560</v>
      </c>
      <c r="U3613" s="67">
        <f t="shared" si="1021"/>
        <v>27.74</v>
      </c>
      <c r="V3613" s="66">
        <f t="shared" si="1012"/>
        <v>540763.55999999994</v>
      </c>
      <c r="W3613" s="66" t="str">
        <f t="shared" si="1013"/>
        <v>&gt; 5</v>
      </c>
      <c r="X3613" s="66">
        <f>A3613+SUMIFS(Presensi!F:F,Presensi!E:E,'Entry Data'!AP3613)</f>
        <v>1</v>
      </c>
      <c r="Y3613" s="66">
        <f>IFERROR(INDEX('Retasi Pricing'!F:F,MATCH('Entry Data'!AM3613,'Retasi Pricing'!E:E,0))*X3613,"")</f>
        <v>27650</v>
      </c>
      <c r="Z3613" s="62" t="s">
        <v>26</v>
      </c>
      <c r="AA3613" s="62" t="s">
        <v>27</v>
      </c>
      <c r="AB3613" s="32"/>
      <c r="AC3613" s="32" t="s">
        <v>202</v>
      </c>
      <c r="AD3613" s="32" t="str">
        <f t="shared" si="1014"/>
        <v/>
      </c>
      <c r="AF3613" s="5" t="str">
        <f t="shared" si="1015"/>
        <v>alusdi44205</v>
      </c>
      <c r="AG3613" s="5" t="str">
        <f t="shared" si="1016"/>
        <v>BMJ 06744205UTARANIGHT</v>
      </c>
      <c r="AH3613" s="5" t="str">
        <f t="shared" si="1017"/>
        <v>alusdi44205UTARANIGHT</v>
      </c>
      <c r="AI3613" s="5" t="str">
        <f t="shared" si="1018"/>
        <v>BMJ 06744205NIGHT</v>
      </c>
      <c r="AJ3613" s="5" t="str">
        <f t="shared" si="1019"/>
        <v>alusdi44205NIGHT</v>
      </c>
      <c r="AK3613" s="5" t="str">
        <f t="shared" si="1020"/>
        <v>alusdiBMJ</v>
      </c>
      <c r="AL3613" s="5" t="str">
        <f t="shared" si="1022"/>
        <v>5UTARA</v>
      </c>
      <c r="AM3613" s="5" t="str">
        <f t="shared" si="1023"/>
        <v>&gt; 5UTARA10 RODA</v>
      </c>
      <c r="AN3613" s="5" t="str">
        <f t="shared" si="1024"/>
        <v>alusdiBMJ&gt; 5UTARA10 RODA</v>
      </c>
      <c r="AO3613" s="5" t="str">
        <f t="shared" si="1025"/>
        <v>alusdi&gt; 5UTARA10 RODA</v>
      </c>
      <c r="AP3613" s="5" t="str">
        <f t="shared" si="1026"/>
        <v>44205NIGHT</v>
      </c>
    </row>
    <row r="3614" spans="1:42" x14ac:dyDescent="0.3">
      <c r="A3614" s="33">
        <v>1</v>
      </c>
      <c r="B3614" s="33"/>
      <c r="C3614" s="70">
        <v>44205</v>
      </c>
      <c r="D3614" s="71" t="s">
        <v>87</v>
      </c>
      <c r="E3614" s="70">
        <v>44206</v>
      </c>
      <c r="F3614" s="71">
        <v>5168819</v>
      </c>
      <c r="G3614" s="33" t="s">
        <v>20</v>
      </c>
      <c r="H3614" s="33" t="s">
        <v>21</v>
      </c>
      <c r="I3614" s="33" t="s">
        <v>51</v>
      </c>
      <c r="J3614" s="33" t="s">
        <v>23</v>
      </c>
      <c r="K3614" s="63" t="s">
        <v>75</v>
      </c>
      <c r="L3614" s="32" t="str">
        <f t="shared" si="1009"/>
        <v>FM260JD</v>
      </c>
      <c r="M3614" s="32" t="str">
        <f t="shared" si="1010"/>
        <v>BMJ</v>
      </c>
      <c r="N3614" s="32" t="str">
        <f t="shared" si="1011"/>
        <v>10 RODA</v>
      </c>
      <c r="O3614" s="146">
        <v>0.15254629629629629</v>
      </c>
      <c r="P3614" s="65">
        <v>0.15254629629629629</v>
      </c>
      <c r="Q3614" s="65"/>
      <c r="R3614" s="66">
        <v>6</v>
      </c>
      <c r="S3614" s="66">
        <v>39480</v>
      </c>
      <c r="T3614" s="66">
        <v>14560</v>
      </c>
      <c r="U3614" s="67">
        <f t="shared" si="1021"/>
        <v>24.92</v>
      </c>
      <c r="V3614" s="66">
        <f t="shared" si="1012"/>
        <v>485790.48000000004</v>
      </c>
      <c r="W3614" s="66" t="str">
        <f t="shared" si="1013"/>
        <v>&gt; 6</v>
      </c>
      <c r="X3614" s="66">
        <f>A3614+SUMIFS(Presensi!F:F,Presensi!E:E,'Entry Data'!AP3614)</f>
        <v>1</v>
      </c>
      <c r="Y3614" s="66">
        <f>IFERROR(INDEX('Retasi Pricing'!F:F,MATCH('Entry Data'!AM3614,'Retasi Pricing'!E:E,0))*X3614,"")</f>
        <v>30800</v>
      </c>
      <c r="Z3614" s="62" t="s">
        <v>26</v>
      </c>
      <c r="AA3614" s="62" t="s">
        <v>27</v>
      </c>
      <c r="AB3614" s="32"/>
      <c r="AC3614" s="32" t="s">
        <v>202</v>
      </c>
      <c r="AD3614" s="32" t="str">
        <f t="shared" si="1014"/>
        <v/>
      </c>
      <c r="AF3614" s="5" t="str">
        <f t="shared" si="1015"/>
        <v>alusdi44205</v>
      </c>
      <c r="AG3614" s="5" t="str">
        <f t="shared" si="1016"/>
        <v>BMJ 06744205UTARANIGHT</v>
      </c>
      <c r="AH3614" s="5" t="str">
        <f t="shared" si="1017"/>
        <v>alusdi44205UTARANIGHT</v>
      </c>
      <c r="AI3614" s="5" t="str">
        <f t="shared" si="1018"/>
        <v>BMJ 06744205NIGHT</v>
      </c>
      <c r="AJ3614" s="5" t="str">
        <f t="shared" si="1019"/>
        <v>alusdi44205NIGHT</v>
      </c>
      <c r="AK3614" s="5" t="str">
        <f t="shared" si="1020"/>
        <v>alusdiBMJ</v>
      </c>
      <c r="AL3614" s="5" t="str">
        <f t="shared" si="1022"/>
        <v>6UTARA</v>
      </c>
      <c r="AM3614" s="5" t="str">
        <f t="shared" si="1023"/>
        <v>&gt; 6UTARA10 RODA</v>
      </c>
      <c r="AN3614" s="5" t="str">
        <f t="shared" si="1024"/>
        <v>alusdiBMJ&gt; 6UTARA10 RODA</v>
      </c>
      <c r="AO3614" s="5" t="str">
        <f t="shared" si="1025"/>
        <v>alusdi&gt; 6UTARA10 RODA</v>
      </c>
      <c r="AP3614" s="5" t="str">
        <f t="shared" si="1026"/>
        <v>44205NIGHT</v>
      </c>
    </row>
    <row r="3615" spans="1:42" x14ac:dyDescent="0.3">
      <c r="A3615" s="33">
        <v>1</v>
      </c>
      <c r="B3615" s="33"/>
      <c r="C3615" s="70">
        <v>44205</v>
      </c>
      <c r="D3615" s="71" t="s">
        <v>87</v>
      </c>
      <c r="E3615" s="70">
        <v>44206</v>
      </c>
      <c r="F3615" s="71">
        <v>5168883</v>
      </c>
      <c r="G3615" s="33" t="s">
        <v>20</v>
      </c>
      <c r="H3615" s="33" t="s">
        <v>21</v>
      </c>
      <c r="I3615" s="33" t="s">
        <v>51</v>
      </c>
      <c r="J3615" s="33" t="s">
        <v>23</v>
      </c>
      <c r="K3615" s="63" t="s">
        <v>75</v>
      </c>
      <c r="L3615" s="32" t="str">
        <f t="shared" si="1009"/>
        <v>FM260JD</v>
      </c>
      <c r="M3615" s="32" t="str">
        <f t="shared" si="1010"/>
        <v>BMJ</v>
      </c>
      <c r="N3615" s="32" t="str">
        <f t="shared" si="1011"/>
        <v>10 RODA</v>
      </c>
      <c r="O3615" s="146">
        <v>0.21847222222222221</v>
      </c>
      <c r="P3615" s="65">
        <v>0.21847222222222221</v>
      </c>
      <c r="Q3615" s="65"/>
      <c r="R3615" s="66">
        <v>7</v>
      </c>
      <c r="S3615" s="66">
        <v>42100</v>
      </c>
      <c r="T3615" s="66">
        <v>14560</v>
      </c>
      <c r="U3615" s="67">
        <f t="shared" si="1021"/>
        <v>27.54</v>
      </c>
      <c r="V3615" s="66">
        <f t="shared" si="1012"/>
        <v>536864.76</v>
      </c>
      <c r="W3615" s="66" t="str">
        <f t="shared" si="1013"/>
        <v>7 &gt;</v>
      </c>
      <c r="X3615" s="66">
        <f>A3615+SUMIFS(Presensi!F:F,Presensi!E:E,'Entry Data'!AP3615)</f>
        <v>1</v>
      </c>
      <c r="Y3615" s="66">
        <f>IFERROR(INDEX('Retasi Pricing'!F:F,MATCH('Entry Data'!AM3615,'Retasi Pricing'!E:E,0))*X3615,"")</f>
        <v>37750</v>
      </c>
      <c r="Z3615" s="62" t="s">
        <v>26</v>
      </c>
      <c r="AA3615" s="62" t="s">
        <v>27</v>
      </c>
      <c r="AB3615" s="32"/>
      <c r="AC3615" s="32" t="s">
        <v>202</v>
      </c>
      <c r="AD3615" s="32" t="str">
        <f t="shared" si="1014"/>
        <v/>
      </c>
      <c r="AF3615" s="5" t="str">
        <f t="shared" si="1015"/>
        <v>alusdi44205</v>
      </c>
      <c r="AG3615" s="5" t="str">
        <f t="shared" si="1016"/>
        <v>BMJ 06744205UTARANIGHT</v>
      </c>
      <c r="AH3615" s="5" t="str">
        <f t="shared" si="1017"/>
        <v>alusdi44205UTARANIGHT</v>
      </c>
      <c r="AI3615" s="5" t="str">
        <f t="shared" si="1018"/>
        <v>BMJ 06744205NIGHT</v>
      </c>
      <c r="AJ3615" s="5" t="str">
        <f t="shared" si="1019"/>
        <v>alusdi44205NIGHT</v>
      </c>
      <c r="AK3615" s="5" t="str">
        <f t="shared" si="1020"/>
        <v>alusdiBMJ</v>
      </c>
      <c r="AL3615" s="5" t="str">
        <f t="shared" si="1022"/>
        <v>7UTARA</v>
      </c>
      <c r="AM3615" s="5" t="str">
        <f t="shared" si="1023"/>
        <v>7 &gt;UTARA10 RODA</v>
      </c>
      <c r="AN3615" s="5" t="str">
        <f t="shared" si="1024"/>
        <v>alusdiBMJ7 &gt;UTARA10 RODA</v>
      </c>
      <c r="AO3615" s="5" t="str">
        <f t="shared" si="1025"/>
        <v>alusdi7 &gt;UTARA10 RODA</v>
      </c>
      <c r="AP3615" s="5" t="str">
        <f t="shared" si="1026"/>
        <v>44205NIGHT</v>
      </c>
    </row>
    <row r="3616" spans="1:42" x14ac:dyDescent="0.3">
      <c r="A3616" s="33">
        <v>1</v>
      </c>
      <c r="B3616" s="33"/>
      <c r="C3616" s="70">
        <v>44205</v>
      </c>
      <c r="D3616" s="71" t="s">
        <v>87</v>
      </c>
      <c r="E3616" s="70">
        <v>44205</v>
      </c>
      <c r="F3616" s="71">
        <v>5168476</v>
      </c>
      <c r="G3616" s="33" t="s">
        <v>20</v>
      </c>
      <c r="H3616" s="33" t="s">
        <v>21</v>
      </c>
      <c r="I3616" s="33" t="s">
        <v>51</v>
      </c>
      <c r="J3616" s="33" t="s">
        <v>46</v>
      </c>
      <c r="K3616" s="63" t="s">
        <v>75</v>
      </c>
      <c r="L3616" s="32" t="str">
        <f t="shared" si="1009"/>
        <v>FM260JD</v>
      </c>
      <c r="M3616" s="32" t="str">
        <f t="shared" si="1010"/>
        <v>BMJ</v>
      </c>
      <c r="N3616" s="32" t="str">
        <f t="shared" si="1011"/>
        <v>10 RODA</v>
      </c>
      <c r="O3616" s="146">
        <v>0.83209490740740744</v>
      </c>
      <c r="P3616" s="65">
        <v>0.8370023148148148</v>
      </c>
      <c r="Q3616" s="65"/>
      <c r="R3616" s="66">
        <v>1</v>
      </c>
      <c r="S3616" s="66">
        <v>38400</v>
      </c>
      <c r="T3616" s="66">
        <v>14560</v>
      </c>
      <c r="U3616" s="67">
        <f t="shared" si="1021"/>
        <v>23.84</v>
      </c>
      <c r="V3616" s="66">
        <f t="shared" si="1012"/>
        <v>464736.95999999996</v>
      </c>
      <c r="W3616" s="66" t="str">
        <f t="shared" si="1013"/>
        <v>1 &gt; 4</v>
      </c>
      <c r="X3616" s="66">
        <f>A3616+SUMIFS(Presensi!F:F,Presensi!E:E,'Entry Data'!AP3616)</f>
        <v>1</v>
      </c>
      <c r="Y3616" s="66">
        <f>IFERROR(INDEX('Retasi Pricing'!F:F,MATCH('Entry Data'!AM3616,'Retasi Pricing'!E:E,0))*X3616,"")</f>
        <v>25000</v>
      </c>
      <c r="Z3616" s="62" t="s">
        <v>26</v>
      </c>
      <c r="AA3616" s="62" t="s">
        <v>27</v>
      </c>
      <c r="AB3616" s="32"/>
      <c r="AC3616" s="32" t="s">
        <v>202</v>
      </c>
      <c r="AD3616" s="32" t="str">
        <f t="shared" si="1014"/>
        <v/>
      </c>
      <c r="AF3616" s="5" t="str">
        <f t="shared" si="1015"/>
        <v>alusdi44205</v>
      </c>
      <c r="AG3616" s="5" t="str">
        <f t="shared" si="1016"/>
        <v>BMJ 06744205UTARANIGHT</v>
      </c>
      <c r="AH3616" s="5" t="str">
        <f t="shared" si="1017"/>
        <v>alusdi44205UTARANIGHT</v>
      </c>
      <c r="AI3616" s="5" t="str">
        <f t="shared" si="1018"/>
        <v>BMJ 06744205NIGHT</v>
      </c>
      <c r="AJ3616" s="5" t="str">
        <f t="shared" si="1019"/>
        <v>alusdi44205NIGHT</v>
      </c>
      <c r="AK3616" s="5" t="str">
        <f t="shared" si="1020"/>
        <v>alusdiBMJ</v>
      </c>
      <c r="AL3616" s="5" t="str">
        <f t="shared" si="1022"/>
        <v>1UTARA</v>
      </c>
      <c r="AM3616" s="5" t="str">
        <f t="shared" si="1023"/>
        <v>1 &gt; 4UTARA10 RODA</v>
      </c>
      <c r="AN3616" s="5" t="str">
        <f t="shared" si="1024"/>
        <v>alusdiBMJ1 &gt; 4UTARA10 RODA</v>
      </c>
      <c r="AO3616" s="5" t="str">
        <f t="shared" si="1025"/>
        <v>alusdi1 &gt; 4UTARA10 RODA</v>
      </c>
      <c r="AP3616" s="5" t="str">
        <f t="shared" si="1026"/>
        <v>44205NIGHT</v>
      </c>
    </row>
    <row r="3617" spans="1:42" x14ac:dyDescent="0.3">
      <c r="A3617" s="33">
        <v>1</v>
      </c>
      <c r="B3617" s="33"/>
      <c r="C3617" s="70">
        <v>44205</v>
      </c>
      <c r="D3617" s="71" t="s">
        <v>87</v>
      </c>
      <c r="E3617" s="70">
        <v>44205</v>
      </c>
      <c r="F3617" s="71">
        <v>5168555</v>
      </c>
      <c r="G3617" s="33" t="s">
        <v>20</v>
      </c>
      <c r="H3617" s="33" t="s">
        <v>21</v>
      </c>
      <c r="I3617" s="33" t="s">
        <v>51</v>
      </c>
      <c r="J3617" s="33" t="s">
        <v>46</v>
      </c>
      <c r="K3617" s="63" t="s">
        <v>75</v>
      </c>
      <c r="L3617" s="32" t="str">
        <f t="shared" si="1009"/>
        <v>FM260JD</v>
      </c>
      <c r="M3617" s="32" t="str">
        <f t="shared" si="1010"/>
        <v>BMJ</v>
      </c>
      <c r="N3617" s="32" t="str">
        <f t="shared" si="1011"/>
        <v>10 RODA</v>
      </c>
      <c r="O3617" s="146">
        <v>0.89898148148148149</v>
      </c>
      <c r="P3617" s="65">
        <v>0.89898148148148149</v>
      </c>
      <c r="Q3617" s="65"/>
      <c r="R3617" s="66">
        <v>2</v>
      </c>
      <c r="S3617" s="66">
        <v>39220</v>
      </c>
      <c r="T3617" s="66">
        <v>14560</v>
      </c>
      <c r="U3617" s="67">
        <f t="shared" si="1021"/>
        <v>24.66</v>
      </c>
      <c r="V3617" s="66">
        <f t="shared" si="1012"/>
        <v>480722.04000000004</v>
      </c>
      <c r="W3617" s="66" t="str">
        <f t="shared" si="1013"/>
        <v>1 &gt; 4</v>
      </c>
      <c r="X3617" s="66">
        <f>A3617+SUMIFS(Presensi!F:F,Presensi!E:E,'Entry Data'!AP3617)</f>
        <v>1</v>
      </c>
      <c r="Y3617" s="66">
        <f>IFERROR(INDEX('Retasi Pricing'!F:F,MATCH('Entry Data'!AM3617,'Retasi Pricing'!E:E,0))*X3617,"")</f>
        <v>25000</v>
      </c>
      <c r="Z3617" s="62" t="s">
        <v>26</v>
      </c>
      <c r="AA3617" s="62" t="s">
        <v>27</v>
      </c>
      <c r="AB3617" s="32"/>
      <c r="AC3617" s="32" t="s">
        <v>202</v>
      </c>
      <c r="AD3617" s="32" t="str">
        <f t="shared" si="1014"/>
        <v/>
      </c>
      <c r="AF3617" s="5" t="str">
        <f t="shared" si="1015"/>
        <v>alusdi44205</v>
      </c>
      <c r="AG3617" s="5" t="str">
        <f t="shared" si="1016"/>
        <v>BMJ 06744205UTARANIGHT</v>
      </c>
      <c r="AH3617" s="5" t="str">
        <f t="shared" si="1017"/>
        <v>alusdi44205UTARANIGHT</v>
      </c>
      <c r="AI3617" s="5" t="str">
        <f t="shared" si="1018"/>
        <v>BMJ 06744205NIGHT</v>
      </c>
      <c r="AJ3617" s="5" t="str">
        <f t="shared" si="1019"/>
        <v>alusdi44205NIGHT</v>
      </c>
      <c r="AK3617" s="5" t="str">
        <f t="shared" si="1020"/>
        <v>alusdiBMJ</v>
      </c>
      <c r="AL3617" s="5" t="str">
        <f t="shared" si="1022"/>
        <v>2UTARA</v>
      </c>
      <c r="AM3617" s="5" t="str">
        <f t="shared" si="1023"/>
        <v>1 &gt; 4UTARA10 RODA</v>
      </c>
      <c r="AN3617" s="5" t="str">
        <f t="shared" si="1024"/>
        <v>alusdiBMJ1 &gt; 4UTARA10 RODA</v>
      </c>
      <c r="AO3617" s="5" t="str">
        <f t="shared" si="1025"/>
        <v>alusdi1 &gt; 4UTARA10 RODA</v>
      </c>
      <c r="AP3617" s="5" t="str">
        <f t="shared" si="1026"/>
        <v>44205NIGHT</v>
      </c>
    </row>
    <row r="3618" spans="1:42" x14ac:dyDescent="0.3">
      <c r="A3618" s="33">
        <v>1</v>
      </c>
      <c r="B3618" s="33"/>
      <c r="C3618" s="70">
        <v>44205</v>
      </c>
      <c r="D3618" s="71" t="s">
        <v>87</v>
      </c>
      <c r="E3618" s="70">
        <v>44205</v>
      </c>
      <c r="F3618" s="71">
        <v>5168621</v>
      </c>
      <c r="G3618" s="33" t="s">
        <v>20</v>
      </c>
      <c r="H3618" s="33" t="s">
        <v>21</v>
      </c>
      <c r="I3618" s="33" t="s">
        <v>51</v>
      </c>
      <c r="J3618" s="33" t="s">
        <v>46</v>
      </c>
      <c r="K3618" s="63" t="s">
        <v>75</v>
      </c>
      <c r="L3618" s="32" t="str">
        <f t="shared" si="1009"/>
        <v>FM260JD</v>
      </c>
      <c r="M3618" s="32" t="str">
        <f t="shared" si="1010"/>
        <v>BMJ</v>
      </c>
      <c r="N3618" s="32" t="str">
        <f t="shared" si="1011"/>
        <v>10 RODA</v>
      </c>
      <c r="O3618" s="146">
        <v>0.95480324074074074</v>
      </c>
      <c r="P3618" s="65">
        <v>0.95480324074074074</v>
      </c>
      <c r="Q3618" s="65"/>
      <c r="R3618" s="66">
        <v>3</v>
      </c>
      <c r="S3618" s="66">
        <v>39320</v>
      </c>
      <c r="T3618" s="66">
        <v>14560</v>
      </c>
      <c r="U3618" s="67">
        <f t="shared" si="1021"/>
        <v>24.76</v>
      </c>
      <c r="V3618" s="66">
        <f t="shared" si="1012"/>
        <v>482671.44000000006</v>
      </c>
      <c r="W3618" s="66" t="str">
        <f t="shared" si="1013"/>
        <v>1 &gt; 4</v>
      </c>
      <c r="X3618" s="66">
        <f>A3618+SUMIFS(Presensi!F:F,Presensi!E:E,'Entry Data'!AP3618)</f>
        <v>1</v>
      </c>
      <c r="Y3618" s="66">
        <f>IFERROR(INDEX('Retasi Pricing'!F:F,MATCH('Entry Data'!AM3618,'Retasi Pricing'!E:E,0))*X3618,"")</f>
        <v>25000</v>
      </c>
      <c r="Z3618" s="62" t="s">
        <v>26</v>
      </c>
      <c r="AA3618" s="62" t="s">
        <v>27</v>
      </c>
      <c r="AB3618" s="32"/>
      <c r="AC3618" s="32" t="s">
        <v>202</v>
      </c>
      <c r="AD3618" s="32" t="str">
        <f t="shared" si="1014"/>
        <v/>
      </c>
      <c r="AF3618" s="5" t="str">
        <f t="shared" si="1015"/>
        <v>alusdi44205</v>
      </c>
      <c r="AG3618" s="5" t="str">
        <f t="shared" si="1016"/>
        <v>BMJ 06744205UTARANIGHT</v>
      </c>
      <c r="AH3618" s="5" t="str">
        <f t="shared" si="1017"/>
        <v>alusdi44205UTARANIGHT</v>
      </c>
      <c r="AI3618" s="5" t="str">
        <f t="shared" si="1018"/>
        <v>BMJ 06744205NIGHT</v>
      </c>
      <c r="AJ3618" s="5" t="str">
        <f t="shared" si="1019"/>
        <v>alusdi44205NIGHT</v>
      </c>
      <c r="AK3618" s="5" t="str">
        <f t="shared" si="1020"/>
        <v>alusdiBMJ</v>
      </c>
      <c r="AL3618" s="5" t="str">
        <f t="shared" si="1022"/>
        <v>3UTARA</v>
      </c>
      <c r="AM3618" s="5" t="str">
        <f t="shared" si="1023"/>
        <v>1 &gt; 4UTARA10 RODA</v>
      </c>
      <c r="AN3618" s="5" t="str">
        <f t="shared" si="1024"/>
        <v>alusdiBMJ1 &gt; 4UTARA10 RODA</v>
      </c>
      <c r="AO3618" s="5" t="str">
        <f t="shared" si="1025"/>
        <v>alusdi1 &gt; 4UTARA10 RODA</v>
      </c>
      <c r="AP3618" s="5" t="str">
        <f t="shared" si="1026"/>
        <v>44205NIGHT</v>
      </c>
    </row>
    <row r="3619" spans="1:42" x14ac:dyDescent="0.3">
      <c r="A3619" s="33">
        <v>1</v>
      </c>
      <c r="B3619" s="33"/>
      <c r="C3619" s="70">
        <v>44205</v>
      </c>
      <c r="D3619" s="71" t="s">
        <v>87</v>
      </c>
      <c r="E3619" s="70">
        <v>44206</v>
      </c>
      <c r="F3619" s="71">
        <v>5168681</v>
      </c>
      <c r="G3619" s="33" t="s">
        <v>20</v>
      </c>
      <c r="H3619" s="33" t="s">
        <v>21</v>
      </c>
      <c r="I3619" s="33" t="s">
        <v>51</v>
      </c>
      <c r="J3619" s="33" t="s">
        <v>46</v>
      </c>
      <c r="K3619" s="63" t="s">
        <v>77</v>
      </c>
      <c r="L3619" s="32" t="str">
        <f t="shared" si="1009"/>
        <v>FM260JD</v>
      </c>
      <c r="M3619" s="32" t="str">
        <f t="shared" si="1010"/>
        <v>BMJ</v>
      </c>
      <c r="N3619" s="32" t="str">
        <f t="shared" si="1011"/>
        <v>10 RODA</v>
      </c>
      <c r="O3619" s="146">
        <v>9.0277777777777787E-3</v>
      </c>
      <c r="P3619" s="65">
        <v>9.0277777777777787E-3</v>
      </c>
      <c r="Q3619" s="65"/>
      <c r="R3619" s="66">
        <v>4</v>
      </c>
      <c r="S3619" s="66">
        <v>41680</v>
      </c>
      <c r="T3619" s="66">
        <v>14660</v>
      </c>
      <c r="U3619" s="67">
        <f t="shared" si="1021"/>
        <v>27.02</v>
      </c>
      <c r="V3619" s="66">
        <f t="shared" si="1012"/>
        <v>526727.88</v>
      </c>
      <c r="W3619" s="66" t="str">
        <f t="shared" si="1013"/>
        <v>1 &gt; 4</v>
      </c>
      <c r="X3619" s="66">
        <f>A3619+SUMIFS(Presensi!F:F,Presensi!E:E,'Entry Data'!AP3619)</f>
        <v>1</v>
      </c>
      <c r="Y3619" s="66">
        <f>IFERROR(INDEX('Retasi Pricing'!F:F,MATCH('Entry Data'!AM3619,'Retasi Pricing'!E:E,0))*X3619,"")</f>
        <v>25000</v>
      </c>
      <c r="Z3619" s="62" t="s">
        <v>26</v>
      </c>
      <c r="AA3619" s="62" t="s">
        <v>27</v>
      </c>
      <c r="AB3619" s="32"/>
      <c r="AC3619" s="32" t="s">
        <v>179</v>
      </c>
      <c r="AD3619" s="32" t="str">
        <f t="shared" si="1014"/>
        <v/>
      </c>
      <c r="AF3619" s="5" t="str">
        <f t="shared" si="1015"/>
        <v>imbran husain44205</v>
      </c>
      <c r="AG3619" s="5" t="str">
        <f t="shared" si="1016"/>
        <v>BMJ 06844205UTARANIGHT</v>
      </c>
      <c r="AH3619" s="5" t="str">
        <f t="shared" si="1017"/>
        <v>imbran husain44205UTARANIGHT</v>
      </c>
      <c r="AI3619" s="5" t="str">
        <f t="shared" si="1018"/>
        <v>BMJ 06844205NIGHT</v>
      </c>
      <c r="AJ3619" s="5" t="str">
        <f t="shared" si="1019"/>
        <v>imbran husain44205NIGHT</v>
      </c>
      <c r="AK3619" s="5" t="str">
        <f t="shared" si="1020"/>
        <v>imbran husainBMJ</v>
      </c>
      <c r="AL3619" s="5" t="str">
        <f t="shared" si="1022"/>
        <v>4UTARA</v>
      </c>
      <c r="AM3619" s="5" t="str">
        <f t="shared" si="1023"/>
        <v>1 &gt; 4UTARA10 RODA</v>
      </c>
      <c r="AN3619" s="5" t="str">
        <f t="shared" si="1024"/>
        <v>imbran husainBMJ1 &gt; 4UTARA10 RODA</v>
      </c>
      <c r="AO3619" s="5" t="str">
        <f t="shared" si="1025"/>
        <v>imbran husain1 &gt; 4UTARA10 RODA</v>
      </c>
      <c r="AP3619" s="5" t="str">
        <f t="shared" si="1026"/>
        <v>44205NIGHT</v>
      </c>
    </row>
    <row r="3620" spans="1:42" x14ac:dyDescent="0.3">
      <c r="A3620" s="33">
        <v>1</v>
      </c>
      <c r="B3620" s="33"/>
      <c r="C3620" s="70">
        <v>44205</v>
      </c>
      <c r="D3620" s="71" t="s">
        <v>87</v>
      </c>
      <c r="E3620" s="70">
        <v>44206</v>
      </c>
      <c r="F3620" s="71">
        <v>5168740</v>
      </c>
      <c r="G3620" s="33" t="s">
        <v>20</v>
      </c>
      <c r="H3620" s="33" t="s">
        <v>21</v>
      </c>
      <c r="I3620" s="33" t="s">
        <v>51</v>
      </c>
      <c r="J3620" s="33" t="s">
        <v>46</v>
      </c>
      <c r="K3620" s="63" t="s">
        <v>77</v>
      </c>
      <c r="L3620" s="32" t="str">
        <f t="shared" si="1009"/>
        <v>FM260JD</v>
      </c>
      <c r="M3620" s="32" t="str">
        <f t="shared" si="1010"/>
        <v>BMJ</v>
      </c>
      <c r="N3620" s="32" t="str">
        <f t="shared" si="1011"/>
        <v>10 RODA</v>
      </c>
      <c r="O3620" s="146">
        <v>7.2534722222222223E-2</v>
      </c>
      <c r="P3620" s="65">
        <v>7.2534722222222223E-2</v>
      </c>
      <c r="Q3620" s="65"/>
      <c r="R3620" s="66">
        <v>5</v>
      </c>
      <c r="S3620" s="66">
        <v>41300</v>
      </c>
      <c r="T3620" s="66">
        <v>14660</v>
      </c>
      <c r="U3620" s="67">
        <f t="shared" si="1021"/>
        <v>26.64</v>
      </c>
      <c r="V3620" s="66">
        <f t="shared" si="1012"/>
        <v>519320.16000000003</v>
      </c>
      <c r="W3620" s="66" t="str">
        <f t="shared" si="1013"/>
        <v>&gt; 5</v>
      </c>
      <c r="X3620" s="66">
        <f>A3620+SUMIFS(Presensi!F:F,Presensi!E:E,'Entry Data'!AP3620)</f>
        <v>1</v>
      </c>
      <c r="Y3620" s="66">
        <f>IFERROR(INDEX('Retasi Pricing'!F:F,MATCH('Entry Data'!AM3620,'Retasi Pricing'!E:E,0))*X3620,"")</f>
        <v>27650</v>
      </c>
      <c r="Z3620" s="62" t="s">
        <v>26</v>
      </c>
      <c r="AA3620" s="62" t="s">
        <v>27</v>
      </c>
      <c r="AB3620" s="32"/>
      <c r="AC3620" s="32" t="s">
        <v>179</v>
      </c>
      <c r="AD3620" s="32" t="str">
        <f t="shared" si="1014"/>
        <v/>
      </c>
      <c r="AF3620" s="5" t="str">
        <f t="shared" si="1015"/>
        <v>imbran husain44205</v>
      </c>
      <c r="AG3620" s="5" t="str">
        <f t="shared" si="1016"/>
        <v>BMJ 06844205UTARANIGHT</v>
      </c>
      <c r="AH3620" s="5" t="str">
        <f t="shared" si="1017"/>
        <v>imbran husain44205UTARANIGHT</v>
      </c>
      <c r="AI3620" s="5" t="str">
        <f t="shared" si="1018"/>
        <v>BMJ 06844205NIGHT</v>
      </c>
      <c r="AJ3620" s="5" t="str">
        <f t="shared" si="1019"/>
        <v>imbran husain44205NIGHT</v>
      </c>
      <c r="AK3620" s="5" t="str">
        <f t="shared" si="1020"/>
        <v>imbran husainBMJ</v>
      </c>
      <c r="AL3620" s="5" t="str">
        <f t="shared" si="1022"/>
        <v>5UTARA</v>
      </c>
      <c r="AM3620" s="5" t="str">
        <f t="shared" si="1023"/>
        <v>&gt; 5UTARA10 RODA</v>
      </c>
      <c r="AN3620" s="5" t="str">
        <f t="shared" si="1024"/>
        <v>imbran husainBMJ&gt; 5UTARA10 RODA</v>
      </c>
      <c r="AO3620" s="5" t="str">
        <f t="shared" si="1025"/>
        <v>imbran husain&gt; 5UTARA10 RODA</v>
      </c>
      <c r="AP3620" s="5" t="str">
        <f t="shared" si="1026"/>
        <v>44205NIGHT</v>
      </c>
    </row>
    <row r="3621" spans="1:42" x14ac:dyDescent="0.3">
      <c r="A3621" s="33">
        <v>1</v>
      </c>
      <c r="B3621" s="33"/>
      <c r="C3621" s="70">
        <v>44205</v>
      </c>
      <c r="D3621" s="71" t="s">
        <v>87</v>
      </c>
      <c r="E3621" s="70">
        <v>44206</v>
      </c>
      <c r="F3621" s="71">
        <v>5168803</v>
      </c>
      <c r="G3621" s="33" t="s">
        <v>20</v>
      </c>
      <c r="H3621" s="33" t="s">
        <v>21</v>
      </c>
      <c r="I3621" s="33" t="s">
        <v>51</v>
      </c>
      <c r="J3621" s="33" t="s">
        <v>46</v>
      </c>
      <c r="K3621" s="63" t="s">
        <v>77</v>
      </c>
      <c r="L3621" s="32" t="str">
        <f t="shared" si="1009"/>
        <v>FM260JD</v>
      </c>
      <c r="M3621" s="32" t="str">
        <f t="shared" si="1010"/>
        <v>BMJ</v>
      </c>
      <c r="N3621" s="32" t="str">
        <f t="shared" si="1011"/>
        <v>10 RODA</v>
      </c>
      <c r="O3621" s="146">
        <v>0.13642361111111112</v>
      </c>
      <c r="P3621" s="65">
        <v>0.13642361111111112</v>
      </c>
      <c r="Q3621" s="65"/>
      <c r="R3621" s="66">
        <v>6</v>
      </c>
      <c r="S3621" s="66">
        <v>40320</v>
      </c>
      <c r="T3621" s="66">
        <v>14660</v>
      </c>
      <c r="U3621" s="67">
        <f t="shared" si="1021"/>
        <v>25.66</v>
      </c>
      <c r="V3621" s="66">
        <f t="shared" si="1012"/>
        <v>500216.04000000004</v>
      </c>
      <c r="W3621" s="66" t="str">
        <f t="shared" si="1013"/>
        <v>&gt; 6</v>
      </c>
      <c r="X3621" s="66">
        <f>A3621+SUMIFS(Presensi!F:F,Presensi!E:E,'Entry Data'!AP3621)</f>
        <v>1</v>
      </c>
      <c r="Y3621" s="66">
        <f>IFERROR(INDEX('Retasi Pricing'!F:F,MATCH('Entry Data'!AM3621,'Retasi Pricing'!E:E,0))*X3621,"")</f>
        <v>30800</v>
      </c>
      <c r="Z3621" s="62" t="s">
        <v>26</v>
      </c>
      <c r="AA3621" s="62" t="s">
        <v>27</v>
      </c>
      <c r="AB3621" s="32"/>
      <c r="AC3621" s="32" t="s">
        <v>179</v>
      </c>
      <c r="AD3621" s="32" t="str">
        <f t="shared" si="1014"/>
        <v/>
      </c>
      <c r="AF3621" s="5" t="str">
        <f t="shared" si="1015"/>
        <v>imbran husain44205</v>
      </c>
      <c r="AG3621" s="5" t="str">
        <f t="shared" si="1016"/>
        <v>BMJ 06844205UTARANIGHT</v>
      </c>
      <c r="AH3621" s="5" t="str">
        <f t="shared" si="1017"/>
        <v>imbran husain44205UTARANIGHT</v>
      </c>
      <c r="AI3621" s="5" t="str">
        <f t="shared" si="1018"/>
        <v>BMJ 06844205NIGHT</v>
      </c>
      <c r="AJ3621" s="5" t="str">
        <f t="shared" si="1019"/>
        <v>imbran husain44205NIGHT</v>
      </c>
      <c r="AK3621" s="5" t="str">
        <f t="shared" si="1020"/>
        <v>imbran husainBMJ</v>
      </c>
      <c r="AL3621" s="5" t="str">
        <f t="shared" si="1022"/>
        <v>6UTARA</v>
      </c>
      <c r="AM3621" s="5" t="str">
        <f t="shared" si="1023"/>
        <v>&gt; 6UTARA10 RODA</v>
      </c>
      <c r="AN3621" s="5" t="str">
        <f t="shared" si="1024"/>
        <v>imbran husainBMJ&gt; 6UTARA10 RODA</v>
      </c>
      <c r="AO3621" s="5" t="str">
        <f t="shared" si="1025"/>
        <v>imbran husain&gt; 6UTARA10 RODA</v>
      </c>
      <c r="AP3621" s="5" t="str">
        <f t="shared" si="1026"/>
        <v>44205NIGHT</v>
      </c>
    </row>
    <row r="3622" spans="1:42" x14ac:dyDescent="0.3">
      <c r="A3622" s="33">
        <v>1</v>
      </c>
      <c r="B3622" s="33"/>
      <c r="C3622" s="70">
        <v>44205</v>
      </c>
      <c r="D3622" s="71" t="s">
        <v>87</v>
      </c>
      <c r="E3622" s="70">
        <v>44206</v>
      </c>
      <c r="F3622" s="71">
        <v>5168882</v>
      </c>
      <c r="G3622" s="33" t="s">
        <v>20</v>
      </c>
      <c r="H3622" s="33" t="s">
        <v>21</v>
      </c>
      <c r="I3622" s="33" t="s">
        <v>51</v>
      </c>
      <c r="J3622" s="33" t="s">
        <v>46</v>
      </c>
      <c r="K3622" s="63" t="s">
        <v>77</v>
      </c>
      <c r="L3622" s="32" t="str">
        <f t="shared" si="1009"/>
        <v>FM260JD</v>
      </c>
      <c r="M3622" s="32" t="str">
        <f t="shared" si="1010"/>
        <v>BMJ</v>
      </c>
      <c r="N3622" s="32" t="str">
        <f t="shared" si="1011"/>
        <v>10 RODA</v>
      </c>
      <c r="O3622" s="146">
        <v>0.21824074074074074</v>
      </c>
      <c r="P3622" s="65">
        <v>0.21824074074074074</v>
      </c>
      <c r="Q3622" s="65"/>
      <c r="R3622" s="66">
        <v>7</v>
      </c>
      <c r="S3622" s="66">
        <v>40460</v>
      </c>
      <c r="T3622" s="66">
        <v>14660</v>
      </c>
      <c r="U3622" s="67">
        <f t="shared" si="1021"/>
        <v>25.8</v>
      </c>
      <c r="V3622" s="66">
        <f t="shared" si="1012"/>
        <v>502945.20000000007</v>
      </c>
      <c r="W3622" s="66" t="str">
        <f t="shared" si="1013"/>
        <v>7 &gt;</v>
      </c>
      <c r="X3622" s="66">
        <f>A3622+SUMIFS(Presensi!F:F,Presensi!E:E,'Entry Data'!AP3622)</f>
        <v>1</v>
      </c>
      <c r="Y3622" s="66">
        <f>IFERROR(INDEX('Retasi Pricing'!F:F,MATCH('Entry Data'!AM3622,'Retasi Pricing'!E:E,0))*X3622,"")</f>
        <v>37750</v>
      </c>
      <c r="Z3622" s="62" t="s">
        <v>26</v>
      </c>
      <c r="AA3622" s="62" t="s">
        <v>27</v>
      </c>
      <c r="AB3622" s="32"/>
      <c r="AC3622" s="32" t="s">
        <v>179</v>
      </c>
      <c r="AD3622" s="32" t="str">
        <f t="shared" si="1014"/>
        <v/>
      </c>
      <c r="AF3622" s="5" t="str">
        <f t="shared" si="1015"/>
        <v>imbran husain44205</v>
      </c>
      <c r="AG3622" s="5" t="str">
        <f t="shared" si="1016"/>
        <v>BMJ 06844205UTARANIGHT</v>
      </c>
      <c r="AH3622" s="5" t="str">
        <f t="shared" si="1017"/>
        <v>imbran husain44205UTARANIGHT</v>
      </c>
      <c r="AI3622" s="5" t="str">
        <f t="shared" si="1018"/>
        <v>BMJ 06844205NIGHT</v>
      </c>
      <c r="AJ3622" s="5" t="str">
        <f t="shared" si="1019"/>
        <v>imbran husain44205NIGHT</v>
      </c>
      <c r="AK3622" s="5" t="str">
        <f t="shared" si="1020"/>
        <v>imbran husainBMJ</v>
      </c>
      <c r="AL3622" s="5" t="str">
        <f t="shared" si="1022"/>
        <v>7UTARA</v>
      </c>
      <c r="AM3622" s="5" t="str">
        <f t="shared" si="1023"/>
        <v>7 &gt;UTARA10 RODA</v>
      </c>
      <c r="AN3622" s="5" t="str">
        <f t="shared" si="1024"/>
        <v>imbran husainBMJ7 &gt;UTARA10 RODA</v>
      </c>
      <c r="AO3622" s="5" t="str">
        <f t="shared" si="1025"/>
        <v>imbran husain7 &gt;UTARA10 RODA</v>
      </c>
      <c r="AP3622" s="5" t="str">
        <f t="shared" si="1026"/>
        <v>44205NIGHT</v>
      </c>
    </row>
    <row r="3623" spans="1:42" x14ac:dyDescent="0.3">
      <c r="A3623" s="33">
        <v>1</v>
      </c>
      <c r="B3623" s="33"/>
      <c r="C3623" s="70">
        <v>44205</v>
      </c>
      <c r="D3623" s="71" t="s">
        <v>87</v>
      </c>
      <c r="E3623" s="70">
        <v>44205</v>
      </c>
      <c r="F3623" s="71">
        <v>5168471</v>
      </c>
      <c r="G3623" s="33" t="s">
        <v>20</v>
      </c>
      <c r="H3623" s="33" t="s">
        <v>21</v>
      </c>
      <c r="I3623" s="33" t="s">
        <v>51</v>
      </c>
      <c r="J3623" s="33" t="s">
        <v>46</v>
      </c>
      <c r="K3623" s="63" t="s">
        <v>77</v>
      </c>
      <c r="L3623" s="32" t="str">
        <f t="shared" si="1009"/>
        <v>FM260JD</v>
      </c>
      <c r="M3623" s="32" t="str">
        <f t="shared" si="1010"/>
        <v>BMJ</v>
      </c>
      <c r="N3623" s="32" t="str">
        <f t="shared" si="1011"/>
        <v>10 RODA</v>
      </c>
      <c r="O3623" s="146">
        <v>0.82954861111111111</v>
      </c>
      <c r="P3623" s="65">
        <v>0.8338078703703703</v>
      </c>
      <c r="Q3623" s="65"/>
      <c r="R3623" s="66">
        <v>1</v>
      </c>
      <c r="S3623" s="66">
        <v>38180</v>
      </c>
      <c r="T3623" s="66">
        <v>14660</v>
      </c>
      <c r="U3623" s="67">
        <f t="shared" si="1021"/>
        <v>23.52</v>
      </c>
      <c r="V3623" s="66">
        <f t="shared" si="1012"/>
        <v>458498.87999999995</v>
      </c>
      <c r="W3623" s="66" t="str">
        <f t="shared" si="1013"/>
        <v>1 &gt; 4</v>
      </c>
      <c r="X3623" s="66">
        <f>A3623+SUMIFS(Presensi!F:F,Presensi!E:E,'Entry Data'!AP3623)</f>
        <v>1</v>
      </c>
      <c r="Y3623" s="66">
        <f>IFERROR(INDEX('Retasi Pricing'!F:F,MATCH('Entry Data'!AM3623,'Retasi Pricing'!E:E,0))*X3623,"")</f>
        <v>25000</v>
      </c>
      <c r="Z3623" s="62" t="s">
        <v>26</v>
      </c>
      <c r="AA3623" s="62" t="s">
        <v>27</v>
      </c>
      <c r="AB3623" s="32"/>
      <c r="AC3623" s="32" t="s">
        <v>179</v>
      </c>
      <c r="AD3623" s="32" t="str">
        <f t="shared" si="1014"/>
        <v/>
      </c>
      <c r="AF3623" s="5" t="str">
        <f t="shared" si="1015"/>
        <v>imbran husain44205</v>
      </c>
      <c r="AG3623" s="5" t="str">
        <f t="shared" si="1016"/>
        <v>BMJ 06844205UTARANIGHT</v>
      </c>
      <c r="AH3623" s="5" t="str">
        <f t="shared" si="1017"/>
        <v>imbran husain44205UTARANIGHT</v>
      </c>
      <c r="AI3623" s="5" t="str">
        <f t="shared" si="1018"/>
        <v>BMJ 06844205NIGHT</v>
      </c>
      <c r="AJ3623" s="5" t="str">
        <f t="shared" si="1019"/>
        <v>imbran husain44205NIGHT</v>
      </c>
      <c r="AK3623" s="5" t="str">
        <f t="shared" si="1020"/>
        <v>imbran husainBMJ</v>
      </c>
      <c r="AL3623" s="5" t="str">
        <f t="shared" si="1022"/>
        <v>1UTARA</v>
      </c>
      <c r="AM3623" s="5" t="str">
        <f t="shared" si="1023"/>
        <v>1 &gt; 4UTARA10 RODA</v>
      </c>
      <c r="AN3623" s="5" t="str">
        <f t="shared" si="1024"/>
        <v>imbran husainBMJ1 &gt; 4UTARA10 RODA</v>
      </c>
      <c r="AO3623" s="5" t="str">
        <f t="shared" si="1025"/>
        <v>imbran husain1 &gt; 4UTARA10 RODA</v>
      </c>
      <c r="AP3623" s="5" t="str">
        <f t="shared" si="1026"/>
        <v>44205NIGHT</v>
      </c>
    </row>
    <row r="3624" spans="1:42" x14ac:dyDescent="0.3">
      <c r="A3624" s="33">
        <v>1</v>
      </c>
      <c r="B3624" s="33"/>
      <c r="C3624" s="70">
        <v>44205</v>
      </c>
      <c r="D3624" s="71" t="s">
        <v>87</v>
      </c>
      <c r="E3624" s="70">
        <v>44205</v>
      </c>
      <c r="F3624" s="71">
        <v>5168542</v>
      </c>
      <c r="G3624" s="33" t="s">
        <v>20</v>
      </c>
      <c r="H3624" s="33" t="s">
        <v>21</v>
      </c>
      <c r="I3624" s="33" t="s">
        <v>51</v>
      </c>
      <c r="J3624" s="33" t="s">
        <v>46</v>
      </c>
      <c r="K3624" s="63" t="s">
        <v>77</v>
      </c>
      <c r="L3624" s="32" t="str">
        <f t="shared" si="1009"/>
        <v>FM260JD</v>
      </c>
      <c r="M3624" s="32" t="str">
        <f t="shared" si="1010"/>
        <v>BMJ</v>
      </c>
      <c r="N3624" s="32" t="str">
        <f t="shared" si="1011"/>
        <v>10 RODA</v>
      </c>
      <c r="O3624" s="146">
        <v>0.88777777777777767</v>
      </c>
      <c r="P3624" s="65">
        <v>0.88777777777777767</v>
      </c>
      <c r="Q3624" s="65"/>
      <c r="R3624" s="66">
        <v>2</v>
      </c>
      <c r="S3624" s="66">
        <v>40980</v>
      </c>
      <c r="T3624" s="66">
        <v>14660</v>
      </c>
      <c r="U3624" s="67">
        <f t="shared" si="1021"/>
        <v>26.32</v>
      </c>
      <c r="V3624" s="66">
        <f t="shared" si="1012"/>
        <v>513082.08</v>
      </c>
      <c r="W3624" s="66" t="str">
        <f t="shared" si="1013"/>
        <v>1 &gt; 4</v>
      </c>
      <c r="X3624" s="66">
        <f>A3624+SUMIFS(Presensi!F:F,Presensi!E:E,'Entry Data'!AP3624)</f>
        <v>1</v>
      </c>
      <c r="Y3624" s="66">
        <f>IFERROR(INDEX('Retasi Pricing'!F:F,MATCH('Entry Data'!AM3624,'Retasi Pricing'!E:E,0))*X3624,"")</f>
        <v>25000</v>
      </c>
      <c r="Z3624" s="62" t="s">
        <v>26</v>
      </c>
      <c r="AA3624" s="62" t="s">
        <v>27</v>
      </c>
      <c r="AB3624" s="32"/>
      <c r="AC3624" s="32" t="s">
        <v>179</v>
      </c>
      <c r="AD3624" s="32" t="str">
        <f t="shared" si="1014"/>
        <v/>
      </c>
      <c r="AF3624" s="5" t="str">
        <f t="shared" si="1015"/>
        <v>imbran husain44205</v>
      </c>
      <c r="AG3624" s="5" t="str">
        <f t="shared" si="1016"/>
        <v>BMJ 06844205UTARANIGHT</v>
      </c>
      <c r="AH3624" s="5" t="str">
        <f t="shared" si="1017"/>
        <v>imbran husain44205UTARANIGHT</v>
      </c>
      <c r="AI3624" s="5" t="str">
        <f t="shared" si="1018"/>
        <v>BMJ 06844205NIGHT</v>
      </c>
      <c r="AJ3624" s="5" t="str">
        <f t="shared" si="1019"/>
        <v>imbran husain44205NIGHT</v>
      </c>
      <c r="AK3624" s="5" t="str">
        <f t="shared" si="1020"/>
        <v>imbran husainBMJ</v>
      </c>
      <c r="AL3624" s="5" t="str">
        <f t="shared" si="1022"/>
        <v>2UTARA</v>
      </c>
      <c r="AM3624" s="5" t="str">
        <f t="shared" si="1023"/>
        <v>1 &gt; 4UTARA10 RODA</v>
      </c>
      <c r="AN3624" s="5" t="str">
        <f t="shared" si="1024"/>
        <v>imbran husainBMJ1 &gt; 4UTARA10 RODA</v>
      </c>
      <c r="AO3624" s="5" t="str">
        <f t="shared" si="1025"/>
        <v>imbran husain1 &gt; 4UTARA10 RODA</v>
      </c>
      <c r="AP3624" s="5" t="str">
        <f t="shared" si="1026"/>
        <v>44205NIGHT</v>
      </c>
    </row>
    <row r="3625" spans="1:42" x14ac:dyDescent="0.3">
      <c r="A3625" s="33">
        <v>1</v>
      </c>
      <c r="B3625" s="33"/>
      <c r="C3625" s="70">
        <v>44205</v>
      </c>
      <c r="D3625" s="71" t="s">
        <v>87</v>
      </c>
      <c r="E3625" s="70">
        <v>44205</v>
      </c>
      <c r="F3625" s="71">
        <v>5168613</v>
      </c>
      <c r="G3625" s="33" t="s">
        <v>20</v>
      </c>
      <c r="H3625" s="33" t="s">
        <v>21</v>
      </c>
      <c r="I3625" s="33" t="s">
        <v>51</v>
      </c>
      <c r="J3625" s="33" t="s">
        <v>46</v>
      </c>
      <c r="K3625" s="63" t="s">
        <v>77</v>
      </c>
      <c r="L3625" s="32" t="str">
        <f t="shared" si="1009"/>
        <v>FM260JD</v>
      </c>
      <c r="M3625" s="32" t="str">
        <f t="shared" si="1010"/>
        <v>BMJ</v>
      </c>
      <c r="N3625" s="32" t="str">
        <f t="shared" si="1011"/>
        <v>10 RODA</v>
      </c>
      <c r="O3625" s="146">
        <v>0.9477199074074073</v>
      </c>
      <c r="P3625" s="65">
        <v>0.9477199074074073</v>
      </c>
      <c r="Q3625" s="65"/>
      <c r="R3625" s="66">
        <v>3</v>
      </c>
      <c r="S3625" s="66">
        <v>40560</v>
      </c>
      <c r="T3625" s="66">
        <v>14660</v>
      </c>
      <c r="U3625" s="67">
        <f t="shared" si="1021"/>
        <v>25.9</v>
      </c>
      <c r="V3625" s="66">
        <f t="shared" si="1012"/>
        <v>504894.6</v>
      </c>
      <c r="W3625" s="66" t="str">
        <f t="shared" si="1013"/>
        <v>1 &gt; 4</v>
      </c>
      <c r="X3625" s="66">
        <f>A3625+SUMIFS(Presensi!F:F,Presensi!E:E,'Entry Data'!AP3625)</f>
        <v>1</v>
      </c>
      <c r="Y3625" s="66">
        <f>IFERROR(INDEX('Retasi Pricing'!F:F,MATCH('Entry Data'!AM3625,'Retasi Pricing'!E:E,0))*X3625,"")</f>
        <v>25000</v>
      </c>
      <c r="Z3625" s="62" t="s">
        <v>26</v>
      </c>
      <c r="AA3625" s="62" t="s">
        <v>27</v>
      </c>
      <c r="AB3625" s="32"/>
      <c r="AC3625" s="32" t="s">
        <v>179</v>
      </c>
      <c r="AD3625" s="32" t="str">
        <f t="shared" si="1014"/>
        <v/>
      </c>
      <c r="AF3625" s="5" t="str">
        <f t="shared" si="1015"/>
        <v>imbran husain44205</v>
      </c>
      <c r="AG3625" s="5" t="str">
        <f t="shared" si="1016"/>
        <v>BMJ 06844205UTARANIGHT</v>
      </c>
      <c r="AH3625" s="5" t="str">
        <f t="shared" si="1017"/>
        <v>imbran husain44205UTARANIGHT</v>
      </c>
      <c r="AI3625" s="5" t="str">
        <f t="shared" si="1018"/>
        <v>BMJ 06844205NIGHT</v>
      </c>
      <c r="AJ3625" s="5" t="str">
        <f t="shared" si="1019"/>
        <v>imbran husain44205NIGHT</v>
      </c>
      <c r="AK3625" s="5" t="str">
        <f t="shared" si="1020"/>
        <v>imbran husainBMJ</v>
      </c>
      <c r="AL3625" s="5" t="str">
        <f t="shared" si="1022"/>
        <v>3UTARA</v>
      </c>
      <c r="AM3625" s="5" t="str">
        <f t="shared" si="1023"/>
        <v>1 &gt; 4UTARA10 RODA</v>
      </c>
      <c r="AN3625" s="5" t="str">
        <f t="shared" si="1024"/>
        <v>imbran husainBMJ1 &gt; 4UTARA10 RODA</v>
      </c>
      <c r="AO3625" s="5" t="str">
        <f t="shared" si="1025"/>
        <v>imbran husain1 &gt; 4UTARA10 RODA</v>
      </c>
      <c r="AP3625" s="5" t="str">
        <f t="shared" si="1026"/>
        <v>44205NIGHT</v>
      </c>
    </row>
    <row r="3626" spans="1:42" x14ac:dyDescent="0.3">
      <c r="A3626" s="33">
        <v>1</v>
      </c>
      <c r="B3626" s="33"/>
      <c r="C3626" s="70">
        <v>44205</v>
      </c>
      <c r="D3626" s="71" t="s">
        <v>87</v>
      </c>
      <c r="E3626" s="70">
        <v>44206</v>
      </c>
      <c r="F3626" s="71">
        <v>5168710</v>
      </c>
      <c r="G3626" s="33" t="s">
        <v>20</v>
      </c>
      <c r="H3626" s="33" t="s">
        <v>21</v>
      </c>
      <c r="I3626" s="33" t="s">
        <v>123</v>
      </c>
      <c r="J3626" s="33" t="s">
        <v>23</v>
      </c>
      <c r="K3626" s="63" t="s">
        <v>78</v>
      </c>
      <c r="L3626" s="32" t="str">
        <f t="shared" si="1009"/>
        <v>FM260JD</v>
      </c>
      <c r="M3626" s="32" t="str">
        <f t="shared" si="1010"/>
        <v>BMJ</v>
      </c>
      <c r="N3626" s="32" t="str">
        <f t="shared" si="1011"/>
        <v>10 RODA</v>
      </c>
      <c r="O3626" s="146">
        <v>3.8773148148148147E-2</v>
      </c>
      <c r="P3626" s="65">
        <v>3.8773148148148147E-2</v>
      </c>
      <c r="Q3626" s="65"/>
      <c r="R3626" s="66">
        <v>4</v>
      </c>
      <c r="S3626" s="66">
        <v>40620</v>
      </c>
      <c r="T3626" s="66">
        <v>14880</v>
      </c>
      <c r="U3626" s="67">
        <f t="shared" si="1021"/>
        <v>25.74</v>
      </c>
      <c r="V3626" s="66">
        <f t="shared" si="1012"/>
        <v>501775.55999999994</v>
      </c>
      <c r="W3626" s="66" t="str">
        <f t="shared" si="1013"/>
        <v>1 &gt; 4</v>
      </c>
      <c r="X3626" s="66">
        <f>A3626+SUMIFS(Presensi!F:F,Presensi!E:E,'Entry Data'!AP3626)</f>
        <v>1</v>
      </c>
      <c r="Y3626" s="66">
        <f>IFERROR(INDEX('Retasi Pricing'!F:F,MATCH('Entry Data'!AM3626,'Retasi Pricing'!E:E,0))*X3626,"")</f>
        <v>25000</v>
      </c>
      <c r="Z3626" s="62" t="s">
        <v>26</v>
      </c>
      <c r="AA3626" s="62" t="s">
        <v>27</v>
      </c>
      <c r="AB3626" s="32"/>
      <c r="AC3626" s="32" t="s">
        <v>377</v>
      </c>
      <c r="AD3626" s="32" t="str">
        <f t="shared" si="1014"/>
        <v/>
      </c>
      <c r="AF3626" s="5" t="str">
        <f t="shared" si="1015"/>
        <v>Nurzaenal Abidin44205</v>
      </c>
      <c r="AG3626" s="5" t="str">
        <f t="shared" si="1016"/>
        <v>BMJ 06944205UTARANIGHT</v>
      </c>
      <c r="AH3626" s="5" t="str">
        <f t="shared" si="1017"/>
        <v>Nurzaenal Abidin44205UTARANIGHT</v>
      </c>
      <c r="AI3626" s="5" t="str">
        <f t="shared" si="1018"/>
        <v>BMJ 06944205NIGHT</v>
      </c>
      <c r="AJ3626" s="5" t="str">
        <f t="shared" si="1019"/>
        <v>Nurzaenal Abidin44205NIGHT</v>
      </c>
      <c r="AK3626" s="5" t="str">
        <f t="shared" si="1020"/>
        <v>Nurzaenal AbidinBMJ</v>
      </c>
      <c r="AL3626" s="5" t="str">
        <f t="shared" si="1022"/>
        <v>4UTARA</v>
      </c>
      <c r="AM3626" s="5" t="str">
        <f t="shared" si="1023"/>
        <v>1 &gt; 4UTARA10 RODA</v>
      </c>
      <c r="AN3626" s="5" t="str">
        <f t="shared" si="1024"/>
        <v>Nurzaenal AbidinBMJ1 &gt; 4UTARA10 RODA</v>
      </c>
      <c r="AO3626" s="5" t="str">
        <f t="shared" si="1025"/>
        <v>Nurzaenal Abidin1 &gt; 4UTARA10 RODA</v>
      </c>
      <c r="AP3626" s="5" t="str">
        <f t="shared" si="1026"/>
        <v>44205NIGHT</v>
      </c>
    </row>
    <row r="3627" spans="1:42" x14ac:dyDescent="0.3">
      <c r="A3627" s="33">
        <v>1</v>
      </c>
      <c r="B3627" s="33"/>
      <c r="C3627" s="70">
        <v>44205</v>
      </c>
      <c r="D3627" s="71" t="s">
        <v>87</v>
      </c>
      <c r="E3627" s="70">
        <v>44206</v>
      </c>
      <c r="F3627" s="71">
        <v>5168767</v>
      </c>
      <c r="G3627" s="33" t="s">
        <v>20</v>
      </c>
      <c r="H3627" s="33" t="s">
        <v>21</v>
      </c>
      <c r="I3627" s="33" t="s">
        <v>51</v>
      </c>
      <c r="J3627" s="33" t="s">
        <v>46</v>
      </c>
      <c r="K3627" s="63" t="s">
        <v>78</v>
      </c>
      <c r="L3627" s="32" t="str">
        <f t="shared" si="1009"/>
        <v>FM260JD</v>
      </c>
      <c r="M3627" s="32" t="str">
        <f t="shared" si="1010"/>
        <v>BMJ</v>
      </c>
      <c r="N3627" s="32" t="str">
        <f t="shared" si="1011"/>
        <v>10 RODA</v>
      </c>
      <c r="O3627" s="146">
        <v>0.10033564814814815</v>
      </c>
      <c r="P3627" s="65">
        <v>0.10033564814814815</v>
      </c>
      <c r="Q3627" s="65"/>
      <c r="R3627" s="66">
        <v>5</v>
      </c>
      <c r="S3627" s="66">
        <v>39080</v>
      </c>
      <c r="T3627" s="66">
        <v>14880</v>
      </c>
      <c r="U3627" s="67">
        <f t="shared" si="1021"/>
        <v>24.2</v>
      </c>
      <c r="V3627" s="66">
        <f t="shared" si="1012"/>
        <v>471754.79999999993</v>
      </c>
      <c r="W3627" s="66" t="str">
        <f t="shared" si="1013"/>
        <v>&gt; 5</v>
      </c>
      <c r="X3627" s="66">
        <f>A3627+SUMIFS(Presensi!F:F,Presensi!E:E,'Entry Data'!AP3627)</f>
        <v>1</v>
      </c>
      <c r="Y3627" s="66">
        <f>IFERROR(INDEX('Retasi Pricing'!F:F,MATCH('Entry Data'!AM3627,'Retasi Pricing'!E:E,0))*X3627,"")</f>
        <v>27650</v>
      </c>
      <c r="Z3627" s="62" t="s">
        <v>26</v>
      </c>
      <c r="AA3627" s="62" t="s">
        <v>27</v>
      </c>
      <c r="AB3627" s="32"/>
      <c r="AC3627" s="32" t="s">
        <v>377</v>
      </c>
      <c r="AD3627" s="32" t="str">
        <f t="shared" si="1014"/>
        <v/>
      </c>
      <c r="AF3627" s="5" t="str">
        <f t="shared" si="1015"/>
        <v>Nurzaenal Abidin44205</v>
      </c>
      <c r="AG3627" s="5" t="str">
        <f t="shared" si="1016"/>
        <v>BMJ 06944205UTARANIGHT</v>
      </c>
      <c r="AH3627" s="5" t="str">
        <f t="shared" si="1017"/>
        <v>Nurzaenal Abidin44205UTARANIGHT</v>
      </c>
      <c r="AI3627" s="5" t="str">
        <f t="shared" si="1018"/>
        <v>BMJ 06944205NIGHT</v>
      </c>
      <c r="AJ3627" s="5" t="str">
        <f t="shared" si="1019"/>
        <v>Nurzaenal Abidin44205NIGHT</v>
      </c>
      <c r="AK3627" s="5" t="str">
        <f t="shared" si="1020"/>
        <v>Nurzaenal AbidinBMJ</v>
      </c>
      <c r="AL3627" s="5" t="str">
        <f t="shared" si="1022"/>
        <v>5UTARA</v>
      </c>
      <c r="AM3627" s="5" t="str">
        <f t="shared" si="1023"/>
        <v>&gt; 5UTARA10 RODA</v>
      </c>
      <c r="AN3627" s="5" t="str">
        <f t="shared" si="1024"/>
        <v>Nurzaenal AbidinBMJ&gt; 5UTARA10 RODA</v>
      </c>
      <c r="AO3627" s="5" t="str">
        <f t="shared" si="1025"/>
        <v>Nurzaenal Abidin&gt; 5UTARA10 RODA</v>
      </c>
      <c r="AP3627" s="5" t="str">
        <f t="shared" si="1026"/>
        <v>44205NIGHT</v>
      </c>
    </row>
    <row r="3628" spans="1:42" x14ac:dyDescent="0.3">
      <c r="A3628" s="33">
        <v>1</v>
      </c>
      <c r="B3628" s="33"/>
      <c r="C3628" s="70">
        <v>44205</v>
      </c>
      <c r="D3628" s="71" t="s">
        <v>87</v>
      </c>
      <c r="E3628" s="70">
        <v>44206</v>
      </c>
      <c r="F3628" s="71">
        <v>5168825</v>
      </c>
      <c r="G3628" s="33" t="s">
        <v>20</v>
      </c>
      <c r="H3628" s="33" t="s">
        <v>21</v>
      </c>
      <c r="I3628" s="33" t="s">
        <v>51</v>
      </c>
      <c r="J3628" s="33" t="s">
        <v>46</v>
      </c>
      <c r="K3628" s="63" t="s">
        <v>78</v>
      </c>
      <c r="L3628" s="32" t="str">
        <f t="shared" ref="L3628:L3691" si="1027">IFERROR(VLOOKUP(K3628,db_unit,2,FALSE),"")</f>
        <v>FM260JD</v>
      </c>
      <c r="M3628" s="32" t="str">
        <f t="shared" ref="M3628:M3691" si="1028">IFERROR(VLOOKUP(K3628,db_unit,3,FALSE),"")</f>
        <v>BMJ</v>
      </c>
      <c r="N3628" s="32" t="str">
        <f t="shared" ref="N3628:N3691" si="1029">IFERROR(VLOOKUP(K3628,db_unit,4,FALSE),"")</f>
        <v>10 RODA</v>
      </c>
      <c r="O3628" s="146">
        <v>0.1564699074074074</v>
      </c>
      <c r="P3628" s="65">
        <v>0.1564699074074074</v>
      </c>
      <c r="Q3628" s="65"/>
      <c r="R3628" s="66">
        <v>6</v>
      </c>
      <c r="S3628" s="66">
        <v>38640</v>
      </c>
      <c r="T3628" s="66">
        <v>14880</v>
      </c>
      <c r="U3628" s="67">
        <f t="shared" si="1021"/>
        <v>23.76</v>
      </c>
      <c r="V3628" s="66">
        <f t="shared" si="1012"/>
        <v>463177.44000000006</v>
      </c>
      <c r="W3628" s="66" t="str">
        <f t="shared" si="1013"/>
        <v>&gt; 6</v>
      </c>
      <c r="X3628" s="66">
        <f>A3628+SUMIFS(Presensi!F:F,Presensi!E:E,'Entry Data'!AP3628)</f>
        <v>1</v>
      </c>
      <c r="Y3628" s="66">
        <f>IFERROR(INDEX('Retasi Pricing'!F:F,MATCH('Entry Data'!AM3628,'Retasi Pricing'!E:E,0))*X3628,"")</f>
        <v>30800</v>
      </c>
      <c r="Z3628" s="62" t="s">
        <v>26</v>
      </c>
      <c r="AA3628" s="62" t="s">
        <v>27</v>
      </c>
      <c r="AB3628" s="32"/>
      <c r="AC3628" s="32" t="s">
        <v>377</v>
      </c>
      <c r="AD3628" s="32" t="str">
        <f t="shared" si="1014"/>
        <v/>
      </c>
      <c r="AF3628" s="5" t="str">
        <f t="shared" si="1015"/>
        <v>Nurzaenal Abidin44205</v>
      </c>
      <c r="AG3628" s="5" t="str">
        <f t="shared" si="1016"/>
        <v>BMJ 06944205UTARANIGHT</v>
      </c>
      <c r="AH3628" s="5" t="str">
        <f t="shared" si="1017"/>
        <v>Nurzaenal Abidin44205UTARANIGHT</v>
      </c>
      <c r="AI3628" s="5" t="str">
        <f t="shared" si="1018"/>
        <v>BMJ 06944205NIGHT</v>
      </c>
      <c r="AJ3628" s="5" t="str">
        <f t="shared" si="1019"/>
        <v>Nurzaenal Abidin44205NIGHT</v>
      </c>
      <c r="AK3628" s="5" t="str">
        <f t="shared" si="1020"/>
        <v>Nurzaenal AbidinBMJ</v>
      </c>
      <c r="AL3628" s="5" t="str">
        <f t="shared" si="1022"/>
        <v>6UTARA</v>
      </c>
      <c r="AM3628" s="5" t="str">
        <f t="shared" si="1023"/>
        <v>&gt; 6UTARA10 RODA</v>
      </c>
      <c r="AN3628" s="5" t="str">
        <f t="shared" si="1024"/>
        <v>Nurzaenal AbidinBMJ&gt; 6UTARA10 RODA</v>
      </c>
      <c r="AO3628" s="5" t="str">
        <f t="shared" si="1025"/>
        <v>Nurzaenal Abidin&gt; 6UTARA10 RODA</v>
      </c>
      <c r="AP3628" s="5" t="str">
        <f t="shared" si="1026"/>
        <v>44205NIGHT</v>
      </c>
    </row>
    <row r="3629" spans="1:42" x14ac:dyDescent="0.3">
      <c r="A3629" s="33">
        <v>1</v>
      </c>
      <c r="B3629" s="33"/>
      <c r="C3629" s="70">
        <v>44205</v>
      </c>
      <c r="D3629" s="71" t="s">
        <v>87</v>
      </c>
      <c r="E3629" s="70">
        <v>44206</v>
      </c>
      <c r="F3629" s="71">
        <v>5168876</v>
      </c>
      <c r="G3629" s="33" t="s">
        <v>20</v>
      </c>
      <c r="H3629" s="33" t="s">
        <v>21</v>
      </c>
      <c r="I3629" s="33" t="s">
        <v>123</v>
      </c>
      <c r="J3629" s="33" t="s">
        <v>23</v>
      </c>
      <c r="K3629" s="63" t="s">
        <v>78</v>
      </c>
      <c r="L3629" s="32" t="str">
        <f t="shared" si="1027"/>
        <v>FM260JD</v>
      </c>
      <c r="M3629" s="32" t="str">
        <f t="shared" si="1028"/>
        <v>BMJ</v>
      </c>
      <c r="N3629" s="32" t="str">
        <f t="shared" si="1029"/>
        <v>10 RODA</v>
      </c>
      <c r="O3629" s="146">
        <v>0.21307870370370371</v>
      </c>
      <c r="P3629" s="65">
        <v>0.21307870370370371</v>
      </c>
      <c r="Q3629" s="65"/>
      <c r="R3629" s="66">
        <v>7</v>
      </c>
      <c r="S3629" s="66">
        <v>39740</v>
      </c>
      <c r="T3629" s="66">
        <v>14880</v>
      </c>
      <c r="U3629" s="67">
        <f t="shared" si="1021"/>
        <v>24.86</v>
      </c>
      <c r="V3629" s="66">
        <f t="shared" si="1012"/>
        <v>484620.83999999997</v>
      </c>
      <c r="W3629" s="66" t="str">
        <f t="shared" si="1013"/>
        <v>7 &gt;</v>
      </c>
      <c r="X3629" s="66">
        <f>A3629+SUMIFS(Presensi!F:F,Presensi!E:E,'Entry Data'!AP3629)</f>
        <v>1</v>
      </c>
      <c r="Y3629" s="66">
        <f>IFERROR(INDEX('Retasi Pricing'!F:F,MATCH('Entry Data'!AM3629,'Retasi Pricing'!E:E,0))*X3629,"")</f>
        <v>37750</v>
      </c>
      <c r="Z3629" s="62" t="s">
        <v>26</v>
      </c>
      <c r="AA3629" s="62" t="s">
        <v>27</v>
      </c>
      <c r="AB3629" s="32"/>
      <c r="AC3629" s="32" t="s">
        <v>377</v>
      </c>
      <c r="AD3629" s="32" t="str">
        <f t="shared" si="1014"/>
        <v/>
      </c>
      <c r="AF3629" s="5" t="str">
        <f t="shared" si="1015"/>
        <v>Nurzaenal Abidin44205</v>
      </c>
      <c r="AG3629" s="5" t="str">
        <f t="shared" si="1016"/>
        <v>BMJ 06944205UTARANIGHT</v>
      </c>
      <c r="AH3629" s="5" t="str">
        <f t="shared" si="1017"/>
        <v>Nurzaenal Abidin44205UTARANIGHT</v>
      </c>
      <c r="AI3629" s="5" t="str">
        <f t="shared" si="1018"/>
        <v>BMJ 06944205NIGHT</v>
      </c>
      <c r="AJ3629" s="5" t="str">
        <f t="shared" si="1019"/>
        <v>Nurzaenal Abidin44205NIGHT</v>
      </c>
      <c r="AK3629" s="5" t="str">
        <f t="shared" si="1020"/>
        <v>Nurzaenal AbidinBMJ</v>
      </c>
      <c r="AL3629" s="5" t="str">
        <f t="shared" si="1022"/>
        <v>7UTARA</v>
      </c>
      <c r="AM3629" s="5" t="str">
        <f t="shared" si="1023"/>
        <v>7 &gt;UTARA10 RODA</v>
      </c>
      <c r="AN3629" s="5" t="str">
        <f t="shared" si="1024"/>
        <v>Nurzaenal AbidinBMJ7 &gt;UTARA10 RODA</v>
      </c>
      <c r="AO3629" s="5" t="str">
        <f t="shared" si="1025"/>
        <v>Nurzaenal Abidin7 &gt;UTARA10 RODA</v>
      </c>
      <c r="AP3629" s="5" t="str">
        <f t="shared" si="1026"/>
        <v>44205NIGHT</v>
      </c>
    </row>
    <row r="3630" spans="1:42" x14ac:dyDescent="0.3">
      <c r="A3630" s="33">
        <v>1</v>
      </c>
      <c r="B3630" s="33"/>
      <c r="C3630" s="70">
        <v>44205</v>
      </c>
      <c r="D3630" s="71" t="s">
        <v>87</v>
      </c>
      <c r="E3630" s="70">
        <v>44205</v>
      </c>
      <c r="F3630" s="71">
        <v>5168491</v>
      </c>
      <c r="G3630" s="33" t="s">
        <v>20</v>
      </c>
      <c r="H3630" s="33" t="s">
        <v>21</v>
      </c>
      <c r="I3630" s="33" t="s">
        <v>51</v>
      </c>
      <c r="J3630" s="33" t="s">
        <v>46</v>
      </c>
      <c r="K3630" s="63" t="s">
        <v>78</v>
      </c>
      <c r="L3630" s="32" t="str">
        <f t="shared" si="1027"/>
        <v>FM260JD</v>
      </c>
      <c r="M3630" s="32" t="str">
        <f t="shared" si="1028"/>
        <v>BMJ</v>
      </c>
      <c r="N3630" s="32" t="str">
        <f t="shared" si="1029"/>
        <v>10 RODA</v>
      </c>
      <c r="O3630" s="146">
        <v>0.84961805555555558</v>
      </c>
      <c r="P3630" s="65">
        <v>0.85519675925925931</v>
      </c>
      <c r="Q3630" s="65"/>
      <c r="R3630" s="66">
        <v>1</v>
      </c>
      <c r="S3630" s="66">
        <v>40540</v>
      </c>
      <c r="T3630" s="66">
        <v>14880</v>
      </c>
      <c r="U3630" s="67">
        <f t="shared" si="1021"/>
        <v>25.66</v>
      </c>
      <c r="V3630" s="66">
        <f t="shared" si="1012"/>
        <v>500216.04000000004</v>
      </c>
      <c r="W3630" s="66" t="str">
        <f t="shared" si="1013"/>
        <v>1 &gt; 4</v>
      </c>
      <c r="X3630" s="66">
        <f>A3630+SUMIFS(Presensi!F:F,Presensi!E:E,'Entry Data'!AP3630)</f>
        <v>1</v>
      </c>
      <c r="Y3630" s="66">
        <f>IFERROR(INDEX('Retasi Pricing'!F:F,MATCH('Entry Data'!AM3630,'Retasi Pricing'!E:E,0))*X3630,"")</f>
        <v>25000</v>
      </c>
      <c r="Z3630" s="62" t="s">
        <v>26</v>
      </c>
      <c r="AA3630" s="62" t="s">
        <v>27</v>
      </c>
      <c r="AB3630" s="32"/>
      <c r="AC3630" s="32" t="s">
        <v>377</v>
      </c>
      <c r="AD3630" s="32" t="str">
        <f t="shared" si="1014"/>
        <v/>
      </c>
      <c r="AF3630" s="5" t="str">
        <f t="shared" si="1015"/>
        <v>Nurzaenal Abidin44205</v>
      </c>
      <c r="AG3630" s="5" t="str">
        <f t="shared" si="1016"/>
        <v>BMJ 06944205UTARANIGHT</v>
      </c>
      <c r="AH3630" s="5" t="str">
        <f t="shared" si="1017"/>
        <v>Nurzaenal Abidin44205UTARANIGHT</v>
      </c>
      <c r="AI3630" s="5" t="str">
        <f t="shared" si="1018"/>
        <v>BMJ 06944205NIGHT</v>
      </c>
      <c r="AJ3630" s="5" t="str">
        <f t="shared" si="1019"/>
        <v>Nurzaenal Abidin44205NIGHT</v>
      </c>
      <c r="AK3630" s="5" t="str">
        <f t="shared" si="1020"/>
        <v>Nurzaenal AbidinBMJ</v>
      </c>
      <c r="AL3630" s="5" t="str">
        <f t="shared" si="1022"/>
        <v>1UTARA</v>
      </c>
      <c r="AM3630" s="5" t="str">
        <f t="shared" si="1023"/>
        <v>1 &gt; 4UTARA10 RODA</v>
      </c>
      <c r="AN3630" s="5" t="str">
        <f t="shared" si="1024"/>
        <v>Nurzaenal AbidinBMJ1 &gt; 4UTARA10 RODA</v>
      </c>
      <c r="AO3630" s="5" t="str">
        <f t="shared" si="1025"/>
        <v>Nurzaenal Abidin1 &gt; 4UTARA10 RODA</v>
      </c>
      <c r="AP3630" s="5" t="str">
        <f t="shared" si="1026"/>
        <v>44205NIGHT</v>
      </c>
    </row>
    <row r="3631" spans="1:42" x14ac:dyDescent="0.3">
      <c r="A3631" s="33">
        <v>1</v>
      </c>
      <c r="B3631" s="33"/>
      <c r="C3631" s="70">
        <v>44205</v>
      </c>
      <c r="D3631" s="71" t="s">
        <v>87</v>
      </c>
      <c r="E3631" s="70">
        <v>44205</v>
      </c>
      <c r="F3631" s="71">
        <v>5168569</v>
      </c>
      <c r="G3631" s="33" t="s">
        <v>20</v>
      </c>
      <c r="H3631" s="33" t="s">
        <v>21</v>
      </c>
      <c r="I3631" s="33" t="s">
        <v>51</v>
      </c>
      <c r="J3631" s="33" t="s">
        <v>46</v>
      </c>
      <c r="K3631" s="63" t="s">
        <v>78</v>
      </c>
      <c r="L3631" s="32" t="str">
        <f t="shared" si="1027"/>
        <v>FM260JD</v>
      </c>
      <c r="M3631" s="32" t="str">
        <f t="shared" si="1028"/>
        <v>BMJ</v>
      </c>
      <c r="N3631" s="32" t="str">
        <f t="shared" si="1029"/>
        <v>10 RODA</v>
      </c>
      <c r="O3631" s="146">
        <v>0.91218749999999993</v>
      </c>
      <c r="P3631" s="65">
        <v>0.91218749999999993</v>
      </c>
      <c r="Q3631" s="65"/>
      <c r="R3631" s="66">
        <v>2</v>
      </c>
      <c r="S3631" s="66">
        <v>37840</v>
      </c>
      <c r="T3631" s="66">
        <v>14880</v>
      </c>
      <c r="U3631" s="67">
        <f t="shared" si="1021"/>
        <v>22.96</v>
      </c>
      <c r="V3631" s="66">
        <f t="shared" si="1012"/>
        <v>447582.24</v>
      </c>
      <c r="W3631" s="66" t="str">
        <f t="shared" si="1013"/>
        <v>1 &gt; 4</v>
      </c>
      <c r="X3631" s="66">
        <f>A3631+SUMIFS(Presensi!F:F,Presensi!E:E,'Entry Data'!AP3631)</f>
        <v>1</v>
      </c>
      <c r="Y3631" s="66">
        <f>IFERROR(INDEX('Retasi Pricing'!F:F,MATCH('Entry Data'!AM3631,'Retasi Pricing'!E:E,0))*X3631,"")</f>
        <v>25000</v>
      </c>
      <c r="Z3631" s="62" t="s">
        <v>26</v>
      </c>
      <c r="AA3631" s="62" t="s">
        <v>27</v>
      </c>
      <c r="AB3631" s="32"/>
      <c r="AC3631" s="32" t="s">
        <v>377</v>
      </c>
      <c r="AD3631" s="32" t="str">
        <f t="shared" si="1014"/>
        <v/>
      </c>
      <c r="AF3631" s="5" t="str">
        <f t="shared" si="1015"/>
        <v>Nurzaenal Abidin44205</v>
      </c>
      <c r="AG3631" s="5" t="str">
        <f t="shared" si="1016"/>
        <v>BMJ 06944205UTARANIGHT</v>
      </c>
      <c r="AH3631" s="5" t="str">
        <f t="shared" si="1017"/>
        <v>Nurzaenal Abidin44205UTARANIGHT</v>
      </c>
      <c r="AI3631" s="5" t="str">
        <f t="shared" si="1018"/>
        <v>BMJ 06944205NIGHT</v>
      </c>
      <c r="AJ3631" s="5" t="str">
        <f t="shared" si="1019"/>
        <v>Nurzaenal Abidin44205NIGHT</v>
      </c>
      <c r="AK3631" s="5" t="str">
        <f t="shared" si="1020"/>
        <v>Nurzaenal AbidinBMJ</v>
      </c>
      <c r="AL3631" s="5" t="str">
        <f t="shared" si="1022"/>
        <v>2UTARA</v>
      </c>
      <c r="AM3631" s="5" t="str">
        <f t="shared" si="1023"/>
        <v>1 &gt; 4UTARA10 RODA</v>
      </c>
      <c r="AN3631" s="5" t="str">
        <f t="shared" si="1024"/>
        <v>Nurzaenal AbidinBMJ1 &gt; 4UTARA10 RODA</v>
      </c>
      <c r="AO3631" s="5" t="str">
        <f t="shared" si="1025"/>
        <v>Nurzaenal Abidin1 &gt; 4UTARA10 RODA</v>
      </c>
      <c r="AP3631" s="5" t="str">
        <f t="shared" si="1026"/>
        <v>44205NIGHT</v>
      </c>
    </row>
    <row r="3632" spans="1:42" x14ac:dyDescent="0.3">
      <c r="A3632" s="33">
        <v>1</v>
      </c>
      <c r="B3632" s="33"/>
      <c r="C3632" s="70">
        <v>44205</v>
      </c>
      <c r="D3632" s="71" t="s">
        <v>87</v>
      </c>
      <c r="E3632" s="70">
        <v>44205</v>
      </c>
      <c r="F3632" s="71">
        <v>5168654</v>
      </c>
      <c r="G3632" s="33" t="s">
        <v>20</v>
      </c>
      <c r="H3632" s="33" t="s">
        <v>21</v>
      </c>
      <c r="I3632" s="33" t="s">
        <v>51</v>
      </c>
      <c r="J3632" s="33" t="s">
        <v>46</v>
      </c>
      <c r="K3632" s="63" t="s">
        <v>78</v>
      </c>
      <c r="L3632" s="32" t="str">
        <f t="shared" si="1027"/>
        <v>FM260JD</v>
      </c>
      <c r="M3632" s="32" t="str">
        <f t="shared" si="1028"/>
        <v>BMJ</v>
      </c>
      <c r="N3632" s="32" t="str">
        <f t="shared" si="1029"/>
        <v>10 RODA</v>
      </c>
      <c r="O3632" s="146">
        <v>0.98050925925925936</v>
      </c>
      <c r="P3632" s="65">
        <v>0.98050925925925936</v>
      </c>
      <c r="Q3632" s="65"/>
      <c r="R3632" s="66">
        <v>3</v>
      </c>
      <c r="S3632" s="66">
        <v>39100</v>
      </c>
      <c r="T3632" s="66">
        <v>14880</v>
      </c>
      <c r="U3632" s="67">
        <f t="shared" si="1021"/>
        <v>24.22</v>
      </c>
      <c r="V3632" s="66">
        <f t="shared" si="1012"/>
        <v>472144.68</v>
      </c>
      <c r="W3632" s="66" t="str">
        <f t="shared" si="1013"/>
        <v>1 &gt; 4</v>
      </c>
      <c r="X3632" s="66">
        <f>A3632+SUMIFS(Presensi!F:F,Presensi!E:E,'Entry Data'!AP3632)</f>
        <v>1</v>
      </c>
      <c r="Y3632" s="66">
        <f>IFERROR(INDEX('Retasi Pricing'!F:F,MATCH('Entry Data'!AM3632,'Retasi Pricing'!E:E,0))*X3632,"")</f>
        <v>25000</v>
      </c>
      <c r="Z3632" s="62" t="s">
        <v>26</v>
      </c>
      <c r="AA3632" s="62" t="s">
        <v>27</v>
      </c>
      <c r="AB3632" s="32"/>
      <c r="AC3632" s="32" t="s">
        <v>377</v>
      </c>
      <c r="AD3632" s="32" t="str">
        <f t="shared" si="1014"/>
        <v/>
      </c>
      <c r="AF3632" s="5" t="str">
        <f t="shared" si="1015"/>
        <v>Nurzaenal Abidin44205</v>
      </c>
      <c r="AG3632" s="5" t="str">
        <f t="shared" si="1016"/>
        <v>BMJ 06944205UTARANIGHT</v>
      </c>
      <c r="AH3632" s="5" t="str">
        <f t="shared" si="1017"/>
        <v>Nurzaenal Abidin44205UTARANIGHT</v>
      </c>
      <c r="AI3632" s="5" t="str">
        <f t="shared" si="1018"/>
        <v>BMJ 06944205NIGHT</v>
      </c>
      <c r="AJ3632" s="5" t="str">
        <f t="shared" si="1019"/>
        <v>Nurzaenal Abidin44205NIGHT</v>
      </c>
      <c r="AK3632" s="5" t="str">
        <f t="shared" si="1020"/>
        <v>Nurzaenal AbidinBMJ</v>
      </c>
      <c r="AL3632" s="5" t="str">
        <f t="shared" si="1022"/>
        <v>3UTARA</v>
      </c>
      <c r="AM3632" s="5" t="str">
        <f t="shared" si="1023"/>
        <v>1 &gt; 4UTARA10 RODA</v>
      </c>
      <c r="AN3632" s="5" t="str">
        <f t="shared" si="1024"/>
        <v>Nurzaenal AbidinBMJ1 &gt; 4UTARA10 RODA</v>
      </c>
      <c r="AO3632" s="5" t="str">
        <f t="shared" si="1025"/>
        <v>Nurzaenal Abidin1 &gt; 4UTARA10 RODA</v>
      </c>
      <c r="AP3632" s="5" t="str">
        <f t="shared" si="1026"/>
        <v>44205NIGHT</v>
      </c>
    </row>
    <row r="3633" spans="1:42" x14ac:dyDescent="0.3">
      <c r="A3633" s="33">
        <v>1</v>
      </c>
      <c r="B3633" s="33"/>
      <c r="C3633" s="70">
        <v>44205</v>
      </c>
      <c r="D3633" s="71" t="s">
        <v>87</v>
      </c>
      <c r="E3633" s="70">
        <v>44206</v>
      </c>
      <c r="F3633" s="71">
        <v>5168716</v>
      </c>
      <c r="G3633" s="33" t="s">
        <v>38</v>
      </c>
      <c r="H3633" s="33" t="s">
        <v>102</v>
      </c>
      <c r="I3633" s="33" t="s">
        <v>103</v>
      </c>
      <c r="J3633" s="33" t="s">
        <v>110</v>
      </c>
      <c r="K3633" s="63" t="s">
        <v>80</v>
      </c>
      <c r="L3633" s="32" t="str">
        <f t="shared" si="1027"/>
        <v>AXOR4843</v>
      </c>
      <c r="M3633" s="32" t="str">
        <f t="shared" si="1028"/>
        <v>BMJ</v>
      </c>
      <c r="N3633" s="32" t="str">
        <f t="shared" si="1029"/>
        <v>12 RODA</v>
      </c>
      <c r="O3633" s="146">
        <v>4.7708333333333332E-2</v>
      </c>
      <c r="P3633" s="65">
        <v>4.7708333333333332E-2</v>
      </c>
      <c r="Q3633" s="65"/>
      <c r="R3633" s="66">
        <v>3</v>
      </c>
      <c r="S3633" s="66">
        <v>52480</v>
      </c>
      <c r="T3633" s="66">
        <v>20000</v>
      </c>
      <c r="U3633" s="67">
        <f t="shared" si="1021"/>
        <v>32.479999999999997</v>
      </c>
      <c r="V3633" s="66">
        <f t="shared" si="1012"/>
        <v>975699.19999999984</v>
      </c>
      <c r="W3633" s="66" t="str">
        <f t="shared" si="1013"/>
        <v>1 &gt; 3</v>
      </c>
      <c r="X3633" s="66">
        <f>A3633+SUMIFS(Presensi!F:F,Presensi!E:E,'Entry Data'!AP3633)</f>
        <v>1</v>
      </c>
      <c r="Y3633" s="66">
        <f>IFERROR(INDEX('Retasi Pricing'!F:F,MATCH('Entry Data'!AM3633,'Retasi Pricing'!E:E,0))*X3633,"")</f>
        <v>38000</v>
      </c>
      <c r="Z3633" s="62" t="s">
        <v>26</v>
      </c>
      <c r="AA3633" s="62" t="s">
        <v>27</v>
      </c>
      <c r="AB3633" s="32"/>
      <c r="AC3633" s="32" t="s">
        <v>197</v>
      </c>
      <c r="AD3633" s="32" t="str">
        <f t="shared" si="1014"/>
        <v/>
      </c>
      <c r="AF3633" s="5" t="str">
        <f t="shared" si="1015"/>
        <v>melkias44205</v>
      </c>
      <c r="AG3633" s="5" t="str">
        <f t="shared" si="1016"/>
        <v>BMJ 07144205SELATANNIGHT</v>
      </c>
      <c r="AH3633" s="5" t="str">
        <f t="shared" si="1017"/>
        <v>melkias44205SELATANNIGHT</v>
      </c>
      <c r="AI3633" s="5" t="str">
        <f t="shared" si="1018"/>
        <v>BMJ 07144205NIGHT</v>
      </c>
      <c r="AJ3633" s="5" t="str">
        <f t="shared" si="1019"/>
        <v>melkias44205NIGHT</v>
      </c>
      <c r="AK3633" s="5" t="str">
        <f t="shared" si="1020"/>
        <v>melkiasBMJ</v>
      </c>
      <c r="AL3633" s="5" t="str">
        <f t="shared" si="1022"/>
        <v>3SELATAN</v>
      </c>
      <c r="AM3633" s="5" t="str">
        <f t="shared" si="1023"/>
        <v>1 &gt; 3SELATAN12 RODA</v>
      </c>
      <c r="AN3633" s="5" t="str">
        <f t="shared" si="1024"/>
        <v>melkiasBMJ1 &gt; 3SELATAN12 RODA</v>
      </c>
      <c r="AO3633" s="5" t="str">
        <f t="shared" si="1025"/>
        <v>melkias1 &gt; 3SELATAN12 RODA</v>
      </c>
      <c r="AP3633" s="5" t="str">
        <f t="shared" si="1026"/>
        <v>44205NIGHT</v>
      </c>
    </row>
    <row r="3634" spans="1:42" x14ac:dyDescent="0.3">
      <c r="A3634" s="33">
        <v>1</v>
      </c>
      <c r="B3634" s="33"/>
      <c r="C3634" s="70">
        <v>44205</v>
      </c>
      <c r="D3634" s="71" t="s">
        <v>87</v>
      </c>
      <c r="E3634" s="70">
        <v>44206</v>
      </c>
      <c r="F3634" s="71">
        <v>5168909</v>
      </c>
      <c r="G3634" s="33" t="s">
        <v>38</v>
      </c>
      <c r="H3634" s="33" t="s">
        <v>102</v>
      </c>
      <c r="I3634" s="33" t="s">
        <v>103</v>
      </c>
      <c r="J3634" s="33" t="s">
        <v>110</v>
      </c>
      <c r="K3634" s="63" t="s">
        <v>80</v>
      </c>
      <c r="L3634" s="32" t="str">
        <f t="shared" si="1027"/>
        <v>AXOR4843</v>
      </c>
      <c r="M3634" s="32" t="str">
        <f t="shared" si="1028"/>
        <v>BMJ</v>
      </c>
      <c r="N3634" s="32" t="str">
        <f t="shared" si="1029"/>
        <v>12 RODA</v>
      </c>
      <c r="O3634" s="146">
        <v>0.24215277777777777</v>
      </c>
      <c r="P3634" s="65">
        <v>0.24215277777777777</v>
      </c>
      <c r="Q3634" s="65"/>
      <c r="R3634" s="66">
        <v>4</v>
      </c>
      <c r="S3634" s="66">
        <v>52480</v>
      </c>
      <c r="T3634" s="66">
        <v>20000</v>
      </c>
      <c r="U3634" s="67">
        <f t="shared" si="1021"/>
        <v>32.479999999999997</v>
      </c>
      <c r="V3634" s="66">
        <f t="shared" si="1012"/>
        <v>975699.19999999984</v>
      </c>
      <c r="W3634" s="66" t="str">
        <f t="shared" si="1013"/>
        <v>&gt; 4</v>
      </c>
      <c r="X3634" s="66">
        <f>A3634+SUMIFS(Presensi!F:F,Presensi!E:E,'Entry Data'!AP3634)</f>
        <v>1</v>
      </c>
      <c r="Y3634" s="66">
        <f>IFERROR(INDEX('Retasi Pricing'!F:F,MATCH('Entry Data'!AM3634,'Retasi Pricing'!E:E,0))*X3634,"")</f>
        <v>45000</v>
      </c>
      <c r="Z3634" s="62" t="s">
        <v>26</v>
      </c>
      <c r="AA3634" s="62" t="s">
        <v>27</v>
      </c>
      <c r="AB3634" s="32"/>
      <c r="AC3634" s="32" t="s">
        <v>197</v>
      </c>
      <c r="AD3634" s="32" t="str">
        <f t="shared" si="1014"/>
        <v/>
      </c>
      <c r="AF3634" s="5" t="str">
        <f t="shared" si="1015"/>
        <v>melkias44205</v>
      </c>
      <c r="AG3634" s="5" t="str">
        <f t="shared" si="1016"/>
        <v>BMJ 07144205SELATANNIGHT</v>
      </c>
      <c r="AH3634" s="5" t="str">
        <f t="shared" si="1017"/>
        <v>melkias44205SELATANNIGHT</v>
      </c>
      <c r="AI3634" s="5" t="str">
        <f t="shared" si="1018"/>
        <v>BMJ 07144205NIGHT</v>
      </c>
      <c r="AJ3634" s="5" t="str">
        <f t="shared" si="1019"/>
        <v>melkias44205NIGHT</v>
      </c>
      <c r="AK3634" s="5" t="str">
        <f t="shared" si="1020"/>
        <v>melkiasBMJ</v>
      </c>
      <c r="AL3634" s="5" t="str">
        <f t="shared" si="1022"/>
        <v>4SELATAN</v>
      </c>
      <c r="AM3634" s="5" t="str">
        <f t="shared" si="1023"/>
        <v>&gt; 4SELATAN12 RODA</v>
      </c>
      <c r="AN3634" s="5" t="str">
        <f t="shared" si="1024"/>
        <v>melkiasBMJ&gt; 4SELATAN12 RODA</v>
      </c>
      <c r="AO3634" s="5" t="str">
        <f t="shared" si="1025"/>
        <v>melkias&gt; 4SELATAN12 RODA</v>
      </c>
      <c r="AP3634" s="5" t="str">
        <f t="shared" si="1026"/>
        <v>44205NIGHT</v>
      </c>
    </row>
    <row r="3635" spans="1:42" x14ac:dyDescent="0.3">
      <c r="A3635" s="33">
        <v>1</v>
      </c>
      <c r="B3635" s="33"/>
      <c r="C3635" s="70">
        <v>44205</v>
      </c>
      <c r="D3635" s="71" t="s">
        <v>87</v>
      </c>
      <c r="E3635" s="70">
        <v>44205</v>
      </c>
      <c r="F3635" s="71">
        <v>5168520</v>
      </c>
      <c r="G3635" s="33" t="s">
        <v>38</v>
      </c>
      <c r="H3635" s="33" t="s">
        <v>113</v>
      </c>
      <c r="I3635" s="33" t="s">
        <v>291</v>
      </c>
      <c r="J3635" s="33" t="s">
        <v>40</v>
      </c>
      <c r="K3635" s="63" t="s">
        <v>80</v>
      </c>
      <c r="L3635" s="32" t="str">
        <f t="shared" si="1027"/>
        <v>AXOR4843</v>
      </c>
      <c r="M3635" s="32" t="str">
        <f t="shared" si="1028"/>
        <v>BMJ</v>
      </c>
      <c r="N3635" s="32" t="str">
        <f t="shared" si="1029"/>
        <v>12 RODA</v>
      </c>
      <c r="O3635" s="146">
        <v>0.86872685185185183</v>
      </c>
      <c r="P3635" s="65">
        <v>0.87321759259259257</v>
      </c>
      <c r="Q3635" s="65"/>
      <c r="R3635" s="66">
        <v>1</v>
      </c>
      <c r="S3635" s="66">
        <v>54660</v>
      </c>
      <c r="T3635" s="66">
        <v>20000</v>
      </c>
      <c r="U3635" s="67">
        <f t="shared" si="1021"/>
        <v>34.659999999999997</v>
      </c>
      <c r="V3635" s="66">
        <f t="shared" si="1012"/>
        <v>1041186.3999999999</v>
      </c>
      <c r="W3635" s="66" t="str">
        <f t="shared" si="1013"/>
        <v>1 &gt; 3</v>
      </c>
      <c r="X3635" s="66">
        <f>A3635+SUMIFS(Presensi!F:F,Presensi!E:E,'Entry Data'!AP3635)</f>
        <v>1</v>
      </c>
      <c r="Y3635" s="66">
        <f>IFERROR(INDEX('Retasi Pricing'!F:F,MATCH('Entry Data'!AM3635,'Retasi Pricing'!E:E,0))*X3635,"")</f>
        <v>38000</v>
      </c>
      <c r="Z3635" s="62" t="s">
        <v>26</v>
      </c>
      <c r="AA3635" s="62" t="s">
        <v>27</v>
      </c>
      <c r="AB3635" s="32"/>
      <c r="AC3635" s="32" t="s">
        <v>197</v>
      </c>
      <c r="AD3635" s="32" t="str">
        <f t="shared" si="1014"/>
        <v/>
      </c>
      <c r="AF3635" s="5" t="str">
        <f t="shared" si="1015"/>
        <v>melkias44205</v>
      </c>
      <c r="AG3635" s="5" t="str">
        <f t="shared" si="1016"/>
        <v>BMJ 07144205SELATANNIGHT</v>
      </c>
      <c r="AH3635" s="5" t="str">
        <f t="shared" si="1017"/>
        <v>melkias44205SELATANNIGHT</v>
      </c>
      <c r="AI3635" s="5" t="str">
        <f t="shared" si="1018"/>
        <v>BMJ 07144205NIGHT</v>
      </c>
      <c r="AJ3635" s="5" t="str">
        <f t="shared" si="1019"/>
        <v>melkias44205NIGHT</v>
      </c>
      <c r="AK3635" s="5" t="str">
        <f t="shared" si="1020"/>
        <v>melkiasBMJ</v>
      </c>
      <c r="AL3635" s="5" t="str">
        <f t="shared" si="1022"/>
        <v>1SELATAN</v>
      </c>
      <c r="AM3635" s="5" t="str">
        <f t="shared" si="1023"/>
        <v>1 &gt; 3SELATAN12 RODA</v>
      </c>
      <c r="AN3635" s="5" t="str">
        <f t="shared" si="1024"/>
        <v>melkiasBMJ1 &gt; 3SELATAN12 RODA</v>
      </c>
      <c r="AO3635" s="5" t="str">
        <f t="shared" si="1025"/>
        <v>melkias1 &gt; 3SELATAN12 RODA</v>
      </c>
      <c r="AP3635" s="5" t="str">
        <f t="shared" si="1026"/>
        <v>44205NIGHT</v>
      </c>
    </row>
    <row r="3636" spans="1:42" x14ac:dyDescent="0.3">
      <c r="A3636" s="33">
        <v>1</v>
      </c>
      <c r="B3636" s="33"/>
      <c r="C3636" s="70">
        <v>44205</v>
      </c>
      <c r="D3636" s="71" t="s">
        <v>87</v>
      </c>
      <c r="E3636" s="70">
        <v>44205</v>
      </c>
      <c r="F3636" s="71">
        <v>5168625</v>
      </c>
      <c r="G3636" s="33" t="s">
        <v>38</v>
      </c>
      <c r="H3636" s="33" t="s">
        <v>102</v>
      </c>
      <c r="I3636" s="33" t="s">
        <v>103</v>
      </c>
      <c r="J3636" s="33" t="s">
        <v>110</v>
      </c>
      <c r="K3636" s="63" t="s">
        <v>80</v>
      </c>
      <c r="L3636" s="32" t="str">
        <f t="shared" si="1027"/>
        <v>AXOR4843</v>
      </c>
      <c r="M3636" s="32" t="str">
        <f t="shared" si="1028"/>
        <v>BMJ</v>
      </c>
      <c r="N3636" s="32" t="str">
        <f t="shared" si="1029"/>
        <v>12 RODA</v>
      </c>
      <c r="O3636" s="146">
        <v>0.95791666666666664</v>
      </c>
      <c r="P3636" s="65">
        <v>0.95791666666666664</v>
      </c>
      <c r="Q3636" s="65"/>
      <c r="R3636" s="66">
        <v>2</v>
      </c>
      <c r="S3636" s="66">
        <v>53400</v>
      </c>
      <c r="T3636" s="66">
        <v>20000</v>
      </c>
      <c r="U3636" s="67">
        <f t="shared" si="1021"/>
        <v>33.4</v>
      </c>
      <c r="V3636" s="66">
        <f t="shared" si="1012"/>
        <v>1003335.9999999999</v>
      </c>
      <c r="W3636" s="66" t="str">
        <f t="shared" si="1013"/>
        <v>1 &gt; 3</v>
      </c>
      <c r="X3636" s="66">
        <f>A3636+SUMIFS(Presensi!F:F,Presensi!E:E,'Entry Data'!AP3636)</f>
        <v>1</v>
      </c>
      <c r="Y3636" s="66">
        <f>IFERROR(INDEX('Retasi Pricing'!F:F,MATCH('Entry Data'!AM3636,'Retasi Pricing'!E:E,0))*X3636,"")</f>
        <v>38000</v>
      </c>
      <c r="Z3636" s="62" t="s">
        <v>26</v>
      </c>
      <c r="AA3636" s="62" t="s">
        <v>27</v>
      </c>
      <c r="AB3636" s="32"/>
      <c r="AC3636" s="32" t="s">
        <v>197</v>
      </c>
      <c r="AD3636" s="32" t="str">
        <f t="shared" si="1014"/>
        <v/>
      </c>
      <c r="AF3636" s="5" t="str">
        <f t="shared" si="1015"/>
        <v>melkias44205</v>
      </c>
      <c r="AG3636" s="5" t="str">
        <f t="shared" si="1016"/>
        <v>BMJ 07144205SELATANNIGHT</v>
      </c>
      <c r="AH3636" s="5" t="str">
        <f t="shared" si="1017"/>
        <v>melkias44205SELATANNIGHT</v>
      </c>
      <c r="AI3636" s="5" t="str">
        <f t="shared" si="1018"/>
        <v>BMJ 07144205NIGHT</v>
      </c>
      <c r="AJ3636" s="5" t="str">
        <f t="shared" si="1019"/>
        <v>melkias44205NIGHT</v>
      </c>
      <c r="AK3636" s="5" t="str">
        <f t="shared" si="1020"/>
        <v>melkiasBMJ</v>
      </c>
      <c r="AL3636" s="5" t="str">
        <f t="shared" si="1022"/>
        <v>2SELATAN</v>
      </c>
      <c r="AM3636" s="5" t="str">
        <f t="shared" si="1023"/>
        <v>1 &gt; 3SELATAN12 RODA</v>
      </c>
      <c r="AN3636" s="5" t="str">
        <f t="shared" si="1024"/>
        <v>melkiasBMJ1 &gt; 3SELATAN12 RODA</v>
      </c>
      <c r="AO3636" s="5" t="str">
        <f t="shared" si="1025"/>
        <v>melkias1 &gt; 3SELATAN12 RODA</v>
      </c>
      <c r="AP3636" s="5" t="str">
        <f t="shared" si="1026"/>
        <v>44205NIGHT</v>
      </c>
    </row>
    <row r="3637" spans="1:42" x14ac:dyDescent="0.3">
      <c r="A3637" s="33">
        <v>1</v>
      </c>
      <c r="B3637" s="33"/>
      <c r="C3637" s="70">
        <v>44205</v>
      </c>
      <c r="D3637" s="71" t="s">
        <v>87</v>
      </c>
      <c r="E3637" s="70">
        <v>44206</v>
      </c>
      <c r="F3637" s="71">
        <v>5168723</v>
      </c>
      <c r="G3637" s="33" t="s">
        <v>38</v>
      </c>
      <c r="H3637" s="33" t="s">
        <v>113</v>
      </c>
      <c r="I3637" s="33" t="s">
        <v>291</v>
      </c>
      <c r="J3637" s="33" t="s">
        <v>115</v>
      </c>
      <c r="K3637" s="63" t="s">
        <v>82</v>
      </c>
      <c r="L3637" s="32" t="str">
        <f t="shared" si="1027"/>
        <v>AXOR4843</v>
      </c>
      <c r="M3637" s="32" t="str">
        <f t="shared" si="1028"/>
        <v>BMJ</v>
      </c>
      <c r="N3637" s="32" t="str">
        <f t="shared" si="1029"/>
        <v>12 RODA</v>
      </c>
      <c r="O3637" s="146">
        <v>5.724537037037037E-2</v>
      </c>
      <c r="P3637" s="65">
        <v>5.724537037037037E-2</v>
      </c>
      <c r="Q3637" s="65"/>
      <c r="R3637" s="66">
        <v>3</v>
      </c>
      <c r="S3637" s="66">
        <v>55020</v>
      </c>
      <c r="T3637" s="66">
        <v>19880</v>
      </c>
      <c r="U3637" s="67">
        <f t="shared" si="1021"/>
        <v>35.14</v>
      </c>
      <c r="V3637" s="66">
        <f t="shared" si="1012"/>
        <v>1055605.6000000001</v>
      </c>
      <c r="W3637" s="66" t="str">
        <f t="shared" si="1013"/>
        <v>1 &gt; 3</v>
      </c>
      <c r="X3637" s="66">
        <f>A3637+SUMIFS(Presensi!F:F,Presensi!E:E,'Entry Data'!AP3637)</f>
        <v>1</v>
      </c>
      <c r="Y3637" s="66">
        <f>IFERROR(INDEX('Retasi Pricing'!F:F,MATCH('Entry Data'!AM3637,'Retasi Pricing'!E:E,0))*X3637,"")</f>
        <v>38000</v>
      </c>
      <c r="Z3637" s="62" t="s">
        <v>26</v>
      </c>
      <c r="AA3637" s="62" t="s">
        <v>27</v>
      </c>
      <c r="AB3637" s="32"/>
      <c r="AC3637" s="32" t="s">
        <v>213</v>
      </c>
      <c r="AD3637" s="32" t="str">
        <f t="shared" si="1014"/>
        <v/>
      </c>
      <c r="AF3637" s="5" t="str">
        <f t="shared" si="1015"/>
        <v>alrandi44205</v>
      </c>
      <c r="AG3637" s="5" t="str">
        <f t="shared" si="1016"/>
        <v>BMJ 07244205SELATANNIGHT</v>
      </c>
      <c r="AH3637" s="5" t="str">
        <f t="shared" si="1017"/>
        <v>alrandi44205SELATANNIGHT</v>
      </c>
      <c r="AI3637" s="5" t="str">
        <f t="shared" si="1018"/>
        <v>BMJ 07244205NIGHT</v>
      </c>
      <c r="AJ3637" s="5" t="str">
        <f t="shared" si="1019"/>
        <v>alrandi44205NIGHT</v>
      </c>
      <c r="AK3637" s="5" t="str">
        <f t="shared" si="1020"/>
        <v>alrandiBMJ</v>
      </c>
      <c r="AL3637" s="5" t="str">
        <f t="shared" si="1022"/>
        <v>3SELATAN</v>
      </c>
      <c r="AM3637" s="5" t="str">
        <f t="shared" si="1023"/>
        <v>1 &gt; 3SELATAN12 RODA</v>
      </c>
      <c r="AN3637" s="5" t="str">
        <f t="shared" si="1024"/>
        <v>alrandiBMJ1 &gt; 3SELATAN12 RODA</v>
      </c>
      <c r="AO3637" s="5" t="str">
        <f t="shared" si="1025"/>
        <v>alrandi1 &gt; 3SELATAN12 RODA</v>
      </c>
      <c r="AP3637" s="5" t="str">
        <f t="shared" si="1026"/>
        <v>44205NIGHT</v>
      </c>
    </row>
    <row r="3638" spans="1:42" x14ac:dyDescent="0.3">
      <c r="A3638" s="33">
        <v>1</v>
      </c>
      <c r="B3638" s="33"/>
      <c r="C3638" s="70">
        <v>44205</v>
      </c>
      <c r="D3638" s="71" t="s">
        <v>87</v>
      </c>
      <c r="E3638" s="70">
        <v>44206</v>
      </c>
      <c r="F3638" s="71">
        <v>5168821</v>
      </c>
      <c r="G3638" s="33" t="s">
        <v>38</v>
      </c>
      <c r="H3638" s="33" t="s">
        <v>102</v>
      </c>
      <c r="I3638" s="33" t="s">
        <v>103</v>
      </c>
      <c r="J3638" s="33" t="s">
        <v>110</v>
      </c>
      <c r="K3638" s="63" t="s">
        <v>82</v>
      </c>
      <c r="L3638" s="32" t="str">
        <f t="shared" si="1027"/>
        <v>AXOR4843</v>
      </c>
      <c r="M3638" s="32" t="str">
        <f t="shared" si="1028"/>
        <v>BMJ</v>
      </c>
      <c r="N3638" s="32" t="str">
        <f t="shared" si="1029"/>
        <v>12 RODA</v>
      </c>
      <c r="O3638" s="146">
        <v>0.15307870370370372</v>
      </c>
      <c r="P3638" s="65">
        <v>0.15307870370370372</v>
      </c>
      <c r="Q3638" s="65"/>
      <c r="R3638" s="66">
        <v>4</v>
      </c>
      <c r="S3638" s="66">
        <v>53340</v>
      </c>
      <c r="T3638" s="66">
        <v>19880</v>
      </c>
      <c r="U3638" s="67">
        <f t="shared" si="1021"/>
        <v>33.46</v>
      </c>
      <c r="V3638" s="66">
        <f t="shared" si="1012"/>
        <v>1005138.3999999999</v>
      </c>
      <c r="W3638" s="66" t="str">
        <f t="shared" si="1013"/>
        <v>&gt; 4</v>
      </c>
      <c r="X3638" s="66">
        <f>A3638+SUMIFS(Presensi!F:F,Presensi!E:E,'Entry Data'!AP3638)</f>
        <v>1</v>
      </c>
      <c r="Y3638" s="66">
        <f>IFERROR(INDEX('Retasi Pricing'!F:F,MATCH('Entry Data'!AM3638,'Retasi Pricing'!E:E,0))*X3638,"")</f>
        <v>45000</v>
      </c>
      <c r="Z3638" s="62" t="s">
        <v>26</v>
      </c>
      <c r="AA3638" s="62" t="s">
        <v>27</v>
      </c>
      <c r="AB3638" s="32"/>
      <c r="AC3638" s="32" t="s">
        <v>213</v>
      </c>
      <c r="AD3638" s="32" t="str">
        <f t="shared" si="1014"/>
        <v/>
      </c>
      <c r="AF3638" s="5" t="str">
        <f t="shared" si="1015"/>
        <v>alrandi44205</v>
      </c>
      <c r="AG3638" s="5" t="str">
        <f t="shared" si="1016"/>
        <v>BMJ 07244205SELATANNIGHT</v>
      </c>
      <c r="AH3638" s="5" t="str">
        <f t="shared" si="1017"/>
        <v>alrandi44205SELATANNIGHT</v>
      </c>
      <c r="AI3638" s="5" t="str">
        <f t="shared" si="1018"/>
        <v>BMJ 07244205NIGHT</v>
      </c>
      <c r="AJ3638" s="5" t="str">
        <f t="shared" si="1019"/>
        <v>alrandi44205NIGHT</v>
      </c>
      <c r="AK3638" s="5" t="str">
        <f t="shared" si="1020"/>
        <v>alrandiBMJ</v>
      </c>
      <c r="AL3638" s="5" t="str">
        <f t="shared" si="1022"/>
        <v>4SELATAN</v>
      </c>
      <c r="AM3638" s="5" t="str">
        <f t="shared" si="1023"/>
        <v>&gt; 4SELATAN12 RODA</v>
      </c>
      <c r="AN3638" s="5" t="str">
        <f t="shared" si="1024"/>
        <v>alrandiBMJ&gt; 4SELATAN12 RODA</v>
      </c>
      <c r="AO3638" s="5" t="str">
        <f t="shared" si="1025"/>
        <v>alrandi&gt; 4SELATAN12 RODA</v>
      </c>
      <c r="AP3638" s="5" t="str">
        <f t="shared" si="1026"/>
        <v>44205NIGHT</v>
      </c>
    </row>
    <row r="3639" spans="1:42" x14ac:dyDescent="0.3">
      <c r="A3639" s="33">
        <v>1</v>
      </c>
      <c r="B3639" s="33"/>
      <c r="C3639" s="70">
        <v>44205</v>
      </c>
      <c r="D3639" s="71" t="s">
        <v>87</v>
      </c>
      <c r="E3639" s="70">
        <v>44206</v>
      </c>
      <c r="F3639" s="71">
        <v>5168911</v>
      </c>
      <c r="G3639" s="33" t="s">
        <v>38</v>
      </c>
      <c r="H3639" s="33" t="s">
        <v>113</v>
      </c>
      <c r="I3639" s="33" t="s">
        <v>173</v>
      </c>
      <c r="J3639" s="33" t="s">
        <v>110</v>
      </c>
      <c r="K3639" s="63" t="s">
        <v>82</v>
      </c>
      <c r="L3639" s="32" t="str">
        <f t="shared" si="1027"/>
        <v>AXOR4843</v>
      </c>
      <c r="M3639" s="32" t="str">
        <f t="shared" si="1028"/>
        <v>BMJ</v>
      </c>
      <c r="N3639" s="32" t="str">
        <f t="shared" si="1029"/>
        <v>12 RODA</v>
      </c>
      <c r="O3639" s="146">
        <v>0.24361111111111111</v>
      </c>
      <c r="P3639" s="65">
        <v>0.24361111111111111</v>
      </c>
      <c r="Q3639" s="65"/>
      <c r="R3639" s="66">
        <v>5</v>
      </c>
      <c r="S3639" s="66">
        <v>55860</v>
      </c>
      <c r="T3639" s="66">
        <v>19880</v>
      </c>
      <c r="U3639" s="67">
        <f t="shared" si="1021"/>
        <v>35.979999999999997</v>
      </c>
      <c r="V3639" s="66">
        <f t="shared" si="1012"/>
        <v>1080839.1999999997</v>
      </c>
      <c r="W3639" s="66" t="str">
        <f t="shared" si="1013"/>
        <v>&gt; 5</v>
      </c>
      <c r="X3639" s="66">
        <f>A3639+SUMIFS(Presensi!F:F,Presensi!E:E,'Entry Data'!AP3639)</f>
        <v>1</v>
      </c>
      <c r="Y3639" s="66">
        <f>IFERROR(INDEX('Retasi Pricing'!F:F,MATCH('Entry Data'!AM3639,'Retasi Pricing'!E:E,0))*X3639,"")</f>
        <v>48500</v>
      </c>
      <c r="Z3639" s="62" t="s">
        <v>26</v>
      </c>
      <c r="AA3639" s="62" t="s">
        <v>27</v>
      </c>
      <c r="AB3639" s="32"/>
      <c r="AC3639" s="32" t="s">
        <v>213</v>
      </c>
      <c r="AD3639" s="32" t="str">
        <f t="shared" si="1014"/>
        <v/>
      </c>
      <c r="AF3639" s="5" t="str">
        <f t="shared" si="1015"/>
        <v>alrandi44205</v>
      </c>
      <c r="AG3639" s="5" t="str">
        <f t="shared" si="1016"/>
        <v>BMJ 07244205SELATANNIGHT</v>
      </c>
      <c r="AH3639" s="5" t="str">
        <f t="shared" si="1017"/>
        <v>alrandi44205SELATANNIGHT</v>
      </c>
      <c r="AI3639" s="5" t="str">
        <f t="shared" si="1018"/>
        <v>BMJ 07244205NIGHT</v>
      </c>
      <c r="AJ3639" s="5" t="str">
        <f t="shared" si="1019"/>
        <v>alrandi44205NIGHT</v>
      </c>
      <c r="AK3639" s="5" t="str">
        <f t="shared" si="1020"/>
        <v>alrandiBMJ</v>
      </c>
      <c r="AL3639" s="5" t="str">
        <f t="shared" si="1022"/>
        <v>5SELATAN</v>
      </c>
      <c r="AM3639" s="5" t="str">
        <f t="shared" si="1023"/>
        <v>&gt; 5SELATAN12 RODA</v>
      </c>
      <c r="AN3639" s="5" t="str">
        <f t="shared" si="1024"/>
        <v>alrandiBMJ&gt; 5SELATAN12 RODA</v>
      </c>
      <c r="AO3639" s="5" t="str">
        <f t="shared" si="1025"/>
        <v>alrandi&gt; 5SELATAN12 RODA</v>
      </c>
      <c r="AP3639" s="5" t="str">
        <f t="shared" si="1026"/>
        <v>44205NIGHT</v>
      </c>
    </row>
    <row r="3640" spans="1:42" x14ac:dyDescent="0.3">
      <c r="A3640" s="33">
        <v>1</v>
      </c>
      <c r="B3640" s="33"/>
      <c r="C3640" s="70">
        <v>44205</v>
      </c>
      <c r="D3640" s="71" t="s">
        <v>87</v>
      </c>
      <c r="E3640" s="70">
        <v>44205</v>
      </c>
      <c r="F3640" s="71">
        <v>5168530</v>
      </c>
      <c r="G3640" s="33" t="s">
        <v>38</v>
      </c>
      <c r="H3640" s="33" t="s">
        <v>102</v>
      </c>
      <c r="I3640" s="33" t="s">
        <v>103</v>
      </c>
      <c r="J3640" s="33" t="s">
        <v>110</v>
      </c>
      <c r="K3640" s="63" t="s">
        <v>82</v>
      </c>
      <c r="L3640" s="32" t="str">
        <f t="shared" si="1027"/>
        <v>AXOR4843</v>
      </c>
      <c r="M3640" s="32" t="str">
        <f t="shared" si="1028"/>
        <v>BMJ</v>
      </c>
      <c r="N3640" s="32" t="str">
        <f t="shared" si="1029"/>
        <v>12 RODA</v>
      </c>
      <c r="O3640" s="146">
        <v>0.87770833333333342</v>
      </c>
      <c r="P3640" s="65">
        <v>0.88200231481481473</v>
      </c>
      <c r="Q3640" s="65"/>
      <c r="R3640" s="66">
        <v>1</v>
      </c>
      <c r="S3640" s="66">
        <v>51560</v>
      </c>
      <c r="T3640" s="66">
        <v>19880</v>
      </c>
      <c r="U3640" s="67">
        <f t="shared" si="1021"/>
        <v>31.68</v>
      </c>
      <c r="V3640" s="66">
        <f t="shared" si="1012"/>
        <v>951667.19999999995</v>
      </c>
      <c r="W3640" s="66" t="str">
        <f t="shared" si="1013"/>
        <v>1 &gt; 3</v>
      </c>
      <c r="X3640" s="66">
        <f>A3640+SUMIFS(Presensi!F:F,Presensi!E:E,'Entry Data'!AP3640)</f>
        <v>1</v>
      </c>
      <c r="Y3640" s="66">
        <f>IFERROR(INDEX('Retasi Pricing'!F:F,MATCH('Entry Data'!AM3640,'Retasi Pricing'!E:E,0))*X3640,"")</f>
        <v>38000</v>
      </c>
      <c r="Z3640" s="62" t="s">
        <v>26</v>
      </c>
      <c r="AA3640" s="62" t="s">
        <v>27</v>
      </c>
      <c r="AB3640" s="32"/>
      <c r="AC3640" s="32" t="s">
        <v>213</v>
      </c>
      <c r="AD3640" s="32" t="str">
        <f t="shared" si="1014"/>
        <v/>
      </c>
      <c r="AF3640" s="5" t="str">
        <f t="shared" si="1015"/>
        <v>alrandi44205</v>
      </c>
      <c r="AG3640" s="5" t="str">
        <f t="shared" si="1016"/>
        <v>BMJ 07244205SELATANNIGHT</v>
      </c>
      <c r="AH3640" s="5" t="str">
        <f t="shared" si="1017"/>
        <v>alrandi44205SELATANNIGHT</v>
      </c>
      <c r="AI3640" s="5" t="str">
        <f t="shared" si="1018"/>
        <v>BMJ 07244205NIGHT</v>
      </c>
      <c r="AJ3640" s="5" t="str">
        <f t="shared" si="1019"/>
        <v>alrandi44205NIGHT</v>
      </c>
      <c r="AK3640" s="5" t="str">
        <f t="shared" si="1020"/>
        <v>alrandiBMJ</v>
      </c>
      <c r="AL3640" s="5" t="str">
        <f t="shared" si="1022"/>
        <v>1SELATAN</v>
      </c>
      <c r="AM3640" s="5" t="str">
        <f t="shared" si="1023"/>
        <v>1 &gt; 3SELATAN12 RODA</v>
      </c>
      <c r="AN3640" s="5" t="str">
        <f t="shared" si="1024"/>
        <v>alrandiBMJ1 &gt; 3SELATAN12 RODA</v>
      </c>
      <c r="AO3640" s="5" t="str">
        <f t="shared" si="1025"/>
        <v>alrandi1 &gt; 3SELATAN12 RODA</v>
      </c>
      <c r="AP3640" s="5" t="str">
        <f t="shared" si="1026"/>
        <v>44205NIGHT</v>
      </c>
    </row>
    <row r="3641" spans="1:42" x14ac:dyDescent="0.3">
      <c r="A3641" s="33">
        <v>1</v>
      </c>
      <c r="B3641" s="33"/>
      <c r="C3641" s="70">
        <v>44205</v>
      </c>
      <c r="D3641" s="71" t="s">
        <v>87</v>
      </c>
      <c r="E3641" s="70">
        <v>44205</v>
      </c>
      <c r="F3641" s="71">
        <v>5168644</v>
      </c>
      <c r="G3641" s="33" t="s">
        <v>38</v>
      </c>
      <c r="H3641" s="33" t="s">
        <v>102</v>
      </c>
      <c r="I3641" s="33" t="s">
        <v>103</v>
      </c>
      <c r="J3641" s="33" t="s">
        <v>110</v>
      </c>
      <c r="K3641" s="63" t="s">
        <v>82</v>
      </c>
      <c r="L3641" s="32" t="str">
        <f t="shared" si="1027"/>
        <v>AXOR4843</v>
      </c>
      <c r="M3641" s="32" t="str">
        <f t="shared" si="1028"/>
        <v>BMJ</v>
      </c>
      <c r="N3641" s="32" t="str">
        <f t="shared" si="1029"/>
        <v>12 RODA</v>
      </c>
      <c r="O3641" s="146">
        <v>0.97206018518518522</v>
      </c>
      <c r="P3641" s="65">
        <v>0.97206018518518522</v>
      </c>
      <c r="Q3641" s="65"/>
      <c r="R3641" s="66">
        <v>2</v>
      </c>
      <c r="S3641" s="66">
        <v>52040</v>
      </c>
      <c r="T3641" s="66">
        <v>19880</v>
      </c>
      <c r="U3641" s="67">
        <f t="shared" si="1021"/>
        <v>32.159999999999997</v>
      </c>
      <c r="V3641" s="66">
        <f t="shared" si="1012"/>
        <v>966086.39999999991</v>
      </c>
      <c r="W3641" s="66" t="str">
        <f t="shared" si="1013"/>
        <v>1 &gt; 3</v>
      </c>
      <c r="X3641" s="66">
        <f>A3641+SUMIFS(Presensi!F:F,Presensi!E:E,'Entry Data'!AP3641)</f>
        <v>1</v>
      </c>
      <c r="Y3641" s="66">
        <f>IFERROR(INDEX('Retasi Pricing'!F:F,MATCH('Entry Data'!AM3641,'Retasi Pricing'!E:E,0))*X3641,"")</f>
        <v>38000</v>
      </c>
      <c r="Z3641" s="62" t="s">
        <v>26</v>
      </c>
      <c r="AA3641" s="62" t="s">
        <v>27</v>
      </c>
      <c r="AB3641" s="32"/>
      <c r="AC3641" s="32" t="s">
        <v>213</v>
      </c>
      <c r="AD3641" s="32" t="str">
        <f t="shared" si="1014"/>
        <v/>
      </c>
      <c r="AF3641" s="5" t="str">
        <f t="shared" si="1015"/>
        <v>alrandi44205</v>
      </c>
      <c r="AG3641" s="5" t="str">
        <f t="shared" si="1016"/>
        <v>BMJ 07244205SELATANNIGHT</v>
      </c>
      <c r="AH3641" s="5" t="str">
        <f t="shared" si="1017"/>
        <v>alrandi44205SELATANNIGHT</v>
      </c>
      <c r="AI3641" s="5" t="str">
        <f t="shared" si="1018"/>
        <v>BMJ 07244205NIGHT</v>
      </c>
      <c r="AJ3641" s="5" t="str">
        <f t="shared" si="1019"/>
        <v>alrandi44205NIGHT</v>
      </c>
      <c r="AK3641" s="5" t="str">
        <f t="shared" si="1020"/>
        <v>alrandiBMJ</v>
      </c>
      <c r="AL3641" s="5" t="str">
        <f t="shared" si="1022"/>
        <v>2SELATAN</v>
      </c>
      <c r="AM3641" s="5" t="str">
        <f t="shared" si="1023"/>
        <v>1 &gt; 3SELATAN12 RODA</v>
      </c>
      <c r="AN3641" s="5" t="str">
        <f t="shared" si="1024"/>
        <v>alrandiBMJ1 &gt; 3SELATAN12 RODA</v>
      </c>
      <c r="AO3641" s="5" t="str">
        <f t="shared" si="1025"/>
        <v>alrandi1 &gt; 3SELATAN12 RODA</v>
      </c>
      <c r="AP3641" s="5" t="str">
        <f t="shared" si="1026"/>
        <v>44205NIGHT</v>
      </c>
    </row>
    <row r="3642" spans="1:42" x14ac:dyDescent="0.3">
      <c r="A3642" s="33">
        <v>1</v>
      </c>
      <c r="B3642" s="33"/>
      <c r="C3642" s="70">
        <v>44205</v>
      </c>
      <c r="D3642" s="71" t="s">
        <v>87</v>
      </c>
      <c r="E3642" s="70">
        <v>44206</v>
      </c>
      <c r="F3642" s="71">
        <v>5168760</v>
      </c>
      <c r="G3642" s="33" t="s">
        <v>38</v>
      </c>
      <c r="H3642" s="33" t="s">
        <v>102</v>
      </c>
      <c r="I3642" s="33" t="s">
        <v>103</v>
      </c>
      <c r="J3642" s="33" t="s">
        <v>110</v>
      </c>
      <c r="K3642" s="63" t="s">
        <v>85</v>
      </c>
      <c r="L3642" s="32" t="str">
        <f t="shared" si="1027"/>
        <v>AXOR4843</v>
      </c>
      <c r="M3642" s="32" t="str">
        <f t="shared" si="1028"/>
        <v>BMJ</v>
      </c>
      <c r="N3642" s="32" t="str">
        <f t="shared" si="1029"/>
        <v>12 RODA</v>
      </c>
      <c r="O3642" s="146">
        <v>9.2129629629629631E-2</v>
      </c>
      <c r="P3642" s="65">
        <v>9.2129629629629631E-2</v>
      </c>
      <c r="Q3642" s="65"/>
      <c r="R3642" s="66">
        <v>3</v>
      </c>
      <c r="S3642" s="66">
        <v>51520</v>
      </c>
      <c r="T3642" s="66">
        <v>19660</v>
      </c>
      <c r="U3642" s="67">
        <f t="shared" si="1021"/>
        <v>31.86</v>
      </c>
      <c r="V3642" s="66">
        <f t="shared" si="1012"/>
        <v>957074.4</v>
      </c>
      <c r="W3642" s="66" t="str">
        <f t="shared" si="1013"/>
        <v>1 &gt; 3</v>
      </c>
      <c r="X3642" s="66">
        <f>A3642+SUMIFS(Presensi!F:F,Presensi!E:E,'Entry Data'!AP3642)</f>
        <v>1</v>
      </c>
      <c r="Y3642" s="66">
        <f>IFERROR(INDEX('Retasi Pricing'!F:F,MATCH('Entry Data'!AM3642,'Retasi Pricing'!E:E,0))*X3642,"")</f>
        <v>38000</v>
      </c>
      <c r="Z3642" s="62" t="s">
        <v>26</v>
      </c>
      <c r="AA3642" s="62" t="s">
        <v>27</v>
      </c>
      <c r="AB3642" s="32"/>
      <c r="AC3642" s="32" t="s">
        <v>311</v>
      </c>
      <c r="AD3642" s="32" t="str">
        <f t="shared" si="1014"/>
        <v/>
      </c>
      <c r="AF3642" s="5" t="str">
        <f t="shared" si="1015"/>
        <v>M.SAINUDDIN KASIM44205</v>
      </c>
      <c r="AG3642" s="5" t="str">
        <f t="shared" si="1016"/>
        <v>BMJ 07444205SELATANNIGHT</v>
      </c>
      <c r="AH3642" s="5" t="str">
        <f t="shared" si="1017"/>
        <v>M.SAINUDDIN KASIM44205SELATANNIGHT</v>
      </c>
      <c r="AI3642" s="5" t="str">
        <f t="shared" si="1018"/>
        <v>BMJ 07444205NIGHT</v>
      </c>
      <c r="AJ3642" s="5" t="str">
        <f t="shared" si="1019"/>
        <v>M.SAINUDDIN KASIM44205NIGHT</v>
      </c>
      <c r="AK3642" s="5" t="str">
        <f t="shared" si="1020"/>
        <v>M.SAINUDDIN KASIMBMJ</v>
      </c>
      <c r="AL3642" s="5" t="str">
        <f t="shared" si="1022"/>
        <v>3SELATAN</v>
      </c>
      <c r="AM3642" s="5" t="str">
        <f t="shared" si="1023"/>
        <v>1 &gt; 3SELATAN12 RODA</v>
      </c>
      <c r="AN3642" s="5" t="str">
        <f t="shared" si="1024"/>
        <v>M.SAINUDDIN KASIMBMJ1 &gt; 3SELATAN12 RODA</v>
      </c>
      <c r="AO3642" s="5" t="str">
        <f t="shared" si="1025"/>
        <v>M.SAINUDDIN KASIM1 &gt; 3SELATAN12 RODA</v>
      </c>
      <c r="AP3642" s="5" t="str">
        <f t="shared" si="1026"/>
        <v>44205NIGHT</v>
      </c>
    </row>
    <row r="3643" spans="1:42" x14ac:dyDescent="0.3">
      <c r="A3643" s="33">
        <v>1</v>
      </c>
      <c r="B3643" s="33"/>
      <c r="C3643" s="70">
        <v>44205</v>
      </c>
      <c r="D3643" s="71" t="s">
        <v>87</v>
      </c>
      <c r="E3643" s="70">
        <v>44206</v>
      </c>
      <c r="F3643" s="71">
        <v>5168845</v>
      </c>
      <c r="G3643" s="33" t="s">
        <v>38</v>
      </c>
      <c r="H3643" s="33" t="s">
        <v>102</v>
      </c>
      <c r="I3643" s="33" t="s">
        <v>103</v>
      </c>
      <c r="J3643" s="33" t="s">
        <v>110</v>
      </c>
      <c r="K3643" s="63" t="s">
        <v>85</v>
      </c>
      <c r="L3643" s="32" t="str">
        <f t="shared" si="1027"/>
        <v>AXOR4843</v>
      </c>
      <c r="M3643" s="32" t="str">
        <f t="shared" si="1028"/>
        <v>BMJ</v>
      </c>
      <c r="N3643" s="32" t="str">
        <f t="shared" si="1029"/>
        <v>12 RODA</v>
      </c>
      <c r="O3643" s="146">
        <v>0.18010416666666665</v>
      </c>
      <c r="P3643" s="65">
        <v>0.18010416666666665</v>
      </c>
      <c r="Q3643" s="65"/>
      <c r="R3643" s="66">
        <v>4</v>
      </c>
      <c r="S3643" s="66">
        <v>51940</v>
      </c>
      <c r="T3643" s="66">
        <v>19660</v>
      </c>
      <c r="U3643" s="67">
        <f t="shared" si="1021"/>
        <v>32.28</v>
      </c>
      <c r="V3643" s="66">
        <f t="shared" si="1012"/>
        <v>969691.20000000007</v>
      </c>
      <c r="W3643" s="66" t="str">
        <f t="shared" si="1013"/>
        <v>&gt; 4</v>
      </c>
      <c r="X3643" s="66">
        <f>A3643+SUMIFS(Presensi!F:F,Presensi!E:E,'Entry Data'!AP3643)</f>
        <v>1</v>
      </c>
      <c r="Y3643" s="66">
        <f>IFERROR(INDEX('Retasi Pricing'!F:F,MATCH('Entry Data'!AM3643,'Retasi Pricing'!E:E,0))*X3643,"")</f>
        <v>45000</v>
      </c>
      <c r="Z3643" s="62" t="s">
        <v>26</v>
      </c>
      <c r="AA3643" s="62" t="s">
        <v>27</v>
      </c>
      <c r="AB3643" s="32"/>
      <c r="AC3643" s="32" t="s">
        <v>311</v>
      </c>
      <c r="AD3643" s="32" t="str">
        <f t="shared" si="1014"/>
        <v/>
      </c>
      <c r="AF3643" s="5" t="str">
        <f t="shared" si="1015"/>
        <v>M.SAINUDDIN KASIM44205</v>
      </c>
      <c r="AG3643" s="5" t="str">
        <f t="shared" si="1016"/>
        <v>BMJ 07444205SELATANNIGHT</v>
      </c>
      <c r="AH3643" s="5" t="str">
        <f t="shared" si="1017"/>
        <v>M.SAINUDDIN KASIM44205SELATANNIGHT</v>
      </c>
      <c r="AI3643" s="5" t="str">
        <f t="shared" si="1018"/>
        <v>BMJ 07444205NIGHT</v>
      </c>
      <c r="AJ3643" s="5" t="str">
        <f t="shared" si="1019"/>
        <v>M.SAINUDDIN KASIM44205NIGHT</v>
      </c>
      <c r="AK3643" s="5" t="str">
        <f t="shared" si="1020"/>
        <v>M.SAINUDDIN KASIMBMJ</v>
      </c>
      <c r="AL3643" s="5" t="str">
        <f t="shared" si="1022"/>
        <v>4SELATAN</v>
      </c>
      <c r="AM3643" s="5" t="str">
        <f t="shared" si="1023"/>
        <v>&gt; 4SELATAN12 RODA</v>
      </c>
      <c r="AN3643" s="5" t="str">
        <f t="shared" si="1024"/>
        <v>M.SAINUDDIN KASIMBMJ&gt; 4SELATAN12 RODA</v>
      </c>
      <c r="AO3643" s="5" t="str">
        <f t="shared" si="1025"/>
        <v>M.SAINUDDIN KASIM&gt; 4SELATAN12 RODA</v>
      </c>
      <c r="AP3643" s="5" t="str">
        <f t="shared" si="1026"/>
        <v>44205NIGHT</v>
      </c>
    </row>
    <row r="3644" spans="1:42" x14ac:dyDescent="0.3">
      <c r="A3644" s="33">
        <v>1</v>
      </c>
      <c r="B3644" s="33"/>
      <c r="C3644" s="70">
        <v>44205</v>
      </c>
      <c r="D3644" s="71" t="s">
        <v>87</v>
      </c>
      <c r="E3644" s="70">
        <v>44206</v>
      </c>
      <c r="F3644" s="71">
        <v>5168902</v>
      </c>
      <c r="G3644" s="33" t="s">
        <v>20</v>
      </c>
      <c r="H3644" s="33" t="s">
        <v>21</v>
      </c>
      <c r="I3644" s="33" t="s">
        <v>51</v>
      </c>
      <c r="J3644" s="33" t="s">
        <v>46</v>
      </c>
      <c r="K3644" s="63" t="s">
        <v>85</v>
      </c>
      <c r="L3644" s="32" t="str">
        <f t="shared" si="1027"/>
        <v>AXOR4843</v>
      </c>
      <c r="M3644" s="32" t="str">
        <f t="shared" si="1028"/>
        <v>BMJ</v>
      </c>
      <c r="N3644" s="32" t="str">
        <f t="shared" si="1029"/>
        <v>12 RODA</v>
      </c>
      <c r="O3644" s="146">
        <v>0.23497685185185188</v>
      </c>
      <c r="P3644" s="65">
        <v>0.23497685185185188</v>
      </c>
      <c r="Q3644" s="65"/>
      <c r="R3644" s="66">
        <v>5</v>
      </c>
      <c r="S3644" s="66">
        <v>49800</v>
      </c>
      <c r="T3644" s="66">
        <v>19660</v>
      </c>
      <c r="U3644" s="67">
        <f t="shared" si="1021"/>
        <v>30.14</v>
      </c>
      <c r="V3644" s="66">
        <f t="shared" si="1012"/>
        <v>611148.78</v>
      </c>
      <c r="W3644" s="66" t="str">
        <f t="shared" si="1013"/>
        <v>&gt; 5</v>
      </c>
      <c r="X3644" s="66">
        <f>A3644+SUMIFS(Presensi!F:F,Presensi!E:E,'Entry Data'!AP3644)</f>
        <v>1</v>
      </c>
      <c r="Y3644" s="66">
        <f>IFERROR(INDEX('Retasi Pricing'!F:F,MATCH('Entry Data'!AM3644,'Retasi Pricing'!E:E,0))*X3644,"")</f>
        <v>31200</v>
      </c>
      <c r="Z3644" s="62" t="s">
        <v>26</v>
      </c>
      <c r="AA3644" s="62" t="s">
        <v>27</v>
      </c>
      <c r="AB3644" s="32"/>
      <c r="AC3644" s="32" t="s">
        <v>311</v>
      </c>
      <c r="AD3644" s="32" t="str">
        <f t="shared" si="1014"/>
        <v/>
      </c>
      <c r="AF3644" s="5" t="str">
        <f t="shared" si="1015"/>
        <v>M.SAINUDDIN KASIM44205</v>
      </c>
      <c r="AG3644" s="5" t="str">
        <f t="shared" si="1016"/>
        <v>BMJ 07444205UTARANIGHT</v>
      </c>
      <c r="AH3644" s="5" t="str">
        <f t="shared" si="1017"/>
        <v>M.SAINUDDIN KASIM44205UTARANIGHT</v>
      </c>
      <c r="AI3644" s="5" t="str">
        <f t="shared" si="1018"/>
        <v>BMJ 07444205NIGHT</v>
      </c>
      <c r="AJ3644" s="5" t="str">
        <f t="shared" si="1019"/>
        <v>M.SAINUDDIN KASIM44205NIGHT</v>
      </c>
      <c r="AK3644" s="5" t="str">
        <f t="shared" si="1020"/>
        <v>M.SAINUDDIN KASIMBMJ</v>
      </c>
      <c r="AL3644" s="5" t="str">
        <f t="shared" si="1022"/>
        <v>5UTARA</v>
      </c>
      <c r="AM3644" s="5" t="str">
        <f t="shared" si="1023"/>
        <v>&gt; 5UTARA12 RODA</v>
      </c>
      <c r="AN3644" s="5" t="str">
        <f t="shared" si="1024"/>
        <v>M.SAINUDDIN KASIMBMJ&gt; 5UTARA12 RODA</v>
      </c>
      <c r="AO3644" s="5" t="str">
        <f t="shared" si="1025"/>
        <v>M.SAINUDDIN KASIM&gt; 5UTARA12 RODA</v>
      </c>
      <c r="AP3644" s="5" t="str">
        <f t="shared" si="1026"/>
        <v>44205NIGHT</v>
      </c>
    </row>
    <row r="3645" spans="1:42" x14ac:dyDescent="0.3">
      <c r="A3645" s="33">
        <v>1</v>
      </c>
      <c r="B3645" s="33"/>
      <c r="C3645" s="70">
        <v>44205</v>
      </c>
      <c r="D3645" s="71" t="s">
        <v>87</v>
      </c>
      <c r="E3645" s="70">
        <v>44205</v>
      </c>
      <c r="F3645" s="71">
        <v>5168550</v>
      </c>
      <c r="G3645" s="33" t="s">
        <v>38</v>
      </c>
      <c r="H3645" s="33" t="s">
        <v>102</v>
      </c>
      <c r="I3645" s="33" t="s">
        <v>103</v>
      </c>
      <c r="J3645" s="33" t="s">
        <v>110</v>
      </c>
      <c r="K3645" s="63" t="s">
        <v>85</v>
      </c>
      <c r="L3645" s="32" t="str">
        <f t="shared" si="1027"/>
        <v>AXOR4843</v>
      </c>
      <c r="M3645" s="32" t="str">
        <f t="shared" si="1028"/>
        <v>BMJ</v>
      </c>
      <c r="N3645" s="32" t="str">
        <f t="shared" si="1029"/>
        <v>12 RODA</v>
      </c>
      <c r="O3645" s="146">
        <v>0.89423611111111112</v>
      </c>
      <c r="P3645" s="65">
        <v>0.90782407407407406</v>
      </c>
      <c r="Q3645" s="65"/>
      <c r="R3645" s="66">
        <v>1</v>
      </c>
      <c r="S3645" s="66">
        <v>52260</v>
      </c>
      <c r="T3645" s="66">
        <v>19660</v>
      </c>
      <c r="U3645" s="67">
        <f t="shared" si="1021"/>
        <v>32.6</v>
      </c>
      <c r="V3645" s="66">
        <f t="shared" si="1012"/>
        <v>979304.00000000012</v>
      </c>
      <c r="W3645" s="66" t="str">
        <f t="shared" si="1013"/>
        <v>1 &gt; 3</v>
      </c>
      <c r="X3645" s="66">
        <f>A3645+SUMIFS(Presensi!F:F,Presensi!E:E,'Entry Data'!AP3645)</f>
        <v>1</v>
      </c>
      <c r="Y3645" s="66">
        <f>IFERROR(INDEX('Retasi Pricing'!F:F,MATCH('Entry Data'!AM3645,'Retasi Pricing'!E:E,0))*X3645,"")</f>
        <v>38000</v>
      </c>
      <c r="Z3645" s="62" t="s">
        <v>26</v>
      </c>
      <c r="AA3645" s="62" t="s">
        <v>27</v>
      </c>
      <c r="AB3645" s="32"/>
      <c r="AC3645" s="32" t="s">
        <v>311</v>
      </c>
      <c r="AD3645" s="32" t="str">
        <f t="shared" si="1014"/>
        <v/>
      </c>
      <c r="AF3645" s="5" t="str">
        <f t="shared" si="1015"/>
        <v>M.SAINUDDIN KASIM44205</v>
      </c>
      <c r="AG3645" s="5" t="str">
        <f t="shared" si="1016"/>
        <v>BMJ 07444205SELATANNIGHT</v>
      </c>
      <c r="AH3645" s="5" t="str">
        <f t="shared" si="1017"/>
        <v>M.SAINUDDIN KASIM44205SELATANNIGHT</v>
      </c>
      <c r="AI3645" s="5" t="str">
        <f t="shared" si="1018"/>
        <v>BMJ 07444205NIGHT</v>
      </c>
      <c r="AJ3645" s="5" t="str">
        <f t="shared" si="1019"/>
        <v>M.SAINUDDIN KASIM44205NIGHT</v>
      </c>
      <c r="AK3645" s="5" t="str">
        <f t="shared" si="1020"/>
        <v>M.SAINUDDIN KASIMBMJ</v>
      </c>
      <c r="AL3645" s="5" t="str">
        <f t="shared" si="1022"/>
        <v>1SELATAN</v>
      </c>
      <c r="AM3645" s="5" t="str">
        <f t="shared" si="1023"/>
        <v>1 &gt; 3SELATAN12 RODA</v>
      </c>
      <c r="AN3645" s="5" t="str">
        <f t="shared" si="1024"/>
        <v>M.SAINUDDIN KASIMBMJ1 &gt; 3SELATAN12 RODA</v>
      </c>
      <c r="AO3645" s="5" t="str">
        <f t="shared" si="1025"/>
        <v>M.SAINUDDIN KASIM1 &gt; 3SELATAN12 RODA</v>
      </c>
      <c r="AP3645" s="5" t="str">
        <f t="shared" si="1026"/>
        <v>44205NIGHT</v>
      </c>
    </row>
    <row r="3646" spans="1:42" x14ac:dyDescent="0.3">
      <c r="A3646" s="33">
        <v>1</v>
      </c>
      <c r="B3646" s="33"/>
      <c r="C3646" s="70">
        <v>44205</v>
      </c>
      <c r="D3646" s="71" t="s">
        <v>87</v>
      </c>
      <c r="E3646" s="70">
        <v>44205</v>
      </c>
      <c r="F3646" s="71">
        <v>5168663</v>
      </c>
      <c r="G3646" s="33" t="s">
        <v>38</v>
      </c>
      <c r="H3646" s="33" t="s">
        <v>102</v>
      </c>
      <c r="I3646" s="33" t="s">
        <v>103</v>
      </c>
      <c r="J3646" s="33" t="s">
        <v>110</v>
      </c>
      <c r="K3646" s="63" t="s">
        <v>85</v>
      </c>
      <c r="L3646" s="32" t="str">
        <f t="shared" si="1027"/>
        <v>AXOR4843</v>
      </c>
      <c r="M3646" s="32" t="str">
        <f t="shared" si="1028"/>
        <v>BMJ</v>
      </c>
      <c r="N3646" s="32" t="str">
        <f t="shared" si="1029"/>
        <v>12 RODA</v>
      </c>
      <c r="O3646" s="146">
        <v>0.98905092592592592</v>
      </c>
      <c r="P3646" s="65">
        <v>0.98905092592592592</v>
      </c>
      <c r="Q3646" s="65"/>
      <c r="R3646" s="66">
        <v>2</v>
      </c>
      <c r="S3646" s="66">
        <v>52940</v>
      </c>
      <c r="T3646" s="66">
        <v>19660</v>
      </c>
      <c r="U3646" s="67">
        <f t="shared" si="1021"/>
        <v>33.28</v>
      </c>
      <c r="V3646" s="66">
        <f t="shared" si="1012"/>
        <v>999731.20000000007</v>
      </c>
      <c r="W3646" s="66" t="str">
        <f t="shared" si="1013"/>
        <v>1 &gt; 3</v>
      </c>
      <c r="X3646" s="66">
        <f>A3646+SUMIFS(Presensi!F:F,Presensi!E:E,'Entry Data'!AP3646)</f>
        <v>1</v>
      </c>
      <c r="Y3646" s="66">
        <f>IFERROR(INDEX('Retasi Pricing'!F:F,MATCH('Entry Data'!AM3646,'Retasi Pricing'!E:E,0))*X3646,"")</f>
        <v>38000</v>
      </c>
      <c r="Z3646" s="62" t="s">
        <v>26</v>
      </c>
      <c r="AA3646" s="62" t="s">
        <v>27</v>
      </c>
      <c r="AB3646" s="32"/>
      <c r="AC3646" s="32" t="s">
        <v>311</v>
      </c>
      <c r="AD3646" s="32" t="str">
        <f t="shared" si="1014"/>
        <v/>
      </c>
      <c r="AF3646" s="5" t="str">
        <f t="shared" si="1015"/>
        <v>M.SAINUDDIN KASIM44205</v>
      </c>
      <c r="AG3646" s="5" t="str">
        <f t="shared" si="1016"/>
        <v>BMJ 07444205SELATANNIGHT</v>
      </c>
      <c r="AH3646" s="5" t="str">
        <f t="shared" si="1017"/>
        <v>M.SAINUDDIN KASIM44205SELATANNIGHT</v>
      </c>
      <c r="AI3646" s="5" t="str">
        <f t="shared" si="1018"/>
        <v>BMJ 07444205NIGHT</v>
      </c>
      <c r="AJ3646" s="5" t="str">
        <f t="shared" si="1019"/>
        <v>M.SAINUDDIN KASIM44205NIGHT</v>
      </c>
      <c r="AK3646" s="5" t="str">
        <f t="shared" si="1020"/>
        <v>M.SAINUDDIN KASIMBMJ</v>
      </c>
      <c r="AL3646" s="5" t="str">
        <f t="shared" si="1022"/>
        <v>2SELATAN</v>
      </c>
      <c r="AM3646" s="5" t="str">
        <f t="shared" si="1023"/>
        <v>1 &gt; 3SELATAN12 RODA</v>
      </c>
      <c r="AN3646" s="5" t="str">
        <f t="shared" si="1024"/>
        <v>M.SAINUDDIN KASIMBMJ1 &gt; 3SELATAN12 RODA</v>
      </c>
      <c r="AO3646" s="5" t="str">
        <f t="shared" si="1025"/>
        <v>M.SAINUDDIN KASIM1 &gt; 3SELATAN12 RODA</v>
      </c>
      <c r="AP3646" s="5" t="str">
        <f t="shared" si="1026"/>
        <v>44205NIGHT</v>
      </c>
    </row>
    <row r="3647" spans="1:42" x14ac:dyDescent="0.3">
      <c r="A3647" s="33">
        <v>1</v>
      </c>
      <c r="B3647" s="33"/>
      <c r="C3647" s="70">
        <v>44206</v>
      </c>
      <c r="D3647" s="71" t="s">
        <v>87</v>
      </c>
      <c r="E3647" s="70">
        <v>44207</v>
      </c>
      <c r="F3647" s="71">
        <v>5169268</v>
      </c>
      <c r="G3647" s="33" t="s">
        <v>20</v>
      </c>
      <c r="H3647" s="33" t="s">
        <v>21</v>
      </c>
      <c r="I3647" s="33" t="s">
        <v>51</v>
      </c>
      <c r="J3647" s="33" t="s">
        <v>46</v>
      </c>
      <c r="K3647" s="63" t="s">
        <v>25</v>
      </c>
      <c r="L3647" s="32" t="str">
        <f t="shared" si="1027"/>
        <v>CGE370</v>
      </c>
      <c r="M3647" s="32" t="str">
        <f t="shared" si="1028"/>
        <v>BMJ II</v>
      </c>
      <c r="N3647" s="32" t="str">
        <f t="shared" si="1029"/>
        <v>12 RODA</v>
      </c>
      <c r="O3647" s="146">
        <v>0.11858796296296296</v>
      </c>
      <c r="P3647" s="65">
        <v>0.11858796296296296</v>
      </c>
      <c r="Q3647" s="65"/>
      <c r="R3647" s="66">
        <v>2</v>
      </c>
      <c r="S3647" s="66">
        <v>47900</v>
      </c>
      <c r="T3647" s="66">
        <v>18700</v>
      </c>
      <c r="U3647" s="67">
        <f t="shared" si="1021"/>
        <v>29.2</v>
      </c>
      <c r="V3647" s="66">
        <f t="shared" si="1012"/>
        <v>592088.4</v>
      </c>
      <c r="W3647" s="66" t="str">
        <f t="shared" si="1013"/>
        <v>1 &gt; 4</v>
      </c>
      <c r="X3647" s="66">
        <f>A3647+SUMIFS(Presensi!F:F,Presensi!E:E,'Entry Data'!AP3647)</f>
        <v>2</v>
      </c>
      <c r="Y3647" s="66">
        <f>IFERROR(INDEX('Retasi Pricing'!F:F,MATCH('Entry Data'!AM3647,'Retasi Pricing'!E:E,0))*X3647,"")</f>
        <v>55000</v>
      </c>
      <c r="Z3647" s="62" t="s">
        <v>26</v>
      </c>
      <c r="AA3647" s="62" t="s">
        <v>27</v>
      </c>
      <c r="AB3647" s="32"/>
      <c r="AC3647" s="32" t="s">
        <v>215</v>
      </c>
      <c r="AD3647" s="32" t="str">
        <f t="shared" si="1014"/>
        <v/>
      </c>
      <c r="AF3647" s="5" t="str">
        <f t="shared" si="1015"/>
        <v>roni irfansyah44206</v>
      </c>
      <c r="AG3647" s="5" t="str">
        <f t="shared" si="1016"/>
        <v>BMJ 04044206UTARANIGHT</v>
      </c>
      <c r="AH3647" s="5" t="str">
        <f t="shared" si="1017"/>
        <v>roni irfansyah44206UTARANIGHT</v>
      </c>
      <c r="AI3647" s="5" t="str">
        <f t="shared" si="1018"/>
        <v>BMJ 04044206NIGHT</v>
      </c>
      <c r="AJ3647" s="5" t="str">
        <f t="shared" si="1019"/>
        <v>roni irfansyah44206NIGHT</v>
      </c>
      <c r="AK3647" s="5" t="str">
        <f t="shared" si="1020"/>
        <v>roni irfansyahBMJ II</v>
      </c>
      <c r="AL3647" s="5" t="str">
        <f t="shared" si="1022"/>
        <v>2UTARA</v>
      </c>
      <c r="AM3647" s="5" t="str">
        <f t="shared" si="1023"/>
        <v>1 &gt; 4UTARA12 RODA</v>
      </c>
      <c r="AN3647" s="5" t="str">
        <f t="shared" si="1024"/>
        <v>roni irfansyahBMJ II1 &gt; 4UTARA12 RODA</v>
      </c>
      <c r="AO3647" s="5" t="str">
        <f t="shared" si="1025"/>
        <v>roni irfansyah1 &gt; 4UTARA12 RODA</v>
      </c>
      <c r="AP3647" s="5" t="str">
        <f t="shared" si="1026"/>
        <v>44206NIGHT</v>
      </c>
    </row>
    <row r="3648" spans="1:42" x14ac:dyDescent="0.3">
      <c r="A3648" s="33">
        <v>1</v>
      </c>
      <c r="B3648" s="33"/>
      <c r="C3648" s="70">
        <v>44206</v>
      </c>
      <c r="D3648" s="71" t="s">
        <v>87</v>
      </c>
      <c r="E3648" s="70">
        <v>44207</v>
      </c>
      <c r="F3648" s="71">
        <v>5169339</v>
      </c>
      <c r="G3648" s="33" t="s">
        <v>20</v>
      </c>
      <c r="H3648" s="33" t="s">
        <v>21</v>
      </c>
      <c r="I3648" s="33" t="s">
        <v>51</v>
      </c>
      <c r="J3648" s="33" t="s">
        <v>46</v>
      </c>
      <c r="K3648" s="63" t="s">
        <v>25</v>
      </c>
      <c r="L3648" s="32" t="str">
        <f t="shared" si="1027"/>
        <v>CGE370</v>
      </c>
      <c r="M3648" s="32" t="str">
        <f t="shared" si="1028"/>
        <v>BMJ II</v>
      </c>
      <c r="N3648" s="32" t="str">
        <f t="shared" si="1029"/>
        <v>12 RODA</v>
      </c>
      <c r="O3648" s="146">
        <v>0.18747685185185184</v>
      </c>
      <c r="P3648" s="65">
        <v>0.18747685185185184</v>
      </c>
      <c r="Q3648" s="65"/>
      <c r="R3648" s="66">
        <v>3</v>
      </c>
      <c r="S3648" s="66">
        <v>45400</v>
      </c>
      <c r="T3648" s="66">
        <v>18700</v>
      </c>
      <c r="U3648" s="67">
        <f t="shared" si="1021"/>
        <v>26.7</v>
      </c>
      <c r="V3648" s="66">
        <f t="shared" si="1012"/>
        <v>541395.9</v>
      </c>
      <c r="W3648" s="66" t="str">
        <f t="shared" si="1013"/>
        <v>1 &gt; 4</v>
      </c>
      <c r="X3648" s="66">
        <f>A3648+SUMIFS(Presensi!F:F,Presensi!E:E,'Entry Data'!AP3648)</f>
        <v>2</v>
      </c>
      <c r="Y3648" s="66">
        <f>IFERROR(INDEX('Retasi Pricing'!F:F,MATCH('Entry Data'!AM3648,'Retasi Pricing'!E:E,0))*X3648,"")</f>
        <v>55000</v>
      </c>
      <c r="Z3648" s="62" t="s">
        <v>26</v>
      </c>
      <c r="AA3648" s="62" t="s">
        <v>27</v>
      </c>
      <c r="AB3648" s="32"/>
      <c r="AC3648" s="32" t="s">
        <v>215</v>
      </c>
      <c r="AD3648" s="32" t="str">
        <f t="shared" si="1014"/>
        <v/>
      </c>
      <c r="AF3648" s="5" t="str">
        <f t="shared" si="1015"/>
        <v>roni irfansyah44206</v>
      </c>
      <c r="AG3648" s="5" t="str">
        <f t="shared" si="1016"/>
        <v>BMJ 04044206UTARANIGHT</v>
      </c>
      <c r="AH3648" s="5" t="str">
        <f t="shared" si="1017"/>
        <v>roni irfansyah44206UTARANIGHT</v>
      </c>
      <c r="AI3648" s="5" t="str">
        <f t="shared" si="1018"/>
        <v>BMJ 04044206NIGHT</v>
      </c>
      <c r="AJ3648" s="5" t="str">
        <f t="shared" si="1019"/>
        <v>roni irfansyah44206NIGHT</v>
      </c>
      <c r="AK3648" s="5" t="str">
        <f t="shared" si="1020"/>
        <v>roni irfansyahBMJ II</v>
      </c>
      <c r="AL3648" s="5" t="str">
        <f t="shared" si="1022"/>
        <v>3UTARA</v>
      </c>
      <c r="AM3648" s="5" t="str">
        <f t="shared" si="1023"/>
        <v>1 &gt; 4UTARA12 RODA</v>
      </c>
      <c r="AN3648" s="5" t="str">
        <f t="shared" si="1024"/>
        <v>roni irfansyahBMJ II1 &gt; 4UTARA12 RODA</v>
      </c>
      <c r="AO3648" s="5" t="str">
        <f t="shared" si="1025"/>
        <v>roni irfansyah1 &gt; 4UTARA12 RODA</v>
      </c>
      <c r="AP3648" s="5" t="str">
        <f t="shared" si="1026"/>
        <v>44206NIGHT</v>
      </c>
    </row>
    <row r="3649" spans="1:42" x14ac:dyDescent="0.3">
      <c r="A3649" s="33">
        <v>1</v>
      </c>
      <c r="B3649" s="33"/>
      <c r="C3649" s="70">
        <v>44206</v>
      </c>
      <c r="D3649" s="71" t="s">
        <v>87</v>
      </c>
      <c r="E3649" s="70">
        <v>44207</v>
      </c>
      <c r="F3649" s="71">
        <v>5169395</v>
      </c>
      <c r="G3649" s="33" t="s">
        <v>20</v>
      </c>
      <c r="H3649" s="33" t="s">
        <v>21</v>
      </c>
      <c r="I3649" s="33" t="s">
        <v>51</v>
      </c>
      <c r="J3649" s="33" t="s">
        <v>46</v>
      </c>
      <c r="K3649" s="63" t="s">
        <v>25</v>
      </c>
      <c r="L3649" s="32" t="str">
        <f t="shared" si="1027"/>
        <v>CGE370</v>
      </c>
      <c r="M3649" s="32" t="str">
        <f t="shared" si="1028"/>
        <v>BMJ II</v>
      </c>
      <c r="N3649" s="32" t="str">
        <f t="shared" si="1029"/>
        <v>12 RODA</v>
      </c>
      <c r="O3649" s="146">
        <v>0.24913194444444445</v>
      </c>
      <c r="P3649" s="65">
        <v>0.24913194444444445</v>
      </c>
      <c r="Q3649" s="65"/>
      <c r="R3649" s="66">
        <v>4</v>
      </c>
      <c r="S3649" s="66">
        <v>46900</v>
      </c>
      <c r="T3649" s="66">
        <v>18700</v>
      </c>
      <c r="U3649" s="67">
        <f t="shared" si="1021"/>
        <v>28.2</v>
      </c>
      <c r="V3649" s="66">
        <f t="shared" si="1012"/>
        <v>571811.4</v>
      </c>
      <c r="W3649" s="66" t="str">
        <f t="shared" si="1013"/>
        <v>1 &gt; 4</v>
      </c>
      <c r="X3649" s="66">
        <f>A3649+SUMIFS(Presensi!F:F,Presensi!E:E,'Entry Data'!AP3649)</f>
        <v>2</v>
      </c>
      <c r="Y3649" s="66">
        <f>IFERROR(INDEX('Retasi Pricing'!F:F,MATCH('Entry Data'!AM3649,'Retasi Pricing'!E:E,0))*X3649,"")</f>
        <v>55000</v>
      </c>
      <c r="Z3649" s="62" t="s">
        <v>26</v>
      </c>
      <c r="AA3649" s="62" t="s">
        <v>27</v>
      </c>
      <c r="AB3649" s="32"/>
      <c r="AC3649" s="32" t="s">
        <v>215</v>
      </c>
      <c r="AD3649" s="32" t="str">
        <f t="shared" si="1014"/>
        <v/>
      </c>
      <c r="AF3649" s="5" t="str">
        <f t="shared" si="1015"/>
        <v>roni irfansyah44206</v>
      </c>
      <c r="AG3649" s="5" t="str">
        <f t="shared" si="1016"/>
        <v>BMJ 04044206UTARANIGHT</v>
      </c>
      <c r="AH3649" s="5" t="str">
        <f t="shared" si="1017"/>
        <v>roni irfansyah44206UTARANIGHT</v>
      </c>
      <c r="AI3649" s="5" t="str">
        <f t="shared" si="1018"/>
        <v>BMJ 04044206NIGHT</v>
      </c>
      <c r="AJ3649" s="5" t="str">
        <f t="shared" si="1019"/>
        <v>roni irfansyah44206NIGHT</v>
      </c>
      <c r="AK3649" s="5" t="str">
        <f t="shared" si="1020"/>
        <v>roni irfansyahBMJ II</v>
      </c>
      <c r="AL3649" s="5" t="str">
        <f t="shared" si="1022"/>
        <v>4UTARA</v>
      </c>
      <c r="AM3649" s="5" t="str">
        <f t="shared" si="1023"/>
        <v>1 &gt; 4UTARA12 RODA</v>
      </c>
      <c r="AN3649" s="5" t="str">
        <f t="shared" si="1024"/>
        <v>roni irfansyahBMJ II1 &gt; 4UTARA12 RODA</v>
      </c>
      <c r="AO3649" s="5" t="str">
        <f t="shared" si="1025"/>
        <v>roni irfansyah1 &gt; 4UTARA12 RODA</v>
      </c>
      <c r="AP3649" s="5" t="str">
        <f t="shared" si="1026"/>
        <v>44206NIGHT</v>
      </c>
    </row>
    <row r="3650" spans="1:42" x14ac:dyDescent="0.3">
      <c r="A3650" s="33">
        <v>1</v>
      </c>
      <c r="B3650" s="33"/>
      <c r="C3650" s="70">
        <v>44206</v>
      </c>
      <c r="D3650" s="71" t="s">
        <v>87</v>
      </c>
      <c r="E3650" s="70">
        <v>44206</v>
      </c>
      <c r="F3650" s="71">
        <v>5168951</v>
      </c>
      <c r="G3650" s="33" t="s">
        <v>20</v>
      </c>
      <c r="H3650" s="33" t="s">
        <v>21</v>
      </c>
      <c r="I3650" s="33" t="s">
        <v>170</v>
      </c>
      <c r="J3650" s="33" t="s">
        <v>23</v>
      </c>
      <c r="K3650" s="63" t="s">
        <v>25</v>
      </c>
      <c r="L3650" s="32" t="str">
        <f t="shared" si="1027"/>
        <v>CGE370</v>
      </c>
      <c r="M3650" s="32" t="str">
        <f t="shared" si="1028"/>
        <v>BMJ II</v>
      </c>
      <c r="N3650" s="32" t="str">
        <f t="shared" si="1029"/>
        <v>12 RODA</v>
      </c>
      <c r="O3650" s="146">
        <v>0.83894675925925932</v>
      </c>
      <c r="P3650" s="65">
        <v>0.83894675925925932</v>
      </c>
      <c r="Q3650" s="65"/>
      <c r="R3650" s="66">
        <v>1</v>
      </c>
      <c r="S3650" s="66">
        <v>47920</v>
      </c>
      <c r="T3650" s="66">
        <v>18700</v>
      </c>
      <c r="U3650" s="67">
        <f t="shared" si="1021"/>
        <v>29.22</v>
      </c>
      <c r="V3650" s="66">
        <f t="shared" si="1012"/>
        <v>592493.93999999994</v>
      </c>
      <c r="W3650" s="66" t="str">
        <f t="shared" si="1013"/>
        <v>1 &gt; 4</v>
      </c>
      <c r="X3650" s="66">
        <f>A3650+SUMIFS(Presensi!F:F,Presensi!E:E,'Entry Data'!AP3650)</f>
        <v>2</v>
      </c>
      <c r="Y3650" s="66">
        <f>IFERROR(INDEX('Retasi Pricing'!F:F,MATCH('Entry Data'!AM3650,'Retasi Pricing'!E:E,0))*X3650,"")</f>
        <v>55000</v>
      </c>
      <c r="Z3650" s="62" t="s">
        <v>26</v>
      </c>
      <c r="AA3650" s="62" t="s">
        <v>27</v>
      </c>
      <c r="AB3650" s="32"/>
      <c r="AC3650" s="32" t="s">
        <v>215</v>
      </c>
      <c r="AD3650" s="32" t="str">
        <f t="shared" si="1014"/>
        <v/>
      </c>
      <c r="AF3650" s="5" t="str">
        <f t="shared" si="1015"/>
        <v>roni irfansyah44206</v>
      </c>
      <c r="AG3650" s="5" t="str">
        <f t="shared" si="1016"/>
        <v>BMJ 04044206UTARANIGHT</v>
      </c>
      <c r="AH3650" s="5" t="str">
        <f t="shared" si="1017"/>
        <v>roni irfansyah44206UTARANIGHT</v>
      </c>
      <c r="AI3650" s="5" t="str">
        <f t="shared" si="1018"/>
        <v>BMJ 04044206NIGHT</v>
      </c>
      <c r="AJ3650" s="5" t="str">
        <f t="shared" si="1019"/>
        <v>roni irfansyah44206NIGHT</v>
      </c>
      <c r="AK3650" s="5" t="str">
        <f t="shared" si="1020"/>
        <v>roni irfansyahBMJ II</v>
      </c>
      <c r="AL3650" s="5" t="str">
        <f t="shared" si="1022"/>
        <v>1UTARA</v>
      </c>
      <c r="AM3650" s="5" t="str">
        <f t="shared" si="1023"/>
        <v>1 &gt; 4UTARA12 RODA</v>
      </c>
      <c r="AN3650" s="5" t="str">
        <f t="shared" si="1024"/>
        <v>roni irfansyahBMJ II1 &gt; 4UTARA12 RODA</v>
      </c>
      <c r="AO3650" s="5" t="str">
        <f t="shared" si="1025"/>
        <v>roni irfansyah1 &gt; 4UTARA12 RODA</v>
      </c>
      <c r="AP3650" s="5" t="str">
        <f t="shared" si="1026"/>
        <v>44206NIGHT</v>
      </c>
    </row>
    <row r="3651" spans="1:42" x14ac:dyDescent="0.3">
      <c r="A3651" s="33">
        <v>1</v>
      </c>
      <c r="B3651" s="33"/>
      <c r="C3651" s="70">
        <v>44206</v>
      </c>
      <c r="D3651" s="71" t="s">
        <v>87</v>
      </c>
      <c r="E3651" s="70">
        <v>44207</v>
      </c>
      <c r="F3651" s="71">
        <v>5169263</v>
      </c>
      <c r="G3651" s="33" t="s">
        <v>20</v>
      </c>
      <c r="H3651" s="33" t="s">
        <v>21</v>
      </c>
      <c r="I3651" s="33" t="s">
        <v>51</v>
      </c>
      <c r="J3651" s="33" t="s">
        <v>46</v>
      </c>
      <c r="K3651" s="63" t="s">
        <v>126</v>
      </c>
      <c r="L3651" s="32" t="str">
        <f t="shared" si="1027"/>
        <v>CGE370</v>
      </c>
      <c r="M3651" s="32" t="str">
        <f t="shared" si="1028"/>
        <v>BMJ II</v>
      </c>
      <c r="N3651" s="32" t="str">
        <f t="shared" si="1029"/>
        <v>12 RODA</v>
      </c>
      <c r="O3651" s="146">
        <v>0.11417824074074073</v>
      </c>
      <c r="P3651" s="65">
        <v>0.11417824074074073</v>
      </c>
      <c r="Q3651" s="65"/>
      <c r="R3651" s="66">
        <v>5</v>
      </c>
      <c r="S3651" s="66">
        <v>45080</v>
      </c>
      <c r="T3651" s="66">
        <v>17080</v>
      </c>
      <c r="U3651" s="67">
        <f t="shared" si="1021"/>
        <v>28</v>
      </c>
      <c r="V3651" s="66">
        <f t="shared" si="1012"/>
        <v>567756</v>
      </c>
      <c r="W3651" s="66" t="str">
        <f t="shared" si="1013"/>
        <v>&gt; 5</v>
      </c>
      <c r="X3651" s="66">
        <f>A3651+SUMIFS(Presensi!F:F,Presensi!E:E,'Entry Data'!AP3651)</f>
        <v>2</v>
      </c>
      <c r="Y3651" s="66">
        <f>IFERROR(INDEX('Retasi Pricing'!F:F,MATCH('Entry Data'!AM3651,'Retasi Pricing'!E:E,0))*X3651,"")</f>
        <v>62400</v>
      </c>
      <c r="Z3651" s="62" t="s">
        <v>26</v>
      </c>
      <c r="AA3651" s="62" t="s">
        <v>27</v>
      </c>
      <c r="AB3651" s="32"/>
      <c r="AC3651" s="32" t="s">
        <v>371</v>
      </c>
      <c r="AD3651" s="32" t="str">
        <f t="shared" si="1014"/>
        <v/>
      </c>
      <c r="AF3651" s="5" t="str">
        <f t="shared" si="1015"/>
        <v>Miftahul Amin44206</v>
      </c>
      <c r="AG3651" s="5" t="str">
        <f t="shared" si="1016"/>
        <v>BMJ 04244206UTARANIGHT</v>
      </c>
      <c r="AH3651" s="5" t="str">
        <f t="shared" si="1017"/>
        <v>Miftahul Amin44206UTARANIGHT</v>
      </c>
      <c r="AI3651" s="5" t="str">
        <f t="shared" si="1018"/>
        <v>BMJ 04244206NIGHT</v>
      </c>
      <c r="AJ3651" s="5" t="str">
        <f t="shared" si="1019"/>
        <v>Miftahul Amin44206NIGHT</v>
      </c>
      <c r="AK3651" s="5" t="str">
        <f t="shared" si="1020"/>
        <v>Miftahul AminBMJ II</v>
      </c>
      <c r="AL3651" s="5" t="str">
        <f t="shared" si="1022"/>
        <v>5UTARA</v>
      </c>
      <c r="AM3651" s="5" t="str">
        <f t="shared" si="1023"/>
        <v>&gt; 5UTARA12 RODA</v>
      </c>
      <c r="AN3651" s="5" t="str">
        <f t="shared" si="1024"/>
        <v>Miftahul AminBMJ II&gt; 5UTARA12 RODA</v>
      </c>
      <c r="AO3651" s="5" t="str">
        <f t="shared" si="1025"/>
        <v>Miftahul Amin&gt; 5UTARA12 RODA</v>
      </c>
      <c r="AP3651" s="5" t="str">
        <f t="shared" si="1026"/>
        <v>44206NIGHT</v>
      </c>
    </row>
    <row r="3652" spans="1:42" x14ac:dyDescent="0.3">
      <c r="A3652" s="33">
        <v>1</v>
      </c>
      <c r="B3652" s="33"/>
      <c r="C3652" s="70">
        <v>44206</v>
      </c>
      <c r="D3652" s="71" t="s">
        <v>87</v>
      </c>
      <c r="E3652" s="70">
        <v>44207</v>
      </c>
      <c r="F3652" s="71">
        <v>5169319</v>
      </c>
      <c r="G3652" s="33" t="s">
        <v>20</v>
      </c>
      <c r="H3652" s="33" t="s">
        <v>21</v>
      </c>
      <c r="I3652" s="33" t="s">
        <v>51</v>
      </c>
      <c r="J3652" s="33" t="s">
        <v>46</v>
      </c>
      <c r="K3652" s="63" t="s">
        <v>126</v>
      </c>
      <c r="L3652" s="32" t="str">
        <f t="shared" si="1027"/>
        <v>CGE370</v>
      </c>
      <c r="M3652" s="32" t="str">
        <f t="shared" si="1028"/>
        <v>BMJ II</v>
      </c>
      <c r="N3652" s="32" t="str">
        <f t="shared" si="1029"/>
        <v>12 RODA</v>
      </c>
      <c r="O3652" s="146">
        <v>0.16609953703703703</v>
      </c>
      <c r="P3652" s="65">
        <v>0.16609953703703703</v>
      </c>
      <c r="Q3652" s="65"/>
      <c r="R3652" s="66">
        <v>6</v>
      </c>
      <c r="S3652" s="66">
        <v>46480</v>
      </c>
      <c r="T3652" s="66">
        <v>17080</v>
      </c>
      <c r="U3652" s="67">
        <f t="shared" si="1021"/>
        <v>29.4</v>
      </c>
      <c r="V3652" s="66">
        <f t="shared" si="1012"/>
        <v>596143.79999999993</v>
      </c>
      <c r="W3652" s="66" t="str">
        <f t="shared" si="1013"/>
        <v>&gt; 6</v>
      </c>
      <c r="X3652" s="66">
        <f>A3652+SUMIFS(Presensi!F:F,Presensi!E:E,'Entry Data'!AP3652)</f>
        <v>2</v>
      </c>
      <c r="Y3652" s="66">
        <f>IFERROR(INDEX('Retasi Pricing'!F:F,MATCH('Entry Data'!AM3652,'Retasi Pricing'!E:E,0))*X3652,"")</f>
        <v>68900</v>
      </c>
      <c r="Z3652" s="62" t="s">
        <v>26</v>
      </c>
      <c r="AA3652" s="62" t="s">
        <v>27</v>
      </c>
      <c r="AB3652" s="32"/>
      <c r="AC3652" s="32" t="s">
        <v>371</v>
      </c>
      <c r="AD3652" s="32" t="str">
        <f t="shared" si="1014"/>
        <v/>
      </c>
      <c r="AF3652" s="5" t="str">
        <f t="shared" si="1015"/>
        <v>Miftahul Amin44206</v>
      </c>
      <c r="AG3652" s="5" t="str">
        <f t="shared" si="1016"/>
        <v>BMJ 04244206UTARANIGHT</v>
      </c>
      <c r="AH3652" s="5" t="str">
        <f t="shared" si="1017"/>
        <v>Miftahul Amin44206UTARANIGHT</v>
      </c>
      <c r="AI3652" s="5" t="str">
        <f t="shared" si="1018"/>
        <v>BMJ 04244206NIGHT</v>
      </c>
      <c r="AJ3652" s="5" t="str">
        <f t="shared" si="1019"/>
        <v>Miftahul Amin44206NIGHT</v>
      </c>
      <c r="AK3652" s="5" t="str">
        <f t="shared" si="1020"/>
        <v>Miftahul AminBMJ II</v>
      </c>
      <c r="AL3652" s="5" t="str">
        <f t="shared" si="1022"/>
        <v>6UTARA</v>
      </c>
      <c r="AM3652" s="5" t="str">
        <f t="shared" si="1023"/>
        <v>&gt; 6UTARA12 RODA</v>
      </c>
      <c r="AN3652" s="5" t="str">
        <f t="shared" si="1024"/>
        <v>Miftahul AminBMJ II&gt; 6UTARA12 RODA</v>
      </c>
      <c r="AO3652" s="5" t="str">
        <f t="shared" si="1025"/>
        <v>Miftahul Amin&gt; 6UTARA12 RODA</v>
      </c>
      <c r="AP3652" s="5" t="str">
        <f t="shared" si="1026"/>
        <v>44206NIGHT</v>
      </c>
    </row>
    <row r="3653" spans="1:42" x14ac:dyDescent="0.3">
      <c r="A3653" s="33">
        <v>1</v>
      </c>
      <c r="B3653" s="33"/>
      <c r="C3653" s="70">
        <v>44206</v>
      </c>
      <c r="D3653" s="71" t="s">
        <v>87</v>
      </c>
      <c r="E3653" s="70">
        <v>44207</v>
      </c>
      <c r="F3653" s="71">
        <v>5169375</v>
      </c>
      <c r="G3653" s="33" t="s">
        <v>20</v>
      </c>
      <c r="H3653" s="33" t="s">
        <v>21</v>
      </c>
      <c r="I3653" s="33" t="s">
        <v>51</v>
      </c>
      <c r="J3653" s="33" t="s">
        <v>46</v>
      </c>
      <c r="K3653" s="63" t="s">
        <v>126</v>
      </c>
      <c r="L3653" s="32" t="str">
        <f t="shared" si="1027"/>
        <v>CGE370</v>
      </c>
      <c r="M3653" s="32" t="str">
        <f t="shared" si="1028"/>
        <v>BMJ II</v>
      </c>
      <c r="N3653" s="32" t="str">
        <f t="shared" si="1029"/>
        <v>12 RODA</v>
      </c>
      <c r="O3653" s="146">
        <v>0.22873842592592594</v>
      </c>
      <c r="P3653" s="65">
        <v>0.22873842592592594</v>
      </c>
      <c r="Q3653" s="65"/>
      <c r="R3653" s="66">
        <v>7</v>
      </c>
      <c r="S3653" s="66">
        <v>48140</v>
      </c>
      <c r="T3653" s="66">
        <v>17080</v>
      </c>
      <c r="U3653" s="67">
        <f t="shared" si="1021"/>
        <v>31.06</v>
      </c>
      <c r="V3653" s="66">
        <f t="shared" si="1012"/>
        <v>629803.61999999988</v>
      </c>
      <c r="W3653" s="66" t="str">
        <f t="shared" si="1013"/>
        <v>7 &gt;</v>
      </c>
      <c r="X3653" s="66">
        <f>A3653+SUMIFS(Presensi!F:F,Presensi!E:E,'Entry Data'!AP3653)</f>
        <v>2</v>
      </c>
      <c r="Y3653" s="66">
        <f>IFERROR(INDEX('Retasi Pricing'!F:F,MATCH('Entry Data'!AM3653,'Retasi Pricing'!E:E,0))*X3653,"")</f>
        <v>84000</v>
      </c>
      <c r="Z3653" s="62" t="s">
        <v>26</v>
      </c>
      <c r="AA3653" s="62" t="s">
        <v>27</v>
      </c>
      <c r="AB3653" s="32"/>
      <c r="AC3653" s="32" t="s">
        <v>371</v>
      </c>
      <c r="AD3653" s="32" t="str">
        <f t="shared" si="1014"/>
        <v/>
      </c>
      <c r="AF3653" s="5" t="str">
        <f t="shared" si="1015"/>
        <v>Miftahul Amin44206</v>
      </c>
      <c r="AG3653" s="5" t="str">
        <f t="shared" si="1016"/>
        <v>BMJ 04244206UTARANIGHT</v>
      </c>
      <c r="AH3653" s="5" t="str">
        <f t="shared" si="1017"/>
        <v>Miftahul Amin44206UTARANIGHT</v>
      </c>
      <c r="AI3653" s="5" t="str">
        <f t="shared" si="1018"/>
        <v>BMJ 04244206NIGHT</v>
      </c>
      <c r="AJ3653" s="5" t="str">
        <f t="shared" si="1019"/>
        <v>Miftahul Amin44206NIGHT</v>
      </c>
      <c r="AK3653" s="5" t="str">
        <f t="shared" si="1020"/>
        <v>Miftahul AminBMJ II</v>
      </c>
      <c r="AL3653" s="5" t="str">
        <f t="shared" si="1022"/>
        <v>7UTARA</v>
      </c>
      <c r="AM3653" s="5" t="str">
        <f t="shared" si="1023"/>
        <v>7 &gt;UTARA12 RODA</v>
      </c>
      <c r="AN3653" s="5" t="str">
        <f t="shared" si="1024"/>
        <v>Miftahul AminBMJ II7 &gt;UTARA12 RODA</v>
      </c>
      <c r="AO3653" s="5" t="str">
        <f t="shared" si="1025"/>
        <v>Miftahul Amin7 &gt;UTARA12 RODA</v>
      </c>
      <c r="AP3653" s="5" t="str">
        <f t="shared" si="1026"/>
        <v>44206NIGHT</v>
      </c>
    </row>
    <row r="3654" spans="1:42" x14ac:dyDescent="0.3">
      <c r="A3654" s="33">
        <v>1</v>
      </c>
      <c r="B3654" s="33"/>
      <c r="C3654" s="70">
        <v>44206</v>
      </c>
      <c r="D3654" s="71" t="s">
        <v>87</v>
      </c>
      <c r="E3654" s="70">
        <v>44206</v>
      </c>
      <c r="F3654" s="71">
        <v>5168942</v>
      </c>
      <c r="G3654" s="33" t="s">
        <v>20</v>
      </c>
      <c r="H3654" s="33" t="s">
        <v>21</v>
      </c>
      <c r="I3654" s="33" t="s">
        <v>170</v>
      </c>
      <c r="J3654" s="33" t="s">
        <v>23</v>
      </c>
      <c r="K3654" s="63" t="s">
        <v>126</v>
      </c>
      <c r="L3654" s="32" t="str">
        <f t="shared" si="1027"/>
        <v>CGE370</v>
      </c>
      <c r="M3654" s="32" t="str">
        <f t="shared" si="1028"/>
        <v>BMJ II</v>
      </c>
      <c r="N3654" s="32" t="str">
        <f t="shared" si="1029"/>
        <v>12 RODA</v>
      </c>
      <c r="O3654" s="146">
        <v>0.83299768518518524</v>
      </c>
      <c r="P3654" s="65">
        <v>0.84319444444444447</v>
      </c>
      <c r="Q3654" s="65"/>
      <c r="R3654" s="66">
        <v>1</v>
      </c>
      <c r="S3654" s="66">
        <v>48020</v>
      </c>
      <c r="T3654" s="66">
        <v>17080</v>
      </c>
      <c r="U3654" s="67">
        <f t="shared" si="1021"/>
        <v>30.94</v>
      </c>
      <c r="V3654" s="66">
        <f t="shared" si="1012"/>
        <v>627370.38000000012</v>
      </c>
      <c r="W3654" s="66" t="str">
        <f t="shared" si="1013"/>
        <v>1 &gt; 4</v>
      </c>
      <c r="X3654" s="66">
        <f>A3654+SUMIFS(Presensi!F:F,Presensi!E:E,'Entry Data'!AP3654)</f>
        <v>2</v>
      </c>
      <c r="Y3654" s="66">
        <f>IFERROR(INDEX('Retasi Pricing'!F:F,MATCH('Entry Data'!AM3654,'Retasi Pricing'!E:E,0))*X3654,"")</f>
        <v>55000</v>
      </c>
      <c r="Z3654" s="62" t="s">
        <v>26</v>
      </c>
      <c r="AA3654" s="62" t="s">
        <v>27</v>
      </c>
      <c r="AB3654" s="32"/>
      <c r="AC3654" s="32" t="s">
        <v>371</v>
      </c>
      <c r="AD3654" s="32" t="str">
        <f t="shared" si="1014"/>
        <v/>
      </c>
      <c r="AF3654" s="5" t="str">
        <f t="shared" si="1015"/>
        <v>Miftahul Amin44206</v>
      </c>
      <c r="AG3654" s="5" t="str">
        <f t="shared" si="1016"/>
        <v>BMJ 04244206UTARANIGHT</v>
      </c>
      <c r="AH3654" s="5" t="str">
        <f t="shared" si="1017"/>
        <v>Miftahul Amin44206UTARANIGHT</v>
      </c>
      <c r="AI3654" s="5" t="str">
        <f t="shared" si="1018"/>
        <v>BMJ 04244206NIGHT</v>
      </c>
      <c r="AJ3654" s="5" t="str">
        <f t="shared" si="1019"/>
        <v>Miftahul Amin44206NIGHT</v>
      </c>
      <c r="AK3654" s="5" t="str">
        <f t="shared" si="1020"/>
        <v>Miftahul AminBMJ II</v>
      </c>
      <c r="AL3654" s="5" t="str">
        <f t="shared" si="1022"/>
        <v>1UTARA</v>
      </c>
      <c r="AM3654" s="5" t="str">
        <f t="shared" si="1023"/>
        <v>1 &gt; 4UTARA12 RODA</v>
      </c>
      <c r="AN3654" s="5" t="str">
        <f t="shared" si="1024"/>
        <v>Miftahul AminBMJ II1 &gt; 4UTARA12 RODA</v>
      </c>
      <c r="AO3654" s="5" t="str">
        <f t="shared" si="1025"/>
        <v>Miftahul Amin1 &gt; 4UTARA12 RODA</v>
      </c>
      <c r="AP3654" s="5" t="str">
        <f t="shared" si="1026"/>
        <v>44206NIGHT</v>
      </c>
    </row>
    <row r="3655" spans="1:42" x14ac:dyDescent="0.3">
      <c r="A3655" s="33">
        <v>1</v>
      </c>
      <c r="B3655" s="33"/>
      <c r="C3655" s="70">
        <v>44206</v>
      </c>
      <c r="D3655" s="71" t="s">
        <v>87</v>
      </c>
      <c r="E3655" s="70">
        <v>44206</v>
      </c>
      <c r="F3655" s="71">
        <v>5169026</v>
      </c>
      <c r="G3655" s="33" t="s">
        <v>20</v>
      </c>
      <c r="H3655" s="33" t="s">
        <v>21</v>
      </c>
      <c r="I3655" s="33" t="s">
        <v>170</v>
      </c>
      <c r="J3655" s="33" t="s">
        <v>23</v>
      </c>
      <c r="K3655" s="63" t="s">
        <v>126</v>
      </c>
      <c r="L3655" s="32" t="str">
        <f t="shared" si="1027"/>
        <v>CGE370</v>
      </c>
      <c r="M3655" s="32" t="str">
        <f t="shared" si="1028"/>
        <v>BMJ II</v>
      </c>
      <c r="N3655" s="32" t="str">
        <f t="shared" si="1029"/>
        <v>12 RODA</v>
      </c>
      <c r="O3655" s="146">
        <v>0.89590277777777771</v>
      </c>
      <c r="P3655" s="65">
        <v>0.89590277777777771</v>
      </c>
      <c r="Q3655" s="65"/>
      <c r="R3655" s="66">
        <v>2</v>
      </c>
      <c r="S3655" s="66">
        <v>47280</v>
      </c>
      <c r="T3655" s="66">
        <v>17080</v>
      </c>
      <c r="U3655" s="67">
        <f t="shared" si="1021"/>
        <v>30.2</v>
      </c>
      <c r="V3655" s="66">
        <f t="shared" si="1012"/>
        <v>612365.4</v>
      </c>
      <c r="W3655" s="66" t="str">
        <f t="shared" si="1013"/>
        <v>1 &gt; 4</v>
      </c>
      <c r="X3655" s="66">
        <f>A3655+SUMIFS(Presensi!F:F,Presensi!E:E,'Entry Data'!AP3655)</f>
        <v>2</v>
      </c>
      <c r="Y3655" s="66">
        <f>IFERROR(INDEX('Retasi Pricing'!F:F,MATCH('Entry Data'!AM3655,'Retasi Pricing'!E:E,0))*X3655,"")</f>
        <v>55000</v>
      </c>
      <c r="Z3655" s="62" t="s">
        <v>26</v>
      </c>
      <c r="AA3655" s="62" t="s">
        <v>27</v>
      </c>
      <c r="AB3655" s="32"/>
      <c r="AC3655" s="32" t="s">
        <v>371</v>
      </c>
      <c r="AD3655" s="32" t="str">
        <f t="shared" si="1014"/>
        <v/>
      </c>
      <c r="AF3655" s="5" t="str">
        <f t="shared" si="1015"/>
        <v>Miftahul Amin44206</v>
      </c>
      <c r="AG3655" s="5" t="str">
        <f t="shared" si="1016"/>
        <v>BMJ 04244206UTARANIGHT</v>
      </c>
      <c r="AH3655" s="5" t="str">
        <f t="shared" si="1017"/>
        <v>Miftahul Amin44206UTARANIGHT</v>
      </c>
      <c r="AI3655" s="5" t="str">
        <f t="shared" si="1018"/>
        <v>BMJ 04244206NIGHT</v>
      </c>
      <c r="AJ3655" s="5" t="str">
        <f t="shared" si="1019"/>
        <v>Miftahul Amin44206NIGHT</v>
      </c>
      <c r="AK3655" s="5" t="str">
        <f t="shared" si="1020"/>
        <v>Miftahul AminBMJ II</v>
      </c>
      <c r="AL3655" s="5" t="str">
        <f t="shared" si="1022"/>
        <v>2UTARA</v>
      </c>
      <c r="AM3655" s="5" t="str">
        <f t="shared" si="1023"/>
        <v>1 &gt; 4UTARA12 RODA</v>
      </c>
      <c r="AN3655" s="5" t="str">
        <f t="shared" si="1024"/>
        <v>Miftahul AminBMJ II1 &gt; 4UTARA12 RODA</v>
      </c>
      <c r="AO3655" s="5" t="str">
        <f t="shared" si="1025"/>
        <v>Miftahul Amin1 &gt; 4UTARA12 RODA</v>
      </c>
      <c r="AP3655" s="5" t="str">
        <f t="shared" si="1026"/>
        <v>44206NIGHT</v>
      </c>
    </row>
    <row r="3656" spans="1:42" x14ac:dyDescent="0.3">
      <c r="A3656" s="33">
        <v>1</v>
      </c>
      <c r="B3656" s="33"/>
      <c r="C3656" s="70">
        <v>44206</v>
      </c>
      <c r="D3656" s="71" t="s">
        <v>87</v>
      </c>
      <c r="E3656" s="70">
        <v>44206</v>
      </c>
      <c r="F3656" s="71">
        <v>5169083</v>
      </c>
      <c r="G3656" s="33" t="s">
        <v>20</v>
      </c>
      <c r="H3656" s="33" t="s">
        <v>21</v>
      </c>
      <c r="I3656" s="33" t="s">
        <v>170</v>
      </c>
      <c r="J3656" s="33" t="s">
        <v>23</v>
      </c>
      <c r="K3656" s="63" t="s">
        <v>126</v>
      </c>
      <c r="L3656" s="32" t="str">
        <f t="shared" si="1027"/>
        <v>CGE370</v>
      </c>
      <c r="M3656" s="32" t="str">
        <f t="shared" si="1028"/>
        <v>BMJ II</v>
      </c>
      <c r="N3656" s="32" t="str">
        <f t="shared" si="1029"/>
        <v>12 RODA</v>
      </c>
      <c r="O3656" s="146">
        <v>0.94701388888888882</v>
      </c>
      <c r="P3656" s="65">
        <v>0.94701388888888882</v>
      </c>
      <c r="Q3656" s="65"/>
      <c r="R3656" s="66">
        <v>3</v>
      </c>
      <c r="S3656" s="66">
        <v>47540</v>
      </c>
      <c r="T3656" s="66">
        <v>17080</v>
      </c>
      <c r="U3656" s="67">
        <f t="shared" si="1021"/>
        <v>30.46</v>
      </c>
      <c r="V3656" s="66">
        <f t="shared" si="1012"/>
        <v>617637.41999999993</v>
      </c>
      <c r="W3656" s="66" t="str">
        <f t="shared" si="1013"/>
        <v>1 &gt; 4</v>
      </c>
      <c r="X3656" s="66">
        <f>A3656+SUMIFS(Presensi!F:F,Presensi!E:E,'Entry Data'!AP3656)</f>
        <v>2</v>
      </c>
      <c r="Y3656" s="66">
        <f>IFERROR(INDEX('Retasi Pricing'!F:F,MATCH('Entry Data'!AM3656,'Retasi Pricing'!E:E,0))*X3656,"")</f>
        <v>55000</v>
      </c>
      <c r="Z3656" s="62" t="s">
        <v>26</v>
      </c>
      <c r="AA3656" s="62" t="s">
        <v>27</v>
      </c>
      <c r="AB3656" s="32"/>
      <c r="AC3656" s="32" t="s">
        <v>371</v>
      </c>
      <c r="AD3656" s="32" t="str">
        <f t="shared" si="1014"/>
        <v/>
      </c>
      <c r="AF3656" s="5" t="str">
        <f t="shared" si="1015"/>
        <v>Miftahul Amin44206</v>
      </c>
      <c r="AG3656" s="5" t="str">
        <f t="shared" si="1016"/>
        <v>BMJ 04244206UTARANIGHT</v>
      </c>
      <c r="AH3656" s="5" t="str">
        <f t="shared" si="1017"/>
        <v>Miftahul Amin44206UTARANIGHT</v>
      </c>
      <c r="AI3656" s="5" t="str">
        <f t="shared" si="1018"/>
        <v>BMJ 04244206NIGHT</v>
      </c>
      <c r="AJ3656" s="5" t="str">
        <f t="shared" si="1019"/>
        <v>Miftahul Amin44206NIGHT</v>
      </c>
      <c r="AK3656" s="5" t="str">
        <f t="shared" si="1020"/>
        <v>Miftahul AminBMJ II</v>
      </c>
      <c r="AL3656" s="5" t="str">
        <f t="shared" si="1022"/>
        <v>3UTARA</v>
      </c>
      <c r="AM3656" s="5" t="str">
        <f t="shared" si="1023"/>
        <v>1 &gt; 4UTARA12 RODA</v>
      </c>
      <c r="AN3656" s="5" t="str">
        <f t="shared" si="1024"/>
        <v>Miftahul AminBMJ II1 &gt; 4UTARA12 RODA</v>
      </c>
      <c r="AO3656" s="5" t="str">
        <f t="shared" si="1025"/>
        <v>Miftahul Amin1 &gt; 4UTARA12 RODA</v>
      </c>
      <c r="AP3656" s="5" t="str">
        <f t="shared" si="1026"/>
        <v>44206NIGHT</v>
      </c>
    </row>
    <row r="3657" spans="1:42" x14ac:dyDescent="0.3">
      <c r="A3657" s="33">
        <v>1</v>
      </c>
      <c r="B3657" s="33"/>
      <c r="C3657" s="70">
        <v>44206</v>
      </c>
      <c r="D3657" s="71" t="s">
        <v>87</v>
      </c>
      <c r="E3657" s="70">
        <v>44206</v>
      </c>
      <c r="F3657" s="71">
        <v>5169151</v>
      </c>
      <c r="G3657" s="33" t="s">
        <v>20</v>
      </c>
      <c r="H3657" s="33" t="s">
        <v>21</v>
      </c>
      <c r="I3657" s="33" t="s">
        <v>51</v>
      </c>
      <c r="J3657" s="33" t="s">
        <v>46</v>
      </c>
      <c r="K3657" s="63" t="s">
        <v>126</v>
      </c>
      <c r="L3657" s="32" t="str">
        <f t="shared" si="1027"/>
        <v>CGE370</v>
      </c>
      <c r="M3657" s="32" t="str">
        <f t="shared" si="1028"/>
        <v>BMJ II</v>
      </c>
      <c r="N3657" s="32" t="str">
        <f t="shared" si="1029"/>
        <v>12 RODA</v>
      </c>
      <c r="O3657" s="146">
        <v>0.99695601851851856</v>
      </c>
      <c r="P3657" s="65">
        <v>0.99695601851851856</v>
      </c>
      <c r="Q3657" s="65"/>
      <c r="R3657" s="66">
        <v>4</v>
      </c>
      <c r="S3657" s="66">
        <v>45320</v>
      </c>
      <c r="T3657" s="66">
        <v>17080</v>
      </c>
      <c r="U3657" s="67">
        <f t="shared" si="1021"/>
        <v>28.24</v>
      </c>
      <c r="V3657" s="66">
        <f t="shared" si="1012"/>
        <v>572622.48</v>
      </c>
      <c r="W3657" s="66" t="str">
        <f t="shared" si="1013"/>
        <v>1 &gt; 4</v>
      </c>
      <c r="X3657" s="66">
        <f>A3657+SUMIFS(Presensi!F:F,Presensi!E:E,'Entry Data'!AP3657)</f>
        <v>2</v>
      </c>
      <c r="Y3657" s="66">
        <f>IFERROR(INDEX('Retasi Pricing'!F:F,MATCH('Entry Data'!AM3657,'Retasi Pricing'!E:E,0))*X3657,"")</f>
        <v>55000</v>
      </c>
      <c r="Z3657" s="62" t="s">
        <v>26</v>
      </c>
      <c r="AA3657" s="62" t="s">
        <v>27</v>
      </c>
      <c r="AB3657" s="32"/>
      <c r="AC3657" s="32" t="s">
        <v>371</v>
      </c>
      <c r="AD3657" s="32" t="str">
        <f t="shared" si="1014"/>
        <v/>
      </c>
      <c r="AF3657" s="5" t="str">
        <f t="shared" si="1015"/>
        <v>Miftahul Amin44206</v>
      </c>
      <c r="AG3657" s="5" t="str">
        <f t="shared" si="1016"/>
        <v>BMJ 04244206UTARANIGHT</v>
      </c>
      <c r="AH3657" s="5" t="str">
        <f t="shared" si="1017"/>
        <v>Miftahul Amin44206UTARANIGHT</v>
      </c>
      <c r="AI3657" s="5" t="str">
        <f t="shared" si="1018"/>
        <v>BMJ 04244206NIGHT</v>
      </c>
      <c r="AJ3657" s="5" t="str">
        <f t="shared" si="1019"/>
        <v>Miftahul Amin44206NIGHT</v>
      </c>
      <c r="AK3657" s="5" t="str">
        <f t="shared" si="1020"/>
        <v>Miftahul AminBMJ II</v>
      </c>
      <c r="AL3657" s="5" t="str">
        <f t="shared" si="1022"/>
        <v>4UTARA</v>
      </c>
      <c r="AM3657" s="5" t="str">
        <f t="shared" si="1023"/>
        <v>1 &gt; 4UTARA12 RODA</v>
      </c>
      <c r="AN3657" s="5" t="str">
        <f t="shared" si="1024"/>
        <v>Miftahul AminBMJ II1 &gt; 4UTARA12 RODA</v>
      </c>
      <c r="AO3657" s="5" t="str">
        <f t="shared" si="1025"/>
        <v>Miftahul Amin1 &gt; 4UTARA12 RODA</v>
      </c>
      <c r="AP3657" s="5" t="str">
        <f t="shared" si="1026"/>
        <v>44206NIGHT</v>
      </c>
    </row>
    <row r="3658" spans="1:42" x14ac:dyDescent="0.3">
      <c r="A3658" s="33">
        <v>1</v>
      </c>
      <c r="B3658" s="33"/>
      <c r="C3658" s="70">
        <v>44206</v>
      </c>
      <c r="D3658" s="71" t="s">
        <v>87</v>
      </c>
      <c r="E3658" s="70">
        <v>44207</v>
      </c>
      <c r="F3658" s="71">
        <v>5169216</v>
      </c>
      <c r="G3658" s="33" t="s">
        <v>20</v>
      </c>
      <c r="H3658" s="33" t="s">
        <v>21</v>
      </c>
      <c r="I3658" s="33" t="s">
        <v>123</v>
      </c>
      <c r="J3658" s="33" t="s">
        <v>46</v>
      </c>
      <c r="K3658" s="63" t="s">
        <v>35</v>
      </c>
      <c r="L3658" s="32" t="str">
        <f t="shared" si="1027"/>
        <v>CGE370</v>
      </c>
      <c r="M3658" s="32" t="str">
        <f t="shared" si="1028"/>
        <v>BMJ II</v>
      </c>
      <c r="N3658" s="32" t="str">
        <f t="shared" si="1029"/>
        <v>12 RODA</v>
      </c>
      <c r="O3658" s="146">
        <v>8.0891203703703715E-2</v>
      </c>
      <c r="P3658" s="65">
        <v>8.0891203703703715E-2</v>
      </c>
      <c r="Q3658" s="65"/>
      <c r="R3658" s="66">
        <v>5</v>
      </c>
      <c r="S3658" s="66">
        <v>47440</v>
      </c>
      <c r="T3658" s="66">
        <v>16920</v>
      </c>
      <c r="U3658" s="67">
        <f t="shared" si="1021"/>
        <v>30.52</v>
      </c>
      <c r="V3658" s="66">
        <f t="shared" ref="V3658:V3721" si="1030">IFERROR(VLOOKUP(L3658,harga,2,FALSE),"")*U3658*IFERROR(VLOOKUP(G3658,jarak,2,FALSE),"")</f>
        <v>618854.04</v>
      </c>
      <c r="W3658" s="66" t="str">
        <f t="shared" ref="W3658:W3721" si="1031">IFERROR(VLOOKUP(AL3658,Code,2,FALSE),"")</f>
        <v>&gt; 5</v>
      </c>
      <c r="X3658" s="66">
        <f>A3658+SUMIFS(Presensi!F:F,Presensi!E:E,'Entry Data'!AP3658)</f>
        <v>2</v>
      </c>
      <c r="Y3658" s="66">
        <f>IFERROR(INDEX('Retasi Pricing'!F:F,MATCH('Entry Data'!AM3658,'Retasi Pricing'!E:E,0))*X3658,"")</f>
        <v>62400</v>
      </c>
      <c r="Z3658" s="62" t="s">
        <v>26</v>
      </c>
      <c r="AA3658" s="62" t="s">
        <v>27</v>
      </c>
      <c r="AB3658" s="32"/>
      <c r="AC3658" s="32" t="s">
        <v>312</v>
      </c>
      <c r="AD3658" s="32" t="str">
        <f t="shared" ref="AD3658:AD3721" si="1032">IFERROR(VLOOKUP(AC3658,driver,13,FALSE),"")</f>
        <v/>
      </c>
      <c r="AF3658" s="5" t="str">
        <f t="shared" ref="AF3658:AF3721" si="1033">AC3658&amp;C3658</f>
        <v>yosef yanto44206</v>
      </c>
      <c r="AG3658" s="5" t="str">
        <f t="shared" ref="AG3658:AG3721" si="1034">K3658&amp;C3658&amp;G3658&amp;D3658</f>
        <v>BMJ 04544206UTARANIGHT</v>
      </c>
      <c r="AH3658" s="5" t="str">
        <f t="shared" ref="AH3658:AH3721" si="1035">AC3658&amp;C3658&amp;G3658&amp;D3658</f>
        <v>yosef yanto44206UTARANIGHT</v>
      </c>
      <c r="AI3658" s="5" t="str">
        <f t="shared" ref="AI3658:AI3721" si="1036">K3658&amp;C3658&amp;D3658</f>
        <v>BMJ 04544206NIGHT</v>
      </c>
      <c r="AJ3658" s="5" t="str">
        <f t="shared" ref="AJ3658:AJ3721" si="1037">AC3658&amp;C3658&amp;D3658</f>
        <v>yosef yanto44206NIGHT</v>
      </c>
      <c r="AK3658" s="5" t="str">
        <f t="shared" ref="AK3658:AK3721" si="1038">AC3658&amp;M3658</f>
        <v>yosef yantoBMJ II</v>
      </c>
      <c r="AL3658" s="5" t="str">
        <f t="shared" si="1022"/>
        <v>5UTARA</v>
      </c>
      <c r="AM3658" s="5" t="str">
        <f t="shared" si="1023"/>
        <v>&gt; 5UTARA12 RODA</v>
      </c>
      <c r="AN3658" s="5" t="str">
        <f t="shared" si="1024"/>
        <v>yosef yantoBMJ II&gt; 5UTARA12 RODA</v>
      </c>
      <c r="AO3658" s="5" t="str">
        <f t="shared" si="1025"/>
        <v>yosef yanto&gt; 5UTARA12 RODA</v>
      </c>
      <c r="AP3658" s="5" t="str">
        <f t="shared" si="1026"/>
        <v>44206NIGHT</v>
      </c>
    </row>
    <row r="3659" spans="1:42" x14ac:dyDescent="0.3">
      <c r="A3659" s="33">
        <v>1</v>
      </c>
      <c r="B3659" s="33"/>
      <c r="C3659" s="70">
        <v>44206</v>
      </c>
      <c r="D3659" s="71" t="s">
        <v>87</v>
      </c>
      <c r="E3659" s="70">
        <v>44207</v>
      </c>
      <c r="F3659" s="71">
        <v>5169281</v>
      </c>
      <c r="G3659" s="33" t="s">
        <v>20</v>
      </c>
      <c r="H3659" s="33" t="s">
        <v>21</v>
      </c>
      <c r="I3659" s="33" t="s">
        <v>170</v>
      </c>
      <c r="J3659" s="33" t="s">
        <v>23</v>
      </c>
      <c r="K3659" s="63" t="s">
        <v>35</v>
      </c>
      <c r="L3659" s="32" t="str">
        <f t="shared" si="1027"/>
        <v>CGE370</v>
      </c>
      <c r="M3659" s="32" t="str">
        <f t="shared" si="1028"/>
        <v>BMJ II</v>
      </c>
      <c r="N3659" s="32" t="str">
        <f t="shared" si="1029"/>
        <v>12 RODA</v>
      </c>
      <c r="O3659" s="146">
        <v>0.13283564814814816</v>
      </c>
      <c r="P3659" s="65">
        <v>0.13283564814814816</v>
      </c>
      <c r="Q3659" s="65"/>
      <c r="R3659" s="66">
        <v>6</v>
      </c>
      <c r="S3659" s="66">
        <v>47180</v>
      </c>
      <c r="T3659" s="66">
        <v>16920</v>
      </c>
      <c r="U3659" s="67">
        <f t="shared" ref="U3659:U3722" si="1039">(S3659-T3659)/1000</f>
        <v>30.26</v>
      </c>
      <c r="V3659" s="66">
        <f t="shared" si="1030"/>
        <v>613582.02</v>
      </c>
      <c r="W3659" s="66" t="str">
        <f t="shared" si="1031"/>
        <v>&gt; 6</v>
      </c>
      <c r="X3659" s="66">
        <f>A3659+SUMIFS(Presensi!F:F,Presensi!E:E,'Entry Data'!AP3659)</f>
        <v>2</v>
      </c>
      <c r="Y3659" s="66">
        <f>IFERROR(INDEX('Retasi Pricing'!F:F,MATCH('Entry Data'!AM3659,'Retasi Pricing'!E:E,0))*X3659,"")</f>
        <v>68900</v>
      </c>
      <c r="Z3659" s="62" t="s">
        <v>26</v>
      </c>
      <c r="AA3659" s="62" t="s">
        <v>27</v>
      </c>
      <c r="AB3659" s="32"/>
      <c r="AC3659" s="32" t="s">
        <v>312</v>
      </c>
      <c r="AD3659" s="32" t="str">
        <f t="shared" si="1032"/>
        <v/>
      </c>
      <c r="AF3659" s="5" t="str">
        <f t="shared" si="1033"/>
        <v>yosef yanto44206</v>
      </c>
      <c r="AG3659" s="5" t="str">
        <f t="shared" si="1034"/>
        <v>BMJ 04544206UTARANIGHT</v>
      </c>
      <c r="AH3659" s="5" t="str">
        <f t="shared" si="1035"/>
        <v>yosef yanto44206UTARANIGHT</v>
      </c>
      <c r="AI3659" s="5" t="str">
        <f t="shared" si="1036"/>
        <v>BMJ 04544206NIGHT</v>
      </c>
      <c r="AJ3659" s="5" t="str">
        <f t="shared" si="1037"/>
        <v>yosef yanto44206NIGHT</v>
      </c>
      <c r="AK3659" s="5" t="str">
        <f t="shared" si="1038"/>
        <v>yosef yantoBMJ II</v>
      </c>
      <c r="AL3659" s="5" t="str">
        <f t="shared" ref="AL3659:AL3722" si="1040">Q3659&amp;R3659&amp;G3659</f>
        <v>6UTARA</v>
      </c>
      <c r="AM3659" s="5" t="str">
        <f t="shared" ref="AM3659:AM3722" si="1041">W3659&amp;G3659&amp;N3659</f>
        <v>&gt; 6UTARA12 RODA</v>
      </c>
      <c r="AN3659" s="5" t="str">
        <f t="shared" ref="AN3659:AN3722" si="1042">AC3659&amp;M3659&amp;W3659&amp;G3659&amp;N3659</f>
        <v>yosef yantoBMJ II&gt; 6UTARA12 RODA</v>
      </c>
      <c r="AO3659" s="5" t="str">
        <f t="shared" ref="AO3659:AO3722" si="1043">AC3659&amp;W3659&amp;G3659&amp;N3659</f>
        <v>yosef yanto&gt; 6UTARA12 RODA</v>
      </c>
      <c r="AP3659" s="5" t="str">
        <f t="shared" ref="AP3659:AP3722" si="1044">C3659&amp;D3659</f>
        <v>44206NIGHT</v>
      </c>
    </row>
    <row r="3660" spans="1:42" x14ac:dyDescent="0.3">
      <c r="A3660" s="33">
        <v>1</v>
      </c>
      <c r="B3660" s="33"/>
      <c r="C3660" s="70">
        <v>44206</v>
      </c>
      <c r="D3660" s="71" t="s">
        <v>87</v>
      </c>
      <c r="E3660" s="70">
        <v>44207</v>
      </c>
      <c r="F3660" s="71">
        <v>5169338</v>
      </c>
      <c r="G3660" s="33" t="s">
        <v>20</v>
      </c>
      <c r="H3660" s="33" t="s">
        <v>21</v>
      </c>
      <c r="I3660" s="33" t="s">
        <v>123</v>
      </c>
      <c r="J3660" s="33" t="s">
        <v>46</v>
      </c>
      <c r="K3660" s="63" t="s">
        <v>35</v>
      </c>
      <c r="L3660" s="32" t="str">
        <f t="shared" si="1027"/>
        <v>CGE370</v>
      </c>
      <c r="M3660" s="32" t="str">
        <f t="shared" si="1028"/>
        <v>BMJ II</v>
      </c>
      <c r="N3660" s="32" t="str">
        <f t="shared" si="1029"/>
        <v>12 RODA</v>
      </c>
      <c r="O3660" s="146">
        <v>0.18719907407407407</v>
      </c>
      <c r="P3660" s="65">
        <v>0.18719907407407407</v>
      </c>
      <c r="Q3660" s="65"/>
      <c r="R3660" s="66">
        <v>7</v>
      </c>
      <c r="S3660" s="66">
        <v>45680</v>
      </c>
      <c r="T3660" s="66">
        <v>16920</v>
      </c>
      <c r="U3660" s="67">
        <f t="shared" si="1039"/>
        <v>28.76</v>
      </c>
      <c r="V3660" s="66">
        <f t="shared" si="1030"/>
        <v>583166.52</v>
      </c>
      <c r="W3660" s="66" t="str">
        <f t="shared" si="1031"/>
        <v>7 &gt;</v>
      </c>
      <c r="X3660" s="66">
        <f>A3660+SUMIFS(Presensi!F:F,Presensi!E:E,'Entry Data'!AP3660)</f>
        <v>2</v>
      </c>
      <c r="Y3660" s="66">
        <f>IFERROR(INDEX('Retasi Pricing'!F:F,MATCH('Entry Data'!AM3660,'Retasi Pricing'!E:E,0))*X3660,"")</f>
        <v>84000</v>
      </c>
      <c r="Z3660" s="62" t="s">
        <v>26</v>
      </c>
      <c r="AA3660" s="62" t="s">
        <v>27</v>
      </c>
      <c r="AB3660" s="32"/>
      <c r="AC3660" s="32" t="s">
        <v>312</v>
      </c>
      <c r="AD3660" s="32" t="str">
        <f t="shared" si="1032"/>
        <v/>
      </c>
      <c r="AF3660" s="5" t="str">
        <f t="shared" si="1033"/>
        <v>yosef yanto44206</v>
      </c>
      <c r="AG3660" s="5" t="str">
        <f t="shared" si="1034"/>
        <v>BMJ 04544206UTARANIGHT</v>
      </c>
      <c r="AH3660" s="5" t="str">
        <f t="shared" si="1035"/>
        <v>yosef yanto44206UTARANIGHT</v>
      </c>
      <c r="AI3660" s="5" t="str">
        <f t="shared" si="1036"/>
        <v>BMJ 04544206NIGHT</v>
      </c>
      <c r="AJ3660" s="5" t="str">
        <f t="shared" si="1037"/>
        <v>yosef yanto44206NIGHT</v>
      </c>
      <c r="AK3660" s="5" t="str">
        <f t="shared" si="1038"/>
        <v>yosef yantoBMJ II</v>
      </c>
      <c r="AL3660" s="5" t="str">
        <f t="shared" si="1040"/>
        <v>7UTARA</v>
      </c>
      <c r="AM3660" s="5" t="str">
        <f t="shared" si="1041"/>
        <v>7 &gt;UTARA12 RODA</v>
      </c>
      <c r="AN3660" s="5" t="str">
        <f t="shared" si="1042"/>
        <v>yosef yantoBMJ II7 &gt;UTARA12 RODA</v>
      </c>
      <c r="AO3660" s="5" t="str">
        <f t="shared" si="1043"/>
        <v>yosef yanto7 &gt;UTARA12 RODA</v>
      </c>
      <c r="AP3660" s="5" t="str">
        <f t="shared" si="1044"/>
        <v>44206NIGHT</v>
      </c>
    </row>
    <row r="3661" spans="1:42" x14ac:dyDescent="0.3">
      <c r="A3661" s="33">
        <v>1</v>
      </c>
      <c r="B3661" s="33"/>
      <c r="C3661" s="70">
        <v>44206</v>
      </c>
      <c r="D3661" s="71" t="s">
        <v>87</v>
      </c>
      <c r="E3661" s="70">
        <v>44207</v>
      </c>
      <c r="F3661" s="71">
        <v>5169393</v>
      </c>
      <c r="G3661" s="33" t="s">
        <v>20</v>
      </c>
      <c r="H3661" s="33" t="s">
        <v>21</v>
      </c>
      <c r="I3661" s="33" t="s">
        <v>51</v>
      </c>
      <c r="J3661" s="33" t="s">
        <v>46</v>
      </c>
      <c r="K3661" s="63" t="s">
        <v>35</v>
      </c>
      <c r="L3661" s="32" t="str">
        <f t="shared" si="1027"/>
        <v>CGE370</v>
      </c>
      <c r="M3661" s="32" t="str">
        <f t="shared" si="1028"/>
        <v>BMJ II</v>
      </c>
      <c r="N3661" s="32" t="str">
        <f t="shared" si="1029"/>
        <v>12 RODA</v>
      </c>
      <c r="O3661" s="146">
        <v>0.24836805555555555</v>
      </c>
      <c r="P3661" s="65">
        <v>0.24836805555555555</v>
      </c>
      <c r="Q3661" s="65"/>
      <c r="R3661" s="66">
        <v>8</v>
      </c>
      <c r="S3661" s="66">
        <v>45720</v>
      </c>
      <c r="T3661" s="66">
        <v>16920</v>
      </c>
      <c r="U3661" s="67">
        <f t="shared" si="1039"/>
        <v>28.8</v>
      </c>
      <c r="V3661" s="66">
        <f t="shared" si="1030"/>
        <v>583977.6</v>
      </c>
      <c r="W3661" s="66" t="str">
        <f t="shared" si="1031"/>
        <v>7 &gt;</v>
      </c>
      <c r="X3661" s="66">
        <f>A3661+SUMIFS(Presensi!F:F,Presensi!E:E,'Entry Data'!AP3661)</f>
        <v>2</v>
      </c>
      <c r="Y3661" s="66">
        <f>IFERROR(INDEX('Retasi Pricing'!F:F,MATCH('Entry Data'!AM3661,'Retasi Pricing'!E:E,0))*X3661,"")</f>
        <v>84000</v>
      </c>
      <c r="Z3661" s="62" t="s">
        <v>26</v>
      </c>
      <c r="AA3661" s="62" t="s">
        <v>27</v>
      </c>
      <c r="AB3661" s="32"/>
      <c r="AC3661" s="32" t="s">
        <v>312</v>
      </c>
      <c r="AD3661" s="32" t="str">
        <f t="shared" si="1032"/>
        <v/>
      </c>
      <c r="AF3661" s="5" t="str">
        <f t="shared" si="1033"/>
        <v>yosef yanto44206</v>
      </c>
      <c r="AG3661" s="5" t="str">
        <f t="shared" si="1034"/>
        <v>BMJ 04544206UTARANIGHT</v>
      </c>
      <c r="AH3661" s="5" t="str">
        <f t="shared" si="1035"/>
        <v>yosef yanto44206UTARANIGHT</v>
      </c>
      <c r="AI3661" s="5" t="str">
        <f t="shared" si="1036"/>
        <v>BMJ 04544206NIGHT</v>
      </c>
      <c r="AJ3661" s="5" t="str">
        <f t="shared" si="1037"/>
        <v>yosef yanto44206NIGHT</v>
      </c>
      <c r="AK3661" s="5" t="str">
        <f t="shared" si="1038"/>
        <v>yosef yantoBMJ II</v>
      </c>
      <c r="AL3661" s="5" t="str">
        <f t="shared" si="1040"/>
        <v>8UTARA</v>
      </c>
      <c r="AM3661" s="5" t="str">
        <f t="shared" si="1041"/>
        <v>7 &gt;UTARA12 RODA</v>
      </c>
      <c r="AN3661" s="5" t="str">
        <f t="shared" si="1042"/>
        <v>yosef yantoBMJ II7 &gt;UTARA12 RODA</v>
      </c>
      <c r="AO3661" s="5" t="str">
        <f t="shared" si="1043"/>
        <v>yosef yanto7 &gt;UTARA12 RODA</v>
      </c>
      <c r="AP3661" s="5" t="str">
        <f t="shared" si="1044"/>
        <v>44206NIGHT</v>
      </c>
    </row>
    <row r="3662" spans="1:42" x14ac:dyDescent="0.3">
      <c r="A3662" s="33">
        <v>1</v>
      </c>
      <c r="B3662" s="33"/>
      <c r="C3662" s="70">
        <v>44206</v>
      </c>
      <c r="D3662" s="71" t="s">
        <v>87</v>
      </c>
      <c r="E3662" s="70">
        <v>44206</v>
      </c>
      <c r="F3662" s="71">
        <v>5168937</v>
      </c>
      <c r="G3662" s="33" t="s">
        <v>20</v>
      </c>
      <c r="H3662" s="33" t="s">
        <v>21</v>
      </c>
      <c r="I3662" s="33" t="s">
        <v>170</v>
      </c>
      <c r="J3662" s="33" t="s">
        <v>23</v>
      </c>
      <c r="K3662" s="63" t="s">
        <v>35</v>
      </c>
      <c r="L3662" s="32" t="str">
        <f t="shared" si="1027"/>
        <v>CGE370</v>
      </c>
      <c r="M3662" s="32" t="str">
        <f t="shared" si="1028"/>
        <v>BMJ II</v>
      </c>
      <c r="N3662" s="32" t="str">
        <f t="shared" si="1029"/>
        <v>12 RODA</v>
      </c>
      <c r="O3662" s="146">
        <v>0.82793981481481482</v>
      </c>
      <c r="P3662" s="65">
        <v>0.83103009259259253</v>
      </c>
      <c r="Q3662" s="65"/>
      <c r="R3662" s="66">
        <v>1</v>
      </c>
      <c r="S3662" s="66">
        <v>46340</v>
      </c>
      <c r="T3662" s="66">
        <v>16920</v>
      </c>
      <c r="U3662" s="67">
        <f t="shared" si="1039"/>
        <v>29.42</v>
      </c>
      <c r="V3662" s="66">
        <f t="shared" si="1030"/>
        <v>596549.34000000008</v>
      </c>
      <c r="W3662" s="66" t="str">
        <f t="shared" si="1031"/>
        <v>1 &gt; 4</v>
      </c>
      <c r="X3662" s="66">
        <f>A3662+SUMIFS(Presensi!F:F,Presensi!E:E,'Entry Data'!AP3662)</f>
        <v>2</v>
      </c>
      <c r="Y3662" s="66">
        <f>IFERROR(INDEX('Retasi Pricing'!F:F,MATCH('Entry Data'!AM3662,'Retasi Pricing'!E:E,0))*X3662,"")</f>
        <v>55000</v>
      </c>
      <c r="Z3662" s="62" t="s">
        <v>26</v>
      </c>
      <c r="AA3662" s="62" t="s">
        <v>27</v>
      </c>
      <c r="AB3662" s="32"/>
      <c r="AC3662" s="32" t="s">
        <v>312</v>
      </c>
      <c r="AD3662" s="32" t="str">
        <f t="shared" si="1032"/>
        <v/>
      </c>
      <c r="AF3662" s="5" t="str">
        <f t="shared" si="1033"/>
        <v>yosef yanto44206</v>
      </c>
      <c r="AG3662" s="5" t="str">
        <f t="shared" si="1034"/>
        <v>BMJ 04544206UTARANIGHT</v>
      </c>
      <c r="AH3662" s="5" t="str">
        <f t="shared" si="1035"/>
        <v>yosef yanto44206UTARANIGHT</v>
      </c>
      <c r="AI3662" s="5" t="str">
        <f t="shared" si="1036"/>
        <v>BMJ 04544206NIGHT</v>
      </c>
      <c r="AJ3662" s="5" t="str">
        <f t="shared" si="1037"/>
        <v>yosef yanto44206NIGHT</v>
      </c>
      <c r="AK3662" s="5" t="str">
        <f t="shared" si="1038"/>
        <v>yosef yantoBMJ II</v>
      </c>
      <c r="AL3662" s="5" t="str">
        <f t="shared" si="1040"/>
        <v>1UTARA</v>
      </c>
      <c r="AM3662" s="5" t="str">
        <f t="shared" si="1041"/>
        <v>1 &gt; 4UTARA12 RODA</v>
      </c>
      <c r="AN3662" s="5" t="str">
        <f t="shared" si="1042"/>
        <v>yosef yantoBMJ II1 &gt; 4UTARA12 RODA</v>
      </c>
      <c r="AO3662" s="5" t="str">
        <f t="shared" si="1043"/>
        <v>yosef yanto1 &gt; 4UTARA12 RODA</v>
      </c>
      <c r="AP3662" s="5" t="str">
        <f t="shared" si="1044"/>
        <v>44206NIGHT</v>
      </c>
    </row>
    <row r="3663" spans="1:42" x14ac:dyDescent="0.3">
      <c r="A3663" s="33">
        <v>1</v>
      </c>
      <c r="B3663" s="33"/>
      <c r="C3663" s="70">
        <v>44206</v>
      </c>
      <c r="D3663" s="71" t="s">
        <v>87</v>
      </c>
      <c r="E3663" s="70">
        <v>44206</v>
      </c>
      <c r="F3663" s="71">
        <v>5169009</v>
      </c>
      <c r="G3663" s="33" t="s">
        <v>20</v>
      </c>
      <c r="H3663" s="33" t="s">
        <v>21</v>
      </c>
      <c r="I3663" s="33" t="s">
        <v>123</v>
      </c>
      <c r="J3663" s="33" t="s">
        <v>46</v>
      </c>
      <c r="K3663" s="63" t="s">
        <v>35</v>
      </c>
      <c r="L3663" s="32" t="str">
        <f t="shared" si="1027"/>
        <v>CGE370</v>
      </c>
      <c r="M3663" s="32" t="str">
        <f t="shared" si="1028"/>
        <v>BMJ II</v>
      </c>
      <c r="N3663" s="32" t="str">
        <f t="shared" si="1029"/>
        <v>12 RODA</v>
      </c>
      <c r="O3663" s="146">
        <v>0.88315972222222217</v>
      </c>
      <c r="P3663" s="65">
        <v>0.88315972222222217</v>
      </c>
      <c r="Q3663" s="65"/>
      <c r="R3663" s="66">
        <v>2</v>
      </c>
      <c r="S3663" s="66">
        <v>45500</v>
      </c>
      <c r="T3663" s="66">
        <v>16920</v>
      </c>
      <c r="U3663" s="67">
        <f t="shared" si="1039"/>
        <v>28.58</v>
      </c>
      <c r="V3663" s="66">
        <f t="shared" si="1030"/>
        <v>579516.65999999992</v>
      </c>
      <c r="W3663" s="66" t="str">
        <f t="shared" si="1031"/>
        <v>1 &gt; 4</v>
      </c>
      <c r="X3663" s="66">
        <f>A3663+SUMIFS(Presensi!F:F,Presensi!E:E,'Entry Data'!AP3663)</f>
        <v>2</v>
      </c>
      <c r="Y3663" s="66">
        <f>IFERROR(INDEX('Retasi Pricing'!F:F,MATCH('Entry Data'!AM3663,'Retasi Pricing'!E:E,0))*X3663,"")</f>
        <v>55000</v>
      </c>
      <c r="Z3663" s="62" t="s">
        <v>26</v>
      </c>
      <c r="AA3663" s="62" t="s">
        <v>27</v>
      </c>
      <c r="AB3663" s="32"/>
      <c r="AC3663" s="32" t="s">
        <v>312</v>
      </c>
      <c r="AD3663" s="32" t="str">
        <f t="shared" si="1032"/>
        <v/>
      </c>
      <c r="AF3663" s="5" t="str">
        <f t="shared" si="1033"/>
        <v>yosef yanto44206</v>
      </c>
      <c r="AG3663" s="5" t="str">
        <f t="shared" si="1034"/>
        <v>BMJ 04544206UTARANIGHT</v>
      </c>
      <c r="AH3663" s="5" t="str">
        <f t="shared" si="1035"/>
        <v>yosef yanto44206UTARANIGHT</v>
      </c>
      <c r="AI3663" s="5" t="str">
        <f t="shared" si="1036"/>
        <v>BMJ 04544206NIGHT</v>
      </c>
      <c r="AJ3663" s="5" t="str">
        <f t="shared" si="1037"/>
        <v>yosef yanto44206NIGHT</v>
      </c>
      <c r="AK3663" s="5" t="str">
        <f t="shared" si="1038"/>
        <v>yosef yantoBMJ II</v>
      </c>
      <c r="AL3663" s="5" t="str">
        <f t="shared" si="1040"/>
        <v>2UTARA</v>
      </c>
      <c r="AM3663" s="5" t="str">
        <f t="shared" si="1041"/>
        <v>1 &gt; 4UTARA12 RODA</v>
      </c>
      <c r="AN3663" s="5" t="str">
        <f t="shared" si="1042"/>
        <v>yosef yantoBMJ II1 &gt; 4UTARA12 RODA</v>
      </c>
      <c r="AO3663" s="5" t="str">
        <f t="shared" si="1043"/>
        <v>yosef yanto1 &gt; 4UTARA12 RODA</v>
      </c>
      <c r="AP3663" s="5" t="str">
        <f t="shared" si="1044"/>
        <v>44206NIGHT</v>
      </c>
    </row>
    <row r="3664" spans="1:42" x14ac:dyDescent="0.3">
      <c r="A3664" s="33">
        <v>1</v>
      </c>
      <c r="B3664" s="33"/>
      <c r="C3664" s="70">
        <v>44206</v>
      </c>
      <c r="D3664" s="71" t="s">
        <v>87</v>
      </c>
      <c r="E3664" s="70">
        <v>44206</v>
      </c>
      <c r="F3664" s="71">
        <v>5169070</v>
      </c>
      <c r="G3664" s="33" t="s">
        <v>20</v>
      </c>
      <c r="H3664" s="33" t="s">
        <v>21</v>
      </c>
      <c r="I3664" s="33" t="s">
        <v>51</v>
      </c>
      <c r="J3664" s="33" t="s">
        <v>46</v>
      </c>
      <c r="K3664" s="63" t="s">
        <v>35</v>
      </c>
      <c r="L3664" s="32" t="str">
        <f t="shared" si="1027"/>
        <v>CGE370</v>
      </c>
      <c r="M3664" s="32" t="str">
        <f t="shared" si="1028"/>
        <v>BMJ II</v>
      </c>
      <c r="N3664" s="32" t="str">
        <f t="shared" si="1029"/>
        <v>12 RODA</v>
      </c>
      <c r="O3664" s="146">
        <v>0.93221064814814814</v>
      </c>
      <c r="P3664" s="65">
        <v>0.93221064814814814</v>
      </c>
      <c r="Q3664" s="65"/>
      <c r="R3664" s="66">
        <v>3</v>
      </c>
      <c r="S3664" s="66">
        <v>43260</v>
      </c>
      <c r="T3664" s="66">
        <v>16920</v>
      </c>
      <c r="U3664" s="67">
        <f t="shared" si="1039"/>
        <v>26.34</v>
      </c>
      <c r="V3664" s="66">
        <f t="shared" si="1030"/>
        <v>534096.18000000005</v>
      </c>
      <c r="W3664" s="66" t="str">
        <f t="shared" si="1031"/>
        <v>1 &gt; 4</v>
      </c>
      <c r="X3664" s="66">
        <f>A3664+SUMIFS(Presensi!F:F,Presensi!E:E,'Entry Data'!AP3664)</f>
        <v>2</v>
      </c>
      <c r="Y3664" s="66">
        <f>IFERROR(INDEX('Retasi Pricing'!F:F,MATCH('Entry Data'!AM3664,'Retasi Pricing'!E:E,0))*X3664,"")</f>
        <v>55000</v>
      </c>
      <c r="Z3664" s="62" t="s">
        <v>26</v>
      </c>
      <c r="AA3664" s="62" t="s">
        <v>27</v>
      </c>
      <c r="AB3664" s="32"/>
      <c r="AC3664" s="32" t="s">
        <v>312</v>
      </c>
      <c r="AD3664" s="32" t="str">
        <f t="shared" si="1032"/>
        <v/>
      </c>
      <c r="AF3664" s="5" t="str">
        <f t="shared" si="1033"/>
        <v>yosef yanto44206</v>
      </c>
      <c r="AG3664" s="5" t="str">
        <f t="shared" si="1034"/>
        <v>BMJ 04544206UTARANIGHT</v>
      </c>
      <c r="AH3664" s="5" t="str">
        <f t="shared" si="1035"/>
        <v>yosef yanto44206UTARANIGHT</v>
      </c>
      <c r="AI3664" s="5" t="str">
        <f t="shared" si="1036"/>
        <v>BMJ 04544206NIGHT</v>
      </c>
      <c r="AJ3664" s="5" t="str">
        <f t="shared" si="1037"/>
        <v>yosef yanto44206NIGHT</v>
      </c>
      <c r="AK3664" s="5" t="str">
        <f t="shared" si="1038"/>
        <v>yosef yantoBMJ II</v>
      </c>
      <c r="AL3664" s="5" t="str">
        <f t="shared" si="1040"/>
        <v>3UTARA</v>
      </c>
      <c r="AM3664" s="5" t="str">
        <f t="shared" si="1041"/>
        <v>1 &gt; 4UTARA12 RODA</v>
      </c>
      <c r="AN3664" s="5" t="str">
        <f t="shared" si="1042"/>
        <v>yosef yantoBMJ II1 &gt; 4UTARA12 RODA</v>
      </c>
      <c r="AO3664" s="5" t="str">
        <f t="shared" si="1043"/>
        <v>yosef yanto1 &gt; 4UTARA12 RODA</v>
      </c>
      <c r="AP3664" s="5" t="str">
        <f t="shared" si="1044"/>
        <v>44206NIGHT</v>
      </c>
    </row>
    <row r="3665" spans="1:42" x14ac:dyDescent="0.3">
      <c r="A3665" s="33">
        <v>1</v>
      </c>
      <c r="B3665" s="33"/>
      <c r="C3665" s="70">
        <v>44206</v>
      </c>
      <c r="D3665" s="71" t="s">
        <v>87</v>
      </c>
      <c r="E3665" s="70">
        <v>44206</v>
      </c>
      <c r="F3665" s="71">
        <v>5169137</v>
      </c>
      <c r="G3665" s="33" t="s">
        <v>20</v>
      </c>
      <c r="H3665" s="33" t="s">
        <v>21</v>
      </c>
      <c r="I3665" s="33" t="s">
        <v>51</v>
      </c>
      <c r="J3665" s="33" t="s">
        <v>46</v>
      </c>
      <c r="K3665" s="63" t="s">
        <v>35</v>
      </c>
      <c r="L3665" s="32" t="str">
        <f t="shared" si="1027"/>
        <v>CGE370</v>
      </c>
      <c r="M3665" s="32" t="str">
        <f t="shared" si="1028"/>
        <v>BMJ II</v>
      </c>
      <c r="N3665" s="32" t="str">
        <f t="shared" si="1029"/>
        <v>12 RODA</v>
      </c>
      <c r="O3665" s="146">
        <v>0.98438657407407415</v>
      </c>
      <c r="P3665" s="65">
        <v>0.98438657407407415</v>
      </c>
      <c r="Q3665" s="65"/>
      <c r="R3665" s="66">
        <v>4</v>
      </c>
      <c r="S3665" s="66">
        <v>43980</v>
      </c>
      <c r="T3665" s="66">
        <v>16920</v>
      </c>
      <c r="U3665" s="67">
        <f t="shared" si="1039"/>
        <v>27.06</v>
      </c>
      <c r="V3665" s="66">
        <f t="shared" si="1030"/>
        <v>548695.61999999988</v>
      </c>
      <c r="W3665" s="66" t="str">
        <f t="shared" si="1031"/>
        <v>1 &gt; 4</v>
      </c>
      <c r="X3665" s="66">
        <f>A3665+SUMIFS(Presensi!F:F,Presensi!E:E,'Entry Data'!AP3665)</f>
        <v>2</v>
      </c>
      <c r="Y3665" s="66">
        <f>IFERROR(INDEX('Retasi Pricing'!F:F,MATCH('Entry Data'!AM3665,'Retasi Pricing'!E:E,0))*X3665,"")</f>
        <v>55000</v>
      </c>
      <c r="Z3665" s="62" t="s">
        <v>26</v>
      </c>
      <c r="AA3665" s="62" t="s">
        <v>27</v>
      </c>
      <c r="AB3665" s="32"/>
      <c r="AC3665" s="32" t="s">
        <v>312</v>
      </c>
      <c r="AD3665" s="32" t="str">
        <f t="shared" si="1032"/>
        <v/>
      </c>
      <c r="AF3665" s="5" t="str">
        <f t="shared" si="1033"/>
        <v>yosef yanto44206</v>
      </c>
      <c r="AG3665" s="5" t="str">
        <f t="shared" si="1034"/>
        <v>BMJ 04544206UTARANIGHT</v>
      </c>
      <c r="AH3665" s="5" t="str">
        <f t="shared" si="1035"/>
        <v>yosef yanto44206UTARANIGHT</v>
      </c>
      <c r="AI3665" s="5" t="str">
        <f t="shared" si="1036"/>
        <v>BMJ 04544206NIGHT</v>
      </c>
      <c r="AJ3665" s="5" t="str">
        <f t="shared" si="1037"/>
        <v>yosef yanto44206NIGHT</v>
      </c>
      <c r="AK3665" s="5" t="str">
        <f t="shared" si="1038"/>
        <v>yosef yantoBMJ II</v>
      </c>
      <c r="AL3665" s="5" t="str">
        <f t="shared" si="1040"/>
        <v>4UTARA</v>
      </c>
      <c r="AM3665" s="5" t="str">
        <f t="shared" si="1041"/>
        <v>1 &gt; 4UTARA12 RODA</v>
      </c>
      <c r="AN3665" s="5" t="str">
        <f t="shared" si="1042"/>
        <v>yosef yantoBMJ II1 &gt; 4UTARA12 RODA</v>
      </c>
      <c r="AO3665" s="5" t="str">
        <f t="shared" si="1043"/>
        <v>yosef yanto1 &gt; 4UTARA12 RODA</v>
      </c>
      <c r="AP3665" s="5" t="str">
        <f t="shared" si="1044"/>
        <v>44206NIGHT</v>
      </c>
    </row>
    <row r="3666" spans="1:42" x14ac:dyDescent="0.3">
      <c r="A3666" s="33">
        <v>1</v>
      </c>
      <c r="B3666" s="33"/>
      <c r="C3666" s="70">
        <v>44206</v>
      </c>
      <c r="D3666" s="71" t="s">
        <v>87</v>
      </c>
      <c r="E3666" s="70">
        <v>44207</v>
      </c>
      <c r="F3666" s="71">
        <v>5169210</v>
      </c>
      <c r="G3666" s="33" t="s">
        <v>20</v>
      </c>
      <c r="H3666" s="33" t="s">
        <v>21</v>
      </c>
      <c r="I3666" s="33" t="s">
        <v>170</v>
      </c>
      <c r="J3666" s="33" t="s">
        <v>23</v>
      </c>
      <c r="K3666" s="63" t="s">
        <v>36</v>
      </c>
      <c r="L3666" s="32" t="str">
        <f t="shared" si="1027"/>
        <v>CGE370</v>
      </c>
      <c r="M3666" s="32" t="str">
        <f t="shared" si="1028"/>
        <v>BMJ II</v>
      </c>
      <c r="N3666" s="32" t="str">
        <f t="shared" si="1029"/>
        <v>12 RODA</v>
      </c>
      <c r="O3666" s="146">
        <v>7.7303240740740742E-2</v>
      </c>
      <c r="P3666" s="65">
        <v>7.7303240740740742E-2</v>
      </c>
      <c r="Q3666" s="65"/>
      <c r="R3666" s="66">
        <v>5</v>
      </c>
      <c r="S3666" s="66">
        <v>46960</v>
      </c>
      <c r="T3666" s="66">
        <v>16980</v>
      </c>
      <c r="U3666" s="67">
        <f t="shared" si="1039"/>
        <v>29.98</v>
      </c>
      <c r="V3666" s="66">
        <f t="shared" si="1030"/>
        <v>607904.46</v>
      </c>
      <c r="W3666" s="66" t="str">
        <f t="shared" si="1031"/>
        <v>&gt; 5</v>
      </c>
      <c r="X3666" s="66">
        <f>A3666+SUMIFS(Presensi!F:F,Presensi!E:E,'Entry Data'!AP3666)</f>
        <v>2</v>
      </c>
      <c r="Y3666" s="66">
        <f>IFERROR(INDEX('Retasi Pricing'!F:F,MATCH('Entry Data'!AM3666,'Retasi Pricing'!E:E,0))*X3666,"")</f>
        <v>62400</v>
      </c>
      <c r="Z3666" s="62" t="s">
        <v>26</v>
      </c>
      <c r="AA3666" s="62" t="s">
        <v>27</v>
      </c>
      <c r="AB3666" s="32"/>
      <c r="AC3666" s="32" t="s">
        <v>190</v>
      </c>
      <c r="AD3666" s="32" t="str">
        <f t="shared" si="1032"/>
        <v/>
      </c>
      <c r="AF3666" s="5" t="str">
        <f t="shared" si="1033"/>
        <v>usman mansyur44206</v>
      </c>
      <c r="AG3666" s="5" t="str">
        <f t="shared" si="1034"/>
        <v>BMJ 04644206UTARANIGHT</v>
      </c>
      <c r="AH3666" s="5" t="str">
        <f t="shared" si="1035"/>
        <v>usman mansyur44206UTARANIGHT</v>
      </c>
      <c r="AI3666" s="5" t="str">
        <f t="shared" si="1036"/>
        <v>BMJ 04644206NIGHT</v>
      </c>
      <c r="AJ3666" s="5" t="str">
        <f t="shared" si="1037"/>
        <v>usman mansyur44206NIGHT</v>
      </c>
      <c r="AK3666" s="5" t="str">
        <f t="shared" si="1038"/>
        <v>usman mansyurBMJ II</v>
      </c>
      <c r="AL3666" s="5" t="str">
        <f t="shared" si="1040"/>
        <v>5UTARA</v>
      </c>
      <c r="AM3666" s="5" t="str">
        <f t="shared" si="1041"/>
        <v>&gt; 5UTARA12 RODA</v>
      </c>
      <c r="AN3666" s="5" t="str">
        <f t="shared" si="1042"/>
        <v>usman mansyurBMJ II&gt; 5UTARA12 RODA</v>
      </c>
      <c r="AO3666" s="5" t="str">
        <f t="shared" si="1043"/>
        <v>usman mansyur&gt; 5UTARA12 RODA</v>
      </c>
      <c r="AP3666" s="5" t="str">
        <f t="shared" si="1044"/>
        <v>44206NIGHT</v>
      </c>
    </row>
    <row r="3667" spans="1:42" x14ac:dyDescent="0.3">
      <c r="A3667" s="33">
        <v>1</v>
      </c>
      <c r="B3667" s="33"/>
      <c r="C3667" s="70">
        <v>44206</v>
      </c>
      <c r="D3667" s="71" t="s">
        <v>87</v>
      </c>
      <c r="E3667" s="70">
        <v>44207</v>
      </c>
      <c r="F3667" s="71">
        <v>5169279</v>
      </c>
      <c r="G3667" s="33" t="s">
        <v>20</v>
      </c>
      <c r="H3667" s="33" t="s">
        <v>21</v>
      </c>
      <c r="I3667" s="33" t="s">
        <v>51</v>
      </c>
      <c r="J3667" s="33" t="s">
        <v>46</v>
      </c>
      <c r="K3667" s="63" t="s">
        <v>36</v>
      </c>
      <c r="L3667" s="32" t="str">
        <f t="shared" si="1027"/>
        <v>CGE370</v>
      </c>
      <c r="M3667" s="32" t="str">
        <f t="shared" si="1028"/>
        <v>BMJ II</v>
      </c>
      <c r="N3667" s="32" t="str">
        <f t="shared" si="1029"/>
        <v>12 RODA</v>
      </c>
      <c r="O3667" s="146">
        <v>0.12943287037037038</v>
      </c>
      <c r="P3667" s="65">
        <v>0.12943287037037038</v>
      </c>
      <c r="Q3667" s="65"/>
      <c r="R3667" s="66">
        <v>6</v>
      </c>
      <c r="S3667" s="66">
        <v>47240</v>
      </c>
      <c r="T3667" s="66">
        <v>16980</v>
      </c>
      <c r="U3667" s="67">
        <f t="shared" si="1039"/>
        <v>30.26</v>
      </c>
      <c r="V3667" s="66">
        <f t="shared" si="1030"/>
        <v>613582.02</v>
      </c>
      <c r="W3667" s="66" t="str">
        <f t="shared" si="1031"/>
        <v>&gt; 6</v>
      </c>
      <c r="X3667" s="66">
        <f>A3667+SUMIFS(Presensi!F:F,Presensi!E:E,'Entry Data'!AP3667)</f>
        <v>2</v>
      </c>
      <c r="Y3667" s="66">
        <f>IFERROR(INDEX('Retasi Pricing'!F:F,MATCH('Entry Data'!AM3667,'Retasi Pricing'!E:E,0))*X3667,"")</f>
        <v>68900</v>
      </c>
      <c r="Z3667" s="62" t="s">
        <v>26</v>
      </c>
      <c r="AA3667" s="62" t="s">
        <v>27</v>
      </c>
      <c r="AB3667" s="32"/>
      <c r="AC3667" s="32" t="s">
        <v>190</v>
      </c>
      <c r="AD3667" s="32" t="str">
        <f t="shared" si="1032"/>
        <v/>
      </c>
      <c r="AF3667" s="5" t="str">
        <f t="shared" si="1033"/>
        <v>usman mansyur44206</v>
      </c>
      <c r="AG3667" s="5" t="str">
        <f t="shared" si="1034"/>
        <v>BMJ 04644206UTARANIGHT</v>
      </c>
      <c r="AH3667" s="5" t="str">
        <f t="shared" si="1035"/>
        <v>usman mansyur44206UTARANIGHT</v>
      </c>
      <c r="AI3667" s="5" t="str">
        <f t="shared" si="1036"/>
        <v>BMJ 04644206NIGHT</v>
      </c>
      <c r="AJ3667" s="5" t="str">
        <f t="shared" si="1037"/>
        <v>usman mansyur44206NIGHT</v>
      </c>
      <c r="AK3667" s="5" t="str">
        <f t="shared" si="1038"/>
        <v>usman mansyurBMJ II</v>
      </c>
      <c r="AL3667" s="5" t="str">
        <f t="shared" si="1040"/>
        <v>6UTARA</v>
      </c>
      <c r="AM3667" s="5" t="str">
        <f t="shared" si="1041"/>
        <v>&gt; 6UTARA12 RODA</v>
      </c>
      <c r="AN3667" s="5" t="str">
        <f t="shared" si="1042"/>
        <v>usman mansyurBMJ II&gt; 6UTARA12 RODA</v>
      </c>
      <c r="AO3667" s="5" t="str">
        <f t="shared" si="1043"/>
        <v>usman mansyur&gt; 6UTARA12 RODA</v>
      </c>
      <c r="AP3667" s="5" t="str">
        <f t="shared" si="1044"/>
        <v>44206NIGHT</v>
      </c>
    </row>
    <row r="3668" spans="1:42" x14ac:dyDescent="0.3">
      <c r="A3668" s="33">
        <v>1</v>
      </c>
      <c r="B3668" s="33"/>
      <c r="C3668" s="70">
        <v>44206</v>
      </c>
      <c r="D3668" s="71" t="s">
        <v>87</v>
      </c>
      <c r="E3668" s="70">
        <v>44207</v>
      </c>
      <c r="F3668" s="71">
        <v>5169329</v>
      </c>
      <c r="G3668" s="33" t="s">
        <v>20</v>
      </c>
      <c r="H3668" s="33" t="s">
        <v>21</v>
      </c>
      <c r="I3668" s="33" t="s">
        <v>51</v>
      </c>
      <c r="J3668" s="33" t="s">
        <v>46</v>
      </c>
      <c r="K3668" s="63" t="s">
        <v>36</v>
      </c>
      <c r="L3668" s="32" t="str">
        <f t="shared" si="1027"/>
        <v>CGE370</v>
      </c>
      <c r="M3668" s="32" t="str">
        <f t="shared" si="1028"/>
        <v>BMJ II</v>
      </c>
      <c r="N3668" s="32" t="str">
        <f t="shared" si="1029"/>
        <v>12 RODA</v>
      </c>
      <c r="O3668" s="146">
        <v>0.17754629629629629</v>
      </c>
      <c r="P3668" s="65">
        <v>0.17754629629629629</v>
      </c>
      <c r="Q3668" s="65"/>
      <c r="R3668" s="66">
        <v>7</v>
      </c>
      <c r="S3668" s="66">
        <v>44540</v>
      </c>
      <c r="T3668" s="66">
        <v>16980</v>
      </c>
      <c r="U3668" s="67">
        <f t="shared" si="1039"/>
        <v>27.56</v>
      </c>
      <c r="V3668" s="66">
        <f t="shared" si="1030"/>
        <v>558834.11999999988</v>
      </c>
      <c r="W3668" s="66" t="str">
        <f t="shared" si="1031"/>
        <v>7 &gt;</v>
      </c>
      <c r="X3668" s="66">
        <f>A3668+SUMIFS(Presensi!F:F,Presensi!E:E,'Entry Data'!AP3668)</f>
        <v>2</v>
      </c>
      <c r="Y3668" s="66">
        <f>IFERROR(INDEX('Retasi Pricing'!F:F,MATCH('Entry Data'!AM3668,'Retasi Pricing'!E:E,0))*X3668,"")</f>
        <v>84000</v>
      </c>
      <c r="Z3668" s="62" t="s">
        <v>26</v>
      </c>
      <c r="AA3668" s="62" t="s">
        <v>27</v>
      </c>
      <c r="AB3668" s="32"/>
      <c r="AC3668" s="32" t="s">
        <v>190</v>
      </c>
      <c r="AD3668" s="32" t="str">
        <f t="shared" si="1032"/>
        <v/>
      </c>
      <c r="AF3668" s="5" t="str">
        <f t="shared" si="1033"/>
        <v>usman mansyur44206</v>
      </c>
      <c r="AG3668" s="5" t="str">
        <f t="shared" si="1034"/>
        <v>BMJ 04644206UTARANIGHT</v>
      </c>
      <c r="AH3668" s="5" t="str">
        <f t="shared" si="1035"/>
        <v>usman mansyur44206UTARANIGHT</v>
      </c>
      <c r="AI3668" s="5" t="str">
        <f t="shared" si="1036"/>
        <v>BMJ 04644206NIGHT</v>
      </c>
      <c r="AJ3668" s="5" t="str">
        <f t="shared" si="1037"/>
        <v>usman mansyur44206NIGHT</v>
      </c>
      <c r="AK3668" s="5" t="str">
        <f t="shared" si="1038"/>
        <v>usman mansyurBMJ II</v>
      </c>
      <c r="AL3668" s="5" t="str">
        <f t="shared" si="1040"/>
        <v>7UTARA</v>
      </c>
      <c r="AM3668" s="5" t="str">
        <f t="shared" si="1041"/>
        <v>7 &gt;UTARA12 RODA</v>
      </c>
      <c r="AN3668" s="5" t="str">
        <f t="shared" si="1042"/>
        <v>usman mansyurBMJ II7 &gt;UTARA12 RODA</v>
      </c>
      <c r="AO3668" s="5" t="str">
        <f t="shared" si="1043"/>
        <v>usman mansyur7 &gt;UTARA12 RODA</v>
      </c>
      <c r="AP3668" s="5" t="str">
        <f t="shared" si="1044"/>
        <v>44206NIGHT</v>
      </c>
    </row>
    <row r="3669" spans="1:42" x14ac:dyDescent="0.3">
      <c r="A3669" s="33">
        <v>1</v>
      </c>
      <c r="B3669" s="33"/>
      <c r="C3669" s="70">
        <v>44206</v>
      </c>
      <c r="D3669" s="71" t="s">
        <v>87</v>
      </c>
      <c r="E3669" s="70">
        <v>44207</v>
      </c>
      <c r="F3669" s="71">
        <v>5169398</v>
      </c>
      <c r="G3669" s="33" t="s">
        <v>20</v>
      </c>
      <c r="H3669" s="33" t="s">
        <v>21</v>
      </c>
      <c r="I3669" s="33" t="s">
        <v>123</v>
      </c>
      <c r="J3669" s="33" t="s">
        <v>46</v>
      </c>
      <c r="K3669" s="63" t="s">
        <v>36</v>
      </c>
      <c r="L3669" s="32" t="str">
        <f t="shared" si="1027"/>
        <v>CGE370</v>
      </c>
      <c r="M3669" s="32" t="str">
        <f t="shared" si="1028"/>
        <v>BMJ II</v>
      </c>
      <c r="N3669" s="32" t="str">
        <f t="shared" si="1029"/>
        <v>12 RODA</v>
      </c>
      <c r="O3669" s="146">
        <v>0.24993055555555554</v>
      </c>
      <c r="P3669" s="65">
        <v>0.24993055555555554</v>
      </c>
      <c r="Q3669" s="65"/>
      <c r="R3669" s="66">
        <v>8</v>
      </c>
      <c r="S3669" s="66">
        <v>44640</v>
      </c>
      <c r="T3669" s="66">
        <v>16980</v>
      </c>
      <c r="U3669" s="67">
        <f t="shared" si="1039"/>
        <v>27.66</v>
      </c>
      <c r="V3669" s="66">
        <f t="shared" si="1030"/>
        <v>560861.81999999995</v>
      </c>
      <c r="W3669" s="66" t="str">
        <f t="shared" si="1031"/>
        <v>7 &gt;</v>
      </c>
      <c r="X3669" s="66">
        <f>A3669+SUMIFS(Presensi!F:F,Presensi!E:E,'Entry Data'!AP3669)</f>
        <v>2</v>
      </c>
      <c r="Y3669" s="66">
        <f>IFERROR(INDEX('Retasi Pricing'!F:F,MATCH('Entry Data'!AM3669,'Retasi Pricing'!E:E,0))*X3669,"")</f>
        <v>84000</v>
      </c>
      <c r="Z3669" s="62" t="s">
        <v>26</v>
      </c>
      <c r="AA3669" s="62" t="s">
        <v>27</v>
      </c>
      <c r="AB3669" s="32"/>
      <c r="AC3669" s="32" t="s">
        <v>190</v>
      </c>
      <c r="AD3669" s="32" t="str">
        <f t="shared" si="1032"/>
        <v/>
      </c>
      <c r="AF3669" s="5" t="str">
        <f t="shared" si="1033"/>
        <v>usman mansyur44206</v>
      </c>
      <c r="AG3669" s="5" t="str">
        <f t="shared" si="1034"/>
        <v>BMJ 04644206UTARANIGHT</v>
      </c>
      <c r="AH3669" s="5" t="str">
        <f t="shared" si="1035"/>
        <v>usman mansyur44206UTARANIGHT</v>
      </c>
      <c r="AI3669" s="5" t="str">
        <f t="shared" si="1036"/>
        <v>BMJ 04644206NIGHT</v>
      </c>
      <c r="AJ3669" s="5" t="str">
        <f t="shared" si="1037"/>
        <v>usman mansyur44206NIGHT</v>
      </c>
      <c r="AK3669" s="5" t="str">
        <f t="shared" si="1038"/>
        <v>usman mansyurBMJ II</v>
      </c>
      <c r="AL3669" s="5" t="str">
        <f t="shared" si="1040"/>
        <v>8UTARA</v>
      </c>
      <c r="AM3669" s="5" t="str">
        <f t="shared" si="1041"/>
        <v>7 &gt;UTARA12 RODA</v>
      </c>
      <c r="AN3669" s="5" t="str">
        <f t="shared" si="1042"/>
        <v>usman mansyurBMJ II7 &gt;UTARA12 RODA</v>
      </c>
      <c r="AO3669" s="5" t="str">
        <f t="shared" si="1043"/>
        <v>usman mansyur7 &gt;UTARA12 RODA</v>
      </c>
      <c r="AP3669" s="5" t="str">
        <f t="shared" si="1044"/>
        <v>44206NIGHT</v>
      </c>
    </row>
    <row r="3670" spans="1:42" x14ac:dyDescent="0.3">
      <c r="A3670" s="33">
        <v>1</v>
      </c>
      <c r="B3670" s="33"/>
      <c r="C3670" s="70">
        <v>44206</v>
      </c>
      <c r="D3670" s="71" t="s">
        <v>87</v>
      </c>
      <c r="E3670" s="70">
        <v>44206</v>
      </c>
      <c r="F3670" s="71">
        <v>5168950</v>
      </c>
      <c r="G3670" s="33" t="s">
        <v>20</v>
      </c>
      <c r="H3670" s="33" t="s">
        <v>21</v>
      </c>
      <c r="I3670" s="33" t="s">
        <v>123</v>
      </c>
      <c r="J3670" s="33" t="s">
        <v>46</v>
      </c>
      <c r="K3670" s="63" t="s">
        <v>36</v>
      </c>
      <c r="L3670" s="32" t="str">
        <f t="shared" si="1027"/>
        <v>CGE370</v>
      </c>
      <c r="M3670" s="32" t="str">
        <f t="shared" si="1028"/>
        <v>BMJ II</v>
      </c>
      <c r="N3670" s="32" t="str">
        <f t="shared" si="1029"/>
        <v>12 RODA</v>
      </c>
      <c r="O3670" s="146">
        <v>0.8386689814814815</v>
      </c>
      <c r="P3670" s="65">
        <v>0.84335648148148146</v>
      </c>
      <c r="Q3670" s="65"/>
      <c r="R3670" s="66">
        <v>1</v>
      </c>
      <c r="S3670" s="66">
        <v>46980</v>
      </c>
      <c r="T3670" s="66">
        <v>16980</v>
      </c>
      <c r="U3670" s="67">
        <f t="shared" si="1039"/>
        <v>30</v>
      </c>
      <c r="V3670" s="66">
        <f t="shared" si="1030"/>
        <v>608310</v>
      </c>
      <c r="W3670" s="66" t="str">
        <f t="shared" si="1031"/>
        <v>1 &gt; 4</v>
      </c>
      <c r="X3670" s="66">
        <f>A3670+SUMIFS(Presensi!F:F,Presensi!E:E,'Entry Data'!AP3670)</f>
        <v>2</v>
      </c>
      <c r="Y3670" s="66">
        <f>IFERROR(INDEX('Retasi Pricing'!F:F,MATCH('Entry Data'!AM3670,'Retasi Pricing'!E:E,0))*X3670,"")</f>
        <v>55000</v>
      </c>
      <c r="Z3670" s="62" t="s">
        <v>26</v>
      </c>
      <c r="AA3670" s="62" t="s">
        <v>27</v>
      </c>
      <c r="AB3670" s="32"/>
      <c r="AC3670" s="32" t="s">
        <v>190</v>
      </c>
      <c r="AD3670" s="32" t="str">
        <f t="shared" si="1032"/>
        <v/>
      </c>
      <c r="AF3670" s="5" t="str">
        <f t="shared" si="1033"/>
        <v>usman mansyur44206</v>
      </c>
      <c r="AG3670" s="5" t="str">
        <f t="shared" si="1034"/>
        <v>BMJ 04644206UTARANIGHT</v>
      </c>
      <c r="AH3670" s="5" t="str">
        <f t="shared" si="1035"/>
        <v>usman mansyur44206UTARANIGHT</v>
      </c>
      <c r="AI3670" s="5" t="str">
        <f t="shared" si="1036"/>
        <v>BMJ 04644206NIGHT</v>
      </c>
      <c r="AJ3670" s="5" t="str">
        <f t="shared" si="1037"/>
        <v>usman mansyur44206NIGHT</v>
      </c>
      <c r="AK3670" s="5" t="str">
        <f t="shared" si="1038"/>
        <v>usman mansyurBMJ II</v>
      </c>
      <c r="AL3670" s="5" t="str">
        <f t="shared" si="1040"/>
        <v>1UTARA</v>
      </c>
      <c r="AM3670" s="5" t="str">
        <f t="shared" si="1041"/>
        <v>1 &gt; 4UTARA12 RODA</v>
      </c>
      <c r="AN3670" s="5" t="str">
        <f t="shared" si="1042"/>
        <v>usman mansyurBMJ II1 &gt; 4UTARA12 RODA</v>
      </c>
      <c r="AO3670" s="5" t="str">
        <f t="shared" si="1043"/>
        <v>usman mansyur1 &gt; 4UTARA12 RODA</v>
      </c>
      <c r="AP3670" s="5" t="str">
        <f t="shared" si="1044"/>
        <v>44206NIGHT</v>
      </c>
    </row>
    <row r="3671" spans="1:42" x14ac:dyDescent="0.3">
      <c r="A3671" s="33">
        <v>1</v>
      </c>
      <c r="B3671" s="33"/>
      <c r="C3671" s="70">
        <v>44206</v>
      </c>
      <c r="D3671" s="71" t="s">
        <v>87</v>
      </c>
      <c r="E3671" s="70">
        <v>44206</v>
      </c>
      <c r="F3671" s="71">
        <v>5169024</v>
      </c>
      <c r="G3671" s="33" t="s">
        <v>20</v>
      </c>
      <c r="H3671" s="33" t="s">
        <v>21</v>
      </c>
      <c r="I3671" s="33" t="s">
        <v>123</v>
      </c>
      <c r="J3671" s="33" t="s">
        <v>46</v>
      </c>
      <c r="K3671" s="63" t="s">
        <v>36</v>
      </c>
      <c r="L3671" s="32" t="str">
        <f t="shared" si="1027"/>
        <v>CGE370</v>
      </c>
      <c r="M3671" s="32" t="str">
        <f t="shared" si="1028"/>
        <v>BMJ II</v>
      </c>
      <c r="N3671" s="32" t="str">
        <f t="shared" si="1029"/>
        <v>12 RODA</v>
      </c>
      <c r="O3671" s="146">
        <v>0.89504629629629628</v>
      </c>
      <c r="P3671" s="65">
        <v>0.89504629629629628</v>
      </c>
      <c r="Q3671" s="65"/>
      <c r="R3671" s="66">
        <v>2</v>
      </c>
      <c r="S3671" s="66">
        <v>46260</v>
      </c>
      <c r="T3671" s="66">
        <v>16980</v>
      </c>
      <c r="U3671" s="67">
        <f t="shared" si="1039"/>
        <v>29.28</v>
      </c>
      <c r="V3671" s="66">
        <f t="shared" si="1030"/>
        <v>593710.56000000006</v>
      </c>
      <c r="W3671" s="66" t="str">
        <f t="shared" si="1031"/>
        <v>1 &gt; 4</v>
      </c>
      <c r="X3671" s="66">
        <f>A3671+SUMIFS(Presensi!F:F,Presensi!E:E,'Entry Data'!AP3671)</f>
        <v>2</v>
      </c>
      <c r="Y3671" s="66">
        <f>IFERROR(INDEX('Retasi Pricing'!F:F,MATCH('Entry Data'!AM3671,'Retasi Pricing'!E:E,0))*X3671,"")</f>
        <v>55000</v>
      </c>
      <c r="Z3671" s="62" t="s">
        <v>26</v>
      </c>
      <c r="AA3671" s="62" t="s">
        <v>27</v>
      </c>
      <c r="AB3671" s="32"/>
      <c r="AC3671" s="32" t="s">
        <v>190</v>
      </c>
      <c r="AD3671" s="32" t="str">
        <f t="shared" si="1032"/>
        <v/>
      </c>
      <c r="AF3671" s="5" t="str">
        <f t="shared" si="1033"/>
        <v>usman mansyur44206</v>
      </c>
      <c r="AG3671" s="5" t="str">
        <f t="shared" si="1034"/>
        <v>BMJ 04644206UTARANIGHT</v>
      </c>
      <c r="AH3671" s="5" t="str">
        <f t="shared" si="1035"/>
        <v>usman mansyur44206UTARANIGHT</v>
      </c>
      <c r="AI3671" s="5" t="str">
        <f t="shared" si="1036"/>
        <v>BMJ 04644206NIGHT</v>
      </c>
      <c r="AJ3671" s="5" t="str">
        <f t="shared" si="1037"/>
        <v>usman mansyur44206NIGHT</v>
      </c>
      <c r="AK3671" s="5" t="str">
        <f t="shared" si="1038"/>
        <v>usman mansyurBMJ II</v>
      </c>
      <c r="AL3671" s="5" t="str">
        <f t="shared" si="1040"/>
        <v>2UTARA</v>
      </c>
      <c r="AM3671" s="5" t="str">
        <f t="shared" si="1041"/>
        <v>1 &gt; 4UTARA12 RODA</v>
      </c>
      <c r="AN3671" s="5" t="str">
        <f t="shared" si="1042"/>
        <v>usman mansyurBMJ II1 &gt; 4UTARA12 RODA</v>
      </c>
      <c r="AO3671" s="5" t="str">
        <f t="shared" si="1043"/>
        <v>usman mansyur1 &gt; 4UTARA12 RODA</v>
      </c>
      <c r="AP3671" s="5" t="str">
        <f t="shared" si="1044"/>
        <v>44206NIGHT</v>
      </c>
    </row>
    <row r="3672" spans="1:42" x14ac:dyDescent="0.3">
      <c r="A3672" s="33">
        <v>1</v>
      </c>
      <c r="B3672" s="33"/>
      <c r="C3672" s="70">
        <v>44206</v>
      </c>
      <c r="D3672" s="71" t="s">
        <v>87</v>
      </c>
      <c r="E3672" s="70">
        <v>44206</v>
      </c>
      <c r="F3672" s="71">
        <v>5169082</v>
      </c>
      <c r="G3672" s="33" t="s">
        <v>20</v>
      </c>
      <c r="H3672" s="33" t="s">
        <v>21</v>
      </c>
      <c r="I3672" s="33" t="s">
        <v>51</v>
      </c>
      <c r="J3672" s="33" t="s">
        <v>46</v>
      </c>
      <c r="K3672" s="63" t="s">
        <v>36</v>
      </c>
      <c r="L3672" s="32" t="str">
        <f t="shared" si="1027"/>
        <v>CGE370</v>
      </c>
      <c r="M3672" s="32" t="str">
        <f t="shared" si="1028"/>
        <v>BMJ II</v>
      </c>
      <c r="N3672" s="32" t="str">
        <f t="shared" si="1029"/>
        <v>12 RODA</v>
      </c>
      <c r="O3672" s="146">
        <v>0.94407407407407407</v>
      </c>
      <c r="P3672" s="65">
        <v>0.94407407407407407</v>
      </c>
      <c r="Q3672" s="65"/>
      <c r="R3672" s="66">
        <v>3</v>
      </c>
      <c r="S3672" s="66">
        <v>45300</v>
      </c>
      <c r="T3672" s="66">
        <v>16980</v>
      </c>
      <c r="U3672" s="67">
        <f t="shared" si="1039"/>
        <v>28.32</v>
      </c>
      <c r="V3672" s="66">
        <f t="shared" si="1030"/>
        <v>574244.64</v>
      </c>
      <c r="W3672" s="66" t="str">
        <f t="shared" si="1031"/>
        <v>1 &gt; 4</v>
      </c>
      <c r="X3672" s="66">
        <f>A3672+SUMIFS(Presensi!F:F,Presensi!E:E,'Entry Data'!AP3672)</f>
        <v>2</v>
      </c>
      <c r="Y3672" s="66">
        <f>IFERROR(INDEX('Retasi Pricing'!F:F,MATCH('Entry Data'!AM3672,'Retasi Pricing'!E:E,0))*X3672,"")</f>
        <v>55000</v>
      </c>
      <c r="Z3672" s="62" t="s">
        <v>26</v>
      </c>
      <c r="AA3672" s="62" t="s">
        <v>27</v>
      </c>
      <c r="AB3672" s="32"/>
      <c r="AC3672" s="32" t="s">
        <v>190</v>
      </c>
      <c r="AD3672" s="32" t="str">
        <f t="shared" si="1032"/>
        <v/>
      </c>
      <c r="AF3672" s="5" t="str">
        <f t="shared" si="1033"/>
        <v>usman mansyur44206</v>
      </c>
      <c r="AG3672" s="5" t="str">
        <f t="shared" si="1034"/>
        <v>BMJ 04644206UTARANIGHT</v>
      </c>
      <c r="AH3672" s="5" t="str">
        <f t="shared" si="1035"/>
        <v>usman mansyur44206UTARANIGHT</v>
      </c>
      <c r="AI3672" s="5" t="str">
        <f t="shared" si="1036"/>
        <v>BMJ 04644206NIGHT</v>
      </c>
      <c r="AJ3672" s="5" t="str">
        <f t="shared" si="1037"/>
        <v>usman mansyur44206NIGHT</v>
      </c>
      <c r="AK3672" s="5" t="str">
        <f t="shared" si="1038"/>
        <v>usman mansyurBMJ II</v>
      </c>
      <c r="AL3672" s="5" t="str">
        <f t="shared" si="1040"/>
        <v>3UTARA</v>
      </c>
      <c r="AM3672" s="5" t="str">
        <f t="shared" si="1041"/>
        <v>1 &gt; 4UTARA12 RODA</v>
      </c>
      <c r="AN3672" s="5" t="str">
        <f t="shared" si="1042"/>
        <v>usman mansyurBMJ II1 &gt; 4UTARA12 RODA</v>
      </c>
      <c r="AO3672" s="5" t="str">
        <f t="shared" si="1043"/>
        <v>usman mansyur1 &gt; 4UTARA12 RODA</v>
      </c>
      <c r="AP3672" s="5" t="str">
        <f t="shared" si="1044"/>
        <v>44206NIGHT</v>
      </c>
    </row>
    <row r="3673" spans="1:42" x14ac:dyDescent="0.3">
      <c r="A3673" s="33">
        <v>1</v>
      </c>
      <c r="B3673" s="33"/>
      <c r="C3673" s="70">
        <v>44206</v>
      </c>
      <c r="D3673" s="71" t="s">
        <v>87</v>
      </c>
      <c r="E3673" s="70">
        <v>44206</v>
      </c>
      <c r="F3673" s="71">
        <v>5169149</v>
      </c>
      <c r="G3673" s="33" t="s">
        <v>20</v>
      </c>
      <c r="H3673" s="33" t="s">
        <v>21</v>
      </c>
      <c r="I3673" s="33" t="s">
        <v>123</v>
      </c>
      <c r="J3673" s="33" t="s">
        <v>46</v>
      </c>
      <c r="K3673" s="63" t="s">
        <v>36</v>
      </c>
      <c r="L3673" s="32" t="str">
        <f t="shared" si="1027"/>
        <v>CGE370</v>
      </c>
      <c r="M3673" s="32" t="str">
        <f t="shared" si="1028"/>
        <v>BMJ II</v>
      </c>
      <c r="N3673" s="32" t="str">
        <f t="shared" si="1029"/>
        <v>12 RODA</v>
      </c>
      <c r="O3673" s="146">
        <v>0.99567129629629625</v>
      </c>
      <c r="P3673" s="65">
        <v>0.99567129629629625</v>
      </c>
      <c r="Q3673" s="65"/>
      <c r="R3673" s="66">
        <v>4</v>
      </c>
      <c r="S3673" s="66">
        <v>48000</v>
      </c>
      <c r="T3673" s="66">
        <v>16980</v>
      </c>
      <c r="U3673" s="67">
        <f t="shared" si="1039"/>
        <v>31.02</v>
      </c>
      <c r="V3673" s="66">
        <f t="shared" si="1030"/>
        <v>628992.54</v>
      </c>
      <c r="W3673" s="66" t="str">
        <f t="shared" si="1031"/>
        <v>1 &gt; 4</v>
      </c>
      <c r="X3673" s="66">
        <f>A3673+SUMIFS(Presensi!F:F,Presensi!E:E,'Entry Data'!AP3673)</f>
        <v>2</v>
      </c>
      <c r="Y3673" s="66">
        <f>IFERROR(INDEX('Retasi Pricing'!F:F,MATCH('Entry Data'!AM3673,'Retasi Pricing'!E:E,0))*X3673,"")</f>
        <v>55000</v>
      </c>
      <c r="Z3673" s="62" t="s">
        <v>26</v>
      </c>
      <c r="AA3673" s="62" t="s">
        <v>27</v>
      </c>
      <c r="AB3673" s="32"/>
      <c r="AC3673" s="32" t="s">
        <v>190</v>
      </c>
      <c r="AD3673" s="32" t="str">
        <f t="shared" si="1032"/>
        <v/>
      </c>
      <c r="AF3673" s="5" t="str">
        <f t="shared" si="1033"/>
        <v>usman mansyur44206</v>
      </c>
      <c r="AG3673" s="5" t="str">
        <f t="shared" si="1034"/>
        <v>BMJ 04644206UTARANIGHT</v>
      </c>
      <c r="AH3673" s="5" t="str">
        <f t="shared" si="1035"/>
        <v>usman mansyur44206UTARANIGHT</v>
      </c>
      <c r="AI3673" s="5" t="str">
        <f t="shared" si="1036"/>
        <v>BMJ 04644206NIGHT</v>
      </c>
      <c r="AJ3673" s="5" t="str">
        <f t="shared" si="1037"/>
        <v>usman mansyur44206NIGHT</v>
      </c>
      <c r="AK3673" s="5" t="str">
        <f t="shared" si="1038"/>
        <v>usman mansyurBMJ II</v>
      </c>
      <c r="AL3673" s="5" t="str">
        <f t="shared" si="1040"/>
        <v>4UTARA</v>
      </c>
      <c r="AM3673" s="5" t="str">
        <f t="shared" si="1041"/>
        <v>1 &gt; 4UTARA12 RODA</v>
      </c>
      <c r="AN3673" s="5" t="str">
        <f t="shared" si="1042"/>
        <v>usman mansyurBMJ II1 &gt; 4UTARA12 RODA</v>
      </c>
      <c r="AO3673" s="5" t="str">
        <f t="shared" si="1043"/>
        <v>usman mansyur1 &gt; 4UTARA12 RODA</v>
      </c>
      <c r="AP3673" s="5" t="str">
        <f t="shared" si="1044"/>
        <v>44206NIGHT</v>
      </c>
    </row>
    <row r="3674" spans="1:42" x14ac:dyDescent="0.3">
      <c r="A3674" s="33">
        <v>1</v>
      </c>
      <c r="B3674" s="33"/>
      <c r="C3674" s="70">
        <v>44206</v>
      </c>
      <c r="D3674" s="71" t="s">
        <v>87</v>
      </c>
      <c r="E3674" s="70">
        <v>44207</v>
      </c>
      <c r="F3674" s="71">
        <v>5169286</v>
      </c>
      <c r="G3674" s="33" t="s">
        <v>38</v>
      </c>
      <c r="H3674" s="33" t="s">
        <v>113</v>
      </c>
      <c r="I3674" s="33" t="s">
        <v>114</v>
      </c>
      <c r="J3674" s="33" t="s">
        <v>115</v>
      </c>
      <c r="K3674" s="63" t="s">
        <v>41</v>
      </c>
      <c r="L3674" s="32" t="str">
        <f t="shared" si="1027"/>
        <v>AXOR4843</v>
      </c>
      <c r="M3674" s="32" t="str">
        <f t="shared" si="1028"/>
        <v>BMJ II</v>
      </c>
      <c r="N3674" s="32" t="str">
        <f t="shared" si="1029"/>
        <v>12 RODA</v>
      </c>
      <c r="O3674" s="146">
        <v>0.13908564814814814</v>
      </c>
      <c r="P3674" s="65">
        <v>0.13908564814814814</v>
      </c>
      <c r="Q3674" s="65"/>
      <c r="R3674" s="66">
        <v>3</v>
      </c>
      <c r="S3674" s="66">
        <v>56600</v>
      </c>
      <c r="T3674" s="66">
        <v>20080</v>
      </c>
      <c r="U3674" s="67">
        <f t="shared" si="1039"/>
        <v>36.520000000000003</v>
      </c>
      <c r="V3674" s="66">
        <f t="shared" si="1030"/>
        <v>1097060.8000000003</v>
      </c>
      <c r="W3674" s="66" t="str">
        <f t="shared" si="1031"/>
        <v>1 &gt; 3</v>
      </c>
      <c r="X3674" s="66">
        <f>A3674+SUMIFS(Presensi!F:F,Presensi!E:E,'Entry Data'!AP3674)</f>
        <v>2</v>
      </c>
      <c r="Y3674" s="66">
        <f>IFERROR(INDEX('Retasi Pricing'!F:F,MATCH('Entry Data'!AM3674,'Retasi Pricing'!E:E,0))*X3674,"")</f>
        <v>76000</v>
      </c>
      <c r="Z3674" s="62" t="s">
        <v>26</v>
      </c>
      <c r="AA3674" s="62" t="s">
        <v>27</v>
      </c>
      <c r="AB3674" s="32"/>
      <c r="AC3674" s="32" t="s">
        <v>122</v>
      </c>
      <c r="AD3674" s="32" t="str">
        <f t="shared" si="1032"/>
        <v/>
      </c>
      <c r="AF3674" s="5" t="str">
        <f t="shared" si="1033"/>
        <v>ico rianto44206</v>
      </c>
      <c r="AG3674" s="5" t="str">
        <f t="shared" si="1034"/>
        <v>BMJ 04744206SELATANNIGHT</v>
      </c>
      <c r="AH3674" s="5" t="str">
        <f t="shared" si="1035"/>
        <v>ico rianto44206SELATANNIGHT</v>
      </c>
      <c r="AI3674" s="5" t="str">
        <f t="shared" si="1036"/>
        <v>BMJ 04744206NIGHT</v>
      </c>
      <c r="AJ3674" s="5" t="str">
        <f t="shared" si="1037"/>
        <v>ico rianto44206NIGHT</v>
      </c>
      <c r="AK3674" s="5" t="str">
        <f t="shared" si="1038"/>
        <v>ico riantoBMJ II</v>
      </c>
      <c r="AL3674" s="5" t="str">
        <f t="shared" si="1040"/>
        <v>3SELATAN</v>
      </c>
      <c r="AM3674" s="5" t="str">
        <f t="shared" si="1041"/>
        <v>1 &gt; 3SELATAN12 RODA</v>
      </c>
      <c r="AN3674" s="5" t="str">
        <f t="shared" si="1042"/>
        <v>ico riantoBMJ II1 &gt; 3SELATAN12 RODA</v>
      </c>
      <c r="AO3674" s="5" t="str">
        <f t="shared" si="1043"/>
        <v>ico rianto1 &gt; 3SELATAN12 RODA</v>
      </c>
      <c r="AP3674" s="5" t="str">
        <f t="shared" si="1044"/>
        <v>44206NIGHT</v>
      </c>
    </row>
    <row r="3675" spans="1:42" x14ac:dyDescent="0.3">
      <c r="A3675" s="33">
        <v>1</v>
      </c>
      <c r="B3675" s="33"/>
      <c r="C3675" s="70">
        <v>44206</v>
      </c>
      <c r="D3675" s="71" t="s">
        <v>87</v>
      </c>
      <c r="E3675" s="70">
        <v>44207</v>
      </c>
      <c r="F3675" s="71">
        <v>5169362</v>
      </c>
      <c r="G3675" s="33" t="s">
        <v>20</v>
      </c>
      <c r="H3675" s="33" t="s">
        <v>21</v>
      </c>
      <c r="I3675" s="33" t="s">
        <v>51</v>
      </c>
      <c r="J3675" s="33" t="s">
        <v>46</v>
      </c>
      <c r="K3675" s="63" t="s">
        <v>41</v>
      </c>
      <c r="L3675" s="32" t="str">
        <f t="shared" si="1027"/>
        <v>AXOR4843</v>
      </c>
      <c r="M3675" s="32" t="str">
        <f t="shared" si="1028"/>
        <v>BMJ II</v>
      </c>
      <c r="N3675" s="32" t="str">
        <f t="shared" si="1029"/>
        <v>12 RODA</v>
      </c>
      <c r="O3675" s="146">
        <v>0.21736111111111112</v>
      </c>
      <c r="P3675" s="65">
        <v>0.21736111111111112</v>
      </c>
      <c r="Q3675" s="65"/>
      <c r="R3675" s="66">
        <v>4</v>
      </c>
      <c r="S3675" s="66">
        <v>51900</v>
      </c>
      <c r="T3675" s="66">
        <v>20080</v>
      </c>
      <c r="U3675" s="67">
        <f t="shared" si="1039"/>
        <v>31.82</v>
      </c>
      <c r="V3675" s="66">
        <f t="shared" si="1030"/>
        <v>645214.14</v>
      </c>
      <c r="W3675" s="66" t="str">
        <f t="shared" si="1031"/>
        <v>1 &gt; 4</v>
      </c>
      <c r="X3675" s="66">
        <f>A3675+SUMIFS(Presensi!F:F,Presensi!E:E,'Entry Data'!AP3675)</f>
        <v>2</v>
      </c>
      <c r="Y3675" s="66">
        <f>IFERROR(INDEX('Retasi Pricing'!F:F,MATCH('Entry Data'!AM3675,'Retasi Pricing'!E:E,0))*X3675,"")</f>
        <v>55000</v>
      </c>
      <c r="Z3675" s="62" t="s">
        <v>26</v>
      </c>
      <c r="AA3675" s="62" t="s">
        <v>27</v>
      </c>
      <c r="AB3675" s="32"/>
      <c r="AC3675" s="32" t="s">
        <v>122</v>
      </c>
      <c r="AD3675" s="32" t="str">
        <f t="shared" si="1032"/>
        <v/>
      </c>
      <c r="AF3675" s="5" t="str">
        <f t="shared" si="1033"/>
        <v>ico rianto44206</v>
      </c>
      <c r="AG3675" s="5" t="str">
        <f t="shared" si="1034"/>
        <v>BMJ 04744206UTARANIGHT</v>
      </c>
      <c r="AH3675" s="5" t="str">
        <f t="shared" si="1035"/>
        <v>ico rianto44206UTARANIGHT</v>
      </c>
      <c r="AI3675" s="5" t="str">
        <f t="shared" si="1036"/>
        <v>BMJ 04744206NIGHT</v>
      </c>
      <c r="AJ3675" s="5" t="str">
        <f t="shared" si="1037"/>
        <v>ico rianto44206NIGHT</v>
      </c>
      <c r="AK3675" s="5" t="str">
        <f t="shared" si="1038"/>
        <v>ico riantoBMJ II</v>
      </c>
      <c r="AL3675" s="5" t="str">
        <f t="shared" si="1040"/>
        <v>4UTARA</v>
      </c>
      <c r="AM3675" s="5" t="str">
        <f t="shared" si="1041"/>
        <v>1 &gt; 4UTARA12 RODA</v>
      </c>
      <c r="AN3675" s="5" t="str">
        <f t="shared" si="1042"/>
        <v>ico riantoBMJ II1 &gt; 4UTARA12 RODA</v>
      </c>
      <c r="AO3675" s="5" t="str">
        <f t="shared" si="1043"/>
        <v>ico rianto1 &gt; 4UTARA12 RODA</v>
      </c>
      <c r="AP3675" s="5" t="str">
        <f t="shared" si="1044"/>
        <v>44206NIGHT</v>
      </c>
    </row>
    <row r="3676" spans="1:42" x14ac:dyDescent="0.3">
      <c r="A3676" s="33">
        <v>1</v>
      </c>
      <c r="B3676" s="33"/>
      <c r="C3676" s="70">
        <v>44206</v>
      </c>
      <c r="D3676" s="71" t="s">
        <v>87</v>
      </c>
      <c r="E3676" s="70">
        <v>44206</v>
      </c>
      <c r="F3676" s="71">
        <v>5168952</v>
      </c>
      <c r="G3676" s="33" t="s">
        <v>20</v>
      </c>
      <c r="H3676" s="33" t="s">
        <v>21</v>
      </c>
      <c r="I3676" s="33" t="s">
        <v>51</v>
      </c>
      <c r="J3676" s="33" t="s">
        <v>46</v>
      </c>
      <c r="K3676" s="63" t="s">
        <v>41</v>
      </c>
      <c r="L3676" s="32" t="str">
        <f t="shared" si="1027"/>
        <v>AXOR4843</v>
      </c>
      <c r="M3676" s="32" t="str">
        <f t="shared" si="1028"/>
        <v>BMJ II</v>
      </c>
      <c r="N3676" s="32" t="str">
        <f t="shared" si="1029"/>
        <v>12 RODA</v>
      </c>
      <c r="O3676" s="146">
        <v>0.84005787037037039</v>
      </c>
      <c r="P3676" s="65">
        <v>0.85559027777777785</v>
      </c>
      <c r="Q3676" s="65"/>
      <c r="R3676" s="66">
        <v>1</v>
      </c>
      <c r="S3676" s="66">
        <v>51680</v>
      </c>
      <c r="T3676" s="66">
        <v>20080</v>
      </c>
      <c r="U3676" s="67">
        <f t="shared" si="1039"/>
        <v>31.6</v>
      </c>
      <c r="V3676" s="66">
        <f t="shared" si="1030"/>
        <v>640753.20000000007</v>
      </c>
      <c r="W3676" s="66" t="str">
        <f t="shared" si="1031"/>
        <v>1 &gt; 4</v>
      </c>
      <c r="X3676" s="66">
        <f>A3676+SUMIFS(Presensi!F:F,Presensi!E:E,'Entry Data'!AP3676)</f>
        <v>2</v>
      </c>
      <c r="Y3676" s="66">
        <f>IFERROR(INDEX('Retasi Pricing'!F:F,MATCH('Entry Data'!AM3676,'Retasi Pricing'!E:E,0))*X3676,"")</f>
        <v>55000</v>
      </c>
      <c r="Z3676" s="62" t="s">
        <v>26</v>
      </c>
      <c r="AA3676" s="62" t="s">
        <v>27</v>
      </c>
      <c r="AB3676" s="32"/>
      <c r="AC3676" s="32" t="s">
        <v>122</v>
      </c>
      <c r="AD3676" s="32" t="str">
        <f t="shared" si="1032"/>
        <v/>
      </c>
      <c r="AF3676" s="5" t="str">
        <f t="shared" si="1033"/>
        <v>ico rianto44206</v>
      </c>
      <c r="AG3676" s="5" t="str">
        <f t="shared" si="1034"/>
        <v>BMJ 04744206UTARANIGHT</v>
      </c>
      <c r="AH3676" s="5" t="str">
        <f t="shared" si="1035"/>
        <v>ico rianto44206UTARANIGHT</v>
      </c>
      <c r="AI3676" s="5" t="str">
        <f t="shared" si="1036"/>
        <v>BMJ 04744206NIGHT</v>
      </c>
      <c r="AJ3676" s="5" t="str">
        <f t="shared" si="1037"/>
        <v>ico rianto44206NIGHT</v>
      </c>
      <c r="AK3676" s="5" t="str">
        <f t="shared" si="1038"/>
        <v>ico riantoBMJ II</v>
      </c>
      <c r="AL3676" s="5" t="str">
        <f t="shared" si="1040"/>
        <v>1UTARA</v>
      </c>
      <c r="AM3676" s="5" t="str">
        <f t="shared" si="1041"/>
        <v>1 &gt; 4UTARA12 RODA</v>
      </c>
      <c r="AN3676" s="5" t="str">
        <f t="shared" si="1042"/>
        <v>ico riantoBMJ II1 &gt; 4UTARA12 RODA</v>
      </c>
      <c r="AO3676" s="5" t="str">
        <f t="shared" si="1043"/>
        <v>ico rianto1 &gt; 4UTARA12 RODA</v>
      </c>
      <c r="AP3676" s="5" t="str">
        <f t="shared" si="1044"/>
        <v>44206NIGHT</v>
      </c>
    </row>
    <row r="3677" spans="1:42" x14ac:dyDescent="0.3">
      <c r="A3677" s="33">
        <v>1</v>
      </c>
      <c r="B3677" s="33"/>
      <c r="C3677" s="70">
        <v>44206</v>
      </c>
      <c r="D3677" s="71" t="s">
        <v>87</v>
      </c>
      <c r="E3677" s="70">
        <v>44206</v>
      </c>
      <c r="F3677" s="71">
        <v>5169078</v>
      </c>
      <c r="G3677" s="33" t="s">
        <v>38</v>
      </c>
      <c r="H3677" s="33" t="s">
        <v>113</v>
      </c>
      <c r="I3677" s="33" t="s">
        <v>114</v>
      </c>
      <c r="J3677" s="33" t="s">
        <v>115</v>
      </c>
      <c r="K3677" s="63" t="s">
        <v>41</v>
      </c>
      <c r="L3677" s="32" t="str">
        <f t="shared" si="1027"/>
        <v>AXOR4843</v>
      </c>
      <c r="M3677" s="32" t="str">
        <f t="shared" si="1028"/>
        <v>BMJ II</v>
      </c>
      <c r="N3677" s="32" t="str">
        <f t="shared" si="1029"/>
        <v>12 RODA</v>
      </c>
      <c r="O3677" s="146">
        <v>0.94123842592592588</v>
      </c>
      <c r="P3677" s="65">
        <v>0.94123842592592588</v>
      </c>
      <c r="Q3677" s="65"/>
      <c r="R3677" s="66">
        <v>2</v>
      </c>
      <c r="S3677" s="66">
        <v>53400</v>
      </c>
      <c r="T3677" s="66">
        <v>20080</v>
      </c>
      <c r="U3677" s="67">
        <f t="shared" si="1039"/>
        <v>33.32</v>
      </c>
      <c r="V3677" s="66">
        <f t="shared" si="1030"/>
        <v>1000932.8</v>
      </c>
      <c r="W3677" s="66" t="str">
        <f t="shared" si="1031"/>
        <v>1 &gt; 3</v>
      </c>
      <c r="X3677" s="66">
        <f>A3677+SUMIFS(Presensi!F:F,Presensi!E:E,'Entry Data'!AP3677)</f>
        <v>2</v>
      </c>
      <c r="Y3677" s="66">
        <f>IFERROR(INDEX('Retasi Pricing'!F:F,MATCH('Entry Data'!AM3677,'Retasi Pricing'!E:E,0))*X3677,"")</f>
        <v>76000</v>
      </c>
      <c r="Z3677" s="62" t="s">
        <v>26</v>
      </c>
      <c r="AA3677" s="62" t="s">
        <v>27</v>
      </c>
      <c r="AB3677" s="32"/>
      <c r="AC3677" s="32" t="s">
        <v>122</v>
      </c>
      <c r="AD3677" s="32" t="str">
        <f t="shared" si="1032"/>
        <v/>
      </c>
      <c r="AF3677" s="5" t="str">
        <f t="shared" si="1033"/>
        <v>ico rianto44206</v>
      </c>
      <c r="AG3677" s="5" t="str">
        <f t="shared" si="1034"/>
        <v>BMJ 04744206SELATANNIGHT</v>
      </c>
      <c r="AH3677" s="5" t="str">
        <f t="shared" si="1035"/>
        <v>ico rianto44206SELATANNIGHT</v>
      </c>
      <c r="AI3677" s="5" t="str">
        <f t="shared" si="1036"/>
        <v>BMJ 04744206NIGHT</v>
      </c>
      <c r="AJ3677" s="5" t="str">
        <f t="shared" si="1037"/>
        <v>ico rianto44206NIGHT</v>
      </c>
      <c r="AK3677" s="5" t="str">
        <f t="shared" si="1038"/>
        <v>ico riantoBMJ II</v>
      </c>
      <c r="AL3677" s="5" t="str">
        <f t="shared" si="1040"/>
        <v>2SELATAN</v>
      </c>
      <c r="AM3677" s="5" t="str">
        <f t="shared" si="1041"/>
        <v>1 &gt; 3SELATAN12 RODA</v>
      </c>
      <c r="AN3677" s="5" t="str">
        <f t="shared" si="1042"/>
        <v>ico riantoBMJ II1 &gt; 3SELATAN12 RODA</v>
      </c>
      <c r="AO3677" s="5" t="str">
        <f t="shared" si="1043"/>
        <v>ico rianto1 &gt; 3SELATAN12 RODA</v>
      </c>
      <c r="AP3677" s="5" t="str">
        <f t="shared" si="1044"/>
        <v>44206NIGHT</v>
      </c>
    </row>
    <row r="3678" spans="1:42" x14ac:dyDescent="0.3">
      <c r="A3678" s="33">
        <v>1</v>
      </c>
      <c r="B3678" s="33"/>
      <c r="C3678" s="70">
        <v>44206</v>
      </c>
      <c r="D3678" s="71" t="s">
        <v>87</v>
      </c>
      <c r="E3678" s="70">
        <v>44207</v>
      </c>
      <c r="F3678" s="71">
        <v>5169189</v>
      </c>
      <c r="G3678" s="33" t="s">
        <v>38</v>
      </c>
      <c r="H3678" s="33" t="s">
        <v>113</v>
      </c>
      <c r="I3678" s="33" t="s">
        <v>114</v>
      </c>
      <c r="J3678" s="33" t="s">
        <v>115</v>
      </c>
      <c r="K3678" s="63" t="s">
        <v>57</v>
      </c>
      <c r="L3678" s="32" t="str">
        <f t="shared" si="1027"/>
        <v>AXOR4843</v>
      </c>
      <c r="M3678" s="32" t="str">
        <f t="shared" si="1028"/>
        <v>BMJ II</v>
      </c>
      <c r="N3678" s="32" t="str">
        <f t="shared" si="1029"/>
        <v>12 RODA</v>
      </c>
      <c r="O3678" s="146">
        <v>3.453703703703704E-2</v>
      </c>
      <c r="P3678" s="65">
        <v>3.453703703703704E-2</v>
      </c>
      <c r="Q3678" s="65"/>
      <c r="R3678" s="66">
        <v>3</v>
      </c>
      <c r="S3678" s="66">
        <v>56740</v>
      </c>
      <c r="T3678" s="66">
        <v>20080</v>
      </c>
      <c r="U3678" s="67">
        <f t="shared" si="1039"/>
        <v>36.659999999999997</v>
      </c>
      <c r="V3678" s="66">
        <f t="shared" si="1030"/>
        <v>1101266.3999999999</v>
      </c>
      <c r="W3678" s="66" t="str">
        <f t="shared" si="1031"/>
        <v>1 &gt; 3</v>
      </c>
      <c r="X3678" s="66">
        <f>A3678+SUMIFS(Presensi!F:F,Presensi!E:E,'Entry Data'!AP3678)</f>
        <v>2</v>
      </c>
      <c r="Y3678" s="66">
        <f>IFERROR(INDEX('Retasi Pricing'!F:F,MATCH('Entry Data'!AM3678,'Retasi Pricing'!E:E,0))*X3678,"")</f>
        <v>76000</v>
      </c>
      <c r="Z3678" s="62" t="s">
        <v>26</v>
      </c>
      <c r="AA3678" s="62" t="s">
        <v>27</v>
      </c>
      <c r="AB3678" s="32"/>
      <c r="AC3678" s="32" t="s">
        <v>205</v>
      </c>
      <c r="AD3678" s="32" t="str">
        <f t="shared" si="1032"/>
        <v/>
      </c>
      <c r="AF3678" s="5" t="str">
        <f t="shared" si="1033"/>
        <v>m.mulyo44206</v>
      </c>
      <c r="AG3678" s="5" t="str">
        <f t="shared" si="1034"/>
        <v>BMJ 05044206SELATANNIGHT</v>
      </c>
      <c r="AH3678" s="5" t="str">
        <f t="shared" si="1035"/>
        <v>m.mulyo44206SELATANNIGHT</v>
      </c>
      <c r="AI3678" s="5" t="str">
        <f t="shared" si="1036"/>
        <v>BMJ 05044206NIGHT</v>
      </c>
      <c r="AJ3678" s="5" t="str">
        <f t="shared" si="1037"/>
        <v>m.mulyo44206NIGHT</v>
      </c>
      <c r="AK3678" s="5" t="str">
        <f t="shared" si="1038"/>
        <v>m.mulyoBMJ II</v>
      </c>
      <c r="AL3678" s="5" t="str">
        <f t="shared" si="1040"/>
        <v>3SELATAN</v>
      </c>
      <c r="AM3678" s="5" t="str">
        <f t="shared" si="1041"/>
        <v>1 &gt; 3SELATAN12 RODA</v>
      </c>
      <c r="AN3678" s="5" t="str">
        <f t="shared" si="1042"/>
        <v>m.mulyoBMJ II1 &gt; 3SELATAN12 RODA</v>
      </c>
      <c r="AO3678" s="5" t="str">
        <f t="shared" si="1043"/>
        <v>m.mulyo1 &gt; 3SELATAN12 RODA</v>
      </c>
      <c r="AP3678" s="5" t="str">
        <f t="shared" si="1044"/>
        <v>44206NIGHT</v>
      </c>
    </row>
    <row r="3679" spans="1:42" x14ac:dyDescent="0.3">
      <c r="A3679" s="33">
        <v>1</v>
      </c>
      <c r="B3679" s="33"/>
      <c r="C3679" s="70">
        <v>44206</v>
      </c>
      <c r="D3679" s="71" t="s">
        <v>87</v>
      </c>
      <c r="E3679" s="70">
        <v>44207</v>
      </c>
      <c r="F3679" s="71">
        <v>5169292</v>
      </c>
      <c r="G3679" s="33" t="s">
        <v>38</v>
      </c>
      <c r="H3679" s="33" t="s">
        <v>113</v>
      </c>
      <c r="I3679" s="33" t="s">
        <v>114</v>
      </c>
      <c r="J3679" s="33" t="s">
        <v>115</v>
      </c>
      <c r="K3679" s="63" t="s">
        <v>57</v>
      </c>
      <c r="L3679" s="32" t="str">
        <f t="shared" si="1027"/>
        <v>AXOR4843</v>
      </c>
      <c r="M3679" s="32" t="str">
        <f t="shared" si="1028"/>
        <v>BMJ II</v>
      </c>
      <c r="N3679" s="32" t="str">
        <f t="shared" si="1029"/>
        <v>12 RODA</v>
      </c>
      <c r="O3679" s="146">
        <v>0.14276620370370371</v>
      </c>
      <c r="P3679" s="65">
        <v>0.14276620370370371</v>
      </c>
      <c r="Q3679" s="65"/>
      <c r="R3679" s="66">
        <v>4</v>
      </c>
      <c r="S3679" s="66">
        <v>56940</v>
      </c>
      <c r="T3679" s="66">
        <v>20080</v>
      </c>
      <c r="U3679" s="67">
        <f t="shared" si="1039"/>
        <v>36.86</v>
      </c>
      <c r="V3679" s="66">
        <f t="shared" si="1030"/>
        <v>1107274.3999999999</v>
      </c>
      <c r="W3679" s="66" t="str">
        <f t="shared" si="1031"/>
        <v>&gt; 4</v>
      </c>
      <c r="X3679" s="66">
        <f>A3679+SUMIFS(Presensi!F:F,Presensi!E:E,'Entry Data'!AP3679)</f>
        <v>2</v>
      </c>
      <c r="Y3679" s="66">
        <f>IFERROR(INDEX('Retasi Pricing'!F:F,MATCH('Entry Data'!AM3679,'Retasi Pricing'!E:E,0))*X3679,"")</f>
        <v>90000</v>
      </c>
      <c r="Z3679" s="62" t="s">
        <v>26</v>
      </c>
      <c r="AA3679" s="62" t="s">
        <v>27</v>
      </c>
      <c r="AB3679" s="32"/>
      <c r="AC3679" s="32" t="s">
        <v>205</v>
      </c>
      <c r="AD3679" s="32" t="str">
        <f t="shared" si="1032"/>
        <v/>
      </c>
      <c r="AF3679" s="5" t="str">
        <f t="shared" si="1033"/>
        <v>m.mulyo44206</v>
      </c>
      <c r="AG3679" s="5" t="str">
        <f t="shared" si="1034"/>
        <v>BMJ 05044206SELATANNIGHT</v>
      </c>
      <c r="AH3679" s="5" t="str">
        <f t="shared" si="1035"/>
        <v>m.mulyo44206SELATANNIGHT</v>
      </c>
      <c r="AI3679" s="5" t="str">
        <f t="shared" si="1036"/>
        <v>BMJ 05044206NIGHT</v>
      </c>
      <c r="AJ3679" s="5" t="str">
        <f t="shared" si="1037"/>
        <v>m.mulyo44206NIGHT</v>
      </c>
      <c r="AK3679" s="5" t="str">
        <f t="shared" si="1038"/>
        <v>m.mulyoBMJ II</v>
      </c>
      <c r="AL3679" s="5" t="str">
        <f t="shared" si="1040"/>
        <v>4SELATAN</v>
      </c>
      <c r="AM3679" s="5" t="str">
        <f t="shared" si="1041"/>
        <v>&gt; 4SELATAN12 RODA</v>
      </c>
      <c r="AN3679" s="5" t="str">
        <f t="shared" si="1042"/>
        <v>m.mulyoBMJ II&gt; 4SELATAN12 RODA</v>
      </c>
      <c r="AO3679" s="5" t="str">
        <f t="shared" si="1043"/>
        <v>m.mulyo&gt; 4SELATAN12 RODA</v>
      </c>
      <c r="AP3679" s="5" t="str">
        <f t="shared" si="1044"/>
        <v>44206NIGHT</v>
      </c>
    </row>
    <row r="3680" spans="1:42" x14ac:dyDescent="0.3">
      <c r="A3680" s="33">
        <v>1</v>
      </c>
      <c r="B3680" s="33"/>
      <c r="C3680" s="70">
        <v>44206</v>
      </c>
      <c r="D3680" s="71" t="s">
        <v>87</v>
      </c>
      <c r="E3680" s="70">
        <v>44207</v>
      </c>
      <c r="F3680" s="71">
        <v>5169402</v>
      </c>
      <c r="G3680" s="33" t="s">
        <v>38</v>
      </c>
      <c r="H3680" s="33" t="s">
        <v>109</v>
      </c>
      <c r="I3680" s="33" t="s">
        <v>291</v>
      </c>
      <c r="J3680" s="33" t="s">
        <v>40</v>
      </c>
      <c r="K3680" s="63" t="s">
        <v>57</v>
      </c>
      <c r="L3680" s="32" t="str">
        <f t="shared" si="1027"/>
        <v>AXOR4843</v>
      </c>
      <c r="M3680" s="32" t="str">
        <f t="shared" si="1028"/>
        <v>BMJ II</v>
      </c>
      <c r="N3680" s="32" t="str">
        <f t="shared" si="1029"/>
        <v>12 RODA</v>
      </c>
      <c r="O3680" s="146">
        <v>0.25527777777777777</v>
      </c>
      <c r="P3680" s="65">
        <v>0.25527777777777777</v>
      </c>
      <c r="Q3680" s="65"/>
      <c r="R3680" s="66">
        <v>5</v>
      </c>
      <c r="S3680" s="66">
        <v>54860</v>
      </c>
      <c r="T3680" s="66">
        <v>20080</v>
      </c>
      <c r="U3680" s="67">
        <f t="shared" si="1039"/>
        <v>34.78</v>
      </c>
      <c r="V3680" s="66">
        <f t="shared" si="1030"/>
        <v>1044791.2000000001</v>
      </c>
      <c r="W3680" s="66" t="str">
        <f t="shared" si="1031"/>
        <v>&gt; 5</v>
      </c>
      <c r="X3680" s="66">
        <f>A3680+SUMIFS(Presensi!F:F,Presensi!E:E,'Entry Data'!AP3680)</f>
        <v>2</v>
      </c>
      <c r="Y3680" s="66">
        <f>IFERROR(INDEX('Retasi Pricing'!F:F,MATCH('Entry Data'!AM3680,'Retasi Pricing'!E:E,0))*X3680,"")</f>
        <v>97000</v>
      </c>
      <c r="Z3680" s="62" t="s">
        <v>26</v>
      </c>
      <c r="AA3680" s="62" t="s">
        <v>27</v>
      </c>
      <c r="AB3680" s="32"/>
      <c r="AC3680" s="32" t="s">
        <v>205</v>
      </c>
      <c r="AD3680" s="32" t="str">
        <f t="shared" si="1032"/>
        <v/>
      </c>
      <c r="AF3680" s="5" t="str">
        <f t="shared" si="1033"/>
        <v>m.mulyo44206</v>
      </c>
      <c r="AG3680" s="5" t="str">
        <f t="shared" si="1034"/>
        <v>BMJ 05044206SELATANNIGHT</v>
      </c>
      <c r="AH3680" s="5" t="str">
        <f t="shared" si="1035"/>
        <v>m.mulyo44206SELATANNIGHT</v>
      </c>
      <c r="AI3680" s="5" t="str">
        <f t="shared" si="1036"/>
        <v>BMJ 05044206NIGHT</v>
      </c>
      <c r="AJ3680" s="5" t="str">
        <f t="shared" si="1037"/>
        <v>m.mulyo44206NIGHT</v>
      </c>
      <c r="AK3680" s="5" t="str">
        <f t="shared" si="1038"/>
        <v>m.mulyoBMJ II</v>
      </c>
      <c r="AL3680" s="5" t="str">
        <f t="shared" si="1040"/>
        <v>5SELATAN</v>
      </c>
      <c r="AM3680" s="5" t="str">
        <f t="shared" si="1041"/>
        <v>&gt; 5SELATAN12 RODA</v>
      </c>
      <c r="AN3680" s="5" t="str">
        <f t="shared" si="1042"/>
        <v>m.mulyoBMJ II&gt; 5SELATAN12 RODA</v>
      </c>
      <c r="AO3680" s="5" t="str">
        <f t="shared" si="1043"/>
        <v>m.mulyo&gt; 5SELATAN12 RODA</v>
      </c>
      <c r="AP3680" s="5" t="str">
        <f t="shared" si="1044"/>
        <v>44206NIGHT</v>
      </c>
    </row>
    <row r="3681" spans="1:42" x14ac:dyDescent="0.3">
      <c r="A3681" s="33">
        <v>1</v>
      </c>
      <c r="B3681" s="33"/>
      <c r="C3681" s="70">
        <v>44206</v>
      </c>
      <c r="D3681" s="71" t="s">
        <v>87</v>
      </c>
      <c r="E3681" s="70">
        <v>44206</v>
      </c>
      <c r="F3681" s="71">
        <v>5168976</v>
      </c>
      <c r="G3681" s="33" t="s">
        <v>38</v>
      </c>
      <c r="H3681" s="33" t="s">
        <v>113</v>
      </c>
      <c r="I3681" s="33" t="s">
        <v>173</v>
      </c>
      <c r="J3681" s="33" t="s">
        <v>110</v>
      </c>
      <c r="K3681" s="63" t="s">
        <v>57</v>
      </c>
      <c r="L3681" s="32" t="str">
        <f t="shared" si="1027"/>
        <v>AXOR4843</v>
      </c>
      <c r="M3681" s="32" t="str">
        <f t="shared" si="1028"/>
        <v>BMJ II</v>
      </c>
      <c r="N3681" s="32" t="str">
        <f t="shared" si="1029"/>
        <v>12 RODA</v>
      </c>
      <c r="O3681" s="146">
        <v>0.85515046296296304</v>
      </c>
      <c r="P3681" s="65">
        <v>0.86195601851851855</v>
      </c>
      <c r="Q3681" s="65"/>
      <c r="R3681" s="66">
        <v>1</v>
      </c>
      <c r="S3681" s="66">
        <v>56080</v>
      </c>
      <c r="T3681" s="66">
        <v>20080</v>
      </c>
      <c r="U3681" s="67">
        <f t="shared" si="1039"/>
        <v>36</v>
      </c>
      <c r="V3681" s="66">
        <f t="shared" si="1030"/>
        <v>1081440</v>
      </c>
      <c r="W3681" s="66" t="str">
        <f t="shared" si="1031"/>
        <v>1 &gt; 3</v>
      </c>
      <c r="X3681" s="66">
        <f>A3681+SUMIFS(Presensi!F:F,Presensi!E:E,'Entry Data'!AP3681)</f>
        <v>2</v>
      </c>
      <c r="Y3681" s="66">
        <f>IFERROR(INDEX('Retasi Pricing'!F:F,MATCH('Entry Data'!AM3681,'Retasi Pricing'!E:E,0))*X3681,"")</f>
        <v>76000</v>
      </c>
      <c r="Z3681" s="62" t="s">
        <v>26</v>
      </c>
      <c r="AA3681" s="62" t="s">
        <v>27</v>
      </c>
      <c r="AB3681" s="32"/>
      <c r="AC3681" s="32" t="s">
        <v>205</v>
      </c>
      <c r="AD3681" s="32" t="str">
        <f t="shared" si="1032"/>
        <v/>
      </c>
      <c r="AF3681" s="5" t="str">
        <f t="shared" si="1033"/>
        <v>m.mulyo44206</v>
      </c>
      <c r="AG3681" s="5" t="str">
        <f t="shared" si="1034"/>
        <v>BMJ 05044206SELATANNIGHT</v>
      </c>
      <c r="AH3681" s="5" t="str">
        <f t="shared" si="1035"/>
        <v>m.mulyo44206SELATANNIGHT</v>
      </c>
      <c r="AI3681" s="5" t="str">
        <f t="shared" si="1036"/>
        <v>BMJ 05044206NIGHT</v>
      </c>
      <c r="AJ3681" s="5" t="str">
        <f t="shared" si="1037"/>
        <v>m.mulyo44206NIGHT</v>
      </c>
      <c r="AK3681" s="5" t="str">
        <f t="shared" si="1038"/>
        <v>m.mulyoBMJ II</v>
      </c>
      <c r="AL3681" s="5" t="str">
        <f t="shared" si="1040"/>
        <v>1SELATAN</v>
      </c>
      <c r="AM3681" s="5" t="str">
        <f t="shared" si="1041"/>
        <v>1 &gt; 3SELATAN12 RODA</v>
      </c>
      <c r="AN3681" s="5" t="str">
        <f t="shared" si="1042"/>
        <v>m.mulyoBMJ II1 &gt; 3SELATAN12 RODA</v>
      </c>
      <c r="AO3681" s="5" t="str">
        <f t="shared" si="1043"/>
        <v>m.mulyo1 &gt; 3SELATAN12 RODA</v>
      </c>
      <c r="AP3681" s="5" t="str">
        <f t="shared" si="1044"/>
        <v>44206NIGHT</v>
      </c>
    </row>
    <row r="3682" spans="1:42" x14ac:dyDescent="0.3">
      <c r="A3682" s="33">
        <v>1</v>
      </c>
      <c r="B3682" s="33"/>
      <c r="C3682" s="70">
        <v>44206</v>
      </c>
      <c r="D3682" s="71" t="s">
        <v>87</v>
      </c>
      <c r="E3682" s="70">
        <v>44206</v>
      </c>
      <c r="F3682" s="71">
        <v>5169085</v>
      </c>
      <c r="G3682" s="33" t="s">
        <v>38</v>
      </c>
      <c r="H3682" s="33" t="s">
        <v>113</v>
      </c>
      <c r="I3682" s="33" t="s">
        <v>114</v>
      </c>
      <c r="J3682" s="33" t="s">
        <v>115</v>
      </c>
      <c r="K3682" s="63" t="s">
        <v>57</v>
      </c>
      <c r="L3682" s="32" t="str">
        <f t="shared" si="1027"/>
        <v>AXOR4843</v>
      </c>
      <c r="M3682" s="32" t="str">
        <f t="shared" si="1028"/>
        <v>BMJ II</v>
      </c>
      <c r="N3682" s="32" t="str">
        <f t="shared" si="1029"/>
        <v>12 RODA</v>
      </c>
      <c r="O3682" s="146">
        <v>0.94805555555555554</v>
      </c>
      <c r="P3682" s="65">
        <v>0.94805555555555554</v>
      </c>
      <c r="Q3682" s="65"/>
      <c r="R3682" s="66">
        <v>2</v>
      </c>
      <c r="S3682" s="66">
        <v>54060</v>
      </c>
      <c r="T3682" s="66">
        <v>20080</v>
      </c>
      <c r="U3682" s="67">
        <f t="shared" si="1039"/>
        <v>33.979999999999997</v>
      </c>
      <c r="V3682" s="66">
        <f t="shared" si="1030"/>
        <v>1020759.1999999998</v>
      </c>
      <c r="W3682" s="66" t="str">
        <f t="shared" si="1031"/>
        <v>1 &gt; 3</v>
      </c>
      <c r="X3682" s="66">
        <f>A3682+SUMIFS(Presensi!F:F,Presensi!E:E,'Entry Data'!AP3682)</f>
        <v>2</v>
      </c>
      <c r="Y3682" s="66">
        <f>IFERROR(INDEX('Retasi Pricing'!F:F,MATCH('Entry Data'!AM3682,'Retasi Pricing'!E:E,0))*X3682,"")</f>
        <v>76000</v>
      </c>
      <c r="Z3682" s="62" t="s">
        <v>26</v>
      </c>
      <c r="AA3682" s="62" t="s">
        <v>27</v>
      </c>
      <c r="AB3682" s="32"/>
      <c r="AC3682" s="32" t="s">
        <v>205</v>
      </c>
      <c r="AD3682" s="32" t="str">
        <f t="shared" si="1032"/>
        <v/>
      </c>
      <c r="AF3682" s="5" t="str">
        <f t="shared" si="1033"/>
        <v>m.mulyo44206</v>
      </c>
      <c r="AG3682" s="5" t="str">
        <f t="shared" si="1034"/>
        <v>BMJ 05044206SELATANNIGHT</v>
      </c>
      <c r="AH3682" s="5" t="str">
        <f t="shared" si="1035"/>
        <v>m.mulyo44206SELATANNIGHT</v>
      </c>
      <c r="AI3682" s="5" t="str">
        <f t="shared" si="1036"/>
        <v>BMJ 05044206NIGHT</v>
      </c>
      <c r="AJ3682" s="5" t="str">
        <f t="shared" si="1037"/>
        <v>m.mulyo44206NIGHT</v>
      </c>
      <c r="AK3682" s="5" t="str">
        <f t="shared" si="1038"/>
        <v>m.mulyoBMJ II</v>
      </c>
      <c r="AL3682" s="5" t="str">
        <f t="shared" si="1040"/>
        <v>2SELATAN</v>
      </c>
      <c r="AM3682" s="5" t="str">
        <f t="shared" si="1041"/>
        <v>1 &gt; 3SELATAN12 RODA</v>
      </c>
      <c r="AN3682" s="5" t="str">
        <f t="shared" si="1042"/>
        <v>m.mulyoBMJ II1 &gt; 3SELATAN12 RODA</v>
      </c>
      <c r="AO3682" s="5" t="str">
        <f t="shared" si="1043"/>
        <v>m.mulyo1 &gt; 3SELATAN12 RODA</v>
      </c>
      <c r="AP3682" s="5" t="str">
        <f t="shared" si="1044"/>
        <v>44206NIGHT</v>
      </c>
    </row>
    <row r="3683" spans="1:42" x14ac:dyDescent="0.3">
      <c r="A3683" s="33">
        <v>1</v>
      </c>
      <c r="B3683" s="33"/>
      <c r="C3683" s="70">
        <v>44206</v>
      </c>
      <c r="D3683" s="71" t="s">
        <v>87</v>
      </c>
      <c r="E3683" s="70">
        <v>44207</v>
      </c>
      <c r="F3683" s="71">
        <v>5169325</v>
      </c>
      <c r="G3683" s="33" t="s">
        <v>20</v>
      </c>
      <c r="H3683" s="33" t="s">
        <v>21</v>
      </c>
      <c r="I3683" s="33" t="s">
        <v>51</v>
      </c>
      <c r="J3683" s="33" t="s">
        <v>46</v>
      </c>
      <c r="K3683" s="63" t="s">
        <v>62</v>
      </c>
      <c r="L3683" s="32" t="str">
        <f t="shared" si="1027"/>
        <v>FM260JD</v>
      </c>
      <c r="M3683" s="32" t="str">
        <f t="shared" si="1028"/>
        <v>BMJ III</v>
      </c>
      <c r="N3683" s="32" t="str">
        <f t="shared" si="1029"/>
        <v>10 RODA</v>
      </c>
      <c r="O3683" s="146">
        <v>0.17141203703703703</v>
      </c>
      <c r="P3683" s="65">
        <v>0.17141203703703703</v>
      </c>
      <c r="Q3683" s="65"/>
      <c r="R3683" s="66">
        <v>4</v>
      </c>
      <c r="S3683" s="66">
        <v>39960</v>
      </c>
      <c r="T3683" s="66">
        <v>14600</v>
      </c>
      <c r="U3683" s="67">
        <f t="shared" si="1039"/>
        <v>25.36</v>
      </c>
      <c r="V3683" s="66">
        <f t="shared" si="1030"/>
        <v>494367.83999999997</v>
      </c>
      <c r="W3683" s="66" t="str">
        <f t="shared" si="1031"/>
        <v>1 &gt; 4</v>
      </c>
      <c r="X3683" s="66">
        <f>A3683+SUMIFS(Presensi!F:F,Presensi!E:E,'Entry Data'!AP3683)</f>
        <v>2</v>
      </c>
      <c r="Y3683" s="66">
        <f>IFERROR(INDEX('Retasi Pricing'!F:F,MATCH('Entry Data'!AM3683,'Retasi Pricing'!E:E,0))*X3683,"")</f>
        <v>50000</v>
      </c>
      <c r="Z3683" s="62" t="s">
        <v>26</v>
      </c>
      <c r="AA3683" s="62" t="s">
        <v>27</v>
      </c>
      <c r="AB3683" s="32"/>
      <c r="AC3683" s="32" t="s">
        <v>267</v>
      </c>
      <c r="AD3683" s="32" t="str">
        <f t="shared" si="1032"/>
        <v/>
      </c>
      <c r="AF3683" s="5" t="str">
        <f t="shared" si="1033"/>
        <v>Slamet Haryanto44206</v>
      </c>
      <c r="AG3683" s="5" t="str">
        <f t="shared" si="1034"/>
        <v>BMJ 05344206UTARANIGHT</v>
      </c>
      <c r="AH3683" s="5" t="str">
        <f t="shared" si="1035"/>
        <v>Slamet Haryanto44206UTARANIGHT</v>
      </c>
      <c r="AI3683" s="5" t="str">
        <f t="shared" si="1036"/>
        <v>BMJ 05344206NIGHT</v>
      </c>
      <c r="AJ3683" s="5" t="str">
        <f t="shared" si="1037"/>
        <v>Slamet Haryanto44206NIGHT</v>
      </c>
      <c r="AK3683" s="5" t="str">
        <f t="shared" si="1038"/>
        <v>Slamet HaryantoBMJ III</v>
      </c>
      <c r="AL3683" s="5" t="str">
        <f t="shared" si="1040"/>
        <v>4UTARA</v>
      </c>
      <c r="AM3683" s="5" t="str">
        <f t="shared" si="1041"/>
        <v>1 &gt; 4UTARA10 RODA</v>
      </c>
      <c r="AN3683" s="5" t="str">
        <f t="shared" si="1042"/>
        <v>Slamet HaryantoBMJ III1 &gt; 4UTARA10 RODA</v>
      </c>
      <c r="AO3683" s="5" t="str">
        <f t="shared" si="1043"/>
        <v>Slamet Haryanto1 &gt; 4UTARA10 RODA</v>
      </c>
      <c r="AP3683" s="5" t="str">
        <f t="shared" si="1044"/>
        <v>44206NIGHT</v>
      </c>
    </row>
    <row r="3684" spans="1:42" x14ac:dyDescent="0.3">
      <c r="A3684" s="33">
        <v>1</v>
      </c>
      <c r="B3684" s="33"/>
      <c r="C3684" s="70">
        <v>44206</v>
      </c>
      <c r="D3684" s="71" t="s">
        <v>87</v>
      </c>
      <c r="E3684" s="70">
        <v>44207</v>
      </c>
      <c r="F3684" s="71">
        <v>5169374</v>
      </c>
      <c r="G3684" s="33" t="s">
        <v>20</v>
      </c>
      <c r="H3684" s="33" t="s">
        <v>21</v>
      </c>
      <c r="I3684" s="33" t="s">
        <v>51</v>
      </c>
      <c r="J3684" s="33" t="s">
        <v>46</v>
      </c>
      <c r="K3684" s="63" t="s">
        <v>62</v>
      </c>
      <c r="L3684" s="32" t="str">
        <f t="shared" si="1027"/>
        <v>FM260JD</v>
      </c>
      <c r="M3684" s="32" t="str">
        <f t="shared" si="1028"/>
        <v>BMJ III</v>
      </c>
      <c r="N3684" s="32" t="str">
        <f t="shared" si="1029"/>
        <v>10 RODA</v>
      </c>
      <c r="O3684" s="146">
        <v>0.22799768518518518</v>
      </c>
      <c r="P3684" s="65">
        <v>0.22799768518518518</v>
      </c>
      <c r="Q3684" s="65"/>
      <c r="R3684" s="66">
        <v>5</v>
      </c>
      <c r="S3684" s="66">
        <v>40800</v>
      </c>
      <c r="T3684" s="66">
        <v>14600</v>
      </c>
      <c r="U3684" s="67">
        <f t="shared" si="1039"/>
        <v>26.2</v>
      </c>
      <c r="V3684" s="66">
        <f t="shared" si="1030"/>
        <v>510742.79999999993</v>
      </c>
      <c r="W3684" s="66" t="str">
        <f t="shared" si="1031"/>
        <v>&gt; 5</v>
      </c>
      <c r="X3684" s="66">
        <f>A3684+SUMIFS(Presensi!F:F,Presensi!E:E,'Entry Data'!AP3684)</f>
        <v>2</v>
      </c>
      <c r="Y3684" s="66">
        <f>IFERROR(INDEX('Retasi Pricing'!F:F,MATCH('Entry Data'!AM3684,'Retasi Pricing'!E:E,0))*X3684,"")</f>
        <v>55300</v>
      </c>
      <c r="Z3684" s="62" t="s">
        <v>26</v>
      </c>
      <c r="AA3684" s="62" t="s">
        <v>27</v>
      </c>
      <c r="AB3684" s="32"/>
      <c r="AC3684" s="32" t="s">
        <v>267</v>
      </c>
      <c r="AD3684" s="32" t="str">
        <f t="shared" si="1032"/>
        <v/>
      </c>
      <c r="AF3684" s="5" t="str">
        <f t="shared" si="1033"/>
        <v>Slamet Haryanto44206</v>
      </c>
      <c r="AG3684" s="5" t="str">
        <f t="shared" si="1034"/>
        <v>BMJ 05344206UTARANIGHT</v>
      </c>
      <c r="AH3684" s="5" t="str">
        <f t="shared" si="1035"/>
        <v>Slamet Haryanto44206UTARANIGHT</v>
      </c>
      <c r="AI3684" s="5" t="str">
        <f t="shared" si="1036"/>
        <v>BMJ 05344206NIGHT</v>
      </c>
      <c r="AJ3684" s="5" t="str">
        <f t="shared" si="1037"/>
        <v>Slamet Haryanto44206NIGHT</v>
      </c>
      <c r="AK3684" s="5" t="str">
        <f t="shared" si="1038"/>
        <v>Slamet HaryantoBMJ III</v>
      </c>
      <c r="AL3684" s="5" t="str">
        <f t="shared" si="1040"/>
        <v>5UTARA</v>
      </c>
      <c r="AM3684" s="5" t="str">
        <f t="shared" si="1041"/>
        <v>&gt; 5UTARA10 RODA</v>
      </c>
      <c r="AN3684" s="5" t="str">
        <f t="shared" si="1042"/>
        <v>Slamet HaryantoBMJ III&gt; 5UTARA10 RODA</v>
      </c>
      <c r="AO3684" s="5" t="str">
        <f t="shared" si="1043"/>
        <v>Slamet Haryanto&gt; 5UTARA10 RODA</v>
      </c>
      <c r="AP3684" s="5" t="str">
        <f t="shared" si="1044"/>
        <v>44206NIGHT</v>
      </c>
    </row>
    <row r="3685" spans="1:42" x14ac:dyDescent="0.3">
      <c r="A3685" s="33">
        <v>1</v>
      </c>
      <c r="B3685" s="33"/>
      <c r="C3685" s="70">
        <v>44206</v>
      </c>
      <c r="D3685" s="71" t="s">
        <v>87</v>
      </c>
      <c r="E3685" s="70">
        <v>44206</v>
      </c>
      <c r="F3685" s="71">
        <v>5168975</v>
      </c>
      <c r="G3685" s="33" t="s">
        <v>20</v>
      </c>
      <c r="H3685" s="33" t="s">
        <v>21</v>
      </c>
      <c r="I3685" s="33" t="s">
        <v>51</v>
      </c>
      <c r="J3685" s="33" t="s">
        <v>46</v>
      </c>
      <c r="K3685" s="63" t="s">
        <v>62</v>
      </c>
      <c r="L3685" s="32" t="str">
        <f t="shared" si="1027"/>
        <v>FM260JD</v>
      </c>
      <c r="M3685" s="32" t="str">
        <f t="shared" si="1028"/>
        <v>BMJ III</v>
      </c>
      <c r="N3685" s="32" t="str">
        <f t="shared" si="1029"/>
        <v>10 RODA</v>
      </c>
      <c r="O3685" s="146">
        <v>0.85482638888888884</v>
      </c>
      <c r="P3685" s="65">
        <v>0.86288194444444455</v>
      </c>
      <c r="Q3685" s="65"/>
      <c r="R3685" s="66">
        <v>1</v>
      </c>
      <c r="S3685" s="66">
        <v>38980</v>
      </c>
      <c r="T3685" s="66">
        <v>14600</v>
      </c>
      <c r="U3685" s="67">
        <f t="shared" si="1039"/>
        <v>24.38</v>
      </c>
      <c r="V3685" s="66">
        <f t="shared" si="1030"/>
        <v>475263.72000000003</v>
      </c>
      <c r="W3685" s="66" t="str">
        <f t="shared" si="1031"/>
        <v>1 &gt; 4</v>
      </c>
      <c r="X3685" s="66">
        <f>A3685+SUMIFS(Presensi!F:F,Presensi!E:E,'Entry Data'!AP3685)</f>
        <v>2</v>
      </c>
      <c r="Y3685" s="66">
        <f>IFERROR(INDEX('Retasi Pricing'!F:F,MATCH('Entry Data'!AM3685,'Retasi Pricing'!E:E,0))*X3685,"")</f>
        <v>50000</v>
      </c>
      <c r="Z3685" s="62" t="s">
        <v>26</v>
      </c>
      <c r="AA3685" s="62" t="s">
        <v>27</v>
      </c>
      <c r="AB3685" s="32"/>
      <c r="AC3685" s="32" t="s">
        <v>267</v>
      </c>
      <c r="AD3685" s="32" t="str">
        <f t="shared" si="1032"/>
        <v/>
      </c>
      <c r="AF3685" s="5" t="str">
        <f t="shared" si="1033"/>
        <v>Slamet Haryanto44206</v>
      </c>
      <c r="AG3685" s="5" t="str">
        <f t="shared" si="1034"/>
        <v>BMJ 05344206UTARANIGHT</v>
      </c>
      <c r="AH3685" s="5" t="str">
        <f t="shared" si="1035"/>
        <v>Slamet Haryanto44206UTARANIGHT</v>
      </c>
      <c r="AI3685" s="5" t="str">
        <f t="shared" si="1036"/>
        <v>BMJ 05344206NIGHT</v>
      </c>
      <c r="AJ3685" s="5" t="str">
        <f t="shared" si="1037"/>
        <v>Slamet Haryanto44206NIGHT</v>
      </c>
      <c r="AK3685" s="5" t="str">
        <f t="shared" si="1038"/>
        <v>Slamet HaryantoBMJ III</v>
      </c>
      <c r="AL3685" s="5" t="str">
        <f t="shared" si="1040"/>
        <v>1UTARA</v>
      </c>
      <c r="AM3685" s="5" t="str">
        <f t="shared" si="1041"/>
        <v>1 &gt; 4UTARA10 RODA</v>
      </c>
      <c r="AN3685" s="5" t="str">
        <f t="shared" si="1042"/>
        <v>Slamet HaryantoBMJ III1 &gt; 4UTARA10 RODA</v>
      </c>
      <c r="AO3685" s="5" t="str">
        <f t="shared" si="1043"/>
        <v>Slamet Haryanto1 &gt; 4UTARA10 RODA</v>
      </c>
      <c r="AP3685" s="5" t="str">
        <f t="shared" si="1044"/>
        <v>44206NIGHT</v>
      </c>
    </row>
    <row r="3686" spans="1:42" x14ac:dyDescent="0.3">
      <c r="A3686" s="33">
        <v>1</v>
      </c>
      <c r="B3686" s="33"/>
      <c r="C3686" s="70">
        <v>44206</v>
      </c>
      <c r="D3686" s="71" t="s">
        <v>87</v>
      </c>
      <c r="E3686" s="70">
        <v>44206</v>
      </c>
      <c r="F3686" s="71">
        <v>5169047</v>
      </c>
      <c r="G3686" s="33" t="s">
        <v>20</v>
      </c>
      <c r="H3686" s="33" t="s">
        <v>21</v>
      </c>
      <c r="I3686" s="33" t="s">
        <v>51</v>
      </c>
      <c r="J3686" s="33" t="s">
        <v>46</v>
      </c>
      <c r="K3686" s="63" t="s">
        <v>62</v>
      </c>
      <c r="L3686" s="32" t="str">
        <f t="shared" si="1027"/>
        <v>FM260JD</v>
      </c>
      <c r="M3686" s="32" t="str">
        <f t="shared" si="1028"/>
        <v>BMJ III</v>
      </c>
      <c r="N3686" s="32" t="str">
        <f t="shared" si="1029"/>
        <v>10 RODA</v>
      </c>
      <c r="O3686" s="146">
        <v>0.91265046296296293</v>
      </c>
      <c r="P3686" s="65">
        <v>0.91265046296296293</v>
      </c>
      <c r="Q3686" s="65"/>
      <c r="R3686" s="66">
        <v>2</v>
      </c>
      <c r="S3686" s="66">
        <v>38080</v>
      </c>
      <c r="T3686" s="66">
        <v>14600</v>
      </c>
      <c r="U3686" s="67">
        <f t="shared" si="1039"/>
        <v>23.48</v>
      </c>
      <c r="V3686" s="66">
        <f t="shared" si="1030"/>
        <v>457719.12000000005</v>
      </c>
      <c r="W3686" s="66" t="str">
        <f t="shared" si="1031"/>
        <v>1 &gt; 4</v>
      </c>
      <c r="X3686" s="66">
        <f>A3686+SUMIFS(Presensi!F:F,Presensi!E:E,'Entry Data'!AP3686)</f>
        <v>2</v>
      </c>
      <c r="Y3686" s="66">
        <f>IFERROR(INDEX('Retasi Pricing'!F:F,MATCH('Entry Data'!AM3686,'Retasi Pricing'!E:E,0))*X3686,"")</f>
        <v>50000</v>
      </c>
      <c r="Z3686" s="62" t="s">
        <v>26</v>
      </c>
      <c r="AA3686" s="62" t="s">
        <v>27</v>
      </c>
      <c r="AB3686" s="32"/>
      <c r="AC3686" s="32" t="s">
        <v>267</v>
      </c>
      <c r="AD3686" s="32" t="str">
        <f t="shared" si="1032"/>
        <v/>
      </c>
      <c r="AF3686" s="5" t="str">
        <f t="shared" si="1033"/>
        <v>Slamet Haryanto44206</v>
      </c>
      <c r="AG3686" s="5" t="str">
        <f t="shared" si="1034"/>
        <v>BMJ 05344206UTARANIGHT</v>
      </c>
      <c r="AH3686" s="5" t="str">
        <f t="shared" si="1035"/>
        <v>Slamet Haryanto44206UTARANIGHT</v>
      </c>
      <c r="AI3686" s="5" t="str">
        <f t="shared" si="1036"/>
        <v>BMJ 05344206NIGHT</v>
      </c>
      <c r="AJ3686" s="5" t="str">
        <f t="shared" si="1037"/>
        <v>Slamet Haryanto44206NIGHT</v>
      </c>
      <c r="AK3686" s="5" t="str">
        <f t="shared" si="1038"/>
        <v>Slamet HaryantoBMJ III</v>
      </c>
      <c r="AL3686" s="5" t="str">
        <f t="shared" si="1040"/>
        <v>2UTARA</v>
      </c>
      <c r="AM3686" s="5" t="str">
        <f t="shared" si="1041"/>
        <v>1 &gt; 4UTARA10 RODA</v>
      </c>
      <c r="AN3686" s="5" t="str">
        <f t="shared" si="1042"/>
        <v>Slamet HaryantoBMJ III1 &gt; 4UTARA10 RODA</v>
      </c>
      <c r="AO3686" s="5" t="str">
        <f t="shared" si="1043"/>
        <v>Slamet Haryanto1 &gt; 4UTARA10 RODA</v>
      </c>
      <c r="AP3686" s="5" t="str">
        <f t="shared" si="1044"/>
        <v>44206NIGHT</v>
      </c>
    </row>
    <row r="3687" spans="1:42" x14ac:dyDescent="0.3">
      <c r="A3687" s="33">
        <v>1</v>
      </c>
      <c r="B3687" s="33"/>
      <c r="C3687" s="70">
        <v>44206</v>
      </c>
      <c r="D3687" s="71" t="s">
        <v>87</v>
      </c>
      <c r="E3687" s="70">
        <v>44206</v>
      </c>
      <c r="F3687" s="71">
        <v>5169121</v>
      </c>
      <c r="G3687" s="33" t="s">
        <v>20</v>
      </c>
      <c r="H3687" s="33" t="s">
        <v>21</v>
      </c>
      <c r="I3687" s="33" t="s">
        <v>51</v>
      </c>
      <c r="J3687" s="33" t="s">
        <v>46</v>
      </c>
      <c r="K3687" s="63" t="s">
        <v>62</v>
      </c>
      <c r="L3687" s="32" t="str">
        <f t="shared" si="1027"/>
        <v>FM260JD</v>
      </c>
      <c r="M3687" s="32" t="str">
        <f t="shared" si="1028"/>
        <v>BMJ III</v>
      </c>
      <c r="N3687" s="32" t="str">
        <f t="shared" si="1029"/>
        <v>10 RODA</v>
      </c>
      <c r="O3687" s="146">
        <v>0.97440972222222222</v>
      </c>
      <c r="P3687" s="65">
        <v>0.97440972222222222</v>
      </c>
      <c r="Q3687" s="65"/>
      <c r="R3687" s="66">
        <v>3</v>
      </c>
      <c r="S3687" s="66">
        <v>38080</v>
      </c>
      <c r="T3687" s="66">
        <v>14600</v>
      </c>
      <c r="U3687" s="67">
        <f t="shared" si="1039"/>
        <v>23.48</v>
      </c>
      <c r="V3687" s="66">
        <f t="shared" si="1030"/>
        <v>457719.12000000005</v>
      </c>
      <c r="W3687" s="66" t="str">
        <f t="shared" si="1031"/>
        <v>1 &gt; 4</v>
      </c>
      <c r="X3687" s="66">
        <f>A3687+SUMIFS(Presensi!F:F,Presensi!E:E,'Entry Data'!AP3687)</f>
        <v>2</v>
      </c>
      <c r="Y3687" s="66">
        <f>IFERROR(INDEX('Retasi Pricing'!F:F,MATCH('Entry Data'!AM3687,'Retasi Pricing'!E:E,0))*X3687,"")</f>
        <v>50000</v>
      </c>
      <c r="Z3687" s="62" t="s">
        <v>26</v>
      </c>
      <c r="AA3687" s="62" t="s">
        <v>27</v>
      </c>
      <c r="AB3687" s="32"/>
      <c r="AC3687" s="32" t="s">
        <v>267</v>
      </c>
      <c r="AD3687" s="32" t="str">
        <f t="shared" si="1032"/>
        <v/>
      </c>
      <c r="AF3687" s="5" t="str">
        <f t="shared" si="1033"/>
        <v>Slamet Haryanto44206</v>
      </c>
      <c r="AG3687" s="5" t="str">
        <f t="shared" si="1034"/>
        <v>BMJ 05344206UTARANIGHT</v>
      </c>
      <c r="AH3687" s="5" t="str">
        <f t="shared" si="1035"/>
        <v>Slamet Haryanto44206UTARANIGHT</v>
      </c>
      <c r="AI3687" s="5" t="str">
        <f t="shared" si="1036"/>
        <v>BMJ 05344206NIGHT</v>
      </c>
      <c r="AJ3687" s="5" t="str">
        <f t="shared" si="1037"/>
        <v>Slamet Haryanto44206NIGHT</v>
      </c>
      <c r="AK3687" s="5" t="str">
        <f t="shared" si="1038"/>
        <v>Slamet HaryantoBMJ III</v>
      </c>
      <c r="AL3687" s="5" t="str">
        <f t="shared" si="1040"/>
        <v>3UTARA</v>
      </c>
      <c r="AM3687" s="5" t="str">
        <f t="shared" si="1041"/>
        <v>1 &gt; 4UTARA10 RODA</v>
      </c>
      <c r="AN3687" s="5" t="str">
        <f t="shared" si="1042"/>
        <v>Slamet HaryantoBMJ III1 &gt; 4UTARA10 RODA</v>
      </c>
      <c r="AO3687" s="5" t="str">
        <f t="shared" si="1043"/>
        <v>Slamet Haryanto1 &gt; 4UTARA10 RODA</v>
      </c>
      <c r="AP3687" s="5" t="str">
        <f t="shared" si="1044"/>
        <v>44206NIGHT</v>
      </c>
    </row>
    <row r="3688" spans="1:42" x14ac:dyDescent="0.3">
      <c r="A3688" s="33">
        <v>1</v>
      </c>
      <c r="B3688" s="33"/>
      <c r="C3688" s="70">
        <v>44206</v>
      </c>
      <c r="D3688" s="71" t="s">
        <v>87</v>
      </c>
      <c r="E3688" s="70">
        <v>44207</v>
      </c>
      <c r="F3688" s="71">
        <v>5169207</v>
      </c>
      <c r="G3688" s="33" t="s">
        <v>20</v>
      </c>
      <c r="H3688" s="33" t="s">
        <v>21</v>
      </c>
      <c r="I3688" s="33" t="s">
        <v>51</v>
      </c>
      <c r="J3688" s="33" t="s">
        <v>46</v>
      </c>
      <c r="K3688" s="63" t="s">
        <v>67</v>
      </c>
      <c r="L3688" s="32" t="str">
        <f t="shared" si="1027"/>
        <v>FM260JD</v>
      </c>
      <c r="M3688" s="32" t="str">
        <f t="shared" si="1028"/>
        <v>BMJ III</v>
      </c>
      <c r="N3688" s="32" t="str">
        <f t="shared" si="1029"/>
        <v>10 RODA</v>
      </c>
      <c r="O3688" s="146">
        <v>7.5243055555555563E-2</v>
      </c>
      <c r="P3688" s="65">
        <v>7.5243055555555563E-2</v>
      </c>
      <c r="Q3688" s="65"/>
      <c r="R3688" s="66">
        <v>4</v>
      </c>
      <c r="S3688" s="66">
        <v>38860</v>
      </c>
      <c r="T3688" s="66">
        <v>14700</v>
      </c>
      <c r="U3688" s="67">
        <f t="shared" si="1039"/>
        <v>24.16</v>
      </c>
      <c r="V3688" s="66">
        <f t="shared" si="1030"/>
        <v>470975.04000000004</v>
      </c>
      <c r="W3688" s="66" t="str">
        <f t="shared" si="1031"/>
        <v>1 &gt; 4</v>
      </c>
      <c r="X3688" s="66">
        <f>A3688+SUMIFS(Presensi!F:F,Presensi!E:E,'Entry Data'!AP3688)</f>
        <v>2</v>
      </c>
      <c r="Y3688" s="66">
        <f>IFERROR(INDEX('Retasi Pricing'!F:F,MATCH('Entry Data'!AM3688,'Retasi Pricing'!E:E,0))*X3688,"")</f>
        <v>50000</v>
      </c>
      <c r="Z3688" s="62" t="s">
        <v>26</v>
      </c>
      <c r="AA3688" s="62" t="s">
        <v>27</v>
      </c>
      <c r="AB3688" s="32"/>
      <c r="AC3688" s="32" t="s">
        <v>210</v>
      </c>
      <c r="AD3688" s="32" t="str">
        <f t="shared" si="1032"/>
        <v/>
      </c>
      <c r="AF3688" s="5" t="str">
        <f t="shared" si="1033"/>
        <v>m.taha44206</v>
      </c>
      <c r="AG3688" s="5" t="str">
        <f t="shared" si="1034"/>
        <v>BMJ 05444206UTARANIGHT</v>
      </c>
      <c r="AH3688" s="5" t="str">
        <f t="shared" si="1035"/>
        <v>m.taha44206UTARANIGHT</v>
      </c>
      <c r="AI3688" s="5" t="str">
        <f t="shared" si="1036"/>
        <v>BMJ 05444206NIGHT</v>
      </c>
      <c r="AJ3688" s="5" t="str">
        <f t="shared" si="1037"/>
        <v>m.taha44206NIGHT</v>
      </c>
      <c r="AK3688" s="5" t="str">
        <f t="shared" si="1038"/>
        <v>m.tahaBMJ III</v>
      </c>
      <c r="AL3688" s="5" t="str">
        <f t="shared" si="1040"/>
        <v>4UTARA</v>
      </c>
      <c r="AM3688" s="5" t="str">
        <f t="shared" si="1041"/>
        <v>1 &gt; 4UTARA10 RODA</v>
      </c>
      <c r="AN3688" s="5" t="str">
        <f t="shared" si="1042"/>
        <v>m.tahaBMJ III1 &gt; 4UTARA10 RODA</v>
      </c>
      <c r="AO3688" s="5" t="str">
        <f t="shared" si="1043"/>
        <v>m.taha1 &gt; 4UTARA10 RODA</v>
      </c>
      <c r="AP3688" s="5" t="str">
        <f t="shared" si="1044"/>
        <v>44206NIGHT</v>
      </c>
    </row>
    <row r="3689" spans="1:42" x14ac:dyDescent="0.3">
      <c r="A3689" s="33">
        <v>1</v>
      </c>
      <c r="B3689" s="33"/>
      <c r="C3689" s="70">
        <v>44206</v>
      </c>
      <c r="D3689" s="71" t="s">
        <v>87</v>
      </c>
      <c r="E3689" s="70">
        <v>44207</v>
      </c>
      <c r="F3689" s="71">
        <v>5169409</v>
      </c>
      <c r="G3689" s="33" t="s">
        <v>20</v>
      </c>
      <c r="H3689" s="33" t="s">
        <v>21</v>
      </c>
      <c r="I3689" s="33" t="s">
        <v>51</v>
      </c>
      <c r="J3689" s="33" t="s">
        <v>46</v>
      </c>
      <c r="K3689" s="63" t="s">
        <v>67</v>
      </c>
      <c r="L3689" s="32" t="str">
        <f t="shared" si="1027"/>
        <v>FM260JD</v>
      </c>
      <c r="M3689" s="32" t="str">
        <f t="shared" si="1028"/>
        <v>BMJ III</v>
      </c>
      <c r="N3689" s="32" t="str">
        <f t="shared" si="1029"/>
        <v>10 RODA</v>
      </c>
      <c r="O3689" s="146">
        <v>0.26623842592592589</v>
      </c>
      <c r="P3689" s="65">
        <v>0.26623842592592589</v>
      </c>
      <c r="Q3689" s="65"/>
      <c r="R3689" s="66">
        <v>5</v>
      </c>
      <c r="S3689" s="66">
        <v>39560</v>
      </c>
      <c r="T3689" s="66">
        <v>14700</v>
      </c>
      <c r="U3689" s="67">
        <f t="shared" si="1039"/>
        <v>24.86</v>
      </c>
      <c r="V3689" s="66">
        <f t="shared" si="1030"/>
        <v>484620.83999999997</v>
      </c>
      <c r="W3689" s="66" t="str">
        <f t="shared" si="1031"/>
        <v>&gt; 5</v>
      </c>
      <c r="X3689" s="66">
        <f>A3689+SUMIFS(Presensi!F:F,Presensi!E:E,'Entry Data'!AP3689)</f>
        <v>2</v>
      </c>
      <c r="Y3689" s="66">
        <f>IFERROR(INDEX('Retasi Pricing'!F:F,MATCH('Entry Data'!AM3689,'Retasi Pricing'!E:E,0))*X3689,"")</f>
        <v>55300</v>
      </c>
      <c r="Z3689" s="62" t="s">
        <v>26</v>
      </c>
      <c r="AA3689" s="62" t="s">
        <v>27</v>
      </c>
      <c r="AB3689" s="32"/>
      <c r="AC3689" s="32" t="s">
        <v>210</v>
      </c>
      <c r="AD3689" s="32" t="str">
        <f t="shared" si="1032"/>
        <v/>
      </c>
      <c r="AF3689" s="5" t="str">
        <f t="shared" si="1033"/>
        <v>m.taha44206</v>
      </c>
      <c r="AG3689" s="5" t="str">
        <f t="shared" si="1034"/>
        <v>BMJ 05444206UTARANIGHT</v>
      </c>
      <c r="AH3689" s="5" t="str">
        <f t="shared" si="1035"/>
        <v>m.taha44206UTARANIGHT</v>
      </c>
      <c r="AI3689" s="5" t="str">
        <f t="shared" si="1036"/>
        <v>BMJ 05444206NIGHT</v>
      </c>
      <c r="AJ3689" s="5" t="str">
        <f t="shared" si="1037"/>
        <v>m.taha44206NIGHT</v>
      </c>
      <c r="AK3689" s="5" t="str">
        <f t="shared" si="1038"/>
        <v>m.tahaBMJ III</v>
      </c>
      <c r="AL3689" s="5" t="str">
        <f t="shared" si="1040"/>
        <v>5UTARA</v>
      </c>
      <c r="AM3689" s="5" t="str">
        <f t="shared" si="1041"/>
        <v>&gt; 5UTARA10 RODA</v>
      </c>
      <c r="AN3689" s="5" t="str">
        <f t="shared" si="1042"/>
        <v>m.tahaBMJ III&gt; 5UTARA10 RODA</v>
      </c>
      <c r="AO3689" s="5" t="str">
        <f t="shared" si="1043"/>
        <v>m.taha&gt; 5UTARA10 RODA</v>
      </c>
      <c r="AP3689" s="5" t="str">
        <f t="shared" si="1044"/>
        <v>44206NIGHT</v>
      </c>
    </row>
    <row r="3690" spans="1:42" x14ac:dyDescent="0.3">
      <c r="A3690" s="33">
        <v>1</v>
      </c>
      <c r="B3690" s="33"/>
      <c r="C3690" s="70">
        <v>44206</v>
      </c>
      <c r="D3690" s="71" t="s">
        <v>87</v>
      </c>
      <c r="E3690" s="70">
        <v>44206</v>
      </c>
      <c r="F3690" s="71">
        <v>5168940</v>
      </c>
      <c r="G3690" s="33" t="s">
        <v>20</v>
      </c>
      <c r="H3690" s="33" t="s">
        <v>21</v>
      </c>
      <c r="I3690" s="33" t="s">
        <v>51</v>
      </c>
      <c r="J3690" s="33" t="s">
        <v>46</v>
      </c>
      <c r="K3690" s="63" t="s">
        <v>67</v>
      </c>
      <c r="L3690" s="32" t="str">
        <f t="shared" si="1027"/>
        <v>FM260JD</v>
      </c>
      <c r="M3690" s="32" t="str">
        <f t="shared" si="1028"/>
        <v>BMJ III</v>
      </c>
      <c r="N3690" s="32" t="str">
        <f t="shared" si="1029"/>
        <v>10 RODA</v>
      </c>
      <c r="O3690" s="146">
        <v>0.83225694444444442</v>
      </c>
      <c r="P3690" s="65">
        <v>0.84278935185185189</v>
      </c>
      <c r="Q3690" s="65"/>
      <c r="R3690" s="66">
        <v>1</v>
      </c>
      <c r="S3690" s="66">
        <v>37980</v>
      </c>
      <c r="T3690" s="66">
        <v>14700</v>
      </c>
      <c r="U3690" s="67">
        <f t="shared" si="1039"/>
        <v>23.28</v>
      </c>
      <c r="V3690" s="66">
        <f t="shared" si="1030"/>
        <v>453820.32</v>
      </c>
      <c r="W3690" s="66" t="str">
        <f t="shared" si="1031"/>
        <v>1 &gt; 4</v>
      </c>
      <c r="X3690" s="66">
        <f>A3690+SUMIFS(Presensi!F:F,Presensi!E:E,'Entry Data'!AP3690)</f>
        <v>2</v>
      </c>
      <c r="Y3690" s="66">
        <f>IFERROR(INDEX('Retasi Pricing'!F:F,MATCH('Entry Data'!AM3690,'Retasi Pricing'!E:E,0))*X3690,"")</f>
        <v>50000</v>
      </c>
      <c r="Z3690" s="62" t="s">
        <v>26</v>
      </c>
      <c r="AA3690" s="62" t="s">
        <v>27</v>
      </c>
      <c r="AB3690" s="32"/>
      <c r="AC3690" s="32" t="s">
        <v>210</v>
      </c>
      <c r="AD3690" s="32" t="str">
        <f t="shared" si="1032"/>
        <v/>
      </c>
      <c r="AF3690" s="5" t="str">
        <f t="shared" si="1033"/>
        <v>m.taha44206</v>
      </c>
      <c r="AG3690" s="5" t="str">
        <f t="shared" si="1034"/>
        <v>BMJ 05444206UTARANIGHT</v>
      </c>
      <c r="AH3690" s="5" t="str">
        <f t="shared" si="1035"/>
        <v>m.taha44206UTARANIGHT</v>
      </c>
      <c r="AI3690" s="5" t="str">
        <f t="shared" si="1036"/>
        <v>BMJ 05444206NIGHT</v>
      </c>
      <c r="AJ3690" s="5" t="str">
        <f t="shared" si="1037"/>
        <v>m.taha44206NIGHT</v>
      </c>
      <c r="AK3690" s="5" t="str">
        <f t="shared" si="1038"/>
        <v>m.tahaBMJ III</v>
      </c>
      <c r="AL3690" s="5" t="str">
        <f t="shared" si="1040"/>
        <v>1UTARA</v>
      </c>
      <c r="AM3690" s="5" t="str">
        <f t="shared" si="1041"/>
        <v>1 &gt; 4UTARA10 RODA</v>
      </c>
      <c r="AN3690" s="5" t="str">
        <f t="shared" si="1042"/>
        <v>m.tahaBMJ III1 &gt; 4UTARA10 RODA</v>
      </c>
      <c r="AO3690" s="5" t="str">
        <f t="shared" si="1043"/>
        <v>m.taha1 &gt; 4UTARA10 RODA</v>
      </c>
      <c r="AP3690" s="5" t="str">
        <f t="shared" si="1044"/>
        <v>44206NIGHT</v>
      </c>
    </row>
    <row r="3691" spans="1:42" x14ac:dyDescent="0.3">
      <c r="A3691" s="33">
        <v>1</v>
      </c>
      <c r="B3691" s="33"/>
      <c r="C3691" s="70">
        <v>44206</v>
      </c>
      <c r="D3691" s="71" t="s">
        <v>87</v>
      </c>
      <c r="E3691" s="70">
        <v>44206</v>
      </c>
      <c r="F3691" s="71">
        <v>5169029</v>
      </c>
      <c r="G3691" s="33" t="s">
        <v>20</v>
      </c>
      <c r="H3691" s="33" t="s">
        <v>21</v>
      </c>
      <c r="I3691" s="33" t="s">
        <v>51</v>
      </c>
      <c r="J3691" s="33" t="s">
        <v>46</v>
      </c>
      <c r="K3691" s="63" t="s">
        <v>67</v>
      </c>
      <c r="L3691" s="32" t="str">
        <f t="shared" si="1027"/>
        <v>FM260JD</v>
      </c>
      <c r="M3691" s="32" t="str">
        <f t="shared" si="1028"/>
        <v>BMJ III</v>
      </c>
      <c r="N3691" s="32" t="str">
        <f t="shared" si="1029"/>
        <v>10 RODA</v>
      </c>
      <c r="O3691" s="146">
        <v>0.8970717592592593</v>
      </c>
      <c r="P3691" s="65">
        <v>0.8970717592592593</v>
      </c>
      <c r="Q3691" s="65"/>
      <c r="R3691" s="66">
        <v>2</v>
      </c>
      <c r="S3691" s="66">
        <v>38060</v>
      </c>
      <c r="T3691" s="66">
        <v>14700</v>
      </c>
      <c r="U3691" s="67">
        <f t="shared" si="1039"/>
        <v>23.36</v>
      </c>
      <c r="V3691" s="66">
        <f t="shared" si="1030"/>
        <v>455379.83999999997</v>
      </c>
      <c r="W3691" s="66" t="str">
        <f t="shared" si="1031"/>
        <v>1 &gt; 4</v>
      </c>
      <c r="X3691" s="66">
        <f>A3691+SUMIFS(Presensi!F:F,Presensi!E:E,'Entry Data'!AP3691)</f>
        <v>2</v>
      </c>
      <c r="Y3691" s="66">
        <f>IFERROR(INDEX('Retasi Pricing'!F:F,MATCH('Entry Data'!AM3691,'Retasi Pricing'!E:E,0))*X3691,"")</f>
        <v>50000</v>
      </c>
      <c r="Z3691" s="62" t="s">
        <v>26</v>
      </c>
      <c r="AA3691" s="62" t="s">
        <v>27</v>
      </c>
      <c r="AB3691" s="32"/>
      <c r="AC3691" s="32" t="s">
        <v>210</v>
      </c>
      <c r="AD3691" s="32" t="str">
        <f t="shared" si="1032"/>
        <v/>
      </c>
      <c r="AF3691" s="5" t="str">
        <f t="shared" si="1033"/>
        <v>m.taha44206</v>
      </c>
      <c r="AG3691" s="5" t="str">
        <f t="shared" si="1034"/>
        <v>BMJ 05444206UTARANIGHT</v>
      </c>
      <c r="AH3691" s="5" t="str">
        <f t="shared" si="1035"/>
        <v>m.taha44206UTARANIGHT</v>
      </c>
      <c r="AI3691" s="5" t="str">
        <f t="shared" si="1036"/>
        <v>BMJ 05444206NIGHT</v>
      </c>
      <c r="AJ3691" s="5" t="str">
        <f t="shared" si="1037"/>
        <v>m.taha44206NIGHT</v>
      </c>
      <c r="AK3691" s="5" t="str">
        <f t="shared" si="1038"/>
        <v>m.tahaBMJ III</v>
      </c>
      <c r="AL3691" s="5" t="str">
        <f t="shared" si="1040"/>
        <v>2UTARA</v>
      </c>
      <c r="AM3691" s="5" t="str">
        <f t="shared" si="1041"/>
        <v>1 &gt; 4UTARA10 RODA</v>
      </c>
      <c r="AN3691" s="5" t="str">
        <f t="shared" si="1042"/>
        <v>m.tahaBMJ III1 &gt; 4UTARA10 RODA</v>
      </c>
      <c r="AO3691" s="5" t="str">
        <f t="shared" si="1043"/>
        <v>m.taha1 &gt; 4UTARA10 RODA</v>
      </c>
      <c r="AP3691" s="5" t="str">
        <f t="shared" si="1044"/>
        <v>44206NIGHT</v>
      </c>
    </row>
    <row r="3692" spans="1:42" x14ac:dyDescent="0.3">
      <c r="A3692" s="33">
        <v>1</v>
      </c>
      <c r="B3692" s="33"/>
      <c r="C3692" s="70">
        <v>44206</v>
      </c>
      <c r="D3692" s="71" t="s">
        <v>87</v>
      </c>
      <c r="E3692" s="70">
        <v>44206</v>
      </c>
      <c r="F3692" s="71">
        <v>5169094</v>
      </c>
      <c r="G3692" s="33" t="s">
        <v>20</v>
      </c>
      <c r="H3692" s="33" t="s">
        <v>21</v>
      </c>
      <c r="I3692" s="33" t="s">
        <v>51</v>
      </c>
      <c r="J3692" s="33" t="s">
        <v>46</v>
      </c>
      <c r="K3692" s="63" t="s">
        <v>67</v>
      </c>
      <c r="L3692" s="32" t="str">
        <f t="shared" ref="L3692:L3755" si="1045">IFERROR(VLOOKUP(K3692,db_unit,2,FALSE),"")</f>
        <v>FM260JD</v>
      </c>
      <c r="M3692" s="32" t="str">
        <f t="shared" ref="M3692:M3755" si="1046">IFERROR(VLOOKUP(K3692,db_unit,3,FALSE),"")</f>
        <v>BMJ III</v>
      </c>
      <c r="N3692" s="32" t="str">
        <f t="shared" ref="N3692:N3755" si="1047">IFERROR(VLOOKUP(K3692,db_unit,4,FALSE),"")</f>
        <v>10 RODA</v>
      </c>
      <c r="O3692" s="146">
        <v>0.95321759259259264</v>
      </c>
      <c r="P3692" s="65">
        <v>0.95321759259259264</v>
      </c>
      <c r="Q3692" s="65"/>
      <c r="R3692" s="66">
        <v>3</v>
      </c>
      <c r="S3692" s="66">
        <v>38980</v>
      </c>
      <c r="T3692" s="66">
        <v>14700</v>
      </c>
      <c r="U3692" s="67">
        <f t="shared" si="1039"/>
        <v>24.28</v>
      </c>
      <c r="V3692" s="66">
        <f t="shared" si="1030"/>
        <v>473314.32</v>
      </c>
      <c r="W3692" s="66" t="str">
        <f t="shared" si="1031"/>
        <v>1 &gt; 4</v>
      </c>
      <c r="X3692" s="66">
        <f>A3692+SUMIFS(Presensi!F:F,Presensi!E:E,'Entry Data'!AP3692)</f>
        <v>2</v>
      </c>
      <c r="Y3692" s="66">
        <f>IFERROR(INDEX('Retasi Pricing'!F:F,MATCH('Entry Data'!AM3692,'Retasi Pricing'!E:E,0))*X3692,"")</f>
        <v>50000</v>
      </c>
      <c r="Z3692" s="62" t="s">
        <v>26</v>
      </c>
      <c r="AA3692" s="62" t="s">
        <v>27</v>
      </c>
      <c r="AB3692" s="32"/>
      <c r="AC3692" s="32" t="s">
        <v>210</v>
      </c>
      <c r="AD3692" s="32" t="str">
        <f t="shared" si="1032"/>
        <v/>
      </c>
      <c r="AF3692" s="5" t="str">
        <f t="shared" si="1033"/>
        <v>m.taha44206</v>
      </c>
      <c r="AG3692" s="5" t="str">
        <f t="shared" si="1034"/>
        <v>BMJ 05444206UTARANIGHT</v>
      </c>
      <c r="AH3692" s="5" t="str">
        <f t="shared" si="1035"/>
        <v>m.taha44206UTARANIGHT</v>
      </c>
      <c r="AI3692" s="5" t="str">
        <f t="shared" si="1036"/>
        <v>BMJ 05444206NIGHT</v>
      </c>
      <c r="AJ3692" s="5" t="str">
        <f t="shared" si="1037"/>
        <v>m.taha44206NIGHT</v>
      </c>
      <c r="AK3692" s="5" t="str">
        <f t="shared" si="1038"/>
        <v>m.tahaBMJ III</v>
      </c>
      <c r="AL3692" s="5" t="str">
        <f t="shared" si="1040"/>
        <v>3UTARA</v>
      </c>
      <c r="AM3692" s="5" t="str">
        <f t="shared" si="1041"/>
        <v>1 &gt; 4UTARA10 RODA</v>
      </c>
      <c r="AN3692" s="5" t="str">
        <f t="shared" si="1042"/>
        <v>m.tahaBMJ III1 &gt; 4UTARA10 RODA</v>
      </c>
      <c r="AO3692" s="5" t="str">
        <f t="shared" si="1043"/>
        <v>m.taha1 &gt; 4UTARA10 RODA</v>
      </c>
      <c r="AP3692" s="5" t="str">
        <f t="shared" si="1044"/>
        <v>44206NIGHT</v>
      </c>
    </row>
    <row r="3693" spans="1:42" x14ac:dyDescent="0.3">
      <c r="A3693" s="33">
        <v>1</v>
      </c>
      <c r="B3693" s="33"/>
      <c r="C3693" s="70">
        <v>44206</v>
      </c>
      <c r="D3693" s="71" t="s">
        <v>87</v>
      </c>
      <c r="E3693" s="70">
        <v>44207</v>
      </c>
      <c r="F3693" s="71">
        <v>5169174</v>
      </c>
      <c r="G3693" s="33" t="s">
        <v>20</v>
      </c>
      <c r="H3693" s="33" t="s">
        <v>21</v>
      </c>
      <c r="I3693" s="33" t="s">
        <v>51</v>
      </c>
      <c r="J3693" s="33" t="s">
        <v>46</v>
      </c>
      <c r="K3693" s="63" t="s">
        <v>69</v>
      </c>
      <c r="L3693" s="32" t="str">
        <f t="shared" si="1045"/>
        <v>FM260JD</v>
      </c>
      <c r="M3693" s="32" t="str">
        <f t="shared" si="1046"/>
        <v>BMJ III</v>
      </c>
      <c r="N3693" s="32" t="str">
        <f t="shared" si="1047"/>
        <v>10 RODA</v>
      </c>
      <c r="O3693" s="146">
        <v>1.8738425925925926E-2</v>
      </c>
      <c r="P3693" s="65">
        <v>1.8738425925925926E-2</v>
      </c>
      <c r="Q3693" s="65"/>
      <c r="R3693" s="66">
        <v>4</v>
      </c>
      <c r="S3693" s="66">
        <v>37700</v>
      </c>
      <c r="T3693" s="66">
        <v>14420</v>
      </c>
      <c r="U3693" s="67">
        <f t="shared" si="1039"/>
        <v>23.28</v>
      </c>
      <c r="V3693" s="66">
        <f t="shared" si="1030"/>
        <v>453820.32</v>
      </c>
      <c r="W3693" s="66" t="str">
        <f t="shared" si="1031"/>
        <v>1 &gt; 4</v>
      </c>
      <c r="X3693" s="66">
        <f>A3693+SUMIFS(Presensi!F:F,Presensi!E:E,'Entry Data'!AP3693)</f>
        <v>2</v>
      </c>
      <c r="Y3693" s="66">
        <f>IFERROR(INDEX('Retasi Pricing'!F:F,MATCH('Entry Data'!AM3693,'Retasi Pricing'!E:E,0))*X3693,"")</f>
        <v>50000</v>
      </c>
      <c r="Z3693" s="62" t="s">
        <v>26</v>
      </c>
      <c r="AA3693" s="62" t="s">
        <v>27</v>
      </c>
      <c r="AB3693" s="32"/>
      <c r="AC3693" s="32" t="s">
        <v>178</v>
      </c>
      <c r="AD3693" s="32" t="str">
        <f t="shared" si="1032"/>
        <v/>
      </c>
      <c r="AF3693" s="5" t="str">
        <f t="shared" si="1033"/>
        <v>abrar44206</v>
      </c>
      <c r="AG3693" s="5" t="str">
        <f t="shared" si="1034"/>
        <v>BMJ 05544206UTARANIGHT</v>
      </c>
      <c r="AH3693" s="5" t="str">
        <f t="shared" si="1035"/>
        <v>abrar44206UTARANIGHT</v>
      </c>
      <c r="AI3693" s="5" t="str">
        <f t="shared" si="1036"/>
        <v>BMJ 05544206NIGHT</v>
      </c>
      <c r="AJ3693" s="5" t="str">
        <f t="shared" si="1037"/>
        <v>abrar44206NIGHT</v>
      </c>
      <c r="AK3693" s="5" t="str">
        <f t="shared" si="1038"/>
        <v>abrarBMJ III</v>
      </c>
      <c r="AL3693" s="5" t="str">
        <f t="shared" si="1040"/>
        <v>4UTARA</v>
      </c>
      <c r="AM3693" s="5" t="str">
        <f t="shared" si="1041"/>
        <v>1 &gt; 4UTARA10 RODA</v>
      </c>
      <c r="AN3693" s="5" t="str">
        <f t="shared" si="1042"/>
        <v>abrarBMJ III1 &gt; 4UTARA10 RODA</v>
      </c>
      <c r="AO3693" s="5" t="str">
        <f t="shared" si="1043"/>
        <v>abrar1 &gt; 4UTARA10 RODA</v>
      </c>
      <c r="AP3693" s="5" t="str">
        <f t="shared" si="1044"/>
        <v>44206NIGHT</v>
      </c>
    </row>
    <row r="3694" spans="1:42" x14ac:dyDescent="0.3">
      <c r="A3694" s="33">
        <v>1</v>
      </c>
      <c r="B3694" s="33"/>
      <c r="C3694" s="70">
        <v>44206</v>
      </c>
      <c r="D3694" s="71" t="s">
        <v>87</v>
      </c>
      <c r="E3694" s="70">
        <v>44207</v>
      </c>
      <c r="F3694" s="71">
        <v>5169257</v>
      </c>
      <c r="G3694" s="33" t="s">
        <v>20</v>
      </c>
      <c r="H3694" s="33" t="s">
        <v>21</v>
      </c>
      <c r="I3694" s="33" t="s">
        <v>51</v>
      </c>
      <c r="J3694" s="33" t="s">
        <v>46</v>
      </c>
      <c r="K3694" s="63" t="s">
        <v>69</v>
      </c>
      <c r="L3694" s="32" t="str">
        <f t="shared" si="1045"/>
        <v>FM260JD</v>
      </c>
      <c r="M3694" s="32" t="str">
        <f t="shared" si="1046"/>
        <v>BMJ III</v>
      </c>
      <c r="N3694" s="32" t="str">
        <f t="shared" si="1047"/>
        <v>10 RODA</v>
      </c>
      <c r="O3694" s="146">
        <v>0.10653935185185186</v>
      </c>
      <c r="P3694" s="65">
        <v>0.10653935185185186</v>
      </c>
      <c r="Q3694" s="65"/>
      <c r="R3694" s="66">
        <v>5</v>
      </c>
      <c r="S3694" s="66">
        <v>40160</v>
      </c>
      <c r="T3694" s="66">
        <v>14420</v>
      </c>
      <c r="U3694" s="67">
        <f t="shared" si="1039"/>
        <v>25.74</v>
      </c>
      <c r="V3694" s="66">
        <f t="shared" si="1030"/>
        <v>501775.55999999994</v>
      </c>
      <c r="W3694" s="66" t="str">
        <f t="shared" si="1031"/>
        <v>&gt; 5</v>
      </c>
      <c r="X3694" s="66">
        <f>A3694+SUMIFS(Presensi!F:F,Presensi!E:E,'Entry Data'!AP3694)</f>
        <v>2</v>
      </c>
      <c r="Y3694" s="66">
        <f>IFERROR(INDEX('Retasi Pricing'!F:F,MATCH('Entry Data'!AM3694,'Retasi Pricing'!E:E,0))*X3694,"")</f>
        <v>55300</v>
      </c>
      <c r="Z3694" s="62" t="s">
        <v>26</v>
      </c>
      <c r="AA3694" s="62" t="s">
        <v>27</v>
      </c>
      <c r="AB3694" s="32"/>
      <c r="AC3694" s="32" t="s">
        <v>178</v>
      </c>
      <c r="AD3694" s="32" t="str">
        <f t="shared" si="1032"/>
        <v/>
      </c>
      <c r="AF3694" s="5" t="str">
        <f t="shared" si="1033"/>
        <v>abrar44206</v>
      </c>
      <c r="AG3694" s="5" t="str">
        <f t="shared" si="1034"/>
        <v>BMJ 05544206UTARANIGHT</v>
      </c>
      <c r="AH3694" s="5" t="str">
        <f t="shared" si="1035"/>
        <v>abrar44206UTARANIGHT</v>
      </c>
      <c r="AI3694" s="5" t="str">
        <f t="shared" si="1036"/>
        <v>BMJ 05544206NIGHT</v>
      </c>
      <c r="AJ3694" s="5" t="str">
        <f t="shared" si="1037"/>
        <v>abrar44206NIGHT</v>
      </c>
      <c r="AK3694" s="5" t="str">
        <f t="shared" si="1038"/>
        <v>abrarBMJ III</v>
      </c>
      <c r="AL3694" s="5" t="str">
        <f t="shared" si="1040"/>
        <v>5UTARA</v>
      </c>
      <c r="AM3694" s="5" t="str">
        <f t="shared" si="1041"/>
        <v>&gt; 5UTARA10 RODA</v>
      </c>
      <c r="AN3694" s="5" t="str">
        <f t="shared" si="1042"/>
        <v>abrarBMJ III&gt; 5UTARA10 RODA</v>
      </c>
      <c r="AO3694" s="5" t="str">
        <f t="shared" si="1043"/>
        <v>abrar&gt; 5UTARA10 RODA</v>
      </c>
      <c r="AP3694" s="5" t="str">
        <f t="shared" si="1044"/>
        <v>44206NIGHT</v>
      </c>
    </row>
    <row r="3695" spans="1:42" x14ac:dyDescent="0.3">
      <c r="A3695" s="33">
        <v>1</v>
      </c>
      <c r="B3695" s="33"/>
      <c r="C3695" s="70">
        <v>44206</v>
      </c>
      <c r="D3695" s="71" t="s">
        <v>87</v>
      </c>
      <c r="E3695" s="70">
        <v>44207</v>
      </c>
      <c r="F3695" s="71">
        <v>5169385</v>
      </c>
      <c r="G3695" s="33" t="s">
        <v>20</v>
      </c>
      <c r="H3695" s="33" t="s">
        <v>21</v>
      </c>
      <c r="I3695" s="33" t="s">
        <v>51</v>
      </c>
      <c r="J3695" s="33" t="s">
        <v>46</v>
      </c>
      <c r="K3695" s="63" t="s">
        <v>69</v>
      </c>
      <c r="L3695" s="32" t="str">
        <f t="shared" si="1045"/>
        <v>FM260JD</v>
      </c>
      <c r="M3695" s="32" t="str">
        <f t="shared" si="1046"/>
        <v>BMJ III</v>
      </c>
      <c r="N3695" s="32" t="str">
        <f t="shared" si="1047"/>
        <v>10 RODA</v>
      </c>
      <c r="O3695" s="146">
        <v>0.24002314814814815</v>
      </c>
      <c r="P3695" s="65">
        <v>0.24002314814814815</v>
      </c>
      <c r="Q3695" s="65"/>
      <c r="R3695" s="66">
        <v>6</v>
      </c>
      <c r="S3695" s="66">
        <v>40260</v>
      </c>
      <c r="T3695" s="66">
        <v>14420</v>
      </c>
      <c r="U3695" s="67">
        <f t="shared" si="1039"/>
        <v>25.84</v>
      </c>
      <c r="V3695" s="66">
        <f t="shared" si="1030"/>
        <v>503724.95999999996</v>
      </c>
      <c r="W3695" s="66" t="str">
        <f t="shared" si="1031"/>
        <v>&gt; 6</v>
      </c>
      <c r="X3695" s="66">
        <f>A3695+SUMIFS(Presensi!F:F,Presensi!E:E,'Entry Data'!AP3695)</f>
        <v>2</v>
      </c>
      <c r="Y3695" s="66">
        <f>IFERROR(INDEX('Retasi Pricing'!F:F,MATCH('Entry Data'!AM3695,'Retasi Pricing'!E:E,0))*X3695,"")</f>
        <v>61600</v>
      </c>
      <c r="Z3695" s="62" t="s">
        <v>26</v>
      </c>
      <c r="AA3695" s="62" t="s">
        <v>27</v>
      </c>
      <c r="AB3695" s="32"/>
      <c r="AC3695" s="32" t="s">
        <v>178</v>
      </c>
      <c r="AD3695" s="32" t="str">
        <f t="shared" si="1032"/>
        <v/>
      </c>
      <c r="AF3695" s="5" t="str">
        <f t="shared" si="1033"/>
        <v>abrar44206</v>
      </c>
      <c r="AG3695" s="5" t="str">
        <f t="shared" si="1034"/>
        <v>BMJ 05544206UTARANIGHT</v>
      </c>
      <c r="AH3695" s="5" t="str">
        <f t="shared" si="1035"/>
        <v>abrar44206UTARANIGHT</v>
      </c>
      <c r="AI3695" s="5" t="str">
        <f t="shared" si="1036"/>
        <v>BMJ 05544206NIGHT</v>
      </c>
      <c r="AJ3695" s="5" t="str">
        <f t="shared" si="1037"/>
        <v>abrar44206NIGHT</v>
      </c>
      <c r="AK3695" s="5" t="str">
        <f t="shared" si="1038"/>
        <v>abrarBMJ III</v>
      </c>
      <c r="AL3695" s="5" t="str">
        <f t="shared" si="1040"/>
        <v>6UTARA</v>
      </c>
      <c r="AM3695" s="5" t="str">
        <f t="shared" si="1041"/>
        <v>&gt; 6UTARA10 RODA</v>
      </c>
      <c r="AN3695" s="5" t="str">
        <f t="shared" si="1042"/>
        <v>abrarBMJ III&gt; 6UTARA10 RODA</v>
      </c>
      <c r="AO3695" s="5" t="str">
        <f t="shared" si="1043"/>
        <v>abrar&gt; 6UTARA10 RODA</v>
      </c>
      <c r="AP3695" s="5" t="str">
        <f t="shared" si="1044"/>
        <v>44206NIGHT</v>
      </c>
    </row>
    <row r="3696" spans="1:42" x14ac:dyDescent="0.3">
      <c r="A3696" s="33">
        <v>1</v>
      </c>
      <c r="B3696" s="33"/>
      <c r="C3696" s="70">
        <v>44206</v>
      </c>
      <c r="D3696" s="71" t="s">
        <v>87</v>
      </c>
      <c r="E3696" s="70">
        <v>44206</v>
      </c>
      <c r="F3696" s="71">
        <v>5168954</v>
      </c>
      <c r="G3696" s="33" t="s">
        <v>20</v>
      </c>
      <c r="H3696" s="33" t="s">
        <v>21</v>
      </c>
      <c r="I3696" s="33" t="s">
        <v>51</v>
      </c>
      <c r="J3696" s="33" t="s">
        <v>46</v>
      </c>
      <c r="K3696" s="63" t="s">
        <v>69</v>
      </c>
      <c r="L3696" s="32" t="str">
        <f t="shared" si="1045"/>
        <v>FM260JD</v>
      </c>
      <c r="M3696" s="32" t="str">
        <f t="shared" si="1046"/>
        <v>BMJ III</v>
      </c>
      <c r="N3696" s="32" t="str">
        <f t="shared" si="1047"/>
        <v>10 RODA</v>
      </c>
      <c r="O3696" s="146">
        <v>0.84392361111111114</v>
      </c>
      <c r="P3696" s="65">
        <v>0.85122685185185187</v>
      </c>
      <c r="Q3696" s="65"/>
      <c r="R3696" s="66">
        <v>1</v>
      </c>
      <c r="S3696" s="66">
        <v>38160</v>
      </c>
      <c r="T3696" s="66">
        <v>14420</v>
      </c>
      <c r="U3696" s="67">
        <f t="shared" si="1039"/>
        <v>23.74</v>
      </c>
      <c r="V3696" s="66">
        <f t="shared" si="1030"/>
        <v>462787.55999999994</v>
      </c>
      <c r="W3696" s="66" t="str">
        <f t="shared" si="1031"/>
        <v>1 &gt; 4</v>
      </c>
      <c r="X3696" s="66">
        <f>A3696+SUMIFS(Presensi!F:F,Presensi!E:E,'Entry Data'!AP3696)</f>
        <v>2</v>
      </c>
      <c r="Y3696" s="66">
        <f>IFERROR(INDEX('Retasi Pricing'!F:F,MATCH('Entry Data'!AM3696,'Retasi Pricing'!E:E,0))*X3696,"")</f>
        <v>50000</v>
      </c>
      <c r="Z3696" s="62" t="s">
        <v>26</v>
      </c>
      <c r="AA3696" s="62" t="s">
        <v>27</v>
      </c>
      <c r="AB3696" s="32"/>
      <c r="AC3696" s="32" t="s">
        <v>178</v>
      </c>
      <c r="AD3696" s="32" t="str">
        <f t="shared" si="1032"/>
        <v/>
      </c>
      <c r="AF3696" s="5" t="str">
        <f t="shared" si="1033"/>
        <v>abrar44206</v>
      </c>
      <c r="AG3696" s="5" t="str">
        <f t="shared" si="1034"/>
        <v>BMJ 05544206UTARANIGHT</v>
      </c>
      <c r="AH3696" s="5" t="str">
        <f t="shared" si="1035"/>
        <v>abrar44206UTARANIGHT</v>
      </c>
      <c r="AI3696" s="5" t="str">
        <f t="shared" si="1036"/>
        <v>BMJ 05544206NIGHT</v>
      </c>
      <c r="AJ3696" s="5" t="str">
        <f t="shared" si="1037"/>
        <v>abrar44206NIGHT</v>
      </c>
      <c r="AK3696" s="5" t="str">
        <f t="shared" si="1038"/>
        <v>abrarBMJ III</v>
      </c>
      <c r="AL3696" s="5" t="str">
        <f t="shared" si="1040"/>
        <v>1UTARA</v>
      </c>
      <c r="AM3696" s="5" t="str">
        <f t="shared" si="1041"/>
        <v>1 &gt; 4UTARA10 RODA</v>
      </c>
      <c r="AN3696" s="5" t="str">
        <f t="shared" si="1042"/>
        <v>abrarBMJ III1 &gt; 4UTARA10 RODA</v>
      </c>
      <c r="AO3696" s="5" t="str">
        <f t="shared" si="1043"/>
        <v>abrar1 &gt; 4UTARA10 RODA</v>
      </c>
      <c r="AP3696" s="5" t="str">
        <f t="shared" si="1044"/>
        <v>44206NIGHT</v>
      </c>
    </row>
    <row r="3697" spans="1:42" x14ac:dyDescent="0.3">
      <c r="A3697" s="33">
        <v>1</v>
      </c>
      <c r="B3697" s="33"/>
      <c r="C3697" s="70">
        <v>44206</v>
      </c>
      <c r="D3697" s="71" t="s">
        <v>87</v>
      </c>
      <c r="E3697" s="70">
        <v>44206</v>
      </c>
      <c r="F3697" s="71">
        <v>5169042</v>
      </c>
      <c r="G3697" s="33" t="s">
        <v>20</v>
      </c>
      <c r="H3697" s="33" t="s">
        <v>21</v>
      </c>
      <c r="I3697" s="33" t="s">
        <v>170</v>
      </c>
      <c r="J3697" s="33" t="s">
        <v>23</v>
      </c>
      <c r="K3697" s="63" t="s">
        <v>69</v>
      </c>
      <c r="L3697" s="32" t="str">
        <f t="shared" si="1045"/>
        <v>FM260JD</v>
      </c>
      <c r="M3697" s="32" t="str">
        <f t="shared" si="1046"/>
        <v>BMJ III</v>
      </c>
      <c r="N3697" s="32" t="str">
        <f t="shared" si="1047"/>
        <v>10 RODA</v>
      </c>
      <c r="O3697" s="146">
        <v>0.9059490740740741</v>
      </c>
      <c r="P3697" s="65">
        <v>0.9059490740740741</v>
      </c>
      <c r="Q3697" s="65"/>
      <c r="R3697" s="66">
        <v>2</v>
      </c>
      <c r="S3697" s="66">
        <v>39660</v>
      </c>
      <c r="T3697" s="66">
        <v>14420</v>
      </c>
      <c r="U3697" s="67">
        <f t="shared" si="1039"/>
        <v>25.24</v>
      </c>
      <c r="V3697" s="66">
        <f t="shared" si="1030"/>
        <v>492028.55999999994</v>
      </c>
      <c r="W3697" s="66" t="str">
        <f t="shared" si="1031"/>
        <v>1 &gt; 4</v>
      </c>
      <c r="X3697" s="66">
        <f>A3697+SUMIFS(Presensi!F:F,Presensi!E:E,'Entry Data'!AP3697)</f>
        <v>2</v>
      </c>
      <c r="Y3697" s="66">
        <f>IFERROR(INDEX('Retasi Pricing'!F:F,MATCH('Entry Data'!AM3697,'Retasi Pricing'!E:E,0))*X3697,"")</f>
        <v>50000</v>
      </c>
      <c r="Z3697" s="62" t="s">
        <v>26</v>
      </c>
      <c r="AA3697" s="62" t="s">
        <v>27</v>
      </c>
      <c r="AB3697" s="32"/>
      <c r="AC3697" s="32" t="s">
        <v>178</v>
      </c>
      <c r="AD3697" s="32" t="str">
        <f t="shared" si="1032"/>
        <v/>
      </c>
      <c r="AF3697" s="5" t="str">
        <f t="shared" si="1033"/>
        <v>abrar44206</v>
      </c>
      <c r="AG3697" s="5" t="str">
        <f t="shared" si="1034"/>
        <v>BMJ 05544206UTARANIGHT</v>
      </c>
      <c r="AH3697" s="5" t="str">
        <f t="shared" si="1035"/>
        <v>abrar44206UTARANIGHT</v>
      </c>
      <c r="AI3697" s="5" t="str">
        <f t="shared" si="1036"/>
        <v>BMJ 05544206NIGHT</v>
      </c>
      <c r="AJ3697" s="5" t="str">
        <f t="shared" si="1037"/>
        <v>abrar44206NIGHT</v>
      </c>
      <c r="AK3697" s="5" t="str">
        <f t="shared" si="1038"/>
        <v>abrarBMJ III</v>
      </c>
      <c r="AL3697" s="5" t="str">
        <f t="shared" si="1040"/>
        <v>2UTARA</v>
      </c>
      <c r="AM3697" s="5" t="str">
        <f t="shared" si="1041"/>
        <v>1 &gt; 4UTARA10 RODA</v>
      </c>
      <c r="AN3697" s="5" t="str">
        <f t="shared" si="1042"/>
        <v>abrarBMJ III1 &gt; 4UTARA10 RODA</v>
      </c>
      <c r="AO3697" s="5" t="str">
        <f t="shared" si="1043"/>
        <v>abrar1 &gt; 4UTARA10 RODA</v>
      </c>
      <c r="AP3697" s="5" t="str">
        <f t="shared" si="1044"/>
        <v>44206NIGHT</v>
      </c>
    </row>
    <row r="3698" spans="1:42" x14ac:dyDescent="0.3">
      <c r="A3698" s="33">
        <v>1</v>
      </c>
      <c r="B3698" s="33"/>
      <c r="C3698" s="70">
        <v>44206</v>
      </c>
      <c r="D3698" s="71" t="s">
        <v>87</v>
      </c>
      <c r="E3698" s="70">
        <v>44206</v>
      </c>
      <c r="F3698" s="71">
        <v>5169107</v>
      </c>
      <c r="G3698" s="33" t="s">
        <v>20</v>
      </c>
      <c r="H3698" s="33" t="s">
        <v>21</v>
      </c>
      <c r="I3698" s="33" t="s">
        <v>51</v>
      </c>
      <c r="J3698" s="33" t="s">
        <v>46</v>
      </c>
      <c r="K3698" s="63" t="s">
        <v>69</v>
      </c>
      <c r="L3698" s="32" t="str">
        <f t="shared" si="1045"/>
        <v>FM260JD</v>
      </c>
      <c r="M3698" s="32" t="str">
        <f t="shared" si="1046"/>
        <v>BMJ III</v>
      </c>
      <c r="N3698" s="32" t="str">
        <f t="shared" si="1047"/>
        <v>10 RODA</v>
      </c>
      <c r="O3698" s="146">
        <v>0.96278935185185188</v>
      </c>
      <c r="P3698" s="65">
        <v>0.96278935185185188</v>
      </c>
      <c r="Q3698" s="65"/>
      <c r="R3698" s="66">
        <v>3</v>
      </c>
      <c r="S3698" s="66">
        <v>38500</v>
      </c>
      <c r="T3698" s="66">
        <v>14420</v>
      </c>
      <c r="U3698" s="67">
        <f t="shared" si="1039"/>
        <v>24.08</v>
      </c>
      <c r="V3698" s="66">
        <f t="shared" si="1030"/>
        <v>469415.51999999996</v>
      </c>
      <c r="W3698" s="66" t="str">
        <f t="shared" si="1031"/>
        <v>1 &gt; 4</v>
      </c>
      <c r="X3698" s="66">
        <f>A3698+SUMIFS(Presensi!F:F,Presensi!E:E,'Entry Data'!AP3698)</f>
        <v>2</v>
      </c>
      <c r="Y3698" s="66">
        <f>IFERROR(INDEX('Retasi Pricing'!F:F,MATCH('Entry Data'!AM3698,'Retasi Pricing'!E:E,0))*X3698,"")</f>
        <v>50000</v>
      </c>
      <c r="Z3698" s="62" t="s">
        <v>26</v>
      </c>
      <c r="AA3698" s="62" t="s">
        <v>27</v>
      </c>
      <c r="AB3698" s="32"/>
      <c r="AC3698" s="32" t="s">
        <v>178</v>
      </c>
      <c r="AD3698" s="32" t="str">
        <f t="shared" si="1032"/>
        <v/>
      </c>
      <c r="AF3698" s="5" t="str">
        <f t="shared" si="1033"/>
        <v>abrar44206</v>
      </c>
      <c r="AG3698" s="5" t="str">
        <f t="shared" si="1034"/>
        <v>BMJ 05544206UTARANIGHT</v>
      </c>
      <c r="AH3698" s="5" t="str">
        <f t="shared" si="1035"/>
        <v>abrar44206UTARANIGHT</v>
      </c>
      <c r="AI3698" s="5" t="str">
        <f t="shared" si="1036"/>
        <v>BMJ 05544206NIGHT</v>
      </c>
      <c r="AJ3698" s="5" t="str">
        <f t="shared" si="1037"/>
        <v>abrar44206NIGHT</v>
      </c>
      <c r="AK3698" s="5" t="str">
        <f t="shared" si="1038"/>
        <v>abrarBMJ III</v>
      </c>
      <c r="AL3698" s="5" t="str">
        <f t="shared" si="1040"/>
        <v>3UTARA</v>
      </c>
      <c r="AM3698" s="5" t="str">
        <f t="shared" si="1041"/>
        <v>1 &gt; 4UTARA10 RODA</v>
      </c>
      <c r="AN3698" s="5" t="str">
        <f t="shared" si="1042"/>
        <v>abrarBMJ III1 &gt; 4UTARA10 RODA</v>
      </c>
      <c r="AO3698" s="5" t="str">
        <f t="shared" si="1043"/>
        <v>abrar1 &gt; 4UTARA10 RODA</v>
      </c>
      <c r="AP3698" s="5" t="str">
        <f t="shared" si="1044"/>
        <v>44206NIGHT</v>
      </c>
    </row>
    <row r="3699" spans="1:42" x14ac:dyDescent="0.3">
      <c r="A3699" s="33">
        <v>1</v>
      </c>
      <c r="B3699" s="33"/>
      <c r="C3699" s="70">
        <v>44206</v>
      </c>
      <c r="D3699" s="71" t="s">
        <v>87</v>
      </c>
      <c r="E3699" s="70">
        <v>44207</v>
      </c>
      <c r="F3699" s="71">
        <v>5169161</v>
      </c>
      <c r="G3699" s="33" t="s">
        <v>20</v>
      </c>
      <c r="H3699" s="33" t="s">
        <v>21</v>
      </c>
      <c r="I3699" s="33" t="s">
        <v>51</v>
      </c>
      <c r="J3699" s="33" t="s">
        <v>46</v>
      </c>
      <c r="K3699" s="63" t="s">
        <v>71</v>
      </c>
      <c r="L3699" s="32" t="str">
        <f t="shared" si="1045"/>
        <v>FM260JD</v>
      </c>
      <c r="M3699" s="32" t="str">
        <f t="shared" si="1046"/>
        <v>BMJ III</v>
      </c>
      <c r="N3699" s="32" t="str">
        <f t="shared" si="1047"/>
        <v>10 RODA</v>
      </c>
      <c r="O3699" s="146">
        <v>7.3842592592592597E-3</v>
      </c>
      <c r="P3699" s="65">
        <v>7.3842592592592597E-3</v>
      </c>
      <c r="Q3699" s="65"/>
      <c r="R3699" s="66">
        <v>4</v>
      </c>
      <c r="S3699" s="66">
        <v>39360</v>
      </c>
      <c r="T3699" s="66">
        <v>14660</v>
      </c>
      <c r="U3699" s="67">
        <f t="shared" si="1039"/>
        <v>24.7</v>
      </c>
      <c r="V3699" s="66">
        <f t="shared" si="1030"/>
        <v>481501.79999999993</v>
      </c>
      <c r="W3699" s="66" t="str">
        <f t="shared" si="1031"/>
        <v>1 &gt; 4</v>
      </c>
      <c r="X3699" s="66">
        <f>A3699+SUMIFS(Presensi!F:F,Presensi!E:E,'Entry Data'!AP3699)</f>
        <v>2</v>
      </c>
      <c r="Y3699" s="66">
        <f>IFERROR(INDEX('Retasi Pricing'!F:F,MATCH('Entry Data'!AM3699,'Retasi Pricing'!E:E,0))*X3699,"")</f>
        <v>50000</v>
      </c>
      <c r="Z3699" s="62" t="s">
        <v>26</v>
      </c>
      <c r="AA3699" s="62" t="s">
        <v>27</v>
      </c>
      <c r="AB3699" s="32"/>
      <c r="AC3699" s="32" t="s">
        <v>194</v>
      </c>
      <c r="AD3699" s="32" t="str">
        <f t="shared" si="1032"/>
        <v/>
      </c>
      <c r="AF3699" s="5" t="str">
        <f t="shared" si="1033"/>
        <v>abdul karim44206</v>
      </c>
      <c r="AG3699" s="5" t="str">
        <f t="shared" si="1034"/>
        <v>BMJ 05644206UTARANIGHT</v>
      </c>
      <c r="AH3699" s="5" t="str">
        <f t="shared" si="1035"/>
        <v>abdul karim44206UTARANIGHT</v>
      </c>
      <c r="AI3699" s="5" t="str">
        <f t="shared" si="1036"/>
        <v>BMJ 05644206NIGHT</v>
      </c>
      <c r="AJ3699" s="5" t="str">
        <f t="shared" si="1037"/>
        <v>abdul karim44206NIGHT</v>
      </c>
      <c r="AK3699" s="5" t="str">
        <f t="shared" si="1038"/>
        <v>abdul karimBMJ III</v>
      </c>
      <c r="AL3699" s="5" t="str">
        <f t="shared" si="1040"/>
        <v>4UTARA</v>
      </c>
      <c r="AM3699" s="5" t="str">
        <f t="shared" si="1041"/>
        <v>1 &gt; 4UTARA10 RODA</v>
      </c>
      <c r="AN3699" s="5" t="str">
        <f t="shared" si="1042"/>
        <v>abdul karimBMJ III1 &gt; 4UTARA10 RODA</v>
      </c>
      <c r="AO3699" s="5" t="str">
        <f t="shared" si="1043"/>
        <v>abdul karim1 &gt; 4UTARA10 RODA</v>
      </c>
      <c r="AP3699" s="5" t="str">
        <f t="shared" si="1044"/>
        <v>44206NIGHT</v>
      </c>
    </row>
    <row r="3700" spans="1:42" x14ac:dyDescent="0.3">
      <c r="A3700" s="33">
        <v>1</v>
      </c>
      <c r="B3700" s="33"/>
      <c r="C3700" s="70">
        <v>44206</v>
      </c>
      <c r="D3700" s="71" t="s">
        <v>87</v>
      </c>
      <c r="E3700" s="70">
        <v>44207</v>
      </c>
      <c r="F3700" s="71">
        <v>5169211</v>
      </c>
      <c r="G3700" s="33" t="s">
        <v>20</v>
      </c>
      <c r="H3700" s="33" t="s">
        <v>21</v>
      </c>
      <c r="I3700" s="33" t="s">
        <v>51</v>
      </c>
      <c r="J3700" s="33" t="s">
        <v>46</v>
      </c>
      <c r="K3700" s="63" t="s">
        <v>71</v>
      </c>
      <c r="L3700" s="32" t="str">
        <f t="shared" si="1045"/>
        <v>FM260JD</v>
      </c>
      <c r="M3700" s="32" t="str">
        <f t="shared" si="1046"/>
        <v>BMJ III</v>
      </c>
      <c r="N3700" s="32" t="str">
        <f t="shared" si="1047"/>
        <v>10 RODA</v>
      </c>
      <c r="O3700" s="146">
        <v>7.7858796296296287E-2</v>
      </c>
      <c r="P3700" s="65">
        <v>7.7858796296296287E-2</v>
      </c>
      <c r="Q3700" s="65"/>
      <c r="R3700" s="66">
        <v>5</v>
      </c>
      <c r="S3700" s="66">
        <v>38780</v>
      </c>
      <c r="T3700" s="66">
        <v>14660</v>
      </c>
      <c r="U3700" s="67">
        <f t="shared" si="1039"/>
        <v>24.12</v>
      </c>
      <c r="V3700" s="66">
        <f t="shared" si="1030"/>
        <v>470195.27999999997</v>
      </c>
      <c r="W3700" s="66" t="str">
        <f t="shared" si="1031"/>
        <v>&gt; 5</v>
      </c>
      <c r="X3700" s="66">
        <f>A3700+SUMIFS(Presensi!F:F,Presensi!E:E,'Entry Data'!AP3700)</f>
        <v>2</v>
      </c>
      <c r="Y3700" s="66">
        <f>IFERROR(INDEX('Retasi Pricing'!F:F,MATCH('Entry Data'!AM3700,'Retasi Pricing'!E:E,0))*X3700,"")</f>
        <v>55300</v>
      </c>
      <c r="Z3700" s="62" t="s">
        <v>26</v>
      </c>
      <c r="AA3700" s="62" t="s">
        <v>27</v>
      </c>
      <c r="AB3700" s="32"/>
      <c r="AC3700" s="32" t="s">
        <v>194</v>
      </c>
      <c r="AD3700" s="32" t="str">
        <f t="shared" si="1032"/>
        <v/>
      </c>
      <c r="AF3700" s="5" t="str">
        <f t="shared" si="1033"/>
        <v>abdul karim44206</v>
      </c>
      <c r="AG3700" s="5" t="str">
        <f t="shared" si="1034"/>
        <v>BMJ 05644206UTARANIGHT</v>
      </c>
      <c r="AH3700" s="5" t="str">
        <f t="shared" si="1035"/>
        <v>abdul karim44206UTARANIGHT</v>
      </c>
      <c r="AI3700" s="5" t="str">
        <f t="shared" si="1036"/>
        <v>BMJ 05644206NIGHT</v>
      </c>
      <c r="AJ3700" s="5" t="str">
        <f t="shared" si="1037"/>
        <v>abdul karim44206NIGHT</v>
      </c>
      <c r="AK3700" s="5" t="str">
        <f t="shared" si="1038"/>
        <v>abdul karimBMJ III</v>
      </c>
      <c r="AL3700" s="5" t="str">
        <f t="shared" si="1040"/>
        <v>5UTARA</v>
      </c>
      <c r="AM3700" s="5" t="str">
        <f t="shared" si="1041"/>
        <v>&gt; 5UTARA10 RODA</v>
      </c>
      <c r="AN3700" s="5" t="str">
        <f t="shared" si="1042"/>
        <v>abdul karimBMJ III&gt; 5UTARA10 RODA</v>
      </c>
      <c r="AO3700" s="5" t="str">
        <f t="shared" si="1043"/>
        <v>abdul karim&gt; 5UTARA10 RODA</v>
      </c>
      <c r="AP3700" s="5" t="str">
        <f t="shared" si="1044"/>
        <v>44206NIGHT</v>
      </c>
    </row>
    <row r="3701" spans="1:42" x14ac:dyDescent="0.3">
      <c r="A3701" s="33">
        <v>1</v>
      </c>
      <c r="B3701" s="33"/>
      <c r="C3701" s="70">
        <v>44206</v>
      </c>
      <c r="D3701" s="71" t="s">
        <v>87</v>
      </c>
      <c r="E3701" s="70">
        <v>44207</v>
      </c>
      <c r="F3701" s="71">
        <v>5169284</v>
      </c>
      <c r="G3701" s="33" t="s">
        <v>20</v>
      </c>
      <c r="H3701" s="33" t="s">
        <v>21</v>
      </c>
      <c r="I3701" s="33" t="s">
        <v>51</v>
      </c>
      <c r="J3701" s="33" t="s">
        <v>46</v>
      </c>
      <c r="K3701" s="63" t="s">
        <v>71</v>
      </c>
      <c r="L3701" s="32" t="str">
        <f t="shared" si="1045"/>
        <v>FM260JD</v>
      </c>
      <c r="M3701" s="32" t="str">
        <f t="shared" si="1046"/>
        <v>BMJ III</v>
      </c>
      <c r="N3701" s="32" t="str">
        <f t="shared" si="1047"/>
        <v>10 RODA</v>
      </c>
      <c r="O3701" s="146">
        <v>0.13627314814814814</v>
      </c>
      <c r="P3701" s="65">
        <v>0.13627314814814814</v>
      </c>
      <c r="Q3701" s="65"/>
      <c r="R3701" s="66">
        <v>6</v>
      </c>
      <c r="S3701" s="66">
        <v>37340</v>
      </c>
      <c r="T3701" s="66">
        <v>14660</v>
      </c>
      <c r="U3701" s="67">
        <f t="shared" si="1039"/>
        <v>22.68</v>
      </c>
      <c r="V3701" s="66">
        <f t="shared" si="1030"/>
        <v>442123.92</v>
      </c>
      <c r="W3701" s="66" t="str">
        <f t="shared" si="1031"/>
        <v>&gt; 6</v>
      </c>
      <c r="X3701" s="66">
        <f>A3701+SUMIFS(Presensi!F:F,Presensi!E:E,'Entry Data'!AP3701)</f>
        <v>2</v>
      </c>
      <c r="Y3701" s="66">
        <f>IFERROR(INDEX('Retasi Pricing'!F:F,MATCH('Entry Data'!AM3701,'Retasi Pricing'!E:E,0))*X3701,"")</f>
        <v>61600</v>
      </c>
      <c r="Z3701" s="62" t="s">
        <v>26</v>
      </c>
      <c r="AA3701" s="62" t="s">
        <v>27</v>
      </c>
      <c r="AB3701" s="32"/>
      <c r="AC3701" s="32" t="s">
        <v>194</v>
      </c>
      <c r="AD3701" s="32" t="str">
        <f t="shared" si="1032"/>
        <v/>
      </c>
      <c r="AF3701" s="5" t="str">
        <f t="shared" si="1033"/>
        <v>abdul karim44206</v>
      </c>
      <c r="AG3701" s="5" t="str">
        <f t="shared" si="1034"/>
        <v>BMJ 05644206UTARANIGHT</v>
      </c>
      <c r="AH3701" s="5" t="str">
        <f t="shared" si="1035"/>
        <v>abdul karim44206UTARANIGHT</v>
      </c>
      <c r="AI3701" s="5" t="str">
        <f t="shared" si="1036"/>
        <v>BMJ 05644206NIGHT</v>
      </c>
      <c r="AJ3701" s="5" t="str">
        <f t="shared" si="1037"/>
        <v>abdul karim44206NIGHT</v>
      </c>
      <c r="AK3701" s="5" t="str">
        <f t="shared" si="1038"/>
        <v>abdul karimBMJ III</v>
      </c>
      <c r="AL3701" s="5" t="str">
        <f t="shared" si="1040"/>
        <v>6UTARA</v>
      </c>
      <c r="AM3701" s="5" t="str">
        <f t="shared" si="1041"/>
        <v>&gt; 6UTARA10 RODA</v>
      </c>
      <c r="AN3701" s="5" t="str">
        <f t="shared" si="1042"/>
        <v>abdul karimBMJ III&gt; 6UTARA10 RODA</v>
      </c>
      <c r="AO3701" s="5" t="str">
        <f t="shared" si="1043"/>
        <v>abdul karim&gt; 6UTARA10 RODA</v>
      </c>
      <c r="AP3701" s="5" t="str">
        <f t="shared" si="1044"/>
        <v>44206NIGHT</v>
      </c>
    </row>
    <row r="3702" spans="1:42" x14ac:dyDescent="0.3">
      <c r="A3702" s="33">
        <v>1</v>
      </c>
      <c r="B3702" s="33"/>
      <c r="C3702" s="70">
        <v>44206</v>
      </c>
      <c r="D3702" s="71" t="s">
        <v>87</v>
      </c>
      <c r="E3702" s="70">
        <v>44207</v>
      </c>
      <c r="F3702" s="71">
        <v>5169344</v>
      </c>
      <c r="G3702" s="33" t="s">
        <v>20</v>
      </c>
      <c r="H3702" s="33" t="s">
        <v>21</v>
      </c>
      <c r="I3702" s="33" t="s">
        <v>51</v>
      </c>
      <c r="J3702" s="33" t="s">
        <v>46</v>
      </c>
      <c r="K3702" s="63" t="s">
        <v>71</v>
      </c>
      <c r="L3702" s="32" t="str">
        <f t="shared" si="1045"/>
        <v>FM260JD</v>
      </c>
      <c r="M3702" s="32" t="str">
        <f t="shared" si="1046"/>
        <v>BMJ III</v>
      </c>
      <c r="N3702" s="32" t="str">
        <f t="shared" si="1047"/>
        <v>10 RODA</v>
      </c>
      <c r="O3702" s="146">
        <v>0.1953125</v>
      </c>
      <c r="P3702" s="65">
        <v>0.1953125</v>
      </c>
      <c r="Q3702" s="65"/>
      <c r="R3702" s="66">
        <v>7</v>
      </c>
      <c r="S3702" s="66">
        <v>39120</v>
      </c>
      <c r="T3702" s="66">
        <v>14660</v>
      </c>
      <c r="U3702" s="67">
        <f t="shared" si="1039"/>
        <v>24.46</v>
      </c>
      <c r="V3702" s="66">
        <f t="shared" si="1030"/>
        <v>476823.24</v>
      </c>
      <c r="W3702" s="66" t="str">
        <f t="shared" si="1031"/>
        <v>7 &gt;</v>
      </c>
      <c r="X3702" s="66">
        <f>A3702+SUMIFS(Presensi!F:F,Presensi!E:E,'Entry Data'!AP3702)</f>
        <v>2</v>
      </c>
      <c r="Y3702" s="66">
        <f>IFERROR(INDEX('Retasi Pricing'!F:F,MATCH('Entry Data'!AM3702,'Retasi Pricing'!E:E,0))*X3702,"")</f>
        <v>75500</v>
      </c>
      <c r="Z3702" s="62" t="s">
        <v>26</v>
      </c>
      <c r="AA3702" s="62" t="s">
        <v>27</v>
      </c>
      <c r="AB3702" s="32"/>
      <c r="AC3702" s="32" t="s">
        <v>194</v>
      </c>
      <c r="AD3702" s="32" t="str">
        <f t="shared" si="1032"/>
        <v/>
      </c>
      <c r="AF3702" s="5" t="str">
        <f t="shared" si="1033"/>
        <v>abdul karim44206</v>
      </c>
      <c r="AG3702" s="5" t="str">
        <f t="shared" si="1034"/>
        <v>BMJ 05644206UTARANIGHT</v>
      </c>
      <c r="AH3702" s="5" t="str">
        <f t="shared" si="1035"/>
        <v>abdul karim44206UTARANIGHT</v>
      </c>
      <c r="AI3702" s="5" t="str">
        <f t="shared" si="1036"/>
        <v>BMJ 05644206NIGHT</v>
      </c>
      <c r="AJ3702" s="5" t="str">
        <f t="shared" si="1037"/>
        <v>abdul karim44206NIGHT</v>
      </c>
      <c r="AK3702" s="5" t="str">
        <f t="shared" si="1038"/>
        <v>abdul karimBMJ III</v>
      </c>
      <c r="AL3702" s="5" t="str">
        <f t="shared" si="1040"/>
        <v>7UTARA</v>
      </c>
      <c r="AM3702" s="5" t="str">
        <f t="shared" si="1041"/>
        <v>7 &gt;UTARA10 RODA</v>
      </c>
      <c r="AN3702" s="5" t="str">
        <f t="shared" si="1042"/>
        <v>abdul karimBMJ III7 &gt;UTARA10 RODA</v>
      </c>
      <c r="AO3702" s="5" t="str">
        <f t="shared" si="1043"/>
        <v>abdul karim7 &gt;UTARA10 RODA</v>
      </c>
      <c r="AP3702" s="5" t="str">
        <f t="shared" si="1044"/>
        <v>44206NIGHT</v>
      </c>
    </row>
    <row r="3703" spans="1:42" x14ac:dyDescent="0.3">
      <c r="A3703" s="33">
        <v>1</v>
      </c>
      <c r="B3703" s="33"/>
      <c r="C3703" s="70">
        <v>44206</v>
      </c>
      <c r="D3703" s="71" t="s">
        <v>87</v>
      </c>
      <c r="E3703" s="70">
        <v>44206</v>
      </c>
      <c r="F3703" s="71">
        <v>5168944</v>
      </c>
      <c r="G3703" s="33" t="s">
        <v>20</v>
      </c>
      <c r="H3703" s="33" t="s">
        <v>21</v>
      </c>
      <c r="I3703" s="33" t="s">
        <v>51</v>
      </c>
      <c r="J3703" s="33" t="s">
        <v>46</v>
      </c>
      <c r="K3703" s="63" t="s">
        <v>71</v>
      </c>
      <c r="L3703" s="32" t="str">
        <f t="shared" si="1045"/>
        <v>FM260JD</v>
      </c>
      <c r="M3703" s="32" t="str">
        <f t="shared" si="1046"/>
        <v>BMJ III</v>
      </c>
      <c r="N3703" s="32" t="str">
        <f t="shared" si="1047"/>
        <v>10 RODA</v>
      </c>
      <c r="O3703" s="146">
        <v>0.83549768518518519</v>
      </c>
      <c r="P3703" s="65">
        <v>0.8413194444444444</v>
      </c>
      <c r="Q3703" s="65"/>
      <c r="R3703" s="66">
        <v>1</v>
      </c>
      <c r="S3703" s="66">
        <v>39160</v>
      </c>
      <c r="T3703" s="66">
        <v>14660</v>
      </c>
      <c r="U3703" s="67">
        <f t="shared" si="1039"/>
        <v>24.5</v>
      </c>
      <c r="V3703" s="66">
        <f t="shared" si="1030"/>
        <v>477603</v>
      </c>
      <c r="W3703" s="66" t="str">
        <f t="shared" si="1031"/>
        <v>1 &gt; 4</v>
      </c>
      <c r="X3703" s="66">
        <f>A3703+SUMIFS(Presensi!F:F,Presensi!E:E,'Entry Data'!AP3703)</f>
        <v>2</v>
      </c>
      <c r="Y3703" s="66">
        <f>IFERROR(INDEX('Retasi Pricing'!F:F,MATCH('Entry Data'!AM3703,'Retasi Pricing'!E:E,0))*X3703,"")</f>
        <v>50000</v>
      </c>
      <c r="Z3703" s="62" t="s">
        <v>26</v>
      </c>
      <c r="AA3703" s="62" t="s">
        <v>27</v>
      </c>
      <c r="AB3703" s="32"/>
      <c r="AC3703" s="32" t="s">
        <v>194</v>
      </c>
      <c r="AD3703" s="32" t="str">
        <f t="shared" si="1032"/>
        <v/>
      </c>
      <c r="AF3703" s="5" t="str">
        <f t="shared" si="1033"/>
        <v>abdul karim44206</v>
      </c>
      <c r="AG3703" s="5" t="str">
        <f t="shared" si="1034"/>
        <v>BMJ 05644206UTARANIGHT</v>
      </c>
      <c r="AH3703" s="5" t="str">
        <f t="shared" si="1035"/>
        <v>abdul karim44206UTARANIGHT</v>
      </c>
      <c r="AI3703" s="5" t="str">
        <f t="shared" si="1036"/>
        <v>BMJ 05644206NIGHT</v>
      </c>
      <c r="AJ3703" s="5" t="str">
        <f t="shared" si="1037"/>
        <v>abdul karim44206NIGHT</v>
      </c>
      <c r="AK3703" s="5" t="str">
        <f t="shared" si="1038"/>
        <v>abdul karimBMJ III</v>
      </c>
      <c r="AL3703" s="5" t="str">
        <f t="shared" si="1040"/>
        <v>1UTARA</v>
      </c>
      <c r="AM3703" s="5" t="str">
        <f t="shared" si="1041"/>
        <v>1 &gt; 4UTARA10 RODA</v>
      </c>
      <c r="AN3703" s="5" t="str">
        <f t="shared" si="1042"/>
        <v>abdul karimBMJ III1 &gt; 4UTARA10 RODA</v>
      </c>
      <c r="AO3703" s="5" t="str">
        <f t="shared" si="1043"/>
        <v>abdul karim1 &gt; 4UTARA10 RODA</v>
      </c>
      <c r="AP3703" s="5" t="str">
        <f t="shared" si="1044"/>
        <v>44206NIGHT</v>
      </c>
    </row>
    <row r="3704" spans="1:42" x14ac:dyDescent="0.3">
      <c r="A3704" s="33">
        <v>1</v>
      </c>
      <c r="B3704" s="33"/>
      <c r="C3704" s="70">
        <v>44206</v>
      </c>
      <c r="D3704" s="71" t="s">
        <v>87</v>
      </c>
      <c r="E3704" s="70">
        <v>44206</v>
      </c>
      <c r="F3704" s="71">
        <v>5169017</v>
      </c>
      <c r="G3704" s="33" t="s">
        <v>20</v>
      </c>
      <c r="H3704" s="33" t="s">
        <v>21</v>
      </c>
      <c r="I3704" s="33" t="s">
        <v>123</v>
      </c>
      <c r="J3704" s="33" t="s">
        <v>46</v>
      </c>
      <c r="K3704" s="63" t="s">
        <v>71</v>
      </c>
      <c r="L3704" s="32" t="str">
        <f t="shared" si="1045"/>
        <v>FM260JD</v>
      </c>
      <c r="M3704" s="32" t="str">
        <f t="shared" si="1046"/>
        <v>BMJ III</v>
      </c>
      <c r="N3704" s="32" t="str">
        <f t="shared" si="1047"/>
        <v>10 RODA</v>
      </c>
      <c r="O3704" s="146">
        <v>0.89277777777777778</v>
      </c>
      <c r="P3704" s="65">
        <v>0.89277777777777778</v>
      </c>
      <c r="Q3704" s="65"/>
      <c r="R3704" s="66">
        <v>2</v>
      </c>
      <c r="S3704" s="66">
        <v>39360</v>
      </c>
      <c r="T3704" s="66">
        <v>14660</v>
      </c>
      <c r="U3704" s="67">
        <f t="shared" si="1039"/>
        <v>24.7</v>
      </c>
      <c r="V3704" s="66">
        <f t="shared" si="1030"/>
        <v>481501.79999999993</v>
      </c>
      <c r="W3704" s="66" t="str">
        <f t="shared" si="1031"/>
        <v>1 &gt; 4</v>
      </c>
      <c r="X3704" s="66">
        <f>A3704+SUMIFS(Presensi!F:F,Presensi!E:E,'Entry Data'!AP3704)</f>
        <v>2</v>
      </c>
      <c r="Y3704" s="66">
        <f>IFERROR(INDEX('Retasi Pricing'!F:F,MATCH('Entry Data'!AM3704,'Retasi Pricing'!E:E,0))*X3704,"")</f>
        <v>50000</v>
      </c>
      <c r="Z3704" s="62" t="s">
        <v>26</v>
      </c>
      <c r="AA3704" s="62" t="s">
        <v>27</v>
      </c>
      <c r="AB3704" s="32"/>
      <c r="AC3704" s="32" t="s">
        <v>194</v>
      </c>
      <c r="AD3704" s="32" t="str">
        <f t="shared" si="1032"/>
        <v/>
      </c>
      <c r="AF3704" s="5" t="str">
        <f t="shared" si="1033"/>
        <v>abdul karim44206</v>
      </c>
      <c r="AG3704" s="5" t="str">
        <f t="shared" si="1034"/>
        <v>BMJ 05644206UTARANIGHT</v>
      </c>
      <c r="AH3704" s="5" t="str">
        <f t="shared" si="1035"/>
        <v>abdul karim44206UTARANIGHT</v>
      </c>
      <c r="AI3704" s="5" t="str">
        <f t="shared" si="1036"/>
        <v>BMJ 05644206NIGHT</v>
      </c>
      <c r="AJ3704" s="5" t="str">
        <f t="shared" si="1037"/>
        <v>abdul karim44206NIGHT</v>
      </c>
      <c r="AK3704" s="5" t="str">
        <f t="shared" si="1038"/>
        <v>abdul karimBMJ III</v>
      </c>
      <c r="AL3704" s="5" t="str">
        <f t="shared" si="1040"/>
        <v>2UTARA</v>
      </c>
      <c r="AM3704" s="5" t="str">
        <f t="shared" si="1041"/>
        <v>1 &gt; 4UTARA10 RODA</v>
      </c>
      <c r="AN3704" s="5" t="str">
        <f t="shared" si="1042"/>
        <v>abdul karimBMJ III1 &gt; 4UTARA10 RODA</v>
      </c>
      <c r="AO3704" s="5" t="str">
        <f t="shared" si="1043"/>
        <v>abdul karim1 &gt; 4UTARA10 RODA</v>
      </c>
      <c r="AP3704" s="5" t="str">
        <f t="shared" si="1044"/>
        <v>44206NIGHT</v>
      </c>
    </row>
    <row r="3705" spans="1:42" x14ac:dyDescent="0.3">
      <c r="A3705" s="33">
        <v>1</v>
      </c>
      <c r="B3705" s="33"/>
      <c r="C3705" s="70">
        <v>44206</v>
      </c>
      <c r="D3705" s="71" t="s">
        <v>87</v>
      </c>
      <c r="E3705" s="70">
        <v>44206</v>
      </c>
      <c r="F3705" s="71">
        <v>5169095</v>
      </c>
      <c r="G3705" s="33" t="s">
        <v>20</v>
      </c>
      <c r="H3705" s="33" t="s">
        <v>21</v>
      </c>
      <c r="I3705" s="33" t="s">
        <v>51</v>
      </c>
      <c r="J3705" s="33" t="s">
        <v>46</v>
      </c>
      <c r="K3705" s="63" t="s">
        <v>71</v>
      </c>
      <c r="L3705" s="32" t="str">
        <f t="shared" si="1045"/>
        <v>FM260JD</v>
      </c>
      <c r="M3705" s="32" t="str">
        <f t="shared" si="1046"/>
        <v>BMJ III</v>
      </c>
      <c r="N3705" s="32" t="str">
        <f t="shared" si="1047"/>
        <v>10 RODA</v>
      </c>
      <c r="O3705" s="146">
        <v>0.95351851851851854</v>
      </c>
      <c r="P3705" s="65">
        <v>0.95351851851851854</v>
      </c>
      <c r="Q3705" s="65"/>
      <c r="R3705" s="66">
        <v>3</v>
      </c>
      <c r="S3705" s="66">
        <v>39720</v>
      </c>
      <c r="T3705" s="66">
        <v>14660</v>
      </c>
      <c r="U3705" s="67">
        <f t="shared" si="1039"/>
        <v>25.06</v>
      </c>
      <c r="V3705" s="66">
        <f t="shared" si="1030"/>
        <v>488519.64</v>
      </c>
      <c r="W3705" s="66" t="str">
        <f t="shared" si="1031"/>
        <v>1 &gt; 4</v>
      </c>
      <c r="X3705" s="66">
        <f>A3705+SUMIFS(Presensi!F:F,Presensi!E:E,'Entry Data'!AP3705)</f>
        <v>2</v>
      </c>
      <c r="Y3705" s="66">
        <f>IFERROR(INDEX('Retasi Pricing'!F:F,MATCH('Entry Data'!AM3705,'Retasi Pricing'!E:E,0))*X3705,"")</f>
        <v>50000</v>
      </c>
      <c r="Z3705" s="62" t="s">
        <v>26</v>
      </c>
      <c r="AA3705" s="62" t="s">
        <v>27</v>
      </c>
      <c r="AB3705" s="32"/>
      <c r="AC3705" s="32" t="s">
        <v>194</v>
      </c>
      <c r="AD3705" s="32" t="str">
        <f t="shared" si="1032"/>
        <v/>
      </c>
      <c r="AF3705" s="5" t="str">
        <f t="shared" si="1033"/>
        <v>abdul karim44206</v>
      </c>
      <c r="AG3705" s="5" t="str">
        <f t="shared" si="1034"/>
        <v>BMJ 05644206UTARANIGHT</v>
      </c>
      <c r="AH3705" s="5" t="str">
        <f t="shared" si="1035"/>
        <v>abdul karim44206UTARANIGHT</v>
      </c>
      <c r="AI3705" s="5" t="str">
        <f t="shared" si="1036"/>
        <v>BMJ 05644206NIGHT</v>
      </c>
      <c r="AJ3705" s="5" t="str">
        <f t="shared" si="1037"/>
        <v>abdul karim44206NIGHT</v>
      </c>
      <c r="AK3705" s="5" t="str">
        <f t="shared" si="1038"/>
        <v>abdul karimBMJ III</v>
      </c>
      <c r="AL3705" s="5" t="str">
        <f t="shared" si="1040"/>
        <v>3UTARA</v>
      </c>
      <c r="AM3705" s="5" t="str">
        <f t="shared" si="1041"/>
        <v>1 &gt; 4UTARA10 RODA</v>
      </c>
      <c r="AN3705" s="5" t="str">
        <f t="shared" si="1042"/>
        <v>abdul karimBMJ III1 &gt; 4UTARA10 RODA</v>
      </c>
      <c r="AO3705" s="5" t="str">
        <f t="shared" si="1043"/>
        <v>abdul karim1 &gt; 4UTARA10 RODA</v>
      </c>
      <c r="AP3705" s="5" t="str">
        <f t="shared" si="1044"/>
        <v>44206NIGHT</v>
      </c>
    </row>
    <row r="3706" spans="1:42" x14ac:dyDescent="0.3">
      <c r="A3706" s="33">
        <v>1</v>
      </c>
      <c r="B3706" s="33"/>
      <c r="C3706" s="70">
        <v>44206</v>
      </c>
      <c r="D3706" s="71" t="s">
        <v>87</v>
      </c>
      <c r="E3706" s="70">
        <v>44207</v>
      </c>
      <c r="F3706" s="71">
        <v>5169233</v>
      </c>
      <c r="G3706" s="33" t="s">
        <v>20</v>
      </c>
      <c r="H3706" s="33" t="s">
        <v>21</v>
      </c>
      <c r="I3706" s="33" t="s">
        <v>51</v>
      </c>
      <c r="J3706" s="33" t="s">
        <v>46</v>
      </c>
      <c r="K3706" s="63" t="s">
        <v>73</v>
      </c>
      <c r="L3706" s="32" t="str">
        <f t="shared" si="1045"/>
        <v>FM260JD</v>
      </c>
      <c r="M3706" s="32" t="str">
        <f t="shared" si="1046"/>
        <v>BMJ</v>
      </c>
      <c r="N3706" s="32" t="str">
        <f t="shared" si="1047"/>
        <v>10 RODA</v>
      </c>
      <c r="O3706" s="146">
        <v>9.3506944444444448E-2</v>
      </c>
      <c r="P3706" s="65">
        <v>9.3506944444444448E-2</v>
      </c>
      <c r="Q3706" s="65"/>
      <c r="R3706" s="66">
        <v>3</v>
      </c>
      <c r="S3706" s="66">
        <v>39500</v>
      </c>
      <c r="T3706" s="66">
        <v>14460</v>
      </c>
      <c r="U3706" s="67">
        <f t="shared" si="1039"/>
        <v>25.04</v>
      </c>
      <c r="V3706" s="66">
        <f t="shared" si="1030"/>
        <v>488129.76</v>
      </c>
      <c r="W3706" s="66" t="str">
        <f t="shared" si="1031"/>
        <v>1 &gt; 4</v>
      </c>
      <c r="X3706" s="66">
        <f>A3706+SUMIFS(Presensi!F:F,Presensi!E:E,'Entry Data'!AP3706)</f>
        <v>2</v>
      </c>
      <c r="Y3706" s="66">
        <f>IFERROR(INDEX('Retasi Pricing'!F:F,MATCH('Entry Data'!AM3706,'Retasi Pricing'!E:E,0))*X3706,"")</f>
        <v>50000</v>
      </c>
      <c r="Z3706" s="62" t="s">
        <v>26</v>
      </c>
      <c r="AA3706" s="62" t="s">
        <v>27</v>
      </c>
      <c r="AB3706" s="32"/>
      <c r="AC3706" s="32" t="s">
        <v>218</v>
      </c>
      <c r="AD3706" s="32" t="str">
        <f t="shared" si="1032"/>
        <v/>
      </c>
      <c r="AF3706" s="5" t="str">
        <f t="shared" si="1033"/>
        <v>putut junaedi44206</v>
      </c>
      <c r="AG3706" s="5" t="str">
        <f t="shared" si="1034"/>
        <v>BMJ 06544206UTARANIGHT</v>
      </c>
      <c r="AH3706" s="5" t="str">
        <f t="shared" si="1035"/>
        <v>putut junaedi44206UTARANIGHT</v>
      </c>
      <c r="AI3706" s="5" t="str">
        <f t="shared" si="1036"/>
        <v>BMJ 06544206NIGHT</v>
      </c>
      <c r="AJ3706" s="5" t="str">
        <f t="shared" si="1037"/>
        <v>putut junaedi44206NIGHT</v>
      </c>
      <c r="AK3706" s="5" t="str">
        <f t="shared" si="1038"/>
        <v>putut junaediBMJ</v>
      </c>
      <c r="AL3706" s="5" t="str">
        <f t="shared" si="1040"/>
        <v>3UTARA</v>
      </c>
      <c r="AM3706" s="5" t="str">
        <f t="shared" si="1041"/>
        <v>1 &gt; 4UTARA10 RODA</v>
      </c>
      <c r="AN3706" s="5" t="str">
        <f t="shared" si="1042"/>
        <v>putut junaediBMJ1 &gt; 4UTARA10 RODA</v>
      </c>
      <c r="AO3706" s="5" t="str">
        <f t="shared" si="1043"/>
        <v>putut junaedi1 &gt; 4UTARA10 RODA</v>
      </c>
      <c r="AP3706" s="5" t="str">
        <f t="shared" si="1044"/>
        <v>44206NIGHT</v>
      </c>
    </row>
    <row r="3707" spans="1:42" x14ac:dyDescent="0.3">
      <c r="A3707" s="33">
        <v>1</v>
      </c>
      <c r="B3707" s="33"/>
      <c r="C3707" s="70">
        <v>44206</v>
      </c>
      <c r="D3707" s="71" t="s">
        <v>87</v>
      </c>
      <c r="E3707" s="70">
        <v>44206</v>
      </c>
      <c r="F3707" s="71">
        <v>5168964</v>
      </c>
      <c r="G3707" s="33" t="s">
        <v>20</v>
      </c>
      <c r="H3707" s="33" t="s">
        <v>21</v>
      </c>
      <c r="I3707" s="33" t="s">
        <v>51</v>
      </c>
      <c r="J3707" s="33" t="s">
        <v>46</v>
      </c>
      <c r="K3707" s="63" t="s">
        <v>73</v>
      </c>
      <c r="L3707" s="32" t="str">
        <f t="shared" si="1045"/>
        <v>FM260JD</v>
      </c>
      <c r="M3707" s="32" t="str">
        <f t="shared" si="1046"/>
        <v>BMJ</v>
      </c>
      <c r="N3707" s="32" t="str">
        <f t="shared" si="1047"/>
        <v>10 RODA</v>
      </c>
      <c r="O3707" s="146">
        <v>0.84837962962962965</v>
      </c>
      <c r="P3707" s="65">
        <v>0.86225694444444445</v>
      </c>
      <c r="Q3707" s="65"/>
      <c r="R3707" s="66">
        <v>1</v>
      </c>
      <c r="S3707" s="66">
        <v>38560</v>
      </c>
      <c r="T3707" s="66">
        <v>14460</v>
      </c>
      <c r="U3707" s="67">
        <f t="shared" si="1039"/>
        <v>24.1</v>
      </c>
      <c r="V3707" s="66">
        <f t="shared" si="1030"/>
        <v>469805.4</v>
      </c>
      <c r="W3707" s="66" t="str">
        <f t="shared" si="1031"/>
        <v>1 &gt; 4</v>
      </c>
      <c r="X3707" s="66">
        <f>A3707+SUMIFS(Presensi!F:F,Presensi!E:E,'Entry Data'!AP3707)</f>
        <v>2</v>
      </c>
      <c r="Y3707" s="66">
        <f>IFERROR(INDEX('Retasi Pricing'!F:F,MATCH('Entry Data'!AM3707,'Retasi Pricing'!E:E,0))*X3707,"")</f>
        <v>50000</v>
      </c>
      <c r="Z3707" s="62" t="s">
        <v>26</v>
      </c>
      <c r="AA3707" s="62" t="s">
        <v>27</v>
      </c>
      <c r="AB3707" s="32"/>
      <c r="AC3707" s="32" t="s">
        <v>218</v>
      </c>
      <c r="AD3707" s="32" t="str">
        <f t="shared" si="1032"/>
        <v/>
      </c>
      <c r="AF3707" s="5" t="str">
        <f t="shared" si="1033"/>
        <v>putut junaedi44206</v>
      </c>
      <c r="AG3707" s="5" t="str">
        <f t="shared" si="1034"/>
        <v>BMJ 06544206UTARANIGHT</v>
      </c>
      <c r="AH3707" s="5" t="str">
        <f t="shared" si="1035"/>
        <v>putut junaedi44206UTARANIGHT</v>
      </c>
      <c r="AI3707" s="5" t="str">
        <f t="shared" si="1036"/>
        <v>BMJ 06544206NIGHT</v>
      </c>
      <c r="AJ3707" s="5" t="str">
        <f t="shared" si="1037"/>
        <v>putut junaedi44206NIGHT</v>
      </c>
      <c r="AK3707" s="5" t="str">
        <f t="shared" si="1038"/>
        <v>putut junaediBMJ</v>
      </c>
      <c r="AL3707" s="5" t="str">
        <f t="shared" si="1040"/>
        <v>1UTARA</v>
      </c>
      <c r="AM3707" s="5" t="str">
        <f t="shared" si="1041"/>
        <v>1 &gt; 4UTARA10 RODA</v>
      </c>
      <c r="AN3707" s="5" t="str">
        <f t="shared" si="1042"/>
        <v>putut junaediBMJ1 &gt; 4UTARA10 RODA</v>
      </c>
      <c r="AO3707" s="5" t="str">
        <f t="shared" si="1043"/>
        <v>putut junaedi1 &gt; 4UTARA10 RODA</v>
      </c>
      <c r="AP3707" s="5" t="str">
        <f t="shared" si="1044"/>
        <v>44206NIGHT</v>
      </c>
    </row>
    <row r="3708" spans="1:42" x14ac:dyDescent="0.3">
      <c r="A3708" s="33">
        <v>1</v>
      </c>
      <c r="B3708" s="33"/>
      <c r="C3708" s="70">
        <v>44206</v>
      </c>
      <c r="D3708" s="71" t="s">
        <v>87</v>
      </c>
      <c r="E3708" s="70">
        <v>44206</v>
      </c>
      <c r="F3708" s="71">
        <v>5169054</v>
      </c>
      <c r="G3708" s="33" t="s">
        <v>20</v>
      </c>
      <c r="H3708" s="33" t="s">
        <v>21</v>
      </c>
      <c r="I3708" s="33" t="s">
        <v>51</v>
      </c>
      <c r="J3708" s="33" t="s">
        <v>46</v>
      </c>
      <c r="K3708" s="63" t="s">
        <v>73</v>
      </c>
      <c r="L3708" s="32" t="str">
        <f t="shared" si="1045"/>
        <v>FM260JD</v>
      </c>
      <c r="M3708" s="32" t="str">
        <f t="shared" si="1046"/>
        <v>BMJ</v>
      </c>
      <c r="N3708" s="32" t="str">
        <f t="shared" si="1047"/>
        <v>10 RODA</v>
      </c>
      <c r="O3708" s="146">
        <v>0.91899305555555555</v>
      </c>
      <c r="P3708" s="65">
        <v>0.91899305555555555</v>
      </c>
      <c r="Q3708" s="65"/>
      <c r="R3708" s="66">
        <v>2</v>
      </c>
      <c r="S3708" s="66">
        <v>39020</v>
      </c>
      <c r="T3708" s="66">
        <v>14460</v>
      </c>
      <c r="U3708" s="67">
        <f t="shared" si="1039"/>
        <v>24.56</v>
      </c>
      <c r="V3708" s="66">
        <f t="shared" si="1030"/>
        <v>478772.64</v>
      </c>
      <c r="W3708" s="66" t="str">
        <f t="shared" si="1031"/>
        <v>1 &gt; 4</v>
      </c>
      <c r="X3708" s="66">
        <f>A3708+SUMIFS(Presensi!F:F,Presensi!E:E,'Entry Data'!AP3708)</f>
        <v>2</v>
      </c>
      <c r="Y3708" s="66">
        <f>IFERROR(INDEX('Retasi Pricing'!F:F,MATCH('Entry Data'!AM3708,'Retasi Pricing'!E:E,0))*X3708,"")</f>
        <v>50000</v>
      </c>
      <c r="Z3708" s="62" t="s">
        <v>26</v>
      </c>
      <c r="AA3708" s="62" t="s">
        <v>27</v>
      </c>
      <c r="AB3708" s="32"/>
      <c r="AC3708" s="32" t="s">
        <v>218</v>
      </c>
      <c r="AD3708" s="32" t="str">
        <f t="shared" si="1032"/>
        <v/>
      </c>
      <c r="AF3708" s="5" t="str">
        <f t="shared" si="1033"/>
        <v>putut junaedi44206</v>
      </c>
      <c r="AG3708" s="5" t="str">
        <f t="shared" si="1034"/>
        <v>BMJ 06544206UTARANIGHT</v>
      </c>
      <c r="AH3708" s="5" t="str">
        <f t="shared" si="1035"/>
        <v>putut junaedi44206UTARANIGHT</v>
      </c>
      <c r="AI3708" s="5" t="str">
        <f t="shared" si="1036"/>
        <v>BMJ 06544206NIGHT</v>
      </c>
      <c r="AJ3708" s="5" t="str">
        <f t="shared" si="1037"/>
        <v>putut junaedi44206NIGHT</v>
      </c>
      <c r="AK3708" s="5" t="str">
        <f t="shared" si="1038"/>
        <v>putut junaediBMJ</v>
      </c>
      <c r="AL3708" s="5" t="str">
        <f t="shared" si="1040"/>
        <v>2UTARA</v>
      </c>
      <c r="AM3708" s="5" t="str">
        <f t="shared" si="1041"/>
        <v>1 &gt; 4UTARA10 RODA</v>
      </c>
      <c r="AN3708" s="5" t="str">
        <f t="shared" si="1042"/>
        <v>putut junaediBMJ1 &gt; 4UTARA10 RODA</v>
      </c>
      <c r="AO3708" s="5" t="str">
        <f t="shared" si="1043"/>
        <v>putut junaedi1 &gt; 4UTARA10 RODA</v>
      </c>
      <c r="AP3708" s="5" t="str">
        <f t="shared" si="1044"/>
        <v>44206NIGHT</v>
      </c>
    </row>
    <row r="3709" spans="1:42" x14ac:dyDescent="0.3">
      <c r="A3709" s="33">
        <v>1</v>
      </c>
      <c r="B3709" s="33"/>
      <c r="C3709" s="70">
        <v>44206</v>
      </c>
      <c r="D3709" s="71" t="s">
        <v>87</v>
      </c>
      <c r="E3709" s="70">
        <v>44207</v>
      </c>
      <c r="F3709" s="71">
        <v>5169260</v>
      </c>
      <c r="G3709" s="33" t="s">
        <v>20</v>
      </c>
      <c r="H3709" s="33" t="s">
        <v>21</v>
      </c>
      <c r="I3709" s="33" t="s">
        <v>51</v>
      </c>
      <c r="J3709" s="33" t="s">
        <v>46</v>
      </c>
      <c r="K3709" s="63" t="s">
        <v>75</v>
      </c>
      <c r="L3709" s="32" t="str">
        <f t="shared" si="1045"/>
        <v>FM260JD</v>
      </c>
      <c r="M3709" s="32" t="str">
        <f t="shared" si="1046"/>
        <v>BMJ</v>
      </c>
      <c r="N3709" s="32" t="str">
        <f t="shared" si="1047"/>
        <v>10 RODA</v>
      </c>
      <c r="O3709" s="146">
        <v>0.1108912037037037</v>
      </c>
      <c r="P3709" s="65">
        <v>0.1108912037037037</v>
      </c>
      <c r="Q3709" s="65"/>
      <c r="R3709" s="66">
        <v>2</v>
      </c>
      <c r="S3709" s="66">
        <v>40620</v>
      </c>
      <c r="T3709" s="66">
        <v>14340</v>
      </c>
      <c r="U3709" s="67">
        <f t="shared" si="1039"/>
        <v>26.28</v>
      </c>
      <c r="V3709" s="66">
        <f t="shared" si="1030"/>
        <v>512302.32</v>
      </c>
      <c r="W3709" s="66" t="str">
        <f t="shared" si="1031"/>
        <v>1 &gt; 4</v>
      </c>
      <c r="X3709" s="66">
        <f>A3709+SUMIFS(Presensi!F:F,Presensi!E:E,'Entry Data'!AP3709)</f>
        <v>2</v>
      </c>
      <c r="Y3709" s="66">
        <f>IFERROR(INDEX('Retasi Pricing'!F:F,MATCH('Entry Data'!AM3709,'Retasi Pricing'!E:E,0))*X3709,"")</f>
        <v>50000</v>
      </c>
      <c r="Z3709" s="62" t="s">
        <v>26</v>
      </c>
      <c r="AA3709" s="62" t="s">
        <v>27</v>
      </c>
      <c r="AB3709" s="32"/>
      <c r="AC3709" s="32" t="s">
        <v>192</v>
      </c>
      <c r="AD3709" s="32" t="str">
        <f t="shared" si="1032"/>
        <v/>
      </c>
      <c r="AF3709" s="5" t="str">
        <f t="shared" si="1033"/>
        <v>awaluddin44206</v>
      </c>
      <c r="AG3709" s="5" t="str">
        <f t="shared" si="1034"/>
        <v>BMJ 06744206UTARANIGHT</v>
      </c>
      <c r="AH3709" s="5" t="str">
        <f t="shared" si="1035"/>
        <v>awaluddin44206UTARANIGHT</v>
      </c>
      <c r="AI3709" s="5" t="str">
        <f t="shared" si="1036"/>
        <v>BMJ 06744206NIGHT</v>
      </c>
      <c r="AJ3709" s="5" t="str">
        <f t="shared" si="1037"/>
        <v>awaluddin44206NIGHT</v>
      </c>
      <c r="AK3709" s="5" t="str">
        <f t="shared" si="1038"/>
        <v>awaluddinBMJ</v>
      </c>
      <c r="AL3709" s="5" t="str">
        <f t="shared" si="1040"/>
        <v>2UTARA</v>
      </c>
      <c r="AM3709" s="5" t="str">
        <f t="shared" si="1041"/>
        <v>1 &gt; 4UTARA10 RODA</v>
      </c>
      <c r="AN3709" s="5" t="str">
        <f t="shared" si="1042"/>
        <v>awaluddinBMJ1 &gt; 4UTARA10 RODA</v>
      </c>
      <c r="AO3709" s="5" t="str">
        <f t="shared" si="1043"/>
        <v>awaluddin1 &gt; 4UTARA10 RODA</v>
      </c>
      <c r="AP3709" s="5" t="str">
        <f t="shared" si="1044"/>
        <v>44206NIGHT</v>
      </c>
    </row>
    <row r="3710" spans="1:42" x14ac:dyDescent="0.3">
      <c r="A3710" s="33">
        <v>1</v>
      </c>
      <c r="B3710" s="33"/>
      <c r="C3710" s="70">
        <v>44206</v>
      </c>
      <c r="D3710" s="71" t="s">
        <v>87</v>
      </c>
      <c r="E3710" s="70">
        <v>44207</v>
      </c>
      <c r="F3710" s="71">
        <v>5169330</v>
      </c>
      <c r="G3710" s="33" t="s">
        <v>20</v>
      </c>
      <c r="H3710" s="33" t="s">
        <v>21</v>
      </c>
      <c r="I3710" s="33" t="s">
        <v>51</v>
      </c>
      <c r="J3710" s="33" t="s">
        <v>46</v>
      </c>
      <c r="K3710" s="63" t="s">
        <v>75</v>
      </c>
      <c r="L3710" s="32" t="str">
        <f t="shared" si="1045"/>
        <v>FM260JD</v>
      </c>
      <c r="M3710" s="32" t="str">
        <f t="shared" si="1046"/>
        <v>BMJ</v>
      </c>
      <c r="N3710" s="32" t="str">
        <f t="shared" si="1047"/>
        <v>10 RODA</v>
      </c>
      <c r="O3710" s="146">
        <v>0.18156249999999999</v>
      </c>
      <c r="P3710" s="65">
        <v>0.18156249999999999</v>
      </c>
      <c r="Q3710" s="65"/>
      <c r="R3710" s="66">
        <v>3</v>
      </c>
      <c r="S3710" s="66">
        <v>40840</v>
      </c>
      <c r="T3710" s="66">
        <v>14340</v>
      </c>
      <c r="U3710" s="67">
        <f t="shared" si="1039"/>
        <v>26.5</v>
      </c>
      <c r="V3710" s="66">
        <f t="shared" si="1030"/>
        <v>516591</v>
      </c>
      <c r="W3710" s="66" t="str">
        <f t="shared" si="1031"/>
        <v>1 &gt; 4</v>
      </c>
      <c r="X3710" s="66">
        <f>A3710+SUMIFS(Presensi!F:F,Presensi!E:E,'Entry Data'!AP3710)</f>
        <v>2</v>
      </c>
      <c r="Y3710" s="66">
        <f>IFERROR(INDEX('Retasi Pricing'!F:F,MATCH('Entry Data'!AM3710,'Retasi Pricing'!E:E,0))*X3710,"")</f>
        <v>50000</v>
      </c>
      <c r="Z3710" s="62" t="s">
        <v>26</v>
      </c>
      <c r="AA3710" s="62" t="s">
        <v>27</v>
      </c>
      <c r="AB3710" s="32"/>
      <c r="AC3710" s="32" t="s">
        <v>192</v>
      </c>
      <c r="AD3710" s="32" t="str">
        <f t="shared" si="1032"/>
        <v/>
      </c>
      <c r="AF3710" s="5" t="str">
        <f t="shared" si="1033"/>
        <v>awaluddin44206</v>
      </c>
      <c r="AG3710" s="5" t="str">
        <f t="shared" si="1034"/>
        <v>BMJ 06744206UTARANIGHT</v>
      </c>
      <c r="AH3710" s="5" t="str">
        <f t="shared" si="1035"/>
        <v>awaluddin44206UTARANIGHT</v>
      </c>
      <c r="AI3710" s="5" t="str">
        <f t="shared" si="1036"/>
        <v>BMJ 06744206NIGHT</v>
      </c>
      <c r="AJ3710" s="5" t="str">
        <f t="shared" si="1037"/>
        <v>awaluddin44206NIGHT</v>
      </c>
      <c r="AK3710" s="5" t="str">
        <f t="shared" si="1038"/>
        <v>awaluddinBMJ</v>
      </c>
      <c r="AL3710" s="5" t="str">
        <f t="shared" si="1040"/>
        <v>3UTARA</v>
      </c>
      <c r="AM3710" s="5" t="str">
        <f t="shared" si="1041"/>
        <v>1 &gt; 4UTARA10 RODA</v>
      </c>
      <c r="AN3710" s="5" t="str">
        <f t="shared" si="1042"/>
        <v>awaluddinBMJ1 &gt; 4UTARA10 RODA</v>
      </c>
      <c r="AO3710" s="5" t="str">
        <f t="shared" si="1043"/>
        <v>awaluddin1 &gt; 4UTARA10 RODA</v>
      </c>
      <c r="AP3710" s="5" t="str">
        <f t="shared" si="1044"/>
        <v>44206NIGHT</v>
      </c>
    </row>
    <row r="3711" spans="1:42" x14ac:dyDescent="0.3">
      <c r="A3711" s="33">
        <v>1</v>
      </c>
      <c r="B3711" s="33"/>
      <c r="C3711" s="70">
        <v>44206</v>
      </c>
      <c r="D3711" s="71" t="s">
        <v>87</v>
      </c>
      <c r="E3711" s="70">
        <v>44207</v>
      </c>
      <c r="F3711" s="71">
        <v>5169407</v>
      </c>
      <c r="G3711" s="33" t="s">
        <v>20</v>
      </c>
      <c r="H3711" s="33" t="s">
        <v>21</v>
      </c>
      <c r="I3711" s="33" t="s">
        <v>51</v>
      </c>
      <c r="J3711" s="33" t="s">
        <v>46</v>
      </c>
      <c r="K3711" s="63" t="s">
        <v>75</v>
      </c>
      <c r="L3711" s="32" t="str">
        <f t="shared" si="1045"/>
        <v>FM260JD</v>
      </c>
      <c r="M3711" s="32" t="str">
        <f t="shared" si="1046"/>
        <v>BMJ</v>
      </c>
      <c r="N3711" s="32" t="str">
        <f t="shared" si="1047"/>
        <v>10 RODA</v>
      </c>
      <c r="O3711" s="146">
        <v>0.2644097222222222</v>
      </c>
      <c r="P3711" s="65">
        <v>0.2644097222222222</v>
      </c>
      <c r="Q3711" s="65"/>
      <c r="R3711" s="66">
        <v>4</v>
      </c>
      <c r="S3711" s="66">
        <v>40740</v>
      </c>
      <c r="T3711" s="66">
        <v>14340</v>
      </c>
      <c r="U3711" s="67">
        <f t="shared" si="1039"/>
        <v>26.4</v>
      </c>
      <c r="V3711" s="66">
        <f t="shared" si="1030"/>
        <v>514641.6</v>
      </c>
      <c r="W3711" s="66" t="str">
        <f t="shared" si="1031"/>
        <v>1 &gt; 4</v>
      </c>
      <c r="X3711" s="66">
        <f>A3711+SUMIFS(Presensi!F:F,Presensi!E:E,'Entry Data'!AP3711)</f>
        <v>2</v>
      </c>
      <c r="Y3711" s="66">
        <f>IFERROR(INDEX('Retasi Pricing'!F:F,MATCH('Entry Data'!AM3711,'Retasi Pricing'!E:E,0))*X3711,"")</f>
        <v>50000</v>
      </c>
      <c r="Z3711" s="62" t="s">
        <v>26</v>
      </c>
      <c r="AA3711" s="62" t="s">
        <v>27</v>
      </c>
      <c r="AB3711" s="32"/>
      <c r="AC3711" s="32" t="s">
        <v>192</v>
      </c>
      <c r="AD3711" s="32" t="str">
        <f t="shared" si="1032"/>
        <v/>
      </c>
      <c r="AF3711" s="5" t="str">
        <f t="shared" si="1033"/>
        <v>awaluddin44206</v>
      </c>
      <c r="AG3711" s="5" t="str">
        <f t="shared" si="1034"/>
        <v>BMJ 06744206UTARANIGHT</v>
      </c>
      <c r="AH3711" s="5" t="str">
        <f t="shared" si="1035"/>
        <v>awaluddin44206UTARANIGHT</v>
      </c>
      <c r="AI3711" s="5" t="str">
        <f t="shared" si="1036"/>
        <v>BMJ 06744206NIGHT</v>
      </c>
      <c r="AJ3711" s="5" t="str">
        <f t="shared" si="1037"/>
        <v>awaluddin44206NIGHT</v>
      </c>
      <c r="AK3711" s="5" t="str">
        <f t="shared" si="1038"/>
        <v>awaluddinBMJ</v>
      </c>
      <c r="AL3711" s="5" t="str">
        <f t="shared" si="1040"/>
        <v>4UTARA</v>
      </c>
      <c r="AM3711" s="5" t="str">
        <f t="shared" si="1041"/>
        <v>1 &gt; 4UTARA10 RODA</v>
      </c>
      <c r="AN3711" s="5" t="str">
        <f t="shared" si="1042"/>
        <v>awaluddinBMJ1 &gt; 4UTARA10 RODA</v>
      </c>
      <c r="AO3711" s="5" t="str">
        <f t="shared" si="1043"/>
        <v>awaluddin1 &gt; 4UTARA10 RODA</v>
      </c>
      <c r="AP3711" s="5" t="str">
        <f t="shared" si="1044"/>
        <v>44206NIGHT</v>
      </c>
    </row>
    <row r="3712" spans="1:42" x14ac:dyDescent="0.3">
      <c r="A3712" s="33">
        <v>1</v>
      </c>
      <c r="B3712" s="33"/>
      <c r="C3712" s="70">
        <v>44206</v>
      </c>
      <c r="D3712" s="71" t="s">
        <v>87</v>
      </c>
      <c r="E3712" s="70">
        <v>44206</v>
      </c>
      <c r="F3712" s="71">
        <v>5169143</v>
      </c>
      <c r="G3712" s="33" t="s">
        <v>20</v>
      </c>
      <c r="H3712" s="33" t="s">
        <v>21</v>
      </c>
      <c r="I3712" s="33" t="s">
        <v>51</v>
      </c>
      <c r="J3712" s="33" t="s">
        <v>46</v>
      </c>
      <c r="K3712" s="63" t="s">
        <v>75</v>
      </c>
      <c r="L3712" s="32" t="str">
        <f t="shared" si="1045"/>
        <v>FM260JD</v>
      </c>
      <c r="M3712" s="32" t="str">
        <f t="shared" si="1046"/>
        <v>BMJ</v>
      </c>
      <c r="N3712" s="32" t="str">
        <f t="shared" si="1047"/>
        <v>10 RODA</v>
      </c>
      <c r="O3712" s="146">
        <v>0.99363425925925919</v>
      </c>
      <c r="P3712" s="65">
        <v>0.99952546296296296</v>
      </c>
      <c r="Q3712" s="65"/>
      <c r="R3712" s="66">
        <v>1</v>
      </c>
      <c r="S3712" s="66">
        <v>39580</v>
      </c>
      <c r="T3712" s="66">
        <v>14340</v>
      </c>
      <c r="U3712" s="67">
        <f t="shared" si="1039"/>
        <v>25.24</v>
      </c>
      <c r="V3712" s="66">
        <f t="shared" si="1030"/>
        <v>492028.55999999994</v>
      </c>
      <c r="W3712" s="66" t="str">
        <f t="shared" si="1031"/>
        <v>1 &gt; 4</v>
      </c>
      <c r="X3712" s="66">
        <f>A3712+SUMIFS(Presensi!F:F,Presensi!E:E,'Entry Data'!AP3712)</f>
        <v>2</v>
      </c>
      <c r="Y3712" s="66">
        <f>IFERROR(INDEX('Retasi Pricing'!F:F,MATCH('Entry Data'!AM3712,'Retasi Pricing'!E:E,0))*X3712,"")</f>
        <v>50000</v>
      </c>
      <c r="Z3712" s="62" t="s">
        <v>26</v>
      </c>
      <c r="AA3712" s="62" t="s">
        <v>27</v>
      </c>
      <c r="AB3712" s="32"/>
      <c r="AC3712" s="32" t="s">
        <v>192</v>
      </c>
      <c r="AD3712" s="32" t="str">
        <f t="shared" si="1032"/>
        <v/>
      </c>
      <c r="AF3712" s="5" t="str">
        <f t="shared" si="1033"/>
        <v>awaluddin44206</v>
      </c>
      <c r="AG3712" s="5" t="str">
        <f t="shared" si="1034"/>
        <v>BMJ 06744206UTARANIGHT</v>
      </c>
      <c r="AH3712" s="5" t="str">
        <f t="shared" si="1035"/>
        <v>awaluddin44206UTARANIGHT</v>
      </c>
      <c r="AI3712" s="5" t="str">
        <f t="shared" si="1036"/>
        <v>BMJ 06744206NIGHT</v>
      </c>
      <c r="AJ3712" s="5" t="str">
        <f t="shared" si="1037"/>
        <v>awaluddin44206NIGHT</v>
      </c>
      <c r="AK3712" s="5" t="str">
        <f t="shared" si="1038"/>
        <v>awaluddinBMJ</v>
      </c>
      <c r="AL3712" s="5" t="str">
        <f t="shared" si="1040"/>
        <v>1UTARA</v>
      </c>
      <c r="AM3712" s="5" t="str">
        <f t="shared" si="1041"/>
        <v>1 &gt; 4UTARA10 RODA</v>
      </c>
      <c r="AN3712" s="5" t="str">
        <f t="shared" si="1042"/>
        <v>awaluddinBMJ1 &gt; 4UTARA10 RODA</v>
      </c>
      <c r="AO3712" s="5" t="str">
        <f t="shared" si="1043"/>
        <v>awaluddin1 &gt; 4UTARA10 RODA</v>
      </c>
      <c r="AP3712" s="5" t="str">
        <f t="shared" si="1044"/>
        <v>44206NIGHT</v>
      </c>
    </row>
    <row r="3713" spans="1:42" x14ac:dyDescent="0.3">
      <c r="A3713" s="33">
        <v>1</v>
      </c>
      <c r="B3713" s="33"/>
      <c r="C3713" s="70">
        <v>44206</v>
      </c>
      <c r="D3713" s="71" t="s">
        <v>87</v>
      </c>
      <c r="E3713" s="70">
        <v>44207</v>
      </c>
      <c r="F3713" s="71">
        <v>5169160</v>
      </c>
      <c r="G3713" s="33" t="s">
        <v>20</v>
      </c>
      <c r="H3713" s="33" t="s">
        <v>21</v>
      </c>
      <c r="I3713" s="33" t="s">
        <v>51</v>
      </c>
      <c r="J3713" s="33" t="s">
        <v>46</v>
      </c>
      <c r="K3713" s="63" t="s">
        <v>77</v>
      </c>
      <c r="L3713" s="32" t="str">
        <f t="shared" si="1045"/>
        <v>FM260JD</v>
      </c>
      <c r="M3713" s="32" t="str">
        <f t="shared" si="1046"/>
        <v>BMJ</v>
      </c>
      <c r="N3713" s="32" t="str">
        <f t="shared" si="1047"/>
        <v>10 RODA</v>
      </c>
      <c r="O3713" s="146">
        <v>6.3773148148148148E-3</v>
      </c>
      <c r="P3713" s="65">
        <v>6.3773148148148148E-3</v>
      </c>
      <c r="Q3713" s="65"/>
      <c r="R3713" s="66">
        <v>4</v>
      </c>
      <c r="S3713" s="66">
        <v>39860</v>
      </c>
      <c r="T3713" s="66">
        <v>14680</v>
      </c>
      <c r="U3713" s="67">
        <f t="shared" si="1039"/>
        <v>25.18</v>
      </c>
      <c r="V3713" s="66">
        <f t="shared" si="1030"/>
        <v>490858.92</v>
      </c>
      <c r="W3713" s="66" t="str">
        <f t="shared" si="1031"/>
        <v>1 &gt; 4</v>
      </c>
      <c r="X3713" s="66">
        <f>A3713+SUMIFS(Presensi!F:F,Presensi!E:E,'Entry Data'!AP3713)</f>
        <v>2</v>
      </c>
      <c r="Y3713" s="66">
        <f>IFERROR(INDEX('Retasi Pricing'!F:F,MATCH('Entry Data'!AM3713,'Retasi Pricing'!E:E,0))*X3713,"")</f>
        <v>50000</v>
      </c>
      <c r="Z3713" s="62" t="s">
        <v>26</v>
      </c>
      <c r="AA3713" s="62" t="s">
        <v>27</v>
      </c>
      <c r="AB3713" s="32"/>
      <c r="AC3713" s="32" t="s">
        <v>195</v>
      </c>
      <c r="AD3713" s="32" t="str">
        <f t="shared" si="1032"/>
        <v/>
      </c>
      <c r="AF3713" s="5" t="str">
        <f t="shared" si="1033"/>
        <v>m.andri44206</v>
      </c>
      <c r="AG3713" s="5" t="str">
        <f t="shared" si="1034"/>
        <v>BMJ 06844206UTARANIGHT</v>
      </c>
      <c r="AH3713" s="5" t="str">
        <f t="shared" si="1035"/>
        <v>m.andri44206UTARANIGHT</v>
      </c>
      <c r="AI3713" s="5" t="str">
        <f t="shared" si="1036"/>
        <v>BMJ 06844206NIGHT</v>
      </c>
      <c r="AJ3713" s="5" t="str">
        <f t="shared" si="1037"/>
        <v>m.andri44206NIGHT</v>
      </c>
      <c r="AK3713" s="5" t="str">
        <f t="shared" si="1038"/>
        <v>m.andriBMJ</v>
      </c>
      <c r="AL3713" s="5" t="str">
        <f t="shared" si="1040"/>
        <v>4UTARA</v>
      </c>
      <c r="AM3713" s="5" t="str">
        <f t="shared" si="1041"/>
        <v>1 &gt; 4UTARA10 RODA</v>
      </c>
      <c r="AN3713" s="5" t="str">
        <f t="shared" si="1042"/>
        <v>m.andriBMJ1 &gt; 4UTARA10 RODA</v>
      </c>
      <c r="AO3713" s="5" t="str">
        <f t="shared" si="1043"/>
        <v>m.andri1 &gt; 4UTARA10 RODA</v>
      </c>
      <c r="AP3713" s="5" t="str">
        <f t="shared" si="1044"/>
        <v>44206NIGHT</v>
      </c>
    </row>
    <row r="3714" spans="1:42" x14ac:dyDescent="0.3">
      <c r="A3714" s="33">
        <v>1</v>
      </c>
      <c r="B3714" s="33"/>
      <c r="C3714" s="70">
        <v>44206</v>
      </c>
      <c r="D3714" s="71" t="s">
        <v>87</v>
      </c>
      <c r="E3714" s="70">
        <v>44207</v>
      </c>
      <c r="F3714" s="71">
        <v>5169225</v>
      </c>
      <c r="G3714" s="33" t="s">
        <v>20</v>
      </c>
      <c r="H3714" s="33" t="s">
        <v>21</v>
      </c>
      <c r="I3714" s="33" t="s">
        <v>51</v>
      </c>
      <c r="J3714" s="33" t="s">
        <v>46</v>
      </c>
      <c r="K3714" s="63" t="s">
        <v>77</v>
      </c>
      <c r="L3714" s="32" t="str">
        <f t="shared" si="1045"/>
        <v>FM260JD</v>
      </c>
      <c r="M3714" s="32" t="str">
        <f t="shared" si="1046"/>
        <v>BMJ</v>
      </c>
      <c r="N3714" s="32" t="str">
        <f t="shared" si="1047"/>
        <v>10 RODA</v>
      </c>
      <c r="O3714" s="146">
        <v>8.9560185185185173E-2</v>
      </c>
      <c r="P3714" s="65">
        <v>8.9560185185185173E-2</v>
      </c>
      <c r="Q3714" s="65"/>
      <c r="R3714" s="66">
        <v>5</v>
      </c>
      <c r="S3714" s="66">
        <v>40200</v>
      </c>
      <c r="T3714" s="66">
        <v>14680</v>
      </c>
      <c r="U3714" s="67">
        <f t="shared" si="1039"/>
        <v>25.52</v>
      </c>
      <c r="V3714" s="66">
        <f t="shared" si="1030"/>
        <v>497486.87999999995</v>
      </c>
      <c r="W3714" s="66" t="str">
        <f t="shared" si="1031"/>
        <v>&gt; 5</v>
      </c>
      <c r="X3714" s="66">
        <f>A3714+SUMIFS(Presensi!F:F,Presensi!E:E,'Entry Data'!AP3714)</f>
        <v>2</v>
      </c>
      <c r="Y3714" s="66">
        <f>IFERROR(INDEX('Retasi Pricing'!F:F,MATCH('Entry Data'!AM3714,'Retasi Pricing'!E:E,0))*X3714,"")</f>
        <v>55300</v>
      </c>
      <c r="Z3714" s="62" t="s">
        <v>26</v>
      </c>
      <c r="AA3714" s="62" t="s">
        <v>27</v>
      </c>
      <c r="AB3714" s="32"/>
      <c r="AC3714" s="32" t="s">
        <v>195</v>
      </c>
      <c r="AD3714" s="32" t="str">
        <f t="shared" si="1032"/>
        <v/>
      </c>
      <c r="AF3714" s="5" t="str">
        <f t="shared" si="1033"/>
        <v>m.andri44206</v>
      </c>
      <c r="AG3714" s="5" t="str">
        <f t="shared" si="1034"/>
        <v>BMJ 06844206UTARANIGHT</v>
      </c>
      <c r="AH3714" s="5" t="str">
        <f t="shared" si="1035"/>
        <v>m.andri44206UTARANIGHT</v>
      </c>
      <c r="AI3714" s="5" t="str">
        <f t="shared" si="1036"/>
        <v>BMJ 06844206NIGHT</v>
      </c>
      <c r="AJ3714" s="5" t="str">
        <f t="shared" si="1037"/>
        <v>m.andri44206NIGHT</v>
      </c>
      <c r="AK3714" s="5" t="str">
        <f t="shared" si="1038"/>
        <v>m.andriBMJ</v>
      </c>
      <c r="AL3714" s="5" t="str">
        <f t="shared" si="1040"/>
        <v>5UTARA</v>
      </c>
      <c r="AM3714" s="5" t="str">
        <f t="shared" si="1041"/>
        <v>&gt; 5UTARA10 RODA</v>
      </c>
      <c r="AN3714" s="5" t="str">
        <f t="shared" si="1042"/>
        <v>m.andriBMJ&gt; 5UTARA10 RODA</v>
      </c>
      <c r="AO3714" s="5" t="str">
        <f t="shared" si="1043"/>
        <v>m.andri&gt; 5UTARA10 RODA</v>
      </c>
      <c r="AP3714" s="5" t="str">
        <f t="shared" si="1044"/>
        <v>44206NIGHT</v>
      </c>
    </row>
    <row r="3715" spans="1:42" x14ac:dyDescent="0.3">
      <c r="A3715" s="33">
        <v>1</v>
      </c>
      <c r="B3715" s="33"/>
      <c r="C3715" s="70">
        <v>44206</v>
      </c>
      <c r="D3715" s="71" t="s">
        <v>87</v>
      </c>
      <c r="E3715" s="70">
        <v>44207</v>
      </c>
      <c r="F3715" s="71">
        <v>5169297</v>
      </c>
      <c r="G3715" s="33" t="s">
        <v>20</v>
      </c>
      <c r="H3715" s="33" t="s">
        <v>21</v>
      </c>
      <c r="I3715" s="33" t="s">
        <v>51</v>
      </c>
      <c r="J3715" s="33" t="s">
        <v>46</v>
      </c>
      <c r="K3715" s="63" t="s">
        <v>77</v>
      </c>
      <c r="L3715" s="32" t="str">
        <f t="shared" si="1045"/>
        <v>FM260JD</v>
      </c>
      <c r="M3715" s="32" t="str">
        <f t="shared" si="1046"/>
        <v>BMJ</v>
      </c>
      <c r="N3715" s="32" t="str">
        <f t="shared" si="1047"/>
        <v>10 RODA</v>
      </c>
      <c r="O3715" s="146">
        <v>0.14855324074074075</v>
      </c>
      <c r="P3715" s="65">
        <v>0.14855324074074075</v>
      </c>
      <c r="Q3715" s="65"/>
      <c r="R3715" s="66">
        <v>6</v>
      </c>
      <c r="S3715" s="66">
        <v>39640</v>
      </c>
      <c r="T3715" s="66">
        <v>14680</v>
      </c>
      <c r="U3715" s="67">
        <f t="shared" si="1039"/>
        <v>24.96</v>
      </c>
      <c r="V3715" s="66">
        <f t="shared" si="1030"/>
        <v>486570.23999999999</v>
      </c>
      <c r="W3715" s="66" t="str">
        <f t="shared" si="1031"/>
        <v>&gt; 6</v>
      </c>
      <c r="X3715" s="66">
        <f>A3715+SUMIFS(Presensi!F:F,Presensi!E:E,'Entry Data'!AP3715)</f>
        <v>2</v>
      </c>
      <c r="Y3715" s="66">
        <f>IFERROR(INDEX('Retasi Pricing'!F:F,MATCH('Entry Data'!AM3715,'Retasi Pricing'!E:E,0))*X3715,"")</f>
        <v>61600</v>
      </c>
      <c r="Z3715" s="62" t="s">
        <v>26</v>
      </c>
      <c r="AA3715" s="62" t="s">
        <v>27</v>
      </c>
      <c r="AB3715" s="32"/>
      <c r="AC3715" s="32" t="s">
        <v>195</v>
      </c>
      <c r="AD3715" s="32" t="str">
        <f t="shared" si="1032"/>
        <v/>
      </c>
      <c r="AF3715" s="5" t="str">
        <f t="shared" si="1033"/>
        <v>m.andri44206</v>
      </c>
      <c r="AG3715" s="5" t="str">
        <f t="shared" si="1034"/>
        <v>BMJ 06844206UTARANIGHT</v>
      </c>
      <c r="AH3715" s="5" t="str">
        <f t="shared" si="1035"/>
        <v>m.andri44206UTARANIGHT</v>
      </c>
      <c r="AI3715" s="5" t="str">
        <f t="shared" si="1036"/>
        <v>BMJ 06844206NIGHT</v>
      </c>
      <c r="AJ3715" s="5" t="str">
        <f t="shared" si="1037"/>
        <v>m.andri44206NIGHT</v>
      </c>
      <c r="AK3715" s="5" t="str">
        <f t="shared" si="1038"/>
        <v>m.andriBMJ</v>
      </c>
      <c r="AL3715" s="5" t="str">
        <f t="shared" si="1040"/>
        <v>6UTARA</v>
      </c>
      <c r="AM3715" s="5" t="str">
        <f t="shared" si="1041"/>
        <v>&gt; 6UTARA10 RODA</v>
      </c>
      <c r="AN3715" s="5" t="str">
        <f t="shared" si="1042"/>
        <v>m.andriBMJ&gt; 6UTARA10 RODA</v>
      </c>
      <c r="AO3715" s="5" t="str">
        <f t="shared" si="1043"/>
        <v>m.andri&gt; 6UTARA10 RODA</v>
      </c>
      <c r="AP3715" s="5" t="str">
        <f t="shared" si="1044"/>
        <v>44206NIGHT</v>
      </c>
    </row>
    <row r="3716" spans="1:42" x14ac:dyDescent="0.3">
      <c r="A3716" s="33">
        <v>1</v>
      </c>
      <c r="B3716" s="33"/>
      <c r="C3716" s="70">
        <v>44206</v>
      </c>
      <c r="D3716" s="71" t="s">
        <v>87</v>
      </c>
      <c r="E3716" s="70">
        <v>44207</v>
      </c>
      <c r="F3716" s="71">
        <v>5169361</v>
      </c>
      <c r="G3716" s="33" t="s">
        <v>20</v>
      </c>
      <c r="H3716" s="33" t="s">
        <v>21</v>
      </c>
      <c r="I3716" s="33" t="s">
        <v>170</v>
      </c>
      <c r="J3716" s="33" t="s">
        <v>23</v>
      </c>
      <c r="K3716" s="63" t="s">
        <v>77</v>
      </c>
      <c r="L3716" s="32" t="str">
        <f t="shared" si="1045"/>
        <v>FM260JD</v>
      </c>
      <c r="M3716" s="32" t="str">
        <f t="shared" si="1046"/>
        <v>BMJ</v>
      </c>
      <c r="N3716" s="32" t="str">
        <f t="shared" si="1047"/>
        <v>10 RODA</v>
      </c>
      <c r="O3716" s="146">
        <v>0.21543981481481481</v>
      </c>
      <c r="P3716" s="65">
        <v>0.21543981481481481</v>
      </c>
      <c r="Q3716" s="65"/>
      <c r="R3716" s="66">
        <v>7</v>
      </c>
      <c r="S3716" s="66">
        <v>41420</v>
      </c>
      <c r="T3716" s="66">
        <v>14680</v>
      </c>
      <c r="U3716" s="67">
        <f t="shared" si="1039"/>
        <v>26.74</v>
      </c>
      <c r="V3716" s="66">
        <f t="shared" si="1030"/>
        <v>521269.55999999994</v>
      </c>
      <c r="W3716" s="66" t="str">
        <f t="shared" si="1031"/>
        <v>7 &gt;</v>
      </c>
      <c r="X3716" s="66">
        <f>A3716+SUMIFS(Presensi!F:F,Presensi!E:E,'Entry Data'!AP3716)</f>
        <v>2</v>
      </c>
      <c r="Y3716" s="66">
        <f>IFERROR(INDEX('Retasi Pricing'!F:F,MATCH('Entry Data'!AM3716,'Retasi Pricing'!E:E,0))*X3716,"")</f>
        <v>75500</v>
      </c>
      <c r="Z3716" s="62" t="s">
        <v>26</v>
      </c>
      <c r="AA3716" s="62" t="s">
        <v>27</v>
      </c>
      <c r="AB3716" s="32"/>
      <c r="AC3716" s="32" t="s">
        <v>195</v>
      </c>
      <c r="AD3716" s="32" t="str">
        <f t="shared" si="1032"/>
        <v/>
      </c>
      <c r="AF3716" s="5" t="str">
        <f t="shared" si="1033"/>
        <v>m.andri44206</v>
      </c>
      <c r="AG3716" s="5" t="str">
        <f t="shared" si="1034"/>
        <v>BMJ 06844206UTARANIGHT</v>
      </c>
      <c r="AH3716" s="5" t="str">
        <f t="shared" si="1035"/>
        <v>m.andri44206UTARANIGHT</v>
      </c>
      <c r="AI3716" s="5" t="str">
        <f t="shared" si="1036"/>
        <v>BMJ 06844206NIGHT</v>
      </c>
      <c r="AJ3716" s="5" t="str">
        <f t="shared" si="1037"/>
        <v>m.andri44206NIGHT</v>
      </c>
      <c r="AK3716" s="5" t="str">
        <f t="shared" si="1038"/>
        <v>m.andriBMJ</v>
      </c>
      <c r="AL3716" s="5" t="str">
        <f t="shared" si="1040"/>
        <v>7UTARA</v>
      </c>
      <c r="AM3716" s="5" t="str">
        <f t="shared" si="1041"/>
        <v>7 &gt;UTARA10 RODA</v>
      </c>
      <c r="AN3716" s="5" t="str">
        <f t="shared" si="1042"/>
        <v>m.andriBMJ7 &gt;UTARA10 RODA</v>
      </c>
      <c r="AO3716" s="5" t="str">
        <f t="shared" si="1043"/>
        <v>m.andri7 &gt;UTARA10 RODA</v>
      </c>
      <c r="AP3716" s="5" t="str">
        <f t="shared" si="1044"/>
        <v>44206NIGHT</v>
      </c>
    </row>
    <row r="3717" spans="1:42" x14ac:dyDescent="0.3">
      <c r="A3717" s="33">
        <v>1</v>
      </c>
      <c r="B3717" s="33"/>
      <c r="C3717" s="70">
        <v>44206</v>
      </c>
      <c r="D3717" s="71" t="s">
        <v>87</v>
      </c>
      <c r="E3717" s="70">
        <v>44206</v>
      </c>
      <c r="F3717" s="71">
        <v>5168948</v>
      </c>
      <c r="G3717" s="33" t="s">
        <v>20</v>
      </c>
      <c r="H3717" s="33" t="s">
        <v>21</v>
      </c>
      <c r="I3717" s="33" t="s">
        <v>51</v>
      </c>
      <c r="J3717" s="33" t="s">
        <v>46</v>
      </c>
      <c r="K3717" s="63" t="s">
        <v>77</v>
      </c>
      <c r="L3717" s="32" t="str">
        <f t="shared" si="1045"/>
        <v>FM260JD</v>
      </c>
      <c r="M3717" s="32" t="str">
        <f t="shared" si="1046"/>
        <v>BMJ</v>
      </c>
      <c r="N3717" s="32" t="str">
        <f t="shared" si="1047"/>
        <v>10 RODA</v>
      </c>
      <c r="O3717" s="146">
        <v>0.83696759259259268</v>
      </c>
      <c r="P3717" s="65">
        <v>0.84262731481481479</v>
      </c>
      <c r="Q3717" s="65"/>
      <c r="R3717" s="66">
        <v>1</v>
      </c>
      <c r="S3717" s="66">
        <v>39140</v>
      </c>
      <c r="T3717" s="66">
        <v>14680</v>
      </c>
      <c r="U3717" s="67">
        <f t="shared" si="1039"/>
        <v>24.46</v>
      </c>
      <c r="V3717" s="66">
        <f t="shared" si="1030"/>
        <v>476823.24</v>
      </c>
      <c r="W3717" s="66" t="str">
        <f t="shared" si="1031"/>
        <v>1 &gt; 4</v>
      </c>
      <c r="X3717" s="66">
        <f>A3717+SUMIFS(Presensi!F:F,Presensi!E:E,'Entry Data'!AP3717)</f>
        <v>2</v>
      </c>
      <c r="Y3717" s="66">
        <f>IFERROR(INDEX('Retasi Pricing'!F:F,MATCH('Entry Data'!AM3717,'Retasi Pricing'!E:E,0))*X3717,"")</f>
        <v>50000</v>
      </c>
      <c r="Z3717" s="62" t="s">
        <v>26</v>
      </c>
      <c r="AA3717" s="62" t="s">
        <v>27</v>
      </c>
      <c r="AB3717" s="32"/>
      <c r="AC3717" s="32" t="s">
        <v>195</v>
      </c>
      <c r="AD3717" s="32" t="str">
        <f t="shared" si="1032"/>
        <v/>
      </c>
      <c r="AF3717" s="5" t="str">
        <f t="shared" si="1033"/>
        <v>m.andri44206</v>
      </c>
      <c r="AG3717" s="5" t="str">
        <f t="shared" si="1034"/>
        <v>BMJ 06844206UTARANIGHT</v>
      </c>
      <c r="AH3717" s="5" t="str">
        <f t="shared" si="1035"/>
        <v>m.andri44206UTARANIGHT</v>
      </c>
      <c r="AI3717" s="5" t="str">
        <f t="shared" si="1036"/>
        <v>BMJ 06844206NIGHT</v>
      </c>
      <c r="AJ3717" s="5" t="str">
        <f t="shared" si="1037"/>
        <v>m.andri44206NIGHT</v>
      </c>
      <c r="AK3717" s="5" t="str">
        <f t="shared" si="1038"/>
        <v>m.andriBMJ</v>
      </c>
      <c r="AL3717" s="5" t="str">
        <f t="shared" si="1040"/>
        <v>1UTARA</v>
      </c>
      <c r="AM3717" s="5" t="str">
        <f t="shared" si="1041"/>
        <v>1 &gt; 4UTARA10 RODA</v>
      </c>
      <c r="AN3717" s="5" t="str">
        <f t="shared" si="1042"/>
        <v>m.andriBMJ1 &gt; 4UTARA10 RODA</v>
      </c>
      <c r="AO3717" s="5" t="str">
        <f t="shared" si="1043"/>
        <v>m.andri1 &gt; 4UTARA10 RODA</v>
      </c>
      <c r="AP3717" s="5" t="str">
        <f t="shared" si="1044"/>
        <v>44206NIGHT</v>
      </c>
    </row>
    <row r="3718" spans="1:42" x14ac:dyDescent="0.3">
      <c r="A3718" s="33">
        <v>1</v>
      </c>
      <c r="B3718" s="33"/>
      <c r="C3718" s="70">
        <v>44206</v>
      </c>
      <c r="D3718" s="71" t="s">
        <v>87</v>
      </c>
      <c r="E3718" s="70">
        <v>44206</v>
      </c>
      <c r="F3718" s="71">
        <v>5169022</v>
      </c>
      <c r="G3718" s="33" t="s">
        <v>20</v>
      </c>
      <c r="H3718" s="33" t="s">
        <v>21</v>
      </c>
      <c r="I3718" s="33" t="s">
        <v>123</v>
      </c>
      <c r="J3718" s="33" t="s">
        <v>46</v>
      </c>
      <c r="K3718" s="63" t="s">
        <v>77</v>
      </c>
      <c r="L3718" s="32" t="str">
        <f t="shared" si="1045"/>
        <v>FM260JD</v>
      </c>
      <c r="M3718" s="32" t="str">
        <f t="shared" si="1046"/>
        <v>BMJ</v>
      </c>
      <c r="N3718" s="32" t="str">
        <f t="shared" si="1047"/>
        <v>10 RODA</v>
      </c>
      <c r="O3718" s="146">
        <v>0.89443287037037045</v>
      </c>
      <c r="P3718" s="65">
        <v>0.89443287037037045</v>
      </c>
      <c r="Q3718" s="65"/>
      <c r="R3718" s="66">
        <v>2</v>
      </c>
      <c r="S3718" s="66">
        <v>40140</v>
      </c>
      <c r="T3718" s="66">
        <v>14680</v>
      </c>
      <c r="U3718" s="67">
        <f t="shared" si="1039"/>
        <v>25.46</v>
      </c>
      <c r="V3718" s="66">
        <f t="shared" si="1030"/>
        <v>496317.24</v>
      </c>
      <c r="W3718" s="66" t="str">
        <f t="shared" si="1031"/>
        <v>1 &gt; 4</v>
      </c>
      <c r="X3718" s="66">
        <f>A3718+SUMIFS(Presensi!F:F,Presensi!E:E,'Entry Data'!AP3718)</f>
        <v>2</v>
      </c>
      <c r="Y3718" s="66">
        <f>IFERROR(INDEX('Retasi Pricing'!F:F,MATCH('Entry Data'!AM3718,'Retasi Pricing'!E:E,0))*X3718,"")</f>
        <v>50000</v>
      </c>
      <c r="Z3718" s="62" t="s">
        <v>26</v>
      </c>
      <c r="AA3718" s="62" t="s">
        <v>27</v>
      </c>
      <c r="AB3718" s="32"/>
      <c r="AC3718" s="32" t="s">
        <v>195</v>
      </c>
      <c r="AD3718" s="32" t="str">
        <f t="shared" si="1032"/>
        <v/>
      </c>
      <c r="AF3718" s="5" t="str">
        <f t="shared" si="1033"/>
        <v>m.andri44206</v>
      </c>
      <c r="AG3718" s="5" t="str">
        <f t="shared" si="1034"/>
        <v>BMJ 06844206UTARANIGHT</v>
      </c>
      <c r="AH3718" s="5" t="str">
        <f t="shared" si="1035"/>
        <v>m.andri44206UTARANIGHT</v>
      </c>
      <c r="AI3718" s="5" t="str">
        <f t="shared" si="1036"/>
        <v>BMJ 06844206NIGHT</v>
      </c>
      <c r="AJ3718" s="5" t="str">
        <f t="shared" si="1037"/>
        <v>m.andri44206NIGHT</v>
      </c>
      <c r="AK3718" s="5" t="str">
        <f t="shared" si="1038"/>
        <v>m.andriBMJ</v>
      </c>
      <c r="AL3718" s="5" t="str">
        <f t="shared" si="1040"/>
        <v>2UTARA</v>
      </c>
      <c r="AM3718" s="5" t="str">
        <f t="shared" si="1041"/>
        <v>1 &gt; 4UTARA10 RODA</v>
      </c>
      <c r="AN3718" s="5" t="str">
        <f t="shared" si="1042"/>
        <v>m.andriBMJ1 &gt; 4UTARA10 RODA</v>
      </c>
      <c r="AO3718" s="5" t="str">
        <f t="shared" si="1043"/>
        <v>m.andri1 &gt; 4UTARA10 RODA</v>
      </c>
      <c r="AP3718" s="5" t="str">
        <f t="shared" si="1044"/>
        <v>44206NIGHT</v>
      </c>
    </row>
    <row r="3719" spans="1:42" x14ac:dyDescent="0.3">
      <c r="A3719" s="33">
        <v>1</v>
      </c>
      <c r="B3719" s="33"/>
      <c r="C3719" s="70">
        <v>44206</v>
      </c>
      <c r="D3719" s="71" t="s">
        <v>87</v>
      </c>
      <c r="E3719" s="70">
        <v>44206</v>
      </c>
      <c r="F3719" s="71">
        <v>5169086</v>
      </c>
      <c r="G3719" s="33" t="s">
        <v>20</v>
      </c>
      <c r="H3719" s="33" t="s">
        <v>21</v>
      </c>
      <c r="I3719" s="33" t="s">
        <v>51</v>
      </c>
      <c r="J3719" s="33" t="s">
        <v>46</v>
      </c>
      <c r="K3719" s="63" t="s">
        <v>77</v>
      </c>
      <c r="L3719" s="32" t="str">
        <f t="shared" si="1045"/>
        <v>FM260JD</v>
      </c>
      <c r="M3719" s="32" t="str">
        <f t="shared" si="1046"/>
        <v>BMJ</v>
      </c>
      <c r="N3719" s="32" t="str">
        <f t="shared" si="1047"/>
        <v>10 RODA</v>
      </c>
      <c r="O3719" s="146">
        <v>0.94839120370370367</v>
      </c>
      <c r="P3719" s="65">
        <v>0.94839120370370367</v>
      </c>
      <c r="Q3719" s="65"/>
      <c r="R3719" s="66">
        <v>3</v>
      </c>
      <c r="S3719" s="66">
        <v>40400</v>
      </c>
      <c r="T3719" s="66">
        <v>14680</v>
      </c>
      <c r="U3719" s="67">
        <f t="shared" si="1039"/>
        <v>25.72</v>
      </c>
      <c r="V3719" s="66">
        <f t="shared" si="1030"/>
        <v>501385.68</v>
      </c>
      <c r="W3719" s="66" t="str">
        <f t="shared" si="1031"/>
        <v>1 &gt; 4</v>
      </c>
      <c r="X3719" s="66">
        <f>A3719+SUMIFS(Presensi!F:F,Presensi!E:E,'Entry Data'!AP3719)</f>
        <v>2</v>
      </c>
      <c r="Y3719" s="66">
        <f>IFERROR(INDEX('Retasi Pricing'!F:F,MATCH('Entry Data'!AM3719,'Retasi Pricing'!E:E,0))*X3719,"")</f>
        <v>50000</v>
      </c>
      <c r="Z3719" s="62" t="s">
        <v>26</v>
      </c>
      <c r="AA3719" s="62" t="s">
        <v>27</v>
      </c>
      <c r="AB3719" s="32"/>
      <c r="AC3719" s="32" t="s">
        <v>195</v>
      </c>
      <c r="AD3719" s="32" t="str">
        <f t="shared" si="1032"/>
        <v/>
      </c>
      <c r="AF3719" s="5" t="str">
        <f t="shared" si="1033"/>
        <v>m.andri44206</v>
      </c>
      <c r="AG3719" s="5" t="str">
        <f t="shared" si="1034"/>
        <v>BMJ 06844206UTARANIGHT</v>
      </c>
      <c r="AH3719" s="5" t="str">
        <f t="shared" si="1035"/>
        <v>m.andri44206UTARANIGHT</v>
      </c>
      <c r="AI3719" s="5" t="str">
        <f t="shared" si="1036"/>
        <v>BMJ 06844206NIGHT</v>
      </c>
      <c r="AJ3719" s="5" t="str">
        <f t="shared" si="1037"/>
        <v>m.andri44206NIGHT</v>
      </c>
      <c r="AK3719" s="5" t="str">
        <f t="shared" si="1038"/>
        <v>m.andriBMJ</v>
      </c>
      <c r="AL3719" s="5" t="str">
        <f t="shared" si="1040"/>
        <v>3UTARA</v>
      </c>
      <c r="AM3719" s="5" t="str">
        <f t="shared" si="1041"/>
        <v>1 &gt; 4UTARA10 RODA</v>
      </c>
      <c r="AN3719" s="5" t="str">
        <f t="shared" si="1042"/>
        <v>m.andriBMJ1 &gt; 4UTARA10 RODA</v>
      </c>
      <c r="AO3719" s="5" t="str">
        <f t="shared" si="1043"/>
        <v>m.andri1 &gt; 4UTARA10 RODA</v>
      </c>
      <c r="AP3719" s="5" t="str">
        <f t="shared" si="1044"/>
        <v>44206NIGHT</v>
      </c>
    </row>
    <row r="3720" spans="1:42" x14ac:dyDescent="0.3">
      <c r="A3720" s="33">
        <v>1</v>
      </c>
      <c r="B3720" s="33"/>
      <c r="C3720" s="70">
        <v>44206</v>
      </c>
      <c r="D3720" s="71" t="s">
        <v>87</v>
      </c>
      <c r="E3720" s="70">
        <v>44207</v>
      </c>
      <c r="F3720" s="71">
        <v>5169239</v>
      </c>
      <c r="G3720" s="33" t="s">
        <v>20</v>
      </c>
      <c r="H3720" s="33" t="s">
        <v>21</v>
      </c>
      <c r="I3720" s="33" t="s">
        <v>123</v>
      </c>
      <c r="J3720" s="33" t="s">
        <v>46</v>
      </c>
      <c r="K3720" s="63" t="s">
        <v>78</v>
      </c>
      <c r="L3720" s="32" t="str">
        <f t="shared" si="1045"/>
        <v>FM260JD</v>
      </c>
      <c r="M3720" s="32" t="str">
        <f t="shared" si="1046"/>
        <v>BMJ</v>
      </c>
      <c r="N3720" s="32" t="str">
        <f t="shared" si="1047"/>
        <v>10 RODA</v>
      </c>
      <c r="O3720" s="146">
        <v>9.5821759259259245E-2</v>
      </c>
      <c r="P3720" s="65">
        <v>9.5821759259259245E-2</v>
      </c>
      <c r="Q3720" s="65"/>
      <c r="R3720" s="66">
        <v>4</v>
      </c>
      <c r="S3720" s="66">
        <v>38540</v>
      </c>
      <c r="T3720" s="66">
        <v>14680</v>
      </c>
      <c r="U3720" s="67">
        <f t="shared" si="1039"/>
        <v>23.86</v>
      </c>
      <c r="V3720" s="66">
        <f t="shared" si="1030"/>
        <v>465126.83999999997</v>
      </c>
      <c r="W3720" s="66" t="str">
        <f t="shared" si="1031"/>
        <v>1 &gt; 4</v>
      </c>
      <c r="X3720" s="66">
        <f>A3720+SUMIFS(Presensi!F:F,Presensi!E:E,'Entry Data'!AP3720)</f>
        <v>2</v>
      </c>
      <c r="Y3720" s="66">
        <f>IFERROR(INDEX('Retasi Pricing'!F:F,MATCH('Entry Data'!AM3720,'Retasi Pricing'!E:E,0))*X3720,"")</f>
        <v>50000</v>
      </c>
      <c r="Z3720" s="62" t="s">
        <v>26</v>
      </c>
      <c r="AA3720" s="62" t="s">
        <v>27</v>
      </c>
      <c r="AB3720" s="32"/>
      <c r="AC3720" s="32" t="s">
        <v>265</v>
      </c>
      <c r="AD3720" s="32" t="str">
        <f t="shared" si="1032"/>
        <v/>
      </c>
      <c r="AF3720" s="5" t="str">
        <f t="shared" si="1033"/>
        <v>Dominikus Nong Yandris44206</v>
      </c>
      <c r="AG3720" s="5" t="str">
        <f t="shared" si="1034"/>
        <v>BMJ 06944206UTARANIGHT</v>
      </c>
      <c r="AH3720" s="5" t="str">
        <f t="shared" si="1035"/>
        <v>Dominikus Nong Yandris44206UTARANIGHT</v>
      </c>
      <c r="AI3720" s="5" t="str">
        <f t="shared" si="1036"/>
        <v>BMJ 06944206NIGHT</v>
      </c>
      <c r="AJ3720" s="5" t="str">
        <f t="shared" si="1037"/>
        <v>Dominikus Nong Yandris44206NIGHT</v>
      </c>
      <c r="AK3720" s="5" t="str">
        <f t="shared" si="1038"/>
        <v>Dominikus Nong YandrisBMJ</v>
      </c>
      <c r="AL3720" s="5" t="str">
        <f t="shared" si="1040"/>
        <v>4UTARA</v>
      </c>
      <c r="AM3720" s="5" t="str">
        <f t="shared" si="1041"/>
        <v>1 &gt; 4UTARA10 RODA</v>
      </c>
      <c r="AN3720" s="5" t="str">
        <f t="shared" si="1042"/>
        <v>Dominikus Nong YandrisBMJ1 &gt; 4UTARA10 RODA</v>
      </c>
      <c r="AO3720" s="5" t="str">
        <f t="shared" si="1043"/>
        <v>Dominikus Nong Yandris1 &gt; 4UTARA10 RODA</v>
      </c>
      <c r="AP3720" s="5" t="str">
        <f t="shared" si="1044"/>
        <v>44206NIGHT</v>
      </c>
    </row>
    <row r="3721" spans="1:42" x14ac:dyDescent="0.3">
      <c r="A3721" s="33">
        <v>1</v>
      </c>
      <c r="B3721" s="33"/>
      <c r="C3721" s="70">
        <v>44206</v>
      </c>
      <c r="D3721" s="71" t="s">
        <v>87</v>
      </c>
      <c r="E3721" s="70">
        <v>44207</v>
      </c>
      <c r="F3721" s="71">
        <v>5169301</v>
      </c>
      <c r="G3721" s="33" t="s">
        <v>20</v>
      </c>
      <c r="H3721" s="33" t="s">
        <v>21</v>
      </c>
      <c r="I3721" s="33" t="s">
        <v>51</v>
      </c>
      <c r="J3721" s="33" t="s">
        <v>46</v>
      </c>
      <c r="K3721" s="63" t="s">
        <v>78</v>
      </c>
      <c r="L3721" s="32" t="str">
        <f t="shared" si="1045"/>
        <v>FM260JD</v>
      </c>
      <c r="M3721" s="32" t="str">
        <f t="shared" si="1046"/>
        <v>BMJ</v>
      </c>
      <c r="N3721" s="32" t="str">
        <f t="shared" si="1047"/>
        <v>10 RODA</v>
      </c>
      <c r="O3721" s="146">
        <v>0.15292824074074074</v>
      </c>
      <c r="P3721" s="65">
        <v>0.15292824074074074</v>
      </c>
      <c r="Q3721" s="65"/>
      <c r="R3721" s="66">
        <v>5</v>
      </c>
      <c r="S3721" s="66">
        <v>42560</v>
      </c>
      <c r="T3721" s="66">
        <v>14680</v>
      </c>
      <c r="U3721" s="67">
        <f t="shared" si="1039"/>
        <v>27.88</v>
      </c>
      <c r="V3721" s="66">
        <f t="shared" si="1030"/>
        <v>543492.72</v>
      </c>
      <c r="W3721" s="66" t="str">
        <f t="shared" si="1031"/>
        <v>&gt; 5</v>
      </c>
      <c r="X3721" s="66">
        <f>A3721+SUMIFS(Presensi!F:F,Presensi!E:E,'Entry Data'!AP3721)</f>
        <v>2</v>
      </c>
      <c r="Y3721" s="66">
        <f>IFERROR(INDEX('Retasi Pricing'!F:F,MATCH('Entry Data'!AM3721,'Retasi Pricing'!E:E,0))*X3721,"")</f>
        <v>55300</v>
      </c>
      <c r="Z3721" s="62" t="s">
        <v>26</v>
      </c>
      <c r="AA3721" s="62" t="s">
        <v>27</v>
      </c>
      <c r="AB3721" s="32"/>
      <c r="AC3721" s="32" t="s">
        <v>265</v>
      </c>
      <c r="AD3721" s="32" t="str">
        <f t="shared" si="1032"/>
        <v/>
      </c>
      <c r="AF3721" s="5" t="str">
        <f t="shared" si="1033"/>
        <v>Dominikus Nong Yandris44206</v>
      </c>
      <c r="AG3721" s="5" t="str">
        <f t="shared" si="1034"/>
        <v>BMJ 06944206UTARANIGHT</v>
      </c>
      <c r="AH3721" s="5" t="str">
        <f t="shared" si="1035"/>
        <v>Dominikus Nong Yandris44206UTARANIGHT</v>
      </c>
      <c r="AI3721" s="5" t="str">
        <f t="shared" si="1036"/>
        <v>BMJ 06944206NIGHT</v>
      </c>
      <c r="AJ3721" s="5" t="str">
        <f t="shared" si="1037"/>
        <v>Dominikus Nong Yandris44206NIGHT</v>
      </c>
      <c r="AK3721" s="5" t="str">
        <f t="shared" si="1038"/>
        <v>Dominikus Nong YandrisBMJ</v>
      </c>
      <c r="AL3721" s="5" t="str">
        <f t="shared" si="1040"/>
        <v>5UTARA</v>
      </c>
      <c r="AM3721" s="5" t="str">
        <f t="shared" si="1041"/>
        <v>&gt; 5UTARA10 RODA</v>
      </c>
      <c r="AN3721" s="5" t="str">
        <f t="shared" si="1042"/>
        <v>Dominikus Nong YandrisBMJ&gt; 5UTARA10 RODA</v>
      </c>
      <c r="AO3721" s="5" t="str">
        <f t="shared" si="1043"/>
        <v>Dominikus Nong Yandris&gt; 5UTARA10 RODA</v>
      </c>
      <c r="AP3721" s="5" t="str">
        <f t="shared" si="1044"/>
        <v>44206NIGHT</v>
      </c>
    </row>
    <row r="3722" spans="1:42" x14ac:dyDescent="0.3">
      <c r="A3722" s="33">
        <v>1</v>
      </c>
      <c r="B3722" s="33"/>
      <c r="C3722" s="70">
        <v>44206</v>
      </c>
      <c r="D3722" s="71" t="s">
        <v>87</v>
      </c>
      <c r="E3722" s="70">
        <v>44207</v>
      </c>
      <c r="F3722" s="71">
        <v>5169373</v>
      </c>
      <c r="G3722" s="33" t="s">
        <v>20</v>
      </c>
      <c r="H3722" s="33" t="s">
        <v>21</v>
      </c>
      <c r="I3722" s="33" t="s">
        <v>123</v>
      </c>
      <c r="J3722" s="33" t="s">
        <v>46</v>
      </c>
      <c r="K3722" s="63" t="s">
        <v>78</v>
      </c>
      <c r="L3722" s="32" t="str">
        <f t="shared" si="1045"/>
        <v>FM260JD</v>
      </c>
      <c r="M3722" s="32" t="str">
        <f t="shared" si="1046"/>
        <v>BMJ</v>
      </c>
      <c r="N3722" s="32" t="str">
        <f t="shared" si="1047"/>
        <v>10 RODA</v>
      </c>
      <c r="O3722" s="146">
        <v>0.22616898148148148</v>
      </c>
      <c r="P3722" s="65">
        <v>0.22616898148148148</v>
      </c>
      <c r="Q3722" s="65"/>
      <c r="R3722" s="66">
        <v>6</v>
      </c>
      <c r="S3722" s="66">
        <v>39380</v>
      </c>
      <c r="T3722" s="66">
        <v>14680</v>
      </c>
      <c r="U3722" s="67">
        <f t="shared" si="1039"/>
        <v>24.7</v>
      </c>
      <c r="V3722" s="66">
        <f t="shared" ref="V3722:V3785" si="1048">IFERROR(VLOOKUP(L3722,harga,2,FALSE),"")*U3722*IFERROR(VLOOKUP(G3722,jarak,2,FALSE),"")</f>
        <v>481501.79999999993</v>
      </c>
      <c r="W3722" s="66" t="str">
        <f t="shared" ref="W3722:W3785" si="1049">IFERROR(VLOOKUP(AL3722,Code,2,FALSE),"")</f>
        <v>&gt; 6</v>
      </c>
      <c r="X3722" s="66">
        <f>A3722+SUMIFS(Presensi!F:F,Presensi!E:E,'Entry Data'!AP3722)</f>
        <v>2</v>
      </c>
      <c r="Y3722" s="66">
        <f>IFERROR(INDEX('Retasi Pricing'!F:F,MATCH('Entry Data'!AM3722,'Retasi Pricing'!E:E,0))*X3722,"")</f>
        <v>61600</v>
      </c>
      <c r="Z3722" s="62" t="s">
        <v>26</v>
      </c>
      <c r="AA3722" s="62" t="s">
        <v>27</v>
      </c>
      <c r="AB3722" s="32"/>
      <c r="AC3722" s="32" t="s">
        <v>265</v>
      </c>
      <c r="AD3722" s="32" t="str">
        <f t="shared" ref="AD3722:AD3785" si="1050">IFERROR(VLOOKUP(AC3722,driver,13,FALSE),"")</f>
        <v/>
      </c>
      <c r="AF3722" s="5" t="str">
        <f t="shared" ref="AF3722:AF3785" si="1051">AC3722&amp;C3722</f>
        <v>Dominikus Nong Yandris44206</v>
      </c>
      <c r="AG3722" s="5" t="str">
        <f t="shared" ref="AG3722:AG3785" si="1052">K3722&amp;C3722&amp;G3722&amp;D3722</f>
        <v>BMJ 06944206UTARANIGHT</v>
      </c>
      <c r="AH3722" s="5" t="str">
        <f t="shared" ref="AH3722:AH3785" si="1053">AC3722&amp;C3722&amp;G3722&amp;D3722</f>
        <v>Dominikus Nong Yandris44206UTARANIGHT</v>
      </c>
      <c r="AI3722" s="5" t="str">
        <f t="shared" ref="AI3722:AI3785" si="1054">K3722&amp;C3722&amp;D3722</f>
        <v>BMJ 06944206NIGHT</v>
      </c>
      <c r="AJ3722" s="5" t="str">
        <f t="shared" ref="AJ3722:AJ3785" si="1055">AC3722&amp;C3722&amp;D3722</f>
        <v>Dominikus Nong Yandris44206NIGHT</v>
      </c>
      <c r="AK3722" s="5" t="str">
        <f t="shared" ref="AK3722:AK3785" si="1056">AC3722&amp;M3722</f>
        <v>Dominikus Nong YandrisBMJ</v>
      </c>
      <c r="AL3722" s="5" t="str">
        <f t="shared" si="1040"/>
        <v>6UTARA</v>
      </c>
      <c r="AM3722" s="5" t="str">
        <f t="shared" si="1041"/>
        <v>&gt; 6UTARA10 RODA</v>
      </c>
      <c r="AN3722" s="5" t="str">
        <f t="shared" si="1042"/>
        <v>Dominikus Nong YandrisBMJ&gt; 6UTARA10 RODA</v>
      </c>
      <c r="AO3722" s="5" t="str">
        <f t="shared" si="1043"/>
        <v>Dominikus Nong Yandris&gt; 6UTARA10 RODA</v>
      </c>
      <c r="AP3722" s="5" t="str">
        <f t="shared" si="1044"/>
        <v>44206NIGHT</v>
      </c>
    </row>
    <row r="3723" spans="1:42" x14ac:dyDescent="0.3">
      <c r="A3723" s="33">
        <v>1</v>
      </c>
      <c r="B3723" s="33"/>
      <c r="C3723" s="70">
        <v>44206</v>
      </c>
      <c r="D3723" s="71" t="s">
        <v>87</v>
      </c>
      <c r="E3723" s="70">
        <v>44206</v>
      </c>
      <c r="F3723" s="71">
        <v>5168963</v>
      </c>
      <c r="G3723" s="33" t="s">
        <v>20</v>
      </c>
      <c r="H3723" s="33" t="s">
        <v>21</v>
      </c>
      <c r="I3723" s="33" t="s">
        <v>123</v>
      </c>
      <c r="J3723" s="33" t="s">
        <v>46</v>
      </c>
      <c r="K3723" s="63" t="s">
        <v>78</v>
      </c>
      <c r="L3723" s="32" t="str">
        <f t="shared" si="1045"/>
        <v>FM260JD</v>
      </c>
      <c r="M3723" s="32" t="str">
        <f t="shared" si="1046"/>
        <v>BMJ</v>
      </c>
      <c r="N3723" s="32" t="str">
        <f t="shared" si="1047"/>
        <v>10 RODA</v>
      </c>
      <c r="O3723" s="146">
        <v>0.84829861111111116</v>
      </c>
      <c r="P3723" s="65">
        <v>0.85798611111111101</v>
      </c>
      <c r="Q3723" s="65"/>
      <c r="R3723" s="66">
        <v>1</v>
      </c>
      <c r="S3723" s="66">
        <v>38600</v>
      </c>
      <c r="T3723" s="66">
        <v>14680</v>
      </c>
      <c r="U3723" s="67">
        <f t="shared" ref="U3723:U3786" si="1057">(S3723-T3723)/1000</f>
        <v>23.92</v>
      </c>
      <c r="V3723" s="66">
        <f t="shared" si="1048"/>
        <v>466296.48000000004</v>
      </c>
      <c r="W3723" s="66" t="str">
        <f t="shared" si="1049"/>
        <v>1 &gt; 4</v>
      </c>
      <c r="X3723" s="66">
        <f>A3723+SUMIFS(Presensi!F:F,Presensi!E:E,'Entry Data'!AP3723)</f>
        <v>2</v>
      </c>
      <c r="Y3723" s="66">
        <f>IFERROR(INDEX('Retasi Pricing'!F:F,MATCH('Entry Data'!AM3723,'Retasi Pricing'!E:E,0))*X3723,"")</f>
        <v>50000</v>
      </c>
      <c r="Z3723" s="62" t="s">
        <v>26</v>
      </c>
      <c r="AA3723" s="62" t="s">
        <v>27</v>
      </c>
      <c r="AB3723" s="32"/>
      <c r="AC3723" s="32" t="s">
        <v>265</v>
      </c>
      <c r="AD3723" s="32" t="str">
        <f t="shared" si="1050"/>
        <v/>
      </c>
      <c r="AF3723" s="5" t="str">
        <f t="shared" si="1051"/>
        <v>Dominikus Nong Yandris44206</v>
      </c>
      <c r="AG3723" s="5" t="str">
        <f t="shared" si="1052"/>
        <v>BMJ 06944206UTARANIGHT</v>
      </c>
      <c r="AH3723" s="5" t="str">
        <f t="shared" si="1053"/>
        <v>Dominikus Nong Yandris44206UTARANIGHT</v>
      </c>
      <c r="AI3723" s="5" t="str">
        <f t="shared" si="1054"/>
        <v>BMJ 06944206NIGHT</v>
      </c>
      <c r="AJ3723" s="5" t="str">
        <f t="shared" si="1055"/>
        <v>Dominikus Nong Yandris44206NIGHT</v>
      </c>
      <c r="AK3723" s="5" t="str">
        <f t="shared" si="1056"/>
        <v>Dominikus Nong YandrisBMJ</v>
      </c>
      <c r="AL3723" s="5" t="str">
        <f t="shared" ref="AL3723:AL3786" si="1058">Q3723&amp;R3723&amp;G3723</f>
        <v>1UTARA</v>
      </c>
      <c r="AM3723" s="5" t="str">
        <f t="shared" ref="AM3723:AM3786" si="1059">W3723&amp;G3723&amp;N3723</f>
        <v>1 &gt; 4UTARA10 RODA</v>
      </c>
      <c r="AN3723" s="5" t="str">
        <f t="shared" ref="AN3723:AN3786" si="1060">AC3723&amp;M3723&amp;W3723&amp;G3723&amp;N3723</f>
        <v>Dominikus Nong YandrisBMJ1 &gt; 4UTARA10 RODA</v>
      </c>
      <c r="AO3723" s="5" t="str">
        <f t="shared" ref="AO3723:AO3786" si="1061">AC3723&amp;W3723&amp;G3723&amp;N3723</f>
        <v>Dominikus Nong Yandris1 &gt; 4UTARA10 RODA</v>
      </c>
      <c r="AP3723" s="5" t="str">
        <f t="shared" ref="AP3723:AP3786" si="1062">C3723&amp;D3723</f>
        <v>44206NIGHT</v>
      </c>
    </row>
    <row r="3724" spans="1:42" x14ac:dyDescent="0.3">
      <c r="A3724" s="33">
        <v>1</v>
      </c>
      <c r="B3724" s="33"/>
      <c r="C3724" s="70">
        <v>44206</v>
      </c>
      <c r="D3724" s="71" t="s">
        <v>87</v>
      </c>
      <c r="E3724" s="70">
        <v>44206</v>
      </c>
      <c r="F3724" s="71">
        <v>5169040</v>
      </c>
      <c r="G3724" s="33" t="s">
        <v>20</v>
      </c>
      <c r="H3724" s="33" t="s">
        <v>21</v>
      </c>
      <c r="I3724" s="33" t="s">
        <v>51</v>
      </c>
      <c r="J3724" s="33" t="s">
        <v>46</v>
      </c>
      <c r="K3724" s="63" t="s">
        <v>78</v>
      </c>
      <c r="L3724" s="32" t="str">
        <f t="shared" si="1045"/>
        <v>FM260JD</v>
      </c>
      <c r="M3724" s="32" t="str">
        <f t="shared" si="1046"/>
        <v>BMJ</v>
      </c>
      <c r="N3724" s="32" t="str">
        <f t="shared" si="1047"/>
        <v>10 RODA</v>
      </c>
      <c r="O3724" s="146">
        <v>0.90498842592592599</v>
      </c>
      <c r="P3724" s="65">
        <v>0.90498842592592599</v>
      </c>
      <c r="Q3724" s="65"/>
      <c r="R3724" s="66">
        <v>2</v>
      </c>
      <c r="S3724" s="66">
        <v>39320</v>
      </c>
      <c r="T3724" s="66">
        <v>14680</v>
      </c>
      <c r="U3724" s="67">
        <f t="shared" si="1057"/>
        <v>24.64</v>
      </c>
      <c r="V3724" s="66">
        <f t="shared" si="1048"/>
        <v>480332.16000000003</v>
      </c>
      <c r="W3724" s="66" t="str">
        <f t="shared" si="1049"/>
        <v>1 &gt; 4</v>
      </c>
      <c r="X3724" s="66">
        <f>A3724+SUMIFS(Presensi!F:F,Presensi!E:E,'Entry Data'!AP3724)</f>
        <v>2</v>
      </c>
      <c r="Y3724" s="66">
        <f>IFERROR(INDEX('Retasi Pricing'!F:F,MATCH('Entry Data'!AM3724,'Retasi Pricing'!E:E,0))*X3724,"")</f>
        <v>50000</v>
      </c>
      <c r="Z3724" s="62" t="s">
        <v>26</v>
      </c>
      <c r="AA3724" s="62" t="s">
        <v>27</v>
      </c>
      <c r="AB3724" s="32"/>
      <c r="AC3724" s="32" t="s">
        <v>265</v>
      </c>
      <c r="AD3724" s="32" t="str">
        <f t="shared" si="1050"/>
        <v/>
      </c>
      <c r="AF3724" s="5" t="str">
        <f t="shared" si="1051"/>
        <v>Dominikus Nong Yandris44206</v>
      </c>
      <c r="AG3724" s="5" t="str">
        <f t="shared" si="1052"/>
        <v>BMJ 06944206UTARANIGHT</v>
      </c>
      <c r="AH3724" s="5" t="str">
        <f t="shared" si="1053"/>
        <v>Dominikus Nong Yandris44206UTARANIGHT</v>
      </c>
      <c r="AI3724" s="5" t="str">
        <f t="shared" si="1054"/>
        <v>BMJ 06944206NIGHT</v>
      </c>
      <c r="AJ3724" s="5" t="str">
        <f t="shared" si="1055"/>
        <v>Dominikus Nong Yandris44206NIGHT</v>
      </c>
      <c r="AK3724" s="5" t="str">
        <f t="shared" si="1056"/>
        <v>Dominikus Nong YandrisBMJ</v>
      </c>
      <c r="AL3724" s="5" t="str">
        <f t="shared" si="1058"/>
        <v>2UTARA</v>
      </c>
      <c r="AM3724" s="5" t="str">
        <f t="shared" si="1059"/>
        <v>1 &gt; 4UTARA10 RODA</v>
      </c>
      <c r="AN3724" s="5" t="str">
        <f t="shared" si="1060"/>
        <v>Dominikus Nong YandrisBMJ1 &gt; 4UTARA10 RODA</v>
      </c>
      <c r="AO3724" s="5" t="str">
        <f t="shared" si="1061"/>
        <v>Dominikus Nong Yandris1 &gt; 4UTARA10 RODA</v>
      </c>
      <c r="AP3724" s="5" t="str">
        <f t="shared" si="1062"/>
        <v>44206NIGHT</v>
      </c>
    </row>
    <row r="3725" spans="1:42" x14ac:dyDescent="0.3">
      <c r="A3725" s="33">
        <v>1</v>
      </c>
      <c r="B3725" s="33"/>
      <c r="C3725" s="70">
        <v>44206</v>
      </c>
      <c r="D3725" s="71" t="s">
        <v>87</v>
      </c>
      <c r="E3725" s="70">
        <v>44206</v>
      </c>
      <c r="F3725" s="71">
        <v>5169104</v>
      </c>
      <c r="G3725" s="33" t="s">
        <v>20</v>
      </c>
      <c r="H3725" s="33" t="s">
        <v>21</v>
      </c>
      <c r="I3725" s="33" t="s">
        <v>123</v>
      </c>
      <c r="J3725" s="33" t="s">
        <v>46</v>
      </c>
      <c r="K3725" s="63" t="s">
        <v>78</v>
      </c>
      <c r="L3725" s="32" t="str">
        <f t="shared" si="1045"/>
        <v>FM260JD</v>
      </c>
      <c r="M3725" s="32" t="str">
        <f t="shared" si="1046"/>
        <v>BMJ</v>
      </c>
      <c r="N3725" s="32" t="str">
        <f t="shared" si="1047"/>
        <v>10 RODA</v>
      </c>
      <c r="O3725" s="146">
        <v>0.95892361111111113</v>
      </c>
      <c r="P3725" s="65">
        <v>0.95892361111111113</v>
      </c>
      <c r="Q3725" s="65"/>
      <c r="R3725" s="66">
        <v>3</v>
      </c>
      <c r="S3725" s="66">
        <v>40220</v>
      </c>
      <c r="T3725" s="66">
        <v>14680</v>
      </c>
      <c r="U3725" s="67">
        <f t="shared" si="1057"/>
        <v>25.54</v>
      </c>
      <c r="V3725" s="66">
        <f t="shared" si="1048"/>
        <v>497876.76</v>
      </c>
      <c r="W3725" s="66" t="str">
        <f t="shared" si="1049"/>
        <v>1 &gt; 4</v>
      </c>
      <c r="X3725" s="66">
        <f>A3725+SUMIFS(Presensi!F:F,Presensi!E:E,'Entry Data'!AP3725)</f>
        <v>2</v>
      </c>
      <c r="Y3725" s="66">
        <f>IFERROR(INDEX('Retasi Pricing'!F:F,MATCH('Entry Data'!AM3725,'Retasi Pricing'!E:E,0))*X3725,"")</f>
        <v>50000</v>
      </c>
      <c r="Z3725" s="62" t="s">
        <v>26</v>
      </c>
      <c r="AA3725" s="62" t="s">
        <v>27</v>
      </c>
      <c r="AB3725" s="32"/>
      <c r="AC3725" s="32" t="s">
        <v>265</v>
      </c>
      <c r="AD3725" s="32" t="str">
        <f t="shared" si="1050"/>
        <v/>
      </c>
      <c r="AF3725" s="5" t="str">
        <f t="shared" si="1051"/>
        <v>Dominikus Nong Yandris44206</v>
      </c>
      <c r="AG3725" s="5" t="str">
        <f t="shared" si="1052"/>
        <v>BMJ 06944206UTARANIGHT</v>
      </c>
      <c r="AH3725" s="5" t="str">
        <f t="shared" si="1053"/>
        <v>Dominikus Nong Yandris44206UTARANIGHT</v>
      </c>
      <c r="AI3725" s="5" t="str">
        <f t="shared" si="1054"/>
        <v>BMJ 06944206NIGHT</v>
      </c>
      <c r="AJ3725" s="5" t="str">
        <f t="shared" si="1055"/>
        <v>Dominikus Nong Yandris44206NIGHT</v>
      </c>
      <c r="AK3725" s="5" t="str">
        <f t="shared" si="1056"/>
        <v>Dominikus Nong YandrisBMJ</v>
      </c>
      <c r="AL3725" s="5" t="str">
        <f t="shared" si="1058"/>
        <v>3UTARA</v>
      </c>
      <c r="AM3725" s="5" t="str">
        <f t="shared" si="1059"/>
        <v>1 &gt; 4UTARA10 RODA</v>
      </c>
      <c r="AN3725" s="5" t="str">
        <f t="shared" si="1060"/>
        <v>Dominikus Nong YandrisBMJ1 &gt; 4UTARA10 RODA</v>
      </c>
      <c r="AO3725" s="5" t="str">
        <f t="shared" si="1061"/>
        <v>Dominikus Nong Yandris1 &gt; 4UTARA10 RODA</v>
      </c>
      <c r="AP3725" s="5" t="str">
        <f t="shared" si="1062"/>
        <v>44206NIGHT</v>
      </c>
    </row>
    <row r="3726" spans="1:42" x14ac:dyDescent="0.3">
      <c r="A3726" s="33">
        <v>1</v>
      </c>
      <c r="B3726" s="33"/>
      <c r="C3726" s="70">
        <v>44206</v>
      </c>
      <c r="D3726" s="71" t="s">
        <v>87</v>
      </c>
      <c r="E3726" s="70">
        <v>44207</v>
      </c>
      <c r="F3726" s="71">
        <v>5169191</v>
      </c>
      <c r="G3726" s="33" t="s">
        <v>38</v>
      </c>
      <c r="H3726" s="33" t="s">
        <v>113</v>
      </c>
      <c r="I3726" s="33" t="s">
        <v>114</v>
      </c>
      <c r="J3726" s="33" t="s">
        <v>115</v>
      </c>
      <c r="K3726" s="63" t="s">
        <v>80</v>
      </c>
      <c r="L3726" s="32" t="str">
        <f t="shared" si="1045"/>
        <v>AXOR4843</v>
      </c>
      <c r="M3726" s="32" t="str">
        <f t="shared" si="1046"/>
        <v>BMJ</v>
      </c>
      <c r="N3726" s="32" t="str">
        <f t="shared" si="1047"/>
        <v>12 RODA</v>
      </c>
      <c r="O3726" s="146">
        <v>3.6238425925925924E-2</v>
      </c>
      <c r="P3726" s="65">
        <v>3.6238425925925924E-2</v>
      </c>
      <c r="Q3726" s="65"/>
      <c r="R3726" s="66">
        <v>3</v>
      </c>
      <c r="S3726" s="66">
        <v>56020</v>
      </c>
      <c r="T3726" s="66">
        <v>20040</v>
      </c>
      <c r="U3726" s="67">
        <f t="shared" si="1057"/>
        <v>35.979999999999997</v>
      </c>
      <c r="V3726" s="66">
        <f t="shared" si="1048"/>
        <v>1080839.1999999997</v>
      </c>
      <c r="W3726" s="66" t="str">
        <f t="shared" si="1049"/>
        <v>1 &gt; 3</v>
      </c>
      <c r="X3726" s="66">
        <f>A3726+SUMIFS(Presensi!F:F,Presensi!E:E,'Entry Data'!AP3726)</f>
        <v>2</v>
      </c>
      <c r="Y3726" s="66">
        <f>IFERROR(INDEX('Retasi Pricing'!F:F,MATCH('Entry Data'!AM3726,'Retasi Pricing'!E:E,0))*X3726,"")</f>
        <v>76000</v>
      </c>
      <c r="Z3726" s="62" t="s">
        <v>26</v>
      </c>
      <c r="AA3726" s="62" t="s">
        <v>27</v>
      </c>
      <c r="AB3726" s="32"/>
      <c r="AC3726" s="32" t="s">
        <v>193</v>
      </c>
      <c r="AD3726" s="32" t="str">
        <f t="shared" si="1050"/>
        <v/>
      </c>
      <c r="AF3726" s="5" t="str">
        <f t="shared" si="1051"/>
        <v>budiyono44206</v>
      </c>
      <c r="AG3726" s="5" t="str">
        <f t="shared" si="1052"/>
        <v>BMJ 07144206SELATANNIGHT</v>
      </c>
      <c r="AH3726" s="5" t="str">
        <f t="shared" si="1053"/>
        <v>budiyono44206SELATANNIGHT</v>
      </c>
      <c r="AI3726" s="5" t="str">
        <f t="shared" si="1054"/>
        <v>BMJ 07144206NIGHT</v>
      </c>
      <c r="AJ3726" s="5" t="str">
        <f t="shared" si="1055"/>
        <v>budiyono44206NIGHT</v>
      </c>
      <c r="AK3726" s="5" t="str">
        <f t="shared" si="1056"/>
        <v>budiyonoBMJ</v>
      </c>
      <c r="AL3726" s="5" t="str">
        <f t="shared" si="1058"/>
        <v>3SELATAN</v>
      </c>
      <c r="AM3726" s="5" t="str">
        <f t="shared" si="1059"/>
        <v>1 &gt; 3SELATAN12 RODA</v>
      </c>
      <c r="AN3726" s="5" t="str">
        <f t="shared" si="1060"/>
        <v>budiyonoBMJ1 &gt; 3SELATAN12 RODA</v>
      </c>
      <c r="AO3726" s="5" t="str">
        <f t="shared" si="1061"/>
        <v>budiyono1 &gt; 3SELATAN12 RODA</v>
      </c>
      <c r="AP3726" s="5" t="str">
        <f t="shared" si="1062"/>
        <v>44206NIGHT</v>
      </c>
    </row>
    <row r="3727" spans="1:42" x14ac:dyDescent="0.3">
      <c r="A3727" s="33">
        <v>1</v>
      </c>
      <c r="B3727" s="33"/>
      <c r="C3727" s="70">
        <v>44206</v>
      </c>
      <c r="D3727" s="71" t="s">
        <v>87</v>
      </c>
      <c r="E3727" s="70">
        <v>44207</v>
      </c>
      <c r="F3727" s="71">
        <v>5169271</v>
      </c>
      <c r="G3727" s="33" t="s">
        <v>38</v>
      </c>
      <c r="H3727" s="33" t="s">
        <v>113</v>
      </c>
      <c r="I3727" s="33" t="s">
        <v>114</v>
      </c>
      <c r="J3727" s="33" t="s">
        <v>115</v>
      </c>
      <c r="K3727" s="63" t="s">
        <v>80</v>
      </c>
      <c r="L3727" s="32" t="str">
        <f t="shared" si="1045"/>
        <v>AXOR4843</v>
      </c>
      <c r="M3727" s="32" t="str">
        <f t="shared" si="1046"/>
        <v>BMJ</v>
      </c>
      <c r="N3727" s="32" t="str">
        <f t="shared" si="1047"/>
        <v>12 RODA</v>
      </c>
      <c r="O3727" s="146">
        <v>0.12199074074074073</v>
      </c>
      <c r="P3727" s="65">
        <v>0.12199074074074073</v>
      </c>
      <c r="Q3727" s="65"/>
      <c r="R3727" s="66">
        <v>4</v>
      </c>
      <c r="S3727" s="66">
        <v>54560</v>
      </c>
      <c r="T3727" s="66">
        <v>20040</v>
      </c>
      <c r="U3727" s="67">
        <f t="shared" si="1057"/>
        <v>34.520000000000003</v>
      </c>
      <c r="V3727" s="66">
        <f t="shared" si="1048"/>
        <v>1036980.8000000002</v>
      </c>
      <c r="W3727" s="66" t="str">
        <f t="shared" si="1049"/>
        <v>&gt; 4</v>
      </c>
      <c r="X3727" s="66">
        <f>A3727+SUMIFS(Presensi!F:F,Presensi!E:E,'Entry Data'!AP3727)</f>
        <v>2</v>
      </c>
      <c r="Y3727" s="66">
        <f>IFERROR(INDEX('Retasi Pricing'!F:F,MATCH('Entry Data'!AM3727,'Retasi Pricing'!E:E,0))*X3727,"")</f>
        <v>90000</v>
      </c>
      <c r="Z3727" s="62" t="s">
        <v>26</v>
      </c>
      <c r="AA3727" s="62" t="s">
        <v>27</v>
      </c>
      <c r="AB3727" s="32"/>
      <c r="AC3727" s="32" t="s">
        <v>193</v>
      </c>
      <c r="AD3727" s="32" t="str">
        <f t="shared" si="1050"/>
        <v/>
      </c>
      <c r="AF3727" s="5" t="str">
        <f t="shared" si="1051"/>
        <v>budiyono44206</v>
      </c>
      <c r="AG3727" s="5" t="str">
        <f t="shared" si="1052"/>
        <v>BMJ 07144206SELATANNIGHT</v>
      </c>
      <c r="AH3727" s="5" t="str">
        <f t="shared" si="1053"/>
        <v>budiyono44206SELATANNIGHT</v>
      </c>
      <c r="AI3727" s="5" t="str">
        <f t="shared" si="1054"/>
        <v>BMJ 07144206NIGHT</v>
      </c>
      <c r="AJ3727" s="5" t="str">
        <f t="shared" si="1055"/>
        <v>budiyono44206NIGHT</v>
      </c>
      <c r="AK3727" s="5" t="str">
        <f t="shared" si="1056"/>
        <v>budiyonoBMJ</v>
      </c>
      <c r="AL3727" s="5" t="str">
        <f t="shared" si="1058"/>
        <v>4SELATAN</v>
      </c>
      <c r="AM3727" s="5" t="str">
        <f t="shared" si="1059"/>
        <v>&gt; 4SELATAN12 RODA</v>
      </c>
      <c r="AN3727" s="5" t="str">
        <f t="shared" si="1060"/>
        <v>budiyonoBMJ&gt; 4SELATAN12 RODA</v>
      </c>
      <c r="AO3727" s="5" t="str">
        <f t="shared" si="1061"/>
        <v>budiyono&gt; 4SELATAN12 RODA</v>
      </c>
      <c r="AP3727" s="5" t="str">
        <f t="shared" si="1062"/>
        <v>44206NIGHT</v>
      </c>
    </row>
    <row r="3728" spans="1:42" x14ac:dyDescent="0.3">
      <c r="A3728" s="33">
        <v>1</v>
      </c>
      <c r="B3728" s="33"/>
      <c r="C3728" s="70">
        <v>44206</v>
      </c>
      <c r="D3728" s="71" t="s">
        <v>87</v>
      </c>
      <c r="E3728" s="70">
        <v>44207</v>
      </c>
      <c r="F3728" s="71">
        <v>5169379</v>
      </c>
      <c r="G3728" s="33" t="s">
        <v>38</v>
      </c>
      <c r="H3728" s="33" t="s">
        <v>109</v>
      </c>
      <c r="I3728" s="33" t="s">
        <v>291</v>
      </c>
      <c r="J3728" s="33" t="s">
        <v>40</v>
      </c>
      <c r="K3728" s="63" t="s">
        <v>80</v>
      </c>
      <c r="L3728" s="32" t="str">
        <f t="shared" si="1045"/>
        <v>AXOR4843</v>
      </c>
      <c r="M3728" s="32" t="str">
        <f t="shared" si="1046"/>
        <v>BMJ</v>
      </c>
      <c r="N3728" s="32" t="str">
        <f t="shared" si="1047"/>
        <v>12 RODA</v>
      </c>
      <c r="O3728" s="146">
        <v>0.23317129629629629</v>
      </c>
      <c r="P3728" s="65">
        <v>0.23317129629629629</v>
      </c>
      <c r="Q3728" s="65"/>
      <c r="R3728" s="66">
        <v>5</v>
      </c>
      <c r="S3728" s="66">
        <v>54980</v>
      </c>
      <c r="T3728" s="66">
        <v>20040</v>
      </c>
      <c r="U3728" s="67">
        <f t="shared" si="1057"/>
        <v>34.94</v>
      </c>
      <c r="V3728" s="66">
        <f t="shared" si="1048"/>
        <v>1049597.5999999999</v>
      </c>
      <c r="W3728" s="66" t="str">
        <f t="shared" si="1049"/>
        <v>&gt; 5</v>
      </c>
      <c r="X3728" s="66">
        <f>A3728+SUMIFS(Presensi!F:F,Presensi!E:E,'Entry Data'!AP3728)</f>
        <v>2</v>
      </c>
      <c r="Y3728" s="66">
        <f>IFERROR(INDEX('Retasi Pricing'!F:F,MATCH('Entry Data'!AM3728,'Retasi Pricing'!E:E,0))*X3728,"")</f>
        <v>97000</v>
      </c>
      <c r="Z3728" s="62" t="s">
        <v>26</v>
      </c>
      <c r="AA3728" s="62" t="s">
        <v>27</v>
      </c>
      <c r="AB3728" s="32"/>
      <c r="AC3728" s="32" t="s">
        <v>193</v>
      </c>
      <c r="AD3728" s="32" t="str">
        <f t="shared" si="1050"/>
        <v/>
      </c>
      <c r="AF3728" s="5" t="str">
        <f t="shared" si="1051"/>
        <v>budiyono44206</v>
      </c>
      <c r="AG3728" s="5" t="str">
        <f t="shared" si="1052"/>
        <v>BMJ 07144206SELATANNIGHT</v>
      </c>
      <c r="AH3728" s="5" t="str">
        <f t="shared" si="1053"/>
        <v>budiyono44206SELATANNIGHT</v>
      </c>
      <c r="AI3728" s="5" t="str">
        <f t="shared" si="1054"/>
        <v>BMJ 07144206NIGHT</v>
      </c>
      <c r="AJ3728" s="5" t="str">
        <f t="shared" si="1055"/>
        <v>budiyono44206NIGHT</v>
      </c>
      <c r="AK3728" s="5" t="str">
        <f t="shared" si="1056"/>
        <v>budiyonoBMJ</v>
      </c>
      <c r="AL3728" s="5" t="str">
        <f t="shared" si="1058"/>
        <v>5SELATAN</v>
      </c>
      <c r="AM3728" s="5" t="str">
        <f t="shared" si="1059"/>
        <v>&gt; 5SELATAN12 RODA</v>
      </c>
      <c r="AN3728" s="5" t="str">
        <f t="shared" si="1060"/>
        <v>budiyonoBMJ&gt; 5SELATAN12 RODA</v>
      </c>
      <c r="AO3728" s="5" t="str">
        <f t="shared" si="1061"/>
        <v>budiyono&gt; 5SELATAN12 RODA</v>
      </c>
      <c r="AP3728" s="5" t="str">
        <f t="shared" si="1062"/>
        <v>44206NIGHT</v>
      </c>
    </row>
    <row r="3729" spans="1:42" x14ac:dyDescent="0.3">
      <c r="A3729" s="33">
        <v>1</v>
      </c>
      <c r="B3729" s="33"/>
      <c r="C3729" s="70">
        <v>44206</v>
      </c>
      <c r="D3729" s="71" t="s">
        <v>87</v>
      </c>
      <c r="E3729" s="70">
        <v>44206</v>
      </c>
      <c r="F3729" s="71">
        <v>5168987</v>
      </c>
      <c r="G3729" s="33" t="s">
        <v>38</v>
      </c>
      <c r="H3729" s="33" t="s">
        <v>113</v>
      </c>
      <c r="I3729" s="33" t="s">
        <v>173</v>
      </c>
      <c r="J3729" s="33" t="s">
        <v>110</v>
      </c>
      <c r="K3729" s="63" t="s">
        <v>80</v>
      </c>
      <c r="L3729" s="32" t="str">
        <f t="shared" si="1045"/>
        <v>AXOR4843</v>
      </c>
      <c r="M3729" s="32" t="str">
        <f t="shared" si="1046"/>
        <v>BMJ</v>
      </c>
      <c r="N3729" s="32" t="str">
        <f t="shared" si="1047"/>
        <v>12 RODA</v>
      </c>
      <c r="O3729" s="146">
        <v>0.86407407407407411</v>
      </c>
      <c r="P3729" s="65">
        <v>0.86932870370370363</v>
      </c>
      <c r="Q3729" s="65"/>
      <c r="R3729" s="66">
        <v>1</v>
      </c>
      <c r="S3729" s="66">
        <v>55680</v>
      </c>
      <c r="T3729" s="66">
        <v>20040</v>
      </c>
      <c r="U3729" s="67">
        <f t="shared" si="1057"/>
        <v>35.64</v>
      </c>
      <c r="V3729" s="66">
        <f t="shared" si="1048"/>
        <v>1070625.6000000001</v>
      </c>
      <c r="W3729" s="66" t="str">
        <f t="shared" si="1049"/>
        <v>1 &gt; 3</v>
      </c>
      <c r="X3729" s="66">
        <f>A3729+SUMIFS(Presensi!F:F,Presensi!E:E,'Entry Data'!AP3729)</f>
        <v>2</v>
      </c>
      <c r="Y3729" s="66">
        <f>IFERROR(INDEX('Retasi Pricing'!F:F,MATCH('Entry Data'!AM3729,'Retasi Pricing'!E:E,0))*X3729,"")</f>
        <v>76000</v>
      </c>
      <c r="Z3729" s="62" t="s">
        <v>26</v>
      </c>
      <c r="AA3729" s="62" t="s">
        <v>27</v>
      </c>
      <c r="AB3729" s="32"/>
      <c r="AC3729" s="32" t="s">
        <v>193</v>
      </c>
      <c r="AD3729" s="32" t="str">
        <f t="shared" si="1050"/>
        <v/>
      </c>
      <c r="AF3729" s="5" t="str">
        <f t="shared" si="1051"/>
        <v>budiyono44206</v>
      </c>
      <c r="AG3729" s="5" t="str">
        <f t="shared" si="1052"/>
        <v>BMJ 07144206SELATANNIGHT</v>
      </c>
      <c r="AH3729" s="5" t="str">
        <f t="shared" si="1053"/>
        <v>budiyono44206SELATANNIGHT</v>
      </c>
      <c r="AI3729" s="5" t="str">
        <f t="shared" si="1054"/>
        <v>BMJ 07144206NIGHT</v>
      </c>
      <c r="AJ3729" s="5" t="str">
        <f t="shared" si="1055"/>
        <v>budiyono44206NIGHT</v>
      </c>
      <c r="AK3729" s="5" t="str">
        <f t="shared" si="1056"/>
        <v>budiyonoBMJ</v>
      </c>
      <c r="AL3729" s="5" t="str">
        <f t="shared" si="1058"/>
        <v>1SELATAN</v>
      </c>
      <c r="AM3729" s="5" t="str">
        <f t="shared" si="1059"/>
        <v>1 &gt; 3SELATAN12 RODA</v>
      </c>
      <c r="AN3729" s="5" t="str">
        <f t="shared" si="1060"/>
        <v>budiyonoBMJ1 &gt; 3SELATAN12 RODA</v>
      </c>
      <c r="AO3729" s="5" t="str">
        <f t="shared" si="1061"/>
        <v>budiyono1 &gt; 3SELATAN12 RODA</v>
      </c>
      <c r="AP3729" s="5" t="str">
        <f t="shared" si="1062"/>
        <v>44206NIGHT</v>
      </c>
    </row>
    <row r="3730" spans="1:42" x14ac:dyDescent="0.3">
      <c r="A3730" s="33">
        <v>1</v>
      </c>
      <c r="B3730" s="33"/>
      <c r="C3730" s="70">
        <v>44206</v>
      </c>
      <c r="D3730" s="71" t="s">
        <v>87</v>
      </c>
      <c r="E3730" s="70">
        <v>44206</v>
      </c>
      <c r="F3730" s="71">
        <v>5169087</v>
      </c>
      <c r="G3730" s="33" t="s">
        <v>38</v>
      </c>
      <c r="H3730" s="33" t="s">
        <v>113</v>
      </c>
      <c r="I3730" s="33" t="s">
        <v>173</v>
      </c>
      <c r="J3730" s="33" t="s">
        <v>110</v>
      </c>
      <c r="K3730" s="63" t="s">
        <v>80</v>
      </c>
      <c r="L3730" s="32" t="str">
        <f t="shared" si="1045"/>
        <v>AXOR4843</v>
      </c>
      <c r="M3730" s="32" t="str">
        <f t="shared" si="1046"/>
        <v>BMJ</v>
      </c>
      <c r="N3730" s="32" t="str">
        <f t="shared" si="1047"/>
        <v>12 RODA</v>
      </c>
      <c r="O3730" s="146">
        <v>0.94905092592592588</v>
      </c>
      <c r="P3730" s="65">
        <v>0.94905092592592588</v>
      </c>
      <c r="Q3730" s="65"/>
      <c r="R3730" s="66">
        <v>2</v>
      </c>
      <c r="S3730" s="66">
        <v>58500</v>
      </c>
      <c r="T3730" s="66">
        <v>20040</v>
      </c>
      <c r="U3730" s="67">
        <f t="shared" si="1057"/>
        <v>38.46</v>
      </c>
      <c r="V3730" s="66">
        <f t="shared" si="1048"/>
        <v>1155338.3999999999</v>
      </c>
      <c r="W3730" s="66" t="str">
        <f t="shared" si="1049"/>
        <v>1 &gt; 3</v>
      </c>
      <c r="X3730" s="66">
        <f>A3730+SUMIFS(Presensi!F:F,Presensi!E:E,'Entry Data'!AP3730)</f>
        <v>2</v>
      </c>
      <c r="Y3730" s="66">
        <f>IFERROR(INDEX('Retasi Pricing'!F:F,MATCH('Entry Data'!AM3730,'Retasi Pricing'!E:E,0))*X3730,"")</f>
        <v>76000</v>
      </c>
      <c r="Z3730" s="62" t="s">
        <v>26</v>
      </c>
      <c r="AA3730" s="62" t="s">
        <v>27</v>
      </c>
      <c r="AB3730" s="32"/>
      <c r="AC3730" s="32" t="s">
        <v>193</v>
      </c>
      <c r="AD3730" s="32" t="str">
        <f t="shared" si="1050"/>
        <v/>
      </c>
      <c r="AF3730" s="5" t="str">
        <f t="shared" si="1051"/>
        <v>budiyono44206</v>
      </c>
      <c r="AG3730" s="5" t="str">
        <f t="shared" si="1052"/>
        <v>BMJ 07144206SELATANNIGHT</v>
      </c>
      <c r="AH3730" s="5" t="str">
        <f t="shared" si="1053"/>
        <v>budiyono44206SELATANNIGHT</v>
      </c>
      <c r="AI3730" s="5" t="str">
        <f t="shared" si="1054"/>
        <v>BMJ 07144206NIGHT</v>
      </c>
      <c r="AJ3730" s="5" t="str">
        <f t="shared" si="1055"/>
        <v>budiyono44206NIGHT</v>
      </c>
      <c r="AK3730" s="5" t="str">
        <f t="shared" si="1056"/>
        <v>budiyonoBMJ</v>
      </c>
      <c r="AL3730" s="5" t="str">
        <f t="shared" si="1058"/>
        <v>2SELATAN</v>
      </c>
      <c r="AM3730" s="5" t="str">
        <f t="shared" si="1059"/>
        <v>1 &gt; 3SELATAN12 RODA</v>
      </c>
      <c r="AN3730" s="5" t="str">
        <f t="shared" si="1060"/>
        <v>budiyonoBMJ1 &gt; 3SELATAN12 RODA</v>
      </c>
      <c r="AO3730" s="5" t="str">
        <f t="shared" si="1061"/>
        <v>budiyono1 &gt; 3SELATAN12 RODA</v>
      </c>
      <c r="AP3730" s="5" t="str">
        <f t="shared" si="1062"/>
        <v>44206NIGHT</v>
      </c>
    </row>
    <row r="3731" spans="1:42" x14ac:dyDescent="0.3">
      <c r="A3731" s="33">
        <v>1</v>
      </c>
      <c r="B3731" s="33"/>
      <c r="C3731" s="70">
        <v>44206</v>
      </c>
      <c r="D3731" s="71" t="s">
        <v>87</v>
      </c>
      <c r="E3731" s="70">
        <v>44207</v>
      </c>
      <c r="F3731" s="71">
        <v>5169198</v>
      </c>
      <c r="G3731" s="33" t="s">
        <v>38</v>
      </c>
      <c r="H3731" s="33" t="s">
        <v>113</v>
      </c>
      <c r="I3731" s="33" t="s">
        <v>114</v>
      </c>
      <c r="J3731" s="33" t="s">
        <v>115</v>
      </c>
      <c r="K3731" s="63" t="s">
        <v>82</v>
      </c>
      <c r="L3731" s="32" t="str">
        <f t="shared" si="1045"/>
        <v>AXOR4843</v>
      </c>
      <c r="M3731" s="32" t="str">
        <f t="shared" si="1046"/>
        <v>BMJ</v>
      </c>
      <c r="N3731" s="32" t="str">
        <f t="shared" si="1047"/>
        <v>12 RODA</v>
      </c>
      <c r="O3731" s="146">
        <v>6.2696759259259258E-2</v>
      </c>
      <c r="P3731" s="65">
        <v>6.2696759259259258E-2</v>
      </c>
      <c r="Q3731" s="65"/>
      <c r="R3731" s="66">
        <v>4</v>
      </c>
      <c r="S3731" s="66">
        <v>54720</v>
      </c>
      <c r="T3731" s="66">
        <v>19880</v>
      </c>
      <c r="U3731" s="67">
        <f t="shared" si="1057"/>
        <v>34.840000000000003</v>
      </c>
      <c r="V3731" s="66">
        <f t="shared" si="1048"/>
        <v>1046593.6000000001</v>
      </c>
      <c r="W3731" s="66" t="str">
        <f t="shared" si="1049"/>
        <v>&gt; 4</v>
      </c>
      <c r="X3731" s="66">
        <f>A3731+SUMIFS(Presensi!F:F,Presensi!E:E,'Entry Data'!AP3731)</f>
        <v>2</v>
      </c>
      <c r="Y3731" s="66">
        <f>IFERROR(INDEX('Retasi Pricing'!F:F,MATCH('Entry Data'!AM3731,'Retasi Pricing'!E:E,0))*X3731,"")</f>
        <v>90000</v>
      </c>
      <c r="Z3731" s="62" t="s">
        <v>26</v>
      </c>
      <c r="AA3731" s="62" t="s">
        <v>27</v>
      </c>
      <c r="AB3731" s="32"/>
      <c r="AC3731" s="32" t="s">
        <v>196</v>
      </c>
      <c r="AD3731" s="32" t="str">
        <f t="shared" si="1050"/>
        <v/>
      </c>
      <c r="AF3731" s="5" t="str">
        <f t="shared" si="1051"/>
        <v>suwarno44206</v>
      </c>
      <c r="AG3731" s="5" t="str">
        <f t="shared" si="1052"/>
        <v>BMJ 07244206SELATANNIGHT</v>
      </c>
      <c r="AH3731" s="5" t="str">
        <f t="shared" si="1053"/>
        <v>suwarno44206SELATANNIGHT</v>
      </c>
      <c r="AI3731" s="5" t="str">
        <f t="shared" si="1054"/>
        <v>BMJ 07244206NIGHT</v>
      </c>
      <c r="AJ3731" s="5" t="str">
        <f t="shared" si="1055"/>
        <v>suwarno44206NIGHT</v>
      </c>
      <c r="AK3731" s="5" t="str">
        <f t="shared" si="1056"/>
        <v>suwarnoBMJ</v>
      </c>
      <c r="AL3731" s="5" t="str">
        <f t="shared" si="1058"/>
        <v>4SELATAN</v>
      </c>
      <c r="AM3731" s="5" t="str">
        <f t="shared" si="1059"/>
        <v>&gt; 4SELATAN12 RODA</v>
      </c>
      <c r="AN3731" s="5" t="str">
        <f t="shared" si="1060"/>
        <v>suwarnoBMJ&gt; 4SELATAN12 RODA</v>
      </c>
      <c r="AO3731" s="5" t="str">
        <f t="shared" si="1061"/>
        <v>suwarno&gt; 4SELATAN12 RODA</v>
      </c>
      <c r="AP3731" s="5" t="str">
        <f t="shared" si="1062"/>
        <v>44206NIGHT</v>
      </c>
    </row>
    <row r="3732" spans="1:42" x14ac:dyDescent="0.3">
      <c r="A3732" s="33">
        <v>1</v>
      </c>
      <c r="B3732" s="33"/>
      <c r="C3732" s="70">
        <v>44206</v>
      </c>
      <c r="D3732" s="71" t="s">
        <v>87</v>
      </c>
      <c r="E3732" s="70">
        <v>44207</v>
      </c>
      <c r="F3732" s="71">
        <v>5169313</v>
      </c>
      <c r="G3732" s="33" t="s">
        <v>38</v>
      </c>
      <c r="H3732" s="33" t="s">
        <v>109</v>
      </c>
      <c r="I3732" s="33" t="s">
        <v>291</v>
      </c>
      <c r="J3732" s="33" t="s">
        <v>40</v>
      </c>
      <c r="K3732" s="63" t="s">
        <v>82</v>
      </c>
      <c r="L3732" s="32" t="str">
        <f t="shared" si="1045"/>
        <v>AXOR4843</v>
      </c>
      <c r="M3732" s="32" t="str">
        <f t="shared" si="1046"/>
        <v>BMJ</v>
      </c>
      <c r="N3732" s="32" t="str">
        <f t="shared" si="1047"/>
        <v>12 RODA</v>
      </c>
      <c r="O3732" s="146">
        <v>0.16297453703703704</v>
      </c>
      <c r="P3732" s="65">
        <v>0.16297453703703704</v>
      </c>
      <c r="Q3732" s="65"/>
      <c r="R3732" s="66">
        <v>5</v>
      </c>
      <c r="S3732" s="66">
        <v>53000</v>
      </c>
      <c r="T3732" s="66">
        <v>19880</v>
      </c>
      <c r="U3732" s="67">
        <f t="shared" si="1057"/>
        <v>33.119999999999997</v>
      </c>
      <c r="V3732" s="66">
        <f t="shared" si="1048"/>
        <v>994924.79999999993</v>
      </c>
      <c r="W3732" s="66" t="str">
        <f t="shared" si="1049"/>
        <v>&gt; 5</v>
      </c>
      <c r="X3732" s="66">
        <f>A3732+SUMIFS(Presensi!F:F,Presensi!E:E,'Entry Data'!AP3732)</f>
        <v>2</v>
      </c>
      <c r="Y3732" s="66">
        <f>IFERROR(INDEX('Retasi Pricing'!F:F,MATCH('Entry Data'!AM3732,'Retasi Pricing'!E:E,0))*X3732,"")</f>
        <v>97000</v>
      </c>
      <c r="Z3732" s="62" t="s">
        <v>26</v>
      </c>
      <c r="AA3732" s="62" t="s">
        <v>27</v>
      </c>
      <c r="AB3732" s="32"/>
      <c r="AC3732" s="32" t="s">
        <v>196</v>
      </c>
      <c r="AD3732" s="32" t="str">
        <f t="shared" si="1050"/>
        <v/>
      </c>
      <c r="AF3732" s="5" t="str">
        <f t="shared" si="1051"/>
        <v>suwarno44206</v>
      </c>
      <c r="AG3732" s="5" t="str">
        <f t="shared" si="1052"/>
        <v>BMJ 07244206SELATANNIGHT</v>
      </c>
      <c r="AH3732" s="5" t="str">
        <f t="shared" si="1053"/>
        <v>suwarno44206SELATANNIGHT</v>
      </c>
      <c r="AI3732" s="5" t="str">
        <f t="shared" si="1054"/>
        <v>BMJ 07244206NIGHT</v>
      </c>
      <c r="AJ3732" s="5" t="str">
        <f t="shared" si="1055"/>
        <v>suwarno44206NIGHT</v>
      </c>
      <c r="AK3732" s="5" t="str">
        <f t="shared" si="1056"/>
        <v>suwarnoBMJ</v>
      </c>
      <c r="AL3732" s="5" t="str">
        <f t="shared" si="1058"/>
        <v>5SELATAN</v>
      </c>
      <c r="AM3732" s="5" t="str">
        <f t="shared" si="1059"/>
        <v>&gt; 5SELATAN12 RODA</v>
      </c>
      <c r="AN3732" s="5" t="str">
        <f t="shared" si="1060"/>
        <v>suwarnoBMJ&gt; 5SELATAN12 RODA</v>
      </c>
      <c r="AO3732" s="5" t="str">
        <f t="shared" si="1061"/>
        <v>suwarno&gt; 5SELATAN12 RODA</v>
      </c>
      <c r="AP3732" s="5" t="str">
        <f t="shared" si="1062"/>
        <v>44206NIGHT</v>
      </c>
    </row>
    <row r="3733" spans="1:42" x14ac:dyDescent="0.3">
      <c r="A3733" s="33">
        <v>1</v>
      </c>
      <c r="B3733" s="33"/>
      <c r="C3733" s="70">
        <v>44206</v>
      </c>
      <c r="D3733" s="71" t="s">
        <v>87</v>
      </c>
      <c r="E3733" s="70">
        <v>44207</v>
      </c>
      <c r="F3733" s="71">
        <v>5169405</v>
      </c>
      <c r="G3733" s="33" t="s">
        <v>38</v>
      </c>
      <c r="H3733" s="33" t="s">
        <v>109</v>
      </c>
      <c r="I3733" s="33" t="s">
        <v>291</v>
      </c>
      <c r="J3733" s="33" t="s">
        <v>40</v>
      </c>
      <c r="K3733" s="63" t="s">
        <v>82</v>
      </c>
      <c r="L3733" s="32" t="str">
        <f t="shared" si="1045"/>
        <v>AXOR4843</v>
      </c>
      <c r="M3733" s="32" t="str">
        <f t="shared" si="1046"/>
        <v>BMJ</v>
      </c>
      <c r="N3733" s="32" t="str">
        <f t="shared" si="1047"/>
        <v>12 RODA</v>
      </c>
      <c r="O3733" s="146">
        <v>0.26116898148148149</v>
      </c>
      <c r="P3733" s="65">
        <v>0.26116898148148149</v>
      </c>
      <c r="Q3733" s="65"/>
      <c r="R3733" s="66">
        <v>6</v>
      </c>
      <c r="S3733" s="66">
        <v>54100</v>
      </c>
      <c r="T3733" s="66">
        <v>19880</v>
      </c>
      <c r="U3733" s="67">
        <f t="shared" si="1057"/>
        <v>34.22</v>
      </c>
      <c r="V3733" s="66">
        <f t="shared" si="1048"/>
        <v>1027968.7999999999</v>
      </c>
      <c r="W3733" s="66" t="str">
        <f t="shared" si="1049"/>
        <v>&gt; 5</v>
      </c>
      <c r="X3733" s="66">
        <f>A3733+SUMIFS(Presensi!F:F,Presensi!E:E,'Entry Data'!AP3733)</f>
        <v>2</v>
      </c>
      <c r="Y3733" s="66">
        <f>IFERROR(INDEX('Retasi Pricing'!F:F,MATCH('Entry Data'!AM3733,'Retasi Pricing'!E:E,0))*X3733,"")</f>
        <v>97000</v>
      </c>
      <c r="Z3733" s="62" t="s">
        <v>26</v>
      </c>
      <c r="AA3733" s="62" t="s">
        <v>27</v>
      </c>
      <c r="AB3733" s="32"/>
      <c r="AC3733" s="32" t="s">
        <v>196</v>
      </c>
      <c r="AD3733" s="32" t="str">
        <f t="shared" si="1050"/>
        <v/>
      </c>
      <c r="AF3733" s="5" t="str">
        <f t="shared" si="1051"/>
        <v>suwarno44206</v>
      </c>
      <c r="AG3733" s="5" t="str">
        <f t="shared" si="1052"/>
        <v>BMJ 07244206SELATANNIGHT</v>
      </c>
      <c r="AH3733" s="5" t="str">
        <f t="shared" si="1053"/>
        <v>suwarno44206SELATANNIGHT</v>
      </c>
      <c r="AI3733" s="5" t="str">
        <f t="shared" si="1054"/>
        <v>BMJ 07244206NIGHT</v>
      </c>
      <c r="AJ3733" s="5" t="str">
        <f t="shared" si="1055"/>
        <v>suwarno44206NIGHT</v>
      </c>
      <c r="AK3733" s="5" t="str">
        <f t="shared" si="1056"/>
        <v>suwarnoBMJ</v>
      </c>
      <c r="AL3733" s="5" t="str">
        <f t="shared" si="1058"/>
        <v>6SELATAN</v>
      </c>
      <c r="AM3733" s="5" t="str">
        <f t="shared" si="1059"/>
        <v>&gt; 5SELATAN12 RODA</v>
      </c>
      <c r="AN3733" s="5" t="str">
        <f t="shared" si="1060"/>
        <v>suwarnoBMJ&gt; 5SELATAN12 RODA</v>
      </c>
      <c r="AO3733" s="5" t="str">
        <f t="shared" si="1061"/>
        <v>suwarno&gt; 5SELATAN12 RODA</v>
      </c>
      <c r="AP3733" s="5" t="str">
        <f t="shared" si="1062"/>
        <v>44206NIGHT</v>
      </c>
    </row>
    <row r="3734" spans="1:42" x14ac:dyDescent="0.3">
      <c r="A3734" s="33">
        <v>1</v>
      </c>
      <c r="B3734" s="33"/>
      <c r="C3734" s="70">
        <v>44206</v>
      </c>
      <c r="D3734" s="71" t="s">
        <v>87</v>
      </c>
      <c r="E3734" s="70">
        <v>44206</v>
      </c>
      <c r="F3734" s="71">
        <v>5168928</v>
      </c>
      <c r="G3734" s="33" t="s">
        <v>20</v>
      </c>
      <c r="H3734" s="33" t="s">
        <v>21</v>
      </c>
      <c r="I3734" s="33" t="s">
        <v>51</v>
      </c>
      <c r="J3734" s="33" t="s">
        <v>46</v>
      </c>
      <c r="K3734" s="63" t="s">
        <v>82</v>
      </c>
      <c r="L3734" s="32" t="str">
        <f t="shared" si="1045"/>
        <v>AXOR4843</v>
      </c>
      <c r="M3734" s="32" t="str">
        <f t="shared" si="1046"/>
        <v>BMJ</v>
      </c>
      <c r="N3734" s="32" t="str">
        <f t="shared" si="1047"/>
        <v>12 RODA</v>
      </c>
      <c r="O3734" s="146">
        <v>0.82057870370370367</v>
      </c>
      <c r="P3734" s="65">
        <v>0.82554398148148145</v>
      </c>
      <c r="Q3734" s="65"/>
      <c r="R3734" s="66">
        <v>1</v>
      </c>
      <c r="S3734" s="66">
        <v>52100</v>
      </c>
      <c r="T3734" s="66">
        <v>19880</v>
      </c>
      <c r="U3734" s="67">
        <f t="shared" si="1057"/>
        <v>32.22</v>
      </c>
      <c r="V3734" s="66">
        <f t="shared" si="1048"/>
        <v>653324.93999999994</v>
      </c>
      <c r="W3734" s="66" t="str">
        <f t="shared" si="1049"/>
        <v>1 &gt; 4</v>
      </c>
      <c r="X3734" s="66">
        <f>A3734+SUMIFS(Presensi!F:F,Presensi!E:E,'Entry Data'!AP3734)</f>
        <v>2</v>
      </c>
      <c r="Y3734" s="66">
        <f>IFERROR(INDEX('Retasi Pricing'!F:F,MATCH('Entry Data'!AM3734,'Retasi Pricing'!E:E,0))*X3734,"")</f>
        <v>55000</v>
      </c>
      <c r="Z3734" s="62" t="s">
        <v>26</v>
      </c>
      <c r="AA3734" s="62" t="s">
        <v>27</v>
      </c>
      <c r="AB3734" s="32"/>
      <c r="AC3734" s="32" t="s">
        <v>196</v>
      </c>
      <c r="AD3734" s="32" t="str">
        <f t="shared" si="1050"/>
        <v/>
      </c>
      <c r="AF3734" s="5" t="str">
        <f t="shared" si="1051"/>
        <v>suwarno44206</v>
      </c>
      <c r="AG3734" s="5" t="str">
        <f t="shared" si="1052"/>
        <v>BMJ 07244206UTARANIGHT</v>
      </c>
      <c r="AH3734" s="5" t="str">
        <f t="shared" si="1053"/>
        <v>suwarno44206UTARANIGHT</v>
      </c>
      <c r="AI3734" s="5" t="str">
        <f t="shared" si="1054"/>
        <v>BMJ 07244206NIGHT</v>
      </c>
      <c r="AJ3734" s="5" t="str">
        <f t="shared" si="1055"/>
        <v>suwarno44206NIGHT</v>
      </c>
      <c r="AK3734" s="5" t="str">
        <f t="shared" si="1056"/>
        <v>suwarnoBMJ</v>
      </c>
      <c r="AL3734" s="5" t="str">
        <f t="shared" si="1058"/>
        <v>1UTARA</v>
      </c>
      <c r="AM3734" s="5" t="str">
        <f t="shared" si="1059"/>
        <v>1 &gt; 4UTARA12 RODA</v>
      </c>
      <c r="AN3734" s="5" t="str">
        <f t="shared" si="1060"/>
        <v>suwarnoBMJ1 &gt; 4UTARA12 RODA</v>
      </c>
      <c r="AO3734" s="5" t="str">
        <f t="shared" si="1061"/>
        <v>suwarno1 &gt; 4UTARA12 RODA</v>
      </c>
      <c r="AP3734" s="5" t="str">
        <f t="shared" si="1062"/>
        <v>44206NIGHT</v>
      </c>
    </row>
    <row r="3735" spans="1:42" x14ac:dyDescent="0.3">
      <c r="A3735" s="33">
        <v>1</v>
      </c>
      <c r="B3735" s="33"/>
      <c r="C3735" s="70">
        <v>44206</v>
      </c>
      <c r="D3735" s="71" t="s">
        <v>87</v>
      </c>
      <c r="E3735" s="70">
        <v>44206</v>
      </c>
      <c r="F3735" s="71">
        <v>5169000</v>
      </c>
      <c r="G3735" s="33" t="s">
        <v>20</v>
      </c>
      <c r="H3735" s="33" t="s">
        <v>21</v>
      </c>
      <c r="I3735" s="33" t="s">
        <v>170</v>
      </c>
      <c r="J3735" s="33" t="s">
        <v>23</v>
      </c>
      <c r="K3735" s="63" t="s">
        <v>82</v>
      </c>
      <c r="L3735" s="32" t="str">
        <f t="shared" si="1045"/>
        <v>AXOR4843</v>
      </c>
      <c r="M3735" s="32" t="str">
        <f t="shared" si="1046"/>
        <v>BMJ</v>
      </c>
      <c r="N3735" s="32" t="str">
        <f t="shared" si="1047"/>
        <v>12 RODA</v>
      </c>
      <c r="O3735" s="146">
        <v>0.87482638888888886</v>
      </c>
      <c r="P3735" s="65">
        <v>0.87482638888888886</v>
      </c>
      <c r="Q3735" s="65"/>
      <c r="R3735" s="66">
        <v>2</v>
      </c>
      <c r="S3735" s="66">
        <v>53640</v>
      </c>
      <c r="T3735" s="66">
        <v>19880</v>
      </c>
      <c r="U3735" s="67">
        <f t="shared" si="1057"/>
        <v>33.76</v>
      </c>
      <c r="V3735" s="66">
        <f t="shared" si="1048"/>
        <v>684551.5199999999</v>
      </c>
      <c r="W3735" s="66" t="str">
        <f t="shared" si="1049"/>
        <v>1 &gt; 4</v>
      </c>
      <c r="X3735" s="66">
        <f>A3735+SUMIFS(Presensi!F:F,Presensi!E:E,'Entry Data'!AP3735)</f>
        <v>2</v>
      </c>
      <c r="Y3735" s="66">
        <f>IFERROR(INDEX('Retasi Pricing'!F:F,MATCH('Entry Data'!AM3735,'Retasi Pricing'!E:E,0))*X3735,"")</f>
        <v>55000</v>
      </c>
      <c r="Z3735" s="62" t="s">
        <v>26</v>
      </c>
      <c r="AA3735" s="62" t="s">
        <v>27</v>
      </c>
      <c r="AB3735" s="32"/>
      <c r="AC3735" s="32" t="s">
        <v>196</v>
      </c>
      <c r="AD3735" s="32" t="str">
        <f t="shared" si="1050"/>
        <v/>
      </c>
      <c r="AF3735" s="5" t="str">
        <f t="shared" si="1051"/>
        <v>suwarno44206</v>
      </c>
      <c r="AG3735" s="5" t="str">
        <f t="shared" si="1052"/>
        <v>BMJ 07244206UTARANIGHT</v>
      </c>
      <c r="AH3735" s="5" t="str">
        <f t="shared" si="1053"/>
        <v>suwarno44206UTARANIGHT</v>
      </c>
      <c r="AI3735" s="5" t="str">
        <f t="shared" si="1054"/>
        <v>BMJ 07244206NIGHT</v>
      </c>
      <c r="AJ3735" s="5" t="str">
        <f t="shared" si="1055"/>
        <v>suwarno44206NIGHT</v>
      </c>
      <c r="AK3735" s="5" t="str">
        <f t="shared" si="1056"/>
        <v>suwarnoBMJ</v>
      </c>
      <c r="AL3735" s="5" t="str">
        <f t="shared" si="1058"/>
        <v>2UTARA</v>
      </c>
      <c r="AM3735" s="5" t="str">
        <f t="shared" si="1059"/>
        <v>1 &gt; 4UTARA12 RODA</v>
      </c>
      <c r="AN3735" s="5" t="str">
        <f t="shared" si="1060"/>
        <v>suwarnoBMJ1 &gt; 4UTARA12 RODA</v>
      </c>
      <c r="AO3735" s="5" t="str">
        <f t="shared" si="1061"/>
        <v>suwarno1 &gt; 4UTARA12 RODA</v>
      </c>
      <c r="AP3735" s="5" t="str">
        <f t="shared" si="1062"/>
        <v>44206NIGHT</v>
      </c>
    </row>
    <row r="3736" spans="1:42" x14ac:dyDescent="0.3">
      <c r="A3736" s="33">
        <v>1</v>
      </c>
      <c r="B3736" s="33"/>
      <c r="C3736" s="70">
        <v>44206</v>
      </c>
      <c r="D3736" s="71" t="s">
        <v>87</v>
      </c>
      <c r="E3736" s="70">
        <v>44206</v>
      </c>
      <c r="F3736" s="71">
        <v>5169115</v>
      </c>
      <c r="G3736" s="33" t="s">
        <v>38</v>
      </c>
      <c r="H3736" s="33" t="s">
        <v>113</v>
      </c>
      <c r="I3736" s="33" t="s">
        <v>114</v>
      </c>
      <c r="J3736" s="33" t="s">
        <v>115</v>
      </c>
      <c r="K3736" s="63" t="s">
        <v>82</v>
      </c>
      <c r="L3736" s="32" t="str">
        <f t="shared" si="1045"/>
        <v>AXOR4843</v>
      </c>
      <c r="M3736" s="32" t="str">
        <f t="shared" si="1046"/>
        <v>BMJ</v>
      </c>
      <c r="N3736" s="32" t="str">
        <f t="shared" si="1047"/>
        <v>12 RODA</v>
      </c>
      <c r="O3736" s="146">
        <v>0.96718749999999998</v>
      </c>
      <c r="P3736" s="65">
        <v>0.96718749999999998</v>
      </c>
      <c r="Q3736" s="65"/>
      <c r="R3736" s="66">
        <v>3</v>
      </c>
      <c r="S3736" s="66">
        <v>52640</v>
      </c>
      <c r="T3736" s="66">
        <v>19880</v>
      </c>
      <c r="U3736" s="67">
        <f t="shared" si="1057"/>
        <v>32.76</v>
      </c>
      <c r="V3736" s="66">
        <f t="shared" si="1048"/>
        <v>984110.39999999991</v>
      </c>
      <c r="W3736" s="66" t="str">
        <f t="shared" si="1049"/>
        <v>1 &gt; 3</v>
      </c>
      <c r="X3736" s="66">
        <f>A3736+SUMIFS(Presensi!F:F,Presensi!E:E,'Entry Data'!AP3736)</f>
        <v>2</v>
      </c>
      <c r="Y3736" s="66">
        <f>IFERROR(INDEX('Retasi Pricing'!F:F,MATCH('Entry Data'!AM3736,'Retasi Pricing'!E:E,0))*X3736,"")</f>
        <v>76000</v>
      </c>
      <c r="Z3736" s="62" t="s">
        <v>26</v>
      </c>
      <c r="AA3736" s="62" t="s">
        <v>27</v>
      </c>
      <c r="AB3736" s="32"/>
      <c r="AC3736" s="32" t="s">
        <v>196</v>
      </c>
      <c r="AD3736" s="32" t="str">
        <f t="shared" si="1050"/>
        <v/>
      </c>
      <c r="AF3736" s="5" t="str">
        <f t="shared" si="1051"/>
        <v>suwarno44206</v>
      </c>
      <c r="AG3736" s="5" t="str">
        <f t="shared" si="1052"/>
        <v>BMJ 07244206SELATANNIGHT</v>
      </c>
      <c r="AH3736" s="5" t="str">
        <f t="shared" si="1053"/>
        <v>suwarno44206SELATANNIGHT</v>
      </c>
      <c r="AI3736" s="5" t="str">
        <f t="shared" si="1054"/>
        <v>BMJ 07244206NIGHT</v>
      </c>
      <c r="AJ3736" s="5" t="str">
        <f t="shared" si="1055"/>
        <v>suwarno44206NIGHT</v>
      </c>
      <c r="AK3736" s="5" t="str">
        <f t="shared" si="1056"/>
        <v>suwarnoBMJ</v>
      </c>
      <c r="AL3736" s="5" t="str">
        <f t="shared" si="1058"/>
        <v>3SELATAN</v>
      </c>
      <c r="AM3736" s="5" t="str">
        <f t="shared" si="1059"/>
        <v>1 &gt; 3SELATAN12 RODA</v>
      </c>
      <c r="AN3736" s="5" t="str">
        <f t="shared" si="1060"/>
        <v>suwarnoBMJ1 &gt; 3SELATAN12 RODA</v>
      </c>
      <c r="AO3736" s="5" t="str">
        <f t="shared" si="1061"/>
        <v>suwarno1 &gt; 3SELATAN12 RODA</v>
      </c>
      <c r="AP3736" s="5" t="str">
        <f t="shared" si="1062"/>
        <v>44206NIGHT</v>
      </c>
    </row>
    <row r="3737" spans="1:42" x14ac:dyDescent="0.3">
      <c r="A3737" s="33">
        <v>1</v>
      </c>
      <c r="B3737" s="33"/>
      <c r="C3737" s="70">
        <v>44206</v>
      </c>
      <c r="D3737" s="71" t="s">
        <v>87</v>
      </c>
      <c r="E3737" s="70">
        <v>44207</v>
      </c>
      <c r="F3737" s="71">
        <v>5169221</v>
      </c>
      <c r="G3737" s="33" t="s">
        <v>20</v>
      </c>
      <c r="H3737" s="33" t="s">
        <v>21</v>
      </c>
      <c r="I3737" s="33" t="s">
        <v>51</v>
      </c>
      <c r="J3737" s="33" t="s">
        <v>46</v>
      </c>
      <c r="K3737" s="63" t="s">
        <v>83</v>
      </c>
      <c r="L3737" s="32" t="str">
        <f t="shared" si="1045"/>
        <v>AXOR4843</v>
      </c>
      <c r="M3737" s="32" t="str">
        <f t="shared" si="1046"/>
        <v>BMJ</v>
      </c>
      <c r="N3737" s="32" t="str">
        <f t="shared" si="1047"/>
        <v>12 RODA</v>
      </c>
      <c r="O3737" s="146">
        <v>8.5219907407407411E-2</v>
      </c>
      <c r="P3737" s="65">
        <v>8.5219907407407411E-2</v>
      </c>
      <c r="Q3737" s="65"/>
      <c r="R3737" s="66">
        <v>2</v>
      </c>
      <c r="S3737" s="66">
        <v>50660</v>
      </c>
      <c r="T3737" s="66">
        <v>19800</v>
      </c>
      <c r="U3737" s="67">
        <f t="shared" si="1057"/>
        <v>30.86</v>
      </c>
      <c r="V3737" s="66">
        <f t="shared" si="1048"/>
        <v>625748.22</v>
      </c>
      <c r="W3737" s="66" t="str">
        <f t="shared" si="1049"/>
        <v>1 &gt; 4</v>
      </c>
      <c r="X3737" s="66">
        <f>A3737+SUMIFS(Presensi!F:F,Presensi!E:E,'Entry Data'!AP3737)</f>
        <v>2</v>
      </c>
      <c r="Y3737" s="66">
        <f>IFERROR(INDEX('Retasi Pricing'!F:F,MATCH('Entry Data'!AM3737,'Retasi Pricing'!E:E,0))*X3737,"")</f>
        <v>55000</v>
      </c>
      <c r="Z3737" s="62" t="s">
        <v>26</v>
      </c>
      <c r="AA3737" s="62" t="s">
        <v>27</v>
      </c>
      <c r="AB3737" s="32"/>
      <c r="AC3737" s="32" t="s">
        <v>373</v>
      </c>
      <c r="AD3737" s="32" t="str">
        <f t="shared" si="1050"/>
        <v/>
      </c>
      <c r="AF3737" s="5" t="str">
        <f t="shared" si="1051"/>
        <v>muchammad44206</v>
      </c>
      <c r="AG3737" s="5" t="str">
        <f t="shared" si="1052"/>
        <v>BMJ 07344206UTARANIGHT</v>
      </c>
      <c r="AH3737" s="5" t="str">
        <f t="shared" si="1053"/>
        <v>muchammad44206UTARANIGHT</v>
      </c>
      <c r="AI3737" s="5" t="str">
        <f t="shared" si="1054"/>
        <v>BMJ 07344206NIGHT</v>
      </c>
      <c r="AJ3737" s="5" t="str">
        <f t="shared" si="1055"/>
        <v>muchammad44206NIGHT</v>
      </c>
      <c r="AK3737" s="5" t="str">
        <f t="shared" si="1056"/>
        <v>muchammadBMJ</v>
      </c>
      <c r="AL3737" s="5" t="str">
        <f t="shared" si="1058"/>
        <v>2UTARA</v>
      </c>
      <c r="AM3737" s="5" t="str">
        <f t="shared" si="1059"/>
        <v>1 &gt; 4UTARA12 RODA</v>
      </c>
      <c r="AN3737" s="5" t="str">
        <f t="shared" si="1060"/>
        <v>muchammadBMJ1 &gt; 4UTARA12 RODA</v>
      </c>
      <c r="AO3737" s="5" t="str">
        <f t="shared" si="1061"/>
        <v>muchammad1 &gt; 4UTARA12 RODA</v>
      </c>
      <c r="AP3737" s="5" t="str">
        <f t="shared" si="1062"/>
        <v>44206NIGHT</v>
      </c>
    </row>
    <row r="3738" spans="1:42" x14ac:dyDescent="0.3">
      <c r="A3738" s="33">
        <v>1</v>
      </c>
      <c r="B3738" s="33"/>
      <c r="C3738" s="70">
        <v>44206</v>
      </c>
      <c r="D3738" s="71" t="s">
        <v>87</v>
      </c>
      <c r="E3738" s="70">
        <v>44207</v>
      </c>
      <c r="F3738" s="71">
        <v>5169289</v>
      </c>
      <c r="G3738" s="33" t="s">
        <v>20</v>
      </c>
      <c r="H3738" s="33" t="s">
        <v>21</v>
      </c>
      <c r="I3738" s="33" t="s">
        <v>51</v>
      </c>
      <c r="J3738" s="33" t="s">
        <v>46</v>
      </c>
      <c r="K3738" s="63" t="s">
        <v>83</v>
      </c>
      <c r="L3738" s="32" t="str">
        <f t="shared" si="1045"/>
        <v>AXOR4843</v>
      </c>
      <c r="M3738" s="32" t="str">
        <f t="shared" si="1046"/>
        <v>BMJ</v>
      </c>
      <c r="N3738" s="32" t="str">
        <f t="shared" si="1047"/>
        <v>12 RODA</v>
      </c>
      <c r="O3738" s="146">
        <v>0.14067129629629629</v>
      </c>
      <c r="P3738" s="65">
        <v>0.14067129629629629</v>
      </c>
      <c r="Q3738" s="65"/>
      <c r="R3738" s="66">
        <v>3</v>
      </c>
      <c r="S3738" s="66">
        <v>52500</v>
      </c>
      <c r="T3738" s="66">
        <v>19800</v>
      </c>
      <c r="U3738" s="67">
        <f t="shared" si="1057"/>
        <v>32.700000000000003</v>
      </c>
      <c r="V3738" s="66">
        <f t="shared" si="1048"/>
        <v>663057.9</v>
      </c>
      <c r="W3738" s="66" t="str">
        <f t="shared" si="1049"/>
        <v>1 &gt; 4</v>
      </c>
      <c r="X3738" s="66">
        <f>A3738+SUMIFS(Presensi!F:F,Presensi!E:E,'Entry Data'!AP3738)</f>
        <v>2</v>
      </c>
      <c r="Y3738" s="66">
        <f>IFERROR(INDEX('Retasi Pricing'!F:F,MATCH('Entry Data'!AM3738,'Retasi Pricing'!E:E,0))*X3738,"")</f>
        <v>55000</v>
      </c>
      <c r="Z3738" s="62" t="s">
        <v>26</v>
      </c>
      <c r="AA3738" s="62" t="s">
        <v>27</v>
      </c>
      <c r="AB3738" s="32"/>
      <c r="AC3738" s="32" t="s">
        <v>373</v>
      </c>
      <c r="AD3738" s="32" t="str">
        <f t="shared" si="1050"/>
        <v/>
      </c>
      <c r="AF3738" s="5" t="str">
        <f t="shared" si="1051"/>
        <v>muchammad44206</v>
      </c>
      <c r="AG3738" s="5" t="str">
        <f t="shared" si="1052"/>
        <v>BMJ 07344206UTARANIGHT</v>
      </c>
      <c r="AH3738" s="5" t="str">
        <f t="shared" si="1053"/>
        <v>muchammad44206UTARANIGHT</v>
      </c>
      <c r="AI3738" s="5" t="str">
        <f t="shared" si="1054"/>
        <v>BMJ 07344206NIGHT</v>
      </c>
      <c r="AJ3738" s="5" t="str">
        <f t="shared" si="1055"/>
        <v>muchammad44206NIGHT</v>
      </c>
      <c r="AK3738" s="5" t="str">
        <f t="shared" si="1056"/>
        <v>muchammadBMJ</v>
      </c>
      <c r="AL3738" s="5" t="str">
        <f t="shared" si="1058"/>
        <v>3UTARA</v>
      </c>
      <c r="AM3738" s="5" t="str">
        <f t="shared" si="1059"/>
        <v>1 &gt; 4UTARA12 RODA</v>
      </c>
      <c r="AN3738" s="5" t="str">
        <f t="shared" si="1060"/>
        <v>muchammadBMJ1 &gt; 4UTARA12 RODA</v>
      </c>
      <c r="AO3738" s="5" t="str">
        <f t="shared" si="1061"/>
        <v>muchammad1 &gt; 4UTARA12 RODA</v>
      </c>
      <c r="AP3738" s="5" t="str">
        <f t="shared" si="1062"/>
        <v>44206NIGHT</v>
      </c>
    </row>
    <row r="3739" spans="1:42" x14ac:dyDescent="0.3">
      <c r="A3739" s="33">
        <v>1</v>
      </c>
      <c r="B3739" s="33"/>
      <c r="C3739" s="70">
        <v>44206</v>
      </c>
      <c r="D3739" s="71" t="s">
        <v>87</v>
      </c>
      <c r="E3739" s="70">
        <v>44207</v>
      </c>
      <c r="F3739" s="71">
        <v>5169352</v>
      </c>
      <c r="G3739" s="33" t="s">
        <v>20</v>
      </c>
      <c r="H3739" s="33" t="s">
        <v>21</v>
      </c>
      <c r="I3739" s="33" t="s">
        <v>51</v>
      </c>
      <c r="J3739" s="33" t="s">
        <v>46</v>
      </c>
      <c r="K3739" s="63" t="s">
        <v>83</v>
      </c>
      <c r="L3739" s="32" t="str">
        <f t="shared" si="1045"/>
        <v>AXOR4843</v>
      </c>
      <c r="M3739" s="32" t="str">
        <f t="shared" si="1046"/>
        <v>BMJ</v>
      </c>
      <c r="N3739" s="32" t="str">
        <f t="shared" si="1047"/>
        <v>12 RODA</v>
      </c>
      <c r="O3739" s="146">
        <v>0.20576388888888889</v>
      </c>
      <c r="P3739" s="65">
        <v>0.20576388888888889</v>
      </c>
      <c r="Q3739" s="65"/>
      <c r="R3739" s="66">
        <v>4</v>
      </c>
      <c r="S3739" s="66">
        <v>52180</v>
      </c>
      <c r="T3739" s="66">
        <v>19800</v>
      </c>
      <c r="U3739" s="67">
        <f t="shared" si="1057"/>
        <v>32.380000000000003</v>
      </c>
      <c r="V3739" s="66">
        <f t="shared" si="1048"/>
        <v>656569.26</v>
      </c>
      <c r="W3739" s="66" t="str">
        <f t="shared" si="1049"/>
        <v>1 &gt; 4</v>
      </c>
      <c r="X3739" s="66">
        <f>A3739+SUMIFS(Presensi!F:F,Presensi!E:E,'Entry Data'!AP3739)</f>
        <v>2</v>
      </c>
      <c r="Y3739" s="66">
        <f>IFERROR(INDEX('Retasi Pricing'!F:F,MATCH('Entry Data'!AM3739,'Retasi Pricing'!E:E,0))*X3739,"")</f>
        <v>55000</v>
      </c>
      <c r="Z3739" s="62" t="s">
        <v>26</v>
      </c>
      <c r="AA3739" s="62" t="s">
        <v>27</v>
      </c>
      <c r="AB3739" s="32"/>
      <c r="AC3739" s="32" t="s">
        <v>373</v>
      </c>
      <c r="AD3739" s="32" t="str">
        <f t="shared" si="1050"/>
        <v/>
      </c>
      <c r="AF3739" s="5" t="str">
        <f t="shared" si="1051"/>
        <v>muchammad44206</v>
      </c>
      <c r="AG3739" s="5" t="str">
        <f t="shared" si="1052"/>
        <v>BMJ 07344206UTARANIGHT</v>
      </c>
      <c r="AH3739" s="5" t="str">
        <f t="shared" si="1053"/>
        <v>muchammad44206UTARANIGHT</v>
      </c>
      <c r="AI3739" s="5" t="str">
        <f t="shared" si="1054"/>
        <v>BMJ 07344206NIGHT</v>
      </c>
      <c r="AJ3739" s="5" t="str">
        <f t="shared" si="1055"/>
        <v>muchammad44206NIGHT</v>
      </c>
      <c r="AK3739" s="5" t="str">
        <f t="shared" si="1056"/>
        <v>muchammadBMJ</v>
      </c>
      <c r="AL3739" s="5" t="str">
        <f t="shared" si="1058"/>
        <v>4UTARA</v>
      </c>
      <c r="AM3739" s="5" t="str">
        <f t="shared" si="1059"/>
        <v>1 &gt; 4UTARA12 RODA</v>
      </c>
      <c r="AN3739" s="5" t="str">
        <f t="shared" si="1060"/>
        <v>muchammadBMJ1 &gt; 4UTARA12 RODA</v>
      </c>
      <c r="AO3739" s="5" t="str">
        <f t="shared" si="1061"/>
        <v>muchammad1 &gt; 4UTARA12 RODA</v>
      </c>
      <c r="AP3739" s="5" t="str">
        <f t="shared" si="1062"/>
        <v>44206NIGHT</v>
      </c>
    </row>
    <row r="3740" spans="1:42" x14ac:dyDescent="0.3">
      <c r="A3740" s="33">
        <v>1</v>
      </c>
      <c r="B3740" s="33"/>
      <c r="C3740" s="70">
        <v>44206</v>
      </c>
      <c r="D3740" s="71" t="s">
        <v>87</v>
      </c>
      <c r="E3740" s="70">
        <v>44207</v>
      </c>
      <c r="F3740" s="71">
        <v>5169408</v>
      </c>
      <c r="G3740" s="33" t="s">
        <v>20</v>
      </c>
      <c r="H3740" s="33" t="s">
        <v>21</v>
      </c>
      <c r="I3740" s="33" t="s">
        <v>51</v>
      </c>
      <c r="J3740" s="33" t="s">
        <v>46</v>
      </c>
      <c r="K3740" s="63" t="s">
        <v>83</v>
      </c>
      <c r="L3740" s="32" t="str">
        <f t="shared" si="1045"/>
        <v>AXOR4843</v>
      </c>
      <c r="M3740" s="32" t="str">
        <f t="shared" si="1046"/>
        <v>BMJ</v>
      </c>
      <c r="N3740" s="32" t="str">
        <f t="shared" si="1047"/>
        <v>12 RODA</v>
      </c>
      <c r="O3740" s="146">
        <v>0.2646412037037037</v>
      </c>
      <c r="P3740" s="65">
        <v>0.2646412037037037</v>
      </c>
      <c r="Q3740" s="65"/>
      <c r="R3740" s="66">
        <v>5</v>
      </c>
      <c r="S3740" s="66">
        <v>51740</v>
      </c>
      <c r="T3740" s="66">
        <v>19800</v>
      </c>
      <c r="U3740" s="67">
        <f t="shared" si="1057"/>
        <v>31.94</v>
      </c>
      <c r="V3740" s="66">
        <f t="shared" si="1048"/>
        <v>647647.38000000012</v>
      </c>
      <c r="W3740" s="66" t="str">
        <f t="shared" si="1049"/>
        <v>&gt; 5</v>
      </c>
      <c r="X3740" s="66">
        <f>A3740+SUMIFS(Presensi!F:F,Presensi!E:E,'Entry Data'!AP3740)</f>
        <v>2</v>
      </c>
      <c r="Y3740" s="66">
        <f>IFERROR(INDEX('Retasi Pricing'!F:F,MATCH('Entry Data'!AM3740,'Retasi Pricing'!E:E,0))*X3740,"")</f>
        <v>62400</v>
      </c>
      <c r="Z3740" s="62" t="s">
        <v>26</v>
      </c>
      <c r="AA3740" s="62" t="s">
        <v>27</v>
      </c>
      <c r="AB3740" s="32"/>
      <c r="AC3740" s="32" t="s">
        <v>373</v>
      </c>
      <c r="AD3740" s="32" t="str">
        <f t="shared" si="1050"/>
        <v/>
      </c>
      <c r="AF3740" s="5" t="str">
        <f t="shared" si="1051"/>
        <v>muchammad44206</v>
      </c>
      <c r="AG3740" s="5" t="str">
        <f t="shared" si="1052"/>
        <v>BMJ 07344206UTARANIGHT</v>
      </c>
      <c r="AH3740" s="5" t="str">
        <f t="shared" si="1053"/>
        <v>muchammad44206UTARANIGHT</v>
      </c>
      <c r="AI3740" s="5" t="str">
        <f t="shared" si="1054"/>
        <v>BMJ 07344206NIGHT</v>
      </c>
      <c r="AJ3740" s="5" t="str">
        <f t="shared" si="1055"/>
        <v>muchammad44206NIGHT</v>
      </c>
      <c r="AK3740" s="5" t="str">
        <f t="shared" si="1056"/>
        <v>muchammadBMJ</v>
      </c>
      <c r="AL3740" s="5" t="str">
        <f t="shared" si="1058"/>
        <v>5UTARA</v>
      </c>
      <c r="AM3740" s="5" t="str">
        <f t="shared" si="1059"/>
        <v>&gt; 5UTARA12 RODA</v>
      </c>
      <c r="AN3740" s="5" t="str">
        <f t="shared" si="1060"/>
        <v>muchammadBMJ&gt; 5UTARA12 RODA</v>
      </c>
      <c r="AO3740" s="5" t="str">
        <f t="shared" si="1061"/>
        <v>muchammad&gt; 5UTARA12 RODA</v>
      </c>
      <c r="AP3740" s="5" t="str">
        <f t="shared" si="1062"/>
        <v>44206NIGHT</v>
      </c>
    </row>
    <row r="3741" spans="1:42" x14ac:dyDescent="0.3">
      <c r="A3741" s="33">
        <v>1</v>
      </c>
      <c r="B3741" s="33"/>
      <c r="C3741" s="70">
        <v>44206</v>
      </c>
      <c r="D3741" s="71" t="s">
        <v>87</v>
      </c>
      <c r="E3741" s="70">
        <v>44206</v>
      </c>
      <c r="F3741" s="71">
        <v>5169119</v>
      </c>
      <c r="G3741" s="33" t="s">
        <v>20</v>
      </c>
      <c r="H3741" s="33" t="s">
        <v>21</v>
      </c>
      <c r="I3741" s="33" t="s">
        <v>51</v>
      </c>
      <c r="J3741" s="33" t="s">
        <v>46</v>
      </c>
      <c r="K3741" s="63" t="s">
        <v>83</v>
      </c>
      <c r="L3741" s="32" t="str">
        <f t="shared" si="1045"/>
        <v>AXOR4843</v>
      </c>
      <c r="M3741" s="32" t="str">
        <f t="shared" si="1046"/>
        <v>BMJ</v>
      </c>
      <c r="N3741" s="32" t="str">
        <f t="shared" si="1047"/>
        <v>12 RODA</v>
      </c>
      <c r="O3741" s="146">
        <v>0.9720833333333333</v>
      </c>
      <c r="P3741" s="65">
        <v>6.8402777777777776E-3</v>
      </c>
      <c r="Q3741" s="65"/>
      <c r="R3741" s="66">
        <v>1</v>
      </c>
      <c r="S3741" s="66">
        <v>52780</v>
      </c>
      <c r="T3741" s="66">
        <v>19800</v>
      </c>
      <c r="U3741" s="67">
        <f t="shared" si="1057"/>
        <v>32.979999999999997</v>
      </c>
      <c r="V3741" s="66">
        <f t="shared" si="1048"/>
        <v>668735.45999999985</v>
      </c>
      <c r="W3741" s="66" t="str">
        <f t="shared" si="1049"/>
        <v>1 &gt; 4</v>
      </c>
      <c r="X3741" s="66">
        <f>A3741+SUMIFS(Presensi!F:F,Presensi!E:E,'Entry Data'!AP3741)</f>
        <v>2</v>
      </c>
      <c r="Y3741" s="66">
        <f>IFERROR(INDEX('Retasi Pricing'!F:F,MATCH('Entry Data'!AM3741,'Retasi Pricing'!E:E,0))*X3741,"")</f>
        <v>55000</v>
      </c>
      <c r="Z3741" s="62" t="s">
        <v>26</v>
      </c>
      <c r="AA3741" s="62" t="s">
        <v>27</v>
      </c>
      <c r="AB3741" s="32"/>
      <c r="AC3741" s="32" t="s">
        <v>373</v>
      </c>
      <c r="AD3741" s="32" t="str">
        <f t="shared" si="1050"/>
        <v/>
      </c>
      <c r="AF3741" s="5" t="str">
        <f t="shared" si="1051"/>
        <v>muchammad44206</v>
      </c>
      <c r="AG3741" s="5" t="str">
        <f t="shared" si="1052"/>
        <v>BMJ 07344206UTARANIGHT</v>
      </c>
      <c r="AH3741" s="5" t="str">
        <f t="shared" si="1053"/>
        <v>muchammad44206UTARANIGHT</v>
      </c>
      <c r="AI3741" s="5" t="str">
        <f t="shared" si="1054"/>
        <v>BMJ 07344206NIGHT</v>
      </c>
      <c r="AJ3741" s="5" t="str">
        <f t="shared" si="1055"/>
        <v>muchammad44206NIGHT</v>
      </c>
      <c r="AK3741" s="5" t="str">
        <f t="shared" si="1056"/>
        <v>muchammadBMJ</v>
      </c>
      <c r="AL3741" s="5" t="str">
        <f t="shared" si="1058"/>
        <v>1UTARA</v>
      </c>
      <c r="AM3741" s="5" t="str">
        <f t="shared" si="1059"/>
        <v>1 &gt; 4UTARA12 RODA</v>
      </c>
      <c r="AN3741" s="5" t="str">
        <f t="shared" si="1060"/>
        <v>muchammadBMJ1 &gt; 4UTARA12 RODA</v>
      </c>
      <c r="AO3741" s="5" t="str">
        <f t="shared" si="1061"/>
        <v>muchammad1 &gt; 4UTARA12 RODA</v>
      </c>
      <c r="AP3741" s="5" t="str">
        <f t="shared" si="1062"/>
        <v>44206NIGHT</v>
      </c>
    </row>
    <row r="3742" spans="1:42" x14ac:dyDescent="0.3">
      <c r="A3742" s="33">
        <v>1</v>
      </c>
      <c r="B3742" s="33"/>
      <c r="C3742" s="70">
        <v>44206</v>
      </c>
      <c r="D3742" s="71" t="s">
        <v>87</v>
      </c>
      <c r="E3742" s="70">
        <v>44207</v>
      </c>
      <c r="F3742" s="71">
        <v>5169192</v>
      </c>
      <c r="G3742" s="33" t="s">
        <v>38</v>
      </c>
      <c r="H3742" s="33" t="s">
        <v>113</v>
      </c>
      <c r="I3742" s="33" t="s">
        <v>114</v>
      </c>
      <c r="J3742" s="33" t="s">
        <v>115</v>
      </c>
      <c r="K3742" s="63" t="s">
        <v>85</v>
      </c>
      <c r="L3742" s="32" t="str">
        <f t="shared" si="1045"/>
        <v>AXOR4843</v>
      </c>
      <c r="M3742" s="32" t="str">
        <f t="shared" si="1046"/>
        <v>BMJ</v>
      </c>
      <c r="N3742" s="32" t="str">
        <f t="shared" si="1047"/>
        <v>12 RODA</v>
      </c>
      <c r="O3742" s="146">
        <v>3.9143518518518515E-2</v>
      </c>
      <c r="P3742" s="65">
        <v>3.9143518518518515E-2</v>
      </c>
      <c r="Q3742" s="65"/>
      <c r="R3742" s="66">
        <v>3</v>
      </c>
      <c r="S3742" s="66">
        <v>58520</v>
      </c>
      <c r="T3742" s="66">
        <v>19760</v>
      </c>
      <c r="U3742" s="67">
        <f t="shared" si="1057"/>
        <v>38.76</v>
      </c>
      <c r="V3742" s="66">
        <f t="shared" si="1048"/>
        <v>1164350.3999999999</v>
      </c>
      <c r="W3742" s="66" t="str">
        <f t="shared" si="1049"/>
        <v>1 &gt; 3</v>
      </c>
      <c r="X3742" s="66">
        <f>A3742+SUMIFS(Presensi!F:F,Presensi!E:E,'Entry Data'!AP3742)</f>
        <v>2</v>
      </c>
      <c r="Y3742" s="66">
        <f>IFERROR(INDEX('Retasi Pricing'!F:F,MATCH('Entry Data'!AM3742,'Retasi Pricing'!E:E,0))*X3742,"")</f>
        <v>76000</v>
      </c>
      <c r="Z3742" s="62" t="s">
        <v>26</v>
      </c>
      <c r="AA3742" s="62" t="s">
        <v>27</v>
      </c>
      <c r="AB3742" s="32"/>
      <c r="AC3742" s="32" t="s">
        <v>212</v>
      </c>
      <c r="AD3742" s="32" t="str">
        <f t="shared" si="1050"/>
        <v/>
      </c>
      <c r="AF3742" s="5" t="str">
        <f t="shared" si="1051"/>
        <v>reso sungkowo44206</v>
      </c>
      <c r="AG3742" s="5" t="str">
        <f t="shared" si="1052"/>
        <v>BMJ 07444206SELATANNIGHT</v>
      </c>
      <c r="AH3742" s="5" t="str">
        <f t="shared" si="1053"/>
        <v>reso sungkowo44206SELATANNIGHT</v>
      </c>
      <c r="AI3742" s="5" t="str">
        <f t="shared" si="1054"/>
        <v>BMJ 07444206NIGHT</v>
      </c>
      <c r="AJ3742" s="5" t="str">
        <f t="shared" si="1055"/>
        <v>reso sungkowo44206NIGHT</v>
      </c>
      <c r="AK3742" s="5" t="str">
        <f t="shared" si="1056"/>
        <v>reso sungkowoBMJ</v>
      </c>
      <c r="AL3742" s="5" t="str">
        <f t="shared" si="1058"/>
        <v>3SELATAN</v>
      </c>
      <c r="AM3742" s="5" t="str">
        <f t="shared" si="1059"/>
        <v>1 &gt; 3SELATAN12 RODA</v>
      </c>
      <c r="AN3742" s="5" t="str">
        <f t="shared" si="1060"/>
        <v>reso sungkowoBMJ1 &gt; 3SELATAN12 RODA</v>
      </c>
      <c r="AO3742" s="5" t="str">
        <f t="shared" si="1061"/>
        <v>reso sungkowo1 &gt; 3SELATAN12 RODA</v>
      </c>
      <c r="AP3742" s="5" t="str">
        <f t="shared" si="1062"/>
        <v>44206NIGHT</v>
      </c>
    </row>
    <row r="3743" spans="1:42" x14ac:dyDescent="0.3">
      <c r="A3743" s="33">
        <v>1</v>
      </c>
      <c r="B3743" s="33"/>
      <c r="C3743" s="70">
        <v>44206</v>
      </c>
      <c r="D3743" s="71" t="s">
        <v>87</v>
      </c>
      <c r="E3743" s="70">
        <v>44207</v>
      </c>
      <c r="F3743" s="71">
        <v>5169277</v>
      </c>
      <c r="G3743" s="33" t="s">
        <v>38</v>
      </c>
      <c r="H3743" s="33" t="s">
        <v>113</v>
      </c>
      <c r="I3743" s="33" t="s">
        <v>173</v>
      </c>
      <c r="J3743" s="33" t="s">
        <v>110</v>
      </c>
      <c r="K3743" s="63" t="s">
        <v>85</v>
      </c>
      <c r="L3743" s="32" t="str">
        <f t="shared" si="1045"/>
        <v>AXOR4843</v>
      </c>
      <c r="M3743" s="32" t="str">
        <f t="shared" si="1046"/>
        <v>BMJ</v>
      </c>
      <c r="N3743" s="32" t="str">
        <f t="shared" si="1047"/>
        <v>12 RODA</v>
      </c>
      <c r="O3743" s="146">
        <v>0.12887731481481482</v>
      </c>
      <c r="P3743" s="65">
        <v>0.12887731481481482</v>
      </c>
      <c r="Q3743" s="65"/>
      <c r="R3743" s="66">
        <v>4</v>
      </c>
      <c r="S3743" s="66">
        <v>56940</v>
      </c>
      <c r="T3743" s="66">
        <v>19760</v>
      </c>
      <c r="U3743" s="67">
        <f t="shared" si="1057"/>
        <v>37.18</v>
      </c>
      <c r="V3743" s="66">
        <f t="shared" si="1048"/>
        <v>1116887.2</v>
      </c>
      <c r="W3743" s="66" t="str">
        <f t="shared" si="1049"/>
        <v>&gt; 4</v>
      </c>
      <c r="X3743" s="66">
        <f>A3743+SUMIFS(Presensi!F:F,Presensi!E:E,'Entry Data'!AP3743)</f>
        <v>2</v>
      </c>
      <c r="Y3743" s="66">
        <f>IFERROR(INDEX('Retasi Pricing'!F:F,MATCH('Entry Data'!AM3743,'Retasi Pricing'!E:E,0))*X3743,"")</f>
        <v>90000</v>
      </c>
      <c r="Z3743" s="62" t="s">
        <v>26</v>
      </c>
      <c r="AA3743" s="62" t="s">
        <v>27</v>
      </c>
      <c r="AB3743" s="32"/>
      <c r="AC3743" s="32" t="s">
        <v>212</v>
      </c>
      <c r="AD3743" s="32" t="str">
        <f t="shared" si="1050"/>
        <v/>
      </c>
      <c r="AF3743" s="5" t="str">
        <f t="shared" si="1051"/>
        <v>reso sungkowo44206</v>
      </c>
      <c r="AG3743" s="5" t="str">
        <f t="shared" si="1052"/>
        <v>BMJ 07444206SELATANNIGHT</v>
      </c>
      <c r="AH3743" s="5" t="str">
        <f t="shared" si="1053"/>
        <v>reso sungkowo44206SELATANNIGHT</v>
      </c>
      <c r="AI3743" s="5" t="str">
        <f t="shared" si="1054"/>
        <v>BMJ 07444206NIGHT</v>
      </c>
      <c r="AJ3743" s="5" t="str">
        <f t="shared" si="1055"/>
        <v>reso sungkowo44206NIGHT</v>
      </c>
      <c r="AK3743" s="5" t="str">
        <f t="shared" si="1056"/>
        <v>reso sungkowoBMJ</v>
      </c>
      <c r="AL3743" s="5" t="str">
        <f t="shared" si="1058"/>
        <v>4SELATAN</v>
      </c>
      <c r="AM3743" s="5" t="str">
        <f t="shared" si="1059"/>
        <v>&gt; 4SELATAN12 RODA</v>
      </c>
      <c r="AN3743" s="5" t="str">
        <f t="shared" si="1060"/>
        <v>reso sungkowoBMJ&gt; 4SELATAN12 RODA</v>
      </c>
      <c r="AO3743" s="5" t="str">
        <f t="shared" si="1061"/>
        <v>reso sungkowo&gt; 4SELATAN12 RODA</v>
      </c>
      <c r="AP3743" s="5" t="str">
        <f t="shared" si="1062"/>
        <v>44206NIGHT</v>
      </c>
    </row>
    <row r="3744" spans="1:42" x14ac:dyDescent="0.3">
      <c r="A3744" s="33">
        <v>1</v>
      </c>
      <c r="B3744" s="33"/>
      <c r="C3744" s="70">
        <v>44206</v>
      </c>
      <c r="D3744" s="71" t="s">
        <v>87</v>
      </c>
      <c r="E3744" s="70">
        <v>44207</v>
      </c>
      <c r="F3744" s="71">
        <v>5169380</v>
      </c>
      <c r="G3744" s="33" t="s">
        <v>38</v>
      </c>
      <c r="H3744" s="33" t="s">
        <v>109</v>
      </c>
      <c r="I3744" s="33" t="s">
        <v>291</v>
      </c>
      <c r="J3744" s="33" t="s">
        <v>40</v>
      </c>
      <c r="K3744" s="63" t="s">
        <v>85</v>
      </c>
      <c r="L3744" s="32" t="str">
        <f t="shared" si="1045"/>
        <v>AXOR4843</v>
      </c>
      <c r="M3744" s="32" t="str">
        <f t="shared" si="1046"/>
        <v>BMJ</v>
      </c>
      <c r="N3744" s="32" t="str">
        <f t="shared" si="1047"/>
        <v>12 RODA</v>
      </c>
      <c r="O3744" s="146">
        <v>0.23341435185185186</v>
      </c>
      <c r="P3744" s="65">
        <v>0.23341435185185186</v>
      </c>
      <c r="Q3744" s="65"/>
      <c r="R3744" s="66">
        <v>5</v>
      </c>
      <c r="S3744" s="66">
        <v>55740</v>
      </c>
      <c r="T3744" s="66">
        <v>19760</v>
      </c>
      <c r="U3744" s="67">
        <f t="shared" si="1057"/>
        <v>35.979999999999997</v>
      </c>
      <c r="V3744" s="66">
        <f t="shared" si="1048"/>
        <v>1080839.1999999997</v>
      </c>
      <c r="W3744" s="66" t="str">
        <f t="shared" si="1049"/>
        <v>&gt; 5</v>
      </c>
      <c r="X3744" s="66">
        <f>A3744+SUMIFS(Presensi!F:F,Presensi!E:E,'Entry Data'!AP3744)</f>
        <v>2</v>
      </c>
      <c r="Y3744" s="66">
        <f>IFERROR(INDEX('Retasi Pricing'!F:F,MATCH('Entry Data'!AM3744,'Retasi Pricing'!E:E,0))*X3744,"")</f>
        <v>97000</v>
      </c>
      <c r="Z3744" s="62" t="s">
        <v>26</v>
      </c>
      <c r="AA3744" s="62" t="s">
        <v>27</v>
      </c>
      <c r="AB3744" s="32"/>
      <c r="AC3744" s="32" t="s">
        <v>212</v>
      </c>
      <c r="AD3744" s="32" t="str">
        <f t="shared" si="1050"/>
        <v/>
      </c>
      <c r="AF3744" s="5" t="str">
        <f t="shared" si="1051"/>
        <v>reso sungkowo44206</v>
      </c>
      <c r="AG3744" s="5" t="str">
        <f t="shared" si="1052"/>
        <v>BMJ 07444206SELATANNIGHT</v>
      </c>
      <c r="AH3744" s="5" t="str">
        <f t="shared" si="1053"/>
        <v>reso sungkowo44206SELATANNIGHT</v>
      </c>
      <c r="AI3744" s="5" t="str">
        <f t="shared" si="1054"/>
        <v>BMJ 07444206NIGHT</v>
      </c>
      <c r="AJ3744" s="5" t="str">
        <f t="shared" si="1055"/>
        <v>reso sungkowo44206NIGHT</v>
      </c>
      <c r="AK3744" s="5" t="str">
        <f t="shared" si="1056"/>
        <v>reso sungkowoBMJ</v>
      </c>
      <c r="AL3744" s="5" t="str">
        <f t="shared" si="1058"/>
        <v>5SELATAN</v>
      </c>
      <c r="AM3744" s="5" t="str">
        <f t="shared" si="1059"/>
        <v>&gt; 5SELATAN12 RODA</v>
      </c>
      <c r="AN3744" s="5" t="str">
        <f t="shared" si="1060"/>
        <v>reso sungkowoBMJ&gt; 5SELATAN12 RODA</v>
      </c>
      <c r="AO3744" s="5" t="str">
        <f t="shared" si="1061"/>
        <v>reso sungkowo&gt; 5SELATAN12 RODA</v>
      </c>
      <c r="AP3744" s="5" t="str">
        <f t="shared" si="1062"/>
        <v>44206NIGHT</v>
      </c>
    </row>
    <row r="3745" spans="1:42" x14ac:dyDescent="0.3">
      <c r="A3745" s="33">
        <v>1</v>
      </c>
      <c r="B3745" s="33"/>
      <c r="C3745" s="70">
        <v>44206</v>
      </c>
      <c r="D3745" s="71" t="s">
        <v>87</v>
      </c>
      <c r="E3745" s="70">
        <v>44206</v>
      </c>
      <c r="F3745" s="71">
        <v>5168982</v>
      </c>
      <c r="G3745" s="33" t="s">
        <v>38</v>
      </c>
      <c r="H3745" s="33" t="s">
        <v>113</v>
      </c>
      <c r="I3745" s="33" t="s">
        <v>173</v>
      </c>
      <c r="J3745" s="33" t="s">
        <v>110</v>
      </c>
      <c r="K3745" s="63" t="s">
        <v>85</v>
      </c>
      <c r="L3745" s="32" t="str">
        <f t="shared" si="1045"/>
        <v>AXOR4843</v>
      </c>
      <c r="M3745" s="32" t="str">
        <f t="shared" si="1046"/>
        <v>BMJ</v>
      </c>
      <c r="N3745" s="32" t="str">
        <f t="shared" si="1047"/>
        <v>12 RODA</v>
      </c>
      <c r="O3745" s="146">
        <v>0.86045138888888895</v>
      </c>
      <c r="P3745" s="65">
        <v>0.86556712962962967</v>
      </c>
      <c r="Q3745" s="65"/>
      <c r="R3745" s="66">
        <v>1</v>
      </c>
      <c r="S3745" s="66">
        <v>56840</v>
      </c>
      <c r="T3745" s="66">
        <v>19760</v>
      </c>
      <c r="U3745" s="67">
        <f t="shared" si="1057"/>
        <v>37.08</v>
      </c>
      <c r="V3745" s="66">
        <f t="shared" si="1048"/>
        <v>1113883.2</v>
      </c>
      <c r="W3745" s="66" t="str">
        <f t="shared" si="1049"/>
        <v>1 &gt; 3</v>
      </c>
      <c r="X3745" s="66">
        <f>A3745+SUMIFS(Presensi!F:F,Presensi!E:E,'Entry Data'!AP3745)</f>
        <v>2</v>
      </c>
      <c r="Y3745" s="66">
        <f>IFERROR(INDEX('Retasi Pricing'!F:F,MATCH('Entry Data'!AM3745,'Retasi Pricing'!E:E,0))*X3745,"")</f>
        <v>76000</v>
      </c>
      <c r="Z3745" s="62" t="s">
        <v>26</v>
      </c>
      <c r="AA3745" s="62" t="s">
        <v>27</v>
      </c>
      <c r="AB3745" s="32"/>
      <c r="AC3745" s="32" t="s">
        <v>212</v>
      </c>
      <c r="AD3745" s="32" t="str">
        <f t="shared" si="1050"/>
        <v/>
      </c>
      <c r="AF3745" s="5" t="str">
        <f t="shared" si="1051"/>
        <v>reso sungkowo44206</v>
      </c>
      <c r="AG3745" s="5" t="str">
        <f t="shared" si="1052"/>
        <v>BMJ 07444206SELATANNIGHT</v>
      </c>
      <c r="AH3745" s="5" t="str">
        <f t="shared" si="1053"/>
        <v>reso sungkowo44206SELATANNIGHT</v>
      </c>
      <c r="AI3745" s="5" t="str">
        <f t="shared" si="1054"/>
        <v>BMJ 07444206NIGHT</v>
      </c>
      <c r="AJ3745" s="5" t="str">
        <f t="shared" si="1055"/>
        <v>reso sungkowo44206NIGHT</v>
      </c>
      <c r="AK3745" s="5" t="str">
        <f t="shared" si="1056"/>
        <v>reso sungkowoBMJ</v>
      </c>
      <c r="AL3745" s="5" t="str">
        <f t="shared" si="1058"/>
        <v>1SELATAN</v>
      </c>
      <c r="AM3745" s="5" t="str">
        <f t="shared" si="1059"/>
        <v>1 &gt; 3SELATAN12 RODA</v>
      </c>
      <c r="AN3745" s="5" t="str">
        <f t="shared" si="1060"/>
        <v>reso sungkowoBMJ1 &gt; 3SELATAN12 RODA</v>
      </c>
      <c r="AO3745" s="5" t="str">
        <f t="shared" si="1061"/>
        <v>reso sungkowo1 &gt; 3SELATAN12 RODA</v>
      </c>
      <c r="AP3745" s="5" t="str">
        <f t="shared" si="1062"/>
        <v>44206NIGHT</v>
      </c>
    </row>
    <row r="3746" spans="1:42" x14ac:dyDescent="0.3">
      <c r="A3746" s="33">
        <v>1</v>
      </c>
      <c r="B3746" s="33"/>
      <c r="C3746" s="70">
        <v>44206</v>
      </c>
      <c r="D3746" s="71" t="s">
        <v>87</v>
      </c>
      <c r="E3746" s="70">
        <v>44206</v>
      </c>
      <c r="F3746" s="71">
        <v>5169097</v>
      </c>
      <c r="G3746" s="33" t="s">
        <v>38</v>
      </c>
      <c r="H3746" s="33" t="s">
        <v>102</v>
      </c>
      <c r="I3746" s="33" t="s">
        <v>103</v>
      </c>
      <c r="J3746" s="33" t="s">
        <v>110</v>
      </c>
      <c r="K3746" s="63" t="s">
        <v>85</v>
      </c>
      <c r="L3746" s="32" t="str">
        <f t="shared" si="1045"/>
        <v>AXOR4843</v>
      </c>
      <c r="M3746" s="32" t="str">
        <f t="shared" si="1046"/>
        <v>BMJ</v>
      </c>
      <c r="N3746" s="32" t="str">
        <f t="shared" si="1047"/>
        <v>12 RODA</v>
      </c>
      <c r="O3746" s="146">
        <v>0.9553124999999999</v>
      </c>
      <c r="P3746" s="65">
        <v>0.9553124999999999</v>
      </c>
      <c r="Q3746" s="65"/>
      <c r="R3746" s="66">
        <v>2</v>
      </c>
      <c r="S3746" s="66">
        <v>52480</v>
      </c>
      <c r="T3746" s="66">
        <v>19760</v>
      </c>
      <c r="U3746" s="67">
        <f t="shared" si="1057"/>
        <v>32.72</v>
      </c>
      <c r="V3746" s="66">
        <f t="shared" si="1048"/>
        <v>982908.79999999993</v>
      </c>
      <c r="W3746" s="66" t="str">
        <f t="shared" si="1049"/>
        <v>1 &gt; 3</v>
      </c>
      <c r="X3746" s="66">
        <f>A3746+SUMIFS(Presensi!F:F,Presensi!E:E,'Entry Data'!AP3746)</f>
        <v>2</v>
      </c>
      <c r="Y3746" s="66">
        <f>IFERROR(INDEX('Retasi Pricing'!F:F,MATCH('Entry Data'!AM3746,'Retasi Pricing'!E:E,0))*X3746,"")</f>
        <v>76000</v>
      </c>
      <c r="Z3746" s="62" t="s">
        <v>26</v>
      </c>
      <c r="AA3746" s="62" t="s">
        <v>27</v>
      </c>
      <c r="AB3746" s="32"/>
      <c r="AC3746" s="32" t="s">
        <v>212</v>
      </c>
      <c r="AD3746" s="32" t="str">
        <f t="shared" si="1050"/>
        <v/>
      </c>
      <c r="AF3746" s="5" t="str">
        <f t="shared" si="1051"/>
        <v>reso sungkowo44206</v>
      </c>
      <c r="AG3746" s="5" t="str">
        <f t="shared" si="1052"/>
        <v>BMJ 07444206SELATANNIGHT</v>
      </c>
      <c r="AH3746" s="5" t="str">
        <f t="shared" si="1053"/>
        <v>reso sungkowo44206SELATANNIGHT</v>
      </c>
      <c r="AI3746" s="5" t="str">
        <f t="shared" si="1054"/>
        <v>BMJ 07444206NIGHT</v>
      </c>
      <c r="AJ3746" s="5" t="str">
        <f t="shared" si="1055"/>
        <v>reso sungkowo44206NIGHT</v>
      </c>
      <c r="AK3746" s="5" t="str">
        <f t="shared" si="1056"/>
        <v>reso sungkowoBMJ</v>
      </c>
      <c r="AL3746" s="5" t="str">
        <f t="shared" si="1058"/>
        <v>2SELATAN</v>
      </c>
      <c r="AM3746" s="5" t="str">
        <f t="shared" si="1059"/>
        <v>1 &gt; 3SELATAN12 RODA</v>
      </c>
      <c r="AN3746" s="5" t="str">
        <f t="shared" si="1060"/>
        <v>reso sungkowoBMJ1 &gt; 3SELATAN12 RODA</v>
      </c>
      <c r="AO3746" s="5" t="str">
        <f t="shared" si="1061"/>
        <v>reso sungkowo1 &gt; 3SELATAN12 RODA</v>
      </c>
      <c r="AP3746" s="5" t="str">
        <f t="shared" si="1062"/>
        <v>44206NIGHT</v>
      </c>
    </row>
    <row r="3747" spans="1:42" x14ac:dyDescent="0.3">
      <c r="A3747" s="33">
        <v>1</v>
      </c>
      <c r="B3747" s="33"/>
      <c r="C3747" s="70">
        <v>44207</v>
      </c>
      <c r="D3747" s="71" t="s">
        <v>19</v>
      </c>
      <c r="E3747" s="70">
        <v>44207</v>
      </c>
      <c r="F3747" s="71">
        <v>5169493</v>
      </c>
      <c r="G3747" s="33" t="s">
        <v>20</v>
      </c>
      <c r="H3747" s="33" t="s">
        <v>21</v>
      </c>
      <c r="I3747" s="33" t="s">
        <v>51</v>
      </c>
      <c r="J3747" s="33" t="s">
        <v>46</v>
      </c>
      <c r="K3747" s="63" t="s">
        <v>25</v>
      </c>
      <c r="L3747" s="32" t="str">
        <f t="shared" si="1045"/>
        <v>CGE370</v>
      </c>
      <c r="M3747" s="32" t="str">
        <f t="shared" si="1046"/>
        <v>BMJ II</v>
      </c>
      <c r="N3747" s="32" t="str">
        <f t="shared" si="1047"/>
        <v>12 RODA</v>
      </c>
      <c r="O3747" s="146">
        <v>0.38571759259259258</v>
      </c>
      <c r="P3747" s="65">
        <v>0.38952546296296298</v>
      </c>
      <c r="Q3747" s="65"/>
      <c r="R3747" s="66">
        <v>1</v>
      </c>
      <c r="S3747" s="66">
        <v>47480</v>
      </c>
      <c r="T3747" s="66">
        <v>18880</v>
      </c>
      <c r="U3747" s="67">
        <f t="shared" si="1057"/>
        <v>28.6</v>
      </c>
      <c r="V3747" s="66">
        <f t="shared" si="1048"/>
        <v>579922.20000000007</v>
      </c>
      <c r="W3747" s="66" t="str">
        <f t="shared" si="1049"/>
        <v>1 &gt; 4</v>
      </c>
      <c r="X3747" s="66">
        <f>A3747+SUMIFS(Presensi!F:F,Presensi!E:E,'Entry Data'!AP3747)</f>
        <v>1</v>
      </c>
      <c r="Y3747" s="66">
        <f>IFERROR(INDEX('Retasi Pricing'!F:F,MATCH('Entry Data'!AM3747,'Retasi Pricing'!E:E,0))*X3747,"")</f>
        <v>27500</v>
      </c>
      <c r="Z3747" s="62" t="s">
        <v>26</v>
      </c>
      <c r="AA3747" s="62" t="s">
        <v>27</v>
      </c>
      <c r="AB3747" s="32"/>
      <c r="AC3747" s="32" t="s">
        <v>200</v>
      </c>
      <c r="AD3747" s="32" t="str">
        <f t="shared" si="1050"/>
        <v/>
      </c>
      <c r="AF3747" s="5" t="str">
        <f t="shared" si="1051"/>
        <v>teguh sugeng44207</v>
      </c>
      <c r="AG3747" s="5" t="str">
        <f t="shared" si="1052"/>
        <v>BMJ 04044207UTARADAY</v>
      </c>
      <c r="AH3747" s="5" t="str">
        <f t="shared" si="1053"/>
        <v>teguh sugeng44207UTARADAY</v>
      </c>
      <c r="AI3747" s="5" t="str">
        <f t="shared" si="1054"/>
        <v>BMJ 04044207DAY</v>
      </c>
      <c r="AJ3747" s="5" t="str">
        <f t="shared" si="1055"/>
        <v>teguh sugeng44207DAY</v>
      </c>
      <c r="AK3747" s="5" t="str">
        <f t="shared" si="1056"/>
        <v>teguh sugengBMJ II</v>
      </c>
      <c r="AL3747" s="5" t="str">
        <f t="shared" si="1058"/>
        <v>1UTARA</v>
      </c>
      <c r="AM3747" s="5" t="str">
        <f t="shared" si="1059"/>
        <v>1 &gt; 4UTARA12 RODA</v>
      </c>
      <c r="AN3747" s="5" t="str">
        <f t="shared" si="1060"/>
        <v>teguh sugengBMJ II1 &gt; 4UTARA12 RODA</v>
      </c>
      <c r="AO3747" s="5" t="str">
        <f t="shared" si="1061"/>
        <v>teguh sugeng1 &gt; 4UTARA12 RODA</v>
      </c>
      <c r="AP3747" s="5" t="str">
        <f t="shared" si="1062"/>
        <v>44207DAY</v>
      </c>
    </row>
    <row r="3748" spans="1:42" x14ac:dyDescent="0.3">
      <c r="A3748" s="33">
        <v>1</v>
      </c>
      <c r="B3748" s="33"/>
      <c r="C3748" s="70">
        <v>44207</v>
      </c>
      <c r="D3748" s="71" t="s">
        <v>19</v>
      </c>
      <c r="E3748" s="70">
        <v>44207</v>
      </c>
      <c r="F3748" s="71">
        <v>5169550</v>
      </c>
      <c r="G3748" s="33" t="s">
        <v>20</v>
      </c>
      <c r="H3748" s="33" t="s">
        <v>21</v>
      </c>
      <c r="I3748" s="33" t="s">
        <v>51</v>
      </c>
      <c r="J3748" s="33" t="s">
        <v>46</v>
      </c>
      <c r="K3748" s="63" t="s">
        <v>25</v>
      </c>
      <c r="L3748" s="32" t="str">
        <f t="shared" si="1045"/>
        <v>CGE370</v>
      </c>
      <c r="M3748" s="32" t="str">
        <f t="shared" si="1046"/>
        <v>BMJ II</v>
      </c>
      <c r="N3748" s="32" t="str">
        <f t="shared" si="1047"/>
        <v>12 RODA</v>
      </c>
      <c r="O3748" s="146">
        <v>0.43479166666666669</v>
      </c>
      <c r="P3748" s="65">
        <v>0.43479166666666669</v>
      </c>
      <c r="Q3748" s="65"/>
      <c r="R3748" s="66">
        <v>2</v>
      </c>
      <c r="S3748" s="66">
        <v>45680</v>
      </c>
      <c r="T3748" s="66">
        <v>18880</v>
      </c>
      <c r="U3748" s="67">
        <f t="shared" si="1057"/>
        <v>26.8</v>
      </c>
      <c r="V3748" s="66">
        <f t="shared" si="1048"/>
        <v>543423.6</v>
      </c>
      <c r="W3748" s="66" t="str">
        <f t="shared" si="1049"/>
        <v>1 &gt; 4</v>
      </c>
      <c r="X3748" s="66">
        <f>A3748+SUMIFS(Presensi!F:F,Presensi!E:E,'Entry Data'!AP3748)</f>
        <v>1</v>
      </c>
      <c r="Y3748" s="66">
        <f>IFERROR(INDEX('Retasi Pricing'!F:F,MATCH('Entry Data'!AM3748,'Retasi Pricing'!E:E,0))*X3748,"")</f>
        <v>27500</v>
      </c>
      <c r="Z3748" s="62" t="s">
        <v>26</v>
      </c>
      <c r="AA3748" s="62" t="s">
        <v>27</v>
      </c>
      <c r="AB3748" s="32"/>
      <c r="AC3748" s="32" t="s">
        <v>200</v>
      </c>
      <c r="AD3748" s="32" t="str">
        <f t="shared" si="1050"/>
        <v/>
      </c>
      <c r="AF3748" s="5" t="str">
        <f t="shared" si="1051"/>
        <v>teguh sugeng44207</v>
      </c>
      <c r="AG3748" s="5" t="str">
        <f t="shared" si="1052"/>
        <v>BMJ 04044207UTARADAY</v>
      </c>
      <c r="AH3748" s="5" t="str">
        <f t="shared" si="1053"/>
        <v>teguh sugeng44207UTARADAY</v>
      </c>
      <c r="AI3748" s="5" t="str">
        <f t="shared" si="1054"/>
        <v>BMJ 04044207DAY</v>
      </c>
      <c r="AJ3748" s="5" t="str">
        <f t="shared" si="1055"/>
        <v>teguh sugeng44207DAY</v>
      </c>
      <c r="AK3748" s="5" t="str">
        <f t="shared" si="1056"/>
        <v>teguh sugengBMJ II</v>
      </c>
      <c r="AL3748" s="5" t="str">
        <f t="shared" si="1058"/>
        <v>2UTARA</v>
      </c>
      <c r="AM3748" s="5" t="str">
        <f t="shared" si="1059"/>
        <v>1 &gt; 4UTARA12 RODA</v>
      </c>
      <c r="AN3748" s="5" t="str">
        <f t="shared" si="1060"/>
        <v>teguh sugengBMJ II1 &gt; 4UTARA12 RODA</v>
      </c>
      <c r="AO3748" s="5" t="str">
        <f t="shared" si="1061"/>
        <v>teguh sugeng1 &gt; 4UTARA12 RODA</v>
      </c>
      <c r="AP3748" s="5" t="str">
        <f t="shared" si="1062"/>
        <v>44207DAY</v>
      </c>
    </row>
    <row r="3749" spans="1:42" x14ac:dyDescent="0.3">
      <c r="A3749" s="33">
        <v>1</v>
      </c>
      <c r="B3749" s="33"/>
      <c r="C3749" s="70">
        <v>44207</v>
      </c>
      <c r="D3749" s="71" t="s">
        <v>19</v>
      </c>
      <c r="E3749" s="70">
        <v>44207</v>
      </c>
      <c r="F3749" s="71">
        <v>5169617</v>
      </c>
      <c r="G3749" s="33" t="s">
        <v>20</v>
      </c>
      <c r="H3749" s="33" t="s">
        <v>21</v>
      </c>
      <c r="I3749" s="33" t="s">
        <v>51</v>
      </c>
      <c r="J3749" s="33" t="s">
        <v>46</v>
      </c>
      <c r="K3749" s="63" t="s">
        <v>25</v>
      </c>
      <c r="L3749" s="32" t="str">
        <f t="shared" si="1045"/>
        <v>CGE370</v>
      </c>
      <c r="M3749" s="32" t="str">
        <f t="shared" si="1046"/>
        <v>BMJ II</v>
      </c>
      <c r="N3749" s="32" t="str">
        <f t="shared" si="1047"/>
        <v>12 RODA</v>
      </c>
      <c r="O3749" s="146">
        <v>0.48813657407407413</v>
      </c>
      <c r="P3749" s="65">
        <v>0.48813657407407413</v>
      </c>
      <c r="Q3749" s="65"/>
      <c r="R3749" s="66">
        <v>3</v>
      </c>
      <c r="S3749" s="66">
        <v>47740</v>
      </c>
      <c r="T3749" s="66">
        <v>18880</v>
      </c>
      <c r="U3749" s="67">
        <f t="shared" si="1057"/>
        <v>28.86</v>
      </c>
      <c r="V3749" s="66">
        <f t="shared" si="1048"/>
        <v>585194.22</v>
      </c>
      <c r="W3749" s="66" t="str">
        <f t="shared" si="1049"/>
        <v>1 &gt; 4</v>
      </c>
      <c r="X3749" s="66">
        <f>A3749+SUMIFS(Presensi!F:F,Presensi!E:E,'Entry Data'!AP3749)</f>
        <v>1</v>
      </c>
      <c r="Y3749" s="66">
        <f>IFERROR(INDEX('Retasi Pricing'!F:F,MATCH('Entry Data'!AM3749,'Retasi Pricing'!E:E,0))*X3749,"")</f>
        <v>27500</v>
      </c>
      <c r="Z3749" s="62" t="s">
        <v>26</v>
      </c>
      <c r="AA3749" s="62" t="s">
        <v>27</v>
      </c>
      <c r="AB3749" s="32"/>
      <c r="AC3749" s="32" t="s">
        <v>200</v>
      </c>
      <c r="AD3749" s="32" t="str">
        <f t="shared" si="1050"/>
        <v/>
      </c>
      <c r="AF3749" s="5" t="str">
        <f t="shared" si="1051"/>
        <v>teguh sugeng44207</v>
      </c>
      <c r="AG3749" s="5" t="str">
        <f t="shared" si="1052"/>
        <v>BMJ 04044207UTARADAY</v>
      </c>
      <c r="AH3749" s="5" t="str">
        <f t="shared" si="1053"/>
        <v>teguh sugeng44207UTARADAY</v>
      </c>
      <c r="AI3749" s="5" t="str">
        <f t="shared" si="1054"/>
        <v>BMJ 04044207DAY</v>
      </c>
      <c r="AJ3749" s="5" t="str">
        <f t="shared" si="1055"/>
        <v>teguh sugeng44207DAY</v>
      </c>
      <c r="AK3749" s="5" t="str">
        <f t="shared" si="1056"/>
        <v>teguh sugengBMJ II</v>
      </c>
      <c r="AL3749" s="5" t="str">
        <f t="shared" si="1058"/>
        <v>3UTARA</v>
      </c>
      <c r="AM3749" s="5" t="str">
        <f t="shared" si="1059"/>
        <v>1 &gt; 4UTARA12 RODA</v>
      </c>
      <c r="AN3749" s="5" t="str">
        <f t="shared" si="1060"/>
        <v>teguh sugengBMJ II1 &gt; 4UTARA12 RODA</v>
      </c>
      <c r="AO3749" s="5" t="str">
        <f t="shared" si="1061"/>
        <v>teguh sugeng1 &gt; 4UTARA12 RODA</v>
      </c>
      <c r="AP3749" s="5" t="str">
        <f t="shared" si="1062"/>
        <v>44207DAY</v>
      </c>
    </row>
    <row r="3750" spans="1:42" x14ac:dyDescent="0.3">
      <c r="A3750" s="33">
        <v>1</v>
      </c>
      <c r="B3750" s="33"/>
      <c r="C3750" s="70">
        <v>44207</v>
      </c>
      <c r="D3750" s="71" t="s">
        <v>19</v>
      </c>
      <c r="E3750" s="70">
        <v>44207</v>
      </c>
      <c r="F3750" s="71">
        <v>5169676</v>
      </c>
      <c r="G3750" s="33" t="s">
        <v>20</v>
      </c>
      <c r="H3750" s="33" t="s">
        <v>21</v>
      </c>
      <c r="I3750" s="33" t="s">
        <v>123</v>
      </c>
      <c r="J3750" s="33" t="s">
        <v>23</v>
      </c>
      <c r="K3750" s="63" t="s">
        <v>25</v>
      </c>
      <c r="L3750" s="32" t="str">
        <f t="shared" si="1045"/>
        <v>CGE370</v>
      </c>
      <c r="M3750" s="32" t="str">
        <f t="shared" si="1046"/>
        <v>BMJ II</v>
      </c>
      <c r="N3750" s="32" t="str">
        <f t="shared" si="1047"/>
        <v>12 RODA</v>
      </c>
      <c r="O3750" s="146">
        <v>0.53988425925925931</v>
      </c>
      <c r="P3750" s="65">
        <v>0.53988425925925931</v>
      </c>
      <c r="Q3750" s="65"/>
      <c r="R3750" s="66">
        <v>4</v>
      </c>
      <c r="S3750" s="66">
        <v>50140</v>
      </c>
      <c r="T3750" s="66">
        <v>18880</v>
      </c>
      <c r="U3750" s="67">
        <f t="shared" si="1057"/>
        <v>31.26</v>
      </c>
      <c r="V3750" s="66">
        <f t="shared" si="1048"/>
        <v>633859.02</v>
      </c>
      <c r="W3750" s="66" t="str">
        <f t="shared" si="1049"/>
        <v>1 &gt; 4</v>
      </c>
      <c r="X3750" s="66">
        <f>A3750+SUMIFS(Presensi!F:F,Presensi!E:E,'Entry Data'!AP3750)</f>
        <v>1</v>
      </c>
      <c r="Y3750" s="66">
        <f>IFERROR(INDEX('Retasi Pricing'!F:F,MATCH('Entry Data'!AM3750,'Retasi Pricing'!E:E,0))*X3750,"")</f>
        <v>27500</v>
      </c>
      <c r="Z3750" s="62" t="s">
        <v>26</v>
      </c>
      <c r="AA3750" s="62" t="s">
        <v>27</v>
      </c>
      <c r="AB3750" s="32"/>
      <c r="AC3750" s="32" t="s">
        <v>200</v>
      </c>
      <c r="AD3750" s="32" t="str">
        <f t="shared" si="1050"/>
        <v/>
      </c>
      <c r="AF3750" s="5" t="str">
        <f t="shared" si="1051"/>
        <v>teguh sugeng44207</v>
      </c>
      <c r="AG3750" s="5" t="str">
        <f t="shared" si="1052"/>
        <v>BMJ 04044207UTARADAY</v>
      </c>
      <c r="AH3750" s="5" t="str">
        <f t="shared" si="1053"/>
        <v>teguh sugeng44207UTARADAY</v>
      </c>
      <c r="AI3750" s="5" t="str">
        <f t="shared" si="1054"/>
        <v>BMJ 04044207DAY</v>
      </c>
      <c r="AJ3750" s="5" t="str">
        <f t="shared" si="1055"/>
        <v>teguh sugeng44207DAY</v>
      </c>
      <c r="AK3750" s="5" t="str">
        <f t="shared" si="1056"/>
        <v>teguh sugengBMJ II</v>
      </c>
      <c r="AL3750" s="5" t="str">
        <f t="shared" si="1058"/>
        <v>4UTARA</v>
      </c>
      <c r="AM3750" s="5" t="str">
        <f t="shared" si="1059"/>
        <v>1 &gt; 4UTARA12 RODA</v>
      </c>
      <c r="AN3750" s="5" t="str">
        <f t="shared" si="1060"/>
        <v>teguh sugengBMJ II1 &gt; 4UTARA12 RODA</v>
      </c>
      <c r="AO3750" s="5" t="str">
        <f t="shared" si="1061"/>
        <v>teguh sugeng1 &gt; 4UTARA12 RODA</v>
      </c>
      <c r="AP3750" s="5" t="str">
        <f t="shared" si="1062"/>
        <v>44207DAY</v>
      </c>
    </row>
    <row r="3751" spans="1:42" x14ac:dyDescent="0.3">
      <c r="A3751" s="33">
        <v>1</v>
      </c>
      <c r="B3751" s="33"/>
      <c r="C3751" s="70">
        <v>44207</v>
      </c>
      <c r="D3751" s="71" t="s">
        <v>19</v>
      </c>
      <c r="E3751" s="70">
        <v>44207</v>
      </c>
      <c r="F3751" s="71">
        <v>5169742</v>
      </c>
      <c r="G3751" s="33" t="s">
        <v>20</v>
      </c>
      <c r="H3751" s="33" t="s">
        <v>21</v>
      </c>
      <c r="I3751" s="33" t="s">
        <v>51</v>
      </c>
      <c r="J3751" s="33" t="s">
        <v>46</v>
      </c>
      <c r="K3751" s="63" t="s">
        <v>25</v>
      </c>
      <c r="L3751" s="32" t="str">
        <f t="shared" si="1045"/>
        <v>CGE370</v>
      </c>
      <c r="M3751" s="32" t="str">
        <f t="shared" si="1046"/>
        <v>BMJ II</v>
      </c>
      <c r="N3751" s="32" t="str">
        <f t="shared" si="1047"/>
        <v>12 RODA</v>
      </c>
      <c r="O3751" s="146">
        <v>0.59149305555555554</v>
      </c>
      <c r="P3751" s="65">
        <v>0.59149305555555554</v>
      </c>
      <c r="Q3751" s="65"/>
      <c r="R3751" s="66">
        <v>5</v>
      </c>
      <c r="S3751" s="66">
        <v>46820</v>
      </c>
      <c r="T3751" s="66">
        <v>18880</v>
      </c>
      <c r="U3751" s="67">
        <f t="shared" si="1057"/>
        <v>27.94</v>
      </c>
      <c r="V3751" s="66">
        <f t="shared" si="1048"/>
        <v>566539.38000000012</v>
      </c>
      <c r="W3751" s="66" t="str">
        <f t="shared" si="1049"/>
        <v>&gt; 5</v>
      </c>
      <c r="X3751" s="66">
        <f>A3751+SUMIFS(Presensi!F:F,Presensi!E:E,'Entry Data'!AP3751)</f>
        <v>1</v>
      </c>
      <c r="Y3751" s="66">
        <f>IFERROR(INDEX('Retasi Pricing'!F:F,MATCH('Entry Data'!AM3751,'Retasi Pricing'!E:E,0))*X3751,"")</f>
        <v>31200</v>
      </c>
      <c r="Z3751" s="62" t="s">
        <v>26</v>
      </c>
      <c r="AA3751" s="62" t="s">
        <v>27</v>
      </c>
      <c r="AB3751" s="32"/>
      <c r="AC3751" s="32" t="s">
        <v>200</v>
      </c>
      <c r="AD3751" s="32" t="str">
        <f t="shared" si="1050"/>
        <v/>
      </c>
      <c r="AF3751" s="5" t="str">
        <f t="shared" si="1051"/>
        <v>teguh sugeng44207</v>
      </c>
      <c r="AG3751" s="5" t="str">
        <f t="shared" si="1052"/>
        <v>BMJ 04044207UTARADAY</v>
      </c>
      <c r="AH3751" s="5" t="str">
        <f t="shared" si="1053"/>
        <v>teguh sugeng44207UTARADAY</v>
      </c>
      <c r="AI3751" s="5" t="str">
        <f t="shared" si="1054"/>
        <v>BMJ 04044207DAY</v>
      </c>
      <c r="AJ3751" s="5" t="str">
        <f t="shared" si="1055"/>
        <v>teguh sugeng44207DAY</v>
      </c>
      <c r="AK3751" s="5" t="str">
        <f t="shared" si="1056"/>
        <v>teguh sugengBMJ II</v>
      </c>
      <c r="AL3751" s="5" t="str">
        <f t="shared" si="1058"/>
        <v>5UTARA</v>
      </c>
      <c r="AM3751" s="5" t="str">
        <f t="shared" si="1059"/>
        <v>&gt; 5UTARA12 RODA</v>
      </c>
      <c r="AN3751" s="5" t="str">
        <f t="shared" si="1060"/>
        <v>teguh sugengBMJ II&gt; 5UTARA12 RODA</v>
      </c>
      <c r="AO3751" s="5" t="str">
        <f t="shared" si="1061"/>
        <v>teguh sugeng&gt; 5UTARA12 RODA</v>
      </c>
      <c r="AP3751" s="5" t="str">
        <f t="shared" si="1062"/>
        <v>44207DAY</v>
      </c>
    </row>
    <row r="3752" spans="1:42" x14ac:dyDescent="0.3">
      <c r="A3752" s="33">
        <v>1</v>
      </c>
      <c r="B3752" s="33"/>
      <c r="C3752" s="70">
        <v>44207</v>
      </c>
      <c r="D3752" s="71" t="s">
        <v>19</v>
      </c>
      <c r="E3752" s="70">
        <v>44207</v>
      </c>
      <c r="F3752" s="71">
        <v>5169811</v>
      </c>
      <c r="G3752" s="33" t="s">
        <v>20</v>
      </c>
      <c r="H3752" s="33" t="s">
        <v>21</v>
      </c>
      <c r="I3752" s="33" t="s">
        <v>51</v>
      </c>
      <c r="J3752" s="33" t="s">
        <v>46</v>
      </c>
      <c r="K3752" s="63" t="s">
        <v>25</v>
      </c>
      <c r="L3752" s="32" t="str">
        <f t="shared" si="1045"/>
        <v>CGE370</v>
      </c>
      <c r="M3752" s="32" t="str">
        <f t="shared" si="1046"/>
        <v>BMJ II</v>
      </c>
      <c r="N3752" s="32" t="str">
        <f t="shared" si="1047"/>
        <v>12 RODA</v>
      </c>
      <c r="O3752" s="146">
        <v>0.64409722222222221</v>
      </c>
      <c r="P3752" s="65">
        <v>0.64409722222222221</v>
      </c>
      <c r="Q3752" s="65"/>
      <c r="R3752" s="66">
        <v>6</v>
      </c>
      <c r="S3752" s="66">
        <v>46580</v>
      </c>
      <c r="T3752" s="66">
        <v>18880</v>
      </c>
      <c r="U3752" s="67">
        <f t="shared" si="1057"/>
        <v>27.7</v>
      </c>
      <c r="V3752" s="66">
        <f t="shared" si="1048"/>
        <v>561672.9</v>
      </c>
      <c r="W3752" s="66" t="str">
        <f t="shared" si="1049"/>
        <v>&gt; 6</v>
      </c>
      <c r="X3752" s="66">
        <f>A3752+SUMIFS(Presensi!F:F,Presensi!E:E,'Entry Data'!AP3752)</f>
        <v>1</v>
      </c>
      <c r="Y3752" s="66">
        <f>IFERROR(INDEX('Retasi Pricing'!F:F,MATCH('Entry Data'!AM3752,'Retasi Pricing'!E:E,0))*X3752,"")</f>
        <v>34450</v>
      </c>
      <c r="Z3752" s="62" t="s">
        <v>26</v>
      </c>
      <c r="AA3752" s="62" t="s">
        <v>27</v>
      </c>
      <c r="AB3752" s="32"/>
      <c r="AC3752" s="32" t="s">
        <v>200</v>
      </c>
      <c r="AD3752" s="32" t="str">
        <f t="shared" si="1050"/>
        <v/>
      </c>
      <c r="AF3752" s="5" t="str">
        <f t="shared" si="1051"/>
        <v>teguh sugeng44207</v>
      </c>
      <c r="AG3752" s="5" t="str">
        <f t="shared" si="1052"/>
        <v>BMJ 04044207UTARADAY</v>
      </c>
      <c r="AH3752" s="5" t="str">
        <f t="shared" si="1053"/>
        <v>teguh sugeng44207UTARADAY</v>
      </c>
      <c r="AI3752" s="5" t="str">
        <f t="shared" si="1054"/>
        <v>BMJ 04044207DAY</v>
      </c>
      <c r="AJ3752" s="5" t="str">
        <f t="shared" si="1055"/>
        <v>teguh sugeng44207DAY</v>
      </c>
      <c r="AK3752" s="5" t="str">
        <f t="shared" si="1056"/>
        <v>teguh sugengBMJ II</v>
      </c>
      <c r="AL3752" s="5" t="str">
        <f t="shared" si="1058"/>
        <v>6UTARA</v>
      </c>
      <c r="AM3752" s="5" t="str">
        <f t="shared" si="1059"/>
        <v>&gt; 6UTARA12 RODA</v>
      </c>
      <c r="AN3752" s="5" t="str">
        <f t="shared" si="1060"/>
        <v>teguh sugengBMJ II&gt; 6UTARA12 RODA</v>
      </c>
      <c r="AO3752" s="5" t="str">
        <f t="shared" si="1061"/>
        <v>teguh sugeng&gt; 6UTARA12 RODA</v>
      </c>
      <c r="AP3752" s="5" t="str">
        <f t="shared" si="1062"/>
        <v>44207DAY</v>
      </c>
    </row>
    <row r="3753" spans="1:42" x14ac:dyDescent="0.3">
      <c r="A3753" s="33">
        <v>1</v>
      </c>
      <c r="B3753" s="33"/>
      <c r="C3753" s="70">
        <v>44207</v>
      </c>
      <c r="D3753" s="71" t="s">
        <v>19</v>
      </c>
      <c r="E3753" s="70">
        <v>44207</v>
      </c>
      <c r="F3753" s="71">
        <v>5169881</v>
      </c>
      <c r="G3753" s="33" t="s">
        <v>20</v>
      </c>
      <c r="H3753" s="33" t="s">
        <v>21</v>
      </c>
      <c r="I3753" s="33" t="s">
        <v>51</v>
      </c>
      <c r="J3753" s="33" t="s">
        <v>46</v>
      </c>
      <c r="K3753" s="63" t="s">
        <v>25</v>
      </c>
      <c r="L3753" s="32" t="str">
        <f t="shared" si="1045"/>
        <v>CGE370</v>
      </c>
      <c r="M3753" s="32" t="str">
        <f t="shared" si="1046"/>
        <v>BMJ II</v>
      </c>
      <c r="N3753" s="32" t="str">
        <f t="shared" si="1047"/>
        <v>12 RODA</v>
      </c>
      <c r="O3753" s="146">
        <v>0.71046296296296296</v>
      </c>
      <c r="P3753" s="65">
        <v>0.71046296296296296</v>
      </c>
      <c r="Q3753" s="65"/>
      <c r="R3753" s="66">
        <v>7</v>
      </c>
      <c r="S3753" s="66">
        <v>46620</v>
      </c>
      <c r="T3753" s="66">
        <v>18880</v>
      </c>
      <c r="U3753" s="67">
        <f t="shared" si="1057"/>
        <v>27.74</v>
      </c>
      <c r="V3753" s="66">
        <f t="shared" si="1048"/>
        <v>562483.98</v>
      </c>
      <c r="W3753" s="66" t="str">
        <f t="shared" si="1049"/>
        <v>7 &gt;</v>
      </c>
      <c r="X3753" s="66">
        <f>A3753+SUMIFS(Presensi!F:F,Presensi!E:E,'Entry Data'!AP3753)</f>
        <v>1</v>
      </c>
      <c r="Y3753" s="66">
        <f>IFERROR(INDEX('Retasi Pricing'!F:F,MATCH('Entry Data'!AM3753,'Retasi Pricing'!E:E,0))*X3753,"")</f>
        <v>42000</v>
      </c>
      <c r="Z3753" s="62" t="s">
        <v>26</v>
      </c>
      <c r="AA3753" s="62" t="s">
        <v>27</v>
      </c>
      <c r="AB3753" s="32"/>
      <c r="AC3753" s="32" t="s">
        <v>200</v>
      </c>
      <c r="AD3753" s="32" t="str">
        <f t="shared" si="1050"/>
        <v/>
      </c>
      <c r="AF3753" s="5" t="str">
        <f t="shared" si="1051"/>
        <v>teguh sugeng44207</v>
      </c>
      <c r="AG3753" s="5" t="str">
        <f t="shared" si="1052"/>
        <v>BMJ 04044207UTARADAY</v>
      </c>
      <c r="AH3753" s="5" t="str">
        <f t="shared" si="1053"/>
        <v>teguh sugeng44207UTARADAY</v>
      </c>
      <c r="AI3753" s="5" t="str">
        <f t="shared" si="1054"/>
        <v>BMJ 04044207DAY</v>
      </c>
      <c r="AJ3753" s="5" t="str">
        <f t="shared" si="1055"/>
        <v>teguh sugeng44207DAY</v>
      </c>
      <c r="AK3753" s="5" t="str">
        <f t="shared" si="1056"/>
        <v>teguh sugengBMJ II</v>
      </c>
      <c r="AL3753" s="5" t="str">
        <f t="shared" si="1058"/>
        <v>7UTARA</v>
      </c>
      <c r="AM3753" s="5" t="str">
        <f t="shared" si="1059"/>
        <v>7 &gt;UTARA12 RODA</v>
      </c>
      <c r="AN3753" s="5" t="str">
        <f t="shared" si="1060"/>
        <v>teguh sugengBMJ II7 &gt;UTARA12 RODA</v>
      </c>
      <c r="AO3753" s="5" t="str">
        <f t="shared" si="1061"/>
        <v>teguh sugeng7 &gt;UTARA12 RODA</v>
      </c>
      <c r="AP3753" s="5" t="str">
        <f t="shared" si="1062"/>
        <v>44207DAY</v>
      </c>
    </row>
    <row r="3754" spans="1:42" x14ac:dyDescent="0.3">
      <c r="A3754" s="33">
        <v>1</v>
      </c>
      <c r="B3754" s="33"/>
      <c r="C3754" s="70">
        <v>44207</v>
      </c>
      <c r="D3754" s="71" t="s">
        <v>19</v>
      </c>
      <c r="E3754" s="70">
        <v>44207</v>
      </c>
      <c r="F3754" s="71">
        <v>5169481</v>
      </c>
      <c r="G3754" s="33" t="s">
        <v>20</v>
      </c>
      <c r="H3754" s="33" t="s">
        <v>21</v>
      </c>
      <c r="I3754" s="33" t="s">
        <v>51</v>
      </c>
      <c r="J3754" s="33" t="s">
        <v>46</v>
      </c>
      <c r="K3754" s="63" t="s">
        <v>126</v>
      </c>
      <c r="L3754" s="32" t="str">
        <f t="shared" si="1045"/>
        <v>CGE370</v>
      </c>
      <c r="M3754" s="32" t="str">
        <f t="shared" si="1046"/>
        <v>BMJ II</v>
      </c>
      <c r="N3754" s="32" t="str">
        <f t="shared" si="1047"/>
        <v>12 RODA</v>
      </c>
      <c r="O3754" s="146">
        <v>0.37622685185185184</v>
      </c>
      <c r="P3754" s="65">
        <v>0.38395833333333335</v>
      </c>
      <c r="Q3754" s="414"/>
      <c r="R3754" s="9">
        <v>1</v>
      </c>
      <c r="S3754" s="66">
        <v>46740</v>
      </c>
      <c r="T3754" s="66">
        <v>17160</v>
      </c>
      <c r="U3754" s="67">
        <f t="shared" si="1057"/>
        <v>29.58</v>
      </c>
      <c r="V3754" s="66">
        <f t="shared" si="1048"/>
        <v>599793.65999999992</v>
      </c>
      <c r="W3754" s="66" t="str">
        <f t="shared" si="1049"/>
        <v>1 &gt; 4</v>
      </c>
      <c r="X3754" s="66">
        <f>A3754+SUMIFS(Presensi!F:F,Presensi!E:E,'Entry Data'!AP3754)</f>
        <v>1</v>
      </c>
      <c r="Y3754" s="66">
        <f>IFERROR(INDEX('Retasi Pricing'!F:F,MATCH('Entry Data'!AM3754,'Retasi Pricing'!E:E,0))*X3754,"")</f>
        <v>27500</v>
      </c>
      <c r="Z3754" s="62" t="s">
        <v>26</v>
      </c>
      <c r="AA3754" s="62" t="s">
        <v>27</v>
      </c>
      <c r="AB3754" s="32"/>
      <c r="AC3754" s="32" t="s">
        <v>211</v>
      </c>
      <c r="AD3754" s="32" t="str">
        <f t="shared" si="1050"/>
        <v/>
      </c>
      <c r="AF3754" s="5" t="str">
        <f t="shared" si="1051"/>
        <v>yudianto44207</v>
      </c>
      <c r="AG3754" s="5" t="str">
        <f t="shared" si="1052"/>
        <v>BMJ 04244207UTARADAY</v>
      </c>
      <c r="AH3754" s="5" t="str">
        <f t="shared" si="1053"/>
        <v>yudianto44207UTARADAY</v>
      </c>
      <c r="AI3754" s="5" t="str">
        <f t="shared" si="1054"/>
        <v>BMJ 04244207DAY</v>
      </c>
      <c r="AJ3754" s="5" t="str">
        <f t="shared" si="1055"/>
        <v>yudianto44207DAY</v>
      </c>
      <c r="AK3754" s="5" t="str">
        <f t="shared" si="1056"/>
        <v>yudiantoBMJ II</v>
      </c>
      <c r="AL3754" s="5" t="str">
        <f t="shared" si="1058"/>
        <v>1UTARA</v>
      </c>
      <c r="AM3754" s="5" t="str">
        <f t="shared" si="1059"/>
        <v>1 &gt; 4UTARA12 RODA</v>
      </c>
      <c r="AN3754" s="5" t="str">
        <f t="shared" si="1060"/>
        <v>yudiantoBMJ II1 &gt; 4UTARA12 RODA</v>
      </c>
      <c r="AO3754" s="5" t="str">
        <f t="shared" si="1061"/>
        <v>yudianto1 &gt; 4UTARA12 RODA</v>
      </c>
      <c r="AP3754" s="5" t="str">
        <f t="shared" si="1062"/>
        <v>44207DAY</v>
      </c>
    </row>
    <row r="3755" spans="1:42" x14ac:dyDescent="0.3">
      <c r="A3755" s="33">
        <v>1</v>
      </c>
      <c r="B3755" s="33"/>
      <c r="C3755" s="70">
        <v>44207</v>
      </c>
      <c r="D3755" s="71" t="s">
        <v>19</v>
      </c>
      <c r="E3755" s="70">
        <v>44207</v>
      </c>
      <c r="F3755" s="71">
        <v>5169549</v>
      </c>
      <c r="G3755" s="33" t="s">
        <v>20</v>
      </c>
      <c r="H3755" s="33" t="s">
        <v>21</v>
      </c>
      <c r="I3755" s="33" t="s">
        <v>51</v>
      </c>
      <c r="J3755" s="33" t="s">
        <v>46</v>
      </c>
      <c r="K3755" s="63" t="s">
        <v>126</v>
      </c>
      <c r="L3755" s="32" t="str">
        <f t="shared" si="1045"/>
        <v>CGE370</v>
      </c>
      <c r="M3755" s="32" t="str">
        <f t="shared" si="1046"/>
        <v>BMJ II</v>
      </c>
      <c r="N3755" s="32" t="str">
        <f t="shared" si="1047"/>
        <v>12 RODA</v>
      </c>
      <c r="O3755" s="146">
        <v>0.43383101851851852</v>
      </c>
      <c r="P3755" s="65">
        <v>0.43383101851851852</v>
      </c>
      <c r="Q3755" s="65"/>
      <c r="R3755" s="66">
        <v>2</v>
      </c>
      <c r="S3755" s="66">
        <v>47200</v>
      </c>
      <c r="T3755" s="66">
        <v>17160</v>
      </c>
      <c r="U3755" s="67">
        <f t="shared" si="1057"/>
        <v>30.04</v>
      </c>
      <c r="V3755" s="66">
        <f t="shared" si="1048"/>
        <v>609121.08000000007</v>
      </c>
      <c r="W3755" s="66" t="str">
        <f t="shared" si="1049"/>
        <v>1 &gt; 4</v>
      </c>
      <c r="X3755" s="66">
        <f>A3755+SUMIFS(Presensi!F:F,Presensi!E:E,'Entry Data'!AP3755)</f>
        <v>1</v>
      </c>
      <c r="Y3755" s="66">
        <f>IFERROR(INDEX('Retasi Pricing'!F:F,MATCH('Entry Data'!AM3755,'Retasi Pricing'!E:E,0))*X3755,"")</f>
        <v>27500</v>
      </c>
      <c r="Z3755" s="62" t="s">
        <v>26</v>
      </c>
      <c r="AA3755" s="62" t="s">
        <v>27</v>
      </c>
      <c r="AB3755" s="32"/>
      <c r="AC3755" s="32" t="s">
        <v>211</v>
      </c>
      <c r="AD3755" s="32" t="str">
        <f t="shared" si="1050"/>
        <v/>
      </c>
      <c r="AF3755" s="5" t="str">
        <f t="shared" si="1051"/>
        <v>yudianto44207</v>
      </c>
      <c r="AG3755" s="5" t="str">
        <f t="shared" si="1052"/>
        <v>BMJ 04244207UTARADAY</v>
      </c>
      <c r="AH3755" s="5" t="str">
        <f t="shared" si="1053"/>
        <v>yudianto44207UTARADAY</v>
      </c>
      <c r="AI3755" s="5" t="str">
        <f t="shared" si="1054"/>
        <v>BMJ 04244207DAY</v>
      </c>
      <c r="AJ3755" s="5" t="str">
        <f t="shared" si="1055"/>
        <v>yudianto44207DAY</v>
      </c>
      <c r="AK3755" s="5" t="str">
        <f t="shared" si="1056"/>
        <v>yudiantoBMJ II</v>
      </c>
      <c r="AL3755" s="5" t="str">
        <f t="shared" si="1058"/>
        <v>2UTARA</v>
      </c>
      <c r="AM3755" s="5" t="str">
        <f t="shared" si="1059"/>
        <v>1 &gt; 4UTARA12 RODA</v>
      </c>
      <c r="AN3755" s="5" t="str">
        <f t="shared" si="1060"/>
        <v>yudiantoBMJ II1 &gt; 4UTARA12 RODA</v>
      </c>
      <c r="AO3755" s="5" t="str">
        <f t="shared" si="1061"/>
        <v>yudianto1 &gt; 4UTARA12 RODA</v>
      </c>
      <c r="AP3755" s="5" t="str">
        <f t="shared" si="1062"/>
        <v>44207DAY</v>
      </c>
    </row>
    <row r="3756" spans="1:42" x14ac:dyDescent="0.3">
      <c r="A3756" s="33">
        <v>1</v>
      </c>
      <c r="B3756" s="33"/>
      <c r="C3756" s="70">
        <v>44207</v>
      </c>
      <c r="D3756" s="71" t="s">
        <v>19</v>
      </c>
      <c r="E3756" s="70">
        <v>44207</v>
      </c>
      <c r="F3756" s="71">
        <v>5169611</v>
      </c>
      <c r="G3756" s="33" t="s">
        <v>20</v>
      </c>
      <c r="H3756" s="33" t="s">
        <v>21</v>
      </c>
      <c r="I3756" s="33" t="s">
        <v>51</v>
      </c>
      <c r="J3756" s="33" t="s">
        <v>46</v>
      </c>
      <c r="K3756" s="63" t="s">
        <v>126</v>
      </c>
      <c r="L3756" s="32" t="str">
        <f t="shared" ref="L3756:L3819" si="1063">IFERROR(VLOOKUP(K3756,db_unit,2,FALSE),"")</f>
        <v>CGE370</v>
      </c>
      <c r="M3756" s="32" t="str">
        <f t="shared" ref="M3756:M3819" si="1064">IFERROR(VLOOKUP(K3756,db_unit,3,FALSE),"")</f>
        <v>BMJ II</v>
      </c>
      <c r="N3756" s="32" t="str">
        <f t="shared" ref="N3756:N3819" si="1065">IFERROR(VLOOKUP(K3756,db_unit,4,FALSE),"")</f>
        <v>12 RODA</v>
      </c>
      <c r="O3756" s="146">
        <v>0.48511574074074071</v>
      </c>
      <c r="P3756" s="65">
        <v>0.48511574074074071</v>
      </c>
      <c r="Q3756" s="65"/>
      <c r="R3756" s="66">
        <v>3</v>
      </c>
      <c r="S3756" s="66">
        <v>44800</v>
      </c>
      <c r="T3756" s="66">
        <v>17160</v>
      </c>
      <c r="U3756" s="67">
        <f t="shared" si="1057"/>
        <v>27.64</v>
      </c>
      <c r="V3756" s="66">
        <f t="shared" si="1048"/>
        <v>560456.28</v>
      </c>
      <c r="W3756" s="66" t="str">
        <f t="shared" si="1049"/>
        <v>1 &gt; 4</v>
      </c>
      <c r="X3756" s="66">
        <f>A3756+SUMIFS(Presensi!F:F,Presensi!E:E,'Entry Data'!AP3756)</f>
        <v>1</v>
      </c>
      <c r="Y3756" s="66">
        <f>IFERROR(INDEX('Retasi Pricing'!F:F,MATCH('Entry Data'!AM3756,'Retasi Pricing'!E:E,0))*X3756,"")</f>
        <v>27500</v>
      </c>
      <c r="Z3756" s="62" t="s">
        <v>26</v>
      </c>
      <c r="AA3756" s="62" t="s">
        <v>27</v>
      </c>
      <c r="AB3756" s="32"/>
      <c r="AC3756" s="32" t="s">
        <v>211</v>
      </c>
      <c r="AD3756" s="32" t="str">
        <f t="shared" si="1050"/>
        <v/>
      </c>
      <c r="AF3756" s="5" t="str">
        <f t="shared" si="1051"/>
        <v>yudianto44207</v>
      </c>
      <c r="AG3756" s="5" t="str">
        <f t="shared" si="1052"/>
        <v>BMJ 04244207UTARADAY</v>
      </c>
      <c r="AH3756" s="5" t="str">
        <f t="shared" si="1053"/>
        <v>yudianto44207UTARADAY</v>
      </c>
      <c r="AI3756" s="5" t="str">
        <f t="shared" si="1054"/>
        <v>BMJ 04244207DAY</v>
      </c>
      <c r="AJ3756" s="5" t="str">
        <f t="shared" si="1055"/>
        <v>yudianto44207DAY</v>
      </c>
      <c r="AK3756" s="5" t="str">
        <f t="shared" si="1056"/>
        <v>yudiantoBMJ II</v>
      </c>
      <c r="AL3756" s="5" t="str">
        <f t="shared" si="1058"/>
        <v>3UTARA</v>
      </c>
      <c r="AM3756" s="5" t="str">
        <f t="shared" si="1059"/>
        <v>1 &gt; 4UTARA12 RODA</v>
      </c>
      <c r="AN3756" s="5" t="str">
        <f t="shared" si="1060"/>
        <v>yudiantoBMJ II1 &gt; 4UTARA12 RODA</v>
      </c>
      <c r="AO3756" s="5" t="str">
        <f t="shared" si="1061"/>
        <v>yudianto1 &gt; 4UTARA12 RODA</v>
      </c>
      <c r="AP3756" s="5" t="str">
        <f t="shared" si="1062"/>
        <v>44207DAY</v>
      </c>
    </row>
    <row r="3757" spans="1:42" x14ac:dyDescent="0.3">
      <c r="A3757" s="33">
        <v>1</v>
      </c>
      <c r="B3757" s="33"/>
      <c r="C3757" s="70">
        <v>44207</v>
      </c>
      <c r="D3757" s="71" t="s">
        <v>19</v>
      </c>
      <c r="E3757" s="70">
        <v>44207</v>
      </c>
      <c r="F3757" s="71">
        <v>5169674</v>
      </c>
      <c r="G3757" s="33" t="s">
        <v>20</v>
      </c>
      <c r="H3757" s="33" t="s">
        <v>21</v>
      </c>
      <c r="I3757" s="33" t="s">
        <v>51</v>
      </c>
      <c r="J3757" s="33" t="s">
        <v>46</v>
      </c>
      <c r="K3757" s="63" t="s">
        <v>126</v>
      </c>
      <c r="L3757" s="32" t="str">
        <f t="shared" si="1063"/>
        <v>CGE370</v>
      </c>
      <c r="M3757" s="32" t="str">
        <f t="shared" si="1064"/>
        <v>BMJ II</v>
      </c>
      <c r="N3757" s="32" t="str">
        <f t="shared" si="1065"/>
        <v>12 RODA</v>
      </c>
      <c r="O3757" s="146">
        <v>0.53748842592592594</v>
      </c>
      <c r="P3757" s="65">
        <v>0.53748842592592594</v>
      </c>
      <c r="Q3757" s="65"/>
      <c r="R3757" s="66">
        <v>4</v>
      </c>
      <c r="S3757" s="66">
        <v>45160</v>
      </c>
      <c r="T3757" s="66">
        <v>17160</v>
      </c>
      <c r="U3757" s="67">
        <f t="shared" si="1057"/>
        <v>28</v>
      </c>
      <c r="V3757" s="66">
        <f t="shared" si="1048"/>
        <v>567756</v>
      </c>
      <c r="W3757" s="66" t="str">
        <f t="shared" si="1049"/>
        <v>1 &gt; 4</v>
      </c>
      <c r="X3757" s="66">
        <f>A3757+SUMIFS(Presensi!F:F,Presensi!E:E,'Entry Data'!AP3757)</f>
        <v>1</v>
      </c>
      <c r="Y3757" s="66">
        <f>IFERROR(INDEX('Retasi Pricing'!F:F,MATCH('Entry Data'!AM3757,'Retasi Pricing'!E:E,0))*X3757,"")</f>
        <v>27500</v>
      </c>
      <c r="Z3757" s="62" t="s">
        <v>26</v>
      </c>
      <c r="AA3757" s="62" t="s">
        <v>27</v>
      </c>
      <c r="AB3757" s="32"/>
      <c r="AC3757" s="32" t="s">
        <v>211</v>
      </c>
      <c r="AD3757" s="32" t="str">
        <f t="shared" si="1050"/>
        <v/>
      </c>
      <c r="AF3757" s="5" t="str">
        <f t="shared" si="1051"/>
        <v>yudianto44207</v>
      </c>
      <c r="AG3757" s="5" t="str">
        <f t="shared" si="1052"/>
        <v>BMJ 04244207UTARADAY</v>
      </c>
      <c r="AH3757" s="5" t="str">
        <f t="shared" si="1053"/>
        <v>yudianto44207UTARADAY</v>
      </c>
      <c r="AI3757" s="5" t="str">
        <f t="shared" si="1054"/>
        <v>BMJ 04244207DAY</v>
      </c>
      <c r="AJ3757" s="5" t="str">
        <f t="shared" si="1055"/>
        <v>yudianto44207DAY</v>
      </c>
      <c r="AK3757" s="5" t="str">
        <f t="shared" si="1056"/>
        <v>yudiantoBMJ II</v>
      </c>
      <c r="AL3757" s="5" t="str">
        <f t="shared" si="1058"/>
        <v>4UTARA</v>
      </c>
      <c r="AM3757" s="5" t="str">
        <f t="shared" si="1059"/>
        <v>1 &gt; 4UTARA12 RODA</v>
      </c>
      <c r="AN3757" s="5" t="str">
        <f t="shared" si="1060"/>
        <v>yudiantoBMJ II1 &gt; 4UTARA12 RODA</v>
      </c>
      <c r="AO3757" s="5" t="str">
        <f t="shared" si="1061"/>
        <v>yudianto1 &gt; 4UTARA12 RODA</v>
      </c>
      <c r="AP3757" s="5" t="str">
        <f t="shared" si="1062"/>
        <v>44207DAY</v>
      </c>
    </row>
    <row r="3758" spans="1:42" x14ac:dyDescent="0.3">
      <c r="A3758" s="33">
        <v>1</v>
      </c>
      <c r="B3758" s="33"/>
      <c r="C3758" s="70">
        <v>44207</v>
      </c>
      <c r="D3758" s="71" t="s">
        <v>19</v>
      </c>
      <c r="E3758" s="70">
        <v>44207</v>
      </c>
      <c r="F3758" s="71">
        <v>5169738</v>
      </c>
      <c r="G3758" s="33" t="s">
        <v>20</v>
      </c>
      <c r="H3758" s="33" t="s">
        <v>21</v>
      </c>
      <c r="I3758" s="33" t="s">
        <v>51</v>
      </c>
      <c r="J3758" s="33" t="s">
        <v>46</v>
      </c>
      <c r="K3758" s="63" t="s">
        <v>126</v>
      </c>
      <c r="L3758" s="32" t="str">
        <f t="shared" si="1063"/>
        <v>CGE370</v>
      </c>
      <c r="M3758" s="32" t="str">
        <f t="shared" si="1064"/>
        <v>BMJ II</v>
      </c>
      <c r="N3758" s="32" t="str">
        <f t="shared" si="1065"/>
        <v>12 RODA</v>
      </c>
      <c r="O3758" s="146">
        <v>0.58832175925925922</v>
      </c>
      <c r="P3758" s="65">
        <v>0.58832175925925922</v>
      </c>
      <c r="Q3758" s="65"/>
      <c r="R3758" s="66">
        <v>5</v>
      </c>
      <c r="S3758" s="66">
        <v>45300</v>
      </c>
      <c r="T3758" s="66">
        <v>17160</v>
      </c>
      <c r="U3758" s="67">
        <f t="shared" si="1057"/>
        <v>28.14</v>
      </c>
      <c r="V3758" s="66">
        <f t="shared" si="1048"/>
        <v>570594.78</v>
      </c>
      <c r="W3758" s="66" t="str">
        <f t="shared" si="1049"/>
        <v>&gt; 5</v>
      </c>
      <c r="X3758" s="66">
        <f>A3758+SUMIFS(Presensi!F:F,Presensi!E:E,'Entry Data'!AP3758)</f>
        <v>1</v>
      </c>
      <c r="Y3758" s="66">
        <f>IFERROR(INDEX('Retasi Pricing'!F:F,MATCH('Entry Data'!AM3758,'Retasi Pricing'!E:E,0))*X3758,"")</f>
        <v>31200</v>
      </c>
      <c r="Z3758" s="62" t="s">
        <v>26</v>
      </c>
      <c r="AA3758" s="62" t="s">
        <v>27</v>
      </c>
      <c r="AB3758" s="32"/>
      <c r="AC3758" s="32" t="s">
        <v>211</v>
      </c>
      <c r="AD3758" s="32" t="str">
        <f t="shared" si="1050"/>
        <v/>
      </c>
      <c r="AF3758" s="5" t="str">
        <f t="shared" si="1051"/>
        <v>yudianto44207</v>
      </c>
      <c r="AG3758" s="5" t="str">
        <f t="shared" si="1052"/>
        <v>BMJ 04244207UTARADAY</v>
      </c>
      <c r="AH3758" s="5" t="str">
        <f t="shared" si="1053"/>
        <v>yudianto44207UTARADAY</v>
      </c>
      <c r="AI3758" s="5" t="str">
        <f t="shared" si="1054"/>
        <v>BMJ 04244207DAY</v>
      </c>
      <c r="AJ3758" s="5" t="str">
        <f t="shared" si="1055"/>
        <v>yudianto44207DAY</v>
      </c>
      <c r="AK3758" s="5" t="str">
        <f t="shared" si="1056"/>
        <v>yudiantoBMJ II</v>
      </c>
      <c r="AL3758" s="5" t="str">
        <f t="shared" si="1058"/>
        <v>5UTARA</v>
      </c>
      <c r="AM3758" s="5" t="str">
        <f t="shared" si="1059"/>
        <v>&gt; 5UTARA12 RODA</v>
      </c>
      <c r="AN3758" s="5" t="str">
        <f t="shared" si="1060"/>
        <v>yudiantoBMJ II&gt; 5UTARA12 RODA</v>
      </c>
      <c r="AO3758" s="5" t="str">
        <f t="shared" si="1061"/>
        <v>yudianto&gt; 5UTARA12 RODA</v>
      </c>
      <c r="AP3758" s="5" t="str">
        <f t="shared" si="1062"/>
        <v>44207DAY</v>
      </c>
    </row>
    <row r="3759" spans="1:42" x14ac:dyDescent="0.3">
      <c r="A3759" s="33">
        <v>1</v>
      </c>
      <c r="B3759" s="33"/>
      <c r="C3759" s="70">
        <v>44207</v>
      </c>
      <c r="D3759" s="71" t="s">
        <v>19</v>
      </c>
      <c r="E3759" s="70">
        <v>44207</v>
      </c>
      <c r="F3759" s="71">
        <v>5169821</v>
      </c>
      <c r="G3759" s="33" t="s">
        <v>20</v>
      </c>
      <c r="H3759" s="33" t="s">
        <v>21</v>
      </c>
      <c r="I3759" s="33" t="s">
        <v>51</v>
      </c>
      <c r="J3759" s="33" t="s">
        <v>46</v>
      </c>
      <c r="K3759" s="63" t="s">
        <v>126</v>
      </c>
      <c r="L3759" s="32" t="str">
        <f t="shared" si="1063"/>
        <v>CGE370</v>
      </c>
      <c r="M3759" s="32" t="str">
        <f t="shared" si="1064"/>
        <v>BMJ II</v>
      </c>
      <c r="N3759" s="32" t="str">
        <f t="shared" si="1065"/>
        <v>12 RODA</v>
      </c>
      <c r="O3759" s="146">
        <v>0.65611111111111109</v>
      </c>
      <c r="P3759" s="65">
        <v>0.65611111111111109</v>
      </c>
      <c r="Q3759" s="65"/>
      <c r="R3759" s="66">
        <v>6</v>
      </c>
      <c r="S3759" s="66">
        <v>45880</v>
      </c>
      <c r="T3759" s="66">
        <v>17160</v>
      </c>
      <c r="U3759" s="67">
        <f t="shared" si="1057"/>
        <v>28.72</v>
      </c>
      <c r="V3759" s="66">
        <f t="shared" si="1048"/>
        <v>582355.43999999994</v>
      </c>
      <c r="W3759" s="66" t="str">
        <f t="shared" si="1049"/>
        <v>&gt; 6</v>
      </c>
      <c r="X3759" s="66">
        <f>A3759+SUMIFS(Presensi!F:F,Presensi!E:E,'Entry Data'!AP3759)</f>
        <v>1</v>
      </c>
      <c r="Y3759" s="66">
        <f>IFERROR(INDEX('Retasi Pricing'!F:F,MATCH('Entry Data'!AM3759,'Retasi Pricing'!E:E,0))*X3759,"")</f>
        <v>34450</v>
      </c>
      <c r="Z3759" s="62" t="s">
        <v>26</v>
      </c>
      <c r="AA3759" s="62" t="s">
        <v>27</v>
      </c>
      <c r="AB3759" s="32"/>
      <c r="AC3759" s="32" t="s">
        <v>211</v>
      </c>
      <c r="AD3759" s="32" t="str">
        <f t="shared" si="1050"/>
        <v/>
      </c>
      <c r="AF3759" s="5" t="str">
        <f t="shared" si="1051"/>
        <v>yudianto44207</v>
      </c>
      <c r="AG3759" s="5" t="str">
        <f t="shared" si="1052"/>
        <v>BMJ 04244207UTARADAY</v>
      </c>
      <c r="AH3759" s="5" t="str">
        <f t="shared" si="1053"/>
        <v>yudianto44207UTARADAY</v>
      </c>
      <c r="AI3759" s="5" t="str">
        <f t="shared" si="1054"/>
        <v>BMJ 04244207DAY</v>
      </c>
      <c r="AJ3759" s="5" t="str">
        <f t="shared" si="1055"/>
        <v>yudianto44207DAY</v>
      </c>
      <c r="AK3759" s="5" t="str">
        <f t="shared" si="1056"/>
        <v>yudiantoBMJ II</v>
      </c>
      <c r="AL3759" s="5" t="str">
        <f t="shared" si="1058"/>
        <v>6UTARA</v>
      </c>
      <c r="AM3759" s="5" t="str">
        <f t="shared" si="1059"/>
        <v>&gt; 6UTARA12 RODA</v>
      </c>
      <c r="AN3759" s="5" t="str">
        <f t="shared" si="1060"/>
        <v>yudiantoBMJ II&gt; 6UTARA12 RODA</v>
      </c>
      <c r="AO3759" s="5" t="str">
        <f t="shared" si="1061"/>
        <v>yudianto&gt; 6UTARA12 RODA</v>
      </c>
      <c r="AP3759" s="5" t="str">
        <f t="shared" si="1062"/>
        <v>44207DAY</v>
      </c>
    </row>
    <row r="3760" spans="1:42" x14ac:dyDescent="0.3">
      <c r="A3760" s="33">
        <v>1</v>
      </c>
      <c r="B3760" s="33"/>
      <c r="C3760" s="70">
        <v>44207</v>
      </c>
      <c r="D3760" s="71" t="s">
        <v>19</v>
      </c>
      <c r="E3760" s="70">
        <v>44207</v>
      </c>
      <c r="F3760" s="71">
        <v>5169903</v>
      </c>
      <c r="G3760" s="33" t="s">
        <v>20</v>
      </c>
      <c r="H3760" s="33" t="s">
        <v>21</v>
      </c>
      <c r="I3760" s="33" t="s">
        <v>123</v>
      </c>
      <c r="J3760" s="33" t="s">
        <v>23</v>
      </c>
      <c r="K3760" s="63" t="s">
        <v>126</v>
      </c>
      <c r="L3760" s="32" t="str">
        <f t="shared" si="1063"/>
        <v>CGE370</v>
      </c>
      <c r="M3760" s="32" t="str">
        <f t="shared" si="1064"/>
        <v>BMJ II</v>
      </c>
      <c r="N3760" s="32" t="str">
        <f t="shared" si="1065"/>
        <v>12 RODA</v>
      </c>
      <c r="O3760" s="146">
        <v>0.72679398148148155</v>
      </c>
      <c r="P3760" s="65">
        <v>0.72679398148148155</v>
      </c>
      <c r="Q3760" s="65"/>
      <c r="R3760" s="66">
        <v>7</v>
      </c>
      <c r="S3760" s="66">
        <v>47300</v>
      </c>
      <c r="T3760" s="66">
        <v>17160</v>
      </c>
      <c r="U3760" s="67">
        <f t="shared" si="1057"/>
        <v>30.14</v>
      </c>
      <c r="V3760" s="66">
        <f t="shared" si="1048"/>
        <v>611148.78</v>
      </c>
      <c r="W3760" s="66" t="str">
        <f t="shared" si="1049"/>
        <v>7 &gt;</v>
      </c>
      <c r="X3760" s="66">
        <f>A3760+SUMIFS(Presensi!F:F,Presensi!E:E,'Entry Data'!AP3760)</f>
        <v>1</v>
      </c>
      <c r="Y3760" s="66">
        <f>IFERROR(INDEX('Retasi Pricing'!F:F,MATCH('Entry Data'!AM3760,'Retasi Pricing'!E:E,0))*X3760,"")</f>
        <v>42000</v>
      </c>
      <c r="Z3760" s="62" t="s">
        <v>26</v>
      </c>
      <c r="AA3760" s="62" t="s">
        <v>27</v>
      </c>
      <c r="AB3760" s="32"/>
      <c r="AC3760" s="32" t="s">
        <v>211</v>
      </c>
      <c r="AD3760" s="32" t="str">
        <f t="shared" si="1050"/>
        <v/>
      </c>
      <c r="AF3760" s="5" t="str">
        <f t="shared" si="1051"/>
        <v>yudianto44207</v>
      </c>
      <c r="AG3760" s="5" t="str">
        <f t="shared" si="1052"/>
        <v>BMJ 04244207UTARADAY</v>
      </c>
      <c r="AH3760" s="5" t="str">
        <f t="shared" si="1053"/>
        <v>yudianto44207UTARADAY</v>
      </c>
      <c r="AI3760" s="5" t="str">
        <f t="shared" si="1054"/>
        <v>BMJ 04244207DAY</v>
      </c>
      <c r="AJ3760" s="5" t="str">
        <f t="shared" si="1055"/>
        <v>yudianto44207DAY</v>
      </c>
      <c r="AK3760" s="5" t="str">
        <f t="shared" si="1056"/>
        <v>yudiantoBMJ II</v>
      </c>
      <c r="AL3760" s="5" t="str">
        <f t="shared" si="1058"/>
        <v>7UTARA</v>
      </c>
      <c r="AM3760" s="5" t="str">
        <f t="shared" si="1059"/>
        <v>7 &gt;UTARA12 RODA</v>
      </c>
      <c r="AN3760" s="5" t="str">
        <f t="shared" si="1060"/>
        <v>yudiantoBMJ II7 &gt;UTARA12 RODA</v>
      </c>
      <c r="AO3760" s="5" t="str">
        <f t="shared" si="1061"/>
        <v>yudianto7 &gt;UTARA12 RODA</v>
      </c>
      <c r="AP3760" s="5" t="str">
        <f t="shared" si="1062"/>
        <v>44207DAY</v>
      </c>
    </row>
    <row r="3761" spans="1:42" x14ac:dyDescent="0.3">
      <c r="A3761" s="33">
        <v>1</v>
      </c>
      <c r="B3761" s="33"/>
      <c r="C3761" s="70">
        <v>44207</v>
      </c>
      <c r="D3761" s="71" t="s">
        <v>19</v>
      </c>
      <c r="E3761" s="70">
        <v>44207</v>
      </c>
      <c r="F3761" s="71">
        <v>5169463</v>
      </c>
      <c r="G3761" s="33" t="s">
        <v>20</v>
      </c>
      <c r="H3761" s="33" t="s">
        <v>21</v>
      </c>
      <c r="I3761" s="33" t="s">
        <v>51</v>
      </c>
      <c r="J3761" s="33" t="s">
        <v>46</v>
      </c>
      <c r="K3761" s="63" t="s">
        <v>35</v>
      </c>
      <c r="L3761" s="32" t="str">
        <f t="shared" si="1063"/>
        <v>CGE370</v>
      </c>
      <c r="M3761" s="32" t="str">
        <f t="shared" si="1064"/>
        <v>BMJ II</v>
      </c>
      <c r="N3761" s="32" t="str">
        <f t="shared" si="1065"/>
        <v>12 RODA</v>
      </c>
      <c r="O3761" s="146">
        <v>0.36432870370370374</v>
      </c>
      <c r="P3761" s="65">
        <v>0.36938657407407405</v>
      </c>
      <c r="Q3761" s="65"/>
      <c r="R3761" s="66">
        <v>1</v>
      </c>
      <c r="S3761" s="66">
        <v>45820</v>
      </c>
      <c r="T3761" s="66">
        <v>17080</v>
      </c>
      <c r="U3761" s="67">
        <f t="shared" si="1057"/>
        <v>28.74</v>
      </c>
      <c r="V3761" s="66">
        <f t="shared" si="1048"/>
        <v>582760.98</v>
      </c>
      <c r="W3761" s="66" t="str">
        <f t="shared" si="1049"/>
        <v>1 &gt; 4</v>
      </c>
      <c r="X3761" s="66">
        <f>A3761+SUMIFS(Presensi!F:F,Presensi!E:E,'Entry Data'!AP3761)</f>
        <v>1</v>
      </c>
      <c r="Y3761" s="66">
        <f>IFERROR(INDEX('Retasi Pricing'!F:F,MATCH('Entry Data'!AM3761,'Retasi Pricing'!E:E,0))*X3761,"")</f>
        <v>27500</v>
      </c>
      <c r="Z3761" s="62" t="s">
        <v>26</v>
      </c>
      <c r="AA3761" s="62" t="s">
        <v>27</v>
      </c>
      <c r="AB3761" s="32"/>
      <c r="AC3761" s="32" t="s">
        <v>106</v>
      </c>
      <c r="AD3761" s="32" t="str">
        <f t="shared" si="1050"/>
        <v/>
      </c>
      <c r="AF3761" s="5" t="str">
        <f t="shared" si="1051"/>
        <v>muhlis44207</v>
      </c>
      <c r="AG3761" s="5" t="str">
        <f t="shared" si="1052"/>
        <v>BMJ 04544207UTARADAY</v>
      </c>
      <c r="AH3761" s="5" t="str">
        <f t="shared" si="1053"/>
        <v>muhlis44207UTARADAY</v>
      </c>
      <c r="AI3761" s="5" t="str">
        <f t="shared" si="1054"/>
        <v>BMJ 04544207DAY</v>
      </c>
      <c r="AJ3761" s="5" t="str">
        <f t="shared" si="1055"/>
        <v>muhlis44207DAY</v>
      </c>
      <c r="AK3761" s="5" t="str">
        <f t="shared" si="1056"/>
        <v>muhlisBMJ II</v>
      </c>
      <c r="AL3761" s="5" t="str">
        <f t="shared" si="1058"/>
        <v>1UTARA</v>
      </c>
      <c r="AM3761" s="5" t="str">
        <f t="shared" si="1059"/>
        <v>1 &gt; 4UTARA12 RODA</v>
      </c>
      <c r="AN3761" s="5" t="str">
        <f t="shared" si="1060"/>
        <v>muhlisBMJ II1 &gt; 4UTARA12 RODA</v>
      </c>
      <c r="AO3761" s="5" t="str">
        <f t="shared" si="1061"/>
        <v>muhlis1 &gt; 4UTARA12 RODA</v>
      </c>
      <c r="AP3761" s="5" t="str">
        <f t="shared" si="1062"/>
        <v>44207DAY</v>
      </c>
    </row>
    <row r="3762" spans="1:42" x14ac:dyDescent="0.3">
      <c r="A3762" s="33">
        <v>1</v>
      </c>
      <c r="B3762" s="33"/>
      <c r="C3762" s="70">
        <v>44207</v>
      </c>
      <c r="D3762" s="71" t="s">
        <v>19</v>
      </c>
      <c r="E3762" s="70">
        <v>44207</v>
      </c>
      <c r="F3762" s="71">
        <v>5169528</v>
      </c>
      <c r="G3762" s="33" t="s">
        <v>20</v>
      </c>
      <c r="H3762" s="33" t="s">
        <v>21</v>
      </c>
      <c r="I3762" s="33" t="s">
        <v>51</v>
      </c>
      <c r="J3762" s="33" t="s">
        <v>46</v>
      </c>
      <c r="K3762" s="63" t="s">
        <v>35</v>
      </c>
      <c r="L3762" s="32" t="str">
        <f t="shared" si="1063"/>
        <v>CGE370</v>
      </c>
      <c r="M3762" s="32" t="str">
        <f t="shared" si="1064"/>
        <v>BMJ II</v>
      </c>
      <c r="N3762" s="32" t="str">
        <f t="shared" si="1065"/>
        <v>12 RODA</v>
      </c>
      <c r="O3762" s="146">
        <v>0.41957175925925921</v>
      </c>
      <c r="P3762" s="65">
        <v>0.41957175925925921</v>
      </c>
      <c r="Q3762" s="65"/>
      <c r="R3762" s="66">
        <v>2</v>
      </c>
      <c r="S3762" s="66">
        <v>47080</v>
      </c>
      <c r="T3762" s="66">
        <v>17080</v>
      </c>
      <c r="U3762" s="67">
        <f t="shared" si="1057"/>
        <v>30</v>
      </c>
      <c r="V3762" s="66">
        <f t="shared" si="1048"/>
        <v>608310</v>
      </c>
      <c r="W3762" s="66" t="str">
        <f t="shared" si="1049"/>
        <v>1 &gt; 4</v>
      </c>
      <c r="X3762" s="66">
        <f>A3762+SUMIFS(Presensi!F:F,Presensi!E:E,'Entry Data'!AP3762)</f>
        <v>1</v>
      </c>
      <c r="Y3762" s="66">
        <f>IFERROR(INDEX('Retasi Pricing'!F:F,MATCH('Entry Data'!AM3762,'Retasi Pricing'!E:E,0))*X3762,"")</f>
        <v>27500</v>
      </c>
      <c r="Z3762" s="62" t="s">
        <v>26</v>
      </c>
      <c r="AA3762" s="62" t="s">
        <v>27</v>
      </c>
      <c r="AB3762" s="32"/>
      <c r="AC3762" s="32" t="s">
        <v>106</v>
      </c>
      <c r="AD3762" s="32" t="str">
        <f t="shared" si="1050"/>
        <v/>
      </c>
      <c r="AF3762" s="5" t="str">
        <f t="shared" si="1051"/>
        <v>muhlis44207</v>
      </c>
      <c r="AG3762" s="5" t="str">
        <f t="shared" si="1052"/>
        <v>BMJ 04544207UTARADAY</v>
      </c>
      <c r="AH3762" s="5" t="str">
        <f t="shared" si="1053"/>
        <v>muhlis44207UTARADAY</v>
      </c>
      <c r="AI3762" s="5" t="str">
        <f t="shared" si="1054"/>
        <v>BMJ 04544207DAY</v>
      </c>
      <c r="AJ3762" s="5" t="str">
        <f t="shared" si="1055"/>
        <v>muhlis44207DAY</v>
      </c>
      <c r="AK3762" s="5" t="str">
        <f t="shared" si="1056"/>
        <v>muhlisBMJ II</v>
      </c>
      <c r="AL3762" s="5" t="str">
        <f t="shared" si="1058"/>
        <v>2UTARA</v>
      </c>
      <c r="AM3762" s="5" t="str">
        <f t="shared" si="1059"/>
        <v>1 &gt; 4UTARA12 RODA</v>
      </c>
      <c r="AN3762" s="5" t="str">
        <f t="shared" si="1060"/>
        <v>muhlisBMJ II1 &gt; 4UTARA12 RODA</v>
      </c>
      <c r="AO3762" s="5" t="str">
        <f t="shared" si="1061"/>
        <v>muhlis1 &gt; 4UTARA12 RODA</v>
      </c>
      <c r="AP3762" s="5" t="str">
        <f t="shared" si="1062"/>
        <v>44207DAY</v>
      </c>
    </row>
    <row r="3763" spans="1:42" x14ac:dyDescent="0.3">
      <c r="A3763" s="33">
        <v>1</v>
      </c>
      <c r="B3763" s="33"/>
      <c r="C3763" s="70">
        <v>44207</v>
      </c>
      <c r="D3763" s="71" t="s">
        <v>19</v>
      </c>
      <c r="E3763" s="70">
        <v>44207</v>
      </c>
      <c r="F3763" s="71">
        <v>5169597</v>
      </c>
      <c r="G3763" s="33" t="s">
        <v>20</v>
      </c>
      <c r="H3763" s="33" t="s">
        <v>21</v>
      </c>
      <c r="I3763" s="33" t="s">
        <v>51</v>
      </c>
      <c r="J3763" s="33" t="s">
        <v>46</v>
      </c>
      <c r="K3763" s="63" t="s">
        <v>35</v>
      </c>
      <c r="L3763" s="32" t="str">
        <f t="shared" si="1063"/>
        <v>CGE370</v>
      </c>
      <c r="M3763" s="32" t="str">
        <f t="shared" si="1064"/>
        <v>BMJ II</v>
      </c>
      <c r="N3763" s="32" t="str">
        <f t="shared" si="1065"/>
        <v>12 RODA</v>
      </c>
      <c r="O3763" s="146">
        <v>0.47480324074074076</v>
      </c>
      <c r="P3763" s="65">
        <v>0.47480324074074076</v>
      </c>
      <c r="Q3763" s="65"/>
      <c r="R3763" s="66">
        <v>3</v>
      </c>
      <c r="S3763" s="66">
        <v>47040</v>
      </c>
      <c r="T3763" s="66">
        <v>17080</v>
      </c>
      <c r="U3763" s="67">
        <f t="shared" si="1057"/>
        <v>29.96</v>
      </c>
      <c r="V3763" s="66">
        <f t="shared" si="1048"/>
        <v>607498.91999999993</v>
      </c>
      <c r="W3763" s="66" t="str">
        <f t="shared" si="1049"/>
        <v>1 &gt; 4</v>
      </c>
      <c r="X3763" s="66">
        <f>A3763+SUMIFS(Presensi!F:F,Presensi!E:E,'Entry Data'!AP3763)</f>
        <v>1</v>
      </c>
      <c r="Y3763" s="66">
        <f>IFERROR(INDEX('Retasi Pricing'!F:F,MATCH('Entry Data'!AM3763,'Retasi Pricing'!E:E,0))*X3763,"")</f>
        <v>27500</v>
      </c>
      <c r="Z3763" s="62" t="s">
        <v>26</v>
      </c>
      <c r="AA3763" s="62" t="s">
        <v>27</v>
      </c>
      <c r="AB3763" s="32"/>
      <c r="AC3763" s="32" t="s">
        <v>106</v>
      </c>
      <c r="AD3763" s="32" t="str">
        <f t="shared" si="1050"/>
        <v/>
      </c>
      <c r="AF3763" s="5" t="str">
        <f t="shared" si="1051"/>
        <v>muhlis44207</v>
      </c>
      <c r="AG3763" s="5" t="str">
        <f t="shared" si="1052"/>
        <v>BMJ 04544207UTARADAY</v>
      </c>
      <c r="AH3763" s="5" t="str">
        <f t="shared" si="1053"/>
        <v>muhlis44207UTARADAY</v>
      </c>
      <c r="AI3763" s="5" t="str">
        <f t="shared" si="1054"/>
        <v>BMJ 04544207DAY</v>
      </c>
      <c r="AJ3763" s="5" t="str">
        <f t="shared" si="1055"/>
        <v>muhlis44207DAY</v>
      </c>
      <c r="AK3763" s="5" t="str">
        <f t="shared" si="1056"/>
        <v>muhlisBMJ II</v>
      </c>
      <c r="AL3763" s="5" t="str">
        <f t="shared" si="1058"/>
        <v>3UTARA</v>
      </c>
      <c r="AM3763" s="5" t="str">
        <f t="shared" si="1059"/>
        <v>1 &gt; 4UTARA12 RODA</v>
      </c>
      <c r="AN3763" s="5" t="str">
        <f t="shared" si="1060"/>
        <v>muhlisBMJ II1 &gt; 4UTARA12 RODA</v>
      </c>
      <c r="AO3763" s="5" t="str">
        <f t="shared" si="1061"/>
        <v>muhlis1 &gt; 4UTARA12 RODA</v>
      </c>
      <c r="AP3763" s="5" t="str">
        <f t="shared" si="1062"/>
        <v>44207DAY</v>
      </c>
    </row>
    <row r="3764" spans="1:42" x14ac:dyDescent="0.3">
      <c r="A3764" s="33">
        <v>1</v>
      </c>
      <c r="B3764" s="33"/>
      <c r="C3764" s="70">
        <v>44207</v>
      </c>
      <c r="D3764" s="71" t="s">
        <v>19</v>
      </c>
      <c r="E3764" s="70">
        <v>44207</v>
      </c>
      <c r="F3764" s="71">
        <v>5169663</v>
      </c>
      <c r="G3764" s="33" t="s">
        <v>20</v>
      </c>
      <c r="H3764" s="33" t="s">
        <v>21</v>
      </c>
      <c r="I3764" s="33" t="s">
        <v>123</v>
      </c>
      <c r="J3764" s="33" t="s">
        <v>46</v>
      </c>
      <c r="K3764" s="63" t="s">
        <v>35</v>
      </c>
      <c r="L3764" s="32" t="str">
        <f t="shared" si="1063"/>
        <v>CGE370</v>
      </c>
      <c r="M3764" s="32" t="str">
        <f t="shared" si="1064"/>
        <v>BMJ II</v>
      </c>
      <c r="N3764" s="32" t="str">
        <f t="shared" si="1065"/>
        <v>12 RODA</v>
      </c>
      <c r="O3764" s="146">
        <v>0.5288194444444444</v>
      </c>
      <c r="P3764" s="65">
        <v>0.5288194444444444</v>
      </c>
      <c r="Q3764" s="65"/>
      <c r="R3764" s="66">
        <v>4</v>
      </c>
      <c r="S3764" s="66">
        <v>45960</v>
      </c>
      <c r="T3764" s="66">
        <v>17080</v>
      </c>
      <c r="U3764" s="67">
        <f t="shared" si="1057"/>
        <v>28.88</v>
      </c>
      <c r="V3764" s="66">
        <f t="shared" si="1048"/>
        <v>585599.76</v>
      </c>
      <c r="W3764" s="66" t="str">
        <f t="shared" si="1049"/>
        <v>1 &gt; 4</v>
      </c>
      <c r="X3764" s="66">
        <f>A3764+SUMIFS(Presensi!F:F,Presensi!E:E,'Entry Data'!AP3764)</f>
        <v>1</v>
      </c>
      <c r="Y3764" s="66">
        <f>IFERROR(INDEX('Retasi Pricing'!F:F,MATCH('Entry Data'!AM3764,'Retasi Pricing'!E:E,0))*X3764,"")</f>
        <v>27500</v>
      </c>
      <c r="Z3764" s="62" t="s">
        <v>26</v>
      </c>
      <c r="AA3764" s="62" t="s">
        <v>27</v>
      </c>
      <c r="AB3764" s="32"/>
      <c r="AC3764" s="32" t="s">
        <v>106</v>
      </c>
      <c r="AD3764" s="32" t="str">
        <f t="shared" si="1050"/>
        <v/>
      </c>
      <c r="AF3764" s="5" t="str">
        <f t="shared" si="1051"/>
        <v>muhlis44207</v>
      </c>
      <c r="AG3764" s="5" t="str">
        <f t="shared" si="1052"/>
        <v>BMJ 04544207UTARADAY</v>
      </c>
      <c r="AH3764" s="5" t="str">
        <f t="shared" si="1053"/>
        <v>muhlis44207UTARADAY</v>
      </c>
      <c r="AI3764" s="5" t="str">
        <f t="shared" si="1054"/>
        <v>BMJ 04544207DAY</v>
      </c>
      <c r="AJ3764" s="5" t="str">
        <f t="shared" si="1055"/>
        <v>muhlis44207DAY</v>
      </c>
      <c r="AK3764" s="5" t="str">
        <f t="shared" si="1056"/>
        <v>muhlisBMJ II</v>
      </c>
      <c r="AL3764" s="5" t="str">
        <f t="shared" si="1058"/>
        <v>4UTARA</v>
      </c>
      <c r="AM3764" s="5" t="str">
        <f t="shared" si="1059"/>
        <v>1 &gt; 4UTARA12 RODA</v>
      </c>
      <c r="AN3764" s="5" t="str">
        <f t="shared" si="1060"/>
        <v>muhlisBMJ II1 &gt; 4UTARA12 RODA</v>
      </c>
      <c r="AO3764" s="5" t="str">
        <f t="shared" si="1061"/>
        <v>muhlis1 &gt; 4UTARA12 RODA</v>
      </c>
      <c r="AP3764" s="5" t="str">
        <f t="shared" si="1062"/>
        <v>44207DAY</v>
      </c>
    </row>
    <row r="3765" spans="1:42" x14ac:dyDescent="0.3">
      <c r="A3765" s="33">
        <v>1</v>
      </c>
      <c r="B3765" s="33"/>
      <c r="C3765" s="70">
        <v>44207</v>
      </c>
      <c r="D3765" s="71" t="s">
        <v>19</v>
      </c>
      <c r="E3765" s="70">
        <v>44207</v>
      </c>
      <c r="F3765" s="71">
        <v>5169734</v>
      </c>
      <c r="G3765" s="33" t="s">
        <v>20</v>
      </c>
      <c r="H3765" s="33" t="s">
        <v>21</v>
      </c>
      <c r="I3765" s="33" t="s">
        <v>51</v>
      </c>
      <c r="J3765" s="33" t="s">
        <v>46</v>
      </c>
      <c r="K3765" s="63" t="s">
        <v>35</v>
      </c>
      <c r="L3765" s="32" t="str">
        <f t="shared" si="1063"/>
        <v>CGE370</v>
      </c>
      <c r="M3765" s="32" t="str">
        <f t="shared" si="1064"/>
        <v>BMJ II</v>
      </c>
      <c r="N3765" s="32" t="str">
        <f t="shared" si="1065"/>
        <v>12 RODA</v>
      </c>
      <c r="O3765" s="146">
        <v>0.58560185185185187</v>
      </c>
      <c r="P3765" s="65">
        <v>0.58560185185185187</v>
      </c>
      <c r="Q3765" s="65"/>
      <c r="R3765" s="66">
        <v>5</v>
      </c>
      <c r="S3765" s="66">
        <v>43940</v>
      </c>
      <c r="T3765" s="66">
        <v>17080</v>
      </c>
      <c r="U3765" s="67">
        <f t="shared" si="1057"/>
        <v>26.86</v>
      </c>
      <c r="V3765" s="66">
        <f t="shared" si="1048"/>
        <v>544640.22</v>
      </c>
      <c r="W3765" s="66" t="str">
        <f t="shared" si="1049"/>
        <v>&gt; 5</v>
      </c>
      <c r="X3765" s="66">
        <f>A3765+SUMIFS(Presensi!F:F,Presensi!E:E,'Entry Data'!AP3765)</f>
        <v>1</v>
      </c>
      <c r="Y3765" s="66">
        <f>IFERROR(INDEX('Retasi Pricing'!F:F,MATCH('Entry Data'!AM3765,'Retasi Pricing'!E:E,0))*X3765,"")</f>
        <v>31200</v>
      </c>
      <c r="Z3765" s="62" t="s">
        <v>26</v>
      </c>
      <c r="AA3765" s="62" t="s">
        <v>27</v>
      </c>
      <c r="AB3765" s="32"/>
      <c r="AC3765" s="32" t="s">
        <v>106</v>
      </c>
      <c r="AD3765" s="32" t="str">
        <f t="shared" si="1050"/>
        <v/>
      </c>
      <c r="AF3765" s="5" t="str">
        <f t="shared" si="1051"/>
        <v>muhlis44207</v>
      </c>
      <c r="AG3765" s="5" t="str">
        <f t="shared" si="1052"/>
        <v>BMJ 04544207UTARADAY</v>
      </c>
      <c r="AH3765" s="5" t="str">
        <f t="shared" si="1053"/>
        <v>muhlis44207UTARADAY</v>
      </c>
      <c r="AI3765" s="5" t="str">
        <f t="shared" si="1054"/>
        <v>BMJ 04544207DAY</v>
      </c>
      <c r="AJ3765" s="5" t="str">
        <f t="shared" si="1055"/>
        <v>muhlis44207DAY</v>
      </c>
      <c r="AK3765" s="5" t="str">
        <f t="shared" si="1056"/>
        <v>muhlisBMJ II</v>
      </c>
      <c r="AL3765" s="5" t="str">
        <f t="shared" si="1058"/>
        <v>5UTARA</v>
      </c>
      <c r="AM3765" s="5" t="str">
        <f t="shared" si="1059"/>
        <v>&gt; 5UTARA12 RODA</v>
      </c>
      <c r="AN3765" s="5" t="str">
        <f t="shared" si="1060"/>
        <v>muhlisBMJ II&gt; 5UTARA12 RODA</v>
      </c>
      <c r="AO3765" s="5" t="str">
        <f t="shared" si="1061"/>
        <v>muhlis&gt; 5UTARA12 RODA</v>
      </c>
      <c r="AP3765" s="5" t="str">
        <f t="shared" si="1062"/>
        <v>44207DAY</v>
      </c>
    </row>
    <row r="3766" spans="1:42" x14ac:dyDescent="0.3">
      <c r="A3766" s="33">
        <v>1</v>
      </c>
      <c r="B3766" s="33"/>
      <c r="C3766" s="70">
        <v>44207</v>
      </c>
      <c r="D3766" s="71" t="s">
        <v>19</v>
      </c>
      <c r="E3766" s="70">
        <v>44207</v>
      </c>
      <c r="F3766" s="71">
        <v>5169807</v>
      </c>
      <c r="G3766" s="33" t="s">
        <v>20</v>
      </c>
      <c r="H3766" s="33" t="s">
        <v>21</v>
      </c>
      <c r="I3766" s="33" t="s">
        <v>51</v>
      </c>
      <c r="J3766" s="33" t="s">
        <v>46</v>
      </c>
      <c r="K3766" s="63" t="s">
        <v>35</v>
      </c>
      <c r="L3766" s="32" t="str">
        <f t="shared" si="1063"/>
        <v>CGE370</v>
      </c>
      <c r="M3766" s="32" t="str">
        <f t="shared" si="1064"/>
        <v>BMJ II</v>
      </c>
      <c r="N3766" s="32" t="str">
        <f t="shared" si="1065"/>
        <v>12 RODA</v>
      </c>
      <c r="O3766" s="146">
        <v>0.64255787037037038</v>
      </c>
      <c r="P3766" s="65">
        <v>0.64255787037037038</v>
      </c>
      <c r="Q3766" s="65"/>
      <c r="R3766" s="66">
        <v>6</v>
      </c>
      <c r="S3766" s="66">
        <v>45160</v>
      </c>
      <c r="T3766" s="66">
        <v>17080</v>
      </c>
      <c r="U3766" s="67">
        <f t="shared" si="1057"/>
        <v>28.08</v>
      </c>
      <c r="V3766" s="66">
        <f t="shared" si="1048"/>
        <v>569378.15999999992</v>
      </c>
      <c r="W3766" s="66" t="str">
        <f t="shared" si="1049"/>
        <v>&gt; 6</v>
      </c>
      <c r="X3766" s="66">
        <f>A3766+SUMIFS(Presensi!F:F,Presensi!E:E,'Entry Data'!AP3766)</f>
        <v>1</v>
      </c>
      <c r="Y3766" s="66">
        <f>IFERROR(INDEX('Retasi Pricing'!F:F,MATCH('Entry Data'!AM3766,'Retasi Pricing'!E:E,0))*X3766,"")</f>
        <v>34450</v>
      </c>
      <c r="Z3766" s="62" t="s">
        <v>26</v>
      </c>
      <c r="AA3766" s="62" t="s">
        <v>27</v>
      </c>
      <c r="AB3766" s="32"/>
      <c r="AC3766" s="32" t="s">
        <v>106</v>
      </c>
      <c r="AD3766" s="32" t="str">
        <f t="shared" si="1050"/>
        <v/>
      </c>
      <c r="AF3766" s="5" t="str">
        <f t="shared" si="1051"/>
        <v>muhlis44207</v>
      </c>
      <c r="AG3766" s="5" t="str">
        <f t="shared" si="1052"/>
        <v>BMJ 04544207UTARADAY</v>
      </c>
      <c r="AH3766" s="5" t="str">
        <f t="shared" si="1053"/>
        <v>muhlis44207UTARADAY</v>
      </c>
      <c r="AI3766" s="5" t="str">
        <f t="shared" si="1054"/>
        <v>BMJ 04544207DAY</v>
      </c>
      <c r="AJ3766" s="5" t="str">
        <f t="shared" si="1055"/>
        <v>muhlis44207DAY</v>
      </c>
      <c r="AK3766" s="5" t="str">
        <f t="shared" si="1056"/>
        <v>muhlisBMJ II</v>
      </c>
      <c r="AL3766" s="5" t="str">
        <f t="shared" si="1058"/>
        <v>6UTARA</v>
      </c>
      <c r="AM3766" s="5" t="str">
        <f t="shared" si="1059"/>
        <v>&gt; 6UTARA12 RODA</v>
      </c>
      <c r="AN3766" s="5" t="str">
        <f t="shared" si="1060"/>
        <v>muhlisBMJ II&gt; 6UTARA12 RODA</v>
      </c>
      <c r="AO3766" s="5" t="str">
        <f t="shared" si="1061"/>
        <v>muhlis&gt; 6UTARA12 RODA</v>
      </c>
      <c r="AP3766" s="5" t="str">
        <f t="shared" si="1062"/>
        <v>44207DAY</v>
      </c>
    </row>
    <row r="3767" spans="1:42" x14ac:dyDescent="0.3">
      <c r="A3767" s="33">
        <v>1</v>
      </c>
      <c r="B3767" s="33"/>
      <c r="C3767" s="70">
        <v>44207</v>
      </c>
      <c r="D3767" s="71" t="s">
        <v>19</v>
      </c>
      <c r="E3767" s="70">
        <v>44207</v>
      </c>
      <c r="F3767" s="71">
        <v>5169445</v>
      </c>
      <c r="G3767" s="33" t="s">
        <v>20</v>
      </c>
      <c r="H3767" s="33" t="s">
        <v>21</v>
      </c>
      <c r="I3767" s="33" t="s">
        <v>51</v>
      </c>
      <c r="J3767" s="33" t="s">
        <v>46</v>
      </c>
      <c r="K3767" s="63" t="s">
        <v>36</v>
      </c>
      <c r="L3767" s="32" t="str">
        <f t="shared" si="1063"/>
        <v>CGE370</v>
      </c>
      <c r="M3767" s="32" t="str">
        <f t="shared" si="1064"/>
        <v>BMJ II</v>
      </c>
      <c r="N3767" s="32" t="str">
        <f t="shared" si="1065"/>
        <v>12 RODA</v>
      </c>
      <c r="O3767" s="146">
        <v>0.34545138888888888</v>
      </c>
      <c r="P3767" s="65">
        <v>0.35005787037037034</v>
      </c>
      <c r="Q3767" s="65"/>
      <c r="R3767" s="66">
        <v>1</v>
      </c>
      <c r="S3767" s="66">
        <v>46280</v>
      </c>
      <c r="T3767" s="66">
        <v>17080</v>
      </c>
      <c r="U3767" s="67">
        <f t="shared" si="1057"/>
        <v>29.2</v>
      </c>
      <c r="V3767" s="66">
        <f t="shared" si="1048"/>
        <v>592088.4</v>
      </c>
      <c r="W3767" s="66" t="str">
        <f t="shared" si="1049"/>
        <v>1 &gt; 4</v>
      </c>
      <c r="X3767" s="66">
        <f>A3767+SUMIFS(Presensi!F:F,Presensi!E:E,'Entry Data'!AP3767)</f>
        <v>1</v>
      </c>
      <c r="Y3767" s="66">
        <f>IFERROR(INDEX('Retasi Pricing'!F:F,MATCH('Entry Data'!AM3767,'Retasi Pricing'!E:E,0))*X3767,"")</f>
        <v>27500</v>
      </c>
      <c r="Z3767" s="62" t="s">
        <v>26</v>
      </c>
      <c r="AA3767" s="62" t="s">
        <v>27</v>
      </c>
      <c r="AB3767" s="32"/>
      <c r="AC3767" s="32" t="s">
        <v>131</v>
      </c>
      <c r="AD3767" s="32" t="str">
        <f t="shared" si="1050"/>
        <v/>
      </c>
      <c r="AF3767" s="5" t="str">
        <f t="shared" si="1051"/>
        <v>sofi'in44207</v>
      </c>
      <c r="AG3767" s="5" t="str">
        <f t="shared" si="1052"/>
        <v>BMJ 04644207UTARADAY</v>
      </c>
      <c r="AH3767" s="5" t="str">
        <f t="shared" si="1053"/>
        <v>sofi'in44207UTARADAY</v>
      </c>
      <c r="AI3767" s="5" t="str">
        <f t="shared" si="1054"/>
        <v>BMJ 04644207DAY</v>
      </c>
      <c r="AJ3767" s="5" t="str">
        <f t="shared" si="1055"/>
        <v>sofi'in44207DAY</v>
      </c>
      <c r="AK3767" s="5" t="str">
        <f t="shared" si="1056"/>
        <v>sofi'inBMJ II</v>
      </c>
      <c r="AL3767" s="5" t="str">
        <f t="shared" si="1058"/>
        <v>1UTARA</v>
      </c>
      <c r="AM3767" s="5" t="str">
        <f t="shared" si="1059"/>
        <v>1 &gt; 4UTARA12 RODA</v>
      </c>
      <c r="AN3767" s="5" t="str">
        <f t="shared" si="1060"/>
        <v>sofi'inBMJ II1 &gt; 4UTARA12 RODA</v>
      </c>
      <c r="AO3767" s="5" t="str">
        <f t="shared" si="1061"/>
        <v>sofi'in1 &gt; 4UTARA12 RODA</v>
      </c>
      <c r="AP3767" s="5" t="str">
        <f t="shared" si="1062"/>
        <v>44207DAY</v>
      </c>
    </row>
    <row r="3768" spans="1:42" x14ac:dyDescent="0.3">
      <c r="A3768" s="33">
        <v>1</v>
      </c>
      <c r="B3768" s="33"/>
      <c r="C3768" s="70">
        <v>44207</v>
      </c>
      <c r="D3768" s="71" t="s">
        <v>19</v>
      </c>
      <c r="E3768" s="70">
        <v>44207</v>
      </c>
      <c r="F3768" s="71">
        <v>5169511</v>
      </c>
      <c r="G3768" s="33" t="s">
        <v>20</v>
      </c>
      <c r="H3768" s="33" t="s">
        <v>21</v>
      </c>
      <c r="I3768" s="33" t="s">
        <v>51</v>
      </c>
      <c r="J3768" s="33" t="s">
        <v>46</v>
      </c>
      <c r="K3768" s="63" t="s">
        <v>36</v>
      </c>
      <c r="L3768" s="32" t="str">
        <f t="shared" si="1063"/>
        <v>CGE370</v>
      </c>
      <c r="M3768" s="32" t="str">
        <f t="shared" si="1064"/>
        <v>BMJ II</v>
      </c>
      <c r="N3768" s="32" t="str">
        <f t="shared" si="1065"/>
        <v>12 RODA</v>
      </c>
      <c r="O3768" s="146">
        <v>0.40150462962962963</v>
      </c>
      <c r="P3768" s="65">
        <v>0.40150462962962963</v>
      </c>
      <c r="Q3768" s="65"/>
      <c r="R3768" s="66">
        <v>2</v>
      </c>
      <c r="S3768" s="66">
        <v>46180</v>
      </c>
      <c r="T3768" s="66">
        <v>17080</v>
      </c>
      <c r="U3768" s="67">
        <f t="shared" si="1057"/>
        <v>29.1</v>
      </c>
      <c r="V3768" s="66">
        <f t="shared" si="1048"/>
        <v>590060.70000000007</v>
      </c>
      <c r="W3768" s="66" t="str">
        <f t="shared" si="1049"/>
        <v>1 &gt; 4</v>
      </c>
      <c r="X3768" s="66">
        <f>A3768+SUMIFS(Presensi!F:F,Presensi!E:E,'Entry Data'!AP3768)</f>
        <v>1</v>
      </c>
      <c r="Y3768" s="66">
        <f>IFERROR(INDEX('Retasi Pricing'!F:F,MATCH('Entry Data'!AM3768,'Retasi Pricing'!E:E,0))*X3768,"")</f>
        <v>27500</v>
      </c>
      <c r="Z3768" s="62" t="s">
        <v>26</v>
      </c>
      <c r="AA3768" s="62" t="s">
        <v>27</v>
      </c>
      <c r="AB3768" s="32"/>
      <c r="AC3768" s="32" t="s">
        <v>131</v>
      </c>
      <c r="AD3768" s="32" t="str">
        <f t="shared" si="1050"/>
        <v/>
      </c>
      <c r="AF3768" s="5" t="str">
        <f t="shared" si="1051"/>
        <v>sofi'in44207</v>
      </c>
      <c r="AG3768" s="5" t="str">
        <f t="shared" si="1052"/>
        <v>BMJ 04644207UTARADAY</v>
      </c>
      <c r="AH3768" s="5" t="str">
        <f t="shared" si="1053"/>
        <v>sofi'in44207UTARADAY</v>
      </c>
      <c r="AI3768" s="5" t="str">
        <f t="shared" si="1054"/>
        <v>BMJ 04644207DAY</v>
      </c>
      <c r="AJ3768" s="5" t="str">
        <f t="shared" si="1055"/>
        <v>sofi'in44207DAY</v>
      </c>
      <c r="AK3768" s="5" t="str">
        <f t="shared" si="1056"/>
        <v>sofi'inBMJ II</v>
      </c>
      <c r="AL3768" s="5" t="str">
        <f t="shared" si="1058"/>
        <v>2UTARA</v>
      </c>
      <c r="AM3768" s="5" t="str">
        <f t="shared" si="1059"/>
        <v>1 &gt; 4UTARA12 RODA</v>
      </c>
      <c r="AN3768" s="5" t="str">
        <f t="shared" si="1060"/>
        <v>sofi'inBMJ II1 &gt; 4UTARA12 RODA</v>
      </c>
      <c r="AO3768" s="5" t="str">
        <f t="shared" si="1061"/>
        <v>sofi'in1 &gt; 4UTARA12 RODA</v>
      </c>
      <c r="AP3768" s="5" t="str">
        <f t="shared" si="1062"/>
        <v>44207DAY</v>
      </c>
    </row>
    <row r="3769" spans="1:42" x14ac:dyDescent="0.3">
      <c r="A3769" s="33">
        <v>1</v>
      </c>
      <c r="B3769" s="33"/>
      <c r="C3769" s="70">
        <v>44207</v>
      </c>
      <c r="D3769" s="71" t="s">
        <v>19</v>
      </c>
      <c r="E3769" s="70">
        <v>44207</v>
      </c>
      <c r="F3769" s="71">
        <v>5169576</v>
      </c>
      <c r="G3769" s="33" t="s">
        <v>20</v>
      </c>
      <c r="H3769" s="33" t="s">
        <v>21</v>
      </c>
      <c r="I3769" s="33" t="s">
        <v>51</v>
      </c>
      <c r="J3769" s="33" t="s">
        <v>46</v>
      </c>
      <c r="K3769" s="63" t="s">
        <v>36</v>
      </c>
      <c r="L3769" s="32" t="str">
        <f t="shared" si="1063"/>
        <v>CGE370</v>
      </c>
      <c r="M3769" s="32" t="str">
        <f t="shared" si="1064"/>
        <v>BMJ II</v>
      </c>
      <c r="N3769" s="32" t="str">
        <f t="shared" si="1065"/>
        <v>12 RODA</v>
      </c>
      <c r="O3769" s="146">
        <v>0.45724537037037033</v>
      </c>
      <c r="P3769" s="65">
        <v>0.45724537037037033</v>
      </c>
      <c r="Q3769" s="65"/>
      <c r="R3769" s="66">
        <v>3</v>
      </c>
      <c r="S3769" s="66">
        <v>46060</v>
      </c>
      <c r="T3769" s="66">
        <v>17080</v>
      </c>
      <c r="U3769" s="67">
        <f t="shared" si="1057"/>
        <v>28.98</v>
      </c>
      <c r="V3769" s="66">
        <f t="shared" si="1048"/>
        <v>587627.46</v>
      </c>
      <c r="W3769" s="66" t="str">
        <f t="shared" si="1049"/>
        <v>1 &gt; 4</v>
      </c>
      <c r="X3769" s="66">
        <f>A3769+SUMIFS(Presensi!F:F,Presensi!E:E,'Entry Data'!AP3769)</f>
        <v>1</v>
      </c>
      <c r="Y3769" s="66">
        <f>IFERROR(INDEX('Retasi Pricing'!F:F,MATCH('Entry Data'!AM3769,'Retasi Pricing'!E:E,0))*X3769,"")</f>
        <v>27500</v>
      </c>
      <c r="Z3769" s="62" t="s">
        <v>26</v>
      </c>
      <c r="AA3769" s="62" t="s">
        <v>27</v>
      </c>
      <c r="AB3769" s="32"/>
      <c r="AC3769" s="32" t="s">
        <v>131</v>
      </c>
      <c r="AD3769" s="32" t="str">
        <f t="shared" si="1050"/>
        <v/>
      </c>
      <c r="AF3769" s="5" t="str">
        <f t="shared" si="1051"/>
        <v>sofi'in44207</v>
      </c>
      <c r="AG3769" s="5" t="str">
        <f t="shared" si="1052"/>
        <v>BMJ 04644207UTARADAY</v>
      </c>
      <c r="AH3769" s="5" t="str">
        <f t="shared" si="1053"/>
        <v>sofi'in44207UTARADAY</v>
      </c>
      <c r="AI3769" s="5" t="str">
        <f t="shared" si="1054"/>
        <v>BMJ 04644207DAY</v>
      </c>
      <c r="AJ3769" s="5" t="str">
        <f t="shared" si="1055"/>
        <v>sofi'in44207DAY</v>
      </c>
      <c r="AK3769" s="5" t="str">
        <f t="shared" si="1056"/>
        <v>sofi'inBMJ II</v>
      </c>
      <c r="AL3769" s="5" t="str">
        <f t="shared" si="1058"/>
        <v>3UTARA</v>
      </c>
      <c r="AM3769" s="5" t="str">
        <f t="shared" si="1059"/>
        <v>1 &gt; 4UTARA12 RODA</v>
      </c>
      <c r="AN3769" s="5" t="str">
        <f t="shared" si="1060"/>
        <v>sofi'inBMJ II1 &gt; 4UTARA12 RODA</v>
      </c>
      <c r="AO3769" s="5" t="str">
        <f t="shared" si="1061"/>
        <v>sofi'in1 &gt; 4UTARA12 RODA</v>
      </c>
      <c r="AP3769" s="5" t="str">
        <f t="shared" si="1062"/>
        <v>44207DAY</v>
      </c>
    </row>
    <row r="3770" spans="1:42" x14ac:dyDescent="0.3">
      <c r="A3770" s="33">
        <v>1</v>
      </c>
      <c r="B3770" s="33"/>
      <c r="C3770" s="70">
        <v>44207</v>
      </c>
      <c r="D3770" s="71" t="s">
        <v>19</v>
      </c>
      <c r="E3770" s="70">
        <v>44207</v>
      </c>
      <c r="F3770" s="71">
        <v>5169644</v>
      </c>
      <c r="G3770" s="33" t="s">
        <v>20</v>
      </c>
      <c r="H3770" s="33" t="s">
        <v>21</v>
      </c>
      <c r="I3770" s="33" t="s">
        <v>51</v>
      </c>
      <c r="J3770" s="33" t="s">
        <v>46</v>
      </c>
      <c r="K3770" s="63" t="s">
        <v>36</v>
      </c>
      <c r="L3770" s="32" t="str">
        <f t="shared" si="1063"/>
        <v>CGE370</v>
      </c>
      <c r="M3770" s="32" t="str">
        <f t="shared" si="1064"/>
        <v>BMJ II</v>
      </c>
      <c r="N3770" s="32" t="str">
        <f t="shared" si="1065"/>
        <v>12 RODA</v>
      </c>
      <c r="O3770" s="146">
        <v>0.51076388888888891</v>
      </c>
      <c r="P3770" s="65">
        <v>0.51076388888888891</v>
      </c>
      <c r="Q3770" s="65"/>
      <c r="R3770" s="66">
        <v>4</v>
      </c>
      <c r="S3770" s="66">
        <v>46040</v>
      </c>
      <c r="T3770" s="66">
        <v>17080</v>
      </c>
      <c r="U3770" s="67">
        <f t="shared" si="1057"/>
        <v>28.96</v>
      </c>
      <c r="V3770" s="66">
        <f t="shared" si="1048"/>
        <v>587221.91999999993</v>
      </c>
      <c r="W3770" s="66" t="str">
        <f t="shared" si="1049"/>
        <v>1 &gt; 4</v>
      </c>
      <c r="X3770" s="66">
        <f>A3770+SUMIFS(Presensi!F:F,Presensi!E:E,'Entry Data'!AP3770)</f>
        <v>1</v>
      </c>
      <c r="Y3770" s="66">
        <f>IFERROR(INDEX('Retasi Pricing'!F:F,MATCH('Entry Data'!AM3770,'Retasi Pricing'!E:E,0))*X3770,"")</f>
        <v>27500</v>
      </c>
      <c r="Z3770" s="62" t="s">
        <v>26</v>
      </c>
      <c r="AA3770" s="62" t="s">
        <v>27</v>
      </c>
      <c r="AB3770" s="32"/>
      <c r="AC3770" s="32" t="s">
        <v>131</v>
      </c>
      <c r="AD3770" s="32" t="str">
        <f t="shared" si="1050"/>
        <v/>
      </c>
      <c r="AF3770" s="5" t="str">
        <f t="shared" si="1051"/>
        <v>sofi'in44207</v>
      </c>
      <c r="AG3770" s="5" t="str">
        <f t="shared" si="1052"/>
        <v>BMJ 04644207UTARADAY</v>
      </c>
      <c r="AH3770" s="5" t="str">
        <f t="shared" si="1053"/>
        <v>sofi'in44207UTARADAY</v>
      </c>
      <c r="AI3770" s="5" t="str">
        <f t="shared" si="1054"/>
        <v>BMJ 04644207DAY</v>
      </c>
      <c r="AJ3770" s="5" t="str">
        <f t="shared" si="1055"/>
        <v>sofi'in44207DAY</v>
      </c>
      <c r="AK3770" s="5" t="str">
        <f t="shared" si="1056"/>
        <v>sofi'inBMJ II</v>
      </c>
      <c r="AL3770" s="5" t="str">
        <f t="shared" si="1058"/>
        <v>4UTARA</v>
      </c>
      <c r="AM3770" s="5" t="str">
        <f t="shared" si="1059"/>
        <v>1 &gt; 4UTARA12 RODA</v>
      </c>
      <c r="AN3770" s="5" t="str">
        <f t="shared" si="1060"/>
        <v>sofi'inBMJ II1 &gt; 4UTARA12 RODA</v>
      </c>
      <c r="AO3770" s="5" t="str">
        <f t="shared" si="1061"/>
        <v>sofi'in1 &gt; 4UTARA12 RODA</v>
      </c>
      <c r="AP3770" s="5" t="str">
        <f t="shared" si="1062"/>
        <v>44207DAY</v>
      </c>
    </row>
    <row r="3771" spans="1:42" x14ac:dyDescent="0.3">
      <c r="A3771" s="33">
        <v>1</v>
      </c>
      <c r="B3771" s="33"/>
      <c r="C3771" s="70">
        <v>44207</v>
      </c>
      <c r="D3771" s="71" t="s">
        <v>19</v>
      </c>
      <c r="E3771" s="70">
        <v>44207</v>
      </c>
      <c r="F3771" s="71">
        <v>5169736</v>
      </c>
      <c r="G3771" s="33" t="s">
        <v>20</v>
      </c>
      <c r="H3771" s="33" t="s">
        <v>21</v>
      </c>
      <c r="I3771" s="33" t="s">
        <v>51</v>
      </c>
      <c r="J3771" s="33" t="s">
        <v>46</v>
      </c>
      <c r="K3771" s="63" t="s">
        <v>36</v>
      </c>
      <c r="L3771" s="32" t="str">
        <f t="shared" si="1063"/>
        <v>CGE370</v>
      </c>
      <c r="M3771" s="32" t="str">
        <f t="shared" si="1064"/>
        <v>BMJ II</v>
      </c>
      <c r="N3771" s="32" t="str">
        <f t="shared" si="1065"/>
        <v>12 RODA</v>
      </c>
      <c r="O3771" s="146">
        <v>0.58777777777777784</v>
      </c>
      <c r="P3771" s="65">
        <v>0.58777777777777784</v>
      </c>
      <c r="Q3771" s="65"/>
      <c r="R3771" s="66">
        <v>5</v>
      </c>
      <c r="S3771" s="66">
        <v>46780</v>
      </c>
      <c r="T3771" s="66">
        <v>17080</v>
      </c>
      <c r="U3771" s="67">
        <f t="shared" si="1057"/>
        <v>29.7</v>
      </c>
      <c r="V3771" s="66">
        <f t="shared" si="1048"/>
        <v>602226.9</v>
      </c>
      <c r="W3771" s="66" t="str">
        <f t="shared" si="1049"/>
        <v>&gt; 5</v>
      </c>
      <c r="X3771" s="66">
        <f>A3771+SUMIFS(Presensi!F:F,Presensi!E:E,'Entry Data'!AP3771)</f>
        <v>1</v>
      </c>
      <c r="Y3771" s="66">
        <f>IFERROR(INDEX('Retasi Pricing'!F:F,MATCH('Entry Data'!AM3771,'Retasi Pricing'!E:E,0))*X3771,"")</f>
        <v>31200</v>
      </c>
      <c r="Z3771" s="62" t="s">
        <v>26</v>
      </c>
      <c r="AA3771" s="62" t="s">
        <v>27</v>
      </c>
      <c r="AB3771" s="32"/>
      <c r="AC3771" s="32" t="s">
        <v>131</v>
      </c>
      <c r="AD3771" s="32" t="str">
        <f t="shared" si="1050"/>
        <v/>
      </c>
      <c r="AF3771" s="5" t="str">
        <f t="shared" si="1051"/>
        <v>sofi'in44207</v>
      </c>
      <c r="AG3771" s="5" t="str">
        <f t="shared" si="1052"/>
        <v>BMJ 04644207UTARADAY</v>
      </c>
      <c r="AH3771" s="5" t="str">
        <f t="shared" si="1053"/>
        <v>sofi'in44207UTARADAY</v>
      </c>
      <c r="AI3771" s="5" t="str">
        <f t="shared" si="1054"/>
        <v>BMJ 04644207DAY</v>
      </c>
      <c r="AJ3771" s="5" t="str">
        <f t="shared" si="1055"/>
        <v>sofi'in44207DAY</v>
      </c>
      <c r="AK3771" s="5" t="str">
        <f t="shared" si="1056"/>
        <v>sofi'inBMJ II</v>
      </c>
      <c r="AL3771" s="5" t="str">
        <f t="shared" si="1058"/>
        <v>5UTARA</v>
      </c>
      <c r="AM3771" s="5" t="str">
        <f t="shared" si="1059"/>
        <v>&gt; 5UTARA12 RODA</v>
      </c>
      <c r="AN3771" s="5" t="str">
        <f t="shared" si="1060"/>
        <v>sofi'inBMJ II&gt; 5UTARA12 RODA</v>
      </c>
      <c r="AO3771" s="5" t="str">
        <f t="shared" si="1061"/>
        <v>sofi'in&gt; 5UTARA12 RODA</v>
      </c>
      <c r="AP3771" s="5" t="str">
        <f t="shared" si="1062"/>
        <v>44207DAY</v>
      </c>
    </row>
    <row r="3772" spans="1:42" x14ac:dyDescent="0.3">
      <c r="A3772" s="33">
        <v>1</v>
      </c>
      <c r="B3772" s="33"/>
      <c r="C3772" s="70">
        <v>44207</v>
      </c>
      <c r="D3772" s="71" t="s">
        <v>19</v>
      </c>
      <c r="E3772" s="70">
        <v>44207</v>
      </c>
      <c r="F3772" s="71">
        <v>5169813</v>
      </c>
      <c r="G3772" s="33" t="s">
        <v>20</v>
      </c>
      <c r="H3772" s="33" t="s">
        <v>21</v>
      </c>
      <c r="I3772" s="33" t="s">
        <v>51</v>
      </c>
      <c r="J3772" s="33" t="s">
        <v>46</v>
      </c>
      <c r="K3772" s="63" t="s">
        <v>36</v>
      </c>
      <c r="L3772" s="32" t="str">
        <f t="shared" si="1063"/>
        <v>CGE370</v>
      </c>
      <c r="M3772" s="32" t="str">
        <f t="shared" si="1064"/>
        <v>BMJ II</v>
      </c>
      <c r="N3772" s="32" t="str">
        <f t="shared" si="1065"/>
        <v>12 RODA</v>
      </c>
      <c r="O3772" s="146">
        <v>0.64851851851851849</v>
      </c>
      <c r="P3772" s="65">
        <v>0.64851851851851849</v>
      </c>
      <c r="Q3772" s="65"/>
      <c r="R3772" s="66">
        <v>6</v>
      </c>
      <c r="S3772" s="66">
        <v>44240</v>
      </c>
      <c r="T3772" s="66">
        <v>17080</v>
      </c>
      <c r="U3772" s="67">
        <f t="shared" si="1057"/>
        <v>27.16</v>
      </c>
      <c r="V3772" s="66">
        <f t="shared" si="1048"/>
        <v>550723.31999999995</v>
      </c>
      <c r="W3772" s="66" t="str">
        <f t="shared" si="1049"/>
        <v>&gt; 6</v>
      </c>
      <c r="X3772" s="66">
        <f>A3772+SUMIFS(Presensi!F:F,Presensi!E:E,'Entry Data'!AP3772)</f>
        <v>1</v>
      </c>
      <c r="Y3772" s="66">
        <f>IFERROR(INDEX('Retasi Pricing'!F:F,MATCH('Entry Data'!AM3772,'Retasi Pricing'!E:E,0))*X3772,"")</f>
        <v>34450</v>
      </c>
      <c r="Z3772" s="62" t="s">
        <v>26</v>
      </c>
      <c r="AA3772" s="62" t="s">
        <v>27</v>
      </c>
      <c r="AB3772" s="32"/>
      <c r="AC3772" s="32" t="s">
        <v>131</v>
      </c>
      <c r="AD3772" s="32" t="str">
        <f t="shared" si="1050"/>
        <v/>
      </c>
      <c r="AF3772" s="5" t="str">
        <f t="shared" si="1051"/>
        <v>sofi'in44207</v>
      </c>
      <c r="AG3772" s="5" t="str">
        <f t="shared" si="1052"/>
        <v>BMJ 04644207UTARADAY</v>
      </c>
      <c r="AH3772" s="5" t="str">
        <f t="shared" si="1053"/>
        <v>sofi'in44207UTARADAY</v>
      </c>
      <c r="AI3772" s="5" t="str">
        <f t="shared" si="1054"/>
        <v>BMJ 04644207DAY</v>
      </c>
      <c r="AJ3772" s="5" t="str">
        <f t="shared" si="1055"/>
        <v>sofi'in44207DAY</v>
      </c>
      <c r="AK3772" s="5" t="str">
        <f t="shared" si="1056"/>
        <v>sofi'inBMJ II</v>
      </c>
      <c r="AL3772" s="5" t="str">
        <f t="shared" si="1058"/>
        <v>6UTARA</v>
      </c>
      <c r="AM3772" s="5" t="str">
        <f t="shared" si="1059"/>
        <v>&gt; 6UTARA12 RODA</v>
      </c>
      <c r="AN3772" s="5" t="str">
        <f t="shared" si="1060"/>
        <v>sofi'inBMJ II&gt; 6UTARA12 RODA</v>
      </c>
      <c r="AO3772" s="5" t="str">
        <f t="shared" si="1061"/>
        <v>sofi'in&gt; 6UTARA12 RODA</v>
      </c>
      <c r="AP3772" s="5" t="str">
        <f t="shared" si="1062"/>
        <v>44207DAY</v>
      </c>
    </row>
    <row r="3773" spans="1:42" x14ac:dyDescent="0.3">
      <c r="A3773" s="33">
        <v>1</v>
      </c>
      <c r="B3773" s="33"/>
      <c r="C3773" s="70">
        <v>44207</v>
      </c>
      <c r="D3773" s="71" t="s">
        <v>19</v>
      </c>
      <c r="E3773" s="70">
        <v>44207</v>
      </c>
      <c r="F3773" s="71">
        <v>5169899</v>
      </c>
      <c r="G3773" s="33" t="s">
        <v>20</v>
      </c>
      <c r="H3773" s="33" t="s">
        <v>21</v>
      </c>
      <c r="I3773" s="33" t="s">
        <v>51</v>
      </c>
      <c r="J3773" s="33" t="s">
        <v>46</v>
      </c>
      <c r="K3773" s="63" t="s">
        <v>36</v>
      </c>
      <c r="L3773" s="32" t="str">
        <f t="shared" si="1063"/>
        <v>CGE370</v>
      </c>
      <c r="M3773" s="32" t="str">
        <f t="shared" si="1064"/>
        <v>BMJ II</v>
      </c>
      <c r="N3773" s="32" t="str">
        <f t="shared" si="1065"/>
        <v>12 RODA</v>
      </c>
      <c r="O3773" s="146">
        <v>0.72543981481481479</v>
      </c>
      <c r="P3773" s="65">
        <v>0.72543981481481479</v>
      </c>
      <c r="Q3773" s="65"/>
      <c r="R3773" s="66">
        <v>7</v>
      </c>
      <c r="S3773" s="66">
        <v>44340</v>
      </c>
      <c r="T3773" s="66">
        <v>17080</v>
      </c>
      <c r="U3773" s="67">
        <f t="shared" si="1057"/>
        <v>27.26</v>
      </c>
      <c r="V3773" s="66">
        <f t="shared" si="1048"/>
        <v>552751.02</v>
      </c>
      <c r="W3773" s="66" t="str">
        <f t="shared" si="1049"/>
        <v>7 &gt;</v>
      </c>
      <c r="X3773" s="66">
        <f>A3773+SUMIFS(Presensi!F:F,Presensi!E:E,'Entry Data'!AP3773)</f>
        <v>1</v>
      </c>
      <c r="Y3773" s="66">
        <f>IFERROR(INDEX('Retasi Pricing'!F:F,MATCH('Entry Data'!AM3773,'Retasi Pricing'!E:E,0))*X3773,"")</f>
        <v>42000</v>
      </c>
      <c r="Z3773" s="62" t="s">
        <v>26</v>
      </c>
      <c r="AA3773" s="62" t="s">
        <v>27</v>
      </c>
      <c r="AB3773" s="32"/>
      <c r="AC3773" s="32" t="s">
        <v>131</v>
      </c>
      <c r="AD3773" s="32" t="str">
        <f t="shared" si="1050"/>
        <v/>
      </c>
      <c r="AF3773" s="5" t="str">
        <f t="shared" si="1051"/>
        <v>sofi'in44207</v>
      </c>
      <c r="AG3773" s="5" t="str">
        <f t="shared" si="1052"/>
        <v>BMJ 04644207UTARADAY</v>
      </c>
      <c r="AH3773" s="5" t="str">
        <f t="shared" si="1053"/>
        <v>sofi'in44207UTARADAY</v>
      </c>
      <c r="AI3773" s="5" t="str">
        <f t="shared" si="1054"/>
        <v>BMJ 04644207DAY</v>
      </c>
      <c r="AJ3773" s="5" t="str">
        <f t="shared" si="1055"/>
        <v>sofi'in44207DAY</v>
      </c>
      <c r="AK3773" s="5" t="str">
        <f t="shared" si="1056"/>
        <v>sofi'inBMJ II</v>
      </c>
      <c r="AL3773" s="5" t="str">
        <f t="shared" si="1058"/>
        <v>7UTARA</v>
      </c>
      <c r="AM3773" s="5" t="str">
        <f t="shared" si="1059"/>
        <v>7 &gt;UTARA12 RODA</v>
      </c>
      <c r="AN3773" s="5" t="str">
        <f t="shared" si="1060"/>
        <v>sofi'inBMJ II7 &gt;UTARA12 RODA</v>
      </c>
      <c r="AO3773" s="5" t="str">
        <f t="shared" si="1061"/>
        <v>sofi'in7 &gt;UTARA12 RODA</v>
      </c>
      <c r="AP3773" s="5" t="str">
        <f t="shared" si="1062"/>
        <v>44207DAY</v>
      </c>
    </row>
    <row r="3774" spans="1:42" x14ac:dyDescent="0.3">
      <c r="A3774" s="33">
        <v>1</v>
      </c>
      <c r="B3774" s="33"/>
      <c r="C3774" s="70">
        <v>44207</v>
      </c>
      <c r="D3774" s="71" t="s">
        <v>19</v>
      </c>
      <c r="E3774" s="70">
        <v>44207</v>
      </c>
      <c r="F3774" s="71">
        <v>5169586</v>
      </c>
      <c r="G3774" s="33" t="s">
        <v>20</v>
      </c>
      <c r="H3774" s="33" t="s">
        <v>21</v>
      </c>
      <c r="I3774" s="33" t="s">
        <v>51</v>
      </c>
      <c r="J3774" s="33" t="s">
        <v>46</v>
      </c>
      <c r="K3774" s="63" t="s">
        <v>41</v>
      </c>
      <c r="L3774" s="32" t="str">
        <f t="shared" si="1063"/>
        <v>AXOR4843</v>
      </c>
      <c r="M3774" s="32" t="str">
        <f t="shared" si="1064"/>
        <v>BMJ II</v>
      </c>
      <c r="N3774" s="32" t="str">
        <f t="shared" si="1065"/>
        <v>12 RODA</v>
      </c>
      <c r="O3774" s="146">
        <v>0.46575231481481483</v>
      </c>
      <c r="P3774" s="65">
        <v>0.46575231481481483</v>
      </c>
      <c r="Q3774" s="65"/>
      <c r="R3774" s="66">
        <v>1</v>
      </c>
      <c r="S3774" s="66">
        <v>51720</v>
      </c>
      <c r="T3774" s="66">
        <v>20080</v>
      </c>
      <c r="U3774" s="67">
        <f t="shared" si="1057"/>
        <v>31.64</v>
      </c>
      <c r="V3774" s="66">
        <f t="shared" si="1048"/>
        <v>641564.28</v>
      </c>
      <c r="W3774" s="66" t="str">
        <f t="shared" si="1049"/>
        <v>1 &gt; 4</v>
      </c>
      <c r="X3774" s="66">
        <f>A3774+SUMIFS(Presensi!F:F,Presensi!E:E,'Entry Data'!AP3774)</f>
        <v>1</v>
      </c>
      <c r="Y3774" s="66">
        <f>IFERROR(INDEX('Retasi Pricing'!F:F,MATCH('Entry Data'!AM3774,'Retasi Pricing'!E:E,0))*X3774,"")</f>
        <v>27500</v>
      </c>
      <c r="Z3774" s="62" t="s">
        <v>26</v>
      </c>
      <c r="AA3774" s="62" t="s">
        <v>27</v>
      </c>
      <c r="AB3774" s="32"/>
      <c r="AC3774" s="32" t="s">
        <v>124</v>
      </c>
      <c r="AD3774" s="32" t="str">
        <f t="shared" si="1050"/>
        <v/>
      </c>
      <c r="AF3774" s="5" t="str">
        <f t="shared" si="1051"/>
        <v>rahman44207</v>
      </c>
      <c r="AG3774" s="5" t="str">
        <f t="shared" si="1052"/>
        <v>BMJ 04744207UTARADAY</v>
      </c>
      <c r="AH3774" s="5" t="str">
        <f t="shared" si="1053"/>
        <v>rahman44207UTARADAY</v>
      </c>
      <c r="AI3774" s="5" t="str">
        <f t="shared" si="1054"/>
        <v>BMJ 04744207DAY</v>
      </c>
      <c r="AJ3774" s="5" t="str">
        <f t="shared" si="1055"/>
        <v>rahman44207DAY</v>
      </c>
      <c r="AK3774" s="5" t="str">
        <f t="shared" si="1056"/>
        <v>rahmanBMJ II</v>
      </c>
      <c r="AL3774" s="5" t="str">
        <f t="shared" si="1058"/>
        <v>1UTARA</v>
      </c>
      <c r="AM3774" s="5" t="str">
        <f t="shared" si="1059"/>
        <v>1 &gt; 4UTARA12 RODA</v>
      </c>
      <c r="AN3774" s="5" t="str">
        <f t="shared" si="1060"/>
        <v>rahmanBMJ II1 &gt; 4UTARA12 RODA</v>
      </c>
      <c r="AO3774" s="5" t="str">
        <f t="shared" si="1061"/>
        <v>rahman1 &gt; 4UTARA12 RODA</v>
      </c>
      <c r="AP3774" s="5" t="str">
        <f t="shared" si="1062"/>
        <v>44207DAY</v>
      </c>
    </row>
    <row r="3775" spans="1:42" x14ac:dyDescent="0.3">
      <c r="A3775" s="33">
        <v>1</v>
      </c>
      <c r="B3775" s="33"/>
      <c r="C3775" s="70">
        <v>44207</v>
      </c>
      <c r="D3775" s="71" t="s">
        <v>19</v>
      </c>
      <c r="E3775" s="70">
        <v>44207</v>
      </c>
      <c r="F3775" s="71">
        <v>5169660</v>
      </c>
      <c r="G3775" s="33" t="s">
        <v>20</v>
      </c>
      <c r="H3775" s="33" t="s">
        <v>21</v>
      </c>
      <c r="I3775" s="33" t="s">
        <v>123</v>
      </c>
      <c r="J3775" s="33" t="s">
        <v>46</v>
      </c>
      <c r="K3775" s="63" t="s">
        <v>41</v>
      </c>
      <c r="L3775" s="32" t="str">
        <f t="shared" si="1063"/>
        <v>AXOR4843</v>
      </c>
      <c r="M3775" s="32" t="str">
        <f t="shared" si="1064"/>
        <v>BMJ II</v>
      </c>
      <c r="N3775" s="32" t="str">
        <f t="shared" si="1065"/>
        <v>12 RODA</v>
      </c>
      <c r="O3775" s="146">
        <v>0.52721064814814811</v>
      </c>
      <c r="P3775" s="65">
        <v>0.53342592592592586</v>
      </c>
      <c r="Q3775" s="65"/>
      <c r="R3775" s="66">
        <v>2</v>
      </c>
      <c r="S3775" s="66">
        <v>51640</v>
      </c>
      <c r="T3775" s="66">
        <v>20020</v>
      </c>
      <c r="U3775" s="67">
        <f t="shared" si="1057"/>
        <v>31.62</v>
      </c>
      <c r="V3775" s="66">
        <f t="shared" si="1048"/>
        <v>641158.74</v>
      </c>
      <c r="W3775" s="66" t="str">
        <f t="shared" si="1049"/>
        <v>1 &gt; 4</v>
      </c>
      <c r="X3775" s="66">
        <f>A3775+SUMIFS(Presensi!F:F,Presensi!E:E,'Entry Data'!AP3775)</f>
        <v>1</v>
      </c>
      <c r="Y3775" s="66">
        <f>IFERROR(INDEX('Retasi Pricing'!F:F,MATCH('Entry Data'!AM3775,'Retasi Pricing'!E:E,0))*X3775,"")</f>
        <v>27500</v>
      </c>
      <c r="Z3775" s="62" t="s">
        <v>26</v>
      </c>
      <c r="AA3775" s="62" t="s">
        <v>27</v>
      </c>
      <c r="AB3775" s="32"/>
      <c r="AC3775" s="32" t="s">
        <v>124</v>
      </c>
      <c r="AD3775" s="32" t="str">
        <f t="shared" si="1050"/>
        <v/>
      </c>
      <c r="AF3775" s="5" t="str">
        <f t="shared" si="1051"/>
        <v>rahman44207</v>
      </c>
      <c r="AG3775" s="5" t="str">
        <f t="shared" si="1052"/>
        <v>BMJ 04744207UTARADAY</v>
      </c>
      <c r="AH3775" s="5" t="str">
        <f t="shared" si="1053"/>
        <v>rahman44207UTARADAY</v>
      </c>
      <c r="AI3775" s="5" t="str">
        <f t="shared" si="1054"/>
        <v>BMJ 04744207DAY</v>
      </c>
      <c r="AJ3775" s="5" t="str">
        <f t="shared" si="1055"/>
        <v>rahman44207DAY</v>
      </c>
      <c r="AK3775" s="5" t="str">
        <f t="shared" si="1056"/>
        <v>rahmanBMJ II</v>
      </c>
      <c r="AL3775" s="5" t="str">
        <f t="shared" si="1058"/>
        <v>2UTARA</v>
      </c>
      <c r="AM3775" s="5" t="str">
        <f t="shared" si="1059"/>
        <v>1 &gt; 4UTARA12 RODA</v>
      </c>
      <c r="AN3775" s="5" t="str">
        <f t="shared" si="1060"/>
        <v>rahmanBMJ II1 &gt; 4UTARA12 RODA</v>
      </c>
      <c r="AO3775" s="5" t="str">
        <f t="shared" si="1061"/>
        <v>rahman1 &gt; 4UTARA12 RODA</v>
      </c>
      <c r="AP3775" s="5" t="str">
        <f t="shared" si="1062"/>
        <v>44207DAY</v>
      </c>
    </row>
    <row r="3776" spans="1:42" x14ac:dyDescent="0.3">
      <c r="A3776" s="33">
        <v>1</v>
      </c>
      <c r="B3776" s="33"/>
      <c r="C3776" s="70">
        <v>44207</v>
      </c>
      <c r="D3776" s="71" t="s">
        <v>19</v>
      </c>
      <c r="E3776" s="70">
        <v>44207</v>
      </c>
      <c r="F3776" s="71">
        <v>5169762</v>
      </c>
      <c r="G3776" s="33" t="s">
        <v>20</v>
      </c>
      <c r="H3776" s="33" t="s">
        <v>21</v>
      </c>
      <c r="I3776" s="33" t="s">
        <v>123</v>
      </c>
      <c r="J3776" s="33" t="s">
        <v>46</v>
      </c>
      <c r="K3776" s="63" t="s">
        <v>41</v>
      </c>
      <c r="L3776" s="32" t="str">
        <f t="shared" si="1063"/>
        <v>AXOR4843</v>
      </c>
      <c r="M3776" s="32" t="str">
        <f t="shared" si="1064"/>
        <v>BMJ II</v>
      </c>
      <c r="N3776" s="32" t="str">
        <f t="shared" si="1065"/>
        <v>12 RODA</v>
      </c>
      <c r="O3776" s="146">
        <v>0.61106481481481478</v>
      </c>
      <c r="P3776" s="65">
        <v>0.61106481481481478</v>
      </c>
      <c r="Q3776" s="65"/>
      <c r="R3776" s="66">
        <v>3</v>
      </c>
      <c r="S3776" s="66">
        <v>50060</v>
      </c>
      <c r="T3776" s="66">
        <v>20020</v>
      </c>
      <c r="U3776" s="67">
        <f t="shared" si="1057"/>
        <v>30.04</v>
      </c>
      <c r="V3776" s="66">
        <f t="shared" si="1048"/>
        <v>609121.08000000007</v>
      </c>
      <c r="W3776" s="66" t="str">
        <f t="shared" si="1049"/>
        <v>1 &gt; 4</v>
      </c>
      <c r="X3776" s="66">
        <f>A3776+SUMIFS(Presensi!F:F,Presensi!E:E,'Entry Data'!AP3776)</f>
        <v>1</v>
      </c>
      <c r="Y3776" s="66">
        <f>IFERROR(INDEX('Retasi Pricing'!F:F,MATCH('Entry Data'!AM3776,'Retasi Pricing'!E:E,0))*X3776,"")</f>
        <v>27500</v>
      </c>
      <c r="Z3776" s="62" t="s">
        <v>26</v>
      </c>
      <c r="AA3776" s="62" t="s">
        <v>27</v>
      </c>
      <c r="AB3776" s="32"/>
      <c r="AC3776" s="32" t="s">
        <v>124</v>
      </c>
      <c r="AD3776" s="32" t="str">
        <f t="shared" si="1050"/>
        <v/>
      </c>
      <c r="AF3776" s="5" t="str">
        <f t="shared" si="1051"/>
        <v>rahman44207</v>
      </c>
      <c r="AG3776" s="5" t="str">
        <f t="shared" si="1052"/>
        <v>BMJ 04744207UTARADAY</v>
      </c>
      <c r="AH3776" s="5" t="str">
        <f t="shared" si="1053"/>
        <v>rahman44207UTARADAY</v>
      </c>
      <c r="AI3776" s="5" t="str">
        <f t="shared" si="1054"/>
        <v>BMJ 04744207DAY</v>
      </c>
      <c r="AJ3776" s="5" t="str">
        <f t="shared" si="1055"/>
        <v>rahman44207DAY</v>
      </c>
      <c r="AK3776" s="5" t="str">
        <f t="shared" si="1056"/>
        <v>rahmanBMJ II</v>
      </c>
      <c r="AL3776" s="5" t="str">
        <f t="shared" si="1058"/>
        <v>3UTARA</v>
      </c>
      <c r="AM3776" s="5" t="str">
        <f t="shared" si="1059"/>
        <v>1 &gt; 4UTARA12 RODA</v>
      </c>
      <c r="AN3776" s="5" t="str">
        <f t="shared" si="1060"/>
        <v>rahmanBMJ II1 &gt; 4UTARA12 RODA</v>
      </c>
      <c r="AO3776" s="5" t="str">
        <f t="shared" si="1061"/>
        <v>rahman1 &gt; 4UTARA12 RODA</v>
      </c>
      <c r="AP3776" s="5" t="str">
        <f t="shared" si="1062"/>
        <v>44207DAY</v>
      </c>
    </row>
    <row r="3777" spans="1:42" x14ac:dyDescent="0.3">
      <c r="A3777" s="33">
        <v>1</v>
      </c>
      <c r="B3777" s="33"/>
      <c r="C3777" s="70">
        <v>44207</v>
      </c>
      <c r="D3777" s="71" t="s">
        <v>19</v>
      </c>
      <c r="E3777" s="70">
        <v>44207</v>
      </c>
      <c r="F3777" s="71">
        <v>5169838</v>
      </c>
      <c r="G3777" s="33" t="s">
        <v>20</v>
      </c>
      <c r="H3777" s="33" t="s">
        <v>21</v>
      </c>
      <c r="I3777" s="33" t="s">
        <v>51</v>
      </c>
      <c r="J3777" s="33" t="s">
        <v>46</v>
      </c>
      <c r="K3777" s="63" t="s">
        <v>41</v>
      </c>
      <c r="L3777" s="32" t="str">
        <f t="shared" si="1063"/>
        <v>AXOR4843</v>
      </c>
      <c r="M3777" s="32" t="str">
        <f t="shared" si="1064"/>
        <v>BMJ II</v>
      </c>
      <c r="N3777" s="32" t="str">
        <f t="shared" si="1065"/>
        <v>12 RODA</v>
      </c>
      <c r="O3777" s="146">
        <v>0.66989583333333336</v>
      </c>
      <c r="P3777" s="65">
        <v>0.66989583333333336</v>
      </c>
      <c r="Q3777" s="65"/>
      <c r="R3777" s="66">
        <v>4</v>
      </c>
      <c r="S3777" s="66">
        <v>51020</v>
      </c>
      <c r="T3777" s="66">
        <v>20020</v>
      </c>
      <c r="U3777" s="67">
        <f t="shared" si="1057"/>
        <v>31</v>
      </c>
      <c r="V3777" s="66">
        <f t="shared" si="1048"/>
        <v>628587</v>
      </c>
      <c r="W3777" s="66" t="str">
        <f t="shared" si="1049"/>
        <v>1 &gt; 4</v>
      </c>
      <c r="X3777" s="66">
        <f>A3777+SUMIFS(Presensi!F:F,Presensi!E:E,'Entry Data'!AP3777)</f>
        <v>1</v>
      </c>
      <c r="Y3777" s="66">
        <f>IFERROR(INDEX('Retasi Pricing'!F:F,MATCH('Entry Data'!AM3777,'Retasi Pricing'!E:E,0))*X3777,"")</f>
        <v>27500</v>
      </c>
      <c r="Z3777" s="62" t="s">
        <v>26</v>
      </c>
      <c r="AA3777" s="62" t="s">
        <v>27</v>
      </c>
      <c r="AB3777" s="32"/>
      <c r="AC3777" s="32" t="s">
        <v>124</v>
      </c>
      <c r="AD3777" s="32" t="str">
        <f t="shared" si="1050"/>
        <v/>
      </c>
      <c r="AF3777" s="5" t="str">
        <f t="shared" si="1051"/>
        <v>rahman44207</v>
      </c>
      <c r="AG3777" s="5" t="str">
        <f t="shared" si="1052"/>
        <v>BMJ 04744207UTARADAY</v>
      </c>
      <c r="AH3777" s="5" t="str">
        <f t="shared" si="1053"/>
        <v>rahman44207UTARADAY</v>
      </c>
      <c r="AI3777" s="5" t="str">
        <f t="shared" si="1054"/>
        <v>BMJ 04744207DAY</v>
      </c>
      <c r="AJ3777" s="5" t="str">
        <f t="shared" si="1055"/>
        <v>rahman44207DAY</v>
      </c>
      <c r="AK3777" s="5" t="str">
        <f t="shared" si="1056"/>
        <v>rahmanBMJ II</v>
      </c>
      <c r="AL3777" s="5" t="str">
        <f t="shared" si="1058"/>
        <v>4UTARA</v>
      </c>
      <c r="AM3777" s="5" t="str">
        <f t="shared" si="1059"/>
        <v>1 &gt; 4UTARA12 RODA</v>
      </c>
      <c r="AN3777" s="5" t="str">
        <f t="shared" si="1060"/>
        <v>rahmanBMJ II1 &gt; 4UTARA12 RODA</v>
      </c>
      <c r="AO3777" s="5" t="str">
        <f t="shared" si="1061"/>
        <v>rahman1 &gt; 4UTARA12 RODA</v>
      </c>
      <c r="AP3777" s="5" t="str">
        <f t="shared" si="1062"/>
        <v>44207DAY</v>
      </c>
    </row>
    <row r="3778" spans="1:42" x14ac:dyDescent="0.3">
      <c r="A3778" s="33">
        <v>1</v>
      </c>
      <c r="B3778" s="33"/>
      <c r="C3778" s="70">
        <v>44207</v>
      </c>
      <c r="D3778" s="71" t="s">
        <v>19</v>
      </c>
      <c r="E3778" s="70">
        <v>44207</v>
      </c>
      <c r="F3778" s="71">
        <v>5169923</v>
      </c>
      <c r="G3778" s="33" t="s">
        <v>20</v>
      </c>
      <c r="H3778" s="33" t="s">
        <v>21</v>
      </c>
      <c r="I3778" s="33" t="s">
        <v>51</v>
      </c>
      <c r="J3778" s="33" t="s">
        <v>46</v>
      </c>
      <c r="K3778" s="63" t="s">
        <v>41</v>
      </c>
      <c r="L3778" s="32" t="str">
        <f t="shared" si="1063"/>
        <v>AXOR4843</v>
      </c>
      <c r="M3778" s="32" t="str">
        <f t="shared" si="1064"/>
        <v>BMJ II</v>
      </c>
      <c r="N3778" s="32" t="str">
        <f t="shared" si="1065"/>
        <v>12 RODA</v>
      </c>
      <c r="O3778" s="146">
        <v>0.73836805555555562</v>
      </c>
      <c r="P3778" s="65">
        <v>0.73836805555555562</v>
      </c>
      <c r="Q3778" s="65"/>
      <c r="R3778" s="66">
        <v>5</v>
      </c>
      <c r="S3778" s="66">
        <v>50440</v>
      </c>
      <c r="T3778" s="66">
        <v>20020</v>
      </c>
      <c r="U3778" s="67">
        <f t="shared" si="1057"/>
        <v>30.42</v>
      </c>
      <c r="V3778" s="66">
        <f t="shared" si="1048"/>
        <v>616826.34000000008</v>
      </c>
      <c r="W3778" s="66" t="str">
        <f t="shared" si="1049"/>
        <v>&gt; 5</v>
      </c>
      <c r="X3778" s="66">
        <f>A3778+SUMIFS(Presensi!F:F,Presensi!E:E,'Entry Data'!AP3778)</f>
        <v>1</v>
      </c>
      <c r="Y3778" s="66">
        <f>IFERROR(INDEX('Retasi Pricing'!F:F,MATCH('Entry Data'!AM3778,'Retasi Pricing'!E:E,0))*X3778,"")</f>
        <v>31200</v>
      </c>
      <c r="Z3778" s="62" t="s">
        <v>26</v>
      </c>
      <c r="AA3778" s="62" t="s">
        <v>27</v>
      </c>
      <c r="AB3778" s="32"/>
      <c r="AC3778" s="32" t="s">
        <v>124</v>
      </c>
      <c r="AD3778" s="32" t="str">
        <f t="shared" si="1050"/>
        <v/>
      </c>
      <c r="AF3778" s="5" t="str">
        <f t="shared" si="1051"/>
        <v>rahman44207</v>
      </c>
      <c r="AG3778" s="5" t="str">
        <f t="shared" si="1052"/>
        <v>BMJ 04744207UTARADAY</v>
      </c>
      <c r="AH3778" s="5" t="str">
        <f t="shared" si="1053"/>
        <v>rahman44207UTARADAY</v>
      </c>
      <c r="AI3778" s="5" t="str">
        <f t="shared" si="1054"/>
        <v>BMJ 04744207DAY</v>
      </c>
      <c r="AJ3778" s="5" t="str">
        <f t="shared" si="1055"/>
        <v>rahman44207DAY</v>
      </c>
      <c r="AK3778" s="5" t="str">
        <f t="shared" si="1056"/>
        <v>rahmanBMJ II</v>
      </c>
      <c r="AL3778" s="5" t="str">
        <f t="shared" si="1058"/>
        <v>5UTARA</v>
      </c>
      <c r="AM3778" s="5" t="str">
        <f t="shared" si="1059"/>
        <v>&gt; 5UTARA12 RODA</v>
      </c>
      <c r="AN3778" s="5" t="str">
        <f t="shared" si="1060"/>
        <v>rahmanBMJ II&gt; 5UTARA12 RODA</v>
      </c>
      <c r="AO3778" s="5" t="str">
        <f t="shared" si="1061"/>
        <v>rahman&gt; 5UTARA12 RODA</v>
      </c>
      <c r="AP3778" s="5" t="str">
        <f t="shared" si="1062"/>
        <v>44207DAY</v>
      </c>
    </row>
    <row r="3779" spans="1:42" x14ac:dyDescent="0.3">
      <c r="A3779" s="33">
        <v>1</v>
      </c>
      <c r="B3779" s="33"/>
      <c r="C3779" s="70">
        <v>44207</v>
      </c>
      <c r="D3779" s="71" t="s">
        <v>19</v>
      </c>
      <c r="E3779" s="70">
        <v>44207</v>
      </c>
      <c r="F3779" s="71">
        <v>5169452</v>
      </c>
      <c r="G3779" s="33" t="s">
        <v>20</v>
      </c>
      <c r="H3779" s="33" t="s">
        <v>21</v>
      </c>
      <c r="I3779" s="33" t="s">
        <v>51</v>
      </c>
      <c r="J3779" s="33" t="s">
        <v>46</v>
      </c>
      <c r="K3779" s="63" t="s">
        <v>57</v>
      </c>
      <c r="L3779" s="32" t="str">
        <f t="shared" si="1063"/>
        <v>AXOR4843</v>
      </c>
      <c r="M3779" s="32" t="str">
        <f t="shared" si="1064"/>
        <v>BMJ II</v>
      </c>
      <c r="N3779" s="32" t="str">
        <f t="shared" si="1065"/>
        <v>12 RODA</v>
      </c>
      <c r="O3779" s="146">
        <v>0.35303240740740738</v>
      </c>
      <c r="P3779" s="65">
        <v>0.3580787037037037</v>
      </c>
      <c r="Q3779" s="65"/>
      <c r="R3779" s="66">
        <v>1</v>
      </c>
      <c r="S3779" s="66">
        <v>51960</v>
      </c>
      <c r="T3779" s="66">
        <v>20060</v>
      </c>
      <c r="U3779" s="67">
        <f t="shared" si="1057"/>
        <v>31.9</v>
      </c>
      <c r="V3779" s="66">
        <f t="shared" si="1048"/>
        <v>646836.29999999993</v>
      </c>
      <c r="W3779" s="66" t="str">
        <f t="shared" si="1049"/>
        <v>1 &gt; 4</v>
      </c>
      <c r="X3779" s="66">
        <f>A3779+SUMIFS(Presensi!F:F,Presensi!E:E,'Entry Data'!AP3779)</f>
        <v>1</v>
      </c>
      <c r="Y3779" s="66">
        <f>IFERROR(INDEX('Retasi Pricing'!F:F,MATCH('Entry Data'!AM3779,'Retasi Pricing'!E:E,0))*X3779,"")</f>
        <v>27500</v>
      </c>
      <c r="Z3779" s="62" t="s">
        <v>26</v>
      </c>
      <c r="AA3779" s="62" t="s">
        <v>27</v>
      </c>
      <c r="AB3779" s="32"/>
      <c r="AC3779" s="32" t="s">
        <v>203</v>
      </c>
      <c r="AD3779" s="32" t="str">
        <f t="shared" si="1050"/>
        <v/>
      </c>
      <c r="AF3779" s="5" t="str">
        <f t="shared" si="1051"/>
        <v>saipul bahri44207</v>
      </c>
      <c r="AG3779" s="5" t="str">
        <f t="shared" si="1052"/>
        <v>BMJ 05044207UTARADAY</v>
      </c>
      <c r="AH3779" s="5" t="str">
        <f t="shared" si="1053"/>
        <v>saipul bahri44207UTARADAY</v>
      </c>
      <c r="AI3779" s="5" t="str">
        <f t="shared" si="1054"/>
        <v>BMJ 05044207DAY</v>
      </c>
      <c r="AJ3779" s="5" t="str">
        <f t="shared" si="1055"/>
        <v>saipul bahri44207DAY</v>
      </c>
      <c r="AK3779" s="5" t="str">
        <f t="shared" si="1056"/>
        <v>saipul bahriBMJ II</v>
      </c>
      <c r="AL3779" s="5" t="str">
        <f t="shared" si="1058"/>
        <v>1UTARA</v>
      </c>
      <c r="AM3779" s="5" t="str">
        <f t="shared" si="1059"/>
        <v>1 &gt; 4UTARA12 RODA</v>
      </c>
      <c r="AN3779" s="5" t="str">
        <f t="shared" si="1060"/>
        <v>saipul bahriBMJ II1 &gt; 4UTARA12 RODA</v>
      </c>
      <c r="AO3779" s="5" t="str">
        <f t="shared" si="1061"/>
        <v>saipul bahri1 &gt; 4UTARA12 RODA</v>
      </c>
      <c r="AP3779" s="5" t="str">
        <f t="shared" si="1062"/>
        <v>44207DAY</v>
      </c>
    </row>
    <row r="3780" spans="1:42" x14ac:dyDescent="0.3">
      <c r="A3780" s="33">
        <v>1</v>
      </c>
      <c r="B3780" s="33"/>
      <c r="C3780" s="70">
        <v>44207</v>
      </c>
      <c r="D3780" s="71" t="s">
        <v>19</v>
      </c>
      <c r="E3780" s="70">
        <v>44207</v>
      </c>
      <c r="F3780" s="71">
        <v>5169521</v>
      </c>
      <c r="G3780" s="33" t="s">
        <v>20</v>
      </c>
      <c r="H3780" s="33" t="s">
        <v>21</v>
      </c>
      <c r="I3780" s="33" t="s">
        <v>51</v>
      </c>
      <c r="J3780" s="33" t="s">
        <v>46</v>
      </c>
      <c r="K3780" s="63" t="s">
        <v>57</v>
      </c>
      <c r="L3780" s="32" t="str">
        <f t="shared" si="1063"/>
        <v>AXOR4843</v>
      </c>
      <c r="M3780" s="32" t="str">
        <f t="shared" si="1064"/>
        <v>BMJ II</v>
      </c>
      <c r="N3780" s="32" t="str">
        <f t="shared" si="1065"/>
        <v>12 RODA</v>
      </c>
      <c r="O3780" s="146">
        <v>0.41020833333333334</v>
      </c>
      <c r="P3780" s="65">
        <v>0.41020833333333334</v>
      </c>
      <c r="Q3780" s="65"/>
      <c r="R3780" s="66">
        <v>2</v>
      </c>
      <c r="S3780" s="66">
        <v>51760</v>
      </c>
      <c r="T3780" s="66">
        <v>20060</v>
      </c>
      <c r="U3780" s="67">
        <f t="shared" si="1057"/>
        <v>31.7</v>
      </c>
      <c r="V3780" s="66">
        <f t="shared" si="1048"/>
        <v>642780.9</v>
      </c>
      <c r="W3780" s="66" t="str">
        <f t="shared" si="1049"/>
        <v>1 &gt; 4</v>
      </c>
      <c r="X3780" s="66">
        <f>A3780+SUMIFS(Presensi!F:F,Presensi!E:E,'Entry Data'!AP3780)</f>
        <v>1</v>
      </c>
      <c r="Y3780" s="66">
        <f>IFERROR(INDEX('Retasi Pricing'!F:F,MATCH('Entry Data'!AM3780,'Retasi Pricing'!E:E,0))*X3780,"")</f>
        <v>27500</v>
      </c>
      <c r="Z3780" s="62" t="s">
        <v>26</v>
      </c>
      <c r="AA3780" s="62" t="s">
        <v>27</v>
      </c>
      <c r="AB3780" s="32"/>
      <c r="AC3780" s="32" t="s">
        <v>203</v>
      </c>
      <c r="AD3780" s="32" t="str">
        <f t="shared" si="1050"/>
        <v/>
      </c>
      <c r="AF3780" s="5" t="str">
        <f t="shared" si="1051"/>
        <v>saipul bahri44207</v>
      </c>
      <c r="AG3780" s="5" t="str">
        <f t="shared" si="1052"/>
        <v>BMJ 05044207UTARADAY</v>
      </c>
      <c r="AH3780" s="5" t="str">
        <f t="shared" si="1053"/>
        <v>saipul bahri44207UTARADAY</v>
      </c>
      <c r="AI3780" s="5" t="str">
        <f t="shared" si="1054"/>
        <v>BMJ 05044207DAY</v>
      </c>
      <c r="AJ3780" s="5" t="str">
        <f t="shared" si="1055"/>
        <v>saipul bahri44207DAY</v>
      </c>
      <c r="AK3780" s="5" t="str">
        <f t="shared" si="1056"/>
        <v>saipul bahriBMJ II</v>
      </c>
      <c r="AL3780" s="5" t="str">
        <f t="shared" si="1058"/>
        <v>2UTARA</v>
      </c>
      <c r="AM3780" s="5" t="str">
        <f t="shared" si="1059"/>
        <v>1 &gt; 4UTARA12 RODA</v>
      </c>
      <c r="AN3780" s="5" t="str">
        <f t="shared" si="1060"/>
        <v>saipul bahriBMJ II1 &gt; 4UTARA12 RODA</v>
      </c>
      <c r="AO3780" s="5" t="str">
        <f t="shared" si="1061"/>
        <v>saipul bahri1 &gt; 4UTARA12 RODA</v>
      </c>
      <c r="AP3780" s="5" t="str">
        <f t="shared" si="1062"/>
        <v>44207DAY</v>
      </c>
    </row>
    <row r="3781" spans="1:42" x14ac:dyDescent="0.3">
      <c r="A3781" s="33">
        <v>1</v>
      </c>
      <c r="B3781" s="33"/>
      <c r="C3781" s="70">
        <v>44207</v>
      </c>
      <c r="D3781" s="71" t="s">
        <v>19</v>
      </c>
      <c r="E3781" s="70">
        <v>44207</v>
      </c>
      <c r="F3781" s="71">
        <v>5169585</v>
      </c>
      <c r="G3781" s="33" t="s">
        <v>20</v>
      </c>
      <c r="H3781" s="33" t="s">
        <v>21</v>
      </c>
      <c r="I3781" s="33" t="s">
        <v>51</v>
      </c>
      <c r="J3781" s="33" t="s">
        <v>46</v>
      </c>
      <c r="K3781" s="63" t="s">
        <v>57</v>
      </c>
      <c r="L3781" s="32" t="str">
        <f t="shared" si="1063"/>
        <v>AXOR4843</v>
      </c>
      <c r="M3781" s="32" t="str">
        <f t="shared" si="1064"/>
        <v>BMJ II</v>
      </c>
      <c r="N3781" s="32" t="str">
        <f t="shared" si="1065"/>
        <v>12 RODA</v>
      </c>
      <c r="O3781" s="146">
        <v>0.46340277777777777</v>
      </c>
      <c r="P3781" s="65">
        <v>0.46340277777777777</v>
      </c>
      <c r="Q3781" s="65"/>
      <c r="R3781" s="66">
        <v>3</v>
      </c>
      <c r="S3781" s="66">
        <v>52420</v>
      </c>
      <c r="T3781" s="66">
        <v>20060</v>
      </c>
      <c r="U3781" s="67">
        <f t="shared" si="1057"/>
        <v>32.36</v>
      </c>
      <c r="V3781" s="66">
        <f t="shared" si="1048"/>
        <v>656163.72</v>
      </c>
      <c r="W3781" s="66" t="str">
        <f t="shared" si="1049"/>
        <v>1 &gt; 4</v>
      </c>
      <c r="X3781" s="66">
        <f>A3781+SUMIFS(Presensi!F:F,Presensi!E:E,'Entry Data'!AP3781)</f>
        <v>1</v>
      </c>
      <c r="Y3781" s="66">
        <f>IFERROR(INDEX('Retasi Pricing'!F:F,MATCH('Entry Data'!AM3781,'Retasi Pricing'!E:E,0))*X3781,"")</f>
        <v>27500</v>
      </c>
      <c r="Z3781" s="62" t="s">
        <v>26</v>
      </c>
      <c r="AA3781" s="62" t="s">
        <v>27</v>
      </c>
      <c r="AB3781" s="32"/>
      <c r="AC3781" s="32" t="s">
        <v>203</v>
      </c>
      <c r="AD3781" s="32" t="str">
        <f t="shared" si="1050"/>
        <v/>
      </c>
      <c r="AF3781" s="5" t="str">
        <f t="shared" si="1051"/>
        <v>saipul bahri44207</v>
      </c>
      <c r="AG3781" s="5" t="str">
        <f t="shared" si="1052"/>
        <v>BMJ 05044207UTARADAY</v>
      </c>
      <c r="AH3781" s="5" t="str">
        <f t="shared" si="1053"/>
        <v>saipul bahri44207UTARADAY</v>
      </c>
      <c r="AI3781" s="5" t="str">
        <f t="shared" si="1054"/>
        <v>BMJ 05044207DAY</v>
      </c>
      <c r="AJ3781" s="5" t="str">
        <f t="shared" si="1055"/>
        <v>saipul bahri44207DAY</v>
      </c>
      <c r="AK3781" s="5" t="str">
        <f t="shared" si="1056"/>
        <v>saipul bahriBMJ II</v>
      </c>
      <c r="AL3781" s="5" t="str">
        <f t="shared" si="1058"/>
        <v>3UTARA</v>
      </c>
      <c r="AM3781" s="5" t="str">
        <f t="shared" si="1059"/>
        <v>1 &gt; 4UTARA12 RODA</v>
      </c>
      <c r="AN3781" s="5" t="str">
        <f t="shared" si="1060"/>
        <v>saipul bahriBMJ II1 &gt; 4UTARA12 RODA</v>
      </c>
      <c r="AO3781" s="5" t="str">
        <f t="shared" si="1061"/>
        <v>saipul bahri1 &gt; 4UTARA12 RODA</v>
      </c>
      <c r="AP3781" s="5" t="str">
        <f t="shared" si="1062"/>
        <v>44207DAY</v>
      </c>
    </row>
    <row r="3782" spans="1:42" x14ac:dyDescent="0.3">
      <c r="A3782" s="33">
        <v>1</v>
      </c>
      <c r="B3782" s="33"/>
      <c r="C3782" s="70">
        <v>44207</v>
      </c>
      <c r="D3782" s="71" t="s">
        <v>19</v>
      </c>
      <c r="E3782" s="70">
        <v>44207</v>
      </c>
      <c r="F3782" s="71">
        <v>5169648</v>
      </c>
      <c r="G3782" s="33" t="s">
        <v>20</v>
      </c>
      <c r="H3782" s="33" t="s">
        <v>21</v>
      </c>
      <c r="I3782" s="33" t="s">
        <v>51</v>
      </c>
      <c r="J3782" s="33" t="s">
        <v>46</v>
      </c>
      <c r="K3782" s="63" t="s">
        <v>57</v>
      </c>
      <c r="L3782" s="32" t="str">
        <f t="shared" si="1063"/>
        <v>AXOR4843</v>
      </c>
      <c r="M3782" s="32" t="str">
        <f t="shared" si="1064"/>
        <v>BMJ II</v>
      </c>
      <c r="N3782" s="32" t="str">
        <f t="shared" si="1065"/>
        <v>12 RODA</v>
      </c>
      <c r="O3782" s="146">
        <v>0.51548611111111109</v>
      </c>
      <c r="P3782" s="65">
        <v>0.51548611111111109</v>
      </c>
      <c r="Q3782" s="65"/>
      <c r="R3782" s="66">
        <v>4</v>
      </c>
      <c r="S3782" s="66">
        <v>50800</v>
      </c>
      <c r="T3782" s="66">
        <v>20060</v>
      </c>
      <c r="U3782" s="67">
        <f t="shared" si="1057"/>
        <v>30.74</v>
      </c>
      <c r="V3782" s="66">
        <f t="shared" si="1048"/>
        <v>623314.98</v>
      </c>
      <c r="W3782" s="66" t="str">
        <f t="shared" si="1049"/>
        <v>1 &gt; 4</v>
      </c>
      <c r="X3782" s="66">
        <f>A3782+SUMIFS(Presensi!F:F,Presensi!E:E,'Entry Data'!AP3782)</f>
        <v>1</v>
      </c>
      <c r="Y3782" s="66">
        <f>IFERROR(INDEX('Retasi Pricing'!F:F,MATCH('Entry Data'!AM3782,'Retasi Pricing'!E:E,0))*X3782,"")</f>
        <v>27500</v>
      </c>
      <c r="Z3782" s="62" t="s">
        <v>26</v>
      </c>
      <c r="AA3782" s="62" t="s">
        <v>27</v>
      </c>
      <c r="AB3782" s="32"/>
      <c r="AC3782" s="32" t="s">
        <v>203</v>
      </c>
      <c r="AD3782" s="32" t="str">
        <f t="shared" si="1050"/>
        <v/>
      </c>
      <c r="AF3782" s="5" t="str">
        <f t="shared" si="1051"/>
        <v>saipul bahri44207</v>
      </c>
      <c r="AG3782" s="5" t="str">
        <f t="shared" si="1052"/>
        <v>BMJ 05044207UTARADAY</v>
      </c>
      <c r="AH3782" s="5" t="str">
        <f t="shared" si="1053"/>
        <v>saipul bahri44207UTARADAY</v>
      </c>
      <c r="AI3782" s="5" t="str">
        <f t="shared" si="1054"/>
        <v>BMJ 05044207DAY</v>
      </c>
      <c r="AJ3782" s="5" t="str">
        <f t="shared" si="1055"/>
        <v>saipul bahri44207DAY</v>
      </c>
      <c r="AK3782" s="5" t="str">
        <f t="shared" si="1056"/>
        <v>saipul bahriBMJ II</v>
      </c>
      <c r="AL3782" s="5" t="str">
        <f t="shared" si="1058"/>
        <v>4UTARA</v>
      </c>
      <c r="AM3782" s="5" t="str">
        <f t="shared" si="1059"/>
        <v>1 &gt; 4UTARA12 RODA</v>
      </c>
      <c r="AN3782" s="5" t="str">
        <f t="shared" si="1060"/>
        <v>saipul bahriBMJ II1 &gt; 4UTARA12 RODA</v>
      </c>
      <c r="AO3782" s="5" t="str">
        <f t="shared" si="1061"/>
        <v>saipul bahri1 &gt; 4UTARA12 RODA</v>
      </c>
      <c r="AP3782" s="5" t="str">
        <f t="shared" si="1062"/>
        <v>44207DAY</v>
      </c>
    </row>
    <row r="3783" spans="1:42" x14ac:dyDescent="0.3">
      <c r="A3783" s="33">
        <v>1</v>
      </c>
      <c r="B3783" s="33"/>
      <c r="C3783" s="70">
        <v>44207</v>
      </c>
      <c r="D3783" s="71" t="s">
        <v>19</v>
      </c>
      <c r="E3783" s="70">
        <v>44207</v>
      </c>
      <c r="F3783" s="71">
        <v>5169717</v>
      </c>
      <c r="G3783" s="33" t="s">
        <v>20</v>
      </c>
      <c r="H3783" s="33" t="s">
        <v>21</v>
      </c>
      <c r="I3783" s="33" t="s">
        <v>51</v>
      </c>
      <c r="J3783" s="33" t="s">
        <v>46</v>
      </c>
      <c r="K3783" s="63" t="s">
        <v>57</v>
      </c>
      <c r="L3783" s="32" t="str">
        <f t="shared" si="1063"/>
        <v>AXOR4843</v>
      </c>
      <c r="M3783" s="32" t="str">
        <f t="shared" si="1064"/>
        <v>BMJ II</v>
      </c>
      <c r="N3783" s="32" t="str">
        <f t="shared" si="1065"/>
        <v>12 RODA</v>
      </c>
      <c r="O3783" s="146">
        <v>0.57443287037037039</v>
      </c>
      <c r="P3783" s="65">
        <v>0.57443287037037039</v>
      </c>
      <c r="Q3783" s="65"/>
      <c r="R3783" s="66">
        <v>5</v>
      </c>
      <c r="S3783" s="66">
        <v>48440</v>
      </c>
      <c r="T3783" s="66">
        <v>20060</v>
      </c>
      <c r="U3783" s="67">
        <f t="shared" si="1057"/>
        <v>28.38</v>
      </c>
      <c r="V3783" s="66">
        <f t="shared" si="1048"/>
        <v>575461.26</v>
      </c>
      <c r="W3783" s="66" t="str">
        <f t="shared" si="1049"/>
        <v>&gt; 5</v>
      </c>
      <c r="X3783" s="66">
        <f>A3783+SUMIFS(Presensi!F:F,Presensi!E:E,'Entry Data'!AP3783)</f>
        <v>1</v>
      </c>
      <c r="Y3783" s="66">
        <f>IFERROR(INDEX('Retasi Pricing'!F:F,MATCH('Entry Data'!AM3783,'Retasi Pricing'!E:E,0))*X3783,"")</f>
        <v>31200</v>
      </c>
      <c r="Z3783" s="62" t="s">
        <v>26</v>
      </c>
      <c r="AA3783" s="62" t="s">
        <v>27</v>
      </c>
      <c r="AB3783" s="32"/>
      <c r="AC3783" s="32" t="s">
        <v>203</v>
      </c>
      <c r="AD3783" s="32" t="str">
        <f t="shared" si="1050"/>
        <v/>
      </c>
      <c r="AF3783" s="5" t="str">
        <f t="shared" si="1051"/>
        <v>saipul bahri44207</v>
      </c>
      <c r="AG3783" s="5" t="str">
        <f t="shared" si="1052"/>
        <v>BMJ 05044207UTARADAY</v>
      </c>
      <c r="AH3783" s="5" t="str">
        <f t="shared" si="1053"/>
        <v>saipul bahri44207UTARADAY</v>
      </c>
      <c r="AI3783" s="5" t="str">
        <f t="shared" si="1054"/>
        <v>BMJ 05044207DAY</v>
      </c>
      <c r="AJ3783" s="5" t="str">
        <f t="shared" si="1055"/>
        <v>saipul bahri44207DAY</v>
      </c>
      <c r="AK3783" s="5" t="str">
        <f t="shared" si="1056"/>
        <v>saipul bahriBMJ II</v>
      </c>
      <c r="AL3783" s="5" t="str">
        <f t="shared" si="1058"/>
        <v>5UTARA</v>
      </c>
      <c r="AM3783" s="5" t="str">
        <f t="shared" si="1059"/>
        <v>&gt; 5UTARA12 RODA</v>
      </c>
      <c r="AN3783" s="5" t="str">
        <f t="shared" si="1060"/>
        <v>saipul bahriBMJ II&gt; 5UTARA12 RODA</v>
      </c>
      <c r="AO3783" s="5" t="str">
        <f t="shared" si="1061"/>
        <v>saipul bahri&gt; 5UTARA12 RODA</v>
      </c>
      <c r="AP3783" s="5" t="str">
        <f t="shared" si="1062"/>
        <v>44207DAY</v>
      </c>
    </row>
    <row r="3784" spans="1:42" x14ac:dyDescent="0.3">
      <c r="A3784" s="33">
        <v>1</v>
      </c>
      <c r="B3784" s="33"/>
      <c r="C3784" s="70">
        <v>44207</v>
      </c>
      <c r="D3784" s="71" t="s">
        <v>19</v>
      </c>
      <c r="E3784" s="70">
        <v>44207</v>
      </c>
      <c r="F3784" s="71">
        <v>5169801</v>
      </c>
      <c r="G3784" s="33" t="s">
        <v>20</v>
      </c>
      <c r="H3784" s="33" t="s">
        <v>21</v>
      </c>
      <c r="I3784" s="33" t="s">
        <v>51</v>
      </c>
      <c r="J3784" s="33" t="s">
        <v>46</v>
      </c>
      <c r="K3784" s="63" t="s">
        <v>57</v>
      </c>
      <c r="L3784" s="32" t="str">
        <f t="shared" si="1063"/>
        <v>AXOR4843</v>
      </c>
      <c r="M3784" s="32" t="str">
        <f t="shared" si="1064"/>
        <v>BMJ II</v>
      </c>
      <c r="N3784" s="32" t="str">
        <f t="shared" si="1065"/>
        <v>12 RODA</v>
      </c>
      <c r="O3784" s="146">
        <v>0.6393402777777778</v>
      </c>
      <c r="P3784" s="65">
        <v>0.6393402777777778</v>
      </c>
      <c r="Q3784" s="65"/>
      <c r="R3784" s="66">
        <v>6</v>
      </c>
      <c r="S3784" s="66">
        <v>50900</v>
      </c>
      <c r="T3784" s="66">
        <v>20060</v>
      </c>
      <c r="U3784" s="67">
        <f t="shared" si="1057"/>
        <v>30.84</v>
      </c>
      <c r="V3784" s="66">
        <f t="shared" si="1048"/>
        <v>625342.68000000005</v>
      </c>
      <c r="W3784" s="66" t="str">
        <f t="shared" si="1049"/>
        <v>&gt; 6</v>
      </c>
      <c r="X3784" s="66">
        <f>A3784+SUMIFS(Presensi!F:F,Presensi!E:E,'Entry Data'!AP3784)</f>
        <v>1</v>
      </c>
      <c r="Y3784" s="66">
        <f>IFERROR(INDEX('Retasi Pricing'!F:F,MATCH('Entry Data'!AM3784,'Retasi Pricing'!E:E,0))*X3784,"")</f>
        <v>34450</v>
      </c>
      <c r="Z3784" s="62" t="s">
        <v>26</v>
      </c>
      <c r="AA3784" s="62" t="s">
        <v>27</v>
      </c>
      <c r="AB3784" s="32"/>
      <c r="AC3784" s="32" t="s">
        <v>203</v>
      </c>
      <c r="AD3784" s="32" t="str">
        <f t="shared" si="1050"/>
        <v/>
      </c>
      <c r="AF3784" s="5" t="str">
        <f t="shared" si="1051"/>
        <v>saipul bahri44207</v>
      </c>
      <c r="AG3784" s="5" t="str">
        <f t="shared" si="1052"/>
        <v>BMJ 05044207UTARADAY</v>
      </c>
      <c r="AH3784" s="5" t="str">
        <f t="shared" si="1053"/>
        <v>saipul bahri44207UTARADAY</v>
      </c>
      <c r="AI3784" s="5" t="str">
        <f t="shared" si="1054"/>
        <v>BMJ 05044207DAY</v>
      </c>
      <c r="AJ3784" s="5" t="str">
        <f t="shared" si="1055"/>
        <v>saipul bahri44207DAY</v>
      </c>
      <c r="AK3784" s="5" t="str">
        <f t="shared" si="1056"/>
        <v>saipul bahriBMJ II</v>
      </c>
      <c r="AL3784" s="5" t="str">
        <f t="shared" si="1058"/>
        <v>6UTARA</v>
      </c>
      <c r="AM3784" s="5" t="str">
        <f t="shared" si="1059"/>
        <v>&gt; 6UTARA12 RODA</v>
      </c>
      <c r="AN3784" s="5" t="str">
        <f t="shared" si="1060"/>
        <v>saipul bahriBMJ II&gt; 6UTARA12 RODA</v>
      </c>
      <c r="AO3784" s="5" t="str">
        <f t="shared" si="1061"/>
        <v>saipul bahri&gt; 6UTARA12 RODA</v>
      </c>
      <c r="AP3784" s="5" t="str">
        <f t="shared" si="1062"/>
        <v>44207DAY</v>
      </c>
    </row>
    <row r="3785" spans="1:42" x14ac:dyDescent="0.3">
      <c r="A3785" s="33">
        <v>1</v>
      </c>
      <c r="B3785" s="33"/>
      <c r="C3785" s="70">
        <v>44207</v>
      </c>
      <c r="D3785" s="71" t="s">
        <v>19</v>
      </c>
      <c r="E3785" s="70">
        <v>44207</v>
      </c>
      <c r="F3785" s="71">
        <v>5169454</v>
      </c>
      <c r="G3785" s="33" t="s">
        <v>20</v>
      </c>
      <c r="H3785" s="33" t="s">
        <v>21</v>
      </c>
      <c r="I3785" s="33" t="s">
        <v>170</v>
      </c>
      <c r="J3785" s="33" t="s">
        <v>23</v>
      </c>
      <c r="K3785" s="63" t="s">
        <v>62</v>
      </c>
      <c r="L3785" s="32" t="str">
        <f t="shared" si="1063"/>
        <v>FM260JD</v>
      </c>
      <c r="M3785" s="32" t="str">
        <f t="shared" si="1064"/>
        <v>BMJ III</v>
      </c>
      <c r="N3785" s="32" t="str">
        <f t="shared" si="1065"/>
        <v>10 RODA</v>
      </c>
      <c r="O3785" s="146">
        <v>0.35521990740740739</v>
      </c>
      <c r="P3785" s="65">
        <v>0.36087962962962966</v>
      </c>
      <c r="Q3785" s="65"/>
      <c r="R3785" s="66">
        <v>1</v>
      </c>
      <c r="S3785" s="66">
        <v>38420</v>
      </c>
      <c r="T3785" s="66">
        <v>14640</v>
      </c>
      <c r="U3785" s="67">
        <f t="shared" si="1057"/>
        <v>23.78</v>
      </c>
      <c r="V3785" s="66">
        <f t="shared" si="1048"/>
        <v>463567.32</v>
      </c>
      <c r="W3785" s="66" t="str">
        <f t="shared" si="1049"/>
        <v>1 &gt; 4</v>
      </c>
      <c r="X3785" s="66">
        <f>A3785+SUMIFS(Presensi!F:F,Presensi!E:E,'Entry Data'!AP3785)</f>
        <v>1</v>
      </c>
      <c r="Y3785" s="66">
        <f>IFERROR(INDEX('Retasi Pricing'!F:F,MATCH('Entry Data'!AM3785,'Retasi Pricing'!E:E,0))*X3785,"")</f>
        <v>25000</v>
      </c>
      <c r="Z3785" s="62" t="s">
        <v>26</v>
      </c>
      <c r="AA3785" s="62" t="s">
        <v>27</v>
      </c>
      <c r="AB3785" s="32"/>
      <c r="AC3785" s="32" t="s">
        <v>128</v>
      </c>
      <c r="AD3785" s="32" t="str">
        <f t="shared" si="1050"/>
        <v/>
      </c>
      <c r="AF3785" s="5" t="str">
        <f t="shared" si="1051"/>
        <v>jafar44207</v>
      </c>
      <c r="AG3785" s="5" t="str">
        <f t="shared" si="1052"/>
        <v>BMJ 05344207UTARADAY</v>
      </c>
      <c r="AH3785" s="5" t="str">
        <f t="shared" si="1053"/>
        <v>jafar44207UTARADAY</v>
      </c>
      <c r="AI3785" s="5" t="str">
        <f t="shared" si="1054"/>
        <v>BMJ 05344207DAY</v>
      </c>
      <c r="AJ3785" s="5" t="str">
        <f t="shared" si="1055"/>
        <v>jafar44207DAY</v>
      </c>
      <c r="AK3785" s="5" t="str">
        <f t="shared" si="1056"/>
        <v>jafarBMJ III</v>
      </c>
      <c r="AL3785" s="5" t="str">
        <f t="shared" si="1058"/>
        <v>1UTARA</v>
      </c>
      <c r="AM3785" s="5" t="str">
        <f t="shared" si="1059"/>
        <v>1 &gt; 4UTARA10 RODA</v>
      </c>
      <c r="AN3785" s="5" t="str">
        <f t="shared" si="1060"/>
        <v>jafarBMJ III1 &gt; 4UTARA10 RODA</v>
      </c>
      <c r="AO3785" s="5" t="str">
        <f t="shared" si="1061"/>
        <v>jafar1 &gt; 4UTARA10 RODA</v>
      </c>
      <c r="AP3785" s="5" t="str">
        <f t="shared" si="1062"/>
        <v>44207DAY</v>
      </c>
    </row>
    <row r="3786" spans="1:42" x14ac:dyDescent="0.3">
      <c r="A3786" s="33">
        <v>1</v>
      </c>
      <c r="B3786" s="33"/>
      <c r="C3786" s="70">
        <v>44207</v>
      </c>
      <c r="D3786" s="71" t="s">
        <v>19</v>
      </c>
      <c r="E3786" s="70">
        <v>44207</v>
      </c>
      <c r="F3786" s="71">
        <v>5169523</v>
      </c>
      <c r="G3786" s="33" t="s">
        <v>20</v>
      </c>
      <c r="H3786" s="33" t="s">
        <v>21</v>
      </c>
      <c r="I3786" s="33" t="s">
        <v>123</v>
      </c>
      <c r="J3786" s="33" t="s">
        <v>46</v>
      </c>
      <c r="K3786" s="63" t="s">
        <v>62</v>
      </c>
      <c r="L3786" s="32" t="str">
        <f t="shared" si="1063"/>
        <v>FM260JD</v>
      </c>
      <c r="M3786" s="32" t="str">
        <f t="shared" si="1064"/>
        <v>BMJ III</v>
      </c>
      <c r="N3786" s="32" t="str">
        <f t="shared" si="1065"/>
        <v>10 RODA</v>
      </c>
      <c r="O3786" s="146">
        <v>0.41121527777777778</v>
      </c>
      <c r="P3786" s="65">
        <v>0.41121527777777778</v>
      </c>
      <c r="Q3786" s="65"/>
      <c r="R3786" s="66">
        <v>2</v>
      </c>
      <c r="S3786" s="66">
        <v>39100</v>
      </c>
      <c r="T3786" s="66">
        <v>14640</v>
      </c>
      <c r="U3786" s="67">
        <f t="shared" si="1057"/>
        <v>24.46</v>
      </c>
      <c r="V3786" s="66">
        <f t="shared" ref="V3786:V3849" si="1066">IFERROR(VLOOKUP(L3786,harga,2,FALSE),"")*U3786*IFERROR(VLOOKUP(G3786,jarak,2,FALSE),"")</f>
        <v>476823.24</v>
      </c>
      <c r="W3786" s="66" t="str">
        <f t="shared" ref="W3786:W3849" si="1067">IFERROR(VLOOKUP(AL3786,Code,2,FALSE),"")</f>
        <v>1 &gt; 4</v>
      </c>
      <c r="X3786" s="66">
        <f>A3786+SUMIFS(Presensi!F:F,Presensi!E:E,'Entry Data'!AP3786)</f>
        <v>1</v>
      </c>
      <c r="Y3786" s="66">
        <f>IFERROR(INDEX('Retasi Pricing'!F:F,MATCH('Entry Data'!AM3786,'Retasi Pricing'!E:E,0))*X3786,"")</f>
        <v>25000</v>
      </c>
      <c r="Z3786" s="62" t="s">
        <v>26</v>
      </c>
      <c r="AA3786" s="62" t="s">
        <v>27</v>
      </c>
      <c r="AB3786" s="32"/>
      <c r="AC3786" s="32" t="s">
        <v>128</v>
      </c>
      <c r="AD3786" s="32" t="str">
        <f t="shared" ref="AD3786:AD3849" si="1068">IFERROR(VLOOKUP(AC3786,driver,13,FALSE),"")</f>
        <v/>
      </c>
      <c r="AF3786" s="5" t="str">
        <f t="shared" ref="AF3786:AF3849" si="1069">AC3786&amp;C3786</f>
        <v>jafar44207</v>
      </c>
      <c r="AG3786" s="5" t="str">
        <f t="shared" ref="AG3786:AG3849" si="1070">K3786&amp;C3786&amp;G3786&amp;D3786</f>
        <v>BMJ 05344207UTARADAY</v>
      </c>
      <c r="AH3786" s="5" t="str">
        <f t="shared" ref="AH3786:AH3849" si="1071">AC3786&amp;C3786&amp;G3786&amp;D3786</f>
        <v>jafar44207UTARADAY</v>
      </c>
      <c r="AI3786" s="5" t="str">
        <f t="shared" ref="AI3786:AI3849" si="1072">K3786&amp;C3786&amp;D3786</f>
        <v>BMJ 05344207DAY</v>
      </c>
      <c r="AJ3786" s="5" t="str">
        <f t="shared" ref="AJ3786:AJ3849" si="1073">AC3786&amp;C3786&amp;D3786</f>
        <v>jafar44207DAY</v>
      </c>
      <c r="AK3786" s="5" t="str">
        <f t="shared" ref="AK3786:AK3849" si="1074">AC3786&amp;M3786</f>
        <v>jafarBMJ III</v>
      </c>
      <c r="AL3786" s="5" t="str">
        <f t="shared" si="1058"/>
        <v>2UTARA</v>
      </c>
      <c r="AM3786" s="5" t="str">
        <f t="shared" si="1059"/>
        <v>1 &gt; 4UTARA10 RODA</v>
      </c>
      <c r="AN3786" s="5" t="str">
        <f t="shared" si="1060"/>
        <v>jafarBMJ III1 &gt; 4UTARA10 RODA</v>
      </c>
      <c r="AO3786" s="5" t="str">
        <f t="shared" si="1061"/>
        <v>jafar1 &gt; 4UTARA10 RODA</v>
      </c>
      <c r="AP3786" s="5" t="str">
        <f t="shared" si="1062"/>
        <v>44207DAY</v>
      </c>
    </row>
    <row r="3787" spans="1:42" x14ac:dyDescent="0.3">
      <c r="A3787" s="33">
        <v>1</v>
      </c>
      <c r="B3787" s="33"/>
      <c r="C3787" s="70">
        <v>44207</v>
      </c>
      <c r="D3787" s="71" t="s">
        <v>19</v>
      </c>
      <c r="E3787" s="70">
        <v>44207</v>
      </c>
      <c r="F3787" s="71">
        <v>5169588</v>
      </c>
      <c r="G3787" s="33" t="s">
        <v>20</v>
      </c>
      <c r="H3787" s="33" t="s">
        <v>21</v>
      </c>
      <c r="I3787" s="33" t="s">
        <v>123</v>
      </c>
      <c r="J3787" s="33" t="s">
        <v>23</v>
      </c>
      <c r="K3787" s="63" t="s">
        <v>62</v>
      </c>
      <c r="L3787" s="32" t="str">
        <f t="shared" si="1063"/>
        <v>FM260JD</v>
      </c>
      <c r="M3787" s="32" t="str">
        <f t="shared" si="1064"/>
        <v>BMJ III</v>
      </c>
      <c r="N3787" s="32" t="str">
        <f t="shared" si="1065"/>
        <v>10 RODA</v>
      </c>
      <c r="O3787" s="146">
        <v>0.46703703703703708</v>
      </c>
      <c r="P3787" s="65">
        <v>0.46703703703703708</v>
      </c>
      <c r="Q3787" s="65"/>
      <c r="R3787" s="66">
        <v>3</v>
      </c>
      <c r="S3787" s="66">
        <v>41440</v>
      </c>
      <c r="T3787" s="66">
        <v>14640</v>
      </c>
      <c r="U3787" s="67">
        <f t="shared" ref="U3787:U3850" si="1075">(S3787-T3787)/1000</f>
        <v>26.8</v>
      </c>
      <c r="V3787" s="66">
        <f t="shared" si="1066"/>
        <v>522439.20000000007</v>
      </c>
      <c r="W3787" s="66" t="str">
        <f t="shared" si="1067"/>
        <v>1 &gt; 4</v>
      </c>
      <c r="X3787" s="66">
        <f>A3787+SUMIFS(Presensi!F:F,Presensi!E:E,'Entry Data'!AP3787)</f>
        <v>1</v>
      </c>
      <c r="Y3787" s="66">
        <f>IFERROR(INDEX('Retasi Pricing'!F:F,MATCH('Entry Data'!AM3787,'Retasi Pricing'!E:E,0))*X3787,"")</f>
        <v>25000</v>
      </c>
      <c r="Z3787" s="62" t="s">
        <v>26</v>
      </c>
      <c r="AA3787" s="62" t="s">
        <v>27</v>
      </c>
      <c r="AB3787" s="32"/>
      <c r="AC3787" s="32" t="s">
        <v>128</v>
      </c>
      <c r="AD3787" s="32" t="str">
        <f t="shared" si="1068"/>
        <v/>
      </c>
      <c r="AF3787" s="5" t="str">
        <f t="shared" si="1069"/>
        <v>jafar44207</v>
      </c>
      <c r="AG3787" s="5" t="str">
        <f t="shared" si="1070"/>
        <v>BMJ 05344207UTARADAY</v>
      </c>
      <c r="AH3787" s="5" t="str">
        <f t="shared" si="1071"/>
        <v>jafar44207UTARADAY</v>
      </c>
      <c r="AI3787" s="5" t="str">
        <f t="shared" si="1072"/>
        <v>BMJ 05344207DAY</v>
      </c>
      <c r="AJ3787" s="5" t="str">
        <f t="shared" si="1073"/>
        <v>jafar44207DAY</v>
      </c>
      <c r="AK3787" s="5" t="str">
        <f t="shared" si="1074"/>
        <v>jafarBMJ III</v>
      </c>
      <c r="AL3787" s="5" t="str">
        <f t="shared" ref="AL3787:AL3850" si="1076">Q3787&amp;R3787&amp;G3787</f>
        <v>3UTARA</v>
      </c>
      <c r="AM3787" s="5" t="str">
        <f t="shared" ref="AM3787:AM3850" si="1077">W3787&amp;G3787&amp;N3787</f>
        <v>1 &gt; 4UTARA10 RODA</v>
      </c>
      <c r="AN3787" s="5" t="str">
        <f t="shared" ref="AN3787:AN3850" si="1078">AC3787&amp;M3787&amp;W3787&amp;G3787&amp;N3787</f>
        <v>jafarBMJ III1 &gt; 4UTARA10 RODA</v>
      </c>
      <c r="AO3787" s="5" t="str">
        <f t="shared" ref="AO3787:AO3850" si="1079">AC3787&amp;W3787&amp;G3787&amp;N3787</f>
        <v>jafar1 &gt; 4UTARA10 RODA</v>
      </c>
      <c r="AP3787" s="5" t="str">
        <f t="shared" ref="AP3787:AP3850" si="1080">C3787&amp;D3787</f>
        <v>44207DAY</v>
      </c>
    </row>
    <row r="3788" spans="1:42" x14ac:dyDescent="0.3">
      <c r="A3788" s="33">
        <v>1</v>
      </c>
      <c r="B3788" s="33"/>
      <c r="C3788" s="70">
        <v>44207</v>
      </c>
      <c r="D3788" s="71" t="s">
        <v>19</v>
      </c>
      <c r="E3788" s="70">
        <v>44207</v>
      </c>
      <c r="F3788" s="71">
        <v>5169652</v>
      </c>
      <c r="G3788" s="33" t="s">
        <v>20</v>
      </c>
      <c r="H3788" s="33" t="s">
        <v>21</v>
      </c>
      <c r="I3788" s="33" t="s">
        <v>170</v>
      </c>
      <c r="J3788" s="33" t="s">
        <v>23</v>
      </c>
      <c r="K3788" s="63" t="s">
        <v>62</v>
      </c>
      <c r="L3788" s="32" t="str">
        <f t="shared" si="1063"/>
        <v>FM260JD</v>
      </c>
      <c r="M3788" s="32" t="str">
        <f t="shared" si="1064"/>
        <v>BMJ III</v>
      </c>
      <c r="N3788" s="32" t="str">
        <f t="shared" si="1065"/>
        <v>10 RODA</v>
      </c>
      <c r="O3788" s="146">
        <v>0.5214699074074074</v>
      </c>
      <c r="P3788" s="65">
        <v>0.5214699074074074</v>
      </c>
      <c r="Q3788" s="65"/>
      <c r="R3788" s="66">
        <v>4</v>
      </c>
      <c r="S3788" s="66">
        <v>38580</v>
      </c>
      <c r="T3788" s="66">
        <v>14640</v>
      </c>
      <c r="U3788" s="67">
        <f t="shared" si="1075"/>
        <v>23.94</v>
      </c>
      <c r="V3788" s="66">
        <f t="shared" si="1066"/>
        <v>466686.36</v>
      </c>
      <c r="W3788" s="66" t="str">
        <f t="shared" si="1067"/>
        <v>1 &gt; 4</v>
      </c>
      <c r="X3788" s="66">
        <f>A3788+SUMIFS(Presensi!F:F,Presensi!E:E,'Entry Data'!AP3788)</f>
        <v>1</v>
      </c>
      <c r="Y3788" s="66">
        <f>IFERROR(INDEX('Retasi Pricing'!F:F,MATCH('Entry Data'!AM3788,'Retasi Pricing'!E:E,0))*X3788,"")</f>
        <v>25000</v>
      </c>
      <c r="Z3788" s="62" t="s">
        <v>26</v>
      </c>
      <c r="AA3788" s="62" t="s">
        <v>27</v>
      </c>
      <c r="AB3788" s="32"/>
      <c r="AC3788" s="32" t="s">
        <v>128</v>
      </c>
      <c r="AD3788" s="32" t="str">
        <f t="shared" si="1068"/>
        <v/>
      </c>
      <c r="AF3788" s="5" t="str">
        <f t="shared" si="1069"/>
        <v>jafar44207</v>
      </c>
      <c r="AG3788" s="5" t="str">
        <f t="shared" si="1070"/>
        <v>BMJ 05344207UTARADAY</v>
      </c>
      <c r="AH3788" s="5" t="str">
        <f t="shared" si="1071"/>
        <v>jafar44207UTARADAY</v>
      </c>
      <c r="AI3788" s="5" t="str">
        <f t="shared" si="1072"/>
        <v>BMJ 05344207DAY</v>
      </c>
      <c r="AJ3788" s="5" t="str">
        <f t="shared" si="1073"/>
        <v>jafar44207DAY</v>
      </c>
      <c r="AK3788" s="5" t="str">
        <f t="shared" si="1074"/>
        <v>jafarBMJ III</v>
      </c>
      <c r="AL3788" s="5" t="str">
        <f t="shared" si="1076"/>
        <v>4UTARA</v>
      </c>
      <c r="AM3788" s="5" t="str">
        <f t="shared" si="1077"/>
        <v>1 &gt; 4UTARA10 RODA</v>
      </c>
      <c r="AN3788" s="5" t="str">
        <f t="shared" si="1078"/>
        <v>jafarBMJ III1 &gt; 4UTARA10 RODA</v>
      </c>
      <c r="AO3788" s="5" t="str">
        <f t="shared" si="1079"/>
        <v>jafar1 &gt; 4UTARA10 RODA</v>
      </c>
      <c r="AP3788" s="5" t="str">
        <f t="shared" si="1080"/>
        <v>44207DAY</v>
      </c>
    </row>
    <row r="3789" spans="1:42" x14ac:dyDescent="0.3">
      <c r="A3789" s="33">
        <v>1</v>
      </c>
      <c r="B3789" s="33"/>
      <c r="C3789" s="70">
        <v>44207</v>
      </c>
      <c r="D3789" s="71" t="s">
        <v>19</v>
      </c>
      <c r="E3789" s="70">
        <v>44207</v>
      </c>
      <c r="F3789" s="71">
        <v>5169732</v>
      </c>
      <c r="G3789" s="33" t="s">
        <v>20</v>
      </c>
      <c r="H3789" s="33" t="s">
        <v>21</v>
      </c>
      <c r="I3789" s="33" t="s">
        <v>123</v>
      </c>
      <c r="J3789" s="33" t="s">
        <v>46</v>
      </c>
      <c r="K3789" s="63" t="s">
        <v>62</v>
      </c>
      <c r="L3789" s="32" t="str">
        <f t="shared" si="1063"/>
        <v>FM260JD</v>
      </c>
      <c r="M3789" s="32" t="str">
        <f t="shared" si="1064"/>
        <v>BMJ III</v>
      </c>
      <c r="N3789" s="32" t="str">
        <f t="shared" si="1065"/>
        <v>10 RODA</v>
      </c>
      <c r="O3789" s="146">
        <v>0.58285879629629633</v>
      </c>
      <c r="P3789" s="65">
        <v>0.58285879629629633</v>
      </c>
      <c r="Q3789" s="65"/>
      <c r="R3789" s="66">
        <v>5</v>
      </c>
      <c r="S3789" s="66">
        <v>39020</v>
      </c>
      <c r="T3789" s="66">
        <v>14640</v>
      </c>
      <c r="U3789" s="67">
        <f t="shared" si="1075"/>
        <v>24.38</v>
      </c>
      <c r="V3789" s="66">
        <f t="shared" si="1066"/>
        <v>475263.72000000003</v>
      </c>
      <c r="W3789" s="66" t="str">
        <f t="shared" si="1067"/>
        <v>&gt; 5</v>
      </c>
      <c r="X3789" s="66">
        <f>A3789+SUMIFS(Presensi!F:F,Presensi!E:E,'Entry Data'!AP3789)</f>
        <v>1</v>
      </c>
      <c r="Y3789" s="66">
        <f>IFERROR(INDEX('Retasi Pricing'!F:F,MATCH('Entry Data'!AM3789,'Retasi Pricing'!E:E,0))*X3789,"")</f>
        <v>27650</v>
      </c>
      <c r="Z3789" s="62" t="s">
        <v>26</v>
      </c>
      <c r="AA3789" s="62" t="s">
        <v>27</v>
      </c>
      <c r="AB3789" s="32"/>
      <c r="AC3789" s="32" t="s">
        <v>128</v>
      </c>
      <c r="AD3789" s="32" t="str">
        <f t="shared" si="1068"/>
        <v/>
      </c>
      <c r="AF3789" s="5" t="str">
        <f t="shared" si="1069"/>
        <v>jafar44207</v>
      </c>
      <c r="AG3789" s="5" t="str">
        <f t="shared" si="1070"/>
        <v>BMJ 05344207UTARADAY</v>
      </c>
      <c r="AH3789" s="5" t="str">
        <f t="shared" si="1071"/>
        <v>jafar44207UTARADAY</v>
      </c>
      <c r="AI3789" s="5" t="str">
        <f t="shared" si="1072"/>
        <v>BMJ 05344207DAY</v>
      </c>
      <c r="AJ3789" s="5" t="str">
        <f t="shared" si="1073"/>
        <v>jafar44207DAY</v>
      </c>
      <c r="AK3789" s="5" t="str">
        <f t="shared" si="1074"/>
        <v>jafarBMJ III</v>
      </c>
      <c r="AL3789" s="5" t="str">
        <f t="shared" si="1076"/>
        <v>5UTARA</v>
      </c>
      <c r="AM3789" s="5" t="str">
        <f t="shared" si="1077"/>
        <v>&gt; 5UTARA10 RODA</v>
      </c>
      <c r="AN3789" s="5" t="str">
        <f t="shared" si="1078"/>
        <v>jafarBMJ III&gt; 5UTARA10 RODA</v>
      </c>
      <c r="AO3789" s="5" t="str">
        <f t="shared" si="1079"/>
        <v>jafar&gt; 5UTARA10 RODA</v>
      </c>
      <c r="AP3789" s="5" t="str">
        <f t="shared" si="1080"/>
        <v>44207DAY</v>
      </c>
    </row>
    <row r="3790" spans="1:42" x14ac:dyDescent="0.3">
      <c r="A3790" s="33">
        <v>1</v>
      </c>
      <c r="B3790" s="33"/>
      <c r="C3790" s="70">
        <v>44207</v>
      </c>
      <c r="D3790" s="71" t="s">
        <v>19</v>
      </c>
      <c r="E3790" s="70">
        <v>44207</v>
      </c>
      <c r="F3790" s="71">
        <v>5169797</v>
      </c>
      <c r="G3790" s="33" t="s">
        <v>20</v>
      </c>
      <c r="H3790" s="33" t="s">
        <v>21</v>
      </c>
      <c r="I3790" s="33" t="s">
        <v>51</v>
      </c>
      <c r="J3790" s="33" t="s">
        <v>46</v>
      </c>
      <c r="K3790" s="63" t="s">
        <v>62</v>
      </c>
      <c r="L3790" s="32" t="str">
        <f t="shared" si="1063"/>
        <v>FM260JD</v>
      </c>
      <c r="M3790" s="32" t="str">
        <f t="shared" si="1064"/>
        <v>BMJ III</v>
      </c>
      <c r="N3790" s="32" t="str">
        <f t="shared" si="1065"/>
        <v>10 RODA</v>
      </c>
      <c r="O3790" s="146">
        <v>0.63572916666666668</v>
      </c>
      <c r="P3790" s="65">
        <v>0.63572916666666668</v>
      </c>
      <c r="Q3790" s="65"/>
      <c r="R3790" s="66">
        <v>6</v>
      </c>
      <c r="S3790" s="66">
        <v>38260</v>
      </c>
      <c r="T3790" s="66">
        <v>14640</v>
      </c>
      <c r="U3790" s="67">
        <f t="shared" si="1075"/>
        <v>23.62</v>
      </c>
      <c r="V3790" s="66">
        <f t="shared" si="1066"/>
        <v>460448.27999999997</v>
      </c>
      <c r="W3790" s="66" t="str">
        <f t="shared" si="1067"/>
        <v>&gt; 6</v>
      </c>
      <c r="X3790" s="66">
        <f>A3790+SUMIFS(Presensi!F:F,Presensi!E:E,'Entry Data'!AP3790)</f>
        <v>1</v>
      </c>
      <c r="Y3790" s="66">
        <f>IFERROR(INDEX('Retasi Pricing'!F:F,MATCH('Entry Data'!AM3790,'Retasi Pricing'!E:E,0))*X3790,"")</f>
        <v>30800</v>
      </c>
      <c r="Z3790" s="62" t="s">
        <v>26</v>
      </c>
      <c r="AA3790" s="62" t="s">
        <v>27</v>
      </c>
      <c r="AB3790" s="32"/>
      <c r="AC3790" s="32" t="s">
        <v>128</v>
      </c>
      <c r="AD3790" s="32" t="str">
        <f t="shared" si="1068"/>
        <v/>
      </c>
      <c r="AF3790" s="5" t="str">
        <f t="shared" si="1069"/>
        <v>jafar44207</v>
      </c>
      <c r="AG3790" s="5" t="str">
        <f t="shared" si="1070"/>
        <v>BMJ 05344207UTARADAY</v>
      </c>
      <c r="AH3790" s="5" t="str">
        <f t="shared" si="1071"/>
        <v>jafar44207UTARADAY</v>
      </c>
      <c r="AI3790" s="5" t="str">
        <f t="shared" si="1072"/>
        <v>BMJ 05344207DAY</v>
      </c>
      <c r="AJ3790" s="5" t="str">
        <f t="shared" si="1073"/>
        <v>jafar44207DAY</v>
      </c>
      <c r="AK3790" s="5" t="str">
        <f t="shared" si="1074"/>
        <v>jafarBMJ III</v>
      </c>
      <c r="AL3790" s="5" t="str">
        <f t="shared" si="1076"/>
        <v>6UTARA</v>
      </c>
      <c r="AM3790" s="5" t="str">
        <f t="shared" si="1077"/>
        <v>&gt; 6UTARA10 RODA</v>
      </c>
      <c r="AN3790" s="5" t="str">
        <f t="shared" si="1078"/>
        <v>jafarBMJ III&gt; 6UTARA10 RODA</v>
      </c>
      <c r="AO3790" s="5" t="str">
        <f t="shared" si="1079"/>
        <v>jafar&gt; 6UTARA10 RODA</v>
      </c>
      <c r="AP3790" s="5" t="str">
        <f t="shared" si="1080"/>
        <v>44207DAY</v>
      </c>
    </row>
    <row r="3791" spans="1:42" x14ac:dyDescent="0.3">
      <c r="A3791" s="33">
        <v>1</v>
      </c>
      <c r="B3791" s="33"/>
      <c r="C3791" s="70">
        <v>44207</v>
      </c>
      <c r="D3791" s="71" t="s">
        <v>19</v>
      </c>
      <c r="E3791" s="70">
        <v>44207</v>
      </c>
      <c r="F3791" s="71">
        <v>5169892</v>
      </c>
      <c r="G3791" s="33" t="s">
        <v>20</v>
      </c>
      <c r="H3791" s="33" t="s">
        <v>21</v>
      </c>
      <c r="I3791" s="33" t="s">
        <v>123</v>
      </c>
      <c r="J3791" s="33" t="s">
        <v>23</v>
      </c>
      <c r="K3791" s="63" t="s">
        <v>62</v>
      </c>
      <c r="L3791" s="32" t="str">
        <f t="shared" si="1063"/>
        <v>FM260JD</v>
      </c>
      <c r="M3791" s="32" t="str">
        <f t="shared" si="1064"/>
        <v>BMJ III</v>
      </c>
      <c r="N3791" s="32" t="str">
        <f t="shared" si="1065"/>
        <v>10 RODA</v>
      </c>
      <c r="O3791" s="146">
        <v>0.71968750000000004</v>
      </c>
      <c r="P3791" s="65">
        <v>0.71968750000000004</v>
      </c>
      <c r="Q3791" s="65"/>
      <c r="R3791" s="66">
        <v>7</v>
      </c>
      <c r="S3791" s="66">
        <v>41040</v>
      </c>
      <c r="T3791" s="66">
        <v>14640</v>
      </c>
      <c r="U3791" s="67">
        <f t="shared" si="1075"/>
        <v>26.4</v>
      </c>
      <c r="V3791" s="66">
        <f t="shared" si="1066"/>
        <v>514641.6</v>
      </c>
      <c r="W3791" s="66" t="str">
        <f t="shared" si="1067"/>
        <v>7 &gt;</v>
      </c>
      <c r="X3791" s="66">
        <f>A3791+SUMIFS(Presensi!F:F,Presensi!E:E,'Entry Data'!AP3791)</f>
        <v>1</v>
      </c>
      <c r="Y3791" s="66">
        <f>IFERROR(INDEX('Retasi Pricing'!F:F,MATCH('Entry Data'!AM3791,'Retasi Pricing'!E:E,0))*X3791,"")</f>
        <v>37750</v>
      </c>
      <c r="Z3791" s="62" t="s">
        <v>26</v>
      </c>
      <c r="AA3791" s="62" t="s">
        <v>27</v>
      </c>
      <c r="AB3791" s="32"/>
      <c r="AC3791" s="32" t="s">
        <v>128</v>
      </c>
      <c r="AD3791" s="32" t="str">
        <f t="shared" si="1068"/>
        <v/>
      </c>
      <c r="AF3791" s="5" t="str">
        <f t="shared" si="1069"/>
        <v>jafar44207</v>
      </c>
      <c r="AG3791" s="5" t="str">
        <f t="shared" si="1070"/>
        <v>BMJ 05344207UTARADAY</v>
      </c>
      <c r="AH3791" s="5" t="str">
        <f t="shared" si="1071"/>
        <v>jafar44207UTARADAY</v>
      </c>
      <c r="AI3791" s="5" t="str">
        <f t="shared" si="1072"/>
        <v>BMJ 05344207DAY</v>
      </c>
      <c r="AJ3791" s="5" t="str">
        <f t="shared" si="1073"/>
        <v>jafar44207DAY</v>
      </c>
      <c r="AK3791" s="5" t="str">
        <f t="shared" si="1074"/>
        <v>jafarBMJ III</v>
      </c>
      <c r="AL3791" s="5" t="str">
        <f t="shared" si="1076"/>
        <v>7UTARA</v>
      </c>
      <c r="AM3791" s="5" t="str">
        <f t="shared" si="1077"/>
        <v>7 &gt;UTARA10 RODA</v>
      </c>
      <c r="AN3791" s="5" t="str">
        <f t="shared" si="1078"/>
        <v>jafarBMJ III7 &gt;UTARA10 RODA</v>
      </c>
      <c r="AO3791" s="5" t="str">
        <f t="shared" si="1079"/>
        <v>jafar7 &gt;UTARA10 RODA</v>
      </c>
      <c r="AP3791" s="5" t="str">
        <f t="shared" si="1080"/>
        <v>44207DAY</v>
      </c>
    </row>
    <row r="3792" spans="1:42" x14ac:dyDescent="0.3">
      <c r="A3792" s="33">
        <v>1</v>
      </c>
      <c r="B3792" s="33"/>
      <c r="C3792" s="70">
        <v>44207</v>
      </c>
      <c r="D3792" s="71" t="s">
        <v>19</v>
      </c>
      <c r="E3792" s="70">
        <v>44207</v>
      </c>
      <c r="F3792" s="71">
        <v>5169798</v>
      </c>
      <c r="G3792" s="33" t="s">
        <v>20</v>
      </c>
      <c r="H3792" s="33" t="s">
        <v>21</v>
      </c>
      <c r="I3792" s="33" t="s">
        <v>170</v>
      </c>
      <c r="J3792" s="33" t="s">
        <v>23</v>
      </c>
      <c r="K3792" s="63" t="s">
        <v>67</v>
      </c>
      <c r="L3792" s="32" t="str">
        <f t="shared" si="1063"/>
        <v>FM260JD</v>
      </c>
      <c r="M3792" s="32" t="str">
        <f t="shared" si="1064"/>
        <v>BMJ III</v>
      </c>
      <c r="N3792" s="32" t="str">
        <f t="shared" si="1065"/>
        <v>10 RODA</v>
      </c>
      <c r="O3792" s="146">
        <v>0.63604166666666673</v>
      </c>
      <c r="P3792" s="65">
        <v>0.63604166666666673</v>
      </c>
      <c r="Q3792" s="65"/>
      <c r="R3792" s="66">
        <v>4</v>
      </c>
      <c r="S3792" s="66">
        <v>37860</v>
      </c>
      <c r="T3792" s="66">
        <v>14560</v>
      </c>
      <c r="U3792" s="67">
        <f t="shared" si="1075"/>
        <v>23.3</v>
      </c>
      <c r="V3792" s="66">
        <f t="shared" si="1066"/>
        <v>454210.20000000007</v>
      </c>
      <c r="W3792" s="66" t="str">
        <f t="shared" si="1067"/>
        <v>1 &gt; 4</v>
      </c>
      <c r="X3792" s="66">
        <f>A3792+SUMIFS(Presensi!F:F,Presensi!E:E,'Entry Data'!AP3792)</f>
        <v>1</v>
      </c>
      <c r="Y3792" s="66">
        <f>IFERROR(INDEX('Retasi Pricing'!F:F,MATCH('Entry Data'!AM3792,'Retasi Pricing'!E:E,0))*X3792,"")</f>
        <v>25000</v>
      </c>
      <c r="Z3792" s="62" t="s">
        <v>26</v>
      </c>
      <c r="AA3792" s="62" t="s">
        <v>27</v>
      </c>
      <c r="AB3792" s="32"/>
      <c r="AC3792" s="32" t="s">
        <v>188</v>
      </c>
      <c r="AD3792" s="32" t="str">
        <f t="shared" si="1068"/>
        <v/>
      </c>
      <c r="AF3792" s="5" t="str">
        <f t="shared" si="1069"/>
        <v>setianto44207</v>
      </c>
      <c r="AG3792" s="5" t="str">
        <f t="shared" si="1070"/>
        <v>BMJ 05444207UTARADAY</v>
      </c>
      <c r="AH3792" s="5" t="str">
        <f t="shared" si="1071"/>
        <v>setianto44207UTARADAY</v>
      </c>
      <c r="AI3792" s="5" t="str">
        <f t="shared" si="1072"/>
        <v>BMJ 05444207DAY</v>
      </c>
      <c r="AJ3792" s="5" t="str">
        <f t="shared" si="1073"/>
        <v>setianto44207DAY</v>
      </c>
      <c r="AK3792" s="5" t="str">
        <f t="shared" si="1074"/>
        <v>setiantoBMJ III</v>
      </c>
      <c r="AL3792" s="5" t="str">
        <f t="shared" si="1076"/>
        <v>4UTARA</v>
      </c>
      <c r="AM3792" s="5" t="str">
        <f t="shared" si="1077"/>
        <v>1 &gt; 4UTARA10 RODA</v>
      </c>
      <c r="AN3792" s="5" t="str">
        <f t="shared" si="1078"/>
        <v>setiantoBMJ III1 &gt; 4UTARA10 RODA</v>
      </c>
      <c r="AO3792" s="5" t="str">
        <f t="shared" si="1079"/>
        <v>setianto1 &gt; 4UTARA10 RODA</v>
      </c>
      <c r="AP3792" s="5" t="str">
        <f t="shared" si="1080"/>
        <v>44207DAY</v>
      </c>
    </row>
    <row r="3793" spans="1:42" x14ac:dyDescent="0.3">
      <c r="A3793" s="33">
        <v>1</v>
      </c>
      <c r="B3793" s="33"/>
      <c r="C3793" s="70">
        <v>44207</v>
      </c>
      <c r="D3793" s="71" t="s">
        <v>19</v>
      </c>
      <c r="E3793" s="70">
        <v>44207</v>
      </c>
      <c r="F3793" s="71">
        <v>5169859</v>
      </c>
      <c r="G3793" s="33" t="s">
        <v>20</v>
      </c>
      <c r="H3793" s="33" t="s">
        <v>21</v>
      </c>
      <c r="I3793" s="33" t="s">
        <v>22</v>
      </c>
      <c r="J3793" s="33" t="s">
        <v>23</v>
      </c>
      <c r="K3793" s="63" t="s">
        <v>67</v>
      </c>
      <c r="L3793" s="32" t="str">
        <f t="shared" si="1063"/>
        <v>FM260JD</v>
      </c>
      <c r="M3793" s="32" t="str">
        <f t="shared" si="1064"/>
        <v>BMJ III</v>
      </c>
      <c r="N3793" s="32" t="str">
        <f t="shared" si="1065"/>
        <v>10 RODA</v>
      </c>
      <c r="O3793" s="146">
        <v>0.68644675925925924</v>
      </c>
      <c r="P3793" s="65">
        <v>0.68644675925925924</v>
      </c>
      <c r="Q3793" s="65"/>
      <c r="R3793" s="66">
        <v>5</v>
      </c>
      <c r="S3793" s="66">
        <v>39080</v>
      </c>
      <c r="T3793" s="66">
        <v>14560</v>
      </c>
      <c r="U3793" s="67">
        <f t="shared" si="1075"/>
        <v>24.52</v>
      </c>
      <c r="V3793" s="66">
        <f t="shared" si="1066"/>
        <v>477992.87999999995</v>
      </c>
      <c r="W3793" s="66" t="str">
        <f t="shared" si="1067"/>
        <v>&gt; 5</v>
      </c>
      <c r="X3793" s="66">
        <f>A3793+SUMIFS(Presensi!F:F,Presensi!E:E,'Entry Data'!AP3793)</f>
        <v>1</v>
      </c>
      <c r="Y3793" s="66">
        <f>IFERROR(INDEX('Retasi Pricing'!F:F,MATCH('Entry Data'!AM3793,'Retasi Pricing'!E:E,0))*X3793,"")</f>
        <v>27650</v>
      </c>
      <c r="Z3793" s="62" t="s">
        <v>26</v>
      </c>
      <c r="AA3793" s="62" t="s">
        <v>27</v>
      </c>
      <c r="AB3793" s="32"/>
      <c r="AC3793" s="32" t="s">
        <v>188</v>
      </c>
      <c r="AD3793" s="32" t="str">
        <f t="shared" si="1068"/>
        <v/>
      </c>
      <c r="AF3793" s="5" t="str">
        <f t="shared" si="1069"/>
        <v>setianto44207</v>
      </c>
      <c r="AG3793" s="5" t="str">
        <f t="shared" si="1070"/>
        <v>BMJ 05444207UTARADAY</v>
      </c>
      <c r="AH3793" s="5" t="str">
        <f t="shared" si="1071"/>
        <v>setianto44207UTARADAY</v>
      </c>
      <c r="AI3793" s="5" t="str">
        <f t="shared" si="1072"/>
        <v>BMJ 05444207DAY</v>
      </c>
      <c r="AJ3793" s="5" t="str">
        <f t="shared" si="1073"/>
        <v>setianto44207DAY</v>
      </c>
      <c r="AK3793" s="5" t="str">
        <f t="shared" si="1074"/>
        <v>setiantoBMJ III</v>
      </c>
      <c r="AL3793" s="5" t="str">
        <f t="shared" si="1076"/>
        <v>5UTARA</v>
      </c>
      <c r="AM3793" s="5" t="str">
        <f t="shared" si="1077"/>
        <v>&gt; 5UTARA10 RODA</v>
      </c>
      <c r="AN3793" s="5" t="str">
        <f t="shared" si="1078"/>
        <v>setiantoBMJ III&gt; 5UTARA10 RODA</v>
      </c>
      <c r="AO3793" s="5" t="str">
        <f t="shared" si="1079"/>
        <v>setianto&gt; 5UTARA10 RODA</v>
      </c>
      <c r="AP3793" s="5" t="str">
        <f t="shared" si="1080"/>
        <v>44207DAY</v>
      </c>
    </row>
    <row r="3794" spans="1:42" x14ac:dyDescent="0.3">
      <c r="A3794" s="33">
        <v>1</v>
      </c>
      <c r="B3794" s="33"/>
      <c r="C3794" s="70">
        <v>44207</v>
      </c>
      <c r="D3794" s="71" t="s">
        <v>19</v>
      </c>
      <c r="E3794" s="70">
        <v>44207</v>
      </c>
      <c r="F3794" s="71">
        <v>5169930</v>
      </c>
      <c r="G3794" s="33" t="s">
        <v>20</v>
      </c>
      <c r="H3794" s="33" t="s">
        <v>21</v>
      </c>
      <c r="I3794" s="33" t="s">
        <v>22</v>
      </c>
      <c r="J3794" s="33" t="s">
        <v>23</v>
      </c>
      <c r="K3794" s="63" t="s">
        <v>67</v>
      </c>
      <c r="L3794" s="32" t="str">
        <f t="shared" si="1063"/>
        <v>FM260JD</v>
      </c>
      <c r="M3794" s="32" t="str">
        <f t="shared" si="1064"/>
        <v>BMJ III</v>
      </c>
      <c r="N3794" s="32" t="str">
        <f t="shared" si="1065"/>
        <v>10 RODA</v>
      </c>
      <c r="O3794" s="146">
        <v>0.74480324074074078</v>
      </c>
      <c r="P3794" s="65">
        <v>0.74480324074074078</v>
      </c>
      <c r="Q3794" s="65"/>
      <c r="R3794" s="66">
        <v>6</v>
      </c>
      <c r="S3794" s="66">
        <v>38040</v>
      </c>
      <c r="T3794" s="66">
        <v>14560</v>
      </c>
      <c r="U3794" s="67">
        <f t="shared" si="1075"/>
        <v>23.48</v>
      </c>
      <c r="V3794" s="66">
        <f t="shared" si="1066"/>
        <v>457719.12000000005</v>
      </c>
      <c r="W3794" s="66" t="str">
        <f t="shared" si="1067"/>
        <v>&gt; 6</v>
      </c>
      <c r="X3794" s="66">
        <f>A3794+SUMIFS(Presensi!F:F,Presensi!E:E,'Entry Data'!AP3794)</f>
        <v>1</v>
      </c>
      <c r="Y3794" s="66">
        <f>IFERROR(INDEX('Retasi Pricing'!F:F,MATCH('Entry Data'!AM3794,'Retasi Pricing'!E:E,0))*X3794,"")</f>
        <v>30800</v>
      </c>
      <c r="Z3794" s="62" t="s">
        <v>26</v>
      </c>
      <c r="AA3794" s="62" t="s">
        <v>27</v>
      </c>
      <c r="AB3794" s="32"/>
      <c r="AC3794" s="32" t="s">
        <v>188</v>
      </c>
      <c r="AD3794" s="32" t="str">
        <f t="shared" si="1068"/>
        <v/>
      </c>
      <c r="AF3794" s="5" t="str">
        <f t="shared" si="1069"/>
        <v>setianto44207</v>
      </c>
      <c r="AG3794" s="5" t="str">
        <f t="shared" si="1070"/>
        <v>BMJ 05444207UTARADAY</v>
      </c>
      <c r="AH3794" s="5" t="str">
        <f t="shared" si="1071"/>
        <v>setianto44207UTARADAY</v>
      </c>
      <c r="AI3794" s="5" t="str">
        <f t="shared" si="1072"/>
        <v>BMJ 05444207DAY</v>
      </c>
      <c r="AJ3794" s="5" t="str">
        <f t="shared" si="1073"/>
        <v>setianto44207DAY</v>
      </c>
      <c r="AK3794" s="5" t="str">
        <f t="shared" si="1074"/>
        <v>setiantoBMJ III</v>
      </c>
      <c r="AL3794" s="5" t="str">
        <f t="shared" si="1076"/>
        <v>6UTARA</v>
      </c>
      <c r="AM3794" s="5" t="str">
        <f t="shared" si="1077"/>
        <v>&gt; 6UTARA10 RODA</v>
      </c>
      <c r="AN3794" s="5" t="str">
        <f t="shared" si="1078"/>
        <v>setiantoBMJ III&gt; 6UTARA10 RODA</v>
      </c>
      <c r="AO3794" s="5" t="str">
        <f t="shared" si="1079"/>
        <v>setianto&gt; 6UTARA10 RODA</v>
      </c>
      <c r="AP3794" s="5" t="str">
        <f t="shared" si="1080"/>
        <v>44207DAY</v>
      </c>
    </row>
    <row r="3795" spans="1:42" x14ac:dyDescent="0.3">
      <c r="A3795" s="33">
        <v>1</v>
      </c>
      <c r="B3795" s="33"/>
      <c r="C3795" s="70">
        <v>44207</v>
      </c>
      <c r="D3795" s="71" t="s">
        <v>19</v>
      </c>
      <c r="E3795" s="70">
        <v>44207</v>
      </c>
      <c r="F3795" s="71">
        <v>5169451</v>
      </c>
      <c r="G3795" s="33" t="s">
        <v>20</v>
      </c>
      <c r="H3795" s="33" t="s">
        <v>21</v>
      </c>
      <c r="I3795" s="33" t="s">
        <v>51</v>
      </c>
      <c r="J3795" s="33" t="s">
        <v>46</v>
      </c>
      <c r="K3795" s="63" t="s">
        <v>69</v>
      </c>
      <c r="L3795" s="32" t="str">
        <f t="shared" si="1063"/>
        <v>FM260JD</v>
      </c>
      <c r="M3795" s="32" t="str">
        <f t="shared" si="1064"/>
        <v>BMJ III</v>
      </c>
      <c r="N3795" s="32" t="str">
        <f t="shared" si="1065"/>
        <v>10 RODA</v>
      </c>
      <c r="O3795" s="146">
        <v>0.35278935185185184</v>
      </c>
      <c r="P3795" s="65">
        <v>0.35659722222222223</v>
      </c>
      <c r="Q3795" s="65"/>
      <c r="R3795" s="66">
        <v>1</v>
      </c>
      <c r="S3795" s="66">
        <v>37420</v>
      </c>
      <c r="T3795" s="66">
        <v>14560</v>
      </c>
      <c r="U3795" s="67">
        <f t="shared" si="1075"/>
        <v>22.86</v>
      </c>
      <c r="V3795" s="66">
        <f t="shared" si="1066"/>
        <v>445632.83999999997</v>
      </c>
      <c r="W3795" s="66" t="str">
        <f t="shared" si="1067"/>
        <v>1 &gt; 4</v>
      </c>
      <c r="X3795" s="66">
        <f>A3795+SUMIFS(Presensi!F:F,Presensi!E:E,'Entry Data'!AP3795)</f>
        <v>1</v>
      </c>
      <c r="Y3795" s="66">
        <f>IFERROR(INDEX('Retasi Pricing'!F:F,MATCH('Entry Data'!AM3795,'Retasi Pricing'!E:E,0))*X3795,"")</f>
        <v>25000</v>
      </c>
      <c r="Z3795" s="62" t="s">
        <v>26</v>
      </c>
      <c r="AA3795" s="62" t="s">
        <v>27</v>
      </c>
      <c r="AB3795" s="32"/>
      <c r="AC3795" s="32" t="s">
        <v>188</v>
      </c>
      <c r="AD3795" s="32" t="str">
        <f t="shared" si="1068"/>
        <v/>
      </c>
      <c r="AF3795" s="5" t="str">
        <f t="shared" si="1069"/>
        <v>setianto44207</v>
      </c>
      <c r="AG3795" s="5" t="str">
        <f t="shared" si="1070"/>
        <v>BMJ 05544207UTARADAY</v>
      </c>
      <c r="AH3795" s="5" t="str">
        <f t="shared" si="1071"/>
        <v>setianto44207UTARADAY</v>
      </c>
      <c r="AI3795" s="5" t="str">
        <f t="shared" si="1072"/>
        <v>BMJ 05544207DAY</v>
      </c>
      <c r="AJ3795" s="5" t="str">
        <f t="shared" si="1073"/>
        <v>setianto44207DAY</v>
      </c>
      <c r="AK3795" s="5" t="str">
        <f t="shared" si="1074"/>
        <v>setiantoBMJ III</v>
      </c>
      <c r="AL3795" s="5" t="str">
        <f t="shared" si="1076"/>
        <v>1UTARA</v>
      </c>
      <c r="AM3795" s="5" t="str">
        <f t="shared" si="1077"/>
        <v>1 &gt; 4UTARA10 RODA</v>
      </c>
      <c r="AN3795" s="5" t="str">
        <f t="shared" si="1078"/>
        <v>setiantoBMJ III1 &gt; 4UTARA10 RODA</v>
      </c>
      <c r="AO3795" s="5" t="str">
        <f t="shared" si="1079"/>
        <v>setianto1 &gt; 4UTARA10 RODA</v>
      </c>
      <c r="AP3795" s="5" t="str">
        <f t="shared" si="1080"/>
        <v>44207DAY</v>
      </c>
    </row>
    <row r="3796" spans="1:42" x14ac:dyDescent="0.3">
      <c r="A3796" s="33">
        <v>1</v>
      </c>
      <c r="B3796" s="33"/>
      <c r="C3796" s="70">
        <v>44207</v>
      </c>
      <c r="D3796" s="71" t="s">
        <v>19</v>
      </c>
      <c r="E3796" s="70">
        <v>44207</v>
      </c>
      <c r="F3796" s="71">
        <v>5169628</v>
      </c>
      <c r="G3796" s="33" t="s">
        <v>20</v>
      </c>
      <c r="H3796" s="33" t="s">
        <v>21</v>
      </c>
      <c r="I3796" s="33" t="s">
        <v>123</v>
      </c>
      <c r="J3796" s="33" t="s">
        <v>46</v>
      </c>
      <c r="K3796" s="63" t="s">
        <v>69</v>
      </c>
      <c r="L3796" s="32" t="str">
        <f t="shared" si="1063"/>
        <v>FM260JD</v>
      </c>
      <c r="M3796" s="32" t="str">
        <f t="shared" si="1064"/>
        <v>BMJ III</v>
      </c>
      <c r="N3796" s="32" t="str">
        <f t="shared" si="1065"/>
        <v>10 RODA</v>
      </c>
      <c r="O3796" s="146">
        <v>0.49704861111111115</v>
      </c>
      <c r="P3796" s="65">
        <v>0.49704861111111115</v>
      </c>
      <c r="Q3796" s="65"/>
      <c r="R3796" s="66">
        <v>2</v>
      </c>
      <c r="S3796" s="66">
        <v>39320</v>
      </c>
      <c r="T3796" s="66">
        <v>14420</v>
      </c>
      <c r="U3796" s="67">
        <f t="shared" si="1075"/>
        <v>24.9</v>
      </c>
      <c r="V3796" s="66">
        <f t="shared" si="1066"/>
        <v>485400.6</v>
      </c>
      <c r="W3796" s="66" t="str">
        <f t="shared" si="1067"/>
        <v>1 &gt; 4</v>
      </c>
      <c r="X3796" s="66">
        <f>A3796+SUMIFS(Presensi!F:F,Presensi!E:E,'Entry Data'!AP3796)</f>
        <v>1</v>
      </c>
      <c r="Y3796" s="66">
        <f>IFERROR(INDEX('Retasi Pricing'!F:F,MATCH('Entry Data'!AM3796,'Retasi Pricing'!E:E,0))*X3796,"")</f>
        <v>25000</v>
      </c>
      <c r="Z3796" s="62" t="s">
        <v>26</v>
      </c>
      <c r="AA3796" s="62" t="s">
        <v>27</v>
      </c>
      <c r="AB3796" s="32"/>
      <c r="AC3796" s="32" t="s">
        <v>188</v>
      </c>
      <c r="AD3796" s="32" t="str">
        <f t="shared" si="1068"/>
        <v/>
      </c>
      <c r="AF3796" s="5" t="str">
        <f t="shared" si="1069"/>
        <v>setianto44207</v>
      </c>
      <c r="AG3796" s="5" t="str">
        <f t="shared" si="1070"/>
        <v>BMJ 05544207UTARADAY</v>
      </c>
      <c r="AH3796" s="5" t="str">
        <f t="shared" si="1071"/>
        <v>setianto44207UTARADAY</v>
      </c>
      <c r="AI3796" s="5" t="str">
        <f t="shared" si="1072"/>
        <v>BMJ 05544207DAY</v>
      </c>
      <c r="AJ3796" s="5" t="str">
        <f t="shared" si="1073"/>
        <v>setianto44207DAY</v>
      </c>
      <c r="AK3796" s="5" t="str">
        <f t="shared" si="1074"/>
        <v>setiantoBMJ III</v>
      </c>
      <c r="AL3796" s="5" t="str">
        <f t="shared" si="1076"/>
        <v>2UTARA</v>
      </c>
      <c r="AM3796" s="5" t="str">
        <f t="shared" si="1077"/>
        <v>1 &gt; 4UTARA10 RODA</v>
      </c>
      <c r="AN3796" s="5" t="str">
        <f t="shared" si="1078"/>
        <v>setiantoBMJ III1 &gt; 4UTARA10 RODA</v>
      </c>
      <c r="AO3796" s="5" t="str">
        <f t="shared" si="1079"/>
        <v>setianto1 &gt; 4UTARA10 RODA</v>
      </c>
      <c r="AP3796" s="5" t="str">
        <f t="shared" si="1080"/>
        <v>44207DAY</v>
      </c>
    </row>
    <row r="3797" spans="1:42" x14ac:dyDescent="0.3">
      <c r="A3797" s="33">
        <v>1</v>
      </c>
      <c r="B3797" s="33"/>
      <c r="C3797" s="70">
        <v>44207</v>
      </c>
      <c r="D3797" s="71" t="s">
        <v>19</v>
      </c>
      <c r="E3797" s="70">
        <v>44207</v>
      </c>
      <c r="F3797" s="71">
        <v>5169698</v>
      </c>
      <c r="G3797" s="33" t="s">
        <v>20</v>
      </c>
      <c r="H3797" s="33" t="s">
        <v>21</v>
      </c>
      <c r="I3797" s="33" t="s">
        <v>123</v>
      </c>
      <c r="J3797" s="33" t="s">
        <v>23</v>
      </c>
      <c r="K3797" s="63" t="s">
        <v>69</v>
      </c>
      <c r="L3797" s="32" t="str">
        <f t="shared" si="1063"/>
        <v>FM260JD</v>
      </c>
      <c r="M3797" s="32" t="str">
        <f t="shared" si="1064"/>
        <v>BMJ III</v>
      </c>
      <c r="N3797" s="32" t="str">
        <f t="shared" si="1065"/>
        <v>10 RODA</v>
      </c>
      <c r="O3797" s="146">
        <v>0.55921296296296297</v>
      </c>
      <c r="P3797" s="65">
        <v>0.55921296296296297</v>
      </c>
      <c r="Q3797" s="65"/>
      <c r="R3797" s="66">
        <v>3</v>
      </c>
      <c r="S3797" s="66">
        <v>41180</v>
      </c>
      <c r="T3797" s="66">
        <v>14420</v>
      </c>
      <c r="U3797" s="67">
        <f t="shared" si="1075"/>
        <v>26.76</v>
      </c>
      <c r="V3797" s="66">
        <f t="shared" si="1066"/>
        <v>521659.44000000006</v>
      </c>
      <c r="W3797" s="66" t="str">
        <f t="shared" si="1067"/>
        <v>1 &gt; 4</v>
      </c>
      <c r="X3797" s="66">
        <f>A3797+SUMIFS(Presensi!F:F,Presensi!E:E,'Entry Data'!AP3797)</f>
        <v>1</v>
      </c>
      <c r="Y3797" s="66">
        <f>IFERROR(INDEX('Retasi Pricing'!F:F,MATCH('Entry Data'!AM3797,'Retasi Pricing'!E:E,0))*X3797,"")</f>
        <v>25000</v>
      </c>
      <c r="Z3797" s="62" t="s">
        <v>26</v>
      </c>
      <c r="AA3797" s="62" t="s">
        <v>27</v>
      </c>
      <c r="AB3797" s="32"/>
      <c r="AC3797" s="32" t="s">
        <v>188</v>
      </c>
      <c r="AD3797" s="32" t="str">
        <f t="shared" si="1068"/>
        <v/>
      </c>
      <c r="AF3797" s="5" t="str">
        <f t="shared" si="1069"/>
        <v>setianto44207</v>
      </c>
      <c r="AG3797" s="5" t="str">
        <f t="shared" si="1070"/>
        <v>BMJ 05544207UTARADAY</v>
      </c>
      <c r="AH3797" s="5" t="str">
        <f t="shared" si="1071"/>
        <v>setianto44207UTARADAY</v>
      </c>
      <c r="AI3797" s="5" t="str">
        <f t="shared" si="1072"/>
        <v>BMJ 05544207DAY</v>
      </c>
      <c r="AJ3797" s="5" t="str">
        <f t="shared" si="1073"/>
        <v>setianto44207DAY</v>
      </c>
      <c r="AK3797" s="5" t="str">
        <f t="shared" si="1074"/>
        <v>setiantoBMJ III</v>
      </c>
      <c r="AL3797" s="5" t="str">
        <f t="shared" si="1076"/>
        <v>3UTARA</v>
      </c>
      <c r="AM3797" s="5" t="str">
        <f t="shared" si="1077"/>
        <v>1 &gt; 4UTARA10 RODA</v>
      </c>
      <c r="AN3797" s="5" t="str">
        <f t="shared" si="1078"/>
        <v>setiantoBMJ III1 &gt; 4UTARA10 RODA</v>
      </c>
      <c r="AO3797" s="5" t="str">
        <f t="shared" si="1079"/>
        <v>setianto1 &gt; 4UTARA10 RODA</v>
      </c>
      <c r="AP3797" s="5" t="str">
        <f t="shared" si="1080"/>
        <v>44207DAY</v>
      </c>
    </row>
    <row r="3798" spans="1:42" x14ac:dyDescent="0.3">
      <c r="A3798" s="33">
        <v>1</v>
      </c>
      <c r="B3798" s="33"/>
      <c r="C3798" s="70">
        <v>44207</v>
      </c>
      <c r="D3798" s="71" t="s">
        <v>19</v>
      </c>
      <c r="E3798" s="70">
        <v>44207</v>
      </c>
      <c r="F3798" s="71">
        <v>5169819</v>
      </c>
      <c r="G3798" s="33" t="s">
        <v>20</v>
      </c>
      <c r="H3798" s="33" t="s">
        <v>21</v>
      </c>
      <c r="I3798" s="33" t="s">
        <v>170</v>
      </c>
      <c r="J3798" s="33" t="s">
        <v>23</v>
      </c>
      <c r="K3798" s="63" t="s">
        <v>69</v>
      </c>
      <c r="L3798" s="32" t="str">
        <f t="shared" si="1063"/>
        <v>FM260JD</v>
      </c>
      <c r="M3798" s="32" t="str">
        <f t="shared" si="1064"/>
        <v>BMJ III</v>
      </c>
      <c r="N3798" s="32" t="str">
        <f t="shared" si="1065"/>
        <v>10 RODA</v>
      </c>
      <c r="O3798" s="146">
        <v>0.65262731481481484</v>
      </c>
      <c r="P3798" s="65">
        <v>0.65262731481481484</v>
      </c>
      <c r="Q3798" s="65"/>
      <c r="R3798" s="66">
        <v>5</v>
      </c>
      <c r="S3798" s="66">
        <v>37920</v>
      </c>
      <c r="T3798" s="66">
        <v>14420</v>
      </c>
      <c r="U3798" s="67">
        <f t="shared" si="1075"/>
        <v>23.5</v>
      </c>
      <c r="V3798" s="66">
        <f t="shared" si="1066"/>
        <v>458109</v>
      </c>
      <c r="W3798" s="66" t="str">
        <f t="shared" si="1067"/>
        <v>&gt; 5</v>
      </c>
      <c r="X3798" s="66">
        <f>A3798+SUMIFS(Presensi!F:F,Presensi!E:E,'Entry Data'!AP3798)</f>
        <v>1</v>
      </c>
      <c r="Y3798" s="66">
        <f>IFERROR(INDEX('Retasi Pricing'!F:F,MATCH('Entry Data'!AM3798,'Retasi Pricing'!E:E,0))*X3798,"")</f>
        <v>27650</v>
      </c>
      <c r="Z3798" s="62" t="s">
        <v>26</v>
      </c>
      <c r="AA3798" s="62" t="s">
        <v>27</v>
      </c>
      <c r="AB3798" s="32"/>
      <c r="AC3798" s="32" t="s">
        <v>376</v>
      </c>
      <c r="AD3798" s="32" t="str">
        <f t="shared" si="1068"/>
        <v/>
      </c>
      <c r="AF3798" s="5" t="str">
        <f t="shared" si="1069"/>
        <v>ahmad saputra44207</v>
      </c>
      <c r="AG3798" s="5" t="str">
        <f t="shared" si="1070"/>
        <v>BMJ 05544207UTARADAY</v>
      </c>
      <c r="AH3798" s="5" t="str">
        <f t="shared" si="1071"/>
        <v>ahmad saputra44207UTARADAY</v>
      </c>
      <c r="AI3798" s="5" t="str">
        <f t="shared" si="1072"/>
        <v>BMJ 05544207DAY</v>
      </c>
      <c r="AJ3798" s="5" t="str">
        <f t="shared" si="1073"/>
        <v>ahmad saputra44207DAY</v>
      </c>
      <c r="AK3798" s="5" t="str">
        <f t="shared" si="1074"/>
        <v>ahmad saputraBMJ III</v>
      </c>
      <c r="AL3798" s="5" t="str">
        <f t="shared" si="1076"/>
        <v>5UTARA</v>
      </c>
      <c r="AM3798" s="5" t="str">
        <f t="shared" si="1077"/>
        <v>&gt; 5UTARA10 RODA</v>
      </c>
      <c r="AN3798" s="5" t="str">
        <f t="shared" si="1078"/>
        <v>ahmad saputraBMJ III&gt; 5UTARA10 RODA</v>
      </c>
      <c r="AO3798" s="5" t="str">
        <f t="shared" si="1079"/>
        <v>ahmad saputra&gt; 5UTARA10 RODA</v>
      </c>
      <c r="AP3798" s="5" t="str">
        <f t="shared" si="1080"/>
        <v>44207DAY</v>
      </c>
    </row>
    <row r="3799" spans="1:42" x14ac:dyDescent="0.3">
      <c r="A3799" s="33">
        <v>1</v>
      </c>
      <c r="B3799" s="33"/>
      <c r="C3799" s="70">
        <v>44207</v>
      </c>
      <c r="D3799" s="71" t="s">
        <v>19</v>
      </c>
      <c r="E3799" s="70">
        <v>44207</v>
      </c>
      <c r="F3799" s="71">
        <v>5169900</v>
      </c>
      <c r="G3799" s="33" t="s">
        <v>20</v>
      </c>
      <c r="H3799" s="33" t="s">
        <v>21</v>
      </c>
      <c r="I3799" s="33" t="s">
        <v>170</v>
      </c>
      <c r="J3799" s="33" t="s">
        <v>23</v>
      </c>
      <c r="K3799" s="63" t="s">
        <v>69</v>
      </c>
      <c r="L3799" s="32" t="str">
        <f t="shared" si="1063"/>
        <v>FM260JD</v>
      </c>
      <c r="M3799" s="32" t="str">
        <f t="shared" si="1064"/>
        <v>BMJ III</v>
      </c>
      <c r="N3799" s="32" t="str">
        <f t="shared" si="1065"/>
        <v>10 RODA</v>
      </c>
      <c r="O3799" s="146">
        <v>0.72591435185185194</v>
      </c>
      <c r="P3799" s="65">
        <v>0.72591435185185194</v>
      </c>
      <c r="Q3799" s="65"/>
      <c r="R3799" s="66">
        <v>6</v>
      </c>
      <c r="S3799" s="66">
        <v>38060</v>
      </c>
      <c r="T3799" s="66">
        <v>14420</v>
      </c>
      <c r="U3799" s="67">
        <f t="shared" si="1075"/>
        <v>23.64</v>
      </c>
      <c r="V3799" s="66">
        <f t="shared" si="1066"/>
        <v>460838.16000000003</v>
      </c>
      <c r="W3799" s="66" t="str">
        <f t="shared" si="1067"/>
        <v>&gt; 6</v>
      </c>
      <c r="X3799" s="66">
        <f>A3799+SUMIFS(Presensi!F:F,Presensi!E:E,'Entry Data'!AP3799)</f>
        <v>1</v>
      </c>
      <c r="Y3799" s="66">
        <f>IFERROR(INDEX('Retasi Pricing'!F:F,MATCH('Entry Data'!AM3799,'Retasi Pricing'!E:E,0))*X3799,"")</f>
        <v>30800</v>
      </c>
      <c r="Z3799" s="62" t="s">
        <v>26</v>
      </c>
      <c r="AA3799" s="62" t="s">
        <v>27</v>
      </c>
      <c r="AB3799" s="32"/>
      <c r="AC3799" s="32" t="s">
        <v>376</v>
      </c>
      <c r="AD3799" s="32" t="str">
        <f t="shared" si="1068"/>
        <v/>
      </c>
      <c r="AF3799" s="5" t="str">
        <f t="shared" si="1069"/>
        <v>ahmad saputra44207</v>
      </c>
      <c r="AG3799" s="5" t="str">
        <f t="shared" si="1070"/>
        <v>BMJ 05544207UTARADAY</v>
      </c>
      <c r="AH3799" s="5" t="str">
        <f t="shared" si="1071"/>
        <v>ahmad saputra44207UTARADAY</v>
      </c>
      <c r="AI3799" s="5" t="str">
        <f t="shared" si="1072"/>
        <v>BMJ 05544207DAY</v>
      </c>
      <c r="AJ3799" s="5" t="str">
        <f t="shared" si="1073"/>
        <v>ahmad saputra44207DAY</v>
      </c>
      <c r="AK3799" s="5" t="str">
        <f t="shared" si="1074"/>
        <v>ahmad saputraBMJ III</v>
      </c>
      <c r="AL3799" s="5" t="str">
        <f t="shared" si="1076"/>
        <v>6UTARA</v>
      </c>
      <c r="AM3799" s="5" t="str">
        <f t="shared" si="1077"/>
        <v>&gt; 6UTARA10 RODA</v>
      </c>
      <c r="AN3799" s="5" t="str">
        <f t="shared" si="1078"/>
        <v>ahmad saputraBMJ III&gt; 6UTARA10 RODA</v>
      </c>
      <c r="AO3799" s="5" t="str">
        <f t="shared" si="1079"/>
        <v>ahmad saputra&gt; 6UTARA10 RODA</v>
      </c>
      <c r="AP3799" s="5" t="str">
        <f t="shared" si="1080"/>
        <v>44207DAY</v>
      </c>
    </row>
    <row r="3800" spans="1:42" x14ac:dyDescent="0.3">
      <c r="A3800" s="33">
        <v>1</v>
      </c>
      <c r="B3800" s="33"/>
      <c r="C3800" s="70">
        <v>44207</v>
      </c>
      <c r="D3800" s="71" t="s">
        <v>19</v>
      </c>
      <c r="E3800" s="70">
        <v>44207</v>
      </c>
      <c r="F3800" s="71">
        <v>5169536</v>
      </c>
      <c r="G3800" s="33" t="s">
        <v>20</v>
      </c>
      <c r="H3800" s="33" t="s">
        <v>21</v>
      </c>
      <c r="I3800" s="33" t="s">
        <v>123</v>
      </c>
      <c r="J3800" s="33" t="s">
        <v>46</v>
      </c>
      <c r="K3800" s="63" t="s">
        <v>71</v>
      </c>
      <c r="L3800" s="32" t="str">
        <f t="shared" si="1063"/>
        <v>FM260JD</v>
      </c>
      <c r="M3800" s="32" t="str">
        <f t="shared" si="1064"/>
        <v>BMJ III</v>
      </c>
      <c r="N3800" s="32" t="str">
        <f t="shared" si="1065"/>
        <v>10 RODA</v>
      </c>
      <c r="O3800" s="146">
        <v>0.42370370370370369</v>
      </c>
      <c r="P3800" s="65">
        <v>0.42920138888888887</v>
      </c>
      <c r="Q3800" s="65"/>
      <c r="R3800" s="66">
        <v>1</v>
      </c>
      <c r="S3800" s="66">
        <v>37800</v>
      </c>
      <c r="T3800" s="66">
        <v>14880</v>
      </c>
      <c r="U3800" s="67">
        <f t="shared" si="1075"/>
        <v>22.92</v>
      </c>
      <c r="V3800" s="66">
        <f t="shared" si="1066"/>
        <v>446802.48000000004</v>
      </c>
      <c r="W3800" s="66" t="str">
        <f t="shared" si="1067"/>
        <v>1 &gt; 4</v>
      </c>
      <c r="X3800" s="66">
        <f>A3800+SUMIFS(Presensi!F:F,Presensi!E:E,'Entry Data'!AP3800)</f>
        <v>1</v>
      </c>
      <c r="Y3800" s="66">
        <f>IFERROR(INDEX('Retasi Pricing'!F:F,MATCH('Entry Data'!AM3800,'Retasi Pricing'!E:E,0))*X3800,"")</f>
        <v>25000</v>
      </c>
      <c r="Z3800" s="62" t="s">
        <v>26</v>
      </c>
      <c r="AA3800" s="62" t="s">
        <v>27</v>
      </c>
      <c r="AB3800" s="32"/>
      <c r="AC3800" s="32" t="s">
        <v>313</v>
      </c>
      <c r="AD3800" s="32" t="str">
        <f t="shared" si="1068"/>
        <v/>
      </c>
      <c r="AF3800" s="5" t="str">
        <f t="shared" si="1069"/>
        <v>arwan toban44207</v>
      </c>
      <c r="AG3800" s="5" t="str">
        <f t="shared" si="1070"/>
        <v>BMJ 05644207UTARADAY</v>
      </c>
      <c r="AH3800" s="5" t="str">
        <f t="shared" si="1071"/>
        <v>arwan toban44207UTARADAY</v>
      </c>
      <c r="AI3800" s="5" t="str">
        <f t="shared" si="1072"/>
        <v>BMJ 05644207DAY</v>
      </c>
      <c r="AJ3800" s="5" t="str">
        <f t="shared" si="1073"/>
        <v>arwan toban44207DAY</v>
      </c>
      <c r="AK3800" s="5" t="str">
        <f t="shared" si="1074"/>
        <v>arwan tobanBMJ III</v>
      </c>
      <c r="AL3800" s="5" t="str">
        <f t="shared" si="1076"/>
        <v>1UTARA</v>
      </c>
      <c r="AM3800" s="5" t="str">
        <f t="shared" si="1077"/>
        <v>1 &gt; 4UTARA10 RODA</v>
      </c>
      <c r="AN3800" s="5" t="str">
        <f t="shared" si="1078"/>
        <v>arwan tobanBMJ III1 &gt; 4UTARA10 RODA</v>
      </c>
      <c r="AO3800" s="5" t="str">
        <f t="shared" si="1079"/>
        <v>arwan toban1 &gt; 4UTARA10 RODA</v>
      </c>
      <c r="AP3800" s="5" t="str">
        <f t="shared" si="1080"/>
        <v>44207DAY</v>
      </c>
    </row>
    <row r="3801" spans="1:42" x14ac:dyDescent="0.3">
      <c r="A3801" s="33">
        <v>1</v>
      </c>
      <c r="B3801" s="33"/>
      <c r="C3801" s="70">
        <v>44207</v>
      </c>
      <c r="D3801" s="71" t="s">
        <v>19</v>
      </c>
      <c r="E3801" s="70">
        <v>44207</v>
      </c>
      <c r="F3801" s="71">
        <v>5169603</v>
      </c>
      <c r="G3801" s="33" t="s">
        <v>20</v>
      </c>
      <c r="H3801" s="33" t="s">
        <v>21</v>
      </c>
      <c r="I3801" s="33" t="s">
        <v>170</v>
      </c>
      <c r="J3801" s="33" t="s">
        <v>23</v>
      </c>
      <c r="K3801" s="63" t="s">
        <v>71</v>
      </c>
      <c r="L3801" s="32" t="str">
        <f t="shared" si="1063"/>
        <v>FM260JD</v>
      </c>
      <c r="M3801" s="32" t="str">
        <f t="shared" si="1064"/>
        <v>BMJ III</v>
      </c>
      <c r="N3801" s="32" t="str">
        <f t="shared" si="1065"/>
        <v>10 RODA</v>
      </c>
      <c r="O3801" s="146">
        <v>0.47817129629629629</v>
      </c>
      <c r="P3801" s="65">
        <v>0.47817129629629629</v>
      </c>
      <c r="Q3801" s="65"/>
      <c r="R3801" s="66">
        <v>2</v>
      </c>
      <c r="S3801" s="66">
        <v>38660</v>
      </c>
      <c r="T3801" s="66">
        <v>14880</v>
      </c>
      <c r="U3801" s="67">
        <f t="shared" si="1075"/>
        <v>23.78</v>
      </c>
      <c r="V3801" s="66">
        <f t="shared" si="1066"/>
        <v>463567.32</v>
      </c>
      <c r="W3801" s="66" t="str">
        <f t="shared" si="1067"/>
        <v>1 &gt; 4</v>
      </c>
      <c r="X3801" s="66">
        <f>A3801+SUMIFS(Presensi!F:F,Presensi!E:E,'Entry Data'!AP3801)</f>
        <v>1</v>
      </c>
      <c r="Y3801" s="66">
        <f>IFERROR(INDEX('Retasi Pricing'!F:F,MATCH('Entry Data'!AM3801,'Retasi Pricing'!E:E,0))*X3801,"")</f>
        <v>25000</v>
      </c>
      <c r="Z3801" s="62" t="s">
        <v>26</v>
      </c>
      <c r="AA3801" s="62" t="s">
        <v>27</v>
      </c>
      <c r="AB3801" s="32"/>
      <c r="AC3801" s="32" t="s">
        <v>313</v>
      </c>
      <c r="AD3801" s="32" t="str">
        <f t="shared" si="1068"/>
        <v/>
      </c>
      <c r="AF3801" s="5" t="str">
        <f t="shared" si="1069"/>
        <v>arwan toban44207</v>
      </c>
      <c r="AG3801" s="5" t="str">
        <f t="shared" si="1070"/>
        <v>BMJ 05644207UTARADAY</v>
      </c>
      <c r="AH3801" s="5" t="str">
        <f t="shared" si="1071"/>
        <v>arwan toban44207UTARADAY</v>
      </c>
      <c r="AI3801" s="5" t="str">
        <f t="shared" si="1072"/>
        <v>BMJ 05644207DAY</v>
      </c>
      <c r="AJ3801" s="5" t="str">
        <f t="shared" si="1073"/>
        <v>arwan toban44207DAY</v>
      </c>
      <c r="AK3801" s="5" t="str">
        <f t="shared" si="1074"/>
        <v>arwan tobanBMJ III</v>
      </c>
      <c r="AL3801" s="5" t="str">
        <f t="shared" si="1076"/>
        <v>2UTARA</v>
      </c>
      <c r="AM3801" s="5" t="str">
        <f t="shared" si="1077"/>
        <v>1 &gt; 4UTARA10 RODA</v>
      </c>
      <c r="AN3801" s="5" t="str">
        <f t="shared" si="1078"/>
        <v>arwan tobanBMJ III1 &gt; 4UTARA10 RODA</v>
      </c>
      <c r="AO3801" s="5" t="str">
        <f t="shared" si="1079"/>
        <v>arwan toban1 &gt; 4UTARA10 RODA</v>
      </c>
      <c r="AP3801" s="5" t="str">
        <f t="shared" si="1080"/>
        <v>44207DAY</v>
      </c>
    </row>
    <row r="3802" spans="1:42" x14ac:dyDescent="0.3">
      <c r="A3802" s="33">
        <v>1</v>
      </c>
      <c r="B3802" s="33"/>
      <c r="C3802" s="70">
        <v>44207</v>
      </c>
      <c r="D3802" s="71" t="s">
        <v>19</v>
      </c>
      <c r="E3802" s="70">
        <v>44207</v>
      </c>
      <c r="F3802" s="71">
        <v>5169670</v>
      </c>
      <c r="G3802" s="33" t="s">
        <v>20</v>
      </c>
      <c r="H3802" s="33" t="s">
        <v>21</v>
      </c>
      <c r="I3802" s="33" t="s">
        <v>123</v>
      </c>
      <c r="J3802" s="33" t="s">
        <v>23</v>
      </c>
      <c r="K3802" s="63" t="s">
        <v>71</v>
      </c>
      <c r="L3802" s="32" t="str">
        <f t="shared" si="1063"/>
        <v>FM260JD</v>
      </c>
      <c r="M3802" s="32" t="str">
        <f t="shared" si="1064"/>
        <v>BMJ III</v>
      </c>
      <c r="N3802" s="32" t="str">
        <f t="shared" si="1065"/>
        <v>10 RODA</v>
      </c>
      <c r="O3802" s="146">
        <v>0.53539351851851846</v>
      </c>
      <c r="P3802" s="65">
        <v>0.53539351851851846</v>
      </c>
      <c r="Q3802" s="65"/>
      <c r="R3802" s="66">
        <v>3</v>
      </c>
      <c r="S3802" s="66">
        <v>41740</v>
      </c>
      <c r="T3802" s="66">
        <v>14880</v>
      </c>
      <c r="U3802" s="67">
        <f t="shared" si="1075"/>
        <v>26.86</v>
      </c>
      <c r="V3802" s="66">
        <f t="shared" si="1066"/>
        <v>523608.83999999997</v>
      </c>
      <c r="W3802" s="66" t="str">
        <f t="shared" si="1067"/>
        <v>1 &gt; 4</v>
      </c>
      <c r="X3802" s="66">
        <f>A3802+SUMIFS(Presensi!F:F,Presensi!E:E,'Entry Data'!AP3802)</f>
        <v>1</v>
      </c>
      <c r="Y3802" s="66">
        <f>IFERROR(INDEX('Retasi Pricing'!F:F,MATCH('Entry Data'!AM3802,'Retasi Pricing'!E:E,0))*X3802,"")</f>
        <v>25000</v>
      </c>
      <c r="Z3802" s="62" t="s">
        <v>26</v>
      </c>
      <c r="AA3802" s="62" t="s">
        <v>27</v>
      </c>
      <c r="AB3802" s="32"/>
      <c r="AC3802" s="32" t="s">
        <v>313</v>
      </c>
      <c r="AD3802" s="32" t="str">
        <f t="shared" si="1068"/>
        <v/>
      </c>
      <c r="AF3802" s="5" t="str">
        <f t="shared" si="1069"/>
        <v>arwan toban44207</v>
      </c>
      <c r="AG3802" s="5" t="str">
        <f t="shared" si="1070"/>
        <v>BMJ 05644207UTARADAY</v>
      </c>
      <c r="AH3802" s="5" t="str">
        <f t="shared" si="1071"/>
        <v>arwan toban44207UTARADAY</v>
      </c>
      <c r="AI3802" s="5" t="str">
        <f t="shared" si="1072"/>
        <v>BMJ 05644207DAY</v>
      </c>
      <c r="AJ3802" s="5" t="str">
        <f t="shared" si="1073"/>
        <v>arwan toban44207DAY</v>
      </c>
      <c r="AK3802" s="5" t="str">
        <f t="shared" si="1074"/>
        <v>arwan tobanBMJ III</v>
      </c>
      <c r="AL3802" s="5" t="str">
        <f t="shared" si="1076"/>
        <v>3UTARA</v>
      </c>
      <c r="AM3802" s="5" t="str">
        <f t="shared" si="1077"/>
        <v>1 &gt; 4UTARA10 RODA</v>
      </c>
      <c r="AN3802" s="5" t="str">
        <f t="shared" si="1078"/>
        <v>arwan tobanBMJ III1 &gt; 4UTARA10 RODA</v>
      </c>
      <c r="AO3802" s="5" t="str">
        <f t="shared" si="1079"/>
        <v>arwan toban1 &gt; 4UTARA10 RODA</v>
      </c>
      <c r="AP3802" s="5" t="str">
        <f t="shared" si="1080"/>
        <v>44207DAY</v>
      </c>
    </row>
    <row r="3803" spans="1:42" x14ac:dyDescent="0.3">
      <c r="A3803" s="33">
        <v>1</v>
      </c>
      <c r="B3803" s="33"/>
      <c r="C3803" s="70">
        <v>44207</v>
      </c>
      <c r="D3803" s="71" t="s">
        <v>19</v>
      </c>
      <c r="E3803" s="70">
        <v>44207</v>
      </c>
      <c r="F3803" s="71">
        <v>5169746</v>
      </c>
      <c r="G3803" s="33" t="s">
        <v>20</v>
      </c>
      <c r="H3803" s="33" t="s">
        <v>21</v>
      </c>
      <c r="I3803" s="33" t="s">
        <v>123</v>
      </c>
      <c r="J3803" s="33" t="s">
        <v>46</v>
      </c>
      <c r="K3803" s="63" t="s">
        <v>71</v>
      </c>
      <c r="L3803" s="32" t="str">
        <f t="shared" si="1063"/>
        <v>FM260JD</v>
      </c>
      <c r="M3803" s="32" t="str">
        <f t="shared" si="1064"/>
        <v>BMJ III</v>
      </c>
      <c r="N3803" s="32" t="str">
        <f t="shared" si="1065"/>
        <v>10 RODA</v>
      </c>
      <c r="O3803" s="146">
        <v>0.59512731481481485</v>
      </c>
      <c r="P3803" s="65">
        <v>0.59512731481481485</v>
      </c>
      <c r="Q3803" s="65"/>
      <c r="R3803" s="66">
        <v>4</v>
      </c>
      <c r="S3803" s="66">
        <v>39120</v>
      </c>
      <c r="T3803" s="66">
        <v>14880</v>
      </c>
      <c r="U3803" s="67">
        <f t="shared" si="1075"/>
        <v>24.24</v>
      </c>
      <c r="V3803" s="66">
        <f t="shared" si="1066"/>
        <v>472534.55999999994</v>
      </c>
      <c r="W3803" s="66" t="str">
        <f t="shared" si="1067"/>
        <v>1 &gt; 4</v>
      </c>
      <c r="X3803" s="66">
        <f>A3803+SUMIFS(Presensi!F:F,Presensi!E:E,'Entry Data'!AP3803)</f>
        <v>1</v>
      </c>
      <c r="Y3803" s="66">
        <f>IFERROR(INDEX('Retasi Pricing'!F:F,MATCH('Entry Data'!AM3803,'Retasi Pricing'!E:E,0))*X3803,"")</f>
        <v>25000</v>
      </c>
      <c r="Z3803" s="62" t="s">
        <v>26</v>
      </c>
      <c r="AA3803" s="62" t="s">
        <v>27</v>
      </c>
      <c r="AB3803" s="32"/>
      <c r="AC3803" s="32" t="s">
        <v>313</v>
      </c>
      <c r="AD3803" s="32" t="str">
        <f t="shared" si="1068"/>
        <v/>
      </c>
      <c r="AF3803" s="5" t="str">
        <f t="shared" si="1069"/>
        <v>arwan toban44207</v>
      </c>
      <c r="AG3803" s="5" t="str">
        <f t="shared" si="1070"/>
        <v>BMJ 05644207UTARADAY</v>
      </c>
      <c r="AH3803" s="5" t="str">
        <f t="shared" si="1071"/>
        <v>arwan toban44207UTARADAY</v>
      </c>
      <c r="AI3803" s="5" t="str">
        <f t="shared" si="1072"/>
        <v>BMJ 05644207DAY</v>
      </c>
      <c r="AJ3803" s="5" t="str">
        <f t="shared" si="1073"/>
        <v>arwan toban44207DAY</v>
      </c>
      <c r="AK3803" s="5" t="str">
        <f t="shared" si="1074"/>
        <v>arwan tobanBMJ III</v>
      </c>
      <c r="AL3803" s="5" t="str">
        <f t="shared" si="1076"/>
        <v>4UTARA</v>
      </c>
      <c r="AM3803" s="5" t="str">
        <f t="shared" si="1077"/>
        <v>1 &gt; 4UTARA10 RODA</v>
      </c>
      <c r="AN3803" s="5" t="str">
        <f t="shared" si="1078"/>
        <v>arwan tobanBMJ III1 &gt; 4UTARA10 RODA</v>
      </c>
      <c r="AO3803" s="5" t="str">
        <f t="shared" si="1079"/>
        <v>arwan toban1 &gt; 4UTARA10 RODA</v>
      </c>
      <c r="AP3803" s="5" t="str">
        <f t="shared" si="1080"/>
        <v>44207DAY</v>
      </c>
    </row>
    <row r="3804" spans="1:42" x14ac:dyDescent="0.3">
      <c r="A3804" s="33">
        <v>1</v>
      </c>
      <c r="B3804" s="33"/>
      <c r="C3804" s="70">
        <v>44207</v>
      </c>
      <c r="D3804" s="71" t="s">
        <v>19</v>
      </c>
      <c r="E3804" s="70">
        <v>44207</v>
      </c>
      <c r="F3804" s="71">
        <v>5169818</v>
      </c>
      <c r="G3804" s="33" t="s">
        <v>20</v>
      </c>
      <c r="H3804" s="33" t="s">
        <v>21</v>
      </c>
      <c r="I3804" s="33" t="s">
        <v>123</v>
      </c>
      <c r="J3804" s="33" t="s">
        <v>23</v>
      </c>
      <c r="K3804" s="63" t="s">
        <v>71</v>
      </c>
      <c r="L3804" s="32" t="str">
        <f t="shared" si="1063"/>
        <v>FM260JD</v>
      </c>
      <c r="M3804" s="32" t="str">
        <f t="shared" si="1064"/>
        <v>BMJ III</v>
      </c>
      <c r="N3804" s="32" t="str">
        <f t="shared" si="1065"/>
        <v>10 RODA</v>
      </c>
      <c r="O3804" s="146">
        <v>0.65216435185185184</v>
      </c>
      <c r="P3804" s="65">
        <v>0.65216435185185184</v>
      </c>
      <c r="Q3804" s="65"/>
      <c r="R3804" s="66">
        <v>5</v>
      </c>
      <c r="S3804" s="66">
        <v>41520</v>
      </c>
      <c r="T3804" s="66">
        <v>14880</v>
      </c>
      <c r="U3804" s="67">
        <f t="shared" si="1075"/>
        <v>26.64</v>
      </c>
      <c r="V3804" s="66">
        <f t="shared" si="1066"/>
        <v>519320.16000000003</v>
      </c>
      <c r="W3804" s="66" t="str">
        <f t="shared" si="1067"/>
        <v>&gt; 5</v>
      </c>
      <c r="X3804" s="66">
        <f>A3804+SUMIFS(Presensi!F:F,Presensi!E:E,'Entry Data'!AP3804)</f>
        <v>1</v>
      </c>
      <c r="Y3804" s="66">
        <f>IFERROR(INDEX('Retasi Pricing'!F:F,MATCH('Entry Data'!AM3804,'Retasi Pricing'!E:E,0))*X3804,"")</f>
        <v>27650</v>
      </c>
      <c r="Z3804" s="62" t="s">
        <v>26</v>
      </c>
      <c r="AA3804" s="62" t="s">
        <v>27</v>
      </c>
      <c r="AB3804" s="32"/>
      <c r="AC3804" s="32" t="s">
        <v>313</v>
      </c>
      <c r="AD3804" s="32" t="str">
        <f t="shared" si="1068"/>
        <v/>
      </c>
      <c r="AF3804" s="5" t="str">
        <f t="shared" si="1069"/>
        <v>arwan toban44207</v>
      </c>
      <c r="AG3804" s="5" t="str">
        <f t="shared" si="1070"/>
        <v>BMJ 05644207UTARADAY</v>
      </c>
      <c r="AH3804" s="5" t="str">
        <f t="shared" si="1071"/>
        <v>arwan toban44207UTARADAY</v>
      </c>
      <c r="AI3804" s="5" t="str">
        <f t="shared" si="1072"/>
        <v>BMJ 05644207DAY</v>
      </c>
      <c r="AJ3804" s="5" t="str">
        <f t="shared" si="1073"/>
        <v>arwan toban44207DAY</v>
      </c>
      <c r="AK3804" s="5" t="str">
        <f t="shared" si="1074"/>
        <v>arwan tobanBMJ III</v>
      </c>
      <c r="AL3804" s="5" t="str">
        <f t="shared" si="1076"/>
        <v>5UTARA</v>
      </c>
      <c r="AM3804" s="5" t="str">
        <f t="shared" si="1077"/>
        <v>&gt; 5UTARA10 RODA</v>
      </c>
      <c r="AN3804" s="5" t="str">
        <f t="shared" si="1078"/>
        <v>arwan tobanBMJ III&gt; 5UTARA10 RODA</v>
      </c>
      <c r="AO3804" s="5" t="str">
        <f t="shared" si="1079"/>
        <v>arwan toban&gt; 5UTARA10 RODA</v>
      </c>
      <c r="AP3804" s="5" t="str">
        <f t="shared" si="1080"/>
        <v>44207DAY</v>
      </c>
    </row>
    <row r="3805" spans="1:42" x14ac:dyDescent="0.3">
      <c r="A3805" s="33">
        <v>1</v>
      </c>
      <c r="B3805" s="33"/>
      <c r="C3805" s="70">
        <v>44207</v>
      </c>
      <c r="D3805" s="71" t="s">
        <v>19</v>
      </c>
      <c r="E3805" s="70">
        <v>44207</v>
      </c>
      <c r="F3805" s="71">
        <v>5169877</v>
      </c>
      <c r="G3805" s="33" t="s">
        <v>20</v>
      </c>
      <c r="H3805" s="33" t="s">
        <v>21</v>
      </c>
      <c r="I3805" s="33" t="s">
        <v>22</v>
      </c>
      <c r="J3805" s="33" t="s">
        <v>23</v>
      </c>
      <c r="K3805" s="63" t="s">
        <v>71</v>
      </c>
      <c r="L3805" s="32" t="str">
        <f t="shared" si="1063"/>
        <v>FM260JD</v>
      </c>
      <c r="M3805" s="32" t="str">
        <f t="shared" si="1064"/>
        <v>BMJ III</v>
      </c>
      <c r="N3805" s="32" t="str">
        <f t="shared" si="1065"/>
        <v>10 RODA</v>
      </c>
      <c r="O3805" s="146">
        <v>0.7059375</v>
      </c>
      <c r="P3805" s="65">
        <v>0.7059375</v>
      </c>
      <c r="Q3805" s="65"/>
      <c r="R3805" s="66">
        <v>6</v>
      </c>
      <c r="S3805" s="66">
        <v>39460</v>
      </c>
      <c r="T3805" s="66">
        <v>14880</v>
      </c>
      <c r="U3805" s="67">
        <f t="shared" si="1075"/>
        <v>24.58</v>
      </c>
      <c r="V3805" s="66">
        <f t="shared" si="1066"/>
        <v>479162.51999999996</v>
      </c>
      <c r="W3805" s="66" t="str">
        <f t="shared" si="1067"/>
        <v>&gt; 6</v>
      </c>
      <c r="X3805" s="66">
        <f>A3805+SUMIFS(Presensi!F:F,Presensi!E:E,'Entry Data'!AP3805)</f>
        <v>1</v>
      </c>
      <c r="Y3805" s="66">
        <f>IFERROR(INDEX('Retasi Pricing'!F:F,MATCH('Entry Data'!AM3805,'Retasi Pricing'!E:E,0))*X3805,"")</f>
        <v>30800</v>
      </c>
      <c r="Z3805" s="62" t="s">
        <v>26</v>
      </c>
      <c r="AA3805" s="62" t="s">
        <v>27</v>
      </c>
      <c r="AB3805" s="32"/>
      <c r="AC3805" s="32" t="s">
        <v>313</v>
      </c>
      <c r="AD3805" s="32" t="str">
        <f t="shared" si="1068"/>
        <v/>
      </c>
      <c r="AF3805" s="5" t="str">
        <f t="shared" si="1069"/>
        <v>arwan toban44207</v>
      </c>
      <c r="AG3805" s="5" t="str">
        <f t="shared" si="1070"/>
        <v>BMJ 05644207UTARADAY</v>
      </c>
      <c r="AH3805" s="5" t="str">
        <f t="shared" si="1071"/>
        <v>arwan toban44207UTARADAY</v>
      </c>
      <c r="AI3805" s="5" t="str">
        <f t="shared" si="1072"/>
        <v>BMJ 05644207DAY</v>
      </c>
      <c r="AJ3805" s="5" t="str">
        <f t="shared" si="1073"/>
        <v>arwan toban44207DAY</v>
      </c>
      <c r="AK3805" s="5" t="str">
        <f t="shared" si="1074"/>
        <v>arwan tobanBMJ III</v>
      </c>
      <c r="AL3805" s="5" t="str">
        <f t="shared" si="1076"/>
        <v>6UTARA</v>
      </c>
      <c r="AM3805" s="5" t="str">
        <f t="shared" si="1077"/>
        <v>&gt; 6UTARA10 RODA</v>
      </c>
      <c r="AN3805" s="5" t="str">
        <f t="shared" si="1078"/>
        <v>arwan tobanBMJ III&gt; 6UTARA10 RODA</v>
      </c>
      <c r="AO3805" s="5" t="str">
        <f t="shared" si="1079"/>
        <v>arwan toban&gt; 6UTARA10 RODA</v>
      </c>
      <c r="AP3805" s="5" t="str">
        <f t="shared" si="1080"/>
        <v>44207DAY</v>
      </c>
    </row>
    <row r="3806" spans="1:42" x14ac:dyDescent="0.3">
      <c r="A3806" s="33">
        <v>1</v>
      </c>
      <c r="B3806" s="33"/>
      <c r="C3806" s="70">
        <v>44207</v>
      </c>
      <c r="D3806" s="71" t="s">
        <v>19</v>
      </c>
      <c r="E3806" s="70">
        <v>44207</v>
      </c>
      <c r="F3806" s="71">
        <v>5169934</v>
      </c>
      <c r="G3806" s="33" t="s">
        <v>20</v>
      </c>
      <c r="H3806" s="33" t="s">
        <v>21</v>
      </c>
      <c r="I3806" s="33" t="s">
        <v>22</v>
      </c>
      <c r="J3806" s="33" t="s">
        <v>23</v>
      </c>
      <c r="K3806" s="63" t="s">
        <v>71</v>
      </c>
      <c r="L3806" s="32" t="str">
        <f t="shared" si="1063"/>
        <v>FM260JD</v>
      </c>
      <c r="M3806" s="32" t="str">
        <f t="shared" si="1064"/>
        <v>BMJ III</v>
      </c>
      <c r="N3806" s="32" t="str">
        <f t="shared" si="1065"/>
        <v>10 RODA</v>
      </c>
      <c r="O3806" s="146">
        <v>0.75929398148148142</v>
      </c>
      <c r="P3806" s="65">
        <v>0.75929398148148142</v>
      </c>
      <c r="Q3806" s="65"/>
      <c r="R3806" s="66">
        <v>7</v>
      </c>
      <c r="S3806" s="66">
        <v>38200</v>
      </c>
      <c r="T3806" s="66">
        <v>14880</v>
      </c>
      <c r="U3806" s="67">
        <f t="shared" si="1075"/>
        <v>23.32</v>
      </c>
      <c r="V3806" s="66">
        <f t="shared" si="1066"/>
        <v>454600.08</v>
      </c>
      <c r="W3806" s="66" t="str">
        <f t="shared" si="1067"/>
        <v>7 &gt;</v>
      </c>
      <c r="X3806" s="66">
        <f>A3806+SUMIFS(Presensi!F:F,Presensi!E:E,'Entry Data'!AP3806)</f>
        <v>1</v>
      </c>
      <c r="Y3806" s="66">
        <f>IFERROR(INDEX('Retasi Pricing'!F:F,MATCH('Entry Data'!AM3806,'Retasi Pricing'!E:E,0))*X3806,"")</f>
        <v>37750</v>
      </c>
      <c r="Z3806" s="62" t="s">
        <v>26</v>
      </c>
      <c r="AA3806" s="62" t="s">
        <v>27</v>
      </c>
      <c r="AB3806" s="32"/>
      <c r="AC3806" s="32" t="s">
        <v>313</v>
      </c>
      <c r="AD3806" s="32" t="str">
        <f t="shared" si="1068"/>
        <v/>
      </c>
      <c r="AF3806" s="5" t="str">
        <f t="shared" si="1069"/>
        <v>arwan toban44207</v>
      </c>
      <c r="AG3806" s="5" t="str">
        <f t="shared" si="1070"/>
        <v>BMJ 05644207UTARADAY</v>
      </c>
      <c r="AH3806" s="5" t="str">
        <f t="shared" si="1071"/>
        <v>arwan toban44207UTARADAY</v>
      </c>
      <c r="AI3806" s="5" t="str">
        <f t="shared" si="1072"/>
        <v>BMJ 05644207DAY</v>
      </c>
      <c r="AJ3806" s="5" t="str">
        <f t="shared" si="1073"/>
        <v>arwan toban44207DAY</v>
      </c>
      <c r="AK3806" s="5" t="str">
        <f t="shared" si="1074"/>
        <v>arwan tobanBMJ III</v>
      </c>
      <c r="AL3806" s="5" t="str">
        <f t="shared" si="1076"/>
        <v>7UTARA</v>
      </c>
      <c r="AM3806" s="5" t="str">
        <f t="shared" si="1077"/>
        <v>7 &gt;UTARA10 RODA</v>
      </c>
      <c r="AN3806" s="5" t="str">
        <f t="shared" si="1078"/>
        <v>arwan tobanBMJ III7 &gt;UTARA10 RODA</v>
      </c>
      <c r="AO3806" s="5" t="str">
        <f t="shared" si="1079"/>
        <v>arwan toban7 &gt;UTARA10 RODA</v>
      </c>
      <c r="AP3806" s="5" t="str">
        <f t="shared" si="1080"/>
        <v>44207DAY</v>
      </c>
    </row>
    <row r="3807" spans="1:42" x14ac:dyDescent="0.3">
      <c r="A3807" s="33">
        <v>1</v>
      </c>
      <c r="B3807" s="33"/>
      <c r="C3807" s="70">
        <v>44207</v>
      </c>
      <c r="D3807" s="71" t="s">
        <v>19</v>
      </c>
      <c r="E3807" s="70">
        <v>44207</v>
      </c>
      <c r="F3807" s="71">
        <v>5169503</v>
      </c>
      <c r="G3807" s="33" t="s">
        <v>20</v>
      </c>
      <c r="H3807" s="33" t="s">
        <v>21</v>
      </c>
      <c r="I3807" s="33" t="s">
        <v>123</v>
      </c>
      <c r="J3807" s="33" t="s">
        <v>46</v>
      </c>
      <c r="K3807" s="63" t="s">
        <v>73</v>
      </c>
      <c r="L3807" s="32" t="str">
        <f t="shared" si="1063"/>
        <v>FM260JD</v>
      </c>
      <c r="M3807" s="32" t="str">
        <f t="shared" si="1064"/>
        <v>BMJ</v>
      </c>
      <c r="N3807" s="32" t="str">
        <f t="shared" si="1065"/>
        <v>10 RODA</v>
      </c>
      <c r="O3807" s="146">
        <v>0.39535879629629633</v>
      </c>
      <c r="P3807" s="65">
        <v>0.40099537037037036</v>
      </c>
      <c r="Q3807" s="65"/>
      <c r="R3807" s="66">
        <v>1</v>
      </c>
      <c r="S3807" s="66">
        <v>40120</v>
      </c>
      <c r="T3807" s="66">
        <v>14560</v>
      </c>
      <c r="U3807" s="67">
        <f t="shared" si="1075"/>
        <v>25.56</v>
      </c>
      <c r="V3807" s="66">
        <f t="shared" si="1066"/>
        <v>498266.64</v>
      </c>
      <c r="W3807" s="66" t="str">
        <f t="shared" si="1067"/>
        <v>1 &gt; 4</v>
      </c>
      <c r="X3807" s="66">
        <f>A3807+SUMIFS(Presensi!F:F,Presensi!E:E,'Entry Data'!AP3807)</f>
        <v>1</v>
      </c>
      <c r="Y3807" s="66">
        <f>IFERROR(INDEX('Retasi Pricing'!F:F,MATCH('Entry Data'!AM3807,'Retasi Pricing'!E:E,0))*X3807,"")</f>
        <v>25000</v>
      </c>
      <c r="Z3807" s="62" t="s">
        <v>26</v>
      </c>
      <c r="AA3807" s="62" t="s">
        <v>27</v>
      </c>
      <c r="AB3807" s="32"/>
      <c r="AC3807" s="32" t="s">
        <v>376</v>
      </c>
      <c r="AD3807" s="32" t="str">
        <f t="shared" si="1068"/>
        <v/>
      </c>
      <c r="AF3807" s="5" t="str">
        <f t="shared" si="1069"/>
        <v>ahmad saputra44207</v>
      </c>
      <c r="AG3807" s="5" t="str">
        <f t="shared" si="1070"/>
        <v>BMJ 06544207UTARADAY</v>
      </c>
      <c r="AH3807" s="5" t="str">
        <f t="shared" si="1071"/>
        <v>ahmad saputra44207UTARADAY</v>
      </c>
      <c r="AI3807" s="5" t="str">
        <f t="shared" si="1072"/>
        <v>BMJ 06544207DAY</v>
      </c>
      <c r="AJ3807" s="5" t="str">
        <f t="shared" si="1073"/>
        <v>ahmad saputra44207DAY</v>
      </c>
      <c r="AK3807" s="5" t="str">
        <f t="shared" si="1074"/>
        <v>ahmad saputraBMJ</v>
      </c>
      <c r="AL3807" s="5" t="str">
        <f t="shared" si="1076"/>
        <v>1UTARA</v>
      </c>
      <c r="AM3807" s="5" t="str">
        <f t="shared" si="1077"/>
        <v>1 &gt; 4UTARA10 RODA</v>
      </c>
      <c r="AN3807" s="5" t="str">
        <f t="shared" si="1078"/>
        <v>ahmad saputraBMJ1 &gt; 4UTARA10 RODA</v>
      </c>
      <c r="AO3807" s="5" t="str">
        <f t="shared" si="1079"/>
        <v>ahmad saputra1 &gt; 4UTARA10 RODA</v>
      </c>
      <c r="AP3807" s="5" t="str">
        <f t="shared" si="1080"/>
        <v>44207DAY</v>
      </c>
    </row>
    <row r="3808" spans="1:42" x14ac:dyDescent="0.3">
      <c r="A3808" s="33">
        <v>1</v>
      </c>
      <c r="B3808" s="33"/>
      <c r="C3808" s="70">
        <v>44207</v>
      </c>
      <c r="D3808" s="71" t="s">
        <v>19</v>
      </c>
      <c r="E3808" s="70">
        <v>44207</v>
      </c>
      <c r="F3808" s="71">
        <v>5169567</v>
      </c>
      <c r="G3808" s="33" t="s">
        <v>20</v>
      </c>
      <c r="H3808" s="33" t="s">
        <v>21</v>
      </c>
      <c r="I3808" s="33" t="s">
        <v>51</v>
      </c>
      <c r="J3808" s="33" t="s">
        <v>46</v>
      </c>
      <c r="K3808" s="63" t="s">
        <v>73</v>
      </c>
      <c r="L3808" s="32" t="str">
        <f t="shared" si="1063"/>
        <v>FM260JD</v>
      </c>
      <c r="M3808" s="32" t="str">
        <f t="shared" si="1064"/>
        <v>BMJ</v>
      </c>
      <c r="N3808" s="32" t="str">
        <f t="shared" si="1065"/>
        <v>10 RODA</v>
      </c>
      <c r="O3808" s="146">
        <v>0.45230324074074074</v>
      </c>
      <c r="P3808" s="65">
        <v>0.45230324074074074</v>
      </c>
      <c r="Q3808" s="65"/>
      <c r="R3808" s="66">
        <v>2</v>
      </c>
      <c r="S3808" s="66">
        <v>39960</v>
      </c>
      <c r="T3808" s="66">
        <v>14560</v>
      </c>
      <c r="U3808" s="67">
        <f t="shared" si="1075"/>
        <v>25.4</v>
      </c>
      <c r="V3808" s="66">
        <f t="shared" si="1066"/>
        <v>495147.6</v>
      </c>
      <c r="W3808" s="66" t="str">
        <f t="shared" si="1067"/>
        <v>1 &gt; 4</v>
      </c>
      <c r="X3808" s="66">
        <f>A3808+SUMIFS(Presensi!F:F,Presensi!E:E,'Entry Data'!AP3808)</f>
        <v>1</v>
      </c>
      <c r="Y3808" s="66">
        <f>IFERROR(INDEX('Retasi Pricing'!F:F,MATCH('Entry Data'!AM3808,'Retasi Pricing'!E:E,0))*X3808,"")</f>
        <v>25000</v>
      </c>
      <c r="Z3808" s="62" t="s">
        <v>26</v>
      </c>
      <c r="AA3808" s="62" t="s">
        <v>27</v>
      </c>
      <c r="AB3808" s="32"/>
      <c r="AC3808" s="32" t="s">
        <v>376</v>
      </c>
      <c r="AD3808" s="32" t="str">
        <f t="shared" si="1068"/>
        <v/>
      </c>
      <c r="AF3808" s="5" t="str">
        <f t="shared" si="1069"/>
        <v>ahmad saputra44207</v>
      </c>
      <c r="AG3808" s="5" t="str">
        <f t="shared" si="1070"/>
        <v>BMJ 06544207UTARADAY</v>
      </c>
      <c r="AH3808" s="5" t="str">
        <f t="shared" si="1071"/>
        <v>ahmad saputra44207UTARADAY</v>
      </c>
      <c r="AI3808" s="5" t="str">
        <f t="shared" si="1072"/>
        <v>BMJ 06544207DAY</v>
      </c>
      <c r="AJ3808" s="5" t="str">
        <f t="shared" si="1073"/>
        <v>ahmad saputra44207DAY</v>
      </c>
      <c r="AK3808" s="5" t="str">
        <f t="shared" si="1074"/>
        <v>ahmad saputraBMJ</v>
      </c>
      <c r="AL3808" s="5" t="str">
        <f t="shared" si="1076"/>
        <v>2UTARA</v>
      </c>
      <c r="AM3808" s="5" t="str">
        <f t="shared" si="1077"/>
        <v>1 &gt; 4UTARA10 RODA</v>
      </c>
      <c r="AN3808" s="5" t="str">
        <f t="shared" si="1078"/>
        <v>ahmad saputraBMJ1 &gt; 4UTARA10 RODA</v>
      </c>
      <c r="AO3808" s="5" t="str">
        <f t="shared" si="1079"/>
        <v>ahmad saputra1 &gt; 4UTARA10 RODA</v>
      </c>
      <c r="AP3808" s="5" t="str">
        <f t="shared" si="1080"/>
        <v>44207DAY</v>
      </c>
    </row>
    <row r="3809" spans="1:42" x14ac:dyDescent="0.3">
      <c r="A3809" s="33">
        <v>1</v>
      </c>
      <c r="B3809" s="33"/>
      <c r="C3809" s="70">
        <v>44207</v>
      </c>
      <c r="D3809" s="71" t="s">
        <v>19</v>
      </c>
      <c r="E3809" s="70">
        <v>44207</v>
      </c>
      <c r="F3809" s="71">
        <v>5169637</v>
      </c>
      <c r="G3809" s="33" t="s">
        <v>20</v>
      </c>
      <c r="H3809" s="33" t="s">
        <v>21</v>
      </c>
      <c r="I3809" s="33" t="s">
        <v>170</v>
      </c>
      <c r="J3809" s="33" t="s">
        <v>23</v>
      </c>
      <c r="K3809" s="63" t="s">
        <v>73</v>
      </c>
      <c r="L3809" s="32" t="str">
        <f t="shared" si="1063"/>
        <v>FM260JD</v>
      </c>
      <c r="M3809" s="32" t="str">
        <f t="shared" si="1064"/>
        <v>BMJ</v>
      </c>
      <c r="N3809" s="32" t="str">
        <f t="shared" si="1065"/>
        <v>10 RODA</v>
      </c>
      <c r="O3809" s="146">
        <v>0.50649305555555557</v>
      </c>
      <c r="P3809" s="65">
        <v>0.50649305555555557</v>
      </c>
      <c r="Q3809" s="65"/>
      <c r="R3809" s="66">
        <v>3</v>
      </c>
      <c r="S3809" s="66">
        <v>39460</v>
      </c>
      <c r="T3809" s="66">
        <v>14560</v>
      </c>
      <c r="U3809" s="67">
        <f t="shared" si="1075"/>
        <v>24.9</v>
      </c>
      <c r="V3809" s="66">
        <f t="shared" si="1066"/>
        <v>485400.6</v>
      </c>
      <c r="W3809" s="66" t="str">
        <f t="shared" si="1067"/>
        <v>1 &gt; 4</v>
      </c>
      <c r="X3809" s="66">
        <f>A3809+SUMIFS(Presensi!F:F,Presensi!E:E,'Entry Data'!AP3809)</f>
        <v>1</v>
      </c>
      <c r="Y3809" s="66">
        <f>IFERROR(INDEX('Retasi Pricing'!F:F,MATCH('Entry Data'!AM3809,'Retasi Pricing'!E:E,0))*X3809,"")</f>
        <v>25000</v>
      </c>
      <c r="Z3809" s="62" t="s">
        <v>26</v>
      </c>
      <c r="AA3809" s="62" t="s">
        <v>27</v>
      </c>
      <c r="AB3809" s="32"/>
      <c r="AC3809" s="32" t="s">
        <v>376</v>
      </c>
      <c r="AD3809" s="32" t="str">
        <f t="shared" si="1068"/>
        <v/>
      </c>
      <c r="AF3809" s="5" t="str">
        <f t="shared" si="1069"/>
        <v>ahmad saputra44207</v>
      </c>
      <c r="AG3809" s="5" t="str">
        <f t="shared" si="1070"/>
        <v>BMJ 06544207UTARADAY</v>
      </c>
      <c r="AH3809" s="5" t="str">
        <f t="shared" si="1071"/>
        <v>ahmad saputra44207UTARADAY</v>
      </c>
      <c r="AI3809" s="5" t="str">
        <f t="shared" si="1072"/>
        <v>BMJ 06544207DAY</v>
      </c>
      <c r="AJ3809" s="5" t="str">
        <f t="shared" si="1073"/>
        <v>ahmad saputra44207DAY</v>
      </c>
      <c r="AK3809" s="5" t="str">
        <f t="shared" si="1074"/>
        <v>ahmad saputraBMJ</v>
      </c>
      <c r="AL3809" s="5" t="str">
        <f t="shared" si="1076"/>
        <v>3UTARA</v>
      </c>
      <c r="AM3809" s="5" t="str">
        <f t="shared" si="1077"/>
        <v>1 &gt; 4UTARA10 RODA</v>
      </c>
      <c r="AN3809" s="5" t="str">
        <f t="shared" si="1078"/>
        <v>ahmad saputraBMJ1 &gt; 4UTARA10 RODA</v>
      </c>
      <c r="AO3809" s="5" t="str">
        <f t="shared" si="1079"/>
        <v>ahmad saputra1 &gt; 4UTARA10 RODA</v>
      </c>
      <c r="AP3809" s="5" t="str">
        <f t="shared" si="1080"/>
        <v>44207DAY</v>
      </c>
    </row>
    <row r="3810" spans="1:42" x14ac:dyDescent="0.3">
      <c r="A3810" s="33">
        <v>1</v>
      </c>
      <c r="B3810" s="33"/>
      <c r="C3810" s="70">
        <v>44207</v>
      </c>
      <c r="D3810" s="71" t="s">
        <v>19</v>
      </c>
      <c r="E3810" s="70">
        <v>44207</v>
      </c>
      <c r="F3810" s="71">
        <v>5169715</v>
      </c>
      <c r="G3810" s="33" t="s">
        <v>20</v>
      </c>
      <c r="H3810" s="33" t="s">
        <v>21</v>
      </c>
      <c r="I3810" s="33" t="s">
        <v>170</v>
      </c>
      <c r="J3810" s="33" t="s">
        <v>23</v>
      </c>
      <c r="K3810" s="63" t="s">
        <v>73</v>
      </c>
      <c r="L3810" s="32" t="str">
        <f t="shared" si="1063"/>
        <v>FM260JD</v>
      </c>
      <c r="M3810" s="32" t="str">
        <f t="shared" si="1064"/>
        <v>BMJ</v>
      </c>
      <c r="N3810" s="32" t="str">
        <f t="shared" si="1065"/>
        <v>10 RODA</v>
      </c>
      <c r="O3810" s="146">
        <v>0.57306712962962958</v>
      </c>
      <c r="P3810" s="65">
        <v>0.57306712962962958</v>
      </c>
      <c r="Q3810" s="65"/>
      <c r="R3810" s="66">
        <v>4</v>
      </c>
      <c r="S3810" s="66">
        <v>39140</v>
      </c>
      <c r="T3810" s="66">
        <v>14560</v>
      </c>
      <c r="U3810" s="67">
        <f t="shared" si="1075"/>
        <v>24.58</v>
      </c>
      <c r="V3810" s="66">
        <f t="shared" si="1066"/>
        <v>479162.51999999996</v>
      </c>
      <c r="W3810" s="66" t="str">
        <f t="shared" si="1067"/>
        <v>1 &gt; 4</v>
      </c>
      <c r="X3810" s="66">
        <f>A3810+SUMIFS(Presensi!F:F,Presensi!E:E,'Entry Data'!AP3810)</f>
        <v>1</v>
      </c>
      <c r="Y3810" s="66">
        <f>IFERROR(INDEX('Retasi Pricing'!F:F,MATCH('Entry Data'!AM3810,'Retasi Pricing'!E:E,0))*X3810,"")</f>
        <v>25000</v>
      </c>
      <c r="Z3810" s="62" t="s">
        <v>26</v>
      </c>
      <c r="AA3810" s="62" t="s">
        <v>27</v>
      </c>
      <c r="AB3810" s="32"/>
      <c r="AC3810" s="32" t="s">
        <v>376</v>
      </c>
      <c r="AD3810" s="32" t="str">
        <f t="shared" si="1068"/>
        <v/>
      </c>
      <c r="AF3810" s="5" t="str">
        <f t="shared" si="1069"/>
        <v>ahmad saputra44207</v>
      </c>
      <c r="AG3810" s="5" t="str">
        <f t="shared" si="1070"/>
        <v>BMJ 06544207UTARADAY</v>
      </c>
      <c r="AH3810" s="5" t="str">
        <f t="shared" si="1071"/>
        <v>ahmad saputra44207UTARADAY</v>
      </c>
      <c r="AI3810" s="5" t="str">
        <f t="shared" si="1072"/>
        <v>BMJ 06544207DAY</v>
      </c>
      <c r="AJ3810" s="5" t="str">
        <f t="shared" si="1073"/>
        <v>ahmad saputra44207DAY</v>
      </c>
      <c r="AK3810" s="5" t="str">
        <f t="shared" si="1074"/>
        <v>ahmad saputraBMJ</v>
      </c>
      <c r="AL3810" s="5" t="str">
        <f t="shared" si="1076"/>
        <v>4UTARA</v>
      </c>
      <c r="AM3810" s="5" t="str">
        <f t="shared" si="1077"/>
        <v>1 &gt; 4UTARA10 RODA</v>
      </c>
      <c r="AN3810" s="5" t="str">
        <f t="shared" si="1078"/>
        <v>ahmad saputraBMJ1 &gt; 4UTARA10 RODA</v>
      </c>
      <c r="AO3810" s="5" t="str">
        <f t="shared" si="1079"/>
        <v>ahmad saputra1 &gt; 4UTARA10 RODA</v>
      </c>
      <c r="AP3810" s="5" t="str">
        <f t="shared" si="1080"/>
        <v>44207DAY</v>
      </c>
    </row>
    <row r="3811" spans="1:42" x14ac:dyDescent="0.3">
      <c r="A3811" s="33">
        <v>1</v>
      </c>
      <c r="B3811" s="33"/>
      <c r="C3811" s="70">
        <v>44207</v>
      </c>
      <c r="D3811" s="71" t="s">
        <v>19</v>
      </c>
      <c r="E3811" s="70">
        <v>44207</v>
      </c>
      <c r="F3811" s="71">
        <v>5169447</v>
      </c>
      <c r="G3811" s="33" t="s">
        <v>20</v>
      </c>
      <c r="H3811" s="33" t="s">
        <v>21</v>
      </c>
      <c r="I3811" s="33" t="s">
        <v>123</v>
      </c>
      <c r="J3811" s="33" t="s">
        <v>23</v>
      </c>
      <c r="K3811" s="63" t="s">
        <v>75</v>
      </c>
      <c r="L3811" s="32" t="str">
        <f t="shared" si="1063"/>
        <v>FM260JD</v>
      </c>
      <c r="M3811" s="32" t="str">
        <f t="shared" si="1064"/>
        <v>BMJ</v>
      </c>
      <c r="N3811" s="32" t="str">
        <f t="shared" si="1065"/>
        <v>10 RODA</v>
      </c>
      <c r="O3811" s="146">
        <v>0.34702546296296299</v>
      </c>
      <c r="P3811" s="65">
        <v>0.35165509259259259</v>
      </c>
      <c r="Q3811" s="65"/>
      <c r="R3811" s="66">
        <v>1</v>
      </c>
      <c r="S3811" s="66">
        <v>39440</v>
      </c>
      <c r="T3811" s="66">
        <v>14540</v>
      </c>
      <c r="U3811" s="67">
        <f t="shared" si="1075"/>
        <v>24.9</v>
      </c>
      <c r="V3811" s="66">
        <f t="shared" si="1066"/>
        <v>485400.6</v>
      </c>
      <c r="W3811" s="66" t="str">
        <f t="shared" si="1067"/>
        <v>1 &gt; 4</v>
      </c>
      <c r="X3811" s="66">
        <f>A3811+SUMIFS(Presensi!F:F,Presensi!E:E,'Entry Data'!AP3811)</f>
        <v>1</v>
      </c>
      <c r="Y3811" s="66">
        <f>IFERROR(INDEX('Retasi Pricing'!F:F,MATCH('Entry Data'!AM3811,'Retasi Pricing'!E:E,0))*X3811,"")</f>
        <v>25000</v>
      </c>
      <c r="Z3811" s="62" t="s">
        <v>26</v>
      </c>
      <c r="AA3811" s="62" t="s">
        <v>27</v>
      </c>
      <c r="AB3811" s="32"/>
      <c r="AC3811" s="32" t="s">
        <v>202</v>
      </c>
      <c r="AD3811" s="32" t="str">
        <f t="shared" si="1068"/>
        <v/>
      </c>
      <c r="AF3811" s="5" t="str">
        <f t="shared" si="1069"/>
        <v>alusdi44207</v>
      </c>
      <c r="AG3811" s="5" t="str">
        <f t="shared" si="1070"/>
        <v>BMJ 06744207UTARADAY</v>
      </c>
      <c r="AH3811" s="5" t="str">
        <f t="shared" si="1071"/>
        <v>alusdi44207UTARADAY</v>
      </c>
      <c r="AI3811" s="5" t="str">
        <f t="shared" si="1072"/>
        <v>BMJ 06744207DAY</v>
      </c>
      <c r="AJ3811" s="5" t="str">
        <f t="shared" si="1073"/>
        <v>alusdi44207DAY</v>
      </c>
      <c r="AK3811" s="5" t="str">
        <f t="shared" si="1074"/>
        <v>alusdiBMJ</v>
      </c>
      <c r="AL3811" s="5" t="str">
        <f t="shared" si="1076"/>
        <v>1UTARA</v>
      </c>
      <c r="AM3811" s="5" t="str">
        <f t="shared" si="1077"/>
        <v>1 &gt; 4UTARA10 RODA</v>
      </c>
      <c r="AN3811" s="5" t="str">
        <f t="shared" si="1078"/>
        <v>alusdiBMJ1 &gt; 4UTARA10 RODA</v>
      </c>
      <c r="AO3811" s="5" t="str">
        <f t="shared" si="1079"/>
        <v>alusdi1 &gt; 4UTARA10 RODA</v>
      </c>
      <c r="AP3811" s="5" t="str">
        <f t="shared" si="1080"/>
        <v>44207DAY</v>
      </c>
    </row>
    <row r="3812" spans="1:42" x14ac:dyDescent="0.3">
      <c r="A3812" s="33">
        <v>1</v>
      </c>
      <c r="B3812" s="33"/>
      <c r="C3812" s="70">
        <v>44207</v>
      </c>
      <c r="D3812" s="71" t="s">
        <v>19</v>
      </c>
      <c r="E3812" s="70">
        <v>44207</v>
      </c>
      <c r="F3812" s="71">
        <v>5169517</v>
      </c>
      <c r="G3812" s="33" t="s">
        <v>20</v>
      </c>
      <c r="H3812" s="33" t="s">
        <v>21</v>
      </c>
      <c r="I3812" s="33" t="s">
        <v>123</v>
      </c>
      <c r="J3812" s="33" t="s">
        <v>23</v>
      </c>
      <c r="K3812" s="63" t="s">
        <v>75</v>
      </c>
      <c r="L3812" s="32" t="str">
        <f t="shared" si="1063"/>
        <v>FM260JD</v>
      </c>
      <c r="M3812" s="32" t="str">
        <f t="shared" si="1064"/>
        <v>BMJ</v>
      </c>
      <c r="N3812" s="32" t="str">
        <f t="shared" si="1065"/>
        <v>10 RODA</v>
      </c>
      <c r="O3812" s="146">
        <v>0.4060185185185185</v>
      </c>
      <c r="P3812" s="65">
        <v>0.4060185185185185</v>
      </c>
      <c r="Q3812" s="65"/>
      <c r="R3812" s="66">
        <v>2</v>
      </c>
      <c r="S3812" s="66">
        <v>42180</v>
      </c>
      <c r="T3812" s="66">
        <v>14540</v>
      </c>
      <c r="U3812" s="67">
        <f t="shared" si="1075"/>
        <v>27.64</v>
      </c>
      <c r="V3812" s="66">
        <f t="shared" si="1066"/>
        <v>538814.16</v>
      </c>
      <c r="W3812" s="66" t="str">
        <f t="shared" si="1067"/>
        <v>1 &gt; 4</v>
      </c>
      <c r="X3812" s="66">
        <f>A3812+SUMIFS(Presensi!F:F,Presensi!E:E,'Entry Data'!AP3812)</f>
        <v>1</v>
      </c>
      <c r="Y3812" s="66">
        <f>IFERROR(INDEX('Retasi Pricing'!F:F,MATCH('Entry Data'!AM3812,'Retasi Pricing'!E:E,0))*X3812,"")</f>
        <v>25000</v>
      </c>
      <c r="Z3812" s="62" t="s">
        <v>26</v>
      </c>
      <c r="AA3812" s="62" t="s">
        <v>27</v>
      </c>
      <c r="AB3812" s="32"/>
      <c r="AC3812" s="32" t="s">
        <v>202</v>
      </c>
      <c r="AD3812" s="32" t="str">
        <f t="shared" si="1068"/>
        <v/>
      </c>
      <c r="AF3812" s="5" t="str">
        <f t="shared" si="1069"/>
        <v>alusdi44207</v>
      </c>
      <c r="AG3812" s="5" t="str">
        <f t="shared" si="1070"/>
        <v>BMJ 06744207UTARADAY</v>
      </c>
      <c r="AH3812" s="5" t="str">
        <f t="shared" si="1071"/>
        <v>alusdi44207UTARADAY</v>
      </c>
      <c r="AI3812" s="5" t="str">
        <f t="shared" si="1072"/>
        <v>BMJ 06744207DAY</v>
      </c>
      <c r="AJ3812" s="5" t="str">
        <f t="shared" si="1073"/>
        <v>alusdi44207DAY</v>
      </c>
      <c r="AK3812" s="5" t="str">
        <f t="shared" si="1074"/>
        <v>alusdiBMJ</v>
      </c>
      <c r="AL3812" s="5" t="str">
        <f t="shared" si="1076"/>
        <v>2UTARA</v>
      </c>
      <c r="AM3812" s="5" t="str">
        <f t="shared" si="1077"/>
        <v>1 &gt; 4UTARA10 RODA</v>
      </c>
      <c r="AN3812" s="5" t="str">
        <f t="shared" si="1078"/>
        <v>alusdiBMJ1 &gt; 4UTARA10 RODA</v>
      </c>
      <c r="AO3812" s="5" t="str">
        <f t="shared" si="1079"/>
        <v>alusdi1 &gt; 4UTARA10 RODA</v>
      </c>
      <c r="AP3812" s="5" t="str">
        <f t="shared" si="1080"/>
        <v>44207DAY</v>
      </c>
    </row>
    <row r="3813" spans="1:42" x14ac:dyDescent="0.3">
      <c r="A3813" s="33">
        <v>1</v>
      </c>
      <c r="B3813" s="33"/>
      <c r="C3813" s="70">
        <v>44207</v>
      </c>
      <c r="D3813" s="71" t="s">
        <v>19</v>
      </c>
      <c r="E3813" s="70">
        <v>44207</v>
      </c>
      <c r="F3813" s="71">
        <v>5169583</v>
      </c>
      <c r="G3813" s="33" t="s">
        <v>20</v>
      </c>
      <c r="H3813" s="33" t="s">
        <v>21</v>
      </c>
      <c r="I3813" s="33" t="s">
        <v>123</v>
      </c>
      <c r="J3813" s="33" t="s">
        <v>46</v>
      </c>
      <c r="K3813" s="63" t="s">
        <v>75</v>
      </c>
      <c r="L3813" s="32" t="str">
        <f t="shared" si="1063"/>
        <v>FM260JD</v>
      </c>
      <c r="M3813" s="32" t="str">
        <f t="shared" si="1064"/>
        <v>BMJ</v>
      </c>
      <c r="N3813" s="32" t="str">
        <f t="shared" si="1065"/>
        <v>10 RODA</v>
      </c>
      <c r="O3813" s="146">
        <v>0.46278935185185183</v>
      </c>
      <c r="P3813" s="65">
        <v>0.46278935185185183</v>
      </c>
      <c r="Q3813" s="65"/>
      <c r="R3813" s="66">
        <v>3</v>
      </c>
      <c r="S3813" s="66">
        <v>40720</v>
      </c>
      <c r="T3813" s="66">
        <v>14540</v>
      </c>
      <c r="U3813" s="67">
        <f t="shared" si="1075"/>
        <v>26.18</v>
      </c>
      <c r="V3813" s="66">
        <f t="shared" si="1066"/>
        <v>510352.92</v>
      </c>
      <c r="W3813" s="66" t="str">
        <f t="shared" si="1067"/>
        <v>1 &gt; 4</v>
      </c>
      <c r="X3813" s="66">
        <f>A3813+SUMIFS(Presensi!F:F,Presensi!E:E,'Entry Data'!AP3813)</f>
        <v>1</v>
      </c>
      <c r="Y3813" s="66">
        <f>IFERROR(INDEX('Retasi Pricing'!F:F,MATCH('Entry Data'!AM3813,'Retasi Pricing'!E:E,0))*X3813,"")</f>
        <v>25000</v>
      </c>
      <c r="Z3813" s="62" t="s">
        <v>26</v>
      </c>
      <c r="AA3813" s="62" t="s">
        <v>27</v>
      </c>
      <c r="AB3813" s="32"/>
      <c r="AC3813" s="32" t="s">
        <v>202</v>
      </c>
      <c r="AD3813" s="32" t="str">
        <f t="shared" si="1068"/>
        <v/>
      </c>
      <c r="AF3813" s="5" t="str">
        <f t="shared" si="1069"/>
        <v>alusdi44207</v>
      </c>
      <c r="AG3813" s="5" t="str">
        <f t="shared" si="1070"/>
        <v>BMJ 06744207UTARADAY</v>
      </c>
      <c r="AH3813" s="5" t="str">
        <f t="shared" si="1071"/>
        <v>alusdi44207UTARADAY</v>
      </c>
      <c r="AI3813" s="5" t="str">
        <f t="shared" si="1072"/>
        <v>BMJ 06744207DAY</v>
      </c>
      <c r="AJ3813" s="5" t="str">
        <f t="shared" si="1073"/>
        <v>alusdi44207DAY</v>
      </c>
      <c r="AK3813" s="5" t="str">
        <f t="shared" si="1074"/>
        <v>alusdiBMJ</v>
      </c>
      <c r="AL3813" s="5" t="str">
        <f t="shared" si="1076"/>
        <v>3UTARA</v>
      </c>
      <c r="AM3813" s="5" t="str">
        <f t="shared" si="1077"/>
        <v>1 &gt; 4UTARA10 RODA</v>
      </c>
      <c r="AN3813" s="5" t="str">
        <f t="shared" si="1078"/>
        <v>alusdiBMJ1 &gt; 4UTARA10 RODA</v>
      </c>
      <c r="AO3813" s="5" t="str">
        <f t="shared" si="1079"/>
        <v>alusdi1 &gt; 4UTARA10 RODA</v>
      </c>
      <c r="AP3813" s="5" t="str">
        <f t="shared" si="1080"/>
        <v>44207DAY</v>
      </c>
    </row>
    <row r="3814" spans="1:42" x14ac:dyDescent="0.3">
      <c r="A3814" s="33">
        <v>1</v>
      </c>
      <c r="B3814" s="33"/>
      <c r="C3814" s="70">
        <v>44207</v>
      </c>
      <c r="D3814" s="71" t="s">
        <v>19</v>
      </c>
      <c r="E3814" s="70">
        <v>44207</v>
      </c>
      <c r="F3814" s="71">
        <v>5169651</v>
      </c>
      <c r="G3814" s="33" t="s">
        <v>20</v>
      </c>
      <c r="H3814" s="33" t="s">
        <v>21</v>
      </c>
      <c r="I3814" s="33" t="s">
        <v>123</v>
      </c>
      <c r="J3814" s="33" t="s">
        <v>23</v>
      </c>
      <c r="K3814" s="63" t="s">
        <v>75</v>
      </c>
      <c r="L3814" s="32" t="str">
        <f t="shared" si="1063"/>
        <v>FM260JD</v>
      </c>
      <c r="M3814" s="32" t="str">
        <f t="shared" si="1064"/>
        <v>BMJ</v>
      </c>
      <c r="N3814" s="32" t="str">
        <f t="shared" si="1065"/>
        <v>10 RODA</v>
      </c>
      <c r="O3814" s="146">
        <v>0.52028935185185188</v>
      </c>
      <c r="P3814" s="65">
        <v>0.52028935185185188</v>
      </c>
      <c r="Q3814" s="65"/>
      <c r="R3814" s="66">
        <v>4</v>
      </c>
      <c r="S3814" s="66">
        <v>43080</v>
      </c>
      <c r="T3814" s="66">
        <v>14540</v>
      </c>
      <c r="U3814" s="67">
        <f t="shared" si="1075"/>
        <v>28.54</v>
      </c>
      <c r="V3814" s="66">
        <f t="shared" si="1066"/>
        <v>556358.76</v>
      </c>
      <c r="W3814" s="66" t="str">
        <f t="shared" si="1067"/>
        <v>1 &gt; 4</v>
      </c>
      <c r="X3814" s="66">
        <f>A3814+SUMIFS(Presensi!F:F,Presensi!E:E,'Entry Data'!AP3814)</f>
        <v>1</v>
      </c>
      <c r="Y3814" s="66">
        <f>IFERROR(INDEX('Retasi Pricing'!F:F,MATCH('Entry Data'!AM3814,'Retasi Pricing'!E:E,0))*X3814,"")</f>
        <v>25000</v>
      </c>
      <c r="Z3814" s="62" t="s">
        <v>26</v>
      </c>
      <c r="AA3814" s="62" t="s">
        <v>27</v>
      </c>
      <c r="AB3814" s="32"/>
      <c r="AC3814" s="32" t="s">
        <v>202</v>
      </c>
      <c r="AD3814" s="32" t="str">
        <f t="shared" si="1068"/>
        <v/>
      </c>
      <c r="AF3814" s="5" t="str">
        <f t="shared" si="1069"/>
        <v>alusdi44207</v>
      </c>
      <c r="AG3814" s="5" t="str">
        <f t="shared" si="1070"/>
        <v>BMJ 06744207UTARADAY</v>
      </c>
      <c r="AH3814" s="5" t="str">
        <f t="shared" si="1071"/>
        <v>alusdi44207UTARADAY</v>
      </c>
      <c r="AI3814" s="5" t="str">
        <f t="shared" si="1072"/>
        <v>BMJ 06744207DAY</v>
      </c>
      <c r="AJ3814" s="5" t="str">
        <f t="shared" si="1073"/>
        <v>alusdi44207DAY</v>
      </c>
      <c r="AK3814" s="5" t="str">
        <f t="shared" si="1074"/>
        <v>alusdiBMJ</v>
      </c>
      <c r="AL3814" s="5" t="str">
        <f t="shared" si="1076"/>
        <v>4UTARA</v>
      </c>
      <c r="AM3814" s="5" t="str">
        <f t="shared" si="1077"/>
        <v>1 &gt; 4UTARA10 RODA</v>
      </c>
      <c r="AN3814" s="5" t="str">
        <f t="shared" si="1078"/>
        <v>alusdiBMJ1 &gt; 4UTARA10 RODA</v>
      </c>
      <c r="AO3814" s="5" t="str">
        <f t="shared" si="1079"/>
        <v>alusdi1 &gt; 4UTARA10 RODA</v>
      </c>
      <c r="AP3814" s="5" t="str">
        <f t="shared" si="1080"/>
        <v>44207DAY</v>
      </c>
    </row>
    <row r="3815" spans="1:42" x14ac:dyDescent="0.3">
      <c r="A3815" s="33">
        <v>1</v>
      </c>
      <c r="B3815" s="33"/>
      <c r="C3815" s="70">
        <v>44207</v>
      </c>
      <c r="D3815" s="71" t="s">
        <v>19</v>
      </c>
      <c r="E3815" s="70">
        <v>44207</v>
      </c>
      <c r="F3815" s="71">
        <v>5169724</v>
      </c>
      <c r="G3815" s="33" t="s">
        <v>20</v>
      </c>
      <c r="H3815" s="33" t="s">
        <v>21</v>
      </c>
      <c r="I3815" s="33" t="s">
        <v>170</v>
      </c>
      <c r="J3815" s="33" t="s">
        <v>23</v>
      </c>
      <c r="K3815" s="63" t="s">
        <v>75</v>
      </c>
      <c r="L3815" s="32" t="str">
        <f t="shared" si="1063"/>
        <v>FM260JD</v>
      </c>
      <c r="M3815" s="32" t="str">
        <f t="shared" si="1064"/>
        <v>BMJ</v>
      </c>
      <c r="N3815" s="32" t="str">
        <f t="shared" si="1065"/>
        <v>10 RODA</v>
      </c>
      <c r="O3815" s="146">
        <v>0.57803240740740736</v>
      </c>
      <c r="P3815" s="65">
        <v>0.57803240740740736</v>
      </c>
      <c r="Q3815" s="65"/>
      <c r="R3815" s="66">
        <v>5</v>
      </c>
      <c r="S3815" s="66">
        <v>39380</v>
      </c>
      <c r="T3815" s="66">
        <v>14540</v>
      </c>
      <c r="U3815" s="67">
        <f t="shared" si="1075"/>
        <v>24.84</v>
      </c>
      <c r="V3815" s="66">
        <f t="shared" si="1066"/>
        <v>484230.95999999996</v>
      </c>
      <c r="W3815" s="66" t="str">
        <f t="shared" si="1067"/>
        <v>&gt; 5</v>
      </c>
      <c r="X3815" s="66">
        <f>A3815+SUMIFS(Presensi!F:F,Presensi!E:E,'Entry Data'!AP3815)</f>
        <v>1</v>
      </c>
      <c r="Y3815" s="66">
        <f>IFERROR(INDEX('Retasi Pricing'!F:F,MATCH('Entry Data'!AM3815,'Retasi Pricing'!E:E,0))*X3815,"")</f>
        <v>27650</v>
      </c>
      <c r="Z3815" s="62" t="s">
        <v>26</v>
      </c>
      <c r="AA3815" s="62" t="s">
        <v>27</v>
      </c>
      <c r="AB3815" s="32"/>
      <c r="AC3815" s="32" t="s">
        <v>202</v>
      </c>
      <c r="AD3815" s="32" t="str">
        <f t="shared" si="1068"/>
        <v/>
      </c>
      <c r="AF3815" s="5" t="str">
        <f t="shared" si="1069"/>
        <v>alusdi44207</v>
      </c>
      <c r="AG3815" s="5" t="str">
        <f t="shared" si="1070"/>
        <v>BMJ 06744207UTARADAY</v>
      </c>
      <c r="AH3815" s="5" t="str">
        <f t="shared" si="1071"/>
        <v>alusdi44207UTARADAY</v>
      </c>
      <c r="AI3815" s="5" t="str">
        <f t="shared" si="1072"/>
        <v>BMJ 06744207DAY</v>
      </c>
      <c r="AJ3815" s="5" t="str">
        <f t="shared" si="1073"/>
        <v>alusdi44207DAY</v>
      </c>
      <c r="AK3815" s="5" t="str">
        <f t="shared" si="1074"/>
        <v>alusdiBMJ</v>
      </c>
      <c r="AL3815" s="5" t="str">
        <f t="shared" si="1076"/>
        <v>5UTARA</v>
      </c>
      <c r="AM3815" s="5" t="str">
        <f t="shared" si="1077"/>
        <v>&gt; 5UTARA10 RODA</v>
      </c>
      <c r="AN3815" s="5" t="str">
        <f t="shared" si="1078"/>
        <v>alusdiBMJ&gt; 5UTARA10 RODA</v>
      </c>
      <c r="AO3815" s="5" t="str">
        <f t="shared" si="1079"/>
        <v>alusdi&gt; 5UTARA10 RODA</v>
      </c>
      <c r="AP3815" s="5" t="str">
        <f t="shared" si="1080"/>
        <v>44207DAY</v>
      </c>
    </row>
    <row r="3816" spans="1:42" x14ac:dyDescent="0.3">
      <c r="A3816" s="33">
        <v>1</v>
      </c>
      <c r="B3816" s="33"/>
      <c r="C3816" s="70">
        <v>44207</v>
      </c>
      <c r="D3816" s="71" t="s">
        <v>19</v>
      </c>
      <c r="E3816" s="70">
        <v>44207</v>
      </c>
      <c r="F3816" s="71">
        <v>5169790</v>
      </c>
      <c r="G3816" s="33" t="s">
        <v>20</v>
      </c>
      <c r="H3816" s="33" t="s">
        <v>21</v>
      </c>
      <c r="I3816" s="33" t="s">
        <v>51</v>
      </c>
      <c r="J3816" s="33" t="s">
        <v>46</v>
      </c>
      <c r="K3816" s="63" t="s">
        <v>75</v>
      </c>
      <c r="L3816" s="32" t="str">
        <f t="shared" si="1063"/>
        <v>FM260JD</v>
      </c>
      <c r="M3816" s="32" t="str">
        <f t="shared" si="1064"/>
        <v>BMJ</v>
      </c>
      <c r="N3816" s="32" t="str">
        <f t="shared" si="1065"/>
        <v>10 RODA</v>
      </c>
      <c r="O3816" s="146">
        <v>0.63214120370370364</v>
      </c>
      <c r="P3816" s="65">
        <v>0.63214120370370364</v>
      </c>
      <c r="Q3816" s="65"/>
      <c r="R3816" s="66">
        <v>6</v>
      </c>
      <c r="S3816" s="66">
        <v>39300</v>
      </c>
      <c r="T3816" s="66">
        <v>14540</v>
      </c>
      <c r="U3816" s="67">
        <f t="shared" si="1075"/>
        <v>24.76</v>
      </c>
      <c r="V3816" s="66">
        <f t="shared" si="1066"/>
        <v>482671.44000000006</v>
      </c>
      <c r="W3816" s="66" t="str">
        <f t="shared" si="1067"/>
        <v>&gt; 6</v>
      </c>
      <c r="X3816" s="66">
        <f>A3816+SUMIFS(Presensi!F:F,Presensi!E:E,'Entry Data'!AP3816)</f>
        <v>1</v>
      </c>
      <c r="Y3816" s="66">
        <f>IFERROR(INDEX('Retasi Pricing'!F:F,MATCH('Entry Data'!AM3816,'Retasi Pricing'!E:E,0))*X3816,"")</f>
        <v>30800</v>
      </c>
      <c r="Z3816" s="62" t="s">
        <v>26</v>
      </c>
      <c r="AA3816" s="62" t="s">
        <v>27</v>
      </c>
      <c r="AB3816" s="32"/>
      <c r="AC3816" s="32" t="s">
        <v>202</v>
      </c>
      <c r="AD3816" s="32" t="str">
        <f t="shared" si="1068"/>
        <v/>
      </c>
      <c r="AF3816" s="5" t="str">
        <f t="shared" si="1069"/>
        <v>alusdi44207</v>
      </c>
      <c r="AG3816" s="5" t="str">
        <f t="shared" si="1070"/>
        <v>BMJ 06744207UTARADAY</v>
      </c>
      <c r="AH3816" s="5" t="str">
        <f t="shared" si="1071"/>
        <v>alusdi44207UTARADAY</v>
      </c>
      <c r="AI3816" s="5" t="str">
        <f t="shared" si="1072"/>
        <v>BMJ 06744207DAY</v>
      </c>
      <c r="AJ3816" s="5" t="str">
        <f t="shared" si="1073"/>
        <v>alusdi44207DAY</v>
      </c>
      <c r="AK3816" s="5" t="str">
        <f t="shared" si="1074"/>
        <v>alusdiBMJ</v>
      </c>
      <c r="AL3816" s="5" t="str">
        <f t="shared" si="1076"/>
        <v>6UTARA</v>
      </c>
      <c r="AM3816" s="5" t="str">
        <f t="shared" si="1077"/>
        <v>&gt; 6UTARA10 RODA</v>
      </c>
      <c r="AN3816" s="5" t="str">
        <f t="shared" si="1078"/>
        <v>alusdiBMJ&gt; 6UTARA10 RODA</v>
      </c>
      <c r="AO3816" s="5" t="str">
        <f t="shared" si="1079"/>
        <v>alusdi&gt; 6UTARA10 RODA</v>
      </c>
      <c r="AP3816" s="5" t="str">
        <f t="shared" si="1080"/>
        <v>44207DAY</v>
      </c>
    </row>
    <row r="3817" spans="1:42" x14ac:dyDescent="0.3">
      <c r="A3817" s="33">
        <v>1</v>
      </c>
      <c r="B3817" s="33"/>
      <c r="C3817" s="70">
        <v>44207</v>
      </c>
      <c r="D3817" s="71" t="s">
        <v>19</v>
      </c>
      <c r="E3817" s="70">
        <v>44207</v>
      </c>
      <c r="F3817" s="71">
        <v>5169861</v>
      </c>
      <c r="G3817" s="33" t="s">
        <v>20</v>
      </c>
      <c r="H3817" s="33" t="s">
        <v>21</v>
      </c>
      <c r="I3817" s="33" t="s">
        <v>123</v>
      </c>
      <c r="J3817" s="33" t="s">
        <v>46</v>
      </c>
      <c r="K3817" s="63" t="s">
        <v>75</v>
      </c>
      <c r="L3817" s="32" t="str">
        <f t="shared" si="1063"/>
        <v>FM260JD</v>
      </c>
      <c r="M3817" s="32" t="str">
        <f t="shared" si="1064"/>
        <v>BMJ</v>
      </c>
      <c r="N3817" s="32" t="str">
        <f t="shared" si="1065"/>
        <v>10 RODA</v>
      </c>
      <c r="O3817" s="146">
        <v>0.68753472222222223</v>
      </c>
      <c r="P3817" s="65">
        <v>0.68753472222222223</v>
      </c>
      <c r="Q3817" s="65"/>
      <c r="R3817" s="66">
        <v>7</v>
      </c>
      <c r="S3817" s="66">
        <v>38660</v>
      </c>
      <c r="T3817" s="66">
        <v>14540</v>
      </c>
      <c r="U3817" s="67">
        <f t="shared" si="1075"/>
        <v>24.12</v>
      </c>
      <c r="V3817" s="66">
        <f t="shared" si="1066"/>
        <v>470195.27999999997</v>
      </c>
      <c r="W3817" s="66" t="str">
        <f t="shared" si="1067"/>
        <v>7 &gt;</v>
      </c>
      <c r="X3817" s="66">
        <f>A3817+SUMIFS(Presensi!F:F,Presensi!E:E,'Entry Data'!AP3817)</f>
        <v>1</v>
      </c>
      <c r="Y3817" s="66">
        <f>IFERROR(INDEX('Retasi Pricing'!F:F,MATCH('Entry Data'!AM3817,'Retasi Pricing'!E:E,0))*X3817,"")</f>
        <v>37750</v>
      </c>
      <c r="Z3817" s="62" t="s">
        <v>26</v>
      </c>
      <c r="AA3817" s="62" t="s">
        <v>27</v>
      </c>
      <c r="AB3817" s="32"/>
      <c r="AC3817" s="32" t="s">
        <v>202</v>
      </c>
      <c r="AD3817" s="32" t="str">
        <f t="shared" si="1068"/>
        <v/>
      </c>
      <c r="AF3817" s="5" t="str">
        <f t="shared" si="1069"/>
        <v>alusdi44207</v>
      </c>
      <c r="AG3817" s="5" t="str">
        <f t="shared" si="1070"/>
        <v>BMJ 06744207UTARADAY</v>
      </c>
      <c r="AH3817" s="5" t="str">
        <f t="shared" si="1071"/>
        <v>alusdi44207UTARADAY</v>
      </c>
      <c r="AI3817" s="5" t="str">
        <f t="shared" si="1072"/>
        <v>BMJ 06744207DAY</v>
      </c>
      <c r="AJ3817" s="5" t="str">
        <f t="shared" si="1073"/>
        <v>alusdi44207DAY</v>
      </c>
      <c r="AK3817" s="5" t="str">
        <f t="shared" si="1074"/>
        <v>alusdiBMJ</v>
      </c>
      <c r="AL3817" s="5" t="str">
        <f t="shared" si="1076"/>
        <v>7UTARA</v>
      </c>
      <c r="AM3817" s="5" t="str">
        <f t="shared" si="1077"/>
        <v>7 &gt;UTARA10 RODA</v>
      </c>
      <c r="AN3817" s="5" t="str">
        <f t="shared" si="1078"/>
        <v>alusdiBMJ7 &gt;UTARA10 RODA</v>
      </c>
      <c r="AO3817" s="5" t="str">
        <f t="shared" si="1079"/>
        <v>alusdi7 &gt;UTARA10 RODA</v>
      </c>
      <c r="AP3817" s="5" t="str">
        <f t="shared" si="1080"/>
        <v>44207DAY</v>
      </c>
    </row>
    <row r="3818" spans="1:42" x14ac:dyDescent="0.3">
      <c r="A3818" s="33">
        <v>1</v>
      </c>
      <c r="B3818" s="33"/>
      <c r="C3818" s="70">
        <v>44207</v>
      </c>
      <c r="D3818" s="71" t="s">
        <v>19</v>
      </c>
      <c r="E3818" s="70">
        <v>44207</v>
      </c>
      <c r="F3818" s="71">
        <v>5169929</v>
      </c>
      <c r="G3818" s="33" t="s">
        <v>20</v>
      </c>
      <c r="H3818" s="33" t="s">
        <v>21</v>
      </c>
      <c r="I3818" s="33" t="s">
        <v>123</v>
      </c>
      <c r="J3818" s="33" t="s">
        <v>23</v>
      </c>
      <c r="K3818" s="63" t="s">
        <v>75</v>
      </c>
      <c r="L3818" s="32" t="str">
        <f t="shared" si="1063"/>
        <v>FM260JD</v>
      </c>
      <c r="M3818" s="32" t="str">
        <f t="shared" si="1064"/>
        <v>BMJ</v>
      </c>
      <c r="N3818" s="32" t="str">
        <f t="shared" si="1065"/>
        <v>10 RODA</v>
      </c>
      <c r="O3818" s="146">
        <v>0.74390046296296297</v>
      </c>
      <c r="P3818" s="65">
        <v>0.74390046296296297</v>
      </c>
      <c r="Q3818" s="65"/>
      <c r="R3818" s="66">
        <v>8</v>
      </c>
      <c r="S3818" s="66">
        <v>39400</v>
      </c>
      <c r="T3818" s="66">
        <v>14540</v>
      </c>
      <c r="U3818" s="67">
        <f t="shared" si="1075"/>
        <v>24.86</v>
      </c>
      <c r="V3818" s="66">
        <f t="shared" si="1066"/>
        <v>484620.83999999997</v>
      </c>
      <c r="W3818" s="66" t="str">
        <f t="shared" si="1067"/>
        <v>7 &gt;</v>
      </c>
      <c r="X3818" s="66">
        <f>A3818+SUMIFS(Presensi!F:F,Presensi!E:E,'Entry Data'!AP3818)</f>
        <v>1</v>
      </c>
      <c r="Y3818" s="66">
        <f>IFERROR(INDEX('Retasi Pricing'!F:F,MATCH('Entry Data'!AM3818,'Retasi Pricing'!E:E,0))*X3818,"")</f>
        <v>37750</v>
      </c>
      <c r="Z3818" s="62" t="s">
        <v>26</v>
      </c>
      <c r="AA3818" s="62" t="s">
        <v>27</v>
      </c>
      <c r="AB3818" s="32"/>
      <c r="AC3818" s="32" t="s">
        <v>202</v>
      </c>
      <c r="AD3818" s="32" t="str">
        <f t="shared" si="1068"/>
        <v/>
      </c>
      <c r="AF3818" s="5" t="str">
        <f t="shared" si="1069"/>
        <v>alusdi44207</v>
      </c>
      <c r="AG3818" s="5" t="str">
        <f t="shared" si="1070"/>
        <v>BMJ 06744207UTARADAY</v>
      </c>
      <c r="AH3818" s="5" t="str">
        <f t="shared" si="1071"/>
        <v>alusdi44207UTARADAY</v>
      </c>
      <c r="AI3818" s="5" t="str">
        <f t="shared" si="1072"/>
        <v>BMJ 06744207DAY</v>
      </c>
      <c r="AJ3818" s="5" t="str">
        <f t="shared" si="1073"/>
        <v>alusdi44207DAY</v>
      </c>
      <c r="AK3818" s="5" t="str">
        <f t="shared" si="1074"/>
        <v>alusdiBMJ</v>
      </c>
      <c r="AL3818" s="5" t="str">
        <f t="shared" si="1076"/>
        <v>8UTARA</v>
      </c>
      <c r="AM3818" s="5" t="str">
        <f t="shared" si="1077"/>
        <v>7 &gt;UTARA10 RODA</v>
      </c>
      <c r="AN3818" s="5" t="str">
        <f t="shared" si="1078"/>
        <v>alusdiBMJ7 &gt;UTARA10 RODA</v>
      </c>
      <c r="AO3818" s="5" t="str">
        <f t="shared" si="1079"/>
        <v>alusdi7 &gt;UTARA10 RODA</v>
      </c>
      <c r="AP3818" s="5" t="str">
        <f t="shared" si="1080"/>
        <v>44207DAY</v>
      </c>
    </row>
    <row r="3819" spans="1:42" x14ac:dyDescent="0.3">
      <c r="A3819" s="33">
        <v>1</v>
      </c>
      <c r="B3819" s="33"/>
      <c r="C3819" s="70">
        <v>44207</v>
      </c>
      <c r="D3819" s="71" t="s">
        <v>19</v>
      </c>
      <c r="E3819" s="70">
        <v>44207</v>
      </c>
      <c r="F3819" s="71">
        <v>5169444</v>
      </c>
      <c r="G3819" s="33" t="s">
        <v>20</v>
      </c>
      <c r="H3819" s="33" t="s">
        <v>21</v>
      </c>
      <c r="I3819" s="33" t="s">
        <v>51</v>
      </c>
      <c r="J3819" s="33" t="s">
        <v>46</v>
      </c>
      <c r="K3819" s="63" t="s">
        <v>77</v>
      </c>
      <c r="L3819" s="32" t="str">
        <f t="shared" si="1063"/>
        <v>FM260JD</v>
      </c>
      <c r="M3819" s="32" t="str">
        <f t="shared" si="1064"/>
        <v>BMJ</v>
      </c>
      <c r="N3819" s="32" t="str">
        <f t="shared" si="1065"/>
        <v>10 RODA</v>
      </c>
      <c r="O3819" s="146">
        <v>0.34390046296296295</v>
      </c>
      <c r="P3819" s="65">
        <v>0.34815972222222219</v>
      </c>
      <c r="Q3819" s="65"/>
      <c r="R3819" s="66">
        <v>1</v>
      </c>
      <c r="S3819" s="66">
        <v>39600</v>
      </c>
      <c r="T3819" s="66">
        <v>14680</v>
      </c>
      <c r="U3819" s="67">
        <f t="shared" si="1075"/>
        <v>24.92</v>
      </c>
      <c r="V3819" s="66">
        <f t="shared" si="1066"/>
        <v>485790.48000000004</v>
      </c>
      <c r="W3819" s="66" t="str">
        <f t="shared" si="1067"/>
        <v>1 &gt; 4</v>
      </c>
      <c r="X3819" s="66">
        <f>A3819+SUMIFS(Presensi!F:F,Presensi!E:E,'Entry Data'!AP3819)</f>
        <v>1</v>
      </c>
      <c r="Y3819" s="66">
        <f>IFERROR(INDEX('Retasi Pricing'!F:F,MATCH('Entry Data'!AM3819,'Retasi Pricing'!E:E,0))*X3819,"")</f>
        <v>25000</v>
      </c>
      <c r="Z3819" s="62" t="s">
        <v>26</v>
      </c>
      <c r="AA3819" s="62" t="s">
        <v>27</v>
      </c>
      <c r="AB3819" s="32"/>
      <c r="AC3819" s="32" t="s">
        <v>179</v>
      </c>
      <c r="AD3819" s="32" t="str">
        <f t="shared" si="1068"/>
        <v/>
      </c>
      <c r="AF3819" s="5" t="str">
        <f t="shared" si="1069"/>
        <v>imbran husain44207</v>
      </c>
      <c r="AG3819" s="5" t="str">
        <f t="shared" si="1070"/>
        <v>BMJ 06844207UTARADAY</v>
      </c>
      <c r="AH3819" s="5" t="str">
        <f t="shared" si="1071"/>
        <v>imbran husain44207UTARADAY</v>
      </c>
      <c r="AI3819" s="5" t="str">
        <f t="shared" si="1072"/>
        <v>BMJ 06844207DAY</v>
      </c>
      <c r="AJ3819" s="5" t="str">
        <f t="shared" si="1073"/>
        <v>imbran husain44207DAY</v>
      </c>
      <c r="AK3819" s="5" t="str">
        <f t="shared" si="1074"/>
        <v>imbran husainBMJ</v>
      </c>
      <c r="AL3819" s="5" t="str">
        <f t="shared" si="1076"/>
        <v>1UTARA</v>
      </c>
      <c r="AM3819" s="5" t="str">
        <f t="shared" si="1077"/>
        <v>1 &gt; 4UTARA10 RODA</v>
      </c>
      <c r="AN3819" s="5" t="str">
        <f t="shared" si="1078"/>
        <v>imbran husainBMJ1 &gt; 4UTARA10 RODA</v>
      </c>
      <c r="AO3819" s="5" t="str">
        <f t="shared" si="1079"/>
        <v>imbran husain1 &gt; 4UTARA10 RODA</v>
      </c>
      <c r="AP3819" s="5" t="str">
        <f t="shared" si="1080"/>
        <v>44207DAY</v>
      </c>
    </row>
    <row r="3820" spans="1:42" x14ac:dyDescent="0.3">
      <c r="A3820" s="33">
        <v>1</v>
      </c>
      <c r="B3820" s="33"/>
      <c r="C3820" s="70">
        <v>44207</v>
      </c>
      <c r="D3820" s="71" t="s">
        <v>19</v>
      </c>
      <c r="E3820" s="70">
        <v>44207</v>
      </c>
      <c r="F3820" s="71">
        <v>5169510</v>
      </c>
      <c r="G3820" s="33" t="s">
        <v>20</v>
      </c>
      <c r="H3820" s="33" t="s">
        <v>21</v>
      </c>
      <c r="I3820" s="33" t="s">
        <v>123</v>
      </c>
      <c r="J3820" s="33" t="s">
        <v>46</v>
      </c>
      <c r="K3820" s="63" t="s">
        <v>77</v>
      </c>
      <c r="L3820" s="32" t="str">
        <f t="shared" ref="L3820:L3883" si="1081">IFERROR(VLOOKUP(K3820,db_unit,2,FALSE),"")</f>
        <v>FM260JD</v>
      </c>
      <c r="M3820" s="32" t="str">
        <f t="shared" ref="M3820:M3883" si="1082">IFERROR(VLOOKUP(K3820,db_unit,3,FALSE),"")</f>
        <v>BMJ</v>
      </c>
      <c r="N3820" s="32" t="str">
        <f t="shared" ref="N3820:N3883" si="1083">IFERROR(VLOOKUP(K3820,db_unit,4,FALSE),"")</f>
        <v>10 RODA</v>
      </c>
      <c r="O3820" s="146">
        <v>0.40038194444444447</v>
      </c>
      <c r="P3820" s="65">
        <v>0.40038194444444447</v>
      </c>
      <c r="Q3820" s="65"/>
      <c r="R3820" s="66">
        <v>2</v>
      </c>
      <c r="S3820" s="66">
        <v>40320</v>
      </c>
      <c r="T3820" s="66">
        <v>14680</v>
      </c>
      <c r="U3820" s="67">
        <f t="shared" si="1075"/>
        <v>25.64</v>
      </c>
      <c r="V3820" s="66">
        <f t="shared" si="1066"/>
        <v>499826.16000000003</v>
      </c>
      <c r="W3820" s="66" t="str">
        <f t="shared" si="1067"/>
        <v>1 &gt; 4</v>
      </c>
      <c r="X3820" s="66">
        <f>A3820+SUMIFS(Presensi!F:F,Presensi!E:E,'Entry Data'!AP3820)</f>
        <v>1</v>
      </c>
      <c r="Y3820" s="66">
        <f>IFERROR(INDEX('Retasi Pricing'!F:F,MATCH('Entry Data'!AM3820,'Retasi Pricing'!E:E,0))*X3820,"")</f>
        <v>25000</v>
      </c>
      <c r="Z3820" s="62" t="s">
        <v>26</v>
      </c>
      <c r="AA3820" s="62" t="s">
        <v>27</v>
      </c>
      <c r="AB3820" s="32"/>
      <c r="AC3820" s="32" t="s">
        <v>179</v>
      </c>
      <c r="AD3820" s="32" t="str">
        <f t="shared" si="1068"/>
        <v/>
      </c>
      <c r="AF3820" s="5" t="str">
        <f t="shared" si="1069"/>
        <v>imbran husain44207</v>
      </c>
      <c r="AG3820" s="5" t="str">
        <f t="shared" si="1070"/>
        <v>BMJ 06844207UTARADAY</v>
      </c>
      <c r="AH3820" s="5" t="str">
        <f t="shared" si="1071"/>
        <v>imbran husain44207UTARADAY</v>
      </c>
      <c r="AI3820" s="5" t="str">
        <f t="shared" si="1072"/>
        <v>BMJ 06844207DAY</v>
      </c>
      <c r="AJ3820" s="5" t="str">
        <f t="shared" si="1073"/>
        <v>imbran husain44207DAY</v>
      </c>
      <c r="AK3820" s="5" t="str">
        <f t="shared" si="1074"/>
        <v>imbran husainBMJ</v>
      </c>
      <c r="AL3820" s="5" t="str">
        <f t="shared" si="1076"/>
        <v>2UTARA</v>
      </c>
      <c r="AM3820" s="5" t="str">
        <f t="shared" si="1077"/>
        <v>1 &gt; 4UTARA10 RODA</v>
      </c>
      <c r="AN3820" s="5" t="str">
        <f t="shared" si="1078"/>
        <v>imbran husainBMJ1 &gt; 4UTARA10 RODA</v>
      </c>
      <c r="AO3820" s="5" t="str">
        <f t="shared" si="1079"/>
        <v>imbran husain1 &gt; 4UTARA10 RODA</v>
      </c>
      <c r="AP3820" s="5" t="str">
        <f t="shared" si="1080"/>
        <v>44207DAY</v>
      </c>
    </row>
    <row r="3821" spans="1:42" x14ac:dyDescent="0.3">
      <c r="A3821" s="33">
        <v>1</v>
      </c>
      <c r="B3821" s="33"/>
      <c r="C3821" s="70">
        <v>44207</v>
      </c>
      <c r="D3821" s="71" t="s">
        <v>19</v>
      </c>
      <c r="E3821" s="70">
        <v>44207</v>
      </c>
      <c r="F3821" s="71">
        <v>5169569</v>
      </c>
      <c r="G3821" s="33" t="s">
        <v>20</v>
      </c>
      <c r="H3821" s="33" t="s">
        <v>21</v>
      </c>
      <c r="I3821" s="33" t="s">
        <v>123</v>
      </c>
      <c r="J3821" s="33" t="s">
        <v>46</v>
      </c>
      <c r="K3821" s="63" t="s">
        <v>77</v>
      </c>
      <c r="L3821" s="32" t="str">
        <f t="shared" si="1081"/>
        <v>FM260JD</v>
      </c>
      <c r="M3821" s="32" t="str">
        <f t="shared" si="1082"/>
        <v>BMJ</v>
      </c>
      <c r="N3821" s="32" t="str">
        <f t="shared" si="1083"/>
        <v>10 RODA</v>
      </c>
      <c r="O3821" s="146">
        <v>0.45380787037037035</v>
      </c>
      <c r="P3821" s="65">
        <v>0.45380787037037035</v>
      </c>
      <c r="Q3821" s="65"/>
      <c r="R3821" s="66">
        <v>3</v>
      </c>
      <c r="S3821" s="66">
        <v>40200</v>
      </c>
      <c r="T3821" s="66">
        <v>14680</v>
      </c>
      <c r="U3821" s="67">
        <f t="shared" si="1075"/>
        <v>25.52</v>
      </c>
      <c r="V3821" s="66">
        <f t="shared" si="1066"/>
        <v>497486.87999999995</v>
      </c>
      <c r="W3821" s="66" t="str">
        <f t="shared" si="1067"/>
        <v>1 &gt; 4</v>
      </c>
      <c r="X3821" s="66">
        <f>A3821+SUMIFS(Presensi!F:F,Presensi!E:E,'Entry Data'!AP3821)</f>
        <v>1</v>
      </c>
      <c r="Y3821" s="66">
        <f>IFERROR(INDEX('Retasi Pricing'!F:F,MATCH('Entry Data'!AM3821,'Retasi Pricing'!E:E,0))*X3821,"")</f>
        <v>25000</v>
      </c>
      <c r="Z3821" s="62" t="s">
        <v>26</v>
      </c>
      <c r="AA3821" s="62" t="s">
        <v>27</v>
      </c>
      <c r="AB3821" s="32"/>
      <c r="AC3821" s="32" t="s">
        <v>179</v>
      </c>
      <c r="AD3821" s="32" t="str">
        <f t="shared" si="1068"/>
        <v/>
      </c>
      <c r="AF3821" s="5" t="str">
        <f t="shared" si="1069"/>
        <v>imbran husain44207</v>
      </c>
      <c r="AG3821" s="5" t="str">
        <f t="shared" si="1070"/>
        <v>BMJ 06844207UTARADAY</v>
      </c>
      <c r="AH3821" s="5" t="str">
        <f t="shared" si="1071"/>
        <v>imbran husain44207UTARADAY</v>
      </c>
      <c r="AI3821" s="5" t="str">
        <f t="shared" si="1072"/>
        <v>BMJ 06844207DAY</v>
      </c>
      <c r="AJ3821" s="5" t="str">
        <f t="shared" si="1073"/>
        <v>imbran husain44207DAY</v>
      </c>
      <c r="AK3821" s="5" t="str">
        <f t="shared" si="1074"/>
        <v>imbran husainBMJ</v>
      </c>
      <c r="AL3821" s="5" t="str">
        <f t="shared" si="1076"/>
        <v>3UTARA</v>
      </c>
      <c r="AM3821" s="5" t="str">
        <f t="shared" si="1077"/>
        <v>1 &gt; 4UTARA10 RODA</v>
      </c>
      <c r="AN3821" s="5" t="str">
        <f t="shared" si="1078"/>
        <v>imbran husainBMJ1 &gt; 4UTARA10 RODA</v>
      </c>
      <c r="AO3821" s="5" t="str">
        <f t="shared" si="1079"/>
        <v>imbran husain1 &gt; 4UTARA10 RODA</v>
      </c>
      <c r="AP3821" s="5" t="str">
        <f t="shared" si="1080"/>
        <v>44207DAY</v>
      </c>
    </row>
    <row r="3822" spans="1:42" x14ac:dyDescent="0.3">
      <c r="A3822" s="33">
        <v>1</v>
      </c>
      <c r="B3822" s="33"/>
      <c r="C3822" s="70">
        <v>44207</v>
      </c>
      <c r="D3822" s="71" t="s">
        <v>19</v>
      </c>
      <c r="E3822" s="70">
        <v>44207</v>
      </c>
      <c r="F3822" s="71">
        <v>5169640</v>
      </c>
      <c r="G3822" s="33" t="s">
        <v>20</v>
      </c>
      <c r="H3822" s="33" t="s">
        <v>21</v>
      </c>
      <c r="I3822" s="33" t="s">
        <v>123</v>
      </c>
      <c r="J3822" s="33" t="s">
        <v>23</v>
      </c>
      <c r="K3822" s="63" t="s">
        <v>77</v>
      </c>
      <c r="L3822" s="32" t="str">
        <f t="shared" si="1081"/>
        <v>FM260JD</v>
      </c>
      <c r="M3822" s="32" t="str">
        <f t="shared" si="1082"/>
        <v>BMJ</v>
      </c>
      <c r="N3822" s="32" t="str">
        <f t="shared" si="1083"/>
        <v>10 RODA</v>
      </c>
      <c r="O3822" s="146">
        <v>0.50799768518518518</v>
      </c>
      <c r="P3822" s="65">
        <v>0.50799768518518518</v>
      </c>
      <c r="Q3822" s="65"/>
      <c r="R3822" s="66">
        <v>4</v>
      </c>
      <c r="S3822" s="66">
        <v>40360</v>
      </c>
      <c r="T3822" s="66">
        <v>14680</v>
      </c>
      <c r="U3822" s="67">
        <f t="shared" si="1075"/>
        <v>25.68</v>
      </c>
      <c r="V3822" s="66">
        <f t="shared" si="1066"/>
        <v>500605.92</v>
      </c>
      <c r="W3822" s="66" t="str">
        <f t="shared" si="1067"/>
        <v>1 &gt; 4</v>
      </c>
      <c r="X3822" s="66">
        <f>A3822+SUMIFS(Presensi!F:F,Presensi!E:E,'Entry Data'!AP3822)</f>
        <v>1</v>
      </c>
      <c r="Y3822" s="66">
        <f>IFERROR(INDEX('Retasi Pricing'!F:F,MATCH('Entry Data'!AM3822,'Retasi Pricing'!E:E,0))*X3822,"")</f>
        <v>25000</v>
      </c>
      <c r="Z3822" s="62" t="s">
        <v>26</v>
      </c>
      <c r="AA3822" s="62" t="s">
        <v>27</v>
      </c>
      <c r="AB3822" s="32"/>
      <c r="AC3822" s="32" t="s">
        <v>179</v>
      </c>
      <c r="AD3822" s="32" t="str">
        <f t="shared" si="1068"/>
        <v/>
      </c>
      <c r="AF3822" s="5" t="str">
        <f t="shared" si="1069"/>
        <v>imbran husain44207</v>
      </c>
      <c r="AG3822" s="5" t="str">
        <f t="shared" si="1070"/>
        <v>BMJ 06844207UTARADAY</v>
      </c>
      <c r="AH3822" s="5" t="str">
        <f t="shared" si="1071"/>
        <v>imbran husain44207UTARADAY</v>
      </c>
      <c r="AI3822" s="5" t="str">
        <f t="shared" si="1072"/>
        <v>BMJ 06844207DAY</v>
      </c>
      <c r="AJ3822" s="5" t="str">
        <f t="shared" si="1073"/>
        <v>imbran husain44207DAY</v>
      </c>
      <c r="AK3822" s="5" t="str">
        <f t="shared" si="1074"/>
        <v>imbran husainBMJ</v>
      </c>
      <c r="AL3822" s="5" t="str">
        <f t="shared" si="1076"/>
        <v>4UTARA</v>
      </c>
      <c r="AM3822" s="5" t="str">
        <f t="shared" si="1077"/>
        <v>1 &gt; 4UTARA10 RODA</v>
      </c>
      <c r="AN3822" s="5" t="str">
        <f t="shared" si="1078"/>
        <v>imbran husainBMJ1 &gt; 4UTARA10 RODA</v>
      </c>
      <c r="AO3822" s="5" t="str">
        <f t="shared" si="1079"/>
        <v>imbran husain1 &gt; 4UTARA10 RODA</v>
      </c>
      <c r="AP3822" s="5" t="str">
        <f t="shared" si="1080"/>
        <v>44207DAY</v>
      </c>
    </row>
    <row r="3823" spans="1:42" x14ac:dyDescent="0.3">
      <c r="A3823" s="33">
        <v>1</v>
      </c>
      <c r="B3823" s="33"/>
      <c r="C3823" s="70">
        <v>44207</v>
      </c>
      <c r="D3823" s="71" t="s">
        <v>19</v>
      </c>
      <c r="E3823" s="70">
        <v>44207</v>
      </c>
      <c r="F3823" s="71">
        <v>5169706</v>
      </c>
      <c r="G3823" s="33" t="s">
        <v>20</v>
      </c>
      <c r="H3823" s="33" t="s">
        <v>21</v>
      </c>
      <c r="I3823" s="33" t="s">
        <v>170</v>
      </c>
      <c r="J3823" s="33" t="s">
        <v>23</v>
      </c>
      <c r="K3823" s="63" t="s">
        <v>77</v>
      </c>
      <c r="L3823" s="32" t="str">
        <f t="shared" si="1081"/>
        <v>FM260JD</v>
      </c>
      <c r="M3823" s="32" t="str">
        <f t="shared" si="1082"/>
        <v>BMJ</v>
      </c>
      <c r="N3823" s="32" t="str">
        <f t="shared" si="1083"/>
        <v>10 RODA</v>
      </c>
      <c r="O3823" s="146">
        <v>0.56704861111111116</v>
      </c>
      <c r="P3823" s="65">
        <v>0.56704861111111116</v>
      </c>
      <c r="Q3823" s="65"/>
      <c r="R3823" s="66">
        <v>5</v>
      </c>
      <c r="S3823" s="66">
        <v>38960</v>
      </c>
      <c r="T3823" s="66">
        <v>14680</v>
      </c>
      <c r="U3823" s="67">
        <f t="shared" si="1075"/>
        <v>24.28</v>
      </c>
      <c r="V3823" s="66">
        <f t="shared" si="1066"/>
        <v>473314.32</v>
      </c>
      <c r="W3823" s="66" t="str">
        <f t="shared" si="1067"/>
        <v>&gt; 5</v>
      </c>
      <c r="X3823" s="66">
        <f>A3823+SUMIFS(Presensi!F:F,Presensi!E:E,'Entry Data'!AP3823)</f>
        <v>1</v>
      </c>
      <c r="Y3823" s="66">
        <f>IFERROR(INDEX('Retasi Pricing'!F:F,MATCH('Entry Data'!AM3823,'Retasi Pricing'!E:E,0))*X3823,"")</f>
        <v>27650</v>
      </c>
      <c r="Z3823" s="62" t="s">
        <v>26</v>
      </c>
      <c r="AA3823" s="62" t="s">
        <v>27</v>
      </c>
      <c r="AB3823" s="32"/>
      <c r="AC3823" s="32" t="s">
        <v>179</v>
      </c>
      <c r="AD3823" s="32" t="str">
        <f t="shared" si="1068"/>
        <v/>
      </c>
      <c r="AF3823" s="5" t="str">
        <f t="shared" si="1069"/>
        <v>imbran husain44207</v>
      </c>
      <c r="AG3823" s="5" t="str">
        <f t="shared" si="1070"/>
        <v>BMJ 06844207UTARADAY</v>
      </c>
      <c r="AH3823" s="5" t="str">
        <f t="shared" si="1071"/>
        <v>imbran husain44207UTARADAY</v>
      </c>
      <c r="AI3823" s="5" t="str">
        <f t="shared" si="1072"/>
        <v>BMJ 06844207DAY</v>
      </c>
      <c r="AJ3823" s="5" t="str">
        <f t="shared" si="1073"/>
        <v>imbran husain44207DAY</v>
      </c>
      <c r="AK3823" s="5" t="str">
        <f t="shared" si="1074"/>
        <v>imbran husainBMJ</v>
      </c>
      <c r="AL3823" s="5" t="str">
        <f t="shared" si="1076"/>
        <v>5UTARA</v>
      </c>
      <c r="AM3823" s="5" t="str">
        <f t="shared" si="1077"/>
        <v>&gt; 5UTARA10 RODA</v>
      </c>
      <c r="AN3823" s="5" t="str">
        <f t="shared" si="1078"/>
        <v>imbran husainBMJ&gt; 5UTARA10 RODA</v>
      </c>
      <c r="AO3823" s="5" t="str">
        <f t="shared" si="1079"/>
        <v>imbran husain&gt; 5UTARA10 RODA</v>
      </c>
      <c r="AP3823" s="5" t="str">
        <f t="shared" si="1080"/>
        <v>44207DAY</v>
      </c>
    </row>
    <row r="3824" spans="1:42" x14ac:dyDescent="0.3">
      <c r="A3824" s="33">
        <v>1</v>
      </c>
      <c r="B3824" s="33"/>
      <c r="C3824" s="70">
        <v>44207</v>
      </c>
      <c r="D3824" s="71" t="s">
        <v>19</v>
      </c>
      <c r="E3824" s="70">
        <v>44207</v>
      </c>
      <c r="F3824" s="71">
        <v>5169792</v>
      </c>
      <c r="G3824" s="33" t="s">
        <v>20</v>
      </c>
      <c r="H3824" s="33" t="s">
        <v>21</v>
      </c>
      <c r="I3824" s="33" t="s">
        <v>170</v>
      </c>
      <c r="J3824" s="33" t="s">
        <v>23</v>
      </c>
      <c r="K3824" s="63" t="s">
        <v>77</v>
      </c>
      <c r="L3824" s="32" t="str">
        <f t="shared" si="1081"/>
        <v>FM260JD</v>
      </c>
      <c r="M3824" s="32" t="str">
        <f t="shared" si="1082"/>
        <v>BMJ</v>
      </c>
      <c r="N3824" s="32" t="str">
        <f t="shared" si="1083"/>
        <v>10 RODA</v>
      </c>
      <c r="O3824" s="146">
        <v>0.63310185185185186</v>
      </c>
      <c r="P3824" s="65">
        <v>0.63310185185185186</v>
      </c>
      <c r="Q3824" s="65"/>
      <c r="R3824" s="66">
        <v>6</v>
      </c>
      <c r="S3824" s="66">
        <v>39160</v>
      </c>
      <c r="T3824" s="66">
        <v>14680</v>
      </c>
      <c r="U3824" s="67">
        <f t="shared" si="1075"/>
        <v>24.48</v>
      </c>
      <c r="V3824" s="66">
        <f t="shared" si="1066"/>
        <v>477213.12000000005</v>
      </c>
      <c r="W3824" s="66" t="str">
        <f t="shared" si="1067"/>
        <v>&gt; 6</v>
      </c>
      <c r="X3824" s="66">
        <f>A3824+SUMIFS(Presensi!F:F,Presensi!E:E,'Entry Data'!AP3824)</f>
        <v>1</v>
      </c>
      <c r="Y3824" s="66">
        <f>IFERROR(INDEX('Retasi Pricing'!F:F,MATCH('Entry Data'!AM3824,'Retasi Pricing'!E:E,0))*X3824,"")</f>
        <v>30800</v>
      </c>
      <c r="Z3824" s="62" t="s">
        <v>26</v>
      </c>
      <c r="AA3824" s="62" t="s">
        <v>27</v>
      </c>
      <c r="AB3824" s="32"/>
      <c r="AC3824" s="32" t="s">
        <v>179</v>
      </c>
      <c r="AD3824" s="32" t="str">
        <f t="shared" si="1068"/>
        <v/>
      </c>
      <c r="AF3824" s="5" t="str">
        <f t="shared" si="1069"/>
        <v>imbran husain44207</v>
      </c>
      <c r="AG3824" s="5" t="str">
        <f t="shared" si="1070"/>
        <v>BMJ 06844207UTARADAY</v>
      </c>
      <c r="AH3824" s="5" t="str">
        <f t="shared" si="1071"/>
        <v>imbran husain44207UTARADAY</v>
      </c>
      <c r="AI3824" s="5" t="str">
        <f t="shared" si="1072"/>
        <v>BMJ 06844207DAY</v>
      </c>
      <c r="AJ3824" s="5" t="str">
        <f t="shared" si="1073"/>
        <v>imbran husain44207DAY</v>
      </c>
      <c r="AK3824" s="5" t="str">
        <f t="shared" si="1074"/>
        <v>imbran husainBMJ</v>
      </c>
      <c r="AL3824" s="5" t="str">
        <f t="shared" si="1076"/>
        <v>6UTARA</v>
      </c>
      <c r="AM3824" s="5" t="str">
        <f t="shared" si="1077"/>
        <v>&gt; 6UTARA10 RODA</v>
      </c>
      <c r="AN3824" s="5" t="str">
        <f t="shared" si="1078"/>
        <v>imbran husainBMJ&gt; 6UTARA10 RODA</v>
      </c>
      <c r="AO3824" s="5" t="str">
        <f t="shared" si="1079"/>
        <v>imbran husain&gt; 6UTARA10 RODA</v>
      </c>
      <c r="AP3824" s="5" t="str">
        <f t="shared" si="1080"/>
        <v>44207DAY</v>
      </c>
    </row>
    <row r="3825" spans="1:42" x14ac:dyDescent="0.3">
      <c r="A3825" s="33">
        <v>1</v>
      </c>
      <c r="B3825" s="33"/>
      <c r="C3825" s="70">
        <v>44207</v>
      </c>
      <c r="D3825" s="71" t="s">
        <v>19</v>
      </c>
      <c r="E3825" s="70">
        <v>44207</v>
      </c>
      <c r="F3825" s="71">
        <v>5169856</v>
      </c>
      <c r="G3825" s="33" t="s">
        <v>20</v>
      </c>
      <c r="H3825" s="33" t="s">
        <v>21</v>
      </c>
      <c r="I3825" s="33" t="s">
        <v>22</v>
      </c>
      <c r="J3825" s="33" t="s">
        <v>23</v>
      </c>
      <c r="K3825" s="63" t="s">
        <v>77</v>
      </c>
      <c r="L3825" s="32" t="str">
        <f t="shared" si="1081"/>
        <v>FM260JD</v>
      </c>
      <c r="M3825" s="32" t="str">
        <f t="shared" si="1082"/>
        <v>BMJ</v>
      </c>
      <c r="N3825" s="32" t="str">
        <f t="shared" si="1083"/>
        <v>10 RODA</v>
      </c>
      <c r="O3825" s="146">
        <v>0.68545138888888879</v>
      </c>
      <c r="P3825" s="65">
        <v>0.68545138888888879</v>
      </c>
      <c r="Q3825" s="65"/>
      <c r="R3825" s="66">
        <v>7</v>
      </c>
      <c r="S3825" s="66">
        <v>39320</v>
      </c>
      <c r="T3825" s="66">
        <v>14680</v>
      </c>
      <c r="U3825" s="67">
        <f t="shared" si="1075"/>
        <v>24.64</v>
      </c>
      <c r="V3825" s="66">
        <f t="shared" si="1066"/>
        <v>480332.16000000003</v>
      </c>
      <c r="W3825" s="66" t="str">
        <f t="shared" si="1067"/>
        <v>7 &gt;</v>
      </c>
      <c r="X3825" s="66">
        <f>A3825+SUMIFS(Presensi!F:F,Presensi!E:E,'Entry Data'!AP3825)</f>
        <v>1</v>
      </c>
      <c r="Y3825" s="66">
        <f>IFERROR(INDEX('Retasi Pricing'!F:F,MATCH('Entry Data'!AM3825,'Retasi Pricing'!E:E,0))*X3825,"")</f>
        <v>37750</v>
      </c>
      <c r="Z3825" s="62" t="s">
        <v>26</v>
      </c>
      <c r="AA3825" s="62" t="s">
        <v>27</v>
      </c>
      <c r="AB3825" s="32"/>
      <c r="AC3825" s="32" t="s">
        <v>179</v>
      </c>
      <c r="AD3825" s="32" t="str">
        <f t="shared" si="1068"/>
        <v/>
      </c>
      <c r="AF3825" s="5" t="str">
        <f t="shared" si="1069"/>
        <v>imbran husain44207</v>
      </c>
      <c r="AG3825" s="5" t="str">
        <f t="shared" si="1070"/>
        <v>BMJ 06844207UTARADAY</v>
      </c>
      <c r="AH3825" s="5" t="str">
        <f t="shared" si="1071"/>
        <v>imbran husain44207UTARADAY</v>
      </c>
      <c r="AI3825" s="5" t="str">
        <f t="shared" si="1072"/>
        <v>BMJ 06844207DAY</v>
      </c>
      <c r="AJ3825" s="5" t="str">
        <f t="shared" si="1073"/>
        <v>imbran husain44207DAY</v>
      </c>
      <c r="AK3825" s="5" t="str">
        <f t="shared" si="1074"/>
        <v>imbran husainBMJ</v>
      </c>
      <c r="AL3825" s="5" t="str">
        <f t="shared" si="1076"/>
        <v>7UTARA</v>
      </c>
      <c r="AM3825" s="5" t="str">
        <f t="shared" si="1077"/>
        <v>7 &gt;UTARA10 RODA</v>
      </c>
      <c r="AN3825" s="5" t="str">
        <f t="shared" si="1078"/>
        <v>imbran husainBMJ7 &gt;UTARA10 RODA</v>
      </c>
      <c r="AO3825" s="5" t="str">
        <f t="shared" si="1079"/>
        <v>imbran husain7 &gt;UTARA10 RODA</v>
      </c>
      <c r="AP3825" s="5" t="str">
        <f t="shared" si="1080"/>
        <v>44207DAY</v>
      </c>
    </row>
    <row r="3826" spans="1:42" x14ac:dyDescent="0.3">
      <c r="A3826" s="33">
        <v>1</v>
      </c>
      <c r="B3826" s="33"/>
      <c r="C3826" s="70">
        <v>44207</v>
      </c>
      <c r="D3826" s="71" t="s">
        <v>19</v>
      </c>
      <c r="E3826" s="70">
        <v>44207</v>
      </c>
      <c r="F3826" s="71">
        <v>5169925</v>
      </c>
      <c r="G3826" s="33" t="s">
        <v>20</v>
      </c>
      <c r="H3826" s="33" t="s">
        <v>21</v>
      </c>
      <c r="I3826" s="33" t="s">
        <v>22</v>
      </c>
      <c r="J3826" s="33" t="s">
        <v>23</v>
      </c>
      <c r="K3826" s="63" t="s">
        <v>77</v>
      </c>
      <c r="L3826" s="32" t="str">
        <f t="shared" si="1081"/>
        <v>FM260JD</v>
      </c>
      <c r="M3826" s="32" t="str">
        <f t="shared" si="1082"/>
        <v>BMJ</v>
      </c>
      <c r="N3826" s="32" t="str">
        <f t="shared" si="1083"/>
        <v>10 RODA</v>
      </c>
      <c r="O3826" s="146">
        <v>0.74130787037037038</v>
      </c>
      <c r="P3826" s="65">
        <v>0.74130787037037038</v>
      </c>
      <c r="Q3826" s="65"/>
      <c r="R3826" s="66">
        <v>8</v>
      </c>
      <c r="S3826" s="66">
        <v>39340</v>
      </c>
      <c r="T3826" s="66">
        <v>14680</v>
      </c>
      <c r="U3826" s="67">
        <f t="shared" si="1075"/>
        <v>24.66</v>
      </c>
      <c r="V3826" s="66">
        <f t="shared" si="1066"/>
        <v>480722.04000000004</v>
      </c>
      <c r="W3826" s="66" t="str">
        <f t="shared" si="1067"/>
        <v>7 &gt;</v>
      </c>
      <c r="X3826" s="66">
        <f>A3826+SUMIFS(Presensi!F:F,Presensi!E:E,'Entry Data'!AP3826)</f>
        <v>1</v>
      </c>
      <c r="Y3826" s="66">
        <f>IFERROR(INDEX('Retasi Pricing'!F:F,MATCH('Entry Data'!AM3826,'Retasi Pricing'!E:E,0))*X3826,"")</f>
        <v>37750</v>
      </c>
      <c r="Z3826" s="62" t="s">
        <v>26</v>
      </c>
      <c r="AA3826" s="62" t="s">
        <v>27</v>
      </c>
      <c r="AB3826" s="32"/>
      <c r="AC3826" s="32" t="s">
        <v>179</v>
      </c>
      <c r="AD3826" s="32" t="str">
        <f t="shared" si="1068"/>
        <v/>
      </c>
      <c r="AF3826" s="5" t="str">
        <f t="shared" si="1069"/>
        <v>imbran husain44207</v>
      </c>
      <c r="AG3826" s="5" t="str">
        <f t="shared" si="1070"/>
        <v>BMJ 06844207UTARADAY</v>
      </c>
      <c r="AH3826" s="5" t="str">
        <f t="shared" si="1071"/>
        <v>imbran husain44207UTARADAY</v>
      </c>
      <c r="AI3826" s="5" t="str">
        <f t="shared" si="1072"/>
        <v>BMJ 06844207DAY</v>
      </c>
      <c r="AJ3826" s="5" t="str">
        <f t="shared" si="1073"/>
        <v>imbran husain44207DAY</v>
      </c>
      <c r="AK3826" s="5" t="str">
        <f t="shared" si="1074"/>
        <v>imbran husainBMJ</v>
      </c>
      <c r="AL3826" s="5" t="str">
        <f t="shared" si="1076"/>
        <v>8UTARA</v>
      </c>
      <c r="AM3826" s="5" t="str">
        <f t="shared" si="1077"/>
        <v>7 &gt;UTARA10 RODA</v>
      </c>
      <c r="AN3826" s="5" t="str">
        <f t="shared" si="1078"/>
        <v>imbran husainBMJ7 &gt;UTARA10 RODA</v>
      </c>
      <c r="AO3826" s="5" t="str">
        <f t="shared" si="1079"/>
        <v>imbran husain7 &gt;UTARA10 RODA</v>
      </c>
      <c r="AP3826" s="5" t="str">
        <f t="shared" si="1080"/>
        <v>44207DAY</v>
      </c>
    </row>
    <row r="3827" spans="1:42" x14ac:dyDescent="0.3">
      <c r="A3827" s="33">
        <v>1</v>
      </c>
      <c r="B3827" s="33"/>
      <c r="C3827" s="70">
        <v>44207</v>
      </c>
      <c r="D3827" s="71" t="s">
        <v>19</v>
      </c>
      <c r="E3827" s="70">
        <v>44207</v>
      </c>
      <c r="F3827" s="71">
        <v>5169459</v>
      </c>
      <c r="G3827" s="33" t="s">
        <v>20</v>
      </c>
      <c r="H3827" s="33" t="s">
        <v>21</v>
      </c>
      <c r="I3827" s="33" t="s">
        <v>51</v>
      </c>
      <c r="J3827" s="33" t="s">
        <v>46</v>
      </c>
      <c r="K3827" s="63" t="s">
        <v>78</v>
      </c>
      <c r="L3827" s="32" t="str">
        <f t="shared" si="1081"/>
        <v>FM260JD</v>
      </c>
      <c r="M3827" s="32" t="str">
        <f t="shared" si="1082"/>
        <v>BMJ</v>
      </c>
      <c r="N3827" s="32" t="str">
        <f t="shared" si="1083"/>
        <v>10 RODA</v>
      </c>
      <c r="O3827" s="146">
        <v>0.36032407407407407</v>
      </c>
      <c r="P3827" s="65">
        <v>0.3692361111111111</v>
      </c>
      <c r="Q3827" s="65"/>
      <c r="R3827" s="66">
        <v>1</v>
      </c>
      <c r="S3827" s="66">
        <v>39500</v>
      </c>
      <c r="T3827" s="66">
        <v>14680</v>
      </c>
      <c r="U3827" s="67">
        <f t="shared" si="1075"/>
        <v>24.82</v>
      </c>
      <c r="V3827" s="66">
        <f t="shared" si="1066"/>
        <v>483841.08</v>
      </c>
      <c r="W3827" s="66" t="str">
        <f t="shared" si="1067"/>
        <v>1 &gt; 4</v>
      </c>
      <c r="X3827" s="66">
        <f>A3827+SUMIFS(Presensi!F:F,Presensi!E:E,'Entry Data'!AP3827)</f>
        <v>1</v>
      </c>
      <c r="Y3827" s="66">
        <f>IFERROR(INDEX('Retasi Pricing'!F:F,MATCH('Entry Data'!AM3827,'Retasi Pricing'!E:E,0))*X3827,"")</f>
        <v>25000</v>
      </c>
      <c r="Z3827" s="62" t="s">
        <v>26</v>
      </c>
      <c r="AA3827" s="62" t="s">
        <v>27</v>
      </c>
      <c r="AB3827" s="32"/>
      <c r="AC3827" s="32" t="s">
        <v>377</v>
      </c>
      <c r="AD3827" s="32" t="str">
        <f t="shared" si="1068"/>
        <v/>
      </c>
      <c r="AF3827" s="5" t="str">
        <f t="shared" si="1069"/>
        <v>Nurzaenal Abidin44207</v>
      </c>
      <c r="AG3827" s="5" t="str">
        <f t="shared" si="1070"/>
        <v>BMJ 06944207UTARADAY</v>
      </c>
      <c r="AH3827" s="5" t="str">
        <f t="shared" si="1071"/>
        <v>Nurzaenal Abidin44207UTARADAY</v>
      </c>
      <c r="AI3827" s="5" t="str">
        <f t="shared" si="1072"/>
        <v>BMJ 06944207DAY</v>
      </c>
      <c r="AJ3827" s="5" t="str">
        <f t="shared" si="1073"/>
        <v>Nurzaenal Abidin44207DAY</v>
      </c>
      <c r="AK3827" s="5" t="str">
        <f t="shared" si="1074"/>
        <v>Nurzaenal AbidinBMJ</v>
      </c>
      <c r="AL3827" s="5" t="str">
        <f t="shared" si="1076"/>
        <v>1UTARA</v>
      </c>
      <c r="AM3827" s="5" t="str">
        <f t="shared" si="1077"/>
        <v>1 &gt; 4UTARA10 RODA</v>
      </c>
      <c r="AN3827" s="5" t="str">
        <f t="shared" si="1078"/>
        <v>Nurzaenal AbidinBMJ1 &gt; 4UTARA10 RODA</v>
      </c>
      <c r="AO3827" s="5" t="str">
        <f t="shared" si="1079"/>
        <v>Nurzaenal Abidin1 &gt; 4UTARA10 RODA</v>
      </c>
      <c r="AP3827" s="5" t="str">
        <f t="shared" si="1080"/>
        <v>44207DAY</v>
      </c>
    </row>
    <row r="3828" spans="1:42" x14ac:dyDescent="0.3">
      <c r="A3828" s="33">
        <v>1</v>
      </c>
      <c r="B3828" s="33"/>
      <c r="C3828" s="70">
        <v>44207</v>
      </c>
      <c r="D3828" s="71" t="s">
        <v>19</v>
      </c>
      <c r="E3828" s="70">
        <v>44207</v>
      </c>
      <c r="F3828" s="71">
        <v>5169529</v>
      </c>
      <c r="G3828" s="33" t="s">
        <v>20</v>
      </c>
      <c r="H3828" s="33" t="s">
        <v>21</v>
      </c>
      <c r="I3828" s="33" t="s">
        <v>123</v>
      </c>
      <c r="J3828" s="33" t="s">
        <v>46</v>
      </c>
      <c r="K3828" s="63" t="s">
        <v>78</v>
      </c>
      <c r="L3828" s="32" t="str">
        <f t="shared" si="1081"/>
        <v>FM260JD</v>
      </c>
      <c r="M3828" s="32" t="str">
        <f t="shared" si="1082"/>
        <v>BMJ</v>
      </c>
      <c r="N3828" s="32" t="str">
        <f t="shared" si="1083"/>
        <v>10 RODA</v>
      </c>
      <c r="O3828" s="146">
        <v>0.41993055555555553</v>
      </c>
      <c r="P3828" s="65">
        <v>0.41993055555555553</v>
      </c>
      <c r="Q3828" s="65"/>
      <c r="R3828" s="66">
        <v>2</v>
      </c>
      <c r="S3828" s="66">
        <v>40900</v>
      </c>
      <c r="T3828" s="66">
        <v>14680</v>
      </c>
      <c r="U3828" s="67">
        <f t="shared" si="1075"/>
        <v>26.22</v>
      </c>
      <c r="V3828" s="66">
        <f t="shared" si="1066"/>
        <v>511132.68</v>
      </c>
      <c r="W3828" s="66" t="str">
        <f t="shared" si="1067"/>
        <v>1 &gt; 4</v>
      </c>
      <c r="X3828" s="66">
        <f>A3828+SUMIFS(Presensi!F:F,Presensi!E:E,'Entry Data'!AP3828)</f>
        <v>1</v>
      </c>
      <c r="Y3828" s="66">
        <f>IFERROR(INDEX('Retasi Pricing'!F:F,MATCH('Entry Data'!AM3828,'Retasi Pricing'!E:E,0))*X3828,"")</f>
        <v>25000</v>
      </c>
      <c r="Z3828" s="62" t="s">
        <v>26</v>
      </c>
      <c r="AA3828" s="62" t="s">
        <v>27</v>
      </c>
      <c r="AB3828" s="32"/>
      <c r="AC3828" s="32" t="s">
        <v>377</v>
      </c>
      <c r="AD3828" s="32" t="str">
        <f t="shared" si="1068"/>
        <v/>
      </c>
      <c r="AF3828" s="5" t="str">
        <f t="shared" si="1069"/>
        <v>Nurzaenal Abidin44207</v>
      </c>
      <c r="AG3828" s="5" t="str">
        <f t="shared" si="1070"/>
        <v>BMJ 06944207UTARADAY</v>
      </c>
      <c r="AH3828" s="5" t="str">
        <f t="shared" si="1071"/>
        <v>Nurzaenal Abidin44207UTARADAY</v>
      </c>
      <c r="AI3828" s="5" t="str">
        <f t="shared" si="1072"/>
        <v>BMJ 06944207DAY</v>
      </c>
      <c r="AJ3828" s="5" t="str">
        <f t="shared" si="1073"/>
        <v>Nurzaenal Abidin44207DAY</v>
      </c>
      <c r="AK3828" s="5" t="str">
        <f t="shared" si="1074"/>
        <v>Nurzaenal AbidinBMJ</v>
      </c>
      <c r="AL3828" s="5" t="str">
        <f t="shared" si="1076"/>
        <v>2UTARA</v>
      </c>
      <c r="AM3828" s="5" t="str">
        <f t="shared" si="1077"/>
        <v>1 &gt; 4UTARA10 RODA</v>
      </c>
      <c r="AN3828" s="5" t="str">
        <f t="shared" si="1078"/>
        <v>Nurzaenal AbidinBMJ1 &gt; 4UTARA10 RODA</v>
      </c>
      <c r="AO3828" s="5" t="str">
        <f t="shared" si="1079"/>
        <v>Nurzaenal Abidin1 &gt; 4UTARA10 RODA</v>
      </c>
      <c r="AP3828" s="5" t="str">
        <f t="shared" si="1080"/>
        <v>44207DAY</v>
      </c>
    </row>
    <row r="3829" spans="1:42" x14ac:dyDescent="0.3">
      <c r="A3829" s="33">
        <v>1</v>
      </c>
      <c r="B3829" s="33"/>
      <c r="C3829" s="70">
        <v>44207</v>
      </c>
      <c r="D3829" s="71" t="s">
        <v>19</v>
      </c>
      <c r="E3829" s="70">
        <v>44207</v>
      </c>
      <c r="F3829" s="71">
        <v>5169598</v>
      </c>
      <c r="G3829" s="33" t="s">
        <v>20</v>
      </c>
      <c r="H3829" s="33" t="s">
        <v>21</v>
      </c>
      <c r="I3829" s="33" t="s">
        <v>123</v>
      </c>
      <c r="J3829" s="33" t="s">
        <v>23</v>
      </c>
      <c r="K3829" s="63" t="s">
        <v>78</v>
      </c>
      <c r="L3829" s="32" t="str">
        <f t="shared" si="1081"/>
        <v>FM260JD</v>
      </c>
      <c r="M3829" s="32" t="str">
        <f t="shared" si="1082"/>
        <v>BMJ</v>
      </c>
      <c r="N3829" s="32" t="str">
        <f t="shared" si="1083"/>
        <v>10 RODA</v>
      </c>
      <c r="O3829" s="146">
        <v>0.47505787037037034</v>
      </c>
      <c r="P3829" s="65">
        <v>0.47505787037037034</v>
      </c>
      <c r="Q3829" s="65"/>
      <c r="R3829" s="66">
        <v>3</v>
      </c>
      <c r="S3829" s="66">
        <v>42520</v>
      </c>
      <c r="T3829" s="66">
        <v>14680</v>
      </c>
      <c r="U3829" s="67">
        <f t="shared" si="1075"/>
        <v>27.84</v>
      </c>
      <c r="V3829" s="66">
        <f t="shared" si="1066"/>
        <v>542712.96</v>
      </c>
      <c r="W3829" s="66" t="str">
        <f t="shared" si="1067"/>
        <v>1 &gt; 4</v>
      </c>
      <c r="X3829" s="66">
        <f>A3829+SUMIFS(Presensi!F:F,Presensi!E:E,'Entry Data'!AP3829)</f>
        <v>1</v>
      </c>
      <c r="Y3829" s="66">
        <f>IFERROR(INDEX('Retasi Pricing'!F:F,MATCH('Entry Data'!AM3829,'Retasi Pricing'!E:E,0))*X3829,"")</f>
        <v>25000</v>
      </c>
      <c r="Z3829" s="62" t="s">
        <v>26</v>
      </c>
      <c r="AA3829" s="62" t="s">
        <v>27</v>
      </c>
      <c r="AB3829" s="32"/>
      <c r="AC3829" s="32" t="s">
        <v>377</v>
      </c>
      <c r="AD3829" s="32" t="str">
        <f t="shared" si="1068"/>
        <v/>
      </c>
      <c r="AF3829" s="5" t="str">
        <f t="shared" si="1069"/>
        <v>Nurzaenal Abidin44207</v>
      </c>
      <c r="AG3829" s="5" t="str">
        <f t="shared" si="1070"/>
        <v>BMJ 06944207UTARADAY</v>
      </c>
      <c r="AH3829" s="5" t="str">
        <f t="shared" si="1071"/>
        <v>Nurzaenal Abidin44207UTARADAY</v>
      </c>
      <c r="AI3829" s="5" t="str">
        <f t="shared" si="1072"/>
        <v>BMJ 06944207DAY</v>
      </c>
      <c r="AJ3829" s="5" t="str">
        <f t="shared" si="1073"/>
        <v>Nurzaenal Abidin44207DAY</v>
      </c>
      <c r="AK3829" s="5" t="str">
        <f t="shared" si="1074"/>
        <v>Nurzaenal AbidinBMJ</v>
      </c>
      <c r="AL3829" s="5" t="str">
        <f t="shared" si="1076"/>
        <v>3UTARA</v>
      </c>
      <c r="AM3829" s="5" t="str">
        <f t="shared" si="1077"/>
        <v>1 &gt; 4UTARA10 RODA</v>
      </c>
      <c r="AN3829" s="5" t="str">
        <f t="shared" si="1078"/>
        <v>Nurzaenal AbidinBMJ1 &gt; 4UTARA10 RODA</v>
      </c>
      <c r="AO3829" s="5" t="str">
        <f t="shared" si="1079"/>
        <v>Nurzaenal Abidin1 &gt; 4UTARA10 RODA</v>
      </c>
      <c r="AP3829" s="5" t="str">
        <f t="shared" si="1080"/>
        <v>44207DAY</v>
      </c>
    </row>
    <row r="3830" spans="1:42" x14ac:dyDescent="0.3">
      <c r="A3830" s="33">
        <v>1</v>
      </c>
      <c r="B3830" s="33"/>
      <c r="C3830" s="70">
        <v>44207</v>
      </c>
      <c r="D3830" s="71" t="s">
        <v>19</v>
      </c>
      <c r="E3830" s="70">
        <v>44207</v>
      </c>
      <c r="F3830" s="71">
        <v>5169681</v>
      </c>
      <c r="G3830" s="33" t="s">
        <v>20</v>
      </c>
      <c r="H3830" s="33" t="s">
        <v>21</v>
      </c>
      <c r="I3830" s="33" t="s">
        <v>170</v>
      </c>
      <c r="J3830" s="33" t="s">
        <v>23</v>
      </c>
      <c r="K3830" s="63" t="s">
        <v>78</v>
      </c>
      <c r="L3830" s="32" t="str">
        <f t="shared" si="1081"/>
        <v>FM260JD</v>
      </c>
      <c r="M3830" s="32" t="str">
        <f t="shared" si="1082"/>
        <v>BMJ</v>
      </c>
      <c r="N3830" s="32" t="str">
        <f t="shared" si="1083"/>
        <v>10 RODA</v>
      </c>
      <c r="O3830" s="146">
        <v>0.54475694444444445</v>
      </c>
      <c r="P3830" s="65">
        <v>0.54475694444444445</v>
      </c>
      <c r="Q3830" s="414"/>
      <c r="R3830" s="9">
        <v>4</v>
      </c>
      <c r="S3830" s="66">
        <v>39140</v>
      </c>
      <c r="T3830" s="66">
        <v>14680</v>
      </c>
      <c r="U3830" s="67">
        <f t="shared" si="1075"/>
        <v>24.46</v>
      </c>
      <c r="V3830" s="66">
        <f t="shared" si="1066"/>
        <v>476823.24</v>
      </c>
      <c r="W3830" s="66" t="str">
        <f t="shared" si="1067"/>
        <v>1 &gt; 4</v>
      </c>
      <c r="X3830" s="66">
        <f>A3830+SUMIFS(Presensi!F:F,Presensi!E:E,'Entry Data'!AP3830)</f>
        <v>1</v>
      </c>
      <c r="Y3830" s="66">
        <f>IFERROR(INDEX('Retasi Pricing'!F:F,MATCH('Entry Data'!AM3830,'Retasi Pricing'!E:E,0))*X3830,"")</f>
        <v>25000</v>
      </c>
      <c r="Z3830" s="62" t="s">
        <v>26</v>
      </c>
      <c r="AA3830" s="62" t="s">
        <v>27</v>
      </c>
      <c r="AB3830" s="32"/>
      <c r="AC3830" s="32" t="s">
        <v>377</v>
      </c>
      <c r="AD3830" s="32" t="str">
        <f t="shared" si="1068"/>
        <v/>
      </c>
      <c r="AF3830" s="5" t="str">
        <f t="shared" si="1069"/>
        <v>Nurzaenal Abidin44207</v>
      </c>
      <c r="AG3830" s="5" t="str">
        <f t="shared" si="1070"/>
        <v>BMJ 06944207UTARADAY</v>
      </c>
      <c r="AH3830" s="5" t="str">
        <f t="shared" si="1071"/>
        <v>Nurzaenal Abidin44207UTARADAY</v>
      </c>
      <c r="AI3830" s="5" t="str">
        <f t="shared" si="1072"/>
        <v>BMJ 06944207DAY</v>
      </c>
      <c r="AJ3830" s="5" t="str">
        <f t="shared" si="1073"/>
        <v>Nurzaenal Abidin44207DAY</v>
      </c>
      <c r="AK3830" s="5" t="str">
        <f t="shared" si="1074"/>
        <v>Nurzaenal AbidinBMJ</v>
      </c>
      <c r="AL3830" s="5" t="str">
        <f t="shared" si="1076"/>
        <v>4UTARA</v>
      </c>
      <c r="AM3830" s="5" t="str">
        <f t="shared" si="1077"/>
        <v>1 &gt; 4UTARA10 RODA</v>
      </c>
      <c r="AN3830" s="5" t="str">
        <f t="shared" si="1078"/>
        <v>Nurzaenal AbidinBMJ1 &gt; 4UTARA10 RODA</v>
      </c>
      <c r="AO3830" s="5" t="str">
        <f t="shared" si="1079"/>
        <v>Nurzaenal Abidin1 &gt; 4UTARA10 RODA</v>
      </c>
      <c r="AP3830" s="5" t="str">
        <f t="shared" si="1080"/>
        <v>44207DAY</v>
      </c>
    </row>
    <row r="3831" spans="1:42" x14ac:dyDescent="0.3">
      <c r="A3831" s="33">
        <v>1</v>
      </c>
      <c r="B3831" s="33"/>
      <c r="C3831" s="70">
        <v>44207</v>
      </c>
      <c r="D3831" s="71" t="s">
        <v>19</v>
      </c>
      <c r="E3831" s="70">
        <v>44207</v>
      </c>
      <c r="F3831" s="71">
        <v>5169810</v>
      </c>
      <c r="G3831" s="33" t="s">
        <v>20</v>
      </c>
      <c r="H3831" s="33" t="s">
        <v>21</v>
      </c>
      <c r="I3831" s="33" t="s">
        <v>170</v>
      </c>
      <c r="J3831" s="33" t="s">
        <v>23</v>
      </c>
      <c r="K3831" s="63" t="s">
        <v>78</v>
      </c>
      <c r="L3831" s="32" t="str">
        <f t="shared" si="1081"/>
        <v>FM260JD</v>
      </c>
      <c r="M3831" s="32" t="str">
        <f t="shared" si="1082"/>
        <v>BMJ</v>
      </c>
      <c r="N3831" s="32" t="str">
        <f t="shared" si="1083"/>
        <v>10 RODA</v>
      </c>
      <c r="O3831" s="146">
        <v>0.6436574074074074</v>
      </c>
      <c r="P3831" s="65">
        <v>0.6436574074074074</v>
      </c>
      <c r="Q3831" s="65"/>
      <c r="R3831" s="66">
        <v>5</v>
      </c>
      <c r="S3831" s="66">
        <v>38720</v>
      </c>
      <c r="T3831" s="66">
        <v>14680</v>
      </c>
      <c r="U3831" s="67">
        <f t="shared" si="1075"/>
        <v>24.04</v>
      </c>
      <c r="V3831" s="66">
        <f t="shared" si="1066"/>
        <v>468635.76</v>
      </c>
      <c r="W3831" s="66" t="str">
        <f t="shared" si="1067"/>
        <v>&gt; 5</v>
      </c>
      <c r="X3831" s="66">
        <f>A3831+SUMIFS(Presensi!F:F,Presensi!E:E,'Entry Data'!AP3831)</f>
        <v>1</v>
      </c>
      <c r="Y3831" s="66">
        <f>IFERROR(INDEX('Retasi Pricing'!F:F,MATCH('Entry Data'!AM3831,'Retasi Pricing'!E:E,0))*X3831,"")</f>
        <v>27650</v>
      </c>
      <c r="Z3831" s="62" t="s">
        <v>26</v>
      </c>
      <c r="AA3831" s="62" t="s">
        <v>27</v>
      </c>
      <c r="AB3831" s="32"/>
      <c r="AC3831" s="32" t="s">
        <v>377</v>
      </c>
      <c r="AD3831" s="32" t="str">
        <f t="shared" si="1068"/>
        <v/>
      </c>
      <c r="AF3831" s="5" t="str">
        <f t="shared" si="1069"/>
        <v>Nurzaenal Abidin44207</v>
      </c>
      <c r="AG3831" s="5" t="str">
        <f t="shared" si="1070"/>
        <v>BMJ 06944207UTARADAY</v>
      </c>
      <c r="AH3831" s="5" t="str">
        <f t="shared" si="1071"/>
        <v>Nurzaenal Abidin44207UTARADAY</v>
      </c>
      <c r="AI3831" s="5" t="str">
        <f t="shared" si="1072"/>
        <v>BMJ 06944207DAY</v>
      </c>
      <c r="AJ3831" s="5" t="str">
        <f t="shared" si="1073"/>
        <v>Nurzaenal Abidin44207DAY</v>
      </c>
      <c r="AK3831" s="5" t="str">
        <f t="shared" si="1074"/>
        <v>Nurzaenal AbidinBMJ</v>
      </c>
      <c r="AL3831" s="5" t="str">
        <f t="shared" si="1076"/>
        <v>5UTARA</v>
      </c>
      <c r="AM3831" s="5" t="str">
        <f t="shared" si="1077"/>
        <v>&gt; 5UTARA10 RODA</v>
      </c>
      <c r="AN3831" s="5" t="str">
        <f t="shared" si="1078"/>
        <v>Nurzaenal AbidinBMJ&gt; 5UTARA10 RODA</v>
      </c>
      <c r="AO3831" s="5" t="str">
        <f t="shared" si="1079"/>
        <v>Nurzaenal Abidin&gt; 5UTARA10 RODA</v>
      </c>
      <c r="AP3831" s="5" t="str">
        <f t="shared" si="1080"/>
        <v>44207DAY</v>
      </c>
    </row>
    <row r="3832" spans="1:42" x14ac:dyDescent="0.3">
      <c r="A3832" s="33">
        <v>1</v>
      </c>
      <c r="B3832" s="33"/>
      <c r="C3832" s="70">
        <v>44207</v>
      </c>
      <c r="D3832" s="71" t="s">
        <v>19</v>
      </c>
      <c r="E3832" s="70">
        <v>44207</v>
      </c>
      <c r="F3832" s="71">
        <v>5169902</v>
      </c>
      <c r="G3832" s="33" t="s">
        <v>20</v>
      </c>
      <c r="H3832" s="33" t="s">
        <v>21</v>
      </c>
      <c r="I3832" s="33" t="s">
        <v>123</v>
      </c>
      <c r="J3832" s="33" t="s">
        <v>23</v>
      </c>
      <c r="K3832" s="63" t="s">
        <v>78</v>
      </c>
      <c r="L3832" s="32" t="str">
        <f t="shared" si="1081"/>
        <v>FM260JD</v>
      </c>
      <c r="M3832" s="32" t="str">
        <f t="shared" si="1082"/>
        <v>BMJ</v>
      </c>
      <c r="N3832" s="32" t="str">
        <f t="shared" si="1083"/>
        <v>10 RODA</v>
      </c>
      <c r="O3832" s="146">
        <v>0.72649305555555566</v>
      </c>
      <c r="P3832" s="65">
        <v>0.72649305555555566</v>
      </c>
      <c r="Q3832" s="65"/>
      <c r="R3832" s="66">
        <v>6</v>
      </c>
      <c r="S3832" s="66">
        <v>41440</v>
      </c>
      <c r="T3832" s="66">
        <v>14680</v>
      </c>
      <c r="U3832" s="67">
        <f t="shared" si="1075"/>
        <v>26.76</v>
      </c>
      <c r="V3832" s="66">
        <f t="shared" si="1066"/>
        <v>521659.44000000006</v>
      </c>
      <c r="W3832" s="66" t="str">
        <f t="shared" si="1067"/>
        <v>&gt; 6</v>
      </c>
      <c r="X3832" s="66">
        <f>A3832+SUMIFS(Presensi!F:F,Presensi!E:E,'Entry Data'!AP3832)</f>
        <v>1</v>
      </c>
      <c r="Y3832" s="66">
        <f>IFERROR(INDEX('Retasi Pricing'!F:F,MATCH('Entry Data'!AM3832,'Retasi Pricing'!E:E,0))*X3832,"")</f>
        <v>30800</v>
      </c>
      <c r="Z3832" s="62" t="s">
        <v>26</v>
      </c>
      <c r="AA3832" s="62" t="s">
        <v>27</v>
      </c>
      <c r="AB3832" s="32"/>
      <c r="AC3832" s="32" t="s">
        <v>377</v>
      </c>
      <c r="AD3832" s="32" t="str">
        <f t="shared" si="1068"/>
        <v/>
      </c>
      <c r="AF3832" s="5" t="str">
        <f t="shared" si="1069"/>
        <v>Nurzaenal Abidin44207</v>
      </c>
      <c r="AG3832" s="5" t="str">
        <f t="shared" si="1070"/>
        <v>BMJ 06944207UTARADAY</v>
      </c>
      <c r="AH3832" s="5" t="str">
        <f t="shared" si="1071"/>
        <v>Nurzaenal Abidin44207UTARADAY</v>
      </c>
      <c r="AI3832" s="5" t="str">
        <f t="shared" si="1072"/>
        <v>BMJ 06944207DAY</v>
      </c>
      <c r="AJ3832" s="5" t="str">
        <f t="shared" si="1073"/>
        <v>Nurzaenal Abidin44207DAY</v>
      </c>
      <c r="AK3832" s="5" t="str">
        <f t="shared" si="1074"/>
        <v>Nurzaenal AbidinBMJ</v>
      </c>
      <c r="AL3832" s="5" t="str">
        <f t="shared" si="1076"/>
        <v>6UTARA</v>
      </c>
      <c r="AM3832" s="5" t="str">
        <f t="shared" si="1077"/>
        <v>&gt; 6UTARA10 RODA</v>
      </c>
      <c r="AN3832" s="5" t="str">
        <f t="shared" si="1078"/>
        <v>Nurzaenal AbidinBMJ&gt; 6UTARA10 RODA</v>
      </c>
      <c r="AO3832" s="5" t="str">
        <f t="shared" si="1079"/>
        <v>Nurzaenal Abidin&gt; 6UTARA10 RODA</v>
      </c>
      <c r="AP3832" s="5" t="str">
        <f t="shared" si="1080"/>
        <v>44207DAY</v>
      </c>
    </row>
    <row r="3833" spans="1:42" x14ac:dyDescent="0.3">
      <c r="A3833" s="33">
        <v>1</v>
      </c>
      <c r="B3833" s="33"/>
      <c r="C3833" s="70">
        <v>44207</v>
      </c>
      <c r="D3833" s="71" t="s">
        <v>19</v>
      </c>
      <c r="E3833" s="70">
        <v>44207</v>
      </c>
      <c r="F3833" s="71">
        <v>5169469</v>
      </c>
      <c r="G3833" s="33" t="s">
        <v>20</v>
      </c>
      <c r="H3833" s="33" t="s">
        <v>21</v>
      </c>
      <c r="I3833" s="33" t="s">
        <v>51</v>
      </c>
      <c r="J3833" s="33" t="s">
        <v>46</v>
      </c>
      <c r="K3833" s="63" t="s">
        <v>80</v>
      </c>
      <c r="L3833" s="32" t="str">
        <f t="shared" si="1081"/>
        <v>AXOR4843</v>
      </c>
      <c r="M3833" s="32" t="str">
        <f t="shared" si="1082"/>
        <v>BMJ</v>
      </c>
      <c r="N3833" s="32" t="str">
        <f t="shared" si="1083"/>
        <v>12 RODA</v>
      </c>
      <c r="O3833" s="146">
        <v>0.36739583333333337</v>
      </c>
      <c r="P3833" s="65">
        <v>0.37684027777777779</v>
      </c>
      <c r="Q3833" s="65"/>
      <c r="R3833" s="66">
        <v>1</v>
      </c>
      <c r="S3833" s="66">
        <v>52020</v>
      </c>
      <c r="T3833" s="66">
        <v>20140</v>
      </c>
      <c r="U3833" s="67">
        <f t="shared" si="1075"/>
        <v>31.88</v>
      </c>
      <c r="V3833" s="66">
        <f t="shared" si="1066"/>
        <v>646430.76</v>
      </c>
      <c r="W3833" s="66" t="str">
        <f t="shared" si="1067"/>
        <v>1 &gt; 4</v>
      </c>
      <c r="X3833" s="66">
        <f>A3833+SUMIFS(Presensi!F:F,Presensi!E:E,'Entry Data'!AP3833)</f>
        <v>1</v>
      </c>
      <c r="Y3833" s="66">
        <f>IFERROR(INDEX('Retasi Pricing'!F:F,MATCH('Entry Data'!AM3833,'Retasi Pricing'!E:E,0))*X3833,"")</f>
        <v>27500</v>
      </c>
      <c r="Z3833" s="62" t="s">
        <v>26</v>
      </c>
      <c r="AA3833" s="62" t="s">
        <v>27</v>
      </c>
      <c r="AB3833" s="32"/>
      <c r="AC3833" s="32" t="s">
        <v>197</v>
      </c>
      <c r="AD3833" s="32" t="str">
        <f t="shared" si="1068"/>
        <v/>
      </c>
      <c r="AF3833" s="5" t="str">
        <f t="shared" si="1069"/>
        <v>melkias44207</v>
      </c>
      <c r="AG3833" s="5" t="str">
        <f t="shared" si="1070"/>
        <v>BMJ 07144207UTARADAY</v>
      </c>
      <c r="AH3833" s="5" t="str">
        <f t="shared" si="1071"/>
        <v>melkias44207UTARADAY</v>
      </c>
      <c r="AI3833" s="5" t="str">
        <f t="shared" si="1072"/>
        <v>BMJ 07144207DAY</v>
      </c>
      <c r="AJ3833" s="5" t="str">
        <f t="shared" si="1073"/>
        <v>melkias44207DAY</v>
      </c>
      <c r="AK3833" s="5" t="str">
        <f t="shared" si="1074"/>
        <v>melkiasBMJ</v>
      </c>
      <c r="AL3833" s="5" t="str">
        <f t="shared" si="1076"/>
        <v>1UTARA</v>
      </c>
      <c r="AM3833" s="5" t="str">
        <f t="shared" si="1077"/>
        <v>1 &gt; 4UTARA12 RODA</v>
      </c>
      <c r="AN3833" s="5" t="str">
        <f t="shared" si="1078"/>
        <v>melkiasBMJ1 &gt; 4UTARA12 RODA</v>
      </c>
      <c r="AO3833" s="5" t="str">
        <f t="shared" si="1079"/>
        <v>melkias1 &gt; 4UTARA12 RODA</v>
      </c>
      <c r="AP3833" s="5" t="str">
        <f t="shared" si="1080"/>
        <v>44207DAY</v>
      </c>
    </row>
    <row r="3834" spans="1:42" x14ac:dyDescent="0.3">
      <c r="A3834" s="33">
        <v>1</v>
      </c>
      <c r="B3834" s="33"/>
      <c r="C3834" s="70">
        <v>44207</v>
      </c>
      <c r="D3834" s="71" t="s">
        <v>19</v>
      </c>
      <c r="E3834" s="70">
        <v>44207</v>
      </c>
      <c r="F3834" s="71">
        <v>5169540</v>
      </c>
      <c r="G3834" s="33" t="s">
        <v>20</v>
      </c>
      <c r="H3834" s="33" t="s">
        <v>21</v>
      </c>
      <c r="I3834" s="33" t="s">
        <v>51</v>
      </c>
      <c r="J3834" s="33" t="s">
        <v>46</v>
      </c>
      <c r="K3834" s="63" t="s">
        <v>80</v>
      </c>
      <c r="L3834" s="32" t="str">
        <f t="shared" si="1081"/>
        <v>AXOR4843</v>
      </c>
      <c r="M3834" s="32" t="str">
        <f t="shared" si="1082"/>
        <v>BMJ</v>
      </c>
      <c r="N3834" s="32" t="str">
        <f t="shared" si="1083"/>
        <v>12 RODA</v>
      </c>
      <c r="O3834" s="146">
        <v>0.42716435185185181</v>
      </c>
      <c r="P3834" s="65">
        <v>0.42716435185185181</v>
      </c>
      <c r="Q3834" s="65"/>
      <c r="R3834" s="66">
        <v>2</v>
      </c>
      <c r="S3834" s="66">
        <v>51120</v>
      </c>
      <c r="T3834" s="66">
        <v>20140</v>
      </c>
      <c r="U3834" s="67">
        <f t="shared" si="1075"/>
        <v>30.98</v>
      </c>
      <c r="V3834" s="66">
        <f t="shared" si="1066"/>
        <v>628181.46</v>
      </c>
      <c r="W3834" s="66" t="str">
        <f t="shared" si="1067"/>
        <v>1 &gt; 4</v>
      </c>
      <c r="X3834" s="66">
        <f>A3834+SUMIFS(Presensi!F:F,Presensi!E:E,'Entry Data'!AP3834)</f>
        <v>1</v>
      </c>
      <c r="Y3834" s="66">
        <f>IFERROR(INDEX('Retasi Pricing'!F:F,MATCH('Entry Data'!AM3834,'Retasi Pricing'!E:E,0))*X3834,"")</f>
        <v>27500</v>
      </c>
      <c r="Z3834" s="62" t="s">
        <v>26</v>
      </c>
      <c r="AA3834" s="62" t="s">
        <v>27</v>
      </c>
      <c r="AB3834" s="32"/>
      <c r="AC3834" s="32" t="s">
        <v>197</v>
      </c>
      <c r="AD3834" s="32" t="str">
        <f t="shared" si="1068"/>
        <v/>
      </c>
      <c r="AF3834" s="5" t="str">
        <f t="shared" si="1069"/>
        <v>melkias44207</v>
      </c>
      <c r="AG3834" s="5" t="str">
        <f t="shared" si="1070"/>
        <v>BMJ 07144207UTARADAY</v>
      </c>
      <c r="AH3834" s="5" t="str">
        <f t="shared" si="1071"/>
        <v>melkias44207UTARADAY</v>
      </c>
      <c r="AI3834" s="5" t="str">
        <f t="shared" si="1072"/>
        <v>BMJ 07144207DAY</v>
      </c>
      <c r="AJ3834" s="5" t="str">
        <f t="shared" si="1073"/>
        <v>melkias44207DAY</v>
      </c>
      <c r="AK3834" s="5" t="str">
        <f t="shared" si="1074"/>
        <v>melkiasBMJ</v>
      </c>
      <c r="AL3834" s="5" t="str">
        <f t="shared" si="1076"/>
        <v>2UTARA</v>
      </c>
      <c r="AM3834" s="5" t="str">
        <f t="shared" si="1077"/>
        <v>1 &gt; 4UTARA12 RODA</v>
      </c>
      <c r="AN3834" s="5" t="str">
        <f t="shared" si="1078"/>
        <v>melkiasBMJ1 &gt; 4UTARA12 RODA</v>
      </c>
      <c r="AO3834" s="5" t="str">
        <f t="shared" si="1079"/>
        <v>melkias1 &gt; 4UTARA12 RODA</v>
      </c>
      <c r="AP3834" s="5" t="str">
        <f t="shared" si="1080"/>
        <v>44207DAY</v>
      </c>
    </row>
    <row r="3835" spans="1:42" x14ac:dyDescent="0.3">
      <c r="A3835" s="33">
        <v>1</v>
      </c>
      <c r="B3835" s="33"/>
      <c r="C3835" s="70">
        <v>44207</v>
      </c>
      <c r="D3835" s="71" t="s">
        <v>19</v>
      </c>
      <c r="E3835" s="70">
        <v>44207</v>
      </c>
      <c r="F3835" s="71">
        <v>5169605</v>
      </c>
      <c r="G3835" s="33" t="s">
        <v>20</v>
      </c>
      <c r="H3835" s="33" t="s">
        <v>21</v>
      </c>
      <c r="I3835" s="33" t="s">
        <v>51</v>
      </c>
      <c r="J3835" s="33" t="s">
        <v>46</v>
      </c>
      <c r="K3835" s="63" t="s">
        <v>80</v>
      </c>
      <c r="L3835" s="32" t="str">
        <f t="shared" si="1081"/>
        <v>AXOR4843</v>
      </c>
      <c r="M3835" s="32" t="str">
        <f t="shared" si="1082"/>
        <v>BMJ</v>
      </c>
      <c r="N3835" s="32" t="str">
        <f t="shared" si="1083"/>
        <v>12 RODA</v>
      </c>
      <c r="O3835" s="146">
        <v>0.47961805555555559</v>
      </c>
      <c r="P3835" s="65">
        <v>0.47961805555555559</v>
      </c>
      <c r="Q3835" s="65"/>
      <c r="R3835" s="66">
        <v>3</v>
      </c>
      <c r="S3835" s="66">
        <v>52140</v>
      </c>
      <c r="T3835" s="66">
        <v>20140</v>
      </c>
      <c r="U3835" s="67">
        <f t="shared" si="1075"/>
        <v>32</v>
      </c>
      <c r="V3835" s="66">
        <f t="shared" si="1066"/>
        <v>648864</v>
      </c>
      <c r="W3835" s="66" t="str">
        <f t="shared" si="1067"/>
        <v>1 &gt; 4</v>
      </c>
      <c r="X3835" s="66">
        <f>A3835+SUMIFS(Presensi!F:F,Presensi!E:E,'Entry Data'!AP3835)</f>
        <v>1</v>
      </c>
      <c r="Y3835" s="66">
        <f>IFERROR(INDEX('Retasi Pricing'!F:F,MATCH('Entry Data'!AM3835,'Retasi Pricing'!E:E,0))*X3835,"")</f>
        <v>27500</v>
      </c>
      <c r="Z3835" s="62" t="s">
        <v>26</v>
      </c>
      <c r="AA3835" s="62" t="s">
        <v>27</v>
      </c>
      <c r="AB3835" s="32"/>
      <c r="AC3835" s="32" t="s">
        <v>197</v>
      </c>
      <c r="AD3835" s="32" t="str">
        <f t="shared" si="1068"/>
        <v/>
      </c>
      <c r="AF3835" s="5" t="str">
        <f t="shared" si="1069"/>
        <v>melkias44207</v>
      </c>
      <c r="AG3835" s="5" t="str">
        <f t="shared" si="1070"/>
        <v>BMJ 07144207UTARADAY</v>
      </c>
      <c r="AH3835" s="5" t="str">
        <f t="shared" si="1071"/>
        <v>melkias44207UTARADAY</v>
      </c>
      <c r="AI3835" s="5" t="str">
        <f t="shared" si="1072"/>
        <v>BMJ 07144207DAY</v>
      </c>
      <c r="AJ3835" s="5" t="str">
        <f t="shared" si="1073"/>
        <v>melkias44207DAY</v>
      </c>
      <c r="AK3835" s="5" t="str">
        <f t="shared" si="1074"/>
        <v>melkiasBMJ</v>
      </c>
      <c r="AL3835" s="5" t="str">
        <f t="shared" si="1076"/>
        <v>3UTARA</v>
      </c>
      <c r="AM3835" s="5" t="str">
        <f t="shared" si="1077"/>
        <v>1 &gt; 4UTARA12 RODA</v>
      </c>
      <c r="AN3835" s="5" t="str">
        <f t="shared" si="1078"/>
        <v>melkiasBMJ1 &gt; 4UTARA12 RODA</v>
      </c>
      <c r="AO3835" s="5" t="str">
        <f t="shared" si="1079"/>
        <v>melkias1 &gt; 4UTARA12 RODA</v>
      </c>
      <c r="AP3835" s="5" t="str">
        <f t="shared" si="1080"/>
        <v>44207DAY</v>
      </c>
    </row>
    <row r="3836" spans="1:42" x14ac:dyDescent="0.3">
      <c r="A3836" s="33">
        <v>1</v>
      </c>
      <c r="B3836" s="33"/>
      <c r="C3836" s="70">
        <v>44207</v>
      </c>
      <c r="D3836" s="71" t="s">
        <v>19</v>
      </c>
      <c r="E3836" s="70">
        <v>44207</v>
      </c>
      <c r="F3836" s="71">
        <v>5169675</v>
      </c>
      <c r="G3836" s="33" t="s">
        <v>20</v>
      </c>
      <c r="H3836" s="33" t="s">
        <v>21</v>
      </c>
      <c r="I3836" s="33" t="s">
        <v>123</v>
      </c>
      <c r="J3836" s="33" t="s">
        <v>46</v>
      </c>
      <c r="K3836" s="63" t="s">
        <v>80</v>
      </c>
      <c r="L3836" s="32" t="str">
        <f t="shared" si="1081"/>
        <v>AXOR4843</v>
      </c>
      <c r="M3836" s="32" t="str">
        <f t="shared" si="1082"/>
        <v>BMJ</v>
      </c>
      <c r="N3836" s="32" t="str">
        <f t="shared" si="1083"/>
        <v>12 RODA</v>
      </c>
      <c r="O3836" s="146">
        <v>0.53824074074074069</v>
      </c>
      <c r="P3836" s="65">
        <v>0.53824074074074069</v>
      </c>
      <c r="Q3836" s="65"/>
      <c r="R3836" s="66">
        <v>4</v>
      </c>
      <c r="S3836" s="66">
        <v>51380</v>
      </c>
      <c r="T3836" s="66">
        <v>20140</v>
      </c>
      <c r="U3836" s="67">
        <f t="shared" si="1075"/>
        <v>31.24</v>
      </c>
      <c r="V3836" s="66">
        <f t="shared" si="1066"/>
        <v>633453.48</v>
      </c>
      <c r="W3836" s="66" t="str">
        <f t="shared" si="1067"/>
        <v>1 &gt; 4</v>
      </c>
      <c r="X3836" s="66">
        <f>A3836+SUMIFS(Presensi!F:F,Presensi!E:E,'Entry Data'!AP3836)</f>
        <v>1</v>
      </c>
      <c r="Y3836" s="66">
        <f>IFERROR(INDEX('Retasi Pricing'!F:F,MATCH('Entry Data'!AM3836,'Retasi Pricing'!E:E,0))*X3836,"")</f>
        <v>27500</v>
      </c>
      <c r="Z3836" s="62" t="s">
        <v>26</v>
      </c>
      <c r="AA3836" s="62" t="s">
        <v>27</v>
      </c>
      <c r="AB3836" s="32"/>
      <c r="AC3836" s="32" t="s">
        <v>197</v>
      </c>
      <c r="AD3836" s="32" t="str">
        <f t="shared" si="1068"/>
        <v/>
      </c>
      <c r="AF3836" s="5" t="str">
        <f t="shared" si="1069"/>
        <v>melkias44207</v>
      </c>
      <c r="AG3836" s="5" t="str">
        <f t="shared" si="1070"/>
        <v>BMJ 07144207UTARADAY</v>
      </c>
      <c r="AH3836" s="5" t="str">
        <f t="shared" si="1071"/>
        <v>melkias44207UTARADAY</v>
      </c>
      <c r="AI3836" s="5" t="str">
        <f t="shared" si="1072"/>
        <v>BMJ 07144207DAY</v>
      </c>
      <c r="AJ3836" s="5" t="str">
        <f t="shared" si="1073"/>
        <v>melkias44207DAY</v>
      </c>
      <c r="AK3836" s="5" t="str">
        <f t="shared" si="1074"/>
        <v>melkiasBMJ</v>
      </c>
      <c r="AL3836" s="5" t="str">
        <f t="shared" si="1076"/>
        <v>4UTARA</v>
      </c>
      <c r="AM3836" s="5" t="str">
        <f t="shared" si="1077"/>
        <v>1 &gt; 4UTARA12 RODA</v>
      </c>
      <c r="AN3836" s="5" t="str">
        <f t="shared" si="1078"/>
        <v>melkiasBMJ1 &gt; 4UTARA12 RODA</v>
      </c>
      <c r="AO3836" s="5" t="str">
        <f t="shared" si="1079"/>
        <v>melkias1 &gt; 4UTARA12 RODA</v>
      </c>
      <c r="AP3836" s="5" t="str">
        <f t="shared" si="1080"/>
        <v>44207DAY</v>
      </c>
    </row>
    <row r="3837" spans="1:42" x14ac:dyDescent="0.3">
      <c r="A3837" s="33">
        <v>1</v>
      </c>
      <c r="B3837" s="33"/>
      <c r="C3837" s="70">
        <v>44207</v>
      </c>
      <c r="D3837" s="71" t="s">
        <v>19</v>
      </c>
      <c r="E3837" s="70">
        <v>44207</v>
      </c>
      <c r="F3837" s="71">
        <v>5169745</v>
      </c>
      <c r="G3837" s="33" t="s">
        <v>20</v>
      </c>
      <c r="H3837" s="33" t="s">
        <v>21</v>
      </c>
      <c r="I3837" s="33" t="s">
        <v>51</v>
      </c>
      <c r="J3837" s="33" t="s">
        <v>46</v>
      </c>
      <c r="K3837" s="63" t="s">
        <v>80</v>
      </c>
      <c r="L3837" s="32" t="str">
        <f t="shared" si="1081"/>
        <v>AXOR4843</v>
      </c>
      <c r="M3837" s="32" t="str">
        <f t="shared" si="1082"/>
        <v>BMJ</v>
      </c>
      <c r="N3837" s="32" t="str">
        <f t="shared" si="1083"/>
        <v>12 RODA</v>
      </c>
      <c r="O3837" s="146">
        <v>0.59281249999999996</v>
      </c>
      <c r="P3837" s="65">
        <v>0.59281249999999996</v>
      </c>
      <c r="Q3837" s="65"/>
      <c r="R3837" s="66">
        <v>5</v>
      </c>
      <c r="S3837" s="66">
        <v>50360</v>
      </c>
      <c r="T3837" s="66">
        <v>20140</v>
      </c>
      <c r="U3837" s="67">
        <f t="shared" si="1075"/>
        <v>30.22</v>
      </c>
      <c r="V3837" s="66">
        <f t="shared" si="1066"/>
        <v>612770.93999999994</v>
      </c>
      <c r="W3837" s="66" t="str">
        <f t="shared" si="1067"/>
        <v>&gt; 5</v>
      </c>
      <c r="X3837" s="66">
        <f>A3837+SUMIFS(Presensi!F:F,Presensi!E:E,'Entry Data'!AP3837)</f>
        <v>1</v>
      </c>
      <c r="Y3837" s="66">
        <f>IFERROR(INDEX('Retasi Pricing'!F:F,MATCH('Entry Data'!AM3837,'Retasi Pricing'!E:E,0))*X3837,"")</f>
        <v>31200</v>
      </c>
      <c r="Z3837" s="62" t="s">
        <v>26</v>
      </c>
      <c r="AA3837" s="62" t="s">
        <v>27</v>
      </c>
      <c r="AB3837" s="32"/>
      <c r="AC3837" s="32" t="s">
        <v>197</v>
      </c>
      <c r="AD3837" s="32" t="str">
        <f t="shared" si="1068"/>
        <v/>
      </c>
      <c r="AF3837" s="5" t="str">
        <f t="shared" si="1069"/>
        <v>melkias44207</v>
      </c>
      <c r="AG3837" s="5" t="str">
        <f t="shared" si="1070"/>
        <v>BMJ 07144207UTARADAY</v>
      </c>
      <c r="AH3837" s="5" t="str">
        <f t="shared" si="1071"/>
        <v>melkias44207UTARADAY</v>
      </c>
      <c r="AI3837" s="5" t="str">
        <f t="shared" si="1072"/>
        <v>BMJ 07144207DAY</v>
      </c>
      <c r="AJ3837" s="5" t="str">
        <f t="shared" si="1073"/>
        <v>melkias44207DAY</v>
      </c>
      <c r="AK3837" s="5" t="str">
        <f t="shared" si="1074"/>
        <v>melkiasBMJ</v>
      </c>
      <c r="AL3837" s="5" t="str">
        <f t="shared" si="1076"/>
        <v>5UTARA</v>
      </c>
      <c r="AM3837" s="5" t="str">
        <f t="shared" si="1077"/>
        <v>&gt; 5UTARA12 RODA</v>
      </c>
      <c r="AN3837" s="5" t="str">
        <f t="shared" si="1078"/>
        <v>melkiasBMJ&gt; 5UTARA12 RODA</v>
      </c>
      <c r="AO3837" s="5" t="str">
        <f t="shared" si="1079"/>
        <v>melkias&gt; 5UTARA12 RODA</v>
      </c>
      <c r="AP3837" s="5" t="str">
        <f t="shared" si="1080"/>
        <v>44207DAY</v>
      </c>
    </row>
    <row r="3838" spans="1:42" x14ac:dyDescent="0.3">
      <c r="A3838" s="33">
        <v>1</v>
      </c>
      <c r="B3838" s="33"/>
      <c r="C3838" s="70">
        <v>44207</v>
      </c>
      <c r="D3838" s="71" t="s">
        <v>19</v>
      </c>
      <c r="E3838" s="70">
        <v>44207</v>
      </c>
      <c r="F3838" s="71">
        <v>5169822</v>
      </c>
      <c r="G3838" s="33" t="s">
        <v>20</v>
      </c>
      <c r="H3838" s="33" t="s">
        <v>21</v>
      </c>
      <c r="I3838" s="33" t="s">
        <v>123</v>
      </c>
      <c r="J3838" s="33" t="s">
        <v>46</v>
      </c>
      <c r="K3838" s="63" t="s">
        <v>80</v>
      </c>
      <c r="L3838" s="32" t="str">
        <f t="shared" si="1081"/>
        <v>AXOR4843</v>
      </c>
      <c r="M3838" s="32" t="str">
        <f t="shared" si="1082"/>
        <v>BMJ</v>
      </c>
      <c r="N3838" s="32" t="str">
        <f t="shared" si="1083"/>
        <v>12 RODA</v>
      </c>
      <c r="O3838" s="146">
        <v>0.65631944444444446</v>
      </c>
      <c r="P3838" s="65">
        <v>0.65631944444444446</v>
      </c>
      <c r="Q3838" s="65"/>
      <c r="R3838" s="66">
        <v>6</v>
      </c>
      <c r="S3838" s="66">
        <v>54300</v>
      </c>
      <c r="T3838" s="66">
        <v>20140</v>
      </c>
      <c r="U3838" s="67">
        <f t="shared" si="1075"/>
        <v>34.159999999999997</v>
      </c>
      <c r="V3838" s="66">
        <f t="shared" si="1066"/>
        <v>692662.32</v>
      </c>
      <c r="W3838" s="66" t="str">
        <f t="shared" si="1067"/>
        <v>&gt; 6</v>
      </c>
      <c r="X3838" s="66">
        <f>A3838+SUMIFS(Presensi!F:F,Presensi!E:E,'Entry Data'!AP3838)</f>
        <v>1</v>
      </c>
      <c r="Y3838" s="66">
        <f>IFERROR(INDEX('Retasi Pricing'!F:F,MATCH('Entry Data'!AM3838,'Retasi Pricing'!E:E,0))*X3838,"")</f>
        <v>34450</v>
      </c>
      <c r="Z3838" s="62" t="s">
        <v>26</v>
      </c>
      <c r="AA3838" s="62" t="s">
        <v>27</v>
      </c>
      <c r="AB3838" s="32"/>
      <c r="AC3838" s="32" t="s">
        <v>197</v>
      </c>
      <c r="AD3838" s="32" t="str">
        <f t="shared" si="1068"/>
        <v/>
      </c>
      <c r="AF3838" s="5" t="str">
        <f t="shared" si="1069"/>
        <v>melkias44207</v>
      </c>
      <c r="AG3838" s="5" t="str">
        <f t="shared" si="1070"/>
        <v>BMJ 07144207UTARADAY</v>
      </c>
      <c r="AH3838" s="5" t="str">
        <f t="shared" si="1071"/>
        <v>melkias44207UTARADAY</v>
      </c>
      <c r="AI3838" s="5" t="str">
        <f t="shared" si="1072"/>
        <v>BMJ 07144207DAY</v>
      </c>
      <c r="AJ3838" s="5" t="str">
        <f t="shared" si="1073"/>
        <v>melkias44207DAY</v>
      </c>
      <c r="AK3838" s="5" t="str">
        <f t="shared" si="1074"/>
        <v>melkiasBMJ</v>
      </c>
      <c r="AL3838" s="5" t="str">
        <f t="shared" si="1076"/>
        <v>6UTARA</v>
      </c>
      <c r="AM3838" s="5" t="str">
        <f t="shared" si="1077"/>
        <v>&gt; 6UTARA12 RODA</v>
      </c>
      <c r="AN3838" s="5" t="str">
        <f t="shared" si="1078"/>
        <v>melkiasBMJ&gt; 6UTARA12 RODA</v>
      </c>
      <c r="AO3838" s="5" t="str">
        <f t="shared" si="1079"/>
        <v>melkias&gt; 6UTARA12 RODA</v>
      </c>
      <c r="AP3838" s="5" t="str">
        <f t="shared" si="1080"/>
        <v>44207DAY</v>
      </c>
    </row>
    <row r="3839" spans="1:42" x14ac:dyDescent="0.3">
      <c r="A3839" s="33">
        <v>1</v>
      </c>
      <c r="B3839" s="33"/>
      <c r="C3839" s="70">
        <v>44207</v>
      </c>
      <c r="D3839" s="71" t="s">
        <v>19</v>
      </c>
      <c r="E3839" s="70">
        <v>44207</v>
      </c>
      <c r="F3839" s="71">
        <v>5169888</v>
      </c>
      <c r="G3839" s="33" t="s">
        <v>20</v>
      </c>
      <c r="H3839" s="33" t="s">
        <v>50</v>
      </c>
      <c r="I3839" s="33" t="s">
        <v>51</v>
      </c>
      <c r="J3839" s="33" t="s">
        <v>53</v>
      </c>
      <c r="K3839" s="63" t="s">
        <v>80</v>
      </c>
      <c r="L3839" s="32" t="str">
        <f t="shared" si="1081"/>
        <v>AXOR4843</v>
      </c>
      <c r="M3839" s="32" t="str">
        <f t="shared" si="1082"/>
        <v>BMJ</v>
      </c>
      <c r="N3839" s="32" t="str">
        <f t="shared" si="1083"/>
        <v>12 RODA</v>
      </c>
      <c r="O3839" s="146">
        <v>0.71677083333333336</v>
      </c>
      <c r="P3839" s="65">
        <v>0.71677083333333336</v>
      </c>
      <c r="Q3839" s="65"/>
      <c r="R3839" s="66">
        <v>7</v>
      </c>
      <c r="S3839" s="66">
        <v>55380</v>
      </c>
      <c r="T3839" s="66">
        <v>20140</v>
      </c>
      <c r="U3839" s="67">
        <f t="shared" si="1075"/>
        <v>35.24</v>
      </c>
      <c r="V3839" s="66">
        <f t="shared" si="1066"/>
        <v>714561.4800000001</v>
      </c>
      <c r="W3839" s="66" t="str">
        <f t="shared" si="1067"/>
        <v>7 &gt;</v>
      </c>
      <c r="X3839" s="66">
        <f>A3839+SUMIFS(Presensi!F:F,Presensi!E:E,'Entry Data'!AP3839)</f>
        <v>1</v>
      </c>
      <c r="Y3839" s="66">
        <f>IFERROR(INDEX('Retasi Pricing'!F:F,MATCH('Entry Data'!AM3839,'Retasi Pricing'!E:E,0))*X3839,"")</f>
        <v>42000</v>
      </c>
      <c r="Z3839" s="62" t="s">
        <v>26</v>
      </c>
      <c r="AA3839" s="62" t="s">
        <v>27</v>
      </c>
      <c r="AB3839" s="32"/>
      <c r="AC3839" s="32" t="s">
        <v>197</v>
      </c>
      <c r="AD3839" s="32" t="str">
        <f t="shared" si="1068"/>
        <v/>
      </c>
      <c r="AF3839" s="5" t="str">
        <f t="shared" si="1069"/>
        <v>melkias44207</v>
      </c>
      <c r="AG3839" s="5" t="str">
        <f t="shared" si="1070"/>
        <v>BMJ 07144207UTARADAY</v>
      </c>
      <c r="AH3839" s="5" t="str">
        <f t="shared" si="1071"/>
        <v>melkias44207UTARADAY</v>
      </c>
      <c r="AI3839" s="5" t="str">
        <f t="shared" si="1072"/>
        <v>BMJ 07144207DAY</v>
      </c>
      <c r="AJ3839" s="5" t="str">
        <f t="shared" si="1073"/>
        <v>melkias44207DAY</v>
      </c>
      <c r="AK3839" s="5" t="str">
        <f t="shared" si="1074"/>
        <v>melkiasBMJ</v>
      </c>
      <c r="AL3839" s="5" t="str">
        <f t="shared" si="1076"/>
        <v>7UTARA</v>
      </c>
      <c r="AM3839" s="5" t="str">
        <f t="shared" si="1077"/>
        <v>7 &gt;UTARA12 RODA</v>
      </c>
      <c r="AN3839" s="5" t="str">
        <f t="shared" si="1078"/>
        <v>melkiasBMJ7 &gt;UTARA12 RODA</v>
      </c>
      <c r="AO3839" s="5" t="str">
        <f t="shared" si="1079"/>
        <v>melkias7 &gt;UTARA12 RODA</v>
      </c>
      <c r="AP3839" s="5" t="str">
        <f t="shared" si="1080"/>
        <v>44207DAY</v>
      </c>
    </row>
    <row r="3840" spans="1:42" x14ac:dyDescent="0.3">
      <c r="A3840" s="33">
        <v>1</v>
      </c>
      <c r="B3840" s="33"/>
      <c r="C3840" s="70">
        <v>44207</v>
      </c>
      <c r="D3840" s="71" t="s">
        <v>19</v>
      </c>
      <c r="E3840" s="70">
        <v>44207</v>
      </c>
      <c r="F3840" s="71">
        <v>5169506</v>
      </c>
      <c r="G3840" s="33" t="s">
        <v>20</v>
      </c>
      <c r="H3840" s="33" t="s">
        <v>21</v>
      </c>
      <c r="I3840" s="33" t="s">
        <v>51</v>
      </c>
      <c r="J3840" s="33" t="s">
        <v>46</v>
      </c>
      <c r="K3840" s="63" t="s">
        <v>82</v>
      </c>
      <c r="L3840" s="32" t="str">
        <f t="shared" si="1081"/>
        <v>AXOR4843</v>
      </c>
      <c r="M3840" s="32" t="str">
        <f t="shared" si="1082"/>
        <v>BMJ</v>
      </c>
      <c r="N3840" s="32" t="str">
        <f t="shared" si="1083"/>
        <v>12 RODA</v>
      </c>
      <c r="O3840" s="146">
        <v>0.3975231481481481</v>
      </c>
      <c r="P3840" s="65">
        <v>0.40690972222222221</v>
      </c>
      <c r="Q3840" s="65"/>
      <c r="R3840" s="66">
        <v>1</v>
      </c>
      <c r="S3840" s="66">
        <v>51660</v>
      </c>
      <c r="T3840" s="66">
        <v>20080</v>
      </c>
      <c r="U3840" s="67">
        <f t="shared" si="1075"/>
        <v>31.58</v>
      </c>
      <c r="V3840" s="66">
        <f t="shared" si="1066"/>
        <v>640347.65999999992</v>
      </c>
      <c r="W3840" s="66" t="str">
        <f t="shared" si="1067"/>
        <v>1 &gt; 4</v>
      </c>
      <c r="X3840" s="66">
        <f>A3840+SUMIFS(Presensi!F:F,Presensi!E:E,'Entry Data'!AP3840)</f>
        <v>1</v>
      </c>
      <c r="Y3840" s="66">
        <f>IFERROR(INDEX('Retasi Pricing'!F:F,MATCH('Entry Data'!AM3840,'Retasi Pricing'!E:E,0))*X3840,"")</f>
        <v>27500</v>
      </c>
      <c r="Z3840" s="62" t="s">
        <v>26</v>
      </c>
      <c r="AA3840" s="62" t="s">
        <v>27</v>
      </c>
      <c r="AB3840" s="32"/>
      <c r="AC3840" s="32" t="s">
        <v>213</v>
      </c>
      <c r="AD3840" s="32" t="str">
        <f t="shared" si="1068"/>
        <v/>
      </c>
      <c r="AF3840" s="5" t="str">
        <f t="shared" si="1069"/>
        <v>alrandi44207</v>
      </c>
      <c r="AG3840" s="5" t="str">
        <f t="shared" si="1070"/>
        <v>BMJ 07244207UTARADAY</v>
      </c>
      <c r="AH3840" s="5" t="str">
        <f t="shared" si="1071"/>
        <v>alrandi44207UTARADAY</v>
      </c>
      <c r="AI3840" s="5" t="str">
        <f t="shared" si="1072"/>
        <v>BMJ 07244207DAY</v>
      </c>
      <c r="AJ3840" s="5" t="str">
        <f t="shared" si="1073"/>
        <v>alrandi44207DAY</v>
      </c>
      <c r="AK3840" s="5" t="str">
        <f t="shared" si="1074"/>
        <v>alrandiBMJ</v>
      </c>
      <c r="AL3840" s="5" t="str">
        <f t="shared" si="1076"/>
        <v>1UTARA</v>
      </c>
      <c r="AM3840" s="5" t="str">
        <f t="shared" si="1077"/>
        <v>1 &gt; 4UTARA12 RODA</v>
      </c>
      <c r="AN3840" s="5" t="str">
        <f t="shared" si="1078"/>
        <v>alrandiBMJ1 &gt; 4UTARA12 RODA</v>
      </c>
      <c r="AO3840" s="5" t="str">
        <f t="shared" si="1079"/>
        <v>alrandi1 &gt; 4UTARA12 RODA</v>
      </c>
      <c r="AP3840" s="5" t="str">
        <f t="shared" si="1080"/>
        <v>44207DAY</v>
      </c>
    </row>
    <row r="3841" spans="1:42" x14ac:dyDescent="0.3">
      <c r="A3841" s="33">
        <v>1</v>
      </c>
      <c r="B3841" s="33"/>
      <c r="C3841" s="70">
        <v>44207</v>
      </c>
      <c r="D3841" s="71" t="s">
        <v>19</v>
      </c>
      <c r="E3841" s="70">
        <v>44207</v>
      </c>
      <c r="F3841" s="71">
        <v>5169570</v>
      </c>
      <c r="G3841" s="33" t="s">
        <v>20</v>
      </c>
      <c r="H3841" s="33" t="s">
        <v>21</v>
      </c>
      <c r="I3841" s="33" t="s">
        <v>51</v>
      </c>
      <c r="J3841" s="33" t="s">
        <v>46</v>
      </c>
      <c r="K3841" s="63" t="s">
        <v>82</v>
      </c>
      <c r="L3841" s="32" t="str">
        <f t="shared" si="1081"/>
        <v>AXOR4843</v>
      </c>
      <c r="M3841" s="32" t="str">
        <f t="shared" si="1082"/>
        <v>BMJ</v>
      </c>
      <c r="N3841" s="32" t="str">
        <f t="shared" si="1083"/>
        <v>12 RODA</v>
      </c>
      <c r="O3841" s="146">
        <v>0.45418981481481485</v>
      </c>
      <c r="P3841" s="65">
        <v>0.45418981481481485</v>
      </c>
      <c r="Q3841" s="65"/>
      <c r="R3841" s="66">
        <v>2</v>
      </c>
      <c r="S3841" s="66">
        <v>50820</v>
      </c>
      <c r="T3841" s="66">
        <v>20080</v>
      </c>
      <c r="U3841" s="67">
        <f t="shared" si="1075"/>
        <v>30.74</v>
      </c>
      <c r="V3841" s="66">
        <f t="shared" si="1066"/>
        <v>623314.98</v>
      </c>
      <c r="W3841" s="66" t="str">
        <f t="shared" si="1067"/>
        <v>1 &gt; 4</v>
      </c>
      <c r="X3841" s="66">
        <f>A3841+SUMIFS(Presensi!F:F,Presensi!E:E,'Entry Data'!AP3841)</f>
        <v>1</v>
      </c>
      <c r="Y3841" s="66">
        <f>IFERROR(INDEX('Retasi Pricing'!F:F,MATCH('Entry Data'!AM3841,'Retasi Pricing'!E:E,0))*X3841,"")</f>
        <v>27500</v>
      </c>
      <c r="Z3841" s="62" t="s">
        <v>26</v>
      </c>
      <c r="AA3841" s="62" t="s">
        <v>27</v>
      </c>
      <c r="AB3841" s="32"/>
      <c r="AC3841" s="32" t="s">
        <v>213</v>
      </c>
      <c r="AD3841" s="32" t="str">
        <f t="shared" si="1068"/>
        <v/>
      </c>
      <c r="AF3841" s="5" t="str">
        <f t="shared" si="1069"/>
        <v>alrandi44207</v>
      </c>
      <c r="AG3841" s="5" t="str">
        <f t="shared" si="1070"/>
        <v>BMJ 07244207UTARADAY</v>
      </c>
      <c r="AH3841" s="5" t="str">
        <f t="shared" si="1071"/>
        <v>alrandi44207UTARADAY</v>
      </c>
      <c r="AI3841" s="5" t="str">
        <f t="shared" si="1072"/>
        <v>BMJ 07244207DAY</v>
      </c>
      <c r="AJ3841" s="5" t="str">
        <f t="shared" si="1073"/>
        <v>alrandi44207DAY</v>
      </c>
      <c r="AK3841" s="5" t="str">
        <f t="shared" si="1074"/>
        <v>alrandiBMJ</v>
      </c>
      <c r="AL3841" s="5" t="str">
        <f t="shared" si="1076"/>
        <v>2UTARA</v>
      </c>
      <c r="AM3841" s="5" t="str">
        <f t="shared" si="1077"/>
        <v>1 &gt; 4UTARA12 RODA</v>
      </c>
      <c r="AN3841" s="5" t="str">
        <f t="shared" si="1078"/>
        <v>alrandiBMJ1 &gt; 4UTARA12 RODA</v>
      </c>
      <c r="AO3841" s="5" t="str">
        <f t="shared" si="1079"/>
        <v>alrandi1 &gt; 4UTARA12 RODA</v>
      </c>
      <c r="AP3841" s="5" t="str">
        <f t="shared" si="1080"/>
        <v>44207DAY</v>
      </c>
    </row>
    <row r="3842" spans="1:42" x14ac:dyDescent="0.3">
      <c r="A3842" s="33">
        <v>1</v>
      </c>
      <c r="B3842" s="33"/>
      <c r="C3842" s="70">
        <v>44207</v>
      </c>
      <c r="D3842" s="71" t="s">
        <v>19</v>
      </c>
      <c r="E3842" s="70">
        <v>44207</v>
      </c>
      <c r="F3842" s="71">
        <v>5169634</v>
      </c>
      <c r="G3842" s="33" t="s">
        <v>20</v>
      </c>
      <c r="H3842" s="33" t="s">
        <v>21</v>
      </c>
      <c r="I3842" s="33" t="s">
        <v>51</v>
      </c>
      <c r="J3842" s="33" t="s">
        <v>46</v>
      </c>
      <c r="K3842" s="63" t="s">
        <v>82</v>
      </c>
      <c r="L3842" s="32" t="str">
        <f t="shared" si="1081"/>
        <v>AXOR4843</v>
      </c>
      <c r="M3842" s="32" t="str">
        <f t="shared" si="1082"/>
        <v>BMJ</v>
      </c>
      <c r="N3842" s="32" t="str">
        <f t="shared" si="1083"/>
        <v>12 RODA</v>
      </c>
      <c r="O3842" s="146">
        <v>0.50461805555555561</v>
      </c>
      <c r="P3842" s="65">
        <v>0.50461805555555561</v>
      </c>
      <c r="Q3842" s="65"/>
      <c r="R3842" s="66">
        <v>3</v>
      </c>
      <c r="S3842" s="66">
        <v>51720</v>
      </c>
      <c r="T3842" s="66">
        <v>20080</v>
      </c>
      <c r="U3842" s="67">
        <f t="shared" si="1075"/>
        <v>31.64</v>
      </c>
      <c r="V3842" s="66">
        <f t="shared" si="1066"/>
        <v>641564.28</v>
      </c>
      <c r="W3842" s="66" t="str">
        <f t="shared" si="1067"/>
        <v>1 &gt; 4</v>
      </c>
      <c r="X3842" s="66">
        <f>A3842+SUMIFS(Presensi!F:F,Presensi!E:E,'Entry Data'!AP3842)</f>
        <v>1</v>
      </c>
      <c r="Y3842" s="66">
        <f>IFERROR(INDEX('Retasi Pricing'!F:F,MATCH('Entry Data'!AM3842,'Retasi Pricing'!E:E,0))*X3842,"")</f>
        <v>27500</v>
      </c>
      <c r="Z3842" s="62" t="s">
        <v>26</v>
      </c>
      <c r="AA3842" s="62" t="s">
        <v>27</v>
      </c>
      <c r="AB3842" s="32"/>
      <c r="AC3842" s="32" t="s">
        <v>213</v>
      </c>
      <c r="AD3842" s="32" t="str">
        <f t="shared" si="1068"/>
        <v/>
      </c>
      <c r="AF3842" s="5" t="str">
        <f t="shared" si="1069"/>
        <v>alrandi44207</v>
      </c>
      <c r="AG3842" s="5" t="str">
        <f t="shared" si="1070"/>
        <v>BMJ 07244207UTARADAY</v>
      </c>
      <c r="AH3842" s="5" t="str">
        <f t="shared" si="1071"/>
        <v>alrandi44207UTARADAY</v>
      </c>
      <c r="AI3842" s="5" t="str">
        <f t="shared" si="1072"/>
        <v>BMJ 07244207DAY</v>
      </c>
      <c r="AJ3842" s="5" t="str">
        <f t="shared" si="1073"/>
        <v>alrandi44207DAY</v>
      </c>
      <c r="AK3842" s="5" t="str">
        <f t="shared" si="1074"/>
        <v>alrandiBMJ</v>
      </c>
      <c r="AL3842" s="5" t="str">
        <f t="shared" si="1076"/>
        <v>3UTARA</v>
      </c>
      <c r="AM3842" s="5" t="str">
        <f t="shared" si="1077"/>
        <v>1 &gt; 4UTARA12 RODA</v>
      </c>
      <c r="AN3842" s="5" t="str">
        <f t="shared" si="1078"/>
        <v>alrandiBMJ1 &gt; 4UTARA12 RODA</v>
      </c>
      <c r="AO3842" s="5" t="str">
        <f t="shared" si="1079"/>
        <v>alrandi1 &gt; 4UTARA12 RODA</v>
      </c>
      <c r="AP3842" s="5" t="str">
        <f t="shared" si="1080"/>
        <v>44207DAY</v>
      </c>
    </row>
    <row r="3843" spans="1:42" x14ac:dyDescent="0.3">
      <c r="A3843" s="33">
        <v>1</v>
      </c>
      <c r="B3843" s="33"/>
      <c r="C3843" s="70">
        <v>44207</v>
      </c>
      <c r="D3843" s="71" t="s">
        <v>19</v>
      </c>
      <c r="E3843" s="70">
        <v>44207</v>
      </c>
      <c r="F3843" s="71">
        <v>5169711</v>
      </c>
      <c r="G3843" s="33" t="s">
        <v>20</v>
      </c>
      <c r="H3843" s="33" t="s">
        <v>21</v>
      </c>
      <c r="I3843" s="33" t="s">
        <v>51</v>
      </c>
      <c r="J3843" s="33" t="s">
        <v>46</v>
      </c>
      <c r="K3843" s="63" t="s">
        <v>82</v>
      </c>
      <c r="L3843" s="32" t="str">
        <f t="shared" si="1081"/>
        <v>AXOR4843</v>
      </c>
      <c r="M3843" s="32" t="str">
        <f t="shared" si="1082"/>
        <v>BMJ</v>
      </c>
      <c r="N3843" s="32" t="str">
        <f t="shared" si="1083"/>
        <v>12 RODA</v>
      </c>
      <c r="O3843" s="146">
        <v>0.56857638888888895</v>
      </c>
      <c r="P3843" s="65">
        <v>0.56857638888888895</v>
      </c>
      <c r="Q3843" s="65"/>
      <c r="R3843" s="66">
        <v>4</v>
      </c>
      <c r="S3843" s="66">
        <v>49500</v>
      </c>
      <c r="T3843" s="66">
        <v>20080</v>
      </c>
      <c r="U3843" s="67">
        <f t="shared" si="1075"/>
        <v>29.42</v>
      </c>
      <c r="V3843" s="66">
        <f t="shared" si="1066"/>
        <v>596549.34000000008</v>
      </c>
      <c r="W3843" s="66" t="str">
        <f t="shared" si="1067"/>
        <v>1 &gt; 4</v>
      </c>
      <c r="X3843" s="66">
        <f>A3843+SUMIFS(Presensi!F:F,Presensi!E:E,'Entry Data'!AP3843)</f>
        <v>1</v>
      </c>
      <c r="Y3843" s="66">
        <f>IFERROR(INDEX('Retasi Pricing'!F:F,MATCH('Entry Data'!AM3843,'Retasi Pricing'!E:E,0))*X3843,"")</f>
        <v>27500</v>
      </c>
      <c r="Z3843" s="62" t="s">
        <v>26</v>
      </c>
      <c r="AA3843" s="62" t="s">
        <v>27</v>
      </c>
      <c r="AB3843" s="32"/>
      <c r="AC3843" s="32" t="s">
        <v>213</v>
      </c>
      <c r="AD3843" s="32" t="str">
        <f t="shared" si="1068"/>
        <v/>
      </c>
      <c r="AF3843" s="5" t="str">
        <f t="shared" si="1069"/>
        <v>alrandi44207</v>
      </c>
      <c r="AG3843" s="5" t="str">
        <f t="shared" si="1070"/>
        <v>BMJ 07244207UTARADAY</v>
      </c>
      <c r="AH3843" s="5" t="str">
        <f t="shared" si="1071"/>
        <v>alrandi44207UTARADAY</v>
      </c>
      <c r="AI3843" s="5" t="str">
        <f t="shared" si="1072"/>
        <v>BMJ 07244207DAY</v>
      </c>
      <c r="AJ3843" s="5" t="str">
        <f t="shared" si="1073"/>
        <v>alrandi44207DAY</v>
      </c>
      <c r="AK3843" s="5" t="str">
        <f t="shared" si="1074"/>
        <v>alrandiBMJ</v>
      </c>
      <c r="AL3843" s="5" t="str">
        <f t="shared" si="1076"/>
        <v>4UTARA</v>
      </c>
      <c r="AM3843" s="5" t="str">
        <f t="shared" si="1077"/>
        <v>1 &gt; 4UTARA12 RODA</v>
      </c>
      <c r="AN3843" s="5" t="str">
        <f t="shared" si="1078"/>
        <v>alrandiBMJ1 &gt; 4UTARA12 RODA</v>
      </c>
      <c r="AO3843" s="5" t="str">
        <f t="shared" si="1079"/>
        <v>alrandi1 &gt; 4UTARA12 RODA</v>
      </c>
      <c r="AP3843" s="5" t="str">
        <f t="shared" si="1080"/>
        <v>44207DAY</v>
      </c>
    </row>
    <row r="3844" spans="1:42" x14ac:dyDescent="0.3">
      <c r="A3844" s="33">
        <v>1</v>
      </c>
      <c r="B3844" s="33"/>
      <c r="C3844" s="70">
        <v>44207</v>
      </c>
      <c r="D3844" s="71" t="s">
        <v>19</v>
      </c>
      <c r="E3844" s="70">
        <v>44207</v>
      </c>
      <c r="F3844" s="71">
        <v>5169770</v>
      </c>
      <c r="G3844" s="33" t="s">
        <v>20</v>
      </c>
      <c r="H3844" s="33" t="s">
        <v>21</v>
      </c>
      <c r="I3844" s="33" t="s">
        <v>51</v>
      </c>
      <c r="J3844" s="33" t="s">
        <v>46</v>
      </c>
      <c r="K3844" s="63" t="s">
        <v>82</v>
      </c>
      <c r="L3844" s="32" t="str">
        <f t="shared" si="1081"/>
        <v>AXOR4843</v>
      </c>
      <c r="M3844" s="32" t="str">
        <f t="shared" si="1082"/>
        <v>BMJ</v>
      </c>
      <c r="N3844" s="32" t="str">
        <f t="shared" si="1083"/>
        <v>12 RODA</v>
      </c>
      <c r="O3844" s="146">
        <v>0.61622685185185189</v>
      </c>
      <c r="P3844" s="65">
        <v>0.61622685185185189</v>
      </c>
      <c r="Q3844" s="65"/>
      <c r="R3844" s="66">
        <v>5</v>
      </c>
      <c r="S3844" s="66">
        <v>49400</v>
      </c>
      <c r="T3844" s="66">
        <v>20080</v>
      </c>
      <c r="U3844" s="67">
        <f t="shared" si="1075"/>
        <v>29.32</v>
      </c>
      <c r="V3844" s="66">
        <f t="shared" si="1066"/>
        <v>594521.64</v>
      </c>
      <c r="W3844" s="66" t="str">
        <f t="shared" si="1067"/>
        <v>&gt; 5</v>
      </c>
      <c r="X3844" s="66">
        <f>A3844+SUMIFS(Presensi!F:F,Presensi!E:E,'Entry Data'!AP3844)</f>
        <v>1</v>
      </c>
      <c r="Y3844" s="66">
        <f>IFERROR(INDEX('Retasi Pricing'!F:F,MATCH('Entry Data'!AM3844,'Retasi Pricing'!E:E,0))*X3844,"")</f>
        <v>31200</v>
      </c>
      <c r="Z3844" s="62" t="s">
        <v>26</v>
      </c>
      <c r="AA3844" s="62" t="s">
        <v>27</v>
      </c>
      <c r="AB3844" s="32"/>
      <c r="AC3844" s="32" t="s">
        <v>213</v>
      </c>
      <c r="AD3844" s="32" t="str">
        <f t="shared" si="1068"/>
        <v/>
      </c>
      <c r="AF3844" s="5" t="str">
        <f t="shared" si="1069"/>
        <v>alrandi44207</v>
      </c>
      <c r="AG3844" s="5" t="str">
        <f t="shared" si="1070"/>
        <v>BMJ 07244207UTARADAY</v>
      </c>
      <c r="AH3844" s="5" t="str">
        <f t="shared" si="1071"/>
        <v>alrandi44207UTARADAY</v>
      </c>
      <c r="AI3844" s="5" t="str">
        <f t="shared" si="1072"/>
        <v>BMJ 07244207DAY</v>
      </c>
      <c r="AJ3844" s="5" t="str">
        <f t="shared" si="1073"/>
        <v>alrandi44207DAY</v>
      </c>
      <c r="AK3844" s="5" t="str">
        <f t="shared" si="1074"/>
        <v>alrandiBMJ</v>
      </c>
      <c r="AL3844" s="5" t="str">
        <f t="shared" si="1076"/>
        <v>5UTARA</v>
      </c>
      <c r="AM3844" s="5" t="str">
        <f t="shared" si="1077"/>
        <v>&gt; 5UTARA12 RODA</v>
      </c>
      <c r="AN3844" s="5" t="str">
        <f t="shared" si="1078"/>
        <v>alrandiBMJ&gt; 5UTARA12 RODA</v>
      </c>
      <c r="AO3844" s="5" t="str">
        <f t="shared" si="1079"/>
        <v>alrandi&gt; 5UTARA12 RODA</v>
      </c>
      <c r="AP3844" s="5" t="str">
        <f t="shared" si="1080"/>
        <v>44207DAY</v>
      </c>
    </row>
    <row r="3845" spans="1:42" x14ac:dyDescent="0.3">
      <c r="A3845" s="33">
        <v>1</v>
      </c>
      <c r="B3845" s="33"/>
      <c r="C3845" s="70">
        <v>44207</v>
      </c>
      <c r="D3845" s="71" t="s">
        <v>19</v>
      </c>
      <c r="E3845" s="70">
        <v>44207</v>
      </c>
      <c r="F3845" s="71">
        <v>5169844</v>
      </c>
      <c r="G3845" s="33" t="s">
        <v>20</v>
      </c>
      <c r="H3845" s="33" t="s">
        <v>21</v>
      </c>
      <c r="I3845" s="33" t="s">
        <v>123</v>
      </c>
      <c r="J3845" s="33" t="s">
        <v>23</v>
      </c>
      <c r="K3845" s="63" t="s">
        <v>82</v>
      </c>
      <c r="L3845" s="32" t="str">
        <f t="shared" si="1081"/>
        <v>AXOR4843</v>
      </c>
      <c r="M3845" s="32" t="str">
        <f t="shared" si="1082"/>
        <v>BMJ</v>
      </c>
      <c r="N3845" s="32" t="str">
        <f t="shared" si="1083"/>
        <v>12 RODA</v>
      </c>
      <c r="O3845" s="146">
        <v>0.67364583333333339</v>
      </c>
      <c r="P3845" s="65">
        <v>0.67364583333333339</v>
      </c>
      <c r="Q3845" s="65"/>
      <c r="R3845" s="66">
        <v>6</v>
      </c>
      <c r="S3845" s="66">
        <v>53000</v>
      </c>
      <c r="T3845" s="66">
        <v>20080</v>
      </c>
      <c r="U3845" s="67">
        <f t="shared" si="1075"/>
        <v>32.92</v>
      </c>
      <c r="V3845" s="66">
        <f t="shared" si="1066"/>
        <v>667518.84000000008</v>
      </c>
      <c r="W3845" s="66" t="str">
        <f t="shared" si="1067"/>
        <v>&gt; 6</v>
      </c>
      <c r="X3845" s="66">
        <f>A3845+SUMIFS(Presensi!F:F,Presensi!E:E,'Entry Data'!AP3845)</f>
        <v>1</v>
      </c>
      <c r="Y3845" s="66">
        <f>IFERROR(INDEX('Retasi Pricing'!F:F,MATCH('Entry Data'!AM3845,'Retasi Pricing'!E:E,0))*X3845,"")</f>
        <v>34450</v>
      </c>
      <c r="Z3845" s="62" t="s">
        <v>26</v>
      </c>
      <c r="AA3845" s="62" t="s">
        <v>27</v>
      </c>
      <c r="AB3845" s="32"/>
      <c r="AC3845" s="32" t="s">
        <v>213</v>
      </c>
      <c r="AD3845" s="32" t="str">
        <f t="shared" si="1068"/>
        <v/>
      </c>
      <c r="AF3845" s="5" t="str">
        <f t="shared" si="1069"/>
        <v>alrandi44207</v>
      </c>
      <c r="AG3845" s="5" t="str">
        <f t="shared" si="1070"/>
        <v>BMJ 07244207UTARADAY</v>
      </c>
      <c r="AH3845" s="5" t="str">
        <f t="shared" si="1071"/>
        <v>alrandi44207UTARADAY</v>
      </c>
      <c r="AI3845" s="5" t="str">
        <f t="shared" si="1072"/>
        <v>BMJ 07244207DAY</v>
      </c>
      <c r="AJ3845" s="5" t="str">
        <f t="shared" si="1073"/>
        <v>alrandi44207DAY</v>
      </c>
      <c r="AK3845" s="5" t="str">
        <f t="shared" si="1074"/>
        <v>alrandiBMJ</v>
      </c>
      <c r="AL3845" s="5" t="str">
        <f t="shared" si="1076"/>
        <v>6UTARA</v>
      </c>
      <c r="AM3845" s="5" t="str">
        <f t="shared" si="1077"/>
        <v>&gt; 6UTARA12 RODA</v>
      </c>
      <c r="AN3845" s="5" t="str">
        <f t="shared" si="1078"/>
        <v>alrandiBMJ&gt; 6UTARA12 RODA</v>
      </c>
      <c r="AO3845" s="5" t="str">
        <f t="shared" si="1079"/>
        <v>alrandi&gt; 6UTARA12 RODA</v>
      </c>
      <c r="AP3845" s="5" t="str">
        <f t="shared" si="1080"/>
        <v>44207DAY</v>
      </c>
    </row>
    <row r="3846" spans="1:42" x14ac:dyDescent="0.3">
      <c r="A3846" s="33">
        <v>1</v>
      </c>
      <c r="B3846" s="33"/>
      <c r="C3846" s="70">
        <v>44207</v>
      </c>
      <c r="D3846" s="71" t="s">
        <v>19</v>
      </c>
      <c r="E3846" s="70">
        <v>44207</v>
      </c>
      <c r="F3846" s="71">
        <v>5169918</v>
      </c>
      <c r="G3846" s="33" t="s">
        <v>20</v>
      </c>
      <c r="H3846" s="33" t="s">
        <v>50</v>
      </c>
      <c r="I3846" s="33" t="s">
        <v>51</v>
      </c>
      <c r="J3846" s="33" t="s">
        <v>53</v>
      </c>
      <c r="K3846" s="63" t="s">
        <v>82</v>
      </c>
      <c r="L3846" s="32" t="str">
        <f t="shared" si="1081"/>
        <v>AXOR4843</v>
      </c>
      <c r="M3846" s="32" t="str">
        <f t="shared" si="1082"/>
        <v>BMJ</v>
      </c>
      <c r="N3846" s="32" t="str">
        <f t="shared" si="1083"/>
        <v>12 RODA</v>
      </c>
      <c r="O3846" s="146">
        <v>0.73525462962962962</v>
      </c>
      <c r="P3846" s="65">
        <v>0.73525462962962962</v>
      </c>
      <c r="Q3846" s="65"/>
      <c r="R3846" s="66">
        <v>7</v>
      </c>
      <c r="S3846" s="66">
        <v>54900</v>
      </c>
      <c r="T3846" s="66">
        <v>20080</v>
      </c>
      <c r="U3846" s="67">
        <f t="shared" si="1075"/>
        <v>34.82</v>
      </c>
      <c r="V3846" s="66">
        <f t="shared" si="1066"/>
        <v>706045.14</v>
      </c>
      <c r="W3846" s="66" t="str">
        <f t="shared" si="1067"/>
        <v>7 &gt;</v>
      </c>
      <c r="X3846" s="66">
        <f>A3846+SUMIFS(Presensi!F:F,Presensi!E:E,'Entry Data'!AP3846)</f>
        <v>1</v>
      </c>
      <c r="Y3846" s="66">
        <f>IFERROR(INDEX('Retasi Pricing'!F:F,MATCH('Entry Data'!AM3846,'Retasi Pricing'!E:E,0))*X3846,"")</f>
        <v>42000</v>
      </c>
      <c r="Z3846" s="62" t="s">
        <v>26</v>
      </c>
      <c r="AA3846" s="62" t="s">
        <v>27</v>
      </c>
      <c r="AB3846" s="32"/>
      <c r="AC3846" s="32" t="s">
        <v>213</v>
      </c>
      <c r="AD3846" s="32" t="str">
        <f t="shared" si="1068"/>
        <v/>
      </c>
      <c r="AF3846" s="5" t="str">
        <f t="shared" si="1069"/>
        <v>alrandi44207</v>
      </c>
      <c r="AG3846" s="5" t="str">
        <f t="shared" si="1070"/>
        <v>BMJ 07244207UTARADAY</v>
      </c>
      <c r="AH3846" s="5" t="str">
        <f t="shared" si="1071"/>
        <v>alrandi44207UTARADAY</v>
      </c>
      <c r="AI3846" s="5" t="str">
        <f t="shared" si="1072"/>
        <v>BMJ 07244207DAY</v>
      </c>
      <c r="AJ3846" s="5" t="str">
        <f t="shared" si="1073"/>
        <v>alrandi44207DAY</v>
      </c>
      <c r="AK3846" s="5" t="str">
        <f t="shared" si="1074"/>
        <v>alrandiBMJ</v>
      </c>
      <c r="AL3846" s="5" t="str">
        <f t="shared" si="1076"/>
        <v>7UTARA</v>
      </c>
      <c r="AM3846" s="5" t="str">
        <f t="shared" si="1077"/>
        <v>7 &gt;UTARA12 RODA</v>
      </c>
      <c r="AN3846" s="5" t="str">
        <f t="shared" si="1078"/>
        <v>alrandiBMJ7 &gt;UTARA12 RODA</v>
      </c>
      <c r="AO3846" s="5" t="str">
        <f t="shared" si="1079"/>
        <v>alrandi7 &gt;UTARA12 RODA</v>
      </c>
      <c r="AP3846" s="5" t="str">
        <f t="shared" si="1080"/>
        <v>44207DAY</v>
      </c>
    </row>
    <row r="3847" spans="1:42" x14ac:dyDescent="0.3">
      <c r="A3847" s="33">
        <v>1</v>
      </c>
      <c r="B3847" s="33"/>
      <c r="C3847" s="70">
        <v>44207</v>
      </c>
      <c r="D3847" s="71" t="s">
        <v>19</v>
      </c>
      <c r="E3847" s="70">
        <v>44207</v>
      </c>
      <c r="F3847" s="71">
        <v>5169635</v>
      </c>
      <c r="G3847" s="33" t="s">
        <v>20</v>
      </c>
      <c r="H3847" s="33" t="s">
        <v>21</v>
      </c>
      <c r="I3847" s="33" t="s">
        <v>51</v>
      </c>
      <c r="J3847" s="33" t="s">
        <v>46</v>
      </c>
      <c r="K3847" s="63" t="s">
        <v>83</v>
      </c>
      <c r="L3847" s="32" t="str">
        <f t="shared" si="1081"/>
        <v>AXOR4843</v>
      </c>
      <c r="M3847" s="32" t="str">
        <f t="shared" si="1082"/>
        <v>BMJ</v>
      </c>
      <c r="N3847" s="32" t="str">
        <f t="shared" si="1083"/>
        <v>12 RODA</v>
      </c>
      <c r="O3847" s="146">
        <v>0.50594907407407408</v>
      </c>
      <c r="P3847" s="65">
        <v>0.51016203703703711</v>
      </c>
      <c r="Q3847" s="65"/>
      <c r="R3847" s="66">
        <v>1</v>
      </c>
      <c r="S3847" s="66">
        <v>52760</v>
      </c>
      <c r="T3847" s="66">
        <v>19980</v>
      </c>
      <c r="U3847" s="67">
        <f t="shared" si="1075"/>
        <v>32.78</v>
      </c>
      <c r="V3847" s="66">
        <f t="shared" si="1066"/>
        <v>664680.06000000006</v>
      </c>
      <c r="W3847" s="66" t="str">
        <f t="shared" si="1067"/>
        <v>1 &gt; 4</v>
      </c>
      <c r="X3847" s="66">
        <f>A3847+SUMIFS(Presensi!F:F,Presensi!E:E,'Entry Data'!AP3847)</f>
        <v>1</v>
      </c>
      <c r="Y3847" s="66">
        <f>IFERROR(INDEX('Retasi Pricing'!F:F,MATCH('Entry Data'!AM3847,'Retasi Pricing'!E:E,0))*X3847,"")</f>
        <v>27500</v>
      </c>
      <c r="Z3847" s="62" t="s">
        <v>26</v>
      </c>
      <c r="AA3847" s="62" t="s">
        <v>27</v>
      </c>
      <c r="AB3847" s="32"/>
      <c r="AC3847" s="32" t="s">
        <v>214</v>
      </c>
      <c r="AD3847" s="32" t="str">
        <f t="shared" si="1068"/>
        <v/>
      </c>
      <c r="AF3847" s="5" t="str">
        <f t="shared" si="1069"/>
        <v>pelani44207</v>
      </c>
      <c r="AG3847" s="5" t="str">
        <f t="shared" si="1070"/>
        <v>BMJ 07344207UTARADAY</v>
      </c>
      <c r="AH3847" s="5" t="str">
        <f t="shared" si="1071"/>
        <v>pelani44207UTARADAY</v>
      </c>
      <c r="AI3847" s="5" t="str">
        <f t="shared" si="1072"/>
        <v>BMJ 07344207DAY</v>
      </c>
      <c r="AJ3847" s="5" t="str">
        <f t="shared" si="1073"/>
        <v>pelani44207DAY</v>
      </c>
      <c r="AK3847" s="5" t="str">
        <f t="shared" si="1074"/>
        <v>pelaniBMJ</v>
      </c>
      <c r="AL3847" s="5" t="str">
        <f t="shared" si="1076"/>
        <v>1UTARA</v>
      </c>
      <c r="AM3847" s="5" t="str">
        <f t="shared" si="1077"/>
        <v>1 &gt; 4UTARA12 RODA</v>
      </c>
      <c r="AN3847" s="5" t="str">
        <f t="shared" si="1078"/>
        <v>pelaniBMJ1 &gt; 4UTARA12 RODA</v>
      </c>
      <c r="AO3847" s="5" t="str">
        <f t="shared" si="1079"/>
        <v>pelani1 &gt; 4UTARA12 RODA</v>
      </c>
      <c r="AP3847" s="5" t="str">
        <f t="shared" si="1080"/>
        <v>44207DAY</v>
      </c>
    </row>
    <row r="3848" spans="1:42" x14ac:dyDescent="0.3">
      <c r="A3848" s="33">
        <v>1</v>
      </c>
      <c r="B3848" s="33"/>
      <c r="C3848" s="70">
        <v>44207</v>
      </c>
      <c r="D3848" s="71" t="s">
        <v>19</v>
      </c>
      <c r="E3848" s="70">
        <v>44207</v>
      </c>
      <c r="F3848" s="71">
        <v>5169709</v>
      </c>
      <c r="G3848" s="33" t="s">
        <v>20</v>
      </c>
      <c r="H3848" s="33" t="s">
        <v>21</v>
      </c>
      <c r="I3848" s="33" t="s">
        <v>51</v>
      </c>
      <c r="J3848" s="33" t="s">
        <v>46</v>
      </c>
      <c r="K3848" s="63" t="s">
        <v>83</v>
      </c>
      <c r="L3848" s="32" t="str">
        <f t="shared" si="1081"/>
        <v>AXOR4843</v>
      </c>
      <c r="M3848" s="32" t="str">
        <f t="shared" si="1082"/>
        <v>BMJ</v>
      </c>
      <c r="N3848" s="32" t="str">
        <f t="shared" si="1083"/>
        <v>12 RODA</v>
      </c>
      <c r="O3848" s="146">
        <v>0.56800925925925927</v>
      </c>
      <c r="P3848" s="65">
        <v>0.56800925925925927</v>
      </c>
      <c r="Q3848" s="65"/>
      <c r="R3848" s="66">
        <v>2</v>
      </c>
      <c r="S3848" s="66">
        <v>51420</v>
      </c>
      <c r="T3848" s="66">
        <v>19980</v>
      </c>
      <c r="U3848" s="67">
        <f t="shared" si="1075"/>
        <v>31.44</v>
      </c>
      <c r="V3848" s="66">
        <f t="shared" si="1066"/>
        <v>637508.88000000012</v>
      </c>
      <c r="W3848" s="66" t="str">
        <f t="shared" si="1067"/>
        <v>1 &gt; 4</v>
      </c>
      <c r="X3848" s="66">
        <f>A3848+SUMIFS(Presensi!F:F,Presensi!E:E,'Entry Data'!AP3848)</f>
        <v>1</v>
      </c>
      <c r="Y3848" s="66">
        <f>IFERROR(INDEX('Retasi Pricing'!F:F,MATCH('Entry Data'!AM3848,'Retasi Pricing'!E:E,0))*X3848,"")</f>
        <v>27500</v>
      </c>
      <c r="Z3848" s="62" t="s">
        <v>26</v>
      </c>
      <c r="AA3848" s="62" t="s">
        <v>27</v>
      </c>
      <c r="AB3848" s="32"/>
      <c r="AC3848" s="32" t="s">
        <v>214</v>
      </c>
      <c r="AD3848" s="32" t="str">
        <f t="shared" si="1068"/>
        <v/>
      </c>
      <c r="AF3848" s="5" t="str">
        <f t="shared" si="1069"/>
        <v>pelani44207</v>
      </c>
      <c r="AG3848" s="5" t="str">
        <f t="shared" si="1070"/>
        <v>BMJ 07344207UTARADAY</v>
      </c>
      <c r="AH3848" s="5" t="str">
        <f t="shared" si="1071"/>
        <v>pelani44207UTARADAY</v>
      </c>
      <c r="AI3848" s="5" t="str">
        <f t="shared" si="1072"/>
        <v>BMJ 07344207DAY</v>
      </c>
      <c r="AJ3848" s="5" t="str">
        <f t="shared" si="1073"/>
        <v>pelani44207DAY</v>
      </c>
      <c r="AK3848" s="5" t="str">
        <f t="shared" si="1074"/>
        <v>pelaniBMJ</v>
      </c>
      <c r="AL3848" s="5" t="str">
        <f t="shared" si="1076"/>
        <v>2UTARA</v>
      </c>
      <c r="AM3848" s="5" t="str">
        <f t="shared" si="1077"/>
        <v>1 &gt; 4UTARA12 RODA</v>
      </c>
      <c r="AN3848" s="5" t="str">
        <f t="shared" si="1078"/>
        <v>pelaniBMJ1 &gt; 4UTARA12 RODA</v>
      </c>
      <c r="AO3848" s="5" t="str">
        <f t="shared" si="1079"/>
        <v>pelani1 &gt; 4UTARA12 RODA</v>
      </c>
      <c r="AP3848" s="5" t="str">
        <f t="shared" si="1080"/>
        <v>44207DAY</v>
      </c>
    </row>
    <row r="3849" spans="1:42" x14ac:dyDescent="0.3">
      <c r="A3849" s="33">
        <v>1</v>
      </c>
      <c r="B3849" s="33"/>
      <c r="C3849" s="70">
        <v>44207</v>
      </c>
      <c r="D3849" s="71" t="s">
        <v>19</v>
      </c>
      <c r="E3849" s="70">
        <v>44207</v>
      </c>
      <c r="F3849" s="71">
        <v>5169772</v>
      </c>
      <c r="G3849" s="33" t="s">
        <v>20</v>
      </c>
      <c r="H3849" s="33" t="s">
        <v>21</v>
      </c>
      <c r="I3849" s="33" t="s">
        <v>51</v>
      </c>
      <c r="J3849" s="33" t="s">
        <v>46</v>
      </c>
      <c r="K3849" s="63" t="s">
        <v>83</v>
      </c>
      <c r="L3849" s="32" t="str">
        <f t="shared" si="1081"/>
        <v>AXOR4843</v>
      </c>
      <c r="M3849" s="32" t="str">
        <f t="shared" si="1082"/>
        <v>BMJ</v>
      </c>
      <c r="N3849" s="32" t="str">
        <f t="shared" si="1083"/>
        <v>12 RODA</v>
      </c>
      <c r="O3849" s="146">
        <v>0.61717592592592596</v>
      </c>
      <c r="P3849" s="65">
        <v>0.61717592592592596</v>
      </c>
      <c r="Q3849" s="65"/>
      <c r="R3849" s="66">
        <v>3</v>
      </c>
      <c r="S3849" s="66">
        <v>51660</v>
      </c>
      <c r="T3849" s="66">
        <v>19980</v>
      </c>
      <c r="U3849" s="67">
        <f t="shared" si="1075"/>
        <v>31.68</v>
      </c>
      <c r="V3849" s="66">
        <f t="shared" si="1066"/>
        <v>642375.36</v>
      </c>
      <c r="W3849" s="66" t="str">
        <f t="shared" si="1067"/>
        <v>1 &gt; 4</v>
      </c>
      <c r="X3849" s="66">
        <f>A3849+SUMIFS(Presensi!F:F,Presensi!E:E,'Entry Data'!AP3849)</f>
        <v>1</v>
      </c>
      <c r="Y3849" s="66">
        <f>IFERROR(INDEX('Retasi Pricing'!F:F,MATCH('Entry Data'!AM3849,'Retasi Pricing'!E:E,0))*X3849,"")</f>
        <v>27500</v>
      </c>
      <c r="Z3849" s="62" t="s">
        <v>26</v>
      </c>
      <c r="AA3849" s="62" t="s">
        <v>27</v>
      </c>
      <c r="AB3849" s="32"/>
      <c r="AC3849" s="32" t="s">
        <v>214</v>
      </c>
      <c r="AD3849" s="32" t="str">
        <f t="shared" si="1068"/>
        <v/>
      </c>
      <c r="AF3849" s="5" t="str">
        <f t="shared" si="1069"/>
        <v>pelani44207</v>
      </c>
      <c r="AG3849" s="5" t="str">
        <f t="shared" si="1070"/>
        <v>BMJ 07344207UTARADAY</v>
      </c>
      <c r="AH3849" s="5" t="str">
        <f t="shared" si="1071"/>
        <v>pelani44207UTARADAY</v>
      </c>
      <c r="AI3849" s="5" t="str">
        <f t="shared" si="1072"/>
        <v>BMJ 07344207DAY</v>
      </c>
      <c r="AJ3849" s="5" t="str">
        <f t="shared" si="1073"/>
        <v>pelani44207DAY</v>
      </c>
      <c r="AK3849" s="5" t="str">
        <f t="shared" si="1074"/>
        <v>pelaniBMJ</v>
      </c>
      <c r="AL3849" s="5" t="str">
        <f t="shared" si="1076"/>
        <v>3UTARA</v>
      </c>
      <c r="AM3849" s="5" t="str">
        <f t="shared" si="1077"/>
        <v>1 &gt; 4UTARA12 RODA</v>
      </c>
      <c r="AN3849" s="5" t="str">
        <f t="shared" si="1078"/>
        <v>pelaniBMJ1 &gt; 4UTARA12 RODA</v>
      </c>
      <c r="AO3849" s="5" t="str">
        <f t="shared" si="1079"/>
        <v>pelani1 &gt; 4UTARA12 RODA</v>
      </c>
      <c r="AP3849" s="5" t="str">
        <f t="shared" si="1080"/>
        <v>44207DAY</v>
      </c>
    </row>
    <row r="3850" spans="1:42" x14ac:dyDescent="0.3">
      <c r="A3850" s="33">
        <v>1</v>
      </c>
      <c r="B3850" s="33"/>
      <c r="C3850" s="70">
        <v>44207</v>
      </c>
      <c r="D3850" s="71" t="s">
        <v>19</v>
      </c>
      <c r="E3850" s="70">
        <v>44207</v>
      </c>
      <c r="F3850" s="71">
        <v>5169841</v>
      </c>
      <c r="G3850" s="33" t="s">
        <v>20</v>
      </c>
      <c r="H3850" s="33" t="s">
        <v>21</v>
      </c>
      <c r="I3850" s="33" t="s">
        <v>123</v>
      </c>
      <c r="J3850" s="33" t="s">
        <v>46</v>
      </c>
      <c r="K3850" s="63" t="s">
        <v>83</v>
      </c>
      <c r="L3850" s="32" t="str">
        <f t="shared" si="1081"/>
        <v>AXOR4843</v>
      </c>
      <c r="M3850" s="32" t="str">
        <f t="shared" si="1082"/>
        <v>BMJ</v>
      </c>
      <c r="N3850" s="32" t="str">
        <f t="shared" si="1083"/>
        <v>12 RODA</v>
      </c>
      <c r="O3850" s="146">
        <v>0.67177083333333332</v>
      </c>
      <c r="P3850" s="65">
        <v>0.67177083333333332</v>
      </c>
      <c r="Q3850" s="65"/>
      <c r="R3850" s="66">
        <v>4</v>
      </c>
      <c r="S3850" s="66">
        <v>51360</v>
      </c>
      <c r="T3850" s="66">
        <v>19980</v>
      </c>
      <c r="U3850" s="67">
        <f t="shared" si="1075"/>
        <v>31.38</v>
      </c>
      <c r="V3850" s="66">
        <f t="shared" ref="V3850:V3913" si="1084">IFERROR(VLOOKUP(L3850,harga,2,FALSE),"")*U3850*IFERROR(VLOOKUP(G3850,jarak,2,FALSE),"")</f>
        <v>636292.26</v>
      </c>
      <c r="W3850" s="66" t="str">
        <f t="shared" ref="W3850:W3913" si="1085">IFERROR(VLOOKUP(AL3850,Code,2,FALSE),"")</f>
        <v>1 &gt; 4</v>
      </c>
      <c r="X3850" s="66">
        <f>A3850+SUMIFS(Presensi!F:F,Presensi!E:E,'Entry Data'!AP3850)</f>
        <v>1</v>
      </c>
      <c r="Y3850" s="66">
        <f>IFERROR(INDEX('Retasi Pricing'!F:F,MATCH('Entry Data'!AM3850,'Retasi Pricing'!E:E,0))*X3850,"")</f>
        <v>27500</v>
      </c>
      <c r="Z3850" s="62" t="s">
        <v>26</v>
      </c>
      <c r="AA3850" s="62" t="s">
        <v>27</v>
      </c>
      <c r="AB3850" s="32"/>
      <c r="AC3850" s="32" t="s">
        <v>214</v>
      </c>
      <c r="AD3850" s="32" t="str">
        <f t="shared" ref="AD3850:AD3913" si="1086">IFERROR(VLOOKUP(AC3850,driver,13,FALSE),"")</f>
        <v/>
      </c>
      <c r="AF3850" s="5" t="str">
        <f t="shared" ref="AF3850:AF3913" si="1087">AC3850&amp;C3850</f>
        <v>pelani44207</v>
      </c>
      <c r="AG3850" s="5" t="str">
        <f t="shared" ref="AG3850:AG3913" si="1088">K3850&amp;C3850&amp;G3850&amp;D3850</f>
        <v>BMJ 07344207UTARADAY</v>
      </c>
      <c r="AH3850" s="5" t="str">
        <f t="shared" ref="AH3850:AH3913" si="1089">AC3850&amp;C3850&amp;G3850&amp;D3850</f>
        <v>pelani44207UTARADAY</v>
      </c>
      <c r="AI3850" s="5" t="str">
        <f t="shared" ref="AI3850:AI3913" si="1090">K3850&amp;C3850&amp;D3850</f>
        <v>BMJ 07344207DAY</v>
      </c>
      <c r="AJ3850" s="5" t="str">
        <f t="shared" ref="AJ3850:AJ3913" si="1091">AC3850&amp;C3850&amp;D3850</f>
        <v>pelani44207DAY</v>
      </c>
      <c r="AK3850" s="5" t="str">
        <f t="shared" ref="AK3850:AK3913" si="1092">AC3850&amp;M3850</f>
        <v>pelaniBMJ</v>
      </c>
      <c r="AL3850" s="5" t="str">
        <f t="shared" si="1076"/>
        <v>4UTARA</v>
      </c>
      <c r="AM3850" s="5" t="str">
        <f t="shared" si="1077"/>
        <v>1 &gt; 4UTARA12 RODA</v>
      </c>
      <c r="AN3850" s="5" t="str">
        <f t="shared" si="1078"/>
        <v>pelaniBMJ1 &gt; 4UTARA12 RODA</v>
      </c>
      <c r="AO3850" s="5" t="str">
        <f t="shared" si="1079"/>
        <v>pelani1 &gt; 4UTARA12 RODA</v>
      </c>
      <c r="AP3850" s="5" t="str">
        <f t="shared" si="1080"/>
        <v>44207DAY</v>
      </c>
    </row>
    <row r="3851" spans="1:42" x14ac:dyDescent="0.3">
      <c r="A3851" s="33">
        <v>1</v>
      </c>
      <c r="B3851" s="33"/>
      <c r="C3851" s="70">
        <v>44207</v>
      </c>
      <c r="D3851" s="71" t="s">
        <v>19</v>
      </c>
      <c r="E3851" s="70">
        <v>44207</v>
      </c>
      <c r="F3851" s="71">
        <v>5169919</v>
      </c>
      <c r="G3851" s="33" t="s">
        <v>20</v>
      </c>
      <c r="H3851" s="33" t="s">
        <v>21</v>
      </c>
      <c r="I3851" s="33" t="s">
        <v>22</v>
      </c>
      <c r="J3851" s="33" t="s">
        <v>23</v>
      </c>
      <c r="K3851" s="63" t="s">
        <v>83</v>
      </c>
      <c r="L3851" s="32" t="str">
        <f t="shared" si="1081"/>
        <v>AXOR4843</v>
      </c>
      <c r="M3851" s="32" t="str">
        <f t="shared" si="1082"/>
        <v>BMJ</v>
      </c>
      <c r="N3851" s="32" t="str">
        <f t="shared" si="1083"/>
        <v>12 RODA</v>
      </c>
      <c r="O3851" s="146">
        <v>0.73568287037037028</v>
      </c>
      <c r="P3851" s="65">
        <v>0.73568287037037028</v>
      </c>
      <c r="Q3851" s="65"/>
      <c r="R3851" s="66">
        <v>5</v>
      </c>
      <c r="S3851" s="66">
        <v>51480</v>
      </c>
      <c r="T3851" s="66">
        <v>19980</v>
      </c>
      <c r="U3851" s="67">
        <f t="shared" ref="U3851:U3914" si="1093">(S3851-T3851)/1000</f>
        <v>31.5</v>
      </c>
      <c r="V3851" s="66">
        <f t="shared" si="1084"/>
        <v>638725.5</v>
      </c>
      <c r="W3851" s="66" t="str">
        <f t="shared" si="1085"/>
        <v>&gt; 5</v>
      </c>
      <c r="X3851" s="66">
        <f>A3851+SUMIFS(Presensi!F:F,Presensi!E:E,'Entry Data'!AP3851)</f>
        <v>1</v>
      </c>
      <c r="Y3851" s="66">
        <f>IFERROR(INDEX('Retasi Pricing'!F:F,MATCH('Entry Data'!AM3851,'Retasi Pricing'!E:E,0))*X3851,"")</f>
        <v>31200</v>
      </c>
      <c r="Z3851" s="62" t="s">
        <v>26</v>
      </c>
      <c r="AA3851" s="62" t="s">
        <v>27</v>
      </c>
      <c r="AB3851" s="32"/>
      <c r="AC3851" s="32" t="s">
        <v>214</v>
      </c>
      <c r="AD3851" s="32" t="str">
        <f t="shared" si="1086"/>
        <v/>
      </c>
      <c r="AF3851" s="5" t="str">
        <f t="shared" si="1087"/>
        <v>pelani44207</v>
      </c>
      <c r="AG3851" s="5" t="str">
        <f t="shared" si="1088"/>
        <v>BMJ 07344207UTARADAY</v>
      </c>
      <c r="AH3851" s="5" t="str">
        <f t="shared" si="1089"/>
        <v>pelani44207UTARADAY</v>
      </c>
      <c r="AI3851" s="5" t="str">
        <f t="shared" si="1090"/>
        <v>BMJ 07344207DAY</v>
      </c>
      <c r="AJ3851" s="5" t="str">
        <f t="shared" si="1091"/>
        <v>pelani44207DAY</v>
      </c>
      <c r="AK3851" s="5" t="str">
        <f t="shared" si="1092"/>
        <v>pelaniBMJ</v>
      </c>
      <c r="AL3851" s="5" t="str">
        <f t="shared" ref="AL3851:AL3914" si="1094">Q3851&amp;R3851&amp;G3851</f>
        <v>5UTARA</v>
      </c>
      <c r="AM3851" s="5" t="str">
        <f t="shared" ref="AM3851:AM3914" si="1095">W3851&amp;G3851&amp;N3851</f>
        <v>&gt; 5UTARA12 RODA</v>
      </c>
      <c r="AN3851" s="5" t="str">
        <f t="shared" ref="AN3851:AN3914" si="1096">AC3851&amp;M3851&amp;W3851&amp;G3851&amp;N3851</f>
        <v>pelaniBMJ&gt; 5UTARA12 RODA</v>
      </c>
      <c r="AO3851" s="5" t="str">
        <f t="shared" ref="AO3851:AO3914" si="1097">AC3851&amp;W3851&amp;G3851&amp;N3851</f>
        <v>pelani&gt; 5UTARA12 RODA</v>
      </c>
      <c r="AP3851" s="5" t="str">
        <f t="shared" ref="AP3851:AP3914" si="1098">C3851&amp;D3851</f>
        <v>44207DAY</v>
      </c>
    </row>
    <row r="3852" spans="1:42" x14ac:dyDescent="0.3">
      <c r="A3852" s="33">
        <v>1</v>
      </c>
      <c r="B3852" s="33"/>
      <c r="C3852" s="70">
        <v>44207</v>
      </c>
      <c r="D3852" s="71" t="s">
        <v>19</v>
      </c>
      <c r="E3852" s="70">
        <v>44207</v>
      </c>
      <c r="F3852" s="71">
        <v>5169449</v>
      </c>
      <c r="G3852" s="33" t="s">
        <v>20</v>
      </c>
      <c r="H3852" s="33" t="s">
        <v>21</v>
      </c>
      <c r="I3852" s="33" t="s">
        <v>51</v>
      </c>
      <c r="J3852" s="33" t="s">
        <v>46</v>
      </c>
      <c r="K3852" s="63" t="s">
        <v>85</v>
      </c>
      <c r="L3852" s="32" t="str">
        <f t="shared" si="1081"/>
        <v>AXOR4843</v>
      </c>
      <c r="M3852" s="32" t="str">
        <f t="shared" si="1082"/>
        <v>BMJ</v>
      </c>
      <c r="N3852" s="32" t="str">
        <f t="shared" si="1083"/>
        <v>12 RODA</v>
      </c>
      <c r="O3852" s="146">
        <v>0.3508680555555555</v>
      </c>
      <c r="P3852" s="65">
        <v>0.36188657407407404</v>
      </c>
      <c r="Q3852" s="65"/>
      <c r="R3852" s="66">
        <v>1</v>
      </c>
      <c r="S3852" s="66">
        <v>51840</v>
      </c>
      <c r="T3852" s="66">
        <v>19680</v>
      </c>
      <c r="U3852" s="67">
        <f t="shared" si="1093"/>
        <v>32.159999999999997</v>
      </c>
      <c r="V3852" s="66">
        <f t="shared" si="1084"/>
        <v>652108.31999999995</v>
      </c>
      <c r="W3852" s="66" t="str">
        <f t="shared" si="1085"/>
        <v>1 &gt; 4</v>
      </c>
      <c r="X3852" s="66">
        <f>A3852+SUMIFS(Presensi!F:F,Presensi!E:E,'Entry Data'!AP3852)</f>
        <v>1</v>
      </c>
      <c r="Y3852" s="66">
        <f>IFERROR(INDEX('Retasi Pricing'!F:F,MATCH('Entry Data'!AM3852,'Retasi Pricing'!E:E,0))*X3852,"")</f>
        <v>27500</v>
      </c>
      <c r="Z3852" s="62" t="s">
        <v>26</v>
      </c>
      <c r="AA3852" s="62" t="s">
        <v>27</v>
      </c>
      <c r="AB3852" s="32"/>
      <c r="AC3852" s="32" t="s">
        <v>311</v>
      </c>
      <c r="AD3852" s="32" t="str">
        <f t="shared" si="1086"/>
        <v/>
      </c>
      <c r="AF3852" s="5" t="str">
        <f t="shared" si="1087"/>
        <v>M.SAINUDDIN KASIM44207</v>
      </c>
      <c r="AG3852" s="5" t="str">
        <f t="shared" si="1088"/>
        <v>BMJ 07444207UTARADAY</v>
      </c>
      <c r="AH3852" s="5" t="str">
        <f t="shared" si="1089"/>
        <v>M.SAINUDDIN KASIM44207UTARADAY</v>
      </c>
      <c r="AI3852" s="5" t="str">
        <f t="shared" si="1090"/>
        <v>BMJ 07444207DAY</v>
      </c>
      <c r="AJ3852" s="5" t="str">
        <f t="shared" si="1091"/>
        <v>M.SAINUDDIN KASIM44207DAY</v>
      </c>
      <c r="AK3852" s="5" t="str">
        <f t="shared" si="1092"/>
        <v>M.SAINUDDIN KASIMBMJ</v>
      </c>
      <c r="AL3852" s="5" t="str">
        <f t="shared" si="1094"/>
        <v>1UTARA</v>
      </c>
      <c r="AM3852" s="5" t="str">
        <f t="shared" si="1095"/>
        <v>1 &gt; 4UTARA12 RODA</v>
      </c>
      <c r="AN3852" s="5" t="str">
        <f t="shared" si="1096"/>
        <v>M.SAINUDDIN KASIMBMJ1 &gt; 4UTARA12 RODA</v>
      </c>
      <c r="AO3852" s="5" t="str">
        <f t="shared" si="1097"/>
        <v>M.SAINUDDIN KASIM1 &gt; 4UTARA12 RODA</v>
      </c>
      <c r="AP3852" s="5" t="str">
        <f t="shared" si="1098"/>
        <v>44207DAY</v>
      </c>
    </row>
    <row r="3853" spans="1:42" x14ac:dyDescent="0.3">
      <c r="A3853" s="33">
        <v>1</v>
      </c>
      <c r="B3853" s="33"/>
      <c r="C3853" s="70">
        <v>44207</v>
      </c>
      <c r="D3853" s="71" t="s">
        <v>19</v>
      </c>
      <c r="E3853" s="70">
        <v>44207</v>
      </c>
      <c r="F3853" s="71">
        <v>5169525</v>
      </c>
      <c r="G3853" s="33" t="s">
        <v>20</v>
      </c>
      <c r="H3853" s="33" t="s">
        <v>21</v>
      </c>
      <c r="I3853" s="33" t="s">
        <v>123</v>
      </c>
      <c r="J3853" s="33" t="s">
        <v>23</v>
      </c>
      <c r="K3853" s="63" t="s">
        <v>85</v>
      </c>
      <c r="L3853" s="32" t="str">
        <f t="shared" si="1081"/>
        <v>AXOR4843</v>
      </c>
      <c r="M3853" s="32" t="str">
        <f t="shared" si="1082"/>
        <v>BMJ</v>
      </c>
      <c r="N3853" s="32" t="str">
        <f t="shared" si="1083"/>
        <v>12 RODA</v>
      </c>
      <c r="O3853" s="146">
        <v>0.41258101851851853</v>
      </c>
      <c r="P3853" s="65">
        <v>0.41258101851851853</v>
      </c>
      <c r="Q3853" s="65"/>
      <c r="R3853" s="66">
        <v>2</v>
      </c>
      <c r="S3853" s="66">
        <v>54940</v>
      </c>
      <c r="T3853" s="66">
        <v>19680</v>
      </c>
      <c r="U3853" s="67">
        <f t="shared" si="1093"/>
        <v>35.26</v>
      </c>
      <c r="V3853" s="66">
        <f t="shared" si="1084"/>
        <v>714967.0199999999</v>
      </c>
      <c r="W3853" s="66" t="str">
        <f t="shared" si="1085"/>
        <v>1 &gt; 4</v>
      </c>
      <c r="X3853" s="66">
        <f>A3853+SUMIFS(Presensi!F:F,Presensi!E:E,'Entry Data'!AP3853)</f>
        <v>1</v>
      </c>
      <c r="Y3853" s="66">
        <f>IFERROR(INDEX('Retasi Pricing'!F:F,MATCH('Entry Data'!AM3853,'Retasi Pricing'!E:E,0))*X3853,"")</f>
        <v>27500</v>
      </c>
      <c r="Z3853" s="62" t="s">
        <v>26</v>
      </c>
      <c r="AA3853" s="62" t="s">
        <v>27</v>
      </c>
      <c r="AB3853" s="32"/>
      <c r="AC3853" s="32" t="s">
        <v>311</v>
      </c>
      <c r="AD3853" s="32" t="str">
        <f t="shared" si="1086"/>
        <v/>
      </c>
      <c r="AF3853" s="5" t="str">
        <f t="shared" si="1087"/>
        <v>M.SAINUDDIN KASIM44207</v>
      </c>
      <c r="AG3853" s="5" t="str">
        <f t="shared" si="1088"/>
        <v>BMJ 07444207UTARADAY</v>
      </c>
      <c r="AH3853" s="5" t="str">
        <f t="shared" si="1089"/>
        <v>M.SAINUDDIN KASIM44207UTARADAY</v>
      </c>
      <c r="AI3853" s="5" t="str">
        <f t="shared" si="1090"/>
        <v>BMJ 07444207DAY</v>
      </c>
      <c r="AJ3853" s="5" t="str">
        <f t="shared" si="1091"/>
        <v>M.SAINUDDIN KASIM44207DAY</v>
      </c>
      <c r="AK3853" s="5" t="str">
        <f t="shared" si="1092"/>
        <v>M.SAINUDDIN KASIMBMJ</v>
      </c>
      <c r="AL3853" s="5" t="str">
        <f t="shared" si="1094"/>
        <v>2UTARA</v>
      </c>
      <c r="AM3853" s="5" t="str">
        <f t="shared" si="1095"/>
        <v>1 &gt; 4UTARA12 RODA</v>
      </c>
      <c r="AN3853" s="5" t="str">
        <f t="shared" si="1096"/>
        <v>M.SAINUDDIN KASIMBMJ1 &gt; 4UTARA12 RODA</v>
      </c>
      <c r="AO3853" s="5" t="str">
        <f t="shared" si="1097"/>
        <v>M.SAINUDDIN KASIM1 &gt; 4UTARA12 RODA</v>
      </c>
      <c r="AP3853" s="5" t="str">
        <f t="shared" si="1098"/>
        <v>44207DAY</v>
      </c>
    </row>
    <row r="3854" spans="1:42" x14ac:dyDescent="0.3">
      <c r="A3854" s="33">
        <v>1</v>
      </c>
      <c r="B3854" s="33"/>
      <c r="C3854" s="70">
        <v>44207</v>
      </c>
      <c r="D3854" s="71" t="s">
        <v>19</v>
      </c>
      <c r="E3854" s="70">
        <v>44207</v>
      </c>
      <c r="F3854" s="71">
        <v>5169759</v>
      </c>
      <c r="G3854" s="33" t="s">
        <v>20</v>
      </c>
      <c r="H3854" s="33" t="s">
        <v>21</v>
      </c>
      <c r="I3854" s="33" t="s">
        <v>51</v>
      </c>
      <c r="J3854" s="33" t="s">
        <v>46</v>
      </c>
      <c r="K3854" s="63" t="s">
        <v>85</v>
      </c>
      <c r="L3854" s="32" t="str">
        <f t="shared" si="1081"/>
        <v>AXOR4843</v>
      </c>
      <c r="M3854" s="32" t="str">
        <f t="shared" si="1082"/>
        <v>BMJ</v>
      </c>
      <c r="N3854" s="32" t="str">
        <f t="shared" si="1083"/>
        <v>12 RODA</v>
      </c>
      <c r="O3854" s="146">
        <v>0.6051967592592592</v>
      </c>
      <c r="P3854" s="65">
        <v>0.6051967592592592</v>
      </c>
      <c r="Q3854" s="65"/>
      <c r="R3854" s="66">
        <v>3</v>
      </c>
      <c r="S3854" s="66">
        <v>49940</v>
      </c>
      <c r="T3854" s="66">
        <v>19680</v>
      </c>
      <c r="U3854" s="67">
        <f t="shared" si="1093"/>
        <v>30.26</v>
      </c>
      <c r="V3854" s="66">
        <f t="shared" si="1084"/>
        <v>613582.02</v>
      </c>
      <c r="W3854" s="66" t="str">
        <f t="shared" si="1085"/>
        <v>1 &gt; 4</v>
      </c>
      <c r="X3854" s="66">
        <f>A3854+SUMIFS(Presensi!F:F,Presensi!E:E,'Entry Data'!AP3854)</f>
        <v>1</v>
      </c>
      <c r="Y3854" s="66">
        <f>IFERROR(INDEX('Retasi Pricing'!F:F,MATCH('Entry Data'!AM3854,'Retasi Pricing'!E:E,0))*X3854,"")</f>
        <v>27500</v>
      </c>
      <c r="Z3854" s="62" t="s">
        <v>26</v>
      </c>
      <c r="AA3854" s="62" t="s">
        <v>27</v>
      </c>
      <c r="AB3854" s="32"/>
      <c r="AC3854" s="32" t="s">
        <v>311</v>
      </c>
      <c r="AD3854" s="32" t="str">
        <f t="shared" si="1086"/>
        <v/>
      </c>
      <c r="AF3854" s="5" t="str">
        <f t="shared" si="1087"/>
        <v>M.SAINUDDIN KASIM44207</v>
      </c>
      <c r="AG3854" s="5" t="str">
        <f t="shared" si="1088"/>
        <v>BMJ 07444207UTARADAY</v>
      </c>
      <c r="AH3854" s="5" t="str">
        <f t="shared" si="1089"/>
        <v>M.SAINUDDIN KASIM44207UTARADAY</v>
      </c>
      <c r="AI3854" s="5" t="str">
        <f t="shared" si="1090"/>
        <v>BMJ 07444207DAY</v>
      </c>
      <c r="AJ3854" s="5" t="str">
        <f t="shared" si="1091"/>
        <v>M.SAINUDDIN KASIM44207DAY</v>
      </c>
      <c r="AK3854" s="5" t="str">
        <f t="shared" si="1092"/>
        <v>M.SAINUDDIN KASIMBMJ</v>
      </c>
      <c r="AL3854" s="5" t="str">
        <f t="shared" si="1094"/>
        <v>3UTARA</v>
      </c>
      <c r="AM3854" s="5" t="str">
        <f t="shared" si="1095"/>
        <v>1 &gt; 4UTARA12 RODA</v>
      </c>
      <c r="AN3854" s="5" t="str">
        <f t="shared" si="1096"/>
        <v>M.SAINUDDIN KASIMBMJ1 &gt; 4UTARA12 RODA</v>
      </c>
      <c r="AO3854" s="5" t="str">
        <f t="shared" si="1097"/>
        <v>M.SAINUDDIN KASIM1 &gt; 4UTARA12 RODA</v>
      </c>
      <c r="AP3854" s="5" t="str">
        <f t="shared" si="1098"/>
        <v>44207DAY</v>
      </c>
    </row>
    <row r="3855" spans="1:42" x14ac:dyDescent="0.3">
      <c r="A3855" s="33">
        <v>1</v>
      </c>
      <c r="B3855" s="33"/>
      <c r="C3855" s="70">
        <v>44207</v>
      </c>
      <c r="D3855" s="71" t="s">
        <v>19</v>
      </c>
      <c r="E3855" s="70">
        <v>44207</v>
      </c>
      <c r="F3855" s="71">
        <v>5169827</v>
      </c>
      <c r="G3855" s="33" t="s">
        <v>20</v>
      </c>
      <c r="H3855" s="33" t="s">
        <v>21</v>
      </c>
      <c r="I3855" s="33" t="s">
        <v>123</v>
      </c>
      <c r="J3855" s="33" t="s">
        <v>23</v>
      </c>
      <c r="K3855" s="63" t="s">
        <v>85</v>
      </c>
      <c r="L3855" s="32" t="str">
        <f t="shared" si="1081"/>
        <v>AXOR4843</v>
      </c>
      <c r="M3855" s="32" t="str">
        <f t="shared" si="1082"/>
        <v>BMJ</v>
      </c>
      <c r="N3855" s="32" t="str">
        <f t="shared" si="1083"/>
        <v>12 RODA</v>
      </c>
      <c r="O3855" s="146">
        <v>0.65870370370370368</v>
      </c>
      <c r="P3855" s="65">
        <v>0.65870370370370368</v>
      </c>
      <c r="Q3855" s="65"/>
      <c r="R3855" s="66">
        <v>4</v>
      </c>
      <c r="S3855" s="66">
        <v>52580</v>
      </c>
      <c r="T3855" s="66">
        <v>19680</v>
      </c>
      <c r="U3855" s="67">
        <f t="shared" si="1093"/>
        <v>32.9</v>
      </c>
      <c r="V3855" s="66">
        <f t="shared" si="1084"/>
        <v>667113.29999999993</v>
      </c>
      <c r="W3855" s="66" t="str">
        <f t="shared" si="1085"/>
        <v>1 &gt; 4</v>
      </c>
      <c r="X3855" s="66">
        <f>A3855+SUMIFS(Presensi!F:F,Presensi!E:E,'Entry Data'!AP3855)</f>
        <v>1</v>
      </c>
      <c r="Y3855" s="66">
        <f>IFERROR(INDEX('Retasi Pricing'!F:F,MATCH('Entry Data'!AM3855,'Retasi Pricing'!E:E,0))*X3855,"")</f>
        <v>27500</v>
      </c>
      <c r="Z3855" s="62" t="s">
        <v>26</v>
      </c>
      <c r="AA3855" s="62" t="s">
        <v>27</v>
      </c>
      <c r="AB3855" s="32"/>
      <c r="AC3855" s="32" t="s">
        <v>311</v>
      </c>
      <c r="AD3855" s="32" t="str">
        <f t="shared" si="1086"/>
        <v/>
      </c>
      <c r="AF3855" s="5" t="str">
        <f t="shared" si="1087"/>
        <v>M.SAINUDDIN KASIM44207</v>
      </c>
      <c r="AG3855" s="5" t="str">
        <f t="shared" si="1088"/>
        <v>BMJ 07444207UTARADAY</v>
      </c>
      <c r="AH3855" s="5" t="str">
        <f t="shared" si="1089"/>
        <v>M.SAINUDDIN KASIM44207UTARADAY</v>
      </c>
      <c r="AI3855" s="5" t="str">
        <f t="shared" si="1090"/>
        <v>BMJ 07444207DAY</v>
      </c>
      <c r="AJ3855" s="5" t="str">
        <f t="shared" si="1091"/>
        <v>M.SAINUDDIN KASIM44207DAY</v>
      </c>
      <c r="AK3855" s="5" t="str">
        <f t="shared" si="1092"/>
        <v>M.SAINUDDIN KASIMBMJ</v>
      </c>
      <c r="AL3855" s="5" t="str">
        <f t="shared" si="1094"/>
        <v>4UTARA</v>
      </c>
      <c r="AM3855" s="5" t="str">
        <f t="shared" si="1095"/>
        <v>1 &gt; 4UTARA12 RODA</v>
      </c>
      <c r="AN3855" s="5" t="str">
        <f t="shared" si="1096"/>
        <v>M.SAINUDDIN KASIMBMJ1 &gt; 4UTARA12 RODA</v>
      </c>
      <c r="AO3855" s="5" t="str">
        <f t="shared" si="1097"/>
        <v>M.SAINUDDIN KASIM1 &gt; 4UTARA12 RODA</v>
      </c>
      <c r="AP3855" s="5" t="str">
        <f t="shared" si="1098"/>
        <v>44207DAY</v>
      </c>
    </row>
    <row r="3856" spans="1:42" x14ac:dyDescent="0.3">
      <c r="A3856" s="33">
        <v>1</v>
      </c>
      <c r="B3856" s="33"/>
      <c r="C3856" s="70">
        <v>44207</v>
      </c>
      <c r="D3856" s="71" t="s">
        <v>19</v>
      </c>
      <c r="E3856" s="70">
        <v>44207</v>
      </c>
      <c r="F3856" s="71">
        <v>5169885</v>
      </c>
      <c r="G3856" s="33" t="s">
        <v>20</v>
      </c>
      <c r="H3856" s="33" t="s">
        <v>21</v>
      </c>
      <c r="I3856" s="33" t="s">
        <v>123</v>
      </c>
      <c r="J3856" s="33" t="s">
        <v>23</v>
      </c>
      <c r="K3856" s="63" t="s">
        <v>85</v>
      </c>
      <c r="L3856" s="32" t="str">
        <f t="shared" si="1081"/>
        <v>AXOR4843</v>
      </c>
      <c r="M3856" s="32" t="str">
        <f t="shared" si="1082"/>
        <v>BMJ</v>
      </c>
      <c r="N3856" s="32" t="str">
        <f t="shared" si="1083"/>
        <v>12 RODA</v>
      </c>
      <c r="O3856" s="146">
        <v>0.71501157407407412</v>
      </c>
      <c r="P3856" s="65">
        <v>0.71501157407407412</v>
      </c>
      <c r="Q3856" s="65"/>
      <c r="R3856" s="66">
        <v>5</v>
      </c>
      <c r="S3856" s="66">
        <v>53940</v>
      </c>
      <c r="T3856" s="66">
        <v>19680</v>
      </c>
      <c r="U3856" s="67">
        <f t="shared" si="1093"/>
        <v>34.26</v>
      </c>
      <c r="V3856" s="66">
        <f t="shared" si="1084"/>
        <v>694690.0199999999</v>
      </c>
      <c r="W3856" s="66" t="str">
        <f t="shared" si="1085"/>
        <v>&gt; 5</v>
      </c>
      <c r="X3856" s="66">
        <f>A3856+SUMIFS(Presensi!F:F,Presensi!E:E,'Entry Data'!AP3856)</f>
        <v>1</v>
      </c>
      <c r="Y3856" s="66">
        <f>IFERROR(INDEX('Retasi Pricing'!F:F,MATCH('Entry Data'!AM3856,'Retasi Pricing'!E:E,0))*X3856,"")</f>
        <v>31200</v>
      </c>
      <c r="Z3856" s="62" t="s">
        <v>26</v>
      </c>
      <c r="AA3856" s="62" t="s">
        <v>27</v>
      </c>
      <c r="AB3856" s="32"/>
      <c r="AC3856" s="32" t="s">
        <v>311</v>
      </c>
      <c r="AD3856" s="32" t="str">
        <f t="shared" si="1086"/>
        <v/>
      </c>
      <c r="AF3856" s="5" t="str">
        <f t="shared" si="1087"/>
        <v>M.SAINUDDIN KASIM44207</v>
      </c>
      <c r="AG3856" s="5" t="str">
        <f t="shared" si="1088"/>
        <v>BMJ 07444207UTARADAY</v>
      </c>
      <c r="AH3856" s="5" t="str">
        <f t="shared" si="1089"/>
        <v>M.SAINUDDIN KASIM44207UTARADAY</v>
      </c>
      <c r="AI3856" s="5" t="str">
        <f t="shared" si="1090"/>
        <v>BMJ 07444207DAY</v>
      </c>
      <c r="AJ3856" s="5" t="str">
        <f t="shared" si="1091"/>
        <v>M.SAINUDDIN KASIM44207DAY</v>
      </c>
      <c r="AK3856" s="5" t="str">
        <f t="shared" si="1092"/>
        <v>M.SAINUDDIN KASIMBMJ</v>
      </c>
      <c r="AL3856" s="5" t="str">
        <f t="shared" si="1094"/>
        <v>5UTARA</v>
      </c>
      <c r="AM3856" s="5" t="str">
        <f t="shared" si="1095"/>
        <v>&gt; 5UTARA12 RODA</v>
      </c>
      <c r="AN3856" s="5" t="str">
        <f t="shared" si="1096"/>
        <v>M.SAINUDDIN KASIMBMJ&gt; 5UTARA12 RODA</v>
      </c>
      <c r="AO3856" s="5" t="str">
        <f t="shared" si="1097"/>
        <v>M.SAINUDDIN KASIM&gt; 5UTARA12 RODA</v>
      </c>
      <c r="AP3856" s="5" t="str">
        <f t="shared" si="1098"/>
        <v>44207DAY</v>
      </c>
    </row>
    <row r="3857" spans="1:42" x14ac:dyDescent="0.3">
      <c r="A3857" s="33">
        <v>1</v>
      </c>
      <c r="B3857" s="33"/>
      <c r="C3857" s="70">
        <v>44207</v>
      </c>
      <c r="D3857" s="71" t="s">
        <v>87</v>
      </c>
      <c r="E3857" s="70">
        <v>44208</v>
      </c>
      <c r="F3857" s="71">
        <v>5170380</v>
      </c>
      <c r="G3857" s="33" t="s">
        <v>20</v>
      </c>
      <c r="H3857" s="33" t="s">
        <v>21</v>
      </c>
      <c r="I3857" s="33" t="s">
        <v>51</v>
      </c>
      <c r="J3857" s="33" t="s">
        <v>46</v>
      </c>
      <c r="K3857" s="63" t="s">
        <v>25</v>
      </c>
      <c r="L3857" s="32" t="str">
        <f t="shared" si="1081"/>
        <v>CGE370</v>
      </c>
      <c r="M3857" s="32" t="str">
        <f t="shared" si="1082"/>
        <v>BMJ II</v>
      </c>
      <c r="N3857" s="32" t="str">
        <f t="shared" si="1083"/>
        <v>12 RODA</v>
      </c>
      <c r="O3857" s="146">
        <v>0.20579861111111111</v>
      </c>
      <c r="P3857" s="65">
        <v>0.20579861111111111</v>
      </c>
      <c r="Q3857" s="65"/>
      <c r="R3857" s="66">
        <v>2</v>
      </c>
      <c r="S3857" s="66">
        <v>46880</v>
      </c>
      <c r="T3857" s="66">
        <v>18740</v>
      </c>
      <c r="U3857" s="67">
        <f t="shared" si="1093"/>
        <v>28.14</v>
      </c>
      <c r="V3857" s="66">
        <f t="shared" si="1084"/>
        <v>570594.78</v>
      </c>
      <c r="W3857" s="66" t="str">
        <f t="shared" si="1085"/>
        <v>1 &gt; 4</v>
      </c>
      <c r="X3857" s="66">
        <f>A3857+SUMIFS(Presensi!F:F,Presensi!E:E,'Entry Data'!AP3857)</f>
        <v>1</v>
      </c>
      <c r="Y3857" s="66">
        <f>IFERROR(INDEX('Retasi Pricing'!F:F,MATCH('Entry Data'!AM3857,'Retasi Pricing'!E:E,0))*X3857,"")</f>
        <v>27500</v>
      </c>
      <c r="Z3857" s="62" t="s">
        <v>26</v>
      </c>
      <c r="AA3857" s="62" t="s">
        <v>27</v>
      </c>
      <c r="AB3857" s="32"/>
      <c r="AC3857" s="32" t="s">
        <v>192</v>
      </c>
      <c r="AD3857" s="32" t="str">
        <f t="shared" si="1086"/>
        <v/>
      </c>
      <c r="AF3857" s="5" t="str">
        <f t="shared" si="1087"/>
        <v>awaluddin44207</v>
      </c>
      <c r="AG3857" s="5" t="str">
        <f t="shared" si="1088"/>
        <v>BMJ 04044207UTARANIGHT</v>
      </c>
      <c r="AH3857" s="5" t="str">
        <f t="shared" si="1089"/>
        <v>awaluddin44207UTARANIGHT</v>
      </c>
      <c r="AI3857" s="5" t="str">
        <f t="shared" si="1090"/>
        <v>BMJ 04044207NIGHT</v>
      </c>
      <c r="AJ3857" s="5" t="str">
        <f t="shared" si="1091"/>
        <v>awaluddin44207NIGHT</v>
      </c>
      <c r="AK3857" s="5" t="str">
        <f t="shared" si="1092"/>
        <v>awaluddinBMJ II</v>
      </c>
      <c r="AL3857" s="5" t="str">
        <f t="shared" si="1094"/>
        <v>2UTARA</v>
      </c>
      <c r="AM3857" s="5" t="str">
        <f t="shared" si="1095"/>
        <v>1 &gt; 4UTARA12 RODA</v>
      </c>
      <c r="AN3857" s="5" t="str">
        <f t="shared" si="1096"/>
        <v>awaluddinBMJ II1 &gt; 4UTARA12 RODA</v>
      </c>
      <c r="AO3857" s="5" t="str">
        <f t="shared" si="1097"/>
        <v>awaluddin1 &gt; 4UTARA12 RODA</v>
      </c>
      <c r="AP3857" s="5" t="str">
        <f t="shared" si="1098"/>
        <v>44207NIGHT</v>
      </c>
    </row>
    <row r="3858" spans="1:42" x14ac:dyDescent="0.3">
      <c r="A3858" s="33">
        <v>1</v>
      </c>
      <c r="B3858" s="33"/>
      <c r="C3858" s="70">
        <v>44207</v>
      </c>
      <c r="D3858" s="71" t="s">
        <v>87</v>
      </c>
      <c r="E3858" s="70">
        <v>44207</v>
      </c>
      <c r="F3858" s="71">
        <v>5170081</v>
      </c>
      <c r="G3858" s="33" t="s">
        <v>20</v>
      </c>
      <c r="H3858" s="33" t="s">
        <v>50</v>
      </c>
      <c r="I3858" s="33" t="s">
        <v>51</v>
      </c>
      <c r="J3858" s="33" t="s">
        <v>53</v>
      </c>
      <c r="K3858" s="63" t="s">
        <v>25</v>
      </c>
      <c r="L3858" s="32" t="str">
        <f t="shared" si="1081"/>
        <v>CGE370</v>
      </c>
      <c r="M3858" s="32" t="str">
        <f t="shared" si="1082"/>
        <v>BMJ II</v>
      </c>
      <c r="N3858" s="32" t="str">
        <f t="shared" si="1083"/>
        <v>12 RODA</v>
      </c>
      <c r="O3858" s="146">
        <v>0.9135416666666667</v>
      </c>
      <c r="P3858" s="65">
        <v>0.9205902777777778</v>
      </c>
      <c r="Q3858" s="65"/>
      <c r="R3858" s="66">
        <v>1</v>
      </c>
      <c r="S3858" s="66">
        <v>48240</v>
      </c>
      <c r="T3858" s="66">
        <v>18740</v>
      </c>
      <c r="U3858" s="67">
        <f t="shared" si="1093"/>
        <v>29.5</v>
      </c>
      <c r="V3858" s="66">
        <f t="shared" si="1084"/>
        <v>598171.5</v>
      </c>
      <c r="W3858" s="66" t="str">
        <f t="shared" si="1085"/>
        <v>1 &gt; 4</v>
      </c>
      <c r="X3858" s="66">
        <f>A3858+SUMIFS(Presensi!F:F,Presensi!E:E,'Entry Data'!AP3858)</f>
        <v>1</v>
      </c>
      <c r="Y3858" s="66">
        <f>IFERROR(INDEX('Retasi Pricing'!F:F,MATCH('Entry Data'!AM3858,'Retasi Pricing'!E:E,0))*X3858,"")</f>
        <v>27500</v>
      </c>
      <c r="Z3858" s="62" t="s">
        <v>26</v>
      </c>
      <c r="AA3858" s="62" t="s">
        <v>27</v>
      </c>
      <c r="AB3858" s="32"/>
      <c r="AC3858" s="32" t="s">
        <v>192</v>
      </c>
      <c r="AD3858" s="32" t="str">
        <f t="shared" si="1086"/>
        <v/>
      </c>
      <c r="AF3858" s="5" t="str">
        <f t="shared" si="1087"/>
        <v>awaluddin44207</v>
      </c>
      <c r="AG3858" s="5" t="str">
        <f t="shared" si="1088"/>
        <v>BMJ 04044207UTARANIGHT</v>
      </c>
      <c r="AH3858" s="5" t="str">
        <f t="shared" si="1089"/>
        <v>awaluddin44207UTARANIGHT</v>
      </c>
      <c r="AI3858" s="5" t="str">
        <f t="shared" si="1090"/>
        <v>BMJ 04044207NIGHT</v>
      </c>
      <c r="AJ3858" s="5" t="str">
        <f t="shared" si="1091"/>
        <v>awaluddin44207NIGHT</v>
      </c>
      <c r="AK3858" s="5" t="str">
        <f t="shared" si="1092"/>
        <v>awaluddinBMJ II</v>
      </c>
      <c r="AL3858" s="5" t="str">
        <f t="shared" si="1094"/>
        <v>1UTARA</v>
      </c>
      <c r="AM3858" s="5" t="str">
        <f t="shared" si="1095"/>
        <v>1 &gt; 4UTARA12 RODA</v>
      </c>
      <c r="AN3858" s="5" t="str">
        <f t="shared" si="1096"/>
        <v>awaluddinBMJ II1 &gt; 4UTARA12 RODA</v>
      </c>
      <c r="AO3858" s="5" t="str">
        <f t="shared" si="1097"/>
        <v>awaluddin1 &gt; 4UTARA12 RODA</v>
      </c>
      <c r="AP3858" s="5" t="str">
        <f t="shared" si="1098"/>
        <v>44207NIGHT</v>
      </c>
    </row>
    <row r="3859" spans="1:42" x14ac:dyDescent="0.3">
      <c r="A3859" s="33">
        <v>1</v>
      </c>
      <c r="B3859" s="33"/>
      <c r="C3859" s="70">
        <v>44207</v>
      </c>
      <c r="D3859" s="71" t="s">
        <v>87</v>
      </c>
      <c r="E3859" s="70">
        <v>44207</v>
      </c>
      <c r="F3859" s="71">
        <v>5170176</v>
      </c>
      <c r="G3859" s="33" t="s">
        <v>20</v>
      </c>
      <c r="H3859" s="33" t="s">
        <v>50</v>
      </c>
      <c r="I3859" s="33" t="s">
        <v>51</v>
      </c>
      <c r="J3859" s="33" t="s">
        <v>53</v>
      </c>
      <c r="K3859" s="63" t="s">
        <v>25</v>
      </c>
      <c r="L3859" s="32" t="str">
        <f t="shared" si="1081"/>
        <v>CGE370</v>
      </c>
      <c r="M3859" s="32" t="str">
        <f t="shared" si="1082"/>
        <v>BMJ II</v>
      </c>
      <c r="N3859" s="32" t="str">
        <f t="shared" si="1083"/>
        <v>12 RODA</v>
      </c>
      <c r="O3859" s="146">
        <v>0.99271990740740745</v>
      </c>
      <c r="P3859" s="65">
        <v>0.99271990740740745</v>
      </c>
      <c r="Q3859" s="65"/>
      <c r="R3859" s="66">
        <v>3</v>
      </c>
      <c r="S3859" s="66">
        <v>47360</v>
      </c>
      <c r="T3859" s="66">
        <v>18740</v>
      </c>
      <c r="U3859" s="67">
        <f t="shared" si="1093"/>
        <v>28.62</v>
      </c>
      <c r="V3859" s="66">
        <f t="shared" si="1084"/>
        <v>580327.74</v>
      </c>
      <c r="W3859" s="66" t="str">
        <f t="shared" si="1085"/>
        <v>1 &gt; 4</v>
      </c>
      <c r="X3859" s="66">
        <f>A3859+SUMIFS(Presensi!F:F,Presensi!E:E,'Entry Data'!AP3859)</f>
        <v>1</v>
      </c>
      <c r="Y3859" s="66">
        <f>IFERROR(INDEX('Retasi Pricing'!F:F,MATCH('Entry Data'!AM3859,'Retasi Pricing'!E:E,0))*X3859,"")</f>
        <v>27500</v>
      </c>
      <c r="Z3859" s="62" t="s">
        <v>26</v>
      </c>
      <c r="AA3859" s="62" t="s">
        <v>27</v>
      </c>
      <c r="AB3859" s="32"/>
      <c r="AC3859" s="32" t="s">
        <v>193</v>
      </c>
      <c r="AD3859" s="32" t="str">
        <f t="shared" si="1086"/>
        <v/>
      </c>
      <c r="AF3859" s="5" t="str">
        <f t="shared" si="1087"/>
        <v>budiyono44207</v>
      </c>
      <c r="AG3859" s="5" t="str">
        <f t="shared" si="1088"/>
        <v>BMJ 04044207UTARANIGHT</v>
      </c>
      <c r="AH3859" s="5" t="str">
        <f t="shared" si="1089"/>
        <v>budiyono44207UTARANIGHT</v>
      </c>
      <c r="AI3859" s="5" t="str">
        <f t="shared" si="1090"/>
        <v>BMJ 04044207NIGHT</v>
      </c>
      <c r="AJ3859" s="5" t="str">
        <f t="shared" si="1091"/>
        <v>budiyono44207NIGHT</v>
      </c>
      <c r="AK3859" s="5" t="str">
        <f t="shared" si="1092"/>
        <v>budiyonoBMJ II</v>
      </c>
      <c r="AL3859" s="5" t="str">
        <f t="shared" si="1094"/>
        <v>3UTARA</v>
      </c>
      <c r="AM3859" s="5" t="str">
        <f t="shared" si="1095"/>
        <v>1 &gt; 4UTARA12 RODA</v>
      </c>
      <c r="AN3859" s="5" t="str">
        <f t="shared" si="1096"/>
        <v>budiyonoBMJ II1 &gt; 4UTARA12 RODA</v>
      </c>
      <c r="AO3859" s="5" t="str">
        <f t="shared" si="1097"/>
        <v>budiyono1 &gt; 4UTARA12 RODA</v>
      </c>
      <c r="AP3859" s="5" t="str">
        <f t="shared" si="1098"/>
        <v>44207NIGHT</v>
      </c>
    </row>
    <row r="3860" spans="1:42" x14ac:dyDescent="0.3">
      <c r="A3860" s="33">
        <v>1</v>
      </c>
      <c r="B3860" s="33"/>
      <c r="C3860" s="70">
        <v>44207</v>
      </c>
      <c r="D3860" s="71" t="s">
        <v>87</v>
      </c>
      <c r="E3860" s="70">
        <v>44208</v>
      </c>
      <c r="F3860" s="71">
        <v>5170304</v>
      </c>
      <c r="G3860" s="33" t="s">
        <v>20</v>
      </c>
      <c r="H3860" s="33" t="s">
        <v>21</v>
      </c>
      <c r="I3860" s="33" t="s">
        <v>51</v>
      </c>
      <c r="J3860" s="33" t="s">
        <v>46</v>
      </c>
      <c r="K3860" s="63" t="s">
        <v>126</v>
      </c>
      <c r="L3860" s="32" t="str">
        <f t="shared" si="1081"/>
        <v>CGE370</v>
      </c>
      <c r="M3860" s="32" t="str">
        <f t="shared" si="1082"/>
        <v>BMJ II</v>
      </c>
      <c r="N3860" s="32" t="str">
        <f t="shared" si="1083"/>
        <v>12 RODA</v>
      </c>
      <c r="O3860" s="146">
        <v>0.13598379629629628</v>
      </c>
      <c r="P3860" s="65">
        <v>0.13598379629629628</v>
      </c>
      <c r="Q3860" s="65"/>
      <c r="R3860" s="66">
        <v>4</v>
      </c>
      <c r="S3860" s="66">
        <v>44120</v>
      </c>
      <c r="T3860" s="66">
        <v>17180</v>
      </c>
      <c r="U3860" s="67">
        <f t="shared" si="1093"/>
        <v>26.94</v>
      </c>
      <c r="V3860" s="66">
        <f t="shared" si="1084"/>
        <v>546262.38000000012</v>
      </c>
      <c r="W3860" s="66" t="str">
        <f t="shared" si="1085"/>
        <v>1 &gt; 4</v>
      </c>
      <c r="X3860" s="66">
        <f>A3860+SUMIFS(Presensi!F:F,Presensi!E:E,'Entry Data'!AP3860)</f>
        <v>1</v>
      </c>
      <c r="Y3860" s="66">
        <f>IFERROR(INDEX('Retasi Pricing'!F:F,MATCH('Entry Data'!AM3860,'Retasi Pricing'!E:E,0))*X3860,"")</f>
        <v>27500</v>
      </c>
      <c r="Z3860" s="62" t="s">
        <v>26</v>
      </c>
      <c r="AA3860" s="62" t="s">
        <v>27</v>
      </c>
      <c r="AB3860" s="32"/>
      <c r="AC3860" s="32" t="s">
        <v>371</v>
      </c>
      <c r="AD3860" s="32" t="str">
        <f t="shared" si="1086"/>
        <v/>
      </c>
      <c r="AF3860" s="5" t="str">
        <f t="shared" si="1087"/>
        <v>Miftahul Amin44207</v>
      </c>
      <c r="AG3860" s="5" t="str">
        <f t="shared" si="1088"/>
        <v>BMJ 04244207UTARANIGHT</v>
      </c>
      <c r="AH3860" s="5" t="str">
        <f t="shared" si="1089"/>
        <v>Miftahul Amin44207UTARANIGHT</v>
      </c>
      <c r="AI3860" s="5" t="str">
        <f t="shared" si="1090"/>
        <v>BMJ 04244207NIGHT</v>
      </c>
      <c r="AJ3860" s="5" t="str">
        <f t="shared" si="1091"/>
        <v>Miftahul Amin44207NIGHT</v>
      </c>
      <c r="AK3860" s="5" t="str">
        <f t="shared" si="1092"/>
        <v>Miftahul AminBMJ II</v>
      </c>
      <c r="AL3860" s="5" t="str">
        <f t="shared" si="1094"/>
        <v>4UTARA</v>
      </c>
      <c r="AM3860" s="5" t="str">
        <f t="shared" si="1095"/>
        <v>1 &gt; 4UTARA12 RODA</v>
      </c>
      <c r="AN3860" s="5" t="str">
        <f t="shared" si="1096"/>
        <v>Miftahul AminBMJ II1 &gt; 4UTARA12 RODA</v>
      </c>
      <c r="AO3860" s="5" t="str">
        <f t="shared" si="1097"/>
        <v>Miftahul Amin1 &gt; 4UTARA12 RODA</v>
      </c>
      <c r="AP3860" s="5" t="str">
        <f t="shared" si="1098"/>
        <v>44207NIGHT</v>
      </c>
    </row>
    <row r="3861" spans="1:42" x14ac:dyDescent="0.3">
      <c r="A3861" s="33">
        <v>1</v>
      </c>
      <c r="B3861" s="33"/>
      <c r="C3861" s="70">
        <v>44207</v>
      </c>
      <c r="D3861" s="71" t="s">
        <v>87</v>
      </c>
      <c r="E3861" s="70">
        <v>44207</v>
      </c>
      <c r="F3861" s="71">
        <v>5169986</v>
      </c>
      <c r="G3861" s="33" t="s">
        <v>20</v>
      </c>
      <c r="H3861" s="33" t="s">
        <v>21</v>
      </c>
      <c r="I3861" s="33" t="s">
        <v>123</v>
      </c>
      <c r="J3861" s="33" t="s">
        <v>23</v>
      </c>
      <c r="K3861" s="63" t="s">
        <v>126</v>
      </c>
      <c r="L3861" s="32" t="str">
        <f t="shared" si="1081"/>
        <v>CGE370</v>
      </c>
      <c r="M3861" s="32" t="str">
        <f t="shared" si="1082"/>
        <v>BMJ II</v>
      </c>
      <c r="N3861" s="32" t="str">
        <f t="shared" si="1083"/>
        <v>12 RODA</v>
      </c>
      <c r="O3861" s="146">
        <v>0.83187500000000003</v>
      </c>
      <c r="P3861" s="65">
        <v>0.86857638888888899</v>
      </c>
      <c r="Q3861" s="65"/>
      <c r="R3861" s="66">
        <v>1</v>
      </c>
      <c r="S3861" s="66">
        <v>47360</v>
      </c>
      <c r="T3861" s="66">
        <v>17180</v>
      </c>
      <c r="U3861" s="67">
        <f t="shared" si="1093"/>
        <v>30.18</v>
      </c>
      <c r="V3861" s="66">
        <f t="shared" si="1084"/>
        <v>611959.86</v>
      </c>
      <c r="W3861" s="66" t="str">
        <f t="shared" si="1085"/>
        <v>1 &gt; 4</v>
      </c>
      <c r="X3861" s="66">
        <f>A3861+SUMIFS(Presensi!F:F,Presensi!E:E,'Entry Data'!AP3861)</f>
        <v>1</v>
      </c>
      <c r="Y3861" s="66">
        <f>IFERROR(INDEX('Retasi Pricing'!F:F,MATCH('Entry Data'!AM3861,'Retasi Pricing'!E:E,0))*X3861,"")</f>
        <v>27500</v>
      </c>
      <c r="Z3861" s="62" t="s">
        <v>26</v>
      </c>
      <c r="AA3861" s="62" t="s">
        <v>27</v>
      </c>
      <c r="AB3861" s="32"/>
      <c r="AC3861" s="32" t="s">
        <v>371</v>
      </c>
      <c r="AD3861" s="32" t="str">
        <f t="shared" si="1086"/>
        <v/>
      </c>
      <c r="AF3861" s="5" t="str">
        <f t="shared" si="1087"/>
        <v>Miftahul Amin44207</v>
      </c>
      <c r="AG3861" s="5" t="str">
        <f t="shared" si="1088"/>
        <v>BMJ 04244207UTARANIGHT</v>
      </c>
      <c r="AH3861" s="5" t="str">
        <f t="shared" si="1089"/>
        <v>Miftahul Amin44207UTARANIGHT</v>
      </c>
      <c r="AI3861" s="5" t="str">
        <f t="shared" si="1090"/>
        <v>BMJ 04244207NIGHT</v>
      </c>
      <c r="AJ3861" s="5" t="str">
        <f t="shared" si="1091"/>
        <v>Miftahul Amin44207NIGHT</v>
      </c>
      <c r="AK3861" s="5" t="str">
        <f t="shared" si="1092"/>
        <v>Miftahul AminBMJ II</v>
      </c>
      <c r="AL3861" s="5" t="str">
        <f t="shared" si="1094"/>
        <v>1UTARA</v>
      </c>
      <c r="AM3861" s="5" t="str">
        <f t="shared" si="1095"/>
        <v>1 &gt; 4UTARA12 RODA</v>
      </c>
      <c r="AN3861" s="5" t="str">
        <f t="shared" si="1096"/>
        <v>Miftahul AminBMJ II1 &gt; 4UTARA12 RODA</v>
      </c>
      <c r="AO3861" s="5" t="str">
        <f t="shared" si="1097"/>
        <v>Miftahul Amin1 &gt; 4UTARA12 RODA</v>
      </c>
      <c r="AP3861" s="5" t="str">
        <f t="shared" si="1098"/>
        <v>44207NIGHT</v>
      </c>
    </row>
    <row r="3862" spans="1:42" x14ac:dyDescent="0.3">
      <c r="A3862" s="33">
        <v>1</v>
      </c>
      <c r="B3862" s="33"/>
      <c r="C3862" s="70">
        <v>44207</v>
      </c>
      <c r="D3862" s="71" t="s">
        <v>87</v>
      </c>
      <c r="E3862" s="70">
        <v>44207</v>
      </c>
      <c r="F3862" s="71">
        <v>5170088</v>
      </c>
      <c r="G3862" s="33" t="s">
        <v>20</v>
      </c>
      <c r="H3862" s="33" t="s">
        <v>50</v>
      </c>
      <c r="I3862" s="33" t="s">
        <v>51</v>
      </c>
      <c r="J3862" s="33" t="s">
        <v>53</v>
      </c>
      <c r="K3862" s="63" t="s">
        <v>126</v>
      </c>
      <c r="L3862" s="32" t="str">
        <f t="shared" si="1081"/>
        <v>CGE370</v>
      </c>
      <c r="M3862" s="32" t="str">
        <f t="shared" si="1082"/>
        <v>BMJ II</v>
      </c>
      <c r="N3862" s="32" t="str">
        <f t="shared" si="1083"/>
        <v>12 RODA</v>
      </c>
      <c r="O3862" s="146">
        <v>0.92001157407407408</v>
      </c>
      <c r="P3862" s="65">
        <v>0.92001157407407408</v>
      </c>
      <c r="Q3862" s="65"/>
      <c r="R3862" s="66">
        <v>2</v>
      </c>
      <c r="S3862" s="66">
        <v>45460</v>
      </c>
      <c r="T3862" s="66">
        <v>17180</v>
      </c>
      <c r="U3862" s="67">
        <f t="shared" si="1093"/>
        <v>28.28</v>
      </c>
      <c r="V3862" s="66">
        <f t="shared" si="1084"/>
        <v>573433.56000000006</v>
      </c>
      <c r="W3862" s="66" t="str">
        <f t="shared" si="1085"/>
        <v>1 &gt; 4</v>
      </c>
      <c r="X3862" s="66">
        <f>A3862+SUMIFS(Presensi!F:F,Presensi!E:E,'Entry Data'!AP3862)</f>
        <v>1</v>
      </c>
      <c r="Y3862" s="66">
        <f>IFERROR(INDEX('Retasi Pricing'!F:F,MATCH('Entry Data'!AM3862,'Retasi Pricing'!E:E,0))*X3862,"")</f>
        <v>27500</v>
      </c>
      <c r="Z3862" s="62" t="s">
        <v>26</v>
      </c>
      <c r="AA3862" s="62" t="s">
        <v>27</v>
      </c>
      <c r="AB3862" s="32"/>
      <c r="AC3862" s="32" t="s">
        <v>371</v>
      </c>
      <c r="AD3862" s="32" t="str">
        <f t="shared" si="1086"/>
        <v/>
      </c>
      <c r="AF3862" s="5" t="str">
        <f t="shared" si="1087"/>
        <v>Miftahul Amin44207</v>
      </c>
      <c r="AG3862" s="5" t="str">
        <f t="shared" si="1088"/>
        <v>BMJ 04244207UTARANIGHT</v>
      </c>
      <c r="AH3862" s="5" t="str">
        <f t="shared" si="1089"/>
        <v>Miftahul Amin44207UTARANIGHT</v>
      </c>
      <c r="AI3862" s="5" t="str">
        <f t="shared" si="1090"/>
        <v>BMJ 04244207NIGHT</v>
      </c>
      <c r="AJ3862" s="5" t="str">
        <f t="shared" si="1091"/>
        <v>Miftahul Amin44207NIGHT</v>
      </c>
      <c r="AK3862" s="5" t="str">
        <f t="shared" si="1092"/>
        <v>Miftahul AminBMJ II</v>
      </c>
      <c r="AL3862" s="5" t="str">
        <f t="shared" si="1094"/>
        <v>2UTARA</v>
      </c>
      <c r="AM3862" s="5" t="str">
        <f t="shared" si="1095"/>
        <v>1 &gt; 4UTARA12 RODA</v>
      </c>
      <c r="AN3862" s="5" t="str">
        <f t="shared" si="1096"/>
        <v>Miftahul AminBMJ II1 &gt; 4UTARA12 RODA</v>
      </c>
      <c r="AO3862" s="5" t="str">
        <f t="shared" si="1097"/>
        <v>Miftahul Amin1 &gt; 4UTARA12 RODA</v>
      </c>
      <c r="AP3862" s="5" t="str">
        <f t="shared" si="1098"/>
        <v>44207NIGHT</v>
      </c>
    </row>
    <row r="3863" spans="1:42" x14ac:dyDescent="0.3">
      <c r="A3863" s="33">
        <v>1</v>
      </c>
      <c r="B3863" s="33"/>
      <c r="C3863" s="70">
        <v>44207</v>
      </c>
      <c r="D3863" s="71" t="s">
        <v>87</v>
      </c>
      <c r="E3863" s="70">
        <v>44207</v>
      </c>
      <c r="F3863" s="71">
        <v>5170159</v>
      </c>
      <c r="G3863" s="33" t="s">
        <v>20</v>
      </c>
      <c r="H3863" s="33" t="s">
        <v>50</v>
      </c>
      <c r="I3863" s="33" t="s">
        <v>51</v>
      </c>
      <c r="J3863" s="33" t="s">
        <v>52</v>
      </c>
      <c r="K3863" s="63" t="s">
        <v>126</v>
      </c>
      <c r="L3863" s="32" t="str">
        <f t="shared" si="1081"/>
        <v>CGE370</v>
      </c>
      <c r="M3863" s="32" t="str">
        <f t="shared" si="1082"/>
        <v>BMJ II</v>
      </c>
      <c r="N3863" s="32" t="str">
        <f t="shared" si="1083"/>
        <v>12 RODA</v>
      </c>
      <c r="O3863" s="146">
        <v>0.9786689814814814</v>
      </c>
      <c r="P3863" s="65">
        <v>0.9786689814814814</v>
      </c>
      <c r="Q3863" s="65"/>
      <c r="R3863" s="66">
        <v>3</v>
      </c>
      <c r="S3863" s="66">
        <v>46380</v>
      </c>
      <c r="T3863" s="66">
        <v>17180</v>
      </c>
      <c r="U3863" s="67">
        <f t="shared" si="1093"/>
        <v>29.2</v>
      </c>
      <c r="V3863" s="66">
        <f t="shared" si="1084"/>
        <v>592088.4</v>
      </c>
      <c r="W3863" s="66" t="str">
        <f t="shared" si="1085"/>
        <v>1 &gt; 4</v>
      </c>
      <c r="X3863" s="66">
        <f>A3863+SUMIFS(Presensi!F:F,Presensi!E:E,'Entry Data'!AP3863)</f>
        <v>1</v>
      </c>
      <c r="Y3863" s="66">
        <f>IFERROR(INDEX('Retasi Pricing'!F:F,MATCH('Entry Data'!AM3863,'Retasi Pricing'!E:E,0))*X3863,"")</f>
        <v>27500</v>
      </c>
      <c r="Z3863" s="62" t="s">
        <v>26</v>
      </c>
      <c r="AA3863" s="62" t="s">
        <v>27</v>
      </c>
      <c r="AB3863" s="32"/>
      <c r="AC3863" s="32" t="s">
        <v>371</v>
      </c>
      <c r="AD3863" s="32" t="str">
        <f t="shared" si="1086"/>
        <v/>
      </c>
      <c r="AF3863" s="5" t="str">
        <f t="shared" si="1087"/>
        <v>Miftahul Amin44207</v>
      </c>
      <c r="AG3863" s="5" t="str">
        <f t="shared" si="1088"/>
        <v>BMJ 04244207UTARANIGHT</v>
      </c>
      <c r="AH3863" s="5" t="str">
        <f t="shared" si="1089"/>
        <v>Miftahul Amin44207UTARANIGHT</v>
      </c>
      <c r="AI3863" s="5" t="str">
        <f t="shared" si="1090"/>
        <v>BMJ 04244207NIGHT</v>
      </c>
      <c r="AJ3863" s="5" t="str">
        <f t="shared" si="1091"/>
        <v>Miftahul Amin44207NIGHT</v>
      </c>
      <c r="AK3863" s="5" t="str">
        <f t="shared" si="1092"/>
        <v>Miftahul AminBMJ II</v>
      </c>
      <c r="AL3863" s="5" t="str">
        <f t="shared" si="1094"/>
        <v>3UTARA</v>
      </c>
      <c r="AM3863" s="5" t="str">
        <f t="shared" si="1095"/>
        <v>1 &gt; 4UTARA12 RODA</v>
      </c>
      <c r="AN3863" s="5" t="str">
        <f t="shared" si="1096"/>
        <v>Miftahul AminBMJ II1 &gt; 4UTARA12 RODA</v>
      </c>
      <c r="AO3863" s="5" t="str">
        <f t="shared" si="1097"/>
        <v>Miftahul Amin1 &gt; 4UTARA12 RODA</v>
      </c>
      <c r="AP3863" s="5" t="str">
        <f t="shared" si="1098"/>
        <v>44207NIGHT</v>
      </c>
    </row>
    <row r="3864" spans="1:42" x14ac:dyDescent="0.3">
      <c r="A3864" s="33">
        <v>1</v>
      </c>
      <c r="B3864" s="33"/>
      <c r="C3864" s="70">
        <v>44207</v>
      </c>
      <c r="D3864" s="71" t="s">
        <v>87</v>
      </c>
      <c r="E3864" s="70">
        <v>44208</v>
      </c>
      <c r="F3864" s="71">
        <v>5170274</v>
      </c>
      <c r="G3864" s="33" t="s">
        <v>20</v>
      </c>
      <c r="H3864" s="33" t="s">
        <v>50</v>
      </c>
      <c r="I3864" s="33" t="s">
        <v>51</v>
      </c>
      <c r="J3864" s="33" t="s">
        <v>53</v>
      </c>
      <c r="K3864" s="63" t="s">
        <v>107</v>
      </c>
      <c r="L3864" s="32" t="str">
        <f t="shared" si="1081"/>
        <v>CGE370</v>
      </c>
      <c r="M3864" s="32" t="str">
        <f t="shared" si="1082"/>
        <v>BMJ II</v>
      </c>
      <c r="N3864" s="32" t="str">
        <f t="shared" si="1083"/>
        <v>12 RODA</v>
      </c>
      <c r="O3864" s="146">
        <v>9.780092592592593E-2</v>
      </c>
      <c r="P3864" s="65">
        <v>9.780092592592593E-2</v>
      </c>
      <c r="Q3864" s="65"/>
      <c r="R3864" s="66">
        <v>2</v>
      </c>
      <c r="S3864" s="66">
        <v>45840</v>
      </c>
      <c r="T3864" s="66">
        <v>16900</v>
      </c>
      <c r="U3864" s="67">
        <f t="shared" si="1093"/>
        <v>28.94</v>
      </c>
      <c r="V3864" s="66">
        <f t="shared" si="1084"/>
        <v>586816.38000000012</v>
      </c>
      <c r="W3864" s="66" t="str">
        <f t="shared" si="1085"/>
        <v>1 &gt; 4</v>
      </c>
      <c r="X3864" s="66">
        <f>A3864+SUMIFS(Presensi!F:F,Presensi!E:E,'Entry Data'!AP3864)</f>
        <v>1</v>
      </c>
      <c r="Y3864" s="66">
        <f>IFERROR(INDEX('Retasi Pricing'!F:F,MATCH('Entry Data'!AM3864,'Retasi Pricing'!E:E,0))*X3864,"")</f>
        <v>27500</v>
      </c>
      <c r="Z3864" s="62" t="s">
        <v>26</v>
      </c>
      <c r="AA3864" s="62" t="s">
        <v>27</v>
      </c>
      <c r="AB3864" s="32"/>
      <c r="AC3864" s="32" t="s">
        <v>218</v>
      </c>
      <c r="AD3864" s="32" t="str">
        <f t="shared" si="1086"/>
        <v/>
      </c>
      <c r="AF3864" s="5" t="str">
        <f t="shared" si="1087"/>
        <v>putut junaedi44207</v>
      </c>
      <c r="AG3864" s="5" t="str">
        <f t="shared" si="1088"/>
        <v>BMJ 04444207UTARANIGHT</v>
      </c>
      <c r="AH3864" s="5" t="str">
        <f t="shared" si="1089"/>
        <v>putut junaedi44207UTARANIGHT</v>
      </c>
      <c r="AI3864" s="5" t="str">
        <f t="shared" si="1090"/>
        <v>BMJ 04444207NIGHT</v>
      </c>
      <c r="AJ3864" s="5" t="str">
        <f t="shared" si="1091"/>
        <v>putut junaedi44207NIGHT</v>
      </c>
      <c r="AK3864" s="5" t="str">
        <f t="shared" si="1092"/>
        <v>putut junaediBMJ II</v>
      </c>
      <c r="AL3864" s="5" t="str">
        <f t="shared" si="1094"/>
        <v>2UTARA</v>
      </c>
      <c r="AM3864" s="5" t="str">
        <f t="shared" si="1095"/>
        <v>1 &gt; 4UTARA12 RODA</v>
      </c>
      <c r="AN3864" s="5" t="str">
        <f t="shared" si="1096"/>
        <v>putut junaediBMJ II1 &gt; 4UTARA12 RODA</v>
      </c>
      <c r="AO3864" s="5" t="str">
        <f t="shared" si="1097"/>
        <v>putut junaedi1 &gt; 4UTARA12 RODA</v>
      </c>
      <c r="AP3864" s="5" t="str">
        <f t="shared" si="1098"/>
        <v>44207NIGHT</v>
      </c>
    </row>
    <row r="3865" spans="1:42" x14ac:dyDescent="0.3">
      <c r="A3865" s="33">
        <v>1</v>
      </c>
      <c r="B3865" s="33"/>
      <c r="C3865" s="70">
        <v>44207</v>
      </c>
      <c r="D3865" s="71" t="s">
        <v>87</v>
      </c>
      <c r="E3865" s="70">
        <v>44208</v>
      </c>
      <c r="F3865" s="71">
        <v>5170353</v>
      </c>
      <c r="G3865" s="33" t="s">
        <v>20</v>
      </c>
      <c r="H3865" s="33" t="s">
        <v>21</v>
      </c>
      <c r="I3865" s="33" t="s">
        <v>51</v>
      </c>
      <c r="J3865" s="33" t="s">
        <v>46</v>
      </c>
      <c r="K3865" s="63" t="s">
        <v>107</v>
      </c>
      <c r="L3865" s="32" t="str">
        <f t="shared" si="1081"/>
        <v>CGE370</v>
      </c>
      <c r="M3865" s="32" t="str">
        <f t="shared" si="1082"/>
        <v>BMJ II</v>
      </c>
      <c r="N3865" s="32" t="str">
        <f t="shared" si="1083"/>
        <v>12 RODA</v>
      </c>
      <c r="O3865" s="146">
        <v>0.18211805555555557</v>
      </c>
      <c r="P3865" s="65">
        <v>0.18211805555555557</v>
      </c>
      <c r="Q3865" s="65"/>
      <c r="R3865" s="66">
        <v>3</v>
      </c>
      <c r="S3865" s="66">
        <v>46340</v>
      </c>
      <c r="T3865" s="66">
        <v>16900</v>
      </c>
      <c r="U3865" s="67">
        <f t="shared" si="1093"/>
        <v>29.44</v>
      </c>
      <c r="V3865" s="66">
        <f t="shared" si="1084"/>
        <v>596954.88000000012</v>
      </c>
      <c r="W3865" s="66" t="str">
        <f t="shared" si="1085"/>
        <v>1 &gt; 4</v>
      </c>
      <c r="X3865" s="66">
        <f>A3865+SUMIFS(Presensi!F:F,Presensi!E:E,'Entry Data'!AP3865)</f>
        <v>1</v>
      </c>
      <c r="Y3865" s="66">
        <f>IFERROR(INDEX('Retasi Pricing'!F:F,MATCH('Entry Data'!AM3865,'Retasi Pricing'!E:E,0))*X3865,"")</f>
        <v>27500</v>
      </c>
      <c r="Z3865" s="62" t="s">
        <v>26</v>
      </c>
      <c r="AA3865" s="62" t="s">
        <v>27</v>
      </c>
      <c r="AB3865" s="32"/>
      <c r="AC3865" s="32" t="s">
        <v>218</v>
      </c>
      <c r="AD3865" s="32" t="str">
        <f t="shared" si="1086"/>
        <v/>
      </c>
      <c r="AF3865" s="5" t="str">
        <f t="shared" si="1087"/>
        <v>putut junaedi44207</v>
      </c>
      <c r="AG3865" s="5" t="str">
        <f t="shared" si="1088"/>
        <v>BMJ 04444207UTARANIGHT</v>
      </c>
      <c r="AH3865" s="5" t="str">
        <f t="shared" si="1089"/>
        <v>putut junaedi44207UTARANIGHT</v>
      </c>
      <c r="AI3865" s="5" t="str">
        <f t="shared" si="1090"/>
        <v>BMJ 04444207NIGHT</v>
      </c>
      <c r="AJ3865" s="5" t="str">
        <f t="shared" si="1091"/>
        <v>putut junaedi44207NIGHT</v>
      </c>
      <c r="AK3865" s="5" t="str">
        <f t="shared" si="1092"/>
        <v>putut junaediBMJ II</v>
      </c>
      <c r="AL3865" s="5" t="str">
        <f t="shared" si="1094"/>
        <v>3UTARA</v>
      </c>
      <c r="AM3865" s="5" t="str">
        <f t="shared" si="1095"/>
        <v>1 &gt; 4UTARA12 RODA</v>
      </c>
      <c r="AN3865" s="5" t="str">
        <f t="shared" si="1096"/>
        <v>putut junaediBMJ II1 &gt; 4UTARA12 RODA</v>
      </c>
      <c r="AO3865" s="5" t="str">
        <f t="shared" si="1097"/>
        <v>putut junaedi1 &gt; 4UTARA12 RODA</v>
      </c>
      <c r="AP3865" s="5" t="str">
        <f t="shared" si="1098"/>
        <v>44207NIGHT</v>
      </c>
    </row>
    <row r="3866" spans="1:42" x14ac:dyDescent="0.3">
      <c r="A3866" s="33">
        <v>1</v>
      </c>
      <c r="B3866" s="33"/>
      <c r="C3866" s="70">
        <v>44207</v>
      </c>
      <c r="D3866" s="71" t="s">
        <v>87</v>
      </c>
      <c r="E3866" s="70">
        <v>44208</v>
      </c>
      <c r="F3866" s="71">
        <v>5170423</v>
      </c>
      <c r="G3866" s="33" t="s">
        <v>20</v>
      </c>
      <c r="H3866" s="33" t="s">
        <v>21</v>
      </c>
      <c r="I3866" s="33" t="s">
        <v>51</v>
      </c>
      <c r="J3866" s="33" t="s">
        <v>46</v>
      </c>
      <c r="K3866" s="63" t="s">
        <v>107</v>
      </c>
      <c r="L3866" s="32" t="str">
        <f t="shared" si="1081"/>
        <v>CGE370</v>
      </c>
      <c r="M3866" s="32" t="str">
        <f t="shared" si="1082"/>
        <v>BMJ II</v>
      </c>
      <c r="N3866" s="32" t="str">
        <f t="shared" si="1083"/>
        <v>12 RODA</v>
      </c>
      <c r="O3866" s="146">
        <v>0.2623611111111111</v>
      </c>
      <c r="P3866" s="65">
        <v>0.2623611111111111</v>
      </c>
      <c r="Q3866" s="65"/>
      <c r="R3866" s="66">
        <v>4</v>
      </c>
      <c r="S3866" s="66">
        <v>44080</v>
      </c>
      <c r="T3866" s="66">
        <v>16900</v>
      </c>
      <c r="U3866" s="67">
        <f t="shared" si="1093"/>
        <v>27.18</v>
      </c>
      <c r="V3866" s="66">
        <f t="shared" si="1084"/>
        <v>551128.86</v>
      </c>
      <c r="W3866" s="66" t="str">
        <f t="shared" si="1085"/>
        <v>1 &gt; 4</v>
      </c>
      <c r="X3866" s="66">
        <f>A3866+SUMIFS(Presensi!F:F,Presensi!E:E,'Entry Data'!AP3866)</f>
        <v>1</v>
      </c>
      <c r="Y3866" s="66">
        <f>IFERROR(INDEX('Retasi Pricing'!F:F,MATCH('Entry Data'!AM3866,'Retasi Pricing'!E:E,0))*X3866,"")</f>
        <v>27500</v>
      </c>
      <c r="Z3866" s="62" t="s">
        <v>26</v>
      </c>
      <c r="AA3866" s="62" t="s">
        <v>27</v>
      </c>
      <c r="AB3866" s="32"/>
      <c r="AC3866" s="32" t="s">
        <v>218</v>
      </c>
      <c r="AD3866" s="32" t="str">
        <f t="shared" si="1086"/>
        <v/>
      </c>
      <c r="AF3866" s="5" t="str">
        <f t="shared" si="1087"/>
        <v>putut junaedi44207</v>
      </c>
      <c r="AG3866" s="5" t="str">
        <f t="shared" si="1088"/>
        <v>BMJ 04444207UTARANIGHT</v>
      </c>
      <c r="AH3866" s="5" t="str">
        <f t="shared" si="1089"/>
        <v>putut junaedi44207UTARANIGHT</v>
      </c>
      <c r="AI3866" s="5" t="str">
        <f t="shared" si="1090"/>
        <v>BMJ 04444207NIGHT</v>
      </c>
      <c r="AJ3866" s="5" t="str">
        <f t="shared" si="1091"/>
        <v>putut junaedi44207NIGHT</v>
      </c>
      <c r="AK3866" s="5" t="str">
        <f t="shared" si="1092"/>
        <v>putut junaediBMJ II</v>
      </c>
      <c r="AL3866" s="5" t="str">
        <f t="shared" si="1094"/>
        <v>4UTARA</v>
      </c>
      <c r="AM3866" s="5" t="str">
        <f t="shared" si="1095"/>
        <v>1 &gt; 4UTARA12 RODA</v>
      </c>
      <c r="AN3866" s="5" t="str">
        <f t="shared" si="1096"/>
        <v>putut junaediBMJ II1 &gt; 4UTARA12 RODA</v>
      </c>
      <c r="AO3866" s="5" t="str">
        <f t="shared" si="1097"/>
        <v>putut junaedi1 &gt; 4UTARA12 RODA</v>
      </c>
      <c r="AP3866" s="5" t="str">
        <f t="shared" si="1098"/>
        <v>44207NIGHT</v>
      </c>
    </row>
    <row r="3867" spans="1:42" x14ac:dyDescent="0.3">
      <c r="A3867" s="33">
        <v>1</v>
      </c>
      <c r="B3867" s="33"/>
      <c r="C3867" s="70">
        <v>44207</v>
      </c>
      <c r="D3867" s="71" t="s">
        <v>87</v>
      </c>
      <c r="E3867" s="70">
        <v>44207</v>
      </c>
      <c r="F3867" s="71">
        <v>5170142</v>
      </c>
      <c r="G3867" s="33" t="s">
        <v>20</v>
      </c>
      <c r="H3867" s="33" t="s">
        <v>21</v>
      </c>
      <c r="I3867" s="33" t="s">
        <v>170</v>
      </c>
      <c r="J3867" s="33" t="s">
        <v>23</v>
      </c>
      <c r="K3867" s="63" t="s">
        <v>107</v>
      </c>
      <c r="L3867" s="32" t="str">
        <f t="shared" si="1081"/>
        <v>CGE370</v>
      </c>
      <c r="M3867" s="32" t="str">
        <f t="shared" si="1082"/>
        <v>BMJ II</v>
      </c>
      <c r="N3867" s="32" t="str">
        <f t="shared" si="1083"/>
        <v>12 RODA</v>
      </c>
      <c r="O3867" s="146">
        <v>0.95849537037037036</v>
      </c>
      <c r="P3867" s="65">
        <v>0.96233796296296292</v>
      </c>
      <c r="Q3867" s="65"/>
      <c r="R3867" s="66">
        <v>1</v>
      </c>
      <c r="S3867" s="66">
        <v>46560</v>
      </c>
      <c r="T3867" s="66">
        <v>16900</v>
      </c>
      <c r="U3867" s="67">
        <f t="shared" si="1093"/>
        <v>29.66</v>
      </c>
      <c r="V3867" s="66">
        <f t="shared" si="1084"/>
        <v>601415.81999999995</v>
      </c>
      <c r="W3867" s="66" t="str">
        <f t="shared" si="1085"/>
        <v>1 &gt; 4</v>
      </c>
      <c r="X3867" s="66">
        <f>A3867+SUMIFS(Presensi!F:F,Presensi!E:E,'Entry Data'!AP3867)</f>
        <v>1</v>
      </c>
      <c r="Y3867" s="66">
        <f>IFERROR(INDEX('Retasi Pricing'!F:F,MATCH('Entry Data'!AM3867,'Retasi Pricing'!E:E,0))*X3867,"")</f>
        <v>27500</v>
      </c>
      <c r="Z3867" s="62" t="s">
        <v>26</v>
      </c>
      <c r="AA3867" s="62" t="s">
        <v>27</v>
      </c>
      <c r="AB3867" s="32"/>
      <c r="AC3867" s="32" t="s">
        <v>218</v>
      </c>
      <c r="AD3867" s="32" t="str">
        <f t="shared" si="1086"/>
        <v/>
      </c>
      <c r="AF3867" s="5" t="str">
        <f t="shared" si="1087"/>
        <v>putut junaedi44207</v>
      </c>
      <c r="AG3867" s="5" t="str">
        <f t="shared" si="1088"/>
        <v>BMJ 04444207UTARANIGHT</v>
      </c>
      <c r="AH3867" s="5" t="str">
        <f t="shared" si="1089"/>
        <v>putut junaedi44207UTARANIGHT</v>
      </c>
      <c r="AI3867" s="5" t="str">
        <f t="shared" si="1090"/>
        <v>BMJ 04444207NIGHT</v>
      </c>
      <c r="AJ3867" s="5" t="str">
        <f t="shared" si="1091"/>
        <v>putut junaedi44207NIGHT</v>
      </c>
      <c r="AK3867" s="5" t="str">
        <f t="shared" si="1092"/>
        <v>putut junaediBMJ II</v>
      </c>
      <c r="AL3867" s="5" t="str">
        <f t="shared" si="1094"/>
        <v>1UTARA</v>
      </c>
      <c r="AM3867" s="5" t="str">
        <f t="shared" si="1095"/>
        <v>1 &gt; 4UTARA12 RODA</v>
      </c>
      <c r="AN3867" s="5" t="str">
        <f t="shared" si="1096"/>
        <v>putut junaediBMJ II1 &gt; 4UTARA12 RODA</v>
      </c>
      <c r="AO3867" s="5" t="str">
        <f t="shared" si="1097"/>
        <v>putut junaedi1 &gt; 4UTARA12 RODA</v>
      </c>
      <c r="AP3867" s="5" t="str">
        <f t="shared" si="1098"/>
        <v>44207NIGHT</v>
      </c>
    </row>
    <row r="3868" spans="1:42" x14ac:dyDescent="0.3">
      <c r="A3868" s="33">
        <v>1</v>
      </c>
      <c r="B3868" s="33"/>
      <c r="C3868" s="70">
        <v>44207</v>
      </c>
      <c r="D3868" s="71" t="s">
        <v>87</v>
      </c>
      <c r="E3868" s="70">
        <v>44208</v>
      </c>
      <c r="F3868" s="71">
        <v>5170215</v>
      </c>
      <c r="G3868" s="33" t="s">
        <v>20</v>
      </c>
      <c r="H3868" s="33" t="s">
        <v>21</v>
      </c>
      <c r="I3868" s="33" t="s">
        <v>170</v>
      </c>
      <c r="J3868" s="33" t="s">
        <v>23</v>
      </c>
      <c r="K3868" s="63" t="s">
        <v>35</v>
      </c>
      <c r="L3868" s="32" t="str">
        <f t="shared" si="1081"/>
        <v>CGE370</v>
      </c>
      <c r="M3868" s="32" t="str">
        <f t="shared" si="1082"/>
        <v>BMJ II</v>
      </c>
      <c r="N3868" s="32" t="str">
        <f t="shared" si="1083"/>
        <v>12 RODA</v>
      </c>
      <c r="O3868" s="146">
        <v>2.2766203703703702E-2</v>
      </c>
      <c r="P3868" s="65">
        <v>2.2766203703703702E-2</v>
      </c>
      <c r="Q3868" s="65"/>
      <c r="R3868" s="66">
        <v>2</v>
      </c>
      <c r="S3868" s="66">
        <v>48680</v>
      </c>
      <c r="T3868" s="66">
        <v>17080</v>
      </c>
      <c r="U3868" s="67">
        <f t="shared" si="1093"/>
        <v>31.6</v>
      </c>
      <c r="V3868" s="66">
        <f t="shared" si="1084"/>
        <v>640753.20000000007</v>
      </c>
      <c r="W3868" s="66" t="str">
        <f t="shared" si="1085"/>
        <v>1 &gt; 4</v>
      </c>
      <c r="X3868" s="66">
        <f>A3868+SUMIFS(Presensi!F:F,Presensi!E:E,'Entry Data'!AP3868)</f>
        <v>1</v>
      </c>
      <c r="Y3868" s="66">
        <f>IFERROR(INDEX('Retasi Pricing'!F:F,MATCH('Entry Data'!AM3868,'Retasi Pricing'!E:E,0))*X3868,"")</f>
        <v>27500</v>
      </c>
      <c r="Z3868" s="62" t="s">
        <v>26</v>
      </c>
      <c r="AA3868" s="62" t="s">
        <v>27</v>
      </c>
      <c r="AB3868" s="32"/>
      <c r="AC3868" s="32" t="s">
        <v>215</v>
      </c>
      <c r="AD3868" s="32" t="str">
        <f t="shared" si="1086"/>
        <v/>
      </c>
      <c r="AF3868" s="5" t="str">
        <f t="shared" si="1087"/>
        <v>roni irfansyah44207</v>
      </c>
      <c r="AG3868" s="5" t="str">
        <f t="shared" si="1088"/>
        <v>BMJ 04544207UTARANIGHT</v>
      </c>
      <c r="AH3868" s="5" t="str">
        <f t="shared" si="1089"/>
        <v>roni irfansyah44207UTARANIGHT</v>
      </c>
      <c r="AI3868" s="5" t="str">
        <f t="shared" si="1090"/>
        <v>BMJ 04544207NIGHT</v>
      </c>
      <c r="AJ3868" s="5" t="str">
        <f t="shared" si="1091"/>
        <v>roni irfansyah44207NIGHT</v>
      </c>
      <c r="AK3868" s="5" t="str">
        <f t="shared" si="1092"/>
        <v>roni irfansyahBMJ II</v>
      </c>
      <c r="AL3868" s="5" t="str">
        <f t="shared" si="1094"/>
        <v>2UTARA</v>
      </c>
      <c r="AM3868" s="5" t="str">
        <f t="shared" si="1095"/>
        <v>1 &gt; 4UTARA12 RODA</v>
      </c>
      <c r="AN3868" s="5" t="str">
        <f t="shared" si="1096"/>
        <v>roni irfansyahBMJ II1 &gt; 4UTARA12 RODA</v>
      </c>
      <c r="AO3868" s="5" t="str">
        <f t="shared" si="1097"/>
        <v>roni irfansyah1 &gt; 4UTARA12 RODA</v>
      </c>
      <c r="AP3868" s="5" t="str">
        <f t="shared" si="1098"/>
        <v>44207NIGHT</v>
      </c>
    </row>
    <row r="3869" spans="1:42" x14ac:dyDescent="0.3">
      <c r="A3869" s="33">
        <v>1</v>
      </c>
      <c r="B3869" s="33"/>
      <c r="C3869" s="70">
        <v>44207</v>
      </c>
      <c r="D3869" s="71" t="s">
        <v>87</v>
      </c>
      <c r="E3869" s="70">
        <v>44208</v>
      </c>
      <c r="F3869" s="71">
        <v>5170280</v>
      </c>
      <c r="G3869" s="33" t="s">
        <v>20</v>
      </c>
      <c r="H3869" s="33" t="s">
        <v>50</v>
      </c>
      <c r="I3869" s="33" t="s">
        <v>51</v>
      </c>
      <c r="J3869" s="33" t="s">
        <v>53</v>
      </c>
      <c r="K3869" s="63" t="s">
        <v>35</v>
      </c>
      <c r="L3869" s="32" t="str">
        <f t="shared" si="1081"/>
        <v>CGE370</v>
      </c>
      <c r="M3869" s="32" t="str">
        <f t="shared" si="1082"/>
        <v>BMJ II</v>
      </c>
      <c r="N3869" s="32" t="str">
        <f t="shared" si="1083"/>
        <v>12 RODA</v>
      </c>
      <c r="O3869" s="146">
        <v>0.10407407407407408</v>
      </c>
      <c r="P3869" s="65">
        <v>0.10407407407407408</v>
      </c>
      <c r="Q3869" s="65"/>
      <c r="R3869" s="66">
        <v>3</v>
      </c>
      <c r="S3869" s="66">
        <v>46900</v>
      </c>
      <c r="T3869" s="66">
        <v>17080</v>
      </c>
      <c r="U3869" s="67">
        <f t="shared" si="1093"/>
        <v>29.82</v>
      </c>
      <c r="V3869" s="66">
        <f t="shared" si="1084"/>
        <v>604660.14</v>
      </c>
      <c r="W3869" s="66" t="str">
        <f t="shared" si="1085"/>
        <v>1 &gt; 4</v>
      </c>
      <c r="X3869" s="66">
        <f>A3869+SUMIFS(Presensi!F:F,Presensi!E:E,'Entry Data'!AP3869)</f>
        <v>1</v>
      </c>
      <c r="Y3869" s="66">
        <f>IFERROR(INDEX('Retasi Pricing'!F:F,MATCH('Entry Data'!AM3869,'Retasi Pricing'!E:E,0))*X3869,"")</f>
        <v>27500</v>
      </c>
      <c r="Z3869" s="62" t="s">
        <v>26</v>
      </c>
      <c r="AA3869" s="62" t="s">
        <v>27</v>
      </c>
      <c r="AB3869" s="32"/>
      <c r="AC3869" s="32" t="s">
        <v>215</v>
      </c>
      <c r="AD3869" s="32" t="str">
        <f t="shared" si="1086"/>
        <v/>
      </c>
      <c r="AF3869" s="5" t="str">
        <f t="shared" si="1087"/>
        <v>roni irfansyah44207</v>
      </c>
      <c r="AG3869" s="5" t="str">
        <f t="shared" si="1088"/>
        <v>BMJ 04544207UTARANIGHT</v>
      </c>
      <c r="AH3869" s="5" t="str">
        <f t="shared" si="1089"/>
        <v>roni irfansyah44207UTARANIGHT</v>
      </c>
      <c r="AI3869" s="5" t="str">
        <f t="shared" si="1090"/>
        <v>BMJ 04544207NIGHT</v>
      </c>
      <c r="AJ3869" s="5" t="str">
        <f t="shared" si="1091"/>
        <v>roni irfansyah44207NIGHT</v>
      </c>
      <c r="AK3869" s="5" t="str">
        <f t="shared" si="1092"/>
        <v>roni irfansyahBMJ II</v>
      </c>
      <c r="AL3869" s="5" t="str">
        <f t="shared" si="1094"/>
        <v>3UTARA</v>
      </c>
      <c r="AM3869" s="5" t="str">
        <f t="shared" si="1095"/>
        <v>1 &gt; 4UTARA12 RODA</v>
      </c>
      <c r="AN3869" s="5" t="str">
        <f t="shared" si="1096"/>
        <v>roni irfansyahBMJ II1 &gt; 4UTARA12 RODA</v>
      </c>
      <c r="AO3869" s="5" t="str">
        <f t="shared" si="1097"/>
        <v>roni irfansyah1 &gt; 4UTARA12 RODA</v>
      </c>
      <c r="AP3869" s="5" t="str">
        <f t="shared" si="1098"/>
        <v>44207NIGHT</v>
      </c>
    </row>
    <row r="3870" spans="1:42" x14ac:dyDescent="0.3">
      <c r="A3870" s="33">
        <v>1</v>
      </c>
      <c r="B3870" s="33"/>
      <c r="C3870" s="70">
        <v>44207</v>
      </c>
      <c r="D3870" s="71" t="s">
        <v>87</v>
      </c>
      <c r="E3870" s="70">
        <v>44208</v>
      </c>
      <c r="F3870" s="71">
        <v>5170358</v>
      </c>
      <c r="G3870" s="33" t="s">
        <v>20</v>
      </c>
      <c r="H3870" s="33" t="s">
        <v>21</v>
      </c>
      <c r="I3870" s="33" t="s">
        <v>51</v>
      </c>
      <c r="J3870" s="33" t="s">
        <v>46</v>
      </c>
      <c r="K3870" s="63" t="s">
        <v>35</v>
      </c>
      <c r="L3870" s="32" t="str">
        <f t="shared" si="1081"/>
        <v>CGE370</v>
      </c>
      <c r="M3870" s="32" t="str">
        <f t="shared" si="1082"/>
        <v>BMJ II</v>
      </c>
      <c r="N3870" s="32" t="str">
        <f t="shared" si="1083"/>
        <v>12 RODA</v>
      </c>
      <c r="O3870" s="146">
        <v>0.18388888888888888</v>
      </c>
      <c r="P3870" s="65">
        <v>0.18388888888888888</v>
      </c>
      <c r="Q3870" s="65"/>
      <c r="R3870" s="66">
        <v>4</v>
      </c>
      <c r="S3870" s="66">
        <v>44900</v>
      </c>
      <c r="T3870" s="66">
        <v>17080</v>
      </c>
      <c r="U3870" s="67">
        <f t="shared" si="1093"/>
        <v>27.82</v>
      </c>
      <c r="V3870" s="66">
        <f t="shared" si="1084"/>
        <v>564106.14</v>
      </c>
      <c r="W3870" s="66" t="str">
        <f t="shared" si="1085"/>
        <v>1 &gt; 4</v>
      </c>
      <c r="X3870" s="66">
        <f>A3870+SUMIFS(Presensi!F:F,Presensi!E:E,'Entry Data'!AP3870)</f>
        <v>1</v>
      </c>
      <c r="Y3870" s="66">
        <f>IFERROR(INDEX('Retasi Pricing'!F:F,MATCH('Entry Data'!AM3870,'Retasi Pricing'!E:E,0))*X3870,"")</f>
        <v>27500</v>
      </c>
      <c r="Z3870" s="62" t="s">
        <v>26</v>
      </c>
      <c r="AA3870" s="62" t="s">
        <v>27</v>
      </c>
      <c r="AB3870" s="32"/>
      <c r="AC3870" s="32" t="s">
        <v>215</v>
      </c>
      <c r="AD3870" s="32" t="str">
        <f t="shared" si="1086"/>
        <v/>
      </c>
      <c r="AF3870" s="5" t="str">
        <f t="shared" si="1087"/>
        <v>roni irfansyah44207</v>
      </c>
      <c r="AG3870" s="5" t="str">
        <f t="shared" si="1088"/>
        <v>BMJ 04544207UTARANIGHT</v>
      </c>
      <c r="AH3870" s="5" t="str">
        <f t="shared" si="1089"/>
        <v>roni irfansyah44207UTARANIGHT</v>
      </c>
      <c r="AI3870" s="5" t="str">
        <f t="shared" si="1090"/>
        <v>BMJ 04544207NIGHT</v>
      </c>
      <c r="AJ3870" s="5" t="str">
        <f t="shared" si="1091"/>
        <v>roni irfansyah44207NIGHT</v>
      </c>
      <c r="AK3870" s="5" t="str">
        <f t="shared" si="1092"/>
        <v>roni irfansyahBMJ II</v>
      </c>
      <c r="AL3870" s="5" t="str">
        <f t="shared" si="1094"/>
        <v>4UTARA</v>
      </c>
      <c r="AM3870" s="5" t="str">
        <f t="shared" si="1095"/>
        <v>1 &gt; 4UTARA12 RODA</v>
      </c>
      <c r="AN3870" s="5" t="str">
        <f t="shared" si="1096"/>
        <v>roni irfansyahBMJ II1 &gt; 4UTARA12 RODA</v>
      </c>
      <c r="AO3870" s="5" t="str">
        <f t="shared" si="1097"/>
        <v>roni irfansyah1 &gt; 4UTARA12 RODA</v>
      </c>
      <c r="AP3870" s="5" t="str">
        <f t="shared" si="1098"/>
        <v>44207NIGHT</v>
      </c>
    </row>
    <row r="3871" spans="1:42" x14ac:dyDescent="0.3">
      <c r="A3871" s="33">
        <v>1</v>
      </c>
      <c r="B3871" s="33"/>
      <c r="C3871" s="70">
        <v>44207</v>
      </c>
      <c r="D3871" s="71" t="s">
        <v>87</v>
      </c>
      <c r="E3871" s="70">
        <v>44208</v>
      </c>
      <c r="F3871" s="71">
        <v>5170416</v>
      </c>
      <c r="G3871" s="33" t="s">
        <v>20</v>
      </c>
      <c r="H3871" s="33" t="s">
        <v>21</v>
      </c>
      <c r="I3871" s="33" t="s">
        <v>51</v>
      </c>
      <c r="J3871" s="33" t="s">
        <v>46</v>
      </c>
      <c r="K3871" s="63" t="s">
        <v>35</v>
      </c>
      <c r="L3871" s="32" t="str">
        <f t="shared" si="1081"/>
        <v>CGE370</v>
      </c>
      <c r="M3871" s="32" t="str">
        <f t="shared" si="1082"/>
        <v>BMJ II</v>
      </c>
      <c r="N3871" s="32" t="str">
        <f t="shared" si="1083"/>
        <v>12 RODA</v>
      </c>
      <c r="O3871" s="146">
        <v>0.24763888888888888</v>
      </c>
      <c r="P3871" s="65">
        <v>0.24763888888888888</v>
      </c>
      <c r="Q3871" s="65"/>
      <c r="R3871" s="66">
        <v>5</v>
      </c>
      <c r="S3871" s="66">
        <v>46560</v>
      </c>
      <c r="T3871" s="66">
        <v>17080</v>
      </c>
      <c r="U3871" s="67">
        <f t="shared" si="1093"/>
        <v>29.48</v>
      </c>
      <c r="V3871" s="66">
        <f t="shared" si="1084"/>
        <v>597765.96</v>
      </c>
      <c r="W3871" s="66" t="str">
        <f t="shared" si="1085"/>
        <v>&gt; 5</v>
      </c>
      <c r="X3871" s="66">
        <f>A3871+SUMIFS(Presensi!F:F,Presensi!E:E,'Entry Data'!AP3871)</f>
        <v>1</v>
      </c>
      <c r="Y3871" s="66">
        <f>IFERROR(INDEX('Retasi Pricing'!F:F,MATCH('Entry Data'!AM3871,'Retasi Pricing'!E:E,0))*X3871,"")</f>
        <v>31200</v>
      </c>
      <c r="Z3871" s="62" t="s">
        <v>26</v>
      </c>
      <c r="AA3871" s="62" t="s">
        <v>27</v>
      </c>
      <c r="AB3871" s="32"/>
      <c r="AC3871" s="32" t="s">
        <v>215</v>
      </c>
      <c r="AD3871" s="32" t="str">
        <f t="shared" si="1086"/>
        <v/>
      </c>
      <c r="AF3871" s="5" t="str">
        <f t="shared" si="1087"/>
        <v>roni irfansyah44207</v>
      </c>
      <c r="AG3871" s="5" t="str">
        <f t="shared" si="1088"/>
        <v>BMJ 04544207UTARANIGHT</v>
      </c>
      <c r="AH3871" s="5" t="str">
        <f t="shared" si="1089"/>
        <v>roni irfansyah44207UTARANIGHT</v>
      </c>
      <c r="AI3871" s="5" t="str">
        <f t="shared" si="1090"/>
        <v>BMJ 04544207NIGHT</v>
      </c>
      <c r="AJ3871" s="5" t="str">
        <f t="shared" si="1091"/>
        <v>roni irfansyah44207NIGHT</v>
      </c>
      <c r="AK3871" s="5" t="str">
        <f t="shared" si="1092"/>
        <v>roni irfansyahBMJ II</v>
      </c>
      <c r="AL3871" s="5" t="str">
        <f t="shared" si="1094"/>
        <v>5UTARA</v>
      </c>
      <c r="AM3871" s="5" t="str">
        <f t="shared" si="1095"/>
        <v>&gt; 5UTARA12 RODA</v>
      </c>
      <c r="AN3871" s="5" t="str">
        <f t="shared" si="1096"/>
        <v>roni irfansyahBMJ II&gt; 5UTARA12 RODA</v>
      </c>
      <c r="AO3871" s="5" t="str">
        <f t="shared" si="1097"/>
        <v>roni irfansyah&gt; 5UTARA12 RODA</v>
      </c>
      <c r="AP3871" s="5" t="str">
        <f t="shared" si="1098"/>
        <v>44207NIGHT</v>
      </c>
    </row>
    <row r="3872" spans="1:42" x14ac:dyDescent="0.3">
      <c r="A3872" s="33">
        <v>1</v>
      </c>
      <c r="B3872" s="33"/>
      <c r="C3872" s="70">
        <v>44207</v>
      </c>
      <c r="D3872" s="71" t="s">
        <v>87</v>
      </c>
      <c r="E3872" s="70">
        <v>44207</v>
      </c>
      <c r="F3872" s="71">
        <v>5169995</v>
      </c>
      <c r="G3872" s="33" t="s">
        <v>20</v>
      </c>
      <c r="H3872" s="33" t="s">
        <v>21</v>
      </c>
      <c r="I3872" s="33" t="s">
        <v>51</v>
      </c>
      <c r="J3872" s="33" t="s">
        <v>46</v>
      </c>
      <c r="K3872" s="63" t="s">
        <v>35</v>
      </c>
      <c r="L3872" s="32" t="str">
        <f t="shared" si="1081"/>
        <v>CGE370</v>
      </c>
      <c r="M3872" s="32" t="str">
        <f t="shared" si="1082"/>
        <v>BMJ II</v>
      </c>
      <c r="N3872" s="32" t="str">
        <f t="shared" si="1083"/>
        <v>12 RODA</v>
      </c>
      <c r="O3872" s="146">
        <v>0.83910879629629631</v>
      </c>
      <c r="P3872" s="65">
        <v>0.83910879629629631</v>
      </c>
      <c r="Q3872" s="65"/>
      <c r="R3872" s="66">
        <v>1</v>
      </c>
      <c r="S3872" s="66">
        <v>44940</v>
      </c>
      <c r="T3872" s="66">
        <v>17080</v>
      </c>
      <c r="U3872" s="67">
        <f t="shared" si="1093"/>
        <v>27.86</v>
      </c>
      <c r="V3872" s="66">
        <f t="shared" si="1084"/>
        <v>564917.22</v>
      </c>
      <c r="W3872" s="66" t="str">
        <f t="shared" si="1085"/>
        <v>1 &gt; 4</v>
      </c>
      <c r="X3872" s="66">
        <f>A3872+SUMIFS(Presensi!F:F,Presensi!E:E,'Entry Data'!AP3872)</f>
        <v>1</v>
      </c>
      <c r="Y3872" s="66">
        <f>IFERROR(INDEX('Retasi Pricing'!F:F,MATCH('Entry Data'!AM3872,'Retasi Pricing'!E:E,0))*X3872,"")</f>
        <v>27500</v>
      </c>
      <c r="Z3872" s="62" t="s">
        <v>26</v>
      </c>
      <c r="AA3872" s="62" t="s">
        <v>27</v>
      </c>
      <c r="AB3872" s="32"/>
      <c r="AC3872" s="32" t="s">
        <v>215</v>
      </c>
      <c r="AD3872" s="32" t="str">
        <f t="shared" si="1086"/>
        <v/>
      </c>
      <c r="AF3872" s="5" t="str">
        <f t="shared" si="1087"/>
        <v>roni irfansyah44207</v>
      </c>
      <c r="AG3872" s="5" t="str">
        <f t="shared" si="1088"/>
        <v>BMJ 04544207UTARANIGHT</v>
      </c>
      <c r="AH3872" s="5" t="str">
        <f t="shared" si="1089"/>
        <v>roni irfansyah44207UTARANIGHT</v>
      </c>
      <c r="AI3872" s="5" t="str">
        <f t="shared" si="1090"/>
        <v>BMJ 04544207NIGHT</v>
      </c>
      <c r="AJ3872" s="5" t="str">
        <f t="shared" si="1091"/>
        <v>roni irfansyah44207NIGHT</v>
      </c>
      <c r="AK3872" s="5" t="str">
        <f t="shared" si="1092"/>
        <v>roni irfansyahBMJ II</v>
      </c>
      <c r="AL3872" s="5" t="str">
        <f t="shared" si="1094"/>
        <v>1UTARA</v>
      </c>
      <c r="AM3872" s="5" t="str">
        <f t="shared" si="1095"/>
        <v>1 &gt; 4UTARA12 RODA</v>
      </c>
      <c r="AN3872" s="5" t="str">
        <f t="shared" si="1096"/>
        <v>roni irfansyahBMJ II1 &gt; 4UTARA12 RODA</v>
      </c>
      <c r="AO3872" s="5" t="str">
        <f t="shared" si="1097"/>
        <v>roni irfansyah1 &gt; 4UTARA12 RODA</v>
      </c>
      <c r="AP3872" s="5" t="str">
        <f t="shared" si="1098"/>
        <v>44207NIGHT</v>
      </c>
    </row>
    <row r="3873" spans="1:42" x14ac:dyDescent="0.3">
      <c r="A3873" s="33">
        <v>1</v>
      </c>
      <c r="B3873" s="33"/>
      <c r="C3873" s="70">
        <v>44207</v>
      </c>
      <c r="D3873" s="71" t="s">
        <v>87</v>
      </c>
      <c r="E3873" s="70">
        <v>44208</v>
      </c>
      <c r="F3873" s="71">
        <v>5170278</v>
      </c>
      <c r="G3873" s="33" t="s">
        <v>20</v>
      </c>
      <c r="H3873" s="33" t="s">
        <v>21</v>
      </c>
      <c r="I3873" s="33" t="s">
        <v>123</v>
      </c>
      <c r="J3873" s="33" t="s">
        <v>23</v>
      </c>
      <c r="K3873" s="63" t="s">
        <v>36</v>
      </c>
      <c r="L3873" s="32" t="str">
        <f t="shared" si="1081"/>
        <v>CGE370</v>
      </c>
      <c r="M3873" s="32" t="str">
        <f t="shared" si="1082"/>
        <v>BMJ II</v>
      </c>
      <c r="N3873" s="32" t="str">
        <f t="shared" si="1083"/>
        <v>12 RODA</v>
      </c>
      <c r="O3873" s="146">
        <v>0.10030092592592593</v>
      </c>
      <c r="P3873" s="65">
        <v>0.10030092592592593</v>
      </c>
      <c r="Q3873" s="65"/>
      <c r="R3873" s="66">
        <v>4</v>
      </c>
      <c r="S3873" s="66">
        <v>46060</v>
      </c>
      <c r="T3873" s="66">
        <v>17100</v>
      </c>
      <c r="U3873" s="67">
        <f t="shared" si="1093"/>
        <v>28.96</v>
      </c>
      <c r="V3873" s="66">
        <f t="shared" si="1084"/>
        <v>587221.91999999993</v>
      </c>
      <c r="W3873" s="66" t="str">
        <f t="shared" si="1085"/>
        <v>1 &gt; 4</v>
      </c>
      <c r="X3873" s="66">
        <f>A3873+SUMIFS(Presensi!F:F,Presensi!E:E,'Entry Data'!AP3873)</f>
        <v>1</v>
      </c>
      <c r="Y3873" s="66">
        <f>IFERROR(INDEX('Retasi Pricing'!F:F,MATCH('Entry Data'!AM3873,'Retasi Pricing'!E:E,0))*X3873,"")</f>
        <v>27500</v>
      </c>
      <c r="Z3873" s="62" t="s">
        <v>26</v>
      </c>
      <c r="AA3873" s="62" t="s">
        <v>27</v>
      </c>
      <c r="AB3873" s="32"/>
      <c r="AC3873" s="32" t="s">
        <v>122</v>
      </c>
      <c r="AD3873" s="32" t="str">
        <f t="shared" si="1086"/>
        <v/>
      </c>
      <c r="AF3873" s="5" t="str">
        <f t="shared" si="1087"/>
        <v>ico rianto44207</v>
      </c>
      <c r="AG3873" s="5" t="str">
        <f t="shared" si="1088"/>
        <v>BMJ 04644207UTARANIGHT</v>
      </c>
      <c r="AH3873" s="5" t="str">
        <f t="shared" si="1089"/>
        <v>ico rianto44207UTARANIGHT</v>
      </c>
      <c r="AI3873" s="5" t="str">
        <f t="shared" si="1090"/>
        <v>BMJ 04644207NIGHT</v>
      </c>
      <c r="AJ3873" s="5" t="str">
        <f t="shared" si="1091"/>
        <v>ico rianto44207NIGHT</v>
      </c>
      <c r="AK3873" s="5" t="str">
        <f t="shared" si="1092"/>
        <v>ico riantoBMJ II</v>
      </c>
      <c r="AL3873" s="5" t="str">
        <f t="shared" si="1094"/>
        <v>4UTARA</v>
      </c>
      <c r="AM3873" s="5" t="str">
        <f t="shared" si="1095"/>
        <v>1 &gt; 4UTARA12 RODA</v>
      </c>
      <c r="AN3873" s="5" t="str">
        <f t="shared" si="1096"/>
        <v>ico riantoBMJ II1 &gt; 4UTARA12 RODA</v>
      </c>
      <c r="AO3873" s="5" t="str">
        <f t="shared" si="1097"/>
        <v>ico rianto1 &gt; 4UTARA12 RODA</v>
      </c>
      <c r="AP3873" s="5" t="str">
        <f t="shared" si="1098"/>
        <v>44207NIGHT</v>
      </c>
    </row>
    <row r="3874" spans="1:42" x14ac:dyDescent="0.3">
      <c r="A3874" s="33">
        <v>1</v>
      </c>
      <c r="B3874" s="33"/>
      <c r="C3874" s="70">
        <v>44207</v>
      </c>
      <c r="D3874" s="71" t="s">
        <v>87</v>
      </c>
      <c r="E3874" s="70">
        <v>44208</v>
      </c>
      <c r="F3874" s="71">
        <v>5170349</v>
      </c>
      <c r="G3874" s="33" t="s">
        <v>20</v>
      </c>
      <c r="H3874" s="33" t="s">
        <v>21</v>
      </c>
      <c r="I3874" s="33" t="s">
        <v>51</v>
      </c>
      <c r="J3874" s="33" t="s">
        <v>46</v>
      </c>
      <c r="K3874" s="63" t="s">
        <v>36</v>
      </c>
      <c r="L3874" s="32" t="str">
        <f t="shared" si="1081"/>
        <v>CGE370</v>
      </c>
      <c r="M3874" s="32" t="str">
        <f t="shared" si="1082"/>
        <v>BMJ II</v>
      </c>
      <c r="N3874" s="32" t="str">
        <f t="shared" si="1083"/>
        <v>12 RODA</v>
      </c>
      <c r="O3874" s="146">
        <v>0.17608796296296295</v>
      </c>
      <c r="P3874" s="65">
        <v>0.17608796296296295</v>
      </c>
      <c r="Q3874" s="65"/>
      <c r="R3874" s="66">
        <v>5</v>
      </c>
      <c r="S3874" s="66">
        <v>43740</v>
      </c>
      <c r="T3874" s="66">
        <v>17100</v>
      </c>
      <c r="U3874" s="67">
        <f t="shared" si="1093"/>
        <v>26.64</v>
      </c>
      <c r="V3874" s="66">
        <f t="shared" si="1084"/>
        <v>540179.28</v>
      </c>
      <c r="W3874" s="66" t="str">
        <f t="shared" si="1085"/>
        <v>&gt; 5</v>
      </c>
      <c r="X3874" s="66">
        <f>A3874+SUMIFS(Presensi!F:F,Presensi!E:E,'Entry Data'!AP3874)</f>
        <v>1</v>
      </c>
      <c r="Y3874" s="66">
        <f>IFERROR(INDEX('Retasi Pricing'!F:F,MATCH('Entry Data'!AM3874,'Retasi Pricing'!E:E,0))*X3874,"")</f>
        <v>31200</v>
      </c>
      <c r="Z3874" s="62" t="s">
        <v>26</v>
      </c>
      <c r="AA3874" s="62" t="s">
        <v>27</v>
      </c>
      <c r="AB3874" s="32"/>
      <c r="AC3874" s="32" t="s">
        <v>122</v>
      </c>
      <c r="AD3874" s="32" t="str">
        <f t="shared" si="1086"/>
        <v/>
      </c>
      <c r="AF3874" s="5" t="str">
        <f t="shared" si="1087"/>
        <v>ico rianto44207</v>
      </c>
      <c r="AG3874" s="5" t="str">
        <f t="shared" si="1088"/>
        <v>BMJ 04644207UTARANIGHT</v>
      </c>
      <c r="AH3874" s="5" t="str">
        <f t="shared" si="1089"/>
        <v>ico rianto44207UTARANIGHT</v>
      </c>
      <c r="AI3874" s="5" t="str">
        <f t="shared" si="1090"/>
        <v>BMJ 04644207NIGHT</v>
      </c>
      <c r="AJ3874" s="5" t="str">
        <f t="shared" si="1091"/>
        <v>ico rianto44207NIGHT</v>
      </c>
      <c r="AK3874" s="5" t="str">
        <f t="shared" si="1092"/>
        <v>ico riantoBMJ II</v>
      </c>
      <c r="AL3874" s="5" t="str">
        <f t="shared" si="1094"/>
        <v>5UTARA</v>
      </c>
      <c r="AM3874" s="5" t="str">
        <f t="shared" si="1095"/>
        <v>&gt; 5UTARA12 RODA</v>
      </c>
      <c r="AN3874" s="5" t="str">
        <f t="shared" si="1096"/>
        <v>ico riantoBMJ II&gt; 5UTARA12 RODA</v>
      </c>
      <c r="AO3874" s="5" t="str">
        <f t="shared" si="1097"/>
        <v>ico rianto&gt; 5UTARA12 RODA</v>
      </c>
      <c r="AP3874" s="5" t="str">
        <f t="shared" si="1098"/>
        <v>44207NIGHT</v>
      </c>
    </row>
    <row r="3875" spans="1:42" x14ac:dyDescent="0.3">
      <c r="A3875" s="33">
        <v>1</v>
      </c>
      <c r="B3875" s="33"/>
      <c r="C3875" s="70">
        <v>44207</v>
      </c>
      <c r="D3875" s="71" t="s">
        <v>87</v>
      </c>
      <c r="E3875" s="70">
        <v>44208</v>
      </c>
      <c r="F3875" s="71">
        <v>5170415</v>
      </c>
      <c r="G3875" s="33" t="s">
        <v>20</v>
      </c>
      <c r="H3875" s="33" t="s">
        <v>21</v>
      </c>
      <c r="I3875" s="33" t="s">
        <v>51</v>
      </c>
      <c r="J3875" s="33" t="s">
        <v>46</v>
      </c>
      <c r="K3875" s="63" t="s">
        <v>36</v>
      </c>
      <c r="L3875" s="32" t="str">
        <f t="shared" si="1081"/>
        <v>CGE370</v>
      </c>
      <c r="M3875" s="32" t="str">
        <f t="shared" si="1082"/>
        <v>BMJ II</v>
      </c>
      <c r="N3875" s="32" t="str">
        <f t="shared" si="1083"/>
        <v>12 RODA</v>
      </c>
      <c r="O3875" s="146">
        <v>0.24630787037037036</v>
      </c>
      <c r="P3875" s="65">
        <v>0.24630787037037036</v>
      </c>
      <c r="Q3875" s="65"/>
      <c r="R3875" s="66">
        <v>6</v>
      </c>
      <c r="S3875" s="66">
        <v>44160</v>
      </c>
      <c r="T3875" s="66">
        <v>17100</v>
      </c>
      <c r="U3875" s="67">
        <f t="shared" si="1093"/>
        <v>27.06</v>
      </c>
      <c r="V3875" s="66">
        <f t="shared" si="1084"/>
        <v>548695.61999999988</v>
      </c>
      <c r="W3875" s="66" t="str">
        <f t="shared" si="1085"/>
        <v>&gt; 6</v>
      </c>
      <c r="X3875" s="66">
        <f>A3875+SUMIFS(Presensi!F:F,Presensi!E:E,'Entry Data'!AP3875)</f>
        <v>1</v>
      </c>
      <c r="Y3875" s="66">
        <f>IFERROR(INDEX('Retasi Pricing'!F:F,MATCH('Entry Data'!AM3875,'Retasi Pricing'!E:E,0))*X3875,"")</f>
        <v>34450</v>
      </c>
      <c r="Z3875" s="62" t="s">
        <v>26</v>
      </c>
      <c r="AA3875" s="62" t="s">
        <v>27</v>
      </c>
      <c r="AB3875" s="32"/>
      <c r="AC3875" s="32" t="s">
        <v>122</v>
      </c>
      <c r="AD3875" s="32" t="str">
        <f t="shared" si="1086"/>
        <v/>
      </c>
      <c r="AF3875" s="5" t="str">
        <f t="shared" si="1087"/>
        <v>ico rianto44207</v>
      </c>
      <c r="AG3875" s="5" t="str">
        <f t="shared" si="1088"/>
        <v>BMJ 04644207UTARANIGHT</v>
      </c>
      <c r="AH3875" s="5" t="str">
        <f t="shared" si="1089"/>
        <v>ico rianto44207UTARANIGHT</v>
      </c>
      <c r="AI3875" s="5" t="str">
        <f t="shared" si="1090"/>
        <v>BMJ 04644207NIGHT</v>
      </c>
      <c r="AJ3875" s="5" t="str">
        <f t="shared" si="1091"/>
        <v>ico rianto44207NIGHT</v>
      </c>
      <c r="AK3875" s="5" t="str">
        <f t="shared" si="1092"/>
        <v>ico riantoBMJ II</v>
      </c>
      <c r="AL3875" s="5" t="str">
        <f t="shared" si="1094"/>
        <v>6UTARA</v>
      </c>
      <c r="AM3875" s="5" t="str">
        <f t="shared" si="1095"/>
        <v>&gt; 6UTARA12 RODA</v>
      </c>
      <c r="AN3875" s="5" t="str">
        <f t="shared" si="1096"/>
        <v>ico riantoBMJ II&gt; 6UTARA12 RODA</v>
      </c>
      <c r="AO3875" s="5" t="str">
        <f t="shared" si="1097"/>
        <v>ico rianto&gt; 6UTARA12 RODA</v>
      </c>
      <c r="AP3875" s="5" t="str">
        <f t="shared" si="1098"/>
        <v>44207NIGHT</v>
      </c>
    </row>
    <row r="3876" spans="1:42" x14ac:dyDescent="0.3">
      <c r="A3876" s="33">
        <v>1</v>
      </c>
      <c r="B3876" s="33"/>
      <c r="C3876" s="70">
        <v>44207</v>
      </c>
      <c r="D3876" s="71" t="s">
        <v>87</v>
      </c>
      <c r="E3876" s="70">
        <v>44207</v>
      </c>
      <c r="F3876" s="71">
        <v>5170024</v>
      </c>
      <c r="G3876" s="33" t="s">
        <v>20</v>
      </c>
      <c r="H3876" s="33" t="s">
        <v>50</v>
      </c>
      <c r="I3876" s="33" t="s">
        <v>51</v>
      </c>
      <c r="J3876" s="33" t="s">
        <v>53</v>
      </c>
      <c r="K3876" s="63" t="s">
        <v>36</v>
      </c>
      <c r="L3876" s="32" t="str">
        <f t="shared" si="1081"/>
        <v>CGE370</v>
      </c>
      <c r="M3876" s="32" t="str">
        <f t="shared" si="1082"/>
        <v>BMJ II</v>
      </c>
      <c r="N3876" s="32" t="str">
        <f t="shared" si="1083"/>
        <v>12 RODA</v>
      </c>
      <c r="O3876" s="146">
        <v>0.86237268518518517</v>
      </c>
      <c r="P3876" s="65">
        <v>0.87009259259259253</v>
      </c>
      <c r="Q3876" s="65"/>
      <c r="R3876" s="66">
        <v>1</v>
      </c>
      <c r="S3876" s="66">
        <v>46000</v>
      </c>
      <c r="T3876" s="66">
        <v>17100</v>
      </c>
      <c r="U3876" s="67">
        <f t="shared" si="1093"/>
        <v>28.9</v>
      </c>
      <c r="V3876" s="66">
        <f t="shared" si="1084"/>
        <v>586005.29999999993</v>
      </c>
      <c r="W3876" s="66" t="str">
        <f t="shared" si="1085"/>
        <v>1 &gt; 4</v>
      </c>
      <c r="X3876" s="66">
        <f>A3876+SUMIFS(Presensi!F:F,Presensi!E:E,'Entry Data'!AP3876)</f>
        <v>1</v>
      </c>
      <c r="Y3876" s="66">
        <f>IFERROR(INDEX('Retasi Pricing'!F:F,MATCH('Entry Data'!AM3876,'Retasi Pricing'!E:E,0))*X3876,"")</f>
        <v>27500</v>
      </c>
      <c r="Z3876" s="62" t="s">
        <v>26</v>
      </c>
      <c r="AA3876" s="62" t="s">
        <v>27</v>
      </c>
      <c r="AB3876" s="32"/>
      <c r="AC3876" s="32" t="s">
        <v>122</v>
      </c>
      <c r="AD3876" s="32" t="str">
        <f t="shared" si="1086"/>
        <v/>
      </c>
      <c r="AF3876" s="5" t="str">
        <f t="shared" si="1087"/>
        <v>ico rianto44207</v>
      </c>
      <c r="AG3876" s="5" t="str">
        <f t="shared" si="1088"/>
        <v>BMJ 04644207UTARANIGHT</v>
      </c>
      <c r="AH3876" s="5" t="str">
        <f t="shared" si="1089"/>
        <v>ico rianto44207UTARANIGHT</v>
      </c>
      <c r="AI3876" s="5" t="str">
        <f t="shared" si="1090"/>
        <v>BMJ 04644207NIGHT</v>
      </c>
      <c r="AJ3876" s="5" t="str">
        <f t="shared" si="1091"/>
        <v>ico rianto44207NIGHT</v>
      </c>
      <c r="AK3876" s="5" t="str">
        <f t="shared" si="1092"/>
        <v>ico riantoBMJ II</v>
      </c>
      <c r="AL3876" s="5" t="str">
        <f t="shared" si="1094"/>
        <v>1UTARA</v>
      </c>
      <c r="AM3876" s="5" t="str">
        <f t="shared" si="1095"/>
        <v>1 &gt; 4UTARA12 RODA</v>
      </c>
      <c r="AN3876" s="5" t="str">
        <f t="shared" si="1096"/>
        <v>ico riantoBMJ II1 &gt; 4UTARA12 RODA</v>
      </c>
      <c r="AO3876" s="5" t="str">
        <f t="shared" si="1097"/>
        <v>ico rianto1 &gt; 4UTARA12 RODA</v>
      </c>
      <c r="AP3876" s="5" t="str">
        <f t="shared" si="1098"/>
        <v>44207NIGHT</v>
      </c>
    </row>
    <row r="3877" spans="1:42" x14ac:dyDescent="0.3">
      <c r="A3877" s="33">
        <v>1</v>
      </c>
      <c r="B3877" s="33"/>
      <c r="C3877" s="70">
        <v>44207</v>
      </c>
      <c r="D3877" s="71" t="s">
        <v>87</v>
      </c>
      <c r="E3877" s="70">
        <v>44207</v>
      </c>
      <c r="F3877" s="71">
        <v>5170093</v>
      </c>
      <c r="G3877" s="33" t="s">
        <v>20</v>
      </c>
      <c r="H3877" s="33" t="s">
        <v>50</v>
      </c>
      <c r="I3877" s="33" t="s">
        <v>51</v>
      </c>
      <c r="J3877" s="33" t="s">
        <v>52</v>
      </c>
      <c r="K3877" s="63" t="s">
        <v>36</v>
      </c>
      <c r="L3877" s="32" t="str">
        <f t="shared" si="1081"/>
        <v>CGE370</v>
      </c>
      <c r="M3877" s="32" t="str">
        <f t="shared" si="1082"/>
        <v>BMJ II</v>
      </c>
      <c r="N3877" s="32" t="str">
        <f t="shared" si="1083"/>
        <v>12 RODA</v>
      </c>
      <c r="O3877" s="146">
        <v>0.92358796296296297</v>
      </c>
      <c r="P3877" s="65">
        <v>0.92358796296296297</v>
      </c>
      <c r="Q3877" s="65"/>
      <c r="R3877" s="66">
        <v>2</v>
      </c>
      <c r="S3877" s="66">
        <v>45780</v>
      </c>
      <c r="T3877" s="66">
        <v>17100</v>
      </c>
      <c r="U3877" s="67">
        <f t="shared" si="1093"/>
        <v>28.68</v>
      </c>
      <c r="V3877" s="66">
        <f t="shared" si="1084"/>
        <v>581544.36</v>
      </c>
      <c r="W3877" s="66" t="str">
        <f t="shared" si="1085"/>
        <v>1 &gt; 4</v>
      </c>
      <c r="X3877" s="66">
        <f>A3877+SUMIFS(Presensi!F:F,Presensi!E:E,'Entry Data'!AP3877)</f>
        <v>1</v>
      </c>
      <c r="Y3877" s="66">
        <f>IFERROR(INDEX('Retasi Pricing'!F:F,MATCH('Entry Data'!AM3877,'Retasi Pricing'!E:E,0))*X3877,"")</f>
        <v>27500</v>
      </c>
      <c r="Z3877" s="62" t="s">
        <v>26</v>
      </c>
      <c r="AA3877" s="62" t="s">
        <v>27</v>
      </c>
      <c r="AB3877" s="32"/>
      <c r="AC3877" s="32" t="s">
        <v>122</v>
      </c>
      <c r="AD3877" s="32" t="str">
        <f t="shared" si="1086"/>
        <v/>
      </c>
      <c r="AF3877" s="5" t="str">
        <f t="shared" si="1087"/>
        <v>ico rianto44207</v>
      </c>
      <c r="AG3877" s="5" t="str">
        <f t="shared" si="1088"/>
        <v>BMJ 04644207UTARANIGHT</v>
      </c>
      <c r="AH3877" s="5" t="str">
        <f t="shared" si="1089"/>
        <v>ico rianto44207UTARANIGHT</v>
      </c>
      <c r="AI3877" s="5" t="str">
        <f t="shared" si="1090"/>
        <v>BMJ 04644207NIGHT</v>
      </c>
      <c r="AJ3877" s="5" t="str">
        <f t="shared" si="1091"/>
        <v>ico rianto44207NIGHT</v>
      </c>
      <c r="AK3877" s="5" t="str">
        <f t="shared" si="1092"/>
        <v>ico riantoBMJ II</v>
      </c>
      <c r="AL3877" s="5" t="str">
        <f t="shared" si="1094"/>
        <v>2UTARA</v>
      </c>
      <c r="AM3877" s="5" t="str">
        <f t="shared" si="1095"/>
        <v>1 &gt; 4UTARA12 RODA</v>
      </c>
      <c r="AN3877" s="5" t="str">
        <f t="shared" si="1096"/>
        <v>ico riantoBMJ II1 &gt; 4UTARA12 RODA</v>
      </c>
      <c r="AO3877" s="5" t="str">
        <f t="shared" si="1097"/>
        <v>ico rianto1 &gt; 4UTARA12 RODA</v>
      </c>
      <c r="AP3877" s="5" t="str">
        <f t="shared" si="1098"/>
        <v>44207NIGHT</v>
      </c>
    </row>
    <row r="3878" spans="1:42" x14ac:dyDescent="0.3">
      <c r="A3878" s="33">
        <v>1</v>
      </c>
      <c r="B3878" s="33"/>
      <c r="C3878" s="70">
        <v>44207</v>
      </c>
      <c r="D3878" s="71" t="s">
        <v>87</v>
      </c>
      <c r="E3878" s="70">
        <v>44207</v>
      </c>
      <c r="F3878" s="71">
        <v>5170165</v>
      </c>
      <c r="G3878" s="33" t="s">
        <v>20</v>
      </c>
      <c r="H3878" s="33" t="s">
        <v>50</v>
      </c>
      <c r="I3878" s="33" t="s">
        <v>51</v>
      </c>
      <c r="J3878" s="33" t="s">
        <v>53</v>
      </c>
      <c r="K3878" s="63" t="s">
        <v>36</v>
      </c>
      <c r="L3878" s="32" t="str">
        <f t="shared" si="1081"/>
        <v>CGE370</v>
      </c>
      <c r="M3878" s="32" t="str">
        <f t="shared" si="1082"/>
        <v>BMJ II</v>
      </c>
      <c r="N3878" s="32" t="str">
        <f t="shared" si="1083"/>
        <v>12 RODA</v>
      </c>
      <c r="O3878" s="146">
        <v>0.98229166666666667</v>
      </c>
      <c r="P3878" s="65">
        <v>0.98229166666666667</v>
      </c>
      <c r="Q3878" s="65"/>
      <c r="R3878" s="66">
        <v>3</v>
      </c>
      <c r="S3878" s="66">
        <v>48880</v>
      </c>
      <c r="T3878" s="66">
        <v>17100</v>
      </c>
      <c r="U3878" s="67">
        <f t="shared" si="1093"/>
        <v>31.78</v>
      </c>
      <c r="V3878" s="66">
        <f t="shared" si="1084"/>
        <v>644403.06000000006</v>
      </c>
      <c r="W3878" s="66" t="str">
        <f t="shared" si="1085"/>
        <v>1 &gt; 4</v>
      </c>
      <c r="X3878" s="66">
        <f>A3878+SUMIFS(Presensi!F:F,Presensi!E:E,'Entry Data'!AP3878)</f>
        <v>1</v>
      </c>
      <c r="Y3878" s="66">
        <f>IFERROR(INDEX('Retasi Pricing'!F:F,MATCH('Entry Data'!AM3878,'Retasi Pricing'!E:E,0))*X3878,"")</f>
        <v>27500</v>
      </c>
      <c r="Z3878" s="62" t="s">
        <v>26</v>
      </c>
      <c r="AA3878" s="62" t="s">
        <v>27</v>
      </c>
      <c r="AB3878" s="32"/>
      <c r="AC3878" s="32" t="s">
        <v>122</v>
      </c>
      <c r="AD3878" s="32" t="str">
        <f t="shared" si="1086"/>
        <v/>
      </c>
      <c r="AF3878" s="5" t="str">
        <f t="shared" si="1087"/>
        <v>ico rianto44207</v>
      </c>
      <c r="AG3878" s="5" t="str">
        <f t="shared" si="1088"/>
        <v>BMJ 04644207UTARANIGHT</v>
      </c>
      <c r="AH3878" s="5" t="str">
        <f t="shared" si="1089"/>
        <v>ico rianto44207UTARANIGHT</v>
      </c>
      <c r="AI3878" s="5" t="str">
        <f t="shared" si="1090"/>
        <v>BMJ 04644207NIGHT</v>
      </c>
      <c r="AJ3878" s="5" t="str">
        <f t="shared" si="1091"/>
        <v>ico rianto44207NIGHT</v>
      </c>
      <c r="AK3878" s="5" t="str">
        <f t="shared" si="1092"/>
        <v>ico riantoBMJ II</v>
      </c>
      <c r="AL3878" s="5" t="str">
        <f t="shared" si="1094"/>
        <v>3UTARA</v>
      </c>
      <c r="AM3878" s="5" t="str">
        <f t="shared" si="1095"/>
        <v>1 &gt; 4UTARA12 RODA</v>
      </c>
      <c r="AN3878" s="5" t="str">
        <f t="shared" si="1096"/>
        <v>ico riantoBMJ II1 &gt; 4UTARA12 RODA</v>
      </c>
      <c r="AO3878" s="5" t="str">
        <f t="shared" si="1097"/>
        <v>ico rianto1 &gt; 4UTARA12 RODA</v>
      </c>
      <c r="AP3878" s="5" t="str">
        <f t="shared" si="1098"/>
        <v>44207NIGHT</v>
      </c>
    </row>
    <row r="3879" spans="1:42" x14ac:dyDescent="0.3">
      <c r="A3879" s="33">
        <v>1</v>
      </c>
      <c r="B3879" s="33"/>
      <c r="C3879" s="70">
        <v>44207</v>
      </c>
      <c r="D3879" s="71" t="s">
        <v>87</v>
      </c>
      <c r="E3879" s="70">
        <v>44208</v>
      </c>
      <c r="F3879" s="71">
        <v>5170248</v>
      </c>
      <c r="G3879" s="33" t="s">
        <v>20</v>
      </c>
      <c r="H3879" s="33" t="s">
        <v>21</v>
      </c>
      <c r="I3879" s="33" t="s">
        <v>123</v>
      </c>
      <c r="J3879" s="33" t="s">
        <v>46</v>
      </c>
      <c r="K3879" s="63" t="s">
        <v>41</v>
      </c>
      <c r="L3879" s="32" t="str">
        <f t="shared" si="1081"/>
        <v>AXOR4843</v>
      </c>
      <c r="M3879" s="32" t="str">
        <f t="shared" si="1082"/>
        <v>BMJ II</v>
      </c>
      <c r="N3879" s="32" t="str">
        <f t="shared" si="1083"/>
        <v>12 RODA</v>
      </c>
      <c r="O3879" s="146">
        <v>8.0787037037037032E-2</v>
      </c>
      <c r="P3879" s="65">
        <v>8.0787037037037032E-2</v>
      </c>
      <c r="Q3879" s="65"/>
      <c r="R3879" s="66">
        <v>3</v>
      </c>
      <c r="S3879" s="66">
        <v>49360</v>
      </c>
      <c r="T3879" s="66">
        <v>20020</v>
      </c>
      <c r="U3879" s="67">
        <f t="shared" si="1093"/>
        <v>29.34</v>
      </c>
      <c r="V3879" s="66">
        <f t="shared" si="1084"/>
        <v>594927.18000000005</v>
      </c>
      <c r="W3879" s="66" t="str">
        <f t="shared" si="1085"/>
        <v>1 &gt; 4</v>
      </c>
      <c r="X3879" s="66">
        <f>A3879+SUMIFS(Presensi!F:F,Presensi!E:E,'Entry Data'!AP3879)</f>
        <v>1</v>
      </c>
      <c r="Y3879" s="66">
        <f>IFERROR(INDEX('Retasi Pricing'!F:F,MATCH('Entry Data'!AM3879,'Retasi Pricing'!E:E,0))*X3879,"")</f>
        <v>27500</v>
      </c>
      <c r="Z3879" s="62" t="s">
        <v>26</v>
      </c>
      <c r="AA3879" s="62" t="s">
        <v>27</v>
      </c>
      <c r="AB3879" s="32"/>
      <c r="AC3879" s="32" t="s">
        <v>368</v>
      </c>
      <c r="AD3879" s="32" t="str">
        <f t="shared" si="1086"/>
        <v/>
      </c>
      <c r="AF3879" s="5" t="str">
        <f t="shared" si="1087"/>
        <v>Romanus Roja44207</v>
      </c>
      <c r="AG3879" s="5" t="str">
        <f t="shared" si="1088"/>
        <v>BMJ 04744207UTARANIGHT</v>
      </c>
      <c r="AH3879" s="5" t="str">
        <f t="shared" si="1089"/>
        <v>Romanus Roja44207UTARANIGHT</v>
      </c>
      <c r="AI3879" s="5" t="str">
        <f t="shared" si="1090"/>
        <v>BMJ 04744207NIGHT</v>
      </c>
      <c r="AJ3879" s="5" t="str">
        <f t="shared" si="1091"/>
        <v>Romanus Roja44207NIGHT</v>
      </c>
      <c r="AK3879" s="5" t="str">
        <f t="shared" si="1092"/>
        <v>Romanus RojaBMJ II</v>
      </c>
      <c r="AL3879" s="5" t="str">
        <f t="shared" si="1094"/>
        <v>3UTARA</v>
      </c>
      <c r="AM3879" s="5" t="str">
        <f t="shared" si="1095"/>
        <v>1 &gt; 4UTARA12 RODA</v>
      </c>
      <c r="AN3879" s="5" t="str">
        <f t="shared" si="1096"/>
        <v>Romanus RojaBMJ II1 &gt; 4UTARA12 RODA</v>
      </c>
      <c r="AO3879" s="5" t="str">
        <f t="shared" si="1097"/>
        <v>Romanus Roja1 &gt; 4UTARA12 RODA</v>
      </c>
      <c r="AP3879" s="5" t="str">
        <f t="shared" si="1098"/>
        <v>44207NIGHT</v>
      </c>
    </row>
    <row r="3880" spans="1:42" x14ac:dyDescent="0.3">
      <c r="A3880" s="33">
        <v>1</v>
      </c>
      <c r="B3880" s="33"/>
      <c r="C3880" s="70">
        <v>44207</v>
      </c>
      <c r="D3880" s="71" t="s">
        <v>87</v>
      </c>
      <c r="E3880" s="70">
        <v>44208</v>
      </c>
      <c r="F3880" s="71">
        <v>5170319</v>
      </c>
      <c r="G3880" s="33" t="s">
        <v>20</v>
      </c>
      <c r="H3880" s="33" t="s">
        <v>21</v>
      </c>
      <c r="I3880" s="33" t="s">
        <v>51</v>
      </c>
      <c r="J3880" s="33" t="s">
        <v>46</v>
      </c>
      <c r="K3880" s="63" t="s">
        <v>41</v>
      </c>
      <c r="L3880" s="32" t="str">
        <f t="shared" si="1081"/>
        <v>AXOR4843</v>
      </c>
      <c r="M3880" s="32" t="str">
        <f t="shared" si="1082"/>
        <v>BMJ II</v>
      </c>
      <c r="N3880" s="32" t="str">
        <f t="shared" si="1083"/>
        <v>12 RODA</v>
      </c>
      <c r="O3880" s="146">
        <v>0.15398148148148147</v>
      </c>
      <c r="P3880" s="65">
        <v>0.15398148148148147</v>
      </c>
      <c r="Q3880" s="65"/>
      <c r="R3880" s="66">
        <v>4</v>
      </c>
      <c r="S3880" s="66">
        <v>49440</v>
      </c>
      <c r="T3880" s="66">
        <v>20020</v>
      </c>
      <c r="U3880" s="67">
        <f t="shared" si="1093"/>
        <v>29.42</v>
      </c>
      <c r="V3880" s="66">
        <f t="shared" si="1084"/>
        <v>596549.34000000008</v>
      </c>
      <c r="W3880" s="66" t="str">
        <f t="shared" si="1085"/>
        <v>1 &gt; 4</v>
      </c>
      <c r="X3880" s="66">
        <f>A3880+SUMIFS(Presensi!F:F,Presensi!E:E,'Entry Data'!AP3880)</f>
        <v>1</v>
      </c>
      <c r="Y3880" s="66">
        <f>IFERROR(INDEX('Retasi Pricing'!F:F,MATCH('Entry Data'!AM3880,'Retasi Pricing'!E:E,0))*X3880,"")</f>
        <v>27500</v>
      </c>
      <c r="Z3880" s="62" t="s">
        <v>26</v>
      </c>
      <c r="AA3880" s="62" t="s">
        <v>27</v>
      </c>
      <c r="AB3880" s="32"/>
      <c r="AC3880" s="32" t="s">
        <v>368</v>
      </c>
      <c r="AD3880" s="32" t="str">
        <f t="shared" si="1086"/>
        <v/>
      </c>
      <c r="AF3880" s="5" t="str">
        <f t="shared" si="1087"/>
        <v>Romanus Roja44207</v>
      </c>
      <c r="AG3880" s="5" t="str">
        <f t="shared" si="1088"/>
        <v>BMJ 04744207UTARANIGHT</v>
      </c>
      <c r="AH3880" s="5" t="str">
        <f t="shared" si="1089"/>
        <v>Romanus Roja44207UTARANIGHT</v>
      </c>
      <c r="AI3880" s="5" t="str">
        <f t="shared" si="1090"/>
        <v>BMJ 04744207NIGHT</v>
      </c>
      <c r="AJ3880" s="5" t="str">
        <f t="shared" si="1091"/>
        <v>Romanus Roja44207NIGHT</v>
      </c>
      <c r="AK3880" s="5" t="str">
        <f t="shared" si="1092"/>
        <v>Romanus RojaBMJ II</v>
      </c>
      <c r="AL3880" s="5" t="str">
        <f t="shared" si="1094"/>
        <v>4UTARA</v>
      </c>
      <c r="AM3880" s="5" t="str">
        <f t="shared" si="1095"/>
        <v>1 &gt; 4UTARA12 RODA</v>
      </c>
      <c r="AN3880" s="5" t="str">
        <f t="shared" si="1096"/>
        <v>Romanus RojaBMJ II1 &gt; 4UTARA12 RODA</v>
      </c>
      <c r="AO3880" s="5" t="str">
        <f t="shared" si="1097"/>
        <v>Romanus Roja1 &gt; 4UTARA12 RODA</v>
      </c>
      <c r="AP3880" s="5" t="str">
        <f t="shared" si="1098"/>
        <v>44207NIGHT</v>
      </c>
    </row>
    <row r="3881" spans="1:42" x14ac:dyDescent="0.3">
      <c r="A3881" s="33">
        <v>1</v>
      </c>
      <c r="B3881" s="33"/>
      <c r="C3881" s="70">
        <v>44207</v>
      </c>
      <c r="D3881" s="71" t="s">
        <v>87</v>
      </c>
      <c r="E3881" s="70">
        <v>44208</v>
      </c>
      <c r="F3881" s="71">
        <v>5170388</v>
      </c>
      <c r="G3881" s="33" t="s">
        <v>20</v>
      </c>
      <c r="H3881" s="33" t="s">
        <v>21</v>
      </c>
      <c r="I3881" s="33" t="s">
        <v>51</v>
      </c>
      <c r="J3881" s="33" t="s">
        <v>46</v>
      </c>
      <c r="K3881" s="63" t="s">
        <v>41</v>
      </c>
      <c r="L3881" s="32" t="str">
        <f t="shared" si="1081"/>
        <v>AXOR4843</v>
      </c>
      <c r="M3881" s="32" t="str">
        <f t="shared" si="1082"/>
        <v>BMJ II</v>
      </c>
      <c r="N3881" s="32" t="str">
        <f t="shared" si="1083"/>
        <v>12 RODA</v>
      </c>
      <c r="O3881" s="146">
        <v>0.21427083333333333</v>
      </c>
      <c r="P3881" s="65">
        <v>0.21427083333333333</v>
      </c>
      <c r="Q3881" s="65"/>
      <c r="R3881" s="66">
        <v>5</v>
      </c>
      <c r="S3881" s="66">
        <v>51820</v>
      </c>
      <c r="T3881" s="66">
        <v>20020</v>
      </c>
      <c r="U3881" s="67">
        <f t="shared" si="1093"/>
        <v>31.8</v>
      </c>
      <c r="V3881" s="66">
        <f t="shared" si="1084"/>
        <v>644808.6</v>
      </c>
      <c r="W3881" s="66" t="str">
        <f t="shared" si="1085"/>
        <v>&gt; 5</v>
      </c>
      <c r="X3881" s="66">
        <f>A3881+SUMIFS(Presensi!F:F,Presensi!E:E,'Entry Data'!AP3881)</f>
        <v>1</v>
      </c>
      <c r="Y3881" s="66">
        <f>IFERROR(INDEX('Retasi Pricing'!F:F,MATCH('Entry Data'!AM3881,'Retasi Pricing'!E:E,0))*X3881,"")</f>
        <v>31200</v>
      </c>
      <c r="Z3881" s="62" t="s">
        <v>26</v>
      </c>
      <c r="AA3881" s="62" t="s">
        <v>27</v>
      </c>
      <c r="AB3881" s="32"/>
      <c r="AC3881" s="32" t="s">
        <v>368</v>
      </c>
      <c r="AD3881" s="32" t="str">
        <f t="shared" si="1086"/>
        <v/>
      </c>
      <c r="AF3881" s="5" t="str">
        <f t="shared" si="1087"/>
        <v>Romanus Roja44207</v>
      </c>
      <c r="AG3881" s="5" t="str">
        <f t="shared" si="1088"/>
        <v>BMJ 04744207UTARANIGHT</v>
      </c>
      <c r="AH3881" s="5" t="str">
        <f t="shared" si="1089"/>
        <v>Romanus Roja44207UTARANIGHT</v>
      </c>
      <c r="AI3881" s="5" t="str">
        <f t="shared" si="1090"/>
        <v>BMJ 04744207NIGHT</v>
      </c>
      <c r="AJ3881" s="5" t="str">
        <f t="shared" si="1091"/>
        <v>Romanus Roja44207NIGHT</v>
      </c>
      <c r="AK3881" s="5" t="str">
        <f t="shared" si="1092"/>
        <v>Romanus RojaBMJ II</v>
      </c>
      <c r="AL3881" s="5" t="str">
        <f t="shared" si="1094"/>
        <v>5UTARA</v>
      </c>
      <c r="AM3881" s="5" t="str">
        <f t="shared" si="1095"/>
        <v>&gt; 5UTARA12 RODA</v>
      </c>
      <c r="AN3881" s="5" t="str">
        <f t="shared" si="1096"/>
        <v>Romanus RojaBMJ II&gt; 5UTARA12 RODA</v>
      </c>
      <c r="AO3881" s="5" t="str">
        <f t="shared" si="1097"/>
        <v>Romanus Roja&gt; 5UTARA12 RODA</v>
      </c>
      <c r="AP3881" s="5" t="str">
        <f t="shared" si="1098"/>
        <v>44207NIGHT</v>
      </c>
    </row>
    <row r="3882" spans="1:42" x14ac:dyDescent="0.3">
      <c r="A3882" s="33">
        <v>1</v>
      </c>
      <c r="B3882" s="33"/>
      <c r="C3882" s="70">
        <v>44207</v>
      </c>
      <c r="D3882" s="71" t="s">
        <v>87</v>
      </c>
      <c r="E3882" s="70">
        <v>44207</v>
      </c>
      <c r="F3882" s="71">
        <v>5170072</v>
      </c>
      <c r="G3882" s="33" t="s">
        <v>20</v>
      </c>
      <c r="H3882" s="33" t="s">
        <v>21</v>
      </c>
      <c r="I3882" s="33" t="s">
        <v>123</v>
      </c>
      <c r="J3882" s="33" t="s">
        <v>23</v>
      </c>
      <c r="K3882" s="63" t="s">
        <v>41</v>
      </c>
      <c r="L3882" s="32" t="str">
        <f t="shared" si="1081"/>
        <v>AXOR4843</v>
      </c>
      <c r="M3882" s="32" t="str">
        <f t="shared" si="1082"/>
        <v>BMJ II</v>
      </c>
      <c r="N3882" s="32" t="str">
        <f t="shared" si="1083"/>
        <v>12 RODA</v>
      </c>
      <c r="O3882" s="146">
        <v>0.90396990740740746</v>
      </c>
      <c r="P3882" s="65">
        <v>0.90396990740740746</v>
      </c>
      <c r="Q3882" s="65"/>
      <c r="R3882" s="66">
        <v>1</v>
      </c>
      <c r="S3882" s="66">
        <v>53520</v>
      </c>
      <c r="T3882" s="66">
        <v>20020</v>
      </c>
      <c r="U3882" s="67">
        <f t="shared" si="1093"/>
        <v>33.5</v>
      </c>
      <c r="V3882" s="66">
        <f t="shared" si="1084"/>
        <v>679279.5</v>
      </c>
      <c r="W3882" s="66" t="str">
        <f t="shared" si="1085"/>
        <v>1 &gt; 4</v>
      </c>
      <c r="X3882" s="66">
        <f>A3882+SUMIFS(Presensi!F:F,Presensi!E:E,'Entry Data'!AP3882)</f>
        <v>1</v>
      </c>
      <c r="Y3882" s="66">
        <f>IFERROR(INDEX('Retasi Pricing'!F:F,MATCH('Entry Data'!AM3882,'Retasi Pricing'!E:E,0))*X3882,"")</f>
        <v>27500</v>
      </c>
      <c r="Z3882" s="62" t="s">
        <v>26</v>
      </c>
      <c r="AA3882" s="62" t="s">
        <v>27</v>
      </c>
      <c r="AB3882" s="32"/>
      <c r="AC3882" s="32" t="s">
        <v>368</v>
      </c>
      <c r="AD3882" s="32" t="str">
        <f t="shared" si="1086"/>
        <v/>
      </c>
      <c r="AF3882" s="5" t="str">
        <f t="shared" si="1087"/>
        <v>Romanus Roja44207</v>
      </c>
      <c r="AG3882" s="5" t="str">
        <f t="shared" si="1088"/>
        <v>BMJ 04744207UTARANIGHT</v>
      </c>
      <c r="AH3882" s="5" t="str">
        <f t="shared" si="1089"/>
        <v>Romanus Roja44207UTARANIGHT</v>
      </c>
      <c r="AI3882" s="5" t="str">
        <f t="shared" si="1090"/>
        <v>BMJ 04744207NIGHT</v>
      </c>
      <c r="AJ3882" s="5" t="str">
        <f t="shared" si="1091"/>
        <v>Romanus Roja44207NIGHT</v>
      </c>
      <c r="AK3882" s="5" t="str">
        <f t="shared" si="1092"/>
        <v>Romanus RojaBMJ II</v>
      </c>
      <c r="AL3882" s="5" t="str">
        <f t="shared" si="1094"/>
        <v>1UTARA</v>
      </c>
      <c r="AM3882" s="5" t="str">
        <f t="shared" si="1095"/>
        <v>1 &gt; 4UTARA12 RODA</v>
      </c>
      <c r="AN3882" s="5" t="str">
        <f t="shared" si="1096"/>
        <v>Romanus RojaBMJ II1 &gt; 4UTARA12 RODA</v>
      </c>
      <c r="AO3882" s="5" t="str">
        <f t="shared" si="1097"/>
        <v>Romanus Roja1 &gt; 4UTARA12 RODA</v>
      </c>
      <c r="AP3882" s="5" t="str">
        <f t="shared" si="1098"/>
        <v>44207NIGHT</v>
      </c>
    </row>
    <row r="3883" spans="1:42" x14ac:dyDescent="0.3">
      <c r="A3883" s="33">
        <v>1</v>
      </c>
      <c r="B3883" s="33"/>
      <c r="C3883" s="70">
        <v>44207</v>
      </c>
      <c r="D3883" s="71" t="s">
        <v>87</v>
      </c>
      <c r="E3883" s="70">
        <v>44207</v>
      </c>
      <c r="F3883" s="71">
        <v>5170154</v>
      </c>
      <c r="G3883" s="33" t="s">
        <v>20</v>
      </c>
      <c r="H3883" s="33" t="s">
        <v>21</v>
      </c>
      <c r="I3883" s="33" t="s">
        <v>170</v>
      </c>
      <c r="J3883" s="33" t="s">
        <v>23</v>
      </c>
      <c r="K3883" s="63" t="s">
        <v>41</v>
      </c>
      <c r="L3883" s="32" t="str">
        <f t="shared" si="1081"/>
        <v>AXOR4843</v>
      </c>
      <c r="M3883" s="32" t="str">
        <f t="shared" si="1082"/>
        <v>BMJ II</v>
      </c>
      <c r="N3883" s="32" t="str">
        <f t="shared" si="1083"/>
        <v>12 RODA</v>
      </c>
      <c r="O3883" s="146">
        <v>0.97331018518518519</v>
      </c>
      <c r="P3883" s="65">
        <v>0.97331018518518519</v>
      </c>
      <c r="Q3883" s="65"/>
      <c r="R3883" s="66">
        <v>2</v>
      </c>
      <c r="S3883" s="66">
        <v>55480</v>
      </c>
      <c r="T3883" s="66">
        <v>20020</v>
      </c>
      <c r="U3883" s="67">
        <f t="shared" si="1093"/>
        <v>35.46</v>
      </c>
      <c r="V3883" s="66">
        <f t="shared" si="1084"/>
        <v>719022.41999999993</v>
      </c>
      <c r="W3883" s="66" t="str">
        <f t="shared" si="1085"/>
        <v>1 &gt; 4</v>
      </c>
      <c r="X3883" s="66">
        <f>A3883+SUMIFS(Presensi!F:F,Presensi!E:E,'Entry Data'!AP3883)</f>
        <v>1</v>
      </c>
      <c r="Y3883" s="66">
        <f>IFERROR(INDEX('Retasi Pricing'!F:F,MATCH('Entry Data'!AM3883,'Retasi Pricing'!E:E,0))*X3883,"")</f>
        <v>27500</v>
      </c>
      <c r="Z3883" s="62" t="s">
        <v>26</v>
      </c>
      <c r="AA3883" s="62" t="s">
        <v>27</v>
      </c>
      <c r="AB3883" s="32"/>
      <c r="AC3883" s="32" t="s">
        <v>368</v>
      </c>
      <c r="AD3883" s="32" t="str">
        <f t="shared" si="1086"/>
        <v/>
      </c>
      <c r="AF3883" s="5" t="str">
        <f t="shared" si="1087"/>
        <v>Romanus Roja44207</v>
      </c>
      <c r="AG3883" s="5" t="str">
        <f t="shared" si="1088"/>
        <v>BMJ 04744207UTARANIGHT</v>
      </c>
      <c r="AH3883" s="5" t="str">
        <f t="shared" si="1089"/>
        <v>Romanus Roja44207UTARANIGHT</v>
      </c>
      <c r="AI3883" s="5" t="str">
        <f t="shared" si="1090"/>
        <v>BMJ 04744207NIGHT</v>
      </c>
      <c r="AJ3883" s="5" t="str">
        <f t="shared" si="1091"/>
        <v>Romanus Roja44207NIGHT</v>
      </c>
      <c r="AK3883" s="5" t="str">
        <f t="shared" si="1092"/>
        <v>Romanus RojaBMJ II</v>
      </c>
      <c r="AL3883" s="5" t="str">
        <f t="shared" si="1094"/>
        <v>2UTARA</v>
      </c>
      <c r="AM3883" s="5" t="str">
        <f t="shared" si="1095"/>
        <v>1 &gt; 4UTARA12 RODA</v>
      </c>
      <c r="AN3883" s="5" t="str">
        <f t="shared" si="1096"/>
        <v>Romanus RojaBMJ II1 &gt; 4UTARA12 RODA</v>
      </c>
      <c r="AO3883" s="5" t="str">
        <f t="shared" si="1097"/>
        <v>Romanus Roja1 &gt; 4UTARA12 RODA</v>
      </c>
      <c r="AP3883" s="5" t="str">
        <f t="shared" si="1098"/>
        <v>44207NIGHT</v>
      </c>
    </row>
    <row r="3884" spans="1:42" x14ac:dyDescent="0.3">
      <c r="A3884" s="33">
        <v>1</v>
      </c>
      <c r="B3884" s="33"/>
      <c r="C3884" s="70">
        <v>44207</v>
      </c>
      <c r="D3884" s="71" t="s">
        <v>87</v>
      </c>
      <c r="E3884" s="70">
        <v>44208</v>
      </c>
      <c r="F3884" s="71">
        <v>5170191</v>
      </c>
      <c r="G3884" s="33" t="s">
        <v>38</v>
      </c>
      <c r="H3884" s="33" t="s">
        <v>102</v>
      </c>
      <c r="I3884" s="33" t="s">
        <v>291</v>
      </c>
      <c r="J3884" s="33" t="s">
        <v>40</v>
      </c>
      <c r="K3884" s="63" t="s">
        <v>57</v>
      </c>
      <c r="L3884" s="32" t="str">
        <f t="shared" ref="L3884:L3947" si="1099">IFERROR(VLOOKUP(K3884,db_unit,2,FALSE),"")</f>
        <v>AXOR4843</v>
      </c>
      <c r="M3884" s="32" t="str">
        <f t="shared" ref="M3884:M3947" si="1100">IFERROR(VLOOKUP(K3884,db_unit,3,FALSE),"")</f>
        <v>BMJ II</v>
      </c>
      <c r="N3884" s="32" t="str">
        <f t="shared" ref="N3884:N3947" si="1101">IFERROR(VLOOKUP(K3884,db_unit,4,FALSE),"")</f>
        <v>12 RODA</v>
      </c>
      <c r="O3884" s="146">
        <v>3.9930555555555561E-3</v>
      </c>
      <c r="P3884" s="65">
        <v>3.9930555555555561E-3</v>
      </c>
      <c r="Q3884" s="65"/>
      <c r="R3884" s="66">
        <v>3</v>
      </c>
      <c r="S3884" s="66">
        <v>55980</v>
      </c>
      <c r="T3884" s="66">
        <v>20080</v>
      </c>
      <c r="U3884" s="67">
        <f t="shared" si="1093"/>
        <v>35.9</v>
      </c>
      <c r="V3884" s="66">
        <f t="shared" si="1084"/>
        <v>1078436</v>
      </c>
      <c r="W3884" s="66" t="str">
        <f t="shared" si="1085"/>
        <v>1 &gt; 3</v>
      </c>
      <c r="X3884" s="66">
        <f>A3884+SUMIFS(Presensi!F:F,Presensi!E:E,'Entry Data'!AP3884)</f>
        <v>1</v>
      </c>
      <c r="Y3884" s="66">
        <f>IFERROR(INDEX('Retasi Pricing'!F:F,MATCH('Entry Data'!AM3884,'Retasi Pricing'!E:E,0))*X3884,"")</f>
        <v>38000</v>
      </c>
      <c r="Z3884" s="62" t="s">
        <v>26</v>
      </c>
      <c r="AA3884" s="62" t="s">
        <v>27</v>
      </c>
      <c r="AB3884" s="32"/>
      <c r="AC3884" s="32" t="s">
        <v>205</v>
      </c>
      <c r="AD3884" s="32" t="str">
        <f t="shared" si="1086"/>
        <v/>
      </c>
      <c r="AF3884" s="5" t="str">
        <f t="shared" si="1087"/>
        <v>m.mulyo44207</v>
      </c>
      <c r="AG3884" s="5" t="str">
        <f t="shared" si="1088"/>
        <v>BMJ 05044207SELATANNIGHT</v>
      </c>
      <c r="AH3884" s="5" t="str">
        <f t="shared" si="1089"/>
        <v>m.mulyo44207SELATANNIGHT</v>
      </c>
      <c r="AI3884" s="5" t="str">
        <f t="shared" si="1090"/>
        <v>BMJ 05044207NIGHT</v>
      </c>
      <c r="AJ3884" s="5" t="str">
        <f t="shared" si="1091"/>
        <v>m.mulyo44207NIGHT</v>
      </c>
      <c r="AK3884" s="5" t="str">
        <f t="shared" si="1092"/>
        <v>m.mulyoBMJ II</v>
      </c>
      <c r="AL3884" s="5" t="str">
        <f t="shared" si="1094"/>
        <v>3SELATAN</v>
      </c>
      <c r="AM3884" s="5" t="str">
        <f t="shared" si="1095"/>
        <v>1 &gt; 3SELATAN12 RODA</v>
      </c>
      <c r="AN3884" s="5" t="str">
        <f t="shared" si="1096"/>
        <v>m.mulyoBMJ II1 &gt; 3SELATAN12 RODA</v>
      </c>
      <c r="AO3884" s="5" t="str">
        <f t="shared" si="1097"/>
        <v>m.mulyo1 &gt; 3SELATAN12 RODA</v>
      </c>
      <c r="AP3884" s="5" t="str">
        <f t="shared" si="1098"/>
        <v>44207NIGHT</v>
      </c>
    </row>
    <row r="3885" spans="1:42" x14ac:dyDescent="0.3">
      <c r="A3885" s="33">
        <v>1</v>
      </c>
      <c r="B3885" s="33"/>
      <c r="C3885" s="70">
        <v>44207</v>
      </c>
      <c r="D3885" s="71" t="s">
        <v>87</v>
      </c>
      <c r="E3885" s="70">
        <v>44208</v>
      </c>
      <c r="F3885" s="71">
        <v>5170275</v>
      </c>
      <c r="G3885" s="33" t="s">
        <v>38</v>
      </c>
      <c r="H3885" s="33" t="s">
        <v>102</v>
      </c>
      <c r="I3885" s="33" t="s">
        <v>291</v>
      </c>
      <c r="J3885" s="33" t="s">
        <v>40</v>
      </c>
      <c r="K3885" s="63" t="s">
        <v>57</v>
      </c>
      <c r="L3885" s="32" t="str">
        <f t="shared" si="1099"/>
        <v>AXOR4843</v>
      </c>
      <c r="M3885" s="32" t="str">
        <f t="shared" si="1100"/>
        <v>BMJ II</v>
      </c>
      <c r="N3885" s="32" t="str">
        <f t="shared" si="1101"/>
        <v>12 RODA</v>
      </c>
      <c r="O3885" s="146">
        <v>9.8032407407407415E-2</v>
      </c>
      <c r="P3885" s="65">
        <v>9.8032407407407415E-2</v>
      </c>
      <c r="Q3885" s="65"/>
      <c r="R3885" s="66">
        <v>4</v>
      </c>
      <c r="S3885" s="66">
        <v>54940</v>
      </c>
      <c r="T3885" s="66">
        <v>20080</v>
      </c>
      <c r="U3885" s="67">
        <f t="shared" si="1093"/>
        <v>34.86</v>
      </c>
      <c r="V3885" s="66">
        <f t="shared" si="1084"/>
        <v>1047194.4</v>
      </c>
      <c r="W3885" s="66" t="str">
        <f t="shared" si="1085"/>
        <v>&gt; 4</v>
      </c>
      <c r="X3885" s="66">
        <f>A3885+SUMIFS(Presensi!F:F,Presensi!E:E,'Entry Data'!AP3885)</f>
        <v>1</v>
      </c>
      <c r="Y3885" s="66">
        <f>IFERROR(INDEX('Retasi Pricing'!F:F,MATCH('Entry Data'!AM3885,'Retasi Pricing'!E:E,0))*X3885,"")</f>
        <v>45000</v>
      </c>
      <c r="Z3885" s="62" t="s">
        <v>26</v>
      </c>
      <c r="AA3885" s="62" t="s">
        <v>27</v>
      </c>
      <c r="AB3885" s="32"/>
      <c r="AC3885" s="32" t="s">
        <v>205</v>
      </c>
      <c r="AD3885" s="32" t="str">
        <f t="shared" si="1086"/>
        <v/>
      </c>
      <c r="AF3885" s="5" t="str">
        <f t="shared" si="1087"/>
        <v>m.mulyo44207</v>
      </c>
      <c r="AG3885" s="5" t="str">
        <f t="shared" si="1088"/>
        <v>BMJ 05044207SELATANNIGHT</v>
      </c>
      <c r="AH3885" s="5" t="str">
        <f t="shared" si="1089"/>
        <v>m.mulyo44207SELATANNIGHT</v>
      </c>
      <c r="AI3885" s="5" t="str">
        <f t="shared" si="1090"/>
        <v>BMJ 05044207NIGHT</v>
      </c>
      <c r="AJ3885" s="5" t="str">
        <f t="shared" si="1091"/>
        <v>m.mulyo44207NIGHT</v>
      </c>
      <c r="AK3885" s="5" t="str">
        <f t="shared" si="1092"/>
        <v>m.mulyoBMJ II</v>
      </c>
      <c r="AL3885" s="5" t="str">
        <f t="shared" si="1094"/>
        <v>4SELATAN</v>
      </c>
      <c r="AM3885" s="5" t="str">
        <f t="shared" si="1095"/>
        <v>&gt; 4SELATAN12 RODA</v>
      </c>
      <c r="AN3885" s="5" t="str">
        <f t="shared" si="1096"/>
        <v>m.mulyoBMJ II&gt; 4SELATAN12 RODA</v>
      </c>
      <c r="AO3885" s="5" t="str">
        <f t="shared" si="1097"/>
        <v>m.mulyo&gt; 4SELATAN12 RODA</v>
      </c>
      <c r="AP3885" s="5" t="str">
        <f t="shared" si="1098"/>
        <v>44207NIGHT</v>
      </c>
    </row>
    <row r="3886" spans="1:42" x14ac:dyDescent="0.3">
      <c r="A3886" s="33">
        <v>1</v>
      </c>
      <c r="B3886" s="33"/>
      <c r="C3886" s="70">
        <v>44207</v>
      </c>
      <c r="D3886" s="71" t="s">
        <v>87</v>
      </c>
      <c r="E3886" s="70">
        <v>44208</v>
      </c>
      <c r="F3886" s="71">
        <v>5170396</v>
      </c>
      <c r="G3886" s="33" t="s">
        <v>38</v>
      </c>
      <c r="H3886" s="33" t="s">
        <v>102</v>
      </c>
      <c r="I3886" s="33" t="s">
        <v>173</v>
      </c>
      <c r="J3886" s="33" t="s">
        <v>110</v>
      </c>
      <c r="K3886" s="63" t="s">
        <v>57</v>
      </c>
      <c r="L3886" s="32" t="str">
        <f t="shared" si="1099"/>
        <v>AXOR4843</v>
      </c>
      <c r="M3886" s="32" t="str">
        <f t="shared" si="1100"/>
        <v>BMJ II</v>
      </c>
      <c r="N3886" s="32" t="str">
        <f t="shared" si="1101"/>
        <v>12 RODA</v>
      </c>
      <c r="O3886" s="146">
        <v>0.22999999999999998</v>
      </c>
      <c r="P3886" s="65">
        <v>0.22999999999999998</v>
      </c>
      <c r="Q3886" s="65"/>
      <c r="R3886" s="66">
        <v>5</v>
      </c>
      <c r="S3886" s="66">
        <v>56020</v>
      </c>
      <c r="T3886" s="66">
        <v>20080</v>
      </c>
      <c r="U3886" s="67">
        <f t="shared" si="1093"/>
        <v>35.94</v>
      </c>
      <c r="V3886" s="66">
        <f t="shared" si="1084"/>
        <v>1079637.5999999999</v>
      </c>
      <c r="W3886" s="66" t="str">
        <f t="shared" si="1085"/>
        <v>&gt; 5</v>
      </c>
      <c r="X3886" s="66">
        <f>A3886+SUMIFS(Presensi!F:F,Presensi!E:E,'Entry Data'!AP3886)</f>
        <v>1</v>
      </c>
      <c r="Y3886" s="66">
        <f>IFERROR(INDEX('Retasi Pricing'!F:F,MATCH('Entry Data'!AM3886,'Retasi Pricing'!E:E,0))*X3886,"")</f>
        <v>48500</v>
      </c>
      <c r="Z3886" s="62" t="s">
        <v>26</v>
      </c>
      <c r="AA3886" s="62" t="s">
        <v>27</v>
      </c>
      <c r="AB3886" s="32"/>
      <c r="AC3886" s="32" t="s">
        <v>205</v>
      </c>
      <c r="AD3886" s="32" t="str">
        <f t="shared" si="1086"/>
        <v/>
      </c>
      <c r="AF3886" s="5" t="str">
        <f t="shared" si="1087"/>
        <v>m.mulyo44207</v>
      </c>
      <c r="AG3886" s="5" t="str">
        <f t="shared" si="1088"/>
        <v>BMJ 05044207SELATANNIGHT</v>
      </c>
      <c r="AH3886" s="5" t="str">
        <f t="shared" si="1089"/>
        <v>m.mulyo44207SELATANNIGHT</v>
      </c>
      <c r="AI3886" s="5" t="str">
        <f t="shared" si="1090"/>
        <v>BMJ 05044207NIGHT</v>
      </c>
      <c r="AJ3886" s="5" t="str">
        <f t="shared" si="1091"/>
        <v>m.mulyo44207NIGHT</v>
      </c>
      <c r="AK3886" s="5" t="str">
        <f t="shared" si="1092"/>
        <v>m.mulyoBMJ II</v>
      </c>
      <c r="AL3886" s="5" t="str">
        <f t="shared" si="1094"/>
        <v>5SELATAN</v>
      </c>
      <c r="AM3886" s="5" t="str">
        <f t="shared" si="1095"/>
        <v>&gt; 5SELATAN12 RODA</v>
      </c>
      <c r="AN3886" s="5" t="str">
        <f t="shared" si="1096"/>
        <v>m.mulyoBMJ II&gt; 5SELATAN12 RODA</v>
      </c>
      <c r="AO3886" s="5" t="str">
        <f t="shared" si="1097"/>
        <v>m.mulyo&gt; 5SELATAN12 RODA</v>
      </c>
      <c r="AP3886" s="5" t="str">
        <f t="shared" si="1098"/>
        <v>44207NIGHT</v>
      </c>
    </row>
    <row r="3887" spans="1:42" x14ac:dyDescent="0.3">
      <c r="A3887" s="33">
        <v>1</v>
      </c>
      <c r="B3887" s="33"/>
      <c r="C3887" s="70">
        <v>44207</v>
      </c>
      <c r="D3887" s="71" t="s">
        <v>87</v>
      </c>
      <c r="E3887" s="70">
        <v>44207</v>
      </c>
      <c r="F3887" s="71">
        <v>5169999</v>
      </c>
      <c r="G3887" s="33" t="s">
        <v>38</v>
      </c>
      <c r="H3887" s="33" t="s">
        <v>102</v>
      </c>
      <c r="I3887" s="33" t="s">
        <v>291</v>
      </c>
      <c r="J3887" s="33" t="s">
        <v>40</v>
      </c>
      <c r="K3887" s="63" t="s">
        <v>57</v>
      </c>
      <c r="L3887" s="32" t="str">
        <f t="shared" si="1099"/>
        <v>AXOR4843</v>
      </c>
      <c r="M3887" s="32" t="str">
        <f t="shared" si="1100"/>
        <v>BMJ II</v>
      </c>
      <c r="N3887" s="32" t="str">
        <f t="shared" si="1101"/>
        <v>12 RODA</v>
      </c>
      <c r="O3887" s="146">
        <v>0.84052083333333327</v>
      </c>
      <c r="P3887" s="65">
        <v>0.84468750000000004</v>
      </c>
      <c r="Q3887" s="65"/>
      <c r="R3887" s="66">
        <v>1</v>
      </c>
      <c r="S3887" s="66">
        <v>55600</v>
      </c>
      <c r="T3887" s="66">
        <v>20080</v>
      </c>
      <c r="U3887" s="67">
        <f t="shared" si="1093"/>
        <v>35.520000000000003</v>
      </c>
      <c r="V3887" s="66">
        <f t="shared" si="1084"/>
        <v>1067020.8000000003</v>
      </c>
      <c r="W3887" s="66" t="str">
        <f t="shared" si="1085"/>
        <v>1 &gt; 3</v>
      </c>
      <c r="X3887" s="66">
        <f>A3887+SUMIFS(Presensi!F:F,Presensi!E:E,'Entry Data'!AP3887)</f>
        <v>1</v>
      </c>
      <c r="Y3887" s="66">
        <f>IFERROR(INDEX('Retasi Pricing'!F:F,MATCH('Entry Data'!AM3887,'Retasi Pricing'!E:E,0))*X3887,"")</f>
        <v>38000</v>
      </c>
      <c r="Z3887" s="62" t="s">
        <v>26</v>
      </c>
      <c r="AA3887" s="62" t="s">
        <v>27</v>
      </c>
      <c r="AB3887" s="32"/>
      <c r="AC3887" s="32" t="s">
        <v>205</v>
      </c>
      <c r="AD3887" s="32" t="str">
        <f t="shared" si="1086"/>
        <v/>
      </c>
      <c r="AF3887" s="5" t="str">
        <f t="shared" si="1087"/>
        <v>m.mulyo44207</v>
      </c>
      <c r="AG3887" s="5" t="str">
        <f t="shared" si="1088"/>
        <v>BMJ 05044207SELATANNIGHT</v>
      </c>
      <c r="AH3887" s="5" t="str">
        <f t="shared" si="1089"/>
        <v>m.mulyo44207SELATANNIGHT</v>
      </c>
      <c r="AI3887" s="5" t="str">
        <f t="shared" si="1090"/>
        <v>BMJ 05044207NIGHT</v>
      </c>
      <c r="AJ3887" s="5" t="str">
        <f t="shared" si="1091"/>
        <v>m.mulyo44207NIGHT</v>
      </c>
      <c r="AK3887" s="5" t="str">
        <f t="shared" si="1092"/>
        <v>m.mulyoBMJ II</v>
      </c>
      <c r="AL3887" s="5" t="str">
        <f t="shared" si="1094"/>
        <v>1SELATAN</v>
      </c>
      <c r="AM3887" s="5" t="str">
        <f t="shared" si="1095"/>
        <v>1 &gt; 3SELATAN12 RODA</v>
      </c>
      <c r="AN3887" s="5" t="str">
        <f t="shared" si="1096"/>
        <v>m.mulyoBMJ II1 &gt; 3SELATAN12 RODA</v>
      </c>
      <c r="AO3887" s="5" t="str">
        <f t="shared" si="1097"/>
        <v>m.mulyo1 &gt; 3SELATAN12 RODA</v>
      </c>
      <c r="AP3887" s="5" t="str">
        <f t="shared" si="1098"/>
        <v>44207NIGHT</v>
      </c>
    </row>
    <row r="3888" spans="1:42" x14ac:dyDescent="0.3">
      <c r="A3888" s="33">
        <v>1</v>
      </c>
      <c r="B3888" s="33"/>
      <c r="C3888" s="70">
        <v>44207</v>
      </c>
      <c r="D3888" s="71" t="s">
        <v>87</v>
      </c>
      <c r="E3888" s="70">
        <v>44207</v>
      </c>
      <c r="F3888" s="71">
        <v>5170096</v>
      </c>
      <c r="G3888" s="33" t="s">
        <v>38</v>
      </c>
      <c r="H3888" s="33" t="s">
        <v>102</v>
      </c>
      <c r="I3888" s="33" t="s">
        <v>291</v>
      </c>
      <c r="J3888" s="33" t="s">
        <v>40</v>
      </c>
      <c r="K3888" s="63" t="s">
        <v>57</v>
      </c>
      <c r="L3888" s="32" t="str">
        <f t="shared" si="1099"/>
        <v>AXOR4843</v>
      </c>
      <c r="M3888" s="32" t="str">
        <f t="shared" si="1100"/>
        <v>BMJ II</v>
      </c>
      <c r="N3888" s="32" t="str">
        <f t="shared" si="1101"/>
        <v>12 RODA</v>
      </c>
      <c r="O3888" s="146">
        <v>0.92479166666666668</v>
      </c>
      <c r="P3888" s="65">
        <v>0.92479166666666668</v>
      </c>
      <c r="Q3888" s="65"/>
      <c r="R3888" s="66">
        <v>2</v>
      </c>
      <c r="S3888" s="66">
        <v>54900</v>
      </c>
      <c r="T3888" s="66">
        <v>20080</v>
      </c>
      <c r="U3888" s="67">
        <f t="shared" si="1093"/>
        <v>34.82</v>
      </c>
      <c r="V3888" s="66">
        <f t="shared" si="1084"/>
        <v>1045992.8</v>
      </c>
      <c r="W3888" s="66" t="str">
        <f t="shared" si="1085"/>
        <v>1 &gt; 3</v>
      </c>
      <c r="X3888" s="66">
        <f>A3888+SUMIFS(Presensi!F:F,Presensi!E:E,'Entry Data'!AP3888)</f>
        <v>1</v>
      </c>
      <c r="Y3888" s="66">
        <f>IFERROR(INDEX('Retasi Pricing'!F:F,MATCH('Entry Data'!AM3888,'Retasi Pricing'!E:E,0))*X3888,"")</f>
        <v>38000</v>
      </c>
      <c r="Z3888" s="62" t="s">
        <v>26</v>
      </c>
      <c r="AA3888" s="62" t="s">
        <v>27</v>
      </c>
      <c r="AB3888" s="32"/>
      <c r="AC3888" s="32" t="s">
        <v>205</v>
      </c>
      <c r="AD3888" s="32" t="str">
        <f t="shared" si="1086"/>
        <v/>
      </c>
      <c r="AF3888" s="5" t="str">
        <f t="shared" si="1087"/>
        <v>m.mulyo44207</v>
      </c>
      <c r="AG3888" s="5" t="str">
        <f t="shared" si="1088"/>
        <v>BMJ 05044207SELATANNIGHT</v>
      </c>
      <c r="AH3888" s="5" t="str">
        <f t="shared" si="1089"/>
        <v>m.mulyo44207SELATANNIGHT</v>
      </c>
      <c r="AI3888" s="5" t="str">
        <f t="shared" si="1090"/>
        <v>BMJ 05044207NIGHT</v>
      </c>
      <c r="AJ3888" s="5" t="str">
        <f t="shared" si="1091"/>
        <v>m.mulyo44207NIGHT</v>
      </c>
      <c r="AK3888" s="5" t="str">
        <f t="shared" si="1092"/>
        <v>m.mulyoBMJ II</v>
      </c>
      <c r="AL3888" s="5" t="str">
        <f t="shared" si="1094"/>
        <v>2SELATAN</v>
      </c>
      <c r="AM3888" s="5" t="str">
        <f t="shared" si="1095"/>
        <v>1 &gt; 3SELATAN12 RODA</v>
      </c>
      <c r="AN3888" s="5" t="str">
        <f t="shared" si="1096"/>
        <v>m.mulyoBMJ II1 &gt; 3SELATAN12 RODA</v>
      </c>
      <c r="AO3888" s="5" t="str">
        <f t="shared" si="1097"/>
        <v>m.mulyo1 &gt; 3SELATAN12 RODA</v>
      </c>
      <c r="AP3888" s="5" t="str">
        <f t="shared" si="1098"/>
        <v>44207NIGHT</v>
      </c>
    </row>
    <row r="3889" spans="1:42" x14ac:dyDescent="0.3">
      <c r="A3889" s="33">
        <v>1</v>
      </c>
      <c r="B3889" s="33"/>
      <c r="C3889" s="70">
        <v>44207</v>
      </c>
      <c r="D3889" s="71" t="s">
        <v>87</v>
      </c>
      <c r="E3889" s="70">
        <v>44207</v>
      </c>
      <c r="F3889" s="71">
        <v>5169997</v>
      </c>
      <c r="G3889" s="33" t="s">
        <v>20</v>
      </c>
      <c r="H3889" s="33" t="s">
        <v>21</v>
      </c>
      <c r="I3889" s="33" t="s">
        <v>22</v>
      </c>
      <c r="J3889" s="33" t="s">
        <v>23</v>
      </c>
      <c r="K3889" s="63" t="s">
        <v>62</v>
      </c>
      <c r="L3889" s="32" t="str">
        <f t="shared" si="1099"/>
        <v>FM260JD</v>
      </c>
      <c r="M3889" s="32" t="str">
        <f t="shared" si="1100"/>
        <v>BMJ III</v>
      </c>
      <c r="N3889" s="32" t="str">
        <f t="shared" si="1101"/>
        <v>10 RODA</v>
      </c>
      <c r="O3889" s="146">
        <v>0.83976851851851853</v>
      </c>
      <c r="P3889" s="65">
        <v>0.84644675925925927</v>
      </c>
      <c r="Q3889" s="65"/>
      <c r="R3889" s="66">
        <v>1</v>
      </c>
      <c r="S3889" s="66">
        <v>38860</v>
      </c>
      <c r="T3889" s="66">
        <v>14740</v>
      </c>
      <c r="U3889" s="67">
        <f t="shared" si="1093"/>
        <v>24.12</v>
      </c>
      <c r="V3889" s="66">
        <f t="shared" si="1084"/>
        <v>470195.27999999997</v>
      </c>
      <c r="W3889" s="66" t="str">
        <f t="shared" si="1085"/>
        <v>1 &gt; 4</v>
      </c>
      <c r="X3889" s="66">
        <f>A3889+SUMIFS(Presensi!F:F,Presensi!E:E,'Entry Data'!AP3889)</f>
        <v>1</v>
      </c>
      <c r="Y3889" s="66">
        <f>IFERROR(INDEX('Retasi Pricing'!F:F,MATCH('Entry Data'!AM3889,'Retasi Pricing'!E:E,0))*X3889,"")</f>
        <v>25000</v>
      </c>
      <c r="Z3889" s="62" t="s">
        <v>26</v>
      </c>
      <c r="AA3889" s="62" t="s">
        <v>27</v>
      </c>
      <c r="AB3889" s="32"/>
      <c r="AC3889" s="32" t="s">
        <v>206</v>
      </c>
      <c r="AD3889" s="32" t="str">
        <f t="shared" si="1086"/>
        <v/>
      </c>
      <c r="AF3889" s="5" t="str">
        <f t="shared" si="1087"/>
        <v>sulvadlan44207</v>
      </c>
      <c r="AG3889" s="5" t="str">
        <f t="shared" si="1088"/>
        <v>BMJ 05344207UTARANIGHT</v>
      </c>
      <c r="AH3889" s="5" t="str">
        <f t="shared" si="1089"/>
        <v>sulvadlan44207UTARANIGHT</v>
      </c>
      <c r="AI3889" s="5" t="str">
        <f t="shared" si="1090"/>
        <v>BMJ 05344207NIGHT</v>
      </c>
      <c r="AJ3889" s="5" t="str">
        <f t="shared" si="1091"/>
        <v>sulvadlan44207NIGHT</v>
      </c>
      <c r="AK3889" s="5" t="str">
        <f t="shared" si="1092"/>
        <v>sulvadlanBMJ III</v>
      </c>
      <c r="AL3889" s="5" t="str">
        <f t="shared" si="1094"/>
        <v>1UTARA</v>
      </c>
      <c r="AM3889" s="5" t="str">
        <f t="shared" si="1095"/>
        <v>1 &gt; 4UTARA10 RODA</v>
      </c>
      <c r="AN3889" s="5" t="str">
        <f t="shared" si="1096"/>
        <v>sulvadlanBMJ III1 &gt; 4UTARA10 RODA</v>
      </c>
      <c r="AO3889" s="5" t="str">
        <f t="shared" si="1097"/>
        <v>sulvadlan1 &gt; 4UTARA10 RODA</v>
      </c>
      <c r="AP3889" s="5" t="str">
        <f t="shared" si="1098"/>
        <v>44207NIGHT</v>
      </c>
    </row>
    <row r="3890" spans="1:42" x14ac:dyDescent="0.3">
      <c r="A3890" s="33">
        <v>1</v>
      </c>
      <c r="B3890" s="33"/>
      <c r="C3890" s="70">
        <v>44207</v>
      </c>
      <c r="D3890" s="71" t="s">
        <v>87</v>
      </c>
      <c r="E3890" s="70">
        <v>44207</v>
      </c>
      <c r="F3890" s="71">
        <v>5170063</v>
      </c>
      <c r="G3890" s="33" t="s">
        <v>20</v>
      </c>
      <c r="H3890" s="33" t="s">
        <v>21</v>
      </c>
      <c r="I3890" s="33" t="s">
        <v>22</v>
      </c>
      <c r="J3890" s="33" t="s">
        <v>23</v>
      </c>
      <c r="K3890" s="63" t="s">
        <v>62</v>
      </c>
      <c r="L3890" s="32" t="str">
        <f t="shared" si="1099"/>
        <v>FM260JD</v>
      </c>
      <c r="M3890" s="32" t="str">
        <f t="shared" si="1100"/>
        <v>BMJ III</v>
      </c>
      <c r="N3890" s="32" t="str">
        <f t="shared" si="1101"/>
        <v>10 RODA</v>
      </c>
      <c r="O3890" s="146">
        <v>0.89815972222222218</v>
      </c>
      <c r="P3890" s="65">
        <v>0.89815972222222218</v>
      </c>
      <c r="Q3890" s="65"/>
      <c r="R3890" s="66">
        <v>3</v>
      </c>
      <c r="S3890" s="66">
        <v>38640</v>
      </c>
      <c r="T3890" s="66">
        <v>14740</v>
      </c>
      <c r="U3890" s="67">
        <f t="shared" si="1093"/>
        <v>23.9</v>
      </c>
      <c r="V3890" s="66">
        <f t="shared" si="1084"/>
        <v>465906.6</v>
      </c>
      <c r="W3890" s="66" t="str">
        <f t="shared" si="1085"/>
        <v>1 &gt; 4</v>
      </c>
      <c r="X3890" s="66">
        <f>A3890+SUMIFS(Presensi!F:F,Presensi!E:E,'Entry Data'!AP3890)</f>
        <v>1</v>
      </c>
      <c r="Y3890" s="66">
        <f>IFERROR(INDEX('Retasi Pricing'!F:F,MATCH('Entry Data'!AM3890,'Retasi Pricing'!E:E,0))*X3890,"")</f>
        <v>25000</v>
      </c>
      <c r="Z3890" s="62" t="s">
        <v>26</v>
      </c>
      <c r="AA3890" s="62" t="s">
        <v>27</v>
      </c>
      <c r="AB3890" s="32"/>
      <c r="AC3890" s="32" t="s">
        <v>206</v>
      </c>
      <c r="AD3890" s="32" t="str">
        <f t="shared" si="1086"/>
        <v/>
      </c>
      <c r="AF3890" s="5" t="str">
        <f t="shared" si="1087"/>
        <v>sulvadlan44207</v>
      </c>
      <c r="AG3890" s="5" t="str">
        <f t="shared" si="1088"/>
        <v>BMJ 05344207UTARANIGHT</v>
      </c>
      <c r="AH3890" s="5" t="str">
        <f t="shared" si="1089"/>
        <v>sulvadlan44207UTARANIGHT</v>
      </c>
      <c r="AI3890" s="5" t="str">
        <f t="shared" si="1090"/>
        <v>BMJ 05344207NIGHT</v>
      </c>
      <c r="AJ3890" s="5" t="str">
        <f t="shared" si="1091"/>
        <v>sulvadlan44207NIGHT</v>
      </c>
      <c r="AK3890" s="5" t="str">
        <f t="shared" si="1092"/>
        <v>sulvadlanBMJ III</v>
      </c>
      <c r="AL3890" s="5" t="str">
        <f t="shared" si="1094"/>
        <v>3UTARA</v>
      </c>
      <c r="AM3890" s="5" t="str">
        <f t="shared" si="1095"/>
        <v>1 &gt; 4UTARA10 RODA</v>
      </c>
      <c r="AN3890" s="5" t="str">
        <f t="shared" si="1096"/>
        <v>sulvadlanBMJ III1 &gt; 4UTARA10 RODA</v>
      </c>
      <c r="AO3890" s="5" t="str">
        <f t="shared" si="1097"/>
        <v>sulvadlan1 &gt; 4UTARA10 RODA</v>
      </c>
      <c r="AP3890" s="5" t="str">
        <f t="shared" si="1098"/>
        <v>44207NIGHT</v>
      </c>
    </row>
    <row r="3891" spans="1:42" x14ac:dyDescent="0.3">
      <c r="A3891" s="33">
        <v>1</v>
      </c>
      <c r="B3891" s="33"/>
      <c r="C3891" s="70">
        <v>44207</v>
      </c>
      <c r="D3891" s="71" t="s">
        <v>87</v>
      </c>
      <c r="E3891" s="70">
        <v>44208</v>
      </c>
      <c r="F3891" s="71">
        <v>5170203</v>
      </c>
      <c r="G3891" s="33" t="s">
        <v>20</v>
      </c>
      <c r="H3891" s="33" t="s">
        <v>21</v>
      </c>
      <c r="I3891" s="33" t="s">
        <v>22</v>
      </c>
      <c r="J3891" s="33" t="s">
        <v>23</v>
      </c>
      <c r="K3891" s="63" t="s">
        <v>67</v>
      </c>
      <c r="L3891" s="32" t="str">
        <f t="shared" si="1099"/>
        <v>FM260JD</v>
      </c>
      <c r="M3891" s="32" t="str">
        <f t="shared" si="1100"/>
        <v>BMJ III</v>
      </c>
      <c r="N3891" s="32" t="str">
        <f t="shared" si="1101"/>
        <v>10 RODA</v>
      </c>
      <c r="O3891" s="146">
        <v>1.1967592592592592E-2</v>
      </c>
      <c r="P3891" s="65">
        <v>1.1967592592592592E-2</v>
      </c>
      <c r="Q3891" s="65"/>
      <c r="R3891" s="66">
        <v>4</v>
      </c>
      <c r="S3891" s="66">
        <v>39240</v>
      </c>
      <c r="T3891" s="66">
        <v>14760</v>
      </c>
      <c r="U3891" s="67">
        <f t="shared" si="1093"/>
        <v>24.48</v>
      </c>
      <c r="V3891" s="66">
        <f t="shared" si="1084"/>
        <v>477213.12000000005</v>
      </c>
      <c r="W3891" s="66" t="str">
        <f t="shared" si="1085"/>
        <v>1 &gt; 4</v>
      </c>
      <c r="X3891" s="66">
        <f>A3891+SUMIFS(Presensi!F:F,Presensi!E:E,'Entry Data'!AP3891)</f>
        <v>1</v>
      </c>
      <c r="Y3891" s="66">
        <f>IFERROR(INDEX('Retasi Pricing'!F:F,MATCH('Entry Data'!AM3891,'Retasi Pricing'!E:E,0))*X3891,"")</f>
        <v>25000</v>
      </c>
      <c r="Z3891" s="62" t="s">
        <v>26</v>
      </c>
      <c r="AA3891" s="62" t="s">
        <v>27</v>
      </c>
      <c r="AB3891" s="32"/>
      <c r="AC3891" s="32" t="s">
        <v>210</v>
      </c>
      <c r="AD3891" s="32" t="str">
        <f t="shared" si="1086"/>
        <v/>
      </c>
      <c r="AF3891" s="5" t="str">
        <f t="shared" si="1087"/>
        <v>m.taha44207</v>
      </c>
      <c r="AG3891" s="5" t="str">
        <f t="shared" si="1088"/>
        <v>BMJ 05444207UTARANIGHT</v>
      </c>
      <c r="AH3891" s="5" t="str">
        <f t="shared" si="1089"/>
        <v>m.taha44207UTARANIGHT</v>
      </c>
      <c r="AI3891" s="5" t="str">
        <f t="shared" si="1090"/>
        <v>BMJ 05444207NIGHT</v>
      </c>
      <c r="AJ3891" s="5" t="str">
        <f t="shared" si="1091"/>
        <v>m.taha44207NIGHT</v>
      </c>
      <c r="AK3891" s="5" t="str">
        <f t="shared" si="1092"/>
        <v>m.tahaBMJ III</v>
      </c>
      <c r="AL3891" s="5" t="str">
        <f t="shared" si="1094"/>
        <v>4UTARA</v>
      </c>
      <c r="AM3891" s="5" t="str">
        <f t="shared" si="1095"/>
        <v>1 &gt; 4UTARA10 RODA</v>
      </c>
      <c r="AN3891" s="5" t="str">
        <f t="shared" si="1096"/>
        <v>m.tahaBMJ III1 &gt; 4UTARA10 RODA</v>
      </c>
      <c r="AO3891" s="5" t="str">
        <f t="shared" si="1097"/>
        <v>m.taha1 &gt; 4UTARA10 RODA</v>
      </c>
      <c r="AP3891" s="5" t="str">
        <f t="shared" si="1098"/>
        <v>44207NIGHT</v>
      </c>
    </row>
    <row r="3892" spans="1:42" x14ac:dyDescent="0.3">
      <c r="A3892" s="33">
        <v>1</v>
      </c>
      <c r="B3892" s="33"/>
      <c r="C3892" s="70">
        <v>44207</v>
      </c>
      <c r="D3892" s="71" t="s">
        <v>87</v>
      </c>
      <c r="E3892" s="70">
        <v>44208</v>
      </c>
      <c r="F3892" s="71">
        <v>5170276</v>
      </c>
      <c r="G3892" s="33" t="s">
        <v>20</v>
      </c>
      <c r="H3892" s="33" t="s">
        <v>21</v>
      </c>
      <c r="I3892" s="33" t="s">
        <v>22</v>
      </c>
      <c r="J3892" s="33" t="s">
        <v>23</v>
      </c>
      <c r="K3892" s="63" t="s">
        <v>67</v>
      </c>
      <c r="L3892" s="32" t="str">
        <f t="shared" si="1099"/>
        <v>FM260JD</v>
      </c>
      <c r="M3892" s="32" t="str">
        <f t="shared" si="1100"/>
        <v>BMJ III</v>
      </c>
      <c r="N3892" s="32" t="str">
        <f t="shared" si="1101"/>
        <v>10 RODA</v>
      </c>
      <c r="O3892" s="146">
        <v>9.9143518518518506E-2</v>
      </c>
      <c r="P3892" s="65">
        <v>9.9143518518518506E-2</v>
      </c>
      <c r="Q3892" s="65"/>
      <c r="R3892" s="66">
        <v>5</v>
      </c>
      <c r="S3892" s="66">
        <v>40300</v>
      </c>
      <c r="T3892" s="66">
        <v>14760</v>
      </c>
      <c r="U3892" s="67">
        <f t="shared" si="1093"/>
        <v>25.54</v>
      </c>
      <c r="V3892" s="66">
        <f t="shared" si="1084"/>
        <v>497876.76</v>
      </c>
      <c r="W3892" s="66" t="str">
        <f t="shared" si="1085"/>
        <v>&gt; 5</v>
      </c>
      <c r="X3892" s="66">
        <f>A3892+SUMIFS(Presensi!F:F,Presensi!E:E,'Entry Data'!AP3892)</f>
        <v>1</v>
      </c>
      <c r="Y3892" s="66">
        <f>IFERROR(INDEX('Retasi Pricing'!F:F,MATCH('Entry Data'!AM3892,'Retasi Pricing'!E:E,0))*X3892,"")</f>
        <v>27650</v>
      </c>
      <c r="Z3892" s="62" t="s">
        <v>26</v>
      </c>
      <c r="AA3892" s="62" t="s">
        <v>27</v>
      </c>
      <c r="AB3892" s="32"/>
      <c r="AC3892" s="32" t="s">
        <v>210</v>
      </c>
      <c r="AD3892" s="32" t="str">
        <f t="shared" si="1086"/>
        <v/>
      </c>
      <c r="AF3892" s="5" t="str">
        <f t="shared" si="1087"/>
        <v>m.taha44207</v>
      </c>
      <c r="AG3892" s="5" t="str">
        <f t="shared" si="1088"/>
        <v>BMJ 05444207UTARANIGHT</v>
      </c>
      <c r="AH3892" s="5" t="str">
        <f t="shared" si="1089"/>
        <v>m.taha44207UTARANIGHT</v>
      </c>
      <c r="AI3892" s="5" t="str">
        <f t="shared" si="1090"/>
        <v>BMJ 05444207NIGHT</v>
      </c>
      <c r="AJ3892" s="5" t="str">
        <f t="shared" si="1091"/>
        <v>m.taha44207NIGHT</v>
      </c>
      <c r="AK3892" s="5" t="str">
        <f t="shared" si="1092"/>
        <v>m.tahaBMJ III</v>
      </c>
      <c r="AL3892" s="5" t="str">
        <f t="shared" si="1094"/>
        <v>5UTARA</v>
      </c>
      <c r="AM3892" s="5" t="str">
        <f t="shared" si="1095"/>
        <v>&gt; 5UTARA10 RODA</v>
      </c>
      <c r="AN3892" s="5" t="str">
        <f t="shared" si="1096"/>
        <v>m.tahaBMJ III&gt; 5UTARA10 RODA</v>
      </c>
      <c r="AO3892" s="5" t="str">
        <f t="shared" si="1097"/>
        <v>m.taha&gt; 5UTARA10 RODA</v>
      </c>
      <c r="AP3892" s="5" t="str">
        <f t="shared" si="1098"/>
        <v>44207NIGHT</v>
      </c>
    </row>
    <row r="3893" spans="1:42" x14ac:dyDescent="0.3">
      <c r="A3893" s="33">
        <v>1</v>
      </c>
      <c r="B3893" s="33"/>
      <c r="C3893" s="70">
        <v>44207</v>
      </c>
      <c r="D3893" s="71" t="s">
        <v>87</v>
      </c>
      <c r="E3893" s="70">
        <v>44208</v>
      </c>
      <c r="F3893" s="71">
        <v>5170355</v>
      </c>
      <c r="G3893" s="33" t="s">
        <v>20</v>
      </c>
      <c r="H3893" s="33" t="s">
        <v>21</v>
      </c>
      <c r="I3893" s="33" t="s">
        <v>51</v>
      </c>
      <c r="J3893" s="33" t="s">
        <v>46</v>
      </c>
      <c r="K3893" s="63" t="s">
        <v>67</v>
      </c>
      <c r="L3893" s="32" t="str">
        <f t="shared" si="1099"/>
        <v>FM260JD</v>
      </c>
      <c r="M3893" s="32" t="str">
        <f t="shared" si="1100"/>
        <v>BMJ III</v>
      </c>
      <c r="N3893" s="32" t="str">
        <f t="shared" si="1101"/>
        <v>10 RODA</v>
      </c>
      <c r="O3893" s="146">
        <v>0.18289351851851851</v>
      </c>
      <c r="P3893" s="65">
        <v>0.18289351851851851</v>
      </c>
      <c r="Q3893" s="65"/>
      <c r="R3893" s="66">
        <v>6</v>
      </c>
      <c r="S3893" s="66">
        <v>38500</v>
      </c>
      <c r="T3893" s="66">
        <v>14760</v>
      </c>
      <c r="U3893" s="67">
        <f t="shared" si="1093"/>
        <v>23.74</v>
      </c>
      <c r="V3893" s="66">
        <f t="shared" si="1084"/>
        <v>462787.55999999994</v>
      </c>
      <c r="W3893" s="66" t="str">
        <f t="shared" si="1085"/>
        <v>&gt; 6</v>
      </c>
      <c r="X3893" s="66">
        <f>A3893+SUMIFS(Presensi!F:F,Presensi!E:E,'Entry Data'!AP3893)</f>
        <v>1</v>
      </c>
      <c r="Y3893" s="66">
        <f>IFERROR(INDEX('Retasi Pricing'!F:F,MATCH('Entry Data'!AM3893,'Retasi Pricing'!E:E,0))*X3893,"")</f>
        <v>30800</v>
      </c>
      <c r="Z3893" s="62" t="s">
        <v>26</v>
      </c>
      <c r="AA3893" s="62" t="s">
        <v>27</v>
      </c>
      <c r="AB3893" s="32"/>
      <c r="AC3893" s="32" t="s">
        <v>210</v>
      </c>
      <c r="AD3893" s="32" t="str">
        <f t="shared" si="1086"/>
        <v/>
      </c>
      <c r="AF3893" s="5" t="str">
        <f t="shared" si="1087"/>
        <v>m.taha44207</v>
      </c>
      <c r="AG3893" s="5" t="str">
        <f t="shared" si="1088"/>
        <v>BMJ 05444207UTARANIGHT</v>
      </c>
      <c r="AH3893" s="5" t="str">
        <f t="shared" si="1089"/>
        <v>m.taha44207UTARANIGHT</v>
      </c>
      <c r="AI3893" s="5" t="str">
        <f t="shared" si="1090"/>
        <v>BMJ 05444207NIGHT</v>
      </c>
      <c r="AJ3893" s="5" t="str">
        <f t="shared" si="1091"/>
        <v>m.taha44207NIGHT</v>
      </c>
      <c r="AK3893" s="5" t="str">
        <f t="shared" si="1092"/>
        <v>m.tahaBMJ III</v>
      </c>
      <c r="AL3893" s="5" t="str">
        <f t="shared" si="1094"/>
        <v>6UTARA</v>
      </c>
      <c r="AM3893" s="5" t="str">
        <f t="shared" si="1095"/>
        <v>&gt; 6UTARA10 RODA</v>
      </c>
      <c r="AN3893" s="5" t="str">
        <f t="shared" si="1096"/>
        <v>m.tahaBMJ III&gt; 6UTARA10 RODA</v>
      </c>
      <c r="AO3893" s="5" t="str">
        <f t="shared" si="1097"/>
        <v>m.taha&gt; 6UTARA10 RODA</v>
      </c>
      <c r="AP3893" s="5" t="str">
        <f t="shared" si="1098"/>
        <v>44207NIGHT</v>
      </c>
    </row>
    <row r="3894" spans="1:42" x14ac:dyDescent="0.3">
      <c r="A3894" s="33">
        <v>1</v>
      </c>
      <c r="B3894" s="33"/>
      <c r="C3894" s="70">
        <v>44207</v>
      </c>
      <c r="D3894" s="71" t="s">
        <v>87</v>
      </c>
      <c r="E3894" s="70">
        <v>44207</v>
      </c>
      <c r="F3894" s="71">
        <v>5169991</v>
      </c>
      <c r="G3894" s="33" t="s">
        <v>20</v>
      </c>
      <c r="H3894" s="33" t="s">
        <v>21</v>
      </c>
      <c r="I3894" s="33" t="s">
        <v>22</v>
      </c>
      <c r="J3894" s="33" t="s">
        <v>23</v>
      </c>
      <c r="K3894" s="63" t="s">
        <v>67</v>
      </c>
      <c r="L3894" s="32" t="str">
        <f t="shared" si="1099"/>
        <v>FM260JD</v>
      </c>
      <c r="M3894" s="32" t="str">
        <f t="shared" si="1100"/>
        <v>BMJ III</v>
      </c>
      <c r="N3894" s="32" t="str">
        <f t="shared" si="1101"/>
        <v>10 RODA</v>
      </c>
      <c r="O3894" s="146">
        <v>0.83686342592592589</v>
      </c>
      <c r="P3894" s="65">
        <v>0.84365740740740736</v>
      </c>
      <c r="Q3894" s="65"/>
      <c r="R3894" s="66">
        <v>1</v>
      </c>
      <c r="S3894" s="66">
        <v>39440</v>
      </c>
      <c r="T3894" s="66">
        <v>14760</v>
      </c>
      <c r="U3894" s="67">
        <f t="shared" si="1093"/>
        <v>24.68</v>
      </c>
      <c r="V3894" s="66">
        <f t="shared" si="1084"/>
        <v>481111.92</v>
      </c>
      <c r="W3894" s="66" t="str">
        <f t="shared" si="1085"/>
        <v>1 &gt; 4</v>
      </c>
      <c r="X3894" s="66">
        <f>A3894+SUMIFS(Presensi!F:F,Presensi!E:E,'Entry Data'!AP3894)</f>
        <v>1</v>
      </c>
      <c r="Y3894" s="66">
        <f>IFERROR(INDEX('Retasi Pricing'!F:F,MATCH('Entry Data'!AM3894,'Retasi Pricing'!E:E,0))*X3894,"")</f>
        <v>25000</v>
      </c>
      <c r="Z3894" s="62" t="s">
        <v>26</v>
      </c>
      <c r="AA3894" s="62" t="s">
        <v>27</v>
      </c>
      <c r="AB3894" s="32"/>
      <c r="AC3894" s="32" t="s">
        <v>210</v>
      </c>
      <c r="AD3894" s="32" t="str">
        <f t="shared" si="1086"/>
        <v/>
      </c>
      <c r="AF3894" s="5" t="str">
        <f t="shared" si="1087"/>
        <v>m.taha44207</v>
      </c>
      <c r="AG3894" s="5" t="str">
        <f t="shared" si="1088"/>
        <v>BMJ 05444207UTARANIGHT</v>
      </c>
      <c r="AH3894" s="5" t="str">
        <f t="shared" si="1089"/>
        <v>m.taha44207UTARANIGHT</v>
      </c>
      <c r="AI3894" s="5" t="str">
        <f t="shared" si="1090"/>
        <v>BMJ 05444207NIGHT</v>
      </c>
      <c r="AJ3894" s="5" t="str">
        <f t="shared" si="1091"/>
        <v>m.taha44207NIGHT</v>
      </c>
      <c r="AK3894" s="5" t="str">
        <f t="shared" si="1092"/>
        <v>m.tahaBMJ III</v>
      </c>
      <c r="AL3894" s="5" t="str">
        <f t="shared" si="1094"/>
        <v>1UTARA</v>
      </c>
      <c r="AM3894" s="5" t="str">
        <f t="shared" si="1095"/>
        <v>1 &gt; 4UTARA10 RODA</v>
      </c>
      <c r="AN3894" s="5" t="str">
        <f t="shared" si="1096"/>
        <v>m.tahaBMJ III1 &gt; 4UTARA10 RODA</v>
      </c>
      <c r="AO3894" s="5" t="str">
        <f t="shared" si="1097"/>
        <v>m.taha1 &gt; 4UTARA10 RODA</v>
      </c>
      <c r="AP3894" s="5" t="str">
        <f t="shared" si="1098"/>
        <v>44207NIGHT</v>
      </c>
    </row>
    <row r="3895" spans="1:42" x14ac:dyDescent="0.3">
      <c r="A3895" s="33">
        <v>1</v>
      </c>
      <c r="B3895" s="33"/>
      <c r="C3895" s="70">
        <v>44207</v>
      </c>
      <c r="D3895" s="71" t="s">
        <v>87</v>
      </c>
      <c r="E3895" s="70">
        <v>44207</v>
      </c>
      <c r="F3895" s="71">
        <v>5170059</v>
      </c>
      <c r="G3895" s="33" t="s">
        <v>20</v>
      </c>
      <c r="H3895" s="33" t="s">
        <v>21</v>
      </c>
      <c r="I3895" s="33" t="s">
        <v>22</v>
      </c>
      <c r="J3895" s="33" t="s">
        <v>23</v>
      </c>
      <c r="K3895" s="63" t="s">
        <v>67</v>
      </c>
      <c r="L3895" s="32" t="str">
        <f t="shared" si="1099"/>
        <v>FM260JD</v>
      </c>
      <c r="M3895" s="32" t="str">
        <f t="shared" si="1100"/>
        <v>BMJ III</v>
      </c>
      <c r="N3895" s="32" t="str">
        <f t="shared" si="1101"/>
        <v>10 RODA</v>
      </c>
      <c r="O3895" s="146">
        <v>0.89383101851851843</v>
      </c>
      <c r="P3895" s="65">
        <v>0.89383101851851843</v>
      </c>
      <c r="Q3895" s="65"/>
      <c r="R3895" s="66">
        <v>2</v>
      </c>
      <c r="S3895" s="66">
        <v>40480</v>
      </c>
      <c r="T3895" s="66">
        <v>14760</v>
      </c>
      <c r="U3895" s="67">
        <f t="shared" si="1093"/>
        <v>25.72</v>
      </c>
      <c r="V3895" s="66">
        <f t="shared" si="1084"/>
        <v>501385.68</v>
      </c>
      <c r="W3895" s="66" t="str">
        <f t="shared" si="1085"/>
        <v>1 &gt; 4</v>
      </c>
      <c r="X3895" s="66">
        <f>A3895+SUMIFS(Presensi!F:F,Presensi!E:E,'Entry Data'!AP3895)</f>
        <v>1</v>
      </c>
      <c r="Y3895" s="66">
        <f>IFERROR(INDEX('Retasi Pricing'!F:F,MATCH('Entry Data'!AM3895,'Retasi Pricing'!E:E,0))*X3895,"")</f>
        <v>25000</v>
      </c>
      <c r="Z3895" s="62" t="s">
        <v>26</v>
      </c>
      <c r="AA3895" s="62" t="s">
        <v>27</v>
      </c>
      <c r="AB3895" s="32"/>
      <c r="AC3895" s="32" t="s">
        <v>210</v>
      </c>
      <c r="AD3895" s="32" t="str">
        <f t="shared" si="1086"/>
        <v/>
      </c>
      <c r="AF3895" s="5" t="str">
        <f t="shared" si="1087"/>
        <v>m.taha44207</v>
      </c>
      <c r="AG3895" s="5" t="str">
        <f t="shared" si="1088"/>
        <v>BMJ 05444207UTARANIGHT</v>
      </c>
      <c r="AH3895" s="5" t="str">
        <f t="shared" si="1089"/>
        <v>m.taha44207UTARANIGHT</v>
      </c>
      <c r="AI3895" s="5" t="str">
        <f t="shared" si="1090"/>
        <v>BMJ 05444207NIGHT</v>
      </c>
      <c r="AJ3895" s="5" t="str">
        <f t="shared" si="1091"/>
        <v>m.taha44207NIGHT</v>
      </c>
      <c r="AK3895" s="5" t="str">
        <f t="shared" si="1092"/>
        <v>m.tahaBMJ III</v>
      </c>
      <c r="AL3895" s="5" t="str">
        <f t="shared" si="1094"/>
        <v>2UTARA</v>
      </c>
      <c r="AM3895" s="5" t="str">
        <f t="shared" si="1095"/>
        <v>1 &gt; 4UTARA10 RODA</v>
      </c>
      <c r="AN3895" s="5" t="str">
        <f t="shared" si="1096"/>
        <v>m.tahaBMJ III1 &gt; 4UTARA10 RODA</v>
      </c>
      <c r="AO3895" s="5" t="str">
        <f t="shared" si="1097"/>
        <v>m.taha1 &gt; 4UTARA10 RODA</v>
      </c>
      <c r="AP3895" s="5" t="str">
        <f t="shared" si="1098"/>
        <v>44207NIGHT</v>
      </c>
    </row>
    <row r="3896" spans="1:42" x14ac:dyDescent="0.3">
      <c r="A3896" s="33">
        <v>1</v>
      </c>
      <c r="B3896" s="33"/>
      <c r="C3896" s="70">
        <v>44207</v>
      </c>
      <c r="D3896" s="71" t="s">
        <v>87</v>
      </c>
      <c r="E3896" s="70">
        <v>44207</v>
      </c>
      <c r="F3896" s="71">
        <v>5170139</v>
      </c>
      <c r="G3896" s="33" t="s">
        <v>20</v>
      </c>
      <c r="H3896" s="33" t="s">
        <v>21</v>
      </c>
      <c r="I3896" s="33" t="s">
        <v>22</v>
      </c>
      <c r="J3896" s="33" t="s">
        <v>23</v>
      </c>
      <c r="K3896" s="63" t="s">
        <v>67</v>
      </c>
      <c r="L3896" s="32" t="str">
        <f t="shared" si="1099"/>
        <v>FM260JD</v>
      </c>
      <c r="M3896" s="32" t="str">
        <f t="shared" si="1100"/>
        <v>BMJ III</v>
      </c>
      <c r="N3896" s="32" t="str">
        <f t="shared" si="1101"/>
        <v>10 RODA</v>
      </c>
      <c r="O3896" s="146">
        <v>0.9556365740740741</v>
      </c>
      <c r="P3896" s="65">
        <v>0.9556365740740741</v>
      </c>
      <c r="Q3896" s="65"/>
      <c r="R3896" s="66">
        <v>3</v>
      </c>
      <c r="S3896" s="66">
        <v>40120</v>
      </c>
      <c r="T3896" s="66">
        <v>14760</v>
      </c>
      <c r="U3896" s="67">
        <f t="shared" si="1093"/>
        <v>25.36</v>
      </c>
      <c r="V3896" s="66">
        <f t="shared" si="1084"/>
        <v>494367.83999999997</v>
      </c>
      <c r="W3896" s="66" t="str">
        <f t="shared" si="1085"/>
        <v>1 &gt; 4</v>
      </c>
      <c r="X3896" s="66">
        <f>A3896+SUMIFS(Presensi!F:F,Presensi!E:E,'Entry Data'!AP3896)</f>
        <v>1</v>
      </c>
      <c r="Y3896" s="66">
        <f>IFERROR(INDEX('Retasi Pricing'!F:F,MATCH('Entry Data'!AM3896,'Retasi Pricing'!E:E,0))*X3896,"")</f>
        <v>25000</v>
      </c>
      <c r="Z3896" s="62" t="s">
        <v>26</v>
      </c>
      <c r="AA3896" s="62" t="s">
        <v>27</v>
      </c>
      <c r="AB3896" s="32"/>
      <c r="AC3896" s="32" t="s">
        <v>210</v>
      </c>
      <c r="AD3896" s="32" t="str">
        <f t="shared" si="1086"/>
        <v/>
      </c>
      <c r="AF3896" s="5" t="str">
        <f t="shared" si="1087"/>
        <v>m.taha44207</v>
      </c>
      <c r="AG3896" s="5" t="str">
        <f t="shared" si="1088"/>
        <v>BMJ 05444207UTARANIGHT</v>
      </c>
      <c r="AH3896" s="5" t="str">
        <f t="shared" si="1089"/>
        <v>m.taha44207UTARANIGHT</v>
      </c>
      <c r="AI3896" s="5" t="str">
        <f t="shared" si="1090"/>
        <v>BMJ 05444207NIGHT</v>
      </c>
      <c r="AJ3896" s="5" t="str">
        <f t="shared" si="1091"/>
        <v>m.taha44207NIGHT</v>
      </c>
      <c r="AK3896" s="5" t="str">
        <f t="shared" si="1092"/>
        <v>m.tahaBMJ III</v>
      </c>
      <c r="AL3896" s="5" t="str">
        <f t="shared" si="1094"/>
        <v>3UTARA</v>
      </c>
      <c r="AM3896" s="5" t="str">
        <f t="shared" si="1095"/>
        <v>1 &gt; 4UTARA10 RODA</v>
      </c>
      <c r="AN3896" s="5" t="str">
        <f t="shared" si="1096"/>
        <v>m.tahaBMJ III1 &gt; 4UTARA10 RODA</v>
      </c>
      <c r="AO3896" s="5" t="str">
        <f t="shared" si="1097"/>
        <v>m.taha1 &gt; 4UTARA10 RODA</v>
      </c>
      <c r="AP3896" s="5" t="str">
        <f t="shared" si="1098"/>
        <v>44207NIGHT</v>
      </c>
    </row>
    <row r="3897" spans="1:42" x14ac:dyDescent="0.3">
      <c r="A3897" s="33">
        <v>1</v>
      </c>
      <c r="B3897" s="33"/>
      <c r="C3897" s="70">
        <v>44207</v>
      </c>
      <c r="D3897" s="71" t="s">
        <v>87</v>
      </c>
      <c r="E3897" s="70">
        <v>44208</v>
      </c>
      <c r="F3897" s="71">
        <v>5170228</v>
      </c>
      <c r="G3897" s="33" t="s">
        <v>20</v>
      </c>
      <c r="H3897" s="33" t="s">
        <v>21</v>
      </c>
      <c r="I3897" s="33" t="s">
        <v>22</v>
      </c>
      <c r="J3897" s="33" t="s">
        <v>23</v>
      </c>
      <c r="K3897" s="63" t="s">
        <v>69</v>
      </c>
      <c r="L3897" s="32" t="str">
        <f t="shared" si="1099"/>
        <v>FM260JD</v>
      </c>
      <c r="M3897" s="32" t="str">
        <f t="shared" si="1100"/>
        <v>BMJ III</v>
      </c>
      <c r="N3897" s="32" t="str">
        <f t="shared" si="1101"/>
        <v>10 RODA</v>
      </c>
      <c r="O3897" s="146">
        <v>6.8981481481481477E-2</v>
      </c>
      <c r="P3897" s="65">
        <v>6.8981481481481477E-2</v>
      </c>
      <c r="Q3897" s="65"/>
      <c r="R3897" s="66">
        <v>1</v>
      </c>
      <c r="S3897" s="66">
        <v>39140</v>
      </c>
      <c r="T3897" s="66">
        <v>14600</v>
      </c>
      <c r="U3897" s="67">
        <f t="shared" si="1093"/>
        <v>24.54</v>
      </c>
      <c r="V3897" s="66">
        <f t="shared" si="1084"/>
        <v>478382.76</v>
      </c>
      <c r="W3897" s="66" t="str">
        <f t="shared" si="1085"/>
        <v>1 &gt; 4</v>
      </c>
      <c r="X3897" s="66">
        <f>A3897+SUMIFS(Presensi!F:F,Presensi!E:E,'Entry Data'!AP3897)</f>
        <v>1</v>
      </c>
      <c r="Y3897" s="66">
        <f>IFERROR(INDEX('Retasi Pricing'!F:F,MATCH('Entry Data'!AM3897,'Retasi Pricing'!E:E,0))*X3897,"")</f>
        <v>25000</v>
      </c>
      <c r="Z3897" s="62" t="s">
        <v>26</v>
      </c>
      <c r="AA3897" s="62" t="s">
        <v>27</v>
      </c>
      <c r="AB3897" s="32"/>
      <c r="AC3897" s="32" t="s">
        <v>178</v>
      </c>
      <c r="AD3897" s="32" t="str">
        <f t="shared" si="1086"/>
        <v/>
      </c>
      <c r="AF3897" s="5" t="str">
        <f t="shared" si="1087"/>
        <v>abrar44207</v>
      </c>
      <c r="AG3897" s="5" t="str">
        <f t="shared" si="1088"/>
        <v>BMJ 05544207UTARANIGHT</v>
      </c>
      <c r="AH3897" s="5" t="str">
        <f t="shared" si="1089"/>
        <v>abrar44207UTARANIGHT</v>
      </c>
      <c r="AI3897" s="5" t="str">
        <f t="shared" si="1090"/>
        <v>BMJ 05544207NIGHT</v>
      </c>
      <c r="AJ3897" s="5" t="str">
        <f t="shared" si="1091"/>
        <v>abrar44207NIGHT</v>
      </c>
      <c r="AK3897" s="5" t="str">
        <f t="shared" si="1092"/>
        <v>abrarBMJ III</v>
      </c>
      <c r="AL3897" s="5" t="str">
        <f t="shared" si="1094"/>
        <v>1UTARA</v>
      </c>
      <c r="AM3897" s="5" t="str">
        <f t="shared" si="1095"/>
        <v>1 &gt; 4UTARA10 RODA</v>
      </c>
      <c r="AN3897" s="5" t="str">
        <f t="shared" si="1096"/>
        <v>abrarBMJ III1 &gt; 4UTARA10 RODA</v>
      </c>
      <c r="AO3897" s="5" t="str">
        <f t="shared" si="1097"/>
        <v>abrar1 &gt; 4UTARA10 RODA</v>
      </c>
      <c r="AP3897" s="5" t="str">
        <f t="shared" si="1098"/>
        <v>44207NIGHT</v>
      </c>
    </row>
    <row r="3898" spans="1:42" x14ac:dyDescent="0.3">
      <c r="A3898" s="33">
        <v>1</v>
      </c>
      <c r="B3898" s="33"/>
      <c r="C3898" s="70">
        <v>44207</v>
      </c>
      <c r="D3898" s="71" t="s">
        <v>87</v>
      </c>
      <c r="E3898" s="70">
        <v>44208</v>
      </c>
      <c r="F3898" s="71">
        <v>5170361</v>
      </c>
      <c r="G3898" s="33" t="s">
        <v>20</v>
      </c>
      <c r="H3898" s="33" t="s">
        <v>21</v>
      </c>
      <c r="I3898" s="33" t="s">
        <v>51</v>
      </c>
      <c r="J3898" s="33" t="s">
        <v>46</v>
      </c>
      <c r="K3898" s="63" t="s">
        <v>69</v>
      </c>
      <c r="L3898" s="32" t="str">
        <f t="shared" si="1099"/>
        <v>FM260JD</v>
      </c>
      <c r="M3898" s="32" t="str">
        <f t="shared" si="1100"/>
        <v>BMJ III</v>
      </c>
      <c r="N3898" s="32" t="str">
        <f t="shared" si="1101"/>
        <v>10 RODA</v>
      </c>
      <c r="O3898" s="146">
        <v>0.18760416666666666</v>
      </c>
      <c r="P3898" s="65">
        <v>0.18760416666666666</v>
      </c>
      <c r="Q3898" s="65"/>
      <c r="R3898" s="66">
        <v>2</v>
      </c>
      <c r="S3898" s="66">
        <v>38640</v>
      </c>
      <c r="T3898" s="66">
        <v>14600</v>
      </c>
      <c r="U3898" s="67">
        <f t="shared" si="1093"/>
        <v>24.04</v>
      </c>
      <c r="V3898" s="66">
        <f t="shared" si="1084"/>
        <v>468635.76</v>
      </c>
      <c r="W3898" s="66" t="str">
        <f t="shared" si="1085"/>
        <v>1 &gt; 4</v>
      </c>
      <c r="X3898" s="66">
        <f>A3898+SUMIFS(Presensi!F:F,Presensi!E:E,'Entry Data'!AP3898)</f>
        <v>1</v>
      </c>
      <c r="Y3898" s="66">
        <f>IFERROR(INDEX('Retasi Pricing'!F:F,MATCH('Entry Data'!AM3898,'Retasi Pricing'!E:E,0))*X3898,"")</f>
        <v>25000</v>
      </c>
      <c r="Z3898" s="62" t="s">
        <v>26</v>
      </c>
      <c r="AA3898" s="62" t="s">
        <v>27</v>
      </c>
      <c r="AB3898" s="32"/>
      <c r="AC3898" s="32" t="s">
        <v>178</v>
      </c>
      <c r="AD3898" s="32" t="str">
        <f t="shared" si="1086"/>
        <v/>
      </c>
      <c r="AF3898" s="5" t="str">
        <f t="shared" si="1087"/>
        <v>abrar44207</v>
      </c>
      <c r="AG3898" s="5" t="str">
        <f t="shared" si="1088"/>
        <v>BMJ 05544207UTARANIGHT</v>
      </c>
      <c r="AH3898" s="5" t="str">
        <f t="shared" si="1089"/>
        <v>abrar44207UTARANIGHT</v>
      </c>
      <c r="AI3898" s="5" t="str">
        <f t="shared" si="1090"/>
        <v>BMJ 05544207NIGHT</v>
      </c>
      <c r="AJ3898" s="5" t="str">
        <f t="shared" si="1091"/>
        <v>abrar44207NIGHT</v>
      </c>
      <c r="AK3898" s="5" t="str">
        <f t="shared" si="1092"/>
        <v>abrarBMJ III</v>
      </c>
      <c r="AL3898" s="5" t="str">
        <f t="shared" si="1094"/>
        <v>2UTARA</v>
      </c>
      <c r="AM3898" s="5" t="str">
        <f t="shared" si="1095"/>
        <v>1 &gt; 4UTARA10 RODA</v>
      </c>
      <c r="AN3898" s="5" t="str">
        <f t="shared" si="1096"/>
        <v>abrarBMJ III1 &gt; 4UTARA10 RODA</v>
      </c>
      <c r="AO3898" s="5" t="str">
        <f t="shared" si="1097"/>
        <v>abrar1 &gt; 4UTARA10 RODA</v>
      </c>
      <c r="AP3898" s="5" t="str">
        <f t="shared" si="1098"/>
        <v>44207NIGHT</v>
      </c>
    </row>
    <row r="3899" spans="1:42" x14ac:dyDescent="0.3">
      <c r="A3899" s="33">
        <v>1</v>
      </c>
      <c r="B3899" s="33"/>
      <c r="C3899" s="70">
        <v>44207</v>
      </c>
      <c r="D3899" s="71" t="s">
        <v>87</v>
      </c>
      <c r="E3899" s="70">
        <v>44207</v>
      </c>
      <c r="F3899" s="71">
        <v>5170011</v>
      </c>
      <c r="G3899" s="33" t="s">
        <v>20</v>
      </c>
      <c r="H3899" s="33" t="s">
        <v>21</v>
      </c>
      <c r="I3899" s="33" t="s">
        <v>22</v>
      </c>
      <c r="J3899" s="33" t="s">
        <v>23</v>
      </c>
      <c r="K3899" s="63" t="s">
        <v>69</v>
      </c>
      <c r="L3899" s="32" t="str">
        <f t="shared" si="1099"/>
        <v>FM260JD</v>
      </c>
      <c r="M3899" s="32" t="str">
        <f t="shared" si="1100"/>
        <v>BMJ III</v>
      </c>
      <c r="N3899" s="32" t="str">
        <f t="shared" si="1101"/>
        <v>10 RODA</v>
      </c>
      <c r="O3899" s="146">
        <v>0.85322916666666659</v>
      </c>
      <c r="P3899" s="65">
        <v>0.86153935185185182</v>
      </c>
      <c r="Q3899" s="65"/>
      <c r="R3899" s="66">
        <v>2</v>
      </c>
      <c r="S3899" s="66">
        <v>39360</v>
      </c>
      <c r="T3899" s="66">
        <v>14600</v>
      </c>
      <c r="U3899" s="67">
        <f t="shared" si="1093"/>
        <v>24.76</v>
      </c>
      <c r="V3899" s="66">
        <f t="shared" si="1084"/>
        <v>482671.44000000006</v>
      </c>
      <c r="W3899" s="66" t="str">
        <f t="shared" si="1085"/>
        <v>1 &gt; 4</v>
      </c>
      <c r="X3899" s="66">
        <f>A3899+SUMIFS(Presensi!F:F,Presensi!E:E,'Entry Data'!AP3899)</f>
        <v>1</v>
      </c>
      <c r="Y3899" s="66">
        <f>IFERROR(INDEX('Retasi Pricing'!F:F,MATCH('Entry Data'!AM3899,'Retasi Pricing'!E:E,0))*X3899,"")</f>
        <v>25000</v>
      </c>
      <c r="Z3899" s="62" t="s">
        <v>26</v>
      </c>
      <c r="AA3899" s="62" t="s">
        <v>27</v>
      </c>
      <c r="AB3899" s="32"/>
      <c r="AC3899" s="32" t="s">
        <v>206</v>
      </c>
      <c r="AD3899" s="32" t="str">
        <f t="shared" si="1086"/>
        <v/>
      </c>
      <c r="AF3899" s="5" t="str">
        <f t="shared" si="1087"/>
        <v>sulvadlan44207</v>
      </c>
      <c r="AG3899" s="5" t="str">
        <f t="shared" si="1088"/>
        <v>BMJ 05544207UTARANIGHT</v>
      </c>
      <c r="AH3899" s="5" t="str">
        <f t="shared" si="1089"/>
        <v>sulvadlan44207UTARANIGHT</v>
      </c>
      <c r="AI3899" s="5" t="str">
        <f t="shared" si="1090"/>
        <v>BMJ 05544207NIGHT</v>
      </c>
      <c r="AJ3899" s="5" t="str">
        <f t="shared" si="1091"/>
        <v>sulvadlan44207NIGHT</v>
      </c>
      <c r="AK3899" s="5" t="str">
        <f t="shared" si="1092"/>
        <v>sulvadlanBMJ III</v>
      </c>
      <c r="AL3899" s="5" t="str">
        <f t="shared" si="1094"/>
        <v>2UTARA</v>
      </c>
      <c r="AM3899" s="5" t="str">
        <f t="shared" si="1095"/>
        <v>1 &gt; 4UTARA10 RODA</v>
      </c>
      <c r="AN3899" s="5" t="str">
        <f t="shared" si="1096"/>
        <v>sulvadlanBMJ III1 &gt; 4UTARA10 RODA</v>
      </c>
      <c r="AO3899" s="5" t="str">
        <f t="shared" si="1097"/>
        <v>sulvadlan1 &gt; 4UTARA10 RODA</v>
      </c>
      <c r="AP3899" s="5" t="str">
        <f t="shared" si="1098"/>
        <v>44207NIGHT</v>
      </c>
    </row>
    <row r="3900" spans="1:42" x14ac:dyDescent="0.3">
      <c r="A3900" s="33">
        <v>1</v>
      </c>
      <c r="B3900" s="33"/>
      <c r="C3900" s="70">
        <v>44207</v>
      </c>
      <c r="D3900" s="71" t="s">
        <v>87</v>
      </c>
      <c r="E3900" s="70">
        <v>44207</v>
      </c>
      <c r="F3900" s="71">
        <v>5170085</v>
      </c>
      <c r="G3900" s="33" t="s">
        <v>20</v>
      </c>
      <c r="H3900" s="33" t="s">
        <v>21</v>
      </c>
      <c r="I3900" s="33" t="s">
        <v>22</v>
      </c>
      <c r="J3900" s="33" t="s">
        <v>23</v>
      </c>
      <c r="K3900" s="63" t="s">
        <v>69</v>
      </c>
      <c r="L3900" s="32" t="str">
        <f t="shared" si="1099"/>
        <v>FM260JD</v>
      </c>
      <c r="M3900" s="32" t="str">
        <f t="shared" si="1100"/>
        <v>BMJ III</v>
      </c>
      <c r="N3900" s="32" t="str">
        <f t="shared" si="1101"/>
        <v>10 RODA</v>
      </c>
      <c r="O3900" s="146">
        <v>0.9177777777777778</v>
      </c>
      <c r="P3900" s="65">
        <v>0.9177777777777778</v>
      </c>
      <c r="Q3900" s="65"/>
      <c r="R3900" s="66">
        <v>4</v>
      </c>
      <c r="S3900" s="66">
        <v>39960</v>
      </c>
      <c r="T3900" s="66">
        <v>14600</v>
      </c>
      <c r="U3900" s="67">
        <f t="shared" si="1093"/>
        <v>25.36</v>
      </c>
      <c r="V3900" s="66">
        <f t="shared" si="1084"/>
        <v>494367.83999999997</v>
      </c>
      <c r="W3900" s="66" t="str">
        <f t="shared" si="1085"/>
        <v>1 &gt; 4</v>
      </c>
      <c r="X3900" s="66">
        <f>A3900+SUMIFS(Presensi!F:F,Presensi!E:E,'Entry Data'!AP3900)</f>
        <v>1</v>
      </c>
      <c r="Y3900" s="66">
        <f>IFERROR(INDEX('Retasi Pricing'!F:F,MATCH('Entry Data'!AM3900,'Retasi Pricing'!E:E,0))*X3900,"")</f>
        <v>25000</v>
      </c>
      <c r="Z3900" s="62" t="s">
        <v>26</v>
      </c>
      <c r="AA3900" s="62" t="s">
        <v>27</v>
      </c>
      <c r="AB3900" s="32"/>
      <c r="AC3900" s="32" t="s">
        <v>206</v>
      </c>
      <c r="AD3900" s="32" t="str">
        <f t="shared" si="1086"/>
        <v/>
      </c>
      <c r="AF3900" s="5" t="str">
        <f t="shared" si="1087"/>
        <v>sulvadlan44207</v>
      </c>
      <c r="AG3900" s="5" t="str">
        <f t="shared" si="1088"/>
        <v>BMJ 05544207UTARANIGHT</v>
      </c>
      <c r="AH3900" s="5" t="str">
        <f t="shared" si="1089"/>
        <v>sulvadlan44207UTARANIGHT</v>
      </c>
      <c r="AI3900" s="5" t="str">
        <f t="shared" si="1090"/>
        <v>BMJ 05544207NIGHT</v>
      </c>
      <c r="AJ3900" s="5" t="str">
        <f t="shared" si="1091"/>
        <v>sulvadlan44207NIGHT</v>
      </c>
      <c r="AK3900" s="5" t="str">
        <f t="shared" si="1092"/>
        <v>sulvadlanBMJ III</v>
      </c>
      <c r="AL3900" s="5" t="str">
        <f t="shared" si="1094"/>
        <v>4UTARA</v>
      </c>
      <c r="AM3900" s="5" t="str">
        <f t="shared" si="1095"/>
        <v>1 &gt; 4UTARA10 RODA</v>
      </c>
      <c r="AN3900" s="5" t="str">
        <f t="shared" si="1096"/>
        <v>sulvadlanBMJ III1 &gt; 4UTARA10 RODA</v>
      </c>
      <c r="AO3900" s="5" t="str">
        <f t="shared" si="1097"/>
        <v>sulvadlan1 &gt; 4UTARA10 RODA</v>
      </c>
      <c r="AP3900" s="5" t="str">
        <f t="shared" si="1098"/>
        <v>44207NIGHT</v>
      </c>
    </row>
    <row r="3901" spans="1:42" x14ac:dyDescent="0.3">
      <c r="A3901" s="33">
        <v>1</v>
      </c>
      <c r="B3901" s="33"/>
      <c r="C3901" s="70">
        <v>44207</v>
      </c>
      <c r="D3901" s="71" t="s">
        <v>87</v>
      </c>
      <c r="E3901" s="70">
        <v>44207</v>
      </c>
      <c r="F3901" s="71">
        <v>5170166</v>
      </c>
      <c r="G3901" s="33" t="s">
        <v>20</v>
      </c>
      <c r="H3901" s="33" t="s">
        <v>21</v>
      </c>
      <c r="I3901" s="33" t="s">
        <v>22</v>
      </c>
      <c r="J3901" s="33" t="s">
        <v>23</v>
      </c>
      <c r="K3901" s="63" t="s">
        <v>69</v>
      </c>
      <c r="L3901" s="32" t="str">
        <f t="shared" si="1099"/>
        <v>FM260JD</v>
      </c>
      <c r="M3901" s="32" t="str">
        <f t="shared" si="1100"/>
        <v>BMJ III</v>
      </c>
      <c r="N3901" s="32" t="str">
        <f t="shared" si="1101"/>
        <v>10 RODA</v>
      </c>
      <c r="O3901" s="146">
        <v>0.98398148148148146</v>
      </c>
      <c r="P3901" s="65">
        <v>0.98398148148148146</v>
      </c>
      <c r="Q3901" s="65"/>
      <c r="R3901" s="66">
        <v>5</v>
      </c>
      <c r="S3901" s="66">
        <v>39200</v>
      </c>
      <c r="T3901" s="66">
        <v>14600</v>
      </c>
      <c r="U3901" s="67">
        <f t="shared" si="1093"/>
        <v>24.6</v>
      </c>
      <c r="V3901" s="66">
        <f t="shared" si="1084"/>
        <v>479552.4</v>
      </c>
      <c r="W3901" s="66" t="str">
        <f t="shared" si="1085"/>
        <v>&gt; 5</v>
      </c>
      <c r="X3901" s="66">
        <f>A3901+SUMIFS(Presensi!F:F,Presensi!E:E,'Entry Data'!AP3901)</f>
        <v>1</v>
      </c>
      <c r="Y3901" s="66">
        <f>IFERROR(INDEX('Retasi Pricing'!F:F,MATCH('Entry Data'!AM3901,'Retasi Pricing'!E:E,0))*X3901,"")</f>
        <v>27650</v>
      </c>
      <c r="Z3901" s="62" t="s">
        <v>26</v>
      </c>
      <c r="AA3901" s="62" t="s">
        <v>27</v>
      </c>
      <c r="AB3901" s="32"/>
      <c r="AC3901" s="32" t="s">
        <v>206</v>
      </c>
      <c r="AD3901" s="32" t="str">
        <f t="shared" si="1086"/>
        <v/>
      </c>
      <c r="AF3901" s="5" t="str">
        <f t="shared" si="1087"/>
        <v>sulvadlan44207</v>
      </c>
      <c r="AG3901" s="5" t="str">
        <f t="shared" si="1088"/>
        <v>BMJ 05544207UTARANIGHT</v>
      </c>
      <c r="AH3901" s="5" t="str">
        <f t="shared" si="1089"/>
        <v>sulvadlan44207UTARANIGHT</v>
      </c>
      <c r="AI3901" s="5" t="str">
        <f t="shared" si="1090"/>
        <v>BMJ 05544207NIGHT</v>
      </c>
      <c r="AJ3901" s="5" t="str">
        <f t="shared" si="1091"/>
        <v>sulvadlan44207NIGHT</v>
      </c>
      <c r="AK3901" s="5" t="str">
        <f t="shared" si="1092"/>
        <v>sulvadlanBMJ III</v>
      </c>
      <c r="AL3901" s="5" t="str">
        <f t="shared" si="1094"/>
        <v>5UTARA</v>
      </c>
      <c r="AM3901" s="5" t="str">
        <f t="shared" si="1095"/>
        <v>&gt; 5UTARA10 RODA</v>
      </c>
      <c r="AN3901" s="5" t="str">
        <f t="shared" si="1096"/>
        <v>sulvadlanBMJ III&gt; 5UTARA10 RODA</v>
      </c>
      <c r="AO3901" s="5" t="str">
        <f t="shared" si="1097"/>
        <v>sulvadlan&gt; 5UTARA10 RODA</v>
      </c>
      <c r="AP3901" s="5" t="str">
        <f t="shared" si="1098"/>
        <v>44207NIGHT</v>
      </c>
    </row>
    <row r="3902" spans="1:42" x14ac:dyDescent="0.3">
      <c r="A3902" s="33">
        <v>1</v>
      </c>
      <c r="B3902" s="33"/>
      <c r="C3902" s="70">
        <v>44207</v>
      </c>
      <c r="D3902" s="71" t="s">
        <v>87</v>
      </c>
      <c r="E3902" s="70">
        <v>44208</v>
      </c>
      <c r="F3902" s="71">
        <v>5170192</v>
      </c>
      <c r="G3902" s="33" t="s">
        <v>20</v>
      </c>
      <c r="H3902" s="33" t="s">
        <v>21</v>
      </c>
      <c r="I3902" s="33" t="s">
        <v>22</v>
      </c>
      <c r="J3902" s="33" t="s">
        <v>23</v>
      </c>
      <c r="K3902" s="63" t="s">
        <v>71</v>
      </c>
      <c r="L3902" s="32" t="str">
        <f t="shared" si="1099"/>
        <v>FM260JD</v>
      </c>
      <c r="M3902" s="32" t="str">
        <f t="shared" si="1100"/>
        <v>BMJ III</v>
      </c>
      <c r="N3902" s="32" t="str">
        <f t="shared" si="1101"/>
        <v>10 RODA</v>
      </c>
      <c r="O3902" s="146">
        <v>4.2708333333333339E-3</v>
      </c>
      <c r="P3902" s="65">
        <v>4.2708333333333339E-3</v>
      </c>
      <c r="Q3902" s="65"/>
      <c r="R3902" s="66">
        <v>2</v>
      </c>
      <c r="S3902" s="66">
        <v>39700</v>
      </c>
      <c r="T3902" s="66">
        <v>14820</v>
      </c>
      <c r="U3902" s="67">
        <f t="shared" si="1093"/>
        <v>24.88</v>
      </c>
      <c r="V3902" s="66">
        <f t="shared" si="1084"/>
        <v>485010.72000000003</v>
      </c>
      <c r="W3902" s="66" t="str">
        <f t="shared" si="1085"/>
        <v>1 &gt; 4</v>
      </c>
      <c r="X3902" s="66">
        <f>A3902+SUMIFS(Presensi!F:F,Presensi!E:E,'Entry Data'!AP3902)</f>
        <v>1</v>
      </c>
      <c r="Y3902" s="66">
        <f>IFERROR(INDEX('Retasi Pricing'!F:F,MATCH('Entry Data'!AM3902,'Retasi Pricing'!E:E,0))*X3902,"")</f>
        <v>25000</v>
      </c>
      <c r="Z3902" s="62" t="s">
        <v>26</v>
      </c>
      <c r="AA3902" s="62" t="s">
        <v>27</v>
      </c>
      <c r="AB3902" s="32"/>
      <c r="AC3902" s="32" t="s">
        <v>194</v>
      </c>
      <c r="AD3902" s="32" t="str">
        <f t="shared" si="1086"/>
        <v/>
      </c>
      <c r="AF3902" s="5" t="str">
        <f t="shared" si="1087"/>
        <v>abdul karim44207</v>
      </c>
      <c r="AG3902" s="5" t="str">
        <f t="shared" si="1088"/>
        <v>BMJ 05644207UTARANIGHT</v>
      </c>
      <c r="AH3902" s="5" t="str">
        <f t="shared" si="1089"/>
        <v>abdul karim44207UTARANIGHT</v>
      </c>
      <c r="AI3902" s="5" t="str">
        <f t="shared" si="1090"/>
        <v>BMJ 05644207NIGHT</v>
      </c>
      <c r="AJ3902" s="5" t="str">
        <f t="shared" si="1091"/>
        <v>abdul karim44207NIGHT</v>
      </c>
      <c r="AK3902" s="5" t="str">
        <f t="shared" si="1092"/>
        <v>abdul karimBMJ III</v>
      </c>
      <c r="AL3902" s="5" t="str">
        <f t="shared" si="1094"/>
        <v>2UTARA</v>
      </c>
      <c r="AM3902" s="5" t="str">
        <f t="shared" si="1095"/>
        <v>1 &gt; 4UTARA10 RODA</v>
      </c>
      <c r="AN3902" s="5" t="str">
        <f t="shared" si="1096"/>
        <v>abdul karimBMJ III1 &gt; 4UTARA10 RODA</v>
      </c>
      <c r="AO3902" s="5" t="str">
        <f t="shared" si="1097"/>
        <v>abdul karim1 &gt; 4UTARA10 RODA</v>
      </c>
      <c r="AP3902" s="5" t="str">
        <f t="shared" si="1098"/>
        <v>44207NIGHT</v>
      </c>
    </row>
    <row r="3903" spans="1:42" x14ac:dyDescent="0.3">
      <c r="A3903" s="33">
        <v>1</v>
      </c>
      <c r="B3903" s="33"/>
      <c r="C3903" s="70">
        <v>44207</v>
      </c>
      <c r="D3903" s="71" t="s">
        <v>87</v>
      </c>
      <c r="E3903" s="70">
        <v>44208</v>
      </c>
      <c r="F3903" s="71">
        <v>5170255</v>
      </c>
      <c r="G3903" s="33" t="s">
        <v>20</v>
      </c>
      <c r="H3903" s="33" t="s">
        <v>21</v>
      </c>
      <c r="I3903" s="33" t="s">
        <v>22</v>
      </c>
      <c r="J3903" s="33" t="s">
        <v>23</v>
      </c>
      <c r="K3903" s="63" t="s">
        <v>71</v>
      </c>
      <c r="L3903" s="32" t="str">
        <f t="shared" si="1099"/>
        <v>FM260JD</v>
      </c>
      <c r="M3903" s="32" t="str">
        <f t="shared" si="1100"/>
        <v>BMJ III</v>
      </c>
      <c r="N3903" s="32" t="str">
        <f t="shared" si="1101"/>
        <v>10 RODA</v>
      </c>
      <c r="O3903" s="146">
        <v>8.5717592592592595E-2</v>
      </c>
      <c r="P3903" s="65">
        <v>8.5717592592592595E-2</v>
      </c>
      <c r="Q3903" s="65"/>
      <c r="R3903" s="66">
        <v>3</v>
      </c>
      <c r="S3903" s="66">
        <v>39240</v>
      </c>
      <c r="T3903" s="66">
        <v>14820</v>
      </c>
      <c r="U3903" s="67">
        <f t="shared" si="1093"/>
        <v>24.42</v>
      </c>
      <c r="V3903" s="66">
        <f t="shared" si="1084"/>
        <v>476043.48000000004</v>
      </c>
      <c r="W3903" s="66" t="str">
        <f t="shared" si="1085"/>
        <v>1 &gt; 4</v>
      </c>
      <c r="X3903" s="66">
        <f>A3903+SUMIFS(Presensi!F:F,Presensi!E:E,'Entry Data'!AP3903)</f>
        <v>1</v>
      </c>
      <c r="Y3903" s="66">
        <f>IFERROR(INDEX('Retasi Pricing'!F:F,MATCH('Entry Data'!AM3903,'Retasi Pricing'!E:E,0))*X3903,"")</f>
        <v>25000</v>
      </c>
      <c r="Z3903" s="62" t="s">
        <v>26</v>
      </c>
      <c r="AA3903" s="62" t="s">
        <v>27</v>
      </c>
      <c r="AB3903" s="32"/>
      <c r="AC3903" s="32" t="s">
        <v>194</v>
      </c>
      <c r="AD3903" s="32" t="str">
        <f t="shared" si="1086"/>
        <v/>
      </c>
      <c r="AF3903" s="5" t="str">
        <f t="shared" si="1087"/>
        <v>abdul karim44207</v>
      </c>
      <c r="AG3903" s="5" t="str">
        <f t="shared" si="1088"/>
        <v>BMJ 05644207UTARANIGHT</v>
      </c>
      <c r="AH3903" s="5" t="str">
        <f t="shared" si="1089"/>
        <v>abdul karim44207UTARANIGHT</v>
      </c>
      <c r="AI3903" s="5" t="str">
        <f t="shared" si="1090"/>
        <v>BMJ 05644207NIGHT</v>
      </c>
      <c r="AJ3903" s="5" t="str">
        <f t="shared" si="1091"/>
        <v>abdul karim44207NIGHT</v>
      </c>
      <c r="AK3903" s="5" t="str">
        <f t="shared" si="1092"/>
        <v>abdul karimBMJ III</v>
      </c>
      <c r="AL3903" s="5" t="str">
        <f t="shared" si="1094"/>
        <v>3UTARA</v>
      </c>
      <c r="AM3903" s="5" t="str">
        <f t="shared" si="1095"/>
        <v>1 &gt; 4UTARA10 RODA</v>
      </c>
      <c r="AN3903" s="5" t="str">
        <f t="shared" si="1096"/>
        <v>abdul karimBMJ III1 &gt; 4UTARA10 RODA</v>
      </c>
      <c r="AO3903" s="5" t="str">
        <f t="shared" si="1097"/>
        <v>abdul karim1 &gt; 4UTARA10 RODA</v>
      </c>
      <c r="AP3903" s="5" t="str">
        <f t="shared" si="1098"/>
        <v>44207NIGHT</v>
      </c>
    </row>
    <row r="3904" spans="1:42" x14ac:dyDescent="0.3">
      <c r="A3904" s="33">
        <v>1</v>
      </c>
      <c r="B3904" s="33"/>
      <c r="C3904" s="70">
        <v>44207</v>
      </c>
      <c r="D3904" s="71" t="s">
        <v>87</v>
      </c>
      <c r="E3904" s="70">
        <v>44208</v>
      </c>
      <c r="F3904" s="71">
        <v>5170318</v>
      </c>
      <c r="G3904" s="33" t="s">
        <v>20</v>
      </c>
      <c r="H3904" s="33" t="s">
        <v>21</v>
      </c>
      <c r="I3904" s="33" t="s">
        <v>51</v>
      </c>
      <c r="J3904" s="33" t="s">
        <v>46</v>
      </c>
      <c r="K3904" s="63" t="s">
        <v>71</v>
      </c>
      <c r="L3904" s="32" t="str">
        <f t="shared" si="1099"/>
        <v>FM260JD</v>
      </c>
      <c r="M3904" s="32" t="str">
        <f t="shared" si="1100"/>
        <v>BMJ III</v>
      </c>
      <c r="N3904" s="32" t="str">
        <f t="shared" si="1101"/>
        <v>10 RODA</v>
      </c>
      <c r="O3904" s="146">
        <v>0.15366898148148148</v>
      </c>
      <c r="P3904" s="65">
        <v>0.15366898148148148</v>
      </c>
      <c r="Q3904" s="65"/>
      <c r="R3904" s="66">
        <v>4</v>
      </c>
      <c r="S3904" s="66">
        <v>39040</v>
      </c>
      <c r="T3904" s="66">
        <v>14820</v>
      </c>
      <c r="U3904" s="67">
        <f t="shared" si="1093"/>
        <v>24.22</v>
      </c>
      <c r="V3904" s="66">
        <f t="shared" si="1084"/>
        <v>472144.68</v>
      </c>
      <c r="W3904" s="66" t="str">
        <f t="shared" si="1085"/>
        <v>1 &gt; 4</v>
      </c>
      <c r="X3904" s="66">
        <f>A3904+SUMIFS(Presensi!F:F,Presensi!E:E,'Entry Data'!AP3904)</f>
        <v>1</v>
      </c>
      <c r="Y3904" s="66">
        <f>IFERROR(INDEX('Retasi Pricing'!F:F,MATCH('Entry Data'!AM3904,'Retasi Pricing'!E:E,0))*X3904,"")</f>
        <v>25000</v>
      </c>
      <c r="Z3904" s="62" t="s">
        <v>26</v>
      </c>
      <c r="AA3904" s="62" t="s">
        <v>27</v>
      </c>
      <c r="AB3904" s="32"/>
      <c r="AC3904" s="32" t="s">
        <v>194</v>
      </c>
      <c r="AD3904" s="32" t="str">
        <f t="shared" si="1086"/>
        <v/>
      </c>
      <c r="AF3904" s="5" t="str">
        <f t="shared" si="1087"/>
        <v>abdul karim44207</v>
      </c>
      <c r="AG3904" s="5" t="str">
        <f t="shared" si="1088"/>
        <v>BMJ 05644207UTARANIGHT</v>
      </c>
      <c r="AH3904" s="5" t="str">
        <f t="shared" si="1089"/>
        <v>abdul karim44207UTARANIGHT</v>
      </c>
      <c r="AI3904" s="5" t="str">
        <f t="shared" si="1090"/>
        <v>BMJ 05644207NIGHT</v>
      </c>
      <c r="AJ3904" s="5" t="str">
        <f t="shared" si="1091"/>
        <v>abdul karim44207NIGHT</v>
      </c>
      <c r="AK3904" s="5" t="str">
        <f t="shared" si="1092"/>
        <v>abdul karimBMJ III</v>
      </c>
      <c r="AL3904" s="5" t="str">
        <f t="shared" si="1094"/>
        <v>4UTARA</v>
      </c>
      <c r="AM3904" s="5" t="str">
        <f t="shared" si="1095"/>
        <v>1 &gt; 4UTARA10 RODA</v>
      </c>
      <c r="AN3904" s="5" t="str">
        <f t="shared" si="1096"/>
        <v>abdul karimBMJ III1 &gt; 4UTARA10 RODA</v>
      </c>
      <c r="AO3904" s="5" t="str">
        <f t="shared" si="1097"/>
        <v>abdul karim1 &gt; 4UTARA10 RODA</v>
      </c>
      <c r="AP3904" s="5" t="str">
        <f t="shared" si="1098"/>
        <v>44207NIGHT</v>
      </c>
    </row>
    <row r="3905" spans="1:42" x14ac:dyDescent="0.3">
      <c r="A3905" s="33">
        <v>1</v>
      </c>
      <c r="B3905" s="33"/>
      <c r="C3905" s="70">
        <v>44207</v>
      </c>
      <c r="D3905" s="71" t="s">
        <v>87</v>
      </c>
      <c r="E3905" s="70">
        <v>44207</v>
      </c>
      <c r="F3905" s="71">
        <v>5169988</v>
      </c>
      <c r="G3905" s="33" t="s">
        <v>20</v>
      </c>
      <c r="H3905" s="33" t="s">
        <v>21</v>
      </c>
      <c r="I3905" s="33" t="s">
        <v>22</v>
      </c>
      <c r="J3905" s="33" t="s">
        <v>23</v>
      </c>
      <c r="K3905" s="63" t="s">
        <v>71</v>
      </c>
      <c r="L3905" s="32" t="str">
        <f t="shared" si="1099"/>
        <v>FM260JD</v>
      </c>
      <c r="M3905" s="32" t="str">
        <f t="shared" si="1100"/>
        <v>BMJ III</v>
      </c>
      <c r="N3905" s="32" t="str">
        <f t="shared" si="1101"/>
        <v>10 RODA</v>
      </c>
      <c r="O3905" s="146">
        <v>0.83343750000000005</v>
      </c>
      <c r="P3905" s="65">
        <v>0.85391203703703711</v>
      </c>
      <c r="Q3905" s="65"/>
      <c r="R3905" s="66">
        <v>1</v>
      </c>
      <c r="S3905" s="66">
        <v>39220</v>
      </c>
      <c r="T3905" s="66">
        <v>14820</v>
      </c>
      <c r="U3905" s="67">
        <f t="shared" si="1093"/>
        <v>24.4</v>
      </c>
      <c r="V3905" s="66">
        <f t="shared" si="1084"/>
        <v>475653.6</v>
      </c>
      <c r="W3905" s="66" t="str">
        <f t="shared" si="1085"/>
        <v>1 &gt; 4</v>
      </c>
      <c r="X3905" s="66">
        <f>A3905+SUMIFS(Presensi!F:F,Presensi!E:E,'Entry Data'!AP3905)</f>
        <v>1</v>
      </c>
      <c r="Y3905" s="66">
        <f>IFERROR(INDEX('Retasi Pricing'!F:F,MATCH('Entry Data'!AM3905,'Retasi Pricing'!E:E,0))*X3905,"")</f>
        <v>25000</v>
      </c>
      <c r="Z3905" s="62" t="s">
        <v>26</v>
      </c>
      <c r="AA3905" s="62" t="s">
        <v>27</v>
      </c>
      <c r="AB3905" s="32"/>
      <c r="AC3905" s="32" t="s">
        <v>194</v>
      </c>
      <c r="AD3905" s="32" t="str">
        <f t="shared" si="1086"/>
        <v/>
      </c>
      <c r="AF3905" s="5" t="str">
        <f t="shared" si="1087"/>
        <v>abdul karim44207</v>
      </c>
      <c r="AG3905" s="5" t="str">
        <f t="shared" si="1088"/>
        <v>BMJ 05644207UTARANIGHT</v>
      </c>
      <c r="AH3905" s="5" t="str">
        <f t="shared" si="1089"/>
        <v>abdul karim44207UTARANIGHT</v>
      </c>
      <c r="AI3905" s="5" t="str">
        <f t="shared" si="1090"/>
        <v>BMJ 05644207NIGHT</v>
      </c>
      <c r="AJ3905" s="5" t="str">
        <f t="shared" si="1091"/>
        <v>abdul karim44207NIGHT</v>
      </c>
      <c r="AK3905" s="5" t="str">
        <f t="shared" si="1092"/>
        <v>abdul karimBMJ III</v>
      </c>
      <c r="AL3905" s="5" t="str">
        <f t="shared" si="1094"/>
        <v>1UTARA</v>
      </c>
      <c r="AM3905" s="5" t="str">
        <f t="shared" si="1095"/>
        <v>1 &gt; 4UTARA10 RODA</v>
      </c>
      <c r="AN3905" s="5" t="str">
        <f t="shared" si="1096"/>
        <v>abdul karimBMJ III1 &gt; 4UTARA10 RODA</v>
      </c>
      <c r="AO3905" s="5" t="str">
        <f t="shared" si="1097"/>
        <v>abdul karim1 &gt; 4UTARA10 RODA</v>
      </c>
      <c r="AP3905" s="5" t="str">
        <f t="shared" si="1098"/>
        <v>44207NIGHT</v>
      </c>
    </row>
    <row r="3906" spans="1:42" x14ac:dyDescent="0.3">
      <c r="A3906" s="33">
        <v>1</v>
      </c>
      <c r="B3906" s="33"/>
      <c r="C3906" s="70">
        <v>44207</v>
      </c>
      <c r="D3906" s="71" t="s">
        <v>87</v>
      </c>
      <c r="E3906" s="70">
        <v>44208</v>
      </c>
      <c r="F3906" s="71">
        <v>5170250</v>
      </c>
      <c r="G3906" s="33" t="s">
        <v>20</v>
      </c>
      <c r="H3906" s="33" t="s">
        <v>21</v>
      </c>
      <c r="I3906" s="33" t="s">
        <v>22</v>
      </c>
      <c r="J3906" s="33" t="s">
        <v>23</v>
      </c>
      <c r="K3906" s="63" t="s">
        <v>73</v>
      </c>
      <c r="L3906" s="32" t="str">
        <f t="shared" si="1099"/>
        <v>FM260JD</v>
      </c>
      <c r="M3906" s="32" t="str">
        <f t="shared" si="1100"/>
        <v>BMJ</v>
      </c>
      <c r="N3906" s="32" t="str">
        <f t="shared" si="1101"/>
        <v>10 RODA</v>
      </c>
      <c r="O3906" s="146">
        <v>8.4479166666666661E-2</v>
      </c>
      <c r="P3906" s="65">
        <v>9.0613425925925917E-2</v>
      </c>
      <c r="Q3906" s="65"/>
      <c r="R3906" s="66">
        <v>1</v>
      </c>
      <c r="S3906" s="66">
        <v>39640</v>
      </c>
      <c r="T3906" s="66">
        <v>14480</v>
      </c>
      <c r="U3906" s="67">
        <f t="shared" si="1093"/>
        <v>25.16</v>
      </c>
      <c r="V3906" s="66">
        <f t="shared" si="1084"/>
        <v>490469.04000000004</v>
      </c>
      <c r="W3906" s="66" t="str">
        <f t="shared" si="1085"/>
        <v>1 &gt; 4</v>
      </c>
      <c r="X3906" s="66">
        <f>A3906+SUMIFS(Presensi!F:F,Presensi!E:E,'Entry Data'!AP3906)</f>
        <v>1</v>
      </c>
      <c r="Y3906" s="66">
        <f>IFERROR(INDEX('Retasi Pricing'!F:F,MATCH('Entry Data'!AM3906,'Retasi Pricing'!E:E,0))*X3906,"")</f>
        <v>25000</v>
      </c>
      <c r="Z3906" s="62" t="s">
        <v>26</v>
      </c>
      <c r="AA3906" s="62" t="s">
        <v>27</v>
      </c>
      <c r="AB3906" s="32"/>
      <c r="AC3906" s="32" t="s">
        <v>267</v>
      </c>
      <c r="AD3906" s="32" t="str">
        <f t="shared" si="1086"/>
        <v/>
      </c>
      <c r="AF3906" s="5" t="str">
        <f t="shared" si="1087"/>
        <v>Slamet Haryanto44207</v>
      </c>
      <c r="AG3906" s="5" t="str">
        <f t="shared" si="1088"/>
        <v>BMJ 06544207UTARANIGHT</v>
      </c>
      <c r="AH3906" s="5" t="str">
        <f t="shared" si="1089"/>
        <v>Slamet Haryanto44207UTARANIGHT</v>
      </c>
      <c r="AI3906" s="5" t="str">
        <f t="shared" si="1090"/>
        <v>BMJ 06544207NIGHT</v>
      </c>
      <c r="AJ3906" s="5" t="str">
        <f t="shared" si="1091"/>
        <v>Slamet Haryanto44207NIGHT</v>
      </c>
      <c r="AK3906" s="5" t="str">
        <f t="shared" si="1092"/>
        <v>Slamet HaryantoBMJ</v>
      </c>
      <c r="AL3906" s="5" t="str">
        <f t="shared" si="1094"/>
        <v>1UTARA</v>
      </c>
      <c r="AM3906" s="5" t="str">
        <f t="shared" si="1095"/>
        <v>1 &gt; 4UTARA10 RODA</v>
      </c>
      <c r="AN3906" s="5" t="str">
        <f t="shared" si="1096"/>
        <v>Slamet HaryantoBMJ1 &gt; 4UTARA10 RODA</v>
      </c>
      <c r="AO3906" s="5" t="str">
        <f t="shared" si="1097"/>
        <v>Slamet Haryanto1 &gt; 4UTARA10 RODA</v>
      </c>
      <c r="AP3906" s="5" t="str">
        <f t="shared" si="1098"/>
        <v>44207NIGHT</v>
      </c>
    </row>
    <row r="3907" spans="1:42" x14ac:dyDescent="0.3">
      <c r="A3907" s="33">
        <v>1</v>
      </c>
      <c r="B3907" s="33"/>
      <c r="C3907" s="70">
        <v>44207</v>
      </c>
      <c r="D3907" s="71" t="s">
        <v>87</v>
      </c>
      <c r="E3907" s="70">
        <v>44208</v>
      </c>
      <c r="F3907" s="71">
        <v>5170352</v>
      </c>
      <c r="G3907" s="33" t="s">
        <v>20</v>
      </c>
      <c r="H3907" s="33" t="s">
        <v>21</v>
      </c>
      <c r="I3907" s="33" t="s">
        <v>51</v>
      </c>
      <c r="J3907" s="33" t="s">
        <v>46</v>
      </c>
      <c r="K3907" s="63" t="s">
        <v>73</v>
      </c>
      <c r="L3907" s="32" t="str">
        <f t="shared" si="1099"/>
        <v>FM260JD</v>
      </c>
      <c r="M3907" s="32" t="str">
        <f t="shared" si="1100"/>
        <v>BMJ</v>
      </c>
      <c r="N3907" s="32" t="str">
        <f t="shared" si="1101"/>
        <v>10 RODA</v>
      </c>
      <c r="O3907" s="146">
        <v>0.18160879629629631</v>
      </c>
      <c r="P3907" s="65">
        <v>0.18160879629629631</v>
      </c>
      <c r="Q3907" s="65"/>
      <c r="R3907" s="66">
        <v>2</v>
      </c>
      <c r="S3907" s="66">
        <v>39780</v>
      </c>
      <c r="T3907" s="66">
        <v>14480</v>
      </c>
      <c r="U3907" s="67">
        <f t="shared" si="1093"/>
        <v>25.3</v>
      </c>
      <c r="V3907" s="66">
        <f t="shared" si="1084"/>
        <v>493198.20000000007</v>
      </c>
      <c r="W3907" s="66" t="str">
        <f t="shared" si="1085"/>
        <v>1 &gt; 4</v>
      </c>
      <c r="X3907" s="66">
        <f>A3907+SUMIFS(Presensi!F:F,Presensi!E:E,'Entry Data'!AP3907)</f>
        <v>1</v>
      </c>
      <c r="Y3907" s="66">
        <f>IFERROR(INDEX('Retasi Pricing'!F:F,MATCH('Entry Data'!AM3907,'Retasi Pricing'!E:E,0))*X3907,"")</f>
        <v>25000</v>
      </c>
      <c r="Z3907" s="62" t="s">
        <v>26</v>
      </c>
      <c r="AA3907" s="62" t="s">
        <v>27</v>
      </c>
      <c r="AB3907" s="32"/>
      <c r="AC3907" s="32" t="s">
        <v>267</v>
      </c>
      <c r="AD3907" s="32" t="str">
        <f t="shared" si="1086"/>
        <v/>
      </c>
      <c r="AF3907" s="5" t="str">
        <f t="shared" si="1087"/>
        <v>Slamet Haryanto44207</v>
      </c>
      <c r="AG3907" s="5" t="str">
        <f t="shared" si="1088"/>
        <v>BMJ 06544207UTARANIGHT</v>
      </c>
      <c r="AH3907" s="5" t="str">
        <f t="shared" si="1089"/>
        <v>Slamet Haryanto44207UTARANIGHT</v>
      </c>
      <c r="AI3907" s="5" t="str">
        <f t="shared" si="1090"/>
        <v>BMJ 06544207NIGHT</v>
      </c>
      <c r="AJ3907" s="5" t="str">
        <f t="shared" si="1091"/>
        <v>Slamet Haryanto44207NIGHT</v>
      </c>
      <c r="AK3907" s="5" t="str">
        <f t="shared" si="1092"/>
        <v>Slamet HaryantoBMJ</v>
      </c>
      <c r="AL3907" s="5" t="str">
        <f t="shared" si="1094"/>
        <v>2UTARA</v>
      </c>
      <c r="AM3907" s="5" t="str">
        <f t="shared" si="1095"/>
        <v>1 &gt; 4UTARA10 RODA</v>
      </c>
      <c r="AN3907" s="5" t="str">
        <f t="shared" si="1096"/>
        <v>Slamet HaryantoBMJ1 &gt; 4UTARA10 RODA</v>
      </c>
      <c r="AO3907" s="5" t="str">
        <f t="shared" si="1097"/>
        <v>Slamet Haryanto1 &gt; 4UTARA10 RODA</v>
      </c>
      <c r="AP3907" s="5" t="str">
        <f t="shared" si="1098"/>
        <v>44207NIGHT</v>
      </c>
    </row>
    <row r="3908" spans="1:42" x14ac:dyDescent="0.3">
      <c r="A3908" s="33">
        <v>1</v>
      </c>
      <c r="B3908" s="33"/>
      <c r="C3908" s="70">
        <v>44207</v>
      </c>
      <c r="D3908" s="71" t="s">
        <v>87</v>
      </c>
      <c r="E3908" s="70">
        <v>44208</v>
      </c>
      <c r="F3908" s="71">
        <v>5170421</v>
      </c>
      <c r="G3908" s="33" t="s">
        <v>20</v>
      </c>
      <c r="H3908" s="33" t="s">
        <v>21</v>
      </c>
      <c r="I3908" s="33" t="s">
        <v>51</v>
      </c>
      <c r="J3908" s="33" t="s">
        <v>46</v>
      </c>
      <c r="K3908" s="63" t="s">
        <v>73</v>
      </c>
      <c r="L3908" s="32" t="str">
        <f t="shared" si="1099"/>
        <v>FM260JD</v>
      </c>
      <c r="M3908" s="32" t="str">
        <f t="shared" si="1100"/>
        <v>BMJ</v>
      </c>
      <c r="N3908" s="32" t="str">
        <f t="shared" si="1101"/>
        <v>10 RODA</v>
      </c>
      <c r="O3908" s="146">
        <v>0.25465277777777778</v>
      </c>
      <c r="P3908" s="65">
        <v>0.25465277777777778</v>
      </c>
      <c r="Q3908" s="65"/>
      <c r="R3908" s="66">
        <v>3</v>
      </c>
      <c r="S3908" s="66">
        <v>38260</v>
      </c>
      <c r="T3908" s="66">
        <v>14480</v>
      </c>
      <c r="U3908" s="67">
        <f t="shared" si="1093"/>
        <v>23.78</v>
      </c>
      <c r="V3908" s="66">
        <f t="shared" si="1084"/>
        <v>463567.32</v>
      </c>
      <c r="W3908" s="66" t="str">
        <f t="shared" si="1085"/>
        <v>1 &gt; 4</v>
      </c>
      <c r="X3908" s="66">
        <f>A3908+SUMIFS(Presensi!F:F,Presensi!E:E,'Entry Data'!AP3908)</f>
        <v>1</v>
      </c>
      <c r="Y3908" s="66">
        <f>IFERROR(INDEX('Retasi Pricing'!F:F,MATCH('Entry Data'!AM3908,'Retasi Pricing'!E:E,0))*X3908,"")</f>
        <v>25000</v>
      </c>
      <c r="Z3908" s="62" t="s">
        <v>26</v>
      </c>
      <c r="AA3908" s="62" t="s">
        <v>27</v>
      </c>
      <c r="AB3908" s="32"/>
      <c r="AC3908" s="32" t="s">
        <v>267</v>
      </c>
      <c r="AD3908" s="32" t="str">
        <f t="shared" si="1086"/>
        <v/>
      </c>
      <c r="AF3908" s="5" t="str">
        <f t="shared" si="1087"/>
        <v>Slamet Haryanto44207</v>
      </c>
      <c r="AG3908" s="5" t="str">
        <f t="shared" si="1088"/>
        <v>BMJ 06544207UTARANIGHT</v>
      </c>
      <c r="AH3908" s="5" t="str">
        <f t="shared" si="1089"/>
        <v>Slamet Haryanto44207UTARANIGHT</v>
      </c>
      <c r="AI3908" s="5" t="str">
        <f t="shared" si="1090"/>
        <v>BMJ 06544207NIGHT</v>
      </c>
      <c r="AJ3908" s="5" t="str">
        <f t="shared" si="1091"/>
        <v>Slamet Haryanto44207NIGHT</v>
      </c>
      <c r="AK3908" s="5" t="str">
        <f t="shared" si="1092"/>
        <v>Slamet HaryantoBMJ</v>
      </c>
      <c r="AL3908" s="5" t="str">
        <f t="shared" si="1094"/>
        <v>3UTARA</v>
      </c>
      <c r="AM3908" s="5" t="str">
        <f t="shared" si="1095"/>
        <v>1 &gt; 4UTARA10 RODA</v>
      </c>
      <c r="AN3908" s="5" t="str">
        <f t="shared" si="1096"/>
        <v>Slamet HaryantoBMJ1 &gt; 4UTARA10 RODA</v>
      </c>
      <c r="AO3908" s="5" t="str">
        <f t="shared" si="1097"/>
        <v>Slamet Haryanto1 &gt; 4UTARA10 RODA</v>
      </c>
      <c r="AP3908" s="5" t="str">
        <f t="shared" si="1098"/>
        <v>44207NIGHT</v>
      </c>
    </row>
    <row r="3909" spans="1:42" x14ac:dyDescent="0.3">
      <c r="A3909" s="33">
        <v>1</v>
      </c>
      <c r="B3909" s="33"/>
      <c r="C3909" s="70">
        <v>44207</v>
      </c>
      <c r="D3909" s="71" t="s">
        <v>87</v>
      </c>
      <c r="E3909" s="70">
        <v>44208</v>
      </c>
      <c r="F3909" s="71">
        <v>5170290</v>
      </c>
      <c r="G3909" s="33" t="s">
        <v>20</v>
      </c>
      <c r="H3909" s="33" t="s">
        <v>21</v>
      </c>
      <c r="I3909" s="33" t="s">
        <v>22</v>
      </c>
      <c r="J3909" s="33" t="s">
        <v>23</v>
      </c>
      <c r="K3909" s="63" t="s">
        <v>75</v>
      </c>
      <c r="L3909" s="32" t="str">
        <f t="shared" si="1099"/>
        <v>FM260JD</v>
      </c>
      <c r="M3909" s="32" t="str">
        <f t="shared" si="1100"/>
        <v>BMJ</v>
      </c>
      <c r="N3909" s="32" t="str">
        <f t="shared" si="1101"/>
        <v>10 RODA</v>
      </c>
      <c r="O3909" s="146">
        <v>0.11537037037037036</v>
      </c>
      <c r="P3909" s="65">
        <v>0.11537037037037036</v>
      </c>
      <c r="Q3909" s="65"/>
      <c r="R3909" s="66">
        <v>4</v>
      </c>
      <c r="S3909" s="66">
        <v>40140</v>
      </c>
      <c r="T3909" s="66">
        <v>14760</v>
      </c>
      <c r="U3909" s="67">
        <f t="shared" si="1093"/>
        <v>25.38</v>
      </c>
      <c r="V3909" s="66">
        <f t="shared" si="1084"/>
        <v>494757.72000000003</v>
      </c>
      <c r="W3909" s="66" t="str">
        <f t="shared" si="1085"/>
        <v>1 &gt; 4</v>
      </c>
      <c r="X3909" s="66">
        <f>A3909+SUMIFS(Presensi!F:F,Presensi!E:E,'Entry Data'!AP3909)</f>
        <v>1</v>
      </c>
      <c r="Y3909" s="66">
        <f>IFERROR(INDEX('Retasi Pricing'!F:F,MATCH('Entry Data'!AM3909,'Retasi Pricing'!E:E,0))*X3909,"")</f>
        <v>25000</v>
      </c>
      <c r="Z3909" s="62" t="s">
        <v>26</v>
      </c>
      <c r="AA3909" s="62" t="s">
        <v>27</v>
      </c>
      <c r="AB3909" s="32"/>
      <c r="AC3909" s="32" t="s">
        <v>191</v>
      </c>
      <c r="AD3909" s="32" t="str">
        <f t="shared" si="1086"/>
        <v/>
      </c>
      <c r="AF3909" s="5" t="str">
        <f t="shared" si="1087"/>
        <v>ahmad asfuri44207</v>
      </c>
      <c r="AG3909" s="5" t="str">
        <f t="shared" si="1088"/>
        <v>BMJ 06744207UTARANIGHT</v>
      </c>
      <c r="AH3909" s="5" t="str">
        <f t="shared" si="1089"/>
        <v>ahmad asfuri44207UTARANIGHT</v>
      </c>
      <c r="AI3909" s="5" t="str">
        <f t="shared" si="1090"/>
        <v>BMJ 06744207NIGHT</v>
      </c>
      <c r="AJ3909" s="5" t="str">
        <f t="shared" si="1091"/>
        <v>ahmad asfuri44207NIGHT</v>
      </c>
      <c r="AK3909" s="5" t="str">
        <f t="shared" si="1092"/>
        <v>ahmad asfuriBMJ</v>
      </c>
      <c r="AL3909" s="5" t="str">
        <f t="shared" si="1094"/>
        <v>4UTARA</v>
      </c>
      <c r="AM3909" s="5" t="str">
        <f t="shared" si="1095"/>
        <v>1 &gt; 4UTARA10 RODA</v>
      </c>
      <c r="AN3909" s="5" t="str">
        <f t="shared" si="1096"/>
        <v>ahmad asfuriBMJ1 &gt; 4UTARA10 RODA</v>
      </c>
      <c r="AO3909" s="5" t="str">
        <f t="shared" si="1097"/>
        <v>ahmad asfuri1 &gt; 4UTARA10 RODA</v>
      </c>
      <c r="AP3909" s="5" t="str">
        <f t="shared" si="1098"/>
        <v>44207NIGHT</v>
      </c>
    </row>
    <row r="3910" spans="1:42" x14ac:dyDescent="0.3">
      <c r="A3910" s="33">
        <v>1</v>
      </c>
      <c r="B3910" s="33"/>
      <c r="C3910" s="70">
        <v>44207</v>
      </c>
      <c r="D3910" s="71" t="s">
        <v>87</v>
      </c>
      <c r="E3910" s="70">
        <v>44208</v>
      </c>
      <c r="F3910" s="71">
        <v>5170393</v>
      </c>
      <c r="G3910" s="33" t="s">
        <v>20</v>
      </c>
      <c r="H3910" s="33" t="s">
        <v>21</v>
      </c>
      <c r="I3910" s="33" t="s">
        <v>51</v>
      </c>
      <c r="J3910" s="33" t="s">
        <v>46</v>
      </c>
      <c r="K3910" s="63" t="s">
        <v>75</v>
      </c>
      <c r="L3910" s="32" t="str">
        <f t="shared" si="1099"/>
        <v>FM260JD</v>
      </c>
      <c r="M3910" s="32" t="str">
        <f t="shared" si="1100"/>
        <v>BMJ</v>
      </c>
      <c r="N3910" s="32" t="str">
        <f t="shared" si="1101"/>
        <v>10 RODA</v>
      </c>
      <c r="O3910" s="146">
        <v>0.22525462962962964</v>
      </c>
      <c r="P3910" s="65">
        <v>0.22525462962962964</v>
      </c>
      <c r="Q3910" s="65"/>
      <c r="R3910" s="66">
        <v>5</v>
      </c>
      <c r="S3910" s="66">
        <v>39780</v>
      </c>
      <c r="T3910" s="66">
        <v>14760</v>
      </c>
      <c r="U3910" s="67">
        <f t="shared" si="1093"/>
        <v>25.02</v>
      </c>
      <c r="V3910" s="66">
        <f t="shared" si="1084"/>
        <v>487739.87999999995</v>
      </c>
      <c r="W3910" s="66" t="str">
        <f t="shared" si="1085"/>
        <v>&gt; 5</v>
      </c>
      <c r="X3910" s="66">
        <f>A3910+SUMIFS(Presensi!F:F,Presensi!E:E,'Entry Data'!AP3910)</f>
        <v>1</v>
      </c>
      <c r="Y3910" s="66">
        <f>IFERROR(INDEX('Retasi Pricing'!F:F,MATCH('Entry Data'!AM3910,'Retasi Pricing'!E:E,0))*X3910,"")</f>
        <v>27650</v>
      </c>
      <c r="Z3910" s="62" t="s">
        <v>26</v>
      </c>
      <c r="AA3910" s="62" t="s">
        <v>27</v>
      </c>
      <c r="AB3910" s="32"/>
      <c r="AC3910" s="32" t="s">
        <v>191</v>
      </c>
      <c r="AD3910" s="32" t="str">
        <f t="shared" si="1086"/>
        <v/>
      </c>
      <c r="AF3910" s="5" t="str">
        <f t="shared" si="1087"/>
        <v>ahmad asfuri44207</v>
      </c>
      <c r="AG3910" s="5" t="str">
        <f t="shared" si="1088"/>
        <v>BMJ 06744207UTARANIGHT</v>
      </c>
      <c r="AH3910" s="5" t="str">
        <f t="shared" si="1089"/>
        <v>ahmad asfuri44207UTARANIGHT</v>
      </c>
      <c r="AI3910" s="5" t="str">
        <f t="shared" si="1090"/>
        <v>BMJ 06744207NIGHT</v>
      </c>
      <c r="AJ3910" s="5" t="str">
        <f t="shared" si="1091"/>
        <v>ahmad asfuri44207NIGHT</v>
      </c>
      <c r="AK3910" s="5" t="str">
        <f t="shared" si="1092"/>
        <v>ahmad asfuriBMJ</v>
      </c>
      <c r="AL3910" s="5" t="str">
        <f t="shared" si="1094"/>
        <v>5UTARA</v>
      </c>
      <c r="AM3910" s="5" t="str">
        <f t="shared" si="1095"/>
        <v>&gt; 5UTARA10 RODA</v>
      </c>
      <c r="AN3910" s="5" t="str">
        <f t="shared" si="1096"/>
        <v>ahmad asfuriBMJ&gt; 5UTARA10 RODA</v>
      </c>
      <c r="AO3910" s="5" t="str">
        <f t="shared" si="1097"/>
        <v>ahmad asfuri&gt; 5UTARA10 RODA</v>
      </c>
      <c r="AP3910" s="5" t="str">
        <f t="shared" si="1098"/>
        <v>44207NIGHT</v>
      </c>
    </row>
    <row r="3911" spans="1:42" x14ac:dyDescent="0.3">
      <c r="A3911" s="33">
        <v>1</v>
      </c>
      <c r="B3911" s="33"/>
      <c r="C3911" s="70">
        <v>44207</v>
      </c>
      <c r="D3911" s="71" t="s">
        <v>87</v>
      </c>
      <c r="E3911" s="70">
        <v>44207</v>
      </c>
      <c r="F3911" s="71">
        <v>5170014</v>
      </c>
      <c r="G3911" s="33" t="s">
        <v>20</v>
      </c>
      <c r="H3911" s="33" t="s">
        <v>21</v>
      </c>
      <c r="I3911" s="33" t="s">
        <v>22</v>
      </c>
      <c r="J3911" s="33" t="s">
        <v>23</v>
      </c>
      <c r="K3911" s="63" t="s">
        <v>75</v>
      </c>
      <c r="L3911" s="32" t="str">
        <f t="shared" si="1099"/>
        <v>FM260JD</v>
      </c>
      <c r="M3911" s="32" t="str">
        <f t="shared" si="1100"/>
        <v>BMJ</v>
      </c>
      <c r="N3911" s="32" t="str">
        <f t="shared" si="1101"/>
        <v>10 RODA</v>
      </c>
      <c r="O3911" s="146">
        <v>0.85465277777777782</v>
      </c>
      <c r="P3911" s="65">
        <v>0.86474537037037036</v>
      </c>
      <c r="Q3911" s="65"/>
      <c r="R3911" s="66">
        <v>1</v>
      </c>
      <c r="S3911" s="66">
        <v>39420</v>
      </c>
      <c r="T3911" s="66">
        <v>14760</v>
      </c>
      <c r="U3911" s="67">
        <f t="shared" si="1093"/>
        <v>24.66</v>
      </c>
      <c r="V3911" s="66">
        <f t="shared" si="1084"/>
        <v>480722.04000000004</v>
      </c>
      <c r="W3911" s="66" t="str">
        <f t="shared" si="1085"/>
        <v>1 &gt; 4</v>
      </c>
      <c r="X3911" s="66">
        <f>A3911+SUMIFS(Presensi!F:F,Presensi!E:E,'Entry Data'!AP3911)</f>
        <v>1</v>
      </c>
      <c r="Y3911" s="66">
        <f>IFERROR(INDEX('Retasi Pricing'!F:F,MATCH('Entry Data'!AM3911,'Retasi Pricing'!E:E,0))*X3911,"")</f>
        <v>25000</v>
      </c>
      <c r="Z3911" s="62" t="s">
        <v>26</v>
      </c>
      <c r="AA3911" s="62" t="s">
        <v>27</v>
      </c>
      <c r="AB3911" s="32"/>
      <c r="AC3911" s="32" t="s">
        <v>191</v>
      </c>
      <c r="AD3911" s="32" t="str">
        <f t="shared" si="1086"/>
        <v/>
      </c>
      <c r="AF3911" s="5" t="str">
        <f t="shared" si="1087"/>
        <v>ahmad asfuri44207</v>
      </c>
      <c r="AG3911" s="5" t="str">
        <f t="shared" si="1088"/>
        <v>BMJ 06744207UTARANIGHT</v>
      </c>
      <c r="AH3911" s="5" t="str">
        <f t="shared" si="1089"/>
        <v>ahmad asfuri44207UTARANIGHT</v>
      </c>
      <c r="AI3911" s="5" t="str">
        <f t="shared" si="1090"/>
        <v>BMJ 06744207NIGHT</v>
      </c>
      <c r="AJ3911" s="5" t="str">
        <f t="shared" si="1091"/>
        <v>ahmad asfuri44207NIGHT</v>
      </c>
      <c r="AK3911" s="5" t="str">
        <f t="shared" si="1092"/>
        <v>ahmad asfuriBMJ</v>
      </c>
      <c r="AL3911" s="5" t="str">
        <f t="shared" si="1094"/>
        <v>1UTARA</v>
      </c>
      <c r="AM3911" s="5" t="str">
        <f t="shared" si="1095"/>
        <v>1 &gt; 4UTARA10 RODA</v>
      </c>
      <c r="AN3911" s="5" t="str">
        <f t="shared" si="1096"/>
        <v>ahmad asfuriBMJ1 &gt; 4UTARA10 RODA</v>
      </c>
      <c r="AO3911" s="5" t="str">
        <f t="shared" si="1097"/>
        <v>ahmad asfuri1 &gt; 4UTARA10 RODA</v>
      </c>
      <c r="AP3911" s="5" t="str">
        <f t="shared" si="1098"/>
        <v>44207NIGHT</v>
      </c>
    </row>
    <row r="3912" spans="1:42" x14ac:dyDescent="0.3">
      <c r="A3912" s="33">
        <v>1</v>
      </c>
      <c r="B3912" s="33"/>
      <c r="C3912" s="70">
        <v>44207</v>
      </c>
      <c r="D3912" s="71" t="s">
        <v>87</v>
      </c>
      <c r="E3912" s="70">
        <v>44207</v>
      </c>
      <c r="F3912" s="71">
        <v>5170089</v>
      </c>
      <c r="G3912" s="33" t="s">
        <v>20</v>
      </c>
      <c r="H3912" s="33" t="s">
        <v>21</v>
      </c>
      <c r="I3912" s="33" t="s">
        <v>22</v>
      </c>
      <c r="J3912" s="33" t="s">
        <v>23</v>
      </c>
      <c r="K3912" s="63" t="s">
        <v>75</v>
      </c>
      <c r="L3912" s="32" t="str">
        <f t="shared" si="1099"/>
        <v>FM260JD</v>
      </c>
      <c r="M3912" s="32" t="str">
        <f t="shared" si="1100"/>
        <v>BMJ</v>
      </c>
      <c r="N3912" s="32" t="str">
        <f t="shared" si="1101"/>
        <v>10 RODA</v>
      </c>
      <c r="O3912" s="146">
        <v>0.9212731481481482</v>
      </c>
      <c r="P3912" s="65">
        <v>0.9212731481481482</v>
      </c>
      <c r="Q3912" s="65"/>
      <c r="R3912" s="66">
        <v>2</v>
      </c>
      <c r="S3912" s="66">
        <v>40640</v>
      </c>
      <c r="T3912" s="66">
        <v>14760</v>
      </c>
      <c r="U3912" s="67">
        <f t="shared" si="1093"/>
        <v>25.88</v>
      </c>
      <c r="V3912" s="66">
        <f t="shared" si="1084"/>
        <v>504504.72000000003</v>
      </c>
      <c r="W3912" s="66" t="str">
        <f t="shared" si="1085"/>
        <v>1 &gt; 4</v>
      </c>
      <c r="X3912" s="66">
        <f>A3912+SUMIFS(Presensi!F:F,Presensi!E:E,'Entry Data'!AP3912)</f>
        <v>1</v>
      </c>
      <c r="Y3912" s="66">
        <f>IFERROR(INDEX('Retasi Pricing'!F:F,MATCH('Entry Data'!AM3912,'Retasi Pricing'!E:E,0))*X3912,"")</f>
        <v>25000</v>
      </c>
      <c r="Z3912" s="62" t="s">
        <v>26</v>
      </c>
      <c r="AA3912" s="62" t="s">
        <v>27</v>
      </c>
      <c r="AB3912" s="32"/>
      <c r="AC3912" s="32" t="s">
        <v>191</v>
      </c>
      <c r="AD3912" s="32" t="str">
        <f t="shared" si="1086"/>
        <v/>
      </c>
      <c r="AF3912" s="5" t="str">
        <f t="shared" si="1087"/>
        <v>ahmad asfuri44207</v>
      </c>
      <c r="AG3912" s="5" t="str">
        <f t="shared" si="1088"/>
        <v>BMJ 06744207UTARANIGHT</v>
      </c>
      <c r="AH3912" s="5" t="str">
        <f t="shared" si="1089"/>
        <v>ahmad asfuri44207UTARANIGHT</v>
      </c>
      <c r="AI3912" s="5" t="str">
        <f t="shared" si="1090"/>
        <v>BMJ 06744207NIGHT</v>
      </c>
      <c r="AJ3912" s="5" t="str">
        <f t="shared" si="1091"/>
        <v>ahmad asfuri44207NIGHT</v>
      </c>
      <c r="AK3912" s="5" t="str">
        <f t="shared" si="1092"/>
        <v>ahmad asfuriBMJ</v>
      </c>
      <c r="AL3912" s="5" t="str">
        <f t="shared" si="1094"/>
        <v>2UTARA</v>
      </c>
      <c r="AM3912" s="5" t="str">
        <f t="shared" si="1095"/>
        <v>1 &gt; 4UTARA10 RODA</v>
      </c>
      <c r="AN3912" s="5" t="str">
        <f t="shared" si="1096"/>
        <v>ahmad asfuriBMJ1 &gt; 4UTARA10 RODA</v>
      </c>
      <c r="AO3912" s="5" t="str">
        <f t="shared" si="1097"/>
        <v>ahmad asfuri1 &gt; 4UTARA10 RODA</v>
      </c>
      <c r="AP3912" s="5" t="str">
        <f t="shared" si="1098"/>
        <v>44207NIGHT</v>
      </c>
    </row>
    <row r="3913" spans="1:42" x14ac:dyDescent="0.3">
      <c r="A3913" s="33">
        <v>1</v>
      </c>
      <c r="B3913" s="33"/>
      <c r="C3913" s="70">
        <v>44207</v>
      </c>
      <c r="D3913" s="71" t="s">
        <v>87</v>
      </c>
      <c r="E3913" s="70">
        <v>44207</v>
      </c>
      <c r="F3913" s="71">
        <v>5170161</v>
      </c>
      <c r="G3913" s="33" t="s">
        <v>20</v>
      </c>
      <c r="H3913" s="33" t="s">
        <v>21</v>
      </c>
      <c r="I3913" s="33" t="s">
        <v>22</v>
      </c>
      <c r="J3913" s="33" t="s">
        <v>23</v>
      </c>
      <c r="K3913" s="63" t="s">
        <v>75</v>
      </c>
      <c r="L3913" s="32" t="str">
        <f t="shared" si="1099"/>
        <v>FM260JD</v>
      </c>
      <c r="M3913" s="32" t="str">
        <f t="shared" si="1100"/>
        <v>BMJ</v>
      </c>
      <c r="N3913" s="32" t="str">
        <f t="shared" si="1101"/>
        <v>10 RODA</v>
      </c>
      <c r="O3913" s="146">
        <v>0.98054398148148147</v>
      </c>
      <c r="P3913" s="65">
        <v>0.98054398148148147</v>
      </c>
      <c r="Q3913" s="65"/>
      <c r="R3913" s="66">
        <v>3</v>
      </c>
      <c r="S3913" s="66">
        <v>39820</v>
      </c>
      <c r="T3913" s="66">
        <v>14760</v>
      </c>
      <c r="U3913" s="67">
        <f t="shared" si="1093"/>
        <v>25.06</v>
      </c>
      <c r="V3913" s="66">
        <f t="shared" si="1084"/>
        <v>488519.64</v>
      </c>
      <c r="W3913" s="66" t="str">
        <f t="shared" si="1085"/>
        <v>1 &gt; 4</v>
      </c>
      <c r="X3913" s="66">
        <f>A3913+SUMIFS(Presensi!F:F,Presensi!E:E,'Entry Data'!AP3913)</f>
        <v>1</v>
      </c>
      <c r="Y3913" s="66">
        <f>IFERROR(INDEX('Retasi Pricing'!F:F,MATCH('Entry Data'!AM3913,'Retasi Pricing'!E:E,0))*X3913,"")</f>
        <v>25000</v>
      </c>
      <c r="Z3913" s="62" t="s">
        <v>26</v>
      </c>
      <c r="AA3913" s="62" t="s">
        <v>27</v>
      </c>
      <c r="AB3913" s="32"/>
      <c r="AC3913" s="32" t="s">
        <v>191</v>
      </c>
      <c r="AD3913" s="32" t="str">
        <f t="shared" si="1086"/>
        <v/>
      </c>
      <c r="AF3913" s="5" t="str">
        <f t="shared" si="1087"/>
        <v>ahmad asfuri44207</v>
      </c>
      <c r="AG3913" s="5" t="str">
        <f t="shared" si="1088"/>
        <v>BMJ 06744207UTARANIGHT</v>
      </c>
      <c r="AH3913" s="5" t="str">
        <f t="shared" si="1089"/>
        <v>ahmad asfuri44207UTARANIGHT</v>
      </c>
      <c r="AI3913" s="5" t="str">
        <f t="shared" si="1090"/>
        <v>BMJ 06744207NIGHT</v>
      </c>
      <c r="AJ3913" s="5" t="str">
        <f t="shared" si="1091"/>
        <v>ahmad asfuri44207NIGHT</v>
      </c>
      <c r="AK3913" s="5" t="str">
        <f t="shared" si="1092"/>
        <v>ahmad asfuriBMJ</v>
      </c>
      <c r="AL3913" s="5" t="str">
        <f t="shared" si="1094"/>
        <v>3UTARA</v>
      </c>
      <c r="AM3913" s="5" t="str">
        <f t="shared" si="1095"/>
        <v>1 &gt; 4UTARA10 RODA</v>
      </c>
      <c r="AN3913" s="5" t="str">
        <f t="shared" si="1096"/>
        <v>ahmad asfuriBMJ1 &gt; 4UTARA10 RODA</v>
      </c>
      <c r="AO3913" s="5" t="str">
        <f t="shared" si="1097"/>
        <v>ahmad asfuri1 &gt; 4UTARA10 RODA</v>
      </c>
      <c r="AP3913" s="5" t="str">
        <f t="shared" si="1098"/>
        <v>44207NIGHT</v>
      </c>
    </row>
    <row r="3914" spans="1:42" x14ac:dyDescent="0.3">
      <c r="A3914" s="33">
        <v>1</v>
      </c>
      <c r="B3914" s="33"/>
      <c r="C3914" s="70">
        <v>44207</v>
      </c>
      <c r="D3914" s="71" t="s">
        <v>87</v>
      </c>
      <c r="E3914" s="70">
        <v>44208</v>
      </c>
      <c r="F3914" s="71">
        <v>5170226</v>
      </c>
      <c r="G3914" s="33" t="s">
        <v>20</v>
      </c>
      <c r="H3914" s="33" t="s">
        <v>21</v>
      </c>
      <c r="I3914" s="33" t="s">
        <v>22</v>
      </c>
      <c r="J3914" s="33" t="s">
        <v>23</v>
      </c>
      <c r="K3914" s="63" t="s">
        <v>77</v>
      </c>
      <c r="L3914" s="32" t="str">
        <f t="shared" si="1099"/>
        <v>FM260JD</v>
      </c>
      <c r="M3914" s="32" t="str">
        <f t="shared" si="1100"/>
        <v>BMJ</v>
      </c>
      <c r="N3914" s="32" t="str">
        <f t="shared" si="1101"/>
        <v>10 RODA</v>
      </c>
      <c r="O3914" s="146">
        <v>6.7384259259259269E-2</v>
      </c>
      <c r="P3914" s="65">
        <v>6.7384259259259269E-2</v>
      </c>
      <c r="Q3914" s="65"/>
      <c r="R3914" s="66">
        <v>4</v>
      </c>
      <c r="S3914" s="66">
        <v>39940</v>
      </c>
      <c r="T3914" s="66">
        <v>14800</v>
      </c>
      <c r="U3914" s="67">
        <f t="shared" si="1093"/>
        <v>25.14</v>
      </c>
      <c r="V3914" s="66">
        <f t="shared" ref="V3914:V3977" si="1102">IFERROR(VLOOKUP(L3914,harga,2,FALSE),"")*U3914*IFERROR(VLOOKUP(G3914,jarak,2,FALSE),"")</f>
        <v>490079.16000000003</v>
      </c>
      <c r="W3914" s="66" t="str">
        <f t="shared" ref="W3914:W3977" si="1103">IFERROR(VLOOKUP(AL3914,Code,2,FALSE),"")</f>
        <v>1 &gt; 4</v>
      </c>
      <c r="X3914" s="66">
        <f>A3914+SUMIFS(Presensi!F:F,Presensi!E:E,'Entry Data'!AP3914)</f>
        <v>1</v>
      </c>
      <c r="Y3914" s="66">
        <f>IFERROR(INDEX('Retasi Pricing'!F:F,MATCH('Entry Data'!AM3914,'Retasi Pricing'!E:E,0))*X3914,"")</f>
        <v>25000</v>
      </c>
      <c r="Z3914" s="62" t="s">
        <v>26</v>
      </c>
      <c r="AA3914" s="62" t="s">
        <v>27</v>
      </c>
      <c r="AB3914" s="32"/>
      <c r="AC3914" s="32" t="s">
        <v>195</v>
      </c>
      <c r="AD3914" s="32" t="str">
        <f t="shared" ref="AD3914:AD3977" si="1104">IFERROR(VLOOKUP(AC3914,driver,13,FALSE),"")</f>
        <v/>
      </c>
      <c r="AF3914" s="5" t="str">
        <f t="shared" ref="AF3914:AF3977" si="1105">AC3914&amp;C3914</f>
        <v>m.andri44207</v>
      </c>
      <c r="AG3914" s="5" t="str">
        <f t="shared" ref="AG3914:AG3977" si="1106">K3914&amp;C3914&amp;G3914&amp;D3914</f>
        <v>BMJ 06844207UTARANIGHT</v>
      </c>
      <c r="AH3914" s="5" t="str">
        <f t="shared" ref="AH3914:AH3977" si="1107">AC3914&amp;C3914&amp;G3914&amp;D3914</f>
        <v>m.andri44207UTARANIGHT</v>
      </c>
      <c r="AI3914" s="5" t="str">
        <f t="shared" ref="AI3914:AI3977" si="1108">K3914&amp;C3914&amp;D3914</f>
        <v>BMJ 06844207NIGHT</v>
      </c>
      <c r="AJ3914" s="5" t="str">
        <f t="shared" ref="AJ3914:AJ3977" si="1109">AC3914&amp;C3914&amp;D3914</f>
        <v>m.andri44207NIGHT</v>
      </c>
      <c r="AK3914" s="5" t="str">
        <f t="shared" ref="AK3914:AK3977" si="1110">AC3914&amp;M3914</f>
        <v>m.andriBMJ</v>
      </c>
      <c r="AL3914" s="5" t="str">
        <f t="shared" si="1094"/>
        <v>4UTARA</v>
      </c>
      <c r="AM3914" s="5" t="str">
        <f t="shared" si="1095"/>
        <v>1 &gt; 4UTARA10 RODA</v>
      </c>
      <c r="AN3914" s="5" t="str">
        <f t="shared" si="1096"/>
        <v>m.andriBMJ1 &gt; 4UTARA10 RODA</v>
      </c>
      <c r="AO3914" s="5" t="str">
        <f t="shared" si="1097"/>
        <v>m.andri1 &gt; 4UTARA10 RODA</v>
      </c>
      <c r="AP3914" s="5" t="str">
        <f t="shared" si="1098"/>
        <v>44207NIGHT</v>
      </c>
    </row>
    <row r="3915" spans="1:42" x14ac:dyDescent="0.3">
      <c r="A3915" s="33">
        <v>1</v>
      </c>
      <c r="B3915" s="33"/>
      <c r="C3915" s="70">
        <v>44207</v>
      </c>
      <c r="D3915" s="71" t="s">
        <v>87</v>
      </c>
      <c r="E3915" s="70">
        <v>44208</v>
      </c>
      <c r="F3915" s="71">
        <v>5170309</v>
      </c>
      <c r="G3915" s="33" t="s">
        <v>20</v>
      </c>
      <c r="H3915" s="33" t="s">
        <v>21</v>
      </c>
      <c r="I3915" s="33" t="s">
        <v>51</v>
      </c>
      <c r="J3915" s="33" t="s">
        <v>46</v>
      </c>
      <c r="K3915" s="63" t="s">
        <v>77</v>
      </c>
      <c r="L3915" s="32" t="str">
        <f t="shared" si="1099"/>
        <v>FM260JD</v>
      </c>
      <c r="M3915" s="32" t="str">
        <f t="shared" si="1100"/>
        <v>BMJ</v>
      </c>
      <c r="N3915" s="32" t="str">
        <f t="shared" si="1101"/>
        <v>10 RODA</v>
      </c>
      <c r="O3915" s="146">
        <v>0.14341435185185183</v>
      </c>
      <c r="P3915" s="65">
        <v>0.14341435185185183</v>
      </c>
      <c r="Q3915" s="65"/>
      <c r="R3915" s="66">
        <v>5</v>
      </c>
      <c r="S3915" s="66">
        <v>38320</v>
      </c>
      <c r="T3915" s="66">
        <v>14800</v>
      </c>
      <c r="U3915" s="67">
        <f t="shared" ref="U3915:U3978" si="1111">(S3915-T3915)/1000</f>
        <v>23.52</v>
      </c>
      <c r="V3915" s="66">
        <f t="shared" si="1102"/>
        <v>458498.87999999995</v>
      </c>
      <c r="W3915" s="66" t="str">
        <f t="shared" si="1103"/>
        <v>&gt; 5</v>
      </c>
      <c r="X3915" s="66">
        <f>A3915+SUMIFS(Presensi!F:F,Presensi!E:E,'Entry Data'!AP3915)</f>
        <v>1</v>
      </c>
      <c r="Y3915" s="66">
        <f>IFERROR(INDEX('Retasi Pricing'!F:F,MATCH('Entry Data'!AM3915,'Retasi Pricing'!E:E,0))*X3915,"")</f>
        <v>27650</v>
      </c>
      <c r="Z3915" s="62" t="s">
        <v>26</v>
      </c>
      <c r="AA3915" s="62" t="s">
        <v>27</v>
      </c>
      <c r="AB3915" s="32"/>
      <c r="AC3915" s="32" t="s">
        <v>195</v>
      </c>
      <c r="AD3915" s="32" t="str">
        <f t="shared" si="1104"/>
        <v/>
      </c>
      <c r="AF3915" s="5" t="str">
        <f t="shared" si="1105"/>
        <v>m.andri44207</v>
      </c>
      <c r="AG3915" s="5" t="str">
        <f t="shared" si="1106"/>
        <v>BMJ 06844207UTARANIGHT</v>
      </c>
      <c r="AH3915" s="5" t="str">
        <f t="shared" si="1107"/>
        <v>m.andri44207UTARANIGHT</v>
      </c>
      <c r="AI3915" s="5" t="str">
        <f t="shared" si="1108"/>
        <v>BMJ 06844207NIGHT</v>
      </c>
      <c r="AJ3915" s="5" t="str">
        <f t="shared" si="1109"/>
        <v>m.andri44207NIGHT</v>
      </c>
      <c r="AK3915" s="5" t="str">
        <f t="shared" si="1110"/>
        <v>m.andriBMJ</v>
      </c>
      <c r="AL3915" s="5" t="str">
        <f t="shared" ref="AL3915:AL3978" si="1112">Q3915&amp;R3915&amp;G3915</f>
        <v>5UTARA</v>
      </c>
      <c r="AM3915" s="5" t="str">
        <f t="shared" ref="AM3915:AM3978" si="1113">W3915&amp;G3915&amp;N3915</f>
        <v>&gt; 5UTARA10 RODA</v>
      </c>
      <c r="AN3915" s="5" t="str">
        <f t="shared" ref="AN3915:AN3978" si="1114">AC3915&amp;M3915&amp;W3915&amp;G3915&amp;N3915</f>
        <v>m.andriBMJ&gt; 5UTARA10 RODA</v>
      </c>
      <c r="AO3915" s="5" t="str">
        <f t="shared" ref="AO3915:AO3978" si="1115">AC3915&amp;W3915&amp;G3915&amp;N3915</f>
        <v>m.andri&gt; 5UTARA10 RODA</v>
      </c>
      <c r="AP3915" s="5" t="str">
        <f t="shared" ref="AP3915:AP3978" si="1116">C3915&amp;D3915</f>
        <v>44207NIGHT</v>
      </c>
    </row>
    <row r="3916" spans="1:42" x14ac:dyDescent="0.3">
      <c r="A3916" s="33">
        <v>1</v>
      </c>
      <c r="B3916" s="33"/>
      <c r="C3916" s="70">
        <v>44207</v>
      </c>
      <c r="D3916" s="71" t="s">
        <v>87</v>
      </c>
      <c r="E3916" s="70">
        <v>44208</v>
      </c>
      <c r="F3916" s="71">
        <v>5170381</v>
      </c>
      <c r="G3916" s="33" t="s">
        <v>20</v>
      </c>
      <c r="H3916" s="33" t="s">
        <v>21</v>
      </c>
      <c r="I3916" s="33" t="s">
        <v>51</v>
      </c>
      <c r="J3916" s="33" t="s">
        <v>46</v>
      </c>
      <c r="K3916" s="63" t="s">
        <v>77</v>
      </c>
      <c r="L3916" s="32" t="str">
        <f t="shared" si="1099"/>
        <v>FM260JD</v>
      </c>
      <c r="M3916" s="32" t="str">
        <f t="shared" si="1100"/>
        <v>BMJ</v>
      </c>
      <c r="N3916" s="32" t="str">
        <f t="shared" si="1101"/>
        <v>10 RODA</v>
      </c>
      <c r="O3916" s="146">
        <v>0.20618055555555556</v>
      </c>
      <c r="P3916" s="65">
        <v>0.20618055555555556</v>
      </c>
      <c r="Q3916" s="65"/>
      <c r="R3916" s="66">
        <v>6</v>
      </c>
      <c r="S3916" s="66">
        <v>40560</v>
      </c>
      <c r="T3916" s="66">
        <v>14800</v>
      </c>
      <c r="U3916" s="67">
        <f t="shared" si="1111"/>
        <v>25.76</v>
      </c>
      <c r="V3916" s="66">
        <f t="shared" si="1102"/>
        <v>502165.44000000006</v>
      </c>
      <c r="W3916" s="66" t="str">
        <f t="shared" si="1103"/>
        <v>&gt; 6</v>
      </c>
      <c r="X3916" s="66">
        <f>A3916+SUMIFS(Presensi!F:F,Presensi!E:E,'Entry Data'!AP3916)</f>
        <v>1</v>
      </c>
      <c r="Y3916" s="66">
        <f>IFERROR(INDEX('Retasi Pricing'!F:F,MATCH('Entry Data'!AM3916,'Retasi Pricing'!E:E,0))*X3916,"")</f>
        <v>30800</v>
      </c>
      <c r="Z3916" s="62" t="s">
        <v>26</v>
      </c>
      <c r="AA3916" s="62" t="s">
        <v>27</v>
      </c>
      <c r="AB3916" s="32"/>
      <c r="AC3916" s="32" t="s">
        <v>195</v>
      </c>
      <c r="AD3916" s="32" t="str">
        <f t="shared" si="1104"/>
        <v/>
      </c>
      <c r="AF3916" s="5" t="str">
        <f t="shared" si="1105"/>
        <v>m.andri44207</v>
      </c>
      <c r="AG3916" s="5" t="str">
        <f t="shared" si="1106"/>
        <v>BMJ 06844207UTARANIGHT</v>
      </c>
      <c r="AH3916" s="5" t="str">
        <f t="shared" si="1107"/>
        <v>m.andri44207UTARANIGHT</v>
      </c>
      <c r="AI3916" s="5" t="str">
        <f t="shared" si="1108"/>
        <v>BMJ 06844207NIGHT</v>
      </c>
      <c r="AJ3916" s="5" t="str">
        <f t="shared" si="1109"/>
        <v>m.andri44207NIGHT</v>
      </c>
      <c r="AK3916" s="5" t="str">
        <f t="shared" si="1110"/>
        <v>m.andriBMJ</v>
      </c>
      <c r="AL3916" s="5" t="str">
        <f t="shared" si="1112"/>
        <v>6UTARA</v>
      </c>
      <c r="AM3916" s="5" t="str">
        <f t="shared" si="1113"/>
        <v>&gt; 6UTARA10 RODA</v>
      </c>
      <c r="AN3916" s="5" t="str">
        <f t="shared" si="1114"/>
        <v>m.andriBMJ&gt; 6UTARA10 RODA</v>
      </c>
      <c r="AO3916" s="5" t="str">
        <f t="shared" si="1115"/>
        <v>m.andri&gt; 6UTARA10 RODA</v>
      </c>
      <c r="AP3916" s="5" t="str">
        <f t="shared" si="1116"/>
        <v>44207NIGHT</v>
      </c>
    </row>
    <row r="3917" spans="1:42" x14ac:dyDescent="0.3">
      <c r="A3917" s="33">
        <v>1</v>
      </c>
      <c r="B3917" s="33"/>
      <c r="C3917" s="70">
        <v>44207</v>
      </c>
      <c r="D3917" s="71" t="s">
        <v>87</v>
      </c>
      <c r="E3917" s="70">
        <v>44207</v>
      </c>
      <c r="F3917" s="71">
        <v>5170004</v>
      </c>
      <c r="G3917" s="33" t="s">
        <v>20</v>
      </c>
      <c r="H3917" s="33" t="s">
        <v>21</v>
      </c>
      <c r="I3917" s="33" t="s">
        <v>22</v>
      </c>
      <c r="J3917" s="33" t="s">
        <v>23</v>
      </c>
      <c r="K3917" s="63" t="s">
        <v>77</v>
      </c>
      <c r="L3917" s="32" t="str">
        <f t="shared" si="1099"/>
        <v>FM260JD</v>
      </c>
      <c r="M3917" s="32" t="str">
        <f t="shared" si="1100"/>
        <v>BMJ</v>
      </c>
      <c r="N3917" s="32" t="str">
        <f t="shared" si="1101"/>
        <v>10 RODA</v>
      </c>
      <c r="O3917" s="146">
        <v>0.84548611111111116</v>
      </c>
      <c r="P3917" s="65">
        <v>0.85211805555555553</v>
      </c>
      <c r="Q3917" s="65"/>
      <c r="R3917" s="66">
        <v>1</v>
      </c>
      <c r="S3917" s="66">
        <v>40400</v>
      </c>
      <c r="T3917" s="66">
        <v>14800</v>
      </c>
      <c r="U3917" s="67">
        <f t="shared" si="1111"/>
        <v>25.6</v>
      </c>
      <c r="V3917" s="66">
        <f t="shared" si="1102"/>
        <v>499046.40000000002</v>
      </c>
      <c r="W3917" s="66" t="str">
        <f t="shared" si="1103"/>
        <v>1 &gt; 4</v>
      </c>
      <c r="X3917" s="66">
        <f>A3917+SUMIFS(Presensi!F:F,Presensi!E:E,'Entry Data'!AP3917)</f>
        <v>1</v>
      </c>
      <c r="Y3917" s="66">
        <f>IFERROR(INDEX('Retasi Pricing'!F:F,MATCH('Entry Data'!AM3917,'Retasi Pricing'!E:E,0))*X3917,"")</f>
        <v>25000</v>
      </c>
      <c r="Z3917" s="62" t="s">
        <v>26</v>
      </c>
      <c r="AA3917" s="62" t="s">
        <v>27</v>
      </c>
      <c r="AB3917" s="32"/>
      <c r="AC3917" s="32" t="s">
        <v>195</v>
      </c>
      <c r="AD3917" s="32" t="str">
        <f t="shared" si="1104"/>
        <v/>
      </c>
      <c r="AF3917" s="5" t="str">
        <f t="shared" si="1105"/>
        <v>m.andri44207</v>
      </c>
      <c r="AG3917" s="5" t="str">
        <f t="shared" si="1106"/>
        <v>BMJ 06844207UTARANIGHT</v>
      </c>
      <c r="AH3917" s="5" t="str">
        <f t="shared" si="1107"/>
        <v>m.andri44207UTARANIGHT</v>
      </c>
      <c r="AI3917" s="5" t="str">
        <f t="shared" si="1108"/>
        <v>BMJ 06844207NIGHT</v>
      </c>
      <c r="AJ3917" s="5" t="str">
        <f t="shared" si="1109"/>
        <v>m.andri44207NIGHT</v>
      </c>
      <c r="AK3917" s="5" t="str">
        <f t="shared" si="1110"/>
        <v>m.andriBMJ</v>
      </c>
      <c r="AL3917" s="5" t="str">
        <f t="shared" si="1112"/>
        <v>1UTARA</v>
      </c>
      <c r="AM3917" s="5" t="str">
        <f t="shared" si="1113"/>
        <v>1 &gt; 4UTARA10 RODA</v>
      </c>
      <c r="AN3917" s="5" t="str">
        <f t="shared" si="1114"/>
        <v>m.andriBMJ1 &gt; 4UTARA10 RODA</v>
      </c>
      <c r="AO3917" s="5" t="str">
        <f t="shared" si="1115"/>
        <v>m.andri1 &gt; 4UTARA10 RODA</v>
      </c>
      <c r="AP3917" s="5" t="str">
        <f t="shared" si="1116"/>
        <v>44207NIGHT</v>
      </c>
    </row>
    <row r="3918" spans="1:42" x14ac:dyDescent="0.3">
      <c r="A3918" s="33">
        <v>1</v>
      </c>
      <c r="B3918" s="33"/>
      <c r="C3918" s="70">
        <v>44207</v>
      </c>
      <c r="D3918" s="71" t="s">
        <v>87</v>
      </c>
      <c r="E3918" s="70">
        <v>44207</v>
      </c>
      <c r="F3918" s="71">
        <v>5170066</v>
      </c>
      <c r="G3918" s="33" t="s">
        <v>20</v>
      </c>
      <c r="H3918" s="33" t="s">
        <v>21</v>
      </c>
      <c r="I3918" s="33" t="s">
        <v>22</v>
      </c>
      <c r="J3918" s="33" t="s">
        <v>23</v>
      </c>
      <c r="K3918" s="63" t="s">
        <v>77</v>
      </c>
      <c r="L3918" s="32" t="str">
        <f t="shared" si="1099"/>
        <v>FM260JD</v>
      </c>
      <c r="M3918" s="32" t="str">
        <f t="shared" si="1100"/>
        <v>BMJ</v>
      </c>
      <c r="N3918" s="32" t="str">
        <f t="shared" si="1101"/>
        <v>10 RODA</v>
      </c>
      <c r="O3918" s="146">
        <v>0.90221064814814811</v>
      </c>
      <c r="P3918" s="65">
        <v>0.90221064814814811</v>
      </c>
      <c r="Q3918" s="65"/>
      <c r="R3918" s="66">
        <v>2</v>
      </c>
      <c r="S3918" s="66">
        <v>40680</v>
      </c>
      <c r="T3918" s="66">
        <v>14800</v>
      </c>
      <c r="U3918" s="67">
        <f t="shared" si="1111"/>
        <v>25.88</v>
      </c>
      <c r="V3918" s="66">
        <f t="shared" si="1102"/>
        <v>504504.72000000003</v>
      </c>
      <c r="W3918" s="66" t="str">
        <f t="shared" si="1103"/>
        <v>1 &gt; 4</v>
      </c>
      <c r="X3918" s="66">
        <f>A3918+SUMIFS(Presensi!F:F,Presensi!E:E,'Entry Data'!AP3918)</f>
        <v>1</v>
      </c>
      <c r="Y3918" s="66">
        <f>IFERROR(INDEX('Retasi Pricing'!F:F,MATCH('Entry Data'!AM3918,'Retasi Pricing'!E:E,0))*X3918,"")</f>
        <v>25000</v>
      </c>
      <c r="Z3918" s="62" t="s">
        <v>26</v>
      </c>
      <c r="AA3918" s="62" t="s">
        <v>27</v>
      </c>
      <c r="AB3918" s="32"/>
      <c r="AC3918" s="32" t="s">
        <v>195</v>
      </c>
      <c r="AD3918" s="32" t="str">
        <f t="shared" si="1104"/>
        <v/>
      </c>
      <c r="AF3918" s="5" t="str">
        <f t="shared" si="1105"/>
        <v>m.andri44207</v>
      </c>
      <c r="AG3918" s="5" t="str">
        <f t="shared" si="1106"/>
        <v>BMJ 06844207UTARANIGHT</v>
      </c>
      <c r="AH3918" s="5" t="str">
        <f t="shared" si="1107"/>
        <v>m.andri44207UTARANIGHT</v>
      </c>
      <c r="AI3918" s="5" t="str">
        <f t="shared" si="1108"/>
        <v>BMJ 06844207NIGHT</v>
      </c>
      <c r="AJ3918" s="5" t="str">
        <f t="shared" si="1109"/>
        <v>m.andri44207NIGHT</v>
      </c>
      <c r="AK3918" s="5" t="str">
        <f t="shared" si="1110"/>
        <v>m.andriBMJ</v>
      </c>
      <c r="AL3918" s="5" t="str">
        <f t="shared" si="1112"/>
        <v>2UTARA</v>
      </c>
      <c r="AM3918" s="5" t="str">
        <f t="shared" si="1113"/>
        <v>1 &gt; 4UTARA10 RODA</v>
      </c>
      <c r="AN3918" s="5" t="str">
        <f t="shared" si="1114"/>
        <v>m.andriBMJ1 &gt; 4UTARA10 RODA</v>
      </c>
      <c r="AO3918" s="5" t="str">
        <f t="shared" si="1115"/>
        <v>m.andri1 &gt; 4UTARA10 RODA</v>
      </c>
      <c r="AP3918" s="5" t="str">
        <f t="shared" si="1116"/>
        <v>44207NIGHT</v>
      </c>
    </row>
    <row r="3919" spans="1:42" x14ac:dyDescent="0.3">
      <c r="A3919" s="33">
        <v>1</v>
      </c>
      <c r="B3919" s="33"/>
      <c r="C3919" s="70">
        <v>44207</v>
      </c>
      <c r="D3919" s="71" t="s">
        <v>87</v>
      </c>
      <c r="E3919" s="70">
        <v>44207</v>
      </c>
      <c r="F3919" s="71">
        <v>5170145</v>
      </c>
      <c r="G3919" s="33" t="s">
        <v>20</v>
      </c>
      <c r="H3919" s="33" t="s">
        <v>21</v>
      </c>
      <c r="I3919" s="33" t="s">
        <v>22</v>
      </c>
      <c r="J3919" s="33" t="s">
        <v>23</v>
      </c>
      <c r="K3919" s="63" t="s">
        <v>77</v>
      </c>
      <c r="L3919" s="32" t="str">
        <f t="shared" si="1099"/>
        <v>FM260JD</v>
      </c>
      <c r="M3919" s="32" t="str">
        <f t="shared" si="1100"/>
        <v>BMJ</v>
      </c>
      <c r="N3919" s="32" t="str">
        <f t="shared" si="1101"/>
        <v>10 RODA</v>
      </c>
      <c r="O3919" s="146">
        <v>0.96077546296296301</v>
      </c>
      <c r="P3919" s="65">
        <v>0.96077546296296301</v>
      </c>
      <c r="Q3919" s="65"/>
      <c r="R3919" s="66">
        <v>3</v>
      </c>
      <c r="S3919" s="66">
        <v>38700</v>
      </c>
      <c r="T3919" s="66">
        <v>14800</v>
      </c>
      <c r="U3919" s="67">
        <f t="shared" si="1111"/>
        <v>23.9</v>
      </c>
      <c r="V3919" s="66">
        <f t="shared" si="1102"/>
        <v>465906.6</v>
      </c>
      <c r="W3919" s="66" t="str">
        <f t="shared" si="1103"/>
        <v>1 &gt; 4</v>
      </c>
      <c r="X3919" s="66">
        <f>A3919+SUMIFS(Presensi!F:F,Presensi!E:E,'Entry Data'!AP3919)</f>
        <v>1</v>
      </c>
      <c r="Y3919" s="66">
        <f>IFERROR(INDEX('Retasi Pricing'!F:F,MATCH('Entry Data'!AM3919,'Retasi Pricing'!E:E,0))*X3919,"")</f>
        <v>25000</v>
      </c>
      <c r="Z3919" s="62" t="s">
        <v>26</v>
      </c>
      <c r="AA3919" s="62" t="s">
        <v>27</v>
      </c>
      <c r="AB3919" s="32"/>
      <c r="AC3919" s="32" t="s">
        <v>195</v>
      </c>
      <c r="AD3919" s="32" t="str">
        <f t="shared" si="1104"/>
        <v/>
      </c>
      <c r="AF3919" s="5" t="str">
        <f t="shared" si="1105"/>
        <v>m.andri44207</v>
      </c>
      <c r="AG3919" s="5" t="str">
        <f t="shared" si="1106"/>
        <v>BMJ 06844207UTARANIGHT</v>
      </c>
      <c r="AH3919" s="5" t="str">
        <f t="shared" si="1107"/>
        <v>m.andri44207UTARANIGHT</v>
      </c>
      <c r="AI3919" s="5" t="str">
        <f t="shared" si="1108"/>
        <v>BMJ 06844207NIGHT</v>
      </c>
      <c r="AJ3919" s="5" t="str">
        <f t="shared" si="1109"/>
        <v>m.andri44207NIGHT</v>
      </c>
      <c r="AK3919" s="5" t="str">
        <f t="shared" si="1110"/>
        <v>m.andriBMJ</v>
      </c>
      <c r="AL3919" s="5" t="str">
        <f t="shared" si="1112"/>
        <v>3UTARA</v>
      </c>
      <c r="AM3919" s="5" t="str">
        <f t="shared" si="1113"/>
        <v>1 &gt; 4UTARA10 RODA</v>
      </c>
      <c r="AN3919" s="5" t="str">
        <f t="shared" si="1114"/>
        <v>m.andriBMJ1 &gt; 4UTARA10 RODA</v>
      </c>
      <c r="AO3919" s="5" t="str">
        <f t="shared" si="1115"/>
        <v>m.andri1 &gt; 4UTARA10 RODA</v>
      </c>
      <c r="AP3919" s="5" t="str">
        <f t="shared" si="1116"/>
        <v>44207NIGHT</v>
      </c>
    </row>
    <row r="3920" spans="1:42" x14ac:dyDescent="0.3">
      <c r="A3920" s="33">
        <v>1</v>
      </c>
      <c r="B3920" s="33"/>
      <c r="C3920" s="70">
        <v>44207</v>
      </c>
      <c r="D3920" s="71" t="s">
        <v>87</v>
      </c>
      <c r="E3920" s="70">
        <v>44208</v>
      </c>
      <c r="F3920" s="71">
        <v>5170212</v>
      </c>
      <c r="G3920" s="33" t="s">
        <v>20</v>
      </c>
      <c r="H3920" s="33" t="s">
        <v>21</v>
      </c>
      <c r="I3920" s="33" t="s">
        <v>22</v>
      </c>
      <c r="J3920" s="33" t="s">
        <v>23</v>
      </c>
      <c r="K3920" s="63" t="s">
        <v>78</v>
      </c>
      <c r="L3920" s="32" t="str">
        <f t="shared" si="1099"/>
        <v>FM260JD</v>
      </c>
      <c r="M3920" s="32" t="str">
        <f t="shared" si="1100"/>
        <v>BMJ</v>
      </c>
      <c r="N3920" s="32" t="str">
        <f t="shared" si="1101"/>
        <v>10 RODA</v>
      </c>
      <c r="O3920" s="146">
        <v>1.9027777777777779E-2</v>
      </c>
      <c r="P3920" s="65">
        <v>1.9027777777777779E-2</v>
      </c>
      <c r="Q3920" s="65"/>
      <c r="R3920" s="66">
        <v>4</v>
      </c>
      <c r="S3920" s="66">
        <v>40300</v>
      </c>
      <c r="T3920" s="66">
        <v>14760</v>
      </c>
      <c r="U3920" s="67">
        <f t="shared" si="1111"/>
        <v>25.54</v>
      </c>
      <c r="V3920" s="66">
        <f t="shared" si="1102"/>
        <v>497876.76</v>
      </c>
      <c r="W3920" s="66" t="str">
        <f t="shared" si="1103"/>
        <v>1 &gt; 4</v>
      </c>
      <c r="X3920" s="66">
        <f>A3920+SUMIFS(Presensi!F:F,Presensi!E:E,'Entry Data'!AP3920)</f>
        <v>1</v>
      </c>
      <c r="Y3920" s="66">
        <f>IFERROR(INDEX('Retasi Pricing'!F:F,MATCH('Entry Data'!AM3920,'Retasi Pricing'!E:E,0))*X3920,"")</f>
        <v>25000</v>
      </c>
      <c r="Z3920" s="62" t="s">
        <v>26</v>
      </c>
      <c r="AA3920" s="62" t="s">
        <v>27</v>
      </c>
      <c r="AB3920" s="32"/>
      <c r="AC3920" s="32" t="s">
        <v>265</v>
      </c>
      <c r="AD3920" s="32" t="str">
        <f t="shared" si="1104"/>
        <v/>
      </c>
      <c r="AF3920" s="5" t="str">
        <f t="shared" si="1105"/>
        <v>Dominikus Nong Yandris44207</v>
      </c>
      <c r="AG3920" s="5" t="str">
        <f t="shared" si="1106"/>
        <v>BMJ 06944207UTARANIGHT</v>
      </c>
      <c r="AH3920" s="5" t="str">
        <f t="shared" si="1107"/>
        <v>Dominikus Nong Yandris44207UTARANIGHT</v>
      </c>
      <c r="AI3920" s="5" t="str">
        <f t="shared" si="1108"/>
        <v>BMJ 06944207NIGHT</v>
      </c>
      <c r="AJ3920" s="5" t="str">
        <f t="shared" si="1109"/>
        <v>Dominikus Nong Yandris44207NIGHT</v>
      </c>
      <c r="AK3920" s="5" t="str">
        <f t="shared" si="1110"/>
        <v>Dominikus Nong YandrisBMJ</v>
      </c>
      <c r="AL3920" s="5" t="str">
        <f t="shared" si="1112"/>
        <v>4UTARA</v>
      </c>
      <c r="AM3920" s="5" t="str">
        <f t="shared" si="1113"/>
        <v>1 &gt; 4UTARA10 RODA</v>
      </c>
      <c r="AN3920" s="5" t="str">
        <f t="shared" si="1114"/>
        <v>Dominikus Nong YandrisBMJ1 &gt; 4UTARA10 RODA</v>
      </c>
      <c r="AO3920" s="5" t="str">
        <f t="shared" si="1115"/>
        <v>Dominikus Nong Yandris1 &gt; 4UTARA10 RODA</v>
      </c>
      <c r="AP3920" s="5" t="str">
        <f t="shared" si="1116"/>
        <v>44207NIGHT</v>
      </c>
    </row>
    <row r="3921" spans="1:42" x14ac:dyDescent="0.3">
      <c r="A3921" s="33">
        <v>1</v>
      </c>
      <c r="B3921" s="33"/>
      <c r="C3921" s="70">
        <v>44207</v>
      </c>
      <c r="D3921" s="71" t="s">
        <v>87</v>
      </c>
      <c r="E3921" s="70">
        <v>44208</v>
      </c>
      <c r="F3921" s="71">
        <v>5170249</v>
      </c>
      <c r="G3921" s="33" t="s">
        <v>20</v>
      </c>
      <c r="H3921" s="33" t="s">
        <v>21</v>
      </c>
      <c r="I3921" s="33" t="s">
        <v>22</v>
      </c>
      <c r="J3921" s="33" t="s">
        <v>23</v>
      </c>
      <c r="K3921" s="63" t="s">
        <v>78</v>
      </c>
      <c r="L3921" s="32" t="str">
        <f t="shared" si="1099"/>
        <v>FM260JD</v>
      </c>
      <c r="M3921" s="32" t="str">
        <f t="shared" si="1100"/>
        <v>BMJ</v>
      </c>
      <c r="N3921" s="32" t="str">
        <f t="shared" si="1101"/>
        <v>10 RODA</v>
      </c>
      <c r="O3921" s="146">
        <v>8.1076388888888892E-2</v>
      </c>
      <c r="P3921" s="65">
        <v>8.1076388888888892E-2</v>
      </c>
      <c r="Q3921" s="65"/>
      <c r="R3921" s="66">
        <v>5</v>
      </c>
      <c r="S3921" s="66">
        <v>39720</v>
      </c>
      <c r="T3921" s="66">
        <v>14760</v>
      </c>
      <c r="U3921" s="67">
        <f t="shared" si="1111"/>
        <v>24.96</v>
      </c>
      <c r="V3921" s="66">
        <f t="shared" si="1102"/>
        <v>486570.23999999999</v>
      </c>
      <c r="W3921" s="66" t="str">
        <f t="shared" si="1103"/>
        <v>&gt; 5</v>
      </c>
      <c r="X3921" s="66">
        <f>A3921+SUMIFS(Presensi!F:F,Presensi!E:E,'Entry Data'!AP3921)</f>
        <v>1</v>
      </c>
      <c r="Y3921" s="66">
        <f>IFERROR(INDEX('Retasi Pricing'!F:F,MATCH('Entry Data'!AM3921,'Retasi Pricing'!E:E,0))*X3921,"")</f>
        <v>27650</v>
      </c>
      <c r="Z3921" s="62" t="s">
        <v>26</v>
      </c>
      <c r="AA3921" s="62" t="s">
        <v>27</v>
      </c>
      <c r="AB3921" s="32"/>
      <c r="AC3921" s="32" t="s">
        <v>265</v>
      </c>
      <c r="AD3921" s="32" t="str">
        <f t="shared" si="1104"/>
        <v/>
      </c>
      <c r="AF3921" s="5" t="str">
        <f t="shared" si="1105"/>
        <v>Dominikus Nong Yandris44207</v>
      </c>
      <c r="AG3921" s="5" t="str">
        <f t="shared" si="1106"/>
        <v>BMJ 06944207UTARANIGHT</v>
      </c>
      <c r="AH3921" s="5" t="str">
        <f t="shared" si="1107"/>
        <v>Dominikus Nong Yandris44207UTARANIGHT</v>
      </c>
      <c r="AI3921" s="5" t="str">
        <f t="shared" si="1108"/>
        <v>BMJ 06944207NIGHT</v>
      </c>
      <c r="AJ3921" s="5" t="str">
        <f t="shared" si="1109"/>
        <v>Dominikus Nong Yandris44207NIGHT</v>
      </c>
      <c r="AK3921" s="5" t="str">
        <f t="shared" si="1110"/>
        <v>Dominikus Nong YandrisBMJ</v>
      </c>
      <c r="AL3921" s="5" t="str">
        <f t="shared" si="1112"/>
        <v>5UTARA</v>
      </c>
      <c r="AM3921" s="5" t="str">
        <f t="shared" si="1113"/>
        <v>&gt; 5UTARA10 RODA</v>
      </c>
      <c r="AN3921" s="5" t="str">
        <f t="shared" si="1114"/>
        <v>Dominikus Nong YandrisBMJ&gt; 5UTARA10 RODA</v>
      </c>
      <c r="AO3921" s="5" t="str">
        <f t="shared" si="1115"/>
        <v>Dominikus Nong Yandris&gt; 5UTARA10 RODA</v>
      </c>
      <c r="AP3921" s="5" t="str">
        <f t="shared" si="1116"/>
        <v>44207NIGHT</v>
      </c>
    </row>
    <row r="3922" spans="1:42" x14ac:dyDescent="0.3">
      <c r="A3922" s="33">
        <v>1</v>
      </c>
      <c r="B3922" s="33"/>
      <c r="C3922" s="70">
        <v>44207</v>
      </c>
      <c r="D3922" s="71" t="s">
        <v>87</v>
      </c>
      <c r="E3922" s="70">
        <v>44208</v>
      </c>
      <c r="F3922" s="71">
        <v>5170333</v>
      </c>
      <c r="G3922" s="33" t="s">
        <v>20</v>
      </c>
      <c r="H3922" s="33" t="s">
        <v>21</v>
      </c>
      <c r="I3922" s="33" t="s">
        <v>51</v>
      </c>
      <c r="J3922" s="33" t="s">
        <v>46</v>
      </c>
      <c r="K3922" s="63" t="s">
        <v>78</v>
      </c>
      <c r="L3922" s="32" t="str">
        <f t="shared" si="1099"/>
        <v>FM260JD</v>
      </c>
      <c r="M3922" s="32" t="str">
        <f t="shared" si="1100"/>
        <v>BMJ</v>
      </c>
      <c r="N3922" s="32" t="str">
        <f t="shared" si="1101"/>
        <v>10 RODA</v>
      </c>
      <c r="O3922" s="146">
        <v>0.16409722222222223</v>
      </c>
      <c r="P3922" s="65">
        <v>0.16409722222222223</v>
      </c>
      <c r="Q3922" s="65"/>
      <c r="R3922" s="66">
        <v>6</v>
      </c>
      <c r="S3922" s="66">
        <v>39080</v>
      </c>
      <c r="T3922" s="66">
        <v>14760</v>
      </c>
      <c r="U3922" s="67">
        <f t="shared" si="1111"/>
        <v>24.32</v>
      </c>
      <c r="V3922" s="66">
        <f t="shared" si="1102"/>
        <v>474094.08000000002</v>
      </c>
      <c r="W3922" s="66" t="str">
        <f t="shared" si="1103"/>
        <v>&gt; 6</v>
      </c>
      <c r="X3922" s="66">
        <f>A3922+SUMIFS(Presensi!F:F,Presensi!E:E,'Entry Data'!AP3922)</f>
        <v>1</v>
      </c>
      <c r="Y3922" s="66">
        <f>IFERROR(INDEX('Retasi Pricing'!F:F,MATCH('Entry Data'!AM3922,'Retasi Pricing'!E:E,0))*X3922,"")</f>
        <v>30800</v>
      </c>
      <c r="Z3922" s="62" t="s">
        <v>26</v>
      </c>
      <c r="AA3922" s="62" t="s">
        <v>27</v>
      </c>
      <c r="AB3922" s="32"/>
      <c r="AC3922" s="32" t="s">
        <v>265</v>
      </c>
      <c r="AD3922" s="32" t="str">
        <f t="shared" si="1104"/>
        <v/>
      </c>
      <c r="AF3922" s="5" t="str">
        <f t="shared" si="1105"/>
        <v>Dominikus Nong Yandris44207</v>
      </c>
      <c r="AG3922" s="5" t="str">
        <f t="shared" si="1106"/>
        <v>BMJ 06944207UTARANIGHT</v>
      </c>
      <c r="AH3922" s="5" t="str">
        <f t="shared" si="1107"/>
        <v>Dominikus Nong Yandris44207UTARANIGHT</v>
      </c>
      <c r="AI3922" s="5" t="str">
        <f t="shared" si="1108"/>
        <v>BMJ 06944207NIGHT</v>
      </c>
      <c r="AJ3922" s="5" t="str">
        <f t="shared" si="1109"/>
        <v>Dominikus Nong Yandris44207NIGHT</v>
      </c>
      <c r="AK3922" s="5" t="str">
        <f t="shared" si="1110"/>
        <v>Dominikus Nong YandrisBMJ</v>
      </c>
      <c r="AL3922" s="5" t="str">
        <f t="shared" si="1112"/>
        <v>6UTARA</v>
      </c>
      <c r="AM3922" s="5" t="str">
        <f t="shared" si="1113"/>
        <v>&gt; 6UTARA10 RODA</v>
      </c>
      <c r="AN3922" s="5" t="str">
        <f t="shared" si="1114"/>
        <v>Dominikus Nong YandrisBMJ&gt; 6UTARA10 RODA</v>
      </c>
      <c r="AO3922" s="5" t="str">
        <f t="shared" si="1115"/>
        <v>Dominikus Nong Yandris&gt; 6UTARA10 RODA</v>
      </c>
      <c r="AP3922" s="5" t="str">
        <f t="shared" si="1116"/>
        <v>44207NIGHT</v>
      </c>
    </row>
    <row r="3923" spans="1:42" x14ac:dyDescent="0.3">
      <c r="A3923" s="33">
        <v>1</v>
      </c>
      <c r="B3923" s="33"/>
      <c r="C3923" s="70">
        <v>44207</v>
      </c>
      <c r="D3923" s="71" t="s">
        <v>87</v>
      </c>
      <c r="E3923" s="70">
        <v>44208</v>
      </c>
      <c r="F3923" s="71">
        <v>5170391</v>
      </c>
      <c r="G3923" s="33" t="s">
        <v>20</v>
      </c>
      <c r="H3923" s="33" t="s">
        <v>21</v>
      </c>
      <c r="I3923" s="33" t="s">
        <v>51</v>
      </c>
      <c r="J3923" s="33" t="s">
        <v>46</v>
      </c>
      <c r="K3923" s="63" t="s">
        <v>78</v>
      </c>
      <c r="L3923" s="32" t="str">
        <f t="shared" si="1099"/>
        <v>FM260JD</v>
      </c>
      <c r="M3923" s="32" t="str">
        <f t="shared" si="1100"/>
        <v>BMJ</v>
      </c>
      <c r="N3923" s="32" t="str">
        <f t="shared" si="1101"/>
        <v>10 RODA</v>
      </c>
      <c r="O3923" s="146">
        <v>0.21863425925925925</v>
      </c>
      <c r="P3923" s="65">
        <v>0.21863425925925925</v>
      </c>
      <c r="Q3923" s="65"/>
      <c r="R3923" s="66">
        <v>7</v>
      </c>
      <c r="S3923" s="66">
        <v>39540</v>
      </c>
      <c r="T3923" s="66">
        <v>14760</v>
      </c>
      <c r="U3923" s="67">
        <f t="shared" si="1111"/>
        <v>24.78</v>
      </c>
      <c r="V3923" s="66">
        <f t="shared" si="1102"/>
        <v>483061.32</v>
      </c>
      <c r="W3923" s="66" t="str">
        <f t="shared" si="1103"/>
        <v>7 &gt;</v>
      </c>
      <c r="X3923" s="66">
        <f>A3923+SUMIFS(Presensi!F:F,Presensi!E:E,'Entry Data'!AP3923)</f>
        <v>1</v>
      </c>
      <c r="Y3923" s="66">
        <f>IFERROR(INDEX('Retasi Pricing'!F:F,MATCH('Entry Data'!AM3923,'Retasi Pricing'!E:E,0))*X3923,"")</f>
        <v>37750</v>
      </c>
      <c r="Z3923" s="62" t="s">
        <v>26</v>
      </c>
      <c r="AA3923" s="62" t="s">
        <v>27</v>
      </c>
      <c r="AB3923" s="32"/>
      <c r="AC3923" s="32" t="s">
        <v>265</v>
      </c>
      <c r="AD3923" s="32" t="str">
        <f t="shared" si="1104"/>
        <v/>
      </c>
      <c r="AF3923" s="5" t="str">
        <f t="shared" si="1105"/>
        <v>Dominikus Nong Yandris44207</v>
      </c>
      <c r="AG3923" s="5" t="str">
        <f t="shared" si="1106"/>
        <v>BMJ 06944207UTARANIGHT</v>
      </c>
      <c r="AH3923" s="5" t="str">
        <f t="shared" si="1107"/>
        <v>Dominikus Nong Yandris44207UTARANIGHT</v>
      </c>
      <c r="AI3923" s="5" t="str">
        <f t="shared" si="1108"/>
        <v>BMJ 06944207NIGHT</v>
      </c>
      <c r="AJ3923" s="5" t="str">
        <f t="shared" si="1109"/>
        <v>Dominikus Nong Yandris44207NIGHT</v>
      </c>
      <c r="AK3923" s="5" t="str">
        <f t="shared" si="1110"/>
        <v>Dominikus Nong YandrisBMJ</v>
      </c>
      <c r="AL3923" s="5" t="str">
        <f t="shared" si="1112"/>
        <v>7UTARA</v>
      </c>
      <c r="AM3923" s="5" t="str">
        <f t="shared" si="1113"/>
        <v>7 &gt;UTARA10 RODA</v>
      </c>
      <c r="AN3923" s="5" t="str">
        <f t="shared" si="1114"/>
        <v>Dominikus Nong YandrisBMJ7 &gt;UTARA10 RODA</v>
      </c>
      <c r="AO3923" s="5" t="str">
        <f t="shared" si="1115"/>
        <v>Dominikus Nong Yandris7 &gt;UTARA10 RODA</v>
      </c>
      <c r="AP3923" s="5" t="str">
        <f t="shared" si="1116"/>
        <v>44207NIGHT</v>
      </c>
    </row>
    <row r="3924" spans="1:42" x14ac:dyDescent="0.3">
      <c r="A3924" s="33">
        <v>1</v>
      </c>
      <c r="B3924" s="33"/>
      <c r="C3924" s="70">
        <v>44207</v>
      </c>
      <c r="D3924" s="71" t="s">
        <v>87</v>
      </c>
      <c r="E3924" s="70">
        <v>44207</v>
      </c>
      <c r="F3924" s="71">
        <v>5170005</v>
      </c>
      <c r="G3924" s="33" t="s">
        <v>20</v>
      </c>
      <c r="H3924" s="33" t="s">
        <v>21</v>
      </c>
      <c r="I3924" s="33" t="s">
        <v>22</v>
      </c>
      <c r="J3924" s="33" t="s">
        <v>23</v>
      </c>
      <c r="K3924" s="63" t="s">
        <v>78</v>
      </c>
      <c r="L3924" s="32" t="str">
        <f t="shared" si="1099"/>
        <v>FM260JD</v>
      </c>
      <c r="M3924" s="32" t="str">
        <f t="shared" si="1100"/>
        <v>BMJ</v>
      </c>
      <c r="N3924" s="32" t="str">
        <f t="shared" si="1101"/>
        <v>10 RODA</v>
      </c>
      <c r="O3924" s="146">
        <v>0.84578703703703706</v>
      </c>
      <c r="P3924" s="65">
        <v>0.85193287037037047</v>
      </c>
      <c r="Q3924" s="65"/>
      <c r="R3924" s="66">
        <v>1</v>
      </c>
      <c r="S3924" s="66">
        <v>40240</v>
      </c>
      <c r="T3924" s="66">
        <v>14760</v>
      </c>
      <c r="U3924" s="67">
        <f t="shared" si="1111"/>
        <v>25.48</v>
      </c>
      <c r="V3924" s="66">
        <f t="shared" si="1102"/>
        <v>496707.12000000005</v>
      </c>
      <c r="W3924" s="66" t="str">
        <f t="shared" si="1103"/>
        <v>1 &gt; 4</v>
      </c>
      <c r="X3924" s="66">
        <f>A3924+SUMIFS(Presensi!F:F,Presensi!E:E,'Entry Data'!AP3924)</f>
        <v>1</v>
      </c>
      <c r="Y3924" s="66">
        <f>IFERROR(INDEX('Retasi Pricing'!F:F,MATCH('Entry Data'!AM3924,'Retasi Pricing'!E:E,0))*X3924,"")</f>
        <v>25000</v>
      </c>
      <c r="Z3924" s="62" t="s">
        <v>26</v>
      </c>
      <c r="AA3924" s="62" t="s">
        <v>27</v>
      </c>
      <c r="AB3924" s="32"/>
      <c r="AC3924" s="32" t="s">
        <v>265</v>
      </c>
      <c r="AD3924" s="32" t="str">
        <f t="shared" si="1104"/>
        <v/>
      </c>
      <c r="AF3924" s="5" t="str">
        <f t="shared" si="1105"/>
        <v>Dominikus Nong Yandris44207</v>
      </c>
      <c r="AG3924" s="5" t="str">
        <f t="shared" si="1106"/>
        <v>BMJ 06944207UTARANIGHT</v>
      </c>
      <c r="AH3924" s="5" t="str">
        <f t="shared" si="1107"/>
        <v>Dominikus Nong Yandris44207UTARANIGHT</v>
      </c>
      <c r="AI3924" s="5" t="str">
        <f t="shared" si="1108"/>
        <v>BMJ 06944207NIGHT</v>
      </c>
      <c r="AJ3924" s="5" t="str">
        <f t="shared" si="1109"/>
        <v>Dominikus Nong Yandris44207NIGHT</v>
      </c>
      <c r="AK3924" s="5" t="str">
        <f t="shared" si="1110"/>
        <v>Dominikus Nong YandrisBMJ</v>
      </c>
      <c r="AL3924" s="5" t="str">
        <f t="shared" si="1112"/>
        <v>1UTARA</v>
      </c>
      <c r="AM3924" s="5" t="str">
        <f t="shared" si="1113"/>
        <v>1 &gt; 4UTARA10 RODA</v>
      </c>
      <c r="AN3924" s="5" t="str">
        <f t="shared" si="1114"/>
        <v>Dominikus Nong YandrisBMJ1 &gt; 4UTARA10 RODA</v>
      </c>
      <c r="AO3924" s="5" t="str">
        <f t="shared" si="1115"/>
        <v>Dominikus Nong Yandris1 &gt; 4UTARA10 RODA</v>
      </c>
      <c r="AP3924" s="5" t="str">
        <f t="shared" si="1116"/>
        <v>44207NIGHT</v>
      </c>
    </row>
    <row r="3925" spans="1:42" x14ac:dyDescent="0.3">
      <c r="A3925" s="33">
        <v>1</v>
      </c>
      <c r="B3925" s="33"/>
      <c r="C3925" s="70">
        <v>44207</v>
      </c>
      <c r="D3925" s="71" t="s">
        <v>87</v>
      </c>
      <c r="E3925" s="70">
        <v>44207</v>
      </c>
      <c r="F3925" s="71">
        <v>5170069</v>
      </c>
      <c r="G3925" s="33" t="s">
        <v>20</v>
      </c>
      <c r="H3925" s="33" t="s">
        <v>21</v>
      </c>
      <c r="I3925" s="33" t="s">
        <v>22</v>
      </c>
      <c r="J3925" s="33" t="s">
        <v>23</v>
      </c>
      <c r="K3925" s="63" t="s">
        <v>78</v>
      </c>
      <c r="L3925" s="32" t="str">
        <f t="shared" si="1099"/>
        <v>FM260JD</v>
      </c>
      <c r="M3925" s="32" t="str">
        <f t="shared" si="1100"/>
        <v>BMJ</v>
      </c>
      <c r="N3925" s="32" t="str">
        <f t="shared" si="1101"/>
        <v>10 RODA</v>
      </c>
      <c r="O3925" s="146">
        <v>0.90300925925925923</v>
      </c>
      <c r="P3925" s="65">
        <v>0.90300925925925923</v>
      </c>
      <c r="Q3925" s="65"/>
      <c r="R3925" s="66">
        <v>2</v>
      </c>
      <c r="S3925" s="66">
        <v>40640</v>
      </c>
      <c r="T3925" s="66">
        <v>14760</v>
      </c>
      <c r="U3925" s="67">
        <f t="shared" si="1111"/>
        <v>25.88</v>
      </c>
      <c r="V3925" s="66">
        <f t="shared" si="1102"/>
        <v>504504.72000000003</v>
      </c>
      <c r="W3925" s="66" t="str">
        <f t="shared" si="1103"/>
        <v>1 &gt; 4</v>
      </c>
      <c r="X3925" s="66">
        <f>A3925+SUMIFS(Presensi!F:F,Presensi!E:E,'Entry Data'!AP3925)</f>
        <v>1</v>
      </c>
      <c r="Y3925" s="66">
        <f>IFERROR(INDEX('Retasi Pricing'!F:F,MATCH('Entry Data'!AM3925,'Retasi Pricing'!E:E,0))*X3925,"")</f>
        <v>25000</v>
      </c>
      <c r="Z3925" s="62" t="s">
        <v>26</v>
      </c>
      <c r="AA3925" s="62" t="s">
        <v>27</v>
      </c>
      <c r="AB3925" s="32"/>
      <c r="AC3925" s="32" t="s">
        <v>265</v>
      </c>
      <c r="AD3925" s="32" t="str">
        <f t="shared" si="1104"/>
        <v/>
      </c>
      <c r="AF3925" s="5" t="str">
        <f t="shared" si="1105"/>
        <v>Dominikus Nong Yandris44207</v>
      </c>
      <c r="AG3925" s="5" t="str">
        <f t="shared" si="1106"/>
        <v>BMJ 06944207UTARANIGHT</v>
      </c>
      <c r="AH3925" s="5" t="str">
        <f t="shared" si="1107"/>
        <v>Dominikus Nong Yandris44207UTARANIGHT</v>
      </c>
      <c r="AI3925" s="5" t="str">
        <f t="shared" si="1108"/>
        <v>BMJ 06944207NIGHT</v>
      </c>
      <c r="AJ3925" s="5" t="str">
        <f t="shared" si="1109"/>
        <v>Dominikus Nong Yandris44207NIGHT</v>
      </c>
      <c r="AK3925" s="5" t="str">
        <f t="shared" si="1110"/>
        <v>Dominikus Nong YandrisBMJ</v>
      </c>
      <c r="AL3925" s="5" t="str">
        <f t="shared" si="1112"/>
        <v>2UTARA</v>
      </c>
      <c r="AM3925" s="5" t="str">
        <f t="shared" si="1113"/>
        <v>1 &gt; 4UTARA10 RODA</v>
      </c>
      <c r="AN3925" s="5" t="str">
        <f t="shared" si="1114"/>
        <v>Dominikus Nong YandrisBMJ1 &gt; 4UTARA10 RODA</v>
      </c>
      <c r="AO3925" s="5" t="str">
        <f t="shared" si="1115"/>
        <v>Dominikus Nong Yandris1 &gt; 4UTARA10 RODA</v>
      </c>
      <c r="AP3925" s="5" t="str">
        <f t="shared" si="1116"/>
        <v>44207NIGHT</v>
      </c>
    </row>
    <row r="3926" spans="1:42" x14ac:dyDescent="0.3">
      <c r="A3926" s="33">
        <v>1</v>
      </c>
      <c r="B3926" s="33"/>
      <c r="C3926" s="70">
        <v>44207</v>
      </c>
      <c r="D3926" s="71" t="s">
        <v>87</v>
      </c>
      <c r="E3926" s="70">
        <v>44207</v>
      </c>
      <c r="F3926" s="71">
        <v>5170143</v>
      </c>
      <c r="G3926" s="33" t="s">
        <v>20</v>
      </c>
      <c r="H3926" s="33" t="s">
        <v>21</v>
      </c>
      <c r="I3926" s="33" t="s">
        <v>22</v>
      </c>
      <c r="J3926" s="33" t="s">
        <v>23</v>
      </c>
      <c r="K3926" s="63" t="s">
        <v>78</v>
      </c>
      <c r="L3926" s="32" t="str">
        <f t="shared" si="1099"/>
        <v>FM260JD</v>
      </c>
      <c r="M3926" s="32" t="str">
        <f t="shared" si="1100"/>
        <v>BMJ</v>
      </c>
      <c r="N3926" s="32" t="str">
        <f t="shared" si="1101"/>
        <v>10 RODA</v>
      </c>
      <c r="O3926" s="146">
        <v>0.9587500000000001</v>
      </c>
      <c r="P3926" s="65">
        <v>0.9587500000000001</v>
      </c>
      <c r="Q3926" s="65"/>
      <c r="R3926" s="66">
        <v>3</v>
      </c>
      <c r="S3926" s="66">
        <v>40300</v>
      </c>
      <c r="T3926" s="66">
        <v>14760</v>
      </c>
      <c r="U3926" s="67">
        <f t="shared" si="1111"/>
        <v>25.54</v>
      </c>
      <c r="V3926" s="66">
        <f t="shared" si="1102"/>
        <v>497876.76</v>
      </c>
      <c r="W3926" s="66" t="str">
        <f t="shared" si="1103"/>
        <v>1 &gt; 4</v>
      </c>
      <c r="X3926" s="66">
        <f>A3926+SUMIFS(Presensi!F:F,Presensi!E:E,'Entry Data'!AP3926)</f>
        <v>1</v>
      </c>
      <c r="Y3926" s="66">
        <f>IFERROR(INDEX('Retasi Pricing'!F:F,MATCH('Entry Data'!AM3926,'Retasi Pricing'!E:E,0))*X3926,"")</f>
        <v>25000</v>
      </c>
      <c r="Z3926" s="62" t="s">
        <v>26</v>
      </c>
      <c r="AA3926" s="62" t="s">
        <v>27</v>
      </c>
      <c r="AB3926" s="32"/>
      <c r="AC3926" s="32" t="s">
        <v>265</v>
      </c>
      <c r="AD3926" s="32" t="str">
        <f t="shared" si="1104"/>
        <v/>
      </c>
      <c r="AF3926" s="5" t="str">
        <f t="shared" si="1105"/>
        <v>Dominikus Nong Yandris44207</v>
      </c>
      <c r="AG3926" s="5" t="str">
        <f t="shared" si="1106"/>
        <v>BMJ 06944207UTARANIGHT</v>
      </c>
      <c r="AH3926" s="5" t="str">
        <f t="shared" si="1107"/>
        <v>Dominikus Nong Yandris44207UTARANIGHT</v>
      </c>
      <c r="AI3926" s="5" t="str">
        <f t="shared" si="1108"/>
        <v>BMJ 06944207NIGHT</v>
      </c>
      <c r="AJ3926" s="5" t="str">
        <f t="shared" si="1109"/>
        <v>Dominikus Nong Yandris44207NIGHT</v>
      </c>
      <c r="AK3926" s="5" t="str">
        <f t="shared" si="1110"/>
        <v>Dominikus Nong YandrisBMJ</v>
      </c>
      <c r="AL3926" s="5" t="str">
        <f t="shared" si="1112"/>
        <v>3UTARA</v>
      </c>
      <c r="AM3926" s="5" t="str">
        <f t="shared" si="1113"/>
        <v>1 &gt; 4UTARA10 RODA</v>
      </c>
      <c r="AN3926" s="5" t="str">
        <f t="shared" si="1114"/>
        <v>Dominikus Nong YandrisBMJ1 &gt; 4UTARA10 RODA</v>
      </c>
      <c r="AO3926" s="5" t="str">
        <f t="shared" si="1115"/>
        <v>Dominikus Nong Yandris1 &gt; 4UTARA10 RODA</v>
      </c>
      <c r="AP3926" s="5" t="str">
        <f t="shared" si="1116"/>
        <v>44207NIGHT</v>
      </c>
    </row>
    <row r="3927" spans="1:42" x14ac:dyDescent="0.3">
      <c r="A3927" s="33">
        <v>1</v>
      </c>
      <c r="B3927" s="33"/>
      <c r="C3927" s="70">
        <v>44207</v>
      </c>
      <c r="D3927" s="71" t="s">
        <v>87</v>
      </c>
      <c r="E3927" s="70">
        <v>44208</v>
      </c>
      <c r="F3927" s="71">
        <v>5170302</v>
      </c>
      <c r="G3927" s="33" t="s">
        <v>38</v>
      </c>
      <c r="H3927" s="33" t="s">
        <v>102</v>
      </c>
      <c r="I3927" s="33" t="s">
        <v>173</v>
      </c>
      <c r="J3927" s="33" t="s">
        <v>110</v>
      </c>
      <c r="K3927" s="63" t="s">
        <v>79</v>
      </c>
      <c r="L3927" s="32" t="str">
        <f t="shared" si="1099"/>
        <v>AXOR4843</v>
      </c>
      <c r="M3927" s="32" t="str">
        <f t="shared" si="1100"/>
        <v>BMJ</v>
      </c>
      <c r="N3927" s="32" t="str">
        <f t="shared" si="1101"/>
        <v>12 RODA</v>
      </c>
      <c r="O3927" s="146">
        <v>0.13359953703703703</v>
      </c>
      <c r="P3927" s="65">
        <v>0.13359953703703703</v>
      </c>
      <c r="Q3927" s="65"/>
      <c r="R3927" s="66">
        <v>3</v>
      </c>
      <c r="S3927" s="66">
        <v>56120</v>
      </c>
      <c r="T3927" s="66">
        <v>20160</v>
      </c>
      <c r="U3927" s="67">
        <f t="shared" si="1111"/>
        <v>35.96</v>
      </c>
      <c r="V3927" s="66">
        <f t="shared" si="1102"/>
        <v>1080238.3999999999</v>
      </c>
      <c r="W3927" s="66" t="str">
        <f t="shared" si="1103"/>
        <v>1 &gt; 3</v>
      </c>
      <c r="X3927" s="66">
        <f>A3927+SUMIFS(Presensi!F:F,Presensi!E:E,'Entry Data'!AP3927)</f>
        <v>1</v>
      </c>
      <c r="Y3927" s="66">
        <f>IFERROR(INDEX('Retasi Pricing'!F:F,MATCH('Entry Data'!AM3927,'Retasi Pricing'!E:E,0))*X3927,"")</f>
        <v>38000</v>
      </c>
      <c r="Z3927" s="62" t="s">
        <v>26</v>
      </c>
      <c r="AA3927" s="62" t="s">
        <v>27</v>
      </c>
      <c r="AB3927" s="32"/>
      <c r="AC3927" s="32" t="s">
        <v>204</v>
      </c>
      <c r="AD3927" s="32" t="str">
        <f t="shared" si="1104"/>
        <v/>
      </c>
      <c r="AF3927" s="5" t="str">
        <f t="shared" si="1105"/>
        <v>abdul majid44207</v>
      </c>
      <c r="AG3927" s="5" t="str">
        <f t="shared" si="1106"/>
        <v>BMJ 07044207SELATANNIGHT</v>
      </c>
      <c r="AH3927" s="5" t="str">
        <f t="shared" si="1107"/>
        <v>abdul majid44207SELATANNIGHT</v>
      </c>
      <c r="AI3927" s="5" t="str">
        <f t="shared" si="1108"/>
        <v>BMJ 07044207NIGHT</v>
      </c>
      <c r="AJ3927" s="5" t="str">
        <f t="shared" si="1109"/>
        <v>abdul majid44207NIGHT</v>
      </c>
      <c r="AK3927" s="5" t="str">
        <f t="shared" si="1110"/>
        <v>abdul majidBMJ</v>
      </c>
      <c r="AL3927" s="5" t="str">
        <f t="shared" si="1112"/>
        <v>3SELATAN</v>
      </c>
      <c r="AM3927" s="5" t="str">
        <f t="shared" si="1113"/>
        <v>1 &gt; 3SELATAN12 RODA</v>
      </c>
      <c r="AN3927" s="5" t="str">
        <f t="shared" si="1114"/>
        <v>abdul majidBMJ1 &gt; 3SELATAN12 RODA</v>
      </c>
      <c r="AO3927" s="5" t="str">
        <f t="shared" si="1115"/>
        <v>abdul majid1 &gt; 3SELATAN12 RODA</v>
      </c>
      <c r="AP3927" s="5" t="str">
        <f t="shared" si="1116"/>
        <v>44207NIGHT</v>
      </c>
    </row>
    <row r="3928" spans="1:42" x14ac:dyDescent="0.3">
      <c r="A3928" s="33">
        <v>1</v>
      </c>
      <c r="B3928" s="33"/>
      <c r="C3928" s="70">
        <v>44207</v>
      </c>
      <c r="D3928" s="71" t="s">
        <v>87</v>
      </c>
      <c r="E3928" s="70">
        <v>44208</v>
      </c>
      <c r="F3928" s="71">
        <v>5170419</v>
      </c>
      <c r="G3928" s="33" t="s">
        <v>38</v>
      </c>
      <c r="H3928" s="33" t="s">
        <v>102</v>
      </c>
      <c r="I3928" s="33" t="s">
        <v>291</v>
      </c>
      <c r="J3928" s="33" t="s">
        <v>40</v>
      </c>
      <c r="K3928" s="63" t="s">
        <v>79</v>
      </c>
      <c r="L3928" s="32" t="str">
        <f t="shared" si="1099"/>
        <v>AXOR4843</v>
      </c>
      <c r="M3928" s="32" t="str">
        <f t="shared" si="1100"/>
        <v>BMJ</v>
      </c>
      <c r="N3928" s="32" t="str">
        <f t="shared" si="1101"/>
        <v>12 RODA</v>
      </c>
      <c r="O3928" s="146">
        <v>0.25126157407407407</v>
      </c>
      <c r="P3928" s="65">
        <v>0.25126157407407407</v>
      </c>
      <c r="Q3928" s="65"/>
      <c r="R3928" s="66">
        <v>4</v>
      </c>
      <c r="S3928" s="66">
        <v>53520</v>
      </c>
      <c r="T3928" s="66">
        <v>20160</v>
      </c>
      <c r="U3928" s="67">
        <f t="shared" si="1111"/>
        <v>33.36</v>
      </c>
      <c r="V3928" s="66">
        <f t="shared" si="1102"/>
        <v>1002134.4</v>
      </c>
      <c r="W3928" s="66" t="str">
        <f t="shared" si="1103"/>
        <v>&gt; 4</v>
      </c>
      <c r="X3928" s="66">
        <f>A3928+SUMIFS(Presensi!F:F,Presensi!E:E,'Entry Data'!AP3928)</f>
        <v>1</v>
      </c>
      <c r="Y3928" s="66">
        <f>IFERROR(INDEX('Retasi Pricing'!F:F,MATCH('Entry Data'!AM3928,'Retasi Pricing'!E:E,0))*X3928,"")</f>
        <v>45000</v>
      </c>
      <c r="Z3928" s="62" t="s">
        <v>26</v>
      </c>
      <c r="AA3928" s="62" t="s">
        <v>27</v>
      </c>
      <c r="AB3928" s="32"/>
      <c r="AC3928" s="32" t="s">
        <v>204</v>
      </c>
      <c r="AD3928" s="32" t="str">
        <f t="shared" si="1104"/>
        <v/>
      </c>
      <c r="AF3928" s="5" t="str">
        <f t="shared" si="1105"/>
        <v>abdul majid44207</v>
      </c>
      <c r="AG3928" s="5" t="str">
        <f t="shared" si="1106"/>
        <v>BMJ 07044207SELATANNIGHT</v>
      </c>
      <c r="AH3928" s="5" t="str">
        <f t="shared" si="1107"/>
        <v>abdul majid44207SELATANNIGHT</v>
      </c>
      <c r="AI3928" s="5" t="str">
        <f t="shared" si="1108"/>
        <v>BMJ 07044207NIGHT</v>
      </c>
      <c r="AJ3928" s="5" t="str">
        <f t="shared" si="1109"/>
        <v>abdul majid44207NIGHT</v>
      </c>
      <c r="AK3928" s="5" t="str">
        <f t="shared" si="1110"/>
        <v>abdul majidBMJ</v>
      </c>
      <c r="AL3928" s="5" t="str">
        <f t="shared" si="1112"/>
        <v>4SELATAN</v>
      </c>
      <c r="AM3928" s="5" t="str">
        <f t="shared" si="1113"/>
        <v>&gt; 4SELATAN12 RODA</v>
      </c>
      <c r="AN3928" s="5" t="str">
        <f t="shared" si="1114"/>
        <v>abdul majidBMJ&gt; 4SELATAN12 RODA</v>
      </c>
      <c r="AO3928" s="5" t="str">
        <f t="shared" si="1115"/>
        <v>abdul majid&gt; 4SELATAN12 RODA</v>
      </c>
      <c r="AP3928" s="5" t="str">
        <f t="shared" si="1116"/>
        <v>44207NIGHT</v>
      </c>
    </row>
    <row r="3929" spans="1:42" x14ac:dyDescent="0.3">
      <c r="A3929" s="33">
        <v>1</v>
      </c>
      <c r="B3929" s="33"/>
      <c r="C3929" s="70">
        <v>44207</v>
      </c>
      <c r="D3929" s="71" t="s">
        <v>87</v>
      </c>
      <c r="E3929" s="70">
        <v>44207</v>
      </c>
      <c r="F3929" s="71">
        <v>5170049</v>
      </c>
      <c r="G3929" s="33" t="s">
        <v>38</v>
      </c>
      <c r="H3929" s="33" t="s">
        <v>102</v>
      </c>
      <c r="I3929" s="33" t="s">
        <v>291</v>
      </c>
      <c r="J3929" s="33" t="s">
        <v>40</v>
      </c>
      <c r="K3929" s="63" t="s">
        <v>79</v>
      </c>
      <c r="L3929" s="32" t="str">
        <f t="shared" si="1099"/>
        <v>AXOR4843</v>
      </c>
      <c r="M3929" s="32" t="str">
        <f t="shared" si="1100"/>
        <v>BMJ</v>
      </c>
      <c r="N3929" s="32" t="str">
        <f t="shared" si="1101"/>
        <v>12 RODA</v>
      </c>
      <c r="O3929" s="146">
        <v>0.88344907407407414</v>
      </c>
      <c r="P3929" s="65">
        <v>0.88344907407407414</v>
      </c>
      <c r="Q3929" s="65"/>
      <c r="R3929" s="66">
        <v>1</v>
      </c>
      <c r="S3929" s="66">
        <v>55160</v>
      </c>
      <c r="T3929" s="66">
        <v>20160</v>
      </c>
      <c r="U3929" s="67">
        <f t="shared" si="1111"/>
        <v>35</v>
      </c>
      <c r="V3929" s="66">
        <f t="shared" si="1102"/>
        <v>1051400</v>
      </c>
      <c r="W3929" s="66" t="str">
        <f t="shared" si="1103"/>
        <v>1 &gt; 3</v>
      </c>
      <c r="X3929" s="66">
        <f>A3929+SUMIFS(Presensi!F:F,Presensi!E:E,'Entry Data'!AP3929)</f>
        <v>1</v>
      </c>
      <c r="Y3929" s="66">
        <f>IFERROR(INDEX('Retasi Pricing'!F:F,MATCH('Entry Data'!AM3929,'Retasi Pricing'!E:E,0))*X3929,"")</f>
        <v>38000</v>
      </c>
      <c r="Z3929" s="62" t="s">
        <v>26</v>
      </c>
      <c r="AA3929" s="62" t="s">
        <v>27</v>
      </c>
      <c r="AB3929" s="32"/>
      <c r="AC3929" s="32" t="s">
        <v>204</v>
      </c>
      <c r="AD3929" s="32" t="str">
        <f t="shared" si="1104"/>
        <v/>
      </c>
      <c r="AF3929" s="5" t="str">
        <f t="shared" si="1105"/>
        <v>abdul majid44207</v>
      </c>
      <c r="AG3929" s="5" t="str">
        <f t="shared" si="1106"/>
        <v>BMJ 07044207SELATANNIGHT</v>
      </c>
      <c r="AH3929" s="5" t="str">
        <f t="shared" si="1107"/>
        <v>abdul majid44207SELATANNIGHT</v>
      </c>
      <c r="AI3929" s="5" t="str">
        <f t="shared" si="1108"/>
        <v>BMJ 07044207NIGHT</v>
      </c>
      <c r="AJ3929" s="5" t="str">
        <f t="shared" si="1109"/>
        <v>abdul majid44207NIGHT</v>
      </c>
      <c r="AK3929" s="5" t="str">
        <f t="shared" si="1110"/>
        <v>abdul majidBMJ</v>
      </c>
      <c r="AL3929" s="5" t="str">
        <f t="shared" si="1112"/>
        <v>1SELATAN</v>
      </c>
      <c r="AM3929" s="5" t="str">
        <f t="shared" si="1113"/>
        <v>1 &gt; 3SELATAN12 RODA</v>
      </c>
      <c r="AN3929" s="5" t="str">
        <f t="shared" si="1114"/>
        <v>abdul majidBMJ1 &gt; 3SELATAN12 RODA</v>
      </c>
      <c r="AO3929" s="5" t="str">
        <f t="shared" si="1115"/>
        <v>abdul majid1 &gt; 3SELATAN12 RODA</v>
      </c>
      <c r="AP3929" s="5" t="str">
        <f t="shared" si="1116"/>
        <v>44207NIGHT</v>
      </c>
    </row>
    <row r="3930" spans="1:42" x14ac:dyDescent="0.3">
      <c r="A3930" s="33">
        <v>1</v>
      </c>
      <c r="B3930" s="33"/>
      <c r="C3930" s="70">
        <v>44207</v>
      </c>
      <c r="D3930" s="71" t="s">
        <v>87</v>
      </c>
      <c r="E3930" s="70">
        <v>44207</v>
      </c>
      <c r="F3930" s="71">
        <v>5170162</v>
      </c>
      <c r="G3930" s="33" t="s">
        <v>38</v>
      </c>
      <c r="H3930" s="33" t="s">
        <v>102</v>
      </c>
      <c r="I3930" s="33" t="s">
        <v>291</v>
      </c>
      <c r="J3930" s="33" t="s">
        <v>40</v>
      </c>
      <c r="K3930" s="63" t="s">
        <v>79</v>
      </c>
      <c r="L3930" s="32" t="str">
        <f t="shared" si="1099"/>
        <v>AXOR4843</v>
      </c>
      <c r="M3930" s="32" t="str">
        <f t="shared" si="1100"/>
        <v>BMJ</v>
      </c>
      <c r="N3930" s="32" t="str">
        <f t="shared" si="1101"/>
        <v>12 RODA</v>
      </c>
      <c r="O3930" s="146">
        <v>0.98092592592592587</v>
      </c>
      <c r="P3930" s="65">
        <v>0.98092592592592587</v>
      </c>
      <c r="Q3930" s="65"/>
      <c r="R3930" s="66">
        <v>2</v>
      </c>
      <c r="S3930" s="66">
        <v>55000</v>
      </c>
      <c r="T3930" s="66">
        <v>20160</v>
      </c>
      <c r="U3930" s="67">
        <f t="shared" si="1111"/>
        <v>34.840000000000003</v>
      </c>
      <c r="V3930" s="66">
        <f t="shared" si="1102"/>
        <v>1046593.6000000001</v>
      </c>
      <c r="W3930" s="66" t="str">
        <f t="shared" si="1103"/>
        <v>1 &gt; 3</v>
      </c>
      <c r="X3930" s="66">
        <f>A3930+SUMIFS(Presensi!F:F,Presensi!E:E,'Entry Data'!AP3930)</f>
        <v>1</v>
      </c>
      <c r="Y3930" s="66">
        <f>IFERROR(INDEX('Retasi Pricing'!F:F,MATCH('Entry Data'!AM3930,'Retasi Pricing'!E:E,0))*X3930,"")</f>
        <v>38000</v>
      </c>
      <c r="Z3930" s="62" t="s">
        <v>26</v>
      </c>
      <c r="AA3930" s="62" t="s">
        <v>27</v>
      </c>
      <c r="AB3930" s="32"/>
      <c r="AC3930" s="32" t="s">
        <v>204</v>
      </c>
      <c r="AD3930" s="32" t="str">
        <f t="shared" si="1104"/>
        <v/>
      </c>
      <c r="AF3930" s="5" t="str">
        <f t="shared" si="1105"/>
        <v>abdul majid44207</v>
      </c>
      <c r="AG3930" s="5" t="str">
        <f t="shared" si="1106"/>
        <v>BMJ 07044207SELATANNIGHT</v>
      </c>
      <c r="AH3930" s="5" t="str">
        <f t="shared" si="1107"/>
        <v>abdul majid44207SELATANNIGHT</v>
      </c>
      <c r="AI3930" s="5" t="str">
        <f t="shared" si="1108"/>
        <v>BMJ 07044207NIGHT</v>
      </c>
      <c r="AJ3930" s="5" t="str">
        <f t="shared" si="1109"/>
        <v>abdul majid44207NIGHT</v>
      </c>
      <c r="AK3930" s="5" t="str">
        <f t="shared" si="1110"/>
        <v>abdul majidBMJ</v>
      </c>
      <c r="AL3930" s="5" t="str">
        <f t="shared" si="1112"/>
        <v>2SELATAN</v>
      </c>
      <c r="AM3930" s="5" t="str">
        <f t="shared" si="1113"/>
        <v>1 &gt; 3SELATAN12 RODA</v>
      </c>
      <c r="AN3930" s="5" t="str">
        <f t="shared" si="1114"/>
        <v>abdul majidBMJ1 &gt; 3SELATAN12 RODA</v>
      </c>
      <c r="AO3930" s="5" t="str">
        <f t="shared" si="1115"/>
        <v>abdul majid1 &gt; 3SELATAN12 RODA</v>
      </c>
      <c r="AP3930" s="5" t="str">
        <f t="shared" si="1116"/>
        <v>44207NIGHT</v>
      </c>
    </row>
    <row r="3931" spans="1:42" x14ac:dyDescent="0.3">
      <c r="A3931" s="33">
        <v>1</v>
      </c>
      <c r="B3931" s="33"/>
      <c r="C3931" s="70">
        <v>44207</v>
      </c>
      <c r="D3931" s="71" t="s">
        <v>87</v>
      </c>
      <c r="E3931" s="70">
        <v>44208</v>
      </c>
      <c r="F3931" s="71">
        <v>5170208</v>
      </c>
      <c r="G3931" s="33" t="s">
        <v>38</v>
      </c>
      <c r="H3931" s="33" t="s">
        <v>102</v>
      </c>
      <c r="I3931" s="33" t="s">
        <v>291</v>
      </c>
      <c r="J3931" s="33" t="s">
        <v>40</v>
      </c>
      <c r="K3931" s="63" t="s">
        <v>80</v>
      </c>
      <c r="L3931" s="32" t="str">
        <f t="shared" si="1099"/>
        <v>AXOR4843</v>
      </c>
      <c r="M3931" s="32" t="str">
        <f t="shared" si="1100"/>
        <v>BMJ</v>
      </c>
      <c r="N3931" s="32" t="str">
        <f t="shared" si="1101"/>
        <v>12 RODA</v>
      </c>
      <c r="O3931" s="146">
        <v>1.5486111111111112E-2</v>
      </c>
      <c r="P3931" s="65">
        <v>1.5486111111111112E-2</v>
      </c>
      <c r="Q3931" s="65"/>
      <c r="R3931" s="66">
        <v>4</v>
      </c>
      <c r="S3931" s="66">
        <v>54800</v>
      </c>
      <c r="T3931" s="66">
        <v>20040</v>
      </c>
      <c r="U3931" s="67">
        <f t="shared" si="1111"/>
        <v>34.76</v>
      </c>
      <c r="V3931" s="66">
        <f t="shared" si="1102"/>
        <v>1044190.3999999999</v>
      </c>
      <c r="W3931" s="66" t="str">
        <f t="shared" si="1103"/>
        <v>&gt; 4</v>
      </c>
      <c r="X3931" s="66">
        <f>A3931+SUMIFS(Presensi!F:F,Presensi!E:E,'Entry Data'!AP3931)</f>
        <v>1</v>
      </c>
      <c r="Y3931" s="66">
        <f>IFERROR(INDEX('Retasi Pricing'!F:F,MATCH('Entry Data'!AM3931,'Retasi Pricing'!E:E,0))*X3931,"")</f>
        <v>45000</v>
      </c>
      <c r="Z3931" s="62" t="s">
        <v>26</v>
      </c>
      <c r="AA3931" s="62" t="s">
        <v>27</v>
      </c>
      <c r="AB3931" s="32"/>
      <c r="AC3931" s="32" t="s">
        <v>193</v>
      </c>
      <c r="AD3931" s="32" t="str">
        <f t="shared" si="1104"/>
        <v/>
      </c>
      <c r="AF3931" s="5" t="str">
        <f t="shared" si="1105"/>
        <v>budiyono44207</v>
      </c>
      <c r="AG3931" s="5" t="str">
        <f t="shared" si="1106"/>
        <v>BMJ 07144207SELATANNIGHT</v>
      </c>
      <c r="AH3931" s="5" t="str">
        <f t="shared" si="1107"/>
        <v>budiyono44207SELATANNIGHT</v>
      </c>
      <c r="AI3931" s="5" t="str">
        <f t="shared" si="1108"/>
        <v>BMJ 07144207NIGHT</v>
      </c>
      <c r="AJ3931" s="5" t="str">
        <f t="shared" si="1109"/>
        <v>budiyono44207NIGHT</v>
      </c>
      <c r="AK3931" s="5" t="str">
        <f t="shared" si="1110"/>
        <v>budiyonoBMJ</v>
      </c>
      <c r="AL3931" s="5" t="str">
        <f t="shared" si="1112"/>
        <v>4SELATAN</v>
      </c>
      <c r="AM3931" s="5" t="str">
        <f t="shared" si="1113"/>
        <v>&gt; 4SELATAN12 RODA</v>
      </c>
      <c r="AN3931" s="5" t="str">
        <f t="shared" si="1114"/>
        <v>budiyonoBMJ&gt; 4SELATAN12 RODA</v>
      </c>
      <c r="AO3931" s="5" t="str">
        <f t="shared" si="1115"/>
        <v>budiyono&gt; 4SELATAN12 RODA</v>
      </c>
      <c r="AP3931" s="5" t="str">
        <f t="shared" si="1116"/>
        <v>44207NIGHT</v>
      </c>
    </row>
    <row r="3932" spans="1:42" x14ac:dyDescent="0.3">
      <c r="A3932" s="33">
        <v>1</v>
      </c>
      <c r="B3932" s="33"/>
      <c r="C3932" s="70">
        <v>44207</v>
      </c>
      <c r="D3932" s="71" t="s">
        <v>87</v>
      </c>
      <c r="E3932" s="70">
        <v>44208</v>
      </c>
      <c r="F3932" s="71">
        <v>5170295</v>
      </c>
      <c r="G3932" s="33" t="s">
        <v>38</v>
      </c>
      <c r="H3932" s="33" t="s">
        <v>102</v>
      </c>
      <c r="I3932" s="33" t="s">
        <v>291</v>
      </c>
      <c r="J3932" s="33" t="s">
        <v>40</v>
      </c>
      <c r="K3932" s="63" t="s">
        <v>80</v>
      </c>
      <c r="L3932" s="32" t="str">
        <f t="shared" si="1099"/>
        <v>AXOR4843</v>
      </c>
      <c r="M3932" s="32" t="str">
        <f t="shared" si="1100"/>
        <v>BMJ</v>
      </c>
      <c r="N3932" s="32" t="str">
        <f t="shared" si="1101"/>
        <v>12 RODA</v>
      </c>
      <c r="O3932" s="146">
        <v>0.12020833333333332</v>
      </c>
      <c r="P3932" s="65">
        <v>0.12020833333333332</v>
      </c>
      <c r="Q3932" s="65"/>
      <c r="R3932" s="66">
        <v>5</v>
      </c>
      <c r="S3932" s="66">
        <v>55900</v>
      </c>
      <c r="T3932" s="66">
        <v>20040</v>
      </c>
      <c r="U3932" s="67">
        <f t="shared" si="1111"/>
        <v>35.86</v>
      </c>
      <c r="V3932" s="66">
        <f t="shared" si="1102"/>
        <v>1077234.3999999999</v>
      </c>
      <c r="W3932" s="66" t="str">
        <f t="shared" si="1103"/>
        <v>&gt; 5</v>
      </c>
      <c r="X3932" s="66">
        <f>A3932+SUMIFS(Presensi!F:F,Presensi!E:E,'Entry Data'!AP3932)</f>
        <v>1</v>
      </c>
      <c r="Y3932" s="66">
        <f>IFERROR(INDEX('Retasi Pricing'!F:F,MATCH('Entry Data'!AM3932,'Retasi Pricing'!E:E,0))*X3932,"")</f>
        <v>48500</v>
      </c>
      <c r="Z3932" s="62" t="s">
        <v>26</v>
      </c>
      <c r="AA3932" s="62" t="s">
        <v>27</v>
      </c>
      <c r="AB3932" s="32"/>
      <c r="AC3932" s="32" t="s">
        <v>193</v>
      </c>
      <c r="AD3932" s="32" t="str">
        <f t="shared" si="1104"/>
        <v/>
      </c>
      <c r="AF3932" s="5" t="str">
        <f t="shared" si="1105"/>
        <v>budiyono44207</v>
      </c>
      <c r="AG3932" s="5" t="str">
        <f t="shared" si="1106"/>
        <v>BMJ 07144207SELATANNIGHT</v>
      </c>
      <c r="AH3932" s="5" t="str">
        <f t="shared" si="1107"/>
        <v>budiyono44207SELATANNIGHT</v>
      </c>
      <c r="AI3932" s="5" t="str">
        <f t="shared" si="1108"/>
        <v>BMJ 07144207NIGHT</v>
      </c>
      <c r="AJ3932" s="5" t="str">
        <f t="shared" si="1109"/>
        <v>budiyono44207NIGHT</v>
      </c>
      <c r="AK3932" s="5" t="str">
        <f t="shared" si="1110"/>
        <v>budiyonoBMJ</v>
      </c>
      <c r="AL3932" s="5" t="str">
        <f t="shared" si="1112"/>
        <v>5SELATAN</v>
      </c>
      <c r="AM3932" s="5" t="str">
        <f t="shared" si="1113"/>
        <v>&gt; 5SELATAN12 RODA</v>
      </c>
      <c r="AN3932" s="5" t="str">
        <f t="shared" si="1114"/>
        <v>budiyonoBMJ&gt; 5SELATAN12 RODA</v>
      </c>
      <c r="AO3932" s="5" t="str">
        <f t="shared" si="1115"/>
        <v>budiyono&gt; 5SELATAN12 RODA</v>
      </c>
      <c r="AP3932" s="5" t="str">
        <f t="shared" si="1116"/>
        <v>44207NIGHT</v>
      </c>
    </row>
    <row r="3933" spans="1:42" x14ac:dyDescent="0.3">
      <c r="A3933" s="33">
        <v>1</v>
      </c>
      <c r="B3933" s="33"/>
      <c r="C3933" s="70">
        <v>44207</v>
      </c>
      <c r="D3933" s="71" t="s">
        <v>87</v>
      </c>
      <c r="E3933" s="70">
        <v>44207</v>
      </c>
      <c r="F3933" s="71">
        <v>5170013</v>
      </c>
      <c r="G3933" s="33" t="s">
        <v>38</v>
      </c>
      <c r="H3933" s="33" t="s">
        <v>102</v>
      </c>
      <c r="I3933" s="33" t="s">
        <v>291</v>
      </c>
      <c r="J3933" s="33" t="s">
        <v>40</v>
      </c>
      <c r="K3933" s="63" t="s">
        <v>80</v>
      </c>
      <c r="L3933" s="32" t="str">
        <f t="shared" si="1099"/>
        <v>AXOR4843</v>
      </c>
      <c r="M3933" s="32" t="str">
        <f t="shared" si="1100"/>
        <v>BMJ</v>
      </c>
      <c r="N3933" s="32" t="str">
        <f t="shared" si="1101"/>
        <v>12 RODA</v>
      </c>
      <c r="O3933" s="146">
        <v>0.85434027777777777</v>
      </c>
      <c r="P3933" s="65">
        <v>0.85966435185185175</v>
      </c>
      <c r="Q3933" s="65"/>
      <c r="R3933" s="66">
        <v>1</v>
      </c>
      <c r="S3933" s="66">
        <v>56120</v>
      </c>
      <c r="T3933" s="66">
        <v>20040</v>
      </c>
      <c r="U3933" s="67">
        <f t="shared" si="1111"/>
        <v>36.08</v>
      </c>
      <c r="V3933" s="66">
        <f t="shared" si="1102"/>
        <v>1083843.2</v>
      </c>
      <c r="W3933" s="66" t="str">
        <f t="shared" si="1103"/>
        <v>1 &gt; 3</v>
      </c>
      <c r="X3933" s="66">
        <f>A3933+SUMIFS(Presensi!F:F,Presensi!E:E,'Entry Data'!AP3933)</f>
        <v>1</v>
      </c>
      <c r="Y3933" s="66">
        <f>IFERROR(INDEX('Retasi Pricing'!F:F,MATCH('Entry Data'!AM3933,'Retasi Pricing'!E:E,0))*X3933,"")</f>
        <v>38000</v>
      </c>
      <c r="Z3933" s="62" t="s">
        <v>26</v>
      </c>
      <c r="AA3933" s="62" t="s">
        <v>27</v>
      </c>
      <c r="AB3933" s="32"/>
      <c r="AC3933" s="32" t="s">
        <v>193</v>
      </c>
      <c r="AD3933" s="32" t="str">
        <f t="shared" si="1104"/>
        <v/>
      </c>
      <c r="AF3933" s="5" t="str">
        <f t="shared" si="1105"/>
        <v>budiyono44207</v>
      </c>
      <c r="AG3933" s="5" t="str">
        <f t="shared" si="1106"/>
        <v>BMJ 07144207SELATANNIGHT</v>
      </c>
      <c r="AH3933" s="5" t="str">
        <f t="shared" si="1107"/>
        <v>budiyono44207SELATANNIGHT</v>
      </c>
      <c r="AI3933" s="5" t="str">
        <f t="shared" si="1108"/>
        <v>BMJ 07144207NIGHT</v>
      </c>
      <c r="AJ3933" s="5" t="str">
        <f t="shared" si="1109"/>
        <v>budiyono44207NIGHT</v>
      </c>
      <c r="AK3933" s="5" t="str">
        <f t="shared" si="1110"/>
        <v>budiyonoBMJ</v>
      </c>
      <c r="AL3933" s="5" t="str">
        <f t="shared" si="1112"/>
        <v>1SELATAN</v>
      </c>
      <c r="AM3933" s="5" t="str">
        <f t="shared" si="1113"/>
        <v>1 &gt; 3SELATAN12 RODA</v>
      </c>
      <c r="AN3933" s="5" t="str">
        <f t="shared" si="1114"/>
        <v>budiyonoBMJ1 &gt; 3SELATAN12 RODA</v>
      </c>
      <c r="AO3933" s="5" t="str">
        <f t="shared" si="1115"/>
        <v>budiyono1 &gt; 3SELATAN12 RODA</v>
      </c>
      <c r="AP3933" s="5" t="str">
        <f t="shared" si="1116"/>
        <v>44207NIGHT</v>
      </c>
    </row>
    <row r="3934" spans="1:42" x14ac:dyDescent="0.3">
      <c r="A3934" s="33">
        <v>1</v>
      </c>
      <c r="B3934" s="33"/>
      <c r="C3934" s="70">
        <v>44207</v>
      </c>
      <c r="D3934" s="71" t="s">
        <v>87</v>
      </c>
      <c r="E3934" s="70">
        <v>44207</v>
      </c>
      <c r="F3934" s="71">
        <v>5170108</v>
      </c>
      <c r="G3934" s="33" t="s">
        <v>38</v>
      </c>
      <c r="H3934" s="33" t="s">
        <v>102</v>
      </c>
      <c r="I3934" s="33" t="s">
        <v>291</v>
      </c>
      <c r="J3934" s="33" t="s">
        <v>40</v>
      </c>
      <c r="K3934" s="63" t="s">
        <v>80</v>
      </c>
      <c r="L3934" s="32" t="str">
        <f t="shared" si="1099"/>
        <v>AXOR4843</v>
      </c>
      <c r="M3934" s="32" t="str">
        <f t="shared" si="1100"/>
        <v>BMJ</v>
      </c>
      <c r="N3934" s="32" t="str">
        <f t="shared" si="1101"/>
        <v>12 RODA</v>
      </c>
      <c r="O3934" s="146">
        <v>0.93334490740740739</v>
      </c>
      <c r="P3934" s="65">
        <v>0.93334490740740739</v>
      </c>
      <c r="Q3934" s="65"/>
      <c r="R3934" s="66">
        <v>2</v>
      </c>
      <c r="S3934" s="66">
        <v>55820</v>
      </c>
      <c r="T3934" s="66">
        <v>20040</v>
      </c>
      <c r="U3934" s="67">
        <f t="shared" si="1111"/>
        <v>35.78</v>
      </c>
      <c r="V3934" s="66">
        <f t="shared" si="1102"/>
        <v>1074831.2000000002</v>
      </c>
      <c r="W3934" s="66" t="str">
        <f t="shared" si="1103"/>
        <v>1 &gt; 3</v>
      </c>
      <c r="X3934" s="66">
        <f>A3934+SUMIFS(Presensi!F:F,Presensi!E:E,'Entry Data'!AP3934)</f>
        <v>1</v>
      </c>
      <c r="Y3934" s="66">
        <f>IFERROR(INDEX('Retasi Pricing'!F:F,MATCH('Entry Data'!AM3934,'Retasi Pricing'!E:E,0))*X3934,"")</f>
        <v>38000</v>
      </c>
      <c r="Z3934" s="62" t="s">
        <v>26</v>
      </c>
      <c r="AA3934" s="62" t="s">
        <v>27</v>
      </c>
      <c r="AB3934" s="32"/>
      <c r="AC3934" s="32" t="s">
        <v>193</v>
      </c>
      <c r="AD3934" s="32" t="str">
        <f t="shared" si="1104"/>
        <v/>
      </c>
      <c r="AF3934" s="5" t="str">
        <f t="shared" si="1105"/>
        <v>budiyono44207</v>
      </c>
      <c r="AG3934" s="5" t="str">
        <f t="shared" si="1106"/>
        <v>BMJ 07144207SELATANNIGHT</v>
      </c>
      <c r="AH3934" s="5" t="str">
        <f t="shared" si="1107"/>
        <v>budiyono44207SELATANNIGHT</v>
      </c>
      <c r="AI3934" s="5" t="str">
        <f t="shared" si="1108"/>
        <v>BMJ 07144207NIGHT</v>
      </c>
      <c r="AJ3934" s="5" t="str">
        <f t="shared" si="1109"/>
        <v>budiyono44207NIGHT</v>
      </c>
      <c r="AK3934" s="5" t="str">
        <f t="shared" si="1110"/>
        <v>budiyonoBMJ</v>
      </c>
      <c r="AL3934" s="5" t="str">
        <f t="shared" si="1112"/>
        <v>2SELATAN</v>
      </c>
      <c r="AM3934" s="5" t="str">
        <f t="shared" si="1113"/>
        <v>1 &gt; 3SELATAN12 RODA</v>
      </c>
      <c r="AN3934" s="5" t="str">
        <f t="shared" si="1114"/>
        <v>budiyonoBMJ1 &gt; 3SELATAN12 RODA</v>
      </c>
      <c r="AO3934" s="5" t="str">
        <f t="shared" si="1115"/>
        <v>budiyono1 &gt; 3SELATAN12 RODA</v>
      </c>
      <c r="AP3934" s="5" t="str">
        <f t="shared" si="1116"/>
        <v>44207NIGHT</v>
      </c>
    </row>
    <row r="3935" spans="1:42" x14ac:dyDescent="0.3">
      <c r="A3935" s="33">
        <v>1</v>
      </c>
      <c r="B3935" s="33"/>
      <c r="C3935" s="70">
        <v>44207</v>
      </c>
      <c r="D3935" s="71" t="s">
        <v>87</v>
      </c>
      <c r="E3935" s="70">
        <v>44208</v>
      </c>
      <c r="F3935" s="71">
        <v>5170216</v>
      </c>
      <c r="G3935" s="33" t="s">
        <v>38</v>
      </c>
      <c r="H3935" s="33" t="s">
        <v>102</v>
      </c>
      <c r="I3935" s="33" t="s">
        <v>291</v>
      </c>
      <c r="J3935" s="33" t="s">
        <v>40</v>
      </c>
      <c r="K3935" s="63" t="s">
        <v>82</v>
      </c>
      <c r="L3935" s="32" t="str">
        <f t="shared" si="1099"/>
        <v>AXOR4843</v>
      </c>
      <c r="M3935" s="32" t="str">
        <f t="shared" si="1100"/>
        <v>BMJ</v>
      </c>
      <c r="N3935" s="32" t="str">
        <f t="shared" si="1101"/>
        <v>12 RODA</v>
      </c>
      <c r="O3935" s="146">
        <v>2.4050925925925924E-2</v>
      </c>
      <c r="P3935" s="65">
        <v>2.4050925925925924E-2</v>
      </c>
      <c r="Q3935" s="65"/>
      <c r="R3935" s="66">
        <v>3</v>
      </c>
      <c r="S3935" s="66">
        <v>55580</v>
      </c>
      <c r="T3935" s="66">
        <v>19900</v>
      </c>
      <c r="U3935" s="67">
        <f t="shared" si="1111"/>
        <v>35.68</v>
      </c>
      <c r="V3935" s="66">
        <f t="shared" si="1102"/>
        <v>1071827.2</v>
      </c>
      <c r="W3935" s="66" t="str">
        <f t="shared" si="1103"/>
        <v>1 &gt; 3</v>
      </c>
      <c r="X3935" s="66">
        <f>A3935+SUMIFS(Presensi!F:F,Presensi!E:E,'Entry Data'!AP3935)</f>
        <v>1</v>
      </c>
      <c r="Y3935" s="66">
        <f>IFERROR(INDEX('Retasi Pricing'!F:F,MATCH('Entry Data'!AM3935,'Retasi Pricing'!E:E,0))*X3935,"")</f>
        <v>38000</v>
      </c>
      <c r="Z3935" s="62" t="s">
        <v>26</v>
      </c>
      <c r="AA3935" s="62" t="s">
        <v>27</v>
      </c>
      <c r="AB3935" s="32"/>
      <c r="AC3935" s="32" t="s">
        <v>196</v>
      </c>
      <c r="AD3935" s="32" t="str">
        <f t="shared" si="1104"/>
        <v/>
      </c>
      <c r="AF3935" s="5" t="str">
        <f t="shared" si="1105"/>
        <v>suwarno44207</v>
      </c>
      <c r="AG3935" s="5" t="str">
        <f t="shared" si="1106"/>
        <v>BMJ 07244207SELATANNIGHT</v>
      </c>
      <c r="AH3935" s="5" t="str">
        <f t="shared" si="1107"/>
        <v>suwarno44207SELATANNIGHT</v>
      </c>
      <c r="AI3935" s="5" t="str">
        <f t="shared" si="1108"/>
        <v>BMJ 07244207NIGHT</v>
      </c>
      <c r="AJ3935" s="5" t="str">
        <f t="shared" si="1109"/>
        <v>suwarno44207NIGHT</v>
      </c>
      <c r="AK3935" s="5" t="str">
        <f t="shared" si="1110"/>
        <v>suwarnoBMJ</v>
      </c>
      <c r="AL3935" s="5" t="str">
        <f t="shared" si="1112"/>
        <v>3SELATAN</v>
      </c>
      <c r="AM3935" s="5" t="str">
        <f t="shared" si="1113"/>
        <v>1 &gt; 3SELATAN12 RODA</v>
      </c>
      <c r="AN3935" s="5" t="str">
        <f t="shared" si="1114"/>
        <v>suwarnoBMJ1 &gt; 3SELATAN12 RODA</v>
      </c>
      <c r="AO3935" s="5" t="str">
        <f t="shared" si="1115"/>
        <v>suwarno1 &gt; 3SELATAN12 RODA</v>
      </c>
      <c r="AP3935" s="5" t="str">
        <f t="shared" si="1116"/>
        <v>44207NIGHT</v>
      </c>
    </row>
    <row r="3936" spans="1:42" x14ac:dyDescent="0.3">
      <c r="A3936" s="33">
        <v>1</v>
      </c>
      <c r="B3936" s="33"/>
      <c r="C3936" s="70">
        <v>44207</v>
      </c>
      <c r="D3936" s="71" t="s">
        <v>87</v>
      </c>
      <c r="E3936" s="70">
        <v>44208</v>
      </c>
      <c r="F3936" s="71">
        <v>5170312</v>
      </c>
      <c r="G3936" s="33" t="s">
        <v>38</v>
      </c>
      <c r="H3936" s="33" t="s">
        <v>102</v>
      </c>
      <c r="I3936" s="33" t="s">
        <v>291</v>
      </c>
      <c r="J3936" s="33" t="s">
        <v>40</v>
      </c>
      <c r="K3936" s="63" t="s">
        <v>82</v>
      </c>
      <c r="L3936" s="32" t="str">
        <f t="shared" si="1099"/>
        <v>AXOR4843</v>
      </c>
      <c r="M3936" s="32" t="str">
        <f t="shared" si="1100"/>
        <v>BMJ</v>
      </c>
      <c r="N3936" s="32" t="str">
        <f t="shared" si="1101"/>
        <v>12 RODA</v>
      </c>
      <c r="O3936" s="146">
        <v>0.14584490740740741</v>
      </c>
      <c r="P3936" s="65">
        <v>0.14584490740740741</v>
      </c>
      <c r="Q3936" s="65"/>
      <c r="R3936" s="66">
        <v>4</v>
      </c>
      <c r="S3936" s="66">
        <v>54160</v>
      </c>
      <c r="T3936" s="66">
        <v>19900</v>
      </c>
      <c r="U3936" s="67">
        <f t="shared" si="1111"/>
        <v>34.26</v>
      </c>
      <c r="V3936" s="66">
        <f t="shared" si="1102"/>
        <v>1029170.3999999999</v>
      </c>
      <c r="W3936" s="66" t="str">
        <f t="shared" si="1103"/>
        <v>&gt; 4</v>
      </c>
      <c r="X3936" s="66">
        <f>A3936+SUMIFS(Presensi!F:F,Presensi!E:E,'Entry Data'!AP3936)</f>
        <v>1</v>
      </c>
      <c r="Y3936" s="66">
        <f>IFERROR(INDEX('Retasi Pricing'!F:F,MATCH('Entry Data'!AM3936,'Retasi Pricing'!E:E,0))*X3936,"")</f>
        <v>45000</v>
      </c>
      <c r="Z3936" s="62" t="s">
        <v>26</v>
      </c>
      <c r="AA3936" s="62" t="s">
        <v>27</v>
      </c>
      <c r="AB3936" s="32"/>
      <c r="AC3936" s="32" t="s">
        <v>196</v>
      </c>
      <c r="AD3936" s="32" t="str">
        <f t="shared" si="1104"/>
        <v/>
      </c>
      <c r="AF3936" s="5" t="str">
        <f t="shared" si="1105"/>
        <v>suwarno44207</v>
      </c>
      <c r="AG3936" s="5" t="str">
        <f t="shared" si="1106"/>
        <v>BMJ 07244207SELATANNIGHT</v>
      </c>
      <c r="AH3936" s="5" t="str">
        <f t="shared" si="1107"/>
        <v>suwarno44207SELATANNIGHT</v>
      </c>
      <c r="AI3936" s="5" t="str">
        <f t="shared" si="1108"/>
        <v>BMJ 07244207NIGHT</v>
      </c>
      <c r="AJ3936" s="5" t="str">
        <f t="shared" si="1109"/>
        <v>suwarno44207NIGHT</v>
      </c>
      <c r="AK3936" s="5" t="str">
        <f t="shared" si="1110"/>
        <v>suwarnoBMJ</v>
      </c>
      <c r="AL3936" s="5" t="str">
        <f t="shared" si="1112"/>
        <v>4SELATAN</v>
      </c>
      <c r="AM3936" s="5" t="str">
        <f t="shared" si="1113"/>
        <v>&gt; 4SELATAN12 RODA</v>
      </c>
      <c r="AN3936" s="5" t="str">
        <f t="shared" si="1114"/>
        <v>suwarnoBMJ&gt; 4SELATAN12 RODA</v>
      </c>
      <c r="AO3936" s="5" t="str">
        <f t="shared" si="1115"/>
        <v>suwarno&gt; 4SELATAN12 RODA</v>
      </c>
      <c r="AP3936" s="5" t="str">
        <f t="shared" si="1116"/>
        <v>44207NIGHT</v>
      </c>
    </row>
    <row r="3937" spans="1:42" x14ac:dyDescent="0.3">
      <c r="A3937" s="33">
        <v>1</v>
      </c>
      <c r="B3937" s="33"/>
      <c r="C3937" s="70">
        <v>44207</v>
      </c>
      <c r="D3937" s="71" t="s">
        <v>87</v>
      </c>
      <c r="E3937" s="70">
        <v>44207</v>
      </c>
      <c r="F3937" s="71">
        <v>5170012</v>
      </c>
      <c r="G3937" s="33" t="s">
        <v>38</v>
      </c>
      <c r="H3937" s="33" t="s">
        <v>127</v>
      </c>
      <c r="I3937" s="33" t="s">
        <v>174</v>
      </c>
      <c r="J3937" s="33" t="s">
        <v>115</v>
      </c>
      <c r="K3937" s="63" t="s">
        <v>82</v>
      </c>
      <c r="L3937" s="32" t="str">
        <f t="shared" si="1099"/>
        <v>AXOR4843</v>
      </c>
      <c r="M3937" s="32" t="str">
        <f t="shared" si="1100"/>
        <v>BMJ</v>
      </c>
      <c r="N3937" s="32" t="str">
        <f t="shared" si="1101"/>
        <v>12 RODA</v>
      </c>
      <c r="O3937" s="146">
        <v>0.85353009259259249</v>
      </c>
      <c r="P3937" s="65">
        <v>0.85981481481481481</v>
      </c>
      <c r="Q3937" s="65"/>
      <c r="R3937" s="66">
        <v>1</v>
      </c>
      <c r="S3937" s="66">
        <v>53080</v>
      </c>
      <c r="T3937" s="66">
        <v>19900</v>
      </c>
      <c r="U3937" s="67">
        <f t="shared" si="1111"/>
        <v>33.18</v>
      </c>
      <c r="V3937" s="66">
        <f t="shared" si="1102"/>
        <v>996727.2</v>
      </c>
      <c r="W3937" s="66" t="str">
        <f t="shared" si="1103"/>
        <v>1 &gt; 3</v>
      </c>
      <c r="X3937" s="66">
        <f>A3937+SUMIFS(Presensi!F:F,Presensi!E:E,'Entry Data'!AP3937)</f>
        <v>1</v>
      </c>
      <c r="Y3937" s="66">
        <f>IFERROR(INDEX('Retasi Pricing'!F:F,MATCH('Entry Data'!AM3937,'Retasi Pricing'!E:E,0))*X3937,"")</f>
        <v>38000</v>
      </c>
      <c r="Z3937" s="62" t="s">
        <v>26</v>
      </c>
      <c r="AA3937" s="62" t="s">
        <v>27</v>
      </c>
      <c r="AB3937" s="32"/>
      <c r="AC3937" s="32" t="s">
        <v>196</v>
      </c>
      <c r="AD3937" s="32" t="str">
        <f t="shared" si="1104"/>
        <v/>
      </c>
      <c r="AF3937" s="5" t="str">
        <f t="shared" si="1105"/>
        <v>suwarno44207</v>
      </c>
      <c r="AG3937" s="5" t="str">
        <f t="shared" si="1106"/>
        <v>BMJ 07244207SELATANNIGHT</v>
      </c>
      <c r="AH3937" s="5" t="str">
        <f t="shared" si="1107"/>
        <v>suwarno44207SELATANNIGHT</v>
      </c>
      <c r="AI3937" s="5" t="str">
        <f t="shared" si="1108"/>
        <v>BMJ 07244207NIGHT</v>
      </c>
      <c r="AJ3937" s="5" t="str">
        <f t="shared" si="1109"/>
        <v>suwarno44207NIGHT</v>
      </c>
      <c r="AK3937" s="5" t="str">
        <f t="shared" si="1110"/>
        <v>suwarnoBMJ</v>
      </c>
      <c r="AL3937" s="5" t="str">
        <f t="shared" si="1112"/>
        <v>1SELATAN</v>
      </c>
      <c r="AM3937" s="5" t="str">
        <f t="shared" si="1113"/>
        <v>1 &gt; 3SELATAN12 RODA</v>
      </c>
      <c r="AN3937" s="5" t="str">
        <f t="shared" si="1114"/>
        <v>suwarnoBMJ1 &gt; 3SELATAN12 RODA</v>
      </c>
      <c r="AO3937" s="5" t="str">
        <f t="shared" si="1115"/>
        <v>suwarno1 &gt; 3SELATAN12 RODA</v>
      </c>
      <c r="AP3937" s="5" t="str">
        <f t="shared" si="1116"/>
        <v>44207NIGHT</v>
      </c>
    </row>
    <row r="3938" spans="1:42" x14ac:dyDescent="0.3">
      <c r="A3938" s="33">
        <v>1</v>
      </c>
      <c r="B3938" s="33"/>
      <c r="C3938" s="70">
        <v>44207</v>
      </c>
      <c r="D3938" s="71" t="s">
        <v>87</v>
      </c>
      <c r="E3938" s="70">
        <v>44207</v>
      </c>
      <c r="F3938" s="71">
        <v>5170112</v>
      </c>
      <c r="G3938" s="33" t="s">
        <v>38</v>
      </c>
      <c r="H3938" s="33" t="s">
        <v>102</v>
      </c>
      <c r="I3938" s="33" t="s">
        <v>291</v>
      </c>
      <c r="J3938" s="33" t="s">
        <v>40</v>
      </c>
      <c r="K3938" s="63" t="s">
        <v>82</v>
      </c>
      <c r="L3938" s="32" t="str">
        <f t="shared" si="1099"/>
        <v>AXOR4843</v>
      </c>
      <c r="M3938" s="32" t="str">
        <f t="shared" si="1100"/>
        <v>BMJ</v>
      </c>
      <c r="N3938" s="32" t="str">
        <f t="shared" si="1101"/>
        <v>12 RODA</v>
      </c>
      <c r="O3938" s="146">
        <v>0.93575231481481491</v>
      </c>
      <c r="P3938" s="65">
        <v>0.93575231481481491</v>
      </c>
      <c r="Q3938" s="65"/>
      <c r="R3938" s="66">
        <v>2</v>
      </c>
      <c r="S3938" s="66">
        <v>55180</v>
      </c>
      <c r="T3938" s="66">
        <v>19900</v>
      </c>
      <c r="U3938" s="67">
        <f t="shared" si="1111"/>
        <v>35.28</v>
      </c>
      <c r="V3938" s="66">
        <f t="shared" si="1102"/>
        <v>1059811.2000000002</v>
      </c>
      <c r="W3938" s="66" t="str">
        <f t="shared" si="1103"/>
        <v>1 &gt; 3</v>
      </c>
      <c r="X3938" s="66">
        <f>A3938+SUMIFS(Presensi!F:F,Presensi!E:E,'Entry Data'!AP3938)</f>
        <v>1</v>
      </c>
      <c r="Y3938" s="66">
        <f>IFERROR(INDEX('Retasi Pricing'!F:F,MATCH('Entry Data'!AM3938,'Retasi Pricing'!E:E,0))*X3938,"")</f>
        <v>38000</v>
      </c>
      <c r="Z3938" s="62" t="s">
        <v>26</v>
      </c>
      <c r="AA3938" s="62" t="s">
        <v>27</v>
      </c>
      <c r="AB3938" s="32"/>
      <c r="AC3938" s="32" t="s">
        <v>196</v>
      </c>
      <c r="AD3938" s="32" t="str">
        <f t="shared" si="1104"/>
        <v/>
      </c>
      <c r="AF3938" s="5" t="str">
        <f t="shared" si="1105"/>
        <v>suwarno44207</v>
      </c>
      <c r="AG3938" s="5" t="str">
        <f t="shared" si="1106"/>
        <v>BMJ 07244207SELATANNIGHT</v>
      </c>
      <c r="AH3938" s="5" t="str">
        <f t="shared" si="1107"/>
        <v>suwarno44207SELATANNIGHT</v>
      </c>
      <c r="AI3938" s="5" t="str">
        <f t="shared" si="1108"/>
        <v>BMJ 07244207NIGHT</v>
      </c>
      <c r="AJ3938" s="5" t="str">
        <f t="shared" si="1109"/>
        <v>suwarno44207NIGHT</v>
      </c>
      <c r="AK3938" s="5" t="str">
        <f t="shared" si="1110"/>
        <v>suwarnoBMJ</v>
      </c>
      <c r="AL3938" s="5" t="str">
        <f t="shared" si="1112"/>
        <v>2SELATAN</v>
      </c>
      <c r="AM3938" s="5" t="str">
        <f t="shared" si="1113"/>
        <v>1 &gt; 3SELATAN12 RODA</v>
      </c>
      <c r="AN3938" s="5" t="str">
        <f t="shared" si="1114"/>
        <v>suwarnoBMJ1 &gt; 3SELATAN12 RODA</v>
      </c>
      <c r="AO3938" s="5" t="str">
        <f t="shared" si="1115"/>
        <v>suwarno1 &gt; 3SELATAN12 RODA</v>
      </c>
      <c r="AP3938" s="5" t="str">
        <f t="shared" si="1116"/>
        <v>44207NIGHT</v>
      </c>
    </row>
    <row r="3939" spans="1:42" x14ac:dyDescent="0.3">
      <c r="A3939" s="33">
        <v>1</v>
      </c>
      <c r="B3939" s="33"/>
      <c r="C3939" s="70">
        <v>44207</v>
      </c>
      <c r="D3939" s="71" t="s">
        <v>87</v>
      </c>
      <c r="E3939" s="70">
        <v>44208</v>
      </c>
      <c r="F3939" s="71">
        <v>5170254</v>
      </c>
      <c r="G3939" s="33" t="s">
        <v>20</v>
      </c>
      <c r="H3939" s="33" t="s">
        <v>21</v>
      </c>
      <c r="I3939" s="33" t="s">
        <v>170</v>
      </c>
      <c r="J3939" s="33" t="s">
        <v>23</v>
      </c>
      <c r="K3939" s="63" t="s">
        <v>83</v>
      </c>
      <c r="L3939" s="32" t="str">
        <f t="shared" si="1099"/>
        <v>AXOR4843</v>
      </c>
      <c r="M3939" s="32" t="str">
        <f t="shared" si="1100"/>
        <v>BMJ</v>
      </c>
      <c r="N3939" s="32" t="str">
        <f t="shared" si="1101"/>
        <v>12 RODA</v>
      </c>
      <c r="O3939" s="146">
        <v>8.549768518518519E-2</v>
      </c>
      <c r="P3939" s="65">
        <v>8.549768518518519E-2</v>
      </c>
      <c r="Q3939" s="65"/>
      <c r="R3939" s="66">
        <v>2</v>
      </c>
      <c r="S3939" s="66">
        <v>52800</v>
      </c>
      <c r="T3939" s="66">
        <v>19760</v>
      </c>
      <c r="U3939" s="67">
        <f t="shared" si="1111"/>
        <v>33.04</v>
      </c>
      <c r="V3939" s="66">
        <f t="shared" si="1102"/>
        <v>669952.08000000007</v>
      </c>
      <c r="W3939" s="66" t="str">
        <f t="shared" si="1103"/>
        <v>1 &gt; 4</v>
      </c>
      <c r="X3939" s="66">
        <f>A3939+SUMIFS(Presensi!F:F,Presensi!E:E,'Entry Data'!AP3939)</f>
        <v>1</v>
      </c>
      <c r="Y3939" s="66">
        <f>IFERROR(INDEX('Retasi Pricing'!F:F,MATCH('Entry Data'!AM3939,'Retasi Pricing'!E:E,0))*X3939,"")</f>
        <v>27500</v>
      </c>
      <c r="Z3939" s="62" t="s">
        <v>26</v>
      </c>
      <c r="AA3939" s="62" t="s">
        <v>27</v>
      </c>
      <c r="AB3939" s="32"/>
      <c r="AC3939" s="32" t="s">
        <v>373</v>
      </c>
      <c r="AD3939" s="32" t="str">
        <f t="shared" si="1104"/>
        <v/>
      </c>
      <c r="AF3939" s="5" t="str">
        <f t="shared" si="1105"/>
        <v>muchammad44207</v>
      </c>
      <c r="AG3939" s="5" t="str">
        <f t="shared" si="1106"/>
        <v>BMJ 07344207UTARANIGHT</v>
      </c>
      <c r="AH3939" s="5" t="str">
        <f t="shared" si="1107"/>
        <v>muchammad44207UTARANIGHT</v>
      </c>
      <c r="AI3939" s="5" t="str">
        <f t="shared" si="1108"/>
        <v>BMJ 07344207NIGHT</v>
      </c>
      <c r="AJ3939" s="5" t="str">
        <f t="shared" si="1109"/>
        <v>muchammad44207NIGHT</v>
      </c>
      <c r="AK3939" s="5" t="str">
        <f t="shared" si="1110"/>
        <v>muchammadBMJ</v>
      </c>
      <c r="AL3939" s="5" t="str">
        <f t="shared" si="1112"/>
        <v>2UTARA</v>
      </c>
      <c r="AM3939" s="5" t="str">
        <f t="shared" si="1113"/>
        <v>1 &gt; 4UTARA12 RODA</v>
      </c>
      <c r="AN3939" s="5" t="str">
        <f t="shared" si="1114"/>
        <v>muchammadBMJ1 &gt; 4UTARA12 RODA</v>
      </c>
      <c r="AO3939" s="5" t="str">
        <f t="shared" si="1115"/>
        <v>muchammad1 &gt; 4UTARA12 RODA</v>
      </c>
      <c r="AP3939" s="5" t="str">
        <f t="shared" si="1116"/>
        <v>44207NIGHT</v>
      </c>
    </row>
    <row r="3940" spans="1:42" x14ac:dyDescent="0.3">
      <c r="A3940" s="33">
        <v>1</v>
      </c>
      <c r="B3940" s="33"/>
      <c r="C3940" s="70">
        <v>44207</v>
      </c>
      <c r="D3940" s="71" t="s">
        <v>87</v>
      </c>
      <c r="E3940" s="70">
        <v>44208</v>
      </c>
      <c r="F3940" s="71">
        <v>5170327</v>
      </c>
      <c r="G3940" s="33" t="s">
        <v>20</v>
      </c>
      <c r="H3940" s="33" t="s">
        <v>21</v>
      </c>
      <c r="I3940" s="33" t="s">
        <v>51</v>
      </c>
      <c r="J3940" s="33" t="s">
        <v>46</v>
      </c>
      <c r="K3940" s="63" t="s">
        <v>83</v>
      </c>
      <c r="L3940" s="32" t="str">
        <f t="shared" si="1099"/>
        <v>AXOR4843</v>
      </c>
      <c r="M3940" s="32" t="str">
        <f t="shared" si="1100"/>
        <v>BMJ</v>
      </c>
      <c r="N3940" s="32" t="str">
        <f t="shared" si="1101"/>
        <v>12 RODA</v>
      </c>
      <c r="O3940" s="146">
        <v>0.15946759259259261</v>
      </c>
      <c r="P3940" s="65">
        <v>0.15946759259259261</v>
      </c>
      <c r="Q3940" s="65"/>
      <c r="R3940" s="66">
        <v>3</v>
      </c>
      <c r="S3940" s="66">
        <v>51860</v>
      </c>
      <c r="T3940" s="66">
        <v>19760</v>
      </c>
      <c r="U3940" s="67">
        <f t="shared" si="1111"/>
        <v>32.1</v>
      </c>
      <c r="V3940" s="66">
        <f t="shared" si="1102"/>
        <v>650891.70000000007</v>
      </c>
      <c r="W3940" s="66" t="str">
        <f t="shared" si="1103"/>
        <v>1 &gt; 4</v>
      </c>
      <c r="X3940" s="66">
        <f>A3940+SUMIFS(Presensi!F:F,Presensi!E:E,'Entry Data'!AP3940)</f>
        <v>1</v>
      </c>
      <c r="Y3940" s="66">
        <f>IFERROR(INDEX('Retasi Pricing'!F:F,MATCH('Entry Data'!AM3940,'Retasi Pricing'!E:E,0))*X3940,"")</f>
        <v>27500</v>
      </c>
      <c r="Z3940" s="62" t="s">
        <v>26</v>
      </c>
      <c r="AA3940" s="62" t="s">
        <v>27</v>
      </c>
      <c r="AB3940" s="32"/>
      <c r="AC3940" s="32" t="s">
        <v>373</v>
      </c>
      <c r="AD3940" s="32" t="str">
        <f t="shared" si="1104"/>
        <v/>
      </c>
      <c r="AF3940" s="5" t="str">
        <f t="shared" si="1105"/>
        <v>muchammad44207</v>
      </c>
      <c r="AG3940" s="5" t="str">
        <f t="shared" si="1106"/>
        <v>BMJ 07344207UTARANIGHT</v>
      </c>
      <c r="AH3940" s="5" t="str">
        <f t="shared" si="1107"/>
        <v>muchammad44207UTARANIGHT</v>
      </c>
      <c r="AI3940" s="5" t="str">
        <f t="shared" si="1108"/>
        <v>BMJ 07344207NIGHT</v>
      </c>
      <c r="AJ3940" s="5" t="str">
        <f t="shared" si="1109"/>
        <v>muchammad44207NIGHT</v>
      </c>
      <c r="AK3940" s="5" t="str">
        <f t="shared" si="1110"/>
        <v>muchammadBMJ</v>
      </c>
      <c r="AL3940" s="5" t="str">
        <f t="shared" si="1112"/>
        <v>3UTARA</v>
      </c>
      <c r="AM3940" s="5" t="str">
        <f t="shared" si="1113"/>
        <v>1 &gt; 4UTARA12 RODA</v>
      </c>
      <c r="AN3940" s="5" t="str">
        <f t="shared" si="1114"/>
        <v>muchammadBMJ1 &gt; 4UTARA12 RODA</v>
      </c>
      <c r="AO3940" s="5" t="str">
        <f t="shared" si="1115"/>
        <v>muchammad1 &gt; 4UTARA12 RODA</v>
      </c>
      <c r="AP3940" s="5" t="str">
        <f t="shared" si="1116"/>
        <v>44207NIGHT</v>
      </c>
    </row>
    <row r="3941" spans="1:42" x14ac:dyDescent="0.3">
      <c r="A3941" s="33">
        <v>1</v>
      </c>
      <c r="B3941" s="33"/>
      <c r="C3941" s="70">
        <v>44207</v>
      </c>
      <c r="D3941" s="71" t="s">
        <v>87</v>
      </c>
      <c r="E3941" s="70">
        <v>44208</v>
      </c>
      <c r="F3941" s="71">
        <v>5170394</v>
      </c>
      <c r="G3941" s="33" t="s">
        <v>20</v>
      </c>
      <c r="H3941" s="33" t="s">
        <v>21</v>
      </c>
      <c r="I3941" s="33" t="s">
        <v>51</v>
      </c>
      <c r="J3941" s="33" t="s">
        <v>46</v>
      </c>
      <c r="K3941" s="63" t="s">
        <v>83</v>
      </c>
      <c r="L3941" s="32" t="str">
        <f t="shared" si="1099"/>
        <v>AXOR4843</v>
      </c>
      <c r="M3941" s="32" t="str">
        <f t="shared" si="1100"/>
        <v>BMJ</v>
      </c>
      <c r="N3941" s="32" t="str">
        <f t="shared" si="1101"/>
        <v>12 RODA</v>
      </c>
      <c r="O3941" s="146">
        <v>0.2260763888888889</v>
      </c>
      <c r="P3941" s="65">
        <v>0.2260763888888889</v>
      </c>
      <c r="Q3941" s="65"/>
      <c r="R3941" s="66">
        <v>4</v>
      </c>
      <c r="S3941" s="66">
        <v>50940</v>
      </c>
      <c r="T3941" s="66">
        <v>19760</v>
      </c>
      <c r="U3941" s="67">
        <f t="shared" si="1111"/>
        <v>31.18</v>
      </c>
      <c r="V3941" s="66">
        <f t="shared" si="1102"/>
        <v>632236.86</v>
      </c>
      <c r="W3941" s="66" t="str">
        <f t="shared" si="1103"/>
        <v>1 &gt; 4</v>
      </c>
      <c r="X3941" s="66">
        <f>A3941+SUMIFS(Presensi!F:F,Presensi!E:E,'Entry Data'!AP3941)</f>
        <v>1</v>
      </c>
      <c r="Y3941" s="66">
        <f>IFERROR(INDEX('Retasi Pricing'!F:F,MATCH('Entry Data'!AM3941,'Retasi Pricing'!E:E,0))*X3941,"")</f>
        <v>27500</v>
      </c>
      <c r="Z3941" s="62" t="s">
        <v>26</v>
      </c>
      <c r="AA3941" s="62" t="s">
        <v>27</v>
      </c>
      <c r="AB3941" s="32"/>
      <c r="AC3941" s="32" t="s">
        <v>373</v>
      </c>
      <c r="AD3941" s="32" t="str">
        <f t="shared" si="1104"/>
        <v/>
      </c>
      <c r="AF3941" s="5" t="str">
        <f t="shared" si="1105"/>
        <v>muchammad44207</v>
      </c>
      <c r="AG3941" s="5" t="str">
        <f t="shared" si="1106"/>
        <v>BMJ 07344207UTARANIGHT</v>
      </c>
      <c r="AH3941" s="5" t="str">
        <f t="shared" si="1107"/>
        <v>muchammad44207UTARANIGHT</v>
      </c>
      <c r="AI3941" s="5" t="str">
        <f t="shared" si="1108"/>
        <v>BMJ 07344207NIGHT</v>
      </c>
      <c r="AJ3941" s="5" t="str">
        <f t="shared" si="1109"/>
        <v>muchammad44207NIGHT</v>
      </c>
      <c r="AK3941" s="5" t="str">
        <f t="shared" si="1110"/>
        <v>muchammadBMJ</v>
      </c>
      <c r="AL3941" s="5" t="str">
        <f t="shared" si="1112"/>
        <v>4UTARA</v>
      </c>
      <c r="AM3941" s="5" t="str">
        <f t="shared" si="1113"/>
        <v>1 &gt; 4UTARA12 RODA</v>
      </c>
      <c r="AN3941" s="5" t="str">
        <f t="shared" si="1114"/>
        <v>muchammadBMJ1 &gt; 4UTARA12 RODA</v>
      </c>
      <c r="AO3941" s="5" t="str">
        <f t="shared" si="1115"/>
        <v>muchammad1 &gt; 4UTARA12 RODA</v>
      </c>
      <c r="AP3941" s="5" t="str">
        <f t="shared" si="1116"/>
        <v>44207NIGHT</v>
      </c>
    </row>
    <row r="3942" spans="1:42" x14ac:dyDescent="0.3">
      <c r="A3942" s="33">
        <v>1</v>
      </c>
      <c r="B3942" s="33"/>
      <c r="C3942" s="70">
        <v>44207</v>
      </c>
      <c r="D3942" s="71" t="s">
        <v>87</v>
      </c>
      <c r="E3942" s="70">
        <v>44207</v>
      </c>
      <c r="F3942" s="71">
        <v>5170073</v>
      </c>
      <c r="G3942" s="33" t="s">
        <v>38</v>
      </c>
      <c r="H3942" s="33" t="s">
        <v>109</v>
      </c>
      <c r="I3942" s="33" t="s">
        <v>291</v>
      </c>
      <c r="J3942" s="33" t="s">
        <v>40</v>
      </c>
      <c r="K3942" s="63" t="s">
        <v>83</v>
      </c>
      <c r="L3942" s="32" t="str">
        <f t="shared" si="1099"/>
        <v>AXOR4843</v>
      </c>
      <c r="M3942" s="32" t="str">
        <f t="shared" si="1100"/>
        <v>BMJ</v>
      </c>
      <c r="N3942" s="32" t="str">
        <f t="shared" si="1101"/>
        <v>12 RODA</v>
      </c>
      <c r="O3942" s="146">
        <v>0.90563657407407405</v>
      </c>
      <c r="P3942" s="65">
        <v>0.93978009259259254</v>
      </c>
      <c r="Q3942" s="65"/>
      <c r="R3942" s="66">
        <v>1</v>
      </c>
      <c r="S3942" s="66">
        <v>54420</v>
      </c>
      <c r="T3942" s="66">
        <v>19760</v>
      </c>
      <c r="U3942" s="67">
        <f t="shared" si="1111"/>
        <v>34.659999999999997</v>
      </c>
      <c r="V3942" s="66">
        <f t="shared" si="1102"/>
        <v>1041186.3999999999</v>
      </c>
      <c r="W3942" s="66" t="str">
        <f t="shared" si="1103"/>
        <v>1 &gt; 3</v>
      </c>
      <c r="X3942" s="66">
        <f>A3942+SUMIFS(Presensi!F:F,Presensi!E:E,'Entry Data'!AP3942)</f>
        <v>1</v>
      </c>
      <c r="Y3942" s="66">
        <f>IFERROR(INDEX('Retasi Pricing'!F:F,MATCH('Entry Data'!AM3942,'Retasi Pricing'!E:E,0))*X3942,"")</f>
        <v>38000</v>
      </c>
      <c r="Z3942" s="62" t="s">
        <v>26</v>
      </c>
      <c r="AA3942" s="62" t="s">
        <v>27</v>
      </c>
      <c r="AB3942" s="32"/>
      <c r="AC3942" s="32" t="s">
        <v>373</v>
      </c>
      <c r="AD3942" s="32" t="str">
        <f t="shared" si="1104"/>
        <v/>
      </c>
      <c r="AF3942" s="5" t="str">
        <f t="shared" si="1105"/>
        <v>muchammad44207</v>
      </c>
      <c r="AG3942" s="5" t="str">
        <f t="shared" si="1106"/>
        <v>BMJ 07344207SELATANNIGHT</v>
      </c>
      <c r="AH3942" s="5" t="str">
        <f t="shared" si="1107"/>
        <v>muchammad44207SELATANNIGHT</v>
      </c>
      <c r="AI3942" s="5" t="str">
        <f t="shared" si="1108"/>
        <v>BMJ 07344207NIGHT</v>
      </c>
      <c r="AJ3942" s="5" t="str">
        <f t="shared" si="1109"/>
        <v>muchammad44207NIGHT</v>
      </c>
      <c r="AK3942" s="5" t="str">
        <f t="shared" si="1110"/>
        <v>muchammadBMJ</v>
      </c>
      <c r="AL3942" s="5" t="str">
        <f t="shared" si="1112"/>
        <v>1SELATAN</v>
      </c>
      <c r="AM3942" s="5" t="str">
        <f t="shared" si="1113"/>
        <v>1 &gt; 3SELATAN12 RODA</v>
      </c>
      <c r="AN3942" s="5" t="str">
        <f t="shared" si="1114"/>
        <v>muchammadBMJ1 &gt; 3SELATAN12 RODA</v>
      </c>
      <c r="AO3942" s="5" t="str">
        <f t="shared" si="1115"/>
        <v>muchammad1 &gt; 3SELATAN12 RODA</v>
      </c>
      <c r="AP3942" s="5" t="str">
        <f t="shared" si="1116"/>
        <v>44207NIGHT</v>
      </c>
    </row>
    <row r="3943" spans="1:42" x14ac:dyDescent="0.3">
      <c r="A3943" s="33">
        <v>1</v>
      </c>
      <c r="B3943" s="33"/>
      <c r="C3943" s="70">
        <v>44207</v>
      </c>
      <c r="D3943" s="71" t="s">
        <v>87</v>
      </c>
      <c r="E3943" s="70">
        <v>44208</v>
      </c>
      <c r="F3943" s="71">
        <v>5170221</v>
      </c>
      <c r="G3943" s="33" t="s">
        <v>38</v>
      </c>
      <c r="H3943" s="33" t="s">
        <v>102</v>
      </c>
      <c r="I3943" s="33" t="s">
        <v>291</v>
      </c>
      <c r="J3943" s="33" t="s">
        <v>40</v>
      </c>
      <c r="K3943" s="63" t="s">
        <v>85</v>
      </c>
      <c r="L3943" s="32" t="str">
        <f t="shared" si="1099"/>
        <v>AXOR4843</v>
      </c>
      <c r="M3943" s="32" t="str">
        <f t="shared" si="1100"/>
        <v>BMJ</v>
      </c>
      <c r="N3943" s="32" t="str">
        <f t="shared" si="1101"/>
        <v>12 RODA</v>
      </c>
      <c r="O3943" s="146">
        <v>3.0833333333333334E-2</v>
      </c>
      <c r="P3943" s="65">
        <v>3.0833333333333334E-2</v>
      </c>
      <c r="Q3943" s="65"/>
      <c r="R3943" s="66">
        <v>3</v>
      </c>
      <c r="S3943" s="66">
        <v>54840</v>
      </c>
      <c r="T3943" s="66">
        <v>19920</v>
      </c>
      <c r="U3943" s="67">
        <f t="shared" si="1111"/>
        <v>34.92</v>
      </c>
      <c r="V3943" s="66">
        <f t="shared" si="1102"/>
        <v>1048996.8</v>
      </c>
      <c r="W3943" s="66" t="str">
        <f t="shared" si="1103"/>
        <v>1 &gt; 3</v>
      </c>
      <c r="X3943" s="66">
        <f>A3943+SUMIFS(Presensi!F:F,Presensi!E:E,'Entry Data'!AP3943)</f>
        <v>1</v>
      </c>
      <c r="Y3943" s="66">
        <f>IFERROR(INDEX('Retasi Pricing'!F:F,MATCH('Entry Data'!AM3943,'Retasi Pricing'!E:E,0))*X3943,"")</f>
        <v>38000</v>
      </c>
      <c r="Z3943" s="62" t="s">
        <v>26</v>
      </c>
      <c r="AA3943" s="62" t="s">
        <v>27</v>
      </c>
      <c r="AB3943" s="32"/>
      <c r="AC3943" s="32" t="s">
        <v>212</v>
      </c>
      <c r="AD3943" s="32" t="str">
        <f t="shared" si="1104"/>
        <v/>
      </c>
      <c r="AF3943" s="5" t="str">
        <f t="shared" si="1105"/>
        <v>reso sungkowo44207</v>
      </c>
      <c r="AG3943" s="5" t="str">
        <f t="shared" si="1106"/>
        <v>BMJ 07444207SELATANNIGHT</v>
      </c>
      <c r="AH3943" s="5" t="str">
        <f t="shared" si="1107"/>
        <v>reso sungkowo44207SELATANNIGHT</v>
      </c>
      <c r="AI3943" s="5" t="str">
        <f t="shared" si="1108"/>
        <v>BMJ 07444207NIGHT</v>
      </c>
      <c r="AJ3943" s="5" t="str">
        <f t="shared" si="1109"/>
        <v>reso sungkowo44207NIGHT</v>
      </c>
      <c r="AK3943" s="5" t="str">
        <f t="shared" si="1110"/>
        <v>reso sungkowoBMJ</v>
      </c>
      <c r="AL3943" s="5" t="str">
        <f t="shared" si="1112"/>
        <v>3SELATAN</v>
      </c>
      <c r="AM3943" s="5" t="str">
        <f t="shared" si="1113"/>
        <v>1 &gt; 3SELATAN12 RODA</v>
      </c>
      <c r="AN3943" s="5" t="str">
        <f t="shared" si="1114"/>
        <v>reso sungkowoBMJ1 &gt; 3SELATAN12 RODA</v>
      </c>
      <c r="AO3943" s="5" t="str">
        <f t="shared" si="1115"/>
        <v>reso sungkowo1 &gt; 3SELATAN12 RODA</v>
      </c>
      <c r="AP3943" s="5" t="str">
        <f t="shared" si="1116"/>
        <v>44207NIGHT</v>
      </c>
    </row>
    <row r="3944" spans="1:42" x14ac:dyDescent="0.3">
      <c r="A3944" s="33">
        <v>1</v>
      </c>
      <c r="B3944" s="33"/>
      <c r="C3944" s="70">
        <v>44207</v>
      </c>
      <c r="D3944" s="71" t="s">
        <v>87</v>
      </c>
      <c r="E3944" s="70">
        <v>44208</v>
      </c>
      <c r="F3944" s="71">
        <v>5170301</v>
      </c>
      <c r="G3944" s="33" t="s">
        <v>38</v>
      </c>
      <c r="H3944" s="33" t="s">
        <v>102</v>
      </c>
      <c r="I3944" s="33" t="s">
        <v>291</v>
      </c>
      <c r="J3944" s="33" t="s">
        <v>40</v>
      </c>
      <c r="K3944" s="63" t="s">
        <v>85</v>
      </c>
      <c r="L3944" s="32" t="str">
        <f t="shared" si="1099"/>
        <v>AXOR4843</v>
      </c>
      <c r="M3944" s="32" t="str">
        <f t="shared" si="1100"/>
        <v>BMJ</v>
      </c>
      <c r="N3944" s="32" t="str">
        <f t="shared" si="1101"/>
        <v>12 RODA</v>
      </c>
      <c r="O3944" s="146">
        <v>0.13298611111111111</v>
      </c>
      <c r="P3944" s="65">
        <v>0.13298611111111111</v>
      </c>
      <c r="Q3944" s="65"/>
      <c r="R3944" s="66">
        <v>4</v>
      </c>
      <c r="S3944" s="66">
        <v>55100</v>
      </c>
      <c r="T3944" s="66">
        <v>19920</v>
      </c>
      <c r="U3944" s="67">
        <f t="shared" si="1111"/>
        <v>35.18</v>
      </c>
      <c r="V3944" s="66">
        <f t="shared" si="1102"/>
        <v>1056807.2</v>
      </c>
      <c r="W3944" s="66" t="str">
        <f t="shared" si="1103"/>
        <v>&gt; 4</v>
      </c>
      <c r="X3944" s="66">
        <f>A3944+SUMIFS(Presensi!F:F,Presensi!E:E,'Entry Data'!AP3944)</f>
        <v>1</v>
      </c>
      <c r="Y3944" s="66">
        <f>IFERROR(INDEX('Retasi Pricing'!F:F,MATCH('Entry Data'!AM3944,'Retasi Pricing'!E:E,0))*X3944,"")</f>
        <v>45000</v>
      </c>
      <c r="Z3944" s="62" t="s">
        <v>26</v>
      </c>
      <c r="AA3944" s="62" t="s">
        <v>27</v>
      </c>
      <c r="AB3944" s="32"/>
      <c r="AC3944" s="32" t="s">
        <v>212</v>
      </c>
      <c r="AD3944" s="32" t="str">
        <f t="shared" si="1104"/>
        <v/>
      </c>
      <c r="AF3944" s="5" t="str">
        <f t="shared" si="1105"/>
        <v>reso sungkowo44207</v>
      </c>
      <c r="AG3944" s="5" t="str">
        <f t="shared" si="1106"/>
        <v>BMJ 07444207SELATANNIGHT</v>
      </c>
      <c r="AH3944" s="5" t="str">
        <f t="shared" si="1107"/>
        <v>reso sungkowo44207SELATANNIGHT</v>
      </c>
      <c r="AI3944" s="5" t="str">
        <f t="shared" si="1108"/>
        <v>BMJ 07444207NIGHT</v>
      </c>
      <c r="AJ3944" s="5" t="str">
        <f t="shared" si="1109"/>
        <v>reso sungkowo44207NIGHT</v>
      </c>
      <c r="AK3944" s="5" t="str">
        <f t="shared" si="1110"/>
        <v>reso sungkowoBMJ</v>
      </c>
      <c r="AL3944" s="5" t="str">
        <f t="shared" si="1112"/>
        <v>4SELATAN</v>
      </c>
      <c r="AM3944" s="5" t="str">
        <f t="shared" si="1113"/>
        <v>&gt; 4SELATAN12 RODA</v>
      </c>
      <c r="AN3944" s="5" t="str">
        <f t="shared" si="1114"/>
        <v>reso sungkowoBMJ&gt; 4SELATAN12 RODA</v>
      </c>
      <c r="AO3944" s="5" t="str">
        <f t="shared" si="1115"/>
        <v>reso sungkowo&gt; 4SELATAN12 RODA</v>
      </c>
      <c r="AP3944" s="5" t="str">
        <f t="shared" si="1116"/>
        <v>44207NIGHT</v>
      </c>
    </row>
    <row r="3945" spans="1:42" x14ac:dyDescent="0.3">
      <c r="A3945" s="33">
        <v>1</v>
      </c>
      <c r="B3945" s="33"/>
      <c r="C3945" s="70">
        <v>44207</v>
      </c>
      <c r="D3945" s="71" t="s">
        <v>87</v>
      </c>
      <c r="E3945" s="70">
        <v>44208</v>
      </c>
      <c r="F3945" s="71">
        <v>5170397</v>
      </c>
      <c r="G3945" s="33" t="s">
        <v>38</v>
      </c>
      <c r="H3945" s="33" t="s">
        <v>102</v>
      </c>
      <c r="I3945" s="33" t="s">
        <v>173</v>
      </c>
      <c r="J3945" s="33" t="s">
        <v>110</v>
      </c>
      <c r="K3945" s="63" t="s">
        <v>85</v>
      </c>
      <c r="L3945" s="32" t="str">
        <f t="shared" si="1099"/>
        <v>AXOR4843</v>
      </c>
      <c r="M3945" s="32" t="str">
        <f t="shared" si="1100"/>
        <v>BMJ</v>
      </c>
      <c r="N3945" s="32" t="str">
        <f t="shared" si="1101"/>
        <v>12 RODA</v>
      </c>
      <c r="O3945" s="146">
        <v>0.23037037037037036</v>
      </c>
      <c r="P3945" s="65">
        <v>0.23037037037037036</v>
      </c>
      <c r="Q3945" s="65"/>
      <c r="R3945" s="66">
        <v>5</v>
      </c>
      <c r="S3945" s="66">
        <v>55900</v>
      </c>
      <c r="T3945" s="66">
        <v>19920</v>
      </c>
      <c r="U3945" s="67">
        <f t="shared" si="1111"/>
        <v>35.979999999999997</v>
      </c>
      <c r="V3945" s="66">
        <f t="shared" si="1102"/>
        <v>1080839.1999999997</v>
      </c>
      <c r="W3945" s="66" t="str">
        <f t="shared" si="1103"/>
        <v>&gt; 5</v>
      </c>
      <c r="X3945" s="66">
        <f>A3945+SUMIFS(Presensi!F:F,Presensi!E:E,'Entry Data'!AP3945)</f>
        <v>1</v>
      </c>
      <c r="Y3945" s="66">
        <f>IFERROR(INDEX('Retasi Pricing'!F:F,MATCH('Entry Data'!AM3945,'Retasi Pricing'!E:E,0))*X3945,"")</f>
        <v>48500</v>
      </c>
      <c r="Z3945" s="62" t="s">
        <v>26</v>
      </c>
      <c r="AA3945" s="62" t="s">
        <v>27</v>
      </c>
      <c r="AB3945" s="32"/>
      <c r="AC3945" s="32" t="s">
        <v>212</v>
      </c>
      <c r="AD3945" s="32" t="str">
        <f t="shared" si="1104"/>
        <v/>
      </c>
      <c r="AF3945" s="5" t="str">
        <f t="shared" si="1105"/>
        <v>reso sungkowo44207</v>
      </c>
      <c r="AG3945" s="5" t="str">
        <f t="shared" si="1106"/>
        <v>BMJ 07444207SELATANNIGHT</v>
      </c>
      <c r="AH3945" s="5" t="str">
        <f t="shared" si="1107"/>
        <v>reso sungkowo44207SELATANNIGHT</v>
      </c>
      <c r="AI3945" s="5" t="str">
        <f t="shared" si="1108"/>
        <v>BMJ 07444207NIGHT</v>
      </c>
      <c r="AJ3945" s="5" t="str">
        <f t="shared" si="1109"/>
        <v>reso sungkowo44207NIGHT</v>
      </c>
      <c r="AK3945" s="5" t="str">
        <f t="shared" si="1110"/>
        <v>reso sungkowoBMJ</v>
      </c>
      <c r="AL3945" s="5" t="str">
        <f t="shared" si="1112"/>
        <v>5SELATAN</v>
      </c>
      <c r="AM3945" s="5" t="str">
        <f t="shared" si="1113"/>
        <v>&gt; 5SELATAN12 RODA</v>
      </c>
      <c r="AN3945" s="5" t="str">
        <f t="shared" si="1114"/>
        <v>reso sungkowoBMJ&gt; 5SELATAN12 RODA</v>
      </c>
      <c r="AO3945" s="5" t="str">
        <f t="shared" si="1115"/>
        <v>reso sungkowo&gt; 5SELATAN12 RODA</v>
      </c>
      <c r="AP3945" s="5" t="str">
        <f t="shared" si="1116"/>
        <v>44207NIGHT</v>
      </c>
    </row>
    <row r="3946" spans="1:42" x14ac:dyDescent="0.3">
      <c r="A3946" s="33">
        <v>1</v>
      </c>
      <c r="B3946" s="33"/>
      <c r="C3946" s="70">
        <v>44207</v>
      </c>
      <c r="D3946" s="71" t="s">
        <v>87</v>
      </c>
      <c r="E3946" s="70">
        <v>44207</v>
      </c>
      <c r="F3946" s="71">
        <v>5170027</v>
      </c>
      <c r="G3946" s="33" t="s">
        <v>38</v>
      </c>
      <c r="H3946" s="33" t="s">
        <v>109</v>
      </c>
      <c r="I3946" s="33" t="s">
        <v>291</v>
      </c>
      <c r="J3946" s="33" t="s">
        <v>40</v>
      </c>
      <c r="K3946" s="63" t="s">
        <v>85</v>
      </c>
      <c r="L3946" s="32" t="str">
        <f t="shared" si="1099"/>
        <v>AXOR4843</v>
      </c>
      <c r="M3946" s="32" t="str">
        <f t="shared" si="1100"/>
        <v>BMJ</v>
      </c>
      <c r="N3946" s="32" t="str">
        <f t="shared" si="1101"/>
        <v>12 RODA</v>
      </c>
      <c r="O3946" s="146">
        <v>0.8664236111111111</v>
      </c>
      <c r="P3946" s="65">
        <v>0.87027777777777782</v>
      </c>
      <c r="Q3946" s="65"/>
      <c r="R3946" s="66">
        <v>1</v>
      </c>
      <c r="S3946" s="66">
        <v>53040</v>
      </c>
      <c r="T3946" s="66">
        <v>19920</v>
      </c>
      <c r="U3946" s="67">
        <f t="shared" si="1111"/>
        <v>33.119999999999997</v>
      </c>
      <c r="V3946" s="66">
        <f t="shared" si="1102"/>
        <v>994924.79999999993</v>
      </c>
      <c r="W3946" s="66" t="str">
        <f t="shared" si="1103"/>
        <v>1 &gt; 3</v>
      </c>
      <c r="X3946" s="66">
        <f>A3946+SUMIFS(Presensi!F:F,Presensi!E:E,'Entry Data'!AP3946)</f>
        <v>1</v>
      </c>
      <c r="Y3946" s="66">
        <f>IFERROR(INDEX('Retasi Pricing'!F:F,MATCH('Entry Data'!AM3946,'Retasi Pricing'!E:E,0))*X3946,"")</f>
        <v>38000</v>
      </c>
      <c r="Z3946" s="62" t="s">
        <v>26</v>
      </c>
      <c r="AA3946" s="62" t="s">
        <v>27</v>
      </c>
      <c r="AB3946" s="32"/>
      <c r="AC3946" s="32" t="s">
        <v>212</v>
      </c>
      <c r="AD3946" s="32" t="str">
        <f t="shared" si="1104"/>
        <v/>
      </c>
      <c r="AF3946" s="5" t="str">
        <f t="shared" si="1105"/>
        <v>reso sungkowo44207</v>
      </c>
      <c r="AG3946" s="5" t="str">
        <f t="shared" si="1106"/>
        <v>BMJ 07444207SELATANNIGHT</v>
      </c>
      <c r="AH3946" s="5" t="str">
        <f t="shared" si="1107"/>
        <v>reso sungkowo44207SELATANNIGHT</v>
      </c>
      <c r="AI3946" s="5" t="str">
        <f t="shared" si="1108"/>
        <v>BMJ 07444207NIGHT</v>
      </c>
      <c r="AJ3946" s="5" t="str">
        <f t="shared" si="1109"/>
        <v>reso sungkowo44207NIGHT</v>
      </c>
      <c r="AK3946" s="5" t="str">
        <f t="shared" si="1110"/>
        <v>reso sungkowoBMJ</v>
      </c>
      <c r="AL3946" s="5" t="str">
        <f t="shared" si="1112"/>
        <v>1SELATAN</v>
      </c>
      <c r="AM3946" s="5" t="str">
        <f t="shared" si="1113"/>
        <v>1 &gt; 3SELATAN12 RODA</v>
      </c>
      <c r="AN3946" s="5" t="str">
        <f t="shared" si="1114"/>
        <v>reso sungkowoBMJ1 &gt; 3SELATAN12 RODA</v>
      </c>
      <c r="AO3946" s="5" t="str">
        <f t="shared" si="1115"/>
        <v>reso sungkowo1 &gt; 3SELATAN12 RODA</v>
      </c>
      <c r="AP3946" s="5" t="str">
        <f t="shared" si="1116"/>
        <v>44207NIGHT</v>
      </c>
    </row>
    <row r="3947" spans="1:42" x14ac:dyDescent="0.3">
      <c r="A3947" s="33">
        <v>1</v>
      </c>
      <c r="B3947" s="33"/>
      <c r="C3947" s="70">
        <v>44207</v>
      </c>
      <c r="D3947" s="71" t="s">
        <v>87</v>
      </c>
      <c r="E3947" s="70">
        <v>44207</v>
      </c>
      <c r="F3947" s="71">
        <v>5170127</v>
      </c>
      <c r="G3947" s="33" t="s">
        <v>38</v>
      </c>
      <c r="H3947" s="33" t="s">
        <v>102</v>
      </c>
      <c r="I3947" s="33" t="s">
        <v>291</v>
      </c>
      <c r="J3947" s="33" t="s">
        <v>40</v>
      </c>
      <c r="K3947" s="63" t="s">
        <v>85</v>
      </c>
      <c r="L3947" s="32" t="str">
        <f t="shared" si="1099"/>
        <v>AXOR4843</v>
      </c>
      <c r="M3947" s="32" t="str">
        <f t="shared" si="1100"/>
        <v>BMJ</v>
      </c>
      <c r="N3947" s="32" t="str">
        <f t="shared" si="1101"/>
        <v>12 RODA</v>
      </c>
      <c r="O3947" s="146">
        <v>0.94597222222222221</v>
      </c>
      <c r="P3947" s="65">
        <v>0.94597222222222221</v>
      </c>
      <c r="Q3947" s="65"/>
      <c r="R3947" s="66">
        <v>2</v>
      </c>
      <c r="S3947" s="66">
        <v>55140</v>
      </c>
      <c r="T3947" s="66">
        <v>19920</v>
      </c>
      <c r="U3947" s="67">
        <f t="shared" si="1111"/>
        <v>35.22</v>
      </c>
      <c r="V3947" s="66">
        <f t="shared" si="1102"/>
        <v>1058008.7999999998</v>
      </c>
      <c r="W3947" s="66" t="str">
        <f t="shared" si="1103"/>
        <v>1 &gt; 3</v>
      </c>
      <c r="X3947" s="66">
        <f>A3947+SUMIFS(Presensi!F:F,Presensi!E:E,'Entry Data'!AP3947)</f>
        <v>1</v>
      </c>
      <c r="Y3947" s="66">
        <f>IFERROR(INDEX('Retasi Pricing'!F:F,MATCH('Entry Data'!AM3947,'Retasi Pricing'!E:E,0))*X3947,"")</f>
        <v>38000</v>
      </c>
      <c r="Z3947" s="62" t="s">
        <v>26</v>
      </c>
      <c r="AA3947" s="62" t="s">
        <v>27</v>
      </c>
      <c r="AB3947" s="32"/>
      <c r="AC3947" s="32" t="s">
        <v>212</v>
      </c>
      <c r="AD3947" s="32" t="str">
        <f t="shared" si="1104"/>
        <v/>
      </c>
      <c r="AF3947" s="5" t="str">
        <f t="shared" si="1105"/>
        <v>reso sungkowo44207</v>
      </c>
      <c r="AG3947" s="5" t="str">
        <f t="shared" si="1106"/>
        <v>BMJ 07444207SELATANNIGHT</v>
      </c>
      <c r="AH3947" s="5" t="str">
        <f t="shared" si="1107"/>
        <v>reso sungkowo44207SELATANNIGHT</v>
      </c>
      <c r="AI3947" s="5" t="str">
        <f t="shared" si="1108"/>
        <v>BMJ 07444207NIGHT</v>
      </c>
      <c r="AJ3947" s="5" t="str">
        <f t="shared" si="1109"/>
        <v>reso sungkowo44207NIGHT</v>
      </c>
      <c r="AK3947" s="5" t="str">
        <f t="shared" si="1110"/>
        <v>reso sungkowoBMJ</v>
      </c>
      <c r="AL3947" s="5" t="str">
        <f t="shared" si="1112"/>
        <v>2SELATAN</v>
      </c>
      <c r="AM3947" s="5" t="str">
        <f t="shared" si="1113"/>
        <v>1 &gt; 3SELATAN12 RODA</v>
      </c>
      <c r="AN3947" s="5" t="str">
        <f t="shared" si="1114"/>
        <v>reso sungkowoBMJ1 &gt; 3SELATAN12 RODA</v>
      </c>
      <c r="AO3947" s="5" t="str">
        <f t="shared" si="1115"/>
        <v>reso sungkowo1 &gt; 3SELATAN12 RODA</v>
      </c>
      <c r="AP3947" s="5" t="str">
        <f t="shared" si="1116"/>
        <v>44207NIGHT</v>
      </c>
    </row>
    <row r="3948" spans="1:42" x14ac:dyDescent="0.3">
      <c r="A3948" s="33">
        <v>1</v>
      </c>
      <c r="B3948" s="33"/>
      <c r="C3948" s="70">
        <v>44208</v>
      </c>
      <c r="D3948" s="71" t="s">
        <v>19</v>
      </c>
      <c r="E3948" s="70">
        <v>44208</v>
      </c>
      <c r="F3948" s="71">
        <v>5170553</v>
      </c>
      <c r="G3948" s="33" t="s">
        <v>20</v>
      </c>
      <c r="H3948" s="33" t="s">
        <v>21</v>
      </c>
      <c r="I3948" s="33" t="s">
        <v>51</v>
      </c>
      <c r="J3948" s="33" t="s">
        <v>46</v>
      </c>
      <c r="K3948" s="63" t="s">
        <v>25</v>
      </c>
      <c r="L3948" s="32" t="str">
        <f t="shared" ref="L3948:L4011" si="1117">IFERROR(VLOOKUP(K3948,db_unit,2,FALSE),"")</f>
        <v>CGE370</v>
      </c>
      <c r="M3948" s="32" t="str">
        <f t="shared" ref="M3948:M4011" si="1118">IFERROR(VLOOKUP(K3948,db_unit,3,FALSE),"")</f>
        <v>BMJ II</v>
      </c>
      <c r="N3948" s="32" t="str">
        <f t="shared" ref="N3948:N4011" si="1119">IFERROR(VLOOKUP(K3948,db_unit,4,FALSE),"")</f>
        <v>12 RODA</v>
      </c>
      <c r="O3948" s="146">
        <v>0.42231481481481481</v>
      </c>
      <c r="P3948" s="65">
        <v>0.42231481481481481</v>
      </c>
      <c r="Q3948" s="65"/>
      <c r="R3948" s="66">
        <v>1</v>
      </c>
      <c r="S3948" s="66">
        <v>47740</v>
      </c>
      <c r="T3948" s="66">
        <v>18740</v>
      </c>
      <c r="U3948" s="67">
        <f t="shared" si="1111"/>
        <v>29</v>
      </c>
      <c r="V3948" s="66">
        <f t="shared" si="1102"/>
        <v>588033</v>
      </c>
      <c r="W3948" s="66" t="str">
        <f t="shared" si="1103"/>
        <v>1 &gt; 4</v>
      </c>
      <c r="X3948" s="66">
        <f>A3948+SUMIFS(Presensi!F:F,Presensi!E:E,'Entry Data'!AP3948)</f>
        <v>1</v>
      </c>
      <c r="Y3948" s="66">
        <f>IFERROR(INDEX('Retasi Pricing'!F:F,MATCH('Entry Data'!AM3948,'Retasi Pricing'!E:E,0))*X3948,"")</f>
        <v>27500</v>
      </c>
      <c r="Z3948" s="62" t="s">
        <v>26</v>
      </c>
      <c r="AA3948" s="62" t="s">
        <v>27</v>
      </c>
      <c r="AB3948" s="32"/>
      <c r="AC3948" s="32" t="s">
        <v>207</v>
      </c>
      <c r="AD3948" s="32" t="str">
        <f t="shared" si="1104"/>
        <v/>
      </c>
      <c r="AF3948" s="5" t="str">
        <f t="shared" si="1105"/>
        <v>umar abadi44208</v>
      </c>
      <c r="AG3948" s="5" t="str">
        <f t="shared" si="1106"/>
        <v>BMJ 04044208UTARADAY</v>
      </c>
      <c r="AH3948" s="5" t="str">
        <f t="shared" si="1107"/>
        <v>umar abadi44208UTARADAY</v>
      </c>
      <c r="AI3948" s="5" t="str">
        <f t="shared" si="1108"/>
        <v>BMJ 04044208DAY</v>
      </c>
      <c r="AJ3948" s="5" t="str">
        <f t="shared" si="1109"/>
        <v>umar abadi44208DAY</v>
      </c>
      <c r="AK3948" s="5" t="str">
        <f t="shared" si="1110"/>
        <v>umar abadiBMJ II</v>
      </c>
      <c r="AL3948" s="5" t="str">
        <f t="shared" si="1112"/>
        <v>1UTARA</v>
      </c>
      <c r="AM3948" s="5" t="str">
        <f t="shared" si="1113"/>
        <v>1 &gt; 4UTARA12 RODA</v>
      </c>
      <c r="AN3948" s="5" t="str">
        <f t="shared" si="1114"/>
        <v>umar abadiBMJ II1 &gt; 4UTARA12 RODA</v>
      </c>
      <c r="AO3948" s="5" t="str">
        <f t="shared" si="1115"/>
        <v>umar abadi1 &gt; 4UTARA12 RODA</v>
      </c>
      <c r="AP3948" s="5" t="str">
        <f t="shared" si="1116"/>
        <v>44208DAY</v>
      </c>
    </row>
    <row r="3949" spans="1:42" x14ac:dyDescent="0.3">
      <c r="A3949" s="33">
        <v>1</v>
      </c>
      <c r="B3949" s="33"/>
      <c r="C3949" s="70">
        <v>44208</v>
      </c>
      <c r="D3949" s="71" t="s">
        <v>19</v>
      </c>
      <c r="E3949" s="70">
        <v>44208</v>
      </c>
      <c r="F3949" s="71">
        <v>5170685</v>
      </c>
      <c r="G3949" s="33" t="s">
        <v>20</v>
      </c>
      <c r="H3949" s="33" t="s">
        <v>21</v>
      </c>
      <c r="I3949" s="33" t="s">
        <v>51</v>
      </c>
      <c r="J3949" s="33" t="s">
        <v>46</v>
      </c>
      <c r="K3949" s="63" t="s">
        <v>25</v>
      </c>
      <c r="L3949" s="32" t="str">
        <f t="shared" si="1117"/>
        <v>CGE370</v>
      </c>
      <c r="M3949" s="32" t="str">
        <f t="shared" si="1118"/>
        <v>BMJ II</v>
      </c>
      <c r="N3949" s="32" t="str">
        <f t="shared" si="1119"/>
        <v>12 RODA</v>
      </c>
      <c r="O3949" s="146">
        <v>0.54228009259259258</v>
      </c>
      <c r="P3949" s="65">
        <v>0.54228009259259258</v>
      </c>
      <c r="Q3949" s="65"/>
      <c r="R3949" s="66">
        <v>2</v>
      </c>
      <c r="S3949" s="66">
        <v>47600</v>
      </c>
      <c r="T3949" s="66">
        <v>18740</v>
      </c>
      <c r="U3949" s="67">
        <f t="shared" si="1111"/>
        <v>28.86</v>
      </c>
      <c r="V3949" s="66">
        <f t="shared" si="1102"/>
        <v>585194.22</v>
      </c>
      <c r="W3949" s="66" t="str">
        <f t="shared" si="1103"/>
        <v>1 &gt; 4</v>
      </c>
      <c r="X3949" s="66">
        <f>A3949+SUMIFS(Presensi!F:F,Presensi!E:E,'Entry Data'!AP3949)</f>
        <v>1</v>
      </c>
      <c r="Y3949" s="66">
        <f>IFERROR(INDEX('Retasi Pricing'!F:F,MATCH('Entry Data'!AM3949,'Retasi Pricing'!E:E,0))*X3949,"")</f>
        <v>27500</v>
      </c>
      <c r="Z3949" s="62" t="s">
        <v>26</v>
      </c>
      <c r="AA3949" s="62" t="s">
        <v>27</v>
      </c>
      <c r="AB3949" s="32"/>
      <c r="AC3949" s="32" t="s">
        <v>207</v>
      </c>
      <c r="AD3949" s="32" t="str">
        <f t="shared" si="1104"/>
        <v/>
      </c>
      <c r="AF3949" s="5" t="str">
        <f t="shared" si="1105"/>
        <v>umar abadi44208</v>
      </c>
      <c r="AG3949" s="5" t="str">
        <f t="shared" si="1106"/>
        <v>BMJ 04044208UTARADAY</v>
      </c>
      <c r="AH3949" s="5" t="str">
        <f t="shared" si="1107"/>
        <v>umar abadi44208UTARADAY</v>
      </c>
      <c r="AI3949" s="5" t="str">
        <f t="shared" si="1108"/>
        <v>BMJ 04044208DAY</v>
      </c>
      <c r="AJ3949" s="5" t="str">
        <f t="shared" si="1109"/>
        <v>umar abadi44208DAY</v>
      </c>
      <c r="AK3949" s="5" t="str">
        <f t="shared" si="1110"/>
        <v>umar abadiBMJ II</v>
      </c>
      <c r="AL3949" s="5" t="str">
        <f t="shared" si="1112"/>
        <v>2UTARA</v>
      </c>
      <c r="AM3949" s="5" t="str">
        <f t="shared" si="1113"/>
        <v>1 &gt; 4UTARA12 RODA</v>
      </c>
      <c r="AN3949" s="5" t="str">
        <f t="shared" si="1114"/>
        <v>umar abadiBMJ II1 &gt; 4UTARA12 RODA</v>
      </c>
      <c r="AO3949" s="5" t="str">
        <f t="shared" si="1115"/>
        <v>umar abadi1 &gt; 4UTARA12 RODA</v>
      </c>
      <c r="AP3949" s="5" t="str">
        <f t="shared" si="1116"/>
        <v>44208DAY</v>
      </c>
    </row>
    <row r="3950" spans="1:42" x14ac:dyDescent="0.3">
      <c r="A3950" s="33">
        <v>1</v>
      </c>
      <c r="B3950" s="33"/>
      <c r="C3950" s="70">
        <v>44208</v>
      </c>
      <c r="D3950" s="71" t="s">
        <v>19</v>
      </c>
      <c r="E3950" s="70">
        <v>44208</v>
      </c>
      <c r="F3950" s="71">
        <v>5170771</v>
      </c>
      <c r="G3950" s="33" t="s">
        <v>20</v>
      </c>
      <c r="H3950" s="33" t="s">
        <v>21</v>
      </c>
      <c r="I3950" s="33" t="s">
        <v>51</v>
      </c>
      <c r="J3950" s="33" t="s">
        <v>46</v>
      </c>
      <c r="K3950" s="63" t="s">
        <v>25</v>
      </c>
      <c r="L3950" s="32" t="str">
        <f t="shared" si="1117"/>
        <v>CGE370</v>
      </c>
      <c r="M3950" s="32" t="str">
        <f t="shared" si="1118"/>
        <v>BMJ II</v>
      </c>
      <c r="N3950" s="32" t="str">
        <f t="shared" si="1119"/>
        <v>12 RODA</v>
      </c>
      <c r="O3950" s="146">
        <v>0.62540509259259258</v>
      </c>
      <c r="P3950" s="65">
        <v>0.62540509259259258</v>
      </c>
      <c r="Q3950" s="65"/>
      <c r="R3950" s="66">
        <v>3</v>
      </c>
      <c r="S3950" s="66">
        <v>45340</v>
      </c>
      <c r="T3950" s="66">
        <v>18740</v>
      </c>
      <c r="U3950" s="67">
        <f t="shared" si="1111"/>
        <v>26.6</v>
      </c>
      <c r="V3950" s="66">
        <f t="shared" si="1102"/>
        <v>539368.20000000007</v>
      </c>
      <c r="W3950" s="66" t="str">
        <f t="shared" si="1103"/>
        <v>1 &gt; 4</v>
      </c>
      <c r="X3950" s="66">
        <f>A3950+SUMIFS(Presensi!F:F,Presensi!E:E,'Entry Data'!AP3950)</f>
        <v>1</v>
      </c>
      <c r="Y3950" s="66">
        <f>IFERROR(INDEX('Retasi Pricing'!F:F,MATCH('Entry Data'!AM3950,'Retasi Pricing'!E:E,0))*X3950,"")</f>
        <v>27500</v>
      </c>
      <c r="Z3950" s="62" t="s">
        <v>26</v>
      </c>
      <c r="AA3950" s="62" t="s">
        <v>27</v>
      </c>
      <c r="AB3950" s="32"/>
      <c r="AC3950" s="32" t="s">
        <v>207</v>
      </c>
      <c r="AD3950" s="32" t="str">
        <f t="shared" si="1104"/>
        <v/>
      </c>
      <c r="AF3950" s="5" t="str">
        <f t="shared" si="1105"/>
        <v>umar abadi44208</v>
      </c>
      <c r="AG3950" s="5" t="str">
        <f t="shared" si="1106"/>
        <v>BMJ 04044208UTARADAY</v>
      </c>
      <c r="AH3950" s="5" t="str">
        <f t="shared" si="1107"/>
        <v>umar abadi44208UTARADAY</v>
      </c>
      <c r="AI3950" s="5" t="str">
        <f t="shared" si="1108"/>
        <v>BMJ 04044208DAY</v>
      </c>
      <c r="AJ3950" s="5" t="str">
        <f t="shared" si="1109"/>
        <v>umar abadi44208DAY</v>
      </c>
      <c r="AK3950" s="5" t="str">
        <f t="shared" si="1110"/>
        <v>umar abadiBMJ II</v>
      </c>
      <c r="AL3950" s="5" t="str">
        <f t="shared" si="1112"/>
        <v>3UTARA</v>
      </c>
      <c r="AM3950" s="5" t="str">
        <f t="shared" si="1113"/>
        <v>1 &gt; 4UTARA12 RODA</v>
      </c>
      <c r="AN3950" s="5" t="str">
        <f t="shared" si="1114"/>
        <v>umar abadiBMJ II1 &gt; 4UTARA12 RODA</v>
      </c>
      <c r="AO3950" s="5" t="str">
        <f t="shared" si="1115"/>
        <v>umar abadi1 &gt; 4UTARA12 RODA</v>
      </c>
      <c r="AP3950" s="5" t="str">
        <f t="shared" si="1116"/>
        <v>44208DAY</v>
      </c>
    </row>
    <row r="3951" spans="1:42" x14ac:dyDescent="0.3">
      <c r="A3951" s="33">
        <v>1</v>
      </c>
      <c r="B3951" s="33"/>
      <c r="C3951" s="70">
        <v>44208</v>
      </c>
      <c r="D3951" s="71" t="s">
        <v>19</v>
      </c>
      <c r="E3951" s="70">
        <v>44208</v>
      </c>
      <c r="F3951" s="71">
        <v>5170834</v>
      </c>
      <c r="G3951" s="33" t="s">
        <v>20</v>
      </c>
      <c r="H3951" s="33" t="s">
        <v>21</v>
      </c>
      <c r="I3951" s="33" t="s">
        <v>51</v>
      </c>
      <c r="J3951" s="33" t="s">
        <v>46</v>
      </c>
      <c r="K3951" s="63" t="s">
        <v>25</v>
      </c>
      <c r="L3951" s="32" t="str">
        <f t="shared" si="1117"/>
        <v>CGE370</v>
      </c>
      <c r="M3951" s="32" t="str">
        <f t="shared" si="1118"/>
        <v>BMJ II</v>
      </c>
      <c r="N3951" s="32" t="str">
        <f t="shared" si="1119"/>
        <v>12 RODA</v>
      </c>
      <c r="O3951" s="146">
        <v>0.67839120370370365</v>
      </c>
      <c r="P3951" s="65">
        <v>0.67839120370370365</v>
      </c>
      <c r="Q3951" s="65"/>
      <c r="R3951" s="66">
        <v>4</v>
      </c>
      <c r="S3951" s="66">
        <v>46700</v>
      </c>
      <c r="T3951" s="66">
        <v>18740</v>
      </c>
      <c r="U3951" s="67">
        <f t="shared" si="1111"/>
        <v>27.96</v>
      </c>
      <c r="V3951" s="66">
        <f t="shared" si="1102"/>
        <v>566944.91999999993</v>
      </c>
      <c r="W3951" s="66" t="str">
        <f t="shared" si="1103"/>
        <v>1 &gt; 4</v>
      </c>
      <c r="X3951" s="66">
        <f>A3951+SUMIFS(Presensi!F:F,Presensi!E:E,'Entry Data'!AP3951)</f>
        <v>1</v>
      </c>
      <c r="Y3951" s="66">
        <f>IFERROR(INDEX('Retasi Pricing'!F:F,MATCH('Entry Data'!AM3951,'Retasi Pricing'!E:E,0))*X3951,"")</f>
        <v>27500</v>
      </c>
      <c r="Z3951" s="62" t="s">
        <v>26</v>
      </c>
      <c r="AA3951" s="62" t="s">
        <v>27</v>
      </c>
      <c r="AB3951" s="32"/>
      <c r="AC3951" s="32" t="s">
        <v>207</v>
      </c>
      <c r="AD3951" s="32" t="str">
        <f t="shared" si="1104"/>
        <v/>
      </c>
      <c r="AF3951" s="5" t="str">
        <f t="shared" si="1105"/>
        <v>umar abadi44208</v>
      </c>
      <c r="AG3951" s="5" t="str">
        <f t="shared" si="1106"/>
        <v>BMJ 04044208UTARADAY</v>
      </c>
      <c r="AH3951" s="5" t="str">
        <f t="shared" si="1107"/>
        <v>umar abadi44208UTARADAY</v>
      </c>
      <c r="AI3951" s="5" t="str">
        <f t="shared" si="1108"/>
        <v>BMJ 04044208DAY</v>
      </c>
      <c r="AJ3951" s="5" t="str">
        <f t="shared" si="1109"/>
        <v>umar abadi44208DAY</v>
      </c>
      <c r="AK3951" s="5" t="str">
        <f t="shared" si="1110"/>
        <v>umar abadiBMJ II</v>
      </c>
      <c r="AL3951" s="5" t="str">
        <f t="shared" si="1112"/>
        <v>4UTARA</v>
      </c>
      <c r="AM3951" s="5" t="str">
        <f t="shared" si="1113"/>
        <v>1 &gt; 4UTARA12 RODA</v>
      </c>
      <c r="AN3951" s="5" t="str">
        <f t="shared" si="1114"/>
        <v>umar abadiBMJ II1 &gt; 4UTARA12 RODA</v>
      </c>
      <c r="AO3951" s="5" t="str">
        <f t="shared" si="1115"/>
        <v>umar abadi1 &gt; 4UTARA12 RODA</v>
      </c>
      <c r="AP3951" s="5" t="str">
        <f t="shared" si="1116"/>
        <v>44208DAY</v>
      </c>
    </row>
    <row r="3952" spans="1:42" x14ac:dyDescent="0.3">
      <c r="A3952" s="33">
        <v>1</v>
      </c>
      <c r="B3952" s="33"/>
      <c r="C3952" s="70">
        <v>44208</v>
      </c>
      <c r="D3952" s="71" t="s">
        <v>19</v>
      </c>
      <c r="E3952" s="70">
        <v>44208</v>
      </c>
      <c r="F3952" s="71">
        <v>5170922</v>
      </c>
      <c r="G3952" s="33" t="s">
        <v>20</v>
      </c>
      <c r="H3952" s="33" t="s">
        <v>21</v>
      </c>
      <c r="I3952" s="33" t="s">
        <v>51</v>
      </c>
      <c r="J3952" s="33" t="s">
        <v>46</v>
      </c>
      <c r="K3952" s="63" t="s">
        <v>25</v>
      </c>
      <c r="L3952" s="32" t="str">
        <f t="shared" si="1117"/>
        <v>CGE370</v>
      </c>
      <c r="M3952" s="32" t="str">
        <f t="shared" si="1118"/>
        <v>BMJ II</v>
      </c>
      <c r="N3952" s="32" t="str">
        <f t="shared" si="1119"/>
        <v>12 RODA</v>
      </c>
      <c r="O3952" s="146">
        <v>0.7537152777777778</v>
      </c>
      <c r="P3952" s="65">
        <v>0.7537152777777778</v>
      </c>
      <c r="Q3952" s="65"/>
      <c r="R3952" s="66">
        <v>5</v>
      </c>
      <c r="S3952" s="66">
        <v>48000</v>
      </c>
      <c r="T3952" s="66">
        <v>18740</v>
      </c>
      <c r="U3952" s="67">
        <f t="shared" si="1111"/>
        <v>29.26</v>
      </c>
      <c r="V3952" s="66">
        <f t="shared" si="1102"/>
        <v>593305.02</v>
      </c>
      <c r="W3952" s="66" t="str">
        <f t="shared" si="1103"/>
        <v>&gt; 5</v>
      </c>
      <c r="X3952" s="66">
        <f>A3952+SUMIFS(Presensi!F:F,Presensi!E:E,'Entry Data'!AP3952)</f>
        <v>1</v>
      </c>
      <c r="Y3952" s="66">
        <f>IFERROR(INDEX('Retasi Pricing'!F:F,MATCH('Entry Data'!AM3952,'Retasi Pricing'!E:E,0))*X3952,"")</f>
        <v>31200</v>
      </c>
      <c r="Z3952" s="62" t="s">
        <v>26</v>
      </c>
      <c r="AA3952" s="62" t="s">
        <v>27</v>
      </c>
      <c r="AB3952" s="32"/>
      <c r="AC3952" s="32" t="s">
        <v>207</v>
      </c>
      <c r="AD3952" s="32" t="str">
        <f t="shared" si="1104"/>
        <v/>
      </c>
      <c r="AF3952" s="5" t="str">
        <f t="shared" si="1105"/>
        <v>umar abadi44208</v>
      </c>
      <c r="AG3952" s="5" t="str">
        <f t="shared" si="1106"/>
        <v>BMJ 04044208UTARADAY</v>
      </c>
      <c r="AH3952" s="5" t="str">
        <f t="shared" si="1107"/>
        <v>umar abadi44208UTARADAY</v>
      </c>
      <c r="AI3952" s="5" t="str">
        <f t="shared" si="1108"/>
        <v>BMJ 04044208DAY</v>
      </c>
      <c r="AJ3952" s="5" t="str">
        <f t="shared" si="1109"/>
        <v>umar abadi44208DAY</v>
      </c>
      <c r="AK3952" s="5" t="str">
        <f t="shared" si="1110"/>
        <v>umar abadiBMJ II</v>
      </c>
      <c r="AL3952" s="5" t="str">
        <f t="shared" si="1112"/>
        <v>5UTARA</v>
      </c>
      <c r="AM3952" s="5" t="str">
        <f t="shared" si="1113"/>
        <v>&gt; 5UTARA12 RODA</v>
      </c>
      <c r="AN3952" s="5" t="str">
        <f t="shared" si="1114"/>
        <v>umar abadiBMJ II&gt; 5UTARA12 RODA</v>
      </c>
      <c r="AO3952" s="5" t="str">
        <f t="shared" si="1115"/>
        <v>umar abadi&gt; 5UTARA12 RODA</v>
      </c>
      <c r="AP3952" s="5" t="str">
        <f t="shared" si="1116"/>
        <v>44208DAY</v>
      </c>
    </row>
    <row r="3953" spans="1:42" x14ac:dyDescent="0.3">
      <c r="A3953" s="33">
        <v>1</v>
      </c>
      <c r="B3953" s="33"/>
      <c r="C3953" s="70">
        <v>44208</v>
      </c>
      <c r="D3953" s="71" t="s">
        <v>19</v>
      </c>
      <c r="E3953" s="70">
        <v>44208</v>
      </c>
      <c r="F3953" s="71">
        <v>5170906</v>
      </c>
      <c r="G3953" s="33" t="s">
        <v>20</v>
      </c>
      <c r="H3953" s="33" t="s">
        <v>21</v>
      </c>
      <c r="I3953" s="33" t="s">
        <v>51</v>
      </c>
      <c r="J3953" s="33" t="s">
        <v>46</v>
      </c>
      <c r="K3953" s="63" t="s">
        <v>107</v>
      </c>
      <c r="L3953" s="32" t="str">
        <f t="shared" si="1117"/>
        <v>CGE370</v>
      </c>
      <c r="M3953" s="32" t="str">
        <f t="shared" si="1118"/>
        <v>BMJ II</v>
      </c>
      <c r="N3953" s="32" t="str">
        <f t="shared" si="1119"/>
        <v>12 RODA</v>
      </c>
      <c r="O3953" s="146">
        <v>0.73637731481481483</v>
      </c>
      <c r="P3953" s="65">
        <v>0.73637731481481483</v>
      </c>
      <c r="Q3953" s="65"/>
      <c r="R3953" s="66">
        <v>1</v>
      </c>
      <c r="S3953" s="66">
        <v>47380</v>
      </c>
      <c r="T3953" s="66">
        <v>16900</v>
      </c>
      <c r="U3953" s="67">
        <f t="shared" si="1111"/>
        <v>30.48</v>
      </c>
      <c r="V3953" s="66">
        <f t="shared" si="1102"/>
        <v>618042.96</v>
      </c>
      <c r="W3953" s="66" t="str">
        <f t="shared" si="1103"/>
        <v>1 &gt; 4</v>
      </c>
      <c r="X3953" s="66">
        <f>A3953+SUMIFS(Presensi!F:F,Presensi!E:E,'Entry Data'!AP3953)</f>
        <v>1</v>
      </c>
      <c r="Y3953" s="66">
        <f>IFERROR(INDEX('Retasi Pricing'!F:F,MATCH('Entry Data'!AM3953,'Retasi Pricing'!E:E,0))*X3953,"")</f>
        <v>27500</v>
      </c>
      <c r="Z3953" s="62" t="s">
        <v>26</v>
      </c>
      <c r="AA3953" s="62" t="s">
        <v>27</v>
      </c>
      <c r="AB3953" s="32"/>
      <c r="AC3953" s="32" t="s">
        <v>198</v>
      </c>
      <c r="AD3953" s="32" t="str">
        <f t="shared" si="1104"/>
        <v/>
      </c>
      <c r="AF3953" s="5" t="str">
        <f t="shared" si="1105"/>
        <v>mustamin44208</v>
      </c>
      <c r="AG3953" s="5" t="str">
        <f t="shared" si="1106"/>
        <v>BMJ 04444208UTARADAY</v>
      </c>
      <c r="AH3953" s="5" t="str">
        <f t="shared" si="1107"/>
        <v>mustamin44208UTARADAY</v>
      </c>
      <c r="AI3953" s="5" t="str">
        <f t="shared" si="1108"/>
        <v>BMJ 04444208DAY</v>
      </c>
      <c r="AJ3953" s="5" t="str">
        <f t="shared" si="1109"/>
        <v>mustamin44208DAY</v>
      </c>
      <c r="AK3953" s="5" t="str">
        <f t="shared" si="1110"/>
        <v>mustaminBMJ II</v>
      </c>
      <c r="AL3953" s="5" t="str">
        <f t="shared" si="1112"/>
        <v>1UTARA</v>
      </c>
      <c r="AM3953" s="5" t="str">
        <f t="shared" si="1113"/>
        <v>1 &gt; 4UTARA12 RODA</v>
      </c>
      <c r="AN3953" s="5" t="str">
        <f t="shared" si="1114"/>
        <v>mustaminBMJ II1 &gt; 4UTARA12 RODA</v>
      </c>
      <c r="AO3953" s="5" t="str">
        <f t="shared" si="1115"/>
        <v>mustamin1 &gt; 4UTARA12 RODA</v>
      </c>
      <c r="AP3953" s="5" t="str">
        <f t="shared" si="1116"/>
        <v>44208DAY</v>
      </c>
    </row>
    <row r="3954" spans="1:42" x14ac:dyDescent="0.3">
      <c r="A3954" s="33">
        <v>1</v>
      </c>
      <c r="B3954" s="33"/>
      <c r="C3954" s="70">
        <v>44208</v>
      </c>
      <c r="D3954" s="71" t="s">
        <v>19</v>
      </c>
      <c r="E3954" s="70">
        <v>44208</v>
      </c>
      <c r="F3954" s="71">
        <v>5170794</v>
      </c>
      <c r="G3954" s="33" t="s">
        <v>20</v>
      </c>
      <c r="H3954" s="33" t="s">
        <v>21</v>
      </c>
      <c r="I3954" s="33" t="s">
        <v>51</v>
      </c>
      <c r="J3954" s="33" t="s">
        <v>46</v>
      </c>
      <c r="K3954" s="63" t="s">
        <v>35</v>
      </c>
      <c r="L3954" s="32" t="str">
        <f t="shared" si="1117"/>
        <v>CGE370</v>
      </c>
      <c r="M3954" s="32" t="str">
        <f t="shared" si="1118"/>
        <v>BMJ II</v>
      </c>
      <c r="N3954" s="32" t="str">
        <f t="shared" si="1119"/>
        <v>12 RODA</v>
      </c>
      <c r="O3954" s="146">
        <v>0.64353009259259253</v>
      </c>
      <c r="P3954" s="65">
        <v>0.64759259259259261</v>
      </c>
      <c r="Q3954" s="65"/>
      <c r="R3954" s="66">
        <v>1</v>
      </c>
      <c r="S3954" s="66">
        <v>48000</v>
      </c>
      <c r="T3954" s="66">
        <v>17120</v>
      </c>
      <c r="U3954" s="67">
        <f t="shared" si="1111"/>
        <v>30.88</v>
      </c>
      <c r="V3954" s="66">
        <f t="shared" si="1102"/>
        <v>626153.76</v>
      </c>
      <c r="W3954" s="66" t="str">
        <f t="shared" si="1103"/>
        <v>1 &gt; 4</v>
      </c>
      <c r="X3954" s="66">
        <f>A3954+SUMIFS(Presensi!F:F,Presensi!E:E,'Entry Data'!AP3954)</f>
        <v>1</v>
      </c>
      <c r="Y3954" s="66">
        <f>IFERROR(INDEX('Retasi Pricing'!F:F,MATCH('Entry Data'!AM3954,'Retasi Pricing'!E:E,0))*X3954,"")</f>
        <v>27500</v>
      </c>
      <c r="Z3954" s="62" t="s">
        <v>26</v>
      </c>
      <c r="AA3954" s="62" t="s">
        <v>27</v>
      </c>
      <c r="AB3954" s="32"/>
      <c r="AC3954" s="32" t="s">
        <v>106</v>
      </c>
      <c r="AD3954" s="32" t="str">
        <f t="shared" si="1104"/>
        <v/>
      </c>
      <c r="AF3954" s="5" t="str">
        <f t="shared" si="1105"/>
        <v>muhlis44208</v>
      </c>
      <c r="AG3954" s="5" t="str">
        <f t="shared" si="1106"/>
        <v>BMJ 04544208UTARADAY</v>
      </c>
      <c r="AH3954" s="5" t="str">
        <f t="shared" si="1107"/>
        <v>muhlis44208UTARADAY</v>
      </c>
      <c r="AI3954" s="5" t="str">
        <f t="shared" si="1108"/>
        <v>BMJ 04544208DAY</v>
      </c>
      <c r="AJ3954" s="5" t="str">
        <f t="shared" si="1109"/>
        <v>muhlis44208DAY</v>
      </c>
      <c r="AK3954" s="5" t="str">
        <f t="shared" si="1110"/>
        <v>muhlisBMJ II</v>
      </c>
      <c r="AL3954" s="5" t="str">
        <f t="shared" si="1112"/>
        <v>1UTARA</v>
      </c>
      <c r="AM3954" s="5" t="str">
        <f t="shared" si="1113"/>
        <v>1 &gt; 4UTARA12 RODA</v>
      </c>
      <c r="AN3954" s="5" t="str">
        <f t="shared" si="1114"/>
        <v>muhlisBMJ II1 &gt; 4UTARA12 RODA</v>
      </c>
      <c r="AO3954" s="5" t="str">
        <f t="shared" si="1115"/>
        <v>muhlis1 &gt; 4UTARA12 RODA</v>
      </c>
      <c r="AP3954" s="5" t="str">
        <f t="shared" si="1116"/>
        <v>44208DAY</v>
      </c>
    </row>
    <row r="3955" spans="1:42" x14ac:dyDescent="0.3">
      <c r="A3955" s="33">
        <v>1</v>
      </c>
      <c r="B3955" s="33"/>
      <c r="C3955" s="70">
        <v>44208</v>
      </c>
      <c r="D3955" s="71" t="s">
        <v>19</v>
      </c>
      <c r="E3955" s="70">
        <v>44208</v>
      </c>
      <c r="F3955" s="71">
        <v>5170867</v>
      </c>
      <c r="G3955" s="33" t="s">
        <v>20</v>
      </c>
      <c r="H3955" s="33" t="s">
        <v>21</v>
      </c>
      <c r="I3955" s="33" t="s">
        <v>51</v>
      </c>
      <c r="J3955" s="33" t="s">
        <v>46</v>
      </c>
      <c r="K3955" s="63" t="s">
        <v>35</v>
      </c>
      <c r="L3955" s="32" t="str">
        <f t="shared" si="1117"/>
        <v>CGE370</v>
      </c>
      <c r="M3955" s="32" t="str">
        <f t="shared" si="1118"/>
        <v>BMJ II</v>
      </c>
      <c r="N3955" s="32" t="str">
        <f t="shared" si="1119"/>
        <v>12 RODA</v>
      </c>
      <c r="O3955" s="146">
        <v>0.69894675925925931</v>
      </c>
      <c r="P3955" s="65">
        <v>0.69894675925925931</v>
      </c>
      <c r="Q3955" s="65"/>
      <c r="R3955" s="66">
        <v>2</v>
      </c>
      <c r="S3955" s="66">
        <v>43740</v>
      </c>
      <c r="T3955" s="66">
        <v>17120</v>
      </c>
      <c r="U3955" s="67">
        <f t="shared" si="1111"/>
        <v>26.62</v>
      </c>
      <c r="V3955" s="66">
        <f t="shared" si="1102"/>
        <v>539773.74</v>
      </c>
      <c r="W3955" s="66" t="str">
        <f t="shared" si="1103"/>
        <v>1 &gt; 4</v>
      </c>
      <c r="X3955" s="66">
        <f>A3955+SUMIFS(Presensi!F:F,Presensi!E:E,'Entry Data'!AP3955)</f>
        <v>1</v>
      </c>
      <c r="Y3955" s="66">
        <f>IFERROR(INDEX('Retasi Pricing'!F:F,MATCH('Entry Data'!AM3955,'Retasi Pricing'!E:E,0))*X3955,"")</f>
        <v>27500</v>
      </c>
      <c r="Z3955" s="62" t="s">
        <v>26</v>
      </c>
      <c r="AA3955" s="62" t="s">
        <v>27</v>
      </c>
      <c r="AB3955" s="32"/>
      <c r="AC3955" s="32" t="s">
        <v>106</v>
      </c>
      <c r="AD3955" s="32" t="str">
        <f t="shared" si="1104"/>
        <v/>
      </c>
      <c r="AF3955" s="5" t="str">
        <f t="shared" si="1105"/>
        <v>muhlis44208</v>
      </c>
      <c r="AG3955" s="5" t="str">
        <f t="shared" si="1106"/>
        <v>BMJ 04544208UTARADAY</v>
      </c>
      <c r="AH3955" s="5" t="str">
        <f t="shared" si="1107"/>
        <v>muhlis44208UTARADAY</v>
      </c>
      <c r="AI3955" s="5" t="str">
        <f t="shared" si="1108"/>
        <v>BMJ 04544208DAY</v>
      </c>
      <c r="AJ3955" s="5" t="str">
        <f t="shared" si="1109"/>
        <v>muhlis44208DAY</v>
      </c>
      <c r="AK3955" s="5" t="str">
        <f t="shared" si="1110"/>
        <v>muhlisBMJ II</v>
      </c>
      <c r="AL3955" s="5" t="str">
        <f t="shared" si="1112"/>
        <v>2UTARA</v>
      </c>
      <c r="AM3955" s="5" t="str">
        <f t="shared" si="1113"/>
        <v>1 &gt; 4UTARA12 RODA</v>
      </c>
      <c r="AN3955" s="5" t="str">
        <f t="shared" si="1114"/>
        <v>muhlisBMJ II1 &gt; 4UTARA12 RODA</v>
      </c>
      <c r="AO3955" s="5" t="str">
        <f t="shared" si="1115"/>
        <v>muhlis1 &gt; 4UTARA12 RODA</v>
      </c>
      <c r="AP3955" s="5" t="str">
        <f t="shared" si="1116"/>
        <v>44208DAY</v>
      </c>
    </row>
    <row r="3956" spans="1:42" x14ac:dyDescent="0.3">
      <c r="A3956" s="33">
        <v>1</v>
      </c>
      <c r="B3956" s="33"/>
      <c r="C3956" s="70">
        <v>44208</v>
      </c>
      <c r="D3956" s="71" t="s">
        <v>19</v>
      </c>
      <c r="E3956" s="70">
        <v>44208</v>
      </c>
      <c r="F3956" s="71">
        <v>5170926</v>
      </c>
      <c r="G3956" s="33" t="s">
        <v>20</v>
      </c>
      <c r="H3956" s="33" t="s">
        <v>21</v>
      </c>
      <c r="I3956" s="33" t="s">
        <v>51</v>
      </c>
      <c r="J3956" s="33" t="s">
        <v>46</v>
      </c>
      <c r="K3956" s="63" t="s">
        <v>35</v>
      </c>
      <c r="L3956" s="32" t="str">
        <f t="shared" si="1117"/>
        <v>CGE370</v>
      </c>
      <c r="M3956" s="32" t="str">
        <f t="shared" si="1118"/>
        <v>BMJ II</v>
      </c>
      <c r="N3956" s="32" t="str">
        <f t="shared" si="1119"/>
        <v>12 RODA</v>
      </c>
      <c r="O3956" s="146">
        <v>0.7616087962962963</v>
      </c>
      <c r="P3956" s="65">
        <v>0.7616087962962963</v>
      </c>
      <c r="Q3956" s="65"/>
      <c r="R3956" s="66">
        <v>3</v>
      </c>
      <c r="S3956" s="66">
        <v>46140</v>
      </c>
      <c r="T3956" s="66">
        <v>17120</v>
      </c>
      <c r="U3956" s="67">
        <f t="shared" si="1111"/>
        <v>29.02</v>
      </c>
      <c r="V3956" s="66">
        <f t="shared" si="1102"/>
        <v>588438.54</v>
      </c>
      <c r="W3956" s="66" t="str">
        <f t="shared" si="1103"/>
        <v>1 &gt; 4</v>
      </c>
      <c r="X3956" s="66">
        <f>A3956+SUMIFS(Presensi!F:F,Presensi!E:E,'Entry Data'!AP3956)</f>
        <v>1</v>
      </c>
      <c r="Y3956" s="66">
        <f>IFERROR(INDEX('Retasi Pricing'!F:F,MATCH('Entry Data'!AM3956,'Retasi Pricing'!E:E,0))*X3956,"")</f>
        <v>27500</v>
      </c>
      <c r="Z3956" s="62" t="s">
        <v>26</v>
      </c>
      <c r="AA3956" s="62" t="s">
        <v>27</v>
      </c>
      <c r="AB3956" s="32"/>
      <c r="AC3956" s="32" t="s">
        <v>106</v>
      </c>
      <c r="AD3956" s="32" t="str">
        <f t="shared" si="1104"/>
        <v/>
      </c>
      <c r="AF3956" s="5" t="str">
        <f t="shared" si="1105"/>
        <v>muhlis44208</v>
      </c>
      <c r="AG3956" s="5" t="str">
        <f t="shared" si="1106"/>
        <v>BMJ 04544208UTARADAY</v>
      </c>
      <c r="AH3956" s="5" t="str">
        <f t="shared" si="1107"/>
        <v>muhlis44208UTARADAY</v>
      </c>
      <c r="AI3956" s="5" t="str">
        <f t="shared" si="1108"/>
        <v>BMJ 04544208DAY</v>
      </c>
      <c r="AJ3956" s="5" t="str">
        <f t="shared" si="1109"/>
        <v>muhlis44208DAY</v>
      </c>
      <c r="AK3956" s="5" t="str">
        <f t="shared" si="1110"/>
        <v>muhlisBMJ II</v>
      </c>
      <c r="AL3956" s="5" t="str">
        <f t="shared" si="1112"/>
        <v>3UTARA</v>
      </c>
      <c r="AM3956" s="5" t="str">
        <f t="shared" si="1113"/>
        <v>1 &gt; 4UTARA12 RODA</v>
      </c>
      <c r="AN3956" s="5" t="str">
        <f t="shared" si="1114"/>
        <v>muhlisBMJ II1 &gt; 4UTARA12 RODA</v>
      </c>
      <c r="AO3956" s="5" t="str">
        <f t="shared" si="1115"/>
        <v>muhlis1 &gt; 4UTARA12 RODA</v>
      </c>
      <c r="AP3956" s="5" t="str">
        <f t="shared" si="1116"/>
        <v>44208DAY</v>
      </c>
    </row>
    <row r="3957" spans="1:42" x14ac:dyDescent="0.3">
      <c r="A3957" s="33">
        <v>1</v>
      </c>
      <c r="B3957" s="33"/>
      <c r="C3957" s="70">
        <v>44208</v>
      </c>
      <c r="D3957" s="71" t="s">
        <v>19</v>
      </c>
      <c r="E3957" s="70">
        <v>44208</v>
      </c>
      <c r="F3957" s="71">
        <v>5170484</v>
      </c>
      <c r="G3957" s="33" t="s">
        <v>20</v>
      </c>
      <c r="H3957" s="33" t="s">
        <v>21</v>
      </c>
      <c r="I3957" s="33" t="s">
        <v>51</v>
      </c>
      <c r="J3957" s="33" t="s">
        <v>46</v>
      </c>
      <c r="K3957" s="63" t="s">
        <v>36</v>
      </c>
      <c r="L3957" s="32" t="str">
        <f t="shared" si="1117"/>
        <v>CGE370</v>
      </c>
      <c r="M3957" s="32" t="str">
        <f t="shared" si="1118"/>
        <v>BMJ II</v>
      </c>
      <c r="N3957" s="32" t="str">
        <f t="shared" si="1119"/>
        <v>12 RODA</v>
      </c>
      <c r="O3957" s="146">
        <v>0.36496527777777782</v>
      </c>
      <c r="P3957" s="65">
        <v>0.37033564814814812</v>
      </c>
      <c r="Q3957" s="65"/>
      <c r="R3957" s="66">
        <v>1</v>
      </c>
      <c r="S3957" s="66">
        <v>46260</v>
      </c>
      <c r="T3957" s="66">
        <v>17200</v>
      </c>
      <c r="U3957" s="67">
        <f t="shared" si="1111"/>
        <v>29.06</v>
      </c>
      <c r="V3957" s="66">
        <f t="shared" si="1102"/>
        <v>589249.61999999988</v>
      </c>
      <c r="W3957" s="66" t="str">
        <f t="shared" si="1103"/>
        <v>1 &gt; 4</v>
      </c>
      <c r="X3957" s="66">
        <f>A3957+SUMIFS(Presensi!F:F,Presensi!E:E,'Entry Data'!AP3957)</f>
        <v>1</v>
      </c>
      <c r="Y3957" s="66">
        <f>IFERROR(INDEX('Retasi Pricing'!F:F,MATCH('Entry Data'!AM3957,'Retasi Pricing'!E:E,0))*X3957,"")</f>
        <v>27500</v>
      </c>
      <c r="Z3957" s="62" t="s">
        <v>26</v>
      </c>
      <c r="AA3957" s="62" t="s">
        <v>27</v>
      </c>
      <c r="AB3957" s="32"/>
      <c r="AC3957" s="32" t="s">
        <v>131</v>
      </c>
      <c r="AD3957" s="32" t="str">
        <f t="shared" si="1104"/>
        <v/>
      </c>
      <c r="AF3957" s="5" t="str">
        <f t="shared" si="1105"/>
        <v>sofi'in44208</v>
      </c>
      <c r="AG3957" s="5" t="str">
        <f t="shared" si="1106"/>
        <v>BMJ 04644208UTARADAY</v>
      </c>
      <c r="AH3957" s="5" t="str">
        <f t="shared" si="1107"/>
        <v>sofi'in44208UTARADAY</v>
      </c>
      <c r="AI3957" s="5" t="str">
        <f t="shared" si="1108"/>
        <v>BMJ 04644208DAY</v>
      </c>
      <c r="AJ3957" s="5" t="str">
        <f t="shared" si="1109"/>
        <v>sofi'in44208DAY</v>
      </c>
      <c r="AK3957" s="5" t="str">
        <f t="shared" si="1110"/>
        <v>sofi'inBMJ II</v>
      </c>
      <c r="AL3957" s="5" t="str">
        <f t="shared" si="1112"/>
        <v>1UTARA</v>
      </c>
      <c r="AM3957" s="5" t="str">
        <f t="shared" si="1113"/>
        <v>1 &gt; 4UTARA12 RODA</v>
      </c>
      <c r="AN3957" s="5" t="str">
        <f t="shared" si="1114"/>
        <v>sofi'inBMJ II1 &gt; 4UTARA12 RODA</v>
      </c>
      <c r="AO3957" s="5" t="str">
        <f t="shared" si="1115"/>
        <v>sofi'in1 &gt; 4UTARA12 RODA</v>
      </c>
      <c r="AP3957" s="5" t="str">
        <f t="shared" si="1116"/>
        <v>44208DAY</v>
      </c>
    </row>
    <row r="3958" spans="1:42" x14ac:dyDescent="0.3">
      <c r="A3958" s="33">
        <v>1</v>
      </c>
      <c r="B3958" s="33"/>
      <c r="C3958" s="70">
        <v>44208</v>
      </c>
      <c r="D3958" s="71" t="s">
        <v>19</v>
      </c>
      <c r="E3958" s="70">
        <v>44208</v>
      </c>
      <c r="F3958" s="71">
        <v>5170554</v>
      </c>
      <c r="G3958" s="33" t="s">
        <v>20</v>
      </c>
      <c r="H3958" s="33" t="s">
        <v>21</v>
      </c>
      <c r="I3958" s="33" t="s">
        <v>51</v>
      </c>
      <c r="J3958" s="33" t="s">
        <v>46</v>
      </c>
      <c r="K3958" s="63" t="s">
        <v>36</v>
      </c>
      <c r="L3958" s="32" t="str">
        <f t="shared" si="1117"/>
        <v>CGE370</v>
      </c>
      <c r="M3958" s="32" t="str">
        <f t="shared" si="1118"/>
        <v>BMJ II</v>
      </c>
      <c r="N3958" s="32" t="str">
        <f t="shared" si="1119"/>
        <v>12 RODA</v>
      </c>
      <c r="O3958" s="146">
        <v>0.42258101851851854</v>
      </c>
      <c r="P3958" s="65">
        <v>0.42258101851851854</v>
      </c>
      <c r="Q3958" s="65"/>
      <c r="R3958" s="66">
        <v>2</v>
      </c>
      <c r="S3958" s="66">
        <v>45400</v>
      </c>
      <c r="T3958" s="66">
        <v>17200</v>
      </c>
      <c r="U3958" s="67">
        <f t="shared" si="1111"/>
        <v>28.2</v>
      </c>
      <c r="V3958" s="66">
        <f t="shared" si="1102"/>
        <v>571811.4</v>
      </c>
      <c r="W3958" s="66" t="str">
        <f t="shared" si="1103"/>
        <v>1 &gt; 4</v>
      </c>
      <c r="X3958" s="66">
        <f>A3958+SUMIFS(Presensi!F:F,Presensi!E:E,'Entry Data'!AP3958)</f>
        <v>1</v>
      </c>
      <c r="Y3958" s="66">
        <f>IFERROR(INDEX('Retasi Pricing'!F:F,MATCH('Entry Data'!AM3958,'Retasi Pricing'!E:E,0))*X3958,"")</f>
        <v>27500</v>
      </c>
      <c r="Z3958" s="62" t="s">
        <v>26</v>
      </c>
      <c r="AA3958" s="62" t="s">
        <v>27</v>
      </c>
      <c r="AB3958" s="32"/>
      <c r="AC3958" s="32" t="s">
        <v>131</v>
      </c>
      <c r="AD3958" s="32" t="str">
        <f t="shared" si="1104"/>
        <v/>
      </c>
      <c r="AF3958" s="5" t="str">
        <f t="shared" si="1105"/>
        <v>sofi'in44208</v>
      </c>
      <c r="AG3958" s="5" t="str">
        <f t="shared" si="1106"/>
        <v>BMJ 04644208UTARADAY</v>
      </c>
      <c r="AH3958" s="5" t="str">
        <f t="shared" si="1107"/>
        <v>sofi'in44208UTARADAY</v>
      </c>
      <c r="AI3958" s="5" t="str">
        <f t="shared" si="1108"/>
        <v>BMJ 04644208DAY</v>
      </c>
      <c r="AJ3958" s="5" t="str">
        <f t="shared" si="1109"/>
        <v>sofi'in44208DAY</v>
      </c>
      <c r="AK3958" s="5" t="str">
        <f t="shared" si="1110"/>
        <v>sofi'inBMJ II</v>
      </c>
      <c r="AL3958" s="5" t="str">
        <f t="shared" si="1112"/>
        <v>2UTARA</v>
      </c>
      <c r="AM3958" s="5" t="str">
        <f t="shared" si="1113"/>
        <v>1 &gt; 4UTARA12 RODA</v>
      </c>
      <c r="AN3958" s="5" t="str">
        <f t="shared" si="1114"/>
        <v>sofi'inBMJ II1 &gt; 4UTARA12 RODA</v>
      </c>
      <c r="AO3958" s="5" t="str">
        <f t="shared" si="1115"/>
        <v>sofi'in1 &gt; 4UTARA12 RODA</v>
      </c>
      <c r="AP3958" s="5" t="str">
        <f t="shared" si="1116"/>
        <v>44208DAY</v>
      </c>
    </row>
    <row r="3959" spans="1:42" x14ac:dyDescent="0.3">
      <c r="A3959" s="33">
        <v>1</v>
      </c>
      <c r="B3959" s="33"/>
      <c r="C3959" s="70">
        <v>44208</v>
      </c>
      <c r="D3959" s="71" t="s">
        <v>19</v>
      </c>
      <c r="E3959" s="70">
        <v>44208</v>
      </c>
      <c r="F3959" s="71">
        <v>5170619</v>
      </c>
      <c r="G3959" s="33" t="s">
        <v>20</v>
      </c>
      <c r="H3959" s="33" t="s">
        <v>21</v>
      </c>
      <c r="I3959" s="33" t="s">
        <v>51</v>
      </c>
      <c r="J3959" s="33" t="s">
        <v>46</v>
      </c>
      <c r="K3959" s="63" t="s">
        <v>36</v>
      </c>
      <c r="L3959" s="32" t="str">
        <f t="shared" si="1117"/>
        <v>CGE370</v>
      </c>
      <c r="M3959" s="32" t="str">
        <f t="shared" si="1118"/>
        <v>BMJ II</v>
      </c>
      <c r="N3959" s="32" t="str">
        <f t="shared" si="1119"/>
        <v>12 RODA</v>
      </c>
      <c r="O3959" s="146">
        <v>0.48203703703703704</v>
      </c>
      <c r="P3959" s="65">
        <v>0.48203703703703704</v>
      </c>
      <c r="Q3959" s="65"/>
      <c r="R3959" s="66">
        <v>3</v>
      </c>
      <c r="S3959" s="66">
        <v>44780</v>
      </c>
      <c r="T3959" s="66">
        <v>17200</v>
      </c>
      <c r="U3959" s="67">
        <f t="shared" si="1111"/>
        <v>27.58</v>
      </c>
      <c r="V3959" s="66">
        <f t="shared" si="1102"/>
        <v>559239.65999999992</v>
      </c>
      <c r="W3959" s="66" t="str">
        <f t="shared" si="1103"/>
        <v>1 &gt; 4</v>
      </c>
      <c r="X3959" s="66">
        <f>A3959+SUMIFS(Presensi!F:F,Presensi!E:E,'Entry Data'!AP3959)</f>
        <v>1</v>
      </c>
      <c r="Y3959" s="66">
        <f>IFERROR(INDEX('Retasi Pricing'!F:F,MATCH('Entry Data'!AM3959,'Retasi Pricing'!E:E,0))*X3959,"")</f>
        <v>27500</v>
      </c>
      <c r="Z3959" s="62" t="s">
        <v>26</v>
      </c>
      <c r="AA3959" s="62" t="s">
        <v>27</v>
      </c>
      <c r="AB3959" s="32"/>
      <c r="AC3959" s="32" t="s">
        <v>131</v>
      </c>
      <c r="AD3959" s="32" t="str">
        <f t="shared" si="1104"/>
        <v/>
      </c>
      <c r="AF3959" s="5" t="str">
        <f t="shared" si="1105"/>
        <v>sofi'in44208</v>
      </c>
      <c r="AG3959" s="5" t="str">
        <f t="shared" si="1106"/>
        <v>BMJ 04644208UTARADAY</v>
      </c>
      <c r="AH3959" s="5" t="str">
        <f t="shared" si="1107"/>
        <v>sofi'in44208UTARADAY</v>
      </c>
      <c r="AI3959" s="5" t="str">
        <f t="shared" si="1108"/>
        <v>BMJ 04644208DAY</v>
      </c>
      <c r="AJ3959" s="5" t="str">
        <f t="shared" si="1109"/>
        <v>sofi'in44208DAY</v>
      </c>
      <c r="AK3959" s="5" t="str">
        <f t="shared" si="1110"/>
        <v>sofi'inBMJ II</v>
      </c>
      <c r="AL3959" s="5" t="str">
        <f t="shared" si="1112"/>
        <v>3UTARA</v>
      </c>
      <c r="AM3959" s="5" t="str">
        <f t="shared" si="1113"/>
        <v>1 &gt; 4UTARA12 RODA</v>
      </c>
      <c r="AN3959" s="5" t="str">
        <f t="shared" si="1114"/>
        <v>sofi'inBMJ II1 &gt; 4UTARA12 RODA</v>
      </c>
      <c r="AO3959" s="5" t="str">
        <f t="shared" si="1115"/>
        <v>sofi'in1 &gt; 4UTARA12 RODA</v>
      </c>
      <c r="AP3959" s="5" t="str">
        <f t="shared" si="1116"/>
        <v>44208DAY</v>
      </c>
    </row>
    <row r="3960" spans="1:42" x14ac:dyDescent="0.3">
      <c r="A3960" s="33">
        <v>1</v>
      </c>
      <c r="B3960" s="33"/>
      <c r="C3960" s="70">
        <v>44208</v>
      </c>
      <c r="D3960" s="71" t="s">
        <v>19</v>
      </c>
      <c r="E3960" s="70">
        <v>44208</v>
      </c>
      <c r="F3960" s="71">
        <v>5170687</v>
      </c>
      <c r="G3960" s="33" t="s">
        <v>20</v>
      </c>
      <c r="H3960" s="33" t="s">
        <v>21</v>
      </c>
      <c r="I3960" s="33" t="s">
        <v>51</v>
      </c>
      <c r="J3960" s="33" t="s">
        <v>46</v>
      </c>
      <c r="K3960" s="63" t="s">
        <v>36</v>
      </c>
      <c r="L3960" s="32" t="str">
        <f t="shared" si="1117"/>
        <v>CGE370</v>
      </c>
      <c r="M3960" s="32" t="str">
        <f t="shared" si="1118"/>
        <v>BMJ II</v>
      </c>
      <c r="N3960" s="32" t="str">
        <f t="shared" si="1119"/>
        <v>12 RODA</v>
      </c>
      <c r="O3960" s="146">
        <v>0.54429398148148145</v>
      </c>
      <c r="P3960" s="65">
        <v>0.54429398148148145</v>
      </c>
      <c r="Q3960" s="65"/>
      <c r="R3960" s="66">
        <v>4</v>
      </c>
      <c r="S3960" s="66">
        <v>47080</v>
      </c>
      <c r="T3960" s="66">
        <v>17200</v>
      </c>
      <c r="U3960" s="67">
        <f t="shared" si="1111"/>
        <v>29.88</v>
      </c>
      <c r="V3960" s="66">
        <f t="shared" si="1102"/>
        <v>605876.76</v>
      </c>
      <c r="W3960" s="66" t="str">
        <f t="shared" si="1103"/>
        <v>1 &gt; 4</v>
      </c>
      <c r="X3960" s="66">
        <f>A3960+SUMIFS(Presensi!F:F,Presensi!E:E,'Entry Data'!AP3960)</f>
        <v>1</v>
      </c>
      <c r="Y3960" s="66">
        <f>IFERROR(INDEX('Retasi Pricing'!F:F,MATCH('Entry Data'!AM3960,'Retasi Pricing'!E:E,0))*X3960,"")</f>
        <v>27500</v>
      </c>
      <c r="Z3960" s="62" t="s">
        <v>26</v>
      </c>
      <c r="AA3960" s="62" t="s">
        <v>27</v>
      </c>
      <c r="AB3960" s="32"/>
      <c r="AC3960" s="32" t="s">
        <v>131</v>
      </c>
      <c r="AD3960" s="32" t="str">
        <f t="shared" si="1104"/>
        <v/>
      </c>
      <c r="AF3960" s="5" t="str">
        <f t="shared" si="1105"/>
        <v>sofi'in44208</v>
      </c>
      <c r="AG3960" s="5" t="str">
        <f t="shared" si="1106"/>
        <v>BMJ 04644208UTARADAY</v>
      </c>
      <c r="AH3960" s="5" t="str">
        <f t="shared" si="1107"/>
        <v>sofi'in44208UTARADAY</v>
      </c>
      <c r="AI3960" s="5" t="str">
        <f t="shared" si="1108"/>
        <v>BMJ 04644208DAY</v>
      </c>
      <c r="AJ3960" s="5" t="str">
        <f t="shared" si="1109"/>
        <v>sofi'in44208DAY</v>
      </c>
      <c r="AK3960" s="5" t="str">
        <f t="shared" si="1110"/>
        <v>sofi'inBMJ II</v>
      </c>
      <c r="AL3960" s="5" t="str">
        <f t="shared" si="1112"/>
        <v>4UTARA</v>
      </c>
      <c r="AM3960" s="5" t="str">
        <f t="shared" si="1113"/>
        <v>1 &gt; 4UTARA12 RODA</v>
      </c>
      <c r="AN3960" s="5" t="str">
        <f t="shared" si="1114"/>
        <v>sofi'inBMJ II1 &gt; 4UTARA12 RODA</v>
      </c>
      <c r="AO3960" s="5" t="str">
        <f t="shared" si="1115"/>
        <v>sofi'in1 &gt; 4UTARA12 RODA</v>
      </c>
      <c r="AP3960" s="5" t="str">
        <f t="shared" si="1116"/>
        <v>44208DAY</v>
      </c>
    </row>
    <row r="3961" spans="1:42" x14ac:dyDescent="0.3">
      <c r="A3961" s="33">
        <v>1</v>
      </c>
      <c r="B3961" s="33"/>
      <c r="C3961" s="70">
        <v>44208</v>
      </c>
      <c r="D3961" s="71" t="s">
        <v>19</v>
      </c>
      <c r="E3961" s="70">
        <v>44208</v>
      </c>
      <c r="F3961" s="71">
        <v>5170754</v>
      </c>
      <c r="G3961" s="33" t="s">
        <v>20</v>
      </c>
      <c r="H3961" s="33" t="s">
        <v>21</v>
      </c>
      <c r="I3961" s="33" t="s">
        <v>51</v>
      </c>
      <c r="J3961" s="33" t="s">
        <v>46</v>
      </c>
      <c r="K3961" s="63" t="s">
        <v>36</v>
      </c>
      <c r="L3961" s="32" t="str">
        <f t="shared" si="1117"/>
        <v>CGE370</v>
      </c>
      <c r="M3961" s="32" t="str">
        <f t="shared" si="1118"/>
        <v>BMJ II</v>
      </c>
      <c r="N3961" s="32" t="str">
        <f t="shared" si="1119"/>
        <v>12 RODA</v>
      </c>
      <c r="O3961" s="146">
        <v>0.61111111111111105</v>
      </c>
      <c r="P3961" s="65">
        <v>0.61111111111111105</v>
      </c>
      <c r="Q3961" s="65"/>
      <c r="R3961" s="66">
        <v>5</v>
      </c>
      <c r="S3961" s="66">
        <v>47560</v>
      </c>
      <c r="T3961" s="66">
        <v>17200</v>
      </c>
      <c r="U3961" s="67">
        <f t="shared" si="1111"/>
        <v>30.36</v>
      </c>
      <c r="V3961" s="66">
        <f t="shared" si="1102"/>
        <v>615609.72</v>
      </c>
      <c r="W3961" s="66" t="str">
        <f t="shared" si="1103"/>
        <v>&gt; 5</v>
      </c>
      <c r="X3961" s="66">
        <f>A3961+SUMIFS(Presensi!F:F,Presensi!E:E,'Entry Data'!AP3961)</f>
        <v>1</v>
      </c>
      <c r="Y3961" s="66">
        <f>IFERROR(INDEX('Retasi Pricing'!F:F,MATCH('Entry Data'!AM3961,'Retasi Pricing'!E:E,0))*X3961,"")</f>
        <v>31200</v>
      </c>
      <c r="Z3961" s="62" t="s">
        <v>26</v>
      </c>
      <c r="AA3961" s="62" t="s">
        <v>27</v>
      </c>
      <c r="AB3961" s="32"/>
      <c r="AC3961" s="32" t="s">
        <v>131</v>
      </c>
      <c r="AD3961" s="32" t="str">
        <f t="shared" si="1104"/>
        <v/>
      </c>
      <c r="AF3961" s="5" t="str">
        <f t="shared" si="1105"/>
        <v>sofi'in44208</v>
      </c>
      <c r="AG3961" s="5" t="str">
        <f t="shared" si="1106"/>
        <v>BMJ 04644208UTARADAY</v>
      </c>
      <c r="AH3961" s="5" t="str">
        <f t="shared" si="1107"/>
        <v>sofi'in44208UTARADAY</v>
      </c>
      <c r="AI3961" s="5" t="str">
        <f t="shared" si="1108"/>
        <v>BMJ 04644208DAY</v>
      </c>
      <c r="AJ3961" s="5" t="str">
        <f t="shared" si="1109"/>
        <v>sofi'in44208DAY</v>
      </c>
      <c r="AK3961" s="5" t="str">
        <f t="shared" si="1110"/>
        <v>sofi'inBMJ II</v>
      </c>
      <c r="AL3961" s="5" t="str">
        <f t="shared" si="1112"/>
        <v>5UTARA</v>
      </c>
      <c r="AM3961" s="5" t="str">
        <f t="shared" si="1113"/>
        <v>&gt; 5UTARA12 RODA</v>
      </c>
      <c r="AN3961" s="5" t="str">
        <f t="shared" si="1114"/>
        <v>sofi'inBMJ II&gt; 5UTARA12 RODA</v>
      </c>
      <c r="AO3961" s="5" t="str">
        <f t="shared" si="1115"/>
        <v>sofi'in&gt; 5UTARA12 RODA</v>
      </c>
      <c r="AP3961" s="5" t="str">
        <f t="shared" si="1116"/>
        <v>44208DAY</v>
      </c>
    </row>
    <row r="3962" spans="1:42" x14ac:dyDescent="0.3">
      <c r="A3962" s="33">
        <v>1</v>
      </c>
      <c r="B3962" s="33"/>
      <c r="C3962" s="70">
        <v>44208</v>
      </c>
      <c r="D3962" s="71" t="s">
        <v>19</v>
      </c>
      <c r="E3962" s="70">
        <v>44208</v>
      </c>
      <c r="F3962" s="71">
        <v>5170823</v>
      </c>
      <c r="G3962" s="33" t="s">
        <v>20</v>
      </c>
      <c r="H3962" s="33" t="s">
        <v>21</v>
      </c>
      <c r="I3962" s="33" t="s">
        <v>51</v>
      </c>
      <c r="J3962" s="33" t="s">
        <v>46</v>
      </c>
      <c r="K3962" s="63" t="s">
        <v>36</v>
      </c>
      <c r="L3962" s="32" t="str">
        <f t="shared" si="1117"/>
        <v>CGE370</v>
      </c>
      <c r="M3962" s="32" t="str">
        <f t="shared" si="1118"/>
        <v>BMJ II</v>
      </c>
      <c r="N3962" s="32" t="str">
        <f t="shared" si="1119"/>
        <v>12 RODA</v>
      </c>
      <c r="O3962" s="146">
        <v>0.66488425925925931</v>
      </c>
      <c r="P3962" s="65">
        <v>0.66488425925925931</v>
      </c>
      <c r="Q3962" s="65"/>
      <c r="R3962" s="66">
        <v>6</v>
      </c>
      <c r="S3962" s="66">
        <v>46980</v>
      </c>
      <c r="T3962" s="66">
        <v>17200</v>
      </c>
      <c r="U3962" s="67">
        <f t="shared" si="1111"/>
        <v>29.78</v>
      </c>
      <c r="V3962" s="66">
        <f t="shared" si="1102"/>
        <v>603849.06000000006</v>
      </c>
      <c r="W3962" s="66" t="str">
        <f t="shared" si="1103"/>
        <v>&gt; 6</v>
      </c>
      <c r="X3962" s="66">
        <f>A3962+SUMIFS(Presensi!F:F,Presensi!E:E,'Entry Data'!AP3962)</f>
        <v>1</v>
      </c>
      <c r="Y3962" s="66">
        <f>IFERROR(INDEX('Retasi Pricing'!F:F,MATCH('Entry Data'!AM3962,'Retasi Pricing'!E:E,0))*X3962,"")</f>
        <v>34450</v>
      </c>
      <c r="Z3962" s="62" t="s">
        <v>26</v>
      </c>
      <c r="AA3962" s="62" t="s">
        <v>27</v>
      </c>
      <c r="AB3962" s="32"/>
      <c r="AC3962" s="32" t="s">
        <v>131</v>
      </c>
      <c r="AD3962" s="32" t="str">
        <f t="shared" si="1104"/>
        <v/>
      </c>
      <c r="AF3962" s="5" t="str">
        <f t="shared" si="1105"/>
        <v>sofi'in44208</v>
      </c>
      <c r="AG3962" s="5" t="str">
        <f t="shared" si="1106"/>
        <v>BMJ 04644208UTARADAY</v>
      </c>
      <c r="AH3962" s="5" t="str">
        <f t="shared" si="1107"/>
        <v>sofi'in44208UTARADAY</v>
      </c>
      <c r="AI3962" s="5" t="str">
        <f t="shared" si="1108"/>
        <v>BMJ 04644208DAY</v>
      </c>
      <c r="AJ3962" s="5" t="str">
        <f t="shared" si="1109"/>
        <v>sofi'in44208DAY</v>
      </c>
      <c r="AK3962" s="5" t="str">
        <f t="shared" si="1110"/>
        <v>sofi'inBMJ II</v>
      </c>
      <c r="AL3962" s="5" t="str">
        <f t="shared" si="1112"/>
        <v>6UTARA</v>
      </c>
      <c r="AM3962" s="5" t="str">
        <f t="shared" si="1113"/>
        <v>&gt; 6UTARA12 RODA</v>
      </c>
      <c r="AN3962" s="5" t="str">
        <f t="shared" si="1114"/>
        <v>sofi'inBMJ II&gt; 6UTARA12 RODA</v>
      </c>
      <c r="AO3962" s="5" t="str">
        <f t="shared" si="1115"/>
        <v>sofi'in&gt; 6UTARA12 RODA</v>
      </c>
      <c r="AP3962" s="5" t="str">
        <f t="shared" si="1116"/>
        <v>44208DAY</v>
      </c>
    </row>
    <row r="3963" spans="1:42" x14ac:dyDescent="0.3">
      <c r="A3963" s="33">
        <v>1</v>
      </c>
      <c r="B3963" s="33"/>
      <c r="C3963" s="70">
        <v>44208</v>
      </c>
      <c r="D3963" s="71" t="s">
        <v>19</v>
      </c>
      <c r="E3963" s="70">
        <v>44208</v>
      </c>
      <c r="F3963" s="71">
        <v>5170486</v>
      </c>
      <c r="G3963" s="33" t="s">
        <v>20</v>
      </c>
      <c r="H3963" s="33" t="s">
        <v>21</v>
      </c>
      <c r="I3963" s="33" t="s">
        <v>123</v>
      </c>
      <c r="J3963" s="33" t="s">
        <v>46</v>
      </c>
      <c r="K3963" s="63" t="s">
        <v>41</v>
      </c>
      <c r="L3963" s="32" t="str">
        <f t="shared" si="1117"/>
        <v>AXOR4843</v>
      </c>
      <c r="M3963" s="32" t="str">
        <f t="shared" si="1118"/>
        <v>BMJ II</v>
      </c>
      <c r="N3963" s="32" t="str">
        <f t="shared" si="1119"/>
        <v>12 RODA</v>
      </c>
      <c r="O3963" s="146">
        <v>0.36719907407407404</v>
      </c>
      <c r="P3963" s="65">
        <v>0.37309027777777781</v>
      </c>
      <c r="Q3963" s="65"/>
      <c r="R3963" s="66">
        <v>1</v>
      </c>
      <c r="S3963" s="66">
        <v>52340</v>
      </c>
      <c r="T3963" s="66">
        <v>20140</v>
      </c>
      <c r="U3963" s="67">
        <f t="shared" si="1111"/>
        <v>32.200000000000003</v>
      </c>
      <c r="V3963" s="66">
        <f t="shared" si="1102"/>
        <v>652919.4</v>
      </c>
      <c r="W3963" s="66" t="str">
        <f t="shared" si="1103"/>
        <v>1 &gt; 4</v>
      </c>
      <c r="X3963" s="66">
        <f>A3963+SUMIFS(Presensi!F:F,Presensi!E:E,'Entry Data'!AP3963)</f>
        <v>1</v>
      </c>
      <c r="Y3963" s="66">
        <f>IFERROR(INDEX('Retasi Pricing'!F:F,MATCH('Entry Data'!AM3963,'Retasi Pricing'!E:E,0))*X3963,"")</f>
        <v>27500</v>
      </c>
      <c r="Z3963" s="62" t="s">
        <v>26</v>
      </c>
      <c r="AA3963" s="62" t="s">
        <v>27</v>
      </c>
      <c r="AB3963" s="32"/>
      <c r="AC3963" s="32" t="s">
        <v>124</v>
      </c>
      <c r="AD3963" s="32" t="str">
        <f t="shared" si="1104"/>
        <v/>
      </c>
      <c r="AF3963" s="5" t="str">
        <f t="shared" si="1105"/>
        <v>rahman44208</v>
      </c>
      <c r="AG3963" s="5" t="str">
        <f t="shared" si="1106"/>
        <v>BMJ 04744208UTARADAY</v>
      </c>
      <c r="AH3963" s="5" t="str">
        <f t="shared" si="1107"/>
        <v>rahman44208UTARADAY</v>
      </c>
      <c r="AI3963" s="5" t="str">
        <f t="shared" si="1108"/>
        <v>BMJ 04744208DAY</v>
      </c>
      <c r="AJ3963" s="5" t="str">
        <f t="shared" si="1109"/>
        <v>rahman44208DAY</v>
      </c>
      <c r="AK3963" s="5" t="str">
        <f t="shared" si="1110"/>
        <v>rahmanBMJ II</v>
      </c>
      <c r="AL3963" s="5" t="str">
        <f t="shared" si="1112"/>
        <v>1UTARA</v>
      </c>
      <c r="AM3963" s="5" t="str">
        <f t="shared" si="1113"/>
        <v>1 &gt; 4UTARA12 RODA</v>
      </c>
      <c r="AN3963" s="5" t="str">
        <f t="shared" si="1114"/>
        <v>rahmanBMJ II1 &gt; 4UTARA12 RODA</v>
      </c>
      <c r="AO3963" s="5" t="str">
        <f t="shared" si="1115"/>
        <v>rahman1 &gt; 4UTARA12 RODA</v>
      </c>
      <c r="AP3963" s="5" t="str">
        <f t="shared" si="1116"/>
        <v>44208DAY</v>
      </c>
    </row>
    <row r="3964" spans="1:42" x14ac:dyDescent="0.3">
      <c r="A3964" s="33">
        <v>1</v>
      </c>
      <c r="B3964" s="33"/>
      <c r="C3964" s="70">
        <v>44208</v>
      </c>
      <c r="D3964" s="71" t="s">
        <v>19</v>
      </c>
      <c r="E3964" s="70">
        <v>44208</v>
      </c>
      <c r="F3964" s="71">
        <v>5170563</v>
      </c>
      <c r="G3964" s="33" t="s">
        <v>20</v>
      </c>
      <c r="H3964" s="33" t="s">
        <v>21</v>
      </c>
      <c r="I3964" s="33" t="s">
        <v>51</v>
      </c>
      <c r="J3964" s="33" t="s">
        <v>46</v>
      </c>
      <c r="K3964" s="63" t="s">
        <v>41</v>
      </c>
      <c r="L3964" s="32" t="str">
        <f t="shared" si="1117"/>
        <v>AXOR4843</v>
      </c>
      <c r="M3964" s="32" t="str">
        <f t="shared" si="1118"/>
        <v>BMJ II</v>
      </c>
      <c r="N3964" s="32" t="str">
        <f t="shared" si="1119"/>
        <v>12 RODA</v>
      </c>
      <c r="O3964" s="146">
        <v>0.43349537037037034</v>
      </c>
      <c r="P3964" s="65">
        <v>0.43349537037037034</v>
      </c>
      <c r="Q3964" s="65"/>
      <c r="R3964" s="66">
        <v>2</v>
      </c>
      <c r="S3964" s="66">
        <v>49800</v>
      </c>
      <c r="T3964" s="66">
        <v>20140</v>
      </c>
      <c r="U3964" s="67">
        <f t="shared" si="1111"/>
        <v>29.66</v>
      </c>
      <c r="V3964" s="66">
        <f t="shared" si="1102"/>
        <v>601415.81999999995</v>
      </c>
      <c r="W3964" s="66" t="str">
        <f t="shared" si="1103"/>
        <v>1 &gt; 4</v>
      </c>
      <c r="X3964" s="66">
        <f>A3964+SUMIFS(Presensi!F:F,Presensi!E:E,'Entry Data'!AP3964)</f>
        <v>1</v>
      </c>
      <c r="Y3964" s="66">
        <f>IFERROR(INDEX('Retasi Pricing'!F:F,MATCH('Entry Data'!AM3964,'Retasi Pricing'!E:E,0))*X3964,"")</f>
        <v>27500</v>
      </c>
      <c r="Z3964" s="62" t="s">
        <v>26</v>
      </c>
      <c r="AA3964" s="62" t="s">
        <v>27</v>
      </c>
      <c r="AB3964" s="32"/>
      <c r="AC3964" s="32" t="s">
        <v>124</v>
      </c>
      <c r="AD3964" s="32" t="str">
        <f t="shared" si="1104"/>
        <v/>
      </c>
      <c r="AF3964" s="5" t="str">
        <f t="shared" si="1105"/>
        <v>rahman44208</v>
      </c>
      <c r="AG3964" s="5" t="str">
        <f t="shared" si="1106"/>
        <v>BMJ 04744208UTARADAY</v>
      </c>
      <c r="AH3964" s="5" t="str">
        <f t="shared" si="1107"/>
        <v>rahman44208UTARADAY</v>
      </c>
      <c r="AI3964" s="5" t="str">
        <f t="shared" si="1108"/>
        <v>BMJ 04744208DAY</v>
      </c>
      <c r="AJ3964" s="5" t="str">
        <f t="shared" si="1109"/>
        <v>rahman44208DAY</v>
      </c>
      <c r="AK3964" s="5" t="str">
        <f t="shared" si="1110"/>
        <v>rahmanBMJ II</v>
      </c>
      <c r="AL3964" s="5" t="str">
        <f t="shared" si="1112"/>
        <v>2UTARA</v>
      </c>
      <c r="AM3964" s="5" t="str">
        <f t="shared" si="1113"/>
        <v>1 &gt; 4UTARA12 RODA</v>
      </c>
      <c r="AN3964" s="5" t="str">
        <f t="shared" si="1114"/>
        <v>rahmanBMJ II1 &gt; 4UTARA12 RODA</v>
      </c>
      <c r="AO3964" s="5" t="str">
        <f t="shared" si="1115"/>
        <v>rahman1 &gt; 4UTARA12 RODA</v>
      </c>
      <c r="AP3964" s="5" t="str">
        <f t="shared" si="1116"/>
        <v>44208DAY</v>
      </c>
    </row>
    <row r="3965" spans="1:42" x14ac:dyDescent="0.3">
      <c r="A3965" s="33">
        <v>1</v>
      </c>
      <c r="B3965" s="33"/>
      <c r="C3965" s="70">
        <v>44208</v>
      </c>
      <c r="D3965" s="71" t="s">
        <v>19</v>
      </c>
      <c r="E3965" s="70">
        <v>44208</v>
      </c>
      <c r="F3965" s="71">
        <v>5170633</v>
      </c>
      <c r="G3965" s="33" t="s">
        <v>20</v>
      </c>
      <c r="H3965" s="33" t="s">
        <v>21</v>
      </c>
      <c r="I3965" s="33" t="s">
        <v>51</v>
      </c>
      <c r="J3965" s="33" t="s">
        <v>46</v>
      </c>
      <c r="K3965" s="63" t="s">
        <v>41</v>
      </c>
      <c r="L3965" s="32" t="str">
        <f t="shared" si="1117"/>
        <v>AXOR4843</v>
      </c>
      <c r="M3965" s="32" t="str">
        <f t="shared" si="1118"/>
        <v>BMJ II</v>
      </c>
      <c r="N3965" s="32" t="str">
        <f t="shared" si="1119"/>
        <v>12 RODA</v>
      </c>
      <c r="O3965" s="146">
        <v>0.49543981481481486</v>
      </c>
      <c r="P3965" s="65">
        <v>0.49543981481481486</v>
      </c>
      <c r="Q3965" s="65"/>
      <c r="R3965" s="66">
        <v>3</v>
      </c>
      <c r="S3965" s="66">
        <v>51380</v>
      </c>
      <c r="T3965" s="66">
        <v>20140</v>
      </c>
      <c r="U3965" s="67">
        <f t="shared" si="1111"/>
        <v>31.24</v>
      </c>
      <c r="V3965" s="66">
        <f t="shared" si="1102"/>
        <v>633453.48</v>
      </c>
      <c r="W3965" s="66" t="str">
        <f t="shared" si="1103"/>
        <v>1 &gt; 4</v>
      </c>
      <c r="X3965" s="66">
        <f>A3965+SUMIFS(Presensi!F:F,Presensi!E:E,'Entry Data'!AP3965)</f>
        <v>1</v>
      </c>
      <c r="Y3965" s="66">
        <f>IFERROR(INDEX('Retasi Pricing'!F:F,MATCH('Entry Data'!AM3965,'Retasi Pricing'!E:E,0))*X3965,"")</f>
        <v>27500</v>
      </c>
      <c r="Z3965" s="62" t="s">
        <v>26</v>
      </c>
      <c r="AA3965" s="62" t="s">
        <v>27</v>
      </c>
      <c r="AB3965" s="32"/>
      <c r="AC3965" s="32" t="s">
        <v>124</v>
      </c>
      <c r="AD3965" s="32" t="str">
        <f t="shared" si="1104"/>
        <v/>
      </c>
      <c r="AF3965" s="5" t="str">
        <f t="shared" si="1105"/>
        <v>rahman44208</v>
      </c>
      <c r="AG3965" s="5" t="str">
        <f t="shared" si="1106"/>
        <v>BMJ 04744208UTARADAY</v>
      </c>
      <c r="AH3965" s="5" t="str">
        <f t="shared" si="1107"/>
        <v>rahman44208UTARADAY</v>
      </c>
      <c r="AI3965" s="5" t="str">
        <f t="shared" si="1108"/>
        <v>BMJ 04744208DAY</v>
      </c>
      <c r="AJ3965" s="5" t="str">
        <f t="shared" si="1109"/>
        <v>rahman44208DAY</v>
      </c>
      <c r="AK3965" s="5" t="str">
        <f t="shared" si="1110"/>
        <v>rahmanBMJ II</v>
      </c>
      <c r="AL3965" s="5" t="str">
        <f t="shared" si="1112"/>
        <v>3UTARA</v>
      </c>
      <c r="AM3965" s="5" t="str">
        <f t="shared" si="1113"/>
        <v>1 &gt; 4UTARA12 RODA</v>
      </c>
      <c r="AN3965" s="5" t="str">
        <f t="shared" si="1114"/>
        <v>rahmanBMJ II1 &gt; 4UTARA12 RODA</v>
      </c>
      <c r="AO3965" s="5" t="str">
        <f t="shared" si="1115"/>
        <v>rahman1 &gt; 4UTARA12 RODA</v>
      </c>
      <c r="AP3965" s="5" t="str">
        <f t="shared" si="1116"/>
        <v>44208DAY</v>
      </c>
    </row>
    <row r="3966" spans="1:42" x14ac:dyDescent="0.3">
      <c r="A3966" s="33">
        <v>1</v>
      </c>
      <c r="B3966" s="33"/>
      <c r="C3966" s="70">
        <v>44208</v>
      </c>
      <c r="D3966" s="71" t="s">
        <v>19</v>
      </c>
      <c r="E3966" s="70">
        <v>44208</v>
      </c>
      <c r="F3966" s="71">
        <v>5170732</v>
      </c>
      <c r="G3966" s="33" t="s">
        <v>20</v>
      </c>
      <c r="H3966" s="33" t="s">
        <v>21</v>
      </c>
      <c r="I3966" s="33" t="s">
        <v>51</v>
      </c>
      <c r="J3966" s="33" t="s">
        <v>46</v>
      </c>
      <c r="K3966" s="63" t="s">
        <v>41</v>
      </c>
      <c r="L3966" s="32" t="str">
        <f t="shared" si="1117"/>
        <v>AXOR4843</v>
      </c>
      <c r="M3966" s="32" t="str">
        <f t="shared" si="1118"/>
        <v>BMJ II</v>
      </c>
      <c r="N3966" s="32" t="str">
        <f t="shared" si="1119"/>
        <v>12 RODA</v>
      </c>
      <c r="O3966" s="146">
        <v>0.5873032407407407</v>
      </c>
      <c r="P3966" s="65">
        <v>0.5873032407407407</v>
      </c>
      <c r="Q3966" s="65"/>
      <c r="R3966" s="66">
        <v>4</v>
      </c>
      <c r="S3966" s="66">
        <v>50800</v>
      </c>
      <c r="T3966" s="66">
        <v>20140</v>
      </c>
      <c r="U3966" s="67">
        <f t="shared" si="1111"/>
        <v>30.66</v>
      </c>
      <c r="V3966" s="66">
        <f t="shared" si="1102"/>
        <v>621692.81999999995</v>
      </c>
      <c r="W3966" s="66" t="str">
        <f t="shared" si="1103"/>
        <v>1 &gt; 4</v>
      </c>
      <c r="X3966" s="66">
        <f>A3966+SUMIFS(Presensi!F:F,Presensi!E:E,'Entry Data'!AP3966)</f>
        <v>1</v>
      </c>
      <c r="Y3966" s="66">
        <f>IFERROR(INDEX('Retasi Pricing'!F:F,MATCH('Entry Data'!AM3966,'Retasi Pricing'!E:E,0))*X3966,"")</f>
        <v>27500</v>
      </c>
      <c r="Z3966" s="62" t="s">
        <v>26</v>
      </c>
      <c r="AA3966" s="62" t="s">
        <v>27</v>
      </c>
      <c r="AB3966" s="32"/>
      <c r="AC3966" s="32" t="s">
        <v>124</v>
      </c>
      <c r="AD3966" s="32" t="str">
        <f t="shared" si="1104"/>
        <v/>
      </c>
      <c r="AF3966" s="5" t="str">
        <f t="shared" si="1105"/>
        <v>rahman44208</v>
      </c>
      <c r="AG3966" s="5" t="str">
        <f t="shared" si="1106"/>
        <v>BMJ 04744208UTARADAY</v>
      </c>
      <c r="AH3966" s="5" t="str">
        <f t="shared" si="1107"/>
        <v>rahman44208UTARADAY</v>
      </c>
      <c r="AI3966" s="5" t="str">
        <f t="shared" si="1108"/>
        <v>BMJ 04744208DAY</v>
      </c>
      <c r="AJ3966" s="5" t="str">
        <f t="shared" si="1109"/>
        <v>rahman44208DAY</v>
      </c>
      <c r="AK3966" s="5" t="str">
        <f t="shared" si="1110"/>
        <v>rahmanBMJ II</v>
      </c>
      <c r="AL3966" s="5" t="str">
        <f t="shared" si="1112"/>
        <v>4UTARA</v>
      </c>
      <c r="AM3966" s="5" t="str">
        <f t="shared" si="1113"/>
        <v>1 &gt; 4UTARA12 RODA</v>
      </c>
      <c r="AN3966" s="5" t="str">
        <f t="shared" si="1114"/>
        <v>rahmanBMJ II1 &gt; 4UTARA12 RODA</v>
      </c>
      <c r="AO3966" s="5" t="str">
        <f t="shared" si="1115"/>
        <v>rahman1 &gt; 4UTARA12 RODA</v>
      </c>
      <c r="AP3966" s="5" t="str">
        <f t="shared" si="1116"/>
        <v>44208DAY</v>
      </c>
    </row>
    <row r="3967" spans="1:42" x14ac:dyDescent="0.3">
      <c r="A3967" s="33">
        <v>1</v>
      </c>
      <c r="B3967" s="33"/>
      <c r="C3967" s="70">
        <v>44208</v>
      </c>
      <c r="D3967" s="71" t="s">
        <v>19</v>
      </c>
      <c r="E3967" s="70">
        <v>44208</v>
      </c>
      <c r="F3967" s="71">
        <v>5170805</v>
      </c>
      <c r="G3967" s="33" t="s">
        <v>20</v>
      </c>
      <c r="H3967" s="33" t="s">
        <v>21</v>
      </c>
      <c r="I3967" s="33" t="s">
        <v>123</v>
      </c>
      <c r="J3967" s="33" t="s">
        <v>23</v>
      </c>
      <c r="K3967" s="63" t="s">
        <v>41</v>
      </c>
      <c r="L3967" s="32" t="str">
        <f t="shared" si="1117"/>
        <v>AXOR4843</v>
      </c>
      <c r="M3967" s="32" t="str">
        <f t="shared" si="1118"/>
        <v>BMJ II</v>
      </c>
      <c r="N3967" s="32" t="str">
        <f t="shared" si="1119"/>
        <v>12 RODA</v>
      </c>
      <c r="O3967" s="146">
        <v>0.65046296296296291</v>
      </c>
      <c r="P3967" s="65">
        <v>0.65046296296296291</v>
      </c>
      <c r="Q3967" s="65"/>
      <c r="R3967" s="66">
        <v>5</v>
      </c>
      <c r="S3967" s="66">
        <v>52800</v>
      </c>
      <c r="T3967" s="66">
        <v>20140</v>
      </c>
      <c r="U3967" s="67">
        <f t="shared" si="1111"/>
        <v>32.659999999999997</v>
      </c>
      <c r="V3967" s="66">
        <f t="shared" si="1102"/>
        <v>662246.81999999995</v>
      </c>
      <c r="W3967" s="66" t="str">
        <f t="shared" si="1103"/>
        <v>&gt; 5</v>
      </c>
      <c r="X3967" s="66">
        <f>A3967+SUMIFS(Presensi!F:F,Presensi!E:E,'Entry Data'!AP3967)</f>
        <v>1</v>
      </c>
      <c r="Y3967" s="66">
        <f>IFERROR(INDEX('Retasi Pricing'!F:F,MATCH('Entry Data'!AM3967,'Retasi Pricing'!E:E,0))*X3967,"")</f>
        <v>31200</v>
      </c>
      <c r="Z3967" s="62" t="s">
        <v>26</v>
      </c>
      <c r="AA3967" s="62" t="s">
        <v>27</v>
      </c>
      <c r="AB3967" s="32"/>
      <c r="AC3967" s="32" t="s">
        <v>124</v>
      </c>
      <c r="AD3967" s="32" t="str">
        <f t="shared" si="1104"/>
        <v/>
      </c>
      <c r="AF3967" s="5" t="str">
        <f t="shared" si="1105"/>
        <v>rahman44208</v>
      </c>
      <c r="AG3967" s="5" t="str">
        <f t="shared" si="1106"/>
        <v>BMJ 04744208UTARADAY</v>
      </c>
      <c r="AH3967" s="5" t="str">
        <f t="shared" si="1107"/>
        <v>rahman44208UTARADAY</v>
      </c>
      <c r="AI3967" s="5" t="str">
        <f t="shared" si="1108"/>
        <v>BMJ 04744208DAY</v>
      </c>
      <c r="AJ3967" s="5" t="str">
        <f t="shared" si="1109"/>
        <v>rahman44208DAY</v>
      </c>
      <c r="AK3967" s="5" t="str">
        <f t="shared" si="1110"/>
        <v>rahmanBMJ II</v>
      </c>
      <c r="AL3967" s="5" t="str">
        <f t="shared" si="1112"/>
        <v>5UTARA</v>
      </c>
      <c r="AM3967" s="5" t="str">
        <f t="shared" si="1113"/>
        <v>&gt; 5UTARA12 RODA</v>
      </c>
      <c r="AN3967" s="5" t="str">
        <f t="shared" si="1114"/>
        <v>rahmanBMJ II&gt; 5UTARA12 RODA</v>
      </c>
      <c r="AO3967" s="5" t="str">
        <f t="shared" si="1115"/>
        <v>rahman&gt; 5UTARA12 RODA</v>
      </c>
      <c r="AP3967" s="5" t="str">
        <f t="shared" si="1116"/>
        <v>44208DAY</v>
      </c>
    </row>
    <row r="3968" spans="1:42" x14ac:dyDescent="0.3">
      <c r="A3968" s="33">
        <v>1</v>
      </c>
      <c r="B3968" s="33"/>
      <c r="C3968" s="70">
        <v>44208</v>
      </c>
      <c r="D3968" s="71" t="s">
        <v>19</v>
      </c>
      <c r="E3968" s="70">
        <v>44208</v>
      </c>
      <c r="F3968" s="71">
        <v>5170914</v>
      </c>
      <c r="G3968" s="33" t="s">
        <v>20</v>
      </c>
      <c r="H3968" s="33" t="s">
        <v>21</v>
      </c>
      <c r="I3968" s="33" t="s">
        <v>123</v>
      </c>
      <c r="J3968" s="33" t="s">
        <v>23</v>
      </c>
      <c r="K3968" s="63" t="s">
        <v>41</v>
      </c>
      <c r="L3968" s="32" t="str">
        <f t="shared" si="1117"/>
        <v>AXOR4843</v>
      </c>
      <c r="M3968" s="32" t="str">
        <f t="shared" si="1118"/>
        <v>BMJ II</v>
      </c>
      <c r="N3968" s="32" t="str">
        <f t="shared" si="1119"/>
        <v>12 RODA</v>
      </c>
      <c r="O3968" s="146">
        <v>0.74767361111111119</v>
      </c>
      <c r="P3968" s="65">
        <v>0.74767361111111119</v>
      </c>
      <c r="Q3968" s="65"/>
      <c r="R3968" s="66">
        <v>6</v>
      </c>
      <c r="S3968" s="66">
        <v>52120</v>
      </c>
      <c r="T3968" s="66">
        <v>20140</v>
      </c>
      <c r="U3968" s="67">
        <f t="shared" si="1111"/>
        <v>31.98</v>
      </c>
      <c r="V3968" s="66">
        <f t="shared" si="1102"/>
        <v>648458.46</v>
      </c>
      <c r="W3968" s="66" t="str">
        <f t="shared" si="1103"/>
        <v>&gt; 6</v>
      </c>
      <c r="X3968" s="66">
        <f>A3968+SUMIFS(Presensi!F:F,Presensi!E:E,'Entry Data'!AP3968)</f>
        <v>1</v>
      </c>
      <c r="Y3968" s="66">
        <f>IFERROR(INDEX('Retasi Pricing'!F:F,MATCH('Entry Data'!AM3968,'Retasi Pricing'!E:E,0))*X3968,"")</f>
        <v>34450</v>
      </c>
      <c r="Z3968" s="62" t="s">
        <v>26</v>
      </c>
      <c r="AA3968" s="62" t="s">
        <v>27</v>
      </c>
      <c r="AB3968" s="32"/>
      <c r="AC3968" s="32" t="s">
        <v>124</v>
      </c>
      <c r="AD3968" s="32" t="str">
        <f t="shared" si="1104"/>
        <v/>
      </c>
      <c r="AF3968" s="5" t="str">
        <f t="shared" si="1105"/>
        <v>rahman44208</v>
      </c>
      <c r="AG3968" s="5" t="str">
        <f t="shared" si="1106"/>
        <v>BMJ 04744208UTARADAY</v>
      </c>
      <c r="AH3968" s="5" t="str">
        <f t="shared" si="1107"/>
        <v>rahman44208UTARADAY</v>
      </c>
      <c r="AI3968" s="5" t="str">
        <f t="shared" si="1108"/>
        <v>BMJ 04744208DAY</v>
      </c>
      <c r="AJ3968" s="5" t="str">
        <f t="shared" si="1109"/>
        <v>rahman44208DAY</v>
      </c>
      <c r="AK3968" s="5" t="str">
        <f t="shared" si="1110"/>
        <v>rahmanBMJ II</v>
      </c>
      <c r="AL3968" s="5" t="str">
        <f t="shared" si="1112"/>
        <v>6UTARA</v>
      </c>
      <c r="AM3968" s="5" t="str">
        <f t="shared" si="1113"/>
        <v>&gt; 6UTARA12 RODA</v>
      </c>
      <c r="AN3968" s="5" t="str">
        <f t="shared" si="1114"/>
        <v>rahmanBMJ II&gt; 6UTARA12 RODA</v>
      </c>
      <c r="AO3968" s="5" t="str">
        <f t="shared" si="1115"/>
        <v>rahman&gt; 6UTARA12 RODA</v>
      </c>
      <c r="AP3968" s="5" t="str">
        <f t="shared" si="1116"/>
        <v>44208DAY</v>
      </c>
    </row>
    <row r="3969" spans="1:42" x14ac:dyDescent="0.3">
      <c r="A3969" s="33">
        <v>1</v>
      </c>
      <c r="B3969" s="33"/>
      <c r="C3969" s="70">
        <v>44208</v>
      </c>
      <c r="D3969" s="71" t="s">
        <v>19</v>
      </c>
      <c r="E3969" s="70">
        <v>44208</v>
      </c>
      <c r="F3969" s="71">
        <v>5170531</v>
      </c>
      <c r="G3969" s="33" t="s">
        <v>20</v>
      </c>
      <c r="H3969" s="33" t="s">
        <v>21</v>
      </c>
      <c r="I3969" s="33" t="s">
        <v>51</v>
      </c>
      <c r="J3969" s="33" t="s">
        <v>46</v>
      </c>
      <c r="K3969" s="63" t="s">
        <v>57</v>
      </c>
      <c r="L3969" s="32" t="str">
        <f t="shared" si="1117"/>
        <v>AXOR4843</v>
      </c>
      <c r="M3969" s="32" t="str">
        <f t="shared" si="1118"/>
        <v>BMJ II</v>
      </c>
      <c r="N3969" s="32" t="str">
        <f t="shared" si="1119"/>
        <v>12 RODA</v>
      </c>
      <c r="O3969" s="146">
        <v>0.40072916666666664</v>
      </c>
      <c r="P3969" s="65">
        <v>0.40072916666666664</v>
      </c>
      <c r="Q3969" s="65"/>
      <c r="R3969" s="66">
        <v>1</v>
      </c>
      <c r="S3969" s="66">
        <v>51600</v>
      </c>
      <c r="T3969" s="66">
        <v>20080</v>
      </c>
      <c r="U3969" s="67">
        <f t="shared" si="1111"/>
        <v>31.52</v>
      </c>
      <c r="V3969" s="66">
        <f t="shared" si="1102"/>
        <v>639131.04</v>
      </c>
      <c r="W3969" s="66" t="str">
        <f t="shared" si="1103"/>
        <v>1 &gt; 4</v>
      </c>
      <c r="X3969" s="66">
        <f>A3969+SUMIFS(Presensi!F:F,Presensi!E:E,'Entry Data'!AP3969)</f>
        <v>1</v>
      </c>
      <c r="Y3969" s="66">
        <f>IFERROR(INDEX('Retasi Pricing'!F:F,MATCH('Entry Data'!AM3969,'Retasi Pricing'!E:E,0))*X3969,"")</f>
        <v>27500</v>
      </c>
      <c r="Z3969" s="62" t="s">
        <v>26</v>
      </c>
      <c r="AA3969" s="62" t="s">
        <v>27</v>
      </c>
      <c r="AB3969" s="32"/>
      <c r="AC3969" s="32" t="s">
        <v>217</v>
      </c>
      <c r="AD3969" s="32" t="str">
        <f t="shared" si="1104"/>
        <v/>
      </c>
      <c r="AF3969" s="5" t="str">
        <f t="shared" si="1105"/>
        <v>agus suwantono44208</v>
      </c>
      <c r="AG3969" s="5" t="str">
        <f t="shared" si="1106"/>
        <v>BMJ 05044208UTARADAY</v>
      </c>
      <c r="AH3969" s="5" t="str">
        <f t="shared" si="1107"/>
        <v>agus suwantono44208UTARADAY</v>
      </c>
      <c r="AI3969" s="5" t="str">
        <f t="shared" si="1108"/>
        <v>BMJ 05044208DAY</v>
      </c>
      <c r="AJ3969" s="5" t="str">
        <f t="shared" si="1109"/>
        <v>agus suwantono44208DAY</v>
      </c>
      <c r="AK3969" s="5" t="str">
        <f t="shared" si="1110"/>
        <v>agus suwantonoBMJ II</v>
      </c>
      <c r="AL3969" s="5" t="str">
        <f t="shared" si="1112"/>
        <v>1UTARA</v>
      </c>
      <c r="AM3969" s="5" t="str">
        <f t="shared" si="1113"/>
        <v>1 &gt; 4UTARA12 RODA</v>
      </c>
      <c r="AN3969" s="5" t="str">
        <f t="shared" si="1114"/>
        <v>agus suwantonoBMJ II1 &gt; 4UTARA12 RODA</v>
      </c>
      <c r="AO3969" s="5" t="str">
        <f t="shared" si="1115"/>
        <v>agus suwantono1 &gt; 4UTARA12 RODA</v>
      </c>
      <c r="AP3969" s="5" t="str">
        <f t="shared" si="1116"/>
        <v>44208DAY</v>
      </c>
    </row>
    <row r="3970" spans="1:42" x14ac:dyDescent="0.3">
      <c r="A3970" s="33">
        <v>1</v>
      </c>
      <c r="B3970" s="33"/>
      <c r="C3970" s="70">
        <v>44208</v>
      </c>
      <c r="D3970" s="71" t="s">
        <v>19</v>
      </c>
      <c r="E3970" s="70">
        <v>44208</v>
      </c>
      <c r="F3970" s="71">
        <v>5170598</v>
      </c>
      <c r="G3970" s="33" t="s">
        <v>20</v>
      </c>
      <c r="H3970" s="33" t="s">
        <v>21</v>
      </c>
      <c r="I3970" s="33" t="s">
        <v>51</v>
      </c>
      <c r="J3970" s="33" t="s">
        <v>46</v>
      </c>
      <c r="K3970" s="63" t="s">
        <v>57</v>
      </c>
      <c r="L3970" s="32" t="str">
        <f t="shared" si="1117"/>
        <v>AXOR4843</v>
      </c>
      <c r="M3970" s="32" t="str">
        <f t="shared" si="1118"/>
        <v>BMJ II</v>
      </c>
      <c r="N3970" s="32" t="str">
        <f t="shared" si="1119"/>
        <v>12 RODA</v>
      </c>
      <c r="O3970" s="146">
        <v>0.4642013888888889</v>
      </c>
      <c r="P3970" s="65">
        <v>0.4642013888888889</v>
      </c>
      <c r="Q3970" s="65"/>
      <c r="R3970" s="66">
        <v>2</v>
      </c>
      <c r="S3970" s="66">
        <v>51200</v>
      </c>
      <c r="T3970" s="66">
        <v>20080</v>
      </c>
      <c r="U3970" s="67">
        <f t="shared" si="1111"/>
        <v>31.12</v>
      </c>
      <c r="V3970" s="66">
        <f t="shared" si="1102"/>
        <v>631020.24</v>
      </c>
      <c r="W3970" s="66" t="str">
        <f t="shared" si="1103"/>
        <v>1 &gt; 4</v>
      </c>
      <c r="X3970" s="66">
        <f>A3970+SUMIFS(Presensi!F:F,Presensi!E:E,'Entry Data'!AP3970)</f>
        <v>1</v>
      </c>
      <c r="Y3970" s="66">
        <f>IFERROR(INDEX('Retasi Pricing'!F:F,MATCH('Entry Data'!AM3970,'Retasi Pricing'!E:E,0))*X3970,"")</f>
        <v>27500</v>
      </c>
      <c r="Z3970" s="62" t="s">
        <v>26</v>
      </c>
      <c r="AA3970" s="62" t="s">
        <v>27</v>
      </c>
      <c r="AB3970" s="32"/>
      <c r="AC3970" s="32" t="s">
        <v>217</v>
      </c>
      <c r="AD3970" s="32" t="str">
        <f t="shared" si="1104"/>
        <v/>
      </c>
      <c r="AF3970" s="5" t="str">
        <f t="shared" si="1105"/>
        <v>agus suwantono44208</v>
      </c>
      <c r="AG3970" s="5" t="str">
        <f t="shared" si="1106"/>
        <v>BMJ 05044208UTARADAY</v>
      </c>
      <c r="AH3970" s="5" t="str">
        <f t="shared" si="1107"/>
        <v>agus suwantono44208UTARADAY</v>
      </c>
      <c r="AI3970" s="5" t="str">
        <f t="shared" si="1108"/>
        <v>BMJ 05044208DAY</v>
      </c>
      <c r="AJ3970" s="5" t="str">
        <f t="shared" si="1109"/>
        <v>agus suwantono44208DAY</v>
      </c>
      <c r="AK3970" s="5" t="str">
        <f t="shared" si="1110"/>
        <v>agus suwantonoBMJ II</v>
      </c>
      <c r="AL3970" s="5" t="str">
        <f t="shared" si="1112"/>
        <v>2UTARA</v>
      </c>
      <c r="AM3970" s="5" t="str">
        <f t="shared" si="1113"/>
        <v>1 &gt; 4UTARA12 RODA</v>
      </c>
      <c r="AN3970" s="5" t="str">
        <f t="shared" si="1114"/>
        <v>agus suwantonoBMJ II1 &gt; 4UTARA12 RODA</v>
      </c>
      <c r="AO3970" s="5" t="str">
        <f t="shared" si="1115"/>
        <v>agus suwantono1 &gt; 4UTARA12 RODA</v>
      </c>
      <c r="AP3970" s="5" t="str">
        <f t="shared" si="1116"/>
        <v>44208DAY</v>
      </c>
    </row>
    <row r="3971" spans="1:42" x14ac:dyDescent="0.3">
      <c r="A3971" s="33">
        <v>1</v>
      </c>
      <c r="B3971" s="33"/>
      <c r="C3971" s="70">
        <v>44208</v>
      </c>
      <c r="D3971" s="71" t="s">
        <v>19</v>
      </c>
      <c r="E3971" s="70">
        <v>44208</v>
      </c>
      <c r="F3971" s="71">
        <v>5170661</v>
      </c>
      <c r="G3971" s="33" t="s">
        <v>20</v>
      </c>
      <c r="H3971" s="33" t="s">
        <v>21</v>
      </c>
      <c r="I3971" s="33" t="s">
        <v>51</v>
      </c>
      <c r="J3971" s="33" t="s">
        <v>46</v>
      </c>
      <c r="K3971" s="63" t="s">
        <v>57</v>
      </c>
      <c r="L3971" s="32" t="str">
        <f t="shared" si="1117"/>
        <v>AXOR4843</v>
      </c>
      <c r="M3971" s="32" t="str">
        <f t="shared" si="1118"/>
        <v>BMJ II</v>
      </c>
      <c r="N3971" s="32" t="str">
        <f t="shared" si="1119"/>
        <v>12 RODA</v>
      </c>
      <c r="O3971" s="146">
        <v>0.52075231481481488</v>
      </c>
      <c r="P3971" s="65">
        <v>0.52075231481481488</v>
      </c>
      <c r="Q3971" s="65"/>
      <c r="R3971" s="66">
        <v>3</v>
      </c>
      <c r="S3971" s="66">
        <v>51800</v>
      </c>
      <c r="T3971" s="66">
        <v>20080</v>
      </c>
      <c r="U3971" s="67">
        <f t="shared" si="1111"/>
        <v>31.72</v>
      </c>
      <c r="V3971" s="66">
        <f t="shared" si="1102"/>
        <v>643186.43999999994</v>
      </c>
      <c r="W3971" s="66" t="str">
        <f t="shared" si="1103"/>
        <v>1 &gt; 4</v>
      </c>
      <c r="X3971" s="66">
        <f>A3971+SUMIFS(Presensi!F:F,Presensi!E:E,'Entry Data'!AP3971)</f>
        <v>1</v>
      </c>
      <c r="Y3971" s="66">
        <f>IFERROR(INDEX('Retasi Pricing'!F:F,MATCH('Entry Data'!AM3971,'Retasi Pricing'!E:E,0))*X3971,"")</f>
        <v>27500</v>
      </c>
      <c r="Z3971" s="62" t="s">
        <v>26</v>
      </c>
      <c r="AA3971" s="62" t="s">
        <v>27</v>
      </c>
      <c r="AB3971" s="32"/>
      <c r="AC3971" s="32" t="s">
        <v>217</v>
      </c>
      <c r="AD3971" s="32" t="str">
        <f t="shared" si="1104"/>
        <v/>
      </c>
      <c r="AF3971" s="5" t="str">
        <f t="shared" si="1105"/>
        <v>agus suwantono44208</v>
      </c>
      <c r="AG3971" s="5" t="str">
        <f t="shared" si="1106"/>
        <v>BMJ 05044208UTARADAY</v>
      </c>
      <c r="AH3971" s="5" t="str">
        <f t="shared" si="1107"/>
        <v>agus suwantono44208UTARADAY</v>
      </c>
      <c r="AI3971" s="5" t="str">
        <f t="shared" si="1108"/>
        <v>BMJ 05044208DAY</v>
      </c>
      <c r="AJ3971" s="5" t="str">
        <f t="shared" si="1109"/>
        <v>agus suwantono44208DAY</v>
      </c>
      <c r="AK3971" s="5" t="str">
        <f t="shared" si="1110"/>
        <v>agus suwantonoBMJ II</v>
      </c>
      <c r="AL3971" s="5" t="str">
        <f t="shared" si="1112"/>
        <v>3UTARA</v>
      </c>
      <c r="AM3971" s="5" t="str">
        <f t="shared" si="1113"/>
        <v>1 &gt; 4UTARA12 RODA</v>
      </c>
      <c r="AN3971" s="5" t="str">
        <f t="shared" si="1114"/>
        <v>agus suwantonoBMJ II1 &gt; 4UTARA12 RODA</v>
      </c>
      <c r="AO3971" s="5" t="str">
        <f t="shared" si="1115"/>
        <v>agus suwantono1 &gt; 4UTARA12 RODA</v>
      </c>
      <c r="AP3971" s="5" t="str">
        <f t="shared" si="1116"/>
        <v>44208DAY</v>
      </c>
    </row>
    <row r="3972" spans="1:42" x14ac:dyDescent="0.3">
      <c r="A3972" s="33">
        <v>1</v>
      </c>
      <c r="B3972" s="33"/>
      <c r="C3972" s="70">
        <v>44208</v>
      </c>
      <c r="D3972" s="71" t="s">
        <v>19</v>
      </c>
      <c r="E3972" s="70">
        <v>44208</v>
      </c>
      <c r="F3972" s="71">
        <v>5170767</v>
      </c>
      <c r="G3972" s="33" t="s">
        <v>20</v>
      </c>
      <c r="H3972" s="33" t="s">
        <v>21</v>
      </c>
      <c r="I3972" s="33" t="s">
        <v>51</v>
      </c>
      <c r="J3972" s="33" t="s">
        <v>46</v>
      </c>
      <c r="K3972" s="63" t="s">
        <v>57</v>
      </c>
      <c r="L3972" s="32" t="str">
        <f t="shared" si="1117"/>
        <v>AXOR4843</v>
      </c>
      <c r="M3972" s="32" t="str">
        <f t="shared" si="1118"/>
        <v>BMJ II</v>
      </c>
      <c r="N3972" s="32" t="str">
        <f t="shared" si="1119"/>
        <v>12 RODA</v>
      </c>
      <c r="O3972" s="146">
        <v>0.62320601851851853</v>
      </c>
      <c r="P3972" s="65">
        <v>0.62320601851851853</v>
      </c>
      <c r="Q3972" s="65"/>
      <c r="R3972" s="66">
        <v>4</v>
      </c>
      <c r="S3972" s="66">
        <v>50420</v>
      </c>
      <c r="T3972" s="66">
        <v>20080</v>
      </c>
      <c r="U3972" s="67">
        <f t="shared" si="1111"/>
        <v>30.34</v>
      </c>
      <c r="V3972" s="66">
        <f t="shared" si="1102"/>
        <v>615204.18000000005</v>
      </c>
      <c r="W3972" s="66" t="str">
        <f t="shared" si="1103"/>
        <v>1 &gt; 4</v>
      </c>
      <c r="X3972" s="66">
        <f>A3972+SUMIFS(Presensi!F:F,Presensi!E:E,'Entry Data'!AP3972)</f>
        <v>1</v>
      </c>
      <c r="Y3972" s="66">
        <f>IFERROR(INDEX('Retasi Pricing'!F:F,MATCH('Entry Data'!AM3972,'Retasi Pricing'!E:E,0))*X3972,"")</f>
        <v>27500</v>
      </c>
      <c r="Z3972" s="62" t="s">
        <v>26</v>
      </c>
      <c r="AA3972" s="62" t="s">
        <v>27</v>
      </c>
      <c r="AB3972" s="32"/>
      <c r="AC3972" s="32" t="s">
        <v>217</v>
      </c>
      <c r="AD3972" s="32" t="str">
        <f t="shared" si="1104"/>
        <v/>
      </c>
      <c r="AF3972" s="5" t="str">
        <f t="shared" si="1105"/>
        <v>agus suwantono44208</v>
      </c>
      <c r="AG3972" s="5" t="str">
        <f t="shared" si="1106"/>
        <v>BMJ 05044208UTARADAY</v>
      </c>
      <c r="AH3972" s="5" t="str">
        <f t="shared" si="1107"/>
        <v>agus suwantono44208UTARADAY</v>
      </c>
      <c r="AI3972" s="5" t="str">
        <f t="shared" si="1108"/>
        <v>BMJ 05044208DAY</v>
      </c>
      <c r="AJ3972" s="5" t="str">
        <f t="shared" si="1109"/>
        <v>agus suwantono44208DAY</v>
      </c>
      <c r="AK3972" s="5" t="str">
        <f t="shared" si="1110"/>
        <v>agus suwantonoBMJ II</v>
      </c>
      <c r="AL3972" s="5" t="str">
        <f t="shared" si="1112"/>
        <v>4UTARA</v>
      </c>
      <c r="AM3972" s="5" t="str">
        <f t="shared" si="1113"/>
        <v>1 &gt; 4UTARA12 RODA</v>
      </c>
      <c r="AN3972" s="5" t="str">
        <f t="shared" si="1114"/>
        <v>agus suwantonoBMJ II1 &gt; 4UTARA12 RODA</v>
      </c>
      <c r="AO3972" s="5" t="str">
        <f t="shared" si="1115"/>
        <v>agus suwantono1 &gt; 4UTARA12 RODA</v>
      </c>
      <c r="AP3972" s="5" t="str">
        <f t="shared" si="1116"/>
        <v>44208DAY</v>
      </c>
    </row>
    <row r="3973" spans="1:42" x14ac:dyDescent="0.3">
      <c r="A3973" s="33">
        <v>1</v>
      </c>
      <c r="B3973" s="33"/>
      <c r="C3973" s="70">
        <v>44208</v>
      </c>
      <c r="D3973" s="71" t="s">
        <v>19</v>
      </c>
      <c r="E3973" s="70">
        <v>44208</v>
      </c>
      <c r="F3973" s="71">
        <v>5170837</v>
      </c>
      <c r="G3973" s="33" t="s">
        <v>20</v>
      </c>
      <c r="H3973" s="33" t="s">
        <v>21</v>
      </c>
      <c r="I3973" s="33" t="s">
        <v>51</v>
      </c>
      <c r="J3973" s="33" t="s">
        <v>46</v>
      </c>
      <c r="K3973" s="63" t="s">
        <v>57</v>
      </c>
      <c r="L3973" s="32" t="str">
        <f t="shared" si="1117"/>
        <v>AXOR4843</v>
      </c>
      <c r="M3973" s="32" t="str">
        <f t="shared" si="1118"/>
        <v>BMJ II</v>
      </c>
      <c r="N3973" s="32" t="str">
        <f t="shared" si="1119"/>
        <v>12 RODA</v>
      </c>
      <c r="O3973" s="146">
        <v>0.68053240740740739</v>
      </c>
      <c r="P3973" s="65">
        <v>0.68053240740740739</v>
      </c>
      <c r="Q3973" s="65"/>
      <c r="R3973" s="66">
        <v>5</v>
      </c>
      <c r="S3973" s="66">
        <v>51500</v>
      </c>
      <c r="T3973" s="66">
        <v>20080</v>
      </c>
      <c r="U3973" s="67">
        <f t="shared" si="1111"/>
        <v>31.42</v>
      </c>
      <c r="V3973" s="66">
        <f t="shared" si="1102"/>
        <v>637103.34000000008</v>
      </c>
      <c r="W3973" s="66" t="str">
        <f t="shared" si="1103"/>
        <v>&gt; 5</v>
      </c>
      <c r="X3973" s="66">
        <f>A3973+SUMIFS(Presensi!F:F,Presensi!E:E,'Entry Data'!AP3973)</f>
        <v>1</v>
      </c>
      <c r="Y3973" s="66">
        <f>IFERROR(INDEX('Retasi Pricing'!F:F,MATCH('Entry Data'!AM3973,'Retasi Pricing'!E:E,0))*X3973,"")</f>
        <v>31200</v>
      </c>
      <c r="Z3973" s="62" t="s">
        <v>26</v>
      </c>
      <c r="AA3973" s="62" t="s">
        <v>27</v>
      </c>
      <c r="AB3973" s="32"/>
      <c r="AC3973" s="32" t="s">
        <v>217</v>
      </c>
      <c r="AD3973" s="32" t="str">
        <f t="shared" si="1104"/>
        <v/>
      </c>
      <c r="AF3973" s="5" t="str">
        <f t="shared" si="1105"/>
        <v>agus suwantono44208</v>
      </c>
      <c r="AG3973" s="5" t="str">
        <f t="shared" si="1106"/>
        <v>BMJ 05044208UTARADAY</v>
      </c>
      <c r="AH3973" s="5" t="str">
        <f t="shared" si="1107"/>
        <v>agus suwantono44208UTARADAY</v>
      </c>
      <c r="AI3973" s="5" t="str">
        <f t="shared" si="1108"/>
        <v>BMJ 05044208DAY</v>
      </c>
      <c r="AJ3973" s="5" t="str">
        <f t="shared" si="1109"/>
        <v>agus suwantono44208DAY</v>
      </c>
      <c r="AK3973" s="5" t="str">
        <f t="shared" si="1110"/>
        <v>agus suwantonoBMJ II</v>
      </c>
      <c r="AL3973" s="5" t="str">
        <f t="shared" si="1112"/>
        <v>5UTARA</v>
      </c>
      <c r="AM3973" s="5" t="str">
        <f t="shared" si="1113"/>
        <v>&gt; 5UTARA12 RODA</v>
      </c>
      <c r="AN3973" s="5" t="str">
        <f t="shared" si="1114"/>
        <v>agus suwantonoBMJ II&gt; 5UTARA12 RODA</v>
      </c>
      <c r="AO3973" s="5" t="str">
        <f t="shared" si="1115"/>
        <v>agus suwantono&gt; 5UTARA12 RODA</v>
      </c>
      <c r="AP3973" s="5" t="str">
        <f t="shared" si="1116"/>
        <v>44208DAY</v>
      </c>
    </row>
    <row r="3974" spans="1:42" x14ac:dyDescent="0.3">
      <c r="A3974" s="33">
        <v>1</v>
      </c>
      <c r="B3974" s="33"/>
      <c r="C3974" s="70">
        <v>44208</v>
      </c>
      <c r="D3974" s="71" t="s">
        <v>19</v>
      </c>
      <c r="E3974" s="70">
        <v>44208</v>
      </c>
      <c r="F3974" s="71">
        <v>5170921</v>
      </c>
      <c r="G3974" s="33" t="s">
        <v>20</v>
      </c>
      <c r="H3974" s="33" t="s">
        <v>21</v>
      </c>
      <c r="I3974" s="33" t="s">
        <v>45</v>
      </c>
      <c r="J3974" s="33" t="s">
        <v>46</v>
      </c>
      <c r="K3974" s="63" t="s">
        <v>57</v>
      </c>
      <c r="L3974" s="32" t="str">
        <f t="shared" si="1117"/>
        <v>AXOR4843</v>
      </c>
      <c r="M3974" s="32" t="str">
        <f t="shared" si="1118"/>
        <v>BMJ II</v>
      </c>
      <c r="N3974" s="32" t="str">
        <f t="shared" si="1119"/>
        <v>12 RODA</v>
      </c>
      <c r="O3974" s="146">
        <v>0.75339120370370372</v>
      </c>
      <c r="P3974" s="65">
        <v>0.75339120370370372</v>
      </c>
      <c r="Q3974" s="65"/>
      <c r="R3974" s="66">
        <v>6</v>
      </c>
      <c r="S3974" s="66">
        <v>52140</v>
      </c>
      <c r="T3974" s="66">
        <v>20080</v>
      </c>
      <c r="U3974" s="67">
        <f t="shared" si="1111"/>
        <v>32.06</v>
      </c>
      <c r="V3974" s="66">
        <f t="shared" si="1102"/>
        <v>650080.62</v>
      </c>
      <c r="W3974" s="66" t="str">
        <f t="shared" si="1103"/>
        <v>&gt; 6</v>
      </c>
      <c r="X3974" s="66">
        <f>A3974+SUMIFS(Presensi!F:F,Presensi!E:E,'Entry Data'!AP3974)</f>
        <v>1</v>
      </c>
      <c r="Y3974" s="66">
        <f>IFERROR(INDEX('Retasi Pricing'!F:F,MATCH('Entry Data'!AM3974,'Retasi Pricing'!E:E,0))*X3974,"")</f>
        <v>34450</v>
      </c>
      <c r="Z3974" s="62" t="s">
        <v>26</v>
      </c>
      <c r="AA3974" s="62" t="s">
        <v>27</v>
      </c>
      <c r="AB3974" s="32"/>
      <c r="AC3974" s="32" t="s">
        <v>217</v>
      </c>
      <c r="AD3974" s="32" t="str">
        <f t="shared" si="1104"/>
        <v/>
      </c>
      <c r="AF3974" s="5" t="str">
        <f t="shared" si="1105"/>
        <v>agus suwantono44208</v>
      </c>
      <c r="AG3974" s="5" t="str">
        <f t="shared" si="1106"/>
        <v>BMJ 05044208UTARADAY</v>
      </c>
      <c r="AH3974" s="5" t="str">
        <f t="shared" si="1107"/>
        <v>agus suwantono44208UTARADAY</v>
      </c>
      <c r="AI3974" s="5" t="str">
        <f t="shared" si="1108"/>
        <v>BMJ 05044208DAY</v>
      </c>
      <c r="AJ3974" s="5" t="str">
        <f t="shared" si="1109"/>
        <v>agus suwantono44208DAY</v>
      </c>
      <c r="AK3974" s="5" t="str">
        <f t="shared" si="1110"/>
        <v>agus suwantonoBMJ II</v>
      </c>
      <c r="AL3974" s="5" t="str">
        <f t="shared" si="1112"/>
        <v>6UTARA</v>
      </c>
      <c r="AM3974" s="5" t="str">
        <f t="shared" si="1113"/>
        <v>&gt; 6UTARA12 RODA</v>
      </c>
      <c r="AN3974" s="5" t="str">
        <f t="shared" si="1114"/>
        <v>agus suwantonoBMJ II&gt; 6UTARA12 RODA</v>
      </c>
      <c r="AO3974" s="5" t="str">
        <f t="shared" si="1115"/>
        <v>agus suwantono&gt; 6UTARA12 RODA</v>
      </c>
      <c r="AP3974" s="5" t="str">
        <f t="shared" si="1116"/>
        <v>44208DAY</v>
      </c>
    </row>
    <row r="3975" spans="1:42" x14ac:dyDescent="0.3">
      <c r="A3975" s="33">
        <v>1</v>
      </c>
      <c r="B3975" s="33"/>
      <c r="C3975" s="70">
        <v>44208</v>
      </c>
      <c r="D3975" s="71" t="s">
        <v>19</v>
      </c>
      <c r="E3975" s="70">
        <v>44208</v>
      </c>
      <c r="F3975" s="71">
        <v>5170571</v>
      </c>
      <c r="G3975" s="33" t="s">
        <v>20</v>
      </c>
      <c r="H3975" s="33" t="s">
        <v>21</v>
      </c>
      <c r="I3975" s="33" t="s">
        <v>51</v>
      </c>
      <c r="J3975" s="33" t="s">
        <v>46</v>
      </c>
      <c r="K3975" s="63" t="s">
        <v>62</v>
      </c>
      <c r="L3975" s="32" t="str">
        <f t="shared" si="1117"/>
        <v>FM260JD</v>
      </c>
      <c r="M3975" s="32" t="str">
        <f t="shared" si="1118"/>
        <v>BMJ III</v>
      </c>
      <c r="N3975" s="32" t="str">
        <f t="shared" si="1119"/>
        <v>10 RODA</v>
      </c>
      <c r="O3975" s="146">
        <v>0.44143518518518521</v>
      </c>
      <c r="P3975" s="65">
        <v>0.44770833333333332</v>
      </c>
      <c r="Q3975" s="65"/>
      <c r="R3975" s="66">
        <v>2</v>
      </c>
      <c r="S3975" s="66">
        <v>38460</v>
      </c>
      <c r="T3975" s="66">
        <v>14780</v>
      </c>
      <c r="U3975" s="67">
        <f t="shared" si="1111"/>
        <v>23.68</v>
      </c>
      <c r="V3975" s="66">
        <f t="shared" si="1102"/>
        <v>461617.91999999998</v>
      </c>
      <c r="W3975" s="66" t="str">
        <f t="shared" si="1103"/>
        <v>1 &gt; 4</v>
      </c>
      <c r="X3975" s="66">
        <f>A3975+SUMIFS(Presensi!F:F,Presensi!E:E,'Entry Data'!AP3975)</f>
        <v>1</v>
      </c>
      <c r="Y3975" s="66">
        <f>IFERROR(INDEX('Retasi Pricing'!F:F,MATCH('Entry Data'!AM3975,'Retasi Pricing'!E:E,0))*X3975,"")</f>
        <v>25000</v>
      </c>
      <c r="Z3975" s="62" t="s">
        <v>26</v>
      </c>
      <c r="AA3975" s="62" t="s">
        <v>27</v>
      </c>
      <c r="AB3975" s="32"/>
      <c r="AC3975" s="32" t="s">
        <v>128</v>
      </c>
      <c r="AD3975" s="32" t="str">
        <f t="shared" si="1104"/>
        <v/>
      </c>
      <c r="AF3975" s="5" t="str">
        <f t="shared" si="1105"/>
        <v>jafar44208</v>
      </c>
      <c r="AG3975" s="5" t="str">
        <f t="shared" si="1106"/>
        <v>BMJ 05344208UTARADAY</v>
      </c>
      <c r="AH3975" s="5" t="str">
        <f t="shared" si="1107"/>
        <v>jafar44208UTARADAY</v>
      </c>
      <c r="AI3975" s="5" t="str">
        <f t="shared" si="1108"/>
        <v>BMJ 05344208DAY</v>
      </c>
      <c r="AJ3975" s="5" t="str">
        <f t="shared" si="1109"/>
        <v>jafar44208DAY</v>
      </c>
      <c r="AK3975" s="5" t="str">
        <f t="shared" si="1110"/>
        <v>jafarBMJ III</v>
      </c>
      <c r="AL3975" s="5" t="str">
        <f t="shared" si="1112"/>
        <v>2UTARA</v>
      </c>
      <c r="AM3975" s="5" t="str">
        <f t="shared" si="1113"/>
        <v>1 &gt; 4UTARA10 RODA</v>
      </c>
      <c r="AN3975" s="5" t="str">
        <f t="shared" si="1114"/>
        <v>jafarBMJ III1 &gt; 4UTARA10 RODA</v>
      </c>
      <c r="AO3975" s="5" t="str">
        <f t="shared" si="1115"/>
        <v>jafar1 &gt; 4UTARA10 RODA</v>
      </c>
      <c r="AP3975" s="5" t="str">
        <f t="shared" si="1116"/>
        <v>44208DAY</v>
      </c>
    </row>
    <row r="3976" spans="1:42" x14ac:dyDescent="0.3">
      <c r="A3976" s="33">
        <v>1</v>
      </c>
      <c r="B3976" s="33"/>
      <c r="C3976" s="70">
        <v>44208</v>
      </c>
      <c r="D3976" s="71" t="s">
        <v>19</v>
      </c>
      <c r="E3976" s="70">
        <v>44208</v>
      </c>
      <c r="F3976" s="71">
        <v>5170671</v>
      </c>
      <c r="G3976" s="33" t="s">
        <v>20</v>
      </c>
      <c r="H3976" s="33" t="s">
        <v>21</v>
      </c>
      <c r="I3976" s="33" t="s">
        <v>123</v>
      </c>
      <c r="J3976" s="33" t="s">
        <v>23</v>
      </c>
      <c r="K3976" s="63" t="s">
        <v>62</v>
      </c>
      <c r="L3976" s="32" t="str">
        <f t="shared" si="1117"/>
        <v>FM260JD</v>
      </c>
      <c r="M3976" s="32" t="str">
        <f t="shared" si="1118"/>
        <v>BMJ III</v>
      </c>
      <c r="N3976" s="32" t="str">
        <f t="shared" si="1119"/>
        <v>10 RODA</v>
      </c>
      <c r="O3976" s="146">
        <v>0.52651620370370367</v>
      </c>
      <c r="P3976" s="65">
        <v>0.52651620370370367</v>
      </c>
      <c r="Q3976" s="65"/>
      <c r="R3976" s="66">
        <v>3</v>
      </c>
      <c r="S3976" s="66">
        <v>39320</v>
      </c>
      <c r="T3976" s="66">
        <v>14780</v>
      </c>
      <c r="U3976" s="67">
        <f t="shared" si="1111"/>
        <v>24.54</v>
      </c>
      <c r="V3976" s="66">
        <f t="shared" si="1102"/>
        <v>478382.76</v>
      </c>
      <c r="W3976" s="66" t="str">
        <f t="shared" si="1103"/>
        <v>1 &gt; 4</v>
      </c>
      <c r="X3976" s="66">
        <f>A3976+SUMIFS(Presensi!F:F,Presensi!E:E,'Entry Data'!AP3976)</f>
        <v>1</v>
      </c>
      <c r="Y3976" s="66">
        <f>IFERROR(INDEX('Retasi Pricing'!F:F,MATCH('Entry Data'!AM3976,'Retasi Pricing'!E:E,0))*X3976,"")</f>
        <v>25000</v>
      </c>
      <c r="Z3976" s="62" t="s">
        <v>26</v>
      </c>
      <c r="AA3976" s="62" t="s">
        <v>27</v>
      </c>
      <c r="AB3976" s="32"/>
      <c r="AC3976" s="32" t="s">
        <v>128</v>
      </c>
      <c r="AD3976" s="32" t="str">
        <f t="shared" si="1104"/>
        <v/>
      </c>
      <c r="AF3976" s="5" t="str">
        <f t="shared" si="1105"/>
        <v>jafar44208</v>
      </c>
      <c r="AG3976" s="5" t="str">
        <f t="shared" si="1106"/>
        <v>BMJ 05344208UTARADAY</v>
      </c>
      <c r="AH3976" s="5" t="str">
        <f t="shared" si="1107"/>
        <v>jafar44208UTARADAY</v>
      </c>
      <c r="AI3976" s="5" t="str">
        <f t="shared" si="1108"/>
        <v>BMJ 05344208DAY</v>
      </c>
      <c r="AJ3976" s="5" t="str">
        <f t="shared" si="1109"/>
        <v>jafar44208DAY</v>
      </c>
      <c r="AK3976" s="5" t="str">
        <f t="shared" si="1110"/>
        <v>jafarBMJ III</v>
      </c>
      <c r="AL3976" s="5" t="str">
        <f t="shared" si="1112"/>
        <v>3UTARA</v>
      </c>
      <c r="AM3976" s="5" t="str">
        <f t="shared" si="1113"/>
        <v>1 &gt; 4UTARA10 RODA</v>
      </c>
      <c r="AN3976" s="5" t="str">
        <f t="shared" si="1114"/>
        <v>jafarBMJ III1 &gt; 4UTARA10 RODA</v>
      </c>
      <c r="AO3976" s="5" t="str">
        <f t="shared" si="1115"/>
        <v>jafar1 &gt; 4UTARA10 RODA</v>
      </c>
      <c r="AP3976" s="5" t="str">
        <f t="shared" si="1116"/>
        <v>44208DAY</v>
      </c>
    </row>
    <row r="3977" spans="1:42" x14ac:dyDescent="0.3">
      <c r="A3977" s="33">
        <v>1</v>
      </c>
      <c r="B3977" s="33"/>
      <c r="C3977" s="70">
        <v>44208</v>
      </c>
      <c r="D3977" s="71" t="s">
        <v>19</v>
      </c>
      <c r="E3977" s="70">
        <v>44208</v>
      </c>
      <c r="F3977" s="71">
        <v>5170723</v>
      </c>
      <c r="G3977" s="33" t="s">
        <v>20</v>
      </c>
      <c r="H3977" s="33" t="s">
        <v>21</v>
      </c>
      <c r="I3977" s="33" t="s">
        <v>51</v>
      </c>
      <c r="J3977" s="33" t="s">
        <v>46</v>
      </c>
      <c r="K3977" s="63" t="s">
        <v>62</v>
      </c>
      <c r="L3977" s="32" t="str">
        <f t="shared" si="1117"/>
        <v>FM260JD</v>
      </c>
      <c r="M3977" s="32" t="str">
        <f t="shared" si="1118"/>
        <v>BMJ III</v>
      </c>
      <c r="N3977" s="32" t="str">
        <f t="shared" si="1119"/>
        <v>10 RODA</v>
      </c>
      <c r="O3977" s="146">
        <v>0.58010416666666664</v>
      </c>
      <c r="P3977" s="65">
        <v>0.58010416666666664</v>
      </c>
      <c r="Q3977" s="65"/>
      <c r="R3977" s="66">
        <v>4</v>
      </c>
      <c r="S3977" s="66">
        <v>38380</v>
      </c>
      <c r="T3977" s="66">
        <v>14780</v>
      </c>
      <c r="U3977" s="67">
        <f t="shared" si="1111"/>
        <v>23.6</v>
      </c>
      <c r="V3977" s="66">
        <f t="shared" si="1102"/>
        <v>460058.4</v>
      </c>
      <c r="W3977" s="66" t="str">
        <f t="shared" si="1103"/>
        <v>1 &gt; 4</v>
      </c>
      <c r="X3977" s="66">
        <f>A3977+SUMIFS(Presensi!F:F,Presensi!E:E,'Entry Data'!AP3977)</f>
        <v>1</v>
      </c>
      <c r="Y3977" s="66">
        <f>IFERROR(INDEX('Retasi Pricing'!F:F,MATCH('Entry Data'!AM3977,'Retasi Pricing'!E:E,0))*X3977,"")</f>
        <v>25000</v>
      </c>
      <c r="Z3977" s="62" t="s">
        <v>26</v>
      </c>
      <c r="AA3977" s="62" t="s">
        <v>27</v>
      </c>
      <c r="AB3977" s="32"/>
      <c r="AC3977" s="32" t="s">
        <v>128</v>
      </c>
      <c r="AD3977" s="32" t="str">
        <f t="shared" si="1104"/>
        <v/>
      </c>
      <c r="AF3977" s="5" t="str">
        <f t="shared" si="1105"/>
        <v>jafar44208</v>
      </c>
      <c r="AG3977" s="5" t="str">
        <f t="shared" si="1106"/>
        <v>BMJ 05344208UTARADAY</v>
      </c>
      <c r="AH3977" s="5" t="str">
        <f t="shared" si="1107"/>
        <v>jafar44208UTARADAY</v>
      </c>
      <c r="AI3977" s="5" t="str">
        <f t="shared" si="1108"/>
        <v>BMJ 05344208DAY</v>
      </c>
      <c r="AJ3977" s="5" t="str">
        <f t="shared" si="1109"/>
        <v>jafar44208DAY</v>
      </c>
      <c r="AK3977" s="5" t="str">
        <f t="shared" si="1110"/>
        <v>jafarBMJ III</v>
      </c>
      <c r="AL3977" s="5" t="str">
        <f t="shared" si="1112"/>
        <v>4UTARA</v>
      </c>
      <c r="AM3977" s="5" t="str">
        <f t="shared" si="1113"/>
        <v>1 &gt; 4UTARA10 RODA</v>
      </c>
      <c r="AN3977" s="5" t="str">
        <f t="shared" si="1114"/>
        <v>jafarBMJ III1 &gt; 4UTARA10 RODA</v>
      </c>
      <c r="AO3977" s="5" t="str">
        <f t="shared" si="1115"/>
        <v>jafar1 &gt; 4UTARA10 RODA</v>
      </c>
      <c r="AP3977" s="5" t="str">
        <f t="shared" si="1116"/>
        <v>44208DAY</v>
      </c>
    </row>
    <row r="3978" spans="1:42" x14ac:dyDescent="0.3">
      <c r="A3978" s="33">
        <v>1</v>
      </c>
      <c r="B3978" s="33"/>
      <c r="C3978" s="70">
        <v>44208</v>
      </c>
      <c r="D3978" s="71" t="s">
        <v>19</v>
      </c>
      <c r="E3978" s="70">
        <v>44208</v>
      </c>
      <c r="F3978" s="71">
        <v>5170793</v>
      </c>
      <c r="G3978" s="33" t="s">
        <v>20</v>
      </c>
      <c r="H3978" s="33" t="s">
        <v>21</v>
      </c>
      <c r="I3978" s="33" t="s">
        <v>51</v>
      </c>
      <c r="J3978" s="33" t="s">
        <v>46</v>
      </c>
      <c r="K3978" s="63" t="s">
        <v>62</v>
      </c>
      <c r="L3978" s="32" t="str">
        <f t="shared" si="1117"/>
        <v>FM260JD</v>
      </c>
      <c r="M3978" s="32" t="str">
        <f t="shared" si="1118"/>
        <v>BMJ III</v>
      </c>
      <c r="N3978" s="32" t="str">
        <f t="shared" si="1119"/>
        <v>10 RODA</v>
      </c>
      <c r="O3978" s="146">
        <v>0.63954861111111116</v>
      </c>
      <c r="P3978" s="65">
        <v>0.63954861111111116</v>
      </c>
      <c r="Q3978" s="65"/>
      <c r="R3978" s="66">
        <v>5</v>
      </c>
      <c r="S3978" s="66">
        <v>37700</v>
      </c>
      <c r="T3978" s="66">
        <v>14780</v>
      </c>
      <c r="U3978" s="67">
        <f t="shared" si="1111"/>
        <v>22.92</v>
      </c>
      <c r="V3978" s="66">
        <f t="shared" ref="V3978:V4041" si="1120">IFERROR(VLOOKUP(L3978,harga,2,FALSE),"")*U3978*IFERROR(VLOOKUP(G3978,jarak,2,FALSE),"")</f>
        <v>446802.48000000004</v>
      </c>
      <c r="W3978" s="66" t="str">
        <f t="shared" ref="W3978:W4041" si="1121">IFERROR(VLOOKUP(AL3978,Code,2,FALSE),"")</f>
        <v>&gt; 5</v>
      </c>
      <c r="X3978" s="66">
        <f>A3978+SUMIFS(Presensi!F:F,Presensi!E:E,'Entry Data'!AP3978)</f>
        <v>1</v>
      </c>
      <c r="Y3978" s="66">
        <f>IFERROR(INDEX('Retasi Pricing'!F:F,MATCH('Entry Data'!AM3978,'Retasi Pricing'!E:E,0))*X3978,"")</f>
        <v>27650</v>
      </c>
      <c r="Z3978" s="62" t="s">
        <v>26</v>
      </c>
      <c r="AA3978" s="62" t="s">
        <v>27</v>
      </c>
      <c r="AB3978" s="32"/>
      <c r="AC3978" s="32" t="s">
        <v>128</v>
      </c>
      <c r="AD3978" s="32" t="str">
        <f t="shared" ref="AD3978:AD4041" si="1122">IFERROR(VLOOKUP(AC3978,driver,13,FALSE),"")</f>
        <v/>
      </c>
      <c r="AF3978" s="5" t="str">
        <f t="shared" ref="AF3978:AF4041" si="1123">AC3978&amp;C3978</f>
        <v>jafar44208</v>
      </c>
      <c r="AG3978" s="5" t="str">
        <f t="shared" ref="AG3978:AG4041" si="1124">K3978&amp;C3978&amp;G3978&amp;D3978</f>
        <v>BMJ 05344208UTARADAY</v>
      </c>
      <c r="AH3978" s="5" t="str">
        <f t="shared" ref="AH3978:AH4041" si="1125">AC3978&amp;C3978&amp;G3978&amp;D3978</f>
        <v>jafar44208UTARADAY</v>
      </c>
      <c r="AI3978" s="5" t="str">
        <f t="shared" ref="AI3978:AI4041" si="1126">K3978&amp;C3978&amp;D3978</f>
        <v>BMJ 05344208DAY</v>
      </c>
      <c r="AJ3978" s="5" t="str">
        <f t="shared" ref="AJ3978:AJ4041" si="1127">AC3978&amp;C3978&amp;D3978</f>
        <v>jafar44208DAY</v>
      </c>
      <c r="AK3978" s="5" t="str">
        <f t="shared" ref="AK3978:AK4041" si="1128">AC3978&amp;M3978</f>
        <v>jafarBMJ III</v>
      </c>
      <c r="AL3978" s="5" t="str">
        <f t="shared" si="1112"/>
        <v>5UTARA</v>
      </c>
      <c r="AM3978" s="5" t="str">
        <f t="shared" si="1113"/>
        <v>&gt; 5UTARA10 RODA</v>
      </c>
      <c r="AN3978" s="5" t="str">
        <f t="shared" si="1114"/>
        <v>jafarBMJ III&gt; 5UTARA10 RODA</v>
      </c>
      <c r="AO3978" s="5" t="str">
        <f t="shared" si="1115"/>
        <v>jafar&gt; 5UTARA10 RODA</v>
      </c>
      <c r="AP3978" s="5" t="str">
        <f t="shared" si="1116"/>
        <v>44208DAY</v>
      </c>
    </row>
    <row r="3979" spans="1:42" x14ac:dyDescent="0.3">
      <c r="A3979" s="33">
        <v>1</v>
      </c>
      <c r="B3979" s="33"/>
      <c r="C3979" s="70">
        <v>44208</v>
      </c>
      <c r="D3979" s="71" t="s">
        <v>19</v>
      </c>
      <c r="E3979" s="70">
        <v>44208</v>
      </c>
      <c r="F3979" s="71">
        <v>5170889</v>
      </c>
      <c r="G3979" s="33" t="s">
        <v>20</v>
      </c>
      <c r="H3979" s="33" t="s">
        <v>21</v>
      </c>
      <c r="I3979" s="33" t="s">
        <v>51</v>
      </c>
      <c r="J3979" s="33" t="s">
        <v>46</v>
      </c>
      <c r="K3979" s="63" t="s">
        <v>62</v>
      </c>
      <c r="L3979" s="32" t="str">
        <f t="shared" si="1117"/>
        <v>FM260JD</v>
      </c>
      <c r="M3979" s="32" t="str">
        <f t="shared" si="1118"/>
        <v>BMJ III</v>
      </c>
      <c r="N3979" s="32" t="str">
        <f t="shared" si="1119"/>
        <v>10 RODA</v>
      </c>
      <c r="O3979" s="146">
        <v>0.71407407407407408</v>
      </c>
      <c r="P3979" s="65">
        <v>0.71407407407407408</v>
      </c>
      <c r="Q3979" s="65"/>
      <c r="R3979" s="66">
        <v>6</v>
      </c>
      <c r="S3979" s="66">
        <v>40300</v>
      </c>
      <c r="T3979" s="66">
        <v>14780</v>
      </c>
      <c r="U3979" s="67">
        <f t="shared" ref="U3979:U4042" si="1129">(S3979-T3979)/1000</f>
        <v>25.52</v>
      </c>
      <c r="V3979" s="66">
        <f t="shared" si="1120"/>
        <v>497486.87999999995</v>
      </c>
      <c r="W3979" s="66" t="str">
        <f t="shared" si="1121"/>
        <v>&gt; 6</v>
      </c>
      <c r="X3979" s="66">
        <f>A3979+SUMIFS(Presensi!F:F,Presensi!E:E,'Entry Data'!AP3979)</f>
        <v>1</v>
      </c>
      <c r="Y3979" s="66">
        <f>IFERROR(INDEX('Retasi Pricing'!F:F,MATCH('Entry Data'!AM3979,'Retasi Pricing'!E:E,0))*X3979,"")</f>
        <v>30800</v>
      </c>
      <c r="Z3979" s="62" t="s">
        <v>26</v>
      </c>
      <c r="AA3979" s="62" t="s">
        <v>27</v>
      </c>
      <c r="AB3979" s="32"/>
      <c r="AC3979" s="32" t="s">
        <v>128</v>
      </c>
      <c r="AD3979" s="32" t="str">
        <f t="shared" si="1122"/>
        <v/>
      </c>
      <c r="AF3979" s="5" t="str">
        <f t="shared" si="1123"/>
        <v>jafar44208</v>
      </c>
      <c r="AG3979" s="5" t="str">
        <f t="shared" si="1124"/>
        <v>BMJ 05344208UTARADAY</v>
      </c>
      <c r="AH3979" s="5" t="str">
        <f t="shared" si="1125"/>
        <v>jafar44208UTARADAY</v>
      </c>
      <c r="AI3979" s="5" t="str">
        <f t="shared" si="1126"/>
        <v>BMJ 05344208DAY</v>
      </c>
      <c r="AJ3979" s="5" t="str">
        <f t="shared" si="1127"/>
        <v>jafar44208DAY</v>
      </c>
      <c r="AK3979" s="5" t="str">
        <f t="shared" si="1128"/>
        <v>jafarBMJ III</v>
      </c>
      <c r="AL3979" s="5" t="str">
        <f t="shared" ref="AL3979:AL4042" si="1130">Q3979&amp;R3979&amp;G3979</f>
        <v>6UTARA</v>
      </c>
      <c r="AM3979" s="5" t="str">
        <f t="shared" ref="AM3979:AM4042" si="1131">W3979&amp;G3979&amp;N3979</f>
        <v>&gt; 6UTARA10 RODA</v>
      </c>
      <c r="AN3979" s="5" t="str">
        <f t="shared" ref="AN3979:AN4042" si="1132">AC3979&amp;M3979&amp;W3979&amp;G3979&amp;N3979</f>
        <v>jafarBMJ III&gt; 6UTARA10 RODA</v>
      </c>
      <c r="AO3979" s="5" t="str">
        <f t="shared" ref="AO3979:AO4042" si="1133">AC3979&amp;W3979&amp;G3979&amp;N3979</f>
        <v>jafar&gt; 6UTARA10 RODA</v>
      </c>
      <c r="AP3979" s="5" t="str">
        <f t="shared" ref="AP3979:AP4042" si="1134">C3979&amp;D3979</f>
        <v>44208DAY</v>
      </c>
    </row>
    <row r="3980" spans="1:42" x14ac:dyDescent="0.3">
      <c r="A3980" s="33">
        <v>1</v>
      </c>
      <c r="B3980" s="33"/>
      <c r="C3980" s="70">
        <v>44208</v>
      </c>
      <c r="D3980" s="71" t="s">
        <v>19</v>
      </c>
      <c r="E3980" s="70">
        <v>44208</v>
      </c>
      <c r="F3980" s="71">
        <v>5170469</v>
      </c>
      <c r="G3980" s="33" t="s">
        <v>20</v>
      </c>
      <c r="H3980" s="33" t="s">
        <v>21</v>
      </c>
      <c r="I3980" s="33" t="s">
        <v>123</v>
      </c>
      <c r="J3980" s="33" t="s">
        <v>46</v>
      </c>
      <c r="K3980" s="63" t="s">
        <v>67</v>
      </c>
      <c r="L3980" s="32" t="str">
        <f t="shared" si="1117"/>
        <v>FM260JD</v>
      </c>
      <c r="M3980" s="32" t="str">
        <f t="shared" si="1118"/>
        <v>BMJ III</v>
      </c>
      <c r="N3980" s="32" t="str">
        <f t="shared" si="1119"/>
        <v>10 RODA</v>
      </c>
      <c r="O3980" s="146">
        <v>0.3478472222222222</v>
      </c>
      <c r="P3980" s="65">
        <v>0.36336805555555557</v>
      </c>
      <c r="Q3980" s="65"/>
      <c r="R3980" s="66">
        <v>1</v>
      </c>
      <c r="S3980" s="66">
        <v>39100</v>
      </c>
      <c r="T3980" s="66">
        <v>14780</v>
      </c>
      <c r="U3980" s="67">
        <f t="shared" si="1129"/>
        <v>24.32</v>
      </c>
      <c r="V3980" s="66">
        <f t="shared" si="1120"/>
        <v>474094.08000000002</v>
      </c>
      <c r="W3980" s="66" t="str">
        <f t="shared" si="1121"/>
        <v>1 &gt; 4</v>
      </c>
      <c r="X3980" s="66">
        <f>A3980+SUMIFS(Presensi!F:F,Presensi!E:E,'Entry Data'!AP3980)</f>
        <v>1</v>
      </c>
      <c r="Y3980" s="66">
        <f>IFERROR(INDEX('Retasi Pricing'!F:F,MATCH('Entry Data'!AM3980,'Retasi Pricing'!E:E,0))*X3980,"")</f>
        <v>25000</v>
      </c>
      <c r="Z3980" s="62" t="s">
        <v>26</v>
      </c>
      <c r="AA3980" s="62" t="s">
        <v>27</v>
      </c>
      <c r="AB3980" s="32"/>
      <c r="AC3980" s="32" t="s">
        <v>188</v>
      </c>
      <c r="AD3980" s="32" t="str">
        <f t="shared" si="1122"/>
        <v/>
      </c>
      <c r="AF3980" s="5" t="str">
        <f t="shared" si="1123"/>
        <v>setianto44208</v>
      </c>
      <c r="AG3980" s="5" t="str">
        <f t="shared" si="1124"/>
        <v>BMJ 05444208UTARADAY</v>
      </c>
      <c r="AH3980" s="5" t="str">
        <f t="shared" si="1125"/>
        <v>setianto44208UTARADAY</v>
      </c>
      <c r="AI3980" s="5" t="str">
        <f t="shared" si="1126"/>
        <v>BMJ 05444208DAY</v>
      </c>
      <c r="AJ3980" s="5" t="str">
        <f t="shared" si="1127"/>
        <v>setianto44208DAY</v>
      </c>
      <c r="AK3980" s="5" t="str">
        <f t="shared" si="1128"/>
        <v>setiantoBMJ III</v>
      </c>
      <c r="AL3980" s="5" t="str">
        <f t="shared" si="1130"/>
        <v>1UTARA</v>
      </c>
      <c r="AM3980" s="5" t="str">
        <f t="shared" si="1131"/>
        <v>1 &gt; 4UTARA10 RODA</v>
      </c>
      <c r="AN3980" s="5" t="str">
        <f t="shared" si="1132"/>
        <v>setiantoBMJ III1 &gt; 4UTARA10 RODA</v>
      </c>
      <c r="AO3980" s="5" t="str">
        <f t="shared" si="1133"/>
        <v>setianto1 &gt; 4UTARA10 RODA</v>
      </c>
      <c r="AP3980" s="5" t="str">
        <f t="shared" si="1134"/>
        <v>44208DAY</v>
      </c>
    </row>
    <row r="3981" spans="1:42" x14ac:dyDescent="0.3">
      <c r="A3981" s="33">
        <v>1</v>
      </c>
      <c r="B3981" s="33"/>
      <c r="C3981" s="70">
        <v>44208</v>
      </c>
      <c r="D3981" s="71" t="s">
        <v>19</v>
      </c>
      <c r="E3981" s="70">
        <v>44208</v>
      </c>
      <c r="F3981" s="71">
        <v>5170545</v>
      </c>
      <c r="G3981" s="33" t="s">
        <v>20</v>
      </c>
      <c r="H3981" s="33" t="s">
        <v>21</v>
      </c>
      <c r="I3981" s="33" t="s">
        <v>123</v>
      </c>
      <c r="J3981" s="33" t="s">
        <v>23</v>
      </c>
      <c r="K3981" s="63" t="s">
        <v>67</v>
      </c>
      <c r="L3981" s="32" t="str">
        <f t="shared" si="1117"/>
        <v>FM260JD</v>
      </c>
      <c r="M3981" s="32" t="str">
        <f t="shared" si="1118"/>
        <v>BMJ III</v>
      </c>
      <c r="N3981" s="32" t="str">
        <f t="shared" si="1119"/>
        <v>10 RODA</v>
      </c>
      <c r="O3981" s="146">
        <v>0.41479166666666667</v>
      </c>
      <c r="P3981" s="65">
        <v>0.41479166666666667</v>
      </c>
      <c r="Q3981" s="65"/>
      <c r="R3981" s="66">
        <v>2</v>
      </c>
      <c r="S3981" s="66">
        <v>38500</v>
      </c>
      <c r="T3981" s="66">
        <v>14780</v>
      </c>
      <c r="U3981" s="67">
        <f t="shared" si="1129"/>
        <v>23.72</v>
      </c>
      <c r="V3981" s="66">
        <f t="shared" si="1120"/>
        <v>462397.68</v>
      </c>
      <c r="W3981" s="66" t="str">
        <f t="shared" si="1121"/>
        <v>1 &gt; 4</v>
      </c>
      <c r="X3981" s="66">
        <f>A3981+SUMIFS(Presensi!F:F,Presensi!E:E,'Entry Data'!AP3981)</f>
        <v>1</v>
      </c>
      <c r="Y3981" s="66">
        <f>IFERROR(INDEX('Retasi Pricing'!F:F,MATCH('Entry Data'!AM3981,'Retasi Pricing'!E:E,0))*X3981,"")</f>
        <v>25000</v>
      </c>
      <c r="Z3981" s="62" t="s">
        <v>26</v>
      </c>
      <c r="AA3981" s="62" t="s">
        <v>27</v>
      </c>
      <c r="AB3981" s="32"/>
      <c r="AC3981" s="32" t="s">
        <v>188</v>
      </c>
      <c r="AD3981" s="32" t="str">
        <f t="shared" si="1122"/>
        <v/>
      </c>
      <c r="AF3981" s="5" t="str">
        <f t="shared" si="1123"/>
        <v>setianto44208</v>
      </c>
      <c r="AG3981" s="5" t="str">
        <f t="shared" si="1124"/>
        <v>BMJ 05444208UTARADAY</v>
      </c>
      <c r="AH3981" s="5" t="str">
        <f t="shared" si="1125"/>
        <v>setianto44208UTARADAY</v>
      </c>
      <c r="AI3981" s="5" t="str">
        <f t="shared" si="1126"/>
        <v>BMJ 05444208DAY</v>
      </c>
      <c r="AJ3981" s="5" t="str">
        <f t="shared" si="1127"/>
        <v>setianto44208DAY</v>
      </c>
      <c r="AK3981" s="5" t="str">
        <f t="shared" si="1128"/>
        <v>setiantoBMJ III</v>
      </c>
      <c r="AL3981" s="5" t="str">
        <f t="shared" si="1130"/>
        <v>2UTARA</v>
      </c>
      <c r="AM3981" s="5" t="str">
        <f t="shared" si="1131"/>
        <v>1 &gt; 4UTARA10 RODA</v>
      </c>
      <c r="AN3981" s="5" t="str">
        <f t="shared" si="1132"/>
        <v>setiantoBMJ III1 &gt; 4UTARA10 RODA</v>
      </c>
      <c r="AO3981" s="5" t="str">
        <f t="shared" si="1133"/>
        <v>setianto1 &gt; 4UTARA10 RODA</v>
      </c>
      <c r="AP3981" s="5" t="str">
        <f t="shared" si="1134"/>
        <v>44208DAY</v>
      </c>
    </row>
    <row r="3982" spans="1:42" x14ac:dyDescent="0.3">
      <c r="A3982" s="33">
        <v>1</v>
      </c>
      <c r="B3982" s="33"/>
      <c r="C3982" s="70">
        <v>44208</v>
      </c>
      <c r="D3982" s="71" t="s">
        <v>19</v>
      </c>
      <c r="E3982" s="70">
        <v>44208</v>
      </c>
      <c r="F3982" s="71">
        <v>5170603</v>
      </c>
      <c r="G3982" s="33" t="s">
        <v>20</v>
      </c>
      <c r="H3982" s="33" t="s">
        <v>21</v>
      </c>
      <c r="I3982" s="33" t="s">
        <v>123</v>
      </c>
      <c r="J3982" s="33" t="s">
        <v>23</v>
      </c>
      <c r="K3982" s="63" t="s">
        <v>67</v>
      </c>
      <c r="L3982" s="32" t="str">
        <f t="shared" si="1117"/>
        <v>FM260JD</v>
      </c>
      <c r="M3982" s="32" t="str">
        <f t="shared" si="1118"/>
        <v>BMJ III</v>
      </c>
      <c r="N3982" s="32" t="str">
        <f t="shared" si="1119"/>
        <v>10 RODA</v>
      </c>
      <c r="O3982" s="146">
        <v>0.46876157407407404</v>
      </c>
      <c r="P3982" s="65">
        <v>0.46876157407407404</v>
      </c>
      <c r="Q3982" s="65"/>
      <c r="R3982" s="66">
        <v>3</v>
      </c>
      <c r="S3982" s="66">
        <v>39560</v>
      </c>
      <c r="T3982" s="66">
        <v>14780</v>
      </c>
      <c r="U3982" s="67">
        <f t="shared" si="1129"/>
        <v>24.78</v>
      </c>
      <c r="V3982" s="66">
        <f t="shared" si="1120"/>
        <v>483061.32</v>
      </c>
      <c r="W3982" s="66" t="str">
        <f t="shared" si="1121"/>
        <v>1 &gt; 4</v>
      </c>
      <c r="X3982" s="66">
        <f>A3982+SUMIFS(Presensi!F:F,Presensi!E:E,'Entry Data'!AP3982)</f>
        <v>1</v>
      </c>
      <c r="Y3982" s="66">
        <f>IFERROR(INDEX('Retasi Pricing'!F:F,MATCH('Entry Data'!AM3982,'Retasi Pricing'!E:E,0))*X3982,"")</f>
        <v>25000</v>
      </c>
      <c r="Z3982" s="62" t="s">
        <v>26</v>
      </c>
      <c r="AA3982" s="62" t="s">
        <v>27</v>
      </c>
      <c r="AB3982" s="32"/>
      <c r="AC3982" s="32" t="s">
        <v>188</v>
      </c>
      <c r="AD3982" s="32" t="str">
        <f t="shared" si="1122"/>
        <v/>
      </c>
      <c r="AF3982" s="5" t="str">
        <f t="shared" si="1123"/>
        <v>setianto44208</v>
      </c>
      <c r="AG3982" s="5" t="str">
        <f t="shared" si="1124"/>
        <v>BMJ 05444208UTARADAY</v>
      </c>
      <c r="AH3982" s="5" t="str">
        <f t="shared" si="1125"/>
        <v>setianto44208UTARADAY</v>
      </c>
      <c r="AI3982" s="5" t="str">
        <f t="shared" si="1126"/>
        <v>BMJ 05444208DAY</v>
      </c>
      <c r="AJ3982" s="5" t="str">
        <f t="shared" si="1127"/>
        <v>setianto44208DAY</v>
      </c>
      <c r="AK3982" s="5" t="str">
        <f t="shared" si="1128"/>
        <v>setiantoBMJ III</v>
      </c>
      <c r="AL3982" s="5" t="str">
        <f t="shared" si="1130"/>
        <v>3UTARA</v>
      </c>
      <c r="AM3982" s="5" t="str">
        <f t="shared" si="1131"/>
        <v>1 &gt; 4UTARA10 RODA</v>
      </c>
      <c r="AN3982" s="5" t="str">
        <f t="shared" si="1132"/>
        <v>setiantoBMJ III1 &gt; 4UTARA10 RODA</v>
      </c>
      <c r="AO3982" s="5" t="str">
        <f t="shared" si="1133"/>
        <v>setianto1 &gt; 4UTARA10 RODA</v>
      </c>
      <c r="AP3982" s="5" t="str">
        <f t="shared" si="1134"/>
        <v>44208DAY</v>
      </c>
    </row>
    <row r="3983" spans="1:42" x14ac:dyDescent="0.3">
      <c r="A3983" s="33">
        <v>1</v>
      </c>
      <c r="B3983" s="33"/>
      <c r="C3983" s="70">
        <v>44208</v>
      </c>
      <c r="D3983" s="71" t="s">
        <v>19</v>
      </c>
      <c r="E3983" s="70">
        <v>44208</v>
      </c>
      <c r="F3983" s="71">
        <v>5170665</v>
      </c>
      <c r="G3983" s="33" t="s">
        <v>20</v>
      </c>
      <c r="H3983" s="33" t="s">
        <v>21</v>
      </c>
      <c r="I3983" s="33" t="s">
        <v>51</v>
      </c>
      <c r="J3983" s="33" t="s">
        <v>46</v>
      </c>
      <c r="K3983" s="63" t="s">
        <v>67</v>
      </c>
      <c r="L3983" s="32" t="str">
        <f t="shared" si="1117"/>
        <v>FM260JD</v>
      </c>
      <c r="M3983" s="32" t="str">
        <f t="shared" si="1118"/>
        <v>BMJ III</v>
      </c>
      <c r="N3983" s="32" t="str">
        <f t="shared" si="1119"/>
        <v>10 RODA</v>
      </c>
      <c r="O3983" s="146">
        <v>0.52331018518518524</v>
      </c>
      <c r="P3983" s="65">
        <v>0.52331018518518524</v>
      </c>
      <c r="Q3983" s="65"/>
      <c r="R3983" s="66">
        <v>4</v>
      </c>
      <c r="S3983" s="66">
        <v>39020</v>
      </c>
      <c r="T3983" s="66">
        <v>14780</v>
      </c>
      <c r="U3983" s="67">
        <f t="shared" si="1129"/>
        <v>24.24</v>
      </c>
      <c r="V3983" s="66">
        <f t="shared" si="1120"/>
        <v>472534.55999999994</v>
      </c>
      <c r="W3983" s="66" t="str">
        <f t="shared" si="1121"/>
        <v>1 &gt; 4</v>
      </c>
      <c r="X3983" s="66">
        <f>A3983+SUMIFS(Presensi!F:F,Presensi!E:E,'Entry Data'!AP3983)</f>
        <v>1</v>
      </c>
      <c r="Y3983" s="66">
        <f>IFERROR(INDEX('Retasi Pricing'!F:F,MATCH('Entry Data'!AM3983,'Retasi Pricing'!E:E,0))*X3983,"")</f>
        <v>25000</v>
      </c>
      <c r="Z3983" s="62" t="s">
        <v>26</v>
      </c>
      <c r="AA3983" s="62" t="s">
        <v>27</v>
      </c>
      <c r="AB3983" s="32"/>
      <c r="AC3983" s="32" t="s">
        <v>188</v>
      </c>
      <c r="AD3983" s="32" t="str">
        <f t="shared" si="1122"/>
        <v/>
      </c>
      <c r="AF3983" s="5" t="str">
        <f t="shared" si="1123"/>
        <v>setianto44208</v>
      </c>
      <c r="AG3983" s="5" t="str">
        <f t="shared" si="1124"/>
        <v>BMJ 05444208UTARADAY</v>
      </c>
      <c r="AH3983" s="5" t="str">
        <f t="shared" si="1125"/>
        <v>setianto44208UTARADAY</v>
      </c>
      <c r="AI3983" s="5" t="str">
        <f t="shared" si="1126"/>
        <v>BMJ 05444208DAY</v>
      </c>
      <c r="AJ3983" s="5" t="str">
        <f t="shared" si="1127"/>
        <v>setianto44208DAY</v>
      </c>
      <c r="AK3983" s="5" t="str">
        <f t="shared" si="1128"/>
        <v>setiantoBMJ III</v>
      </c>
      <c r="AL3983" s="5" t="str">
        <f t="shared" si="1130"/>
        <v>4UTARA</v>
      </c>
      <c r="AM3983" s="5" t="str">
        <f t="shared" si="1131"/>
        <v>1 &gt; 4UTARA10 RODA</v>
      </c>
      <c r="AN3983" s="5" t="str">
        <f t="shared" si="1132"/>
        <v>setiantoBMJ III1 &gt; 4UTARA10 RODA</v>
      </c>
      <c r="AO3983" s="5" t="str">
        <f t="shared" si="1133"/>
        <v>setianto1 &gt; 4UTARA10 RODA</v>
      </c>
      <c r="AP3983" s="5" t="str">
        <f t="shared" si="1134"/>
        <v>44208DAY</v>
      </c>
    </row>
    <row r="3984" spans="1:42" x14ac:dyDescent="0.3">
      <c r="A3984" s="33">
        <v>1</v>
      </c>
      <c r="B3984" s="33"/>
      <c r="C3984" s="70">
        <v>44208</v>
      </c>
      <c r="D3984" s="71" t="s">
        <v>19</v>
      </c>
      <c r="E3984" s="70">
        <v>44208</v>
      </c>
      <c r="F3984" s="71">
        <v>5170726</v>
      </c>
      <c r="G3984" s="33" t="s">
        <v>20</v>
      </c>
      <c r="H3984" s="33" t="s">
        <v>21</v>
      </c>
      <c r="I3984" s="33" t="s">
        <v>123</v>
      </c>
      <c r="J3984" s="33" t="s">
        <v>23</v>
      </c>
      <c r="K3984" s="63" t="s">
        <v>67</v>
      </c>
      <c r="L3984" s="32" t="str">
        <f t="shared" si="1117"/>
        <v>FM260JD</v>
      </c>
      <c r="M3984" s="32" t="str">
        <f t="shared" si="1118"/>
        <v>BMJ III</v>
      </c>
      <c r="N3984" s="32" t="str">
        <f t="shared" si="1119"/>
        <v>10 RODA</v>
      </c>
      <c r="O3984" s="146">
        <v>0.58334490740740741</v>
      </c>
      <c r="P3984" s="65">
        <v>0.58334490740740741</v>
      </c>
      <c r="Q3984" s="65"/>
      <c r="R3984" s="66">
        <v>5</v>
      </c>
      <c r="S3984" s="66">
        <v>39700</v>
      </c>
      <c r="T3984" s="66">
        <v>14780</v>
      </c>
      <c r="U3984" s="67">
        <f t="shared" si="1129"/>
        <v>24.92</v>
      </c>
      <c r="V3984" s="66">
        <f t="shared" si="1120"/>
        <v>485790.48000000004</v>
      </c>
      <c r="W3984" s="66" t="str">
        <f t="shared" si="1121"/>
        <v>&gt; 5</v>
      </c>
      <c r="X3984" s="66">
        <f>A3984+SUMIFS(Presensi!F:F,Presensi!E:E,'Entry Data'!AP3984)</f>
        <v>1</v>
      </c>
      <c r="Y3984" s="66">
        <f>IFERROR(INDEX('Retasi Pricing'!F:F,MATCH('Entry Data'!AM3984,'Retasi Pricing'!E:E,0))*X3984,"")</f>
        <v>27650</v>
      </c>
      <c r="Z3984" s="62" t="s">
        <v>26</v>
      </c>
      <c r="AA3984" s="62" t="s">
        <v>27</v>
      </c>
      <c r="AB3984" s="32"/>
      <c r="AC3984" s="32" t="s">
        <v>188</v>
      </c>
      <c r="AD3984" s="32" t="str">
        <f t="shared" si="1122"/>
        <v/>
      </c>
      <c r="AF3984" s="5" t="str">
        <f t="shared" si="1123"/>
        <v>setianto44208</v>
      </c>
      <c r="AG3984" s="5" t="str">
        <f t="shared" si="1124"/>
        <v>BMJ 05444208UTARADAY</v>
      </c>
      <c r="AH3984" s="5" t="str">
        <f t="shared" si="1125"/>
        <v>setianto44208UTARADAY</v>
      </c>
      <c r="AI3984" s="5" t="str">
        <f t="shared" si="1126"/>
        <v>BMJ 05444208DAY</v>
      </c>
      <c r="AJ3984" s="5" t="str">
        <f t="shared" si="1127"/>
        <v>setianto44208DAY</v>
      </c>
      <c r="AK3984" s="5" t="str">
        <f t="shared" si="1128"/>
        <v>setiantoBMJ III</v>
      </c>
      <c r="AL3984" s="5" t="str">
        <f t="shared" si="1130"/>
        <v>5UTARA</v>
      </c>
      <c r="AM3984" s="5" t="str">
        <f t="shared" si="1131"/>
        <v>&gt; 5UTARA10 RODA</v>
      </c>
      <c r="AN3984" s="5" t="str">
        <f t="shared" si="1132"/>
        <v>setiantoBMJ III&gt; 5UTARA10 RODA</v>
      </c>
      <c r="AO3984" s="5" t="str">
        <f t="shared" si="1133"/>
        <v>setianto&gt; 5UTARA10 RODA</v>
      </c>
      <c r="AP3984" s="5" t="str">
        <f t="shared" si="1134"/>
        <v>44208DAY</v>
      </c>
    </row>
    <row r="3985" spans="1:42" x14ac:dyDescent="0.3">
      <c r="A3985" s="33">
        <v>1</v>
      </c>
      <c r="B3985" s="33"/>
      <c r="C3985" s="70">
        <v>44208</v>
      </c>
      <c r="D3985" s="71" t="s">
        <v>19</v>
      </c>
      <c r="E3985" s="70">
        <v>44208</v>
      </c>
      <c r="F3985" s="71">
        <v>5170802</v>
      </c>
      <c r="G3985" s="33" t="s">
        <v>20</v>
      </c>
      <c r="H3985" s="33" t="s">
        <v>21</v>
      </c>
      <c r="I3985" s="33" t="s">
        <v>123</v>
      </c>
      <c r="J3985" s="33" t="s">
        <v>23</v>
      </c>
      <c r="K3985" s="63" t="s">
        <v>67</v>
      </c>
      <c r="L3985" s="32" t="str">
        <f t="shared" si="1117"/>
        <v>FM260JD</v>
      </c>
      <c r="M3985" s="32" t="str">
        <f t="shared" si="1118"/>
        <v>BMJ III</v>
      </c>
      <c r="N3985" s="32" t="str">
        <f t="shared" si="1119"/>
        <v>10 RODA</v>
      </c>
      <c r="O3985" s="146">
        <v>0.64802083333333338</v>
      </c>
      <c r="P3985" s="65">
        <v>0.64802083333333338</v>
      </c>
      <c r="Q3985" s="65"/>
      <c r="R3985" s="66">
        <v>6</v>
      </c>
      <c r="S3985" s="66">
        <v>40300</v>
      </c>
      <c r="T3985" s="66">
        <v>14780</v>
      </c>
      <c r="U3985" s="67">
        <f t="shared" si="1129"/>
        <v>25.52</v>
      </c>
      <c r="V3985" s="66">
        <f t="shared" si="1120"/>
        <v>497486.87999999995</v>
      </c>
      <c r="W3985" s="66" t="str">
        <f t="shared" si="1121"/>
        <v>&gt; 6</v>
      </c>
      <c r="X3985" s="66">
        <f>A3985+SUMIFS(Presensi!F:F,Presensi!E:E,'Entry Data'!AP3985)</f>
        <v>1</v>
      </c>
      <c r="Y3985" s="66">
        <f>IFERROR(INDEX('Retasi Pricing'!F:F,MATCH('Entry Data'!AM3985,'Retasi Pricing'!E:E,0))*X3985,"")</f>
        <v>30800</v>
      </c>
      <c r="Z3985" s="62" t="s">
        <v>26</v>
      </c>
      <c r="AA3985" s="62" t="s">
        <v>27</v>
      </c>
      <c r="AB3985" s="32"/>
      <c r="AC3985" s="32" t="s">
        <v>188</v>
      </c>
      <c r="AD3985" s="32" t="str">
        <f t="shared" si="1122"/>
        <v/>
      </c>
      <c r="AF3985" s="5" t="str">
        <f t="shared" si="1123"/>
        <v>setianto44208</v>
      </c>
      <c r="AG3985" s="5" t="str">
        <f t="shared" si="1124"/>
        <v>BMJ 05444208UTARADAY</v>
      </c>
      <c r="AH3985" s="5" t="str">
        <f t="shared" si="1125"/>
        <v>setianto44208UTARADAY</v>
      </c>
      <c r="AI3985" s="5" t="str">
        <f t="shared" si="1126"/>
        <v>BMJ 05444208DAY</v>
      </c>
      <c r="AJ3985" s="5" t="str">
        <f t="shared" si="1127"/>
        <v>setianto44208DAY</v>
      </c>
      <c r="AK3985" s="5" t="str">
        <f t="shared" si="1128"/>
        <v>setiantoBMJ III</v>
      </c>
      <c r="AL3985" s="5" t="str">
        <f t="shared" si="1130"/>
        <v>6UTARA</v>
      </c>
      <c r="AM3985" s="5" t="str">
        <f t="shared" si="1131"/>
        <v>&gt; 6UTARA10 RODA</v>
      </c>
      <c r="AN3985" s="5" t="str">
        <f t="shared" si="1132"/>
        <v>setiantoBMJ III&gt; 6UTARA10 RODA</v>
      </c>
      <c r="AO3985" s="5" t="str">
        <f t="shared" si="1133"/>
        <v>setianto&gt; 6UTARA10 RODA</v>
      </c>
      <c r="AP3985" s="5" t="str">
        <f t="shared" si="1134"/>
        <v>44208DAY</v>
      </c>
    </row>
    <row r="3986" spans="1:42" x14ac:dyDescent="0.3">
      <c r="A3986" s="33">
        <v>1</v>
      </c>
      <c r="B3986" s="33"/>
      <c r="C3986" s="70">
        <v>44208</v>
      </c>
      <c r="D3986" s="71" t="s">
        <v>19</v>
      </c>
      <c r="E3986" s="70">
        <v>44208</v>
      </c>
      <c r="F3986" s="71">
        <v>5170873</v>
      </c>
      <c r="G3986" s="33" t="s">
        <v>20</v>
      </c>
      <c r="H3986" s="33" t="s">
        <v>21</v>
      </c>
      <c r="I3986" s="33" t="s">
        <v>123</v>
      </c>
      <c r="J3986" s="33" t="s">
        <v>46</v>
      </c>
      <c r="K3986" s="63" t="s">
        <v>67</v>
      </c>
      <c r="L3986" s="32" t="str">
        <f t="shared" si="1117"/>
        <v>FM260JD</v>
      </c>
      <c r="M3986" s="32" t="str">
        <f t="shared" si="1118"/>
        <v>BMJ III</v>
      </c>
      <c r="N3986" s="32" t="str">
        <f t="shared" si="1119"/>
        <v>10 RODA</v>
      </c>
      <c r="O3986" s="146">
        <v>0.7059375</v>
      </c>
      <c r="P3986" s="65">
        <v>0.7059375</v>
      </c>
      <c r="Q3986" s="65"/>
      <c r="R3986" s="66">
        <v>7</v>
      </c>
      <c r="S3986" s="66">
        <v>39800</v>
      </c>
      <c r="T3986" s="66">
        <v>14780</v>
      </c>
      <c r="U3986" s="67">
        <f t="shared" si="1129"/>
        <v>25.02</v>
      </c>
      <c r="V3986" s="66">
        <f t="shared" si="1120"/>
        <v>487739.87999999995</v>
      </c>
      <c r="W3986" s="66" t="str">
        <f t="shared" si="1121"/>
        <v>7 &gt;</v>
      </c>
      <c r="X3986" s="66">
        <f>A3986+SUMIFS(Presensi!F:F,Presensi!E:E,'Entry Data'!AP3986)</f>
        <v>1</v>
      </c>
      <c r="Y3986" s="66">
        <f>IFERROR(INDEX('Retasi Pricing'!F:F,MATCH('Entry Data'!AM3986,'Retasi Pricing'!E:E,0))*X3986,"")</f>
        <v>37750</v>
      </c>
      <c r="Z3986" s="62" t="s">
        <v>26</v>
      </c>
      <c r="AA3986" s="62" t="s">
        <v>27</v>
      </c>
      <c r="AB3986" s="32"/>
      <c r="AC3986" s="32" t="s">
        <v>188</v>
      </c>
      <c r="AD3986" s="32" t="str">
        <f t="shared" si="1122"/>
        <v/>
      </c>
      <c r="AF3986" s="5" t="str">
        <f t="shared" si="1123"/>
        <v>setianto44208</v>
      </c>
      <c r="AG3986" s="5" t="str">
        <f t="shared" si="1124"/>
        <v>BMJ 05444208UTARADAY</v>
      </c>
      <c r="AH3986" s="5" t="str">
        <f t="shared" si="1125"/>
        <v>setianto44208UTARADAY</v>
      </c>
      <c r="AI3986" s="5" t="str">
        <f t="shared" si="1126"/>
        <v>BMJ 05444208DAY</v>
      </c>
      <c r="AJ3986" s="5" t="str">
        <f t="shared" si="1127"/>
        <v>setianto44208DAY</v>
      </c>
      <c r="AK3986" s="5" t="str">
        <f t="shared" si="1128"/>
        <v>setiantoBMJ III</v>
      </c>
      <c r="AL3986" s="5" t="str">
        <f t="shared" si="1130"/>
        <v>7UTARA</v>
      </c>
      <c r="AM3986" s="5" t="str">
        <f t="shared" si="1131"/>
        <v>7 &gt;UTARA10 RODA</v>
      </c>
      <c r="AN3986" s="5" t="str">
        <f t="shared" si="1132"/>
        <v>setiantoBMJ III7 &gt;UTARA10 RODA</v>
      </c>
      <c r="AO3986" s="5" t="str">
        <f t="shared" si="1133"/>
        <v>setianto7 &gt;UTARA10 RODA</v>
      </c>
      <c r="AP3986" s="5" t="str">
        <f t="shared" si="1134"/>
        <v>44208DAY</v>
      </c>
    </row>
    <row r="3987" spans="1:42" x14ac:dyDescent="0.3">
      <c r="A3987" s="33">
        <v>1</v>
      </c>
      <c r="B3987" s="33"/>
      <c r="C3987" s="70">
        <v>44208</v>
      </c>
      <c r="D3987" s="71" t="s">
        <v>19</v>
      </c>
      <c r="E3987" s="70">
        <v>44208</v>
      </c>
      <c r="F3987" s="71">
        <v>5170476</v>
      </c>
      <c r="G3987" s="33" t="s">
        <v>20</v>
      </c>
      <c r="H3987" s="33" t="s">
        <v>21</v>
      </c>
      <c r="I3987" s="33" t="s">
        <v>51</v>
      </c>
      <c r="J3987" s="33" t="s">
        <v>46</v>
      </c>
      <c r="K3987" s="63" t="s">
        <v>69</v>
      </c>
      <c r="L3987" s="32" t="str">
        <f t="shared" si="1117"/>
        <v>FM260JD</v>
      </c>
      <c r="M3987" s="32" t="str">
        <f t="shared" si="1118"/>
        <v>BMJ III</v>
      </c>
      <c r="N3987" s="32" t="str">
        <f t="shared" si="1119"/>
        <v>10 RODA</v>
      </c>
      <c r="O3987" s="146">
        <v>0.35320601851851857</v>
      </c>
      <c r="P3987" s="65">
        <v>0.3591435185185185</v>
      </c>
      <c r="Q3987" s="65"/>
      <c r="R3987" s="66">
        <v>1</v>
      </c>
      <c r="S3987" s="66">
        <v>39840</v>
      </c>
      <c r="T3987" s="66">
        <v>14720</v>
      </c>
      <c r="U3987" s="67">
        <f t="shared" si="1129"/>
        <v>25.12</v>
      </c>
      <c r="V3987" s="66">
        <f t="shared" si="1120"/>
        <v>489689.27999999997</v>
      </c>
      <c r="W3987" s="66" t="str">
        <f t="shared" si="1121"/>
        <v>1 &gt; 4</v>
      </c>
      <c r="X3987" s="66">
        <f>A3987+SUMIFS(Presensi!F:F,Presensi!E:E,'Entry Data'!AP3987)</f>
        <v>1</v>
      </c>
      <c r="Y3987" s="66">
        <f>IFERROR(INDEX('Retasi Pricing'!F:F,MATCH('Entry Data'!AM3987,'Retasi Pricing'!E:E,0))*X3987,"")</f>
        <v>25000</v>
      </c>
      <c r="Z3987" s="62" t="s">
        <v>26</v>
      </c>
      <c r="AA3987" s="62" t="s">
        <v>27</v>
      </c>
      <c r="AB3987" s="32"/>
      <c r="AC3987" s="32" t="s">
        <v>128</v>
      </c>
      <c r="AD3987" s="32" t="str">
        <f t="shared" si="1122"/>
        <v/>
      </c>
      <c r="AF3987" s="5" t="str">
        <f t="shared" si="1123"/>
        <v>jafar44208</v>
      </c>
      <c r="AG3987" s="5" t="str">
        <f t="shared" si="1124"/>
        <v>BMJ 05544208UTARADAY</v>
      </c>
      <c r="AH3987" s="5" t="str">
        <f t="shared" si="1125"/>
        <v>jafar44208UTARADAY</v>
      </c>
      <c r="AI3987" s="5" t="str">
        <f t="shared" si="1126"/>
        <v>BMJ 05544208DAY</v>
      </c>
      <c r="AJ3987" s="5" t="str">
        <f t="shared" si="1127"/>
        <v>jafar44208DAY</v>
      </c>
      <c r="AK3987" s="5" t="str">
        <f t="shared" si="1128"/>
        <v>jafarBMJ III</v>
      </c>
      <c r="AL3987" s="5" t="str">
        <f t="shared" si="1130"/>
        <v>1UTARA</v>
      </c>
      <c r="AM3987" s="5" t="str">
        <f t="shared" si="1131"/>
        <v>1 &gt; 4UTARA10 RODA</v>
      </c>
      <c r="AN3987" s="5" t="str">
        <f t="shared" si="1132"/>
        <v>jafarBMJ III1 &gt; 4UTARA10 RODA</v>
      </c>
      <c r="AO3987" s="5" t="str">
        <f t="shared" si="1133"/>
        <v>jafar1 &gt; 4UTARA10 RODA</v>
      </c>
      <c r="AP3987" s="5" t="str">
        <f t="shared" si="1134"/>
        <v>44208DAY</v>
      </c>
    </row>
    <row r="3988" spans="1:42" x14ac:dyDescent="0.3">
      <c r="A3988" s="33">
        <v>1</v>
      </c>
      <c r="B3988" s="33"/>
      <c r="C3988" s="70">
        <v>44208</v>
      </c>
      <c r="D3988" s="71" t="s">
        <v>19</v>
      </c>
      <c r="E3988" s="70">
        <v>44208</v>
      </c>
      <c r="F3988" s="71">
        <v>5170576</v>
      </c>
      <c r="G3988" s="33" t="s">
        <v>20</v>
      </c>
      <c r="H3988" s="33" t="s">
        <v>21</v>
      </c>
      <c r="I3988" s="33" t="s">
        <v>51</v>
      </c>
      <c r="J3988" s="33" t="s">
        <v>46</v>
      </c>
      <c r="K3988" s="63" t="s">
        <v>69</v>
      </c>
      <c r="L3988" s="32" t="str">
        <f t="shared" si="1117"/>
        <v>FM260JD</v>
      </c>
      <c r="M3988" s="32" t="str">
        <f t="shared" si="1118"/>
        <v>BMJ III</v>
      </c>
      <c r="N3988" s="32" t="str">
        <f t="shared" si="1119"/>
        <v>10 RODA</v>
      </c>
      <c r="O3988" s="146">
        <v>0.44618055555555558</v>
      </c>
      <c r="P3988" s="65">
        <v>0.44618055555555558</v>
      </c>
      <c r="Q3988" s="65"/>
      <c r="R3988" s="66">
        <v>1</v>
      </c>
      <c r="S3988" s="66">
        <v>38860</v>
      </c>
      <c r="T3988" s="66">
        <v>14720</v>
      </c>
      <c r="U3988" s="67">
        <f t="shared" si="1129"/>
        <v>24.14</v>
      </c>
      <c r="V3988" s="66">
        <f t="shared" si="1120"/>
        <v>470585.16000000003</v>
      </c>
      <c r="W3988" s="66" t="str">
        <f t="shared" si="1121"/>
        <v>1 &gt; 4</v>
      </c>
      <c r="X3988" s="66">
        <f>A3988+SUMIFS(Presensi!F:F,Presensi!E:E,'Entry Data'!AP3988)</f>
        <v>1</v>
      </c>
      <c r="Y3988" s="66">
        <f>IFERROR(INDEX('Retasi Pricing'!F:F,MATCH('Entry Data'!AM3988,'Retasi Pricing'!E:E,0))*X3988,"")</f>
        <v>25000</v>
      </c>
      <c r="Z3988" s="62" t="s">
        <v>26</v>
      </c>
      <c r="AA3988" s="62" t="s">
        <v>27</v>
      </c>
      <c r="AB3988" s="32"/>
      <c r="AC3988" s="32" t="s">
        <v>201</v>
      </c>
      <c r="AD3988" s="32" t="str">
        <f t="shared" si="1122"/>
        <v/>
      </c>
      <c r="AF3988" s="5" t="str">
        <f t="shared" si="1123"/>
        <v>arman44208</v>
      </c>
      <c r="AG3988" s="5" t="str">
        <f t="shared" si="1124"/>
        <v>BMJ 05544208UTARADAY</v>
      </c>
      <c r="AH3988" s="5" t="str">
        <f t="shared" si="1125"/>
        <v>arman44208UTARADAY</v>
      </c>
      <c r="AI3988" s="5" t="str">
        <f t="shared" si="1126"/>
        <v>BMJ 05544208DAY</v>
      </c>
      <c r="AJ3988" s="5" t="str">
        <f t="shared" si="1127"/>
        <v>arman44208DAY</v>
      </c>
      <c r="AK3988" s="5" t="str">
        <f t="shared" si="1128"/>
        <v>armanBMJ III</v>
      </c>
      <c r="AL3988" s="5" t="str">
        <f t="shared" si="1130"/>
        <v>1UTARA</v>
      </c>
      <c r="AM3988" s="5" t="str">
        <f t="shared" si="1131"/>
        <v>1 &gt; 4UTARA10 RODA</v>
      </c>
      <c r="AN3988" s="5" t="str">
        <f t="shared" si="1132"/>
        <v>armanBMJ III1 &gt; 4UTARA10 RODA</v>
      </c>
      <c r="AO3988" s="5" t="str">
        <f t="shared" si="1133"/>
        <v>arman1 &gt; 4UTARA10 RODA</v>
      </c>
      <c r="AP3988" s="5" t="str">
        <f t="shared" si="1134"/>
        <v>44208DAY</v>
      </c>
    </row>
    <row r="3989" spans="1:42" x14ac:dyDescent="0.3">
      <c r="A3989" s="33">
        <v>1</v>
      </c>
      <c r="B3989" s="33"/>
      <c r="C3989" s="70">
        <v>44208</v>
      </c>
      <c r="D3989" s="71" t="s">
        <v>19</v>
      </c>
      <c r="E3989" s="70">
        <v>44208</v>
      </c>
      <c r="F3989" s="71">
        <v>5170640</v>
      </c>
      <c r="G3989" s="33" t="s">
        <v>20</v>
      </c>
      <c r="H3989" s="33" t="s">
        <v>21</v>
      </c>
      <c r="I3989" s="33" t="s">
        <v>123</v>
      </c>
      <c r="J3989" s="33" t="s">
        <v>23</v>
      </c>
      <c r="K3989" s="63" t="s">
        <v>69</v>
      </c>
      <c r="L3989" s="32" t="str">
        <f t="shared" si="1117"/>
        <v>FM260JD</v>
      </c>
      <c r="M3989" s="32" t="str">
        <f t="shared" si="1118"/>
        <v>BMJ III</v>
      </c>
      <c r="N3989" s="32" t="str">
        <f t="shared" si="1119"/>
        <v>10 RODA</v>
      </c>
      <c r="O3989" s="146">
        <v>0.50449074074074074</v>
      </c>
      <c r="P3989" s="65">
        <v>0.50449074074074074</v>
      </c>
      <c r="Q3989" s="65"/>
      <c r="R3989" s="66">
        <v>2</v>
      </c>
      <c r="S3989" s="66">
        <v>38840</v>
      </c>
      <c r="T3989" s="66">
        <v>14720</v>
      </c>
      <c r="U3989" s="67">
        <f t="shared" si="1129"/>
        <v>24.12</v>
      </c>
      <c r="V3989" s="66">
        <f t="shared" si="1120"/>
        <v>470195.27999999997</v>
      </c>
      <c r="W3989" s="66" t="str">
        <f t="shared" si="1121"/>
        <v>1 &gt; 4</v>
      </c>
      <c r="X3989" s="66">
        <f>A3989+SUMIFS(Presensi!F:F,Presensi!E:E,'Entry Data'!AP3989)</f>
        <v>1</v>
      </c>
      <c r="Y3989" s="66">
        <f>IFERROR(INDEX('Retasi Pricing'!F:F,MATCH('Entry Data'!AM3989,'Retasi Pricing'!E:E,0))*X3989,"")</f>
        <v>25000</v>
      </c>
      <c r="Z3989" s="62" t="s">
        <v>26</v>
      </c>
      <c r="AA3989" s="62" t="s">
        <v>27</v>
      </c>
      <c r="AB3989" s="32"/>
      <c r="AC3989" s="32" t="s">
        <v>201</v>
      </c>
      <c r="AD3989" s="32" t="str">
        <f t="shared" si="1122"/>
        <v/>
      </c>
      <c r="AF3989" s="5" t="str">
        <f t="shared" si="1123"/>
        <v>arman44208</v>
      </c>
      <c r="AG3989" s="5" t="str">
        <f t="shared" si="1124"/>
        <v>BMJ 05544208UTARADAY</v>
      </c>
      <c r="AH3989" s="5" t="str">
        <f t="shared" si="1125"/>
        <v>arman44208UTARADAY</v>
      </c>
      <c r="AI3989" s="5" t="str">
        <f t="shared" si="1126"/>
        <v>BMJ 05544208DAY</v>
      </c>
      <c r="AJ3989" s="5" t="str">
        <f t="shared" si="1127"/>
        <v>arman44208DAY</v>
      </c>
      <c r="AK3989" s="5" t="str">
        <f t="shared" si="1128"/>
        <v>armanBMJ III</v>
      </c>
      <c r="AL3989" s="5" t="str">
        <f t="shared" si="1130"/>
        <v>2UTARA</v>
      </c>
      <c r="AM3989" s="5" t="str">
        <f t="shared" si="1131"/>
        <v>1 &gt; 4UTARA10 RODA</v>
      </c>
      <c r="AN3989" s="5" t="str">
        <f t="shared" si="1132"/>
        <v>armanBMJ III1 &gt; 4UTARA10 RODA</v>
      </c>
      <c r="AO3989" s="5" t="str">
        <f t="shared" si="1133"/>
        <v>arman1 &gt; 4UTARA10 RODA</v>
      </c>
      <c r="AP3989" s="5" t="str">
        <f t="shared" si="1134"/>
        <v>44208DAY</v>
      </c>
    </row>
    <row r="3990" spans="1:42" x14ac:dyDescent="0.3">
      <c r="A3990" s="33">
        <v>1</v>
      </c>
      <c r="B3990" s="33"/>
      <c r="C3990" s="70">
        <v>44208</v>
      </c>
      <c r="D3990" s="71" t="s">
        <v>19</v>
      </c>
      <c r="E3990" s="70">
        <v>44208</v>
      </c>
      <c r="F3990" s="71">
        <v>5170706</v>
      </c>
      <c r="G3990" s="33" t="s">
        <v>20</v>
      </c>
      <c r="H3990" s="33" t="s">
        <v>21</v>
      </c>
      <c r="I3990" s="33" t="s">
        <v>123</v>
      </c>
      <c r="J3990" s="33" t="s">
        <v>23</v>
      </c>
      <c r="K3990" s="63" t="s">
        <v>69</v>
      </c>
      <c r="L3990" s="32" t="str">
        <f t="shared" si="1117"/>
        <v>FM260JD</v>
      </c>
      <c r="M3990" s="32" t="str">
        <f t="shared" si="1118"/>
        <v>BMJ III</v>
      </c>
      <c r="N3990" s="32" t="str">
        <f t="shared" si="1119"/>
        <v>10 RODA</v>
      </c>
      <c r="O3990" s="146">
        <v>0.56146990740740743</v>
      </c>
      <c r="P3990" s="65">
        <v>0.56146990740740743</v>
      </c>
      <c r="Q3990" s="65"/>
      <c r="R3990" s="66">
        <v>3</v>
      </c>
      <c r="S3990" s="66">
        <v>39260</v>
      </c>
      <c r="T3990" s="66">
        <v>14720</v>
      </c>
      <c r="U3990" s="67">
        <f t="shared" si="1129"/>
        <v>24.54</v>
      </c>
      <c r="V3990" s="66">
        <f t="shared" si="1120"/>
        <v>478382.76</v>
      </c>
      <c r="W3990" s="66" t="str">
        <f t="shared" si="1121"/>
        <v>1 &gt; 4</v>
      </c>
      <c r="X3990" s="66">
        <f>A3990+SUMIFS(Presensi!F:F,Presensi!E:E,'Entry Data'!AP3990)</f>
        <v>1</v>
      </c>
      <c r="Y3990" s="66">
        <f>IFERROR(INDEX('Retasi Pricing'!F:F,MATCH('Entry Data'!AM3990,'Retasi Pricing'!E:E,0))*X3990,"")</f>
        <v>25000</v>
      </c>
      <c r="Z3990" s="62" t="s">
        <v>26</v>
      </c>
      <c r="AA3990" s="62" t="s">
        <v>27</v>
      </c>
      <c r="AB3990" s="32"/>
      <c r="AC3990" s="32" t="s">
        <v>201</v>
      </c>
      <c r="AD3990" s="32" t="str">
        <f t="shared" si="1122"/>
        <v/>
      </c>
      <c r="AF3990" s="5" t="str">
        <f t="shared" si="1123"/>
        <v>arman44208</v>
      </c>
      <c r="AG3990" s="5" t="str">
        <f t="shared" si="1124"/>
        <v>BMJ 05544208UTARADAY</v>
      </c>
      <c r="AH3990" s="5" t="str">
        <f t="shared" si="1125"/>
        <v>arman44208UTARADAY</v>
      </c>
      <c r="AI3990" s="5" t="str">
        <f t="shared" si="1126"/>
        <v>BMJ 05544208DAY</v>
      </c>
      <c r="AJ3990" s="5" t="str">
        <f t="shared" si="1127"/>
        <v>arman44208DAY</v>
      </c>
      <c r="AK3990" s="5" t="str">
        <f t="shared" si="1128"/>
        <v>armanBMJ III</v>
      </c>
      <c r="AL3990" s="5" t="str">
        <f t="shared" si="1130"/>
        <v>3UTARA</v>
      </c>
      <c r="AM3990" s="5" t="str">
        <f t="shared" si="1131"/>
        <v>1 &gt; 4UTARA10 RODA</v>
      </c>
      <c r="AN3990" s="5" t="str">
        <f t="shared" si="1132"/>
        <v>armanBMJ III1 &gt; 4UTARA10 RODA</v>
      </c>
      <c r="AO3990" s="5" t="str">
        <f t="shared" si="1133"/>
        <v>arman1 &gt; 4UTARA10 RODA</v>
      </c>
      <c r="AP3990" s="5" t="str">
        <f t="shared" si="1134"/>
        <v>44208DAY</v>
      </c>
    </row>
    <row r="3991" spans="1:42" x14ac:dyDescent="0.3">
      <c r="A3991" s="33">
        <v>1</v>
      </c>
      <c r="B3991" s="33"/>
      <c r="C3991" s="70">
        <v>44208</v>
      </c>
      <c r="D3991" s="71" t="s">
        <v>19</v>
      </c>
      <c r="E3991" s="70">
        <v>44208</v>
      </c>
      <c r="F3991" s="71">
        <v>5170772</v>
      </c>
      <c r="G3991" s="33" t="s">
        <v>20</v>
      </c>
      <c r="H3991" s="33" t="s">
        <v>21</v>
      </c>
      <c r="I3991" s="33" t="s">
        <v>123</v>
      </c>
      <c r="J3991" s="33" t="s">
        <v>23</v>
      </c>
      <c r="K3991" s="63" t="s">
        <v>69</v>
      </c>
      <c r="L3991" s="32" t="str">
        <f t="shared" si="1117"/>
        <v>FM260JD</v>
      </c>
      <c r="M3991" s="32" t="str">
        <f t="shared" si="1118"/>
        <v>BMJ III</v>
      </c>
      <c r="N3991" s="32" t="str">
        <f t="shared" si="1119"/>
        <v>10 RODA</v>
      </c>
      <c r="O3991" s="146">
        <v>0.62577546296296294</v>
      </c>
      <c r="P3991" s="65">
        <v>0.62577546296296294</v>
      </c>
      <c r="Q3991" s="65"/>
      <c r="R3991" s="66">
        <v>4</v>
      </c>
      <c r="S3991" s="66">
        <v>38920</v>
      </c>
      <c r="T3991" s="66">
        <v>14720</v>
      </c>
      <c r="U3991" s="67">
        <f t="shared" si="1129"/>
        <v>24.2</v>
      </c>
      <c r="V3991" s="66">
        <f t="shared" si="1120"/>
        <v>471754.79999999993</v>
      </c>
      <c r="W3991" s="66" t="str">
        <f t="shared" si="1121"/>
        <v>1 &gt; 4</v>
      </c>
      <c r="X3991" s="66">
        <f>A3991+SUMIFS(Presensi!F:F,Presensi!E:E,'Entry Data'!AP3991)</f>
        <v>1</v>
      </c>
      <c r="Y3991" s="66">
        <f>IFERROR(INDEX('Retasi Pricing'!F:F,MATCH('Entry Data'!AM3991,'Retasi Pricing'!E:E,0))*X3991,"")</f>
        <v>25000</v>
      </c>
      <c r="Z3991" s="62" t="s">
        <v>26</v>
      </c>
      <c r="AA3991" s="62" t="s">
        <v>27</v>
      </c>
      <c r="AB3991" s="32"/>
      <c r="AC3991" s="32" t="s">
        <v>201</v>
      </c>
      <c r="AD3991" s="32" t="str">
        <f t="shared" si="1122"/>
        <v/>
      </c>
      <c r="AF3991" s="5" t="str">
        <f t="shared" si="1123"/>
        <v>arman44208</v>
      </c>
      <c r="AG3991" s="5" t="str">
        <f t="shared" si="1124"/>
        <v>BMJ 05544208UTARADAY</v>
      </c>
      <c r="AH3991" s="5" t="str">
        <f t="shared" si="1125"/>
        <v>arman44208UTARADAY</v>
      </c>
      <c r="AI3991" s="5" t="str">
        <f t="shared" si="1126"/>
        <v>BMJ 05544208DAY</v>
      </c>
      <c r="AJ3991" s="5" t="str">
        <f t="shared" si="1127"/>
        <v>arman44208DAY</v>
      </c>
      <c r="AK3991" s="5" t="str">
        <f t="shared" si="1128"/>
        <v>armanBMJ III</v>
      </c>
      <c r="AL3991" s="5" t="str">
        <f t="shared" si="1130"/>
        <v>4UTARA</v>
      </c>
      <c r="AM3991" s="5" t="str">
        <f t="shared" si="1131"/>
        <v>1 &gt; 4UTARA10 RODA</v>
      </c>
      <c r="AN3991" s="5" t="str">
        <f t="shared" si="1132"/>
        <v>armanBMJ III1 &gt; 4UTARA10 RODA</v>
      </c>
      <c r="AO3991" s="5" t="str">
        <f t="shared" si="1133"/>
        <v>arman1 &gt; 4UTARA10 RODA</v>
      </c>
      <c r="AP3991" s="5" t="str">
        <f t="shared" si="1134"/>
        <v>44208DAY</v>
      </c>
    </row>
    <row r="3992" spans="1:42" x14ac:dyDescent="0.3">
      <c r="A3992" s="33">
        <v>1</v>
      </c>
      <c r="B3992" s="33"/>
      <c r="C3992" s="70">
        <v>44208</v>
      </c>
      <c r="D3992" s="71" t="s">
        <v>19</v>
      </c>
      <c r="E3992" s="70">
        <v>44208</v>
      </c>
      <c r="F3992" s="71">
        <v>5170850</v>
      </c>
      <c r="G3992" s="33" t="s">
        <v>20</v>
      </c>
      <c r="H3992" s="33" t="s">
        <v>21</v>
      </c>
      <c r="I3992" s="33" t="s">
        <v>123</v>
      </c>
      <c r="J3992" s="33" t="s">
        <v>23</v>
      </c>
      <c r="K3992" s="63" t="s">
        <v>69</v>
      </c>
      <c r="L3992" s="32" t="str">
        <f t="shared" si="1117"/>
        <v>FM260JD</v>
      </c>
      <c r="M3992" s="32" t="str">
        <f t="shared" si="1118"/>
        <v>BMJ III</v>
      </c>
      <c r="N3992" s="32" t="str">
        <f t="shared" si="1119"/>
        <v>10 RODA</v>
      </c>
      <c r="O3992" s="146">
        <v>0.68715277777777783</v>
      </c>
      <c r="P3992" s="65">
        <v>0.68715277777777783</v>
      </c>
      <c r="Q3992" s="65"/>
      <c r="R3992" s="66">
        <v>5</v>
      </c>
      <c r="S3992" s="66">
        <v>39920</v>
      </c>
      <c r="T3992" s="66">
        <v>14720</v>
      </c>
      <c r="U3992" s="67">
        <f t="shared" si="1129"/>
        <v>25.2</v>
      </c>
      <c r="V3992" s="66">
        <f t="shared" si="1120"/>
        <v>491248.79999999993</v>
      </c>
      <c r="W3992" s="66" t="str">
        <f t="shared" si="1121"/>
        <v>&gt; 5</v>
      </c>
      <c r="X3992" s="66">
        <f>A3992+SUMIFS(Presensi!F:F,Presensi!E:E,'Entry Data'!AP3992)</f>
        <v>1</v>
      </c>
      <c r="Y3992" s="66">
        <f>IFERROR(INDEX('Retasi Pricing'!F:F,MATCH('Entry Data'!AM3992,'Retasi Pricing'!E:E,0))*X3992,"")</f>
        <v>27650</v>
      </c>
      <c r="Z3992" s="62" t="s">
        <v>26</v>
      </c>
      <c r="AA3992" s="62" t="s">
        <v>27</v>
      </c>
      <c r="AB3992" s="32"/>
      <c r="AC3992" s="32" t="s">
        <v>201</v>
      </c>
      <c r="AD3992" s="32" t="str">
        <f t="shared" si="1122"/>
        <v/>
      </c>
      <c r="AF3992" s="5" t="str">
        <f t="shared" si="1123"/>
        <v>arman44208</v>
      </c>
      <c r="AG3992" s="5" t="str">
        <f t="shared" si="1124"/>
        <v>BMJ 05544208UTARADAY</v>
      </c>
      <c r="AH3992" s="5" t="str">
        <f t="shared" si="1125"/>
        <v>arman44208UTARADAY</v>
      </c>
      <c r="AI3992" s="5" t="str">
        <f t="shared" si="1126"/>
        <v>BMJ 05544208DAY</v>
      </c>
      <c r="AJ3992" s="5" t="str">
        <f t="shared" si="1127"/>
        <v>arman44208DAY</v>
      </c>
      <c r="AK3992" s="5" t="str">
        <f t="shared" si="1128"/>
        <v>armanBMJ III</v>
      </c>
      <c r="AL3992" s="5" t="str">
        <f t="shared" si="1130"/>
        <v>5UTARA</v>
      </c>
      <c r="AM3992" s="5" t="str">
        <f t="shared" si="1131"/>
        <v>&gt; 5UTARA10 RODA</v>
      </c>
      <c r="AN3992" s="5" t="str">
        <f t="shared" si="1132"/>
        <v>armanBMJ III&gt; 5UTARA10 RODA</v>
      </c>
      <c r="AO3992" s="5" t="str">
        <f t="shared" si="1133"/>
        <v>arman&gt; 5UTARA10 RODA</v>
      </c>
      <c r="AP3992" s="5" t="str">
        <f t="shared" si="1134"/>
        <v>44208DAY</v>
      </c>
    </row>
    <row r="3993" spans="1:42" x14ac:dyDescent="0.3">
      <c r="A3993" s="33">
        <v>1</v>
      </c>
      <c r="B3993" s="33"/>
      <c r="C3993" s="70">
        <v>44208</v>
      </c>
      <c r="D3993" s="71" t="s">
        <v>19</v>
      </c>
      <c r="E3993" s="70">
        <v>44208</v>
      </c>
      <c r="F3993" s="71">
        <v>5170913</v>
      </c>
      <c r="G3993" s="33" t="s">
        <v>20</v>
      </c>
      <c r="H3993" s="33" t="s">
        <v>21</v>
      </c>
      <c r="I3993" s="33" t="s">
        <v>45</v>
      </c>
      <c r="J3993" s="33" t="s">
        <v>46</v>
      </c>
      <c r="K3993" s="63" t="s">
        <v>69</v>
      </c>
      <c r="L3993" s="32" t="str">
        <f t="shared" si="1117"/>
        <v>FM260JD</v>
      </c>
      <c r="M3993" s="32" t="str">
        <f t="shared" si="1118"/>
        <v>BMJ III</v>
      </c>
      <c r="N3993" s="32" t="str">
        <f t="shared" si="1119"/>
        <v>10 RODA</v>
      </c>
      <c r="O3993" s="146">
        <v>0.74697916666666664</v>
      </c>
      <c r="P3993" s="65">
        <v>0.74697916666666664</v>
      </c>
      <c r="Q3993" s="65"/>
      <c r="R3993" s="66">
        <v>6</v>
      </c>
      <c r="S3993" s="66">
        <v>40240</v>
      </c>
      <c r="T3993" s="66">
        <v>14720</v>
      </c>
      <c r="U3993" s="67">
        <f t="shared" si="1129"/>
        <v>25.52</v>
      </c>
      <c r="V3993" s="66">
        <f t="shared" si="1120"/>
        <v>497486.87999999995</v>
      </c>
      <c r="W3993" s="66" t="str">
        <f t="shared" si="1121"/>
        <v>&gt; 6</v>
      </c>
      <c r="X3993" s="66">
        <f>A3993+SUMIFS(Presensi!F:F,Presensi!E:E,'Entry Data'!AP3993)</f>
        <v>1</v>
      </c>
      <c r="Y3993" s="66">
        <f>IFERROR(INDEX('Retasi Pricing'!F:F,MATCH('Entry Data'!AM3993,'Retasi Pricing'!E:E,0))*X3993,"")</f>
        <v>30800</v>
      </c>
      <c r="Z3993" s="62" t="s">
        <v>26</v>
      </c>
      <c r="AA3993" s="62" t="s">
        <v>27</v>
      </c>
      <c r="AB3993" s="32"/>
      <c r="AC3993" s="32" t="s">
        <v>201</v>
      </c>
      <c r="AD3993" s="32" t="str">
        <f t="shared" si="1122"/>
        <v/>
      </c>
      <c r="AF3993" s="5" t="str">
        <f t="shared" si="1123"/>
        <v>arman44208</v>
      </c>
      <c r="AG3993" s="5" t="str">
        <f t="shared" si="1124"/>
        <v>BMJ 05544208UTARADAY</v>
      </c>
      <c r="AH3993" s="5" t="str">
        <f t="shared" si="1125"/>
        <v>arman44208UTARADAY</v>
      </c>
      <c r="AI3993" s="5" t="str">
        <f t="shared" si="1126"/>
        <v>BMJ 05544208DAY</v>
      </c>
      <c r="AJ3993" s="5" t="str">
        <f t="shared" si="1127"/>
        <v>arman44208DAY</v>
      </c>
      <c r="AK3993" s="5" t="str">
        <f t="shared" si="1128"/>
        <v>armanBMJ III</v>
      </c>
      <c r="AL3993" s="5" t="str">
        <f t="shared" si="1130"/>
        <v>6UTARA</v>
      </c>
      <c r="AM3993" s="5" t="str">
        <f t="shared" si="1131"/>
        <v>&gt; 6UTARA10 RODA</v>
      </c>
      <c r="AN3993" s="5" t="str">
        <f t="shared" si="1132"/>
        <v>armanBMJ III&gt; 6UTARA10 RODA</v>
      </c>
      <c r="AO3993" s="5" t="str">
        <f t="shared" si="1133"/>
        <v>arman&gt; 6UTARA10 RODA</v>
      </c>
      <c r="AP3993" s="5" t="str">
        <f t="shared" si="1134"/>
        <v>44208DAY</v>
      </c>
    </row>
    <row r="3994" spans="1:42" x14ac:dyDescent="0.3">
      <c r="A3994" s="33">
        <v>1</v>
      </c>
      <c r="B3994" s="33"/>
      <c r="C3994" s="70">
        <v>44208</v>
      </c>
      <c r="D3994" s="71" t="s">
        <v>19</v>
      </c>
      <c r="E3994" s="70">
        <v>44208</v>
      </c>
      <c r="F3994" s="71">
        <v>5170460</v>
      </c>
      <c r="G3994" s="33" t="s">
        <v>20</v>
      </c>
      <c r="H3994" s="33" t="s">
        <v>21</v>
      </c>
      <c r="I3994" s="33" t="s">
        <v>51</v>
      </c>
      <c r="J3994" s="33" t="s">
        <v>46</v>
      </c>
      <c r="K3994" s="63" t="s">
        <v>71</v>
      </c>
      <c r="L3994" s="32" t="str">
        <f t="shared" si="1117"/>
        <v>FM260JD</v>
      </c>
      <c r="M3994" s="32" t="str">
        <f t="shared" si="1118"/>
        <v>BMJ III</v>
      </c>
      <c r="N3994" s="32" t="str">
        <f t="shared" si="1119"/>
        <v>10 RODA</v>
      </c>
      <c r="O3994" s="146">
        <v>0.34050925925925929</v>
      </c>
      <c r="P3994" s="65">
        <v>0.34682870370370367</v>
      </c>
      <c r="Q3994" s="65"/>
      <c r="R3994" s="66">
        <v>1</v>
      </c>
      <c r="S3994" s="66">
        <v>37220</v>
      </c>
      <c r="T3994" s="66">
        <v>14700</v>
      </c>
      <c r="U3994" s="67">
        <f t="shared" si="1129"/>
        <v>22.52</v>
      </c>
      <c r="V3994" s="66">
        <f t="shared" si="1120"/>
        <v>439004.88</v>
      </c>
      <c r="W3994" s="66" t="str">
        <f t="shared" si="1121"/>
        <v>1 &gt; 4</v>
      </c>
      <c r="X3994" s="66">
        <f>A3994+SUMIFS(Presensi!F:F,Presensi!E:E,'Entry Data'!AP3994)</f>
        <v>1</v>
      </c>
      <c r="Y3994" s="66">
        <f>IFERROR(INDEX('Retasi Pricing'!F:F,MATCH('Entry Data'!AM3994,'Retasi Pricing'!E:E,0))*X3994,"")</f>
        <v>25000</v>
      </c>
      <c r="Z3994" s="62" t="s">
        <v>26</v>
      </c>
      <c r="AA3994" s="62" t="s">
        <v>27</v>
      </c>
      <c r="AB3994" s="32"/>
      <c r="AC3994" s="32" t="s">
        <v>216</v>
      </c>
      <c r="AD3994" s="32" t="str">
        <f t="shared" si="1122"/>
        <v/>
      </c>
      <c r="AF3994" s="5" t="str">
        <f t="shared" si="1123"/>
        <v>ruslan44208</v>
      </c>
      <c r="AG3994" s="5" t="str">
        <f t="shared" si="1124"/>
        <v>BMJ 05644208UTARADAY</v>
      </c>
      <c r="AH3994" s="5" t="str">
        <f t="shared" si="1125"/>
        <v>ruslan44208UTARADAY</v>
      </c>
      <c r="AI3994" s="5" t="str">
        <f t="shared" si="1126"/>
        <v>BMJ 05644208DAY</v>
      </c>
      <c r="AJ3994" s="5" t="str">
        <f t="shared" si="1127"/>
        <v>ruslan44208DAY</v>
      </c>
      <c r="AK3994" s="5" t="str">
        <f t="shared" si="1128"/>
        <v>ruslanBMJ III</v>
      </c>
      <c r="AL3994" s="5" t="str">
        <f t="shared" si="1130"/>
        <v>1UTARA</v>
      </c>
      <c r="AM3994" s="5" t="str">
        <f t="shared" si="1131"/>
        <v>1 &gt; 4UTARA10 RODA</v>
      </c>
      <c r="AN3994" s="5" t="str">
        <f t="shared" si="1132"/>
        <v>ruslanBMJ III1 &gt; 4UTARA10 RODA</v>
      </c>
      <c r="AO3994" s="5" t="str">
        <f t="shared" si="1133"/>
        <v>ruslan1 &gt; 4UTARA10 RODA</v>
      </c>
      <c r="AP3994" s="5" t="str">
        <f t="shared" si="1134"/>
        <v>44208DAY</v>
      </c>
    </row>
    <row r="3995" spans="1:42" x14ac:dyDescent="0.3">
      <c r="A3995" s="33">
        <v>1</v>
      </c>
      <c r="B3995" s="33"/>
      <c r="C3995" s="70">
        <v>44208</v>
      </c>
      <c r="D3995" s="71" t="s">
        <v>19</v>
      </c>
      <c r="E3995" s="70">
        <v>44208</v>
      </c>
      <c r="F3995" s="71">
        <v>5170530</v>
      </c>
      <c r="G3995" s="33" t="s">
        <v>20</v>
      </c>
      <c r="H3995" s="33" t="s">
        <v>21</v>
      </c>
      <c r="I3995" s="33" t="s">
        <v>123</v>
      </c>
      <c r="J3995" s="33" t="s">
        <v>23</v>
      </c>
      <c r="K3995" s="63" t="s">
        <v>71</v>
      </c>
      <c r="L3995" s="32" t="str">
        <f t="shared" si="1117"/>
        <v>FM260JD</v>
      </c>
      <c r="M3995" s="32" t="str">
        <f t="shared" si="1118"/>
        <v>BMJ III</v>
      </c>
      <c r="N3995" s="32" t="str">
        <f t="shared" si="1119"/>
        <v>10 RODA</v>
      </c>
      <c r="O3995" s="146">
        <v>0.40034722222222219</v>
      </c>
      <c r="P3995" s="65">
        <v>0.40034722222222219</v>
      </c>
      <c r="Q3995" s="65"/>
      <c r="R3995" s="66">
        <v>2</v>
      </c>
      <c r="S3995" s="66">
        <v>39080</v>
      </c>
      <c r="T3995" s="66">
        <v>14700</v>
      </c>
      <c r="U3995" s="67">
        <f t="shared" si="1129"/>
        <v>24.38</v>
      </c>
      <c r="V3995" s="66">
        <f t="shared" si="1120"/>
        <v>475263.72000000003</v>
      </c>
      <c r="W3995" s="66" t="str">
        <f t="shared" si="1121"/>
        <v>1 &gt; 4</v>
      </c>
      <c r="X3995" s="66">
        <f>A3995+SUMIFS(Presensi!F:F,Presensi!E:E,'Entry Data'!AP3995)</f>
        <v>1</v>
      </c>
      <c r="Y3995" s="66">
        <f>IFERROR(INDEX('Retasi Pricing'!F:F,MATCH('Entry Data'!AM3995,'Retasi Pricing'!E:E,0))*X3995,"")</f>
        <v>25000</v>
      </c>
      <c r="Z3995" s="62" t="s">
        <v>26</v>
      </c>
      <c r="AA3995" s="62" t="s">
        <v>27</v>
      </c>
      <c r="AB3995" s="32"/>
      <c r="AC3995" s="32" t="s">
        <v>216</v>
      </c>
      <c r="AD3995" s="32" t="str">
        <f t="shared" si="1122"/>
        <v/>
      </c>
      <c r="AF3995" s="5" t="str">
        <f t="shared" si="1123"/>
        <v>ruslan44208</v>
      </c>
      <c r="AG3995" s="5" t="str">
        <f t="shared" si="1124"/>
        <v>BMJ 05644208UTARADAY</v>
      </c>
      <c r="AH3995" s="5" t="str">
        <f t="shared" si="1125"/>
        <v>ruslan44208UTARADAY</v>
      </c>
      <c r="AI3995" s="5" t="str">
        <f t="shared" si="1126"/>
        <v>BMJ 05644208DAY</v>
      </c>
      <c r="AJ3995" s="5" t="str">
        <f t="shared" si="1127"/>
        <v>ruslan44208DAY</v>
      </c>
      <c r="AK3995" s="5" t="str">
        <f t="shared" si="1128"/>
        <v>ruslanBMJ III</v>
      </c>
      <c r="AL3995" s="5" t="str">
        <f t="shared" si="1130"/>
        <v>2UTARA</v>
      </c>
      <c r="AM3995" s="5" t="str">
        <f t="shared" si="1131"/>
        <v>1 &gt; 4UTARA10 RODA</v>
      </c>
      <c r="AN3995" s="5" t="str">
        <f t="shared" si="1132"/>
        <v>ruslanBMJ III1 &gt; 4UTARA10 RODA</v>
      </c>
      <c r="AO3995" s="5" t="str">
        <f t="shared" si="1133"/>
        <v>ruslan1 &gt; 4UTARA10 RODA</v>
      </c>
      <c r="AP3995" s="5" t="str">
        <f t="shared" si="1134"/>
        <v>44208DAY</v>
      </c>
    </row>
    <row r="3996" spans="1:42" x14ac:dyDescent="0.3">
      <c r="A3996" s="33">
        <v>1</v>
      </c>
      <c r="B3996" s="33"/>
      <c r="C3996" s="70">
        <v>44208</v>
      </c>
      <c r="D3996" s="71" t="s">
        <v>19</v>
      </c>
      <c r="E3996" s="70">
        <v>44208</v>
      </c>
      <c r="F3996" s="71">
        <v>5170589</v>
      </c>
      <c r="G3996" s="33" t="s">
        <v>20</v>
      </c>
      <c r="H3996" s="33" t="s">
        <v>21</v>
      </c>
      <c r="I3996" s="33" t="s">
        <v>123</v>
      </c>
      <c r="J3996" s="33" t="s">
        <v>23</v>
      </c>
      <c r="K3996" s="63" t="s">
        <v>71</v>
      </c>
      <c r="L3996" s="32" t="str">
        <f t="shared" si="1117"/>
        <v>FM260JD</v>
      </c>
      <c r="M3996" s="32" t="str">
        <f t="shared" si="1118"/>
        <v>BMJ III</v>
      </c>
      <c r="N3996" s="32" t="str">
        <f t="shared" si="1119"/>
        <v>10 RODA</v>
      </c>
      <c r="O3996" s="146">
        <v>0.45792824074074073</v>
      </c>
      <c r="P3996" s="65">
        <v>0.45792824074074073</v>
      </c>
      <c r="Q3996" s="65"/>
      <c r="R3996" s="66">
        <v>3</v>
      </c>
      <c r="S3996" s="66">
        <v>38500</v>
      </c>
      <c r="T3996" s="66">
        <v>14700</v>
      </c>
      <c r="U3996" s="67">
        <f t="shared" si="1129"/>
        <v>23.8</v>
      </c>
      <c r="V3996" s="66">
        <f t="shared" si="1120"/>
        <v>463957.20000000007</v>
      </c>
      <c r="W3996" s="66" t="str">
        <f t="shared" si="1121"/>
        <v>1 &gt; 4</v>
      </c>
      <c r="X3996" s="66">
        <f>A3996+SUMIFS(Presensi!F:F,Presensi!E:E,'Entry Data'!AP3996)</f>
        <v>1</v>
      </c>
      <c r="Y3996" s="66">
        <f>IFERROR(INDEX('Retasi Pricing'!F:F,MATCH('Entry Data'!AM3996,'Retasi Pricing'!E:E,0))*X3996,"")</f>
        <v>25000</v>
      </c>
      <c r="Z3996" s="62" t="s">
        <v>26</v>
      </c>
      <c r="AA3996" s="62" t="s">
        <v>27</v>
      </c>
      <c r="AB3996" s="32"/>
      <c r="AC3996" s="32" t="s">
        <v>216</v>
      </c>
      <c r="AD3996" s="32" t="str">
        <f t="shared" si="1122"/>
        <v/>
      </c>
      <c r="AF3996" s="5" t="str">
        <f t="shared" si="1123"/>
        <v>ruslan44208</v>
      </c>
      <c r="AG3996" s="5" t="str">
        <f t="shared" si="1124"/>
        <v>BMJ 05644208UTARADAY</v>
      </c>
      <c r="AH3996" s="5" t="str">
        <f t="shared" si="1125"/>
        <v>ruslan44208UTARADAY</v>
      </c>
      <c r="AI3996" s="5" t="str">
        <f t="shared" si="1126"/>
        <v>BMJ 05644208DAY</v>
      </c>
      <c r="AJ3996" s="5" t="str">
        <f t="shared" si="1127"/>
        <v>ruslan44208DAY</v>
      </c>
      <c r="AK3996" s="5" t="str">
        <f t="shared" si="1128"/>
        <v>ruslanBMJ III</v>
      </c>
      <c r="AL3996" s="5" t="str">
        <f t="shared" si="1130"/>
        <v>3UTARA</v>
      </c>
      <c r="AM3996" s="5" t="str">
        <f t="shared" si="1131"/>
        <v>1 &gt; 4UTARA10 RODA</v>
      </c>
      <c r="AN3996" s="5" t="str">
        <f t="shared" si="1132"/>
        <v>ruslanBMJ III1 &gt; 4UTARA10 RODA</v>
      </c>
      <c r="AO3996" s="5" t="str">
        <f t="shared" si="1133"/>
        <v>ruslan1 &gt; 4UTARA10 RODA</v>
      </c>
      <c r="AP3996" s="5" t="str">
        <f t="shared" si="1134"/>
        <v>44208DAY</v>
      </c>
    </row>
    <row r="3997" spans="1:42" x14ac:dyDescent="0.3">
      <c r="A3997" s="33">
        <v>1</v>
      </c>
      <c r="B3997" s="33"/>
      <c r="C3997" s="70">
        <v>44208</v>
      </c>
      <c r="D3997" s="71" t="s">
        <v>19</v>
      </c>
      <c r="E3997" s="70">
        <v>44208</v>
      </c>
      <c r="F3997" s="71">
        <v>5170652</v>
      </c>
      <c r="G3997" s="33" t="s">
        <v>20</v>
      </c>
      <c r="H3997" s="33" t="s">
        <v>21</v>
      </c>
      <c r="I3997" s="33" t="s">
        <v>123</v>
      </c>
      <c r="J3997" s="33" t="s">
        <v>23</v>
      </c>
      <c r="K3997" s="63" t="s">
        <v>71</v>
      </c>
      <c r="L3997" s="32" t="str">
        <f t="shared" si="1117"/>
        <v>FM260JD</v>
      </c>
      <c r="M3997" s="32" t="str">
        <f t="shared" si="1118"/>
        <v>BMJ III</v>
      </c>
      <c r="N3997" s="32" t="str">
        <f t="shared" si="1119"/>
        <v>10 RODA</v>
      </c>
      <c r="O3997" s="146">
        <v>0.5143402777777778</v>
      </c>
      <c r="P3997" s="65">
        <v>0.5143402777777778</v>
      </c>
      <c r="Q3997" s="65"/>
      <c r="R3997" s="66">
        <v>4</v>
      </c>
      <c r="S3997" s="66">
        <v>40600</v>
      </c>
      <c r="T3997" s="66">
        <v>14700</v>
      </c>
      <c r="U3997" s="67">
        <f t="shared" si="1129"/>
        <v>25.9</v>
      </c>
      <c r="V3997" s="66">
        <f t="shared" si="1120"/>
        <v>504894.6</v>
      </c>
      <c r="W3997" s="66" t="str">
        <f t="shared" si="1121"/>
        <v>1 &gt; 4</v>
      </c>
      <c r="X3997" s="66">
        <f>A3997+SUMIFS(Presensi!F:F,Presensi!E:E,'Entry Data'!AP3997)</f>
        <v>1</v>
      </c>
      <c r="Y3997" s="66">
        <f>IFERROR(INDEX('Retasi Pricing'!F:F,MATCH('Entry Data'!AM3997,'Retasi Pricing'!E:E,0))*X3997,"")</f>
        <v>25000</v>
      </c>
      <c r="Z3997" s="62" t="s">
        <v>26</v>
      </c>
      <c r="AA3997" s="62" t="s">
        <v>27</v>
      </c>
      <c r="AB3997" s="32"/>
      <c r="AC3997" s="32" t="s">
        <v>216</v>
      </c>
      <c r="AD3997" s="32" t="str">
        <f t="shared" si="1122"/>
        <v/>
      </c>
      <c r="AF3997" s="5" t="str">
        <f t="shared" si="1123"/>
        <v>ruslan44208</v>
      </c>
      <c r="AG3997" s="5" t="str">
        <f t="shared" si="1124"/>
        <v>BMJ 05644208UTARADAY</v>
      </c>
      <c r="AH3997" s="5" t="str">
        <f t="shared" si="1125"/>
        <v>ruslan44208UTARADAY</v>
      </c>
      <c r="AI3997" s="5" t="str">
        <f t="shared" si="1126"/>
        <v>BMJ 05644208DAY</v>
      </c>
      <c r="AJ3997" s="5" t="str">
        <f t="shared" si="1127"/>
        <v>ruslan44208DAY</v>
      </c>
      <c r="AK3997" s="5" t="str">
        <f t="shared" si="1128"/>
        <v>ruslanBMJ III</v>
      </c>
      <c r="AL3997" s="5" t="str">
        <f t="shared" si="1130"/>
        <v>4UTARA</v>
      </c>
      <c r="AM3997" s="5" t="str">
        <f t="shared" si="1131"/>
        <v>1 &gt; 4UTARA10 RODA</v>
      </c>
      <c r="AN3997" s="5" t="str">
        <f t="shared" si="1132"/>
        <v>ruslanBMJ III1 &gt; 4UTARA10 RODA</v>
      </c>
      <c r="AO3997" s="5" t="str">
        <f t="shared" si="1133"/>
        <v>ruslan1 &gt; 4UTARA10 RODA</v>
      </c>
      <c r="AP3997" s="5" t="str">
        <f t="shared" si="1134"/>
        <v>44208DAY</v>
      </c>
    </row>
    <row r="3998" spans="1:42" x14ac:dyDescent="0.3">
      <c r="A3998" s="33">
        <v>1</v>
      </c>
      <c r="B3998" s="33"/>
      <c r="C3998" s="70">
        <v>44208</v>
      </c>
      <c r="D3998" s="71" t="s">
        <v>19</v>
      </c>
      <c r="E3998" s="70">
        <v>44208</v>
      </c>
      <c r="F3998" s="71">
        <v>5170712</v>
      </c>
      <c r="G3998" s="33" t="s">
        <v>20</v>
      </c>
      <c r="H3998" s="33" t="s">
        <v>21</v>
      </c>
      <c r="I3998" s="33" t="s">
        <v>51</v>
      </c>
      <c r="J3998" s="33" t="s">
        <v>46</v>
      </c>
      <c r="K3998" s="63" t="s">
        <v>71</v>
      </c>
      <c r="L3998" s="32" t="str">
        <f t="shared" si="1117"/>
        <v>FM260JD</v>
      </c>
      <c r="M3998" s="32" t="str">
        <f t="shared" si="1118"/>
        <v>BMJ III</v>
      </c>
      <c r="N3998" s="32" t="str">
        <f t="shared" si="1119"/>
        <v>10 RODA</v>
      </c>
      <c r="O3998" s="146">
        <v>0.57059027777777771</v>
      </c>
      <c r="P3998" s="65">
        <v>0.57059027777777771</v>
      </c>
      <c r="Q3998" s="65"/>
      <c r="R3998" s="66">
        <v>5</v>
      </c>
      <c r="S3998" s="66">
        <v>39140</v>
      </c>
      <c r="T3998" s="66">
        <v>14700</v>
      </c>
      <c r="U3998" s="67">
        <f t="shared" si="1129"/>
        <v>24.44</v>
      </c>
      <c r="V3998" s="66">
        <f t="shared" si="1120"/>
        <v>476433.36</v>
      </c>
      <c r="W3998" s="66" t="str">
        <f t="shared" si="1121"/>
        <v>&gt; 5</v>
      </c>
      <c r="X3998" s="66">
        <f>A3998+SUMIFS(Presensi!F:F,Presensi!E:E,'Entry Data'!AP3998)</f>
        <v>1</v>
      </c>
      <c r="Y3998" s="66">
        <f>IFERROR(INDEX('Retasi Pricing'!F:F,MATCH('Entry Data'!AM3998,'Retasi Pricing'!E:E,0))*X3998,"")</f>
        <v>27650</v>
      </c>
      <c r="Z3998" s="62" t="s">
        <v>26</v>
      </c>
      <c r="AA3998" s="62" t="s">
        <v>27</v>
      </c>
      <c r="AB3998" s="32"/>
      <c r="AC3998" s="32" t="s">
        <v>216</v>
      </c>
      <c r="AD3998" s="32" t="str">
        <f t="shared" si="1122"/>
        <v/>
      </c>
      <c r="AF3998" s="5" t="str">
        <f t="shared" si="1123"/>
        <v>ruslan44208</v>
      </c>
      <c r="AG3998" s="5" t="str">
        <f t="shared" si="1124"/>
        <v>BMJ 05644208UTARADAY</v>
      </c>
      <c r="AH3998" s="5" t="str">
        <f t="shared" si="1125"/>
        <v>ruslan44208UTARADAY</v>
      </c>
      <c r="AI3998" s="5" t="str">
        <f t="shared" si="1126"/>
        <v>BMJ 05644208DAY</v>
      </c>
      <c r="AJ3998" s="5" t="str">
        <f t="shared" si="1127"/>
        <v>ruslan44208DAY</v>
      </c>
      <c r="AK3998" s="5" t="str">
        <f t="shared" si="1128"/>
        <v>ruslanBMJ III</v>
      </c>
      <c r="AL3998" s="5" t="str">
        <f t="shared" si="1130"/>
        <v>5UTARA</v>
      </c>
      <c r="AM3998" s="5" t="str">
        <f t="shared" si="1131"/>
        <v>&gt; 5UTARA10 RODA</v>
      </c>
      <c r="AN3998" s="5" t="str">
        <f t="shared" si="1132"/>
        <v>ruslanBMJ III&gt; 5UTARA10 RODA</v>
      </c>
      <c r="AO3998" s="5" t="str">
        <f t="shared" si="1133"/>
        <v>ruslan&gt; 5UTARA10 RODA</v>
      </c>
      <c r="AP3998" s="5" t="str">
        <f t="shared" si="1134"/>
        <v>44208DAY</v>
      </c>
    </row>
    <row r="3999" spans="1:42" x14ac:dyDescent="0.3">
      <c r="A3999" s="33">
        <v>1</v>
      </c>
      <c r="B3999" s="33"/>
      <c r="C3999" s="70">
        <v>44208</v>
      </c>
      <c r="D3999" s="71" t="s">
        <v>19</v>
      </c>
      <c r="E3999" s="70">
        <v>44208</v>
      </c>
      <c r="F3999" s="71">
        <v>5170786</v>
      </c>
      <c r="G3999" s="33" t="s">
        <v>20</v>
      </c>
      <c r="H3999" s="33" t="s">
        <v>21</v>
      </c>
      <c r="I3999" s="33" t="s">
        <v>51</v>
      </c>
      <c r="J3999" s="33" t="s">
        <v>46</v>
      </c>
      <c r="K3999" s="63" t="s">
        <v>71</v>
      </c>
      <c r="L3999" s="32" t="str">
        <f t="shared" si="1117"/>
        <v>FM260JD</v>
      </c>
      <c r="M3999" s="32" t="str">
        <f t="shared" si="1118"/>
        <v>BMJ III</v>
      </c>
      <c r="N3999" s="32" t="str">
        <f t="shared" si="1119"/>
        <v>10 RODA</v>
      </c>
      <c r="O3999" s="146">
        <v>0.63668981481481479</v>
      </c>
      <c r="P3999" s="65">
        <v>0.63668981481481479</v>
      </c>
      <c r="Q3999" s="65"/>
      <c r="R3999" s="66">
        <v>6</v>
      </c>
      <c r="S3999" s="66">
        <v>38560</v>
      </c>
      <c r="T3999" s="66">
        <v>14700</v>
      </c>
      <c r="U3999" s="67">
        <f t="shared" si="1129"/>
        <v>23.86</v>
      </c>
      <c r="V3999" s="66">
        <f t="shared" si="1120"/>
        <v>465126.83999999997</v>
      </c>
      <c r="W3999" s="66" t="str">
        <f t="shared" si="1121"/>
        <v>&gt; 6</v>
      </c>
      <c r="X3999" s="66">
        <f>A3999+SUMIFS(Presensi!F:F,Presensi!E:E,'Entry Data'!AP3999)</f>
        <v>1</v>
      </c>
      <c r="Y3999" s="66">
        <f>IFERROR(INDEX('Retasi Pricing'!F:F,MATCH('Entry Data'!AM3999,'Retasi Pricing'!E:E,0))*X3999,"")</f>
        <v>30800</v>
      </c>
      <c r="Z3999" s="62" t="s">
        <v>26</v>
      </c>
      <c r="AA3999" s="62" t="s">
        <v>27</v>
      </c>
      <c r="AB3999" s="32"/>
      <c r="AC3999" s="32" t="s">
        <v>216</v>
      </c>
      <c r="AD3999" s="32" t="str">
        <f t="shared" si="1122"/>
        <v/>
      </c>
      <c r="AF3999" s="5" t="str">
        <f t="shared" si="1123"/>
        <v>ruslan44208</v>
      </c>
      <c r="AG3999" s="5" t="str">
        <f t="shared" si="1124"/>
        <v>BMJ 05644208UTARADAY</v>
      </c>
      <c r="AH3999" s="5" t="str">
        <f t="shared" si="1125"/>
        <v>ruslan44208UTARADAY</v>
      </c>
      <c r="AI3999" s="5" t="str">
        <f t="shared" si="1126"/>
        <v>BMJ 05644208DAY</v>
      </c>
      <c r="AJ3999" s="5" t="str">
        <f t="shared" si="1127"/>
        <v>ruslan44208DAY</v>
      </c>
      <c r="AK3999" s="5" t="str">
        <f t="shared" si="1128"/>
        <v>ruslanBMJ III</v>
      </c>
      <c r="AL3999" s="5" t="str">
        <f t="shared" si="1130"/>
        <v>6UTARA</v>
      </c>
      <c r="AM3999" s="5" t="str">
        <f t="shared" si="1131"/>
        <v>&gt; 6UTARA10 RODA</v>
      </c>
      <c r="AN3999" s="5" t="str">
        <f t="shared" si="1132"/>
        <v>ruslanBMJ III&gt; 6UTARA10 RODA</v>
      </c>
      <c r="AO3999" s="5" t="str">
        <f t="shared" si="1133"/>
        <v>ruslan&gt; 6UTARA10 RODA</v>
      </c>
      <c r="AP3999" s="5" t="str">
        <f t="shared" si="1134"/>
        <v>44208DAY</v>
      </c>
    </row>
    <row r="4000" spans="1:42" x14ac:dyDescent="0.3">
      <c r="A4000" s="33">
        <v>1</v>
      </c>
      <c r="B4000" s="33"/>
      <c r="C4000" s="70">
        <v>44208</v>
      </c>
      <c r="D4000" s="71" t="s">
        <v>19</v>
      </c>
      <c r="E4000" s="70">
        <v>44208</v>
      </c>
      <c r="F4000" s="71">
        <v>5170870</v>
      </c>
      <c r="G4000" s="33" t="s">
        <v>20</v>
      </c>
      <c r="H4000" s="33" t="s">
        <v>21</v>
      </c>
      <c r="I4000" s="33" t="s">
        <v>123</v>
      </c>
      <c r="J4000" s="33" t="s">
        <v>23</v>
      </c>
      <c r="K4000" s="63" t="s">
        <v>71</v>
      </c>
      <c r="L4000" s="32" t="str">
        <f t="shared" si="1117"/>
        <v>FM260JD</v>
      </c>
      <c r="M4000" s="32" t="str">
        <f t="shared" si="1118"/>
        <v>BMJ III</v>
      </c>
      <c r="N4000" s="32" t="str">
        <f t="shared" si="1119"/>
        <v>10 RODA</v>
      </c>
      <c r="O4000" s="146">
        <v>0.70234953703703706</v>
      </c>
      <c r="P4000" s="65">
        <v>0.70234953703703706</v>
      </c>
      <c r="Q4000" s="65"/>
      <c r="R4000" s="66">
        <v>7</v>
      </c>
      <c r="S4000" s="66">
        <v>38440</v>
      </c>
      <c r="T4000" s="66">
        <v>14700</v>
      </c>
      <c r="U4000" s="67">
        <f t="shared" si="1129"/>
        <v>23.74</v>
      </c>
      <c r="V4000" s="66">
        <f t="shared" si="1120"/>
        <v>462787.55999999994</v>
      </c>
      <c r="W4000" s="66" t="str">
        <f t="shared" si="1121"/>
        <v>7 &gt;</v>
      </c>
      <c r="X4000" s="66">
        <f>A4000+SUMIFS(Presensi!F:F,Presensi!E:E,'Entry Data'!AP4000)</f>
        <v>1</v>
      </c>
      <c r="Y4000" s="66">
        <f>IFERROR(INDEX('Retasi Pricing'!F:F,MATCH('Entry Data'!AM4000,'Retasi Pricing'!E:E,0))*X4000,"")</f>
        <v>37750</v>
      </c>
      <c r="Z4000" s="62" t="s">
        <v>26</v>
      </c>
      <c r="AA4000" s="62" t="s">
        <v>27</v>
      </c>
      <c r="AB4000" s="32"/>
      <c r="AC4000" s="32" t="s">
        <v>216</v>
      </c>
      <c r="AD4000" s="32" t="str">
        <f t="shared" si="1122"/>
        <v/>
      </c>
      <c r="AF4000" s="5" t="str">
        <f t="shared" si="1123"/>
        <v>ruslan44208</v>
      </c>
      <c r="AG4000" s="5" t="str">
        <f t="shared" si="1124"/>
        <v>BMJ 05644208UTARADAY</v>
      </c>
      <c r="AH4000" s="5" t="str">
        <f t="shared" si="1125"/>
        <v>ruslan44208UTARADAY</v>
      </c>
      <c r="AI4000" s="5" t="str">
        <f t="shared" si="1126"/>
        <v>BMJ 05644208DAY</v>
      </c>
      <c r="AJ4000" s="5" t="str">
        <f t="shared" si="1127"/>
        <v>ruslan44208DAY</v>
      </c>
      <c r="AK4000" s="5" t="str">
        <f t="shared" si="1128"/>
        <v>ruslanBMJ III</v>
      </c>
      <c r="AL4000" s="5" t="str">
        <f t="shared" si="1130"/>
        <v>7UTARA</v>
      </c>
      <c r="AM4000" s="5" t="str">
        <f t="shared" si="1131"/>
        <v>7 &gt;UTARA10 RODA</v>
      </c>
      <c r="AN4000" s="5" t="str">
        <f t="shared" si="1132"/>
        <v>ruslanBMJ III7 &gt;UTARA10 RODA</v>
      </c>
      <c r="AO4000" s="5" t="str">
        <f t="shared" si="1133"/>
        <v>ruslan7 &gt;UTARA10 RODA</v>
      </c>
      <c r="AP4000" s="5" t="str">
        <f t="shared" si="1134"/>
        <v>44208DAY</v>
      </c>
    </row>
    <row r="4001" spans="1:42" x14ac:dyDescent="0.3">
      <c r="A4001" s="33">
        <v>1</v>
      </c>
      <c r="B4001" s="33"/>
      <c r="C4001" s="70">
        <v>44208</v>
      </c>
      <c r="D4001" s="71" t="s">
        <v>19</v>
      </c>
      <c r="E4001" s="70">
        <v>44208</v>
      </c>
      <c r="F4001" s="71">
        <v>5170503</v>
      </c>
      <c r="G4001" s="33" t="s">
        <v>20</v>
      </c>
      <c r="H4001" s="33" t="s">
        <v>21</v>
      </c>
      <c r="I4001" s="33" t="s">
        <v>123</v>
      </c>
      <c r="J4001" s="33" t="s">
        <v>23</v>
      </c>
      <c r="K4001" s="63" t="s">
        <v>73</v>
      </c>
      <c r="L4001" s="32" t="str">
        <f t="shared" si="1117"/>
        <v>FM260JD</v>
      </c>
      <c r="M4001" s="32" t="str">
        <f t="shared" si="1118"/>
        <v>BMJ</v>
      </c>
      <c r="N4001" s="32" t="str">
        <f t="shared" si="1119"/>
        <v>10 RODA</v>
      </c>
      <c r="O4001" s="146">
        <v>0.37773148148148145</v>
      </c>
      <c r="P4001" s="65">
        <v>0.38216435185185182</v>
      </c>
      <c r="Q4001" s="65"/>
      <c r="R4001" s="66">
        <v>1</v>
      </c>
      <c r="S4001" s="66">
        <v>40880</v>
      </c>
      <c r="T4001" s="66">
        <v>14700</v>
      </c>
      <c r="U4001" s="67">
        <f t="shared" si="1129"/>
        <v>26.18</v>
      </c>
      <c r="V4001" s="66">
        <f t="shared" si="1120"/>
        <v>510352.92</v>
      </c>
      <c r="W4001" s="66" t="str">
        <f t="shared" si="1121"/>
        <v>1 &gt; 4</v>
      </c>
      <c r="X4001" s="66">
        <f>A4001+SUMIFS(Presensi!F:F,Presensi!E:E,'Entry Data'!AP4001)</f>
        <v>1</v>
      </c>
      <c r="Y4001" s="66">
        <f>IFERROR(INDEX('Retasi Pricing'!F:F,MATCH('Entry Data'!AM4001,'Retasi Pricing'!E:E,0))*X4001,"")</f>
        <v>25000</v>
      </c>
      <c r="Z4001" s="62" t="s">
        <v>26</v>
      </c>
      <c r="AA4001" s="62" t="s">
        <v>27</v>
      </c>
      <c r="AB4001" s="32"/>
      <c r="AC4001" s="32" t="s">
        <v>377</v>
      </c>
      <c r="AD4001" s="32" t="str">
        <f t="shared" si="1122"/>
        <v/>
      </c>
      <c r="AF4001" s="5" t="str">
        <f t="shared" si="1123"/>
        <v>Nurzaenal Abidin44208</v>
      </c>
      <c r="AG4001" s="5" t="str">
        <f t="shared" si="1124"/>
        <v>BMJ 06544208UTARADAY</v>
      </c>
      <c r="AH4001" s="5" t="str">
        <f t="shared" si="1125"/>
        <v>Nurzaenal Abidin44208UTARADAY</v>
      </c>
      <c r="AI4001" s="5" t="str">
        <f t="shared" si="1126"/>
        <v>BMJ 06544208DAY</v>
      </c>
      <c r="AJ4001" s="5" t="str">
        <f t="shared" si="1127"/>
        <v>Nurzaenal Abidin44208DAY</v>
      </c>
      <c r="AK4001" s="5" t="str">
        <f t="shared" si="1128"/>
        <v>Nurzaenal AbidinBMJ</v>
      </c>
      <c r="AL4001" s="5" t="str">
        <f t="shared" si="1130"/>
        <v>1UTARA</v>
      </c>
      <c r="AM4001" s="5" t="str">
        <f t="shared" si="1131"/>
        <v>1 &gt; 4UTARA10 RODA</v>
      </c>
      <c r="AN4001" s="5" t="str">
        <f t="shared" si="1132"/>
        <v>Nurzaenal AbidinBMJ1 &gt; 4UTARA10 RODA</v>
      </c>
      <c r="AO4001" s="5" t="str">
        <f t="shared" si="1133"/>
        <v>Nurzaenal Abidin1 &gt; 4UTARA10 RODA</v>
      </c>
      <c r="AP4001" s="5" t="str">
        <f t="shared" si="1134"/>
        <v>44208DAY</v>
      </c>
    </row>
    <row r="4002" spans="1:42" x14ac:dyDescent="0.3">
      <c r="A4002" s="33">
        <v>1</v>
      </c>
      <c r="B4002" s="33"/>
      <c r="C4002" s="70">
        <v>44208</v>
      </c>
      <c r="D4002" s="71" t="s">
        <v>19</v>
      </c>
      <c r="E4002" s="70">
        <v>44208</v>
      </c>
      <c r="F4002" s="71">
        <v>5170566</v>
      </c>
      <c r="G4002" s="33" t="s">
        <v>20</v>
      </c>
      <c r="H4002" s="33" t="s">
        <v>21</v>
      </c>
      <c r="I4002" s="33" t="s">
        <v>123</v>
      </c>
      <c r="J4002" s="33" t="s">
        <v>46</v>
      </c>
      <c r="K4002" s="63" t="s">
        <v>73</v>
      </c>
      <c r="L4002" s="32" t="str">
        <f t="shared" si="1117"/>
        <v>FM260JD</v>
      </c>
      <c r="M4002" s="32" t="str">
        <f t="shared" si="1118"/>
        <v>BMJ</v>
      </c>
      <c r="N4002" s="32" t="str">
        <f t="shared" si="1119"/>
        <v>10 RODA</v>
      </c>
      <c r="O4002" s="146">
        <v>0.43604166666666666</v>
      </c>
      <c r="P4002" s="65">
        <v>0.43604166666666666</v>
      </c>
      <c r="Q4002" s="65"/>
      <c r="R4002" s="66">
        <v>2</v>
      </c>
      <c r="S4002" s="66">
        <v>38660</v>
      </c>
      <c r="T4002" s="66">
        <v>14700</v>
      </c>
      <c r="U4002" s="67">
        <f t="shared" si="1129"/>
        <v>23.96</v>
      </c>
      <c r="V4002" s="66">
        <f t="shared" si="1120"/>
        <v>467076.24</v>
      </c>
      <c r="W4002" s="66" t="str">
        <f t="shared" si="1121"/>
        <v>1 &gt; 4</v>
      </c>
      <c r="X4002" s="66">
        <f>A4002+SUMIFS(Presensi!F:F,Presensi!E:E,'Entry Data'!AP4002)</f>
        <v>1</v>
      </c>
      <c r="Y4002" s="66">
        <f>IFERROR(INDEX('Retasi Pricing'!F:F,MATCH('Entry Data'!AM4002,'Retasi Pricing'!E:E,0))*X4002,"")</f>
        <v>25000</v>
      </c>
      <c r="Z4002" s="62" t="s">
        <v>26</v>
      </c>
      <c r="AA4002" s="62" t="s">
        <v>27</v>
      </c>
      <c r="AB4002" s="32"/>
      <c r="AC4002" s="32" t="s">
        <v>377</v>
      </c>
      <c r="AD4002" s="32" t="str">
        <f t="shared" si="1122"/>
        <v/>
      </c>
      <c r="AF4002" s="5" t="str">
        <f t="shared" si="1123"/>
        <v>Nurzaenal Abidin44208</v>
      </c>
      <c r="AG4002" s="5" t="str">
        <f t="shared" si="1124"/>
        <v>BMJ 06544208UTARADAY</v>
      </c>
      <c r="AH4002" s="5" t="str">
        <f t="shared" si="1125"/>
        <v>Nurzaenal Abidin44208UTARADAY</v>
      </c>
      <c r="AI4002" s="5" t="str">
        <f t="shared" si="1126"/>
        <v>BMJ 06544208DAY</v>
      </c>
      <c r="AJ4002" s="5" t="str">
        <f t="shared" si="1127"/>
        <v>Nurzaenal Abidin44208DAY</v>
      </c>
      <c r="AK4002" s="5" t="str">
        <f t="shared" si="1128"/>
        <v>Nurzaenal AbidinBMJ</v>
      </c>
      <c r="AL4002" s="5" t="str">
        <f t="shared" si="1130"/>
        <v>2UTARA</v>
      </c>
      <c r="AM4002" s="5" t="str">
        <f t="shared" si="1131"/>
        <v>1 &gt; 4UTARA10 RODA</v>
      </c>
      <c r="AN4002" s="5" t="str">
        <f t="shared" si="1132"/>
        <v>Nurzaenal AbidinBMJ1 &gt; 4UTARA10 RODA</v>
      </c>
      <c r="AO4002" s="5" t="str">
        <f t="shared" si="1133"/>
        <v>Nurzaenal Abidin1 &gt; 4UTARA10 RODA</v>
      </c>
      <c r="AP4002" s="5" t="str">
        <f t="shared" si="1134"/>
        <v>44208DAY</v>
      </c>
    </row>
    <row r="4003" spans="1:42" x14ac:dyDescent="0.3">
      <c r="A4003" s="33">
        <v>1</v>
      </c>
      <c r="B4003" s="33"/>
      <c r="C4003" s="70">
        <v>44208</v>
      </c>
      <c r="D4003" s="71" t="s">
        <v>19</v>
      </c>
      <c r="E4003" s="70">
        <v>44208</v>
      </c>
      <c r="F4003" s="71">
        <v>5170632</v>
      </c>
      <c r="G4003" s="33" t="s">
        <v>20</v>
      </c>
      <c r="H4003" s="33" t="s">
        <v>21</v>
      </c>
      <c r="I4003" s="33" t="s">
        <v>123</v>
      </c>
      <c r="J4003" s="33" t="s">
        <v>23</v>
      </c>
      <c r="K4003" s="63" t="s">
        <v>73</v>
      </c>
      <c r="L4003" s="32" t="str">
        <f t="shared" si="1117"/>
        <v>FM260JD</v>
      </c>
      <c r="M4003" s="32" t="str">
        <f t="shared" si="1118"/>
        <v>BMJ</v>
      </c>
      <c r="N4003" s="32" t="str">
        <f t="shared" si="1119"/>
        <v>10 RODA</v>
      </c>
      <c r="O4003" s="146">
        <v>0.49504629629629626</v>
      </c>
      <c r="P4003" s="65">
        <v>0.49504629629629626</v>
      </c>
      <c r="Q4003" s="65"/>
      <c r="R4003" s="66">
        <v>3</v>
      </c>
      <c r="S4003" s="66">
        <v>39780</v>
      </c>
      <c r="T4003" s="66">
        <v>14700</v>
      </c>
      <c r="U4003" s="67">
        <f t="shared" si="1129"/>
        <v>25.08</v>
      </c>
      <c r="V4003" s="66">
        <f t="shared" si="1120"/>
        <v>488909.51999999996</v>
      </c>
      <c r="W4003" s="66" t="str">
        <f t="shared" si="1121"/>
        <v>1 &gt; 4</v>
      </c>
      <c r="X4003" s="66">
        <f>A4003+SUMIFS(Presensi!F:F,Presensi!E:E,'Entry Data'!AP4003)</f>
        <v>1</v>
      </c>
      <c r="Y4003" s="66">
        <f>IFERROR(INDEX('Retasi Pricing'!F:F,MATCH('Entry Data'!AM4003,'Retasi Pricing'!E:E,0))*X4003,"")</f>
        <v>25000</v>
      </c>
      <c r="Z4003" s="62" t="s">
        <v>26</v>
      </c>
      <c r="AA4003" s="62" t="s">
        <v>27</v>
      </c>
      <c r="AB4003" s="32"/>
      <c r="AC4003" s="32" t="s">
        <v>377</v>
      </c>
      <c r="AD4003" s="32" t="str">
        <f t="shared" si="1122"/>
        <v/>
      </c>
      <c r="AF4003" s="5" t="str">
        <f t="shared" si="1123"/>
        <v>Nurzaenal Abidin44208</v>
      </c>
      <c r="AG4003" s="5" t="str">
        <f t="shared" si="1124"/>
        <v>BMJ 06544208UTARADAY</v>
      </c>
      <c r="AH4003" s="5" t="str">
        <f t="shared" si="1125"/>
        <v>Nurzaenal Abidin44208UTARADAY</v>
      </c>
      <c r="AI4003" s="5" t="str">
        <f t="shared" si="1126"/>
        <v>BMJ 06544208DAY</v>
      </c>
      <c r="AJ4003" s="5" t="str">
        <f t="shared" si="1127"/>
        <v>Nurzaenal Abidin44208DAY</v>
      </c>
      <c r="AK4003" s="5" t="str">
        <f t="shared" si="1128"/>
        <v>Nurzaenal AbidinBMJ</v>
      </c>
      <c r="AL4003" s="5" t="str">
        <f t="shared" si="1130"/>
        <v>3UTARA</v>
      </c>
      <c r="AM4003" s="5" t="str">
        <f t="shared" si="1131"/>
        <v>1 &gt; 4UTARA10 RODA</v>
      </c>
      <c r="AN4003" s="5" t="str">
        <f t="shared" si="1132"/>
        <v>Nurzaenal AbidinBMJ1 &gt; 4UTARA10 RODA</v>
      </c>
      <c r="AO4003" s="5" t="str">
        <f t="shared" si="1133"/>
        <v>Nurzaenal Abidin1 &gt; 4UTARA10 RODA</v>
      </c>
      <c r="AP4003" s="5" t="str">
        <f t="shared" si="1134"/>
        <v>44208DAY</v>
      </c>
    </row>
    <row r="4004" spans="1:42" x14ac:dyDescent="0.3">
      <c r="A4004" s="33">
        <v>1</v>
      </c>
      <c r="B4004" s="33"/>
      <c r="C4004" s="70">
        <v>44208</v>
      </c>
      <c r="D4004" s="71" t="s">
        <v>19</v>
      </c>
      <c r="E4004" s="70">
        <v>44208</v>
      </c>
      <c r="F4004" s="71">
        <v>5170923</v>
      </c>
      <c r="G4004" s="33" t="s">
        <v>20</v>
      </c>
      <c r="H4004" s="33" t="s">
        <v>21</v>
      </c>
      <c r="I4004" s="33" t="s">
        <v>123</v>
      </c>
      <c r="J4004" s="33" t="s">
        <v>23</v>
      </c>
      <c r="K4004" s="63" t="s">
        <v>73</v>
      </c>
      <c r="L4004" s="32" t="str">
        <f t="shared" si="1117"/>
        <v>FM260JD</v>
      </c>
      <c r="M4004" s="32" t="str">
        <f t="shared" si="1118"/>
        <v>BMJ</v>
      </c>
      <c r="N4004" s="32" t="str">
        <f t="shared" si="1119"/>
        <v>10 RODA</v>
      </c>
      <c r="O4004" s="146">
        <v>0.75798611111111114</v>
      </c>
      <c r="P4004" s="65">
        <v>0.75798611111111114</v>
      </c>
      <c r="Q4004" s="65"/>
      <c r="R4004" s="66">
        <v>4</v>
      </c>
      <c r="S4004" s="66">
        <v>38520</v>
      </c>
      <c r="T4004" s="66">
        <v>14700</v>
      </c>
      <c r="U4004" s="67">
        <f t="shared" si="1129"/>
        <v>23.82</v>
      </c>
      <c r="V4004" s="66">
        <f t="shared" si="1120"/>
        <v>464347.08</v>
      </c>
      <c r="W4004" s="66" t="str">
        <f t="shared" si="1121"/>
        <v>1 &gt; 4</v>
      </c>
      <c r="X4004" s="66">
        <f>A4004+SUMIFS(Presensi!F:F,Presensi!E:E,'Entry Data'!AP4004)</f>
        <v>1</v>
      </c>
      <c r="Y4004" s="66">
        <f>IFERROR(INDEX('Retasi Pricing'!F:F,MATCH('Entry Data'!AM4004,'Retasi Pricing'!E:E,0))*X4004,"")</f>
        <v>25000</v>
      </c>
      <c r="Z4004" s="62" t="s">
        <v>26</v>
      </c>
      <c r="AA4004" s="62" t="s">
        <v>27</v>
      </c>
      <c r="AB4004" s="32"/>
      <c r="AC4004" s="32" t="s">
        <v>377</v>
      </c>
      <c r="AD4004" s="32" t="str">
        <f t="shared" si="1122"/>
        <v/>
      </c>
      <c r="AF4004" s="5" t="str">
        <f t="shared" si="1123"/>
        <v>Nurzaenal Abidin44208</v>
      </c>
      <c r="AG4004" s="5" t="str">
        <f t="shared" si="1124"/>
        <v>BMJ 06544208UTARADAY</v>
      </c>
      <c r="AH4004" s="5" t="str">
        <f t="shared" si="1125"/>
        <v>Nurzaenal Abidin44208UTARADAY</v>
      </c>
      <c r="AI4004" s="5" t="str">
        <f t="shared" si="1126"/>
        <v>BMJ 06544208DAY</v>
      </c>
      <c r="AJ4004" s="5" t="str">
        <f t="shared" si="1127"/>
        <v>Nurzaenal Abidin44208DAY</v>
      </c>
      <c r="AK4004" s="5" t="str">
        <f t="shared" si="1128"/>
        <v>Nurzaenal AbidinBMJ</v>
      </c>
      <c r="AL4004" s="5" t="str">
        <f t="shared" si="1130"/>
        <v>4UTARA</v>
      </c>
      <c r="AM4004" s="5" t="str">
        <f t="shared" si="1131"/>
        <v>1 &gt; 4UTARA10 RODA</v>
      </c>
      <c r="AN4004" s="5" t="str">
        <f t="shared" si="1132"/>
        <v>Nurzaenal AbidinBMJ1 &gt; 4UTARA10 RODA</v>
      </c>
      <c r="AO4004" s="5" t="str">
        <f t="shared" si="1133"/>
        <v>Nurzaenal Abidin1 &gt; 4UTARA10 RODA</v>
      </c>
      <c r="AP4004" s="5" t="str">
        <f t="shared" si="1134"/>
        <v>44208DAY</v>
      </c>
    </row>
    <row r="4005" spans="1:42" x14ac:dyDescent="0.3">
      <c r="A4005" s="33">
        <v>1</v>
      </c>
      <c r="B4005" s="33"/>
      <c r="C4005" s="70">
        <v>44208</v>
      </c>
      <c r="D4005" s="71" t="s">
        <v>19</v>
      </c>
      <c r="E4005" s="70">
        <v>44208</v>
      </c>
      <c r="F4005" s="71">
        <v>5170504</v>
      </c>
      <c r="G4005" s="33" t="s">
        <v>20</v>
      </c>
      <c r="H4005" s="33" t="s">
        <v>21</v>
      </c>
      <c r="I4005" s="33" t="s">
        <v>51</v>
      </c>
      <c r="J4005" s="33" t="s">
        <v>46</v>
      </c>
      <c r="K4005" s="63" t="s">
        <v>75</v>
      </c>
      <c r="L4005" s="32" t="str">
        <f t="shared" si="1117"/>
        <v>FM260JD</v>
      </c>
      <c r="M4005" s="32" t="str">
        <f t="shared" si="1118"/>
        <v>BMJ</v>
      </c>
      <c r="N4005" s="32" t="str">
        <f t="shared" si="1119"/>
        <v>10 RODA</v>
      </c>
      <c r="O4005" s="146">
        <v>0.37806712962962963</v>
      </c>
      <c r="P4005" s="65">
        <v>0.38332175925925926</v>
      </c>
      <c r="Q4005" s="65"/>
      <c r="R4005" s="66">
        <v>1</v>
      </c>
      <c r="S4005" s="66">
        <v>40300</v>
      </c>
      <c r="T4005" s="66">
        <v>14660</v>
      </c>
      <c r="U4005" s="67">
        <f t="shared" si="1129"/>
        <v>25.64</v>
      </c>
      <c r="V4005" s="66">
        <f t="shared" si="1120"/>
        <v>499826.16000000003</v>
      </c>
      <c r="W4005" s="66" t="str">
        <f t="shared" si="1121"/>
        <v>1 &gt; 4</v>
      </c>
      <c r="X4005" s="66">
        <f>A4005+SUMIFS(Presensi!F:F,Presensi!E:E,'Entry Data'!AP4005)</f>
        <v>1</v>
      </c>
      <c r="Y4005" s="66">
        <f>IFERROR(INDEX('Retasi Pricing'!F:F,MATCH('Entry Data'!AM4005,'Retasi Pricing'!E:E,0))*X4005,"")</f>
        <v>25000</v>
      </c>
      <c r="Z4005" s="62" t="s">
        <v>26</v>
      </c>
      <c r="AA4005" s="62" t="s">
        <v>27</v>
      </c>
      <c r="AB4005" s="32"/>
      <c r="AC4005" s="32" t="s">
        <v>200</v>
      </c>
      <c r="AD4005" s="32" t="str">
        <f t="shared" si="1122"/>
        <v/>
      </c>
      <c r="AF4005" s="5" t="str">
        <f t="shared" si="1123"/>
        <v>teguh sugeng44208</v>
      </c>
      <c r="AG4005" s="5" t="str">
        <f t="shared" si="1124"/>
        <v>BMJ 06744208UTARADAY</v>
      </c>
      <c r="AH4005" s="5" t="str">
        <f t="shared" si="1125"/>
        <v>teguh sugeng44208UTARADAY</v>
      </c>
      <c r="AI4005" s="5" t="str">
        <f t="shared" si="1126"/>
        <v>BMJ 06744208DAY</v>
      </c>
      <c r="AJ4005" s="5" t="str">
        <f t="shared" si="1127"/>
        <v>teguh sugeng44208DAY</v>
      </c>
      <c r="AK4005" s="5" t="str">
        <f t="shared" si="1128"/>
        <v>teguh sugengBMJ</v>
      </c>
      <c r="AL4005" s="5" t="str">
        <f t="shared" si="1130"/>
        <v>1UTARA</v>
      </c>
      <c r="AM4005" s="5" t="str">
        <f t="shared" si="1131"/>
        <v>1 &gt; 4UTARA10 RODA</v>
      </c>
      <c r="AN4005" s="5" t="str">
        <f t="shared" si="1132"/>
        <v>teguh sugengBMJ1 &gt; 4UTARA10 RODA</v>
      </c>
      <c r="AO4005" s="5" t="str">
        <f t="shared" si="1133"/>
        <v>teguh sugeng1 &gt; 4UTARA10 RODA</v>
      </c>
      <c r="AP4005" s="5" t="str">
        <f t="shared" si="1134"/>
        <v>44208DAY</v>
      </c>
    </row>
    <row r="4006" spans="1:42" x14ac:dyDescent="0.3">
      <c r="A4006" s="33">
        <v>1</v>
      </c>
      <c r="B4006" s="33"/>
      <c r="C4006" s="70">
        <v>44208</v>
      </c>
      <c r="D4006" s="71" t="s">
        <v>19</v>
      </c>
      <c r="E4006" s="70">
        <v>44208</v>
      </c>
      <c r="F4006" s="71">
        <v>5170569</v>
      </c>
      <c r="G4006" s="33" t="s">
        <v>20</v>
      </c>
      <c r="H4006" s="33" t="s">
        <v>21</v>
      </c>
      <c r="I4006" s="33" t="s">
        <v>123</v>
      </c>
      <c r="J4006" s="33" t="s">
        <v>23</v>
      </c>
      <c r="K4006" s="63" t="s">
        <v>75</v>
      </c>
      <c r="L4006" s="32" t="str">
        <f t="shared" si="1117"/>
        <v>FM260JD</v>
      </c>
      <c r="M4006" s="32" t="str">
        <f t="shared" si="1118"/>
        <v>BMJ</v>
      </c>
      <c r="N4006" s="32" t="str">
        <f t="shared" si="1119"/>
        <v>10 RODA</v>
      </c>
      <c r="O4006" s="146">
        <v>0.44039351851851855</v>
      </c>
      <c r="P4006" s="65">
        <v>0.44039351851851855</v>
      </c>
      <c r="Q4006" s="65"/>
      <c r="R4006" s="66">
        <v>2</v>
      </c>
      <c r="S4006" s="66">
        <v>39740</v>
      </c>
      <c r="T4006" s="66">
        <v>14660</v>
      </c>
      <c r="U4006" s="67">
        <f t="shared" si="1129"/>
        <v>25.08</v>
      </c>
      <c r="V4006" s="66">
        <f t="shared" si="1120"/>
        <v>488909.51999999996</v>
      </c>
      <c r="W4006" s="66" t="str">
        <f t="shared" si="1121"/>
        <v>1 &gt; 4</v>
      </c>
      <c r="X4006" s="66">
        <f>A4006+SUMIFS(Presensi!F:F,Presensi!E:E,'Entry Data'!AP4006)</f>
        <v>1</v>
      </c>
      <c r="Y4006" s="66">
        <f>IFERROR(INDEX('Retasi Pricing'!F:F,MATCH('Entry Data'!AM4006,'Retasi Pricing'!E:E,0))*X4006,"")</f>
        <v>25000</v>
      </c>
      <c r="Z4006" s="62" t="s">
        <v>26</v>
      </c>
      <c r="AA4006" s="62" t="s">
        <v>27</v>
      </c>
      <c r="AB4006" s="32"/>
      <c r="AC4006" s="32" t="s">
        <v>200</v>
      </c>
      <c r="AD4006" s="32" t="str">
        <f t="shared" si="1122"/>
        <v/>
      </c>
      <c r="AF4006" s="5" t="str">
        <f t="shared" si="1123"/>
        <v>teguh sugeng44208</v>
      </c>
      <c r="AG4006" s="5" t="str">
        <f t="shared" si="1124"/>
        <v>BMJ 06744208UTARADAY</v>
      </c>
      <c r="AH4006" s="5" t="str">
        <f t="shared" si="1125"/>
        <v>teguh sugeng44208UTARADAY</v>
      </c>
      <c r="AI4006" s="5" t="str">
        <f t="shared" si="1126"/>
        <v>BMJ 06744208DAY</v>
      </c>
      <c r="AJ4006" s="5" t="str">
        <f t="shared" si="1127"/>
        <v>teguh sugeng44208DAY</v>
      </c>
      <c r="AK4006" s="5" t="str">
        <f t="shared" si="1128"/>
        <v>teguh sugengBMJ</v>
      </c>
      <c r="AL4006" s="5" t="str">
        <f t="shared" si="1130"/>
        <v>2UTARA</v>
      </c>
      <c r="AM4006" s="5" t="str">
        <f t="shared" si="1131"/>
        <v>1 &gt; 4UTARA10 RODA</v>
      </c>
      <c r="AN4006" s="5" t="str">
        <f t="shared" si="1132"/>
        <v>teguh sugengBMJ1 &gt; 4UTARA10 RODA</v>
      </c>
      <c r="AO4006" s="5" t="str">
        <f t="shared" si="1133"/>
        <v>teguh sugeng1 &gt; 4UTARA10 RODA</v>
      </c>
      <c r="AP4006" s="5" t="str">
        <f t="shared" si="1134"/>
        <v>44208DAY</v>
      </c>
    </row>
    <row r="4007" spans="1:42" x14ac:dyDescent="0.3">
      <c r="A4007" s="33">
        <v>1</v>
      </c>
      <c r="B4007" s="33"/>
      <c r="C4007" s="70">
        <v>44208</v>
      </c>
      <c r="D4007" s="71" t="s">
        <v>19</v>
      </c>
      <c r="E4007" s="70">
        <v>44208</v>
      </c>
      <c r="F4007" s="71">
        <v>5170672</v>
      </c>
      <c r="G4007" s="33" t="s">
        <v>20</v>
      </c>
      <c r="H4007" s="33" t="s">
        <v>21</v>
      </c>
      <c r="I4007" s="33" t="s">
        <v>123</v>
      </c>
      <c r="J4007" s="33" t="s">
        <v>23</v>
      </c>
      <c r="K4007" s="63" t="s">
        <v>75</v>
      </c>
      <c r="L4007" s="32" t="str">
        <f t="shared" si="1117"/>
        <v>FM260JD</v>
      </c>
      <c r="M4007" s="32" t="str">
        <f t="shared" si="1118"/>
        <v>BMJ</v>
      </c>
      <c r="N4007" s="32" t="str">
        <f t="shared" si="1119"/>
        <v>10 RODA</v>
      </c>
      <c r="O4007" s="146">
        <v>0.52682870370370372</v>
      </c>
      <c r="P4007" s="65">
        <v>0.52682870370370372</v>
      </c>
      <c r="Q4007" s="65"/>
      <c r="R4007" s="66">
        <v>3</v>
      </c>
      <c r="S4007" s="66">
        <v>39440</v>
      </c>
      <c r="T4007" s="66">
        <v>14660</v>
      </c>
      <c r="U4007" s="67">
        <f t="shared" si="1129"/>
        <v>24.78</v>
      </c>
      <c r="V4007" s="66">
        <f t="shared" si="1120"/>
        <v>483061.32</v>
      </c>
      <c r="W4007" s="66" t="str">
        <f t="shared" si="1121"/>
        <v>1 &gt; 4</v>
      </c>
      <c r="X4007" s="66">
        <f>A4007+SUMIFS(Presensi!F:F,Presensi!E:E,'Entry Data'!AP4007)</f>
        <v>1</v>
      </c>
      <c r="Y4007" s="66">
        <f>IFERROR(INDEX('Retasi Pricing'!F:F,MATCH('Entry Data'!AM4007,'Retasi Pricing'!E:E,0))*X4007,"")</f>
        <v>25000</v>
      </c>
      <c r="Z4007" s="62" t="s">
        <v>26</v>
      </c>
      <c r="AA4007" s="62" t="s">
        <v>27</v>
      </c>
      <c r="AB4007" s="32"/>
      <c r="AC4007" s="32" t="s">
        <v>200</v>
      </c>
      <c r="AD4007" s="32" t="str">
        <f t="shared" si="1122"/>
        <v/>
      </c>
      <c r="AF4007" s="5" t="str">
        <f t="shared" si="1123"/>
        <v>teguh sugeng44208</v>
      </c>
      <c r="AG4007" s="5" t="str">
        <f t="shared" si="1124"/>
        <v>BMJ 06744208UTARADAY</v>
      </c>
      <c r="AH4007" s="5" t="str">
        <f t="shared" si="1125"/>
        <v>teguh sugeng44208UTARADAY</v>
      </c>
      <c r="AI4007" s="5" t="str">
        <f t="shared" si="1126"/>
        <v>BMJ 06744208DAY</v>
      </c>
      <c r="AJ4007" s="5" t="str">
        <f t="shared" si="1127"/>
        <v>teguh sugeng44208DAY</v>
      </c>
      <c r="AK4007" s="5" t="str">
        <f t="shared" si="1128"/>
        <v>teguh sugengBMJ</v>
      </c>
      <c r="AL4007" s="5" t="str">
        <f t="shared" si="1130"/>
        <v>3UTARA</v>
      </c>
      <c r="AM4007" s="5" t="str">
        <f t="shared" si="1131"/>
        <v>1 &gt; 4UTARA10 RODA</v>
      </c>
      <c r="AN4007" s="5" t="str">
        <f t="shared" si="1132"/>
        <v>teguh sugengBMJ1 &gt; 4UTARA10 RODA</v>
      </c>
      <c r="AO4007" s="5" t="str">
        <f t="shared" si="1133"/>
        <v>teguh sugeng1 &gt; 4UTARA10 RODA</v>
      </c>
      <c r="AP4007" s="5" t="str">
        <f t="shared" si="1134"/>
        <v>44208DAY</v>
      </c>
    </row>
    <row r="4008" spans="1:42" x14ac:dyDescent="0.3">
      <c r="A4008" s="33">
        <v>1</v>
      </c>
      <c r="B4008" s="33"/>
      <c r="C4008" s="70">
        <v>44208</v>
      </c>
      <c r="D4008" s="71" t="s">
        <v>19</v>
      </c>
      <c r="E4008" s="70">
        <v>44208</v>
      </c>
      <c r="F4008" s="71">
        <v>5170725</v>
      </c>
      <c r="G4008" s="33" t="s">
        <v>20</v>
      </c>
      <c r="H4008" s="33" t="s">
        <v>21</v>
      </c>
      <c r="I4008" s="33" t="s">
        <v>123</v>
      </c>
      <c r="J4008" s="33" t="s">
        <v>23</v>
      </c>
      <c r="K4008" s="63" t="s">
        <v>75</v>
      </c>
      <c r="L4008" s="32" t="str">
        <f t="shared" si="1117"/>
        <v>FM260JD</v>
      </c>
      <c r="M4008" s="32" t="str">
        <f t="shared" si="1118"/>
        <v>BMJ</v>
      </c>
      <c r="N4008" s="32" t="str">
        <f t="shared" si="1119"/>
        <v>10 RODA</v>
      </c>
      <c r="O4008" s="146">
        <v>0.58130787037037035</v>
      </c>
      <c r="P4008" s="65">
        <v>0.58130787037037035</v>
      </c>
      <c r="Q4008" s="65"/>
      <c r="R4008" s="66">
        <v>4</v>
      </c>
      <c r="S4008" s="66">
        <v>40200</v>
      </c>
      <c r="T4008" s="66">
        <v>14660</v>
      </c>
      <c r="U4008" s="67">
        <f t="shared" si="1129"/>
        <v>25.54</v>
      </c>
      <c r="V4008" s="66">
        <f t="shared" si="1120"/>
        <v>497876.76</v>
      </c>
      <c r="W4008" s="66" t="str">
        <f t="shared" si="1121"/>
        <v>1 &gt; 4</v>
      </c>
      <c r="X4008" s="66">
        <f>A4008+SUMIFS(Presensi!F:F,Presensi!E:E,'Entry Data'!AP4008)</f>
        <v>1</v>
      </c>
      <c r="Y4008" s="66">
        <f>IFERROR(INDEX('Retasi Pricing'!F:F,MATCH('Entry Data'!AM4008,'Retasi Pricing'!E:E,0))*X4008,"")</f>
        <v>25000</v>
      </c>
      <c r="Z4008" s="62" t="s">
        <v>26</v>
      </c>
      <c r="AA4008" s="62" t="s">
        <v>27</v>
      </c>
      <c r="AB4008" s="32"/>
      <c r="AC4008" s="32" t="s">
        <v>200</v>
      </c>
      <c r="AD4008" s="32" t="str">
        <f t="shared" si="1122"/>
        <v/>
      </c>
      <c r="AF4008" s="5" t="str">
        <f t="shared" si="1123"/>
        <v>teguh sugeng44208</v>
      </c>
      <c r="AG4008" s="5" t="str">
        <f t="shared" si="1124"/>
        <v>BMJ 06744208UTARADAY</v>
      </c>
      <c r="AH4008" s="5" t="str">
        <f t="shared" si="1125"/>
        <v>teguh sugeng44208UTARADAY</v>
      </c>
      <c r="AI4008" s="5" t="str">
        <f t="shared" si="1126"/>
        <v>BMJ 06744208DAY</v>
      </c>
      <c r="AJ4008" s="5" t="str">
        <f t="shared" si="1127"/>
        <v>teguh sugeng44208DAY</v>
      </c>
      <c r="AK4008" s="5" t="str">
        <f t="shared" si="1128"/>
        <v>teguh sugengBMJ</v>
      </c>
      <c r="AL4008" s="5" t="str">
        <f t="shared" si="1130"/>
        <v>4UTARA</v>
      </c>
      <c r="AM4008" s="5" t="str">
        <f t="shared" si="1131"/>
        <v>1 &gt; 4UTARA10 RODA</v>
      </c>
      <c r="AN4008" s="5" t="str">
        <f t="shared" si="1132"/>
        <v>teguh sugengBMJ1 &gt; 4UTARA10 RODA</v>
      </c>
      <c r="AO4008" s="5" t="str">
        <f t="shared" si="1133"/>
        <v>teguh sugeng1 &gt; 4UTARA10 RODA</v>
      </c>
      <c r="AP4008" s="5" t="str">
        <f t="shared" si="1134"/>
        <v>44208DAY</v>
      </c>
    </row>
    <row r="4009" spans="1:42" x14ac:dyDescent="0.3">
      <c r="A4009" s="33">
        <v>1</v>
      </c>
      <c r="B4009" s="33"/>
      <c r="C4009" s="70">
        <v>44208</v>
      </c>
      <c r="D4009" s="71" t="s">
        <v>19</v>
      </c>
      <c r="E4009" s="70">
        <v>44208</v>
      </c>
      <c r="F4009" s="71">
        <v>5170792</v>
      </c>
      <c r="G4009" s="33" t="s">
        <v>20</v>
      </c>
      <c r="H4009" s="33" t="s">
        <v>21</v>
      </c>
      <c r="I4009" s="33" t="s">
        <v>123</v>
      </c>
      <c r="J4009" s="33" t="s">
        <v>23</v>
      </c>
      <c r="K4009" s="63" t="s">
        <v>75</v>
      </c>
      <c r="L4009" s="32" t="str">
        <f t="shared" si="1117"/>
        <v>FM260JD</v>
      </c>
      <c r="M4009" s="32" t="str">
        <f t="shared" si="1118"/>
        <v>BMJ</v>
      </c>
      <c r="N4009" s="32" t="str">
        <f t="shared" si="1119"/>
        <v>10 RODA</v>
      </c>
      <c r="O4009" s="146">
        <v>0.63932870370370376</v>
      </c>
      <c r="P4009" s="65">
        <v>0.63932870370370376</v>
      </c>
      <c r="Q4009" s="65"/>
      <c r="R4009" s="66">
        <v>5</v>
      </c>
      <c r="S4009" s="66">
        <v>39540</v>
      </c>
      <c r="T4009" s="66">
        <v>14660</v>
      </c>
      <c r="U4009" s="67">
        <f t="shared" si="1129"/>
        <v>24.88</v>
      </c>
      <c r="V4009" s="66">
        <f t="shared" si="1120"/>
        <v>485010.72000000003</v>
      </c>
      <c r="W4009" s="66" t="str">
        <f t="shared" si="1121"/>
        <v>&gt; 5</v>
      </c>
      <c r="X4009" s="66">
        <f>A4009+SUMIFS(Presensi!F:F,Presensi!E:E,'Entry Data'!AP4009)</f>
        <v>1</v>
      </c>
      <c r="Y4009" s="66">
        <f>IFERROR(INDEX('Retasi Pricing'!F:F,MATCH('Entry Data'!AM4009,'Retasi Pricing'!E:E,0))*X4009,"")</f>
        <v>27650</v>
      </c>
      <c r="Z4009" s="62" t="s">
        <v>26</v>
      </c>
      <c r="AA4009" s="62" t="s">
        <v>27</v>
      </c>
      <c r="AB4009" s="32"/>
      <c r="AC4009" s="32" t="s">
        <v>200</v>
      </c>
      <c r="AD4009" s="32" t="str">
        <f t="shared" si="1122"/>
        <v/>
      </c>
      <c r="AF4009" s="5" t="str">
        <f t="shared" si="1123"/>
        <v>teguh sugeng44208</v>
      </c>
      <c r="AG4009" s="5" t="str">
        <f t="shared" si="1124"/>
        <v>BMJ 06744208UTARADAY</v>
      </c>
      <c r="AH4009" s="5" t="str">
        <f t="shared" si="1125"/>
        <v>teguh sugeng44208UTARADAY</v>
      </c>
      <c r="AI4009" s="5" t="str">
        <f t="shared" si="1126"/>
        <v>BMJ 06744208DAY</v>
      </c>
      <c r="AJ4009" s="5" t="str">
        <f t="shared" si="1127"/>
        <v>teguh sugeng44208DAY</v>
      </c>
      <c r="AK4009" s="5" t="str">
        <f t="shared" si="1128"/>
        <v>teguh sugengBMJ</v>
      </c>
      <c r="AL4009" s="5" t="str">
        <f t="shared" si="1130"/>
        <v>5UTARA</v>
      </c>
      <c r="AM4009" s="5" t="str">
        <f t="shared" si="1131"/>
        <v>&gt; 5UTARA10 RODA</v>
      </c>
      <c r="AN4009" s="5" t="str">
        <f t="shared" si="1132"/>
        <v>teguh sugengBMJ&gt; 5UTARA10 RODA</v>
      </c>
      <c r="AO4009" s="5" t="str">
        <f t="shared" si="1133"/>
        <v>teguh sugeng&gt; 5UTARA10 RODA</v>
      </c>
      <c r="AP4009" s="5" t="str">
        <f t="shared" si="1134"/>
        <v>44208DAY</v>
      </c>
    </row>
    <row r="4010" spans="1:42" x14ac:dyDescent="0.3">
      <c r="A4010" s="33">
        <v>1</v>
      </c>
      <c r="B4010" s="33"/>
      <c r="C4010" s="70">
        <v>44208</v>
      </c>
      <c r="D4010" s="71" t="s">
        <v>19</v>
      </c>
      <c r="E4010" s="70">
        <v>44208</v>
      </c>
      <c r="F4010" s="71">
        <v>5170861</v>
      </c>
      <c r="G4010" s="33" t="s">
        <v>20</v>
      </c>
      <c r="H4010" s="33" t="s">
        <v>21</v>
      </c>
      <c r="I4010" s="33" t="s">
        <v>51</v>
      </c>
      <c r="J4010" s="33" t="s">
        <v>46</v>
      </c>
      <c r="K4010" s="63" t="s">
        <v>75</v>
      </c>
      <c r="L4010" s="32" t="str">
        <f t="shared" si="1117"/>
        <v>FM260JD</v>
      </c>
      <c r="M4010" s="32" t="str">
        <f t="shared" si="1118"/>
        <v>BMJ</v>
      </c>
      <c r="N4010" s="32" t="str">
        <f t="shared" si="1119"/>
        <v>10 RODA</v>
      </c>
      <c r="O4010" s="146">
        <v>0.69630787037037034</v>
      </c>
      <c r="P4010" s="65">
        <v>0.69630787037037034</v>
      </c>
      <c r="Q4010" s="65"/>
      <c r="R4010" s="66">
        <v>6</v>
      </c>
      <c r="S4010" s="66">
        <v>40100</v>
      </c>
      <c r="T4010" s="66">
        <v>14660</v>
      </c>
      <c r="U4010" s="67">
        <f t="shared" si="1129"/>
        <v>25.44</v>
      </c>
      <c r="V4010" s="66">
        <f t="shared" si="1120"/>
        <v>495927.36</v>
      </c>
      <c r="W4010" s="66" t="str">
        <f t="shared" si="1121"/>
        <v>&gt; 6</v>
      </c>
      <c r="X4010" s="66">
        <f>A4010+SUMIFS(Presensi!F:F,Presensi!E:E,'Entry Data'!AP4010)</f>
        <v>1</v>
      </c>
      <c r="Y4010" s="66">
        <f>IFERROR(INDEX('Retasi Pricing'!F:F,MATCH('Entry Data'!AM4010,'Retasi Pricing'!E:E,0))*X4010,"")</f>
        <v>30800</v>
      </c>
      <c r="Z4010" s="62" t="s">
        <v>26</v>
      </c>
      <c r="AA4010" s="62" t="s">
        <v>27</v>
      </c>
      <c r="AB4010" s="32"/>
      <c r="AC4010" s="32" t="s">
        <v>200</v>
      </c>
      <c r="AD4010" s="32" t="str">
        <f t="shared" si="1122"/>
        <v/>
      </c>
      <c r="AF4010" s="5" t="str">
        <f t="shared" si="1123"/>
        <v>teguh sugeng44208</v>
      </c>
      <c r="AG4010" s="5" t="str">
        <f t="shared" si="1124"/>
        <v>BMJ 06744208UTARADAY</v>
      </c>
      <c r="AH4010" s="5" t="str">
        <f t="shared" si="1125"/>
        <v>teguh sugeng44208UTARADAY</v>
      </c>
      <c r="AI4010" s="5" t="str">
        <f t="shared" si="1126"/>
        <v>BMJ 06744208DAY</v>
      </c>
      <c r="AJ4010" s="5" t="str">
        <f t="shared" si="1127"/>
        <v>teguh sugeng44208DAY</v>
      </c>
      <c r="AK4010" s="5" t="str">
        <f t="shared" si="1128"/>
        <v>teguh sugengBMJ</v>
      </c>
      <c r="AL4010" s="5" t="str">
        <f t="shared" si="1130"/>
        <v>6UTARA</v>
      </c>
      <c r="AM4010" s="5" t="str">
        <f t="shared" si="1131"/>
        <v>&gt; 6UTARA10 RODA</v>
      </c>
      <c r="AN4010" s="5" t="str">
        <f t="shared" si="1132"/>
        <v>teguh sugengBMJ&gt; 6UTARA10 RODA</v>
      </c>
      <c r="AO4010" s="5" t="str">
        <f t="shared" si="1133"/>
        <v>teguh sugeng&gt; 6UTARA10 RODA</v>
      </c>
      <c r="AP4010" s="5" t="str">
        <f t="shared" si="1134"/>
        <v>44208DAY</v>
      </c>
    </row>
    <row r="4011" spans="1:42" x14ac:dyDescent="0.3">
      <c r="A4011" s="33">
        <v>1</v>
      </c>
      <c r="B4011" s="33"/>
      <c r="C4011" s="70">
        <v>44208</v>
      </c>
      <c r="D4011" s="71" t="s">
        <v>19</v>
      </c>
      <c r="E4011" s="70">
        <v>44208</v>
      </c>
      <c r="F4011" s="71">
        <v>5170918</v>
      </c>
      <c r="G4011" s="33" t="s">
        <v>20</v>
      </c>
      <c r="H4011" s="33" t="s">
        <v>21</v>
      </c>
      <c r="I4011" s="33" t="s">
        <v>123</v>
      </c>
      <c r="J4011" s="33" t="s">
        <v>23</v>
      </c>
      <c r="K4011" s="63" t="s">
        <v>75</v>
      </c>
      <c r="L4011" s="32" t="str">
        <f t="shared" si="1117"/>
        <v>FM260JD</v>
      </c>
      <c r="M4011" s="32" t="str">
        <f t="shared" si="1118"/>
        <v>BMJ</v>
      </c>
      <c r="N4011" s="32" t="str">
        <f t="shared" si="1119"/>
        <v>10 RODA</v>
      </c>
      <c r="O4011" s="146">
        <v>0.74928240740740737</v>
      </c>
      <c r="P4011" s="65">
        <v>0.74928240740740737</v>
      </c>
      <c r="Q4011" s="65"/>
      <c r="R4011" s="66">
        <v>7</v>
      </c>
      <c r="S4011" s="66">
        <v>39020</v>
      </c>
      <c r="T4011" s="66">
        <v>14660</v>
      </c>
      <c r="U4011" s="67">
        <f t="shared" si="1129"/>
        <v>24.36</v>
      </c>
      <c r="V4011" s="66">
        <f t="shared" si="1120"/>
        <v>474873.83999999997</v>
      </c>
      <c r="W4011" s="66" t="str">
        <f t="shared" si="1121"/>
        <v>7 &gt;</v>
      </c>
      <c r="X4011" s="66">
        <f>A4011+SUMIFS(Presensi!F:F,Presensi!E:E,'Entry Data'!AP4011)</f>
        <v>1</v>
      </c>
      <c r="Y4011" s="66">
        <f>IFERROR(INDEX('Retasi Pricing'!F:F,MATCH('Entry Data'!AM4011,'Retasi Pricing'!E:E,0))*X4011,"")</f>
        <v>37750</v>
      </c>
      <c r="Z4011" s="62" t="s">
        <v>26</v>
      </c>
      <c r="AA4011" s="62" t="s">
        <v>27</v>
      </c>
      <c r="AB4011" s="32"/>
      <c r="AC4011" s="32" t="s">
        <v>200</v>
      </c>
      <c r="AD4011" s="32" t="str">
        <f t="shared" si="1122"/>
        <v/>
      </c>
      <c r="AF4011" s="5" t="str">
        <f t="shared" si="1123"/>
        <v>teguh sugeng44208</v>
      </c>
      <c r="AG4011" s="5" t="str">
        <f t="shared" si="1124"/>
        <v>BMJ 06744208UTARADAY</v>
      </c>
      <c r="AH4011" s="5" t="str">
        <f t="shared" si="1125"/>
        <v>teguh sugeng44208UTARADAY</v>
      </c>
      <c r="AI4011" s="5" t="str">
        <f t="shared" si="1126"/>
        <v>BMJ 06744208DAY</v>
      </c>
      <c r="AJ4011" s="5" t="str">
        <f t="shared" si="1127"/>
        <v>teguh sugeng44208DAY</v>
      </c>
      <c r="AK4011" s="5" t="str">
        <f t="shared" si="1128"/>
        <v>teguh sugengBMJ</v>
      </c>
      <c r="AL4011" s="5" t="str">
        <f t="shared" si="1130"/>
        <v>7UTARA</v>
      </c>
      <c r="AM4011" s="5" t="str">
        <f t="shared" si="1131"/>
        <v>7 &gt;UTARA10 RODA</v>
      </c>
      <c r="AN4011" s="5" t="str">
        <f t="shared" si="1132"/>
        <v>teguh sugengBMJ7 &gt;UTARA10 RODA</v>
      </c>
      <c r="AO4011" s="5" t="str">
        <f t="shared" si="1133"/>
        <v>teguh sugeng7 &gt;UTARA10 RODA</v>
      </c>
      <c r="AP4011" s="5" t="str">
        <f t="shared" si="1134"/>
        <v>44208DAY</v>
      </c>
    </row>
    <row r="4012" spans="1:42" x14ac:dyDescent="0.3">
      <c r="A4012" s="33">
        <v>1</v>
      </c>
      <c r="B4012" s="33"/>
      <c r="C4012" s="70">
        <v>44208</v>
      </c>
      <c r="D4012" s="71" t="s">
        <v>19</v>
      </c>
      <c r="E4012" s="70">
        <v>44208</v>
      </c>
      <c r="F4012" s="71">
        <v>5170457</v>
      </c>
      <c r="G4012" s="33" t="s">
        <v>20</v>
      </c>
      <c r="H4012" s="33" t="s">
        <v>21</v>
      </c>
      <c r="I4012" s="33" t="s">
        <v>51</v>
      </c>
      <c r="J4012" s="33" t="s">
        <v>46</v>
      </c>
      <c r="K4012" s="63" t="s">
        <v>77</v>
      </c>
      <c r="L4012" s="32" t="str">
        <f t="shared" ref="L4012:L4075" si="1135">IFERROR(VLOOKUP(K4012,db_unit,2,FALSE),"")</f>
        <v>FM260JD</v>
      </c>
      <c r="M4012" s="32" t="str">
        <f t="shared" ref="M4012:M4075" si="1136">IFERROR(VLOOKUP(K4012,db_unit,3,FALSE),"")</f>
        <v>BMJ</v>
      </c>
      <c r="N4012" s="32" t="str">
        <f t="shared" ref="N4012:N4075" si="1137">IFERROR(VLOOKUP(K4012,db_unit,4,FALSE),"")</f>
        <v>10 RODA</v>
      </c>
      <c r="O4012" s="146">
        <v>0.33832175925925928</v>
      </c>
      <c r="P4012" s="65">
        <v>0.3430555555555555</v>
      </c>
      <c r="Q4012" s="65"/>
      <c r="R4012" s="66">
        <v>1</v>
      </c>
      <c r="S4012" s="66">
        <v>39000</v>
      </c>
      <c r="T4012" s="66">
        <v>14920</v>
      </c>
      <c r="U4012" s="67">
        <f t="shared" si="1129"/>
        <v>24.08</v>
      </c>
      <c r="V4012" s="66">
        <f t="shared" si="1120"/>
        <v>469415.51999999996</v>
      </c>
      <c r="W4012" s="66" t="str">
        <f t="shared" si="1121"/>
        <v>1 &gt; 4</v>
      </c>
      <c r="X4012" s="66">
        <f>A4012+SUMIFS(Presensi!F:F,Presensi!E:E,'Entry Data'!AP4012)</f>
        <v>1</v>
      </c>
      <c r="Y4012" s="66">
        <f>IFERROR(INDEX('Retasi Pricing'!F:F,MATCH('Entry Data'!AM4012,'Retasi Pricing'!E:E,0))*X4012,"")</f>
        <v>25000</v>
      </c>
      <c r="Z4012" s="62" t="s">
        <v>26</v>
      </c>
      <c r="AA4012" s="62" t="s">
        <v>27</v>
      </c>
      <c r="AB4012" s="32"/>
      <c r="AC4012" s="32" t="s">
        <v>179</v>
      </c>
      <c r="AD4012" s="32" t="str">
        <f t="shared" si="1122"/>
        <v/>
      </c>
      <c r="AF4012" s="5" t="str">
        <f t="shared" si="1123"/>
        <v>imbran husain44208</v>
      </c>
      <c r="AG4012" s="5" t="str">
        <f t="shared" si="1124"/>
        <v>BMJ 06844208UTARADAY</v>
      </c>
      <c r="AH4012" s="5" t="str">
        <f t="shared" si="1125"/>
        <v>imbran husain44208UTARADAY</v>
      </c>
      <c r="AI4012" s="5" t="str">
        <f t="shared" si="1126"/>
        <v>BMJ 06844208DAY</v>
      </c>
      <c r="AJ4012" s="5" t="str">
        <f t="shared" si="1127"/>
        <v>imbran husain44208DAY</v>
      </c>
      <c r="AK4012" s="5" t="str">
        <f t="shared" si="1128"/>
        <v>imbran husainBMJ</v>
      </c>
      <c r="AL4012" s="5" t="str">
        <f t="shared" si="1130"/>
        <v>1UTARA</v>
      </c>
      <c r="AM4012" s="5" t="str">
        <f t="shared" si="1131"/>
        <v>1 &gt; 4UTARA10 RODA</v>
      </c>
      <c r="AN4012" s="5" t="str">
        <f t="shared" si="1132"/>
        <v>imbran husainBMJ1 &gt; 4UTARA10 RODA</v>
      </c>
      <c r="AO4012" s="5" t="str">
        <f t="shared" si="1133"/>
        <v>imbran husain1 &gt; 4UTARA10 RODA</v>
      </c>
      <c r="AP4012" s="5" t="str">
        <f t="shared" si="1134"/>
        <v>44208DAY</v>
      </c>
    </row>
    <row r="4013" spans="1:42" x14ac:dyDescent="0.3">
      <c r="A4013" s="33">
        <v>1</v>
      </c>
      <c r="B4013" s="33"/>
      <c r="C4013" s="70">
        <v>44208</v>
      </c>
      <c r="D4013" s="71" t="s">
        <v>19</v>
      </c>
      <c r="E4013" s="70">
        <v>44208</v>
      </c>
      <c r="F4013" s="71">
        <v>5170526</v>
      </c>
      <c r="G4013" s="33" t="s">
        <v>20</v>
      </c>
      <c r="H4013" s="33" t="s">
        <v>21</v>
      </c>
      <c r="I4013" s="33" t="s">
        <v>123</v>
      </c>
      <c r="J4013" s="33" t="s">
        <v>23</v>
      </c>
      <c r="K4013" s="63" t="s">
        <v>77</v>
      </c>
      <c r="L4013" s="32" t="str">
        <f t="shared" si="1135"/>
        <v>FM260JD</v>
      </c>
      <c r="M4013" s="32" t="str">
        <f t="shared" si="1136"/>
        <v>BMJ</v>
      </c>
      <c r="N4013" s="32" t="str">
        <f t="shared" si="1137"/>
        <v>10 RODA</v>
      </c>
      <c r="O4013" s="146">
        <v>0.39682870370370371</v>
      </c>
      <c r="P4013" s="65">
        <v>0.39682870370370371</v>
      </c>
      <c r="Q4013" s="65"/>
      <c r="R4013" s="66">
        <v>2</v>
      </c>
      <c r="S4013" s="66">
        <v>42160</v>
      </c>
      <c r="T4013" s="66">
        <v>14920</v>
      </c>
      <c r="U4013" s="67">
        <f t="shared" si="1129"/>
        <v>27.24</v>
      </c>
      <c r="V4013" s="66">
        <f t="shared" si="1120"/>
        <v>531016.55999999994</v>
      </c>
      <c r="W4013" s="66" t="str">
        <f t="shared" si="1121"/>
        <v>1 &gt; 4</v>
      </c>
      <c r="X4013" s="66">
        <f>A4013+SUMIFS(Presensi!F:F,Presensi!E:E,'Entry Data'!AP4013)</f>
        <v>1</v>
      </c>
      <c r="Y4013" s="66">
        <f>IFERROR(INDEX('Retasi Pricing'!F:F,MATCH('Entry Data'!AM4013,'Retasi Pricing'!E:E,0))*X4013,"")</f>
        <v>25000</v>
      </c>
      <c r="Z4013" s="62" t="s">
        <v>26</v>
      </c>
      <c r="AA4013" s="62" t="s">
        <v>27</v>
      </c>
      <c r="AB4013" s="32"/>
      <c r="AC4013" s="32" t="s">
        <v>179</v>
      </c>
      <c r="AD4013" s="32" t="str">
        <f t="shared" si="1122"/>
        <v/>
      </c>
      <c r="AF4013" s="5" t="str">
        <f t="shared" si="1123"/>
        <v>imbran husain44208</v>
      </c>
      <c r="AG4013" s="5" t="str">
        <f t="shared" si="1124"/>
        <v>BMJ 06844208UTARADAY</v>
      </c>
      <c r="AH4013" s="5" t="str">
        <f t="shared" si="1125"/>
        <v>imbran husain44208UTARADAY</v>
      </c>
      <c r="AI4013" s="5" t="str">
        <f t="shared" si="1126"/>
        <v>BMJ 06844208DAY</v>
      </c>
      <c r="AJ4013" s="5" t="str">
        <f t="shared" si="1127"/>
        <v>imbran husain44208DAY</v>
      </c>
      <c r="AK4013" s="5" t="str">
        <f t="shared" si="1128"/>
        <v>imbran husainBMJ</v>
      </c>
      <c r="AL4013" s="5" t="str">
        <f t="shared" si="1130"/>
        <v>2UTARA</v>
      </c>
      <c r="AM4013" s="5" t="str">
        <f t="shared" si="1131"/>
        <v>1 &gt; 4UTARA10 RODA</v>
      </c>
      <c r="AN4013" s="5" t="str">
        <f t="shared" si="1132"/>
        <v>imbran husainBMJ1 &gt; 4UTARA10 RODA</v>
      </c>
      <c r="AO4013" s="5" t="str">
        <f t="shared" si="1133"/>
        <v>imbran husain1 &gt; 4UTARA10 RODA</v>
      </c>
      <c r="AP4013" s="5" t="str">
        <f t="shared" si="1134"/>
        <v>44208DAY</v>
      </c>
    </row>
    <row r="4014" spans="1:42" x14ac:dyDescent="0.3">
      <c r="A4014" s="33">
        <v>1</v>
      </c>
      <c r="B4014" s="33"/>
      <c r="C4014" s="70">
        <v>44208</v>
      </c>
      <c r="D4014" s="71" t="s">
        <v>19</v>
      </c>
      <c r="E4014" s="70">
        <v>44208</v>
      </c>
      <c r="F4014" s="71">
        <v>5170586</v>
      </c>
      <c r="G4014" s="33" t="s">
        <v>20</v>
      </c>
      <c r="H4014" s="33" t="s">
        <v>21</v>
      </c>
      <c r="I4014" s="33" t="s">
        <v>123</v>
      </c>
      <c r="J4014" s="33" t="s">
        <v>23</v>
      </c>
      <c r="K4014" s="63" t="s">
        <v>77</v>
      </c>
      <c r="L4014" s="32" t="str">
        <f t="shared" si="1135"/>
        <v>FM260JD</v>
      </c>
      <c r="M4014" s="32" t="str">
        <f t="shared" si="1136"/>
        <v>BMJ</v>
      </c>
      <c r="N4014" s="32" t="str">
        <f t="shared" si="1137"/>
        <v>10 RODA</v>
      </c>
      <c r="O4014" s="146">
        <v>0.45482638888888888</v>
      </c>
      <c r="P4014" s="65">
        <v>0.45482638888888888</v>
      </c>
      <c r="Q4014" s="65"/>
      <c r="R4014" s="66">
        <v>3</v>
      </c>
      <c r="S4014" s="66">
        <v>39060</v>
      </c>
      <c r="T4014" s="66">
        <v>14920</v>
      </c>
      <c r="U4014" s="67">
        <f t="shared" si="1129"/>
        <v>24.14</v>
      </c>
      <c r="V4014" s="66">
        <f t="shared" si="1120"/>
        <v>470585.16000000003</v>
      </c>
      <c r="W4014" s="66" t="str">
        <f t="shared" si="1121"/>
        <v>1 &gt; 4</v>
      </c>
      <c r="X4014" s="66">
        <f>A4014+SUMIFS(Presensi!F:F,Presensi!E:E,'Entry Data'!AP4014)</f>
        <v>1</v>
      </c>
      <c r="Y4014" s="66">
        <f>IFERROR(INDEX('Retasi Pricing'!F:F,MATCH('Entry Data'!AM4014,'Retasi Pricing'!E:E,0))*X4014,"")</f>
        <v>25000</v>
      </c>
      <c r="Z4014" s="62" t="s">
        <v>26</v>
      </c>
      <c r="AA4014" s="62" t="s">
        <v>27</v>
      </c>
      <c r="AB4014" s="32"/>
      <c r="AC4014" s="32" t="s">
        <v>179</v>
      </c>
      <c r="AD4014" s="32" t="str">
        <f t="shared" si="1122"/>
        <v/>
      </c>
      <c r="AF4014" s="5" t="str">
        <f t="shared" si="1123"/>
        <v>imbran husain44208</v>
      </c>
      <c r="AG4014" s="5" t="str">
        <f t="shared" si="1124"/>
        <v>BMJ 06844208UTARADAY</v>
      </c>
      <c r="AH4014" s="5" t="str">
        <f t="shared" si="1125"/>
        <v>imbran husain44208UTARADAY</v>
      </c>
      <c r="AI4014" s="5" t="str">
        <f t="shared" si="1126"/>
        <v>BMJ 06844208DAY</v>
      </c>
      <c r="AJ4014" s="5" t="str">
        <f t="shared" si="1127"/>
        <v>imbran husain44208DAY</v>
      </c>
      <c r="AK4014" s="5" t="str">
        <f t="shared" si="1128"/>
        <v>imbran husainBMJ</v>
      </c>
      <c r="AL4014" s="5" t="str">
        <f t="shared" si="1130"/>
        <v>3UTARA</v>
      </c>
      <c r="AM4014" s="5" t="str">
        <f t="shared" si="1131"/>
        <v>1 &gt; 4UTARA10 RODA</v>
      </c>
      <c r="AN4014" s="5" t="str">
        <f t="shared" si="1132"/>
        <v>imbran husainBMJ1 &gt; 4UTARA10 RODA</v>
      </c>
      <c r="AO4014" s="5" t="str">
        <f t="shared" si="1133"/>
        <v>imbran husain1 &gt; 4UTARA10 RODA</v>
      </c>
      <c r="AP4014" s="5" t="str">
        <f t="shared" si="1134"/>
        <v>44208DAY</v>
      </c>
    </row>
    <row r="4015" spans="1:42" x14ac:dyDescent="0.3">
      <c r="A4015" s="33">
        <v>1</v>
      </c>
      <c r="B4015" s="33"/>
      <c r="C4015" s="70">
        <v>44208</v>
      </c>
      <c r="D4015" s="71" t="s">
        <v>19</v>
      </c>
      <c r="E4015" s="70">
        <v>44208</v>
      </c>
      <c r="F4015" s="71">
        <v>5170642</v>
      </c>
      <c r="G4015" s="33" t="s">
        <v>20</v>
      </c>
      <c r="H4015" s="33" t="s">
        <v>21</v>
      </c>
      <c r="I4015" s="33" t="s">
        <v>51</v>
      </c>
      <c r="J4015" s="33" t="s">
        <v>46</v>
      </c>
      <c r="K4015" s="63" t="s">
        <v>77</v>
      </c>
      <c r="L4015" s="32" t="str">
        <f t="shared" si="1135"/>
        <v>FM260JD</v>
      </c>
      <c r="M4015" s="32" t="str">
        <f t="shared" si="1136"/>
        <v>BMJ</v>
      </c>
      <c r="N4015" s="32" t="str">
        <f t="shared" si="1137"/>
        <v>10 RODA</v>
      </c>
      <c r="O4015" s="146">
        <v>0.50651620370370376</v>
      </c>
      <c r="P4015" s="65">
        <v>0.50651620370370376</v>
      </c>
      <c r="Q4015" s="65"/>
      <c r="R4015" s="66">
        <v>4</v>
      </c>
      <c r="S4015" s="66">
        <v>39760</v>
      </c>
      <c r="T4015" s="66">
        <v>14920</v>
      </c>
      <c r="U4015" s="67">
        <f t="shared" si="1129"/>
        <v>24.84</v>
      </c>
      <c r="V4015" s="66">
        <f t="shared" si="1120"/>
        <v>484230.95999999996</v>
      </c>
      <c r="W4015" s="66" t="str">
        <f t="shared" si="1121"/>
        <v>1 &gt; 4</v>
      </c>
      <c r="X4015" s="66">
        <f>A4015+SUMIFS(Presensi!F:F,Presensi!E:E,'Entry Data'!AP4015)</f>
        <v>1</v>
      </c>
      <c r="Y4015" s="66">
        <f>IFERROR(INDEX('Retasi Pricing'!F:F,MATCH('Entry Data'!AM4015,'Retasi Pricing'!E:E,0))*X4015,"")</f>
        <v>25000</v>
      </c>
      <c r="Z4015" s="62" t="s">
        <v>26</v>
      </c>
      <c r="AA4015" s="62" t="s">
        <v>27</v>
      </c>
      <c r="AB4015" s="32"/>
      <c r="AC4015" s="32" t="s">
        <v>179</v>
      </c>
      <c r="AD4015" s="32" t="str">
        <f t="shared" si="1122"/>
        <v/>
      </c>
      <c r="AF4015" s="5" t="str">
        <f t="shared" si="1123"/>
        <v>imbran husain44208</v>
      </c>
      <c r="AG4015" s="5" t="str">
        <f t="shared" si="1124"/>
        <v>BMJ 06844208UTARADAY</v>
      </c>
      <c r="AH4015" s="5" t="str">
        <f t="shared" si="1125"/>
        <v>imbran husain44208UTARADAY</v>
      </c>
      <c r="AI4015" s="5" t="str">
        <f t="shared" si="1126"/>
        <v>BMJ 06844208DAY</v>
      </c>
      <c r="AJ4015" s="5" t="str">
        <f t="shared" si="1127"/>
        <v>imbran husain44208DAY</v>
      </c>
      <c r="AK4015" s="5" t="str">
        <f t="shared" si="1128"/>
        <v>imbran husainBMJ</v>
      </c>
      <c r="AL4015" s="5" t="str">
        <f t="shared" si="1130"/>
        <v>4UTARA</v>
      </c>
      <c r="AM4015" s="5" t="str">
        <f t="shared" si="1131"/>
        <v>1 &gt; 4UTARA10 RODA</v>
      </c>
      <c r="AN4015" s="5" t="str">
        <f t="shared" si="1132"/>
        <v>imbran husainBMJ1 &gt; 4UTARA10 RODA</v>
      </c>
      <c r="AO4015" s="5" t="str">
        <f t="shared" si="1133"/>
        <v>imbran husain1 &gt; 4UTARA10 RODA</v>
      </c>
      <c r="AP4015" s="5" t="str">
        <f t="shared" si="1134"/>
        <v>44208DAY</v>
      </c>
    </row>
    <row r="4016" spans="1:42" x14ac:dyDescent="0.3">
      <c r="A4016" s="33">
        <v>1</v>
      </c>
      <c r="B4016" s="33"/>
      <c r="C4016" s="70">
        <v>44208</v>
      </c>
      <c r="D4016" s="71" t="s">
        <v>19</v>
      </c>
      <c r="E4016" s="70">
        <v>44208</v>
      </c>
      <c r="F4016" s="71">
        <v>5170719</v>
      </c>
      <c r="G4016" s="33" t="s">
        <v>20</v>
      </c>
      <c r="H4016" s="33" t="s">
        <v>21</v>
      </c>
      <c r="I4016" s="33" t="s">
        <v>123</v>
      </c>
      <c r="J4016" s="33" t="s">
        <v>23</v>
      </c>
      <c r="K4016" s="63" t="s">
        <v>77</v>
      </c>
      <c r="L4016" s="32" t="str">
        <f t="shared" si="1135"/>
        <v>FM260JD</v>
      </c>
      <c r="M4016" s="32" t="str">
        <f t="shared" si="1136"/>
        <v>BMJ</v>
      </c>
      <c r="N4016" s="32" t="str">
        <f t="shared" si="1137"/>
        <v>10 RODA</v>
      </c>
      <c r="O4016" s="146">
        <v>0.5753935185185185</v>
      </c>
      <c r="P4016" s="65">
        <v>0.5753935185185185</v>
      </c>
      <c r="Q4016" s="65"/>
      <c r="R4016" s="66">
        <v>5</v>
      </c>
      <c r="S4016" s="66">
        <v>39860</v>
      </c>
      <c r="T4016" s="66">
        <v>14920</v>
      </c>
      <c r="U4016" s="67">
        <f t="shared" si="1129"/>
        <v>24.94</v>
      </c>
      <c r="V4016" s="66">
        <f t="shared" si="1120"/>
        <v>486180.36</v>
      </c>
      <c r="W4016" s="66" t="str">
        <f t="shared" si="1121"/>
        <v>&gt; 5</v>
      </c>
      <c r="X4016" s="66">
        <f>A4016+SUMIFS(Presensi!F:F,Presensi!E:E,'Entry Data'!AP4016)</f>
        <v>1</v>
      </c>
      <c r="Y4016" s="66">
        <f>IFERROR(INDEX('Retasi Pricing'!F:F,MATCH('Entry Data'!AM4016,'Retasi Pricing'!E:E,0))*X4016,"")</f>
        <v>27650</v>
      </c>
      <c r="Z4016" s="62" t="s">
        <v>26</v>
      </c>
      <c r="AA4016" s="62" t="s">
        <v>27</v>
      </c>
      <c r="AB4016" s="32"/>
      <c r="AC4016" s="32" t="s">
        <v>179</v>
      </c>
      <c r="AD4016" s="32" t="str">
        <f t="shared" si="1122"/>
        <v/>
      </c>
      <c r="AF4016" s="5" t="str">
        <f t="shared" si="1123"/>
        <v>imbran husain44208</v>
      </c>
      <c r="AG4016" s="5" t="str">
        <f t="shared" si="1124"/>
        <v>BMJ 06844208UTARADAY</v>
      </c>
      <c r="AH4016" s="5" t="str">
        <f t="shared" si="1125"/>
        <v>imbran husain44208UTARADAY</v>
      </c>
      <c r="AI4016" s="5" t="str">
        <f t="shared" si="1126"/>
        <v>BMJ 06844208DAY</v>
      </c>
      <c r="AJ4016" s="5" t="str">
        <f t="shared" si="1127"/>
        <v>imbran husain44208DAY</v>
      </c>
      <c r="AK4016" s="5" t="str">
        <f t="shared" si="1128"/>
        <v>imbran husainBMJ</v>
      </c>
      <c r="AL4016" s="5" t="str">
        <f t="shared" si="1130"/>
        <v>5UTARA</v>
      </c>
      <c r="AM4016" s="5" t="str">
        <f t="shared" si="1131"/>
        <v>&gt; 5UTARA10 RODA</v>
      </c>
      <c r="AN4016" s="5" t="str">
        <f t="shared" si="1132"/>
        <v>imbran husainBMJ&gt; 5UTARA10 RODA</v>
      </c>
      <c r="AO4016" s="5" t="str">
        <f t="shared" si="1133"/>
        <v>imbran husain&gt; 5UTARA10 RODA</v>
      </c>
      <c r="AP4016" s="5" t="str">
        <f t="shared" si="1134"/>
        <v>44208DAY</v>
      </c>
    </row>
    <row r="4017" spans="1:42" x14ac:dyDescent="0.3">
      <c r="A4017" s="33">
        <v>1</v>
      </c>
      <c r="B4017" s="33"/>
      <c r="C4017" s="70">
        <v>44208</v>
      </c>
      <c r="D4017" s="71" t="s">
        <v>19</v>
      </c>
      <c r="E4017" s="70">
        <v>44208</v>
      </c>
      <c r="F4017" s="71">
        <v>5170855</v>
      </c>
      <c r="G4017" s="33" t="s">
        <v>20</v>
      </c>
      <c r="H4017" s="33" t="s">
        <v>21</v>
      </c>
      <c r="I4017" s="33" t="s">
        <v>123</v>
      </c>
      <c r="J4017" s="33" t="s">
        <v>23</v>
      </c>
      <c r="K4017" s="63" t="s">
        <v>77</v>
      </c>
      <c r="L4017" s="32" t="str">
        <f t="shared" si="1135"/>
        <v>FM260JD</v>
      </c>
      <c r="M4017" s="32" t="str">
        <f t="shared" si="1136"/>
        <v>BMJ</v>
      </c>
      <c r="N4017" s="32" t="str">
        <f t="shared" si="1137"/>
        <v>10 RODA</v>
      </c>
      <c r="O4017" s="146">
        <v>0.69162037037037039</v>
      </c>
      <c r="P4017" s="65">
        <v>0.69162037037037039</v>
      </c>
      <c r="Q4017" s="65"/>
      <c r="R4017" s="66">
        <v>6</v>
      </c>
      <c r="S4017" s="66">
        <v>37900</v>
      </c>
      <c r="T4017" s="66">
        <v>14920</v>
      </c>
      <c r="U4017" s="67">
        <f t="shared" si="1129"/>
        <v>22.98</v>
      </c>
      <c r="V4017" s="66">
        <f t="shared" si="1120"/>
        <v>447972.12000000005</v>
      </c>
      <c r="W4017" s="66" t="str">
        <f t="shared" si="1121"/>
        <v>&gt; 6</v>
      </c>
      <c r="X4017" s="66">
        <f>A4017+SUMIFS(Presensi!F:F,Presensi!E:E,'Entry Data'!AP4017)</f>
        <v>1</v>
      </c>
      <c r="Y4017" s="66">
        <f>IFERROR(INDEX('Retasi Pricing'!F:F,MATCH('Entry Data'!AM4017,'Retasi Pricing'!E:E,0))*X4017,"")</f>
        <v>30800</v>
      </c>
      <c r="Z4017" s="62" t="s">
        <v>26</v>
      </c>
      <c r="AA4017" s="62" t="s">
        <v>27</v>
      </c>
      <c r="AB4017" s="32"/>
      <c r="AC4017" s="32" t="s">
        <v>179</v>
      </c>
      <c r="AD4017" s="32" t="str">
        <f t="shared" si="1122"/>
        <v/>
      </c>
      <c r="AF4017" s="5" t="str">
        <f t="shared" si="1123"/>
        <v>imbran husain44208</v>
      </c>
      <c r="AG4017" s="5" t="str">
        <f t="shared" si="1124"/>
        <v>BMJ 06844208UTARADAY</v>
      </c>
      <c r="AH4017" s="5" t="str">
        <f t="shared" si="1125"/>
        <v>imbran husain44208UTARADAY</v>
      </c>
      <c r="AI4017" s="5" t="str">
        <f t="shared" si="1126"/>
        <v>BMJ 06844208DAY</v>
      </c>
      <c r="AJ4017" s="5" t="str">
        <f t="shared" si="1127"/>
        <v>imbran husain44208DAY</v>
      </c>
      <c r="AK4017" s="5" t="str">
        <f t="shared" si="1128"/>
        <v>imbran husainBMJ</v>
      </c>
      <c r="AL4017" s="5" t="str">
        <f t="shared" si="1130"/>
        <v>6UTARA</v>
      </c>
      <c r="AM4017" s="5" t="str">
        <f t="shared" si="1131"/>
        <v>&gt; 6UTARA10 RODA</v>
      </c>
      <c r="AN4017" s="5" t="str">
        <f t="shared" si="1132"/>
        <v>imbran husainBMJ&gt; 6UTARA10 RODA</v>
      </c>
      <c r="AO4017" s="5" t="str">
        <f t="shared" si="1133"/>
        <v>imbran husain&gt; 6UTARA10 RODA</v>
      </c>
      <c r="AP4017" s="5" t="str">
        <f t="shared" si="1134"/>
        <v>44208DAY</v>
      </c>
    </row>
    <row r="4018" spans="1:42" x14ac:dyDescent="0.3">
      <c r="A4018" s="33">
        <v>1</v>
      </c>
      <c r="B4018" s="33"/>
      <c r="C4018" s="70">
        <v>44208</v>
      </c>
      <c r="D4018" s="71" t="s">
        <v>19</v>
      </c>
      <c r="E4018" s="70">
        <v>44208</v>
      </c>
      <c r="F4018" s="71">
        <v>5170916</v>
      </c>
      <c r="G4018" s="33" t="s">
        <v>20</v>
      </c>
      <c r="H4018" s="33" t="s">
        <v>21</v>
      </c>
      <c r="I4018" s="33" t="s">
        <v>123</v>
      </c>
      <c r="J4018" s="33" t="s">
        <v>46</v>
      </c>
      <c r="K4018" s="63" t="s">
        <v>77</v>
      </c>
      <c r="L4018" s="32" t="str">
        <f t="shared" si="1135"/>
        <v>FM260JD</v>
      </c>
      <c r="M4018" s="32" t="str">
        <f t="shared" si="1136"/>
        <v>BMJ</v>
      </c>
      <c r="N4018" s="32" t="str">
        <f t="shared" si="1137"/>
        <v>10 RODA</v>
      </c>
      <c r="O4018" s="146">
        <v>0.74868055555555557</v>
      </c>
      <c r="P4018" s="65">
        <v>0.74868055555555557</v>
      </c>
      <c r="Q4018" s="65"/>
      <c r="R4018" s="66">
        <v>7</v>
      </c>
      <c r="S4018" s="66">
        <v>40660</v>
      </c>
      <c r="T4018" s="66">
        <v>14920</v>
      </c>
      <c r="U4018" s="67">
        <f t="shared" si="1129"/>
        <v>25.74</v>
      </c>
      <c r="V4018" s="66">
        <f t="shared" si="1120"/>
        <v>501775.55999999994</v>
      </c>
      <c r="W4018" s="66" t="str">
        <f t="shared" si="1121"/>
        <v>7 &gt;</v>
      </c>
      <c r="X4018" s="66">
        <f>A4018+SUMIFS(Presensi!F:F,Presensi!E:E,'Entry Data'!AP4018)</f>
        <v>1</v>
      </c>
      <c r="Y4018" s="66">
        <f>IFERROR(INDEX('Retasi Pricing'!F:F,MATCH('Entry Data'!AM4018,'Retasi Pricing'!E:E,0))*X4018,"")</f>
        <v>37750</v>
      </c>
      <c r="Z4018" s="62" t="s">
        <v>26</v>
      </c>
      <c r="AA4018" s="62" t="s">
        <v>27</v>
      </c>
      <c r="AB4018" s="32"/>
      <c r="AC4018" s="32" t="s">
        <v>179</v>
      </c>
      <c r="AD4018" s="32" t="str">
        <f t="shared" si="1122"/>
        <v/>
      </c>
      <c r="AF4018" s="5" t="str">
        <f t="shared" si="1123"/>
        <v>imbran husain44208</v>
      </c>
      <c r="AG4018" s="5" t="str">
        <f t="shared" si="1124"/>
        <v>BMJ 06844208UTARADAY</v>
      </c>
      <c r="AH4018" s="5" t="str">
        <f t="shared" si="1125"/>
        <v>imbran husain44208UTARADAY</v>
      </c>
      <c r="AI4018" s="5" t="str">
        <f t="shared" si="1126"/>
        <v>BMJ 06844208DAY</v>
      </c>
      <c r="AJ4018" s="5" t="str">
        <f t="shared" si="1127"/>
        <v>imbran husain44208DAY</v>
      </c>
      <c r="AK4018" s="5" t="str">
        <f t="shared" si="1128"/>
        <v>imbran husainBMJ</v>
      </c>
      <c r="AL4018" s="5" t="str">
        <f t="shared" si="1130"/>
        <v>7UTARA</v>
      </c>
      <c r="AM4018" s="5" t="str">
        <f t="shared" si="1131"/>
        <v>7 &gt;UTARA10 RODA</v>
      </c>
      <c r="AN4018" s="5" t="str">
        <f t="shared" si="1132"/>
        <v>imbran husainBMJ7 &gt;UTARA10 RODA</v>
      </c>
      <c r="AO4018" s="5" t="str">
        <f t="shared" si="1133"/>
        <v>imbran husain7 &gt;UTARA10 RODA</v>
      </c>
      <c r="AP4018" s="5" t="str">
        <f t="shared" si="1134"/>
        <v>44208DAY</v>
      </c>
    </row>
    <row r="4019" spans="1:42" x14ac:dyDescent="0.3">
      <c r="A4019" s="33">
        <v>1</v>
      </c>
      <c r="B4019" s="33"/>
      <c r="C4019" s="70">
        <v>44208</v>
      </c>
      <c r="D4019" s="71" t="s">
        <v>19</v>
      </c>
      <c r="E4019" s="70">
        <v>44208</v>
      </c>
      <c r="F4019" s="71">
        <v>5170464</v>
      </c>
      <c r="G4019" s="33" t="s">
        <v>20</v>
      </c>
      <c r="H4019" s="33" t="s">
        <v>21</v>
      </c>
      <c r="I4019" s="33" t="s">
        <v>123</v>
      </c>
      <c r="J4019" s="33" t="s">
        <v>46</v>
      </c>
      <c r="K4019" s="63" t="s">
        <v>78</v>
      </c>
      <c r="L4019" s="32" t="str">
        <f t="shared" si="1135"/>
        <v>FM260JD</v>
      </c>
      <c r="M4019" s="32" t="str">
        <f t="shared" si="1136"/>
        <v>BMJ</v>
      </c>
      <c r="N4019" s="32" t="str">
        <f t="shared" si="1137"/>
        <v>10 RODA</v>
      </c>
      <c r="O4019" s="146">
        <v>0.34184027777777781</v>
      </c>
      <c r="P4019" s="65">
        <v>0.35400462962962959</v>
      </c>
      <c r="Q4019" s="65"/>
      <c r="R4019" s="66">
        <v>1</v>
      </c>
      <c r="S4019" s="66">
        <v>39680</v>
      </c>
      <c r="T4019" s="66">
        <v>14880</v>
      </c>
      <c r="U4019" s="67">
        <f t="shared" si="1129"/>
        <v>24.8</v>
      </c>
      <c r="V4019" s="66">
        <f t="shared" si="1120"/>
        <v>483451.20000000007</v>
      </c>
      <c r="W4019" s="66" t="str">
        <f t="shared" si="1121"/>
        <v>1 &gt; 4</v>
      </c>
      <c r="X4019" s="66">
        <f>A4019+SUMIFS(Presensi!F:F,Presensi!E:E,'Entry Data'!AP4019)</f>
        <v>1</v>
      </c>
      <c r="Y4019" s="66">
        <f>IFERROR(INDEX('Retasi Pricing'!F:F,MATCH('Entry Data'!AM4019,'Retasi Pricing'!E:E,0))*X4019,"")</f>
        <v>25000</v>
      </c>
      <c r="Z4019" s="62" t="s">
        <v>26</v>
      </c>
      <c r="AA4019" s="62" t="s">
        <v>27</v>
      </c>
      <c r="AB4019" s="32"/>
      <c r="AC4019" s="32" t="s">
        <v>370</v>
      </c>
      <c r="AD4019" s="32" t="str">
        <f t="shared" si="1122"/>
        <v/>
      </c>
      <c r="AF4019" s="5" t="str">
        <f t="shared" si="1123"/>
        <v>edi santoso44208</v>
      </c>
      <c r="AG4019" s="5" t="str">
        <f t="shared" si="1124"/>
        <v>BMJ 06944208UTARADAY</v>
      </c>
      <c r="AH4019" s="5" t="str">
        <f t="shared" si="1125"/>
        <v>edi santoso44208UTARADAY</v>
      </c>
      <c r="AI4019" s="5" t="str">
        <f t="shared" si="1126"/>
        <v>BMJ 06944208DAY</v>
      </c>
      <c r="AJ4019" s="5" t="str">
        <f t="shared" si="1127"/>
        <v>edi santoso44208DAY</v>
      </c>
      <c r="AK4019" s="5" t="str">
        <f t="shared" si="1128"/>
        <v>edi santosoBMJ</v>
      </c>
      <c r="AL4019" s="5" t="str">
        <f t="shared" si="1130"/>
        <v>1UTARA</v>
      </c>
      <c r="AM4019" s="5" t="str">
        <f t="shared" si="1131"/>
        <v>1 &gt; 4UTARA10 RODA</v>
      </c>
      <c r="AN4019" s="5" t="str">
        <f t="shared" si="1132"/>
        <v>edi santosoBMJ1 &gt; 4UTARA10 RODA</v>
      </c>
      <c r="AO4019" s="5" t="str">
        <f t="shared" si="1133"/>
        <v>edi santoso1 &gt; 4UTARA10 RODA</v>
      </c>
      <c r="AP4019" s="5" t="str">
        <f t="shared" si="1134"/>
        <v>44208DAY</v>
      </c>
    </row>
    <row r="4020" spans="1:42" x14ac:dyDescent="0.3">
      <c r="A4020" s="33">
        <v>1</v>
      </c>
      <c r="B4020" s="33"/>
      <c r="C4020" s="70">
        <v>44208</v>
      </c>
      <c r="D4020" s="71" t="s">
        <v>19</v>
      </c>
      <c r="E4020" s="70">
        <v>44208</v>
      </c>
      <c r="F4020" s="71">
        <v>5170541</v>
      </c>
      <c r="G4020" s="33" t="s">
        <v>20</v>
      </c>
      <c r="H4020" s="33" t="s">
        <v>21</v>
      </c>
      <c r="I4020" s="33" t="s">
        <v>123</v>
      </c>
      <c r="J4020" s="33" t="s">
        <v>23</v>
      </c>
      <c r="K4020" s="63" t="s">
        <v>78</v>
      </c>
      <c r="L4020" s="32" t="str">
        <f t="shared" si="1135"/>
        <v>FM260JD</v>
      </c>
      <c r="M4020" s="32" t="str">
        <f t="shared" si="1136"/>
        <v>BMJ</v>
      </c>
      <c r="N4020" s="32" t="str">
        <f t="shared" si="1137"/>
        <v>10 RODA</v>
      </c>
      <c r="O4020" s="146">
        <v>0.41119212962962964</v>
      </c>
      <c r="P4020" s="65">
        <v>0.41119212962962964</v>
      </c>
      <c r="Q4020" s="65"/>
      <c r="R4020" s="66">
        <v>2</v>
      </c>
      <c r="S4020" s="66">
        <v>39220</v>
      </c>
      <c r="T4020" s="66">
        <v>14880</v>
      </c>
      <c r="U4020" s="67">
        <f t="shared" si="1129"/>
        <v>24.34</v>
      </c>
      <c r="V4020" s="66">
        <f t="shared" si="1120"/>
        <v>474483.95999999996</v>
      </c>
      <c r="W4020" s="66" t="str">
        <f t="shared" si="1121"/>
        <v>1 &gt; 4</v>
      </c>
      <c r="X4020" s="66">
        <f>A4020+SUMIFS(Presensi!F:F,Presensi!E:E,'Entry Data'!AP4020)</f>
        <v>1</v>
      </c>
      <c r="Y4020" s="66">
        <f>IFERROR(INDEX('Retasi Pricing'!F:F,MATCH('Entry Data'!AM4020,'Retasi Pricing'!E:E,0))*X4020,"")</f>
        <v>25000</v>
      </c>
      <c r="Z4020" s="62" t="s">
        <v>26</v>
      </c>
      <c r="AA4020" s="62" t="s">
        <v>27</v>
      </c>
      <c r="AB4020" s="32"/>
      <c r="AC4020" s="32" t="s">
        <v>370</v>
      </c>
      <c r="AD4020" s="32" t="str">
        <f t="shared" si="1122"/>
        <v/>
      </c>
      <c r="AF4020" s="5" t="str">
        <f t="shared" si="1123"/>
        <v>edi santoso44208</v>
      </c>
      <c r="AG4020" s="5" t="str">
        <f t="shared" si="1124"/>
        <v>BMJ 06944208UTARADAY</v>
      </c>
      <c r="AH4020" s="5" t="str">
        <f t="shared" si="1125"/>
        <v>edi santoso44208UTARADAY</v>
      </c>
      <c r="AI4020" s="5" t="str">
        <f t="shared" si="1126"/>
        <v>BMJ 06944208DAY</v>
      </c>
      <c r="AJ4020" s="5" t="str">
        <f t="shared" si="1127"/>
        <v>edi santoso44208DAY</v>
      </c>
      <c r="AK4020" s="5" t="str">
        <f t="shared" si="1128"/>
        <v>edi santosoBMJ</v>
      </c>
      <c r="AL4020" s="5" t="str">
        <f t="shared" si="1130"/>
        <v>2UTARA</v>
      </c>
      <c r="AM4020" s="5" t="str">
        <f t="shared" si="1131"/>
        <v>1 &gt; 4UTARA10 RODA</v>
      </c>
      <c r="AN4020" s="5" t="str">
        <f t="shared" si="1132"/>
        <v>edi santosoBMJ1 &gt; 4UTARA10 RODA</v>
      </c>
      <c r="AO4020" s="5" t="str">
        <f t="shared" si="1133"/>
        <v>edi santoso1 &gt; 4UTARA10 RODA</v>
      </c>
      <c r="AP4020" s="5" t="str">
        <f t="shared" si="1134"/>
        <v>44208DAY</v>
      </c>
    </row>
    <row r="4021" spans="1:42" x14ac:dyDescent="0.3">
      <c r="A4021" s="33">
        <v>1</v>
      </c>
      <c r="B4021" s="33"/>
      <c r="C4021" s="70">
        <v>44208</v>
      </c>
      <c r="D4021" s="71" t="s">
        <v>19</v>
      </c>
      <c r="E4021" s="70">
        <v>44208</v>
      </c>
      <c r="F4021" s="71">
        <v>5170613</v>
      </c>
      <c r="G4021" s="33" t="s">
        <v>20</v>
      </c>
      <c r="H4021" s="33" t="s">
        <v>21</v>
      </c>
      <c r="I4021" s="33" t="s">
        <v>123</v>
      </c>
      <c r="J4021" s="33" t="s">
        <v>23</v>
      </c>
      <c r="K4021" s="63" t="s">
        <v>78</v>
      </c>
      <c r="L4021" s="32" t="str">
        <f t="shared" si="1135"/>
        <v>FM260JD</v>
      </c>
      <c r="M4021" s="32" t="str">
        <f t="shared" si="1136"/>
        <v>BMJ</v>
      </c>
      <c r="N4021" s="32" t="str">
        <f t="shared" si="1137"/>
        <v>10 RODA</v>
      </c>
      <c r="O4021" s="146">
        <v>0.47758101851851853</v>
      </c>
      <c r="P4021" s="65">
        <v>0.47758101851851853</v>
      </c>
      <c r="Q4021" s="65"/>
      <c r="R4021" s="66">
        <v>3</v>
      </c>
      <c r="S4021" s="66">
        <v>39200</v>
      </c>
      <c r="T4021" s="66">
        <v>14880</v>
      </c>
      <c r="U4021" s="67">
        <f t="shared" si="1129"/>
        <v>24.32</v>
      </c>
      <c r="V4021" s="66">
        <f t="shared" si="1120"/>
        <v>474094.08000000002</v>
      </c>
      <c r="W4021" s="66" t="str">
        <f t="shared" si="1121"/>
        <v>1 &gt; 4</v>
      </c>
      <c r="X4021" s="66">
        <f>A4021+SUMIFS(Presensi!F:F,Presensi!E:E,'Entry Data'!AP4021)</f>
        <v>1</v>
      </c>
      <c r="Y4021" s="66">
        <f>IFERROR(INDEX('Retasi Pricing'!F:F,MATCH('Entry Data'!AM4021,'Retasi Pricing'!E:E,0))*X4021,"")</f>
        <v>25000</v>
      </c>
      <c r="Z4021" s="62" t="s">
        <v>26</v>
      </c>
      <c r="AA4021" s="62" t="s">
        <v>27</v>
      </c>
      <c r="AB4021" s="32"/>
      <c r="AC4021" s="32" t="s">
        <v>370</v>
      </c>
      <c r="AD4021" s="32" t="str">
        <f t="shared" si="1122"/>
        <v/>
      </c>
      <c r="AF4021" s="5" t="str">
        <f t="shared" si="1123"/>
        <v>edi santoso44208</v>
      </c>
      <c r="AG4021" s="5" t="str">
        <f t="shared" si="1124"/>
        <v>BMJ 06944208UTARADAY</v>
      </c>
      <c r="AH4021" s="5" t="str">
        <f t="shared" si="1125"/>
        <v>edi santoso44208UTARADAY</v>
      </c>
      <c r="AI4021" s="5" t="str">
        <f t="shared" si="1126"/>
        <v>BMJ 06944208DAY</v>
      </c>
      <c r="AJ4021" s="5" t="str">
        <f t="shared" si="1127"/>
        <v>edi santoso44208DAY</v>
      </c>
      <c r="AK4021" s="5" t="str">
        <f t="shared" si="1128"/>
        <v>edi santosoBMJ</v>
      </c>
      <c r="AL4021" s="5" t="str">
        <f t="shared" si="1130"/>
        <v>3UTARA</v>
      </c>
      <c r="AM4021" s="5" t="str">
        <f t="shared" si="1131"/>
        <v>1 &gt; 4UTARA10 RODA</v>
      </c>
      <c r="AN4021" s="5" t="str">
        <f t="shared" si="1132"/>
        <v>edi santosoBMJ1 &gt; 4UTARA10 RODA</v>
      </c>
      <c r="AO4021" s="5" t="str">
        <f t="shared" si="1133"/>
        <v>edi santoso1 &gt; 4UTARA10 RODA</v>
      </c>
      <c r="AP4021" s="5" t="str">
        <f t="shared" si="1134"/>
        <v>44208DAY</v>
      </c>
    </row>
    <row r="4022" spans="1:42" x14ac:dyDescent="0.3">
      <c r="A4022" s="33">
        <v>1</v>
      </c>
      <c r="B4022" s="33"/>
      <c r="C4022" s="70">
        <v>44208</v>
      </c>
      <c r="D4022" s="71" t="s">
        <v>19</v>
      </c>
      <c r="E4022" s="70">
        <v>44208</v>
      </c>
      <c r="F4022" s="71">
        <v>5170762</v>
      </c>
      <c r="G4022" s="33" t="s">
        <v>20</v>
      </c>
      <c r="H4022" s="33" t="s">
        <v>21</v>
      </c>
      <c r="I4022" s="33" t="s">
        <v>123</v>
      </c>
      <c r="J4022" s="33" t="s">
        <v>23</v>
      </c>
      <c r="K4022" s="63" t="s">
        <v>78</v>
      </c>
      <c r="L4022" s="32" t="str">
        <f t="shared" si="1135"/>
        <v>FM260JD</v>
      </c>
      <c r="M4022" s="32" t="str">
        <f t="shared" si="1136"/>
        <v>BMJ</v>
      </c>
      <c r="N4022" s="32" t="str">
        <f t="shared" si="1137"/>
        <v>10 RODA</v>
      </c>
      <c r="O4022" s="146">
        <v>0.61981481481481482</v>
      </c>
      <c r="P4022" s="65">
        <v>0.61981481481481482</v>
      </c>
      <c r="Q4022" s="65"/>
      <c r="R4022" s="66">
        <v>4</v>
      </c>
      <c r="S4022" s="66">
        <v>40260</v>
      </c>
      <c r="T4022" s="66">
        <v>14880</v>
      </c>
      <c r="U4022" s="67">
        <f t="shared" si="1129"/>
        <v>25.38</v>
      </c>
      <c r="V4022" s="66">
        <f t="shared" si="1120"/>
        <v>494757.72000000003</v>
      </c>
      <c r="W4022" s="66" t="str">
        <f t="shared" si="1121"/>
        <v>1 &gt; 4</v>
      </c>
      <c r="X4022" s="66">
        <f>A4022+SUMIFS(Presensi!F:F,Presensi!E:E,'Entry Data'!AP4022)</f>
        <v>1</v>
      </c>
      <c r="Y4022" s="66">
        <f>IFERROR(INDEX('Retasi Pricing'!F:F,MATCH('Entry Data'!AM4022,'Retasi Pricing'!E:E,0))*X4022,"")</f>
        <v>25000</v>
      </c>
      <c r="Z4022" s="62" t="s">
        <v>26</v>
      </c>
      <c r="AA4022" s="62" t="s">
        <v>27</v>
      </c>
      <c r="AB4022" s="32"/>
      <c r="AC4022" s="32" t="s">
        <v>370</v>
      </c>
      <c r="AD4022" s="32" t="str">
        <f t="shared" si="1122"/>
        <v/>
      </c>
      <c r="AF4022" s="5" t="str">
        <f t="shared" si="1123"/>
        <v>edi santoso44208</v>
      </c>
      <c r="AG4022" s="5" t="str">
        <f t="shared" si="1124"/>
        <v>BMJ 06944208UTARADAY</v>
      </c>
      <c r="AH4022" s="5" t="str">
        <f t="shared" si="1125"/>
        <v>edi santoso44208UTARADAY</v>
      </c>
      <c r="AI4022" s="5" t="str">
        <f t="shared" si="1126"/>
        <v>BMJ 06944208DAY</v>
      </c>
      <c r="AJ4022" s="5" t="str">
        <f t="shared" si="1127"/>
        <v>edi santoso44208DAY</v>
      </c>
      <c r="AK4022" s="5" t="str">
        <f t="shared" si="1128"/>
        <v>edi santosoBMJ</v>
      </c>
      <c r="AL4022" s="5" t="str">
        <f t="shared" si="1130"/>
        <v>4UTARA</v>
      </c>
      <c r="AM4022" s="5" t="str">
        <f t="shared" si="1131"/>
        <v>1 &gt; 4UTARA10 RODA</v>
      </c>
      <c r="AN4022" s="5" t="str">
        <f t="shared" si="1132"/>
        <v>edi santosoBMJ1 &gt; 4UTARA10 RODA</v>
      </c>
      <c r="AO4022" s="5" t="str">
        <f t="shared" si="1133"/>
        <v>edi santoso1 &gt; 4UTARA10 RODA</v>
      </c>
      <c r="AP4022" s="5" t="str">
        <f t="shared" si="1134"/>
        <v>44208DAY</v>
      </c>
    </row>
    <row r="4023" spans="1:42" x14ac:dyDescent="0.3">
      <c r="A4023" s="33">
        <v>1</v>
      </c>
      <c r="B4023" s="33"/>
      <c r="C4023" s="70">
        <v>44208</v>
      </c>
      <c r="D4023" s="71" t="s">
        <v>19</v>
      </c>
      <c r="E4023" s="70">
        <v>44208</v>
      </c>
      <c r="F4023" s="71">
        <v>5170839</v>
      </c>
      <c r="G4023" s="33" t="s">
        <v>20</v>
      </c>
      <c r="H4023" s="33" t="s">
        <v>21</v>
      </c>
      <c r="I4023" s="33" t="s">
        <v>123</v>
      </c>
      <c r="J4023" s="33" t="s">
        <v>23</v>
      </c>
      <c r="K4023" s="63" t="s">
        <v>78</v>
      </c>
      <c r="L4023" s="32" t="str">
        <f t="shared" si="1135"/>
        <v>FM260JD</v>
      </c>
      <c r="M4023" s="32" t="str">
        <f t="shared" si="1136"/>
        <v>BMJ</v>
      </c>
      <c r="N4023" s="32" t="str">
        <f t="shared" si="1137"/>
        <v>10 RODA</v>
      </c>
      <c r="O4023" s="146">
        <v>0.681574074074074</v>
      </c>
      <c r="P4023" s="65">
        <v>0.681574074074074</v>
      </c>
      <c r="Q4023" s="65"/>
      <c r="R4023" s="66">
        <v>5</v>
      </c>
      <c r="S4023" s="66">
        <v>40620</v>
      </c>
      <c r="T4023" s="66">
        <v>14880</v>
      </c>
      <c r="U4023" s="67">
        <f t="shared" si="1129"/>
        <v>25.74</v>
      </c>
      <c r="V4023" s="66">
        <f t="shared" si="1120"/>
        <v>501775.55999999994</v>
      </c>
      <c r="W4023" s="66" t="str">
        <f t="shared" si="1121"/>
        <v>&gt; 5</v>
      </c>
      <c r="X4023" s="66">
        <f>A4023+SUMIFS(Presensi!F:F,Presensi!E:E,'Entry Data'!AP4023)</f>
        <v>1</v>
      </c>
      <c r="Y4023" s="66">
        <f>IFERROR(INDEX('Retasi Pricing'!F:F,MATCH('Entry Data'!AM4023,'Retasi Pricing'!E:E,0))*X4023,"")</f>
        <v>27650</v>
      </c>
      <c r="Z4023" s="62" t="s">
        <v>26</v>
      </c>
      <c r="AA4023" s="62" t="s">
        <v>27</v>
      </c>
      <c r="AB4023" s="32"/>
      <c r="AC4023" s="32" t="s">
        <v>370</v>
      </c>
      <c r="AD4023" s="32" t="str">
        <f t="shared" si="1122"/>
        <v/>
      </c>
      <c r="AF4023" s="5" t="str">
        <f t="shared" si="1123"/>
        <v>edi santoso44208</v>
      </c>
      <c r="AG4023" s="5" t="str">
        <f t="shared" si="1124"/>
        <v>BMJ 06944208UTARADAY</v>
      </c>
      <c r="AH4023" s="5" t="str">
        <f t="shared" si="1125"/>
        <v>edi santoso44208UTARADAY</v>
      </c>
      <c r="AI4023" s="5" t="str">
        <f t="shared" si="1126"/>
        <v>BMJ 06944208DAY</v>
      </c>
      <c r="AJ4023" s="5" t="str">
        <f t="shared" si="1127"/>
        <v>edi santoso44208DAY</v>
      </c>
      <c r="AK4023" s="5" t="str">
        <f t="shared" si="1128"/>
        <v>edi santosoBMJ</v>
      </c>
      <c r="AL4023" s="5" t="str">
        <f t="shared" si="1130"/>
        <v>5UTARA</v>
      </c>
      <c r="AM4023" s="5" t="str">
        <f t="shared" si="1131"/>
        <v>&gt; 5UTARA10 RODA</v>
      </c>
      <c r="AN4023" s="5" t="str">
        <f t="shared" si="1132"/>
        <v>edi santosoBMJ&gt; 5UTARA10 RODA</v>
      </c>
      <c r="AO4023" s="5" t="str">
        <f t="shared" si="1133"/>
        <v>edi santoso&gt; 5UTARA10 RODA</v>
      </c>
      <c r="AP4023" s="5" t="str">
        <f t="shared" si="1134"/>
        <v>44208DAY</v>
      </c>
    </row>
    <row r="4024" spans="1:42" x14ac:dyDescent="0.3">
      <c r="A4024" s="33">
        <v>1</v>
      </c>
      <c r="B4024" s="33"/>
      <c r="C4024" s="70">
        <v>44208</v>
      </c>
      <c r="D4024" s="71" t="s">
        <v>19</v>
      </c>
      <c r="E4024" s="70">
        <v>44208</v>
      </c>
      <c r="F4024" s="71">
        <v>5170915</v>
      </c>
      <c r="G4024" s="33" t="s">
        <v>20</v>
      </c>
      <c r="H4024" s="33" t="s">
        <v>21</v>
      </c>
      <c r="I4024" s="33" t="s">
        <v>45</v>
      </c>
      <c r="J4024" s="33" t="s">
        <v>46</v>
      </c>
      <c r="K4024" s="63" t="s">
        <v>78</v>
      </c>
      <c r="L4024" s="32" t="str">
        <f t="shared" si="1135"/>
        <v>FM260JD</v>
      </c>
      <c r="M4024" s="32" t="str">
        <f t="shared" si="1136"/>
        <v>BMJ</v>
      </c>
      <c r="N4024" s="32" t="str">
        <f t="shared" si="1137"/>
        <v>10 RODA</v>
      </c>
      <c r="O4024" s="146">
        <v>0.74824074074074076</v>
      </c>
      <c r="P4024" s="65">
        <v>0.74824074074074076</v>
      </c>
      <c r="Q4024" s="65"/>
      <c r="R4024" s="66">
        <v>6</v>
      </c>
      <c r="S4024" s="66">
        <v>38460</v>
      </c>
      <c r="T4024" s="66">
        <v>14880</v>
      </c>
      <c r="U4024" s="67">
        <f t="shared" si="1129"/>
        <v>23.58</v>
      </c>
      <c r="V4024" s="66">
        <f t="shared" si="1120"/>
        <v>459668.51999999996</v>
      </c>
      <c r="W4024" s="66" t="str">
        <f t="shared" si="1121"/>
        <v>&gt; 6</v>
      </c>
      <c r="X4024" s="66">
        <f>A4024+SUMIFS(Presensi!F:F,Presensi!E:E,'Entry Data'!AP4024)</f>
        <v>1</v>
      </c>
      <c r="Y4024" s="66">
        <f>IFERROR(INDEX('Retasi Pricing'!F:F,MATCH('Entry Data'!AM4024,'Retasi Pricing'!E:E,0))*X4024,"")</f>
        <v>30800</v>
      </c>
      <c r="Z4024" s="62" t="s">
        <v>26</v>
      </c>
      <c r="AA4024" s="62" t="s">
        <v>27</v>
      </c>
      <c r="AB4024" s="32"/>
      <c r="AC4024" s="32" t="s">
        <v>370</v>
      </c>
      <c r="AD4024" s="32" t="str">
        <f t="shared" si="1122"/>
        <v/>
      </c>
      <c r="AF4024" s="5" t="str">
        <f t="shared" si="1123"/>
        <v>edi santoso44208</v>
      </c>
      <c r="AG4024" s="5" t="str">
        <f t="shared" si="1124"/>
        <v>BMJ 06944208UTARADAY</v>
      </c>
      <c r="AH4024" s="5" t="str">
        <f t="shared" si="1125"/>
        <v>edi santoso44208UTARADAY</v>
      </c>
      <c r="AI4024" s="5" t="str">
        <f t="shared" si="1126"/>
        <v>BMJ 06944208DAY</v>
      </c>
      <c r="AJ4024" s="5" t="str">
        <f t="shared" si="1127"/>
        <v>edi santoso44208DAY</v>
      </c>
      <c r="AK4024" s="5" t="str">
        <f t="shared" si="1128"/>
        <v>edi santosoBMJ</v>
      </c>
      <c r="AL4024" s="5" t="str">
        <f t="shared" si="1130"/>
        <v>6UTARA</v>
      </c>
      <c r="AM4024" s="5" t="str">
        <f t="shared" si="1131"/>
        <v>&gt; 6UTARA10 RODA</v>
      </c>
      <c r="AN4024" s="5" t="str">
        <f t="shared" si="1132"/>
        <v>edi santosoBMJ&gt; 6UTARA10 RODA</v>
      </c>
      <c r="AO4024" s="5" t="str">
        <f t="shared" si="1133"/>
        <v>edi santoso&gt; 6UTARA10 RODA</v>
      </c>
      <c r="AP4024" s="5" t="str">
        <f t="shared" si="1134"/>
        <v>44208DAY</v>
      </c>
    </row>
    <row r="4025" spans="1:42" x14ac:dyDescent="0.3">
      <c r="A4025" s="33">
        <v>1</v>
      </c>
      <c r="B4025" s="33"/>
      <c r="C4025" s="70">
        <v>44208</v>
      </c>
      <c r="D4025" s="71" t="s">
        <v>19</v>
      </c>
      <c r="E4025" s="70">
        <v>44208</v>
      </c>
      <c r="F4025" s="71">
        <v>5170466</v>
      </c>
      <c r="G4025" s="33" t="s">
        <v>20</v>
      </c>
      <c r="H4025" s="33" t="s">
        <v>21</v>
      </c>
      <c r="I4025" s="33" t="s">
        <v>123</v>
      </c>
      <c r="J4025" s="33" t="s">
        <v>23</v>
      </c>
      <c r="K4025" s="63" t="s">
        <v>79</v>
      </c>
      <c r="L4025" s="32" t="str">
        <f t="shared" si="1135"/>
        <v>AXOR4843</v>
      </c>
      <c r="M4025" s="32" t="str">
        <f t="shared" si="1136"/>
        <v>BMJ</v>
      </c>
      <c r="N4025" s="32" t="str">
        <f t="shared" si="1137"/>
        <v>12 RODA</v>
      </c>
      <c r="O4025" s="146">
        <v>0.34534722222222225</v>
      </c>
      <c r="P4025" s="65">
        <v>0.3498263888888889</v>
      </c>
      <c r="Q4025" s="65"/>
      <c r="R4025" s="66">
        <v>1</v>
      </c>
      <c r="S4025" s="66">
        <v>52460</v>
      </c>
      <c r="T4025" s="66">
        <v>20060</v>
      </c>
      <c r="U4025" s="67">
        <f t="shared" si="1129"/>
        <v>32.4</v>
      </c>
      <c r="V4025" s="66">
        <f t="shared" si="1120"/>
        <v>656974.79999999993</v>
      </c>
      <c r="W4025" s="66" t="str">
        <f t="shared" si="1121"/>
        <v>1 &gt; 4</v>
      </c>
      <c r="X4025" s="66">
        <f>A4025+SUMIFS(Presensi!F:F,Presensi!E:E,'Entry Data'!AP4025)</f>
        <v>1</v>
      </c>
      <c r="Y4025" s="66">
        <f>IFERROR(INDEX('Retasi Pricing'!F:F,MATCH('Entry Data'!AM4025,'Retasi Pricing'!E:E,0))*X4025,"")</f>
        <v>27500</v>
      </c>
      <c r="Z4025" s="62" t="s">
        <v>26</v>
      </c>
      <c r="AA4025" s="62" t="s">
        <v>27</v>
      </c>
      <c r="AB4025" s="32"/>
      <c r="AC4025" s="32" t="s">
        <v>203</v>
      </c>
      <c r="AD4025" s="32" t="str">
        <f t="shared" si="1122"/>
        <v/>
      </c>
      <c r="AF4025" s="5" t="str">
        <f t="shared" si="1123"/>
        <v>saipul bahri44208</v>
      </c>
      <c r="AG4025" s="5" t="str">
        <f t="shared" si="1124"/>
        <v>BMJ 07044208UTARADAY</v>
      </c>
      <c r="AH4025" s="5" t="str">
        <f t="shared" si="1125"/>
        <v>saipul bahri44208UTARADAY</v>
      </c>
      <c r="AI4025" s="5" t="str">
        <f t="shared" si="1126"/>
        <v>BMJ 07044208DAY</v>
      </c>
      <c r="AJ4025" s="5" t="str">
        <f t="shared" si="1127"/>
        <v>saipul bahri44208DAY</v>
      </c>
      <c r="AK4025" s="5" t="str">
        <f t="shared" si="1128"/>
        <v>saipul bahriBMJ</v>
      </c>
      <c r="AL4025" s="5" t="str">
        <f t="shared" si="1130"/>
        <v>1UTARA</v>
      </c>
      <c r="AM4025" s="5" t="str">
        <f t="shared" si="1131"/>
        <v>1 &gt; 4UTARA12 RODA</v>
      </c>
      <c r="AN4025" s="5" t="str">
        <f t="shared" si="1132"/>
        <v>saipul bahriBMJ1 &gt; 4UTARA12 RODA</v>
      </c>
      <c r="AO4025" s="5" t="str">
        <f t="shared" si="1133"/>
        <v>saipul bahri1 &gt; 4UTARA12 RODA</v>
      </c>
      <c r="AP4025" s="5" t="str">
        <f t="shared" si="1134"/>
        <v>44208DAY</v>
      </c>
    </row>
    <row r="4026" spans="1:42" x14ac:dyDescent="0.3">
      <c r="A4026" s="33">
        <v>1</v>
      </c>
      <c r="B4026" s="33"/>
      <c r="C4026" s="70">
        <v>44208</v>
      </c>
      <c r="D4026" s="71" t="s">
        <v>19</v>
      </c>
      <c r="E4026" s="70">
        <v>44208</v>
      </c>
      <c r="F4026" s="71">
        <v>5170532</v>
      </c>
      <c r="G4026" s="33" t="s">
        <v>20</v>
      </c>
      <c r="H4026" s="33" t="s">
        <v>21</v>
      </c>
      <c r="I4026" s="33" t="s">
        <v>51</v>
      </c>
      <c r="J4026" s="33" t="s">
        <v>46</v>
      </c>
      <c r="K4026" s="63" t="s">
        <v>79</v>
      </c>
      <c r="L4026" s="32" t="str">
        <f t="shared" si="1135"/>
        <v>AXOR4843</v>
      </c>
      <c r="M4026" s="32" t="str">
        <f t="shared" si="1136"/>
        <v>BMJ</v>
      </c>
      <c r="N4026" s="32" t="str">
        <f t="shared" si="1137"/>
        <v>12 RODA</v>
      </c>
      <c r="O4026" s="146">
        <v>0.40112268518518518</v>
      </c>
      <c r="P4026" s="65">
        <v>0.40112268518518518</v>
      </c>
      <c r="Q4026" s="65"/>
      <c r="R4026" s="66">
        <v>2</v>
      </c>
      <c r="S4026" s="66">
        <v>51120</v>
      </c>
      <c r="T4026" s="66">
        <v>20060</v>
      </c>
      <c r="U4026" s="67">
        <f t="shared" si="1129"/>
        <v>31.06</v>
      </c>
      <c r="V4026" s="66">
        <f t="shared" si="1120"/>
        <v>629803.61999999988</v>
      </c>
      <c r="W4026" s="66" t="str">
        <f t="shared" si="1121"/>
        <v>1 &gt; 4</v>
      </c>
      <c r="X4026" s="66">
        <f>A4026+SUMIFS(Presensi!F:F,Presensi!E:E,'Entry Data'!AP4026)</f>
        <v>1</v>
      </c>
      <c r="Y4026" s="66">
        <f>IFERROR(INDEX('Retasi Pricing'!F:F,MATCH('Entry Data'!AM4026,'Retasi Pricing'!E:E,0))*X4026,"")</f>
        <v>27500</v>
      </c>
      <c r="Z4026" s="62" t="s">
        <v>26</v>
      </c>
      <c r="AA4026" s="62" t="s">
        <v>27</v>
      </c>
      <c r="AB4026" s="32"/>
      <c r="AC4026" s="32" t="s">
        <v>203</v>
      </c>
      <c r="AD4026" s="32" t="str">
        <f t="shared" si="1122"/>
        <v/>
      </c>
      <c r="AF4026" s="5" t="str">
        <f t="shared" si="1123"/>
        <v>saipul bahri44208</v>
      </c>
      <c r="AG4026" s="5" t="str">
        <f t="shared" si="1124"/>
        <v>BMJ 07044208UTARADAY</v>
      </c>
      <c r="AH4026" s="5" t="str">
        <f t="shared" si="1125"/>
        <v>saipul bahri44208UTARADAY</v>
      </c>
      <c r="AI4026" s="5" t="str">
        <f t="shared" si="1126"/>
        <v>BMJ 07044208DAY</v>
      </c>
      <c r="AJ4026" s="5" t="str">
        <f t="shared" si="1127"/>
        <v>saipul bahri44208DAY</v>
      </c>
      <c r="AK4026" s="5" t="str">
        <f t="shared" si="1128"/>
        <v>saipul bahriBMJ</v>
      </c>
      <c r="AL4026" s="5" t="str">
        <f t="shared" si="1130"/>
        <v>2UTARA</v>
      </c>
      <c r="AM4026" s="5" t="str">
        <f t="shared" si="1131"/>
        <v>1 &gt; 4UTARA12 RODA</v>
      </c>
      <c r="AN4026" s="5" t="str">
        <f t="shared" si="1132"/>
        <v>saipul bahriBMJ1 &gt; 4UTARA12 RODA</v>
      </c>
      <c r="AO4026" s="5" t="str">
        <f t="shared" si="1133"/>
        <v>saipul bahri1 &gt; 4UTARA12 RODA</v>
      </c>
      <c r="AP4026" s="5" t="str">
        <f t="shared" si="1134"/>
        <v>44208DAY</v>
      </c>
    </row>
    <row r="4027" spans="1:42" x14ac:dyDescent="0.3">
      <c r="A4027" s="33">
        <v>1</v>
      </c>
      <c r="B4027" s="33"/>
      <c r="C4027" s="70">
        <v>44208</v>
      </c>
      <c r="D4027" s="71" t="s">
        <v>19</v>
      </c>
      <c r="E4027" s="70">
        <v>44208</v>
      </c>
      <c r="F4027" s="71">
        <v>5170592</v>
      </c>
      <c r="G4027" s="33" t="s">
        <v>20</v>
      </c>
      <c r="H4027" s="33" t="s">
        <v>21</v>
      </c>
      <c r="I4027" s="33" t="s">
        <v>51</v>
      </c>
      <c r="J4027" s="33" t="s">
        <v>46</v>
      </c>
      <c r="K4027" s="63" t="s">
        <v>79</v>
      </c>
      <c r="L4027" s="32" t="str">
        <f t="shared" si="1135"/>
        <v>AXOR4843</v>
      </c>
      <c r="M4027" s="32" t="str">
        <f t="shared" si="1136"/>
        <v>BMJ</v>
      </c>
      <c r="N4027" s="32" t="str">
        <f t="shared" si="1137"/>
        <v>12 RODA</v>
      </c>
      <c r="O4027" s="146">
        <v>0.46009259259259255</v>
      </c>
      <c r="P4027" s="65">
        <v>0.46009259259259255</v>
      </c>
      <c r="Q4027" s="65"/>
      <c r="R4027" s="66">
        <v>3</v>
      </c>
      <c r="S4027" s="66">
        <v>49500</v>
      </c>
      <c r="T4027" s="66">
        <v>20060</v>
      </c>
      <c r="U4027" s="67">
        <f t="shared" si="1129"/>
        <v>29.44</v>
      </c>
      <c r="V4027" s="66">
        <f t="shared" si="1120"/>
        <v>596954.88000000012</v>
      </c>
      <c r="W4027" s="66" t="str">
        <f t="shared" si="1121"/>
        <v>1 &gt; 4</v>
      </c>
      <c r="X4027" s="66">
        <f>A4027+SUMIFS(Presensi!F:F,Presensi!E:E,'Entry Data'!AP4027)</f>
        <v>1</v>
      </c>
      <c r="Y4027" s="66">
        <f>IFERROR(INDEX('Retasi Pricing'!F:F,MATCH('Entry Data'!AM4027,'Retasi Pricing'!E:E,0))*X4027,"")</f>
        <v>27500</v>
      </c>
      <c r="Z4027" s="62" t="s">
        <v>26</v>
      </c>
      <c r="AA4027" s="62" t="s">
        <v>27</v>
      </c>
      <c r="AB4027" s="32"/>
      <c r="AC4027" s="32" t="s">
        <v>203</v>
      </c>
      <c r="AD4027" s="32" t="str">
        <f t="shared" si="1122"/>
        <v/>
      </c>
      <c r="AF4027" s="5" t="str">
        <f t="shared" si="1123"/>
        <v>saipul bahri44208</v>
      </c>
      <c r="AG4027" s="5" t="str">
        <f t="shared" si="1124"/>
        <v>BMJ 07044208UTARADAY</v>
      </c>
      <c r="AH4027" s="5" t="str">
        <f t="shared" si="1125"/>
        <v>saipul bahri44208UTARADAY</v>
      </c>
      <c r="AI4027" s="5" t="str">
        <f t="shared" si="1126"/>
        <v>BMJ 07044208DAY</v>
      </c>
      <c r="AJ4027" s="5" t="str">
        <f t="shared" si="1127"/>
        <v>saipul bahri44208DAY</v>
      </c>
      <c r="AK4027" s="5" t="str">
        <f t="shared" si="1128"/>
        <v>saipul bahriBMJ</v>
      </c>
      <c r="AL4027" s="5" t="str">
        <f t="shared" si="1130"/>
        <v>3UTARA</v>
      </c>
      <c r="AM4027" s="5" t="str">
        <f t="shared" si="1131"/>
        <v>1 &gt; 4UTARA12 RODA</v>
      </c>
      <c r="AN4027" s="5" t="str">
        <f t="shared" si="1132"/>
        <v>saipul bahriBMJ1 &gt; 4UTARA12 RODA</v>
      </c>
      <c r="AO4027" s="5" t="str">
        <f t="shared" si="1133"/>
        <v>saipul bahri1 &gt; 4UTARA12 RODA</v>
      </c>
      <c r="AP4027" s="5" t="str">
        <f t="shared" si="1134"/>
        <v>44208DAY</v>
      </c>
    </row>
    <row r="4028" spans="1:42" x14ac:dyDescent="0.3">
      <c r="A4028" s="33">
        <v>1</v>
      </c>
      <c r="B4028" s="33"/>
      <c r="C4028" s="70">
        <v>44208</v>
      </c>
      <c r="D4028" s="71" t="s">
        <v>19</v>
      </c>
      <c r="E4028" s="70">
        <v>44208</v>
      </c>
      <c r="F4028" s="71">
        <v>5170657</v>
      </c>
      <c r="G4028" s="33" t="s">
        <v>20</v>
      </c>
      <c r="H4028" s="33" t="s">
        <v>21</v>
      </c>
      <c r="I4028" s="33" t="s">
        <v>51</v>
      </c>
      <c r="J4028" s="33" t="s">
        <v>46</v>
      </c>
      <c r="K4028" s="63" t="s">
        <v>79</v>
      </c>
      <c r="L4028" s="32" t="str">
        <f t="shared" si="1135"/>
        <v>AXOR4843</v>
      </c>
      <c r="M4028" s="32" t="str">
        <f t="shared" si="1136"/>
        <v>BMJ</v>
      </c>
      <c r="N4028" s="32" t="str">
        <f t="shared" si="1137"/>
        <v>12 RODA</v>
      </c>
      <c r="O4028" s="146">
        <v>0.51719907407407406</v>
      </c>
      <c r="P4028" s="65">
        <v>0.51719907407407406</v>
      </c>
      <c r="Q4028" s="65"/>
      <c r="R4028" s="66">
        <v>4</v>
      </c>
      <c r="S4028" s="66">
        <v>51320</v>
      </c>
      <c r="T4028" s="66">
        <v>20060</v>
      </c>
      <c r="U4028" s="67">
        <f t="shared" si="1129"/>
        <v>31.26</v>
      </c>
      <c r="V4028" s="66">
        <f t="shared" si="1120"/>
        <v>633859.02</v>
      </c>
      <c r="W4028" s="66" t="str">
        <f t="shared" si="1121"/>
        <v>1 &gt; 4</v>
      </c>
      <c r="X4028" s="66">
        <f>A4028+SUMIFS(Presensi!F:F,Presensi!E:E,'Entry Data'!AP4028)</f>
        <v>1</v>
      </c>
      <c r="Y4028" s="66">
        <f>IFERROR(INDEX('Retasi Pricing'!F:F,MATCH('Entry Data'!AM4028,'Retasi Pricing'!E:E,0))*X4028,"")</f>
        <v>27500</v>
      </c>
      <c r="Z4028" s="62" t="s">
        <v>26</v>
      </c>
      <c r="AA4028" s="62" t="s">
        <v>27</v>
      </c>
      <c r="AB4028" s="32"/>
      <c r="AC4028" s="32" t="s">
        <v>203</v>
      </c>
      <c r="AD4028" s="32" t="str">
        <f t="shared" si="1122"/>
        <v/>
      </c>
      <c r="AF4028" s="5" t="str">
        <f t="shared" si="1123"/>
        <v>saipul bahri44208</v>
      </c>
      <c r="AG4028" s="5" t="str">
        <f t="shared" si="1124"/>
        <v>BMJ 07044208UTARADAY</v>
      </c>
      <c r="AH4028" s="5" t="str">
        <f t="shared" si="1125"/>
        <v>saipul bahri44208UTARADAY</v>
      </c>
      <c r="AI4028" s="5" t="str">
        <f t="shared" si="1126"/>
        <v>BMJ 07044208DAY</v>
      </c>
      <c r="AJ4028" s="5" t="str">
        <f t="shared" si="1127"/>
        <v>saipul bahri44208DAY</v>
      </c>
      <c r="AK4028" s="5" t="str">
        <f t="shared" si="1128"/>
        <v>saipul bahriBMJ</v>
      </c>
      <c r="AL4028" s="5" t="str">
        <f t="shared" si="1130"/>
        <v>4UTARA</v>
      </c>
      <c r="AM4028" s="5" t="str">
        <f t="shared" si="1131"/>
        <v>1 &gt; 4UTARA12 RODA</v>
      </c>
      <c r="AN4028" s="5" t="str">
        <f t="shared" si="1132"/>
        <v>saipul bahriBMJ1 &gt; 4UTARA12 RODA</v>
      </c>
      <c r="AO4028" s="5" t="str">
        <f t="shared" si="1133"/>
        <v>saipul bahri1 &gt; 4UTARA12 RODA</v>
      </c>
      <c r="AP4028" s="5" t="str">
        <f t="shared" si="1134"/>
        <v>44208DAY</v>
      </c>
    </row>
    <row r="4029" spans="1:42" x14ac:dyDescent="0.3">
      <c r="A4029" s="33">
        <v>1</v>
      </c>
      <c r="B4029" s="33"/>
      <c r="C4029" s="70">
        <v>44208</v>
      </c>
      <c r="D4029" s="71" t="s">
        <v>19</v>
      </c>
      <c r="E4029" s="70">
        <v>44208</v>
      </c>
      <c r="F4029" s="71">
        <v>5170714</v>
      </c>
      <c r="G4029" s="33" t="s">
        <v>20</v>
      </c>
      <c r="H4029" s="33" t="s">
        <v>21</v>
      </c>
      <c r="I4029" s="33" t="s">
        <v>51</v>
      </c>
      <c r="J4029" s="33" t="s">
        <v>46</v>
      </c>
      <c r="K4029" s="63" t="s">
        <v>79</v>
      </c>
      <c r="L4029" s="32" t="str">
        <f t="shared" si="1135"/>
        <v>AXOR4843</v>
      </c>
      <c r="M4029" s="32" t="str">
        <f t="shared" si="1136"/>
        <v>BMJ</v>
      </c>
      <c r="N4029" s="32" t="str">
        <f t="shared" si="1137"/>
        <v>12 RODA</v>
      </c>
      <c r="O4029" s="146">
        <v>0.57127314814814811</v>
      </c>
      <c r="P4029" s="65">
        <v>0.57127314814814811</v>
      </c>
      <c r="Q4029" s="65"/>
      <c r="R4029" s="66">
        <v>5</v>
      </c>
      <c r="S4029" s="66">
        <v>51860</v>
      </c>
      <c r="T4029" s="66">
        <v>20060</v>
      </c>
      <c r="U4029" s="67">
        <f t="shared" si="1129"/>
        <v>31.8</v>
      </c>
      <c r="V4029" s="66">
        <f t="shared" si="1120"/>
        <v>644808.6</v>
      </c>
      <c r="W4029" s="66" t="str">
        <f t="shared" si="1121"/>
        <v>&gt; 5</v>
      </c>
      <c r="X4029" s="66">
        <f>A4029+SUMIFS(Presensi!F:F,Presensi!E:E,'Entry Data'!AP4029)</f>
        <v>1</v>
      </c>
      <c r="Y4029" s="66">
        <f>IFERROR(INDEX('Retasi Pricing'!F:F,MATCH('Entry Data'!AM4029,'Retasi Pricing'!E:E,0))*X4029,"")</f>
        <v>31200</v>
      </c>
      <c r="Z4029" s="62" t="s">
        <v>26</v>
      </c>
      <c r="AA4029" s="62" t="s">
        <v>27</v>
      </c>
      <c r="AB4029" s="32"/>
      <c r="AC4029" s="32" t="s">
        <v>203</v>
      </c>
      <c r="AD4029" s="32" t="str">
        <f t="shared" si="1122"/>
        <v/>
      </c>
      <c r="AF4029" s="5" t="str">
        <f t="shared" si="1123"/>
        <v>saipul bahri44208</v>
      </c>
      <c r="AG4029" s="5" t="str">
        <f t="shared" si="1124"/>
        <v>BMJ 07044208UTARADAY</v>
      </c>
      <c r="AH4029" s="5" t="str">
        <f t="shared" si="1125"/>
        <v>saipul bahri44208UTARADAY</v>
      </c>
      <c r="AI4029" s="5" t="str">
        <f t="shared" si="1126"/>
        <v>BMJ 07044208DAY</v>
      </c>
      <c r="AJ4029" s="5" t="str">
        <f t="shared" si="1127"/>
        <v>saipul bahri44208DAY</v>
      </c>
      <c r="AK4029" s="5" t="str">
        <f t="shared" si="1128"/>
        <v>saipul bahriBMJ</v>
      </c>
      <c r="AL4029" s="5" t="str">
        <f t="shared" si="1130"/>
        <v>5UTARA</v>
      </c>
      <c r="AM4029" s="5" t="str">
        <f t="shared" si="1131"/>
        <v>&gt; 5UTARA12 RODA</v>
      </c>
      <c r="AN4029" s="5" t="str">
        <f t="shared" si="1132"/>
        <v>saipul bahriBMJ&gt; 5UTARA12 RODA</v>
      </c>
      <c r="AO4029" s="5" t="str">
        <f t="shared" si="1133"/>
        <v>saipul bahri&gt; 5UTARA12 RODA</v>
      </c>
      <c r="AP4029" s="5" t="str">
        <f t="shared" si="1134"/>
        <v>44208DAY</v>
      </c>
    </row>
    <row r="4030" spans="1:42" x14ac:dyDescent="0.3">
      <c r="A4030" s="33">
        <v>1</v>
      </c>
      <c r="B4030" s="33"/>
      <c r="C4030" s="70">
        <v>44208</v>
      </c>
      <c r="D4030" s="71" t="s">
        <v>19</v>
      </c>
      <c r="E4030" s="70">
        <v>44208</v>
      </c>
      <c r="F4030" s="71">
        <v>5170779</v>
      </c>
      <c r="G4030" s="33" t="s">
        <v>20</v>
      </c>
      <c r="H4030" s="33" t="s">
        <v>21</v>
      </c>
      <c r="I4030" s="33" t="s">
        <v>51</v>
      </c>
      <c r="J4030" s="33" t="s">
        <v>46</v>
      </c>
      <c r="K4030" s="63" t="s">
        <v>79</v>
      </c>
      <c r="L4030" s="32" t="str">
        <f t="shared" si="1135"/>
        <v>AXOR4843</v>
      </c>
      <c r="M4030" s="32" t="str">
        <f t="shared" si="1136"/>
        <v>BMJ</v>
      </c>
      <c r="N4030" s="32" t="str">
        <f t="shared" si="1137"/>
        <v>12 RODA</v>
      </c>
      <c r="O4030" s="146">
        <v>0.63048611111111108</v>
      </c>
      <c r="P4030" s="65">
        <v>0.63048611111111108</v>
      </c>
      <c r="Q4030" s="65"/>
      <c r="R4030" s="66">
        <v>6</v>
      </c>
      <c r="S4030" s="66">
        <v>52660</v>
      </c>
      <c r="T4030" s="66">
        <v>20060</v>
      </c>
      <c r="U4030" s="67">
        <f t="shared" si="1129"/>
        <v>32.6</v>
      </c>
      <c r="V4030" s="66">
        <f t="shared" si="1120"/>
        <v>661030.20000000007</v>
      </c>
      <c r="W4030" s="66" t="str">
        <f t="shared" si="1121"/>
        <v>&gt; 6</v>
      </c>
      <c r="X4030" s="66">
        <f>A4030+SUMIFS(Presensi!F:F,Presensi!E:E,'Entry Data'!AP4030)</f>
        <v>1</v>
      </c>
      <c r="Y4030" s="66">
        <f>IFERROR(INDEX('Retasi Pricing'!F:F,MATCH('Entry Data'!AM4030,'Retasi Pricing'!E:E,0))*X4030,"")</f>
        <v>34450</v>
      </c>
      <c r="Z4030" s="62" t="s">
        <v>26</v>
      </c>
      <c r="AA4030" s="62" t="s">
        <v>27</v>
      </c>
      <c r="AB4030" s="32"/>
      <c r="AC4030" s="32" t="s">
        <v>203</v>
      </c>
      <c r="AD4030" s="32" t="str">
        <f t="shared" si="1122"/>
        <v/>
      </c>
      <c r="AF4030" s="5" t="str">
        <f t="shared" si="1123"/>
        <v>saipul bahri44208</v>
      </c>
      <c r="AG4030" s="5" t="str">
        <f t="shared" si="1124"/>
        <v>BMJ 07044208UTARADAY</v>
      </c>
      <c r="AH4030" s="5" t="str">
        <f t="shared" si="1125"/>
        <v>saipul bahri44208UTARADAY</v>
      </c>
      <c r="AI4030" s="5" t="str">
        <f t="shared" si="1126"/>
        <v>BMJ 07044208DAY</v>
      </c>
      <c r="AJ4030" s="5" t="str">
        <f t="shared" si="1127"/>
        <v>saipul bahri44208DAY</v>
      </c>
      <c r="AK4030" s="5" t="str">
        <f t="shared" si="1128"/>
        <v>saipul bahriBMJ</v>
      </c>
      <c r="AL4030" s="5" t="str">
        <f t="shared" si="1130"/>
        <v>6UTARA</v>
      </c>
      <c r="AM4030" s="5" t="str">
        <f t="shared" si="1131"/>
        <v>&gt; 6UTARA12 RODA</v>
      </c>
      <c r="AN4030" s="5" t="str">
        <f t="shared" si="1132"/>
        <v>saipul bahriBMJ&gt; 6UTARA12 RODA</v>
      </c>
      <c r="AO4030" s="5" t="str">
        <f t="shared" si="1133"/>
        <v>saipul bahri&gt; 6UTARA12 RODA</v>
      </c>
      <c r="AP4030" s="5" t="str">
        <f t="shared" si="1134"/>
        <v>44208DAY</v>
      </c>
    </row>
    <row r="4031" spans="1:42" x14ac:dyDescent="0.3">
      <c r="A4031" s="33">
        <v>1</v>
      </c>
      <c r="B4031" s="33"/>
      <c r="C4031" s="70">
        <v>44208</v>
      </c>
      <c r="D4031" s="71" t="s">
        <v>19</v>
      </c>
      <c r="E4031" s="70">
        <v>44208</v>
      </c>
      <c r="F4031" s="71">
        <v>5170519</v>
      </c>
      <c r="G4031" s="33" t="s">
        <v>20</v>
      </c>
      <c r="H4031" s="33" t="s">
        <v>21</v>
      </c>
      <c r="I4031" s="33" t="s">
        <v>51</v>
      </c>
      <c r="J4031" s="33" t="s">
        <v>46</v>
      </c>
      <c r="K4031" s="63" t="s">
        <v>80</v>
      </c>
      <c r="L4031" s="32" t="str">
        <f t="shared" si="1135"/>
        <v>AXOR4843</v>
      </c>
      <c r="M4031" s="32" t="str">
        <f t="shared" si="1136"/>
        <v>BMJ</v>
      </c>
      <c r="N4031" s="32" t="str">
        <f t="shared" si="1137"/>
        <v>12 RODA</v>
      </c>
      <c r="O4031" s="146">
        <v>0.38938657407407407</v>
      </c>
      <c r="P4031" s="65">
        <v>0.39883101851851849</v>
      </c>
      <c r="Q4031" s="65"/>
      <c r="R4031" s="66">
        <v>1</v>
      </c>
      <c r="S4031" s="66">
        <v>50380</v>
      </c>
      <c r="T4031" s="66">
        <v>19900</v>
      </c>
      <c r="U4031" s="67">
        <f t="shared" si="1129"/>
        <v>30.48</v>
      </c>
      <c r="V4031" s="66">
        <f t="shared" si="1120"/>
        <v>618042.96</v>
      </c>
      <c r="W4031" s="66" t="str">
        <f t="shared" si="1121"/>
        <v>1 &gt; 4</v>
      </c>
      <c r="X4031" s="66">
        <f>A4031+SUMIFS(Presensi!F:F,Presensi!E:E,'Entry Data'!AP4031)</f>
        <v>1</v>
      </c>
      <c r="Y4031" s="66">
        <f>IFERROR(INDEX('Retasi Pricing'!F:F,MATCH('Entry Data'!AM4031,'Retasi Pricing'!E:E,0))*X4031,"")</f>
        <v>27500</v>
      </c>
      <c r="Z4031" s="62" t="s">
        <v>26</v>
      </c>
      <c r="AA4031" s="62" t="s">
        <v>27</v>
      </c>
      <c r="AB4031" s="32"/>
      <c r="AC4031" s="32" t="s">
        <v>197</v>
      </c>
      <c r="AD4031" s="32" t="str">
        <f t="shared" si="1122"/>
        <v/>
      </c>
      <c r="AF4031" s="5" t="str">
        <f t="shared" si="1123"/>
        <v>melkias44208</v>
      </c>
      <c r="AG4031" s="5" t="str">
        <f t="shared" si="1124"/>
        <v>BMJ 07144208UTARADAY</v>
      </c>
      <c r="AH4031" s="5" t="str">
        <f t="shared" si="1125"/>
        <v>melkias44208UTARADAY</v>
      </c>
      <c r="AI4031" s="5" t="str">
        <f t="shared" si="1126"/>
        <v>BMJ 07144208DAY</v>
      </c>
      <c r="AJ4031" s="5" t="str">
        <f t="shared" si="1127"/>
        <v>melkias44208DAY</v>
      </c>
      <c r="AK4031" s="5" t="str">
        <f t="shared" si="1128"/>
        <v>melkiasBMJ</v>
      </c>
      <c r="AL4031" s="5" t="str">
        <f t="shared" si="1130"/>
        <v>1UTARA</v>
      </c>
      <c r="AM4031" s="5" t="str">
        <f t="shared" si="1131"/>
        <v>1 &gt; 4UTARA12 RODA</v>
      </c>
      <c r="AN4031" s="5" t="str">
        <f t="shared" si="1132"/>
        <v>melkiasBMJ1 &gt; 4UTARA12 RODA</v>
      </c>
      <c r="AO4031" s="5" t="str">
        <f t="shared" si="1133"/>
        <v>melkias1 &gt; 4UTARA12 RODA</v>
      </c>
      <c r="AP4031" s="5" t="str">
        <f t="shared" si="1134"/>
        <v>44208DAY</v>
      </c>
    </row>
    <row r="4032" spans="1:42" x14ac:dyDescent="0.3">
      <c r="A4032" s="33">
        <v>1</v>
      </c>
      <c r="B4032" s="33"/>
      <c r="C4032" s="70">
        <v>44208</v>
      </c>
      <c r="D4032" s="71" t="s">
        <v>19</v>
      </c>
      <c r="E4032" s="70">
        <v>44208</v>
      </c>
      <c r="F4032" s="71">
        <v>5170581</v>
      </c>
      <c r="G4032" s="33" t="s">
        <v>20</v>
      </c>
      <c r="H4032" s="33" t="s">
        <v>21</v>
      </c>
      <c r="I4032" s="33" t="s">
        <v>51</v>
      </c>
      <c r="J4032" s="33" t="s">
        <v>46</v>
      </c>
      <c r="K4032" s="63" t="s">
        <v>80</v>
      </c>
      <c r="L4032" s="32" t="str">
        <f t="shared" si="1135"/>
        <v>AXOR4843</v>
      </c>
      <c r="M4032" s="32" t="str">
        <f t="shared" si="1136"/>
        <v>BMJ</v>
      </c>
      <c r="N4032" s="32" t="str">
        <f t="shared" si="1137"/>
        <v>12 RODA</v>
      </c>
      <c r="O4032" s="146">
        <v>0.4496412037037037</v>
      </c>
      <c r="P4032" s="65">
        <v>0.4496412037037037</v>
      </c>
      <c r="Q4032" s="65"/>
      <c r="R4032" s="66">
        <v>2</v>
      </c>
      <c r="S4032" s="66">
        <v>50920</v>
      </c>
      <c r="T4032" s="66">
        <v>19900</v>
      </c>
      <c r="U4032" s="67">
        <f t="shared" si="1129"/>
        <v>31.02</v>
      </c>
      <c r="V4032" s="66">
        <f t="shared" si="1120"/>
        <v>628992.54</v>
      </c>
      <c r="W4032" s="66" t="str">
        <f t="shared" si="1121"/>
        <v>1 &gt; 4</v>
      </c>
      <c r="X4032" s="66">
        <f>A4032+SUMIFS(Presensi!F:F,Presensi!E:E,'Entry Data'!AP4032)</f>
        <v>1</v>
      </c>
      <c r="Y4032" s="66">
        <f>IFERROR(INDEX('Retasi Pricing'!F:F,MATCH('Entry Data'!AM4032,'Retasi Pricing'!E:E,0))*X4032,"")</f>
        <v>27500</v>
      </c>
      <c r="Z4032" s="62" t="s">
        <v>26</v>
      </c>
      <c r="AA4032" s="62" t="s">
        <v>27</v>
      </c>
      <c r="AB4032" s="32"/>
      <c r="AC4032" s="32" t="s">
        <v>197</v>
      </c>
      <c r="AD4032" s="32" t="str">
        <f t="shared" si="1122"/>
        <v/>
      </c>
      <c r="AF4032" s="5" t="str">
        <f t="shared" si="1123"/>
        <v>melkias44208</v>
      </c>
      <c r="AG4032" s="5" t="str">
        <f t="shared" si="1124"/>
        <v>BMJ 07144208UTARADAY</v>
      </c>
      <c r="AH4032" s="5" t="str">
        <f t="shared" si="1125"/>
        <v>melkias44208UTARADAY</v>
      </c>
      <c r="AI4032" s="5" t="str">
        <f t="shared" si="1126"/>
        <v>BMJ 07144208DAY</v>
      </c>
      <c r="AJ4032" s="5" t="str">
        <f t="shared" si="1127"/>
        <v>melkias44208DAY</v>
      </c>
      <c r="AK4032" s="5" t="str">
        <f t="shared" si="1128"/>
        <v>melkiasBMJ</v>
      </c>
      <c r="AL4032" s="5" t="str">
        <f t="shared" si="1130"/>
        <v>2UTARA</v>
      </c>
      <c r="AM4032" s="5" t="str">
        <f t="shared" si="1131"/>
        <v>1 &gt; 4UTARA12 RODA</v>
      </c>
      <c r="AN4032" s="5" t="str">
        <f t="shared" si="1132"/>
        <v>melkiasBMJ1 &gt; 4UTARA12 RODA</v>
      </c>
      <c r="AO4032" s="5" t="str">
        <f t="shared" si="1133"/>
        <v>melkias1 &gt; 4UTARA12 RODA</v>
      </c>
      <c r="AP4032" s="5" t="str">
        <f t="shared" si="1134"/>
        <v>44208DAY</v>
      </c>
    </row>
    <row r="4033" spans="1:42" x14ac:dyDescent="0.3">
      <c r="A4033" s="33">
        <v>1</v>
      </c>
      <c r="B4033" s="33"/>
      <c r="C4033" s="70">
        <v>44208</v>
      </c>
      <c r="D4033" s="71" t="s">
        <v>19</v>
      </c>
      <c r="E4033" s="70">
        <v>44208</v>
      </c>
      <c r="F4033" s="71">
        <v>5170639</v>
      </c>
      <c r="G4033" s="33" t="s">
        <v>20</v>
      </c>
      <c r="H4033" s="33" t="s">
        <v>21</v>
      </c>
      <c r="I4033" s="33" t="s">
        <v>51</v>
      </c>
      <c r="J4033" s="33" t="s">
        <v>46</v>
      </c>
      <c r="K4033" s="63" t="s">
        <v>80</v>
      </c>
      <c r="L4033" s="32" t="str">
        <f t="shared" si="1135"/>
        <v>AXOR4843</v>
      </c>
      <c r="M4033" s="32" t="str">
        <f t="shared" si="1136"/>
        <v>BMJ</v>
      </c>
      <c r="N4033" s="32" t="str">
        <f t="shared" si="1137"/>
        <v>12 RODA</v>
      </c>
      <c r="O4033" s="146">
        <v>0.5036342592592592</v>
      </c>
      <c r="P4033" s="65">
        <v>0.5036342592592592</v>
      </c>
      <c r="Q4033" s="65"/>
      <c r="R4033" s="66">
        <v>3</v>
      </c>
      <c r="S4033" s="66">
        <v>49300</v>
      </c>
      <c r="T4033" s="66">
        <v>19900</v>
      </c>
      <c r="U4033" s="67">
        <f t="shared" si="1129"/>
        <v>29.4</v>
      </c>
      <c r="V4033" s="66">
        <f t="shared" si="1120"/>
        <v>596143.79999999993</v>
      </c>
      <c r="W4033" s="66" t="str">
        <f t="shared" si="1121"/>
        <v>1 &gt; 4</v>
      </c>
      <c r="X4033" s="66">
        <f>A4033+SUMIFS(Presensi!F:F,Presensi!E:E,'Entry Data'!AP4033)</f>
        <v>1</v>
      </c>
      <c r="Y4033" s="66">
        <f>IFERROR(INDEX('Retasi Pricing'!F:F,MATCH('Entry Data'!AM4033,'Retasi Pricing'!E:E,0))*X4033,"")</f>
        <v>27500</v>
      </c>
      <c r="Z4033" s="62" t="s">
        <v>26</v>
      </c>
      <c r="AA4033" s="62" t="s">
        <v>27</v>
      </c>
      <c r="AB4033" s="32"/>
      <c r="AC4033" s="32" t="s">
        <v>197</v>
      </c>
      <c r="AD4033" s="32" t="str">
        <f t="shared" si="1122"/>
        <v/>
      </c>
      <c r="AF4033" s="5" t="str">
        <f t="shared" si="1123"/>
        <v>melkias44208</v>
      </c>
      <c r="AG4033" s="5" t="str">
        <f t="shared" si="1124"/>
        <v>BMJ 07144208UTARADAY</v>
      </c>
      <c r="AH4033" s="5" t="str">
        <f t="shared" si="1125"/>
        <v>melkias44208UTARADAY</v>
      </c>
      <c r="AI4033" s="5" t="str">
        <f t="shared" si="1126"/>
        <v>BMJ 07144208DAY</v>
      </c>
      <c r="AJ4033" s="5" t="str">
        <f t="shared" si="1127"/>
        <v>melkias44208DAY</v>
      </c>
      <c r="AK4033" s="5" t="str">
        <f t="shared" si="1128"/>
        <v>melkiasBMJ</v>
      </c>
      <c r="AL4033" s="5" t="str">
        <f t="shared" si="1130"/>
        <v>3UTARA</v>
      </c>
      <c r="AM4033" s="5" t="str">
        <f t="shared" si="1131"/>
        <v>1 &gt; 4UTARA12 RODA</v>
      </c>
      <c r="AN4033" s="5" t="str">
        <f t="shared" si="1132"/>
        <v>melkiasBMJ1 &gt; 4UTARA12 RODA</v>
      </c>
      <c r="AO4033" s="5" t="str">
        <f t="shared" si="1133"/>
        <v>melkias1 &gt; 4UTARA12 RODA</v>
      </c>
      <c r="AP4033" s="5" t="str">
        <f t="shared" si="1134"/>
        <v>44208DAY</v>
      </c>
    </row>
    <row r="4034" spans="1:42" x14ac:dyDescent="0.3">
      <c r="A4034" s="33">
        <v>1</v>
      </c>
      <c r="B4034" s="33"/>
      <c r="C4034" s="70">
        <v>44208</v>
      </c>
      <c r="D4034" s="71" t="s">
        <v>19</v>
      </c>
      <c r="E4034" s="70">
        <v>44208</v>
      </c>
      <c r="F4034" s="71">
        <v>5170708</v>
      </c>
      <c r="G4034" s="33" t="s">
        <v>20</v>
      </c>
      <c r="H4034" s="33" t="s">
        <v>21</v>
      </c>
      <c r="I4034" s="33" t="s">
        <v>123</v>
      </c>
      <c r="J4034" s="33" t="s">
        <v>23</v>
      </c>
      <c r="K4034" s="63" t="s">
        <v>80</v>
      </c>
      <c r="L4034" s="32" t="str">
        <f t="shared" si="1135"/>
        <v>AXOR4843</v>
      </c>
      <c r="M4034" s="32" t="str">
        <f t="shared" si="1136"/>
        <v>BMJ</v>
      </c>
      <c r="N4034" s="32" t="str">
        <f t="shared" si="1137"/>
        <v>12 RODA</v>
      </c>
      <c r="O4034" s="146">
        <v>0.56215277777777783</v>
      </c>
      <c r="P4034" s="65">
        <v>0.56215277777777783</v>
      </c>
      <c r="Q4034" s="65"/>
      <c r="R4034" s="66">
        <v>4</v>
      </c>
      <c r="S4034" s="66">
        <v>50260</v>
      </c>
      <c r="T4034" s="66">
        <v>19900</v>
      </c>
      <c r="U4034" s="67">
        <f t="shared" si="1129"/>
        <v>30.36</v>
      </c>
      <c r="V4034" s="66">
        <f t="shared" si="1120"/>
        <v>615609.72</v>
      </c>
      <c r="W4034" s="66" t="str">
        <f t="shared" si="1121"/>
        <v>1 &gt; 4</v>
      </c>
      <c r="X4034" s="66">
        <f>A4034+SUMIFS(Presensi!F:F,Presensi!E:E,'Entry Data'!AP4034)</f>
        <v>1</v>
      </c>
      <c r="Y4034" s="66">
        <f>IFERROR(INDEX('Retasi Pricing'!F:F,MATCH('Entry Data'!AM4034,'Retasi Pricing'!E:E,0))*X4034,"")</f>
        <v>27500</v>
      </c>
      <c r="Z4034" s="62" t="s">
        <v>26</v>
      </c>
      <c r="AA4034" s="62" t="s">
        <v>27</v>
      </c>
      <c r="AB4034" s="32"/>
      <c r="AC4034" s="32" t="s">
        <v>197</v>
      </c>
      <c r="AD4034" s="32" t="str">
        <f t="shared" si="1122"/>
        <v/>
      </c>
      <c r="AF4034" s="5" t="str">
        <f t="shared" si="1123"/>
        <v>melkias44208</v>
      </c>
      <c r="AG4034" s="5" t="str">
        <f t="shared" si="1124"/>
        <v>BMJ 07144208UTARADAY</v>
      </c>
      <c r="AH4034" s="5" t="str">
        <f t="shared" si="1125"/>
        <v>melkias44208UTARADAY</v>
      </c>
      <c r="AI4034" s="5" t="str">
        <f t="shared" si="1126"/>
        <v>BMJ 07144208DAY</v>
      </c>
      <c r="AJ4034" s="5" t="str">
        <f t="shared" si="1127"/>
        <v>melkias44208DAY</v>
      </c>
      <c r="AK4034" s="5" t="str">
        <f t="shared" si="1128"/>
        <v>melkiasBMJ</v>
      </c>
      <c r="AL4034" s="5" t="str">
        <f t="shared" si="1130"/>
        <v>4UTARA</v>
      </c>
      <c r="AM4034" s="5" t="str">
        <f t="shared" si="1131"/>
        <v>1 &gt; 4UTARA12 RODA</v>
      </c>
      <c r="AN4034" s="5" t="str">
        <f t="shared" si="1132"/>
        <v>melkiasBMJ1 &gt; 4UTARA12 RODA</v>
      </c>
      <c r="AO4034" s="5" t="str">
        <f t="shared" si="1133"/>
        <v>melkias1 &gt; 4UTARA12 RODA</v>
      </c>
      <c r="AP4034" s="5" t="str">
        <f t="shared" si="1134"/>
        <v>44208DAY</v>
      </c>
    </row>
    <row r="4035" spans="1:42" x14ac:dyDescent="0.3">
      <c r="A4035" s="33">
        <v>1</v>
      </c>
      <c r="B4035" s="33"/>
      <c r="C4035" s="70">
        <v>44208</v>
      </c>
      <c r="D4035" s="71" t="s">
        <v>19</v>
      </c>
      <c r="E4035" s="70">
        <v>44208</v>
      </c>
      <c r="F4035" s="71">
        <v>5170760</v>
      </c>
      <c r="G4035" s="33" t="s">
        <v>20</v>
      </c>
      <c r="H4035" s="33" t="s">
        <v>21</v>
      </c>
      <c r="I4035" s="33" t="s">
        <v>51</v>
      </c>
      <c r="J4035" s="33" t="s">
        <v>46</v>
      </c>
      <c r="K4035" s="63" t="s">
        <v>80</v>
      </c>
      <c r="L4035" s="32" t="str">
        <f t="shared" si="1135"/>
        <v>AXOR4843</v>
      </c>
      <c r="M4035" s="32" t="str">
        <f t="shared" si="1136"/>
        <v>BMJ</v>
      </c>
      <c r="N4035" s="32" t="str">
        <f t="shared" si="1137"/>
        <v>12 RODA</v>
      </c>
      <c r="O4035" s="146">
        <v>0.61880787037037044</v>
      </c>
      <c r="P4035" s="65">
        <v>0.61880787037037044</v>
      </c>
      <c r="Q4035" s="65"/>
      <c r="R4035" s="66">
        <v>5</v>
      </c>
      <c r="S4035" s="66">
        <v>50660</v>
      </c>
      <c r="T4035" s="66">
        <v>19900</v>
      </c>
      <c r="U4035" s="67">
        <f t="shared" si="1129"/>
        <v>30.76</v>
      </c>
      <c r="V4035" s="66">
        <f t="shared" si="1120"/>
        <v>623720.52</v>
      </c>
      <c r="W4035" s="66" t="str">
        <f t="shared" si="1121"/>
        <v>&gt; 5</v>
      </c>
      <c r="X4035" s="66">
        <f>A4035+SUMIFS(Presensi!F:F,Presensi!E:E,'Entry Data'!AP4035)</f>
        <v>1</v>
      </c>
      <c r="Y4035" s="66">
        <f>IFERROR(INDEX('Retasi Pricing'!F:F,MATCH('Entry Data'!AM4035,'Retasi Pricing'!E:E,0))*X4035,"")</f>
        <v>31200</v>
      </c>
      <c r="Z4035" s="62" t="s">
        <v>26</v>
      </c>
      <c r="AA4035" s="62" t="s">
        <v>27</v>
      </c>
      <c r="AB4035" s="32"/>
      <c r="AC4035" s="32" t="s">
        <v>197</v>
      </c>
      <c r="AD4035" s="32" t="str">
        <f t="shared" si="1122"/>
        <v/>
      </c>
      <c r="AF4035" s="5" t="str">
        <f t="shared" si="1123"/>
        <v>melkias44208</v>
      </c>
      <c r="AG4035" s="5" t="str">
        <f t="shared" si="1124"/>
        <v>BMJ 07144208UTARADAY</v>
      </c>
      <c r="AH4035" s="5" t="str">
        <f t="shared" si="1125"/>
        <v>melkias44208UTARADAY</v>
      </c>
      <c r="AI4035" s="5" t="str">
        <f t="shared" si="1126"/>
        <v>BMJ 07144208DAY</v>
      </c>
      <c r="AJ4035" s="5" t="str">
        <f t="shared" si="1127"/>
        <v>melkias44208DAY</v>
      </c>
      <c r="AK4035" s="5" t="str">
        <f t="shared" si="1128"/>
        <v>melkiasBMJ</v>
      </c>
      <c r="AL4035" s="5" t="str">
        <f t="shared" si="1130"/>
        <v>5UTARA</v>
      </c>
      <c r="AM4035" s="5" t="str">
        <f t="shared" si="1131"/>
        <v>&gt; 5UTARA12 RODA</v>
      </c>
      <c r="AN4035" s="5" t="str">
        <f t="shared" si="1132"/>
        <v>melkiasBMJ&gt; 5UTARA12 RODA</v>
      </c>
      <c r="AO4035" s="5" t="str">
        <f t="shared" si="1133"/>
        <v>melkias&gt; 5UTARA12 RODA</v>
      </c>
      <c r="AP4035" s="5" t="str">
        <f t="shared" si="1134"/>
        <v>44208DAY</v>
      </c>
    </row>
    <row r="4036" spans="1:42" x14ac:dyDescent="0.3">
      <c r="A4036" s="33">
        <v>1</v>
      </c>
      <c r="B4036" s="33"/>
      <c r="C4036" s="70">
        <v>44208</v>
      </c>
      <c r="D4036" s="71" t="s">
        <v>19</v>
      </c>
      <c r="E4036" s="70">
        <v>44208</v>
      </c>
      <c r="F4036" s="71">
        <v>5170833</v>
      </c>
      <c r="G4036" s="33" t="s">
        <v>20</v>
      </c>
      <c r="H4036" s="33" t="s">
        <v>21</v>
      </c>
      <c r="I4036" s="33" t="s">
        <v>123</v>
      </c>
      <c r="J4036" s="33" t="s">
        <v>23</v>
      </c>
      <c r="K4036" s="63" t="s">
        <v>80</v>
      </c>
      <c r="L4036" s="32" t="str">
        <f t="shared" si="1135"/>
        <v>AXOR4843</v>
      </c>
      <c r="M4036" s="32" t="str">
        <f t="shared" si="1136"/>
        <v>BMJ</v>
      </c>
      <c r="N4036" s="32" t="str">
        <f t="shared" si="1137"/>
        <v>12 RODA</v>
      </c>
      <c r="O4036" s="146">
        <v>0.67812499999999998</v>
      </c>
      <c r="P4036" s="65">
        <v>0.67812499999999998</v>
      </c>
      <c r="Q4036" s="65"/>
      <c r="R4036" s="66">
        <v>6</v>
      </c>
      <c r="S4036" s="66">
        <v>51120</v>
      </c>
      <c r="T4036" s="66">
        <v>19900</v>
      </c>
      <c r="U4036" s="67">
        <f t="shared" si="1129"/>
        <v>31.22</v>
      </c>
      <c r="V4036" s="66">
        <f t="shared" si="1120"/>
        <v>633047.93999999994</v>
      </c>
      <c r="W4036" s="66" t="str">
        <f t="shared" si="1121"/>
        <v>&gt; 6</v>
      </c>
      <c r="X4036" s="66">
        <f>A4036+SUMIFS(Presensi!F:F,Presensi!E:E,'Entry Data'!AP4036)</f>
        <v>1</v>
      </c>
      <c r="Y4036" s="66">
        <f>IFERROR(INDEX('Retasi Pricing'!F:F,MATCH('Entry Data'!AM4036,'Retasi Pricing'!E:E,0))*X4036,"")</f>
        <v>34450</v>
      </c>
      <c r="Z4036" s="62" t="s">
        <v>26</v>
      </c>
      <c r="AA4036" s="62" t="s">
        <v>27</v>
      </c>
      <c r="AB4036" s="32"/>
      <c r="AC4036" s="32" t="s">
        <v>197</v>
      </c>
      <c r="AD4036" s="32" t="str">
        <f t="shared" si="1122"/>
        <v/>
      </c>
      <c r="AF4036" s="5" t="str">
        <f t="shared" si="1123"/>
        <v>melkias44208</v>
      </c>
      <c r="AG4036" s="5" t="str">
        <f t="shared" si="1124"/>
        <v>BMJ 07144208UTARADAY</v>
      </c>
      <c r="AH4036" s="5" t="str">
        <f t="shared" si="1125"/>
        <v>melkias44208UTARADAY</v>
      </c>
      <c r="AI4036" s="5" t="str">
        <f t="shared" si="1126"/>
        <v>BMJ 07144208DAY</v>
      </c>
      <c r="AJ4036" s="5" t="str">
        <f t="shared" si="1127"/>
        <v>melkias44208DAY</v>
      </c>
      <c r="AK4036" s="5" t="str">
        <f t="shared" si="1128"/>
        <v>melkiasBMJ</v>
      </c>
      <c r="AL4036" s="5" t="str">
        <f t="shared" si="1130"/>
        <v>6UTARA</v>
      </c>
      <c r="AM4036" s="5" t="str">
        <f t="shared" si="1131"/>
        <v>&gt; 6UTARA12 RODA</v>
      </c>
      <c r="AN4036" s="5" t="str">
        <f t="shared" si="1132"/>
        <v>melkiasBMJ&gt; 6UTARA12 RODA</v>
      </c>
      <c r="AO4036" s="5" t="str">
        <f t="shared" si="1133"/>
        <v>melkias&gt; 6UTARA12 RODA</v>
      </c>
      <c r="AP4036" s="5" t="str">
        <f t="shared" si="1134"/>
        <v>44208DAY</v>
      </c>
    </row>
    <row r="4037" spans="1:42" x14ac:dyDescent="0.3">
      <c r="A4037" s="33">
        <v>1</v>
      </c>
      <c r="B4037" s="33"/>
      <c r="C4037" s="70">
        <v>44208</v>
      </c>
      <c r="D4037" s="71" t="s">
        <v>19</v>
      </c>
      <c r="E4037" s="70">
        <v>44208</v>
      </c>
      <c r="F4037" s="71">
        <v>5170904</v>
      </c>
      <c r="G4037" s="33" t="s">
        <v>20</v>
      </c>
      <c r="H4037" s="33" t="s">
        <v>21</v>
      </c>
      <c r="I4037" s="33" t="s">
        <v>123</v>
      </c>
      <c r="J4037" s="33" t="s">
        <v>23</v>
      </c>
      <c r="K4037" s="63" t="s">
        <v>80</v>
      </c>
      <c r="L4037" s="32" t="str">
        <f t="shared" si="1135"/>
        <v>AXOR4843</v>
      </c>
      <c r="M4037" s="32" t="str">
        <f t="shared" si="1136"/>
        <v>BMJ</v>
      </c>
      <c r="N4037" s="32" t="str">
        <f t="shared" si="1137"/>
        <v>12 RODA</v>
      </c>
      <c r="O4037" s="146">
        <v>0.73208333333333331</v>
      </c>
      <c r="P4037" s="65">
        <v>0.73208333333333331</v>
      </c>
      <c r="Q4037" s="65"/>
      <c r="R4037" s="66">
        <v>7</v>
      </c>
      <c r="S4037" s="66">
        <v>52140</v>
      </c>
      <c r="T4037" s="66">
        <v>19900</v>
      </c>
      <c r="U4037" s="67">
        <f t="shared" si="1129"/>
        <v>32.24</v>
      </c>
      <c r="V4037" s="66">
        <f t="shared" si="1120"/>
        <v>653730.4800000001</v>
      </c>
      <c r="W4037" s="66" t="str">
        <f t="shared" si="1121"/>
        <v>7 &gt;</v>
      </c>
      <c r="X4037" s="66">
        <f>A4037+SUMIFS(Presensi!F:F,Presensi!E:E,'Entry Data'!AP4037)</f>
        <v>1</v>
      </c>
      <c r="Y4037" s="66">
        <f>IFERROR(INDEX('Retasi Pricing'!F:F,MATCH('Entry Data'!AM4037,'Retasi Pricing'!E:E,0))*X4037,"")</f>
        <v>42000</v>
      </c>
      <c r="Z4037" s="62" t="s">
        <v>26</v>
      </c>
      <c r="AA4037" s="62" t="s">
        <v>27</v>
      </c>
      <c r="AB4037" s="32"/>
      <c r="AC4037" s="32" t="s">
        <v>197</v>
      </c>
      <c r="AD4037" s="32" t="str">
        <f t="shared" si="1122"/>
        <v/>
      </c>
      <c r="AF4037" s="5" t="str">
        <f t="shared" si="1123"/>
        <v>melkias44208</v>
      </c>
      <c r="AG4037" s="5" t="str">
        <f t="shared" si="1124"/>
        <v>BMJ 07144208UTARADAY</v>
      </c>
      <c r="AH4037" s="5" t="str">
        <f t="shared" si="1125"/>
        <v>melkias44208UTARADAY</v>
      </c>
      <c r="AI4037" s="5" t="str">
        <f t="shared" si="1126"/>
        <v>BMJ 07144208DAY</v>
      </c>
      <c r="AJ4037" s="5" t="str">
        <f t="shared" si="1127"/>
        <v>melkias44208DAY</v>
      </c>
      <c r="AK4037" s="5" t="str">
        <f t="shared" si="1128"/>
        <v>melkiasBMJ</v>
      </c>
      <c r="AL4037" s="5" t="str">
        <f t="shared" si="1130"/>
        <v>7UTARA</v>
      </c>
      <c r="AM4037" s="5" t="str">
        <f t="shared" si="1131"/>
        <v>7 &gt;UTARA12 RODA</v>
      </c>
      <c r="AN4037" s="5" t="str">
        <f t="shared" si="1132"/>
        <v>melkiasBMJ7 &gt;UTARA12 RODA</v>
      </c>
      <c r="AO4037" s="5" t="str">
        <f t="shared" si="1133"/>
        <v>melkias7 &gt;UTARA12 RODA</v>
      </c>
      <c r="AP4037" s="5" t="str">
        <f t="shared" si="1134"/>
        <v>44208DAY</v>
      </c>
    </row>
    <row r="4038" spans="1:42" x14ac:dyDescent="0.3">
      <c r="A4038" s="33">
        <v>1</v>
      </c>
      <c r="B4038" s="33"/>
      <c r="C4038" s="70">
        <v>44208</v>
      </c>
      <c r="D4038" s="71" t="s">
        <v>19</v>
      </c>
      <c r="E4038" s="70">
        <v>44208</v>
      </c>
      <c r="F4038" s="71">
        <v>5170477</v>
      </c>
      <c r="G4038" s="33" t="s">
        <v>20</v>
      </c>
      <c r="H4038" s="33" t="s">
        <v>21</v>
      </c>
      <c r="I4038" s="33" t="s">
        <v>51</v>
      </c>
      <c r="J4038" s="33" t="s">
        <v>46</v>
      </c>
      <c r="K4038" s="63" t="s">
        <v>83</v>
      </c>
      <c r="L4038" s="32" t="str">
        <f t="shared" si="1135"/>
        <v>AXOR4843</v>
      </c>
      <c r="M4038" s="32" t="str">
        <f t="shared" si="1136"/>
        <v>BMJ</v>
      </c>
      <c r="N4038" s="32" t="str">
        <f t="shared" si="1137"/>
        <v>12 RODA</v>
      </c>
      <c r="O4038" s="146">
        <v>0.35440972222222222</v>
      </c>
      <c r="P4038" s="65">
        <v>0.36017361111111112</v>
      </c>
      <c r="Q4038" s="65"/>
      <c r="R4038" s="66">
        <v>1</v>
      </c>
      <c r="S4038" s="66">
        <v>52460</v>
      </c>
      <c r="T4038" s="66">
        <v>20080</v>
      </c>
      <c r="U4038" s="67">
        <f t="shared" si="1129"/>
        <v>32.380000000000003</v>
      </c>
      <c r="V4038" s="66">
        <f t="shared" si="1120"/>
        <v>656569.26</v>
      </c>
      <c r="W4038" s="66" t="str">
        <f t="shared" si="1121"/>
        <v>1 &gt; 4</v>
      </c>
      <c r="X4038" s="66">
        <f>A4038+SUMIFS(Presensi!F:F,Presensi!E:E,'Entry Data'!AP4038)</f>
        <v>1</v>
      </c>
      <c r="Y4038" s="66">
        <f>IFERROR(INDEX('Retasi Pricing'!F:F,MATCH('Entry Data'!AM4038,'Retasi Pricing'!E:E,0))*X4038,"")</f>
        <v>27500</v>
      </c>
      <c r="Z4038" s="62" t="s">
        <v>26</v>
      </c>
      <c r="AA4038" s="62" t="s">
        <v>27</v>
      </c>
      <c r="AB4038" s="32"/>
      <c r="AC4038" s="32" t="s">
        <v>214</v>
      </c>
      <c r="AD4038" s="32" t="str">
        <f t="shared" si="1122"/>
        <v/>
      </c>
      <c r="AF4038" s="5" t="str">
        <f t="shared" si="1123"/>
        <v>pelani44208</v>
      </c>
      <c r="AG4038" s="5" t="str">
        <f t="shared" si="1124"/>
        <v>BMJ 07344208UTARADAY</v>
      </c>
      <c r="AH4038" s="5" t="str">
        <f t="shared" si="1125"/>
        <v>pelani44208UTARADAY</v>
      </c>
      <c r="AI4038" s="5" t="str">
        <f t="shared" si="1126"/>
        <v>BMJ 07344208DAY</v>
      </c>
      <c r="AJ4038" s="5" t="str">
        <f t="shared" si="1127"/>
        <v>pelani44208DAY</v>
      </c>
      <c r="AK4038" s="5" t="str">
        <f t="shared" si="1128"/>
        <v>pelaniBMJ</v>
      </c>
      <c r="AL4038" s="5" t="str">
        <f t="shared" si="1130"/>
        <v>1UTARA</v>
      </c>
      <c r="AM4038" s="5" t="str">
        <f t="shared" si="1131"/>
        <v>1 &gt; 4UTARA12 RODA</v>
      </c>
      <c r="AN4038" s="5" t="str">
        <f t="shared" si="1132"/>
        <v>pelaniBMJ1 &gt; 4UTARA12 RODA</v>
      </c>
      <c r="AO4038" s="5" t="str">
        <f t="shared" si="1133"/>
        <v>pelani1 &gt; 4UTARA12 RODA</v>
      </c>
      <c r="AP4038" s="5" t="str">
        <f t="shared" si="1134"/>
        <v>44208DAY</v>
      </c>
    </row>
    <row r="4039" spans="1:42" x14ac:dyDescent="0.3">
      <c r="A4039" s="33">
        <v>1</v>
      </c>
      <c r="B4039" s="33"/>
      <c r="C4039" s="70">
        <v>44208</v>
      </c>
      <c r="D4039" s="71" t="s">
        <v>19</v>
      </c>
      <c r="E4039" s="70">
        <v>44208</v>
      </c>
      <c r="F4039" s="71">
        <v>5170542</v>
      </c>
      <c r="G4039" s="33" t="s">
        <v>20</v>
      </c>
      <c r="H4039" s="33" t="s">
        <v>21</v>
      </c>
      <c r="I4039" s="33" t="s">
        <v>51</v>
      </c>
      <c r="J4039" s="33" t="s">
        <v>46</v>
      </c>
      <c r="K4039" s="63" t="s">
        <v>83</v>
      </c>
      <c r="L4039" s="32" t="str">
        <f t="shared" si="1135"/>
        <v>AXOR4843</v>
      </c>
      <c r="M4039" s="32" t="str">
        <f t="shared" si="1136"/>
        <v>BMJ</v>
      </c>
      <c r="N4039" s="32" t="str">
        <f t="shared" si="1137"/>
        <v>12 RODA</v>
      </c>
      <c r="O4039" s="146">
        <v>0.41211805555555553</v>
      </c>
      <c r="P4039" s="65">
        <v>0.41211805555555553</v>
      </c>
      <c r="Q4039" s="65"/>
      <c r="R4039" s="66">
        <v>2</v>
      </c>
      <c r="S4039" s="66">
        <v>50620</v>
      </c>
      <c r="T4039" s="66">
        <v>20080</v>
      </c>
      <c r="U4039" s="67">
        <f t="shared" si="1129"/>
        <v>30.54</v>
      </c>
      <c r="V4039" s="66">
        <f t="shared" si="1120"/>
        <v>619259.58000000007</v>
      </c>
      <c r="W4039" s="66" t="str">
        <f t="shared" si="1121"/>
        <v>1 &gt; 4</v>
      </c>
      <c r="X4039" s="66">
        <f>A4039+SUMIFS(Presensi!F:F,Presensi!E:E,'Entry Data'!AP4039)</f>
        <v>1</v>
      </c>
      <c r="Y4039" s="66">
        <f>IFERROR(INDEX('Retasi Pricing'!F:F,MATCH('Entry Data'!AM4039,'Retasi Pricing'!E:E,0))*X4039,"")</f>
        <v>27500</v>
      </c>
      <c r="Z4039" s="62" t="s">
        <v>26</v>
      </c>
      <c r="AA4039" s="62" t="s">
        <v>27</v>
      </c>
      <c r="AB4039" s="32"/>
      <c r="AC4039" s="32" t="s">
        <v>214</v>
      </c>
      <c r="AD4039" s="32" t="str">
        <f t="shared" si="1122"/>
        <v/>
      </c>
      <c r="AF4039" s="5" t="str">
        <f t="shared" si="1123"/>
        <v>pelani44208</v>
      </c>
      <c r="AG4039" s="5" t="str">
        <f t="shared" si="1124"/>
        <v>BMJ 07344208UTARADAY</v>
      </c>
      <c r="AH4039" s="5" t="str">
        <f t="shared" si="1125"/>
        <v>pelani44208UTARADAY</v>
      </c>
      <c r="AI4039" s="5" t="str">
        <f t="shared" si="1126"/>
        <v>BMJ 07344208DAY</v>
      </c>
      <c r="AJ4039" s="5" t="str">
        <f t="shared" si="1127"/>
        <v>pelani44208DAY</v>
      </c>
      <c r="AK4039" s="5" t="str">
        <f t="shared" si="1128"/>
        <v>pelaniBMJ</v>
      </c>
      <c r="AL4039" s="5" t="str">
        <f t="shared" si="1130"/>
        <v>2UTARA</v>
      </c>
      <c r="AM4039" s="5" t="str">
        <f t="shared" si="1131"/>
        <v>1 &gt; 4UTARA12 RODA</v>
      </c>
      <c r="AN4039" s="5" t="str">
        <f t="shared" si="1132"/>
        <v>pelaniBMJ1 &gt; 4UTARA12 RODA</v>
      </c>
      <c r="AO4039" s="5" t="str">
        <f t="shared" si="1133"/>
        <v>pelani1 &gt; 4UTARA12 RODA</v>
      </c>
      <c r="AP4039" s="5" t="str">
        <f t="shared" si="1134"/>
        <v>44208DAY</v>
      </c>
    </row>
    <row r="4040" spans="1:42" x14ac:dyDescent="0.3">
      <c r="A4040" s="33">
        <v>1</v>
      </c>
      <c r="B4040" s="33"/>
      <c r="C4040" s="70">
        <v>44208</v>
      </c>
      <c r="D4040" s="71" t="s">
        <v>19</v>
      </c>
      <c r="E4040" s="70">
        <v>44208</v>
      </c>
      <c r="F4040" s="71">
        <v>5170604</v>
      </c>
      <c r="G4040" s="33" t="s">
        <v>20</v>
      </c>
      <c r="H4040" s="33" t="s">
        <v>21</v>
      </c>
      <c r="I4040" s="33" t="s">
        <v>51</v>
      </c>
      <c r="J4040" s="33" t="s">
        <v>46</v>
      </c>
      <c r="K4040" s="63" t="s">
        <v>83</v>
      </c>
      <c r="L4040" s="32" t="str">
        <f t="shared" si="1135"/>
        <v>AXOR4843</v>
      </c>
      <c r="M4040" s="32" t="str">
        <f t="shared" si="1136"/>
        <v>BMJ</v>
      </c>
      <c r="N4040" s="32" t="str">
        <f t="shared" si="1137"/>
        <v>12 RODA</v>
      </c>
      <c r="O4040" s="146">
        <v>0.47084490740740742</v>
      </c>
      <c r="P4040" s="65">
        <v>0.47084490740740742</v>
      </c>
      <c r="Q4040" s="65"/>
      <c r="R4040" s="66">
        <v>3</v>
      </c>
      <c r="S4040" s="66">
        <v>51580</v>
      </c>
      <c r="T4040" s="66">
        <v>20080</v>
      </c>
      <c r="U4040" s="67">
        <f t="shared" si="1129"/>
        <v>31.5</v>
      </c>
      <c r="V4040" s="66">
        <f t="shared" si="1120"/>
        <v>638725.5</v>
      </c>
      <c r="W4040" s="66" t="str">
        <f t="shared" si="1121"/>
        <v>1 &gt; 4</v>
      </c>
      <c r="X4040" s="66">
        <f>A4040+SUMIFS(Presensi!F:F,Presensi!E:E,'Entry Data'!AP4040)</f>
        <v>1</v>
      </c>
      <c r="Y4040" s="66">
        <f>IFERROR(INDEX('Retasi Pricing'!F:F,MATCH('Entry Data'!AM4040,'Retasi Pricing'!E:E,0))*X4040,"")</f>
        <v>27500</v>
      </c>
      <c r="Z4040" s="62" t="s">
        <v>26</v>
      </c>
      <c r="AA4040" s="62" t="s">
        <v>27</v>
      </c>
      <c r="AB4040" s="32"/>
      <c r="AC4040" s="32" t="s">
        <v>214</v>
      </c>
      <c r="AD4040" s="32" t="str">
        <f t="shared" si="1122"/>
        <v/>
      </c>
      <c r="AF4040" s="5" t="str">
        <f t="shared" si="1123"/>
        <v>pelani44208</v>
      </c>
      <c r="AG4040" s="5" t="str">
        <f t="shared" si="1124"/>
        <v>BMJ 07344208UTARADAY</v>
      </c>
      <c r="AH4040" s="5" t="str">
        <f t="shared" si="1125"/>
        <v>pelani44208UTARADAY</v>
      </c>
      <c r="AI4040" s="5" t="str">
        <f t="shared" si="1126"/>
        <v>BMJ 07344208DAY</v>
      </c>
      <c r="AJ4040" s="5" t="str">
        <f t="shared" si="1127"/>
        <v>pelani44208DAY</v>
      </c>
      <c r="AK4040" s="5" t="str">
        <f t="shared" si="1128"/>
        <v>pelaniBMJ</v>
      </c>
      <c r="AL4040" s="5" t="str">
        <f t="shared" si="1130"/>
        <v>3UTARA</v>
      </c>
      <c r="AM4040" s="5" t="str">
        <f t="shared" si="1131"/>
        <v>1 &gt; 4UTARA12 RODA</v>
      </c>
      <c r="AN4040" s="5" t="str">
        <f t="shared" si="1132"/>
        <v>pelaniBMJ1 &gt; 4UTARA12 RODA</v>
      </c>
      <c r="AO4040" s="5" t="str">
        <f t="shared" si="1133"/>
        <v>pelani1 &gt; 4UTARA12 RODA</v>
      </c>
      <c r="AP4040" s="5" t="str">
        <f t="shared" si="1134"/>
        <v>44208DAY</v>
      </c>
    </row>
    <row r="4041" spans="1:42" x14ac:dyDescent="0.3">
      <c r="A4041" s="33">
        <v>1</v>
      </c>
      <c r="B4041" s="33"/>
      <c r="C4041" s="70">
        <v>44208</v>
      </c>
      <c r="D4041" s="71" t="s">
        <v>19</v>
      </c>
      <c r="E4041" s="70">
        <v>44208</v>
      </c>
      <c r="F4041" s="71">
        <v>5170783</v>
      </c>
      <c r="G4041" s="33" t="s">
        <v>20</v>
      </c>
      <c r="H4041" s="33" t="s">
        <v>21</v>
      </c>
      <c r="I4041" s="33" t="s">
        <v>51</v>
      </c>
      <c r="J4041" s="33" t="s">
        <v>46</v>
      </c>
      <c r="K4041" s="63" t="s">
        <v>83</v>
      </c>
      <c r="L4041" s="32" t="str">
        <f t="shared" si="1135"/>
        <v>AXOR4843</v>
      </c>
      <c r="M4041" s="32" t="str">
        <f t="shared" si="1136"/>
        <v>BMJ</v>
      </c>
      <c r="N4041" s="32" t="str">
        <f t="shared" si="1137"/>
        <v>12 RODA</v>
      </c>
      <c r="O4041" s="146">
        <v>0.63568287037037041</v>
      </c>
      <c r="P4041" s="65">
        <v>0.63568287037037041</v>
      </c>
      <c r="Q4041" s="65"/>
      <c r="R4041" s="66">
        <v>4</v>
      </c>
      <c r="S4041" s="66">
        <v>49440</v>
      </c>
      <c r="T4041" s="66">
        <v>20080</v>
      </c>
      <c r="U4041" s="67">
        <f t="shared" si="1129"/>
        <v>29.36</v>
      </c>
      <c r="V4041" s="66">
        <f t="shared" si="1120"/>
        <v>595332.72</v>
      </c>
      <c r="W4041" s="66" t="str">
        <f t="shared" si="1121"/>
        <v>1 &gt; 4</v>
      </c>
      <c r="X4041" s="66">
        <f>A4041+SUMIFS(Presensi!F:F,Presensi!E:E,'Entry Data'!AP4041)</f>
        <v>1</v>
      </c>
      <c r="Y4041" s="66">
        <f>IFERROR(INDEX('Retasi Pricing'!F:F,MATCH('Entry Data'!AM4041,'Retasi Pricing'!E:E,0))*X4041,"")</f>
        <v>27500</v>
      </c>
      <c r="Z4041" s="62" t="s">
        <v>26</v>
      </c>
      <c r="AA4041" s="62" t="s">
        <v>27</v>
      </c>
      <c r="AB4041" s="32"/>
      <c r="AC4041" s="32" t="s">
        <v>214</v>
      </c>
      <c r="AD4041" s="32" t="str">
        <f t="shared" si="1122"/>
        <v/>
      </c>
      <c r="AF4041" s="5" t="str">
        <f t="shared" si="1123"/>
        <v>pelani44208</v>
      </c>
      <c r="AG4041" s="5" t="str">
        <f t="shared" si="1124"/>
        <v>BMJ 07344208UTARADAY</v>
      </c>
      <c r="AH4041" s="5" t="str">
        <f t="shared" si="1125"/>
        <v>pelani44208UTARADAY</v>
      </c>
      <c r="AI4041" s="5" t="str">
        <f t="shared" si="1126"/>
        <v>BMJ 07344208DAY</v>
      </c>
      <c r="AJ4041" s="5" t="str">
        <f t="shared" si="1127"/>
        <v>pelani44208DAY</v>
      </c>
      <c r="AK4041" s="5" t="str">
        <f t="shared" si="1128"/>
        <v>pelaniBMJ</v>
      </c>
      <c r="AL4041" s="5" t="str">
        <f t="shared" si="1130"/>
        <v>4UTARA</v>
      </c>
      <c r="AM4041" s="5" t="str">
        <f t="shared" si="1131"/>
        <v>1 &gt; 4UTARA12 RODA</v>
      </c>
      <c r="AN4041" s="5" t="str">
        <f t="shared" si="1132"/>
        <v>pelaniBMJ1 &gt; 4UTARA12 RODA</v>
      </c>
      <c r="AO4041" s="5" t="str">
        <f t="shared" si="1133"/>
        <v>pelani1 &gt; 4UTARA12 RODA</v>
      </c>
      <c r="AP4041" s="5" t="str">
        <f t="shared" si="1134"/>
        <v>44208DAY</v>
      </c>
    </row>
    <row r="4042" spans="1:42" x14ac:dyDescent="0.3">
      <c r="A4042" s="33">
        <v>1</v>
      </c>
      <c r="B4042" s="33"/>
      <c r="C4042" s="70">
        <v>44208</v>
      </c>
      <c r="D4042" s="71" t="s">
        <v>19</v>
      </c>
      <c r="E4042" s="70">
        <v>44208</v>
      </c>
      <c r="F4042" s="71">
        <v>5170862</v>
      </c>
      <c r="G4042" s="33" t="s">
        <v>20</v>
      </c>
      <c r="H4042" s="33" t="s">
        <v>21</v>
      </c>
      <c r="I4042" s="33" t="s">
        <v>51</v>
      </c>
      <c r="J4042" s="33" t="s">
        <v>46</v>
      </c>
      <c r="K4042" s="63" t="s">
        <v>83</v>
      </c>
      <c r="L4042" s="32" t="str">
        <f t="shared" si="1135"/>
        <v>AXOR4843</v>
      </c>
      <c r="M4042" s="32" t="str">
        <f t="shared" si="1136"/>
        <v>BMJ</v>
      </c>
      <c r="N4042" s="32" t="str">
        <f t="shared" si="1137"/>
        <v>12 RODA</v>
      </c>
      <c r="O4042" s="146">
        <v>0.69666666666666666</v>
      </c>
      <c r="P4042" s="65">
        <v>0.69666666666666666</v>
      </c>
      <c r="Q4042" s="65"/>
      <c r="R4042" s="66">
        <v>5</v>
      </c>
      <c r="S4042" s="66">
        <v>52840</v>
      </c>
      <c r="T4042" s="66">
        <v>20080</v>
      </c>
      <c r="U4042" s="67">
        <f t="shared" si="1129"/>
        <v>32.76</v>
      </c>
      <c r="V4042" s="66">
        <f t="shared" ref="V4042:V4105" si="1138">IFERROR(VLOOKUP(L4042,harga,2,FALSE),"")*U4042*IFERROR(VLOOKUP(G4042,jarak,2,FALSE),"")</f>
        <v>664274.5199999999</v>
      </c>
      <c r="W4042" s="66" t="str">
        <f t="shared" ref="W4042:W4105" si="1139">IFERROR(VLOOKUP(AL4042,Code,2,FALSE),"")</f>
        <v>&gt; 5</v>
      </c>
      <c r="X4042" s="66">
        <f>A4042+SUMIFS(Presensi!F:F,Presensi!E:E,'Entry Data'!AP4042)</f>
        <v>1</v>
      </c>
      <c r="Y4042" s="66">
        <f>IFERROR(INDEX('Retasi Pricing'!F:F,MATCH('Entry Data'!AM4042,'Retasi Pricing'!E:E,0))*X4042,"")</f>
        <v>31200</v>
      </c>
      <c r="Z4042" s="62" t="s">
        <v>26</v>
      </c>
      <c r="AA4042" s="62" t="s">
        <v>27</v>
      </c>
      <c r="AB4042" s="32"/>
      <c r="AC4042" s="32" t="s">
        <v>214</v>
      </c>
      <c r="AD4042" s="32" t="str">
        <f t="shared" ref="AD4042:AD4105" si="1140">IFERROR(VLOOKUP(AC4042,driver,13,FALSE),"")</f>
        <v/>
      </c>
      <c r="AF4042" s="5" t="str">
        <f t="shared" ref="AF4042:AF4105" si="1141">AC4042&amp;C4042</f>
        <v>pelani44208</v>
      </c>
      <c r="AG4042" s="5" t="str">
        <f t="shared" ref="AG4042:AG4105" si="1142">K4042&amp;C4042&amp;G4042&amp;D4042</f>
        <v>BMJ 07344208UTARADAY</v>
      </c>
      <c r="AH4042" s="5" t="str">
        <f t="shared" ref="AH4042:AH4105" si="1143">AC4042&amp;C4042&amp;G4042&amp;D4042</f>
        <v>pelani44208UTARADAY</v>
      </c>
      <c r="AI4042" s="5" t="str">
        <f t="shared" ref="AI4042:AI4105" si="1144">K4042&amp;C4042&amp;D4042</f>
        <v>BMJ 07344208DAY</v>
      </c>
      <c r="AJ4042" s="5" t="str">
        <f t="shared" ref="AJ4042:AJ4105" si="1145">AC4042&amp;C4042&amp;D4042</f>
        <v>pelani44208DAY</v>
      </c>
      <c r="AK4042" s="5" t="str">
        <f t="shared" ref="AK4042:AK4105" si="1146">AC4042&amp;M4042</f>
        <v>pelaniBMJ</v>
      </c>
      <c r="AL4042" s="5" t="str">
        <f t="shared" si="1130"/>
        <v>5UTARA</v>
      </c>
      <c r="AM4042" s="5" t="str">
        <f t="shared" si="1131"/>
        <v>&gt; 5UTARA12 RODA</v>
      </c>
      <c r="AN4042" s="5" t="str">
        <f t="shared" si="1132"/>
        <v>pelaniBMJ&gt; 5UTARA12 RODA</v>
      </c>
      <c r="AO4042" s="5" t="str">
        <f t="shared" si="1133"/>
        <v>pelani&gt; 5UTARA12 RODA</v>
      </c>
      <c r="AP4042" s="5" t="str">
        <f t="shared" si="1134"/>
        <v>44208DAY</v>
      </c>
    </row>
    <row r="4043" spans="1:42" x14ac:dyDescent="0.3">
      <c r="A4043" s="33">
        <v>1</v>
      </c>
      <c r="B4043" s="33"/>
      <c r="C4043" s="70">
        <v>44208</v>
      </c>
      <c r="D4043" s="71" t="s">
        <v>19</v>
      </c>
      <c r="E4043" s="70">
        <v>44208</v>
      </c>
      <c r="F4043" s="71">
        <v>5170920</v>
      </c>
      <c r="G4043" s="33" t="s">
        <v>20</v>
      </c>
      <c r="H4043" s="33" t="s">
        <v>21</v>
      </c>
      <c r="I4043" s="33" t="s">
        <v>123</v>
      </c>
      <c r="J4043" s="33" t="s">
        <v>46</v>
      </c>
      <c r="K4043" s="63" t="s">
        <v>83</v>
      </c>
      <c r="L4043" s="32" t="str">
        <f t="shared" si="1135"/>
        <v>AXOR4843</v>
      </c>
      <c r="M4043" s="32" t="str">
        <f t="shared" si="1136"/>
        <v>BMJ</v>
      </c>
      <c r="N4043" s="32" t="str">
        <f t="shared" si="1137"/>
        <v>12 RODA</v>
      </c>
      <c r="O4043" s="146">
        <v>0.75081018518518527</v>
      </c>
      <c r="P4043" s="65">
        <v>0.75081018518518527</v>
      </c>
      <c r="Q4043" s="65"/>
      <c r="R4043" s="66">
        <v>6</v>
      </c>
      <c r="S4043" s="66">
        <v>52660</v>
      </c>
      <c r="T4043" s="66">
        <v>20080</v>
      </c>
      <c r="U4043" s="67">
        <f t="shared" ref="U4043:U4106" si="1147">(S4043-T4043)/1000</f>
        <v>32.58</v>
      </c>
      <c r="V4043" s="66">
        <f t="shared" si="1138"/>
        <v>660624.65999999992</v>
      </c>
      <c r="W4043" s="66" t="str">
        <f t="shared" si="1139"/>
        <v>&gt; 6</v>
      </c>
      <c r="X4043" s="66">
        <f>A4043+SUMIFS(Presensi!F:F,Presensi!E:E,'Entry Data'!AP4043)</f>
        <v>1</v>
      </c>
      <c r="Y4043" s="66">
        <f>IFERROR(INDEX('Retasi Pricing'!F:F,MATCH('Entry Data'!AM4043,'Retasi Pricing'!E:E,0))*X4043,"")</f>
        <v>34450</v>
      </c>
      <c r="Z4043" s="62" t="s">
        <v>26</v>
      </c>
      <c r="AA4043" s="62" t="s">
        <v>27</v>
      </c>
      <c r="AB4043" s="32"/>
      <c r="AC4043" s="32" t="s">
        <v>214</v>
      </c>
      <c r="AD4043" s="32" t="str">
        <f t="shared" si="1140"/>
        <v/>
      </c>
      <c r="AF4043" s="5" t="str">
        <f t="shared" si="1141"/>
        <v>pelani44208</v>
      </c>
      <c r="AG4043" s="5" t="str">
        <f t="shared" si="1142"/>
        <v>BMJ 07344208UTARADAY</v>
      </c>
      <c r="AH4043" s="5" t="str">
        <f t="shared" si="1143"/>
        <v>pelani44208UTARADAY</v>
      </c>
      <c r="AI4043" s="5" t="str">
        <f t="shared" si="1144"/>
        <v>BMJ 07344208DAY</v>
      </c>
      <c r="AJ4043" s="5" t="str">
        <f t="shared" si="1145"/>
        <v>pelani44208DAY</v>
      </c>
      <c r="AK4043" s="5" t="str">
        <f t="shared" si="1146"/>
        <v>pelaniBMJ</v>
      </c>
      <c r="AL4043" s="5" t="str">
        <f t="shared" ref="AL4043:AL4106" si="1148">Q4043&amp;R4043&amp;G4043</f>
        <v>6UTARA</v>
      </c>
      <c r="AM4043" s="5" t="str">
        <f t="shared" ref="AM4043:AM4106" si="1149">W4043&amp;G4043&amp;N4043</f>
        <v>&gt; 6UTARA12 RODA</v>
      </c>
      <c r="AN4043" s="5" t="str">
        <f t="shared" ref="AN4043:AN4106" si="1150">AC4043&amp;M4043&amp;W4043&amp;G4043&amp;N4043</f>
        <v>pelaniBMJ&gt; 6UTARA12 RODA</v>
      </c>
      <c r="AO4043" s="5" t="str">
        <f t="shared" ref="AO4043:AO4106" si="1151">AC4043&amp;W4043&amp;G4043&amp;N4043</f>
        <v>pelani&gt; 6UTARA12 RODA</v>
      </c>
      <c r="AP4043" s="5" t="str">
        <f t="shared" ref="AP4043:AP4106" si="1152">C4043&amp;D4043</f>
        <v>44208DAY</v>
      </c>
    </row>
    <row r="4044" spans="1:42" x14ac:dyDescent="0.3">
      <c r="A4044" s="33">
        <v>1</v>
      </c>
      <c r="B4044" s="33"/>
      <c r="C4044" s="70">
        <v>44208</v>
      </c>
      <c r="D4044" s="71" t="s">
        <v>19</v>
      </c>
      <c r="E4044" s="70">
        <v>44208</v>
      </c>
      <c r="F4044" s="71">
        <v>5170472</v>
      </c>
      <c r="G4044" s="33" t="s">
        <v>20</v>
      </c>
      <c r="H4044" s="33" t="s">
        <v>21</v>
      </c>
      <c r="I4044" s="33" t="s">
        <v>51</v>
      </c>
      <c r="J4044" s="33" t="s">
        <v>46</v>
      </c>
      <c r="K4044" s="63" t="s">
        <v>85</v>
      </c>
      <c r="L4044" s="32" t="str">
        <f t="shared" si="1135"/>
        <v>AXOR4843</v>
      </c>
      <c r="M4044" s="32" t="str">
        <f t="shared" si="1136"/>
        <v>BMJ</v>
      </c>
      <c r="N4044" s="32" t="str">
        <f t="shared" si="1137"/>
        <v>12 RODA</v>
      </c>
      <c r="O4044" s="146">
        <v>0.35083333333333333</v>
      </c>
      <c r="P4044" s="65">
        <v>0.35518518518518521</v>
      </c>
      <c r="Q4044" s="65"/>
      <c r="R4044" s="66">
        <v>1</v>
      </c>
      <c r="S4044" s="66">
        <v>51180</v>
      </c>
      <c r="T4044" s="66">
        <v>19920</v>
      </c>
      <c r="U4044" s="67">
        <f t="shared" si="1147"/>
        <v>31.26</v>
      </c>
      <c r="V4044" s="66">
        <f t="shared" si="1138"/>
        <v>633859.02</v>
      </c>
      <c r="W4044" s="66" t="str">
        <f t="shared" si="1139"/>
        <v>1 &gt; 4</v>
      </c>
      <c r="X4044" s="66">
        <f>A4044+SUMIFS(Presensi!F:F,Presensi!E:E,'Entry Data'!AP4044)</f>
        <v>1</v>
      </c>
      <c r="Y4044" s="66">
        <f>IFERROR(INDEX('Retasi Pricing'!F:F,MATCH('Entry Data'!AM4044,'Retasi Pricing'!E:E,0))*X4044,"")</f>
        <v>27500</v>
      </c>
      <c r="Z4044" s="62" t="s">
        <v>26</v>
      </c>
      <c r="AA4044" s="62" t="s">
        <v>27</v>
      </c>
      <c r="AB4044" s="32"/>
      <c r="AC4044" s="32" t="s">
        <v>311</v>
      </c>
      <c r="AD4044" s="32" t="str">
        <f t="shared" si="1140"/>
        <v/>
      </c>
      <c r="AF4044" s="5" t="str">
        <f t="shared" si="1141"/>
        <v>M.SAINUDDIN KASIM44208</v>
      </c>
      <c r="AG4044" s="5" t="str">
        <f t="shared" si="1142"/>
        <v>BMJ 07444208UTARADAY</v>
      </c>
      <c r="AH4044" s="5" t="str">
        <f t="shared" si="1143"/>
        <v>M.SAINUDDIN KASIM44208UTARADAY</v>
      </c>
      <c r="AI4044" s="5" t="str">
        <f t="shared" si="1144"/>
        <v>BMJ 07444208DAY</v>
      </c>
      <c r="AJ4044" s="5" t="str">
        <f t="shared" si="1145"/>
        <v>M.SAINUDDIN KASIM44208DAY</v>
      </c>
      <c r="AK4044" s="5" t="str">
        <f t="shared" si="1146"/>
        <v>M.SAINUDDIN KASIMBMJ</v>
      </c>
      <c r="AL4044" s="5" t="str">
        <f t="shared" si="1148"/>
        <v>1UTARA</v>
      </c>
      <c r="AM4044" s="5" t="str">
        <f t="shared" si="1149"/>
        <v>1 &gt; 4UTARA12 RODA</v>
      </c>
      <c r="AN4044" s="5" t="str">
        <f t="shared" si="1150"/>
        <v>M.SAINUDDIN KASIMBMJ1 &gt; 4UTARA12 RODA</v>
      </c>
      <c r="AO4044" s="5" t="str">
        <f t="shared" si="1151"/>
        <v>M.SAINUDDIN KASIM1 &gt; 4UTARA12 RODA</v>
      </c>
      <c r="AP4044" s="5" t="str">
        <f t="shared" si="1152"/>
        <v>44208DAY</v>
      </c>
    </row>
    <row r="4045" spans="1:42" x14ac:dyDescent="0.3">
      <c r="A4045" s="33">
        <v>1</v>
      </c>
      <c r="B4045" s="33"/>
      <c r="C4045" s="70">
        <v>44208</v>
      </c>
      <c r="D4045" s="71" t="s">
        <v>19</v>
      </c>
      <c r="E4045" s="70">
        <v>44208</v>
      </c>
      <c r="F4045" s="71">
        <v>5170538</v>
      </c>
      <c r="G4045" s="33" t="s">
        <v>20</v>
      </c>
      <c r="H4045" s="33" t="s">
        <v>21</v>
      </c>
      <c r="I4045" s="33" t="s">
        <v>51</v>
      </c>
      <c r="J4045" s="33" t="s">
        <v>46</v>
      </c>
      <c r="K4045" s="63" t="s">
        <v>85</v>
      </c>
      <c r="L4045" s="32" t="str">
        <f t="shared" si="1135"/>
        <v>AXOR4843</v>
      </c>
      <c r="M4045" s="32" t="str">
        <f t="shared" si="1136"/>
        <v>BMJ</v>
      </c>
      <c r="N4045" s="32" t="str">
        <f t="shared" si="1137"/>
        <v>12 RODA</v>
      </c>
      <c r="O4045" s="146">
        <v>0.40614583333333337</v>
      </c>
      <c r="P4045" s="65">
        <v>0.40614583333333337</v>
      </c>
      <c r="Q4045" s="65"/>
      <c r="R4045" s="66">
        <v>2</v>
      </c>
      <c r="S4045" s="66">
        <v>50920</v>
      </c>
      <c r="T4045" s="66">
        <v>19920</v>
      </c>
      <c r="U4045" s="67">
        <f t="shared" si="1147"/>
        <v>31</v>
      </c>
      <c r="V4045" s="66">
        <f t="shared" si="1138"/>
        <v>628587</v>
      </c>
      <c r="W4045" s="66" t="str">
        <f t="shared" si="1139"/>
        <v>1 &gt; 4</v>
      </c>
      <c r="X4045" s="66">
        <f>A4045+SUMIFS(Presensi!F:F,Presensi!E:E,'Entry Data'!AP4045)</f>
        <v>1</v>
      </c>
      <c r="Y4045" s="66">
        <f>IFERROR(INDEX('Retasi Pricing'!F:F,MATCH('Entry Data'!AM4045,'Retasi Pricing'!E:E,0))*X4045,"")</f>
        <v>27500</v>
      </c>
      <c r="Z4045" s="62" t="s">
        <v>26</v>
      </c>
      <c r="AA4045" s="62" t="s">
        <v>27</v>
      </c>
      <c r="AB4045" s="32"/>
      <c r="AC4045" s="32" t="s">
        <v>311</v>
      </c>
      <c r="AD4045" s="32" t="str">
        <f t="shared" si="1140"/>
        <v/>
      </c>
      <c r="AF4045" s="5" t="str">
        <f t="shared" si="1141"/>
        <v>M.SAINUDDIN KASIM44208</v>
      </c>
      <c r="AG4045" s="5" t="str">
        <f t="shared" si="1142"/>
        <v>BMJ 07444208UTARADAY</v>
      </c>
      <c r="AH4045" s="5" t="str">
        <f t="shared" si="1143"/>
        <v>M.SAINUDDIN KASIM44208UTARADAY</v>
      </c>
      <c r="AI4045" s="5" t="str">
        <f t="shared" si="1144"/>
        <v>BMJ 07444208DAY</v>
      </c>
      <c r="AJ4045" s="5" t="str">
        <f t="shared" si="1145"/>
        <v>M.SAINUDDIN KASIM44208DAY</v>
      </c>
      <c r="AK4045" s="5" t="str">
        <f t="shared" si="1146"/>
        <v>M.SAINUDDIN KASIMBMJ</v>
      </c>
      <c r="AL4045" s="5" t="str">
        <f t="shared" si="1148"/>
        <v>2UTARA</v>
      </c>
      <c r="AM4045" s="5" t="str">
        <f t="shared" si="1149"/>
        <v>1 &gt; 4UTARA12 RODA</v>
      </c>
      <c r="AN4045" s="5" t="str">
        <f t="shared" si="1150"/>
        <v>M.SAINUDDIN KASIMBMJ1 &gt; 4UTARA12 RODA</v>
      </c>
      <c r="AO4045" s="5" t="str">
        <f t="shared" si="1151"/>
        <v>M.SAINUDDIN KASIM1 &gt; 4UTARA12 RODA</v>
      </c>
      <c r="AP4045" s="5" t="str">
        <f t="shared" si="1152"/>
        <v>44208DAY</v>
      </c>
    </row>
    <row r="4046" spans="1:42" x14ac:dyDescent="0.3">
      <c r="A4046" s="33">
        <v>1</v>
      </c>
      <c r="B4046" s="33"/>
      <c r="C4046" s="70">
        <v>44208</v>
      </c>
      <c r="D4046" s="71" t="s">
        <v>19</v>
      </c>
      <c r="E4046" s="70">
        <v>44208</v>
      </c>
      <c r="F4046" s="71">
        <v>5170596</v>
      </c>
      <c r="G4046" s="33" t="s">
        <v>20</v>
      </c>
      <c r="H4046" s="33" t="s">
        <v>21</v>
      </c>
      <c r="I4046" s="33" t="s">
        <v>123</v>
      </c>
      <c r="J4046" s="33" t="s">
        <v>23</v>
      </c>
      <c r="K4046" s="63" t="s">
        <v>85</v>
      </c>
      <c r="L4046" s="32" t="str">
        <f t="shared" si="1135"/>
        <v>AXOR4843</v>
      </c>
      <c r="M4046" s="32" t="str">
        <f t="shared" si="1136"/>
        <v>BMJ</v>
      </c>
      <c r="N4046" s="32" t="str">
        <f t="shared" si="1137"/>
        <v>12 RODA</v>
      </c>
      <c r="O4046" s="146">
        <v>0.4635185185185185</v>
      </c>
      <c r="P4046" s="65">
        <v>0.4635185185185185</v>
      </c>
      <c r="Q4046" s="65"/>
      <c r="R4046" s="66">
        <v>3</v>
      </c>
      <c r="S4046" s="66">
        <v>52480</v>
      </c>
      <c r="T4046" s="66">
        <v>19920</v>
      </c>
      <c r="U4046" s="67">
        <f t="shared" si="1147"/>
        <v>32.56</v>
      </c>
      <c r="V4046" s="66">
        <f t="shared" si="1138"/>
        <v>660219.12</v>
      </c>
      <c r="W4046" s="66" t="str">
        <f t="shared" si="1139"/>
        <v>1 &gt; 4</v>
      </c>
      <c r="X4046" s="66">
        <f>A4046+SUMIFS(Presensi!F:F,Presensi!E:E,'Entry Data'!AP4046)</f>
        <v>1</v>
      </c>
      <c r="Y4046" s="66">
        <f>IFERROR(INDEX('Retasi Pricing'!F:F,MATCH('Entry Data'!AM4046,'Retasi Pricing'!E:E,0))*X4046,"")</f>
        <v>27500</v>
      </c>
      <c r="Z4046" s="62" t="s">
        <v>26</v>
      </c>
      <c r="AA4046" s="62" t="s">
        <v>27</v>
      </c>
      <c r="AB4046" s="32"/>
      <c r="AC4046" s="32" t="s">
        <v>311</v>
      </c>
      <c r="AD4046" s="32" t="str">
        <f t="shared" si="1140"/>
        <v/>
      </c>
      <c r="AF4046" s="5" t="str">
        <f t="shared" si="1141"/>
        <v>M.SAINUDDIN KASIM44208</v>
      </c>
      <c r="AG4046" s="5" t="str">
        <f t="shared" si="1142"/>
        <v>BMJ 07444208UTARADAY</v>
      </c>
      <c r="AH4046" s="5" t="str">
        <f t="shared" si="1143"/>
        <v>M.SAINUDDIN KASIM44208UTARADAY</v>
      </c>
      <c r="AI4046" s="5" t="str">
        <f t="shared" si="1144"/>
        <v>BMJ 07444208DAY</v>
      </c>
      <c r="AJ4046" s="5" t="str">
        <f t="shared" si="1145"/>
        <v>M.SAINUDDIN KASIM44208DAY</v>
      </c>
      <c r="AK4046" s="5" t="str">
        <f t="shared" si="1146"/>
        <v>M.SAINUDDIN KASIMBMJ</v>
      </c>
      <c r="AL4046" s="5" t="str">
        <f t="shared" si="1148"/>
        <v>3UTARA</v>
      </c>
      <c r="AM4046" s="5" t="str">
        <f t="shared" si="1149"/>
        <v>1 &gt; 4UTARA12 RODA</v>
      </c>
      <c r="AN4046" s="5" t="str">
        <f t="shared" si="1150"/>
        <v>M.SAINUDDIN KASIMBMJ1 &gt; 4UTARA12 RODA</v>
      </c>
      <c r="AO4046" s="5" t="str">
        <f t="shared" si="1151"/>
        <v>M.SAINUDDIN KASIM1 &gt; 4UTARA12 RODA</v>
      </c>
      <c r="AP4046" s="5" t="str">
        <f t="shared" si="1152"/>
        <v>44208DAY</v>
      </c>
    </row>
    <row r="4047" spans="1:42" x14ac:dyDescent="0.3">
      <c r="A4047" s="33">
        <v>1</v>
      </c>
      <c r="B4047" s="33"/>
      <c r="C4047" s="70">
        <v>44208</v>
      </c>
      <c r="D4047" s="71" t="s">
        <v>19</v>
      </c>
      <c r="E4047" s="70">
        <v>44208</v>
      </c>
      <c r="F4047" s="71">
        <v>5170656</v>
      </c>
      <c r="G4047" s="33" t="s">
        <v>20</v>
      </c>
      <c r="H4047" s="33" t="s">
        <v>21</v>
      </c>
      <c r="I4047" s="33" t="s">
        <v>51</v>
      </c>
      <c r="J4047" s="33" t="s">
        <v>46</v>
      </c>
      <c r="K4047" s="63" t="s">
        <v>85</v>
      </c>
      <c r="L4047" s="32" t="str">
        <f t="shared" si="1135"/>
        <v>AXOR4843</v>
      </c>
      <c r="M4047" s="32" t="str">
        <f t="shared" si="1136"/>
        <v>BMJ</v>
      </c>
      <c r="N4047" s="32" t="str">
        <f t="shared" si="1137"/>
        <v>12 RODA</v>
      </c>
      <c r="O4047" s="146">
        <v>0.51688657407407412</v>
      </c>
      <c r="P4047" s="65">
        <v>0.51688657407407412</v>
      </c>
      <c r="Q4047" s="65"/>
      <c r="R4047" s="66">
        <v>4</v>
      </c>
      <c r="S4047" s="66">
        <v>49400</v>
      </c>
      <c r="T4047" s="66">
        <v>19920</v>
      </c>
      <c r="U4047" s="67">
        <f t="shared" si="1147"/>
        <v>29.48</v>
      </c>
      <c r="V4047" s="66">
        <f t="shared" si="1138"/>
        <v>597765.96</v>
      </c>
      <c r="W4047" s="66" t="str">
        <f t="shared" si="1139"/>
        <v>1 &gt; 4</v>
      </c>
      <c r="X4047" s="66">
        <f>A4047+SUMIFS(Presensi!F:F,Presensi!E:E,'Entry Data'!AP4047)</f>
        <v>1</v>
      </c>
      <c r="Y4047" s="66">
        <f>IFERROR(INDEX('Retasi Pricing'!F:F,MATCH('Entry Data'!AM4047,'Retasi Pricing'!E:E,0))*X4047,"")</f>
        <v>27500</v>
      </c>
      <c r="Z4047" s="62" t="s">
        <v>26</v>
      </c>
      <c r="AA4047" s="62" t="s">
        <v>27</v>
      </c>
      <c r="AB4047" s="32"/>
      <c r="AC4047" s="32" t="s">
        <v>311</v>
      </c>
      <c r="AD4047" s="32" t="str">
        <f t="shared" si="1140"/>
        <v/>
      </c>
      <c r="AF4047" s="5" t="str">
        <f t="shared" si="1141"/>
        <v>M.SAINUDDIN KASIM44208</v>
      </c>
      <c r="AG4047" s="5" t="str">
        <f t="shared" si="1142"/>
        <v>BMJ 07444208UTARADAY</v>
      </c>
      <c r="AH4047" s="5" t="str">
        <f t="shared" si="1143"/>
        <v>M.SAINUDDIN KASIM44208UTARADAY</v>
      </c>
      <c r="AI4047" s="5" t="str">
        <f t="shared" si="1144"/>
        <v>BMJ 07444208DAY</v>
      </c>
      <c r="AJ4047" s="5" t="str">
        <f t="shared" si="1145"/>
        <v>M.SAINUDDIN KASIM44208DAY</v>
      </c>
      <c r="AK4047" s="5" t="str">
        <f t="shared" si="1146"/>
        <v>M.SAINUDDIN KASIMBMJ</v>
      </c>
      <c r="AL4047" s="5" t="str">
        <f t="shared" si="1148"/>
        <v>4UTARA</v>
      </c>
      <c r="AM4047" s="5" t="str">
        <f t="shared" si="1149"/>
        <v>1 &gt; 4UTARA12 RODA</v>
      </c>
      <c r="AN4047" s="5" t="str">
        <f t="shared" si="1150"/>
        <v>M.SAINUDDIN KASIMBMJ1 &gt; 4UTARA12 RODA</v>
      </c>
      <c r="AO4047" s="5" t="str">
        <f t="shared" si="1151"/>
        <v>M.SAINUDDIN KASIM1 &gt; 4UTARA12 RODA</v>
      </c>
      <c r="AP4047" s="5" t="str">
        <f t="shared" si="1152"/>
        <v>44208DAY</v>
      </c>
    </row>
    <row r="4048" spans="1:42" x14ac:dyDescent="0.3">
      <c r="A4048" s="33">
        <v>1</v>
      </c>
      <c r="B4048" s="33"/>
      <c r="C4048" s="70">
        <v>44208</v>
      </c>
      <c r="D4048" s="71" t="s">
        <v>19</v>
      </c>
      <c r="E4048" s="70">
        <v>44208</v>
      </c>
      <c r="F4048" s="71">
        <v>5170715</v>
      </c>
      <c r="G4048" s="33" t="s">
        <v>20</v>
      </c>
      <c r="H4048" s="33" t="s">
        <v>21</v>
      </c>
      <c r="I4048" s="33" t="s">
        <v>51</v>
      </c>
      <c r="J4048" s="33" t="s">
        <v>46</v>
      </c>
      <c r="K4048" s="63" t="s">
        <v>85</v>
      </c>
      <c r="L4048" s="32" t="str">
        <f t="shared" si="1135"/>
        <v>AXOR4843</v>
      </c>
      <c r="M4048" s="32" t="str">
        <f t="shared" si="1136"/>
        <v>BMJ</v>
      </c>
      <c r="N4048" s="32" t="str">
        <f t="shared" si="1137"/>
        <v>12 RODA</v>
      </c>
      <c r="O4048" s="146">
        <v>0.5716782407407407</v>
      </c>
      <c r="P4048" s="65">
        <v>0.5716782407407407</v>
      </c>
      <c r="Q4048" s="65"/>
      <c r="R4048" s="66">
        <v>5</v>
      </c>
      <c r="S4048" s="66">
        <v>51940</v>
      </c>
      <c r="T4048" s="66">
        <v>19920</v>
      </c>
      <c r="U4048" s="67">
        <f t="shared" si="1147"/>
        <v>32.020000000000003</v>
      </c>
      <c r="V4048" s="66">
        <f t="shared" si="1138"/>
        <v>649269.54000000015</v>
      </c>
      <c r="W4048" s="66" t="str">
        <f t="shared" si="1139"/>
        <v>&gt; 5</v>
      </c>
      <c r="X4048" s="66">
        <f>A4048+SUMIFS(Presensi!F:F,Presensi!E:E,'Entry Data'!AP4048)</f>
        <v>1</v>
      </c>
      <c r="Y4048" s="66">
        <f>IFERROR(INDEX('Retasi Pricing'!F:F,MATCH('Entry Data'!AM4048,'Retasi Pricing'!E:E,0))*X4048,"")</f>
        <v>31200</v>
      </c>
      <c r="Z4048" s="62" t="s">
        <v>26</v>
      </c>
      <c r="AA4048" s="62" t="s">
        <v>27</v>
      </c>
      <c r="AB4048" s="32"/>
      <c r="AC4048" s="32" t="s">
        <v>311</v>
      </c>
      <c r="AD4048" s="32" t="str">
        <f t="shared" si="1140"/>
        <v/>
      </c>
      <c r="AF4048" s="5" t="str">
        <f t="shared" si="1141"/>
        <v>M.SAINUDDIN KASIM44208</v>
      </c>
      <c r="AG4048" s="5" t="str">
        <f t="shared" si="1142"/>
        <v>BMJ 07444208UTARADAY</v>
      </c>
      <c r="AH4048" s="5" t="str">
        <f t="shared" si="1143"/>
        <v>M.SAINUDDIN KASIM44208UTARADAY</v>
      </c>
      <c r="AI4048" s="5" t="str">
        <f t="shared" si="1144"/>
        <v>BMJ 07444208DAY</v>
      </c>
      <c r="AJ4048" s="5" t="str">
        <f t="shared" si="1145"/>
        <v>M.SAINUDDIN KASIM44208DAY</v>
      </c>
      <c r="AK4048" s="5" t="str">
        <f t="shared" si="1146"/>
        <v>M.SAINUDDIN KASIMBMJ</v>
      </c>
      <c r="AL4048" s="5" t="str">
        <f t="shared" si="1148"/>
        <v>5UTARA</v>
      </c>
      <c r="AM4048" s="5" t="str">
        <f t="shared" si="1149"/>
        <v>&gt; 5UTARA12 RODA</v>
      </c>
      <c r="AN4048" s="5" t="str">
        <f t="shared" si="1150"/>
        <v>M.SAINUDDIN KASIMBMJ&gt; 5UTARA12 RODA</v>
      </c>
      <c r="AO4048" s="5" t="str">
        <f t="shared" si="1151"/>
        <v>M.SAINUDDIN KASIM&gt; 5UTARA12 RODA</v>
      </c>
      <c r="AP4048" s="5" t="str">
        <f t="shared" si="1152"/>
        <v>44208DAY</v>
      </c>
    </row>
    <row r="4049" spans="1:42" x14ac:dyDescent="0.3">
      <c r="A4049" s="33">
        <v>1</v>
      </c>
      <c r="B4049" s="33"/>
      <c r="C4049" s="70">
        <v>44208</v>
      </c>
      <c r="D4049" s="71" t="s">
        <v>19</v>
      </c>
      <c r="E4049" s="70">
        <v>44208</v>
      </c>
      <c r="F4049" s="71">
        <v>5170780</v>
      </c>
      <c r="G4049" s="33" t="s">
        <v>20</v>
      </c>
      <c r="H4049" s="33" t="s">
        <v>21</v>
      </c>
      <c r="I4049" s="33" t="s">
        <v>51</v>
      </c>
      <c r="J4049" s="33" t="s">
        <v>46</v>
      </c>
      <c r="K4049" s="63" t="s">
        <v>85</v>
      </c>
      <c r="L4049" s="32" t="str">
        <f t="shared" si="1135"/>
        <v>AXOR4843</v>
      </c>
      <c r="M4049" s="32" t="str">
        <f t="shared" si="1136"/>
        <v>BMJ</v>
      </c>
      <c r="N4049" s="32" t="str">
        <f t="shared" si="1137"/>
        <v>12 RODA</v>
      </c>
      <c r="O4049" s="146">
        <v>0.63072916666666667</v>
      </c>
      <c r="P4049" s="65">
        <v>0.63072916666666667</v>
      </c>
      <c r="Q4049" s="65"/>
      <c r="R4049" s="66">
        <v>6</v>
      </c>
      <c r="S4049" s="66">
        <v>50940</v>
      </c>
      <c r="T4049" s="66">
        <v>19920</v>
      </c>
      <c r="U4049" s="67">
        <f t="shared" si="1147"/>
        <v>31.02</v>
      </c>
      <c r="V4049" s="66">
        <f t="shared" si="1138"/>
        <v>628992.54</v>
      </c>
      <c r="W4049" s="66" t="str">
        <f t="shared" si="1139"/>
        <v>&gt; 6</v>
      </c>
      <c r="X4049" s="66">
        <f>A4049+SUMIFS(Presensi!F:F,Presensi!E:E,'Entry Data'!AP4049)</f>
        <v>1</v>
      </c>
      <c r="Y4049" s="66">
        <f>IFERROR(INDEX('Retasi Pricing'!F:F,MATCH('Entry Data'!AM4049,'Retasi Pricing'!E:E,0))*X4049,"")</f>
        <v>34450</v>
      </c>
      <c r="Z4049" s="62" t="s">
        <v>26</v>
      </c>
      <c r="AA4049" s="62" t="s">
        <v>27</v>
      </c>
      <c r="AB4049" s="32"/>
      <c r="AC4049" s="32" t="s">
        <v>311</v>
      </c>
      <c r="AD4049" s="32" t="str">
        <f t="shared" si="1140"/>
        <v/>
      </c>
      <c r="AF4049" s="5" t="str">
        <f t="shared" si="1141"/>
        <v>M.SAINUDDIN KASIM44208</v>
      </c>
      <c r="AG4049" s="5" t="str">
        <f t="shared" si="1142"/>
        <v>BMJ 07444208UTARADAY</v>
      </c>
      <c r="AH4049" s="5" t="str">
        <f t="shared" si="1143"/>
        <v>M.SAINUDDIN KASIM44208UTARADAY</v>
      </c>
      <c r="AI4049" s="5" t="str">
        <f t="shared" si="1144"/>
        <v>BMJ 07444208DAY</v>
      </c>
      <c r="AJ4049" s="5" t="str">
        <f t="shared" si="1145"/>
        <v>M.SAINUDDIN KASIM44208DAY</v>
      </c>
      <c r="AK4049" s="5" t="str">
        <f t="shared" si="1146"/>
        <v>M.SAINUDDIN KASIMBMJ</v>
      </c>
      <c r="AL4049" s="5" t="str">
        <f t="shared" si="1148"/>
        <v>6UTARA</v>
      </c>
      <c r="AM4049" s="5" t="str">
        <f t="shared" si="1149"/>
        <v>&gt; 6UTARA12 RODA</v>
      </c>
      <c r="AN4049" s="5" t="str">
        <f t="shared" si="1150"/>
        <v>M.SAINUDDIN KASIMBMJ&gt; 6UTARA12 RODA</v>
      </c>
      <c r="AO4049" s="5" t="str">
        <f t="shared" si="1151"/>
        <v>M.SAINUDDIN KASIM&gt; 6UTARA12 RODA</v>
      </c>
      <c r="AP4049" s="5" t="str">
        <f t="shared" si="1152"/>
        <v>44208DAY</v>
      </c>
    </row>
    <row r="4050" spans="1:42" x14ac:dyDescent="0.3">
      <c r="A4050" s="33">
        <v>1</v>
      </c>
      <c r="B4050" s="33"/>
      <c r="C4050" s="70">
        <v>44208</v>
      </c>
      <c r="D4050" s="71" t="s">
        <v>19</v>
      </c>
      <c r="E4050" s="70">
        <v>44208</v>
      </c>
      <c r="F4050" s="71">
        <v>5170845</v>
      </c>
      <c r="G4050" s="33" t="s">
        <v>20</v>
      </c>
      <c r="H4050" s="33" t="s">
        <v>21</v>
      </c>
      <c r="I4050" s="33" t="s">
        <v>51</v>
      </c>
      <c r="J4050" s="33" t="s">
        <v>46</v>
      </c>
      <c r="K4050" s="63" t="s">
        <v>85</v>
      </c>
      <c r="L4050" s="32" t="str">
        <f t="shared" si="1135"/>
        <v>AXOR4843</v>
      </c>
      <c r="M4050" s="32" t="str">
        <f t="shared" si="1136"/>
        <v>BMJ</v>
      </c>
      <c r="N4050" s="32" t="str">
        <f t="shared" si="1137"/>
        <v>12 RODA</v>
      </c>
      <c r="O4050" s="146">
        <v>0.68474537037037031</v>
      </c>
      <c r="P4050" s="65">
        <v>0.68474537037037031</v>
      </c>
      <c r="Q4050" s="65"/>
      <c r="R4050" s="66">
        <v>7</v>
      </c>
      <c r="S4050" s="66">
        <v>49660</v>
      </c>
      <c r="T4050" s="66">
        <v>19920</v>
      </c>
      <c r="U4050" s="67">
        <f t="shared" si="1147"/>
        <v>29.74</v>
      </c>
      <c r="V4050" s="66">
        <f t="shared" si="1138"/>
        <v>603037.98</v>
      </c>
      <c r="W4050" s="66" t="str">
        <f t="shared" si="1139"/>
        <v>7 &gt;</v>
      </c>
      <c r="X4050" s="66">
        <f>A4050+SUMIFS(Presensi!F:F,Presensi!E:E,'Entry Data'!AP4050)</f>
        <v>1</v>
      </c>
      <c r="Y4050" s="66">
        <f>IFERROR(INDEX('Retasi Pricing'!F:F,MATCH('Entry Data'!AM4050,'Retasi Pricing'!E:E,0))*X4050,"")</f>
        <v>42000</v>
      </c>
      <c r="Z4050" s="62" t="s">
        <v>26</v>
      </c>
      <c r="AA4050" s="62" t="s">
        <v>27</v>
      </c>
      <c r="AB4050" s="32"/>
      <c r="AC4050" s="32" t="s">
        <v>311</v>
      </c>
      <c r="AD4050" s="32" t="str">
        <f t="shared" si="1140"/>
        <v/>
      </c>
      <c r="AF4050" s="5" t="str">
        <f t="shared" si="1141"/>
        <v>M.SAINUDDIN KASIM44208</v>
      </c>
      <c r="AG4050" s="5" t="str">
        <f t="shared" si="1142"/>
        <v>BMJ 07444208UTARADAY</v>
      </c>
      <c r="AH4050" s="5" t="str">
        <f t="shared" si="1143"/>
        <v>M.SAINUDDIN KASIM44208UTARADAY</v>
      </c>
      <c r="AI4050" s="5" t="str">
        <f t="shared" si="1144"/>
        <v>BMJ 07444208DAY</v>
      </c>
      <c r="AJ4050" s="5" t="str">
        <f t="shared" si="1145"/>
        <v>M.SAINUDDIN KASIM44208DAY</v>
      </c>
      <c r="AK4050" s="5" t="str">
        <f t="shared" si="1146"/>
        <v>M.SAINUDDIN KASIMBMJ</v>
      </c>
      <c r="AL4050" s="5" t="str">
        <f t="shared" si="1148"/>
        <v>7UTARA</v>
      </c>
      <c r="AM4050" s="5" t="str">
        <f t="shared" si="1149"/>
        <v>7 &gt;UTARA12 RODA</v>
      </c>
      <c r="AN4050" s="5" t="str">
        <f t="shared" si="1150"/>
        <v>M.SAINUDDIN KASIMBMJ7 &gt;UTARA12 RODA</v>
      </c>
      <c r="AO4050" s="5" t="str">
        <f t="shared" si="1151"/>
        <v>M.SAINUDDIN KASIM7 &gt;UTARA12 RODA</v>
      </c>
      <c r="AP4050" s="5" t="str">
        <f t="shared" si="1152"/>
        <v>44208DAY</v>
      </c>
    </row>
    <row r="4051" spans="1:42" x14ac:dyDescent="0.3">
      <c r="A4051" s="33">
        <v>1</v>
      </c>
      <c r="B4051" s="33"/>
      <c r="C4051" s="70">
        <v>44208</v>
      </c>
      <c r="D4051" s="71" t="s">
        <v>87</v>
      </c>
      <c r="E4051" s="70">
        <v>44209</v>
      </c>
      <c r="F4051" s="71">
        <v>5171253</v>
      </c>
      <c r="G4051" s="33" t="s">
        <v>20</v>
      </c>
      <c r="H4051" s="33" t="s">
        <v>50</v>
      </c>
      <c r="I4051" s="33" t="s">
        <v>51</v>
      </c>
      <c r="J4051" s="33" t="s">
        <v>53</v>
      </c>
      <c r="K4051" s="63" t="s">
        <v>25</v>
      </c>
      <c r="L4051" s="32" t="str">
        <f t="shared" si="1135"/>
        <v>CGE370</v>
      </c>
      <c r="M4051" s="32" t="str">
        <f t="shared" si="1136"/>
        <v>BMJ II</v>
      </c>
      <c r="N4051" s="32" t="str">
        <f t="shared" si="1137"/>
        <v>12 RODA</v>
      </c>
      <c r="O4051" s="146">
        <v>0.11061342592592593</v>
      </c>
      <c r="P4051" s="65">
        <v>0.11061342592592593</v>
      </c>
      <c r="Q4051" s="65"/>
      <c r="R4051" s="66">
        <v>4</v>
      </c>
      <c r="S4051" s="66">
        <v>47460</v>
      </c>
      <c r="T4051" s="66">
        <v>18900</v>
      </c>
      <c r="U4051" s="67">
        <f t="shared" si="1147"/>
        <v>28.56</v>
      </c>
      <c r="V4051" s="66">
        <f t="shared" si="1138"/>
        <v>579111.11999999988</v>
      </c>
      <c r="W4051" s="66" t="str">
        <f t="shared" si="1139"/>
        <v>1 &gt; 4</v>
      </c>
      <c r="X4051" s="66">
        <f>A4051+SUMIFS(Presensi!F:F,Presensi!E:E,'Entry Data'!AP4051)</f>
        <v>1</v>
      </c>
      <c r="Y4051" s="66">
        <f>IFERROR(INDEX('Retasi Pricing'!F:F,MATCH('Entry Data'!AM4051,'Retasi Pricing'!E:E,0))*X4051,"")</f>
        <v>27500</v>
      </c>
      <c r="Z4051" s="62" t="s">
        <v>26</v>
      </c>
      <c r="AA4051" s="62" t="s">
        <v>27</v>
      </c>
      <c r="AB4051" s="32"/>
      <c r="AC4051" s="32" t="s">
        <v>192</v>
      </c>
      <c r="AD4051" s="32" t="str">
        <f t="shared" si="1140"/>
        <v/>
      </c>
      <c r="AF4051" s="5" t="str">
        <f t="shared" si="1141"/>
        <v>awaluddin44208</v>
      </c>
      <c r="AG4051" s="5" t="str">
        <f t="shared" si="1142"/>
        <v>BMJ 04044208UTARANIGHT</v>
      </c>
      <c r="AH4051" s="5" t="str">
        <f t="shared" si="1143"/>
        <v>awaluddin44208UTARANIGHT</v>
      </c>
      <c r="AI4051" s="5" t="str">
        <f t="shared" si="1144"/>
        <v>BMJ 04044208NIGHT</v>
      </c>
      <c r="AJ4051" s="5" t="str">
        <f t="shared" si="1145"/>
        <v>awaluddin44208NIGHT</v>
      </c>
      <c r="AK4051" s="5" t="str">
        <f t="shared" si="1146"/>
        <v>awaluddinBMJ II</v>
      </c>
      <c r="AL4051" s="5" t="str">
        <f t="shared" si="1148"/>
        <v>4UTARA</v>
      </c>
      <c r="AM4051" s="5" t="str">
        <f t="shared" si="1149"/>
        <v>1 &gt; 4UTARA12 RODA</v>
      </c>
      <c r="AN4051" s="5" t="str">
        <f t="shared" si="1150"/>
        <v>awaluddinBMJ II1 &gt; 4UTARA12 RODA</v>
      </c>
      <c r="AO4051" s="5" t="str">
        <f t="shared" si="1151"/>
        <v>awaluddin1 &gt; 4UTARA12 RODA</v>
      </c>
      <c r="AP4051" s="5" t="str">
        <f t="shared" si="1152"/>
        <v>44208NIGHT</v>
      </c>
    </row>
    <row r="4052" spans="1:42" x14ac:dyDescent="0.3">
      <c r="A4052" s="33">
        <v>1</v>
      </c>
      <c r="B4052" s="33"/>
      <c r="C4052" s="70">
        <v>44208</v>
      </c>
      <c r="D4052" s="71" t="s">
        <v>87</v>
      </c>
      <c r="E4052" s="70">
        <v>44209</v>
      </c>
      <c r="F4052" s="71">
        <v>5171310</v>
      </c>
      <c r="G4052" s="33" t="s">
        <v>20</v>
      </c>
      <c r="H4052" s="33" t="s">
        <v>64</v>
      </c>
      <c r="I4052" s="33" t="s">
        <v>51</v>
      </c>
      <c r="J4052" s="33" t="s">
        <v>52</v>
      </c>
      <c r="K4052" s="63" t="s">
        <v>25</v>
      </c>
      <c r="L4052" s="32" t="str">
        <f t="shared" si="1135"/>
        <v>CGE370</v>
      </c>
      <c r="M4052" s="32" t="str">
        <f t="shared" si="1136"/>
        <v>BMJ II</v>
      </c>
      <c r="N4052" s="32" t="str">
        <f t="shared" si="1137"/>
        <v>12 RODA</v>
      </c>
      <c r="O4052" s="146">
        <v>0.18456018518518516</v>
      </c>
      <c r="P4052" s="65">
        <v>0.18456018518518516</v>
      </c>
      <c r="Q4052" s="65"/>
      <c r="R4052" s="66">
        <v>5</v>
      </c>
      <c r="S4052" s="66">
        <v>47840</v>
      </c>
      <c r="T4052" s="66">
        <v>18900</v>
      </c>
      <c r="U4052" s="67">
        <f t="shared" si="1147"/>
        <v>28.94</v>
      </c>
      <c r="V4052" s="66">
        <f t="shared" si="1138"/>
        <v>586816.38000000012</v>
      </c>
      <c r="W4052" s="66" t="str">
        <f t="shared" si="1139"/>
        <v>&gt; 5</v>
      </c>
      <c r="X4052" s="66">
        <f>A4052+SUMIFS(Presensi!F:F,Presensi!E:E,'Entry Data'!AP4052)</f>
        <v>1</v>
      </c>
      <c r="Y4052" s="66">
        <f>IFERROR(INDEX('Retasi Pricing'!F:F,MATCH('Entry Data'!AM4052,'Retasi Pricing'!E:E,0))*X4052,"")</f>
        <v>31200</v>
      </c>
      <c r="Z4052" s="62" t="s">
        <v>26</v>
      </c>
      <c r="AA4052" s="62" t="s">
        <v>27</v>
      </c>
      <c r="AB4052" s="32"/>
      <c r="AC4052" s="32" t="s">
        <v>192</v>
      </c>
      <c r="AD4052" s="32" t="str">
        <f t="shared" si="1140"/>
        <v/>
      </c>
      <c r="AF4052" s="5" t="str">
        <f t="shared" si="1141"/>
        <v>awaluddin44208</v>
      </c>
      <c r="AG4052" s="5" t="str">
        <f t="shared" si="1142"/>
        <v>BMJ 04044208UTARANIGHT</v>
      </c>
      <c r="AH4052" s="5" t="str">
        <f t="shared" si="1143"/>
        <v>awaluddin44208UTARANIGHT</v>
      </c>
      <c r="AI4052" s="5" t="str">
        <f t="shared" si="1144"/>
        <v>BMJ 04044208NIGHT</v>
      </c>
      <c r="AJ4052" s="5" t="str">
        <f t="shared" si="1145"/>
        <v>awaluddin44208NIGHT</v>
      </c>
      <c r="AK4052" s="5" t="str">
        <f t="shared" si="1146"/>
        <v>awaluddinBMJ II</v>
      </c>
      <c r="AL4052" s="5" t="str">
        <f t="shared" si="1148"/>
        <v>5UTARA</v>
      </c>
      <c r="AM4052" s="5" t="str">
        <f t="shared" si="1149"/>
        <v>&gt; 5UTARA12 RODA</v>
      </c>
      <c r="AN4052" s="5" t="str">
        <f t="shared" si="1150"/>
        <v>awaluddinBMJ II&gt; 5UTARA12 RODA</v>
      </c>
      <c r="AO4052" s="5" t="str">
        <f t="shared" si="1151"/>
        <v>awaluddin&gt; 5UTARA12 RODA</v>
      </c>
      <c r="AP4052" s="5" t="str">
        <f t="shared" si="1152"/>
        <v>44208NIGHT</v>
      </c>
    </row>
    <row r="4053" spans="1:42" x14ac:dyDescent="0.3">
      <c r="A4053" s="33">
        <v>1</v>
      </c>
      <c r="B4053" s="33"/>
      <c r="C4053" s="70">
        <v>44208</v>
      </c>
      <c r="D4053" s="71" t="s">
        <v>87</v>
      </c>
      <c r="E4053" s="70">
        <v>44208</v>
      </c>
      <c r="F4053" s="71">
        <v>5170990</v>
      </c>
      <c r="G4053" s="33" t="s">
        <v>20</v>
      </c>
      <c r="H4053" s="33" t="s">
        <v>21</v>
      </c>
      <c r="I4053" s="33" t="s">
        <v>123</v>
      </c>
      <c r="J4053" s="33" t="s">
        <v>23</v>
      </c>
      <c r="K4053" s="63" t="s">
        <v>25</v>
      </c>
      <c r="L4053" s="32" t="str">
        <f t="shared" si="1135"/>
        <v>CGE370</v>
      </c>
      <c r="M4053" s="32" t="str">
        <f t="shared" si="1136"/>
        <v>BMJ II</v>
      </c>
      <c r="N4053" s="32" t="str">
        <f t="shared" si="1137"/>
        <v>12 RODA</v>
      </c>
      <c r="O4053" s="146">
        <v>0.85440972222222233</v>
      </c>
      <c r="P4053" s="65">
        <v>0.86146990740740748</v>
      </c>
      <c r="Q4053" s="65"/>
      <c r="R4053" s="66">
        <v>1</v>
      </c>
      <c r="S4053" s="66">
        <v>48200</v>
      </c>
      <c r="T4053" s="66">
        <v>18900</v>
      </c>
      <c r="U4053" s="67">
        <f t="shared" si="1147"/>
        <v>29.3</v>
      </c>
      <c r="V4053" s="66">
        <f t="shared" si="1138"/>
        <v>594116.1</v>
      </c>
      <c r="W4053" s="66" t="str">
        <f t="shared" si="1139"/>
        <v>1 &gt; 4</v>
      </c>
      <c r="X4053" s="66">
        <f>A4053+SUMIFS(Presensi!F:F,Presensi!E:E,'Entry Data'!AP4053)</f>
        <v>1</v>
      </c>
      <c r="Y4053" s="66">
        <f>IFERROR(INDEX('Retasi Pricing'!F:F,MATCH('Entry Data'!AM4053,'Retasi Pricing'!E:E,0))*X4053,"")</f>
        <v>27500</v>
      </c>
      <c r="Z4053" s="62" t="s">
        <v>26</v>
      </c>
      <c r="AA4053" s="62" t="s">
        <v>27</v>
      </c>
      <c r="AB4053" s="32"/>
      <c r="AC4053" s="32" t="s">
        <v>192</v>
      </c>
      <c r="AD4053" s="32" t="str">
        <f t="shared" si="1140"/>
        <v/>
      </c>
      <c r="AF4053" s="5" t="str">
        <f t="shared" si="1141"/>
        <v>awaluddin44208</v>
      </c>
      <c r="AG4053" s="5" t="str">
        <f t="shared" si="1142"/>
        <v>BMJ 04044208UTARANIGHT</v>
      </c>
      <c r="AH4053" s="5" t="str">
        <f t="shared" si="1143"/>
        <v>awaluddin44208UTARANIGHT</v>
      </c>
      <c r="AI4053" s="5" t="str">
        <f t="shared" si="1144"/>
        <v>BMJ 04044208NIGHT</v>
      </c>
      <c r="AJ4053" s="5" t="str">
        <f t="shared" si="1145"/>
        <v>awaluddin44208NIGHT</v>
      </c>
      <c r="AK4053" s="5" t="str">
        <f t="shared" si="1146"/>
        <v>awaluddinBMJ II</v>
      </c>
      <c r="AL4053" s="5" t="str">
        <f t="shared" si="1148"/>
        <v>1UTARA</v>
      </c>
      <c r="AM4053" s="5" t="str">
        <f t="shared" si="1149"/>
        <v>1 &gt; 4UTARA12 RODA</v>
      </c>
      <c r="AN4053" s="5" t="str">
        <f t="shared" si="1150"/>
        <v>awaluddinBMJ II1 &gt; 4UTARA12 RODA</v>
      </c>
      <c r="AO4053" s="5" t="str">
        <f t="shared" si="1151"/>
        <v>awaluddin1 &gt; 4UTARA12 RODA</v>
      </c>
      <c r="AP4053" s="5" t="str">
        <f t="shared" si="1152"/>
        <v>44208NIGHT</v>
      </c>
    </row>
    <row r="4054" spans="1:42" x14ac:dyDescent="0.3">
      <c r="A4054" s="33">
        <v>1</v>
      </c>
      <c r="B4054" s="33"/>
      <c r="C4054" s="70">
        <v>44208</v>
      </c>
      <c r="D4054" s="71" t="s">
        <v>87</v>
      </c>
      <c r="E4054" s="70">
        <v>44208</v>
      </c>
      <c r="F4054" s="71">
        <v>5171069</v>
      </c>
      <c r="G4054" s="33" t="s">
        <v>20</v>
      </c>
      <c r="H4054" s="33" t="s">
        <v>64</v>
      </c>
      <c r="I4054" s="33" t="s">
        <v>51</v>
      </c>
      <c r="J4054" s="33" t="s">
        <v>52</v>
      </c>
      <c r="K4054" s="63" t="s">
        <v>25</v>
      </c>
      <c r="L4054" s="32" t="str">
        <f t="shared" si="1135"/>
        <v>CGE370</v>
      </c>
      <c r="M4054" s="32" t="str">
        <f t="shared" si="1136"/>
        <v>BMJ II</v>
      </c>
      <c r="N4054" s="32" t="str">
        <f t="shared" si="1137"/>
        <v>12 RODA</v>
      </c>
      <c r="O4054" s="146">
        <v>0.92027777777777775</v>
      </c>
      <c r="P4054" s="65">
        <v>0.92027777777777775</v>
      </c>
      <c r="Q4054" s="65"/>
      <c r="R4054" s="66">
        <v>2</v>
      </c>
      <c r="S4054" s="66">
        <v>49100</v>
      </c>
      <c r="T4054" s="66">
        <v>18900</v>
      </c>
      <c r="U4054" s="67">
        <f t="shared" si="1147"/>
        <v>30.2</v>
      </c>
      <c r="V4054" s="66">
        <f t="shared" si="1138"/>
        <v>612365.4</v>
      </c>
      <c r="W4054" s="66" t="str">
        <f t="shared" si="1139"/>
        <v>1 &gt; 4</v>
      </c>
      <c r="X4054" s="66">
        <f>A4054+SUMIFS(Presensi!F:F,Presensi!E:E,'Entry Data'!AP4054)</f>
        <v>1</v>
      </c>
      <c r="Y4054" s="66">
        <f>IFERROR(INDEX('Retasi Pricing'!F:F,MATCH('Entry Data'!AM4054,'Retasi Pricing'!E:E,0))*X4054,"")</f>
        <v>27500</v>
      </c>
      <c r="Z4054" s="62" t="s">
        <v>26</v>
      </c>
      <c r="AA4054" s="62" t="s">
        <v>27</v>
      </c>
      <c r="AB4054" s="32"/>
      <c r="AC4054" s="32" t="s">
        <v>192</v>
      </c>
      <c r="AD4054" s="32" t="str">
        <f t="shared" si="1140"/>
        <v/>
      </c>
      <c r="AF4054" s="5" t="str">
        <f t="shared" si="1141"/>
        <v>awaluddin44208</v>
      </c>
      <c r="AG4054" s="5" t="str">
        <f t="shared" si="1142"/>
        <v>BMJ 04044208UTARANIGHT</v>
      </c>
      <c r="AH4054" s="5" t="str">
        <f t="shared" si="1143"/>
        <v>awaluddin44208UTARANIGHT</v>
      </c>
      <c r="AI4054" s="5" t="str">
        <f t="shared" si="1144"/>
        <v>BMJ 04044208NIGHT</v>
      </c>
      <c r="AJ4054" s="5" t="str">
        <f t="shared" si="1145"/>
        <v>awaluddin44208NIGHT</v>
      </c>
      <c r="AK4054" s="5" t="str">
        <f t="shared" si="1146"/>
        <v>awaluddinBMJ II</v>
      </c>
      <c r="AL4054" s="5" t="str">
        <f t="shared" si="1148"/>
        <v>2UTARA</v>
      </c>
      <c r="AM4054" s="5" t="str">
        <f t="shared" si="1149"/>
        <v>1 &gt; 4UTARA12 RODA</v>
      </c>
      <c r="AN4054" s="5" t="str">
        <f t="shared" si="1150"/>
        <v>awaluddinBMJ II1 &gt; 4UTARA12 RODA</v>
      </c>
      <c r="AO4054" s="5" t="str">
        <f t="shared" si="1151"/>
        <v>awaluddin1 &gt; 4UTARA12 RODA</v>
      </c>
      <c r="AP4054" s="5" t="str">
        <f t="shared" si="1152"/>
        <v>44208NIGHT</v>
      </c>
    </row>
    <row r="4055" spans="1:42" x14ac:dyDescent="0.3">
      <c r="A4055" s="33">
        <v>1</v>
      </c>
      <c r="B4055" s="33"/>
      <c r="C4055" s="70">
        <v>44208</v>
      </c>
      <c r="D4055" s="71" t="s">
        <v>87</v>
      </c>
      <c r="E4055" s="70">
        <v>44208</v>
      </c>
      <c r="F4055" s="71">
        <v>5171140</v>
      </c>
      <c r="G4055" s="33" t="s">
        <v>20</v>
      </c>
      <c r="H4055" s="33" t="s">
        <v>50</v>
      </c>
      <c r="I4055" s="33" t="s">
        <v>51</v>
      </c>
      <c r="J4055" s="33" t="s">
        <v>53</v>
      </c>
      <c r="K4055" s="63" t="s">
        <v>25</v>
      </c>
      <c r="L4055" s="32" t="str">
        <f t="shared" si="1135"/>
        <v>CGE370</v>
      </c>
      <c r="M4055" s="32" t="str">
        <f t="shared" si="1136"/>
        <v>BMJ II</v>
      </c>
      <c r="N4055" s="32" t="str">
        <f t="shared" si="1137"/>
        <v>12 RODA</v>
      </c>
      <c r="O4055" s="146">
        <v>0.98050925925925936</v>
      </c>
      <c r="P4055" s="65">
        <v>0.98050925925925936</v>
      </c>
      <c r="Q4055" s="65"/>
      <c r="R4055" s="66">
        <v>3</v>
      </c>
      <c r="S4055" s="66">
        <v>49620</v>
      </c>
      <c r="T4055" s="66">
        <v>18900</v>
      </c>
      <c r="U4055" s="67">
        <f t="shared" si="1147"/>
        <v>30.72</v>
      </c>
      <c r="V4055" s="66">
        <f t="shared" si="1138"/>
        <v>622909.43999999994</v>
      </c>
      <c r="W4055" s="66" t="str">
        <f t="shared" si="1139"/>
        <v>1 &gt; 4</v>
      </c>
      <c r="X4055" s="66">
        <f>A4055+SUMIFS(Presensi!F:F,Presensi!E:E,'Entry Data'!AP4055)</f>
        <v>1</v>
      </c>
      <c r="Y4055" s="66">
        <f>IFERROR(INDEX('Retasi Pricing'!F:F,MATCH('Entry Data'!AM4055,'Retasi Pricing'!E:E,0))*X4055,"")</f>
        <v>27500</v>
      </c>
      <c r="Z4055" s="62" t="s">
        <v>26</v>
      </c>
      <c r="AA4055" s="62" t="s">
        <v>27</v>
      </c>
      <c r="AB4055" s="32"/>
      <c r="AC4055" s="32" t="s">
        <v>192</v>
      </c>
      <c r="AD4055" s="32" t="str">
        <f t="shared" si="1140"/>
        <v/>
      </c>
      <c r="AF4055" s="5" t="str">
        <f t="shared" si="1141"/>
        <v>awaluddin44208</v>
      </c>
      <c r="AG4055" s="5" t="str">
        <f t="shared" si="1142"/>
        <v>BMJ 04044208UTARANIGHT</v>
      </c>
      <c r="AH4055" s="5" t="str">
        <f t="shared" si="1143"/>
        <v>awaluddin44208UTARANIGHT</v>
      </c>
      <c r="AI4055" s="5" t="str">
        <f t="shared" si="1144"/>
        <v>BMJ 04044208NIGHT</v>
      </c>
      <c r="AJ4055" s="5" t="str">
        <f t="shared" si="1145"/>
        <v>awaluddin44208NIGHT</v>
      </c>
      <c r="AK4055" s="5" t="str">
        <f t="shared" si="1146"/>
        <v>awaluddinBMJ II</v>
      </c>
      <c r="AL4055" s="5" t="str">
        <f t="shared" si="1148"/>
        <v>3UTARA</v>
      </c>
      <c r="AM4055" s="5" t="str">
        <f t="shared" si="1149"/>
        <v>1 &gt; 4UTARA12 RODA</v>
      </c>
      <c r="AN4055" s="5" t="str">
        <f t="shared" si="1150"/>
        <v>awaluddinBMJ II1 &gt; 4UTARA12 RODA</v>
      </c>
      <c r="AO4055" s="5" t="str">
        <f t="shared" si="1151"/>
        <v>awaluddin1 &gt; 4UTARA12 RODA</v>
      </c>
      <c r="AP4055" s="5" t="str">
        <f t="shared" si="1152"/>
        <v>44208NIGHT</v>
      </c>
    </row>
    <row r="4056" spans="1:42" x14ac:dyDescent="0.3">
      <c r="A4056" s="33">
        <v>1</v>
      </c>
      <c r="B4056" s="33"/>
      <c r="C4056" s="70">
        <v>44208</v>
      </c>
      <c r="D4056" s="71" t="s">
        <v>87</v>
      </c>
      <c r="E4056" s="70">
        <v>44208</v>
      </c>
      <c r="F4056" s="71">
        <v>5171056</v>
      </c>
      <c r="G4056" s="33" t="s">
        <v>20</v>
      </c>
      <c r="H4056" s="33" t="s">
        <v>50</v>
      </c>
      <c r="I4056" s="33" t="s">
        <v>51</v>
      </c>
      <c r="J4056" s="33" t="s">
        <v>53</v>
      </c>
      <c r="K4056" s="63" t="s">
        <v>126</v>
      </c>
      <c r="L4056" s="32" t="str">
        <f t="shared" si="1135"/>
        <v>CGE370</v>
      </c>
      <c r="M4056" s="32" t="str">
        <f t="shared" si="1136"/>
        <v>BMJ II</v>
      </c>
      <c r="N4056" s="32" t="str">
        <f t="shared" si="1137"/>
        <v>12 RODA</v>
      </c>
      <c r="O4056" s="146">
        <v>0.9051851851851852</v>
      </c>
      <c r="P4056" s="65">
        <v>0.91630787037037031</v>
      </c>
      <c r="Q4056" s="65"/>
      <c r="R4056" s="66">
        <v>2</v>
      </c>
      <c r="S4056" s="66">
        <v>47260</v>
      </c>
      <c r="T4056" s="66">
        <v>17320</v>
      </c>
      <c r="U4056" s="67">
        <f t="shared" si="1147"/>
        <v>29.94</v>
      </c>
      <c r="V4056" s="66">
        <f t="shared" si="1138"/>
        <v>607093.38000000012</v>
      </c>
      <c r="W4056" s="66" t="str">
        <f t="shared" si="1139"/>
        <v>1 &gt; 4</v>
      </c>
      <c r="X4056" s="66">
        <f>A4056+SUMIFS(Presensi!F:F,Presensi!E:E,'Entry Data'!AP4056)</f>
        <v>1</v>
      </c>
      <c r="Y4056" s="66">
        <f>IFERROR(INDEX('Retasi Pricing'!F:F,MATCH('Entry Data'!AM4056,'Retasi Pricing'!E:E,0))*X4056,"")</f>
        <v>27500</v>
      </c>
      <c r="Z4056" s="62" t="s">
        <v>26</v>
      </c>
      <c r="AA4056" s="62" t="s">
        <v>27</v>
      </c>
      <c r="AB4056" s="32"/>
      <c r="AC4056" s="32" t="s">
        <v>371</v>
      </c>
      <c r="AD4056" s="32" t="str">
        <f t="shared" si="1140"/>
        <v/>
      </c>
      <c r="AF4056" s="5" t="str">
        <f t="shared" si="1141"/>
        <v>Miftahul Amin44208</v>
      </c>
      <c r="AG4056" s="5" t="str">
        <f t="shared" si="1142"/>
        <v>BMJ 04244208UTARANIGHT</v>
      </c>
      <c r="AH4056" s="5" t="str">
        <f t="shared" si="1143"/>
        <v>Miftahul Amin44208UTARANIGHT</v>
      </c>
      <c r="AI4056" s="5" t="str">
        <f t="shared" si="1144"/>
        <v>BMJ 04244208NIGHT</v>
      </c>
      <c r="AJ4056" s="5" t="str">
        <f t="shared" si="1145"/>
        <v>Miftahul Amin44208NIGHT</v>
      </c>
      <c r="AK4056" s="5" t="str">
        <f t="shared" si="1146"/>
        <v>Miftahul AminBMJ II</v>
      </c>
      <c r="AL4056" s="5" t="str">
        <f t="shared" si="1148"/>
        <v>2UTARA</v>
      </c>
      <c r="AM4056" s="5" t="str">
        <f t="shared" si="1149"/>
        <v>1 &gt; 4UTARA12 RODA</v>
      </c>
      <c r="AN4056" s="5" t="str">
        <f t="shared" si="1150"/>
        <v>Miftahul AminBMJ II1 &gt; 4UTARA12 RODA</v>
      </c>
      <c r="AO4056" s="5" t="str">
        <f t="shared" si="1151"/>
        <v>Miftahul Amin1 &gt; 4UTARA12 RODA</v>
      </c>
      <c r="AP4056" s="5" t="str">
        <f t="shared" si="1152"/>
        <v>44208NIGHT</v>
      </c>
    </row>
    <row r="4057" spans="1:42" x14ac:dyDescent="0.3">
      <c r="A4057" s="33">
        <v>1</v>
      </c>
      <c r="B4057" s="33"/>
      <c r="C4057" s="70">
        <v>44208</v>
      </c>
      <c r="D4057" s="71" t="s">
        <v>87</v>
      </c>
      <c r="E4057" s="70">
        <v>44209</v>
      </c>
      <c r="F4057" s="71">
        <v>5171171</v>
      </c>
      <c r="G4057" s="33" t="s">
        <v>20</v>
      </c>
      <c r="H4057" s="33" t="s">
        <v>21</v>
      </c>
      <c r="I4057" s="33" t="s">
        <v>45</v>
      </c>
      <c r="J4057" s="33" t="s">
        <v>46</v>
      </c>
      <c r="K4057" s="63" t="s">
        <v>107</v>
      </c>
      <c r="L4057" s="32" t="str">
        <f t="shared" si="1135"/>
        <v>CGE370</v>
      </c>
      <c r="M4057" s="32" t="str">
        <f t="shared" si="1136"/>
        <v>BMJ II</v>
      </c>
      <c r="N4057" s="32" t="str">
        <f t="shared" si="1137"/>
        <v>12 RODA</v>
      </c>
      <c r="O4057" s="146">
        <v>1.4652777777777778E-2</v>
      </c>
      <c r="P4057" s="65">
        <v>1.4652777777777778E-2</v>
      </c>
      <c r="Q4057" s="65"/>
      <c r="R4057" s="66">
        <v>3</v>
      </c>
      <c r="S4057" s="66">
        <v>46860</v>
      </c>
      <c r="T4057" s="66">
        <v>16880</v>
      </c>
      <c r="U4057" s="67">
        <f t="shared" si="1147"/>
        <v>29.98</v>
      </c>
      <c r="V4057" s="66">
        <f t="shared" si="1138"/>
        <v>607904.46</v>
      </c>
      <c r="W4057" s="66" t="str">
        <f t="shared" si="1139"/>
        <v>1 &gt; 4</v>
      </c>
      <c r="X4057" s="66">
        <f>A4057+SUMIFS(Presensi!F:F,Presensi!E:E,'Entry Data'!AP4057)</f>
        <v>1</v>
      </c>
      <c r="Y4057" s="66">
        <f>IFERROR(INDEX('Retasi Pricing'!F:F,MATCH('Entry Data'!AM4057,'Retasi Pricing'!E:E,0))*X4057,"")</f>
        <v>27500</v>
      </c>
      <c r="Z4057" s="62" t="s">
        <v>26</v>
      </c>
      <c r="AA4057" s="62" t="s">
        <v>27</v>
      </c>
      <c r="AB4057" s="32"/>
      <c r="AC4057" s="32" t="s">
        <v>215</v>
      </c>
      <c r="AD4057" s="32" t="str">
        <f t="shared" si="1140"/>
        <v/>
      </c>
      <c r="AF4057" s="5" t="str">
        <f t="shared" si="1141"/>
        <v>roni irfansyah44208</v>
      </c>
      <c r="AG4057" s="5" t="str">
        <f t="shared" si="1142"/>
        <v>BMJ 04444208UTARANIGHT</v>
      </c>
      <c r="AH4057" s="5" t="str">
        <f t="shared" si="1143"/>
        <v>roni irfansyah44208UTARANIGHT</v>
      </c>
      <c r="AI4057" s="5" t="str">
        <f t="shared" si="1144"/>
        <v>BMJ 04444208NIGHT</v>
      </c>
      <c r="AJ4057" s="5" t="str">
        <f t="shared" si="1145"/>
        <v>roni irfansyah44208NIGHT</v>
      </c>
      <c r="AK4057" s="5" t="str">
        <f t="shared" si="1146"/>
        <v>roni irfansyahBMJ II</v>
      </c>
      <c r="AL4057" s="5" t="str">
        <f t="shared" si="1148"/>
        <v>3UTARA</v>
      </c>
      <c r="AM4057" s="5" t="str">
        <f t="shared" si="1149"/>
        <v>1 &gt; 4UTARA12 RODA</v>
      </c>
      <c r="AN4057" s="5" t="str">
        <f t="shared" si="1150"/>
        <v>roni irfansyahBMJ II1 &gt; 4UTARA12 RODA</v>
      </c>
      <c r="AO4057" s="5" t="str">
        <f t="shared" si="1151"/>
        <v>roni irfansyah1 &gt; 4UTARA12 RODA</v>
      </c>
      <c r="AP4057" s="5" t="str">
        <f t="shared" si="1152"/>
        <v>44208NIGHT</v>
      </c>
    </row>
    <row r="4058" spans="1:42" x14ac:dyDescent="0.3">
      <c r="A4058" s="33">
        <v>1</v>
      </c>
      <c r="B4058" s="33"/>
      <c r="C4058" s="70">
        <v>44208</v>
      </c>
      <c r="D4058" s="71" t="s">
        <v>87</v>
      </c>
      <c r="E4058" s="70">
        <v>44209</v>
      </c>
      <c r="F4058" s="71">
        <v>5171238</v>
      </c>
      <c r="G4058" s="33" t="s">
        <v>20</v>
      </c>
      <c r="H4058" s="33" t="s">
        <v>50</v>
      </c>
      <c r="I4058" s="33" t="s">
        <v>51</v>
      </c>
      <c r="J4058" s="33" t="s">
        <v>53</v>
      </c>
      <c r="K4058" s="63" t="s">
        <v>107</v>
      </c>
      <c r="L4058" s="32" t="str">
        <f t="shared" si="1135"/>
        <v>CGE370</v>
      </c>
      <c r="M4058" s="32" t="str">
        <f t="shared" si="1136"/>
        <v>BMJ II</v>
      </c>
      <c r="N4058" s="32" t="str">
        <f t="shared" si="1137"/>
        <v>12 RODA</v>
      </c>
      <c r="O4058" s="146">
        <v>9.6365740740740738E-2</v>
      </c>
      <c r="P4058" s="65">
        <v>9.6365740740740738E-2</v>
      </c>
      <c r="Q4058" s="65"/>
      <c r="R4058" s="66">
        <v>4</v>
      </c>
      <c r="S4058" s="66">
        <v>46900</v>
      </c>
      <c r="T4058" s="66">
        <v>16880</v>
      </c>
      <c r="U4058" s="67">
        <f t="shared" si="1147"/>
        <v>30.02</v>
      </c>
      <c r="V4058" s="66">
        <f t="shared" si="1138"/>
        <v>608715.54</v>
      </c>
      <c r="W4058" s="66" t="str">
        <f t="shared" si="1139"/>
        <v>1 &gt; 4</v>
      </c>
      <c r="X4058" s="66">
        <f>A4058+SUMIFS(Presensi!F:F,Presensi!E:E,'Entry Data'!AP4058)</f>
        <v>1</v>
      </c>
      <c r="Y4058" s="66">
        <f>IFERROR(INDEX('Retasi Pricing'!F:F,MATCH('Entry Data'!AM4058,'Retasi Pricing'!E:E,0))*X4058,"")</f>
        <v>27500</v>
      </c>
      <c r="Z4058" s="62" t="s">
        <v>26</v>
      </c>
      <c r="AA4058" s="62" t="s">
        <v>27</v>
      </c>
      <c r="AB4058" s="32"/>
      <c r="AC4058" s="32" t="s">
        <v>215</v>
      </c>
      <c r="AD4058" s="32" t="str">
        <f t="shared" si="1140"/>
        <v/>
      </c>
      <c r="AF4058" s="5" t="str">
        <f t="shared" si="1141"/>
        <v>roni irfansyah44208</v>
      </c>
      <c r="AG4058" s="5" t="str">
        <f t="shared" si="1142"/>
        <v>BMJ 04444208UTARANIGHT</v>
      </c>
      <c r="AH4058" s="5" t="str">
        <f t="shared" si="1143"/>
        <v>roni irfansyah44208UTARANIGHT</v>
      </c>
      <c r="AI4058" s="5" t="str">
        <f t="shared" si="1144"/>
        <v>BMJ 04444208NIGHT</v>
      </c>
      <c r="AJ4058" s="5" t="str">
        <f t="shared" si="1145"/>
        <v>roni irfansyah44208NIGHT</v>
      </c>
      <c r="AK4058" s="5" t="str">
        <f t="shared" si="1146"/>
        <v>roni irfansyahBMJ II</v>
      </c>
      <c r="AL4058" s="5" t="str">
        <f t="shared" si="1148"/>
        <v>4UTARA</v>
      </c>
      <c r="AM4058" s="5" t="str">
        <f t="shared" si="1149"/>
        <v>1 &gt; 4UTARA12 RODA</v>
      </c>
      <c r="AN4058" s="5" t="str">
        <f t="shared" si="1150"/>
        <v>roni irfansyahBMJ II1 &gt; 4UTARA12 RODA</v>
      </c>
      <c r="AO4058" s="5" t="str">
        <f t="shared" si="1151"/>
        <v>roni irfansyah1 &gt; 4UTARA12 RODA</v>
      </c>
      <c r="AP4058" s="5" t="str">
        <f t="shared" si="1152"/>
        <v>44208NIGHT</v>
      </c>
    </row>
    <row r="4059" spans="1:42" x14ac:dyDescent="0.3">
      <c r="A4059" s="33">
        <v>1</v>
      </c>
      <c r="B4059" s="33"/>
      <c r="C4059" s="70">
        <v>44208</v>
      </c>
      <c r="D4059" s="71" t="s">
        <v>87</v>
      </c>
      <c r="E4059" s="70">
        <v>44209</v>
      </c>
      <c r="F4059" s="71">
        <v>5171349</v>
      </c>
      <c r="G4059" s="33" t="s">
        <v>20</v>
      </c>
      <c r="H4059" s="33" t="s">
        <v>21</v>
      </c>
      <c r="I4059" s="33" t="s">
        <v>123</v>
      </c>
      <c r="J4059" s="33" t="s">
        <v>46</v>
      </c>
      <c r="K4059" s="63" t="s">
        <v>107</v>
      </c>
      <c r="L4059" s="32" t="str">
        <f t="shared" si="1135"/>
        <v>CGE370</v>
      </c>
      <c r="M4059" s="32" t="str">
        <f t="shared" si="1136"/>
        <v>BMJ II</v>
      </c>
      <c r="N4059" s="32" t="str">
        <f t="shared" si="1137"/>
        <v>12 RODA</v>
      </c>
      <c r="O4059" s="146">
        <v>0.22357638888888889</v>
      </c>
      <c r="P4059" s="65">
        <v>0.22357638888888889</v>
      </c>
      <c r="Q4059" s="65"/>
      <c r="R4059" s="66">
        <v>5</v>
      </c>
      <c r="S4059" s="66">
        <v>47080</v>
      </c>
      <c r="T4059" s="66">
        <v>16880</v>
      </c>
      <c r="U4059" s="67">
        <f t="shared" si="1147"/>
        <v>30.2</v>
      </c>
      <c r="V4059" s="66">
        <f t="shared" si="1138"/>
        <v>612365.4</v>
      </c>
      <c r="W4059" s="66" t="str">
        <f t="shared" si="1139"/>
        <v>&gt; 5</v>
      </c>
      <c r="X4059" s="66">
        <f>A4059+SUMIFS(Presensi!F:F,Presensi!E:E,'Entry Data'!AP4059)</f>
        <v>1</v>
      </c>
      <c r="Y4059" s="66">
        <f>IFERROR(INDEX('Retasi Pricing'!F:F,MATCH('Entry Data'!AM4059,'Retasi Pricing'!E:E,0))*X4059,"")</f>
        <v>31200</v>
      </c>
      <c r="Z4059" s="62" t="s">
        <v>26</v>
      </c>
      <c r="AA4059" s="62" t="s">
        <v>27</v>
      </c>
      <c r="AB4059" s="32"/>
      <c r="AC4059" s="32" t="s">
        <v>215</v>
      </c>
      <c r="AD4059" s="32" t="str">
        <f t="shared" si="1140"/>
        <v/>
      </c>
      <c r="AF4059" s="5" t="str">
        <f t="shared" si="1141"/>
        <v>roni irfansyah44208</v>
      </c>
      <c r="AG4059" s="5" t="str">
        <f t="shared" si="1142"/>
        <v>BMJ 04444208UTARANIGHT</v>
      </c>
      <c r="AH4059" s="5" t="str">
        <f t="shared" si="1143"/>
        <v>roni irfansyah44208UTARANIGHT</v>
      </c>
      <c r="AI4059" s="5" t="str">
        <f t="shared" si="1144"/>
        <v>BMJ 04444208NIGHT</v>
      </c>
      <c r="AJ4059" s="5" t="str">
        <f t="shared" si="1145"/>
        <v>roni irfansyah44208NIGHT</v>
      </c>
      <c r="AK4059" s="5" t="str">
        <f t="shared" si="1146"/>
        <v>roni irfansyahBMJ II</v>
      </c>
      <c r="AL4059" s="5" t="str">
        <f t="shared" si="1148"/>
        <v>5UTARA</v>
      </c>
      <c r="AM4059" s="5" t="str">
        <f t="shared" si="1149"/>
        <v>&gt; 5UTARA12 RODA</v>
      </c>
      <c r="AN4059" s="5" t="str">
        <f t="shared" si="1150"/>
        <v>roni irfansyahBMJ II&gt; 5UTARA12 RODA</v>
      </c>
      <c r="AO4059" s="5" t="str">
        <f t="shared" si="1151"/>
        <v>roni irfansyah&gt; 5UTARA12 RODA</v>
      </c>
      <c r="AP4059" s="5" t="str">
        <f t="shared" si="1152"/>
        <v>44208NIGHT</v>
      </c>
    </row>
    <row r="4060" spans="1:42" x14ac:dyDescent="0.3">
      <c r="A4060" s="33">
        <v>1</v>
      </c>
      <c r="B4060" s="33"/>
      <c r="C4060" s="70">
        <v>44208</v>
      </c>
      <c r="D4060" s="71" t="s">
        <v>87</v>
      </c>
      <c r="E4060" s="70">
        <v>44208</v>
      </c>
      <c r="F4060" s="71">
        <v>5171028</v>
      </c>
      <c r="G4060" s="33" t="s">
        <v>20</v>
      </c>
      <c r="H4060" s="33" t="s">
        <v>21</v>
      </c>
      <c r="I4060" s="33" t="s">
        <v>45</v>
      </c>
      <c r="J4060" s="33" t="s">
        <v>46</v>
      </c>
      <c r="K4060" s="63" t="s">
        <v>107</v>
      </c>
      <c r="L4060" s="32" t="str">
        <f t="shared" si="1135"/>
        <v>CGE370</v>
      </c>
      <c r="M4060" s="32" t="str">
        <f t="shared" si="1136"/>
        <v>BMJ II</v>
      </c>
      <c r="N4060" s="32" t="str">
        <f t="shared" si="1137"/>
        <v>12 RODA</v>
      </c>
      <c r="O4060" s="146">
        <v>0.88508101851851861</v>
      </c>
      <c r="P4060" s="65">
        <v>0.89643518518518517</v>
      </c>
      <c r="Q4060" s="65"/>
      <c r="R4060" s="66">
        <v>1</v>
      </c>
      <c r="S4060" s="66">
        <v>46760</v>
      </c>
      <c r="T4060" s="66">
        <v>16880</v>
      </c>
      <c r="U4060" s="67">
        <f t="shared" si="1147"/>
        <v>29.88</v>
      </c>
      <c r="V4060" s="66">
        <f t="shared" si="1138"/>
        <v>605876.76</v>
      </c>
      <c r="W4060" s="66" t="str">
        <f t="shared" si="1139"/>
        <v>1 &gt; 4</v>
      </c>
      <c r="X4060" s="66">
        <f>A4060+SUMIFS(Presensi!F:F,Presensi!E:E,'Entry Data'!AP4060)</f>
        <v>1</v>
      </c>
      <c r="Y4060" s="66">
        <f>IFERROR(INDEX('Retasi Pricing'!F:F,MATCH('Entry Data'!AM4060,'Retasi Pricing'!E:E,0))*X4060,"")</f>
        <v>27500</v>
      </c>
      <c r="Z4060" s="62" t="s">
        <v>26</v>
      </c>
      <c r="AA4060" s="62" t="s">
        <v>27</v>
      </c>
      <c r="AB4060" s="32"/>
      <c r="AC4060" s="32" t="s">
        <v>215</v>
      </c>
      <c r="AD4060" s="32" t="str">
        <f t="shared" si="1140"/>
        <v/>
      </c>
      <c r="AF4060" s="5" t="str">
        <f t="shared" si="1141"/>
        <v>roni irfansyah44208</v>
      </c>
      <c r="AG4060" s="5" t="str">
        <f t="shared" si="1142"/>
        <v>BMJ 04444208UTARANIGHT</v>
      </c>
      <c r="AH4060" s="5" t="str">
        <f t="shared" si="1143"/>
        <v>roni irfansyah44208UTARANIGHT</v>
      </c>
      <c r="AI4060" s="5" t="str">
        <f t="shared" si="1144"/>
        <v>BMJ 04444208NIGHT</v>
      </c>
      <c r="AJ4060" s="5" t="str">
        <f t="shared" si="1145"/>
        <v>roni irfansyah44208NIGHT</v>
      </c>
      <c r="AK4060" s="5" t="str">
        <f t="shared" si="1146"/>
        <v>roni irfansyahBMJ II</v>
      </c>
      <c r="AL4060" s="5" t="str">
        <f t="shared" si="1148"/>
        <v>1UTARA</v>
      </c>
      <c r="AM4060" s="5" t="str">
        <f t="shared" si="1149"/>
        <v>1 &gt; 4UTARA12 RODA</v>
      </c>
      <c r="AN4060" s="5" t="str">
        <f t="shared" si="1150"/>
        <v>roni irfansyahBMJ II1 &gt; 4UTARA12 RODA</v>
      </c>
      <c r="AO4060" s="5" t="str">
        <f t="shared" si="1151"/>
        <v>roni irfansyah1 &gt; 4UTARA12 RODA</v>
      </c>
      <c r="AP4060" s="5" t="str">
        <f t="shared" si="1152"/>
        <v>44208NIGHT</v>
      </c>
    </row>
    <row r="4061" spans="1:42" x14ac:dyDescent="0.3">
      <c r="A4061" s="33">
        <v>1</v>
      </c>
      <c r="B4061" s="33"/>
      <c r="C4061" s="70">
        <v>44208</v>
      </c>
      <c r="D4061" s="71" t="s">
        <v>87</v>
      </c>
      <c r="E4061" s="70">
        <v>44208</v>
      </c>
      <c r="F4061" s="71">
        <v>5171106</v>
      </c>
      <c r="G4061" s="33" t="s">
        <v>20</v>
      </c>
      <c r="H4061" s="33" t="s">
        <v>21</v>
      </c>
      <c r="I4061" s="33" t="s">
        <v>123</v>
      </c>
      <c r="J4061" s="33" t="s">
        <v>23</v>
      </c>
      <c r="K4061" s="63" t="s">
        <v>107</v>
      </c>
      <c r="L4061" s="32" t="str">
        <f t="shared" si="1135"/>
        <v>CGE370</v>
      </c>
      <c r="M4061" s="32" t="str">
        <f t="shared" si="1136"/>
        <v>BMJ II</v>
      </c>
      <c r="N4061" s="32" t="str">
        <f t="shared" si="1137"/>
        <v>12 RODA</v>
      </c>
      <c r="O4061" s="146">
        <v>0.95211805555555562</v>
      </c>
      <c r="P4061" s="65">
        <v>0.95211805555555562</v>
      </c>
      <c r="Q4061" s="65"/>
      <c r="R4061" s="66">
        <v>2</v>
      </c>
      <c r="S4061" s="66">
        <v>49420</v>
      </c>
      <c r="T4061" s="66">
        <v>16880</v>
      </c>
      <c r="U4061" s="67">
        <f t="shared" si="1147"/>
        <v>32.54</v>
      </c>
      <c r="V4061" s="66">
        <f t="shared" si="1138"/>
        <v>659813.58000000007</v>
      </c>
      <c r="W4061" s="66" t="str">
        <f t="shared" si="1139"/>
        <v>1 &gt; 4</v>
      </c>
      <c r="X4061" s="66">
        <f>A4061+SUMIFS(Presensi!F:F,Presensi!E:E,'Entry Data'!AP4061)</f>
        <v>1</v>
      </c>
      <c r="Y4061" s="66">
        <f>IFERROR(INDEX('Retasi Pricing'!F:F,MATCH('Entry Data'!AM4061,'Retasi Pricing'!E:E,0))*X4061,"")</f>
        <v>27500</v>
      </c>
      <c r="Z4061" s="62" t="s">
        <v>26</v>
      </c>
      <c r="AA4061" s="62" t="s">
        <v>27</v>
      </c>
      <c r="AB4061" s="32"/>
      <c r="AC4061" s="32" t="s">
        <v>215</v>
      </c>
      <c r="AD4061" s="32" t="str">
        <f t="shared" si="1140"/>
        <v/>
      </c>
      <c r="AF4061" s="5" t="str">
        <f t="shared" si="1141"/>
        <v>roni irfansyah44208</v>
      </c>
      <c r="AG4061" s="5" t="str">
        <f t="shared" si="1142"/>
        <v>BMJ 04444208UTARANIGHT</v>
      </c>
      <c r="AH4061" s="5" t="str">
        <f t="shared" si="1143"/>
        <v>roni irfansyah44208UTARANIGHT</v>
      </c>
      <c r="AI4061" s="5" t="str">
        <f t="shared" si="1144"/>
        <v>BMJ 04444208NIGHT</v>
      </c>
      <c r="AJ4061" s="5" t="str">
        <f t="shared" si="1145"/>
        <v>roni irfansyah44208NIGHT</v>
      </c>
      <c r="AK4061" s="5" t="str">
        <f t="shared" si="1146"/>
        <v>roni irfansyahBMJ II</v>
      </c>
      <c r="AL4061" s="5" t="str">
        <f t="shared" si="1148"/>
        <v>2UTARA</v>
      </c>
      <c r="AM4061" s="5" t="str">
        <f t="shared" si="1149"/>
        <v>1 &gt; 4UTARA12 RODA</v>
      </c>
      <c r="AN4061" s="5" t="str">
        <f t="shared" si="1150"/>
        <v>roni irfansyahBMJ II1 &gt; 4UTARA12 RODA</v>
      </c>
      <c r="AO4061" s="5" t="str">
        <f t="shared" si="1151"/>
        <v>roni irfansyah1 &gt; 4UTARA12 RODA</v>
      </c>
      <c r="AP4061" s="5" t="str">
        <f t="shared" si="1152"/>
        <v>44208NIGHT</v>
      </c>
    </row>
    <row r="4062" spans="1:42" x14ac:dyDescent="0.3">
      <c r="A4062" s="33">
        <v>1</v>
      </c>
      <c r="B4062" s="33"/>
      <c r="C4062" s="70">
        <v>44208</v>
      </c>
      <c r="D4062" s="71" t="s">
        <v>87</v>
      </c>
      <c r="E4062" s="70">
        <v>44209</v>
      </c>
      <c r="F4062" s="71">
        <v>5171207</v>
      </c>
      <c r="G4062" s="33" t="s">
        <v>20</v>
      </c>
      <c r="H4062" s="33" t="s">
        <v>50</v>
      </c>
      <c r="I4062" s="33" t="s">
        <v>51</v>
      </c>
      <c r="J4062" s="33" t="s">
        <v>53</v>
      </c>
      <c r="K4062" s="63" t="s">
        <v>35</v>
      </c>
      <c r="L4062" s="32" t="str">
        <f t="shared" si="1135"/>
        <v>CGE370</v>
      </c>
      <c r="M4062" s="32" t="str">
        <f t="shared" si="1136"/>
        <v>BMJ II</v>
      </c>
      <c r="N4062" s="32" t="str">
        <f t="shared" si="1137"/>
        <v>12 RODA</v>
      </c>
      <c r="O4062" s="146">
        <v>7.105324074074075E-2</v>
      </c>
      <c r="P4062" s="65">
        <v>7.105324074074075E-2</v>
      </c>
      <c r="Q4062" s="65"/>
      <c r="R4062" s="66">
        <v>4</v>
      </c>
      <c r="S4062" s="66">
        <v>47040</v>
      </c>
      <c r="T4062" s="66">
        <v>17160</v>
      </c>
      <c r="U4062" s="67">
        <f t="shared" si="1147"/>
        <v>29.88</v>
      </c>
      <c r="V4062" s="66">
        <f t="shared" si="1138"/>
        <v>605876.76</v>
      </c>
      <c r="W4062" s="66" t="str">
        <f t="shared" si="1139"/>
        <v>1 &gt; 4</v>
      </c>
      <c r="X4062" s="66">
        <f>A4062+SUMIFS(Presensi!F:F,Presensi!E:E,'Entry Data'!AP4062)</f>
        <v>1</v>
      </c>
      <c r="Y4062" s="66">
        <f>IFERROR(INDEX('Retasi Pricing'!F:F,MATCH('Entry Data'!AM4062,'Retasi Pricing'!E:E,0))*X4062,"")</f>
        <v>27500</v>
      </c>
      <c r="Z4062" s="62" t="s">
        <v>26</v>
      </c>
      <c r="AA4062" s="62" t="s">
        <v>27</v>
      </c>
      <c r="AB4062" s="32"/>
      <c r="AC4062" s="32" t="s">
        <v>312</v>
      </c>
      <c r="AD4062" s="32" t="str">
        <f t="shared" si="1140"/>
        <v/>
      </c>
      <c r="AF4062" s="5" t="str">
        <f t="shared" si="1141"/>
        <v>yosef yanto44208</v>
      </c>
      <c r="AG4062" s="5" t="str">
        <f t="shared" si="1142"/>
        <v>BMJ 04544208UTARANIGHT</v>
      </c>
      <c r="AH4062" s="5" t="str">
        <f t="shared" si="1143"/>
        <v>yosef yanto44208UTARANIGHT</v>
      </c>
      <c r="AI4062" s="5" t="str">
        <f t="shared" si="1144"/>
        <v>BMJ 04544208NIGHT</v>
      </c>
      <c r="AJ4062" s="5" t="str">
        <f t="shared" si="1145"/>
        <v>yosef yanto44208NIGHT</v>
      </c>
      <c r="AK4062" s="5" t="str">
        <f t="shared" si="1146"/>
        <v>yosef yantoBMJ II</v>
      </c>
      <c r="AL4062" s="5" t="str">
        <f t="shared" si="1148"/>
        <v>4UTARA</v>
      </c>
      <c r="AM4062" s="5" t="str">
        <f t="shared" si="1149"/>
        <v>1 &gt; 4UTARA12 RODA</v>
      </c>
      <c r="AN4062" s="5" t="str">
        <f t="shared" si="1150"/>
        <v>yosef yantoBMJ II1 &gt; 4UTARA12 RODA</v>
      </c>
      <c r="AO4062" s="5" t="str">
        <f t="shared" si="1151"/>
        <v>yosef yanto1 &gt; 4UTARA12 RODA</v>
      </c>
      <c r="AP4062" s="5" t="str">
        <f t="shared" si="1152"/>
        <v>44208NIGHT</v>
      </c>
    </row>
    <row r="4063" spans="1:42" x14ac:dyDescent="0.3">
      <c r="A4063" s="33">
        <v>1</v>
      </c>
      <c r="B4063" s="33"/>
      <c r="C4063" s="70">
        <v>44208</v>
      </c>
      <c r="D4063" s="71" t="s">
        <v>87</v>
      </c>
      <c r="E4063" s="70">
        <v>44209</v>
      </c>
      <c r="F4063" s="71">
        <v>5171262</v>
      </c>
      <c r="G4063" s="33" t="s">
        <v>20</v>
      </c>
      <c r="H4063" s="33" t="s">
        <v>50</v>
      </c>
      <c r="I4063" s="33" t="s">
        <v>51</v>
      </c>
      <c r="J4063" s="33" t="s">
        <v>53</v>
      </c>
      <c r="K4063" s="63" t="s">
        <v>35</v>
      </c>
      <c r="L4063" s="32" t="str">
        <f t="shared" si="1135"/>
        <v>CGE370</v>
      </c>
      <c r="M4063" s="32" t="str">
        <f t="shared" si="1136"/>
        <v>BMJ II</v>
      </c>
      <c r="N4063" s="32" t="str">
        <f t="shared" si="1137"/>
        <v>12 RODA</v>
      </c>
      <c r="O4063" s="146">
        <v>0.12565972222222221</v>
      </c>
      <c r="P4063" s="65">
        <v>0.12565972222222221</v>
      </c>
      <c r="Q4063" s="65"/>
      <c r="R4063" s="66">
        <v>5</v>
      </c>
      <c r="S4063" s="66">
        <v>47040</v>
      </c>
      <c r="T4063" s="66">
        <v>17160</v>
      </c>
      <c r="U4063" s="67">
        <f t="shared" si="1147"/>
        <v>29.88</v>
      </c>
      <c r="V4063" s="66">
        <f t="shared" si="1138"/>
        <v>605876.76</v>
      </c>
      <c r="W4063" s="66" t="str">
        <f t="shared" si="1139"/>
        <v>&gt; 5</v>
      </c>
      <c r="X4063" s="66">
        <f>A4063+SUMIFS(Presensi!F:F,Presensi!E:E,'Entry Data'!AP4063)</f>
        <v>1</v>
      </c>
      <c r="Y4063" s="66">
        <f>IFERROR(INDEX('Retasi Pricing'!F:F,MATCH('Entry Data'!AM4063,'Retasi Pricing'!E:E,0))*X4063,"")</f>
        <v>31200</v>
      </c>
      <c r="Z4063" s="62" t="s">
        <v>26</v>
      </c>
      <c r="AA4063" s="62" t="s">
        <v>27</v>
      </c>
      <c r="AB4063" s="32"/>
      <c r="AC4063" s="32" t="s">
        <v>312</v>
      </c>
      <c r="AD4063" s="32" t="str">
        <f t="shared" si="1140"/>
        <v/>
      </c>
      <c r="AF4063" s="5" t="str">
        <f t="shared" si="1141"/>
        <v>yosef yanto44208</v>
      </c>
      <c r="AG4063" s="5" t="str">
        <f t="shared" si="1142"/>
        <v>BMJ 04544208UTARANIGHT</v>
      </c>
      <c r="AH4063" s="5" t="str">
        <f t="shared" si="1143"/>
        <v>yosef yanto44208UTARANIGHT</v>
      </c>
      <c r="AI4063" s="5" t="str">
        <f t="shared" si="1144"/>
        <v>BMJ 04544208NIGHT</v>
      </c>
      <c r="AJ4063" s="5" t="str">
        <f t="shared" si="1145"/>
        <v>yosef yanto44208NIGHT</v>
      </c>
      <c r="AK4063" s="5" t="str">
        <f t="shared" si="1146"/>
        <v>yosef yantoBMJ II</v>
      </c>
      <c r="AL4063" s="5" t="str">
        <f t="shared" si="1148"/>
        <v>5UTARA</v>
      </c>
      <c r="AM4063" s="5" t="str">
        <f t="shared" si="1149"/>
        <v>&gt; 5UTARA12 RODA</v>
      </c>
      <c r="AN4063" s="5" t="str">
        <f t="shared" si="1150"/>
        <v>yosef yantoBMJ II&gt; 5UTARA12 RODA</v>
      </c>
      <c r="AO4063" s="5" t="str">
        <f t="shared" si="1151"/>
        <v>yosef yanto&gt; 5UTARA12 RODA</v>
      </c>
      <c r="AP4063" s="5" t="str">
        <f t="shared" si="1152"/>
        <v>44208NIGHT</v>
      </c>
    </row>
    <row r="4064" spans="1:42" x14ac:dyDescent="0.3">
      <c r="A4064" s="33">
        <v>1</v>
      </c>
      <c r="B4064" s="33"/>
      <c r="C4064" s="70">
        <v>44208</v>
      </c>
      <c r="D4064" s="71" t="s">
        <v>87</v>
      </c>
      <c r="E4064" s="70">
        <v>44209</v>
      </c>
      <c r="F4064" s="71">
        <v>5171317</v>
      </c>
      <c r="G4064" s="33" t="s">
        <v>20</v>
      </c>
      <c r="H4064" s="33" t="s">
        <v>21</v>
      </c>
      <c r="I4064" s="33" t="s">
        <v>45</v>
      </c>
      <c r="J4064" s="33" t="s">
        <v>46</v>
      </c>
      <c r="K4064" s="63" t="s">
        <v>35</v>
      </c>
      <c r="L4064" s="32" t="str">
        <f t="shared" si="1135"/>
        <v>CGE370</v>
      </c>
      <c r="M4064" s="32" t="str">
        <f t="shared" si="1136"/>
        <v>BMJ II</v>
      </c>
      <c r="N4064" s="32" t="str">
        <f t="shared" si="1137"/>
        <v>12 RODA</v>
      </c>
      <c r="O4064" s="146">
        <v>0.18844907407407407</v>
      </c>
      <c r="P4064" s="65">
        <v>0.18844907407407407</v>
      </c>
      <c r="Q4064" s="65"/>
      <c r="R4064" s="66">
        <v>6</v>
      </c>
      <c r="S4064" s="66">
        <v>47480</v>
      </c>
      <c r="T4064" s="66">
        <v>17160</v>
      </c>
      <c r="U4064" s="67">
        <f t="shared" si="1147"/>
        <v>30.32</v>
      </c>
      <c r="V4064" s="66">
        <f t="shared" si="1138"/>
        <v>614798.64</v>
      </c>
      <c r="W4064" s="66" t="str">
        <f t="shared" si="1139"/>
        <v>&gt; 6</v>
      </c>
      <c r="X4064" s="66">
        <f>A4064+SUMIFS(Presensi!F:F,Presensi!E:E,'Entry Data'!AP4064)</f>
        <v>1</v>
      </c>
      <c r="Y4064" s="66">
        <f>IFERROR(INDEX('Retasi Pricing'!F:F,MATCH('Entry Data'!AM4064,'Retasi Pricing'!E:E,0))*X4064,"")</f>
        <v>34450</v>
      </c>
      <c r="Z4064" s="62" t="s">
        <v>26</v>
      </c>
      <c r="AA4064" s="62" t="s">
        <v>27</v>
      </c>
      <c r="AB4064" s="32"/>
      <c r="AC4064" s="32" t="s">
        <v>312</v>
      </c>
      <c r="AD4064" s="32" t="str">
        <f t="shared" si="1140"/>
        <v/>
      </c>
      <c r="AF4064" s="5" t="str">
        <f t="shared" si="1141"/>
        <v>yosef yanto44208</v>
      </c>
      <c r="AG4064" s="5" t="str">
        <f t="shared" si="1142"/>
        <v>BMJ 04544208UTARANIGHT</v>
      </c>
      <c r="AH4064" s="5" t="str">
        <f t="shared" si="1143"/>
        <v>yosef yanto44208UTARANIGHT</v>
      </c>
      <c r="AI4064" s="5" t="str">
        <f t="shared" si="1144"/>
        <v>BMJ 04544208NIGHT</v>
      </c>
      <c r="AJ4064" s="5" t="str">
        <f t="shared" si="1145"/>
        <v>yosef yanto44208NIGHT</v>
      </c>
      <c r="AK4064" s="5" t="str">
        <f t="shared" si="1146"/>
        <v>yosef yantoBMJ II</v>
      </c>
      <c r="AL4064" s="5" t="str">
        <f t="shared" si="1148"/>
        <v>6UTARA</v>
      </c>
      <c r="AM4064" s="5" t="str">
        <f t="shared" si="1149"/>
        <v>&gt; 6UTARA12 RODA</v>
      </c>
      <c r="AN4064" s="5" t="str">
        <f t="shared" si="1150"/>
        <v>yosef yantoBMJ II&gt; 6UTARA12 RODA</v>
      </c>
      <c r="AO4064" s="5" t="str">
        <f t="shared" si="1151"/>
        <v>yosef yanto&gt; 6UTARA12 RODA</v>
      </c>
      <c r="AP4064" s="5" t="str">
        <f t="shared" si="1152"/>
        <v>44208NIGHT</v>
      </c>
    </row>
    <row r="4065" spans="1:42" x14ac:dyDescent="0.3">
      <c r="A4065" s="33">
        <v>1</v>
      </c>
      <c r="B4065" s="33"/>
      <c r="C4065" s="70">
        <v>44208</v>
      </c>
      <c r="D4065" s="71" t="s">
        <v>87</v>
      </c>
      <c r="E4065" s="70">
        <v>44209</v>
      </c>
      <c r="F4065" s="71">
        <v>5171372</v>
      </c>
      <c r="G4065" s="33" t="s">
        <v>20</v>
      </c>
      <c r="H4065" s="33" t="s">
        <v>50</v>
      </c>
      <c r="I4065" s="33" t="s">
        <v>51</v>
      </c>
      <c r="J4065" s="33" t="s">
        <v>53</v>
      </c>
      <c r="K4065" s="63" t="s">
        <v>35</v>
      </c>
      <c r="L4065" s="32" t="str">
        <f t="shared" si="1135"/>
        <v>CGE370</v>
      </c>
      <c r="M4065" s="32" t="str">
        <f t="shared" si="1136"/>
        <v>BMJ II</v>
      </c>
      <c r="N4065" s="32" t="str">
        <f t="shared" si="1137"/>
        <v>12 RODA</v>
      </c>
      <c r="O4065" s="146">
        <v>0.2558449074074074</v>
      </c>
      <c r="P4065" s="65">
        <v>0.2558449074074074</v>
      </c>
      <c r="Q4065" s="65"/>
      <c r="R4065" s="66">
        <v>7</v>
      </c>
      <c r="S4065" s="66">
        <v>46240</v>
      </c>
      <c r="T4065" s="66">
        <v>17160</v>
      </c>
      <c r="U4065" s="67">
        <f t="shared" si="1147"/>
        <v>29.08</v>
      </c>
      <c r="V4065" s="66">
        <f t="shared" si="1138"/>
        <v>589655.15999999992</v>
      </c>
      <c r="W4065" s="66" t="str">
        <f t="shared" si="1139"/>
        <v>7 &gt;</v>
      </c>
      <c r="X4065" s="66">
        <f>A4065+SUMIFS(Presensi!F:F,Presensi!E:E,'Entry Data'!AP4065)</f>
        <v>1</v>
      </c>
      <c r="Y4065" s="66">
        <f>IFERROR(INDEX('Retasi Pricing'!F:F,MATCH('Entry Data'!AM4065,'Retasi Pricing'!E:E,0))*X4065,"")</f>
        <v>42000</v>
      </c>
      <c r="Z4065" s="62" t="s">
        <v>26</v>
      </c>
      <c r="AA4065" s="62" t="s">
        <v>27</v>
      </c>
      <c r="AB4065" s="32"/>
      <c r="AC4065" s="32" t="s">
        <v>312</v>
      </c>
      <c r="AD4065" s="32" t="str">
        <f t="shared" si="1140"/>
        <v/>
      </c>
      <c r="AF4065" s="5" t="str">
        <f t="shared" si="1141"/>
        <v>yosef yanto44208</v>
      </c>
      <c r="AG4065" s="5" t="str">
        <f t="shared" si="1142"/>
        <v>BMJ 04544208UTARANIGHT</v>
      </c>
      <c r="AH4065" s="5" t="str">
        <f t="shared" si="1143"/>
        <v>yosef yanto44208UTARANIGHT</v>
      </c>
      <c r="AI4065" s="5" t="str">
        <f t="shared" si="1144"/>
        <v>BMJ 04544208NIGHT</v>
      </c>
      <c r="AJ4065" s="5" t="str">
        <f t="shared" si="1145"/>
        <v>yosef yanto44208NIGHT</v>
      </c>
      <c r="AK4065" s="5" t="str">
        <f t="shared" si="1146"/>
        <v>yosef yantoBMJ II</v>
      </c>
      <c r="AL4065" s="5" t="str">
        <f t="shared" si="1148"/>
        <v>7UTARA</v>
      </c>
      <c r="AM4065" s="5" t="str">
        <f t="shared" si="1149"/>
        <v>7 &gt;UTARA12 RODA</v>
      </c>
      <c r="AN4065" s="5" t="str">
        <f t="shared" si="1150"/>
        <v>yosef yantoBMJ II7 &gt;UTARA12 RODA</v>
      </c>
      <c r="AO4065" s="5" t="str">
        <f t="shared" si="1151"/>
        <v>yosef yanto7 &gt;UTARA12 RODA</v>
      </c>
      <c r="AP4065" s="5" t="str">
        <f t="shared" si="1152"/>
        <v>44208NIGHT</v>
      </c>
    </row>
    <row r="4066" spans="1:42" x14ac:dyDescent="0.3">
      <c r="A4066" s="33">
        <v>1</v>
      </c>
      <c r="B4066" s="33"/>
      <c r="C4066" s="70">
        <v>44208</v>
      </c>
      <c r="D4066" s="71" t="s">
        <v>87</v>
      </c>
      <c r="E4066" s="70">
        <v>44208</v>
      </c>
      <c r="F4066" s="71">
        <v>5171009</v>
      </c>
      <c r="G4066" s="33" t="s">
        <v>20</v>
      </c>
      <c r="H4066" s="33" t="s">
        <v>64</v>
      </c>
      <c r="I4066" s="33" t="s">
        <v>51</v>
      </c>
      <c r="J4066" s="33" t="s">
        <v>52</v>
      </c>
      <c r="K4066" s="63" t="s">
        <v>35</v>
      </c>
      <c r="L4066" s="32" t="str">
        <f t="shared" si="1135"/>
        <v>CGE370</v>
      </c>
      <c r="M4066" s="32" t="str">
        <f t="shared" si="1136"/>
        <v>BMJ II</v>
      </c>
      <c r="N4066" s="32" t="str">
        <f t="shared" si="1137"/>
        <v>12 RODA</v>
      </c>
      <c r="O4066" s="146">
        <v>0.86880787037037033</v>
      </c>
      <c r="P4066" s="65">
        <v>0.87271990740740746</v>
      </c>
      <c r="Q4066" s="65"/>
      <c r="R4066" s="66">
        <v>1</v>
      </c>
      <c r="S4066" s="66">
        <v>45560</v>
      </c>
      <c r="T4066" s="66">
        <v>17160</v>
      </c>
      <c r="U4066" s="67">
        <f t="shared" si="1147"/>
        <v>28.4</v>
      </c>
      <c r="V4066" s="66">
        <f t="shared" si="1138"/>
        <v>575866.79999999993</v>
      </c>
      <c r="W4066" s="66" t="str">
        <f t="shared" si="1139"/>
        <v>1 &gt; 4</v>
      </c>
      <c r="X4066" s="66">
        <f>A4066+SUMIFS(Presensi!F:F,Presensi!E:E,'Entry Data'!AP4066)</f>
        <v>1</v>
      </c>
      <c r="Y4066" s="66">
        <f>IFERROR(INDEX('Retasi Pricing'!F:F,MATCH('Entry Data'!AM4066,'Retasi Pricing'!E:E,0))*X4066,"")</f>
        <v>27500</v>
      </c>
      <c r="Z4066" s="62" t="s">
        <v>26</v>
      </c>
      <c r="AA4066" s="62" t="s">
        <v>27</v>
      </c>
      <c r="AB4066" s="32"/>
      <c r="AC4066" s="32" t="s">
        <v>312</v>
      </c>
      <c r="AD4066" s="32" t="str">
        <f t="shared" si="1140"/>
        <v/>
      </c>
      <c r="AF4066" s="5" t="str">
        <f t="shared" si="1141"/>
        <v>yosef yanto44208</v>
      </c>
      <c r="AG4066" s="5" t="str">
        <f t="shared" si="1142"/>
        <v>BMJ 04544208UTARANIGHT</v>
      </c>
      <c r="AH4066" s="5" t="str">
        <f t="shared" si="1143"/>
        <v>yosef yanto44208UTARANIGHT</v>
      </c>
      <c r="AI4066" s="5" t="str">
        <f t="shared" si="1144"/>
        <v>BMJ 04544208NIGHT</v>
      </c>
      <c r="AJ4066" s="5" t="str">
        <f t="shared" si="1145"/>
        <v>yosef yanto44208NIGHT</v>
      </c>
      <c r="AK4066" s="5" t="str">
        <f t="shared" si="1146"/>
        <v>yosef yantoBMJ II</v>
      </c>
      <c r="AL4066" s="5" t="str">
        <f t="shared" si="1148"/>
        <v>1UTARA</v>
      </c>
      <c r="AM4066" s="5" t="str">
        <f t="shared" si="1149"/>
        <v>1 &gt; 4UTARA12 RODA</v>
      </c>
      <c r="AN4066" s="5" t="str">
        <f t="shared" si="1150"/>
        <v>yosef yantoBMJ II1 &gt; 4UTARA12 RODA</v>
      </c>
      <c r="AO4066" s="5" t="str">
        <f t="shared" si="1151"/>
        <v>yosef yanto1 &gt; 4UTARA12 RODA</v>
      </c>
      <c r="AP4066" s="5" t="str">
        <f t="shared" si="1152"/>
        <v>44208NIGHT</v>
      </c>
    </row>
    <row r="4067" spans="1:42" x14ac:dyDescent="0.3">
      <c r="A4067" s="33">
        <v>1</v>
      </c>
      <c r="B4067" s="33"/>
      <c r="C4067" s="70">
        <v>44208</v>
      </c>
      <c r="D4067" s="71" t="s">
        <v>87</v>
      </c>
      <c r="E4067" s="70">
        <v>44208</v>
      </c>
      <c r="F4067" s="71">
        <v>5171077</v>
      </c>
      <c r="G4067" s="33" t="s">
        <v>20</v>
      </c>
      <c r="H4067" s="33" t="s">
        <v>50</v>
      </c>
      <c r="I4067" s="33" t="s">
        <v>51</v>
      </c>
      <c r="J4067" s="33" t="s">
        <v>53</v>
      </c>
      <c r="K4067" s="63" t="s">
        <v>35</v>
      </c>
      <c r="L4067" s="32" t="str">
        <f t="shared" si="1135"/>
        <v>CGE370</v>
      </c>
      <c r="M4067" s="32" t="str">
        <f t="shared" si="1136"/>
        <v>BMJ II</v>
      </c>
      <c r="N4067" s="32" t="str">
        <f t="shared" si="1137"/>
        <v>12 RODA</v>
      </c>
      <c r="O4067" s="146">
        <v>0.92556712962962961</v>
      </c>
      <c r="P4067" s="65">
        <v>0.92556712962962961</v>
      </c>
      <c r="Q4067" s="65"/>
      <c r="R4067" s="66">
        <v>2</v>
      </c>
      <c r="S4067" s="66">
        <v>46200</v>
      </c>
      <c r="T4067" s="66">
        <v>17160</v>
      </c>
      <c r="U4067" s="67">
        <f t="shared" si="1147"/>
        <v>29.04</v>
      </c>
      <c r="V4067" s="66">
        <f t="shared" si="1138"/>
        <v>588844.08000000007</v>
      </c>
      <c r="W4067" s="66" t="str">
        <f t="shared" si="1139"/>
        <v>1 &gt; 4</v>
      </c>
      <c r="X4067" s="66">
        <f>A4067+SUMIFS(Presensi!F:F,Presensi!E:E,'Entry Data'!AP4067)</f>
        <v>1</v>
      </c>
      <c r="Y4067" s="66">
        <f>IFERROR(INDEX('Retasi Pricing'!F:F,MATCH('Entry Data'!AM4067,'Retasi Pricing'!E:E,0))*X4067,"")</f>
        <v>27500</v>
      </c>
      <c r="Z4067" s="62" t="s">
        <v>26</v>
      </c>
      <c r="AA4067" s="62" t="s">
        <v>27</v>
      </c>
      <c r="AB4067" s="32"/>
      <c r="AC4067" s="32" t="s">
        <v>312</v>
      </c>
      <c r="AD4067" s="32" t="str">
        <f t="shared" si="1140"/>
        <v/>
      </c>
      <c r="AF4067" s="5" t="str">
        <f t="shared" si="1141"/>
        <v>yosef yanto44208</v>
      </c>
      <c r="AG4067" s="5" t="str">
        <f t="shared" si="1142"/>
        <v>BMJ 04544208UTARANIGHT</v>
      </c>
      <c r="AH4067" s="5" t="str">
        <f t="shared" si="1143"/>
        <v>yosef yanto44208UTARANIGHT</v>
      </c>
      <c r="AI4067" s="5" t="str">
        <f t="shared" si="1144"/>
        <v>BMJ 04544208NIGHT</v>
      </c>
      <c r="AJ4067" s="5" t="str">
        <f t="shared" si="1145"/>
        <v>yosef yanto44208NIGHT</v>
      </c>
      <c r="AK4067" s="5" t="str">
        <f t="shared" si="1146"/>
        <v>yosef yantoBMJ II</v>
      </c>
      <c r="AL4067" s="5" t="str">
        <f t="shared" si="1148"/>
        <v>2UTARA</v>
      </c>
      <c r="AM4067" s="5" t="str">
        <f t="shared" si="1149"/>
        <v>1 &gt; 4UTARA12 RODA</v>
      </c>
      <c r="AN4067" s="5" t="str">
        <f t="shared" si="1150"/>
        <v>yosef yantoBMJ II1 &gt; 4UTARA12 RODA</v>
      </c>
      <c r="AO4067" s="5" t="str">
        <f t="shared" si="1151"/>
        <v>yosef yanto1 &gt; 4UTARA12 RODA</v>
      </c>
      <c r="AP4067" s="5" t="str">
        <f t="shared" si="1152"/>
        <v>44208NIGHT</v>
      </c>
    </row>
    <row r="4068" spans="1:42" x14ac:dyDescent="0.3">
      <c r="A4068" s="33">
        <v>1</v>
      </c>
      <c r="B4068" s="33"/>
      <c r="C4068" s="70">
        <v>44208</v>
      </c>
      <c r="D4068" s="71" t="s">
        <v>87</v>
      </c>
      <c r="E4068" s="70">
        <v>44208</v>
      </c>
      <c r="F4068" s="71">
        <v>5171141</v>
      </c>
      <c r="G4068" s="33" t="s">
        <v>20</v>
      </c>
      <c r="H4068" s="33" t="s">
        <v>50</v>
      </c>
      <c r="I4068" s="33" t="s">
        <v>51</v>
      </c>
      <c r="J4068" s="33" t="s">
        <v>53</v>
      </c>
      <c r="K4068" s="63" t="s">
        <v>35</v>
      </c>
      <c r="L4068" s="32" t="str">
        <f t="shared" si="1135"/>
        <v>CGE370</v>
      </c>
      <c r="M4068" s="32" t="str">
        <f t="shared" si="1136"/>
        <v>BMJ II</v>
      </c>
      <c r="N4068" s="32" t="str">
        <f t="shared" si="1137"/>
        <v>12 RODA</v>
      </c>
      <c r="O4068" s="146">
        <v>0.98074074074074069</v>
      </c>
      <c r="P4068" s="65">
        <v>0.98074074074074069</v>
      </c>
      <c r="Q4068" s="65"/>
      <c r="R4068" s="66">
        <v>3</v>
      </c>
      <c r="S4068" s="66">
        <v>47220</v>
      </c>
      <c r="T4068" s="66">
        <v>17160</v>
      </c>
      <c r="U4068" s="67">
        <f t="shared" si="1147"/>
        <v>30.06</v>
      </c>
      <c r="V4068" s="66">
        <f t="shared" si="1138"/>
        <v>609526.61999999988</v>
      </c>
      <c r="W4068" s="66" t="str">
        <f t="shared" si="1139"/>
        <v>1 &gt; 4</v>
      </c>
      <c r="X4068" s="66">
        <f>A4068+SUMIFS(Presensi!F:F,Presensi!E:E,'Entry Data'!AP4068)</f>
        <v>1</v>
      </c>
      <c r="Y4068" s="66">
        <f>IFERROR(INDEX('Retasi Pricing'!F:F,MATCH('Entry Data'!AM4068,'Retasi Pricing'!E:E,0))*X4068,"")</f>
        <v>27500</v>
      </c>
      <c r="Z4068" s="62" t="s">
        <v>26</v>
      </c>
      <c r="AA4068" s="62" t="s">
        <v>27</v>
      </c>
      <c r="AB4068" s="32"/>
      <c r="AC4068" s="32" t="s">
        <v>312</v>
      </c>
      <c r="AD4068" s="32" t="str">
        <f t="shared" si="1140"/>
        <v/>
      </c>
      <c r="AF4068" s="5" t="str">
        <f t="shared" si="1141"/>
        <v>yosef yanto44208</v>
      </c>
      <c r="AG4068" s="5" t="str">
        <f t="shared" si="1142"/>
        <v>BMJ 04544208UTARANIGHT</v>
      </c>
      <c r="AH4068" s="5" t="str">
        <f t="shared" si="1143"/>
        <v>yosef yanto44208UTARANIGHT</v>
      </c>
      <c r="AI4068" s="5" t="str">
        <f t="shared" si="1144"/>
        <v>BMJ 04544208NIGHT</v>
      </c>
      <c r="AJ4068" s="5" t="str">
        <f t="shared" si="1145"/>
        <v>yosef yanto44208NIGHT</v>
      </c>
      <c r="AK4068" s="5" t="str">
        <f t="shared" si="1146"/>
        <v>yosef yantoBMJ II</v>
      </c>
      <c r="AL4068" s="5" t="str">
        <f t="shared" si="1148"/>
        <v>3UTARA</v>
      </c>
      <c r="AM4068" s="5" t="str">
        <f t="shared" si="1149"/>
        <v>1 &gt; 4UTARA12 RODA</v>
      </c>
      <c r="AN4068" s="5" t="str">
        <f t="shared" si="1150"/>
        <v>yosef yantoBMJ II1 &gt; 4UTARA12 RODA</v>
      </c>
      <c r="AO4068" s="5" t="str">
        <f t="shared" si="1151"/>
        <v>yosef yanto1 &gt; 4UTARA12 RODA</v>
      </c>
      <c r="AP4068" s="5" t="str">
        <f t="shared" si="1152"/>
        <v>44208NIGHT</v>
      </c>
    </row>
    <row r="4069" spans="1:42" x14ac:dyDescent="0.3">
      <c r="A4069" s="33">
        <v>1</v>
      </c>
      <c r="B4069" s="33"/>
      <c r="C4069" s="70">
        <v>44208</v>
      </c>
      <c r="D4069" s="71" t="s">
        <v>87</v>
      </c>
      <c r="E4069" s="70">
        <v>44209</v>
      </c>
      <c r="F4069" s="71">
        <v>5171217</v>
      </c>
      <c r="G4069" s="33" t="s">
        <v>20</v>
      </c>
      <c r="H4069" s="33" t="s">
        <v>21</v>
      </c>
      <c r="I4069" s="33" t="s">
        <v>123</v>
      </c>
      <c r="J4069" s="33" t="s">
        <v>46</v>
      </c>
      <c r="K4069" s="63" t="s">
        <v>36</v>
      </c>
      <c r="L4069" s="32" t="str">
        <f t="shared" si="1135"/>
        <v>CGE370</v>
      </c>
      <c r="M4069" s="32" t="str">
        <f t="shared" si="1136"/>
        <v>BMJ II</v>
      </c>
      <c r="N4069" s="32" t="str">
        <f t="shared" si="1137"/>
        <v>12 RODA</v>
      </c>
      <c r="O4069" s="146">
        <v>7.8958333333333339E-2</v>
      </c>
      <c r="P4069" s="65">
        <v>7.8958333333333339E-2</v>
      </c>
      <c r="Q4069" s="65"/>
      <c r="R4069" s="66">
        <v>1</v>
      </c>
      <c r="S4069" s="66">
        <v>49420</v>
      </c>
      <c r="T4069" s="66">
        <v>17200</v>
      </c>
      <c r="U4069" s="67">
        <f t="shared" si="1147"/>
        <v>32.22</v>
      </c>
      <c r="V4069" s="66">
        <f t="shared" si="1138"/>
        <v>653324.93999999994</v>
      </c>
      <c r="W4069" s="66" t="str">
        <f t="shared" si="1139"/>
        <v>1 &gt; 4</v>
      </c>
      <c r="X4069" s="66">
        <f>A4069+SUMIFS(Presensi!F:F,Presensi!E:E,'Entry Data'!AP4069)</f>
        <v>1</v>
      </c>
      <c r="Y4069" s="66">
        <f>IFERROR(INDEX('Retasi Pricing'!F:F,MATCH('Entry Data'!AM4069,'Retasi Pricing'!E:E,0))*X4069,"")</f>
        <v>27500</v>
      </c>
      <c r="Z4069" s="62" t="s">
        <v>26</v>
      </c>
      <c r="AA4069" s="62" t="s">
        <v>27</v>
      </c>
      <c r="AB4069" s="32"/>
      <c r="AC4069" s="32" t="s">
        <v>122</v>
      </c>
      <c r="AD4069" s="32" t="str">
        <f t="shared" si="1140"/>
        <v/>
      </c>
      <c r="AF4069" s="5" t="str">
        <f t="shared" si="1141"/>
        <v>ico rianto44208</v>
      </c>
      <c r="AG4069" s="5" t="str">
        <f t="shared" si="1142"/>
        <v>BMJ 04644208UTARANIGHT</v>
      </c>
      <c r="AH4069" s="5" t="str">
        <f t="shared" si="1143"/>
        <v>ico rianto44208UTARANIGHT</v>
      </c>
      <c r="AI4069" s="5" t="str">
        <f t="shared" si="1144"/>
        <v>BMJ 04644208NIGHT</v>
      </c>
      <c r="AJ4069" s="5" t="str">
        <f t="shared" si="1145"/>
        <v>ico rianto44208NIGHT</v>
      </c>
      <c r="AK4069" s="5" t="str">
        <f t="shared" si="1146"/>
        <v>ico riantoBMJ II</v>
      </c>
      <c r="AL4069" s="5" t="str">
        <f t="shared" si="1148"/>
        <v>1UTARA</v>
      </c>
      <c r="AM4069" s="5" t="str">
        <f t="shared" si="1149"/>
        <v>1 &gt; 4UTARA12 RODA</v>
      </c>
      <c r="AN4069" s="5" t="str">
        <f t="shared" si="1150"/>
        <v>ico riantoBMJ II1 &gt; 4UTARA12 RODA</v>
      </c>
      <c r="AO4069" s="5" t="str">
        <f t="shared" si="1151"/>
        <v>ico rianto1 &gt; 4UTARA12 RODA</v>
      </c>
      <c r="AP4069" s="5" t="str">
        <f t="shared" si="1152"/>
        <v>44208NIGHT</v>
      </c>
    </row>
    <row r="4070" spans="1:42" x14ac:dyDescent="0.3">
      <c r="A4070" s="33">
        <v>1</v>
      </c>
      <c r="B4070" s="33"/>
      <c r="C4070" s="70">
        <v>44208</v>
      </c>
      <c r="D4070" s="71" t="s">
        <v>87</v>
      </c>
      <c r="E4070" s="70">
        <v>44209</v>
      </c>
      <c r="F4070" s="71">
        <v>5171276</v>
      </c>
      <c r="G4070" s="33" t="s">
        <v>20</v>
      </c>
      <c r="H4070" s="33" t="s">
        <v>21</v>
      </c>
      <c r="I4070" s="33" t="s">
        <v>123</v>
      </c>
      <c r="J4070" s="33" t="s">
        <v>46</v>
      </c>
      <c r="K4070" s="63" t="s">
        <v>36</v>
      </c>
      <c r="L4070" s="32" t="str">
        <f t="shared" si="1135"/>
        <v>CGE370</v>
      </c>
      <c r="M4070" s="32" t="str">
        <f t="shared" si="1136"/>
        <v>BMJ II</v>
      </c>
      <c r="N4070" s="32" t="str">
        <f t="shared" si="1137"/>
        <v>12 RODA</v>
      </c>
      <c r="O4070" s="146">
        <v>0.13915509259259259</v>
      </c>
      <c r="P4070" s="65">
        <v>0.13915509259259259</v>
      </c>
      <c r="Q4070" s="65"/>
      <c r="R4070" s="66">
        <v>2</v>
      </c>
      <c r="S4070" s="66">
        <v>45700</v>
      </c>
      <c r="T4070" s="66">
        <v>17200</v>
      </c>
      <c r="U4070" s="67">
        <f t="shared" si="1147"/>
        <v>28.5</v>
      </c>
      <c r="V4070" s="66">
        <f t="shared" si="1138"/>
        <v>577894.5</v>
      </c>
      <c r="W4070" s="66" t="str">
        <f t="shared" si="1139"/>
        <v>1 &gt; 4</v>
      </c>
      <c r="X4070" s="66">
        <f>A4070+SUMIFS(Presensi!F:F,Presensi!E:E,'Entry Data'!AP4070)</f>
        <v>1</v>
      </c>
      <c r="Y4070" s="66">
        <f>IFERROR(INDEX('Retasi Pricing'!F:F,MATCH('Entry Data'!AM4070,'Retasi Pricing'!E:E,0))*X4070,"")</f>
        <v>27500</v>
      </c>
      <c r="Z4070" s="62" t="s">
        <v>26</v>
      </c>
      <c r="AA4070" s="62" t="s">
        <v>27</v>
      </c>
      <c r="AB4070" s="32"/>
      <c r="AC4070" s="32" t="s">
        <v>122</v>
      </c>
      <c r="AD4070" s="32" t="str">
        <f t="shared" si="1140"/>
        <v/>
      </c>
      <c r="AF4070" s="5" t="str">
        <f t="shared" si="1141"/>
        <v>ico rianto44208</v>
      </c>
      <c r="AG4070" s="5" t="str">
        <f t="shared" si="1142"/>
        <v>BMJ 04644208UTARANIGHT</v>
      </c>
      <c r="AH4070" s="5" t="str">
        <f t="shared" si="1143"/>
        <v>ico rianto44208UTARANIGHT</v>
      </c>
      <c r="AI4070" s="5" t="str">
        <f t="shared" si="1144"/>
        <v>BMJ 04644208NIGHT</v>
      </c>
      <c r="AJ4070" s="5" t="str">
        <f t="shared" si="1145"/>
        <v>ico rianto44208NIGHT</v>
      </c>
      <c r="AK4070" s="5" t="str">
        <f t="shared" si="1146"/>
        <v>ico riantoBMJ II</v>
      </c>
      <c r="AL4070" s="5" t="str">
        <f t="shared" si="1148"/>
        <v>2UTARA</v>
      </c>
      <c r="AM4070" s="5" t="str">
        <f t="shared" si="1149"/>
        <v>1 &gt; 4UTARA12 RODA</v>
      </c>
      <c r="AN4070" s="5" t="str">
        <f t="shared" si="1150"/>
        <v>ico riantoBMJ II1 &gt; 4UTARA12 RODA</v>
      </c>
      <c r="AO4070" s="5" t="str">
        <f t="shared" si="1151"/>
        <v>ico rianto1 &gt; 4UTARA12 RODA</v>
      </c>
      <c r="AP4070" s="5" t="str">
        <f t="shared" si="1152"/>
        <v>44208NIGHT</v>
      </c>
    </row>
    <row r="4071" spans="1:42" x14ac:dyDescent="0.3">
      <c r="A4071" s="33">
        <v>1</v>
      </c>
      <c r="B4071" s="33"/>
      <c r="C4071" s="70">
        <v>44208</v>
      </c>
      <c r="D4071" s="71" t="s">
        <v>87</v>
      </c>
      <c r="E4071" s="70">
        <v>44209</v>
      </c>
      <c r="F4071" s="71">
        <v>5171362</v>
      </c>
      <c r="G4071" s="33" t="s">
        <v>20</v>
      </c>
      <c r="H4071" s="33" t="s">
        <v>21</v>
      </c>
      <c r="I4071" s="33" t="s">
        <v>45</v>
      </c>
      <c r="J4071" s="33" t="s">
        <v>46</v>
      </c>
      <c r="K4071" s="63" t="s">
        <v>36</v>
      </c>
      <c r="L4071" s="32" t="str">
        <f t="shared" si="1135"/>
        <v>CGE370</v>
      </c>
      <c r="M4071" s="32" t="str">
        <f t="shared" si="1136"/>
        <v>BMJ II</v>
      </c>
      <c r="N4071" s="32" t="str">
        <f t="shared" si="1137"/>
        <v>12 RODA</v>
      </c>
      <c r="O4071" s="146">
        <v>0.24449074074074073</v>
      </c>
      <c r="P4071" s="65">
        <v>0.24449074074074073</v>
      </c>
      <c r="Q4071" s="65"/>
      <c r="R4071" s="66">
        <v>3</v>
      </c>
      <c r="S4071" s="66">
        <v>45840</v>
      </c>
      <c r="T4071" s="66">
        <v>17200</v>
      </c>
      <c r="U4071" s="67">
        <f t="shared" si="1147"/>
        <v>28.64</v>
      </c>
      <c r="V4071" s="66">
        <f t="shared" si="1138"/>
        <v>580733.28</v>
      </c>
      <c r="W4071" s="66" t="str">
        <f t="shared" si="1139"/>
        <v>1 &gt; 4</v>
      </c>
      <c r="X4071" s="66">
        <f>A4071+SUMIFS(Presensi!F:F,Presensi!E:E,'Entry Data'!AP4071)</f>
        <v>1</v>
      </c>
      <c r="Y4071" s="66">
        <f>IFERROR(INDEX('Retasi Pricing'!F:F,MATCH('Entry Data'!AM4071,'Retasi Pricing'!E:E,0))*X4071,"")</f>
        <v>27500</v>
      </c>
      <c r="Z4071" s="62" t="s">
        <v>26</v>
      </c>
      <c r="AA4071" s="62" t="s">
        <v>27</v>
      </c>
      <c r="AB4071" s="32"/>
      <c r="AC4071" s="32" t="s">
        <v>122</v>
      </c>
      <c r="AD4071" s="32" t="str">
        <f t="shared" si="1140"/>
        <v/>
      </c>
      <c r="AF4071" s="5" t="str">
        <f t="shared" si="1141"/>
        <v>ico rianto44208</v>
      </c>
      <c r="AG4071" s="5" t="str">
        <f t="shared" si="1142"/>
        <v>BMJ 04644208UTARANIGHT</v>
      </c>
      <c r="AH4071" s="5" t="str">
        <f t="shared" si="1143"/>
        <v>ico rianto44208UTARANIGHT</v>
      </c>
      <c r="AI4071" s="5" t="str">
        <f t="shared" si="1144"/>
        <v>BMJ 04644208NIGHT</v>
      </c>
      <c r="AJ4071" s="5" t="str">
        <f t="shared" si="1145"/>
        <v>ico rianto44208NIGHT</v>
      </c>
      <c r="AK4071" s="5" t="str">
        <f t="shared" si="1146"/>
        <v>ico riantoBMJ II</v>
      </c>
      <c r="AL4071" s="5" t="str">
        <f t="shared" si="1148"/>
        <v>3UTARA</v>
      </c>
      <c r="AM4071" s="5" t="str">
        <f t="shared" si="1149"/>
        <v>1 &gt; 4UTARA12 RODA</v>
      </c>
      <c r="AN4071" s="5" t="str">
        <f t="shared" si="1150"/>
        <v>ico riantoBMJ II1 &gt; 4UTARA12 RODA</v>
      </c>
      <c r="AO4071" s="5" t="str">
        <f t="shared" si="1151"/>
        <v>ico rianto1 &gt; 4UTARA12 RODA</v>
      </c>
      <c r="AP4071" s="5" t="str">
        <f t="shared" si="1152"/>
        <v>44208NIGHT</v>
      </c>
    </row>
    <row r="4072" spans="1:42" x14ac:dyDescent="0.3">
      <c r="A4072" s="33">
        <v>1</v>
      </c>
      <c r="B4072" s="33"/>
      <c r="C4072" s="70">
        <v>44208</v>
      </c>
      <c r="D4072" s="71" t="s">
        <v>87</v>
      </c>
      <c r="E4072" s="70">
        <v>44209</v>
      </c>
      <c r="F4072" s="71">
        <v>5171182</v>
      </c>
      <c r="G4072" s="33" t="s">
        <v>38</v>
      </c>
      <c r="H4072" s="33" t="s">
        <v>102</v>
      </c>
      <c r="I4072" s="33" t="s">
        <v>114</v>
      </c>
      <c r="J4072" s="33" t="s">
        <v>115</v>
      </c>
      <c r="K4072" s="63" t="s">
        <v>41</v>
      </c>
      <c r="L4072" s="32" t="str">
        <f t="shared" si="1135"/>
        <v>AXOR4843</v>
      </c>
      <c r="M4072" s="32" t="str">
        <f t="shared" si="1136"/>
        <v>BMJ II</v>
      </c>
      <c r="N4072" s="32" t="str">
        <f t="shared" si="1137"/>
        <v>12 RODA</v>
      </c>
      <c r="O4072" s="146">
        <v>2.0787037037037038E-2</v>
      </c>
      <c r="P4072" s="65">
        <v>2.0787037037037038E-2</v>
      </c>
      <c r="Q4072" s="65"/>
      <c r="R4072" s="66">
        <v>3</v>
      </c>
      <c r="S4072" s="66">
        <v>55740</v>
      </c>
      <c r="T4072" s="66">
        <v>20100</v>
      </c>
      <c r="U4072" s="67">
        <f t="shared" si="1147"/>
        <v>35.64</v>
      </c>
      <c r="V4072" s="66">
        <f t="shared" si="1138"/>
        <v>1070625.6000000001</v>
      </c>
      <c r="W4072" s="66" t="str">
        <f t="shared" si="1139"/>
        <v>1 &gt; 3</v>
      </c>
      <c r="X4072" s="66">
        <f>A4072+SUMIFS(Presensi!F:F,Presensi!E:E,'Entry Data'!AP4072)</f>
        <v>1</v>
      </c>
      <c r="Y4072" s="66">
        <f>IFERROR(INDEX('Retasi Pricing'!F:F,MATCH('Entry Data'!AM4072,'Retasi Pricing'!E:E,0))*X4072,"")</f>
        <v>38000</v>
      </c>
      <c r="Z4072" s="62" t="s">
        <v>26</v>
      </c>
      <c r="AA4072" s="62" t="s">
        <v>27</v>
      </c>
      <c r="AB4072" s="32"/>
      <c r="AC4072" s="32" t="s">
        <v>314</v>
      </c>
      <c r="AD4072" s="32" t="str">
        <f t="shared" si="1140"/>
        <v/>
      </c>
      <c r="AF4072" s="5" t="str">
        <f t="shared" si="1141"/>
        <v>yohanis ghawa44208</v>
      </c>
      <c r="AG4072" s="5" t="str">
        <f t="shared" si="1142"/>
        <v>BMJ 04744208SELATANNIGHT</v>
      </c>
      <c r="AH4072" s="5" t="str">
        <f t="shared" si="1143"/>
        <v>yohanis ghawa44208SELATANNIGHT</v>
      </c>
      <c r="AI4072" s="5" t="str">
        <f t="shared" si="1144"/>
        <v>BMJ 04744208NIGHT</v>
      </c>
      <c r="AJ4072" s="5" t="str">
        <f t="shared" si="1145"/>
        <v>yohanis ghawa44208NIGHT</v>
      </c>
      <c r="AK4072" s="5" t="str">
        <f t="shared" si="1146"/>
        <v>yohanis ghawaBMJ II</v>
      </c>
      <c r="AL4072" s="5" t="str">
        <f t="shared" si="1148"/>
        <v>3SELATAN</v>
      </c>
      <c r="AM4072" s="5" t="str">
        <f t="shared" si="1149"/>
        <v>1 &gt; 3SELATAN12 RODA</v>
      </c>
      <c r="AN4072" s="5" t="str">
        <f t="shared" si="1150"/>
        <v>yohanis ghawaBMJ II1 &gt; 3SELATAN12 RODA</v>
      </c>
      <c r="AO4072" s="5" t="str">
        <f t="shared" si="1151"/>
        <v>yohanis ghawa1 &gt; 3SELATAN12 RODA</v>
      </c>
      <c r="AP4072" s="5" t="str">
        <f t="shared" si="1152"/>
        <v>44208NIGHT</v>
      </c>
    </row>
    <row r="4073" spans="1:42" x14ac:dyDescent="0.3">
      <c r="A4073" s="33">
        <v>1</v>
      </c>
      <c r="B4073" s="33"/>
      <c r="C4073" s="70">
        <v>44208</v>
      </c>
      <c r="D4073" s="71" t="s">
        <v>87</v>
      </c>
      <c r="E4073" s="70">
        <v>44209</v>
      </c>
      <c r="F4073" s="71">
        <v>5171371</v>
      </c>
      <c r="G4073" s="33" t="s">
        <v>38</v>
      </c>
      <c r="H4073" s="33" t="s">
        <v>127</v>
      </c>
      <c r="I4073" s="33" t="s">
        <v>174</v>
      </c>
      <c r="J4073" s="33" t="s">
        <v>115</v>
      </c>
      <c r="K4073" s="63" t="s">
        <v>41</v>
      </c>
      <c r="L4073" s="32" t="str">
        <f t="shared" si="1135"/>
        <v>AXOR4843</v>
      </c>
      <c r="M4073" s="32" t="str">
        <f t="shared" si="1136"/>
        <v>BMJ II</v>
      </c>
      <c r="N4073" s="32" t="str">
        <f t="shared" si="1137"/>
        <v>12 RODA</v>
      </c>
      <c r="O4073" s="146">
        <v>0.25513888888888886</v>
      </c>
      <c r="P4073" s="65">
        <v>0.25513888888888886</v>
      </c>
      <c r="Q4073" s="65"/>
      <c r="R4073" s="66">
        <v>4</v>
      </c>
      <c r="S4073" s="66">
        <v>54520</v>
      </c>
      <c r="T4073" s="66">
        <v>20100</v>
      </c>
      <c r="U4073" s="67">
        <f t="shared" si="1147"/>
        <v>34.42</v>
      </c>
      <c r="V4073" s="66">
        <f t="shared" si="1138"/>
        <v>1033976.8</v>
      </c>
      <c r="W4073" s="66" t="str">
        <f t="shared" si="1139"/>
        <v>&gt; 4</v>
      </c>
      <c r="X4073" s="66">
        <f>A4073+SUMIFS(Presensi!F:F,Presensi!E:E,'Entry Data'!AP4073)</f>
        <v>1</v>
      </c>
      <c r="Y4073" s="66">
        <f>IFERROR(INDEX('Retasi Pricing'!F:F,MATCH('Entry Data'!AM4073,'Retasi Pricing'!E:E,0))*X4073,"")</f>
        <v>45000</v>
      </c>
      <c r="Z4073" s="62" t="s">
        <v>26</v>
      </c>
      <c r="AA4073" s="62" t="s">
        <v>27</v>
      </c>
      <c r="AB4073" s="32"/>
      <c r="AC4073" s="32" t="s">
        <v>314</v>
      </c>
      <c r="AD4073" s="32" t="str">
        <f t="shared" si="1140"/>
        <v/>
      </c>
      <c r="AF4073" s="5" t="str">
        <f t="shared" si="1141"/>
        <v>yohanis ghawa44208</v>
      </c>
      <c r="AG4073" s="5" t="str">
        <f t="shared" si="1142"/>
        <v>BMJ 04744208SELATANNIGHT</v>
      </c>
      <c r="AH4073" s="5" t="str">
        <f t="shared" si="1143"/>
        <v>yohanis ghawa44208SELATANNIGHT</v>
      </c>
      <c r="AI4073" s="5" t="str">
        <f t="shared" si="1144"/>
        <v>BMJ 04744208NIGHT</v>
      </c>
      <c r="AJ4073" s="5" t="str">
        <f t="shared" si="1145"/>
        <v>yohanis ghawa44208NIGHT</v>
      </c>
      <c r="AK4073" s="5" t="str">
        <f t="shared" si="1146"/>
        <v>yohanis ghawaBMJ II</v>
      </c>
      <c r="AL4073" s="5" t="str">
        <f t="shared" si="1148"/>
        <v>4SELATAN</v>
      </c>
      <c r="AM4073" s="5" t="str">
        <f t="shared" si="1149"/>
        <v>&gt; 4SELATAN12 RODA</v>
      </c>
      <c r="AN4073" s="5" t="str">
        <f t="shared" si="1150"/>
        <v>yohanis ghawaBMJ II&gt; 4SELATAN12 RODA</v>
      </c>
      <c r="AO4073" s="5" t="str">
        <f t="shared" si="1151"/>
        <v>yohanis ghawa&gt; 4SELATAN12 RODA</v>
      </c>
      <c r="AP4073" s="5" t="str">
        <f t="shared" si="1152"/>
        <v>44208NIGHT</v>
      </c>
    </row>
    <row r="4074" spans="1:42" x14ac:dyDescent="0.3">
      <c r="A4074" s="33">
        <v>1</v>
      </c>
      <c r="B4074" s="33"/>
      <c r="C4074" s="70">
        <v>44208</v>
      </c>
      <c r="D4074" s="71" t="s">
        <v>87</v>
      </c>
      <c r="E4074" s="70">
        <v>44208</v>
      </c>
      <c r="F4074" s="71">
        <v>5170995</v>
      </c>
      <c r="G4074" s="33" t="s">
        <v>38</v>
      </c>
      <c r="H4074" s="33" t="s">
        <v>102</v>
      </c>
      <c r="I4074" s="33" t="s">
        <v>173</v>
      </c>
      <c r="J4074" s="33" t="s">
        <v>110</v>
      </c>
      <c r="K4074" s="63" t="s">
        <v>41</v>
      </c>
      <c r="L4074" s="32" t="str">
        <f t="shared" si="1135"/>
        <v>AXOR4843</v>
      </c>
      <c r="M4074" s="32" t="str">
        <f t="shared" si="1136"/>
        <v>BMJ II</v>
      </c>
      <c r="N4074" s="32" t="str">
        <f t="shared" si="1137"/>
        <v>12 RODA</v>
      </c>
      <c r="O4074" s="146">
        <v>0.8583101851851852</v>
      </c>
      <c r="P4074" s="65">
        <v>0.86182870370370368</v>
      </c>
      <c r="Q4074" s="65"/>
      <c r="R4074" s="66">
        <v>1</v>
      </c>
      <c r="S4074" s="66">
        <v>53160</v>
      </c>
      <c r="T4074" s="66">
        <v>20100</v>
      </c>
      <c r="U4074" s="67">
        <f t="shared" si="1147"/>
        <v>33.06</v>
      </c>
      <c r="V4074" s="66">
        <f t="shared" si="1138"/>
        <v>993122.4</v>
      </c>
      <c r="W4074" s="66" t="str">
        <f t="shared" si="1139"/>
        <v>1 &gt; 3</v>
      </c>
      <c r="X4074" s="66">
        <f>A4074+SUMIFS(Presensi!F:F,Presensi!E:E,'Entry Data'!AP4074)</f>
        <v>1</v>
      </c>
      <c r="Y4074" s="66">
        <f>IFERROR(INDEX('Retasi Pricing'!F:F,MATCH('Entry Data'!AM4074,'Retasi Pricing'!E:E,0))*X4074,"")</f>
        <v>38000</v>
      </c>
      <c r="Z4074" s="62" t="s">
        <v>26</v>
      </c>
      <c r="AA4074" s="62" t="s">
        <v>27</v>
      </c>
      <c r="AB4074" s="32"/>
      <c r="AC4074" s="32" t="s">
        <v>314</v>
      </c>
      <c r="AD4074" s="32" t="str">
        <f t="shared" si="1140"/>
        <v/>
      </c>
      <c r="AF4074" s="5" t="str">
        <f t="shared" si="1141"/>
        <v>yohanis ghawa44208</v>
      </c>
      <c r="AG4074" s="5" t="str">
        <f t="shared" si="1142"/>
        <v>BMJ 04744208SELATANNIGHT</v>
      </c>
      <c r="AH4074" s="5" t="str">
        <f t="shared" si="1143"/>
        <v>yohanis ghawa44208SELATANNIGHT</v>
      </c>
      <c r="AI4074" s="5" t="str">
        <f t="shared" si="1144"/>
        <v>BMJ 04744208NIGHT</v>
      </c>
      <c r="AJ4074" s="5" t="str">
        <f t="shared" si="1145"/>
        <v>yohanis ghawa44208NIGHT</v>
      </c>
      <c r="AK4074" s="5" t="str">
        <f t="shared" si="1146"/>
        <v>yohanis ghawaBMJ II</v>
      </c>
      <c r="AL4074" s="5" t="str">
        <f t="shared" si="1148"/>
        <v>1SELATAN</v>
      </c>
      <c r="AM4074" s="5" t="str">
        <f t="shared" si="1149"/>
        <v>1 &gt; 3SELATAN12 RODA</v>
      </c>
      <c r="AN4074" s="5" t="str">
        <f t="shared" si="1150"/>
        <v>yohanis ghawaBMJ II1 &gt; 3SELATAN12 RODA</v>
      </c>
      <c r="AO4074" s="5" t="str">
        <f t="shared" si="1151"/>
        <v>yohanis ghawa1 &gt; 3SELATAN12 RODA</v>
      </c>
      <c r="AP4074" s="5" t="str">
        <f t="shared" si="1152"/>
        <v>44208NIGHT</v>
      </c>
    </row>
    <row r="4075" spans="1:42" x14ac:dyDescent="0.3">
      <c r="A4075" s="33">
        <v>1</v>
      </c>
      <c r="B4075" s="33"/>
      <c r="C4075" s="70">
        <v>44208</v>
      </c>
      <c r="D4075" s="71" t="s">
        <v>87</v>
      </c>
      <c r="E4075" s="70">
        <v>44208</v>
      </c>
      <c r="F4075" s="71">
        <v>5171093</v>
      </c>
      <c r="G4075" s="33" t="s">
        <v>38</v>
      </c>
      <c r="H4075" s="33" t="s">
        <v>109</v>
      </c>
      <c r="I4075" s="33" t="s">
        <v>290</v>
      </c>
      <c r="J4075" s="33" t="s">
        <v>40</v>
      </c>
      <c r="K4075" s="63" t="s">
        <v>41</v>
      </c>
      <c r="L4075" s="32" t="str">
        <f t="shared" si="1135"/>
        <v>AXOR4843</v>
      </c>
      <c r="M4075" s="32" t="str">
        <f t="shared" si="1136"/>
        <v>BMJ II</v>
      </c>
      <c r="N4075" s="32" t="str">
        <f t="shared" si="1137"/>
        <v>12 RODA</v>
      </c>
      <c r="O4075" s="146">
        <v>0.94048611111111102</v>
      </c>
      <c r="P4075" s="65">
        <v>0.94048611111111102</v>
      </c>
      <c r="Q4075" s="65"/>
      <c r="R4075" s="66">
        <v>2</v>
      </c>
      <c r="S4075" s="66">
        <v>54560</v>
      </c>
      <c r="T4075" s="66">
        <v>20100</v>
      </c>
      <c r="U4075" s="67">
        <f t="shared" si="1147"/>
        <v>34.46</v>
      </c>
      <c r="V4075" s="66">
        <f t="shared" si="1138"/>
        <v>1035178.3999999999</v>
      </c>
      <c r="W4075" s="66" t="str">
        <f t="shared" si="1139"/>
        <v>1 &gt; 3</v>
      </c>
      <c r="X4075" s="66">
        <f>A4075+SUMIFS(Presensi!F:F,Presensi!E:E,'Entry Data'!AP4075)</f>
        <v>1</v>
      </c>
      <c r="Y4075" s="66">
        <f>IFERROR(INDEX('Retasi Pricing'!F:F,MATCH('Entry Data'!AM4075,'Retasi Pricing'!E:E,0))*X4075,"")</f>
        <v>38000</v>
      </c>
      <c r="Z4075" s="62" t="s">
        <v>26</v>
      </c>
      <c r="AA4075" s="62" t="s">
        <v>27</v>
      </c>
      <c r="AB4075" s="32"/>
      <c r="AC4075" s="32" t="s">
        <v>314</v>
      </c>
      <c r="AD4075" s="32" t="str">
        <f t="shared" si="1140"/>
        <v/>
      </c>
      <c r="AF4075" s="5" t="str">
        <f t="shared" si="1141"/>
        <v>yohanis ghawa44208</v>
      </c>
      <c r="AG4075" s="5" t="str">
        <f t="shared" si="1142"/>
        <v>BMJ 04744208SELATANNIGHT</v>
      </c>
      <c r="AH4075" s="5" t="str">
        <f t="shared" si="1143"/>
        <v>yohanis ghawa44208SELATANNIGHT</v>
      </c>
      <c r="AI4075" s="5" t="str">
        <f t="shared" si="1144"/>
        <v>BMJ 04744208NIGHT</v>
      </c>
      <c r="AJ4075" s="5" t="str">
        <f t="shared" si="1145"/>
        <v>yohanis ghawa44208NIGHT</v>
      </c>
      <c r="AK4075" s="5" t="str">
        <f t="shared" si="1146"/>
        <v>yohanis ghawaBMJ II</v>
      </c>
      <c r="AL4075" s="5" t="str">
        <f t="shared" si="1148"/>
        <v>2SELATAN</v>
      </c>
      <c r="AM4075" s="5" t="str">
        <f t="shared" si="1149"/>
        <v>1 &gt; 3SELATAN12 RODA</v>
      </c>
      <c r="AN4075" s="5" t="str">
        <f t="shared" si="1150"/>
        <v>yohanis ghawaBMJ II1 &gt; 3SELATAN12 RODA</v>
      </c>
      <c r="AO4075" s="5" t="str">
        <f t="shared" si="1151"/>
        <v>yohanis ghawa1 &gt; 3SELATAN12 RODA</v>
      </c>
      <c r="AP4075" s="5" t="str">
        <f t="shared" si="1152"/>
        <v>44208NIGHT</v>
      </c>
    </row>
    <row r="4076" spans="1:42" x14ac:dyDescent="0.3">
      <c r="A4076" s="33">
        <v>1</v>
      </c>
      <c r="B4076" s="33"/>
      <c r="C4076" s="70">
        <v>44208</v>
      </c>
      <c r="D4076" s="71" t="s">
        <v>87</v>
      </c>
      <c r="E4076" s="70">
        <v>44209</v>
      </c>
      <c r="F4076" s="71">
        <v>5171185</v>
      </c>
      <c r="G4076" s="33" t="s">
        <v>38</v>
      </c>
      <c r="H4076" s="33" t="s">
        <v>127</v>
      </c>
      <c r="I4076" s="33" t="s">
        <v>174</v>
      </c>
      <c r="J4076" s="33" t="s">
        <v>40</v>
      </c>
      <c r="K4076" s="63" t="s">
        <v>57</v>
      </c>
      <c r="L4076" s="32" t="str">
        <f t="shared" ref="L4076:L4139" si="1153">IFERROR(VLOOKUP(K4076,db_unit,2,FALSE),"")</f>
        <v>AXOR4843</v>
      </c>
      <c r="M4076" s="32" t="str">
        <f t="shared" ref="M4076:M4139" si="1154">IFERROR(VLOOKUP(K4076,db_unit,3,FALSE),"")</f>
        <v>BMJ II</v>
      </c>
      <c r="N4076" s="32" t="str">
        <f t="shared" ref="N4076:N4139" si="1155">IFERROR(VLOOKUP(K4076,db_unit,4,FALSE),"")</f>
        <v>12 RODA</v>
      </c>
      <c r="O4076" s="146">
        <v>2.3009259259259257E-2</v>
      </c>
      <c r="P4076" s="65">
        <v>2.3009259259259257E-2</v>
      </c>
      <c r="Q4076" s="65"/>
      <c r="R4076" s="66">
        <v>3</v>
      </c>
      <c r="S4076" s="66">
        <v>53340</v>
      </c>
      <c r="T4076" s="66">
        <v>20060</v>
      </c>
      <c r="U4076" s="67">
        <f t="shared" si="1147"/>
        <v>33.28</v>
      </c>
      <c r="V4076" s="66">
        <f t="shared" si="1138"/>
        <v>999731.20000000007</v>
      </c>
      <c r="W4076" s="66" t="str">
        <f t="shared" si="1139"/>
        <v>1 &gt; 3</v>
      </c>
      <c r="X4076" s="66">
        <f>A4076+SUMIFS(Presensi!F:F,Presensi!E:E,'Entry Data'!AP4076)</f>
        <v>1</v>
      </c>
      <c r="Y4076" s="66">
        <f>IFERROR(INDEX('Retasi Pricing'!F:F,MATCH('Entry Data'!AM4076,'Retasi Pricing'!E:E,0))*X4076,"")</f>
        <v>38000</v>
      </c>
      <c r="Z4076" s="62" t="s">
        <v>26</v>
      </c>
      <c r="AA4076" s="62" t="s">
        <v>27</v>
      </c>
      <c r="AB4076" s="32"/>
      <c r="AC4076" s="32" t="s">
        <v>205</v>
      </c>
      <c r="AD4076" s="32" t="str">
        <f t="shared" si="1140"/>
        <v/>
      </c>
      <c r="AF4076" s="5" t="str">
        <f t="shared" si="1141"/>
        <v>m.mulyo44208</v>
      </c>
      <c r="AG4076" s="5" t="str">
        <f t="shared" si="1142"/>
        <v>BMJ 05044208SELATANNIGHT</v>
      </c>
      <c r="AH4076" s="5" t="str">
        <f t="shared" si="1143"/>
        <v>m.mulyo44208SELATANNIGHT</v>
      </c>
      <c r="AI4076" s="5" t="str">
        <f t="shared" si="1144"/>
        <v>BMJ 05044208NIGHT</v>
      </c>
      <c r="AJ4076" s="5" t="str">
        <f t="shared" si="1145"/>
        <v>m.mulyo44208NIGHT</v>
      </c>
      <c r="AK4076" s="5" t="str">
        <f t="shared" si="1146"/>
        <v>m.mulyoBMJ II</v>
      </c>
      <c r="AL4076" s="5" t="str">
        <f t="shared" si="1148"/>
        <v>3SELATAN</v>
      </c>
      <c r="AM4076" s="5" t="str">
        <f t="shared" si="1149"/>
        <v>1 &gt; 3SELATAN12 RODA</v>
      </c>
      <c r="AN4076" s="5" t="str">
        <f t="shared" si="1150"/>
        <v>m.mulyoBMJ II1 &gt; 3SELATAN12 RODA</v>
      </c>
      <c r="AO4076" s="5" t="str">
        <f t="shared" si="1151"/>
        <v>m.mulyo1 &gt; 3SELATAN12 RODA</v>
      </c>
      <c r="AP4076" s="5" t="str">
        <f t="shared" si="1152"/>
        <v>44208NIGHT</v>
      </c>
    </row>
    <row r="4077" spans="1:42" x14ac:dyDescent="0.3">
      <c r="A4077" s="33">
        <v>1</v>
      </c>
      <c r="B4077" s="33"/>
      <c r="C4077" s="70">
        <v>44208</v>
      </c>
      <c r="D4077" s="71" t="s">
        <v>87</v>
      </c>
      <c r="E4077" s="70">
        <v>44209</v>
      </c>
      <c r="F4077" s="71">
        <v>5171265</v>
      </c>
      <c r="G4077" s="33" t="s">
        <v>38</v>
      </c>
      <c r="H4077" s="33" t="s">
        <v>127</v>
      </c>
      <c r="I4077" s="33" t="s">
        <v>174</v>
      </c>
      <c r="J4077" s="33" t="s">
        <v>115</v>
      </c>
      <c r="K4077" s="63" t="s">
        <v>57</v>
      </c>
      <c r="L4077" s="32" t="str">
        <f t="shared" si="1153"/>
        <v>AXOR4843</v>
      </c>
      <c r="M4077" s="32" t="str">
        <f t="shared" si="1154"/>
        <v>BMJ II</v>
      </c>
      <c r="N4077" s="32" t="str">
        <f t="shared" si="1155"/>
        <v>12 RODA</v>
      </c>
      <c r="O4077" s="146">
        <v>0.12964120370370372</v>
      </c>
      <c r="P4077" s="65">
        <v>0.12964120370370372</v>
      </c>
      <c r="Q4077" s="65"/>
      <c r="R4077" s="66">
        <v>4</v>
      </c>
      <c r="S4077" s="66">
        <v>53840</v>
      </c>
      <c r="T4077" s="66">
        <v>20060</v>
      </c>
      <c r="U4077" s="67">
        <f t="shared" si="1147"/>
        <v>33.78</v>
      </c>
      <c r="V4077" s="66">
        <f t="shared" si="1138"/>
        <v>1014751.2000000001</v>
      </c>
      <c r="W4077" s="66" t="str">
        <f t="shared" si="1139"/>
        <v>&gt; 4</v>
      </c>
      <c r="X4077" s="66">
        <f>A4077+SUMIFS(Presensi!F:F,Presensi!E:E,'Entry Data'!AP4077)</f>
        <v>1</v>
      </c>
      <c r="Y4077" s="66">
        <f>IFERROR(INDEX('Retasi Pricing'!F:F,MATCH('Entry Data'!AM4077,'Retasi Pricing'!E:E,0))*X4077,"")</f>
        <v>45000</v>
      </c>
      <c r="Z4077" s="62" t="s">
        <v>26</v>
      </c>
      <c r="AA4077" s="62" t="s">
        <v>27</v>
      </c>
      <c r="AB4077" s="32"/>
      <c r="AC4077" s="32" t="s">
        <v>205</v>
      </c>
      <c r="AD4077" s="32" t="str">
        <f t="shared" si="1140"/>
        <v/>
      </c>
      <c r="AF4077" s="5" t="str">
        <f t="shared" si="1141"/>
        <v>m.mulyo44208</v>
      </c>
      <c r="AG4077" s="5" t="str">
        <f t="shared" si="1142"/>
        <v>BMJ 05044208SELATANNIGHT</v>
      </c>
      <c r="AH4077" s="5" t="str">
        <f t="shared" si="1143"/>
        <v>m.mulyo44208SELATANNIGHT</v>
      </c>
      <c r="AI4077" s="5" t="str">
        <f t="shared" si="1144"/>
        <v>BMJ 05044208NIGHT</v>
      </c>
      <c r="AJ4077" s="5" t="str">
        <f t="shared" si="1145"/>
        <v>m.mulyo44208NIGHT</v>
      </c>
      <c r="AK4077" s="5" t="str">
        <f t="shared" si="1146"/>
        <v>m.mulyoBMJ II</v>
      </c>
      <c r="AL4077" s="5" t="str">
        <f t="shared" si="1148"/>
        <v>4SELATAN</v>
      </c>
      <c r="AM4077" s="5" t="str">
        <f t="shared" si="1149"/>
        <v>&gt; 4SELATAN12 RODA</v>
      </c>
      <c r="AN4077" s="5" t="str">
        <f t="shared" si="1150"/>
        <v>m.mulyoBMJ II&gt; 4SELATAN12 RODA</v>
      </c>
      <c r="AO4077" s="5" t="str">
        <f t="shared" si="1151"/>
        <v>m.mulyo&gt; 4SELATAN12 RODA</v>
      </c>
      <c r="AP4077" s="5" t="str">
        <f t="shared" si="1152"/>
        <v>44208NIGHT</v>
      </c>
    </row>
    <row r="4078" spans="1:42" x14ac:dyDescent="0.3">
      <c r="A4078" s="33">
        <v>1</v>
      </c>
      <c r="B4078" s="33"/>
      <c r="C4078" s="70">
        <v>44208</v>
      </c>
      <c r="D4078" s="71" t="s">
        <v>87</v>
      </c>
      <c r="E4078" s="70">
        <v>44209</v>
      </c>
      <c r="F4078" s="71">
        <v>5171352</v>
      </c>
      <c r="G4078" s="33" t="s">
        <v>38</v>
      </c>
      <c r="H4078" s="33" t="s">
        <v>127</v>
      </c>
      <c r="I4078" s="33" t="s">
        <v>174</v>
      </c>
      <c r="J4078" s="33" t="s">
        <v>110</v>
      </c>
      <c r="K4078" s="63" t="s">
        <v>57</v>
      </c>
      <c r="L4078" s="32" t="str">
        <f t="shared" si="1153"/>
        <v>AXOR4843</v>
      </c>
      <c r="M4078" s="32" t="str">
        <f t="shared" si="1154"/>
        <v>BMJ II</v>
      </c>
      <c r="N4078" s="32" t="str">
        <f t="shared" si="1155"/>
        <v>12 RODA</v>
      </c>
      <c r="O4078" s="146">
        <v>0.22814814814814813</v>
      </c>
      <c r="P4078" s="65">
        <v>0.22814814814814813</v>
      </c>
      <c r="Q4078" s="65"/>
      <c r="R4078" s="66">
        <v>5</v>
      </c>
      <c r="S4078" s="66">
        <v>54720</v>
      </c>
      <c r="T4078" s="66">
        <v>20060</v>
      </c>
      <c r="U4078" s="67">
        <f t="shared" si="1147"/>
        <v>34.659999999999997</v>
      </c>
      <c r="V4078" s="66">
        <f t="shared" si="1138"/>
        <v>1041186.3999999999</v>
      </c>
      <c r="W4078" s="66" t="str">
        <f t="shared" si="1139"/>
        <v>&gt; 5</v>
      </c>
      <c r="X4078" s="66">
        <f>A4078+SUMIFS(Presensi!F:F,Presensi!E:E,'Entry Data'!AP4078)</f>
        <v>1</v>
      </c>
      <c r="Y4078" s="66">
        <f>IFERROR(INDEX('Retasi Pricing'!F:F,MATCH('Entry Data'!AM4078,'Retasi Pricing'!E:E,0))*X4078,"")</f>
        <v>48500</v>
      </c>
      <c r="Z4078" s="62" t="s">
        <v>26</v>
      </c>
      <c r="AA4078" s="62" t="s">
        <v>27</v>
      </c>
      <c r="AB4078" s="32"/>
      <c r="AC4078" s="32" t="s">
        <v>205</v>
      </c>
      <c r="AD4078" s="32" t="str">
        <f t="shared" si="1140"/>
        <v/>
      </c>
      <c r="AF4078" s="5" t="str">
        <f t="shared" si="1141"/>
        <v>m.mulyo44208</v>
      </c>
      <c r="AG4078" s="5" t="str">
        <f t="shared" si="1142"/>
        <v>BMJ 05044208SELATANNIGHT</v>
      </c>
      <c r="AH4078" s="5" t="str">
        <f t="shared" si="1143"/>
        <v>m.mulyo44208SELATANNIGHT</v>
      </c>
      <c r="AI4078" s="5" t="str">
        <f t="shared" si="1144"/>
        <v>BMJ 05044208NIGHT</v>
      </c>
      <c r="AJ4078" s="5" t="str">
        <f t="shared" si="1145"/>
        <v>m.mulyo44208NIGHT</v>
      </c>
      <c r="AK4078" s="5" t="str">
        <f t="shared" si="1146"/>
        <v>m.mulyoBMJ II</v>
      </c>
      <c r="AL4078" s="5" t="str">
        <f t="shared" si="1148"/>
        <v>5SELATAN</v>
      </c>
      <c r="AM4078" s="5" t="str">
        <f t="shared" si="1149"/>
        <v>&gt; 5SELATAN12 RODA</v>
      </c>
      <c r="AN4078" s="5" t="str">
        <f t="shared" si="1150"/>
        <v>m.mulyoBMJ II&gt; 5SELATAN12 RODA</v>
      </c>
      <c r="AO4078" s="5" t="str">
        <f t="shared" si="1151"/>
        <v>m.mulyo&gt; 5SELATAN12 RODA</v>
      </c>
      <c r="AP4078" s="5" t="str">
        <f t="shared" si="1152"/>
        <v>44208NIGHT</v>
      </c>
    </row>
    <row r="4079" spans="1:42" x14ac:dyDescent="0.3">
      <c r="A4079" s="33">
        <v>1</v>
      </c>
      <c r="B4079" s="33"/>
      <c r="C4079" s="70">
        <v>44208</v>
      </c>
      <c r="D4079" s="71" t="s">
        <v>87</v>
      </c>
      <c r="E4079" s="70">
        <v>44208</v>
      </c>
      <c r="F4079" s="71">
        <v>5170991</v>
      </c>
      <c r="G4079" s="33" t="s">
        <v>38</v>
      </c>
      <c r="H4079" s="33" t="s">
        <v>109</v>
      </c>
      <c r="I4079" s="33" t="s">
        <v>290</v>
      </c>
      <c r="J4079" s="33" t="s">
        <v>40</v>
      </c>
      <c r="K4079" s="63" t="s">
        <v>57</v>
      </c>
      <c r="L4079" s="32" t="str">
        <f t="shared" si="1153"/>
        <v>AXOR4843</v>
      </c>
      <c r="M4079" s="32" t="str">
        <f t="shared" si="1154"/>
        <v>BMJ II</v>
      </c>
      <c r="N4079" s="32" t="str">
        <f t="shared" si="1155"/>
        <v>12 RODA</v>
      </c>
      <c r="O4079" s="146">
        <v>0.8558796296296296</v>
      </c>
      <c r="P4079" s="65">
        <v>0.8611805555555555</v>
      </c>
      <c r="Q4079" s="65"/>
      <c r="R4079" s="66">
        <v>1</v>
      </c>
      <c r="S4079" s="66">
        <v>54080</v>
      </c>
      <c r="T4079" s="66">
        <v>20060</v>
      </c>
      <c r="U4079" s="67">
        <f t="shared" si="1147"/>
        <v>34.020000000000003</v>
      </c>
      <c r="V4079" s="66">
        <f t="shared" si="1138"/>
        <v>1021960.8000000002</v>
      </c>
      <c r="W4079" s="66" t="str">
        <f t="shared" si="1139"/>
        <v>1 &gt; 3</v>
      </c>
      <c r="X4079" s="66">
        <f>A4079+SUMIFS(Presensi!F:F,Presensi!E:E,'Entry Data'!AP4079)</f>
        <v>1</v>
      </c>
      <c r="Y4079" s="66">
        <f>IFERROR(INDEX('Retasi Pricing'!F:F,MATCH('Entry Data'!AM4079,'Retasi Pricing'!E:E,0))*X4079,"")</f>
        <v>38000</v>
      </c>
      <c r="Z4079" s="62" t="s">
        <v>26</v>
      </c>
      <c r="AA4079" s="62" t="s">
        <v>27</v>
      </c>
      <c r="AB4079" s="32"/>
      <c r="AC4079" s="32" t="s">
        <v>205</v>
      </c>
      <c r="AD4079" s="32" t="str">
        <f t="shared" si="1140"/>
        <v/>
      </c>
      <c r="AF4079" s="5" t="str">
        <f t="shared" si="1141"/>
        <v>m.mulyo44208</v>
      </c>
      <c r="AG4079" s="5" t="str">
        <f t="shared" si="1142"/>
        <v>BMJ 05044208SELATANNIGHT</v>
      </c>
      <c r="AH4079" s="5" t="str">
        <f t="shared" si="1143"/>
        <v>m.mulyo44208SELATANNIGHT</v>
      </c>
      <c r="AI4079" s="5" t="str">
        <f t="shared" si="1144"/>
        <v>BMJ 05044208NIGHT</v>
      </c>
      <c r="AJ4079" s="5" t="str">
        <f t="shared" si="1145"/>
        <v>m.mulyo44208NIGHT</v>
      </c>
      <c r="AK4079" s="5" t="str">
        <f t="shared" si="1146"/>
        <v>m.mulyoBMJ II</v>
      </c>
      <c r="AL4079" s="5" t="str">
        <f t="shared" si="1148"/>
        <v>1SELATAN</v>
      </c>
      <c r="AM4079" s="5" t="str">
        <f t="shared" si="1149"/>
        <v>1 &gt; 3SELATAN12 RODA</v>
      </c>
      <c r="AN4079" s="5" t="str">
        <f t="shared" si="1150"/>
        <v>m.mulyoBMJ II1 &gt; 3SELATAN12 RODA</v>
      </c>
      <c r="AO4079" s="5" t="str">
        <f t="shared" si="1151"/>
        <v>m.mulyo1 &gt; 3SELATAN12 RODA</v>
      </c>
      <c r="AP4079" s="5" t="str">
        <f t="shared" si="1152"/>
        <v>44208NIGHT</v>
      </c>
    </row>
    <row r="4080" spans="1:42" x14ac:dyDescent="0.3">
      <c r="A4080" s="33">
        <v>1</v>
      </c>
      <c r="B4080" s="33"/>
      <c r="C4080" s="70">
        <v>44208</v>
      </c>
      <c r="D4080" s="71" t="s">
        <v>87</v>
      </c>
      <c r="E4080" s="70">
        <v>44208</v>
      </c>
      <c r="F4080" s="71">
        <v>5171097</v>
      </c>
      <c r="G4080" s="33" t="s">
        <v>38</v>
      </c>
      <c r="H4080" s="33" t="s">
        <v>127</v>
      </c>
      <c r="I4080" s="33" t="s">
        <v>174</v>
      </c>
      <c r="J4080" s="33" t="s">
        <v>115</v>
      </c>
      <c r="K4080" s="63" t="s">
        <v>57</v>
      </c>
      <c r="L4080" s="32" t="str">
        <f t="shared" si="1153"/>
        <v>AXOR4843</v>
      </c>
      <c r="M4080" s="32" t="str">
        <f t="shared" si="1154"/>
        <v>BMJ II</v>
      </c>
      <c r="N4080" s="32" t="str">
        <f t="shared" si="1155"/>
        <v>12 RODA</v>
      </c>
      <c r="O4080" s="146">
        <v>0.94378472222222232</v>
      </c>
      <c r="P4080" s="65">
        <v>0.94378472222222232</v>
      </c>
      <c r="Q4080" s="65"/>
      <c r="R4080" s="66">
        <v>2</v>
      </c>
      <c r="S4080" s="66">
        <v>54100</v>
      </c>
      <c r="T4080" s="66">
        <v>20060</v>
      </c>
      <c r="U4080" s="67">
        <f t="shared" si="1147"/>
        <v>34.04</v>
      </c>
      <c r="V4080" s="66">
        <f t="shared" si="1138"/>
        <v>1022561.6000000001</v>
      </c>
      <c r="W4080" s="66" t="str">
        <f t="shared" si="1139"/>
        <v>1 &gt; 3</v>
      </c>
      <c r="X4080" s="66">
        <f>A4080+SUMIFS(Presensi!F:F,Presensi!E:E,'Entry Data'!AP4080)</f>
        <v>1</v>
      </c>
      <c r="Y4080" s="66">
        <f>IFERROR(INDEX('Retasi Pricing'!F:F,MATCH('Entry Data'!AM4080,'Retasi Pricing'!E:E,0))*X4080,"")</f>
        <v>38000</v>
      </c>
      <c r="Z4080" s="62" t="s">
        <v>26</v>
      </c>
      <c r="AA4080" s="62" t="s">
        <v>27</v>
      </c>
      <c r="AB4080" s="32"/>
      <c r="AC4080" s="32" t="s">
        <v>205</v>
      </c>
      <c r="AD4080" s="32" t="str">
        <f t="shared" si="1140"/>
        <v/>
      </c>
      <c r="AF4080" s="5" t="str">
        <f t="shared" si="1141"/>
        <v>m.mulyo44208</v>
      </c>
      <c r="AG4080" s="5" t="str">
        <f t="shared" si="1142"/>
        <v>BMJ 05044208SELATANNIGHT</v>
      </c>
      <c r="AH4080" s="5" t="str">
        <f t="shared" si="1143"/>
        <v>m.mulyo44208SELATANNIGHT</v>
      </c>
      <c r="AI4080" s="5" t="str">
        <f t="shared" si="1144"/>
        <v>BMJ 05044208NIGHT</v>
      </c>
      <c r="AJ4080" s="5" t="str">
        <f t="shared" si="1145"/>
        <v>m.mulyo44208NIGHT</v>
      </c>
      <c r="AK4080" s="5" t="str">
        <f t="shared" si="1146"/>
        <v>m.mulyoBMJ II</v>
      </c>
      <c r="AL4080" s="5" t="str">
        <f t="shared" si="1148"/>
        <v>2SELATAN</v>
      </c>
      <c r="AM4080" s="5" t="str">
        <f t="shared" si="1149"/>
        <v>1 &gt; 3SELATAN12 RODA</v>
      </c>
      <c r="AN4080" s="5" t="str">
        <f t="shared" si="1150"/>
        <v>m.mulyoBMJ II1 &gt; 3SELATAN12 RODA</v>
      </c>
      <c r="AO4080" s="5" t="str">
        <f t="shared" si="1151"/>
        <v>m.mulyo1 &gt; 3SELATAN12 RODA</v>
      </c>
      <c r="AP4080" s="5" t="str">
        <f t="shared" si="1152"/>
        <v>44208NIGHT</v>
      </c>
    </row>
    <row r="4081" spans="1:42" x14ac:dyDescent="0.3">
      <c r="A4081" s="33">
        <v>1</v>
      </c>
      <c r="B4081" s="33"/>
      <c r="C4081" s="70">
        <v>44208</v>
      </c>
      <c r="D4081" s="71" t="s">
        <v>87</v>
      </c>
      <c r="E4081" s="70">
        <v>44208</v>
      </c>
      <c r="F4081" s="71">
        <v>5170980</v>
      </c>
      <c r="G4081" s="33" t="s">
        <v>20</v>
      </c>
      <c r="H4081" s="33" t="s">
        <v>21</v>
      </c>
      <c r="I4081" s="33" t="s">
        <v>45</v>
      </c>
      <c r="J4081" s="33" t="s">
        <v>46</v>
      </c>
      <c r="K4081" s="63" t="s">
        <v>62</v>
      </c>
      <c r="L4081" s="32" t="str">
        <f t="shared" si="1153"/>
        <v>FM260JD</v>
      </c>
      <c r="M4081" s="32" t="str">
        <f t="shared" si="1154"/>
        <v>BMJ III</v>
      </c>
      <c r="N4081" s="32" t="str">
        <f t="shared" si="1155"/>
        <v>10 RODA</v>
      </c>
      <c r="O4081" s="146">
        <v>0.84086805555555555</v>
      </c>
      <c r="P4081" s="65">
        <v>0.84751157407407407</v>
      </c>
      <c r="Q4081" s="65"/>
      <c r="R4081" s="66">
        <v>1</v>
      </c>
      <c r="S4081" s="66">
        <v>39380</v>
      </c>
      <c r="T4081" s="66">
        <v>14700</v>
      </c>
      <c r="U4081" s="67">
        <f t="shared" si="1147"/>
        <v>24.68</v>
      </c>
      <c r="V4081" s="66">
        <f t="shared" si="1138"/>
        <v>481111.92</v>
      </c>
      <c r="W4081" s="66" t="str">
        <f t="shared" si="1139"/>
        <v>1 &gt; 4</v>
      </c>
      <c r="X4081" s="66">
        <f>A4081+SUMIFS(Presensi!F:F,Presensi!E:E,'Entry Data'!AP4081)</f>
        <v>1</v>
      </c>
      <c r="Y4081" s="66">
        <f>IFERROR(INDEX('Retasi Pricing'!F:F,MATCH('Entry Data'!AM4081,'Retasi Pricing'!E:E,0))*X4081,"")</f>
        <v>25000</v>
      </c>
      <c r="Z4081" s="62" t="s">
        <v>26</v>
      </c>
      <c r="AA4081" s="62" t="s">
        <v>27</v>
      </c>
      <c r="AB4081" s="32"/>
      <c r="AC4081" s="32" t="s">
        <v>206</v>
      </c>
      <c r="AD4081" s="32" t="str">
        <f t="shared" si="1140"/>
        <v/>
      </c>
      <c r="AF4081" s="5" t="str">
        <f t="shared" si="1141"/>
        <v>sulvadlan44208</v>
      </c>
      <c r="AG4081" s="5" t="str">
        <f t="shared" si="1142"/>
        <v>BMJ 05344208UTARANIGHT</v>
      </c>
      <c r="AH4081" s="5" t="str">
        <f t="shared" si="1143"/>
        <v>sulvadlan44208UTARANIGHT</v>
      </c>
      <c r="AI4081" s="5" t="str">
        <f t="shared" si="1144"/>
        <v>BMJ 05344208NIGHT</v>
      </c>
      <c r="AJ4081" s="5" t="str">
        <f t="shared" si="1145"/>
        <v>sulvadlan44208NIGHT</v>
      </c>
      <c r="AK4081" s="5" t="str">
        <f t="shared" si="1146"/>
        <v>sulvadlanBMJ III</v>
      </c>
      <c r="AL4081" s="5" t="str">
        <f t="shared" si="1148"/>
        <v>1UTARA</v>
      </c>
      <c r="AM4081" s="5" t="str">
        <f t="shared" si="1149"/>
        <v>1 &gt; 4UTARA10 RODA</v>
      </c>
      <c r="AN4081" s="5" t="str">
        <f t="shared" si="1150"/>
        <v>sulvadlanBMJ III1 &gt; 4UTARA10 RODA</v>
      </c>
      <c r="AO4081" s="5" t="str">
        <f t="shared" si="1151"/>
        <v>sulvadlan1 &gt; 4UTARA10 RODA</v>
      </c>
      <c r="AP4081" s="5" t="str">
        <f t="shared" si="1152"/>
        <v>44208NIGHT</v>
      </c>
    </row>
    <row r="4082" spans="1:42" x14ac:dyDescent="0.3">
      <c r="A4082" s="33">
        <v>1</v>
      </c>
      <c r="B4082" s="33"/>
      <c r="C4082" s="70">
        <v>44208</v>
      </c>
      <c r="D4082" s="71" t="s">
        <v>87</v>
      </c>
      <c r="E4082" s="70">
        <v>44208</v>
      </c>
      <c r="F4082" s="71">
        <v>5171062</v>
      </c>
      <c r="G4082" s="33" t="s">
        <v>20</v>
      </c>
      <c r="H4082" s="33" t="s">
        <v>21</v>
      </c>
      <c r="I4082" s="33" t="s">
        <v>45</v>
      </c>
      <c r="J4082" s="33" t="s">
        <v>46</v>
      </c>
      <c r="K4082" s="63" t="s">
        <v>62</v>
      </c>
      <c r="L4082" s="32" t="str">
        <f t="shared" si="1153"/>
        <v>FM260JD</v>
      </c>
      <c r="M4082" s="32" t="str">
        <f t="shared" si="1154"/>
        <v>BMJ III</v>
      </c>
      <c r="N4082" s="32" t="str">
        <f t="shared" si="1155"/>
        <v>10 RODA</v>
      </c>
      <c r="O4082" s="146">
        <v>0.90902777777777777</v>
      </c>
      <c r="P4082" s="65">
        <v>0.90902777777777777</v>
      </c>
      <c r="Q4082" s="65"/>
      <c r="R4082" s="66">
        <v>2</v>
      </c>
      <c r="S4082" s="66">
        <v>39920</v>
      </c>
      <c r="T4082" s="66">
        <v>14700</v>
      </c>
      <c r="U4082" s="67">
        <f t="shared" si="1147"/>
        <v>25.22</v>
      </c>
      <c r="V4082" s="66">
        <f t="shared" si="1138"/>
        <v>491638.68</v>
      </c>
      <c r="W4082" s="66" t="str">
        <f t="shared" si="1139"/>
        <v>1 &gt; 4</v>
      </c>
      <c r="X4082" s="66">
        <f>A4082+SUMIFS(Presensi!F:F,Presensi!E:E,'Entry Data'!AP4082)</f>
        <v>1</v>
      </c>
      <c r="Y4082" s="66">
        <f>IFERROR(INDEX('Retasi Pricing'!F:F,MATCH('Entry Data'!AM4082,'Retasi Pricing'!E:E,0))*X4082,"")</f>
        <v>25000</v>
      </c>
      <c r="Z4082" s="62" t="s">
        <v>26</v>
      </c>
      <c r="AA4082" s="62" t="s">
        <v>27</v>
      </c>
      <c r="AB4082" s="32"/>
      <c r="AC4082" s="32" t="s">
        <v>206</v>
      </c>
      <c r="AD4082" s="32" t="str">
        <f t="shared" si="1140"/>
        <v/>
      </c>
      <c r="AF4082" s="5" t="str">
        <f t="shared" si="1141"/>
        <v>sulvadlan44208</v>
      </c>
      <c r="AG4082" s="5" t="str">
        <f t="shared" si="1142"/>
        <v>BMJ 05344208UTARANIGHT</v>
      </c>
      <c r="AH4082" s="5" t="str">
        <f t="shared" si="1143"/>
        <v>sulvadlan44208UTARANIGHT</v>
      </c>
      <c r="AI4082" s="5" t="str">
        <f t="shared" si="1144"/>
        <v>BMJ 05344208NIGHT</v>
      </c>
      <c r="AJ4082" s="5" t="str">
        <f t="shared" si="1145"/>
        <v>sulvadlan44208NIGHT</v>
      </c>
      <c r="AK4082" s="5" t="str">
        <f t="shared" si="1146"/>
        <v>sulvadlanBMJ III</v>
      </c>
      <c r="AL4082" s="5" t="str">
        <f t="shared" si="1148"/>
        <v>2UTARA</v>
      </c>
      <c r="AM4082" s="5" t="str">
        <f t="shared" si="1149"/>
        <v>1 &gt; 4UTARA10 RODA</v>
      </c>
      <c r="AN4082" s="5" t="str">
        <f t="shared" si="1150"/>
        <v>sulvadlanBMJ III1 &gt; 4UTARA10 RODA</v>
      </c>
      <c r="AO4082" s="5" t="str">
        <f t="shared" si="1151"/>
        <v>sulvadlan1 &gt; 4UTARA10 RODA</v>
      </c>
      <c r="AP4082" s="5" t="str">
        <f t="shared" si="1152"/>
        <v>44208NIGHT</v>
      </c>
    </row>
    <row r="4083" spans="1:42" x14ac:dyDescent="0.3">
      <c r="A4083" s="33">
        <v>1</v>
      </c>
      <c r="B4083" s="33"/>
      <c r="C4083" s="70">
        <v>44208</v>
      </c>
      <c r="D4083" s="71" t="s">
        <v>87</v>
      </c>
      <c r="E4083" s="70">
        <v>44208</v>
      </c>
      <c r="F4083" s="71">
        <v>5171131</v>
      </c>
      <c r="G4083" s="33" t="s">
        <v>20</v>
      </c>
      <c r="H4083" s="33" t="s">
        <v>21</v>
      </c>
      <c r="I4083" s="33" t="s">
        <v>123</v>
      </c>
      <c r="J4083" s="33" t="s">
        <v>46</v>
      </c>
      <c r="K4083" s="63" t="s">
        <v>62</v>
      </c>
      <c r="L4083" s="32" t="str">
        <f t="shared" si="1153"/>
        <v>FM260JD</v>
      </c>
      <c r="M4083" s="32" t="str">
        <f t="shared" si="1154"/>
        <v>BMJ III</v>
      </c>
      <c r="N4083" s="32" t="str">
        <f t="shared" si="1155"/>
        <v>10 RODA</v>
      </c>
      <c r="O4083" s="146">
        <v>0.97130787037037036</v>
      </c>
      <c r="P4083" s="65">
        <v>0.97130787037037036</v>
      </c>
      <c r="Q4083" s="65"/>
      <c r="R4083" s="66">
        <v>3</v>
      </c>
      <c r="S4083" s="66">
        <v>38300</v>
      </c>
      <c r="T4083" s="66">
        <v>14700</v>
      </c>
      <c r="U4083" s="67">
        <f t="shared" si="1147"/>
        <v>23.6</v>
      </c>
      <c r="V4083" s="66">
        <f t="shared" si="1138"/>
        <v>460058.4</v>
      </c>
      <c r="W4083" s="66" t="str">
        <f t="shared" si="1139"/>
        <v>1 &gt; 4</v>
      </c>
      <c r="X4083" s="66">
        <f>A4083+SUMIFS(Presensi!F:F,Presensi!E:E,'Entry Data'!AP4083)</f>
        <v>1</v>
      </c>
      <c r="Y4083" s="66">
        <f>IFERROR(INDEX('Retasi Pricing'!F:F,MATCH('Entry Data'!AM4083,'Retasi Pricing'!E:E,0))*X4083,"")</f>
        <v>25000</v>
      </c>
      <c r="Z4083" s="62" t="s">
        <v>26</v>
      </c>
      <c r="AA4083" s="62" t="s">
        <v>27</v>
      </c>
      <c r="AB4083" s="32"/>
      <c r="AC4083" s="32" t="s">
        <v>206</v>
      </c>
      <c r="AD4083" s="32" t="str">
        <f t="shared" si="1140"/>
        <v/>
      </c>
      <c r="AF4083" s="5" t="str">
        <f t="shared" si="1141"/>
        <v>sulvadlan44208</v>
      </c>
      <c r="AG4083" s="5" t="str">
        <f t="shared" si="1142"/>
        <v>BMJ 05344208UTARANIGHT</v>
      </c>
      <c r="AH4083" s="5" t="str">
        <f t="shared" si="1143"/>
        <v>sulvadlan44208UTARANIGHT</v>
      </c>
      <c r="AI4083" s="5" t="str">
        <f t="shared" si="1144"/>
        <v>BMJ 05344208NIGHT</v>
      </c>
      <c r="AJ4083" s="5" t="str">
        <f t="shared" si="1145"/>
        <v>sulvadlan44208NIGHT</v>
      </c>
      <c r="AK4083" s="5" t="str">
        <f t="shared" si="1146"/>
        <v>sulvadlanBMJ III</v>
      </c>
      <c r="AL4083" s="5" t="str">
        <f t="shared" si="1148"/>
        <v>3UTARA</v>
      </c>
      <c r="AM4083" s="5" t="str">
        <f t="shared" si="1149"/>
        <v>1 &gt; 4UTARA10 RODA</v>
      </c>
      <c r="AN4083" s="5" t="str">
        <f t="shared" si="1150"/>
        <v>sulvadlanBMJ III1 &gt; 4UTARA10 RODA</v>
      </c>
      <c r="AO4083" s="5" t="str">
        <f t="shared" si="1151"/>
        <v>sulvadlan1 &gt; 4UTARA10 RODA</v>
      </c>
      <c r="AP4083" s="5" t="str">
        <f t="shared" si="1152"/>
        <v>44208NIGHT</v>
      </c>
    </row>
    <row r="4084" spans="1:42" x14ac:dyDescent="0.3">
      <c r="A4084" s="33">
        <v>1</v>
      </c>
      <c r="B4084" s="33"/>
      <c r="C4084" s="70">
        <v>44208</v>
      </c>
      <c r="D4084" s="71" t="s">
        <v>87</v>
      </c>
      <c r="E4084" s="70">
        <v>44209</v>
      </c>
      <c r="F4084" s="71">
        <v>5171190</v>
      </c>
      <c r="G4084" s="33" t="s">
        <v>20</v>
      </c>
      <c r="H4084" s="33" t="s">
        <v>21</v>
      </c>
      <c r="I4084" s="33" t="s">
        <v>45</v>
      </c>
      <c r="J4084" s="33" t="s">
        <v>46</v>
      </c>
      <c r="K4084" s="63" t="s">
        <v>67</v>
      </c>
      <c r="L4084" s="32" t="str">
        <f t="shared" si="1153"/>
        <v>FM260JD</v>
      </c>
      <c r="M4084" s="32" t="str">
        <f t="shared" si="1154"/>
        <v>BMJ III</v>
      </c>
      <c r="N4084" s="32" t="str">
        <f t="shared" si="1155"/>
        <v>10 RODA</v>
      </c>
      <c r="O4084" s="146">
        <v>2.8009259259259262E-2</v>
      </c>
      <c r="P4084" s="65">
        <v>2.8009259259259262E-2</v>
      </c>
      <c r="Q4084" s="65"/>
      <c r="R4084" s="66">
        <v>4</v>
      </c>
      <c r="S4084" s="66">
        <v>39100</v>
      </c>
      <c r="T4084" s="66">
        <v>14880</v>
      </c>
      <c r="U4084" s="67">
        <f t="shared" si="1147"/>
        <v>24.22</v>
      </c>
      <c r="V4084" s="66">
        <f t="shared" si="1138"/>
        <v>472144.68</v>
      </c>
      <c r="W4084" s="66" t="str">
        <f t="shared" si="1139"/>
        <v>1 &gt; 4</v>
      </c>
      <c r="X4084" s="66">
        <f>A4084+SUMIFS(Presensi!F:F,Presensi!E:E,'Entry Data'!AP4084)</f>
        <v>1</v>
      </c>
      <c r="Y4084" s="66">
        <f>IFERROR(INDEX('Retasi Pricing'!F:F,MATCH('Entry Data'!AM4084,'Retasi Pricing'!E:E,0))*X4084,"")</f>
        <v>25000</v>
      </c>
      <c r="Z4084" s="62" t="s">
        <v>26</v>
      </c>
      <c r="AA4084" s="62" t="s">
        <v>27</v>
      </c>
      <c r="AB4084" s="32"/>
      <c r="AC4084" s="32" t="s">
        <v>210</v>
      </c>
      <c r="AD4084" s="32" t="str">
        <f t="shared" si="1140"/>
        <v/>
      </c>
      <c r="AF4084" s="5" t="str">
        <f t="shared" si="1141"/>
        <v>m.taha44208</v>
      </c>
      <c r="AG4084" s="5" t="str">
        <f t="shared" si="1142"/>
        <v>BMJ 05444208UTARANIGHT</v>
      </c>
      <c r="AH4084" s="5" t="str">
        <f t="shared" si="1143"/>
        <v>m.taha44208UTARANIGHT</v>
      </c>
      <c r="AI4084" s="5" t="str">
        <f t="shared" si="1144"/>
        <v>BMJ 05444208NIGHT</v>
      </c>
      <c r="AJ4084" s="5" t="str">
        <f t="shared" si="1145"/>
        <v>m.taha44208NIGHT</v>
      </c>
      <c r="AK4084" s="5" t="str">
        <f t="shared" si="1146"/>
        <v>m.tahaBMJ III</v>
      </c>
      <c r="AL4084" s="5" t="str">
        <f t="shared" si="1148"/>
        <v>4UTARA</v>
      </c>
      <c r="AM4084" s="5" t="str">
        <f t="shared" si="1149"/>
        <v>1 &gt; 4UTARA10 RODA</v>
      </c>
      <c r="AN4084" s="5" t="str">
        <f t="shared" si="1150"/>
        <v>m.tahaBMJ III1 &gt; 4UTARA10 RODA</v>
      </c>
      <c r="AO4084" s="5" t="str">
        <f t="shared" si="1151"/>
        <v>m.taha1 &gt; 4UTARA10 RODA</v>
      </c>
      <c r="AP4084" s="5" t="str">
        <f t="shared" si="1152"/>
        <v>44208NIGHT</v>
      </c>
    </row>
    <row r="4085" spans="1:42" x14ac:dyDescent="0.3">
      <c r="A4085" s="33">
        <v>1</v>
      </c>
      <c r="B4085" s="33"/>
      <c r="C4085" s="70">
        <v>44208</v>
      </c>
      <c r="D4085" s="71" t="s">
        <v>87</v>
      </c>
      <c r="E4085" s="70">
        <v>44209</v>
      </c>
      <c r="F4085" s="71">
        <v>5171259</v>
      </c>
      <c r="G4085" s="33" t="s">
        <v>20</v>
      </c>
      <c r="H4085" s="33" t="s">
        <v>21</v>
      </c>
      <c r="I4085" s="33" t="s">
        <v>123</v>
      </c>
      <c r="J4085" s="33" t="s">
        <v>23</v>
      </c>
      <c r="K4085" s="63" t="s">
        <v>67</v>
      </c>
      <c r="L4085" s="32" t="str">
        <f t="shared" si="1153"/>
        <v>FM260JD</v>
      </c>
      <c r="M4085" s="32" t="str">
        <f t="shared" si="1154"/>
        <v>BMJ III</v>
      </c>
      <c r="N4085" s="32" t="str">
        <f t="shared" si="1155"/>
        <v>10 RODA</v>
      </c>
      <c r="O4085" s="146">
        <v>0.12207175925925927</v>
      </c>
      <c r="P4085" s="65">
        <v>0.12207175925925927</v>
      </c>
      <c r="Q4085" s="65"/>
      <c r="R4085" s="66">
        <v>5</v>
      </c>
      <c r="S4085" s="66">
        <v>39680</v>
      </c>
      <c r="T4085" s="66">
        <v>14880</v>
      </c>
      <c r="U4085" s="67">
        <f t="shared" si="1147"/>
        <v>24.8</v>
      </c>
      <c r="V4085" s="66">
        <f t="shared" si="1138"/>
        <v>483451.20000000007</v>
      </c>
      <c r="W4085" s="66" t="str">
        <f t="shared" si="1139"/>
        <v>&gt; 5</v>
      </c>
      <c r="X4085" s="66">
        <f>A4085+SUMIFS(Presensi!F:F,Presensi!E:E,'Entry Data'!AP4085)</f>
        <v>1</v>
      </c>
      <c r="Y4085" s="66">
        <f>IFERROR(INDEX('Retasi Pricing'!F:F,MATCH('Entry Data'!AM4085,'Retasi Pricing'!E:E,0))*X4085,"")</f>
        <v>27650</v>
      </c>
      <c r="Z4085" s="62" t="s">
        <v>26</v>
      </c>
      <c r="AA4085" s="62" t="s">
        <v>27</v>
      </c>
      <c r="AB4085" s="32"/>
      <c r="AC4085" s="32" t="s">
        <v>210</v>
      </c>
      <c r="AD4085" s="32" t="str">
        <f t="shared" si="1140"/>
        <v/>
      </c>
      <c r="AF4085" s="5" t="str">
        <f t="shared" si="1141"/>
        <v>m.taha44208</v>
      </c>
      <c r="AG4085" s="5" t="str">
        <f t="shared" si="1142"/>
        <v>BMJ 05444208UTARANIGHT</v>
      </c>
      <c r="AH4085" s="5" t="str">
        <f t="shared" si="1143"/>
        <v>m.taha44208UTARANIGHT</v>
      </c>
      <c r="AI4085" s="5" t="str">
        <f t="shared" si="1144"/>
        <v>BMJ 05444208NIGHT</v>
      </c>
      <c r="AJ4085" s="5" t="str">
        <f t="shared" si="1145"/>
        <v>m.taha44208NIGHT</v>
      </c>
      <c r="AK4085" s="5" t="str">
        <f t="shared" si="1146"/>
        <v>m.tahaBMJ III</v>
      </c>
      <c r="AL4085" s="5" t="str">
        <f t="shared" si="1148"/>
        <v>5UTARA</v>
      </c>
      <c r="AM4085" s="5" t="str">
        <f t="shared" si="1149"/>
        <v>&gt; 5UTARA10 RODA</v>
      </c>
      <c r="AN4085" s="5" t="str">
        <f t="shared" si="1150"/>
        <v>m.tahaBMJ III&gt; 5UTARA10 RODA</v>
      </c>
      <c r="AO4085" s="5" t="str">
        <f t="shared" si="1151"/>
        <v>m.taha&gt; 5UTARA10 RODA</v>
      </c>
      <c r="AP4085" s="5" t="str">
        <f t="shared" si="1152"/>
        <v>44208NIGHT</v>
      </c>
    </row>
    <row r="4086" spans="1:42" x14ac:dyDescent="0.3">
      <c r="A4086" s="33">
        <v>1</v>
      </c>
      <c r="B4086" s="33"/>
      <c r="C4086" s="70">
        <v>44208</v>
      </c>
      <c r="D4086" s="71" t="s">
        <v>87</v>
      </c>
      <c r="E4086" s="70">
        <v>44209</v>
      </c>
      <c r="F4086" s="71">
        <v>5171327</v>
      </c>
      <c r="G4086" s="33" t="s">
        <v>20</v>
      </c>
      <c r="H4086" s="33" t="s">
        <v>21</v>
      </c>
      <c r="I4086" s="33" t="s">
        <v>45</v>
      </c>
      <c r="J4086" s="33" t="s">
        <v>46</v>
      </c>
      <c r="K4086" s="63" t="s">
        <v>67</v>
      </c>
      <c r="L4086" s="32" t="str">
        <f t="shared" si="1153"/>
        <v>FM260JD</v>
      </c>
      <c r="M4086" s="32" t="str">
        <f t="shared" si="1154"/>
        <v>BMJ III</v>
      </c>
      <c r="N4086" s="32" t="str">
        <f t="shared" si="1155"/>
        <v>10 RODA</v>
      </c>
      <c r="O4086" s="146">
        <v>0.1955324074074074</v>
      </c>
      <c r="P4086" s="65">
        <v>0.1955324074074074</v>
      </c>
      <c r="Q4086" s="65"/>
      <c r="R4086" s="66">
        <v>6</v>
      </c>
      <c r="S4086" s="66">
        <v>39600</v>
      </c>
      <c r="T4086" s="66">
        <v>14880</v>
      </c>
      <c r="U4086" s="67">
        <f t="shared" si="1147"/>
        <v>24.72</v>
      </c>
      <c r="V4086" s="66">
        <f t="shared" si="1138"/>
        <v>481891.68</v>
      </c>
      <c r="W4086" s="66" t="str">
        <f t="shared" si="1139"/>
        <v>&gt; 6</v>
      </c>
      <c r="X4086" s="66">
        <f>A4086+SUMIFS(Presensi!F:F,Presensi!E:E,'Entry Data'!AP4086)</f>
        <v>1</v>
      </c>
      <c r="Y4086" s="66">
        <f>IFERROR(INDEX('Retasi Pricing'!F:F,MATCH('Entry Data'!AM4086,'Retasi Pricing'!E:E,0))*X4086,"")</f>
        <v>30800</v>
      </c>
      <c r="Z4086" s="62" t="s">
        <v>26</v>
      </c>
      <c r="AA4086" s="62" t="s">
        <v>27</v>
      </c>
      <c r="AB4086" s="32"/>
      <c r="AC4086" s="32" t="s">
        <v>210</v>
      </c>
      <c r="AD4086" s="32" t="str">
        <f t="shared" si="1140"/>
        <v/>
      </c>
      <c r="AF4086" s="5" t="str">
        <f t="shared" si="1141"/>
        <v>m.taha44208</v>
      </c>
      <c r="AG4086" s="5" t="str">
        <f t="shared" si="1142"/>
        <v>BMJ 05444208UTARANIGHT</v>
      </c>
      <c r="AH4086" s="5" t="str">
        <f t="shared" si="1143"/>
        <v>m.taha44208UTARANIGHT</v>
      </c>
      <c r="AI4086" s="5" t="str">
        <f t="shared" si="1144"/>
        <v>BMJ 05444208NIGHT</v>
      </c>
      <c r="AJ4086" s="5" t="str">
        <f t="shared" si="1145"/>
        <v>m.taha44208NIGHT</v>
      </c>
      <c r="AK4086" s="5" t="str">
        <f t="shared" si="1146"/>
        <v>m.tahaBMJ III</v>
      </c>
      <c r="AL4086" s="5" t="str">
        <f t="shared" si="1148"/>
        <v>6UTARA</v>
      </c>
      <c r="AM4086" s="5" t="str">
        <f t="shared" si="1149"/>
        <v>&gt; 6UTARA10 RODA</v>
      </c>
      <c r="AN4086" s="5" t="str">
        <f t="shared" si="1150"/>
        <v>m.tahaBMJ III&gt; 6UTARA10 RODA</v>
      </c>
      <c r="AO4086" s="5" t="str">
        <f t="shared" si="1151"/>
        <v>m.taha&gt; 6UTARA10 RODA</v>
      </c>
      <c r="AP4086" s="5" t="str">
        <f t="shared" si="1152"/>
        <v>44208NIGHT</v>
      </c>
    </row>
    <row r="4087" spans="1:42" x14ac:dyDescent="0.3">
      <c r="A4087" s="33">
        <v>1</v>
      </c>
      <c r="B4087" s="33"/>
      <c r="C4087" s="70">
        <v>44208</v>
      </c>
      <c r="D4087" s="71" t="s">
        <v>87</v>
      </c>
      <c r="E4087" s="70">
        <v>44208</v>
      </c>
      <c r="F4087" s="71">
        <v>5170970</v>
      </c>
      <c r="G4087" s="33" t="s">
        <v>20</v>
      </c>
      <c r="H4087" s="33" t="s">
        <v>21</v>
      </c>
      <c r="I4087" s="33" t="s">
        <v>45</v>
      </c>
      <c r="J4087" s="33" t="s">
        <v>46</v>
      </c>
      <c r="K4087" s="63" t="s">
        <v>67</v>
      </c>
      <c r="L4087" s="32" t="str">
        <f t="shared" si="1153"/>
        <v>FM260JD</v>
      </c>
      <c r="M4087" s="32" t="str">
        <f t="shared" si="1154"/>
        <v>BMJ III</v>
      </c>
      <c r="N4087" s="32" t="str">
        <f t="shared" si="1155"/>
        <v>10 RODA</v>
      </c>
      <c r="O4087" s="146">
        <v>0.83013888888888887</v>
      </c>
      <c r="P4087" s="65">
        <v>0.83466435185185184</v>
      </c>
      <c r="Q4087" s="65"/>
      <c r="R4087" s="66">
        <v>1</v>
      </c>
      <c r="S4087" s="66">
        <v>39480</v>
      </c>
      <c r="T4087" s="66">
        <v>14880</v>
      </c>
      <c r="U4087" s="67">
        <f t="shared" si="1147"/>
        <v>24.6</v>
      </c>
      <c r="V4087" s="66">
        <f t="shared" si="1138"/>
        <v>479552.4</v>
      </c>
      <c r="W4087" s="66" t="str">
        <f t="shared" si="1139"/>
        <v>1 &gt; 4</v>
      </c>
      <c r="X4087" s="66">
        <f>A4087+SUMIFS(Presensi!F:F,Presensi!E:E,'Entry Data'!AP4087)</f>
        <v>1</v>
      </c>
      <c r="Y4087" s="66">
        <f>IFERROR(INDEX('Retasi Pricing'!F:F,MATCH('Entry Data'!AM4087,'Retasi Pricing'!E:E,0))*X4087,"")</f>
        <v>25000</v>
      </c>
      <c r="Z4087" s="62" t="s">
        <v>26</v>
      </c>
      <c r="AA4087" s="62" t="s">
        <v>27</v>
      </c>
      <c r="AB4087" s="32"/>
      <c r="AC4087" s="32" t="s">
        <v>210</v>
      </c>
      <c r="AD4087" s="32" t="str">
        <f t="shared" si="1140"/>
        <v/>
      </c>
      <c r="AF4087" s="5" t="str">
        <f t="shared" si="1141"/>
        <v>m.taha44208</v>
      </c>
      <c r="AG4087" s="5" t="str">
        <f t="shared" si="1142"/>
        <v>BMJ 05444208UTARANIGHT</v>
      </c>
      <c r="AH4087" s="5" t="str">
        <f t="shared" si="1143"/>
        <v>m.taha44208UTARANIGHT</v>
      </c>
      <c r="AI4087" s="5" t="str">
        <f t="shared" si="1144"/>
        <v>BMJ 05444208NIGHT</v>
      </c>
      <c r="AJ4087" s="5" t="str">
        <f t="shared" si="1145"/>
        <v>m.taha44208NIGHT</v>
      </c>
      <c r="AK4087" s="5" t="str">
        <f t="shared" si="1146"/>
        <v>m.tahaBMJ III</v>
      </c>
      <c r="AL4087" s="5" t="str">
        <f t="shared" si="1148"/>
        <v>1UTARA</v>
      </c>
      <c r="AM4087" s="5" t="str">
        <f t="shared" si="1149"/>
        <v>1 &gt; 4UTARA10 RODA</v>
      </c>
      <c r="AN4087" s="5" t="str">
        <f t="shared" si="1150"/>
        <v>m.tahaBMJ III1 &gt; 4UTARA10 RODA</v>
      </c>
      <c r="AO4087" s="5" t="str">
        <f t="shared" si="1151"/>
        <v>m.taha1 &gt; 4UTARA10 RODA</v>
      </c>
      <c r="AP4087" s="5" t="str">
        <f t="shared" si="1152"/>
        <v>44208NIGHT</v>
      </c>
    </row>
    <row r="4088" spans="1:42" x14ac:dyDescent="0.3">
      <c r="A4088" s="33">
        <v>1</v>
      </c>
      <c r="B4088" s="33"/>
      <c r="C4088" s="70">
        <v>44208</v>
      </c>
      <c r="D4088" s="71" t="s">
        <v>87</v>
      </c>
      <c r="E4088" s="70">
        <v>44208</v>
      </c>
      <c r="F4088" s="71">
        <v>5171043</v>
      </c>
      <c r="G4088" s="33" t="s">
        <v>20</v>
      </c>
      <c r="H4088" s="33" t="s">
        <v>21</v>
      </c>
      <c r="I4088" s="33" t="s">
        <v>123</v>
      </c>
      <c r="J4088" s="33" t="s">
        <v>46</v>
      </c>
      <c r="K4088" s="63" t="s">
        <v>67</v>
      </c>
      <c r="L4088" s="32" t="str">
        <f t="shared" si="1153"/>
        <v>FM260JD</v>
      </c>
      <c r="M4088" s="32" t="str">
        <f t="shared" si="1154"/>
        <v>BMJ III</v>
      </c>
      <c r="N4088" s="32" t="str">
        <f t="shared" si="1155"/>
        <v>10 RODA</v>
      </c>
      <c r="O4088" s="146">
        <v>0.89704861111111101</v>
      </c>
      <c r="P4088" s="65">
        <v>0.89704861111111101</v>
      </c>
      <c r="Q4088" s="65"/>
      <c r="R4088" s="66">
        <v>2</v>
      </c>
      <c r="S4088" s="66">
        <v>38900</v>
      </c>
      <c r="T4088" s="66">
        <v>14880</v>
      </c>
      <c r="U4088" s="67">
        <f t="shared" si="1147"/>
        <v>24.02</v>
      </c>
      <c r="V4088" s="66">
        <f t="shared" si="1138"/>
        <v>468245.87999999995</v>
      </c>
      <c r="W4088" s="66" t="str">
        <f t="shared" si="1139"/>
        <v>1 &gt; 4</v>
      </c>
      <c r="X4088" s="66">
        <f>A4088+SUMIFS(Presensi!F:F,Presensi!E:E,'Entry Data'!AP4088)</f>
        <v>1</v>
      </c>
      <c r="Y4088" s="66">
        <f>IFERROR(INDEX('Retasi Pricing'!F:F,MATCH('Entry Data'!AM4088,'Retasi Pricing'!E:E,0))*X4088,"")</f>
        <v>25000</v>
      </c>
      <c r="Z4088" s="62" t="s">
        <v>26</v>
      </c>
      <c r="AA4088" s="62" t="s">
        <v>27</v>
      </c>
      <c r="AB4088" s="32"/>
      <c r="AC4088" s="32" t="s">
        <v>210</v>
      </c>
      <c r="AD4088" s="32" t="str">
        <f t="shared" si="1140"/>
        <v/>
      </c>
      <c r="AF4088" s="5" t="str">
        <f t="shared" si="1141"/>
        <v>m.taha44208</v>
      </c>
      <c r="AG4088" s="5" t="str">
        <f t="shared" si="1142"/>
        <v>BMJ 05444208UTARANIGHT</v>
      </c>
      <c r="AH4088" s="5" t="str">
        <f t="shared" si="1143"/>
        <v>m.taha44208UTARANIGHT</v>
      </c>
      <c r="AI4088" s="5" t="str">
        <f t="shared" si="1144"/>
        <v>BMJ 05444208NIGHT</v>
      </c>
      <c r="AJ4088" s="5" t="str">
        <f t="shared" si="1145"/>
        <v>m.taha44208NIGHT</v>
      </c>
      <c r="AK4088" s="5" t="str">
        <f t="shared" si="1146"/>
        <v>m.tahaBMJ III</v>
      </c>
      <c r="AL4088" s="5" t="str">
        <f t="shared" si="1148"/>
        <v>2UTARA</v>
      </c>
      <c r="AM4088" s="5" t="str">
        <f t="shared" si="1149"/>
        <v>1 &gt; 4UTARA10 RODA</v>
      </c>
      <c r="AN4088" s="5" t="str">
        <f t="shared" si="1150"/>
        <v>m.tahaBMJ III1 &gt; 4UTARA10 RODA</v>
      </c>
      <c r="AO4088" s="5" t="str">
        <f t="shared" si="1151"/>
        <v>m.taha1 &gt; 4UTARA10 RODA</v>
      </c>
      <c r="AP4088" s="5" t="str">
        <f t="shared" si="1152"/>
        <v>44208NIGHT</v>
      </c>
    </row>
    <row r="4089" spans="1:42" x14ac:dyDescent="0.3">
      <c r="A4089" s="33">
        <v>1</v>
      </c>
      <c r="B4089" s="33"/>
      <c r="C4089" s="70">
        <v>44208</v>
      </c>
      <c r="D4089" s="71" t="s">
        <v>87</v>
      </c>
      <c r="E4089" s="70">
        <v>44208</v>
      </c>
      <c r="F4089" s="71">
        <v>5171118</v>
      </c>
      <c r="G4089" s="33" t="s">
        <v>20</v>
      </c>
      <c r="H4089" s="33" t="s">
        <v>21</v>
      </c>
      <c r="I4089" s="33" t="s">
        <v>45</v>
      </c>
      <c r="J4089" s="33" t="s">
        <v>46</v>
      </c>
      <c r="K4089" s="63" t="s">
        <v>67</v>
      </c>
      <c r="L4089" s="32" t="str">
        <f t="shared" si="1153"/>
        <v>FM260JD</v>
      </c>
      <c r="M4089" s="32" t="str">
        <f t="shared" si="1154"/>
        <v>BMJ III</v>
      </c>
      <c r="N4089" s="32" t="str">
        <f t="shared" si="1155"/>
        <v>10 RODA</v>
      </c>
      <c r="O4089" s="146">
        <v>0.96038194444444447</v>
      </c>
      <c r="P4089" s="65">
        <v>0.96038194444444447</v>
      </c>
      <c r="Q4089" s="65"/>
      <c r="R4089" s="66">
        <v>3</v>
      </c>
      <c r="S4089" s="66">
        <v>39440</v>
      </c>
      <c r="T4089" s="66">
        <v>14880</v>
      </c>
      <c r="U4089" s="67">
        <f t="shared" si="1147"/>
        <v>24.56</v>
      </c>
      <c r="V4089" s="66">
        <f t="shared" si="1138"/>
        <v>478772.64</v>
      </c>
      <c r="W4089" s="66" t="str">
        <f t="shared" si="1139"/>
        <v>1 &gt; 4</v>
      </c>
      <c r="X4089" s="66">
        <f>A4089+SUMIFS(Presensi!F:F,Presensi!E:E,'Entry Data'!AP4089)</f>
        <v>1</v>
      </c>
      <c r="Y4089" s="66">
        <f>IFERROR(INDEX('Retasi Pricing'!F:F,MATCH('Entry Data'!AM4089,'Retasi Pricing'!E:E,0))*X4089,"")</f>
        <v>25000</v>
      </c>
      <c r="Z4089" s="62" t="s">
        <v>26</v>
      </c>
      <c r="AA4089" s="62" t="s">
        <v>27</v>
      </c>
      <c r="AB4089" s="32"/>
      <c r="AC4089" s="32" t="s">
        <v>210</v>
      </c>
      <c r="AD4089" s="32" t="str">
        <f t="shared" si="1140"/>
        <v/>
      </c>
      <c r="AF4089" s="5" t="str">
        <f t="shared" si="1141"/>
        <v>m.taha44208</v>
      </c>
      <c r="AG4089" s="5" t="str">
        <f t="shared" si="1142"/>
        <v>BMJ 05444208UTARANIGHT</v>
      </c>
      <c r="AH4089" s="5" t="str">
        <f t="shared" si="1143"/>
        <v>m.taha44208UTARANIGHT</v>
      </c>
      <c r="AI4089" s="5" t="str">
        <f t="shared" si="1144"/>
        <v>BMJ 05444208NIGHT</v>
      </c>
      <c r="AJ4089" s="5" t="str">
        <f t="shared" si="1145"/>
        <v>m.taha44208NIGHT</v>
      </c>
      <c r="AK4089" s="5" t="str">
        <f t="shared" si="1146"/>
        <v>m.tahaBMJ III</v>
      </c>
      <c r="AL4089" s="5" t="str">
        <f t="shared" si="1148"/>
        <v>3UTARA</v>
      </c>
      <c r="AM4089" s="5" t="str">
        <f t="shared" si="1149"/>
        <v>1 &gt; 4UTARA10 RODA</v>
      </c>
      <c r="AN4089" s="5" t="str">
        <f t="shared" si="1150"/>
        <v>m.tahaBMJ III1 &gt; 4UTARA10 RODA</v>
      </c>
      <c r="AO4089" s="5" t="str">
        <f t="shared" si="1151"/>
        <v>m.taha1 &gt; 4UTARA10 RODA</v>
      </c>
      <c r="AP4089" s="5" t="str">
        <f t="shared" si="1152"/>
        <v>44208NIGHT</v>
      </c>
    </row>
    <row r="4090" spans="1:42" x14ac:dyDescent="0.3">
      <c r="A4090" s="33">
        <v>1</v>
      </c>
      <c r="B4090" s="33"/>
      <c r="C4090" s="70">
        <v>44208</v>
      </c>
      <c r="D4090" s="71" t="s">
        <v>87</v>
      </c>
      <c r="E4090" s="70">
        <v>44209</v>
      </c>
      <c r="F4090" s="71">
        <v>5171261</v>
      </c>
      <c r="G4090" s="33" t="s">
        <v>20</v>
      </c>
      <c r="H4090" s="33" t="s">
        <v>21</v>
      </c>
      <c r="I4090" s="33" t="s">
        <v>45</v>
      </c>
      <c r="J4090" s="33" t="s">
        <v>46</v>
      </c>
      <c r="K4090" s="63" t="s">
        <v>69</v>
      </c>
      <c r="L4090" s="32" t="str">
        <f t="shared" si="1153"/>
        <v>FM260JD</v>
      </c>
      <c r="M4090" s="32" t="str">
        <f t="shared" si="1154"/>
        <v>BMJ III</v>
      </c>
      <c r="N4090" s="32" t="str">
        <f t="shared" si="1155"/>
        <v>10 RODA</v>
      </c>
      <c r="O4090" s="146">
        <v>0.1254976851851852</v>
      </c>
      <c r="P4090" s="65">
        <v>0.1254976851851852</v>
      </c>
      <c r="Q4090" s="65"/>
      <c r="R4090" s="66">
        <v>4</v>
      </c>
      <c r="S4090" s="66">
        <v>39920</v>
      </c>
      <c r="T4090" s="66">
        <v>14840</v>
      </c>
      <c r="U4090" s="67">
        <f t="shared" si="1147"/>
        <v>25.08</v>
      </c>
      <c r="V4090" s="66">
        <f t="shared" si="1138"/>
        <v>488909.51999999996</v>
      </c>
      <c r="W4090" s="66" t="str">
        <f t="shared" si="1139"/>
        <v>1 &gt; 4</v>
      </c>
      <c r="X4090" s="66">
        <f>A4090+SUMIFS(Presensi!F:F,Presensi!E:E,'Entry Data'!AP4090)</f>
        <v>1</v>
      </c>
      <c r="Y4090" s="66">
        <f>IFERROR(INDEX('Retasi Pricing'!F:F,MATCH('Entry Data'!AM4090,'Retasi Pricing'!E:E,0))*X4090,"")</f>
        <v>25000</v>
      </c>
      <c r="Z4090" s="62" t="s">
        <v>26</v>
      </c>
      <c r="AA4090" s="62" t="s">
        <v>27</v>
      </c>
      <c r="AB4090" s="32"/>
      <c r="AC4090" s="32" t="s">
        <v>204</v>
      </c>
      <c r="AD4090" s="32" t="str">
        <f t="shared" si="1140"/>
        <v/>
      </c>
      <c r="AF4090" s="5" t="str">
        <f t="shared" si="1141"/>
        <v>abdul majid44208</v>
      </c>
      <c r="AG4090" s="5" t="str">
        <f t="shared" si="1142"/>
        <v>BMJ 05544208UTARANIGHT</v>
      </c>
      <c r="AH4090" s="5" t="str">
        <f t="shared" si="1143"/>
        <v>abdul majid44208UTARANIGHT</v>
      </c>
      <c r="AI4090" s="5" t="str">
        <f t="shared" si="1144"/>
        <v>BMJ 05544208NIGHT</v>
      </c>
      <c r="AJ4090" s="5" t="str">
        <f t="shared" si="1145"/>
        <v>abdul majid44208NIGHT</v>
      </c>
      <c r="AK4090" s="5" t="str">
        <f t="shared" si="1146"/>
        <v>abdul majidBMJ III</v>
      </c>
      <c r="AL4090" s="5" t="str">
        <f t="shared" si="1148"/>
        <v>4UTARA</v>
      </c>
      <c r="AM4090" s="5" t="str">
        <f t="shared" si="1149"/>
        <v>1 &gt; 4UTARA10 RODA</v>
      </c>
      <c r="AN4090" s="5" t="str">
        <f t="shared" si="1150"/>
        <v>abdul majidBMJ III1 &gt; 4UTARA10 RODA</v>
      </c>
      <c r="AO4090" s="5" t="str">
        <f t="shared" si="1151"/>
        <v>abdul majid1 &gt; 4UTARA10 RODA</v>
      </c>
      <c r="AP4090" s="5" t="str">
        <f t="shared" si="1152"/>
        <v>44208NIGHT</v>
      </c>
    </row>
    <row r="4091" spans="1:42" x14ac:dyDescent="0.3">
      <c r="A4091" s="33">
        <v>1</v>
      </c>
      <c r="B4091" s="33"/>
      <c r="C4091" s="70">
        <v>44208</v>
      </c>
      <c r="D4091" s="71" t="s">
        <v>87</v>
      </c>
      <c r="E4091" s="70">
        <v>44209</v>
      </c>
      <c r="F4091" s="71">
        <v>5171328</v>
      </c>
      <c r="G4091" s="33" t="s">
        <v>20</v>
      </c>
      <c r="H4091" s="33" t="s">
        <v>21</v>
      </c>
      <c r="I4091" s="33" t="s">
        <v>45</v>
      </c>
      <c r="J4091" s="33" t="s">
        <v>46</v>
      </c>
      <c r="K4091" s="63" t="s">
        <v>69</v>
      </c>
      <c r="L4091" s="32" t="str">
        <f t="shared" si="1153"/>
        <v>FM260JD</v>
      </c>
      <c r="M4091" s="32" t="str">
        <f t="shared" si="1154"/>
        <v>BMJ III</v>
      </c>
      <c r="N4091" s="32" t="str">
        <f t="shared" si="1155"/>
        <v>10 RODA</v>
      </c>
      <c r="O4091" s="146">
        <v>0.19587962962962965</v>
      </c>
      <c r="P4091" s="65">
        <v>0.19587962962962965</v>
      </c>
      <c r="Q4091" s="65"/>
      <c r="R4091" s="66">
        <v>5</v>
      </c>
      <c r="S4091" s="66">
        <v>40580</v>
      </c>
      <c r="T4091" s="66">
        <v>14840</v>
      </c>
      <c r="U4091" s="67">
        <f t="shared" si="1147"/>
        <v>25.74</v>
      </c>
      <c r="V4091" s="66">
        <f t="shared" si="1138"/>
        <v>501775.55999999994</v>
      </c>
      <c r="W4091" s="66" t="str">
        <f t="shared" si="1139"/>
        <v>&gt; 5</v>
      </c>
      <c r="X4091" s="66">
        <f>A4091+SUMIFS(Presensi!F:F,Presensi!E:E,'Entry Data'!AP4091)</f>
        <v>1</v>
      </c>
      <c r="Y4091" s="66">
        <f>IFERROR(INDEX('Retasi Pricing'!F:F,MATCH('Entry Data'!AM4091,'Retasi Pricing'!E:E,0))*X4091,"")</f>
        <v>27650</v>
      </c>
      <c r="Z4091" s="62" t="s">
        <v>26</v>
      </c>
      <c r="AA4091" s="62" t="s">
        <v>27</v>
      </c>
      <c r="AB4091" s="32"/>
      <c r="AC4091" s="32" t="s">
        <v>204</v>
      </c>
      <c r="AD4091" s="32" t="str">
        <f t="shared" si="1140"/>
        <v/>
      </c>
      <c r="AF4091" s="5" t="str">
        <f t="shared" si="1141"/>
        <v>abdul majid44208</v>
      </c>
      <c r="AG4091" s="5" t="str">
        <f t="shared" si="1142"/>
        <v>BMJ 05544208UTARANIGHT</v>
      </c>
      <c r="AH4091" s="5" t="str">
        <f t="shared" si="1143"/>
        <v>abdul majid44208UTARANIGHT</v>
      </c>
      <c r="AI4091" s="5" t="str">
        <f t="shared" si="1144"/>
        <v>BMJ 05544208NIGHT</v>
      </c>
      <c r="AJ4091" s="5" t="str">
        <f t="shared" si="1145"/>
        <v>abdul majid44208NIGHT</v>
      </c>
      <c r="AK4091" s="5" t="str">
        <f t="shared" si="1146"/>
        <v>abdul majidBMJ III</v>
      </c>
      <c r="AL4091" s="5" t="str">
        <f t="shared" si="1148"/>
        <v>5UTARA</v>
      </c>
      <c r="AM4091" s="5" t="str">
        <f t="shared" si="1149"/>
        <v>&gt; 5UTARA10 RODA</v>
      </c>
      <c r="AN4091" s="5" t="str">
        <f t="shared" si="1150"/>
        <v>abdul majidBMJ III&gt; 5UTARA10 RODA</v>
      </c>
      <c r="AO4091" s="5" t="str">
        <f t="shared" si="1151"/>
        <v>abdul majid&gt; 5UTARA10 RODA</v>
      </c>
      <c r="AP4091" s="5" t="str">
        <f t="shared" si="1152"/>
        <v>44208NIGHT</v>
      </c>
    </row>
    <row r="4092" spans="1:42" x14ac:dyDescent="0.3">
      <c r="A4092" s="33">
        <v>1</v>
      </c>
      <c r="B4092" s="33"/>
      <c r="C4092" s="70">
        <v>44208</v>
      </c>
      <c r="D4092" s="71" t="s">
        <v>87</v>
      </c>
      <c r="E4092" s="70">
        <v>44208</v>
      </c>
      <c r="F4092" s="71">
        <v>5171011</v>
      </c>
      <c r="G4092" s="33" t="s">
        <v>20</v>
      </c>
      <c r="H4092" s="33" t="s">
        <v>21</v>
      </c>
      <c r="I4092" s="33" t="s">
        <v>45</v>
      </c>
      <c r="J4092" s="33" t="s">
        <v>46</v>
      </c>
      <c r="K4092" s="63" t="s">
        <v>69</v>
      </c>
      <c r="L4092" s="32" t="str">
        <f t="shared" si="1153"/>
        <v>FM260JD</v>
      </c>
      <c r="M4092" s="32" t="str">
        <f t="shared" si="1154"/>
        <v>BMJ III</v>
      </c>
      <c r="N4092" s="32" t="str">
        <f t="shared" si="1155"/>
        <v>10 RODA</v>
      </c>
      <c r="O4092" s="146">
        <v>0.87105324074074064</v>
      </c>
      <c r="P4092" s="65">
        <v>0.87105324074074064</v>
      </c>
      <c r="Q4092" s="65"/>
      <c r="R4092" s="66">
        <v>1</v>
      </c>
      <c r="S4092" s="66">
        <v>39000</v>
      </c>
      <c r="T4092" s="66">
        <v>14720</v>
      </c>
      <c r="U4092" s="67">
        <f t="shared" si="1147"/>
        <v>24.28</v>
      </c>
      <c r="V4092" s="66">
        <f t="shared" si="1138"/>
        <v>473314.32</v>
      </c>
      <c r="W4092" s="66" t="str">
        <f t="shared" si="1139"/>
        <v>1 &gt; 4</v>
      </c>
      <c r="X4092" s="66">
        <f>A4092+SUMIFS(Presensi!F:F,Presensi!E:E,'Entry Data'!AP4092)</f>
        <v>1</v>
      </c>
      <c r="Y4092" s="66">
        <f>IFERROR(INDEX('Retasi Pricing'!F:F,MATCH('Entry Data'!AM4092,'Retasi Pricing'!E:E,0))*X4092,"")</f>
        <v>25000</v>
      </c>
      <c r="Z4092" s="62" t="s">
        <v>26</v>
      </c>
      <c r="AA4092" s="62" t="s">
        <v>27</v>
      </c>
      <c r="AB4092" s="32"/>
      <c r="AC4092" s="32" t="s">
        <v>204</v>
      </c>
      <c r="AD4092" s="32" t="str">
        <f t="shared" si="1140"/>
        <v/>
      </c>
      <c r="AF4092" s="5" t="str">
        <f t="shared" si="1141"/>
        <v>abdul majid44208</v>
      </c>
      <c r="AG4092" s="5" t="str">
        <f t="shared" si="1142"/>
        <v>BMJ 05544208UTARANIGHT</v>
      </c>
      <c r="AH4092" s="5" t="str">
        <f t="shared" si="1143"/>
        <v>abdul majid44208UTARANIGHT</v>
      </c>
      <c r="AI4092" s="5" t="str">
        <f t="shared" si="1144"/>
        <v>BMJ 05544208NIGHT</v>
      </c>
      <c r="AJ4092" s="5" t="str">
        <f t="shared" si="1145"/>
        <v>abdul majid44208NIGHT</v>
      </c>
      <c r="AK4092" s="5" t="str">
        <f t="shared" si="1146"/>
        <v>abdul majidBMJ III</v>
      </c>
      <c r="AL4092" s="5" t="str">
        <f t="shared" si="1148"/>
        <v>1UTARA</v>
      </c>
      <c r="AM4092" s="5" t="str">
        <f t="shared" si="1149"/>
        <v>1 &gt; 4UTARA10 RODA</v>
      </c>
      <c r="AN4092" s="5" t="str">
        <f t="shared" si="1150"/>
        <v>abdul majidBMJ III1 &gt; 4UTARA10 RODA</v>
      </c>
      <c r="AO4092" s="5" t="str">
        <f t="shared" si="1151"/>
        <v>abdul majid1 &gt; 4UTARA10 RODA</v>
      </c>
      <c r="AP4092" s="5" t="str">
        <f t="shared" si="1152"/>
        <v>44208NIGHT</v>
      </c>
    </row>
    <row r="4093" spans="1:42" x14ac:dyDescent="0.3">
      <c r="A4093" s="33">
        <v>1</v>
      </c>
      <c r="B4093" s="33"/>
      <c r="C4093" s="70">
        <v>44208</v>
      </c>
      <c r="D4093" s="71" t="s">
        <v>87</v>
      </c>
      <c r="E4093" s="70">
        <v>44208</v>
      </c>
      <c r="F4093" s="71">
        <v>5171087</v>
      </c>
      <c r="G4093" s="33" t="s">
        <v>20</v>
      </c>
      <c r="H4093" s="33" t="s">
        <v>21</v>
      </c>
      <c r="I4093" s="33" t="s">
        <v>45</v>
      </c>
      <c r="J4093" s="33" t="s">
        <v>46</v>
      </c>
      <c r="K4093" s="63" t="s">
        <v>69</v>
      </c>
      <c r="L4093" s="32" t="str">
        <f t="shared" si="1153"/>
        <v>FM260JD</v>
      </c>
      <c r="M4093" s="32" t="str">
        <f t="shared" si="1154"/>
        <v>BMJ III</v>
      </c>
      <c r="N4093" s="32" t="str">
        <f t="shared" si="1155"/>
        <v>10 RODA</v>
      </c>
      <c r="O4093" s="146">
        <v>0.93594907407407402</v>
      </c>
      <c r="P4093" s="65">
        <v>0.94143518518518521</v>
      </c>
      <c r="Q4093" s="65"/>
      <c r="R4093" s="66">
        <v>2</v>
      </c>
      <c r="S4093" s="66">
        <v>39920</v>
      </c>
      <c r="T4093" s="66">
        <v>14840</v>
      </c>
      <c r="U4093" s="67">
        <f t="shared" si="1147"/>
        <v>25.08</v>
      </c>
      <c r="V4093" s="66">
        <f t="shared" si="1138"/>
        <v>488909.51999999996</v>
      </c>
      <c r="W4093" s="66" t="str">
        <f t="shared" si="1139"/>
        <v>1 &gt; 4</v>
      </c>
      <c r="X4093" s="66">
        <f>A4093+SUMIFS(Presensi!F:F,Presensi!E:E,'Entry Data'!AP4093)</f>
        <v>1</v>
      </c>
      <c r="Y4093" s="66">
        <f>IFERROR(INDEX('Retasi Pricing'!F:F,MATCH('Entry Data'!AM4093,'Retasi Pricing'!E:E,0))*X4093,"")</f>
        <v>25000</v>
      </c>
      <c r="Z4093" s="62" t="s">
        <v>26</v>
      </c>
      <c r="AA4093" s="62" t="s">
        <v>27</v>
      </c>
      <c r="AB4093" s="32"/>
      <c r="AC4093" s="32" t="s">
        <v>204</v>
      </c>
      <c r="AD4093" s="32" t="str">
        <f t="shared" si="1140"/>
        <v/>
      </c>
      <c r="AF4093" s="5" t="str">
        <f t="shared" si="1141"/>
        <v>abdul majid44208</v>
      </c>
      <c r="AG4093" s="5" t="str">
        <f t="shared" si="1142"/>
        <v>BMJ 05544208UTARANIGHT</v>
      </c>
      <c r="AH4093" s="5" t="str">
        <f t="shared" si="1143"/>
        <v>abdul majid44208UTARANIGHT</v>
      </c>
      <c r="AI4093" s="5" t="str">
        <f t="shared" si="1144"/>
        <v>BMJ 05544208NIGHT</v>
      </c>
      <c r="AJ4093" s="5" t="str">
        <f t="shared" si="1145"/>
        <v>abdul majid44208NIGHT</v>
      </c>
      <c r="AK4093" s="5" t="str">
        <f t="shared" si="1146"/>
        <v>abdul majidBMJ III</v>
      </c>
      <c r="AL4093" s="5" t="str">
        <f t="shared" si="1148"/>
        <v>2UTARA</v>
      </c>
      <c r="AM4093" s="5" t="str">
        <f t="shared" si="1149"/>
        <v>1 &gt; 4UTARA10 RODA</v>
      </c>
      <c r="AN4093" s="5" t="str">
        <f t="shared" si="1150"/>
        <v>abdul majidBMJ III1 &gt; 4UTARA10 RODA</v>
      </c>
      <c r="AO4093" s="5" t="str">
        <f t="shared" si="1151"/>
        <v>abdul majid1 &gt; 4UTARA10 RODA</v>
      </c>
      <c r="AP4093" s="5" t="str">
        <f t="shared" si="1152"/>
        <v>44208NIGHT</v>
      </c>
    </row>
    <row r="4094" spans="1:42" x14ac:dyDescent="0.3">
      <c r="A4094" s="33">
        <v>1</v>
      </c>
      <c r="B4094" s="33"/>
      <c r="C4094" s="70">
        <v>44208</v>
      </c>
      <c r="D4094" s="71" t="s">
        <v>87</v>
      </c>
      <c r="E4094" s="70">
        <v>44208</v>
      </c>
      <c r="F4094" s="71">
        <v>5171153</v>
      </c>
      <c r="G4094" s="33" t="s">
        <v>20</v>
      </c>
      <c r="H4094" s="33" t="s">
        <v>21</v>
      </c>
      <c r="I4094" s="33" t="s">
        <v>45</v>
      </c>
      <c r="J4094" s="33" t="s">
        <v>46</v>
      </c>
      <c r="K4094" s="63" t="s">
        <v>69</v>
      </c>
      <c r="L4094" s="32" t="str">
        <f t="shared" si="1153"/>
        <v>FM260JD</v>
      </c>
      <c r="M4094" s="32" t="str">
        <f t="shared" si="1154"/>
        <v>BMJ III</v>
      </c>
      <c r="N4094" s="32" t="str">
        <f t="shared" si="1155"/>
        <v>10 RODA</v>
      </c>
      <c r="O4094" s="146">
        <v>0.99619212962962955</v>
      </c>
      <c r="P4094" s="65">
        <v>0.99619212962962955</v>
      </c>
      <c r="Q4094" s="65"/>
      <c r="R4094" s="66">
        <v>3</v>
      </c>
      <c r="S4094" s="66">
        <v>40660</v>
      </c>
      <c r="T4094" s="66">
        <v>14840</v>
      </c>
      <c r="U4094" s="67">
        <f t="shared" si="1147"/>
        <v>25.82</v>
      </c>
      <c r="V4094" s="66">
        <f t="shared" si="1138"/>
        <v>503335.08</v>
      </c>
      <c r="W4094" s="66" t="str">
        <f t="shared" si="1139"/>
        <v>1 &gt; 4</v>
      </c>
      <c r="X4094" s="66">
        <f>A4094+SUMIFS(Presensi!F:F,Presensi!E:E,'Entry Data'!AP4094)</f>
        <v>1</v>
      </c>
      <c r="Y4094" s="66">
        <f>IFERROR(INDEX('Retasi Pricing'!F:F,MATCH('Entry Data'!AM4094,'Retasi Pricing'!E:E,0))*X4094,"")</f>
        <v>25000</v>
      </c>
      <c r="Z4094" s="62" t="s">
        <v>26</v>
      </c>
      <c r="AA4094" s="62" t="s">
        <v>27</v>
      </c>
      <c r="AB4094" s="32"/>
      <c r="AC4094" s="32" t="s">
        <v>204</v>
      </c>
      <c r="AD4094" s="32" t="str">
        <f t="shared" si="1140"/>
        <v/>
      </c>
      <c r="AF4094" s="5" t="str">
        <f t="shared" si="1141"/>
        <v>abdul majid44208</v>
      </c>
      <c r="AG4094" s="5" t="str">
        <f t="shared" si="1142"/>
        <v>BMJ 05544208UTARANIGHT</v>
      </c>
      <c r="AH4094" s="5" t="str">
        <f t="shared" si="1143"/>
        <v>abdul majid44208UTARANIGHT</v>
      </c>
      <c r="AI4094" s="5" t="str">
        <f t="shared" si="1144"/>
        <v>BMJ 05544208NIGHT</v>
      </c>
      <c r="AJ4094" s="5" t="str">
        <f t="shared" si="1145"/>
        <v>abdul majid44208NIGHT</v>
      </c>
      <c r="AK4094" s="5" t="str">
        <f t="shared" si="1146"/>
        <v>abdul majidBMJ III</v>
      </c>
      <c r="AL4094" s="5" t="str">
        <f t="shared" si="1148"/>
        <v>3UTARA</v>
      </c>
      <c r="AM4094" s="5" t="str">
        <f t="shared" si="1149"/>
        <v>1 &gt; 4UTARA10 RODA</v>
      </c>
      <c r="AN4094" s="5" t="str">
        <f t="shared" si="1150"/>
        <v>abdul majidBMJ III1 &gt; 4UTARA10 RODA</v>
      </c>
      <c r="AO4094" s="5" t="str">
        <f t="shared" si="1151"/>
        <v>abdul majid1 &gt; 4UTARA10 RODA</v>
      </c>
      <c r="AP4094" s="5" t="str">
        <f t="shared" si="1152"/>
        <v>44208NIGHT</v>
      </c>
    </row>
    <row r="4095" spans="1:42" x14ac:dyDescent="0.3">
      <c r="A4095" s="33">
        <v>1</v>
      </c>
      <c r="B4095" s="33"/>
      <c r="C4095" s="70">
        <v>44208</v>
      </c>
      <c r="D4095" s="71" t="s">
        <v>87</v>
      </c>
      <c r="E4095" s="70">
        <v>44209</v>
      </c>
      <c r="F4095" s="71">
        <v>5171178</v>
      </c>
      <c r="G4095" s="33" t="s">
        <v>20</v>
      </c>
      <c r="H4095" s="33" t="s">
        <v>21</v>
      </c>
      <c r="I4095" s="33" t="s">
        <v>123</v>
      </c>
      <c r="J4095" s="33" t="s">
        <v>23</v>
      </c>
      <c r="K4095" s="63" t="s">
        <v>71</v>
      </c>
      <c r="L4095" s="32" t="str">
        <f t="shared" si="1153"/>
        <v>FM260JD</v>
      </c>
      <c r="M4095" s="32" t="str">
        <f t="shared" si="1154"/>
        <v>BMJ III</v>
      </c>
      <c r="N4095" s="32" t="str">
        <f t="shared" si="1155"/>
        <v>10 RODA</v>
      </c>
      <c r="O4095" s="146">
        <v>1.9143518518518518E-2</v>
      </c>
      <c r="P4095" s="65">
        <v>1.9143518518518518E-2</v>
      </c>
      <c r="Q4095" s="65"/>
      <c r="R4095" s="66">
        <v>3</v>
      </c>
      <c r="S4095" s="66">
        <v>40560</v>
      </c>
      <c r="T4095" s="66">
        <v>14880</v>
      </c>
      <c r="U4095" s="67">
        <f t="shared" si="1147"/>
        <v>25.68</v>
      </c>
      <c r="V4095" s="66">
        <f t="shared" si="1138"/>
        <v>500605.92</v>
      </c>
      <c r="W4095" s="66" t="str">
        <f t="shared" si="1139"/>
        <v>1 &gt; 4</v>
      </c>
      <c r="X4095" s="66">
        <f>A4095+SUMIFS(Presensi!F:F,Presensi!E:E,'Entry Data'!AP4095)</f>
        <v>1</v>
      </c>
      <c r="Y4095" s="66">
        <f>IFERROR(INDEX('Retasi Pricing'!F:F,MATCH('Entry Data'!AM4095,'Retasi Pricing'!E:E,0))*X4095,"")</f>
        <v>25000</v>
      </c>
      <c r="Z4095" s="62" t="s">
        <v>26</v>
      </c>
      <c r="AA4095" s="62" t="s">
        <v>27</v>
      </c>
      <c r="AB4095" s="32"/>
      <c r="AC4095" s="32" t="s">
        <v>194</v>
      </c>
      <c r="AD4095" s="32" t="str">
        <f t="shared" si="1140"/>
        <v/>
      </c>
      <c r="AF4095" s="5" t="str">
        <f t="shared" si="1141"/>
        <v>abdul karim44208</v>
      </c>
      <c r="AG4095" s="5" t="str">
        <f t="shared" si="1142"/>
        <v>BMJ 05644208UTARANIGHT</v>
      </c>
      <c r="AH4095" s="5" t="str">
        <f t="shared" si="1143"/>
        <v>abdul karim44208UTARANIGHT</v>
      </c>
      <c r="AI4095" s="5" t="str">
        <f t="shared" si="1144"/>
        <v>BMJ 05644208NIGHT</v>
      </c>
      <c r="AJ4095" s="5" t="str">
        <f t="shared" si="1145"/>
        <v>abdul karim44208NIGHT</v>
      </c>
      <c r="AK4095" s="5" t="str">
        <f t="shared" si="1146"/>
        <v>abdul karimBMJ III</v>
      </c>
      <c r="AL4095" s="5" t="str">
        <f t="shared" si="1148"/>
        <v>3UTARA</v>
      </c>
      <c r="AM4095" s="5" t="str">
        <f t="shared" si="1149"/>
        <v>1 &gt; 4UTARA10 RODA</v>
      </c>
      <c r="AN4095" s="5" t="str">
        <f t="shared" si="1150"/>
        <v>abdul karimBMJ III1 &gt; 4UTARA10 RODA</v>
      </c>
      <c r="AO4095" s="5" t="str">
        <f t="shared" si="1151"/>
        <v>abdul karim1 &gt; 4UTARA10 RODA</v>
      </c>
      <c r="AP4095" s="5" t="str">
        <f t="shared" si="1152"/>
        <v>44208NIGHT</v>
      </c>
    </row>
    <row r="4096" spans="1:42" x14ac:dyDescent="0.3">
      <c r="A4096" s="33">
        <v>1</v>
      </c>
      <c r="B4096" s="33"/>
      <c r="C4096" s="70">
        <v>44208</v>
      </c>
      <c r="D4096" s="71" t="s">
        <v>87</v>
      </c>
      <c r="E4096" s="70">
        <v>44209</v>
      </c>
      <c r="F4096" s="71">
        <v>5171239</v>
      </c>
      <c r="G4096" s="33" t="s">
        <v>20</v>
      </c>
      <c r="H4096" s="33" t="s">
        <v>21</v>
      </c>
      <c r="I4096" s="33" t="s">
        <v>123</v>
      </c>
      <c r="J4096" s="33" t="s">
        <v>46</v>
      </c>
      <c r="K4096" s="63" t="s">
        <v>71</v>
      </c>
      <c r="L4096" s="32" t="str">
        <f t="shared" si="1153"/>
        <v>FM260JD</v>
      </c>
      <c r="M4096" s="32" t="str">
        <f t="shared" si="1154"/>
        <v>BMJ III</v>
      </c>
      <c r="N4096" s="32" t="str">
        <f t="shared" si="1155"/>
        <v>10 RODA</v>
      </c>
      <c r="O4096" s="146">
        <v>9.8333333333333328E-2</v>
      </c>
      <c r="P4096" s="65">
        <v>9.8333333333333328E-2</v>
      </c>
      <c r="Q4096" s="65"/>
      <c r="R4096" s="66">
        <v>4</v>
      </c>
      <c r="S4096" s="66">
        <v>40700</v>
      </c>
      <c r="T4096" s="66">
        <v>14880</v>
      </c>
      <c r="U4096" s="67">
        <f t="shared" si="1147"/>
        <v>25.82</v>
      </c>
      <c r="V4096" s="66">
        <f t="shared" si="1138"/>
        <v>503335.08</v>
      </c>
      <c r="W4096" s="66" t="str">
        <f t="shared" si="1139"/>
        <v>1 &gt; 4</v>
      </c>
      <c r="X4096" s="66">
        <f>A4096+SUMIFS(Presensi!F:F,Presensi!E:E,'Entry Data'!AP4096)</f>
        <v>1</v>
      </c>
      <c r="Y4096" s="66">
        <f>IFERROR(INDEX('Retasi Pricing'!F:F,MATCH('Entry Data'!AM4096,'Retasi Pricing'!E:E,0))*X4096,"")</f>
        <v>25000</v>
      </c>
      <c r="Z4096" s="62" t="s">
        <v>26</v>
      </c>
      <c r="AA4096" s="62" t="s">
        <v>27</v>
      </c>
      <c r="AB4096" s="32"/>
      <c r="AC4096" s="32" t="s">
        <v>194</v>
      </c>
      <c r="AD4096" s="32" t="str">
        <f t="shared" si="1140"/>
        <v/>
      </c>
      <c r="AF4096" s="5" t="str">
        <f t="shared" si="1141"/>
        <v>abdul karim44208</v>
      </c>
      <c r="AG4096" s="5" t="str">
        <f t="shared" si="1142"/>
        <v>BMJ 05644208UTARANIGHT</v>
      </c>
      <c r="AH4096" s="5" t="str">
        <f t="shared" si="1143"/>
        <v>abdul karim44208UTARANIGHT</v>
      </c>
      <c r="AI4096" s="5" t="str">
        <f t="shared" si="1144"/>
        <v>BMJ 05644208NIGHT</v>
      </c>
      <c r="AJ4096" s="5" t="str">
        <f t="shared" si="1145"/>
        <v>abdul karim44208NIGHT</v>
      </c>
      <c r="AK4096" s="5" t="str">
        <f t="shared" si="1146"/>
        <v>abdul karimBMJ III</v>
      </c>
      <c r="AL4096" s="5" t="str">
        <f t="shared" si="1148"/>
        <v>4UTARA</v>
      </c>
      <c r="AM4096" s="5" t="str">
        <f t="shared" si="1149"/>
        <v>1 &gt; 4UTARA10 RODA</v>
      </c>
      <c r="AN4096" s="5" t="str">
        <f t="shared" si="1150"/>
        <v>abdul karimBMJ III1 &gt; 4UTARA10 RODA</v>
      </c>
      <c r="AO4096" s="5" t="str">
        <f t="shared" si="1151"/>
        <v>abdul karim1 &gt; 4UTARA10 RODA</v>
      </c>
      <c r="AP4096" s="5" t="str">
        <f t="shared" si="1152"/>
        <v>44208NIGHT</v>
      </c>
    </row>
    <row r="4097" spans="1:42" x14ac:dyDescent="0.3">
      <c r="A4097" s="33">
        <v>1</v>
      </c>
      <c r="B4097" s="33"/>
      <c r="C4097" s="70">
        <v>44208</v>
      </c>
      <c r="D4097" s="71" t="s">
        <v>87</v>
      </c>
      <c r="E4097" s="70">
        <v>44209</v>
      </c>
      <c r="F4097" s="71">
        <v>5171305</v>
      </c>
      <c r="G4097" s="33" t="s">
        <v>20</v>
      </c>
      <c r="H4097" s="33" t="s">
        <v>21</v>
      </c>
      <c r="I4097" s="33" t="s">
        <v>123</v>
      </c>
      <c r="J4097" s="33" t="s">
        <v>23</v>
      </c>
      <c r="K4097" s="63" t="s">
        <v>71</v>
      </c>
      <c r="L4097" s="32" t="str">
        <f t="shared" si="1153"/>
        <v>FM260JD</v>
      </c>
      <c r="M4097" s="32" t="str">
        <f t="shared" si="1154"/>
        <v>BMJ III</v>
      </c>
      <c r="N4097" s="32" t="str">
        <f t="shared" si="1155"/>
        <v>10 RODA</v>
      </c>
      <c r="O4097" s="146">
        <v>0.17096064814814815</v>
      </c>
      <c r="P4097" s="65">
        <v>0.17096064814814815</v>
      </c>
      <c r="Q4097" s="65"/>
      <c r="R4097" s="66">
        <v>5</v>
      </c>
      <c r="S4097" s="66">
        <v>40560</v>
      </c>
      <c r="T4097" s="66">
        <v>14880</v>
      </c>
      <c r="U4097" s="67">
        <f t="shared" si="1147"/>
        <v>25.68</v>
      </c>
      <c r="V4097" s="66">
        <f t="shared" si="1138"/>
        <v>500605.92</v>
      </c>
      <c r="W4097" s="66" t="str">
        <f t="shared" si="1139"/>
        <v>&gt; 5</v>
      </c>
      <c r="X4097" s="66">
        <f>A4097+SUMIFS(Presensi!F:F,Presensi!E:E,'Entry Data'!AP4097)</f>
        <v>1</v>
      </c>
      <c r="Y4097" s="66">
        <f>IFERROR(INDEX('Retasi Pricing'!F:F,MATCH('Entry Data'!AM4097,'Retasi Pricing'!E:E,0))*X4097,"")</f>
        <v>27650</v>
      </c>
      <c r="Z4097" s="62" t="s">
        <v>26</v>
      </c>
      <c r="AA4097" s="62" t="s">
        <v>27</v>
      </c>
      <c r="AB4097" s="32"/>
      <c r="AC4097" s="32" t="s">
        <v>194</v>
      </c>
      <c r="AD4097" s="32" t="str">
        <f t="shared" si="1140"/>
        <v/>
      </c>
      <c r="AF4097" s="5" t="str">
        <f t="shared" si="1141"/>
        <v>abdul karim44208</v>
      </c>
      <c r="AG4097" s="5" t="str">
        <f t="shared" si="1142"/>
        <v>BMJ 05644208UTARANIGHT</v>
      </c>
      <c r="AH4097" s="5" t="str">
        <f t="shared" si="1143"/>
        <v>abdul karim44208UTARANIGHT</v>
      </c>
      <c r="AI4097" s="5" t="str">
        <f t="shared" si="1144"/>
        <v>BMJ 05644208NIGHT</v>
      </c>
      <c r="AJ4097" s="5" t="str">
        <f t="shared" si="1145"/>
        <v>abdul karim44208NIGHT</v>
      </c>
      <c r="AK4097" s="5" t="str">
        <f t="shared" si="1146"/>
        <v>abdul karimBMJ III</v>
      </c>
      <c r="AL4097" s="5" t="str">
        <f t="shared" si="1148"/>
        <v>5UTARA</v>
      </c>
      <c r="AM4097" s="5" t="str">
        <f t="shared" si="1149"/>
        <v>&gt; 5UTARA10 RODA</v>
      </c>
      <c r="AN4097" s="5" t="str">
        <f t="shared" si="1150"/>
        <v>abdul karimBMJ III&gt; 5UTARA10 RODA</v>
      </c>
      <c r="AO4097" s="5" t="str">
        <f t="shared" si="1151"/>
        <v>abdul karim&gt; 5UTARA10 RODA</v>
      </c>
      <c r="AP4097" s="5" t="str">
        <f t="shared" si="1152"/>
        <v>44208NIGHT</v>
      </c>
    </row>
    <row r="4098" spans="1:42" x14ac:dyDescent="0.3">
      <c r="A4098" s="33">
        <v>1</v>
      </c>
      <c r="B4098" s="33"/>
      <c r="C4098" s="70">
        <v>44208</v>
      </c>
      <c r="D4098" s="71" t="s">
        <v>87</v>
      </c>
      <c r="E4098" s="70">
        <v>44208</v>
      </c>
      <c r="F4098" s="71">
        <v>5170984</v>
      </c>
      <c r="G4098" s="33" t="s">
        <v>20</v>
      </c>
      <c r="H4098" s="33" t="s">
        <v>21</v>
      </c>
      <c r="I4098" s="33" t="s">
        <v>45</v>
      </c>
      <c r="J4098" s="33" t="s">
        <v>46</v>
      </c>
      <c r="K4098" s="63" t="s">
        <v>71</v>
      </c>
      <c r="L4098" s="32" t="str">
        <f t="shared" si="1153"/>
        <v>FM260JD</v>
      </c>
      <c r="M4098" s="32" t="str">
        <f t="shared" si="1154"/>
        <v>BMJ III</v>
      </c>
      <c r="N4098" s="32" t="str">
        <f t="shared" si="1155"/>
        <v>10 RODA</v>
      </c>
      <c r="O4098" s="146">
        <v>0.84453703703703698</v>
      </c>
      <c r="P4098" s="65">
        <v>0.85380787037037031</v>
      </c>
      <c r="Q4098" s="65"/>
      <c r="R4098" s="66">
        <v>1</v>
      </c>
      <c r="S4098" s="66">
        <v>39280</v>
      </c>
      <c r="T4098" s="66">
        <v>14880</v>
      </c>
      <c r="U4098" s="67">
        <f t="shared" si="1147"/>
        <v>24.4</v>
      </c>
      <c r="V4098" s="66">
        <f t="shared" si="1138"/>
        <v>475653.6</v>
      </c>
      <c r="W4098" s="66" t="str">
        <f t="shared" si="1139"/>
        <v>1 &gt; 4</v>
      </c>
      <c r="X4098" s="66">
        <f>A4098+SUMIFS(Presensi!F:F,Presensi!E:E,'Entry Data'!AP4098)</f>
        <v>1</v>
      </c>
      <c r="Y4098" s="66">
        <f>IFERROR(INDEX('Retasi Pricing'!F:F,MATCH('Entry Data'!AM4098,'Retasi Pricing'!E:E,0))*X4098,"")</f>
        <v>25000</v>
      </c>
      <c r="Z4098" s="62" t="s">
        <v>26</v>
      </c>
      <c r="AA4098" s="62" t="s">
        <v>27</v>
      </c>
      <c r="AB4098" s="32"/>
      <c r="AC4098" s="32" t="s">
        <v>194</v>
      </c>
      <c r="AD4098" s="32" t="str">
        <f t="shared" si="1140"/>
        <v/>
      </c>
      <c r="AF4098" s="5" t="str">
        <f t="shared" si="1141"/>
        <v>abdul karim44208</v>
      </c>
      <c r="AG4098" s="5" t="str">
        <f t="shared" si="1142"/>
        <v>BMJ 05644208UTARANIGHT</v>
      </c>
      <c r="AH4098" s="5" t="str">
        <f t="shared" si="1143"/>
        <v>abdul karim44208UTARANIGHT</v>
      </c>
      <c r="AI4098" s="5" t="str">
        <f t="shared" si="1144"/>
        <v>BMJ 05644208NIGHT</v>
      </c>
      <c r="AJ4098" s="5" t="str">
        <f t="shared" si="1145"/>
        <v>abdul karim44208NIGHT</v>
      </c>
      <c r="AK4098" s="5" t="str">
        <f t="shared" si="1146"/>
        <v>abdul karimBMJ III</v>
      </c>
      <c r="AL4098" s="5" t="str">
        <f t="shared" si="1148"/>
        <v>1UTARA</v>
      </c>
      <c r="AM4098" s="5" t="str">
        <f t="shared" si="1149"/>
        <v>1 &gt; 4UTARA10 RODA</v>
      </c>
      <c r="AN4098" s="5" t="str">
        <f t="shared" si="1150"/>
        <v>abdul karimBMJ III1 &gt; 4UTARA10 RODA</v>
      </c>
      <c r="AO4098" s="5" t="str">
        <f t="shared" si="1151"/>
        <v>abdul karim1 &gt; 4UTARA10 RODA</v>
      </c>
      <c r="AP4098" s="5" t="str">
        <f t="shared" si="1152"/>
        <v>44208NIGHT</v>
      </c>
    </row>
    <row r="4099" spans="1:42" x14ac:dyDescent="0.3">
      <c r="A4099" s="33">
        <v>1</v>
      </c>
      <c r="B4099" s="33"/>
      <c r="C4099" s="70">
        <v>44208</v>
      </c>
      <c r="D4099" s="71" t="s">
        <v>87</v>
      </c>
      <c r="E4099" s="70">
        <v>44208</v>
      </c>
      <c r="F4099" s="71">
        <v>5171116</v>
      </c>
      <c r="G4099" s="33" t="s">
        <v>20</v>
      </c>
      <c r="H4099" s="33" t="s">
        <v>21</v>
      </c>
      <c r="I4099" s="33" t="s">
        <v>45</v>
      </c>
      <c r="J4099" s="33" t="s">
        <v>46</v>
      </c>
      <c r="K4099" s="63" t="s">
        <v>71</v>
      </c>
      <c r="L4099" s="32" t="str">
        <f t="shared" si="1153"/>
        <v>FM260JD</v>
      </c>
      <c r="M4099" s="32" t="str">
        <f t="shared" si="1154"/>
        <v>BMJ III</v>
      </c>
      <c r="N4099" s="32" t="str">
        <f t="shared" si="1155"/>
        <v>10 RODA</v>
      </c>
      <c r="O4099" s="146">
        <v>0.95960648148148142</v>
      </c>
      <c r="P4099" s="65">
        <v>0.95960648148148142</v>
      </c>
      <c r="Q4099" s="65"/>
      <c r="R4099" s="66">
        <v>2</v>
      </c>
      <c r="S4099" s="66">
        <v>41280</v>
      </c>
      <c r="T4099" s="66">
        <v>14880</v>
      </c>
      <c r="U4099" s="67">
        <f t="shared" si="1147"/>
        <v>26.4</v>
      </c>
      <c r="V4099" s="66">
        <f t="shared" si="1138"/>
        <v>514641.6</v>
      </c>
      <c r="W4099" s="66" t="str">
        <f t="shared" si="1139"/>
        <v>1 &gt; 4</v>
      </c>
      <c r="X4099" s="66">
        <f>A4099+SUMIFS(Presensi!F:F,Presensi!E:E,'Entry Data'!AP4099)</f>
        <v>1</v>
      </c>
      <c r="Y4099" s="66">
        <f>IFERROR(INDEX('Retasi Pricing'!F:F,MATCH('Entry Data'!AM4099,'Retasi Pricing'!E:E,0))*X4099,"")</f>
        <v>25000</v>
      </c>
      <c r="Z4099" s="62" t="s">
        <v>26</v>
      </c>
      <c r="AA4099" s="62" t="s">
        <v>27</v>
      </c>
      <c r="AB4099" s="32"/>
      <c r="AC4099" s="32" t="s">
        <v>194</v>
      </c>
      <c r="AD4099" s="32" t="str">
        <f t="shared" si="1140"/>
        <v/>
      </c>
      <c r="AF4099" s="5" t="str">
        <f t="shared" si="1141"/>
        <v>abdul karim44208</v>
      </c>
      <c r="AG4099" s="5" t="str">
        <f t="shared" si="1142"/>
        <v>BMJ 05644208UTARANIGHT</v>
      </c>
      <c r="AH4099" s="5" t="str">
        <f t="shared" si="1143"/>
        <v>abdul karim44208UTARANIGHT</v>
      </c>
      <c r="AI4099" s="5" t="str">
        <f t="shared" si="1144"/>
        <v>BMJ 05644208NIGHT</v>
      </c>
      <c r="AJ4099" s="5" t="str">
        <f t="shared" si="1145"/>
        <v>abdul karim44208NIGHT</v>
      </c>
      <c r="AK4099" s="5" t="str">
        <f t="shared" si="1146"/>
        <v>abdul karimBMJ III</v>
      </c>
      <c r="AL4099" s="5" t="str">
        <f t="shared" si="1148"/>
        <v>2UTARA</v>
      </c>
      <c r="AM4099" s="5" t="str">
        <f t="shared" si="1149"/>
        <v>1 &gt; 4UTARA10 RODA</v>
      </c>
      <c r="AN4099" s="5" t="str">
        <f t="shared" si="1150"/>
        <v>abdul karimBMJ III1 &gt; 4UTARA10 RODA</v>
      </c>
      <c r="AO4099" s="5" t="str">
        <f t="shared" si="1151"/>
        <v>abdul karim1 &gt; 4UTARA10 RODA</v>
      </c>
      <c r="AP4099" s="5" t="str">
        <f t="shared" si="1152"/>
        <v>44208NIGHT</v>
      </c>
    </row>
    <row r="4100" spans="1:42" x14ac:dyDescent="0.3">
      <c r="A4100" s="33">
        <v>1</v>
      </c>
      <c r="B4100" s="33"/>
      <c r="C4100" s="70">
        <v>44208</v>
      </c>
      <c r="D4100" s="71" t="s">
        <v>87</v>
      </c>
      <c r="E4100" s="70">
        <v>44209</v>
      </c>
      <c r="F4100" s="71">
        <v>5171186</v>
      </c>
      <c r="G4100" s="33" t="s">
        <v>20</v>
      </c>
      <c r="H4100" s="33" t="s">
        <v>21</v>
      </c>
      <c r="I4100" s="33" t="s">
        <v>123</v>
      </c>
      <c r="J4100" s="33" t="s">
        <v>23</v>
      </c>
      <c r="K4100" s="63" t="s">
        <v>73</v>
      </c>
      <c r="L4100" s="32" t="str">
        <f t="shared" si="1153"/>
        <v>FM260JD</v>
      </c>
      <c r="M4100" s="32" t="str">
        <f t="shared" si="1154"/>
        <v>BMJ</v>
      </c>
      <c r="N4100" s="32" t="str">
        <f t="shared" si="1155"/>
        <v>10 RODA</v>
      </c>
      <c r="O4100" s="146">
        <v>2.3668981481481485E-2</v>
      </c>
      <c r="P4100" s="65">
        <v>2.3668981481481485E-2</v>
      </c>
      <c r="Q4100" s="65"/>
      <c r="R4100" s="66">
        <v>3</v>
      </c>
      <c r="S4100" s="66">
        <v>39580</v>
      </c>
      <c r="T4100" s="66">
        <v>14560</v>
      </c>
      <c r="U4100" s="67">
        <f t="shared" si="1147"/>
        <v>25.02</v>
      </c>
      <c r="V4100" s="66">
        <f t="shared" si="1138"/>
        <v>487739.87999999995</v>
      </c>
      <c r="W4100" s="66" t="str">
        <f t="shared" si="1139"/>
        <v>1 &gt; 4</v>
      </c>
      <c r="X4100" s="66">
        <f>A4100+SUMIFS(Presensi!F:F,Presensi!E:E,'Entry Data'!AP4100)</f>
        <v>1</v>
      </c>
      <c r="Y4100" s="66">
        <f>IFERROR(INDEX('Retasi Pricing'!F:F,MATCH('Entry Data'!AM4100,'Retasi Pricing'!E:E,0))*X4100,"")</f>
        <v>25000</v>
      </c>
      <c r="Z4100" s="62" t="s">
        <v>26</v>
      </c>
      <c r="AA4100" s="62" t="s">
        <v>27</v>
      </c>
      <c r="AB4100" s="32"/>
      <c r="AC4100" s="32" t="s">
        <v>218</v>
      </c>
      <c r="AD4100" s="32" t="str">
        <f t="shared" si="1140"/>
        <v/>
      </c>
      <c r="AF4100" s="5" t="str">
        <f t="shared" si="1141"/>
        <v>putut junaedi44208</v>
      </c>
      <c r="AG4100" s="5" t="str">
        <f t="shared" si="1142"/>
        <v>BMJ 06544208UTARANIGHT</v>
      </c>
      <c r="AH4100" s="5" t="str">
        <f t="shared" si="1143"/>
        <v>putut junaedi44208UTARANIGHT</v>
      </c>
      <c r="AI4100" s="5" t="str">
        <f t="shared" si="1144"/>
        <v>BMJ 06544208NIGHT</v>
      </c>
      <c r="AJ4100" s="5" t="str">
        <f t="shared" si="1145"/>
        <v>putut junaedi44208NIGHT</v>
      </c>
      <c r="AK4100" s="5" t="str">
        <f t="shared" si="1146"/>
        <v>putut junaediBMJ</v>
      </c>
      <c r="AL4100" s="5" t="str">
        <f t="shared" si="1148"/>
        <v>3UTARA</v>
      </c>
      <c r="AM4100" s="5" t="str">
        <f t="shared" si="1149"/>
        <v>1 &gt; 4UTARA10 RODA</v>
      </c>
      <c r="AN4100" s="5" t="str">
        <f t="shared" si="1150"/>
        <v>putut junaediBMJ1 &gt; 4UTARA10 RODA</v>
      </c>
      <c r="AO4100" s="5" t="str">
        <f t="shared" si="1151"/>
        <v>putut junaedi1 &gt; 4UTARA10 RODA</v>
      </c>
      <c r="AP4100" s="5" t="str">
        <f t="shared" si="1152"/>
        <v>44208NIGHT</v>
      </c>
    </row>
    <row r="4101" spans="1:42" x14ac:dyDescent="0.3">
      <c r="A4101" s="33">
        <v>1</v>
      </c>
      <c r="B4101" s="33"/>
      <c r="C4101" s="70">
        <v>44208</v>
      </c>
      <c r="D4101" s="71" t="s">
        <v>87</v>
      </c>
      <c r="E4101" s="70">
        <v>44209</v>
      </c>
      <c r="F4101" s="71">
        <v>5171287</v>
      </c>
      <c r="G4101" s="33" t="s">
        <v>20</v>
      </c>
      <c r="H4101" s="33" t="s">
        <v>21</v>
      </c>
      <c r="I4101" s="33" t="s">
        <v>123</v>
      </c>
      <c r="J4101" s="33" t="s">
        <v>23</v>
      </c>
      <c r="K4101" s="63" t="s">
        <v>73</v>
      </c>
      <c r="L4101" s="32" t="str">
        <f t="shared" si="1153"/>
        <v>FM260JD</v>
      </c>
      <c r="M4101" s="32" t="str">
        <f t="shared" si="1154"/>
        <v>BMJ</v>
      </c>
      <c r="N4101" s="32" t="str">
        <f t="shared" si="1155"/>
        <v>10 RODA</v>
      </c>
      <c r="O4101" s="146">
        <v>0.15282407407407408</v>
      </c>
      <c r="P4101" s="65">
        <v>0.15282407407407408</v>
      </c>
      <c r="Q4101" s="65"/>
      <c r="R4101" s="66">
        <v>4</v>
      </c>
      <c r="S4101" s="66">
        <v>39800</v>
      </c>
      <c r="T4101" s="66">
        <v>14560</v>
      </c>
      <c r="U4101" s="67">
        <f t="shared" si="1147"/>
        <v>25.24</v>
      </c>
      <c r="V4101" s="66">
        <f t="shared" si="1138"/>
        <v>492028.55999999994</v>
      </c>
      <c r="W4101" s="66" t="str">
        <f t="shared" si="1139"/>
        <v>1 &gt; 4</v>
      </c>
      <c r="X4101" s="66">
        <f>A4101+SUMIFS(Presensi!F:F,Presensi!E:E,'Entry Data'!AP4101)</f>
        <v>1</v>
      </c>
      <c r="Y4101" s="66">
        <f>IFERROR(INDEX('Retasi Pricing'!F:F,MATCH('Entry Data'!AM4101,'Retasi Pricing'!E:E,0))*X4101,"")</f>
        <v>25000</v>
      </c>
      <c r="Z4101" s="62" t="s">
        <v>26</v>
      </c>
      <c r="AA4101" s="62" t="s">
        <v>27</v>
      </c>
      <c r="AB4101" s="32"/>
      <c r="AC4101" s="32" t="s">
        <v>218</v>
      </c>
      <c r="AD4101" s="32" t="str">
        <f t="shared" si="1140"/>
        <v/>
      </c>
      <c r="AF4101" s="5" t="str">
        <f t="shared" si="1141"/>
        <v>putut junaedi44208</v>
      </c>
      <c r="AG4101" s="5" t="str">
        <f t="shared" si="1142"/>
        <v>BMJ 06544208UTARANIGHT</v>
      </c>
      <c r="AH4101" s="5" t="str">
        <f t="shared" si="1143"/>
        <v>putut junaedi44208UTARANIGHT</v>
      </c>
      <c r="AI4101" s="5" t="str">
        <f t="shared" si="1144"/>
        <v>BMJ 06544208NIGHT</v>
      </c>
      <c r="AJ4101" s="5" t="str">
        <f t="shared" si="1145"/>
        <v>putut junaedi44208NIGHT</v>
      </c>
      <c r="AK4101" s="5" t="str">
        <f t="shared" si="1146"/>
        <v>putut junaediBMJ</v>
      </c>
      <c r="AL4101" s="5" t="str">
        <f t="shared" si="1148"/>
        <v>4UTARA</v>
      </c>
      <c r="AM4101" s="5" t="str">
        <f t="shared" si="1149"/>
        <v>1 &gt; 4UTARA10 RODA</v>
      </c>
      <c r="AN4101" s="5" t="str">
        <f t="shared" si="1150"/>
        <v>putut junaediBMJ1 &gt; 4UTARA10 RODA</v>
      </c>
      <c r="AO4101" s="5" t="str">
        <f t="shared" si="1151"/>
        <v>putut junaedi1 &gt; 4UTARA10 RODA</v>
      </c>
      <c r="AP4101" s="5" t="str">
        <f t="shared" si="1152"/>
        <v>44208NIGHT</v>
      </c>
    </row>
    <row r="4102" spans="1:42" x14ac:dyDescent="0.3">
      <c r="A4102" s="33">
        <v>1</v>
      </c>
      <c r="B4102" s="33"/>
      <c r="C4102" s="70">
        <v>44208</v>
      </c>
      <c r="D4102" s="71" t="s">
        <v>87</v>
      </c>
      <c r="E4102" s="70">
        <v>44209</v>
      </c>
      <c r="F4102" s="71">
        <v>5171375</v>
      </c>
      <c r="G4102" s="33" t="s">
        <v>20</v>
      </c>
      <c r="H4102" s="33" t="s">
        <v>21</v>
      </c>
      <c r="I4102" s="33" t="s">
        <v>123</v>
      </c>
      <c r="J4102" s="33" t="s">
        <v>23</v>
      </c>
      <c r="K4102" s="63" t="s">
        <v>73</v>
      </c>
      <c r="L4102" s="32" t="str">
        <f t="shared" si="1153"/>
        <v>FM260JD</v>
      </c>
      <c r="M4102" s="32" t="str">
        <f t="shared" si="1154"/>
        <v>BMJ</v>
      </c>
      <c r="N4102" s="32" t="str">
        <f t="shared" si="1155"/>
        <v>10 RODA</v>
      </c>
      <c r="O4102" s="146">
        <v>0.27068287037037037</v>
      </c>
      <c r="P4102" s="65">
        <v>0.27068287037037037</v>
      </c>
      <c r="Q4102" s="65"/>
      <c r="R4102" s="66">
        <v>5</v>
      </c>
      <c r="S4102" s="66">
        <v>41400</v>
      </c>
      <c r="T4102" s="66">
        <v>14560</v>
      </c>
      <c r="U4102" s="67">
        <f t="shared" si="1147"/>
        <v>26.84</v>
      </c>
      <c r="V4102" s="66">
        <f t="shared" si="1138"/>
        <v>523218.95999999996</v>
      </c>
      <c r="W4102" s="66" t="str">
        <f t="shared" si="1139"/>
        <v>&gt; 5</v>
      </c>
      <c r="X4102" s="66">
        <f>A4102+SUMIFS(Presensi!F:F,Presensi!E:E,'Entry Data'!AP4102)</f>
        <v>1</v>
      </c>
      <c r="Y4102" s="66">
        <f>IFERROR(INDEX('Retasi Pricing'!F:F,MATCH('Entry Data'!AM4102,'Retasi Pricing'!E:E,0))*X4102,"")</f>
        <v>27650</v>
      </c>
      <c r="Z4102" s="62" t="s">
        <v>26</v>
      </c>
      <c r="AA4102" s="62" t="s">
        <v>27</v>
      </c>
      <c r="AB4102" s="32"/>
      <c r="AC4102" s="32" t="s">
        <v>218</v>
      </c>
      <c r="AD4102" s="32" t="str">
        <f t="shared" si="1140"/>
        <v/>
      </c>
      <c r="AF4102" s="5" t="str">
        <f t="shared" si="1141"/>
        <v>putut junaedi44208</v>
      </c>
      <c r="AG4102" s="5" t="str">
        <f t="shared" si="1142"/>
        <v>BMJ 06544208UTARANIGHT</v>
      </c>
      <c r="AH4102" s="5" t="str">
        <f t="shared" si="1143"/>
        <v>putut junaedi44208UTARANIGHT</v>
      </c>
      <c r="AI4102" s="5" t="str">
        <f t="shared" si="1144"/>
        <v>BMJ 06544208NIGHT</v>
      </c>
      <c r="AJ4102" s="5" t="str">
        <f t="shared" si="1145"/>
        <v>putut junaedi44208NIGHT</v>
      </c>
      <c r="AK4102" s="5" t="str">
        <f t="shared" si="1146"/>
        <v>putut junaediBMJ</v>
      </c>
      <c r="AL4102" s="5" t="str">
        <f t="shared" si="1148"/>
        <v>5UTARA</v>
      </c>
      <c r="AM4102" s="5" t="str">
        <f t="shared" si="1149"/>
        <v>&gt; 5UTARA10 RODA</v>
      </c>
      <c r="AN4102" s="5" t="str">
        <f t="shared" si="1150"/>
        <v>putut junaediBMJ&gt; 5UTARA10 RODA</v>
      </c>
      <c r="AO4102" s="5" t="str">
        <f t="shared" si="1151"/>
        <v>putut junaedi&gt; 5UTARA10 RODA</v>
      </c>
      <c r="AP4102" s="5" t="str">
        <f t="shared" si="1152"/>
        <v>44208NIGHT</v>
      </c>
    </row>
    <row r="4103" spans="1:42" x14ac:dyDescent="0.3">
      <c r="A4103" s="33">
        <v>1</v>
      </c>
      <c r="B4103" s="33"/>
      <c r="C4103" s="70">
        <v>44208</v>
      </c>
      <c r="D4103" s="71" t="s">
        <v>87</v>
      </c>
      <c r="E4103" s="70">
        <v>44208</v>
      </c>
      <c r="F4103" s="71">
        <v>5171021</v>
      </c>
      <c r="G4103" s="33" t="s">
        <v>20</v>
      </c>
      <c r="H4103" s="33" t="s">
        <v>21</v>
      </c>
      <c r="I4103" s="33" t="s">
        <v>45</v>
      </c>
      <c r="J4103" s="33" t="s">
        <v>46</v>
      </c>
      <c r="K4103" s="63" t="s">
        <v>73</v>
      </c>
      <c r="L4103" s="32" t="str">
        <f t="shared" si="1153"/>
        <v>FM260JD</v>
      </c>
      <c r="M4103" s="32" t="str">
        <f t="shared" si="1154"/>
        <v>BMJ</v>
      </c>
      <c r="N4103" s="32" t="str">
        <f t="shared" si="1155"/>
        <v>10 RODA</v>
      </c>
      <c r="O4103" s="146">
        <v>0.87984953703703705</v>
      </c>
      <c r="P4103" s="65">
        <v>0.88787037037037031</v>
      </c>
      <c r="Q4103" s="65"/>
      <c r="R4103" s="66">
        <v>1</v>
      </c>
      <c r="S4103" s="66">
        <v>39880</v>
      </c>
      <c r="T4103" s="66">
        <v>14560</v>
      </c>
      <c r="U4103" s="67">
        <f t="shared" si="1147"/>
        <v>25.32</v>
      </c>
      <c r="V4103" s="66">
        <f t="shared" si="1138"/>
        <v>493588.08</v>
      </c>
      <c r="W4103" s="66" t="str">
        <f t="shared" si="1139"/>
        <v>1 &gt; 4</v>
      </c>
      <c r="X4103" s="66">
        <f>A4103+SUMIFS(Presensi!F:F,Presensi!E:E,'Entry Data'!AP4103)</f>
        <v>1</v>
      </c>
      <c r="Y4103" s="66">
        <f>IFERROR(INDEX('Retasi Pricing'!F:F,MATCH('Entry Data'!AM4103,'Retasi Pricing'!E:E,0))*X4103,"")</f>
        <v>25000</v>
      </c>
      <c r="Z4103" s="62" t="s">
        <v>26</v>
      </c>
      <c r="AA4103" s="62" t="s">
        <v>27</v>
      </c>
      <c r="AB4103" s="32"/>
      <c r="AC4103" s="32" t="s">
        <v>218</v>
      </c>
      <c r="AD4103" s="32" t="str">
        <f t="shared" si="1140"/>
        <v/>
      </c>
      <c r="AF4103" s="5" t="str">
        <f t="shared" si="1141"/>
        <v>putut junaedi44208</v>
      </c>
      <c r="AG4103" s="5" t="str">
        <f t="shared" si="1142"/>
        <v>BMJ 06544208UTARANIGHT</v>
      </c>
      <c r="AH4103" s="5" t="str">
        <f t="shared" si="1143"/>
        <v>putut junaedi44208UTARANIGHT</v>
      </c>
      <c r="AI4103" s="5" t="str">
        <f t="shared" si="1144"/>
        <v>BMJ 06544208NIGHT</v>
      </c>
      <c r="AJ4103" s="5" t="str">
        <f t="shared" si="1145"/>
        <v>putut junaedi44208NIGHT</v>
      </c>
      <c r="AK4103" s="5" t="str">
        <f t="shared" si="1146"/>
        <v>putut junaediBMJ</v>
      </c>
      <c r="AL4103" s="5" t="str">
        <f t="shared" si="1148"/>
        <v>1UTARA</v>
      </c>
      <c r="AM4103" s="5" t="str">
        <f t="shared" si="1149"/>
        <v>1 &gt; 4UTARA10 RODA</v>
      </c>
      <c r="AN4103" s="5" t="str">
        <f t="shared" si="1150"/>
        <v>putut junaediBMJ1 &gt; 4UTARA10 RODA</v>
      </c>
      <c r="AO4103" s="5" t="str">
        <f t="shared" si="1151"/>
        <v>putut junaedi1 &gt; 4UTARA10 RODA</v>
      </c>
      <c r="AP4103" s="5" t="str">
        <f t="shared" si="1152"/>
        <v>44208NIGHT</v>
      </c>
    </row>
    <row r="4104" spans="1:42" x14ac:dyDescent="0.3">
      <c r="A4104" s="33">
        <v>1</v>
      </c>
      <c r="B4104" s="33"/>
      <c r="C4104" s="70">
        <v>44208</v>
      </c>
      <c r="D4104" s="71" t="s">
        <v>87</v>
      </c>
      <c r="E4104" s="70">
        <v>44208</v>
      </c>
      <c r="F4104" s="71">
        <v>5171101</v>
      </c>
      <c r="G4104" s="33" t="s">
        <v>20</v>
      </c>
      <c r="H4104" s="33" t="s">
        <v>21</v>
      </c>
      <c r="I4104" s="33" t="s">
        <v>123</v>
      </c>
      <c r="J4104" s="33" t="s">
        <v>46</v>
      </c>
      <c r="K4104" s="63" t="s">
        <v>73</v>
      </c>
      <c r="L4104" s="32" t="str">
        <f t="shared" si="1153"/>
        <v>FM260JD</v>
      </c>
      <c r="M4104" s="32" t="str">
        <f t="shared" si="1154"/>
        <v>BMJ</v>
      </c>
      <c r="N4104" s="32" t="str">
        <f t="shared" si="1155"/>
        <v>10 RODA</v>
      </c>
      <c r="O4104" s="146">
        <v>0.95035879629629638</v>
      </c>
      <c r="P4104" s="65">
        <v>0.95035879629629638</v>
      </c>
      <c r="Q4104" s="65"/>
      <c r="R4104" s="66">
        <v>2</v>
      </c>
      <c r="S4104" s="66">
        <v>41740</v>
      </c>
      <c r="T4104" s="66">
        <v>14560</v>
      </c>
      <c r="U4104" s="67">
        <f t="shared" si="1147"/>
        <v>27.18</v>
      </c>
      <c r="V4104" s="66">
        <f t="shared" si="1138"/>
        <v>529846.91999999993</v>
      </c>
      <c r="W4104" s="66" t="str">
        <f t="shared" si="1139"/>
        <v>1 &gt; 4</v>
      </c>
      <c r="X4104" s="66">
        <f>A4104+SUMIFS(Presensi!F:F,Presensi!E:E,'Entry Data'!AP4104)</f>
        <v>1</v>
      </c>
      <c r="Y4104" s="66">
        <f>IFERROR(INDEX('Retasi Pricing'!F:F,MATCH('Entry Data'!AM4104,'Retasi Pricing'!E:E,0))*X4104,"")</f>
        <v>25000</v>
      </c>
      <c r="Z4104" s="62" t="s">
        <v>26</v>
      </c>
      <c r="AA4104" s="62" t="s">
        <v>27</v>
      </c>
      <c r="AB4104" s="32"/>
      <c r="AC4104" s="32" t="s">
        <v>218</v>
      </c>
      <c r="AD4104" s="32" t="str">
        <f t="shared" si="1140"/>
        <v/>
      </c>
      <c r="AF4104" s="5" t="str">
        <f t="shared" si="1141"/>
        <v>putut junaedi44208</v>
      </c>
      <c r="AG4104" s="5" t="str">
        <f t="shared" si="1142"/>
        <v>BMJ 06544208UTARANIGHT</v>
      </c>
      <c r="AH4104" s="5" t="str">
        <f t="shared" si="1143"/>
        <v>putut junaedi44208UTARANIGHT</v>
      </c>
      <c r="AI4104" s="5" t="str">
        <f t="shared" si="1144"/>
        <v>BMJ 06544208NIGHT</v>
      </c>
      <c r="AJ4104" s="5" t="str">
        <f t="shared" si="1145"/>
        <v>putut junaedi44208NIGHT</v>
      </c>
      <c r="AK4104" s="5" t="str">
        <f t="shared" si="1146"/>
        <v>putut junaediBMJ</v>
      </c>
      <c r="AL4104" s="5" t="str">
        <f t="shared" si="1148"/>
        <v>2UTARA</v>
      </c>
      <c r="AM4104" s="5" t="str">
        <f t="shared" si="1149"/>
        <v>1 &gt; 4UTARA10 RODA</v>
      </c>
      <c r="AN4104" s="5" t="str">
        <f t="shared" si="1150"/>
        <v>putut junaediBMJ1 &gt; 4UTARA10 RODA</v>
      </c>
      <c r="AO4104" s="5" t="str">
        <f t="shared" si="1151"/>
        <v>putut junaedi1 &gt; 4UTARA10 RODA</v>
      </c>
      <c r="AP4104" s="5" t="str">
        <f t="shared" si="1152"/>
        <v>44208NIGHT</v>
      </c>
    </row>
    <row r="4105" spans="1:42" x14ac:dyDescent="0.3">
      <c r="A4105" s="33">
        <v>1</v>
      </c>
      <c r="B4105" s="33"/>
      <c r="C4105" s="70">
        <v>44208</v>
      </c>
      <c r="D4105" s="71" t="s">
        <v>87</v>
      </c>
      <c r="E4105" s="70">
        <v>44209</v>
      </c>
      <c r="F4105" s="71">
        <v>5171213</v>
      </c>
      <c r="G4105" s="33" t="s">
        <v>20</v>
      </c>
      <c r="H4105" s="33" t="s">
        <v>21</v>
      </c>
      <c r="I4105" s="33" t="s">
        <v>123</v>
      </c>
      <c r="J4105" s="33" t="s">
        <v>23</v>
      </c>
      <c r="K4105" s="63" t="s">
        <v>75</v>
      </c>
      <c r="L4105" s="32" t="str">
        <f t="shared" si="1153"/>
        <v>FM260JD</v>
      </c>
      <c r="M4105" s="32" t="str">
        <f t="shared" si="1154"/>
        <v>BMJ</v>
      </c>
      <c r="N4105" s="32" t="str">
        <f t="shared" si="1155"/>
        <v>10 RODA</v>
      </c>
      <c r="O4105" s="146">
        <v>7.5914351851851858E-2</v>
      </c>
      <c r="P4105" s="65">
        <v>7.5914351851851858E-2</v>
      </c>
      <c r="Q4105" s="65"/>
      <c r="R4105" s="66">
        <v>3</v>
      </c>
      <c r="S4105" s="66">
        <v>40400</v>
      </c>
      <c r="T4105" s="66">
        <v>14840</v>
      </c>
      <c r="U4105" s="67">
        <f t="shared" si="1147"/>
        <v>25.56</v>
      </c>
      <c r="V4105" s="66">
        <f t="shared" si="1138"/>
        <v>498266.64</v>
      </c>
      <c r="W4105" s="66" t="str">
        <f t="shared" si="1139"/>
        <v>1 &gt; 4</v>
      </c>
      <c r="X4105" s="66">
        <f>A4105+SUMIFS(Presensi!F:F,Presensi!E:E,'Entry Data'!AP4105)</f>
        <v>1</v>
      </c>
      <c r="Y4105" s="66">
        <f>IFERROR(INDEX('Retasi Pricing'!F:F,MATCH('Entry Data'!AM4105,'Retasi Pricing'!E:E,0))*X4105,"")</f>
        <v>25000</v>
      </c>
      <c r="Z4105" s="62" t="s">
        <v>26</v>
      </c>
      <c r="AA4105" s="62" t="s">
        <v>27</v>
      </c>
      <c r="AB4105" s="32"/>
      <c r="AC4105" s="32" t="s">
        <v>267</v>
      </c>
      <c r="AD4105" s="32" t="str">
        <f t="shared" si="1140"/>
        <v/>
      </c>
      <c r="AF4105" s="5" t="str">
        <f t="shared" si="1141"/>
        <v>Slamet Haryanto44208</v>
      </c>
      <c r="AG4105" s="5" t="str">
        <f t="shared" si="1142"/>
        <v>BMJ 06744208UTARANIGHT</v>
      </c>
      <c r="AH4105" s="5" t="str">
        <f t="shared" si="1143"/>
        <v>Slamet Haryanto44208UTARANIGHT</v>
      </c>
      <c r="AI4105" s="5" t="str">
        <f t="shared" si="1144"/>
        <v>BMJ 06744208NIGHT</v>
      </c>
      <c r="AJ4105" s="5" t="str">
        <f t="shared" si="1145"/>
        <v>Slamet Haryanto44208NIGHT</v>
      </c>
      <c r="AK4105" s="5" t="str">
        <f t="shared" si="1146"/>
        <v>Slamet HaryantoBMJ</v>
      </c>
      <c r="AL4105" s="5" t="str">
        <f t="shared" si="1148"/>
        <v>3UTARA</v>
      </c>
      <c r="AM4105" s="5" t="str">
        <f t="shared" si="1149"/>
        <v>1 &gt; 4UTARA10 RODA</v>
      </c>
      <c r="AN4105" s="5" t="str">
        <f t="shared" si="1150"/>
        <v>Slamet HaryantoBMJ1 &gt; 4UTARA10 RODA</v>
      </c>
      <c r="AO4105" s="5" t="str">
        <f t="shared" si="1151"/>
        <v>Slamet Haryanto1 &gt; 4UTARA10 RODA</v>
      </c>
      <c r="AP4105" s="5" t="str">
        <f t="shared" si="1152"/>
        <v>44208NIGHT</v>
      </c>
    </row>
    <row r="4106" spans="1:42" x14ac:dyDescent="0.3">
      <c r="A4106" s="33">
        <v>1</v>
      </c>
      <c r="B4106" s="33"/>
      <c r="C4106" s="70">
        <v>44208</v>
      </c>
      <c r="D4106" s="71" t="s">
        <v>87</v>
      </c>
      <c r="E4106" s="70">
        <v>44209</v>
      </c>
      <c r="F4106" s="71">
        <v>5171278</v>
      </c>
      <c r="G4106" s="33" t="s">
        <v>20</v>
      </c>
      <c r="H4106" s="33" t="s">
        <v>21</v>
      </c>
      <c r="I4106" s="33" t="s">
        <v>123</v>
      </c>
      <c r="J4106" s="33" t="s">
        <v>23</v>
      </c>
      <c r="K4106" s="63" t="s">
        <v>75</v>
      </c>
      <c r="L4106" s="32" t="str">
        <f t="shared" si="1153"/>
        <v>FM260JD</v>
      </c>
      <c r="M4106" s="32" t="str">
        <f t="shared" si="1154"/>
        <v>BMJ</v>
      </c>
      <c r="N4106" s="32" t="str">
        <f t="shared" si="1155"/>
        <v>10 RODA</v>
      </c>
      <c r="O4106" s="146">
        <v>0.14075231481481482</v>
      </c>
      <c r="P4106" s="65">
        <v>0.14075231481481482</v>
      </c>
      <c r="Q4106" s="65"/>
      <c r="R4106" s="66">
        <v>4</v>
      </c>
      <c r="S4106" s="66">
        <v>40360</v>
      </c>
      <c r="T4106" s="66">
        <v>14840</v>
      </c>
      <c r="U4106" s="67">
        <f t="shared" si="1147"/>
        <v>25.52</v>
      </c>
      <c r="V4106" s="66">
        <f t="shared" ref="V4106:V4169" si="1156">IFERROR(VLOOKUP(L4106,harga,2,FALSE),"")*U4106*IFERROR(VLOOKUP(G4106,jarak,2,FALSE),"")</f>
        <v>497486.87999999995</v>
      </c>
      <c r="W4106" s="66" t="str">
        <f t="shared" ref="W4106:W4169" si="1157">IFERROR(VLOOKUP(AL4106,Code,2,FALSE),"")</f>
        <v>1 &gt; 4</v>
      </c>
      <c r="X4106" s="66">
        <f>A4106+SUMIFS(Presensi!F:F,Presensi!E:E,'Entry Data'!AP4106)</f>
        <v>1</v>
      </c>
      <c r="Y4106" s="66">
        <f>IFERROR(INDEX('Retasi Pricing'!F:F,MATCH('Entry Data'!AM4106,'Retasi Pricing'!E:E,0))*X4106,"")</f>
        <v>25000</v>
      </c>
      <c r="Z4106" s="62" t="s">
        <v>26</v>
      </c>
      <c r="AA4106" s="62" t="s">
        <v>27</v>
      </c>
      <c r="AB4106" s="32"/>
      <c r="AC4106" s="32" t="s">
        <v>267</v>
      </c>
      <c r="AD4106" s="32" t="str">
        <f t="shared" ref="AD4106:AD4169" si="1158">IFERROR(VLOOKUP(AC4106,driver,13,FALSE),"")</f>
        <v/>
      </c>
      <c r="AF4106" s="5" t="str">
        <f t="shared" ref="AF4106:AF4169" si="1159">AC4106&amp;C4106</f>
        <v>Slamet Haryanto44208</v>
      </c>
      <c r="AG4106" s="5" t="str">
        <f t="shared" ref="AG4106:AG4169" si="1160">K4106&amp;C4106&amp;G4106&amp;D4106</f>
        <v>BMJ 06744208UTARANIGHT</v>
      </c>
      <c r="AH4106" s="5" t="str">
        <f t="shared" ref="AH4106:AH4169" si="1161">AC4106&amp;C4106&amp;G4106&amp;D4106</f>
        <v>Slamet Haryanto44208UTARANIGHT</v>
      </c>
      <c r="AI4106" s="5" t="str">
        <f t="shared" ref="AI4106:AI4169" si="1162">K4106&amp;C4106&amp;D4106</f>
        <v>BMJ 06744208NIGHT</v>
      </c>
      <c r="AJ4106" s="5" t="str">
        <f t="shared" ref="AJ4106:AJ4169" si="1163">AC4106&amp;C4106&amp;D4106</f>
        <v>Slamet Haryanto44208NIGHT</v>
      </c>
      <c r="AK4106" s="5" t="str">
        <f t="shared" ref="AK4106:AK4169" si="1164">AC4106&amp;M4106</f>
        <v>Slamet HaryantoBMJ</v>
      </c>
      <c r="AL4106" s="5" t="str">
        <f t="shared" si="1148"/>
        <v>4UTARA</v>
      </c>
      <c r="AM4106" s="5" t="str">
        <f t="shared" si="1149"/>
        <v>1 &gt; 4UTARA10 RODA</v>
      </c>
      <c r="AN4106" s="5" t="str">
        <f t="shared" si="1150"/>
        <v>Slamet HaryantoBMJ1 &gt; 4UTARA10 RODA</v>
      </c>
      <c r="AO4106" s="5" t="str">
        <f t="shared" si="1151"/>
        <v>Slamet Haryanto1 &gt; 4UTARA10 RODA</v>
      </c>
      <c r="AP4106" s="5" t="str">
        <f t="shared" si="1152"/>
        <v>44208NIGHT</v>
      </c>
    </row>
    <row r="4107" spans="1:42" x14ac:dyDescent="0.3">
      <c r="A4107" s="33">
        <v>1</v>
      </c>
      <c r="B4107" s="33"/>
      <c r="C4107" s="70">
        <v>44208</v>
      </c>
      <c r="D4107" s="71" t="s">
        <v>87</v>
      </c>
      <c r="E4107" s="70">
        <v>44209</v>
      </c>
      <c r="F4107" s="71">
        <v>5171350</v>
      </c>
      <c r="G4107" s="33" t="s">
        <v>20</v>
      </c>
      <c r="H4107" s="33" t="s">
        <v>21</v>
      </c>
      <c r="I4107" s="33" t="s">
        <v>123</v>
      </c>
      <c r="J4107" s="33" t="s">
        <v>46</v>
      </c>
      <c r="K4107" s="63" t="s">
        <v>75</v>
      </c>
      <c r="L4107" s="32" t="str">
        <f t="shared" si="1153"/>
        <v>FM260JD</v>
      </c>
      <c r="M4107" s="32" t="str">
        <f t="shared" si="1154"/>
        <v>BMJ</v>
      </c>
      <c r="N4107" s="32" t="str">
        <f t="shared" si="1155"/>
        <v>10 RODA</v>
      </c>
      <c r="O4107" s="146">
        <v>0.22506944444444443</v>
      </c>
      <c r="P4107" s="65">
        <v>0.22506944444444443</v>
      </c>
      <c r="Q4107" s="65"/>
      <c r="R4107" s="66">
        <v>5</v>
      </c>
      <c r="S4107" s="66">
        <v>41020</v>
      </c>
      <c r="T4107" s="66">
        <v>14840</v>
      </c>
      <c r="U4107" s="67">
        <f t="shared" ref="U4107:U4170" si="1165">(S4107-T4107)/1000</f>
        <v>26.18</v>
      </c>
      <c r="V4107" s="66">
        <f t="shared" si="1156"/>
        <v>510352.92</v>
      </c>
      <c r="W4107" s="66" t="str">
        <f t="shared" si="1157"/>
        <v>&gt; 5</v>
      </c>
      <c r="X4107" s="66">
        <f>A4107+SUMIFS(Presensi!F:F,Presensi!E:E,'Entry Data'!AP4107)</f>
        <v>1</v>
      </c>
      <c r="Y4107" s="66">
        <f>IFERROR(INDEX('Retasi Pricing'!F:F,MATCH('Entry Data'!AM4107,'Retasi Pricing'!E:E,0))*X4107,"")</f>
        <v>27650</v>
      </c>
      <c r="Z4107" s="62" t="s">
        <v>26</v>
      </c>
      <c r="AA4107" s="62" t="s">
        <v>27</v>
      </c>
      <c r="AB4107" s="32"/>
      <c r="AC4107" s="32" t="s">
        <v>267</v>
      </c>
      <c r="AD4107" s="32" t="str">
        <f t="shared" si="1158"/>
        <v/>
      </c>
      <c r="AF4107" s="5" t="str">
        <f t="shared" si="1159"/>
        <v>Slamet Haryanto44208</v>
      </c>
      <c r="AG4107" s="5" t="str">
        <f t="shared" si="1160"/>
        <v>BMJ 06744208UTARANIGHT</v>
      </c>
      <c r="AH4107" s="5" t="str">
        <f t="shared" si="1161"/>
        <v>Slamet Haryanto44208UTARANIGHT</v>
      </c>
      <c r="AI4107" s="5" t="str">
        <f t="shared" si="1162"/>
        <v>BMJ 06744208NIGHT</v>
      </c>
      <c r="AJ4107" s="5" t="str">
        <f t="shared" si="1163"/>
        <v>Slamet Haryanto44208NIGHT</v>
      </c>
      <c r="AK4107" s="5" t="str">
        <f t="shared" si="1164"/>
        <v>Slamet HaryantoBMJ</v>
      </c>
      <c r="AL4107" s="5" t="str">
        <f t="shared" ref="AL4107:AL4170" si="1166">Q4107&amp;R4107&amp;G4107</f>
        <v>5UTARA</v>
      </c>
      <c r="AM4107" s="5" t="str">
        <f t="shared" ref="AM4107:AM4170" si="1167">W4107&amp;G4107&amp;N4107</f>
        <v>&gt; 5UTARA10 RODA</v>
      </c>
      <c r="AN4107" s="5" t="str">
        <f t="shared" ref="AN4107:AN4170" si="1168">AC4107&amp;M4107&amp;W4107&amp;G4107&amp;N4107</f>
        <v>Slamet HaryantoBMJ&gt; 5UTARA10 RODA</v>
      </c>
      <c r="AO4107" s="5" t="str">
        <f t="shared" ref="AO4107:AO4170" si="1169">AC4107&amp;W4107&amp;G4107&amp;N4107</f>
        <v>Slamet Haryanto&gt; 5UTARA10 RODA</v>
      </c>
      <c r="AP4107" s="5" t="str">
        <f t="shared" ref="AP4107:AP4170" si="1170">C4107&amp;D4107</f>
        <v>44208NIGHT</v>
      </c>
    </row>
    <row r="4108" spans="1:42" x14ac:dyDescent="0.3">
      <c r="A4108" s="33">
        <v>1</v>
      </c>
      <c r="B4108" s="33"/>
      <c r="C4108" s="70">
        <v>44208</v>
      </c>
      <c r="D4108" s="71" t="s">
        <v>87</v>
      </c>
      <c r="E4108" s="70">
        <v>44208</v>
      </c>
      <c r="F4108" s="71">
        <v>5171041</v>
      </c>
      <c r="G4108" s="33" t="s">
        <v>20</v>
      </c>
      <c r="H4108" s="33" t="s">
        <v>21</v>
      </c>
      <c r="I4108" s="33" t="s">
        <v>123</v>
      </c>
      <c r="J4108" s="33" t="s">
        <v>46</v>
      </c>
      <c r="K4108" s="63" t="s">
        <v>75</v>
      </c>
      <c r="L4108" s="32" t="str">
        <f t="shared" si="1153"/>
        <v>FM260JD</v>
      </c>
      <c r="M4108" s="32" t="str">
        <f t="shared" si="1154"/>
        <v>BMJ</v>
      </c>
      <c r="N4108" s="32" t="str">
        <f t="shared" si="1155"/>
        <v>10 RODA</v>
      </c>
      <c r="O4108" s="146">
        <v>0.89572916666666658</v>
      </c>
      <c r="P4108" s="65">
        <v>0.90388888888888896</v>
      </c>
      <c r="Q4108" s="65"/>
      <c r="R4108" s="66">
        <v>1</v>
      </c>
      <c r="S4108" s="66">
        <v>40000</v>
      </c>
      <c r="T4108" s="66">
        <v>14840</v>
      </c>
      <c r="U4108" s="67">
        <f t="shared" si="1165"/>
        <v>25.16</v>
      </c>
      <c r="V4108" s="66">
        <f t="shared" si="1156"/>
        <v>490469.04000000004</v>
      </c>
      <c r="W4108" s="66" t="str">
        <f t="shared" si="1157"/>
        <v>1 &gt; 4</v>
      </c>
      <c r="X4108" s="66">
        <f>A4108+SUMIFS(Presensi!F:F,Presensi!E:E,'Entry Data'!AP4108)</f>
        <v>1</v>
      </c>
      <c r="Y4108" s="66">
        <f>IFERROR(INDEX('Retasi Pricing'!F:F,MATCH('Entry Data'!AM4108,'Retasi Pricing'!E:E,0))*X4108,"")</f>
        <v>25000</v>
      </c>
      <c r="Z4108" s="62" t="s">
        <v>26</v>
      </c>
      <c r="AA4108" s="62" t="s">
        <v>27</v>
      </c>
      <c r="AB4108" s="32"/>
      <c r="AC4108" s="32" t="s">
        <v>267</v>
      </c>
      <c r="AD4108" s="32" t="str">
        <f t="shared" si="1158"/>
        <v/>
      </c>
      <c r="AF4108" s="5" t="str">
        <f t="shared" si="1159"/>
        <v>Slamet Haryanto44208</v>
      </c>
      <c r="AG4108" s="5" t="str">
        <f t="shared" si="1160"/>
        <v>BMJ 06744208UTARANIGHT</v>
      </c>
      <c r="AH4108" s="5" t="str">
        <f t="shared" si="1161"/>
        <v>Slamet Haryanto44208UTARANIGHT</v>
      </c>
      <c r="AI4108" s="5" t="str">
        <f t="shared" si="1162"/>
        <v>BMJ 06744208NIGHT</v>
      </c>
      <c r="AJ4108" s="5" t="str">
        <f t="shared" si="1163"/>
        <v>Slamet Haryanto44208NIGHT</v>
      </c>
      <c r="AK4108" s="5" t="str">
        <f t="shared" si="1164"/>
        <v>Slamet HaryantoBMJ</v>
      </c>
      <c r="AL4108" s="5" t="str">
        <f t="shared" si="1166"/>
        <v>1UTARA</v>
      </c>
      <c r="AM4108" s="5" t="str">
        <f t="shared" si="1167"/>
        <v>1 &gt; 4UTARA10 RODA</v>
      </c>
      <c r="AN4108" s="5" t="str">
        <f t="shared" si="1168"/>
        <v>Slamet HaryantoBMJ1 &gt; 4UTARA10 RODA</v>
      </c>
      <c r="AO4108" s="5" t="str">
        <f t="shared" si="1169"/>
        <v>Slamet Haryanto1 &gt; 4UTARA10 RODA</v>
      </c>
      <c r="AP4108" s="5" t="str">
        <f t="shared" si="1170"/>
        <v>44208NIGHT</v>
      </c>
    </row>
    <row r="4109" spans="1:42" x14ac:dyDescent="0.3">
      <c r="A4109" s="33">
        <v>1</v>
      </c>
      <c r="B4109" s="33"/>
      <c r="C4109" s="70">
        <v>44208</v>
      </c>
      <c r="D4109" s="71" t="s">
        <v>87</v>
      </c>
      <c r="E4109" s="70">
        <v>44208</v>
      </c>
      <c r="F4109" s="71">
        <v>5171123</v>
      </c>
      <c r="G4109" s="33" t="s">
        <v>20</v>
      </c>
      <c r="H4109" s="33" t="s">
        <v>21</v>
      </c>
      <c r="I4109" s="33" t="s">
        <v>45</v>
      </c>
      <c r="J4109" s="33" t="s">
        <v>46</v>
      </c>
      <c r="K4109" s="63" t="s">
        <v>75</v>
      </c>
      <c r="L4109" s="32" t="str">
        <f t="shared" si="1153"/>
        <v>FM260JD</v>
      </c>
      <c r="M4109" s="32" t="str">
        <f t="shared" si="1154"/>
        <v>BMJ</v>
      </c>
      <c r="N4109" s="32" t="str">
        <f t="shared" si="1155"/>
        <v>10 RODA</v>
      </c>
      <c r="O4109" s="146">
        <v>0.96576388888888898</v>
      </c>
      <c r="P4109" s="65">
        <v>0.96576388888888898</v>
      </c>
      <c r="Q4109" s="65"/>
      <c r="R4109" s="66">
        <v>2</v>
      </c>
      <c r="S4109" s="66">
        <v>40080</v>
      </c>
      <c r="T4109" s="66">
        <v>14840</v>
      </c>
      <c r="U4109" s="67">
        <f t="shared" si="1165"/>
        <v>25.24</v>
      </c>
      <c r="V4109" s="66">
        <f t="shared" si="1156"/>
        <v>492028.55999999994</v>
      </c>
      <c r="W4109" s="66" t="str">
        <f t="shared" si="1157"/>
        <v>1 &gt; 4</v>
      </c>
      <c r="X4109" s="66">
        <f>A4109+SUMIFS(Presensi!F:F,Presensi!E:E,'Entry Data'!AP4109)</f>
        <v>1</v>
      </c>
      <c r="Y4109" s="66">
        <f>IFERROR(INDEX('Retasi Pricing'!F:F,MATCH('Entry Data'!AM4109,'Retasi Pricing'!E:E,0))*X4109,"")</f>
        <v>25000</v>
      </c>
      <c r="Z4109" s="62" t="s">
        <v>26</v>
      </c>
      <c r="AA4109" s="62" t="s">
        <v>27</v>
      </c>
      <c r="AB4109" s="32"/>
      <c r="AC4109" s="32" t="s">
        <v>267</v>
      </c>
      <c r="AD4109" s="32" t="str">
        <f t="shared" si="1158"/>
        <v/>
      </c>
      <c r="AF4109" s="5" t="str">
        <f t="shared" si="1159"/>
        <v>Slamet Haryanto44208</v>
      </c>
      <c r="AG4109" s="5" t="str">
        <f t="shared" si="1160"/>
        <v>BMJ 06744208UTARANIGHT</v>
      </c>
      <c r="AH4109" s="5" t="str">
        <f t="shared" si="1161"/>
        <v>Slamet Haryanto44208UTARANIGHT</v>
      </c>
      <c r="AI4109" s="5" t="str">
        <f t="shared" si="1162"/>
        <v>BMJ 06744208NIGHT</v>
      </c>
      <c r="AJ4109" s="5" t="str">
        <f t="shared" si="1163"/>
        <v>Slamet Haryanto44208NIGHT</v>
      </c>
      <c r="AK4109" s="5" t="str">
        <f t="shared" si="1164"/>
        <v>Slamet HaryantoBMJ</v>
      </c>
      <c r="AL4109" s="5" t="str">
        <f t="shared" si="1166"/>
        <v>2UTARA</v>
      </c>
      <c r="AM4109" s="5" t="str">
        <f t="shared" si="1167"/>
        <v>1 &gt; 4UTARA10 RODA</v>
      </c>
      <c r="AN4109" s="5" t="str">
        <f t="shared" si="1168"/>
        <v>Slamet HaryantoBMJ1 &gt; 4UTARA10 RODA</v>
      </c>
      <c r="AO4109" s="5" t="str">
        <f t="shared" si="1169"/>
        <v>Slamet Haryanto1 &gt; 4UTARA10 RODA</v>
      </c>
      <c r="AP4109" s="5" t="str">
        <f t="shared" si="1170"/>
        <v>44208NIGHT</v>
      </c>
    </row>
    <row r="4110" spans="1:42" x14ac:dyDescent="0.3">
      <c r="A4110" s="33">
        <v>1</v>
      </c>
      <c r="B4110" s="33"/>
      <c r="C4110" s="70">
        <v>44208</v>
      </c>
      <c r="D4110" s="71" t="s">
        <v>87</v>
      </c>
      <c r="E4110" s="70">
        <v>44209</v>
      </c>
      <c r="F4110" s="71">
        <v>5171218</v>
      </c>
      <c r="G4110" s="33" t="s">
        <v>20</v>
      </c>
      <c r="H4110" s="33" t="s">
        <v>21</v>
      </c>
      <c r="I4110" s="33" t="s">
        <v>45</v>
      </c>
      <c r="J4110" s="33" t="s">
        <v>46</v>
      </c>
      <c r="K4110" s="63" t="s">
        <v>77</v>
      </c>
      <c r="L4110" s="32" t="str">
        <f t="shared" si="1153"/>
        <v>FM260JD</v>
      </c>
      <c r="M4110" s="32" t="str">
        <f t="shared" si="1154"/>
        <v>BMJ</v>
      </c>
      <c r="N4110" s="32" t="str">
        <f t="shared" si="1155"/>
        <v>10 RODA</v>
      </c>
      <c r="O4110" s="146">
        <v>7.9386574074074082E-2</v>
      </c>
      <c r="P4110" s="65">
        <v>7.9386574074074082E-2</v>
      </c>
      <c r="Q4110" s="65"/>
      <c r="R4110" s="66">
        <v>4</v>
      </c>
      <c r="S4110" s="66">
        <v>39160</v>
      </c>
      <c r="T4110" s="66">
        <v>14820</v>
      </c>
      <c r="U4110" s="67">
        <f t="shared" si="1165"/>
        <v>24.34</v>
      </c>
      <c r="V4110" s="66">
        <f t="shared" si="1156"/>
        <v>474483.95999999996</v>
      </c>
      <c r="W4110" s="66" t="str">
        <f t="shared" si="1157"/>
        <v>1 &gt; 4</v>
      </c>
      <c r="X4110" s="66">
        <f>A4110+SUMIFS(Presensi!F:F,Presensi!E:E,'Entry Data'!AP4110)</f>
        <v>1</v>
      </c>
      <c r="Y4110" s="66">
        <f>IFERROR(INDEX('Retasi Pricing'!F:F,MATCH('Entry Data'!AM4110,'Retasi Pricing'!E:E,0))*X4110,"")</f>
        <v>25000</v>
      </c>
      <c r="Z4110" s="62" t="s">
        <v>26</v>
      </c>
      <c r="AA4110" s="62" t="s">
        <v>27</v>
      </c>
      <c r="AB4110" s="32"/>
      <c r="AC4110" s="32" t="s">
        <v>195</v>
      </c>
      <c r="AD4110" s="32" t="str">
        <f t="shared" si="1158"/>
        <v/>
      </c>
      <c r="AF4110" s="5" t="str">
        <f t="shared" si="1159"/>
        <v>m.andri44208</v>
      </c>
      <c r="AG4110" s="5" t="str">
        <f t="shared" si="1160"/>
        <v>BMJ 06844208UTARANIGHT</v>
      </c>
      <c r="AH4110" s="5" t="str">
        <f t="shared" si="1161"/>
        <v>m.andri44208UTARANIGHT</v>
      </c>
      <c r="AI4110" s="5" t="str">
        <f t="shared" si="1162"/>
        <v>BMJ 06844208NIGHT</v>
      </c>
      <c r="AJ4110" s="5" t="str">
        <f t="shared" si="1163"/>
        <v>m.andri44208NIGHT</v>
      </c>
      <c r="AK4110" s="5" t="str">
        <f t="shared" si="1164"/>
        <v>m.andriBMJ</v>
      </c>
      <c r="AL4110" s="5" t="str">
        <f t="shared" si="1166"/>
        <v>4UTARA</v>
      </c>
      <c r="AM4110" s="5" t="str">
        <f t="shared" si="1167"/>
        <v>1 &gt; 4UTARA10 RODA</v>
      </c>
      <c r="AN4110" s="5" t="str">
        <f t="shared" si="1168"/>
        <v>m.andriBMJ1 &gt; 4UTARA10 RODA</v>
      </c>
      <c r="AO4110" s="5" t="str">
        <f t="shared" si="1169"/>
        <v>m.andri1 &gt; 4UTARA10 RODA</v>
      </c>
      <c r="AP4110" s="5" t="str">
        <f t="shared" si="1170"/>
        <v>44208NIGHT</v>
      </c>
    </row>
    <row r="4111" spans="1:42" x14ac:dyDescent="0.3">
      <c r="A4111" s="33">
        <v>1</v>
      </c>
      <c r="B4111" s="33"/>
      <c r="C4111" s="70">
        <v>44208</v>
      </c>
      <c r="D4111" s="71" t="s">
        <v>87</v>
      </c>
      <c r="E4111" s="70">
        <v>44209</v>
      </c>
      <c r="F4111" s="71">
        <v>5171340</v>
      </c>
      <c r="G4111" s="33" t="s">
        <v>20</v>
      </c>
      <c r="H4111" s="33" t="s">
        <v>21</v>
      </c>
      <c r="I4111" s="33" t="s">
        <v>45</v>
      </c>
      <c r="J4111" s="33" t="s">
        <v>46</v>
      </c>
      <c r="K4111" s="63" t="s">
        <v>77</v>
      </c>
      <c r="L4111" s="32" t="str">
        <f t="shared" si="1153"/>
        <v>FM260JD</v>
      </c>
      <c r="M4111" s="32" t="str">
        <f t="shared" si="1154"/>
        <v>BMJ</v>
      </c>
      <c r="N4111" s="32" t="str">
        <f t="shared" si="1155"/>
        <v>10 RODA</v>
      </c>
      <c r="O4111" s="146">
        <v>0.21603009259259257</v>
      </c>
      <c r="P4111" s="65">
        <v>0.21603009259259257</v>
      </c>
      <c r="Q4111" s="65"/>
      <c r="R4111" s="66">
        <v>5</v>
      </c>
      <c r="S4111" s="66">
        <v>40320</v>
      </c>
      <c r="T4111" s="66">
        <v>14820</v>
      </c>
      <c r="U4111" s="67">
        <f t="shared" si="1165"/>
        <v>25.5</v>
      </c>
      <c r="V4111" s="66">
        <f t="shared" si="1156"/>
        <v>497097</v>
      </c>
      <c r="W4111" s="66" t="str">
        <f t="shared" si="1157"/>
        <v>&gt; 5</v>
      </c>
      <c r="X4111" s="66">
        <f>A4111+SUMIFS(Presensi!F:F,Presensi!E:E,'Entry Data'!AP4111)</f>
        <v>1</v>
      </c>
      <c r="Y4111" s="66">
        <f>IFERROR(INDEX('Retasi Pricing'!F:F,MATCH('Entry Data'!AM4111,'Retasi Pricing'!E:E,0))*X4111,"")</f>
        <v>27650</v>
      </c>
      <c r="Z4111" s="62" t="s">
        <v>26</v>
      </c>
      <c r="AA4111" s="62" t="s">
        <v>27</v>
      </c>
      <c r="AB4111" s="32"/>
      <c r="AC4111" s="32" t="s">
        <v>195</v>
      </c>
      <c r="AD4111" s="32" t="str">
        <f t="shared" si="1158"/>
        <v/>
      </c>
      <c r="AF4111" s="5" t="str">
        <f t="shared" si="1159"/>
        <v>m.andri44208</v>
      </c>
      <c r="AG4111" s="5" t="str">
        <f t="shared" si="1160"/>
        <v>BMJ 06844208UTARANIGHT</v>
      </c>
      <c r="AH4111" s="5" t="str">
        <f t="shared" si="1161"/>
        <v>m.andri44208UTARANIGHT</v>
      </c>
      <c r="AI4111" s="5" t="str">
        <f t="shared" si="1162"/>
        <v>BMJ 06844208NIGHT</v>
      </c>
      <c r="AJ4111" s="5" t="str">
        <f t="shared" si="1163"/>
        <v>m.andri44208NIGHT</v>
      </c>
      <c r="AK4111" s="5" t="str">
        <f t="shared" si="1164"/>
        <v>m.andriBMJ</v>
      </c>
      <c r="AL4111" s="5" t="str">
        <f t="shared" si="1166"/>
        <v>5UTARA</v>
      </c>
      <c r="AM4111" s="5" t="str">
        <f t="shared" si="1167"/>
        <v>&gt; 5UTARA10 RODA</v>
      </c>
      <c r="AN4111" s="5" t="str">
        <f t="shared" si="1168"/>
        <v>m.andriBMJ&gt; 5UTARA10 RODA</v>
      </c>
      <c r="AO4111" s="5" t="str">
        <f t="shared" si="1169"/>
        <v>m.andri&gt; 5UTARA10 RODA</v>
      </c>
      <c r="AP4111" s="5" t="str">
        <f t="shared" si="1170"/>
        <v>44208NIGHT</v>
      </c>
    </row>
    <row r="4112" spans="1:42" x14ac:dyDescent="0.3">
      <c r="A4112" s="33">
        <v>1</v>
      </c>
      <c r="B4112" s="33"/>
      <c r="C4112" s="70">
        <v>44208</v>
      </c>
      <c r="D4112" s="71" t="s">
        <v>87</v>
      </c>
      <c r="E4112" s="70">
        <v>44208</v>
      </c>
      <c r="F4112" s="71">
        <v>5170986</v>
      </c>
      <c r="G4112" s="33" t="s">
        <v>20</v>
      </c>
      <c r="H4112" s="33" t="s">
        <v>21</v>
      </c>
      <c r="I4112" s="33" t="s">
        <v>123</v>
      </c>
      <c r="J4112" s="33" t="s">
        <v>46</v>
      </c>
      <c r="K4112" s="63" t="s">
        <v>77</v>
      </c>
      <c r="L4112" s="32" t="str">
        <f t="shared" si="1153"/>
        <v>FM260JD</v>
      </c>
      <c r="M4112" s="32" t="str">
        <f t="shared" si="1154"/>
        <v>BMJ</v>
      </c>
      <c r="N4112" s="32" t="str">
        <f t="shared" si="1155"/>
        <v>10 RODA</v>
      </c>
      <c r="O4112" s="146">
        <v>0.84688657407407408</v>
      </c>
      <c r="P4112" s="65">
        <v>0.8537499999999999</v>
      </c>
      <c r="Q4112" s="65"/>
      <c r="R4112" s="66">
        <v>1</v>
      </c>
      <c r="S4112" s="66">
        <v>38420</v>
      </c>
      <c r="T4112" s="66">
        <v>14820</v>
      </c>
      <c r="U4112" s="67">
        <f t="shared" si="1165"/>
        <v>23.6</v>
      </c>
      <c r="V4112" s="66">
        <f t="shared" si="1156"/>
        <v>460058.4</v>
      </c>
      <c r="W4112" s="66" t="str">
        <f t="shared" si="1157"/>
        <v>1 &gt; 4</v>
      </c>
      <c r="X4112" s="66">
        <f>A4112+SUMIFS(Presensi!F:F,Presensi!E:E,'Entry Data'!AP4112)</f>
        <v>1</v>
      </c>
      <c r="Y4112" s="66">
        <f>IFERROR(INDEX('Retasi Pricing'!F:F,MATCH('Entry Data'!AM4112,'Retasi Pricing'!E:E,0))*X4112,"")</f>
        <v>25000</v>
      </c>
      <c r="Z4112" s="62" t="s">
        <v>26</v>
      </c>
      <c r="AA4112" s="62" t="s">
        <v>27</v>
      </c>
      <c r="AB4112" s="32"/>
      <c r="AC4112" s="32" t="s">
        <v>195</v>
      </c>
      <c r="AD4112" s="32" t="str">
        <f t="shared" si="1158"/>
        <v/>
      </c>
      <c r="AF4112" s="5" t="str">
        <f t="shared" si="1159"/>
        <v>m.andri44208</v>
      </c>
      <c r="AG4112" s="5" t="str">
        <f t="shared" si="1160"/>
        <v>BMJ 06844208UTARANIGHT</v>
      </c>
      <c r="AH4112" s="5" t="str">
        <f t="shared" si="1161"/>
        <v>m.andri44208UTARANIGHT</v>
      </c>
      <c r="AI4112" s="5" t="str">
        <f t="shared" si="1162"/>
        <v>BMJ 06844208NIGHT</v>
      </c>
      <c r="AJ4112" s="5" t="str">
        <f t="shared" si="1163"/>
        <v>m.andri44208NIGHT</v>
      </c>
      <c r="AK4112" s="5" t="str">
        <f t="shared" si="1164"/>
        <v>m.andriBMJ</v>
      </c>
      <c r="AL4112" s="5" t="str">
        <f t="shared" si="1166"/>
        <v>1UTARA</v>
      </c>
      <c r="AM4112" s="5" t="str">
        <f t="shared" si="1167"/>
        <v>1 &gt; 4UTARA10 RODA</v>
      </c>
      <c r="AN4112" s="5" t="str">
        <f t="shared" si="1168"/>
        <v>m.andriBMJ1 &gt; 4UTARA10 RODA</v>
      </c>
      <c r="AO4112" s="5" t="str">
        <f t="shared" si="1169"/>
        <v>m.andri1 &gt; 4UTARA10 RODA</v>
      </c>
      <c r="AP4112" s="5" t="str">
        <f t="shared" si="1170"/>
        <v>44208NIGHT</v>
      </c>
    </row>
    <row r="4113" spans="1:42" x14ac:dyDescent="0.3">
      <c r="A4113" s="33">
        <v>1</v>
      </c>
      <c r="B4113" s="33"/>
      <c r="C4113" s="70">
        <v>44208</v>
      </c>
      <c r="D4113" s="71" t="s">
        <v>87</v>
      </c>
      <c r="E4113" s="70">
        <v>44208</v>
      </c>
      <c r="F4113" s="71">
        <v>5171060</v>
      </c>
      <c r="G4113" s="33" t="s">
        <v>20</v>
      </c>
      <c r="H4113" s="33" t="s">
        <v>21</v>
      </c>
      <c r="I4113" s="33" t="s">
        <v>123</v>
      </c>
      <c r="J4113" s="33" t="s">
        <v>23</v>
      </c>
      <c r="K4113" s="63" t="s">
        <v>77</v>
      </c>
      <c r="L4113" s="32" t="str">
        <f t="shared" si="1153"/>
        <v>FM260JD</v>
      </c>
      <c r="M4113" s="32" t="str">
        <f t="shared" si="1154"/>
        <v>BMJ</v>
      </c>
      <c r="N4113" s="32" t="str">
        <f t="shared" si="1155"/>
        <v>10 RODA</v>
      </c>
      <c r="O4113" s="146">
        <v>0.90708333333333335</v>
      </c>
      <c r="P4113" s="65">
        <v>0.90708333333333335</v>
      </c>
      <c r="Q4113" s="65"/>
      <c r="R4113" s="66">
        <v>2</v>
      </c>
      <c r="S4113" s="66">
        <v>40660</v>
      </c>
      <c r="T4113" s="66">
        <v>14820</v>
      </c>
      <c r="U4113" s="67">
        <f t="shared" si="1165"/>
        <v>25.84</v>
      </c>
      <c r="V4113" s="66">
        <f t="shared" si="1156"/>
        <v>503724.95999999996</v>
      </c>
      <c r="W4113" s="66" t="str">
        <f t="shared" si="1157"/>
        <v>1 &gt; 4</v>
      </c>
      <c r="X4113" s="66">
        <f>A4113+SUMIFS(Presensi!F:F,Presensi!E:E,'Entry Data'!AP4113)</f>
        <v>1</v>
      </c>
      <c r="Y4113" s="66">
        <f>IFERROR(INDEX('Retasi Pricing'!F:F,MATCH('Entry Data'!AM4113,'Retasi Pricing'!E:E,0))*X4113,"")</f>
        <v>25000</v>
      </c>
      <c r="Z4113" s="62" t="s">
        <v>26</v>
      </c>
      <c r="AA4113" s="62" t="s">
        <v>27</v>
      </c>
      <c r="AB4113" s="32"/>
      <c r="AC4113" s="32" t="s">
        <v>195</v>
      </c>
      <c r="AD4113" s="32" t="str">
        <f t="shared" si="1158"/>
        <v/>
      </c>
      <c r="AF4113" s="5" t="str">
        <f t="shared" si="1159"/>
        <v>m.andri44208</v>
      </c>
      <c r="AG4113" s="5" t="str">
        <f t="shared" si="1160"/>
        <v>BMJ 06844208UTARANIGHT</v>
      </c>
      <c r="AH4113" s="5" t="str">
        <f t="shared" si="1161"/>
        <v>m.andri44208UTARANIGHT</v>
      </c>
      <c r="AI4113" s="5" t="str">
        <f t="shared" si="1162"/>
        <v>BMJ 06844208NIGHT</v>
      </c>
      <c r="AJ4113" s="5" t="str">
        <f t="shared" si="1163"/>
        <v>m.andri44208NIGHT</v>
      </c>
      <c r="AK4113" s="5" t="str">
        <f t="shared" si="1164"/>
        <v>m.andriBMJ</v>
      </c>
      <c r="AL4113" s="5" t="str">
        <f t="shared" si="1166"/>
        <v>2UTARA</v>
      </c>
      <c r="AM4113" s="5" t="str">
        <f t="shared" si="1167"/>
        <v>1 &gt; 4UTARA10 RODA</v>
      </c>
      <c r="AN4113" s="5" t="str">
        <f t="shared" si="1168"/>
        <v>m.andriBMJ1 &gt; 4UTARA10 RODA</v>
      </c>
      <c r="AO4113" s="5" t="str">
        <f t="shared" si="1169"/>
        <v>m.andri1 &gt; 4UTARA10 RODA</v>
      </c>
      <c r="AP4113" s="5" t="str">
        <f t="shared" si="1170"/>
        <v>44208NIGHT</v>
      </c>
    </row>
    <row r="4114" spans="1:42" x14ac:dyDescent="0.3">
      <c r="A4114" s="33">
        <v>1</v>
      </c>
      <c r="B4114" s="33"/>
      <c r="C4114" s="70">
        <v>44208</v>
      </c>
      <c r="D4114" s="71" t="s">
        <v>87</v>
      </c>
      <c r="E4114" s="70">
        <v>44208</v>
      </c>
      <c r="F4114" s="71">
        <v>5171125</v>
      </c>
      <c r="G4114" s="33" t="s">
        <v>20</v>
      </c>
      <c r="H4114" s="33" t="s">
        <v>21</v>
      </c>
      <c r="I4114" s="33" t="s">
        <v>45</v>
      </c>
      <c r="J4114" s="33" t="s">
        <v>46</v>
      </c>
      <c r="K4114" s="63" t="s">
        <v>77</v>
      </c>
      <c r="L4114" s="32" t="str">
        <f t="shared" si="1153"/>
        <v>FM260JD</v>
      </c>
      <c r="M4114" s="32" t="str">
        <f t="shared" si="1154"/>
        <v>BMJ</v>
      </c>
      <c r="N4114" s="32" t="str">
        <f t="shared" si="1155"/>
        <v>10 RODA</v>
      </c>
      <c r="O4114" s="146">
        <v>0.96651620370370372</v>
      </c>
      <c r="P4114" s="65">
        <v>0.96651620370370372</v>
      </c>
      <c r="Q4114" s="65"/>
      <c r="R4114" s="66">
        <v>3</v>
      </c>
      <c r="S4114" s="66">
        <v>40680</v>
      </c>
      <c r="T4114" s="66">
        <v>14820</v>
      </c>
      <c r="U4114" s="67">
        <f t="shared" si="1165"/>
        <v>25.86</v>
      </c>
      <c r="V4114" s="66">
        <f t="shared" si="1156"/>
        <v>504114.83999999997</v>
      </c>
      <c r="W4114" s="66" t="str">
        <f t="shared" si="1157"/>
        <v>1 &gt; 4</v>
      </c>
      <c r="X4114" s="66">
        <f>A4114+SUMIFS(Presensi!F:F,Presensi!E:E,'Entry Data'!AP4114)</f>
        <v>1</v>
      </c>
      <c r="Y4114" s="66">
        <f>IFERROR(INDEX('Retasi Pricing'!F:F,MATCH('Entry Data'!AM4114,'Retasi Pricing'!E:E,0))*X4114,"")</f>
        <v>25000</v>
      </c>
      <c r="Z4114" s="62" t="s">
        <v>26</v>
      </c>
      <c r="AA4114" s="62" t="s">
        <v>27</v>
      </c>
      <c r="AB4114" s="32"/>
      <c r="AC4114" s="32" t="s">
        <v>195</v>
      </c>
      <c r="AD4114" s="32" t="str">
        <f t="shared" si="1158"/>
        <v/>
      </c>
      <c r="AF4114" s="5" t="str">
        <f t="shared" si="1159"/>
        <v>m.andri44208</v>
      </c>
      <c r="AG4114" s="5" t="str">
        <f t="shared" si="1160"/>
        <v>BMJ 06844208UTARANIGHT</v>
      </c>
      <c r="AH4114" s="5" t="str">
        <f t="shared" si="1161"/>
        <v>m.andri44208UTARANIGHT</v>
      </c>
      <c r="AI4114" s="5" t="str">
        <f t="shared" si="1162"/>
        <v>BMJ 06844208NIGHT</v>
      </c>
      <c r="AJ4114" s="5" t="str">
        <f t="shared" si="1163"/>
        <v>m.andri44208NIGHT</v>
      </c>
      <c r="AK4114" s="5" t="str">
        <f t="shared" si="1164"/>
        <v>m.andriBMJ</v>
      </c>
      <c r="AL4114" s="5" t="str">
        <f t="shared" si="1166"/>
        <v>3UTARA</v>
      </c>
      <c r="AM4114" s="5" t="str">
        <f t="shared" si="1167"/>
        <v>1 &gt; 4UTARA10 RODA</v>
      </c>
      <c r="AN4114" s="5" t="str">
        <f t="shared" si="1168"/>
        <v>m.andriBMJ1 &gt; 4UTARA10 RODA</v>
      </c>
      <c r="AO4114" s="5" t="str">
        <f t="shared" si="1169"/>
        <v>m.andri1 &gt; 4UTARA10 RODA</v>
      </c>
      <c r="AP4114" s="5" t="str">
        <f t="shared" si="1170"/>
        <v>44208NIGHT</v>
      </c>
    </row>
    <row r="4115" spans="1:42" x14ac:dyDescent="0.3">
      <c r="A4115" s="33">
        <v>1</v>
      </c>
      <c r="B4115" s="33"/>
      <c r="C4115" s="70">
        <v>44208</v>
      </c>
      <c r="D4115" s="71" t="s">
        <v>87</v>
      </c>
      <c r="E4115" s="70">
        <v>44209</v>
      </c>
      <c r="F4115" s="71">
        <v>5171212</v>
      </c>
      <c r="G4115" s="33" t="s">
        <v>20</v>
      </c>
      <c r="H4115" s="33" t="s">
        <v>21</v>
      </c>
      <c r="I4115" s="33" t="s">
        <v>45</v>
      </c>
      <c r="J4115" s="33" t="s">
        <v>46</v>
      </c>
      <c r="K4115" s="63" t="s">
        <v>78</v>
      </c>
      <c r="L4115" s="32" t="str">
        <f t="shared" si="1153"/>
        <v>FM260JD</v>
      </c>
      <c r="M4115" s="32" t="str">
        <f t="shared" si="1154"/>
        <v>BMJ</v>
      </c>
      <c r="N4115" s="32" t="str">
        <f t="shared" si="1155"/>
        <v>10 RODA</v>
      </c>
      <c r="O4115" s="146">
        <v>7.5601851851851851E-2</v>
      </c>
      <c r="P4115" s="65">
        <v>7.5601851851851851E-2</v>
      </c>
      <c r="Q4115" s="65"/>
      <c r="R4115" s="66">
        <v>4</v>
      </c>
      <c r="S4115" s="66">
        <v>40480</v>
      </c>
      <c r="T4115" s="66">
        <v>14820</v>
      </c>
      <c r="U4115" s="67">
        <f t="shared" si="1165"/>
        <v>25.66</v>
      </c>
      <c r="V4115" s="66">
        <f t="shared" si="1156"/>
        <v>500216.04000000004</v>
      </c>
      <c r="W4115" s="66" t="str">
        <f t="shared" si="1157"/>
        <v>1 &gt; 4</v>
      </c>
      <c r="X4115" s="66">
        <f>A4115+SUMIFS(Presensi!F:F,Presensi!E:E,'Entry Data'!AP4115)</f>
        <v>1</v>
      </c>
      <c r="Y4115" s="66">
        <f>IFERROR(INDEX('Retasi Pricing'!F:F,MATCH('Entry Data'!AM4115,'Retasi Pricing'!E:E,0))*X4115,"")</f>
        <v>25000</v>
      </c>
      <c r="Z4115" s="62" t="s">
        <v>26</v>
      </c>
      <c r="AA4115" s="62" t="s">
        <v>27</v>
      </c>
      <c r="AB4115" s="32"/>
      <c r="AC4115" s="32" t="s">
        <v>265</v>
      </c>
      <c r="AD4115" s="32" t="str">
        <f t="shared" si="1158"/>
        <v/>
      </c>
      <c r="AF4115" s="5" t="str">
        <f t="shared" si="1159"/>
        <v>Dominikus Nong Yandris44208</v>
      </c>
      <c r="AG4115" s="5" t="str">
        <f t="shared" si="1160"/>
        <v>BMJ 06944208UTARANIGHT</v>
      </c>
      <c r="AH4115" s="5" t="str">
        <f t="shared" si="1161"/>
        <v>Dominikus Nong Yandris44208UTARANIGHT</v>
      </c>
      <c r="AI4115" s="5" t="str">
        <f t="shared" si="1162"/>
        <v>BMJ 06944208NIGHT</v>
      </c>
      <c r="AJ4115" s="5" t="str">
        <f t="shared" si="1163"/>
        <v>Dominikus Nong Yandris44208NIGHT</v>
      </c>
      <c r="AK4115" s="5" t="str">
        <f t="shared" si="1164"/>
        <v>Dominikus Nong YandrisBMJ</v>
      </c>
      <c r="AL4115" s="5" t="str">
        <f t="shared" si="1166"/>
        <v>4UTARA</v>
      </c>
      <c r="AM4115" s="5" t="str">
        <f t="shared" si="1167"/>
        <v>1 &gt; 4UTARA10 RODA</v>
      </c>
      <c r="AN4115" s="5" t="str">
        <f t="shared" si="1168"/>
        <v>Dominikus Nong YandrisBMJ1 &gt; 4UTARA10 RODA</v>
      </c>
      <c r="AO4115" s="5" t="str">
        <f t="shared" si="1169"/>
        <v>Dominikus Nong Yandris1 &gt; 4UTARA10 RODA</v>
      </c>
      <c r="AP4115" s="5" t="str">
        <f t="shared" si="1170"/>
        <v>44208NIGHT</v>
      </c>
    </row>
    <row r="4116" spans="1:42" x14ac:dyDescent="0.3">
      <c r="A4116" s="33">
        <v>1</v>
      </c>
      <c r="B4116" s="33"/>
      <c r="C4116" s="70">
        <v>44208</v>
      </c>
      <c r="D4116" s="71" t="s">
        <v>87</v>
      </c>
      <c r="E4116" s="70">
        <v>44209</v>
      </c>
      <c r="F4116" s="71">
        <v>5171286</v>
      </c>
      <c r="G4116" s="33" t="s">
        <v>20</v>
      </c>
      <c r="H4116" s="33" t="s">
        <v>21</v>
      </c>
      <c r="I4116" s="33" t="s">
        <v>45</v>
      </c>
      <c r="J4116" s="33" t="s">
        <v>46</v>
      </c>
      <c r="K4116" s="63" t="s">
        <v>78</v>
      </c>
      <c r="L4116" s="32" t="str">
        <f t="shared" si="1153"/>
        <v>FM260JD</v>
      </c>
      <c r="M4116" s="32" t="str">
        <f t="shared" si="1154"/>
        <v>BMJ</v>
      </c>
      <c r="N4116" s="32" t="str">
        <f t="shared" si="1155"/>
        <v>10 RODA</v>
      </c>
      <c r="O4116" s="146">
        <v>0.15010416666666668</v>
      </c>
      <c r="P4116" s="65">
        <v>0.15010416666666668</v>
      </c>
      <c r="Q4116" s="65"/>
      <c r="R4116" s="66">
        <v>5</v>
      </c>
      <c r="S4116" s="66">
        <v>41080</v>
      </c>
      <c r="T4116" s="66">
        <v>14820</v>
      </c>
      <c r="U4116" s="67">
        <f t="shared" si="1165"/>
        <v>26.26</v>
      </c>
      <c r="V4116" s="66">
        <f t="shared" si="1156"/>
        <v>511912.44000000006</v>
      </c>
      <c r="W4116" s="66" t="str">
        <f t="shared" si="1157"/>
        <v>&gt; 5</v>
      </c>
      <c r="X4116" s="66">
        <f>A4116+SUMIFS(Presensi!F:F,Presensi!E:E,'Entry Data'!AP4116)</f>
        <v>1</v>
      </c>
      <c r="Y4116" s="66">
        <f>IFERROR(INDEX('Retasi Pricing'!F:F,MATCH('Entry Data'!AM4116,'Retasi Pricing'!E:E,0))*X4116,"")</f>
        <v>27650</v>
      </c>
      <c r="Z4116" s="62" t="s">
        <v>26</v>
      </c>
      <c r="AA4116" s="62" t="s">
        <v>27</v>
      </c>
      <c r="AB4116" s="32"/>
      <c r="AC4116" s="32" t="s">
        <v>265</v>
      </c>
      <c r="AD4116" s="32" t="str">
        <f t="shared" si="1158"/>
        <v/>
      </c>
      <c r="AF4116" s="5" t="str">
        <f t="shared" si="1159"/>
        <v>Dominikus Nong Yandris44208</v>
      </c>
      <c r="AG4116" s="5" t="str">
        <f t="shared" si="1160"/>
        <v>BMJ 06944208UTARANIGHT</v>
      </c>
      <c r="AH4116" s="5" t="str">
        <f t="shared" si="1161"/>
        <v>Dominikus Nong Yandris44208UTARANIGHT</v>
      </c>
      <c r="AI4116" s="5" t="str">
        <f t="shared" si="1162"/>
        <v>BMJ 06944208NIGHT</v>
      </c>
      <c r="AJ4116" s="5" t="str">
        <f t="shared" si="1163"/>
        <v>Dominikus Nong Yandris44208NIGHT</v>
      </c>
      <c r="AK4116" s="5" t="str">
        <f t="shared" si="1164"/>
        <v>Dominikus Nong YandrisBMJ</v>
      </c>
      <c r="AL4116" s="5" t="str">
        <f t="shared" si="1166"/>
        <v>5UTARA</v>
      </c>
      <c r="AM4116" s="5" t="str">
        <f t="shared" si="1167"/>
        <v>&gt; 5UTARA10 RODA</v>
      </c>
      <c r="AN4116" s="5" t="str">
        <f t="shared" si="1168"/>
        <v>Dominikus Nong YandrisBMJ&gt; 5UTARA10 RODA</v>
      </c>
      <c r="AO4116" s="5" t="str">
        <f t="shared" si="1169"/>
        <v>Dominikus Nong Yandris&gt; 5UTARA10 RODA</v>
      </c>
      <c r="AP4116" s="5" t="str">
        <f t="shared" si="1170"/>
        <v>44208NIGHT</v>
      </c>
    </row>
    <row r="4117" spans="1:42" x14ac:dyDescent="0.3">
      <c r="A4117" s="33">
        <v>1</v>
      </c>
      <c r="B4117" s="33"/>
      <c r="C4117" s="70">
        <v>44208</v>
      </c>
      <c r="D4117" s="71" t="s">
        <v>87</v>
      </c>
      <c r="E4117" s="70">
        <v>44209</v>
      </c>
      <c r="F4117" s="71">
        <v>5171339</v>
      </c>
      <c r="G4117" s="33" t="s">
        <v>20</v>
      </c>
      <c r="H4117" s="33" t="s">
        <v>21</v>
      </c>
      <c r="I4117" s="33" t="s">
        <v>123</v>
      </c>
      <c r="J4117" s="33" t="s">
        <v>46</v>
      </c>
      <c r="K4117" s="63" t="s">
        <v>78</v>
      </c>
      <c r="L4117" s="32" t="str">
        <f t="shared" si="1153"/>
        <v>FM260JD</v>
      </c>
      <c r="M4117" s="32" t="str">
        <f t="shared" si="1154"/>
        <v>BMJ</v>
      </c>
      <c r="N4117" s="32" t="str">
        <f t="shared" si="1155"/>
        <v>10 RODA</v>
      </c>
      <c r="O4117" s="146">
        <v>0.20988425925925924</v>
      </c>
      <c r="P4117" s="65">
        <v>0.20988425925925924</v>
      </c>
      <c r="Q4117" s="65"/>
      <c r="R4117" s="66">
        <v>6</v>
      </c>
      <c r="S4117" s="66">
        <v>40040</v>
      </c>
      <c r="T4117" s="66">
        <v>14820</v>
      </c>
      <c r="U4117" s="67">
        <f t="shared" si="1165"/>
        <v>25.22</v>
      </c>
      <c r="V4117" s="66">
        <f t="shared" si="1156"/>
        <v>491638.68</v>
      </c>
      <c r="W4117" s="66" t="str">
        <f t="shared" si="1157"/>
        <v>&gt; 6</v>
      </c>
      <c r="X4117" s="66">
        <f>A4117+SUMIFS(Presensi!F:F,Presensi!E:E,'Entry Data'!AP4117)</f>
        <v>1</v>
      </c>
      <c r="Y4117" s="66">
        <f>IFERROR(INDEX('Retasi Pricing'!F:F,MATCH('Entry Data'!AM4117,'Retasi Pricing'!E:E,0))*X4117,"")</f>
        <v>30800</v>
      </c>
      <c r="Z4117" s="62" t="s">
        <v>26</v>
      </c>
      <c r="AA4117" s="62" t="s">
        <v>27</v>
      </c>
      <c r="AB4117" s="32"/>
      <c r="AC4117" s="32" t="s">
        <v>265</v>
      </c>
      <c r="AD4117" s="32" t="str">
        <f t="shared" si="1158"/>
        <v/>
      </c>
      <c r="AF4117" s="5" t="str">
        <f t="shared" si="1159"/>
        <v>Dominikus Nong Yandris44208</v>
      </c>
      <c r="AG4117" s="5" t="str">
        <f t="shared" si="1160"/>
        <v>BMJ 06944208UTARANIGHT</v>
      </c>
      <c r="AH4117" s="5" t="str">
        <f t="shared" si="1161"/>
        <v>Dominikus Nong Yandris44208UTARANIGHT</v>
      </c>
      <c r="AI4117" s="5" t="str">
        <f t="shared" si="1162"/>
        <v>BMJ 06944208NIGHT</v>
      </c>
      <c r="AJ4117" s="5" t="str">
        <f t="shared" si="1163"/>
        <v>Dominikus Nong Yandris44208NIGHT</v>
      </c>
      <c r="AK4117" s="5" t="str">
        <f t="shared" si="1164"/>
        <v>Dominikus Nong YandrisBMJ</v>
      </c>
      <c r="AL4117" s="5" t="str">
        <f t="shared" si="1166"/>
        <v>6UTARA</v>
      </c>
      <c r="AM4117" s="5" t="str">
        <f t="shared" si="1167"/>
        <v>&gt; 6UTARA10 RODA</v>
      </c>
      <c r="AN4117" s="5" t="str">
        <f t="shared" si="1168"/>
        <v>Dominikus Nong YandrisBMJ&gt; 6UTARA10 RODA</v>
      </c>
      <c r="AO4117" s="5" t="str">
        <f t="shared" si="1169"/>
        <v>Dominikus Nong Yandris&gt; 6UTARA10 RODA</v>
      </c>
      <c r="AP4117" s="5" t="str">
        <f t="shared" si="1170"/>
        <v>44208NIGHT</v>
      </c>
    </row>
    <row r="4118" spans="1:42" x14ac:dyDescent="0.3">
      <c r="A4118" s="33">
        <v>1</v>
      </c>
      <c r="B4118" s="33"/>
      <c r="C4118" s="70">
        <v>44208</v>
      </c>
      <c r="D4118" s="71" t="s">
        <v>87</v>
      </c>
      <c r="E4118" s="70">
        <v>44208</v>
      </c>
      <c r="F4118" s="71">
        <v>5171000</v>
      </c>
      <c r="G4118" s="33" t="s">
        <v>20</v>
      </c>
      <c r="H4118" s="33" t="s">
        <v>50</v>
      </c>
      <c r="I4118" s="33" t="s">
        <v>51</v>
      </c>
      <c r="J4118" s="33" t="s">
        <v>53</v>
      </c>
      <c r="K4118" s="63" t="s">
        <v>78</v>
      </c>
      <c r="L4118" s="32" t="str">
        <f t="shared" si="1153"/>
        <v>FM260JD</v>
      </c>
      <c r="M4118" s="32" t="str">
        <f t="shared" si="1154"/>
        <v>BMJ</v>
      </c>
      <c r="N4118" s="32" t="str">
        <f t="shared" si="1155"/>
        <v>10 RODA</v>
      </c>
      <c r="O4118" s="146">
        <v>0.8627893518518519</v>
      </c>
      <c r="P4118" s="65">
        <v>0.87001157407407403</v>
      </c>
      <c r="Q4118" s="65"/>
      <c r="R4118" s="66">
        <v>1</v>
      </c>
      <c r="S4118" s="66">
        <v>41180</v>
      </c>
      <c r="T4118" s="66">
        <v>14820</v>
      </c>
      <c r="U4118" s="67">
        <f t="shared" si="1165"/>
        <v>26.36</v>
      </c>
      <c r="V4118" s="66">
        <f t="shared" si="1156"/>
        <v>513861.83999999997</v>
      </c>
      <c r="W4118" s="66" t="str">
        <f t="shared" si="1157"/>
        <v>1 &gt; 4</v>
      </c>
      <c r="X4118" s="66">
        <f>A4118+SUMIFS(Presensi!F:F,Presensi!E:E,'Entry Data'!AP4118)</f>
        <v>1</v>
      </c>
      <c r="Y4118" s="66">
        <f>IFERROR(INDEX('Retasi Pricing'!F:F,MATCH('Entry Data'!AM4118,'Retasi Pricing'!E:E,0))*X4118,"")</f>
        <v>25000</v>
      </c>
      <c r="Z4118" s="62" t="s">
        <v>26</v>
      </c>
      <c r="AA4118" s="62" t="s">
        <v>27</v>
      </c>
      <c r="AB4118" s="32"/>
      <c r="AC4118" s="32" t="s">
        <v>265</v>
      </c>
      <c r="AD4118" s="32" t="str">
        <f t="shared" si="1158"/>
        <v/>
      </c>
      <c r="AF4118" s="5" t="str">
        <f t="shared" si="1159"/>
        <v>Dominikus Nong Yandris44208</v>
      </c>
      <c r="AG4118" s="5" t="str">
        <f t="shared" si="1160"/>
        <v>BMJ 06944208UTARANIGHT</v>
      </c>
      <c r="AH4118" s="5" t="str">
        <f t="shared" si="1161"/>
        <v>Dominikus Nong Yandris44208UTARANIGHT</v>
      </c>
      <c r="AI4118" s="5" t="str">
        <f t="shared" si="1162"/>
        <v>BMJ 06944208NIGHT</v>
      </c>
      <c r="AJ4118" s="5" t="str">
        <f t="shared" si="1163"/>
        <v>Dominikus Nong Yandris44208NIGHT</v>
      </c>
      <c r="AK4118" s="5" t="str">
        <f t="shared" si="1164"/>
        <v>Dominikus Nong YandrisBMJ</v>
      </c>
      <c r="AL4118" s="5" t="str">
        <f t="shared" si="1166"/>
        <v>1UTARA</v>
      </c>
      <c r="AM4118" s="5" t="str">
        <f t="shared" si="1167"/>
        <v>1 &gt; 4UTARA10 RODA</v>
      </c>
      <c r="AN4118" s="5" t="str">
        <f t="shared" si="1168"/>
        <v>Dominikus Nong YandrisBMJ1 &gt; 4UTARA10 RODA</v>
      </c>
      <c r="AO4118" s="5" t="str">
        <f t="shared" si="1169"/>
        <v>Dominikus Nong Yandris1 &gt; 4UTARA10 RODA</v>
      </c>
      <c r="AP4118" s="5" t="str">
        <f t="shared" si="1170"/>
        <v>44208NIGHT</v>
      </c>
    </row>
    <row r="4119" spans="1:42" x14ac:dyDescent="0.3">
      <c r="A4119" s="33">
        <v>1</v>
      </c>
      <c r="B4119" s="33"/>
      <c r="C4119" s="70">
        <v>44208</v>
      </c>
      <c r="D4119" s="71" t="s">
        <v>87</v>
      </c>
      <c r="E4119" s="70">
        <v>44208</v>
      </c>
      <c r="F4119" s="71">
        <v>5171072</v>
      </c>
      <c r="G4119" s="33" t="s">
        <v>20</v>
      </c>
      <c r="H4119" s="33" t="s">
        <v>50</v>
      </c>
      <c r="I4119" s="33" t="s">
        <v>51</v>
      </c>
      <c r="J4119" s="33" t="s">
        <v>53</v>
      </c>
      <c r="K4119" s="63" t="s">
        <v>78</v>
      </c>
      <c r="L4119" s="32" t="str">
        <f t="shared" si="1153"/>
        <v>FM260JD</v>
      </c>
      <c r="M4119" s="32" t="str">
        <f t="shared" si="1154"/>
        <v>BMJ</v>
      </c>
      <c r="N4119" s="32" t="str">
        <f t="shared" si="1155"/>
        <v>10 RODA</v>
      </c>
      <c r="O4119" s="146">
        <v>0.92195601851851849</v>
      </c>
      <c r="P4119" s="65">
        <v>0.92195601851851849</v>
      </c>
      <c r="Q4119" s="65"/>
      <c r="R4119" s="66">
        <v>2</v>
      </c>
      <c r="S4119" s="66">
        <v>41400</v>
      </c>
      <c r="T4119" s="66">
        <v>14820</v>
      </c>
      <c r="U4119" s="67">
        <f t="shared" si="1165"/>
        <v>26.58</v>
      </c>
      <c r="V4119" s="66">
        <f t="shared" si="1156"/>
        <v>518150.51999999996</v>
      </c>
      <c r="W4119" s="66" t="str">
        <f t="shared" si="1157"/>
        <v>1 &gt; 4</v>
      </c>
      <c r="X4119" s="66">
        <f>A4119+SUMIFS(Presensi!F:F,Presensi!E:E,'Entry Data'!AP4119)</f>
        <v>1</v>
      </c>
      <c r="Y4119" s="66">
        <f>IFERROR(INDEX('Retasi Pricing'!F:F,MATCH('Entry Data'!AM4119,'Retasi Pricing'!E:E,0))*X4119,"")</f>
        <v>25000</v>
      </c>
      <c r="Z4119" s="62" t="s">
        <v>26</v>
      </c>
      <c r="AA4119" s="62" t="s">
        <v>27</v>
      </c>
      <c r="AB4119" s="32"/>
      <c r="AC4119" s="32" t="s">
        <v>265</v>
      </c>
      <c r="AD4119" s="32" t="str">
        <f t="shared" si="1158"/>
        <v/>
      </c>
      <c r="AF4119" s="5" t="str">
        <f t="shared" si="1159"/>
        <v>Dominikus Nong Yandris44208</v>
      </c>
      <c r="AG4119" s="5" t="str">
        <f t="shared" si="1160"/>
        <v>BMJ 06944208UTARANIGHT</v>
      </c>
      <c r="AH4119" s="5" t="str">
        <f t="shared" si="1161"/>
        <v>Dominikus Nong Yandris44208UTARANIGHT</v>
      </c>
      <c r="AI4119" s="5" t="str">
        <f t="shared" si="1162"/>
        <v>BMJ 06944208NIGHT</v>
      </c>
      <c r="AJ4119" s="5" t="str">
        <f t="shared" si="1163"/>
        <v>Dominikus Nong Yandris44208NIGHT</v>
      </c>
      <c r="AK4119" s="5" t="str">
        <f t="shared" si="1164"/>
        <v>Dominikus Nong YandrisBMJ</v>
      </c>
      <c r="AL4119" s="5" t="str">
        <f t="shared" si="1166"/>
        <v>2UTARA</v>
      </c>
      <c r="AM4119" s="5" t="str">
        <f t="shared" si="1167"/>
        <v>1 &gt; 4UTARA10 RODA</v>
      </c>
      <c r="AN4119" s="5" t="str">
        <f t="shared" si="1168"/>
        <v>Dominikus Nong YandrisBMJ1 &gt; 4UTARA10 RODA</v>
      </c>
      <c r="AO4119" s="5" t="str">
        <f t="shared" si="1169"/>
        <v>Dominikus Nong Yandris1 &gt; 4UTARA10 RODA</v>
      </c>
      <c r="AP4119" s="5" t="str">
        <f t="shared" si="1170"/>
        <v>44208NIGHT</v>
      </c>
    </row>
    <row r="4120" spans="1:42" x14ac:dyDescent="0.3">
      <c r="A4120" s="33">
        <v>1</v>
      </c>
      <c r="B4120" s="33"/>
      <c r="C4120" s="70">
        <v>44208</v>
      </c>
      <c r="D4120" s="71" t="s">
        <v>87</v>
      </c>
      <c r="E4120" s="70">
        <v>44208</v>
      </c>
      <c r="F4120" s="71">
        <v>5171136</v>
      </c>
      <c r="G4120" s="33" t="s">
        <v>20</v>
      </c>
      <c r="H4120" s="33" t="s">
        <v>21</v>
      </c>
      <c r="I4120" s="33" t="s">
        <v>123</v>
      </c>
      <c r="J4120" s="33" t="s">
        <v>46</v>
      </c>
      <c r="K4120" s="63" t="s">
        <v>78</v>
      </c>
      <c r="L4120" s="32" t="str">
        <f t="shared" si="1153"/>
        <v>FM260JD</v>
      </c>
      <c r="M4120" s="32" t="str">
        <f t="shared" si="1154"/>
        <v>BMJ</v>
      </c>
      <c r="N4120" s="32" t="str">
        <f t="shared" si="1155"/>
        <v>10 RODA</v>
      </c>
      <c r="O4120" s="146">
        <v>0.97715277777777787</v>
      </c>
      <c r="P4120" s="65">
        <v>0.97715277777777787</v>
      </c>
      <c r="Q4120" s="65"/>
      <c r="R4120" s="66">
        <v>3</v>
      </c>
      <c r="S4120" s="66">
        <v>38020</v>
      </c>
      <c r="T4120" s="66">
        <v>14820</v>
      </c>
      <c r="U4120" s="67">
        <f t="shared" si="1165"/>
        <v>23.2</v>
      </c>
      <c r="V4120" s="66">
        <f t="shared" si="1156"/>
        <v>452260.79999999993</v>
      </c>
      <c r="W4120" s="66" t="str">
        <f t="shared" si="1157"/>
        <v>1 &gt; 4</v>
      </c>
      <c r="X4120" s="66">
        <f>A4120+SUMIFS(Presensi!F:F,Presensi!E:E,'Entry Data'!AP4120)</f>
        <v>1</v>
      </c>
      <c r="Y4120" s="66">
        <f>IFERROR(INDEX('Retasi Pricing'!F:F,MATCH('Entry Data'!AM4120,'Retasi Pricing'!E:E,0))*X4120,"")</f>
        <v>25000</v>
      </c>
      <c r="Z4120" s="62" t="s">
        <v>26</v>
      </c>
      <c r="AA4120" s="62" t="s">
        <v>27</v>
      </c>
      <c r="AB4120" s="32"/>
      <c r="AC4120" s="32" t="s">
        <v>265</v>
      </c>
      <c r="AD4120" s="32" t="str">
        <f t="shared" si="1158"/>
        <v/>
      </c>
      <c r="AF4120" s="5" t="str">
        <f t="shared" si="1159"/>
        <v>Dominikus Nong Yandris44208</v>
      </c>
      <c r="AG4120" s="5" t="str">
        <f t="shared" si="1160"/>
        <v>BMJ 06944208UTARANIGHT</v>
      </c>
      <c r="AH4120" s="5" t="str">
        <f t="shared" si="1161"/>
        <v>Dominikus Nong Yandris44208UTARANIGHT</v>
      </c>
      <c r="AI4120" s="5" t="str">
        <f t="shared" si="1162"/>
        <v>BMJ 06944208NIGHT</v>
      </c>
      <c r="AJ4120" s="5" t="str">
        <f t="shared" si="1163"/>
        <v>Dominikus Nong Yandris44208NIGHT</v>
      </c>
      <c r="AK4120" s="5" t="str">
        <f t="shared" si="1164"/>
        <v>Dominikus Nong YandrisBMJ</v>
      </c>
      <c r="AL4120" s="5" t="str">
        <f t="shared" si="1166"/>
        <v>3UTARA</v>
      </c>
      <c r="AM4120" s="5" t="str">
        <f t="shared" si="1167"/>
        <v>1 &gt; 4UTARA10 RODA</v>
      </c>
      <c r="AN4120" s="5" t="str">
        <f t="shared" si="1168"/>
        <v>Dominikus Nong YandrisBMJ1 &gt; 4UTARA10 RODA</v>
      </c>
      <c r="AO4120" s="5" t="str">
        <f t="shared" si="1169"/>
        <v>Dominikus Nong Yandris1 &gt; 4UTARA10 RODA</v>
      </c>
      <c r="AP4120" s="5" t="str">
        <f t="shared" si="1170"/>
        <v>44208NIGHT</v>
      </c>
    </row>
    <row r="4121" spans="1:42" x14ac:dyDescent="0.3">
      <c r="A4121" s="33">
        <v>1</v>
      </c>
      <c r="B4121" s="33"/>
      <c r="C4121" s="70">
        <v>44208</v>
      </c>
      <c r="D4121" s="71" t="s">
        <v>87</v>
      </c>
      <c r="E4121" s="70">
        <v>44209</v>
      </c>
      <c r="F4121" s="71">
        <v>5171314</v>
      </c>
      <c r="G4121" s="33" t="s">
        <v>20</v>
      </c>
      <c r="H4121" s="33" t="s">
        <v>50</v>
      </c>
      <c r="I4121" s="33" t="s">
        <v>51</v>
      </c>
      <c r="J4121" s="33" t="s">
        <v>53</v>
      </c>
      <c r="K4121" s="63" t="s">
        <v>79</v>
      </c>
      <c r="L4121" s="32" t="str">
        <f t="shared" si="1153"/>
        <v>AXOR4843</v>
      </c>
      <c r="M4121" s="32" t="str">
        <f t="shared" si="1154"/>
        <v>BMJ</v>
      </c>
      <c r="N4121" s="32" t="str">
        <f t="shared" si="1155"/>
        <v>12 RODA</v>
      </c>
      <c r="O4121" s="146">
        <v>0.18609953703703705</v>
      </c>
      <c r="P4121" s="65">
        <v>0.18609953703703705</v>
      </c>
      <c r="Q4121" s="65"/>
      <c r="R4121" s="66">
        <v>1</v>
      </c>
      <c r="S4121" s="66">
        <v>51180</v>
      </c>
      <c r="T4121" s="66">
        <v>20160</v>
      </c>
      <c r="U4121" s="67">
        <f t="shared" si="1165"/>
        <v>31.02</v>
      </c>
      <c r="V4121" s="66">
        <f t="shared" si="1156"/>
        <v>628992.54</v>
      </c>
      <c r="W4121" s="66" t="str">
        <f t="shared" si="1157"/>
        <v>1 &gt; 4</v>
      </c>
      <c r="X4121" s="66">
        <f>A4121+SUMIFS(Presensi!F:F,Presensi!E:E,'Entry Data'!AP4121)</f>
        <v>1</v>
      </c>
      <c r="Y4121" s="66">
        <f>IFERROR(INDEX('Retasi Pricing'!F:F,MATCH('Entry Data'!AM4121,'Retasi Pricing'!E:E,0))*X4121,"")</f>
        <v>27500</v>
      </c>
      <c r="Z4121" s="62" t="s">
        <v>26</v>
      </c>
      <c r="AA4121" s="62" t="s">
        <v>27</v>
      </c>
      <c r="AB4121" s="32"/>
      <c r="AC4121" s="32" t="s">
        <v>368</v>
      </c>
      <c r="AD4121" s="32" t="str">
        <f t="shared" si="1158"/>
        <v/>
      </c>
      <c r="AF4121" s="5" t="str">
        <f t="shared" si="1159"/>
        <v>Romanus Roja44208</v>
      </c>
      <c r="AG4121" s="5" t="str">
        <f t="shared" si="1160"/>
        <v>BMJ 07044208UTARANIGHT</v>
      </c>
      <c r="AH4121" s="5" t="str">
        <f t="shared" si="1161"/>
        <v>Romanus Roja44208UTARANIGHT</v>
      </c>
      <c r="AI4121" s="5" t="str">
        <f t="shared" si="1162"/>
        <v>BMJ 07044208NIGHT</v>
      </c>
      <c r="AJ4121" s="5" t="str">
        <f t="shared" si="1163"/>
        <v>Romanus Roja44208NIGHT</v>
      </c>
      <c r="AK4121" s="5" t="str">
        <f t="shared" si="1164"/>
        <v>Romanus RojaBMJ</v>
      </c>
      <c r="AL4121" s="5" t="str">
        <f t="shared" si="1166"/>
        <v>1UTARA</v>
      </c>
      <c r="AM4121" s="5" t="str">
        <f t="shared" si="1167"/>
        <v>1 &gt; 4UTARA12 RODA</v>
      </c>
      <c r="AN4121" s="5" t="str">
        <f t="shared" si="1168"/>
        <v>Romanus RojaBMJ1 &gt; 4UTARA12 RODA</v>
      </c>
      <c r="AO4121" s="5" t="str">
        <f t="shared" si="1169"/>
        <v>Romanus Roja1 &gt; 4UTARA12 RODA</v>
      </c>
      <c r="AP4121" s="5" t="str">
        <f t="shared" si="1170"/>
        <v>44208NIGHT</v>
      </c>
    </row>
    <row r="4122" spans="1:42" x14ac:dyDescent="0.3">
      <c r="A4122" s="33">
        <v>1</v>
      </c>
      <c r="B4122" s="33"/>
      <c r="C4122" s="70">
        <v>44208</v>
      </c>
      <c r="D4122" s="71" t="s">
        <v>87</v>
      </c>
      <c r="E4122" s="70">
        <v>44209</v>
      </c>
      <c r="F4122" s="71">
        <v>5171370</v>
      </c>
      <c r="G4122" s="33" t="s">
        <v>20</v>
      </c>
      <c r="H4122" s="33" t="s">
        <v>50</v>
      </c>
      <c r="I4122" s="33" t="s">
        <v>51</v>
      </c>
      <c r="J4122" s="33" t="s">
        <v>53</v>
      </c>
      <c r="K4122" s="63" t="s">
        <v>79</v>
      </c>
      <c r="L4122" s="32" t="str">
        <f t="shared" si="1153"/>
        <v>AXOR4843</v>
      </c>
      <c r="M4122" s="32" t="str">
        <f t="shared" si="1154"/>
        <v>BMJ</v>
      </c>
      <c r="N4122" s="32" t="str">
        <f t="shared" si="1155"/>
        <v>12 RODA</v>
      </c>
      <c r="O4122" s="146">
        <v>0.2542476851851852</v>
      </c>
      <c r="P4122" s="65">
        <v>0.2542476851851852</v>
      </c>
      <c r="Q4122" s="65"/>
      <c r="R4122" s="66">
        <v>3</v>
      </c>
      <c r="S4122" s="66">
        <v>53140</v>
      </c>
      <c r="T4122" s="66">
        <v>20160</v>
      </c>
      <c r="U4122" s="67">
        <f t="shared" si="1165"/>
        <v>32.979999999999997</v>
      </c>
      <c r="V4122" s="66">
        <f t="shared" si="1156"/>
        <v>668735.45999999985</v>
      </c>
      <c r="W4122" s="66" t="str">
        <f t="shared" si="1157"/>
        <v>1 &gt; 4</v>
      </c>
      <c r="X4122" s="66">
        <f>A4122+SUMIFS(Presensi!F:F,Presensi!E:E,'Entry Data'!AP4122)</f>
        <v>1</v>
      </c>
      <c r="Y4122" s="66">
        <f>IFERROR(INDEX('Retasi Pricing'!F:F,MATCH('Entry Data'!AM4122,'Retasi Pricing'!E:E,0))*X4122,"")</f>
        <v>27500</v>
      </c>
      <c r="Z4122" s="62" t="s">
        <v>26</v>
      </c>
      <c r="AA4122" s="62" t="s">
        <v>27</v>
      </c>
      <c r="AB4122" s="32"/>
      <c r="AC4122" s="32" t="s">
        <v>371</v>
      </c>
      <c r="AD4122" s="32" t="str">
        <f t="shared" si="1158"/>
        <v/>
      </c>
      <c r="AF4122" s="5" t="str">
        <f t="shared" si="1159"/>
        <v>Miftahul Amin44208</v>
      </c>
      <c r="AG4122" s="5" t="str">
        <f t="shared" si="1160"/>
        <v>BMJ 07044208UTARANIGHT</v>
      </c>
      <c r="AH4122" s="5" t="str">
        <f t="shared" si="1161"/>
        <v>Miftahul Amin44208UTARANIGHT</v>
      </c>
      <c r="AI4122" s="5" t="str">
        <f t="shared" si="1162"/>
        <v>BMJ 07044208NIGHT</v>
      </c>
      <c r="AJ4122" s="5" t="str">
        <f t="shared" si="1163"/>
        <v>Miftahul Amin44208NIGHT</v>
      </c>
      <c r="AK4122" s="5" t="str">
        <f t="shared" si="1164"/>
        <v>Miftahul AminBMJ</v>
      </c>
      <c r="AL4122" s="5" t="str">
        <f t="shared" si="1166"/>
        <v>3UTARA</v>
      </c>
      <c r="AM4122" s="5" t="str">
        <f t="shared" si="1167"/>
        <v>1 &gt; 4UTARA12 RODA</v>
      </c>
      <c r="AN4122" s="5" t="str">
        <f t="shared" si="1168"/>
        <v>Miftahul AminBMJ1 &gt; 4UTARA12 RODA</v>
      </c>
      <c r="AO4122" s="5" t="str">
        <f t="shared" si="1169"/>
        <v>Miftahul Amin1 &gt; 4UTARA12 RODA</v>
      </c>
      <c r="AP4122" s="5" t="str">
        <f t="shared" si="1170"/>
        <v>44208NIGHT</v>
      </c>
    </row>
    <row r="4123" spans="1:42" x14ac:dyDescent="0.3">
      <c r="A4123" s="33">
        <v>1</v>
      </c>
      <c r="B4123" s="33"/>
      <c r="C4123" s="70">
        <v>44208</v>
      </c>
      <c r="D4123" s="71" t="s">
        <v>87</v>
      </c>
      <c r="E4123" s="70">
        <v>44208</v>
      </c>
      <c r="F4123" s="71">
        <v>5171055</v>
      </c>
      <c r="G4123" s="33" t="s">
        <v>38</v>
      </c>
      <c r="H4123" s="33" t="s">
        <v>102</v>
      </c>
      <c r="I4123" s="33" t="s">
        <v>114</v>
      </c>
      <c r="J4123" s="33" t="s">
        <v>115</v>
      </c>
      <c r="K4123" s="63" t="s">
        <v>79</v>
      </c>
      <c r="L4123" s="32" t="str">
        <f t="shared" si="1153"/>
        <v>AXOR4843</v>
      </c>
      <c r="M4123" s="32" t="str">
        <f t="shared" si="1154"/>
        <v>BMJ</v>
      </c>
      <c r="N4123" s="32" t="str">
        <f t="shared" si="1155"/>
        <v>12 RODA</v>
      </c>
      <c r="O4123" s="146">
        <v>0.90473379629629624</v>
      </c>
      <c r="P4123" s="65">
        <v>0.91049768518518526</v>
      </c>
      <c r="Q4123" s="65"/>
      <c r="R4123" s="66">
        <v>1</v>
      </c>
      <c r="S4123" s="66">
        <v>59460</v>
      </c>
      <c r="T4123" s="66">
        <v>20160</v>
      </c>
      <c r="U4123" s="67">
        <f t="shared" si="1165"/>
        <v>39.299999999999997</v>
      </c>
      <c r="V4123" s="66">
        <f t="shared" si="1156"/>
        <v>1180572</v>
      </c>
      <c r="W4123" s="66" t="str">
        <f t="shared" si="1157"/>
        <v>1 &gt; 3</v>
      </c>
      <c r="X4123" s="66">
        <f>A4123+SUMIFS(Presensi!F:F,Presensi!E:E,'Entry Data'!AP4123)</f>
        <v>1</v>
      </c>
      <c r="Y4123" s="66">
        <f>IFERROR(INDEX('Retasi Pricing'!F:F,MATCH('Entry Data'!AM4123,'Retasi Pricing'!E:E,0))*X4123,"")</f>
        <v>38000</v>
      </c>
      <c r="Z4123" s="62" t="s">
        <v>26</v>
      </c>
      <c r="AA4123" s="62" t="s">
        <v>27</v>
      </c>
      <c r="AB4123" s="32"/>
      <c r="AC4123" s="32" t="s">
        <v>371</v>
      </c>
      <c r="AD4123" s="32" t="str">
        <f t="shared" si="1158"/>
        <v/>
      </c>
      <c r="AF4123" s="5" t="str">
        <f t="shared" si="1159"/>
        <v>Miftahul Amin44208</v>
      </c>
      <c r="AG4123" s="5" t="str">
        <f t="shared" si="1160"/>
        <v>BMJ 07044208SELATANNIGHT</v>
      </c>
      <c r="AH4123" s="5" t="str">
        <f t="shared" si="1161"/>
        <v>Miftahul Amin44208SELATANNIGHT</v>
      </c>
      <c r="AI4123" s="5" t="str">
        <f t="shared" si="1162"/>
        <v>BMJ 07044208NIGHT</v>
      </c>
      <c r="AJ4123" s="5" t="str">
        <f t="shared" si="1163"/>
        <v>Miftahul Amin44208NIGHT</v>
      </c>
      <c r="AK4123" s="5" t="str">
        <f t="shared" si="1164"/>
        <v>Miftahul AminBMJ</v>
      </c>
      <c r="AL4123" s="5" t="str">
        <f t="shared" si="1166"/>
        <v>1SELATAN</v>
      </c>
      <c r="AM4123" s="5" t="str">
        <f t="shared" si="1167"/>
        <v>1 &gt; 3SELATAN12 RODA</v>
      </c>
      <c r="AN4123" s="5" t="str">
        <f t="shared" si="1168"/>
        <v>Miftahul AminBMJ1 &gt; 3SELATAN12 RODA</v>
      </c>
      <c r="AO4123" s="5" t="str">
        <f t="shared" si="1169"/>
        <v>Miftahul Amin1 &gt; 3SELATAN12 RODA</v>
      </c>
      <c r="AP4123" s="5" t="str">
        <f t="shared" si="1170"/>
        <v>44208NIGHT</v>
      </c>
    </row>
    <row r="4124" spans="1:42" x14ac:dyDescent="0.3">
      <c r="A4124" s="33">
        <v>1</v>
      </c>
      <c r="B4124" s="33"/>
      <c r="C4124" s="70">
        <v>44208</v>
      </c>
      <c r="D4124" s="71" t="s">
        <v>87</v>
      </c>
      <c r="E4124" s="70">
        <v>44209</v>
      </c>
      <c r="F4124" s="71">
        <v>5171243</v>
      </c>
      <c r="G4124" s="33" t="s">
        <v>38</v>
      </c>
      <c r="H4124" s="33" t="s">
        <v>127</v>
      </c>
      <c r="I4124" s="33" t="s">
        <v>174</v>
      </c>
      <c r="J4124" s="33" t="s">
        <v>40</v>
      </c>
      <c r="K4124" s="63" t="s">
        <v>80</v>
      </c>
      <c r="L4124" s="32" t="str">
        <f t="shared" si="1153"/>
        <v>AXOR4843</v>
      </c>
      <c r="M4124" s="32" t="str">
        <f t="shared" si="1154"/>
        <v>BMJ</v>
      </c>
      <c r="N4124" s="32" t="str">
        <f t="shared" si="1155"/>
        <v>12 RODA</v>
      </c>
      <c r="O4124" s="146">
        <v>0.10119212962962963</v>
      </c>
      <c r="P4124" s="65">
        <v>0.10119212962962963</v>
      </c>
      <c r="Q4124" s="65"/>
      <c r="R4124" s="66">
        <v>3</v>
      </c>
      <c r="S4124" s="66">
        <v>53900</v>
      </c>
      <c r="T4124" s="66">
        <v>20120</v>
      </c>
      <c r="U4124" s="67">
        <f t="shared" si="1165"/>
        <v>33.78</v>
      </c>
      <c r="V4124" s="66">
        <f t="shared" si="1156"/>
        <v>1014751.2000000001</v>
      </c>
      <c r="W4124" s="66" t="str">
        <f t="shared" si="1157"/>
        <v>1 &gt; 3</v>
      </c>
      <c r="X4124" s="66">
        <f>A4124+SUMIFS(Presensi!F:F,Presensi!E:E,'Entry Data'!AP4124)</f>
        <v>1</v>
      </c>
      <c r="Y4124" s="66">
        <f>IFERROR(INDEX('Retasi Pricing'!F:F,MATCH('Entry Data'!AM4124,'Retasi Pricing'!E:E,0))*X4124,"")</f>
        <v>38000</v>
      </c>
      <c r="Z4124" s="62" t="s">
        <v>26</v>
      </c>
      <c r="AA4124" s="62" t="s">
        <v>27</v>
      </c>
      <c r="AB4124" s="32"/>
      <c r="AC4124" s="32" t="s">
        <v>193</v>
      </c>
      <c r="AD4124" s="32" t="str">
        <f t="shared" si="1158"/>
        <v/>
      </c>
      <c r="AF4124" s="5" t="str">
        <f t="shared" si="1159"/>
        <v>budiyono44208</v>
      </c>
      <c r="AG4124" s="5" t="str">
        <f t="shared" si="1160"/>
        <v>BMJ 07144208SELATANNIGHT</v>
      </c>
      <c r="AH4124" s="5" t="str">
        <f t="shared" si="1161"/>
        <v>budiyono44208SELATANNIGHT</v>
      </c>
      <c r="AI4124" s="5" t="str">
        <f t="shared" si="1162"/>
        <v>BMJ 07144208NIGHT</v>
      </c>
      <c r="AJ4124" s="5" t="str">
        <f t="shared" si="1163"/>
        <v>budiyono44208NIGHT</v>
      </c>
      <c r="AK4124" s="5" t="str">
        <f t="shared" si="1164"/>
        <v>budiyonoBMJ</v>
      </c>
      <c r="AL4124" s="5" t="str">
        <f t="shared" si="1166"/>
        <v>3SELATAN</v>
      </c>
      <c r="AM4124" s="5" t="str">
        <f t="shared" si="1167"/>
        <v>1 &gt; 3SELATAN12 RODA</v>
      </c>
      <c r="AN4124" s="5" t="str">
        <f t="shared" si="1168"/>
        <v>budiyonoBMJ1 &gt; 3SELATAN12 RODA</v>
      </c>
      <c r="AO4124" s="5" t="str">
        <f t="shared" si="1169"/>
        <v>budiyono1 &gt; 3SELATAN12 RODA</v>
      </c>
      <c r="AP4124" s="5" t="str">
        <f t="shared" si="1170"/>
        <v>44208NIGHT</v>
      </c>
    </row>
    <row r="4125" spans="1:42" x14ac:dyDescent="0.3">
      <c r="A4125" s="33">
        <v>1</v>
      </c>
      <c r="B4125" s="33"/>
      <c r="C4125" s="70">
        <v>44208</v>
      </c>
      <c r="D4125" s="71" t="s">
        <v>87</v>
      </c>
      <c r="E4125" s="70">
        <v>44209</v>
      </c>
      <c r="F4125" s="71">
        <v>5171322</v>
      </c>
      <c r="G4125" s="33" t="s">
        <v>38</v>
      </c>
      <c r="H4125" s="33" t="s">
        <v>127</v>
      </c>
      <c r="I4125" s="33" t="s">
        <v>174</v>
      </c>
      <c r="J4125" s="33" t="s">
        <v>110</v>
      </c>
      <c r="K4125" s="63" t="s">
        <v>80</v>
      </c>
      <c r="L4125" s="32" t="str">
        <f t="shared" si="1153"/>
        <v>AXOR4843</v>
      </c>
      <c r="M4125" s="32" t="str">
        <f t="shared" si="1154"/>
        <v>BMJ</v>
      </c>
      <c r="N4125" s="32" t="str">
        <f t="shared" si="1155"/>
        <v>12 RODA</v>
      </c>
      <c r="O4125" s="146">
        <v>0.1925</v>
      </c>
      <c r="P4125" s="65">
        <v>0.1925</v>
      </c>
      <c r="Q4125" s="65"/>
      <c r="R4125" s="66">
        <v>4</v>
      </c>
      <c r="S4125" s="66">
        <v>56220</v>
      </c>
      <c r="T4125" s="66">
        <v>20120</v>
      </c>
      <c r="U4125" s="67">
        <f t="shared" si="1165"/>
        <v>36.1</v>
      </c>
      <c r="V4125" s="66">
        <f t="shared" si="1156"/>
        <v>1084444</v>
      </c>
      <c r="W4125" s="66" t="str">
        <f t="shared" si="1157"/>
        <v>&gt; 4</v>
      </c>
      <c r="X4125" s="66">
        <f>A4125+SUMIFS(Presensi!F:F,Presensi!E:E,'Entry Data'!AP4125)</f>
        <v>1</v>
      </c>
      <c r="Y4125" s="66">
        <f>IFERROR(INDEX('Retasi Pricing'!F:F,MATCH('Entry Data'!AM4125,'Retasi Pricing'!E:E,0))*X4125,"")</f>
        <v>45000</v>
      </c>
      <c r="Z4125" s="62" t="s">
        <v>26</v>
      </c>
      <c r="AA4125" s="62" t="s">
        <v>27</v>
      </c>
      <c r="AB4125" s="32"/>
      <c r="AC4125" s="32" t="s">
        <v>193</v>
      </c>
      <c r="AD4125" s="32" t="str">
        <f t="shared" si="1158"/>
        <v/>
      </c>
      <c r="AF4125" s="5" t="str">
        <f t="shared" si="1159"/>
        <v>budiyono44208</v>
      </c>
      <c r="AG4125" s="5" t="str">
        <f t="shared" si="1160"/>
        <v>BMJ 07144208SELATANNIGHT</v>
      </c>
      <c r="AH4125" s="5" t="str">
        <f t="shared" si="1161"/>
        <v>budiyono44208SELATANNIGHT</v>
      </c>
      <c r="AI4125" s="5" t="str">
        <f t="shared" si="1162"/>
        <v>BMJ 07144208NIGHT</v>
      </c>
      <c r="AJ4125" s="5" t="str">
        <f t="shared" si="1163"/>
        <v>budiyono44208NIGHT</v>
      </c>
      <c r="AK4125" s="5" t="str">
        <f t="shared" si="1164"/>
        <v>budiyonoBMJ</v>
      </c>
      <c r="AL4125" s="5" t="str">
        <f t="shared" si="1166"/>
        <v>4SELATAN</v>
      </c>
      <c r="AM4125" s="5" t="str">
        <f t="shared" si="1167"/>
        <v>&gt; 4SELATAN12 RODA</v>
      </c>
      <c r="AN4125" s="5" t="str">
        <f t="shared" si="1168"/>
        <v>budiyonoBMJ&gt; 4SELATAN12 RODA</v>
      </c>
      <c r="AO4125" s="5" t="str">
        <f t="shared" si="1169"/>
        <v>budiyono&gt; 4SELATAN12 RODA</v>
      </c>
      <c r="AP4125" s="5" t="str">
        <f t="shared" si="1170"/>
        <v>44208NIGHT</v>
      </c>
    </row>
    <row r="4126" spans="1:42" x14ac:dyDescent="0.3">
      <c r="A4126" s="33">
        <v>1</v>
      </c>
      <c r="B4126" s="33"/>
      <c r="C4126" s="70">
        <v>44208</v>
      </c>
      <c r="D4126" s="71" t="s">
        <v>87</v>
      </c>
      <c r="E4126" s="70">
        <v>44208</v>
      </c>
      <c r="F4126" s="71">
        <v>5171065</v>
      </c>
      <c r="G4126" s="33" t="s">
        <v>38</v>
      </c>
      <c r="H4126" s="33" t="s">
        <v>102</v>
      </c>
      <c r="I4126" s="33" t="s">
        <v>173</v>
      </c>
      <c r="J4126" s="33" t="s">
        <v>110</v>
      </c>
      <c r="K4126" s="63" t="s">
        <v>80</v>
      </c>
      <c r="L4126" s="32" t="str">
        <f t="shared" si="1153"/>
        <v>AXOR4843</v>
      </c>
      <c r="M4126" s="32" t="str">
        <f t="shared" si="1154"/>
        <v>BMJ</v>
      </c>
      <c r="N4126" s="32" t="str">
        <f t="shared" si="1155"/>
        <v>12 RODA</v>
      </c>
      <c r="O4126" s="146">
        <v>0.90990740740740739</v>
      </c>
      <c r="P4126" s="65">
        <v>0.91372685185185187</v>
      </c>
      <c r="Q4126" s="65"/>
      <c r="R4126" s="66">
        <v>1</v>
      </c>
      <c r="S4126" s="66">
        <v>52180</v>
      </c>
      <c r="T4126" s="66">
        <v>20120</v>
      </c>
      <c r="U4126" s="67">
        <f t="shared" si="1165"/>
        <v>32.06</v>
      </c>
      <c r="V4126" s="66">
        <f t="shared" si="1156"/>
        <v>963082.4</v>
      </c>
      <c r="W4126" s="66" t="str">
        <f t="shared" si="1157"/>
        <v>1 &gt; 3</v>
      </c>
      <c r="X4126" s="66">
        <f>A4126+SUMIFS(Presensi!F:F,Presensi!E:E,'Entry Data'!AP4126)</f>
        <v>1</v>
      </c>
      <c r="Y4126" s="66">
        <f>IFERROR(INDEX('Retasi Pricing'!F:F,MATCH('Entry Data'!AM4126,'Retasi Pricing'!E:E,0))*X4126,"")</f>
        <v>38000</v>
      </c>
      <c r="Z4126" s="62" t="s">
        <v>26</v>
      </c>
      <c r="AA4126" s="62" t="s">
        <v>27</v>
      </c>
      <c r="AB4126" s="32"/>
      <c r="AC4126" s="32" t="s">
        <v>193</v>
      </c>
      <c r="AD4126" s="32" t="str">
        <f t="shared" si="1158"/>
        <v/>
      </c>
      <c r="AF4126" s="5" t="str">
        <f t="shared" si="1159"/>
        <v>budiyono44208</v>
      </c>
      <c r="AG4126" s="5" t="str">
        <f t="shared" si="1160"/>
        <v>BMJ 07144208SELATANNIGHT</v>
      </c>
      <c r="AH4126" s="5" t="str">
        <f t="shared" si="1161"/>
        <v>budiyono44208SELATANNIGHT</v>
      </c>
      <c r="AI4126" s="5" t="str">
        <f t="shared" si="1162"/>
        <v>BMJ 07144208NIGHT</v>
      </c>
      <c r="AJ4126" s="5" t="str">
        <f t="shared" si="1163"/>
        <v>budiyono44208NIGHT</v>
      </c>
      <c r="AK4126" s="5" t="str">
        <f t="shared" si="1164"/>
        <v>budiyonoBMJ</v>
      </c>
      <c r="AL4126" s="5" t="str">
        <f t="shared" si="1166"/>
        <v>1SELATAN</v>
      </c>
      <c r="AM4126" s="5" t="str">
        <f t="shared" si="1167"/>
        <v>1 &gt; 3SELATAN12 RODA</v>
      </c>
      <c r="AN4126" s="5" t="str">
        <f t="shared" si="1168"/>
        <v>budiyonoBMJ1 &gt; 3SELATAN12 RODA</v>
      </c>
      <c r="AO4126" s="5" t="str">
        <f t="shared" si="1169"/>
        <v>budiyono1 &gt; 3SELATAN12 RODA</v>
      </c>
      <c r="AP4126" s="5" t="str">
        <f t="shared" si="1170"/>
        <v>44208NIGHT</v>
      </c>
    </row>
    <row r="4127" spans="1:42" x14ac:dyDescent="0.3">
      <c r="A4127" s="33">
        <v>1</v>
      </c>
      <c r="B4127" s="33"/>
      <c r="C4127" s="70">
        <v>44208</v>
      </c>
      <c r="D4127" s="71" t="s">
        <v>87</v>
      </c>
      <c r="E4127" s="70">
        <v>44208</v>
      </c>
      <c r="F4127" s="71">
        <v>5171155</v>
      </c>
      <c r="G4127" s="33" t="s">
        <v>38</v>
      </c>
      <c r="H4127" s="33" t="s">
        <v>127</v>
      </c>
      <c r="I4127" s="33" t="s">
        <v>174</v>
      </c>
      <c r="J4127" s="33" t="s">
        <v>40</v>
      </c>
      <c r="K4127" s="63" t="s">
        <v>80</v>
      </c>
      <c r="L4127" s="32" t="str">
        <f t="shared" si="1153"/>
        <v>AXOR4843</v>
      </c>
      <c r="M4127" s="32" t="str">
        <f t="shared" si="1154"/>
        <v>BMJ</v>
      </c>
      <c r="N4127" s="32" t="str">
        <f t="shared" si="1155"/>
        <v>12 RODA</v>
      </c>
      <c r="O4127" s="146">
        <v>0.99822916666666661</v>
      </c>
      <c r="P4127" s="65">
        <v>0.99822916666666661</v>
      </c>
      <c r="Q4127" s="65"/>
      <c r="R4127" s="66">
        <v>2</v>
      </c>
      <c r="S4127" s="66">
        <v>53080</v>
      </c>
      <c r="T4127" s="66">
        <v>20120</v>
      </c>
      <c r="U4127" s="67">
        <f t="shared" si="1165"/>
        <v>32.96</v>
      </c>
      <c r="V4127" s="66">
        <f t="shared" si="1156"/>
        <v>990118.39999999991</v>
      </c>
      <c r="W4127" s="66" t="str">
        <f t="shared" si="1157"/>
        <v>1 &gt; 3</v>
      </c>
      <c r="X4127" s="66">
        <f>A4127+SUMIFS(Presensi!F:F,Presensi!E:E,'Entry Data'!AP4127)</f>
        <v>1</v>
      </c>
      <c r="Y4127" s="66">
        <f>IFERROR(INDEX('Retasi Pricing'!F:F,MATCH('Entry Data'!AM4127,'Retasi Pricing'!E:E,0))*X4127,"")</f>
        <v>38000</v>
      </c>
      <c r="Z4127" s="62" t="s">
        <v>26</v>
      </c>
      <c r="AA4127" s="62" t="s">
        <v>27</v>
      </c>
      <c r="AB4127" s="32"/>
      <c r="AC4127" s="32" t="s">
        <v>193</v>
      </c>
      <c r="AD4127" s="32" t="str">
        <f t="shared" si="1158"/>
        <v/>
      </c>
      <c r="AF4127" s="5" t="str">
        <f t="shared" si="1159"/>
        <v>budiyono44208</v>
      </c>
      <c r="AG4127" s="5" t="str">
        <f t="shared" si="1160"/>
        <v>BMJ 07144208SELATANNIGHT</v>
      </c>
      <c r="AH4127" s="5" t="str">
        <f t="shared" si="1161"/>
        <v>budiyono44208SELATANNIGHT</v>
      </c>
      <c r="AI4127" s="5" t="str">
        <f t="shared" si="1162"/>
        <v>BMJ 07144208NIGHT</v>
      </c>
      <c r="AJ4127" s="5" t="str">
        <f t="shared" si="1163"/>
        <v>budiyono44208NIGHT</v>
      </c>
      <c r="AK4127" s="5" t="str">
        <f t="shared" si="1164"/>
        <v>budiyonoBMJ</v>
      </c>
      <c r="AL4127" s="5" t="str">
        <f t="shared" si="1166"/>
        <v>2SELATAN</v>
      </c>
      <c r="AM4127" s="5" t="str">
        <f t="shared" si="1167"/>
        <v>1 &gt; 3SELATAN12 RODA</v>
      </c>
      <c r="AN4127" s="5" t="str">
        <f t="shared" si="1168"/>
        <v>budiyonoBMJ1 &gt; 3SELATAN12 RODA</v>
      </c>
      <c r="AO4127" s="5" t="str">
        <f t="shared" si="1169"/>
        <v>budiyono1 &gt; 3SELATAN12 RODA</v>
      </c>
      <c r="AP4127" s="5" t="str">
        <f t="shared" si="1170"/>
        <v>44208NIGHT</v>
      </c>
    </row>
    <row r="4128" spans="1:42" x14ac:dyDescent="0.3">
      <c r="A4128" s="33">
        <v>1</v>
      </c>
      <c r="B4128" s="33"/>
      <c r="C4128" s="70">
        <v>44208</v>
      </c>
      <c r="D4128" s="71" t="s">
        <v>87</v>
      </c>
      <c r="E4128" s="70">
        <v>44209</v>
      </c>
      <c r="F4128" s="71">
        <v>5171358</v>
      </c>
      <c r="G4128" s="33" t="s">
        <v>38</v>
      </c>
      <c r="H4128" s="33" t="s">
        <v>127</v>
      </c>
      <c r="I4128" s="33" t="s">
        <v>174</v>
      </c>
      <c r="J4128" s="33" t="s">
        <v>40</v>
      </c>
      <c r="K4128" s="63" t="s">
        <v>82</v>
      </c>
      <c r="L4128" s="32" t="str">
        <f t="shared" si="1153"/>
        <v>AXOR4843</v>
      </c>
      <c r="M4128" s="32" t="str">
        <f t="shared" si="1154"/>
        <v>BMJ</v>
      </c>
      <c r="N4128" s="32" t="str">
        <f t="shared" si="1155"/>
        <v>12 RODA</v>
      </c>
      <c r="O4128" s="146">
        <v>0.23957175925925925</v>
      </c>
      <c r="P4128" s="65">
        <v>0.23957175925925925</v>
      </c>
      <c r="Q4128" s="65"/>
      <c r="R4128" s="66">
        <v>2</v>
      </c>
      <c r="S4128" s="66">
        <v>54040</v>
      </c>
      <c r="T4128" s="66">
        <v>19900</v>
      </c>
      <c r="U4128" s="67">
        <f t="shared" si="1165"/>
        <v>34.14</v>
      </c>
      <c r="V4128" s="66">
        <f t="shared" si="1156"/>
        <v>1025565.6</v>
      </c>
      <c r="W4128" s="66" t="str">
        <f t="shared" si="1157"/>
        <v>1 &gt; 3</v>
      </c>
      <c r="X4128" s="66">
        <f>A4128+SUMIFS(Presensi!F:F,Presensi!E:E,'Entry Data'!AP4128)</f>
        <v>1</v>
      </c>
      <c r="Y4128" s="66">
        <f>IFERROR(INDEX('Retasi Pricing'!F:F,MATCH('Entry Data'!AM4128,'Retasi Pricing'!E:E,0))*X4128,"")</f>
        <v>38000</v>
      </c>
      <c r="Z4128" s="62" t="s">
        <v>26</v>
      </c>
      <c r="AA4128" s="62" t="s">
        <v>27</v>
      </c>
      <c r="AB4128" s="32"/>
      <c r="AC4128" s="32" t="s">
        <v>368</v>
      </c>
      <c r="AD4128" s="32" t="str">
        <f t="shared" si="1158"/>
        <v/>
      </c>
      <c r="AF4128" s="5" t="str">
        <f t="shared" si="1159"/>
        <v>Romanus Roja44208</v>
      </c>
      <c r="AG4128" s="5" t="str">
        <f t="shared" si="1160"/>
        <v>BMJ 07244208SELATANNIGHT</v>
      </c>
      <c r="AH4128" s="5" t="str">
        <f t="shared" si="1161"/>
        <v>Romanus Roja44208SELATANNIGHT</v>
      </c>
      <c r="AI4128" s="5" t="str">
        <f t="shared" si="1162"/>
        <v>BMJ 07244208NIGHT</v>
      </c>
      <c r="AJ4128" s="5" t="str">
        <f t="shared" si="1163"/>
        <v>Romanus Roja44208NIGHT</v>
      </c>
      <c r="AK4128" s="5" t="str">
        <f t="shared" si="1164"/>
        <v>Romanus RojaBMJ</v>
      </c>
      <c r="AL4128" s="5" t="str">
        <f t="shared" si="1166"/>
        <v>2SELATAN</v>
      </c>
      <c r="AM4128" s="5" t="str">
        <f t="shared" si="1167"/>
        <v>1 &gt; 3SELATAN12 RODA</v>
      </c>
      <c r="AN4128" s="5" t="str">
        <f t="shared" si="1168"/>
        <v>Romanus RojaBMJ1 &gt; 3SELATAN12 RODA</v>
      </c>
      <c r="AO4128" s="5" t="str">
        <f t="shared" si="1169"/>
        <v>Romanus Roja1 &gt; 3SELATAN12 RODA</v>
      </c>
      <c r="AP4128" s="5" t="str">
        <f t="shared" si="1170"/>
        <v>44208NIGHT</v>
      </c>
    </row>
    <row r="4129" spans="1:42" x14ac:dyDescent="0.3">
      <c r="A4129" s="33">
        <v>1</v>
      </c>
      <c r="B4129" s="33"/>
      <c r="C4129" s="70">
        <v>44208</v>
      </c>
      <c r="D4129" s="71" t="s">
        <v>87</v>
      </c>
      <c r="E4129" s="70">
        <v>44209</v>
      </c>
      <c r="F4129" s="71">
        <v>5171240</v>
      </c>
      <c r="G4129" s="33" t="s">
        <v>38</v>
      </c>
      <c r="H4129" s="33" t="s">
        <v>127</v>
      </c>
      <c r="I4129" s="33" t="s">
        <v>174</v>
      </c>
      <c r="J4129" s="33" t="s">
        <v>115</v>
      </c>
      <c r="K4129" s="63" t="s">
        <v>83</v>
      </c>
      <c r="L4129" s="32" t="str">
        <f t="shared" si="1153"/>
        <v>AXOR4843</v>
      </c>
      <c r="M4129" s="32" t="str">
        <f t="shared" si="1154"/>
        <v>BMJ</v>
      </c>
      <c r="N4129" s="32" t="str">
        <f t="shared" si="1155"/>
        <v>12 RODA</v>
      </c>
      <c r="O4129" s="146">
        <v>9.8680555555555549E-2</v>
      </c>
      <c r="P4129" s="65">
        <v>9.8680555555555549E-2</v>
      </c>
      <c r="Q4129" s="65"/>
      <c r="R4129" s="66">
        <v>3</v>
      </c>
      <c r="S4129" s="66">
        <v>53900</v>
      </c>
      <c r="T4129" s="66">
        <v>20200</v>
      </c>
      <c r="U4129" s="67">
        <f t="shared" si="1165"/>
        <v>33.700000000000003</v>
      </c>
      <c r="V4129" s="66">
        <f t="shared" si="1156"/>
        <v>1012348</v>
      </c>
      <c r="W4129" s="66" t="str">
        <f t="shared" si="1157"/>
        <v>1 &gt; 3</v>
      </c>
      <c r="X4129" s="66">
        <f>A4129+SUMIFS(Presensi!F:F,Presensi!E:E,'Entry Data'!AP4129)</f>
        <v>1</v>
      </c>
      <c r="Y4129" s="66">
        <f>IFERROR(INDEX('Retasi Pricing'!F:F,MATCH('Entry Data'!AM4129,'Retasi Pricing'!E:E,0))*X4129,"")</f>
        <v>38000</v>
      </c>
      <c r="Z4129" s="62" t="s">
        <v>26</v>
      </c>
      <c r="AA4129" s="62" t="s">
        <v>27</v>
      </c>
      <c r="AB4129" s="32"/>
      <c r="AC4129" s="32" t="s">
        <v>373</v>
      </c>
      <c r="AD4129" s="32" t="str">
        <f t="shared" si="1158"/>
        <v/>
      </c>
      <c r="AF4129" s="5" t="str">
        <f t="shared" si="1159"/>
        <v>muchammad44208</v>
      </c>
      <c r="AG4129" s="5" t="str">
        <f t="shared" si="1160"/>
        <v>BMJ 07344208SELATANNIGHT</v>
      </c>
      <c r="AH4129" s="5" t="str">
        <f t="shared" si="1161"/>
        <v>muchammad44208SELATANNIGHT</v>
      </c>
      <c r="AI4129" s="5" t="str">
        <f t="shared" si="1162"/>
        <v>BMJ 07344208NIGHT</v>
      </c>
      <c r="AJ4129" s="5" t="str">
        <f t="shared" si="1163"/>
        <v>muchammad44208NIGHT</v>
      </c>
      <c r="AK4129" s="5" t="str">
        <f t="shared" si="1164"/>
        <v>muchammadBMJ</v>
      </c>
      <c r="AL4129" s="5" t="str">
        <f t="shared" si="1166"/>
        <v>3SELATAN</v>
      </c>
      <c r="AM4129" s="5" t="str">
        <f t="shared" si="1167"/>
        <v>1 &gt; 3SELATAN12 RODA</v>
      </c>
      <c r="AN4129" s="5" t="str">
        <f t="shared" si="1168"/>
        <v>muchammadBMJ1 &gt; 3SELATAN12 RODA</v>
      </c>
      <c r="AO4129" s="5" t="str">
        <f t="shared" si="1169"/>
        <v>muchammad1 &gt; 3SELATAN12 RODA</v>
      </c>
      <c r="AP4129" s="5" t="str">
        <f t="shared" si="1170"/>
        <v>44208NIGHT</v>
      </c>
    </row>
    <row r="4130" spans="1:42" x14ac:dyDescent="0.3">
      <c r="A4130" s="33">
        <v>1</v>
      </c>
      <c r="B4130" s="33"/>
      <c r="C4130" s="70">
        <v>44208</v>
      </c>
      <c r="D4130" s="71" t="s">
        <v>87</v>
      </c>
      <c r="E4130" s="70">
        <v>44209</v>
      </c>
      <c r="F4130" s="71">
        <v>5171332</v>
      </c>
      <c r="G4130" s="33" t="s">
        <v>38</v>
      </c>
      <c r="H4130" s="33" t="s">
        <v>127</v>
      </c>
      <c r="I4130" s="33" t="s">
        <v>174</v>
      </c>
      <c r="J4130" s="33" t="s">
        <v>115</v>
      </c>
      <c r="K4130" s="63" t="s">
        <v>83</v>
      </c>
      <c r="L4130" s="32" t="str">
        <f t="shared" si="1153"/>
        <v>AXOR4843</v>
      </c>
      <c r="M4130" s="32" t="str">
        <f t="shared" si="1154"/>
        <v>BMJ</v>
      </c>
      <c r="N4130" s="32" t="str">
        <f t="shared" si="1155"/>
        <v>12 RODA</v>
      </c>
      <c r="O4130" s="146">
        <v>0.20197916666666668</v>
      </c>
      <c r="P4130" s="65">
        <v>0.20197916666666668</v>
      </c>
      <c r="Q4130" s="65"/>
      <c r="R4130" s="66">
        <v>4</v>
      </c>
      <c r="S4130" s="66">
        <v>56060</v>
      </c>
      <c r="T4130" s="66">
        <v>20200</v>
      </c>
      <c r="U4130" s="67">
        <f t="shared" si="1165"/>
        <v>35.86</v>
      </c>
      <c r="V4130" s="66">
        <f t="shared" si="1156"/>
        <v>1077234.3999999999</v>
      </c>
      <c r="W4130" s="66" t="str">
        <f t="shared" si="1157"/>
        <v>&gt; 4</v>
      </c>
      <c r="X4130" s="66">
        <f>A4130+SUMIFS(Presensi!F:F,Presensi!E:E,'Entry Data'!AP4130)</f>
        <v>1</v>
      </c>
      <c r="Y4130" s="66">
        <f>IFERROR(INDEX('Retasi Pricing'!F:F,MATCH('Entry Data'!AM4130,'Retasi Pricing'!E:E,0))*X4130,"")</f>
        <v>45000</v>
      </c>
      <c r="Z4130" s="62" t="s">
        <v>26</v>
      </c>
      <c r="AA4130" s="62" t="s">
        <v>27</v>
      </c>
      <c r="AB4130" s="32"/>
      <c r="AC4130" s="32" t="s">
        <v>373</v>
      </c>
      <c r="AD4130" s="32" t="str">
        <f t="shared" si="1158"/>
        <v/>
      </c>
      <c r="AF4130" s="5" t="str">
        <f t="shared" si="1159"/>
        <v>muchammad44208</v>
      </c>
      <c r="AG4130" s="5" t="str">
        <f t="shared" si="1160"/>
        <v>BMJ 07344208SELATANNIGHT</v>
      </c>
      <c r="AH4130" s="5" t="str">
        <f t="shared" si="1161"/>
        <v>muchammad44208SELATANNIGHT</v>
      </c>
      <c r="AI4130" s="5" t="str">
        <f t="shared" si="1162"/>
        <v>BMJ 07344208NIGHT</v>
      </c>
      <c r="AJ4130" s="5" t="str">
        <f t="shared" si="1163"/>
        <v>muchammad44208NIGHT</v>
      </c>
      <c r="AK4130" s="5" t="str">
        <f t="shared" si="1164"/>
        <v>muchammadBMJ</v>
      </c>
      <c r="AL4130" s="5" t="str">
        <f t="shared" si="1166"/>
        <v>4SELATAN</v>
      </c>
      <c r="AM4130" s="5" t="str">
        <f t="shared" si="1167"/>
        <v>&gt; 4SELATAN12 RODA</v>
      </c>
      <c r="AN4130" s="5" t="str">
        <f t="shared" si="1168"/>
        <v>muchammadBMJ&gt; 4SELATAN12 RODA</v>
      </c>
      <c r="AO4130" s="5" t="str">
        <f t="shared" si="1169"/>
        <v>muchammad&gt; 4SELATAN12 RODA</v>
      </c>
      <c r="AP4130" s="5" t="str">
        <f t="shared" si="1170"/>
        <v>44208NIGHT</v>
      </c>
    </row>
    <row r="4131" spans="1:42" x14ac:dyDescent="0.3">
      <c r="A4131" s="33">
        <v>1</v>
      </c>
      <c r="B4131" s="33"/>
      <c r="C4131" s="70">
        <v>44208</v>
      </c>
      <c r="D4131" s="71" t="s">
        <v>87</v>
      </c>
      <c r="E4131" s="70">
        <v>44208</v>
      </c>
      <c r="F4131" s="71">
        <v>5171038</v>
      </c>
      <c r="G4131" s="33" t="s">
        <v>38</v>
      </c>
      <c r="H4131" s="33" t="s">
        <v>109</v>
      </c>
      <c r="I4131" s="33" t="s">
        <v>290</v>
      </c>
      <c r="J4131" s="33" t="s">
        <v>40</v>
      </c>
      <c r="K4131" s="63" t="s">
        <v>83</v>
      </c>
      <c r="L4131" s="32" t="str">
        <f t="shared" si="1153"/>
        <v>AXOR4843</v>
      </c>
      <c r="M4131" s="32" t="str">
        <f t="shared" si="1154"/>
        <v>BMJ</v>
      </c>
      <c r="N4131" s="32" t="str">
        <f t="shared" si="1155"/>
        <v>12 RODA</v>
      </c>
      <c r="O4131" s="146">
        <v>0.89346064814814818</v>
      </c>
      <c r="P4131" s="65">
        <v>0.89853009259259264</v>
      </c>
      <c r="Q4131" s="65"/>
      <c r="R4131" s="66">
        <v>1</v>
      </c>
      <c r="S4131" s="66">
        <v>54520</v>
      </c>
      <c r="T4131" s="66">
        <v>20200</v>
      </c>
      <c r="U4131" s="67">
        <f t="shared" si="1165"/>
        <v>34.32</v>
      </c>
      <c r="V4131" s="66">
        <f t="shared" si="1156"/>
        <v>1030972.8</v>
      </c>
      <c r="W4131" s="66" t="str">
        <f t="shared" si="1157"/>
        <v>1 &gt; 3</v>
      </c>
      <c r="X4131" s="66">
        <f>A4131+SUMIFS(Presensi!F:F,Presensi!E:E,'Entry Data'!AP4131)</f>
        <v>1</v>
      </c>
      <c r="Y4131" s="66">
        <f>IFERROR(INDEX('Retasi Pricing'!F:F,MATCH('Entry Data'!AM4131,'Retasi Pricing'!E:E,0))*X4131,"")</f>
        <v>38000</v>
      </c>
      <c r="Z4131" s="62" t="s">
        <v>26</v>
      </c>
      <c r="AA4131" s="62" t="s">
        <v>27</v>
      </c>
      <c r="AB4131" s="32"/>
      <c r="AC4131" s="32" t="s">
        <v>373</v>
      </c>
      <c r="AD4131" s="32" t="str">
        <f t="shared" si="1158"/>
        <v/>
      </c>
      <c r="AF4131" s="5" t="str">
        <f t="shared" si="1159"/>
        <v>muchammad44208</v>
      </c>
      <c r="AG4131" s="5" t="str">
        <f t="shared" si="1160"/>
        <v>BMJ 07344208SELATANNIGHT</v>
      </c>
      <c r="AH4131" s="5" t="str">
        <f t="shared" si="1161"/>
        <v>muchammad44208SELATANNIGHT</v>
      </c>
      <c r="AI4131" s="5" t="str">
        <f t="shared" si="1162"/>
        <v>BMJ 07344208NIGHT</v>
      </c>
      <c r="AJ4131" s="5" t="str">
        <f t="shared" si="1163"/>
        <v>muchammad44208NIGHT</v>
      </c>
      <c r="AK4131" s="5" t="str">
        <f t="shared" si="1164"/>
        <v>muchammadBMJ</v>
      </c>
      <c r="AL4131" s="5" t="str">
        <f t="shared" si="1166"/>
        <v>1SELATAN</v>
      </c>
      <c r="AM4131" s="5" t="str">
        <f t="shared" si="1167"/>
        <v>1 &gt; 3SELATAN12 RODA</v>
      </c>
      <c r="AN4131" s="5" t="str">
        <f t="shared" si="1168"/>
        <v>muchammadBMJ1 &gt; 3SELATAN12 RODA</v>
      </c>
      <c r="AO4131" s="5" t="str">
        <f t="shared" si="1169"/>
        <v>muchammad1 &gt; 3SELATAN12 RODA</v>
      </c>
      <c r="AP4131" s="5" t="str">
        <f t="shared" si="1170"/>
        <v>44208NIGHT</v>
      </c>
    </row>
    <row r="4132" spans="1:42" x14ac:dyDescent="0.3">
      <c r="A4132" s="33">
        <v>1</v>
      </c>
      <c r="B4132" s="33"/>
      <c r="C4132" s="70">
        <v>44208</v>
      </c>
      <c r="D4132" s="71" t="s">
        <v>87</v>
      </c>
      <c r="E4132" s="70">
        <v>44208</v>
      </c>
      <c r="F4132" s="71">
        <v>5171154</v>
      </c>
      <c r="G4132" s="33" t="s">
        <v>38</v>
      </c>
      <c r="H4132" s="33" t="s">
        <v>102</v>
      </c>
      <c r="I4132" s="33" t="s">
        <v>114</v>
      </c>
      <c r="J4132" s="33" t="s">
        <v>115</v>
      </c>
      <c r="K4132" s="63" t="s">
        <v>83</v>
      </c>
      <c r="L4132" s="32" t="str">
        <f t="shared" si="1153"/>
        <v>AXOR4843</v>
      </c>
      <c r="M4132" s="32" t="str">
        <f t="shared" si="1154"/>
        <v>BMJ</v>
      </c>
      <c r="N4132" s="32" t="str">
        <f t="shared" si="1155"/>
        <v>12 RODA</v>
      </c>
      <c r="O4132" s="146">
        <v>0.99668981481481478</v>
      </c>
      <c r="P4132" s="65">
        <v>0.99668981481481478</v>
      </c>
      <c r="Q4132" s="65"/>
      <c r="R4132" s="66">
        <v>2</v>
      </c>
      <c r="S4132" s="66">
        <v>60020</v>
      </c>
      <c r="T4132" s="66">
        <v>20200</v>
      </c>
      <c r="U4132" s="67">
        <f t="shared" si="1165"/>
        <v>39.82</v>
      </c>
      <c r="V4132" s="66">
        <f t="shared" si="1156"/>
        <v>1196192.8</v>
      </c>
      <c r="W4132" s="66" t="str">
        <f t="shared" si="1157"/>
        <v>1 &gt; 3</v>
      </c>
      <c r="X4132" s="66">
        <f>A4132+SUMIFS(Presensi!F:F,Presensi!E:E,'Entry Data'!AP4132)</f>
        <v>1</v>
      </c>
      <c r="Y4132" s="66">
        <f>IFERROR(INDEX('Retasi Pricing'!F:F,MATCH('Entry Data'!AM4132,'Retasi Pricing'!E:E,0))*X4132,"")</f>
        <v>38000</v>
      </c>
      <c r="Z4132" s="62" t="s">
        <v>26</v>
      </c>
      <c r="AA4132" s="62" t="s">
        <v>27</v>
      </c>
      <c r="AB4132" s="32"/>
      <c r="AC4132" s="32" t="s">
        <v>373</v>
      </c>
      <c r="AD4132" s="32" t="str">
        <f t="shared" si="1158"/>
        <v/>
      </c>
      <c r="AF4132" s="5" t="str">
        <f t="shared" si="1159"/>
        <v>muchammad44208</v>
      </c>
      <c r="AG4132" s="5" t="str">
        <f t="shared" si="1160"/>
        <v>BMJ 07344208SELATANNIGHT</v>
      </c>
      <c r="AH4132" s="5" t="str">
        <f t="shared" si="1161"/>
        <v>muchammad44208SELATANNIGHT</v>
      </c>
      <c r="AI4132" s="5" t="str">
        <f t="shared" si="1162"/>
        <v>BMJ 07344208NIGHT</v>
      </c>
      <c r="AJ4132" s="5" t="str">
        <f t="shared" si="1163"/>
        <v>muchammad44208NIGHT</v>
      </c>
      <c r="AK4132" s="5" t="str">
        <f t="shared" si="1164"/>
        <v>muchammadBMJ</v>
      </c>
      <c r="AL4132" s="5" t="str">
        <f t="shared" si="1166"/>
        <v>2SELATAN</v>
      </c>
      <c r="AM4132" s="5" t="str">
        <f t="shared" si="1167"/>
        <v>1 &gt; 3SELATAN12 RODA</v>
      </c>
      <c r="AN4132" s="5" t="str">
        <f t="shared" si="1168"/>
        <v>muchammadBMJ1 &gt; 3SELATAN12 RODA</v>
      </c>
      <c r="AO4132" s="5" t="str">
        <f t="shared" si="1169"/>
        <v>muchammad1 &gt; 3SELATAN12 RODA</v>
      </c>
      <c r="AP4132" s="5" t="str">
        <f t="shared" si="1170"/>
        <v>44208NIGHT</v>
      </c>
    </row>
    <row r="4133" spans="1:42" x14ac:dyDescent="0.3">
      <c r="A4133" s="33">
        <v>1</v>
      </c>
      <c r="B4133" s="33"/>
      <c r="C4133" s="70">
        <v>44208</v>
      </c>
      <c r="D4133" s="71" t="s">
        <v>87</v>
      </c>
      <c r="E4133" s="70">
        <v>44209</v>
      </c>
      <c r="F4133" s="71">
        <v>5171204</v>
      </c>
      <c r="G4133" s="33" t="s">
        <v>20</v>
      </c>
      <c r="H4133" s="33" t="s">
        <v>50</v>
      </c>
      <c r="I4133" s="33" t="s">
        <v>51</v>
      </c>
      <c r="J4133" s="33" t="s">
        <v>53</v>
      </c>
      <c r="K4133" s="63" t="s">
        <v>85</v>
      </c>
      <c r="L4133" s="32" t="str">
        <f t="shared" si="1153"/>
        <v>AXOR4843</v>
      </c>
      <c r="M4133" s="32" t="str">
        <f t="shared" si="1154"/>
        <v>BMJ</v>
      </c>
      <c r="N4133" s="32" t="str">
        <f t="shared" si="1155"/>
        <v>12 RODA</v>
      </c>
      <c r="O4133" s="146">
        <v>7.0277777777777786E-2</v>
      </c>
      <c r="P4133" s="65">
        <v>7.0277777777777786E-2</v>
      </c>
      <c r="Q4133" s="65"/>
      <c r="R4133" s="66">
        <v>2</v>
      </c>
      <c r="S4133" s="66">
        <v>52800</v>
      </c>
      <c r="T4133" s="66">
        <v>20060</v>
      </c>
      <c r="U4133" s="67">
        <f t="shared" si="1165"/>
        <v>32.74</v>
      </c>
      <c r="V4133" s="66">
        <f t="shared" si="1156"/>
        <v>663868.9800000001</v>
      </c>
      <c r="W4133" s="66" t="str">
        <f t="shared" si="1157"/>
        <v>1 &gt; 4</v>
      </c>
      <c r="X4133" s="66">
        <f>A4133+SUMIFS(Presensi!F:F,Presensi!E:E,'Entry Data'!AP4133)</f>
        <v>1</v>
      </c>
      <c r="Y4133" s="66">
        <f>IFERROR(INDEX('Retasi Pricing'!F:F,MATCH('Entry Data'!AM4133,'Retasi Pricing'!E:E,0))*X4133,"")</f>
        <v>27500</v>
      </c>
      <c r="Z4133" s="62" t="s">
        <v>26</v>
      </c>
      <c r="AA4133" s="62" t="s">
        <v>27</v>
      </c>
      <c r="AB4133" s="32"/>
      <c r="AC4133" s="32" t="s">
        <v>212</v>
      </c>
      <c r="AD4133" s="32" t="str">
        <f t="shared" si="1158"/>
        <v/>
      </c>
      <c r="AF4133" s="5" t="str">
        <f t="shared" si="1159"/>
        <v>reso sungkowo44208</v>
      </c>
      <c r="AG4133" s="5" t="str">
        <f t="shared" si="1160"/>
        <v>BMJ 07444208UTARANIGHT</v>
      </c>
      <c r="AH4133" s="5" t="str">
        <f t="shared" si="1161"/>
        <v>reso sungkowo44208UTARANIGHT</v>
      </c>
      <c r="AI4133" s="5" t="str">
        <f t="shared" si="1162"/>
        <v>BMJ 07444208NIGHT</v>
      </c>
      <c r="AJ4133" s="5" t="str">
        <f t="shared" si="1163"/>
        <v>reso sungkowo44208NIGHT</v>
      </c>
      <c r="AK4133" s="5" t="str">
        <f t="shared" si="1164"/>
        <v>reso sungkowoBMJ</v>
      </c>
      <c r="AL4133" s="5" t="str">
        <f t="shared" si="1166"/>
        <v>2UTARA</v>
      </c>
      <c r="AM4133" s="5" t="str">
        <f t="shared" si="1167"/>
        <v>1 &gt; 4UTARA12 RODA</v>
      </c>
      <c r="AN4133" s="5" t="str">
        <f t="shared" si="1168"/>
        <v>reso sungkowoBMJ1 &gt; 4UTARA12 RODA</v>
      </c>
      <c r="AO4133" s="5" t="str">
        <f t="shared" si="1169"/>
        <v>reso sungkowo1 &gt; 4UTARA12 RODA</v>
      </c>
      <c r="AP4133" s="5" t="str">
        <f t="shared" si="1170"/>
        <v>44208NIGHT</v>
      </c>
    </row>
    <row r="4134" spans="1:42" x14ac:dyDescent="0.3">
      <c r="A4134" s="33">
        <v>1</v>
      </c>
      <c r="B4134" s="33"/>
      <c r="C4134" s="70">
        <v>44208</v>
      </c>
      <c r="D4134" s="71" t="s">
        <v>87</v>
      </c>
      <c r="E4134" s="70">
        <v>44209</v>
      </c>
      <c r="F4134" s="71">
        <v>5171263</v>
      </c>
      <c r="G4134" s="33" t="s">
        <v>20</v>
      </c>
      <c r="H4134" s="33" t="s">
        <v>50</v>
      </c>
      <c r="I4134" s="33" t="s">
        <v>51</v>
      </c>
      <c r="J4134" s="33" t="s">
        <v>53</v>
      </c>
      <c r="K4134" s="63" t="s">
        <v>85</v>
      </c>
      <c r="L4134" s="32" t="str">
        <f t="shared" si="1153"/>
        <v>AXOR4843</v>
      </c>
      <c r="M4134" s="32" t="str">
        <f t="shared" si="1154"/>
        <v>BMJ</v>
      </c>
      <c r="N4134" s="32" t="str">
        <f t="shared" si="1155"/>
        <v>12 RODA</v>
      </c>
      <c r="O4134" s="146">
        <v>0.12717592592592594</v>
      </c>
      <c r="P4134" s="65">
        <v>0.12717592592592594</v>
      </c>
      <c r="Q4134" s="65"/>
      <c r="R4134" s="66">
        <v>3</v>
      </c>
      <c r="S4134" s="66">
        <v>52120</v>
      </c>
      <c r="T4134" s="66">
        <v>20060</v>
      </c>
      <c r="U4134" s="67">
        <f t="shared" si="1165"/>
        <v>32.06</v>
      </c>
      <c r="V4134" s="66">
        <f t="shared" si="1156"/>
        <v>650080.62</v>
      </c>
      <c r="W4134" s="66" t="str">
        <f t="shared" si="1157"/>
        <v>1 &gt; 4</v>
      </c>
      <c r="X4134" s="66">
        <f>A4134+SUMIFS(Presensi!F:F,Presensi!E:E,'Entry Data'!AP4134)</f>
        <v>1</v>
      </c>
      <c r="Y4134" s="66">
        <f>IFERROR(INDEX('Retasi Pricing'!F:F,MATCH('Entry Data'!AM4134,'Retasi Pricing'!E:E,0))*X4134,"")</f>
        <v>27500</v>
      </c>
      <c r="Z4134" s="62" t="s">
        <v>26</v>
      </c>
      <c r="AA4134" s="62" t="s">
        <v>27</v>
      </c>
      <c r="AB4134" s="32"/>
      <c r="AC4134" s="32" t="s">
        <v>212</v>
      </c>
      <c r="AD4134" s="32" t="str">
        <f t="shared" si="1158"/>
        <v/>
      </c>
      <c r="AF4134" s="5" t="str">
        <f t="shared" si="1159"/>
        <v>reso sungkowo44208</v>
      </c>
      <c r="AG4134" s="5" t="str">
        <f t="shared" si="1160"/>
        <v>BMJ 07444208UTARANIGHT</v>
      </c>
      <c r="AH4134" s="5" t="str">
        <f t="shared" si="1161"/>
        <v>reso sungkowo44208UTARANIGHT</v>
      </c>
      <c r="AI4134" s="5" t="str">
        <f t="shared" si="1162"/>
        <v>BMJ 07444208NIGHT</v>
      </c>
      <c r="AJ4134" s="5" t="str">
        <f t="shared" si="1163"/>
        <v>reso sungkowo44208NIGHT</v>
      </c>
      <c r="AK4134" s="5" t="str">
        <f t="shared" si="1164"/>
        <v>reso sungkowoBMJ</v>
      </c>
      <c r="AL4134" s="5" t="str">
        <f t="shared" si="1166"/>
        <v>3UTARA</v>
      </c>
      <c r="AM4134" s="5" t="str">
        <f t="shared" si="1167"/>
        <v>1 &gt; 4UTARA12 RODA</v>
      </c>
      <c r="AN4134" s="5" t="str">
        <f t="shared" si="1168"/>
        <v>reso sungkowoBMJ1 &gt; 4UTARA12 RODA</v>
      </c>
      <c r="AO4134" s="5" t="str">
        <f t="shared" si="1169"/>
        <v>reso sungkowo1 &gt; 4UTARA12 RODA</v>
      </c>
      <c r="AP4134" s="5" t="str">
        <f t="shared" si="1170"/>
        <v>44208NIGHT</v>
      </c>
    </row>
    <row r="4135" spans="1:42" x14ac:dyDescent="0.3">
      <c r="A4135" s="33">
        <v>1</v>
      </c>
      <c r="B4135" s="33"/>
      <c r="C4135" s="70">
        <v>44208</v>
      </c>
      <c r="D4135" s="71" t="s">
        <v>87</v>
      </c>
      <c r="E4135" s="70">
        <v>44209</v>
      </c>
      <c r="F4135" s="71">
        <v>5171318</v>
      </c>
      <c r="G4135" s="33" t="s">
        <v>20</v>
      </c>
      <c r="H4135" s="33" t="s">
        <v>64</v>
      </c>
      <c r="I4135" s="33" t="s">
        <v>51</v>
      </c>
      <c r="J4135" s="33" t="s">
        <v>52</v>
      </c>
      <c r="K4135" s="63" t="s">
        <v>85</v>
      </c>
      <c r="L4135" s="32" t="str">
        <f t="shared" si="1153"/>
        <v>AXOR4843</v>
      </c>
      <c r="M4135" s="32" t="str">
        <f t="shared" si="1154"/>
        <v>BMJ</v>
      </c>
      <c r="N4135" s="32" t="str">
        <f t="shared" si="1155"/>
        <v>12 RODA</v>
      </c>
      <c r="O4135" s="146">
        <v>0.18984953703703702</v>
      </c>
      <c r="P4135" s="65">
        <v>0.18984953703703702</v>
      </c>
      <c r="Q4135" s="65"/>
      <c r="R4135" s="66">
        <v>4</v>
      </c>
      <c r="S4135" s="66">
        <v>52820</v>
      </c>
      <c r="T4135" s="66">
        <v>20060</v>
      </c>
      <c r="U4135" s="67">
        <f t="shared" si="1165"/>
        <v>32.76</v>
      </c>
      <c r="V4135" s="66">
        <f t="shared" si="1156"/>
        <v>664274.5199999999</v>
      </c>
      <c r="W4135" s="66" t="str">
        <f t="shared" si="1157"/>
        <v>1 &gt; 4</v>
      </c>
      <c r="X4135" s="66">
        <f>A4135+SUMIFS(Presensi!F:F,Presensi!E:E,'Entry Data'!AP4135)</f>
        <v>1</v>
      </c>
      <c r="Y4135" s="66">
        <f>IFERROR(INDEX('Retasi Pricing'!F:F,MATCH('Entry Data'!AM4135,'Retasi Pricing'!E:E,0))*X4135,"")</f>
        <v>27500</v>
      </c>
      <c r="Z4135" s="62" t="s">
        <v>26</v>
      </c>
      <c r="AA4135" s="62" t="s">
        <v>27</v>
      </c>
      <c r="AB4135" s="32"/>
      <c r="AC4135" s="32" t="s">
        <v>212</v>
      </c>
      <c r="AD4135" s="32" t="str">
        <f t="shared" si="1158"/>
        <v/>
      </c>
      <c r="AF4135" s="5" t="str">
        <f t="shared" si="1159"/>
        <v>reso sungkowo44208</v>
      </c>
      <c r="AG4135" s="5" t="str">
        <f t="shared" si="1160"/>
        <v>BMJ 07444208UTARANIGHT</v>
      </c>
      <c r="AH4135" s="5" t="str">
        <f t="shared" si="1161"/>
        <v>reso sungkowo44208UTARANIGHT</v>
      </c>
      <c r="AI4135" s="5" t="str">
        <f t="shared" si="1162"/>
        <v>BMJ 07444208NIGHT</v>
      </c>
      <c r="AJ4135" s="5" t="str">
        <f t="shared" si="1163"/>
        <v>reso sungkowo44208NIGHT</v>
      </c>
      <c r="AK4135" s="5" t="str">
        <f t="shared" si="1164"/>
        <v>reso sungkowoBMJ</v>
      </c>
      <c r="AL4135" s="5" t="str">
        <f t="shared" si="1166"/>
        <v>4UTARA</v>
      </c>
      <c r="AM4135" s="5" t="str">
        <f t="shared" si="1167"/>
        <v>1 &gt; 4UTARA12 RODA</v>
      </c>
      <c r="AN4135" s="5" t="str">
        <f t="shared" si="1168"/>
        <v>reso sungkowoBMJ1 &gt; 4UTARA12 RODA</v>
      </c>
      <c r="AO4135" s="5" t="str">
        <f t="shared" si="1169"/>
        <v>reso sungkowo1 &gt; 4UTARA12 RODA</v>
      </c>
      <c r="AP4135" s="5" t="str">
        <f t="shared" si="1170"/>
        <v>44208NIGHT</v>
      </c>
    </row>
    <row r="4136" spans="1:42" x14ac:dyDescent="0.3">
      <c r="A4136" s="33">
        <v>1</v>
      </c>
      <c r="B4136" s="33"/>
      <c r="C4136" s="70">
        <v>44208</v>
      </c>
      <c r="D4136" s="71" t="s">
        <v>87</v>
      </c>
      <c r="E4136" s="70">
        <v>44208</v>
      </c>
      <c r="F4136" s="71">
        <v>5171134</v>
      </c>
      <c r="G4136" s="33" t="s">
        <v>20</v>
      </c>
      <c r="H4136" s="33" t="s">
        <v>21</v>
      </c>
      <c r="I4136" s="33" t="s">
        <v>45</v>
      </c>
      <c r="J4136" s="33" t="s">
        <v>46</v>
      </c>
      <c r="K4136" s="63" t="s">
        <v>85</v>
      </c>
      <c r="L4136" s="32" t="str">
        <f t="shared" si="1153"/>
        <v>AXOR4843</v>
      </c>
      <c r="M4136" s="32" t="str">
        <f t="shared" si="1154"/>
        <v>BMJ</v>
      </c>
      <c r="N4136" s="32" t="str">
        <f t="shared" si="1155"/>
        <v>12 RODA</v>
      </c>
      <c r="O4136" s="146">
        <v>0.97664351851851849</v>
      </c>
      <c r="P4136" s="65">
        <v>0.98131944444444441</v>
      </c>
      <c r="Q4136" s="65"/>
      <c r="R4136" s="66">
        <v>1</v>
      </c>
      <c r="S4136" s="66">
        <v>53220</v>
      </c>
      <c r="T4136" s="66">
        <v>20060</v>
      </c>
      <c r="U4136" s="67">
        <f t="shared" si="1165"/>
        <v>33.159999999999997</v>
      </c>
      <c r="V4136" s="66">
        <f t="shared" si="1156"/>
        <v>672385.32</v>
      </c>
      <c r="W4136" s="66" t="str">
        <f t="shared" si="1157"/>
        <v>1 &gt; 4</v>
      </c>
      <c r="X4136" s="66">
        <f>A4136+SUMIFS(Presensi!F:F,Presensi!E:E,'Entry Data'!AP4136)</f>
        <v>1</v>
      </c>
      <c r="Y4136" s="66">
        <f>IFERROR(INDEX('Retasi Pricing'!F:F,MATCH('Entry Data'!AM4136,'Retasi Pricing'!E:E,0))*X4136,"")</f>
        <v>27500</v>
      </c>
      <c r="Z4136" s="62" t="s">
        <v>26</v>
      </c>
      <c r="AA4136" s="62" t="s">
        <v>27</v>
      </c>
      <c r="AB4136" s="32"/>
      <c r="AC4136" s="32" t="s">
        <v>212</v>
      </c>
      <c r="AD4136" s="32" t="str">
        <f t="shared" si="1158"/>
        <v/>
      </c>
      <c r="AF4136" s="5" t="str">
        <f t="shared" si="1159"/>
        <v>reso sungkowo44208</v>
      </c>
      <c r="AG4136" s="5" t="str">
        <f t="shared" si="1160"/>
        <v>BMJ 07444208UTARANIGHT</v>
      </c>
      <c r="AH4136" s="5" t="str">
        <f t="shared" si="1161"/>
        <v>reso sungkowo44208UTARANIGHT</v>
      </c>
      <c r="AI4136" s="5" t="str">
        <f t="shared" si="1162"/>
        <v>BMJ 07444208NIGHT</v>
      </c>
      <c r="AJ4136" s="5" t="str">
        <f t="shared" si="1163"/>
        <v>reso sungkowo44208NIGHT</v>
      </c>
      <c r="AK4136" s="5" t="str">
        <f t="shared" si="1164"/>
        <v>reso sungkowoBMJ</v>
      </c>
      <c r="AL4136" s="5" t="str">
        <f t="shared" si="1166"/>
        <v>1UTARA</v>
      </c>
      <c r="AM4136" s="5" t="str">
        <f t="shared" si="1167"/>
        <v>1 &gt; 4UTARA12 RODA</v>
      </c>
      <c r="AN4136" s="5" t="str">
        <f t="shared" si="1168"/>
        <v>reso sungkowoBMJ1 &gt; 4UTARA12 RODA</v>
      </c>
      <c r="AO4136" s="5" t="str">
        <f t="shared" si="1169"/>
        <v>reso sungkowo1 &gt; 4UTARA12 RODA</v>
      </c>
      <c r="AP4136" s="5" t="str">
        <f t="shared" si="1170"/>
        <v>44208NIGHT</v>
      </c>
    </row>
    <row r="4137" spans="1:42" x14ac:dyDescent="0.3">
      <c r="A4137" s="33">
        <v>1</v>
      </c>
      <c r="B4137" s="33"/>
      <c r="C4137" s="70">
        <v>44209</v>
      </c>
      <c r="D4137" s="71" t="s">
        <v>19</v>
      </c>
      <c r="E4137" s="70">
        <v>44209</v>
      </c>
      <c r="F4137" s="71">
        <v>5171422</v>
      </c>
      <c r="G4137" s="33" t="s">
        <v>20</v>
      </c>
      <c r="H4137" s="33" t="s">
        <v>21</v>
      </c>
      <c r="I4137" s="33" t="s">
        <v>123</v>
      </c>
      <c r="J4137" s="33" t="s">
        <v>46</v>
      </c>
      <c r="K4137" s="63" t="s">
        <v>25</v>
      </c>
      <c r="L4137" s="32" t="str">
        <f t="shared" si="1153"/>
        <v>CGE370</v>
      </c>
      <c r="M4137" s="32" t="str">
        <f t="shared" si="1154"/>
        <v>BMJ II</v>
      </c>
      <c r="N4137" s="32" t="str">
        <f t="shared" si="1155"/>
        <v>12 RODA</v>
      </c>
      <c r="O4137" s="146">
        <v>0.34884259259259259</v>
      </c>
      <c r="P4137" s="65">
        <v>0.35336805555555556</v>
      </c>
      <c r="Q4137" s="65"/>
      <c r="R4137" s="66">
        <v>1</v>
      </c>
      <c r="S4137" s="66">
        <v>47060</v>
      </c>
      <c r="T4137" s="66">
        <v>18900</v>
      </c>
      <c r="U4137" s="67">
        <f t="shared" si="1165"/>
        <v>28.16</v>
      </c>
      <c r="V4137" s="66">
        <f t="shared" si="1156"/>
        <v>571000.31999999995</v>
      </c>
      <c r="W4137" s="66" t="str">
        <f t="shared" si="1157"/>
        <v>1 &gt; 4</v>
      </c>
      <c r="X4137" s="66">
        <f>A4137+SUMIFS(Presensi!F:F,Presensi!E:E,'Entry Data'!AP4137)</f>
        <v>1</v>
      </c>
      <c r="Y4137" s="66">
        <f>IFERROR(INDEX('Retasi Pricing'!F:F,MATCH('Entry Data'!AM4137,'Retasi Pricing'!E:E,0))*X4137,"")</f>
        <v>27500</v>
      </c>
      <c r="Z4137" s="62" t="s">
        <v>26</v>
      </c>
      <c r="AA4137" s="62" t="s">
        <v>27</v>
      </c>
      <c r="AB4137" s="32"/>
      <c r="AC4137" s="32" t="s">
        <v>207</v>
      </c>
      <c r="AD4137" s="32" t="str">
        <f t="shared" si="1158"/>
        <v/>
      </c>
      <c r="AF4137" s="5" t="str">
        <f t="shared" si="1159"/>
        <v>umar abadi44209</v>
      </c>
      <c r="AG4137" s="5" t="str">
        <f t="shared" si="1160"/>
        <v>BMJ 04044209UTARADAY</v>
      </c>
      <c r="AH4137" s="5" t="str">
        <f t="shared" si="1161"/>
        <v>umar abadi44209UTARADAY</v>
      </c>
      <c r="AI4137" s="5" t="str">
        <f t="shared" si="1162"/>
        <v>BMJ 04044209DAY</v>
      </c>
      <c r="AJ4137" s="5" t="str">
        <f t="shared" si="1163"/>
        <v>umar abadi44209DAY</v>
      </c>
      <c r="AK4137" s="5" t="str">
        <f t="shared" si="1164"/>
        <v>umar abadiBMJ II</v>
      </c>
      <c r="AL4137" s="5" t="str">
        <f t="shared" si="1166"/>
        <v>1UTARA</v>
      </c>
      <c r="AM4137" s="5" t="str">
        <f t="shared" si="1167"/>
        <v>1 &gt; 4UTARA12 RODA</v>
      </c>
      <c r="AN4137" s="5" t="str">
        <f t="shared" si="1168"/>
        <v>umar abadiBMJ II1 &gt; 4UTARA12 RODA</v>
      </c>
      <c r="AO4137" s="5" t="str">
        <f t="shared" si="1169"/>
        <v>umar abadi1 &gt; 4UTARA12 RODA</v>
      </c>
      <c r="AP4137" s="5" t="str">
        <f t="shared" si="1170"/>
        <v>44209DAY</v>
      </c>
    </row>
    <row r="4138" spans="1:42" x14ac:dyDescent="0.3">
      <c r="A4138" s="33">
        <v>1</v>
      </c>
      <c r="B4138" s="33"/>
      <c r="C4138" s="70">
        <v>44209</v>
      </c>
      <c r="D4138" s="71" t="s">
        <v>19</v>
      </c>
      <c r="E4138" s="70">
        <v>44209</v>
      </c>
      <c r="F4138" s="71">
        <v>5171478</v>
      </c>
      <c r="G4138" s="33" t="s">
        <v>20</v>
      </c>
      <c r="H4138" s="33" t="s">
        <v>21</v>
      </c>
      <c r="I4138" s="33" t="s">
        <v>45</v>
      </c>
      <c r="J4138" s="33" t="s">
        <v>46</v>
      </c>
      <c r="K4138" s="63" t="s">
        <v>25</v>
      </c>
      <c r="L4138" s="32" t="str">
        <f t="shared" si="1153"/>
        <v>CGE370</v>
      </c>
      <c r="M4138" s="32" t="str">
        <f t="shared" si="1154"/>
        <v>BMJ II</v>
      </c>
      <c r="N4138" s="32" t="str">
        <f t="shared" si="1155"/>
        <v>12 RODA</v>
      </c>
      <c r="O4138" s="146">
        <v>0.40547453703703701</v>
      </c>
      <c r="P4138" s="65">
        <v>0.40547453703703701</v>
      </c>
      <c r="Q4138" s="65"/>
      <c r="R4138" s="66">
        <v>2</v>
      </c>
      <c r="S4138" s="66">
        <v>44780</v>
      </c>
      <c r="T4138" s="66">
        <v>18900</v>
      </c>
      <c r="U4138" s="67">
        <f t="shared" si="1165"/>
        <v>25.88</v>
      </c>
      <c r="V4138" s="66">
        <f t="shared" si="1156"/>
        <v>524768.76</v>
      </c>
      <c r="W4138" s="66" t="str">
        <f t="shared" si="1157"/>
        <v>1 &gt; 4</v>
      </c>
      <c r="X4138" s="66">
        <f>A4138+SUMIFS(Presensi!F:F,Presensi!E:E,'Entry Data'!AP4138)</f>
        <v>1</v>
      </c>
      <c r="Y4138" s="66">
        <f>IFERROR(INDEX('Retasi Pricing'!F:F,MATCH('Entry Data'!AM4138,'Retasi Pricing'!E:E,0))*X4138,"")</f>
        <v>27500</v>
      </c>
      <c r="Z4138" s="62" t="s">
        <v>26</v>
      </c>
      <c r="AA4138" s="62" t="s">
        <v>27</v>
      </c>
      <c r="AB4138" s="32"/>
      <c r="AC4138" s="32" t="s">
        <v>207</v>
      </c>
      <c r="AD4138" s="32" t="str">
        <f t="shared" si="1158"/>
        <v/>
      </c>
      <c r="AF4138" s="5" t="str">
        <f t="shared" si="1159"/>
        <v>umar abadi44209</v>
      </c>
      <c r="AG4138" s="5" t="str">
        <f t="shared" si="1160"/>
        <v>BMJ 04044209UTARADAY</v>
      </c>
      <c r="AH4138" s="5" t="str">
        <f t="shared" si="1161"/>
        <v>umar abadi44209UTARADAY</v>
      </c>
      <c r="AI4138" s="5" t="str">
        <f t="shared" si="1162"/>
        <v>BMJ 04044209DAY</v>
      </c>
      <c r="AJ4138" s="5" t="str">
        <f t="shared" si="1163"/>
        <v>umar abadi44209DAY</v>
      </c>
      <c r="AK4138" s="5" t="str">
        <f t="shared" si="1164"/>
        <v>umar abadiBMJ II</v>
      </c>
      <c r="AL4138" s="5" t="str">
        <f t="shared" si="1166"/>
        <v>2UTARA</v>
      </c>
      <c r="AM4138" s="5" t="str">
        <f t="shared" si="1167"/>
        <v>1 &gt; 4UTARA12 RODA</v>
      </c>
      <c r="AN4138" s="5" t="str">
        <f t="shared" si="1168"/>
        <v>umar abadiBMJ II1 &gt; 4UTARA12 RODA</v>
      </c>
      <c r="AO4138" s="5" t="str">
        <f t="shared" si="1169"/>
        <v>umar abadi1 &gt; 4UTARA12 RODA</v>
      </c>
      <c r="AP4138" s="5" t="str">
        <f t="shared" si="1170"/>
        <v>44209DAY</v>
      </c>
    </row>
    <row r="4139" spans="1:42" x14ac:dyDescent="0.3">
      <c r="A4139" s="33">
        <v>1</v>
      </c>
      <c r="B4139" s="33"/>
      <c r="C4139" s="70">
        <v>44209</v>
      </c>
      <c r="D4139" s="71" t="s">
        <v>19</v>
      </c>
      <c r="E4139" s="70">
        <v>44209</v>
      </c>
      <c r="F4139" s="71">
        <v>5171545</v>
      </c>
      <c r="G4139" s="33" t="s">
        <v>20</v>
      </c>
      <c r="H4139" s="33" t="s">
        <v>21</v>
      </c>
      <c r="I4139" s="33" t="s">
        <v>51</v>
      </c>
      <c r="J4139" s="33" t="s">
        <v>46</v>
      </c>
      <c r="K4139" s="63" t="s">
        <v>25</v>
      </c>
      <c r="L4139" s="32" t="str">
        <f t="shared" si="1153"/>
        <v>CGE370</v>
      </c>
      <c r="M4139" s="32" t="str">
        <f t="shared" si="1154"/>
        <v>BMJ II</v>
      </c>
      <c r="N4139" s="32" t="str">
        <f t="shared" si="1155"/>
        <v>12 RODA</v>
      </c>
      <c r="O4139" s="146">
        <v>0.45951388888888894</v>
      </c>
      <c r="P4139" s="65">
        <v>0.45951388888888894</v>
      </c>
      <c r="Q4139" s="65"/>
      <c r="R4139" s="66">
        <v>3</v>
      </c>
      <c r="S4139" s="66">
        <v>48420</v>
      </c>
      <c r="T4139" s="66">
        <v>18900</v>
      </c>
      <c r="U4139" s="67">
        <f t="shared" si="1165"/>
        <v>29.52</v>
      </c>
      <c r="V4139" s="66">
        <f t="shared" si="1156"/>
        <v>598577.04</v>
      </c>
      <c r="W4139" s="66" t="str">
        <f t="shared" si="1157"/>
        <v>1 &gt; 4</v>
      </c>
      <c r="X4139" s="66">
        <f>A4139+SUMIFS(Presensi!F:F,Presensi!E:E,'Entry Data'!AP4139)</f>
        <v>1</v>
      </c>
      <c r="Y4139" s="66">
        <f>IFERROR(INDEX('Retasi Pricing'!F:F,MATCH('Entry Data'!AM4139,'Retasi Pricing'!E:E,0))*X4139,"")</f>
        <v>27500</v>
      </c>
      <c r="Z4139" s="62" t="s">
        <v>26</v>
      </c>
      <c r="AA4139" s="62" t="s">
        <v>27</v>
      </c>
      <c r="AB4139" s="32"/>
      <c r="AC4139" s="32" t="s">
        <v>207</v>
      </c>
      <c r="AD4139" s="32" t="str">
        <f t="shared" si="1158"/>
        <v/>
      </c>
      <c r="AF4139" s="5" t="str">
        <f t="shared" si="1159"/>
        <v>umar abadi44209</v>
      </c>
      <c r="AG4139" s="5" t="str">
        <f t="shared" si="1160"/>
        <v>BMJ 04044209UTARADAY</v>
      </c>
      <c r="AH4139" s="5" t="str">
        <f t="shared" si="1161"/>
        <v>umar abadi44209UTARADAY</v>
      </c>
      <c r="AI4139" s="5" t="str">
        <f t="shared" si="1162"/>
        <v>BMJ 04044209DAY</v>
      </c>
      <c r="AJ4139" s="5" t="str">
        <f t="shared" si="1163"/>
        <v>umar abadi44209DAY</v>
      </c>
      <c r="AK4139" s="5" t="str">
        <f t="shared" si="1164"/>
        <v>umar abadiBMJ II</v>
      </c>
      <c r="AL4139" s="5" t="str">
        <f t="shared" si="1166"/>
        <v>3UTARA</v>
      </c>
      <c r="AM4139" s="5" t="str">
        <f t="shared" si="1167"/>
        <v>1 &gt; 4UTARA12 RODA</v>
      </c>
      <c r="AN4139" s="5" t="str">
        <f t="shared" si="1168"/>
        <v>umar abadiBMJ II1 &gt; 4UTARA12 RODA</v>
      </c>
      <c r="AO4139" s="5" t="str">
        <f t="shared" si="1169"/>
        <v>umar abadi1 &gt; 4UTARA12 RODA</v>
      </c>
      <c r="AP4139" s="5" t="str">
        <f t="shared" si="1170"/>
        <v>44209DAY</v>
      </c>
    </row>
    <row r="4140" spans="1:42" x14ac:dyDescent="0.3">
      <c r="A4140" s="33">
        <v>1</v>
      </c>
      <c r="B4140" s="33"/>
      <c r="C4140" s="70">
        <v>44209</v>
      </c>
      <c r="D4140" s="71" t="s">
        <v>19</v>
      </c>
      <c r="E4140" s="70">
        <v>44209</v>
      </c>
      <c r="F4140" s="71">
        <v>5171609</v>
      </c>
      <c r="G4140" s="33" t="s">
        <v>20</v>
      </c>
      <c r="H4140" s="33" t="s">
        <v>21</v>
      </c>
      <c r="I4140" s="33" t="s">
        <v>45</v>
      </c>
      <c r="J4140" s="33" t="s">
        <v>46</v>
      </c>
      <c r="K4140" s="63" t="s">
        <v>25</v>
      </c>
      <c r="L4140" s="32" t="str">
        <f t="shared" ref="L4140:L4203" si="1171">IFERROR(VLOOKUP(K4140,db_unit,2,FALSE),"")</f>
        <v>CGE370</v>
      </c>
      <c r="M4140" s="32" t="str">
        <f t="shared" ref="M4140:M4203" si="1172">IFERROR(VLOOKUP(K4140,db_unit,3,FALSE),"")</f>
        <v>BMJ II</v>
      </c>
      <c r="N4140" s="32" t="str">
        <f t="shared" ref="N4140:N4203" si="1173">IFERROR(VLOOKUP(K4140,db_unit,4,FALSE),"")</f>
        <v>12 RODA</v>
      </c>
      <c r="O4140" s="146">
        <v>0.51666666666666672</v>
      </c>
      <c r="P4140" s="65">
        <v>0.51666666666666672</v>
      </c>
      <c r="Q4140" s="65"/>
      <c r="R4140" s="66">
        <v>4</v>
      </c>
      <c r="S4140" s="66">
        <v>45520</v>
      </c>
      <c r="T4140" s="66">
        <v>18900</v>
      </c>
      <c r="U4140" s="67">
        <f t="shared" si="1165"/>
        <v>26.62</v>
      </c>
      <c r="V4140" s="66">
        <f t="shared" si="1156"/>
        <v>539773.74</v>
      </c>
      <c r="W4140" s="66" t="str">
        <f t="shared" si="1157"/>
        <v>1 &gt; 4</v>
      </c>
      <c r="X4140" s="66">
        <f>A4140+SUMIFS(Presensi!F:F,Presensi!E:E,'Entry Data'!AP4140)</f>
        <v>1</v>
      </c>
      <c r="Y4140" s="66">
        <f>IFERROR(INDEX('Retasi Pricing'!F:F,MATCH('Entry Data'!AM4140,'Retasi Pricing'!E:E,0))*X4140,"")</f>
        <v>27500</v>
      </c>
      <c r="Z4140" s="62" t="s">
        <v>26</v>
      </c>
      <c r="AA4140" s="62" t="s">
        <v>27</v>
      </c>
      <c r="AB4140" s="32"/>
      <c r="AC4140" s="32" t="s">
        <v>207</v>
      </c>
      <c r="AD4140" s="32" t="str">
        <f t="shared" si="1158"/>
        <v/>
      </c>
      <c r="AF4140" s="5" t="str">
        <f t="shared" si="1159"/>
        <v>umar abadi44209</v>
      </c>
      <c r="AG4140" s="5" t="str">
        <f t="shared" si="1160"/>
        <v>BMJ 04044209UTARADAY</v>
      </c>
      <c r="AH4140" s="5" t="str">
        <f t="shared" si="1161"/>
        <v>umar abadi44209UTARADAY</v>
      </c>
      <c r="AI4140" s="5" t="str">
        <f t="shared" si="1162"/>
        <v>BMJ 04044209DAY</v>
      </c>
      <c r="AJ4140" s="5" t="str">
        <f t="shared" si="1163"/>
        <v>umar abadi44209DAY</v>
      </c>
      <c r="AK4140" s="5" t="str">
        <f t="shared" si="1164"/>
        <v>umar abadiBMJ II</v>
      </c>
      <c r="AL4140" s="5" t="str">
        <f t="shared" si="1166"/>
        <v>4UTARA</v>
      </c>
      <c r="AM4140" s="5" t="str">
        <f t="shared" si="1167"/>
        <v>1 &gt; 4UTARA12 RODA</v>
      </c>
      <c r="AN4140" s="5" t="str">
        <f t="shared" si="1168"/>
        <v>umar abadiBMJ II1 &gt; 4UTARA12 RODA</v>
      </c>
      <c r="AO4140" s="5" t="str">
        <f t="shared" si="1169"/>
        <v>umar abadi1 &gt; 4UTARA12 RODA</v>
      </c>
      <c r="AP4140" s="5" t="str">
        <f t="shared" si="1170"/>
        <v>44209DAY</v>
      </c>
    </row>
    <row r="4141" spans="1:42" x14ac:dyDescent="0.3">
      <c r="A4141" s="33">
        <v>1</v>
      </c>
      <c r="B4141" s="33"/>
      <c r="C4141" s="70">
        <v>44209</v>
      </c>
      <c r="D4141" s="71" t="s">
        <v>19</v>
      </c>
      <c r="E4141" s="70">
        <v>44209</v>
      </c>
      <c r="F4141" s="71">
        <v>5171682</v>
      </c>
      <c r="G4141" s="33" t="s">
        <v>20</v>
      </c>
      <c r="H4141" s="33" t="s">
        <v>21</v>
      </c>
      <c r="I4141" s="33" t="s">
        <v>45</v>
      </c>
      <c r="J4141" s="33" t="s">
        <v>46</v>
      </c>
      <c r="K4141" s="63" t="s">
        <v>25</v>
      </c>
      <c r="L4141" s="32" t="str">
        <f t="shared" si="1171"/>
        <v>CGE370</v>
      </c>
      <c r="M4141" s="32" t="str">
        <f t="shared" si="1172"/>
        <v>BMJ II</v>
      </c>
      <c r="N4141" s="32" t="str">
        <f t="shared" si="1173"/>
        <v>12 RODA</v>
      </c>
      <c r="O4141" s="146">
        <v>0.59151620370370372</v>
      </c>
      <c r="P4141" s="65">
        <v>0.59151620370370372</v>
      </c>
      <c r="Q4141" s="65"/>
      <c r="R4141" s="66">
        <v>5</v>
      </c>
      <c r="S4141" s="66">
        <v>47240</v>
      </c>
      <c r="T4141" s="66">
        <v>18900</v>
      </c>
      <c r="U4141" s="67">
        <f t="shared" si="1165"/>
        <v>28.34</v>
      </c>
      <c r="V4141" s="66">
        <f t="shared" si="1156"/>
        <v>574650.18000000005</v>
      </c>
      <c r="W4141" s="66" t="str">
        <f t="shared" si="1157"/>
        <v>&gt; 5</v>
      </c>
      <c r="X4141" s="66">
        <f>A4141+SUMIFS(Presensi!F:F,Presensi!E:E,'Entry Data'!AP4141)</f>
        <v>1</v>
      </c>
      <c r="Y4141" s="66">
        <f>IFERROR(INDEX('Retasi Pricing'!F:F,MATCH('Entry Data'!AM4141,'Retasi Pricing'!E:E,0))*X4141,"")</f>
        <v>31200</v>
      </c>
      <c r="Z4141" s="62" t="s">
        <v>26</v>
      </c>
      <c r="AA4141" s="62" t="s">
        <v>27</v>
      </c>
      <c r="AB4141" s="32"/>
      <c r="AC4141" s="32" t="s">
        <v>207</v>
      </c>
      <c r="AD4141" s="32" t="str">
        <f t="shared" si="1158"/>
        <v/>
      </c>
      <c r="AF4141" s="5" t="str">
        <f t="shared" si="1159"/>
        <v>umar abadi44209</v>
      </c>
      <c r="AG4141" s="5" t="str">
        <f t="shared" si="1160"/>
        <v>BMJ 04044209UTARADAY</v>
      </c>
      <c r="AH4141" s="5" t="str">
        <f t="shared" si="1161"/>
        <v>umar abadi44209UTARADAY</v>
      </c>
      <c r="AI4141" s="5" t="str">
        <f t="shared" si="1162"/>
        <v>BMJ 04044209DAY</v>
      </c>
      <c r="AJ4141" s="5" t="str">
        <f t="shared" si="1163"/>
        <v>umar abadi44209DAY</v>
      </c>
      <c r="AK4141" s="5" t="str">
        <f t="shared" si="1164"/>
        <v>umar abadiBMJ II</v>
      </c>
      <c r="AL4141" s="5" t="str">
        <f t="shared" si="1166"/>
        <v>5UTARA</v>
      </c>
      <c r="AM4141" s="5" t="str">
        <f t="shared" si="1167"/>
        <v>&gt; 5UTARA12 RODA</v>
      </c>
      <c r="AN4141" s="5" t="str">
        <f t="shared" si="1168"/>
        <v>umar abadiBMJ II&gt; 5UTARA12 RODA</v>
      </c>
      <c r="AO4141" s="5" t="str">
        <f t="shared" si="1169"/>
        <v>umar abadi&gt; 5UTARA12 RODA</v>
      </c>
      <c r="AP4141" s="5" t="str">
        <f t="shared" si="1170"/>
        <v>44209DAY</v>
      </c>
    </row>
    <row r="4142" spans="1:42" x14ac:dyDescent="0.3">
      <c r="A4142" s="33">
        <v>1</v>
      </c>
      <c r="B4142" s="33"/>
      <c r="C4142" s="70">
        <v>44209</v>
      </c>
      <c r="D4142" s="71" t="s">
        <v>19</v>
      </c>
      <c r="E4142" s="70">
        <v>44209</v>
      </c>
      <c r="F4142" s="71">
        <v>5171747</v>
      </c>
      <c r="G4142" s="33" t="s">
        <v>20</v>
      </c>
      <c r="H4142" s="33" t="s">
        <v>21</v>
      </c>
      <c r="I4142" s="33" t="s">
        <v>51</v>
      </c>
      <c r="J4142" s="33" t="s">
        <v>46</v>
      </c>
      <c r="K4142" s="63" t="s">
        <v>25</v>
      </c>
      <c r="L4142" s="32" t="str">
        <f t="shared" si="1171"/>
        <v>CGE370</v>
      </c>
      <c r="M4142" s="32" t="str">
        <f t="shared" si="1172"/>
        <v>BMJ II</v>
      </c>
      <c r="N4142" s="32" t="str">
        <f t="shared" si="1173"/>
        <v>12 RODA</v>
      </c>
      <c r="O4142" s="146">
        <v>0.64531250000000007</v>
      </c>
      <c r="P4142" s="65">
        <v>0.64531250000000007</v>
      </c>
      <c r="Q4142" s="65"/>
      <c r="R4142" s="66">
        <v>6</v>
      </c>
      <c r="S4142" s="66">
        <v>48260</v>
      </c>
      <c r="T4142" s="66">
        <v>18900</v>
      </c>
      <c r="U4142" s="67">
        <f t="shared" si="1165"/>
        <v>29.36</v>
      </c>
      <c r="V4142" s="66">
        <f t="shared" si="1156"/>
        <v>595332.72</v>
      </c>
      <c r="W4142" s="66" t="str">
        <f t="shared" si="1157"/>
        <v>&gt; 6</v>
      </c>
      <c r="X4142" s="66">
        <f>A4142+SUMIFS(Presensi!F:F,Presensi!E:E,'Entry Data'!AP4142)</f>
        <v>1</v>
      </c>
      <c r="Y4142" s="66">
        <f>IFERROR(INDEX('Retasi Pricing'!F:F,MATCH('Entry Data'!AM4142,'Retasi Pricing'!E:E,0))*X4142,"")</f>
        <v>34450</v>
      </c>
      <c r="Z4142" s="62" t="s">
        <v>26</v>
      </c>
      <c r="AA4142" s="62" t="s">
        <v>27</v>
      </c>
      <c r="AB4142" s="32"/>
      <c r="AC4142" s="32" t="s">
        <v>207</v>
      </c>
      <c r="AD4142" s="32" t="str">
        <f t="shared" si="1158"/>
        <v/>
      </c>
      <c r="AF4142" s="5" t="str">
        <f t="shared" si="1159"/>
        <v>umar abadi44209</v>
      </c>
      <c r="AG4142" s="5" t="str">
        <f t="shared" si="1160"/>
        <v>BMJ 04044209UTARADAY</v>
      </c>
      <c r="AH4142" s="5" t="str">
        <f t="shared" si="1161"/>
        <v>umar abadi44209UTARADAY</v>
      </c>
      <c r="AI4142" s="5" t="str">
        <f t="shared" si="1162"/>
        <v>BMJ 04044209DAY</v>
      </c>
      <c r="AJ4142" s="5" t="str">
        <f t="shared" si="1163"/>
        <v>umar abadi44209DAY</v>
      </c>
      <c r="AK4142" s="5" t="str">
        <f t="shared" si="1164"/>
        <v>umar abadiBMJ II</v>
      </c>
      <c r="AL4142" s="5" t="str">
        <f t="shared" si="1166"/>
        <v>6UTARA</v>
      </c>
      <c r="AM4142" s="5" t="str">
        <f t="shared" si="1167"/>
        <v>&gt; 6UTARA12 RODA</v>
      </c>
      <c r="AN4142" s="5" t="str">
        <f t="shared" si="1168"/>
        <v>umar abadiBMJ II&gt; 6UTARA12 RODA</v>
      </c>
      <c r="AO4142" s="5" t="str">
        <f t="shared" si="1169"/>
        <v>umar abadi&gt; 6UTARA12 RODA</v>
      </c>
      <c r="AP4142" s="5" t="str">
        <f t="shared" si="1170"/>
        <v>44209DAY</v>
      </c>
    </row>
    <row r="4143" spans="1:42" x14ac:dyDescent="0.3">
      <c r="A4143" s="33">
        <v>1</v>
      </c>
      <c r="B4143" s="33"/>
      <c r="C4143" s="70">
        <v>44209</v>
      </c>
      <c r="D4143" s="71" t="s">
        <v>19</v>
      </c>
      <c r="E4143" s="70">
        <v>44209</v>
      </c>
      <c r="F4143" s="71">
        <v>5171811</v>
      </c>
      <c r="G4143" s="33" t="s">
        <v>20</v>
      </c>
      <c r="H4143" s="33" t="s">
        <v>21</v>
      </c>
      <c r="I4143" s="33" t="s">
        <v>51</v>
      </c>
      <c r="J4143" s="33" t="s">
        <v>46</v>
      </c>
      <c r="K4143" s="63" t="s">
        <v>25</v>
      </c>
      <c r="L4143" s="32" t="str">
        <f t="shared" si="1171"/>
        <v>CGE370</v>
      </c>
      <c r="M4143" s="32" t="str">
        <f t="shared" si="1172"/>
        <v>BMJ II</v>
      </c>
      <c r="N4143" s="32" t="str">
        <f t="shared" si="1173"/>
        <v>12 RODA</v>
      </c>
      <c r="O4143" s="146">
        <v>0.70090277777777776</v>
      </c>
      <c r="P4143" s="65">
        <v>0.70090277777777776</v>
      </c>
      <c r="Q4143" s="65"/>
      <c r="R4143" s="66">
        <v>7</v>
      </c>
      <c r="S4143" s="66">
        <v>45900</v>
      </c>
      <c r="T4143" s="66">
        <v>18900</v>
      </c>
      <c r="U4143" s="67">
        <f t="shared" si="1165"/>
        <v>27</v>
      </c>
      <c r="V4143" s="66">
        <f t="shared" si="1156"/>
        <v>547479</v>
      </c>
      <c r="W4143" s="66" t="str">
        <f t="shared" si="1157"/>
        <v>7 &gt;</v>
      </c>
      <c r="X4143" s="66">
        <f>A4143+SUMIFS(Presensi!F:F,Presensi!E:E,'Entry Data'!AP4143)</f>
        <v>1</v>
      </c>
      <c r="Y4143" s="66">
        <f>IFERROR(INDEX('Retasi Pricing'!F:F,MATCH('Entry Data'!AM4143,'Retasi Pricing'!E:E,0))*X4143,"")</f>
        <v>42000</v>
      </c>
      <c r="Z4143" s="62" t="s">
        <v>26</v>
      </c>
      <c r="AA4143" s="62" t="s">
        <v>27</v>
      </c>
      <c r="AB4143" s="32"/>
      <c r="AC4143" s="32" t="s">
        <v>207</v>
      </c>
      <c r="AD4143" s="32" t="str">
        <f t="shared" si="1158"/>
        <v/>
      </c>
      <c r="AF4143" s="5" t="str">
        <f t="shared" si="1159"/>
        <v>umar abadi44209</v>
      </c>
      <c r="AG4143" s="5" t="str">
        <f t="shared" si="1160"/>
        <v>BMJ 04044209UTARADAY</v>
      </c>
      <c r="AH4143" s="5" t="str">
        <f t="shared" si="1161"/>
        <v>umar abadi44209UTARADAY</v>
      </c>
      <c r="AI4143" s="5" t="str">
        <f t="shared" si="1162"/>
        <v>BMJ 04044209DAY</v>
      </c>
      <c r="AJ4143" s="5" t="str">
        <f t="shared" si="1163"/>
        <v>umar abadi44209DAY</v>
      </c>
      <c r="AK4143" s="5" t="str">
        <f t="shared" si="1164"/>
        <v>umar abadiBMJ II</v>
      </c>
      <c r="AL4143" s="5" t="str">
        <f t="shared" si="1166"/>
        <v>7UTARA</v>
      </c>
      <c r="AM4143" s="5" t="str">
        <f t="shared" si="1167"/>
        <v>7 &gt;UTARA12 RODA</v>
      </c>
      <c r="AN4143" s="5" t="str">
        <f t="shared" si="1168"/>
        <v>umar abadiBMJ II7 &gt;UTARA12 RODA</v>
      </c>
      <c r="AO4143" s="5" t="str">
        <f t="shared" si="1169"/>
        <v>umar abadi7 &gt;UTARA12 RODA</v>
      </c>
      <c r="AP4143" s="5" t="str">
        <f t="shared" si="1170"/>
        <v>44209DAY</v>
      </c>
    </row>
    <row r="4144" spans="1:42" s="155" customFormat="1" x14ac:dyDescent="0.3">
      <c r="A4144" s="147">
        <v>1</v>
      </c>
      <c r="B4144" s="147"/>
      <c r="C4144" s="148">
        <v>44209</v>
      </c>
      <c r="D4144" s="149" t="s">
        <v>19</v>
      </c>
      <c r="E4144" s="148">
        <v>44209</v>
      </c>
      <c r="F4144" s="149">
        <v>5171535</v>
      </c>
      <c r="G4144" s="147" t="s">
        <v>20</v>
      </c>
      <c r="H4144" s="147" t="s">
        <v>21</v>
      </c>
      <c r="I4144" s="147" t="s">
        <v>123</v>
      </c>
      <c r="J4144" s="147" t="s">
        <v>23</v>
      </c>
      <c r="K4144" s="150" t="s">
        <v>126</v>
      </c>
      <c r="L4144" s="147" t="str">
        <f t="shared" si="1171"/>
        <v>CGE370</v>
      </c>
      <c r="M4144" s="147" t="str">
        <f t="shared" si="1172"/>
        <v>BMJ II</v>
      </c>
      <c r="N4144" s="147" t="str">
        <f t="shared" si="1173"/>
        <v>12 RODA</v>
      </c>
      <c r="O4144" s="151">
        <v>0.45291666666666663</v>
      </c>
      <c r="P4144" s="152">
        <v>0.45354166666666668</v>
      </c>
      <c r="Q4144" s="152"/>
      <c r="R4144" s="153">
        <v>1</v>
      </c>
      <c r="S4144" s="153">
        <v>45820</v>
      </c>
      <c r="T4144" s="153">
        <v>17240</v>
      </c>
      <c r="U4144" s="154">
        <f t="shared" si="1165"/>
        <v>28.58</v>
      </c>
      <c r="V4144" s="153">
        <f t="shared" si="1156"/>
        <v>579516.65999999992</v>
      </c>
      <c r="W4144" s="66" t="str">
        <f t="shared" si="1157"/>
        <v>1 &gt; 4</v>
      </c>
      <c r="X4144" s="66">
        <f>A4144+SUMIFS(Presensi!F:F,Presensi!E:E,'Entry Data'!AP4144)</f>
        <v>1</v>
      </c>
      <c r="Y4144" s="66">
        <f>IFERROR(INDEX('Retasi Pricing'!F:F,MATCH('Entry Data'!AM4144,'Retasi Pricing'!E:E,0))*X4144,"")</f>
        <v>27500</v>
      </c>
      <c r="Z4144" s="149" t="s">
        <v>26</v>
      </c>
      <c r="AA4144" s="149" t="s">
        <v>27</v>
      </c>
      <c r="AB4144" s="147"/>
      <c r="AC4144" s="147" t="s">
        <v>209</v>
      </c>
      <c r="AD4144" s="147" t="str">
        <f t="shared" si="1158"/>
        <v/>
      </c>
      <c r="AF4144" s="155" t="str">
        <f t="shared" si="1159"/>
        <v>ahmad supawi44209</v>
      </c>
      <c r="AG4144" s="155" t="str">
        <f t="shared" si="1160"/>
        <v>BMJ 04244209UTARADAY</v>
      </c>
      <c r="AH4144" s="155" t="str">
        <f t="shared" si="1161"/>
        <v>ahmad supawi44209UTARADAY</v>
      </c>
      <c r="AI4144" s="155" t="str">
        <f t="shared" si="1162"/>
        <v>BMJ 04244209DAY</v>
      </c>
      <c r="AJ4144" s="155" t="str">
        <f t="shared" si="1163"/>
        <v>ahmad supawi44209DAY</v>
      </c>
      <c r="AK4144" s="155" t="str">
        <f t="shared" si="1164"/>
        <v>ahmad supawiBMJ II</v>
      </c>
      <c r="AL4144" s="5" t="str">
        <f t="shared" si="1166"/>
        <v>1UTARA</v>
      </c>
      <c r="AM4144" s="5" t="str">
        <f t="shared" si="1167"/>
        <v>1 &gt; 4UTARA12 RODA</v>
      </c>
      <c r="AN4144" s="5" t="str">
        <f t="shared" si="1168"/>
        <v>ahmad supawiBMJ II1 &gt; 4UTARA12 RODA</v>
      </c>
      <c r="AO4144" s="5" t="str">
        <f t="shared" si="1169"/>
        <v>ahmad supawi1 &gt; 4UTARA12 RODA</v>
      </c>
      <c r="AP4144" s="5" t="str">
        <f t="shared" si="1170"/>
        <v>44209DAY</v>
      </c>
    </row>
    <row r="4145" spans="1:42" s="155" customFormat="1" x14ac:dyDescent="0.3">
      <c r="A4145" s="147">
        <v>1</v>
      </c>
      <c r="B4145" s="147"/>
      <c r="C4145" s="148">
        <v>44209</v>
      </c>
      <c r="D4145" s="149" t="s">
        <v>19</v>
      </c>
      <c r="E4145" s="148">
        <v>44209</v>
      </c>
      <c r="F4145" s="149">
        <v>5171602</v>
      </c>
      <c r="G4145" s="147" t="s">
        <v>20</v>
      </c>
      <c r="H4145" s="147" t="s">
        <v>21</v>
      </c>
      <c r="I4145" s="147" t="s">
        <v>45</v>
      </c>
      <c r="J4145" s="147" t="s">
        <v>46</v>
      </c>
      <c r="K4145" s="150" t="s">
        <v>126</v>
      </c>
      <c r="L4145" s="147" t="str">
        <f t="shared" si="1171"/>
        <v>CGE370</v>
      </c>
      <c r="M4145" s="147" t="str">
        <f t="shared" si="1172"/>
        <v>BMJ II</v>
      </c>
      <c r="N4145" s="147" t="str">
        <f t="shared" si="1173"/>
        <v>12 RODA</v>
      </c>
      <c r="O4145" s="151">
        <v>0.51197916666666665</v>
      </c>
      <c r="P4145" s="152">
        <v>0.51197916666666665</v>
      </c>
      <c r="Q4145" s="152"/>
      <c r="R4145" s="153">
        <v>2</v>
      </c>
      <c r="S4145" s="153">
        <v>46040</v>
      </c>
      <c r="T4145" s="153">
        <v>17240</v>
      </c>
      <c r="U4145" s="154">
        <f t="shared" si="1165"/>
        <v>28.8</v>
      </c>
      <c r="V4145" s="153">
        <f t="shared" si="1156"/>
        <v>583977.6</v>
      </c>
      <c r="W4145" s="66" t="str">
        <f t="shared" si="1157"/>
        <v>1 &gt; 4</v>
      </c>
      <c r="X4145" s="66">
        <f>A4145+SUMIFS(Presensi!F:F,Presensi!E:E,'Entry Data'!AP4145)</f>
        <v>1</v>
      </c>
      <c r="Y4145" s="66">
        <f>IFERROR(INDEX('Retasi Pricing'!F:F,MATCH('Entry Data'!AM4145,'Retasi Pricing'!E:E,0))*X4145,"")</f>
        <v>27500</v>
      </c>
      <c r="Z4145" s="149" t="s">
        <v>26</v>
      </c>
      <c r="AA4145" s="149" t="s">
        <v>27</v>
      </c>
      <c r="AB4145" s="147"/>
      <c r="AC4145" s="147" t="s">
        <v>209</v>
      </c>
      <c r="AD4145" s="147" t="str">
        <f t="shared" si="1158"/>
        <v/>
      </c>
      <c r="AF4145" s="155" t="str">
        <f t="shared" si="1159"/>
        <v>ahmad supawi44209</v>
      </c>
      <c r="AG4145" s="155" t="str">
        <f t="shared" si="1160"/>
        <v>BMJ 04244209UTARADAY</v>
      </c>
      <c r="AH4145" s="155" t="str">
        <f t="shared" si="1161"/>
        <v>ahmad supawi44209UTARADAY</v>
      </c>
      <c r="AI4145" s="155" t="str">
        <f t="shared" si="1162"/>
        <v>BMJ 04244209DAY</v>
      </c>
      <c r="AJ4145" s="155" t="str">
        <f t="shared" si="1163"/>
        <v>ahmad supawi44209DAY</v>
      </c>
      <c r="AK4145" s="155" t="str">
        <f t="shared" si="1164"/>
        <v>ahmad supawiBMJ II</v>
      </c>
      <c r="AL4145" s="5" t="str">
        <f t="shared" si="1166"/>
        <v>2UTARA</v>
      </c>
      <c r="AM4145" s="5" t="str">
        <f t="shared" si="1167"/>
        <v>1 &gt; 4UTARA12 RODA</v>
      </c>
      <c r="AN4145" s="5" t="str">
        <f t="shared" si="1168"/>
        <v>ahmad supawiBMJ II1 &gt; 4UTARA12 RODA</v>
      </c>
      <c r="AO4145" s="5" t="str">
        <f t="shared" si="1169"/>
        <v>ahmad supawi1 &gt; 4UTARA12 RODA</v>
      </c>
      <c r="AP4145" s="5" t="str">
        <f t="shared" si="1170"/>
        <v>44209DAY</v>
      </c>
    </row>
    <row r="4146" spans="1:42" s="155" customFormat="1" x14ac:dyDescent="0.3">
      <c r="A4146" s="147">
        <v>1</v>
      </c>
      <c r="B4146" s="147"/>
      <c r="C4146" s="148">
        <v>44209</v>
      </c>
      <c r="D4146" s="149" t="s">
        <v>19</v>
      </c>
      <c r="E4146" s="148">
        <v>44209</v>
      </c>
      <c r="F4146" s="149">
        <v>5171657</v>
      </c>
      <c r="G4146" s="147" t="s">
        <v>20</v>
      </c>
      <c r="H4146" s="147" t="s">
        <v>21</v>
      </c>
      <c r="I4146" s="147" t="s">
        <v>45</v>
      </c>
      <c r="J4146" s="147" t="s">
        <v>46</v>
      </c>
      <c r="K4146" s="150" t="s">
        <v>126</v>
      </c>
      <c r="L4146" s="147" t="str">
        <f t="shared" si="1171"/>
        <v>CGE370</v>
      </c>
      <c r="M4146" s="147" t="str">
        <f t="shared" si="1172"/>
        <v>BMJ II</v>
      </c>
      <c r="N4146" s="147" t="str">
        <f t="shared" si="1173"/>
        <v>12 RODA</v>
      </c>
      <c r="O4146" s="151">
        <v>0.57216435185185188</v>
      </c>
      <c r="P4146" s="152">
        <v>0.57216435185185188</v>
      </c>
      <c r="Q4146" s="152"/>
      <c r="R4146" s="153">
        <v>3</v>
      </c>
      <c r="S4146" s="153">
        <v>44840</v>
      </c>
      <c r="T4146" s="153">
        <v>17240</v>
      </c>
      <c r="U4146" s="154">
        <f t="shared" si="1165"/>
        <v>27.6</v>
      </c>
      <c r="V4146" s="153">
        <f t="shared" si="1156"/>
        <v>559645.20000000007</v>
      </c>
      <c r="W4146" s="66" t="str">
        <f t="shared" si="1157"/>
        <v>1 &gt; 4</v>
      </c>
      <c r="X4146" s="66">
        <f>A4146+SUMIFS(Presensi!F:F,Presensi!E:E,'Entry Data'!AP4146)</f>
        <v>1</v>
      </c>
      <c r="Y4146" s="66">
        <f>IFERROR(INDEX('Retasi Pricing'!F:F,MATCH('Entry Data'!AM4146,'Retasi Pricing'!E:E,0))*X4146,"")</f>
        <v>27500</v>
      </c>
      <c r="Z4146" s="149" t="s">
        <v>26</v>
      </c>
      <c r="AA4146" s="149" t="s">
        <v>27</v>
      </c>
      <c r="AB4146" s="147"/>
      <c r="AC4146" s="147" t="s">
        <v>209</v>
      </c>
      <c r="AD4146" s="147" t="str">
        <f t="shared" si="1158"/>
        <v/>
      </c>
      <c r="AF4146" s="155" t="str">
        <f t="shared" si="1159"/>
        <v>ahmad supawi44209</v>
      </c>
      <c r="AG4146" s="155" t="str">
        <f t="shared" si="1160"/>
        <v>BMJ 04244209UTARADAY</v>
      </c>
      <c r="AH4146" s="155" t="str">
        <f t="shared" si="1161"/>
        <v>ahmad supawi44209UTARADAY</v>
      </c>
      <c r="AI4146" s="155" t="str">
        <f t="shared" si="1162"/>
        <v>BMJ 04244209DAY</v>
      </c>
      <c r="AJ4146" s="155" t="str">
        <f t="shared" si="1163"/>
        <v>ahmad supawi44209DAY</v>
      </c>
      <c r="AK4146" s="155" t="str">
        <f t="shared" si="1164"/>
        <v>ahmad supawiBMJ II</v>
      </c>
      <c r="AL4146" s="5" t="str">
        <f t="shared" si="1166"/>
        <v>3UTARA</v>
      </c>
      <c r="AM4146" s="5" t="str">
        <f t="shared" si="1167"/>
        <v>1 &gt; 4UTARA12 RODA</v>
      </c>
      <c r="AN4146" s="5" t="str">
        <f t="shared" si="1168"/>
        <v>ahmad supawiBMJ II1 &gt; 4UTARA12 RODA</v>
      </c>
      <c r="AO4146" s="5" t="str">
        <f t="shared" si="1169"/>
        <v>ahmad supawi1 &gt; 4UTARA12 RODA</v>
      </c>
      <c r="AP4146" s="5" t="str">
        <f t="shared" si="1170"/>
        <v>44209DAY</v>
      </c>
    </row>
    <row r="4147" spans="1:42" s="155" customFormat="1" x14ac:dyDescent="0.3">
      <c r="A4147" s="147">
        <v>1</v>
      </c>
      <c r="B4147" s="147"/>
      <c r="C4147" s="148">
        <v>44209</v>
      </c>
      <c r="D4147" s="149" t="s">
        <v>19</v>
      </c>
      <c r="E4147" s="148">
        <v>44209</v>
      </c>
      <c r="F4147" s="149">
        <v>5171727</v>
      </c>
      <c r="G4147" s="147" t="s">
        <v>20</v>
      </c>
      <c r="H4147" s="147" t="s">
        <v>21</v>
      </c>
      <c r="I4147" s="147" t="s">
        <v>45</v>
      </c>
      <c r="J4147" s="147" t="s">
        <v>46</v>
      </c>
      <c r="K4147" s="150" t="s">
        <v>126</v>
      </c>
      <c r="L4147" s="147" t="str">
        <f t="shared" si="1171"/>
        <v>CGE370</v>
      </c>
      <c r="M4147" s="147" t="str">
        <f t="shared" si="1172"/>
        <v>BMJ II</v>
      </c>
      <c r="N4147" s="147" t="str">
        <f t="shared" si="1173"/>
        <v>12 RODA</v>
      </c>
      <c r="O4147" s="151">
        <v>0.62981481481481483</v>
      </c>
      <c r="P4147" s="152">
        <v>0.62981481481481483</v>
      </c>
      <c r="Q4147" s="152"/>
      <c r="R4147" s="153">
        <v>4</v>
      </c>
      <c r="S4147" s="153">
        <v>46480</v>
      </c>
      <c r="T4147" s="153">
        <v>17240</v>
      </c>
      <c r="U4147" s="154">
        <f t="shared" si="1165"/>
        <v>29.24</v>
      </c>
      <c r="V4147" s="153">
        <f t="shared" si="1156"/>
        <v>592899.48</v>
      </c>
      <c r="W4147" s="66" t="str">
        <f t="shared" si="1157"/>
        <v>1 &gt; 4</v>
      </c>
      <c r="X4147" s="66">
        <f>A4147+SUMIFS(Presensi!F:F,Presensi!E:E,'Entry Data'!AP4147)</f>
        <v>1</v>
      </c>
      <c r="Y4147" s="66">
        <f>IFERROR(INDEX('Retasi Pricing'!F:F,MATCH('Entry Data'!AM4147,'Retasi Pricing'!E:E,0))*X4147,"")</f>
        <v>27500</v>
      </c>
      <c r="Z4147" s="149" t="s">
        <v>26</v>
      </c>
      <c r="AA4147" s="149" t="s">
        <v>27</v>
      </c>
      <c r="AB4147" s="147"/>
      <c r="AC4147" s="147" t="s">
        <v>209</v>
      </c>
      <c r="AD4147" s="147" t="str">
        <f t="shared" si="1158"/>
        <v/>
      </c>
      <c r="AF4147" s="155" t="str">
        <f t="shared" si="1159"/>
        <v>ahmad supawi44209</v>
      </c>
      <c r="AG4147" s="155" t="str">
        <f t="shared" si="1160"/>
        <v>BMJ 04244209UTARADAY</v>
      </c>
      <c r="AH4147" s="155" t="str">
        <f t="shared" si="1161"/>
        <v>ahmad supawi44209UTARADAY</v>
      </c>
      <c r="AI4147" s="155" t="str">
        <f t="shared" si="1162"/>
        <v>BMJ 04244209DAY</v>
      </c>
      <c r="AJ4147" s="155" t="str">
        <f t="shared" si="1163"/>
        <v>ahmad supawi44209DAY</v>
      </c>
      <c r="AK4147" s="155" t="str">
        <f t="shared" si="1164"/>
        <v>ahmad supawiBMJ II</v>
      </c>
      <c r="AL4147" s="5" t="str">
        <f t="shared" si="1166"/>
        <v>4UTARA</v>
      </c>
      <c r="AM4147" s="5" t="str">
        <f t="shared" si="1167"/>
        <v>1 &gt; 4UTARA12 RODA</v>
      </c>
      <c r="AN4147" s="5" t="str">
        <f t="shared" si="1168"/>
        <v>ahmad supawiBMJ II1 &gt; 4UTARA12 RODA</v>
      </c>
      <c r="AO4147" s="5" t="str">
        <f t="shared" si="1169"/>
        <v>ahmad supawi1 &gt; 4UTARA12 RODA</v>
      </c>
      <c r="AP4147" s="5" t="str">
        <f t="shared" si="1170"/>
        <v>44209DAY</v>
      </c>
    </row>
    <row r="4148" spans="1:42" s="155" customFormat="1" x14ac:dyDescent="0.3">
      <c r="A4148" s="147">
        <v>1</v>
      </c>
      <c r="B4148" s="147"/>
      <c r="C4148" s="148">
        <v>44209</v>
      </c>
      <c r="D4148" s="149" t="s">
        <v>19</v>
      </c>
      <c r="E4148" s="148">
        <v>44209</v>
      </c>
      <c r="F4148" s="149">
        <v>5171791</v>
      </c>
      <c r="G4148" s="147" t="s">
        <v>20</v>
      </c>
      <c r="H4148" s="147" t="s">
        <v>21</v>
      </c>
      <c r="I4148" s="147" t="s">
        <v>45</v>
      </c>
      <c r="J4148" s="147" t="s">
        <v>46</v>
      </c>
      <c r="K4148" s="150" t="s">
        <v>126</v>
      </c>
      <c r="L4148" s="147" t="str">
        <f t="shared" si="1171"/>
        <v>CGE370</v>
      </c>
      <c r="M4148" s="147" t="str">
        <f t="shared" si="1172"/>
        <v>BMJ II</v>
      </c>
      <c r="N4148" s="147" t="str">
        <f t="shared" si="1173"/>
        <v>12 RODA</v>
      </c>
      <c r="O4148" s="151">
        <v>0.68457175925925917</v>
      </c>
      <c r="P4148" s="152">
        <v>0.68457175925925917</v>
      </c>
      <c r="Q4148" s="152"/>
      <c r="R4148" s="153">
        <v>5</v>
      </c>
      <c r="S4148" s="153">
        <v>44080</v>
      </c>
      <c r="T4148" s="153">
        <v>17240</v>
      </c>
      <c r="U4148" s="154">
        <f t="shared" si="1165"/>
        <v>26.84</v>
      </c>
      <c r="V4148" s="153">
        <f t="shared" si="1156"/>
        <v>544234.68000000005</v>
      </c>
      <c r="W4148" s="66" t="str">
        <f t="shared" si="1157"/>
        <v>&gt; 5</v>
      </c>
      <c r="X4148" s="66">
        <f>A4148+SUMIFS(Presensi!F:F,Presensi!E:E,'Entry Data'!AP4148)</f>
        <v>1</v>
      </c>
      <c r="Y4148" s="66">
        <f>IFERROR(INDEX('Retasi Pricing'!F:F,MATCH('Entry Data'!AM4148,'Retasi Pricing'!E:E,0))*X4148,"")</f>
        <v>31200</v>
      </c>
      <c r="Z4148" s="149" t="s">
        <v>26</v>
      </c>
      <c r="AA4148" s="149" t="s">
        <v>27</v>
      </c>
      <c r="AB4148" s="147"/>
      <c r="AC4148" s="147" t="s">
        <v>209</v>
      </c>
      <c r="AD4148" s="147" t="str">
        <f t="shared" si="1158"/>
        <v/>
      </c>
      <c r="AF4148" s="155" t="str">
        <f t="shared" si="1159"/>
        <v>ahmad supawi44209</v>
      </c>
      <c r="AG4148" s="155" t="str">
        <f t="shared" si="1160"/>
        <v>BMJ 04244209UTARADAY</v>
      </c>
      <c r="AH4148" s="155" t="str">
        <f t="shared" si="1161"/>
        <v>ahmad supawi44209UTARADAY</v>
      </c>
      <c r="AI4148" s="155" t="str">
        <f t="shared" si="1162"/>
        <v>BMJ 04244209DAY</v>
      </c>
      <c r="AJ4148" s="155" t="str">
        <f t="shared" si="1163"/>
        <v>ahmad supawi44209DAY</v>
      </c>
      <c r="AK4148" s="155" t="str">
        <f t="shared" si="1164"/>
        <v>ahmad supawiBMJ II</v>
      </c>
      <c r="AL4148" s="5" t="str">
        <f t="shared" si="1166"/>
        <v>5UTARA</v>
      </c>
      <c r="AM4148" s="5" t="str">
        <f t="shared" si="1167"/>
        <v>&gt; 5UTARA12 RODA</v>
      </c>
      <c r="AN4148" s="5" t="str">
        <f t="shared" si="1168"/>
        <v>ahmad supawiBMJ II&gt; 5UTARA12 RODA</v>
      </c>
      <c r="AO4148" s="5" t="str">
        <f t="shared" si="1169"/>
        <v>ahmad supawi&gt; 5UTARA12 RODA</v>
      </c>
      <c r="AP4148" s="5" t="str">
        <f t="shared" si="1170"/>
        <v>44209DAY</v>
      </c>
    </row>
    <row r="4149" spans="1:42" s="155" customFormat="1" x14ac:dyDescent="0.3">
      <c r="A4149" s="147">
        <v>1</v>
      </c>
      <c r="B4149" s="147"/>
      <c r="C4149" s="148">
        <v>44209</v>
      </c>
      <c r="D4149" s="149" t="s">
        <v>19</v>
      </c>
      <c r="E4149" s="148">
        <v>44209</v>
      </c>
      <c r="F4149" s="149">
        <v>5171866</v>
      </c>
      <c r="G4149" s="147" t="s">
        <v>20</v>
      </c>
      <c r="H4149" s="147" t="s">
        <v>21</v>
      </c>
      <c r="I4149" s="147" t="s">
        <v>45</v>
      </c>
      <c r="J4149" s="147" t="s">
        <v>46</v>
      </c>
      <c r="K4149" s="150" t="s">
        <v>126</v>
      </c>
      <c r="L4149" s="147" t="str">
        <f t="shared" si="1171"/>
        <v>CGE370</v>
      </c>
      <c r="M4149" s="147" t="str">
        <f t="shared" si="1172"/>
        <v>BMJ II</v>
      </c>
      <c r="N4149" s="147" t="str">
        <f t="shared" si="1173"/>
        <v>12 RODA</v>
      </c>
      <c r="O4149" s="151">
        <v>0.76761574074074079</v>
      </c>
      <c r="P4149" s="152">
        <v>0.76761574074074079</v>
      </c>
      <c r="Q4149" s="152"/>
      <c r="R4149" s="153">
        <v>6</v>
      </c>
      <c r="S4149" s="153">
        <v>45300</v>
      </c>
      <c r="T4149" s="153">
        <v>17240</v>
      </c>
      <c r="U4149" s="154">
        <f t="shared" si="1165"/>
        <v>28.06</v>
      </c>
      <c r="V4149" s="153">
        <f t="shared" si="1156"/>
        <v>568972.61999999988</v>
      </c>
      <c r="W4149" s="66" t="str">
        <f t="shared" si="1157"/>
        <v>&gt; 6</v>
      </c>
      <c r="X4149" s="66">
        <f>A4149+SUMIFS(Presensi!F:F,Presensi!E:E,'Entry Data'!AP4149)</f>
        <v>1</v>
      </c>
      <c r="Y4149" s="66">
        <f>IFERROR(INDEX('Retasi Pricing'!F:F,MATCH('Entry Data'!AM4149,'Retasi Pricing'!E:E,0))*X4149,"")</f>
        <v>34450</v>
      </c>
      <c r="Z4149" s="149" t="s">
        <v>26</v>
      </c>
      <c r="AA4149" s="149" t="s">
        <v>27</v>
      </c>
      <c r="AB4149" s="147"/>
      <c r="AC4149" s="147" t="s">
        <v>209</v>
      </c>
      <c r="AD4149" s="147" t="str">
        <f t="shared" si="1158"/>
        <v/>
      </c>
      <c r="AF4149" s="155" t="str">
        <f t="shared" si="1159"/>
        <v>ahmad supawi44209</v>
      </c>
      <c r="AG4149" s="155" t="str">
        <f t="shared" si="1160"/>
        <v>BMJ 04244209UTARADAY</v>
      </c>
      <c r="AH4149" s="155" t="str">
        <f t="shared" si="1161"/>
        <v>ahmad supawi44209UTARADAY</v>
      </c>
      <c r="AI4149" s="155" t="str">
        <f t="shared" si="1162"/>
        <v>BMJ 04244209DAY</v>
      </c>
      <c r="AJ4149" s="155" t="str">
        <f t="shared" si="1163"/>
        <v>ahmad supawi44209DAY</v>
      </c>
      <c r="AK4149" s="155" t="str">
        <f t="shared" si="1164"/>
        <v>ahmad supawiBMJ II</v>
      </c>
      <c r="AL4149" s="5" t="str">
        <f t="shared" si="1166"/>
        <v>6UTARA</v>
      </c>
      <c r="AM4149" s="5" t="str">
        <f t="shared" si="1167"/>
        <v>&gt; 6UTARA12 RODA</v>
      </c>
      <c r="AN4149" s="5" t="str">
        <f t="shared" si="1168"/>
        <v>ahmad supawiBMJ II&gt; 6UTARA12 RODA</v>
      </c>
      <c r="AO4149" s="5" t="str">
        <f t="shared" si="1169"/>
        <v>ahmad supawi&gt; 6UTARA12 RODA</v>
      </c>
      <c r="AP4149" s="5" t="str">
        <f t="shared" si="1170"/>
        <v>44209DAY</v>
      </c>
    </row>
    <row r="4150" spans="1:42" x14ac:dyDescent="0.3">
      <c r="A4150" s="33">
        <v>1</v>
      </c>
      <c r="B4150" s="33"/>
      <c r="C4150" s="70">
        <v>44209</v>
      </c>
      <c r="D4150" s="71" t="s">
        <v>19</v>
      </c>
      <c r="E4150" s="70">
        <v>44209</v>
      </c>
      <c r="F4150" s="71">
        <v>5171439</v>
      </c>
      <c r="G4150" s="33" t="s">
        <v>20</v>
      </c>
      <c r="H4150" s="33" t="s">
        <v>21</v>
      </c>
      <c r="I4150" s="33" t="s">
        <v>123</v>
      </c>
      <c r="J4150" s="33" t="s">
        <v>23</v>
      </c>
      <c r="K4150" s="63" t="s">
        <v>107</v>
      </c>
      <c r="L4150" s="32" t="str">
        <f t="shared" si="1171"/>
        <v>CGE370</v>
      </c>
      <c r="M4150" s="32" t="str">
        <f t="shared" si="1172"/>
        <v>BMJ II</v>
      </c>
      <c r="N4150" s="32" t="str">
        <f t="shared" si="1173"/>
        <v>12 RODA</v>
      </c>
      <c r="O4150" s="146">
        <v>0.36305555555555552</v>
      </c>
      <c r="P4150" s="65">
        <v>0.36895833333333333</v>
      </c>
      <c r="Q4150" s="65"/>
      <c r="R4150" s="66">
        <v>1</v>
      </c>
      <c r="S4150" s="66">
        <v>46240</v>
      </c>
      <c r="T4150" s="66">
        <v>16840</v>
      </c>
      <c r="U4150" s="67">
        <f t="shared" si="1165"/>
        <v>29.4</v>
      </c>
      <c r="V4150" s="66">
        <f t="shared" si="1156"/>
        <v>596143.79999999993</v>
      </c>
      <c r="W4150" s="66" t="str">
        <f t="shared" si="1157"/>
        <v>1 &gt; 4</v>
      </c>
      <c r="X4150" s="66">
        <f>A4150+SUMIFS(Presensi!F:F,Presensi!E:E,'Entry Data'!AP4150)</f>
        <v>1</v>
      </c>
      <c r="Y4150" s="66">
        <f>IFERROR(INDEX('Retasi Pricing'!F:F,MATCH('Entry Data'!AM4150,'Retasi Pricing'!E:E,0))*X4150,"")</f>
        <v>27500</v>
      </c>
      <c r="Z4150" s="62" t="s">
        <v>26</v>
      </c>
      <c r="AA4150" s="62" t="s">
        <v>27</v>
      </c>
      <c r="AB4150" s="32"/>
      <c r="AC4150" s="32" t="s">
        <v>198</v>
      </c>
      <c r="AD4150" s="32" t="str">
        <f t="shared" si="1158"/>
        <v/>
      </c>
      <c r="AF4150" s="5" t="str">
        <f t="shared" si="1159"/>
        <v>mustamin44209</v>
      </c>
      <c r="AG4150" s="5" t="str">
        <f t="shared" si="1160"/>
        <v>BMJ 04444209UTARADAY</v>
      </c>
      <c r="AH4150" s="5" t="str">
        <f t="shared" si="1161"/>
        <v>mustamin44209UTARADAY</v>
      </c>
      <c r="AI4150" s="5" t="str">
        <f t="shared" si="1162"/>
        <v>BMJ 04444209DAY</v>
      </c>
      <c r="AJ4150" s="5" t="str">
        <f t="shared" si="1163"/>
        <v>mustamin44209DAY</v>
      </c>
      <c r="AK4150" s="5" t="str">
        <f t="shared" si="1164"/>
        <v>mustaminBMJ II</v>
      </c>
      <c r="AL4150" s="5" t="str">
        <f t="shared" si="1166"/>
        <v>1UTARA</v>
      </c>
      <c r="AM4150" s="5" t="str">
        <f t="shared" si="1167"/>
        <v>1 &gt; 4UTARA12 RODA</v>
      </c>
      <c r="AN4150" s="5" t="str">
        <f t="shared" si="1168"/>
        <v>mustaminBMJ II1 &gt; 4UTARA12 RODA</v>
      </c>
      <c r="AO4150" s="5" t="str">
        <f t="shared" si="1169"/>
        <v>mustamin1 &gt; 4UTARA12 RODA</v>
      </c>
      <c r="AP4150" s="5" t="str">
        <f t="shared" si="1170"/>
        <v>44209DAY</v>
      </c>
    </row>
    <row r="4151" spans="1:42" x14ac:dyDescent="0.3">
      <c r="A4151" s="33">
        <v>1</v>
      </c>
      <c r="B4151" s="33"/>
      <c r="C4151" s="70">
        <v>44209</v>
      </c>
      <c r="D4151" s="71" t="s">
        <v>19</v>
      </c>
      <c r="E4151" s="70">
        <v>44209</v>
      </c>
      <c r="F4151" s="71">
        <v>5171492</v>
      </c>
      <c r="G4151" s="33" t="s">
        <v>20</v>
      </c>
      <c r="H4151" s="33" t="s">
        <v>21</v>
      </c>
      <c r="I4151" s="33" t="s">
        <v>123</v>
      </c>
      <c r="J4151" s="33" t="s">
        <v>23</v>
      </c>
      <c r="K4151" s="63" t="s">
        <v>107</v>
      </c>
      <c r="L4151" s="32" t="str">
        <f t="shared" si="1171"/>
        <v>CGE370</v>
      </c>
      <c r="M4151" s="32" t="str">
        <f t="shared" si="1172"/>
        <v>BMJ II</v>
      </c>
      <c r="N4151" s="32" t="str">
        <f t="shared" si="1173"/>
        <v>12 RODA</v>
      </c>
      <c r="O4151" s="146">
        <v>0.41914351851851855</v>
      </c>
      <c r="P4151" s="65">
        <v>0.41914351851851855</v>
      </c>
      <c r="Q4151" s="65"/>
      <c r="R4151" s="66">
        <v>2</v>
      </c>
      <c r="S4151" s="66">
        <v>45440</v>
      </c>
      <c r="T4151" s="66">
        <v>16840</v>
      </c>
      <c r="U4151" s="67">
        <f t="shared" si="1165"/>
        <v>28.6</v>
      </c>
      <c r="V4151" s="66">
        <f t="shared" si="1156"/>
        <v>579922.20000000007</v>
      </c>
      <c r="W4151" s="66" t="str">
        <f t="shared" si="1157"/>
        <v>1 &gt; 4</v>
      </c>
      <c r="X4151" s="66">
        <f>A4151+SUMIFS(Presensi!F:F,Presensi!E:E,'Entry Data'!AP4151)</f>
        <v>1</v>
      </c>
      <c r="Y4151" s="66">
        <f>IFERROR(INDEX('Retasi Pricing'!F:F,MATCH('Entry Data'!AM4151,'Retasi Pricing'!E:E,0))*X4151,"")</f>
        <v>27500</v>
      </c>
      <c r="Z4151" s="62" t="s">
        <v>26</v>
      </c>
      <c r="AA4151" s="62" t="s">
        <v>27</v>
      </c>
      <c r="AB4151" s="32"/>
      <c r="AC4151" s="32" t="s">
        <v>198</v>
      </c>
      <c r="AD4151" s="32" t="str">
        <f t="shared" si="1158"/>
        <v/>
      </c>
      <c r="AF4151" s="5" t="str">
        <f t="shared" si="1159"/>
        <v>mustamin44209</v>
      </c>
      <c r="AG4151" s="5" t="str">
        <f t="shared" si="1160"/>
        <v>BMJ 04444209UTARADAY</v>
      </c>
      <c r="AH4151" s="5" t="str">
        <f t="shared" si="1161"/>
        <v>mustamin44209UTARADAY</v>
      </c>
      <c r="AI4151" s="5" t="str">
        <f t="shared" si="1162"/>
        <v>BMJ 04444209DAY</v>
      </c>
      <c r="AJ4151" s="5" t="str">
        <f t="shared" si="1163"/>
        <v>mustamin44209DAY</v>
      </c>
      <c r="AK4151" s="5" t="str">
        <f t="shared" si="1164"/>
        <v>mustaminBMJ II</v>
      </c>
      <c r="AL4151" s="5" t="str">
        <f t="shared" si="1166"/>
        <v>2UTARA</v>
      </c>
      <c r="AM4151" s="5" t="str">
        <f t="shared" si="1167"/>
        <v>1 &gt; 4UTARA12 RODA</v>
      </c>
      <c r="AN4151" s="5" t="str">
        <f t="shared" si="1168"/>
        <v>mustaminBMJ II1 &gt; 4UTARA12 RODA</v>
      </c>
      <c r="AO4151" s="5" t="str">
        <f t="shared" si="1169"/>
        <v>mustamin1 &gt; 4UTARA12 RODA</v>
      </c>
      <c r="AP4151" s="5" t="str">
        <f t="shared" si="1170"/>
        <v>44209DAY</v>
      </c>
    </row>
    <row r="4152" spans="1:42" x14ac:dyDescent="0.3">
      <c r="A4152" s="33">
        <v>1</v>
      </c>
      <c r="B4152" s="33"/>
      <c r="C4152" s="70">
        <v>44209</v>
      </c>
      <c r="D4152" s="71" t="s">
        <v>19</v>
      </c>
      <c r="E4152" s="70">
        <v>44209</v>
      </c>
      <c r="F4152" s="71">
        <v>5171564</v>
      </c>
      <c r="G4152" s="33" t="s">
        <v>20</v>
      </c>
      <c r="H4152" s="33" t="s">
        <v>21</v>
      </c>
      <c r="I4152" s="33" t="s">
        <v>51</v>
      </c>
      <c r="J4152" s="33" t="s">
        <v>46</v>
      </c>
      <c r="K4152" s="63" t="s">
        <v>107</v>
      </c>
      <c r="L4152" s="32" t="str">
        <f t="shared" si="1171"/>
        <v>CGE370</v>
      </c>
      <c r="M4152" s="32" t="str">
        <f t="shared" si="1172"/>
        <v>BMJ II</v>
      </c>
      <c r="N4152" s="32" t="str">
        <f t="shared" si="1173"/>
        <v>12 RODA</v>
      </c>
      <c r="O4152" s="146">
        <v>0.48079861111111111</v>
      </c>
      <c r="P4152" s="65">
        <v>0.48079861111111111</v>
      </c>
      <c r="Q4152" s="65"/>
      <c r="R4152" s="66">
        <v>3</v>
      </c>
      <c r="S4152" s="66">
        <v>46640</v>
      </c>
      <c r="T4152" s="66">
        <v>16840</v>
      </c>
      <c r="U4152" s="67">
        <f t="shared" si="1165"/>
        <v>29.8</v>
      </c>
      <c r="V4152" s="66">
        <f t="shared" si="1156"/>
        <v>604254.6</v>
      </c>
      <c r="W4152" s="66" t="str">
        <f t="shared" si="1157"/>
        <v>1 &gt; 4</v>
      </c>
      <c r="X4152" s="66">
        <f>A4152+SUMIFS(Presensi!F:F,Presensi!E:E,'Entry Data'!AP4152)</f>
        <v>1</v>
      </c>
      <c r="Y4152" s="66">
        <f>IFERROR(INDEX('Retasi Pricing'!F:F,MATCH('Entry Data'!AM4152,'Retasi Pricing'!E:E,0))*X4152,"")</f>
        <v>27500</v>
      </c>
      <c r="Z4152" s="62" t="s">
        <v>26</v>
      </c>
      <c r="AA4152" s="62" t="s">
        <v>27</v>
      </c>
      <c r="AB4152" s="32"/>
      <c r="AC4152" s="32" t="s">
        <v>198</v>
      </c>
      <c r="AD4152" s="32" t="str">
        <f t="shared" si="1158"/>
        <v/>
      </c>
      <c r="AF4152" s="5" t="str">
        <f t="shared" si="1159"/>
        <v>mustamin44209</v>
      </c>
      <c r="AG4152" s="5" t="str">
        <f t="shared" si="1160"/>
        <v>BMJ 04444209UTARADAY</v>
      </c>
      <c r="AH4152" s="5" t="str">
        <f t="shared" si="1161"/>
        <v>mustamin44209UTARADAY</v>
      </c>
      <c r="AI4152" s="5" t="str">
        <f t="shared" si="1162"/>
        <v>BMJ 04444209DAY</v>
      </c>
      <c r="AJ4152" s="5" t="str">
        <f t="shared" si="1163"/>
        <v>mustamin44209DAY</v>
      </c>
      <c r="AK4152" s="5" t="str">
        <f t="shared" si="1164"/>
        <v>mustaminBMJ II</v>
      </c>
      <c r="AL4152" s="5" t="str">
        <f t="shared" si="1166"/>
        <v>3UTARA</v>
      </c>
      <c r="AM4152" s="5" t="str">
        <f t="shared" si="1167"/>
        <v>1 &gt; 4UTARA12 RODA</v>
      </c>
      <c r="AN4152" s="5" t="str">
        <f t="shared" si="1168"/>
        <v>mustaminBMJ II1 &gt; 4UTARA12 RODA</v>
      </c>
      <c r="AO4152" s="5" t="str">
        <f t="shared" si="1169"/>
        <v>mustamin1 &gt; 4UTARA12 RODA</v>
      </c>
      <c r="AP4152" s="5" t="str">
        <f t="shared" si="1170"/>
        <v>44209DAY</v>
      </c>
    </row>
    <row r="4153" spans="1:42" x14ac:dyDescent="0.3">
      <c r="A4153" s="33">
        <v>1</v>
      </c>
      <c r="B4153" s="33"/>
      <c r="C4153" s="70">
        <v>44209</v>
      </c>
      <c r="D4153" s="71" t="s">
        <v>19</v>
      </c>
      <c r="E4153" s="70">
        <v>44209</v>
      </c>
      <c r="F4153" s="71">
        <v>5171639</v>
      </c>
      <c r="G4153" s="33" t="s">
        <v>20</v>
      </c>
      <c r="H4153" s="33" t="s">
        <v>21</v>
      </c>
      <c r="I4153" s="33" t="s">
        <v>51</v>
      </c>
      <c r="J4153" s="33" t="s">
        <v>46</v>
      </c>
      <c r="K4153" s="63" t="s">
        <v>107</v>
      </c>
      <c r="L4153" s="32" t="str">
        <f t="shared" si="1171"/>
        <v>CGE370</v>
      </c>
      <c r="M4153" s="32" t="str">
        <f t="shared" si="1172"/>
        <v>BMJ II</v>
      </c>
      <c r="N4153" s="32" t="str">
        <f t="shared" si="1173"/>
        <v>12 RODA</v>
      </c>
      <c r="O4153" s="146">
        <v>0.55462962962962969</v>
      </c>
      <c r="P4153" s="65">
        <v>0.55462962962962969</v>
      </c>
      <c r="Q4153" s="65"/>
      <c r="R4153" s="66">
        <v>4</v>
      </c>
      <c r="S4153" s="66">
        <v>43120</v>
      </c>
      <c r="T4153" s="66">
        <v>16840</v>
      </c>
      <c r="U4153" s="67">
        <f t="shared" si="1165"/>
        <v>26.28</v>
      </c>
      <c r="V4153" s="66">
        <f t="shared" si="1156"/>
        <v>532879.56000000006</v>
      </c>
      <c r="W4153" s="66" t="str">
        <f t="shared" si="1157"/>
        <v>1 &gt; 4</v>
      </c>
      <c r="X4153" s="66">
        <f>A4153+SUMIFS(Presensi!F:F,Presensi!E:E,'Entry Data'!AP4153)</f>
        <v>1</v>
      </c>
      <c r="Y4153" s="66">
        <f>IFERROR(INDEX('Retasi Pricing'!F:F,MATCH('Entry Data'!AM4153,'Retasi Pricing'!E:E,0))*X4153,"")</f>
        <v>27500</v>
      </c>
      <c r="Z4153" s="62" t="s">
        <v>26</v>
      </c>
      <c r="AA4153" s="62" t="s">
        <v>27</v>
      </c>
      <c r="AB4153" s="32"/>
      <c r="AC4153" s="32" t="s">
        <v>198</v>
      </c>
      <c r="AD4153" s="32" t="str">
        <f t="shared" si="1158"/>
        <v/>
      </c>
      <c r="AF4153" s="5" t="str">
        <f t="shared" si="1159"/>
        <v>mustamin44209</v>
      </c>
      <c r="AG4153" s="5" t="str">
        <f t="shared" si="1160"/>
        <v>BMJ 04444209UTARADAY</v>
      </c>
      <c r="AH4153" s="5" t="str">
        <f t="shared" si="1161"/>
        <v>mustamin44209UTARADAY</v>
      </c>
      <c r="AI4153" s="5" t="str">
        <f t="shared" si="1162"/>
        <v>BMJ 04444209DAY</v>
      </c>
      <c r="AJ4153" s="5" t="str">
        <f t="shared" si="1163"/>
        <v>mustamin44209DAY</v>
      </c>
      <c r="AK4153" s="5" t="str">
        <f t="shared" si="1164"/>
        <v>mustaminBMJ II</v>
      </c>
      <c r="AL4153" s="5" t="str">
        <f t="shared" si="1166"/>
        <v>4UTARA</v>
      </c>
      <c r="AM4153" s="5" t="str">
        <f t="shared" si="1167"/>
        <v>1 &gt; 4UTARA12 RODA</v>
      </c>
      <c r="AN4153" s="5" t="str">
        <f t="shared" si="1168"/>
        <v>mustaminBMJ II1 &gt; 4UTARA12 RODA</v>
      </c>
      <c r="AO4153" s="5" t="str">
        <f t="shared" si="1169"/>
        <v>mustamin1 &gt; 4UTARA12 RODA</v>
      </c>
      <c r="AP4153" s="5" t="str">
        <f t="shared" si="1170"/>
        <v>44209DAY</v>
      </c>
    </row>
    <row r="4154" spans="1:42" x14ac:dyDescent="0.3">
      <c r="A4154" s="33">
        <v>1</v>
      </c>
      <c r="B4154" s="33"/>
      <c r="C4154" s="70">
        <v>44209</v>
      </c>
      <c r="D4154" s="71" t="s">
        <v>19</v>
      </c>
      <c r="E4154" s="70">
        <v>44209</v>
      </c>
      <c r="F4154" s="71">
        <v>5171714</v>
      </c>
      <c r="G4154" s="33" t="s">
        <v>38</v>
      </c>
      <c r="H4154" s="33" t="s">
        <v>121</v>
      </c>
      <c r="I4154" s="33" t="s">
        <v>174</v>
      </c>
      <c r="J4154" s="33" t="s">
        <v>115</v>
      </c>
      <c r="K4154" s="63" t="s">
        <v>107</v>
      </c>
      <c r="L4154" s="32" t="str">
        <f t="shared" si="1171"/>
        <v>CGE370</v>
      </c>
      <c r="M4154" s="32" t="str">
        <f t="shared" si="1172"/>
        <v>BMJ II</v>
      </c>
      <c r="N4154" s="32" t="str">
        <f t="shared" si="1173"/>
        <v>12 RODA</v>
      </c>
      <c r="O4154" s="146">
        <v>0.61912037037037038</v>
      </c>
      <c r="P4154" s="65">
        <v>0.61912037037037038</v>
      </c>
      <c r="Q4154" s="65"/>
      <c r="R4154" s="66">
        <v>5</v>
      </c>
      <c r="S4154" s="66">
        <v>48280</v>
      </c>
      <c r="T4154" s="66">
        <v>16840</v>
      </c>
      <c r="U4154" s="67">
        <f t="shared" si="1165"/>
        <v>31.44</v>
      </c>
      <c r="V4154" s="66">
        <f t="shared" si="1156"/>
        <v>944457.60000000009</v>
      </c>
      <c r="W4154" s="66" t="str">
        <f t="shared" si="1157"/>
        <v>&gt; 5</v>
      </c>
      <c r="X4154" s="66">
        <f>A4154+SUMIFS(Presensi!F:F,Presensi!E:E,'Entry Data'!AP4154)</f>
        <v>1</v>
      </c>
      <c r="Y4154" s="66">
        <f>IFERROR(INDEX('Retasi Pricing'!F:F,MATCH('Entry Data'!AM4154,'Retasi Pricing'!E:E,0))*X4154,"")</f>
        <v>48500</v>
      </c>
      <c r="Z4154" s="62" t="s">
        <v>26</v>
      </c>
      <c r="AA4154" s="62" t="s">
        <v>27</v>
      </c>
      <c r="AB4154" s="32"/>
      <c r="AC4154" s="32" t="s">
        <v>198</v>
      </c>
      <c r="AD4154" s="32" t="str">
        <f t="shared" si="1158"/>
        <v/>
      </c>
      <c r="AF4154" s="5" t="str">
        <f t="shared" si="1159"/>
        <v>mustamin44209</v>
      </c>
      <c r="AG4154" s="5" t="str">
        <f t="shared" si="1160"/>
        <v>BMJ 04444209SELATANDAY</v>
      </c>
      <c r="AH4154" s="5" t="str">
        <f t="shared" si="1161"/>
        <v>mustamin44209SELATANDAY</v>
      </c>
      <c r="AI4154" s="5" t="str">
        <f t="shared" si="1162"/>
        <v>BMJ 04444209DAY</v>
      </c>
      <c r="AJ4154" s="5" t="str">
        <f t="shared" si="1163"/>
        <v>mustamin44209DAY</v>
      </c>
      <c r="AK4154" s="5" t="str">
        <f t="shared" si="1164"/>
        <v>mustaminBMJ II</v>
      </c>
      <c r="AL4154" s="5" t="str">
        <f t="shared" si="1166"/>
        <v>5SELATAN</v>
      </c>
      <c r="AM4154" s="5" t="str">
        <f t="shared" si="1167"/>
        <v>&gt; 5SELATAN12 RODA</v>
      </c>
      <c r="AN4154" s="5" t="str">
        <f t="shared" si="1168"/>
        <v>mustaminBMJ II&gt; 5SELATAN12 RODA</v>
      </c>
      <c r="AO4154" s="5" t="str">
        <f t="shared" si="1169"/>
        <v>mustamin&gt; 5SELATAN12 RODA</v>
      </c>
      <c r="AP4154" s="5" t="str">
        <f t="shared" si="1170"/>
        <v>44209DAY</v>
      </c>
    </row>
    <row r="4155" spans="1:42" x14ac:dyDescent="0.3">
      <c r="A4155" s="33">
        <v>1</v>
      </c>
      <c r="B4155" s="33"/>
      <c r="C4155" s="70">
        <v>44209</v>
      </c>
      <c r="D4155" s="71" t="s">
        <v>19</v>
      </c>
      <c r="E4155" s="70">
        <v>44209</v>
      </c>
      <c r="F4155" s="71">
        <v>5171780</v>
      </c>
      <c r="G4155" s="33" t="s">
        <v>20</v>
      </c>
      <c r="H4155" s="33" t="s">
        <v>21</v>
      </c>
      <c r="I4155" s="33" t="s">
        <v>123</v>
      </c>
      <c r="J4155" s="33" t="s">
        <v>46</v>
      </c>
      <c r="K4155" s="63" t="s">
        <v>107</v>
      </c>
      <c r="L4155" s="32" t="str">
        <f t="shared" si="1171"/>
        <v>CGE370</v>
      </c>
      <c r="M4155" s="32" t="str">
        <f t="shared" si="1172"/>
        <v>BMJ II</v>
      </c>
      <c r="N4155" s="32" t="str">
        <f t="shared" si="1173"/>
        <v>12 RODA</v>
      </c>
      <c r="O4155" s="146">
        <v>0.67577546296296298</v>
      </c>
      <c r="P4155" s="65">
        <v>0.67577546296296298</v>
      </c>
      <c r="Q4155" s="65"/>
      <c r="R4155" s="66">
        <v>6</v>
      </c>
      <c r="S4155" s="66">
        <v>46420</v>
      </c>
      <c r="T4155" s="66">
        <v>16840</v>
      </c>
      <c r="U4155" s="67">
        <f t="shared" si="1165"/>
        <v>29.58</v>
      </c>
      <c r="V4155" s="66">
        <f t="shared" si="1156"/>
        <v>599793.65999999992</v>
      </c>
      <c r="W4155" s="66" t="str">
        <f t="shared" si="1157"/>
        <v>&gt; 6</v>
      </c>
      <c r="X4155" s="66">
        <f>A4155+SUMIFS(Presensi!F:F,Presensi!E:E,'Entry Data'!AP4155)</f>
        <v>1</v>
      </c>
      <c r="Y4155" s="66">
        <f>IFERROR(INDEX('Retasi Pricing'!F:F,MATCH('Entry Data'!AM4155,'Retasi Pricing'!E:E,0))*X4155,"")</f>
        <v>34450</v>
      </c>
      <c r="Z4155" s="62" t="s">
        <v>26</v>
      </c>
      <c r="AA4155" s="62" t="s">
        <v>27</v>
      </c>
      <c r="AB4155" s="32"/>
      <c r="AC4155" s="32" t="s">
        <v>198</v>
      </c>
      <c r="AD4155" s="32" t="str">
        <f t="shared" si="1158"/>
        <v/>
      </c>
      <c r="AF4155" s="5" t="str">
        <f t="shared" si="1159"/>
        <v>mustamin44209</v>
      </c>
      <c r="AG4155" s="5" t="str">
        <f t="shared" si="1160"/>
        <v>BMJ 04444209UTARADAY</v>
      </c>
      <c r="AH4155" s="5" t="str">
        <f t="shared" si="1161"/>
        <v>mustamin44209UTARADAY</v>
      </c>
      <c r="AI4155" s="5" t="str">
        <f t="shared" si="1162"/>
        <v>BMJ 04444209DAY</v>
      </c>
      <c r="AJ4155" s="5" t="str">
        <f t="shared" si="1163"/>
        <v>mustamin44209DAY</v>
      </c>
      <c r="AK4155" s="5" t="str">
        <f t="shared" si="1164"/>
        <v>mustaminBMJ II</v>
      </c>
      <c r="AL4155" s="5" t="str">
        <f t="shared" si="1166"/>
        <v>6UTARA</v>
      </c>
      <c r="AM4155" s="5" t="str">
        <f t="shared" si="1167"/>
        <v>&gt; 6UTARA12 RODA</v>
      </c>
      <c r="AN4155" s="5" t="str">
        <f t="shared" si="1168"/>
        <v>mustaminBMJ II&gt; 6UTARA12 RODA</v>
      </c>
      <c r="AO4155" s="5" t="str">
        <f t="shared" si="1169"/>
        <v>mustamin&gt; 6UTARA12 RODA</v>
      </c>
      <c r="AP4155" s="5" t="str">
        <f t="shared" si="1170"/>
        <v>44209DAY</v>
      </c>
    </row>
    <row r="4156" spans="1:42" x14ac:dyDescent="0.3">
      <c r="A4156" s="33">
        <v>1</v>
      </c>
      <c r="B4156" s="33"/>
      <c r="C4156" s="70">
        <v>44209</v>
      </c>
      <c r="D4156" s="71" t="s">
        <v>19</v>
      </c>
      <c r="E4156" s="70">
        <v>44209</v>
      </c>
      <c r="F4156" s="71">
        <v>5171856</v>
      </c>
      <c r="G4156" s="33" t="s">
        <v>20</v>
      </c>
      <c r="H4156" s="33" t="s">
        <v>21</v>
      </c>
      <c r="I4156" s="33" t="s">
        <v>45</v>
      </c>
      <c r="J4156" s="33" t="s">
        <v>46</v>
      </c>
      <c r="K4156" s="63" t="s">
        <v>107</v>
      </c>
      <c r="L4156" s="32" t="str">
        <f t="shared" si="1171"/>
        <v>CGE370</v>
      </c>
      <c r="M4156" s="32" t="str">
        <f t="shared" si="1172"/>
        <v>BMJ II</v>
      </c>
      <c r="N4156" s="32" t="str">
        <f t="shared" si="1173"/>
        <v>12 RODA</v>
      </c>
      <c r="O4156" s="146">
        <v>0.74619212962962955</v>
      </c>
      <c r="P4156" s="65">
        <v>0.74619212962962955</v>
      </c>
      <c r="Q4156" s="65"/>
      <c r="R4156" s="66">
        <v>7</v>
      </c>
      <c r="S4156" s="66">
        <v>45360</v>
      </c>
      <c r="T4156" s="66">
        <v>16840</v>
      </c>
      <c r="U4156" s="67">
        <f t="shared" si="1165"/>
        <v>28.52</v>
      </c>
      <c r="V4156" s="66">
        <f t="shared" si="1156"/>
        <v>578300.04</v>
      </c>
      <c r="W4156" s="66" t="str">
        <f t="shared" si="1157"/>
        <v>7 &gt;</v>
      </c>
      <c r="X4156" s="66">
        <f>A4156+SUMIFS(Presensi!F:F,Presensi!E:E,'Entry Data'!AP4156)</f>
        <v>1</v>
      </c>
      <c r="Y4156" s="66">
        <f>IFERROR(INDEX('Retasi Pricing'!F:F,MATCH('Entry Data'!AM4156,'Retasi Pricing'!E:E,0))*X4156,"")</f>
        <v>42000</v>
      </c>
      <c r="Z4156" s="62" t="s">
        <v>26</v>
      </c>
      <c r="AA4156" s="62" t="s">
        <v>27</v>
      </c>
      <c r="AB4156" s="32"/>
      <c r="AC4156" s="32" t="s">
        <v>198</v>
      </c>
      <c r="AD4156" s="32" t="str">
        <f t="shared" si="1158"/>
        <v/>
      </c>
      <c r="AF4156" s="5" t="str">
        <f t="shared" si="1159"/>
        <v>mustamin44209</v>
      </c>
      <c r="AG4156" s="5" t="str">
        <f t="shared" si="1160"/>
        <v>BMJ 04444209UTARADAY</v>
      </c>
      <c r="AH4156" s="5" t="str">
        <f t="shared" si="1161"/>
        <v>mustamin44209UTARADAY</v>
      </c>
      <c r="AI4156" s="5" t="str">
        <f t="shared" si="1162"/>
        <v>BMJ 04444209DAY</v>
      </c>
      <c r="AJ4156" s="5" t="str">
        <f t="shared" si="1163"/>
        <v>mustamin44209DAY</v>
      </c>
      <c r="AK4156" s="5" t="str">
        <f t="shared" si="1164"/>
        <v>mustaminBMJ II</v>
      </c>
      <c r="AL4156" s="5" t="str">
        <f t="shared" si="1166"/>
        <v>7UTARA</v>
      </c>
      <c r="AM4156" s="5" t="str">
        <f t="shared" si="1167"/>
        <v>7 &gt;UTARA12 RODA</v>
      </c>
      <c r="AN4156" s="5" t="str">
        <f t="shared" si="1168"/>
        <v>mustaminBMJ II7 &gt;UTARA12 RODA</v>
      </c>
      <c r="AO4156" s="5" t="str">
        <f t="shared" si="1169"/>
        <v>mustamin7 &gt;UTARA12 RODA</v>
      </c>
      <c r="AP4156" s="5" t="str">
        <f t="shared" si="1170"/>
        <v>44209DAY</v>
      </c>
    </row>
    <row r="4157" spans="1:42" x14ac:dyDescent="0.3">
      <c r="A4157" s="33">
        <v>1</v>
      </c>
      <c r="B4157" s="33"/>
      <c r="C4157" s="70">
        <v>44209</v>
      </c>
      <c r="D4157" s="71" t="s">
        <v>19</v>
      </c>
      <c r="E4157" s="70">
        <v>44209</v>
      </c>
      <c r="F4157" s="71">
        <v>5171511</v>
      </c>
      <c r="G4157" s="33" t="s">
        <v>20</v>
      </c>
      <c r="H4157" s="33" t="s">
        <v>21</v>
      </c>
      <c r="I4157" s="33" t="s">
        <v>123</v>
      </c>
      <c r="J4157" s="33" t="s">
        <v>23</v>
      </c>
      <c r="K4157" s="63" t="s">
        <v>35</v>
      </c>
      <c r="L4157" s="32" t="str">
        <f t="shared" si="1171"/>
        <v>CGE370</v>
      </c>
      <c r="M4157" s="32" t="str">
        <f t="shared" si="1172"/>
        <v>BMJ II</v>
      </c>
      <c r="N4157" s="32" t="str">
        <f t="shared" si="1173"/>
        <v>12 RODA</v>
      </c>
      <c r="O4157" s="146">
        <v>0.43562499999999998</v>
      </c>
      <c r="P4157" s="65">
        <v>0.43562499999999998</v>
      </c>
      <c r="Q4157" s="65"/>
      <c r="R4157" s="66">
        <v>1</v>
      </c>
      <c r="S4157" s="66">
        <v>45880</v>
      </c>
      <c r="T4157" s="66">
        <v>17160</v>
      </c>
      <c r="U4157" s="67">
        <f t="shared" si="1165"/>
        <v>28.72</v>
      </c>
      <c r="V4157" s="66">
        <f t="shared" si="1156"/>
        <v>582355.43999999994</v>
      </c>
      <c r="W4157" s="66" t="str">
        <f t="shared" si="1157"/>
        <v>1 &gt; 4</v>
      </c>
      <c r="X4157" s="66">
        <f>A4157+SUMIFS(Presensi!F:F,Presensi!E:E,'Entry Data'!AP4157)</f>
        <v>1</v>
      </c>
      <c r="Y4157" s="66">
        <f>IFERROR(INDEX('Retasi Pricing'!F:F,MATCH('Entry Data'!AM4157,'Retasi Pricing'!E:E,0))*X4157,"")</f>
        <v>27500</v>
      </c>
      <c r="Z4157" s="62" t="s">
        <v>26</v>
      </c>
      <c r="AA4157" s="62" t="s">
        <v>27</v>
      </c>
      <c r="AB4157" s="32"/>
      <c r="AC4157" s="32" t="s">
        <v>200</v>
      </c>
      <c r="AD4157" s="32" t="str">
        <f t="shared" si="1158"/>
        <v/>
      </c>
      <c r="AF4157" s="5" t="str">
        <f t="shared" si="1159"/>
        <v>teguh sugeng44209</v>
      </c>
      <c r="AG4157" s="5" t="str">
        <f t="shared" si="1160"/>
        <v>BMJ 04544209UTARADAY</v>
      </c>
      <c r="AH4157" s="5" t="str">
        <f t="shared" si="1161"/>
        <v>teguh sugeng44209UTARADAY</v>
      </c>
      <c r="AI4157" s="5" t="str">
        <f t="shared" si="1162"/>
        <v>BMJ 04544209DAY</v>
      </c>
      <c r="AJ4157" s="5" t="str">
        <f t="shared" si="1163"/>
        <v>teguh sugeng44209DAY</v>
      </c>
      <c r="AK4157" s="5" t="str">
        <f t="shared" si="1164"/>
        <v>teguh sugengBMJ II</v>
      </c>
      <c r="AL4157" s="5" t="str">
        <f t="shared" si="1166"/>
        <v>1UTARA</v>
      </c>
      <c r="AM4157" s="5" t="str">
        <f t="shared" si="1167"/>
        <v>1 &gt; 4UTARA12 RODA</v>
      </c>
      <c r="AN4157" s="5" t="str">
        <f t="shared" si="1168"/>
        <v>teguh sugengBMJ II1 &gt; 4UTARA12 RODA</v>
      </c>
      <c r="AO4157" s="5" t="str">
        <f t="shared" si="1169"/>
        <v>teguh sugeng1 &gt; 4UTARA12 RODA</v>
      </c>
      <c r="AP4157" s="5" t="str">
        <f t="shared" si="1170"/>
        <v>44209DAY</v>
      </c>
    </row>
    <row r="4158" spans="1:42" x14ac:dyDescent="0.3">
      <c r="A4158" s="33">
        <v>1</v>
      </c>
      <c r="B4158" s="33"/>
      <c r="C4158" s="70">
        <v>44209</v>
      </c>
      <c r="D4158" s="71" t="s">
        <v>19</v>
      </c>
      <c r="E4158" s="70">
        <v>44209</v>
      </c>
      <c r="F4158" s="71">
        <v>5171600</v>
      </c>
      <c r="G4158" s="33" t="s">
        <v>20</v>
      </c>
      <c r="H4158" s="33" t="s">
        <v>21</v>
      </c>
      <c r="I4158" s="33" t="s">
        <v>45</v>
      </c>
      <c r="J4158" s="33" t="s">
        <v>46</v>
      </c>
      <c r="K4158" s="63" t="s">
        <v>35</v>
      </c>
      <c r="L4158" s="32" t="str">
        <f t="shared" si="1171"/>
        <v>CGE370</v>
      </c>
      <c r="M4158" s="32" t="str">
        <f t="shared" si="1172"/>
        <v>BMJ II</v>
      </c>
      <c r="N4158" s="32" t="str">
        <f t="shared" si="1173"/>
        <v>12 RODA</v>
      </c>
      <c r="O4158" s="146">
        <v>0.5113657407407407</v>
      </c>
      <c r="P4158" s="65">
        <v>0.5113657407407407</v>
      </c>
      <c r="Q4158" s="65"/>
      <c r="R4158" s="66">
        <v>2</v>
      </c>
      <c r="S4158" s="66">
        <v>44800</v>
      </c>
      <c r="T4158" s="66">
        <v>17160</v>
      </c>
      <c r="U4158" s="67">
        <f t="shared" si="1165"/>
        <v>27.64</v>
      </c>
      <c r="V4158" s="66">
        <f t="shared" si="1156"/>
        <v>560456.28</v>
      </c>
      <c r="W4158" s="66" t="str">
        <f t="shared" si="1157"/>
        <v>1 &gt; 4</v>
      </c>
      <c r="X4158" s="66">
        <f>A4158+SUMIFS(Presensi!F:F,Presensi!E:E,'Entry Data'!AP4158)</f>
        <v>1</v>
      </c>
      <c r="Y4158" s="66">
        <f>IFERROR(INDEX('Retasi Pricing'!F:F,MATCH('Entry Data'!AM4158,'Retasi Pricing'!E:E,0))*X4158,"")</f>
        <v>27500</v>
      </c>
      <c r="Z4158" s="62" t="s">
        <v>26</v>
      </c>
      <c r="AA4158" s="62" t="s">
        <v>27</v>
      </c>
      <c r="AB4158" s="32"/>
      <c r="AC4158" s="32" t="s">
        <v>200</v>
      </c>
      <c r="AD4158" s="32" t="str">
        <f t="shared" si="1158"/>
        <v/>
      </c>
      <c r="AF4158" s="5" t="str">
        <f t="shared" si="1159"/>
        <v>teguh sugeng44209</v>
      </c>
      <c r="AG4158" s="5" t="str">
        <f t="shared" si="1160"/>
        <v>BMJ 04544209UTARADAY</v>
      </c>
      <c r="AH4158" s="5" t="str">
        <f t="shared" si="1161"/>
        <v>teguh sugeng44209UTARADAY</v>
      </c>
      <c r="AI4158" s="5" t="str">
        <f t="shared" si="1162"/>
        <v>BMJ 04544209DAY</v>
      </c>
      <c r="AJ4158" s="5" t="str">
        <f t="shared" si="1163"/>
        <v>teguh sugeng44209DAY</v>
      </c>
      <c r="AK4158" s="5" t="str">
        <f t="shared" si="1164"/>
        <v>teguh sugengBMJ II</v>
      </c>
      <c r="AL4158" s="5" t="str">
        <f t="shared" si="1166"/>
        <v>2UTARA</v>
      </c>
      <c r="AM4158" s="5" t="str">
        <f t="shared" si="1167"/>
        <v>1 &gt; 4UTARA12 RODA</v>
      </c>
      <c r="AN4158" s="5" t="str">
        <f t="shared" si="1168"/>
        <v>teguh sugengBMJ II1 &gt; 4UTARA12 RODA</v>
      </c>
      <c r="AO4158" s="5" t="str">
        <f t="shared" si="1169"/>
        <v>teguh sugeng1 &gt; 4UTARA12 RODA</v>
      </c>
      <c r="AP4158" s="5" t="str">
        <f t="shared" si="1170"/>
        <v>44209DAY</v>
      </c>
    </row>
    <row r="4159" spans="1:42" x14ac:dyDescent="0.3">
      <c r="A4159" s="33">
        <v>1</v>
      </c>
      <c r="B4159" s="33"/>
      <c r="C4159" s="70">
        <v>44209</v>
      </c>
      <c r="D4159" s="71" t="s">
        <v>19</v>
      </c>
      <c r="E4159" s="70">
        <v>44209</v>
      </c>
      <c r="F4159" s="71">
        <v>5171649</v>
      </c>
      <c r="G4159" s="33" t="s">
        <v>20</v>
      </c>
      <c r="H4159" s="33" t="s">
        <v>50</v>
      </c>
      <c r="I4159" s="33" t="s">
        <v>76</v>
      </c>
      <c r="J4159" s="33" t="s">
        <v>52</v>
      </c>
      <c r="K4159" s="63" t="s">
        <v>35</v>
      </c>
      <c r="L4159" s="32" t="str">
        <f t="shared" si="1171"/>
        <v>CGE370</v>
      </c>
      <c r="M4159" s="32" t="str">
        <f t="shared" si="1172"/>
        <v>BMJ II</v>
      </c>
      <c r="N4159" s="32" t="str">
        <f t="shared" si="1173"/>
        <v>12 RODA</v>
      </c>
      <c r="O4159" s="146">
        <v>0.56622685185185184</v>
      </c>
      <c r="P4159" s="65">
        <v>0.56622685185185184</v>
      </c>
      <c r="Q4159" s="65"/>
      <c r="R4159" s="66">
        <v>3</v>
      </c>
      <c r="S4159" s="66">
        <v>45140</v>
      </c>
      <c r="T4159" s="66">
        <v>17160</v>
      </c>
      <c r="U4159" s="67">
        <f t="shared" si="1165"/>
        <v>27.98</v>
      </c>
      <c r="V4159" s="66">
        <f t="shared" si="1156"/>
        <v>567350.46</v>
      </c>
      <c r="W4159" s="66" t="str">
        <f t="shared" si="1157"/>
        <v>1 &gt; 4</v>
      </c>
      <c r="X4159" s="66">
        <f>A4159+SUMIFS(Presensi!F:F,Presensi!E:E,'Entry Data'!AP4159)</f>
        <v>1</v>
      </c>
      <c r="Y4159" s="66">
        <f>IFERROR(INDEX('Retasi Pricing'!F:F,MATCH('Entry Data'!AM4159,'Retasi Pricing'!E:E,0))*X4159,"")</f>
        <v>27500</v>
      </c>
      <c r="Z4159" s="62" t="s">
        <v>26</v>
      </c>
      <c r="AA4159" s="62" t="s">
        <v>27</v>
      </c>
      <c r="AB4159" s="32"/>
      <c r="AC4159" s="32" t="s">
        <v>200</v>
      </c>
      <c r="AD4159" s="32" t="str">
        <f t="shared" si="1158"/>
        <v/>
      </c>
      <c r="AF4159" s="5" t="str">
        <f t="shared" si="1159"/>
        <v>teguh sugeng44209</v>
      </c>
      <c r="AG4159" s="5" t="str">
        <f t="shared" si="1160"/>
        <v>BMJ 04544209UTARADAY</v>
      </c>
      <c r="AH4159" s="5" t="str">
        <f t="shared" si="1161"/>
        <v>teguh sugeng44209UTARADAY</v>
      </c>
      <c r="AI4159" s="5" t="str">
        <f t="shared" si="1162"/>
        <v>BMJ 04544209DAY</v>
      </c>
      <c r="AJ4159" s="5" t="str">
        <f t="shared" si="1163"/>
        <v>teguh sugeng44209DAY</v>
      </c>
      <c r="AK4159" s="5" t="str">
        <f t="shared" si="1164"/>
        <v>teguh sugengBMJ II</v>
      </c>
      <c r="AL4159" s="5" t="str">
        <f t="shared" si="1166"/>
        <v>3UTARA</v>
      </c>
      <c r="AM4159" s="5" t="str">
        <f t="shared" si="1167"/>
        <v>1 &gt; 4UTARA12 RODA</v>
      </c>
      <c r="AN4159" s="5" t="str">
        <f t="shared" si="1168"/>
        <v>teguh sugengBMJ II1 &gt; 4UTARA12 RODA</v>
      </c>
      <c r="AO4159" s="5" t="str">
        <f t="shared" si="1169"/>
        <v>teguh sugeng1 &gt; 4UTARA12 RODA</v>
      </c>
      <c r="AP4159" s="5" t="str">
        <f t="shared" si="1170"/>
        <v>44209DAY</v>
      </c>
    </row>
    <row r="4160" spans="1:42" x14ac:dyDescent="0.3">
      <c r="A4160" s="33">
        <v>1</v>
      </c>
      <c r="B4160" s="33"/>
      <c r="C4160" s="70">
        <v>44209</v>
      </c>
      <c r="D4160" s="71" t="s">
        <v>19</v>
      </c>
      <c r="E4160" s="70">
        <v>44209</v>
      </c>
      <c r="F4160" s="71">
        <v>5171742</v>
      </c>
      <c r="G4160" s="33" t="s">
        <v>20</v>
      </c>
      <c r="H4160" s="33" t="s">
        <v>21</v>
      </c>
      <c r="I4160" s="33" t="s">
        <v>45</v>
      </c>
      <c r="J4160" s="33" t="s">
        <v>46</v>
      </c>
      <c r="K4160" s="63" t="s">
        <v>35</v>
      </c>
      <c r="L4160" s="32" t="str">
        <f t="shared" si="1171"/>
        <v>CGE370</v>
      </c>
      <c r="M4160" s="32" t="str">
        <f t="shared" si="1172"/>
        <v>BMJ II</v>
      </c>
      <c r="N4160" s="32" t="str">
        <f t="shared" si="1173"/>
        <v>12 RODA</v>
      </c>
      <c r="O4160" s="146">
        <v>0.64128472222222221</v>
      </c>
      <c r="P4160" s="65">
        <v>0.64128472222222221</v>
      </c>
      <c r="Q4160" s="65"/>
      <c r="R4160" s="66">
        <v>4</v>
      </c>
      <c r="S4160" s="66">
        <v>45820</v>
      </c>
      <c r="T4160" s="66">
        <v>17160</v>
      </c>
      <c r="U4160" s="67">
        <f t="shared" si="1165"/>
        <v>28.66</v>
      </c>
      <c r="V4160" s="66">
        <f t="shared" si="1156"/>
        <v>581138.81999999995</v>
      </c>
      <c r="W4160" s="66" t="str">
        <f t="shared" si="1157"/>
        <v>1 &gt; 4</v>
      </c>
      <c r="X4160" s="66">
        <f>A4160+SUMIFS(Presensi!F:F,Presensi!E:E,'Entry Data'!AP4160)</f>
        <v>1</v>
      </c>
      <c r="Y4160" s="66">
        <f>IFERROR(INDEX('Retasi Pricing'!F:F,MATCH('Entry Data'!AM4160,'Retasi Pricing'!E:E,0))*X4160,"")</f>
        <v>27500</v>
      </c>
      <c r="Z4160" s="62" t="s">
        <v>26</v>
      </c>
      <c r="AA4160" s="62" t="s">
        <v>27</v>
      </c>
      <c r="AB4160" s="32"/>
      <c r="AC4160" s="32" t="s">
        <v>200</v>
      </c>
      <c r="AD4160" s="32" t="str">
        <f t="shared" si="1158"/>
        <v/>
      </c>
      <c r="AF4160" s="5" t="str">
        <f t="shared" si="1159"/>
        <v>teguh sugeng44209</v>
      </c>
      <c r="AG4160" s="5" t="str">
        <f t="shared" si="1160"/>
        <v>BMJ 04544209UTARADAY</v>
      </c>
      <c r="AH4160" s="5" t="str">
        <f t="shared" si="1161"/>
        <v>teguh sugeng44209UTARADAY</v>
      </c>
      <c r="AI4160" s="5" t="str">
        <f t="shared" si="1162"/>
        <v>BMJ 04544209DAY</v>
      </c>
      <c r="AJ4160" s="5" t="str">
        <f t="shared" si="1163"/>
        <v>teguh sugeng44209DAY</v>
      </c>
      <c r="AK4160" s="5" t="str">
        <f t="shared" si="1164"/>
        <v>teguh sugengBMJ II</v>
      </c>
      <c r="AL4160" s="5" t="str">
        <f t="shared" si="1166"/>
        <v>4UTARA</v>
      </c>
      <c r="AM4160" s="5" t="str">
        <f t="shared" si="1167"/>
        <v>1 &gt; 4UTARA12 RODA</v>
      </c>
      <c r="AN4160" s="5" t="str">
        <f t="shared" si="1168"/>
        <v>teguh sugengBMJ II1 &gt; 4UTARA12 RODA</v>
      </c>
      <c r="AO4160" s="5" t="str">
        <f t="shared" si="1169"/>
        <v>teguh sugeng1 &gt; 4UTARA12 RODA</v>
      </c>
      <c r="AP4160" s="5" t="str">
        <f t="shared" si="1170"/>
        <v>44209DAY</v>
      </c>
    </row>
    <row r="4161" spans="1:42" x14ac:dyDescent="0.3">
      <c r="A4161" s="33">
        <v>1</v>
      </c>
      <c r="B4161" s="33"/>
      <c r="C4161" s="70">
        <v>44209</v>
      </c>
      <c r="D4161" s="71" t="s">
        <v>19</v>
      </c>
      <c r="E4161" s="70">
        <v>44209</v>
      </c>
      <c r="F4161" s="71">
        <v>5171806</v>
      </c>
      <c r="G4161" s="33" t="s">
        <v>20</v>
      </c>
      <c r="H4161" s="33" t="s">
        <v>21</v>
      </c>
      <c r="I4161" s="33" t="s">
        <v>123</v>
      </c>
      <c r="J4161" s="33" t="s">
        <v>23</v>
      </c>
      <c r="K4161" s="63" t="s">
        <v>35</v>
      </c>
      <c r="L4161" s="32" t="str">
        <f t="shared" si="1171"/>
        <v>CGE370</v>
      </c>
      <c r="M4161" s="32" t="str">
        <f t="shared" si="1172"/>
        <v>BMJ II</v>
      </c>
      <c r="N4161" s="32" t="str">
        <f t="shared" si="1173"/>
        <v>12 RODA</v>
      </c>
      <c r="O4161" s="146">
        <v>0.69655092592592593</v>
      </c>
      <c r="P4161" s="65">
        <v>0.69655092592592593</v>
      </c>
      <c r="Q4161" s="65"/>
      <c r="R4161" s="66">
        <v>5</v>
      </c>
      <c r="S4161" s="66">
        <v>45700</v>
      </c>
      <c r="T4161" s="66">
        <v>17160</v>
      </c>
      <c r="U4161" s="67">
        <f t="shared" si="1165"/>
        <v>28.54</v>
      </c>
      <c r="V4161" s="66">
        <f t="shared" si="1156"/>
        <v>578705.58000000007</v>
      </c>
      <c r="W4161" s="66" t="str">
        <f t="shared" si="1157"/>
        <v>&gt; 5</v>
      </c>
      <c r="X4161" s="66">
        <f>A4161+SUMIFS(Presensi!F:F,Presensi!E:E,'Entry Data'!AP4161)</f>
        <v>1</v>
      </c>
      <c r="Y4161" s="66">
        <f>IFERROR(INDEX('Retasi Pricing'!F:F,MATCH('Entry Data'!AM4161,'Retasi Pricing'!E:E,0))*X4161,"")</f>
        <v>31200</v>
      </c>
      <c r="Z4161" s="62" t="s">
        <v>26</v>
      </c>
      <c r="AA4161" s="62" t="s">
        <v>27</v>
      </c>
      <c r="AB4161" s="32"/>
      <c r="AC4161" s="32" t="s">
        <v>200</v>
      </c>
      <c r="AD4161" s="32" t="str">
        <f t="shared" si="1158"/>
        <v/>
      </c>
      <c r="AF4161" s="5" t="str">
        <f t="shared" si="1159"/>
        <v>teguh sugeng44209</v>
      </c>
      <c r="AG4161" s="5" t="str">
        <f t="shared" si="1160"/>
        <v>BMJ 04544209UTARADAY</v>
      </c>
      <c r="AH4161" s="5" t="str">
        <f t="shared" si="1161"/>
        <v>teguh sugeng44209UTARADAY</v>
      </c>
      <c r="AI4161" s="5" t="str">
        <f t="shared" si="1162"/>
        <v>BMJ 04544209DAY</v>
      </c>
      <c r="AJ4161" s="5" t="str">
        <f t="shared" si="1163"/>
        <v>teguh sugeng44209DAY</v>
      </c>
      <c r="AK4161" s="5" t="str">
        <f t="shared" si="1164"/>
        <v>teguh sugengBMJ II</v>
      </c>
      <c r="AL4161" s="5" t="str">
        <f t="shared" si="1166"/>
        <v>5UTARA</v>
      </c>
      <c r="AM4161" s="5" t="str">
        <f t="shared" si="1167"/>
        <v>&gt; 5UTARA12 RODA</v>
      </c>
      <c r="AN4161" s="5" t="str">
        <f t="shared" si="1168"/>
        <v>teguh sugengBMJ II&gt; 5UTARA12 RODA</v>
      </c>
      <c r="AO4161" s="5" t="str">
        <f t="shared" si="1169"/>
        <v>teguh sugeng&gt; 5UTARA12 RODA</v>
      </c>
      <c r="AP4161" s="5" t="str">
        <f t="shared" si="1170"/>
        <v>44209DAY</v>
      </c>
    </row>
    <row r="4162" spans="1:42" x14ac:dyDescent="0.3">
      <c r="A4162" s="33">
        <v>1</v>
      </c>
      <c r="B4162" s="33"/>
      <c r="C4162" s="70">
        <v>44209</v>
      </c>
      <c r="D4162" s="71" t="s">
        <v>19</v>
      </c>
      <c r="E4162" s="70">
        <v>44209</v>
      </c>
      <c r="F4162" s="71">
        <v>5171864</v>
      </c>
      <c r="G4162" s="33" t="s">
        <v>20</v>
      </c>
      <c r="H4162" s="33" t="s">
        <v>21</v>
      </c>
      <c r="I4162" s="33" t="s">
        <v>123</v>
      </c>
      <c r="J4162" s="33" t="s">
        <v>23</v>
      </c>
      <c r="K4162" s="63" t="s">
        <v>35</v>
      </c>
      <c r="L4162" s="32" t="str">
        <f t="shared" si="1171"/>
        <v>CGE370</v>
      </c>
      <c r="M4162" s="32" t="str">
        <f t="shared" si="1172"/>
        <v>BMJ II</v>
      </c>
      <c r="N4162" s="32" t="str">
        <f t="shared" si="1173"/>
        <v>12 RODA</v>
      </c>
      <c r="O4162" s="146">
        <v>0.76542824074074067</v>
      </c>
      <c r="P4162" s="65">
        <v>0.76542824074074067</v>
      </c>
      <c r="Q4162" s="65"/>
      <c r="R4162" s="66">
        <v>6</v>
      </c>
      <c r="S4162" s="66">
        <v>45160</v>
      </c>
      <c r="T4162" s="66">
        <v>17160</v>
      </c>
      <c r="U4162" s="67">
        <f t="shared" si="1165"/>
        <v>28</v>
      </c>
      <c r="V4162" s="66">
        <f t="shared" si="1156"/>
        <v>567756</v>
      </c>
      <c r="W4162" s="66" t="str">
        <f t="shared" si="1157"/>
        <v>&gt; 6</v>
      </c>
      <c r="X4162" s="66">
        <f>A4162+SUMIFS(Presensi!F:F,Presensi!E:E,'Entry Data'!AP4162)</f>
        <v>1</v>
      </c>
      <c r="Y4162" s="66">
        <f>IFERROR(INDEX('Retasi Pricing'!F:F,MATCH('Entry Data'!AM4162,'Retasi Pricing'!E:E,0))*X4162,"")</f>
        <v>34450</v>
      </c>
      <c r="Z4162" s="62" t="s">
        <v>26</v>
      </c>
      <c r="AA4162" s="62" t="s">
        <v>27</v>
      </c>
      <c r="AB4162" s="32"/>
      <c r="AC4162" s="32" t="s">
        <v>200</v>
      </c>
      <c r="AD4162" s="32" t="str">
        <f t="shared" si="1158"/>
        <v/>
      </c>
      <c r="AF4162" s="5" t="str">
        <f t="shared" si="1159"/>
        <v>teguh sugeng44209</v>
      </c>
      <c r="AG4162" s="5" t="str">
        <f t="shared" si="1160"/>
        <v>BMJ 04544209UTARADAY</v>
      </c>
      <c r="AH4162" s="5" t="str">
        <f t="shared" si="1161"/>
        <v>teguh sugeng44209UTARADAY</v>
      </c>
      <c r="AI4162" s="5" t="str">
        <f t="shared" si="1162"/>
        <v>BMJ 04544209DAY</v>
      </c>
      <c r="AJ4162" s="5" t="str">
        <f t="shared" si="1163"/>
        <v>teguh sugeng44209DAY</v>
      </c>
      <c r="AK4162" s="5" t="str">
        <f t="shared" si="1164"/>
        <v>teguh sugengBMJ II</v>
      </c>
      <c r="AL4162" s="5" t="str">
        <f t="shared" si="1166"/>
        <v>6UTARA</v>
      </c>
      <c r="AM4162" s="5" t="str">
        <f t="shared" si="1167"/>
        <v>&gt; 6UTARA12 RODA</v>
      </c>
      <c r="AN4162" s="5" t="str">
        <f t="shared" si="1168"/>
        <v>teguh sugengBMJ II&gt; 6UTARA12 RODA</v>
      </c>
      <c r="AO4162" s="5" t="str">
        <f t="shared" si="1169"/>
        <v>teguh sugeng&gt; 6UTARA12 RODA</v>
      </c>
      <c r="AP4162" s="5" t="str">
        <f t="shared" si="1170"/>
        <v>44209DAY</v>
      </c>
    </row>
    <row r="4163" spans="1:42" x14ac:dyDescent="0.3">
      <c r="A4163" s="33">
        <v>1</v>
      </c>
      <c r="B4163" s="33"/>
      <c r="C4163" s="70">
        <v>44209</v>
      </c>
      <c r="D4163" s="71" t="s">
        <v>19</v>
      </c>
      <c r="E4163" s="70">
        <v>44209</v>
      </c>
      <c r="F4163" s="71">
        <v>5171443</v>
      </c>
      <c r="G4163" s="33" t="s">
        <v>20</v>
      </c>
      <c r="H4163" s="33" t="s">
        <v>50</v>
      </c>
      <c r="I4163" s="33" t="s">
        <v>51</v>
      </c>
      <c r="J4163" s="33" t="s">
        <v>53</v>
      </c>
      <c r="K4163" s="63" t="s">
        <v>41</v>
      </c>
      <c r="L4163" s="32" t="str">
        <f t="shared" si="1171"/>
        <v>AXOR4843</v>
      </c>
      <c r="M4163" s="32" t="str">
        <f t="shared" si="1172"/>
        <v>BMJ II</v>
      </c>
      <c r="N4163" s="32" t="str">
        <f t="shared" si="1173"/>
        <v>12 RODA</v>
      </c>
      <c r="O4163" s="146">
        <v>0.36804398148148149</v>
      </c>
      <c r="P4163" s="65">
        <v>0.37302083333333336</v>
      </c>
      <c r="Q4163" s="65"/>
      <c r="R4163" s="66">
        <v>1</v>
      </c>
      <c r="S4163" s="66">
        <v>52260</v>
      </c>
      <c r="T4163" s="66">
        <v>20040</v>
      </c>
      <c r="U4163" s="67">
        <f t="shared" si="1165"/>
        <v>32.22</v>
      </c>
      <c r="V4163" s="66">
        <f t="shared" si="1156"/>
        <v>653324.93999999994</v>
      </c>
      <c r="W4163" s="66" t="str">
        <f t="shared" si="1157"/>
        <v>1 &gt; 4</v>
      </c>
      <c r="X4163" s="66">
        <f>A4163+SUMIFS(Presensi!F:F,Presensi!E:E,'Entry Data'!AP4163)</f>
        <v>1</v>
      </c>
      <c r="Y4163" s="66">
        <f>IFERROR(INDEX('Retasi Pricing'!F:F,MATCH('Entry Data'!AM4163,'Retasi Pricing'!E:E,0))*X4163,"")</f>
        <v>27500</v>
      </c>
      <c r="Z4163" s="62" t="s">
        <v>26</v>
      </c>
      <c r="AA4163" s="62" t="s">
        <v>27</v>
      </c>
      <c r="AB4163" s="32"/>
      <c r="AC4163" s="32" t="s">
        <v>211</v>
      </c>
      <c r="AD4163" s="32" t="str">
        <f t="shared" si="1158"/>
        <v/>
      </c>
      <c r="AF4163" s="5" t="str">
        <f t="shared" si="1159"/>
        <v>yudianto44209</v>
      </c>
      <c r="AG4163" s="5" t="str">
        <f t="shared" si="1160"/>
        <v>BMJ 04744209UTARADAY</v>
      </c>
      <c r="AH4163" s="5" t="str">
        <f t="shared" si="1161"/>
        <v>yudianto44209UTARADAY</v>
      </c>
      <c r="AI4163" s="5" t="str">
        <f t="shared" si="1162"/>
        <v>BMJ 04744209DAY</v>
      </c>
      <c r="AJ4163" s="5" t="str">
        <f t="shared" si="1163"/>
        <v>yudianto44209DAY</v>
      </c>
      <c r="AK4163" s="5" t="str">
        <f t="shared" si="1164"/>
        <v>yudiantoBMJ II</v>
      </c>
      <c r="AL4163" s="5" t="str">
        <f t="shared" si="1166"/>
        <v>1UTARA</v>
      </c>
      <c r="AM4163" s="5" t="str">
        <f t="shared" si="1167"/>
        <v>1 &gt; 4UTARA12 RODA</v>
      </c>
      <c r="AN4163" s="5" t="str">
        <f t="shared" si="1168"/>
        <v>yudiantoBMJ II1 &gt; 4UTARA12 RODA</v>
      </c>
      <c r="AO4163" s="5" t="str">
        <f t="shared" si="1169"/>
        <v>yudianto1 &gt; 4UTARA12 RODA</v>
      </c>
      <c r="AP4163" s="5" t="str">
        <f t="shared" si="1170"/>
        <v>44209DAY</v>
      </c>
    </row>
    <row r="4164" spans="1:42" x14ac:dyDescent="0.3">
      <c r="A4164" s="33">
        <v>1</v>
      </c>
      <c r="B4164" s="33"/>
      <c r="C4164" s="70">
        <v>44209</v>
      </c>
      <c r="D4164" s="71" t="s">
        <v>19</v>
      </c>
      <c r="E4164" s="70">
        <v>44209</v>
      </c>
      <c r="F4164" s="71">
        <v>5171501</v>
      </c>
      <c r="G4164" s="33" t="s">
        <v>20</v>
      </c>
      <c r="H4164" s="33" t="s">
        <v>50</v>
      </c>
      <c r="I4164" s="33" t="s">
        <v>51</v>
      </c>
      <c r="J4164" s="33" t="s">
        <v>53</v>
      </c>
      <c r="K4164" s="63" t="s">
        <v>41</v>
      </c>
      <c r="L4164" s="32" t="str">
        <f t="shared" si="1171"/>
        <v>AXOR4843</v>
      </c>
      <c r="M4164" s="32" t="str">
        <f t="shared" si="1172"/>
        <v>BMJ II</v>
      </c>
      <c r="N4164" s="32" t="str">
        <f t="shared" si="1173"/>
        <v>12 RODA</v>
      </c>
      <c r="O4164" s="146">
        <v>0.42730324074074072</v>
      </c>
      <c r="P4164" s="65">
        <v>0.42730324074074072</v>
      </c>
      <c r="Q4164" s="65"/>
      <c r="R4164" s="66">
        <v>2</v>
      </c>
      <c r="S4164" s="66">
        <v>50300</v>
      </c>
      <c r="T4164" s="66">
        <v>20040</v>
      </c>
      <c r="U4164" s="67">
        <f t="shared" si="1165"/>
        <v>30.26</v>
      </c>
      <c r="V4164" s="66">
        <f t="shared" si="1156"/>
        <v>613582.02</v>
      </c>
      <c r="W4164" s="66" t="str">
        <f t="shared" si="1157"/>
        <v>1 &gt; 4</v>
      </c>
      <c r="X4164" s="66">
        <f>A4164+SUMIFS(Presensi!F:F,Presensi!E:E,'Entry Data'!AP4164)</f>
        <v>1</v>
      </c>
      <c r="Y4164" s="66">
        <f>IFERROR(INDEX('Retasi Pricing'!F:F,MATCH('Entry Data'!AM4164,'Retasi Pricing'!E:E,0))*X4164,"")</f>
        <v>27500</v>
      </c>
      <c r="Z4164" s="62" t="s">
        <v>26</v>
      </c>
      <c r="AA4164" s="62" t="s">
        <v>27</v>
      </c>
      <c r="AB4164" s="32"/>
      <c r="AC4164" s="32" t="s">
        <v>211</v>
      </c>
      <c r="AD4164" s="32" t="str">
        <f t="shared" si="1158"/>
        <v/>
      </c>
      <c r="AF4164" s="5" t="str">
        <f t="shared" si="1159"/>
        <v>yudianto44209</v>
      </c>
      <c r="AG4164" s="5" t="str">
        <f t="shared" si="1160"/>
        <v>BMJ 04744209UTARADAY</v>
      </c>
      <c r="AH4164" s="5" t="str">
        <f t="shared" si="1161"/>
        <v>yudianto44209UTARADAY</v>
      </c>
      <c r="AI4164" s="5" t="str">
        <f t="shared" si="1162"/>
        <v>BMJ 04744209DAY</v>
      </c>
      <c r="AJ4164" s="5" t="str">
        <f t="shared" si="1163"/>
        <v>yudianto44209DAY</v>
      </c>
      <c r="AK4164" s="5" t="str">
        <f t="shared" si="1164"/>
        <v>yudiantoBMJ II</v>
      </c>
      <c r="AL4164" s="5" t="str">
        <f t="shared" si="1166"/>
        <v>2UTARA</v>
      </c>
      <c r="AM4164" s="5" t="str">
        <f t="shared" si="1167"/>
        <v>1 &gt; 4UTARA12 RODA</v>
      </c>
      <c r="AN4164" s="5" t="str">
        <f t="shared" si="1168"/>
        <v>yudiantoBMJ II1 &gt; 4UTARA12 RODA</v>
      </c>
      <c r="AO4164" s="5" t="str">
        <f t="shared" si="1169"/>
        <v>yudianto1 &gt; 4UTARA12 RODA</v>
      </c>
      <c r="AP4164" s="5" t="str">
        <f t="shared" si="1170"/>
        <v>44209DAY</v>
      </c>
    </row>
    <row r="4165" spans="1:42" x14ac:dyDescent="0.3">
      <c r="A4165" s="33">
        <v>1</v>
      </c>
      <c r="B4165" s="33"/>
      <c r="C4165" s="70">
        <v>44209</v>
      </c>
      <c r="D4165" s="71" t="s">
        <v>19</v>
      </c>
      <c r="E4165" s="70">
        <v>44209</v>
      </c>
      <c r="F4165" s="71">
        <v>5171567</v>
      </c>
      <c r="G4165" s="33" t="s">
        <v>20</v>
      </c>
      <c r="H4165" s="33" t="s">
        <v>50</v>
      </c>
      <c r="I4165" s="33" t="s">
        <v>51</v>
      </c>
      <c r="J4165" s="33" t="s">
        <v>53</v>
      </c>
      <c r="K4165" s="63" t="s">
        <v>41</v>
      </c>
      <c r="L4165" s="32" t="str">
        <f t="shared" si="1171"/>
        <v>AXOR4843</v>
      </c>
      <c r="M4165" s="32" t="str">
        <f t="shared" si="1172"/>
        <v>BMJ II</v>
      </c>
      <c r="N4165" s="32" t="str">
        <f t="shared" si="1173"/>
        <v>12 RODA</v>
      </c>
      <c r="O4165" s="146">
        <v>0.48182870370370368</v>
      </c>
      <c r="P4165" s="65">
        <v>0.48182870370370368</v>
      </c>
      <c r="Q4165" s="65"/>
      <c r="R4165" s="66">
        <v>3</v>
      </c>
      <c r="S4165" s="66">
        <v>49300</v>
      </c>
      <c r="T4165" s="66">
        <v>20040</v>
      </c>
      <c r="U4165" s="67">
        <f t="shared" si="1165"/>
        <v>29.26</v>
      </c>
      <c r="V4165" s="66">
        <f t="shared" si="1156"/>
        <v>593305.02</v>
      </c>
      <c r="W4165" s="66" t="str">
        <f t="shared" si="1157"/>
        <v>1 &gt; 4</v>
      </c>
      <c r="X4165" s="66">
        <f>A4165+SUMIFS(Presensi!F:F,Presensi!E:E,'Entry Data'!AP4165)</f>
        <v>1</v>
      </c>
      <c r="Y4165" s="66">
        <f>IFERROR(INDEX('Retasi Pricing'!F:F,MATCH('Entry Data'!AM4165,'Retasi Pricing'!E:E,0))*X4165,"")</f>
        <v>27500</v>
      </c>
      <c r="Z4165" s="62" t="s">
        <v>26</v>
      </c>
      <c r="AA4165" s="62" t="s">
        <v>27</v>
      </c>
      <c r="AB4165" s="32"/>
      <c r="AC4165" s="32" t="s">
        <v>211</v>
      </c>
      <c r="AD4165" s="32" t="str">
        <f t="shared" si="1158"/>
        <v/>
      </c>
      <c r="AF4165" s="5" t="str">
        <f t="shared" si="1159"/>
        <v>yudianto44209</v>
      </c>
      <c r="AG4165" s="5" t="str">
        <f t="shared" si="1160"/>
        <v>BMJ 04744209UTARADAY</v>
      </c>
      <c r="AH4165" s="5" t="str">
        <f t="shared" si="1161"/>
        <v>yudianto44209UTARADAY</v>
      </c>
      <c r="AI4165" s="5" t="str">
        <f t="shared" si="1162"/>
        <v>BMJ 04744209DAY</v>
      </c>
      <c r="AJ4165" s="5" t="str">
        <f t="shared" si="1163"/>
        <v>yudianto44209DAY</v>
      </c>
      <c r="AK4165" s="5" t="str">
        <f t="shared" si="1164"/>
        <v>yudiantoBMJ II</v>
      </c>
      <c r="AL4165" s="5" t="str">
        <f t="shared" si="1166"/>
        <v>3UTARA</v>
      </c>
      <c r="AM4165" s="5" t="str">
        <f t="shared" si="1167"/>
        <v>1 &gt; 4UTARA12 RODA</v>
      </c>
      <c r="AN4165" s="5" t="str">
        <f t="shared" si="1168"/>
        <v>yudiantoBMJ II1 &gt; 4UTARA12 RODA</v>
      </c>
      <c r="AO4165" s="5" t="str">
        <f t="shared" si="1169"/>
        <v>yudianto1 &gt; 4UTARA12 RODA</v>
      </c>
      <c r="AP4165" s="5" t="str">
        <f t="shared" si="1170"/>
        <v>44209DAY</v>
      </c>
    </row>
    <row r="4166" spans="1:42" x14ac:dyDescent="0.3">
      <c r="A4166" s="33">
        <v>1</v>
      </c>
      <c r="B4166" s="33"/>
      <c r="C4166" s="70">
        <v>44209</v>
      </c>
      <c r="D4166" s="71" t="s">
        <v>19</v>
      </c>
      <c r="E4166" s="70">
        <v>44209</v>
      </c>
      <c r="F4166" s="71">
        <v>5171638</v>
      </c>
      <c r="G4166" s="33" t="s">
        <v>20</v>
      </c>
      <c r="H4166" s="33" t="s">
        <v>50</v>
      </c>
      <c r="I4166" s="33" t="s">
        <v>51</v>
      </c>
      <c r="J4166" s="33" t="s">
        <v>53</v>
      </c>
      <c r="K4166" s="63" t="s">
        <v>41</v>
      </c>
      <c r="L4166" s="32" t="str">
        <f t="shared" si="1171"/>
        <v>AXOR4843</v>
      </c>
      <c r="M4166" s="32" t="str">
        <f t="shared" si="1172"/>
        <v>BMJ II</v>
      </c>
      <c r="N4166" s="32" t="str">
        <f t="shared" si="1173"/>
        <v>12 RODA</v>
      </c>
      <c r="O4166" s="146">
        <v>0.55390046296296302</v>
      </c>
      <c r="P4166" s="65">
        <v>0.55390046296296302</v>
      </c>
      <c r="Q4166" s="65"/>
      <c r="R4166" s="66">
        <v>4</v>
      </c>
      <c r="S4166" s="66">
        <v>52240</v>
      </c>
      <c r="T4166" s="66">
        <v>20040</v>
      </c>
      <c r="U4166" s="67">
        <f t="shared" si="1165"/>
        <v>32.200000000000003</v>
      </c>
      <c r="V4166" s="66">
        <f t="shared" si="1156"/>
        <v>652919.4</v>
      </c>
      <c r="W4166" s="66" t="str">
        <f t="shared" si="1157"/>
        <v>1 &gt; 4</v>
      </c>
      <c r="X4166" s="66">
        <f>A4166+SUMIFS(Presensi!F:F,Presensi!E:E,'Entry Data'!AP4166)</f>
        <v>1</v>
      </c>
      <c r="Y4166" s="66">
        <f>IFERROR(INDEX('Retasi Pricing'!F:F,MATCH('Entry Data'!AM4166,'Retasi Pricing'!E:E,0))*X4166,"")</f>
        <v>27500</v>
      </c>
      <c r="Z4166" s="62" t="s">
        <v>26</v>
      </c>
      <c r="AA4166" s="62" t="s">
        <v>27</v>
      </c>
      <c r="AB4166" s="32"/>
      <c r="AC4166" s="32" t="s">
        <v>211</v>
      </c>
      <c r="AD4166" s="32" t="str">
        <f t="shared" si="1158"/>
        <v/>
      </c>
      <c r="AF4166" s="5" t="str">
        <f t="shared" si="1159"/>
        <v>yudianto44209</v>
      </c>
      <c r="AG4166" s="5" t="str">
        <f t="shared" si="1160"/>
        <v>BMJ 04744209UTARADAY</v>
      </c>
      <c r="AH4166" s="5" t="str">
        <f t="shared" si="1161"/>
        <v>yudianto44209UTARADAY</v>
      </c>
      <c r="AI4166" s="5" t="str">
        <f t="shared" si="1162"/>
        <v>BMJ 04744209DAY</v>
      </c>
      <c r="AJ4166" s="5" t="str">
        <f t="shared" si="1163"/>
        <v>yudianto44209DAY</v>
      </c>
      <c r="AK4166" s="5" t="str">
        <f t="shared" si="1164"/>
        <v>yudiantoBMJ II</v>
      </c>
      <c r="AL4166" s="5" t="str">
        <f t="shared" si="1166"/>
        <v>4UTARA</v>
      </c>
      <c r="AM4166" s="5" t="str">
        <f t="shared" si="1167"/>
        <v>1 &gt; 4UTARA12 RODA</v>
      </c>
      <c r="AN4166" s="5" t="str">
        <f t="shared" si="1168"/>
        <v>yudiantoBMJ II1 &gt; 4UTARA12 RODA</v>
      </c>
      <c r="AO4166" s="5" t="str">
        <f t="shared" si="1169"/>
        <v>yudianto1 &gt; 4UTARA12 RODA</v>
      </c>
      <c r="AP4166" s="5" t="str">
        <f t="shared" si="1170"/>
        <v>44209DAY</v>
      </c>
    </row>
    <row r="4167" spans="1:42" x14ac:dyDescent="0.3">
      <c r="A4167" s="33">
        <v>1</v>
      </c>
      <c r="B4167" s="33"/>
      <c r="C4167" s="70">
        <v>44209</v>
      </c>
      <c r="D4167" s="71" t="s">
        <v>19</v>
      </c>
      <c r="E4167" s="70">
        <v>44209</v>
      </c>
      <c r="F4167" s="71">
        <v>5171455</v>
      </c>
      <c r="G4167" s="33" t="s">
        <v>20</v>
      </c>
      <c r="H4167" s="33" t="s">
        <v>21</v>
      </c>
      <c r="I4167" s="33" t="s">
        <v>45</v>
      </c>
      <c r="J4167" s="33" t="s">
        <v>46</v>
      </c>
      <c r="K4167" s="63" t="s">
        <v>57</v>
      </c>
      <c r="L4167" s="32" t="str">
        <f t="shared" si="1171"/>
        <v>AXOR4843</v>
      </c>
      <c r="M4167" s="32" t="str">
        <f t="shared" si="1172"/>
        <v>BMJ II</v>
      </c>
      <c r="N4167" s="32" t="str">
        <f t="shared" si="1173"/>
        <v>12 RODA</v>
      </c>
      <c r="O4167" s="146">
        <v>0.37741898148148145</v>
      </c>
      <c r="P4167" s="65">
        <v>0.3897106481481481</v>
      </c>
      <c r="Q4167" s="65"/>
      <c r="R4167" s="66">
        <v>1</v>
      </c>
      <c r="S4167" s="66">
        <v>51660</v>
      </c>
      <c r="T4167" s="66">
        <v>20100</v>
      </c>
      <c r="U4167" s="67">
        <f t="shared" si="1165"/>
        <v>31.56</v>
      </c>
      <c r="V4167" s="66">
        <f t="shared" si="1156"/>
        <v>639942.11999999988</v>
      </c>
      <c r="W4167" s="66" t="str">
        <f t="shared" si="1157"/>
        <v>1 &gt; 4</v>
      </c>
      <c r="X4167" s="66">
        <f>A4167+SUMIFS(Presensi!F:F,Presensi!E:E,'Entry Data'!AP4167)</f>
        <v>1</v>
      </c>
      <c r="Y4167" s="66">
        <f>IFERROR(INDEX('Retasi Pricing'!F:F,MATCH('Entry Data'!AM4167,'Retasi Pricing'!E:E,0))*X4167,"")</f>
        <v>27500</v>
      </c>
      <c r="Z4167" s="62" t="s">
        <v>26</v>
      </c>
      <c r="AA4167" s="62" t="s">
        <v>27</v>
      </c>
      <c r="AB4167" s="32"/>
      <c r="AC4167" s="32" t="s">
        <v>217</v>
      </c>
      <c r="AD4167" s="32" t="str">
        <f t="shared" si="1158"/>
        <v/>
      </c>
      <c r="AF4167" s="5" t="str">
        <f t="shared" si="1159"/>
        <v>agus suwantono44209</v>
      </c>
      <c r="AG4167" s="5" t="str">
        <f t="shared" si="1160"/>
        <v>BMJ 05044209UTARADAY</v>
      </c>
      <c r="AH4167" s="5" t="str">
        <f t="shared" si="1161"/>
        <v>agus suwantono44209UTARADAY</v>
      </c>
      <c r="AI4167" s="5" t="str">
        <f t="shared" si="1162"/>
        <v>BMJ 05044209DAY</v>
      </c>
      <c r="AJ4167" s="5" t="str">
        <f t="shared" si="1163"/>
        <v>agus suwantono44209DAY</v>
      </c>
      <c r="AK4167" s="5" t="str">
        <f t="shared" si="1164"/>
        <v>agus suwantonoBMJ II</v>
      </c>
      <c r="AL4167" s="5" t="str">
        <f t="shared" si="1166"/>
        <v>1UTARA</v>
      </c>
      <c r="AM4167" s="5" t="str">
        <f t="shared" si="1167"/>
        <v>1 &gt; 4UTARA12 RODA</v>
      </c>
      <c r="AN4167" s="5" t="str">
        <f t="shared" si="1168"/>
        <v>agus suwantonoBMJ II1 &gt; 4UTARA12 RODA</v>
      </c>
      <c r="AO4167" s="5" t="str">
        <f t="shared" si="1169"/>
        <v>agus suwantono1 &gt; 4UTARA12 RODA</v>
      </c>
      <c r="AP4167" s="5" t="str">
        <f t="shared" si="1170"/>
        <v>44209DAY</v>
      </c>
    </row>
    <row r="4168" spans="1:42" x14ac:dyDescent="0.3">
      <c r="A4168" s="33">
        <v>1</v>
      </c>
      <c r="B4168" s="33"/>
      <c r="C4168" s="70">
        <v>44209</v>
      </c>
      <c r="D4168" s="71" t="s">
        <v>19</v>
      </c>
      <c r="E4168" s="70">
        <v>44209</v>
      </c>
      <c r="F4168" s="71">
        <v>5171534</v>
      </c>
      <c r="G4168" s="33" t="s">
        <v>20</v>
      </c>
      <c r="H4168" s="33" t="s">
        <v>21</v>
      </c>
      <c r="I4168" s="33" t="s">
        <v>45</v>
      </c>
      <c r="J4168" s="33" t="s">
        <v>46</v>
      </c>
      <c r="K4168" s="63" t="s">
        <v>57</v>
      </c>
      <c r="L4168" s="32" t="str">
        <f t="shared" si="1171"/>
        <v>AXOR4843</v>
      </c>
      <c r="M4168" s="32" t="str">
        <f t="shared" si="1172"/>
        <v>BMJ II</v>
      </c>
      <c r="N4168" s="32" t="str">
        <f t="shared" si="1173"/>
        <v>12 RODA</v>
      </c>
      <c r="O4168" s="146">
        <v>0.45251157407407411</v>
      </c>
      <c r="P4168" s="65">
        <v>0.45251157407407411</v>
      </c>
      <c r="Q4168" s="65"/>
      <c r="R4168" s="66">
        <v>2</v>
      </c>
      <c r="S4168" s="66">
        <v>52300</v>
      </c>
      <c r="T4168" s="66">
        <v>20100</v>
      </c>
      <c r="U4168" s="67">
        <f t="shared" si="1165"/>
        <v>32.200000000000003</v>
      </c>
      <c r="V4168" s="66">
        <f t="shared" si="1156"/>
        <v>652919.4</v>
      </c>
      <c r="W4168" s="66" t="str">
        <f t="shared" si="1157"/>
        <v>1 &gt; 4</v>
      </c>
      <c r="X4168" s="66">
        <f>A4168+SUMIFS(Presensi!F:F,Presensi!E:E,'Entry Data'!AP4168)</f>
        <v>1</v>
      </c>
      <c r="Y4168" s="66">
        <f>IFERROR(INDEX('Retasi Pricing'!F:F,MATCH('Entry Data'!AM4168,'Retasi Pricing'!E:E,0))*X4168,"")</f>
        <v>27500</v>
      </c>
      <c r="Z4168" s="62" t="s">
        <v>26</v>
      </c>
      <c r="AA4168" s="62" t="s">
        <v>27</v>
      </c>
      <c r="AB4168" s="32"/>
      <c r="AC4168" s="32" t="s">
        <v>217</v>
      </c>
      <c r="AD4168" s="32" t="str">
        <f t="shared" si="1158"/>
        <v/>
      </c>
      <c r="AF4168" s="5" t="str">
        <f t="shared" si="1159"/>
        <v>agus suwantono44209</v>
      </c>
      <c r="AG4168" s="5" t="str">
        <f t="shared" si="1160"/>
        <v>BMJ 05044209UTARADAY</v>
      </c>
      <c r="AH4168" s="5" t="str">
        <f t="shared" si="1161"/>
        <v>agus suwantono44209UTARADAY</v>
      </c>
      <c r="AI4168" s="5" t="str">
        <f t="shared" si="1162"/>
        <v>BMJ 05044209DAY</v>
      </c>
      <c r="AJ4168" s="5" t="str">
        <f t="shared" si="1163"/>
        <v>agus suwantono44209DAY</v>
      </c>
      <c r="AK4168" s="5" t="str">
        <f t="shared" si="1164"/>
        <v>agus suwantonoBMJ II</v>
      </c>
      <c r="AL4168" s="5" t="str">
        <f t="shared" si="1166"/>
        <v>2UTARA</v>
      </c>
      <c r="AM4168" s="5" t="str">
        <f t="shared" si="1167"/>
        <v>1 &gt; 4UTARA12 RODA</v>
      </c>
      <c r="AN4168" s="5" t="str">
        <f t="shared" si="1168"/>
        <v>agus suwantonoBMJ II1 &gt; 4UTARA12 RODA</v>
      </c>
      <c r="AO4168" s="5" t="str">
        <f t="shared" si="1169"/>
        <v>agus suwantono1 &gt; 4UTARA12 RODA</v>
      </c>
      <c r="AP4168" s="5" t="str">
        <f t="shared" si="1170"/>
        <v>44209DAY</v>
      </c>
    </row>
    <row r="4169" spans="1:42" x14ac:dyDescent="0.3">
      <c r="A4169" s="33">
        <v>1</v>
      </c>
      <c r="B4169" s="33"/>
      <c r="C4169" s="70">
        <v>44209</v>
      </c>
      <c r="D4169" s="71" t="s">
        <v>19</v>
      </c>
      <c r="E4169" s="70">
        <v>44209</v>
      </c>
      <c r="F4169" s="71">
        <v>5171598</v>
      </c>
      <c r="G4169" s="33" t="s">
        <v>20</v>
      </c>
      <c r="H4169" s="33" t="s">
        <v>21</v>
      </c>
      <c r="I4169" s="33" t="s">
        <v>51</v>
      </c>
      <c r="J4169" s="33" t="s">
        <v>46</v>
      </c>
      <c r="K4169" s="63" t="s">
        <v>57</v>
      </c>
      <c r="L4169" s="32" t="str">
        <f t="shared" si="1171"/>
        <v>AXOR4843</v>
      </c>
      <c r="M4169" s="32" t="str">
        <f t="shared" si="1172"/>
        <v>BMJ II</v>
      </c>
      <c r="N4169" s="32" t="str">
        <f t="shared" si="1173"/>
        <v>12 RODA</v>
      </c>
      <c r="O4169" s="146">
        <v>0.51079861111111113</v>
      </c>
      <c r="P4169" s="65">
        <v>0.51079861111111113</v>
      </c>
      <c r="Q4169" s="65"/>
      <c r="R4169" s="66">
        <v>3</v>
      </c>
      <c r="S4169" s="66">
        <v>52880</v>
      </c>
      <c r="T4169" s="66">
        <v>20100</v>
      </c>
      <c r="U4169" s="67">
        <f t="shared" si="1165"/>
        <v>32.78</v>
      </c>
      <c r="V4169" s="66">
        <f t="shared" si="1156"/>
        <v>664680.06000000006</v>
      </c>
      <c r="W4169" s="66" t="str">
        <f t="shared" si="1157"/>
        <v>1 &gt; 4</v>
      </c>
      <c r="X4169" s="66">
        <f>A4169+SUMIFS(Presensi!F:F,Presensi!E:E,'Entry Data'!AP4169)</f>
        <v>1</v>
      </c>
      <c r="Y4169" s="66">
        <f>IFERROR(INDEX('Retasi Pricing'!F:F,MATCH('Entry Data'!AM4169,'Retasi Pricing'!E:E,0))*X4169,"")</f>
        <v>27500</v>
      </c>
      <c r="Z4169" s="62" t="s">
        <v>26</v>
      </c>
      <c r="AA4169" s="62" t="s">
        <v>27</v>
      </c>
      <c r="AB4169" s="32"/>
      <c r="AC4169" s="32" t="s">
        <v>217</v>
      </c>
      <c r="AD4169" s="32" t="str">
        <f t="shared" si="1158"/>
        <v/>
      </c>
      <c r="AF4169" s="5" t="str">
        <f t="shared" si="1159"/>
        <v>agus suwantono44209</v>
      </c>
      <c r="AG4169" s="5" t="str">
        <f t="shared" si="1160"/>
        <v>BMJ 05044209UTARADAY</v>
      </c>
      <c r="AH4169" s="5" t="str">
        <f t="shared" si="1161"/>
        <v>agus suwantono44209UTARADAY</v>
      </c>
      <c r="AI4169" s="5" t="str">
        <f t="shared" si="1162"/>
        <v>BMJ 05044209DAY</v>
      </c>
      <c r="AJ4169" s="5" t="str">
        <f t="shared" si="1163"/>
        <v>agus suwantono44209DAY</v>
      </c>
      <c r="AK4169" s="5" t="str">
        <f t="shared" si="1164"/>
        <v>agus suwantonoBMJ II</v>
      </c>
      <c r="AL4169" s="5" t="str">
        <f t="shared" si="1166"/>
        <v>3UTARA</v>
      </c>
      <c r="AM4169" s="5" t="str">
        <f t="shared" si="1167"/>
        <v>1 &gt; 4UTARA12 RODA</v>
      </c>
      <c r="AN4169" s="5" t="str">
        <f t="shared" si="1168"/>
        <v>agus suwantonoBMJ II1 &gt; 4UTARA12 RODA</v>
      </c>
      <c r="AO4169" s="5" t="str">
        <f t="shared" si="1169"/>
        <v>agus suwantono1 &gt; 4UTARA12 RODA</v>
      </c>
      <c r="AP4169" s="5" t="str">
        <f t="shared" si="1170"/>
        <v>44209DAY</v>
      </c>
    </row>
    <row r="4170" spans="1:42" x14ac:dyDescent="0.3">
      <c r="A4170" s="33">
        <v>1</v>
      </c>
      <c r="B4170" s="33"/>
      <c r="C4170" s="70">
        <v>44209</v>
      </c>
      <c r="D4170" s="71" t="s">
        <v>19</v>
      </c>
      <c r="E4170" s="70">
        <v>44209</v>
      </c>
      <c r="F4170" s="71">
        <v>5171681</v>
      </c>
      <c r="G4170" s="33" t="s">
        <v>20</v>
      </c>
      <c r="H4170" s="33" t="s">
        <v>21</v>
      </c>
      <c r="I4170" s="33" t="s">
        <v>123</v>
      </c>
      <c r="J4170" s="33" t="s">
        <v>23</v>
      </c>
      <c r="K4170" s="63" t="s">
        <v>57</v>
      </c>
      <c r="L4170" s="32" t="str">
        <f t="shared" si="1171"/>
        <v>AXOR4843</v>
      </c>
      <c r="M4170" s="32" t="str">
        <f t="shared" si="1172"/>
        <v>BMJ II</v>
      </c>
      <c r="N4170" s="32" t="str">
        <f t="shared" si="1173"/>
        <v>12 RODA</v>
      </c>
      <c r="O4170" s="146">
        <v>0.59122685185185186</v>
      </c>
      <c r="P4170" s="65">
        <v>0.59122685185185186</v>
      </c>
      <c r="Q4170" s="65"/>
      <c r="R4170" s="66">
        <v>4</v>
      </c>
      <c r="S4170" s="66">
        <v>53140</v>
      </c>
      <c r="T4170" s="66">
        <v>20100</v>
      </c>
      <c r="U4170" s="67">
        <f t="shared" si="1165"/>
        <v>33.04</v>
      </c>
      <c r="V4170" s="66">
        <f t="shared" ref="V4170:V4233" si="1174">IFERROR(VLOOKUP(L4170,harga,2,FALSE),"")*U4170*IFERROR(VLOOKUP(G4170,jarak,2,FALSE),"")</f>
        <v>669952.08000000007</v>
      </c>
      <c r="W4170" s="66" t="str">
        <f t="shared" ref="W4170:W4233" si="1175">IFERROR(VLOOKUP(AL4170,Code,2,FALSE),"")</f>
        <v>1 &gt; 4</v>
      </c>
      <c r="X4170" s="66">
        <f>A4170+SUMIFS(Presensi!F:F,Presensi!E:E,'Entry Data'!AP4170)</f>
        <v>1</v>
      </c>
      <c r="Y4170" s="66">
        <f>IFERROR(INDEX('Retasi Pricing'!F:F,MATCH('Entry Data'!AM4170,'Retasi Pricing'!E:E,0))*X4170,"")</f>
        <v>27500</v>
      </c>
      <c r="Z4170" s="62" t="s">
        <v>26</v>
      </c>
      <c r="AA4170" s="62" t="s">
        <v>27</v>
      </c>
      <c r="AB4170" s="32"/>
      <c r="AC4170" s="32" t="s">
        <v>217</v>
      </c>
      <c r="AD4170" s="32" t="str">
        <f t="shared" ref="AD4170:AD4233" si="1176">IFERROR(VLOOKUP(AC4170,driver,13,FALSE),"")</f>
        <v/>
      </c>
      <c r="AF4170" s="5" t="str">
        <f t="shared" ref="AF4170:AF4233" si="1177">AC4170&amp;C4170</f>
        <v>agus suwantono44209</v>
      </c>
      <c r="AG4170" s="5" t="str">
        <f t="shared" ref="AG4170:AG4233" si="1178">K4170&amp;C4170&amp;G4170&amp;D4170</f>
        <v>BMJ 05044209UTARADAY</v>
      </c>
      <c r="AH4170" s="5" t="str">
        <f t="shared" ref="AH4170:AH4233" si="1179">AC4170&amp;C4170&amp;G4170&amp;D4170</f>
        <v>agus suwantono44209UTARADAY</v>
      </c>
      <c r="AI4170" s="5" t="str">
        <f t="shared" ref="AI4170:AI4233" si="1180">K4170&amp;C4170&amp;D4170</f>
        <v>BMJ 05044209DAY</v>
      </c>
      <c r="AJ4170" s="5" t="str">
        <f t="shared" ref="AJ4170:AJ4233" si="1181">AC4170&amp;C4170&amp;D4170</f>
        <v>agus suwantono44209DAY</v>
      </c>
      <c r="AK4170" s="5" t="str">
        <f t="shared" ref="AK4170:AK4233" si="1182">AC4170&amp;M4170</f>
        <v>agus suwantonoBMJ II</v>
      </c>
      <c r="AL4170" s="5" t="str">
        <f t="shared" si="1166"/>
        <v>4UTARA</v>
      </c>
      <c r="AM4170" s="5" t="str">
        <f t="shared" si="1167"/>
        <v>1 &gt; 4UTARA12 RODA</v>
      </c>
      <c r="AN4170" s="5" t="str">
        <f t="shared" si="1168"/>
        <v>agus suwantonoBMJ II1 &gt; 4UTARA12 RODA</v>
      </c>
      <c r="AO4170" s="5" t="str">
        <f t="shared" si="1169"/>
        <v>agus suwantono1 &gt; 4UTARA12 RODA</v>
      </c>
      <c r="AP4170" s="5" t="str">
        <f t="shared" si="1170"/>
        <v>44209DAY</v>
      </c>
    </row>
    <row r="4171" spans="1:42" x14ac:dyDescent="0.3">
      <c r="A4171" s="33">
        <v>1</v>
      </c>
      <c r="B4171" s="33"/>
      <c r="C4171" s="70">
        <v>44209</v>
      </c>
      <c r="D4171" s="71" t="s">
        <v>19</v>
      </c>
      <c r="E4171" s="70">
        <v>44209</v>
      </c>
      <c r="F4171" s="71">
        <v>5171751</v>
      </c>
      <c r="G4171" s="33" t="s">
        <v>20</v>
      </c>
      <c r="H4171" s="33" t="s">
        <v>21</v>
      </c>
      <c r="I4171" s="33" t="s">
        <v>51</v>
      </c>
      <c r="J4171" s="33" t="s">
        <v>46</v>
      </c>
      <c r="K4171" s="63" t="s">
        <v>57</v>
      </c>
      <c r="L4171" s="32" t="str">
        <f t="shared" si="1171"/>
        <v>AXOR4843</v>
      </c>
      <c r="M4171" s="32" t="str">
        <f t="shared" si="1172"/>
        <v>BMJ II</v>
      </c>
      <c r="N4171" s="32" t="str">
        <f t="shared" si="1173"/>
        <v>12 RODA</v>
      </c>
      <c r="O4171" s="146">
        <v>0.64712962962962961</v>
      </c>
      <c r="P4171" s="65">
        <v>0.64712962962962961</v>
      </c>
      <c r="Q4171" s="65"/>
      <c r="R4171" s="66">
        <v>5</v>
      </c>
      <c r="S4171" s="66">
        <v>50340</v>
      </c>
      <c r="T4171" s="66">
        <v>20100</v>
      </c>
      <c r="U4171" s="67">
        <f t="shared" ref="U4171:U4234" si="1183">(S4171-T4171)/1000</f>
        <v>30.24</v>
      </c>
      <c r="V4171" s="66">
        <f t="shared" si="1174"/>
        <v>613176.48</v>
      </c>
      <c r="W4171" s="66" t="str">
        <f t="shared" si="1175"/>
        <v>&gt; 5</v>
      </c>
      <c r="X4171" s="66">
        <f>A4171+SUMIFS(Presensi!F:F,Presensi!E:E,'Entry Data'!AP4171)</f>
        <v>1</v>
      </c>
      <c r="Y4171" s="66">
        <f>IFERROR(INDEX('Retasi Pricing'!F:F,MATCH('Entry Data'!AM4171,'Retasi Pricing'!E:E,0))*X4171,"")</f>
        <v>31200</v>
      </c>
      <c r="Z4171" s="62" t="s">
        <v>26</v>
      </c>
      <c r="AA4171" s="62" t="s">
        <v>27</v>
      </c>
      <c r="AB4171" s="32"/>
      <c r="AC4171" s="32" t="s">
        <v>217</v>
      </c>
      <c r="AD4171" s="32" t="str">
        <f t="shared" si="1176"/>
        <v/>
      </c>
      <c r="AF4171" s="5" t="str">
        <f t="shared" si="1177"/>
        <v>agus suwantono44209</v>
      </c>
      <c r="AG4171" s="5" t="str">
        <f t="shared" si="1178"/>
        <v>BMJ 05044209UTARADAY</v>
      </c>
      <c r="AH4171" s="5" t="str">
        <f t="shared" si="1179"/>
        <v>agus suwantono44209UTARADAY</v>
      </c>
      <c r="AI4171" s="5" t="str">
        <f t="shared" si="1180"/>
        <v>BMJ 05044209DAY</v>
      </c>
      <c r="AJ4171" s="5" t="str">
        <f t="shared" si="1181"/>
        <v>agus suwantono44209DAY</v>
      </c>
      <c r="AK4171" s="5" t="str">
        <f t="shared" si="1182"/>
        <v>agus suwantonoBMJ II</v>
      </c>
      <c r="AL4171" s="5" t="str">
        <f t="shared" ref="AL4171:AL4234" si="1184">Q4171&amp;R4171&amp;G4171</f>
        <v>5UTARA</v>
      </c>
      <c r="AM4171" s="5" t="str">
        <f t="shared" ref="AM4171:AM4234" si="1185">W4171&amp;G4171&amp;N4171</f>
        <v>&gt; 5UTARA12 RODA</v>
      </c>
      <c r="AN4171" s="5" t="str">
        <f t="shared" ref="AN4171:AN4234" si="1186">AC4171&amp;M4171&amp;W4171&amp;G4171&amp;N4171</f>
        <v>agus suwantonoBMJ II&gt; 5UTARA12 RODA</v>
      </c>
      <c r="AO4171" s="5" t="str">
        <f t="shared" ref="AO4171:AO4234" si="1187">AC4171&amp;W4171&amp;G4171&amp;N4171</f>
        <v>agus suwantono&gt; 5UTARA12 RODA</v>
      </c>
      <c r="AP4171" s="5" t="str">
        <f t="shared" ref="AP4171:AP4234" si="1188">C4171&amp;D4171</f>
        <v>44209DAY</v>
      </c>
    </row>
    <row r="4172" spans="1:42" x14ac:dyDescent="0.3">
      <c r="A4172" s="33">
        <v>1</v>
      </c>
      <c r="B4172" s="33"/>
      <c r="C4172" s="70">
        <v>44209</v>
      </c>
      <c r="D4172" s="71" t="s">
        <v>19</v>
      </c>
      <c r="E4172" s="70">
        <v>44209</v>
      </c>
      <c r="F4172" s="71">
        <v>5171828</v>
      </c>
      <c r="G4172" s="33" t="s">
        <v>20</v>
      </c>
      <c r="H4172" s="33" t="s">
        <v>21</v>
      </c>
      <c r="I4172" s="33" t="s">
        <v>45</v>
      </c>
      <c r="J4172" s="33" t="s">
        <v>46</v>
      </c>
      <c r="K4172" s="63" t="s">
        <v>57</v>
      </c>
      <c r="L4172" s="32" t="str">
        <f t="shared" si="1171"/>
        <v>AXOR4843</v>
      </c>
      <c r="M4172" s="32" t="str">
        <f t="shared" si="1172"/>
        <v>BMJ II</v>
      </c>
      <c r="N4172" s="32" t="str">
        <f t="shared" si="1173"/>
        <v>12 RODA</v>
      </c>
      <c r="O4172" s="146">
        <v>0.7192708333333333</v>
      </c>
      <c r="P4172" s="65">
        <v>0.7192708333333333</v>
      </c>
      <c r="Q4172" s="65"/>
      <c r="R4172" s="66">
        <v>6</v>
      </c>
      <c r="S4172" s="66">
        <v>50920</v>
      </c>
      <c r="T4172" s="66">
        <v>20100</v>
      </c>
      <c r="U4172" s="67">
        <f t="shared" si="1183"/>
        <v>30.82</v>
      </c>
      <c r="V4172" s="66">
        <f t="shared" si="1174"/>
        <v>624937.14</v>
      </c>
      <c r="W4172" s="66" t="str">
        <f t="shared" si="1175"/>
        <v>&gt; 6</v>
      </c>
      <c r="X4172" s="66">
        <f>A4172+SUMIFS(Presensi!F:F,Presensi!E:E,'Entry Data'!AP4172)</f>
        <v>1</v>
      </c>
      <c r="Y4172" s="66">
        <f>IFERROR(INDEX('Retasi Pricing'!F:F,MATCH('Entry Data'!AM4172,'Retasi Pricing'!E:E,0))*X4172,"")</f>
        <v>34450</v>
      </c>
      <c r="Z4172" s="62" t="s">
        <v>26</v>
      </c>
      <c r="AA4172" s="62" t="s">
        <v>27</v>
      </c>
      <c r="AB4172" s="32"/>
      <c r="AC4172" s="32" t="s">
        <v>217</v>
      </c>
      <c r="AD4172" s="32" t="str">
        <f t="shared" si="1176"/>
        <v/>
      </c>
      <c r="AF4172" s="5" t="str">
        <f t="shared" si="1177"/>
        <v>agus suwantono44209</v>
      </c>
      <c r="AG4172" s="5" t="str">
        <f t="shared" si="1178"/>
        <v>BMJ 05044209UTARADAY</v>
      </c>
      <c r="AH4172" s="5" t="str">
        <f t="shared" si="1179"/>
        <v>agus suwantono44209UTARADAY</v>
      </c>
      <c r="AI4172" s="5" t="str">
        <f t="shared" si="1180"/>
        <v>BMJ 05044209DAY</v>
      </c>
      <c r="AJ4172" s="5" t="str">
        <f t="shared" si="1181"/>
        <v>agus suwantono44209DAY</v>
      </c>
      <c r="AK4172" s="5" t="str">
        <f t="shared" si="1182"/>
        <v>agus suwantonoBMJ II</v>
      </c>
      <c r="AL4172" s="5" t="str">
        <f t="shared" si="1184"/>
        <v>6UTARA</v>
      </c>
      <c r="AM4172" s="5" t="str">
        <f t="shared" si="1185"/>
        <v>&gt; 6UTARA12 RODA</v>
      </c>
      <c r="AN4172" s="5" t="str">
        <f t="shared" si="1186"/>
        <v>agus suwantonoBMJ II&gt; 6UTARA12 RODA</v>
      </c>
      <c r="AO4172" s="5" t="str">
        <f t="shared" si="1187"/>
        <v>agus suwantono&gt; 6UTARA12 RODA</v>
      </c>
      <c r="AP4172" s="5" t="str">
        <f t="shared" si="1188"/>
        <v>44209DAY</v>
      </c>
    </row>
    <row r="4173" spans="1:42" x14ac:dyDescent="0.3">
      <c r="A4173" s="33">
        <v>1</v>
      </c>
      <c r="B4173" s="33"/>
      <c r="C4173" s="70">
        <v>44209</v>
      </c>
      <c r="D4173" s="71" t="s">
        <v>19</v>
      </c>
      <c r="E4173" s="70">
        <v>44209</v>
      </c>
      <c r="F4173" s="71">
        <v>5171428</v>
      </c>
      <c r="G4173" s="33" t="s">
        <v>20</v>
      </c>
      <c r="H4173" s="33" t="s">
        <v>21</v>
      </c>
      <c r="I4173" s="33" t="s">
        <v>45</v>
      </c>
      <c r="J4173" s="33" t="s">
        <v>46</v>
      </c>
      <c r="K4173" s="63" t="s">
        <v>62</v>
      </c>
      <c r="L4173" s="32" t="str">
        <f t="shared" si="1171"/>
        <v>FM260JD</v>
      </c>
      <c r="M4173" s="32" t="str">
        <f t="shared" si="1172"/>
        <v>BMJ III</v>
      </c>
      <c r="N4173" s="32" t="str">
        <f t="shared" si="1173"/>
        <v>10 RODA</v>
      </c>
      <c r="O4173" s="146">
        <v>0.35445601851851855</v>
      </c>
      <c r="P4173" s="65">
        <v>0.35918981481481477</v>
      </c>
      <c r="Q4173" s="65"/>
      <c r="R4173" s="66">
        <v>1</v>
      </c>
      <c r="S4173" s="66">
        <v>39160</v>
      </c>
      <c r="T4173" s="66">
        <v>14700</v>
      </c>
      <c r="U4173" s="67">
        <f t="shared" si="1183"/>
        <v>24.46</v>
      </c>
      <c r="V4173" s="66">
        <f t="shared" si="1174"/>
        <v>476823.24</v>
      </c>
      <c r="W4173" s="66" t="str">
        <f t="shared" si="1175"/>
        <v>1 &gt; 4</v>
      </c>
      <c r="X4173" s="66">
        <f>A4173+SUMIFS(Presensi!F:F,Presensi!E:E,'Entry Data'!AP4173)</f>
        <v>1</v>
      </c>
      <c r="Y4173" s="66">
        <f>IFERROR(INDEX('Retasi Pricing'!F:F,MATCH('Entry Data'!AM4173,'Retasi Pricing'!E:E,0))*X4173,"")</f>
        <v>25000</v>
      </c>
      <c r="Z4173" s="62" t="s">
        <v>26</v>
      </c>
      <c r="AA4173" s="62" t="s">
        <v>27</v>
      </c>
      <c r="AB4173" s="32"/>
      <c r="AC4173" s="32" t="s">
        <v>128</v>
      </c>
      <c r="AD4173" s="32" t="str">
        <f t="shared" si="1176"/>
        <v/>
      </c>
      <c r="AF4173" s="5" t="str">
        <f t="shared" si="1177"/>
        <v>jafar44209</v>
      </c>
      <c r="AG4173" s="5" t="str">
        <f t="shared" si="1178"/>
        <v>BMJ 05344209UTARADAY</v>
      </c>
      <c r="AH4173" s="5" t="str">
        <f t="shared" si="1179"/>
        <v>jafar44209UTARADAY</v>
      </c>
      <c r="AI4173" s="5" t="str">
        <f t="shared" si="1180"/>
        <v>BMJ 05344209DAY</v>
      </c>
      <c r="AJ4173" s="5" t="str">
        <f t="shared" si="1181"/>
        <v>jafar44209DAY</v>
      </c>
      <c r="AK4173" s="5" t="str">
        <f t="shared" si="1182"/>
        <v>jafarBMJ III</v>
      </c>
      <c r="AL4173" s="5" t="str">
        <f t="shared" si="1184"/>
        <v>1UTARA</v>
      </c>
      <c r="AM4173" s="5" t="str">
        <f t="shared" si="1185"/>
        <v>1 &gt; 4UTARA10 RODA</v>
      </c>
      <c r="AN4173" s="5" t="str">
        <f t="shared" si="1186"/>
        <v>jafarBMJ III1 &gt; 4UTARA10 RODA</v>
      </c>
      <c r="AO4173" s="5" t="str">
        <f t="shared" si="1187"/>
        <v>jafar1 &gt; 4UTARA10 RODA</v>
      </c>
      <c r="AP4173" s="5" t="str">
        <f t="shared" si="1188"/>
        <v>44209DAY</v>
      </c>
    </row>
    <row r="4174" spans="1:42" x14ac:dyDescent="0.3">
      <c r="A4174" s="33">
        <v>1</v>
      </c>
      <c r="B4174" s="33"/>
      <c r="C4174" s="70">
        <v>44209</v>
      </c>
      <c r="D4174" s="71" t="s">
        <v>19</v>
      </c>
      <c r="E4174" s="70">
        <v>44209</v>
      </c>
      <c r="F4174" s="71">
        <v>5171479</v>
      </c>
      <c r="G4174" s="33" t="s">
        <v>20</v>
      </c>
      <c r="H4174" s="33" t="s">
        <v>21</v>
      </c>
      <c r="I4174" s="33" t="s">
        <v>123</v>
      </c>
      <c r="J4174" s="33" t="s">
        <v>46</v>
      </c>
      <c r="K4174" s="63" t="s">
        <v>62</v>
      </c>
      <c r="L4174" s="32" t="str">
        <f t="shared" si="1171"/>
        <v>FM260JD</v>
      </c>
      <c r="M4174" s="32" t="str">
        <f t="shared" si="1172"/>
        <v>BMJ III</v>
      </c>
      <c r="N4174" s="32" t="str">
        <f t="shared" si="1173"/>
        <v>10 RODA</v>
      </c>
      <c r="O4174" s="146">
        <v>0.40753472222222226</v>
      </c>
      <c r="P4174" s="65">
        <v>0.40753472222222226</v>
      </c>
      <c r="Q4174" s="65"/>
      <c r="R4174" s="66">
        <v>2</v>
      </c>
      <c r="S4174" s="66">
        <v>38960</v>
      </c>
      <c r="T4174" s="66">
        <v>14700</v>
      </c>
      <c r="U4174" s="67">
        <f t="shared" si="1183"/>
        <v>24.26</v>
      </c>
      <c r="V4174" s="66">
        <f t="shared" si="1174"/>
        <v>472924.44000000006</v>
      </c>
      <c r="W4174" s="66" t="str">
        <f t="shared" si="1175"/>
        <v>1 &gt; 4</v>
      </c>
      <c r="X4174" s="66">
        <f>A4174+SUMIFS(Presensi!F:F,Presensi!E:E,'Entry Data'!AP4174)</f>
        <v>1</v>
      </c>
      <c r="Y4174" s="66">
        <f>IFERROR(INDEX('Retasi Pricing'!F:F,MATCH('Entry Data'!AM4174,'Retasi Pricing'!E:E,0))*X4174,"")</f>
        <v>25000</v>
      </c>
      <c r="Z4174" s="62" t="s">
        <v>26</v>
      </c>
      <c r="AA4174" s="62" t="s">
        <v>27</v>
      </c>
      <c r="AB4174" s="32"/>
      <c r="AC4174" s="32" t="s">
        <v>128</v>
      </c>
      <c r="AD4174" s="32" t="str">
        <f t="shared" si="1176"/>
        <v/>
      </c>
      <c r="AF4174" s="5" t="str">
        <f t="shared" si="1177"/>
        <v>jafar44209</v>
      </c>
      <c r="AG4174" s="5" t="str">
        <f t="shared" si="1178"/>
        <v>BMJ 05344209UTARADAY</v>
      </c>
      <c r="AH4174" s="5" t="str">
        <f t="shared" si="1179"/>
        <v>jafar44209UTARADAY</v>
      </c>
      <c r="AI4174" s="5" t="str">
        <f t="shared" si="1180"/>
        <v>BMJ 05344209DAY</v>
      </c>
      <c r="AJ4174" s="5" t="str">
        <f t="shared" si="1181"/>
        <v>jafar44209DAY</v>
      </c>
      <c r="AK4174" s="5" t="str">
        <f t="shared" si="1182"/>
        <v>jafarBMJ III</v>
      </c>
      <c r="AL4174" s="5" t="str">
        <f t="shared" si="1184"/>
        <v>2UTARA</v>
      </c>
      <c r="AM4174" s="5" t="str">
        <f t="shared" si="1185"/>
        <v>1 &gt; 4UTARA10 RODA</v>
      </c>
      <c r="AN4174" s="5" t="str">
        <f t="shared" si="1186"/>
        <v>jafarBMJ III1 &gt; 4UTARA10 RODA</v>
      </c>
      <c r="AO4174" s="5" t="str">
        <f t="shared" si="1187"/>
        <v>jafar1 &gt; 4UTARA10 RODA</v>
      </c>
      <c r="AP4174" s="5" t="str">
        <f t="shared" si="1188"/>
        <v>44209DAY</v>
      </c>
    </row>
    <row r="4175" spans="1:42" x14ac:dyDescent="0.3">
      <c r="A4175" s="33">
        <v>1</v>
      </c>
      <c r="B4175" s="33"/>
      <c r="C4175" s="70">
        <v>44209</v>
      </c>
      <c r="D4175" s="71" t="s">
        <v>19</v>
      </c>
      <c r="E4175" s="70">
        <v>44209</v>
      </c>
      <c r="F4175" s="71">
        <v>5171546</v>
      </c>
      <c r="G4175" s="33" t="s">
        <v>20</v>
      </c>
      <c r="H4175" s="33" t="s">
        <v>21</v>
      </c>
      <c r="I4175" s="33" t="s">
        <v>123</v>
      </c>
      <c r="J4175" s="33" t="s">
        <v>46</v>
      </c>
      <c r="K4175" s="63" t="s">
        <v>62</v>
      </c>
      <c r="L4175" s="32" t="str">
        <f t="shared" si="1171"/>
        <v>FM260JD</v>
      </c>
      <c r="M4175" s="32" t="str">
        <f t="shared" si="1172"/>
        <v>BMJ III</v>
      </c>
      <c r="N4175" s="32" t="str">
        <f t="shared" si="1173"/>
        <v>10 RODA</v>
      </c>
      <c r="O4175" s="146">
        <v>0.46075231481481477</v>
      </c>
      <c r="P4175" s="65">
        <v>0.46075231481481477</v>
      </c>
      <c r="Q4175" s="65"/>
      <c r="R4175" s="66">
        <v>3</v>
      </c>
      <c r="S4175" s="66">
        <v>38820</v>
      </c>
      <c r="T4175" s="66">
        <v>14700</v>
      </c>
      <c r="U4175" s="67">
        <f t="shared" si="1183"/>
        <v>24.12</v>
      </c>
      <c r="V4175" s="66">
        <f t="shared" si="1174"/>
        <v>470195.27999999997</v>
      </c>
      <c r="W4175" s="66" t="str">
        <f t="shared" si="1175"/>
        <v>1 &gt; 4</v>
      </c>
      <c r="X4175" s="66">
        <f>A4175+SUMIFS(Presensi!F:F,Presensi!E:E,'Entry Data'!AP4175)</f>
        <v>1</v>
      </c>
      <c r="Y4175" s="66">
        <f>IFERROR(INDEX('Retasi Pricing'!F:F,MATCH('Entry Data'!AM4175,'Retasi Pricing'!E:E,0))*X4175,"")</f>
        <v>25000</v>
      </c>
      <c r="Z4175" s="62" t="s">
        <v>26</v>
      </c>
      <c r="AA4175" s="62" t="s">
        <v>27</v>
      </c>
      <c r="AB4175" s="32"/>
      <c r="AC4175" s="32" t="s">
        <v>128</v>
      </c>
      <c r="AD4175" s="32" t="str">
        <f t="shared" si="1176"/>
        <v/>
      </c>
      <c r="AF4175" s="5" t="str">
        <f t="shared" si="1177"/>
        <v>jafar44209</v>
      </c>
      <c r="AG4175" s="5" t="str">
        <f t="shared" si="1178"/>
        <v>BMJ 05344209UTARADAY</v>
      </c>
      <c r="AH4175" s="5" t="str">
        <f t="shared" si="1179"/>
        <v>jafar44209UTARADAY</v>
      </c>
      <c r="AI4175" s="5" t="str">
        <f t="shared" si="1180"/>
        <v>BMJ 05344209DAY</v>
      </c>
      <c r="AJ4175" s="5" t="str">
        <f t="shared" si="1181"/>
        <v>jafar44209DAY</v>
      </c>
      <c r="AK4175" s="5" t="str">
        <f t="shared" si="1182"/>
        <v>jafarBMJ III</v>
      </c>
      <c r="AL4175" s="5" t="str">
        <f t="shared" si="1184"/>
        <v>3UTARA</v>
      </c>
      <c r="AM4175" s="5" t="str">
        <f t="shared" si="1185"/>
        <v>1 &gt; 4UTARA10 RODA</v>
      </c>
      <c r="AN4175" s="5" t="str">
        <f t="shared" si="1186"/>
        <v>jafarBMJ III1 &gt; 4UTARA10 RODA</v>
      </c>
      <c r="AO4175" s="5" t="str">
        <f t="shared" si="1187"/>
        <v>jafar1 &gt; 4UTARA10 RODA</v>
      </c>
      <c r="AP4175" s="5" t="str">
        <f t="shared" si="1188"/>
        <v>44209DAY</v>
      </c>
    </row>
    <row r="4176" spans="1:42" x14ac:dyDescent="0.3">
      <c r="A4176" s="33">
        <v>1</v>
      </c>
      <c r="B4176" s="33"/>
      <c r="C4176" s="70">
        <v>44209</v>
      </c>
      <c r="D4176" s="71" t="s">
        <v>19</v>
      </c>
      <c r="E4176" s="70">
        <v>44209</v>
      </c>
      <c r="F4176" s="71">
        <v>5171624</v>
      </c>
      <c r="G4176" s="33" t="s">
        <v>20</v>
      </c>
      <c r="H4176" s="33" t="s">
        <v>21</v>
      </c>
      <c r="I4176" s="33" t="s">
        <v>45</v>
      </c>
      <c r="J4176" s="33" t="s">
        <v>46</v>
      </c>
      <c r="K4176" s="63" t="s">
        <v>62</v>
      </c>
      <c r="L4176" s="32" t="str">
        <f t="shared" si="1171"/>
        <v>FM260JD</v>
      </c>
      <c r="M4176" s="32" t="str">
        <f t="shared" si="1172"/>
        <v>BMJ III</v>
      </c>
      <c r="N4176" s="32" t="str">
        <f t="shared" si="1173"/>
        <v>10 RODA</v>
      </c>
      <c r="O4176" s="146">
        <v>0.53658564814814813</v>
      </c>
      <c r="P4176" s="65">
        <v>0.53658564814814813</v>
      </c>
      <c r="Q4176" s="65"/>
      <c r="R4176" s="66">
        <v>4</v>
      </c>
      <c r="S4176" s="66">
        <v>39640</v>
      </c>
      <c r="T4176" s="66">
        <v>14700</v>
      </c>
      <c r="U4176" s="67">
        <f t="shared" si="1183"/>
        <v>24.94</v>
      </c>
      <c r="V4176" s="66">
        <f t="shared" si="1174"/>
        <v>486180.36</v>
      </c>
      <c r="W4176" s="66" t="str">
        <f t="shared" si="1175"/>
        <v>1 &gt; 4</v>
      </c>
      <c r="X4176" s="66">
        <f>A4176+SUMIFS(Presensi!F:F,Presensi!E:E,'Entry Data'!AP4176)</f>
        <v>1</v>
      </c>
      <c r="Y4176" s="66">
        <f>IFERROR(INDEX('Retasi Pricing'!F:F,MATCH('Entry Data'!AM4176,'Retasi Pricing'!E:E,0))*X4176,"")</f>
        <v>25000</v>
      </c>
      <c r="Z4176" s="62" t="s">
        <v>26</v>
      </c>
      <c r="AA4176" s="62" t="s">
        <v>27</v>
      </c>
      <c r="AB4176" s="32"/>
      <c r="AC4176" s="32" t="s">
        <v>128</v>
      </c>
      <c r="AD4176" s="32" t="str">
        <f t="shared" si="1176"/>
        <v/>
      </c>
      <c r="AF4176" s="5" t="str">
        <f t="shared" si="1177"/>
        <v>jafar44209</v>
      </c>
      <c r="AG4176" s="5" t="str">
        <f t="shared" si="1178"/>
        <v>BMJ 05344209UTARADAY</v>
      </c>
      <c r="AH4176" s="5" t="str">
        <f t="shared" si="1179"/>
        <v>jafar44209UTARADAY</v>
      </c>
      <c r="AI4176" s="5" t="str">
        <f t="shared" si="1180"/>
        <v>BMJ 05344209DAY</v>
      </c>
      <c r="AJ4176" s="5" t="str">
        <f t="shared" si="1181"/>
        <v>jafar44209DAY</v>
      </c>
      <c r="AK4176" s="5" t="str">
        <f t="shared" si="1182"/>
        <v>jafarBMJ III</v>
      </c>
      <c r="AL4176" s="5" t="str">
        <f t="shared" si="1184"/>
        <v>4UTARA</v>
      </c>
      <c r="AM4176" s="5" t="str">
        <f t="shared" si="1185"/>
        <v>1 &gt; 4UTARA10 RODA</v>
      </c>
      <c r="AN4176" s="5" t="str">
        <f t="shared" si="1186"/>
        <v>jafarBMJ III1 &gt; 4UTARA10 RODA</v>
      </c>
      <c r="AO4176" s="5" t="str">
        <f t="shared" si="1187"/>
        <v>jafar1 &gt; 4UTARA10 RODA</v>
      </c>
      <c r="AP4176" s="5" t="str">
        <f t="shared" si="1188"/>
        <v>44209DAY</v>
      </c>
    </row>
    <row r="4177" spans="1:42" x14ac:dyDescent="0.3">
      <c r="A4177" s="33">
        <v>1</v>
      </c>
      <c r="B4177" s="33"/>
      <c r="C4177" s="70">
        <v>44209</v>
      </c>
      <c r="D4177" s="71" t="s">
        <v>19</v>
      </c>
      <c r="E4177" s="70">
        <v>44209</v>
      </c>
      <c r="F4177" s="71">
        <v>5171695</v>
      </c>
      <c r="G4177" s="33" t="s">
        <v>20</v>
      </c>
      <c r="H4177" s="33" t="s">
        <v>21</v>
      </c>
      <c r="I4177" s="33" t="s">
        <v>45</v>
      </c>
      <c r="J4177" s="33" t="s">
        <v>46</v>
      </c>
      <c r="K4177" s="63" t="s">
        <v>62</v>
      </c>
      <c r="L4177" s="32" t="str">
        <f t="shared" si="1171"/>
        <v>FM260JD</v>
      </c>
      <c r="M4177" s="32" t="str">
        <f t="shared" si="1172"/>
        <v>BMJ III</v>
      </c>
      <c r="N4177" s="32" t="str">
        <f t="shared" si="1173"/>
        <v>10 RODA</v>
      </c>
      <c r="O4177" s="146">
        <v>0.60179398148148155</v>
      </c>
      <c r="P4177" s="65">
        <v>0.60179398148148155</v>
      </c>
      <c r="Q4177" s="65"/>
      <c r="R4177" s="66">
        <v>5</v>
      </c>
      <c r="S4177" s="66">
        <v>38100</v>
      </c>
      <c r="T4177" s="66">
        <v>14700</v>
      </c>
      <c r="U4177" s="67">
        <f t="shared" si="1183"/>
        <v>23.4</v>
      </c>
      <c r="V4177" s="66">
        <f t="shared" si="1174"/>
        <v>456159.6</v>
      </c>
      <c r="W4177" s="66" t="str">
        <f t="shared" si="1175"/>
        <v>&gt; 5</v>
      </c>
      <c r="X4177" s="66">
        <f>A4177+SUMIFS(Presensi!F:F,Presensi!E:E,'Entry Data'!AP4177)</f>
        <v>1</v>
      </c>
      <c r="Y4177" s="66">
        <f>IFERROR(INDEX('Retasi Pricing'!F:F,MATCH('Entry Data'!AM4177,'Retasi Pricing'!E:E,0))*X4177,"")</f>
        <v>27650</v>
      </c>
      <c r="Z4177" s="62" t="s">
        <v>26</v>
      </c>
      <c r="AA4177" s="62" t="s">
        <v>27</v>
      </c>
      <c r="AB4177" s="32"/>
      <c r="AC4177" s="32" t="s">
        <v>128</v>
      </c>
      <c r="AD4177" s="32" t="str">
        <f t="shared" si="1176"/>
        <v/>
      </c>
      <c r="AF4177" s="5" t="str">
        <f t="shared" si="1177"/>
        <v>jafar44209</v>
      </c>
      <c r="AG4177" s="5" t="str">
        <f t="shared" si="1178"/>
        <v>BMJ 05344209UTARADAY</v>
      </c>
      <c r="AH4177" s="5" t="str">
        <f t="shared" si="1179"/>
        <v>jafar44209UTARADAY</v>
      </c>
      <c r="AI4177" s="5" t="str">
        <f t="shared" si="1180"/>
        <v>BMJ 05344209DAY</v>
      </c>
      <c r="AJ4177" s="5" t="str">
        <f t="shared" si="1181"/>
        <v>jafar44209DAY</v>
      </c>
      <c r="AK4177" s="5" t="str">
        <f t="shared" si="1182"/>
        <v>jafarBMJ III</v>
      </c>
      <c r="AL4177" s="5" t="str">
        <f t="shared" si="1184"/>
        <v>5UTARA</v>
      </c>
      <c r="AM4177" s="5" t="str">
        <f t="shared" si="1185"/>
        <v>&gt; 5UTARA10 RODA</v>
      </c>
      <c r="AN4177" s="5" t="str">
        <f t="shared" si="1186"/>
        <v>jafarBMJ III&gt; 5UTARA10 RODA</v>
      </c>
      <c r="AO4177" s="5" t="str">
        <f t="shared" si="1187"/>
        <v>jafar&gt; 5UTARA10 RODA</v>
      </c>
      <c r="AP4177" s="5" t="str">
        <f t="shared" si="1188"/>
        <v>44209DAY</v>
      </c>
    </row>
    <row r="4178" spans="1:42" x14ac:dyDescent="0.3">
      <c r="A4178" s="33">
        <v>1</v>
      </c>
      <c r="B4178" s="33"/>
      <c r="C4178" s="70">
        <v>44209</v>
      </c>
      <c r="D4178" s="71" t="s">
        <v>19</v>
      </c>
      <c r="E4178" s="70">
        <v>44209</v>
      </c>
      <c r="F4178" s="71">
        <v>5171766</v>
      </c>
      <c r="G4178" s="33" t="s">
        <v>20</v>
      </c>
      <c r="H4178" s="33" t="s">
        <v>21</v>
      </c>
      <c r="I4178" s="33" t="s">
        <v>51</v>
      </c>
      <c r="J4178" s="33" t="s">
        <v>46</v>
      </c>
      <c r="K4178" s="63" t="s">
        <v>62</v>
      </c>
      <c r="L4178" s="32" t="str">
        <f t="shared" si="1171"/>
        <v>FM260JD</v>
      </c>
      <c r="M4178" s="32" t="str">
        <f t="shared" si="1172"/>
        <v>BMJ III</v>
      </c>
      <c r="N4178" s="32" t="str">
        <f t="shared" si="1173"/>
        <v>10 RODA</v>
      </c>
      <c r="O4178" s="146">
        <v>0.65986111111111112</v>
      </c>
      <c r="P4178" s="65">
        <v>0.65986111111111112</v>
      </c>
      <c r="Q4178" s="65"/>
      <c r="R4178" s="66">
        <v>6</v>
      </c>
      <c r="S4178" s="66">
        <v>38940</v>
      </c>
      <c r="T4178" s="66">
        <v>14700</v>
      </c>
      <c r="U4178" s="67">
        <f t="shared" si="1183"/>
        <v>24.24</v>
      </c>
      <c r="V4178" s="66">
        <f t="shared" si="1174"/>
        <v>472534.55999999994</v>
      </c>
      <c r="W4178" s="66" t="str">
        <f t="shared" si="1175"/>
        <v>&gt; 6</v>
      </c>
      <c r="X4178" s="66">
        <f>A4178+SUMIFS(Presensi!F:F,Presensi!E:E,'Entry Data'!AP4178)</f>
        <v>1</v>
      </c>
      <c r="Y4178" s="66">
        <f>IFERROR(INDEX('Retasi Pricing'!F:F,MATCH('Entry Data'!AM4178,'Retasi Pricing'!E:E,0))*X4178,"")</f>
        <v>30800</v>
      </c>
      <c r="Z4178" s="62" t="s">
        <v>26</v>
      </c>
      <c r="AA4178" s="62" t="s">
        <v>27</v>
      </c>
      <c r="AB4178" s="32"/>
      <c r="AC4178" s="32" t="s">
        <v>128</v>
      </c>
      <c r="AD4178" s="32" t="str">
        <f t="shared" si="1176"/>
        <v/>
      </c>
      <c r="AF4178" s="5" t="str">
        <f t="shared" si="1177"/>
        <v>jafar44209</v>
      </c>
      <c r="AG4178" s="5" t="str">
        <f t="shared" si="1178"/>
        <v>BMJ 05344209UTARADAY</v>
      </c>
      <c r="AH4178" s="5" t="str">
        <f t="shared" si="1179"/>
        <v>jafar44209UTARADAY</v>
      </c>
      <c r="AI4178" s="5" t="str">
        <f t="shared" si="1180"/>
        <v>BMJ 05344209DAY</v>
      </c>
      <c r="AJ4178" s="5" t="str">
        <f t="shared" si="1181"/>
        <v>jafar44209DAY</v>
      </c>
      <c r="AK4178" s="5" t="str">
        <f t="shared" si="1182"/>
        <v>jafarBMJ III</v>
      </c>
      <c r="AL4178" s="5" t="str">
        <f t="shared" si="1184"/>
        <v>6UTARA</v>
      </c>
      <c r="AM4178" s="5" t="str">
        <f t="shared" si="1185"/>
        <v>&gt; 6UTARA10 RODA</v>
      </c>
      <c r="AN4178" s="5" t="str">
        <f t="shared" si="1186"/>
        <v>jafarBMJ III&gt; 6UTARA10 RODA</v>
      </c>
      <c r="AO4178" s="5" t="str">
        <f t="shared" si="1187"/>
        <v>jafar&gt; 6UTARA10 RODA</v>
      </c>
      <c r="AP4178" s="5" t="str">
        <f t="shared" si="1188"/>
        <v>44209DAY</v>
      </c>
    </row>
    <row r="4179" spans="1:42" x14ac:dyDescent="0.3">
      <c r="A4179" s="33">
        <v>1</v>
      </c>
      <c r="B4179" s="33"/>
      <c r="C4179" s="70">
        <v>44209</v>
      </c>
      <c r="D4179" s="71" t="s">
        <v>19</v>
      </c>
      <c r="E4179" s="70">
        <v>44209</v>
      </c>
      <c r="F4179" s="71">
        <v>5171825</v>
      </c>
      <c r="G4179" s="33" t="s">
        <v>20</v>
      </c>
      <c r="H4179" s="33" t="s">
        <v>21</v>
      </c>
      <c r="I4179" s="33" t="s">
        <v>123</v>
      </c>
      <c r="J4179" s="33" t="s">
        <v>23</v>
      </c>
      <c r="K4179" s="63" t="s">
        <v>62</v>
      </c>
      <c r="L4179" s="32" t="str">
        <f t="shared" si="1171"/>
        <v>FM260JD</v>
      </c>
      <c r="M4179" s="32" t="str">
        <f t="shared" si="1172"/>
        <v>BMJ III</v>
      </c>
      <c r="N4179" s="32" t="str">
        <f t="shared" si="1173"/>
        <v>10 RODA</v>
      </c>
      <c r="O4179" s="146">
        <v>0.71827546296296296</v>
      </c>
      <c r="P4179" s="65">
        <v>0.71827546296296296</v>
      </c>
      <c r="Q4179" s="65"/>
      <c r="R4179" s="66">
        <v>7</v>
      </c>
      <c r="S4179" s="66">
        <v>40220</v>
      </c>
      <c r="T4179" s="66">
        <v>14700</v>
      </c>
      <c r="U4179" s="67">
        <f t="shared" si="1183"/>
        <v>25.52</v>
      </c>
      <c r="V4179" s="66">
        <f t="shared" si="1174"/>
        <v>497486.87999999995</v>
      </c>
      <c r="W4179" s="66" t="str">
        <f t="shared" si="1175"/>
        <v>7 &gt;</v>
      </c>
      <c r="X4179" s="66">
        <f>A4179+SUMIFS(Presensi!F:F,Presensi!E:E,'Entry Data'!AP4179)</f>
        <v>1</v>
      </c>
      <c r="Y4179" s="66">
        <f>IFERROR(INDEX('Retasi Pricing'!F:F,MATCH('Entry Data'!AM4179,'Retasi Pricing'!E:E,0))*X4179,"")</f>
        <v>37750</v>
      </c>
      <c r="Z4179" s="62" t="s">
        <v>26</v>
      </c>
      <c r="AA4179" s="62" t="s">
        <v>27</v>
      </c>
      <c r="AB4179" s="32"/>
      <c r="AC4179" s="32" t="s">
        <v>128</v>
      </c>
      <c r="AD4179" s="32" t="str">
        <f t="shared" si="1176"/>
        <v/>
      </c>
      <c r="AF4179" s="5" t="str">
        <f t="shared" si="1177"/>
        <v>jafar44209</v>
      </c>
      <c r="AG4179" s="5" t="str">
        <f t="shared" si="1178"/>
        <v>BMJ 05344209UTARADAY</v>
      </c>
      <c r="AH4179" s="5" t="str">
        <f t="shared" si="1179"/>
        <v>jafar44209UTARADAY</v>
      </c>
      <c r="AI4179" s="5" t="str">
        <f t="shared" si="1180"/>
        <v>BMJ 05344209DAY</v>
      </c>
      <c r="AJ4179" s="5" t="str">
        <f t="shared" si="1181"/>
        <v>jafar44209DAY</v>
      </c>
      <c r="AK4179" s="5" t="str">
        <f t="shared" si="1182"/>
        <v>jafarBMJ III</v>
      </c>
      <c r="AL4179" s="5" t="str">
        <f t="shared" si="1184"/>
        <v>7UTARA</v>
      </c>
      <c r="AM4179" s="5" t="str">
        <f t="shared" si="1185"/>
        <v>7 &gt;UTARA10 RODA</v>
      </c>
      <c r="AN4179" s="5" t="str">
        <f t="shared" si="1186"/>
        <v>jafarBMJ III7 &gt;UTARA10 RODA</v>
      </c>
      <c r="AO4179" s="5" t="str">
        <f t="shared" si="1187"/>
        <v>jafar7 &gt;UTARA10 RODA</v>
      </c>
      <c r="AP4179" s="5" t="str">
        <f t="shared" si="1188"/>
        <v>44209DAY</v>
      </c>
    </row>
    <row r="4180" spans="1:42" x14ac:dyDescent="0.3">
      <c r="A4180" s="33">
        <v>1</v>
      </c>
      <c r="B4180" s="33"/>
      <c r="C4180" s="70">
        <v>44209</v>
      </c>
      <c r="D4180" s="71" t="s">
        <v>19</v>
      </c>
      <c r="E4180" s="70">
        <v>44209</v>
      </c>
      <c r="F4180" s="71">
        <v>5171427</v>
      </c>
      <c r="G4180" s="33" t="s">
        <v>20</v>
      </c>
      <c r="H4180" s="33" t="s">
        <v>21</v>
      </c>
      <c r="I4180" s="33" t="s">
        <v>45</v>
      </c>
      <c r="J4180" s="33" t="s">
        <v>46</v>
      </c>
      <c r="K4180" s="63" t="s">
        <v>67</v>
      </c>
      <c r="L4180" s="32" t="str">
        <f t="shared" si="1171"/>
        <v>FM260JD</v>
      </c>
      <c r="M4180" s="32" t="str">
        <f t="shared" si="1172"/>
        <v>BMJ III</v>
      </c>
      <c r="N4180" s="32" t="str">
        <f t="shared" si="1173"/>
        <v>10 RODA</v>
      </c>
      <c r="O4180" s="146">
        <v>0.35417824074074072</v>
      </c>
      <c r="P4180" s="65">
        <v>0.35925925925925922</v>
      </c>
      <c r="Q4180" s="65"/>
      <c r="R4180" s="66">
        <v>1</v>
      </c>
      <c r="S4180" s="66">
        <v>39360</v>
      </c>
      <c r="T4180" s="66">
        <v>14780</v>
      </c>
      <c r="U4180" s="67">
        <f t="shared" si="1183"/>
        <v>24.58</v>
      </c>
      <c r="V4180" s="66">
        <f t="shared" si="1174"/>
        <v>479162.51999999996</v>
      </c>
      <c r="W4180" s="66" t="str">
        <f t="shared" si="1175"/>
        <v>1 &gt; 4</v>
      </c>
      <c r="X4180" s="66">
        <f>A4180+SUMIFS(Presensi!F:F,Presensi!E:E,'Entry Data'!AP4180)</f>
        <v>1</v>
      </c>
      <c r="Y4180" s="66">
        <f>IFERROR(INDEX('Retasi Pricing'!F:F,MATCH('Entry Data'!AM4180,'Retasi Pricing'!E:E,0))*X4180,"")</f>
        <v>25000</v>
      </c>
      <c r="Z4180" s="62" t="s">
        <v>26</v>
      </c>
      <c r="AA4180" s="62" t="s">
        <v>27</v>
      </c>
      <c r="AB4180" s="32"/>
      <c r="AC4180" s="32" t="s">
        <v>188</v>
      </c>
      <c r="AD4180" s="32" t="str">
        <f t="shared" si="1176"/>
        <v/>
      </c>
      <c r="AF4180" s="5" t="str">
        <f t="shared" si="1177"/>
        <v>setianto44209</v>
      </c>
      <c r="AG4180" s="5" t="str">
        <f t="shared" si="1178"/>
        <v>BMJ 05444209UTARADAY</v>
      </c>
      <c r="AH4180" s="5" t="str">
        <f t="shared" si="1179"/>
        <v>setianto44209UTARADAY</v>
      </c>
      <c r="AI4180" s="5" t="str">
        <f t="shared" si="1180"/>
        <v>BMJ 05444209DAY</v>
      </c>
      <c r="AJ4180" s="5" t="str">
        <f t="shared" si="1181"/>
        <v>setianto44209DAY</v>
      </c>
      <c r="AK4180" s="5" t="str">
        <f t="shared" si="1182"/>
        <v>setiantoBMJ III</v>
      </c>
      <c r="AL4180" s="5" t="str">
        <f t="shared" si="1184"/>
        <v>1UTARA</v>
      </c>
      <c r="AM4180" s="5" t="str">
        <f t="shared" si="1185"/>
        <v>1 &gt; 4UTARA10 RODA</v>
      </c>
      <c r="AN4180" s="5" t="str">
        <f t="shared" si="1186"/>
        <v>setiantoBMJ III1 &gt; 4UTARA10 RODA</v>
      </c>
      <c r="AO4180" s="5" t="str">
        <f t="shared" si="1187"/>
        <v>setianto1 &gt; 4UTARA10 RODA</v>
      </c>
      <c r="AP4180" s="5" t="str">
        <f t="shared" si="1188"/>
        <v>44209DAY</v>
      </c>
    </row>
    <row r="4181" spans="1:42" x14ac:dyDescent="0.3">
      <c r="A4181" s="33">
        <v>1</v>
      </c>
      <c r="B4181" s="33"/>
      <c r="C4181" s="70">
        <v>44209</v>
      </c>
      <c r="D4181" s="71" t="s">
        <v>19</v>
      </c>
      <c r="E4181" s="70">
        <v>44209</v>
      </c>
      <c r="F4181" s="71">
        <v>5171628</v>
      </c>
      <c r="G4181" s="33" t="s">
        <v>20</v>
      </c>
      <c r="H4181" s="33" t="s">
        <v>21</v>
      </c>
      <c r="I4181" s="33" t="s">
        <v>51</v>
      </c>
      <c r="J4181" s="33" t="s">
        <v>46</v>
      </c>
      <c r="K4181" s="63" t="s">
        <v>67</v>
      </c>
      <c r="L4181" s="32" t="str">
        <f t="shared" si="1171"/>
        <v>FM260JD</v>
      </c>
      <c r="M4181" s="32" t="str">
        <f t="shared" si="1172"/>
        <v>BMJ III</v>
      </c>
      <c r="N4181" s="32" t="str">
        <f t="shared" si="1173"/>
        <v>10 RODA</v>
      </c>
      <c r="O4181" s="146">
        <v>0.53981481481481486</v>
      </c>
      <c r="P4181" s="65">
        <v>0.53981481481481486</v>
      </c>
      <c r="Q4181" s="65"/>
      <c r="R4181" s="66">
        <v>2</v>
      </c>
      <c r="S4181" s="66">
        <v>39140</v>
      </c>
      <c r="T4181" s="66">
        <v>14780</v>
      </c>
      <c r="U4181" s="67">
        <f t="shared" si="1183"/>
        <v>24.36</v>
      </c>
      <c r="V4181" s="66">
        <f t="shared" si="1174"/>
        <v>474873.83999999997</v>
      </c>
      <c r="W4181" s="66" t="str">
        <f t="shared" si="1175"/>
        <v>1 &gt; 4</v>
      </c>
      <c r="X4181" s="66">
        <f>A4181+SUMIFS(Presensi!F:F,Presensi!E:E,'Entry Data'!AP4181)</f>
        <v>1</v>
      </c>
      <c r="Y4181" s="66">
        <f>IFERROR(INDEX('Retasi Pricing'!F:F,MATCH('Entry Data'!AM4181,'Retasi Pricing'!E:E,0))*X4181,"")</f>
        <v>25000</v>
      </c>
      <c r="Z4181" s="62" t="s">
        <v>26</v>
      </c>
      <c r="AA4181" s="62" t="s">
        <v>27</v>
      </c>
      <c r="AB4181" s="32"/>
      <c r="AC4181" s="32" t="s">
        <v>188</v>
      </c>
      <c r="AD4181" s="32" t="str">
        <f t="shared" si="1176"/>
        <v/>
      </c>
      <c r="AF4181" s="5" t="str">
        <f t="shared" si="1177"/>
        <v>setianto44209</v>
      </c>
      <c r="AG4181" s="5" t="str">
        <f t="shared" si="1178"/>
        <v>BMJ 05444209UTARADAY</v>
      </c>
      <c r="AH4181" s="5" t="str">
        <f t="shared" si="1179"/>
        <v>setianto44209UTARADAY</v>
      </c>
      <c r="AI4181" s="5" t="str">
        <f t="shared" si="1180"/>
        <v>BMJ 05444209DAY</v>
      </c>
      <c r="AJ4181" s="5" t="str">
        <f t="shared" si="1181"/>
        <v>setianto44209DAY</v>
      </c>
      <c r="AK4181" s="5" t="str">
        <f t="shared" si="1182"/>
        <v>setiantoBMJ III</v>
      </c>
      <c r="AL4181" s="5" t="str">
        <f t="shared" si="1184"/>
        <v>2UTARA</v>
      </c>
      <c r="AM4181" s="5" t="str">
        <f t="shared" si="1185"/>
        <v>1 &gt; 4UTARA10 RODA</v>
      </c>
      <c r="AN4181" s="5" t="str">
        <f t="shared" si="1186"/>
        <v>setiantoBMJ III1 &gt; 4UTARA10 RODA</v>
      </c>
      <c r="AO4181" s="5" t="str">
        <f t="shared" si="1187"/>
        <v>setianto1 &gt; 4UTARA10 RODA</v>
      </c>
      <c r="AP4181" s="5" t="str">
        <f t="shared" si="1188"/>
        <v>44209DAY</v>
      </c>
    </row>
    <row r="4182" spans="1:42" x14ac:dyDescent="0.3">
      <c r="A4182" s="33">
        <v>1</v>
      </c>
      <c r="B4182" s="33"/>
      <c r="C4182" s="70">
        <v>44209</v>
      </c>
      <c r="D4182" s="71" t="s">
        <v>19</v>
      </c>
      <c r="E4182" s="70">
        <v>44209</v>
      </c>
      <c r="F4182" s="71">
        <v>5171688</v>
      </c>
      <c r="G4182" s="33" t="s">
        <v>20</v>
      </c>
      <c r="H4182" s="33" t="s">
        <v>21</v>
      </c>
      <c r="I4182" s="33" t="s">
        <v>45</v>
      </c>
      <c r="J4182" s="33" t="s">
        <v>46</v>
      </c>
      <c r="K4182" s="63" t="s">
        <v>67</v>
      </c>
      <c r="L4182" s="32" t="str">
        <f t="shared" si="1171"/>
        <v>FM260JD</v>
      </c>
      <c r="M4182" s="32" t="str">
        <f t="shared" si="1172"/>
        <v>BMJ III</v>
      </c>
      <c r="N4182" s="32" t="str">
        <f t="shared" si="1173"/>
        <v>10 RODA</v>
      </c>
      <c r="O4182" s="146">
        <v>0.59565972222222219</v>
      </c>
      <c r="P4182" s="65">
        <v>0.59565972222222219</v>
      </c>
      <c r="Q4182" s="65"/>
      <c r="R4182" s="66">
        <v>3</v>
      </c>
      <c r="S4182" s="66">
        <v>39800</v>
      </c>
      <c r="T4182" s="66">
        <v>14780</v>
      </c>
      <c r="U4182" s="67">
        <f t="shared" si="1183"/>
        <v>25.02</v>
      </c>
      <c r="V4182" s="66">
        <f t="shared" si="1174"/>
        <v>487739.87999999995</v>
      </c>
      <c r="W4182" s="66" t="str">
        <f t="shared" si="1175"/>
        <v>1 &gt; 4</v>
      </c>
      <c r="X4182" s="66">
        <f>A4182+SUMIFS(Presensi!F:F,Presensi!E:E,'Entry Data'!AP4182)</f>
        <v>1</v>
      </c>
      <c r="Y4182" s="66">
        <f>IFERROR(INDEX('Retasi Pricing'!F:F,MATCH('Entry Data'!AM4182,'Retasi Pricing'!E:E,0))*X4182,"")</f>
        <v>25000</v>
      </c>
      <c r="Z4182" s="62" t="s">
        <v>26</v>
      </c>
      <c r="AA4182" s="62" t="s">
        <v>27</v>
      </c>
      <c r="AB4182" s="32"/>
      <c r="AC4182" s="32" t="s">
        <v>188</v>
      </c>
      <c r="AD4182" s="32" t="str">
        <f t="shared" si="1176"/>
        <v/>
      </c>
      <c r="AF4182" s="5" t="str">
        <f t="shared" si="1177"/>
        <v>setianto44209</v>
      </c>
      <c r="AG4182" s="5" t="str">
        <f t="shared" si="1178"/>
        <v>BMJ 05444209UTARADAY</v>
      </c>
      <c r="AH4182" s="5" t="str">
        <f t="shared" si="1179"/>
        <v>setianto44209UTARADAY</v>
      </c>
      <c r="AI4182" s="5" t="str">
        <f t="shared" si="1180"/>
        <v>BMJ 05444209DAY</v>
      </c>
      <c r="AJ4182" s="5" t="str">
        <f t="shared" si="1181"/>
        <v>setianto44209DAY</v>
      </c>
      <c r="AK4182" s="5" t="str">
        <f t="shared" si="1182"/>
        <v>setiantoBMJ III</v>
      </c>
      <c r="AL4182" s="5" t="str">
        <f t="shared" si="1184"/>
        <v>3UTARA</v>
      </c>
      <c r="AM4182" s="5" t="str">
        <f t="shared" si="1185"/>
        <v>1 &gt; 4UTARA10 RODA</v>
      </c>
      <c r="AN4182" s="5" t="str">
        <f t="shared" si="1186"/>
        <v>setiantoBMJ III1 &gt; 4UTARA10 RODA</v>
      </c>
      <c r="AO4182" s="5" t="str">
        <f t="shared" si="1187"/>
        <v>setianto1 &gt; 4UTARA10 RODA</v>
      </c>
      <c r="AP4182" s="5" t="str">
        <f t="shared" si="1188"/>
        <v>44209DAY</v>
      </c>
    </row>
    <row r="4183" spans="1:42" x14ac:dyDescent="0.3">
      <c r="A4183" s="33">
        <v>1</v>
      </c>
      <c r="B4183" s="33"/>
      <c r="C4183" s="70">
        <v>44209</v>
      </c>
      <c r="D4183" s="71" t="s">
        <v>19</v>
      </c>
      <c r="E4183" s="70">
        <v>44209</v>
      </c>
      <c r="F4183" s="71">
        <v>5171757</v>
      </c>
      <c r="G4183" s="33" t="s">
        <v>20</v>
      </c>
      <c r="H4183" s="33" t="s">
        <v>21</v>
      </c>
      <c r="I4183" s="33" t="s">
        <v>45</v>
      </c>
      <c r="J4183" s="33" t="s">
        <v>46</v>
      </c>
      <c r="K4183" s="63" t="s">
        <v>67</v>
      </c>
      <c r="L4183" s="32" t="str">
        <f t="shared" si="1171"/>
        <v>FM260JD</v>
      </c>
      <c r="M4183" s="32" t="str">
        <f t="shared" si="1172"/>
        <v>BMJ III</v>
      </c>
      <c r="N4183" s="32" t="str">
        <f t="shared" si="1173"/>
        <v>10 RODA</v>
      </c>
      <c r="O4183" s="146">
        <v>0.65153935185185186</v>
      </c>
      <c r="P4183" s="65">
        <v>0.65153935185185186</v>
      </c>
      <c r="Q4183" s="65"/>
      <c r="R4183" s="66">
        <v>4</v>
      </c>
      <c r="S4183" s="66">
        <v>37800</v>
      </c>
      <c r="T4183" s="66">
        <v>14780</v>
      </c>
      <c r="U4183" s="67">
        <f t="shared" si="1183"/>
        <v>23.02</v>
      </c>
      <c r="V4183" s="66">
        <f t="shared" si="1174"/>
        <v>448751.87999999995</v>
      </c>
      <c r="W4183" s="66" t="str">
        <f t="shared" si="1175"/>
        <v>1 &gt; 4</v>
      </c>
      <c r="X4183" s="66">
        <f>A4183+SUMIFS(Presensi!F:F,Presensi!E:E,'Entry Data'!AP4183)</f>
        <v>1</v>
      </c>
      <c r="Y4183" s="66">
        <f>IFERROR(INDEX('Retasi Pricing'!F:F,MATCH('Entry Data'!AM4183,'Retasi Pricing'!E:E,0))*X4183,"")</f>
        <v>25000</v>
      </c>
      <c r="Z4183" s="62" t="s">
        <v>26</v>
      </c>
      <c r="AA4183" s="62" t="s">
        <v>27</v>
      </c>
      <c r="AB4183" s="32"/>
      <c r="AC4183" s="32" t="s">
        <v>188</v>
      </c>
      <c r="AD4183" s="32" t="str">
        <f t="shared" si="1176"/>
        <v/>
      </c>
      <c r="AF4183" s="5" t="str">
        <f t="shared" si="1177"/>
        <v>setianto44209</v>
      </c>
      <c r="AG4183" s="5" t="str">
        <f t="shared" si="1178"/>
        <v>BMJ 05444209UTARADAY</v>
      </c>
      <c r="AH4183" s="5" t="str">
        <f t="shared" si="1179"/>
        <v>setianto44209UTARADAY</v>
      </c>
      <c r="AI4183" s="5" t="str">
        <f t="shared" si="1180"/>
        <v>BMJ 05444209DAY</v>
      </c>
      <c r="AJ4183" s="5" t="str">
        <f t="shared" si="1181"/>
        <v>setianto44209DAY</v>
      </c>
      <c r="AK4183" s="5" t="str">
        <f t="shared" si="1182"/>
        <v>setiantoBMJ III</v>
      </c>
      <c r="AL4183" s="5" t="str">
        <f t="shared" si="1184"/>
        <v>4UTARA</v>
      </c>
      <c r="AM4183" s="5" t="str">
        <f t="shared" si="1185"/>
        <v>1 &gt; 4UTARA10 RODA</v>
      </c>
      <c r="AN4183" s="5" t="str">
        <f t="shared" si="1186"/>
        <v>setiantoBMJ III1 &gt; 4UTARA10 RODA</v>
      </c>
      <c r="AO4183" s="5" t="str">
        <f t="shared" si="1187"/>
        <v>setianto1 &gt; 4UTARA10 RODA</v>
      </c>
      <c r="AP4183" s="5" t="str">
        <f t="shared" si="1188"/>
        <v>44209DAY</v>
      </c>
    </row>
    <row r="4184" spans="1:42" x14ac:dyDescent="0.3">
      <c r="A4184" s="33">
        <v>1</v>
      </c>
      <c r="B4184" s="33"/>
      <c r="C4184" s="70">
        <v>44209</v>
      </c>
      <c r="D4184" s="71" t="s">
        <v>19</v>
      </c>
      <c r="E4184" s="70">
        <v>44209</v>
      </c>
      <c r="F4184" s="71">
        <v>5171817</v>
      </c>
      <c r="G4184" s="33" t="s">
        <v>20</v>
      </c>
      <c r="H4184" s="33" t="s">
        <v>21</v>
      </c>
      <c r="I4184" s="33" t="s">
        <v>51</v>
      </c>
      <c r="J4184" s="33" t="s">
        <v>46</v>
      </c>
      <c r="K4184" s="63" t="s">
        <v>67</v>
      </c>
      <c r="L4184" s="32" t="str">
        <f t="shared" si="1171"/>
        <v>FM260JD</v>
      </c>
      <c r="M4184" s="32" t="str">
        <f t="shared" si="1172"/>
        <v>BMJ III</v>
      </c>
      <c r="N4184" s="32" t="str">
        <f t="shared" si="1173"/>
        <v>10 RODA</v>
      </c>
      <c r="O4184" s="146">
        <v>0.70699074074074064</v>
      </c>
      <c r="P4184" s="65">
        <v>0.70699074074074064</v>
      </c>
      <c r="Q4184" s="65"/>
      <c r="R4184" s="66">
        <v>5</v>
      </c>
      <c r="S4184" s="66">
        <v>40240</v>
      </c>
      <c r="T4184" s="66">
        <v>14780</v>
      </c>
      <c r="U4184" s="67">
        <f t="shared" si="1183"/>
        <v>25.46</v>
      </c>
      <c r="V4184" s="66">
        <f t="shared" si="1174"/>
        <v>496317.24</v>
      </c>
      <c r="W4184" s="66" t="str">
        <f t="shared" si="1175"/>
        <v>&gt; 5</v>
      </c>
      <c r="X4184" s="66">
        <f>A4184+SUMIFS(Presensi!F:F,Presensi!E:E,'Entry Data'!AP4184)</f>
        <v>1</v>
      </c>
      <c r="Y4184" s="66">
        <f>IFERROR(INDEX('Retasi Pricing'!F:F,MATCH('Entry Data'!AM4184,'Retasi Pricing'!E:E,0))*X4184,"")</f>
        <v>27650</v>
      </c>
      <c r="Z4184" s="62" t="s">
        <v>26</v>
      </c>
      <c r="AA4184" s="62" t="s">
        <v>27</v>
      </c>
      <c r="AB4184" s="32"/>
      <c r="AC4184" s="32" t="s">
        <v>188</v>
      </c>
      <c r="AD4184" s="32" t="str">
        <f t="shared" si="1176"/>
        <v/>
      </c>
      <c r="AF4184" s="5" t="str">
        <f t="shared" si="1177"/>
        <v>setianto44209</v>
      </c>
      <c r="AG4184" s="5" t="str">
        <f t="shared" si="1178"/>
        <v>BMJ 05444209UTARADAY</v>
      </c>
      <c r="AH4184" s="5" t="str">
        <f t="shared" si="1179"/>
        <v>setianto44209UTARADAY</v>
      </c>
      <c r="AI4184" s="5" t="str">
        <f t="shared" si="1180"/>
        <v>BMJ 05444209DAY</v>
      </c>
      <c r="AJ4184" s="5" t="str">
        <f t="shared" si="1181"/>
        <v>setianto44209DAY</v>
      </c>
      <c r="AK4184" s="5" t="str">
        <f t="shared" si="1182"/>
        <v>setiantoBMJ III</v>
      </c>
      <c r="AL4184" s="5" t="str">
        <f t="shared" si="1184"/>
        <v>5UTARA</v>
      </c>
      <c r="AM4184" s="5" t="str">
        <f t="shared" si="1185"/>
        <v>&gt; 5UTARA10 RODA</v>
      </c>
      <c r="AN4184" s="5" t="str">
        <f t="shared" si="1186"/>
        <v>setiantoBMJ III&gt; 5UTARA10 RODA</v>
      </c>
      <c r="AO4184" s="5" t="str">
        <f t="shared" si="1187"/>
        <v>setianto&gt; 5UTARA10 RODA</v>
      </c>
      <c r="AP4184" s="5" t="str">
        <f t="shared" si="1188"/>
        <v>44209DAY</v>
      </c>
    </row>
    <row r="4185" spans="1:42" x14ac:dyDescent="0.3">
      <c r="A4185" s="33">
        <v>1</v>
      </c>
      <c r="B4185" s="33"/>
      <c r="C4185" s="70">
        <v>44209</v>
      </c>
      <c r="D4185" s="71" t="s">
        <v>19</v>
      </c>
      <c r="E4185" s="70">
        <v>44209</v>
      </c>
      <c r="F4185" s="71">
        <v>5171429</v>
      </c>
      <c r="G4185" s="33" t="s">
        <v>20</v>
      </c>
      <c r="H4185" s="33" t="s">
        <v>21</v>
      </c>
      <c r="I4185" s="33" t="s">
        <v>123</v>
      </c>
      <c r="J4185" s="33" t="s">
        <v>46</v>
      </c>
      <c r="K4185" s="63" t="s">
        <v>69</v>
      </c>
      <c r="L4185" s="32" t="str">
        <f t="shared" si="1171"/>
        <v>FM260JD</v>
      </c>
      <c r="M4185" s="32" t="str">
        <f t="shared" si="1172"/>
        <v>BMJ III</v>
      </c>
      <c r="N4185" s="32" t="str">
        <f t="shared" si="1173"/>
        <v>10 RODA</v>
      </c>
      <c r="O4185" s="146">
        <v>0.35481481481481486</v>
      </c>
      <c r="P4185" s="65">
        <v>0.35943287037037036</v>
      </c>
      <c r="Q4185" s="65"/>
      <c r="R4185" s="66">
        <v>1</v>
      </c>
      <c r="S4185" s="66">
        <v>39520</v>
      </c>
      <c r="T4185" s="66">
        <v>14840</v>
      </c>
      <c r="U4185" s="67">
        <f t="shared" si="1183"/>
        <v>24.68</v>
      </c>
      <c r="V4185" s="66">
        <f t="shared" si="1174"/>
        <v>481111.92</v>
      </c>
      <c r="W4185" s="66" t="str">
        <f t="shared" si="1175"/>
        <v>1 &gt; 4</v>
      </c>
      <c r="X4185" s="66">
        <f>A4185+SUMIFS(Presensi!F:F,Presensi!E:E,'Entry Data'!AP4185)</f>
        <v>1</v>
      </c>
      <c r="Y4185" s="66">
        <f>IFERROR(INDEX('Retasi Pricing'!F:F,MATCH('Entry Data'!AM4185,'Retasi Pricing'!E:E,0))*X4185,"")</f>
        <v>25000</v>
      </c>
      <c r="Z4185" s="62" t="s">
        <v>26</v>
      </c>
      <c r="AA4185" s="62" t="s">
        <v>27</v>
      </c>
      <c r="AB4185" s="32"/>
      <c r="AC4185" s="32" t="s">
        <v>201</v>
      </c>
      <c r="AD4185" s="32" t="str">
        <f t="shared" si="1176"/>
        <v/>
      </c>
      <c r="AF4185" s="5" t="str">
        <f t="shared" si="1177"/>
        <v>arman44209</v>
      </c>
      <c r="AG4185" s="5" t="str">
        <f t="shared" si="1178"/>
        <v>BMJ 05544209UTARADAY</v>
      </c>
      <c r="AH4185" s="5" t="str">
        <f t="shared" si="1179"/>
        <v>arman44209UTARADAY</v>
      </c>
      <c r="AI4185" s="5" t="str">
        <f t="shared" si="1180"/>
        <v>BMJ 05544209DAY</v>
      </c>
      <c r="AJ4185" s="5" t="str">
        <f t="shared" si="1181"/>
        <v>arman44209DAY</v>
      </c>
      <c r="AK4185" s="5" t="str">
        <f t="shared" si="1182"/>
        <v>armanBMJ III</v>
      </c>
      <c r="AL4185" s="5" t="str">
        <f t="shared" si="1184"/>
        <v>1UTARA</v>
      </c>
      <c r="AM4185" s="5" t="str">
        <f t="shared" si="1185"/>
        <v>1 &gt; 4UTARA10 RODA</v>
      </c>
      <c r="AN4185" s="5" t="str">
        <f t="shared" si="1186"/>
        <v>armanBMJ III1 &gt; 4UTARA10 RODA</v>
      </c>
      <c r="AO4185" s="5" t="str">
        <f t="shared" si="1187"/>
        <v>arman1 &gt; 4UTARA10 RODA</v>
      </c>
      <c r="AP4185" s="5" t="str">
        <f t="shared" si="1188"/>
        <v>44209DAY</v>
      </c>
    </row>
    <row r="4186" spans="1:42" x14ac:dyDescent="0.3">
      <c r="A4186" s="33">
        <v>1</v>
      </c>
      <c r="B4186" s="33"/>
      <c r="C4186" s="70">
        <v>44209</v>
      </c>
      <c r="D4186" s="71" t="s">
        <v>19</v>
      </c>
      <c r="E4186" s="70">
        <v>44209</v>
      </c>
      <c r="F4186" s="71">
        <v>5171483</v>
      </c>
      <c r="G4186" s="33" t="s">
        <v>20</v>
      </c>
      <c r="H4186" s="33" t="s">
        <v>21</v>
      </c>
      <c r="I4186" s="33" t="s">
        <v>45</v>
      </c>
      <c r="J4186" s="33" t="s">
        <v>46</v>
      </c>
      <c r="K4186" s="63" t="s">
        <v>69</v>
      </c>
      <c r="L4186" s="32" t="str">
        <f t="shared" si="1171"/>
        <v>FM260JD</v>
      </c>
      <c r="M4186" s="32" t="str">
        <f t="shared" si="1172"/>
        <v>BMJ III</v>
      </c>
      <c r="N4186" s="32" t="str">
        <f t="shared" si="1173"/>
        <v>10 RODA</v>
      </c>
      <c r="O4186" s="146">
        <v>0.41255787037037034</v>
      </c>
      <c r="P4186" s="65">
        <v>0.41255787037037034</v>
      </c>
      <c r="Q4186" s="65"/>
      <c r="R4186" s="66">
        <v>2</v>
      </c>
      <c r="S4186" s="66">
        <v>39180</v>
      </c>
      <c r="T4186" s="66">
        <v>14840</v>
      </c>
      <c r="U4186" s="67">
        <f t="shared" si="1183"/>
        <v>24.34</v>
      </c>
      <c r="V4186" s="66">
        <f t="shared" si="1174"/>
        <v>474483.95999999996</v>
      </c>
      <c r="W4186" s="66" t="str">
        <f t="shared" si="1175"/>
        <v>1 &gt; 4</v>
      </c>
      <c r="X4186" s="66">
        <f>A4186+SUMIFS(Presensi!F:F,Presensi!E:E,'Entry Data'!AP4186)</f>
        <v>1</v>
      </c>
      <c r="Y4186" s="66">
        <f>IFERROR(INDEX('Retasi Pricing'!F:F,MATCH('Entry Data'!AM4186,'Retasi Pricing'!E:E,0))*X4186,"")</f>
        <v>25000</v>
      </c>
      <c r="Z4186" s="62" t="s">
        <v>26</v>
      </c>
      <c r="AA4186" s="62" t="s">
        <v>27</v>
      </c>
      <c r="AB4186" s="32"/>
      <c r="AC4186" s="32" t="s">
        <v>201</v>
      </c>
      <c r="AD4186" s="32" t="str">
        <f t="shared" si="1176"/>
        <v/>
      </c>
      <c r="AF4186" s="5" t="str">
        <f t="shared" si="1177"/>
        <v>arman44209</v>
      </c>
      <c r="AG4186" s="5" t="str">
        <f t="shared" si="1178"/>
        <v>BMJ 05544209UTARADAY</v>
      </c>
      <c r="AH4186" s="5" t="str">
        <f t="shared" si="1179"/>
        <v>arman44209UTARADAY</v>
      </c>
      <c r="AI4186" s="5" t="str">
        <f t="shared" si="1180"/>
        <v>BMJ 05544209DAY</v>
      </c>
      <c r="AJ4186" s="5" t="str">
        <f t="shared" si="1181"/>
        <v>arman44209DAY</v>
      </c>
      <c r="AK4186" s="5" t="str">
        <f t="shared" si="1182"/>
        <v>armanBMJ III</v>
      </c>
      <c r="AL4186" s="5" t="str">
        <f t="shared" si="1184"/>
        <v>2UTARA</v>
      </c>
      <c r="AM4186" s="5" t="str">
        <f t="shared" si="1185"/>
        <v>1 &gt; 4UTARA10 RODA</v>
      </c>
      <c r="AN4186" s="5" t="str">
        <f t="shared" si="1186"/>
        <v>armanBMJ III1 &gt; 4UTARA10 RODA</v>
      </c>
      <c r="AO4186" s="5" t="str">
        <f t="shared" si="1187"/>
        <v>arman1 &gt; 4UTARA10 RODA</v>
      </c>
      <c r="AP4186" s="5" t="str">
        <f t="shared" si="1188"/>
        <v>44209DAY</v>
      </c>
    </row>
    <row r="4187" spans="1:42" x14ac:dyDescent="0.3">
      <c r="A4187" s="33">
        <v>1</v>
      </c>
      <c r="B4187" s="33"/>
      <c r="C4187" s="70">
        <v>44209</v>
      </c>
      <c r="D4187" s="71" t="s">
        <v>19</v>
      </c>
      <c r="E4187" s="70">
        <v>44209</v>
      </c>
      <c r="F4187" s="71">
        <v>5171551</v>
      </c>
      <c r="G4187" s="33" t="s">
        <v>20</v>
      </c>
      <c r="H4187" s="33" t="s">
        <v>21</v>
      </c>
      <c r="I4187" s="33" t="s">
        <v>45</v>
      </c>
      <c r="J4187" s="33" t="s">
        <v>46</v>
      </c>
      <c r="K4187" s="63" t="s">
        <v>69</v>
      </c>
      <c r="L4187" s="32" t="str">
        <f t="shared" si="1171"/>
        <v>FM260JD</v>
      </c>
      <c r="M4187" s="32" t="str">
        <f t="shared" si="1172"/>
        <v>BMJ III</v>
      </c>
      <c r="N4187" s="32" t="str">
        <f t="shared" si="1173"/>
        <v>10 RODA</v>
      </c>
      <c r="O4187" s="146">
        <v>0.46662037037037035</v>
      </c>
      <c r="P4187" s="65">
        <v>0.46662037037037035</v>
      </c>
      <c r="Q4187" s="65"/>
      <c r="R4187" s="66">
        <v>3</v>
      </c>
      <c r="S4187" s="66">
        <v>39800</v>
      </c>
      <c r="T4187" s="66">
        <v>14840</v>
      </c>
      <c r="U4187" s="67">
        <f t="shared" si="1183"/>
        <v>24.96</v>
      </c>
      <c r="V4187" s="66">
        <f t="shared" si="1174"/>
        <v>486570.23999999999</v>
      </c>
      <c r="W4187" s="66" t="str">
        <f t="shared" si="1175"/>
        <v>1 &gt; 4</v>
      </c>
      <c r="X4187" s="66">
        <f>A4187+SUMIFS(Presensi!F:F,Presensi!E:E,'Entry Data'!AP4187)</f>
        <v>1</v>
      </c>
      <c r="Y4187" s="66">
        <f>IFERROR(INDEX('Retasi Pricing'!F:F,MATCH('Entry Data'!AM4187,'Retasi Pricing'!E:E,0))*X4187,"")</f>
        <v>25000</v>
      </c>
      <c r="Z4187" s="62" t="s">
        <v>26</v>
      </c>
      <c r="AA4187" s="62" t="s">
        <v>27</v>
      </c>
      <c r="AB4187" s="32"/>
      <c r="AC4187" s="32" t="s">
        <v>201</v>
      </c>
      <c r="AD4187" s="32" t="str">
        <f t="shared" si="1176"/>
        <v/>
      </c>
      <c r="AF4187" s="5" t="str">
        <f t="shared" si="1177"/>
        <v>arman44209</v>
      </c>
      <c r="AG4187" s="5" t="str">
        <f t="shared" si="1178"/>
        <v>BMJ 05544209UTARADAY</v>
      </c>
      <c r="AH4187" s="5" t="str">
        <f t="shared" si="1179"/>
        <v>arman44209UTARADAY</v>
      </c>
      <c r="AI4187" s="5" t="str">
        <f t="shared" si="1180"/>
        <v>BMJ 05544209DAY</v>
      </c>
      <c r="AJ4187" s="5" t="str">
        <f t="shared" si="1181"/>
        <v>arman44209DAY</v>
      </c>
      <c r="AK4187" s="5" t="str">
        <f t="shared" si="1182"/>
        <v>armanBMJ III</v>
      </c>
      <c r="AL4187" s="5" t="str">
        <f t="shared" si="1184"/>
        <v>3UTARA</v>
      </c>
      <c r="AM4187" s="5" t="str">
        <f t="shared" si="1185"/>
        <v>1 &gt; 4UTARA10 RODA</v>
      </c>
      <c r="AN4187" s="5" t="str">
        <f t="shared" si="1186"/>
        <v>armanBMJ III1 &gt; 4UTARA10 RODA</v>
      </c>
      <c r="AO4187" s="5" t="str">
        <f t="shared" si="1187"/>
        <v>arman1 &gt; 4UTARA10 RODA</v>
      </c>
      <c r="AP4187" s="5" t="str">
        <f t="shared" si="1188"/>
        <v>44209DAY</v>
      </c>
    </row>
    <row r="4188" spans="1:42" x14ac:dyDescent="0.3">
      <c r="A4188" s="33">
        <v>1</v>
      </c>
      <c r="B4188" s="33"/>
      <c r="C4188" s="70">
        <v>44209</v>
      </c>
      <c r="D4188" s="71" t="s">
        <v>19</v>
      </c>
      <c r="E4188" s="70">
        <v>44209</v>
      </c>
      <c r="F4188" s="71">
        <v>5171758</v>
      </c>
      <c r="G4188" s="33" t="s">
        <v>20</v>
      </c>
      <c r="H4188" s="33" t="s">
        <v>21</v>
      </c>
      <c r="I4188" s="33" t="s">
        <v>51</v>
      </c>
      <c r="J4188" s="33" t="s">
        <v>46</v>
      </c>
      <c r="K4188" s="63" t="s">
        <v>69</v>
      </c>
      <c r="L4188" s="32" t="str">
        <f t="shared" si="1171"/>
        <v>FM260JD</v>
      </c>
      <c r="M4188" s="32" t="str">
        <f t="shared" si="1172"/>
        <v>BMJ III</v>
      </c>
      <c r="N4188" s="32" t="str">
        <f t="shared" si="1173"/>
        <v>10 RODA</v>
      </c>
      <c r="O4188" s="146">
        <v>0.65237268518518521</v>
      </c>
      <c r="P4188" s="65">
        <v>0.65237268518518521</v>
      </c>
      <c r="Q4188" s="65"/>
      <c r="R4188" s="66">
        <v>4</v>
      </c>
      <c r="S4188" s="66">
        <v>37800</v>
      </c>
      <c r="T4188" s="66">
        <v>14840</v>
      </c>
      <c r="U4188" s="67">
        <f t="shared" si="1183"/>
        <v>22.96</v>
      </c>
      <c r="V4188" s="66">
        <f t="shared" si="1174"/>
        <v>447582.24</v>
      </c>
      <c r="W4188" s="66" t="str">
        <f t="shared" si="1175"/>
        <v>1 &gt; 4</v>
      </c>
      <c r="X4188" s="66">
        <f>A4188+SUMIFS(Presensi!F:F,Presensi!E:E,'Entry Data'!AP4188)</f>
        <v>1</v>
      </c>
      <c r="Y4188" s="66">
        <f>IFERROR(INDEX('Retasi Pricing'!F:F,MATCH('Entry Data'!AM4188,'Retasi Pricing'!E:E,0))*X4188,"")</f>
        <v>25000</v>
      </c>
      <c r="Z4188" s="62" t="s">
        <v>26</v>
      </c>
      <c r="AA4188" s="62" t="s">
        <v>27</v>
      </c>
      <c r="AB4188" s="32"/>
      <c r="AC4188" s="32" t="s">
        <v>201</v>
      </c>
      <c r="AD4188" s="32" t="str">
        <f t="shared" si="1176"/>
        <v/>
      </c>
      <c r="AF4188" s="5" t="str">
        <f t="shared" si="1177"/>
        <v>arman44209</v>
      </c>
      <c r="AG4188" s="5" t="str">
        <f t="shared" si="1178"/>
        <v>BMJ 05544209UTARADAY</v>
      </c>
      <c r="AH4188" s="5" t="str">
        <f t="shared" si="1179"/>
        <v>arman44209UTARADAY</v>
      </c>
      <c r="AI4188" s="5" t="str">
        <f t="shared" si="1180"/>
        <v>BMJ 05544209DAY</v>
      </c>
      <c r="AJ4188" s="5" t="str">
        <f t="shared" si="1181"/>
        <v>arman44209DAY</v>
      </c>
      <c r="AK4188" s="5" t="str">
        <f t="shared" si="1182"/>
        <v>armanBMJ III</v>
      </c>
      <c r="AL4188" s="5" t="str">
        <f t="shared" si="1184"/>
        <v>4UTARA</v>
      </c>
      <c r="AM4188" s="5" t="str">
        <f t="shared" si="1185"/>
        <v>1 &gt; 4UTARA10 RODA</v>
      </c>
      <c r="AN4188" s="5" t="str">
        <f t="shared" si="1186"/>
        <v>armanBMJ III1 &gt; 4UTARA10 RODA</v>
      </c>
      <c r="AO4188" s="5" t="str">
        <f t="shared" si="1187"/>
        <v>arman1 &gt; 4UTARA10 RODA</v>
      </c>
      <c r="AP4188" s="5" t="str">
        <f t="shared" si="1188"/>
        <v>44209DAY</v>
      </c>
    </row>
    <row r="4189" spans="1:42" x14ac:dyDescent="0.3">
      <c r="A4189" s="33">
        <v>1</v>
      </c>
      <c r="B4189" s="33"/>
      <c r="C4189" s="70">
        <v>44209</v>
      </c>
      <c r="D4189" s="71" t="s">
        <v>19</v>
      </c>
      <c r="E4189" s="70">
        <v>44209</v>
      </c>
      <c r="F4189" s="71">
        <v>5171867</v>
      </c>
      <c r="G4189" s="33" t="s">
        <v>20</v>
      </c>
      <c r="H4189" s="33" t="s">
        <v>21</v>
      </c>
      <c r="I4189" s="33" t="s">
        <v>45</v>
      </c>
      <c r="J4189" s="33" t="s">
        <v>46</v>
      </c>
      <c r="K4189" s="63" t="s">
        <v>69</v>
      </c>
      <c r="L4189" s="32" t="str">
        <f t="shared" si="1171"/>
        <v>FM260JD</v>
      </c>
      <c r="M4189" s="32" t="str">
        <f t="shared" si="1172"/>
        <v>BMJ III</v>
      </c>
      <c r="N4189" s="32" t="str">
        <f t="shared" si="1173"/>
        <v>10 RODA</v>
      </c>
      <c r="O4189" s="146">
        <v>0.77017361111111116</v>
      </c>
      <c r="P4189" s="65">
        <v>0.77017361111111116</v>
      </c>
      <c r="Q4189" s="65"/>
      <c r="R4189" s="66">
        <v>5</v>
      </c>
      <c r="S4189" s="66">
        <v>38460</v>
      </c>
      <c r="T4189" s="66">
        <v>14840</v>
      </c>
      <c r="U4189" s="67">
        <f t="shared" si="1183"/>
        <v>23.62</v>
      </c>
      <c r="V4189" s="66">
        <f t="shared" si="1174"/>
        <v>460448.27999999997</v>
      </c>
      <c r="W4189" s="66" t="str">
        <f t="shared" si="1175"/>
        <v>&gt; 5</v>
      </c>
      <c r="X4189" s="66">
        <f>A4189+SUMIFS(Presensi!F:F,Presensi!E:E,'Entry Data'!AP4189)</f>
        <v>1</v>
      </c>
      <c r="Y4189" s="66">
        <f>IFERROR(INDEX('Retasi Pricing'!F:F,MATCH('Entry Data'!AM4189,'Retasi Pricing'!E:E,0))*X4189,"")</f>
        <v>27650</v>
      </c>
      <c r="Z4189" s="62" t="s">
        <v>26</v>
      </c>
      <c r="AA4189" s="62" t="s">
        <v>27</v>
      </c>
      <c r="AB4189" s="32"/>
      <c r="AC4189" s="32" t="s">
        <v>201</v>
      </c>
      <c r="AD4189" s="32" t="str">
        <f t="shared" si="1176"/>
        <v/>
      </c>
      <c r="AF4189" s="5" t="str">
        <f t="shared" si="1177"/>
        <v>arman44209</v>
      </c>
      <c r="AG4189" s="5" t="str">
        <f t="shared" si="1178"/>
        <v>BMJ 05544209UTARADAY</v>
      </c>
      <c r="AH4189" s="5" t="str">
        <f t="shared" si="1179"/>
        <v>arman44209UTARADAY</v>
      </c>
      <c r="AI4189" s="5" t="str">
        <f t="shared" si="1180"/>
        <v>BMJ 05544209DAY</v>
      </c>
      <c r="AJ4189" s="5" t="str">
        <f t="shared" si="1181"/>
        <v>arman44209DAY</v>
      </c>
      <c r="AK4189" s="5" t="str">
        <f t="shared" si="1182"/>
        <v>armanBMJ III</v>
      </c>
      <c r="AL4189" s="5" t="str">
        <f t="shared" si="1184"/>
        <v>5UTARA</v>
      </c>
      <c r="AM4189" s="5" t="str">
        <f t="shared" si="1185"/>
        <v>&gt; 5UTARA10 RODA</v>
      </c>
      <c r="AN4189" s="5" t="str">
        <f t="shared" si="1186"/>
        <v>armanBMJ III&gt; 5UTARA10 RODA</v>
      </c>
      <c r="AO4189" s="5" t="str">
        <f t="shared" si="1187"/>
        <v>arman&gt; 5UTARA10 RODA</v>
      </c>
      <c r="AP4189" s="5" t="str">
        <f t="shared" si="1188"/>
        <v>44209DAY</v>
      </c>
    </row>
    <row r="4190" spans="1:42" x14ac:dyDescent="0.3">
      <c r="A4190" s="33">
        <v>1</v>
      </c>
      <c r="B4190" s="33"/>
      <c r="C4190" s="70">
        <v>44209</v>
      </c>
      <c r="D4190" s="71" t="s">
        <v>19</v>
      </c>
      <c r="E4190" s="70">
        <v>44209</v>
      </c>
      <c r="F4190" s="71">
        <v>5171469</v>
      </c>
      <c r="G4190" s="33" t="s">
        <v>20</v>
      </c>
      <c r="H4190" s="33" t="s">
        <v>21</v>
      </c>
      <c r="I4190" s="33" t="s">
        <v>123</v>
      </c>
      <c r="J4190" s="33" t="s">
        <v>23</v>
      </c>
      <c r="K4190" s="63" t="s">
        <v>71</v>
      </c>
      <c r="L4190" s="32" t="str">
        <f t="shared" si="1171"/>
        <v>FM260JD</v>
      </c>
      <c r="M4190" s="32" t="str">
        <f t="shared" si="1172"/>
        <v>BMJ III</v>
      </c>
      <c r="N4190" s="32" t="str">
        <f t="shared" si="1173"/>
        <v>10 RODA</v>
      </c>
      <c r="O4190" s="146">
        <v>0.3901041666666667</v>
      </c>
      <c r="P4190" s="65">
        <v>0.40618055555555554</v>
      </c>
      <c r="Q4190" s="65"/>
      <c r="R4190" s="66">
        <v>1</v>
      </c>
      <c r="S4190" s="66">
        <v>39620</v>
      </c>
      <c r="T4190" s="66">
        <v>14820</v>
      </c>
      <c r="U4190" s="67">
        <f t="shared" si="1183"/>
        <v>24.8</v>
      </c>
      <c r="V4190" s="66">
        <f t="shared" si="1174"/>
        <v>483451.20000000007</v>
      </c>
      <c r="W4190" s="66" t="str">
        <f t="shared" si="1175"/>
        <v>1 &gt; 4</v>
      </c>
      <c r="X4190" s="66">
        <f>A4190+SUMIFS(Presensi!F:F,Presensi!E:E,'Entry Data'!AP4190)</f>
        <v>1</v>
      </c>
      <c r="Y4190" s="66">
        <f>IFERROR(INDEX('Retasi Pricing'!F:F,MATCH('Entry Data'!AM4190,'Retasi Pricing'!E:E,0))*X4190,"")</f>
        <v>25000</v>
      </c>
      <c r="Z4190" s="62" t="s">
        <v>26</v>
      </c>
      <c r="AA4190" s="62" t="s">
        <v>27</v>
      </c>
      <c r="AB4190" s="32"/>
      <c r="AC4190" s="32" t="s">
        <v>377</v>
      </c>
      <c r="AD4190" s="32" t="str">
        <f t="shared" si="1176"/>
        <v/>
      </c>
      <c r="AF4190" s="5" t="str">
        <f t="shared" si="1177"/>
        <v>Nurzaenal Abidin44209</v>
      </c>
      <c r="AG4190" s="5" t="str">
        <f t="shared" si="1178"/>
        <v>BMJ 05644209UTARADAY</v>
      </c>
      <c r="AH4190" s="5" t="str">
        <f t="shared" si="1179"/>
        <v>Nurzaenal Abidin44209UTARADAY</v>
      </c>
      <c r="AI4190" s="5" t="str">
        <f t="shared" si="1180"/>
        <v>BMJ 05644209DAY</v>
      </c>
      <c r="AJ4190" s="5" t="str">
        <f t="shared" si="1181"/>
        <v>Nurzaenal Abidin44209DAY</v>
      </c>
      <c r="AK4190" s="5" t="str">
        <f t="shared" si="1182"/>
        <v>Nurzaenal AbidinBMJ III</v>
      </c>
      <c r="AL4190" s="5" t="str">
        <f t="shared" si="1184"/>
        <v>1UTARA</v>
      </c>
      <c r="AM4190" s="5" t="str">
        <f t="shared" si="1185"/>
        <v>1 &gt; 4UTARA10 RODA</v>
      </c>
      <c r="AN4190" s="5" t="str">
        <f t="shared" si="1186"/>
        <v>Nurzaenal AbidinBMJ III1 &gt; 4UTARA10 RODA</v>
      </c>
      <c r="AO4190" s="5" t="str">
        <f t="shared" si="1187"/>
        <v>Nurzaenal Abidin1 &gt; 4UTARA10 RODA</v>
      </c>
      <c r="AP4190" s="5" t="str">
        <f t="shared" si="1188"/>
        <v>44209DAY</v>
      </c>
    </row>
    <row r="4191" spans="1:42" x14ac:dyDescent="0.3">
      <c r="A4191" s="33">
        <v>1</v>
      </c>
      <c r="B4191" s="33"/>
      <c r="C4191" s="70">
        <v>44209</v>
      </c>
      <c r="D4191" s="71" t="s">
        <v>19</v>
      </c>
      <c r="E4191" s="70">
        <v>44209</v>
      </c>
      <c r="F4191" s="71">
        <v>5171540</v>
      </c>
      <c r="G4191" s="33" t="s">
        <v>20</v>
      </c>
      <c r="H4191" s="33" t="s">
        <v>21</v>
      </c>
      <c r="I4191" s="33" t="s">
        <v>123</v>
      </c>
      <c r="J4191" s="33" t="s">
        <v>46</v>
      </c>
      <c r="K4191" s="63" t="s">
        <v>71</v>
      </c>
      <c r="L4191" s="32" t="str">
        <f t="shared" si="1171"/>
        <v>FM260JD</v>
      </c>
      <c r="M4191" s="32" t="str">
        <f t="shared" si="1172"/>
        <v>BMJ III</v>
      </c>
      <c r="N4191" s="32" t="str">
        <f t="shared" si="1173"/>
        <v>10 RODA</v>
      </c>
      <c r="O4191" s="146">
        <v>0.4558680555555556</v>
      </c>
      <c r="P4191" s="65">
        <v>0.4558680555555556</v>
      </c>
      <c r="Q4191" s="65"/>
      <c r="R4191" s="66">
        <v>2</v>
      </c>
      <c r="S4191" s="66">
        <v>38880</v>
      </c>
      <c r="T4191" s="66">
        <v>14820</v>
      </c>
      <c r="U4191" s="67">
        <f t="shared" si="1183"/>
        <v>24.06</v>
      </c>
      <c r="V4191" s="66">
        <f t="shared" si="1174"/>
        <v>469025.64</v>
      </c>
      <c r="W4191" s="66" t="str">
        <f t="shared" si="1175"/>
        <v>1 &gt; 4</v>
      </c>
      <c r="X4191" s="66">
        <f>A4191+SUMIFS(Presensi!F:F,Presensi!E:E,'Entry Data'!AP4191)</f>
        <v>1</v>
      </c>
      <c r="Y4191" s="66">
        <f>IFERROR(INDEX('Retasi Pricing'!F:F,MATCH('Entry Data'!AM4191,'Retasi Pricing'!E:E,0))*X4191,"")</f>
        <v>25000</v>
      </c>
      <c r="Z4191" s="62" t="s">
        <v>26</v>
      </c>
      <c r="AA4191" s="62" t="s">
        <v>27</v>
      </c>
      <c r="AB4191" s="32"/>
      <c r="AC4191" s="32" t="s">
        <v>377</v>
      </c>
      <c r="AD4191" s="32" t="str">
        <f t="shared" si="1176"/>
        <v/>
      </c>
      <c r="AF4191" s="5" t="str">
        <f t="shared" si="1177"/>
        <v>Nurzaenal Abidin44209</v>
      </c>
      <c r="AG4191" s="5" t="str">
        <f t="shared" si="1178"/>
        <v>BMJ 05644209UTARADAY</v>
      </c>
      <c r="AH4191" s="5" t="str">
        <f t="shared" si="1179"/>
        <v>Nurzaenal Abidin44209UTARADAY</v>
      </c>
      <c r="AI4191" s="5" t="str">
        <f t="shared" si="1180"/>
        <v>BMJ 05644209DAY</v>
      </c>
      <c r="AJ4191" s="5" t="str">
        <f t="shared" si="1181"/>
        <v>Nurzaenal Abidin44209DAY</v>
      </c>
      <c r="AK4191" s="5" t="str">
        <f t="shared" si="1182"/>
        <v>Nurzaenal AbidinBMJ III</v>
      </c>
      <c r="AL4191" s="5" t="str">
        <f t="shared" si="1184"/>
        <v>2UTARA</v>
      </c>
      <c r="AM4191" s="5" t="str">
        <f t="shared" si="1185"/>
        <v>1 &gt; 4UTARA10 RODA</v>
      </c>
      <c r="AN4191" s="5" t="str">
        <f t="shared" si="1186"/>
        <v>Nurzaenal AbidinBMJ III1 &gt; 4UTARA10 RODA</v>
      </c>
      <c r="AO4191" s="5" t="str">
        <f t="shared" si="1187"/>
        <v>Nurzaenal Abidin1 &gt; 4UTARA10 RODA</v>
      </c>
      <c r="AP4191" s="5" t="str">
        <f t="shared" si="1188"/>
        <v>44209DAY</v>
      </c>
    </row>
    <row r="4192" spans="1:42" x14ac:dyDescent="0.3">
      <c r="A4192" s="33">
        <v>1</v>
      </c>
      <c r="B4192" s="33"/>
      <c r="C4192" s="70">
        <v>44209</v>
      </c>
      <c r="D4192" s="71" t="s">
        <v>19</v>
      </c>
      <c r="E4192" s="70">
        <v>44209</v>
      </c>
      <c r="F4192" s="71">
        <v>5171605</v>
      </c>
      <c r="G4192" s="33" t="s">
        <v>20</v>
      </c>
      <c r="H4192" s="33" t="s">
        <v>21</v>
      </c>
      <c r="I4192" s="33" t="s">
        <v>51</v>
      </c>
      <c r="J4192" s="33" t="s">
        <v>46</v>
      </c>
      <c r="K4192" s="69" t="s">
        <v>71</v>
      </c>
      <c r="L4192" s="32" t="str">
        <f t="shared" si="1171"/>
        <v>FM260JD</v>
      </c>
      <c r="M4192" s="32" t="str">
        <f t="shared" si="1172"/>
        <v>BMJ III</v>
      </c>
      <c r="N4192" s="32" t="str">
        <f t="shared" si="1173"/>
        <v>10 RODA</v>
      </c>
      <c r="O4192" s="146">
        <v>0.51488425925925929</v>
      </c>
      <c r="P4192" s="65">
        <v>0.51488425925925929</v>
      </c>
      <c r="Q4192" s="65"/>
      <c r="R4192" s="66">
        <v>3</v>
      </c>
      <c r="S4192" s="66">
        <v>37980</v>
      </c>
      <c r="T4192" s="66">
        <v>14820</v>
      </c>
      <c r="U4192" s="67">
        <f t="shared" si="1183"/>
        <v>23.16</v>
      </c>
      <c r="V4192" s="66">
        <f t="shared" si="1174"/>
        <v>451481.04000000004</v>
      </c>
      <c r="W4192" s="66" t="str">
        <f t="shared" si="1175"/>
        <v>1 &gt; 4</v>
      </c>
      <c r="X4192" s="66">
        <f>A4192+SUMIFS(Presensi!F:F,Presensi!E:E,'Entry Data'!AP4192)</f>
        <v>1</v>
      </c>
      <c r="Y4192" s="66">
        <f>IFERROR(INDEX('Retasi Pricing'!F:F,MATCH('Entry Data'!AM4192,'Retasi Pricing'!E:E,0))*X4192,"")</f>
        <v>25000</v>
      </c>
      <c r="Z4192" s="62" t="s">
        <v>26</v>
      </c>
      <c r="AA4192" s="62" t="s">
        <v>27</v>
      </c>
      <c r="AB4192" s="32"/>
      <c r="AC4192" s="32" t="s">
        <v>377</v>
      </c>
      <c r="AD4192" s="32" t="str">
        <f t="shared" si="1176"/>
        <v/>
      </c>
      <c r="AF4192" s="5" t="str">
        <f t="shared" si="1177"/>
        <v>Nurzaenal Abidin44209</v>
      </c>
      <c r="AG4192" s="5" t="str">
        <f t="shared" si="1178"/>
        <v>BMJ 05644209UTARADAY</v>
      </c>
      <c r="AH4192" s="5" t="str">
        <f t="shared" si="1179"/>
        <v>Nurzaenal Abidin44209UTARADAY</v>
      </c>
      <c r="AI4192" s="5" t="str">
        <f t="shared" si="1180"/>
        <v>BMJ 05644209DAY</v>
      </c>
      <c r="AJ4192" s="5" t="str">
        <f t="shared" si="1181"/>
        <v>Nurzaenal Abidin44209DAY</v>
      </c>
      <c r="AK4192" s="5" t="str">
        <f t="shared" si="1182"/>
        <v>Nurzaenal AbidinBMJ III</v>
      </c>
      <c r="AL4192" s="5" t="str">
        <f t="shared" si="1184"/>
        <v>3UTARA</v>
      </c>
      <c r="AM4192" s="5" t="str">
        <f t="shared" si="1185"/>
        <v>1 &gt; 4UTARA10 RODA</v>
      </c>
      <c r="AN4192" s="5" t="str">
        <f t="shared" si="1186"/>
        <v>Nurzaenal AbidinBMJ III1 &gt; 4UTARA10 RODA</v>
      </c>
      <c r="AO4192" s="5" t="str">
        <f t="shared" si="1187"/>
        <v>Nurzaenal Abidin1 &gt; 4UTARA10 RODA</v>
      </c>
      <c r="AP4192" s="5" t="str">
        <f t="shared" si="1188"/>
        <v>44209DAY</v>
      </c>
    </row>
    <row r="4193" spans="1:42" x14ac:dyDescent="0.3">
      <c r="A4193" s="33">
        <v>1</v>
      </c>
      <c r="B4193" s="33"/>
      <c r="C4193" s="70">
        <v>44209</v>
      </c>
      <c r="D4193" s="71" t="s">
        <v>19</v>
      </c>
      <c r="E4193" s="70">
        <v>44209</v>
      </c>
      <c r="F4193" s="71">
        <v>5171673</v>
      </c>
      <c r="G4193" s="33" t="s">
        <v>20</v>
      </c>
      <c r="H4193" s="33" t="s">
        <v>21</v>
      </c>
      <c r="I4193" s="33" t="s">
        <v>51</v>
      </c>
      <c r="J4193" s="33" t="s">
        <v>46</v>
      </c>
      <c r="K4193" s="63" t="s">
        <v>71</v>
      </c>
      <c r="L4193" s="32" t="str">
        <f t="shared" si="1171"/>
        <v>FM260JD</v>
      </c>
      <c r="M4193" s="32" t="str">
        <f t="shared" si="1172"/>
        <v>BMJ III</v>
      </c>
      <c r="N4193" s="32" t="str">
        <f t="shared" si="1173"/>
        <v>10 RODA</v>
      </c>
      <c r="O4193" s="146">
        <v>0.58284722222222218</v>
      </c>
      <c r="P4193" s="65">
        <v>0.58284722222222218</v>
      </c>
      <c r="Q4193" s="65"/>
      <c r="R4193" s="66">
        <v>4</v>
      </c>
      <c r="S4193" s="66">
        <v>40040</v>
      </c>
      <c r="T4193" s="66">
        <v>14820</v>
      </c>
      <c r="U4193" s="67">
        <f t="shared" si="1183"/>
        <v>25.22</v>
      </c>
      <c r="V4193" s="66">
        <f t="shared" si="1174"/>
        <v>491638.68</v>
      </c>
      <c r="W4193" s="66" t="str">
        <f t="shared" si="1175"/>
        <v>1 &gt; 4</v>
      </c>
      <c r="X4193" s="66">
        <f>A4193+SUMIFS(Presensi!F:F,Presensi!E:E,'Entry Data'!AP4193)</f>
        <v>1</v>
      </c>
      <c r="Y4193" s="66">
        <f>IFERROR(INDEX('Retasi Pricing'!F:F,MATCH('Entry Data'!AM4193,'Retasi Pricing'!E:E,0))*X4193,"")</f>
        <v>25000</v>
      </c>
      <c r="Z4193" s="62" t="s">
        <v>26</v>
      </c>
      <c r="AA4193" s="62" t="s">
        <v>27</v>
      </c>
      <c r="AB4193" s="32"/>
      <c r="AC4193" s="32" t="s">
        <v>377</v>
      </c>
      <c r="AD4193" s="32" t="str">
        <f t="shared" si="1176"/>
        <v/>
      </c>
      <c r="AF4193" s="5" t="str">
        <f t="shared" si="1177"/>
        <v>Nurzaenal Abidin44209</v>
      </c>
      <c r="AG4193" s="5" t="str">
        <f t="shared" si="1178"/>
        <v>BMJ 05644209UTARADAY</v>
      </c>
      <c r="AH4193" s="5" t="str">
        <f t="shared" si="1179"/>
        <v>Nurzaenal Abidin44209UTARADAY</v>
      </c>
      <c r="AI4193" s="5" t="str">
        <f t="shared" si="1180"/>
        <v>BMJ 05644209DAY</v>
      </c>
      <c r="AJ4193" s="5" t="str">
        <f t="shared" si="1181"/>
        <v>Nurzaenal Abidin44209DAY</v>
      </c>
      <c r="AK4193" s="5" t="str">
        <f t="shared" si="1182"/>
        <v>Nurzaenal AbidinBMJ III</v>
      </c>
      <c r="AL4193" s="5" t="str">
        <f t="shared" si="1184"/>
        <v>4UTARA</v>
      </c>
      <c r="AM4193" s="5" t="str">
        <f t="shared" si="1185"/>
        <v>1 &gt; 4UTARA10 RODA</v>
      </c>
      <c r="AN4193" s="5" t="str">
        <f t="shared" si="1186"/>
        <v>Nurzaenal AbidinBMJ III1 &gt; 4UTARA10 RODA</v>
      </c>
      <c r="AO4193" s="5" t="str">
        <f t="shared" si="1187"/>
        <v>Nurzaenal Abidin1 &gt; 4UTARA10 RODA</v>
      </c>
      <c r="AP4193" s="5" t="str">
        <f t="shared" si="1188"/>
        <v>44209DAY</v>
      </c>
    </row>
    <row r="4194" spans="1:42" x14ac:dyDescent="0.3">
      <c r="A4194" s="33">
        <v>1</v>
      </c>
      <c r="B4194" s="33"/>
      <c r="C4194" s="70">
        <v>44209</v>
      </c>
      <c r="D4194" s="71" t="s">
        <v>19</v>
      </c>
      <c r="E4194" s="70">
        <v>44209</v>
      </c>
      <c r="F4194" s="71">
        <v>5171752</v>
      </c>
      <c r="G4194" s="33" t="s">
        <v>20</v>
      </c>
      <c r="H4194" s="33" t="s">
        <v>21</v>
      </c>
      <c r="I4194" s="33" t="s">
        <v>123</v>
      </c>
      <c r="J4194" s="33" t="s">
        <v>46</v>
      </c>
      <c r="K4194" s="63" t="s">
        <v>71</v>
      </c>
      <c r="L4194" s="32" t="str">
        <f t="shared" si="1171"/>
        <v>FM260JD</v>
      </c>
      <c r="M4194" s="32" t="str">
        <f t="shared" si="1172"/>
        <v>BMJ III</v>
      </c>
      <c r="N4194" s="32" t="str">
        <f t="shared" si="1173"/>
        <v>10 RODA</v>
      </c>
      <c r="O4194" s="146">
        <v>0.64743055555555562</v>
      </c>
      <c r="P4194" s="65">
        <v>0.64743055555555562</v>
      </c>
      <c r="Q4194" s="65"/>
      <c r="R4194" s="66">
        <v>5</v>
      </c>
      <c r="S4194" s="66">
        <v>38560</v>
      </c>
      <c r="T4194" s="66">
        <v>14820</v>
      </c>
      <c r="U4194" s="67">
        <f t="shared" si="1183"/>
        <v>23.74</v>
      </c>
      <c r="V4194" s="66">
        <f t="shared" si="1174"/>
        <v>462787.55999999994</v>
      </c>
      <c r="W4194" s="66" t="str">
        <f t="shared" si="1175"/>
        <v>&gt; 5</v>
      </c>
      <c r="X4194" s="66">
        <f>A4194+SUMIFS(Presensi!F:F,Presensi!E:E,'Entry Data'!AP4194)</f>
        <v>1</v>
      </c>
      <c r="Y4194" s="66">
        <f>IFERROR(INDEX('Retasi Pricing'!F:F,MATCH('Entry Data'!AM4194,'Retasi Pricing'!E:E,0))*X4194,"")</f>
        <v>27650</v>
      </c>
      <c r="Z4194" s="62" t="s">
        <v>26</v>
      </c>
      <c r="AA4194" s="62" t="s">
        <v>27</v>
      </c>
      <c r="AB4194" s="32"/>
      <c r="AC4194" s="32" t="s">
        <v>377</v>
      </c>
      <c r="AD4194" s="32" t="str">
        <f t="shared" si="1176"/>
        <v/>
      </c>
      <c r="AF4194" s="5" t="str">
        <f t="shared" si="1177"/>
        <v>Nurzaenal Abidin44209</v>
      </c>
      <c r="AG4194" s="5" t="str">
        <f t="shared" si="1178"/>
        <v>BMJ 05644209UTARADAY</v>
      </c>
      <c r="AH4194" s="5" t="str">
        <f t="shared" si="1179"/>
        <v>Nurzaenal Abidin44209UTARADAY</v>
      </c>
      <c r="AI4194" s="5" t="str">
        <f t="shared" si="1180"/>
        <v>BMJ 05644209DAY</v>
      </c>
      <c r="AJ4194" s="5" t="str">
        <f t="shared" si="1181"/>
        <v>Nurzaenal Abidin44209DAY</v>
      </c>
      <c r="AK4194" s="5" t="str">
        <f t="shared" si="1182"/>
        <v>Nurzaenal AbidinBMJ III</v>
      </c>
      <c r="AL4194" s="5" t="str">
        <f t="shared" si="1184"/>
        <v>5UTARA</v>
      </c>
      <c r="AM4194" s="5" t="str">
        <f t="shared" si="1185"/>
        <v>&gt; 5UTARA10 RODA</v>
      </c>
      <c r="AN4194" s="5" t="str">
        <f t="shared" si="1186"/>
        <v>Nurzaenal AbidinBMJ III&gt; 5UTARA10 RODA</v>
      </c>
      <c r="AO4194" s="5" t="str">
        <f t="shared" si="1187"/>
        <v>Nurzaenal Abidin&gt; 5UTARA10 RODA</v>
      </c>
      <c r="AP4194" s="5" t="str">
        <f t="shared" si="1188"/>
        <v>44209DAY</v>
      </c>
    </row>
    <row r="4195" spans="1:42" x14ac:dyDescent="0.3">
      <c r="A4195" s="33">
        <v>1</v>
      </c>
      <c r="B4195" s="33"/>
      <c r="C4195" s="70">
        <v>44209</v>
      </c>
      <c r="D4195" s="71" t="s">
        <v>19</v>
      </c>
      <c r="E4195" s="70">
        <v>44209</v>
      </c>
      <c r="F4195" s="71">
        <v>5171833</v>
      </c>
      <c r="G4195" s="33" t="s">
        <v>20</v>
      </c>
      <c r="H4195" s="33" t="s">
        <v>21</v>
      </c>
      <c r="I4195" s="33" t="s">
        <v>123</v>
      </c>
      <c r="J4195" s="33" t="s">
        <v>46</v>
      </c>
      <c r="K4195" s="63" t="s">
        <v>71</v>
      </c>
      <c r="L4195" s="32" t="str">
        <f t="shared" si="1171"/>
        <v>FM260JD</v>
      </c>
      <c r="M4195" s="32" t="str">
        <f t="shared" si="1172"/>
        <v>BMJ III</v>
      </c>
      <c r="N4195" s="32" t="str">
        <f t="shared" si="1173"/>
        <v>10 RODA</v>
      </c>
      <c r="O4195" s="146">
        <v>0.72601851851851851</v>
      </c>
      <c r="P4195" s="65">
        <v>0.72601851851851851</v>
      </c>
      <c r="Q4195" s="65"/>
      <c r="R4195" s="66">
        <v>6</v>
      </c>
      <c r="S4195" s="66">
        <v>38200</v>
      </c>
      <c r="T4195" s="66">
        <v>14820</v>
      </c>
      <c r="U4195" s="67">
        <f t="shared" si="1183"/>
        <v>23.38</v>
      </c>
      <c r="V4195" s="66">
        <f t="shared" si="1174"/>
        <v>455769.72000000003</v>
      </c>
      <c r="W4195" s="66" t="str">
        <f t="shared" si="1175"/>
        <v>&gt; 6</v>
      </c>
      <c r="X4195" s="66">
        <f>A4195+SUMIFS(Presensi!F:F,Presensi!E:E,'Entry Data'!AP4195)</f>
        <v>1</v>
      </c>
      <c r="Y4195" s="66">
        <f>IFERROR(INDEX('Retasi Pricing'!F:F,MATCH('Entry Data'!AM4195,'Retasi Pricing'!E:E,0))*X4195,"")</f>
        <v>30800</v>
      </c>
      <c r="Z4195" s="62" t="s">
        <v>26</v>
      </c>
      <c r="AA4195" s="62" t="s">
        <v>27</v>
      </c>
      <c r="AB4195" s="32"/>
      <c r="AC4195" s="32" t="s">
        <v>377</v>
      </c>
      <c r="AD4195" s="32" t="str">
        <f t="shared" si="1176"/>
        <v/>
      </c>
      <c r="AF4195" s="5" t="str">
        <f t="shared" si="1177"/>
        <v>Nurzaenal Abidin44209</v>
      </c>
      <c r="AG4195" s="5" t="str">
        <f t="shared" si="1178"/>
        <v>BMJ 05644209UTARADAY</v>
      </c>
      <c r="AH4195" s="5" t="str">
        <f t="shared" si="1179"/>
        <v>Nurzaenal Abidin44209UTARADAY</v>
      </c>
      <c r="AI4195" s="5" t="str">
        <f t="shared" si="1180"/>
        <v>BMJ 05644209DAY</v>
      </c>
      <c r="AJ4195" s="5" t="str">
        <f t="shared" si="1181"/>
        <v>Nurzaenal Abidin44209DAY</v>
      </c>
      <c r="AK4195" s="5" t="str">
        <f t="shared" si="1182"/>
        <v>Nurzaenal AbidinBMJ III</v>
      </c>
      <c r="AL4195" s="5" t="str">
        <f t="shared" si="1184"/>
        <v>6UTARA</v>
      </c>
      <c r="AM4195" s="5" t="str">
        <f t="shared" si="1185"/>
        <v>&gt; 6UTARA10 RODA</v>
      </c>
      <c r="AN4195" s="5" t="str">
        <f t="shared" si="1186"/>
        <v>Nurzaenal AbidinBMJ III&gt; 6UTARA10 RODA</v>
      </c>
      <c r="AO4195" s="5" t="str">
        <f t="shared" si="1187"/>
        <v>Nurzaenal Abidin&gt; 6UTARA10 RODA</v>
      </c>
      <c r="AP4195" s="5" t="str">
        <f t="shared" si="1188"/>
        <v>44209DAY</v>
      </c>
    </row>
    <row r="4196" spans="1:42" x14ac:dyDescent="0.3">
      <c r="A4196" s="33">
        <v>1</v>
      </c>
      <c r="B4196" s="33"/>
      <c r="C4196" s="70">
        <v>44209</v>
      </c>
      <c r="D4196" s="71" t="s">
        <v>19</v>
      </c>
      <c r="E4196" s="70">
        <v>44209</v>
      </c>
      <c r="F4196" s="71">
        <v>5171411</v>
      </c>
      <c r="G4196" s="33" t="s">
        <v>20</v>
      </c>
      <c r="H4196" s="33" t="s">
        <v>21</v>
      </c>
      <c r="I4196" s="33" t="s">
        <v>123</v>
      </c>
      <c r="J4196" s="33" t="s">
        <v>46</v>
      </c>
      <c r="K4196" s="63" t="s">
        <v>77</v>
      </c>
      <c r="L4196" s="32" t="str">
        <f t="shared" si="1171"/>
        <v>FM260JD</v>
      </c>
      <c r="M4196" s="32" t="str">
        <f t="shared" si="1172"/>
        <v>BMJ</v>
      </c>
      <c r="N4196" s="32" t="str">
        <f t="shared" si="1173"/>
        <v>10 RODA</v>
      </c>
      <c r="O4196" s="146">
        <v>0.33846064814814819</v>
      </c>
      <c r="P4196" s="65">
        <v>0.34238425925925925</v>
      </c>
      <c r="Q4196" s="65"/>
      <c r="R4196" s="66">
        <v>1</v>
      </c>
      <c r="S4196" s="66">
        <v>40200</v>
      </c>
      <c r="T4196" s="66">
        <v>14860</v>
      </c>
      <c r="U4196" s="67">
        <f t="shared" si="1183"/>
        <v>25.34</v>
      </c>
      <c r="V4196" s="66">
        <f t="shared" si="1174"/>
        <v>493977.95999999996</v>
      </c>
      <c r="W4196" s="66" t="str">
        <f t="shared" si="1175"/>
        <v>1 &gt; 4</v>
      </c>
      <c r="X4196" s="66">
        <f>A4196+SUMIFS(Presensi!F:F,Presensi!E:E,'Entry Data'!AP4196)</f>
        <v>1</v>
      </c>
      <c r="Y4196" s="66">
        <f>IFERROR(INDEX('Retasi Pricing'!F:F,MATCH('Entry Data'!AM4196,'Retasi Pricing'!E:E,0))*X4196,"")</f>
        <v>25000</v>
      </c>
      <c r="Z4196" s="62" t="s">
        <v>26</v>
      </c>
      <c r="AA4196" s="62" t="s">
        <v>27</v>
      </c>
      <c r="AB4196" s="32"/>
      <c r="AC4196" s="32" t="s">
        <v>179</v>
      </c>
      <c r="AD4196" s="32" t="str">
        <f t="shared" si="1176"/>
        <v/>
      </c>
      <c r="AF4196" s="5" t="str">
        <f t="shared" si="1177"/>
        <v>imbran husain44209</v>
      </c>
      <c r="AG4196" s="5" t="str">
        <f t="shared" si="1178"/>
        <v>BMJ 06844209UTARADAY</v>
      </c>
      <c r="AH4196" s="5" t="str">
        <f t="shared" si="1179"/>
        <v>imbran husain44209UTARADAY</v>
      </c>
      <c r="AI4196" s="5" t="str">
        <f t="shared" si="1180"/>
        <v>BMJ 06844209DAY</v>
      </c>
      <c r="AJ4196" s="5" t="str">
        <f t="shared" si="1181"/>
        <v>imbran husain44209DAY</v>
      </c>
      <c r="AK4196" s="5" t="str">
        <f t="shared" si="1182"/>
        <v>imbran husainBMJ</v>
      </c>
      <c r="AL4196" s="5" t="str">
        <f t="shared" si="1184"/>
        <v>1UTARA</v>
      </c>
      <c r="AM4196" s="5" t="str">
        <f t="shared" si="1185"/>
        <v>1 &gt; 4UTARA10 RODA</v>
      </c>
      <c r="AN4196" s="5" t="str">
        <f t="shared" si="1186"/>
        <v>imbran husainBMJ1 &gt; 4UTARA10 RODA</v>
      </c>
      <c r="AO4196" s="5" t="str">
        <f t="shared" si="1187"/>
        <v>imbran husain1 &gt; 4UTARA10 RODA</v>
      </c>
      <c r="AP4196" s="5" t="str">
        <f t="shared" si="1188"/>
        <v>44209DAY</v>
      </c>
    </row>
    <row r="4197" spans="1:42" x14ac:dyDescent="0.3">
      <c r="A4197" s="33">
        <v>1</v>
      </c>
      <c r="B4197" s="33"/>
      <c r="C4197" s="70">
        <v>44209</v>
      </c>
      <c r="D4197" s="71" t="s">
        <v>19</v>
      </c>
      <c r="E4197" s="70">
        <v>44209</v>
      </c>
      <c r="F4197" s="71">
        <v>5171471</v>
      </c>
      <c r="G4197" s="33" t="s">
        <v>20</v>
      </c>
      <c r="H4197" s="33" t="s">
        <v>21</v>
      </c>
      <c r="I4197" s="33" t="s">
        <v>45</v>
      </c>
      <c r="J4197" s="33" t="s">
        <v>46</v>
      </c>
      <c r="K4197" s="63" t="s">
        <v>77</v>
      </c>
      <c r="L4197" s="32" t="str">
        <f t="shared" si="1171"/>
        <v>FM260JD</v>
      </c>
      <c r="M4197" s="32" t="str">
        <f t="shared" si="1172"/>
        <v>BMJ</v>
      </c>
      <c r="N4197" s="32" t="str">
        <f t="shared" si="1173"/>
        <v>10 RODA</v>
      </c>
      <c r="O4197" s="146">
        <v>0.39261574074074074</v>
      </c>
      <c r="P4197" s="65">
        <v>0.39261574074074074</v>
      </c>
      <c r="Q4197" s="65"/>
      <c r="R4197" s="66">
        <v>2</v>
      </c>
      <c r="S4197" s="66">
        <v>38340</v>
      </c>
      <c r="T4197" s="66">
        <v>14860</v>
      </c>
      <c r="U4197" s="67">
        <f t="shared" si="1183"/>
        <v>23.48</v>
      </c>
      <c r="V4197" s="66">
        <f t="shared" si="1174"/>
        <v>457719.12000000005</v>
      </c>
      <c r="W4197" s="66" t="str">
        <f t="shared" si="1175"/>
        <v>1 &gt; 4</v>
      </c>
      <c r="X4197" s="66">
        <f>A4197+SUMIFS(Presensi!F:F,Presensi!E:E,'Entry Data'!AP4197)</f>
        <v>1</v>
      </c>
      <c r="Y4197" s="66">
        <f>IFERROR(INDEX('Retasi Pricing'!F:F,MATCH('Entry Data'!AM4197,'Retasi Pricing'!E:E,0))*X4197,"")</f>
        <v>25000</v>
      </c>
      <c r="Z4197" s="62" t="s">
        <v>26</v>
      </c>
      <c r="AA4197" s="62" t="s">
        <v>27</v>
      </c>
      <c r="AB4197" s="32"/>
      <c r="AC4197" s="32" t="s">
        <v>179</v>
      </c>
      <c r="AD4197" s="32" t="str">
        <f t="shared" si="1176"/>
        <v/>
      </c>
      <c r="AF4197" s="5" t="str">
        <f t="shared" si="1177"/>
        <v>imbran husain44209</v>
      </c>
      <c r="AG4197" s="5" t="str">
        <f t="shared" si="1178"/>
        <v>BMJ 06844209UTARADAY</v>
      </c>
      <c r="AH4197" s="5" t="str">
        <f t="shared" si="1179"/>
        <v>imbran husain44209UTARADAY</v>
      </c>
      <c r="AI4197" s="5" t="str">
        <f t="shared" si="1180"/>
        <v>BMJ 06844209DAY</v>
      </c>
      <c r="AJ4197" s="5" t="str">
        <f t="shared" si="1181"/>
        <v>imbran husain44209DAY</v>
      </c>
      <c r="AK4197" s="5" t="str">
        <f t="shared" si="1182"/>
        <v>imbran husainBMJ</v>
      </c>
      <c r="AL4197" s="5" t="str">
        <f t="shared" si="1184"/>
        <v>2UTARA</v>
      </c>
      <c r="AM4197" s="5" t="str">
        <f t="shared" si="1185"/>
        <v>1 &gt; 4UTARA10 RODA</v>
      </c>
      <c r="AN4197" s="5" t="str">
        <f t="shared" si="1186"/>
        <v>imbran husainBMJ1 &gt; 4UTARA10 RODA</v>
      </c>
      <c r="AO4197" s="5" t="str">
        <f t="shared" si="1187"/>
        <v>imbran husain1 &gt; 4UTARA10 RODA</v>
      </c>
      <c r="AP4197" s="5" t="str">
        <f t="shared" si="1188"/>
        <v>44209DAY</v>
      </c>
    </row>
    <row r="4198" spans="1:42" x14ac:dyDescent="0.3">
      <c r="A4198" s="33">
        <v>1</v>
      </c>
      <c r="B4198" s="33"/>
      <c r="C4198" s="70">
        <v>44209</v>
      </c>
      <c r="D4198" s="71" t="s">
        <v>19</v>
      </c>
      <c r="E4198" s="70">
        <v>44209</v>
      </c>
      <c r="F4198" s="71">
        <v>5171530</v>
      </c>
      <c r="G4198" s="33" t="s">
        <v>20</v>
      </c>
      <c r="H4198" s="33" t="s">
        <v>21</v>
      </c>
      <c r="I4198" s="33" t="s">
        <v>170</v>
      </c>
      <c r="J4198" s="33" t="s">
        <v>23</v>
      </c>
      <c r="K4198" s="63" t="s">
        <v>77</v>
      </c>
      <c r="L4198" s="32" t="str">
        <f t="shared" si="1171"/>
        <v>FM260JD</v>
      </c>
      <c r="M4198" s="32" t="str">
        <f t="shared" si="1172"/>
        <v>BMJ</v>
      </c>
      <c r="N4198" s="32" t="str">
        <f t="shared" si="1173"/>
        <v>10 RODA</v>
      </c>
      <c r="O4198" s="146">
        <v>0.44947916666666665</v>
      </c>
      <c r="P4198" s="65">
        <v>0.44947916666666665</v>
      </c>
      <c r="Q4198" s="65"/>
      <c r="R4198" s="66">
        <v>3</v>
      </c>
      <c r="S4198" s="66">
        <v>37860</v>
      </c>
      <c r="T4198" s="66">
        <v>14860</v>
      </c>
      <c r="U4198" s="67">
        <f t="shared" si="1183"/>
        <v>23</v>
      </c>
      <c r="V4198" s="66">
        <f t="shared" si="1174"/>
        <v>448362</v>
      </c>
      <c r="W4198" s="66" t="str">
        <f t="shared" si="1175"/>
        <v>1 &gt; 4</v>
      </c>
      <c r="X4198" s="66">
        <f>A4198+SUMIFS(Presensi!F:F,Presensi!E:E,'Entry Data'!AP4198)</f>
        <v>1</v>
      </c>
      <c r="Y4198" s="66">
        <f>IFERROR(INDEX('Retasi Pricing'!F:F,MATCH('Entry Data'!AM4198,'Retasi Pricing'!E:E,0))*X4198,"")</f>
        <v>25000</v>
      </c>
      <c r="Z4198" s="62" t="s">
        <v>26</v>
      </c>
      <c r="AA4198" s="62" t="s">
        <v>27</v>
      </c>
      <c r="AB4198" s="32"/>
      <c r="AC4198" s="32" t="s">
        <v>179</v>
      </c>
      <c r="AD4198" s="32" t="str">
        <f t="shared" si="1176"/>
        <v/>
      </c>
      <c r="AF4198" s="5" t="str">
        <f t="shared" si="1177"/>
        <v>imbran husain44209</v>
      </c>
      <c r="AG4198" s="5" t="str">
        <f t="shared" si="1178"/>
        <v>BMJ 06844209UTARADAY</v>
      </c>
      <c r="AH4198" s="5" t="str">
        <f t="shared" si="1179"/>
        <v>imbran husain44209UTARADAY</v>
      </c>
      <c r="AI4198" s="5" t="str">
        <f t="shared" si="1180"/>
        <v>BMJ 06844209DAY</v>
      </c>
      <c r="AJ4198" s="5" t="str">
        <f t="shared" si="1181"/>
        <v>imbran husain44209DAY</v>
      </c>
      <c r="AK4198" s="5" t="str">
        <f t="shared" si="1182"/>
        <v>imbran husainBMJ</v>
      </c>
      <c r="AL4198" s="5" t="str">
        <f t="shared" si="1184"/>
        <v>3UTARA</v>
      </c>
      <c r="AM4198" s="5" t="str">
        <f t="shared" si="1185"/>
        <v>1 &gt; 4UTARA10 RODA</v>
      </c>
      <c r="AN4198" s="5" t="str">
        <f t="shared" si="1186"/>
        <v>imbran husainBMJ1 &gt; 4UTARA10 RODA</v>
      </c>
      <c r="AO4198" s="5" t="str">
        <f t="shared" si="1187"/>
        <v>imbran husain1 &gt; 4UTARA10 RODA</v>
      </c>
      <c r="AP4198" s="5" t="str">
        <f t="shared" si="1188"/>
        <v>44209DAY</v>
      </c>
    </row>
    <row r="4199" spans="1:42" x14ac:dyDescent="0.3">
      <c r="A4199" s="33">
        <v>1</v>
      </c>
      <c r="B4199" s="33"/>
      <c r="C4199" s="70">
        <v>44209</v>
      </c>
      <c r="D4199" s="71" t="s">
        <v>19</v>
      </c>
      <c r="E4199" s="70">
        <v>44209</v>
      </c>
      <c r="F4199" s="71">
        <v>5171591</v>
      </c>
      <c r="G4199" s="33" t="s">
        <v>20</v>
      </c>
      <c r="H4199" s="33" t="s">
        <v>21</v>
      </c>
      <c r="I4199" s="33" t="s">
        <v>45</v>
      </c>
      <c r="J4199" s="33" t="s">
        <v>46</v>
      </c>
      <c r="K4199" s="63" t="s">
        <v>77</v>
      </c>
      <c r="L4199" s="32" t="str">
        <f t="shared" si="1171"/>
        <v>FM260JD</v>
      </c>
      <c r="M4199" s="32" t="str">
        <f t="shared" si="1172"/>
        <v>BMJ</v>
      </c>
      <c r="N4199" s="32" t="str">
        <f t="shared" si="1173"/>
        <v>10 RODA</v>
      </c>
      <c r="O4199" s="146">
        <v>0.50428240740740737</v>
      </c>
      <c r="P4199" s="65">
        <v>0.50428240740740737</v>
      </c>
      <c r="Q4199" s="65"/>
      <c r="R4199" s="66">
        <v>4</v>
      </c>
      <c r="S4199" s="66">
        <v>39620</v>
      </c>
      <c r="T4199" s="66">
        <v>14860</v>
      </c>
      <c r="U4199" s="67">
        <f t="shared" si="1183"/>
        <v>24.76</v>
      </c>
      <c r="V4199" s="66">
        <f t="shared" si="1174"/>
        <v>482671.44000000006</v>
      </c>
      <c r="W4199" s="66" t="str">
        <f t="shared" si="1175"/>
        <v>1 &gt; 4</v>
      </c>
      <c r="X4199" s="66">
        <f>A4199+SUMIFS(Presensi!F:F,Presensi!E:E,'Entry Data'!AP4199)</f>
        <v>1</v>
      </c>
      <c r="Y4199" s="66">
        <f>IFERROR(INDEX('Retasi Pricing'!F:F,MATCH('Entry Data'!AM4199,'Retasi Pricing'!E:E,0))*X4199,"")</f>
        <v>25000</v>
      </c>
      <c r="Z4199" s="62" t="s">
        <v>26</v>
      </c>
      <c r="AA4199" s="62" t="s">
        <v>27</v>
      </c>
      <c r="AB4199" s="32"/>
      <c r="AC4199" s="32" t="s">
        <v>179</v>
      </c>
      <c r="AD4199" s="32" t="str">
        <f t="shared" si="1176"/>
        <v/>
      </c>
      <c r="AF4199" s="5" t="str">
        <f t="shared" si="1177"/>
        <v>imbran husain44209</v>
      </c>
      <c r="AG4199" s="5" t="str">
        <f t="shared" si="1178"/>
        <v>BMJ 06844209UTARADAY</v>
      </c>
      <c r="AH4199" s="5" t="str">
        <f t="shared" si="1179"/>
        <v>imbran husain44209UTARADAY</v>
      </c>
      <c r="AI4199" s="5" t="str">
        <f t="shared" si="1180"/>
        <v>BMJ 06844209DAY</v>
      </c>
      <c r="AJ4199" s="5" t="str">
        <f t="shared" si="1181"/>
        <v>imbran husain44209DAY</v>
      </c>
      <c r="AK4199" s="5" t="str">
        <f t="shared" si="1182"/>
        <v>imbran husainBMJ</v>
      </c>
      <c r="AL4199" s="5" t="str">
        <f t="shared" si="1184"/>
        <v>4UTARA</v>
      </c>
      <c r="AM4199" s="5" t="str">
        <f t="shared" si="1185"/>
        <v>1 &gt; 4UTARA10 RODA</v>
      </c>
      <c r="AN4199" s="5" t="str">
        <f t="shared" si="1186"/>
        <v>imbran husainBMJ1 &gt; 4UTARA10 RODA</v>
      </c>
      <c r="AO4199" s="5" t="str">
        <f t="shared" si="1187"/>
        <v>imbran husain1 &gt; 4UTARA10 RODA</v>
      </c>
      <c r="AP4199" s="5" t="str">
        <f t="shared" si="1188"/>
        <v>44209DAY</v>
      </c>
    </row>
    <row r="4200" spans="1:42" x14ac:dyDescent="0.3">
      <c r="A4200" s="33">
        <v>1</v>
      </c>
      <c r="B4200" s="33"/>
      <c r="C4200" s="70">
        <v>44209</v>
      </c>
      <c r="D4200" s="71" t="s">
        <v>19</v>
      </c>
      <c r="E4200" s="70">
        <v>44209</v>
      </c>
      <c r="F4200" s="71">
        <v>5171659</v>
      </c>
      <c r="G4200" s="33" t="s">
        <v>20</v>
      </c>
      <c r="H4200" s="33" t="s">
        <v>21</v>
      </c>
      <c r="I4200" s="33" t="s">
        <v>45</v>
      </c>
      <c r="J4200" s="33" t="s">
        <v>46</v>
      </c>
      <c r="K4200" s="63" t="s">
        <v>77</v>
      </c>
      <c r="L4200" s="32" t="str">
        <f t="shared" si="1171"/>
        <v>FM260JD</v>
      </c>
      <c r="M4200" s="32" t="str">
        <f t="shared" si="1172"/>
        <v>BMJ</v>
      </c>
      <c r="N4200" s="32" t="str">
        <f t="shared" si="1173"/>
        <v>10 RODA</v>
      </c>
      <c r="O4200" s="146">
        <v>0.57315972222222222</v>
      </c>
      <c r="P4200" s="65">
        <v>0.57315972222222222</v>
      </c>
      <c r="Q4200" s="65"/>
      <c r="R4200" s="66">
        <v>5</v>
      </c>
      <c r="S4200" s="66">
        <v>38360</v>
      </c>
      <c r="T4200" s="66">
        <v>14860</v>
      </c>
      <c r="U4200" s="67">
        <f t="shared" si="1183"/>
        <v>23.5</v>
      </c>
      <c r="V4200" s="66">
        <f t="shared" si="1174"/>
        <v>458109</v>
      </c>
      <c r="W4200" s="66" t="str">
        <f t="shared" si="1175"/>
        <v>&gt; 5</v>
      </c>
      <c r="X4200" s="66">
        <f>A4200+SUMIFS(Presensi!F:F,Presensi!E:E,'Entry Data'!AP4200)</f>
        <v>1</v>
      </c>
      <c r="Y4200" s="66">
        <f>IFERROR(INDEX('Retasi Pricing'!F:F,MATCH('Entry Data'!AM4200,'Retasi Pricing'!E:E,0))*X4200,"")</f>
        <v>27650</v>
      </c>
      <c r="Z4200" s="62" t="s">
        <v>26</v>
      </c>
      <c r="AA4200" s="62" t="s">
        <v>27</v>
      </c>
      <c r="AB4200" s="32"/>
      <c r="AC4200" s="32" t="s">
        <v>179</v>
      </c>
      <c r="AD4200" s="32" t="str">
        <f t="shared" si="1176"/>
        <v/>
      </c>
      <c r="AF4200" s="5" t="str">
        <f t="shared" si="1177"/>
        <v>imbran husain44209</v>
      </c>
      <c r="AG4200" s="5" t="str">
        <f t="shared" si="1178"/>
        <v>BMJ 06844209UTARADAY</v>
      </c>
      <c r="AH4200" s="5" t="str">
        <f t="shared" si="1179"/>
        <v>imbran husain44209UTARADAY</v>
      </c>
      <c r="AI4200" s="5" t="str">
        <f t="shared" si="1180"/>
        <v>BMJ 06844209DAY</v>
      </c>
      <c r="AJ4200" s="5" t="str">
        <f t="shared" si="1181"/>
        <v>imbran husain44209DAY</v>
      </c>
      <c r="AK4200" s="5" t="str">
        <f t="shared" si="1182"/>
        <v>imbran husainBMJ</v>
      </c>
      <c r="AL4200" s="5" t="str">
        <f t="shared" si="1184"/>
        <v>5UTARA</v>
      </c>
      <c r="AM4200" s="5" t="str">
        <f t="shared" si="1185"/>
        <v>&gt; 5UTARA10 RODA</v>
      </c>
      <c r="AN4200" s="5" t="str">
        <f t="shared" si="1186"/>
        <v>imbran husainBMJ&gt; 5UTARA10 RODA</v>
      </c>
      <c r="AO4200" s="5" t="str">
        <f t="shared" si="1187"/>
        <v>imbran husain&gt; 5UTARA10 RODA</v>
      </c>
      <c r="AP4200" s="5" t="str">
        <f t="shared" si="1188"/>
        <v>44209DAY</v>
      </c>
    </row>
    <row r="4201" spans="1:42" x14ac:dyDescent="0.3">
      <c r="A4201" s="33">
        <v>1</v>
      </c>
      <c r="B4201" s="33"/>
      <c r="C4201" s="70">
        <v>44209</v>
      </c>
      <c r="D4201" s="71" t="s">
        <v>19</v>
      </c>
      <c r="E4201" s="70">
        <v>44209</v>
      </c>
      <c r="F4201" s="71">
        <v>5171726</v>
      </c>
      <c r="G4201" s="33" t="s">
        <v>20</v>
      </c>
      <c r="H4201" s="33" t="s">
        <v>21</v>
      </c>
      <c r="I4201" s="33" t="s">
        <v>45</v>
      </c>
      <c r="J4201" s="33" t="s">
        <v>46</v>
      </c>
      <c r="K4201" s="63" t="s">
        <v>77</v>
      </c>
      <c r="L4201" s="32" t="str">
        <f t="shared" si="1171"/>
        <v>FM260JD</v>
      </c>
      <c r="M4201" s="32" t="str">
        <f t="shared" si="1172"/>
        <v>BMJ</v>
      </c>
      <c r="N4201" s="32" t="str">
        <f t="shared" si="1173"/>
        <v>10 RODA</v>
      </c>
      <c r="O4201" s="146">
        <v>0.62958333333333327</v>
      </c>
      <c r="P4201" s="65">
        <v>0.62958333333333327</v>
      </c>
      <c r="Q4201" s="65"/>
      <c r="R4201" s="66">
        <v>6</v>
      </c>
      <c r="S4201" s="66">
        <v>38360</v>
      </c>
      <c r="T4201" s="66">
        <v>14860</v>
      </c>
      <c r="U4201" s="67">
        <f t="shared" si="1183"/>
        <v>23.5</v>
      </c>
      <c r="V4201" s="66">
        <f t="shared" si="1174"/>
        <v>458109</v>
      </c>
      <c r="W4201" s="66" t="str">
        <f t="shared" si="1175"/>
        <v>&gt; 6</v>
      </c>
      <c r="X4201" s="66">
        <f>A4201+SUMIFS(Presensi!F:F,Presensi!E:E,'Entry Data'!AP4201)</f>
        <v>1</v>
      </c>
      <c r="Y4201" s="66">
        <f>IFERROR(INDEX('Retasi Pricing'!F:F,MATCH('Entry Data'!AM4201,'Retasi Pricing'!E:E,0))*X4201,"")</f>
        <v>30800</v>
      </c>
      <c r="Z4201" s="62" t="s">
        <v>26</v>
      </c>
      <c r="AA4201" s="62" t="s">
        <v>27</v>
      </c>
      <c r="AB4201" s="32"/>
      <c r="AC4201" s="32" t="s">
        <v>179</v>
      </c>
      <c r="AD4201" s="32" t="str">
        <f t="shared" si="1176"/>
        <v/>
      </c>
      <c r="AF4201" s="5" t="str">
        <f t="shared" si="1177"/>
        <v>imbran husain44209</v>
      </c>
      <c r="AG4201" s="5" t="str">
        <f t="shared" si="1178"/>
        <v>BMJ 06844209UTARADAY</v>
      </c>
      <c r="AH4201" s="5" t="str">
        <f t="shared" si="1179"/>
        <v>imbran husain44209UTARADAY</v>
      </c>
      <c r="AI4201" s="5" t="str">
        <f t="shared" si="1180"/>
        <v>BMJ 06844209DAY</v>
      </c>
      <c r="AJ4201" s="5" t="str">
        <f t="shared" si="1181"/>
        <v>imbran husain44209DAY</v>
      </c>
      <c r="AK4201" s="5" t="str">
        <f t="shared" si="1182"/>
        <v>imbran husainBMJ</v>
      </c>
      <c r="AL4201" s="5" t="str">
        <f t="shared" si="1184"/>
        <v>6UTARA</v>
      </c>
      <c r="AM4201" s="5" t="str">
        <f t="shared" si="1185"/>
        <v>&gt; 6UTARA10 RODA</v>
      </c>
      <c r="AN4201" s="5" t="str">
        <f t="shared" si="1186"/>
        <v>imbran husainBMJ&gt; 6UTARA10 RODA</v>
      </c>
      <c r="AO4201" s="5" t="str">
        <f t="shared" si="1187"/>
        <v>imbran husain&gt; 6UTARA10 RODA</v>
      </c>
      <c r="AP4201" s="5" t="str">
        <f t="shared" si="1188"/>
        <v>44209DAY</v>
      </c>
    </row>
    <row r="4202" spans="1:42" x14ac:dyDescent="0.3">
      <c r="A4202" s="33">
        <v>1</v>
      </c>
      <c r="B4202" s="33"/>
      <c r="C4202" s="70">
        <v>44209</v>
      </c>
      <c r="D4202" s="71" t="s">
        <v>19</v>
      </c>
      <c r="E4202" s="70">
        <v>44209</v>
      </c>
      <c r="F4202" s="71">
        <v>5171801</v>
      </c>
      <c r="G4202" s="33" t="s">
        <v>20</v>
      </c>
      <c r="H4202" s="33" t="s">
        <v>21</v>
      </c>
      <c r="I4202" s="33" t="s">
        <v>45</v>
      </c>
      <c r="J4202" s="33" t="s">
        <v>46</v>
      </c>
      <c r="K4202" s="63" t="s">
        <v>77</v>
      </c>
      <c r="L4202" s="32" t="str">
        <f t="shared" si="1171"/>
        <v>FM260JD</v>
      </c>
      <c r="M4202" s="32" t="str">
        <f t="shared" si="1172"/>
        <v>BMJ</v>
      </c>
      <c r="N4202" s="32" t="str">
        <f t="shared" si="1173"/>
        <v>10 RODA</v>
      </c>
      <c r="O4202" s="146">
        <v>0.69399305555555557</v>
      </c>
      <c r="P4202" s="65">
        <v>0.69399305555555557</v>
      </c>
      <c r="Q4202" s="65"/>
      <c r="R4202" s="66">
        <v>7</v>
      </c>
      <c r="S4202" s="66">
        <v>38680</v>
      </c>
      <c r="T4202" s="66">
        <v>14860</v>
      </c>
      <c r="U4202" s="67">
        <f t="shared" si="1183"/>
        <v>23.82</v>
      </c>
      <c r="V4202" s="66">
        <f t="shared" si="1174"/>
        <v>464347.08</v>
      </c>
      <c r="W4202" s="66" t="str">
        <f t="shared" si="1175"/>
        <v>7 &gt;</v>
      </c>
      <c r="X4202" s="66">
        <f>A4202+SUMIFS(Presensi!F:F,Presensi!E:E,'Entry Data'!AP4202)</f>
        <v>1</v>
      </c>
      <c r="Y4202" s="66">
        <f>IFERROR(INDEX('Retasi Pricing'!F:F,MATCH('Entry Data'!AM4202,'Retasi Pricing'!E:E,0))*X4202,"")</f>
        <v>37750</v>
      </c>
      <c r="Z4202" s="62" t="s">
        <v>26</v>
      </c>
      <c r="AA4202" s="62" t="s">
        <v>27</v>
      </c>
      <c r="AB4202" s="32"/>
      <c r="AC4202" s="32" t="s">
        <v>179</v>
      </c>
      <c r="AD4202" s="32" t="str">
        <f t="shared" si="1176"/>
        <v/>
      </c>
      <c r="AF4202" s="5" t="str">
        <f t="shared" si="1177"/>
        <v>imbran husain44209</v>
      </c>
      <c r="AG4202" s="5" t="str">
        <f t="shared" si="1178"/>
        <v>BMJ 06844209UTARADAY</v>
      </c>
      <c r="AH4202" s="5" t="str">
        <f t="shared" si="1179"/>
        <v>imbran husain44209UTARADAY</v>
      </c>
      <c r="AI4202" s="5" t="str">
        <f t="shared" si="1180"/>
        <v>BMJ 06844209DAY</v>
      </c>
      <c r="AJ4202" s="5" t="str">
        <f t="shared" si="1181"/>
        <v>imbran husain44209DAY</v>
      </c>
      <c r="AK4202" s="5" t="str">
        <f t="shared" si="1182"/>
        <v>imbran husainBMJ</v>
      </c>
      <c r="AL4202" s="5" t="str">
        <f t="shared" si="1184"/>
        <v>7UTARA</v>
      </c>
      <c r="AM4202" s="5" t="str">
        <f t="shared" si="1185"/>
        <v>7 &gt;UTARA10 RODA</v>
      </c>
      <c r="AN4202" s="5" t="str">
        <f t="shared" si="1186"/>
        <v>imbran husainBMJ7 &gt;UTARA10 RODA</v>
      </c>
      <c r="AO4202" s="5" t="str">
        <f t="shared" si="1187"/>
        <v>imbran husain7 &gt;UTARA10 RODA</v>
      </c>
      <c r="AP4202" s="5" t="str">
        <f t="shared" si="1188"/>
        <v>44209DAY</v>
      </c>
    </row>
    <row r="4203" spans="1:42" x14ac:dyDescent="0.3">
      <c r="A4203" s="33">
        <v>1</v>
      </c>
      <c r="B4203" s="33"/>
      <c r="C4203" s="70">
        <v>44209</v>
      </c>
      <c r="D4203" s="71" t="s">
        <v>19</v>
      </c>
      <c r="E4203" s="70">
        <v>44209</v>
      </c>
      <c r="F4203" s="71">
        <v>5171862</v>
      </c>
      <c r="G4203" s="33" t="s">
        <v>20</v>
      </c>
      <c r="H4203" s="33" t="s">
        <v>50</v>
      </c>
      <c r="I4203" s="33" t="s">
        <v>51</v>
      </c>
      <c r="J4203" s="33" t="s">
        <v>52</v>
      </c>
      <c r="K4203" s="63" t="s">
        <v>77</v>
      </c>
      <c r="L4203" s="32" t="str">
        <f t="shared" si="1171"/>
        <v>FM260JD</v>
      </c>
      <c r="M4203" s="32" t="str">
        <f t="shared" si="1172"/>
        <v>BMJ</v>
      </c>
      <c r="N4203" s="32" t="str">
        <f t="shared" si="1173"/>
        <v>10 RODA</v>
      </c>
      <c r="O4203" s="146">
        <v>0.75378472222222215</v>
      </c>
      <c r="P4203" s="65">
        <v>0.75378472222222215</v>
      </c>
      <c r="Q4203" s="65"/>
      <c r="R4203" s="66">
        <v>8</v>
      </c>
      <c r="S4203" s="66">
        <v>41680</v>
      </c>
      <c r="T4203" s="66">
        <v>14860</v>
      </c>
      <c r="U4203" s="67">
        <f t="shared" si="1183"/>
        <v>26.82</v>
      </c>
      <c r="V4203" s="66">
        <f t="shared" si="1174"/>
        <v>522829.08</v>
      </c>
      <c r="W4203" s="66" t="str">
        <f t="shared" si="1175"/>
        <v>7 &gt;</v>
      </c>
      <c r="X4203" s="66">
        <f>A4203+SUMIFS(Presensi!F:F,Presensi!E:E,'Entry Data'!AP4203)</f>
        <v>1</v>
      </c>
      <c r="Y4203" s="66">
        <f>IFERROR(INDEX('Retasi Pricing'!F:F,MATCH('Entry Data'!AM4203,'Retasi Pricing'!E:E,0))*X4203,"")</f>
        <v>37750</v>
      </c>
      <c r="Z4203" s="62" t="s">
        <v>26</v>
      </c>
      <c r="AA4203" s="62" t="s">
        <v>27</v>
      </c>
      <c r="AB4203" s="32"/>
      <c r="AC4203" s="32" t="s">
        <v>179</v>
      </c>
      <c r="AD4203" s="32" t="str">
        <f t="shared" si="1176"/>
        <v/>
      </c>
      <c r="AF4203" s="5" t="str">
        <f t="shared" si="1177"/>
        <v>imbran husain44209</v>
      </c>
      <c r="AG4203" s="5" t="str">
        <f t="shared" si="1178"/>
        <v>BMJ 06844209UTARADAY</v>
      </c>
      <c r="AH4203" s="5" t="str">
        <f t="shared" si="1179"/>
        <v>imbran husain44209UTARADAY</v>
      </c>
      <c r="AI4203" s="5" t="str">
        <f t="shared" si="1180"/>
        <v>BMJ 06844209DAY</v>
      </c>
      <c r="AJ4203" s="5" t="str">
        <f t="shared" si="1181"/>
        <v>imbran husain44209DAY</v>
      </c>
      <c r="AK4203" s="5" t="str">
        <f t="shared" si="1182"/>
        <v>imbran husainBMJ</v>
      </c>
      <c r="AL4203" s="5" t="str">
        <f t="shared" si="1184"/>
        <v>8UTARA</v>
      </c>
      <c r="AM4203" s="5" t="str">
        <f t="shared" si="1185"/>
        <v>7 &gt;UTARA10 RODA</v>
      </c>
      <c r="AN4203" s="5" t="str">
        <f t="shared" si="1186"/>
        <v>imbran husainBMJ7 &gt;UTARA10 RODA</v>
      </c>
      <c r="AO4203" s="5" t="str">
        <f t="shared" si="1187"/>
        <v>imbran husain7 &gt;UTARA10 RODA</v>
      </c>
      <c r="AP4203" s="5" t="str">
        <f t="shared" si="1188"/>
        <v>44209DAY</v>
      </c>
    </row>
    <row r="4204" spans="1:42" x14ac:dyDescent="0.3">
      <c r="A4204" s="33">
        <v>1</v>
      </c>
      <c r="B4204" s="33"/>
      <c r="C4204" s="70">
        <v>44209</v>
      </c>
      <c r="D4204" s="71" t="s">
        <v>19</v>
      </c>
      <c r="E4204" s="70">
        <v>44209</v>
      </c>
      <c r="F4204" s="71">
        <v>5171860</v>
      </c>
      <c r="G4204" s="33" t="s">
        <v>20</v>
      </c>
      <c r="H4204" s="33" t="s">
        <v>21</v>
      </c>
      <c r="I4204" s="33" t="s">
        <v>45</v>
      </c>
      <c r="J4204" s="33" t="s">
        <v>46</v>
      </c>
      <c r="K4204" s="63" t="s">
        <v>80</v>
      </c>
      <c r="L4204" s="32" t="str">
        <f t="shared" ref="L4204:L4267" si="1189">IFERROR(VLOOKUP(K4204,db_unit,2,FALSE),"")</f>
        <v>AXOR4843</v>
      </c>
      <c r="M4204" s="32" t="str">
        <f t="shared" ref="M4204:M4267" si="1190">IFERROR(VLOOKUP(K4204,db_unit,3,FALSE),"")</f>
        <v>BMJ</v>
      </c>
      <c r="N4204" s="32" t="str">
        <f t="shared" ref="N4204:N4267" si="1191">IFERROR(VLOOKUP(K4204,db_unit,4,FALSE),"")</f>
        <v>12 RODA</v>
      </c>
      <c r="O4204" s="146">
        <v>0.75053240740740745</v>
      </c>
      <c r="P4204" s="65">
        <v>0.75053240740740745</v>
      </c>
      <c r="Q4204" s="65"/>
      <c r="R4204" s="66">
        <v>1</v>
      </c>
      <c r="S4204" s="66">
        <v>51940</v>
      </c>
      <c r="T4204" s="66">
        <v>20120</v>
      </c>
      <c r="U4204" s="67">
        <f t="shared" si="1183"/>
        <v>31.82</v>
      </c>
      <c r="V4204" s="66">
        <f t="shared" si="1174"/>
        <v>645214.14</v>
      </c>
      <c r="W4204" s="66" t="str">
        <f t="shared" si="1175"/>
        <v>1 &gt; 4</v>
      </c>
      <c r="X4204" s="66">
        <f>A4204+SUMIFS(Presensi!F:F,Presensi!E:E,'Entry Data'!AP4204)</f>
        <v>1</v>
      </c>
      <c r="Y4204" s="66">
        <f>IFERROR(INDEX('Retasi Pricing'!F:F,MATCH('Entry Data'!AM4204,'Retasi Pricing'!E:E,0))*X4204,"")</f>
        <v>27500</v>
      </c>
      <c r="Z4204" s="62" t="s">
        <v>26</v>
      </c>
      <c r="AA4204" s="62" t="s">
        <v>27</v>
      </c>
      <c r="AB4204" s="32"/>
      <c r="AC4204" s="32" t="s">
        <v>197</v>
      </c>
      <c r="AD4204" s="32" t="str">
        <f t="shared" si="1176"/>
        <v/>
      </c>
      <c r="AF4204" s="5" t="str">
        <f t="shared" si="1177"/>
        <v>melkias44209</v>
      </c>
      <c r="AG4204" s="5" t="str">
        <f t="shared" si="1178"/>
        <v>BMJ 07144209UTARADAY</v>
      </c>
      <c r="AH4204" s="5" t="str">
        <f t="shared" si="1179"/>
        <v>melkias44209UTARADAY</v>
      </c>
      <c r="AI4204" s="5" t="str">
        <f t="shared" si="1180"/>
        <v>BMJ 07144209DAY</v>
      </c>
      <c r="AJ4204" s="5" t="str">
        <f t="shared" si="1181"/>
        <v>melkias44209DAY</v>
      </c>
      <c r="AK4204" s="5" t="str">
        <f t="shared" si="1182"/>
        <v>melkiasBMJ</v>
      </c>
      <c r="AL4204" s="5" t="str">
        <f t="shared" si="1184"/>
        <v>1UTARA</v>
      </c>
      <c r="AM4204" s="5" t="str">
        <f t="shared" si="1185"/>
        <v>1 &gt; 4UTARA12 RODA</v>
      </c>
      <c r="AN4204" s="5" t="str">
        <f t="shared" si="1186"/>
        <v>melkiasBMJ1 &gt; 4UTARA12 RODA</v>
      </c>
      <c r="AO4204" s="5" t="str">
        <f t="shared" si="1187"/>
        <v>melkias1 &gt; 4UTARA12 RODA</v>
      </c>
      <c r="AP4204" s="5" t="str">
        <f t="shared" si="1188"/>
        <v>44209DAY</v>
      </c>
    </row>
    <row r="4205" spans="1:42" x14ac:dyDescent="0.3">
      <c r="A4205" s="33">
        <v>1</v>
      </c>
      <c r="B4205" s="33"/>
      <c r="C4205" s="70">
        <v>44209</v>
      </c>
      <c r="D4205" s="71" t="s">
        <v>19</v>
      </c>
      <c r="E4205" s="70">
        <v>44209</v>
      </c>
      <c r="F4205" s="71">
        <v>5171488</v>
      </c>
      <c r="G4205" s="33" t="s">
        <v>20</v>
      </c>
      <c r="H4205" s="33" t="s">
        <v>50</v>
      </c>
      <c r="I4205" s="33" t="s">
        <v>51</v>
      </c>
      <c r="J4205" s="33" t="s">
        <v>53</v>
      </c>
      <c r="K4205" s="63" t="s">
        <v>82</v>
      </c>
      <c r="L4205" s="32" t="str">
        <f t="shared" si="1189"/>
        <v>AXOR4843</v>
      </c>
      <c r="M4205" s="32" t="str">
        <f t="shared" si="1190"/>
        <v>BMJ</v>
      </c>
      <c r="N4205" s="32" t="str">
        <f t="shared" si="1191"/>
        <v>12 RODA</v>
      </c>
      <c r="O4205" s="146">
        <v>0.41652777777777777</v>
      </c>
      <c r="P4205" s="65">
        <v>0.41652777777777777</v>
      </c>
      <c r="Q4205" s="65"/>
      <c r="R4205" s="66">
        <v>1</v>
      </c>
      <c r="S4205" s="66">
        <v>51200</v>
      </c>
      <c r="T4205" s="66">
        <v>19900</v>
      </c>
      <c r="U4205" s="67">
        <f t="shared" si="1183"/>
        <v>31.3</v>
      </c>
      <c r="V4205" s="66">
        <f t="shared" si="1174"/>
        <v>634670.1</v>
      </c>
      <c r="W4205" s="66" t="str">
        <f t="shared" si="1175"/>
        <v>1 &gt; 4</v>
      </c>
      <c r="X4205" s="66">
        <f>A4205+SUMIFS(Presensi!F:F,Presensi!E:E,'Entry Data'!AP4205)</f>
        <v>1</v>
      </c>
      <c r="Y4205" s="66">
        <f>IFERROR(INDEX('Retasi Pricing'!F:F,MATCH('Entry Data'!AM4205,'Retasi Pricing'!E:E,0))*X4205,"")</f>
        <v>27500</v>
      </c>
      <c r="Z4205" s="62" t="s">
        <v>26</v>
      </c>
      <c r="AA4205" s="62" t="s">
        <v>27</v>
      </c>
      <c r="AB4205" s="32"/>
      <c r="AC4205" s="32" t="s">
        <v>213</v>
      </c>
      <c r="AD4205" s="32" t="str">
        <f t="shared" si="1176"/>
        <v/>
      </c>
      <c r="AF4205" s="5" t="str">
        <f t="shared" si="1177"/>
        <v>alrandi44209</v>
      </c>
      <c r="AG4205" s="5" t="str">
        <f t="shared" si="1178"/>
        <v>BMJ 07244209UTARADAY</v>
      </c>
      <c r="AH4205" s="5" t="str">
        <f t="shared" si="1179"/>
        <v>alrandi44209UTARADAY</v>
      </c>
      <c r="AI4205" s="5" t="str">
        <f t="shared" si="1180"/>
        <v>BMJ 07244209DAY</v>
      </c>
      <c r="AJ4205" s="5" t="str">
        <f t="shared" si="1181"/>
        <v>alrandi44209DAY</v>
      </c>
      <c r="AK4205" s="5" t="str">
        <f t="shared" si="1182"/>
        <v>alrandiBMJ</v>
      </c>
      <c r="AL4205" s="5" t="str">
        <f t="shared" si="1184"/>
        <v>1UTARA</v>
      </c>
      <c r="AM4205" s="5" t="str">
        <f t="shared" si="1185"/>
        <v>1 &gt; 4UTARA12 RODA</v>
      </c>
      <c r="AN4205" s="5" t="str">
        <f t="shared" si="1186"/>
        <v>alrandiBMJ1 &gt; 4UTARA12 RODA</v>
      </c>
      <c r="AO4205" s="5" t="str">
        <f t="shared" si="1187"/>
        <v>alrandi1 &gt; 4UTARA12 RODA</v>
      </c>
      <c r="AP4205" s="5" t="str">
        <f t="shared" si="1188"/>
        <v>44209DAY</v>
      </c>
    </row>
    <row r="4206" spans="1:42" x14ac:dyDescent="0.3">
      <c r="A4206" s="33">
        <v>1</v>
      </c>
      <c r="B4206" s="33"/>
      <c r="C4206" s="70">
        <v>44209</v>
      </c>
      <c r="D4206" s="71" t="s">
        <v>19</v>
      </c>
      <c r="E4206" s="70">
        <v>44209</v>
      </c>
      <c r="F4206" s="71">
        <v>5171596</v>
      </c>
      <c r="G4206" s="33" t="s">
        <v>20</v>
      </c>
      <c r="H4206" s="33" t="s">
        <v>50</v>
      </c>
      <c r="I4206" s="33" t="s">
        <v>51</v>
      </c>
      <c r="J4206" s="33" t="s">
        <v>53</v>
      </c>
      <c r="K4206" s="69" t="s">
        <v>82</v>
      </c>
      <c r="L4206" s="32" t="str">
        <f t="shared" si="1189"/>
        <v>AXOR4843</v>
      </c>
      <c r="M4206" s="32" t="str">
        <f t="shared" si="1190"/>
        <v>BMJ</v>
      </c>
      <c r="N4206" s="32" t="str">
        <f t="shared" si="1191"/>
        <v>12 RODA</v>
      </c>
      <c r="O4206" s="146">
        <v>0.50789351851851849</v>
      </c>
      <c r="P4206" s="65">
        <v>0.50789351851851849</v>
      </c>
      <c r="Q4206" s="65"/>
      <c r="R4206" s="66">
        <v>2</v>
      </c>
      <c r="S4206" s="66">
        <v>50660</v>
      </c>
      <c r="T4206" s="66">
        <v>19900</v>
      </c>
      <c r="U4206" s="67">
        <f t="shared" si="1183"/>
        <v>30.76</v>
      </c>
      <c r="V4206" s="66">
        <f t="shared" si="1174"/>
        <v>623720.52</v>
      </c>
      <c r="W4206" s="66" t="str">
        <f t="shared" si="1175"/>
        <v>1 &gt; 4</v>
      </c>
      <c r="X4206" s="66">
        <f>A4206+SUMIFS(Presensi!F:F,Presensi!E:E,'Entry Data'!AP4206)</f>
        <v>1</v>
      </c>
      <c r="Y4206" s="66">
        <f>IFERROR(INDEX('Retasi Pricing'!F:F,MATCH('Entry Data'!AM4206,'Retasi Pricing'!E:E,0))*X4206,"")</f>
        <v>27500</v>
      </c>
      <c r="Z4206" s="62" t="s">
        <v>26</v>
      </c>
      <c r="AA4206" s="62" t="s">
        <v>27</v>
      </c>
      <c r="AB4206" s="32"/>
      <c r="AC4206" s="32" t="s">
        <v>213</v>
      </c>
      <c r="AD4206" s="32" t="str">
        <f t="shared" si="1176"/>
        <v/>
      </c>
      <c r="AF4206" s="5" t="str">
        <f t="shared" si="1177"/>
        <v>alrandi44209</v>
      </c>
      <c r="AG4206" s="5" t="str">
        <f t="shared" si="1178"/>
        <v>BMJ 07244209UTARADAY</v>
      </c>
      <c r="AH4206" s="5" t="str">
        <f t="shared" si="1179"/>
        <v>alrandi44209UTARADAY</v>
      </c>
      <c r="AI4206" s="5" t="str">
        <f t="shared" si="1180"/>
        <v>BMJ 07244209DAY</v>
      </c>
      <c r="AJ4206" s="5" t="str">
        <f t="shared" si="1181"/>
        <v>alrandi44209DAY</v>
      </c>
      <c r="AK4206" s="5" t="str">
        <f t="shared" si="1182"/>
        <v>alrandiBMJ</v>
      </c>
      <c r="AL4206" s="5" t="str">
        <f t="shared" si="1184"/>
        <v>2UTARA</v>
      </c>
      <c r="AM4206" s="5" t="str">
        <f t="shared" si="1185"/>
        <v>1 &gt; 4UTARA12 RODA</v>
      </c>
      <c r="AN4206" s="5" t="str">
        <f t="shared" si="1186"/>
        <v>alrandiBMJ1 &gt; 4UTARA12 RODA</v>
      </c>
      <c r="AO4206" s="5" t="str">
        <f t="shared" si="1187"/>
        <v>alrandi1 &gt; 4UTARA12 RODA</v>
      </c>
      <c r="AP4206" s="5" t="str">
        <f t="shared" si="1188"/>
        <v>44209DAY</v>
      </c>
    </row>
    <row r="4207" spans="1:42" x14ac:dyDescent="0.3">
      <c r="A4207" s="33">
        <v>1</v>
      </c>
      <c r="B4207" s="33"/>
      <c r="C4207" s="70">
        <v>44209</v>
      </c>
      <c r="D4207" s="71" t="s">
        <v>19</v>
      </c>
      <c r="E4207" s="70">
        <v>44209</v>
      </c>
      <c r="F4207" s="71">
        <v>5171664</v>
      </c>
      <c r="G4207" s="33" t="s">
        <v>20</v>
      </c>
      <c r="H4207" s="33" t="s">
        <v>21</v>
      </c>
      <c r="I4207" s="33" t="s">
        <v>123</v>
      </c>
      <c r="J4207" s="33" t="s">
        <v>46</v>
      </c>
      <c r="K4207" s="63" t="s">
        <v>82</v>
      </c>
      <c r="L4207" s="32" t="str">
        <f t="shared" si="1189"/>
        <v>AXOR4843</v>
      </c>
      <c r="M4207" s="32" t="str">
        <f t="shared" si="1190"/>
        <v>BMJ</v>
      </c>
      <c r="N4207" s="32" t="str">
        <f t="shared" si="1191"/>
        <v>12 RODA</v>
      </c>
      <c r="O4207" s="146">
        <v>0.5767592592592593</v>
      </c>
      <c r="P4207" s="65">
        <v>0.5767592592592593</v>
      </c>
      <c r="Q4207" s="65"/>
      <c r="R4207" s="66">
        <v>3</v>
      </c>
      <c r="S4207" s="66">
        <v>49380</v>
      </c>
      <c r="T4207" s="66">
        <v>19900</v>
      </c>
      <c r="U4207" s="67">
        <f t="shared" si="1183"/>
        <v>29.48</v>
      </c>
      <c r="V4207" s="66">
        <f t="shared" si="1174"/>
        <v>597765.96</v>
      </c>
      <c r="W4207" s="66" t="str">
        <f t="shared" si="1175"/>
        <v>1 &gt; 4</v>
      </c>
      <c r="X4207" s="66">
        <f>A4207+SUMIFS(Presensi!F:F,Presensi!E:E,'Entry Data'!AP4207)</f>
        <v>1</v>
      </c>
      <c r="Y4207" s="66">
        <f>IFERROR(INDEX('Retasi Pricing'!F:F,MATCH('Entry Data'!AM4207,'Retasi Pricing'!E:E,0))*X4207,"")</f>
        <v>27500</v>
      </c>
      <c r="Z4207" s="62" t="s">
        <v>26</v>
      </c>
      <c r="AA4207" s="62" t="s">
        <v>27</v>
      </c>
      <c r="AB4207" s="32"/>
      <c r="AC4207" s="32" t="s">
        <v>213</v>
      </c>
      <c r="AD4207" s="32" t="str">
        <f t="shared" si="1176"/>
        <v/>
      </c>
      <c r="AF4207" s="5" t="str">
        <f t="shared" si="1177"/>
        <v>alrandi44209</v>
      </c>
      <c r="AG4207" s="5" t="str">
        <f t="shared" si="1178"/>
        <v>BMJ 07244209UTARADAY</v>
      </c>
      <c r="AH4207" s="5" t="str">
        <f t="shared" si="1179"/>
        <v>alrandi44209UTARADAY</v>
      </c>
      <c r="AI4207" s="5" t="str">
        <f t="shared" si="1180"/>
        <v>BMJ 07244209DAY</v>
      </c>
      <c r="AJ4207" s="5" t="str">
        <f t="shared" si="1181"/>
        <v>alrandi44209DAY</v>
      </c>
      <c r="AK4207" s="5" t="str">
        <f t="shared" si="1182"/>
        <v>alrandiBMJ</v>
      </c>
      <c r="AL4207" s="5" t="str">
        <f t="shared" si="1184"/>
        <v>3UTARA</v>
      </c>
      <c r="AM4207" s="5" t="str">
        <f t="shared" si="1185"/>
        <v>1 &gt; 4UTARA12 RODA</v>
      </c>
      <c r="AN4207" s="5" t="str">
        <f t="shared" si="1186"/>
        <v>alrandiBMJ1 &gt; 4UTARA12 RODA</v>
      </c>
      <c r="AO4207" s="5" t="str">
        <f t="shared" si="1187"/>
        <v>alrandi1 &gt; 4UTARA12 RODA</v>
      </c>
      <c r="AP4207" s="5" t="str">
        <f t="shared" si="1188"/>
        <v>44209DAY</v>
      </c>
    </row>
    <row r="4208" spans="1:42" x14ac:dyDescent="0.3">
      <c r="A4208" s="33">
        <v>1</v>
      </c>
      <c r="B4208" s="33"/>
      <c r="C4208" s="70">
        <v>44209</v>
      </c>
      <c r="D4208" s="71" t="s">
        <v>19</v>
      </c>
      <c r="E4208" s="70">
        <v>44209</v>
      </c>
      <c r="F4208" s="71">
        <v>5171865</v>
      </c>
      <c r="G4208" s="33" t="s">
        <v>20</v>
      </c>
      <c r="H4208" s="33" t="s">
        <v>50</v>
      </c>
      <c r="I4208" s="33" t="s">
        <v>51</v>
      </c>
      <c r="J4208" s="33" t="s">
        <v>53</v>
      </c>
      <c r="K4208" s="63" t="s">
        <v>82</v>
      </c>
      <c r="L4208" s="32" t="str">
        <f t="shared" si="1189"/>
        <v>AXOR4843</v>
      </c>
      <c r="M4208" s="32" t="str">
        <f t="shared" si="1190"/>
        <v>BMJ</v>
      </c>
      <c r="N4208" s="32" t="str">
        <f t="shared" si="1191"/>
        <v>12 RODA</v>
      </c>
      <c r="O4208" s="146">
        <v>0.76736111111111116</v>
      </c>
      <c r="P4208" s="65">
        <v>0.76736111111111116</v>
      </c>
      <c r="Q4208" s="65"/>
      <c r="R4208" s="66">
        <v>4</v>
      </c>
      <c r="S4208" s="66">
        <v>50980</v>
      </c>
      <c r="T4208" s="66">
        <v>19900</v>
      </c>
      <c r="U4208" s="67">
        <f t="shared" si="1183"/>
        <v>31.08</v>
      </c>
      <c r="V4208" s="66">
        <f t="shared" si="1174"/>
        <v>630209.15999999992</v>
      </c>
      <c r="W4208" s="66" t="str">
        <f t="shared" si="1175"/>
        <v>1 &gt; 4</v>
      </c>
      <c r="X4208" s="66">
        <f>A4208+SUMIFS(Presensi!F:F,Presensi!E:E,'Entry Data'!AP4208)</f>
        <v>1</v>
      </c>
      <c r="Y4208" s="66">
        <f>IFERROR(INDEX('Retasi Pricing'!F:F,MATCH('Entry Data'!AM4208,'Retasi Pricing'!E:E,0))*X4208,"")</f>
        <v>27500</v>
      </c>
      <c r="Z4208" s="62" t="s">
        <v>26</v>
      </c>
      <c r="AA4208" s="62" t="s">
        <v>27</v>
      </c>
      <c r="AB4208" s="32"/>
      <c r="AC4208" s="32" t="s">
        <v>213</v>
      </c>
      <c r="AD4208" s="32" t="str">
        <f t="shared" si="1176"/>
        <v/>
      </c>
      <c r="AF4208" s="5" t="str">
        <f t="shared" si="1177"/>
        <v>alrandi44209</v>
      </c>
      <c r="AG4208" s="5" t="str">
        <f t="shared" si="1178"/>
        <v>BMJ 07244209UTARADAY</v>
      </c>
      <c r="AH4208" s="5" t="str">
        <f t="shared" si="1179"/>
        <v>alrandi44209UTARADAY</v>
      </c>
      <c r="AI4208" s="5" t="str">
        <f t="shared" si="1180"/>
        <v>BMJ 07244209DAY</v>
      </c>
      <c r="AJ4208" s="5" t="str">
        <f t="shared" si="1181"/>
        <v>alrandi44209DAY</v>
      </c>
      <c r="AK4208" s="5" t="str">
        <f t="shared" si="1182"/>
        <v>alrandiBMJ</v>
      </c>
      <c r="AL4208" s="5" t="str">
        <f t="shared" si="1184"/>
        <v>4UTARA</v>
      </c>
      <c r="AM4208" s="5" t="str">
        <f t="shared" si="1185"/>
        <v>1 &gt; 4UTARA12 RODA</v>
      </c>
      <c r="AN4208" s="5" t="str">
        <f t="shared" si="1186"/>
        <v>alrandiBMJ1 &gt; 4UTARA12 RODA</v>
      </c>
      <c r="AO4208" s="5" t="str">
        <f t="shared" si="1187"/>
        <v>alrandi1 &gt; 4UTARA12 RODA</v>
      </c>
      <c r="AP4208" s="5" t="str">
        <f t="shared" si="1188"/>
        <v>44209DAY</v>
      </c>
    </row>
    <row r="4209" spans="1:42" x14ac:dyDescent="0.3">
      <c r="A4209" s="33">
        <v>1</v>
      </c>
      <c r="B4209" s="33"/>
      <c r="C4209" s="70">
        <v>44209</v>
      </c>
      <c r="D4209" s="71" t="s">
        <v>19</v>
      </c>
      <c r="E4209" s="70">
        <v>44209</v>
      </c>
      <c r="F4209" s="71">
        <v>5171431</v>
      </c>
      <c r="G4209" s="33" t="s">
        <v>20</v>
      </c>
      <c r="H4209" s="33" t="s">
        <v>21</v>
      </c>
      <c r="I4209" s="33" t="s">
        <v>123</v>
      </c>
      <c r="J4209" s="33" t="s">
        <v>23</v>
      </c>
      <c r="K4209" s="63" t="s">
        <v>83</v>
      </c>
      <c r="L4209" s="32" t="str">
        <f t="shared" si="1189"/>
        <v>AXOR4843</v>
      </c>
      <c r="M4209" s="32" t="str">
        <f t="shared" si="1190"/>
        <v>BMJ</v>
      </c>
      <c r="N4209" s="32" t="str">
        <f t="shared" si="1191"/>
        <v>12 RODA</v>
      </c>
      <c r="O4209" s="146">
        <v>0.35607638888888887</v>
      </c>
      <c r="P4209" s="65">
        <v>0.37026620370370367</v>
      </c>
      <c r="Q4209" s="65"/>
      <c r="R4209" s="66">
        <v>1</v>
      </c>
      <c r="S4209" s="66">
        <v>52000</v>
      </c>
      <c r="T4209" s="66">
        <v>20100</v>
      </c>
      <c r="U4209" s="67">
        <f t="shared" si="1183"/>
        <v>31.9</v>
      </c>
      <c r="V4209" s="66">
        <f t="shared" si="1174"/>
        <v>646836.29999999993</v>
      </c>
      <c r="W4209" s="66" t="str">
        <f t="shared" si="1175"/>
        <v>1 &gt; 4</v>
      </c>
      <c r="X4209" s="66">
        <f>A4209+SUMIFS(Presensi!F:F,Presensi!E:E,'Entry Data'!AP4209)</f>
        <v>1</v>
      </c>
      <c r="Y4209" s="66">
        <f>IFERROR(INDEX('Retasi Pricing'!F:F,MATCH('Entry Data'!AM4209,'Retasi Pricing'!E:E,0))*X4209,"")</f>
        <v>27500</v>
      </c>
      <c r="Z4209" s="62" t="s">
        <v>26</v>
      </c>
      <c r="AA4209" s="62" t="s">
        <v>27</v>
      </c>
      <c r="AB4209" s="32"/>
      <c r="AC4209" s="32" t="s">
        <v>214</v>
      </c>
      <c r="AD4209" s="32" t="str">
        <f t="shared" si="1176"/>
        <v/>
      </c>
      <c r="AF4209" s="5" t="str">
        <f t="shared" si="1177"/>
        <v>pelani44209</v>
      </c>
      <c r="AG4209" s="5" t="str">
        <f t="shared" si="1178"/>
        <v>BMJ 07344209UTARADAY</v>
      </c>
      <c r="AH4209" s="5" t="str">
        <f t="shared" si="1179"/>
        <v>pelani44209UTARADAY</v>
      </c>
      <c r="AI4209" s="5" t="str">
        <f t="shared" si="1180"/>
        <v>BMJ 07344209DAY</v>
      </c>
      <c r="AJ4209" s="5" t="str">
        <f t="shared" si="1181"/>
        <v>pelani44209DAY</v>
      </c>
      <c r="AK4209" s="5" t="str">
        <f t="shared" si="1182"/>
        <v>pelaniBMJ</v>
      </c>
      <c r="AL4209" s="5" t="str">
        <f t="shared" si="1184"/>
        <v>1UTARA</v>
      </c>
      <c r="AM4209" s="5" t="str">
        <f t="shared" si="1185"/>
        <v>1 &gt; 4UTARA12 RODA</v>
      </c>
      <c r="AN4209" s="5" t="str">
        <f t="shared" si="1186"/>
        <v>pelaniBMJ1 &gt; 4UTARA12 RODA</v>
      </c>
      <c r="AO4209" s="5" t="str">
        <f t="shared" si="1187"/>
        <v>pelani1 &gt; 4UTARA12 RODA</v>
      </c>
      <c r="AP4209" s="5" t="str">
        <f t="shared" si="1188"/>
        <v>44209DAY</v>
      </c>
    </row>
    <row r="4210" spans="1:42" x14ac:dyDescent="0.3">
      <c r="A4210" s="33">
        <v>1</v>
      </c>
      <c r="B4210" s="33"/>
      <c r="C4210" s="70">
        <v>44209</v>
      </c>
      <c r="D4210" s="71" t="s">
        <v>19</v>
      </c>
      <c r="E4210" s="70">
        <v>44209</v>
      </c>
      <c r="F4210" s="71">
        <v>5171494</v>
      </c>
      <c r="G4210" s="33" t="s">
        <v>20</v>
      </c>
      <c r="H4210" s="33" t="s">
        <v>21</v>
      </c>
      <c r="I4210" s="33" t="s">
        <v>123</v>
      </c>
      <c r="J4210" s="33" t="s">
        <v>23</v>
      </c>
      <c r="K4210" s="63" t="s">
        <v>83</v>
      </c>
      <c r="L4210" s="32" t="str">
        <f t="shared" si="1189"/>
        <v>AXOR4843</v>
      </c>
      <c r="M4210" s="32" t="str">
        <f t="shared" si="1190"/>
        <v>BMJ</v>
      </c>
      <c r="N4210" s="32" t="str">
        <f t="shared" si="1191"/>
        <v>12 RODA</v>
      </c>
      <c r="O4210" s="146">
        <v>0.42018518518518522</v>
      </c>
      <c r="P4210" s="65">
        <v>0.42018518518518522</v>
      </c>
      <c r="Q4210" s="65"/>
      <c r="R4210" s="66">
        <v>2</v>
      </c>
      <c r="S4210" s="66">
        <v>50740</v>
      </c>
      <c r="T4210" s="66">
        <v>20100</v>
      </c>
      <c r="U4210" s="67">
        <f t="shared" si="1183"/>
        <v>30.64</v>
      </c>
      <c r="V4210" s="66">
        <f t="shared" si="1174"/>
        <v>621287.28</v>
      </c>
      <c r="W4210" s="66" t="str">
        <f t="shared" si="1175"/>
        <v>1 &gt; 4</v>
      </c>
      <c r="X4210" s="66">
        <f>A4210+SUMIFS(Presensi!F:F,Presensi!E:E,'Entry Data'!AP4210)</f>
        <v>1</v>
      </c>
      <c r="Y4210" s="66">
        <f>IFERROR(INDEX('Retasi Pricing'!F:F,MATCH('Entry Data'!AM4210,'Retasi Pricing'!E:E,0))*X4210,"")</f>
        <v>27500</v>
      </c>
      <c r="Z4210" s="62" t="s">
        <v>26</v>
      </c>
      <c r="AA4210" s="62" t="s">
        <v>27</v>
      </c>
      <c r="AB4210" s="32"/>
      <c r="AC4210" s="32" t="s">
        <v>214</v>
      </c>
      <c r="AD4210" s="32" t="str">
        <f t="shared" si="1176"/>
        <v/>
      </c>
      <c r="AF4210" s="5" t="str">
        <f t="shared" si="1177"/>
        <v>pelani44209</v>
      </c>
      <c r="AG4210" s="5" t="str">
        <f t="shared" si="1178"/>
        <v>BMJ 07344209UTARADAY</v>
      </c>
      <c r="AH4210" s="5" t="str">
        <f t="shared" si="1179"/>
        <v>pelani44209UTARADAY</v>
      </c>
      <c r="AI4210" s="5" t="str">
        <f t="shared" si="1180"/>
        <v>BMJ 07344209DAY</v>
      </c>
      <c r="AJ4210" s="5" t="str">
        <f t="shared" si="1181"/>
        <v>pelani44209DAY</v>
      </c>
      <c r="AK4210" s="5" t="str">
        <f t="shared" si="1182"/>
        <v>pelaniBMJ</v>
      </c>
      <c r="AL4210" s="5" t="str">
        <f t="shared" si="1184"/>
        <v>2UTARA</v>
      </c>
      <c r="AM4210" s="5" t="str">
        <f t="shared" si="1185"/>
        <v>1 &gt; 4UTARA12 RODA</v>
      </c>
      <c r="AN4210" s="5" t="str">
        <f t="shared" si="1186"/>
        <v>pelaniBMJ1 &gt; 4UTARA12 RODA</v>
      </c>
      <c r="AO4210" s="5" t="str">
        <f t="shared" si="1187"/>
        <v>pelani1 &gt; 4UTARA12 RODA</v>
      </c>
      <c r="AP4210" s="5" t="str">
        <f t="shared" si="1188"/>
        <v>44209DAY</v>
      </c>
    </row>
    <row r="4211" spans="1:42" x14ac:dyDescent="0.3">
      <c r="A4211" s="33">
        <v>1</v>
      </c>
      <c r="B4211" s="33"/>
      <c r="C4211" s="70">
        <v>44209</v>
      </c>
      <c r="D4211" s="71" t="s">
        <v>19</v>
      </c>
      <c r="E4211" s="70">
        <v>44209</v>
      </c>
      <c r="F4211" s="71">
        <v>5171565</v>
      </c>
      <c r="G4211" s="33" t="s">
        <v>20</v>
      </c>
      <c r="H4211" s="33" t="s">
        <v>21</v>
      </c>
      <c r="I4211" s="33" t="s">
        <v>45</v>
      </c>
      <c r="J4211" s="33" t="s">
        <v>46</v>
      </c>
      <c r="K4211" s="63" t="s">
        <v>83</v>
      </c>
      <c r="L4211" s="32" t="str">
        <f t="shared" si="1189"/>
        <v>AXOR4843</v>
      </c>
      <c r="M4211" s="32" t="str">
        <f t="shared" si="1190"/>
        <v>BMJ</v>
      </c>
      <c r="N4211" s="32" t="str">
        <f t="shared" si="1191"/>
        <v>12 RODA</v>
      </c>
      <c r="O4211" s="146">
        <v>0.48126157407407405</v>
      </c>
      <c r="P4211" s="65">
        <v>0.48126157407407405</v>
      </c>
      <c r="Q4211" s="65"/>
      <c r="R4211" s="66">
        <v>3</v>
      </c>
      <c r="S4211" s="66">
        <v>51840</v>
      </c>
      <c r="T4211" s="66">
        <v>20100</v>
      </c>
      <c r="U4211" s="67">
        <f t="shared" si="1183"/>
        <v>31.74</v>
      </c>
      <c r="V4211" s="66">
        <f t="shared" si="1174"/>
        <v>643591.98</v>
      </c>
      <c r="W4211" s="66" t="str">
        <f t="shared" si="1175"/>
        <v>1 &gt; 4</v>
      </c>
      <c r="X4211" s="66">
        <f>A4211+SUMIFS(Presensi!F:F,Presensi!E:E,'Entry Data'!AP4211)</f>
        <v>1</v>
      </c>
      <c r="Y4211" s="66">
        <f>IFERROR(INDEX('Retasi Pricing'!F:F,MATCH('Entry Data'!AM4211,'Retasi Pricing'!E:E,0))*X4211,"")</f>
        <v>27500</v>
      </c>
      <c r="Z4211" s="62" t="s">
        <v>26</v>
      </c>
      <c r="AA4211" s="62" t="s">
        <v>27</v>
      </c>
      <c r="AB4211" s="32"/>
      <c r="AC4211" s="32" t="s">
        <v>214</v>
      </c>
      <c r="AD4211" s="32" t="str">
        <f t="shared" si="1176"/>
        <v/>
      </c>
      <c r="AF4211" s="5" t="str">
        <f t="shared" si="1177"/>
        <v>pelani44209</v>
      </c>
      <c r="AG4211" s="5" t="str">
        <f t="shared" si="1178"/>
        <v>BMJ 07344209UTARADAY</v>
      </c>
      <c r="AH4211" s="5" t="str">
        <f t="shared" si="1179"/>
        <v>pelani44209UTARADAY</v>
      </c>
      <c r="AI4211" s="5" t="str">
        <f t="shared" si="1180"/>
        <v>BMJ 07344209DAY</v>
      </c>
      <c r="AJ4211" s="5" t="str">
        <f t="shared" si="1181"/>
        <v>pelani44209DAY</v>
      </c>
      <c r="AK4211" s="5" t="str">
        <f t="shared" si="1182"/>
        <v>pelaniBMJ</v>
      </c>
      <c r="AL4211" s="5" t="str">
        <f t="shared" si="1184"/>
        <v>3UTARA</v>
      </c>
      <c r="AM4211" s="5" t="str">
        <f t="shared" si="1185"/>
        <v>1 &gt; 4UTARA12 RODA</v>
      </c>
      <c r="AN4211" s="5" t="str">
        <f t="shared" si="1186"/>
        <v>pelaniBMJ1 &gt; 4UTARA12 RODA</v>
      </c>
      <c r="AO4211" s="5" t="str">
        <f t="shared" si="1187"/>
        <v>pelani1 &gt; 4UTARA12 RODA</v>
      </c>
      <c r="AP4211" s="5" t="str">
        <f t="shared" si="1188"/>
        <v>44209DAY</v>
      </c>
    </row>
    <row r="4212" spans="1:42" x14ac:dyDescent="0.3">
      <c r="A4212" s="33">
        <v>1</v>
      </c>
      <c r="B4212" s="33"/>
      <c r="C4212" s="70">
        <v>44209</v>
      </c>
      <c r="D4212" s="71" t="s">
        <v>19</v>
      </c>
      <c r="E4212" s="70">
        <v>44209</v>
      </c>
      <c r="F4212" s="71">
        <v>5171634</v>
      </c>
      <c r="G4212" s="33" t="s">
        <v>20</v>
      </c>
      <c r="H4212" s="33" t="s">
        <v>21</v>
      </c>
      <c r="I4212" s="33" t="s">
        <v>51</v>
      </c>
      <c r="J4212" s="33" t="s">
        <v>46</v>
      </c>
      <c r="K4212" s="63" t="s">
        <v>83</v>
      </c>
      <c r="L4212" s="32" t="str">
        <f t="shared" si="1189"/>
        <v>AXOR4843</v>
      </c>
      <c r="M4212" s="32" t="str">
        <f t="shared" si="1190"/>
        <v>BMJ</v>
      </c>
      <c r="N4212" s="32" t="str">
        <f t="shared" si="1191"/>
        <v>12 RODA</v>
      </c>
      <c r="O4212" s="146">
        <v>0.55087962962962966</v>
      </c>
      <c r="P4212" s="65">
        <v>0.55087962962962966</v>
      </c>
      <c r="Q4212" s="65"/>
      <c r="R4212" s="66">
        <v>4</v>
      </c>
      <c r="S4212" s="66">
        <v>49700</v>
      </c>
      <c r="T4212" s="66">
        <v>20100</v>
      </c>
      <c r="U4212" s="67">
        <f t="shared" si="1183"/>
        <v>29.6</v>
      </c>
      <c r="V4212" s="66">
        <f t="shared" si="1174"/>
        <v>600199.20000000007</v>
      </c>
      <c r="W4212" s="66" t="str">
        <f t="shared" si="1175"/>
        <v>1 &gt; 4</v>
      </c>
      <c r="X4212" s="66">
        <f>A4212+SUMIFS(Presensi!F:F,Presensi!E:E,'Entry Data'!AP4212)</f>
        <v>1</v>
      </c>
      <c r="Y4212" s="66">
        <f>IFERROR(INDEX('Retasi Pricing'!F:F,MATCH('Entry Data'!AM4212,'Retasi Pricing'!E:E,0))*X4212,"")</f>
        <v>27500</v>
      </c>
      <c r="Z4212" s="62" t="s">
        <v>26</v>
      </c>
      <c r="AA4212" s="62" t="s">
        <v>27</v>
      </c>
      <c r="AB4212" s="32"/>
      <c r="AC4212" s="32" t="s">
        <v>214</v>
      </c>
      <c r="AD4212" s="32" t="str">
        <f t="shared" si="1176"/>
        <v/>
      </c>
      <c r="AF4212" s="5" t="str">
        <f t="shared" si="1177"/>
        <v>pelani44209</v>
      </c>
      <c r="AG4212" s="5" t="str">
        <f t="shared" si="1178"/>
        <v>BMJ 07344209UTARADAY</v>
      </c>
      <c r="AH4212" s="5" t="str">
        <f t="shared" si="1179"/>
        <v>pelani44209UTARADAY</v>
      </c>
      <c r="AI4212" s="5" t="str">
        <f t="shared" si="1180"/>
        <v>BMJ 07344209DAY</v>
      </c>
      <c r="AJ4212" s="5" t="str">
        <f t="shared" si="1181"/>
        <v>pelani44209DAY</v>
      </c>
      <c r="AK4212" s="5" t="str">
        <f t="shared" si="1182"/>
        <v>pelaniBMJ</v>
      </c>
      <c r="AL4212" s="5" t="str">
        <f t="shared" si="1184"/>
        <v>4UTARA</v>
      </c>
      <c r="AM4212" s="5" t="str">
        <f t="shared" si="1185"/>
        <v>1 &gt; 4UTARA12 RODA</v>
      </c>
      <c r="AN4212" s="5" t="str">
        <f t="shared" si="1186"/>
        <v>pelaniBMJ1 &gt; 4UTARA12 RODA</v>
      </c>
      <c r="AO4212" s="5" t="str">
        <f t="shared" si="1187"/>
        <v>pelani1 &gt; 4UTARA12 RODA</v>
      </c>
      <c r="AP4212" s="5" t="str">
        <f t="shared" si="1188"/>
        <v>44209DAY</v>
      </c>
    </row>
    <row r="4213" spans="1:42" x14ac:dyDescent="0.3">
      <c r="A4213" s="33">
        <v>1</v>
      </c>
      <c r="B4213" s="33"/>
      <c r="C4213" s="70">
        <v>44209</v>
      </c>
      <c r="D4213" s="71" t="s">
        <v>19</v>
      </c>
      <c r="E4213" s="70">
        <v>44209</v>
      </c>
      <c r="F4213" s="71">
        <v>5171409</v>
      </c>
      <c r="G4213" s="33" t="s">
        <v>20</v>
      </c>
      <c r="H4213" s="33" t="s">
        <v>21</v>
      </c>
      <c r="I4213" s="33" t="s">
        <v>123</v>
      </c>
      <c r="J4213" s="33" t="s">
        <v>23</v>
      </c>
      <c r="K4213" s="63" t="s">
        <v>85</v>
      </c>
      <c r="L4213" s="32" t="str">
        <f t="shared" si="1189"/>
        <v>AXOR4843</v>
      </c>
      <c r="M4213" s="32" t="str">
        <f t="shared" si="1190"/>
        <v>BMJ</v>
      </c>
      <c r="N4213" s="32" t="str">
        <f t="shared" si="1191"/>
        <v>12 RODA</v>
      </c>
      <c r="O4213" s="146">
        <v>0.33652777777777776</v>
      </c>
      <c r="P4213" s="65">
        <v>0.34082175925925928</v>
      </c>
      <c r="Q4213" s="65"/>
      <c r="R4213" s="66">
        <v>1</v>
      </c>
      <c r="S4213" s="66">
        <v>50760</v>
      </c>
      <c r="T4213" s="66">
        <v>19880</v>
      </c>
      <c r="U4213" s="67">
        <f t="shared" si="1183"/>
        <v>30.88</v>
      </c>
      <c r="V4213" s="66">
        <f t="shared" si="1174"/>
        <v>626153.76</v>
      </c>
      <c r="W4213" s="66" t="str">
        <f t="shared" si="1175"/>
        <v>1 &gt; 4</v>
      </c>
      <c r="X4213" s="66">
        <f>A4213+SUMIFS(Presensi!F:F,Presensi!E:E,'Entry Data'!AP4213)</f>
        <v>1</v>
      </c>
      <c r="Y4213" s="66">
        <f>IFERROR(INDEX('Retasi Pricing'!F:F,MATCH('Entry Data'!AM4213,'Retasi Pricing'!E:E,0))*X4213,"")</f>
        <v>27500</v>
      </c>
      <c r="Z4213" s="62" t="s">
        <v>26</v>
      </c>
      <c r="AA4213" s="62" t="s">
        <v>27</v>
      </c>
      <c r="AB4213" s="32"/>
      <c r="AC4213" s="32" t="s">
        <v>311</v>
      </c>
      <c r="AD4213" s="32" t="str">
        <f t="shared" si="1176"/>
        <v/>
      </c>
      <c r="AF4213" s="5" t="str">
        <f t="shared" si="1177"/>
        <v>M.SAINUDDIN KASIM44209</v>
      </c>
      <c r="AG4213" s="5" t="str">
        <f t="shared" si="1178"/>
        <v>BMJ 07444209UTARADAY</v>
      </c>
      <c r="AH4213" s="5" t="str">
        <f t="shared" si="1179"/>
        <v>M.SAINUDDIN KASIM44209UTARADAY</v>
      </c>
      <c r="AI4213" s="5" t="str">
        <f t="shared" si="1180"/>
        <v>BMJ 07444209DAY</v>
      </c>
      <c r="AJ4213" s="5" t="str">
        <f t="shared" si="1181"/>
        <v>M.SAINUDDIN KASIM44209DAY</v>
      </c>
      <c r="AK4213" s="5" t="str">
        <f t="shared" si="1182"/>
        <v>M.SAINUDDIN KASIMBMJ</v>
      </c>
      <c r="AL4213" s="5" t="str">
        <f t="shared" si="1184"/>
        <v>1UTARA</v>
      </c>
      <c r="AM4213" s="5" t="str">
        <f t="shared" si="1185"/>
        <v>1 &gt; 4UTARA12 RODA</v>
      </c>
      <c r="AN4213" s="5" t="str">
        <f t="shared" si="1186"/>
        <v>M.SAINUDDIN KASIMBMJ1 &gt; 4UTARA12 RODA</v>
      </c>
      <c r="AO4213" s="5" t="str">
        <f t="shared" si="1187"/>
        <v>M.SAINUDDIN KASIM1 &gt; 4UTARA12 RODA</v>
      </c>
      <c r="AP4213" s="5" t="str">
        <f t="shared" si="1188"/>
        <v>44209DAY</v>
      </c>
    </row>
    <row r="4214" spans="1:42" x14ac:dyDescent="0.3">
      <c r="A4214" s="33">
        <v>1</v>
      </c>
      <c r="B4214" s="33"/>
      <c r="C4214" s="70">
        <v>44209</v>
      </c>
      <c r="D4214" s="71" t="s">
        <v>19</v>
      </c>
      <c r="E4214" s="70">
        <v>44209</v>
      </c>
      <c r="F4214" s="71">
        <v>5171470</v>
      </c>
      <c r="G4214" s="33" t="s">
        <v>20</v>
      </c>
      <c r="H4214" s="33" t="s">
        <v>50</v>
      </c>
      <c r="I4214" s="33" t="s">
        <v>51</v>
      </c>
      <c r="J4214" s="33" t="s">
        <v>53</v>
      </c>
      <c r="K4214" s="63" t="s">
        <v>85</v>
      </c>
      <c r="L4214" s="32" t="str">
        <f t="shared" si="1189"/>
        <v>AXOR4843</v>
      </c>
      <c r="M4214" s="32" t="str">
        <f t="shared" si="1190"/>
        <v>BMJ</v>
      </c>
      <c r="N4214" s="32" t="str">
        <f t="shared" si="1191"/>
        <v>12 RODA</v>
      </c>
      <c r="O4214" s="146">
        <v>0.39119212962962963</v>
      </c>
      <c r="P4214" s="65">
        <v>0.39119212962962963</v>
      </c>
      <c r="Q4214" s="65"/>
      <c r="R4214" s="66">
        <v>2</v>
      </c>
      <c r="S4214" s="66">
        <v>51960</v>
      </c>
      <c r="T4214" s="66">
        <v>19880</v>
      </c>
      <c r="U4214" s="67">
        <f t="shared" si="1183"/>
        <v>32.08</v>
      </c>
      <c r="V4214" s="66">
        <f t="shared" si="1174"/>
        <v>650486.15999999992</v>
      </c>
      <c r="W4214" s="66" t="str">
        <f t="shared" si="1175"/>
        <v>1 &gt; 4</v>
      </c>
      <c r="X4214" s="66">
        <f>A4214+SUMIFS(Presensi!F:F,Presensi!E:E,'Entry Data'!AP4214)</f>
        <v>1</v>
      </c>
      <c r="Y4214" s="66">
        <f>IFERROR(INDEX('Retasi Pricing'!F:F,MATCH('Entry Data'!AM4214,'Retasi Pricing'!E:E,0))*X4214,"")</f>
        <v>27500</v>
      </c>
      <c r="Z4214" s="62" t="s">
        <v>26</v>
      </c>
      <c r="AA4214" s="62" t="s">
        <v>27</v>
      </c>
      <c r="AB4214" s="32"/>
      <c r="AC4214" s="32" t="s">
        <v>311</v>
      </c>
      <c r="AD4214" s="32" t="str">
        <f t="shared" si="1176"/>
        <v/>
      </c>
      <c r="AF4214" s="5" t="str">
        <f t="shared" si="1177"/>
        <v>M.SAINUDDIN KASIM44209</v>
      </c>
      <c r="AG4214" s="5" t="str">
        <f t="shared" si="1178"/>
        <v>BMJ 07444209UTARADAY</v>
      </c>
      <c r="AH4214" s="5" t="str">
        <f t="shared" si="1179"/>
        <v>M.SAINUDDIN KASIM44209UTARADAY</v>
      </c>
      <c r="AI4214" s="5" t="str">
        <f t="shared" si="1180"/>
        <v>BMJ 07444209DAY</v>
      </c>
      <c r="AJ4214" s="5" t="str">
        <f t="shared" si="1181"/>
        <v>M.SAINUDDIN KASIM44209DAY</v>
      </c>
      <c r="AK4214" s="5" t="str">
        <f t="shared" si="1182"/>
        <v>M.SAINUDDIN KASIMBMJ</v>
      </c>
      <c r="AL4214" s="5" t="str">
        <f t="shared" si="1184"/>
        <v>2UTARA</v>
      </c>
      <c r="AM4214" s="5" t="str">
        <f t="shared" si="1185"/>
        <v>1 &gt; 4UTARA12 RODA</v>
      </c>
      <c r="AN4214" s="5" t="str">
        <f t="shared" si="1186"/>
        <v>M.SAINUDDIN KASIMBMJ1 &gt; 4UTARA12 RODA</v>
      </c>
      <c r="AO4214" s="5" t="str">
        <f t="shared" si="1187"/>
        <v>M.SAINUDDIN KASIM1 &gt; 4UTARA12 RODA</v>
      </c>
      <c r="AP4214" s="5" t="str">
        <f t="shared" si="1188"/>
        <v>44209DAY</v>
      </c>
    </row>
    <row r="4215" spans="1:42" x14ac:dyDescent="0.3">
      <c r="A4215" s="33">
        <v>1</v>
      </c>
      <c r="B4215" s="33"/>
      <c r="C4215" s="70">
        <v>44209</v>
      </c>
      <c r="D4215" s="71" t="s">
        <v>19</v>
      </c>
      <c r="E4215" s="70">
        <v>44209</v>
      </c>
      <c r="F4215" s="71">
        <v>5171528</v>
      </c>
      <c r="G4215" s="33" t="s">
        <v>20</v>
      </c>
      <c r="H4215" s="33" t="s">
        <v>21</v>
      </c>
      <c r="I4215" s="33" t="s">
        <v>123</v>
      </c>
      <c r="J4215" s="33" t="s">
        <v>46</v>
      </c>
      <c r="K4215" s="63" t="s">
        <v>85</v>
      </c>
      <c r="L4215" s="32" t="str">
        <f t="shared" si="1189"/>
        <v>AXOR4843</v>
      </c>
      <c r="M4215" s="32" t="str">
        <f t="shared" si="1190"/>
        <v>BMJ</v>
      </c>
      <c r="N4215" s="32" t="str">
        <f t="shared" si="1191"/>
        <v>12 RODA</v>
      </c>
      <c r="O4215" s="146">
        <v>0.44708333333333333</v>
      </c>
      <c r="P4215" s="65">
        <v>0.44708333333333333</v>
      </c>
      <c r="Q4215" s="65"/>
      <c r="R4215" s="66">
        <v>3</v>
      </c>
      <c r="S4215" s="66">
        <v>50740</v>
      </c>
      <c r="T4215" s="66">
        <v>19880</v>
      </c>
      <c r="U4215" s="67">
        <f t="shared" si="1183"/>
        <v>30.86</v>
      </c>
      <c r="V4215" s="66">
        <f t="shared" si="1174"/>
        <v>625748.22</v>
      </c>
      <c r="W4215" s="66" t="str">
        <f t="shared" si="1175"/>
        <v>1 &gt; 4</v>
      </c>
      <c r="X4215" s="66">
        <f>A4215+SUMIFS(Presensi!F:F,Presensi!E:E,'Entry Data'!AP4215)</f>
        <v>1</v>
      </c>
      <c r="Y4215" s="66">
        <f>IFERROR(INDEX('Retasi Pricing'!F:F,MATCH('Entry Data'!AM4215,'Retasi Pricing'!E:E,0))*X4215,"")</f>
        <v>27500</v>
      </c>
      <c r="Z4215" s="62" t="s">
        <v>26</v>
      </c>
      <c r="AA4215" s="62" t="s">
        <v>27</v>
      </c>
      <c r="AB4215" s="32"/>
      <c r="AC4215" s="32" t="s">
        <v>311</v>
      </c>
      <c r="AD4215" s="32" t="str">
        <f t="shared" si="1176"/>
        <v/>
      </c>
      <c r="AF4215" s="5" t="str">
        <f t="shared" si="1177"/>
        <v>M.SAINUDDIN KASIM44209</v>
      </c>
      <c r="AG4215" s="5" t="str">
        <f t="shared" si="1178"/>
        <v>BMJ 07444209UTARADAY</v>
      </c>
      <c r="AH4215" s="5" t="str">
        <f t="shared" si="1179"/>
        <v>M.SAINUDDIN KASIM44209UTARADAY</v>
      </c>
      <c r="AI4215" s="5" t="str">
        <f t="shared" si="1180"/>
        <v>BMJ 07444209DAY</v>
      </c>
      <c r="AJ4215" s="5" t="str">
        <f t="shared" si="1181"/>
        <v>M.SAINUDDIN KASIM44209DAY</v>
      </c>
      <c r="AK4215" s="5" t="str">
        <f t="shared" si="1182"/>
        <v>M.SAINUDDIN KASIMBMJ</v>
      </c>
      <c r="AL4215" s="5" t="str">
        <f t="shared" si="1184"/>
        <v>3UTARA</v>
      </c>
      <c r="AM4215" s="5" t="str">
        <f t="shared" si="1185"/>
        <v>1 &gt; 4UTARA12 RODA</v>
      </c>
      <c r="AN4215" s="5" t="str">
        <f t="shared" si="1186"/>
        <v>M.SAINUDDIN KASIMBMJ1 &gt; 4UTARA12 RODA</v>
      </c>
      <c r="AO4215" s="5" t="str">
        <f t="shared" si="1187"/>
        <v>M.SAINUDDIN KASIM1 &gt; 4UTARA12 RODA</v>
      </c>
      <c r="AP4215" s="5" t="str">
        <f t="shared" si="1188"/>
        <v>44209DAY</v>
      </c>
    </row>
    <row r="4216" spans="1:42" x14ac:dyDescent="0.3">
      <c r="A4216" s="33">
        <v>1</v>
      </c>
      <c r="B4216" s="33"/>
      <c r="C4216" s="70">
        <v>44209</v>
      </c>
      <c r="D4216" s="71" t="s">
        <v>19</v>
      </c>
      <c r="E4216" s="70">
        <v>44209</v>
      </c>
      <c r="F4216" s="71">
        <v>5171588</v>
      </c>
      <c r="G4216" s="33" t="s">
        <v>20</v>
      </c>
      <c r="H4216" s="33" t="s">
        <v>21</v>
      </c>
      <c r="I4216" s="33" t="s">
        <v>51</v>
      </c>
      <c r="J4216" s="33" t="s">
        <v>46</v>
      </c>
      <c r="K4216" s="63" t="s">
        <v>85</v>
      </c>
      <c r="L4216" s="32" t="str">
        <f t="shared" si="1189"/>
        <v>AXOR4843</v>
      </c>
      <c r="M4216" s="32" t="str">
        <f t="shared" si="1190"/>
        <v>BMJ</v>
      </c>
      <c r="N4216" s="32" t="str">
        <f t="shared" si="1191"/>
        <v>12 RODA</v>
      </c>
      <c r="O4216" s="146">
        <v>0.50105324074074076</v>
      </c>
      <c r="P4216" s="65">
        <v>0.50105324074074076</v>
      </c>
      <c r="Q4216" s="65"/>
      <c r="R4216" s="66">
        <v>4</v>
      </c>
      <c r="S4216" s="66">
        <v>49580</v>
      </c>
      <c r="T4216" s="66">
        <v>19880</v>
      </c>
      <c r="U4216" s="67">
        <f t="shared" si="1183"/>
        <v>29.7</v>
      </c>
      <c r="V4216" s="66">
        <f t="shared" si="1174"/>
        <v>602226.9</v>
      </c>
      <c r="W4216" s="66" t="str">
        <f t="shared" si="1175"/>
        <v>1 &gt; 4</v>
      </c>
      <c r="X4216" s="66">
        <f>A4216+SUMIFS(Presensi!F:F,Presensi!E:E,'Entry Data'!AP4216)</f>
        <v>1</v>
      </c>
      <c r="Y4216" s="66">
        <f>IFERROR(INDEX('Retasi Pricing'!F:F,MATCH('Entry Data'!AM4216,'Retasi Pricing'!E:E,0))*X4216,"")</f>
        <v>27500</v>
      </c>
      <c r="Z4216" s="62" t="s">
        <v>26</v>
      </c>
      <c r="AA4216" s="62" t="s">
        <v>27</v>
      </c>
      <c r="AB4216" s="32"/>
      <c r="AC4216" s="32" t="s">
        <v>311</v>
      </c>
      <c r="AD4216" s="32" t="str">
        <f t="shared" si="1176"/>
        <v/>
      </c>
      <c r="AF4216" s="5" t="str">
        <f t="shared" si="1177"/>
        <v>M.SAINUDDIN KASIM44209</v>
      </c>
      <c r="AG4216" s="5" t="str">
        <f t="shared" si="1178"/>
        <v>BMJ 07444209UTARADAY</v>
      </c>
      <c r="AH4216" s="5" t="str">
        <f t="shared" si="1179"/>
        <v>M.SAINUDDIN KASIM44209UTARADAY</v>
      </c>
      <c r="AI4216" s="5" t="str">
        <f t="shared" si="1180"/>
        <v>BMJ 07444209DAY</v>
      </c>
      <c r="AJ4216" s="5" t="str">
        <f t="shared" si="1181"/>
        <v>M.SAINUDDIN KASIM44209DAY</v>
      </c>
      <c r="AK4216" s="5" t="str">
        <f t="shared" si="1182"/>
        <v>M.SAINUDDIN KASIMBMJ</v>
      </c>
      <c r="AL4216" s="5" t="str">
        <f t="shared" si="1184"/>
        <v>4UTARA</v>
      </c>
      <c r="AM4216" s="5" t="str">
        <f t="shared" si="1185"/>
        <v>1 &gt; 4UTARA12 RODA</v>
      </c>
      <c r="AN4216" s="5" t="str">
        <f t="shared" si="1186"/>
        <v>M.SAINUDDIN KASIMBMJ1 &gt; 4UTARA12 RODA</v>
      </c>
      <c r="AO4216" s="5" t="str">
        <f t="shared" si="1187"/>
        <v>M.SAINUDDIN KASIM1 &gt; 4UTARA12 RODA</v>
      </c>
      <c r="AP4216" s="5" t="str">
        <f t="shared" si="1188"/>
        <v>44209DAY</v>
      </c>
    </row>
    <row r="4217" spans="1:42" x14ac:dyDescent="0.3">
      <c r="A4217" s="33">
        <v>1</v>
      </c>
      <c r="B4217" s="33"/>
      <c r="C4217" s="70">
        <v>44209</v>
      </c>
      <c r="D4217" s="71" t="s">
        <v>19</v>
      </c>
      <c r="E4217" s="70">
        <v>44209</v>
      </c>
      <c r="F4217" s="71">
        <v>5171648</v>
      </c>
      <c r="G4217" s="33" t="s">
        <v>20</v>
      </c>
      <c r="H4217" s="33" t="s">
        <v>21</v>
      </c>
      <c r="I4217" s="33" t="s">
        <v>51</v>
      </c>
      <c r="J4217" s="33" t="s">
        <v>46</v>
      </c>
      <c r="K4217" s="63" t="s">
        <v>85</v>
      </c>
      <c r="L4217" s="32" t="str">
        <f t="shared" si="1189"/>
        <v>AXOR4843</v>
      </c>
      <c r="M4217" s="32" t="str">
        <f t="shared" si="1190"/>
        <v>BMJ</v>
      </c>
      <c r="N4217" s="32" t="str">
        <f t="shared" si="1191"/>
        <v>12 RODA</v>
      </c>
      <c r="O4217" s="146">
        <v>0.56569444444444439</v>
      </c>
      <c r="P4217" s="65">
        <v>0.56569444444444439</v>
      </c>
      <c r="Q4217" s="65"/>
      <c r="R4217" s="66">
        <v>5</v>
      </c>
      <c r="S4217" s="66">
        <v>50040</v>
      </c>
      <c r="T4217" s="66">
        <v>19880</v>
      </c>
      <c r="U4217" s="67">
        <f t="shared" si="1183"/>
        <v>30.16</v>
      </c>
      <c r="V4217" s="66">
        <f t="shared" si="1174"/>
        <v>611554.31999999995</v>
      </c>
      <c r="W4217" s="66" t="str">
        <f t="shared" si="1175"/>
        <v>&gt; 5</v>
      </c>
      <c r="X4217" s="66">
        <f>A4217+SUMIFS(Presensi!F:F,Presensi!E:E,'Entry Data'!AP4217)</f>
        <v>1</v>
      </c>
      <c r="Y4217" s="66">
        <f>IFERROR(INDEX('Retasi Pricing'!F:F,MATCH('Entry Data'!AM4217,'Retasi Pricing'!E:E,0))*X4217,"")</f>
        <v>31200</v>
      </c>
      <c r="Z4217" s="62" t="s">
        <v>26</v>
      </c>
      <c r="AA4217" s="62" t="s">
        <v>27</v>
      </c>
      <c r="AB4217" s="32"/>
      <c r="AC4217" s="32" t="s">
        <v>311</v>
      </c>
      <c r="AD4217" s="32" t="str">
        <f t="shared" si="1176"/>
        <v/>
      </c>
      <c r="AF4217" s="5" t="str">
        <f t="shared" si="1177"/>
        <v>M.SAINUDDIN KASIM44209</v>
      </c>
      <c r="AG4217" s="5" t="str">
        <f t="shared" si="1178"/>
        <v>BMJ 07444209UTARADAY</v>
      </c>
      <c r="AH4217" s="5" t="str">
        <f t="shared" si="1179"/>
        <v>M.SAINUDDIN KASIM44209UTARADAY</v>
      </c>
      <c r="AI4217" s="5" t="str">
        <f t="shared" si="1180"/>
        <v>BMJ 07444209DAY</v>
      </c>
      <c r="AJ4217" s="5" t="str">
        <f t="shared" si="1181"/>
        <v>M.SAINUDDIN KASIM44209DAY</v>
      </c>
      <c r="AK4217" s="5" t="str">
        <f t="shared" si="1182"/>
        <v>M.SAINUDDIN KASIMBMJ</v>
      </c>
      <c r="AL4217" s="5" t="str">
        <f t="shared" si="1184"/>
        <v>5UTARA</v>
      </c>
      <c r="AM4217" s="5" t="str">
        <f t="shared" si="1185"/>
        <v>&gt; 5UTARA12 RODA</v>
      </c>
      <c r="AN4217" s="5" t="str">
        <f t="shared" si="1186"/>
        <v>M.SAINUDDIN KASIMBMJ&gt; 5UTARA12 RODA</v>
      </c>
      <c r="AO4217" s="5" t="str">
        <f t="shared" si="1187"/>
        <v>M.SAINUDDIN KASIM&gt; 5UTARA12 RODA</v>
      </c>
      <c r="AP4217" s="5" t="str">
        <f t="shared" si="1188"/>
        <v>44209DAY</v>
      </c>
    </row>
    <row r="4218" spans="1:42" x14ac:dyDescent="0.3">
      <c r="A4218" s="33">
        <v>1</v>
      </c>
      <c r="B4218" s="33"/>
      <c r="C4218" s="70">
        <v>44209</v>
      </c>
      <c r="D4218" s="71" t="s">
        <v>19</v>
      </c>
      <c r="E4218" s="70">
        <v>44209</v>
      </c>
      <c r="F4218" s="71">
        <v>5171717</v>
      </c>
      <c r="G4218" s="33" t="s">
        <v>20</v>
      </c>
      <c r="H4218" s="33" t="s">
        <v>21</v>
      </c>
      <c r="I4218" s="33" t="s">
        <v>45</v>
      </c>
      <c r="J4218" s="33" t="s">
        <v>46</v>
      </c>
      <c r="K4218" s="63" t="s">
        <v>85</v>
      </c>
      <c r="L4218" s="32" t="str">
        <f t="shared" si="1189"/>
        <v>AXOR4843</v>
      </c>
      <c r="M4218" s="32" t="str">
        <f t="shared" si="1190"/>
        <v>BMJ</v>
      </c>
      <c r="N4218" s="32" t="str">
        <f t="shared" si="1191"/>
        <v>12 RODA</v>
      </c>
      <c r="O4218" s="146">
        <v>0.62064814814814817</v>
      </c>
      <c r="P4218" s="65">
        <v>0.62064814814814817</v>
      </c>
      <c r="Q4218" s="65"/>
      <c r="R4218" s="66">
        <v>6</v>
      </c>
      <c r="S4218" s="66">
        <v>50520</v>
      </c>
      <c r="T4218" s="66">
        <v>19880</v>
      </c>
      <c r="U4218" s="67">
        <f t="shared" si="1183"/>
        <v>30.64</v>
      </c>
      <c r="V4218" s="66">
        <f t="shared" si="1174"/>
        <v>621287.28</v>
      </c>
      <c r="W4218" s="66" t="str">
        <f t="shared" si="1175"/>
        <v>&gt; 6</v>
      </c>
      <c r="X4218" s="66">
        <f>A4218+SUMIFS(Presensi!F:F,Presensi!E:E,'Entry Data'!AP4218)</f>
        <v>1</v>
      </c>
      <c r="Y4218" s="66">
        <f>IFERROR(INDEX('Retasi Pricing'!F:F,MATCH('Entry Data'!AM4218,'Retasi Pricing'!E:E,0))*X4218,"")</f>
        <v>34450</v>
      </c>
      <c r="Z4218" s="62" t="s">
        <v>26</v>
      </c>
      <c r="AA4218" s="62" t="s">
        <v>27</v>
      </c>
      <c r="AB4218" s="32"/>
      <c r="AC4218" s="32" t="s">
        <v>311</v>
      </c>
      <c r="AD4218" s="32" t="str">
        <f t="shared" si="1176"/>
        <v/>
      </c>
      <c r="AF4218" s="5" t="str">
        <f t="shared" si="1177"/>
        <v>M.SAINUDDIN KASIM44209</v>
      </c>
      <c r="AG4218" s="5" t="str">
        <f t="shared" si="1178"/>
        <v>BMJ 07444209UTARADAY</v>
      </c>
      <c r="AH4218" s="5" t="str">
        <f t="shared" si="1179"/>
        <v>M.SAINUDDIN KASIM44209UTARADAY</v>
      </c>
      <c r="AI4218" s="5" t="str">
        <f t="shared" si="1180"/>
        <v>BMJ 07444209DAY</v>
      </c>
      <c r="AJ4218" s="5" t="str">
        <f t="shared" si="1181"/>
        <v>M.SAINUDDIN KASIM44209DAY</v>
      </c>
      <c r="AK4218" s="5" t="str">
        <f t="shared" si="1182"/>
        <v>M.SAINUDDIN KASIMBMJ</v>
      </c>
      <c r="AL4218" s="5" t="str">
        <f t="shared" si="1184"/>
        <v>6UTARA</v>
      </c>
      <c r="AM4218" s="5" t="str">
        <f t="shared" si="1185"/>
        <v>&gt; 6UTARA12 RODA</v>
      </c>
      <c r="AN4218" s="5" t="str">
        <f t="shared" si="1186"/>
        <v>M.SAINUDDIN KASIMBMJ&gt; 6UTARA12 RODA</v>
      </c>
      <c r="AO4218" s="5" t="str">
        <f t="shared" si="1187"/>
        <v>M.SAINUDDIN KASIM&gt; 6UTARA12 RODA</v>
      </c>
      <c r="AP4218" s="5" t="str">
        <f t="shared" si="1188"/>
        <v>44209DAY</v>
      </c>
    </row>
    <row r="4219" spans="1:42" x14ac:dyDescent="0.3">
      <c r="A4219" s="33">
        <v>1</v>
      </c>
      <c r="B4219" s="33"/>
      <c r="C4219" s="70">
        <v>44209</v>
      </c>
      <c r="D4219" s="71" t="s">
        <v>19</v>
      </c>
      <c r="E4219" s="70">
        <v>44209</v>
      </c>
      <c r="F4219" s="71">
        <v>5171777</v>
      </c>
      <c r="G4219" s="33" t="s">
        <v>20</v>
      </c>
      <c r="H4219" s="33" t="s">
        <v>21</v>
      </c>
      <c r="I4219" s="33" t="s">
        <v>45</v>
      </c>
      <c r="J4219" s="33" t="s">
        <v>46</v>
      </c>
      <c r="K4219" s="63" t="s">
        <v>85</v>
      </c>
      <c r="L4219" s="32" t="str">
        <f t="shared" si="1189"/>
        <v>AXOR4843</v>
      </c>
      <c r="M4219" s="32" t="str">
        <f t="shared" si="1190"/>
        <v>BMJ</v>
      </c>
      <c r="N4219" s="32" t="str">
        <f t="shared" si="1191"/>
        <v>12 RODA</v>
      </c>
      <c r="O4219" s="146">
        <v>0.67332175925925919</v>
      </c>
      <c r="P4219" s="65">
        <v>0.67332175925925919</v>
      </c>
      <c r="Q4219" s="65"/>
      <c r="R4219" s="66">
        <v>7</v>
      </c>
      <c r="S4219" s="66">
        <v>50580</v>
      </c>
      <c r="T4219" s="66">
        <v>19880</v>
      </c>
      <c r="U4219" s="67">
        <f t="shared" si="1183"/>
        <v>30.7</v>
      </c>
      <c r="V4219" s="66">
        <f t="shared" si="1174"/>
        <v>622503.9</v>
      </c>
      <c r="W4219" s="66" t="str">
        <f t="shared" si="1175"/>
        <v>7 &gt;</v>
      </c>
      <c r="X4219" s="66">
        <f>A4219+SUMIFS(Presensi!F:F,Presensi!E:E,'Entry Data'!AP4219)</f>
        <v>1</v>
      </c>
      <c r="Y4219" s="66">
        <f>IFERROR(INDEX('Retasi Pricing'!F:F,MATCH('Entry Data'!AM4219,'Retasi Pricing'!E:E,0))*X4219,"")</f>
        <v>42000</v>
      </c>
      <c r="Z4219" s="62" t="s">
        <v>26</v>
      </c>
      <c r="AA4219" s="62" t="s">
        <v>27</v>
      </c>
      <c r="AB4219" s="32"/>
      <c r="AC4219" s="32" t="s">
        <v>311</v>
      </c>
      <c r="AD4219" s="32" t="str">
        <f t="shared" si="1176"/>
        <v/>
      </c>
      <c r="AF4219" s="5" t="str">
        <f t="shared" si="1177"/>
        <v>M.SAINUDDIN KASIM44209</v>
      </c>
      <c r="AG4219" s="5" t="str">
        <f t="shared" si="1178"/>
        <v>BMJ 07444209UTARADAY</v>
      </c>
      <c r="AH4219" s="5" t="str">
        <f t="shared" si="1179"/>
        <v>M.SAINUDDIN KASIM44209UTARADAY</v>
      </c>
      <c r="AI4219" s="5" t="str">
        <f t="shared" si="1180"/>
        <v>BMJ 07444209DAY</v>
      </c>
      <c r="AJ4219" s="5" t="str">
        <f t="shared" si="1181"/>
        <v>M.SAINUDDIN KASIM44209DAY</v>
      </c>
      <c r="AK4219" s="5" t="str">
        <f t="shared" si="1182"/>
        <v>M.SAINUDDIN KASIMBMJ</v>
      </c>
      <c r="AL4219" s="5" t="str">
        <f t="shared" si="1184"/>
        <v>7UTARA</v>
      </c>
      <c r="AM4219" s="5" t="str">
        <f t="shared" si="1185"/>
        <v>7 &gt;UTARA12 RODA</v>
      </c>
      <c r="AN4219" s="5" t="str">
        <f t="shared" si="1186"/>
        <v>M.SAINUDDIN KASIMBMJ7 &gt;UTARA12 RODA</v>
      </c>
      <c r="AO4219" s="5" t="str">
        <f t="shared" si="1187"/>
        <v>M.SAINUDDIN KASIM7 &gt;UTARA12 RODA</v>
      </c>
      <c r="AP4219" s="5" t="str">
        <f t="shared" si="1188"/>
        <v>44209DAY</v>
      </c>
    </row>
    <row r="4220" spans="1:42" x14ac:dyDescent="0.3">
      <c r="A4220" s="33">
        <v>1</v>
      </c>
      <c r="B4220" s="33"/>
      <c r="C4220" s="70">
        <v>44209</v>
      </c>
      <c r="D4220" s="71" t="s">
        <v>19</v>
      </c>
      <c r="E4220" s="70">
        <v>44209</v>
      </c>
      <c r="F4220" s="71">
        <v>5171846</v>
      </c>
      <c r="G4220" s="33" t="s">
        <v>20</v>
      </c>
      <c r="H4220" s="33" t="s">
        <v>21</v>
      </c>
      <c r="I4220" s="33" t="s">
        <v>45</v>
      </c>
      <c r="J4220" s="33" t="s">
        <v>46</v>
      </c>
      <c r="K4220" s="63" t="s">
        <v>85</v>
      </c>
      <c r="L4220" s="32" t="str">
        <f t="shared" si="1189"/>
        <v>AXOR4843</v>
      </c>
      <c r="M4220" s="32" t="str">
        <f t="shared" si="1190"/>
        <v>BMJ</v>
      </c>
      <c r="N4220" s="32" t="str">
        <f t="shared" si="1191"/>
        <v>12 RODA</v>
      </c>
      <c r="O4220" s="146">
        <v>0.73935185185185182</v>
      </c>
      <c r="P4220" s="65">
        <v>0.73935185185185182</v>
      </c>
      <c r="Q4220" s="65"/>
      <c r="R4220" s="66">
        <v>8</v>
      </c>
      <c r="S4220" s="66">
        <v>49980</v>
      </c>
      <c r="T4220" s="66">
        <v>19880</v>
      </c>
      <c r="U4220" s="67">
        <f t="shared" si="1183"/>
        <v>30.1</v>
      </c>
      <c r="V4220" s="66">
        <f t="shared" si="1174"/>
        <v>610337.70000000007</v>
      </c>
      <c r="W4220" s="66" t="str">
        <f t="shared" si="1175"/>
        <v>7 &gt;</v>
      </c>
      <c r="X4220" s="66">
        <f>A4220+SUMIFS(Presensi!F:F,Presensi!E:E,'Entry Data'!AP4220)</f>
        <v>1</v>
      </c>
      <c r="Y4220" s="66">
        <f>IFERROR(INDEX('Retasi Pricing'!F:F,MATCH('Entry Data'!AM4220,'Retasi Pricing'!E:E,0))*X4220,"")</f>
        <v>42000</v>
      </c>
      <c r="Z4220" s="62" t="s">
        <v>26</v>
      </c>
      <c r="AA4220" s="62" t="s">
        <v>27</v>
      </c>
      <c r="AB4220" s="32"/>
      <c r="AC4220" s="32" t="s">
        <v>311</v>
      </c>
      <c r="AD4220" s="32" t="str">
        <f t="shared" si="1176"/>
        <v/>
      </c>
      <c r="AF4220" s="5" t="str">
        <f t="shared" si="1177"/>
        <v>M.SAINUDDIN KASIM44209</v>
      </c>
      <c r="AG4220" s="5" t="str">
        <f t="shared" si="1178"/>
        <v>BMJ 07444209UTARADAY</v>
      </c>
      <c r="AH4220" s="5" t="str">
        <f t="shared" si="1179"/>
        <v>M.SAINUDDIN KASIM44209UTARADAY</v>
      </c>
      <c r="AI4220" s="5" t="str">
        <f t="shared" si="1180"/>
        <v>BMJ 07444209DAY</v>
      </c>
      <c r="AJ4220" s="5" t="str">
        <f t="shared" si="1181"/>
        <v>M.SAINUDDIN KASIM44209DAY</v>
      </c>
      <c r="AK4220" s="5" t="str">
        <f t="shared" si="1182"/>
        <v>M.SAINUDDIN KASIMBMJ</v>
      </c>
      <c r="AL4220" s="5" t="str">
        <f t="shared" si="1184"/>
        <v>8UTARA</v>
      </c>
      <c r="AM4220" s="5" t="str">
        <f t="shared" si="1185"/>
        <v>7 &gt;UTARA12 RODA</v>
      </c>
      <c r="AN4220" s="5" t="str">
        <f t="shared" si="1186"/>
        <v>M.SAINUDDIN KASIMBMJ7 &gt;UTARA12 RODA</v>
      </c>
      <c r="AO4220" s="5" t="str">
        <f t="shared" si="1187"/>
        <v>M.SAINUDDIN KASIM7 &gt;UTARA12 RODA</v>
      </c>
      <c r="AP4220" s="5" t="str">
        <f t="shared" si="1188"/>
        <v>44209DAY</v>
      </c>
    </row>
    <row r="4221" spans="1:42" x14ac:dyDescent="0.3">
      <c r="A4221" s="33">
        <v>1</v>
      </c>
      <c r="B4221" s="33"/>
      <c r="C4221" s="70">
        <v>44209</v>
      </c>
      <c r="D4221" s="71" t="s">
        <v>87</v>
      </c>
      <c r="E4221" s="70">
        <v>44210</v>
      </c>
      <c r="F4221" s="71">
        <v>5172102</v>
      </c>
      <c r="G4221" s="33" t="s">
        <v>20</v>
      </c>
      <c r="H4221" s="33" t="s">
        <v>21</v>
      </c>
      <c r="I4221" s="33" t="s">
        <v>51</v>
      </c>
      <c r="J4221" s="33" t="s">
        <v>46</v>
      </c>
      <c r="K4221" s="63" t="s">
        <v>25</v>
      </c>
      <c r="L4221" s="32" t="str">
        <f t="shared" si="1189"/>
        <v>CGE370</v>
      </c>
      <c r="M4221" s="32" t="str">
        <f t="shared" si="1190"/>
        <v>BMJ II</v>
      </c>
      <c r="N4221" s="32" t="str">
        <f t="shared" si="1191"/>
        <v>12 RODA</v>
      </c>
      <c r="O4221" s="146">
        <v>1.4826388888888889E-2</v>
      </c>
      <c r="P4221" s="65">
        <v>1.4826388888888889E-2</v>
      </c>
      <c r="Q4221" s="65"/>
      <c r="R4221" s="66">
        <v>3</v>
      </c>
      <c r="S4221" s="66">
        <v>48380</v>
      </c>
      <c r="T4221" s="66">
        <v>19100</v>
      </c>
      <c r="U4221" s="67">
        <f t="shared" si="1183"/>
        <v>29.28</v>
      </c>
      <c r="V4221" s="66">
        <f t="shared" si="1174"/>
        <v>593710.56000000006</v>
      </c>
      <c r="W4221" s="66" t="str">
        <f t="shared" si="1175"/>
        <v>1 &gt; 4</v>
      </c>
      <c r="X4221" s="66">
        <f>A4221+SUMIFS(Presensi!F:F,Presensi!E:E,'Entry Data'!AP4221)</f>
        <v>1</v>
      </c>
      <c r="Y4221" s="66">
        <f>IFERROR(INDEX('Retasi Pricing'!F:F,MATCH('Entry Data'!AM4221,'Retasi Pricing'!E:E,0))*X4221,"")</f>
        <v>27500</v>
      </c>
      <c r="Z4221" s="62" t="s">
        <v>26</v>
      </c>
      <c r="AA4221" s="62" t="s">
        <v>27</v>
      </c>
      <c r="AB4221" s="32"/>
      <c r="AC4221" s="32" t="s">
        <v>122</v>
      </c>
      <c r="AD4221" s="32" t="str">
        <f t="shared" si="1176"/>
        <v/>
      </c>
      <c r="AF4221" s="5" t="str">
        <f t="shared" si="1177"/>
        <v>ico rianto44209</v>
      </c>
      <c r="AG4221" s="5" t="str">
        <f t="shared" si="1178"/>
        <v>BMJ 04044209UTARANIGHT</v>
      </c>
      <c r="AH4221" s="5" t="str">
        <f t="shared" si="1179"/>
        <v>ico rianto44209UTARANIGHT</v>
      </c>
      <c r="AI4221" s="5" t="str">
        <f t="shared" si="1180"/>
        <v>BMJ 04044209NIGHT</v>
      </c>
      <c r="AJ4221" s="5" t="str">
        <f t="shared" si="1181"/>
        <v>ico rianto44209NIGHT</v>
      </c>
      <c r="AK4221" s="5" t="str">
        <f t="shared" si="1182"/>
        <v>ico riantoBMJ II</v>
      </c>
      <c r="AL4221" s="5" t="str">
        <f t="shared" si="1184"/>
        <v>3UTARA</v>
      </c>
      <c r="AM4221" s="5" t="str">
        <f t="shared" si="1185"/>
        <v>1 &gt; 4UTARA12 RODA</v>
      </c>
      <c r="AN4221" s="5" t="str">
        <f t="shared" si="1186"/>
        <v>ico riantoBMJ II1 &gt; 4UTARA12 RODA</v>
      </c>
      <c r="AO4221" s="5" t="str">
        <f t="shared" si="1187"/>
        <v>ico rianto1 &gt; 4UTARA12 RODA</v>
      </c>
      <c r="AP4221" s="5" t="str">
        <f t="shared" si="1188"/>
        <v>44209NIGHT</v>
      </c>
    </row>
    <row r="4222" spans="1:42" x14ac:dyDescent="0.3">
      <c r="A4222" s="33">
        <v>1</v>
      </c>
      <c r="B4222" s="33"/>
      <c r="C4222" s="70">
        <v>44209</v>
      </c>
      <c r="D4222" s="71" t="s">
        <v>87</v>
      </c>
      <c r="E4222" s="70">
        <v>44210</v>
      </c>
      <c r="F4222" s="71">
        <v>5172154</v>
      </c>
      <c r="G4222" s="33" t="s">
        <v>20</v>
      </c>
      <c r="H4222" s="33" t="s">
        <v>21</v>
      </c>
      <c r="I4222" s="33" t="s">
        <v>51</v>
      </c>
      <c r="J4222" s="33" t="s">
        <v>46</v>
      </c>
      <c r="K4222" s="63" t="s">
        <v>25</v>
      </c>
      <c r="L4222" s="32" t="str">
        <f t="shared" si="1189"/>
        <v>CGE370</v>
      </c>
      <c r="M4222" s="32" t="str">
        <f t="shared" si="1190"/>
        <v>BMJ II</v>
      </c>
      <c r="N4222" s="32" t="str">
        <f t="shared" si="1191"/>
        <v>12 RODA</v>
      </c>
      <c r="O4222" s="146">
        <v>8.2118055555555555E-2</v>
      </c>
      <c r="P4222" s="65">
        <v>8.2118055555555555E-2</v>
      </c>
      <c r="Q4222" s="65"/>
      <c r="R4222" s="66">
        <v>4</v>
      </c>
      <c r="S4222" s="66">
        <v>46760</v>
      </c>
      <c r="T4222" s="66">
        <v>19100</v>
      </c>
      <c r="U4222" s="67">
        <f t="shared" si="1183"/>
        <v>27.66</v>
      </c>
      <c r="V4222" s="66">
        <f t="shared" si="1174"/>
        <v>560861.81999999995</v>
      </c>
      <c r="W4222" s="66" t="str">
        <f t="shared" si="1175"/>
        <v>1 &gt; 4</v>
      </c>
      <c r="X4222" s="66">
        <f>A4222+SUMIFS(Presensi!F:F,Presensi!E:E,'Entry Data'!AP4222)</f>
        <v>1</v>
      </c>
      <c r="Y4222" s="66">
        <f>IFERROR(INDEX('Retasi Pricing'!F:F,MATCH('Entry Data'!AM4222,'Retasi Pricing'!E:E,0))*X4222,"")</f>
        <v>27500</v>
      </c>
      <c r="Z4222" s="62" t="s">
        <v>26</v>
      </c>
      <c r="AA4222" s="62" t="s">
        <v>27</v>
      </c>
      <c r="AB4222" s="32"/>
      <c r="AC4222" s="32" t="s">
        <v>122</v>
      </c>
      <c r="AD4222" s="32" t="str">
        <f t="shared" si="1176"/>
        <v/>
      </c>
      <c r="AF4222" s="5" t="str">
        <f t="shared" si="1177"/>
        <v>ico rianto44209</v>
      </c>
      <c r="AG4222" s="5" t="str">
        <f t="shared" si="1178"/>
        <v>BMJ 04044209UTARANIGHT</v>
      </c>
      <c r="AH4222" s="5" t="str">
        <f t="shared" si="1179"/>
        <v>ico rianto44209UTARANIGHT</v>
      </c>
      <c r="AI4222" s="5" t="str">
        <f t="shared" si="1180"/>
        <v>BMJ 04044209NIGHT</v>
      </c>
      <c r="AJ4222" s="5" t="str">
        <f t="shared" si="1181"/>
        <v>ico rianto44209NIGHT</v>
      </c>
      <c r="AK4222" s="5" t="str">
        <f t="shared" si="1182"/>
        <v>ico riantoBMJ II</v>
      </c>
      <c r="AL4222" s="5" t="str">
        <f t="shared" si="1184"/>
        <v>4UTARA</v>
      </c>
      <c r="AM4222" s="5" t="str">
        <f t="shared" si="1185"/>
        <v>1 &gt; 4UTARA12 RODA</v>
      </c>
      <c r="AN4222" s="5" t="str">
        <f t="shared" si="1186"/>
        <v>ico riantoBMJ II1 &gt; 4UTARA12 RODA</v>
      </c>
      <c r="AO4222" s="5" t="str">
        <f t="shared" si="1187"/>
        <v>ico rianto1 &gt; 4UTARA12 RODA</v>
      </c>
      <c r="AP4222" s="5" t="str">
        <f t="shared" si="1188"/>
        <v>44209NIGHT</v>
      </c>
    </row>
    <row r="4223" spans="1:42" x14ac:dyDescent="0.3">
      <c r="A4223" s="33">
        <v>1</v>
      </c>
      <c r="B4223" s="33"/>
      <c r="C4223" s="70">
        <v>44209</v>
      </c>
      <c r="D4223" s="71" t="s">
        <v>87</v>
      </c>
      <c r="E4223" s="70">
        <v>44210</v>
      </c>
      <c r="F4223" s="71">
        <v>5172229</v>
      </c>
      <c r="G4223" s="33" t="s">
        <v>20</v>
      </c>
      <c r="H4223" s="33" t="s">
        <v>21</v>
      </c>
      <c r="I4223" s="33" t="s">
        <v>51</v>
      </c>
      <c r="J4223" s="33" t="s">
        <v>46</v>
      </c>
      <c r="K4223" s="63" t="s">
        <v>25</v>
      </c>
      <c r="L4223" s="32" t="str">
        <f t="shared" si="1189"/>
        <v>CGE370</v>
      </c>
      <c r="M4223" s="32" t="str">
        <f t="shared" si="1190"/>
        <v>BMJ II</v>
      </c>
      <c r="N4223" s="32" t="str">
        <f t="shared" si="1191"/>
        <v>12 RODA</v>
      </c>
      <c r="O4223" s="146">
        <v>0.15065972222222221</v>
      </c>
      <c r="P4223" s="65">
        <v>0.15065972222222221</v>
      </c>
      <c r="Q4223" s="65"/>
      <c r="R4223" s="66">
        <v>5</v>
      </c>
      <c r="S4223" s="66">
        <v>47020</v>
      </c>
      <c r="T4223" s="66">
        <v>19100</v>
      </c>
      <c r="U4223" s="67">
        <f t="shared" si="1183"/>
        <v>27.92</v>
      </c>
      <c r="V4223" s="66">
        <f t="shared" si="1174"/>
        <v>566133.84000000008</v>
      </c>
      <c r="W4223" s="66" t="str">
        <f t="shared" si="1175"/>
        <v>&gt; 5</v>
      </c>
      <c r="X4223" s="66">
        <f>A4223+SUMIFS(Presensi!F:F,Presensi!E:E,'Entry Data'!AP4223)</f>
        <v>1</v>
      </c>
      <c r="Y4223" s="66">
        <f>IFERROR(INDEX('Retasi Pricing'!F:F,MATCH('Entry Data'!AM4223,'Retasi Pricing'!E:E,0))*X4223,"")</f>
        <v>31200</v>
      </c>
      <c r="Z4223" s="62" t="s">
        <v>26</v>
      </c>
      <c r="AA4223" s="62" t="s">
        <v>27</v>
      </c>
      <c r="AB4223" s="32"/>
      <c r="AC4223" s="32" t="s">
        <v>122</v>
      </c>
      <c r="AD4223" s="32" t="str">
        <f t="shared" si="1176"/>
        <v/>
      </c>
      <c r="AF4223" s="5" t="str">
        <f t="shared" si="1177"/>
        <v>ico rianto44209</v>
      </c>
      <c r="AG4223" s="5" t="str">
        <f t="shared" si="1178"/>
        <v>BMJ 04044209UTARANIGHT</v>
      </c>
      <c r="AH4223" s="5" t="str">
        <f t="shared" si="1179"/>
        <v>ico rianto44209UTARANIGHT</v>
      </c>
      <c r="AI4223" s="5" t="str">
        <f t="shared" si="1180"/>
        <v>BMJ 04044209NIGHT</v>
      </c>
      <c r="AJ4223" s="5" t="str">
        <f t="shared" si="1181"/>
        <v>ico rianto44209NIGHT</v>
      </c>
      <c r="AK4223" s="5" t="str">
        <f t="shared" si="1182"/>
        <v>ico riantoBMJ II</v>
      </c>
      <c r="AL4223" s="5" t="str">
        <f t="shared" si="1184"/>
        <v>5UTARA</v>
      </c>
      <c r="AM4223" s="5" t="str">
        <f t="shared" si="1185"/>
        <v>&gt; 5UTARA12 RODA</v>
      </c>
      <c r="AN4223" s="5" t="str">
        <f t="shared" si="1186"/>
        <v>ico riantoBMJ II&gt; 5UTARA12 RODA</v>
      </c>
      <c r="AO4223" s="5" t="str">
        <f t="shared" si="1187"/>
        <v>ico rianto&gt; 5UTARA12 RODA</v>
      </c>
      <c r="AP4223" s="5" t="str">
        <f t="shared" si="1188"/>
        <v>44209NIGHT</v>
      </c>
    </row>
    <row r="4224" spans="1:42" x14ac:dyDescent="0.3">
      <c r="A4224" s="33">
        <v>1</v>
      </c>
      <c r="B4224" s="33"/>
      <c r="C4224" s="70">
        <v>44209</v>
      </c>
      <c r="D4224" s="71" t="s">
        <v>87</v>
      </c>
      <c r="E4224" s="70">
        <v>44209</v>
      </c>
      <c r="F4224" s="71">
        <v>5171973</v>
      </c>
      <c r="G4224" s="33" t="s">
        <v>20</v>
      </c>
      <c r="H4224" s="33" t="s">
        <v>21</v>
      </c>
      <c r="I4224" s="33" t="s">
        <v>51</v>
      </c>
      <c r="J4224" s="33" t="s">
        <v>46</v>
      </c>
      <c r="K4224" s="63" t="s">
        <v>25</v>
      </c>
      <c r="L4224" s="32" t="str">
        <f t="shared" si="1189"/>
        <v>CGE370</v>
      </c>
      <c r="M4224" s="32" t="str">
        <f t="shared" si="1190"/>
        <v>BMJ II</v>
      </c>
      <c r="N4224" s="32" t="str">
        <f t="shared" si="1191"/>
        <v>12 RODA</v>
      </c>
      <c r="O4224" s="146">
        <v>0.89383101851851843</v>
      </c>
      <c r="P4224" s="65">
        <v>0.90325231481481483</v>
      </c>
      <c r="Q4224" s="65"/>
      <c r="R4224" s="66">
        <v>1</v>
      </c>
      <c r="S4224" s="66">
        <v>49360</v>
      </c>
      <c r="T4224" s="66">
        <v>19100</v>
      </c>
      <c r="U4224" s="67">
        <f t="shared" si="1183"/>
        <v>30.26</v>
      </c>
      <c r="V4224" s="66">
        <f t="shared" si="1174"/>
        <v>613582.02</v>
      </c>
      <c r="W4224" s="66" t="str">
        <f t="shared" si="1175"/>
        <v>1 &gt; 4</v>
      </c>
      <c r="X4224" s="66">
        <f>A4224+SUMIFS(Presensi!F:F,Presensi!E:E,'Entry Data'!AP4224)</f>
        <v>1</v>
      </c>
      <c r="Y4224" s="66">
        <f>IFERROR(INDEX('Retasi Pricing'!F:F,MATCH('Entry Data'!AM4224,'Retasi Pricing'!E:E,0))*X4224,"")</f>
        <v>27500</v>
      </c>
      <c r="Z4224" s="62" t="s">
        <v>26</v>
      </c>
      <c r="AA4224" s="62" t="s">
        <v>27</v>
      </c>
      <c r="AB4224" s="32"/>
      <c r="AC4224" s="32" t="s">
        <v>122</v>
      </c>
      <c r="AD4224" s="32" t="str">
        <f t="shared" si="1176"/>
        <v/>
      </c>
      <c r="AF4224" s="5" t="str">
        <f t="shared" si="1177"/>
        <v>ico rianto44209</v>
      </c>
      <c r="AG4224" s="5" t="str">
        <f t="shared" si="1178"/>
        <v>BMJ 04044209UTARANIGHT</v>
      </c>
      <c r="AH4224" s="5" t="str">
        <f t="shared" si="1179"/>
        <v>ico rianto44209UTARANIGHT</v>
      </c>
      <c r="AI4224" s="5" t="str">
        <f t="shared" si="1180"/>
        <v>BMJ 04044209NIGHT</v>
      </c>
      <c r="AJ4224" s="5" t="str">
        <f t="shared" si="1181"/>
        <v>ico rianto44209NIGHT</v>
      </c>
      <c r="AK4224" s="5" t="str">
        <f t="shared" si="1182"/>
        <v>ico riantoBMJ II</v>
      </c>
      <c r="AL4224" s="5" t="str">
        <f t="shared" si="1184"/>
        <v>1UTARA</v>
      </c>
      <c r="AM4224" s="5" t="str">
        <f t="shared" si="1185"/>
        <v>1 &gt; 4UTARA12 RODA</v>
      </c>
      <c r="AN4224" s="5" t="str">
        <f t="shared" si="1186"/>
        <v>ico riantoBMJ II1 &gt; 4UTARA12 RODA</v>
      </c>
      <c r="AO4224" s="5" t="str">
        <f t="shared" si="1187"/>
        <v>ico rianto1 &gt; 4UTARA12 RODA</v>
      </c>
      <c r="AP4224" s="5" t="str">
        <f t="shared" si="1188"/>
        <v>44209NIGHT</v>
      </c>
    </row>
    <row r="4225" spans="1:42" x14ac:dyDescent="0.3">
      <c r="A4225" s="33">
        <v>1</v>
      </c>
      <c r="B4225" s="33"/>
      <c r="C4225" s="70">
        <v>44209</v>
      </c>
      <c r="D4225" s="71" t="s">
        <v>87</v>
      </c>
      <c r="E4225" s="70">
        <v>44209</v>
      </c>
      <c r="F4225" s="71">
        <v>5172042</v>
      </c>
      <c r="G4225" s="33" t="s">
        <v>20</v>
      </c>
      <c r="H4225" s="33" t="s">
        <v>21</v>
      </c>
      <c r="I4225" s="33" t="s">
        <v>51</v>
      </c>
      <c r="J4225" s="33" t="s">
        <v>46</v>
      </c>
      <c r="K4225" s="63" t="s">
        <v>25</v>
      </c>
      <c r="L4225" s="32" t="str">
        <f t="shared" si="1189"/>
        <v>CGE370</v>
      </c>
      <c r="M4225" s="32" t="str">
        <f t="shared" si="1190"/>
        <v>BMJ II</v>
      </c>
      <c r="N4225" s="32" t="str">
        <f t="shared" si="1191"/>
        <v>12 RODA</v>
      </c>
      <c r="O4225" s="146">
        <v>0.95597222222222233</v>
      </c>
      <c r="P4225" s="65">
        <v>0.95597222222222233</v>
      </c>
      <c r="Q4225" s="65"/>
      <c r="R4225" s="66">
        <v>2</v>
      </c>
      <c r="S4225" s="66">
        <v>49340</v>
      </c>
      <c r="T4225" s="66">
        <v>19100</v>
      </c>
      <c r="U4225" s="67">
        <f t="shared" si="1183"/>
        <v>30.24</v>
      </c>
      <c r="V4225" s="66">
        <f t="shared" si="1174"/>
        <v>613176.48</v>
      </c>
      <c r="W4225" s="66" t="str">
        <f t="shared" si="1175"/>
        <v>1 &gt; 4</v>
      </c>
      <c r="X4225" s="66">
        <f>A4225+SUMIFS(Presensi!F:F,Presensi!E:E,'Entry Data'!AP4225)</f>
        <v>1</v>
      </c>
      <c r="Y4225" s="66">
        <f>IFERROR(INDEX('Retasi Pricing'!F:F,MATCH('Entry Data'!AM4225,'Retasi Pricing'!E:E,0))*X4225,"")</f>
        <v>27500</v>
      </c>
      <c r="Z4225" s="62" t="s">
        <v>26</v>
      </c>
      <c r="AA4225" s="62" t="s">
        <v>27</v>
      </c>
      <c r="AB4225" s="32"/>
      <c r="AC4225" s="32" t="s">
        <v>122</v>
      </c>
      <c r="AD4225" s="32" t="str">
        <f t="shared" si="1176"/>
        <v/>
      </c>
      <c r="AF4225" s="5" t="str">
        <f t="shared" si="1177"/>
        <v>ico rianto44209</v>
      </c>
      <c r="AG4225" s="5" t="str">
        <f t="shared" si="1178"/>
        <v>BMJ 04044209UTARANIGHT</v>
      </c>
      <c r="AH4225" s="5" t="str">
        <f t="shared" si="1179"/>
        <v>ico rianto44209UTARANIGHT</v>
      </c>
      <c r="AI4225" s="5" t="str">
        <f t="shared" si="1180"/>
        <v>BMJ 04044209NIGHT</v>
      </c>
      <c r="AJ4225" s="5" t="str">
        <f t="shared" si="1181"/>
        <v>ico rianto44209NIGHT</v>
      </c>
      <c r="AK4225" s="5" t="str">
        <f t="shared" si="1182"/>
        <v>ico riantoBMJ II</v>
      </c>
      <c r="AL4225" s="5" t="str">
        <f t="shared" si="1184"/>
        <v>2UTARA</v>
      </c>
      <c r="AM4225" s="5" t="str">
        <f t="shared" si="1185"/>
        <v>1 &gt; 4UTARA12 RODA</v>
      </c>
      <c r="AN4225" s="5" t="str">
        <f t="shared" si="1186"/>
        <v>ico riantoBMJ II1 &gt; 4UTARA12 RODA</v>
      </c>
      <c r="AO4225" s="5" t="str">
        <f t="shared" si="1187"/>
        <v>ico rianto1 &gt; 4UTARA12 RODA</v>
      </c>
      <c r="AP4225" s="5" t="str">
        <f t="shared" si="1188"/>
        <v>44209NIGHT</v>
      </c>
    </row>
    <row r="4226" spans="1:42" x14ac:dyDescent="0.3">
      <c r="A4226" s="33">
        <v>1</v>
      </c>
      <c r="B4226" s="33"/>
      <c r="C4226" s="70">
        <v>44209</v>
      </c>
      <c r="D4226" s="71" t="s">
        <v>87</v>
      </c>
      <c r="E4226" s="70">
        <v>44210</v>
      </c>
      <c r="F4226" s="71">
        <v>5172169</v>
      </c>
      <c r="G4226" s="33" t="s">
        <v>20</v>
      </c>
      <c r="H4226" s="33" t="s">
        <v>21</v>
      </c>
      <c r="I4226" s="33" t="s">
        <v>51</v>
      </c>
      <c r="J4226" s="33" t="s">
        <v>46</v>
      </c>
      <c r="K4226" s="63" t="s">
        <v>126</v>
      </c>
      <c r="L4226" s="32" t="str">
        <f t="shared" si="1189"/>
        <v>CGE370</v>
      </c>
      <c r="M4226" s="32" t="str">
        <f t="shared" si="1190"/>
        <v>BMJ II</v>
      </c>
      <c r="N4226" s="32" t="str">
        <f t="shared" si="1191"/>
        <v>12 RODA</v>
      </c>
      <c r="O4226" s="146">
        <v>9.3391203703703699E-2</v>
      </c>
      <c r="P4226" s="65">
        <v>9.3391203703703699E-2</v>
      </c>
      <c r="Q4226" s="65"/>
      <c r="R4226" s="66">
        <v>4</v>
      </c>
      <c r="S4226" s="66">
        <v>45780</v>
      </c>
      <c r="T4226" s="66">
        <v>17100</v>
      </c>
      <c r="U4226" s="67">
        <f t="shared" si="1183"/>
        <v>28.68</v>
      </c>
      <c r="V4226" s="66">
        <f t="shared" si="1174"/>
        <v>581544.36</v>
      </c>
      <c r="W4226" s="66" t="str">
        <f t="shared" si="1175"/>
        <v>1 &gt; 4</v>
      </c>
      <c r="X4226" s="66">
        <f>A4226+SUMIFS(Presensi!F:F,Presensi!E:E,'Entry Data'!AP4226)</f>
        <v>1</v>
      </c>
      <c r="Y4226" s="66">
        <f>IFERROR(INDEX('Retasi Pricing'!F:F,MATCH('Entry Data'!AM4226,'Retasi Pricing'!E:E,0))*X4226,"")</f>
        <v>27500</v>
      </c>
      <c r="Z4226" s="62" t="s">
        <v>26</v>
      </c>
      <c r="AA4226" s="62" t="s">
        <v>27</v>
      </c>
      <c r="AB4226" s="32"/>
      <c r="AC4226" s="32" t="s">
        <v>371</v>
      </c>
      <c r="AD4226" s="32" t="str">
        <f t="shared" si="1176"/>
        <v/>
      </c>
      <c r="AF4226" s="5" t="str">
        <f t="shared" si="1177"/>
        <v>Miftahul Amin44209</v>
      </c>
      <c r="AG4226" s="5" t="str">
        <f t="shared" si="1178"/>
        <v>BMJ 04244209UTARANIGHT</v>
      </c>
      <c r="AH4226" s="5" t="str">
        <f t="shared" si="1179"/>
        <v>Miftahul Amin44209UTARANIGHT</v>
      </c>
      <c r="AI4226" s="5" t="str">
        <f t="shared" si="1180"/>
        <v>BMJ 04244209NIGHT</v>
      </c>
      <c r="AJ4226" s="5" t="str">
        <f t="shared" si="1181"/>
        <v>Miftahul Amin44209NIGHT</v>
      </c>
      <c r="AK4226" s="5" t="str">
        <f t="shared" si="1182"/>
        <v>Miftahul AminBMJ II</v>
      </c>
      <c r="AL4226" s="5" t="str">
        <f t="shared" si="1184"/>
        <v>4UTARA</v>
      </c>
      <c r="AM4226" s="5" t="str">
        <f t="shared" si="1185"/>
        <v>1 &gt; 4UTARA12 RODA</v>
      </c>
      <c r="AN4226" s="5" t="str">
        <f t="shared" si="1186"/>
        <v>Miftahul AminBMJ II1 &gt; 4UTARA12 RODA</v>
      </c>
      <c r="AO4226" s="5" t="str">
        <f t="shared" si="1187"/>
        <v>Miftahul Amin1 &gt; 4UTARA12 RODA</v>
      </c>
      <c r="AP4226" s="5" t="str">
        <f t="shared" si="1188"/>
        <v>44209NIGHT</v>
      </c>
    </row>
    <row r="4227" spans="1:42" x14ac:dyDescent="0.3">
      <c r="A4227" s="33">
        <v>1</v>
      </c>
      <c r="B4227" s="33"/>
      <c r="C4227" s="70">
        <v>44209</v>
      </c>
      <c r="D4227" s="71" t="s">
        <v>87</v>
      </c>
      <c r="E4227" s="70">
        <v>44210</v>
      </c>
      <c r="F4227" s="71">
        <v>5172234</v>
      </c>
      <c r="G4227" s="33" t="s">
        <v>20</v>
      </c>
      <c r="H4227" s="33" t="s">
        <v>21</v>
      </c>
      <c r="I4227" s="33" t="s">
        <v>51</v>
      </c>
      <c r="J4227" s="33" t="s">
        <v>23</v>
      </c>
      <c r="K4227" s="63" t="s">
        <v>126</v>
      </c>
      <c r="L4227" s="32" t="str">
        <f t="shared" si="1189"/>
        <v>CGE370</v>
      </c>
      <c r="M4227" s="32" t="str">
        <f t="shared" si="1190"/>
        <v>BMJ II</v>
      </c>
      <c r="N4227" s="32" t="str">
        <f t="shared" si="1191"/>
        <v>12 RODA</v>
      </c>
      <c r="O4227" s="146">
        <v>0.15422453703703703</v>
      </c>
      <c r="P4227" s="65">
        <v>0.15422453703703703</v>
      </c>
      <c r="Q4227" s="65"/>
      <c r="R4227" s="66">
        <v>5</v>
      </c>
      <c r="S4227" s="66">
        <v>47620</v>
      </c>
      <c r="T4227" s="66">
        <v>17100</v>
      </c>
      <c r="U4227" s="67">
        <f t="shared" si="1183"/>
        <v>30.52</v>
      </c>
      <c r="V4227" s="66">
        <f t="shared" si="1174"/>
        <v>618854.04</v>
      </c>
      <c r="W4227" s="66" t="str">
        <f t="shared" si="1175"/>
        <v>&gt; 5</v>
      </c>
      <c r="X4227" s="66">
        <f>A4227+SUMIFS(Presensi!F:F,Presensi!E:E,'Entry Data'!AP4227)</f>
        <v>1</v>
      </c>
      <c r="Y4227" s="66">
        <f>IFERROR(INDEX('Retasi Pricing'!F:F,MATCH('Entry Data'!AM4227,'Retasi Pricing'!E:E,0))*X4227,"")</f>
        <v>31200</v>
      </c>
      <c r="Z4227" s="62" t="s">
        <v>26</v>
      </c>
      <c r="AA4227" s="62" t="s">
        <v>27</v>
      </c>
      <c r="AB4227" s="32"/>
      <c r="AC4227" s="32" t="s">
        <v>371</v>
      </c>
      <c r="AD4227" s="32" t="str">
        <f t="shared" si="1176"/>
        <v/>
      </c>
      <c r="AF4227" s="5" t="str">
        <f t="shared" si="1177"/>
        <v>Miftahul Amin44209</v>
      </c>
      <c r="AG4227" s="5" t="str">
        <f t="shared" si="1178"/>
        <v>BMJ 04244209UTARANIGHT</v>
      </c>
      <c r="AH4227" s="5" t="str">
        <f t="shared" si="1179"/>
        <v>Miftahul Amin44209UTARANIGHT</v>
      </c>
      <c r="AI4227" s="5" t="str">
        <f t="shared" si="1180"/>
        <v>BMJ 04244209NIGHT</v>
      </c>
      <c r="AJ4227" s="5" t="str">
        <f t="shared" si="1181"/>
        <v>Miftahul Amin44209NIGHT</v>
      </c>
      <c r="AK4227" s="5" t="str">
        <f t="shared" si="1182"/>
        <v>Miftahul AminBMJ II</v>
      </c>
      <c r="AL4227" s="5" t="str">
        <f t="shared" si="1184"/>
        <v>5UTARA</v>
      </c>
      <c r="AM4227" s="5" t="str">
        <f t="shared" si="1185"/>
        <v>&gt; 5UTARA12 RODA</v>
      </c>
      <c r="AN4227" s="5" t="str">
        <f t="shared" si="1186"/>
        <v>Miftahul AminBMJ II&gt; 5UTARA12 RODA</v>
      </c>
      <c r="AO4227" s="5" t="str">
        <f t="shared" si="1187"/>
        <v>Miftahul Amin&gt; 5UTARA12 RODA</v>
      </c>
      <c r="AP4227" s="5" t="str">
        <f t="shared" si="1188"/>
        <v>44209NIGHT</v>
      </c>
    </row>
    <row r="4228" spans="1:42" x14ac:dyDescent="0.3">
      <c r="A4228" s="33">
        <v>1</v>
      </c>
      <c r="B4228" s="33"/>
      <c r="C4228" s="70">
        <v>44209</v>
      </c>
      <c r="D4228" s="71" t="s">
        <v>87</v>
      </c>
      <c r="E4228" s="70">
        <v>44210</v>
      </c>
      <c r="F4228" s="71">
        <v>5172288</v>
      </c>
      <c r="G4228" s="33" t="s">
        <v>20</v>
      </c>
      <c r="H4228" s="33" t="s">
        <v>21</v>
      </c>
      <c r="I4228" s="33" t="s">
        <v>51</v>
      </c>
      <c r="J4228" s="33" t="s">
        <v>46</v>
      </c>
      <c r="K4228" s="63" t="s">
        <v>126</v>
      </c>
      <c r="L4228" s="32" t="str">
        <f t="shared" si="1189"/>
        <v>CGE370</v>
      </c>
      <c r="M4228" s="32" t="str">
        <f t="shared" si="1190"/>
        <v>BMJ II</v>
      </c>
      <c r="N4228" s="32" t="str">
        <f t="shared" si="1191"/>
        <v>12 RODA</v>
      </c>
      <c r="O4228" s="146">
        <v>0.21974537037037037</v>
      </c>
      <c r="P4228" s="65">
        <v>0.21974537037037037</v>
      </c>
      <c r="Q4228" s="65"/>
      <c r="R4228" s="66">
        <v>6</v>
      </c>
      <c r="S4228" s="66">
        <v>46580</v>
      </c>
      <c r="T4228" s="66">
        <v>17100</v>
      </c>
      <c r="U4228" s="67">
        <f t="shared" si="1183"/>
        <v>29.48</v>
      </c>
      <c r="V4228" s="66">
        <f t="shared" si="1174"/>
        <v>597765.96</v>
      </c>
      <c r="W4228" s="66" t="str">
        <f t="shared" si="1175"/>
        <v>&gt; 6</v>
      </c>
      <c r="X4228" s="66">
        <f>A4228+SUMIFS(Presensi!F:F,Presensi!E:E,'Entry Data'!AP4228)</f>
        <v>1</v>
      </c>
      <c r="Y4228" s="66">
        <f>IFERROR(INDEX('Retasi Pricing'!F:F,MATCH('Entry Data'!AM4228,'Retasi Pricing'!E:E,0))*X4228,"")</f>
        <v>34450</v>
      </c>
      <c r="Z4228" s="62" t="s">
        <v>26</v>
      </c>
      <c r="AA4228" s="62" t="s">
        <v>27</v>
      </c>
      <c r="AB4228" s="32"/>
      <c r="AC4228" s="32" t="s">
        <v>371</v>
      </c>
      <c r="AD4228" s="32" t="str">
        <f t="shared" si="1176"/>
        <v/>
      </c>
      <c r="AF4228" s="5" t="str">
        <f t="shared" si="1177"/>
        <v>Miftahul Amin44209</v>
      </c>
      <c r="AG4228" s="5" t="str">
        <f t="shared" si="1178"/>
        <v>BMJ 04244209UTARANIGHT</v>
      </c>
      <c r="AH4228" s="5" t="str">
        <f t="shared" si="1179"/>
        <v>Miftahul Amin44209UTARANIGHT</v>
      </c>
      <c r="AI4228" s="5" t="str">
        <f t="shared" si="1180"/>
        <v>BMJ 04244209NIGHT</v>
      </c>
      <c r="AJ4228" s="5" t="str">
        <f t="shared" si="1181"/>
        <v>Miftahul Amin44209NIGHT</v>
      </c>
      <c r="AK4228" s="5" t="str">
        <f t="shared" si="1182"/>
        <v>Miftahul AminBMJ II</v>
      </c>
      <c r="AL4228" s="5" t="str">
        <f t="shared" si="1184"/>
        <v>6UTARA</v>
      </c>
      <c r="AM4228" s="5" t="str">
        <f t="shared" si="1185"/>
        <v>&gt; 6UTARA12 RODA</v>
      </c>
      <c r="AN4228" s="5" t="str">
        <f t="shared" si="1186"/>
        <v>Miftahul AminBMJ II&gt; 6UTARA12 RODA</v>
      </c>
      <c r="AO4228" s="5" t="str">
        <f t="shared" si="1187"/>
        <v>Miftahul Amin&gt; 6UTARA12 RODA</v>
      </c>
      <c r="AP4228" s="5" t="str">
        <f t="shared" si="1188"/>
        <v>44209NIGHT</v>
      </c>
    </row>
    <row r="4229" spans="1:42" x14ac:dyDescent="0.3">
      <c r="A4229" s="33">
        <v>1</v>
      </c>
      <c r="B4229" s="33"/>
      <c r="C4229" s="70">
        <v>44209</v>
      </c>
      <c r="D4229" s="71" t="s">
        <v>87</v>
      </c>
      <c r="E4229" s="70">
        <v>44209</v>
      </c>
      <c r="F4229" s="71">
        <v>5171928</v>
      </c>
      <c r="G4229" s="33" t="s">
        <v>20</v>
      </c>
      <c r="H4229" s="33" t="s">
        <v>21</v>
      </c>
      <c r="I4229" s="33" t="s">
        <v>51</v>
      </c>
      <c r="J4229" s="33" t="s">
        <v>46</v>
      </c>
      <c r="K4229" s="63" t="s">
        <v>126</v>
      </c>
      <c r="L4229" s="32" t="str">
        <f t="shared" si="1189"/>
        <v>CGE370</v>
      </c>
      <c r="M4229" s="32" t="str">
        <f t="shared" si="1190"/>
        <v>BMJ II</v>
      </c>
      <c r="N4229" s="32" t="str">
        <f t="shared" si="1191"/>
        <v>12 RODA</v>
      </c>
      <c r="O4229" s="146">
        <v>0.85233796296296294</v>
      </c>
      <c r="P4229" s="65">
        <v>0.85744212962962962</v>
      </c>
      <c r="Q4229" s="65"/>
      <c r="R4229" s="66">
        <v>1</v>
      </c>
      <c r="S4229" s="66">
        <v>46060</v>
      </c>
      <c r="T4229" s="66">
        <v>17100</v>
      </c>
      <c r="U4229" s="67">
        <f t="shared" si="1183"/>
        <v>28.96</v>
      </c>
      <c r="V4229" s="66">
        <f t="shared" si="1174"/>
        <v>587221.91999999993</v>
      </c>
      <c r="W4229" s="66" t="str">
        <f t="shared" si="1175"/>
        <v>1 &gt; 4</v>
      </c>
      <c r="X4229" s="66">
        <f>A4229+SUMIFS(Presensi!F:F,Presensi!E:E,'Entry Data'!AP4229)</f>
        <v>1</v>
      </c>
      <c r="Y4229" s="66">
        <f>IFERROR(INDEX('Retasi Pricing'!F:F,MATCH('Entry Data'!AM4229,'Retasi Pricing'!E:E,0))*X4229,"")</f>
        <v>27500</v>
      </c>
      <c r="Z4229" s="62" t="s">
        <v>26</v>
      </c>
      <c r="AA4229" s="62" t="s">
        <v>27</v>
      </c>
      <c r="AB4229" s="32"/>
      <c r="AC4229" s="32" t="s">
        <v>371</v>
      </c>
      <c r="AD4229" s="32" t="str">
        <f t="shared" si="1176"/>
        <v/>
      </c>
      <c r="AF4229" s="5" t="str">
        <f t="shared" si="1177"/>
        <v>Miftahul Amin44209</v>
      </c>
      <c r="AG4229" s="5" t="str">
        <f t="shared" si="1178"/>
        <v>BMJ 04244209UTARANIGHT</v>
      </c>
      <c r="AH4229" s="5" t="str">
        <f t="shared" si="1179"/>
        <v>Miftahul Amin44209UTARANIGHT</v>
      </c>
      <c r="AI4229" s="5" t="str">
        <f t="shared" si="1180"/>
        <v>BMJ 04244209NIGHT</v>
      </c>
      <c r="AJ4229" s="5" t="str">
        <f t="shared" si="1181"/>
        <v>Miftahul Amin44209NIGHT</v>
      </c>
      <c r="AK4229" s="5" t="str">
        <f t="shared" si="1182"/>
        <v>Miftahul AminBMJ II</v>
      </c>
      <c r="AL4229" s="5" t="str">
        <f t="shared" si="1184"/>
        <v>1UTARA</v>
      </c>
      <c r="AM4229" s="5" t="str">
        <f t="shared" si="1185"/>
        <v>1 &gt; 4UTARA12 RODA</v>
      </c>
      <c r="AN4229" s="5" t="str">
        <f t="shared" si="1186"/>
        <v>Miftahul AminBMJ II1 &gt; 4UTARA12 RODA</v>
      </c>
      <c r="AO4229" s="5" t="str">
        <f t="shared" si="1187"/>
        <v>Miftahul Amin1 &gt; 4UTARA12 RODA</v>
      </c>
      <c r="AP4229" s="5" t="str">
        <f t="shared" si="1188"/>
        <v>44209NIGHT</v>
      </c>
    </row>
    <row r="4230" spans="1:42" x14ac:dyDescent="0.3">
      <c r="A4230" s="33">
        <v>1</v>
      </c>
      <c r="B4230" s="33"/>
      <c r="C4230" s="70">
        <v>44209</v>
      </c>
      <c r="D4230" s="71" t="s">
        <v>87</v>
      </c>
      <c r="E4230" s="70">
        <v>44209</v>
      </c>
      <c r="F4230" s="71">
        <v>5171987</v>
      </c>
      <c r="G4230" s="33" t="s">
        <v>20</v>
      </c>
      <c r="H4230" s="33" t="s">
        <v>21</v>
      </c>
      <c r="I4230" s="33" t="s">
        <v>51</v>
      </c>
      <c r="J4230" s="33" t="s">
        <v>46</v>
      </c>
      <c r="K4230" s="63" t="s">
        <v>126</v>
      </c>
      <c r="L4230" s="32" t="str">
        <f t="shared" si="1189"/>
        <v>CGE370</v>
      </c>
      <c r="M4230" s="32" t="str">
        <f t="shared" si="1190"/>
        <v>BMJ II</v>
      </c>
      <c r="N4230" s="32" t="str">
        <f t="shared" si="1191"/>
        <v>12 RODA</v>
      </c>
      <c r="O4230" s="146">
        <v>0.90728009259259268</v>
      </c>
      <c r="P4230" s="65">
        <v>0.90728009259259268</v>
      </c>
      <c r="Q4230" s="65"/>
      <c r="R4230" s="66">
        <v>2</v>
      </c>
      <c r="S4230" s="66">
        <v>45720</v>
      </c>
      <c r="T4230" s="66">
        <v>17100</v>
      </c>
      <c r="U4230" s="67">
        <f t="shared" si="1183"/>
        <v>28.62</v>
      </c>
      <c r="V4230" s="66">
        <f t="shared" si="1174"/>
        <v>580327.74</v>
      </c>
      <c r="W4230" s="66" t="str">
        <f t="shared" si="1175"/>
        <v>1 &gt; 4</v>
      </c>
      <c r="X4230" s="66">
        <f>A4230+SUMIFS(Presensi!F:F,Presensi!E:E,'Entry Data'!AP4230)</f>
        <v>1</v>
      </c>
      <c r="Y4230" s="66">
        <f>IFERROR(INDEX('Retasi Pricing'!F:F,MATCH('Entry Data'!AM4230,'Retasi Pricing'!E:E,0))*X4230,"")</f>
        <v>27500</v>
      </c>
      <c r="Z4230" s="62" t="s">
        <v>26</v>
      </c>
      <c r="AA4230" s="62" t="s">
        <v>27</v>
      </c>
      <c r="AB4230" s="32"/>
      <c r="AC4230" s="32" t="s">
        <v>371</v>
      </c>
      <c r="AD4230" s="32" t="str">
        <f t="shared" si="1176"/>
        <v/>
      </c>
      <c r="AF4230" s="5" t="str">
        <f t="shared" si="1177"/>
        <v>Miftahul Amin44209</v>
      </c>
      <c r="AG4230" s="5" t="str">
        <f t="shared" si="1178"/>
        <v>BMJ 04244209UTARANIGHT</v>
      </c>
      <c r="AH4230" s="5" t="str">
        <f t="shared" si="1179"/>
        <v>Miftahul Amin44209UTARANIGHT</v>
      </c>
      <c r="AI4230" s="5" t="str">
        <f t="shared" si="1180"/>
        <v>BMJ 04244209NIGHT</v>
      </c>
      <c r="AJ4230" s="5" t="str">
        <f t="shared" si="1181"/>
        <v>Miftahul Amin44209NIGHT</v>
      </c>
      <c r="AK4230" s="5" t="str">
        <f t="shared" si="1182"/>
        <v>Miftahul AminBMJ II</v>
      </c>
      <c r="AL4230" s="5" t="str">
        <f t="shared" si="1184"/>
        <v>2UTARA</v>
      </c>
      <c r="AM4230" s="5" t="str">
        <f t="shared" si="1185"/>
        <v>1 &gt; 4UTARA12 RODA</v>
      </c>
      <c r="AN4230" s="5" t="str">
        <f t="shared" si="1186"/>
        <v>Miftahul AminBMJ II1 &gt; 4UTARA12 RODA</v>
      </c>
      <c r="AO4230" s="5" t="str">
        <f t="shared" si="1187"/>
        <v>Miftahul Amin1 &gt; 4UTARA12 RODA</v>
      </c>
      <c r="AP4230" s="5" t="str">
        <f t="shared" si="1188"/>
        <v>44209NIGHT</v>
      </c>
    </row>
    <row r="4231" spans="1:42" x14ac:dyDescent="0.3">
      <c r="A4231" s="33">
        <v>1</v>
      </c>
      <c r="B4231" s="33"/>
      <c r="C4231" s="70">
        <v>44209</v>
      </c>
      <c r="D4231" s="71" t="s">
        <v>87</v>
      </c>
      <c r="E4231" s="70">
        <v>44209</v>
      </c>
      <c r="F4231" s="71">
        <v>5172047</v>
      </c>
      <c r="G4231" s="33" t="s">
        <v>20</v>
      </c>
      <c r="H4231" s="33" t="s">
        <v>21</v>
      </c>
      <c r="I4231" s="33" t="s">
        <v>51</v>
      </c>
      <c r="J4231" s="33" t="s">
        <v>46</v>
      </c>
      <c r="K4231" s="63" t="s">
        <v>126</v>
      </c>
      <c r="L4231" s="32" t="str">
        <f t="shared" si="1189"/>
        <v>CGE370</v>
      </c>
      <c r="M4231" s="32" t="str">
        <f t="shared" si="1190"/>
        <v>BMJ II</v>
      </c>
      <c r="N4231" s="32" t="str">
        <f t="shared" si="1191"/>
        <v>12 RODA</v>
      </c>
      <c r="O4231" s="146">
        <v>0.96184027777777781</v>
      </c>
      <c r="P4231" s="65">
        <v>0.96184027777777781</v>
      </c>
      <c r="Q4231" s="65"/>
      <c r="R4231" s="66">
        <v>3</v>
      </c>
      <c r="S4231" s="66">
        <v>47940</v>
      </c>
      <c r="T4231" s="66">
        <v>17100</v>
      </c>
      <c r="U4231" s="67">
        <f t="shared" si="1183"/>
        <v>30.84</v>
      </c>
      <c r="V4231" s="66">
        <f t="shared" si="1174"/>
        <v>625342.68000000005</v>
      </c>
      <c r="W4231" s="66" t="str">
        <f t="shared" si="1175"/>
        <v>1 &gt; 4</v>
      </c>
      <c r="X4231" s="66">
        <f>A4231+SUMIFS(Presensi!F:F,Presensi!E:E,'Entry Data'!AP4231)</f>
        <v>1</v>
      </c>
      <c r="Y4231" s="66">
        <f>IFERROR(INDEX('Retasi Pricing'!F:F,MATCH('Entry Data'!AM4231,'Retasi Pricing'!E:E,0))*X4231,"")</f>
        <v>27500</v>
      </c>
      <c r="Z4231" s="62" t="s">
        <v>26</v>
      </c>
      <c r="AA4231" s="62" t="s">
        <v>27</v>
      </c>
      <c r="AB4231" s="32"/>
      <c r="AC4231" s="32" t="s">
        <v>371</v>
      </c>
      <c r="AD4231" s="32" t="str">
        <f t="shared" si="1176"/>
        <v/>
      </c>
      <c r="AF4231" s="5" t="str">
        <f t="shared" si="1177"/>
        <v>Miftahul Amin44209</v>
      </c>
      <c r="AG4231" s="5" t="str">
        <f t="shared" si="1178"/>
        <v>BMJ 04244209UTARANIGHT</v>
      </c>
      <c r="AH4231" s="5" t="str">
        <f t="shared" si="1179"/>
        <v>Miftahul Amin44209UTARANIGHT</v>
      </c>
      <c r="AI4231" s="5" t="str">
        <f t="shared" si="1180"/>
        <v>BMJ 04244209NIGHT</v>
      </c>
      <c r="AJ4231" s="5" t="str">
        <f t="shared" si="1181"/>
        <v>Miftahul Amin44209NIGHT</v>
      </c>
      <c r="AK4231" s="5" t="str">
        <f t="shared" si="1182"/>
        <v>Miftahul AminBMJ II</v>
      </c>
      <c r="AL4231" s="5" t="str">
        <f t="shared" si="1184"/>
        <v>3UTARA</v>
      </c>
      <c r="AM4231" s="5" t="str">
        <f t="shared" si="1185"/>
        <v>1 &gt; 4UTARA12 RODA</v>
      </c>
      <c r="AN4231" s="5" t="str">
        <f t="shared" si="1186"/>
        <v>Miftahul AminBMJ II1 &gt; 4UTARA12 RODA</v>
      </c>
      <c r="AO4231" s="5" t="str">
        <f t="shared" si="1187"/>
        <v>Miftahul Amin1 &gt; 4UTARA12 RODA</v>
      </c>
      <c r="AP4231" s="5" t="str">
        <f t="shared" si="1188"/>
        <v>44209NIGHT</v>
      </c>
    </row>
    <row r="4232" spans="1:42" x14ac:dyDescent="0.3">
      <c r="A4232" s="33">
        <v>1</v>
      </c>
      <c r="B4232" s="33"/>
      <c r="C4232" s="70">
        <v>44209</v>
      </c>
      <c r="D4232" s="71" t="s">
        <v>87</v>
      </c>
      <c r="E4232" s="70">
        <v>44210</v>
      </c>
      <c r="F4232" s="71">
        <v>5172100</v>
      </c>
      <c r="G4232" s="33" t="s">
        <v>20</v>
      </c>
      <c r="H4232" s="33" t="s">
        <v>21</v>
      </c>
      <c r="I4232" s="33" t="s">
        <v>51</v>
      </c>
      <c r="J4232" s="33" t="s">
        <v>46</v>
      </c>
      <c r="K4232" s="63" t="s">
        <v>107</v>
      </c>
      <c r="L4232" s="32" t="str">
        <f t="shared" si="1189"/>
        <v>CGE370</v>
      </c>
      <c r="M4232" s="32" t="str">
        <f t="shared" si="1190"/>
        <v>BMJ II</v>
      </c>
      <c r="N4232" s="32" t="str">
        <f t="shared" si="1191"/>
        <v>12 RODA</v>
      </c>
      <c r="O4232" s="146">
        <v>9.0624999999999994E-3</v>
      </c>
      <c r="P4232" s="65">
        <v>9.0624999999999994E-3</v>
      </c>
      <c r="Q4232" s="65"/>
      <c r="R4232" s="66">
        <v>3</v>
      </c>
      <c r="S4232" s="66">
        <v>46560</v>
      </c>
      <c r="T4232" s="66">
        <v>17360</v>
      </c>
      <c r="U4232" s="67">
        <f t="shared" si="1183"/>
        <v>29.2</v>
      </c>
      <c r="V4232" s="66">
        <f t="shared" si="1174"/>
        <v>592088.4</v>
      </c>
      <c r="W4232" s="66" t="str">
        <f t="shared" si="1175"/>
        <v>1 &gt; 4</v>
      </c>
      <c r="X4232" s="66">
        <f>A4232+SUMIFS(Presensi!F:F,Presensi!E:E,'Entry Data'!AP4232)</f>
        <v>1</v>
      </c>
      <c r="Y4232" s="66">
        <f>IFERROR(INDEX('Retasi Pricing'!F:F,MATCH('Entry Data'!AM4232,'Retasi Pricing'!E:E,0))*X4232,"")</f>
        <v>27500</v>
      </c>
      <c r="Z4232" s="62" t="s">
        <v>26</v>
      </c>
      <c r="AA4232" s="62" t="s">
        <v>27</v>
      </c>
      <c r="AB4232" s="32"/>
      <c r="AC4232" s="32" t="s">
        <v>192</v>
      </c>
      <c r="AD4232" s="32" t="str">
        <f t="shared" si="1176"/>
        <v/>
      </c>
      <c r="AF4232" s="5" t="str">
        <f t="shared" si="1177"/>
        <v>awaluddin44209</v>
      </c>
      <c r="AG4232" s="5" t="str">
        <f t="shared" si="1178"/>
        <v>BMJ 04444209UTARANIGHT</v>
      </c>
      <c r="AH4232" s="5" t="str">
        <f t="shared" si="1179"/>
        <v>awaluddin44209UTARANIGHT</v>
      </c>
      <c r="AI4232" s="5" t="str">
        <f t="shared" si="1180"/>
        <v>BMJ 04444209NIGHT</v>
      </c>
      <c r="AJ4232" s="5" t="str">
        <f t="shared" si="1181"/>
        <v>awaluddin44209NIGHT</v>
      </c>
      <c r="AK4232" s="5" t="str">
        <f t="shared" si="1182"/>
        <v>awaluddinBMJ II</v>
      </c>
      <c r="AL4232" s="5" t="str">
        <f t="shared" si="1184"/>
        <v>3UTARA</v>
      </c>
      <c r="AM4232" s="5" t="str">
        <f t="shared" si="1185"/>
        <v>1 &gt; 4UTARA12 RODA</v>
      </c>
      <c r="AN4232" s="5" t="str">
        <f t="shared" si="1186"/>
        <v>awaluddinBMJ II1 &gt; 4UTARA12 RODA</v>
      </c>
      <c r="AO4232" s="5" t="str">
        <f t="shared" si="1187"/>
        <v>awaluddin1 &gt; 4UTARA12 RODA</v>
      </c>
      <c r="AP4232" s="5" t="str">
        <f t="shared" si="1188"/>
        <v>44209NIGHT</v>
      </c>
    </row>
    <row r="4233" spans="1:42" x14ac:dyDescent="0.3">
      <c r="A4233" s="33">
        <v>1</v>
      </c>
      <c r="B4233" s="33"/>
      <c r="C4233" s="70">
        <v>44209</v>
      </c>
      <c r="D4233" s="71" t="s">
        <v>87</v>
      </c>
      <c r="E4233" s="70">
        <v>44210</v>
      </c>
      <c r="F4233" s="71">
        <v>5172178</v>
      </c>
      <c r="G4233" s="33" t="s">
        <v>20</v>
      </c>
      <c r="H4233" s="33" t="s">
        <v>21</v>
      </c>
      <c r="I4233" s="33" t="s">
        <v>51</v>
      </c>
      <c r="J4233" s="33" t="s">
        <v>46</v>
      </c>
      <c r="K4233" s="63" t="s">
        <v>107</v>
      </c>
      <c r="L4233" s="32" t="str">
        <f t="shared" si="1189"/>
        <v>CGE370</v>
      </c>
      <c r="M4233" s="32" t="str">
        <f t="shared" si="1190"/>
        <v>BMJ II</v>
      </c>
      <c r="N4233" s="32" t="str">
        <f t="shared" si="1191"/>
        <v>12 RODA</v>
      </c>
      <c r="O4233" s="146">
        <v>0.10552083333333333</v>
      </c>
      <c r="P4233" s="65">
        <v>0.10552083333333333</v>
      </c>
      <c r="Q4233" s="65"/>
      <c r="R4233" s="66">
        <v>4</v>
      </c>
      <c r="S4233" s="66">
        <v>45940</v>
      </c>
      <c r="T4233" s="66">
        <v>17360</v>
      </c>
      <c r="U4233" s="67">
        <f t="shared" si="1183"/>
        <v>28.58</v>
      </c>
      <c r="V4233" s="66">
        <f t="shared" si="1174"/>
        <v>579516.65999999992</v>
      </c>
      <c r="W4233" s="66" t="str">
        <f t="shared" si="1175"/>
        <v>1 &gt; 4</v>
      </c>
      <c r="X4233" s="66">
        <f>A4233+SUMIFS(Presensi!F:F,Presensi!E:E,'Entry Data'!AP4233)</f>
        <v>1</v>
      </c>
      <c r="Y4233" s="66">
        <f>IFERROR(INDEX('Retasi Pricing'!F:F,MATCH('Entry Data'!AM4233,'Retasi Pricing'!E:E,0))*X4233,"")</f>
        <v>27500</v>
      </c>
      <c r="Z4233" s="62" t="s">
        <v>26</v>
      </c>
      <c r="AA4233" s="62" t="s">
        <v>27</v>
      </c>
      <c r="AB4233" s="32"/>
      <c r="AC4233" s="32" t="s">
        <v>192</v>
      </c>
      <c r="AD4233" s="32" t="str">
        <f t="shared" si="1176"/>
        <v/>
      </c>
      <c r="AF4233" s="5" t="str">
        <f t="shared" si="1177"/>
        <v>awaluddin44209</v>
      </c>
      <c r="AG4233" s="5" t="str">
        <f t="shared" si="1178"/>
        <v>BMJ 04444209UTARANIGHT</v>
      </c>
      <c r="AH4233" s="5" t="str">
        <f t="shared" si="1179"/>
        <v>awaluddin44209UTARANIGHT</v>
      </c>
      <c r="AI4233" s="5" t="str">
        <f t="shared" si="1180"/>
        <v>BMJ 04444209NIGHT</v>
      </c>
      <c r="AJ4233" s="5" t="str">
        <f t="shared" si="1181"/>
        <v>awaluddin44209NIGHT</v>
      </c>
      <c r="AK4233" s="5" t="str">
        <f t="shared" si="1182"/>
        <v>awaluddinBMJ II</v>
      </c>
      <c r="AL4233" s="5" t="str">
        <f t="shared" si="1184"/>
        <v>4UTARA</v>
      </c>
      <c r="AM4233" s="5" t="str">
        <f t="shared" si="1185"/>
        <v>1 &gt; 4UTARA12 RODA</v>
      </c>
      <c r="AN4233" s="5" t="str">
        <f t="shared" si="1186"/>
        <v>awaluddinBMJ II1 &gt; 4UTARA12 RODA</v>
      </c>
      <c r="AO4233" s="5" t="str">
        <f t="shared" si="1187"/>
        <v>awaluddin1 &gt; 4UTARA12 RODA</v>
      </c>
      <c r="AP4233" s="5" t="str">
        <f t="shared" si="1188"/>
        <v>44209NIGHT</v>
      </c>
    </row>
    <row r="4234" spans="1:42" x14ac:dyDescent="0.3">
      <c r="A4234" s="33">
        <v>1</v>
      </c>
      <c r="B4234" s="33"/>
      <c r="C4234" s="70">
        <v>44209</v>
      </c>
      <c r="D4234" s="71" t="s">
        <v>87</v>
      </c>
      <c r="E4234" s="70">
        <v>44210</v>
      </c>
      <c r="F4234" s="71">
        <v>5172268</v>
      </c>
      <c r="G4234" s="33" t="s">
        <v>20</v>
      </c>
      <c r="H4234" s="33" t="s">
        <v>21</v>
      </c>
      <c r="I4234" s="33" t="s">
        <v>51</v>
      </c>
      <c r="J4234" s="33" t="s">
        <v>46</v>
      </c>
      <c r="K4234" s="63" t="s">
        <v>107</v>
      </c>
      <c r="L4234" s="32" t="str">
        <f t="shared" si="1189"/>
        <v>CGE370</v>
      </c>
      <c r="M4234" s="32" t="str">
        <f t="shared" si="1190"/>
        <v>BMJ II</v>
      </c>
      <c r="N4234" s="32" t="str">
        <f t="shared" si="1191"/>
        <v>12 RODA</v>
      </c>
      <c r="O4234" s="146">
        <v>0.19622685185185185</v>
      </c>
      <c r="P4234" s="65">
        <v>0.19622685185185185</v>
      </c>
      <c r="Q4234" s="65"/>
      <c r="R4234" s="66">
        <v>5</v>
      </c>
      <c r="S4234" s="66">
        <v>46380</v>
      </c>
      <c r="T4234" s="66">
        <v>17360</v>
      </c>
      <c r="U4234" s="67">
        <f t="shared" si="1183"/>
        <v>29.02</v>
      </c>
      <c r="V4234" s="66">
        <f t="shared" ref="V4234:V4297" si="1192">IFERROR(VLOOKUP(L4234,harga,2,FALSE),"")*U4234*IFERROR(VLOOKUP(G4234,jarak,2,FALSE),"")</f>
        <v>588438.54</v>
      </c>
      <c r="W4234" s="66" t="str">
        <f t="shared" ref="W4234:W4297" si="1193">IFERROR(VLOOKUP(AL4234,Code,2,FALSE),"")</f>
        <v>&gt; 5</v>
      </c>
      <c r="X4234" s="66">
        <f>A4234+SUMIFS(Presensi!F:F,Presensi!E:E,'Entry Data'!AP4234)</f>
        <v>1</v>
      </c>
      <c r="Y4234" s="66">
        <f>IFERROR(INDEX('Retasi Pricing'!F:F,MATCH('Entry Data'!AM4234,'Retasi Pricing'!E:E,0))*X4234,"")</f>
        <v>31200</v>
      </c>
      <c r="Z4234" s="62" t="s">
        <v>26</v>
      </c>
      <c r="AA4234" s="62" t="s">
        <v>27</v>
      </c>
      <c r="AB4234" s="32"/>
      <c r="AC4234" s="32" t="s">
        <v>192</v>
      </c>
      <c r="AD4234" s="32" t="str">
        <f t="shared" ref="AD4234:AD4297" si="1194">IFERROR(VLOOKUP(AC4234,driver,13,FALSE),"")</f>
        <v/>
      </c>
      <c r="AF4234" s="5" t="str">
        <f t="shared" ref="AF4234:AF4297" si="1195">AC4234&amp;C4234</f>
        <v>awaluddin44209</v>
      </c>
      <c r="AG4234" s="5" t="str">
        <f t="shared" ref="AG4234:AG4297" si="1196">K4234&amp;C4234&amp;G4234&amp;D4234</f>
        <v>BMJ 04444209UTARANIGHT</v>
      </c>
      <c r="AH4234" s="5" t="str">
        <f t="shared" ref="AH4234:AH4297" si="1197">AC4234&amp;C4234&amp;G4234&amp;D4234</f>
        <v>awaluddin44209UTARANIGHT</v>
      </c>
      <c r="AI4234" s="5" t="str">
        <f t="shared" ref="AI4234:AI4297" si="1198">K4234&amp;C4234&amp;D4234</f>
        <v>BMJ 04444209NIGHT</v>
      </c>
      <c r="AJ4234" s="5" t="str">
        <f t="shared" ref="AJ4234:AJ4297" si="1199">AC4234&amp;C4234&amp;D4234</f>
        <v>awaluddin44209NIGHT</v>
      </c>
      <c r="AK4234" s="5" t="str">
        <f t="shared" ref="AK4234:AK4297" si="1200">AC4234&amp;M4234</f>
        <v>awaluddinBMJ II</v>
      </c>
      <c r="AL4234" s="5" t="str">
        <f t="shared" si="1184"/>
        <v>5UTARA</v>
      </c>
      <c r="AM4234" s="5" t="str">
        <f t="shared" si="1185"/>
        <v>&gt; 5UTARA12 RODA</v>
      </c>
      <c r="AN4234" s="5" t="str">
        <f t="shared" si="1186"/>
        <v>awaluddinBMJ II&gt; 5UTARA12 RODA</v>
      </c>
      <c r="AO4234" s="5" t="str">
        <f t="shared" si="1187"/>
        <v>awaluddin&gt; 5UTARA12 RODA</v>
      </c>
      <c r="AP4234" s="5" t="str">
        <f t="shared" si="1188"/>
        <v>44209NIGHT</v>
      </c>
    </row>
    <row r="4235" spans="1:42" x14ac:dyDescent="0.3">
      <c r="A4235" s="33">
        <v>1</v>
      </c>
      <c r="B4235" s="33"/>
      <c r="C4235" s="70">
        <v>44209</v>
      </c>
      <c r="D4235" s="71" t="s">
        <v>87</v>
      </c>
      <c r="E4235" s="70">
        <v>44210</v>
      </c>
      <c r="F4235" s="71">
        <v>5172311</v>
      </c>
      <c r="G4235" s="33" t="s">
        <v>20</v>
      </c>
      <c r="H4235" s="33" t="s">
        <v>21</v>
      </c>
      <c r="I4235" s="33" t="s">
        <v>51</v>
      </c>
      <c r="J4235" s="33" t="s">
        <v>46</v>
      </c>
      <c r="K4235" s="63" t="s">
        <v>107</v>
      </c>
      <c r="L4235" s="32" t="str">
        <f t="shared" si="1189"/>
        <v>CGE370</v>
      </c>
      <c r="M4235" s="32" t="str">
        <f t="shared" si="1190"/>
        <v>BMJ II</v>
      </c>
      <c r="N4235" s="32" t="str">
        <f t="shared" si="1191"/>
        <v>12 RODA</v>
      </c>
      <c r="O4235" s="146">
        <v>0.26788194444444441</v>
      </c>
      <c r="P4235" s="65">
        <v>0.26788194444444441</v>
      </c>
      <c r="Q4235" s="65"/>
      <c r="R4235" s="66">
        <v>6</v>
      </c>
      <c r="S4235" s="66">
        <v>47420</v>
      </c>
      <c r="T4235" s="66">
        <v>17360</v>
      </c>
      <c r="U4235" s="67">
        <f t="shared" ref="U4235:U4298" si="1201">(S4235-T4235)/1000</f>
        <v>30.06</v>
      </c>
      <c r="V4235" s="66">
        <f t="shared" si="1192"/>
        <v>609526.61999999988</v>
      </c>
      <c r="W4235" s="66" t="str">
        <f t="shared" si="1193"/>
        <v>&gt; 6</v>
      </c>
      <c r="X4235" s="66">
        <f>A4235+SUMIFS(Presensi!F:F,Presensi!E:E,'Entry Data'!AP4235)</f>
        <v>1</v>
      </c>
      <c r="Y4235" s="66">
        <f>IFERROR(INDEX('Retasi Pricing'!F:F,MATCH('Entry Data'!AM4235,'Retasi Pricing'!E:E,0))*X4235,"")</f>
        <v>34450</v>
      </c>
      <c r="Z4235" s="62" t="s">
        <v>26</v>
      </c>
      <c r="AA4235" s="62" t="s">
        <v>27</v>
      </c>
      <c r="AB4235" s="32"/>
      <c r="AC4235" s="32" t="s">
        <v>192</v>
      </c>
      <c r="AD4235" s="32" t="str">
        <f t="shared" si="1194"/>
        <v/>
      </c>
      <c r="AF4235" s="5" t="str">
        <f t="shared" si="1195"/>
        <v>awaluddin44209</v>
      </c>
      <c r="AG4235" s="5" t="str">
        <f t="shared" si="1196"/>
        <v>BMJ 04444209UTARANIGHT</v>
      </c>
      <c r="AH4235" s="5" t="str">
        <f t="shared" si="1197"/>
        <v>awaluddin44209UTARANIGHT</v>
      </c>
      <c r="AI4235" s="5" t="str">
        <f t="shared" si="1198"/>
        <v>BMJ 04444209NIGHT</v>
      </c>
      <c r="AJ4235" s="5" t="str">
        <f t="shared" si="1199"/>
        <v>awaluddin44209NIGHT</v>
      </c>
      <c r="AK4235" s="5" t="str">
        <f t="shared" si="1200"/>
        <v>awaluddinBMJ II</v>
      </c>
      <c r="AL4235" s="5" t="str">
        <f t="shared" ref="AL4235:AL4298" si="1202">Q4235&amp;R4235&amp;G4235</f>
        <v>6UTARA</v>
      </c>
      <c r="AM4235" s="5" t="str">
        <f t="shared" ref="AM4235:AM4298" si="1203">W4235&amp;G4235&amp;N4235</f>
        <v>&gt; 6UTARA12 RODA</v>
      </c>
      <c r="AN4235" s="5" t="str">
        <f t="shared" ref="AN4235:AN4298" si="1204">AC4235&amp;M4235&amp;W4235&amp;G4235&amp;N4235</f>
        <v>awaluddinBMJ II&gt; 6UTARA12 RODA</v>
      </c>
      <c r="AO4235" s="5" t="str">
        <f t="shared" ref="AO4235:AO4298" si="1205">AC4235&amp;W4235&amp;G4235&amp;N4235</f>
        <v>awaluddin&gt; 6UTARA12 RODA</v>
      </c>
      <c r="AP4235" s="5" t="str">
        <f t="shared" ref="AP4235:AP4298" si="1206">C4235&amp;D4235</f>
        <v>44209NIGHT</v>
      </c>
    </row>
    <row r="4236" spans="1:42" x14ac:dyDescent="0.3">
      <c r="A4236" s="33">
        <v>1</v>
      </c>
      <c r="B4236" s="33"/>
      <c r="C4236" s="70">
        <v>44209</v>
      </c>
      <c r="D4236" s="71" t="s">
        <v>87</v>
      </c>
      <c r="E4236" s="70">
        <v>44209</v>
      </c>
      <c r="F4236" s="71">
        <v>5171944</v>
      </c>
      <c r="G4236" s="33" t="s">
        <v>20</v>
      </c>
      <c r="H4236" s="33" t="s">
        <v>21</v>
      </c>
      <c r="I4236" s="33" t="s">
        <v>51</v>
      </c>
      <c r="J4236" s="33" t="s">
        <v>46</v>
      </c>
      <c r="K4236" s="63" t="s">
        <v>107</v>
      </c>
      <c r="L4236" s="32" t="str">
        <f t="shared" si="1189"/>
        <v>CGE370</v>
      </c>
      <c r="M4236" s="32" t="str">
        <f t="shared" si="1190"/>
        <v>BMJ II</v>
      </c>
      <c r="N4236" s="32" t="str">
        <f t="shared" si="1191"/>
        <v>12 RODA</v>
      </c>
      <c r="O4236" s="146">
        <v>0.86604166666666671</v>
      </c>
      <c r="P4236" s="65">
        <v>0.87204861111111109</v>
      </c>
      <c r="Q4236" s="65"/>
      <c r="R4236" s="66">
        <v>1</v>
      </c>
      <c r="S4236" s="66">
        <v>47020</v>
      </c>
      <c r="T4236" s="66">
        <v>17360</v>
      </c>
      <c r="U4236" s="67">
        <f t="shared" si="1201"/>
        <v>29.66</v>
      </c>
      <c r="V4236" s="66">
        <f t="shared" si="1192"/>
        <v>601415.81999999995</v>
      </c>
      <c r="W4236" s="66" t="str">
        <f t="shared" si="1193"/>
        <v>1 &gt; 4</v>
      </c>
      <c r="X4236" s="66">
        <f>A4236+SUMIFS(Presensi!F:F,Presensi!E:E,'Entry Data'!AP4236)</f>
        <v>1</v>
      </c>
      <c r="Y4236" s="66">
        <f>IFERROR(INDEX('Retasi Pricing'!F:F,MATCH('Entry Data'!AM4236,'Retasi Pricing'!E:E,0))*X4236,"")</f>
        <v>27500</v>
      </c>
      <c r="Z4236" s="62" t="s">
        <v>26</v>
      </c>
      <c r="AA4236" s="62" t="s">
        <v>27</v>
      </c>
      <c r="AB4236" s="32"/>
      <c r="AC4236" s="32" t="s">
        <v>192</v>
      </c>
      <c r="AD4236" s="32" t="str">
        <f t="shared" si="1194"/>
        <v/>
      </c>
      <c r="AF4236" s="5" t="str">
        <f t="shared" si="1195"/>
        <v>awaluddin44209</v>
      </c>
      <c r="AG4236" s="5" t="str">
        <f t="shared" si="1196"/>
        <v>BMJ 04444209UTARANIGHT</v>
      </c>
      <c r="AH4236" s="5" t="str">
        <f t="shared" si="1197"/>
        <v>awaluddin44209UTARANIGHT</v>
      </c>
      <c r="AI4236" s="5" t="str">
        <f t="shared" si="1198"/>
        <v>BMJ 04444209NIGHT</v>
      </c>
      <c r="AJ4236" s="5" t="str">
        <f t="shared" si="1199"/>
        <v>awaluddin44209NIGHT</v>
      </c>
      <c r="AK4236" s="5" t="str">
        <f t="shared" si="1200"/>
        <v>awaluddinBMJ II</v>
      </c>
      <c r="AL4236" s="5" t="str">
        <f t="shared" si="1202"/>
        <v>1UTARA</v>
      </c>
      <c r="AM4236" s="5" t="str">
        <f t="shared" si="1203"/>
        <v>1 &gt; 4UTARA12 RODA</v>
      </c>
      <c r="AN4236" s="5" t="str">
        <f t="shared" si="1204"/>
        <v>awaluddinBMJ II1 &gt; 4UTARA12 RODA</v>
      </c>
      <c r="AO4236" s="5" t="str">
        <f t="shared" si="1205"/>
        <v>awaluddin1 &gt; 4UTARA12 RODA</v>
      </c>
      <c r="AP4236" s="5" t="str">
        <f t="shared" si="1206"/>
        <v>44209NIGHT</v>
      </c>
    </row>
    <row r="4237" spans="1:42" x14ac:dyDescent="0.3">
      <c r="A4237" s="33">
        <v>1</v>
      </c>
      <c r="B4237" s="33"/>
      <c r="C4237" s="70">
        <v>44209</v>
      </c>
      <c r="D4237" s="71" t="s">
        <v>87</v>
      </c>
      <c r="E4237" s="70">
        <v>44209</v>
      </c>
      <c r="F4237" s="71">
        <v>5172012</v>
      </c>
      <c r="G4237" s="33" t="s">
        <v>20</v>
      </c>
      <c r="H4237" s="33" t="s">
        <v>21</v>
      </c>
      <c r="I4237" s="33" t="s">
        <v>51</v>
      </c>
      <c r="J4237" s="33" t="s">
        <v>46</v>
      </c>
      <c r="K4237" s="63" t="s">
        <v>107</v>
      </c>
      <c r="L4237" s="32" t="str">
        <f t="shared" si="1189"/>
        <v>CGE370</v>
      </c>
      <c r="M4237" s="32" t="str">
        <f t="shared" si="1190"/>
        <v>BMJ II</v>
      </c>
      <c r="N4237" s="32" t="str">
        <f t="shared" si="1191"/>
        <v>12 RODA</v>
      </c>
      <c r="O4237" s="146">
        <v>0.92746527777777776</v>
      </c>
      <c r="P4237" s="65">
        <v>0.92746527777777776</v>
      </c>
      <c r="Q4237" s="65"/>
      <c r="R4237" s="66">
        <v>2</v>
      </c>
      <c r="S4237" s="66">
        <v>46140</v>
      </c>
      <c r="T4237" s="66">
        <v>17360</v>
      </c>
      <c r="U4237" s="67">
        <f t="shared" si="1201"/>
        <v>28.78</v>
      </c>
      <c r="V4237" s="66">
        <f t="shared" si="1192"/>
        <v>583572.06000000006</v>
      </c>
      <c r="W4237" s="66" t="str">
        <f t="shared" si="1193"/>
        <v>1 &gt; 4</v>
      </c>
      <c r="X4237" s="66">
        <f>A4237+SUMIFS(Presensi!F:F,Presensi!E:E,'Entry Data'!AP4237)</f>
        <v>1</v>
      </c>
      <c r="Y4237" s="66">
        <f>IFERROR(INDEX('Retasi Pricing'!F:F,MATCH('Entry Data'!AM4237,'Retasi Pricing'!E:E,0))*X4237,"")</f>
        <v>27500</v>
      </c>
      <c r="Z4237" s="62" t="s">
        <v>26</v>
      </c>
      <c r="AA4237" s="62" t="s">
        <v>27</v>
      </c>
      <c r="AB4237" s="32"/>
      <c r="AC4237" s="32" t="s">
        <v>192</v>
      </c>
      <c r="AD4237" s="32" t="str">
        <f t="shared" si="1194"/>
        <v/>
      </c>
      <c r="AF4237" s="5" t="str">
        <f t="shared" si="1195"/>
        <v>awaluddin44209</v>
      </c>
      <c r="AG4237" s="5" t="str">
        <f t="shared" si="1196"/>
        <v>BMJ 04444209UTARANIGHT</v>
      </c>
      <c r="AH4237" s="5" t="str">
        <f t="shared" si="1197"/>
        <v>awaluddin44209UTARANIGHT</v>
      </c>
      <c r="AI4237" s="5" t="str">
        <f t="shared" si="1198"/>
        <v>BMJ 04444209NIGHT</v>
      </c>
      <c r="AJ4237" s="5" t="str">
        <f t="shared" si="1199"/>
        <v>awaluddin44209NIGHT</v>
      </c>
      <c r="AK4237" s="5" t="str">
        <f t="shared" si="1200"/>
        <v>awaluddinBMJ II</v>
      </c>
      <c r="AL4237" s="5" t="str">
        <f t="shared" si="1202"/>
        <v>2UTARA</v>
      </c>
      <c r="AM4237" s="5" t="str">
        <f t="shared" si="1203"/>
        <v>1 &gt; 4UTARA12 RODA</v>
      </c>
      <c r="AN4237" s="5" t="str">
        <f t="shared" si="1204"/>
        <v>awaluddinBMJ II1 &gt; 4UTARA12 RODA</v>
      </c>
      <c r="AO4237" s="5" t="str">
        <f t="shared" si="1205"/>
        <v>awaluddin1 &gt; 4UTARA12 RODA</v>
      </c>
      <c r="AP4237" s="5" t="str">
        <f t="shared" si="1206"/>
        <v>44209NIGHT</v>
      </c>
    </row>
    <row r="4238" spans="1:42" x14ac:dyDescent="0.3">
      <c r="A4238" s="33">
        <v>1</v>
      </c>
      <c r="B4238" s="33"/>
      <c r="C4238" s="70">
        <v>44209</v>
      </c>
      <c r="D4238" s="71" t="s">
        <v>87</v>
      </c>
      <c r="E4238" s="70">
        <v>44210</v>
      </c>
      <c r="F4238" s="71">
        <v>5172139</v>
      </c>
      <c r="G4238" s="33" t="s">
        <v>20</v>
      </c>
      <c r="H4238" s="33" t="s">
        <v>21</v>
      </c>
      <c r="I4238" s="33" t="s">
        <v>51</v>
      </c>
      <c r="J4238" s="33" t="s">
        <v>46</v>
      </c>
      <c r="K4238" s="63" t="s">
        <v>35</v>
      </c>
      <c r="L4238" s="32" t="str">
        <f t="shared" si="1189"/>
        <v>CGE370</v>
      </c>
      <c r="M4238" s="32" t="str">
        <f t="shared" si="1190"/>
        <v>BMJ II</v>
      </c>
      <c r="N4238" s="32" t="str">
        <f t="shared" si="1191"/>
        <v>12 RODA</v>
      </c>
      <c r="O4238" s="146">
        <v>6.805555555555555E-2</v>
      </c>
      <c r="P4238" s="65">
        <v>6.805555555555555E-2</v>
      </c>
      <c r="Q4238" s="65"/>
      <c r="R4238" s="66">
        <v>4</v>
      </c>
      <c r="S4238" s="66">
        <v>47020</v>
      </c>
      <c r="T4238" s="66">
        <v>17280</v>
      </c>
      <c r="U4238" s="67">
        <f t="shared" si="1201"/>
        <v>29.74</v>
      </c>
      <c r="V4238" s="66">
        <f t="shared" si="1192"/>
        <v>603037.98</v>
      </c>
      <c r="W4238" s="66" t="str">
        <f t="shared" si="1193"/>
        <v>1 &gt; 4</v>
      </c>
      <c r="X4238" s="66">
        <f>A4238+SUMIFS(Presensi!F:F,Presensi!E:E,'Entry Data'!AP4238)</f>
        <v>1</v>
      </c>
      <c r="Y4238" s="66">
        <f>IFERROR(INDEX('Retasi Pricing'!F:F,MATCH('Entry Data'!AM4238,'Retasi Pricing'!E:E,0))*X4238,"")</f>
        <v>27500</v>
      </c>
      <c r="Z4238" s="62" t="s">
        <v>26</v>
      </c>
      <c r="AA4238" s="62" t="s">
        <v>27</v>
      </c>
      <c r="AB4238" s="32"/>
      <c r="AC4238" s="32" t="s">
        <v>312</v>
      </c>
      <c r="AD4238" s="32" t="str">
        <f t="shared" si="1194"/>
        <v/>
      </c>
      <c r="AF4238" s="5" t="str">
        <f t="shared" si="1195"/>
        <v>yosef yanto44209</v>
      </c>
      <c r="AG4238" s="5" t="str">
        <f t="shared" si="1196"/>
        <v>BMJ 04544209UTARANIGHT</v>
      </c>
      <c r="AH4238" s="5" t="str">
        <f t="shared" si="1197"/>
        <v>yosef yanto44209UTARANIGHT</v>
      </c>
      <c r="AI4238" s="5" t="str">
        <f t="shared" si="1198"/>
        <v>BMJ 04544209NIGHT</v>
      </c>
      <c r="AJ4238" s="5" t="str">
        <f t="shared" si="1199"/>
        <v>yosef yanto44209NIGHT</v>
      </c>
      <c r="AK4238" s="5" t="str">
        <f t="shared" si="1200"/>
        <v>yosef yantoBMJ II</v>
      </c>
      <c r="AL4238" s="5" t="str">
        <f t="shared" si="1202"/>
        <v>4UTARA</v>
      </c>
      <c r="AM4238" s="5" t="str">
        <f t="shared" si="1203"/>
        <v>1 &gt; 4UTARA12 RODA</v>
      </c>
      <c r="AN4238" s="5" t="str">
        <f t="shared" si="1204"/>
        <v>yosef yantoBMJ II1 &gt; 4UTARA12 RODA</v>
      </c>
      <c r="AO4238" s="5" t="str">
        <f t="shared" si="1205"/>
        <v>yosef yanto1 &gt; 4UTARA12 RODA</v>
      </c>
      <c r="AP4238" s="5" t="str">
        <f t="shared" si="1206"/>
        <v>44209NIGHT</v>
      </c>
    </row>
    <row r="4239" spans="1:42" x14ac:dyDescent="0.3">
      <c r="A4239" s="33">
        <v>1</v>
      </c>
      <c r="B4239" s="33"/>
      <c r="C4239" s="70">
        <v>44209</v>
      </c>
      <c r="D4239" s="71" t="s">
        <v>87</v>
      </c>
      <c r="E4239" s="70">
        <v>44210</v>
      </c>
      <c r="F4239" s="71">
        <v>5172200</v>
      </c>
      <c r="G4239" s="33" t="s">
        <v>20</v>
      </c>
      <c r="H4239" s="33" t="s">
        <v>21</v>
      </c>
      <c r="I4239" s="33" t="s">
        <v>51</v>
      </c>
      <c r="J4239" s="33" t="s">
        <v>46</v>
      </c>
      <c r="K4239" s="63" t="s">
        <v>35</v>
      </c>
      <c r="L4239" s="32" t="str">
        <f t="shared" si="1189"/>
        <v>CGE370</v>
      </c>
      <c r="M4239" s="32" t="str">
        <f t="shared" si="1190"/>
        <v>BMJ II</v>
      </c>
      <c r="N4239" s="32" t="str">
        <f t="shared" si="1191"/>
        <v>12 RODA</v>
      </c>
      <c r="O4239" s="146">
        <v>0.12984953703703703</v>
      </c>
      <c r="P4239" s="65">
        <v>0.12984953703703703</v>
      </c>
      <c r="Q4239" s="65"/>
      <c r="R4239" s="66">
        <v>5</v>
      </c>
      <c r="S4239" s="66">
        <v>47500</v>
      </c>
      <c r="T4239" s="66">
        <v>17280</v>
      </c>
      <c r="U4239" s="67">
        <f t="shared" si="1201"/>
        <v>30.22</v>
      </c>
      <c r="V4239" s="66">
        <f t="shared" si="1192"/>
        <v>612770.93999999994</v>
      </c>
      <c r="W4239" s="66" t="str">
        <f t="shared" si="1193"/>
        <v>&gt; 5</v>
      </c>
      <c r="X4239" s="66">
        <f>A4239+SUMIFS(Presensi!F:F,Presensi!E:E,'Entry Data'!AP4239)</f>
        <v>1</v>
      </c>
      <c r="Y4239" s="66">
        <f>IFERROR(INDEX('Retasi Pricing'!F:F,MATCH('Entry Data'!AM4239,'Retasi Pricing'!E:E,0))*X4239,"")</f>
        <v>31200</v>
      </c>
      <c r="Z4239" s="62" t="s">
        <v>26</v>
      </c>
      <c r="AA4239" s="62" t="s">
        <v>27</v>
      </c>
      <c r="AB4239" s="32"/>
      <c r="AC4239" s="32" t="s">
        <v>312</v>
      </c>
      <c r="AD4239" s="32" t="str">
        <f t="shared" si="1194"/>
        <v/>
      </c>
      <c r="AF4239" s="5" t="str">
        <f t="shared" si="1195"/>
        <v>yosef yanto44209</v>
      </c>
      <c r="AG4239" s="5" t="str">
        <f t="shared" si="1196"/>
        <v>BMJ 04544209UTARANIGHT</v>
      </c>
      <c r="AH4239" s="5" t="str">
        <f t="shared" si="1197"/>
        <v>yosef yanto44209UTARANIGHT</v>
      </c>
      <c r="AI4239" s="5" t="str">
        <f t="shared" si="1198"/>
        <v>BMJ 04544209NIGHT</v>
      </c>
      <c r="AJ4239" s="5" t="str">
        <f t="shared" si="1199"/>
        <v>yosef yanto44209NIGHT</v>
      </c>
      <c r="AK4239" s="5" t="str">
        <f t="shared" si="1200"/>
        <v>yosef yantoBMJ II</v>
      </c>
      <c r="AL4239" s="5" t="str">
        <f t="shared" si="1202"/>
        <v>5UTARA</v>
      </c>
      <c r="AM4239" s="5" t="str">
        <f t="shared" si="1203"/>
        <v>&gt; 5UTARA12 RODA</v>
      </c>
      <c r="AN4239" s="5" t="str">
        <f t="shared" si="1204"/>
        <v>yosef yantoBMJ II&gt; 5UTARA12 RODA</v>
      </c>
      <c r="AO4239" s="5" t="str">
        <f t="shared" si="1205"/>
        <v>yosef yanto&gt; 5UTARA12 RODA</v>
      </c>
      <c r="AP4239" s="5" t="str">
        <f t="shared" si="1206"/>
        <v>44209NIGHT</v>
      </c>
    </row>
    <row r="4240" spans="1:42" x14ac:dyDescent="0.3">
      <c r="A4240" s="33">
        <v>1</v>
      </c>
      <c r="B4240" s="33"/>
      <c r="C4240" s="70">
        <v>44209</v>
      </c>
      <c r="D4240" s="71" t="s">
        <v>87</v>
      </c>
      <c r="E4240" s="70">
        <v>44209</v>
      </c>
      <c r="F4240" s="71">
        <v>5171948</v>
      </c>
      <c r="G4240" s="33" t="s">
        <v>20</v>
      </c>
      <c r="H4240" s="33" t="s">
        <v>21</v>
      </c>
      <c r="I4240" s="33" t="s">
        <v>51</v>
      </c>
      <c r="J4240" s="33" t="s">
        <v>46</v>
      </c>
      <c r="K4240" s="69" t="s">
        <v>35</v>
      </c>
      <c r="L4240" s="32" t="str">
        <f t="shared" si="1189"/>
        <v>CGE370</v>
      </c>
      <c r="M4240" s="32" t="str">
        <f t="shared" si="1190"/>
        <v>BMJ II</v>
      </c>
      <c r="N4240" s="32" t="str">
        <f t="shared" si="1191"/>
        <v>12 RODA</v>
      </c>
      <c r="O4240" s="146">
        <v>0.8671875</v>
      </c>
      <c r="P4240" s="65">
        <v>0.87199074074074068</v>
      </c>
      <c r="Q4240" s="65"/>
      <c r="R4240" s="66">
        <v>1</v>
      </c>
      <c r="S4240" s="66">
        <v>47740</v>
      </c>
      <c r="T4240" s="66">
        <v>17280</v>
      </c>
      <c r="U4240" s="67">
        <f t="shared" si="1201"/>
        <v>30.46</v>
      </c>
      <c r="V4240" s="66">
        <f t="shared" si="1192"/>
        <v>617637.41999999993</v>
      </c>
      <c r="W4240" s="66" t="str">
        <f t="shared" si="1193"/>
        <v>1 &gt; 4</v>
      </c>
      <c r="X4240" s="66">
        <f>A4240+SUMIFS(Presensi!F:F,Presensi!E:E,'Entry Data'!AP4240)</f>
        <v>1</v>
      </c>
      <c r="Y4240" s="66">
        <f>IFERROR(INDEX('Retasi Pricing'!F:F,MATCH('Entry Data'!AM4240,'Retasi Pricing'!E:E,0))*X4240,"")</f>
        <v>27500</v>
      </c>
      <c r="Z4240" s="62" t="s">
        <v>26</v>
      </c>
      <c r="AA4240" s="62" t="s">
        <v>27</v>
      </c>
      <c r="AB4240" s="32"/>
      <c r="AC4240" s="32" t="s">
        <v>312</v>
      </c>
      <c r="AD4240" s="32" t="str">
        <f t="shared" si="1194"/>
        <v/>
      </c>
      <c r="AF4240" s="5" t="str">
        <f t="shared" si="1195"/>
        <v>yosef yanto44209</v>
      </c>
      <c r="AG4240" s="5" t="str">
        <f t="shared" si="1196"/>
        <v>BMJ 04544209UTARANIGHT</v>
      </c>
      <c r="AH4240" s="5" t="str">
        <f t="shared" si="1197"/>
        <v>yosef yanto44209UTARANIGHT</v>
      </c>
      <c r="AI4240" s="5" t="str">
        <f t="shared" si="1198"/>
        <v>BMJ 04544209NIGHT</v>
      </c>
      <c r="AJ4240" s="5" t="str">
        <f t="shared" si="1199"/>
        <v>yosef yanto44209NIGHT</v>
      </c>
      <c r="AK4240" s="5" t="str">
        <f t="shared" si="1200"/>
        <v>yosef yantoBMJ II</v>
      </c>
      <c r="AL4240" s="5" t="str">
        <f t="shared" si="1202"/>
        <v>1UTARA</v>
      </c>
      <c r="AM4240" s="5" t="str">
        <f t="shared" si="1203"/>
        <v>1 &gt; 4UTARA12 RODA</v>
      </c>
      <c r="AN4240" s="5" t="str">
        <f t="shared" si="1204"/>
        <v>yosef yantoBMJ II1 &gt; 4UTARA12 RODA</v>
      </c>
      <c r="AO4240" s="5" t="str">
        <f t="shared" si="1205"/>
        <v>yosef yanto1 &gt; 4UTARA12 RODA</v>
      </c>
      <c r="AP4240" s="5" t="str">
        <f t="shared" si="1206"/>
        <v>44209NIGHT</v>
      </c>
    </row>
    <row r="4241" spans="1:42" x14ac:dyDescent="0.3">
      <c r="A4241" s="33">
        <v>1</v>
      </c>
      <c r="B4241" s="33"/>
      <c r="C4241" s="70">
        <v>44209</v>
      </c>
      <c r="D4241" s="71" t="s">
        <v>87</v>
      </c>
      <c r="E4241" s="70">
        <v>44209</v>
      </c>
      <c r="F4241" s="71">
        <v>5172010</v>
      </c>
      <c r="G4241" s="33" t="s">
        <v>20</v>
      </c>
      <c r="H4241" s="33" t="s">
        <v>21</v>
      </c>
      <c r="I4241" s="33" t="s">
        <v>51</v>
      </c>
      <c r="J4241" s="33" t="s">
        <v>46</v>
      </c>
      <c r="K4241" s="63" t="s">
        <v>35</v>
      </c>
      <c r="L4241" s="32" t="str">
        <f t="shared" si="1189"/>
        <v>CGE370</v>
      </c>
      <c r="M4241" s="32" t="str">
        <f t="shared" si="1190"/>
        <v>BMJ II</v>
      </c>
      <c r="N4241" s="32" t="str">
        <f t="shared" si="1191"/>
        <v>12 RODA</v>
      </c>
      <c r="O4241" s="146">
        <v>0.92488425925925932</v>
      </c>
      <c r="P4241" s="65">
        <v>0.92488425925925932</v>
      </c>
      <c r="Q4241" s="65"/>
      <c r="R4241" s="66">
        <v>2</v>
      </c>
      <c r="S4241" s="66">
        <v>47640</v>
      </c>
      <c r="T4241" s="66">
        <v>17280</v>
      </c>
      <c r="U4241" s="67">
        <f t="shared" si="1201"/>
        <v>30.36</v>
      </c>
      <c r="V4241" s="66">
        <f t="shared" si="1192"/>
        <v>615609.72</v>
      </c>
      <c r="W4241" s="66" t="str">
        <f t="shared" si="1193"/>
        <v>1 &gt; 4</v>
      </c>
      <c r="X4241" s="66">
        <f>A4241+SUMIFS(Presensi!F:F,Presensi!E:E,'Entry Data'!AP4241)</f>
        <v>1</v>
      </c>
      <c r="Y4241" s="66">
        <f>IFERROR(INDEX('Retasi Pricing'!F:F,MATCH('Entry Data'!AM4241,'Retasi Pricing'!E:E,0))*X4241,"")</f>
        <v>27500</v>
      </c>
      <c r="Z4241" s="62" t="s">
        <v>26</v>
      </c>
      <c r="AA4241" s="62" t="s">
        <v>27</v>
      </c>
      <c r="AB4241" s="32"/>
      <c r="AC4241" s="32" t="s">
        <v>312</v>
      </c>
      <c r="AD4241" s="32" t="str">
        <f t="shared" si="1194"/>
        <v/>
      </c>
      <c r="AF4241" s="5" t="str">
        <f t="shared" si="1195"/>
        <v>yosef yanto44209</v>
      </c>
      <c r="AG4241" s="5" t="str">
        <f t="shared" si="1196"/>
        <v>BMJ 04544209UTARANIGHT</v>
      </c>
      <c r="AH4241" s="5" t="str">
        <f t="shared" si="1197"/>
        <v>yosef yanto44209UTARANIGHT</v>
      </c>
      <c r="AI4241" s="5" t="str">
        <f t="shared" si="1198"/>
        <v>BMJ 04544209NIGHT</v>
      </c>
      <c r="AJ4241" s="5" t="str">
        <f t="shared" si="1199"/>
        <v>yosef yanto44209NIGHT</v>
      </c>
      <c r="AK4241" s="5" t="str">
        <f t="shared" si="1200"/>
        <v>yosef yantoBMJ II</v>
      </c>
      <c r="AL4241" s="5" t="str">
        <f t="shared" si="1202"/>
        <v>2UTARA</v>
      </c>
      <c r="AM4241" s="5" t="str">
        <f t="shared" si="1203"/>
        <v>1 &gt; 4UTARA12 RODA</v>
      </c>
      <c r="AN4241" s="5" t="str">
        <f t="shared" si="1204"/>
        <v>yosef yantoBMJ II1 &gt; 4UTARA12 RODA</v>
      </c>
      <c r="AO4241" s="5" t="str">
        <f t="shared" si="1205"/>
        <v>yosef yanto1 &gt; 4UTARA12 RODA</v>
      </c>
      <c r="AP4241" s="5" t="str">
        <f t="shared" si="1206"/>
        <v>44209NIGHT</v>
      </c>
    </row>
    <row r="4242" spans="1:42" x14ac:dyDescent="0.3">
      <c r="A4242" s="33">
        <v>1</v>
      </c>
      <c r="B4242" s="33"/>
      <c r="C4242" s="70">
        <v>44209</v>
      </c>
      <c r="D4242" s="71" t="s">
        <v>87</v>
      </c>
      <c r="E4242" s="70">
        <v>44209</v>
      </c>
      <c r="F4242" s="71">
        <v>5172071</v>
      </c>
      <c r="G4242" s="33" t="s">
        <v>20</v>
      </c>
      <c r="H4242" s="33" t="s">
        <v>21</v>
      </c>
      <c r="I4242" s="33" t="s">
        <v>51</v>
      </c>
      <c r="J4242" s="33" t="s">
        <v>46</v>
      </c>
      <c r="K4242" s="69" t="s">
        <v>35</v>
      </c>
      <c r="L4242" s="32" t="str">
        <f t="shared" si="1189"/>
        <v>CGE370</v>
      </c>
      <c r="M4242" s="32" t="str">
        <f t="shared" si="1190"/>
        <v>BMJ II</v>
      </c>
      <c r="N4242" s="32" t="str">
        <f t="shared" si="1191"/>
        <v>12 RODA</v>
      </c>
      <c r="O4242" s="146">
        <v>0.97721064814814806</v>
      </c>
      <c r="P4242" s="65">
        <v>0.97721064814814806</v>
      </c>
      <c r="Q4242" s="65"/>
      <c r="R4242" s="66">
        <v>3</v>
      </c>
      <c r="S4242" s="66">
        <v>46640</v>
      </c>
      <c r="T4242" s="66">
        <v>17280</v>
      </c>
      <c r="U4242" s="67">
        <f t="shared" si="1201"/>
        <v>29.36</v>
      </c>
      <c r="V4242" s="66">
        <f t="shared" si="1192"/>
        <v>595332.72</v>
      </c>
      <c r="W4242" s="66" t="str">
        <f t="shared" si="1193"/>
        <v>1 &gt; 4</v>
      </c>
      <c r="X4242" s="66">
        <f>A4242+SUMIFS(Presensi!F:F,Presensi!E:E,'Entry Data'!AP4242)</f>
        <v>1</v>
      </c>
      <c r="Y4242" s="66">
        <f>IFERROR(INDEX('Retasi Pricing'!F:F,MATCH('Entry Data'!AM4242,'Retasi Pricing'!E:E,0))*X4242,"")</f>
        <v>27500</v>
      </c>
      <c r="Z4242" s="62" t="s">
        <v>26</v>
      </c>
      <c r="AA4242" s="62" t="s">
        <v>27</v>
      </c>
      <c r="AB4242" s="32"/>
      <c r="AC4242" s="32" t="s">
        <v>312</v>
      </c>
      <c r="AD4242" s="32" t="str">
        <f t="shared" si="1194"/>
        <v/>
      </c>
      <c r="AF4242" s="5" t="str">
        <f t="shared" si="1195"/>
        <v>yosef yanto44209</v>
      </c>
      <c r="AG4242" s="5" t="str">
        <f t="shared" si="1196"/>
        <v>BMJ 04544209UTARANIGHT</v>
      </c>
      <c r="AH4242" s="5" t="str">
        <f t="shared" si="1197"/>
        <v>yosef yanto44209UTARANIGHT</v>
      </c>
      <c r="AI4242" s="5" t="str">
        <f t="shared" si="1198"/>
        <v>BMJ 04544209NIGHT</v>
      </c>
      <c r="AJ4242" s="5" t="str">
        <f t="shared" si="1199"/>
        <v>yosef yanto44209NIGHT</v>
      </c>
      <c r="AK4242" s="5" t="str">
        <f t="shared" si="1200"/>
        <v>yosef yantoBMJ II</v>
      </c>
      <c r="AL4242" s="5" t="str">
        <f t="shared" si="1202"/>
        <v>3UTARA</v>
      </c>
      <c r="AM4242" s="5" t="str">
        <f t="shared" si="1203"/>
        <v>1 &gt; 4UTARA12 RODA</v>
      </c>
      <c r="AN4242" s="5" t="str">
        <f t="shared" si="1204"/>
        <v>yosef yantoBMJ II1 &gt; 4UTARA12 RODA</v>
      </c>
      <c r="AO4242" s="5" t="str">
        <f t="shared" si="1205"/>
        <v>yosef yanto1 &gt; 4UTARA12 RODA</v>
      </c>
      <c r="AP4242" s="5" t="str">
        <f t="shared" si="1206"/>
        <v>44209NIGHT</v>
      </c>
    </row>
    <row r="4243" spans="1:42" x14ac:dyDescent="0.3">
      <c r="A4243" s="33">
        <v>1</v>
      </c>
      <c r="B4243" s="33"/>
      <c r="C4243" s="70">
        <v>44209</v>
      </c>
      <c r="D4243" s="71" t="s">
        <v>87</v>
      </c>
      <c r="E4243" s="70">
        <v>44210</v>
      </c>
      <c r="F4243" s="71">
        <v>5172097</v>
      </c>
      <c r="G4243" s="33" t="s">
        <v>20</v>
      </c>
      <c r="H4243" s="33" t="s">
        <v>21</v>
      </c>
      <c r="I4243" s="33" t="s">
        <v>51</v>
      </c>
      <c r="J4243" s="33" t="s">
        <v>46</v>
      </c>
      <c r="K4243" s="63" t="s">
        <v>36</v>
      </c>
      <c r="L4243" s="32" t="str">
        <f t="shared" si="1189"/>
        <v>CGE370</v>
      </c>
      <c r="M4243" s="32" t="str">
        <f t="shared" si="1190"/>
        <v>BMJ II</v>
      </c>
      <c r="N4243" s="32" t="str">
        <f t="shared" si="1191"/>
        <v>12 RODA</v>
      </c>
      <c r="O4243" s="146">
        <v>5.0231481481481481E-3</v>
      </c>
      <c r="P4243" s="65">
        <v>5.0231481481481481E-3</v>
      </c>
      <c r="Q4243" s="65"/>
      <c r="R4243" s="66">
        <v>3</v>
      </c>
      <c r="S4243" s="66">
        <v>46540</v>
      </c>
      <c r="T4243" s="66">
        <v>17100</v>
      </c>
      <c r="U4243" s="67">
        <f t="shared" si="1201"/>
        <v>29.44</v>
      </c>
      <c r="V4243" s="66">
        <f t="shared" si="1192"/>
        <v>596954.88000000012</v>
      </c>
      <c r="W4243" s="66" t="str">
        <f t="shared" si="1193"/>
        <v>1 &gt; 4</v>
      </c>
      <c r="X4243" s="66">
        <f>A4243+SUMIFS(Presensi!F:F,Presensi!E:E,'Entry Data'!AP4243)</f>
        <v>1</v>
      </c>
      <c r="Y4243" s="66">
        <f>IFERROR(INDEX('Retasi Pricing'!F:F,MATCH('Entry Data'!AM4243,'Retasi Pricing'!E:E,0))*X4243,"")</f>
        <v>27500</v>
      </c>
      <c r="Z4243" s="62" t="s">
        <v>26</v>
      </c>
      <c r="AA4243" s="62" t="s">
        <v>27</v>
      </c>
      <c r="AB4243" s="32"/>
      <c r="AC4243" s="32" t="s">
        <v>190</v>
      </c>
      <c r="AD4243" s="32" t="str">
        <f t="shared" si="1194"/>
        <v/>
      </c>
      <c r="AF4243" s="5" t="str">
        <f t="shared" si="1195"/>
        <v>usman mansyur44209</v>
      </c>
      <c r="AG4243" s="5" t="str">
        <f t="shared" si="1196"/>
        <v>BMJ 04644209UTARANIGHT</v>
      </c>
      <c r="AH4243" s="5" t="str">
        <f t="shared" si="1197"/>
        <v>usman mansyur44209UTARANIGHT</v>
      </c>
      <c r="AI4243" s="5" t="str">
        <f t="shared" si="1198"/>
        <v>BMJ 04644209NIGHT</v>
      </c>
      <c r="AJ4243" s="5" t="str">
        <f t="shared" si="1199"/>
        <v>usman mansyur44209NIGHT</v>
      </c>
      <c r="AK4243" s="5" t="str">
        <f t="shared" si="1200"/>
        <v>usman mansyurBMJ II</v>
      </c>
      <c r="AL4243" s="5" t="str">
        <f t="shared" si="1202"/>
        <v>3UTARA</v>
      </c>
      <c r="AM4243" s="5" t="str">
        <f t="shared" si="1203"/>
        <v>1 &gt; 4UTARA12 RODA</v>
      </c>
      <c r="AN4243" s="5" t="str">
        <f t="shared" si="1204"/>
        <v>usman mansyurBMJ II1 &gt; 4UTARA12 RODA</v>
      </c>
      <c r="AO4243" s="5" t="str">
        <f t="shared" si="1205"/>
        <v>usman mansyur1 &gt; 4UTARA12 RODA</v>
      </c>
      <c r="AP4243" s="5" t="str">
        <f t="shared" si="1206"/>
        <v>44209NIGHT</v>
      </c>
    </row>
    <row r="4244" spans="1:42" x14ac:dyDescent="0.3">
      <c r="A4244" s="33">
        <v>1</v>
      </c>
      <c r="B4244" s="33"/>
      <c r="C4244" s="70">
        <v>44209</v>
      </c>
      <c r="D4244" s="71" t="s">
        <v>87</v>
      </c>
      <c r="E4244" s="70">
        <v>44210</v>
      </c>
      <c r="F4244" s="71">
        <v>5172172</v>
      </c>
      <c r="G4244" s="33" t="s">
        <v>20</v>
      </c>
      <c r="H4244" s="33" t="s">
        <v>21</v>
      </c>
      <c r="I4244" s="33" t="s">
        <v>51</v>
      </c>
      <c r="J4244" s="33" t="s">
        <v>46</v>
      </c>
      <c r="K4244" s="63" t="s">
        <v>36</v>
      </c>
      <c r="L4244" s="32" t="str">
        <f t="shared" si="1189"/>
        <v>CGE370</v>
      </c>
      <c r="M4244" s="32" t="str">
        <f t="shared" si="1190"/>
        <v>BMJ II</v>
      </c>
      <c r="N4244" s="32" t="str">
        <f t="shared" si="1191"/>
        <v>12 RODA</v>
      </c>
      <c r="O4244" s="146">
        <v>9.6828703703703708E-2</v>
      </c>
      <c r="P4244" s="65">
        <v>9.6828703703703708E-2</v>
      </c>
      <c r="Q4244" s="65"/>
      <c r="R4244" s="66">
        <v>4</v>
      </c>
      <c r="S4244" s="66">
        <v>45840</v>
      </c>
      <c r="T4244" s="66">
        <v>17100</v>
      </c>
      <c r="U4244" s="67">
        <f t="shared" si="1201"/>
        <v>28.74</v>
      </c>
      <c r="V4244" s="66">
        <f t="shared" si="1192"/>
        <v>582760.98</v>
      </c>
      <c r="W4244" s="66" t="str">
        <f t="shared" si="1193"/>
        <v>1 &gt; 4</v>
      </c>
      <c r="X4244" s="66">
        <f>A4244+SUMIFS(Presensi!F:F,Presensi!E:E,'Entry Data'!AP4244)</f>
        <v>1</v>
      </c>
      <c r="Y4244" s="66">
        <f>IFERROR(INDEX('Retasi Pricing'!F:F,MATCH('Entry Data'!AM4244,'Retasi Pricing'!E:E,0))*X4244,"")</f>
        <v>27500</v>
      </c>
      <c r="Z4244" s="62" t="s">
        <v>26</v>
      </c>
      <c r="AA4244" s="62" t="s">
        <v>27</v>
      </c>
      <c r="AB4244" s="32"/>
      <c r="AC4244" s="32" t="s">
        <v>190</v>
      </c>
      <c r="AD4244" s="32" t="str">
        <f t="shared" si="1194"/>
        <v/>
      </c>
      <c r="AF4244" s="5" t="str">
        <f t="shared" si="1195"/>
        <v>usman mansyur44209</v>
      </c>
      <c r="AG4244" s="5" t="str">
        <f t="shared" si="1196"/>
        <v>BMJ 04644209UTARANIGHT</v>
      </c>
      <c r="AH4244" s="5" t="str">
        <f t="shared" si="1197"/>
        <v>usman mansyur44209UTARANIGHT</v>
      </c>
      <c r="AI4244" s="5" t="str">
        <f t="shared" si="1198"/>
        <v>BMJ 04644209NIGHT</v>
      </c>
      <c r="AJ4244" s="5" t="str">
        <f t="shared" si="1199"/>
        <v>usman mansyur44209NIGHT</v>
      </c>
      <c r="AK4244" s="5" t="str">
        <f t="shared" si="1200"/>
        <v>usman mansyurBMJ II</v>
      </c>
      <c r="AL4244" s="5" t="str">
        <f t="shared" si="1202"/>
        <v>4UTARA</v>
      </c>
      <c r="AM4244" s="5" t="str">
        <f t="shared" si="1203"/>
        <v>1 &gt; 4UTARA12 RODA</v>
      </c>
      <c r="AN4244" s="5" t="str">
        <f t="shared" si="1204"/>
        <v>usman mansyurBMJ II1 &gt; 4UTARA12 RODA</v>
      </c>
      <c r="AO4244" s="5" t="str">
        <f t="shared" si="1205"/>
        <v>usman mansyur1 &gt; 4UTARA12 RODA</v>
      </c>
      <c r="AP4244" s="5" t="str">
        <f t="shared" si="1206"/>
        <v>44209NIGHT</v>
      </c>
    </row>
    <row r="4245" spans="1:42" x14ac:dyDescent="0.3">
      <c r="A4245" s="33">
        <v>1</v>
      </c>
      <c r="B4245" s="33"/>
      <c r="C4245" s="70">
        <v>44209</v>
      </c>
      <c r="D4245" s="71" t="s">
        <v>87</v>
      </c>
      <c r="E4245" s="70">
        <v>44209</v>
      </c>
      <c r="F4245" s="71">
        <v>5171936</v>
      </c>
      <c r="G4245" s="33" t="s">
        <v>20</v>
      </c>
      <c r="H4245" s="33" t="s">
        <v>21</v>
      </c>
      <c r="I4245" s="33" t="s">
        <v>51</v>
      </c>
      <c r="J4245" s="33" t="s">
        <v>46</v>
      </c>
      <c r="K4245" s="63" t="s">
        <v>36</v>
      </c>
      <c r="L4245" s="32" t="str">
        <f t="shared" si="1189"/>
        <v>CGE370</v>
      </c>
      <c r="M4245" s="32" t="str">
        <f t="shared" si="1190"/>
        <v>BMJ II</v>
      </c>
      <c r="N4245" s="32" t="str">
        <f t="shared" si="1191"/>
        <v>12 RODA</v>
      </c>
      <c r="O4245" s="146">
        <v>0.85688657407407398</v>
      </c>
      <c r="P4245" s="65">
        <v>0.8577662037037036</v>
      </c>
      <c r="Q4245" s="65"/>
      <c r="R4245" s="66">
        <v>1</v>
      </c>
      <c r="S4245" s="66">
        <v>47920</v>
      </c>
      <c r="T4245" s="66">
        <v>17100</v>
      </c>
      <c r="U4245" s="67">
        <f t="shared" si="1201"/>
        <v>30.82</v>
      </c>
      <c r="V4245" s="66">
        <f t="shared" si="1192"/>
        <v>624937.14</v>
      </c>
      <c r="W4245" s="66" t="str">
        <f t="shared" si="1193"/>
        <v>1 &gt; 4</v>
      </c>
      <c r="X4245" s="66">
        <f>A4245+SUMIFS(Presensi!F:F,Presensi!E:E,'Entry Data'!AP4245)</f>
        <v>1</v>
      </c>
      <c r="Y4245" s="66">
        <f>IFERROR(INDEX('Retasi Pricing'!F:F,MATCH('Entry Data'!AM4245,'Retasi Pricing'!E:E,0))*X4245,"")</f>
        <v>27500</v>
      </c>
      <c r="Z4245" s="62" t="s">
        <v>26</v>
      </c>
      <c r="AA4245" s="62" t="s">
        <v>27</v>
      </c>
      <c r="AB4245" s="32"/>
      <c r="AC4245" s="32" t="s">
        <v>190</v>
      </c>
      <c r="AD4245" s="32" t="str">
        <f t="shared" si="1194"/>
        <v/>
      </c>
      <c r="AF4245" s="5" t="str">
        <f t="shared" si="1195"/>
        <v>usman mansyur44209</v>
      </c>
      <c r="AG4245" s="5" t="str">
        <f t="shared" si="1196"/>
        <v>BMJ 04644209UTARANIGHT</v>
      </c>
      <c r="AH4245" s="5" t="str">
        <f t="shared" si="1197"/>
        <v>usman mansyur44209UTARANIGHT</v>
      </c>
      <c r="AI4245" s="5" t="str">
        <f t="shared" si="1198"/>
        <v>BMJ 04644209NIGHT</v>
      </c>
      <c r="AJ4245" s="5" t="str">
        <f t="shared" si="1199"/>
        <v>usman mansyur44209NIGHT</v>
      </c>
      <c r="AK4245" s="5" t="str">
        <f t="shared" si="1200"/>
        <v>usman mansyurBMJ II</v>
      </c>
      <c r="AL4245" s="5" t="str">
        <f t="shared" si="1202"/>
        <v>1UTARA</v>
      </c>
      <c r="AM4245" s="5" t="str">
        <f t="shared" si="1203"/>
        <v>1 &gt; 4UTARA12 RODA</v>
      </c>
      <c r="AN4245" s="5" t="str">
        <f t="shared" si="1204"/>
        <v>usman mansyurBMJ II1 &gt; 4UTARA12 RODA</v>
      </c>
      <c r="AO4245" s="5" t="str">
        <f t="shared" si="1205"/>
        <v>usman mansyur1 &gt; 4UTARA12 RODA</v>
      </c>
      <c r="AP4245" s="5" t="str">
        <f t="shared" si="1206"/>
        <v>44209NIGHT</v>
      </c>
    </row>
    <row r="4246" spans="1:42" x14ac:dyDescent="0.3">
      <c r="A4246" s="33">
        <v>1</v>
      </c>
      <c r="B4246" s="33"/>
      <c r="C4246" s="70">
        <v>44209</v>
      </c>
      <c r="D4246" s="71" t="s">
        <v>87</v>
      </c>
      <c r="E4246" s="70">
        <v>44209</v>
      </c>
      <c r="F4246" s="71">
        <v>5172034</v>
      </c>
      <c r="G4246" s="33" t="s">
        <v>20</v>
      </c>
      <c r="H4246" s="33" t="s">
        <v>21</v>
      </c>
      <c r="I4246" s="33" t="s">
        <v>51</v>
      </c>
      <c r="J4246" s="33" t="s">
        <v>46</v>
      </c>
      <c r="K4246" s="63" t="s">
        <v>36</v>
      </c>
      <c r="L4246" s="32" t="str">
        <f t="shared" si="1189"/>
        <v>CGE370</v>
      </c>
      <c r="M4246" s="32" t="str">
        <f t="shared" si="1190"/>
        <v>BMJ II</v>
      </c>
      <c r="N4246" s="32" t="str">
        <f t="shared" si="1191"/>
        <v>12 RODA</v>
      </c>
      <c r="O4246" s="146">
        <v>0.94781249999999995</v>
      </c>
      <c r="P4246" s="65">
        <v>0.94781249999999995</v>
      </c>
      <c r="Q4246" s="65"/>
      <c r="R4246" s="66">
        <v>2</v>
      </c>
      <c r="S4246" s="66">
        <v>45220</v>
      </c>
      <c r="T4246" s="66">
        <v>17100</v>
      </c>
      <c r="U4246" s="67">
        <f t="shared" si="1201"/>
        <v>28.12</v>
      </c>
      <c r="V4246" s="66">
        <f t="shared" si="1192"/>
        <v>570189.24</v>
      </c>
      <c r="W4246" s="66" t="str">
        <f t="shared" si="1193"/>
        <v>1 &gt; 4</v>
      </c>
      <c r="X4246" s="66">
        <f>A4246+SUMIFS(Presensi!F:F,Presensi!E:E,'Entry Data'!AP4246)</f>
        <v>1</v>
      </c>
      <c r="Y4246" s="66">
        <f>IFERROR(INDEX('Retasi Pricing'!F:F,MATCH('Entry Data'!AM4246,'Retasi Pricing'!E:E,0))*X4246,"")</f>
        <v>27500</v>
      </c>
      <c r="Z4246" s="62" t="s">
        <v>26</v>
      </c>
      <c r="AA4246" s="62" t="s">
        <v>27</v>
      </c>
      <c r="AB4246" s="32"/>
      <c r="AC4246" s="32" t="s">
        <v>190</v>
      </c>
      <c r="AD4246" s="32" t="str">
        <f t="shared" si="1194"/>
        <v/>
      </c>
      <c r="AF4246" s="5" t="str">
        <f t="shared" si="1195"/>
        <v>usman mansyur44209</v>
      </c>
      <c r="AG4246" s="5" t="str">
        <f t="shared" si="1196"/>
        <v>BMJ 04644209UTARANIGHT</v>
      </c>
      <c r="AH4246" s="5" t="str">
        <f t="shared" si="1197"/>
        <v>usman mansyur44209UTARANIGHT</v>
      </c>
      <c r="AI4246" s="5" t="str">
        <f t="shared" si="1198"/>
        <v>BMJ 04644209NIGHT</v>
      </c>
      <c r="AJ4246" s="5" t="str">
        <f t="shared" si="1199"/>
        <v>usman mansyur44209NIGHT</v>
      </c>
      <c r="AK4246" s="5" t="str">
        <f t="shared" si="1200"/>
        <v>usman mansyurBMJ II</v>
      </c>
      <c r="AL4246" s="5" t="str">
        <f t="shared" si="1202"/>
        <v>2UTARA</v>
      </c>
      <c r="AM4246" s="5" t="str">
        <f t="shared" si="1203"/>
        <v>1 &gt; 4UTARA12 RODA</v>
      </c>
      <c r="AN4246" s="5" t="str">
        <f t="shared" si="1204"/>
        <v>usman mansyurBMJ II1 &gt; 4UTARA12 RODA</v>
      </c>
      <c r="AO4246" s="5" t="str">
        <f t="shared" si="1205"/>
        <v>usman mansyur1 &gt; 4UTARA12 RODA</v>
      </c>
      <c r="AP4246" s="5" t="str">
        <f t="shared" si="1206"/>
        <v>44209NIGHT</v>
      </c>
    </row>
    <row r="4247" spans="1:42" x14ac:dyDescent="0.3">
      <c r="A4247" s="33">
        <v>1</v>
      </c>
      <c r="B4247" s="33"/>
      <c r="C4247" s="70">
        <v>44209</v>
      </c>
      <c r="D4247" s="71" t="s">
        <v>87</v>
      </c>
      <c r="E4247" s="70">
        <v>44210</v>
      </c>
      <c r="F4247" s="71">
        <v>5172132</v>
      </c>
      <c r="G4247" s="33" t="s">
        <v>20</v>
      </c>
      <c r="H4247" s="33" t="s">
        <v>21</v>
      </c>
      <c r="I4247" s="33" t="s">
        <v>51</v>
      </c>
      <c r="J4247" s="33" t="s">
        <v>46</v>
      </c>
      <c r="K4247" s="63" t="s">
        <v>41</v>
      </c>
      <c r="L4247" s="32" t="str">
        <f t="shared" si="1189"/>
        <v>AXOR4843</v>
      </c>
      <c r="M4247" s="32" t="str">
        <f t="shared" si="1190"/>
        <v>BMJ II</v>
      </c>
      <c r="N4247" s="32" t="str">
        <f t="shared" si="1191"/>
        <v>12 RODA</v>
      </c>
      <c r="O4247" s="146">
        <v>5.212962962962963E-2</v>
      </c>
      <c r="P4247" s="65">
        <v>7.0324074074074081E-2</v>
      </c>
      <c r="Q4247" s="65"/>
      <c r="R4247" s="66">
        <v>1</v>
      </c>
      <c r="S4247" s="66">
        <v>49760</v>
      </c>
      <c r="T4247" s="66">
        <v>20180</v>
      </c>
      <c r="U4247" s="67">
        <f t="shared" si="1201"/>
        <v>29.58</v>
      </c>
      <c r="V4247" s="66">
        <f t="shared" si="1192"/>
        <v>599793.65999999992</v>
      </c>
      <c r="W4247" s="66" t="str">
        <f t="shared" si="1193"/>
        <v>1 &gt; 4</v>
      </c>
      <c r="X4247" s="66">
        <f>A4247+SUMIFS(Presensi!F:F,Presensi!E:E,'Entry Data'!AP4247)</f>
        <v>1</v>
      </c>
      <c r="Y4247" s="66">
        <f>IFERROR(INDEX('Retasi Pricing'!F:F,MATCH('Entry Data'!AM4247,'Retasi Pricing'!E:E,0))*X4247,"")</f>
        <v>27500</v>
      </c>
      <c r="Z4247" s="62" t="s">
        <v>26</v>
      </c>
      <c r="AA4247" s="62" t="s">
        <v>27</v>
      </c>
      <c r="AB4247" s="32"/>
      <c r="AC4247" s="32" t="s">
        <v>314</v>
      </c>
      <c r="AD4247" s="32" t="str">
        <f t="shared" si="1194"/>
        <v/>
      </c>
      <c r="AF4247" s="5" t="str">
        <f t="shared" si="1195"/>
        <v>yohanis ghawa44209</v>
      </c>
      <c r="AG4247" s="5" t="str">
        <f t="shared" si="1196"/>
        <v>BMJ 04744209UTARANIGHT</v>
      </c>
      <c r="AH4247" s="5" t="str">
        <f t="shared" si="1197"/>
        <v>yohanis ghawa44209UTARANIGHT</v>
      </c>
      <c r="AI4247" s="5" t="str">
        <f t="shared" si="1198"/>
        <v>BMJ 04744209NIGHT</v>
      </c>
      <c r="AJ4247" s="5" t="str">
        <f t="shared" si="1199"/>
        <v>yohanis ghawa44209NIGHT</v>
      </c>
      <c r="AK4247" s="5" t="str">
        <f t="shared" si="1200"/>
        <v>yohanis ghawaBMJ II</v>
      </c>
      <c r="AL4247" s="5" t="str">
        <f t="shared" si="1202"/>
        <v>1UTARA</v>
      </c>
      <c r="AM4247" s="5" t="str">
        <f t="shared" si="1203"/>
        <v>1 &gt; 4UTARA12 RODA</v>
      </c>
      <c r="AN4247" s="5" t="str">
        <f t="shared" si="1204"/>
        <v>yohanis ghawaBMJ II1 &gt; 4UTARA12 RODA</v>
      </c>
      <c r="AO4247" s="5" t="str">
        <f t="shared" si="1205"/>
        <v>yohanis ghawa1 &gt; 4UTARA12 RODA</v>
      </c>
      <c r="AP4247" s="5" t="str">
        <f t="shared" si="1206"/>
        <v>44209NIGHT</v>
      </c>
    </row>
    <row r="4248" spans="1:42" x14ac:dyDescent="0.3">
      <c r="A4248" s="33">
        <v>1</v>
      </c>
      <c r="B4248" s="33"/>
      <c r="C4248" s="70">
        <v>44209</v>
      </c>
      <c r="D4248" s="71" t="s">
        <v>87</v>
      </c>
      <c r="E4248" s="70">
        <v>44210</v>
      </c>
      <c r="F4248" s="71">
        <v>5172193</v>
      </c>
      <c r="G4248" s="33" t="s">
        <v>20</v>
      </c>
      <c r="H4248" s="33" t="s">
        <v>21</v>
      </c>
      <c r="I4248" s="33" t="s">
        <v>51</v>
      </c>
      <c r="J4248" s="33" t="s">
        <v>46</v>
      </c>
      <c r="K4248" s="63" t="s">
        <v>41</v>
      </c>
      <c r="L4248" s="32" t="str">
        <f t="shared" si="1189"/>
        <v>AXOR4843</v>
      </c>
      <c r="M4248" s="32" t="str">
        <f t="shared" si="1190"/>
        <v>BMJ II</v>
      </c>
      <c r="N4248" s="32" t="str">
        <f t="shared" si="1191"/>
        <v>12 RODA</v>
      </c>
      <c r="O4248" s="146">
        <v>0.1241087962962963</v>
      </c>
      <c r="P4248" s="65">
        <v>0.1241087962962963</v>
      </c>
      <c r="Q4248" s="65"/>
      <c r="R4248" s="66">
        <v>2</v>
      </c>
      <c r="S4248" s="66">
        <v>53420</v>
      </c>
      <c r="T4248" s="66">
        <v>20180</v>
      </c>
      <c r="U4248" s="67">
        <f t="shared" si="1201"/>
        <v>33.24</v>
      </c>
      <c r="V4248" s="66">
        <f t="shared" si="1192"/>
        <v>674007.4800000001</v>
      </c>
      <c r="W4248" s="66" t="str">
        <f t="shared" si="1193"/>
        <v>1 &gt; 4</v>
      </c>
      <c r="X4248" s="66">
        <f>A4248+SUMIFS(Presensi!F:F,Presensi!E:E,'Entry Data'!AP4248)</f>
        <v>1</v>
      </c>
      <c r="Y4248" s="66">
        <f>IFERROR(INDEX('Retasi Pricing'!F:F,MATCH('Entry Data'!AM4248,'Retasi Pricing'!E:E,0))*X4248,"")</f>
        <v>27500</v>
      </c>
      <c r="Z4248" s="62" t="s">
        <v>26</v>
      </c>
      <c r="AA4248" s="62" t="s">
        <v>27</v>
      </c>
      <c r="AB4248" s="32"/>
      <c r="AC4248" s="32" t="s">
        <v>314</v>
      </c>
      <c r="AD4248" s="32" t="str">
        <f t="shared" si="1194"/>
        <v/>
      </c>
      <c r="AF4248" s="5" t="str">
        <f t="shared" si="1195"/>
        <v>yohanis ghawa44209</v>
      </c>
      <c r="AG4248" s="5" t="str">
        <f t="shared" si="1196"/>
        <v>BMJ 04744209UTARANIGHT</v>
      </c>
      <c r="AH4248" s="5" t="str">
        <f t="shared" si="1197"/>
        <v>yohanis ghawa44209UTARANIGHT</v>
      </c>
      <c r="AI4248" s="5" t="str">
        <f t="shared" si="1198"/>
        <v>BMJ 04744209NIGHT</v>
      </c>
      <c r="AJ4248" s="5" t="str">
        <f t="shared" si="1199"/>
        <v>yohanis ghawa44209NIGHT</v>
      </c>
      <c r="AK4248" s="5" t="str">
        <f t="shared" si="1200"/>
        <v>yohanis ghawaBMJ II</v>
      </c>
      <c r="AL4248" s="5" t="str">
        <f t="shared" si="1202"/>
        <v>2UTARA</v>
      </c>
      <c r="AM4248" s="5" t="str">
        <f t="shared" si="1203"/>
        <v>1 &gt; 4UTARA12 RODA</v>
      </c>
      <c r="AN4248" s="5" t="str">
        <f t="shared" si="1204"/>
        <v>yohanis ghawaBMJ II1 &gt; 4UTARA12 RODA</v>
      </c>
      <c r="AO4248" s="5" t="str">
        <f t="shared" si="1205"/>
        <v>yohanis ghawa1 &gt; 4UTARA12 RODA</v>
      </c>
      <c r="AP4248" s="5" t="str">
        <f t="shared" si="1206"/>
        <v>44209NIGHT</v>
      </c>
    </row>
    <row r="4249" spans="1:42" x14ac:dyDescent="0.3">
      <c r="A4249" s="33">
        <v>1</v>
      </c>
      <c r="B4249" s="33"/>
      <c r="C4249" s="70">
        <v>44209</v>
      </c>
      <c r="D4249" s="71" t="s">
        <v>87</v>
      </c>
      <c r="E4249" s="70">
        <v>44210</v>
      </c>
      <c r="F4249" s="71">
        <v>5172276</v>
      </c>
      <c r="G4249" s="33" t="s">
        <v>20</v>
      </c>
      <c r="H4249" s="33" t="s">
        <v>21</v>
      </c>
      <c r="I4249" s="33" t="s">
        <v>51</v>
      </c>
      <c r="J4249" s="33" t="s">
        <v>46</v>
      </c>
      <c r="K4249" s="63" t="s">
        <v>41</v>
      </c>
      <c r="L4249" s="32" t="str">
        <f t="shared" si="1189"/>
        <v>AXOR4843</v>
      </c>
      <c r="M4249" s="32" t="str">
        <f t="shared" si="1190"/>
        <v>BMJ II</v>
      </c>
      <c r="N4249" s="32" t="str">
        <f t="shared" si="1191"/>
        <v>12 RODA</v>
      </c>
      <c r="O4249" s="146">
        <v>0.20679398148148151</v>
      </c>
      <c r="P4249" s="65">
        <v>0.20679398148148151</v>
      </c>
      <c r="Q4249" s="65"/>
      <c r="R4249" s="66">
        <v>3</v>
      </c>
      <c r="S4249" s="66">
        <v>51960</v>
      </c>
      <c r="T4249" s="66">
        <v>20180</v>
      </c>
      <c r="U4249" s="67">
        <f t="shared" si="1201"/>
        <v>31.78</v>
      </c>
      <c r="V4249" s="66">
        <f t="shared" si="1192"/>
        <v>644403.06000000006</v>
      </c>
      <c r="W4249" s="66" t="str">
        <f t="shared" si="1193"/>
        <v>1 &gt; 4</v>
      </c>
      <c r="X4249" s="66">
        <f>A4249+SUMIFS(Presensi!F:F,Presensi!E:E,'Entry Data'!AP4249)</f>
        <v>1</v>
      </c>
      <c r="Y4249" s="66">
        <f>IFERROR(INDEX('Retasi Pricing'!F:F,MATCH('Entry Data'!AM4249,'Retasi Pricing'!E:E,0))*X4249,"")</f>
        <v>27500</v>
      </c>
      <c r="Z4249" s="62" t="s">
        <v>26</v>
      </c>
      <c r="AA4249" s="62" t="s">
        <v>27</v>
      </c>
      <c r="AB4249" s="32"/>
      <c r="AC4249" s="32" t="s">
        <v>314</v>
      </c>
      <c r="AD4249" s="32" t="str">
        <f t="shared" si="1194"/>
        <v/>
      </c>
      <c r="AF4249" s="5" t="str">
        <f t="shared" si="1195"/>
        <v>yohanis ghawa44209</v>
      </c>
      <c r="AG4249" s="5" t="str">
        <f t="shared" si="1196"/>
        <v>BMJ 04744209UTARANIGHT</v>
      </c>
      <c r="AH4249" s="5" t="str">
        <f t="shared" si="1197"/>
        <v>yohanis ghawa44209UTARANIGHT</v>
      </c>
      <c r="AI4249" s="5" t="str">
        <f t="shared" si="1198"/>
        <v>BMJ 04744209NIGHT</v>
      </c>
      <c r="AJ4249" s="5" t="str">
        <f t="shared" si="1199"/>
        <v>yohanis ghawa44209NIGHT</v>
      </c>
      <c r="AK4249" s="5" t="str">
        <f t="shared" si="1200"/>
        <v>yohanis ghawaBMJ II</v>
      </c>
      <c r="AL4249" s="5" t="str">
        <f t="shared" si="1202"/>
        <v>3UTARA</v>
      </c>
      <c r="AM4249" s="5" t="str">
        <f t="shared" si="1203"/>
        <v>1 &gt; 4UTARA12 RODA</v>
      </c>
      <c r="AN4249" s="5" t="str">
        <f t="shared" si="1204"/>
        <v>yohanis ghawaBMJ II1 &gt; 4UTARA12 RODA</v>
      </c>
      <c r="AO4249" s="5" t="str">
        <f t="shared" si="1205"/>
        <v>yohanis ghawa1 &gt; 4UTARA12 RODA</v>
      </c>
      <c r="AP4249" s="5" t="str">
        <f t="shared" si="1206"/>
        <v>44209NIGHT</v>
      </c>
    </row>
    <row r="4250" spans="1:42" x14ac:dyDescent="0.3">
      <c r="A4250" s="33">
        <v>1</v>
      </c>
      <c r="B4250" s="33"/>
      <c r="C4250" s="70">
        <v>44209</v>
      </c>
      <c r="D4250" s="71" t="s">
        <v>87</v>
      </c>
      <c r="E4250" s="70">
        <v>44210</v>
      </c>
      <c r="F4250" s="71">
        <v>5172128</v>
      </c>
      <c r="G4250" s="33" t="s">
        <v>38</v>
      </c>
      <c r="H4250" s="33" t="s">
        <v>127</v>
      </c>
      <c r="I4250" s="33" t="s">
        <v>174</v>
      </c>
      <c r="J4250" s="33" t="s">
        <v>110</v>
      </c>
      <c r="K4250" s="69" t="s">
        <v>57</v>
      </c>
      <c r="L4250" s="32" t="str">
        <f t="shared" si="1189"/>
        <v>AXOR4843</v>
      </c>
      <c r="M4250" s="32" t="str">
        <f t="shared" si="1190"/>
        <v>BMJ II</v>
      </c>
      <c r="N4250" s="32" t="str">
        <f t="shared" si="1191"/>
        <v>12 RODA</v>
      </c>
      <c r="O4250" s="146">
        <v>4.1319444444444443E-2</v>
      </c>
      <c r="P4250" s="65">
        <v>4.1319444444444443E-2</v>
      </c>
      <c r="Q4250" s="65"/>
      <c r="R4250" s="66">
        <v>3</v>
      </c>
      <c r="S4250" s="66">
        <v>55820</v>
      </c>
      <c r="T4250" s="66">
        <v>20200</v>
      </c>
      <c r="U4250" s="67">
        <f t="shared" si="1201"/>
        <v>35.619999999999997</v>
      </c>
      <c r="V4250" s="66">
        <f t="shared" si="1192"/>
        <v>1070024.8</v>
      </c>
      <c r="W4250" s="66" t="str">
        <f t="shared" si="1193"/>
        <v>1 &gt; 3</v>
      </c>
      <c r="X4250" s="66">
        <f>A4250+SUMIFS(Presensi!F:F,Presensi!E:E,'Entry Data'!AP4250)</f>
        <v>1</v>
      </c>
      <c r="Y4250" s="66">
        <f>IFERROR(INDEX('Retasi Pricing'!F:F,MATCH('Entry Data'!AM4250,'Retasi Pricing'!E:E,0))*X4250,"")</f>
        <v>38000</v>
      </c>
      <c r="Z4250" s="62" t="s">
        <v>26</v>
      </c>
      <c r="AA4250" s="62" t="s">
        <v>27</v>
      </c>
      <c r="AB4250" s="32"/>
      <c r="AC4250" s="32" t="s">
        <v>205</v>
      </c>
      <c r="AD4250" s="32" t="str">
        <f t="shared" si="1194"/>
        <v/>
      </c>
      <c r="AF4250" s="5" t="str">
        <f t="shared" si="1195"/>
        <v>m.mulyo44209</v>
      </c>
      <c r="AG4250" s="5" t="str">
        <f t="shared" si="1196"/>
        <v>BMJ 05044209SELATANNIGHT</v>
      </c>
      <c r="AH4250" s="5" t="str">
        <f t="shared" si="1197"/>
        <v>m.mulyo44209SELATANNIGHT</v>
      </c>
      <c r="AI4250" s="5" t="str">
        <f t="shared" si="1198"/>
        <v>BMJ 05044209NIGHT</v>
      </c>
      <c r="AJ4250" s="5" t="str">
        <f t="shared" si="1199"/>
        <v>m.mulyo44209NIGHT</v>
      </c>
      <c r="AK4250" s="5" t="str">
        <f t="shared" si="1200"/>
        <v>m.mulyoBMJ II</v>
      </c>
      <c r="AL4250" s="5" t="str">
        <f t="shared" si="1202"/>
        <v>3SELATAN</v>
      </c>
      <c r="AM4250" s="5" t="str">
        <f t="shared" si="1203"/>
        <v>1 &gt; 3SELATAN12 RODA</v>
      </c>
      <c r="AN4250" s="5" t="str">
        <f t="shared" si="1204"/>
        <v>m.mulyoBMJ II1 &gt; 3SELATAN12 RODA</v>
      </c>
      <c r="AO4250" s="5" t="str">
        <f t="shared" si="1205"/>
        <v>m.mulyo1 &gt; 3SELATAN12 RODA</v>
      </c>
      <c r="AP4250" s="5" t="str">
        <f t="shared" si="1206"/>
        <v>44209NIGHT</v>
      </c>
    </row>
    <row r="4251" spans="1:42" x14ac:dyDescent="0.3">
      <c r="A4251" s="33">
        <v>1</v>
      </c>
      <c r="B4251" s="33"/>
      <c r="C4251" s="70">
        <v>44209</v>
      </c>
      <c r="D4251" s="71" t="s">
        <v>87</v>
      </c>
      <c r="E4251" s="70">
        <v>44210</v>
      </c>
      <c r="F4251" s="71">
        <v>5172236</v>
      </c>
      <c r="G4251" s="33" t="s">
        <v>38</v>
      </c>
      <c r="H4251" s="33" t="s">
        <v>102</v>
      </c>
      <c r="I4251" s="33" t="s">
        <v>103</v>
      </c>
      <c r="J4251" s="33" t="s">
        <v>40</v>
      </c>
      <c r="K4251" s="63" t="s">
        <v>57</v>
      </c>
      <c r="L4251" s="32" t="str">
        <f t="shared" si="1189"/>
        <v>AXOR4843</v>
      </c>
      <c r="M4251" s="32" t="str">
        <f t="shared" si="1190"/>
        <v>BMJ II</v>
      </c>
      <c r="N4251" s="32" t="str">
        <f t="shared" si="1191"/>
        <v>12 RODA</v>
      </c>
      <c r="O4251" s="146">
        <v>0.15810185185185185</v>
      </c>
      <c r="P4251" s="65">
        <v>0.15810185185185185</v>
      </c>
      <c r="Q4251" s="65"/>
      <c r="R4251" s="66">
        <v>4</v>
      </c>
      <c r="S4251" s="66">
        <v>53360</v>
      </c>
      <c r="T4251" s="66">
        <v>20200</v>
      </c>
      <c r="U4251" s="67">
        <f t="shared" si="1201"/>
        <v>33.159999999999997</v>
      </c>
      <c r="V4251" s="66">
        <f t="shared" si="1192"/>
        <v>996126.39999999991</v>
      </c>
      <c r="W4251" s="66" t="str">
        <f t="shared" si="1193"/>
        <v>&gt; 4</v>
      </c>
      <c r="X4251" s="66">
        <f>A4251+SUMIFS(Presensi!F:F,Presensi!E:E,'Entry Data'!AP4251)</f>
        <v>1</v>
      </c>
      <c r="Y4251" s="66">
        <f>IFERROR(INDEX('Retasi Pricing'!F:F,MATCH('Entry Data'!AM4251,'Retasi Pricing'!E:E,0))*X4251,"")</f>
        <v>45000</v>
      </c>
      <c r="Z4251" s="62" t="s">
        <v>26</v>
      </c>
      <c r="AA4251" s="62" t="s">
        <v>27</v>
      </c>
      <c r="AB4251" s="32"/>
      <c r="AC4251" s="32" t="s">
        <v>205</v>
      </c>
      <c r="AD4251" s="32" t="str">
        <f t="shared" si="1194"/>
        <v/>
      </c>
      <c r="AF4251" s="5" t="str">
        <f t="shared" si="1195"/>
        <v>m.mulyo44209</v>
      </c>
      <c r="AG4251" s="5" t="str">
        <f t="shared" si="1196"/>
        <v>BMJ 05044209SELATANNIGHT</v>
      </c>
      <c r="AH4251" s="5" t="str">
        <f t="shared" si="1197"/>
        <v>m.mulyo44209SELATANNIGHT</v>
      </c>
      <c r="AI4251" s="5" t="str">
        <f t="shared" si="1198"/>
        <v>BMJ 05044209NIGHT</v>
      </c>
      <c r="AJ4251" s="5" t="str">
        <f t="shared" si="1199"/>
        <v>m.mulyo44209NIGHT</v>
      </c>
      <c r="AK4251" s="5" t="str">
        <f t="shared" si="1200"/>
        <v>m.mulyoBMJ II</v>
      </c>
      <c r="AL4251" s="5" t="str">
        <f t="shared" si="1202"/>
        <v>4SELATAN</v>
      </c>
      <c r="AM4251" s="5" t="str">
        <f t="shared" si="1203"/>
        <v>&gt; 4SELATAN12 RODA</v>
      </c>
      <c r="AN4251" s="5" t="str">
        <f t="shared" si="1204"/>
        <v>m.mulyoBMJ II&gt; 4SELATAN12 RODA</v>
      </c>
      <c r="AO4251" s="5" t="str">
        <f t="shared" si="1205"/>
        <v>m.mulyo&gt; 4SELATAN12 RODA</v>
      </c>
      <c r="AP4251" s="5" t="str">
        <f t="shared" si="1206"/>
        <v>44209NIGHT</v>
      </c>
    </row>
    <row r="4252" spans="1:42" x14ac:dyDescent="0.3">
      <c r="A4252" s="33">
        <v>1</v>
      </c>
      <c r="B4252" s="33"/>
      <c r="C4252" s="70">
        <v>44209</v>
      </c>
      <c r="D4252" s="71" t="s">
        <v>87</v>
      </c>
      <c r="E4252" s="70">
        <v>44209</v>
      </c>
      <c r="F4252" s="71">
        <v>5171950</v>
      </c>
      <c r="G4252" s="33" t="s">
        <v>38</v>
      </c>
      <c r="H4252" s="33" t="s">
        <v>102</v>
      </c>
      <c r="I4252" s="33" t="s">
        <v>103</v>
      </c>
      <c r="J4252" s="33" t="s">
        <v>40</v>
      </c>
      <c r="K4252" s="69" t="s">
        <v>57</v>
      </c>
      <c r="L4252" s="32" t="str">
        <f t="shared" si="1189"/>
        <v>AXOR4843</v>
      </c>
      <c r="M4252" s="32" t="str">
        <f t="shared" si="1190"/>
        <v>BMJ II</v>
      </c>
      <c r="N4252" s="32" t="str">
        <f t="shared" si="1191"/>
        <v>12 RODA</v>
      </c>
      <c r="O4252" s="146">
        <v>0.86896990740740743</v>
      </c>
      <c r="P4252" s="65">
        <v>0.87420138888888888</v>
      </c>
      <c r="Q4252" s="65"/>
      <c r="R4252" s="66">
        <v>1</v>
      </c>
      <c r="S4252" s="66">
        <v>52560</v>
      </c>
      <c r="T4252" s="66">
        <v>20200</v>
      </c>
      <c r="U4252" s="67">
        <f t="shared" si="1201"/>
        <v>32.36</v>
      </c>
      <c r="V4252" s="66">
        <f t="shared" si="1192"/>
        <v>972094.4</v>
      </c>
      <c r="W4252" s="66" t="str">
        <f t="shared" si="1193"/>
        <v>1 &gt; 3</v>
      </c>
      <c r="X4252" s="66">
        <f>A4252+SUMIFS(Presensi!F:F,Presensi!E:E,'Entry Data'!AP4252)</f>
        <v>1</v>
      </c>
      <c r="Y4252" s="66">
        <f>IFERROR(INDEX('Retasi Pricing'!F:F,MATCH('Entry Data'!AM4252,'Retasi Pricing'!E:E,0))*X4252,"")</f>
        <v>38000</v>
      </c>
      <c r="Z4252" s="62" t="s">
        <v>26</v>
      </c>
      <c r="AA4252" s="62" t="s">
        <v>27</v>
      </c>
      <c r="AB4252" s="32"/>
      <c r="AC4252" s="32" t="s">
        <v>205</v>
      </c>
      <c r="AD4252" s="32" t="str">
        <f t="shared" si="1194"/>
        <v/>
      </c>
      <c r="AF4252" s="5" t="str">
        <f t="shared" si="1195"/>
        <v>m.mulyo44209</v>
      </c>
      <c r="AG4252" s="5" t="str">
        <f t="shared" si="1196"/>
        <v>BMJ 05044209SELATANNIGHT</v>
      </c>
      <c r="AH4252" s="5" t="str">
        <f t="shared" si="1197"/>
        <v>m.mulyo44209SELATANNIGHT</v>
      </c>
      <c r="AI4252" s="5" t="str">
        <f t="shared" si="1198"/>
        <v>BMJ 05044209NIGHT</v>
      </c>
      <c r="AJ4252" s="5" t="str">
        <f t="shared" si="1199"/>
        <v>m.mulyo44209NIGHT</v>
      </c>
      <c r="AK4252" s="5" t="str">
        <f t="shared" si="1200"/>
        <v>m.mulyoBMJ II</v>
      </c>
      <c r="AL4252" s="5" t="str">
        <f t="shared" si="1202"/>
        <v>1SELATAN</v>
      </c>
      <c r="AM4252" s="5" t="str">
        <f t="shared" si="1203"/>
        <v>1 &gt; 3SELATAN12 RODA</v>
      </c>
      <c r="AN4252" s="5" t="str">
        <f t="shared" si="1204"/>
        <v>m.mulyoBMJ II1 &gt; 3SELATAN12 RODA</v>
      </c>
      <c r="AO4252" s="5" t="str">
        <f t="shared" si="1205"/>
        <v>m.mulyo1 &gt; 3SELATAN12 RODA</v>
      </c>
      <c r="AP4252" s="5" t="str">
        <f t="shared" si="1206"/>
        <v>44209NIGHT</v>
      </c>
    </row>
    <row r="4253" spans="1:42" x14ac:dyDescent="0.3">
      <c r="A4253" s="33">
        <v>1</v>
      </c>
      <c r="B4253" s="33"/>
      <c r="C4253" s="70">
        <v>44209</v>
      </c>
      <c r="D4253" s="71" t="s">
        <v>87</v>
      </c>
      <c r="E4253" s="70">
        <v>44209</v>
      </c>
      <c r="F4253" s="71">
        <v>5172040</v>
      </c>
      <c r="G4253" s="33" t="s">
        <v>38</v>
      </c>
      <c r="H4253" s="33" t="s">
        <v>127</v>
      </c>
      <c r="I4253" s="33" t="s">
        <v>174</v>
      </c>
      <c r="J4253" s="33" t="s">
        <v>110</v>
      </c>
      <c r="K4253" s="69" t="s">
        <v>57</v>
      </c>
      <c r="L4253" s="32" t="str">
        <f t="shared" si="1189"/>
        <v>AXOR4843</v>
      </c>
      <c r="M4253" s="32" t="str">
        <f t="shared" si="1190"/>
        <v>BMJ II</v>
      </c>
      <c r="N4253" s="32" t="str">
        <f t="shared" si="1191"/>
        <v>12 RODA</v>
      </c>
      <c r="O4253" s="146">
        <v>0.95511574074074079</v>
      </c>
      <c r="P4253" s="65">
        <v>0.95511574074074079</v>
      </c>
      <c r="Q4253" s="65"/>
      <c r="R4253" s="66">
        <v>2</v>
      </c>
      <c r="S4253" s="66">
        <v>53240</v>
      </c>
      <c r="T4253" s="66">
        <v>20200</v>
      </c>
      <c r="U4253" s="67">
        <f t="shared" si="1201"/>
        <v>33.04</v>
      </c>
      <c r="V4253" s="66">
        <f t="shared" si="1192"/>
        <v>992521.60000000009</v>
      </c>
      <c r="W4253" s="66" t="str">
        <f t="shared" si="1193"/>
        <v>1 &gt; 3</v>
      </c>
      <c r="X4253" s="66">
        <f>A4253+SUMIFS(Presensi!F:F,Presensi!E:E,'Entry Data'!AP4253)</f>
        <v>1</v>
      </c>
      <c r="Y4253" s="66">
        <f>IFERROR(INDEX('Retasi Pricing'!F:F,MATCH('Entry Data'!AM4253,'Retasi Pricing'!E:E,0))*X4253,"")</f>
        <v>38000</v>
      </c>
      <c r="Z4253" s="62" t="s">
        <v>26</v>
      </c>
      <c r="AA4253" s="62" t="s">
        <v>27</v>
      </c>
      <c r="AB4253" s="32"/>
      <c r="AC4253" s="32" t="s">
        <v>205</v>
      </c>
      <c r="AD4253" s="32" t="str">
        <f t="shared" si="1194"/>
        <v/>
      </c>
      <c r="AF4253" s="5" t="str">
        <f t="shared" si="1195"/>
        <v>m.mulyo44209</v>
      </c>
      <c r="AG4253" s="5" t="str">
        <f t="shared" si="1196"/>
        <v>BMJ 05044209SELATANNIGHT</v>
      </c>
      <c r="AH4253" s="5" t="str">
        <f t="shared" si="1197"/>
        <v>m.mulyo44209SELATANNIGHT</v>
      </c>
      <c r="AI4253" s="5" t="str">
        <f t="shared" si="1198"/>
        <v>BMJ 05044209NIGHT</v>
      </c>
      <c r="AJ4253" s="5" t="str">
        <f t="shared" si="1199"/>
        <v>m.mulyo44209NIGHT</v>
      </c>
      <c r="AK4253" s="5" t="str">
        <f t="shared" si="1200"/>
        <v>m.mulyoBMJ II</v>
      </c>
      <c r="AL4253" s="5" t="str">
        <f t="shared" si="1202"/>
        <v>2SELATAN</v>
      </c>
      <c r="AM4253" s="5" t="str">
        <f t="shared" si="1203"/>
        <v>1 &gt; 3SELATAN12 RODA</v>
      </c>
      <c r="AN4253" s="5" t="str">
        <f t="shared" si="1204"/>
        <v>m.mulyoBMJ II1 &gt; 3SELATAN12 RODA</v>
      </c>
      <c r="AO4253" s="5" t="str">
        <f t="shared" si="1205"/>
        <v>m.mulyo1 &gt; 3SELATAN12 RODA</v>
      </c>
      <c r="AP4253" s="5" t="str">
        <f t="shared" si="1206"/>
        <v>44209NIGHT</v>
      </c>
    </row>
    <row r="4254" spans="1:42" x14ac:dyDescent="0.3">
      <c r="A4254" s="33">
        <v>1</v>
      </c>
      <c r="B4254" s="33"/>
      <c r="C4254" s="70">
        <v>44209</v>
      </c>
      <c r="D4254" s="71" t="s">
        <v>87</v>
      </c>
      <c r="E4254" s="70">
        <v>44210</v>
      </c>
      <c r="F4254" s="71">
        <v>5172118</v>
      </c>
      <c r="G4254" s="33" t="s">
        <v>20</v>
      </c>
      <c r="H4254" s="33" t="s">
        <v>21</v>
      </c>
      <c r="I4254" s="33" t="s">
        <v>51</v>
      </c>
      <c r="J4254" s="33" t="s">
        <v>23</v>
      </c>
      <c r="K4254" s="63" t="s">
        <v>62</v>
      </c>
      <c r="L4254" s="32" t="str">
        <f t="shared" si="1189"/>
        <v>FM260JD</v>
      </c>
      <c r="M4254" s="32" t="str">
        <f t="shared" si="1190"/>
        <v>BMJ III</v>
      </c>
      <c r="N4254" s="32" t="str">
        <f t="shared" si="1191"/>
        <v>10 RODA</v>
      </c>
      <c r="O4254" s="146">
        <v>2.9039351851851854E-2</v>
      </c>
      <c r="P4254" s="65">
        <v>2.9039351851851854E-2</v>
      </c>
      <c r="Q4254" s="65"/>
      <c r="R4254" s="66">
        <v>4</v>
      </c>
      <c r="S4254" s="66">
        <v>40520</v>
      </c>
      <c r="T4254" s="66">
        <v>14800</v>
      </c>
      <c r="U4254" s="67">
        <f t="shared" si="1201"/>
        <v>25.72</v>
      </c>
      <c r="V4254" s="66">
        <f t="shared" si="1192"/>
        <v>501385.68</v>
      </c>
      <c r="W4254" s="66" t="str">
        <f t="shared" si="1193"/>
        <v>1 &gt; 4</v>
      </c>
      <c r="X4254" s="66">
        <f>A4254+SUMIFS(Presensi!F:F,Presensi!E:E,'Entry Data'!AP4254)</f>
        <v>1</v>
      </c>
      <c r="Y4254" s="66">
        <f>IFERROR(INDEX('Retasi Pricing'!F:F,MATCH('Entry Data'!AM4254,'Retasi Pricing'!E:E,0))*X4254,"")</f>
        <v>25000</v>
      </c>
      <c r="Z4254" s="62" t="s">
        <v>26</v>
      </c>
      <c r="AA4254" s="62" t="s">
        <v>27</v>
      </c>
      <c r="AB4254" s="32"/>
      <c r="AC4254" s="32" t="s">
        <v>206</v>
      </c>
      <c r="AD4254" s="32" t="str">
        <f t="shared" si="1194"/>
        <v/>
      </c>
      <c r="AF4254" s="5" t="str">
        <f t="shared" si="1195"/>
        <v>sulvadlan44209</v>
      </c>
      <c r="AG4254" s="5" t="str">
        <f t="shared" si="1196"/>
        <v>BMJ 05344209UTARANIGHT</v>
      </c>
      <c r="AH4254" s="5" t="str">
        <f t="shared" si="1197"/>
        <v>sulvadlan44209UTARANIGHT</v>
      </c>
      <c r="AI4254" s="5" t="str">
        <f t="shared" si="1198"/>
        <v>BMJ 05344209NIGHT</v>
      </c>
      <c r="AJ4254" s="5" t="str">
        <f t="shared" si="1199"/>
        <v>sulvadlan44209NIGHT</v>
      </c>
      <c r="AK4254" s="5" t="str">
        <f t="shared" si="1200"/>
        <v>sulvadlanBMJ III</v>
      </c>
      <c r="AL4254" s="5" t="str">
        <f t="shared" si="1202"/>
        <v>4UTARA</v>
      </c>
      <c r="AM4254" s="5" t="str">
        <f t="shared" si="1203"/>
        <v>1 &gt; 4UTARA10 RODA</v>
      </c>
      <c r="AN4254" s="5" t="str">
        <f t="shared" si="1204"/>
        <v>sulvadlanBMJ III1 &gt; 4UTARA10 RODA</v>
      </c>
      <c r="AO4254" s="5" t="str">
        <f t="shared" si="1205"/>
        <v>sulvadlan1 &gt; 4UTARA10 RODA</v>
      </c>
      <c r="AP4254" s="5" t="str">
        <f t="shared" si="1206"/>
        <v>44209NIGHT</v>
      </c>
    </row>
    <row r="4255" spans="1:42" x14ac:dyDescent="0.3">
      <c r="A4255" s="33">
        <v>1</v>
      </c>
      <c r="B4255" s="33"/>
      <c r="C4255" s="70">
        <v>44209</v>
      </c>
      <c r="D4255" s="71" t="s">
        <v>87</v>
      </c>
      <c r="E4255" s="70">
        <v>44210</v>
      </c>
      <c r="F4255" s="71">
        <v>5172266</v>
      </c>
      <c r="G4255" s="33" t="s">
        <v>20</v>
      </c>
      <c r="H4255" s="33" t="s">
        <v>21</v>
      </c>
      <c r="I4255" s="33" t="s">
        <v>51</v>
      </c>
      <c r="J4255" s="33" t="s">
        <v>23</v>
      </c>
      <c r="K4255" s="63" t="s">
        <v>62</v>
      </c>
      <c r="L4255" s="32" t="str">
        <f t="shared" si="1189"/>
        <v>FM260JD</v>
      </c>
      <c r="M4255" s="32" t="str">
        <f t="shared" si="1190"/>
        <v>BMJ III</v>
      </c>
      <c r="N4255" s="32" t="str">
        <f t="shared" si="1191"/>
        <v>10 RODA</v>
      </c>
      <c r="O4255" s="146">
        <v>0.19223379629629631</v>
      </c>
      <c r="P4255" s="65">
        <v>0.19223379629629631</v>
      </c>
      <c r="Q4255" s="65"/>
      <c r="R4255" s="66">
        <v>5</v>
      </c>
      <c r="S4255" s="66">
        <v>38960</v>
      </c>
      <c r="T4255" s="66">
        <v>14800</v>
      </c>
      <c r="U4255" s="67">
        <f t="shared" si="1201"/>
        <v>24.16</v>
      </c>
      <c r="V4255" s="66">
        <f t="shared" si="1192"/>
        <v>470975.04000000004</v>
      </c>
      <c r="W4255" s="66" t="str">
        <f t="shared" si="1193"/>
        <v>&gt; 5</v>
      </c>
      <c r="X4255" s="66">
        <f>A4255+SUMIFS(Presensi!F:F,Presensi!E:E,'Entry Data'!AP4255)</f>
        <v>1</v>
      </c>
      <c r="Y4255" s="66">
        <f>IFERROR(INDEX('Retasi Pricing'!F:F,MATCH('Entry Data'!AM4255,'Retasi Pricing'!E:E,0))*X4255,"")</f>
        <v>27650</v>
      </c>
      <c r="Z4255" s="62" t="s">
        <v>26</v>
      </c>
      <c r="AA4255" s="62" t="s">
        <v>27</v>
      </c>
      <c r="AB4255" s="32"/>
      <c r="AC4255" s="32" t="s">
        <v>206</v>
      </c>
      <c r="AD4255" s="32" t="str">
        <f t="shared" si="1194"/>
        <v/>
      </c>
      <c r="AF4255" s="5" t="str">
        <f t="shared" si="1195"/>
        <v>sulvadlan44209</v>
      </c>
      <c r="AG4255" s="5" t="str">
        <f t="shared" si="1196"/>
        <v>BMJ 05344209UTARANIGHT</v>
      </c>
      <c r="AH4255" s="5" t="str">
        <f t="shared" si="1197"/>
        <v>sulvadlan44209UTARANIGHT</v>
      </c>
      <c r="AI4255" s="5" t="str">
        <f t="shared" si="1198"/>
        <v>BMJ 05344209NIGHT</v>
      </c>
      <c r="AJ4255" s="5" t="str">
        <f t="shared" si="1199"/>
        <v>sulvadlan44209NIGHT</v>
      </c>
      <c r="AK4255" s="5" t="str">
        <f t="shared" si="1200"/>
        <v>sulvadlanBMJ III</v>
      </c>
      <c r="AL4255" s="5" t="str">
        <f t="shared" si="1202"/>
        <v>5UTARA</v>
      </c>
      <c r="AM4255" s="5" t="str">
        <f t="shared" si="1203"/>
        <v>&gt; 5UTARA10 RODA</v>
      </c>
      <c r="AN4255" s="5" t="str">
        <f t="shared" si="1204"/>
        <v>sulvadlanBMJ III&gt; 5UTARA10 RODA</v>
      </c>
      <c r="AO4255" s="5" t="str">
        <f t="shared" si="1205"/>
        <v>sulvadlan&gt; 5UTARA10 RODA</v>
      </c>
      <c r="AP4255" s="5" t="str">
        <f t="shared" si="1206"/>
        <v>44209NIGHT</v>
      </c>
    </row>
    <row r="4256" spans="1:42" x14ac:dyDescent="0.3">
      <c r="A4256" s="33">
        <v>1</v>
      </c>
      <c r="B4256" s="33"/>
      <c r="C4256" s="70">
        <v>44209</v>
      </c>
      <c r="D4256" s="71" t="s">
        <v>87</v>
      </c>
      <c r="E4256" s="70">
        <v>44209</v>
      </c>
      <c r="F4256" s="71">
        <v>5171917</v>
      </c>
      <c r="G4256" s="33" t="s">
        <v>20</v>
      </c>
      <c r="H4256" s="33" t="s">
        <v>21</v>
      </c>
      <c r="I4256" s="33" t="s">
        <v>45</v>
      </c>
      <c r="J4256" s="33" t="s">
        <v>46</v>
      </c>
      <c r="K4256" s="63" t="s">
        <v>62</v>
      </c>
      <c r="L4256" s="32" t="str">
        <f t="shared" si="1189"/>
        <v>FM260JD</v>
      </c>
      <c r="M4256" s="32" t="str">
        <f t="shared" si="1190"/>
        <v>BMJ III</v>
      </c>
      <c r="N4256" s="32" t="str">
        <f t="shared" si="1191"/>
        <v>10 RODA</v>
      </c>
      <c r="O4256" s="146">
        <v>0.84534722222222225</v>
      </c>
      <c r="P4256" s="65">
        <v>0.85398148148148145</v>
      </c>
      <c r="Q4256" s="65"/>
      <c r="R4256" s="66">
        <v>1</v>
      </c>
      <c r="S4256" s="66">
        <v>39640</v>
      </c>
      <c r="T4256" s="66">
        <v>14800</v>
      </c>
      <c r="U4256" s="67">
        <f t="shared" si="1201"/>
        <v>24.84</v>
      </c>
      <c r="V4256" s="66">
        <f t="shared" si="1192"/>
        <v>484230.95999999996</v>
      </c>
      <c r="W4256" s="66" t="str">
        <f t="shared" si="1193"/>
        <v>1 &gt; 4</v>
      </c>
      <c r="X4256" s="66">
        <f>A4256+SUMIFS(Presensi!F:F,Presensi!E:E,'Entry Data'!AP4256)</f>
        <v>1</v>
      </c>
      <c r="Y4256" s="66">
        <f>IFERROR(INDEX('Retasi Pricing'!F:F,MATCH('Entry Data'!AM4256,'Retasi Pricing'!E:E,0))*X4256,"")</f>
        <v>25000</v>
      </c>
      <c r="Z4256" s="62" t="s">
        <v>26</v>
      </c>
      <c r="AA4256" s="62" t="s">
        <v>27</v>
      </c>
      <c r="AB4256" s="32"/>
      <c r="AC4256" s="32" t="s">
        <v>206</v>
      </c>
      <c r="AD4256" s="32" t="str">
        <f t="shared" si="1194"/>
        <v/>
      </c>
      <c r="AF4256" s="5" t="str">
        <f t="shared" si="1195"/>
        <v>sulvadlan44209</v>
      </c>
      <c r="AG4256" s="5" t="str">
        <f t="shared" si="1196"/>
        <v>BMJ 05344209UTARANIGHT</v>
      </c>
      <c r="AH4256" s="5" t="str">
        <f t="shared" si="1197"/>
        <v>sulvadlan44209UTARANIGHT</v>
      </c>
      <c r="AI4256" s="5" t="str">
        <f t="shared" si="1198"/>
        <v>BMJ 05344209NIGHT</v>
      </c>
      <c r="AJ4256" s="5" t="str">
        <f t="shared" si="1199"/>
        <v>sulvadlan44209NIGHT</v>
      </c>
      <c r="AK4256" s="5" t="str">
        <f t="shared" si="1200"/>
        <v>sulvadlanBMJ III</v>
      </c>
      <c r="AL4256" s="5" t="str">
        <f t="shared" si="1202"/>
        <v>1UTARA</v>
      </c>
      <c r="AM4256" s="5" t="str">
        <f t="shared" si="1203"/>
        <v>1 &gt; 4UTARA10 RODA</v>
      </c>
      <c r="AN4256" s="5" t="str">
        <f t="shared" si="1204"/>
        <v>sulvadlanBMJ III1 &gt; 4UTARA10 RODA</v>
      </c>
      <c r="AO4256" s="5" t="str">
        <f t="shared" si="1205"/>
        <v>sulvadlan1 &gt; 4UTARA10 RODA</v>
      </c>
      <c r="AP4256" s="5" t="str">
        <f t="shared" si="1206"/>
        <v>44209NIGHT</v>
      </c>
    </row>
    <row r="4257" spans="1:42" x14ac:dyDescent="0.3">
      <c r="A4257" s="33">
        <v>1</v>
      </c>
      <c r="B4257" s="33"/>
      <c r="C4257" s="70">
        <v>44209</v>
      </c>
      <c r="D4257" s="71" t="s">
        <v>87</v>
      </c>
      <c r="E4257" s="70">
        <v>44209</v>
      </c>
      <c r="F4257" s="71">
        <v>5171983</v>
      </c>
      <c r="G4257" s="33" t="s">
        <v>20</v>
      </c>
      <c r="H4257" s="33" t="s">
        <v>21</v>
      </c>
      <c r="I4257" s="33" t="s">
        <v>51</v>
      </c>
      <c r="J4257" s="33" t="s">
        <v>46</v>
      </c>
      <c r="K4257" s="63" t="s">
        <v>62</v>
      </c>
      <c r="L4257" s="32" t="str">
        <f t="shared" si="1189"/>
        <v>FM260JD</v>
      </c>
      <c r="M4257" s="32" t="str">
        <f t="shared" si="1190"/>
        <v>BMJ III</v>
      </c>
      <c r="N4257" s="32" t="str">
        <f t="shared" si="1191"/>
        <v>10 RODA</v>
      </c>
      <c r="O4257" s="146">
        <v>0.9055671296296296</v>
      </c>
      <c r="P4257" s="65">
        <v>0.9055671296296296</v>
      </c>
      <c r="Q4257" s="65"/>
      <c r="R4257" s="66">
        <v>2</v>
      </c>
      <c r="S4257" s="66">
        <v>39940</v>
      </c>
      <c r="T4257" s="66">
        <v>14800</v>
      </c>
      <c r="U4257" s="67">
        <f t="shared" si="1201"/>
        <v>25.14</v>
      </c>
      <c r="V4257" s="66">
        <f t="shared" si="1192"/>
        <v>490079.16000000003</v>
      </c>
      <c r="W4257" s="66" t="str">
        <f t="shared" si="1193"/>
        <v>1 &gt; 4</v>
      </c>
      <c r="X4257" s="66">
        <f>A4257+SUMIFS(Presensi!F:F,Presensi!E:E,'Entry Data'!AP4257)</f>
        <v>1</v>
      </c>
      <c r="Y4257" s="66">
        <f>IFERROR(INDEX('Retasi Pricing'!F:F,MATCH('Entry Data'!AM4257,'Retasi Pricing'!E:E,0))*X4257,"")</f>
        <v>25000</v>
      </c>
      <c r="Z4257" s="62" t="s">
        <v>26</v>
      </c>
      <c r="AA4257" s="62" t="s">
        <v>27</v>
      </c>
      <c r="AB4257" s="32"/>
      <c r="AC4257" s="32" t="s">
        <v>206</v>
      </c>
      <c r="AD4257" s="32" t="str">
        <f t="shared" si="1194"/>
        <v/>
      </c>
      <c r="AF4257" s="5" t="str">
        <f t="shared" si="1195"/>
        <v>sulvadlan44209</v>
      </c>
      <c r="AG4257" s="5" t="str">
        <f t="shared" si="1196"/>
        <v>BMJ 05344209UTARANIGHT</v>
      </c>
      <c r="AH4257" s="5" t="str">
        <f t="shared" si="1197"/>
        <v>sulvadlan44209UTARANIGHT</v>
      </c>
      <c r="AI4257" s="5" t="str">
        <f t="shared" si="1198"/>
        <v>BMJ 05344209NIGHT</v>
      </c>
      <c r="AJ4257" s="5" t="str">
        <f t="shared" si="1199"/>
        <v>sulvadlan44209NIGHT</v>
      </c>
      <c r="AK4257" s="5" t="str">
        <f t="shared" si="1200"/>
        <v>sulvadlanBMJ III</v>
      </c>
      <c r="AL4257" s="5" t="str">
        <f t="shared" si="1202"/>
        <v>2UTARA</v>
      </c>
      <c r="AM4257" s="5" t="str">
        <f t="shared" si="1203"/>
        <v>1 &gt; 4UTARA10 RODA</v>
      </c>
      <c r="AN4257" s="5" t="str">
        <f t="shared" si="1204"/>
        <v>sulvadlanBMJ III1 &gt; 4UTARA10 RODA</v>
      </c>
      <c r="AO4257" s="5" t="str">
        <f t="shared" si="1205"/>
        <v>sulvadlan1 &gt; 4UTARA10 RODA</v>
      </c>
      <c r="AP4257" s="5" t="str">
        <f t="shared" si="1206"/>
        <v>44209NIGHT</v>
      </c>
    </row>
    <row r="4258" spans="1:42" x14ac:dyDescent="0.3">
      <c r="A4258" s="33">
        <v>1</v>
      </c>
      <c r="B4258" s="33"/>
      <c r="C4258" s="70">
        <v>44209</v>
      </c>
      <c r="D4258" s="71" t="s">
        <v>87</v>
      </c>
      <c r="E4258" s="70">
        <v>44209</v>
      </c>
      <c r="F4258" s="71">
        <v>5172055</v>
      </c>
      <c r="G4258" s="33" t="s">
        <v>20</v>
      </c>
      <c r="H4258" s="33" t="s">
        <v>21</v>
      </c>
      <c r="I4258" s="33" t="s">
        <v>51</v>
      </c>
      <c r="J4258" s="33" t="s">
        <v>23</v>
      </c>
      <c r="K4258" s="69" t="s">
        <v>62</v>
      </c>
      <c r="L4258" s="32" t="str">
        <f t="shared" si="1189"/>
        <v>FM260JD</v>
      </c>
      <c r="M4258" s="32" t="str">
        <f t="shared" si="1190"/>
        <v>BMJ III</v>
      </c>
      <c r="N4258" s="32" t="str">
        <f t="shared" si="1191"/>
        <v>10 RODA</v>
      </c>
      <c r="O4258" s="146">
        <v>0.96754629629629629</v>
      </c>
      <c r="P4258" s="65">
        <v>0.96754629629629629</v>
      </c>
      <c r="Q4258" s="65"/>
      <c r="R4258" s="66">
        <v>3</v>
      </c>
      <c r="S4258" s="66">
        <v>41160</v>
      </c>
      <c r="T4258" s="66">
        <v>14800</v>
      </c>
      <c r="U4258" s="67">
        <f t="shared" si="1201"/>
        <v>26.36</v>
      </c>
      <c r="V4258" s="66">
        <f t="shared" si="1192"/>
        <v>513861.83999999997</v>
      </c>
      <c r="W4258" s="66" t="str">
        <f t="shared" si="1193"/>
        <v>1 &gt; 4</v>
      </c>
      <c r="X4258" s="66">
        <f>A4258+SUMIFS(Presensi!F:F,Presensi!E:E,'Entry Data'!AP4258)</f>
        <v>1</v>
      </c>
      <c r="Y4258" s="66">
        <f>IFERROR(INDEX('Retasi Pricing'!F:F,MATCH('Entry Data'!AM4258,'Retasi Pricing'!E:E,0))*X4258,"")</f>
        <v>25000</v>
      </c>
      <c r="Z4258" s="62" t="s">
        <v>26</v>
      </c>
      <c r="AA4258" s="62" t="s">
        <v>27</v>
      </c>
      <c r="AB4258" s="32"/>
      <c r="AC4258" s="32" t="s">
        <v>206</v>
      </c>
      <c r="AD4258" s="32" t="str">
        <f t="shared" si="1194"/>
        <v/>
      </c>
      <c r="AF4258" s="5" t="str">
        <f t="shared" si="1195"/>
        <v>sulvadlan44209</v>
      </c>
      <c r="AG4258" s="5" t="str">
        <f t="shared" si="1196"/>
        <v>BMJ 05344209UTARANIGHT</v>
      </c>
      <c r="AH4258" s="5" t="str">
        <f t="shared" si="1197"/>
        <v>sulvadlan44209UTARANIGHT</v>
      </c>
      <c r="AI4258" s="5" t="str">
        <f t="shared" si="1198"/>
        <v>BMJ 05344209NIGHT</v>
      </c>
      <c r="AJ4258" s="5" t="str">
        <f t="shared" si="1199"/>
        <v>sulvadlan44209NIGHT</v>
      </c>
      <c r="AK4258" s="5" t="str">
        <f t="shared" si="1200"/>
        <v>sulvadlanBMJ III</v>
      </c>
      <c r="AL4258" s="5" t="str">
        <f t="shared" si="1202"/>
        <v>3UTARA</v>
      </c>
      <c r="AM4258" s="5" t="str">
        <f t="shared" si="1203"/>
        <v>1 &gt; 4UTARA10 RODA</v>
      </c>
      <c r="AN4258" s="5" t="str">
        <f t="shared" si="1204"/>
        <v>sulvadlanBMJ III1 &gt; 4UTARA10 RODA</v>
      </c>
      <c r="AO4258" s="5" t="str">
        <f t="shared" si="1205"/>
        <v>sulvadlan1 &gt; 4UTARA10 RODA</v>
      </c>
      <c r="AP4258" s="5" t="str">
        <f t="shared" si="1206"/>
        <v>44209NIGHT</v>
      </c>
    </row>
    <row r="4259" spans="1:42" x14ac:dyDescent="0.3">
      <c r="A4259" s="33">
        <v>1</v>
      </c>
      <c r="B4259" s="33"/>
      <c r="C4259" s="70">
        <v>44209</v>
      </c>
      <c r="D4259" s="71" t="s">
        <v>87</v>
      </c>
      <c r="E4259" s="70">
        <v>44210</v>
      </c>
      <c r="F4259" s="71">
        <v>5172092</v>
      </c>
      <c r="G4259" s="33" t="s">
        <v>20</v>
      </c>
      <c r="H4259" s="33" t="s">
        <v>21</v>
      </c>
      <c r="I4259" s="33" t="s">
        <v>51</v>
      </c>
      <c r="J4259" s="33" t="s">
        <v>46</v>
      </c>
      <c r="K4259" s="63" t="s">
        <v>67</v>
      </c>
      <c r="L4259" s="32" t="str">
        <f t="shared" si="1189"/>
        <v>FM260JD</v>
      </c>
      <c r="M4259" s="32" t="str">
        <f t="shared" si="1190"/>
        <v>BMJ III</v>
      </c>
      <c r="N4259" s="32" t="str">
        <f t="shared" si="1191"/>
        <v>10 RODA</v>
      </c>
      <c r="O4259" s="146">
        <v>3.8194444444444446E-4</v>
      </c>
      <c r="P4259" s="65">
        <v>3.8194444444444446E-4</v>
      </c>
      <c r="Q4259" s="65"/>
      <c r="R4259" s="66">
        <v>3</v>
      </c>
      <c r="S4259" s="66">
        <v>40000</v>
      </c>
      <c r="T4259" s="66">
        <v>14920</v>
      </c>
      <c r="U4259" s="67">
        <f t="shared" si="1201"/>
        <v>25.08</v>
      </c>
      <c r="V4259" s="66">
        <f t="shared" si="1192"/>
        <v>488909.51999999996</v>
      </c>
      <c r="W4259" s="66" t="str">
        <f t="shared" si="1193"/>
        <v>1 &gt; 4</v>
      </c>
      <c r="X4259" s="66">
        <f>A4259+SUMIFS(Presensi!F:F,Presensi!E:E,'Entry Data'!AP4259)</f>
        <v>1</v>
      </c>
      <c r="Y4259" s="66">
        <f>IFERROR(INDEX('Retasi Pricing'!F:F,MATCH('Entry Data'!AM4259,'Retasi Pricing'!E:E,0))*X4259,"")</f>
        <v>25000</v>
      </c>
      <c r="Z4259" s="62" t="s">
        <v>26</v>
      </c>
      <c r="AA4259" s="62" t="s">
        <v>27</v>
      </c>
      <c r="AB4259" s="32"/>
      <c r="AC4259" s="32" t="s">
        <v>204</v>
      </c>
      <c r="AD4259" s="32" t="str">
        <f t="shared" si="1194"/>
        <v/>
      </c>
      <c r="AF4259" s="5" t="str">
        <f t="shared" si="1195"/>
        <v>abdul majid44209</v>
      </c>
      <c r="AG4259" s="5" t="str">
        <f t="shared" si="1196"/>
        <v>BMJ 05444209UTARANIGHT</v>
      </c>
      <c r="AH4259" s="5" t="str">
        <f t="shared" si="1197"/>
        <v>abdul majid44209UTARANIGHT</v>
      </c>
      <c r="AI4259" s="5" t="str">
        <f t="shared" si="1198"/>
        <v>BMJ 05444209NIGHT</v>
      </c>
      <c r="AJ4259" s="5" t="str">
        <f t="shared" si="1199"/>
        <v>abdul majid44209NIGHT</v>
      </c>
      <c r="AK4259" s="5" t="str">
        <f t="shared" si="1200"/>
        <v>abdul majidBMJ III</v>
      </c>
      <c r="AL4259" s="5" t="str">
        <f t="shared" si="1202"/>
        <v>3UTARA</v>
      </c>
      <c r="AM4259" s="5" t="str">
        <f t="shared" si="1203"/>
        <v>1 &gt; 4UTARA10 RODA</v>
      </c>
      <c r="AN4259" s="5" t="str">
        <f t="shared" si="1204"/>
        <v>abdul majidBMJ III1 &gt; 4UTARA10 RODA</v>
      </c>
      <c r="AO4259" s="5" t="str">
        <f t="shared" si="1205"/>
        <v>abdul majid1 &gt; 4UTARA10 RODA</v>
      </c>
      <c r="AP4259" s="5" t="str">
        <f t="shared" si="1206"/>
        <v>44209NIGHT</v>
      </c>
    </row>
    <row r="4260" spans="1:42" x14ac:dyDescent="0.3">
      <c r="A4260" s="33">
        <v>1</v>
      </c>
      <c r="B4260" s="33"/>
      <c r="C4260" s="70">
        <v>44209</v>
      </c>
      <c r="D4260" s="71" t="s">
        <v>87</v>
      </c>
      <c r="E4260" s="70">
        <v>44210</v>
      </c>
      <c r="F4260" s="71">
        <v>5172179</v>
      </c>
      <c r="G4260" s="33" t="s">
        <v>20</v>
      </c>
      <c r="H4260" s="33" t="s">
        <v>21</v>
      </c>
      <c r="I4260" s="33" t="s">
        <v>51</v>
      </c>
      <c r="J4260" s="33" t="s">
        <v>46</v>
      </c>
      <c r="K4260" s="63" t="s">
        <v>67</v>
      </c>
      <c r="L4260" s="32" t="str">
        <f t="shared" si="1189"/>
        <v>FM260JD</v>
      </c>
      <c r="M4260" s="32" t="str">
        <f t="shared" si="1190"/>
        <v>BMJ III</v>
      </c>
      <c r="N4260" s="32" t="str">
        <f t="shared" si="1191"/>
        <v>10 RODA</v>
      </c>
      <c r="O4260" s="146">
        <v>0.10600694444444443</v>
      </c>
      <c r="P4260" s="65">
        <v>0.10600694444444443</v>
      </c>
      <c r="Q4260" s="65"/>
      <c r="R4260" s="66">
        <v>4</v>
      </c>
      <c r="S4260" s="66">
        <v>39420</v>
      </c>
      <c r="T4260" s="66">
        <v>14920</v>
      </c>
      <c r="U4260" s="67">
        <f t="shared" si="1201"/>
        <v>24.5</v>
      </c>
      <c r="V4260" s="66">
        <f t="shared" si="1192"/>
        <v>477603</v>
      </c>
      <c r="W4260" s="66" t="str">
        <f t="shared" si="1193"/>
        <v>1 &gt; 4</v>
      </c>
      <c r="X4260" s="66">
        <f>A4260+SUMIFS(Presensi!F:F,Presensi!E:E,'Entry Data'!AP4260)</f>
        <v>1</v>
      </c>
      <c r="Y4260" s="66">
        <f>IFERROR(INDEX('Retasi Pricing'!F:F,MATCH('Entry Data'!AM4260,'Retasi Pricing'!E:E,0))*X4260,"")</f>
        <v>25000</v>
      </c>
      <c r="Z4260" s="62" t="s">
        <v>26</v>
      </c>
      <c r="AA4260" s="62" t="s">
        <v>27</v>
      </c>
      <c r="AB4260" s="32"/>
      <c r="AC4260" s="32" t="s">
        <v>204</v>
      </c>
      <c r="AD4260" s="32" t="str">
        <f t="shared" si="1194"/>
        <v/>
      </c>
      <c r="AF4260" s="5" t="str">
        <f t="shared" si="1195"/>
        <v>abdul majid44209</v>
      </c>
      <c r="AG4260" s="5" t="str">
        <f t="shared" si="1196"/>
        <v>BMJ 05444209UTARANIGHT</v>
      </c>
      <c r="AH4260" s="5" t="str">
        <f t="shared" si="1197"/>
        <v>abdul majid44209UTARANIGHT</v>
      </c>
      <c r="AI4260" s="5" t="str">
        <f t="shared" si="1198"/>
        <v>BMJ 05444209NIGHT</v>
      </c>
      <c r="AJ4260" s="5" t="str">
        <f t="shared" si="1199"/>
        <v>abdul majid44209NIGHT</v>
      </c>
      <c r="AK4260" s="5" t="str">
        <f t="shared" si="1200"/>
        <v>abdul majidBMJ III</v>
      </c>
      <c r="AL4260" s="5" t="str">
        <f t="shared" si="1202"/>
        <v>4UTARA</v>
      </c>
      <c r="AM4260" s="5" t="str">
        <f t="shared" si="1203"/>
        <v>1 &gt; 4UTARA10 RODA</v>
      </c>
      <c r="AN4260" s="5" t="str">
        <f t="shared" si="1204"/>
        <v>abdul majidBMJ III1 &gt; 4UTARA10 RODA</v>
      </c>
      <c r="AO4260" s="5" t="str">
        <f t="shared" si="1205"/>
        <v>abdul majid1 &gt; 4UTARA10 RODA</v>
      </c>
      <c r="AP4260" s="5" t="str">
        <f t="shared" si="1206"/>
        <v>44209NIGHT</v>
      </c>
    </row>
    <row r="4261" spans="1:42" x14ac:dyDescent="0.3">
      <c r="A4261" s="33">
        <v>1</v>
      </c>
      <c r="B4261" s="33"/>
      <c r="C4261" s="70">
        <v>44209</v>
      </c>
      <c r="D4261" s="71" t="s">
        <v>87</v>
      </c>
      <c r="E4261" s="70">
        <v>44210</v>
      </c>
      <c r="F4261" s="71">
        <v>5172248</v>
      </c>
      <c r="G4261" s="33" t="s">
        <v>20</v>
      </c>
      <c r="H4261" s="33" t="s">
        <v>21</v>
      </c>
      <c r="I4261" s="33" t="s">
        <v>51</v>
      </c>
      <c r="J4261" s="33" t="s">
        <v>46</v>
      </c>
      <c r="K4261" s="63" t="s">
        <v>67</v>
      </c>
      <c r="L4261" s="32" t="str">
        <f t="shared" si="1189"/>
        <v>FM260JD</v>
      </c>
      <c r="M4261" s="32" t="str">
        <f t="shared" si="1190"/>
        <v>BMJ III</v>
      </c>
      <c r="N4261" s="32" t="str">
        <f t="shared" si="1191"/>
        <v>10 RODA</v>
      </c>
      <c r="O4261" s="146">
        <v>0.17067129629629629</v>
      </c>
      <c r="P4261" s="65">
        <v>0.17067129629629629</v>
      </c>
      <c r="Q4261" s="65"/>
      <c r="R4261" s="66">
        <v>5</v>
      </c>
      <c r="S4261" s="66">
        <v>39260</v>
      </c>
      <c r="T4261" s="66">
        <v>14920</v>
      </c>
      <c r="U4261" s="67">
        <f t="shared" si="1201"/>
        <v>24.34</v>
      </c>
      <c r="V4261" s="66">
        <f t="shared" si="1192"/>
        <v>474483.95999999996</v>
      </c>
      <c r="W4261" s="66" t="str">
        <f t="shared" si="1193"/>
        <v>&gt; 5</v>
      </c>
      <c r="X4261" s="66">
        <f>A4261+SUMIFS(Presensi!F:F,Presensi!E:E,'Entry Data'!AP4261)</f>
        <v>1</v>
      </c>
      <c r="Y4261" s="66">
        <f>IFERROR(INDEX('Retasi Pricing'!F:F,MATCH('Entry Data'!AM4261,'Retasi Pricing'!E:E,0))*X4261,"")</f>
        <v>27650</v>
      </c>
      <c r="Z4261" s="62" t="s">
        <v>26</v>
      </c>
      <c r="AA4261" s="62" t="s">
        <v>27</v>
      </c>
      <c r="AB4261" s="32"/>
      <c r="AC4261" s="32" t="s">
        <v>204</v>
      </c>
      <c r="AD4261" s="32" t="str">
        <f t="shared" si="1194"/>
        <v/>
      </c>
      <c r="AF4261" s="5" t="str">
        <f t="shared" si="1195"/>
        <v>abdul majid44209</v>
      </c>
      <c r="AG4261" s="5" t="str">
        <f t="shared" si="1196"/>
        <v>BMJ 05444209UTARANIGHT</v>
      </c>
      <c r="AH4261" s="5" t="str">
        <f t="shared" si="1197"/>
        <v>abdul majid44209UTARANIGHT</v>
      </c>
      <c r="AI4261" s="5" t="str">
        <f t="shared" si="1198"/>
        <v>BMJ 05444209NIGHT</v>
      </c>
      <c r="AJ4261" s="5" t="str">
        <f t="shared" si="1199"/>
        <v>abdul majid44209NIGHT</v>
      </c>
      <c r="AK4261" s="5" t="str">
        <f t="shared" si="1200"/>
        <v>abdul majidBMJ III</v>
      </c>
      <c r="AL4261" s="5" t="str">
        <f t="shared" si="1202"/>
        <v>5UTARA</v>
      </c>
      <c r="AM4261" s="5" t="str">
        <f t="shared" si="1203"/>
        <v>&gt; 5UTARA10 RODA</v>
      </c>
      <c r="AN4261" s="5" t="str">
        <f t="shared" si="1204"/>
        <v>abdul majidBMJ III&gt; 5UTARA10 RODA</v>
      </c>
      <c r="AO4261" s="5" t="str">
        <f t="shared" si="1205"/>
        <v>abdul majid&gt; 5UTARA10 RODA</v>
      </c>
      <c r="AP4261" s="5" t="str">
        <f t="shared" si="1206"/>
        <v>44209NIGHT</v>
      </c>
    </row>
    <row r="4262" spans="1:42" x14ac:dyDescent="0.3">
      <c r="A4262" s="33">
        <v>1</v>
      </c>
      <c r="B4262" s="33"/>
      <c r="C4262" s="70">
        <v>44209</v>
      </c>
      <c r="D4262" s="71" t="s">
        <v>87</v>
      </c>
      <c r="E4262" s="70">
        <v>44210</v>
      </c>
      <c r="F4262" s="71">
        <v>5172300</v>
      </c>
      <c r="G4262" s="33" t="s">
        <v>20</v>
      </c>
      <c r="H4262" s="33" t="s">
        <v>21</v>
      </c>
      <c r="I4262" s="33" t="s">
        <v>51</v>
      </c>
      <c r="J4262" s="33" t="s">
        <v>46</v>
      </c>
      <c r="K4262" s="63" t="s">
        <v>67</v>
      </c>
      <c r="L4262" s="32" t="str">
        <f t="shared" si="1189"/>
        <v>FM260JD</v>
      </c>
      <c r="M4262" s="32" t="str">
        <f t="shared" si="1190"/>
        <v>BMJ III</v>
      </c>
      <c r="N4262" s="32" t="str">
        <f t="shared" si="1191"/>
        <v>10 RODA</v>
      </c>
      <c r="O4262" s="146">
        <v>0.23469907407407409</v>
      </c>
      <c r="P4262" s="65">
        <v>0.23469907407407409</v>
      </c>
      <c r="Q4262" s="65"/>
      <c r="R4262" s="66">
        <v>6</v>
      </c>
      <c r="S4262" s="66">
        <v>39180</v>
      </c>
      <c r="T4262" s="66">
        <v>14920</v>
      </c>
      <c r="U4262" s="67">
        <f t="shared" si="1201"/>
        <v>24.26</v>
      </c>
      <c r="V4262" s="66">
        <f t="shared" si="1192"/>
        <v>472924.44000000006</v>
      </c>
      <c r="W4262" s="66" t="str">
        <f t="shared" si="1193"/>
        <v>&gt; 6</v>
      </c>
      <c r="X4262" s="66">
        <f>A4262+SUMIFS(Presensi!F:F,Presensi!E:E,'Entry Data'!AP4262)</f>
        <v>1</v>
      </c>
      <c r="Y4262" s="66">
        <f>IFERROR(INDEX('Retasi Pricing'!F:F,MATCH('Entry Data'!AM4262,'Retasi Pricing'!E:E,0))*X4262,"")</f>
        <v>30800</v>
      </c>
      <c r="Z4262" s="62" t="s">
        <v>26</v>
      </c>
      <c r="AA4262" s="62" t="s">
        <v>27</v>
      </c>
      <c r="AB4262" s="32"/>
      <c r="AC4262" s="32" t="s">
        <v>204</v>
      </c>
      <c r="AD4262" s="32" t="str">
        <f t="shared" si="1194"/>
        <v/>
      </c>
      <c r="AF4262" s="5" t="str">
        <f t="shared" si="1195"/>
        <v>abdul majid44209</v>
      </c>
      <c r="AG4262" s="5" t="str">
        <f t="shared" si="1196"/>
        <v>BMJ 05444209UTARANIGHT</v>
      </c>
      <c r="AH4262" s="5" t="str">
        <f t="shared" si="1197"/>
        <v>abdul majid44209UTARANIGHT</v>
      </c>
      <c r="AI4262" s="5" t="str">
        <f t="shared" si="1198"/>
        <v>BMJ 05444209NIGHT</v>
      </c>
      <c r="AJ4262" s="5" t="str">
        <f t="shared" si="1199"/>
        <v>abdul majid44209NIGHT</v>
      </c>
      <c r="AK4262" s="5" t="str">
        <f t="shared" si="1200"/>
        <v>abdul majidBMJ III</v>
      </c>
      <c r="AL4262" s="5" t="str">
        <f t="shared" si="1202"/>
        <v>6UTARA</v>
      </c>
      <c r="AM4262" s="5" t="str">
        <f t="shared" si="1203"/>
        <v>&gt; 6UTARA10 RODA</v>
      </c>
      <c r="AN4262" s="5" t="str">
        <f t="shared" si="1204"/>
        <v>abdul majidBMJ III&gt; 6UTARA10 RODA</v>
      </c>
      <c r="AO4262" s="5" t="str">
        <f t="shared" si="1205"/>
        <v>abdul majid&gt; 6UTARA10 RODA</v>
      </c>
      <c r="AP4262" s="5" t="str">
        <f t="shared" si="1206"/>
        <v>44209NIGHT</v>
      </c>
    </row>
    <row r="4263" spans="1:42" x14ac:dyDescent="0.3">
      <c r="A4263" s="33">
        <v>1</v>
      </c>
      <c r="B4263" s="33"/>
      <c r="C4263" s="70">
        <v>44209</v>
      </c>
      <c r="D4263" s="71" t="s">
        <v>87</v>
      </c>
      <c r="E4263" s="70">
        <v>44209</v>
      </c>
      <c r="F4263" s="71">
        <v>5171955</v>
      </c>
      <c r="G4263" s="33" t="s">
        <v>20</v>
      </c>
      <c r="H4263" s="33" t="s">
        <v>21</v>
      </c>
      <c r="I4263" s="33" t="s">
        <v>51</v>
      </c>
      <c r="J4263" s="33" t="s">
        <v>46</v>
      </c>
      <c r="K4263" s="63" t="s">
        <v>67</v>
      </c>
      <c r="L4263" s="32" t="str">
        <f t="shared" si="1189"/>
        <v>FM260JD</v>
      </c>
      <c r="M4263" s="32" t="str">
        <f t="shared" si="1190"/>
        <v>BMJ III</v>
      </c>
      <c r="N4263" s="32" t="str">
        <f t="shared" si="1191"/>
        <v>10 RODA</v>
      </c>
      <c r="O4263" s="146">
        <v>0.87584490740740739</v>
      </c>
      <c r="P4263" s="65">
        <v>0.87701388888888887</v>
      </c>
      <c r="Q4263" s="65"/>
      <c r="R4263" s="66">
        <v>1</v>
      </c>
      <c r="S4263" s="66">
        <v>38500</v>
      </c>
      <c r="T4263" s="66">
        <v>14920</v>
      </c>
      <c r="U4263" s="67">
        <f t="shared" si="1201"/>
        <v>23.58</v>
      </c>
      <c r="V4263" s="66">
        <f t="shared" si="1192"/>
        <v>459668.51999999996</v>
      </c>
      <c r="W4263" s="66" t="str">
        <f t="shared" si="1193"/>
        <v>1 &gt; 4</v>
      </c>
      <c r="X4263" s="66">
        <f>A4263+SUMIFS(Presensi!F:F,Presensi!E:E,'Entry Data'!AP4263)</f>
        <v>1</v>
      </c>
      <c r="Y4263" s="66">
        <f>IFERROR(INDEX('Retasi Pricing'!F:F,MATCH('Entry Data'!AM4263,'Retasi Pricing'!E:E,0))*X4263,"")</f>
        <v>25000</v>
      </c>
      <c r="Z4263" s="62" t="s">
        <v>26</v>
      </c>
      <c r="AA4263" s="62" t="s">
        <v>27</v>
      </c>
      <c r="AB4263" s="32"/>
      <c r="AC4263" s="32" t="s">
        <v>204</v>
      </c>
      <c r="AD4263" s="32" t="str">
        <f t="shared" si="1194"/>
        <v/>
      </c>
      <c r="AF4263" s="5" t="str">
        <f t="shared" si="1195"/>
        <v>abdul majid44209</v>
      </c>
      <c r="AG4263" s="5" t="str">
        <f t="shared" si="1196"/>
        <v>BMJ 05444209UTARANIGHT</v>
      </c>
      <c r="AH4263" s="5" t="str">
        <f t="shared" si="1197"/>
        <v>abdul majid44209UTARANIGHT</v>
      </c>
      <c r="AI4263" s="5" t="str">
        <f t="shared" si="1198"/>
        <v>BMJ 05444209NIGHT</v>
      </c>
      <c r="AJ4263" s="5" t="str">
        <f t="shared" si="1199"/>
        <v>abdul majid44209NIGHT</v>
      </c>
      <c r="AK4263" s="5" t="str">
        <f t="shared" si="1200"/>
        <v>abdul majidBMJ III</v>
      </c>
      <c r="AL4263" s="5" t="str">
        <f t="shared" si="1202"/>
        <v>1UTARA</v>
      </c>
      <c r="AM4263" s="5" t="str">
        <f t="shared" si="1203"/>
        <v>1 &gt; 4UTARA10 RODA</v>
      </c>
      <c r="AN4263" s="5" t="str">
        <f t="shared" si="1204"/>
        <v>abdul majidBMJ III1 &gt; 4UTARA10 RODA</v>
      </c>
      <c r="AO4263" s="5" t="str">
        <f t="shared" si="1205"/>
        <v>abdul majid1 &gt; 4UTARA10 RODA</v>
      </c>
      <c r="AP4263" s="5" t="str">
        <f t="shared" si="1206"/>
        <v>44209NIGHT</v>
      </c>
    </row>
    <row r="4264" spans="1:42" x14ac:dyDescent="0.3">
      <c r="A4264" s="33">
        <v>1</v>
      </c>
      <c r="B4264" s="33"/>
      <c r="C4264" s="70">
        <v>44209</v>
      </c>
      <c r="D4264" s="71" t="s">
        <v>87</v>
      </c>
      <c r="E4264" s="70">
        <v>44209</v>
      </c>
      <c r="F4264" s="71">
        <v>5172026</v>
      </c>
      <c r="G4264" s="33" t="s">
        <v>20</v>
      </c>
      <c r="H4264" s="33" t="s">
        <v>21</v>
      </c>
      <c r="I4264" s="33" t="s">
        <v>51</v>
      </c>
      <c r="J4264" s="33" t="s">
        <v>46</v>
      </c>
      <c r="K4264" s="63" t="s">
        <v>67</v>
      </c>
      <c r="L4264" s="32" t="str">
        <f t="shared" si="1189"/>
        <v>FM260JD</v>
      </c>
      <c r="M4264" s="32" t="str">
        <f t="shared" si="1190"/>
        <v>BMJ III</v>
      </c>
      <c r="N4264" s="32" t="str">
        <f t="shared" si="1191"/>
        <v>10 RODA</v>
      </c>
      <c r="O4264" s="146">
        <v>0.94116898148148154</v>
      </c>
      <c r="P4264" s="65">
        <v>0.94116898148148154</v>
      </c>
      <c r="Q4264" s="65"/>
      <c r="R4264" s="66">
        <v>2</v>
      </c>
      <c r="S4264" s="66">
        <v>40180</v>
      </c>
      <c r="T4264" s="66">
        <v>14920</v>
      </c>
      <c r="U4264" s="67">
        <f t="shared" si="1201"/>
        <v>25.26</v>
      </c>
      <c r="V4264" s="66">
        <f t="shared" si="1192"/>
        <v>492418.44000000006</v>
      </c>
      <c r="W4264" s="66" t="str">
        <f t="shared" si="1193"/>
        <v>1 &gt; 4</v>
      </c>
      <c r="X4264" s="66">
        <f>A4264+SUMIFS(Presensi!F:F,Presensi!E:E,'Entry Data'!AP4264)</f>
        <v>1</v>
      </c>
      <c r="Y4264" s="66">
        <f>IFERROR(INDEX('Retasi Pricing'!F:F,MATCH('Entry Data'!AM4264,'Retasi Pricing'!E:E,0))*X4264,"")</f>
        <v>25000</v>
      </c>
      <c r="Z4264" s="62" t="s">
        <v>26</v>
      </c>
      <c r="AA4264" s="62" t="s">
        <v>27</v>
      </c>
      <c r="AB4264" s="32"/>
      <c r="AC4264" s="32" t="s">
        <v>204</v>
      </c>
      <c r="AD4264" s="32" t="str">
        <f t="shared" si="1194"/>
        <v/>
      </c>
      <c r="AF4264" s="5" t="str">
        <f t="shared" si="1195"/>
        <v>abdul majid44209</v>
      </c>
      <c r="AG4264" s="5" t="str">
        <f t="shared" si="1196"/>
        <v>BMJ 05444209UTARANIGHT</v>
      </c>
      <c r="AH4264" s="5" t="str">
        <f t="shared" si="1197"/>
        <v>abdul majid44209UTARANIGHT</v>
      </c>
      <c r="AI4264" s="5" t="str">
        <f t="shared" si="1198"/>
        <v>BMJ 05444209NIGHT</v>
      </c>
      <c r="AJ4264" s="5" t="str">
        <f t="shared" si="1199"/>
        <v>abdul majid44209NIGHT</v>
      </c>
      <c r="AK4264" s="5" t="str">
        <f t="shared" si="1200"/>
        <v>abdul majidBMJ III</v>
      </c>
      <c r="AL4264" s="5" t="str">
        <f t="shared" si="1202"/>
        <v>2UTARA</v>
      </c>
      <c r="AM4264" s="5" t="str">
        <f t="shared" si="1203"/>
        <v>1 &gt; 4UTARA10 RODA</v>
      </c>
      <c r="AN4264" s="5" t="str">
        <f t="shared" si="1204"/>
        <v>abdul majidBMJ III1 &gt; 4UTARA10 RODA</v>
      </c>
      <c r="AO4264" s="5" t="str">
        <f t="shared" si="1205"/>
        <v>abdul majid1 &gt; 4UTARA10 RODA</v>
      </c>
      <c r="AP4264" s="5" t="str">
        <f t="shared" si="1206"/>
        <v>44209NIGHT</v>
      </c>
    </row>
    <row r="4265" spans="1:42" x14ac:dyDescent="0.3">
      <c r="A4265" s="33">
        <v>1</v>
      </c>
      <c r="B4265" s="33"/>
      <c r="C4265" s="70">
        <v>44209</v>
      </c>
      <c r="D4265" s="71" t="s">
        <v>87</v>
      </c>
      <c r="E4265" s="70">
        <v>44210</v>
      </c>
      <c r="F4265" s="71">
        <v>5172123</v>
      </c>
      <c r="G4265" s="33" t="s">
        <v>20</v>
      </c>
      <c r="H4265" s="33" t="s">
        <v>21</v>
      </c>
      <c r="I4265" s="33" t="s">
        <v>51</v>
      </c>
      <c r="J4265" s="33" t="s">
        <v>23</v>
      </c>
      <c r="K4265" s="63" t="s">
        <v>69</v>
      </c>
      <c r="L4265" s="32" t="str">
        <f t="shared" si="1189"/>
        <v>FM260JD</v>
      </c>
      <c r="M4265" s="32" t="str">
        <f t="shared" si="1190"/>
        <v>BMJ III</v>
      </c>
      <c r="N4265" s="32" t="str">
        <f t="shared" si="1191"/>
        <v>10 RODA</v>
      </c>
      <c r="O4265" s="146">
        <v>3.2858796296296296E-2</v>
      </c>
      <c r="P4265" s="65">
        <v>3.2858796296296296E-2</v>
      </c>
      <c r="Q4265" s="65"/>
      <c r="R4265" s="66">
        <v>4</v>
      </c>
      <c r="S4265" s="66">
        <v>39300</v>
      </c>
      <c r="T4265" s="66">
        <v>14900</v>
      </c>
      <c r="U4265" s="67">
        <f t="shared" si="1201"/>
        <v>24.4</v>
      </c>
      <c r="V4265" s="66">
        <f t="shared" si="1192"/>
        <v>475653.6</v>
      </c>
      <c r="W4265" s="66" t="str">
        <f t="shared" si="1193"/>
        <v>1 &gt; 4</v>
      </c>
      <c r="X4265" s="66">
        <f>A4265+SUMIFS(Presensi!F:F,Presensi!E:E,'Entry Data'!AP4265)</f>
        <v>1</v>
      </c>
      <c r="Y4265" s="66">
        <f>IFERROR(INDEX('Retasi Pricing'!F:F,MATCH('Entry Data'!AM4265,'Retasi Pricing'!E:E,0))*X4265,"")</f>
        <v>25000</v>
      </c>
      <c r="Z4265" s="62" t="s">
        <v>26</v>
      </c>
      <c r="AA4265" s="62" t="s">
        <v>27</v>
      </c>
      <c r="AB4265" s="32"/>
      <c r="AC4265" s="32" t="s">
        <v>215</v>
      </c>
      <c r="AD4265" s="32" t="str">
        <f t="shared" si="1194"/>
        <v/>
      </c>
      <c r="AF4265" s="5" t="str">
        <f t="shared" si="1195"/>
        <v>roni irfansyah44209</v>
      </c>
      <c r="AG4265" s="5" t="str">
        <f t="shared" si="1196"/>
        <v>BMJ 05544209UTARANIGHT</v>
      </c>
      <c r="AH4265" s="5" t="str">
        <f t="shared" si="1197"/>
        <v>roni irfansyah44209UTARANIGHT</v>
      </c>
      <c r="AI4265" s="5" t="str">
        <f t="shared" si="1198"/>
        <v>BMJ 05544209NIGHT</v>
      </c>
      <c r="AJ4265" s="5" t="str">
        <f t="shared" si="1199"/>
        <v>roni irfansyah44209NIGHT</v>
      </c>
      <c r="AK4265" s="5" t="str">
        <f t="shared" si="1200"/>
        <v>roni irfansyahBMJ III</v>
      </c>
      <c r="AL4265" s="5" t="str">
        <f t="shared" si="1202"/>
        <v>4UTARA</v>
      </c>
      <c r="AM4265" s="5" t="str">
        <f t="shared" si="1203"/>
        <v>1 &gt; 4UTARA10 RODA</v>
      </c>
      <c r="AN4265" s="5" t="str">
        <f t="shared" si="1204"/>
        <v>roni irfansyahBMJ III1 &gt; 4UTARA10 RODA</v>
      </c>
      <c r="AO4265" s="5" t="str">
        <f t="shared" si="1205"/>
        <v>roni irfansyah1 &gt; 4UTARA10 RODA</v>
      </c>
      <c r="AP4265" s="5" t="str">
        <f t="shared" si="1206"/>
        <v>44209NIGHT</v>
      </c>
    </row>
    <row r="4266" spans="1:42" x14ac:dyDescent="0.3">
      <c r="A4266" s="33">
        <v>1</v>
      </c>
      <c r="B4266" s="33"/>
      <c r="C4266" s="70">
        <v>44209</v>
      </c>
      <c r="D4266" s="71" t="s">
        <v>87</v>
      </c>
      <c r="E4266" s="70">
        <v>44210</v>
      </c>
      <c r="F4266" s="71">
        <v>5172182</v>
      </c>
      <c r="G4266" s="33" t="s">
        <v>20</v>
      </c>
      <c r="H4266" s="33" t="s">
        <v>21</v>
      </c>
      <c r="I4266" s="33" t="s">
        <v>51</v>
      </c>
      <c r="J4266" s="33" t="s">
        <v>23</v>
      </c>
      <c r="K4266" s="63" t="s">
        <v>69</v>
      </c>
      <c r="L4266" s="32" t="str">
        <f t="shared" si="1189"/>
        <v>FM260JD</v>
      </c>
      <c r="M4266" s="32" t="str">
        <f t="shared" si="1190"/>
        <v>BMJ III</v>
      </c>
      <c r="N4266" s="32" t="str">
        <f t="shared" si="1191"/>
        <v>10 RODA</v>
      </c>
      <c r="O4266" s="146">
        <v>0.11020833333333334</v>
      </c>
      <c r="P4266" s="65">
        <v>0.11020833333333334</v>
      </c>
      <c r="Q4266" s="65"/>
      <c r="R4266" s="66">
        <v>5</v>
      </c>
      <c r="S4266" s="66">
        <v>40000</v>
      </c>
      <c r="T4266" s="66">
        <v>14900</v>
      </c>
      <c r="U4266" s="67">
        <f t="shared" si="1201"/>
        <v>25.1</v>
      </c>
      <c r="V4266" s="66">
        <f t="shared" si="1192"/>
        <v>489299.4</v>
      </c>
      <c r="W4266" s="66" t="str">
        <f t="shared" si="1193"/>
        <v>&gt; 5</v>
      </c>
      <c r="X4266" s="66">
        <f>A4266+SUMIFS(Presensi!F:F,Presensi!E:E,'Entry Data'!AP4266)</f>
        <v>1</v>
      </c>
      <c r="Y4266" s="66">
        <f>IFERROR(INDEX('Retasi Pricing'!F:F,MATCH('Entry Data'!AM4266,'Retasi Pricing'!E:E,0))*X4266,"")</f>
        <v>27650</v>
      </c>
      <c r="Z4266" s="62" t="s">
        <v>26</v>
      </c>
      <c r="AA4266" s="62" t="s">
        <v>27</v>
      </c>
      <c r="AB4266" s="32"/>
      <c r="AC4266" s="32" t="s">
        <v>215</v>
      </c>
      <c r="AD4266" s="32" t="str">
        <f t="shared" si="1194"/>
        <v/>
      </c>
      <c r="AF4266" s="5" t="str">
        <f t="shared" si="1195"/>
        <v>roni irfansyah44209</v>
      </c>
      <c r="AG4266" s="5" t="str">
        <f t="shared" si="1196"/>
        <v>BMJ 05544209UTARANIGHT</v>
      </c>
      <c r="AH4266" s="5" t="str">
        <f t="shared" si="1197"/>
        <v>roni irfansyah44209UTARANIGHT</v>
      </c>
      <c r="AI4266" s="5" t="str">
        <f t="shared" si="1198"/>
        <v>BMJ 05544209NIGHT</v>
      </c>
      <c r="AJ4266" s="5" t="str">
        <f t="shared" si="1199"/>
        <v>roni irfansyah44209NIGHT</v>
      </c>
      <c r="AK4266" s="5" t="str">
        <f t="shared" si="1200"/>
        <v>roni irfansyahBMJ III</v>
      </c>
      <c r="AL4266" s="5" t="str">
        <f t="shared" si="1202"/>
        <v>5UTARA</v>
      </c>
      <c r="AM4266" s="5" t="str">
        <f t="shared" si="1203"/>
        <v>&gt; 5UTARA10 RODA</v>
      </c>
      <c r="AN4266" s="5" t="str">
        <f t="shared" si="1204"/>
        <v>roni irfansyahBMJ III&gt; 5UTARA10 RODA</v>
      </c>
      <c r="AO4266" s="5" t="str">
        <f t="shared" si="1205"/>
        <v>roni irfansyah&gt; 5UTARA10 RODA</v>
      </c>
      <c r="AP4266" s="5" t="str">
        <f t="shared" si="1206"/>
        <v>44209NIGHT</v>
      </c>
    </row>
    <row r="4267" spans="1:42" x14ac:dyDescent="0.3">
      <c r="A4267" s="33">
        <v>1</v>
      </c>
      <c r="B4267" s="33"/>
      <c r="C4267" s="70">
        <v>44209</v>
      </c>
      <c r="D4267" s="71" t="s">
        <v>87</v>
      </c>
      <c r="E4267" s="70">
        <v>44210</v>
      </c>
      <c r="F4267" s="71">
        <v>5172305</v>
      </c>
      <c r="G4267" s="33" t="s">
        <v>20</v>
      </c>
      <c r="H4267" s="33" t="s">
        <v>21</v>
      </c>
      <c r="I4267" s="33" t="s">
        <v>51</v>
      </c>
      <c r="J4267" s="33" t="s">
        <v>46</v>
      </c>
      <c r="K4267" s="63" t="s">
        <v>69</v>
      </c>
      <c r="L4267" s="32" t="str">
        <f t="shared" si="1189"/>
        <v>FM260JD</v>
      </c>
      <c r="M4267" s="32" t="str">
        <f t="shared" si="1190"/>
        <v>BMJ III</v>
      </c>
      <c r="N4267" s="32" t="str">
        <f t="shared" si="1191"/>
        <v>10 RODA</v>
      </c>
      <c r="O4267" s="146">
        <v>0.23834490740740741</v>
      </c>
      <c r="P4267" s="65">
        <v>0.23834490740740741</v>
      </c>
      <c r="Q4267" s="65"/>
      <c r="R4267" s="66">
        <v>6</v>
      </c>
      <c r="S4267" s="66">
        <v>38560</v>
      </c>
      <c r="T4267" s="66">
        <v>14900</v>
      </c>
      <c r="U4267" s="67">
        <f t="shared" si="1201"/>
        <v>23.66</v>
      </c>
      <c r="V4267" s="66">
        <f t="shared" si="1192"/>
        <v>461228.04000000004</v>
      </c>
      <c r="W4267" s="66" t="str">
        <f t="shared" si="1193"/>
        <v>&gt; 6</v>
      </c>
      <c r="X4267" s="66">
        <f>A4267+SUMIFS(Presensi!F:F,Presensi!E:E,'Entry Data'!AP4267)</f>
        <v>1</v>
      </c>
      <c r="Y4267" s="66">
        <f>IFERROR(INDEX('Retasi Pricing'!F:F,MATCH('Entry Data'!AM4267,'Retasi Pricing'!E:E,0))*X4267,"")</f>
        <v>30800</v>
      </c>
      <c r="Z4267" s="62" t="s">
        <v>26</v>
      </c>
      <c r="AA4267" s="62" t="s">
        <v>27</v>
      </c>
      <c r="AB4267" s="32"/>
      <c r="AC4267" s="32" t="s">
        <v>215</v>
      </c>
      <c r="AD4267" s="32" t="str">
        <f t="shared" si="1194"/>
        <v/>
      </c>
      <c r="AF4267" s="5" t="str">
        <f t="shared" si="1195"/>
        <v>roni irfansyah44209</v>
      </c>
      <c r="AG4267" s="5" t="str">
        <f t="shared" si="1196"/>
        <v>BMJ 05544209UTARANIGHT</v>
      </c>
      <c r="AH4267" s="5" t="str">
        <f t="shared" si="1197"/>
        <v>roni irfansyah44209UTARANIGHT</v>
      </c>
      <c r="AI4267" s="5" t="str">
        <f t="shared" si="1198"/>
        <v>BMJ 05544209NIGHT</v>
      </c>
      <c r="AJ4267" s="5" t="str">
        <f t="shared" si="1199"/>
        <v>roni irfansyah44209NIGHT</v>
      </c>
      <c r="AK4267" s="5" t="str">
        <f t="shared" si="1200"/>
        <v>roni irfansyahBMJ III</v>
      </c>
      <c r="AL4267" s="5" t="str">
        <f t="shared" si="1202"/>
        <v>6UTARA</v>
      </c>
      <c r="AM4267" s="5" t="str">
        <f t="shared" si="1203"/>
        <v>&gt; 6UTARA10 RODA</v>
      </c>
      <c r="AN4267" s="5" t="str">
        <f t="shared" si="1204"/>
        <v>roni irfansyahBMJ III&gt; 6UTARA10 RODA</v>
      </c>
      <c r="AO4267" s="5" t="str">
        <f t="shared" si="1205"/>
        <v>roni irfansyah&gt; 6UTARA10 RODA</v>
      </c>
      <c r="AP4267" s="5" t="str">
        <f t="shared" si="1206"/>
        <v>44209NIGHT</v>
      </c>
    </row>
    <row r="4268" spans="1:42" x14ac:dyDescent="0.3">
      <c r="A4268" s="33">
        <v>1</v>
      </c>
      <c r="B4268" s="33"/>
      <c r="C4268" s="70">
        <v>44209</v>
      </c>
      <c r="D4268" s="71" t="s">
        <v>87</v>
      </c>
      <c r="E4268" s="70">
        <v>44209</v>
      </c>
      <c r="F4268" s="71">
        <v>5171947</v>
      </c>
      <c r="G4268" s="33" t="s">
        <v>20</v>
      </c>
      <c r="H4268" s="33" t="s">
        <v>21</v>
      </c>
      <c r="I4268" s="33" t="s">
        <v>51</v>
      </c>
      <c r="J4268" s="33" t="s">
        <v>46</v>
      </c>
      <c r="K4268" s="63" t="s">
        <v>69</v>
      </c>
      <c r="L4268" s="32" t="str">
        <f t="shared" ref="L4268:L4331" si="1207">IFERROR(VLOOKUP(K4268,db_unit,2,FALSE),"")</f>
        <v>FM260JD</v>
      </c>
      <c r="M4268" s="32" t="str">
        <f t="shared" ref="M4268:M4331" si="1208">IFERROR(VLOOKUP(K4268,db_unit,3,FALSE),"")</f>
        <v>BMJ III</v>
      </c>
      <c r="N4268" s="32" t="str">
        <f t="shared" ref="N4268:N4331" si="1209">IFERROR(VLOOKUP(K4268,db_unit,4,FALSE),"")</f>
        <v>10 RODA</v>
      </c>
      <c r="O4268" s="146">
        <v>0.86700231481481482</v>
      </c>
      <c r="P4268" s="65">
        <v>0.87253472222222228</v>
      </c>
      <c r="Q4268" s="65"/>
      <c r="R4268" s="66">
        <v>1</v>
      </c>
      <c r="S4268" s="66">
        <v>39720</v>
      </c>
      <c r="T4268" s="66">
        <v>14900</v>
      </c>
      <c r="U4268" s="67">
        <f t="shared" si="1201"/>
        <v>24.82</v>
      </c>
      <c r="V4268" s="66">
        <f t="shared" si="1192"/>
        <v>483841.08</v>
      </c>
      <c r="W4268" s="66" t="str">
        <f t="shared" si="1193"/>
        <v>1 &gt; 4</v>
      </c>
      <c r="X4268" s="66">
        <f>A4268+SUMIFS(Presensi!F:F,Presensi!E:E,'Entry Data'!AP4268)</f>
        <v>1</v>
      </c>
      <c r="Y4268" s="66">
        <f>IFERROR(INDEX('Retasi Pricing'!F:F,MATCH('Entry Data'!AM4268,'Retasi Pricing'!E:E,0))*X4268,"")</f>
        <v>25000</v>
      </c>
      <c r="Z4268" s="62" t="s">
        <v>26</v>
      </c>
      <c r="AA4268" s="62" t="s">
        <v>27</v>
      </c>
      <c r="AB4268" s="32"/>
      <c r="AC4268" s="32" t="s">
        <v>215</v>
      </c>
      <c r="AD4268" s="32" t="str">
        <f t="shared" si="1194"/>
        <v/>
      </c>
      <c r="AF4268" s="5" t="str">
        <f t="shared" si="1195"/>
        <v>roni irfansyah44209</v>
      </c>
      <c r="AG4268" s="5" t="str">
        <f t="shared" si="1196"/>
        <v>BMJ 05544209UTARANIGHT</v>
      </c>
      <c r="AH4268" s="5" t="str">
        <f t="shared" si="1197"/>
        <v>roni irfansyah44209UTARANIGHT</v>
      </c>
      <c r="AI4268" s="5" t="str">
        <f t="shared" si="1198"/>
        <v>BMJ 05544209NIGHT</v>
      </c>
      <c r="AJ4268" s="5" t="str">
        <f t="shared" si="1199"/>
        <v>roni irfansyah44209NIGHT</v>
      </c>
      <c r="AK4268" s="5" t="str">
        <f t="shared" si="1200"/>
        <v>roni irfansyahBMJ III</v>
      </c>
      <c r="AL4268" s="5" t="str">
        <f t="shared" si="1202"/>
        <v>1UTARA</v>
      </c>
      <c r="AM4268" s="5" t="str">
        <f t="shared" si="1203"/>
        <v>1 &gt; 4UTARA10 RODA</v>
      </c>
      <c r="AN4268" s="5" t="str">
        <f t="shared" si="1204"/>
        <v>roni irfansyahBMJ III1 &gt; 4UTARA10 RODA</v>
      </c>
      <c r="AO4268" s="5" t="str">
        <f t="shared" si="1205"/>
        <v>roni irfansyah1 &gt; 4UTARA10 RODA</v>
      </c>
      <c r="AP4268" s="5" t="str">
        <f t="shared" si="1206"/>
        <v>44209NIGHT</v>
      </c>
    </row>
    <row r="4269" spans="1:42" x14ac:dyDescent="0.3">
      <c r="A4269" s="33">
        <v>1</v>
      </c>
      <c r="B4269" s="33"/>
      <c r="C4269" s="70">
        <v>44209</v>
      </c>
      <c r="D4269" s="71" t="s">
        <v>87</v>
      </c>
      <c r="E4269" s="70">
        <v>44209</v>
      </c>
      <c r="F4269" s="71">
        <v>5172006</v>
      </c>
      <c r="G4269" s="33" t="s">
        <v>20</v>
      </c>
      <c r="H4269" s="33" t="s">
        <v>21</v>
      </c>
      <c r="I4269" s="33" t="s">
        <v>51</v>
      </c>
      <c r="J4269" s="33" t="s">
        <v>46</v>
      </c>
      <c r="K4269" s="63" t="s">
        <v>69</v>
      </c>
      <c r="L4269" s="32" t="str">
        <f t="shared" si="1207"/>
        <v>FM260JD</v>
      </c>
      <c r="M4269" s="32" t="str">
        <f t="shared" si="1208"/>
        <v>BMJ III</v>
      </c>
      <c r="N4269" s="32" t="str">
        <f t="shared" si="1209"/>
        <v>10 RODA</v>
      </c>
      <c r="O4269" s="146">
        <v>0.92234953703703704</v>
      </c>
      <c r="P4269" s="65">
        <v>0.92234953703703704</v>
      </c>
      <c r="Q4269" s="65"/>
      <c r="R4269" s="66">
        <v>2</v>
      </c>
      <c r="S4269" s="66">
        <v>39400</v>
      </c>
      <c r="T4269" s="66">
        <v>14900</v>
      </c>
      <c r="U4269" s="67">
        <f t="shared" si="1201"/>
        <v>24.5</v>
      </c>
      <c r="V4269" s="66">
        <f t="shared" si="1192"/>
        <v>477603</v>
      </c>
      <c r="W4269" s="66" t="str">
        <f t="shared" si="1193"/>
        <v>1 &gt; 4</v>
      </c>
      <c r="X4269" s="66">
        <f>A4269+SUMIFS(Presensi!F:F,Presensi!E:E,'Entry Data'!AP4269)</f>
        <v>1</v>
      </c>
      <c r="Y4269" s="66">
        <f>IFERROR(INDEX('Retasi Pricing'!F:F,MATCH('Entry Data'!AM4269,'Retasi Pricing'!E:E,0))*X4269,"")</f>
        <v>25000</v>
      </c>
      <c r="Z4269" s="62" t="s">
        <v>26</v>
      </c>
      <c r="AA4269" s="62" t="s">
        <v>27</v>
      </c>
      <c r="AB4269" s="32"/>
      <c r="AC4269" s="32" t="s">
        <v>215</v>
      </c>
      <c r="AD4269" s="32" t="str">
        <f t="shared" si="1194"/>
        <v/>
      </c>
      <c r="AF4269" s="5" t="str">
        <f t="shared" si="1195"/>
        <v>roni irfansyah44209</v>
      </c>
      <c r="AG4269" s="5" t="str">
        <f t="shared" si="1196"/>
        <v>BMJ 05544209UTARANIGHT</v>
      </c>
      <c r="AH4269" s="5" t="str">
        <f t="shared" si="1197"/>
        <v>roni irfansyah44209UTARANIGHT</v>
      </c>
      <c r="AI4269" s="5" t="str">
        <f t="shared" si="1198"/>
        <v>BMJ 05544209NIGHT</v>
      </c>
      <c r="AJ4269" s="5" t="str">
        <f t="shared" si="1199"/>
        <v>roni irfansyah44209NIGHT</v>
      </c>
      <c r="AK4269" s="5" t="str">
        <f t="shared" si="1200"/>
        <v>roni irfansyahBMJ III</v>
      </c>
      <c r="AL4269" s="5" t="str">
        <f t="shared" si="1202"/>
        <v>2UTARA</v>
      </c>
      <c r="AM4269" s="5" t="str">
        <f t="shared" si="1203"/>
        <v>1 &gt; 4UTARA10 RODA</v>
      </c>
      <c r="AN4269" s="5" t="str">
        <f t="shared" si="1204"/>
        <v>roni irfansyahBMJ III1 &gt; 4UTARA10 RODA</v>
      </c>
      <c r="AO4269" s="5" t="str">
        <f t="shared" si="1205"/>
        <v>roni irfansyah1 &gt; 4UTARA10 RODA</v>
      </c>
      <c r="AP4269" s="5" t="str">
        <f t="shared" si="1206"/>
        <v>44209NIGHT</v>
      </c>
    </row>
    <row r="4270" spans="1:42" x14ac:dyDescent="0.3">
      <c r="A4270" s="33">
        <v>1</v>
      </c>
      <c r="B4270" s="33"/>
      <c r="C4270" s="70">
        <v>44209</v>
      </c>
      <c r="D4270" s="71" t="s">
        <v>87</v>
      </c>
      <c r="E4270" s="70">
        <v>44209</v>
      </c>
      <c r="F4270" s="71">
        <v>5172070</v>
      </c>
      <c r="G4270" s="33" t="s">
        <v>20</v>
      </c>
      <c r="H4270" s="33" t="s">
        <v>21</v>
      </c>
      <c r="I4270" s="33" t="s">
        <v>51</v>
      </c>
      <c r="J4270" s="33" t="s">
        <v>23</v>
      </c>
      <c r="K4270" s="63" t="s">
        <v>69</v>
      </c>
      <c r="L4270" s="32" t="str">
        <f t="shared" si="1207"/>
        <v>FM260JD</v>
      </c>
      <c r="M4270" s="32" t="str">
        <f t="shared" si="1208"/>
        <v>BMJ III</v>
      </c>
      <c r="N4270" s="32" t="str">
        <f t="shared" si="1209"/>
        <v>10 RODA</v>
      </c>
      <c r="O4270" s="146">
        <v>0.97649305555555566</v>
      </c>
      <c r="P4270" s="65">
        <v>0.97649305555555566</v>
      </c>
      <c r="Q4270" s="65"/>
      <c r="R4270" s="66">
        <v>3</v>
      </c>
      <c r="S4270" s="66">
        <v>40740</v>
      </c>
      <c r="T4270" s="66">
        <v>14900</v>
      </c>
      <c r="U4270" s="67">
        <f t="shared" si="1201"/>
        <v>25.84</v>
      </c>
      <c r="V4270" s="66">
        <f t="shared" si="1192"/>
        <v>503724.95999999996</v>
      </c>
      <c r="W4270" s="66" t="str">
        <f t="shared" si="1193"/>
        <v>1 &gt; 4</v>
      </c>
      <c r="X4270" s="66">
        <f>A4270+SUMIFS(Presensi!F:F,Presensi!E:E,'Entry Data'!AP4270)</f>
        <v>1</v>
      </c>
      <c r="Y4270" s="66">
        <f>IFERROR(INDEX('Retasi Pricing'!F:F,MATCH('Entry Data'!AM4270,'Retasi Pricing'!E:E,0))*X4270,"")</f>
        <v>25000</v>
      </c>
      <c r="Z4270" s="62" t="s">
        <v>26</v>
      </c>
      <c r="AA4270" s="62" t="s">
        <v>27</v>
      </c>
      <c r="AB4270" s="32"/>
      <c r="AC4270" s="32" t="s">
        <v>215</v>
      </c>
      <c r="AD4270" s="32" t="str">
        <f t="shared" si="1194"/>
        <v/>
      </c>
      <c r="AF4270" s="5" t="str">
        <f t="shared" si="1195"/>
        <v>roni irfansyah44209</v>
      </c>
      <c r="AG4270" s="5" t="str">
        <f t="shared" si="1196"/>
        <v>BMJ 05544209UTARANIGHT</v>
      </c>
      <c r="AH4270" s="5" t="str">
        <f t="shared" si="1197"/>
        <v>roni irfansyah44209UTARANIGHT</v>
      </c>
      <c r="AI4270" s="5" t="str">
        <f t="shared" si="1198"/>
        <v>BMJ 05544209NIGHT</v>
      </c>
      <c r="AJ4270" s="5" t="str">
        <f t="shared" si="1199"/>
        <v>roni irfansyah44209NIGHT</v>
      </c>
      <c r="AK4270" s="5" t="str">
        <f t="shared" si="1200"/>
        <v>roni irfansyahBMJ III</v>
      </c>
      <c r="AL4270" s="5" t="str">
        <f t="shared" si="1202"/>
        <v>3UTARA</v>
      </c>
      <c r="AM4270" s="5" t="str">
        <f t="shared" si="1203"/>
        <v>1 &gt; 4UTARA10 RODA</v>
      </c>
      <c r="AN4270" s="5" t="str">
        <f t="shared" si="1204"/>
        <v>roni irfansyahBMJ III1 &gt; 4UTARA10 RODA</v>
      </c>
      <c r="AO4270" s="5" t="str">
        <f t="shared" si="1205"/>
        <v>roni irfansyah1 &gt; 4UTARA10 RODA</v>
      </c>
      <c r="AP4270" s="5" t="str">
        <f t="shared" si="1206"/>
        <v>44209NIGHT</v>
      </c>
    </row>
    <row r="4271" spans="1:42" x14ac:dyDescent="0.3">
      <c r="A4271" s="33">
        <v>1</v>
      </c>
      <c r="B4271" s="33"/>
      <c r="C4271" s="70">
        <v>44209</v>
      </c>
      <c r="D4271" s="71" t="s">
        <v>87</v>
      </c>
      <c r="E4271" s="70">
        <v>44210</v>
      </c>
      <c r="F4271" s="71">
        <v>5172164</v>
      </c>
      <c r="G4271" s="33" t="s">
        <v>20</v>
      </c>
      <c r="H4271" s="33" t="s">
        <v>21</v>
      </c>
      <c r="I4271" s="33" t="s">
        <v>51</v>
      </c>
      <c r="J4271" s="33" t="s">
        <v>23</v>
      </c>
      <c r="K4271" s="63" t="s">
        <v>71</v>
      </c>
      <c r="L4271" s="32" t="str">
        <f t="shared" si="1207"/>
        <v>FM260JD</v>
      </c>
      <c r="M4271" s="32" t="str">
        <f t="shared" si="1208"/>
        <v>BMJ III</v>
      </c>
      <c r="N4271" s="32" t="str">
        <f t="shared" si="1209"/>
        <v>10 RODA</v>
      </c>
      <c r="O4271" s="146">
        <v>9.0115740740740746E-2</v>
      </c>
      <c r="P4271" s="65">
        <v>9.0115740740740746E-2</v>
      </c>
      <c r="Q4271" s="65"/>
      <c r="R4271" s="66">
        <v>4</v>
      </c>
      <c r="S4271" s="66">
        <v>40560</v>
      </c>
      <c r="T4271" s="66">
        <v>14900</v>
      </c>
      <c r="U4271" s="67">
        <f t="shared" si="1201"/>
        <v>25.66</v>
      </c>
      <c r="V4271" s="66">
        <f t="shared" si="1192"/>
        <v>500216.04000000004</v>
      </c>
      <c r="W4271" s="66" t="str">
        <f t="shared" si="1193"/>
        <v>1 &gt; 4</v>
      </c>
      <c r="X4271" s="66">
        <f>A4271+SUMIFS(Presensi!F:F,Presensi!E:E,'Entry Data'!AP4271)</f>
        <v>1</v>
      </c>
      <c r="Y4271" s="66">
        <f>IFERROR(INDEX('Retasi Pricing'!F:F,MATCH('Entry Data'!AM4271,'Retasi Pricing'!E:E,0))*X4271,"")</f>
        <v>25000</v>
      </c>
      <c r="Z4271" s="62" t="s">
        <v>26</v>
      </c>
      <c r="AA4271" s="62" t="s">
        <v>27</v>
      </c>
      <c r="AB4271" s="32"/>
      <c r="AC4271" s="32" t="s">
        <v>194</v>
      </c>
      <c r="AD4271" s="32" t="str">
        <f t="shared" si="1194"/>
        <v/>
      </c>
      <c r="AF4271" s="5" t="str">
        <f t="shared" si="1195"/>
        <v>abdul karim44209</v>
      </c>
      <c r="AG4271" s="5" t="str">
        <f t="shared" si="1196"/>
        <v>BMJ 05644209UTARANIGHT</v>
      </c>
      <c r="AH4271" s="5" t="str">
        <f t="shared" si="1197"/>
        <v>abdul karim44209UTARANIGHT</v>
      </c>
      <c r="AI4271" s="5" t="str">
        <f t="shared" si="1198"/>
        <v>BMJ 05644209NIGHT</v>
      </c>
      <c r="AJ4271" s="5" t="str">
        <f t="shared" si="1199"/>
        <v>abdul karim44209NIGHT</v>
      </c>
      <c r="AK4271" s="5" t="str">
        <f t="shared" si="1200"/>
        <v>abdul karimBMJ III</v>
      </c>
      <c r="AL4271" s="5" t="str">
        <f t="shared" si="1202"/>
        <v>4UTARA</v>
      </c>
      <c r="AM4271" s="5" t="str">
        <f t="shared" si="1203"/>
        <v>1 &gt; 4UTARA10 RODA</v>
      </c>
      <c r="AN4271" s="5" t="str">
        <f t="shared" si="1204"/>
        <v>abdul karimBMJ III1 &gt; 4UTARA10 RODA</v>
      </c>
      <c r="AO4271" s="5" t="str">
        <f t="shared" si="1205"/>
        <v>abdul karim1 &gt; 4UTARA10 RODA</v>
      </c>
      <c r="AP4271" s="5" t="str">
        <f t="shared" si="1206"/>
        <v>44209NIGHT</v>
      </c>
    </row>
    <row r="4272" spans="1:42" x14ac:dyDescent="0.3">
      <c r="A4272" s="33">
        <v>1</v>
      </c>
      <c r="B4272" s="33"/>
      <c r="C4272" s="70">
        <v>44209</v>
      </c>
      <c r="D4272" s="71" t="s">
        <v>87</v>
      </c>
      <c r="E4272" s="70">
        <v>44210</v>
      </c>
      <c r="F4272" s="71">
        <v>5172227</v>
      </c>
      <c r="G4272" s="33" t="s">
        <v>20</v>
      </c>
      <c r="H4272" s="33" t="s">
        <v>21</v>
      </c>
      <c r="I4272" s="33" t="s">
        <v>51</v>
      </c>
      <c r="J4272" s="33" t="s">
        <v>23</v>
      </c>
      <c r="K4272" s="63" t="s">
        <v>71</v>
      </c>
      <c r="L4272" s="32" t="str">
        <f t="shared" si="1207"/>
        <v>FM260JD</v>
      </c>
      <c r="M4272" s="32" t="str">
        <f t="shared" si="1208"/>
        <v>BMJ III</v>
      </c>
      <c r="N4272" s="32" t="str">
        <f t="shared" si="1209"/>
        <v>10 RODA</v>
      </c>
      <c r="O4272" s="146">
        <v>0.14996527777777777</v>
      </c>
      <c r="P4272" s="65">
        <v>0.14996527777777777</v>
      </c>
      <c r="Q4272" s="65"/>
      <c r="R4272" s="66">
        <v>5</v>
      </c>
      <c r="S4272" s="66">
        <v>41180</v>
      </c>
      <c r="T4272" s="66">
        <v>14900</v>
      </c>
      <c r="U4272" s="67">
        <f t="shared" si="1201"/>
        <v>26.28</v>
      </c>
      <c r="V4272" s="66">
        <f t="shared" si="1192"/>
        <v>512302.32</v>
      </c>
      <c r="W4272" s="66" t="str">
        <f t="shared" si="1193"/>
        <v>&gt; 5</v>
      </c>
      <c r="X4272" s="66">
        <f>A4272+SUMIFS(Presensi!F:F,Presensi!E:E,'Entry Data'!AP4272)</f>
        <v>1</v>
      </c>
      <c r="Y4272" s="66">
        <f>IFERROR(INDEX('Retasi Pricing'!F:F,MATCH('Entry Data'!AM4272,'Retasi Pricing'!E:E,0))*X4272,"")</f>
        <v>27650</v>
      </c>
      <c r="Z4272" s="62" t="s">
        <v>26</v>
      </c>
      <c r="AA4272" s="62" t="s">
        <v>27</v>
      </c>
      <c r="AB4272" s="32"/>
      <c r="AC4272" s="32" t="s">
        <v>194</v>
      </c>
      <c r="AD4272" s="32" t="str">
        <f t="shared" si="1194"/>
        <v/>
      </c>
      <c r="AF4272" s="5" t="str">
        <f t="shared" si="1195"/>
        <v>abdul karim44209</v>
      </c>
      <c r="AG4272" s="5" t="str">
        <f t="shared" si="1196"/>
        <v>BMJ 05644209UTARANIGHT</v>
      </c>
      <c r="AH4272" s="5" t="str">
        <f t="shared" si="1197"/>
        <v>abdul karim44209UTARANIGHT</v>
      </c>
      <c r="AI4272" s="5" t="str">
        <f t="shared" si="1198"/>
        <v>BMJ 05644209NIGHT</v>
      </c>
      <c r="AJ4272" s="5" t="str">
        <f t="shared" si="1199"/>
        <v>abdul karim44209NIGHT</v>
      </c>
      <c r="AK4272" s="5" t="str">
        <f t="shared" si="1200"/>
        <v>abdul karimBMJ III</v>
      </c>
      <c r="AL4272" s="5" t="str">
        <f t="shared" si="1202"/>
        <v>5UTARA</v>
      </c>
      <c r="AM4272" s="5" t="str">
        <f t="shared" si="1203"/>
        <v>&gt; 5UTARA10 RODA</v>
      </c>
      <c r="AN4272" s="5" t="str">
        <f t="shared" si="1204"/>
        <v>abdul karimBMJ III&gt; 5UTARA10 RODA</v>
      </c>
      <c r="AO4272" s="5" t="str">
        <f t="shared" si="1205"/>
        <v>abdul karim&gt; 5UTARA10 RODA</v>
      </c>
      <c r="AP4272" s="5" t="str">
        <f t="shared" si="1206"/>
        <v>44209NIGHT</v>
      </c>
    </row>
    <row r="4273" spans="1:42" x14ac:dyDescent="0.3">
      <c r="A4273" s="33">
        <v>1</v>
      </c>
      <c r="B4273" s="33"/>
      <c r="C4273" s="70">
        <v>44209</v>
      </c>
      <c r="D4273" s="71" t="s">
        <v>87</v>
      </c>
      <c r="E4273" s="70">
        <v>44209</v>
      </c>
      <c r="F4273" s="71">
        <v>5171952</v>
      </c>
      <c r="G4273" s="33" t="s">
        <v>20</v>
      </c>
      <c r="H4273" s="33" t="s">
        <v>21</v>
      </c>
      <c r="I4273" s="33" t="s">
        <v>51</v>
      </c>
      <c r="J4273" s="33" t="s">
        <v>46</v>
      </c>
      <c r="K4273" s="63" t="s">
        <v>71</v>
      </c>
      <c r="L4273" s="32" t="str">
        <f t="shared" si="1207"/>
        <v>FM260JD</v>
      </c>
      <c r="M4273" s="32" t="str">
        <f t="shared" si="1208"/>
        <v>BMJ III</v>
      </c>
      <c r="N4273" s="32" t="str">
        <f t="shared" si="1209"/>
        <v>10 RODA</v>
      </c>
      <c r="O4273" s="146">
        <v>0.87135416666666676</v>
      </c>
      <c r="P4273" s="65">
        <v>0.87692129629629623</v>
      </c>
      <c r="Q4273" s="65"/>
      <c r="R4273" s="66">
        <v>1</v>
      </c>
      <c r="S4273" s="66">
        <v>39860</v>
      </c>
      <c r="T4273" s="66">
        <v>14900</v>
      </c>
      <c r="U4273" s="67">
        <f t="shared" si="1201"/>
        <v>24.96</v>
      </c>
      <c r="V4273" s="66">
        <f t="shared" si="1192"/>
        <v>486570.23999999999</v>
      </c>
      <c r="W4273" s="66" t="str">
        <f t="shared" si="1193"/>
        <v>1 &gt; 4</v>
      </c>
      <c r="X4273" s="66">
        <f>A4273+SUMIFS(Presensi!F:F,Presensi!E:E,'Entry Data'!AP4273)</f>
        <v>1</v>
      </c>
      <c r="Y4273" s="66">
        <f>IFERROR(INDEX('Retasi Pricing'!F:F,MATCH('Entry Data'!AM4273,'Retasi Pricing'!E:E,0))*X4273,"")</f>
        <v>25000</v>
      </c>
      <c r="Z4273" s="62" t="s">
        <v>26</v>
      </c>
      <c r="AA4273" s="62" t="s">
        <v>27</v>
      </c>
      <c r="AB4273" s="32"/>
      <c r="AC4273" s="32" t="s">
        <v>194</v>
      </c>
      <c r="AD4273" s="32" t="str">
        <f t="shared" si="1194"/>
        <v/>
      </c>
      <c r="AF4273" s="5" t="str">
        <f t="shared" si="1195"/>
        <v>abdul karim44209</v>
      </c>
      <c r="AG4273" s="5" t="str">
        <f t="shared" si="1196"/>
        <v>BMJ 05644209UTARANIGHT</v>
      </c>
      <c r="AH4273" s="5" t="str">
        <f t="shared" si="1197"/>
        <v>abdul karim44209UTARANIGHT</v>
      </c>
      <c r="AI4273" s="5" t="str">
        <f t="shared" si="1198"/>
        <v>BMJ 05644209NIGHT</v>
      </c>
      <c r="AJ4273" s="5" t="str">
        <f t="shared" si="1199"/>
        <v>abdul karim44209NIGHT</v>
      </c>
      <c r="AK4273" s="5" t="str">
        <f t="shared" si="1200"/>
        <v>abdul karimBMJ III</v>
      </c>
      <c r="AL4273" s="5" t="str">
        <f t="shared" si="1202"/>
        <v>1UTARA</v>
      </c>
      <c r="AM4273" s="5" t="str">
        <f t="shared" si="1203"/>
        <v>1 &gt; 4UTARA10 RODA</v>
      </c>
      <c r="AN4273" s="5" t="str">
        <f t="shared" si="1204"/>
        <v>abdul karimBMJ III1 &gt; 4UTARA10 RODA</v>
      </c>
      <c r="AO4273" s="5" t="str">
        <f t="shared" si="1205"/>
        <v>abdul karim1 &gt; 4UTARA10 RODA</v>
      </c>
      <c r="AP4273" s="5" t="str">
        <f t="shared" si="1206"/>
        <v>44209NIGHT</v>
      </c>
    </row>
    <row r="4274" spans="1:42" x14ac:dyDescent="0.3">
      <c r="A4274" s="33">
        <v>1</v>
      </c>
      <c r="B4274" s="33"/>
      <c r="C4274" s="70">
        <v>44209</v>
      </c>
      <c r="D4274" s="71" t="s">
        <v>87</v>
      </c>
      <c r="E4274" s="70">
        <v>44209</v>
      </c>
      <c r="F4274" s="71">
        <v>5172017</v>
      </c>
      <c r="G4274" s="33" t="s">
        <v>20</v>
      </c>
      <c r="H4274" s="33" t="s">
        <v>21</v>
      </c>
      <c r="I4274" s="33" t="s">
        <v>51</v>
      </c>
      <c r="J4274" s="33" t="s">
        <v>46</v>
      </c>
      <c r="K4274" s="63" t="s">
        <v>71</v>
      </c>
      <c r="L4274" s="32" t="str">
        <f t="shared" si="1207"/>
        <v>FM260JD</v>
      </c>
      <c r="M4274" s="32" t="str">
        <f t="shared" si="1208"/>
        <v>BMJ III</v>
      </c>
      <c r="N4274" s="32" t="str">
        <f t="shared" si="1209"/>
        <v>10 RODA</v>
      </c>
      <c r="O4274" s="146">
        <v>0.9327199074074074</v>
      </c>
      <c r="P4274" s="65">
        <v>0.9327199074074074</v>
      </c>
      <c r="Q4274" s="65"/>
      <c r="R4274" s="66">
        <v>2</v>
      </c>
      <c r="S4274" s="66">
        <v>40780</v>
      </c>
      <c r="T4274" s="66">
        <v>14900</v>
      </c>
      <c r="U4274" s="67">
        <f t="shared" si="1201"/>
        <v>25.88</v>
      </c>
      <c r="V4274" s="66">
        <f t="shared" si="1192"/>
        <v>504504.72000000003</v>
      </c>
      <c r="W4274" s="66" t="str">
        <f t="shared" si="1193"/>
        <v>1 &gt; 4</v>
      </c>
      <c r="X4274" s="66">
        <f>A4274+SUMIFS(Presensi!F:F,Presensi!E:E,'Entry Data'!AP4274)</f>
        <v>1</v>
      </c>
      <c r="Y4274" s="66">
        <f>IFERROR(INDEX('Retasi Pricing'!F:F,MATCH('Entry Data'!AM4274,'Retasi Pricing'!E:E,0))*X4274,"")</f>
        <v>25000</v>
      </c>
      <c r="Z4274" s="62" t="s">
        <v>26</v>
      </c>
      <c r="AA4274" s="62" t="s">
        <v>27</v>
      </c>
      <c r="AB4274" s="32"/>
      <c r="AC4274" s="32" t="s">
        <v>194</v>
      </c>
      <c r="AD4274" s="32" t="str">
        <f t="shared" si="1194"/>
        <v/>
      </c>
      <c r="AF4274" s="5" t="str">
        <f t="shared" si="1195"/>
        <v>abdul karim44209</v>
      </c>
      <c r="AG4274" s="5" t="str">
        <f t="shared" si="1196"/>
        <v>BMJ 05644209UTARANIGHT</v>
      </c>
      <c r="AH4274" s="5" t="str">
        <f t="shared" si="1197"/>
        <v>abdul karim44209UTARANIGHT</v>
      </c>
      <c r="AI4274" s="5" t="str">
        <f t="shared" si="1198"/>
        <v>BMJ 05644209NIGHT</v>
      </c>
      <c r="AJ4274" s="5" t="str">
        <f t="shared" si="1199"/>
        <v>abdul karim44209NIGHT</v>
      </c>
      <c r="AK4274" s="5" t="str">
        <f t="shared" si="1200"/>
        <v>abdul karimBMJ III</v>
      </c>
      <c r="AL4274" s="5" t="str">
        <f t="shared" si="1202"/>
        <v>2UTARA</v>
      </c>
      <c r="AM4274" s="5" t="str">
        <f t="shared" si="1203"/>
        <v>1 &gt; 4UTARA10 RODA</v>
      </c>
      <c r="AN4274" s="5" t="str">
        <f t="shared" si="1204"/>
        <v>abdul karimBMJ III1 &gt; 4UTARA10 RODA</v>
      </c>
      <c r="AO4274" s="5" t="str">
        <f t="shared" si="1205"/>
        <v>abdul karim1 &gt; 4UTARA10 RODA</v>
      </c>
      <c r="AP4274" s="5" t="str">
        <f t="shared" si="1206"/>
        <v>44209NIGHT</v>
      </c>
    </row>
    <row r="4275" spans="1:42" x14ac:dyDescent="0.3">
      <c r="A4275" s="33">
        <v>1</v>
      </c>
      <c r="B4275" s="33"/>
      <c r="C4275" s="70">
        <v>44209</v>
      </c>
      <c r="D4275" s="71" t="s">
        <v>87</v>
      </c>
      <c r="E4275" s="70">
        <v>44209</v>
      </c>
      <c r="F4275" s="71">
        <v>5172087</v>
      </c>
      <c r="G4275" s="33" t="s">
        <v>20</v>
      </c>
      <c r="H4275" s="33" t="s">
        <v>21</v>
      </c>
      <c r="I4275" s="33" t="s">
        <v>51</v>
      </c>
      <c r="J4275" s="33" t="s">
        <v>23</v>
      </c>
      <c r="K4275" s="63" t="s">
        <v>71</v>
      </c>
      <c r="L4275" s="32" t="str">
        <f t="shared" si="1207"/>
        <v>FM260JD</v>
      </c>
      <c r="M4275" s="32" t="str">
        <f t="shared" si="1208"/>
        <v>BMJ III</v>
      </c>
      <c r="N4275" s="32" t="str">
        <f t="shared" si="1209"/>
        <v>10 RODA</v>
      </c>
      <c r="O4275" s="146">
        <v>0.9949189814814815</v>
      </c>
      <c r="P4275" s="65">
        <v>0.9949189814814815</v>
      </c>
      <c r="Q4275" s="65"/>
      <c r="R4275" s="66">
        <v>3</v>
      </c>
      <c r="S4275" s="66">
        <v>40040</v>
      </c>
      <c r="T4275" s="66">
        <v>14900</v>
      </c>
      <c r="U4275" s="67">
        <f t="shared" si="1201"/>
        <v>25.14</v>
      </c>
      <c r="V4275" s="66">
        <f t="shared" si="1192"/>
        <v>490079.16000000003</v>
      </c>
      <c r="W4275" s="66" t="str">
        <f t="shared" si="1193"/>
        <v>1 &gt; 4</v>
      </c>
      <c r="X4275" s="66">
        <f>A4275+SUMIFS(Presensi!F:F,Presensi!E:E,'Entry Data'!AP4275)</f>
        <v>1</v>
      </c>
      <c r="Y4275" s="66">
        <f>IFERROR(INDEX('Retasi Pricing'!F:F,MATCH('Entry Data'!AM4275,'Retasi Pricing'!E:E,0))*X4275,"")</f>
        <v>25000</v>
      </c>
      <c r="Z4275" s="62" t="s">
        <v>26</v>
      </c>
      <c r="AA4275" s="62" t="s">
        <v>27</v>
      </c>
      <c r="AB4275" s="32"/>
      <c r="AC4275" s="32" t="s">
        <v>194</v>
      </c>
      <c r="AD4275" s="32" t="str">
        <f t="shared" si="1194"/>
        <v/>
      </c>
      <c r="AF4275" s="5" t="str">
        <f t="shared" si="1195"/>
        <v>abdul karim44209</v>
      </c>
      <c r="AG4275" s="5" t="str">
        <f t="shared" si="1196"/>
        <v>BMJ 05644209UTARANIGHT</v>
      </c>
      <c r="AH4275" s="5" t="str">
        <f t="shared" si="1197"/>
        <v>abdul karim44209UTARANIGHT</v>
      </c>
      <c r="AI4275" s="5" t="str">
        <f t="shared" si="1198"/>
        <v>BMJ 05644209NIGHT</v>
      </c>
      <c r="AJ4275" s="5" t="str">
        <f t="shared" si="1199"/>
        <v>abdul karim44209NIGHT</v>
      </c>
      <c r="AK4275" s="5" t="str">
        <f t="shared" si="1200"/>
        <v>abdul karimBMJ III</v>
      </c>
      <c r="AL4275" s="5" t="str">
        <f t="shared" si="1202"/>
        <v>3UTARA</v>
      </c>
      <c r="AM4275" s="5" t="str">
        <f t="shared" si="1203"/>
        <v>1 &gt; 4UTARA10 RODA</v>
      </c>
      <c r="AN4275" s="5" t="str">
        <f t="shared" si="1204"/>
        <v>abdul karimBMJ III1 &gt; 4UTARA10 RODA</v>
      </c>
      <c r="AO4275" s="5" t="str">
        <f t="shared" si="1205"/>
        <v>abdul karim1 &gt; 4UTARA10 RODA</v>
      </c>
      <c r="AP4275" s="5" t="str">
        <f t="shared" si="1206"/>
        <v>44209NIGHT</v>
      </c>
    </row>
    <row r="4276" spans="1:42" x14ac:dyDescent="0.3">
      <c r="A4276" s="33">
        <v>1</v>
      </c>
      <c r="B4276" s="33"/>
      <c r="C4276" s="70">
        <v>44209</v>
      </c>
      <c r="D4276" s="71" t="s">
        <v>87</v>
      </c>
      <c r="E4276" s="70">
        <v>44210</v>
      </c>
      <c r="F4276" s="71">
        <v>5172146</v>
      </c>
      <c r="G4276" s="33" t="s">
        <v>20</v>
      </c>
      <c r="H4276" s="33" t="s">
        <v>21</v>
      </c>
      <c r="I4276" s="33" t="s">
        <v>51</v>
      </c>
      <c r="J4276" s="33" t="s">
        <v>46</v>
      </c>
      <c r="K4276" s="63" t="s">
        <v>77</v>
      </c>
      <c r="L4276" s="32" t="str">
        <f t="shared" si="1207"/>
        <v>FM260JD</v>
      </c>
      <c r="M4276" s="32" t="str">
        <f t="shared" si="1208"/>
        <v>BMJ</v>
      </c>
      <c r="N4276" s="32" t="str">
        <f t="shared" si="1209"/>
        <v>10 RODA</v>
      </c>
      <c r="O4276" s="146">
        <v>7.6226851851851851E-2</v>
      </c>
      <c r="P4276" s="65">
        <v>7.6226851851851851E-2</v>
      </c>
      <c r="Q4276" s="65"/>
      <c r="R4276" s="66">
        <v>3</v>
      </c>
      <c r="S4276" s="66">
        <v>41880</v>
      </c>
      <c r="T4276" s="66">
        <v>15080</v>
      </c>
      <c r="U4276" s="67">
        <f t="shared" si="1201"/>
        <v>26.8</v>
      </c>
      <c r="V4276" s="66">
        <f t="shared" si="1192"/>
        <v>522439.20000000007</v>
      </c>
      <c r="W4276" s="66" t="str">
        <f t="shared" si="1193"/>
        <v>1 &gt; 4</v>
      </c>
      <c r="X4276" s="66">
        <f>A4276+SUMIFS(Presensi!F:F,Presensi!E:E,'Entry Data'!AP4276)</f>
        <v>1</v>
      </c>
      <c r="Y4276" s="66">
        <f>IFERROR(INDEX('Retasi Pricing'!F:F,MATCH('Entry Data'!AM4276,'Retasi Pricing'!E:E,0))*X4276,"")</f>
        <v>25000</v>
      </c>
      <c r="Z4276" s="62" t="s">
        <v>26</v>
      </c>
      <c r="AA4276" s="62" t="s">
        <v>27</v>
      </c>
      <c r="AB4276" s="32"/>
      <c r="AC4276" s="32" t="s">
        <v>267</v>
      </c>
      <c r="AD4276" s="32" t="str">
        <f t="shared" si="1194"/>
        <v/>
      </c>
      <c r="AF4276" s="5" t="str">
        <f t="shared" si="1195"/>
        <v>Slamet Haryanto44209</v>
      </c>
      <c r="AG4276" s="5" t="str">
        <f t="shared" si="1196"/>
        <v>BMJ 06844209UTARANIGHT</v>
      </c>
      <c r="AH4276" s="5" t="str">
        <f t="shared" si="1197"/>
        <v>Slamet Haryanto44209UTARANIGHT</v>
      </c>
      <c r="AI4276" s="5" t="str">
        <f t="shared" si="1198"/>
        <v>BMJ 06844209NIGHT</v>
      </c>
      <c r="AJ4276" s="5" t="str">
        <f t="shared" si="1199"/>
        <v>Slamet Haryanto44209NIGHT</v>
      </c>
      <c r="AK4276" s="5" t="str">
        <f t="shared" si="1200"/>
        <v>Slamet HaryantoBMJ</v>
      </c>
      <c r="AL4276" s="5" t="str">
        <f t="shared" si="1202"/>
        <v>3UTARA</v>
      </c>
      <c r="AM4276" s="5" t="str">
        <f t="shared" si="1203"/>
        <v>1 &gt; 4UTARA10 RODA</v>
      </c>
      <c r="AN4276" s="5" t="str">
        <f t="shared" si="1204"/>
        <v>Slamet HaryantoBMJ1 &gt; 4UTARA10 RODA</v>
      </c>
      <c r="AO4276" s="5" t="str">
        <f t="shared" si="1205"/>
        <v>Slamet Haryanto1 &gt; 4UTARA10 RODA</v>
      </c>
      <c r="AP4276" s="5" t="str">
        <f t="shared" si="1206"/>
        <v>44209NIGHT</v>
      </c>
    </row>
    <row r="4277" spans="1:42" x14ac:dyDescent="0.3">
      <c r="A4277" s="33">
        <v>1</v>
      </c>
      <c r="B4277" s="33"/>
      <c r="C4277" s="70">
        <v>44209</v>
      </c>
      <c r="D4277" s="71" t="s">
        <v>87</v>
      </c>
      <c r="E4277" s="70">
        <v>44210</v>
      </c>
      <c r="F4277" s="71">
        <v>5172212</v>
      </c>
      <c r="G4277" s="33" t="s">
        <v>20</v>
      </c>
      <c r="H4277" s="33" t="s">
        <v>21</v>
      </c>
      <c r="I4277" s="33" t="s">
        <v>51</v>
      </c>
      <c r="J4277" s="33" t="s">
        <v>46</v>
      </c>
      <c r="K4277" s="63" t="s">
        <v>77</v>
      </c>
      <c r="L4277" s="32" t="str">
        <f t="shared" si="1207"/>
        <v>FM260JD</v>
      </c>
      <c r="M4277" s="32" t="str">
        <f t="shared" si="1208"/>
        <v>BMJ</v>
      </c>
      <c r="N4277" s="32" t="str">
        <f t="shared" si="1209"/>
        <v>10 RODA</v>
      </c>
      <c r="O4277" s="146">
        <v>0.13700231481481481</v>
      </c>
      <c r="P4277" s="65">
        <v>0.13700231481481481</v>
      </c>
      <c r="Q4277" s="65"/>
      <c r="R4277" s="66">
        <v>4</v>
      </c>
      <c r="S4277" s="66">
        <v>41800</v>
      </c>
      <c r="T4277" s="66">
        <v>15080</v>
      </c>
      <c r="U4277" s="67">
        <f t="shared" si="1201"/>
        <v>26.72</v>
      </c>
      <c r="V4277" s="66">
        <f t="shared" si="1192"/>
        <v>520879.68</v>
      </c>
      <c r="W4277" s="66" t="str">
        <f t="shared" si="1193"/>
        <v>1 &gt; 4</v>
      </c>
      <c r="X4277" s="66">
        <f>A4277+SUMIFS(Presensi!F:F,Presensi!E:E,'Entry Data'!AP4277)</f>
        <v>1</v>
      </c>
      <c r="Y4277" s="66">
        <f>IFERROR(INDEX('Retasi Pricing'!F:F,MATCH('Entry Data'!AM4277,'Retasi Pricing'!E:E,0))*X4277,"")</f>
        <v>25000</v>
      </c>
      <c r="Z4277" s="62" t="s">
        <v>26</v>
      </c>
      <c r="AA4277" s="62" t="s">
        <v>27</v>
      </c>
      <c r="AB4277" s="32"/>
      <c r="AC4277" s="32" t="s">
        <v>267</v>
      </c>
      <c r="AD4277" s="32" t="str">
        <f t="shared" si="1194"/>
        <v/>
      </c>
      <c r="AF4277" s="5" t="str">
        <f t="shared" si="1195"/>
        <v>Slamet Haryanto44209</v>
      </c>
      <c r="AG4277" s="5" t="str">
        <f t="shared" si="1196"/>
        <v>BMJ 06844209UTARANIGHT</v>
      </c>
      <c r="AH4277" s="5" t="str">
        <f t="shared" si="1197"/>
        <v>Slamet Haryanto44209UTARANIGHT</v>
      </c>
      <c r="AI4277" s="5" t="str">
        <f t="shared" si="1198"/>
        <v>BMJ 06844209NIGHT</v>
      </c>
      <c r="AJ4277" s="5" t="str">
        <f t="shared" si="1199"/>
        <v>Slamet Haryanto44209NIGHT</v>
      </c>
      <c r="AK4277" s="5" t="str">
        <f t="shared" si="1200"/>
        <v>Slamet HaryantoBMJ</v>
      </c>
      <c r="AL4277" s="5" t="str">
        <f t="shared" si="1202"/>
        <v>4UTARA</v>
      </c>
      <c r="AM4277" s="5" t="str">
        <f t="shared" si="1203"/>
        <v>1 &gt; 4UTARA10 RODA</v>
      </c>
      <c r="AN4277" s="5" t="str">
        <f t="shared" si="1204"/>
        <v>Slamet HaryantoBMJ1 &gt; 4UTARA10 RODA</v>
      </c>
      <c r="AO4277" s="5" t="str">
        <f t="shared" si="1205"/>
        <v>Slamet Haryanto1 &gt; 4UTARA10 RODA</v>
      </c>
      <c r="AP4277" s="5" t="str">
        <f t="shared" si="1206"/>
        <v>44209NIGHT</v>
      </c>
    </row>
    <row r="4278" spans="1:42" x14ac:dyDescent="0.3">
      <c r="A4278" s="33">
        <v>1</v>
      </c>
      <c r="B4278" s="33"/>
      <c r="C4278" s="70">
        <v>44209</v>
      </c>
      <c r="D4278" s="71" t="s">
        <v>87</v>
      </c>
      <c r="E4278" s="70">
        <v>44209</v>
      </c>
      <c r="F4278" s="71">
        <v>5171961</v>
      </c>
      <c r="G4278" s="33" t="s">
        <v>20</v>
      </c>
      <c r="H4278" s="33" t="s">
        <v>21</v>
      </c>
      <c r="I4278" s="33" t="s">
        <v>51</v>
      </c>
      <c r="J4278" s="33" t="s">
        <v>46</v>
      </c>
      <c r="K4278" s="63" t="s">
        <v>77</v>
      </c>
      <c r="L4278" s="32" t="str">
        <f t="shared" si="1207"/>
        <v>FM260JD</v>
      </c>
      <c r="M4278" s="32" t="str">
        <f t="shared" si="1208"/>
        <v>BMJ</v>
      </c>
      <c r="N4278" s="32" t="str">
        <f t="shared" si="1209"/>
        <v>10 RODA</v>
      </c>
      <c r="O4278" s="146">
        <v>0.87972222222222218</v>
      </c>
      <c r="P4278" s="65">
        <v>0.88751157407407411</v>
      </c>
      <c r="Q4278" s="414"/>
      <c r="R4278" s="9">
        <v>1</v>
      </c>
      <c r="S4278" s="66">
        <v>39580</v>
      </c>
      <c r="T4278" s="66">
        <v>15080</v>
      </c>
      <c r="U4278" s="67">
        <f t="shared" si="1201"/>
        <v>24.5</v>
      </c>
      <c r="V4278" s="66">
        <f t="shared" si="1192"/>
        <v>477603</v>
      </c>
      <c r="W4278" s="66" t="str">
        <f t="shared" si="1193"/>
        <v>1 &gt; 4</v>
      </c>
      <c r="X4278" s="66">
        <f>A4278+SUMIFS(Presensi!F:F,Presensi!E:E,'Entry Data'!AP4278)</f>
        <v>1</v>
      </c>
      <c r="Y4278" s="66">
        <f>IFERROR(INDEX('Retasi Pricing'!F:F,MATCH('Entry Data'!AM4278,'Retasi Pricing'!E:E,0))*X4278,"")</f>
        <v>25000</v>
      </c>
      <c r="Z4278" s="62" t="s">
        <v>26</v>
      </c>
      <c r="AA4278" s="62" t="s">
        <v>27</v>
      </c>
      <c r="AB4278" s="32"/>
      <c r="AC4278" s="32" t="s">
        <v>267</v>
      </c>
      <c r="AD4278" s="32" t="str">
        <f t="shared" si="1194"/>
        <v/>
      </c>
      <c r="AF4278" s="5" t="str">
        <f t="shared" si="1195"/>
        <v>Slamet Haryanto44209</v>
      </c>
      <c r="AG4278" s="5" t="str">
        <f t="shared" si="1196"/>
        <v>BMJ 06844209UTARANIGHT</v>
      </c>
      <c r="AH4278" s="5" t="str">
        <f t="shared" si="1197"/>
        <v>Slamet Haryanto44209UTARANIGHT</v>
      </c>
      <c r="AI4278" s="5" t="str">
        <f t="shared" si="1198"/>
        <v>BMJ 06844209NIGHT</v>
      </c>
      <c r="AJ4278" s="5" t="str">
        <f t="shared" si="1199"/>
        <v>Slamet Haryanto44209NIGHT</v>
      </c>
      <c r="AK4278" s="5" t="str">
        <f t="shared" si="1200"/>
        <v>Slamet HaryantoBMJ</v>
      </c>
      <c r="AL4278" s="5" t="str">
        <f t="shared" si="1202"/>
        <v>1UTARA</v>
      </c>
      <c r="AM4278" s="5" t="str">
        <f t="shared" si="1203"/>
        <v>1 &gt; 4UTARA10 RODA</v>
      </c>
      <c r="AN4278" s="5" t="str">
        <f t="shared" si="1204"/>
        <v>Slamet HaryantoBMJ1 &gt; 4UTARA10 RODA</v>
      </c>
      <c r="AO4278" s="5" t="str">
        <f t="shared" si="1205"/>
        <v>Slamet Haryanto1 &gt; 4UTARA10 RODA</v>
      </c>
      <c r="AP4278" s="5" t="str">
        <f t="shared" si="1206"/>
        <v>44209NIGHT</v>
      </c>
    </row>
    <row r="4279" spans="1:42" x14ac:dyDescent="0.3">
      <c r="A4279" s="33">
        <v>1</v>
      </c>
      <c r="B4279" s="33"/>
      <c r="C4279" s="70">
        <v>44209</v>
      </c>
      <c r="D4279" s="71" t="s">
        <v>87</v>
      </c>
      <c r="E4279" s="70">
        <v>44209</v>
      </c>
      <c r="F4279" s="71">
        <v>5172074</v>
      </c>
      <c r="G4279" s="33" t="s">
        <v>20</v>
      </c>
      <c r="H4279" s="33" t="s">
        <v>21</v>
      </c>
      <c r="I4279" s="33" t="s">
        <v>51</v>
      </c>
      <c r="J4279" s="33" t="s">
        <v>46</v>
      </c>
      <c r="K4279" s="63" t="s">
        <v>77</v>
      </c>
      <c r="L4279" s="32" t="str">
        <f t="shared" si="1207"/>
        <v>FM260JD</v>
      </c>
      <c r="M4279" s="32" t="str">
        <f t="shared" si="1208"/>
        <v>BMJ</v>
      </c>
      <c r="N4279" s="32" t="str">
        <f t="shared" si="1209"/>
        <v>10 RODA</v>
      </c>
      <c r="O4279" s="146">
        <v>0.98521990740740739</v>
      </c>
      <c r="P4279" s="65">
        <v>0.98521990740740739</v>
      </c>
      <c r="Q4279" s="65"/>
      <c r="R4279" s="66">
        <v>2</v>
      </c>
      <c r="S4279" s="66">
        <v>40880</v>
      </c>
      <c r="T4279" s="66">
        <v>15080</v>
      </c>
      <c r="U4279" s="67">
        <f t="shared" si="1201"/>
        <v>25.8</v>
      </c>
      <c r="V4279" s="66">
        <f t="shared" si="1192"/>
        <v>502945.20000000007</v>
      </c>
      <c r="W4279" s="66" t="str">
        <f t="shared" si="1193"/>
        <v>1 &gt; 4</v>
      </c>
      <c r="X4279" s="66">
        <f>A4279+SUMIFS(Presensi!F:F,Presensi!E:E,'Entry Data'!AP4279)</f>
        <v>1</v>
      </c>
      <c r="Y4279" s="66">
        <f>IFERROR(INDEX('Retasi Pricing'!F:F,MATCH('Entry Data'!AM4279,'Retasi Pricing'!E:E,0))*X4279,"")</f>
        <v>25000</v>
      </c>
      <c r="Z4279" s="62" t="s">
        <v>26</v>
      </c>
      <c r="AA4279" s="62" t="s">
        <v>27</v>
      </c>
      <c r="AB4279" s="32"/>
      <c r="AC4279" s="32" t="s">
        <v>267</v>
      </c>
      <c r="AD4279" s="32" t="str">
        <f t="shared" si="1194"/>
        <v/>
      </c>
      <c r="AF4279" s="5" t="str">
        <f t="shared" si="1195"/>
        <v>Slamet Haryanto44209</v>
      </c>
      <c r="AG4279" s="5" t="str">
        <f t="shared" si="1196"/>
        <v>BMJ 06844209UTARANIGHT</v>
      </c>
      <c r="AH4279" s="5" t="str">
        <f t="shared" si="1197"/>
        <v>Slamet Haryanto44209UTARANIGHT</v>
      </c>
      <c r="AI4279" s="5" t="str">
        <f t="shared" si="1198"/>
        <v>BMJ 06844209NIGHT</v>
      </c>
      <c r="AJ4279" s="5" t="str">
        <f t="shared" si="1199"/>
        <v>Slamet Haryanto44209NIGHT</v>
      </c>
      <c r="AK4279" s="5" t="str">
        <f t="shared" si="1200"/>
        <v>Slamet HaryantoBMJ</v>
      </c>
      <c r="AL4279" s="5" t="str">
        <f t="shared" si="1202"/>
        <v>2UTARA</v>
      </c>
      <c r="AM4279" s="5" t="str">
        <f t="shared" si="1203"/>
        <v>1 &gt; 4UTARA10 RODA</v>
      </c>
      <c r="AN4279" s="5" t="str">
        <f t="shared" si="1204"/>
        <v>Slamet HaryantoBMJ1 &gt; 4UTARA10 RODA</v>
      </c>
      <c r="AO4279" s="5" t="str">
        <f t="shared" si="1205"/>
        <v>Slamet Haryanto1 &gt; 4UTARA10 RODA</v>
      </c>
      <c r="AP4279" s="5" t="str">
        <f t="shared" si="1206"/>
        <v>44209NIGHT</v>
      </c>
    </row>
    <row r="4280" spans="1:42" x14ac:dyDescent="0.3">
      <c r="A4280" s="33">
        <v>1</v>
      </c>
      <c r="B4280" s="33"/>
      <c r="C4280" s="70">
        <v>44209</v>
      </c>
      <c r="D4280" s="71" t="s">
        <v>87</v>
      </c>
      <c r="E4280" s="70">
        <v>44210</v>
      </c>
      <c r="F4280" s="71">
        <v>5172110</v>
      </c>
      <c r="G4280" s="33" t="s">
        <v>20</v>
      </c>
      <c r="H4280" s="33" t="s">
        <v>21</v>
      </c>
      <c r="I4280" s="33" t="s">
        <v>51</v>
      </c>
      <c r="J4280" s="33" t="s">
        <v>46</v>
      </c>
      <c r="K4280" s="63" t="s">
        <v>78</v>
      </c>
      <c r="L4280" s="32" t="str">
        <f t="shared" si="1207"/>
        <v>FM260JD</v>
      </c>
      <c r="M4280" s="32" t="str">
        <f t="shared" si="1208"/>
        <v>BMJ</v>
      </c>
      <c r="N4280" s="32" t="str">
        <f t="shared" si="1209"/>
        <v>10 RODA</v>
      </c>
      <c r="O4280" s="146">
        <v>2.314814814814815E-2</v>
      </c>
      <c r="P4280" s="65">
        <v>2.314814814814815E-2</v>
      </c>
      <c r="Q4280" s="65"/>
      <c r="R4280" s="66">
        <v>4</v>
      </c>
      <c r="S4280" s="66">
        <v>39220</v>
      </c>
      <c r="T4280" s="66">
        <v>14500</v>
      </c>
      <c r="U4280" s="67">
        <f t="shared" si="1201"/>
        <v>24.72</v>
      </c>
      <c r="V4280" s="66">
        <f t="shared" si="1192"/>
        <v>481891.68</v>
      </c>
      <c r="W4280" s="66" t="str">
        <f t="shared" si="1193"/>
        <v>1 &gt; 4</v>
      </c>
      <c r="X4280" s="66">
        <f>A4280+SUMIFS(Presensi!F:F,Presensi!E:E,'Entry Data'!AP4280)</f>
        <v>1</v>
      </c>
      <c r="Y4280" s="66">
        <f>IFERROR(INDEX('Retasi Pricing'!F:F,MATCH('Entry Data'!AM4280,'Retasi Pricing'!E:E,0))*X4280,"")</f>
        <v>25000</v>
      </c>
      <c r="Z4280" s="62" t="s">
        <v>26</v>
      </c>
      <c r="AA4280" s="62" t="s">
        <v>27</v>
      </c>
      <c r="AB4280" s="32"/>
      <c r="AC4280" s="32" t="s">
        <v>265</v>
      </c>
      <c r="AD4280" s="32" t="str">
        <f t="shared" si="1194"/>
        <v/>
      </c>
      <c r="AF4280" s="5" t="str">
        <f t="shared" si="1195"/>
        <v>Dominikus Nong Yandris44209</v>
      </c>
      <c r="AG4280" s="5" t="str">
        <f t="shared" si="1196"/>
        <v>BMJ 06944209UTARANIGHT</v>
      </c>
      <c r="AH4280" s="5" t="str">
        <f t="shared" si="1197"/>
        <v>Dominikus Nong Yandris44209UTARANIGHT</v>
      </c>
      <c r="AI4280" s="5" t="str">
        <f t="shared" si="1198"/>
        <v>BMJ 06944209NIGHT</v>
      </c>
      <c r="AJ4280" s="5" t="str">
        <f t="shared" si="1199"/>
        <v>Dominikus Nong Yandris44209NIGHT</v>
      </c>
      <c r="AK4280" s="5" t="str">
        <f t="shared" si="1200"/>
        <v>Dominikus Nong YandrisBMJ</v>
      </c>
      <c r="AL4280" s="5" t="str">
        <f t="shared" si="1202"/>
        <v>4UTARA</v>
      </c>
      <c r="AM4280" s="5" t="str">
        <f t="shared" si="1203"/>
        <v>1 &gt; 4UTARA10 RODA</v>
      </c>
      <c r="AN4280" s="5" t="str">
        <f t="shared" si="1204"/>
        <v>Dominikus Nong YandrisBMJ1 &gt; 4UTARA10 RODA</v>
      </c>
      <c r="AO4280" s="5" t="str">
        <f t="shared" si="1205"/>
        <v>Dominikus Nong Yandris1 &gt; 4UTARA10 RODA</v>
      </c>
      <c r="AP4280" s="5" t="str">
        <f t="shared" si="1206"/>
        <v>44209NIGHT</v>
      </c>
    </row>
    <row r="4281" spans="1:42" x14ac:dyDescent="0.3">
      <c r="A4281" s="33">
        <v>1</v>
      </c>
      <c r="B4281" s="33"/>
      <c r="C4281" s="70">
        <v>44209</v>
      </c>
      <c r="D4281" s="71" t="s">
        <v>87</v>
      </c>
      <c r="E4281" s="70">
        <v>44210</v>
      </c>
      <c r="F4281" s="71">
        <v>5172189</v>
      </c>
      <c r="G4281" s="33" t="s">
        <v>20</v>
      </c>
      <c r="H4281" s="33" t="s">
        <v>21</v>
      </c>
      <c r="I4281" s="33" t="s">
        <v>51</v>
      </c>
      <c r="J4281" s="33" t="s">
        <v>46</v>
      </c>
      <c r="K4281" s="63" t="s">
        <v>78</v>
      </c>
      <c r="L4281" s="32" t="str">
        <f t="shared" si="1207"/>
        <v>FM260JD</v>
      </c>
      <c r="M4281" s="32" t="str">
        <f t="shared" si="1208"/>
        <v>BMJ</v>
      </c>
      <c r="N4281" s="32" t="str">
        <f t="shared" si="1209"/>
        <v>10 RODA</v>
      </c>
      <c r="O4281" s="146">
        <v>0.1209837962962963</v>
      </c>
      <c r="P4281" s="65">
        <v>0.1209837962962963</v>
      </c>
      <c r="Q4281" s="65"/>
      <c r="R4281" s="66">
        <v>5</v>
      </c>
      <c r="S4281" s="66">
        <v>39580</v>
      </c>
      <c r="T4281" s="66">
        <v>14500</v>
      </c>
      <c r="U4281" s="67">
        <f t="shared" si="1201"/>
        <v>25.08</v>
      </c>
      <c r="V4281" s="66">
        <f t="shared" si="1192"/>
        <v>488909.51999999996</v>
      </c>
      <c r="W4281" s="66" t="str">
        <f t="shared" si="1193"/>
        <v>&gt; 5</v>
      </c>
      <c r="X4281" s="66">
        <f>A4281+SUMIFS(Presensi!F:F,Presensi!E:E,'Entry Data'!AP4281)</f>
        <v>1</v>
      </c>
      <c r="Y4281" s="66">
        <f>IFERROR(INDEX('Retasi Pricing'!F:F,MATCH('Entry Data'!AM4281,'Retasi Pricing'!E:E,0))*X4281,"")</f>
        <v>27650</v>
      </c>
      <c r="Z4281" s="62" t="s">
        <v>26</v>
      </c>
      <c r="AA4281" s="62" t="s">
        <v>27</v>
      </c>
      <c r="AB4281" s="32"/>
      <c r="AC4281" s="32" t="s">
        <v>265</v>
      </c>
      <c r="AD4281" s="32" t="str">
        <f t="shared" si="1194"/>
        <v/>
      </c>
      <c r="AF4281" s="5" t="str">
        <f t="shared" si="1195"/>
        <v>Dominikus Nong Yandris44209</v>
      </c>
      <c r="AG4281" s="5" t="str">
        <f t="shared" si="1196"/>
        <v>BMJ 06944209UTARANIGHT</v>
      </c>
      <c r="AH4281" s="5" t="str">
        <f t="shared" si="1197"/>
        <v>Dominikus Nong Yandris44209UTARANIGHT</v>
      </c>
      <c r="AI4281" s="5" t="str">
        <f t="shared" si="1198"/>
        <v>BMJ 06944209NIGHT</v>
      </c>
      <c r="AJ4281" s="5" t="str">
        <f t="shared" si="1199"/>
        <v>Dominikus Nong Yandris44209NIGHT</v>
      </c>
      <c r="AK4281" s="5" t="str">
        <f t="shared" si="1200"/>
        <v>Dominikus Nong YandrisBMJ</v>
      </c>
      <c r="AL4281" s="5" t="str">
        <f t="shared" si="1202"/>
        <v>5UTARA</v>
      </c>
      <c r="AM4281" s="5" t="str">
        <f t="shared" si="1203"/>
        <v>&gt; 5UTARA10 RODA</v>
      </c>
      <c r="AN4281" s="5" t="str">
        <f t="shared" si="1204"/>
        <v>Dominikus Nong YandrisBMJ&gt; 5UTARA10 RODA</v>
      </c>
      <c r="AO4281" s="5" t="str">
        <f t="shared" si="1205"/>
        <v>Dominikus Nong Yandris&gt; 5UTARA10 RODA</v>
      </c>
      <c r="AP4281" s="5" t="str">
        <f t="shared" si="1206"/>
        <v>44209NIGHT</v>
      </c>
    </row>
    <row r="4282" spans="1:42" x14ac:dyDescent="0.3">
      <c r="A4282" s="33">
        <v>1</v>
      </c>
      <c r="B4282" s="33"/>
      <c r="C4282" s="70">
        <v>44209</v>
      </c>
      <c r="D4282" s="71" t="s">
        <v>87</v>
      </c>
      <c r="E4282" s="70">
        <v>44210</v>
      </c>
      <c r="F4282" s="71">
        <v>5172306</v>
      </c>
      <c r="G4282" s="33" t="s">
        <v>20</v>
      </c>
      <c r="H4282" s="33" t="s">
        <v>21</v>
      </c>
      <c r="I4282" s="33" t="s">
        <v>51</v>
      </c>
      <c r="J4282" s="33" t="s">
        <v>46</v>
      </c>
      <c r="K4282" s="63" t="s">
        <v>78</v>
      </c>
      <c r="L4282" s="32" t="str">
        <f t="shared" si="1207"/>
        <v>FM260JD</v>
      </c>
      <c r="M4282" s="32" t="str">
        <f t="shared" si="1208"/>
        <v>BMJ</v>
      </c>
      <c r="N4282" s="32" t="str">
        <f t="shared" si="1209"/>
        <v>10 RODA</v>
      </c>
      <c r="O4282" s="146">
        <v>0.24273148148148149</v>
      </c>
      <c r="P4282" s="65">
        <v>0.24273148148148149</v>
      </c>
      <c r="Q4282" s="65"/>
      <c r="R4282" s="66">
        <v>6</v>
      </c>
      <c r="S4282" s="66">
        <v>39440</v>
      </c>
      <c r="T4282" s="66">
        <v>14500</v>
      </c>
      <c r="U4282" s="67">
        <f t="shared" si="1201"/>
        <v>24.94</v>
      </c>
      <c r="V4282" s="66">
        <f t="shared" si="1192"/>
        <v>486180.36</v>
      </c>
      <c r="W4282" s="66" t="str">
        <f t="shared" si="1193"/>
        <v>&gt; 6</v>
      </c>
      <c r="X4282" s="66">
        <f>A4282+SUMIFS(Presensi!F:F,Presensi!E:E,'Entry Data'!AP4282)</f>
        <v>1</v>
      </c>
      <c r="Y4282" s="66">
        <f>IFERROR(INDEX('Retasi Pricing'!F:F,MATCH('Entry Data'!AM4282,'Retasi Pricing'!E:E,0))*X4282,"")</f>
        <v>30800</v>
      </c>
      <c r="Z4282" s="62" t="s">
        <v>26</v>
      </c>
      <c r="AA4282" s="62" t="s">
        <v>27</v>
      </c>
      <c r="AB4282" s="32"/>
      <c r="AC4282" s="32" t="s">
        <v>265</v>
      </c>
      <c r="AD4282" s="32" t="str">
        <f t="shared" si="1194"/>
        <v/>
      </c>
      <c r="AF4282" s="5" t="str">
        <f t="shared" si="1195"/>
        <v>Dominikus Nong Yandris44209</v>
      </c>
      <c r="AG4282" s="5" t="str">
        <f t="shared" si="1196"/>
        <v>BMJ 06944209UTARANIGHT</v>
      </c>
      <c r="AH4282" s="5" t="str">
        <f t="shared" si="1197"/>
        <v>Dominikus Nong Yandris44209UTARANIGHT</v>
      </c>
      <c r="AI4282" s="5" t="str">
        <f t="shared" si="1198"/>
        <v>BMJ 06944209NIGHT</v>
      </c>
      <c r="AJ4282" s="5" t="str">
        <f t="shared" si="1199"/>
        <v>Dominikus Nong Yandris44209NIGHT</v>
      </c>
      <c r="AK4282" s="5" t="str">
        <f t="shared" si="1200"/>
        <v>Dominikus Nong YandrisBMJ</v>
      </c>
      <c r="AL4282" s="5" t="str">
        <f t="shared" si="1202"/>
        <v>6UTARA</v>
      </c>
      <c r="AM4282" s="5" t="str">
        <f t="shared" si="1203"/>
        <v>&gt; 6UTARA10 RODA</v>
      </c>
      <c r="AN4282" s="5" t="str">
        <f t="shared" si="1204"/>
        <v>Dominikus Nong YandrisBMJ&gt; 6UTARA10 RODA</v>
      </c>
      <c r="AO4282" s="5" t="str">
        <f t="shared" si="1205"/>
        <v>Dominikus Nong Yandris&gt; 6UTARA10 RODA</v>
      </c>
      <c r="AP4282" s="5" t="str">
        <f t="shared" si="1206"/>
        <v>44209NIGHT</v>
      </c>
    </row>
    <row r="4283" spans="1:42" x14ac:dyDescent="0.3">
      <c r="A4283" s="33">
        <v>1</v>
      </c>
      <c r="B4283" s="33"/>
      <c r="C4283" s="70">
        <v>44209</v>
      </c>
      <c r="D4283" s="71" t="s">
        <v>87</v>
      </c>
      <c r="E4283" s="70">
        <v>44209</v>
      </c>
      <c r="F4283" s="71">
        <v>5171933</v>
      </c>
      <c r="G4283" s="33" t="s">
        <v>20</v>
      </c>
      <c r="H4283" s="33" t="s">
        <v>21</v>
      </c>
      <c r="I4283" s="33" t="s">
        <v>51</v>
      </c>
      <c r="J4283" s="33" t="s">
        <v>46</v>
      </c>
      <c r="K4283" s="63" t="s">
        <v>78</v>
      </c>
      <c r="L4283" s="32" t="str">
        <f t="shared" si="1207"/>
        <v>FM260JD</v>
      </c>
      <c r="M4283" s="32" t="str">
        <f t="shared" si="1208"/>
        <v>BMJ</v>
      </c>
      <c r="N4283" s="32" t="str">
        <f t="shared" si="1209"/>
        <v>10 RODA</v>
      </c>
      <c r="O4283" s="146">
        <v>0.85612268518518519</v>
      </c>
      <c r="P4283" s="65">
        <v>0.86328703703703702</v>
      </c>
      <c r="Q4283" s="65"/>
      <c r="R4283" s="66">
        <v>1</v>
      </c>
      <c r="S4283" s="66">
        <v>40460</v>
      </c>
      <c r="T4283" s="66">
        <v>14500</v>
      </c>
      <c r="U4283" s="67">
        <f t="shared" si="1201"/>
        <v>25.96</v>
      </c>
      <c r="V4283" s="66">
        <f t="shared" si="1192"/>
        <v>506064.24</v>
      </c>
      <c r="W4283" s="66" t="str">
        <f t="shared" si="1193"/>
        <v>1 &gt; 4</v>
      </c>
      <c r="X4283" s="66">
        <f>A4283+SUMIFS(Presensi!F:F,Presensi!E:E,'Entry Data'!AP4283)</f>
        <v>1</v>
      </c>
      <c r="Y4283" s="66">
        <f>IFERROR(INDEX('Retasi Pricing'!F:F,MATCH('Entry Data'!AM4283,'Retasi Pricing'!E:E,0))*X4283,"")</f>
        <v>25000</v>
      </c>
      <c r="Z4283" s="62" t="s">
        <v>26</v>
      </c>
      <c r="AA4283" s="62" t="s">
        <v>27</v>
      </c>
      <c r="AB4283" s="32"/>
      <c r="AC4283" s="32" t="s">
        <v>265</v>
      </c>
      <c r="AD4283" s="32" t="str">
        <f t="shared" si="1194"/>
        <v/>
      </c>
      <c r="AF4283" s="5" t="str">
        <f t="shared" si="1195"/>
        <v>Dominikus Nong Yandris44209</v>
      </c>
      <c r="AG4283" s="5" t="str">
        <f t="shared" si="1196"/>
        <v>BMJ 06944209UTARANIGHT</v>
      </c>
      <c r="AH4283" s="5" t="str">
        <f t="shared" si="1197"/>
        <v>Dominikus Nong Yandris44209UTARANIGHT</v>
      </c>
      <c r="AI4283" s="5" t="str">
        <f t="shared" si="1198"/>
        <v>BMJ 06944209NIGHT</v>
      </c>
      <c r="AJ4283" s="5" t="str">
        <f t="shared" si="1199"/>
        <v>Dominikus Nong Yandris44209NIGHT</v>
      </c>
      <c r="AK4283" s="5" t="str">
        <f t="shared" si="1200"/>
        <v>Dominikus Nong YandrisBMJ</v>
      </c>
      <c r="AL4283" s="5" t="str">
        <f t="shared" si="1202"/>
        <v>1UTARA</v>
      </c>
      <c r="AM4283" s="5" t="str">
        <f t="shared" si="1203"/>
        <v>1 &gt; 4UTARA10 RODA</v>
      </c>
      <c r="AN4283" s="5" t="str">
        <f t="shared" si="1204"/>
        <v>Dominikus Nong YandrisBMJ1 &gt; 4UTARA10 RODA</v>
      </c>
      <c r="AO4283" s="5" t="str">
        <f t="shared" si="1205"/>
        <v>Dominikus Nong Yandris1 &gt; 4UTARA10 RODA</v>
      </c>
      <c r="AP4283" s="5" t="str">
        <f t="shared" si="1206"/>
        <v>44209NIGHT</v>
      </c>
    </row>
    <row r="4284" spans="1:42" x14ac:dyDescent="0.3">
      <c r="A4284" s="33">
        <v>1</v>
      </c>
      <c r="B4284" s="33"/>
      <c r="C4284" s="70">
        <v>44209</v>
      </c>
      <c r="D4284" s="71" t="s">
        <v>87</v>
      </c>
      <c r="E4284" s="70">
        <v>44209</v>
      </c>
      <c r="F4284" s="71">
        <v>5171995</v>
      </c>
      <c r="G4284" s="33" t="s">
        <v>20</v>
      </c>
      <c r="H4284" s="33" t="s">
        <v>21</v>
      </c>
      <c r="I4284" s="33" t="s">
        <v>51</v>
      </c>
      <c r="J4284" s="33" t="s">
        <v>46</v>
      </c>
      <c r="K4284" s="63" t="s">
        <v>78</v>
      </c>
      <c r="L4284" s="32" t="str">
        <f t="shared" si="1207"/>
        <v>FM260JD</v>
      </c>
      <c r="M4284" s="32" t="str">
        <f t="shared" si="1208"/>
        <v>BMJ</v>
      </c>
      <c r="N4284" s="32" t="str">
        <f t="shared" si="1209"/>
        <v>10 RODA</v>
      </c>
      <c r="O4284" s="146">
        <v>0.91304398148148147</v>
      </c>
      <c r="P4284" s="65">
        <v>0.91304398148148147</v>
      </c>
      <c r="Q4284" s="65"/>
      <c r="R4284" s="66">
        <v>2</v>
      </c>
      <c r="S4284" s="66">
        <v>40760</v>
      </c>
      <c r="T4284" s="66">
        <v>14500</v>
      </c>
      <c r="U4284" s="67">
        <f t="shared" si="1201"/>
        <v>26.26</v>
      </c>
      <c r="V4284" s="66">
        <f t="shared" si="1192"/>
        <v>511912.44000000006</v>
      </c>
      <c r="W4284" s="66" t="str">
        <f t="shared" si="1193"/>
        <v>1 &gt; 4</v>
      </c>
      <c r="X4284" s="66">
        <f>A4284+SUMIFS(Presensi!F:F,Presensi!E:E,'Entry Data'!AP4284)</f>
        <v>1</v>
      </c>
      <c r="Y4284" s="66">
        <f>IFERROR(INDEX('Retasi Pricing'!F:F,MATCH('Entry Data'!AM4284,'Retasi Pricing'!E:E,0))*X4284,"")</f>
        <v>25000</v>
      </c>
      <c r="Z4284" s="62" t="s">
        <v>26</v>
      </c>
      <c r="AA4284" s="62" t="s">
        <v>27</v>
      </c>
      <c r="AB4284" s="32"/>
      <c r="AC4284" s="32" t="s">
        <v>265</v>
      </c>
      <c r="AD4284" s="32" t="str">
        <f t="shared" si="1194"/>
        <v/>
      </c>
      <c r="AF4284" s="5" t="str">
        <f t="shared" si="1195"/>
        <v>Dominikus Nong Yandris44209</v>
      </c>
      <c r="AG4284" s="5" t="str">
        <f t="shared" si="1196"/>
        <v>BMJ 06944209UTARANIGHT</v>
      </c>
      <c r="AH4284" s="5" t="str">
        <f t="shared" si="1197"/>
        <v>Dominikus Nong Yandris44209UTARANIGHT</v>
      </c>
      <c r="AI4284" s="5" t="str">
        <f t="shared" si="1198"/>
        <v>BMJ 06944209NIGHT</v>
      </c>
      <c r="AJ4284" s="5" t="str">
        <f t="shared" si="1199"/>
        <v>Dominikus Nong Yandris44209NIGHT</v>
      </c>
      <c r="AK4284" s="5" t="str">
        <f t="shared" si="1200"/>
        <v>Dominikus Nong YandrisBMJ</v>
      </c>
      <c r="AL4284" s="5" t="str">
        <f t="shared" si="1202"/>
        <v>2UTARA</v>
      </c>
      <c r="AM4284" s="5" t="str">
        <f t="shared" si="1203"/>
        <v>1 &gt; 4UTARA10 RODA</v>
      </c>
      <c r="AN4284" s="5" t="str">
        <f t="shared" si="1204"/>
        <v>Dominikus Nong YandrisBMJ1 &gt; 4UTARA10 RODA</v>
      </c>
      <c r="AO4284" s="5" t="str">
        <f t="shared" si="1205"/>
        <v>Dominikus Nong Yandris1 &gt; 4UTARA10 RODA</v>
      </c>
      <c r="AP4284" s="5" t="str">
        <f t="shared" si="1206"/>
        <v>44209NIGHT</v>
      </c>
    </row>
    <row r="4285" spans="1:42" x14ac:dyDescent="0.3">
      <c r="A4285" s="33">
        <v>1</v>
      </c>
      <c r="B4285" s="33"/>
      <c r="C4285" s="70">
        <v>44209</v>
      </c>
      <c r="D4285" s="71" t="s">
        <v>87</v>
      </c>
      <c r="E4285" s="70">
        <v>44209</v>
      </c>
      <c r="F4285" s="71">
        <v>5172056</v>
      </c>
      <c r="G4285" s="33" t="s">
        <v>20</v>
      </c>
      <c r="H4285" s="33" t="s">
        <v>21</v>
      </c>
      <c r="I4285" s="33" t="s">
        <v>51</v>
      </c>
      <c r="J4285" s="33" t="s">
        <v>46</v>
      </c>
      <c r="K4285" s="63" t="s">
        <v>78</v>
      </c>
      <c r="L4285" s="32" t="str">
        <f t="shared" si="1207"/>
        <v>FM260JD</v>
      </c>
      <c r="M4285" s="32" t="str">
        <f t="shared" si="1208"/>
        <v>BMJ</v>
      </c>
      <c r="N4285" s="32" t="str">
        <f t="shared" si="1209"/>
        <v>10 RODA</v>
      </c>
      <c r="O4285" s="146">
        <v>0.96791666666666665</v>
      </c>
      <c r="P4285" s="65">
        <v>0.96791666666666665</v>
      </c>
      <c r="Q4285" s="65"/>
      <c r="R4285" s="66">
        <v>3</v>
      </c>
      <c r="S4285" s="66">
        <v>40940</v>
      </c>
      <c r="T4285" s="66">
        <v>14500</v>
      </c>
      <c r="U4285" s="67">
        <f t="shared" si="1201"/>
        <v>26.44</v>
      </c>
      <c r="V4285" s="66">
        <f t="shared" si="1192"/>
        <v>515421.36</v>
      </c>
      <c r="W4285" s="66" t="str">
        <f t="shared" si="1193"/>
        <v>1 &gt; 4</v>
      </c>
      <c r="X4285" s="66">
        <f>A4285+SUMIFS(Presensi!F:F,Presensi!E:E,'Entry Data'!AP4285)</f>
        <v>1</v>
      </c>
      <c r="Y4285" s="66">
        <f>IFERROR(INDEX('Retasi Pricing'!F:F,MATCH('Entry Data'!AM4285,'Retasi Pricing'!E:E,0))*X4285,"")</f>
        <v>25000</v>
      </c>
      <c r="Z4285" s="62" t="s">
        <v>26</v>
      </c>
      <c r="AA4285" s="62" t="s">
        <v>27</v>
      </c>
      <c r="AB4285" s="32"/>
      <c r="AC4285" s="32" t="s">
        <v>265</v>
      </c>
      <c r="AD4285" s="32" t="str">
        <f t="shared" si="1194"/>
        <v/>
      </c>
      <c r="AF4285" s="5" t="str">
        <f t="shared" si="1195"/>
        <v>Dominikus Nong Yandris44209</v>
      </c>
      <c r="AG4285" s="5" t="str">
        <f t="shared" si="1196"/>
        <v>BMJ 06944209UTARANIGHT</v>
      </c>
      <c r="AH4285" s="5" t="str">
        <f t="shared" si="1197"/>
        <v>Dominikus Nong Yandris44209UTARANIGHT</v>
      </c>
      <c r="AI4285" s="5" t="str">
        <f t="shared" si="1198"/>
        <v>BMJ 06944209NIGHT</v>
      </c>
      <c r="AJ4285" s="5" t="str">
        <f t="shared" si="1199"/>
        <v>Dominikus Nong Yandris44209NIGHT</v>
      </c>
      <c r="AK4285" s="5" t="str">
        <f t="shared" si="1200"/>
        <v>Dominikus Nong YandrisBMJ</v>
      </c>
      <c r="AL4285" s="5" t="str">
        <f t="shared" si="1202"/>
        <v>3UTARA</v>
      </c>
      <c r="AM4285" s="5" t="str">
        <f t="shared" si="1203"/>
        <v>1 &gt; 4UTARA10 RODA</v>
      </c>
      <c r="AN4285" s="5" t="str">
        <f t="shared" si="1204"/>
        <v>Dominikus Nong YandrisBMJ1 &gt; 4UTARA10 RODA</v>
      </c>
      <c r="AO4285" s="5" t="str">
        <f t="shared" si="1205"/>
        <v>Dominikus Nong Yandris1 &gt; 4UTARA10 RODA</v>
      </c>
      <c r="AP4285" s="5" t="str">
        <f t="shared" si="1206"/>
        <v>44209NIGHT</v>
      </c>
    </row>
    <row r="4286" spans="1:42" s="155" customFormat="1" x14ac:dyDescent="0.3">
      <c r="A4286" s="147">
        <v>1</v>
      </c>
      <c r="B4286" s="147"/>
      <c r="C4286" s="148">
        <v>44209</v>
      </c>
      <c r="D4286" s="149" t="s">
        <v>87</v>
      </c>
      <c r="E4286" s="148">
        <v>44210</v>
      </c>
      <c r="F4286" s="149">
        <v>5172171</v>
      </c>
      <c r="G4286" s="147" t="s">
        <v>20</v>
      </c>
      <c r="H4286" s="147" t="s">
        <v>21</v>
      </c>
      <c r="I4286" s="147" t="s">
        <v>51</v>
      </c>
      <c r="J4286" s="147" t="s">
        <v>46</v>
      </c>
      <c r="K4286" s="150" t="s">
        <v>79</v>
      </c>
      <c r="L4286" s="147" t="str">
        <f t="shared" si="1207"/>
        <v>AXOR4843</v>
      </c>
      <c r="M4286" s="147" t="str">
        <f t="shared" si="1208"/>
        <v>BMJ</v>
      </c>
      <c r="N4286" s="147" t="str">
        <f t="shared" si="1209"/>
        <v>12 RODA</v>
      </c>
      <c r="O4286" s="151">
        <v>9.6493055555555554E-2</v>
      </c>
      <c r="P4286" s="152">
        <v>9.6493055555555554E-2</v>
      </c>
      <c r="Q4286" s="152"/>
      <c r="R4286" s="153">
        <v>2</v>
      </c>
      <c r="S4286" s="153">
        <v>51100</v>
      </c>
      <c r="T4286" s="153">
        <v>19700</v>
      </c>
      <c r="U4286" s="154">
        <f t="shared" si="1201"/>
        <v>31.4</v>
      </c>
      <c r="V4286" s="153">
        <f t="shared" si="1192"/>
        <v>636697.79999999993</v>
      </c>
      <c r="W4286" s="66" t="str">
        <f t="shared" si="1193"/>
        <v>1 &gt; 4</v>
      </c>
      <c r="X4286" s="66">
        <f>A4286+SUMIFS(Presensi!F:F,Presensi!E:E,'Entry Data'!AP4286)</f>
        <v>1</v>
      </c>
      <c r="Y4286" s="66">
        <f>IFERROR(INDEX('Retasi Pricing'!F:F,MATCH('Entry Data'!AM4286,'Retasi Pricing'!E:E,0))*X4286,"")</f>
        <v>27500</v>
      </c>
      <c r="Z4286" s="149" t="s">
        <v>26</v>
      </c>
      <c r="AA4286" s="149" t="s">
        <v>27</v>
      </c>
      <c r="AB4286" s="147"/>
      <c r="AC4286" s="147" t="s">
        <v>209</v>
      </c>
      <c r="AD4286" s="147" t="str">
        <f t="shared" si="1194"/>
        <v/>
      </c>
      <c r="AF4286" s="155" t="str">
        <f t="shared" si="1195"/>
        <v>ahmad supawi44209</v>
      </c>
      <c r="AG4286" s="155" t="str">
        <f t="shared" si="1196"/>
        <v>BMJ 07044209UTARANIGHT</v>
      </c>
      <c r="AH4286" s="155" t="str">
        <f t="shared" si="1197"/>
        <v>ahmad supawi44209UTARANIGHT</v>
      </c>
      <c r="AI4286" s="155" t="str">
        <f t="shared" si="1198"/>
        <v>BMJ 07044209NIGHT</v>
      </c>
      <c r="AJ4286" s="155" t="str">
        <f t="shared" si="1199"/>
        <v>ahmad supawi44209NIGHT</v>
      </c>
      <c r="AK4286" s="155" t="str">
        <f t="shared" si="1200"/>
        <v>ahmad supawiBMJ</v>
      </c>
      <c r="AL4286" s="5" t="str">
        <f t="shared" si="1202"/>
        <v>2UTARA</v>
      </c>
      <c r="AM4286" s="5" t="str">
        <f t="shared" si="1203"/>
        <v>1 &gt; 4UTARA12 RODA</v>
      </c>
      <c r="AN4286" s="5" t="str">
        <f t="shared" si="1204"/>
        <v>ahmad supawiBMJ1 &gt; 4UTARA12 RODA</v>
      </c>
      <c r="AO4286" s="5" t="str">
        <f t="shared" si="1205"/>
        <v>ahmad supawi1 &gt; 4UTARA12 RODA</v>
      </c>
      <c r="AP4286" s="5" t="str">
        <f t="shared" si="1206"/>
        <v>44209NIGHT</v>
      </c>
    </row>
    <row r="4287" spans="1:42" s="155" customFormat="1" x14ac:dyDescent="0.3">
      <c r="A4287" s="147">
        <v>1</v>
      </c>
      <c r="B4287" s="147"/>
      <c r="C4287" s="148">
        <v>44209</v>
      </c>
      <c r="D4287" s="149" t="s">
        <v>87</v>
      </c>
      <c r="E4287" s="148">
        <v>44210</v>
      </c>
      <c r="F4287" s="149">
        <v>5172244</v>
      </c>
      <c r="G4287" s="147" t="s">
        <v>20</v>
      </c>
      <c r="H4287" s="147" t="s">
        <v>21</v>
      </c>
      <c r="I4287" s="147" t="s">
        <v>51</v>
      </c>
      <c r="J4287" s="147" t="s">
        <v>46</v>
      </c>
      <c r="K4287" s="156" t="s">
        <v>79</v>
      </c>
      <c r="L4287" s="147" t="str">
        <f t="shared" si="1207"/>
        <v>AXOR4843</v>
      </c>
      <c r="M4287" s="147" t="str">
        <f t="shared" si="1208"/>
        <v>BMJ</v>
      </c>
      <c r="N4287" s="147" t="str">
        <f t="shared" si="1209"/>
        <v>12 RODA</v>
      </c>
      <c r="O4287" s="151">
        <v>0.1653125</v>
      </c>
      <c r="P4287" s="152">
        <v>0.1653125</v>
      </c>
      <c r="Q4287" s="152"/>
      <c r="R4287" s="153">
        <v>3</v>
      </c>
      <c r="S4287" s="153">
        <v>52240</v>
      </c>
      <c r="T4287" s="153">
        <v>19700</v>
      </c>
      <c r="U4287" s="154">
        <f t="shared" si="1201"/>
        <v>32.54</v>
      </c>
      <c r="V4287" s="153">
        <f t="shared" si="1192"/>
        <v>659813.58000000007</v>
      </c>
      <c r="W4287" s="66" t="str">
        <f t="shared" si="1193"/>
        <v>1 &gt; 4</v>
      </c>
      <c r="X4287" s="66">
        <f>A4287+SUMIFS(Presensi!F:F,Presensi!E:E,'Entry Data'!AP4287)</f>
        <v>1</v>
      </c>
      <c r="Y4287" s="66">
        <f>IFERROR(INDEX('Retasi Pricing'!F:F,MATCH('Entry Data'!AM4287,'Retasi Pricing'!E:E,0))*X4287,"")</f>
        <v>27500</v>
      </c>
      <c r="Z4287" s="149" t="s">
        <v>26</v>
      </c>
      <c r="AA4287" s="149" t="s">
        <v>27</v>
      </c>
      <c r="AB4287" s="147"/>
      <c r="AC4287" s="147" t="s">
        <v>209</v>
      </c>
      <c r="AD4287" s="147" t="str">
        <f t="shared" si="1194"/>
        <v/>
      </c>
      <c r="AF4287" s="155" t="str">
        <f t="shared" si="1195"/>
        <v>ahmad supawi44209</v>
      </c>
      <c r="AG4287" s="155" t="str">
        <f t="shared" si="1196"/>
        <v>BMJ 07044209UTARANIGHT</v>
      </c>
      <c r="AH4287" s="155" t="str">
        <f t="shared" si="1197"/>
        <v>ahmad supawi44209UTARANIGHT</v>
      </c>
      <c r="AI4287" s="155" t="str">
        <f t="shared" si="1198"/>
        <v>BMJ 07044209NIGHT</v>
      </c>
      <c r="AJ4287" s="155" t="str">
        <f t="shared" si="1199"/>
        <v>ahmad supawi44209NIGHT</v>
      </c>
      <c r="AK4287" s="155" t="str">
        <f t="shared" si="1200"/>
        <v>ahmad supawiBMJ</v>
      </c>
      <c r="AL4287" s="5" t="str">
        <f t="shared" si="1202"/>
        <v>3UTARA</v>
      </c>
      <c r="AM4287" s="5" t="str">
        <f t="shared" si="1203"/>
        <v>1 &gt; 4UTARA12 RODA</v>
      </c>
      <c r="AN4287" s="5" t="str">
        <f t="shared" si="1204"/>
        <v>ahmad supawiBMJ1 &gt; 4UTARA12 RODA</v>
      </c>
      <c r="AO4287" s="5" t="str">
        <f t="shared" si="1205"/>
        <v>ahmad supawi1 &gt; 4UTARA12 RODA</v>
      </c>
      <c r="AP4287" s="5" t="str">
        <f t="shared" si="1206"/>
        <v>44209NIGHT</v>
      </c>
    </row>
    <row r="4288" spans="1:42" s="155" customFormat="1" x14ac:dyDescent="0.3">
      <c r="A4288" s="147">
        <v>1</v>
      </c>
      <c r="B4288" s="147"/>
      <c r="C4288" s="148">
        <v>44209</v>
      </c>
      <c r="D4288" s="149" t="s">
        <v>87</v>
      </c>
      <c r="E4288" s="148">
        <v>44210</v>
      </c>
      <c r="F4288" s="149">
        <v>5172308</v>
      </c>
      <c r="G4288" s="147" t="s">
        <v>20</v>
      </c>
      <c r="H4288" s="147" t="s">
        <v>21</v>
      </c>
      <c r="I4288" s="147" t="s">
        <v>51</v>
      </c>
      <c r="J4288" s="147" t="s">
        <v>46</v>
      </c>
      <c r="K4288" s="150" t="s">
        <v>79</v>
      </c>
      <c r="L4288" s="147" t="str">
        <f t="shared" si="1207"/>
        <v>AXOR4843</v>
      </c>
      <c r="M4288" s="147" t="str">
        <f t="shared" si="1208"/>
        <v>BMJ</v>
      </c>
      <c r="N4288" s="147" t="str">
        <f t="shared" si="1209"/>
        <v>12 RODA</v>
      </c>
      <c r="O4288" s="151">
        <v>0.24458333333333335</v>
      </c>
      <c r="P4288" s="152">
        <v>0.24458333333333335</v>
      </c>
      <c r="Q4288" s="152"/>
      <c r="R4288" s="153">
        <v>4</v>
      </c>
      <c r="S4288" s="153">
        <v>52580</v>
      </c>
      <c r="T4288" s="153">
        <v>19700</v>
      </c>
      <c r="U4288" s="154">
        <f t="shared" si="1201"/>
        <v>32.880000000000003</v>
      </c>
      <c r="V4288" s="153">
        <f t="shared" si="1192"/>
        <v>666707.76</v>
      </c>
      <c r="W4288" s="66" t="str">
        <f t="shared" si="1193"/>
        <v>1 &gt; 4</v>
      </c>
      <c r="X4288" s="66">
        <f>A4288+SUMIFS(Presensi!F:F,Presensi!E:E,'Entry Data'!AP4288)</f>
        <v>1</v>
      </c>
      <c r="Y4288" s="66">
        <f>IFERROR(INDEX('Retasi Pricing'!F:F,MATCH('Entry Data'!AM4288,'Retasi Pricing'!E:E,0))*X4288,"")</f>
        <v>27500</v>
      </c>
      <c r="Z4288" s="149" t="s">
        <v>26</v>
      </c>
      <c r="AA4288" s="149" t="s">
        <v>27</v>
      </c>
      <c r="AB4288" s="147"/>
      <c r="AC4288" s="147" t="s">
        <v>209</v>
      </c>
      <c r="AD4288" s="147" t="str">
        <f t="shared" si="1194"/>
        <v/>
      </c>
      <c r="AF4288" s="155" t="str">
        <f t="shared" si="1195"/>
        <v>ahmad supawi44209</v>
      </c>
      <c r="AG4288" s="155" t="str">
        <f t="shared" si="1196"/>
        <v>BMJ 07044209UTARANIGHT</v>
      </c>
      <c r="AH4288" s="155" t="str">
        <f t="shared" si="1197"/>
        <v>ahmad supawi44209UTARANIGHT</v>
      </c>
      <c r="AI4288" s="155" t="str">
        <f t="shared" si="1198"/>
        <v>BMJ 07044209NIGHT</v>
      </c>
      <c r="AJ4288" s="155" t="str">
        <f t="shared" si="1199"/>
        <v>ahmad supawi44209NIGHT</v>
      </c>
      <c r="AK4288" s="155" t="str">
        <f t="shared" si="1200"/>
        <v>ahmad supawiBMJ</v>
      </c>
      <c r="AL4288" s="5" t="str">
        <f t="shared" si="1202"/>
        <v>4UTARA</v>
      </c>
      <c r="AM4288" s="5" t="str">
        <f t="shared" si="1203"/>
        <v>1 &gt; 4UTARA12 RODA</v>
      </c>
      <c r="AN4288" s="5" t="str">
        <f t="shared" si="1204"/>
        <v>ahmad supawiBMJ1 &gt; 4UTARA12 RODA</v>
      </c>
      <c r="AO4288" s="5" t="str">
        <f t="shared" si="1205"/>
        <v>ahmad supawi1 &gt; 4UTARA12 RODA</v>
      </c>
      <c r="AP4288" s="5" t="str">
        <f t="shared" si="1206"/>
        <v>44209NIGHT</v>
      </c>
    </row>
    <row r="4289" spans="1:42" s="155" customFormat="1" x14ac:dyDescent="0.3">
      <c r="A4289" s="147">
        <v>1</v>
      </c>
      <c r="B4289" s="147"/>
      <c r="C4289" s="148">
        <v>44209</v>
      </c>
      <c r="D4289" s="149" t="s">
        <v>87</v>
      </c>
      <c r="E4289" s="148">
        <v>44209</v>
      </c>
      <c r="F4289" s="149">
        <v>5172037</v>
      </c>
      <c r="G4289" s="147" t="s">
        <v>20</v>
      </c>
      <c r="H4289" s="147" t="s">
        <v>21</v>
      </c>
      <c r="I4289" s="147" t="s">
        <v>51</v>
      </c>
      <c r="J4289" s="147" t="s">
        <v>46</v>
      </c>
      <c r="K4289" s="150" t="s">
        <v>79</v>
      </c>
      <c r="L4289" s="147" t="str">
        <f t="shared" si="1207"/>
        <v>AXOR4843</v>
      </c>
      <c r="M4289" s="147" t="str">
        <f t="shared" si="1208"/>
        <v>BMJ</v>
      </c>
      <c r="N4289" s="147" t="str">
        <f t="shared" si="1209"/>
        <v>12 RODA</v>
      </c>
      <c r="O4289" s="151">
        <v>0.95256944444444447</v>
      </c>
      <c r="P4289" s="152">
        <v>0.96378472222222211</v>
      </c>
      <c r="Q4289" s="152"/>
      <c r="R4289" s="153">
        <v>1</v>
      </c>
      <c r="S4289" s="153">
        <v>51400</v>
      </c>
      <c r="T4289" s="153">
        <v>19700</v>
      </c>
      <c r="U4289" s="154">
        <f t="shared" si="1201"/>
        <v>31.7</v>
      </c>
      <c r="V4289" s="153">
        <f t="shared" si="1192"/>
        <v>642780.9</v>
      </c>
      <c r="W4289" s="66" t="str">
        <f t="shared" si="1193"/>
        <v>1 &gt; 4</v>
      </c>
      <c r="X4289" s="66">
        <f>A4289+SUMIFS(Presensi!F:F,Presensi!E:E,'Entry Data'!AP4289)</f>
        <v>1</v>
      </c>
      <c r="Y4289" s="66">
        <f>IFERROR(INDEX('Retasi Pricing'!F:F,MATCH('Entry Data'!AM4289,'Retasi Pricing'!E:E,0))*X4289,"")</f>
        <v>27500</v>
      </c>
      <c r="Z4289" s="149" t="s">
        <v>26</v>
      </c>
      <c r="AA4289" s="149" t="s">
        <v>27</v>
      </c>
      <c r="AB4289" s="147"/>
      <c r="AC4289" s="147" t="s">
        <v>209</v>
      </c>
      <c r="AD4289" s="147" t="str">
        <f t="shared" si="1194"/>
        <v/>
      </c>
      <c r="AF4289" s="155" t="str">
        <f t="shared" si="1195"/>
        <v>ahmad supawi44209</v>
      </c>
      <c r="AG4289" s="155" t="str">
        <f t="shared" si="1196"/>
        <v>BMJ 07044209UTARANIGHT</v>
      </c>
      <c r="AH4289" s="155" t="str">
        <f t="shared" si="1197"/>
        <v>ahmad supawi44209UTARANIGHT</v>
      </c>
      <c r="AI4289" s="155" t="str">
        <f t="shared" si="1198"/>
        <v>BMJ 07044209NIGHT</v>
      </c>
      <c r="AJ4289" s="155" t="str">
        <f t="shared" si="1199"/>
        <v>ahmad supawi44209NIGHT</v>
      </c>
      <c r="AK4289" s="155" t="str">
        <f t="shared" si="1200"/>
        <v>ahmad supawiBMJ</v>
      </c>
      <c r="AL4289" s="5" t="str">
        <f t="shared" si="1202"/>
        <v>1UTARA</v>
      </c>
      <c r="AM4289" s="5" t="str">
        <f t="shared" si="1203"/>
        <v>1 &gt; 4UTARA12 RODA</v>
      </c>
      <c r="AN4289" s="5" t="str">
        <f t="shared" si="1204"/>
        <v>ahmad supawiBMJ1 &gt; 4UTARA12 RODA</v>
      </c>
      <c r="AO4289" s="5" t="str">
        <f t="shared" si="1205"/>
        <v>ahmad supawi1 &gt; 4UTARA12 RODA</v>
      </c>
      <c r="AP4289" s="5" t="str">
        <f t="shared" si="1206"/>
        <v>44209NIGHT</v>
      </c>
    </row>
    <row r="4290" spans="1:42" x14ac:dyDescent="0.3">
      <c r="A4290" s="33">
        <v>1</v>
      </c>
      <c r="B4290" s="33"/>
      <c r="C4290" s="70">
        <v>44209</v>
      </c>
      <c r="D4290" s="71" t="s">
        <v>87</v>
      </c>
      <c r="E4290" s="70">
        <v>44210</v>
      </c>
      <c r="F4290" s="71">
        <v>5172112</v>
      </c>
      <c r="G4290" s="33" t="s">
        <v>38</v>
      </c>
      <c r="H4290" s="33" t="s">
        <v>127</v>
      </c>
      <c r="I4290" s="33" t="s">
        <v>174</v>
      </c>
      <c r="J4290" s="33" t="s">
        <v>110</v>
      </c>
      <c r="K4290" s="63" t="s">
        <v>80</v>
      </c>
      <c r="L4290" s="32" t="str">
        <f t="shared" si="1207"/>
        <v>AXOR4843</v>
      </c>
      <c r="M4290" s="32" t="str">
        <f t="shared" si="1208"/>
        <v>BMJ</v>
      </c>
      <c r="N4290" s="32" t="str">
        <f t="shared" si="1209"/>
        <v>12 RODA</v>
      </c>
      <c r="O4290" s="146">
        <v>2.3796296296296298E-2</v>
      </c>
      <c r="P4290" s="65">
        <v>2.3796296296296298E-2</v>
      </c>
      <c r="Q4290" s="65"/>
      <c r="R4290" s="66">
        <v>2</v>
      </c>
      <c r="S4290" s="66">
        <v>53780</v>
      </c>
      <c r="T4290" s="66">
        <v>20140</v>
      </c>
      <c r="U4290" s="67">
        <f t="shared" si="1201"/>
        <v>33.64</v>
      </c>
      <c r="V4290" s="66">
        <f t="shared" si="1192"/>
        <v>1010545.6</v>
      </c>
      <c r="W4290" s="66" t="str">
        <f t="shared" si="1193"/>
        <v>1 &gt; 3</v>
      </c>
      <c r="X4290" s="66">
        <f>A4290+SUMIFS(Presensi!F:F,Presensi!E:E,'Entry Data'!AP4290)</f>
        <v>1</v>
      </c>
      <c r="Y4290" s="66">
        <f>IFERROR(INDEX('Retasi Pricing'!F:F,MATCH('Entry Data'!AM4290,'Retasi Pricing'!E:E,0))*X4290,"")</f>
        <v>38000</v>
      </c>
      <c r="Z4290" s="62" t="s">
        <v>26</v>
      </c>
      <c r="AA4290" s="62" t="s">
        <v>27</v>
      </c>
      <c r="AB4290" s="32"/>
      <c r="AC4290" s="32" t="s">
        <v>193</v>
      </c>
      <c r="AD4290" s="32" t="str">
        <f t="shared" si="1194"/>
        <v/>
      </c>
      <c r="AF4290" s="5" t="str">
        <f t="shared" si="1195"/>
        <v>budiyono44209</v>
      </c>
      <c r="AG4290" s="5" t="str">
        <f t="shared" si="1196"/>
        <v>BMJ 07144209SELATANNIGHT</v>
      </c>
      <c r="AH4290" s="5" t="str">
        <f t="shared" si="1197"/>
        <v>budiyono44209SELATANNIGHT</v>
      </c>
      <c r="AI4290" s="5" t="str">
        <f t="shared" si="1198"/>
        <v>BMJ 07144209NIGHT</v>
      </c>
      <c r="AJ4290" s="5" t="str">
        <f t="shared" si="1199"/>
        <v>budiyono44209NIGHT</v>
      </c>
      <c r="AK4290" s="5" t="str">
        <f t="shared" si="1200"/>
        <v>budiyonoBMJ</v>
      </c>
      <c r="AL4290" s="5" t="str">
        <f t="shared" si="1202"/>
        <v>2SELATAN</v>
      </c>
      <c r="AM4290" s="5" t="str">
        <f t="shared" si="1203"/>
        <v>1 &gt; 3SELATAN12 RODA</v>
      </c>
      <c r="AN4290" s="5" t="str">
        <f t="shared" si="1204"/>
        <v>budiyonoBMJ1 &gt; 3SELATAN12 RODA</v>
      </c>
      <c r="AO4290" s="5" t="str">
        <f t="shared" si="1205"/>
        <v>budiyono1 &gt; 3SELATAN12 RODA</v>
      </c>
      <c r="AP4290" s="5" t="str">
        <f t="shared" si="1206"/>
        <v>44209NIGHT</v>
      </c>
    </row>
    <row r="4291" spans="1:42" x14ac:dyDescent="0.3">
      <c r="A4291" s="33">
        <v>1</v>
      </c>
      <c r="B4291" s="33"/>
      <c r="C4291" s="70">
        <v>44209</v>
      </c>
      <c r="D4291" s="71" t="s">
        <v>87</v>
      </c>
      <c r="E4291" s="70">
        <v>44210</v>
      </c>
      <c r="F4291" s="71">
        <v>5172184</v>
      </c>
      <c r="G4291" s="33" t="s">
        <v>38</v>
      </c>
      <c r="H4291" s="33" t="s">
        <v>127</v>
      </c>
      <c r="I4291" s="33" t="s">
        <v>174</v>
      </c>
      <c r="J4291" s="33" t="s">
        <v>110</v>
      </c>
      <c r="K4291" s="63" t="s">
        <v>80</v>
      </c>
      <c r="L4291" s="32" t="str">
        <f t="shared" si="1207"/>
        <v>AXOR4843</v>
      </c>
      <c r="M4291" s="32" t="str">
        <f t="shared" si="1208"/>
        <v>BMJ</v>
      </c>
      <c r="N4291" s="32" t="str">
        <f t="shared" si="1209"/>
        <v>12 RODA</v>
      </c>
      <c r="O4291" s="146">
        <v>0.11307870370370371</v>
      </c>
      <c r="P4291" s="65">
        <v>0.11307870370370371</v>
      </c>
      <c r="Q4291" s="65"/>
      <c r="R4291" s="66">
        <v>3</v>
      </c>
      <c r="S4291" s="66">
        <v>53720</v>
      </c>
      <c r="T4291" s="66">
        <v>20140</v>
      </c>
      <c r="U4291" s="67">
        <f t="shared" si="1201"/>
        <v>33.58</v>
      </c>
      <c r="V4291" s="66">
        <f t="shared" si="1192"/>
        <v>1008743.2</v>
      </c>
      <c r="W4291" s="66" t="str">
        <f t="shared" si="1193"/>
        <v>1 &gt; 3</v>
      </c>
      <c r="X4291" s="66">
        <f>A4291+SUMIFS(Presensi!F:F,Presensi!E:E,'Entry Data'!AP4291)</f>
        <v>1</v>
      </c>
      <c r="Y4291" s="66">
        <f>IFERROR(INDEX('Retasi Pricing'!F:F,MATCH('Entry Data'!AM4291,'Retasi Pricing'!E:E,0))*X4291,"")</f>
        <v>38000</v>
      </c>
      <c r="Z4291" s="62" t="s">
        <v>26</v>
      </c>
      <c r="AA4291" s="62" t="s">
        <v>27</v>
      </c>
      <c r="AB4291" s="32"/>
      <c r="AC4291" s="32" t="s">
        <v>193</v>
      </c>
      <c r="AD4291" s="32" t="str">
        <f t="shared" si="1194"/>
        <v/>
      </c>
      <c r="AF4291" s="5" t="str">
        <f t="shared" si="1195"/>
        <v>budiyono44209</v>
      </c>
      <c r="AG4291" s="5" t="str">
        <f t="shared" si="1196"/>
        <v>BMJ 07144209SELATANNIGHT</v>
      </c>
      <c r="AH4291" s="5" t="str">
        <f t="shared" si="1197"/>
        <v>budiyono44209SELATANNIGHT</v>
      </c>
      <c r="AI4291" s="5" t="str">
        <f t="shared" si="1198"/>
        <v>BMJ 07144209NIGHT</v>
      </c>
      <c r="AJ4291" s="5" t="str">
        <f t="shared" si="1199"/>
        <v>budiyono44209NIGHT</v>
      </c>
      <c r="AK4291" s="5" t="str">
        <f t="shared" si="1200"/>
        <v>budiyonoBMJ</v>
      </c>
      <c r="AL4291" s="5" t="str">
        <f t="shared" si="1202"/>
        <v>3SELATAN</v>
      </c>
      <c r="AM4291" s="5" t="str">
        <f t="shared" si="1203"/>
        <v>1 &gt; 3SELATAN12 RODA</v>
      </c>
      <c r="AN4291" s="5" t="str">
        <f t="shared" si="1204"/>
        <v>budiyonoBMJ1 &gt; 3SELATAN12 RODA</v>
      </c>
      <c r="AO4291" s="5" t="str">
        <f t="shared" si="1205"/>
        <v>budiyono1 &gt; 3SELATAN12 RODA</v>
      </c>
      <c r="AP4291" s="5" t="str">
        <f t="shared" si="1206"/>
        <v>44209NIGHT</v>
      </c>
    </row>
    <row r="4292" spans="1:42" x14ac:dyDescent="0.3">
      <c r="A4292" s="33">
        <v>1</v>
      </c>
      <c r="B4292" s="33"/>
      <c r="C4292" s="70">
        <v>44209</v>
      </c>
      <c r="D4292" s="71" t="s">
        <v>87</v>
      </c>
      <c r="E4292" s="70">
        <v>44209</v>
      </c>
      <c r="F4292" s="71">
        <v>5172030</v>
      </c>
      <c r="G4292" s="33" t="s">
        <v>38</v>
      </c>
      <c r="H4292" s="33" t="s">
        <v>127</v>
      </c>
      <c r="I4292" s="33" t="s">
        <v>174</v>
      </c>
      <c r="J4292" s="33" t="s">
        <v>110</v>
      </c>
      <c r="K4292" s="63" t="s">
        <v>80</v>
      </c>
      <c r="L4292" s="32" t="str">
        <f t="shared" si="1207"/>
        <v>AXOR4843</v>
      </c>
      <c r="M4292" s="32" t="str">
        <f t="shared" si="1208"/>
        <v>BMJ</v>
      </c>
      <c r="N4292" s="32" t="str">
        <f t="shared" si="1209"/>
        <v>12 RODA</v>
      </c>
      <c r="O4292" s="146">
        <v>0.94282407407407398</v>
      </c>
      <c r="P4292" s="65">
        <v>0.95155092592592594</v>
      </c>
      <c r="Q4292" s="65"/>
      <c r="R4292" s="66">
        <v>1</v>
      </c>
      <c r="S4292" s="66">
        <v>54840</v>
      </c>
      <c r="T4292" s="66">
        <v>20140</v>
      </c>
      <c r="U4292" s="67">
        <f t="shared" si="1201"/>
        <v>34.700000000000003</v>
      </c>
      <c r="V4292" s="66">
        <f t="shared" si="1192"/>
        <v>1042388</v>
      </c>
      <c r="W4292" s="66" t="str">
        <f t="shared" si="1193"/>
        <v>1 &gt; 3</v>
      </c>
      <c r="X4292" s="66">
        <f>A4292+SUMIFS(Presensi!F:F,Presensi!E:E,'Entry Data'!AP4292)</f>
        <v>1</v>
      </c>
      <c r="Y4292" s="66">
        <f>IFERROR(INDEX('Retasi Pricing'!F:F,MATCH('Entry Data'!AM4292,'Retasi Pricing'!E:E,0))*X4292,"")</f>
        <v>38000</v>
      </c>
      <c r="Z4292" s="62" t="s">
        <v>26</v>
      </c>
      <c r="AA4292" s="62" t="s">
        <v>27</v>
      </c>
      <c r="AB4292" s="32"/>
      <c r="AC4292" s="32" t="s">
        <v>193</v>
      </c>
      <c r="AD4292" s="32" t="str">
        <f t="shared" si="1194"/>
        <v/>
      </c>
      <c r="AF4292" s="5" t="str">
        <f t="shared" si="1195"/>
        <v>budiyono44209</v>
      </c>
      <c r="AG4292" s="5" t="str">
        <f t="shared" si="1196"/>
        <v>BMJ 07144209SELATANNIGHT</v>
      </c>
      <c r="AH4292" s="5" t="str">
        <f t="shared" si="1197"/>
        <v>budiyono44209SELATANNIGHT</v>
      </c>
      <c r="AI4292" s="5" t="str">
        <f t="shared" si="1198"/>
        <v>BMJ 07144209NIGHT</v>
      </c>
      <c r="AJ4292" s="5" t="str">
        <f t="shared" si="1199"/>
        <v>budiyono44209NIGHT</v>
      </c>
      <c r="AK4292" s="5" t="str">
        <f t="shared" si="1200"/>
        <v>budiyonoBMJ</v>
      </c>
      <c r="AL4292" s="5" t="str">
        <f t="shared" si="1202"/>
        <v>1SELATAN</v>
      </c>
      <c r="AM4292" s="5" t="str">
        <f t="shared" si="1203"/>
        <v>1 &gt; 3SELATAN12 RODA</v>
      </c>
      <c r="AN4292" s="5" t="str">
        <f t="shared" si="1204"/>
        <v>budiyonoBMJ1 &gt; 3SELATAN12 RODA</v>
      </c>
      <c r="AO4292" s="5" t="str">
        <f t="shared" si="1205"/>
        <v>budiyono1 &gt; 3SELATAN12 RODA</v>
      </c>
      <c r="AP4292" s="5" t="str">
        <f t="shared" si="1206"/>
        <v>44209NIGHT</v>
      </c>
    </row>
    <row r="4293" spans="1:42" x14ac:dyDescent="0.3">
      <c r="A4293" s="33">
        <v>1</v>
      </c>
      <c r="B4293" s="33"/>
      <c r="C4293" s="70">
        <v>44209</v>
      </c>
      <c r="D4293" s="71" t="s">
        <v>87</v>
      </c>
      <c r="E4293" s="70">
        <v>44210</v>
      </c>
      <c r="F4293" s="71">
        <v>5172187</v>
      </c>
      <c r="G4293" s="33" t="s">
        <v>38</v>
      </c>
      <c r="H4293" s="33" t="s">
        <v>102</v>
      </c>
      <c r="I4293" s="33" t="s">
        <v>103</v>
      </c>
      <c r="J4293" s="33" t="s">
        <v>40</v>
      </c>
      <c r="K4293" s="63" t="s">
        <v>82</v>
      </c>
      <c r="L4293" s="32" t="str">
        <f t="shared" si="1207"/>
        <v>AXOR4843</v>
      </c>
      <c r="M4293" s="32" t="str">
        <f t="shared" si="1208"/>
        <v>BMJ</v>
      </c>
      <c r="N4293" s="32" t="str">
        <f t="shared" si="1209"/>
        <v>12 RODA</v>
      </c>
      <c r="O4293" s="146">
        <v>0.11790509259259259</v>
      </c>
      <c r="P4293" s="65">
        <v>0.11790509259259259</v>
      </c>
      <c r="Q4293" s="65"/>
      <c r="R4293" s="66">
        <v>3</v>
      </c>
      <c r="S4293" s="66">
        <v>52660</v>
      </c>
      <c r="T4293" s="66">
        <v>19940</v>
      </c>
      <c r="U4293" s="67">
        <f t="shared" si="1201"/>
        <v>32.72</v>
      </c>
      <c r="V4293" s="66">
        <f t="shared" si="1192"/>
        <v>982908.79999999993</v>
      </c>
      <c r="W4293" s="66" t="str">
        <f t="shared" si="1193"/>
        <v>1 &gt; 3</v>
      </c>
      <c r="X4293" s="66">
        <f>A4293+SUMIFS(Presensi!F:F,Presensi!E:E,'Entry Data'!AP4293)</f>
        <v>1</v>
      </c>
      <c r="Y4293" s="66">
        <f>IFERROR(INDEX('Retasi Pricing'!F:F,MATCH('Entry Data'!AM4293,'Retasi Pricing'!E:E,0))*X4293,"")</f>
        <v>38000</v>
      </c>
      <c r="Z4293" s="62" t="s">
        <v>26</v>
      </c>
      <c r="AA4293" s="62" t="s">
        <v>27</v>
      </c>
      <c r="AB4293" s="32"/>
      <c r="AC4293" s="32" t="s">
        <v>196</v>
      </c>
      <c r="AD4293" s="32" t="str">
        <f t="shared" si="1194"/>
        <v/>
      </c>
      <c r="AF4293" s="5" t="str">
        <f t="shared" si="1195"/>
        <v>suwarno44209</v>
      </c>
      <c r="AG4293" s="5" t="str">
        <f t="shared" si="1196"/>
        <v>BMJ 07244209SELATANNIGHT</v>
      </c>
      <c r="AH4293" s="5" t="str">
        <f t="shared" si="1197"/>
        <v>suwarno44209SELATANNIGHT</v>
      </c>
      <c r="AI4293" s="5" t="str">
        <f t="shared" si="1198"/>
        <v>BMJ 07244209NIGHT</v>
      </c>
      <c r="AJ4293" s="5" t="str">
        <f t="shared" si="1199"/>
        <v>suwarno44209NIGHT</v>
      </c>
      <c r="AK4293" s="5" t="str">
        <f t="shared" si="1200"/>
        <v>suwarnoBMJ</v>
      </c>
      <c r="AL4293" s="5" t="str">
        <f t="shared" si="1202"/>
        <v>3SELATAN</v>
      </c>
      <c r="AM4293" s="5" t="str">
        <f t="shared" si="1203"/>
        <v>1 &gt; 3SELATAN12 RODA</v>
      </c>
      <c r="AN4293" s="5" t="str">
        <f t="shared" si="1204"/>
        <v>suwarnoBMJ1 &gt; 3SELATAN12 RODA</v>
      </c>
      <c r="AO4293" s="5" t="str">
        <f t="shared" si="1205"/>
        <v>suwarno1 &gt; 3SELATAN12 RODA</v>
      </c>
      <c r="AP4293" s="5" t="str">
        <f t="shared" si="1206"/>
        <v>44209NIGHT</v>
      </c>
    </row>
    <row r="4294" spans="1:42" x14ac:dyDescent="0.3">
      <c r="A4294" s="33">
        <v>1</v>
      </c>
      <c r="B4294" s="33"/>
      <c r="C4294" s="70">
        <v>44209</v>
      </c>
      <c r="D4294" s="71" t="s">
        <v>87</v>
      </c>
      <c r="E4294" s="70">
        <v>44210</v>
      </c>
      <c r="F4294" s="71">
        <v>5172250</v>
      </c>
      <c r="G4294" s="33" t="s">
        <v>20</v>
      </c>
      <c r="H4294" s="33" t="s">
        <v>21</v>
      </c>
      <c r="I4294" s="33" t="s">
        <v>51</v>
      </c>
      <c r="J4294" s="33" t="s">
        <v>46</v>
      </c>
      <c r="K4294" s="69" t="s">
        <v>82</v>
      </c>
      <c r="L4294" s="32" t="str">
        <f t="shared" si="1207"/>
        <v>AXOR4843</v>
      </c>
      <c r="M4294" s="32" t="str">
        <f t="shared" si="1208"/>
        <v>BMJ</v>
      </c>
      <c r="N4294" s="32" t="str">
        <f t="shared" si="1209"/>
        <v>12 RODA</v>
      </c>
      <c r="O4294" s="146">
        <v>0.1713888888888889</v>
      </c>
      <c r="P4294" s="65">
        <v>0.1713888888888889</v>
      </c>
      <c r="Q4294" s="65"/>
      <c r="R4294" s="66">
        <v>4</v>
      </c>
      <c r="S4294" s="66">
        <v>54340</v>
      </c>
      <c r="T4294" s="66">
        <v>19940</v>
      </c>
      <c r="U4294" s="67">
        <f t="shared" si="1201"/>
        <v>34.4</v>
      </c>
      <c r="V4294" s="66">
        <f t="shared" si="1192"/>
        <v>697528.79999999993</v>
      </c>
      <c r="W4294" s="66" t="str">
        <f t="shared" si="1193"/>
        <v>1 &gt; 4</v>
      </c>
      <c r="X4294" s="66">
        <f>A4294+SUMIFS(Presensi!F:F,Presensi!E:E,'Entry Data'!AP4294)</f>
        <v>1</v>
      </c>
      <c r="Y4294" s="66">
        <f>IFERROR(INDEX('Retasi Pricing'!F:F,MATCH('Entry Data'!AM4294,'Retasi Pricing'!E:E,0))*X4294,"")</f>
        <v>27500</v>
      </c>
      <c r="Z4294" s="62" t="s">
        <v>26</v>
      </c>
      <c r="AA4294" s="62" t="s">
        <v>27</v>
      </c>
      <c r="AB4294" s="32"/>
      <c r="AC4294" s="32" t="s">
        <v>196</v>
      </c>
      <c r="AD4294" s="32" t="str">
        <f t="shared" si="1194"/>
        <v/>
      </c>
      <c r="AF4294" s="5" t="str">
        <f t="shared" si="1195"/>
        <v>suwarno44209</v>
      </c>
      <c r="AG4294" s="5" t="str">
        <f t="shared" si="1196"/>
        <v>BMJ 07244209UTARANIGHT</v>
      </c>
      <c r="AH4294" s="5" t="str">
        <f t="shared" si="1197"/>
        <v>suwarno44209UTARANIGHT</v>
      </c>
      <c r="AI4294" s="5" t="str">
        <f t="shared" si="1198"/>
        <v>BMJ 07244209NIGHT</v>
      </c>
      <c r="AJ4294" s="5" t="str">
        <f t="shared" si="1199"/>
        <v>suwarno44209NIGHT</v>
      </c>
      <c r="AK4294" s="5" t="str">
        <f t="shared" si="1200"/>
        <v>suwarnoBMJ</v>
      </c>
      <c r="AL4294" s="5" t="str">
        <f t="shared" si="1202"/>
        <v>4UTARA</v>
      </c>
      <c r="AM4294" s="5" t="str">
        <f t="shared" si="1203"/>
        <v>1 &gt; 4UTARA12 RODA</v>
      </c>
      <c r="AN4294" s="5" t="str">
        <f t="shared" si="1204"/>
        <v>suwarnoBMJ1 &gt; 4UTARA12 RODA</v>
      </c>
      <c r="AO4294" s="5" t="str">
        <f t="shared" si="1205"/>
        <v>suwarno1 &gt; 4UTARA12 RODA</v>
      </c>
      <c r="AP4294" s="5" t="str">
        <f t="shared" si="1206"/>
        <v>44209NIGHT</v>
      </c>
    </row>
    <row r="4295" spans="1:42" x14ac:dyDescent="0.3">
      <c r="A4295" s="33">
        <v>1</v>
      </c>
      <c r="B4295" s="33"/>
      <c r="C4295" s="70">
        <v>44209</v>
      </c>
      <c r="D4295" s="71" t="s">
        <v>87</v>
      </c>
      <c r="E4295" s="70">
        <v>44209</v>
      </c>
      <c r="F4295" s="71">
        <v>5171967</v>
      </c>
      <c r="G4295" s="33" t="s">
        <v>38</v>
      </c>
      <c r="H4295" s="33" t="s">
        <v>127</v>
      </c>
      <c r="I4295" s="33" t="s">
        <v>174</v>
      </c>
      <c r="J4295" s="33" t="s">
        <v>40</v>
      </c>
      <c r="K4295" s="69" t="s">
        <v>82</v>
      </c>
      <c r="L4295" s="32" t="str">
        <f t="shared" si="1207"/>
        <v>AXOR4843</v>
      </c>
      <c r="M4295" s="32" t="str">
        <f t="shared" si="1208"/>
        <v>BMJ</v>
      </c>
      <c r="N4295" s="32" t="str">
        <f t="shared" si="1209"/>
        <v>12 RODA</v>
      </c>
      <c r="O4295" s="146">
        <v>0.88483796296296291</v>
      </c>
      <c r="P4295" s="65">
        <v>0.89048611111111109</v>
      </c>
      <c r="Q4295" s="65"/>
      <c r="R4295" s="66">
        <v>1</v>
      </c>
      <c r="S4295" s="66">
        <v>54520</v>
      </c>
      <c r="T4295" s="66">
        <v>19940</v>
      </c>
      <c r="U4295" s="67">
        <f t="shared" si="1201"/>
        <v>34.58</v>
      </c>
      <c r="V4295" s="66">
        <f t="shared" si="1192"/>
        <v>1038783.2</v>
      </c>
      <c r="W4295" s="66" t="str">
        <f t="shared" si="1193"/>
        <v>1 &gt; 3</v>
      </c>
      <c r="X4295" s="66">
        <f>A4295+SUMIFS(Presensi!F:F,Presensi!E:E,'Entry Data'!AP4295)</f>
        <v>1</v>
      </c>
      <c r="Y4295" s="66">
        <f>IFERROR(INDEX('Retasi Pricing'!F:F,MATCH('Entry Data'!AM4295,'Retasi Pricing'!E:E,0))*X4295,"")</f>
        <v>38000</v>
      </c>
      <c r="Z4295" s="62" t="s">
        <v>26</v>
      </c>
      <c r="AA4295" s="62" t="s">
        <v>27</v>
      </c>
      <c r="AB4295" s="32"/>
      <c r="AC4295" s="32" t="s">
        <v>196</v>
      </c>
      <c r="AD4295" s="32" t="str">
        <f t="shared" si="1194"/>
        <v/>
      </c>
      <c r="AF4295" s="5" t="str">
        <f t="shared" si="1195"/>
        <v>suwarno44209</v>
      </c>
      <c r="AG4295" s="5" t="str">
        <f t="shared" si="1196"/>
        <v>BMJ 07244209SELATANNIGHT</v>
      </c>
      <c r="AH4295" s="5" t="str">
        <f t="shared" si="1197"/>
        <v>suwarno44209SELATANNIGHT</v>
      </c>
      <c r="AI4295" s="5" t="str">
        <f t="shared" si="1198"/>
        <v>BMJ 07244209NIGHT</v>
      </c>
      <c r="AJ4295" s="5" t="str">
        <f t="shared" si="1199"/>
        <v>suwarno44209NIGHT</v>
      </c>
      <c r="AK4295" s="5" t="str">
        <f t="shared" si="1200"/>
        <v>suwarnoBMJ</v>
      </c>
      <c r="AL4295" s="5" t="str">
        <f t="shared" si="1202"/>
        <v>1SELATAN</v>
      </c>
      <c r="AM4295" s="5" t="str">
        <f t="shared" si="1203"/>
        <v>1 &gt; 3SELATAN12 RODA</v>
      </c>
      <c r="AN4295" s="5" t="str">
        <f t="shared" si="1204"/>
        <v>suwarnoBMJ1 &gt; 3SELATAN12 RODA</v>
      </c>
      <c r="AO4295" s="5" t="str">
        <f t="shared" si="1205"/>
        <v>suwarno1 &gt; 3SELATAN12 RODA</v>
      </c>
      <c r="AP4295" s="5" t="str">
        <f t="shared" si="1206"/>
        <v>44209NIGHT</v>
      </c>
    </row>
    <row r="4296" spans="1:42" x14ac:dyDescent="0.3">
      <c r="A4296" s="33">
        <v>1</v>
      </c>
      <c r="B4296" s="33"/>
      <c r="C4296" s="70">
        <v>44209</v>
      </c>
      <c r="D4296" s="71" t="s">
        <v>87</v>
      </c>
      <c r="E4296" s="70">
        <v>44209</v>
      </c>
      <c r="F4296" s="71">
        <v>5172068</v>
      </c>
      <c r="G4296" s="33" t="s">
        <v>38</v>
      </c>
      <c r="H4296" s="33" t="s">
        <v>102</v>
      </c>
      <c r="I4296" s="33" t="s">
        <v>103</v>
      </c>
      <c r="J4296" s="33" t="s">
        <v>115</v>
      </c>
      <c r="K4296" s="63" t="s">
        <v>82</v>
      </c>
      <c r="L4296" s="32" t="str">
        <f t="shared" si="1207"/>
        <v>AXOR4843</v>
      </c>
      <c r="M4296" s="32" t="str">
        <f t="shared" si="1208"/>
        <v>BMJ</v>
      </c>
      <c r="N4296" s="32" t="str">
        <f t="shared" si="1209"/>
        <v>12 RODA</v>
      </c>
      <c r="O4296" s="146">
        <v>0.97511574074074081</v>
      </c>
      <c r="P4296" s="65">
        <v>0.97511574074074081</v>
      </c>
      <c r="Q4296" s="65"/>
      <c r="R4296" s="66">
        <v>2</v>
      </c>
      <c r="S4296" s="66">
        <v>54460</v>
      </c>
      <c r="T4296" s="66">
        <v>19940</v>
      </c>
      <c r="U4296" s="67">
        <f t="shared" si="1201"/>
        <v>34.520000000000003</v>
      </c>
      <c r="V4296" s="66">
        <f t="shared" si="1192"/>
        <v>1036980.8000000002</v>
      </c>
      <c r="W4296" s="66" t="str">
        <f t="shared" si="1193"/>
        <v>1 &gt; 3</v>
      </c>
      <c r="X4296" s="66">
        <f>A4296+SUMIFS(Presensi!F:F,Presensi!E:E,'Entry Data'!AP4296)</f>
        <v>1</v>
      </c>
      <c r="Y4296" s="66">
        <f>IFERROR(INDEX('Retasi Pricing'!F:F,MATCH('Entry Data'!AM4296,'Retasi Pricing'!E:E,0))*X4296,"")</f>
        <v>38000</v>
      </c>
      <c r="Z4296" s="62" t="s">
        <v>26</v>
      </c>
      <c r="AA4296" s="62" t="s">
        <v>27</v>
      </c>
      <c r="AB4296" s="32"/>
      <c r="AC4296" s="32" t="s">
        <v>196</v>
      </c>
      <c r="AD4296" s="32" t="str">
        <f t="shared" si="1194"/>
        <v/>
      </c>
      <c r="AF4296" s="5" t="str">
        <f t="shared" si="1195"/>
        <v>suwarno44209</v>
      </c>
      <c r="AG4296" s="5" t="str">
        <f t="shared" si="1196"/>
        <v>BMJ 07244209SELATANNIGHT</v>
      </c>
      <c r="AH4296" s="5" t="str">
        <f t="shared" si="1197"/>
        <v>suwarno44209SELATANNIGHT</v>
      </c>
      <c r="AI4296" s="5" t="str">
        <f t="shared" si="1198"/>
        <v>BMJ 07244209NIGHT</v>
      </c>
      <c r="AJ4296" s="5" t="str">
        <f t="shared" si="1199"/>
        <v>suwarno44209NIGHT</v>
      </c>
      <c r="AK4296" s="5" t="str">
        <f t="shared" si="1200"/>
        <v>suwarnoBMJ</v>
      </c>
      <c r="AL4296" s="5" t="str">
        <f t="shared" si="1202"/>
        <v>2SELATAN</v>
      </c>
      <c r="AM4296" s="5" t="str">
        <f t="shared" si="1203"/>
        <v>1 &gt; 3SELATAN12 RODA</v>
      </c>
      <c r="AN4296" s="5" t="str">
        <f t="shared" si="1204"/>
        <v>suwarnoBMJ1 &gt; 3SELATAN12 RODA</v>
      </c>
      <c r="AO4296" s="5" t="str">
        <f t="shared" si="1205"/>
        <v>suwarno1 &gt; 3SELATAN12 RODA</v>
      </c>
      <c r="AP4296" s="5" t="str">
        <f t="shared" si="1206"/>
        <v>44209NIGHT</v>
      </c>
    </row>
    <row r="4297" spans="1:42" x14ac:dyDescent="0.3">
      <c r="A4297" s="33">
        <v>1</v>
      </c>
      <c r="B4297" s="33"/>
      <c r="C4297" s="70">
        <v>44209</v>
      </c>
      <c r="D4297" s="71" t="s">
        <v>87</v>
      </c>
      <c r="E4297" s="70">
        <v>44210</v>
      </c>
      <c r="F4297" s="71">
        <v>5172133</v>
      </c>
      <c r="G4297" s="33" t="s">
        <v>38</v>
      </c>
      <c r="H4297" s="33" t="s">
        <v>102</v>
      </c>
      <c r="I4297" s="33" t="s">
        <v>103</v>
      </c>
      <c r="J4297" s="33" t="s">
        <v>115</v>
      </c>
      <c r="K4297" s="69" t="s">
        <v>83</v>
      </c>
      <c r="L4297" s="32" t="str">
        <f t="shared" si="1207"/>
        <v>AXOR4843</v>
      </c>
      <c r="M4297" s="32" t="str">
        <f t="shared" si="1208"/>
        <v>BMJ</v>
      </c>
      <c r="N4297" s="32" t="str">
        <f t="shared" si="1209"/>
        <v>12 RODA</v>
      </c>
      <c r="O4297" s="146">
        <v>5.2650462962962961E-2</v>
      </c>
      <c r="P4297" s="65">
        <v>5.2650462962962961E-2</v>
      </c>
      <c r="Q4297" s="65"/>
      <c r="R4297" s="66">
        <v>1</v>
      </c>
      <c r="S4297" s="66">
        <v>54360</v>
      </c>
      <c r="T4297" s="66">
        <v>20100</v>
      </c>
      <c r="U4297" s="67">
        <f t="shared" si="1201"/>
        <v>34.26</v>
      </c>
      <c r="V4297" s="66">
        <f t="shared" si="1192"/>
        <v>1029170.3999999999</v>
      </c>
      <c r="W4297" s="66" t="str">
        <f t="shared" si="1193"/>
        <v>1 &gt; 3</v>
      </c>
      <c r="X4297" s="66">
        <f>A4297+SUMIFS(Presensi!F:F,Presensi!E:E,'Entry Data'!AP4297)</f>
        <v>1</v>
      </c>
      <c r="Y4297" s="66">
        <f>IFERROR(INDEX('Retasi Pricing'!F:F,MATCH('Entry Data'!AM4297,'Retasi Pricing'!E:E,0))*X4297,"")</f>
        <v>38000</v>
      </c>
      <c r="Z4297" s="62" t="s">
        <v>26</v>
      </c>
      <c r="AA4297" s="62" t="s">
        <v>27</v>
      </c>
      <c r="AB4297" s="32"/>
      <c r="AC4297" s="32" t="s">
        <v>373</v>
      </c>
      <c r="AD4297" s="32" t="str">
        <f t="shared" si="1194"/>
        <v/>
      </c>
      <c r="AF4297" s="5" t="str">
        <f t="shared" si="1195"/>
        <v>muchammad44209</v>
      </c>
      <c r="AG4297" s="5" t="str">
        <f t="shared" si="1196"/>
        <v>BMJ 07344209SELATANNIGHT</v>
      </c>
      <c r="AH4297" s="5" t="str">
        <f t="shared" si="1197"/>
        <v>muchammad44209SELATANNIGHT</v>
      </c>
      <c r="AI4297" s="5" t="str">
        <f t="shared" si="1198"/>
        <v>BMJ 07344209NIGHT</v>
      </c>
      <c r="AJ4297" s="5" t="str">
        <f t="shared" si="1199"/>
        <v>muchammad44209NIGHT</v>
      </c>
      <c r="AK4297" s="5" t="str">
        <f t="shared" si="1200"/>
        <v>muchammadBMJ</v>
      </c>
      <c r="AL4297" s="5" t="str">
        <f t="shared" si="1202"/>
        <v>1SELATAN</v>
      </c>
      <c r="AM4297" s="5" t="str">
        <f t="shared" si="1203"/>
        <v>1 &gt; 3SELATAN12 RODA</v>
      </c>
      <c r="AN4297" s="5" t="str">
        <f t="shared" si="1204"/>
        <v>muchammadBMJ1 &gt; 3SELATAN12 RODA</v>
      </c>
      <c r="AO4297" s="5" t="str">
        <f t="shared" si="1205"/>
        <v>muchammad1 &gt; 3SELATAN12 RODA</v>
      </c>
      <c r="AP4297" s="5" t="str">
        <f t="shared" si="1206"/>
        <v>44209NIGHT</v>
      </c>
    </row>
    <row r="4298" spans="1:42" x14ac:dyDescent="0.3">
      <c r="A4298" s="33">
        <v>1</v>
      </c>
      <c r="B4298" s="33"/>
      <c r="C4298" s="70">
        <v>44209</v>
      </c>
      <c r="D4298" s="71" t="s">
        <v>87</v>
      </c>
      <c r="E4298" s="70">
        <v>44210</v>
      </c>
      <c r="F4298" s="71">
        <v>5172249</v>
      </c>
      <c r="G4298" s="33" t="s">
        <v>38</v>
      </c>
      <c r="H4298" s="33" t="s">
        <v>127</v>
      </c>
      <c r="I4298" s="33" t="s">
        <v>174</v>
      </c>
      <c r="J4298" s="33" t="s">
        <v>110</v>
      </c>
      <c r="K4298" s="63" t="s">
        <v>83</v>
      </c>
      <c r="L4298" s="32" t="str">
        <f t="shared" si="1207"/>
        <v>AXOR4843</v>
      </c>
      <c r="M4298" s="32" t="str">
        <f t="shared" si="1208"/>
        <v>BMJ</v>
      </c>
      <c r="N4298" s="32" t="str">
        <f t="shared" si="1209"/>
        <v>12 RODA</v>
      </c>
      <c r="O4298" s="146">
        <v>0.17103009259259261</v>
      </c>
      <c r="P4298" s="65">
        <v>0.17103009259259261</v>
      </c>
      <c r="Q4298" s="65"/>
      <c r="R4298" s="66">
        <v>2</v>
      </c>
      <c r="S4298" s="66">
        <v>55680</v>
      </c>
      <c r="T4298" s="66">
        <v>20100</v>
      </c>
      <c r="U4298" s="67">
        <f t="shared" si="1201"/>
        <v>35.58</v>
      </c>
      <c r="V4298" s="66">
        <f t="shared" ref="V4298:V4361" si="1210">IFERROR(VLOOKUP(L4298,harga,2,FALSE),"")*U4298*IFERROR(VLOOKUP(G4298,jarak,2,FALSE),"")</f>
        <v>1068823.2</v>
      </c>
      <c r="W4298" s="66" t="str">
        <f t="shared" ref="W4298:W4361" si="1211">IFERROR(VLOOKUP(AL4298,Code,2,FALSE),"")</f>
        <v>1 &gt; 3</v>
      </c>
      <c r="X4298" s="66">
        <f>A4298+SUMIFS(Presensi!F:F,Presensi!E:E,'Entry Data'!AP4298)</f>
        <v>1</v>
      </c>
      <c r="Y4298" s="66">
        <f>IFERROR(INDEX('Retasi Pricing'!F:F,MATCH('Entry Data'!AM4298,'Retasi Pricing'!E:E,0))*X4298,"")</f>
        <v>38000</v>
      </c>
      <c r="Z4298" s="62" t="s">
        <v>26</v>
      </c>
      <c r="AA4298" s="62" t="s">
        <v>27</v>
      </c>
      <c r="AB4298" s="32"/>
      <c r="AC4298" s="32" t="s">
        <v>373</v>
      </c>
      <c r="AD4298" s="32" t="str">
        <f t="shared" ref="AD4298:AD4361" si="1212">IFERROR(VLOOKUP(AC4298,driver,13,FALSE),"")</f>
        <v/>
      </c>
      <c r="AF4298" s="5" t="str">
        <f t="shared" ref="AF4298:AF4361" si="1213">AC4298&amp;C4298</f>
        <v>muchammad44209</v>
      </c>
      <c r="AG4298" s="5" t="str">
        <f t="shared" ref="AG4298:AG4361" si="1214">K4298&amp;C4298&amp;G4298&amp;D4298</f>
        <v>BMJ 07344209SELATANNIGHT</v>
      </c>
      <c r="AH4298" s="5" t="str">
        <f t="shared" ref="AH4298:AH4361" si="1215">AC4298&amp;C4298&amp;G4298&amp;D4298</f>
        <v>muchammad44209SELATANNIGHT</v>
      </c>
      <c r="AI4298" s="5" t="str">
        <f t="shared" ref="AI4298:AI4361" si="1216">K4298&amp;C4298&amp;D4298</f>
        <v>BMJ 07344209NIGHT</v>
      </c>
      <c r="AJ4298" s="5" t="str">
        <f t="shared" ref="AJ4298:AJ4361" si="1217">AC4298&amp;C4298&amp;D4298</f>
        <v>muchammad44209NIGHT</v>
      </c>
      <c r="AK4298" s="5" t="str">
        <f t="shared" ref="AK4298:AK4361" si="1218">AC4298&amp;M4298</f>
        <v>muchammadBMJ</v>
      </c>
      <c r="AL4298" s="5" t="str">
        <f t="shared" si="1202"/>
        <v>2SELATAN</v>
      </c>
      <c r="AM4298" s="5" t="str">
        <f t="shared" si="1203"/>
        <v>1 &gt; 3SELATAN12 RODA</v>
      </c>
      <c r="AN4298" s="5" t="str">
        <f t="shared" si="1204"/>
        <v>muchammadBMJ1 &gt; 3SELATAN12 RODA</v>
      </c>
      <c r="AO4298" s="5" t="str">
        <f t="shared" si="1205"/>
        <v>muchammad1 &gt; 3SELATAN12 RODA</v>
      </c>
      <c r="AP4298" s="5" t="str">
        <f t="shared" si="1206"/>
        <v>44209NIGHT</v>
      </c>
    </row>
    <row r="4299" spans="1:42" x14ac:dyDescent="0.3">
      <c r="A4299" s="33">
        <v>1</v>
      </c>
      <c r="B4299" s="33"/>
      <c r="C4299" s="70">
        <v>44209</v>
      </c>
      <c r="D4299" s="71" t="s">
        <v>87</v>
      </c>
      <c r="E4299" s="70">
        <v>44210</v>
      </c>
      <c r="F4299" s="71">
        <v>5172303</v>
      </c>
      <c r="G4299" s="33" t="s">
        <v>20</v>
      </c>
      <c r="H4299" s="33" t="s">
        <v>21</v>
      </c>
      <c r="I4299" s="33" t="s">
        <v>51</v>
      </c>
      <c r="J4299" s="33" t="s">
        <v>46</v>
      </c>
      <c r="K4299" s="63" t="s">
        <v>83</v>
      </c>
      <c r="L4299" s="32" t="str">
        <f t="shared" si="1207"/>
        <v>AXOR4843</v>
      </c>
      <c r="M4299" s="32" t="str">
        <f t="shared" si="1208"/>
        <v>BMJ</v>
      </c>
      <c r="N4299" s="32" t="str">
        <f t="shared" si="1209"/>
        <v>12 RODA</v>
      </c>
      <c r="O4299" s="146">
        <v>0.23593749999999999</v>
      </c>
      <c r="P4299" s="65">
        <v>0.23593749999999999</v>
      </c>
      <c r="Q4299" s="65"/>
      <c r="R4299" s="66">
        <v>3</v>
      </c>
      <c r="S4299" s="66">
        <v>51180</v>
      </c>
      <c r="T4299" s="66">
        <v>20100</v>
      </c>
      <c r="U4299" s="67">
        <f t="shared" ref="U4299:U4362" si="1219">(S4299-T4299)/1000</f>
        <v>31.08</v>
      </c>
      <c r="V4299" s="66">
        <f t="shared" si="1210"/>
        <v>630209.15999999992</v>
      </c>
      <c r="W4299" s="66" t="str">
        <f t="shared" si="1211"/>
        <v>1 &gt; 4</v>
      </c>
      <c r="X4299" s="66">
        <f>A4299+SUMIFS(Presensi!F:F,Presensi!E:E,'Entry Data'!AP4299)</f>
        <v>1</v>
      </c>
      <c r="Y4299" s="66">
        <f>IFERROR(INDEX('Retasi Pricing'!F:F,MATCH('Entry Data'!AM4299,'Retasi Pricing'!E:E,0))*X4299,"")</f>
        <v>27500</v>
      </c>
      <c r="Z4299" s="62" t="s">
        <v>26</v>
      </c>
      <c r="AA4299" s="62" t="s">
        <v>27</v>
      </c>
      <c r="AB4299" s="32"/>
      <c r="AC4299" s="32" t="s">
        <v>373</v>
      </c>
      <c r="AD4299" s="32" t="str">
        <f t="shared" si="1212"/>
        <v/>
      </c>
      <c r="AF4299" s="5" t="str">
        <f t="shared" si="1213"/>
        <v>muchammad44209</v>
      </c>
      <c r="AG4299" s="5" t="str">
        <f t="shared" si="1214"/>
        <v>BMJ 07344209UTARANIGHT</v>
      </c>
      <c r="AH4299" s="5" t="str">
        <f t="shared" si="1215"/>
        <v>muchammad44209UTARANIGHT</v>
      </c>
      <c r="AI4299" s="5" t="str">
        <f t="shared" si="1216"/>
        <v>BMJ 07344209NIGHT</v>
      </c>
      <c r="AJ4299" s="5" t="str">
        <f t="shared" si="1217"/>
        <v>muchammad44209NIGHT</v>
      </c>
      <c r="AK4299" s="5" t="str">
        <f t="shared" si="1218"/>
        <v>muchammadBMJ</v>
      </c>
      <c r="AL4299" s="5" t="str">
        <f t="shared" ref="AL4299:AL4362" si="1220">Q4299&amp;R4299&amp;G4299</f>
        <v>3UTARA</v>
      </c>
      <c r="AM4299" s="5" t="str">
        <f t="shared" ref="AM4299:AM4362" si="1221">W4299&amp;G4299&amp;N4299</f>
        <v>1 &gt; 4UTARA12 RODA</v>
      </c>
      <c r="AN4299" s="5" t="str">
        <f t="shared" ref="AN4299:AN4362" si="1222">AC4299&amp;M4299&amp;W4299&amp;G4299&amp;N4299</f>
        <v>muchammadBMJ1 &gt; 4UTARA12 RODA</v>
      </c>
      <c r="AO4299" s="5" t="str">
        <f t="shared" ref="AO4299:AO4362" si="1223">AC4299&amp;W4299&amp;G4299&amp;N4299</f>
        <v>muchammad1 &gt; 4UTARA12 RODA</v>
      </c>
      <c r="AP4299" s="5" t="str">
        <f t="shared" ref="AP4299:AP4362" si="1224">C4299&amp;D4299</f>
        <v>44209NIGHT</v>
      </c>
    </row>
    <row r="4300" spans="1:42" x14ac:dyDescent="0.3">
      <c r="A4300" s="33">
        <v>1</v>
      </c>
      <c r="B4300" s="33"/>
      <c r="C4300" s="70">
        <v>44209</v>
      </c>
      <c r="D4300" s="71" t="s">
        <v>87</v>
      </c>
      <c r="E4300" s="70">
        <v>44210</v>
      </c>
      <c r="F4300" s="71">
        <v>5172099</v>
      </c>
      <c r="G4300" s="33" t="s">
        <v>38</v>
      </c>
      <c r="H4300" s="33" t="s">
        <v>127</v>
      </c>
      <c r="I4300" s="33" t="s">
        <v>174</v>
      </c>
      <c r="J4300" s="33" t="s">
        <v>40</v>
      </c>
      <c r="K4300" s="63" t="s">
        <v>85</v>
      </c>
      <c r="L4300" s="32" t="str">
        <f t="shared" si="1207"/>
        <v>AXOR4843</v>
      </c>
      <c r="M4300" s="32" t="str">
        <f t="shared" si="1208"/>
        <v>BMJ</v>
      </c>
      <c r="N4300" s="32" t="str">
        <f t="shared" si="1209"/>
        <v>12 RODA</v>
      </c>
      <c r="O4300" s="146">
        <v>8.2407407407407412E-3</v>
      </c>
      <c r="P4300" s="65">
        <v>8.2407407407407412E-3</v>
      </c>
      <c r="Q4300" s="65"/>
      <c r="R4300" s="66">
        <v>3</v>
      </c>
      <c r="S4300" s="66">
        <v>55240</v>
      </c>
      <c r="T4300" s="66">
        <v>19900</v>
      </c>
      <c r="U4300" s="67">
        <f t="shared" si="1219"/>
        <v>35.340000000000003</v>
      </c>
      <c r="V4300" s="66">
        <f t="shared" si="1210"/>
        <v>1061613.6000000001</v>
      </c>
      <c r="W4300" s="66" t="str">
        <f t="shared" si="1211"/>
        <v>1 &gt; 3</v>
      </c>
      <c r="X4300" s="66">
        <f>A4300+SUMIFS(Presensi!F:F,Presensi!E:E,'Entry Data'!AP4300)</f>
        <v>1</v>
      </c>
      <c r="Y4300" s="66">
        <f>IFERROR(INDEX('Retasi Pricing'!F:F,MATCH('Entry Data'!AM4300,'Retasi Pricing'!E:E,0))*X4300,"")</f>
        <v>38000</v>
      </c>
      <c r="Z4300" s="62" t="s">
        <v>26</v>
      </c>
      <c r="AA4300" s="62" t="s">
        <v>27</v>
      </c>
      <c r="AB4300" s="32"/>
      <c r="AC4300" s="32" t="s">
        <v>212</v>
      </c>
      <c r="AD4300" s="32" t="str">
        <f t="shared" si="1212"/>
        <v/>
      </c>
      <c r="AF4300" s="5" t="str">
        <f t="shared" si="1213"/>
        <v>reso sungkowo44209</v>
      </c>
      <c r="AG4300" s="5" t="str">
        <f t="shared" si="1214"/>
        <v>BMJ 07444209SELATANNIGHT</v>
      </c>
      <c r="AH4300" s="5" t="str">
        <f t="shared" si="1215"/>
        <v>reso sungkowo44209SELATANNIGHT</v>
      </c>
      <c r="AI4300" s="5" t="str">
        <f t="shared" si="1216"/>
        <v>BMJ 07444209NIGHT</v>
      </c>
      <c r="AJ4300" s="5" t="str">
        <f t="shared" si="1217"/>
        <v>reso sungkowo44209NIGHT</v>
      </c>
      <c r="AK4300" s="5" t="str">
        <f t="shared" si="1218"/>
        <v>reso sungkowoBMJ</v>
      </c>
      <c r="AL4300" s="5" t="str">
        <f t="shared" si="1220"/>
        <v>3SELATAN</v>
      </c>
      <c r="AM4300" s="5" t="str">
        <f t="shared" si="1221"/>
        <v>1 &gt; 3SELATAN12 RODA</v>
      </c>
      <c r="AN4300" s="5" t="str">
        <f t="shared" si="1222"/>
        <v>reso sungkowoBMJ1 &gt; 3SELATAN12 RODA</v>
      </c>
      <c r="AO4300" s="5" t="str">
        <f t="shared" si="1223"/>
        <v>reso sungkowo1 &gt; 3SELATAN12 RODA</v>
      </c>
      <c r="AP4300" s="5" t="str">
        <f t="shared" si="1224"/>
        <v>44209NIGHT</v>
      </c>
    </row>
    <row r="4301" spans="1:42" x14ac:dyDescent="0.3">
      <c r="A4301" s="33">
        <v>1</v>
      </c>
      <c r="B4301" s="33"/>
      <c r="C4301" s="70">
        <v>44209</v>
      </c>
      <c r="D4301" s="71" t="s">
        <v>87</v>
      </c>
      <c r="E4301" s="70">
        <v>44210</v>
      </c>
      <c r="F4301" s="71">
        <v>5172174</v>
      </c>
      <c r="G4301" s="33" t="s">
        <v>38</v>
      </c>
      <c r="H4301" s="33" t="s">
        <v>127</v>
      </c>
      <c r="I4301" s="33" t="s">
        <v>174</v>
      </c>
      <c r="J4301" s="33" t="s">
        <v>110</v>
      </c>
      <c r="K4301" s="63" t="s">
        <v>85</v>
      </c>
      <c r="L4301" s="32" t="str">
        <f t="shared" si="1207"/>
        <v>AXOR4843</v>
      </c>
      <c r="M4301" s="32" t="str">
        <f t="shared" si="1208"/>
        <v>BMJ</v>
      </c>
      <c r="N4301" s="32" t="str">
        <f t="shared" si="1209"/>
        <v>12 RODA</v>
      </c>
      <c r="O4301" s="146">
        <v>9.976851851851852E-2</v>
      </c>
      <c r="P4301" s="65">
        <v>9.976851851851852E-2</v>
      </c>
      <c r="Q4301" s="65"/>
      <c r="R4301" s="66">
        <v>4</v>
      </c>
      <c r="S4301" s="66">
        <v>53520</v>
      </c>
      <c r="T4301" s="66">
        <v>19900</v>
      </c>
      <c r="U4301" s="67">
        <f t="shared" si="1219"/>
        <v>33.619999999999997</v>
      </c>
      <c r="V4301" s="66">
        <f t="shared" si="1210"/>
        <v>1009944.7999999999</v>
      </c>
      <c r="W4301" s="66" t="str">
        <f t="shared" si="1211"/>
        <v>&gt; 4</v>
      </c>
      <c r="X4301" s="66">
        <f>A4301+SUMIFS(Presensi!F:F,Presensi!E:E,'Entry Data'!AP4301)</f>
        <v>1</v>
      </c>
      <c r="Y4301" s="66">
        <f>IFERROR(INDEX('Retasi Pricing'!F:F,MATCH('Entry Data'!AM4301,'Retasi Pricing'!E:E,0))*X4301,"")</f>
        <v>45000</v>
      </c>
      <c r="Z4301" s="62" t="s">
        <v>26</v>
      </c>
      <c r="AA4301" s="62" t="s">
        <v>27</v>
      </c>
      <c r="AB4301" s="32"/>
      <c r="AC4301" s="32" t="s">
        <v>212</v>
      </c>
      <c r="AD4301" s="32" t="str">
        <f t="shared" si="1212"/>
        <v/>
      </c>
      <c r="AF4301" s="5" t="str">
        <f t="shared" si="1213"/>
        <v>reso sungkowo44209</v>
      </c>
      <c r="AG4301" s="5" t="str">
        <f t="shared" si="1214"/>
        <v>BMJ 07444209SELATANNIGHT</v>
      </c>
      <c r="AH4301" s="5" t="str">
        <f t="shared" si="1215"/>
        <v>reso sungkowo44209SELATANNIGHT</v>
      </c>
      <c r="AI4301" s="5" t="str">
        <f t="shared" si="1216"/>
        <v>BMJ 07444209NIGHT</v>
      </c>
      <c r="AJ4301" s="5" t="str">
        <f t="shared" si="1217"/>
        <v>reso sungkowo44209NIGHT</v>
      </c>
      <c r="AK4301" s="5" t="str">
        <f t="shared" si="1218"/>
        <v>reso sungkowoBMJ</v>
      </c>
      <c r="AL4301" s="5" t="str">
        <f t="shared" si="1220"/>
        <v>4SELATAN</v>
      </c>
      <c r="AM4301" s="5" t="str">
        <f t="shared" si="1221"/>
        <v>&gt; 4SELATAN12 RODA</v>
      </c>
      <c r="AN4301" s="5" t="str">
        <f t="shared" si="1222"/>
        <v>reso sungkowoBMJ&gt; 4SELATAN12 RODA</v>
      </c>
      <c r="AO4301" s="5" t="str">
        <f t="shared" si="1223"/>
        <v>reso sungkowo&gt; 4SELATAN12 RODA</v>
      </c>
      <c r="AP4301" s="5" t="str">
        <f t="shared" si="1224"/>
        <v>44209NIGHT</v>
      </c>
    </row>
    <row r="4302" spans="1:42" x14ac:dyDescent="0.3">
      <c r="A4302" s="33">
        <v>1</v>
      </c>
      <c r="B4302" s="33"/>
      <c r="C4302" s="70">
        <v>44209</v>
      </c>
      <c r="D4302" s="71" t="s">
        <v>87</v>
      </c>
      <c r="E4302" s="70">
        <v>44210</v>
      </c>
      <c r="F4302" s="71">
        <v>5172257</v>
      </c>
      <c r="G4302" s="33" t="s">
        <v>38</v>
      </c>
      <c r="H4302" s="33" t="s">
        <v>127</v>
      </c>
      <c r="I4302" s="33" t="s">
        <v>174</v>
      </c>
      <c r="J4302" s="33" t="s">
        <v>110</v>
      </c>
      <c r="K4302" s="63" t="s">
        <v>85</v>
      </c>
      <c r="L4302" s="32" t="str">
        <f t="shared" si="1207"/>
        <v>AXOR4843</v>
      </c>
      <c r="M4302" s="32" t="str">
        <f t="shared" si="1208"/>
        <v>BMJ</v>
      </c>
      <c r="N4302" s="32" t="str">
        <f t="shared" si="1209"/>
        <v>12 RODA</v>
      </c>
      <c r="O4302" s="146">
        <v>0.18190972222222224</v>
      </c>
      <c r="P4302" s="65">
        <v>0.18190972222222224</v>
      </c>
      <c r="Q4302" s="65"/>
      <c r="R4302" s="66">
        <v>5</v>
      </c>
      <c r="S4302" s="66">
        <v>55160</v>
      </c>
      <c r="T4302" s="66">
        <v>19900</v>
      </c>
      <c r="U4302" s="67">
        <f t="shared" si="1219"/>
        <v>35.26</v>
      </c>
      <c r="V4302" s="66">
        <f t="shared" si="1210"/>
        <v>1059210.3999999999</v>
      </c>
      <c r="W4302" s="66" t="str">
        <f t="shared" si="1211"/>
        <v>&gt; 5</v>
      </c>
      <c r="X4302" s="66">
        <f>A4302+SUMIFS(Presensi!F:F,Presensi!E:E,'Entry Data'!AP4302)</f>
        <v>1</v>
      </c>
      <c r="Y4302" s="66">
        <f>IFERROR(INDEX('Retasi Pricing'!F:F,MATCH('Entry Data'!AM4302,'Retasi Pricing'!E:E,0))*X4302,"")</f>
        <v>48500</v>
      </c>
      <c r="Z4302" s="62" t="s">
        <v>26</v>
      </c>
      <c r="AA4302" s="62" t="s">
        <v>27</v>
      </c>
      <c r="AB4302" s="32"/>
      <c r="AC4302" s="32" t="s">
        <v>212</v>
      </c>
      <c r="AD4302" s="32" t="str">
        <f t="shared" si="1212"/>
        <v/>
      </c>
      <c r="AF4302" s="5" t="str">
        <f t="shared" si="1213"/>
        <v>reso sungkowo44209</v>
      </c>
      <c r="AG4302" s="5" t="str">
        <f t="shared" si="1214"/>
        <v>BMJ 07444209SELATANNIGHT</v>
      </c>
      <c r="AH4302" s="5" t="str">
        <f t="shared" si="1215"/>
        <v>reso sungkowo44209SELATANNIGHT</v>
      </c>
      <c r="AI4302" s="5" t="str">
        <f t="shared" si="1216"/>
        <v>BMJ 07444209NIGHT</v>
      </c>
      <c r="AJ4302" s="5" t="str">
        <f t="shared" si="1217"/>
        <v>reso sungkowo44209NIGHT</v>
      </c>
      <c r="AK4302" s="5" t="str">
        <f t="shared" si="1218"/>
        <v>reso sungkowoBMJ</v>
      </c>
      <c r="AL4302" s="5" t="str">
        <f t="shared" si="1220"/>
        <v>5SELATAN</v>
      </c>
      <c r="AM4302" s="5" t="str">
        <f t="shared" si="1221"/>
        <v>&gt; 5SELATAN12 RODA</v>
      </c>
      <c r="AN4302" s="5" t="str">
        <f t="shared" si="1222"/>
        <v>reso sungkowoBMJ&gt; 5SELATAN12 RODA</v>
      </c>
      <c r="AO4302" s="5" t="str">
        <f t="shared" si="1223"/>
        <v>reso sungkowo&gt; 5SELATAN12 RODA</v>
      </c>
      <c r="AP4302" s="5" t="str">
        <f t="shared" si="1224"/>
        <v>44209NIGHT</v>
      </c>
    </row>
    <row r="4303" spans="1:42" x14ac:dyDescent="0.3">
      <c r="A4303" s="33">
        <v>1</v>
      </c>
      <c r="B4303" s="33"/>
      <c r="C4303" s="70">
        <v>44209</v>
      </c>
      <c r="D4303" s="71" t="s">
        <v>87</v>
      </c>
      <c r="E4303" s="70">
        <v>44209</v>
      </c>
      <c r="F4303" s="71">
        <v>5171925</v>
      </c>
      <c r="G4303" s="33" t="s">
        <v>20</v>
      </c>
      <c r="H4303" s="33" t="s">
        <v>21</v>
      </c>
      <c r="I4303" s="33" t="s">
        <v>51</v>
      </c>
      <c r="J4303" s="33" t="s">
        <v>46</v>
      </c>
      <c r="K4303" s="63" t="s">
        <v>85</v>
      </c>
      <c r="L4303" s="32" t="str">
        <f t="shared" si="1207"/>
        <v>AXOR4843</v>
      </c>
      <c r="M4303" s="32" t="str">
        <f t="shared" si="1208"/>
        <v>BMJ</v>
      </c>
      <c r="N4303" s="32" t="str">
        <f t="shared" si="1209"/>
        <v>12 RODA</v>
      </c>
      <c r="O4303" s="146">
        <v>0.85031249999999992</v>
      </c>
      <c r="P4303" s="65">
        <v>0.8552777777777778</v>
      </c>
      <c r="Q4303" s="65"/>
      <c r="R4303" s="66">
        <v>1</v>
      </c>
      <c r="S4303" s="66">
        <v>54660</v>
      </c>
      <c r="T4303" s="66">
        <v>19900</v>
      </c>
      <c r="U4303" s="67">
        <f t="shared" si="1219"/>
        <v>34.76</v>
      </c>
      <c r="V4303" s="66">
        <f t="shared" si="1210"/>
        <v>704828.5199999999</v>
      </c>
      <c r="W4303" s="66" t="str">
        <f t="shared" si="1211"/>
        <v>1 &gt; 4</v>
      </c>
      <c r="X4303" s="66">
        <f>A4303+SUMIFS(Presensi!F:F,Presensi!E:E,'Entry Data'!AP4303)</f>
        <v>1</v>
      </c>
      <c r="Y4303" s="66">
        <f>IFERROR(INDEX('Retasi Pricing'!F:F,MATCH('Entry Data'!AM4303,'Retasi Pricing'!E:E,0))*X4303,"")</f>
        <v>27500</v>
      </c>
      <c r="Z4303" s="62" t="s">
        <v>26</v>
      </c>
      <c r="AA4303" s="62" t="s">
        <v>27</v>
      </c>
      <c r="AB4303" s="32"/>
      <c r="AC4303" s="32" t="s">
        <v>212</v>
      </c>
      <c r="AD4303" s="32" t="str">
        <f t="shared" si="1212"/>
        <v/>
      </c>
      <c r="AF4303" s="5" t="str">
        <f t="shared" si="1213"/>
        <v>reso sungkowo44209</v>
      </c>
      <c r="AG4303" s="5" t="str">
        <f t="shared" si="1214"/>
        <v>BMJ 07444209UTARANIGHT</v>
      </c>
      <c r="AH4303" s="5" t="str">
        <f t="shared" si="1215"/>
        <v>reso sungkowo44209UTARANIGHT</v>
      </c>
      <c r="AI4303" s="5" t="str">
        <f t="shared" si="1216"/>
        <v>BMJ 07444209NIGHT</v>
      </c>
      <c r="AJ4303" s="5" t="str">
        <f t="shared" si="1217"/>
        <v>reso sungkowo44209NIGHT</v>
      </c>
      <c r="AK4303" s="5" t="str">
        <f t="shared" si="1218"/>
        <v>reso sungkowoBMJ</v>
      </c>
      <c r="AL4303" s="5" t="str">
        <f t="shared" si="1220"/>
        <v>1UTARA</v>
      </c>
      <c r="AM4303" s="5" t="str">
        <f t="shared" si="1221"/>
        <v>1 &gt; 4UTARA12 RODA</v>
      </c>
      <c r="AN4303" s="5" t="str">
        <f t="shared" si="1222"/>
        <v>reso sungkowoBMJ1 &gt; 4UTARA12 RODA</v>
      </c>
      <c r="AO4303" s="5" t="str">
        <f t="shared" si="1223"/>
        <v>reso sungkowo1 &gt; 4UTARA12 RODA</v>
      </c>
      <c r="AP4303" s="5" t="str">
        <f t="shared" si="1224"/>
        <v>44209NIGHT</v>
      </c>
    </row>
    <row r="4304" spans="1:42" x14ac:dyDescent="0.3">
      <c r="A4304" s="33">
        <v>1</v>
      </c>
      <c r="B4304" s="33"/>
      <c r="C4304" s="70">
        <v>44209</v>
      </c>
      <c r="D4304" s="71" t="s">
        <v>87</v>
      </c>
      <c r="E4304" s="70">
        <v>44209</v>
      </c>
      <c r="F4304" s="71">
        <v>5172018</v>
      </c>
      <c r="G4304" s="33" t="s">
        <v>38</v>
      </c>
      <c r="H4304" s="33" t="s">
        <v>127</v>
      </c>
      <c r="I4304" s="33" t="s">
        <v>174</v>
      </c>
      <c r="J4304" s="33" t="s">
        <v>110</v>
      </c>
      <c r="K4304" s="63" t="s">
        <v>85</v>
      </c>
      <c r="L4304" s="32" t="str">
        <f t="shared" si="1207"/>
        <v>AXOR4843</v>
      </c>
      <c r="M4304" s="32" t="str">
        <f t="shared" si="1208"/>
        <v>BMJ</v>
      </c>
      <c r="N4304" s="32" t="str">
        <f t="shared" si="1209"/>
        <v>12 RODA</v>
      </c>
      <c r="O4304" s="146">
        <v>0.93296296296296299</v>
      </c>
      <c r="P4304" s="65">
        <v>0.93296296296296299</v>
      </c>
      <c r="Q4304" s="65"/>
      <c r="R4304" s="66">
        <v>2</v>
      </c>
      <c r="S4304" s="66">
        <v>54560</v>
      </c>
      <c r="T4304" s="66">
        <v>19900</v>
      </c>
      <c r="U4304" s="67">
        <f t="shared" si="1219"/>
        <v>34.659999999999997</v>
      </c>
      <c r="V4304" s="66">
        <f t="shared" si="1210"/>
        <v>1041186.3999999999</v>
      </c>
      <c r="W4304" s="66" t="str">
        <f t="shared" si="1211"/>
        <v>1 &gt; 3</v>
      </c>
      <c r="X4304" s="66">
        <f>A4304+SUMIFS(Presensi!F:F,Presensi!E:E,'Entry Data'!AP4304)</f>
        <v>1</v>
      </c>
      <c r="Y4304" s="66">
        <f>IFERROR(INDEX('Retasi Pricing'!F:F,MATCH('Entry Data'!AM4304,'Retasi Pricing'!E:E,0))*X4304,"")</f>
        <v>38000</v>
      </c>
      <c r="Z4304" s="62" t="s">
        <v>26</v>
      </c>
      <c r="AA4304" s="62" t="s">
        <v>27</v>
      </c>
      <c r="AB4304" s="32"/>
      <c r="AC4304" s="32" t="s">
        <v>212</v>
      </c>
      <c r="AD4304" s="32" t="str">
        <f t="shared" si="1212"/>
        <v/>
      </c>
      <c r="AF4304" s="5" t="str">
        <f t="shared" si="1213"/>
        <v>reso sungkowo44209</v>
      </c>
      <c r="AG4304" s="5" t="str">
        <f t="shared" si="1214"/>
        <v>BMJ 07444209SELATANNIGHT</v>
      </c>
      <c r="AH4304" s="5" t="str">
        <f t="shared" si="1215"/>
        <v>reso sungkowo44209SELATANNIGHT</v>
      </c>
      <c r="AI4304" s="5" t="str">
        <f t="shared" si="1216"/>
        <v>BMJ 07444209NIGHT</v>
      </c>
      <c r="AJ4304" s="5" t="str">
        <f t="shared" si="1217"/>
        <v>reso sungkowo44209NIGHT</v>
      </c>
      <c r="AK4304" s="5" t="str">
        <f t="shared" si="1218"/>
        <v>reso sungkowoBMJ</v>
      </c>
      <c r="AL4304" s="5" t="str">
        <f t="shared" si="1220"/>
        <v>2SELATAN</v>
      </c>
      <c r="AM4304" s="5" t="str">
        <f t="shared" si="1221"/>
        <v>1 &gt; 3SELATAN12 RODA</v>
      </c>
      <c r="AN4304" s="5" t="str">
        <f t="shared" si="1222"/>
        <v>reso sungkowoBMJ1 &gt; 3SELATAN12 RODA</v>
      </c>
      <c r="AO4304" s="5" t="str">
        <f t="shared" si="1223"/>
        <v>reso sungkowo1 &gt; 3SELATAN12 RODA</v>
      </c>
      <c r="AP4304" s="5" t="str">
        <f t="shared" si="1224"/>
        <v>44209NIGHT</v>
      </c>
    </row>
    <row r="4305" spans="1:42" x14ac:dyDescent="0.3">
      <c r="A4305" s="33">
        <v>1</v>
      </c>
      <c r="B4305" s="33"/>
      <c r="C4305" s="70">
        <v>44210</v>
      </c>
      <c r="D4305" s="71" t="s">
        <v>19</v>
      </c>
      <c r="E4305" s="70">
        <v>44210</v>
      </c>
      <c r="F4305" s="71">
        <v>5172376</v>
      </c>
      <c r="G4305" s="33" t="s">
        <v>20</v>
      </c>
      <c r="H4305" s="33" t="s">
        <v>21</v>
      </c>
      <c r="I4305" s="33" t="s">
        <v>51</v>
      </c>
      <c r="J4305" s="33" t="s">
        <v>46</v>
      </c>
      <c r="K4305" s="63" t="s">
        <v>25</v>
      </c>
      <c r="L4305" s="32" t="str">
        <f t="shared" si="1207"/>
        <v>CGE370</v>
      </c>
      <c r="M4305" s="32" t="str">
        <f t="shared" si="1208"/>
        <v>BMJ II</v>
      </c>
      <c r="N4305" s="32" t="str">
        <f t="shared" si="1209"/>
        <v>12 RODA</v>
      </c>
      <c r="O4305" s="146">
        <v>0.36335648148148153</v>
      </c>
      <c r="P4305" s="65">
        <v>0.36335648148148153</v>
      </c>
      <c r="Q4305" s="65"/>
      <c r="R4305" s="66">
        <v>1</v>
      </c>
      <c r="S4305" s="66">
        <v>48260</v>
      </c>
      <c r="T4305" s="66">
        <v>19100</v>
      </c>
      <c r="U4305" s="67">
        <f t="shared" si="1219"/>
        <v>29.16</v>
      </c>
      <c r="V4305" s="66">
        <f t="shared" si="1210"/>
        <v>591277.31999999995</v>
      </c>
      <c r="W4305" s="66" t="str">
        <f t="shared" si="1211"/>
        <v>1 &gt; 4</v>
      </c>
      <c r="X4305" s="66">
        <f>A4305+SUMIFS(Presensi!F:F,Presensi!E:E,'Entry Data'!AP4305)</f>
        <v>1</v>
      </c>
      <c r="Y4305" s="66">
        <f>IFERROR(INDEX('Retasi Pricing'!F:F,MATCH('Entry Data'!AM4305,'Retasi Pricing'!E:E,0))*X4305,"")</f>
        <v>27500</v>
      </c>
      <c r="Z4305" s="62" t="s">
        <v>26</v>
      </c>
      <c r="AA4305" s="62" t="s">
        <v>27</v>
      </c>
      <c r="AB4305" s="32"/>
      <c r="AC4305" s="32" t="s">
        <v>207</v>
      </c>
      <c r="AD4305" s="32" t="str">
        <f t="shared" si="1212"/>
        <v/>
      </c>
      <c r="AF4305" s="5" t="str">
        <f t="shared" si="1213"/>
        <v>umar abadi44210</v>
      </c>
      <c r="AG4305" s="5" t="str">
        <f t="shared" si="1214"/>
        <v>BMJ 04044210UTARADAY</v>
      </c>
      <c r="AH4305" s="5" t="str">
        <f t="shared" si="1215"/>
        <v>umar abadi44210UTARADAY</v>
      </c>
      <c r="AI4305" s="5" t="str">
        <f t="shared" si="1216"/>
        <v>BMJ 04044210DAY</v>
      </c>
      <c r="AJ4305" s="5" t="str">
        <f t="shared" si="1217"/>
        <v>umar abadi44210DAY</v>
      </c>
      <c r="AK4305" s="5" t="str">
        <f t="shared" si="1218"/>
        <v>umar abadiBMJ II</v>
      </c>
      <c r="AL4305" s="5" t="str">
        <f t="shared" si="1220"/>
        <v>1UTARA</v>
      </c>
      <c r="AM4305" s="5" t="str">
        <f t="shared" si="1221"/>
        <v>1 &gt; 4UTARA12 RODA</v>
      </c>
      <c r="AN4305" s="5" t="str">
        <f t="shared" si="1222"/>
        <v>umar abadiBMJ II1 &gt; 4UTARA12 RODA</v>
      </c>
      <c r="AO4305" s="5" t="str">
        <f t="shared" si="1223"/>
        <v>umar abadi1 &gt; 4UTARA12 RODA</v>
      </c>
      <c r="AP4305" s="5" t="str">
        <f t="shared" si="1224"/>
        <v>44210DAY</v>
      </c>
    </row>
    <row r="4306" spans="1:42" x14ac:dyDescent="0.3">
      <c r="A4306" s="33">
        <v>1</v>
      </c>
      <c r="B4306" s="33"/>
      <c r="C4306" s="70">
        <v>44210</v>
      </c>
      <c r="D4306" s="71" t="s">
        <v>19</v>
      </c>
      <c r="E4306" s="70">
        <v>44210</v>
      </c>
      <c r="F4306" s="71">
        <v>5172448</v>
      </c>
      <c r="G4306" s="33" t="s">
        <v>20</v>
      </c>
      <c r="H4306" s="33" t="s">
        <v>21</v>
      </c>
      <c r="I4306" s="33" t="s">
        <v>51</v>
      </c>
      <c r="J4306" s="33" t="s">
        <v>46</v>
      </c>
      <c r="K4306" s="63" t="s">
        <v>25</v>
      </c>
      <c r="L4306" s="32" t="str">
        <f t="shared" si="1207"/>
        <v>CGE370</v>
      </c>
      <c r="M4306" s="32" t="str">
        <f t="shared" si="1208"/>
        <v>BMJ II</v>
      </c>
      <c r="N4306" s="32" t="str">
        <f t="shared" si="1209"/>
        <v>12 RODA</v>
      </c>
      <c r="O4306" s="146">
        <v>0.42980324074074078</v>
      </c>
      <c r="P4306" s="65">
        <v>0.42980324074074078</v>
      </c>
      <c r="Q4306" s="65"/>
      <c r="R4306" s="66">
        <v>2</v>
      </c>
      <c r="S4306" s="66">
        <v>47640</v>
      </c>
      <c r="T4306" s="66">
        <v>19100</v>
      </c>
      <c r="U4306" s="67">
        <f t="shared" si="1219"/>
        <v>28.54</v>
      </c>
      <c r="V4306" s="66">
        <f t="shared" si="1210"/>
        <v>578705.58000000007</v>
      </c>
      <c r="W4306" s="66" t="str">
        <f t="shared" si="1211"/>
        <v>1 &gt; 4</v>
      </c>
      <c r="X4306" s="66">
        <f>A4306+SUMIFS(Presensi!F:F,Presensi!E:E,'Entry Data'!AP4306)</f>
        <v>1</v>
      </c>
      <c r="Y4306" s="66">
        <f>IFERROR(INDEX('Retasi Pricing'!F:F,MATCH('Entry Data'!AM4306,'Retasi Pricing'!E:E,0))*X4306,"")</f>
        <v>27500</v>
      </c>
      <c r="Z4306" s="62" t="s">
        <v>26</v>
      </c>
      <c r="AA4306" s="62" t="s">
        <v>27</v>
      </c>
      <c r="AB4306" s="32"/>
      <c r="AC4306" s="32" t="s">
        <v>207</v>
      </c>
      <c r="AD4306" s="32" t="str">
        <f t="shared" si="1212"/>
        <v/>
      </c>
      <c r="AF4306" s="5" t="str">
        <f t="shared" si="1213"/>
        <v>umar abadi44210</v>
      </c>
      <c r="AG4306" s="5" t="str">
        <f t="shared" si="1214"/>
        <v>BMJ 04044210UTARADAY</v>
      </c>
      <c r="AH4306" s="5" t="str">
        <f t="shared" si="1215"/>
        <v>umar abadi44210UTARADAY</v>
      </c>
      <c r="AI4306" s="5" t="str">
        <f t="shared" si="1216"/>
        <v>BMJ 04044210DAY</v>
      </c>
      <c r="AJ4306" s="5" t="str">
        <f t="shared" si="1217"/>
        <v>umar abadi44210DAY</v>
      </c>
      <c r="AK4306" s="5" t="str">
        <f t="shared" si="1218"/>
        <v>umar abadiBMJ II</v>
      </c>
      <c r="AL4306" s="5" t="str">
        <f t="shared" si="1220"/>
        <v>2UTARA</v>
      </c>
      <c r="AM4306" s="5" t="str">
        <f t="shared" si="1221"/>
        <v>1 &gt; 4UTARA12 RODA</v>
      </c>
      <c r="AN4306" s="5" t="str">
        <f t="shared" si="1222"/>
        <v>umar abadiBMJ II1 &gt; 4UTARA12 RODA</v>
      </c>
      <c r="AO4306" s="5" t="str">
        <f t="shared" si="1223"/>
        <v>umar abadi1 &gt; 4UTARA12 RODA</v>
      </c>
      <c r="AP4306" s="5" t="str">
        <f t="shared" si="1224"/>
        <v>44210DAY</v>
      </c>
    </row>
    <row r="4307" spans="1:42" x14ac:dyDescent="0.3">
      <c r="A4307" s="33">
        <v>1</v>
      </c>
      <c r="B4307" s="33"/>
      <c r="C4307" s="70">
        <v>44210</v>
      </c>
      <c r="D4307" s="71" t="s">
        <v>19</v>
      </c>
      <c r="E4307" s="70">
        <v>44210</v>
      </c>
      <c r="F4307" s="71">
        <v>5172554</v>
      </c>
      <c r="G4307" s="33" t="s">
        <v>20</v>
      </c>
      <c r="H4307" s="33" t="s">
        <v>21</v>
      </c>
      <c r="I4307" s="33" t="s">
        <v>51</v>
      </c>
      <c r="J4307" s="33" t="s">
        <v>46</v>
      </c>
      <c r="K4307" s="69" t="s">
        <v>25</v>
      </c>
      <c r="L4307" s="32" t="str">
        <f t="shared" si="1207"/>
        <v>CGE370</v>
      </c>
      <c r="M4307" s="32" t="str">
        <f t="shared" si="1208"/>
        <v>BMJ II</v>
      </c>
      <c r="N4307" s="32" t="str">
        <f t="shared" si="1209"/>
        <v>12 RODA</v>
      </c>
      <c r="O4307" s="146">
        <v>0.52486111111111111</v>
      </c>
      <c r="P4307" s="65">
        <v>0.52486111111111111</v>
      </c>
      <c r="Q4307" s="65"/>
      <c r="R4307" s="66">
        <v>3</v>
      </c>
      <c r="S4307" s="66">
        <v>47280</v>
      </c>
      <c r="T4307" s="66">
        <v>19100</v>
      </c>
      <c r="U4307" s="67">
        <f t="shared" si="1219"/>
        <v>28.18</v>
      </c>
      <c r="V4307" s="66">
        <f t="shared" si="1210"/>
        <v>571405.86</v>
      </c>
      <c r="W4307" s="66" t="str">
        <f t="shared" si="1211"/>
        <v>1 &gt; 4</v>
      </c>
      <c r="X4307" s="66">
        <f>A4307+SUMIFS(Presensi!F:F,Presensi!E:E,'Entry Data'!AP4307)</f>
        <v>1</v>
      </c>
      <c r="Y4307" s="66">
        <f>IFERROR(INDEX('Retasi Pricing'!F:F,MATCH('Entry Data'!AM4307,'Retasi Pricing'!E:E,0))*X4307,"")</f>
        <v>27500</v>
      </c>
      <c r="Z4307" s="62" t="s">
        <v>26</v>
      </c>
      <c r="AA4307" s="62" t="s">
        <v>27</v>
      </c>
      <c r="AB4307" s="32"/>
      <c r="AC4307" s="32" t="s">
        <v>207</v>
      </c>
      <c r="AD4307" s="32" t="str">
        <f t="shared" si="1212"/>
        <v/>
      </c>
      <c r="AF4307" s="5" t="str">
        <f t="shared" si="1213"/>
        <v>umar abadi44210</v>
      </c>
      <c r="AG4307" s="5" t="str">
        <f t="shared" si="1214"/>
        <v>BMJ 04044210UTARADAY</v>
      </c>
      <c r="AH4307" s="5" t="str">
        <f t="shared" si="1215"/>
        <v>umar abadi44210UTARADAY</v>
      </c>
      <c r="AI4307" s="5" t="str">
        <f t="shared" si="1216"/>
        <v>BMJ 04044210DAY</v>
      </c>
      <c r="AJ4307" s="5" t="str">
        <f t="shared" si="1217"/>
        <v>umar abadi44210DAY</v>
      </c>
      <c r="AK4307" s="5" t="str">
        <f t="shared" si="1218"/>
        <v>umar abadiBMJ II</v>
      </c>
      <c r="AL4307" s="5" t="str">
        <f t="shared" si="1220"/>
        <v>3UTARA</v>
      </c>
      <c r="AM4307" s="5" t="str">
        <f t="shared" si="1221"/>
        <v>1 &gt; 4UTARA12 RODA</v>
      </c>
      <c r="AN4307" s="5" t="str">
        <f t="shared" si="1222"/>
        <v>umar abadiBMJ II1 &gt; 4UTARA12 RODA</v>
      </c>
      <c r="AO4307" s="5" t="str">
        <f t="shared" si="1223"/>
        <v>umar abadi1 &gt; 4UTARA12 RODA</v>
      </c>
      <c r="AP4307" s="5" t="str">
        <f t="shared" si="1224"/>
        <v>44210DAY</v>
      </c>
    </row>
    <row r="4308" spans="1:42" x14ac:dyDescent="0.3">
      <c r="A4308" s="33">
        <v>1</v>
      </c>
      <c r="B4308" s="33"/>
      <c r="C4308" s="70">
        <v>44210</v>
      </c>
      <c r="D4308" s="71" t="s">
        <v>19</v>
      </c>
      <c r="E4308" s="70">
        <v>44210</v>
      </c>
      <c r="F4308" s="71">
        <v>5172613</v>
      </c>
      <c r="G4308" s="33" t="s">
        <v>20</v>
      </c>
      <c r="H4308" s="33" t="s">
        <v>21</v>
      </c>
      <c r="I4308" s="33" t="s">
        <v>51</v>
      </c>
      <c r="J4308" s="33" t="s">
        <v>46</v>
      </c>
      <c r="K4308" s="63" t="s">
        <v>25</v>
      </c>
      <c r="L4308" s="32" t="str">
        <f t="shared" si="1207"/>
        <v>CGE370</v>
      </c>
      <c r="M4308" s="32" t="str">
        <f t="shared" si="1208"/>
        <v>BMJ II</v>
      </c>
      <c r="N4308" s="32" t="str">
        <f t="shared" si="1209"/>
        <v>12 RODA</v>
      </c>
      <c r="O4308" s="146">
        <v>0.59299768518518514</v>
      </c>
      <c r="P4308" s="65">
        <v>0.59299768518518514</v>
      </c>
      <c r="Q4308" s="65"/>
      <c r="R4308" s="66">
        <v>4</v>
      </c>
      <c r="S4308" s="66">
        <v>47680</v>
      </c>
      <c r="T4308" s="66">
        <v>19100</v>
      </c>
      <c r="U4308" s="67">
        <f t="shared" si="1219"/>
        <v>28.58</v>
      </c>
      <c r="V4308" s="66">
        <f t="shared" si="1210"/>
        <v>579516.65999999992</v>
      </c>
      <c r="W4308" s="66" t="str">
        <f t="shared" si="1211"/>
        <v>1 &gt; 4</v>
      </c>
      <c r="X4308" s="66">
        <f>A4308+SUMIFS(Presensi!F:F,Presensi!E:E,'Entry Data'!AP4308)</f>
        <v>1</v>
      </c>
      <c r="Y4308" s="66">
        <f>IFERROR(INDEX('Retasi Pricing'!F:F,MATCH('Entry Data'!AM4308,'Retasi Pricing'!E:E,0))*X4308,"")</f>
        <v>27500</v>
      </c>
      <c r="Z4308" s="62" t="s">
        <v>26</v>
      </c>
      <c r="AA4308" s="62" t="s">
        <v>27</v>
      </c>
      <c r="AB4308" s="32"/>
      <c r="AC4308" s="32" t="s">
        <v>207</v>
      </c>
      <c r="AD4308" s="32" t="str">
        <f t="shared" si="1212"/>
        <v/>
      </c>
      <c r="AF4308" s="5" t="str">
        <f t="shared" si="1213"/>
        <v>umar abadi44210</v>
      </c>
      <c r="AG4308" s="5" t="str">
        <f t="shared" si="1214"/>
        <v>BMJ 04044210UTARADAY</v>
      </c>
      <c r="AH4308" s="5" t="str">
        <f t="shared" si="1215"/>
        <v>umar abadi44210UTARADAY</v>
      </c>
      <c r="AI4308" s="5" t="str">
        <f t="shared" si="1216"/>
        <v>BMJ 04044210DAY</v>
      </c>
      <c r="AJ4308" s="5" t="str">
        <f t="shared" si="1217"/>
        <v>umar abadi44210DAY</v>
      </c>
      <c r="AK4308" s="5" t="str">
        <f t="shared" si="1218"/>
        <v>umar abadiBMJ II</v>
      </c>
      <c r="AL4308" s="5" t="str">
        <f t="shared" si="1220"/>
        <v>4UTARA</v>
      </c>
      <c r="AM4308" s="5" t="str">
        <f t="shared" si="1221"/>
        <v>1 &gt; 4UTARA12 RODA</v>
      </c>
      <c r="AN4308" s="5" t="str">
        <f t="shared" si="1222"/>
        <v>umar abadiBMJ II1 &gt; 4UTARA12 RODA</v>
      </c>
      <c r="AO4308" s="5" t="str">
        <f t="shared" si="1223"/>
        <v>umar abadi1 &gt; 4UTARA12 RODA</v>
      </c>
      <c r="AP4308" s="5" t="str">
        <f t="shared" si="1224"/>
        <v>44210DAY</v>
      </c>
    </row>
    <row r="4309" spans="1:42" x14ac:dyDescent="0.3">
      <c r="A4309" s="33">
        <v>1</v>
      </c>
      <c r="B4309" s="33"/>
      <c r="C4309" s="70">
        <v>44210</v>
      </c>
      <c r="D4309" s="71" t="s">
        <v>19</v>
      </c>
      <c r="E4309" s="70">
        <v>44210</v>
      </c>
      <c r="F4309" s="71">
        <v>5172673</v>
      </c>
      <c r="G4309" s="33" t="s">
        <v>20</v>
      </c>
      <c r="H4309" s="33" t="s">
        <v>21</v>
      </c>
      <c r="I4309" s="33" t="s">
        <v>51</v>
      </c>
      <c r="J4309" s="33" t="s">
        <v>46</v>
      </c>
      <c r="K4309" s="63" t="s">
        <v>25</v>
      </c>
      <c r="L4309" s="32" t="str">
        <f t="shared" si="1207"/>
        <v>CGE370</v>
      </c>
      <c r="M4309" s="32" t="str">
        <f t="shared" si="1208"/>
        <v>BMJ II</v>
      </c>
      <c r="N4309" s="32" t="str">
        <f t="shared" si="1209"/>
        <v>12 RODA</v>
      </c>
      <c r="O4309" s="146">
        <v>0.64666666666666661</v>
      </c>
      <c r="P4309" s="65">
        <v>0.64666666666666661</v>
      </c>
      <c r="Q4309" s="65"/>
      <c r="R4309" s="66">
        <v>5</v>
      </c>
      <c r="S4309" s="66">
        <v>47440</v>
      </c>
      <c r="T4309" s="66">
        <v>19100</v>
      </c>
      <c r="U4309" s="67">
        <f t="shared" si="1219"/>
        <v>28.34</v>
      </c>
      <c r="V4309" s="66">
        <f t="shared" si="1210"/>
        <v>574650.18000000005</v>
      </c>
      <c r="W4309" s="66" t="str">
        <f t="shared" si="1211"/>
        <v>&gt; 5</v>
      </c>
      <c r="X4309" s="66">
        <f>A4309+SUMIFS(Presensi!F:F,Presensi!E:E,'Entry Data'!AP4309)</f>
        <v>1</v>
      </c>
      <c r="Y4309" s="66">
        <f>IFERROR(INDEX('Retasi Pricing'!F:F,MATCH('Entry Data'!AM4309,'Retasi Pricing'!E:E,0))*X4309,"")</f>
        <v>31200</v>
      </c>
      <c r="Z4309" s="62" t="s">
        <v>26</v>
      </c>
      <c r="AA4309" s="62" t="s">
        <v>27</v>
      </c>
      <c r="AB4309" s="32"/>
      <c r="AC4309" s="32" t="s">
        <v>207</v>
      </c>
      <c r="AD4309" s="32" t="str">
        <f t="shared" si="1212"/>
        <v/>
      </c>
      <c r="AF4309" s="5" t="str">
        <f t="shared" si="1213"/>
        <v>umar abadi44210</v>
      </c>
      <c r="AG4309" s="5" t="str">
        <f t="shared" si="1214"/>
        <v>BMJ 04044210UTARADAY</v>
      </c>
      <c r="AH4309" s="5" t="str">
        <f t="shared" si="1215"/>
        <v>umar abadi44210UTARADAY</v>
      </c>
      <c r="AI4309" s="5" t="str">
        <f t="shared" si="1216"/>
        <v>BMJ 04044210DAY</v>
      </c>
      <c r="AJ4309" s="5" t="str">
        <f t="shared" si="1217"/>
        <v>umar abadi44210DAY</v>
      </c>
      <c r="AK4309" s="5" t="str">
        <f t="shared" si="1218"/>
        <v>umar abadiBMJ II</v>
      </c>
      <c r="AL4309" s="5" t="str">
        <f t="shared" si="1220"/>
        <v>5UTARA</v>
      </c>
      <c r="AM4309" s="5" t="str">
        <f t="shared" si="1221"/>
        <v>&gt; 5UTARA12 RODA</v>
      </c>
      <c r="AN4309" s="5" t="str">
        <f t="shared" si="1222"/>
        <v>umar abadiBMJ II&gt; 5UTARA12 RODA</v>
      </c>
      <c r="AO4309" s="5" t="str">
        <f t="shared" si="1223"/>
        <v>umar abadi&gt; 5UTARA12 RODA</v>
      </c>
      <c r="AP4309" s="5" t="str">
        <f t="shared" si="1224"/>
        <v>44210DAY</v>
      </c>
    </row>
    <row r="4310" spans="1:42" x14ac:dyDescent="0.3">
      <c r="A4310" s="33">
        <v>1</v>
      </c>
      <c r="B4310" s="33"/>
      <c r="C4310" s="70">
        <v>44210</v>
      </c>
      <c r="D4310" s="71" t="s">
        <v>19</v>
      </c>
      <c r="E4310" s="70">
        <v>44210</v>
      </c>
      <c r="F4310" s="71">
        <v>5172735</v>
      </c>
      <c r="G4310" s="33" t="s">
        <v>20</v>
      </c>
      <c r="H4310" s="33" t="s">
        <v>21</v>
      </c>
      <c r="I4310" s="33" t="s">
        <v>51</v>
      </c>
      <c r="J4310" s="33" t="s">
        <v>46</v>
      </c>
      <c r="K4310" s="63" t="s">
        <v>25</v>
      </c>
      <c r="L4310" s="32" t="str">
        <f t="shared" si="1207"/>
        <v>CGE370</v>
      </c>
      <c r="M4310" s="32" t="str">
        <f t="shared" si="1208"/>
        <v>BMJ II</v>
      </c>
      <c r="N4310" s="32" t="str">
        <f t="shared" si="1209"/>
        <v>12 RODA</v>
      </c>
      <c r="O4310" s="146">
        <v>0.70215277777777774</v>
      </c>
      <c r="P4310" s="65">
        <v>0.70215277777777774</v>
      </c>
      <c r="Q4310" s="65"/>
      <c r="R4310" s="66">
        <v>6</v>
      </c>
      <c r="S4310" s="66">
        <v>47840</v>
      </c>
      <c r="T4310" s="66">
        <v>19100</v>
      </c>
      <c r="U4310" s="67">
        <f t="shared" si="1219"/>
        <v>28.74</v>
      </c>
      <c r="V4310" s="66">
        <f t="shared" si="1210"/>
        <v>582760.98</v>
      </c>
      <c r="W4310" s="66" t="str">
        <f t="shared" si="1211"/>
        <v>&gt; 6</v>
      </c>
      <c r="X4310" s="66">
        <f>A4310+SUMIFS(Presensi!F:F,Presensi!E:E,'Entry Data'!AP4310)</f>
        <v>1</v>
      </c>
      <c r="Y4310" s="66">
        <f>IFERROR(INDEX('Retasi Pricing'!F:F,MATCH('Entry Data'!AM4310,'Retasi Pricing'!E:E,0))*X4310,"")</f>
        <v>34450</v>
      </c>
      <c r="Z4310" s="62" t="s">
        <v>26</v>
      </c>
      <c r="AA4310" s="62" t="s">
        <v>27</v>
      </c>
      <c r="AB4310" s="32"/>
      <c r="AC4310" s="32" t="s">
        <v>207</v>
      </c>
      <c r="AD4310" s="32" t="str">
        <f t="shared" si="1212"/>
        <v/>
      </c>
      <c r="AF4310" s="5" t="str">
        <f t="shared" si="1213"/>
        <v>umar abadi44210</v>
      </c>
      <c r="AG4310" s="5" t="str">
        <f t="shared" si="1214"/>
        <v>BMJ 04044210UTARADAY</v>
      </c>
      <c r="AH4310" s="5" t="str">
        <f t="shared" si="1215"/>
        <v>umar abadi44210UTARADAY</v>
      </c>
      <c r="AI4310" s="5" t="str">
        <f t="shared" si="1216"/>
        <v>BMJ 04044210DAY</v>
      </c>
      <c r="AJ4310" s="5" t="str">
        <f t="shared" si="1217"/>
        <v>umar abadi44210DAY</v>
      </c>
      <c r="AK4310" s="5" t="str">
        <f t="shared" si="1218"/>
        <v>umar abadiBMJ II</v>
      </c>
      <c r="AL4310" s="5" t="str">
        <f t="shared" si="1220"/>
        <v>6UTARA</v>
      </c>
      <c r="AM4310" s="5" t="str">
        <f t="shared" si="1221"/>
        <v>&gt; 6UTARA12 RODA</v>
      </c>
      <c r="AN4310" s="5" t="str">
        <f t="shared" si="1222"/>
        <v>umar abadiBMJ II&gt; 6UTARA12 RODA</v>
      </c>
      <c r="AO4310" s="5" t="str">
        <f t="shared" si="1223"/>
        <v>umar abadi&gt; 6UTARA12 RODA</v>
      </c>
      <c r="AP4310" s="5" t="str">
        <f t="shared" si="1224"/>
        <v>44210DAY</v>
      </c>
    </row>
    <row r="4311" spans="1:42" x14ac:dyDescent="0.3">
      <c r="A4311" s="33">
        <v>1</v>
      </c>
      <c r="B4311" s="33"/>
      <c r="C4311" s="70">
        <v>44210</v>
      </c>
      <c r="D4311" s="71" t="s">
        <v>19</v>
      </c>
      <c r="E4311" s="70">
        <v>44210</v>
      </c>
      <c r="F4311" s="71">
        <v>5172379</v>
      </c>
      <c r="G4311" s="33" t="s">
        <v>20</v>
      </c>
      <c r="H4311" s="33" t="s">
        <v>21</v>
      </c>
      <c r="I4311" s="33" t="s">
        <v>51</v>
      </c>
      <c r="J4311" s="33" t="s">
        <v>46</v>
      </c>
      <c r="K4311" s="63" t="s">
        <v>126</v>
      </c>
      <c r="L4311" s="32" t="str">
        <f t="shared" si="1207"/>
        <v>CGE370</v>
      </c>
      <c r="M4311" s="32" t="str">
        <f t="shared" si="1208"/>
        <v>BMJ II</v>
      </c>
      <c r="N4311" s="32" t="str">
        <f t="shared" si="1209"/>
        <v>12 RODA</v>
      </c>
      <c r="O4311" s="146">
        <v>0.36799768518518516</v>
      </c>
      <c r="P4311" s="65">
        <v>0.37270833333333336</v>
      </c>
      <c r="Q4311" s="65"/>
      <c r="R4311" s="66">
        <v>1</v>
      </c>
      <c r="S4311" s="66">
        <v>45580</v>
      </c>
      <c r="T4311" s="66">
        <v>17360</v>
      </c>
      <c r="U4311" s="67">
        <f t="shared" si="1219"/>
        <v>28.22</v>
      </c>
      <c r="V4311" s="66">
        <f t="shared" si="1210"/>
        <v>572216.93999999994</v>
      </c>
      <c r="W4311" s="66" t="str">
        <f t="shared" si="1211"/>
        <v>1 &gt; 4</v>
      </c>
      <c r="X4311" s="66">
        <f>A4311+SUMIFS(Presensi!F:F,Presensi!E:E,'Entry Data'!AP4311)</f>
        <v>1</v>
      </c>
      <c r="Y4311" s="66">
        <f>IFERROR(INDEX('Retasi Pricing'!F:F,MATCH('Entry Data'!AM4311,'Retasi Pricing'!E:E,0))*X4311,"")</f>
        <v>27500</v>
      </c>
      <c r="Z4311" s="62" t="s">
        <v>26</v>
      </c>
      <c r="AA4311" s="62" t="s">
        <v>27</v>
      </c>
      <c r="AB4311" s="32"/>
      <c r="AC4311" s="32" t="s">
        <v>209</v>
      </c>
      <c r="AD4311" s="32" t="str">
        <f t="shared" si="1212"/>
        <v/>
      </c>
      <c r="AF4311" s="5" t="str">
        <f t="shared" si="1213"/>
        <v>ahmad supawi44210</v>
      </c>
      <c r="AG4311" s="5" t="str">
        <f t="shared" si="1214"/>
        <v>BMJ 04244210UTARADAY</v>
      </c>
      <c r="AH4311" s="5" t="str">
        <f t="shared" si="1215"/>
        <v>ahmad supawi44210UTARADAY</v>
      </c>
      <c r="AI4311" s="5" t="str">
        <f t="shared" si="1216"/>
        <v>BMJ 04244210DAY</v>
      </c>
      <c r="AJ4311" s="5" t="str">
        <f t="shared" si="1217"/>
        <v>ahmad supawi44210DAY</v>
      </c>
      <c r="AK4311" s="5" t="str">
        <f t="shared" si="1218"/>
        <v>ahmad supawiBMJ II</v>
      </c>
      <c r="AL4311" s="5" t="str">
        <f t="shared" si="1220"/>
        <v>1UTARA</v>
      </c>
      <c r="AM4311" s="5" t="str">
        <f t="shared" si="1221"/>
        <v>1 &gt; 4UTARA12 RODA</v>
      </c>
      <c r="AN4311" s="5" t="str">
        <f t="shared" si="1222"/>
        <v>ahmad supawiBMJ II1 &gt; 4UTARA12 RODA</v>
      </c>
      <c r="AO4311" s="5" t="str">
        <f t="shared" si="1223"/>
        <v>ahmad supawi1 &gt; 4UTARA12 RODA</v>
      </c>
      <c r="AP4311" s="5" t="str">
        <f t="shared" si="1224"/>
        <v>44210DAY</v>
      </c>
    </row>
    <row r="4312" spans="1:42" x14ac:dyDescent="0.3">
      <c r="A4312" s="33">
        <v>1</v>
      </c>
      <c r="B4312" s="33"/>
      <c r="C4312" s="70">
        <v>44210</v>
      </c>
      <c r="D4312" s="71" t="s">
        <v>19</v>
      </c>
      <c r="E4312" s="70">
        <v>44210</v>
      </c>
      <c r="F4312" s="71">
        <v>5172439</v>
      </c>
      <c r="G4312" s="33" t="s">
        <v>20</v>
      </c>
      <c r="H4312" s="33" t="s">
        <v>21</v>
      </c>
      <c r="I4312" s="33" t="s">
        <v>51</v>
      </c>
      <c r="J4312" s="33" t="s">
        <v>46</v>
      </c>
      <c r="K4312" s="63" t="s">
        <v>126</v>
      </c>
      <c r="L4312" s="32" t="str">
        <f t="shared" si="1207"/>
        <v>CGE370</v>
      </c>
      <c r="M4312" s="32" t="str">
        <f t="shared" si="1208"/>
        <v>BMJ II</v>
      </c>
      <c r="N4312" s="32" t="str">
        <f t="shared" si="1209"/>
        <v>12 RODA</v>
      </c>
      <c r="O4312" s="146">
        <v>0.42304398148148148</v>
      </c>
      <c r="P4312" s="65">
        <v>0.42304398148148148</v>
      </c>
      <c r="Q4312" s="65"/>
      <c r="R4312" s="66">
        <v>2</v>
      </c>
      <c r="S4312" s="66">
        <v>45920</v>
      </c>
      <c r="T4312" s="66">
        <v>17360</v>
      </c>
      <c r="U4312" s="67">
        <f t="shared" si="1219"/>
        <v>28.56</v>
      </c>
      <c r="V4312" s="66">
        <f t="shared" si="1210"/>
        <v>579111.11999999988</v>
      </c>
      <c r="W4312" s="66" t="str">
        <f t="shared" si="1211"/>
        <v>1 &gt; 4</v>
      </c>
      <c r="X4312" s="66">
        <f>A4312+SUMIFS(Presensi!F:F,Presensi!E:E,'Entry Data'!AP4312)</f>
        <v>1</v>
      </c>
      <c r="Y4312" s="66">
        <f>IFERROR(INDEX('Retasi Pricing'!F:F,MATCH('Entry Data'!AM4312,'Retasi Pricing'!E:E,0))*X4312,"")</f>
        <v>27500</v>
      </c>
      <c r="Z4312" s="62" t="s">
        <v>26</v>
      </c>
      <c r="AA4312" s="62" t="s">
        <v>27</v>
      </c>
      <c r="AB4312" s="32"/>
      <c r="AC4312" s="32" t="s">
        <v>209</v>
      </c>
      <c r="AD4312" s="32" t="str">
        <f t="shared" si="1212"/>
        <v/>
      </c>
      <c r="AF4312" s="5" t="str">
        <f t="shared" si="1213"/>
        <v>ahmad supawi44210</v>
      </c>
      <c r="AG4312" s="5" t="str">
        <f t="shared" si="1214"/>
        <v>BMJ 04244210UTARADAY</v>
      </c>
      <c r="AH4312" s="5" t="str">
        <f t="shared" si="1215"/>
        <v>ahmad supawi44210UTARADAY</v>
      </c>
      <c r="AI4312" s="5" t="str">
        <f t="shared" si="1216"/>
        <v>BMJ 04244210DAY</v>
      </c>
      <c r="AJ4312" s="5" t="str">
        <f t="shared" si="1217"/>
        <v>ahmad supawi44210DAY</v>
      </c>
      <c r="AK4312" s="5" t="str">
        <f t="shared" si="1218"/>
        <v>ahmad supawiBMJ II</v>
      </c>
      <c r="AL4312" s="5" t="str">
        <f t="shared" si="1220"/>
        <v>2UTARA</v>
      </c>
      <c r="AM4312" s="5" t="str">
        <f t="shared" si="1221"/>
        <v>1 &gt; 4UTARA12 RODA</v>
      </c>
      <c r="AN4312" s="5" t="str">
        <f t="shared" si="1222"/>
        <v>ahmad supawiBMJ II1 &gt; 4UTARA12 RODA</v>
      </c>
      <c r="AO4312" s="5" t="str">
        <f t="shared" si="1223"/>
        <v>ahmad supawi1 &gt; 4UTARA12 RODA</v>
      </c>
      <c r="AP4312" s="5" t="str">
        <f t="shared" si="1224"/>
        <v>44210DAY</v>
      </c>
    </row>
    <row r="4313" spans="1:42" x14ac:dyDescent="0.3">
      <c r="A4313" s="33">
        <v>1</v>
      </c>
      <c r="B4313" s="33"/>
      <c r="C4313" s="70">
        <v>44210</v>
      </c>
      <c r="D4313" s="71" t="s">
        <v>19</v>
      </c>
      <c r="E4313" s="70">
        <v>44210</v>
      </c>
      <c r="F4313" s="71">
        <v>5172507</v>
      </c>
      <c r="G4313" s="33" t="s">
        <v>20</v>
      </c>
      <c r="H4313" s="33" t="s">
        <v>21</v>
      </c>
      <c r="I4313" s="33" t="s">
        <v>45</v>
      </c>
      <c r="J4313" s="33" t="s">
        <v>46</v>
      </c>
      <c r="K4313" s="63" t="s">
        <v>126</v>
      </c>
      <c r="L4313" s="32" t="str">
        <f t="shared" si="1207"/>
        <v>CGE370</v>
      </c>
      <c r="M4313" s="32" t="str">
        <f t="shared" si="1208"/>
        <v>BMJ II</v>
      </c>
      <c r="N4313" s="32" t="str">
        <f t="shared" si="1209"/>
        <v>12 RODA</v>
      </c>
      <c r="O4313" s="146">
        <v>0.48410879629629627</v>
      </c>
      <c r="P4313" s="65">
        <v>0.48410879629629627</v>
      </c>
      <c r="Q4313" s="65"/>
      <c r="R4313" s="66">
        <v>3</v>
      </c>
      <c r="S4313" s="66">
        <v>47200</v>
      </c>
      <c r="T4313" s="66">
        <v>17360</v>
      </c>
      <c r="U4313" s="67">
        <f t="shared" si="1219"/>
        <v>29.84</v>
      </c>
      <c r="V4313" s="66">
        <f t="shared" si="1210"/>
        <v>605065.68000000005</v>
      </c>
      <c r="W4313" s="66" t="str">
        <f t="shared" si="1211"/>
        <v>1 &gt; 4</v>
      </c>
      <c r="X4313" s="66">
        <f>A4313+SUMIFS(Presensi!F:F,Presensi!E:E,'Entry Data'!AP4313)</f>
        <v>1</v>
      </c>
      <c r="Y4313" s="66">
        <f>IFERROR(INDEX('Retasi Pricing'!F:F,MATCH('Entry Data'!AM4313,'Retasi Pricing'!E:E,0))*X4313,"")</f>
        <v>27500</v>
      </c>
      <c r="Z4313" s="62" t="s">
        <v>26</v>
      </c>
      <c r="AA4313" s="62" t="s">
        <v>27</v>
      </c>
      <c r="AB4313" s="32"/>
      <c r="AC4313" s="32" t="s">
        <v>209</v>
      </c>
      <c r="AD4313" s="32" t="str">
        <f t="shared" si="1212"/>
        <v/>
      </c>
      <c r="AF4313" s="5" t="str">
        <f t="shared" si="1213"/>
        <v>ahmad supawi44210</v>
      </c>
      <c r="AG4313" s="5" t="str">
        <f t="shared" si="1214"/>
        <v>BMJ 04244210UTARADAY</v>
      </c>
      <c r="AH4313" s="5" t="str">
        <f t="shared" si="1215"/>
        <v>ahmad supawi44210UTARADAY</v>
      </c>
      <c r="AI4313" s="5" t="str">
        <f t="shared" si="1216"/>
        <v>BMJ 04244210DAY</v>
      </c>
      <c r="AJ4313" s="5" t="str">
        <f t="shared" si="1217"/>
        <v>ahmad supawi44210DAY</v>
      </c>
      <c r="AK4313" s="5" t="str">
        <f t="shared" si="1218"/>
        <v>ahmad supawiBMJ II</v>
      </c>
      <c r="AL4313" s="5" t="str">
        <f t="shared" si="1220"/>
        <v>3UTARA</v>
      </c>
      <c r="AM4313" s="5" t="str">
        <f t="shared" si="1221"/>
        <v>1 &gt; 4UTARA12 RODA</v>
      </c>
      <c r="AN4313" s="5" t="str">
        <f t="shared" si="1222"/>
        <v>ahmad supawiBMJ II1 &gt; 4UTARA12 RODA</v>
      </c>
      <c r="AO4313" s="5" t="str">
        <f t="shared" si="1223"/>
        <v>ahmad supawi1 &gt; 4UTARA12 RODA</v>
      </c>
      <c r="AP4313" s="5" t="str">
        <f t="shared" si="1224"/>
        <v>44210DAY</v>
      </c>
    </row>
    <row r="4314" spans="1:42" x14ac:dyDescent="0.3">
      <c r="A4314" s="33">
        <v>1</v>
      </c>
      <c r="B4314" s="33"/>
      <c r="C4314" s="70">
        <v>44210</v>
      </c>
      <c r="D4314" s="71" t="s">
        <v>19</v>
      </c>
      <c r="E4314" s="70">
        <v>44210</v>
      </c>
      <c r="F4314" s="71">
        <v>5172562</v>
      </c>
      <c r="G4314" s="33" t="s">
        <v>20</v>
      </c>
      <c r="H4314" s="33" t="s">
        <v>21</v>
      </c>
      <c r="I4314" s="33" t="s">
        <v>51</v>
      </c>
      <c r="J4314" s="33" t="s">
        <v>46</v>
      </c>
      <c r="K4314" s="63" t="s">
        <v>126</v>
      </c>
      <c r="L4314" s="32" t="str">
        <f t="shared" si="1207"/>
        <v>CGE370</v>
      </c>
      <c r="M4314" s="32" t="str">
        <f t="shared" si="1208"/>
        <v>BMJ II</v>
      </c>
      <c r="N4314" s="32" t="str">
        <f t="shared" si="1209"/>
        <v>12 RODA</v>
      </c>
      <c r="O4314" s="146">
        <v>0.54016203703703702</v>
      </c>
      <c r="P4314" s="65">
        <v>0.54016203703703702</v>
      </c>
      <c r="Q4314" s="65"/>
      <c r="R4314" s="66">
        <v>4</v>
      </c>
      <c r="S4314" s="66">
        <v>47660</v>
      </c>
      <c r="T4314" s="66">
        <v>17360</v>
      </c>
      <c r="U4314" s="67">
        <f t="shared" si="1219"/>
        <v>30.3</v>
      </c>
      <c r="V4314" s="66">
        <f t="shared" si="1210"/>
        <v>614393.1</v>
      </c>
      <c r="W4314" s="66" t="str">
        <f t="shared" si="1211"/>
        <v>1 &gt; 4</v>
      </c>
      <c r="X4314" s="66">
        <f>A4314+SUMIFS(Presensi!F:F,Presensi!E:E,'Entry Data'!AP4314)</f>
        <v>1</v>
      </c>
      <c r="Y4314" s="66">
        <f>IFERROR(INDEX('Retasi Pricing'!F:F,MATCH('Entry Data'!AM4314,'Retasi Pricing'!E:E,0))*X4314,"")</f>
        <v>27500</v>
      </c>
      <c r="Z4314" s="62" t="s">
        <v>26</v>
      </c>
      <c r="AA4314" s="62" t="s">
        <v>27</v>
      </c>
      <c r="AB4314" s="32"/>
      <c r="AC4314" s="32" t="s">
        <v>209</v>
      </c>
      <c r="AD4314" s="32" t="str">
        <f t="shared" si="1212"/>
        <v/>
      </c>
      <c r="AF4314" s="5" t="str">
        <f t="shared" si="1213"/>
        <v>ahmad supawi44210</v>
      </c>
      <c r="AG4314" s="5" t="str">
        <f t="shared" si="1214"/>
        <v>BMJ 04244210UTARADAY</v>
      </c>
      <c r="AH4314" s="5" t="str">
        <f t="shared" si="1215"/>
        <v>ahmad supawi44210UTARADAY</v>
      </c>
      <c r="AI4314" s="5" t="str">
        <f t="shared" si="1216"/>
        <v>BMJ 04244210DAY</v>
      </c>
      <c r="AJ4314" s="5" t="str">
        <f t="shared" si="1217"/>
        <v>ahmad supawi44210DAY</v>
      </c>
      <c r="AK4314" s="5" t="str">
        <f t="shared" si="1218"/>
        <v>ahmad supawiBMJ II</v>
      </c>
      <c r="AL4314" s="5" t="str">
        <f t="shared" si="1220"/>
        <v>4UTARA</v>
      </c>
      <c r="AM4314" s="5" t="str">
        <f t="shared" si="1221"/>
        <v>1 &gt; 4UTARA12 RODA</v>
      </c>
      <c r="AN4314" s="5" t="str">
        <f t="shared" si="1222"/>
        <v>ahmad supawiBMJ II1 &gt; 4UTARA12 RODA</v>
      </c>
      <c r="AO4314" s="5" t="str">
        <f t="shared" si="1223"/>
        <v>ahmad supawi1 &gt; 4UTARA12 RODA</v>
      </c>
      <c r="AP4314" s="5" t="str">
        <f t="shared" si="1224"/>
        <v>44210DAY</v>
      </c>
    </row>
    <row r="4315" spans="1:42" x14ac:dyDescent="0.3">
      <c r="A4315" s="33">
        <v>1</v>
      </c>
      <c r="B4315" s="33"/>
      <c r="C4315" s="70">
        <v>44210</v>
      </c>
      <c r="D4315" s="71" t="s">
        <v>19</v>
      </c>
      <c r="E4315" s="70">
        <v>44210</v>
      </c>
      <c r="F4315" s="71">
        <v>5172615</v>
      </c>
      <c r="G4315" s="33" t="s">
        <v>20</v>
      </c>
      <c r="H4315" s="33" t="s">
        <v>21</v>
      </c>
      <c r="I4315" s="33" t="s">
        <v>170</v>
      </c>
      <c r="J4315" s="33" t="s">
        <v>23</v>
      </c>
      <c r="K4315" s="63" t="s">
        <v>126</v>
      </c>
      <c r="L4315" s="32" t="str">
        <f t="shared" si="1207"/>
        <v>CGE370</v>
      </c>
      <c r="M4315" s="32" t="str">
        <f t="shared" si="1208"/>
        <v>BMJ II</v>
      </c>
      <c r="N4315" s="32" t="str">
        <f t="shared" si="1209"/>
        <v>12 RODA</v>
      </c>
      <c r="O4315" s="146">
        <v>0.59622685185185187</v>
      </c>
      <c r="P4315" s="65">
        <v>0.59622685185185187</v>
      </c>
      <c r="Q4315" s="65"/>
      <c r="R4315" s="66">
        <v>5</v>
      </c>
      <c r="S4315" s="66">
        <v>46540</v>
      </c>
      <c r="T4315" s="66">
        <v>17360</v>
      </c>
      <c r="U4315" s="67">
        <f t="shared" si="1219"/>
        <v>29.18</v>
      </c>
      <c r="V4315" s="66">
        <f t="shared" si="1210"/>
        <v>591682.86</v>
      </c>
      <c r="W4315" s="66" t="str">
        <f t="shared" si="1211"/>
        <v>&gt; 5</v>
      </c>
      <c r="X4315" s="66">
        <f>A4315+SUMIFS(Presensi!F:F,Presensi!E:E,'Entry Data'!AP4315)</f>
        <v>1</v>
      </c>
      <c r="Y4315" s="66">
        <f>IFERROR(INDEX('Retasi Pricing'!F:F,MATCH('Entry Data'!AM4315,'Retasi Pricing'!E:E,0))*X4315,"")</f>
        <v>31200</v>
      </c>
      <c r="Z4315" s="62" t="s">
        <v>26</v>
      </c>
      <c r="AA4315" s="62" t="s">
        <v>27</v>
      </c>
      <c r="AB4315" s="32"/>
      <c r="AC4315" s="32" t="s">
        <v>209</v>
      </c>
      <c r="AD4315" s="32" t="str">
        <f t="shared" si="1212"/>
        <v/>
      </c>
      <c r="AF4315" s="5" t="str">
        <f t="shared" si="1213"/>
        <v>ahmad supawi44210</v>
      </c>
      <c r="AG4315" s="5" t="str">
        <f t="shared" si="1214"/>
        <v>BMJ 04244210UTARADAY</v>
      </c>
      <c r="AH4315" s="5" t="str">
        <f t="shared" si="1215"/>
        <v>ahmad supawi44210UTARADAY</v>
      </c>
      <c r="AI4315" s="5" t="str">
        <f t="shared" si="1216"/>
        <v>BMJ 04244210DAY</v>
      </c>
      <c r="AJ4315" s="5" t="str">
        <f t="shared" si="1217"/>
        <v>ahmad supawi44210DAY</v>
      </c>
      <c r="AK4315" s="5" t="str">
        <f t="shared" si="1218"/>
        <v>ahmad supawiBMJ II</v>
      </c>
      <c r="AL4315" s="5" t="str">
        <f t="shared" si="1220"/>
        <v>5UTARA</v>
      </c>
      <c r="AM4315" s="5" t="str">
        <f t="shared" si="1221"/>
        <v>&gt; 5UTARA12 RODA</v>
      </c>
      <c r="AN4315" s="5" t="str">
        <f t="shared" si="1222"/>
        <v>ahmad supawiBMJ II&gt; 5UTARA12 RODA</v>
      </c>
      <c r="AO4315" s="5" t="str">
        <f t="shared" si="1223"/>
        <v>ahmad supawi&gt; 5UTARA12 RODA</v>
      </c>
      <c r="AP4315" s="5" t="str">
        <f t="shared" si="1224"/>
        <v>44210DAY</v>
      </c>
    </row>
    <row r="4316" spans="1:42" x14ac:dyDescent="0.3">
      <c r="A4316" s="33">
        <v>1</v>
      </c>
      <c r="B4316" s="33"/>
      <c r="C4316" s="70">
        <v>44210</v>
      </c>
      <c r="D4316" s="71" t="s">
        <v>19</v>
      </c>
      <c r="E4316" s="70">
        <v>44210</v>
      </c>
      <c r="F4316" s="71">
        <v>5172683</v>
      </c>
      <c r="G4316" s="33" t="s">
        <v>20</v>
      </c>
      <c r="H4316" s="33" t="s">
        <v>21</v>
      </c>
      <c r="I4316" s="33" t="s">
        <v>51</v>
      </c>
      <c r="J4316" s="33" t="s">
        <v>46</v>
      </c>
      <c r="K4316" s="63" t="s">
        <v>126</v>
      </c>
      <c r="L4316" s="32" t="str">
        <f t="shared" si="1207"/>
        <v>CGE370</v>
      </c>
      <c r="M4316" s="32" t="str">
        <f t="shared" si="1208"/>
        <v>BMJ II</v>
      </c>
      <c r="N4316" s="32" t="str">
        <f t="shared" si="1209"/>
        <v>12 RODA</v>
      </c>
      <c r="O4316" s="146">
        <v>0.65457175925925926</v>
      </c>
      <c r="P4316" s="65">
        <v>0.65457175925925926</v>
      </c>
      <c r="Q4316" s="65"/>
      <c r="R4316" s="66">
        <v>6</v>
      </c>
      <c r="S4316" s="66">
        <v>46280</v>
      </c>
      <c r="T4316" s="66">
        <v>17360</v>
      </c>
      <c r="U4316" s="67">
        <f t="shared" si="1219"/>
        <v>28.92</v>
      </c>
      <c r="V4316" s="66">
        <f t="shared" si="1210"/>
        <v>586410.84000000008</v>
      </c>
      <c r="W4316" s="66" t="str">
        <f t="shared" si="1211"/>
        <v>&gt; 6</v>
      </c>
      <c r="X4316" s="66">
        <f>A4316+SUMIFS(Presensi!F:F,Presensi!E:E,'Entry Data'!AP4316)</f>
        <v>1</v>
      </c>
      <c r="Y4316" s="66">
        <f>IFERROR(INDEX('Retasi Pricing'!F:F,MATCH('Entry Data'!AM4316,'Retasi Pricing'!E:E,0))*X4316,"")</f>
        <v>34450</v>
      </c>
      <c r="Z4316" s="62" t="s">
        <v>26</v>
      </c>
      <c r="AA4316" s="62" t="s">
        <v>27</v>
      </c>
      <c r="AB4316" s="32"/>
      <c r="AC4316" s="32" t="s">
        <v>209</v>
      </c>
      <c r="AD4316" s="32" t="str">
        <f t="shared" si="1212"/>
        <v/>
      </c>
      <c r="AF4316" s="5" t="str">
        <f t="shared" si="1213"/>
        <v>ahmad supawi44210</v>
      </c>
      <c r="AG4316" s="5" t="str">
        <f t="shared" si="1214"/>
        <v>BMJ 04244210UTARADAY</v>
      </c>
      <c r="AH4316" s="5" t="str">
        <f t="shared" si="1215"/>
        <v>ahmad supawi44210UTARADAY</v>
      </c>
      <c r="AI4316" s="5" t="str">
        <f t="shared" si="1216"/>
        <v>BMJ 04244210DAY</v>
      </c>
      <c r="AJ4316" s="5" t="str">
        <f t="shared" si="1217"/>
        <v>ahmad supawi44210DAY</v>
      </c>
      <c r="AK4316" s="5" t="str">
        <f t="shared" si="1218"/>
        <v>ahmad supawiBMJ II</v>
      </c>
      <c r="AL4316" s="5" t="str">
        <f t="shared" si="1220"/>
        <v>6UTARA</v>
      </c>
      <c r="AM4316" s="5" t="str">
        <f t="shared" si="1221"/>
        <v>&gt; 6UTARA12 RODA</v>
      </c>
      <c r="AN4316" s="5" t="str">
        <f t="shared" si="1222"/>
        <v>ahmad supawiBMJ II&gt; 6UTARA12 RODA</v>
      </c>
      <c r="AO4316" s="5" t="str">
        <f t="shared" si="1223"/>
        <v>ahmad supawi&gt; 6UTARA12 RODA</v>
      </c>
      <c r="AP4316" s="5" t="str">
        <f t="shared" si="1224"/>
        <v>44210DAY</v>
      </c>
    </row>
    <row r="4317" spans="1:42" x14ac:dyDescent="0.3">
      <c r="A4317" s="33">
        <v>1</v>
      </c>
      <c r="B4317" s="33"/>
      <c r="C4317" s="70">
        <v>44210</v>
      </c>
      <c r="D4317" s="71" t="s">
        <v>19</v>
      </c>
      <c r="E4317" s="70">
        <v>44210</v>
      </c>
      <c r="F4317" s="71">
        <v>5172745</v>
      </c>
      <c r="G4317" s="33" t="s">
        <v>20</v>
      </c>
      <c r="H4317" s="33" t="s">
        <v>21</v>
      </c>
      <c r="I4317" s="33" t="s">
        <v>45</v>
      </c>
      <c r="J4317" s="33" t="s">
        <v>46</v>
      </c>
      <c r="K4317" s="63" t="s">
        <v>126</v>
      </c>
      <c r="L4317" s="32" t="str">
        <f t="shared" si="1207"/>
        <v>CGE370</v>
      </c>
      <c r="M4317" s="32" t="str">
        <f t="shared" si="1208"/>
        <v>BMJ II</v>
      </c>
      <c r="N4317" s="32" t="str">
        <f t="shared" si="1209"/>
        <v>12 RODA</v>
      </c>
      <c r="O4317" s="146">
        <v>0.71032407407407405</v>
      </c>
      <c r="P4317" s="65">
        <v>0.71032407407407405</v>
      </c>
      <c r="Q4317" s="65"/>
      <c r="R4317" s="66">
        <v>7</v>
      </c>
      <c r="S4317" s="66">
        <v>46060</v>
      </c>
      <c r="T4317" s="66">
        <v>17360</v>
      </c>
      <c r="U4317" s="67">
        <f t="shared" si="1219"/>
        <v>28.7</v>
      </c>
      <c r="V4317" s="66">
        <f t="shared" si="1210"/>
        <v>581949.9</v>
      </c>
      <c r="W4317" s="66" t="str">
        <f t="shared" si="1211"/>
        <v>7 &gt;</v>
      </c>
      <c r="X4317" s="66">
        <f>A4317+SUMIFS(Presensi!F:F,Presensi!E:E,'Entry Data'!AP4317)</f>
        <v>1</v>
      </c>
      <c r="Y4317" s="66">
        <f>IFERROR(INDEX('Retasi Pricing'!F:F,MATCH('Entry Data'!AM4317,'Retasi Pricing'!E:E,0))*X4317,"")</f>
        <v>42000</v>
      </c>
      <c r="Z4317" s="62" t="s">
        <v>26</v>
      </c>
      <c r="AA4317" s="62" t="s">
        <v>27</v>
      </c>
      <c r="AB4317" s="32"/>
      <c r="AC4317" s="32" t="s">
        <v>209</v>
      </c>
      <c r="AD4317" s="32" t="str">
        <f t="shared" si="1212"/>
        <v/>
      </c>
      <c r="AF4317" s="5" t="str">
        <f t="shared" si="1213"/>
        <v>ahmad supawi44210</v>
      </c>
      <c r="AG4317" s="5" t="str">
        <f t="shared" si="1214"/>
        <v>BMJ 04244210UTARADAY</v>
      </c>
      <c r="AH4317" s="5" t="str">
        <f t="shared" si="1215"/>
        <v>ahmad supawi44210UTARADAY</v>
      </c>
      <c r="AI4317" s="5" t="str">
        <f t="shared" si="1216"/>
        <v>BMJ 04244210DAY</v>
      </c>
      <c r="AJ4317" s="5" t="str">
        <f t="shared" si="1217"/>
        <v>ahmad supawi44210DAY</v>
      </c>
      <c r="AK4317" s="5" t="str">
        <f t="shared" si="1218"/>
        <v>ahmad supawiBMJ II</v>
      </c>
      <c r="AL4317" s="5" t="str">
        <f t="shared" si="1220"/>
        <v>7UTARA</v>
      </c>
      <c r="AM4317" s="5" t="str">
        <f t="shared" si="1221"/>
        <v>7 &gt;UTARA12 RODA</v>
      </c>
      <c r="AN4317" s="5" t="str">
        <f t="shared" si="1222"/>
        <v>ahmad supawiBMJ II7 &gt;UTARA12 RODA</v>
      </c>
      <c r="AO4317" s="5" t="str">
        <f t="shared" si="1223"/>
        <v>ahmad supawi7 &gt;UTARA12 RODA</v>
      </c>
      <c r="AP4317" s="5" t="str">
        <f t="shared" si="1224"/>
        <v>44210DAY</v>
      </c>
    </row>
    <row r="4318" spans="1:42" x14ac:dyDescent="0.3">
      <c r="A4318" s="33">
        <v>1</v>
      </c>
      <c r="B4318" s="33"/>
      <c r="C4318" s="70">
        <v>44210</v>
      </c>
      <c r="D4318" s="71" t="s">
        <v>19</v>
      </c>
      <c r="E4318" s="70">
        <v>44210</v>
      </c>
      <c r="F4318" s="71">
        <v>5172430</v>
      </c>
      <c r="G4318" s="33" t="s">
        <v>20</v>
      </c>
      <c r="H4318" s="33" t="s">
        <v>21</v>
      </c>
      <c r="I4318" s="33" t="s">
        <v>123</v>
      </c>
      <c r="J4318" s="33" t="s">
        <v>23</v>
      </c>
      <c r="K4318" s="63" t="s">
        <v>107</v>
      </c>
      <c r="L4318" s="32" t="str">
        <f t="shared" si="1207"/>
        <v>CGE370</v>
      </c>
      <c r="M4318" s="32" t="str">
        <f t="shared" si="1208"/>
        <v>BMJ II</v>
      </c>
      <c r="N4318" s="32" t="str">
        <f t="shared" si="1209"/>
        <v>12 RODA</v>
      </c>
      <c r="O4318" s="146">
        <v>0.41886574074074073</v>
      </c>
      <c r="P4318" s="65">
        <v>0.41886574074074073</v>
      </c>
      <c r="Q4318" s="65"/>
      <c r="R4318" s="66">
        <v>1</v>
      </c>
      <c r="S4318" s="66">
        <v>48580</v>
      </c>
      <c r="T4318" s="66">
        <v>17360</v>
      </c>
      <c r="U4318" s="67">
        <f t="shared" si="1219"/>
        <v>31.22</v>
      </c>
      <c r="V4318" s="66">
        <f t="shared" si="1210"/>
        <v>633047.93999999994</v>
      </c>
      <c r="W4318" s="66" t="str">
        <f t="shared" si="1211"/>
        <v>1 &gt; 4</v>
      </c>
      <c r="X4318" s="66">
        <f>A4318+SUMIFS(Presensi!F:F,Presensi!E:E,'Entry Data'!AP4318)</f>
        <v>1</v>
      </c>
      <c r="Y4318" s="66">
        <f>IFERROR(INDEX('Retasi Pricing'!F:F,MATCH('Entry Data'!AM4318,'Retasi Pricing'!E:E,0))*X4318,"")</f>
        <v>27500</v>
      </c>
      <c r="Z4318" s="62" t="s">
        <v>26</v>
      </c>
      <c r="AA4318" s="62" t="s">
        <v>27</v>
      </c>
      <c r="AB4318" s="32"/>
      <c r="AC4318" s="32" t="s">
        <v>198</v>
      </c>
      <c r="AD4318" s="32" t="str">
        <f t="shared" si="1212"/>
        <v/>
      </c>
      <c r="AF4318" s="5" t="str">
        <f t="shared" si="1213"/>
        <v>mustamin44210</v>
      </c>
      <c r="AG4318" s="5" t="str">
        <f t="shared" si="1214"/>
        <v>BMJ 04444210UTARADAY</v>
      </c>
      <c r="AH4318" s="5" t="str">
        <f t="shared" si="1215"/>
        <v>mustamin44210UTARADAY</v>
      </c>
      <c r="AI4318" s="5" t="str">
        <f t="shared" si="1216"/>
        <v>BMJ 04444210DAY</v>
      </c>
      <c r="AJ4318" s="5" t="str">
        <f t="shared" si="1217"/>
        <v>mustamin44210DAY</v>
      </c>
      <c r="AK4318" s="5" t="str">
        <f t="shared" si="1218"/>
        <v>mustaminBMJ II</v>
      </c>
      <c r="AL4318" s="5" t="str">
        <f t="shared" si="1220"/>
        <v>1UTARA</v>
      </c>
      <c r="AM4318" s="5" t="str">
        <f t="shared" si="1221"/>
        <v>1 &gt; 4UTARA12 RODA</v>
      </c>
      <c r="AN4318" s="5" t="str">
        <f t="shared" si="1222"/>
        <v>mustaminBMJ II1 &gt; 4UTARA12 RODA</v>
      </c>
      <c r="AO4318" s="5" t="str">
        <f t="shared" si="1223"/>
        <v>mustamin1 &gt; 4UTARA12 RODA</v>
      </c>
      <c r="AP4318" s="5" t="str">
        <f t="shared" si="1224"/>
        <v>44210DAY</v>
      </c>
    </row>
    <row r="4319" spans="1:42" x14ac:dyDescent="0.3">
      <c r="A4319" s="33">
        <v>1</v>
      </c>
      <c r="B4319" s="33"/>
      <c r="C4319" s="70">
        <v>44210</v>
      </c>
      <c r="D4319" s="71" t="s">
        <v>19</v>
      </c>
      <c r="E4319" s="70">
        <v>44210</v>
      </c>
      <c r="F4319" s="71">
        <v>5172700</v>
      </c>
      <c r="G4319" s="33" t="s">
        <v>20</v>
      </c>
      <c r="H4319" s="33" t="s">
        <v>21</v>
      </c>
      <c r="I4319" s="33" t="s">
        <v>123</v>
      </c>
      <c r="J4319" s="33" t="s">
        <v>46</v>
      </c>
      <c r="K4319" s="63" t="s">
        <v>107</v>
      </c>
      <c r="L4319" s="32" t="str">
        <f t="shared" si="1207"/>
        <v>CGE370</v>
      </c>
      <c r="M4319" s="32" t="str">
        <f t="shared" si="1208"/>
        <v>BMJ II</v>
      </c>
      <c r="N4319" s="32" t="str">
        <f t="shared" si="1209"/>
        <v>12 RODA</v>
      </c>
      <c r="O4319" s="146">
        <v>0.67038194444444443</v>
      </c>
      <c r="P4319" s="65">
        <v>0.67038194444444443</v>
      </c>
      <c r="Q4319" s="65"/>
      <c r="R4319" s="66">
        <v>2</v>
      </c>
      <c r="S4319" s="66">
        <v>44440</v>
      </c>
      <c r="T4319" s="66">
        <v>17360</v>
      </c>
      <c r="U4319" s="67">
        <f t="shared" si="1219"/>
        <v>27.08</v>
      </c>
      <c r="V4319" s="66">
        <f t="shared" si="1210"/>
        <v>549101.15999999992</v>
      </c>
      <c r="W4319" s="66" t="str">
        <f t="shared" si="1211"/>
        <v>1 &gt; 4</v>
      </c>
      <c r="X4319" s="66">
        <f>A4319+SUMIFS(Presensi!F:F,Presensi!E:E,'Entry Data'!AP4319)</f>
        <v>1</v>
      </c>
      <c r="Y4319" s="66">
        <f>IFERROR(INDEX('Retasi Pricing'!F:F,MATCH('Entry Data'!AM4319,'Retasi Pricing'!E:E,0))*X4319,"")</f>
        <v>27500</v>
      </c>
      <c r="Z4319" s="62" t="s">
        <v>26</v>
      </c>
      <c r="AA4319" s="62" t="s">
        <v>27</v>
      </c>
      <c r="AB4319" s="32"/>
      <c r="AC4319" s="32" t="s">
        <v>198</v>
      </c>
      <c r="AD4319" s="32" t="str">
        <f t="shared" si="1212"/>
        <v/>
      </c>
      <c r="AF4319" s="5" t="str">
        <f t="shared" si="1213"/>
        <v>mustamin44210</v>
      </c>
      <c r="AG4319" s="5" t="str">
        <f t="shared" si="1214"/>
        <v>BMJ 04444210UTARADAY</v>
      </c>
      <c r="AH4319" s="5" t="str">
        <f t="shared" si="1215"/>
        <v>mustamin44210UTARADAY</v>
      </c>
      <c r="AI4319" s="5" t="str">
        <f t="shared" si="1216"/>
        <v>BMJ 04444210DAY</v>
      </c>
      <c r="AJ4319" s="5" t="str">
        <f t="shared" si="1217"/>
        <v>mustamin44210DAY</v>
      </c>
      <c r="AK4319" s="5" t="str">
        <f t="shared" si="1218"/>
        <v>mustaminBMJ II</v>
      </c>
      <c r="AL4319" s="5" t="str">
        <f t="shared" si="1220"/>
        <v>2UTARA</v>
      </c>
      <c r="AM4319" s="5" t="str">
        <f t="shared" si="1221"/>
        <v>1 &gt; 4UTARA12 RODA</v>
      </c>
      <c r="AN4319" s="5" t="str">
        <f t="shared" si="1222"/>
        <v>mustaminBMJ II1 &gt; 4UTARA12 RODA</v>
      </c>
      <c r="AO4319" s="5" t="str">
        <f t="shared" si="1223"/>
        <v>mustamin1 &gt; 4UTARA12 RODA</v>
      </c>
      <c r="AP4319" s="5" t="str">
        <f t="shared" si="1224"/>
        <v>44210DAY</v>
      </c>
    </row>
    <row r="4320" spans="1:42" x14ac:dyDescent="0.3">
      <c r="A4320" s="33">
        <v>1</v>
      </c>
      <c r="B4320" s="33"/>
      <c r="C4320" s="70">
        <v>44210</v>
      </c>
      <c r="D4320" s="71" t="s">
        <v>19</v>
      </c>
      <c r="E4320" s="70">
        <v>44210</v>
      </c>
      <c r="F4320" s="71">
        <v>5172590</v>
      </c>
      <c r="G4320" s="33" t="s">
        <v>20</v>
      </c>
      <c r="H4320" s="33" t="s">
        <v>21</v>
      </c>
      <c r="I4320" s="33" t="s">
        <v>123</v>
      </c>
      <c r="J4320" s="33" t="s">
        <v>46</v>
      </c>
      <c r="K4320" s="63" t="s">
        <v>35</v>
      </c>
      <c r="L4320" s="32" t="str">
        <f t="shared" si="1207"/>
        <v>CGE370</v>
      </c>
      <c r="M4320" s="32" t="str">
        <f t="shared" si="1208"/>
        <v>BMJ II</v>
      </c>
      <c r="N4320" s="32" t="str">
        <f t="shared" si="1209"/>
        <v>12 RODA</v>
      </c>
      <c r="O4320" s="146">
        <v>0.56557870370370367</v>
      </c>
      <c r="P4320" s="65">
        <v>0.56557870370370367</v>
      </c>
      <c r="Q4320" s="65"/>
      <c r="R4320" s="66">
        <v>1</v>
      </c>
      <c r="S4320" s="66">
        <v>45620</v>
      </c>
      <c r="T4320" s="66">
        <v>17280</v>
      </c>
      <c r="U4320" s="67">
        <f t="shared" si="1219"/>
        <v>28.34</v>
      </c>
      <c r="V4320" s="66">
        <f t="shared" si="1210"/>
        <v>574650.18000000005</v>
      </c>
      <c r="W4320" s="66" t="str">
        <f t="shared" si="1211"/>
        <v>1 &gt; 4</v>
      </c>
      <c r="X4320" s="66">
        <f>A4320+SUMIFS(Presensi!F:F,Presensi!E:E,'Entry Data'!AP4320)</f>
        <v>1</v>
      </c>
      <c r="Y4320" s="66">
        <f>IFERROR(INDEX('Retasi Pricing'!F:F,MATCH('Entry Data'!AM4320,'Retasi Pricing'!E:E,0))*X4320,"")</f>
        <v>27500</v>
      </c>
      <c r="Z4320" s="62" t="s">
        <v>26</v>
      </c>
      <c r="AA4320" s="62" t="s">
        <v>27</v>
      </c>
      <c r="AB4320" s="32"/>
      <c r="AC4320" s="32" t="s">
        <v>106</v>
      </c>
      <c r="AD4320" s="32" t="str">
        <f t="shared" si="1212"/>
        <v/>
      </c>
      <c r="AF4320" s="5" t="str">
        <f t="shared" si="1213"/>
        <v>muhlis44210</v>
      </c>
      <c r="AG4320" s="5" t="str">
        <f t="shared" si="1214"/>
        <v>BMJ 04544210UTARADAY</v>
      </c>
      <c r="AH4320" s="5" t="str">
        <f t="shared" si="1215"/>
        <v>muhlis44210UTARADAY</v>
      </c>
      <c r="AI4320" s="5" t="str">
        <f t="shared" si="1216"/>
        <v>BMJ 04544210DAY</v>
      </c>
      <c r="AJ4320" s="5" t="str">
        <f t="shared" si="1217"/>
        <v>muhlis44210DAY</v>
      </c>
      <c r="AK4320" s="5" t="str">
        <f t="shared" si="1218"/>
        <v>muhlisBMJ II</v>
      </c>
      <c r="AL4320" s="5" t="str">
        <f t="shared" si="1220"/>
        <v>1UTARA</v>
      </c>
      <c r="AM4320" s="5" t="str">
        <f t="shared" si="1221"/>
        <v>1 &gt; 4UTARA12 RODA</v>
      </c>
      <c r="AN4320" s="5" t="str">
        <f t="shared" si="1222"/>
        <v>muhlisBMJ II1 &gt; 4UTARA12 RODA</v>
      </c>
      <c r="AO4320" s="5" t="str">
        <f t="shared" si="1223"/>
        <v>muhlis1 &gt; 4UTARA12 RODA</v>
      </c>
      <c r="AP4320" s="5" t="str">
        <f t="shared" si="1224"/>
        <v>44210DAY</v>
      </c>
    </row>
    <row r="4321" spans="1:42" x14ac:dyDescent="0.3">
      <c r="A4321" s="33">
        <v>1</v>
      </c>
      <c r="B4321" s="33"/>
      <c r="C4321" s="70">
        <v>44210</v>
      </c>
      <c r="D4321" s="71" t="s">
        <v>19</v>
      </c>
      <c r="E4321" s="70">
        <v>44210</v>
      </c>
      <c r="F4321" s="71">
        <v>5172650</v>
      </c>
      <c r="G4321" s="33" t="s">
        <v>20</v>
      </c>
      <c r="H4321" s="33" t="s">
        <v>21</v>
      </c>
      <c r="I4321" s="33" t="s">
        <v>51</v>
      </c>
      <c r="J4321" s="33" t="s">
        <v>46</v>
      </c>
      <c r="K4321" s="63" t="s">
        <v>35</v>
      </c>
      <c r="L4321" s="32" t="str">
        <f t="shared" si="1207"/>
        <v>CGE370</v>
      </c>
      <c r="M4321" s="32" t="str">
        <f t="shared" si="1208"/>
        <v>BMJ II</v>
      </c>
      <c r="N4321" s="32" t="str">
        <f t="shared" si="1209"/>
        <v>12 RODA</v>
      </c>
      <c r="O4321" s="146">
        <v>0.62644675925925919</v>
      </c>
      <c r="P4321" s="65">
        <v>0.62644675925925919</v>
      </c>
      <c r="Q4321" s="65"/>
      <c r="R4321" s="66">
        <v>2</v>
      </c>
      <c r="S4321" s="66">
        <v>45800</v>
      </c>
      <c r="T4321" s="66">
        <v>17280</v>
      </c>
      <c r="U4321" s="67">
        <f t="shared" si="1219"/>
        <v>28.52</v>
      </c>
      <c r="V4321" s="66">
        <f t="shared" si="1210"/>
        <v>578300.04</v>
      </c>
      <c r="W4321" s="66" t="str">
        <f t="shared" si="1211"/>
        <v>1 &gt; 4</v>
      </c>
      <c r="X4321" s="66">
        <f>A4321+SUMIFS(Presensi!F:F,Presensi!E:E,'Entry Data'!AP4321)</f>
        <v>1</v>
      </c>
      <c r="Y4321" s="66">
        <f>IFERROR(INDEX('Retasi Pricing'!F:F,MATCH('Entry Data'!AM4321,'Retasi Pricing'!E:E,0))*X4321,"")</f>
        <v>27500</v>
      </c>
      <c r="Z4321" s="62" t="s">
        <v>26</v>
      </c>
      <c r="AA4321" s="62" t="s">
        <v>27</v>
      </c>
      <c r="AB4321" s="32"/>
      <c r="AC4321" s="32" t="s">
        <v>106</v>
      </c>
      <c r="AD4321" s="32" t="str">
        <f t="shared" si="1212"/>
        <v/>
      </c>
      <c r="AF4321" s="5" t="str">
        <f t="shared" si="1213"/>
        <v>muhlis44210</v>
      </c>
      <c r="AG4321" s="5" t="str">
        <f t="shared" si="1214"/>
        <v>BMJ 04544210UTARADAY</v>
      </c>
      <c r="AH4321" s="5" t="str">
        <f t="shared" si="1215"/>
        <v>muhlis44210UTARADAY</v>
      </c>
      <c r="AI4321" s="5" t="str">
        <f t="shared" si="1216"/>
        <v>BMJ 04544210DAY</v>
      </c>
      <c r="AJ4321" s="5" t="str">
        <f t="shared" si="1217"/>
        <v>muhlis44210DAY</v>
      </c>
      <c r="AK4321" s="5" t="str">
        <f t="shared" si="1218"/>
        <v>muhlisBMJ II</v>
      </c>
      <c r="AL4321" s="5" t="str">
        <f t="shared" si="1220"/>
        <v>2UTARA</v>
      </c>
      <c r="AM4321" s="5" t="str">
        <f t="shared" si="1221"/>
        <v>1 &gt; 4UTARA12 RODA</v>
      </c>
      <c r="AN4321" s="5" t="str">
        <f t="shared" si="1222"/>
        <v>muhlisBMJ II1 &gt; 4UTARA12 RODA</v>
      </c>
      <c r="AO4321" s="5" t="str">
        <f t="shared" si="1223"/>
        <v>muhlis1 &gt; 4UTARA12 RODA</v>
      </c>
      <c r="AP4321" s="5" t="str">
        <f t="shared" si="1224"/>
        <v>44210DAY</v>
      </c>
    </row>
    <row r="4322" spans="1:42" x14ac:dyDescent="0.3">
      <c r="A4322" s="33">
        <v>1</v>
      </c>
      <c r="B4322" s="33"/>
      <c r="C4322" s="70">
        <v>44210</v>
      </c>
      <c r="D4322" s="71" t="s">
        <v>19</v>
      </c>
      <c r="E4322" s="70">
        <v>44210</v>
      </c>
      <c r="F4322" s="71">
        <v>5172714</v>
      </c>
      <c r="G4322" s="33" t="s">
        <v>20</v>
      </c>
      <c r="H4322" s="33" t="s">
        <v>21</v>
      </c>
      <c r="I4322" s="33" t="s">
        <v>170</v>
      </c>
      <c r="J4322" s="33" t="s">
        <v>23</v>
      </c>
      <c r="K4322" s="63" t="s">
        <v>36</v>
      </c>
      <c r="L4322" s="32" t="str">
        <f t="shared" si="1207"/>
        <v>CGE370</v>
      </c>
      <c r="M4322" s="32" t="str">
        <f t="shared" si="1208"/>
        <v>BMJ II</v>
      </c>
      <c r="N4322" s="32" t="str">
        <f t="shared" si="1209"/>
        <v>12 RODA</v>
      </c>
      <c r="O4322" s="146">
        <v>0.68214120370370368</v>
      </c>
      <c r="P4322" s="65">
        <v>0.68214120370370368</v>
      </c>
      <c r="Q4322" s="65"/>
      <c r="R4322" s="66">
        <v>1</v>
      </c>
      <c r="S4322" s="66">
        <v>46000</v>
      </c>
      <c r="T4322" s="66">
        <v>17100</v>
      </c>
      <c r="U4322" s="67">
        <f t="shared" si="1219"/>
        <v>28.9</v>
      </c>
      <c r="V4322" s="66">
        <f t="shared" si="1210"/>
        <v>586005.29999999993</v>
      </c>
      <c r="W4322" s="66" t="str">
        <f t="shared" si="1211"/>
        <v>1 &gt; 4</v>
      </c>
      <c r="X4322" s="66">
        <f>A4322+SUMIFS(Presensi!F:F,Presensi!E:E,'Entry Data'!AP4322)</f>
        <v>1</v>
      </c>
      <c r="Y4322" s="66">
        <f>IFERROR(INDEX('Retasi Pricing'!F:F,MATCH('Entry Data'!AM4322,'Retasi Pricing'!E:E,0))*X4322,"")</f>
        <v>27500</v>
      </c>
      <c r="Z4322" s="62" t="s">
        <v>26</v>
      </c>
      <c r="AA4322" s="62" t="s">
        <v>27</v>
      </c>
      <c r="AB4322" s="32"/>
      <c r="AC4322" s="32" t="s">
        <v>131</v>
      </c>
      <c r="AD4322" s="32" t="str">
        <f t="shared" si="1212"/>
        <v/>
      </c>
      <c r="AF4322" s="5" t="str">
        <f t="shared" si="1213"/>
        <v>sofi'in44210</v>
      </c>
      <c r="AG4322" s="5" t="str">
        <f t="shared" si="1214"/>
        <v>BMJ 04644210UTARADAY</v>
      </c>
      <c r="AH4322" s="5" t="str">
        <f t="shared" si="1215"/>
        <v>sofi'in44210UTARADAY</v>
      </c>
      <c r="AI4322" s="5" t="str">
        <f t="shared" si="1216"/>
        <v>BMJ 04644210DAY</v>
      </c>
      <c r="AJ4322" s="5" t="str">
        <f t="shared" si="1217"/>
        <v>sofi'in44210DAY</v>
      </c>
      <c r="AK4322" s="5" t="str">
        <f t="shared" si="1218"/>
        <v>sofi'inBMJ II</v>
      </c>
      <c r="AL4322" s="5" t="str">
        <f t="shared" si="1220"/>
        <v>1UTARA</v>
      </c>
      <c r="AM4322" s="5" t="str">
        <f t="shared" si="1221"/>
        <v>1 &gt; 4UTARA12 RODA</v>
      </c>
      <c r="AN4322" s="5" t="str">
        <f t="shared" si="1222"/>
        <v>sofi'inBMJ II1 &gt; 4UTARA12 RODA</v>
      </c>
      <c r="AO4322" s="5" t="str">
        <f t="shared" si="1223"/>
        <v>sofi'in1 &gt; 4UTARA12 RODA</v>
      </c>
      <c r="AP4322" s="5" t="str">
        <f t="shared" si="1224"/>
        <v>44210DAY</v>
      </c>
    </row>
    <row r="4323" spans="1:42" x14ac:dyDescent="0.3">
      <c r="A4323" s="33">
        <v>1</v>
      </c>
      <c r="B4323" s="33"/>
      <c r="C4323" s="70">
        <v>44210</v>
      </c>
      <c r="D4323" s="71" t="s">
        <v>19</v>
      </c>
      <c r="E4323" s="70">
        <v>44210</v>
      </c>
      <c r="F4323" s="71">
        <v>5172776</v>
      </c>
      <c r="G4323" s="33" t="s">
        <v>20</v>
      </c>
      <c r="H4323" s="33" t="s">
        <v>21</v>
      </c>
      <c r="I4323" s="33" t="s">
        <v>51</v>
      </c>
      <c r="J4323" s="33" t="s">
        <v>46</v>
      </c>
      <c r="K4323" s="63" t="s">
        <v>36</v>
      </c>
      <c r="L4323" s="32" t="str">
        <f t="shared" si="1207"/>
        <v>CGE370</v>
      </c>
      <c r="M4323" s="32" t="str">
        <f t="shared" si="1208"/>
        <v>BMJ II</v>
      </c>
      <c r="N4323" s="32" t="str">
        <f t="shared" si="1209"/>
        <v>12 RODA</v>
      </c>
      <c r="O4323" s="146">
        <v>0.74197916666666675</v>
      </c>
      <c r="P4323" s="65">
        <v>0.74197916666666675</v>
      </c>
      <c r="Q4323" s="65"/>
      <c r="R4323" s="66">
        <v>2</v>
      </c>
      <c r="S4323" s="66">
        <v>47100</v>
      </c>
      <c r="T4323" s="66">
        <v>17100</v>
      </c>
      <c r="U4323" s="67">
        <f t="shared" si="1219"/>
        <v>30</v>
      </c>
      <c r="V4323" s="66">
        <f t="shared" si="1210"/>
        <v>608310</v>
      </c>
      <c r="W4323" s="66" t="str">
        <f t="shared" si="1211"/>
        <v>1 &gt; 4</v>
      </c>
      <c r="X4323" s="66">
        <f>A4323+SUMIFS(Presensi!F:F,Presensi!E:E,'Entry Data'!AP4323)</f>
        <v>1</v>
      </c>
      <c r="Y4323" s="66">
        <f>IFERROR(INDEX('Retasi Pricing'!F:F,MATCH('Entry Data'!AM4323,'Retasi Pricing'!E:E,0))*X4323,"")</f>
        <v>27500</v>
      </c>
      <c r="Z4323" s="62" t="s">
        <v>26</v>
      </c>
      <c r="AA4323" s="62" t="s">
        <v>27</v>
      </c>
      <c r="AB4323" s="32"/>
      <c r="AC4323" s="32" t="s">
        <v>131</v>
      </c>
      <c r="AD4323" s="32" t="str">
        <f t="shared" si="1212"/>
        <v/>
      </c>
      <c r="AF4323" s="5" t="str">
        <f t="shared" si="1213"/>
        <v>sofi'in44210</v>
      </c>
      <c r="AG4323" s="5" t="str">
        <f t="shared" si="1214"/>
        <v>BMJ 04644210UTARADAY</v>
      </c>
      <c r="AH4323" s="5" t="str">
        <f t="shared" si="1215"/>
        <v>sofi'in44210UTARADAY</v>
      </c>
      <c r="AI4323" s="5" t="str">
        <f t="shared" si="1216"/>
        <v>BMJ 04644210DAY</v>
      </c>
      <c r="AJ4323" s="5" t="str">
        <f t="shared" si="1217"/>
        <v>sofi'in44210DAY</v>
      </c>
      <c r="AK4323" s="5" t="str">
        <f t="shared" si="1218"/>
        <v>sofi'inBMJ II</v>
      </c>
      <c r="AL4323" s="5" t="str">
        <f t="shared" si="1220"/>
        <v>2UTARA</v>
      </c>
      <c r="AM4323" s="5" t="str">
        <f t="shared" si="1221"/>
        <v>1 &gt; 4UTARA12 RODA</v>
      </c>
      <c r="AN4323" s="5" t="str">
        <f t="shared" si="1222"/>
        <v>sofi'inBMJ II1 &gt; 4UTARA12 RODA</v>
      </c>
      <c r="AO4323" s="5" t="str">
        <f t="shared" si="1223"/>
        <v>sofi'in1 &gt; 4UTARA12 RODA</v>
      </c>
      <c r="AP4323" s="5" t="str">
        <f t="shared" si="1224"/>
        <v>44210DAY</v>
      </c>
    </row>
    <row r="4324" spans="1:42" x14ac:dyDescent="0.3">
      <c r="A4324" s="147">
        <v>1</v>
      </c>
      <c r="B4324" s="147"/>
      <c r="C4324" s="148">
        <v>44210</v>
      </c>
      <c r="D4324" s="149" t="s">
        <v>19</v>
      </c>
      <c r="E4324" s="148">
        <v>44210</v>
      </c>
      <c r="F4324" s="149">
        <v>5172360</v>
      </c>
      <c r="G4324" s="147" t="s">
        <v>20</v>
      </c>
      <c r="H4324" s="147" t="s">
        <v>21</v>
      </c>
      <c r="I4324" s="147" t="s">
        <v>51</v>
      </c>
      <c r="J4324" s="147" t="s">
        <v>46</v>
      </c>
      <c r="K4324" s="150" t="s">
        <v>41</v>
      </c>
      <c r="L4324" s="147" t="str">
        <f t="shared" si="1207"/>
        <v>AXOR4843</v>
      </c>
      <c r="M4324" s="147" t="str">
        <f t="shared" si="1208"/>
        <v>BMJ II</v>
      </c>
      <c r="N4324" s="147" t="str">
        <f t="shared" si="1209"/>
        <v>12 RODA</v>
      </c>
      <c r="O4324" s="151">
        <v>0.35437500000000005</v>
      </c>
      <c r="P4324" s="152">
        <v>0.36153935185185188</v>
      </c>
      <c r="Q4324" s="152"/>
      <c r="R4324" s="153"/>
      <c r="S4324" s="153">
        <v>51020</v>
      </c>
      <c r="T4324" s="153">
        <v>20200</v>
      </c>
      <c r="U4324" s="154">
        <f t="shared" si="1219"/>
        <v>30.82</v>
      </c>
      <c r="V4324" s="153">
        <f t="shared" si="1210"/>
        <v>624937.14</v>
      </c>
      <c r="W4324" s="153" t="str">
        <f t="shared" si="1211"/>
        <v/>
      </c>
      <c r="X4324" s="153">
        <f>A4324+SUMIFS(Presensi!F:F,Presensi!E:E,'Entry Data'!AP4324)</f>
        <v>1</v>
      </c>
      <c r="Y4324" s="153" t="str">
        <f>IFERROR(INDEX('Retasi Pricing'!F:F,MATCH('Entry Data'!AM4324,'Retasi Pricing'!E:E,0))*X4324,"")</f>
        <v/>
      </c>
      <c r="Z4324" s="149" t="s">
        <v>26</v>
      </c>
      <c r="AA4324" s="149" t="s">
        <v>27</v>
      </c>
      <c r="AB4324" s="147"/>
      <c r="AC4324" s="147" t="s">
        <v>124</v>
      </c>
      <c r="AD4324" s="147" t="str">
        <f t="shared" si="1212"/>
        <v/>
      </c>
      <c r="AF4324" s="5" t="str">
        <f t="shared" si="1213"/>
        <v>rahman44210</v>
      </c>
      <c r="AG4324" s="5" t="str">
        <f t="shared" si="1214"/>
        <v>BMJ 04744210UTARADAY</v>
      </c>
      <c r="AH4324" s="5" t="str">
        <f t="shared" si="1215"/>
        <v>rahman44210UTARADAY</v>
      </c>
      <c r="AI4324" s="5" t="str">
        <f t="shared" si="1216"/>
        <v>BMJ 04744210DAY</v>
      </c>
      <c r="AJ4324" s="5" t="str">
        <f t="shared" si="1217"/>
        <v>rahman44210DAY</v>
      </c>
      <c r="AK4324" s="5" t="str">
        <f t="shared" si="1218"/>
        <v>rahmanBMJ II</v>
      </c>
      <c r="AL4324" s="5" t="str">
        <f t="shared" si="1220"/>
        <v>UTARA</v>
      </c>
      <c r="AM4324" s="5" t="str">
        <f t="shared" si="1221"/>
        <v>UTARA12 RODA</v>
      </c>
      <c r="AN4324" s="5" t="str">
        <f t="shared" si="1222"/>
        <v>rahmanBMJ IIUTARA12 RODA</v>
      </c>
      <c r="AO4324" s="5" t="str">
        <f t="shared" si="1223"/>
        <v>rahmanUTARA12 RODA</v>
      </c>
      <c r="AP4324" s="5" t="str">
        <f t="shared" si="1224"/>
        <v>44210DAY</v>
      </c>
    </row>
    <row r="4325" spans="1:42" x14ac:dyDescent="0.3">
      <c r="A4325" s="147">
        <v>1</v>
      </c>
      <c r="B4325" s="147"/>
      <c r="C4325" s="148">
        <v>44210</v>
      </c>
      <c r="D4325" s="149" t="s">
        <v>19</v>
      </c>
      <c r="E4325" s="148">
        <v>44210</v>
      </c>
      <c r="F4325" s="149">
        <v>5172434</v>
      </c>
      <c r="G4325" s="147" t="s">
        <v>20</v>
      </c>
      <c r="H4325" s="147" t="s">
        <v>21</v>
      </c>
      <c r="I4325" s="147" t="s">
        <v>51</v>
      </c>
      <c r="J4325" s="147" t="s">
        <v>46</v>
      </c>
      <c r="K4325" s="150" t="s">
        <v>41</v>
      </c>
      <c r="L4325" s="147" t="str">
        <f t="shared" si="1207"/>
        <v>AXOR4843</v>
      </c>
      <c r="M4325" s="147" t="str">
        <f t="shared" si="1208"/>
        <v>BMJ II</v>
      </c>
      <c r="N4325" s="147" t="str">
        <f t="shared" si="1209"/>
        <v>12 RODA</v>
      </c>
      <c r="O4325" s="151">
        <v>0.42053240740740744</v>
      </c>
      <c r="P4325" s="152">
        <v>0.42053240740740744</v>
      </c>
      <c r="Q4325" s="152"/>
      <c r="R4325" s="153"/>
      <c r="S4325" s="153">
        <v>52240</v>
      </c>
      <c r="T4325" s="153">
        <v>20200</v>
      </c>
      <c r="U4325" s="154">
        <f t="shared" si="1219"/>
        <v>32.04</v>
      </c>
      <c r="V4325" s="153">
        <f t="shared" si="1210"/>
        <v>649675.08000000007</v>
      </c>
      <c r="W4325" s="153" t="str">
        <f t="shared" si="1211"/>
        <v/>
      </c>
      <c r="X4325" s="153">
        <f>A4325+SUMIFS(Presensi!F:F,Presensi!E:E,'Entry Data'!AP4325)</f>
        <v>1</v>
      </c>
      <c r="Y4325" s="153" t="str">
        <f>IFERROR(INDEX('Retasi Pricing'!F:F,MATCH('Entry Data'!AM4325,'Retasi Pricing'!E:E,0))*X4325,"")</f>
        <v/>
      </c>
      <c r="Z4325" s="149" t="s">
        <v>26</v>
      </c>
      <c r="AA4325" s="149" t="s">
        <v>27</v>
      </c>
      <c r="AB4325" s="147"/>
      <c r="AC4325" s="147" t="s">
        <v>124</v>
      </c>
      <c r="AD4325" s="147" t="str">
        <f t="shared" si="1212"/>
        <v/>
      </c>
      <c r="AF4325" s="5" t="str">
        <f t="shared" si="1213"/>
        <v>rahman44210</v>
      </c>
      <c r="AG4325" s="5" t="str">
        <f t="shared" si="1214"/>
        <v>BMJ 04744210UTARADAY</v>
      </c>
      <c r="AH4325" s="5" t="str">
        <f t="shared" si="1215"/>
        <v>rahman44210UTARADAY</v>
      </c>
      <c r="AI4325" s="5" t="str">
        <f t="shared" si="1216"/>
        <v>BMJ 04744210DAY</v>
      </c>
      <c r="AJ4325" s="5" t="str">
        <f t="shared" si="1217"/>
        <v>rahman44210DAY</v>
      </c>
      <c r="AK4325" s="5" t="str">
        <f t="shared" si="1218"/>
        <v>rahmanBMJ II</v>
      </c>
      <c r="AL4325" s="5" t="str">
        <f t="shared" si="1220"/>
        <v>UTARA</v>
      </c>
      <c r="AM4325" s="5" t="str">
        <f t="shared" si="1221"/>
        <v>UTARA12 RODA</v>
      </c>
      <c r="AN4325" s="5" t="str">
        <f t="shared" si="1222"/>
        <v>rahmanBMJ IIUTARA12 RODA</v>
      </c>
      <c r="AO4325" s="5" t="str">
        <f t="shared" si="1223"/>
        <v>rahmanUTARA12 RODA</v>
      </c>
      <c r="AP4325" s="5" t="str">
        <f t="shared" si="1224"/>
        <v>44210DAY</v>
      </c>
    </row>
    <row r="4326" spans="1:42" x14ac:dyDescent="0.3">
      <c r="A4326" s="147">
        <v>1</v>
      </c>
      <c r="B4326" s="147"/>
      <c r="C4326" s="148">
        <v>44210</v>
      </c>
      <c r="D4326" s="149" t="s">
        <v>19</v>
      </c>
      <c r="E4326" s="148">
        <v>44210</v>
      </c>
      <c r="F4326" s="149">
        <v>5172497</v>
      </c>
      <c r="G4326" s="147" t="s">
        <v>20</v>
      </c>
      <c r="H4326" s="147" t="s">
        <v>21</v>
      </c>
      <c r="I4326" s="147" t="s">
        <v>51</v>
      </c>
      <c r="J4326" s="147" t="s">
        <v>46</v>
      </c>
      <c r="K4326" s="150" t="s">
        <v>41</v>
      </c>
      <c r="L4326" s="147" t="str">
        <f t="shared" si="1207"/>
        <v>AXOR4843</v>
      </c>
      <c r="M4326" s="147" t="str">
        <f t="shared" si="1208"/>
        <v>BMJ II</v>
      </c>
      <c r="N4326" s="147" t="str">
        <f t="shared" si="1209"/>
        <v>12 RODA</v>
      </c>
      <c r="O4326" s="151">
        <v>0.47600694444444441</v>
      </c>
      <c r="P4326" s="152">
        <v>0.47600694444444441</v>
      </c>
      <c r="Q4326" s="152"/>
      <c r="R4326" s="153"/>
      <c r="S4326" s="153">
        <v>51660</v>
      </c>
      <c r="T4326" s="153">
        <v>20200</v>
      </c>
      <c r="U4326" s="154">
        <f t="shared" si="1219"/>
        <v>31.46</v>
      </c>
      <c r="V4326" s="153">
        <f t="shared" si="1210"/>
        <v>637914.41999999993</v>
      </c>
      <c r="W4326" s="153" t="str">
        <f t="shared" si="1211"/>
        <v/>
      </c>
      <c r="X4326" s="153">
        <f>A4326+SUMIFS(Presensi!F:F,Presensi!E:E,'Entry Data'!AP4326)</f>
        <v>1</v>
      </c>
      <c r="Y4326" s="153" t="str">
        <f>IFERROR(INDEX('Retasi Pricing'!F:F,MATCH('Entry Data'!AM4326,'Retasi Pricing'!E:E,0))*X4326,"")</f>
        <v/>
      </c>
      <c r="Z4326" s="149" t="s">
        <v>26</v>
      </c>
      <c r="AA4326" s="149" t="s">
        <v>27</v>
      </c>
      <c r="AB4326" s="147"/>
      <c r="AC4326" s="147" t="s">
        <v>124</v>
      </c>
      <c r="AD4326" s="147" t="str">
        <f t="shared" si="1212"/>
        <v/>
      </c>
      <c r="AF4326" s="5" t="str">
        <f t="shared" si="1213"/>
        <v>rahman44210</v>
      </c>
      <c r="AG4326" s="5" t="str">
        <f t="shared" si="1214"/>
        <v>BMJ 04744210UTARADAY</v>
      </c>
      <c r="AH4326" s="5" t="str">
        <f t="shared" si="1215"/>
        <v>rahman44210UTARADAY</v>
      </c>
      <c r="AI4326" s="5" t="str">
        <f t="shared" si="1216"/>
        <v>BMJ 04744210DAY</v>
      </c>
      <c r="AJ4326" s="5" t="str">
        <f t="shared" si="1217"/>
        <v>rahman44210DAY</v>
      </c>
      <c r="AK4326" s="5" t="str">
        <f t="shared" si="1218"/>
        <v>rahmanBMJ II</v>
      </c>
      <c r="AL4326" s="5" t="str">
        <f t="shared" si="1220"/>
        <v>UTARA</v>
      </c>
      <c r="AM4326" s="5" t="str">
        <f t="shared" si="1221"/>
        <v>UTARA12 RODA</v>
      </c>
      <c r="AN4326" s="5" t="str">
        <f t="shared" si="1222"/>
        <v>rahmanBMJ IIUTARA12 RODA</v>
      </c>
      <c r="AO4326" s="5" t="str">
        <f t="shared" si="1223"/>
        <v>rahmanUTARA12 RODA</v>
      </c>
      <c r="AP4326" s="5" t="str">
        <f t="shared" si="1224"/>
        <v>44210DAY</v>
      </c>
    </row>
    <row r="4327" spans="1:42" x14ac:dyDescent="0.3">
      <c r="A4327" s="147">
        <v>1</v>
      </c>
      <c r="B4327" s="147"/>
      <c r="C4327" s="148">
        <v>44210</v>
      </c>
      <c r="D4327" s="149" t="s">
        <v>19</v>
      </c>
      <c r="E4327" s="148">
        <v>44210</v>
      </c>
      <c r="F4327" s="149">
        <v>5172565</v>
      </c>
      <c r="G4327" s="147" t="s">
        <v>20</v>
      </c>
      <c r="H4327" s="147" t="s">
        <v>21</v>
      </c>
      <c r="I4327" s="147" t="s">
        <v>45</v>
      </c>
      <c r="J4327" s="147" t="s">
        <v>46</v>
      </c>
      <c r="K4327" s="150" t="s">
        <v>41</v>
      </c>
      <c r="L4327" s="147" t="str">
        <f t="shared" si="1207"/>
        <v>AXOR4843</v>
      </c>
      <c r="M4327" s="147" t="str">
        <f t="shared" si="1208"/>
        <v>BMJ II</v>
      </c>
      <c r="N4327" s="147" t="str">
        <f t="shared" si="1209"/>
        <v>12 RODA</v>
      </c>
      <c r="O4327" s="151">
        <v>0.54319444444444442</v>
      </c>
      <c r="P4327" s="152">
        <v>0.54319444444444442</v>
      </c>
      <c r="Q4327" s="152"/>
      <c r="R4327" s="153"/>
      <c r="S4327" s="153">
        <v>50480</v>
      </c>
      <c r="T4327" s="153">
        <v>20200</v>
      </c>
      <c r="U4327" s="154">
        <f t="shared" si="1219"/>
        <v>30.28</v>
      </c>
      <c r="V4327" s="153">
        <f t="shared" si="1210"/>
        <v>613987.56000000006</v>
      </c>
      <c r="W4327" s="153" t="str">
        <f t="shared" si="1211"/>
        <v/>
      </c>
      <c r="X4327" s="153">
        <f>A4327+SUMIFS(Presensi!F:F,Presensi!E:E,'Entry Data'!AP4327)</f>
        <v>1</v>
      </c>
      <c r="Y4327" s="153" t="str">
        <f>IFERROR(INDEX('Retasi Pricing'!F:F,MATCH('Entry Data'!AM4327,'Retasi Pricing'!E:E,0))*X4327,"")</f>
        <v/>
      </c>
      <c r="Z4327" s="149" t="s">
        <v>26</v>
      </c>
      <c r="AA4327" s="149" t="s">
        <v>27</v>
      </c>
      <c r="AB4327" s="147"/>
      <c r="AC4327" s="147" t="s">
        <v>124</v>
      </c>
      <c r="AD4327" s="147" t="str">
        <f t="shared" si="1212"/>
        <v/>
      </c>
      <c r="AF4327" s="5" t="str">
        <f t="shared" si="1213"/>
        <v>rahman44210</v>
      </c>
      <c r="AG4327" s="5" t="str">
        <f t="shared" si="1214"/>
        <v>BMJ 04744210UTARADAY</v>
      </c>
      <c r="AH4327" s="5" t="str">
        <f t="shared" si="1215"/>
        <v>rahman44210UTARADAY</v>
      </c>
      <c r="AI4327" s="5" t="str">
        <f t="shared" si="1216"/>
        <v>BMJ 04744210DAY</v>
      </c>
      <c r="AJ4327" s="5" t="str">
        <f t="shared" si="1217"/>
        <v>rahman44210DAY</v>
      </c>
      <c r="AK4327" s="5" t="str">
        <f t="shared" si="1218"/>
        <v>rahmanBMJ II</v>
      </c>
      <c r="AL4327" s="5" t="str">
        <f t="shared" si="1220"/>
        <v>UTARA</v>
      </c>
      <c r="AM4327" s="5" t="str">
        <f t="shared" si="1221"/>
        <v>UTARA12 RODA</v>
      </c>
      <c r="AN4327" s="5" t="str">
        <f t="shared" si="1222"/>
        <v>rahmanBMJ IIUTARA12 RODA</v>
      </c>
      <c r="AO4327" s="5" t="str">
        <f t="shared" si="1223"/>
        <v>rahmanUTARA12 RODA</v>
      </c>
      <c r="AP4327" s="5" t="str">
        <f t="shared" si="1224"/>
        <v>44210DAY</v>
      </c>
    </row>
    <row r="4328" spans="1:42" x14ac:dyDescent="0.3">
      <c r="A4328" s="147">
        <v>1</v>
      </c>
      <c r="B4328" s="147"/>
      <c r="C4328" s="148">
        <v>44210</v>
      </c>
      <c r="D4328" s="149" t="s">
        <v>19</v>
      </c>
      <c r="E4328" s="148">
        <v>44210</v>
      </c>
      <c r="F4328" s="149">
        <v>5172668</v>
      </c>
      <c r="G4328" s="147" t="s">
        <v>20</v>
      </c>
      <c r="H4328" s="147" t="s">
        <v>21</v>
      </c>
      <c r="I4328" s="147" t="s">
        <v>51</v>
      </c>
      <c r="J4328" s="147" t="s">
        <v>46</v>
      </c>
      <c r="K4328" s="150" t="s">
        <v>41</v>
      </c>
      <c r="L4328" s="147" t="str">
        <f t="shared" si="1207"/>
        <v>AXOR4843</v>
      </c>
      <c r="M4328" s="147" t="str">
        <f t="shared" si="1208"/>
        <v>BMJ II</v>
      </c>
      <c r="N4328" s="147" t="str">
        <f t="shared" si="1209"/>
        <v>12 RODA</v>
      </c>
      <c r="O4328" s="151">
        <v>0.64008101851851851</v>
      </c>
      <c r="P4328" s="152">
        <v>0.64008101851851851</v>
      </c>
      <c r="Q4328" s="152"/>
      <c r="R4328" s="153"/>
      <c r="S4328" s="153">
        <v>50840</v>
      </c>
      <c r="T4328" s="153">
        <v>20200</v>
      </c>
      <c r="U4328" s="154">
        <f t="shared" si="1219"/>
        <v>30.64</v>
      </c>
      <c r="V4328" s="153">
        <f t="shared" si="1210"/>
        <v>621287.28</v>
      </c>
      <c r="W4328" s="153" t="str">
        <f t="shared" si="1211"/>
        <v/>
      </c>
      <c r="X4328" s="153">
        <f>A4328+SUMIFS(Presensi!F:F,Presensi!E:E,'Entry Data'!AP4328)</f>
        <v>1</v>
      </c>
      <c r="Y4328" s="153" t="str">
        <f>IFERROR(INDEX('Retasi Pricing'!F:F,MATCH('Entry Data'!AM4328,'Retasi Pricing'!E:E,0))*X4328,"")</f>
        <v/>
      </c>
      <c r="Z4328" s="149" t="s">
        <v>26</v>
      </c>
      <c r="AA4328" s="149" t="s">
        <v>27</v>
      </c>
      <c r="AB4328" s="147"/>
      <c r="AC4328" s="147" t="s">
        <v>124</v>
      </c>
      <c r="AD4328" s="147" t="str">
        <f t="shared" si="1212"/>
        <v/>
      </c>
      <c r="AF4328" s="5" t="str">
        <f t="shared" si="1213"/>
        <v>rahman44210</v>
      </c>
      <c r="AG4328" s="5" t="str">
        <f t="shared" si="1214"/>
        <v>BMJ 04744210UTARADAY</v>
      </c>
      <c r="AH4328" s="5" t="str">
        <f t="shared" si="1215"/>
        <v>rahman44210UTARADAY</v>
      </c>
      <c r="AI4328" s="5" t="str">
        <f t="shared" si="1216"/>
        <v>BMJ 04744210DAY</v>
      </c>
      <c r="AJ4328" s="5" t="str">
        <f t="shared" si="1217"/>
        <v>rahman44210DAY</v>
      </c>
      <c r="AK4328" s="5" t="str">
        <f t="shared" si="1218"/>
        <v>rahmanBMJ II</v>
      </c>
      <c r="AL4328" s="5" t="str">
        <f t="shared" si="1220"/>
        <v>UTARA</v>
      </c>
      <c r="AM4328" s="5" t="str">
        <f t="shared" si="1221"/>
        <v>UTARA12 RODA</v>
      </c>
      <c r="AN4328" s="5" t="str">
        <f t="shared" si="1222"/>
        <v>rahmanBMJ IIUTARA12 RODA</v>
      </c>
      <c r="AO4328" s="5" t="str">
        <f t="shared" si="1223"/>
        <v>rahmanUTARA12 RODA</v>
      </c>
      <c r="AP4328" s="5" t="str">
        <f t="shared" si="1224"/>
        <v>44210DAY</v>
      </c>
    </row>
    <row r="4329" spans="1:42" x14ac:dyDescent="0.3">
      <c r="A4329" s="147">
        <v>1</v>
      </c>
      <c r="B4329" s="147"/>
      <c r="C4329" s="148">
        <v>44210</v>
      </c>
      <c r="D4329" s="149" t="s">
        <v>19</v>
      </c>
      <c r="E4329" s="148">
        <v>44210</v>
      </c>
      <c r="F4329" s="149">
        <v>5172755</v>
      </c>
      <c r="G4329" s="147" t="s">
        <v>20</v>
      </c>
      <c r="H4329" s="147" t="s">
        <v>21</v>
      </c>
      <c r="I4329" s="147" t="s">
        <v>123</v>
      </c>
      <c r="J4329" s="147" t="s">
        <v>23</v>
      </c>
      <c r="K4329" s="150" t="s">
        <v>41</v>
      </c>
      <c r="L4329" s="147" t="str">
        <f t="shared" si="1207"/>
        <v>AXOR4843</v>
      </c>
      <c r="M4329" s="147" t="str">
        <f t="shared" si="1208"/>
        <v>BMJ II</v>
      </c>
      <c r="N4329" s="147" t="str">
        <f t="shared" si="1209"/>
        <v>12 RODA</v>
      </c>
      <c r="O4329" s="151">
        <v>0.71887731481481476</v>
      </c>
      <c r="P4329" s="152">
        <v>0.71887731481481476</v>
      </c>
      <c r="Q4329" s="152"/>
      <c r="R4329" s="153"/>
      <c r="S4329" s="153">
        <v>53040</v>
      </c>
      <c r="T4329" s="153">
        <v>20200</v>
      </c>
      <c r="U4329" s="154">
        <f t="shared" si="1219"/>
        <v>32.840000000000003</v>
      </c>
      <c r="V4329" s="153">
        <f t="shared" si="1210"/>
        <v>665896.68000000005</v>
      </c>
      <c r="W4329" s="153" t="str">
        <f t="shared" si="1211"/>
        <v/>
      </c>
      <c r="X4329" s="153">
        <f>A4329+SUMIFS(Presensi!F:F,Presensi!E:E,'Entry Data'!AP4329)</f>
        <v>1</v>
      </c>
      <c r="Y4329" s="153" t="str">
        <f>IFERROR(INDEX('Retasi Pricing'!F:F,MATCH('Entry Data'!AM4329,'Retasi Pricing'!E:E,0))*X4329,"")</f>
        <v/>
      </c>
      <c r="Z4329" s="149" t="s">
        <v>26</v>
      </c>
      <c r="AA4329" s="149" t="s">
        <v>27</v>
      </c>
      <c r="AB4329" s="147"/>
      <c r="AC4329" s="147" t="s">
        <v>124</v>
      </c>
      <c r="AD4329" s="147" t="str">
        <f t="shared" si="1212"/>
        <v/>
      </c>
      <c r="AF4329" s="5" t="str">
        <f t="shared" si="1213"/>
        <v>rahman44210</v>
      </c>
      <c r="AG4329" s="5" t="str">
        <f t="shared" si="1214"/>
        <v>BMJ 04744210UTARADAY</v>
      </c>
      <c r="AH4329" s="5" t="str">
        <f t="shared" si="1215"/>
        <v>rahman44210UTARADAY</v>
      </c>
      <c r="AI4329" s="5" t="str">
        <f t="shared" si="1216"/>
        <v>BMJ 04744210DAY</v>
      </c>
      <c r="AJ4329" s="5" t="str">
        <f t="shared" si="1217"/>
        <v>rahman44210DAY</v>
      </c>
      <c r="AK4329" s="5" t="str">
        <f t="shared" si="1218"/>
        <v>rahmanBMJ II</v>
      </c>
      <c r="AL4329" s="5" t="str">
        <f t="shared" si="1220"/>
        <v>UTARA</v>
      </c>
      <c r="AM4329" s="5" t="str">
        <f t="shared" si="1221"/>
        <v>UTARA12 RODA</v>
      </c>
      <c r="AN4329" s="5" t="str">
        <f t="shared" si="1222"/>
        <v>rahmanBMJ IIUTARA12 RODA</v>
      </c>
      <c r="AO4329" s="5" t="str">
        <f t="shared" si="1223"/>
        <v>rahmanUTARA12 RODA</v>
      </c>
      <c r="AP4329" s="5" t="str">
        <f t="shared" si="1224"/>
        <v>44210DAY</v>
      </c>
    </row>
    <row r="4330" spans="1:42" x14ac:dyDescent="0.3">
      <c r="A4330" s="33">
        <v>1</v>
      </c>
      <c r="B4330" s="33"/>
      <c r="C4330" s="70">
        <v>44210</v>
      </c>
      <c r="D4330" s="71" t="s">
        <v>19</v>
      </c>
      <c r="E4330" s="70">
        <v>44210</v>
      </c>
      <c r="F4330" s="71">
        <v>5172370</v>
      </c>
      <c r="G4330" s="33" t="s">
        <v>20</v>
      </c>
      <c r="H4330" s="33" t="s">
        <v>21</v>
      </c>
      <c r="I4330" s="33" t="s">
        <v>51</v>
      </c>
      <c r="J4330" s="33" t="s">
        <v>46</v>
      </c>
      <c r="K4330" s="63" t="s">
        <v>57</v>
      </c>
      <c r="L4330" s="32" t="str">
        <f t="shared" si="1207"/>
        <v>AXOR4843</v>
      </c>
      <c r="M4330" s="32" t="str">
        <f t="shared" si="1208"/>
        <v>BMJ II</v>
      </c>
      <c r="N4330" s="32" t="str">
        <f t="shared" si="1209"/>
        <v>12 RODA</v>
      </c>
      <c r="O4330" s="146">
        <v>0.35778935185185184</v>
      </c>
      <c r="P4330" s="65">
        <v>0.36746527777777777</v>
      </c>
      <c r="Q4330" s="65"/>
      <c r="R4330" s="66">
        <v>1</v>
      </c>
      <c r="S4330" s="66">
        <v>54000</v>
      </c>
      <c r="T4330" s="66">
        <v>20460</v>
      </c>
      <c r="U4330" s="67">
        <f t="shared" si="1219"/>
        <v>33.54</v>
      </c>
      <c r="V4330" s="66">
        <f t="shared" si="1210"/>
        <v>680090.58000000007</v>
      </c>
      <c r="W4330" s="66" t="str">
        <f t="shared" si="1211"/>
        <v>1 &gt; 4</v>
      </c>
      <c r="X4330" s="66">
        <f>A4330+SUMIFS(Presensi!F:F,Presensi!E:E,'Entry Data'!AP4330)</f>
        <v>1</v>
      </c>
      <c r="Y4330" s="66">
        <f>IFERROR(INDEX('Retasi Pricing'!F:F,MATCH('Entry Data'!AM4330,'Retasi Pricing'!E:E,0))*X4330,"")</f>
        <v>27500</v>
      </c>
      <c r="Z4330" s="62" t="s">
        <v>26</v>
      </c>
      <c r="AA4330" s="62" t="s">
        <v>27</v>
      </c>
      <c r="AB4330" s="32"/>
      <c r="AC4330" s="32" t="s">
        <v>217</v>
      </c>
      <c r="AD4330" s="32" t="str">
        <f t="shared" si="1212"/>
        <v/>
      </c>
      <c r="AF4330" s="5" t="str">
        <f t="shared" si="1213"/>
        <v>agus suwantono44210</v>
      </c>
      <c r="AG4330" s="5" t="str">
        <f t="shared" si="1214"/>
        <v>BMJ 05044210UTARADAY</v>
      </c>
      <c r="AH4330" s="5" t="str">
        <f t="shared" si="1215"/>
        <v>agus suwantono44210UTARADAY</v>
      </c>
      <c r="AI4330" s="5" t="str">
        <f t="shared" si="1216"/>
        <v>BMJ 05044210DAY</v>
      </c>
      <c r="AJ4330" s="5" t="str">
        <f t="shared" si="1217"/>
        <v>agus suwantono44210DAY</v>
      </c>
      <c r="AK4330" s="5" t="str">
        <f t="shared" si="1218"/>
        <v>agus suwantonoBMJ II</v>
      </c>
      <c r="AL4330" s="5" t="str">
        <f t="shared" si="1220"/>
        <v>1UTARA</v>
      </c>
      <c r="AM4330" s="5" t="str">
        <f t="shared" si="1221"/>
        <v>1 &gt; 4UTARA12 RODA</v>
      </c>
      <c r="AN4330" s="5" t="str">
        <f t="shared" si="1222"/>
        <v>agus suwantonoBMJ II1 &gt; 4UTARA12 RODA</v>
      </c>
      <c r="AO4330" s="5" t="str">
        <f t="shared" si="1223"/>
        <v>agus suwantono1 &gt; 4UTARA12 RODA</v>
      </c>
      <c r="AP4330" s="5" t="str">
        <f t="shared" si="1224"/>
        <v>44210DAY</v>
      </c>
    </row>
    <row r="4331" spans="1:42" x14ac:dyDescent="0.3">
      <c r="A4331" s="33">
        <v>1</v>
      </c>
      <c r="B4331" s="33"/>
      <c r="C4331" s="70">
        <v>44210</v>
      </c>
      <c r="D4331" s="71" t="s">
        <v>19</v>
      </c>
      <c r="E4331" s="70">
        <v>44210</v>
      </c>
      <c r="F4331" s="71">
        <v>5172438</v>
      </c>
      <c r="G4331" s="33" t="s">
        <v>20</v>
      </c>
      <c r="H4331" s="33" t="s">
        <v>21</v>
      </c>
      <c r="I4331" s="33" t="s">
        <v>51</v>
      </c>
      <c r="J4331" s="33" t="s">
        <v>46</v>
      </c>
      <c r="K4331" s="63" t="s">
        <v>57</v>
      </c>
      <c r="L4331" s="32" t="str">
        <f t="shared" si="1207"/>
        <v>AXOR4843</v>
      </c>
      <c r="M4331" s="32" t="str">
        <f t="shared" si="1208"/>
        <v>BMJ II</v>
      </c>
      <c r="N4331" s="32" t="str">
        <f t="shared" si="1209"/>
        <v>12 RODA</v>
      </c>
      <c r="O4331" s="146">
        <v>0.42263888888888884</v>
      </c>
      <c r="P4331" s="65">
        <v>0.42263888888888884</v>
      </c>
      <c r="Q4331" s="65"/>
      <c r="R4331" s="66">
        <v>2</v>
      </c>
      <c r="S4331" s="66">
        <v>52680</v>
      </c>
      <c r="T4331" s="66">
        <v>20460</v>
      </c>
      <c r="U4331" s="67">
        <f t="shared" si="1219"/>
        <v>32.22</v>
      </c>
      <c r="V4331" s="66">
        <f t="shared" si="1210"/>
        <v>653324.93999999994</v>
      </c>
      <c r="W4331" s="66" t="str">
        <f t="shared" si="1211"/>
        <v>1 &gt; 4</v>
      </c>
      <c r="X4331" s="66">
        <f>A4331+SUMIFS(Presensi!F:F,Presensi!E:E,'Entry Data'!AP4331)</f>
        <v>1</v>
      </c>
      <c r="Y4331" s="66">
        <f>IFERROR(INDEX('Retasi Pricing'!F:F,MATCH('Entry Data'!AM4331,'Retasi Pricing'!E:E,0))*X4331,"")</f>
        <v>27500</v>
      </c>
      <c r="Z4331" s="62" t="s">
        <v>26</v>
      </c>
      <c r="AA4331" s="62" t="s">
        <v>27</v>
      </c>
      <c r="AB4331" s="32"/>
      <c r="AC4331" s="32" t="s">
        <v>217</v>
      </c>
      <c r="AD4331" s="32" t="str">
        <f t="shared" si="1212"/>
        <v/>
      </c>
      <c r="AF4331" s="5" t="str">
        <f t="shared" si="1213"/>
        <v>agus suwantono44210</v>
      </c>
      <c r="AG4331" s="5" t="str">
        <f t="shared" si="1214"/>
        <v>BMJ 05044210UTARADAY</v>
      </c>
      <c r="AH4331" s="5" t="str">
        <f t="shared" si="1215"/>
        <v>agus suwantono44210UTARADAY</v>
      </c>
      <c r="AI4331" s="5" t="str">
        <f t="shared" si="1216"/>
        <v>BMJ 05044210DAY</v>
      </c>
      <c r="AJ4331" s="5" t="str">
        <f t="shared" si="1217"/>
        <v>agus suwantono44210DAY</v>
      </c>
      <c r="AK4331" s="5" t="str">
        <f t="shared" si="1218"/>
        <v>agus suwantonoBMJ II</v>
      </c>
      <c r="AL4331" s="5" t="str">
        <f t="shared" si="1220"/>
        <v>2UTARA</v>
      </c>
      <c r="AM4331" s="5" t="str">
        <f t="shared" si="1221"/>
        <v>1 &gt; 4UTARA12 RODA</v>
      </c>
      <c r="AN4331" s="5" t="str">
        <f t="shared" si="1222"/>
        <v>agus suwantonoBMJ II1 &gt; 4UTARA12 RODA</v>
      </c>
      <c r="AO4331" s="5" t="str">
        <f t="shared" si="1223"/>
        <v>agus suwantono1 &gt; 4UTARA12 RODA</v>
      </c>
      <c r="AP4331" s="5" t="str">
        <f t="shared" si="1224"/>
        <v>44210DAY</v>
      </c>
    </row>
    <row r="4332" spans="1:42" x14ac:dyDescent="0.3">
      <c r="A4332" s="33">
        <v>1</v>
      </c>
      <c r="B4332" s="33"/>
      <c r="C4332" s="70">
        <v>44210</v>
      </c>
      <c r="D4332" s="71" t="s">
        <v>19</v>
      </c>
      <c r="E4332" s="70">
        <v>44210</v>
      </c>
      <c r="F4332" s="71">
        <v>5172511</v>
      </c>
      <c r="G4332" s="33" t="s">
        <v>20</v>
      </c>
      <c r="H4332" s="33" t="s">
        <v>21</v>
      </c>
      <c r="I4332" s="33" t="s">
        <v>51</v>
      </c>
      <c r="J4332" s="33" t="s">
        <v>46</v>
      </c>
      <c r="K4332" s="63" t="s">
        <v>57</v>
      </c>
      <c r="L4332" s="32" t="str">
        <f t="shared" ref="L4332:L4395" si="1225">IFERROR(VLOOKUP(K4332,db_unit,2,FALSE),"")</f>
        <v>AXOR4843</v>
      </c>
      <c r="M4332" s="32" t="str">
        <f t="shared" ref="M4332:M4395" si="1226">IFERROR(VLOOKUP(K4332,db_unit,3,FALSE),"")</f>
        <v>BMJ II</v>
      </c>
      <c r="N4332" s="32" t="str">
        <f t="shared" ref="N4332:N4395" si="1227">IFERROR(VLOOKUP(K4332,db_unit,4,FALSE),"")</f>
        <v>12 RODA</v>
      </c>
      <c r="O4332" s="146">
        <v>0.48857638888888894</v>
      </c>
      <c r="P4332" s="65">
        <v>0.48857638888888894</v>
      </c>
      <c r="Q4332" s="65"/>
      <c r="R4332" s="66">
        <v>3</v>
      </c>
      <c r="S4332" s="66">
        <v>53040</v>
      </c>
      <c r="T4332" s="66">
        <v>20460</v>
      </c>
      <c r="U4332" s="67">
        <f t="shared" si="1219"/>
        <v>32.58</v>
      </c>
      <c r="V4332" s="66">
        <f t="shared" si="1210"/>
        <v>660624.65999999992</v>
      </c>
      <c r="W4332" s="66" t="str">
        <f t="shared" si="1211"/>
        <v>1 &gt; 4</v>
      </c>
      <c r="X4332" s="66">
        <f>A4332+SUMIFS(Presensi!F:F,Presensi!E:E,'Entry Data'!AP4332)</f>
        <v>1</v>
      </c>
      <c r="Y4332" s="66">
        <f>IFERROR(INDEX('Retasi Pricing'!F:F,MATCH('Entry Data'!AM4332,'Retasi Pricing'!E:E,0))*X4332,"")</f>
        <v>27500</v>
      </c>
      <c r="Z4332" s="62" t="s">
        <v>26</v>
      </c>
      <c r="AA4332" s="62" t="s">
        <v>27</v>
      </c>
      <c r="AB4332" s="32"/>
      <c r="AC4332" s="32" t="s">
        <v>217</v>
      </c>
      <c r="AD4332" s="32" t="str">
        <f t="shared" si="1212"/>
        <v/>
      </c>
      <c r="AF4332" s="5" t="str">
        <f t="shared" si="1213"/>
        <v>agus suwantono44210</v>
      </c>
      <c r="AG4332" s="5" t="str">
        <f t="shared" si="1214"/>
        <v>BMJ 05044210UTARADAY</v>
      </c>
      <c r="AH4332" s="5" t="str">
        <f t="shared" si="1215"/>
        <v>agus suwantono44210UTARADAY</v>
      </c>
      <c r="AI4332" s="5" t="str">
        <f t="shared" si="1216"/>
        <v>BMJ 05044210DAY</v>
      </c>
      <c r="AJ4332" s="5" t="str">
        <f t="shared" si="1217"/>
        <v>agus suwantono44210DAY</v>
      </c>
      <c r="AK4332" s="5" t="str">
        <f t="shared" si="1218"/>
        <v>agus suwantonoBMJ II</v>
      </c>
      <c r="AL4332" s="5" t="str">
        <f t="shared" si="1220"/>
        <v>3UTARA</v>
      </c>
      <c r="AM4332" s="5" t="str">
        <f t="shared" si="1221"/>
        <v>1 &gt; 4UTARA12 RODA</v>
      </c>
      <c r="AN4332" s="5" t="str">
        <f t="shared" si="1222"/>
        <v>agus suwantonoBMJ II1 &gt; 4UTARA12 RODA</v>
      </c>
      <c r="AO4332" s="5" t="str">
        <f t="shared" si="1223"/>
        <v>agus suwantono1 &gt; 4UTARA12 RODA</v>
      </c>
      <c r="AP4332" s="5" t="str">
        <f t="shared" si="1224"/>
        <v>44210DAY</v>
      </c>
    </row>
    <row r="4333" spans="1:42" x14ac:dyDescent="0.3">
      <c r="A4333" s="33">
        <v>1</v>
      </c>
      <c r="B4333" s="33"/>
      <c r="C4333" s="70">
        <v>44210</v>
      </c>
      <c r="D4333" s="71" t="s">
        <v>19</v>
      </c>
      <c r="E4333" s="70">
        <v>44210</v>
      </c>
      <c r="F4333" s="71">
        <v>5172643</v>
      </c>
      <c r="G4333" s="33" t="s">
        <v>20</v>
      </c>
      <c r="H4333" s="33" t="s">
        <v>21</v>
      </c>
      <c r="I4333" s="33" t="s">
        <v>45</v>
      </c>
      <c r="J4333" s="33" t="s">
        <v>46</v>
      </c>
      <c r="K4333" s="63" t="s">
        <v>57</v>
      </c>
      <c r="L4333" s="32" t="str">
        <f t="shared" si="1225"/>
        <v>AXOR4843</v>
      </c>
      <c r="M4333" s="32" t="str">
        <f t="shared" si="1226"/>
        <v>BMJ II</v>
      </c>
      <c r="N4333" s="32" t="str">
        <f t="shared" si="1227"/>
        <v>12 RODA</v>
      </c>
      <c r="O4333" s="146">
        <v>0.62042824074074077</v>
      </c>
      <c r="P4333" s="65">
        <v>0.62042824074074077</v>
      </c>
      <c r="Q4333" s="65"/>
      <c r="R4333" s="66">
        <v>4</v>
      </c>
      <c r="S4333" s="66">
        <v>50260</v>
      </c>
      <c r="T4333" s="66">
        <v>20460</v>
      </c>
      <c r="U4333" s="67">
        <f t="shared" si="1219"/>
        <v>29.8</v>
      </c>
      <c r="V4333" s="66">
        <f t="shared" si="1210"/>
        <v>604254.6</v>
      </c>
      <c r="W4333" s="66" t="str">
        <f t="shared" si="1211"/>
        <v>1 &gt; 4</v>
      </c>
      <c r="X4333" s="66">
        <f>A4333+SUMIFS(Presensi!F:F,Presensi!E:E,'Entry Data'!AP4333)</f>
        <v>1</v>
      </c>
      <c r="Y4333" s="66">
        <f>IFERROR(INDEX('Retasi Pricing'!F:F,MATCH('Entry Data'!AM4333,'Retasi Pricing'!E:E,0))*X4333,"")</f>
        <v>27500</v>
      </c>
      <c r="Z4333" s="62" t="s">
        <v>26</v>
      </c>
      <c r="AA4333" s="62" t="s">
        <v>27</v>
      </c>
      <c r="AB4333" s="32"/>
      <c r="AC4333" s="32" t="s">
        <v>217</v>
      </c>
      <c r="AD4333" s="32" t="str">
        <f t="shared" si="1212"/>
        <v/>
      </c>
      <c r="AF4333" s="5" t="str">
        <f t="shared" si="1213"/>
        <v>agus suwantono44210</v>
      </c>
      <c r="AG4333" s="5" t="str">
        <f t="shared" si="1214"/>
        <v>BMJ 05044210UTARADAY</v>
      </c>
      <c r="AH4333" s="5" t="str">
        <f t="shared" si="1215"/>
        <v>agus suwantono44210UTARADAY</v>
      </c>
      <c r="AI4333" s="5" t="str">
        <f t="shared" si="1216"/>
        <v>BMJ 05044210DAY</v>
      </c>
      <c r="AJ4333" s="5" t="str">
        <f t="shared" si="1217"/>
        <v>agus suwantono44210DAY</v>
      </c>
      <c r="AK4333" s="5" t="str">
        <f t="shared" si="1218"/>
        <v>agus suwantonoBMJ II</v>
      </c>
      <c r="AL4333" s="5" t="str">
        <f t="shared" si="1220"/>
        <v>4UTARA</v>
      </c>
      <c r="AM4333" s="5" t="str">
        <f t="shared" si="1221"/>
        <v>1 &gt; 4UTARA12 RODA</v>
      </c>
      <c r="AN4333" s="5" t="str">
        <f t="shared" si="1222"/>
        <v>agus suwantonoBMJ II1 &gt; 4UTARA12 RODA</v>
      </c>
      <c r="AO4333" s="5" t="str">
        <f t="shared" si="1223"/>
        <v>agus suwantono1 &gt; 4UTARA12 RODA</v>
      </c>
      <c r="AP4333" s="5" t="str">
        <f t="shared" si="1224"/>
        <v>44210DAY</v>
      </c>
    </row>
    <row r="4334" spans="1:42" x14ac:dyDescent="0.3">
      <c r="A4334" s="33">
        <v>1</v>
      </c>
      <c r="B4334" s="33"/>
      <c r="C4334" s="70">
        <v>44210</v>
      </c>
      <c r="D4334" s="71" t="s">
        <v>19</v>
      </c>
      <c r="E4334" s="70">
        <v>44210</v>
      </c>
      <c r="F4334" s="71">
        <v>5172722</v>
      </c>
      <c r="G4334" s="33" t="s">
        <v>20</v>
      </c>
      <c r="H4334" s="33" t="s">
        <v>21</v>
      </c>
      <c r="I4334" s="33" t="s">
        <v>123</v>
      </c>
      <c r="J4334" s="33" t="s">
        <v>23</v>
      </c>
      <c r="K4334" s="63" t="s">
        <v>57</v>
      </c>
      <c r="L4334" s="32" t="str">
        <f t="shared" si="1225"/>
        <v>AXOR4843</v>
      </c>
      <c r="M4334" s="32" t="str">
        <f t="shared" si="1226"/>
        <v>BMJ II</v>
      </c>
      <c r="N4334" s="32" t="str">
        <f t="shared" si="1227"/>
        <v>12 RODA</v>
      </c>
      <c r="O4334" s="146">
        <v>0.69032407407407403</v>
      </c>
      <c r="P4334" s="65">
        <v>0.69032407407407403</v>
      </c>
      <c r="Q4334" s="65"/>
      <c r="R4334" s="66">
        <v>5</v>
      </c>
      <c r="S4334" s="66">
        <v>52940</v>
      </c>
      <c r="T4334" s="66">
        <v>20460</v>
      </c>
      <c r="U4334" s="67">
        <f t="shared" si="1219"/>
        <v>32.479999999999997</v>
      </c>
      <c r="V4334" s="66">
        <f t="shared" si="1210"/>
        <v>658596.95999999985</v>
      </c>
      <c r="W4334" s="66" t="str">
        <f t="shared" si="1211"/>
        <v>&gt; 5</v>
      </c>
      <c r="X4334" s="66">
        <f>A4334+SUMIFS(Presensi!F:F,Presensi!E:E,'Entry Data'!AP4334)</f>
        <v>1</v>
      </c>
      <c r="Y4334" s="66">
        <f>IFERROR(INDEX('Retasi Pricing'!F:F,MATCH('Entry Data'!AM4334,'Retasi Pricing'!E:E,0))*X4334,"")</f>
        <v>31200</v>
      </c>
      <c r="Z4334" s="62" t="s">
        <v>26</v>
      </c>
      <c r="AA4334" s="62" t="s">
        <v>27</v>
      </c>
      <c r="AB4334" s="32"/>
      <c r="AC4334" s="32" t="s">
        <v>217</v>
      </c>
      <c r="AD4334" s="32" t="str">
        <f t="shared" si="1212"/>
        <v/>
      </c>
      <c r="AF4334" s="5" t="str">
        <f t="shared" si="1213"/>
        <v>agus suwantono44210</v>
      </c>
      <c r="AG4334" s="5" t="str">
        <f t="shared" si="1214"/>
        <v>BMJ 05044210UTARADAY</v>
      </c>
      <c r="AH4334" s="5" t="str">
        <f t="shared" si="1215"/>
        <v>agus suwantono44210UTARADAY</v>
      </c>
      <c r="AI4334" s="5" t="str">
        <f t="shared" si="1216"/>
        <v>BMJ 05044210DAY</v>
      </c>
      <c r="AJ4334" s="5" t="str">
        <f t="shared" si="1217"/>
        <v>agus suwantono44210DAY</v>
      </c>
      <c r="AK4334" s="5" t="str">
        <f t="shared" si="1218"/>
        <v>agus suwantonoBMJ II</v>
      </c>
      <c r="AL4334" s="5" t="str">
        <f t="shared" si="1220"/>
        <v>5UTARA</v>
      </c>
      <c r="AM4334" s="5" t="str">
        <f t="shared" si="1221"/>
        <v>&gt; 5UTARA12 RODA</v>
      </c>
      <c r="AN4334" s="5" t="str">
        <f t="shared" si="1222"/>
        <v>agus suwantonoBMJ II&gt; 5UTARA12 RODA</v>
      </c>
      <c r="AO4334" s="5" t="str">
        <f t="shared" si="1223"/>
        <v>agus suwantono&gt; 5UTARA12 RODA</v>
      </c>
      <c r="AP4334" s="5" t="str">
        <f t="shared" si="1224"/>
        <v>44210DAY</v>
      </c>
    </row>
    <row r="4335" spans="1:42" x14ac:dyDescent="0.3">
      <c r="A4335" s="33">
        <v>1</v>
      </c>
      <c r="B4335" s="33"/>
      <c r="C4335" s="70">
        <v>44210</v>
      </c>
      <c r="D4335" s="71" t="s">
        <v>19</v>
      </c>
      <c r="E4335" s="70">
        <v>44210</v>
      </c>
      <c r="F4335" s="71">
        <v>5172785</v>
      </c>
      <c r="G4335" s="33" t="s">
        <v>20</v>
      </c>
      <c r="H4335" s="33" t="s">
        <v>21</v>
      </c>
      <c r="I4335" s="33" t="s">
        <v>51</v>
      </c>
      <c r="J4335" s="33" t="s">
        <v>46</v>
      </c>
      <c r="K4335" s="63" t="s">
        <v>57</v>
      </c>
      <c r="L4335" s="32" t="str">
        <f t="shared" si="1225"/>
        <v>AXOR4843</v>
      </c>
      <c r="M4335" s="32" t="str">
        <f t="shared" si="1226"/>
        <v>BMJ II</v>
      </c>
      <c r="N4335" s="32" t="str">
        <f t="shared" si="1227"/>
        <v>12 RODA</v>
      </c>
      <c r="O4335" s="146">
        <v>0.76209490740740737</v>
      </c>
      <c r="P4335" s="65">
        <v>0.76209490740740737</v>
      </c>
      <c r="Q4335" s="65"/>
      <c r="R4335" s="66">
        <v>6</v>
      </c>
      <c r="S4335" s="66">
        <v>53680</v>
      </c>
      <c r="T4335" s="66">
        <v>20460</v>
      </c>
      <c r="U4335" s="67">
        <f t="shared" si="1219"/>
        <v>33.22</v>
      </c>
      <c r="V4335" s="66">
        <f t="shared" si="1210"/>
        <v>673601.94</v>
      </c>
      <c r="W4335" s="66" t="str">
        <f t="shared" si="1211"/>
        <v>&gt; 6</v>
      </c>
      <c r="X4335" s="66">
        <f>A4335+SUMIFS(Presensi!F:F,Presensi!E:E,'Entry Data'!AP4335)</f>
        <v>1</v>
      </c>
      <c r="Y4335" s="66">
        <f>IFERROR(INDEX('Retasi Pricing'!F:F,MATCH('Entry Data'!AM4335,'Retasi Pricing'!E:E,0))*X4335,"")</f>
        <v>34450</v>
      </c>
      <c r="Z4335" s="62" t="s">
        <v>26</v>
      </c>
      <c r="AA4335" s="62" t="s">
        <v>27</v>
      </c>
      <c r="AB4335" s="32"/>
      <c r="AC4335" s="32" t="s">
        <v>217</v>
      </c>
      <c r="AD4335" s="32" t="str">
        <f t="shared" si="1212"/>
        <v/>
      </c>
      <c r="AF4335" s="5" t="str">
        <f t="shared" si="1213"/>
        <v>agus suwantono44210</v>
      </c>
      <c r="AG4335" s="5" t="str">
        <f t="shared" si="1214"/>
        <v>BMJ 05044210UTARADAY</v>
      </c>
      <c r="AH4335" s="5" t="str">
        <f t="shared" si="1215"/>
        <v>agus suwantono44210UTARADAY</v>
      </c>
      <c r="AI4335" s="5" t="str">
        <f t="shared" si="1216"/>
        <v>BMJ 05044210DAY</v>
      </c>
      <c r="AJ4335" s="5" t="str">
        <f t="shared" si="1217"/>
        <v>agus suwantono44210DAY</v>
      </c>
      <c r="AK4335" s="5" t="str">
        <f t="shared" si="1218"/>
        <v>agus suwantonoBMJ II</v>
      </c>
      <c r="AL4335" s="5" t="str">
        <f t="shared" si="1220"/>
        <v>6UTARA</v>
      </c>
      <c r="AM4335" s="5" t="str">
        <f t="shared" si="1221"/>
        <v>&gt; 6UTARA12 RODA</v>
      </c>
      <c r="AN4335" s="5" t="str">
        <f t="shared" si="1222"/>
        <v>agus suwantonoBMJ II&gt; 6UTARA12 RODA</v>
      </c>
      <c r="AO4335" s="5" t="str">
        <f t="shared" si="1223"/>
        <v>agus suwantono&gt; 6UTARA12 RODA</v>
      </c>
      <c r="AP4335" s="5" t="str">
        <f t="shared" si="1224"/>
        <v>44210DAY</v>
      </c>
    </row>
    <row r="4336" spans="1:42" x14ac:dyDescent="0.3">
      <c r="A4336" s="33">
        <v>1</v>
      </c>
      <c r="B4336" s="33"/>
      <c r="C4336" s="70">
        <v>44210</v>
      </c>
      <c r="D4336" s="71" t="s">
        <v>19</v>
      </c>
      <c r="E4336" s="70">
        <v>44210</v>
      </c>
      <c r="F4336" s="71">
        <v>5172380</v>
      </c>
      <c r="G4336" s="33" t="s">
        <v>20</v>
      </c>
      <c r="H4336" s="33" t="s">
        <v>21</v>
      </c>
      <c r="I4336" s="33" t="s">
        <v>123</v>
      </c>
      <c r="J4336" s="33" t="s">
        <v>46</v>
      </c>
      <c r="K4336" s="63" t="s">
        <v>62</v>
      </c>
      <c r="L4336" s="32" t="str">
        <f t="shared" si="1225"/>
        <v>FM260JD</v>
      </c>
      <c r="M4336" s="32" t="str">
        <f t="shared" si="1226"/>
        <v>BMJ III</v>
      </c>
      <c r="N4336" s="32" t="str">
        <f t="shared" si="1227"/>
        <v>10 RODA</v>
      </c>
      <c r="O4336" s="146">
        <v>0.36987268518518518</v>
      </c>
      <c r="P4336" s="65">
        <v>0.37422453703703701</v>
      </c>
      <c r="Q4336" s="65"/>
      <c r="R4336" s="66">
        <v>1</v>
      </c>
      <c r="S4336" s="66">
        <v>39400</v>
      </c>
      <c r="T4336" s="66">
        <v>14980</v>
      </c>
      <c r="U4336" s="67">
        <f t="shared" si="1219"/>
        <v>24.42</v>
      </c>
      <c r="V4336" s="66">
        <f t="shared" si="1210"/>
        <v>476043.48000000004</v>
      </c>
      <c r="W4336" s="66" t="str">
        <f t="shared" si="1211"/>
        <v>1 &gt; 4</v>
      </c>
      <c r="X4336" s="66">
        <f>A4336+SUMIFS(Presensi!F:F,Presensi!E:E,'Entry Data'!AP4336)</f>
        <v>1</v>
      </c>
      <c r="Y4336" s="66">
        <f>IFERROR(INDEX('Retasi Pricing'!F:F,MATCH('Entry Data'!AM4336,'Retasi Pricing'!E:E,0))*X4336,"")</f>
        <v>25000</v>
      </c>
      <c r="Z4336" s="62" t="s">
        <v>26</v>
      </c>
      <c r="AA4336" s="62" t="s">
        <v>27</v>
      </c>
      <c r="AB4336" s="32"/>
      <c r="AC4336" s="32" t="s">
        <v>128</v>
      </c>
      <c r="AD4336" s="32" t="str">
        <f t="shared" si="1212"/>
        <v/>
      </c>
      <c r="AF4336" s="5" t="str">
        <f t="shared" si="1213"/>
        <v>jafar44210</v>
      </c>
      <c r="AG4336" s="5" t="str">
        <f t="shared" si="1214"/>
        <v>BMJ 05344210UTARADAY</v>
      </c>
      <c r="AH4336" s="5" t="str">
        <f t="shared" si="1215"/>
        <v>jafar44210UTARADAY</v>
      </c>
      <c r="AI4336" s="5" t="str">
        <f t="shared" si="1216"/>
        <v>BMJ 05344210DAY</v>
      </c>
      <c r="AJ4336" s="5" t="str">
        <f t="shared" si="1217"/>
        <v>jafar44210DAY</v>
      </c>
      <c r="AK4336" s="5" t="str">
        <f t="shared" si="1218"/>
        <v>jafarBMJ III</v>
      </c>
      <c r="AL4336" s="5" t="str">
        <f t="shared" si="1220"/>
        <v>1UTARA</v>
      </c>
      <c r="AM4336" s="5" t="str">
        <f t="shared" si="1221"/>
        <v>1 &gt; 4UTARA10 RODA</v>
      </c>
      <c r="AN4336" s="5" t="str">
        <f t="shared" si="1222"/>
        <v>jafarBMJ III1 &gt; 4UTARA10 RODA</v>
      </c>
      <c r="AO4336" s="5" t="str">
        <f t="shared" si="1223"/>
        <v>jafar1 &gt; 4UTARA10 RODA</v>
      </c>
      <c r="AP4336" s="5" t="str">
        <f t="shared" si="1224"/>
        <v>44210DAY</v>
      </c>
    </row>
    <row r="4337" spans="1:42" x14ac:dyDescent="0.3">
      <c r="A4337" s="33">
        <v>1</v>
      </c>
      <c r="B4337" s="33"/>
      <c r="C4337" s="70">
        <v>44210</v>
      </c>
      <c r="D4337" s="71" t="s">
        <v>19</v>
      </c>
      <c r="E4337" s="70">
        <v>44210</v>
      </c>
      <c r="F4337" s="71">
        <v>5172470</v>
      </c>
      <c r="G4337" s="33" t="s">
        <v>20</v>
      </c>
      <c r="H4337" s="33" t="s">
        <v>21</v>
      </c>
      <c r="I4337" s="33" t="s">
        <v>51</v>
      </c>
      <c r="J4337" s="33" t="s">
        <v>46</v>
      </c>
      <c r="K4337" s="63" t="s">
        <v>62</v>
      </c>
      <c r="L4337" s="32" t="str">
        <f t="shared" si="1225"/>
        <v>FM260JD</v>
      </c>
      <c r="M4337" s="32" t="str">
        <f t="shared" si="1226"/>
        <v>BMJ III</v>
      </c>
      <c r="N4337" s="32" t="str">
        <f t="shared" si="1227"/>
        <v>10 RODA</v>
      </c>
      <c r="O4337" s="146">
        <v>0.44775462962962959</v>
      </c>
      <c r="P4337" s="65">
        <v>0.44775462962962959</v>
      </c>
      <c r="Q4337" s="65"/>
      <c r="R4337" s="66">
        <v>2</v>
      </c>
      <c r="S4337" s="66">
        <v>39500</v>
      </c>
      <c r="T4337" s="66">
        <v>14980</v>
      </c>
      <c r="U4337" s="67">
        <f t="shared" si="1219"/>
        <v>24.52</v>
      </c>
      <c r="V4337" s="66">
        <f t="shared" si="1210"/>
        <v>477992.87999999995</v>
      </c>
      <c r="W4337" s="66" t="str">
        <f t="shared" si="1211"/>
        <v>1 &gt; 4</v>
      </c>
      <c r="X4337" s="66">
        <f>A4337+SUMIFS(Presensi!F:F,Presensi!E:E,'Entry Data'!AP4337)</f>
        <v>1</v>
      </c>
      <c r="Y4337" s="66">
        <f>IFERROR(INDEX('Retasi Pricing'!F:F,MATCH('Entry Data'!AM4337,'Retasi Pricing'!E:E,0))*X4337,"")</f>
        <v>25000</v>
      </c>
      <c r="Z4337" s="62" t="s">
        <v>26</v>
      </c>
      <c r="AA4337" s="62" t="s">
        <v>27</v>
      </c>
      <c r="AB4337" s="32"/>
      <c r="AC4337" s="32" t="s">
        <v>128</v>
      </c>
      <c r="AD4337" s="32" t="str">
        <f t="shared" si="1212"/>
        <v/>
      </c>
      <c r="AF4337" s="5" t="str">
        <f t="shared" si="1213"/>
        <v>jafar44210</v>
      </c>
      <c r="AG4337" s="5" t="str">
        <f t="shared" si="1214"/>
        <v>BMJ 05344210UTARADAY</v>
      </c>
      <c r="AH4337" s="5" t="str">
        <f t="shared" si="1215"/>
        <v>jafar44210UTARADAY</v>
      </c>
      <c r="AI4337" s="5" t="str">
        <f t="shared" si="1216"/>
        <v>BMJ 05344210DAY</v>
      </c>
      <c r="AJ4337" s="5" t="str">
        <f t="shared" si="1217"/>
        <v>jafar44210DAY</v>
      </c>
      <c r="AK4337" s="5" t="str">
        <f t="shared" si="1218"/>
        <v>jafarBMJ III</v>
      </c>
      <c r="AL4337" s="5" t="str">
        <f t="shared" si="1220"/>
        <v>2UTARA</v>
      </c>
      <c r="AM4337" s="5" t="str">
        <f t="shared" si="1221"/>
        <v>1 &gt; 4UTARA10 RODA</v>
      </c>
      <c r="AN4337" s="5" t="str">
        <f t="shared" si="1222"/>
        <v>jafarBMJ III1 &gt; 4UTARA10 RODA</v>
      </c>
      <c r="AO4337" s="5" t="str">
        <f t="shared" si="1223"/>
        <v>jafar1 &gt; 4UTARA10 RODA</v>
      </c>
      <c r="AP4337" s="5" t="str">
        <f t="shared" si="1224"/>
        <v>44210DAY</v>
      </c>
    </row>
    <row r="4338" spans="1:42" x14ac:dyDescent="0.3">
      <c r="A4338" s="33">
        <v>1</v>
      </c>
      <c r="B4338" s="33"/>
      <c r="C4338" s="70">
        <v>44210</v>
      </c>
      <c r="D4338" s="71" t="s">
        <v>19</v>
      </c>
      <c r="E4338" s="70">
        <v>44210</v>
      </c>
      <c r="F4338" s="71">
        <v>5172532</v>
      </c>
      <c r="G4338" s="33" t="s">
        <v>20</v>
      </c>
      <c r="H4338" s="33" t="s">
        <v>21</v>
      </c>
      <c r="I4338" s="33" t="s">
        <v>123</v>
      </c>
      <c r="J4338" s="33" t="s">
        <v>23</v>
      </c>
      <c r="K4338" s="63" t="s">
        <v>62</v>
      </c>
      <c r="L4338" s="32" t="str">
        <f t="shared" si="1225"/>
        <v>FM260JD</v>
      </c>
      <c r="M4338" s="32" t="str">
        <f t="shared" si="1226"/>
        <v>BMJ III</v>
      </c>
      <c r="N4338" s="32" t="str">
        <f t="shared" si="1227"/>
        <v>10 RODA</v>
      </c>
      <c r="O4338" s="146">
        <v>0.50524305555555549</v>
      </c>
      <c r="P4338" s="65">
        <v>0.50524305555555549</v>
      </c>
      <c r="Q4338" s="65"/>
      <c r="R4338" s="66">
        <v>3</v>
      </c>
      <c r="S4338" s="66">
        <v>41400</v>
      </c>
      <c r="T4338" s="66">
        <v>14980</v>
      </c>
      <c r="U4338" s="67">
        <f t="shared" si="1219"/>
        <v>26.42</v>
      </c>
      <c r="V4338" s="66">
        <f t="shared" si="1210"/>
        <v>515031.48000000004</v>
      </c>
      <c r="W4338" s="66" t="str">
        <f t="shared" si="1211"/>
        <v>1 &gt; 4</v>
      </c>
      <c r="X4338" s="66">
        <f>A4338+SUMIFS(Presensi!F:F,Presensi!E:E,'Entry Data'!AP4338)</f>
        <v>1</v>
      </c>
      <c r="Y4338" s="66">
        <f>IFERROR(INDEX('Retasi Pricing'!F:F,MATCH('Entry Data'!AM4338,'Retasi Pricing'!E:E,0))*X4338,"")</f>
        <v>25000</v>
      </c>
      <c r="Z4338" s="62" t="s">
        <v>26</v>
      </c>
      <c r="AA4338" s="62" t="s">
        <v>27</v>
      </c>
      <c r="AB4338" s="32"/>
      <c r="AC4338" s="32" t="s">
        <v>128</v>
      </c>
      <c r="AD4338" s="32" t="str">
        <f t="shared" si="1212"/>
        <v/>
      </c>
      <c r="AF4338" s="5" t="str">
        <f t="shared" si="1213"/>
        <v>jafar44210</v>
      </c>
      <c r="AG4338" s="5" t="str">
        <f t="shared" si="1214"/>
        <v>BMJ 05344210UTARADAY</v>
      </c>
      <c r="AH4338" s="5" t="str">
        <f t="shared" si="1215"/>
        <v>jafar44210UTARADAY</v>
      </c>
      <c r="AI4338" s="5" t="str">
        <f t="shared" si="1216"/>
        <v>BMJ 05344210DAY</v>
      </c>
      <c r="AJ4338" s="5" t="str">
        <f t="shared" si="1217"/>
        <v>jafar44210DAY</v>
      </c>
      <c r="AK4338" s="5" t="str">
        <f t="shared" si="1218"/>
        <v>jafarBMJ III</v>
      </c>
      <c r="AL4338" s="5" t="str">
        <f t="shared" si="1220"/>
        <v>3UTARA</v>
      </c>
      <c r="AM4338" s="5" t="str">
        <f t="shared" si="1221"/>
        <v>1 &gt; 4UTARA10 RODA</v>
      </c>
      <c r="AN4338" s="5" t="str">
        <f t="shared" si="1222"/>
        <v>jafarBMJ III1 &gt; 4UTARA10 RODA</v>
      </c>
      <c r="AO4338" s="5" t="str">
        <f t="shared" si="1223"/>
        <v>jafar1 &gt; 4UTARA10 RODA</v>
      </c>
      <c r="AP4338" s="5" t="str">
        <f t="shared" si="1224"/>
        <v>44210DAY</v>
      </c>
    </row>
    <row r="4339" spans="1:42" x14ac:dyDescent="0.3">
      <c r="A4339" s="33">
        <v>1</v>
      </c>
      <c r="B4339" s="33"/>
      <c r="C4339" s="70">
        <v>44210</v>
      </c>
      <c r="D4339" s="71" t="s">
        <v>19</v>
      </c>
      <c r="E4339" s="70">
        <v>44210</v>
      </c>
      <c r="F4339" s="71">
        <v>5172625</v>
      </c>
      <c r="G4339" s="33" t="s">
        <v>20</v>
      </c>
      <c r="H4339" s="33" t="s">
        <v>21</v>
      </c>
      <c r="I4339" s="33" t="s">
        <v>123</v>
      </c>
      <c r="J4339" s="33" t="s">
        <v>23</v>
      </c>
      <c r="K4339" s="63" t="s">
        <v>62</v>
      </c>
      <c r="L4339" s="32" t="str">
        <f t="shared" si="1225"/>
        <v>FM260JD</v>
      </c>
      <c r="M4339" s="32" t="str">
        <f t="shared" si="1226"/>
        <v>BMJ III</v>
      </c>
      <c r="N4339" s="32" t="str">
        <f t="shared" si="1227"/>
        <v>10 RODA</v>
      </c>
      <c r="O4339" s="146">
        <v>0.60753472222222216</v>
      </c>
      <c r="P4339" s="65">
        <v>0.60753472222222216</v>
      </c>
      <c r="Q4339" s="65"/>
      <c r="R4339" s="66">
        <v>4</v>
      </c>
      <c r="S4339" s="66">
        <v>39160</v>
      </c>
      <c r="T4339" s="66">
        <v>14980</v>
      </c>
      <c r="U4339" s="67">
        <f t="shared" si="1219"/>
        <v>24.18</v>
      </c>
      <c r="V4339" s="66">
        <f t="shared" si="1210"/>
        <v>471364.92</v>
      </c>
      <c r="W4339" s="66" t="str">
        <f t="shared" si="1211"/>
        <v>1 &gt; 4</v>
      </c>
      <c r="X4339" s="66">
        <f>A4339+SUMIFS(Presensi!F:F,Presensi!E:E,'Entry Data'!AP4339)</f>
        <v>1</v>
      </c>
      <c r="Y4339" s="66">
        <f>IFERROR(INDEX('Retasi Pricing'!F:F,MATCH('Entry Data'!AM4339,'Retasi Pricing'!E:E,0))*X4339,"")</f>
        <v>25000</v>
      </c>
      <c r="Z4339" s="62" t="s">
        <v>26</v>
      </c>
      <c r="AA4339" s="62" t="s">
        <v>27</v>
      </c>
      <c r="AB4339" s="32"/>
      <c r="AC4339" s="32" t="s">
        <v>128</v>
      </c>
      <c r="AD4339" s="32" t="str">
        <f t="shared" si="1212"/>
        <v/>
      </c>
      <c r="AF4339" s="5" t="str">
        <f t="shared" si="1213"/>
        <v>jafar44210</v>
      </c>
      <c r="AG4339" s="5" t="str">
        <f t="shared" si="1214"/>
        <v>BMJ 05344210UTARADAY</v>
      </c>
      <c r="AH4339" s="5" t="str">
        <f t="shared" si="1215"/>
        <v>jafar44210UTARADAY</v>
      </c>
      <c r="AI4339" s="5" t="str">
        <f t="shared" si="1216"/>
        <v>BMJ 05344210DAY</v>
      </c>
      <c r="AJ4339" s="5" t="str">
        <f t="shared" si="1217"/>
        <v>jafar44210DAY</v>
      </c>
      <c r="AK4339" s="5" t="str">
        <f t="shared" si="1218"/>
        <v>jafarBMJ III</v>
      </c>
      <c r="AL4339" s="5" t="str">
        <f t="shared" si="1220"/>
        <v>4UTARA</v>
      </c>
      <c r="AM4339" s="5" t="str">
        <f t="shared" si="1221"/>
        <v>1 &gt; 4UTARA10 RODA</v>
      </c>
      <c r="AN4339" s="5" t="str">
        <f t="shared" si="1222"/>
        <v>jafarBMJ III1 &gt; 4UTARA10 RODA</v>
      </c>
      <c r="AO4339" s="5" t="str">
        <f t="shared" si="1223"/>
        <v>jafar1 &gt; 4UTARA10 RODA</v>
      </c>
      <c r="AP4339" s="5" t="str">
        <f t="shared" si="1224"/>
        <v>44210DAY</v>
      </c>
    </row>
    <row r="4340" spans="1:42" x14ac:dyDescent="0.3">
      <c r="A4340" s="33">
        <v>1</v>
      </c>
      <c r="B4340" s="33"/>
      <c r="C4340" s="70">
        <v>44210</v>
      </c>
      <c r="D4340" s="71" t="s">
        <v>19</v>
      </c>
      <c r="E4340" s="70">
        <v>44210</v>
      </c>
      <c r="F4340" s="71">
        <v>5172696</v>
      </c>
      <c r="G4340" s="33" t="s">
        <v>20</v>
      </c>
      <c r="H4340" s="33" t="s">
        <v>21</v>
      </c>
      <c r="I4340" s="33" t="s">
        <v>45</v>
      </c>
      <c r="J4340" s="33" t="s">
        <v>46</v>
      </c>
      <c r="K4340" s="63" t="s">
        <v>62</v>
      </c>
      <c r="L4340" s="32" t="str">
        <f t="shared" si="1225"/>
        <v>FM260JD</v>
      </c>
      <c r="M4340" s="32" t="str">
        <f t="shared" si="1226"/>
        <v>BMJ III</v>
      </c>
      <c r="N4340" s="32" t="str">
        <f t="shared" si="1227"/>
        <v>10 RODA</v>
      </c>
      <c r="O4340" s="146">
        <v>0.66561342592592598</v>
      </c>
      <c r="P4340" s="65">
        <v>0.66561342592592598</v>
      </c>
      <c r="Q4340" s="65"/>
      <c r="R4340" s="66">
        <v>5</v>
      </c>
      <c r="S4340" s="66">
        <v>39660</v>
      </c>
      <c r="T4340" s="66">
        <v>14980</v>
      </c>
      <c r="U4340" s="67">
        <f t="shared" si="1219"/>
        <v>24.68</v>
      </c>
      <c r="V4340" s="66">
        <f t="shared" si="1210"/>
        <v>481111.92</v>
      </c>
      <c r="W4340" s="66" t="str">
        <f t="shared" si="1211"/>
        <v>&gt; 5</v>
      </c>
      <c r="X4340" s="66">
        <f>A4340+SUMIFS(Presensi!F:F,Presensi!E:E,'Entry Data'!AP4340)</f>
        <v>1</v>
      </c>
      <c r="Y4340" s="66">
        <f>IFERROR(INDEX('Retasi Pricing'!F:F,MATCH('Entry Data'!AM4340,'Retasi Pricing'!E:E,0))*X4340,"")</f>
        <v>27650</v>
      </c>
      <c r="Z4340" s="62" t="s">
        <v>26</v>
      </c>
      <c r="AA4340" s="62" t="s">
        <v>27</v>
      </c>
      <c r="AB4340" s="32"/>
      <c r="AC4340" s="32" t="s">
        <v>128</v>
      </c>
      <c r="AD4340" s="32" t="str">
        <f t="shared" si="1212"/>
        <v/>
      </c>
      <c r="AF4340" s="5" t="str">
        <f t="shared" si="1213"/>
        <v>jafar44210</v>
      </c>
      <c r="AG4340" s="5" t="str">
        <f t="shared" si="1214"/>
        <v>BMJ 05344210UTARADAY</v>
      </c>
      <c r="AH4340" s="5" t="str">
        <f t="shared" si="1215"/>
        <v>jafar44210UTARADAY</v>
      </c>
      <c r="AI4340" s="5" t="str">
        <f t="shared" si="1216"/>
        <v>BMJ 05344210DAY</v>
      </c>
      <c r="AJ4340" s="5" t="str">
        <f t="shared" si="1217"/>
        <v>jafar44210DAY</v>
      </c>
      <c r="AK4340" s="5" t="str">
        <f t="shared" si="1218"/>
        <v>jafarBMJ III</v>
      </c>
      <c r="AL4340" s="5" t="str">
        <f t="shared" si="1220"/>
        <v>5UTARA</v>
      </c>
      <c r="AM4340" s="5" t="str">
        <f t="shared" si="1221"/>
        <v>&gt; 5UTARA10 RODA</v>
      </c>
      <c r="AN4340" s="5" t="str">
        <f t="shared" si="1222"/>
        <v>jafarBMJ III&gt; 5UTARA10 RODA</v>
      </c>
      <c r="AO4340" s="5" t="str">
        <f t="shared" si="1223"/>
        <v>jafar&gt; 5UTARA10 RODA</v>
      </c>
      <c r="AP4340" s="5" t="str">
        <f t="shared" si="1224"/>
        <v>44210DAY</v>
      </c>
    </row>
    <row r="4341" spans="1:42" x14ac:dyDescent="0.3">
      <c r="A4341" s="33">
        <v>1</v>
      </c>
      <c r="B4341" s="33"/>
      <c r="C4341" s="70">
        <v>44210</v>
      </c>
      <c r="D4341" s="71" t="s">
        <v>19</v>
      </c>
      <c r="E4341" s="70">
        <v>44210</v>
      </c>
      <c r="F4341" s="71">
        <v>5172753</v>
      </c>
      <c r="G4341" s="33" t="s">
        <v>20</v>
      </c>
      <c r="H4341" s="33" t="s">
        <v>21</v>
      </c>
      <c r="I4341" s="33" t="s">
        <v>22</v>
      </c>
      <c r="J4341" s="33" t="s">
        <v>23</v>
      </c>
      <c r="K4341" s="63" t="s">
        <v>62</v>
      </c>
      <c r="L4341" s="32" t="str">
        <f t="shared" si="1225"/>
        <v>FM260JD</v>
      </c>
      <c r="M4341" s="32" t="str">
        <f t="shared" si="1226"/>
        <v>BMJ III</v>
      </c>
      <c r="N4341" s="32" t="str">
        <f t="shared" si="1227"/>
        <v>10 RODA</v>
      </c>
      <c r="O4341" s="146">
        <v>0.7165625000000001</v>
      </c>
      <c r="P4341" s="65">
        <v>0.7165625000000001</v>
      </c>
      <c r="Q4341" s="65"/>
      <c r="R4341" s="66">
        <v>6</v>
      </c>
      <c r="S4341" s="66">
        <v>38760</v>
      </c>
      <c r="T4341" s="66">
        <v>14980</v>
      </c>
      <c r="U4341" s="67">
        <f t="shared" si="1219"/>
        <v>23.78</v>
      </c>
      <c r="V4341" s="66">
        <f t="shared" si="1210"/>
        <v>463567.32</v>
      </c>
      <c r="W4341" s="66" t="str">
        <f t="shared" si="1211"/>
        <v>&gt; 6</v>
      </c>
      <c r="X4341" s="66">
        <f>A4341+SUMIFS(Presensi!F:F,Presensi!E:E,'Entry Data'!AP4341)</f>
        <v>1</v>
      </c>
      <c r="Y4341" s="66">
        <f>IFERROR(INDEX('Retasi Pricing'!F:F,MATCH('Entry Data'!AM4341,'Retasi Pricing'!E:E,0))*X4341,"")</f>
        <v>30800</v>
      </c>
      <c r="Z4341" s="62" t="s">
        <v>26</v>
      </c>
      <c r="AA4341" s="62" t="s">
        <v>27</v>
      </c>
      <c r="AB4341" s="32"/>
      <c r="AC4341" s="32" t="s">
        <v>128</v>
      </c>
      <c r="AD4341" s="32" t="str">
        <f t="shared" si="1212"/>
        <v/>
      </c>
      <c r="AF4341" s="5" t="str">
        <f t="shared" si="1213"/>
        <v>jafar44210</v>
      </c>
      <c r="AG4341" s="5" t="str">
        <f t="shared" si="1214"/>
        <v>BMJ 05344210UTARADAY</v>
      </c>
      <c r="AH4341" s="5" t="str">
        <f t="shared" si="1215"/>
        <v>jafar44210UTARADAY</v>
      </c>
      <c r="AI4341" s="5" t="str">
        <f t="shared" si="1216"/>
        <v>BMJ 05344210DAY</v>
      </c>
      <c r="AJ4341" s="5" t="str">
        <f t="shared" si="1217"/>
        <v>jafar44210DAY</v>
      </c>
      <c r="AK4341" s="5" t="str">
        <f t="shared" si="1218"/>
        <v>jafarBMJ III</v>
      </c>
      <c r="AL4341" s="5" t="str">
        <f t="shared" si="1220"/>
        <v>6UTARA</v>
      </c>
      <c r="AM4341" s="5" t="str">
        <f t="shared" si="1221"/>
        <v>&gt; 6UTARA10 RODA</v>
      </c>
      <c r="AN4341" s="5" t="str">
        <f t="shared" si="1222"/>
        <v>jafarBMJ III&gt; 6UTARA10 RODA</v>
      </c>
      <c r="AO4341" s="5" t="str">
        <f t="shared" si="1223"/>
        <v>jafar&gt; 6UTARA10 RODA</v>
      </c>
      <c r="AP4341" s="5" t="str">
        <f t="shared" si="1224"/>
        <v>44210DAY</v>
      </c>
    </row>
    <row r="4342" spans="1:42" x14ac:dyDescent="0.3">
      <c r="A4342" s="147">
        <v>1</v>
      </c>
      <c r="B4342" s="147"/>
      <c r="C4342" s="148">
        <v>44210</v>
      </c>
      <c r="D4342" s="149" t="s">
        <v>19</v>
      </c>
      <c r="E4342" s="148">
        <v>44210</v>
      </c>
      <c r="F4342" s="149">
        <v>5172356</v>
      </c>
      <c r="G4342" s="147" t="s">
        <v>20</v>
      </c>
      <c r="H4342" s="147" t="s">
        <v>21</v>
      </c>
      <c r="I4342" s="147" t="s">
        <v>51</v>
      </c>
      <c r="J4342" s="147" t="s">
        <v>46</v>
      </c>
      <c r="K4342" s="150" t="s">
        <v>67</v>
      </c>
      <c r="L4342" s="147" t="str">
        <f t="shared" si="1225"/>
        <v>FM260JD</v>
      </c>
      <c r="M4342" s="147" t="str">
        <f t="shared" si="1226"/>
        <v>BMJ III</v>
      </c>
      <c r="N4342" s="147" t="str">
        <f t="shared" si="1227"/>
        <v>10 RODA</v>
      </c>
      <c r="O4342" s="151">
        <v>0.34856481481481483</v>
      </c>
      <c r="P4342" s="152">
        <v>0.35314814814814816</v>
      </c>
      <c r="Q4342" s="152"/>
      <c r="R4342" s="153"/>
      <c r="S4342" s="153">
        <v>40880</v>
      </c>
      <c r="T4342" s="153">
        <v>14980</v>
      </c>
      <c r="U4342" s="154">
        <f t="shared" si="1219"/>
        <v>25.9</v>
      </c>
      <c r="V4342" s="153">
        <f t="shared" si="1210"/>
        <v>504894.6</v>
      </c>
      <c r="W4342" s="153" t="str">
        <f t="shared" si="1211"/>
        <v/>
      </c>
      <c r="X4342" s="153">
        <f>A4342+SUMIFS(Presensi!F:F,Presensi!E:E,'Entry Data'!AP4342)</f>
        <v>1</v>
      </c>
      <c r="Y4342" s="153" t="str">
        <f>IFERROR(INDEX('Retasi Pricing'!F:F,MATCH('Entry Data'!AM4342,'Retasi Pricing'!E:E,0))*X4342,"")</f>
        <v/>
      </c>
      <c r="Z4342" s="149" t="s">
        <v>26</v>
      </c>
      <c r="AA4342" s="149" t="s">
        <v>27</v>
      </c>
      <c r="AB4342" s="147"/>
      <c r="AC4342" s="147" t="s">
        <v>188</v>
      </c>
      <c r="AD4342" s="147" t="str">
        <f t="shared" si="1212"/>
        <v/>
      </c>
      <c r="AF4342" s="5" t="str">
        <f t="shared" si="1213"/>
        <v>setianto44210</v>
      </c>
      <c r="AG4342" s="5" t="str">
        <f t="shared" si="1214"/>
        <v>BMJ 05444210UTARADAY</v>
      </c>
      <c r="AH4342" s="5" t="str">
        <f t="shared" si="1215"/>
        <v>setianto44210UTARADAY</v>
      </c>
      <c r="AI4342" s="5" t="str">
        <f t="shared" si="1216"/>
        <v>BMJ 05444210DAY</v>
      </c>
      <c r="AJ4342" s="5" t="str">
        <f t="shared" si="1217"/>
        <v>setianto44210DAY</v>
      </c>
      <c r="AK4342" s="5" t="str">
        <f t="shared" si="1218"/>
        <v>setiantoBMJ III</v>
      </c>
      <c r="AL4342" s="5" t="str">
        <f t="shared" si="1220"/>
        <v>UTARA</v>
      </c>
      <c r="AM4342" s="5" t="str">
        <f t="shared" si="1221"/>
        <v>UTARA10 RODA</v>
      </c>
      <c r="AN4342" s="5" t="str">
        <f t="shared" si="1222"/>
        <v>setiantoBMJ IIIUTARA10 RODA</v>
      </c>
      <c r="AO4342" s="5" t="str">
        <f t="shared" si="1223"/>
        <v>setiantoUTARA10 RODA</v>
      </c>
      <c r="AP4342" s="5" t="str">
        <f t="shared" si="1224"/>
        <v>44210DAY</v>
      </c>
    </row>
    <row r="4343" spans="1:42" x14ac:dyDescent="0.3">
      <c r="A4343" s="147">
        <v>1</v>
      </c>
      <c r="B4343" s="147"/>
      <c r="C4343" s="148">
        <v>44210</v>
      </c>
      <c r="D4343" s="149" t="s">
        <v>19</v>
      </c>
      <c r="E4343" s="148">
        <v>44210</v>
      </c>
      <c r="F4343" s="149">
        <v>5172419</v>
      </c>
      <c r="G4343" s="147" t="s">
        <v>20</v>
      </c>
      <c r="H4343" s="147" t="s">
        <v>21</v>
      </c>
      <c r="I4343" s="147" t="s">
        <v>51</v>
      </c>
      <c r="J4343" s="147" t="s">
        <v>46</v>
      </c>
      <c r="K4343" s="150" t="s">
        <v>67</v>
      </c>
      <c r="L4343" s="147" t="str">
        <f t="shared" si="1225"/>
        <v>FM260JD</v>
      </c>
      <c r="M4343" s="147" t="str">
        <f t="shared" si="1226"/>
        <v>BMJ III</v>
      </c>
      <c r="N4343" s="147" t="str">
        <f t="shared" si="1227"/>
        <v>10 RODA</v>
      </c>
      <c r="O4343" s="151">
        <v>0.40461805555555558</v>
      </c>
      <c r="P4343" s="152">
        <v>0.40461805555555558</v>
      </c>
      <c r="Q4343" s="152"/>
      <c r="R4343" s="153"/>
      <c r="S4343" s="153">
        <v>38920</v>
      </c>
      <c r="T4343" s="153">
        <v>14980</v>
      </c>
      <c r="U4343" s="154">
        <f t="shared" si="1219"/>
        <v>23.94</v>
      </c>
      <c r="V4343" s="153">
        <f t="shared" si="1210"/>
        <v>466686.36</v>
      </c>
      <c r="W4343" s="153" t="str">
        <f t="shared" si="1211"/>
        <v/>
      </c>
      <c r="X4343" s="153">
        <f>A4343+SUMIFS(Presensi!F:F,Presensi!E:E,'Entry Data'!AP4343)</f>
        <v>1</v>
      </c>
      <c r="Y4343" s="153" t="str">
        <f>IFERROR(INDEX('Retasi Pricing'!F:F,MATCH('Entry Data'!AM4343,'Retasi Pricing'!E:E,0))*X4343,"")</f>
        <v/>
      </c>
      <c r="Z4343" s="149" t="s">
        <v>26</v>
      </c>
      <c r="AA4343" s="149" t="s">
        <v>27</v>
      </c>
      <c r="AB4343" s="147"/>
      <c r="AC4343" s="147" t="s">
        <v>188</v>
      </c>
      <c r="AD4343" s="147" t="str">
        <f t="shared" si="1212"/>
        <v/>
      </c>
      <c r="AF4343" s="5" t="str">
        <f t="shared" si="1213"/>
        <v>setianto44210</v>
      </c>
      <c r="AG4343" s="5" t="str">
        <f t="shared" si="1214"/>
        <v>BMJ 05444210UTARADAY</v>
      </c>
      <c r="AH4343" s="5" t="str">
        <f t="shared" si="1215"/>
        <v>setianto44210UTARADAY</v>
      </c>
      <c r="AI4343" s="5" t="str">
        <f t="shared" si="1216"/>
        <v>BMJ 05444210DAY</v>
      </c>
      <c r="AJ4343" s="5" t="str">
        <f t="shared" si="1217"/>
        <v>setianto44210DAY</v>
      </c>
      <c r="AK4343" s="5" t="str">
        <f t="shared" si="1218"/>
        <v>setiantoBMJ III</v>
      </c>
      <c r="AL4343" s="5" t="str">
        <f t="shared" si="1220"/>
        <v>UTARA</v>
      </c>
      <c r="AM4343" s="5" t="str">
        <f t="shared" si="1221"/>
        <v>UTARA10 RODA</v>
      </c>
      <c r="AN4343" s="5" t="str">
        <f t="shared" si="1222"/>
        <v>setiantoBMJ IIIUTARA10 RODA</v>
      </c>
      <c r="AO4343" s="5" t="str">
        <f t="shared" si="1223"/>
        <v>setiantoUTARA10 RODA</v>
      </c>
      <c r="AP4343" s="5" t="str">
        <f t="shared" si="1224"/>
        <v>44210DAY</v>
      </c>
    </row>
    <row r="4344" spans="1:42" x14ac:dyDescent="0.3">
      <c r="A4344" s="147">
        <v>1</v>
      </c>
      <c r="B4344" s="147"/>
      <c r="C4344" s="148">
        <v>44210</v>
      </c>
      <c r="D4344" s="149" t="s">
        <v>19</v>
      </c>
      <c r="E4344" s="148">
        <v>44210</v>
      </c>
      <c r="F4344" s="149">
        <v>5172483</v>
      </c>
      <c r="G4344" s="147" t="s">
        <v>20</v>
      </c>
      <c r="H4344" s="147" t="s">
        <v>21</v>
      </c>
      <c r="I4344" s="147" t="s">
        <v>51</v>
      </c>
      <c r="J4344" s="147" t="s">
        <v>46</v>
      </c>
      <c r="K4344" s="150" t="s">
        <v>67</v>
      </c>
      <c r="L4344" s="147" t="str">
        <f t="shared" si="1225"/>
        <v>FM260JD</v>
      </c>
      <c r="M4344" s="147" t="str">
        <f t="shared" si="1226"/>
        <v>BMJ III</v>
      </c>
      <c r="N4344" s="147" t="str">
        <f t="shared" si="1227"/>
        <v>10 RODA</v>
      </c>
      <c r="O4344" s="151">
        <v>0.4614699074074074</v>
      </c>
      <c r="P4344" s="152">
        <v>0.4614699074074074</v>
      </c>
      <c r="Q4344" s="152"/>
      <c r="R4344" s="153"/>
      <c r="S4344" s="153">
        <v>39100</v>
      </c>
      <c r="T4344" s="153">
        <v>14980</v>
      </c>
      <c r="U4344" s="154">
        <f t="shared" si="1219"/>
        <v>24.12</v>
      </c>
      <c r="V4344" s="153">
        <f t="shared" si="1210"/>
        <v>470195.27999999997</v>
      </c>
      <c r="W4344" s="153" t="str">
        <f t="shared" si="1211"/>
        <v/>
      </c>
      <c r="X4344" s="153">
        <f>A4344+SUMIFS(Presensi!F:F,Presensi!E:E,'Entry Data'!AP4344)</f>
        <v>1</v>
      </c>
      <c r="Y4344" s="153" t="str">
        <f>IFERROR(INDEX('Retasi Pricing'!F:F,MATCH('Entry Data'!AM4344,'Retasi Pricing'!E:E,0))*X4344,"")</f>
        <v/>
      </c>
      <c r="Z4344" s="149" t="s">
        <v>26</v>
      </c>
      <c r="AA4344" s="149" t="s">
        <v>27</v>
      </c>
      <c r="AB4344" s="147"/>
      <c r="AC4344" s="147" t="s">
        <v>188</v>
      </c>
      <c r="AD4344" s="147" t="str">
        <f t="shared" si="1212"/>
        <v/>
      </c>
      <c r="AF4344" s="5" t="str">
        <f t="shared" si="1213"/>
        <v>setianto44210</v>
      </c>
      <c r="AG4344" s="5" t="str">
        <f t="shared" si="1214"/>
        <v>BMJ 05444210UTARADAY</v>
      </c>
      <c r="AH4344" s="5" t="str">
        <f t="shared" si="1215"/>
        <v>setianto44210UTARADAY</v>
      </c>
      <c r="AI4344" s="5" t="str">
        <f t="shared" si="1216"/>
        <v>BMJ 05444210DAY</v>
      </c>
      <c r="AJ4344" s="5" t="str">
        <f t="shared" si="1217"/>
        <v>setianto44210DAY</v>
      </c>
      <c r="AK4344" s="5" t="str">
        <f t="shared" si="1218"/>
        <v>setiantoBMJ III</v>
      </c>
      <c r="AL4344" s="5" t="str">
        <f t="shared" si="1220"/>
        <v>UTARA</v>
      </c>
      <c r="AM4344" s="5" t="str">
        <f t="shared" si="1221"/>
        <v>UTARA10 RODA</v>
      </c>
      <c r="AN4344" s="5" t="str">
        <f t="shared" si="1222"/>
        <v>setiantoBMJ IIIUTARA10 RODA</v>
      </c>
      <c r="AO4344" s="5" t="str">
        <f t="shared" si="1223"/>
        <v>setiantoUTARA10 RODA</v>
      </c>
      <c r="AP4344" s="5" t="str">
        <f t="shared" si="1224"/>
        <v>44210DAY</v>
      </c>
    </row>
    <row r="4345" spans="1:42" x14ac:dyDescent="0.3">
      <c r="A4345" s="147">
        <v>1</v>
      </c>
      <c r="B4345" s="147"/>
      <c r="C4345" s="148">
        <v>44210</v>
      </c>
      <c r="D4345" s="149" t="s">
        <v>19</v>
      </c>
      <c r="E4345" s="148">
        <v>44210</v>
      </c>
      <c r="F4345" s="149">
        <v>5172550</v>
      </c>
      <c r="G4345" s="147" t="s">
        <v>20</v>
      </c>
      <c r="H4345" s="147" t="s">
        <v>21</v>
      </c>
      <c r="I4345" s="147" t="s">
        <v>45</v>
      </c>
      <c r="J4345" s="147" t="s">
        <v>46</v>
      </c>
      <c r="K4345" s="150" t="s">
        <v>67</v>
      </c>
      <c r="L4345" s="147" t="str">
        <f t="shared" si="1225"/>
        <v>FM260JD</v>
      </c>
      <c r="M4345" s="147" t="str">
        <f t="shared" si="1226"/>
        <v>BMJ III</v>
      </c>
      <c r="N4345" s="147" t="str">
        <f t="shared" si="1227"/>
        <v>10 RODA</v>
      </c>
      <c r="O4345" s="151">
        <v>0.52081018518518518</v>
      </c>
      <c r="P4345" s="152">
        <v>0.52081018518518518</v>
      </c>
      <c r="Q4345" s="152"/>
      <c r="R4345" s="153"/>
      <c r="S4345" s="153">
        <v>41740</v>
      </c>
      <c r="T4345" s="153">
        <v>14980</v>
      </c>
      <c r="U4345" s="154">
        <f t="shared" si="1219"/>
        <v>26.76</v>
      </c>
      <c r="V4345" s="153">
        <f t="shared" si="1210"/>
        <v>521659.44000000006</v>
      </c>
      <c r="W4345" s="153" t="str">
        <f t="shared" si="1211"/>
        <v/>
      </c>
      <c r="X4345" s="153">
        <f>A4345+SUMIFS(Presensi!F:F,Presensi!E:E,'Entry Data'!AP4345)</f>
        <v>1</v>
      </c>
      <c r="Y4345" s="153" t="str">
        <f>IFERROR(INDEX('Retasi Pricing'!F:F,MATCH('Entry Data'!AM4345,'Retasi Pricing'!E:E,0))*X4345,"")</f>
        <v/>
      </c>
      <c r="Z4345" s="149" t="s">
        <v>26</v>
      </c>
      <c r="AA4345" s="149" t="s">
        <v>27</v>
      </c>
      <c r="AB4345" s="147"/>
      <c r="AC4345" s="147" t="s">
        <v>188</v>
      </c>
      <c r="AD4345" s="147" t="str">
        <f t="shared" si="1212"/>
        <v/>
      </c>
      <c r="AF4345" s="5" t="str">
        <f t="shared" si="1213"/>
        <v>setianto44210</v>
      </c>
      <c r="AG4345" s="5" t="str">
        <f t="shared" si="1214"/>
        <v>BMJ 05444210UTARADAY</v>
      </c>
      <c r="AH4345" s="5" t="str">
        <f t="shared" si="1215"/>
        <v>setianto44210UTARADAY</v>
      </c>
      <c r="AI4345" s="5" t="str">
        <f t="shared" si="1216"/>
        <v>BMJ 05444210DAY</v>
      </c>
      <c r="AJ4345" s="5" t="str">
        <f t="shared" si="1217"/>
        <v>setianto44210DAY</v>
      </c>
      <c r="AK4345" s="5" t="str">
        <f t="shared" si="1218"/>
        <v>setiantoBMJ III</v>
      </c>
      <c r="AL4345" s="5" t="str">
        <f t="shared" si="1220"/>
        <v>UTARA</v>
      </c>
      <c r="AM4345" s="5" t="str">
        <f t="shared" si="1221"/>
        <v>UTARA10 RODA</v>
      </c>
      <c r="AN4345" s="5" t="str">
        <f t="shared" si="1222"/>
        <v>setiantoBMJ IIIUTARA10 RODA</v>
      </c>
      <c r="AO4345" s="5" t="str">
        <f t="shared" si="1223"/>
        <v>setiantoUTARA10 RODA</v>
      </c>
      <c r="AP4345" s="5" t="str">
        <f t="shared" si="1224"/>
        <v>44210DAY</v>
      </c>
    </row>
    <row r="4346" spans="1:42" x14ac:dyDescent="0.3">
      <c r="A4346" s="147">
        <v>1</v>
      </c>
      <c r="B4346" s="147"/>
      <c r="C4346" s="148">
        <v>44210</v>
      </c>
      <c r="D4346" s="149" t="s">
        <v>19</v>
      </c>
      <c r="E4346" s="148">
        <v>44210</v>
      </c>
      <c r="F4346" s="149">
        <v>5172612</v>
      </c>
      <c r="G4346" s="147" t="s">
        <v>20</v>
      </c>
      <c r="H4346" s="147" t="s">
        <v>21</v>
      </c>
      <c r="I4346" s="147" t="s">
        <v>170</v>
      </c>
      <c r="J4346" s="147" t="s">
        <v>23</v>
      </c>
      <c r="K4346" s="150" t="s">
        <v>67</v>
      </c>
      <c r="L4346" s="147" t="str">
        <f t="shared" si="1225"/>
        <v>FM260JD</v>
      </c>
      <c r="M4346" s="147" t="str">
        <f t="shared" si="1226"/>
        <v>BMJ III</v>
      </c>
      <c r="N4346" s="147" t="str">
        <f t="shared" si="1227"/>
        <v>10 RODA</v>
      </c>
      <c r="O4346" s="151">
        <v>0.59269675925925924</v>
      </c>
      <c r="P4346" s="152">
        <v>0.59269675925925924</v>
      </c>
      <c r="Q4346" s="152"/>
      <c r="R4346" s="153"/>
      <c r="S4346" s="153">
        <v>38500</v>
      </c>
      <c r="T4346" s="153">
        <v>14980</v>
      </c>
      <c r="U4346" s="154">
        <f t="shared" si="1219"/>
        <v>23.52</v>
      </c>
      <c r="V4346" s="153">
        <f t="shared" si="1210"/>
        <v>458498.87999999995</v>
      </c>
      <c r="W4346" s="153" t="str">
        <f t="shared" si="1211"/>
        <v/>
      </c>
      <c r="X4346" s="153">
        <f>A4346+SUMIFS(Presensi!F:F,Presensi!E:E,'Entry Data'!AP4346)</f>
        <v>1</v>
      </c>
      <c r="Y4346" s="153" t="str">
        <f>IFERROR(INDEX('Retasi Pricing'!F:F,MATCH('Entry Data'!AM4346,'Retasi Pricing'!E:E,0))*X4346,"")</f>
        <v/>
      </c>
      <c r="Z4346" s="149" t="s">
        <v>26</v>
      </c>
      <c r="AA4346" s="149" t="s">
        <v>27</v>
      </c>
      <c r="AB4346" s="147"/>
      <c r="AC4346" s="147" t="s">
        <v>188</v>
      </c>
      <c r="AD4346" s="147" t="str">
        <f t="shared" si="1212"/>
        <v/>
      </c>
      <c r="AF4346" s="5" t="str">
        <f t="shared" si="1213"/>
        <v>setianto44210</v>
      </c>
      <c r="AG4346" s="5" t="str">
        <f t="shared" si="1214"/>
        <v>BMJ 05444210UTARADAY</v>
      </c>
      <c r="AH4346" s="5" t="str">
        <f t="shared" si="1215"/>
        <v>setianto44210UTARADAY</v>
      </c>
      <c r="AI4346" s="5" t="str">
        <f t="shared" si="1216"/>
        <v>BMJ 05444210DAY</v>
      </c>
      <c r="AJ4346" s="5" t="str">
        <f t="shared" si="1217"/>
        <v>setianto44210DAY</v>
      </c>
      <c r="AK4346" s="5" t="str">
        <f t="shared" si="1218"/>
        <v>setiantoBMJ III</v>
      </c>
      <c r="AL4346" s="5" t="str">
        <f t="shared" si="1220"/>
        <v>UTARA</v>
      </c>
      <c r="AM4346" s="5" t="str">
        <f t="shared" si="1221"/>
        <v>UTARA10 RODA</v>
      </c>
      <c r="AN4346" s="5" t="str">
        <f t="shared" si="1222"/>
        <v>setiantoBMJ IIIUTARA10 RODA</v>
      </c>
      <c r="AO4346" s="5" t="str">
        <f t="shared" si="1223"/>
        <v>setiantoUTARA10 RODA</v>
      </c>
      <c r="AP4346" s="5" t="str">
        <f t="shared" si="1224"/>
        <v>44210DAY</v>
      </c>
    </row>
    <row r="4347" spans="1:42" x14ac:dyDescent="0.3">
      <c r="A4347" s="147">
        <v>1</v>
      </c>
      <c r="B4347" s="147"/>
      <c r="C4347" s="148">
        <v>44210</v>
      </c>
      <c r="D4347" s="149" t="s">
        <v>19</v>
      </c>
      <c r="E4347" s="148">
        <v>44210</v>
      </c>
      <c r="F4347" s="149">
        <v>5172678</v>
      </c>
      <c r="G4347" s="147" t="s">
        <v>20</v>
      </c>
      <c r="H4347" s="147" t="s">
        <v>21</v>
      </c>
      <c r="I4347" s="147" t="s">
        <v>45</v>
      </c>
      <c r="J4347" s="147" t="s">
        <v>46</v>
      </c>
      <c r="K4347" s="150" t="s">
        <v>67</v>
      </c>
      <c r="L4347" s="147" t="str">
        <f t="shared" si="1225"/>
        <v>FM260JD</v>
      </c>
      <c r="M4347" s="147" t="str">
        <f t="shared" si="1226"/>
        <v>BMJ III</v>
      </c>
      <c r="N4347" s="147" t="str">
        <f t="shared" si="1227"/>
        <v>10 RODA</v>
      </c>
      <c r="O4347" s="151">
        <v>0.64887731481481481</v>
      </c>
      <c r="P4347" s="152">
        <v>0.64887731481481481</v>
      </c>
      <c r="Q4347" s="152"/>
      <c r="R4347" s="153"/>
      <c r="S4347" s="153">
        <v>37880</v>
      </c>
      <c r="T4347" s="153">
        <v>14980</v>
      </c>
      <c r="U4347" s="154">
        <f t="shared" si="1219"/>
        <v>22.9</v>
      </c>
      <c r="V4347" s="153">
        <f t="shared" si="1210"/>
        <v>446412.6</v>
      </c>
      <c r="W4347" s="153" t="str">
        <f t="shared" si="1211"/>
        <v/>
      </c>
      <c r="X4347" s="153">
        <f>A4347+SUMIFS(Presensi!F:F,Presensi!E:E,'Entry Data'!AP4347)</f>
        <v>1</v>
      </c>
      <c r="Y4347" s="153" t="str">
        <f>IFERROR(INDEX('Retasi Pricing'!F:F,MATCH('Entry Data'!AM4347,'Retasi Pricing'!E:E,0))*X4347,"")</f>
        <v/>
      </c>
      <c r="Z4347" s="149" t="s">
        <v>26</v>
      </c>
      <c r="AA4347" s="149" t="s">
        <v>27</v>
      </c>
      <c r="AB4347" s="147"/>
      <c r="AC4347" s="147" t="s">
        <v>188</v>
      </c>
      <c r="AD4347" s="147" t="str">
        <f t="shared" si="1212"/>
        <v/>
      </c>
      <c r="AF4347" s="5" t="str">
        <f t="shared" si="1213"/>
        <v>setianto44210</v>
      </c>
      <c r="AG4347" s="5" t="str">
        <f t="shared" si="1214"/>
        <v>BMJ 05444210UTARADAY</v>
      </c>
      <c r="AH4347" s="5" t="str">
        <f t="shared" si="1215"/>
        <v>setianto44210UTARADAY</v>
      </c>
      <c r="AI4347" s="5" t="str">
        <f t="shared" si="1216"/>
        <v>BMJ 05444210DAY</v>
      </c>
      <c r="AJ4347" s="5" t="str">
        <f t="shared" si="1217"/>
        <v>setianto44210DAY</v>
      </c>
      <c r="AK4347" s="5" t="str">
        <f t="shared" si="1218"/>
        <v>setiantoBMJ III</v>
      </c>
      <c r="AL4347" s="5" t="str">
        <f t="shared" si="1220"/>
        <v>UTARA</v>
      </c>
      <c r="AM4347" s="5" t="str">
        <f t="shared" si="1221"/>
        <v>UTARA10 RODA</v>
      </c>
      <c r="AN4347" s="5" t="str">
        <f t="shared" si="1222"/>
        <v>setiantoBMJ IIIUTARA10 RODA</v>
      </c>
      <c r="AO4347" s="5" t="str">
        <f t="shared" si="1223"/>
        <v>setiantoUTARA10 RODA</v>
      </c>
      <c r="AP4347" s="5" t="str">
        <f t="shared" si="1224"/>
        <v>44210DAY</v>
      </c>
    </row>
    <row r="4348" spans="1:42" x14ac:dyDescent="0.3">
      <c r="A4348" s="147">
        <v>1</v>
      </c>
      <c r="B4348" s="147"/>
      <c r="C4348" s="148">
        <v>44210</v>
      </c>
      <c r="D4348" s="149" t="s">
        <v>19</v>
      </c>
      <c r="E4348" s="148">
        <v>44210</v>
      </c>
      <c r="F4348" s="149">
        <v>5172739</v>
      </c>
      <c r="G4348" s="147" t="s">
        <v>20</v>
      </c>
      <c r="H4348" s="147" t="s">
        <v>21</v>
      </c>
      <c r="I4348" s="147" t="s">
        <v>45</v>
      </c>
      <c r="J4348" s="147" t="s">
        <v>46</v>
      </c>
      <c r="K4348" s="150" t="s">
        <v>67</v>
      </c>
      <c r="L4348" s="147" t="str">
        <f t="shared" si="1225"/>
        <v>FM260JD</v>
      </c>
      <c r="M4348" s="147" t="str">
        <f t="shared" si="1226"/>
        <v>BMJ III</v>
      </c>
      <c r="N4348" s="147" t="str">
        <f t="shared" si="1227"/>
        <v>10 RODA</v>
      </c>
      <c r="O4348" s="151">
        <v>0.70461805555555557</v>
      </c>
      <c r="P4348" s="152">
        <v>0.70461805555555557</v>
      </c>
      <c r="Q4348" s="152"/>
      <c r="R4348" s="153"/>
      <c r="S4348" s="153">
        <v>38340</v>
      </c>
      <c r="T4348" s="153">
        <v>14980</v>
      </c>
      <c r="U4348" s="154">
        <f t="shared" si="1219"/>
        <v>23.36</v>
      </c>
      <c r="V4348" s="153">
        <f t="shared" si="1210"/>
        <v>455379.83999999997</v>
      </c>
      <c r="W4348" s="153" t="str">
        <f t="shared" si="1211"/>
        <v/>
      </c>
      <c r="X4348" s="153">
        <f>A4348+SUMIFS(Presensi!F:F,Presensi!E:E,'Entry Data'!AP4348)</f>
        <v>1</v>
      </c>
      <c r="Y4348" s="153" t="str">
        <f>IFERROR(INDEX('Retasi Pricing'!F:F,MATCH('Entry Data'!AM4348,'Retasi Pricing'!E:E,0))*X4348,"")</f>
        <v/>
      </c>
      <c r="Z4348" s="149" t="s">
        <v>26</v>
      </c>
      <c r="AA4348" s="149" t="s">
        <v>27</v>
      </c>
      <c r="AB4348" s="147"/>
      <c r="AC4348" s="147" t="s">
        <v>188</v>
      </c>
      <c r="AD4348" s="147" t="str">
        <f t="shared" si="1212"/>
        <v/>
      </c>
      <c r="AF4348" s="5" t="str">
        <f t="shared" si="1213"/>
        <v>setianto44210</v>
      </c>
      <c r="AG4348" s="5" t="str">
        <f t="shared" si="1214"/>
        <v>BMJ 05444210UTARADAY</v>
      </c>
      <c r="AH4348" s="5" t="str">
        <f t="shared" si="1215"/>
        <v>setianto44210UTARADAY</v>
      </c>
      <c r="AI4348" s="5" t="str">
        <f t="shared" si="1216"/>
        <v>BMJ 05444210DAY</v>
      </c>
      <c r="AJ4348" s="5" t="str">
        <f t="shared" si="1217"/>
        <v>setianto44210DAY</v>
      </c>
      <c r="AK4348" s="5" t="str">
        <f t="shared" si="1218"/>
        <v>setiantoBMJ III</v>
      </c>
      <c r="AL4348" s="5" t="str">
        <f t="shared" si="1220"/>
        <v>UTARA</v>
      </c>
      <c r="AM4348" s="5" t="str">
        <f t="shared" si="1221"/>
        <v>UTARA10 RODA</v>
      </c>
      <c r="AN4348" s="5" t="str">
        <f t="shared" si="1222"/>
        <v>setiantoBMJ IIIUTARA10 RODA</v>
      </c>
      <c r="AO4348" s="5" t="str">
        <f t="shared" si="1223"/>
        <v>setiantoUTARA10 RODA</v>
      </c>
      <c r="AP4348" s="5" t="str">
        <f t="shared" si="1224"/>
        <v>44210DAY</v>
      </c>
    </row>
    <row r="4349" spans="1:42" x14ac:dyDescent="0.3">
      <c r="A4349" s="33">
        <v>1</v>
      </c>
      <c r="B4349" s="33"/>
      <c r="C4349" s="70">
        <v>44210</v>
      </c>
      <c r="D4349" s="71" t="s">
        <v>19</v>
      </c>
      <c r="E4349" s="70">
        <v>44210</v>
      </c>
      <c r="F4349" s="71">
        <v>5172475</v>
      </c>
      <c r="G4349" s="33" t="s">
        <v>20</v>
      </c>
      <c r="H4349" s="33" t="s">
        <v>21</v>
      </c>
      <c r="I4349" s="33" t="s">
        <v>123</v>
      </c>
      <c r="J4349" s="33" t="s">
        <v>23</v>
      </c>
      <c r="K4349" s="63" t="s">
        <v>69</v>
      </c>
      <c r="L4349" s="32" t="str">
        <f t="shared" si="1225"/>
        <v>FM260JD</v>
      </c>
      <c r="M4349" s="32" t="str">
        <f t="shared" si="1226"/>
        <v>BMJ III</v>
      </c>
      <c r="N4349" s="32" t="str">
        <f t="shared" si="1227"/>
        <v>10 RODA</v>
      </c>
      <c r="O4349" s="146">
        <v>0.45216435185185189</v>
      </c>
      <c r="P4349" s="65">
        <v>0.46296296296296297</v>
      </c>
      <c r="Q4349" s="65"/>
      <c r="R4349" s="66">
        <v>1</v>
      </c>
      <c r="S4349" s="66">
        <v>41420</v>
      </c>
      <c r="T4349" s="66">
        <v>15020</v>
      </c>
      <c r="U4349" s="67">
        <f t="shared" si="1219"/>
        <v>26.4</v>
      </c>
      <c r="V4349" s="66">
        <f t="shared" si="1210"/>
        <v>514641.6</v>
      </c>
      <c r="W4349" s="66" t="str">
        <f t="shared" si="1211"/>
        <v>1 &gt; 4</v>
      </c>
      <c r="X4349" s="66">
        <f>A4349+SUMIFS(Presensi!F:F,Presensi!E:E,'Entry Data'!AP4349)</f>
        <v>1</v>
      </c>
      <c r="Y4349" s="66">
        <f>IFERROR(INDEX('Retasi Pricing'!F:F,MATCH('Entry Data'!AM4349,'Retasi Pricing'!E:E,0))*X4349,"")</f>
        <v>25000</v>
      </c>
      <c r="Z4349" s="62" t="s">
        <v>26</v>
      </c>
      <c r="AA4349" s="62" t="s">
        <v>27</v>
      </c>
      <c r="AB4349" s="32"/>
      <c r="AC4349" s="32" t="s">
        <v>201</v>
      </c>
      <c r="AD4349" s="32" t="str">
        <f t="shared" si="1212"/>
        <v/>
      </c>
      <c r="AF4349" s="5" t="str">
        <f t="shared" si="1213"/>
        <v>arman44210</v>
      </c>
      <c r="AG4349" s="5" t="str">
        <f t="shared" si="1214"/>
        <v>BMJ 05544210UTARADAY</v>
      </c>
      <c r="AH4349" s="5" t="str">
        <f t="shared" si="1215"/>
        <v>arman44210UTARADAY</v>
      </c>
      <c r="AI4349" s="5" t="str">
        <f t="shared" si="1216"/>
        <v>BMJ 05544210DAY</v>
      </c>
      <c r="AJ4349" s="5" t="str">
        <f t="shared" si="1217"/>
        <v>arman44210DAY</v>
      </c>
      <c r="AK4349" s="5" t="str">
        <f t="shared" si="1218"/>
        <v>armanBMJ III</v>
      </c>
      <c r="AL4349" s="5" t="str">
        <f t="shared" si="1220"/>
        <v>1UTARA</v>
      </c>
      <c r="AM4349" s="5" t="str">
        <f t="shared" si="1221"/>
        <v>1 &gt; 4UTARA10 RODA</v>
      </c>
      <c r="AN4349" s="5" t="str">
        <f t="shared" si="1222"/>
        <v>armanBMJ III1 &gt; 4UTARA10 RODA</v>
      </c>
      <c r="AO4349" s="5" t="str">
        <f t="shared" si="1223"/>
        <v>arman1 &gt; 4UTARA10 RODA</v>
      </c>
      <c r="AP4349" s="5" t="str">
        <f t="shared" si="1224"/>
        <v>44210DAY</v>
      </c>
    </row>
    <row r="4350" spans="1:42" x14ac:dyDescent="0.3">
      <c r="A4350" s="33">
        <v>1</v>
      </c>
      <c r="B4350" s="33"/>
      <c r="C4350" s="70">
        <v>44210</v>
      </c>
      <c r="D4350" s="71" t="s">
        <v>19</v>
      </c>
      <c r="E4350" s="70">
        <v>44210</v>
      </c>
      <c r="F4350" s="71">
        <v>5172549</v>
      </c>
      <c r="G4350" s="33" t="s">
        <v>20</v>
      </c>
      <c r="H4350" s="33" t="s">
        <v>21</v>
      </c>
      <c r="I4350" s="33" t="s">
        <v>123</v>
      </c>
      <c r="J4350" s="33" t="s">
        <v>23</v>
      </c>
      <c r="K4350" s="63" t="s">
        <v>69</v>
      </c>
      <c r="L4350" s="32" t="str">
        <f t="shared" si="1225"/>
        <v>FM260JD</v>
      </c>
      <c r="M4350" s="32" t="str">
        <f t="shared" si="1226"/>
        <v>BMJ III</v>
      </c>
      <c r="N4350" s="32" t="str">
        <f t="shared" si="1227"/>
        <v>10 RODA</v>
      </c>
      <c r="O4350" s="146">
        <v>0.51894675925925926</v>
      </c>
      <c r="P4350" s="65">
        <v>0.51894675925925926</v>
      </c>
      <c r="Q4350" s="65"/>
      <c r="R4350" s="66">
        <v>2</v>
      </c>
      <c r="S4350" s="66">
        <v>39860</v>
      </c>
      <c r="T4350" s="66">
        <v>15020</v>
      </c>
      <c r="U4350" s="67">
        <f t="shared" si="1219"/>
        <v>24.84</v>
      </c>
      <c r="V4350" s="66">
        <f t="shared" si="1210"/>
        <v>484230.95999999996</v>
      </c>
      <c r="W4350" s="66" t="str">
        <f t="shared" si="1211"/>
        <v>1 &gt; 4</v>
      </c>
      <c r="X4350" s="66">
        <f>A4350+SUMIFS(Presensi!F:F,Presensi!E:E,'Entry Data'!AP4350)</f>
        <v>1</v>
      </c>
      <c r="Y4350" s="66">
        <f>IFERROR(INDEX('Retasi Pricing'!F:F,MATCH('Entry Data'!AM4350,'Retasi Pricing'!E:E,0))*X4350,"")</f>
        <v>25000</v>
      </c>
      <c r="Z4350" s="62" t="s">
        <v>26</v>
      </c>
      <c r="AA4350" s="62" t="s">
        <v>27</v>
      </c>
      <c r="AB4350" s="32"/>
      <c r="AC4350" s="32" t="s">
        <v>201</v>
      </c>
      <c r="AD4350" s="32" t="str">
        <f t="shared" si="1212"/>
        <v/>
      </c>
      <c r="AF4350" s="5" t="str">
        <f t="shared" si="1213"/>
        <v>arman44210</v>
      </c>
      <c r="AG4350" s="5" t="str">
        <f t="shared" si="1214"/>
        <v>BMJ 05544210UTARADAY</v>
      </c>
      <c r="AH4350" s="5" t="str">
        <f t="shared" si="1215"/>
        <v>arman44210UTARADAY</v>
      </c>
      <c r="AI4350" s="5" t="str">
        <f t="shared" si="1216"/>
        <v>BMJ 05544210DAY</v>
      </c>
      <c r="AJ4350" s="5" t="str">
        <f t="shared" si="1217"/>
        <v>arman44210DAY</v>
      </c>
      <c r="AK4350" s="5" t="str">
        <f t="shared" si="1218"/>
        <v>armanBMJ III</v>
      </c>
      <c r="AL4350" s="5" t="str">
        <f t="shared" si="1220"/>
        <v>2UTARA</v>
      </c>
      <c r="AM4350" s="5" t="str">
        <f t="shared" si="1221"/>
        <v>1 &gt; 4UTARA10 RODA</v>
      </c>
      <c r="AN4350" s="5" t="str">
        <f t="shared" si="1222"/>
        <v>armanBMJ III1 &gt; 4UTARA10 RODA</v>
      </c>
      <c r="AO4350" s="5" t="str">
        <f t="shared" si="1223"/>
        <v>arman1 &gt; 4UTARA10 RODA</v>
      </c>
      <c r="AP4350" s="5" t="str">
        <f t="shared" si="1224"/>
        <v>44210DAY</v>
      </c>
    </row>
    <row r="4351" spans="1:42" x14ac:dyDescent="0.3">
      <c r="A4351" s="33">
        <v>1</v>
      </c>
      <c r="B4351" s="33"/>
      <c r="C4351" s="70">
        <v>44210</v>
      </c>
      <c r="D4351" s="71" t="s">
        <v>19</v>
      </c>
      <c r="E4351" s="70">
        <v>44210</v>
      </c>
      <c r="F4351" s="71">
        <v>5172611</v>
      </c>
      <c r="G4351" s="33" t="s">
        <v>20</v>
      </c>
      <c r="H4351" s="33" t="s">
        <v>21</v>
      </c>
      <c r="I4351" s="33" t="s">
        <v>123</v>
      </c>
      <c r="J4351" s="33" t="s">
        <v>46</v>
      </c>
      <c r="K4351" s="63" t="s">
        <v>69</v>
      </c>
      <c r="L4351" s="32" t="str">
        <f t="shared" si="1225"/>
        <v>FM260JD</v>
      </c>
      <c r="M4351" s="32" t="str">
        <f t="shared" si="1226"/>
        <v>BMJ III</v>
      </c>
      <c r="N4351" s="32" t="str">
        <f t="shared" si="1227"/>
        <v>10 RODA</v>
      </c>
      <c r="O4351" s="146">
        <v>0.59163194444444445</v>
      </c>
      <c r="P4351" s="65">
        <v>0.59163194444444445</v>
      </c>
      <c r="Q4351" s="65"/>
      <c r="R4351" s="66">
        <v>3</v>
      </c>
      <c r="S4351" s="66">
        <v>38360</v>
      </c>
      <c r="T4351" s="66">
        <v>15020</v>
      </c>
      <c r="U4351" s="67">
        <f t="shared" si="1219"/>
        <v>23.34</v>
      </c>
      <c r="V4351" s="66">
        <f t="shared" si="1210"/>
        <v>454989.95999999996</v>
      </c>
      <c r="W4351" s="66" t="str">
        <f t="shared" si="1211"/>
        <v>1 &gt; 4</v>
      </c>
      <c r="X4351" s="66">
        <f>A4351+SUMIFS(Presensi!F:F,Presensi!E:E,'Entry Data'!AP4351)</f>
        <v>1</v>
      </c>
      <c r="Y4351" s="66">
        <f>IFERROR(INDEX('Retasi Pricing'!F:F,MATCH('Entry Data'!AM4351,'Retasi Pricing'!E:E,0))*X4351,"")</f>
        <v>25000</v>
      </c>
      <c r="Z4351" s="62" t="s">
        <v>26</v>
      </c>
      <c r="AA4351" s="62" t="s">
        <v>27</v>
      </c>
      <c r="AB4351" s="32"/>
      <c r="AC4351" s="32" t="s">
        <v>201</v>
      </c>
      <c r="AD4351" s="32" t="str">
        <f t="shared" si="1212"/>
        <v/>
      </c>
      <c r="AF4351" s="5" t="str">
        <f t="shared" si="1213"/>
        <v>arman44210</v>
      </c>
      <c r="AG4351" s="5" t="str">
        <f t="shared" si="1214"/>
        <v>BMJ 05544210UTARADAY</v>
      </c>
      <c r="AH4351" s="5" t="str">
        <f t="shared" si="1215"/>
        <v>arman44210UTARADAY</v>
      </c>
      <c r="AI4351" s="5" t="str">
        <f t="shared" si="1216"/>
        <v>BMJ 05544210DAY</v>
      </c>
      <c r="AJ4351" s="5" t="str">
        <f t="shared" si="1217"/>
        <v>arman44210DAY</v>
      </c>
      <c r="AK4351" s="5" t="str">
        <f t="shared" si="1218"/>
        <v>armanBMJ III</v>
      </c>
      <c r="AL4351" s="5" t="str">
        <f t="shared" si="1220"/>
        <v>3UTARA</v>
      </c>
      <c r="AM4351" s="5" t="str">
        <f t="shared" si="1221"/>
        <v>1 &gt; 4UTARA10 RODA</v>
      </c>
      <c r="AN4351" s="5" t="str">
        <f t="shared" si="1222"/>
        <v>armanBMJ III1 &gt; 4UTARA10 RODA</v>
      </c>
      <c r="AO4351" s="5" t="str">
        <f t="shared" si="1223"/>
        <v>arman1 &gt; 4UTARA10 RODA</v>
      </c>
      <c r="AP4351" s="5" t="str">
        <f t="shared" si="1224"/>
        <v>44210DAY</v>
      </c>
    </row>
    <row r="4352" spans="1:42" x14ac:dyDescent="0.3">
      <c r="A4352" s="33">
        <v>1</v>
      </c>
      <c r="B4352" s="33"/>
      <c r="C4352" s="70">
        <v>44210</v>
      </c>
      <c r="D4352" s="71" t="s">
        <v>19</v>
      </c>
      <c r="E4352" s="70">
        <v>44210</v>
      </c>
      <c r="F4352" s="71">
        <v>5172688</v>
      </c>
      <c r="G4352" s="33" t="s">
        <v>20</v>
      </c>
      <c r="H4352" s="33" t="s">
        <v>21</v>
      </c>
      <c r="I4352" s="33" t="s">
        <v>22</v>
      </c>
      <c r="J4352" s="33" t="s">
        <v>23</v>
      </c>
      <c r="K4352" s="63" t="s">
        <v>69</v>
      </c>
      <c r="L4352" s="32" t="str">
        <f t="shared" si="1225"/>
        <v>FM260JD</v>
      </c>
      <c r="M4352" s="32" t="str">
        <f t="shared" si="1226"/>
        <v>BMJ III</v>
      </c>
      <c r="N4352" s="32" t="str">
        <f t="shared" si="1227"/>
        <v>10 RODA</v>
      </c>
      <c r="O4352" s="146">
        <v>0.65859953703703711</v>
      </c>
      <c r="P4352" s="65">
        <v>0.65859953703703711</v>
      </c>
      <c r="Q4352" s="65"/>
      <c r="R4352" s="66">
        <v>4</v>
      </c>
      <c r="S4352" s="66">
        <v>40620</v>
      </c>
      <c r="T4352" s="66">
        <v>15020</v>
      </c>
      <c r="U4352" s="67">
        <f t="shared" si="1219"/>
        <v>25.6</v>
      </c>
      <c r="V4352" s="66">
        <f t="shared" si="1210"/>
        <v>499046.40000000002</v>
      </c>
      <c r="W4352" s="66" t="str">
        <f t="shared" si="1211"/>
        <v>1 &gt; 4</v>
      </c>
      <c r="X4352" s="66">
        <f>A4352+SUMIFS(Presensi!F:F,Presensi!E:E,'Entry Data'!AP4352)</f>
        <v>1</v>
      </c>
      <c r="Y4352" s="66">
        <f>IFERROR(INDEX('Retasi Pricing'!F:F,MATCH('Entry Data'!AM4352,'Retasi Pricing'!E:E,0))*X4352,"")</f>
        <v>25000</v>
      </c>
      <c r="Z4352" s="62" t="s">
        <v>26</v>
      </c>
      <c r="AA4352" s="62" t="s">
        <v>27</v>
      </c>
      <c r="AB4352" s="32"/>
      <c r="AC4352" s="32" t="s">
        <v>201</v>
      </c>
      <c r="AD4352" s="32" t="str">
        <f t="shared" si="1212"/>
        <v/>
      </c>
      <c r="AF4352" s="5" t="str">
        <f t="shared" si="1213"/>
        <v>arman44210</v>
      </c>
      <c r="AG4352" s="5" t="str">
        <f t="shared" si="1214"/>
        <v>BMJ 05544210UTARADAY</v>
      </c>
      <c r="AH4352" s="5" t="str">
        <f t="shared" si="1215"/>
        <v>arman44210UTARADAY</v>
      </c>
      <c r="AI4352" s="5" t="str">
        <f t="shared" si="1216"/>
        <v>BMJ 05544210DAY</v>
      </c>
      <c r="AJ4352" s="5" t="str">
        <f t="shared" si="1217"/>
        <v>arman44210DAY</v>
      </c>
      <c r="AK4352" s="5" t="str">
        <f t="shared" si="1218"/>
        <v>armanBMJ III</v>
      </c>
      <c r="AL4352" s="5" t="str">
        <f t="shared" si="1220"/>
        <v>4UTARA</v>
      </c>
      <c r="AM4352" s="5" t="str">
        <f t="shared" si="1221"/>
        <v>1 &gt; 4UTARA10 RODA</v>
      </c>
      <c r="AN4352" s="5" t="str">
        <f t="shared" si="1222"/>
        <v>armanBMJ III1 &gt; 4UTARA10 RODA</v>
      </c>
      <c r="AO4352" s="5" t="str">
        <f t="shared" si="1223"/>
        <v>arman1 &gt; 4UTARA10 RODA</v>
      </c>
      <c r="AP4352" s="5" t="str">
        <f t="shared" si="1224"/>
        <v>44210DAY</v>
      </c>
    </row>
    <row r="4353" spans="1:42" x14ac:dyDescent="0.3">
      <c r="A4353" s="33">
        <v>1</v>
      </c>
      <c r="B4353" s="33"/>
      <c r="C4353" s="70">
        <v>44210</v>
      </c>
      <c r="D4353" s="71" t="s">
        <v>19</v>
      </c>
      <c r="E4353" s="70">
        <v>44210</v>
      </c>
      <c r="F4353" s="71">
        <v>5172749</v>
      </c>
      <c r="G4353" s="33" t="s">
        <v>20</v>
      </c>
      <c r="H4353" s="33" t="s">
        <v>21</v>
      </c>
      <c r="I4353" s="33" t="s">
        <v>170</v>
      </c>
      <c r="J4353" s="33" t="s">
        <v>23</v>
      </c>
      <c r="K4353" s="63" t="s">
        <v>69</v>
      </c>
      <c r="L4353" s="32" t="str">
        <f t="shared" si="1225"/>
        <v>FM260JD</v>
      </c>
      <c r="M4353" s="32" t="str">
        <f t="shared" si="1226"/>
        <v>BMJ III</v>
      </c>
      <c r="N4353" s="32" t="str">
        <f t="shared" si="1227"/>
        <v>10 RODA</v>
      </c>
      <c r="O4353" s="146">
        <v>0.71498842592592593</v>
      </c>
      <c r="P4353" s="65">
        <v>0.71498842592592593</v>
      </c>
      <c r="Q4353" s="65"/>
      <c r="R4353" s="66">
        <v>5</v>
      </c>
      <c r="S4353" s="66">
        <v>39440</v>
      </c>
      <c r="T4353" s="66">
        <v>15020</v>
      </c>
      <c r="U4353" s="67">
        <f t="shared" si="1219"/>
        <v>24.42</v>
      </c>
      <c r="V4353" s="66">
        <f t="shared" si="1210"/>
        <v>476043.48000000004</v>
      </c>
      <c r="W4353" s="66" t="str">
        <f t="shared" si="1211"/>
        <v>&gt; 5</v>
      </c>
      <c r="X4353" s="66">
        <f>A4353+SUMIFS(Presensi!F:F,Presensi!E:E,'Entry Data'!AP4353)</f>
        <v>1</v>
      </c>
      <c r="Y4353" s="66">
        <f>IFERROR(INDEX('Retasi Pricing'!F:F,MATCH('Entry Data'!AM4353,'Retasi Pricing'!E:E,0))*X4353,"")</f>
        <v>27650</v>
      </c>
      <c r="Z4353" s="62" t="s">
        <v>26</v>
      </c>
      <c r="AA4353" s="62" t="s">
        <v>27</v>
      </c>
      <c r="AB4353" s="32"/>
      <c r="AC4353" s="32" t="s">
        <v>201</v>
      </c>
      <c r="AD4353" s="32" t="str">
        <f t="shared" si="1212"/>
        <v/>
      </c>
      <c r="AF4353" s="5" t="str">
        <f t="shared" si="1213"/>
        <v>arman44210</v>
      </c>
      <c r="AG4353" s="5" t="str">
        <f t="shared" si="1214"/>
        <v>BMJ 05544210UTARADAY</v>
      </c>
      <c r="AH4353" s="5" t="str">
        <f t="shared" si="1215"/>
        <v>arman44210UTARADAY</v>
      </c>
      <c r="AI4353" s="5" t="str">
        <f t="shared" si="1216"/>
        <v>BMJ 05544210DAY</v>
      </c>
      <c r="AJ4353" s="5" t="str">
        <f t="shared" si="1217"/>
        <v>arman44210DAY</v>
      </c>
      <c r="AK4353" s="5" t="str">
        <f t="shared" si="1218"/>
        <v>armanBMJ III</v>
      </c>
      <c r="AL4353" s="5" t="str">
        <f t="shared" si="1220"/>
        <v>5UTARA</v>
      </c>
      <c r="AM4353" s="5" t="str">
        <f t="shared" si="1221"/>
        <v>&gt; 5UTARA10 RODA</v>
      </c>
      <c r="AN4353" s="5" t="str">
        <f t="shared" si="1222"/>
        <v>armanBMJ III&gt; 5UTARA10 RODA</v>
      </c>
      <c r="AO4353" s="5" t="str">
        <f t="shared" si="1223"/>
        <v>arman&gt; 5UTARA10 RODA</v>
      </c>
      <c r="AP4353" s="5" t="str">
        <f t="shared" si="1224"/>
        <v>44210DAY</v>
      </c>
    </row>
    <row r="4354" spans="1:42" x14ac:dyDescent="0.3">
      <c r="A4354" s="33">
        <v>1</v>
      </c>
      <c r="B4354" s="33"/>
      <c r="C4354" s="70">
        <v>44210</v>
      </c>
      <c r="D4354" s="71" t="s">
        <v>19</v>
      </c>
      <c r="E4354" s="70">
        <v>44210</v>
      </c>
      <c r="F4354" s="71">
        <v>5172352</v>
      </c>
      <c r="G4354" s="33" t="s">
        <v>20</v>
      </c>
      <c r="H4354" s="33" t="s">
        <v>21</v>
      </c>
      <c r="I4354" s="33" t="s">
        <v>51</v>
      </c>
      <c r="J4354" s="33" t="s">
        <v>46</v>
      </c>
      <c r="K4354" s="63" t="s">
        <v>71</v>
      </c>
      <c r="L4354" s="32" t="str">
        <f t="shared" si="1225"/>
        <v>FM260JD</v>
      </c>
      <c r="M4354" s="32" t="str">
        <f t="shared" si="1226"/>
        <v>BMJ III</v>
      </c>
      <c r="N4354" s="32" t="str">
        <f t="shared" si="1227"/>
        <v>10 RODA</v>
      </c>
      <c r="O4354" s="146">
        <v>0.34577546296296297</v>
      </c>
      <c r="P4354" s="65">
        <v>0.35149305555555554</v>
      </c>
      <c r="Q4354" s="65"/>
      <c r="R4354" s="66">
        <v>1</v>
      </c>
      <c r="S4354" s="66">
        <v>40020</v>
      </c>
      <c r="T4354" s="66">
        <v>14980</v>
      </c>
      <c r="U4354" s="67">
        <f t="shared" si="1219"/>
        <v>25.04</v>
      </c>
      <c r="V4354" s="66">
        <f t="shared" si="1210"/>
        <v>488129.76</v>
      </c>
      <c r="W4354" s="66" t="str">
        <f t="shared" si="1211"/>
        <v>1 &gt; 4</v>
      </c>
      <c r="X4354" s="66">
        <f>A4354+SUMIFS(Presensi!F:F,Presensi!E:E,'Entry Data'!AP4354)</f>
        <v>1</v>
      </c>
      <c r="Y4354" s="66">
        <f>IFERROR(INDEX('Retasi Pricing'!F:F,MATCH('Entry Data'!AM4354,'Retasi Pricing'!E:E,0))*X4354,"")</f>
        <v>25000</v>
      </c>
      <c r="Z4354" s="62" t="s">
        <v>26</v>
      </c>
      <c r="AA4354" s="62" t="s">
        <v>27</v>
      </c>
      <c r="AB4354" s="32"/>
      <c r="AC4354" s="32" t="s">
        <v>216</v>
      </c>
      <c r="AD4354" s="32" t="str">
        <f t="shared" si="1212"/>
        <v/>
      </c>
      <c r="AF4354" s="5" t="str">
        <f t="shared" si="1213"/>
        <v>ruslan44210</v>
      </c>
      <c r="AG4354" s="5" t="str">
        <f t="shared" si="1214"/>
        <v>BMJ 05644210UTARADAY</v>
      </c>
      <c r="AH4354" s="5" t="str">
        <f t="shared" si="1215"/>
        <v>ruslan44210UTARADAY</v>
      </c>
      <c r="AI4354" s="5" t="str">
        <f t="shared" si="1216"/>
        <v>BMJ 05644210DAY</v>
      </c>
      <c r="AJ4354" s="5" t="str">
        <f t="shared" si="1217"/>
        <v>ruslan44210DAY</v>
      </c>
      <c r="AK4354" s="5" t="str">
        <f t="shared" si="1218"/>
        <v>ruslanBMJ III</v>
      </c>
      <c r="AL4354" s="5" t="str">
        <f t="shared" si="1220"/>
        <v>1UTARA</v>
      </c>
      <c r="AM4354" s="5" t="str">
        <f t="shared" si="1221"/>
        <v>1 &gt; 4UTARA10 RODA</v>
      </c>
      <c r="AN4354" s="5" t="str">
        <f t="shared" si="1222"/>
        <v>ruslanBMJ III1 &gt; 4UTARA10 RODA</v>
      </c>
      <c r="AO4354" s="5" t="str">
        <f t="shared" si="1223"/>
        <v>ruslan1 &gt; 4UTARA10 RODA</v>
      </c>
      <c r="AP4354" s="5" t="str">
        <f t="shared" si="1224"/>
        <v>44210DAY</v>
      </c>
    </row>
    <row r="4355" spans="1:42" x14ac:dyDescent="0.3">
      <c r="A4355" s="33">
        <v>1</v>
      </c>
      <c r="B4355" s="33"/>
      <c r="C4355" s="70">
        <v>44210</v>
      </c>
      <c r="D4355" s="71" t="s">
        <v>19</v>
      </c>
      <c r="E4355" s="70">
        <v>44210</v>
      </c>
      <c r="F4355" s="71">
        <v>5172418</v>
      </c>
      <c r="G4355" s="33" t="s">
        <v>20</v>
      </c>
      <c r="H4355" s="33" t="s">
        <v>21</v>
      </c>
      <c r="I4355" s="33" t="s">
        <v>51</v>
      </c>
      <c r="J4355" s="33" t="s">
        <v>46</v>
      </c>
      <c r="K4355" s="63" t="s">
        <v>71</v>
      </c>
      <c r="L4355" s="32" t="str">
        <f t="shared" si="1225"/>
        <v>FM260JD</v>
      </c>
      <c r="M4355" s="32" t="str">
        <f t="shared" si="1226"/>
        <v>BMJ III</v>
      </c>
      <c r="N4355" s="32" t="str">
        <f t="shared" si="1227"/>
        <v>10 RODA</v>
      </c>
      <c r="O4355" s="146">
        <v>0.40415509259259258</v>
      </c>
      <c r="P4355" s="65">
        <v>0.40415509259259258</v>
      </c>
      <c r="Q4355" s="65"/>
      <c r="R4355" s="66">
        <v>2</v>
      </c>
      <c r="S4355" s="66">
        <v>38420</v>
      </c>
      <c r="T4355" s="66">
        <v>14980</v>
      </c>
      <c r="U4355" s="67">
        <f t="shared" si="1219"/>
        <v>23.44</v>
      </c>
      <c r="V4355" s="66">
        <f t="shared" si="1210"/>
        <v>456939.36</v>
      </c>
      <c r="W4355" s="66" t="str">
        <f t="shared" si="1211"/>
        <v>1 &gt; 4</v>
      </c>
      <c r="X4355" s="66">
        <f>A4355+SUMIFS(Presensi!F:F,Presensi!E:E,'Entry Data'!AP4355)</f>
        <v>1</v>
      </c>
      <c r="Y4355" s="66">
        <f>IFERROR(INDEX('Retasi Pricing'!F:F,MATCH('Entry Data'!AM4355,'Retasi Pricing'!E:E,0))*X4355,"")</f>
        <v>25000</v>
      </c>
      <c r="Z4355" s="62" t="s">
        <v>26</v>
      </c>
      <c r="AA4355" s="62" t="s">
        <v>27</v>
      </c>
      <c r="AB4355" s="32"/>
      <c r="AC4355" s="32" t="s">
        <v>216</v>
      </c>
      <c r="AD4355" s="32" t="str">
        <f t="shared" si="1212"/>
        <v/>
      </c>
      <c r="AF4355" s="5" t="str">
        <f t="shared" si="1213"/>
        <v>ruslan44210</v>
      </c>
      <c r="AG4355" s="5" t="str">
        <f t="shared" si="1214"/>
        <v>BMJ 05644210UTARADAY</v>
      </c>
      <c r="AH4355" s="5" t="str">
        <f t="shared" si="1215"/>
        <v>ruslan44210UTARADAY</v>
      </c>
      <c r="AI4355" s="5" t="str">
        <f t="shared" si="1216"/>
        <v>BMJ 05644210DAY</v>
      </c>
      <c r="AJ4355" s="5" t="str">
        <f t="shared" si="1217"/>
        <v>ruslan44210DAY</v>
      </c>
      <c r="AK4355" s="5" t="str">
        <f t="shared" si="1218"/>
        <v>ruslanBMJ III</v>
      </c>
      <c r="AL4355" s="5" t="str">
        <f t="shared" si="1220"/>
        <v>2UTARA</v>
      </c>
      <c r="AM4355" s="5" t="str">
        <f t="shared" si="1221"/>
        <v>1 &gt; 4UTARA10 RODA</v>
      </c>
      <c r="AN4355" s="5" t="str">
        <f t="shared" si="1222"/>
        <v>ruslanBMJ III1 &gt; 4UTARA10 RODA</v>
      </c>
      <c r="AO4355" s="5" t="str">
        <f t="shared" si="1223"/>
        <v>ruslan1 &gt; 4UTARA10 RODA</v>
      </c>
      <c r="AP4355" s="5" t="str">
        <f t="shared" si="1224"/>
        <v>44210DAY</v>
      </c>
    </row>
    <row r="4356" spans="1:42" x14ac:dyDescent="0.3">
      <c r="A4356" s="33">
        <v>1</v>
      </c>
      <c r="B4356" s="33"/>
      <c r="C4356" s="70">
        <v>44210</v>
      </c>
      <c r="D4356" s="71" t="s">
        <v>19</v>
      </c>
      <c r="E4356" s="70">
        <v>44210</v>
      </c>
      <c r="F4356" s="71">
        <v>5172559</v>
      </c>
      <c r="G4356" s="33" t="s">
        <v>20</v>
      </c>
      <c r="H4356" s="33" t="s">
        <v>21</v>
      </c>
      <c r="I4356" s="33" t="s">
        <v>123</v>
      </c>
      <c r="J4356" s="33" t="s">
        <v>46</v>
      </c>
      <c r="K4356" s="63" t="s">
        <v>71</v>
      </c>
      <c r="L4356" s="32" t="str">
        <f t="shared" si="1225"/>
        <v>FM260JD</v>
      </c>
      <c r="M4356" s="32" t="str">
        <f t="shared" si="1226"/>
        <v>BMJ III</v>
      </c>
      <c r="N4356" s="32" t="str">
        <f t="shared" si="1227"/>
        <v>10 RODA</v>
      </c>
      <c r="O4356" s="146">
        <v>0.5347453703703704</v>
      </c>
      <c r="P4356" s="65">
        <v>0.5347453703703704</v>
      </c>
      <c r="Q4356" s="65"/>
      <c r="R4356" s="66">
        <v>3</v>
      </c>
      <c r="S4356" s="66">
        <v>37460</v>
      </c>
      <c r="T4356" s="66">
        <v>14980</v>
      </c>
      <c r="U4356" s="67">
        <f t="shared" si="1219"/>
        <v>22.48</v>
      </c>
      <c r="V4356" s="66">
        <f t="shared" si="1210"/>
        <v>438225.12</v>
      </c>
      <c r="W4356" s="66" t="str">
        <f t="shared" si="1211"/>
        <v>1 &gt; 4</v>
      </c>
      <c r="X4356" s="66">
        <f>A4356+SUMIFS(Presensi!F:F,Presensi!E:E,'Entry Data'!AP4356)</f>
        <v>1</v>
      </c>
      <c r="Y4356" s="66">
        <f>IFERROR(INDEX('Retasi Pricing'!F:F,MATCH('Entry Data'!AM4356,'Retasi Pricing'!E:E,0))*X4356,"")</f>
        <v>25000</v>
      </c>
      <c r="Z4356" s="62" t="s">
        <v>26</v>
      </c>
      <c r="AA4356" s="62" t="s">
        <v>27</v>
      </c>
      <c r="AB4356" s="32"/>
      <c r="AC4356" s="32" t="s">
        <v>216</v>
      </c>
      <c r="AD4356" s="32" t="str">
        <f t="shared" si="1212"/>
        <v/>
      </c>
      <c r="AF4356" s="5" t="str">
        <f t="shared" si="1213"/>
        <v>ruslan44210</v>
      </c>
      <c r="AG4356" s="5" t="str">
        <f t="shared" si="1214"/>
        <v>BMJ 05644210UTARADAY</v>
      </c>
      <c r="AH4356" s="5" t="str">
        <f t="shared" si="1215"/>
        <v>ruslan44210UTARADAY</v>
      </c>
      <c r="AI4356" s="5" t="str">
        <f t="shared" si="1216"/>
        <v>BMJ 05644210DAY</v>
      </c>
      <c r="AJ4356" s="5" t="str">
        <f t="shared" si="1217"/>
        <v>ruslan44210DAY</v>
      </c>
      <c r="AK4356" s="5" t="str">
        <f t="shared" si="1218"/>
        <v>ruslanBMJ III</v>
      </c>
      <c r="AL4356" s="5" t="str">
        <f t="shared" si="1220"/>
        <v>3UTARA</v>
      </c>
      <c r="AM4356" s="5" t="str">
        <f t="shared" si="1221"/>
        <v>1 &gt; 4UTARA10 RODA</v>
      </c>
      <c r="AN4356" s="5" t="str">
        <f t="shared" si="1222"/>
        <v>ruslanBMJ III1 &gt; 4UTARA10 RODA</v>
      </c>
      <c r="AO4356" s="5" t="str">
        <f t="shared" si="1223"/>
        <v>ruslan1 &gt; 4UTARA10 RODA</v>
      </c>
      <c r="AP4356" s="5" t="str">
        <f t="shared" si="1224"/>
        <v>44210DAY</v>
      </c>
    </row>
    <row r="4357" spans="1:42" x14ac:dyDescent="0.3">
      <c r="A4357" s="33">
        <v>1</v>
      </c>
      <c r="B4357" s="33"/>
      <c r="C4357" s="70">
        <v>44210</v>
      </c>
      <c r="D4357" s="71" t="s">
        <v>19</v>
      </c>
      <c r="E4357" s="70">
        <v>44210</v>
      </c>
      <c r="F4357" s="71">
        <v>5172620</v>
      </c>
      <c r="G4357" s="33" t="s">
        <v>20</v>
      </c>
      <c r="H4357" s="33" t="s">
        <v>21</v>
      </c>
      <c r="I4357" s="33" t="s">
        <v>123</v>
      </c>
      <c r="J4357" s="33" t="s">
        <v>23</v>
      </c>
      <c r="K4357" s="69" t="s">
        <v>71</v>
      </c>
      <c r="L4357" s="32" t="str">
        <f t="shared" si="1225"/>
        <v>FM260JD</v>
      </c>
      <c r="M4357" s="32" t="str">
        <f t="shared" si="1226"/>
        <v>BMJ III</v>
      </c>
      <c r="N4357" s="32" t="str">
        <f t="shared" si="1227"/>
        <v>10 RODA</v>
      </c>
      <c r="O4357" s="146">
        <v>0.60306712962962961</v>
      </c>
      <c r="P4357" s="65">
        <v>0.60306712962962961</v>
      </c>
      <c r="Q4357" s="65"/>
      <c r="R4357" s="66">
        <v>4</v>
      </c>
      <c r="S4357" s="66">
        <v>40660</v>
      </c>
      <c r="T4357" s="66">
        <v>14980</v>
      </c>
      <c r="U4357" s="67">
        <f t="shared" si="1219"/>
        <v>25.68</v>
      </c>
      <c r="V4357" s="66">
        <f t="shared" si="1210"/>
        <v>500605.92</v>
      </c>
      <c r="W4357" s="66" t="str">
        <f t="shared" si="1211"/>
        <v>1 &gt; 4</v>
      </c>
      <c r="X4357" s="66">
        <f>A4357+SUMIFS(Presensi!F:F,Presensi!E:E,'Entry Data'!AP4357)</f>
        <v>1</v>
      </c>
      <c r="Y4357" s="66">
        <f>IFERROR(INDEX('Retasi Pricing'!F:F,MATCH('Entry Data'!AM4357,'Retasi Pricing'!E:E,0))*X4357,"")</f>
        <v>25000</v>
      </c>
      <c r="Z4357" s="62" t="s">
        <v>26</v>
      </c>
      <c r="AA4357" s="62" t="s">
        <v>27</v>
      </c>
      <c r="AB4357" s="32"/>
      <c r="AC4357" s="32" t="s">
        <v>216</v>
      </c>
      <c r="AD4357" s="32" t="str">
        <f t="shared" si="1212"/>
        <v/>
      </c>
      <c r="AF4357" s="5" t="str">
        <f t="shared" si="1213"/>
        <v>ruslan44210</v>
      </c>
      <c r="AG4357" s="5" t="str">
        <f t="shared" si="1214"/>
        <v>BMJ 05644210UTARADAY</v>
      </c>
      <c r="AH4357" s="5" t="str">
        <f t="shared" si="1215"/>
        <v>ruslan44210UTARADAY</v>
      </c>
      <c r="AI4357" s="5" t="str">
        <f t="shared" si="1216"/>
        <v>BMJ 05644210DAY</v>
      </c>
      <c r="AJ4357" s="5" t="str">
        <f t="shared" si="1217"/>
        <v>ruslan44210DAY</v>
      </c>
      <c r="AK4357" s="5" t="str">
        <f t="shared" si="1218"/>
        <v>ruslanBMJ III</v>
      </c>
      <c r="AL4357" s="5" t="str">
        <f t="shared" si="1220"/>
        <v>4UTARA</v>
      </c>
      <c r="AM4357" s="5" t="str">
        <f t="shared" si="1221"/>
        <v>1 &gt; 4UTARA10 RODA</v>
      </c>
      <c r="AN4357" s="5" t="str">
        <f t="shared" si="1222"/>
        <v>ruslanBMJ III1 &gt; 4UTARA10 RODA</v>
      </c>
      <c r="AO4357" s="5" t="str">
        <f t="shared" si="1223"/>
        <v>ruslan1 &gt; 4UTARA10 RODA</v>
      </c>
      <c r="AP4357" s="5" t="str">
        <f t="shared" si="1224"/>
        <v>44210DAY</v>
      </c>
    </row>
    <row r="4358" spans="1:42" x14ac:dyDescent="0.3">
      <c r="A4358" s="33">
        <v>1</v>
      </c>
      <c r="B4358" s="33"/>
      <c r="C4358" s="70">
        <v>44210</v>
      </c>
      <c r="D4358" s="71" t="s">
        <v>19</v>
      </c>
      <c r="E4358" s="70">
        <v>44210</v>
      </c>
      <c r="F4358" s="71">
        <v>5172694</v>
      </c>
      <c r="G4358" s="33" t="s">
        <v>20</v>
      </c>
      <c r="H4358" s="33" t="s">
        <v>21</v>
      </c>
      <c r="I4358" s="33" t="s">
        <v>123</v>
      </c>
      <c r="J4358" s="33" t="s">
        <v>46</v>
      </c>
      <c r="K4358" s="69" t="s">
        <v>71</v>
      </c>
      <c r="L4358" s="32" t="str">
        <f t="shared" si="1225"/>
        <v>FM260JD</v>
      </c>
      <c r="M4358" s="32" t="str">
        <f t="shared" si="1226"/>
        <v>BMJ III</v>
      </c>
      <c r="N4358" s="32" t="str">
        <f t="shared" si="1227"/>
        <v>10 RODA</v>
      </c>
      <c r="O4358" s="146">
        <v>0.66494212962962962</v>
      </c>
      <c r="P4358" s="65">
        <v>0.66494212962962962</v>
      </c>
      <c r="Q4358" s="65"/>
      <c r="R4358" s="66">
        <v>5</v>
      </c>
      <c r="S4358" s="66">
        <v>38640</v>
      </c>
      <c r="T4358" s="66">
        <v>14980</v>
      </c>
      <c r="U4358" s="67">
        <f t="shared" si="1219"/>
        <v>23.66</v>
      </c>
      <c r="V4358" s="66">
        <f t="shared" si="1210"/>
        <v>461228.04000000004</v>
      </c>
      <c r="W4358" s="66" t="str">
        <f t="shared" si="1211"/>
        <v>&gt; 5</v>
      </c>
      <c r="X4358" s="66">
        <f>A4358+SUMIFS(Presensi!F:F,Presensi!E:E,'Entry Data'!AP4358)</f>
        <v>1</v>
      </c>
      <c r="Y4358" s="66">
        <f>IFERROR(INDEX('Retasi Pricing'!F:F,MATCH('Entry Data'!AM4358,'Retasi Pricing'!E:E,0))*X4358,"")</f>
        <v>27650</v>
      </c>
      <c r="Z4358" s="62" t="s">
        <v>26</v>
      </c>
      <c r="AA4358" s="62" t="s">
        <v>27</v>
      </c>
      <c r="AB4358" s="32"/>
      <c r="AC4358" s="32" t="s">
        <v>216</v>
      </c>
      <c r="AD4358" s="32" t="str">
        <f t="shared" si="1212"/>
        <v/>
      </c>
      <c r="AF4358" s="5" t="str">
        <f t="shared" si="1213"/>
        <v>ruslan44210</v>
      </c>
      <c r="AG4358" s="5" t="str">
        <f t="shared" si="1214"/>
        <v>BMJ 05644210UTARADAY</v>
      </c>
      <c r="AH4358" s="5" t="str">
        <f t="shared" si="1215"/>
        <v>ruslan44210UTARADAY</v>
      </c>
      <c r="AI4358" s="5" t="str">
        <f t="shared" si="1216"/>
        <v>BMJ 05644210DAY</v>
      </c>
      <c r="AJ4358" s="5" t="str">
        <f t="shared" si="1217"/>
        <v>ruslan44210DAY</v>
      </c>
      <c r="AK4358" s="5" t="str">
        <f t="shared" si="1218"/>
        <v>ruslanBMJ III</v>
      </c>
      <c r="AL4358" s="5" t="str">
        <f t="shared" si="1220"/>
        <v>5UTARA</v>
      </c>
      <c r="AM4358" s="5" t="str">
        <f t="shared" si="1221"/>
        <v>&gt; 5UTARA10 RODA</v>
      </c>
      <c r="AN4358" s="5" t="str">
        <f t="shared" si="1222"/>
        <v>ruslanBMJ III&gt; 5UTARA10 RODA</v>
      </c>
      <c r="AO4358" s="5" t="str">
        <f t="shared" si="1223"/>
        <v>ruslan&gt; 5UTARA10 RODA</v>
      </c>
      <c r="AP4358" s="5" t="str">
        <f t="shared" si="1224"/>
        <v>44210DAY</v>
      </c>
    </row>
    <row r="4359" spans="1:42" x14ac:dyDescent="0.3">
      <c r="A4359" s="33">
        <v>1</v>
      </c>
      <c r="B4359" s="33"/>
      <c r="C4359" s="70">
        <v>44210</v>
      </c>
      <c r="D4359" s="71" t="s">
        <v>19</v>
      </c>
      <c r="E4359" s="70">
        <v>44210</v>
      </c>
      <c r="F4359" s="71">
        <v>5172768</v>
      </c>
      <c r="G4359" s="33" t="s">
        <v>20</v>
      </c>
      <c r="H4359" s="33" t="s">
        <v>21</v>
      </c>
      <c r="I4359" s="33" t="s">
        <v>22</v>
      </c>
      <c r="J4359" s="33" t="s">
        <v>23</v>
      </c>
      <c r="K4359" s="63" t="s">
        <v>71</v>
      </c>
      <c r="L4359" s="32" t="str">
        <f t="shared" si="1225"/>
        <v>FM260JD</v>
      </c>
      <c r="M4359" s="32" t="str">
        <f t="shared" si="1226"/>
        <v>BMJ III</v>
      </c>
      <c r="N4359" s="32" t="str">
        <f t="shared" si="1227"/>
        <v>10 RODA</v>
      </c>
      <c r="O4359" s="146">
        <v>0.73168981481481488</v>
      </c>
      <c r="P4359" s="65">
        <v>0.73168981481481488</v>
      </c>
      <c r="Q4359" s="65"/>
      <c r="R4359" s="66">
        <v>6</v>
      </c>
      <c r="S4359" s="66">
        <v>39180</v>
      </c>
      <c r="T4359" s="66">
        <v>14980</v>
      </c>
      <c r="U4359" s="67">
        <f t="shared" si="1219"/>
        <v>24.2</v>
      </c>
      <c r="V4359" s="66">
        <f t="shared" si="1210"/>
        <v>471754.79999999993</v>
      </c>
      <c r="W4359" s="66" t="str">
        <f t="shared" si="1211"/>
        <v>&gt; 6</v>
      </c>
      <c r="X4359" s="66">
        <f>A4359+SUMIFS(Presensi!F:F,Presensi!E:E,'Entry Data'!AP4359)</f>
        <v>1</v>
      </c>
      <c r="Y4359" s="66">
        <f>IFERROR(INDEX('Retasi Pricing'!F:F,MATCH('Entry Data'!AM4359,'Retasi Pricing'!E:E,0))*X4359,"")</f>
        <v>30800</v>
      </c>
      <c r="Z4359" s="62" t="s">
        <v>26</v>
      </c>
      <c r="AA4359" s="62" t="s">
        <v>27</v>
      </c>
      <c r="AB4359" s="32"/>
      <c r="AC4359" s="32" t="s">
        <v>216</v>
      </c>
      <c r="AD4359" s="32" t="str">
        <f t="shared" si="1212"/>
        <v/>
      </c>
      <c r="AF4359" s="5" t="str">
        <f t="shared" si="1213"/>
        <v>ruslan44210</v>
      </c>
      <c r="AG4359" s="5" t="str">
        <f t="shared" si="1214"/>
        <v>BMJ 05644210UTARADAY</v>
      </c>
      <c r="AH4359" s="5" t="str">
        <f t="shared" si="1215"/>
        <v>ruslan44210UTARADAY</v>
      </c>
      <c r="AI4359" s="5" t="str">
        <f t="shared" si="1216"/>
        <v>BMJ 05644210DAY</v>
      </c>
      <c r="AJ4359" s="5" t="str">
        <f t="shared" si="1217"/>
        <v>ruslan44210DAY</v>
      </c>
      <c r="AK4359" s="5" t="str">
        <f t="shared" si="1218"/>
        <v>ruslanBMJ III</v>
      </c>
      <c r="AL4359" s="5" t="str">
        <f t="shared" si="1220"/>
        <v>6UTARA</v>
      </c>
      <c r="AM4359" s="5" t="str">
        <f t="shared" si="1221"/>
        <v>&gt; 6UTARA10 RODA</v>
      </c>
      <c r="AN4359" s="5" t="str">
        <f t="shared" si="1222"/>
        <v>ruslanBMJ III&gt; 6UTARA10 RODA</v>
      </c>
      <c r="AO4359" s="5" t="str">
        <f t="shared" si="1223"/>
        <v>ruslan&gt; 6UTARA10 RODA</v>
      </c>
      <c r="AP4359" s="5" t="str">
        <f t="shared" si="1224"/>
        <v>44210DAY</v>
      </c>
    </row>
    <row r="4360" spans="1:42" x14ac:dyDescent="0.3">
      <c r="A4360" s="33">
        <v>1</v>
      </c>
      <c r="B4360" s="33"/>
      <c r="C4360" s="70">
        <v>44210</v>
      </c>
      <c r="D4360" s="71" t="s">
        <v>19</v>
      </c>
      <c r="E4360" s="70">
        <v>44210</v>
      </c>
      <c r="F4360" s="71">
        <v>5172506</v>
      </c>
      <c r="G4360" s="33" t="s">
        <v>20</v>
      </c>
      <c r="H4360" s="33" t="s">
        <v>21</v>
      </c>
      <c r="I4360" s="33" t="s">
        <v>170</v>
      </c>
      <c r="J4360" s="33" t="s">
        <v>23</v>
      </c>
      <c r="K4360" s="63" t="s">
        <v>75</v>
      </c>
      <c r="L4360" s="32" t="str">
        <f t="shared" si="1225"/>
        <v>FM260JD</v>
      </c>
      <c r="M4360" s="32" t="str">
        <f t="shared" si="1226"/>
        <v>BMJ</v>
      </c>
      <c r="N4360" s="32" t="str">
        <f t="shared" si="1227"/>
        <v>10 RODA</v>
      </c>
      <c r="O4360" s="146">
        <v>0.48379629629629628</v>
      </c>
      <c r="P4360" s="65">
        <v>0.49552083333333335</v>
      </c>
      <c r="Q4360" s="65"/>
      <c r="R4360" s="66">
        <v>1</v>
      </c>
      <c r="S4360" s="66">
        <v>38940</v>
      </c>
      <c r="T4360" s="66">
        <v>14820</v>
      </c>
      <c r="U4360" s="67">
        <f t="shared" si="1219"/>
        <v>24.12</v>
      </c>
      <c r="V4360" s="66">
        <f t="shared" si="1210"/>
        <v>470195.27999999997</v>
      </c>
      <c r="W4360" s="66" t="str">
        <f t="shared" si="1211"/>
        <v>1 &gt; 4</v>
      </c>
      <c r="X4360" s="66">
        <f>A4360+SUMIFS(Presensi!F:F,Presensi!E:E,'Entry Data'!AP4360)</f>
        <v>1</v>
      </c>
      <c r="Y4360" s="66">
        <f>IFERROR(INDEX('Retasi Pricing'!F:F,MATCH('Entry Data'!AM4360,'Retasi Pricing'!E:E,0))*X4360,"")</f>
        <v>25000</v>
      </c>
      <c r="Z4360" s="62" t="s">
        <v>26</v>
      </c>
      <c r="AA4360" s="62" t="s">
        <v>27</v>
      </c>
      <c r="AB4360" s="32"/>
      <c r="AC4360" s="32" t="s">
        <v>377</v>
      </c>
      <c r="AD4360" s="32" t="str">
        <f t="shared" si="1212"/>
        <v/>
      </c>
      <c r="AF4360" s="5" t="str">
        <f t="shared" si="1213"/>
        <v>Nurzaenal Abidin44210</v>
      </c>
      <c r="AG4360" s="5" t="str">
        <f t="shared" si="1214"/>
        <v>BMJ 06744210UTARADAY</v>
      </c>
      <c r="AH4360" s="5" t="str">
        <f t="shared" si="1215"/>
        <v>Nurzaenal Abidin44210UTARADAY</v>
      </c>
      <c r="AI4360" s="5" t="str">
        <f t="shared" si="1216"/>
        <v>BMJ 06744210DAY</v>
      </c>
      <c r="AJ4360" s="5" t="str">
        <f t="shared" si="1217"/>
        <v>Nurzaenal Abidin44210DAY</v>
      </c>
      <c r="AK4360" s="5" t="str">
        <f t="shared" si="1218"/>
        <v>Nurzaenal AbidinBMJ</v>
      </c>
      <c r="AL4360" s="5" t="str">
        <f t="shared" si="1220"/>
        <v>1UTARA</v>
      </c>
      <c r="AM4360" s="5" t="str">
        <f t="shared" si="1221"/>
        <v>1 &gt; 4UTARA10 RODA</v>
      </c>
      <c r="AN4360" s="5" t="str">
        <f t="shared" si="1222"/>
        <v>Nurzaenal AbidinBMJ1 &gt; 4UTARA10 RODA</v>
      </c>
      <c r="AO4360" s="5" t="str">
        <f t="shared" si="1223"/>
        <v>Nurzaenal Abidin1 &gt; 4UTARA10 RODA</v>
      </c>
      <c r="AP4360" s="5" t="str">
        <f t="shared" si="1224"/>
        <v>44210DAY</v>
      </c>
    </row>
    <row r="4361" spans="1:42" x14ac:dyDescent="0.3">
      <c r="A4361" s="33">
        <v>1</v>
      </c>
      <c r="B4361" s="33"/>
      <c r="C4361" s="70">
        <v>44210</v>
      </c>
      <c r="D4361" s="71" t="s">
        <v>19</v>
      </c>
      <c r="E4361" s="70">
        <v>44210</v>
      </c>
      <c r="F4361" s="71">
        <v>5172566</v>
      </c>
      <c r="G4361" s="33" t="s">
        <v>20</v>
      </c>
      <c r="H4361" s="33" t="s">
        <v>21</v>
      </c>
      <c r="I4361" s="33" t="s">
        <v>170</v>
      </c>
      <c r="J4361" s="33" t="s">
        <v>23</v>
      </c>
      <c r="K4361" s="63" t="s">
        <v>75</v>
      </c>
      <c r="L4361" s="32" t="str">
        <f t="shared" si="1225"/>
        <v>FM260JD</v>
      </c>
      <c r="M4361" s="32" t="str">
        <f t="shared" si="1226"/>
        <v>BMJ</v>
      </c>
      <c r="N4361" s="32" t="str">
        <f t="shared" si="1227"/>
        <v>10 RODA</v>
      </c>
      <c r="O4361" s="146">
        <v>0.54349537037037032</v>
      </c>
      <c r="P4361" s="65">
        <v>0.54349537037037032</v>
      </c>
      <c r="Q4361" s="65"/>
      <c r="R4361" s="66">
        <v>2</v>
      </c>
      <c r="S4361" s="66">
        <v>39940</v>
      </c>
      <c r="T4361" s="66">
        <v>14820</v>
      </c>
      <c r="U4361" s="67">
        <f t="shared" si="1219"/>
        <v>25.12</v>
      </c>
      <c r="V4361" s="66">
        <f t="shared" si="1210"/>
        <v>489689.27999999997</v>
      </c>
      <c r="W4361" s="66" t="str">
        <f t="shared" si="1211"/>
        <v>1 &gt; 4</v>
      </c>
      <c r="X4361" s="66">
        <f>A4361+SUMIFS(Presensi!F:F,Presensi!E:E,'Entry Data'!AP4361)</f>
        <v>1</v>
      </c>
      <c r="Y4361" s="66">
        <f>IFERROR(INDEX('Retasi Pricing'!F:F,MATCH('Entry Data'!AM4361,'Retasi Pricing'!E:E,0))*X4361,"")</f>
        <v>25000</v>
      </c>
      <c r="Z4361" s="62" t="s">
        <v>26</v>
      </c>
      <c r="AA4361" s="62" t="s">
        <v>27</v>
      </c>
      <c r="AB4361" s="32"/>
      <c r="AC4361" s="32" t="s">
        <v>377</v>
      </c>
      <c r="AD4361" s="32" t="str">
        <f t="shared" si="1212"/>
        <v/>
      </c>
      <c r="AF4361" s="5" t="str">
        <f t="shared" si="1213"/>
        <v>Nurzaenal Abidin44210</v>
      </c>
      <c r="AG4361" s="5" t="str">
        <f t="shared" si="1214"/>
        <v>BMJ 06744210UTARADAY</v>
      </c>
      <c r="AH4361" s="5" t="str">
        <f t="shared" si="1215"/>
        <v>Nurzaenal Abidin44210UTARADAY</v>
      </c>
      <c r="AI4361" s="5" t="str">
        <f t="shared" si="1216"/>
        <v>BMJ 06744210DAY</v>
      </c>
      <c r="AJ4361" s="5" t="str">
        <f t="shared" si="1217"/>
        <v>Nurzaenal Abidin44210DAY</v>
      </c>
      <c r="AK4361" s="5" t="str">
        <f t="shared" si="1218"/>
        <v>Nurzaenal AbidinBMJ</v>
      </c>
      <c r="AL4361" s="5" t="str">
        <f t="shared" si="1220"/>
        <v>2UTARA</v>
      </c>
      <c r="AM4361" s="5" t="str">
        <f t="shared" si="1221"/>
        <v>1 &gt; 4UTARA10 RODA</v>
      </c>
      <c r="AN4361" s="5" t="str">
        <f t="shared" si="1222"/>
        <v>Nurzaenal AbidinBMJ1 &gt; 4UTARA10 RODA</v>
      </c>
      <c r="AO4361" s="5" t="str">
        <f t="shared" si="1223"/>
        <v>Nurzaenal Abidin1 &gt; 4UTARA10 RODA</v>
      </c>
      <c r="AP4361" s="5" t="str">
        <f t="shared" si="1224"/>
        <v>44210DAY</v>
      </c>
    </row>
    <row r="4362" spans="1:42" x14ac:dyDescent="0.3">
      <c r="A4362" s="33">
        <v>1</v>
      </c>
      <c r="B4362" s="33"/>
      <c r="C4362" s="70">
        <v>44210</v>
      </c>
      <c r="D4362" s="71" t="s">
        <v>19</v>
      </c>
      <c r="E4362" s="70">
        <v>44210</v>
      </c>
      <c r="F4362" s="71">
        <v>5172627</v>
      </c>
      <c r="G4362" s="33" t="s">
        <v>20</v>
      </c>
      <c r="H4362" s="33" t="s">
        <v>21</v>
      </c>
      <c r="I4362" s="33" t="s">
        <v>123</v>
      </c>
      <c r="J4362" s="33" t="s">
        <v>46</v>
      </c>
      <c r="K4362" s="63" t="s">
        <v>75</v>
      </c>
      <c r="L4362" s="32" t="str">
        <f t="shared" si="1225"/>
        <v>FM260JD</v>
      </c>
      <c r="M4362" s="32" t="str">
        <f t="shared" si="1226"/>
        <v>BMJ</v>
      </c>
      <c r="N4362" s="32" t="str">
        <f t="shared" si="1227"/>
        <v>10 RODA</v>
      </c>
      <c r="O4362" s="146">
        <v>0.60877314814814809</v>
      </c>
      <c r="P4362" s="65">
        <v>0.60877314814814809</v>
      </c>
      <c r="Q4362" s="65"/>
      <c r="R4362" s="66">
        <v>3</v>
      </c>
      <c r="S4362" s="66">
        <v>39540</v>
      </c>
      <c r="T4362" s="66">
        <v>14820</v>
      </c>
      <c r="U4362" s="67">
        <f t="shared" si="1219"/>
        <v>24.72</v>
      </c>
      <c r="V4362" s="66">
        <f t="shared" ref="V4362:V4425" si="1228">IFERROR(VLOOKUP(L4362,harga,2,FALSE),"")*U4362*IFERROR(VLOOKUP(G4362,jarak,2,FALSE),"")</f>
        <v>481891.68</v>
      </c>
      <c r="W4362" s="66" t="str">
        <f t="shared" ref="W4362:W4425" si="1229">IFERROR(VLOOKUP(AL4362,Code,2,FALSE),"")</f>
        <v>1 &gt; 4</v>
      </c>
      <c r="X4362" s="66">
        <f>A4362+SUMIFS(Presensi!F:F,Presensi!E:E,'Entry Data'!AP4362)</f>
        <v>1</v>
      </c>
      <c r="Y4362" s="66">
        <f>IFERROR(INDEX('Retasi Pricing'!F:F,MATCH('Entry Data'!AM4362,'Retasi Pricing'!E:E,0))*X4362,"")</f>
        <v>25000</v>
      </c>
      <c r="Z4362" s="62" t="s">
        <v>26</v>
      </c>
      <c r="AA4362" s="62" t="s">
        <v>27</v>
      </c>
      <c r="AB4362" s="32"/>
      <c r="AC4362" s="32" t="s">
        <v>377</v>
      </c>
      <c r="AD4362" s="32" t="str">
        <f t="shared" ref="AD4362:AD4425" si="1230">IFERROR(VLOOKUP(AC4362,driver,13,FALSE),"")</f>
        <v/>
      </c>
      <c r="AF4362" s="5" t="str">
        <f t="shared" ref="AF4362:AF4425" si="1231">AC4362&amp;C4362</f>
        <v>Nurzaenal Abidin44210</v>
      </c>
      <c r="AG4362" s="5" t="str">
        <f t="shared" ref="AG4362:AG4425" si="1232">K4362&amp;C4362&amp;G4362&amp;D4362</f>
        <v>BMJ 06744210UTARADAY</v>
      </c>
      <c r="AH4362" s="5" t="str">
        <f t="shared" ref="AH4362:AH4425" si="1233">AC4362&amp;C4362&amp;G4362&amp;D4362</f>
        <v>Nurzaenal Abidin44210UTARADAY</v>
      </c>
      <c r="AI4362" s="5" t="str">
        <f t="shared" ref="AI4362:AI4425" si="1234">K4362&amp;C4362&amp;D4362</f>
        <v>BMJ 06744210DAY</v>
      </c>
      <c r="AJ4362" s="5" t="str">
        <f t="shared" ref="AJ4362:AJ4425" si="1235">AC4362&amp;C4362&amp;D4362</f>
        <v>Nurzaenal Abidin44210DAY</v>
      </c>
      <c r="AK4362" s="5" t="str">
        <f t="shared" ref="AK4362:AK4425" si="1236">AC4362&amp;M4362</f>
        <v>Nurzaenal AbidinBMJ</v>
      </c>
      <c r="AL4362" s="5" t="str">
        <f t="shared" si="1220"/>
        <v>3UTARA</v>
      </c>
      <c r="AM4362" s="5" t="str">
        <f t="shared" si="1221"/>
        <v>1 &gt; 4UTARA10 RODA</v>
      </c>
      <c r="AN4362" s="5" t="str">
        <f t="shared" si="1222"/>
        <v>Nurzaenal AbidinBMJ1 &gt; 4UTARA10 RODA</v>
      </c>
      <c r="AO4362" s="5" t="str">
        <f t="shared" si="1223"/>
        <v>Nurzaenal Abidin1 &gt; 4UTARA10 RODA</v>
      </c>
      <c r="AP4362" s="5" t="str">
        <f t="shared" si="1224"/>
        <v>44210DAY</v>
      </c>
    </row>
    <row r="4363" spans="1:42" x14ac:dyDescent="0.3">
      <c r="A4363" s="147">
        <v>1</v>
      </c>
      <c r="B4363" s="147"/>
      <c r="C4363" s="148">
        <v>44210</v>
      </c>
      <c r="D4363" s="149" t="s">
        <v>19</v>
      </c>
      <c r="E4363" s="148">
        <v>44210</v>
      </c>
      <c r="F4363" s="149">
        <v>5172348</v>
      </c>
      <c r="G4363" s="147" t="s">
        <v>20</v>
      </c>
      <c r="H4363" s="147" t="s">
        <v>21</v>
      </c>
      <c r="I4363" s="147" t="s">
        <v>51</v>
      </c>
      <c r="J4363" s="147" t="s">
        <v>46</v>
      </c>
      <c r="K4363" s="150" t="s">
        <v>77</v>
      </c>
      <c r="L4363" s="147" t="str">
        <f t="shared" si="1225"/>
        <v>FM260JD</v>
      </c>
      <c r="M4363" s="147" t="str">
        <f t="shared" si="1226"/>
        <v>BMJ</v>
      </c>
      <c r="N4363" s="147" t="str">
        <f t="shared" si="1227"/>
        <v>10 RODA</v>
      </c>
      <c r="O4363" s="151">
        <v>0.34309027777777779</v>
      </c>
      <c r="P4363" s="152">
        <v>0.34738425925925925</v>
      </c>
      <c r="Q4363" s="152"/>
      <c r="R4363" s="153">
        <v>1</v>
      </c>
      <c r="S4363" s="153">
        <v>40980</v>
      </c>
      <c r="T4363" s="153">
        <v>15220</v>
      </c>
      <c r="U4363" s="154">
        <f t="shared" ref="U4363:U4426" si="1237">(S4363-T4363)/1000</f>
        <v>25.76</v>
      </c>
      <c r="V4363" s="153">
        <f t="shared" si="1228"/>
        <v>502165.44000000006</v>
      </c>
      <c r="W4363" s="153" t="str">
        <f t="shared" si="1229"/>
        <v>1 &gt; 4</v>
      </c>
      <c r="X4363" s="153">
        <f>A4363+SUMIFS(Presensi!F:F,Presensi!E:E,'Entry Data'!AP4363)</f>
        <v>1</v>
      </c>
      <c r="Y4363" s="153">
        <f>IFERROR(INDEX('Retasi Pricing'!F:F,MATCH('Entry Data'!AM4363,'Retasi Pricing'!E:E,0))*X4363,"")</f>
        <v>25000</v>
      </c>
      <c r="Z4363" s="149" t="s">
        <v>26</v>
      </c>
      <c r="AA4363" s="149" t="s">
        <v>27</v>
      </c>
      <c r="AB4363" s="147"/>
      <c r="AC4363" s="147" t="s">
        <v>371</v>
      </c>
      <c r="AD4363" s="32" t="str">
        <f t="shared" si="1230"/>
        <v/>
      </c>
      <c r="AF4363" s="5" t="str">
        <f t="shared" si="1231"/>
        <v>Miftahul Amin44210</v>
      </c>
      <c r="AG4363" s="5" t="str">
        <f t="shared" si="1232"/>
        <v>BMJ 06844210UTARADAY</v>
      </c>
      <c r="AH4363" s="5" t="str">
        <f t="shared" si="1233"/>
        <v>Miftahul Amin44210UTARADAY</v>
      </c>
      <c r="AI4363" s="5" t="str">
        <f t="shared" si="1234"/>
        <v>BMJ 06844210DAY</v>
      </c>
      <c r="AJ4363" s="5" t="str">
        <f t="shared" si="1235"/>
        <v>Miftahul Amin44210DAY</v>
      </c>
      <c r="AK4363" s="5" t="str">
        <f t="shared" si="1236"/>
        <v>Miftahul AminBMJ</v>
      </c>
      <c r="AL4363" s="5" t="str">
        <f t="shared" ref="AL4363:AL4426" si="1238">Q4363&amp;R4363&amp;G4363</f>
        <v>1UTARA</v>
      </c>
      <c r="AM4363" s="5" t="str">
        <f t="shared" ref="AM4363:AM4426" si="1239">W4363&amp;G4363&amp;N4363</f>
        <v>1 &gt; 4UTARA10 RODA</v>
      </c>
      <c r="AN4363" s="5" t="str">
        <f t="shared" ref="AN4363:AN4426" si="1240">AC4363&amp;M4363&amp;W4363&amp;G4363&amp;N4363</f>
        <v>Miftahul AminBMJ1 &gt; 4UTARA10 RODA</v>
      </c>
      <c r="AO4363" s="5" t="str">
        <f t="shared" ref="AO4363:AO4426" si="1241">AC4363&amp;W4363&amp;G4363&amp;N4363</f>
        <v>Miftahul Amin1 &gt; 4UTARA10 RODA</v>
      </c>
      <c r="AP4363" s="5" t="str">
        <f t="shared" ref="AP4363:AP4426" si="1242">C4363&amp;D4363</f>
        <v>44210DAY</v>
      </c>
    </row>
    <row r="4364" spans="1:42" x14ac:dyDescent="0.3">
      <c r="A4364" s="147">
        <v>1</v>
      </c>
      <c r="B4364" s="147"/>
      <c r="C4364" s="148">
        <v>44210</v>
      </c>
      <c r="D4364" s="149" t="s">
        <v>19</v>
      </c>
      <c r="E4364" s="148">
        <v>44210</v>
      </c>
      <c r="F4364" s="149">
        <v>5172410</v>
      </c>
      <c r="G4364" s="147" t="s">
        <v>20</v>
      </c>
      <c r="H4364" s="147" t="s">
        <v>21</v>
      </c>
      <c r="I4364" s="147" t="s">
        <v>51</v>
      </c>
      <c r="J4364" s="147" t="s">
        <v>46</v>
      </c>
      <c r="K4364" s="150" t="s">
        <v>77</v>
      </c>
      <c r="L4364" s="147" t="str">
        <f t="shared" si="1225"/>
        <v>FM260JD</v>
      </c>
      <c r="M4364" s="147" t="str">
        <f t="shared" si="1226"/>
        <v>BMJ</v>
      </c>
      <c r="N4364" s="147" t="str">
        <f t="shared" si="1227"/>
        <v>10 RODA</v>
      </c>
      <c r="O4364" s="151">
        <v>0.3982175925925926</v>
      </c>
      <c r="P4364" s="152">
        <v>0.3982175925925926</v>
      </c>
      <c r="Q4364" s="152"/>
      <c r="R4364" s="153">
        <v>2</v>
      </c>
      <c r="S4364" s="153">
        <v>39580</v>
      </c>
      <c r="T4364" s="153">
        <v>15220</v>
      </c>
      <c r="U4364" s="154">
        <f t="shared" si="1237"/>
        <v>24.36</v>
      </c>
      <c r="V4364" s="153">
        <f t="shared" si="1228"/>
        <v>474873.83999999997</v>
      </c>
      <c r="W4364" s="153" t="str">
        <f t="shared" si="1229"/>
        <v>1 &gt; 4</v>
      </c>
      <c r="X4364" s="153">
        <f>A4364+SUMIFS(Presensi!F:F,Presensi!E:E,'Entry Data'!AP4364)</f>
        <v>1</v>
      </c>
      <c r="Y4364" s="153">
        <f>IFERROR(INDEX('Retasi Pricing'!F:F,MATCH('Entry Data'!AM4364,'Retasi Pricing'!E:E,0))*X4364,"")</f>
        <v>25000</v>
      </c>
      <c r="Z4364" s="149" t="s">
        <v>26</v>
      </c>
      <c r="AA4364" s="149" t="s">
        <v>27</v>
      </c>
      <c r="AB4364" s="147"/>
      <c r="AC4364" s="147" t="s">
        <v>371</v>
      </c>
      <c r="AD4364" s="32" t="str">
        <f t="shared" si="1230"/>
        <v/>
      </c>
      <c r="AF4364" s="5" t="str">
        <f t="shared" si="1231"/>
        <v>Miftahul Amin44210</v>
      </c>
      <c r="AG4364" s="5" t="str">
        <f t="shared" si="1232"/>
        <v>BMJ 06844210UTARADAY</v>
      </c>
      <c r="AH4364" s="5" t="str">
        <f t="shared" si="1233"/>
        <v>Miftahul Amin44210UTARADAY</v>
      </c>
      <c r="AI4364" s="5" t="str">
        <f t="shared" si="1234"/>
        <v>BMJ 06844210DAY</v>
      </c>
      <c r="AJ4364" s="5" t="str">
        <f t="shared" si="1235"/>
        <v>Miftahul Amin44210DAY</v>
      </c>
      <c r="AK4364" s="5" t="str">
        <f t="shared" si="1236"/>
        <v>Miftahul AminBMJ</v>
      </c>
      <c r="AL4364" s="5" t="str">
        <f t="shared" si="1238"/>
        <v>2UTARA</v>
      </c>
      <c r="AM4364" s="5" t="str">
        <f t="shared" si="1239"/>
        <v>1 &gt; 4UTARA10 RODA</v>
      </c>
      <c r="AN4364" s="5" t="str">
        <f t="shared" si="1240"/>
        <v>Miftahul AminBMJ1 &gt; 4UTARA10 RODA</v>
      </c>
      <c r="AO4364" s="5" t="str">
        <f t="shared" si="1241"/>
        <v>Miftahul Amin1 &gt; 4UTARA10 RODA</v>
      </c>
      <c r="AP4364" s="5" t="str">
        <f t="shared" si="1242"/>
        <v>44210DAY</v>
      </c>
    </row>
    <row r="4365" spans="1:42" x14ac:dyDescent="0.3">
      <c r="A4365" s="147">
        <v>1</v>
      </c>
      <c r="B4365" s="147"/>
      <c r="C4365" s="148">
        <v>44210</v>
      </c>
      <c r="D4365" s="149" t="s">
        <v>19</v>
      </c>
      <c r="E4365" s="148">
        <v>44210</v>
      </c>
      <c r="F4365" s="149">
        <v>5172476</v>
      </c>
      <c r="G4365" s="147" t="s">
        <v>20</v>
      </c>
      <c r="H4365" s="147" t="s">
        <v>21</v>
      </c>
      <c r="I4365" s="147" t="s">
        <v>123</v>
      </c>
      <c r="J4365" s="147" t="s">
        <v>46</v>
      </c>
      <c r="K4365" s="150" t="s">
        <v>77</v>
      </c>
      <c r="L4365" s="147" t="str">
        <f t="shared" si="1225"/>
        <v>FM260JD</v>
      </c>
      <c r="M4365" s="147" t="str">
        <f t="shared" si="1226"/>
        <v>BMJ</v>
      </c>
      <c r="N4365" s="147" t="str">
        <f t="shared" si="1227"/>
        <v>10 RODA</v>
      </c>
      <c r="O4365" s="151">
        <v>0.45263888888888887</v>
      </c>
      <c r="P4365" s="152">
        <v>0.45263888888888887</v>
      </c>
      <c r="Q4365" s="152"/>
      <c r="R4365" s="153">
        <v>3</v>
      </c>
      <c r="S4365" s="153">
        <v>39400</v>
      </c>
      <c r="T4365" s="153">
        <v>15220</v>
      </c>
      <c r="U4365" s="154">
        <f t="shared" si="1237"/>
        <v>24.18</v>
      </c>
      <c r="V4365" s="153">
        <f t="shared" si="1228"/>
        <v>471364.92</v>
      </c>
      <c r="W4365" s="153" t="str">
        <f t="shared" si="1229"/>
        <v>1 &gt; 4</v>
      </c>
      <c r="X4365" s="153">
        <f>A4365+SUMIFS(Presensi!F:F,Presensi!E:E,'Entry Data'!AP4365)</f>
        <v>1</v>
      </c>
      <c r="Y4365" s="153">
        <f>IFERROR(INDEX('Retasi Pricing'!F:F,MATCH('Entry Data'!AM4365,'Retasi Pricing'!E:E,0))*X4365,"")</f>
        <v>25000</v>
      </c>
      <c r="Z4365" s="149" t="s">
        <v>26</v>
      </c>
      <c r="AA4365" s="149" t="s">
        <v>27</v>
      </c>
      <c r="AB4365" s="147"/>
      <c r="AC4365" s="147" t="s">
        <v>371</v>
      </c>
      <c r="AD4365" s="32" t="str">
        <f t="shared" si="1230"/>
        <v/>
      </c>
      <c r="AF4365" s="5" t="str">
        <f t="shared" si="1231"/>
        <v>Miftahul Amin44210</v>
      </c>
      <c r="AG4365" s="5" t="str">
        <f t="shared" si="1232"/>
        <v>BMJ 06844210UTARADAY</v>
      </c>
      <c r="AH4365" s="5" t="str">
        <f t="shared" si="1233"/>
        <v>Miftahul Amin44210UTARADAY</v>
      </c>
      <c r="AI4365" s="5" t="str">
        <f t="shared" si="1234"/>
        <v>BMJ 06844210DAY</v>
      </c>
      <c r="AJ4365" s="5" t="str">
        <f t="shared" si="1235"/>
        <v>Miftahul Amin44210DAY</v>
      </c>
      <c r="AK4365" s="5" t="str">
        <f t="shared" si="1236"/>
        <v>Miftahul AminBMJ</v>
      </c>
      <c r="AL4365" s="5" t="str">
        <f t="shared" si="1238"/>
        <v>3UTARA</v>
      </c>
      <c r="AM4365" s="5" t="str">
        <f t="shared" si="1239"/>
        <v>1 &gt; 4UTARA10 RODA</v>
      </c>
      <c r="AN4365" s="5" t="str">
        <f t="shared" si="1240"/>
        <v>Miftahul AminBMJ1 &gt; 4UTARA10 RODA</v>
      </c>
      <c r="AO4365" s="5" t="str">
        <f t="shared" si="1241"/>
        <v>Miftahul Amin1 &gt; 4UTARA10 RODA</v>
      </c>
      <c r="AP4365" s="5" t="str">
        <f t="shared" si="1242"/>
        <v>44210DAY</v>
      </c>
    </row>
    <row r="4366" spans="1:42" x14ac:dyDescent="0.3">
      <c r="A4366" s="147">
        <v>1</v>
      </c>
      <c r="B4366" s="147"/>
      <c r="C4366" s="148">
        <v>44210</v>
      </c>
      <c r="D4366" s="149" t="s">
        <v>19</v>
      </c>
      <c r="E4366" s="148">
        <v>44210</v>
      </c>
      <c r="F4366" s="149">
        <v>5172539</v>
      </c>
      <c r="G4366" s="147" t="s">
        <v>20</v>
      </c>
      <c r="H4366" s="147" t="s">
        <v>21</v>
      </c>
      <c r="I4366" s="147" t="s">
        <v>123</v>
      </c>
      <c r="J4366" s="147" t="s">
        <v>46</v>
      </c>
      <c r="K4366" s="150" t="s">
        <v>77</v>
      </c>
      <c r="L4366" s="147" t="str">
        <f t="shared" si="1225"/>
        <v>FM260JD</v>
      </c>
      <c r="M4366" s="147" t="str">
        <f t="shared" si="1226"/>
        <v>BMJ</v>
      </c>
      <c r="N4366" s="147" t="str">
        <f t="shared" si="1227"/>
        <v>10 RODA</v>
      </c>
      <c r="O4366" s="151">
        <v>0.51052083333333331</v>
      </c>
      <c r="P4366" s="152">
        <v>0.51052083333333331</v>
      </c>
      <c r="Q4366" s="152"/>
      <c r="R4366" s="153">
        <v>4</v>
      </c>
      <c r="S4366" s="153">
        <v>39840</v>
      </c>
      <c r="T4366" s="153">
        <v>15220</v>
      </c>
      <c r="U4366" s="154">
        <f t="shared" si="1237"/>
        <v>24.62</v>
      </c>
      <c r="V4366" s="153">
        <f t="shared" si="1228"/>
        <v>479942.27999999997</v>
      </c>
      <c r="W4366" s="153" t="str">
        <f t="shared" si="1229"/>
        <v>1 &gt; 4</v>
      </c>
      <c r="X4366" s="153">
        <f>A4366+SUMIFS(Presensi!F:F,Presensi!E:E,'Entry Data'!AP4366)</f>
        <v>1</v>
      </c>
      <c r="Y4366" s="153">
        <f>IFERROR(INDEX('Retasi Pricing'!F:F,MATCH('Entry Data'!AM4366,'Retasi Pricing'!E:E,0))*X4366,"")</f>
        <v>25000</v>
      </c>
      <c r="Z4366" s="149" t="s">
        <v>26</v>
      </c>
      <c r="AA4366" s="149" t="s">
        <v>27</v>
      </c>
      <c r="AB4366" s="147"/>
      <c r="AC4366" s="147" t="s">
        <v>371</v>
      </c>
      <c r="AD4366" s="32" t="str">
        <f t="shared" si="1230"/>
        <v/>
      </c>
      <c r="AF4366" s="5" t="str">
        <f t="shared" si="1231"/>
        <v>Miftahul Amin44210</v>
      </c>
      <c r="AG4366" s="5" t="str">
        <f t="shared" si="1232"/>
        <v>BMJ 06844210UTARADAY</v>
      </c>
      <c r="AH4366" s="5" t="str">
        <f t="shared" si="1233"/>
        <v>Miftahul Amin44210UTARADAY</v>
      </c>
      <c r="AI4366" s="5" t="str">
        <f t="shared" si="1234"/>
        <v>BMJ 06844210DAY</v>
      </c>
      <c r="AJ4366" s="5" t="str">
        <f t="shared" si="1235"/>
        <v>Miftahul Amin44210DAY</v>
      </c>
      <c r="AK4366" s="5" t="str">
        <f t="shared" si="1236"/>
        <v>Miftahul AminBMJ</v>
      </c>
      <c r="AL4366" s="5" t="str">
        <f t="shared" si="1238"/>
        <v>4UTARA</v>
      </c>
      <c r="AM4366" s="5" t="str">
        <f t="shared" si="1239"/>
        <v>1 &gt; 4UTARA10 RODA</v>
      </c>
      <c r="AN4366" s="5" t="str">
        <f t="shared" si="1240"/>
        <v>Miftahul AminBMJ1 &gt; 4UTARA10 RODA</v>
      </c>
      <c r="AO4366" s="5" t="str">
        <f t="shared" si="1241"/>
        <v>Miftahul Amin1 &gt; 4UTARA10 RODA</v>
      </c>
      <c r="AP4366" s="5" t="str">
        <f t="shared" si="1242"/>
        <v>44210DAY</v>
      </c>
    </row>
    <row r="4367" spans="1:42" x14ac:dyDescent="0.3">
      <c r="A4367" s="147">
        <v>1</v>
      </c>
      <c r="B4367" s="147"/>
      <c r="C4367" s="148">
        <v>44210</v>
      </c>
      <c r="D4367" s="149" t="s">
        <v>19</v>
      </c>
      <c r="E4367" s="148">
        <v>44210</v>
      </c>
      <c r="F4367" s="149">
        <v>5172598</v>
      </c>
      <c r="G4367" s="147" t="s">
        <v>20</v>
      </c>
      <c r="H4367" s="147" t="s">
        <v>21</v>
      </c>
      <c r="I4367" s="147" t="s">
        <v>123</v>
      </c>
      <c r="J4367" s="147" t="s">
        <v>23</v>
      </c>
      <c r="K4367" s="150" t="s">
        <v>77</v>
      </c>
      <c r="L4367" s="147" t="str">
        <f t="shared" si="1225"/>
        <v>FM260JD</v>
      </c>
      <c r="M4367" s="147" t="str">
        <f t="shared" si="1226"/>
        <v>BMJ</v>
      </c>
      <c r="N4367" s="147" t="str">
        <f t="shared" si="1227"/>
        <v>10 RODA</v>
      </c>
      <c r="O4367" s="151">
        <v>0.57535879629629627</v>
      </c>
      <c r="P4367" s="152">
        <v>0.57535879629629627</v>
      </c>
      <c r="Q4367" s="152"/>
      <c r="R4367" s="153">
        <v>5</v>
      </c>
      <c r="S4367" s="153">
        <v>40520</v>
      </c>
      <c r="T4367" s="153">
        <v>15220</v>
      </c>
      <c r="U4367" s="154">
        <f t="shared" si="1237"/>
        <v>25.3</v>
      </c>
      <c r="V4367" s="153">
        <f t="shared" si="1228"/>
        <v>493198.20000000007</v>
      </c>
      <c r="W4367" s="153" t="str">
        <f t="shared" si="1229"/>
        <v>&gt; 5</v>
      </c>
      <c r="X4367" s="153">
        <f>A4367+SUMIFS(Presensi!F:F,Presensi!E:E,'Entry Data'!AP4367)</f>
        <v>1</v>
      </c>
      <c r="Y4367" s="153">
        <f>IFERROR(INDEX('Retasi Pricing'!F:F,MATCH('Entry Data'!AM4367,'Retasi Pricing'!E:E,0))*X4367,"")</f>
        <v>27650</v>
      </c>
      <c r="Z4367" s="149" t="s">
        <v>26</v>
      </c>
      <c r="AA4367" s="149" t="s">
        <v>27</v>
      </c>
      <c r="AB4367" s="147"/>
      <c r="AC4367" s="147" t="s">
        <v>371</v>
      </c>
      <c r="AD4367" s="32" t="str">
        <f t="shared" si="1230"/>
        <v/>
      </c>
      <c r="AF4367" s="5" t="str">
        <f t="shared" si="1231"/>
        <v>Miftahul Amin44210</v>
      </c>
      <c r="AG4367" s="5" t="str">
        <f t="shared" si="1232"/>
        <v>BMJ 06844210UTARADAY</v>
      </c>
      <c r="AH4367" s="5" t="str">
        <f t="shared" si="1233"/>
        <v>Miftahul Amin44210UTARADAY</v>
      </c>
      <c r="AI4367" s="5" t="str">
        <f t="shared" si="1234"/>
        <v>BMJ 06844210DAY</v>
      </c>
      <c r="AJ4367" s="5" t="str">
        <f t="shared" si="1235"/>
        <v>Miftahul Amin44210DAY</v>
      </c>
      <c r="AK4367" s="5" t="str">
        <f t="shared" si="1236"/>
        <v>Miftahul AminBMJ</v>
      </c>
      <c r="AL4367" s="5" t="str">
        <f t="shared" si="1238"/>
        <v>5UTARA</v>
      </c>
      <c r="AM4367" s="5" t="str">
        <f t="shared" si="1239"/>
        <v>&gt; 5UTARA10 RODA</v>
      </c>
      <c r="AN4367" s="5" t="str">
        <f t="shared" si="1240"/>
        <v>Miftahul AminBMJ&gt; 5UTARA10 RODA</v>
      </c>
      <c r="AO4367" s="5" t="str">
        <f t="shared" si="1241"/>
        <v>Miftahul Amin&gt; 5UTARA10 RODA</v>
      </c>
      <c r="AP4367" s="5" t="str">
        <f t="shared" si="1242"/>
        <v>44210DAY</v>
      </c>
    </row>
    <row r="4368" spans="1:42" x14ac:dyDescent="0.3">
      <c r="A4368" s="147">
        <v>1</v>
      </c>
      <c r="B4368" s="147"/>
      <c r="C4368" s="148">
        <v>44210</v>
      </c>
      <c r="D4368" s="149" t="s">
        <v>19</v>
      </c>
      <c r="E4368" s="148">
        <v>44210</v>
      </c>
      <c r="F4368" s="149">
        <v>5172658</v>
      </c>
      <c r="G4368" s="147" t="s">
        <v>20</v>
      </c>
      <c r="H4368" s="147" t="s">
        <v>21</v>
      </c>
      <c r="I4368" s="147" t="s">
        <v>45</v>
      </c>
      <c r="J4368" s="147" t="s">
        <v>46</v>
      </c>
      <c r="K4368" s="150" t="s">
        <v>77</v>
      </c>
      <c r="L4368" s="147" t="str">
        <f t="shared" si="1225"/>
        <v>FM260JD</v>
      </c>
      <c r="M4368" s="147" t="str">
        <f t="shared" si="1226"/>
        <v>BMJ</v>
      </c>
      <c r="N4368" s="147" t="str">
        <f t="shared" si="1227"/>
        <v>10 RODA</v>
      </c>
      <c r="O4368" s="151">
        <v>0.63371527777777781</v>
      </c>
      <c r="P4368" s="152">
        <v>0.63371527777777781</v>
      </c>
      <c r="Q4368" s="152"/>
      <c r="R4368" s="153">
        <v>6</v>
      </c>
      <c r="S4368" s="153">
        <v>39900</v>
      </c>
      <c r="T4368" s="153">
        <v>15220</v>
      </c>
      <c r="U4368" s="154">
        <f t="shared" si="1237"/>
        <v>24.68</v>
      </c>
      <c r="V4368" s="153">
        <f t="shared" si="1228"/>
        <v>481111.92</v>
      </c>
      <c r="W4368" s="153" t="str">
        <f t="shared" si="1229"/>
        <v>&gt; 6</v>
      </c>
      <c r="X4368" s="153">
        <f>A4368+SUMIFS(Presensi!F:F,Presensi!E:E,'Entry Data'!AP4368)</f>
        <v>1</v>
      </c>
      <c r="Y4368" s="153">
        <f>IFERROR(INDEX('Retasi Pricing'!F:F,MATCH('Entry Data'!AM4368,'Retasi Pricing'!E:E,0))*X4368,"")</f>
        <v>30800</v>
      </c>
      <c r="Z4368" s="149" t="s">
        <v>26</v>
      </c>
      <c r="AA4368" s="149" t="s">
        <v>27</v>
      </c>
      <c r="AB4368" s="147"/>
      <c r="AC4368" s="147" t="s">
        <v>371</v>
      </c>
      <c r="AD4368" s="32" t="str">
        <f t="shared" si="1230"/>
        <v/>
      </c>
      <c r="AF4368" s="5" t="str">
        <f t="shared" si="1231"/>
        <v>Miftahul Amin44210</v>
      </c>
      <c r="AG4368" s="5" t="str">
        <f t="shared" si="1232"/>
        <v>BMJ 06844210UTARADAY</v>
      </c>
      <c r="AH4368" s="5" t="str">
        <f t="shared" si="1233"/>
        <v>Miftahul Amin44210UTARADAY</v>
      </c>
      <c r="AI4368" s="5" t="str">
        <f t="shared" si="1234"/>
        <v>BMJ 06844210DAY</v>
      </c>
      <c r="AJ4368" s="5" t="str">
        <f t="shared" si="1235"/>
        <v>Miftahul Amin44210DAY</v>
      </c>
      <c r="AK4368" s="5" t="str">
        <f t="shared" si="1236"/>
        <v>Miftahul AminBMJ</v>
      </c>
      <c r="AL4368" s="5" t="str">
        <f t="shared" si="1238"/>
        <v>6UTARA</v>
      </c>
      <c r="AM4368" s="5" t="str">
        <f t="shared" si="1239"/>
        <v>&gt; 6UTARA10 RODA</v>
      </c>
      <c r="AN4368" s="5" t="str">
        <f t="shared" si="1240"/>
        <v>Miftahul AminBMJ&gt; 6UTARA10 RODA</v>
      </c>
      <c r="AO4368" s="5" t="str">
        <f t="shared" si="1241"/>
        <v>Miftahul Amin&gt; 6UTARA10 RODA</v>
      </c>
      <c r="AP4368" s="5" t="str">
        <f t="shared" si="1242"/>
        <v>44210DAY</v>
      </c>
    </row>
    <row r="4369" spans="1:42" x14ac:dyDescent="0.3">
      <c r="A4369" s="147">
        <v>1</v>
      </c>
      <c r="B4369" s="147"/>
      <c r="C4369" s="148">
        <v>44210</v>
      </c>
      <c r="D4369" s="149" t="s">
        <v>19</v>
      </c>
      <c r="E4369" s="148">
        <v>44210</v>
      </c>
      <c r="F4369" s="149">
        <v>5172759</v>
      </c>
      <c r="G4369" s="147" t="s">
        <v>20</v>
      </c>
      <c r="H4369" s="147" t="s">
        <v>21</v>
      </c>
      <c r="I4369" s="147" t="s">
        <v>22</v>
      </c>
      <c r="J4369" s="147" t="s">
        <v>23</v>
      </c>
      <c r="K4369" s="150" t="s">
        <v>77</v>
      </c>
      <c r="L4369" s="147" t="str">
        <f t="shared" si="1225"/>
        <v>FM260JD</v>
      </c>
      <c r="M4369" s="147" t="str">
        <f t="shared" si="1226"/>
        <v>BMJ</v>
      </c>
      <c r="N4369" s="147" t="str">
        <f t="shared" si="1227"/>
        <v>10 RODA</v>
      </c>
      <c r="O4369" s="151">
        <v>0.72245370370370365</v>
      </c>
      <c r="P4369" s="152">
        <v>0.72245370370370365</v>
      </c>
      <c r="Q4369" s="152"/>
      <c r="R4369" s="153">
        <v>7</v>
      </c>
      <c r="S4369" s="153">
        <v>40460</v>
      </c>
      <c r="T4369" s="153">
        <v>15220</v>
      </c>
      <c r="U4369" s="154">
        <f t="shared" si="1237"/>
        <v>25.24</v>
      </c>
      <c r="V4369" s="153">
        <f t="shared" si="1228"/>
        <v>492028.55999999994</v>
      </c>
      <c r="W4369" s="153" t="str">
        <f t="shared" si="1229"/>
        <v>7 &gt;</v>
      </c>
      <c r="X4369" s="153">
        <f>A4369+SUMIFS(Presensi!F:F,Presensi!E:E,'Entry Data'!AP4369)</f>
        <v>1</v>
      </c>
      <c r="Y4369" s="153">
        <f>IFERROR(INDEX('Retasi Pricing'!F:F,MATCH('Entry Data'!AM4369,'Retasi Pricing'!E:E,0))*X4369,"")</f>
        <v>37750</v>
      </c>
      <c r="Z4369" s="149" t="s">
        <v>26</v>
      </c>
      <c r="AA4369" s="149" t="s">
        <v>27</v>
      </c>
      <c r="AB4369" s="147"/>
      <c r="AC4369" s="147" t="s">
        <v>371</v>
      </c>
      <c r="AD4369" s="32" t="str">
        <f t="shared" si="1230"/>
        <v/>
      </c>
      <c r="AF4369" s="5" t="str">
        <f t="shared" si="1231"/>
        <v>Miftahul Amin44210</v>
      </c>
      <c r="AG4369" s="5" t="str">
        <f t="shared" si="1232"/>
        <v>BMJ 06844210UTARADAY</v>
      </c>
      <c r="AH4369" s="5" t="str">
        <f t="shared" si="1233"/>
        <v>Miftahul Amin44210UTARADAY</v>
      </c>
      <c r="AI4369" s="5" t="str">
        <f t="shared" si="1234"/>
        <v>BMJ 06844210DAY</v>
      </c>
      <c r="AJ4369" s="5" t="str">
        <f t="shared" si="1235"/>
        <v>Miftahul Amin44210DAY</v>
      </c>
      <c r="AK4369" s="5" t="str">
        <f t="shared" si="1236"/>
        <v>Miftahul AminBMJ</v>
      </c>
      <c r="AL4369" s="5" t="str">
        <f t="shared" si="1238"/>
        <v>7UTARA</v>
      </c>
      <c r="AM4369" s="5" t="str">
        <f t="shared" si="1239"/>
        <v>7 &gt;UTARA10 RODA</v>
      </c>
      <c r="AN4369" s="5" t="str">
        <f t="shared" si="1240"/>
        <v>Miftahul AminBMJ7 &gt;UTARA10 RODA</v>
      </c>
      <c r="AO4369" s="5" t="str">
        <f t="shared" si="1241"/>
        <v>Miftahul Amin7 &gt;UTARA10 RODA</v>
      </c>
      <c r="AP4369" s="5" t="str">
        <f t="shared" si="1242"/>
        <v>44210DAY</v>
      </c>
    </row>
    <row r="4370" spans="1:42" x14ac:dyDescent="0.3">
      <c r="A4370" s="33">
        <v>1</v>
      </c>
      <c r="B4370" s="33"/>
      <c r="C4370" s="70">
        <v>44210</v>
      </c>
      <c r="D4370" s="71" t="s">
        <v>19</v>
      </c>
      <c r="E4370" s="70">
        <v>44210</v>
      </c>
      <c r="F4370" s="71">
        <v>5172388</v>
      </c>
      <c r="G4370" s="33" t="s">
        <v>20</v>
      </c>
      <c r="H4370" s="33" t="s">
        <v>21</v>
      </c>
      <c r="I4370" s="33" t="s">
        <v>51</v>
      </c>
      <c r="J4370" s="33" t="s">
        <v>46</v>
      </c>
      <c r="K4370" s="69" t="s">
        <v>78</v>
      </c>
      <c r="L4370" s="32" t="str">
        <f t="shared" si="1225"/>
        <v>FM260JD</v>
      </c>
      <c r="M4370" s="32" t="str">
        <f t="shared" si="1226"/>
        <v>BMJ</v>
      </c>
      <c r="N4370" s="32" t="str">
        <f t="shared" si="1227"/>
        <v>10 RODA</v>
      </c>
      <c r="O4370" s="146">
        <v>0.38037037037037041</v>
      </c>
      <c r="P4370" s="65">
        <v>0.38037037037037041</v>
      </c>
      <c r="Q4370" s="65"/>
      <c r="R4370" s="66">
        <v>1</v>
      </c>
      <c r="S4370" s="66">
        <v>39020</v>
      </c>
      <c r="T4370" s="66">
        <v>14500</v>
      </c>
      <c r="U4370" s="67">
        <f t="shared" si="1237"/>
        <v>24.52</v>
      </c>
      <c r="V4370" s="66">
        <f t="shared" si="1228"/>
        <v>477992.87999999995</v>
      </c>
      <c r="W4370" s="66" t="str">
        <f t="shared" si="1229"/>
        <v>1 &gt; 4</v>
      </c>
      <c r="X4370" s="66">
        <f>A4370+SUMIFS(Presensi!F:F,Presensi!E:E,'Entry Data'!AP4370)</f>
        <v>1</v>
      </c>
      <c r="Y4370" s="66">
        <f>IFERROR(INDEX('Retasi Pricing'!F:F,MATCH('Entry Data'!AM4370,'Retasi Pricing'!E:E,0))*X4370,"")</f>
        <v>25000</v>
      </c>
      <c r="Z4370" s="62" t="s">
        <v>26</v>
      </c>
      <c r="AA4370" s="62" t="s">
        <v>27</v>
      </c>
      <c r="AB4370" s="32"/>
      <c r="AC4370" s="32" t="s">
        <v>370</v>
      </c>
      <c r="AD4370" s="32" t="str">
        <f t="shared" si="1230"/>
        <v/>
      </c>
      <c r="AF4370" s="5" t="str">
        <f t="shared" si="1231"/>
        <v>edi santoso44210</v>
      </c>
      <c r="AG4370" s="5" t="str">
        <f t="shared" si="1232"/>
        <v>BMJ 06944210UTARADAY</v>
      </c>
      <c r="AH4370" s="5" t="str">
        <f t="shared" si="1233"/>
        <v>edi santoso44210UTARADAY</v>
      </c>
      <c r="AI4370" s="5" t="str">
        <f t="shared" si="1234"/>
        <v>BMJ 06944210DAY</v>
      </c>
      <c r="AJ4370" s="5" t="str">
        <f t="shared" si="1235"/>
        <v>edi santoso44210DAY</v>
      </c>
      <c r="AK4370" s="5" t="str">
        <f t="shared" si="1236"/>
        <v>edi santosoBMJ</v>
      </c>
      <c r="AL4370" s="5" t="str">
        <f t="shared" si="1238"/>
        <v>1UTARA</v>
      </c>
      <c r="AM4370" s="5" t="str">
        <f t="shared" si="1239"/>
        <v>1 &gt; 4UTARA10 RODA</v>
      </c>
      <c r="AN4370" s="5" t="str">
        <f t="shared" si="1240"/>
        <v>edi santosoBMJ1 &gt; 4UTARA10 RODA</v>
      </c>
      <c r="AO4370" s="5" t="str">
        <f t="shared" si="1241"/>
        <v>edi santoso1 &gt; 4UTARA10 RODA</v>
      </c>
      <c r="AP4370" s="5" t="str">
        <f t="shared" si="1242"/>
        <v>44210DAY</v>
      </c>
    </row>
    <row r="4371" spans="1:42" x14ac:dyDescent="0.3">
      <c r="A4371" s="33">
        <v>1</v>
      </c>
      <c r="B4371" s="33"/>
      <c r="C4371" s="70">
        <v>44210</v>
      </c>
      <c r="D4371" s="71" t="s">
        <v>19</v>
      </c>
      <c r="E4371" s="70">
        <v>44210</v>
      </c>
      <c r="F4371" s="71">
        <v>5172536</v>
      </c>
      <c r="G4371" s="33" t="s">
        <v>20</v>
      </c>
      <c r="H4371" s="33" t="s">
        <v>21</v>
      </c>
      <c r="I4371" s="33" t="s">
        <v>45</v>
      </c>
      <c r="J4371" s="33" t="s">
        <v>46</v>
      </c>
      <c r="K4371" s="63" t="s">
        <v>78</v>
      </c>
      <c r="L4371" s="32" t="str">
        <f t="shared" si="1225"/>
        <v>FM260JD</v>
      </c>
      <c r="M4371" s="32" t="str">
        <f t="shared" si="1226"/>
        <v>BMJ</v>
      </c>
      <c r="N4371" s="32" t="str">
        <f t="shared" si="1227"/>
        <v>10 RODA</v>
      </c>
      <c r="O4371" s="146">
        <v>0.50901620370370371</v>
      </c>
      <c r="P4371" s="65">
        <v>0.50901620370370371</v>
      </c>
      <c r="Q4371" s="65"/>
      <c r="R4371" s="66">
        <v>2</v>
      </c>
      <c r="S4371" s="66">
        <v>41300</v>
      </c>
      <c r="T4371" s="66">
        <v>14500</v>
      </c>
      <c r="U4371" s="67">
        <f t="shared" si="1237"/>
        <v>26.8</v>
      </c>
      <c r="V4371" s="66">
        <f t="shared" si="1228"/>
        <v>522439.20000000007</v>
      </c>
      <c r="W4371" s="66" t="str">
        <f t="shared" si="1229"/>
        <v>1 &gt; 4</v>
      </c>
      <c r="X4371" s="66">
        <f>A4371+SUMIFS(Presensi!F:F,Presensi!E:E,'Entry Data'!AP4371)</f>
        <v>1</v>
      </c>
      <c r="Y4371" s="66">
        <f>IFERROR(INDEX('Retasi Pricing'!F:F,MATCH('Entry Data'!AM4371,'Retasi Pricing'!E:E,0))*X4371,"")</f>
        <v>25000</v>
      </c>
      <c r="Z4371" s="62" t="s">
        <v>26</v>
      </c>
      <c r="AA4371" s="62" t="s">
        <v>27</v>
      </c>
      <c r="AB4371" s="32"/>
      <c r="AC4371" s="32" t="s">
        <v>370</v>
      </c>
      <c r="AD4371" s="32" t="str">
        <f t="shared" si="1230"/>
        <v/>
      </c>
      <c r="AF4371" s="5" t="str">
        <f t="shared" si="1231"/>
        <v>edi santoso44210</v>
      </c>
      <c r="AG4371" s="5" t="str">
        <f t="shared" si="1232"/>
        <v>BMJ 06944210UTARADAY</v>
      </c>
      <c r="AH4371" s="5" t="str">
        <f t="shared" si="1233"/>
        <v>edi santoso44210UTARADAY</v>
      </c>
      <c r="AI4371" s="5" t="str">
        <f t="shared" si="1234"/>
        <v>BMJ 06944210DAY</v>
      </c>
      <c r="AJ4371" s="5" t="str">
        <f t="shared" si="1235"/>
        <v>edi santoso44210DAY</v>
      </c>
      <c r="AK4371" s="5" t="str">
        <f t="shared" si="1236"/>
        <v>edi santosoBMJ</v>
      </c>
      <c r="AL4371" s="5" t="str">
        <f t="shared" si="1238"/>
        <v>2UTARA</v>
      </c>
      <c r="AM4371" s="5" t="str">
        <f t="shared" si="1239"/>
        <v>1 &gt; 4UTARA10 RODA</v>
      </c>
      <c r="AN4371" s="5" t="str">
        <f t="shared" si="1240"/>
        <v>edi santosoBMJ1 &gt; 4UTARA10 RODA</v>
      </c>
      <c r="AO4371" s="5" t="str">
        <f t="shared" si="1241"/>
        <v>edi santoso1 &gt; 4UTARA10 RODA</v>
      </c>
      <c r="AP4371" s="5" t="str">
        <f t="shared" si="1242"/>
        <v>44210DAY</v>
      </c>
    </row>
    <row r="4372" spans="1:42" x14ac:dyDescent="0.3">
      <c r="A4372" s="33">
        <v>1</v>
      </c>
      <c r="B4372" s="33"/>
      <c r="C4372" s="70">
        <v>44210</v>
      </c>
      <c r="D4372" s="71" t="s">
        <v>19</v>
      </c>
      <c r="E4372" s="70">
        <v>44210</v>
      </c>
      <c r="F4372" s="71">
        <v>5172647</v>
      </c>
      <c r="G4372" s="33" t="s">
        <v>20</v>
      </c>
      <c r="H4372" s="33" t="s">
        <v>21</v>
      </c>
      <c r="I4372" s="33" t="s">
        <v>123</v>
      </c>
      <c r="J4372" s="33" t="s">
        <v>23</v>
      </c>
      <c r="K4372" s="63" t="s">
        <v>78</v>
      </c>
      <c r="L4372" s="32" t="str">
        <f t="shared" si="1225"/>
        <v>FM260JD</v>
      </c>
      <c r="M4372" s="32" t="str">
        <f t="shared" si="1226"/>
        <v>BMJ</v>
      </c>
      <c r="N4372" s="32" t="str">
        <f t="shared" si="1227"/>
        <v>10 RODA</v>
      </c>
      <c r="O4372" s="146">
        <v>0.62436342592592597</v>
      </c>
      <c r="P4372" s="65">
        <v>0.62436342592592597</v>
      </c>
      <c r="Q4372" s="65"/>
      <c r="R4372" s="66">
        <v>3</v>
      </c>
      <c r="S4372" s="66">
        <v>40060</v>
      </c>
      <c r="T4372" s="66">
        <v>14500</v>
      </c>
      <c r="U4372" s="67">
        <f t="shared" si="1237"/>
        <v>25.56</v>
      </c>
      <c r="V4372" s="66">
        <f t="shared" si="1228"/>
        <v>498266.64</v>
      </c>
      <c r="W4372" s="66" t="str">
        <f t="shared" si="1229"/>
        <v>1 &gt; 4</v>
      </c>
      <c r="X4372" s="66">
        <f>A4372+SUMIFS(Presensi!F:F,Presensi!E:E,'Entry Data'!AP4372)</f>
        <v>1</v>
      </c>
      <c r="Y4372" s="66">
        <f>IFERROR(INDEX('Retasi Pricing'!F:F,MATCH('Entry Data'!AM4372,'Retasi Pricing'!E:E,0))*X4372,"")</f>
        <v>25000</v>
      </c>
      <c r="Z4372" s="62" t="s">
        <v>26</v>
      </c>
      <c r="AA4372" s="62" t="s">
        <v>27</v>
      </c>
      <c r="AB4372" s="32"/>
      <c r="AC4372" s="32" t="s">
        <v>370</v>
      </c>
      <c r="AD4372" s="32" t="str">
        <f t="shared" si="1230"/>
        <v/>
      </c>
      <c r="AF4372" s="5" t="str">
        <f t="shared" si="1231"/>
        <v>edi santoso44210</v>
      </c>
      <c r="AG4372" s="5" t="str">
        <f t="shared" si="1232"/>
        <v>BMJ 06944210UTARADAY</v>
      </c>
      <c r="AH4372" s="5" t="str">
        <f t="shared" si="1233"/>
        <v>edi santoso44210UTARADAY</v>
      </c>
      <c r="AI4372" s="5" t="str">
        <f t="shared" si="1234"/>
        <v>BMJ 06944210DAY</v>
      </c>
      <c r="AJ4372" s="5" t="str">
        <f t="shared" si="1235"/>
        <v>edi santoso44210DAY</v>
      </c>
      <c r="AK4372" s="5" t="str">
        <f t="shared" si="1236"/>
        <v>edi santosoBMJ</v>
      </c>
      <c r="AL4372" s="5" t="str">
        <f t="shared" si="1238"/>
        <v>3UTARA</v>
      </c>
      <c r="AM4372" s="5" t="str">
        <f t="shared" si="1239"/>
        <v>1 &gt; 4UTARA10 RODA</v>
      </c>
      <c r="AN4372" s="5" t="str">
        <f t="shared" si="1240"/>
        <v>edi santosoBMJ1 &gt; 4UTARA10 RODA</v>
      </c>
      <c r="AO4372" s="5" t="str">
        <f t="shared" si="1241"/>
        <v>edi santoso1 &gt; 4UTARA10 RODA</v>
      </c>
      <c r="AP4372" s="5" t="str">
        <f t="shared" si="1242"/>
        <v>44210DAY</v>
      </c>
    </row>
    <row r="4373" spans="1:42" x14ac:dyDescent="0.3">
      <c r="A4373" s="33">
        <v>1</v>
      </c>
      <c r="B4373" s="33"/>
      <c r="C4373" s="70">
        <v>44210</v>
      </c>
      <c r="D4373" s="71" t="s">
        <v>19</v>
      </c>
      <c r="E4373" s="70">
        <v>44210</v>
      </c>
      <c r="F4373" s="71">
        <v>5172748</v>
      </c>
      <c r="G4373" s="33" t="s">
        <v>20</v>
      </c>
      <c r="H4373" s="33" t="s">
        <v>21</v>
      </c>
      <c r="I4373" s="33" t="s">
        <v>51</v>
      </c>
      <c r="J4373" s="33" t="s">
        <v>46</v>
      </c>
      <c r="K4373" s="63" t="s">
        <v>78</v>
      </c>
      <c r="L4373" s="32" t="str">
        <f t="shared" si="1225"/>
        <v>FM260JD</v>
      </c>
      <c r="M4373" s="32" t="str">
        <f t="shared" si="1226"/>
        <v>BMJ</v>
      </c>
      <c r="N4373" s="32" t="str">
        <f t="shared" si="1227"/>
        <v>10 RODA</v>
      </c>
      <c r="O4373" s="146">
        <v>0.71454861111111112</v>
      </c>
      <c r="P4373" s="65">
        <v>0.71454861111111112</v>
      </c>
      <c r="Q4373" s="65"/>
      <c r="R4373" s="66">
        <v>4</v>
      </c>
      <c r="S4373" s="66">
        <v>40160</v>
      </c>
      <c r="T4373" s="66">
        <v>14500</v>
      </c>
      <c r="U4373" s="67">
        <f t="shared" si="1237"/>
        <v>25.66</v>
      </c>
      <c r="V4373" s="66">
        <f t="shared" si="1228"/>
        <v>500216.04000000004</v>
      </c>
      <c r="W4373" s="66" t="str">
        <f t="shared" si="1229"/>
        <v>1 &gt; 4</v>
      </c>
      <c r="X4373" s="66">
        <f>A4373+SUMIFS(Presensi!F:F,Presensi!E:E,'Entry Data'!AP4373)</f>
        <v>1</v>
      </c>
      <c r="Y4373" s="66">
        <f>IFERROR(INDEX('Retasi Pricing'!F:F,MATCH('Entry Data'!AM4373,'Retasi Pricing'!E:E,0))*X4373,"")</f>
        <v>25000</v>
      </c>
      <c r="Z4373" s="62" t="s">
        <v>26</v>
      </c>
      <c r="AA4373" s="62" t="s">
        <v>27</v>
      </c>
      <c r="AB4373" s="32"/>
      <c r="AC4373" s="32" t="s">
        <v>370</v>
      </c>
      <c r="AD4373" s="32" t="str">
        <f t="shared" si="1230"/>
        <v/>
      </c>
      <c r="AF4373" s="5" t="str">
        <f t="shared" si="1231"/>
        <v>edi santoso44210</v>
      </c>
      <c r="AG4373" s="5" t="str">
        <f t="shared" si="1232"/>
        <v>BMJ 06944210UTARADAY</v>
      </c>
      <c r="AH4373" s="5" t="str">
        <f t="shared" si="1233"/>
        <v>edi santoso44210UTARADAY</v>
      </c>
      <c r="AI4373" s="5" t="str">
        <f t="shared" si="1234"/>
        <v>BMJ 06944210DAY</v>
      </c>
      <c r="AJ4373" s="5" t="str">
        <f t="shared" si="1235"/>
        <v>edi santoso44210DAY</v>
      </c>
      <c r="AK4373" s="5" t="str">
        <f t="shared" si="1236"/>
        <v>edi santosoBMJ</v>
      </c>
      <c r="AL4373" s="5" t="str">
        <f t="shared" si="1238"/>
        <v>4UTARA</v>
      </c>
      <c r="AM4373" s="5" t="str">
        <f t="shared" si="1239"/>
        <v>1 &gt; 4UTARA10 RODA</v>
      </c>
      <c r="AN4373" s="5" t="str">
        <f t="shared" si="1240"/>
        <v>edi santosoBMJ1 &gt; 4UTARA10 RODA</v>
      </c>
      <c r="AO4373" s="5" t="str">
        <f t="shared" si="1241"/>
        <v>edi santoso1 &gt; 4UTARA10 RODA</v>
      </c>
      <c r="AP4373" s="5" t="str">
        <f t="shared" si="1242"/>
        <v>44210DAY</v>
      </c>
    </row>
    <row r="4374" spans="1:42" x14ac:dyDescent="0.3">
      <c r="A4374" s="147">
        <v>1</v>
      </c>
      <c r="B4374" s="147"/>
      <c r="C4374" s="148">
        <v>44210</v>
      </c>
      <c r="D4374" s="149" t="s">
        <v>19</v>
      </c>
      <c r="E4374" s="148">
        <v>44210</v>
      </c>
      <c r="F4374" s="149">
        <v>5172382</v>
      </c>
      <c r="G4374" s="147" t="s">
        <v>20</v>
      </c>
      <c r="H4374" s="147" t="s">
        <v>21</v>
      </c>
      <c r="I4374" s="147" t="s">
        <v>51</v>
      </c>
      <c r="J4374" s="147" t="s">
        <v>46</v>
      </c>
      <c r="K4374" s="150" t="s">
        <v>80</v>
      </c>
      <c r="L4374" s="147" t="str">
        <f t="shared" si="1225"/>
        <v>AXOR4843</v>
      </c>
      <c r="M4374" s="147" t="str">
        <f t="shared" si="1226"/>
        <v>BMJ</v>
      </c>
      <c r="N4374" s="147" t="str">
        <f t="shared" si="1227"/>
        <v>12 RODA</v>
      </c>
      <c r="O4374" s="151">
        <v>0.37118055555555557</v>
      </c>
      <c r="P4374" s="152">
        <v>0.38688657407407406</v>
      </c>
      <c r="Q4374" s="152"/>
      <c r="R4374" s="153"/>
      <c r="S4374" s="153">
        <v>53420</v>
      </c>
      <c r="T4374" s="153">
        <v>20300</v>
      </c>
      <c r="U4374" s="154">
        <f t="shared" si="1237"/>
        <v>33.119999999999997</v>
      </c>
      <c r="V4374" s="153">
        <f t="shared" si="1228"/>
        <v>671574.24</v>
      </c>
      <c r="W4374" s="153" t="str">
        <f t="shared" si="1229"/>
        <v/>
      </c>
      <c r="X4374" s="153">
        <f>A4374+SUMIFS(Presensi!F:F,Presensi!E:E,'Entry Data'!AP4374)</f>
        <v>1</v>
      </c>
      <c r="Y4374" s="153" t="str">
        <f>IFERROR(INDEX('Retasi Pricing'!F:F,MATCH('Entry Data'!AM4374,'Retasi Pricing'!E:E,0))*X4374,"")</f>
        <v/>
      </c>
      <c r="Z4374" s="149" t="s">
        <v>26</v>
      </c>
      <c r="AA4374" s="149" t="s">
        <v>27</v>
      </c>
      <c r="AB4374" s="147"/>
      <c r="AC4374" s="147" t="s">
        <v>124</v>
      </c>
      <c r="AD4374" s="147" t="str">
        <f t="shared" si="1230"/>
        <v/>
      </c>
      <c r="AF4374" s="5" t="str">
        <f t="shared" si="1231"/>
        <v>rahman44210</v>
      </c>
      <c r="AG4374" s="5" t="str">
        <f t="shared" si="1232"/>
        <v>BMJ 07144210UTARADAY</v>
      </c>
      <c r="AH4374" s="5" t="str">
        <f t="shared" si="1233"/>
        <v>rahman44210UTARADAY</v>
      </c>
      <c r="AI4374" s="5" t="str">
        <f t="shared" si="1234"/>
        <v>BMJ 07144210DAY</v>
      </c>
      <c r="AJ4374" s="5" t="str">
        <f t="shared" si="1235"/>
        <v>rahman44210DAY</v>
      </c>
      <c r="AK4374" s="5" t="str">
        <f t="shared" si="1236"/>
        <v>rahmanBMJ</v>
      </c>
      <c r="AL4374" s="5" t="str">
        <f t="shared" si="1238"/>
        <v>UTARA</v>
      </c>
      <c r="AM4374" s="5" t="str">
        <f t="shared" si="1239"/>
        <v>UTARA12 RODA</v>
      </c>
      <c r="AN4374" s="5" t="str">
        <f t="shared" si="1240"/>
        <v>rahmanBMJUTARA12 RODA</v>
      </c>
      <c r="AO4374" s="5" t="str">
        <f t="shared" si="1241"/>
        <v>rahmanUTARA12 RODA</v>
      </c>
      <c r="AP4374" s="5" t="str">
        <f t="shared" si="1242"/>
        <v>44210DAY</v>
      </c>
    </row>
    <row r="4375" spans="1:42" x14ac:dyDescent="0.3">
      <c r="A4375" s="147">
        <v>1</v>
      </c>
      <c r="B4375" s="147"/>
      <c r="C4375" s="148">
        <v>44210</v>
      </c>
      <c r="D4375" s="149" t="s">
        <v>19</v>
      </c>
      <c r="E4375" s="148">
        <v>44210</v>
      </c>
      <c r="F4375" s="149">
        <v>5172455</v>
      </c>
      <c r="G4375" s="147" t="s">
        <v>20</v>
      </c>
      <c r="H4375" s="147" t="s">
        <v>21</v>
      </c>
      <c r="I4375" s="147" t="s">
        <v>51</v>
      </c>
      <c r="J4375" s="147" t="s">
        <v>46</v>
      </c>
      <c r="K4375" s="150" t="s">
        <v>80</v>
      </c>
      <c r="L4375" s="147" t="str">
        <f t="shared" si="1225"/>
        <v>AXOR4843</v>
      </c>
      <c r="M4375" s="147" t="str">
        <f t="shared" si="1226"/>
        <v>BMJ</v>
      </c>
      <c r="N4375" s="147" t="str">
        <f t="shared" si="1227"/>
        <v>12 RODA</v>
      </c>
      <c r="O4375" s="151">
        <v>0.43601851851851853</v>
      </c>
      <c r="P4375" s="152">
        <v>0.43601851851851853</v>
      </c>
      <c r="Q4375" s="152"/>
      <c r="R4375" s="153"/>
      <c r="S4375" s="153">
        <v>52540</v>
      </c>
      <c r="T4375" s="153">
        <v>20300</v>
      </c>
      <c r="U4375" s="154">
        <f t="shared" si="1237"/>
        <v>32.24</v>
      </c>
      <c r="V4375" s="153">
        <f t="shared" si="1228"/>
        <v>653730.4800000001</v>
      </c>
      <c r="W4375" s="153" t="str">
        <f t="shared" si="1229"/>
        <v/>
      </c>
      <c r="X4375" s="153">
        <f>A4375+SUMIFS(Presensi!F:F,Presensi!E:E,'Entry Data'!AP4375)</f>
        <v>1</v>
      </c>
      <c r="Y4375" s="153" t="str">
        <f>IFERROR(INDEX('Retasi Pricing'!F:F,MATCH('Entry Data'!AM4375,'Retasi Pricing'!E:E,0))*X4375,"")</f>
        <v/>
      </c>
      <c r="Z4375" s="149" t="s">
        <v>26</v>
      </c>
      <c r="AA4375" s="149" t="s">
        <v>27</v>
      </c>
      <c r="AB4375" s="147"/>
      <c r="AC4375" s="147" t="s">
        <v>124</v>
      </c>
      <c r="AD4375" s="147" t="str">
        <f t="shared" si="1230"/>
        <v/>
      </c>
      <c r="AF4375" s="5" t="str">
        <f t="shared" si="1231"/>
        <v>rahman44210</v>
      </c>
      <c r="AG4375" s="5" t="str">
        <f t="shared" si="1232"/>
        <v>BMJ 07144210UTARADAY</v>
      </c>
      <c r="AH4375" s="5" t="str">
        <f t="shared" si="1233"/>
        <v>rahman44210UTARADAY</v>
      </c>
      <c r="AI4375" s="5" t="str">
        <f t="shared" si="1234"/>
        <v>BMJ 07144210DAY</v>
      </c>
      <c r="AJ4375" s="5" t="str">
        <f t="shared" si="1235"/>
        <v>rahman44210DAY</v>
      </c>
      <c r="AK4375" s="5" t="str">
        <f t="shared" si="1236"/>
        <v>rahmanBMJ</v>
      </c>
      <c r="AL4375" s="5" t="str">
        <f t="shared" si="1238"/>
        <v>UTARA</v>
      </c>
      <c r="AM4375" s="5" t="str">
        <f t="shared" si="1239"/>
        <v>UTARA12 RODA</v>
      </c>
      <c r="AN4375" s="5" t="str">
        <f t="shared" si="1240"/>
        <v>rahmanBMJUTARA12 RODA</v>
      </c>
      <c r="AO4375" s="5" t="str">
        <f t="shared" si="1241"/>
        <v>rahmanUTARA12 RODA</v>
      </c>
      <c r="AP4375" s="5" t="str">
        <f t="shared" si="1242"/>
        <v>44210DAY</v>
      </c>
    </row>
    <row r="4376" spans="1:42" x14ac:dyDescent="0.3">
      <c r="A4376" s="147">
        <v>1</v>
      </c>
      <c r="B4376" s="147"/>
      <c r="C4376" s="148">
        <v>44210</v>
      </c>
      <c r="D4376" s="149" t="s">
        <v>19</v>
      </c>
      <c r="E4376" s="148">
        <v>44210</v>
      </c>
      <c r="F4376" s="149">
        <v>5172519</v>
      </c>
      <c r="G4376" s="147" t="s">
        <v>20</v>
      </c>
      <c r="H4376" s="147" t="s">
        <v>21</v>
      </c>
      <c r="I4376" s="147" t="s">
        <v>51</v>
      </c>
      <c r="J4376" s="147" t="s">
        <v>46</v>
      </c>
      <c r="K4376" s="156" t="s">
        <v>80</v>
      </c>
      <c r="L4376" s="147" t="str">
        <f t="shared" si="1225"/>
        <v>AXOR4843</v>
      </c>
      <c r="M4376" s="147" t="str">
        <f t="shared" si="1226"/>
        <v>BMJ</v>
      </c>
      <c r="N4376" s="147" t="str">
        <f t="shared" si="1227"/>
        <v>12 RODA</v>
      </c>
      <c r="O4376" s="151">
        <v>0.4950694444444444</v>
      </c>
      <c r="P4376" s="152">
        <v>0.4950694444444444</v>
      </c>
      <c r="Q4376" s="152"/>
      <c r="R4376" s="153"/>
      <c r="S4376" s="153">
        <v>51740</v>
      </c>
      <c r="T4376" s="153">
        <v>20300</v>
      </c>
      <c r="U4376" s="154">
        <f t="shared" si="1237"/>
        <v>31.44</v>
      </c>
      <c r="V4376" s="153">
        <f t="shared" si="1228"/>
        <v>637508.88000000012</v>
      </c>
      <c r="W4376" s="153" t="str">
        <f t="shared" si="1229"/>
        <v/>
      </c>
      <c r="X4376" s="153">
        <f>A4376+SUMIFS(Presensi!F:F,Presensi!E:E,'Entry Data'!AP4376)</f>
        <v>1</v>
      </c>
      <c r="Y4376" s="153" t="str">
        <f>IFERROR(INDEX('Retasi Pricing'!F:F,MATCH('Entry Data'!AM4376,'Retasi Pricing'!E:E,0))*X4376,"")</f>
        <v/>
      </c>
      <c r="Z4376" s="149" t="s">
        <v>26</v>
      </c>
      <c r="AA4376" s="149" t="s">
        <v>27</v>
      </c>
      <c r="AB4376" s="147"/>
      <c r="AC4376" s="147" t="s">
        <v>124</v>
      </c>
      <c r="AD4376" s="147" t="str">
        <f t="shared" si="1230"/>
        <v/>
      </c>
      <c r="AF4376" s="5" t="str">
        <f t="shared" si="1231"/>
        <v>rahman44210</v>
      </c>
      <c r="AG4376" s="5" t="str">
        <f t="shared" si="1232"/>
        <v>BMJ 07144210UTARADAY</v>
      </c>
      <c r="AH4376" s="5" t="str">
        <f t="shared" si="1233"/>
        <v>rahman44210UTARADAY</v>
      </c>
      <c r="AI4376" s="5" t="str">
        <f t="shared" si="1234"/>
        <v>BMJ 07144210DAY</v>
      </c>
      <c r="AJ4376" s="5" t="str">
        <f t="shared" si="1235"/>
        <v>rahman44210DAY</v>
      </c>
      <c r="AK4376" s="5" t="str">
        <f t="shared" si="1236"/>
        <v>rahmanBMJ</v>
      </c>
      <c r="AL4376" s="5" t="str">
        <f t="shared" si="1238"/>
        <v>UTARA</v>
      </c>
      <c r="AM4376" s="5" t="str">
        <f t="shared" si="1239"/>
        <v>UTARA12 RODA</v>
      </c>
      <c r="AN4376" s="5" t="str">
        <f t="shared" si="1240"/>
        <v>rahmanBMJUTARA12 RODA</v>
      </c>
      <c r="AO4376" s="5" t="str">
        <f t="shared" si="1241"/>
        <v>rahmanUTARA12 RODA</v>
      </c>
      <c r="AP4376" s="5" t="str">
        <f t="shared" si="1242"/>
        <v>44210DAY</v>
      </c>
    </row>
    <row r="4377" spans="1:42" x14ac:dyDescent="0.3">
      <c r="A4377" s="147">
        <v>1</v>
      </c>
      <c r="B4377" s="147"/>
      <c r="C4377" s="148">
        <v>44210</v>
      </c>
      <c r="D4377" s="149" t="s">
        <v>19</v>
      </c>
      <c r="E4377" s="148">
        <v>44210</v>
      </c>
      <c r="F4377" s="149">
        <v>5172588</v>
      </c>
      <c r="G4377" s="147" t="s">
        <v>20</v>
      </c>
      <c r="H4377" s="147" t="s">
        <v>21</v>
      </c>
      <c r="I4377" s="147" t="s">
        <v>45</v>
      </c>
      <c r="J4377" s="147" t="s">
        <v>46</v>
      </c>
      <c r="K4377" s="150" t="s">
        <v>80</v>
      </c>
      <c r="L4377" s="147" t="str">
        <f t="shared" si="1225"/>
        <v>AXOR4843</v>
      </c>
      <c r="M4377" s="147" t="str">
        <f t="shared" si="1226"/>
        <v>BMJ</v>
      </c>
      <c r="N4377" s="147" t="str">
        <f t="shared" si="1227"/>
        <v>12 RODA</v>
      </c>
      <c r="O4377" s="151">
        <v>0.56368055555555552</v>
      </c>
      <c r="P4377" s="152">
        <v>0.56368055555555552</v>
      </c>
      <c r="Q4377" s="152"/>
      <c r="R4377" s="153"/>
      <c r="S4377" s="153">
        <v>51400</v>
      </c>
      <c r="T4377" s="153">
        <v>20300</v>
      </c>
      <c r="U4377" s="154">
        <f t="shared" si="1237"/>
        <v>31.1</v>
      </c>
      <c r="V4377" s="153">
        <f t="shared" si="1228"/>
        <v>630614.70000000007</v>
      </c>
      <c r="W4377" s="153" t="str">
        <f t="shared" si="1229"/>
        <v/>
      </c>
      <c r="X4377" s="153">
        <f>A4377+SUMIFS(Presensi!F:F,Presensi!E:E,'Entry Data'!AP4377)</f>
        <v>1</v>
      </c>
      <c r="Y4377" s="153" t="str">
        <f>IFERROR(INDEX('Retasi Pricing'!F:F,MATCH('Entry Data'!AM4377,'Retasi Pricing'!E:E,0))*X4377,"")</f>
        <v/>
      </c>
      <c r="Z4377" s="149" t="s">
        <v>26</v>
      </c>
      <c r="AA4377" s="149" t="s">
        <v>27</v>
      </c>
      <c r="AB4377" s="147"/>
      <c r="AC4377" s="147" t="s">
        <v>124</v>
      </c>
      <c r="AD4377" s="147" t="str">
        <f t="shared" si="1230"/>
        <v/>
      </c>
      <c r="AF4377" s="5" t="str">
        <f t="shared" si="1231"/>
        <v>rahman44210</v>
      </c>
      <c r="AG4377" s="5" t="str">
        <f t="shared" si="1232"/>
        <v>BMJ 07144210UTARADAY</v>
      </c>
      <c r="AH4377" s="5" t="str">
        <f t="shared" si="1233"/>
        <v>rahman44210UTARADAY</v>
      </c>
      <c r="AI4377" s="5" t="str">
        <f t="shared" si="1234"/>
        <v>BMJ 07144210DAY</v>
      </c>
      <c r="AJ4377" s="5" t="str">
        <f t="shared" si="1235"/>
        <v>rahman44210DAY</v>
      </c>
      <c r="AK4377" s="5" t="str">
        <f t="shared" si="1236"/>
        <v>rahmanBMJ</v>
      </c>
      <c r="AL4377" s="5" t="str">
        <f t="shared" si="1238"/>
        <v>UTARA</v>
      </c>
      <c r="AM4377" s="5" t="str">
        <f t="shared" si="1239"/>
        <v>UTARA12 RODA</v>
      </c>
      <c r="AN4377" s="5" t="str">
        <f t="shared" si="1240"/>
        <v>rahmanBMJUTARA12 RODA</v>
      </c>
      <c r="AO4377" s="5" t="str">
        <f t="shared" si="1241"/>
        <v>rahmanUTARA12 RODA</v>
      </c>
      <c r="AP4377" s="5" t="str">
        <f t="shared" si="1242"/>
        <v>44210DAY</v>
      </c>
    </row>
    <row r="4378" spans="1:42" x14ac:dyDescent="0.3">
      <c r="A4378" s="147">
        <v>1</v>
      </c>
      <c r="B4378" s="147"/>
      <c r="C4378" s="148">
        <v>44210</v>
      </c>
      <c r="D4378" s="149" t="s">
        <v>19</v>
      </c>
      <c r="E4378" s="148">
        <v>44210</v>
      </c>
      <c r="F4378" s="149">
        <v>5172646</v>
      </c>
      <c r="G4378" s="147" t="s">
        <v>20</v>
      </c>
      <c r="H4378" s="147" t="s">
        <v>21</v>
      </c>
      <c r="I4378" s="147" t="s">
        <v>123</v>
      </c>
      <c r="J4378" s="147" t="s">
        <v>46</v>
      </c>
      <c r="K4378" s="150" t="s">
        <v>80</v>
      </c>
      <c r="L4378" s="147" t="str">
        <f t="shared" si="1225"/>
        <v>AXOR4843</v>
      </c>
      <c r="M4378" s="147" t="str">
        <f t="shared" si="1226"/>
        <v>BMJ</v>
      </c>
      <c r="N4378" s="147" t="str">
        <f t="shared" si="1227"/>
        <v>12 RODA</v>
      </c>
      <c r="O4378" s="151">
        <v>0.62175925925925923</v>
      </c>
      <c r="P4378" s="152">
        <v>0.62175925925925923</v>
      </c>
      <c r="Q4378" s="152"/>
      <c r="R4378" s="153"/>
      <c r="S4378" s="153">
        <v>52160</v>
      </c>
      <c r="T4378" s="153">
        <v>20300</v>
      </c>
      <c r="U4378" s="154">
        <f t="shared" si="1237"/>
        <v>31.86</v>
      </c>
      <c r="V4378" s="153">
        <f t="shared" si="1228"/>
        <v>646025.22</v>
      </c>
      <c r="W4378" s="153" t="str">
        <f t="shared" si="1229"/>
        <v/>
      </c>
      <c r="X4378" s="153">
        <f>A4378+SUMIFS(Presensi!F:F,Presensi!E:E,'Entry Data'!AP4378)</f>
        <v>1</v>
      </c>
      <c r="Y4378" s="153" t="str">
        <f>IFERROR(INDEX('Retasi Pricing'!F:F,MATCH('Entry Data'!AM4378,'Retasi Pricing'!E:E,0))*X4378,"")</f>
        <v/>
      </c>
      <c r="Z4378" s="149" t="s">
        <v>26</v>
      </c>
      <c r="AA4378" s="149" t="s">
        <v>27</v>
      </c>
      <c r="AB4378" s="147"/>
      <c r="AC4378" s="147" t="s">
        <v>124</v>
      </c>
      <c r="AD4378" s="147" t="str">
        <f t="shared" si="1230"/>
        <v/>
      </c>
      <c r="AF4378" s="5" t="str">
        <f t="shared" si="1231"/>
        <v>rahman44210</v>
      </c>
      <c r="AG4378" s="5" t="str">
        <f t="shared" si="1232"/>
        <v>BMJ 07144210UTARADAY</v>
      </c>
      <c r="AH4378" s="5" t="str">
        <f t="shared" si="1233"/>
        <v>rahman44210UTARADAY</v>
      </c>
      <c r="AI4378" s="5" t="str">
        <f t="shared" si="1234"/>
        <v>BMJ 07144210DAY</v>
      </c>
      <c r="AJ4378" s="5" t="str">
        <f t="shared" si="1235"/>
        <v>rahman44210DAY</v>
      </c>
      <c r="AK4378" s="5" t="str">
        <f t="shared" si="1236"/>
        <v>rahmanBMJ</v>
      </c>
      <c r="AL4378" s="5" t="str">
        <f t="shared" si="1238"/>
        <v>UTARA</v>
      </c>
      <c r="AM4378" s="5" t="str">
        <f t="shared" si="1239"/>
        <v>UTARA12 RODA</v>
      </c>
      <c r="AN4378" s="5" t="str">
        <f t="shared" si="1240"/>
        <v>rahmanBMJUTARA12 RODA</v>
      </c>
      <c r="AO4378" s="5" t="str">
        <f t="shared" si="1241"/>
        <v>rahmanUTARA12 RODA</v>
      </c>
      <c r="AP4378" s="5" t="str">
        <f t="shared" si="1242"/>
        <v>44210DAY</v>
      </c>
    </row>
    <row r="4379" spans="1:42" x14ac:dyDescent="0.3">
      <c r="A4379" s="147">
        <v>1</v>
      </c>
      <c r="B4379" s="147"/>
      <c r="C4379" s="148">
        <v>44210</v>
      </c>
      <c r="D4379" s="149" t="s">
        <v>19</v>
      </c>
      <c r="E4379" s="148">
        <v>44210</v>
      </c>
      <c r="F4379" s="149">
        <v>5172711</v>
      </c>
      <c r="G4379" s="147" t="s">
        <v>20</v>
      </c>
      <c r="H4379" s="147" t="s">
        <v>21</v>
      </c>
      <c r="I4379" s="147" t="s">
        <v>123</v>
      </c>
      <c r="J4379" s="147" t="s">
        <v>46</v>
      </c>
      <c r="K4379" s="150" t="s">
        <v>80</v>
      </c>
      <c r="L4379" s="147" t="str">
        <f t="shared" si="1225"/>
        <v>AXOR4843</v>
      </c>
      <c r="M4379" s="147" t="str">
        <f t="shared" si="1226"/>
        <v>BMJ</v>
      </c>
      <c r="N4379" s="147" t="str">
        <f t="shared" si="1227"/>
        <v>12 RODA</v>
      </c>
      <c r="O4379" s="151">
        <v>0.68005787037037047</v>
      </c>
      <c r="P4379" s="152">
        <v>0.68005787037037047</v>
      </c>
      <c r="Q4379" s="152"/>
      <c r="R4379" s="153"/>
      <c r="S4379" s="153">
        <v>51440</v>
      </c>
      <c r="T4379" s="153">
        <v>20300</v>
      </c>
      <c r="U4379" s="154">
        <f t="shared" si="1237"/>
        <v>31.14</v>
      </c>
      <c r="V4379" s="153">
        <f t="shared" si="1228"/>
        <v>631425.78</v>
      </c>
      <c r="W4379" s="153" t="str">
        <f t="shared" si="1229"/>
        <v/>
      </c>
      <c r="X4379" s="153">
        <f>A4379+SUMIFS(Presensi!F:F,Presensi!E:E,'Entry Data'!AP4379)</f>
        <v>1</v>
      </c>
      <c r="Y4379" s="153" t="str">
        <f>IFERROR(INDEX('Retasi Pricing'!F:F,MATCH('Entry Data'!AM4379,'Retasi Pricing'!E:E,0))*X4379,"")</f>
        <v/>
      </c>
      <c r="Z4379" s="149" t="s">
        <v>26</v>
      </c>
      <c r="AA4379" s="149" t="s">
        <v>27</v>
      </c>
      <c r="AB4379" s="147"/>
      <c r="AC4379" s="147" t="s">
        <v>124</v>
      </c>
      <c r="AD4379" s="147" t="str">
        <f t="shared" si="1230"/>
        <v/>
      </c>
      <c r="AF4379" s="5" t="str">
        <f t="shared" si="1231"/>
        <v>rahman44210</v>
      </c>
      <c r="AG4379" s="5" t="str">
        <f t="shared" si="1232"/>
        <v>BMJ 07144210UTARADAY</v>
      </c>
      <c r="AH4379" s="5" t="str">
        <f t="shared" si="1233"/>
        <v>rahman44210UTARADAY</v>
      </c>
      <c r="AI4379" s="5" t="str">
        <f t="shared" si="1234"/>
        <v>BMJ 07144210DAY</v>
      </c>
      <c r="AJ4379" s="5" t="str">
        <f t="shared" si="1235"/>
        <v>rahman44210DAY</v>
      </c>
      <c r="AK4379" s="5" t="str">
        <f t="shared" si="1236"/>
        <v>rahmanBMJ</v>
      </c>
      <c r="AL4379" s="5" t="str">
        <f t="shared" si="1238"/>
        <v>UTARA</v>
      </c>
      <c r="AM4379" s="5" t="str">
        <f t="shared" si="1239"/>
        <v>UTARA12 RODA</v>
      </c>
      <c r="AN4379" s="5" t="str">
        <f t="shared" si="1240"/>
        <v>rahmanBMJUTARA12 RODA</v>
      </c>
      <c r="AO4379" s="5" t="str">
        <f t="shared" si="1241"/>
        <v>rahmanUTARA12 RODA</v>
      </c>
      <c r="AP4379" s="5" t="str">
        <f t="shared" si="1242"/>
        <v>44210DAY</v>
      </c>
    </row>
    <row r="4380" spans="1:42" x14ac:dyDescent="0.3">
      <c r="A4380" s="147">
        <v>1</v>
      </c>
      <c r="B4380" s="147"/>
      <c r="C4380" s="148">
        <v>44210</v>
      </c>
      <c r="D4380" s="149" t="s">
        <v>19</v>
      </c>
      <c r="E4380" s="148">
        <v>44210</v>
      </c>
      <c r="F4380" s="149">
        <v>5172786</v>
      </c>
      <c r="G4380" s="147" t="s">
        <v>20</v>
      </c>
      <c r="H4380" s="147" t="s">
        <v>21</v>
      </c>
      <c r="I4380" s="147" t="s">
        <v>51</v>
      </c>
      <c r="J4380" s="147" t="s">
        <v>46</v>
      </c>
      <c r="K4380" s="156" t="s">
        <v>80</v>
      </c>
      <c r="L4380" s="147" t="str">
        <f t="shared" si="1225"/>
        <v>AXOR4843</v>
      </c>
      <c r="M4380" s="147" t="str">
        <f t="shared" si="1226"/>
        <v>BMJ</v>
      </c>
      <c r="N4380" s="147" t="str">
        <f t="shared" si="1227"/>
        <v>12 RODA</v>
      </c>
      <c r="O4380" s="151">
        <v>0.76232638888888893</v>
      </c>
      <c r="P4380" s="152">
        <v>0.76232638888888893</v>
      </c>
      <c r="Q4380" s="152"/>
      <c r="R4380" s="153"/>
      <c r="S4380" s="153">
        <v>53440</v>
      </c>
      <c r="T4380" s="153">
        <v>20300</v>
      </c>
      <c r="U4380" s="154">
        <f t="shared" si="1237"/>
        <v>33.14</v>
      </c>
      <c r="V4380" s="153">
        <f t="shared" si="1228"/>
        <v>671979.78</v>
      </c>
      <c r="W4380" s="153" t="str">
        <f t="shared" si="1229"/>
        <v/>
      </c>
      <c r="X4380" s="153">
        <f>A4380+SUMIFS(Presensi!F:F,Presensi!E:E,'Entry Data'!AP4380)</f>
        <v>1</v>
      </c>
      <c r="Y4380" s="153" t="str">
        <f>IFERROR(INDEX('Retasi Pricing'!F:F,MATCH('Entry Data'!AM4380,'Retasi Pricing'!E:E,0))*X4380,"")</f>
        <v/>
      </c>
      <c r="Z4380" s="149" t="s">
        <v>26</v>
      </c>
      <c r="AA4380" s="149" t="s">
        <v>27</v>
      </c>
      <c r="AB4380" s="147"/>
      <c r="AC4380" s="147" t="s">
        <v>124</v>
      </c>
      <c r="AD4380" s="147" t="str">
        <f t="shared" si="1230"/>
        <v/>
      </c>
      <c r="AF4380" s="5" t="str">
        <f t="shared" si="1231"/>
        <v>rahman44210</v>
      </c>
      <c r="AG4380" s="5" t="str">
        <f t="shared" si="1232"/>
        <v>BMJ 07144210UTARADAY</v>
      </c>
      <c r="AH4380" s="5" t="str">
        <f t="shared" si="1233"/>
        <v>rahman44210UTARADAY</v>
      </c>
      <c r="AI4380" s="5" t="str">
        <f t="shared" si="1234"/>
        <v>BMJ 07144210DAY</v>
      </c>
      <c r="AJ4380" s="5" t="str">
        <f t="shared" si="1235"/>
        <v>rahman44210DAY</v>
      </c>
      <c r="AK4380" s="5" t="str">
        <f t="shared" si="1236"/>
        <v>rahmanBMJ</v>
      </c>
      <c r="AL4380" s="5" t="str">
        <f t="shared" si="1238"/>
        <v>UTARA</v>
      </c>
      <c r="AM4380" s="5" t="str">
        <f t="shared" si="1239"/>
        <v>UTARA12 RODA</v>
      </c>
      <c r="AN4380" s="5" t="str">
        <f t="shared" si="1240"/>
        <v>rahmanBMJUTARA12 RODA</v>
      </c>
      <c r="AO4380" s="5" t="str">
        <f t="shared" si="1241"/>
        <v>rahmanUTARA12 RODA</v>
      </c>
      <c r="AP4380" s="5" t="str">
        <f t="shared" si="1242"/>
        <v>44210DAY</v>
      </c>
    </row>
    <row r="4381" spans="1:42" x14ac:dyDescent="0.3">
      <c r="A4381" s="147">
        <v>1</v>
      </c>
      <c r="B4381" s="147"/>
      <c r="C4381" s="148">
        <v>44210</v>
      </c>
      <c r="D4381" s="149" t="s">
        <v>19</v>
      </c>
      <c r="E4381" s="148">
        <v>44210</v>
      </c>
      <c r="F4381" s="149">
        <v>5172375</v>
      </c>
      <c r="G4381" s="147" t="s">
        <v>20</v>
      </c>
      <c r="H4381" s="147" t="s">
        <v>21</v>
      </c>
      <c r="I4381" s="147" t="s">
        <v>51</v>
      </c>
      <c r="J4381" s="147" t="s">
        <v>46</v>
      </c>
      <c r="K4381" s="150" t="s">
        <v>82</v>
      </c>
      <c r="L4381" s="147" t="str">
        <f t="shared" si="1225"/>
        <v>AXOR4843</v>
      </c>
      <c r="M4381" s="147" t="str">
        <f t="shared" si="1226"/>
        <v>BMJ</v>
      </c>
      <c r="N4381" s="147" t="str">
        <f t="shared" si="1227"/>
        <v>12 RODA</v>
      </c>
      <c r="O4381" s="151">
        <v>0.36307870370370371</v>
      </c>
      <c r="P4381" s="152">
        <v>0.36849537037037039</v>
      </c>
      <c r="Q4381" s="152"/>
      <c r="R4381" s="153"/>
      <c r="S4381" s="153">
        <v>50620</v>
      </c>
      <c r="T4381" s="153">
        <v>20120</v>
      </c>
      <c r="U4381" s="154">
        <f t="shared" si="1237"/>
        <v>30.5</v>
      </c>
      <c r="V4381" s="153">
        <f t="shared" si="1228"/>
        <v>618448.5</v>
      </c>
      <c r="W4381" s="153" t="str">
        <f t="shared" si="1229"/>
        <v/>
      </c>
      <c r="X4381" s="153">
        <f>A4381+SUMIFS(Presensi!F:F,Presensi!E:E,'Entry Data'!AP4381)</f>
        <v>1</v>
      </c>
      <c r="Y4381" s="153" t="str">
        <f>IFERROR(INDEX('Retasi Pricing'!F:F,MATCH('Entry Data'!AM4381,'Retasi Pricing'!E:E,0))*X4381,"")</f>
        <v/>
      </c>
      <c r="Z4381" s="149" t="s">
        <v>26</v>
      </c>
      <c r="AA4381" s="149" t="s">
        <v>27</v>
      </c>
      <c r="AB4381" s="147"/>
      <c r="AC4381" s="147" t="s">
        <v>188</v>
      </c>
      <c r="AD4381" s="147" t="str">
        <f t="shared" si="1230"/>
        <v/>
      </c>
      <c r="AF4381" s="5" t="str">
        <f t="shared" si="1231"/>
        <v>setianto44210</v>
      </c>
      <c r="AG4381" s="5" t="str">
        <f t="shared" si="1232"/>
        <v>BMJ 07244210UTARADAY</v>
      </c>
      <c r="AH4381" s="5" t="str">
        <f t="shared" si="1233"/>
        <v>setianto44210UTARADAY</v>
      </c>
      <c r="AI4381" s="5" t="str">
        <f t="shared" si="1234"/>
        <v>BMJ 07244210DAY</v>
      </c>
      <c r="AJ4381" s="5" t="str">
        <f t="shared" si="1235"/>
        <v>setianto44210DAY</v>
      </c>
      <c r="AK4381" s="5" t="str">
        <f t="shared" si="1236"/>
        <v>setiantoBMJ</v>
      </c>
      <c r="AL4381" s="5" t="str">
        <f t="shared" si="1238"/>
        <v>UTARA</v>
      </c>
      <c r="AM4381" s="5" t="str">
        <f t="shared" si="1239"/>
        <v>UTARA12 RODA</v>
      </c>
      <c r="AN4381" s="5" t="str">
        <f t="shared" si="1240"/>
        <v>setiantoBMJUTARA12 RODA</v>
      </c>
      <c r="AO4381" s="5" t="str">
        <f t="shared" si="1241"/>
        <v>setiantoUTARA12 RODA</v>
      </c>
      <c r="AP4381" s="5" t="str">
        <f t="shared" si="1242"/>
        <v>44210DAY</v>
      </c>
    </row>
    <row r="4382" spans="1:42" x14ac:dyDescent="0.3">
      <c r="A4382" s="147">
        <v>1</v>
      </c>
      <c r="B4382" s="147"/>
      <c r="C4382" s="148">
        <v>44210</v>
      </c>
      <c r="D4382" s="149" t="s">
        <v>19</v>
      </c>
      <c r="E4382" s="148">
        <v>44210</v>
      </c>
      <c r="F4382" s="149">
        <v>5172444</v>
      </c>
      <c r="G4382" s="147" t="s">
        <v>20</v>
      </c>
      <c r="H4382" s="147" t="s">
        <v>21</v>
      </c>
      <c r="I4382" s="147" t="s">
        <v>51</v>
      </c>
      <c r="J4382" s="147" t="s">
        <v>46</v>
      </c>
      <c r="K4382" s="150" t="s">
        <v>82</v>
      </c>
      <c r="L4382" s="147" t="str">
        <f t="shared" si="1225"/>
        <v>AXOR4843</v>
      </c>
      <c r="M4382" s="147" t="str">
        <f t="shared" si="1226"/>
        <v>BMJ</v>
      </c>
      <c r="N4382" s="147" t="str">
        <f t="shared" si="1227"/>
        <v>12 RODA</v>
      </c>
      <c r="O4382" s="151">
        <v>0.42696759259259259</v>
      </c>
      <c r="P4382" s="152">
        <v>0.42696759259259259</v>
      </c>
      <c r="Q4382" s="152"/>
      <c r="R4382" s="153"/>
      <c r="S4382" s="153">
        <v>53760</v>
      </c>
      <c r="T4382" s="153">
        <v>20120</v>
      </c>
      <c r="U4382" s="154">
        <f t="shared" si="1237"/>
        <v>33.64</v>
      </c>
      <c r="V4382" s="153">
        <f t="shared" si="1228"/>
        <v>682118.28</v>
      </c>
      <c r="W4382" s="153" t="str">
        <f t="shared" si="1229"/>
        <v/>
      </c>
      <c r="X4382" s="153">
        <f>A4382+SUMIFS(Presensi!F:F,Presensi!E:E,'Entry Data'!AP4382)</f>
        <v>1</v>
      </c>
      <c r="Y4382" s="153" t="str">
        <f>IFERROR(INDEX('Retasi Pricing'!F:F,MATCH('Entry Data'!AM4382,'Retasi Pricing'!E:E,0))*X4382,"")</f>
        <v/>
      </c>
      <c r="Z4382" s="149" t="s">
        <v>26</v>
      </c>
      <c r="AA4382" s="149" t="s">
        <v>27</v>
      </c>
      <c r="AB4382" s="147"/>
      <c r="AC4382" s="147" t="s">
        <v>188</v>
      </c>
      <c r="AD4382" s="147" t="str">
        <f t="shared" si="1230"/>
        <v/>
      </c>
      <c r="AF4382" s="5" t="str">
        <f t="shared" si="1231"/>
        <v>setianto44210</v>
      </c>
      <c r="AG4382" s="5" t="str">
        <f t="shared" si="1232"/>
        <v>BMJ 07244210UTARADAY</v>
      </c>
      <c r="AH4382" s="5" t="str">
        <f t="shared" si="1233"/>
        <v>setianto44210UTARADAY</v>
      </c>
      <c r="AI4382" s="5" t="str">
        <f t="shared" si="1234"/>
        <v>BMJ 07244210DAY</v>
      </c>
      <c r="AJ4382" s="5" t="str">
        <f t="shared" si="1235"/>
        <v>setianto44210DAY</v>
      </c>
      <c r="AK4382" s="5" t="str">
        <f t="shared" si="1236"/>
        <v>setiantoBMJ</v>
      </c>
      <c r="AL4382" s="5" t="str">
        <f t="shared" si="1238"/>
        <v>UTARA</v>
      </c>
      <c r="AM4382" s="5" t="str">
        <f t="shared" si="1239"/>
        <v>UTARA12 RODA</v>
      </c>
      <c r="AN4382" s="5" t="str">
        <f t="shared" si="1240"/>
        <v>setiantoBMJUTARA12 RODA</v>
      </c>
      <c r="AO4382" s="5" t="str">
        <f t="shared" si="1241"/>
        <v>setiantoUTARA12 RODA</v>
      </c>
      <c r="AP4382" s="5" t="str">
        <f t="shared" si="1242"/>
        <v>44210DAY</v>
      </c>
    </row>
    <row r="4383" spans="1:42" x14ac:dyDescent="0.3">
      <c r="A4383" s="147">
        <v>1</v>
      </c>
      <c r="B4383" s="147"/>
      <c r="C4383" s="148">
        <v>44210</v>
      </c>
      <c r="D4383" s="149" t="s">
        <v>19</v>
      </c>
      <c r="E4383" s="148">
        <v>44210</v>
      </c>
      <c r="F4383" s="149">
        <v>5172503</v>
      </c>
      <c r="G4383" s="147" t="s">
        <v>20</v>
      </c>
      <c r="H4383" s="147" t="s">
        <v>21</v>
      </c>
      <c r="I4383" s="147" t="s">
        <v>51</v>
      </c>
      <c r="J4383" s="147" t="s">
        <v>46</v>
      </c>
      <c r="K4383" s="150" t="s">
        <v>82</v>
      </c>
      <c r="L4383" s="147" t="str">
        <f t="shared" si="1225"/>
        <v>AXOR4843</v>
      </c>
      <c r="M4383" s="147" t="str">
        <f t="shared" si="1226"/>
        <v>BMJ</v>
      </c>
      <c r="N4383" s="147" t="str">
        <f t="shared" si="1227"/>
        <v>12 RODA</v>
      </c>
      <c r="O4383" s="151">
        <v>0.4815740740740741</v>
      </c>
      <c r="P4383" s="152">
        <v>0.4815740740740741</v>
      </c>
      <c r="Q4383" s="152"/>
      <c r="R4383" s="153"/>
      <c r="S4383" s="153">
        <v>51220</v>
      </c>
      <c r="T4383" s="153">
        <v>20120</v>
      </c>
      <c r="U4383" s="154">
        <f t="shared" si="1237"/>
        <v>31.1</v>
      </c>
      <c r="V4383" s="153">
        <f t="shared" si="1228"/>
        <v>630614.70000000007</v>
      </c>
      <c r="W4383" s="153" t="str">
        <f t="shared" si="1229"/>
        <v/>
      </c>
      <c r="X4383" s="153">
        <f>A4383+SUMIFS(Presensi!F:F,Presensi!E:E,'Entry Data'!AP4383)</f>
        <v>1</v>
      </c>
      <c r="Y4383" s="153" t="str">
        <f>IFERROR(INDEX('Retasi Pricing'!F:F,MATCH('Entry Data'!AM4383,'Retasi Pricing'!E:E,0))*X4383,"")</f>
        <v/>
      </c>
      <c r="Z4383" s="149" t="s">
        <v>26</v>
      </c>
      <c r="AA4383" s="149" t="s">
        <v>27</v>
      </c>
      <c r="AB4383" s="147"/>
      <c r="AC4383" s="147" t="s">
        <v>188</v>
      </c>
      <c r="AD4383" s="147" t="str">
        <f t="shared" si="1230"/>
        <v/>
      </c>
      <c r="AF4383" s="5" t="str">
        <f t="shared" si="1231"/>
        <v>setianto44210</v>
      </c>
      <c r="AG4383" s="5" t="str">
        <f t="shared" si="1232"/>
        <v>BMJ 07244210UTARADAY</v>
      </c>
      <c r="AH4383" s="5" t="str">
        <f t="shared" si="1233"/>
        <v>setianto44210UTARADAY</v>
      </c>
      <c r="AI4383" s="5" t="str">
        <f t="shared" si="1234"/>
        <v>BMJ 07244210DAY</v>
      </c>
      <c r="AJ4383" s="5" t="str">
        <f t="shared" si="1235"/>
        <v>setianto44210DAY</v>
      </c>
      <c r="AK4383" s="5" t="str">
        <f t="shared" si="1236"/>
        <v>setiantoBMJ</v>
      </c>
      <c r="AL4383" s="5" t="str">
        <f t="shared" si="1238"/>
        <v>UTARA</v>
      </c>
      <c r="AM4383" s="5" t="str">
        <f t="shared" si="1239"/>
        <v>UTARA12 RODA</v>
      </c>
      <c r="AN4383" s="5" t="str">
        <f t="shared" si="1240"/>
        <v>setiantoBMJUTARA12 RODA</v>
      </c>
      <c r="AO4383" s="5" t="str">
        <f t="shared" si="1241"/>
        <v>setiantoUTARA12 RODA</v>
      </c>
      <c r="AP4383" s="5" t="str">
        <f t="shared" si="1242"/>
        <v>44210DAY</v>
      </c>
    </row>
    <row r="4384" spans="1:42" x14ac:dyDescent="0.3">
      <c r="A4384" s="147">
        <v>1</v>
      </c>
      <c r="B4384" s="147"/>
      <c r="C4384" s="148">
        <v>44210</v>
      </c>
      <c r="D4384" s="149" t="s">
        <v>19</v>
      </c>
      <c r="E4384" s="148">
        <v>44210</v>
      </c>
      <c r="F4384" s="149">
        <v>5172575</v>
      </c>
      <c r="G4384" s="147" t="s">
        <v>20</v>
      </c>
      <c r="H4384" s="147" t="s">
        <v>21</v>
      </c>
      <c r="I4384" s="147" t="s">
        <v>45</v>
      </c>
      <c r="J4384" s="147" t="s">
        <v>46</v>
      </c>
      <c r="K4384" s="150" t="s">
        <v>82</v>
      </c>
      <c r="L4384" s="147" t="str">
        <f t="shared" si="1225"/>
        <v>AXOR4843</v>
      </c>
      <c r="M4384" s="147" t="str">
        <f t="shared" si="1226"/>
        <v>BMJ</v>
      </c>
      <c r="N4384" s="147" t="str">
        <f t="shared" si="1227"/>
        <v>12 RODA</v>
      </c>
      <c r="O4384" s="151">
        <v>0.55074074074074075</v>
      </c>
      <c r="P4384" s="152">
        <v>0.55074074074074075</v>
      </c>
      <c r="Q4384" s="152"/>
      <c r="R4384" s="153"/>
      <c r="S4384" s="153">
        <v>49760</v>
      </c>
      <c r="T4384" s="153">
        <v>20120</v>
      </c>
      <c r="U4384" s="154">
        <f t="shared" si="1237"/>
        <v>29.64</v>
      </c>
      <c r="V4384" s="153">
        <f t="shared" si="1228"/>
        <v>601010.28</v>
      </c>
      <c r="W4384" s="153" t="str">
        <f t="shared" si="1229"/>
        <v/>
      </c>
      <c r="X4384" s="153">
        <f>A4384+SUMIFS(Presensi!F:F,Presensi!E:E,'Entry Data'!AP4384)</f>
        <v>1</v>
      </c>
      <c r="Y4384" s="153" t="str">
        <f>IFERROR(INDEX('Retasi Pricing'!F:F,MATCH('Entry Data'!AM4384,'Retasi Pricing'!E:E,0))*X4384,"")</f>
        <v/>
      </c>
      <c r="Z4384" s="149" t="s">
        <v>26</v>
      </c>
      <c r="AA4384" s="149" t="s">
        <v>27</v>
      </c>
      <c r="AB4384" s="147"/>
      <c r="AC4384" s="147" t="s">
        <v>188</v>
      </c>
      <c r="AD4384" s="147" t="str">
        <f t="shared" si="1230"/>
        <v/>
      </c>
      <c r="AF4384" s="5" t="str">
        <f t="shared" si="1231"/>
        <v>setianto44210</v>
      </c>
      <c r="AG4384" s="5" t="str">
        <f t="shared" si="1232"/>
        <v>BMJ 07244210UTARADAY</v>
      </c>
      <c r="AH4384" s="5" t="str">
        <f t="shared" si="1233"/>
        <v>setianto44210UTARADAY</v>
      </c>
      <c r="AI4384" s="5" t="str">
        <f t="shared" si="1234"/>
        <v>BMJ 07244210DAY</v>
      </c>
      <c r="AJ4384" s="5" t="str">
        <f t="shared" si="1235"/>
        <v>setianto44210DAY</v>
      </c>
      <c r="AK4384" s="5" t="str">
        <f t="shared" si="1236"/>
        <v>setiantoBMJ</v>
      </c>
      <c r="AL4384" s="5" t="str">
        <f t="shared" si="1238"/>
        <v>UTARA</v>
      </c>
      <c r="AM4384" s="5" t="str">
        <f t="shared" si="1239"/>
        <v>UTARA12 RODA</v>
      </c>
      <c r="AN4384" s="5" t="str">
        <f t="shared" si="1240"/>
        <v>setiantoBMJUTARA12 RODA</v>
      </c>
      <c r="AO4384" s="5" t="str">
        <f t="shared" si="1241"/>
        <v>setiantoUTARA12 RODA</v>
      </c>
      <c r="AP4384" s="5" t="str">
        <f t="shared" si="1242"/>
        <v>44210DAY</v>
      </c>
    </row>
    <row r="4385" spans="1:42" x14ac:dyDescent="0.3">
      <c r="A4385" s="147">
        <v>1</v>
      </c>
      <c r="B4385" s="147"/>
      <c r="C4385" s="148">
        <v>44210</v>
      </c>
      <c r="D4385" s="149" t="s">
        <v>19</v>
      </c>
      <c r="E4385" s="148">
        <v>44210</v>
      </c>
      <c r="F4385" s="149">
        <v>5172630</v>
      </c>
      <c r="G4385" s="147" t="s">
        <v>20</v>
      </c>
      <c r="H4385" s="147" t="s">
        <v>21</v>
      </c>
      <c r="I4385" s="147" t="s">
        <v>51</v>
      </c>
      <c r="J4385" s="147" t="s">
        <v>46</v>
      </c>
      <c r="K4385" s="156" t="s">
        <v>82</v>
      </c>
      <c r="L4385" s="147" t="str">
        <f t="shared" si="1225"/>
        <v>AXOR4843</v>
      </c>
      <c r="M4385" s="147" t="str">
        <f t="shared" si="1226"/>
        <v>BMJ</v>
      </c>
      <c r="N4385" s="147" t="str">
        <f t="shared" si="1227"/>
        <v>12 RODA</v>
      </c>
      <c r="O4385" s="151">
        <v>0.60982638888888896</v>
      </c>
      <c r="P4385" s="152">
        <v>0.60982638888888896</v>
      </c>
      <c r="Q4385" s="152"/>
      <c r="R4385" s="153"/>
      <c r="S4385" s="153">
        <v>50560</v>
      </c>
      <c r="T4385" s="153">
        <v>20120</v>
      </c>
      <c r="U4385" s="154">
        <f t="shared" si="1237"/>
        <v>30.44</v>
      </c>
      <c r="V4385" s="153">
        <f t="shared" si="1228"/>
        <v>617231.88000000012</v>
      </c>
      <c r="W4385" s="153" t="str">
        <f t="shared" si="1229"/>
        <v/>
      </c>
      <c r="X4385" s="153">
        <f>A4385+SUMIFS(Presensi!F:F,Presensi!E:E,'Entry Data'!AP4385)</f>
        <v>1</v>
      </c>
      <c r="Y4385" s="153" t="str">
        <f>IFERROR(INDEX('Retasi Pricing'!F:F,MATCH('Entry Data'!AM4385,'Retasi Pricing'!E:E,0))*X4385,"")</f>
        <v/>
      </c>
      <c r="Z4385" s="149" t="s">
        <v>26</v>
      </c>
      <c r="AA4385" s="149" t="s">
        <v>27</v>
      </c>
      <c r="AB4385" s="147"/>
      <c r="AC4385" s="147" t="s">
        <v>188</v>
      </c>
      <c r="AD4385" s="147" t="str">
        <f t="shared" si="1230"/>
        <v/>
      </c>
      <c r="AF4385" s="5" t="str">
        <f t="shared" si="1231"/>
        <v>setianto44210</v>
      </c>
      <c r="AG4385" s="5" t="str">
        <f t="shared" si="1232"/>
        <v>BMJ 07244210UTARADAY</v>
      </c>
      <c r="AH4385" s="5" t="str">
        <f t="shared" si="1233"/>
        <v>setianto44210UTARADAY</v>
      </c>
      <c r="AI4385" s="5" t="str">
        <f t="shared" si="1234"/>
        <v>BMJ 07244210DAY</v>
      </c>
      <c r="AJ4385" s="5" t="str">
        <f t="shared" si="1235"/>
        <v>setianto44210DAY</v>
      </c>
      <c r="AK4385" s="5" t="str">
        <f t="shared" si="1236"/>
        <v>setiantoBMJ</v>
      </c>
      <c r="AL4385" s="5" t="str">
        <f t="shared" si="1238"/>
        <v>UTARA</v>
      </c>
      <c r="AM4385" s="5" t="str">
        <f t="shared" si="1239"/>
        <v>UTARA12 RODA</v>
      </c>
      <c r="AN4385" s="5" t="str">
        <f t="shared" si="1240"/>
        <v>setiantoBMJUTARA12 RODA</v>
      </c>
      <c r="AO4385" s="5" t="str">
        <f t="shared" si="1241"/>
        <v>setiantoUTARA12 RODA</v>
      </c>
      <c r="AP4385" s="5" t="str">
        <f t="shared" si="1242"/>
        <v>44210DAY</v>
      </c>
    </row>
    <row r="4386" spans="1:42" x14ac:dyDescent="0.3">
      <c r="A4386" s="147">
        <v>1</v>
      </c>
      <c r="B4386" s="147"/>
      <c r="C4386" s="148">
        <v>44210</v>
      </c>
      <c r="D4386" s="149" t="s">
        <v>19</v>
      </c>
      <c r="E4386" s="148">
        <v>44210</v>
      </c>
      <c r="F4386" s="149">
        <v>5172697</v>
      </c>
      <c r="G4386" s="147" t="s">
        <v>20</v>
      </c>
      <c r="H4386" s="147" t="s">
        <v>21</v>
      </c>
      <c r="I4386" s="147" t="s">
        <v>45</v>
      </c>
      <c r="J4386" s="147" t="s">
        <v>46</v>
      </c>
      <c r="K4386" s="150" t="s">
        <v>82</v>
      </c>
      <c r="L4386" s="147" t="str">
        <f t="shared" si="1225"/>
        <v>AXOR4843</v>
      </c>
      <c r="M4386" s="147" t="str">
        <f t="shared" si="1226"/>
        <v>BMJ</v>
      </c>
      <c r="N4386" s="147" t="str">
        <f t="shared" si="1227"/>
        <v>12 RODA</v>
      </c>
      <c r="O4386" s="151">
        <v>0.66695601851851849</v>
      </c>
      <c r="P4386" s="152">
        <v>0.66695601851851849</v>
      </c>
      <c r="Q4386" s="152"/>
      <c r="R4386" s="153"/>
      <c r="S4386" s="153">
        <v>52880</v>
      </c>
      <c r="T4386" s="153">
        <v>20120</v>
      </c>
      <c r="U4386" s="154">
        <f t="shared" si="1237"/>
        <v>32.76</v>
      </c>
      <c r="V4386" s="153">
        <f t="shared" si="1228"/>
        <v>664274.5199999999</v>
      </c>
      <c r="W4386" s="153" t="str">
        <f t="shared" si="1229"/>
        <v/>
      </c>
      <c r="X4386" s="153">
        <f>A4386+SUMIFS(Presensi!F:F,Presensi!E:E,'Entry Data'!AP4386)</f>
        <v>1</v>
      </c>
      <c r="Y4386" s="153" t="str">
        <f>IFERROR(INDEX('Retasi Pricing'!F:F,MATCH('Entry Data'!AM4386,'Retasi Pricing'!E:E,0))*X4386,"")</f>
        <v/>
      </c>
      <c r="Z4386" s="149" t="s">
        <v>26</v>
      </c>
      <c r="AA4386" s="149" t="s">
        <v>27</v>
      </c>
      <c r="AB4386" s="147"/>
      <c r="AC4386" s="147" t="s">
        <v>188</v>
      </c>
      <c r="AD4386" s="147" t="str">
        <f t="shared" si="1230"/>
        <v/>
      </c>
      <c r="AF4386" s="5" t="str">
        <f t="shared" si="1231"/>
        <v>setianto44210</v>
      </c>
      <c r="AG4386" s="5" t="str">
        <f t="shared" si="1232"/>
        <v>BMJ 07244210UTARADAY</v>
      </c>
      <c r="AH4386" s="5" t="str">
        <f t="shared" si="1233"/>
        <v>setianto44210UTARADAY</v>
      </c>
      <c r="AI4386" s="5" t="str">
        <f t="shared" si="1234"/>
        <v>BMJ 07244210DAY</v>
      </c>
      <c r="AJ4386" s="5" t="str">
        <f t="shared" si="1235"/>
        <v>setianto44210DAY</v>
      </c>
      <c r="AK4386" s="5" t="str">
        <f t="shared" si="1236"/>
        <v>setiantoBMJ</v>
      </c>
      <c r="AL4386" s="5" t="str">
        <f t="shared" si="1238"/>
        <v>UTARA</v>
      </c>
      <c r="AM4386" s="5" t="str">
        <f t="shared" si="1239"/>
        <v>UTARA12 RODA</v>
      </c>
      <c r="AN4386" s="5" t="str">
        <f t="shared" si="1240"/>
        <v>setiantoBMJUTARA12 RODA</v>
      </c>
      <c r="AO4386" s="5" t="str">
        <f t="shared" si="1241"/>
        <v>setiantoUTARA12 RODA</v>
      </c>
      <c r="AP4386" s="5" t="str">
        <f t="shared" si="1242"/>
        <v>44210DAY</v>
      </c>
    </row>
    <row r="4387" spans="1:42" x14ac:dyDescent="0.3">
      <c r="A4387" s="147">
        <v>1</v>
      </c>
      <c r="B4387" s="147"/>
      <c r="C4387" s="148">
        <v>44210</v>
      </c>
      <c r="D4387" s="149" t="s">
        <v>19</v>
      </c>
      <c r="E4387" s="148">
        <v>44210</v>
      </c>
      <c r="F4387" s="149">
        <v>5172761</v>
      </c>
      <c r="G4387" s="147" t="s">
        <v>20</v>
      </c>
      <c r="H4387" s="147" t="s">
        <v>21</v>
      </c>
      <c r="I4387" s="147" t="s">
        <v>51</v>
      </c>
      <c r="J4387" s="147" t="s">
        <v>46</v>
      </c>
      <c r="K4387" s="150" t="s">
        <v>82</v>
      </c>
      <c r="L4387" s="147" t="str">
        <f t="shared" si="1225"/>
        <v>AXOR4843</v>
      </c>
      <c r="M4387" s="147" t="str">
        <f t="shared" si="1226"/>
        <v>BMJ</v>
      </c>
      <c r="N4387" s="147" t="str">
        <f t="shared" si="1227"/>
        <v>12 RODA</v>
      </c>
      <c r="O4387" s="151">
        <v>0.72429398148148139</v>
      </c>
      <c r="P4387" s="152">
        <v>0.72429398148148139</v>
      </c>
      <c r="Q4387" s="152"/>
      <c r="R4387" s="153"/>
      <c r="S4387" s="153">
        <v>50520</v>
      </c>
      <c r="T4387" s="153">
        <v>20120</v>
      </c>
      <c r="U4387" s="154">
        <f t="shared" si="1237"/>
        <v>30.4</v>
      </c>
      <c r="V4387" s="153">
        <f t="shared" si="1228"/>
        <v>616420.79999999993</v>
      </c>
      <c r="W4387" s="153" t="str">
        <f t="shared" si="1229"/>
        <v/>
      </c>
      <c r="X4387" s="153">
        <f>A4387+SUMIFS(Presensi!F:F,Presensi!E:E,'Entry Data'!AP4387)</f>
        <v>1</v>
      </c>
      <c r="Y4387" s="153" t="str">
        <f>IFERROR(INDEX('Retasi Pricing'!F:F,MATCH('Entry Data'!AM4387,'Retasi Pricing'!E:E,0))*X4387,"")</f>
        <v/>
      </c>
      <c r="Z4387" s="149" t="s">
        <v>26</v>
      </c>
      <c r="AA4387" s="149" t="s">
        <v>27</v>
      </c>
      <c r="AB4387" s="147"/>
      <c r="AC4387" s="147" t="s">
        <v>188</v>
      </c>
      <c r="AD4387" s="147" t="str">
        <f t="shared" si="1230"/>
        <v/>
      </c>
      <c r="AF4387" s="5" t="str">
        <f t="shared" si="1231"/>
        <v>setianto44210</v>
      </c>
      <c r="AG4387" s="5" t="str">
        <f t="shared" si="1232"/>
        <v>BMJ 07244210UTARADAY</v>
      </c>
      <c r="AH4387" s="5" t="str">
        <f t="shared" si="1233"/>
        <v>setianto44210UTARADAY</v>
      </c>
      <c r="AI4387" s="5" t="str">
        <f t="shared" si="1234"/>
        <v>BMJ 07244210DAY</v>
      </c>
      <c r="AJ4387" s="5" t="str">
        <f t="shared" si="1235"/>
        <v>setianto44210DAY</v>
      </c>
      <c r="AK4387" s="5" t="str">
        <f t="shared" si="1236"/>
        <v>setiantoBMJ</v>
      </c>
      <c r="AL4387" s="5" t="str">
        <f t="shared" si="1238"/>
        <v>UTARA</v>
      </c>
      <c r="AM4387" s="5" t="str">
        <f t="shared" si="1239"/>
        <v>UTARA12 RODA</v>
      </c>
      <c r="AN4387" s="5" t="str">
        <f t="shared" si="1240"/>
        <v>setiantoBMJUTARA12 RODA</v>
      </c>
      <c r="AO4387" s="5" t="str">
        <f t="shared" si="1241"/>
        <v>setiantoUTARA12 RODA</v>
      </c>
      <c r="AP4387" s="5" t="str">
        <f t="shared" si="1242"/>
        <v>44210DAY</v>
      </c>
    </row>
    <row r="4388" spans="1:42" x14ac:dyDescent="0.3">
      <c r="A4388" s="33">
        <v>1</v>
      </c>
      <c r="B4388" s="33"/>
      <c r="C4388" s="70">
        <v>44210</v>
      </c>
      <c r="D4388" s="71" t="s">
        <v>19</v>
      </c>
      <c r="E4388" s="70">
        <v>44210</v>
      </c>
      <c r="F4388" s="71">
        <v>5172369</v>
      </c>
      <c r="G4388" s="33" t="s">
        <v>20</v>
      </c>
      <c r="H4388" s="33" t="s">
        <v>21</v>
      </c>
      <c r="I4388" s="33" t="s">
        <v>51</v>
      </c>
      <c r="J4388" s="33" t="s">
        <v>46</v>
      </c>
      <c r="K4388" s="63" t="s">
        <v>83</v>
      </c>
      <c r="L4388" s="32" t="str">
        <f t="shared" si="1225"/>
        <v>AXOR4843</v>
      </c>
      <c r="M4388" s="32" t="str">
        <f t="shared" si="1226"/>
        <v>BMJ</v>
      </c>
      <c r="N4388" s="32" t="str">
        <f t="shared" si="1227"/>
        <v>12 RODA</v>
      </c>
      <c r="O4388" s="146">
        <v>0.35752314814814817</v>
      </c>
      <c r="P4388" s="65">
        <v>0.36207175925925927</v>
      </c>
      <c r="Q4388" s="65"/>
      <c r="R4388" s="66">
        <v>1</v>
      </c>
      <c r="S4388" s="66">
        <v>50580</v>
      </c>
      <c r="T4388" s="66">
        <v>20280</v>
      </c>
      <c r="U4388" s="67">
        <f t="shared" si="1237"/>
        <v>30.3</v>
      </c>
      <c r="V4388" s="66">
        <f t="shared" si="1228"/>
        <v>614393.1</v>
      </c>
      <c r="W4388" s="66" t="str">
        <f t="shared" si="1229"/>
        <v>1 &gt; 4</v>
      </c>
      <c r="X4388" s="66">
        <f>A4388+SUMIFS(Presensi!F:F,Presensi!E:E,'Entry Data'!AP4388)</f>
        <v>1</v>
      </c>
      <c r="Y4388" s="66">
        <f>IFERROR(INDEX('Retasi Pricing'!F:F,MATCH('Entry Data'!AM4388,'Retasi Pricing'!E:E,0))*X4388,"")</f>
        <v>27500</v>
      </c>
      <c r="Z4388" s="62" t="s">
        <v>26</v>
      </c>
      <c r="AA4388" s="62" t="s">
        <v>27</v>
      </c>
      <c r="AB4388" s="32"/>
      <c r="AC4388" s="32" t="s">
        <v>214</v>
      </c>
      <c r="AD4388" s="32" t="str">
        <f t="shared" si="1230"/>
        <v/>
      </c>
      <c r="AF4388" s="5" t="str">
        <f t="shared" si="1231"/>
        <v>pelani44210</v>
      </c>
      <c r="AG4388" s="5" t="str">
        <f t="shared" si="1232"/>
        <v>BMJ 07344210UTARADAY</v>
      </c>
      <c r="AH4388" s="5" t="str">
        <f t="shared" si="1233"/>
        <v>pelani44210UTARADAY</v>
      </c>
      <c r="AI4388" s="5" t="str">
        <f t="shared" si="1234"/>
        <v>BMJ 07344210DAY</v>
      </c>
      <c r="AJ4388" s="5" t="str">
        <f t="shared" si="1235"/>
        <v>pelani44210DAY</v>
      </c>
      <c r="AK4388" s="5" t="str">
        <f t="shared" si="1236"/>
        <v>pelaniBMJ</v>
      </c>
      <c r="AL4388" s="5" t="str">
        <f t="shared" si="1238"/>
        <v>1UTARA</v>
      </c>
      <c r="AM4388" s="5" t="str">
        <f t="shared" si="1239"/>
        <v>1 &gt; 4UTARA12 RODA</v>
      </c>
      <c r="AN4388" s="5" t="str">
        <f t="shared" si="1240"/>
        <v>pelaniBMJ1 &gt; 4UTARA12 RODA</v>
      </c>
      <c r="AO4388" s="5" t="str">
        <f t="shared" si="1241"/>
        <v>pelani1 &gt; 4UTARA12 RODA</v>
      </c>
      <c r="AP4388" s="5" t="str">
        <f t="shared" si="1242"/>
        <v>44210DAY</v>
      </c>
    </row>
    <row r="4389" spans="1:42" x14ac:dyDescent="0.3">
      <c r="A4389" s="33">
        <v>1</v>
      </c>
      <c r="B4389" s="33"/>
      <c r="C4389" s="70">
        <v>44210</v>
      </c>
      <c r="D4389" s="71" t="s">
        <v>19</v>
      </c>
      <c r="E4389" s="70">
        <v>44210</v>
      </c>
      <c r="F4389" s="71">
        <v>5172425</v>
      </c>
      <c r="G4389" s="33" t="s">
        <v>20</v>
      </c>
      <c r="H4389" s="33" t="s">
        <v>21</v>
      </c>
      <c r="I4389" s="33" t="s">
        <v>51</v>
      </c>
      <c r="J4389" s="33" t="s">
        <v>46</v>
      </c>
      <c r="K4389" s="63" t="s">
        <v>83</v>
      </c>
      <c r="L4389" s="32" t="str">
        <f t="shared" si="1225"/>
        <v>AXOR4843</v>
      </c>
      <c r="M4389" s="32" t="str">
        <f t="shared" si="1226"/>
        <v>BMJ</v>
      </c>
      <c r="N4389" s="32" t="str">
        <f t="shared" si="1227"/>
        <v>12 RODA</v>
      </c>
      <c r="O4389" s="146">
        <v>0.40944444444444444</v>
      </c>
      <c r="P4389" s="65">
        <v>0.40944444444444444</v>
      </c>
      <c r="Q4389" s="65"/>
      <c r="R4389" s="66">
        <v>2</v>
      </c>
      <c r="S4389" s="66">
        <v>51120</v>
      </c>
      <c r="T4389" s="66">
        <v>20280</v>
      </c>
      <c r="U4389" s="67">
        <f t="shared" si="1237"/>
        <v>30.84</v>
      </c>
      <c r="V4389" s="66">
        <f t="shared" si="1228"/>
        <v>625342.68000000005</v>
      </c>
      <c r="W4389" s="66" t="str">
        <f t="shared" si="1229"/>
        <v>1 &gt; 4</v>
      </c>
      <c r="X4389" s="66">
        <f>A4389+SUMIFS(Presensi!F:F,Presensi!E:E,'Entry Data'!AP4389)</f>
        <v>1</v>
      </c>
      <c r="Y4389" s="66">
        <f>IFERROR(INDEX('Retasi Pricing'!F:F,MATCH('Entry Data'!AM4389,'Retasi Pricing'!E:E,0))*X4389,"")</f>
        <v>27500</v>
      </c>
      <c r="Z4389" s="62" t="s">
        <v>26</v>
      </c>
      <c r="AA4389" s="62" t="s">
        <v>27</v>
      </c>
      <c r="AB4389" s="32"/>
      <c r="AC4389" s="32" t="s">
        <v>214</v>
      </c>
      <c r="AD4389" s="32" t="str">
        <f t="shared" si="1230"/>
        <v/>
      </c>
      <c r="AF4389" s="5" t="str">
        <f t="shared" si="1231"/>
        <v>pelani44210</v>
      </c>
      <c r="AG4389" s="5" t="str">
        <f t="shared" si="1232"/>
        <v>BMJ 07344210UTARADAY</v>
      </c>
      <c r="AH4389" s="5" t="str">
        <f t="shared" si="1233"/>
        <v>pelani44210UTARADAY</v>
      </c>
      <c r="AI4389" s="5" t="str">
        <f t="shared" si="1234"/>
        <v>BMJ 07344210DAY</v>
      </c>
      <c r="AJ4389" s="5" t="str">
        <f t="shared" si="1235"/>
        <v>pelani44210DAY</v>
      </c>
      <c r="AK4389" s="5" t="str">
        <f t="shared" si="1236"/>
        <v>pelaniBMJ</v>
      </c>
      <c r="AL4389" s="5" t="str">
        <f t="shared" si="1238"/>
        <v>2UTARA</v>
      </c>
      <c r="AM4389" s="5" t="str">
        <f t="shared" si="1239"/>
        <v>1 &gt; 4UTARA12 RODA</v>
      </c>
      <c r="AN4389" s="5" t="str">
        <f t="shared" si="1240"/>
        <v>pelaniBMJ1 &gt; 4UTARA12 RODA</v>
      </c>
      <c r="AO4389" s="5" t="str">
        <f t="shared" si="1241"/>
        <v>pelani1 &gt; 4UTARA12 RODA</v>
      </c>
      <c r="AP4389" s="5" t="str">
        <f t="shared" si="1242"/>
        <v>44210DAY</v>
      </c>
    </row>
    <row r="4390" spans="1:42" x14ac:dyDescent="0.3">
      <c r="A4390" s="33">
        <v>1</v>
      </c>
      <c r="B4390" s="33"/>
      <c r="C4390" s="70">
        <v>44210</v>
      </c>
      <c r="D4390" s="71" t="s">
        <v>19</v>
      </c>
      <c r="E4390" s="70">
        <v>44210</v>
      </c>
      <c r="F4390" s="71">
        <v>5172488</v>
      </c>
      <c r="G4390" s="33" t="s">
        <v>20</v>
      </c>
      <c r="H4390" s="33" t="s">
        <v>21</v>
      </c>
      <c r="I4390" s="33" t="s">
        <v>123</v>
      </c>
      <c r="J4390" s="33" t="s">
        <v>23</v>
      </c>
      <c r="K4390" s="69" t="s">
        <v>83</v>
      </c>
      <c r="L4390" s="32" t="str">
        <f t="shared" si="1225"/>
        <v>AXOR4843</v>
      </c>
      <c r="M4390" s="32" t="str">
        <f t="shared" si="1226"/>
        <v>BMJ</v>
      </c>
      <c r="N4390" s="32" t="str">
        <f t="shared" si="1227"/>
        <v>12 RODA</v>
      </c>
      <c r="O4390" s="146">
        <v>0.46593749999999995</v>
      </c>
      <c r="P4390" s="65">
        <v>0.46593749999999995</v>
      </c>
      <c r="Q4390" s="65"/>
      <c r="R4390" s="66">
        <v>3</v>
      </c>
      <c r="S4390" s="66">
        <v>53100</v>
      </c>
      <c r="T4390" s="66">
        <v>20280</v>
      </c>
      <c r="U4390" s="67">
        <f t="shared" si="1237"/>
        <v>32.82</v>
      </c>
      <c r="V4390" s="66">
        <f t="shared" si="1228"/>
        <v>665491.14</v>
      </c>
      <c r="W4390" s="66" t="str">
        <f t="shared" si="1229"/>
        <v>1 &gt; 4</v>
      </c>
      <c r="X4390" s="66">
        <f>A4390+SUMIFS(Presensi!F:F,Presensi!E:E,'Entry Data'!AP4390)</f>
        <v>1</v>
      </c>
      <c r="Y4390" s="66">
        <f>IFERROR(INDEX('Retasi Pricing'!F:F,MATCH('Entry Data'!AM4390,'Retasi Pricing'!E:E,0))*X4390,"")</f>
        <v>27500</v>
      </c>
      <c r="Z4390" s="62" t="s">
        <v>26</v>
      </c>
      <c r="AA4390" s="62" t="s">
        <v>27</v>
      </c>
      <c r="AB4390" s="32"/>
      <c r="AC4390" s="32" t="s">
        <v>214</v>
      </c>
      <c r="AD4390" s="32" t="str">
        <f t="shared" si="1230"/>
        <v/>
      </c>
      <c r="AF4390" s="5" t="str">
        <f t="shared" si="1231"/>
        <v>pelani44210</v>
      </c>
      <c r="AG4390" s="5" t="str">
        <f t="shared" si="1232"/>
        <v>BMJ 07344210UTARADAY</v>
      </c>
      <c r="AH4390" s="5" t="str">
        <f t="shared" si="1233"/>
        <v>pelani44210UTARADAY</v>
      </c>
      <c r="AI4390" s="5" t="str">
        <f t="shared" si="1234"/>
        <v>BMJ 07344210DAY</v>
      </c>
      <c r="AJ4390" s="5" t="str">
        <f t="shared" si="1235"/>
        <v>pelani44210DAY</v>
      </c>
      <c r="AK4390" s="5" t="str">
        <f t="shared" si="1236"/>
        <v>pelaniBMJ</v>
      </c>
      <c r="AL4390" s="5" t="str">
        <f t="shared" si="1238"/>
        <v>3UTARA</v>
      </c>
      <c r="AM4390" s="5" t="str">
        <f t="shared" si="1239"/>
        <v>1 &gt; 4UTARA12 RODA</v>
      </c>
      <c r="AN4390" s="5" t="str">
        <f t="shared" si="1240"/>
        <v>pelaniBMJ1 &gt; 4UTARA12 RODA</v>
      </c>
      <c r="AO4390" s="5" t="str">
        <f t="shared" si="1241"/>
        <v>pelani1 &gt; 4UTARA12 RODA</v>
      </c>
      <c r="AP4390" s="5" t="str">
        <f t="shared" si="1242"/>
        <v>44210DAY</v>
      </c>
    </row>
    <row r="4391" spans="1:42" x14ac:dyDescent="0.3">
      <c r="A4391" s="33">
        <v>1</v>
      </c>
      <c r="B4391" s="33"/>
      <c r="C4391" s="70">
        <v>44210</v>
      </c>
      <c r="D4391" s="71" t="s">
        <v>19</v>
      </c>
      <c r="E4391" s="70">
        <v>44210</v>
      </c>
      <c r="F4391" s="71">
        <v>5172586</v>
      </c>
      <c r="G4391" s="33" t="s">
        <v>20</v>
      </c>
      <c r="H4391" s="33" t="s">
        <v>21</v>
      </c>
      <c r="I4391" s="33" t="s">
        <v>123</v>
      </c>
      <c r="J4391" s="33" t="s">
        <v>46</v>
      </c>
      <c r="K4391" s="63" t="s">
        <v>83</v>
      </c>
      <c r="L4391" s="32" t="str">
        <f t="shared" si="1225"/>
        <v>AXOR4843</v>
      </c>
      <c r="M4391" s="32" t="str">
        <f t="shared" si="1226"/>
        <v>BMJ</v>
      </c>
      <c r="N4391" s="32" t="str">
        <f t="shared" si="1227"/>
        <v>12 RODA</v>
      </c>
      <c r="O4391" s="146">
        <v>0.56289351851851854</v>
      </c>
      <c r="P4391" s="65">
        <v>0.56289351851851854</v>
      </c>
      <c r="Q4391" s="65"/>
      <c r="R4391" s="66">
        <v>4</v>
      </c>
      <c r="S4391" s="66">
        <v>52560</v>
      </c>
      <c r="T4391" s="66">
        <v>20280</v>
      </c>
      <c r="U4391" s="67">
        <f t="shared" si="1237"/>
        <v>32.28</v>
      </c>
      <c r="V4391" s="66">
        <f t="shared" si="1228"/>
        <v>654541.56000000006</v>
      </c>
      <c r="W4391" s="66" t="str">
        <f t="shared" si="1229"/>
        <v>1 &gt; 4</v>
      </c>
      <c r="X4391" s="66">
        <f>A4391+SUMIFS(Presensi!F:F,Presensi!E:E,'Entry Data'!AP4391)</f>
        <v>1</v>
      </c>
      <c r="Y4391" s="66">
        <f>IFERROR(INDEX('Retasi Pricing'!F:F,MATCH('Entry Data'!AM4391,'Retasi Pricing'!E:E,0))*X4391,"")</f>
        <v>27500</v>
      </c>
      <c r="Z4391" s="62" t="s">
        <v>26</v>
      </c>
      <c r="AA4391" s="62" t="s">
        <v>27</v>
      </c>
      <c r="AB4391" s="32"/>
      <c r="AC4391" s="32" t="s">
        <v>214</v>
      </c>
      <c r="AD4391" s="32" t="str">
        <f t="shared" si="1230"/>
        <v/>
      </c>
      <c r="AF4391" s="5" t="str">
        <f t="shared" si="1231"/>
        <v>pelani44210</v>
      </c>
      <c r="AG4391" s="5" t="str">
        <f t="shared" si="1232"/>
        <v>BMJ 07344210UTARADAY</v>
      </c>
      <c r="AH4391" s="5" t="str">
        <f t="shared" si="1233"/>
        <v>pelani44210UTARADAY</v>
      </c>
      <c r="AI4391" s="5" t="str">
        <f t="shared" si="1234"/>
        <v>BMJ 07344210DAY</v>
      </c>
      <c r="AJ4391" s="5" t="str">
        <f t="shared" si="1235"/>
        <v>pelani44210DAY</v>
      </c>
      <c r="AK4391" s="5" t="str">
        <f t="shared" si="1236"/>
        <v>pelaniBMJ</v>
      </c>
      <c r="AL4391" s="5" t="str">
        <f t="shared" si="1238"/>
        <v>4UTARA</v>
      </c>
      <c r="AM4391" s="5" t="str">
        <f t="shared" si="1239"/>
        <v>1 &gt; 4UTARA12 RODA</v>
      </c>
      <c r="AN4391" s="5" t="str">
        <f t="shared" si="1240"/>
        <v>pelaniBMJ1 &gt; 4UTARA12 RODA</v>
      </c>
      <c r="AO4391" s="5" t="str">
        <f t="shared" si="1241"/>
        <v>pelani1 &gt; 4UTARA12 RODA</v>
      </c>
      <c r="AP4391" s="5" t="str">
        <f t="shared" si="1242"/>
        <v>44210DAY</v>
      </c>
    </row>
    <row r="4392" spans="1:42" x14ac:dyDescent="0.3">
      <c r="A4392" s="33">
        <v>1</v>
      </c>
      <c r="B4392" s="33"/>
      <c r="C4392" s="70">
        <v>44210</v>
      </c>
      <c r="D4392" s="71" t="s">
        <v>19</v>
      </c>
      <c r="E4392" s="70">
        <v>44210</v>
      </c>
      <c r="F4392" s="71">
        <v>5172644</v>
      </c>
      <c r="G4392" s="33" t="s">
        <v>20</v>
      </c>
      <c r="H4392" s="33" t="s">
        <v>21</v>
      </c>
      <c r="I4392" s="33" t="s">
        <v>51</v>
      </c>
      <c r="J4392" s="33" t="s">
        <v>46</v>
      </c>
      <c r="K4392" s="69" t="s">
        <v>83</v>
      </c>
      <c r="L4392" s="32" t="str">
        <f t="shared" si="1225"/>
        <v>AXOR4843</v>
      </c>
      <c r="M4392" s="32" t="str">
        <f t="shared" si="1226"/>
        <v>BMJ</v>
      </c>
      <c r="N4392" s="32" t="str">
        <f t="shared" si="1227"/>
        <v>12 RODA</v>
      </c>
      <c r="O4392" s="146">
        <v>0.62118055555555551</v>
      </c>
      <c r="P4392" s="65">
        <v>0.62118055555555551</v>
      </c>
      <c r="Q4392" s="65"/>
      <c r="R4392" s="66">
        <v>5</v>
      </c>
      <c r="S4392" s="66">
        <v>49520</v>
      </c>
      <c r="T4392" s="66">
        <v>20280</v>
      </c>
      <c r="U4392" s="67">
        <f t="shared" si="1237"/>
        <v>29.24</v>
      </c>
      <c r="V4392" s="66">
        <f t="shared" si="1228"/>
        <v>592899.48</v>
      </c>
      <c r="W4392" s="66" t="str">
        <f t="shared" si="1229"/>
        <v>&gt; 5</v>
      </c>
      <c r="X4392" s="66">
        <f>A4392+SUMIFS(Presensi!F:F,Presensi!E:E,'Entry Data'!AP4392)</f>
        <v>1</v>
      </c>
      <c r="Y4392" s="66">
        <f>IFERROR(INDEX('Retasi Pricing'!F:F,MATCH('Entry Data'!AM4392,'Retasi Pricing'!E:E,0))*X4392,"")</f>
        <v>31200</v>
      </c>
      <c r="Z4392" s="62" t="s">
        <v>26</v>
      </c>
      <c r="AA4392" s="62" t="s">
        <v>27</v>
      </c>
      <c r="AB4392" s="32"/>
      <c r="AC4392" s="32" t="s">
        <v>214</v>
      </c>
      <c r="AD4392" s="32" t="str">
        <f t="shared" si="1230"/>
        <v/>
      </c>
      <c r="AF4392" s="5" t="str">
        <f t="shared" si="1231"/>
        <v>pelani44210</v>
      </c>
      <c r="AG4392" s="5" t="str">
        <f t="shared" si="1232"/>
        <v>BMJ 07344210UTARADAY</v>
      </c>
      <c r="AH4392" s="5" t="str">
        <f t="shared" si="1233"/>
        <v>pelani44210UTARADAY</v>
      </c>
      <c r="AI4392" s="5" t="str">
        <f t="shared" si="1234"/>
        <v>BMJ 07344210DAY</v>
      </c>
      <c r="AJ4392" s="5" t="str">
        <f t="shared" si="1235"/>
        <v>pelani44210DAY</v>
      </c>
      <c r="AK4392" s="5" t="str">
        <f t="shared" si="1236"/>
        <v>pelaniBMJ</v>
      </c>
      <c r="AL4392" s="5" t="str">
        <f t="shared" si="1238"/>
        <v>5UTARA</v>
      </c>
      <c r="AM4392" s="5" t="str">
        <f t="shared" si="1239"/>
        <v>&gt; 5UTARA12 RODA</v>
      </c>
      <c r="AN4392" s="5" t="str">
        <f t="shared" si="1240"/>
        <v>pelaniBMJ&gt; 5UTARA12 RODA</v>
      </c>
      <c r="AO4392" s="5" t="str">
        <f t="shared" si="1241"/>
        <v>pelani&gt; 5UTARA12 RODA</v>
      </c>
      <c r="AP4392" s="5" t="str">
        <f t="shared" si="1242"/>
        <v>44210DAY</v>
      </c>
    </row>
    <row r="4393" spans="1:42" x14ac:dyDescent="0.3">
      <c r="A4393" s="33">
        <v>1</v>
      </c>
      <c r="B4393" s="33"/>
      <c r="C4393" s="70">
        <v>44210</v>
      </c>
      <c r="D4393" s="71" t="s">
        <v>19</v>
      </c>
      <c r="E4393" s="70">
        <v>44210</v>
      </c>
      <c r="F4393" s="71">
        <v>5172742</v>
      </c>
      <c r="G4393" s="33" t="s">
        <v>20</v>
      </c>
      <c r="H4393" s="33" t="s">
        <v>21</v>
      </c>
      <c r="I4393" s="33" t="s">
        <v>123</v>
      </c>
      <c r="J4393" s="33" t="s">
        <v>23</v>
      </c>
      <c r="K4393" s="63" t="s">
        <v>83</v>
      </c>
      <c r="L4393" s="32" t="str">
        <f t="shared" si="1225"/>
        <v>AXOR4843</v>
      </c>
      <c r="M4393" s="32" t="str">
        <f t="shared" si="1226"/>
        <v>BMJ</v>
      </c>
      <c r="N4393" s="32" t="str">
        <f t="shared" si="1227"/>
        <v>12 RODA</v>
      </c>
      <c r="O4393" s="146">
        <v>0.70737268518518526</v>
      </c>
      <c r="P4393" s="65">
        <v>0.70737268518518526</v>
      </c>
      <c r="Q4393" s="65"/>
      <c r="R4393" s="66">
        <v>6</v>
      </c>
      <c r="S4393" s="66">
        <v>54240</v>
      </c>
      <c r="T4393" s="66">
        <v>20280</v>
      </c>
      <c r="U4393" s="67">
        <f t="shared" si="1237"/>
        <v>33.96</v>
      </c>
      <c r="V4393" s="66">
        <f t="shared" si="1228"/>
        <v>688606.91999999993</v>
      </c>
      <c r="W4393" s="66" t="str">
        <f t="shared" si="1229"/>
        <v>&gt; 6</v>
      </c>
      <c r="X4393" s="66">
        <f>A4393+SUMIFS(Presensi!F:F,Presensi!E:E,'Entry Data'!AP4393)</f>
        <v>1</v>
      </c>
      <c r="Y4393" s="66">
        <f>IFERROR(INDEX('Retasi Pricing'!F:F,MATCH('Entry Data'!AM4393,'Retasi Pricing'!E:E,0))*X4393,"")</f>
        <v>34450</v>
      </c>
      <c r="Z4393" s="62" t="s">
        <v>26</v>
      </c>
      <c r="AA4393" s="62" t="s">
        <v>27</v>
      </c>
      <c r="AB4393" s="32"/>
      <c r="AC4393" s="32" t="s">
        <v>214</v>
      </c>
      <c r="AD4393" s="32" t="str">
        <f t="shared" si="1230"/>
        <v/>
      </c>
      <c r="AF4393" s="5" t="str">
        <f t="shared" si="1231"/>
        <v>pelani44210</v>
      </c>
      <c r="AG4393" s="5" t="str">
        <f t="shared" si="1232"/>
        <v>BMJ 07344210UTARADAY</v>
      </c>
      <c r="AH4393" s="5" t="str">
        <f t="shared" si="1233"/>
        <v>pelani44210UTARADAY</v>
      </c>
      <c r="AI4393" s="5" t="str">
        <f t="shared" si="1234"/>
        <v>BMJ 07344210DAY</v>
      </c>
      <c r="AJ4393" s="5" t="str">
        <f t="shared" si="1235"/>
        <v>pelani44210DAY</v>
      </c>
      <c r="AK4393" s="5" t="str">
        <f t="shared" si="1236"/>
        <v>pelaniBMJ</v>
      </c>
      <c r="AL4393" s="5" t="str">
        <f t="shared" si="1238"/>
        <v>6UTARA</v>
      </c>
      <c r="AM4393" s="5" t="str">
        <f t="shared" si="1239"/>
        <v>&gt; 6UTARA12 RODA</v>
      </c>
      <c r="AN4393" s="5" t="str">
        <f t="shared" si="1240"/>
        <v>pelaniBMJ&gt; 6UTARA12 RODA</v>
      </c>
      <c r="AO4393" s="5" t="str">
        <f t="shared" si="1241"/>
        <v>pelani&gt; 6UTARA12 RODA</v>
      </c>
      <c r="AP4393" s="5" t="str">
        <f t="shared" si="1242"/>
        <v>44210DAY</v>
      </c>
    </row>
    <row r="4394" spans="1:42" x14ac:dyDescent="0.3">
      <c r="A4394" s="33">
        <v>1</v>
      </c>
      <c r="B4394" s="33"/>
      <c r="C4394" s="70">
        <v>44210</v>
      </c>
      <c r="D4394" s="71" t="s">
        <v>19</v>
      </c>
      <c r="E4394" s="70">
        <v>44210</v>
      </c>
      <c r="F4394" s="71">
        <v>5172784</v>
      </c>
      <c r="G4394" s="33" t="s">
        <v>20</v>
      </c>
      <c r="H4394" s="33" t="s">
        <v>21</v>
      </c>
      <c r="I4394" s="33" t="s">
        <v>51</v>
      </c>
      <c r="J4394" s="33" t="s">
        <v>46</v>
      </c>
      <c r="K4394" s="63" t="s">
        <v>83</v>
      </c>
      <c r="L4394" s="32" t="str">
        <f t="shared" si="1225"/>
        <v>AXOR4843</v>
      </c>
      <c r="M4394" s="32" t="str">
        <f t="shared" si="1226"/>
        <v>BMJ</v>
      </c>
      <c r="N4394" s="32" t="str">
        <f t="shared" si="1227"/>
        <v>12 RODA</v>
      </c>
      <c r="O4394" s="146">
        <v>0.76178240740740744</v>
      </c>
      <c r="P4394" s="65">
        <v>0.76178240740740744</v>
      </c>
      <c r="Q4394" s="65"/>
      <c r="R4394" s="66">
        <v>7</v>
      </c>
      <c r="S4394" s="66">
        <v>53900</v>
      </c>
      <c r="T4394" s="66">
        <v>20280</v>
      </c>
      <c r="U4394" s="67">
        <f t="shared" si="1237"/>
        <v>33.619999999999997</v>
      </c>
      <c r="V4394" s="66">
        <f t="shared" si="1228"/>
        <v>681712.74</v>
      </c>
      <c r="W4394" s="66" t="str">
        <f t="shared" si="1229"/>
        <v>7 &gt;</v>
      </c>
      <c r="X4394" s="66">
        <f>A4394+SUMIFS(Presensi!F:F,Presensi!E:E,'Entry Data'!AP4394)</f>
        <v>1</v>
      </c>
      <c r="Y4394" s="66">
        <f>IFERROR(INDEX('Retasi Pricing'!F:F,MATCH('Entry Data'!AM4394,'Retasi Pricing'!E:E,0))*X4394,"")</f>
        <v>42000</v>
      </c>
      <c r="Z4394" s="62" t="s">
        <v>26</v>
      </c>
      <c r="AA4394" s="62" t="s">
        <v>27</v>
      </c>
      <c r="AB4394" s="32"/>
      <c r="AC4394" s="32" t="s">
        <v>214</v>
      </c>
      <c r="AD4394" s="32" t="str">
        <f t="shared" si="1230"/>
        <v/>
      </c>
      <c r="AF4394" s="5" t="str">
        <f t="shared" si="1231"/>
        <v>pelani44210</v>
      </c>
      <c r="AG4394" s="5" t="str">
        <f t="shared" si="1232"/>
        <v>BMJ 07344210UTARADAY</v>
      </c>
      <c r="AH4394" s="5" t="str">
        <f t="shared" si="1233"/>
        <v>pelani44210UTARADAY</v>
      </c>
      <c r="AI4394" s="5" t="str">
        <f t="shared" si="1234"/>
        <v>BMJ 07344210DAY</v>
      </c>
      <c r="AJ4394" s="5" t="str">
        <f t="shared" si="1235"/>
        <v>pelani44210DAY</v>
      </c>
      <c r="AK4394" s="5" t="str">
        <f t="shared" si="1236"/>
        <v>pelaniBMJ</v>
      </c>
      <c r="AL4394" s="5" t="str">
        <f t="shared" si="1238"/>
        <v>7UTARA</v>
      </c>
      <c r="AM4394" s="5" t="str">
        <f t="shared" si="1239"/>
        <v>7 &gt;UTARA12 RODA</v>
      </c>
      <c r="AN4394" s="5" t="str">
        <f t="shared" si="1240"/>
        <v>pelaniBMJ7 &gt;UTARA12 RODA</v>
      </c>
      <c r="AO4394" s="5" t="str">
        <f t="shared" si="1241"/>
        <v>pelani7 &gt;UTARA12 RODA</v>
      </c>
      <c r="AP4394" s="5" t="str">
        <f t="shared" si="1242"/>
        <v>44210DAY</v>
      </c>
    </row>
    <row r="4395" spans="1:42" x14ac:dyDescent="0.3">
      <c r="A4395" s="33">
        <v>1</v>
      </c>
      <c r="B4395" s="33"/>
      <c r="C4395" s="70">
        <v>44210</v>
      </c>
      <c r="D4395" s="71" t="s">
        <v>19</v>
      </c>
      <c r="E4395" s="70">
        <v>44210</v>
      </c>
      <c r="F4395" s="71">
        <v>5172371</v>
      </c>
      <c r="G4395" s="33" t="s">
        <v>20</v>
      </c>
      <c r="H4395" s="33" t="s">
        <v>21</v>
      </c>
      <c r="I4395" s="33" t="s">
        <v>51</v>
      </c>
      <c r="J4395" s="33" t="s">
        <v>46</v>
      </c>
      <c r="K4395" s="63" t="s">
        <v>85</v>
      </c>
      <c r="L4395" s="32" t="str">
        <f t="shared" si="1225"/>
        <v>AXOR4843</v>
      </c>
      <c r="M4395" s="32" t="str">
        <f t="shared" si="1226"/>
        <v>BMJ</v>
      </c>
      <c r="N4395" s="32" t="str">
        <f t="shared" si="1227"/>
        <v>12 RODA</v>
      </c>
      <c r="O4395" s="146">
        <v>0.35812500000000003</v>
      </c>
      <c r="P4395" s="65">
        <v>0.36440972222222223</v>
      </c>
      <c r="Q4395" s="65"/>
      <c r="R4395" s="66">
        <v>1</v>
      </c>
      <c r="S4395" s="66">
        <v>53380</v>
      </c>
      <c r="T4395" s="66">
        <v>20300</v>
      </c>
      <c r="U4395" s="67">
        <f t="shared" si="1237"/>
        <v>33.08</v>
      </c>
      <c r="V4395" s="66">
        <f t="shared" si="1228"/>
        <v>670763.15999999992</v>
      </c>
      <c r="W4395" s="66" t="str">
        <f t="shared" si="1229"/>
        <v>1 &gt; 4</v>
      </c>
      <c r="X4395" s="66">
        <f>A4395+SUMIFS(Presensi!F:F,Presensi!E:E,'Entry Data'!AP4395)</f>
        <v>1</v>
      </c>
      <c r="Y4395" s="66">
        <f>IFERROR(INDEX('Retasi Pricing'!F:F,MATCH('Entry Data'!AM4395,'Retasi Pricing'!E:E,0))*X4395,"")</f>
        <v>27500</v>
      </c>
      <c r="Z4395" s="62" t="s">
        <v>26</v>
      </c>
      <c r="AA4395" s="62" t="s">
        <v>27</v>
      </c>
      <c r="AB4395" s="32"/>
      <c r="AC4395" s="32" t="s">
        <v>311</v>
      </c>
      <c r="AD4395" s="32" t="str">
        <f t="shared" si="1230"/>
        <v/>
      </c>
      <c r="AF4395" s="5" t="str">
        <f t="shared" si="1231"/>
        <v>M.SAINUDDIN KASIM44210</v>
      </c>
      <c r="AG4395" s="5" t="str">
        <f t="shared" si="1232"/>
        <v>BMJ 07444210UTARADAY</v>
      </c>
      <c r="AH4395" s="5" t="str">
        <f t="shared" si="1233"/>
        <v>M.SAINUDDIN KASIM44210UTARADAY</v>
      </c>
      <c r="AI4395" s="5" t="str">
        <f t="shared" si="1234"/>
        <v>BMJ 07444210DAY</v>
      </c>
      <c r="AJ4395" s="5" t="str">
        <f t="shared" si="1235"/>
        <v>M.SAINUDDIN KASIM44210DAY</v>
      </c>
      <c r="AK4395" s="5" t="str">
        <f t="shared" si="1236"/>
        <v>M.SAINUDDIN KASIMBMJ</v>
      </c>
      <c r="AL4395" s="5" t="str">
        <f t="shared" si="1238"/>
        <v>1UTARA</v>
      </c>
      <c r="AM4395" s="5" t="str">
        <f t="shared" si="1239"/>
        <v>1 &gt; 4UTARA12 RODA</v>
      </c>
      <c r="AN4395" s="5" t="str">
        <f t="shared" si="1240"/>
        <v>M.SAINUDDIN KASIMBMJ1 &gt; 4UTARA12 RODA</v>
      </c>
      <c r="AO4395" s="5" t="str">
        <f t="shared" si="1241"/>
        <v>M.SAINUDDIN KASIM1 &gt; 4UTARA12 RODA</v>
      </c>
      <c r="AP4395" s="5" t="str">
        <f t="shared" si="1242"/>
        <v>44210DAY</v>
      </c>
    </row>
    <row r="4396" spans="1:42" x14ac:dyDescent="0.3">
      <c r="A4396" s="33">
        <v>1</v>
      </c>
      <c r="B4396" s="33"/>
      <c r="C4396" s="70">
        <v>44210</v>
      </c>
      <c r="D4396" s="71" t="s">
        <v>19</v>
      </c>
      <c r="E4396" s="70">
        <v>44210</v>
      </c>
      <c r="F4396" s="71">
        <v>5172429</v>
      </c>
      <c r="G4396" s="33" t="s">
        <v>20</v>
      </c>
      <c r="H4396" s="33" t="s">
        <v>21</v>
      </c>
      <c r="I4396" s="33" t="s">
        <v>51</v>
      </c>
      <c r="J4396" s="33" t="s">
        <v>46</v>
      </c>
      <c r="K4396" s="63" t="s">
        <v>85</v>
      </c>
      <c r="L4396" s="32" t="str">
        <f t="shared" ref="L4396:L4459" si="1243">IFERROR(VLOOKUP(K4396,db_unit,2,FALSE),"")</f>
        <v>AXOR4843</v>
      </c>
      <c r="M4396" s="32" t="str">
        <f t="shared" ref="M4396:M4459" si="1244">IFERROR(VLOOKUP(K4396,db_unit,3,FALSE),"")</f>
        <v>BMJ</v>
      </c>
      <c r="N4396" s="32" t="str">
        <f t="shared" ref="N4396:N4459" si="1245">IFERROR(VLOOKUP(K4396,db_unit,4,FALSE),"")</f>
        <v>12 RODA</v>
      </c>
      <c r="O4396" s="146">
        <v>0.41797453703703707</v>
      </c>
      <c r="P4396" s="65">
        <v>0.41797453703703707</v>
      </c>
      <c r="Q4396" s="65"/>
      <c r="R4396" s="66">
        <v>2</v>
      </c>
      <c r="S4396" s="66">
        <v>49380</v>
      </c>
      <c r="T4396" s="66">
        <v>20300</v>
      </c>
      <c r="U4396" s="67">
        <f t="shared" si="1237"/>
        <v>29.08</v>
      </c>
      <c r="V4396" s="66">
        <f t="shared" si="1228"/>
        <v>589655.15999999992</v>
      </c>
      <c r="W4396" s="66" t="str">
        <f t="shared" si="1229"/>
        <v>1 &gt; 4</v>
      </c>
      <c r="X4396" s="66">
        <f>A4396+SUMIFS(Presensi!F:F,Presensi!E:E,'Entry Data'!AP4396)</f>
        <v>1</v>
      </c>
      <c r="Y4396" s="66">
        <f>IFERROR(INDEX('Retasi Pricing'!F:F,MATCH('Entry Data'!AM4396,'Retasi Pricing'!E:E,0))*X4396,"")</f>
        <v>27500</v>
      </c>
      <c r="Z4396" s="62" t="s">
        <v>26</v>
      </c>
      <c r="AA4396" s="62" t="s">
        <v>27</v>
      </c>
      <c r="AB4396" s="32"/>
      <c r="AC4396" s="32" t="s">
        <v>311</v>
      </c>
      <c r="AD4396" s="32" t="str">
        <f t="shared" si="1230"/>
        <v/>
      </c>
      <c r="AF4396" s="5" t="str">
        <f t="shared" si="1231"/>
        <v>M.SAINUDDIN KASIM44210</v>
      </c>
      <c r="AG4396" s="5" t="str">
        <f t="shared" si="1232"/>
        <v>BMJ 07444210UTARADAY</v>
      </c>
      <c r="AH4396" s="5" t="str">
        <f t="shared" si="1233"/>
        <v>M.SAINUDDIN KASIM44210UTARADAY</v>
      </c>
      <c r="AI4396" s="5" t="str">
        <f t="shared" si="1234"/>
        <v>BMJ 07444210DAY</v>
      </c>
      <c r="AJ4396" s="5" t="str">
        <f t="shared" si="1235"/>
        <v>M.SAINUDDIN KASIM44210DAY</v>
      </c>
      <c r="AK4396" s="5" t="str">
        <f t="shared" si="1236"/>
        <v>M.SAINUDDIN KASIMBMJ</v>
      </c>
      <c r="AL4396" s="5" t="str">
        <f t="shared" si="1238"/>
        <v>2UTARA</v>
      </c>
      <c r="AM4396" s="5" t="str">
        <f t="shared" si="1239"/>
        <v>1 &gt; 4UTARA12 RODA</v>
      </c>
      <c r="AN4396" s="5" t="str">
        <f t="shared" si="1240"/>
        <v>M.SAINUDDIN KASIMBMJ1 &gt; 4UTARA12 RODA</v>
      </c>
      <c r="AO4396" s="5" t="str">
        <f t="shared" si="1241"/>
        <v>M.SAINUDDIN KASIM1 &gt; 4UTARA12 RODA</v>
      </c>
      <c r="AP4396" s="5" t="str">
        <f t="shared" si="1242"/>
        <v>44210DAY</v>
      </c>
    </row>
    <row r="4397" spans="1:42" x14ac:dyDescent="0.3">
      <c r="A4397" s="33">
        <v>1</v>
      </c>
      <c r="B4397" s="33"/>
      <c r="C4397" s="70">
        <v>44210</v>
      </c>
      <c r="D4397" s="71" t="s">
        <v>19</v>
      </c>
      <c r="E4397" s="70">
        <v>44210</v>
      </c>
      <c r="F4397" s="71">
        <v>5172495</v>
      </c>
      <c r="G4397" s="33" t="s">
        <v>20</v>
      </c>
      <c r="H4397" s="33" t="s">
        <v>21</v>
      </c>
      <c r="I4397" s="33" t="s">
        <v>51</v>
      </c>
      <c r="J4397" s="33" t="s">
        <v>46</v>
      </c>
      <c r="K4397" s="63" t="s">
        <v>85</v>
      </c>
      <c r="L4397" s="32" t="str">
        <f t="shared" si="1243"/>
        <v>AXOR4843</v>
      </c>
      <c r="M4397" s="32" t="str">
        <f t="shared" si="1244"/>
        <v>BMJ</v>
      </c>
      <c r="N4397" s="32" t="str">
        <f t="shared" si="1245"/>
        <v>12 RODA</v>
      </c>
      <c r="O4397" s="146">
        <v>0.47247685185185184</v>
      </c>
      <c r="P4397" s="65">
        <v>0.47247685185185184</v>
      </c>
      <c r="Q4397" s="65"/>
      <c r="R4397" s="66">
        <v>3</v>
      </c>
      <c r="S4397" s="66">
        <v>49880</v>
      </c>
      <c r="T4397" s="66">
        <v>20300</v>
      </c>
      <c r="U4397" s="67">
        <f t="shared" si="1237"/>
        <v>29.58</v>
      </c>
      <c r="V4397" s="66">
        <f t="shared" si="1228"/>
        <v>599793.65999999992</v>
      </c>
      <c r="W4397" s="66" t="str">
        <f t="shared" si="1229"/>
        <v>1 &gt; 4</v>
      </c>
      <c r="X4397" s="66">
        <f>A4397+SUMIFS(Presensi!F:F,Presensi!E:E,'Entry Data'!AP4397)</f>
        <v>1</v>
      </c>
      <c r="Y4397" s="66">
        <f>IFERROR(INDEX('Retasi Pricing'!F:F,MATCH('Entry Data'!AM4397,'Retasi Pricing'!E:E,0))*X4397,"")</f>
        <v>27500</v>
      </c>
      <c r="Z4397" s="62" t="s">
        <v>26</v>
      </c>
      <c r="AA4397" s="62" t="s">
        <v>27</v>
      </c>
      <c r="AB4397" s="32"/>
      <c r="AC4397" s="32" t="s">
        <v>311</v>
      </c>
      <c r="AD4397" s="32" t="str">
        <f t="shared" si="1230"/>
        <v/>
      </c>
      <c r="AF4397" s="5" t="str">
        <f t="shared" si="1231"/>
        <v>M.SAINUDDIN KASIM44210</v>
      </c>
      <c r="AG4397" s="5" t="str">
        <f t="shared" si="1232"/>
        <v>BMJ 07444210UTARADAY</v>
      </c>
      <c r="AH4397" s="5" t="str">
        <f t="shared" si="1233"/>
        <v>M.SAINUDDIN KASIM44210UTARADAY</v>
      </c>
      <c r="AI4397" s="5" t="str">
        <f t="shared" si="1234"/>
        <v>BMJ 07444210DAY</v>
      </c>
      <c r="AJ4397" s="5" t="str">
        <f t="shared" si="1235"/>
        <v>M.SAINUDDIN KASIM44210DAY</v>
      </c>
      <c r="AK4397" s="5" t="str">
        <f t="shared" si="1236"/>
        <v>M.SAINUDDIN KASIMBMJ</v>
      </c>
      <c r="AL4397" s="5" t="str">
        <f t="shared" si="1238"/>
        <v>3UTARA</v>
      </c>
      <c r="AM4397" s="5" t="str">
        <f t="shared" si="1239"/>
        <v>1 &gt; 4UTARA12 RODA</v>
      </c>
      <c r="AN4397" s="5" t="str">
        <f t="shared" si="1240"/>
        <v>M.SAINUDDIN KASIMBMJ1 &gt; 4UTARA12 RODA</v>
      </c>
      <c r="AO4397" s="5" t="str">
        <f t="shared" si="1241"/>
        <v>M.SAINUDDIN KASIM1 &gt; 4UTARA12 RODA</v>
      </c>
      <c r="AP4397" s="5" t="str">
        <f t="shared" si="1242"/>
        <v>44210DAY</v>
      </c>
    </row>
    <row r="4398" spans="1:42" x14ac:dyDescent="0.3">
      <c r="A4398" s="33">
        <v>1</v>
      </c>
      <c r="B4398" s="33"/>
      <c r="C4398" s="70">
        <v>44210</v>
      </c>
      <c r="D4398" s="71" t="s">
        <v>19</v>
      </c>
      <c r="E4398" s="70">
        <v>44210</v>
      </c>
      <c r="F4398" s="71">
        <v>5172558</v>
      </c>
      <c r="G4398" s="33" t="s">
        <v>20</v>
      </c>
      <c r="H4398" s="33" t="s">
        <v>21</v>
      </c>
      <c r="I4398" s="33" t="s">
        <v>45</v>
      </c>
      <c r="J4398" s="33" t="s">
        <v>46</v>
      </c>
      <c r="K4398" s="63" t="s">
        <v>85</v>
      </c>
      <c r="L4398" s="32" t="str">
        <f t="shared" si="1243"/>
        <v>AXOR4843</v>
      </c>
      <c r="M4398" s="32" t="str">
        <f t="shared" si="1244"/>
        <v>BMJ</v>
      </c>
      <c r="N4398" s="32" t="str">
        <f t="shared" si="1245"/>
        <v>12 RODA</v>
      </c>
      <c r="O4398" s="146">
        <v>0.52935185185185185</v>
      </c>
      <c r="P4398" s="65">
        <v>0.52935185185185185</v>
      </c>
      <c r="Q4398" s="65"/>
      <c r="R4398" s="66">
        <v>4</v>
      </c>
      <c r="S4398" s="66">
        <v>50960</v>
      </c>
      <c r="T4398" s="66">
        <v>20300</v>
      </c>
      <c r="U4398" s="67">
        <f t="shared" si="1237"/>
        <v>30.66</v>
      </c>
      <c r="V4398" s="66">
        <f t="shared" si="1228"/>
        <v>621692.81999999995</v>
      </c>
      <c r="W4398" s="66" t="str">
        <f t="shared" si="1229"/>
        <v>1 &gt; 4</v>
      </c>
      <c r="X4398" s="66">
        <f>A4398+SUMIFS(Presensi!F:F,Presensi!E:E,'Entry Data'!AP4398)</f>
        <v>1</v>
      </c>
      <c r="Y4398" s="66">
        <f>IFERROR(INDEX('Retasi Pricing'!F:F,MATCH('Entry Data'!AM4398,'Retasi Pricing'!E:E,0))*X4398,"")</f>
        <v>27500</v>
      </c>
      <c r="Z4398" s="62" t="s">
        <v>26</v>
      </c>
      <c r="AA4398" s="62" t="s">
        <v>27</v>
      </c>
      <c r="AB4398" s="32"/>
      <c r="AC4398" s="32" t="s">
        <v>311</v>
      </c>
      <c r="AD4398" s="32" t="str">
        <f t="shared" si="1230"/>
        <v/>
      </c>
      <c r="AF4398" s="5" t="str">
        <f t="shared" si="1231"/>
        <v>M.SAINUDDIN KASIM44210</v>
      </c>
      <c r="AG4398" s="5" t="str">
        <f t="shared" si="1232"/>
        <v>BMJ 07444210UTARADAY</v>
      </c>
      <c r="AH4398" s="5" t="str">
        <f t="shared" si="1233"/>
        <v>M.SAINUDDIN KASIM44210UTARADAY</v>
      </c>
      <c r="AI4398" s="5" t="str">
        <f t="shared" si="1234"/>
        <v>BMJ 07444210DAY</v>
      </c>
      <c r="AJ4398" s="5" t="str">
        <f t="shared" si="1235"/>
        <v>M.SAINUDDIN KASIM44210DAY</v>
      </c>
      <c r="AK4398" s="5" t="str">
        <f t="shared" si="1236"/>
        <v>M.SAINUDDIN KASIMBMJ</v>
      </c>
      <c r="AL4398" s="5" t="str">
        <f t="shared" si="1238"/>
        <v>4UTARA</v>
      </c>
      <c r="AM4398" s="5" t="str">
        <f t="shared" si="1239"/>
        <v>1 &gt; 4UTARA12 RODA</v>
      </c>
      <c r="AN4398" s="5" t="str">
        <f t="shared" si="1240"/>
        <v>M.SAINUDDIN KASIMBMJ1 &gt; 4UTARA12 RODA</v>
      </c>
      <c r="AO4398" s="5" t="str">
        <f t="shared" si="1241"/>
        <v>M.SAINUDDIN KASIM1 &gt; 4UTARA12 RODA</v>
      </c>
      <c r="AP4398" s="5" t="str">
        <f t="shared" si="1242"/>
        <v>44210DAY</v>
      </c>
    </row>
    <row r="4399" spans="1:42" x14ac:dyDescent="0.3">
      <c r="A4399" s="33">
        <v>1</v>
      </c>
      <c r="B4399" s="33"/>
      <c r="C4399" s="70">
        <v>44210</v>
      </c>
      <c r="D4399" s="71" t="s">
        <v>19</v>
      </c>
      <c r="E4399" s="70">
        <v>44210</v>
      </c>
      <c r="F4399" s="71">
        <v>5172603</v>
      </c>
      <c r="G4399" s="33" t="s">
        <v>20</v>
      </c>
      <c r="H4399" s="33" t="s">
        <v>21</v>
      </c>
      <c r="I4399" s="33" t="s">
        <v>51</v>
      </c>
      <c r="J4399" s="33" t="s">
        <v>46</v>
      </c>
      <c r="K4399" s="69" t="s">
        <v>85</v>
      </c>
      <c r="L4399" s="32" t="str">
        <f t="shared" si="1243"/>
        <v>AXOR4843</v>
      </c>
      <c r="M4399" s="32" t="str">
        <f t="shared" si="1244"/>
        <v>BMJ</v>
      </c>
      <c r="N4399" s="32" t="str">
        <f t="shared" si="1245"/>
        <v>12 RODA</v>
      </c>
      <c r="O4399" s="146">
        <v>0.58100694444444445</v>
      </c>
      <c r="P4399" s="65">
        <v>0.58100694444444445</v>
      </c>
      <c r="Q4399" s="65"/>
      <c r="R4399" s="66">
        <v>5</v>
      </c>
      <c r="S4399" s="66">
        <v>52060</v>
      </c>
      <c r="T4399" s="66">
        <v>20300</v>
      </c>
      <c r="U4399" s="67">
        <f t="shared" si="1237"/>
        <v>31.76</v>
      </c>
      <c r="V4399" s="66">
        <f t="shared" si="1228"/>
        <v>643997.52</v>
      </c>
      <c r="W4399" s="66" t="str">
        <f t="shared" si="1229"/>
        <v>&gt; 5</v>
      </c>
      <c r="X4399" s="66">
        <f>A4399+SUMIFS(Presensi!F:F,Presensi!E:E,'Entry Data'!AP4399)</f>
        <v>1</v>
      </c>
      <c r="Y4399" s="66">
        <f>IFERROR(INDEX('Retasi Pricing'!F:F,MATCH('Entry Data'!AM4399,'Retasi Pricing'!E:E,0))*X4399,"")</f>
        <v>31200</v>
      </c>
      <c r="Z4399" s="62" t="s">
        <v>26</v>
      </c>
      <c r="AA4399" s="62" t="s">
        <v>27</v>
      </c>
      <c r="AB4399" s="32"/>
      <c r="AC4399" s="32" t="s">
        <v>311</v>
      </c>
      <c r="AD4399" s="32" t="str">
        <f t="shared" si="1230"/>
        <v/>
      </c>
      <c r="AF4399" s="5" t="str">
        <f t="shared" si="1231"/>
        <v>M.SAINUDDIN KASIM44210</v>
      </c>
      <c r="AG4399" s="5" t="str">
        <f t="shared" si="1232"/>
        <v>BMJ 07444210UTARADAY</v>
      </c>
      <c r="AH4399" s="5" t="str">
        <f t="shared" si="1233"/>
        <v>M.SAINUDDIN KASIM44210UTARADAY</v>
      </c>
      <c r="AI4399" s="5" t="str">
        <f t="shared" si="1234"/>
        <v>BMJ 07444210DAY</v>
      </c>
      <c r="AJ4399" s="5" t="str">
        <f t="shared" si="1235"/>
        <v>M.SAINUDDIN KASIM44210DAY</v>
      </c>
      <c r="AK4399" s="5" t="str">
        <f t="shared" si="1236"/>
        <v>M.SAINUDDIN KASIMBMJ</v>
      </c>
      <c r="AL4399" s="5" t="str">
        <f t="shared" si="1238"/>
        <v>5UTARA</v>
      </c>
      <c r="AM4399" s="5" t="str">
        <f t="shared" si="1239"/>
        <v>&gt; 5UTARA12 RODA</v>
      </c>
      <c r="AN4399" s="5" t="str">
        <f t="shared" si="1240"/>
        <v>M.SAINUDDIN KASIMBMJ&gt; 5UTARA12 RODA</v>
      </c>
      <c r="AO4399" s="5" t="str">
        <f t="shared" si="1241"/>
        <v>M.SAINUDDIN KASIM&gt; 5UTARA12 RODA</v>
      </c>
      <c r="AP4399" s="5" t="str">
        <f t="shared" si="1242"/>
        <v>44210DAY</v>
      </c>
    </row>
    <row r="4400" spans="1:42" x14ac:dyDescent="0.3">
      <c r="A4400" s="33">
        <v>1</v>
      </c>
      <c r="B4400" s="33"/>
      <c r="C4400" s="70">
        <v>44210</v>
      </c>
      <c r="D4400" s="71" t="s">
        <v>19</v>
      </c>
      <c r="E4400" s="70">
        <v>44210</v>
      </c>
      <c r="F4400" s="71">
        <v>5172670</v>
      </c>
      <c r="G4400" s="33" t="s">
        <v>20</v>
      </c>
      <c r="H4400" s="33" t="s">
        <v>21</v>
      </c>
      <c r="I4400" s="33" t="s">
        <v>123</v>
      </c>
      <c r="J4400" s="33" t="s">
        <v>23</v>
      </c>
      <c r="K4400" s="63" t="s">
        <v>85</v>
      </c>
      <c r="L4400" s="32" t="str">
        <f t="shared" si="1243"/>
        <v>AXOR4843</v>
      </c>
      <c r="M4400" s="32" t="str">
        <f t="shared" si="1244"/>
        <v>BMJ</v>
      </c>
      <c r="N4400" s="32" t="str">
        <f t="shared" si="1245"/>
        <v>12 RODA</v>
      </c>
      <c r="O4400" s="146">
        <v>0.6408449074074074</v>
      </c>
      <c r="P4400" s="65">
        <v>0.6408449074074074</v>
      </c>
      <c r="Q4400" s="65"/>
      <c r="R4400" s="66">
        <v>6</v>
      </c>
      <c r="S4400" s="66">
        <v>54340</v>
      </c>
      <c r="T4400" s="66">
        <v>20300</v>
      </c>
      <c r="U4400" s="67">
        <f t="shared" si="1237"/>
        <v>34.04</v>
      </c>
      <c r="V4400" s="66">
        <f t="shared" si="1228"/>
        <v>690229.08000000007</v>
      </c>
      <c r="W4400" s="66" t="str">
        <f t="shared" si="1229"/>
        <v>&gt; 6</v>
      </c>
      <c r="X4400" s="66">
        <f>A4400+SUMIFS(Presensi!F:F,Presensi!E:E,'Entry Data'!AP4400)</f>
        <v>1</v>
      </c>
      <c r="Y4400" s="66">
        <f>IFERROR(INDEX('Retasi Pricing'!F:F,MATCH('Entry Data'!AM4400,'Retasi Pricing'!E:E,0))*X4400,"")</f>
        <v>34450</v>
      </c>
      <c r="Z4400" s="62" t="s">
        <v>26</v>
      </c>
      <c r="AA4400" s="62" t="s">
        <v>27</v>
      </c>
      <c r="AB4400" s="32"/>
      <c r="AC4400" s="32" t="s">
        <v>311</v>
      </c>
      <c r="AD4400" s="32" t="str">
        <f t="shared" si="1230"/>
        <v/>
      </c>
      <c r="AF4400" s="5" t="str">
        <f t="shared" si="1231"/>
        <v>M.SAINUDDIN KASIM44210</v>
      </c>
      <c r="AG4400" s="5" t="str">
        <f t="shared" si="1232"/>
        <v>BMJ 07444210UTARADAY</v>
      </c>
      <c r="AH4400" s="5" t="str">
        <f t="shared" si="1233"/>
        <v>M.SAINUDDIN KASIM44210UTARADAY</v>
      </c>
      <c r="AI4400" s="5" t="str">
        <f t="shared" si="1234"/>
        <v>BMJ 07444210DAY</v>
      </c>
      <c r="AJ4400" s="5" t="str">
        <f t="shared" si="1235"/>
        <v>M.SAINUDDIN KASIM44210DAY</v>
      </c>
      <c r="AK4400" s="5" t="str">
        <f t="shared" si="1236"/>
        <v>M.SAINUDDIN KASIMBMJ</v>
      </c>
      <c r="AL4400" s="5" t="str">
        <f t="shared" si="1238"/>
        <v>6UTARA</v>
      </c>
      <c r="AM4400" s="5" t="str">
        <f t="shared" si="1239"/>
        <v>&gt; 6UTARA12 RODA</v>
      </c>
      <c r="AN4400" s="5" t="str">
        <f t="shared" si="1240"/>
        <v>M.SAINUDDIN KASIMBMJ&gt; 6UTARA12 RODA</v>
      </c>
      <c r="AO4400" s="5" t="str">
        <f t="shared" si="1241"/>
        <v>M.SAINUDDIN KASIM&gt; 6UTARA12 RODA</v>
      </c>
      <c r="AP4400" s="5" t="str">
        <f t="shared" si="1242"/>
        <v>44210DAY</v>
      </c>
    </row>
    <row r="4401" spans="1:42" x14ac:dyDescent="0.3">
      <c r="A4401" s="33">
        <v>1</v>
      </c>
      <c r="B4401" s="33"/>
      <c r="C4401" s="70">
        <v>44210</v>
      </c>
      <c r="D4401" s="71" t="s">
        <v>19</v>
      </c>
      <c r="E4401" s="70">
        <v>44210</v>
      </c>
      <c r="F4401" s="71">
        <v>5172727</v>
      </c>
      <c r="G4401" s="33" t="s">
        <v>20</v>
      </c>
      <c r="H4401" s="33" t="s">
        <v>21</v>
      </c>
      <c r="I4401" s="33" t="s">
        <v>123</v>
      </c>
      <c r="J4401" s="33" t="s">
        <v>46</v>
      </c>
      <c r="K4401" s="69" t="s">
        <v>85</v>
      </c>
      <c r="L4401" s="32" t="str">
        <f t="shared" si="1243"/>
        <v>AXOR4843</v>
      </c>
      <c r="M4401" s="32" t="str">
        <f t="shared" si="1244"/>
        <v>BMJ</v>
      </c>
      <c r="N4401" s="32" t="str">
        <f t="shared" si="1245"/>
        <v>12 RODA</v>
      </c>
      <c r="O4401" s="146">
        <v>0.69387731481481474</v>
      </c>
      <c r="P4401" s="65">
        <v>0.69387731481481474</v>
      </c>
      <c r="Q4401" s="65"/>
      <c r="R4401" s="66">
        <v>7</v>
      </c>
      <c r="S4401" s="66">
        <v>50260</v>
      </c>
      <c r="T4401" s="66">
        <v>20300</v>
      </c>
      <c r="U4401" s="67">
        <f t="shared" si="1237"/>
        <v>29.96</v>
      </c>
      <c r="V4401" s="66">
        <f t="shared" si="1228"/>
        <v>607498.91999999993</v>
      </c>
      <c r="W4401" s="66" t="str">
        <f t="shared" si="1229"/>
        <v>7 &gt;</v>
      </c>
      <c r="X4401" s="66">
        <f>A4401+SUMIFS(Presensi!F:F,Presensi!E:E,'Entry Data'!AP4401)</f>
        <v>1</v>
      </c>
      <c r="Y4401" s="66">
        <f>IFERROR(INDEX('Retasi Pricing'!F:F,MATCH('Entry Data'!AM4401,'Retasi Pricing'!E:E,0))*X4401,"")</f>
        <v>42000</v>
      </c>
      <c r="Z4401" s="62" t="s">
        <v>26</v>
      </c>
      <c r="AA4401" s="62" t="s">
        <v>27</v>
      </c>
      <c r="AB4401" s="32"/>
      <c r="AC4401" s="32" t="s">
        <v>311</v>
      </c>
      <c r="AD4401" s="32" t="str">
        <f t="shared" si="1230"/>
        <v/>
      </c>
      <c r="AF4401" s="5" t="str">
        <f t="shared" si="1231"/>
        <v>M.SAINUDDIN KASIM44210</v>
      </c>
      <c r="AG4401" s="5" t="str">
        <f t="shared" si="1232"/>
        <v>BMJ 07444210UTARADAY</v>
      </c>
      <c r="AH4401" s="5" t="str">
        <f t="shared" si="1233"/>
        <v>M.SAINUDDIN KASIM44210UTARADAY</v>
      </c>
      <c r="AI4401" s="5" t="str">
        <f t="shared" si="1234"/>
        <v>BMJ 07444210DAY</v>
      </c>
      <c r="AJ4401" s="5" t="str">
        <f t="shared" si="1235"/>
        <v>M.SAINUDDIN KASIM44210DAY</v>
      </c>
      <c r="AK4401" s="5" t="str">
        <f t="shared" si="1236"/>
        <v>M.SAINUDDIN KASIMBMJ</v>
      </c>
      <c r="AL4401" s="5" t="str">
        <f t="shared" si="1238"/>
        <v>7UTARA</v>
      </c>
      <c r="AM4401" s="5" t="str">
        <f t="shared" si="1239"/>
        <v>7 &gt;UTARA12 RODA</v>
      </c>
      <c r="AN4401" s="5" t="str">
        <f t="shared" si="1240"/>
        <v>M.SAINUDDIN KASIMBMJ7 &gt;UTARA12 RODA</v>
      </c>
      <c r="AO4401" s="5" t="str">
        <f t="shared" si="1241"/>
        <v>M.SAINUDDIN KASIM7 &gt;UTARA12 RODA</v>
      </c>
      <c r="AP4401" s="5" t="str">
        <f t="shared" si="1242"/>
        <v>44210DAY</v>
      </c>
    </row>
    <row r="4402" spans="1:42" x14ac:dyDescent="0.3">
      <c r="A4402" s="33">
        <v>1</v>
      </c>
      <c r="B4402" s="33"/>
      <c r="C4402" s="70">
        <v>44210</v>
      </c>
      <c r="D4402" s="71" t="s">
        <v>87</v>
      </c>
      <c r="E4402" s="70">
        <v>44211</v>
      </c>
      <c r="F4402" s="71">
        <v>5173046</v>
      </c>
      <c r="G4402" s="33" t="s">
        <v>20</v>
      </c>
      <c r="H4402" s="33" t="s">
        <v>21</v>
      </c>
      <c r="I4402" s="33" t="s">
        <v>170</v>
      </c>
      <c r="J4402" s="33" t="s">
        <v>23</v>
      </c>
      <c r="K4402" s="63" t="s">
        <v>25</v>
      </c>
      <c r="L4402" s="32" t="str">
        <f t="shared" si="1243"/>
        <v>CGE370</v>
      </c>
      <c r="M4402" s="32" t="str">
        <f t="shared" si="1244"/>
        <v>BMJ II</v>
      </c>
      <c r="N4402" s="32" t="str">
        <f t="shared" si="1245"/>
        <v>12 RODA</v>
      </c>
      <c r="O4402" s="146">
        <v>3.0312499999999996E-2</v>
      </c>
      <c r="P4402" s="65">
        <v>3.0312499999999996E-2</v>
      </c>
      <c r="Q4402" s="65"/>
      <c r="R4402" s="66">
        <v>4</v>
      </c>
      <c r="S4402" s="66">
        <v>48080</v>
      </c>
      <c r="T4402" s="66">
        <v>19080</v>
      </c>
      <c r="U4402" s="67">
        <f t="shared" si="1237"/>
        <v>29</v>
      </c>
      <c r="V4402" s="66">
        <f t="shared" si="1228"/>
        <v>588033</v>
      </c>
      <c r="W4402" s="66" t="str">
        <f t="shared" si="1229"/>
        <v>1 &gt; 4</v>
      </c>
      <c r="X4402" s="66">
        <f>A4402+SUMIFS(Presensi!F:F,Presensi!E:E,'Entry Data'!AP4402)</f>
        <v>1</v>
      </c>
      <c r="Y4402" s="66">
        <f>IFERROR(INDEX('Retasi Pricing'!F:F,MATCH('Entry Data'!AM4402,'Retasi Pricing'!E:E,0))*X4402,"")</f>
        <v>27500</v>
      </c>
      <c r="Z4402" s="62" t="s">
        <v>26</v>
      </c>
      <c r="AA4402" s="62" t="s">
        <v>27</v>
      </c>
      <c r="AB4402" s="32"/>
      <c r="AC4402" s="32" t="s">
        <v>122</v>
      </c>
      <c r="AD4402" s="32" t="str">
        <f t="shared" si="1230"/>
        <v/>
      </c>
      <c r="AF4402" s="5" t="str">
        <f t="shared" si="1231"/>
        <v>ico rianto44210</v>
      </c>
      <c r="AG4402" s="5" t="str">
        <f t="shared" si="1232"/>
        <v>BMJ 04044210UTARANIGHT</v>
      </c>
      <c r="AH4402" s="5" t="str">
        <f t="shared" si="1233"/>
        <v>ico rianto44210UTARANIGHT</v>
      </c>
      <c r="AI4402" s="5" t="str">
        <f t="shared" si="1234"/>
        <v>BMJ 04044210NIGHT</v>
      </c>
      <c r="AJ4402" s="5" t="str">
        <f t="shared" si="1235"/>
        <v>ico rianto44210NIGHT</v>
      </c>
      <c r="AK4402" s="5" t="str">
        <f t="shared" si="1236"/>
        <v>ico riantoBMJ II</v>
      </c>
      <c r="AL4402" s="5" t="str">
        <f t="shared" si="1238"/>
        <v>4UTARA</v>
      </c>
      <c r="AM4402" s="5" t="str">
        <f t="shared" si="1239"/>
        <v>1 &gt; 4UTARA12 RODA</v>
      </c>
      <c r="AN4402" s="5" t="str">
        <f t="shared" si="1240"/>
        <v>ico riantoBMJ II1 &gt; 4UTARA12 RODA</v>
      </c>
      <c r="AO4402" s="5" t="str">
        <f t="shared" si="1241"/>
        <v>ico rianto1 &gt; 4UTARA12 RODA</v>
      </c>
      <c r="AP4402" s="5" t="str">
        <f t="shared" si="1242"/>
        <v>44210NIGHT</v>
      </c>
    </row>
    <row r="4403" spans="1:42" x14ac:dyDescent="0.3">
      <c r="A4403" s="33">
        <v>1</v>
      </c>
      <c r="B4403" s="33"/>
      <c r="C4403" s="70">
        <v>44210</v>
      </c>
      <c r="D4403" s="71" t="s">
        <v>87</v>
      </c>
      <c r="E4403" s="70">
        <v>44211</v>
      </c>
      <c r="F4403" s="71">
        <v>5173093</v>
      </c>
      <c r="G4403" s="33" t="s">
        <v>20</v>
      </c>
      <c r="H4403" s="33" t="s">
        <v>21</v>
      </c>
      <c r="I4403" s="33" t="s">
        <v>123</v>
      </c>
      <c r="J4403" s="33" t="s">
        <v>46</v>
      </c>
      <c r="K4403" s="63" t="s">
        <v>25</v>
      </c>
      <c r="L4403" s="32" t="str">
        <f t="shared" si="1243"/>
        <v>CGE370</v>
      </c>
      <c r="M4403" s="32" t="str">
        <f t="shared" si="1244"/>
        <v>BMJ II</v>
      </c>
      <c r="N4403" s="32" t="str">
        <f t="shared" si="1245"/>
        <v>12 RODA</v>
      </c>
      <c r="O4403" s="146">
        <v>9.9895833333333336E-2</v>
      </c>
      <c r="P4403" s="65">
        <v>9.9895833333333336E-2</v>
      </c>
      <c r="Q4403" s="65"/>
      <c r="R4403" s="66">
        <v>5</v>
      </c>
      <c r="S4403" s="66">
        <v>48640</v>
      </c>
      <c r="T4403" s="66">
        <v>19080</v>
      </c>
      <c r="U4403" s="67">
        <f t="shared" si="1237"/>
        <v>29.56</v>
      </c>
      <c r="V4403" s="66">
        <f t="shared" si="1228"/>
        <v>599388.11999999988</v>
      </c>
      <c r="W4403" s="66" t="str">
        <f t="shared" si="1229"/>
        <v>&gt; 5</v>
      </c>
      <c r="X4403" s="66">
        <f>A4403+SUMIFS(Presensi!F:F,Presensi!E:E,'Entry Data'!AP4403)</f>
        <v>1</v>
      </c>
      <c r="Y4403" s="66">
        <f>IFERROR(INDEX('Retasi Pricing'!F:F,MATCH('Entry Data'!AM4403,'Retasi Pricing'!E:E,0))*X4403,"")</f>
        <v>31200</v>
      </c>
      <c r="Z4403" s="62" t="s">
        <v>26</v>
      </c>
      <c r="AA4403" s="62" t="s">
        <v>27</v>
      </c>
      <c r="AB4403" s="32"/>
      <c r="AC4403" s="32" t="s">
        <v>122</v>
      </c>
      <c r="AD4403" s="32" t="str">
        <f t="shared" si="1230"/>
        <v/>
      </c>
      <c r="AF4403" s="5" t="str">
        <f t="shared" si="1231"/>
        <v>ico rianto44210</v>
      </c>
      <c r="AG4403" s="5" t="str">
        <f t="shared" si="1232"/>
        <v>BMJ 04044210UTARANIGHT</v>
      </c>
      <c r="AH4403" s="5" t="str">
        <f t="shared" si="1233"/>
        <v>ico rianto44210UTARANIGHT</v>
      </c>
      <c r="AI4403" s="5" t="str">
        <f t="shared" si="1234"/>
        <v>BMJ 04044210NIGHT</v>
      </c>
      <c r="AJ4403" s="5" t="str">
        <f t="shared" si="1235"/>
        <v>ico rianto44210NIGHT</v>
      </c>
      <c r="AK4403" s="5" t="str">
        <f t="shared" si="1236"/>
        <v>ico riantoBMJ II</v>
      </c>
      <c r="AL4403" s="5" t="str">
        <f t="shared" si="1238"/>
        <v>5UTARA</v>
      </c>
      <c r="AM4403" s="5" t="str">
        <f t="shared" si="1239"/>
        <v>&gt; 5UTARA12 RODA</v>
      </c>
      <c r="AN4403" s="5" t="str">
        <f t="shared" si="1240"/>
        <v>ico riantoBMJ II&gt; 5UTARA12 RODA</v>
      </c>
      <c r="AO4403" s="5" t="str">
        <f t="shared" si="1241"/>
        <v>ico rianto&gt; 5UTARA12 RODA</v>
      </c>
      <c r="AP4403" s="5" t="str">
        <f t="shared" si="1242"/>
        <v>44210NIGHT</v>
      </c>
    </row>
    <row r="4404" spans="1:42" x14ac:dyDescent="0.3">
      <c r="A4404" s="33">
        <v>1</v>
      </c>
      <c r="B4404" s="33"/>
      <c r="C4404" s="70">
        <v>44210</v>
      </c>
      <c r="D4404" s="71" t="s">
        <v>87</v>
      </c>
      <c r="E4404" s="70">
        <v>44211</v>
      </c>
      <c r="F4404" s="71">
        <v>5173178</v>
      </c>
      <c r="G4404" s="33" t="s">
        <v>20</v>
      </c>
      <c r="H4404" s="33" t="s">
        <v>21</v>
      </c>
      <c r="I4404" s="33" t="s">
        <v>45</v>
      </c>
      <c r="J4404" s="33" t="s">
        <v>46</v>
      </c>
      <c r="K4404" s="63" t="s">
        <v>25</v>
      </c>
      <c r="L4404" s="32" t="str">
        <f t="shared" si="1243"/>
        <v>CGE370</v>
      </c>
      <c r="M4404" s="32" t="str">
        <f t="shared" si="1244"/>
        <v>BMJ II</v>
      </c>
      <c r="N4404" s="32" t="str">
        <f t="shared" si="1245"/>
        <v>12 RODA</v>
      </c>
      <c r="O4404" s="146">
        <v>0.17208333333333334</v>
      </c>
      <c r="P4404" s="65">
        <v>0.17208333333333334</v>
      </c>
      <c r="Q4404" s="65"/>
      <c r="R4404" s="66">
        <v>6</v>
      </c>
      <c r="S4404" s="66">
        <v>47960</v>
      </c>
      <c r="T4404" s="66">
        <v>19080</v>
      </c>
      <c r="U4404" s="67">
        <f t="shared" si="1237"/>
        <v>28.88</v>
      </c>
      <c r="V4404" s="66">
        <f t="shared" si="1228"/>
        <v>585599.76</v>
      </c>
      <c r="W4404" s="66" t="str">
        <f t="shared" si="1229"/>
        <v>&gt; 6</v>
      </c>
      <c r="X4404" s="66">
        <f>A4404+SUMIFS(Presensi!F:F,Presensi!E:E,'Entry Data'!AP4404)</f>
        <v>1</v>
      </c>
      <c r="Y4404" s="66">
        <f>IFERROR(INDEX('Retasi Pricing'!F:F,MATCH('Entry Data'!AM4404,'Retasi Pricing'!E:E,0))*X4404,"")</f>
        <v>34450</v>
      </c>
      <c r="Z4404" s="62" t="s">
        <v>26</v>
      </c>
      <c r="AA4404" s="62" t="s">
        <v>27</v>
      </c>
      <c r="AB4404" s="32"/>
      <c r="AC4404" s="32" t="s">
        <v>122</v>
      </c>
      <c r="AD4404" s="32" t="str">
        <f t="shared" si="1230"/>
        <v/>
      </c>
      <c r="AF4404" s="5" t="str">
        <f t="shared" si="1231"/>
        <v>ico rianto44210</v>
      </c>
      <c r="AG4404" s="5" t="str">
        <f t="shared" si="1232"/>
        <v>BMJ 04044210UTARANIGHT</v>
      </c>
      <c r="AH4404" s="5" t="str">
        <f t="shared" si="1233"/>
        <v>ico rianto44210UTARANIGHT</v>
      </c>
      <c r="AI4404" s="5" t="str">
        <f t="shared" si="1234"/>
        <v>BMJ 04044210NIGHT</v>
      </c>
      <c r="AJ4404" s="5" t="str">
        <f t="shared" si="1235"/>
        <v>ico rianto44210NIGHT</v>
      </c>
      <c r="AK4404" s="5" t="str">
        <f t="shared" si="1236"/>
        <v>ico riantoBMJ II</v>
      </c>
      <c r="AL4404" s="5" t="str">
        <f t="shared" si="1238"/>
        <v>6UTARA</v>
      </c>
      <c r="AM4404" s="5" t="str">
        <f t="shared" si="1239"/>
        <v>&gt; 6UTARA12 RODA</v>
      </c>
      <c r="AN4404" s="5" t="str">
        <f t="shared" si="1240"/>
        <v>ico riantoBMJ II&gt; 6UTARA12 RODA</v>
      </c>
      <c r="AO4404" s="5" t="str">
        <f t="shared" si="1241"/>
        <v>ico rianto&gt; 6UTARA12 RODA</v>
      </c>
      <c r="AP4404" s="5" t="str">
        <f t="shared" si="1242"/>
        <v>44210NIGHT</v>
      </c>
    </row>
    <row r="4405" spans="1:42" x14ac:dyDescent="0.3">
      <c r="A4405" s="33">
        <v>1</v>
      </c>
      <c r="B4405" s="33"/>
      <c r="C4405" s="70">
        <v>44210</v>
      </c>
      <c r="D4405" s="71" t="s">
        <v>87</v>
      </c>
      <c r="E4405" s="70">
        <v>44211</v>
      </c>
      <c r="F4405" s="71">
        <v>5173239</v>
      </c>
      <c r="G4405" s="33" t="s">
        <v>20</v>
      </c>
      <c r="H4405" s="33" t="s">
        <v>21</v>
      </c>
      <c r="I4405" s="33" t="s">
        <v>45</v>
      </c>
      <c r="J4405" s="33" t="s">
        <v>46</v>
      </c>
      <c r="K4405" s="63" t="s">
        <v>25</v>
      </c>
      <c r="L4405" s="32" t="str">
        <f t="shared" si="1243"/>
        <v>CGE370</v>
      </c>
      <c r="M4405" s="32" t="str">
        <f t="shared" si="1244"/>
        <v>BMJ II</v>
      </c>
      <c r="N4405" s="32" t="str">
        <f t="shared" si="1245"/>
        <v>12 RODA</v>
      </c>
      <c r="O4405" s="146">
        <v>0.23534722222222224</v>
      </c>
      <c r="P4405" s="65">
        <v>0.23534722222222224</v>
      </c>
      <c r="Q4405" s="65"/>
      <c r="R4405" s="66">
        <v>7</v>
      </c>
      <c r="S4405" s="66">
        <v>47020</v>
      </c>
      <c r="T4405" s="66">
        <v>19080</v>
      </c>
      <c r="U4405" s="67">
        <f t="shared" si="1237"/>
        <v>27.94</v>
      </c>
      <c r="V4405" s="66">
        <f t="shared" si="1228"/>
        <v>566539.38000000012</v>
      </c>
      <c r="W4405" s="66" t="str">
        <f t="shared" si="1229"/>
        <v>7 &gt;</v>
      </c>
      <c r="X4405" s="66">
        <f>A4405+SUMIFS(Presensi!F:F,Presensi!E:E,'Entry Data'!AP4405)</f>
        <v>1</v>
      </c>
      <c r="Y4405" s="66">
        <f>IFERROR(INDEX('Retasi Pricing'!F:F,MATCH('Entry Data'!AM4405,'Retasi Pricing'!E:E,0))*X4405,"")</f>
        <v>42000</v>
      </c>
      <c r="Z4405" s="62" t="s">
        <v>26</v>
      </c>
      <c r="AA4405" s="62" t="s">
        <v>27</v>
      </c>
      <c r="AB4405" s="32"/>
      <c r="AC4405" s="32" t="s">
        <v>122</v>
      </c>
      <c r="AD4405" s="32" t="str">
        <f t="shared" si="1230"/>
        <v/>
      </c>
      <c r="AF4405" s="5" t="str">
        <f t="shared" si="1231"/>
        <v>ico rianto44210</v>
      </c>
      <c r="AG4405" s="5" t="str">
        <f t="shared" si="1232"/>
        <v>BMJ 04044210UTARANIGHT</v>
      </c>
      <c r="AH4405" s="5" t="str">
        <f t="shared" si="1233"/>
        <v>ico rianto44210UTARANIGHT</v>
      </c>
      <c r="AI4405" s="5" t="str">
        <f t="shared" si="1234"/>
        <v>BMJ 04044210NIGHT</v>
      </c>
      <c r="AJ4405" s="5" t="str">
        <f t="shared" si="1235"/>
        <v>ico rianto44210NIGHT</v>
      </c>
      <c r="AK4405" s="5" t="str">
        <f t="shared" si="1236"/>
        <v>ico riantoBMJ II</v>
      </c>
      <c r="AL4405" s="5" t="str">
        <f t="shared" si="1238"/>
        <v>7UTARA</v>
      </c>
      <c r="AM4405" s="5" t="str">
        <f t="shared" si="1239"/>
        <v>7 &gt;UTARA12 RODA</v>
      </c>
      <c r="AN4405" s="5" t="str">
        <f t="shared" si="1240"/>
        <v>ico riantoBMJ II7 &gt;UTARA12 RODA</v>
      </c>
      <c r="AO4405" s="5" t="str">
        <f t="shared" si="1241"/>
        <v>ico rianto7 &gt;UTARA12 RODA</v>
      </c>
      <c r="AP4405" s="5" t="str">
        <f t="shared" si="1242"/>
        <v>44210NIGHT</v>
      </c>
    </row>
    <row r="4406" spans="1:42" x14ac:dyDescent="0.3">
      <c r="A4406" s="33">
        <v>1</v>
      </c>
      <c r="B4406" s="33"/>
      <c r="C4406" s="70">
        <v>44210</v>
      </c>
      <c r="D4406" s="71" t="s">
        <v>87</v>
      </c>
      <c r="E4406" s="70">
        <v>44210</v>
      </c>
      <c r="F4406" s="71">
        <v>5172856</v>
      </c>
      <c r="G4406" s="33" t="s">
        <v>20</v>
      </c>
      <c r="H4406" s="33" t="s">
        <v>21</v>
      </c>
      <c r="I4406" s="33" t="s">
        <v>170</v>
      </c>
      <c r="J4406" s="33" t="s">
        <v>23</v>
      </c>
      <c r="K4406" s="63" t="s">
        <v>25</v>
      </c>
      <c r="L4406" s="32" t="str">
        <f t="shared" si="1243"/>
        <v>CGE370</v>
      </c>
      <c r="M4406" s="32" t="str">
        <f t="shared" si="1244"/>
        <v>BMJ II</v>
      </c>
      <c r="N4406" s="32" t="str">
        <f t="shared" si="1245"/>
        <v>12 RODA</v>
      </c>
      <c r="O4406" s="146">
        <v>0.85875000000000001</v>
      </c>
      <c r="P4406" s="65">
        <v>0.86418981481481483</v>
      </c>
      <c r="Q4406" s="65"/>
      <c r="R4406" s="66">
        <v>1</v>
      </c>
      <c r="S4406" s="66">
        <v>48680</v>
      </c>
      <c r="T4406" s="66">
        <v>19080</v>
      </c>
      <c r="U4406" s="67">
        <f t="shared" si="1237"/>
        <v>29.6</v>
      </c>
      <c r="V4406" s="66">
        <f t="shared" si="1228"/>
        <v>600199.20000000007</v>
      </c>
      <c r="W4406" s="66" t="str">
        <f t="shared" si="1229"/>
        <v>1 &gt; 4</v>
      </c>
      <c r="X4406" s="66">
        <f>A4406+SUMIFS(Presensi!F:F,Presensi!E:E,'Entry Data'!AP4406)</f>
        <v>1</v>
      </c>
      <c r="Y4406" s="66">
        <f>IFERROR(INDEX('Retasi Pricing'!F:F,MATCH('Entry Data'!AM4406,'Retasi Pricing'!E:E,0))*X4406,"")</f>
        <v>27500</v>
      </c>
      <c r="Z4406" s="62" t="s">
        <v>26</v>
      </c>
      <c r="AA4406" s="62" t="s">
        <v>27</v>
      </c>
      <c r="AB4406" s="32"/>
      <c r="AC4406" s="32" t="s">
        <v>122</v>
      </c>
      <c r="AD4406" s="32" t="str">
        <f t="shared" si="1230"/>
        <v/>
      </c>
      <c r="AF4406" s="5" t="str">
        <f t="shared" si="1231"/>
        <v>ico rianto44210</v>
      </c>
      <c r="AG4406" s="5" t="str">
        <f t="shared" si="1232"/>
        <v>BMJ 04044210UTARANIGHT</v>
      </c>
      <c r="AH4406" s="5" t="str">
        <f t="shared" si="1233"/>
        <v>ico rianto44210UTARANIGHT</v>
      </c>
      <c r="AI4406" s="5" t="str">
        <f t="shared" si="1234"/>
        <v>BMJ 04044210NIGHT</v>
      </c>
      <c r="AJ4406" s="5" t="str">
        <f t="shared" si="1235"/>
        <v>ico rianto44210NIGHT</v>
      </c>
      <c r="AK4406" s="5" t="str">
        <f t="shared" si="1236"/>
        <v>ico riantoBMJ II</v>
      </c>
      <c r="AL4406" s="5" t="str">
        <f t="shared" si="1238"/>
        <v>1UTARA</v>
      </c>
      <c r="AM4406" s="5" t="str">
        <f t="shared" si="1239"/>
        <v>1 &gt; 4UTARA12 RODA</v>
      </c>
      <c r="AN4406" s="5" t="str">
        <f t="shared" si="1240"/>
        <v>ico riantoBMJ II1 &gt; 4UTARA12 RODA</v>
      </c>
      <c r="AO4406" s="5" t="str">
        <f t="shared" si="1241"/>
        <v>ico rianto1 &gt; 4UTARA12 RODA</v>
      </c>
      <c r="AP4406" s="5" t="str">
        <f t="shared" si="1242"/>
        <v>44210NIGHT</v>
      </c>
    </row>
    <row r="4407" spans="1:42" x14ac:dyDescent="0.3">
      <c r="A4407" s="33">
        <v>1</v>
      </c>
      <c r="B4407" s="33"/>
      <c r="C4407" s="70">
        <v>44210</v>
      </c>
      <c r="D4407" s="71" t="s">
        <v>87</v>
      </c>
      <c r="E4407" s="70">
        <v>44210</v>
      </c>
      <c r="F4407" s="71">
        <v>5172920</v>
      </c>
      <c r="G4407" s="33" t="s">
        <v>20</v>
      </c>
      <c r="H4407" s="33" t="s">
        <v>21</v>
      </c>
      <c r="I4407" s="33" t="s">
        <v>170</v>
      </c>
      <c r="J4407" s="33" t="s">
        <v>23</v>
      </c>
      <c r="K4407" s="69" t="s">
        <v>25</v>
      </c>
      <c r="L4407" s="32" t="str">
        <f t="shared" si="1243"/>
        <v>CGE370</v>
      </c>
      <c r="M4407" s="32" t="str">
        <f t="shared" si="1244"/>
        <v>BMJ II</v>
      </c>
      <c r="N4407" s="32" t="str">
        <f t="shared" si="1245"/>
        <v>12 RODA</v>
      </c>
      <c r="O4407" s="146">
        <v>0.91545138888888899</v>
      </c>
      <c r="P4407" s="65">
        <v>0.91545138888888899</v>
      </c>
      <c r="Q4407" s="65"/>
      <c r="R4407" s="66">
        <v>2</v>
      </c>
      <c r="S4407" s="66">
        <v>48960</v>
      </c>
      <c r="T4407" s="66">
        <v>19080</v>
      </c>
      <c r="U4407" s="67">
        <f t="shared" si="1237"/>
        <v>29.88</v>
      </c>
      <c r="V4407" s="66">
        <f t="shared" si="1228"/>
        <v>605876.76</v>
      </c>
      <c r="W4407" s="66" t="str">
        <f t="shared" si="1229"/>
        <v>1 &gt; 4</v>
      </c>
      <c r="X4407" s="66">
        <f>A4407+SUMIFS(Presensi!F:F,Presensi!E:E,'Entry Data'!AP4407)</f>
        <v>1</v>
      </c>
      <c r="Y4407" s="66">
        <f>IFERROR(INDEX('Retasi Pricing'!F:F,MATCH('Entry Data'!AM4407,'Retasi Pricing'!E:E,0))*X4407,"")</f>
        <v>27500</v>
      </c>
      <c r="Z4407" s="62" t="s">
        <v>26</v>
      </c>
      <c r="AA4407" s="62" t="s">
        <v>27</v>
      </c>
      <c r="AB4407" s="32"/>
      <c r="AC4407" s="32" t="s">
        <v>122</v>
      </c>
      <c r="AD4407" s="32" t="str">
        <f t="shared" si="1230"/>
        <v/>
      </c>
      <c r="AF4407" s="5" t="str">
        <f t="shared" si="1231"/>
        <v>ico rianto44210</v>
      </c>
      <c r="AG4407" s="5" t="str">
        <f t="shared" si="1232"/>
        <v>BMJ 04044210UTARANIGHT</v>
      </c>
      <c r="AH4407" s="5" t="str">
        <f t="shared" si="1233"/>
        <v>ico rianto44210UTARANIGHT</v>
      </c>
      <c r="AI4407" s="5" t="str">
        <f t="shared" si="1234"/>
        <v>BMJ 04044210NIGHT</v>
      </c>
      <c r="AJ4407" s="5" t="str">
        <f t="shared" si="1235"/>
        <v>ico rianto44210NIGHT</v>
      </c>
      <c r="AK4407" s="5" t="str">
        <f t="shared" si="1236"/>
        <v>ico riantoBMJ II</v>
      </c>
      <c r="AL4407" s="5" t="str">
        <f t="shared" si="1238"/>
        <v>2UTARA</v>
      </c>
      <c r="AM4407" s="5" t="str">
        <f t="shared" si="1239"/>
        <v>1 &gt; 4UTARA12 RODA</v>
      </c>
      <c r="AN4407" s="5" t="str">
        <f t="shared" si="1240"/>
        <v>ico riantoBMJ II1 &gt; 4UTARA12 RODA</v>
      </c>
      <c r="AO4407" s="5" t="str">
        <f t="shared" si="1241"/>
        <v>ico rianto1 &gt; 4UTARA12 RODA</v>
      </c>
      <c r="AP4407" s="5" t="str">
        <f t="shared" si="1242"/>
        <v>44210NIGHT</v>
      </c>
    </row>
    <row r="4408" spans="1:42" x14ac:dyDescent="0.3">
      <c r="A4408" s="33">
        <v>1</v>
      </c>
      <c r="B4408" s="33"/>
      <c r="C4408" s="70">
        <v>44210</v>
      </c>
      <c r="D4408" s="71" t="s">
        <v>87</v>
      </c>
      <c r="E4408" s="70">
        <v>44210</v>
      </c>
      <c r="F4408" s="71">
        <v>5172987</v>
      </c>
      <c r="G4408" s="33" t="s">
        <v>20</v>
      </c>
      <c r="H4408" s="33" t="s">
        <v>21</v>
      </c>
      <c r="I4408" s="33" t="s">
        <v>123</v>
      </c>
      <c r="J4408" s="33" t="s">
        <v>23</v>
      </c>
      <c r="K4408" s="63" t="s">
        <v>25</v>
      </c>
      <c r="L4408" s="32" t="str">
        <f t="shared" si="1243"/>
        <v>CGE370</v>
      </c>
      <c r="M4408" s="32" t="str">
        <f t="shared" si="1244"/>
        <v>BMJ II</v>
      </c>
      <c r="N4408" s="32" t="str">
        <f t="shared" si="1245"/>
        <v>12 RODA</v>
      </c>
      <c r="O4408" s="146">
        <v>0.97269675925925936</v>
      </c>
      <c r="P4408" s="65">
        <v>0.97269675925925936</v>
      </c>
      <c r="Q4408" s="65"/>
      <c r="R4408" s="66">
        <v>3</v>
      </c>
      <c r="S4408" s="66">
        <v>47960</v>
      </c>
      <c r="T4408" s="66">
        <v>19080</v>
      </c>
      <c r="U4408" s="67">
        <f t="shared" si="1237"/>
        <v>28.88</v>
      </c>
      <c r="V4408" s="66">
        <f t="shared" si="1228"/>
        <v>585599.76</v>
      </c>
      <c r="W4408" s="66" t="str">
        <f t="shared" si="1229"/>
        <v>1 &gt; 4</v>
      </c>
      <c r="X4408" s="66">
        <f>A4408+SUMIFS(Presensi!F:F,Presensi!E:E,'Entry Data'!AP4408)</f>
        <v>1</v>
      </c>
      <c r="Y4408" s="66">
        <f>IFERROR(INDEX('Retasi Pricing'!F:F,MATCH('Entry Data'!AM4408,'Retasi Pricing'!E:E,0))*X4408,"")</f>
        <v>27500</v>
      </c>
      <c r="Z4408" s="62" t="s">
        <v>26</v>
      </c>
      <c r="AA4408" s="62" t="s">
        <v>27</v>
      </c>
      <c r="AB4408" s="32"/>
      <c r="AC4408" s="32" t="s">
        <v>122</v>
      </c>
      <c r="AD4408" s="32" t="str">
        <f t="shared" si="1230"/>
        <v/>
      </c>
      <c r="AF4408" s="5" t="str">
        <f t="shared" si="1231"/>
        <v>ico rianto44210</v>
      </c>
      <c r="AG4408" s="5" t="str">
        <f t="shared" si="1232"/>
        <v>BMJ 04044210UTARANIGHT</v>
      </c>
      <c r="AH4408" s="5" t="str">
        <f t="shared" si="1233"/>
        <v>ico rianto44210UTARANIGHT</v>
      </c>
      <c r="AI4408" s="5" t="str">
        <f t="shared" si="1234"/>
        <v>BMJ 04044210NIGHT</v>
      </c>
      <c r="AJ4408" s="5" t="str">
        <f t="shared" si="1235"/>
        <v>ico rianto44210NIGHT</v>
      </c>
      <c r="AK4408" s="5" t="str">
        <f t="shared" si="1236"/>
        <v>ico riantoBMJ II</v>
      </c>
      <c r="AL4408" s="5" t="str">
        <f t="shared" si="1238"/>
        <v>3UTARA</v>
      </c>
      <c r="AM4408" s="5" t="str">
        <f t="shared" si="1239"/>
        <v>1 &gt; 4UTARA12 RODA</v>
      </c>
      <c r="AN4408" s="5" t="str">
        <f t="shared" si="1240"/>
        <v>ico riantoBMJ II1 &gt; 4UTARA12 RODA</v>
      </c>
      <c r="AO4408" s="5" t="str">
        <f t="shared" si="1241"/>
        <v>ico rianto1 &gt; 4UTARA12 RODA</v>
      </c>
      <c r="AP4408" s="5" t="str">
        <f t="shared" si="1242"/>
        <v>44210NIGHT</v>
      </c>
    </row>
    <row r="4409" spans="1:42" s="263" customFormat="1" x14ac:dyDescent="0.3">
      <c r="A4409" s="255">
        <v>1</v>
      </c>
      <c r="B4409" s="255"/>
      <c r="C4409" s="256">
        <v>44210</v>
      </c>
      <c r="D4409" s="257" t="s">
        <v>87</v>
      </c>
      <c r="E4409" s="256">
        <v>44211</v>
      </c>
      <c r="F4409" s="257">
        <v>5173082</v>
      </c>
      <c r="G4409" s="255" t="s">
        <v>20</v>
      </c>
      <c r="H4409" s="255" t="s">
        <v>21</v>
      </c>
      <c r="I4409" s="255" t="s">
        <v>45</v>
      </c>
      <c r="J4409" s="255" t="s">
        <v>46</v>
      </c>
      <c r="K4409" s="258" t="s">
        <v>126</v>
      </c>
      <c r="L4409" s="255" t="str">
        <f t="shared" si="1243"/>
        <v>CGE370</v>
      </c>
      <c r="M4409" s="255" t="str">
        <f t="shared" si="1244"/>
        <v>BMJ II</v>
      </c>
      <c r="N4409" s="255" t="str">
        <f t="shared" si="1245"/>
        <v>12 RODA</v>
      </c>
      <c r="O4409" s="259">
        <v>8.9768518518518525E-2</v>
      </c>
      <c r="P4409" s="260">
        <v>8.9768518518518525E-2</v>
      </c>
      <c r="Q4409" s="260"/>
      <c r="R4409" s="261"/>
      <c r="S4409" s="261">
        <v>45100</v>
      </c>
      <c r="T4409" s="261">
        <v>17380</v>
      </c>
      <c r="U4409" s="262">
        <f t="shared" si="1237"/>
        <v>27.72</v>
      </c>
      <c r="V4409" s="261">
        <f t="shared" si="1228"/>
        <v>562078.43999999994</v>
      </c>
      <c r="W4409" s="261" t="str">
        <f t="shared" si="1229"/>
        <v/>
      </c>
      <c r="X4409" s="261">
        <f>A4409+SUMIFS(Presensi!F:F,Presensi!E:E,'Entry Data'!AP4409)</f>
        <v>1</v>
      </c>
      <c r="Y4409" s="261" t="str">
        <f>IFERROR(INDEX('Retasi Pricing'!F:F,MATCH('Entry Data'!AM4409,'Retasi Pricing'!E:E,0))*X4409,"")</f>
        <v/>
      </c>
      <c r="Z4409" s="257" t="s">
        <v>26</v>
      </c>
      <c r="AA4409" s="257" t="s">
        <v>27</v>
      </c>
      <c r="AB4409" s="255"/>
      <c r="AC4409" s="255" t="s">
        <v>371</v>
      </c>
      <c r="AD4409" s="255" t="str">
        <f t="shared" si="1230"/>
        <v/>
      </c>
      <c r="AF4409" s="263" t="str">
        <f t="shared" si="1231"/>
        <v>Miftahul Amin44210</v>
      </c>
      <c r="AG4409" s="263" t="str">
        <f t="shared" si="1232"/>
        <v>BMJ 04244210UTARANIGHT</v>
      </c>
      <c r="AH4409" s="263" t="str">
        <f t="shared" si="1233"/>
        <v>Miftahul Amin44210UTARANIGHT</v>
      </c>
      <c r="AI4409" s="263" t="str">
        <f t="shared" si="1234"/>
        <v>BMJ 04244210NIGHT</v>
      </c>
      <c r="AJ4409" s="263" t="str">
        <f t="shared" si="1235"/>
        <v>Miftahul Amin44210NIGHT</v>
      </c>
      <c r="AK4409" s="263" t="str">
        <f t="shared" si="1236"/>
        <v>Miftahul AminBMJ II</v>
      </c>
      <c r="AL4409" s="5" t="str">
        <f t="shared" si="1238"/>
        <v>UTARA</v>
      </c>
      <c r="AM4409" s="263" t="str">
        <f t="shared" si="1239"/>
        <v>UTARA12 RODA</v>
      </c>
      <c r="AN4409" s="263" t="str">
        <f t="shared" si="1240"/>
        <v>Miftahul AminBMJ IIUTARA12 RODA</v>
      </c>
      <c r="AO4409" s="263" t="str">
        <f t="shared" si="1241"/>
        <v>Miftahul AminUTARA12 RODA</v>
      </c>
      <c r="AP4409" s="263" t="str">
        <f t="shared" si="1242"/>
        <v>44210NIGHT</v>
      </c>
    </row>
    <row r="4410" spans="1:42" s="263" customFormat="1" x14ac:dyDescent="0.3">
      <c r="A4410" s="255">
        <v>1</v>
      </c>
      <c r="B4410" s="255"/>
      <c r="C4410" s="256">
        <v>44210</v>
      </c>
      <c r="D4410" s="257" t="s">
        <v>87</v>
      </c>
      <c r="E4410" s="256">
        <v>44211</v>
      </c>
      <c r="F4410" s="257">
        <v>5173152</v>
      </c>
      <c r="G4410" s="255" t="s">
        <v>20</v>
      </c>
      <c r="H4410" s="255" t="s">
        <v>21</v>
      </c>
      <c r="I4410" s="255" t="s">
        <v>170</v>
      </c>
      <c r="J4410" s="255" t="s">
        <v>23</v>
      </c>
      <c r="K4410" s="258" t="s">
        <v>126</v>
      </c>
      <c r="L4410" s="255" t="str">
        <f t="shared" si="1243"/>
        <v>CGE370</v>
      </c>
      <c r="M4410" s="255" t="str">
        <f t="shared" si="1244"/>
        <v>BMJ II</v>
      </c>
      <c r="N4410" s="255" t="str">
        <f t="shared" si="1245"/>
        <v>12 RODA</v>
      </c>
      <c r="O4410" s="259">
        <v>0.15087962962962961</v>
      </c>
      <c r="P4410" s="260">
        <v>0.15087962962962961</v>
      </c>
      <c r="Q4410" s="260"/>
      <c r="R4410" s="261"/>
      <c r="S4410" s="261">
        <v>46480</v>
      </c>
      <c r="T4410" s="261">
        <v>17380</v>
      </c>
      <c r="U4410" s="262">
        <f t="shared" si="1237"/>
        <v>29.1</v>
      </c>
      <c r="V4410" s="261">
        <f t="shared" si="1228"/>
        <v>590060.70000000007</v>
      </c>
      <c r="W4410" s="261" t="str">
        <f t="shared" si="1229"/>
        <v/>
      </c>
      <c r="X4410" s="261">
        <f>A4410+SUMIFS(Presensi!F:F,Presensi!E:E,'Entry Data'!AP4410)</f>
        <v>1</v>
      </c>
      <c r="Y4410" s="261" t="str">
        <f>IFERROR(INDEX('Retasi Pricing'!F:F,MATCH('Entry Data'!AM4410,'Retasi Pricing'!E:E,0))*X4410,"")</f>
        <v/>
      </c>
      <c r="Z4410" s="257" t="s">
        <v>26</v>
      </c>
      <c r="AA4410" s="257" t="s">
        <v>27</v>
      </c>
      <c r="AB4410" s="255"/>
      <c r="AC4410" s="255" t="s">
        <v>371</v>
      </c>
      <c r="AD4410" s="255" t="str">
        <f t="shared" si="1230"/>
        <v/>
      </c>
      <c r="AF4410" s="263" t="str">
        <f t="shared" si="1231"/>
        <v>Miftahul Amin44210</v>
      </c>
      <c r="AG4410" s="263" t="str">
        <f t="shared" si="1232"/>
        <v>BMJ 04244210UTARANIGHT</v>
      </c>
      <c r="AH4410" s="263" t="str">
        <f t="shared" si="1233"/>
        <v>Miftahul Amin44210UTARANIGHT</v>
      </c>
      <c r="AI4410" s="263" t="str">
        <f t="shared" si="1234"/>
        <v>BMJ 04244210NIGHT</v>
      </c>
      <c r="AJ4410" s="263" t="str">
        <f t="shared" si="1235"/>
        <v>Miftahul Amin44210NIGHT</v>
      </c>
      <c r="AK4410" s="263" t="str">
        <f t="shared" si="1236"/>
        <v>Miftahul AminBMJ II</v>
      </c>
      <c r="AL4410" s="5" t="str">
        <f t="shared" si="1238"/>
        <v>UTARA</v>
      </c>
      <c r="AM4410" s="263" t="str">
        <f t="shared" si="1239"/>
        <v>UTARA12 RODA</v>
      </c>
      <c r="AN4410" s="263" t="str">
        <f t="shared" si="1240"/>
        <v>Miftahul AminBMJ IIUTARA12 RODA</v>
      </c>
      <c r="AO4410" s="263" t="str">
        <f t="shared" si="1241"/>
        <v>Miftahul AminUTARA12 RODA</v>
      </c>
      <c r="AP4410" s="263" t="str">
        <f t="shared" si="1242"/>
        <v>44210NIGHT</v>
      </c>
    </row>
    <row r="4411" spans="1:42" s="263" customFormat="1" x14ac:dyDescent="0.3">
      <c r="A4411" s="255">
        <v>1</v>
      </c>
      <c r="B4411" s="255"/>
      <c r="C4411" s="256">
        <v>44210</v>
      </c>
      <c r="D4411" s="257" t="s">
        <v>87</v>
      </c>
      <c r="E4411" s="256">
        <v>44211</v>
      </c>
      <c r="F4411" s="257">
        <v>5173221</v>
      </c>
      <c r="G4411" s="255" t="s">
        <v>20</v>
      </c>
      <c r="H4411" s="255" t="s">
        <v>21</v>
      </c>
      <c r="I4411" s="255" t="s">
        <v>170</v>
      </c>
      <c r="J4411" s="255" t="s">
        <v>23</v>
      </c>
      <c r="K4411" s="258" t="s">
        <v>126</v>
      </c>
      <c r="L4411" s="255" t="str">
        <f t="shared" si="1243"/>
        <v>CGE370</v>
      </c>
      <c r="M4411" s="255" t="str">
        <f t="shared" si="1244"/>
        <v>BMJ II</v>
      </c>
      <c r="N4411" s="255" t="str">
        <f t="shared" si="1245"/>
        <v>12 RODA</v>
      </c>
      <c r="O4411" s="259">
        <v>0.22020833333333334</v>
      </c>
      <c r="P4411" s="260">
        <v>0.22020833333333334</v>
      </c>
      <c r="Q4411" s="260"/>
      <c r="R4411" s="261"/>
      <c r="S4411" s="261">
        <v>47140</v>
      </c>
      <c r="T4411" s="261">
        <v>17380</v>
      </c>
      <c r="U4411" s="262">
        <f t="shared" si="1237"/>
        <v>29.76</v>
      </c>
      <c r="V4411" s="261">
        <f t="shared" si="1228"/>
        <v>603443.52</v>
      </c>
      <c r="W4411" s="261" t="str">
        <f t="shared" si="1229"/>
        <v/>
      </c>
      <c r="X4411" s="261">
        <f>A4411+SUMIFS(Presensi!F:F,Presensi!E:E,'Entry Data'!AP4411)</f>
        <v>1</v>
      </c>
      <c r="Y4411" s="261" t="str">
        <f>IFERROR(INDEX('Retasi Pricing'!F:F,MATCH('Entry Data'!AM4411,'Retasi Pricing'!E:E,0))*X4411,"")</f>
        <v/>
      </c>
      <c r="Z4411" s="257" t="s">
        <v>26</v>
      </c>
      <c r="AA4411" s="257" t="s">
        <v>27</v>
      </c>
      <c r="AB4411" s="255"/>
      <c r="AC4411" s="255" t="s">
        <v>371</v>
      </c>
      <c r="AD4411" s="255" t="str">
        <f t="shared" si="1230"/>
        <v/>
      </c>
      <c r="AF4411" s="263" t="str">
        <f t="shared" si="1231"/>
        <v>Miftahul Amin44210</v>
      </c>
      <c r="AG4411" s="263" t="str">
        <f t="shared" si="1232"/>
        <v>BMJ 04244210UTARANIGHT</v>
      </c>
      <c r="AH4411" s="263" t="str">
        <f t="shared" si="1233"/>
        <v>Miftahul Amin44210UTARANIGHT</v>
      </c>
      <c r="AI4411" s="263" t="str">
        <f t="shared" si="1234"/>
        <v>BMJ 04244210NIGHT</v>
      </c>
      <c r="AJ4411" s="263" t="str">
        <f t="shared" si="1235"/>
        <v>Miftahul Amin44210NIGHT</v>
      </c>
      <c r="AK4411" s="263" t="str">
        <f t="shared" si="1236"/>
        <v>Miftahul AminBMJ II</v>
      </c>
      <c r="AL4411" s="5" t="str">
        <f t="shared" si="1238"/>
        <v>UTARA</v>
      </c>
      <c r="AM4411" s="263" t="str">
        <f t="shared" si="1239"/>
        <v>UTARA12 RODA</v>
      </c>
      <c r="AN4411" s="263" t="str">
        <f t="shared" si="1240"/>
        <v>Miftahul AminBMJ IIUTARA12 RODA</v>
      </c>
      <c r="AO4411" s="263" t="str">
        <f t="shared" si="1241"/>
        <v>Miftahul AminUTARA12 RODA</v>
      </c>
      <c r="AP4411" s="263" t="str">
        <f t="shared" si="1242"/>
        <v>44210NIGHT</v>
      </c>
    </row>
    <row r="4412" spans="1:42" x14ac:dyDescent="0.3">
      <c r="A4412" s="147">
        <v>1</v>
      </c>
      <c r="B4412" s="147"/>
      <c r="C4412" s="148">
        <v>44210</v>
      </c>
      <c r="D4412" s="149" t="s">
        <v>87</v>
      </c>
      <c r="E4412" s="148">
        <v>44210</v>
      </c>
      <c r="F4412" s="149">
        <v>5172823</v>
      </c>
      <c r="G4412" s="147" t="s">
        <v>20</v>
      </c>
      <c r="H4412" s="147" t="s">
        <v>21</v>
      </c>
      <c r="I4412" s="147" t="s">
        <v>45</v>
      </c>
      <c r="J4412" s="147" t="s">
        <v>46</v>
      </c>
      <c r="K4412" s="150" t="s">
        <v>126</v>
      </c>
      <c r="L4412" s="147" t="str">
        <f t="shared" si="1243"/>
        <v>CGE370</v>
      </c>
      <c r="M4412" s="147" t="str">
        <f t="shared" si="1244"/>
        <v>BMJ II</v>
      </c>
      <c r="N4412" s="147" t="str">
        <f t="shared" si="1245"/>
        <v>12 RODA</v>
      </c>
      <c r="O4412" s="151">
        <v>0.83034722222222224</v>
      </c>
      <c r="P4412" s="152">
        <v>0.83466435185185184</v>
      </c>
      <c r="Q4412" s="152"/>
      <c r="R4412" s="153">
        <v>1</v>
      </c>
      <c r="S4412" s="153">
        <v>45920</v>
      </c>
      <c r="T4412" s="153">
        <v>17380</v>
      </c>
      <c r="U4412" s="154">
        <f t="shared" si="1237"/>
        <v>28.54</v>
      </c>
      <c r="V4412" s="153">
        <f t="shared" si="1228"/>
        <v>578705.58000000007</v>
      </c>
      <c r="W4412" s="153" t="str">
        <f t="shared" si="1229"/>
        <v>1 &gt; 4</v>
      </c>
      <c r="X4412" s="153">
        <f>A4412+SUMIFS(Presensi!F:F,Presensi!E:E,'Entry Data'!AP4412)</f>
        <v>1</v>
      </c>
      <c r="Y4412" s="153">
        <f>IFERROR(INDEX('Retasi Pricing'!F:F,MATCH('Entry Data'!AM4412,'Retasi Pricing'!E:E,0))*X4412,"")</f>
        <v>27500</v>
      </c>
      <c r="Z4412" s="149" t="s">
        <v>26</v>
      </c>
      <c r="AA4412" s="149" t="s">
        <v>27</v>
      </c>
      <c r="AB4412" s="147"/>
      <c r="AC4412" s="147" t="s">
        <v>371</v>
      </c>
      <c r="AD4412" s="32" t="str">
        <f t="shared" si="1230"/>
        <v/>
      </c>
      <c r="AF4412" s="5" t="str">
        <f t="shared" si="1231"/>
        <v>Miftahul Amin44210</v>
      </c>
      <c r="AG4412" s="5" t="str">
        <f t="shared" si="1232"/>
        <v>BMJ 04244210UTARANIGHT</v>
      </c>
      <c r="AH4412" s="5" t="str">
        <f t="shared" si="1233"/>
        <v>Miftahul Amin44210UTARANIGHT</v>
      </c>
      <c r="AI4412" s="5" t="str">
        <f t="shared" si="1234"/>
        <v>BMJ 04244210NIGHT</v>
      </c>
      <c r="AJ4412" s="5" t="str">
        <f t="shared" si="1235"/>
        <v>Miftahul Amin44210NIGHT</v>
      </c>
      <c r="AK4412" s="5" t="str">
        <f t="shared" si="1236"/>
        <v>Miftahul AminBMJ II</v>
      </c>
      <c r="AL4412" s="5" t="str">
        <f t="shared" si="1238"/>
        <v>1UTARA</v>
      </c>
      <c r="AM4412" s="5" t="str">
        <f t="shared" si="1239"/>
        <v>1 &gt; 4UTARA12 RODA</v>
      </c>
      <c r="AN4412" s="5" t="str">
        <f t="shared" si="1240"/>
        <v>Miftahul AminBMJ II1 &gt; 4UTARA12 RODA</v>
      </c>
      <c r="AO4412" s="5" t="str">
        <f t="shared" si="1241"/>
        <v>Miftahul Amin1 &gt; 4UTARA12 RODA</v>
      </c>
      <c r="AP4412" s="5" t="str">
        <f t="shared" si="1242"/>
        <v>44210NIGHT</v>
      </c>
    </row>
    <row r="4413" spans="1:42" x14ac:dyDescent="0.3">
      <c r="A4413" s="147">
        <v>1</v>
      </c>
      <c r="B4413" s="147"/>
      <c r="C4413" s="148">
        <v>44210</v>
      </c>
      <c r="D4413" s="149" t="s">
        <v>87</v>
      </c>
      <c r="E4413" s="148">
        <v>44210</v>
      </c>
      <c r="F4413" s="149">
        <v>5172888</v>
      </c>
      <c r="G4413" s="147" t="s">
        <v>20</v>
      </c>
      <c r="H4413" s="147" t="s">
        <v>21</v>
      </c>
      <c r="I4413" s="147" t="s">
        <v>123</v>
      </c>
      <c r="J4413" s="147" t="s">
        <v>23</v>
      </c>
      <c r="K4413" s="150" t="s">
        <v>126</v>
      </c>
      <c r="L4413" s="147" t="str">
        <f t="shared" si="1243"/>
        <v>CGE370</v>
      </c>
      <c r="M4413" s="147" t="str">
        <f t="shared" si="1244"/>
        <v>BMJ II</v>
      </c>
      <c r="N4413" s="147" t="str">
        <f t="shared" si="1245"/>
        <v>12 RODA</v>
      </c>
      <c r="O4413" s="151">
        <v>0.8844212962962964</v>
      </c>
      <c r="P4413" s="152">
        <v>0.8844212962962964</v>
      </c>
      <c r="Q4413" s="152"/>
      <c r="R4413" s="153">
        <v>2</v>
      </c>
      <c r="S4413" s="153">
        <v>46600</v>
      </c>
      <c r="T4413" s="153">
        <v>17380</v>
      </c>
      <c r="U4413" s="154">
        <f t="shared" si="1237"/>
        <v>29.22</v>
      </c>
      <c r="V4413" s="153">
        <f t="shared" si="1228"/>
        <v>592493.93999999994</v>
      </c>
      <c r="W4413" s="153" t="str">
        <f t="shared" si="1229"/>
        <v>1 &gt; 4</v>
      </c>
      <c r="X4413" s="153">
        <f>A4413+SUMIFS(Presensi!F:F,Presensi!E:E,'Entry Data'!AP4413)</f>
        <v>1</v>
      </c>
      <c r="Y4413" s="153">
        <f>IFERROR(INDEX('Retasi Pricing'!F:F,MATCH('Entry Data'!AM4413,'Retasi Pricing'!E:E,0))*X4413,"")</f>
        <v>27500</v>
      </c>
      <c r="Z4413" s="149" t="s">
        <v>26</v>
      </c>
      <c r="AA4413" s="149" t="s">
        <v>27</v>
      </c>
      <c r="AB4413" s="147"/>
      <c r="AC4413" s="147" t="s">
        <v>371</v>
      </c>
      <c r="AD4413" s="32" t="str">
        <f t="shared" si="1230"/>
        <v/>
      </c>
      <c r="AF4413" s="5" t="str">
        <f t="shared" si="1231"/>
        <v>Miftahul Amin44210</v>
      </c>
      <c r="AG4413" s="5" t="str">
        <f t="shared" si="1232"/>
        <v>BMJ 04244210UTARANIGHT</v>
      </c>
      <c r="AH4413" s="5" t="str">
        <f t="shared" si="1233"/>
        <v>Miftahul Amin44210UTARANIGHT</v>
      </c>
      <c r="AI4413" s="5" t="str">
        <f t="shared" si="1234"/>
        <v>BMJ 04244210NIGHT</v>
      </c>
      <c r="AJ4413" s="5" t="str">
        <f t="shared" si="1235"/>
        <v>Miftahul Amin44210NIGHT</v>
      </c>
      <c r="AK4413" s="5" t="str">
        <f t="shared" si="1236"/>
        <v>Miftahul AminBMJ II</v>
      </c>
      <c r="AL4413" s="5" t="str">
        <f t="shared" si="1238"/>
        <v>2UTARA</v>
      </c>
      <c r="AM4413" s="5" t="str">
        <f t="shared" si="1239"/>
        <v>1 &gt; 4UTARA12 RODA</v>
      </c>
      <c r="AN4413" s="5" t="str">
        <f t="shared" si="1240"/>
        <v>Miftahul AminBMJ II1 &gt; 4UTARA12 RODA</v>
      </c>
      <c r="AO4413" s="5" t="str">
        <f t="shared" si="1241"/>
        <v>Miftahul Amin1 &gt; 4UTARA12 RODA</v>
      </c>
      <c r="AP4413" s="5" t="str">
        <f t="shared" si="1242"/>
        <v>44210NIGHT</v>
      </c>
    </row>
    <row r="4414" spans="1:42" x14ac:dyDescent="0.3">
      <c r="A4414" s="147">
        <v>1</v>
      </c>
      <c r="B4414" s="147"/>
      <c r="C4414" s="148">
        <v>44210</v>
      </c>
      <c r="D4414" s="149" t="s">
        <v>87</v>
      </c>
      <c r="E4414" s="148">
        <v>44210</v>
      </c>
      <c r="F4414" s="149">
        <v>5172953</v>
      </c>
      <c r="G4414" s="147" t="s">
        <v>20</v>
      </c>
      <c r="H4414" s="147" t="s">
        <v>21</v>
      </c>
      <c r="I4414" s="147" t="s">
        <v>123</v>
      </c>
      <c r="J4414" s="147" t="s">
        <v>23</v>
      </c>
      <c r="K4414" s="150" t="s">
        <v>126</v>
      </c>
      <c r="L4414" s="147" t="str">
        <f t="shared" si="1243"/>
        <v>CGE370</v>
      </c>
      <c r="M4414" s="147" t="str">
        <f t="shared" si="1244"/>
        <v>BMJ II</v>
      </c>
      <c r="N4414" s="147" t="str">
        <f t="shared" si="1245"/>
        <v>12 RODA</v>
      </c>
      <c r="O4414" s="151">
        <v>0.94143518518518521</v>
      </c>
      <c r="P4414" s="152">
        <v>0.94143518518518521</v>
      </c>
      <c r="Q4414" s="152"/>
      <c r="R4414" s="153">
        <v>3</v>
      </c>
      <c r="S4414" s="153">
        <v>47240</v>
      </c>
      <c r="T4414" s="153">
        <v>17380</v>
      </c>
      <c r="U4414" s="154">
        <f t="shared" si="1237"/>
        <v>29.86</v>
      </c>
      <c r="V4414" s="153">
        <f t="shared" si="1228"/>
        <v>605471.22</v>
      </c>
      <c r="W4414" s="153" t="str">
        <f t="shared" si="1229"/>
        <v>1 &gt; 4</v>
      </c>
      <c r="X4414" s="153">
        <f>A4414+SUMIFS(Presensi!F:F,Presensi!E:E,'Entry Data'!AP4414)</f>
        <v>1</v>
      </c>
      <c r="Y4414" s="153">
        <f>IFERROR(INDEX('Retasi Pricing'!F:F,MATCH('Entry Data'!AM4414,'Retasi Pricing'!E:E,0))*X4414,"")</f>
        <v>27500</v>
      </c>
      <c r="Z4414" s="149" t="s">
        <v>26</v>
      </c>
      <c r="AA4414" s="149" t="s">
        <v>27</v>
      </c>
      <c r="AB4414" s="147"/>
      <c r="AC4414" s="147" t="s">
        <v>371</v>
      </c>
      <c r="AD4414" s="32" t="str">
        <f t="shared" si="1230"/>
        <v/>
      </c>
      <c r="AF4414" s="5" t="str">
        <f t="shared" si="1231"/>
        <v>Miftahul Amin44210</v>
      </c>
      <c r="AG4414" s="5" t="str">
        <f t="shared" si="1232"/>
        <v>BMJ 04244210UTARANIGHT</v>
      </c>
      <c r="AH4414" s="5" t="str">
        <f t="shared" si="1233"/>
        <v>Miftahul Amin44210UTARANIGHT</v>
      </c>
      <c r="AI4414" s="5" t="str">
        <f t="shared" si="1234"/>
        <v>BMJ 04244210NIGHT</v>
      </c>
      <c r="AJ4414" s="5" t="str">
        <f t="shared" si="1235"/>
        <v>Miftahul Amin44210NIGHT</v>
      </c>
      <c r="AK4414" s="5" t="str">
        <f t="shared" si="1236"/>
        <v>Miftahul AminBMJ II</v>
      </c>
      <c r="AL4414" s="5" t="str">
        <f t="shared" si="1238"/>
        <v>3UTARA</v>
      </c>
      <c r="AM4414" s="5" t="str">
        <f t="shared" si="1239"/>
        <v>1 &gt; 4UTARA12 RODA</v>
      </c>
      <c r="AN4414" s="5" t="str">
        <f t="shared" si="1240"/>
        <v>Miftahul AminBMJ II1 &gt; 4UTARA12 RODA</v>
      </c>
      <c r="AO4414" s="5" t="str">
        <f t="shared" si="1241"/>
        <v>Miftahul Amin1 &gt; 4UTARA12 RODA</v>
      </c>
      <c r="AP4414" s="5" t="str">
        <f t="shared" si="1242"/>
        <v>44210NIGHT</v>
      </c>
    </row>
    <row r="4415" spans="1:42" x14ac:dyDescent="0.3">
      <c r="A4415" s="147">
        <v>1</v>
      </c>
      <c r="B4415" s="147"/>
      <c r="C4415" s="148">
        <v>44210</v>
      </c>
      <c r="D4415" s="149" t="s">
        <v>87</v>
      </c>
      <c r="E4415" s="148">
        <v>44210</v>
      </c>
      <c r="F4415" s="149">
        <v>5173012</v>
      </c>
      <c r="G4415" s="147" t="s">
        <v>20</v>
      </c>
      <c r="H4415" s="147" t="s">
        <v>21</v>
      </c>
      <c r="I4415" s="147" t="s">
        <v>170</v>
      </c>
      <c r="J4415" s="147" t="s">
        <v>23</v>
      </c>
      <c r="K4415" s="150" t="s">
        <v>126</v>
      </c>
      <c r="L4415" s="147" t="str">
        <f t="shared" si="1243"/>
        <v>CGE370</v>
      </c>
      <c r="M4415" s="147" t="str">
        <f t="shared" si="1244"/>
        <v>BMJ II</v>
      </c>
      <c r="N4415" s="147" t="str">
        <f t="shared" si="1245"/>
        <v>12 RODA</v>
      </c>
      <c r="O4415" s="151">
        <v>0.99247685185185175</v>
      </c>
      <c r="P4415" s="152">
        <v>0.99247685185185175</v>
      </c>
      <c r="Q4415" s="152"/>
      <c r="R4415" s="153">
        <v>4</v>
      </c>
      <c r="S4415" s="153">
        <v>46720</v>
      </c>
      <c r="T4415" s="153">
        <v>17380</v>
      </c>
      <c r="U4415" s="154">
        <f t="shared" si="1237"/>
        <v>29.34</v>
      </c>
      <c r="V4415" s="153">
        <f t="shared" si="1228"/>
        <v>594927.18000000005</v>
      </c>
      <c r="W4415" s="153" t="str">
        <f t="shared" si="1229"/>
        <v>1 &gt; 4</v>
      </c>
      <c r="X4415" s="153">
        <f>A4415+SUMIFS(Presensi!F:F,Presensi!E:E,'Entry Data'!AP4415)</f>
        <v>1</v>
      </c>
      <c r="Y4415" s="153">
        <f>IFERROR(INDEX('Retasi Pricing'!F:F,MATCH('Entry Data'!AM4415,'Retasi Pricing'!E:E,0))*X4415,"")</f>
        <v>27500</v>
      </c>
      <c r="Z4415" s="149" t="s">
        <v>26</v>
      </c>
      <c r="AA4415" s="149" t="s">
        <v>27</v>
      </c>
      <c r="AB4415" s="147"/>
      <c r="AC4415" s="147" t="s">
        <v>371</v>
      </c>
      <c r="AD4415" s="32" t="str">
        <f t="shared" si="1230"/>
        <v/>
      </c>
      <c r="AF4415" s="5" t="str">
        <f t="shared" si="1231"/>
        <v>Miftahul Amin44210</v>
      </c>
      <c r="AG4415" s="5" t="str">
        <f t="shared" si="1232"/>
        <v>BMJ 04244210UTARANIGHT</v>
      </c>
      <c r="AH4415" s="5" t="str">
        <f t="shared" si="1233"/>
        <v>Miftahul Amin44210UTARANIGHT</v>
      </c>
      <c r="AI4415" s="5" t="str">
        <f t="shared" si="1234"/>
        <v>BMJ 04244210NIGHT</v>
      </c>
      <c r="AJ4415" s="5" t="str">
        <f t="shared" si="1235"/>
        <v>Miftahul Amin44210NIGHT</v>
      </c>
      <c r="AK4415" s="5" t="str">
        <f t="shared" si="1236"/>
        <v>Miftahul AminBMJ II</v>
      </c>
      <c r="AL4415" s="5" t="str">
        <f t="shared" si="1238"/>
        <v>4UTARA</v>
      </c>
      <c r="AM4415" s="5" t="str">
        <f t="shared" si="1239"/>
        <v>1 &gt; 4UTARA12 RODA</v>
      </c>
      <c r="AN4415" s="5" t="str">
        <f t="shared" si="1240"/>
        <v>Miftahul AminBMJ II1 &gt; 4UTARA12 RODA</v>
      </c>
      <c r="AO4415" s="5" t="str">
        <f t="shared" si="1241"/>
        <v>Miftahul Amin1 &gt; 4UTARA12 RODA</v>
      </c>
      <c r="AP4415" s="5" t="str">
        <f t="shared" si="1242"/>
        <v>44210NIGHT</v>
      </c>
    </row>
    <row r="4416" spans="1:42" x14ac:dyDescent="0.3">
      <c r="A4416" s="33">
        <v>1</v>
      </c>
      <c r="B4416" s="33"/>
      <c r="C4416" s="70">
        <v>44210</v>
      </c>
      <c r="D4416" s="71" t="s">
        <v>87</v>
      </c>
      <c r="E4416" s="70">
        <v>44211</v>
      </c>
      <c r="F4416" s="71">
        <v>5173048</v>
      </c>
      <c r="G4416" s="33" t="s">
        <v>20</v>
      </c>
      <c r="H4416" s="33" t="s">
        <v>21</v>
      </c>
      <c r="I4416" s="33" t="s">
        <v>123</v>
      </c>
      <c r="J4416" s="33" t="s">
        <v>46</v>
      </c>
      <c r="K4416" s="63" t="s">
        <v>107</v>
      </c>
      <c r="L4416" s="32" t="str">
        <f t="shared" si="1243"/>
        <v>CGE370</v>
      </c>
      <c r="M4416" s="32" t="str">
        <f t="shared" si="1244"/>
        <v>BMJ II</v>
      </c>
      <c r="N4416" s="32" t="str">
        <f t="shared" si="1245"/>
        <v>12 RODA</v>
      </c>
      <c r="O4416" s="146">
        <v>3.5590277777777776E-2</v>
      </c>
      <c r="P4416" s="65">
        <v>3.5590277777777776E-2</v>
      </c>
      <c r="Q4416" s="65"/>
      <c r="R4416" s="66">
        <v>3</v>
      </c>
      <c r="S4416" s="66">
        <v>48600</v>
      </c>
      <c r="T4416" s="66">
        <v>17060</v>
      </c>
      <c r="U4416" s="67">
        <f t="shared" si="1237"/>
        <v>31.54</v>
      </c>
      <c r="V4416" s="66">
        <f t="shared" si="1228"/>
        <v>639536.58000000007</v>
      </c>
      <c r="W4416" s="66" t="str">
        <f t="shared" si="1229"/>
        <v>1 &gt; 4</v>
      </c>
      <c r="X4416" s="66">
        <f>A4416+SUMIFS(Presensi!F:F,Presensi!E:E,'Entry Data'!AP4416)</f>
        <v>1</v>
      </c>
      <c r="Y4416" s="66">
        <f>IFERROR(INDEX('Retasi Pricing'!F:F,MATCH('Entry Data'!AM4416,'Retasi Pricing'!E:E,0))*X4416,"")</f>
        <v>27500</v>
      </c>
      <c r="Z4416" s="62" t="s">
        <v>26</v>
      </c>
      <c r="AA4416" s="62" t="s">
        <v>27</v>
      </c>
      <c r="AB4416" s="32"/>
      <c r="AC4416" s="32" t="s">
        <v>192</v>
      </c>
      <c r="AD4416" s="32" t="str">
        <f t="shared" si="1230"/>
        <v/>
      </c>
      <c r="AF4416" s="5" t="str">
        <f t="shared" si="1231"/>
        <v>awaluddin44210</v>
      </c>
      <c r="AG4416" s="5" t="str">
        <f t="shared" si="1232"/>
        <v>BMJ 04444210UTARANIGHT</v>
      </c>
      <c r="AH4416" s="5" t="str">
        <f t="shared" si="1233"/>
        <v>awaluddin44210UTARANIGHT</v>
      </c>
      <c r="AI4416" s="5" t="str">
        <f t="shared" si="1234"/>
        <v>BMJ 04444210NIGHT</v>
      </c>
      <c r="AJ4416" s="5" t="str">
        <f t="shared" si="1235"/>
        <v>awaluddin44210NIGHT</v>
      </c>
      <c r="AK4416" s="5" t="str">
        <f t="shared" si="1236"/>
        <v>awaluddinBMJ II</v>
      </c>
      <c r="AL4416" s="5" t="str">
        <f t="shared" si="1238"/>
        <v>3UTARA</v>
      </c>
      <c r="AM4416" s="5" t="str">
        <f t="shared" si="1239"/>
        <v>1 &gt; 4UTARA12 RODA</v>
      </c>
      <c r="AN4416" s="5" t="str">
        <f t="shared" si="1240"/>
        <v>awaluddinBMJ II1 &gt; 4UTARA12 RODA</v>
      </c>
      <c r="AO4416" s="5" t="str">
        <f t="shared" si="1241"/>
        <v>awaluddin1 &gt; 4UTARA12 RODA</v>
      </c>
      <c r="AP4416" s="5" t="str">
        <f t="shared" si="1242"/>
        <v>44210NIGHT</v>
      </c>
    </row>
    <row r="4417" spans="1:42" x14ac:dyDescent="0.3">
      <c r="A4417" s="33">
        <v>1</v>
      </c>
      <c r="B4417" s="33"/>
      <c r="C4417" s="70">
        <v>44210</v>
      </c>
      <c r="D4417" s="71" t="s">
        <v>87</v>
      </c>
      <c r="E4417" s="70">
        <v>44211</v>
      </c>
      <c r="F4417" s="71">
        <v>5173120</v>
      </c>
      <c r="G4417" s="33" t="s">
        <v>20</v>
      </c>
      <c r="H4417" s="33" t="s">
        <v>21</v>
      </c>
      <c r="I4417" s="33" t="s">
        <v>123</v>
      </c>
      <c r="J4417" s="33" t="s">
        <v>46</v>
      </c>
      <c r="K4417" s="63" t="s">
        <v>107</v>
      </c>
      <c r="L4417" s="32" t="str">
        <f t="shared" si="1243"/>
        <v>CGE370</v>
      </c>
      <c r="M4417" s="32" t="str">
        <f t="shared" si="1244"/>
        <v>BMJ II</v>
      </c>
      <c r="N4417" s="32" t="str">
        <f t="shared" si="1245"/>
        <v>12 RODA</v>
      </c>
      <c r="O4417" s="146">
        <v>0.1200462962962963</v>
      </c>
      <c r="P4417" s="65">
        <v>0.1200462962962963</v>
      </c>
      <c r="Q4417" s="65"/>
      <c r="R4417" s="66">
        <v>4</v>
      </c>
      <c r="S4417" s="66">
        <v>48660</v>
      </c>
      <c r="T4417" s="66">
        <v>17060</v>
      </c>
      <c r="U4417" s="67">
        <f t="shared" si="1237"/>
        <v>31.6</v>
      </c>
      <c r="V4417" s="66">
        <f t="shared" si="1228"/>
        <v>640753.20000000007</v>
      </c>
      <c r="W4417" s="66" t="str">
        <f t="shared" si="1229"/>
        <v>1 &gt; 4</v>
      </c>
      <c r="X4417" s="66">
        <f>A4417+SUMIFS(Presensi!F:F,Presensi!E:E,'Entry Data'!AP4417)</f>
        <v>1</v>
      </c>
      <c r="Y4417" s="66">
        <f>IFERROR(INDEX('Retasi Pricing'!F:F,MATCH('Entry Data'!AM4417,'Retasi Pricing'!E:E,0))*X4417,"")</f>
        <v>27500</v>
      </c>
      <c r="Z4417" s="62" t="s">
        <v>26</v>
      </c>
      <c r="AA4417" s="62" t="s">
        <v>27</v>
      </c>
      <c r="AB4417" s="32"/>
      <c r="AC4417" s="32" t="s">
        <v>192</v>
      </c>
      <c r="AD4417" s="32" t="str">
        <f t="shared" si="1230"/>
        <v/>
      </c>
      <c r="AF4417" s="5" t="str">
        <f t="shared" si="1231"/>
        <v>awaluddin44210</v>
      </c>
      <c r="AG4417" s="5" t="str">
        <f t="shared" si="1232"/>
        <v>BMJ 04444210UTARANIGHT</v>
      </c>
      <c r="AH4417" s="5" t="str">
        <f t="shared" si="1233"/>
        <v>awaluddin44210UTARANIGHT</v>
      </c>
      <c r="AI4417" s="5" t="str">
        <f t="shared" si="1234"/>
        <v>BMJ 04444210NIGHT</v>
      </c>
      <c r="AJ4417" s="5" t="str">
        <f t="shared" si="1235"/>
        <v>awaluddin44210NIGHT</v>
      </c>
      <c r="AK4417" s="5" t="str">
        <f t="shared" si="1236"/>
        <v>awaluddinBMJ II</v>
      </c>
      <c r="AL4417" s="5" t="str">
        <f t="shared" si="1238"/>
        <v>4UTARA</v>
      </c>
      <c r="AM4417" s="5" t="str">
        <f t="shared" si="1239"/>
        <v>1 &gt; 4UTARA12 RODA</v>
      </c>
      <c r="AN4417" s="5" t="str">
        <f t="shared" si="1240"/>
        <v>awaluddinBMJ II1 &gt; 4UTARA12 RODA</v>
      </c>
      <c r="AO4417" s="5" t="str">
        <f t="shared" si="1241"/>
        <v>awaluddin1 &gt; 4UTARA12 RODA</v>
      </c>
      <c r="AP4417" s="5" t="str">
        <f t="shared" si="1242"/>
        <v>44210NIGHT</v>
      </c>
    </row>
    <row r="4418" spans="1:42" x14ac:dyDescent="0.3">
      <c r="A4418" s="33">
        <v>1</v>
      </c>
      <c r="B4418" s="33"/>
      <c r="C4418" s="70">
        <v>44210</v>
      </c>
      <c r="D4418" s="71" t="s">
        <v>87</v>
      </c>
      <c r="E4418" s="70">
        <v>44210</v>
      </c>
      <c r="F4418" s="71">
        <v>5172878</v>
      </c>
      <c r="G4418" s="33" t="s">
        <v>20</v>
      </c>
      <c r="H4418" s="33" t="s">
        <v>21</v>
      </c>
      <c r="I4418" s="33" t="s">
        <v>123</v>
      </c>
      <c r="J4418" s="33" t="s">
        <v>23</v>
      </c>
      <c r="K4418" s="63" t="s">
        <v>107</v>
      </c>
      <c r="L4418" s="32" t="str">
        <f t="shared" si="1243"/>
        <v>CGE370</v>
      </c>
      <c r="M4418" s="32" t="str">
        <f t="shared" si="1244"/>
        <v>BMJ II</v>
      </c>
      <c r="N4418" s="32" t="str">
        <f t="shared" si="1245"/>
        <v>12 RODA</v>
      </c>
      <c r="O4418" s="146">
        <v>0.87525462962962963</v>
      </c>
      <c r="P4418" s="65">
        <v>0.88200231481481473</v>
      </c>
      <c r="Q4418" s="65"/>
      <c r="R4418" s="66">
        <v>1</v>
      </c>
      <c r="S4418" s="66">
        <v>45100</v>
      </c>
      <c r="T4418" s="66">
        <v>17060</v>
      </c>
      <c r="U4418" s="67">
        <f t="shared" si="1237"/>
        <v>28.04</v>
      </c>
      <c r="V4418" s="66">
        <f t="shared" si="1228"/>
        <v>568567.08000000007</v>
      </c>
      <c r="W4418" s="66" t="str">
        <f t="shared" si="1229"/>
        <v>1 &gt; 4</v>
      </c>
      <c r="X4418" s="66">
        <f>A4418+SUMIFS(Presensi!F:F,Presensi!E:E,'Entry Data'!AP4418)</f>
        <v>1</v>
      </c>
      <c r="Y4418" s="66">
        <f>IFERROR(INDEX('Retasi Pricing'!F:F,MATCH('Entry Data'!AM4418,'Retasi Pricing'!E:E,0))*X4418,"")</f>
        <v>27500</v>
      </c>
      <c r="Z4418" s="62" t="s">
        <v>26</v>
      </c>
      <c r="AA4418" s="62" t="s">
        <v>27</v>
      </c>
      <c r="AB4418" s="32"/>
      <c r="AC4418" s="32" t="s">
        <v>192</v>
      </c>
      <c r="AD4418" s="32" t="str">
        <f t="shared" si="1230"/>
        <v/>
      </c>
      <c r="AF4418" s="5" t="str">
        <f t="shared" si="1231"/>
        <v>awaluddin44210</v>
      </c>
      <c r="AG4418" s="5" t="str">
        <f t="shared" si="1232"/>
        <v>BMJ 04444210UTARANIGHT</v>
      </c>
      <c r="AH4418" s="5" t="str">
        <f t="shared" si="1233"/>
        <v>awaluddin44210UTARANIGHT</v>
      </c>
      <c r="AI4418" s="5" t="str">
        <f t="shared" si="1234"/>
        <v>BMJ 04444210NIGHT</v>
      </c>
      <c r="AJ4418" s="5" t="str">
        <f t="shared" si="1235"/>
        <v>awaluddin44210NIGHT</v>
      </c>
      <c r="AK4418" s="5" t="str">
        <f t="shared" si="1236"/>
        <v>awaluddinBMJ II</v>
      </c>
      <c r="AL4418" s="5" t="str">
        <f t="shared" si="1238"/>
        <v>1UTARA</v>
      </c>
      <c r="AM4418" s="5" t="str">
        <f t="shared" si="1239"/>
        <v>1 &gt; 4UTARA12 RODA</v>
      </c>
      <c r="AN4418" s="5" t="str">
        <f t="shared" si="1240"/>
        <v>awaluddinBMJ II1 &gt; 4UTARA12 RODA</v>
      </c>
      <c r="AO4418" s="5" t="str">
        <f t="shared" si="1241"/>
        <v>awaluddin1 &gt; 4UTARA12 RODA</v>
      </c>
      <c r="AP4418" s="5" t="str">
        <f t="shared" si="1242"/>
        <v>44210NIGHT</v>
      </c>
    </row>
    <row r="4419" spans="1:42" x14ac:dyDescent="0.3">
      <c r="A4419" s="33">
        <v>1</v>
      </c>
      <c r="B4419" s="33"/>
      <c r="C4419" s="70">
        <v>44210</v>
      </c>
      <c r="D4419" s="71" t="s">
        <v>87</v>
      </c>
      <c r="E4419" s="70">
        <v>44210</v>
      </c>
      <c r="F4419" s="71">
        <v>5172950</v>
      </c>
      <c r="G4419" s="33" t="s">
        <v>20</v>
      </c>
      <c r="H4419" s="33" t="s">
        <v>21</v>
      </c>
      <c r="I4419" s="33" t="s">
        <v>123</v>
      </c>
      <c r="J4419" s="33" t="s">
        <v>23</v>
      </c>
      <c r="K4419" s="63" t="s">
        <v>107</v>
      </c>
      <c r="L4419" s="32" t="str">
        <f t="shared" si="1243"/>
        <v>CGE370</v>
      </c>
      <c r="M4419" s="32" t="str">
        <f t="shared" si="1244"/>
        <v>BMJ II</v>
      </c>
      <c r="N4419" s="32" t="str">
        <f t="shared" si="1245"/>
        <v>12 RODA</v>
      </c>
      <c r="O4419" s="146">
        <v>0.9384837962962963</v>
      </c>
      <c r="P4419" s="65">
        <v>0.9384837962962963</v>
      </c>
      <c r="Q4419" s="65"/>
      <c r="R4419" s="66">
        <v>2</v>
      </c>
      <c r="S4419" s="66">
        <v>46420</v>
      </c>
      <c r="T4419" s="66">
        <v>17060</v>
      </c>
      <c r="U4419" s="67">
        <f t="shared" si="1237"/>
        <v>29.36</v>
      </c>
      <c r="V4419" s="66">
        <f t="shared" si="1228"/>
        <v>595332.72</v>
      </c>
      <c r="W4419" s="66" t="str">
        <f t="shared" si="1229"/>
        <v>1 &gt; 4</v>
      </c>
      <c r="X4419" s="66">
        <f>A4419+SUMIFS(Presensi!F:F,Presensi!E:E,'Entry Data'!AP4419)</f>
        <v>1</v>
      </c>
      <c r="Y4419" s="66">
        <f>IFERROR(INDEX('Retasi Pricing'!F:F,MATCH('Entry Data'!AM4419,'Retasi Pricing'!E:E,0))*X4419,"")</f>
        <v>27500</v>
      </c>
      <c r="Z4419" s="62" t="s">
        <v>26</v>
      </c>
      <c r="AA4419" s="62" t="s">
        <v>27</v>
      </c>
      <c r="AB4419" s="32"/>
      <c r="AC4419" s="32" t="s">
        <v>192</v>
      </c>
      <c r="AD4419" s="32" t="str">
        <f t="shared" si="1230"/>
        <v/>
      </c>
      <c r="AF4419" s="5" t="str">
        <f t="shared" si="1231"/>
        <v>awaluddin44210</v>
      </c>
      <c r="AG4419" s="5" t="str">
        <f t="shared" si="1232"/>
        <v>BMJ 04444210UTARANIGHT</v>
      </c>
      <c r="AH4419" s="5" t="str">
        <f t="shared" si="1233"/>
        <v>awaluddin44210UTARANIGHT</v>
      </c>
      <c r="AI4419" s="5" t="str">
        <f t="shared" si="1234"/>
        <v>BMJ 04444210NIGHT</v>
      </c>
      <c r="AJ4419" s="5" t="str">
        <f t="shared" si="1235"/>
        <v>awaluddin44210NIGHT</v>
      </c>
      <c r="AK4419" s="5" t="str">
        <f t="shared" si="1236"/>
        <v>awaluddinBMJ II</v>
      </c>
      <c r="AL4419" s="5" t="str">
        <f t="shared" si="1238"/>
        <v>2UTARA</v>
      </c>
      <c r="AM4419" s="5" t="str">
        <f t="shared" si="1239"/>
        <v>1 &gt; 4UTARA12 RODA</v>
      </c>
      <c r="AN4419" s="5" t="str">
        <f t="shared" si="1240"/>
        <v>awaluddinBMJ II1 &gt; 4UTARA12 RODA</v>
      </c>
      <c r="AO4419" s="5" t="str">
        <f t="shared" si="1241"/>
        <v>awaluddin1 &gt; 4UTARA12 RODA</v>
      </c>
      <c r="AP4419" s="5" t="str">
        <f t="shared" si="1242"/>
        <v>44210NIGHT</v>
      </c>
    </row>
    <row r="4420" spans="1:42" x14ac:dyDescent="0.3">
      <c r="A4420" s="33">
        <v>1</v>
      </c>
      <c r="B4420" s="33"/>
      <c r="C4420" s="70">
        <v>44210</v>
      </c>
      <c r="D4420" s="71" t="s">
        <v>87</v>
      </c>
      <c r="E4420" s="70">
        <v>44211</v>
      </c>
      <c r="F4420" s="71">
        <v>5173214</v>
      </c>
      <c r="G4420" s="33" t="s">
        <v>20</v>
      </c>
      <c r="H4420" s="33" t="s">
        <v>21</v>
      </c>
      <c r="I4420" s="33" t="s">
        <v>170</v>
      </c>
      <c r="J4420" s="33" t="s">
        <v>23</v>
      </c>
      <c r="K4420" s="63" t="s">
        <v>35</v>
      </c>
      <c r="L4420" s="32" t="str">
        <f t="shared" si="1243"/>
        <v>CGE370</v>
      </c>
      <c r="M4420" s="32" t="str">
        <f t="shared" si="1244"/>
        <v>BMJ II</v>
      </c>
      <c r="N4420" s="32" t="str">
        <f t="shared" si="1245"/>
        <v>12 RODA</v>
      </c>
      <c r="O4420" s="146">
        <v>0.21337962962962964</v>
      </c>
      <c r="P4420" s="65">
        <v>0.21902777777777779</v>
      </c>
      <c r="Q4420" s="65"/>
      <c r="R4420" s="66">
        <v>5</v>
      </c>
      <c r="S4420" s="66">
        <v>47180</v>
      </c>
      <c r="T4420" s="66">
        <v>17160</v>
      </c>
      <c r="U4420" s="67">
        <f t="shared" si="1237"/>
        <v>30.02</v>
      </c>
      <c r="V4420" s="66">
        <f t="shared" si="1228"/>
        <v>608715.54</v>
      </c>
      <c r="W4420" s="66" t="str">
        <f t="shared" si="1229"/>
        <v>&gt; 5</v>
      </c>
      <c r="X4420" s="66">
        <f>A4420+SUMIFS(Presensi!F:F,Presensi!E:E,'Entry Data'!AP4420)</f>
        <v>1</v>
      </c>
      <c r="Y4420" s="66">
        <f>IFERROR(INDEX('Retasi Pricing'!F:F,MATCH('Entry Data'!AM4420,'Retasi Pricing'!E:E,0))*X4420,"")</f>
        <v>31200</v>
      </c>
      <c r="Z4420" s="62" t="s">
        <v>26</v>
      </c>
      <c r="AA4420" s="62" t="s">
        <v>27</v>
      </c>
      <c r="AB4420" s="32"/>
      <c r="AC4420" s="32" t="s">
        <v>192</v>
      </c>
      <c r="AD4420" s="32" t="str">
        <f t="shared" si="1230"/>
        <v/>
      </c>
      <c r="AF4420" s="5" t="str">
        <f t="shared" si="1231"/>
        <v>awaluddin44210</v>
      </c>
      <c r="AG4420" s="5" t="str">
        <f t="shared" si="1232"/>
        <v>BMJ 04544210UTARANIGHT</v>
      </c>
      <c r="AH4420" s="5" t="str">
        <f t="shared" si="1233"/>
        <v>awaluddin44210UTARANIGHT</v>
      </c>
      <c r="AI4420" s="5" t="str">
        <f t="shared" si="1234"/>
        <v>BMJ 04544210NIGHT</v>
      </c>
      <c r="AJ4420" s="5" t="str">
        <f t="shared" si="1235"/>
        <v>awaluddin44210NIGHT</v>
      </c>
      <c r="AK4420" s="5" t="str">
        <f t="shared" si="1236"/>
        <v>awaluddinBMJ II</v>
      </c>
      <c r="AL4420" s="5" t="str">
        <f t="shared" si="1238"/>
        <v>5UTARA</v>
      </c>
      <c r="AM4420" s="5" t="str">
        <f t="shared" si="1239"/>
        <v>&gt; 5UTARA12 RODA</v>
      </c>
      <c r="AN4420" s="5" t="str">
        <f t="shared" si="1240"/>
        <v>awaluddinBMJ II&gt; 5UTARA12 RODA</v>
      </c>
      <c r="AO4420" s="5" t="str">
        <f t="shared" si="1241"/>
        <v>awaluddin&gt; 5UTARA12 RODA</v>
      </c>
      <c r="AP4420" s="5" t="str">
        <f t="shared" si="1242"/>
        <v>44210NIGHT</v>
      </c>
    </row>
    <row r="4421" spans="1:42" x14ac:dyDescent="0.3">
      <c r="A4421" s="33">
        <v>1</v>
      </c>
      <c r="B4421" s="33"/>
      <c r="C4421" s="70">
        <v>44210</v>
      </c>
      <c r="D4421" s="71" t="s">
        <v>87</v>
      </c>
      <c r="E4421" s="70">
        <v>44210</v>
      </c>
      <c r="F4421" s="71">
        <v>5172824</v>
      </c>
      <c r="G4421" s="33" t="s">
        <v>20</v>
      </c>
      <c r="H4421" s="33" t="s">
        <v>21</v>
      </c>
      <c r="I4421" s="33" t="s">
        <v>45</v>
      </c>
      <c r="J4421" s="33" t="s">
        <v>46</v>
      </c>
      <c r="K4421" s="63" t="s">
        <v>36</v>
      </c>
      <c r="L4421" s="32" t="str">
        <f t="shared" si="1243"/>
        <v>CGE370</v>
      </c>
      <c r="M4421" s="32" t="str">
        <f t="shared" si="1244"/>
        <v>BMJ II</v>
      </c>
      <c r="N4421" s="32" t="str">
        <f t="shared" si="1245"/>
        <v>12 RODA</v>
      </c>
      <c r="O4421" s="146">
        <v>0.83064814814814814</v>
      </c>
      <c r="P4421" s="65">
        <v>0.8348726851851852</v>
      </c>
      <c r="Q4421" s="65"/>
      <c r="R4421" s="66">
        <v>1</v>
      </c>
      <c r="S4421" s="66">
        <v>46440</v>
      </c>
      <c r="T4421" s="66">
        <v>17180</v>
      </c>
      <c r="U4421" s="67">
        <f t="shared" si="1237"/>
        <v>29.26</v>
      </c>
      <c r="V4421" s="66">
        <f t="shared" si="1228"/>
        <v>593305.02</v>
      </c>
      <c r="W4421" s="66" t="str">
        <f t="shared" si="1229"/>
        <v>1 &gt; 4</v>
      </c>
      <c r="X4421" s="66">
        <f>A4421+SUMIFS(Presensi!F:F,Presensi!E:E,'Entry Data'!AP4421)</f>
        <v>1</v>
      </c>
      <c r="Y4421" s="66">
        <f>IFERROR(INDEX('Retasi Pricing'!F:F,MATCH('Entry Data'!AM4421,'Retasi Pricing'!E:E,0))*X4421,"")</f>
        <v>27500</v>
      </c>
      <c r="Z4421" s="62" t="s">
        <v>26</v>
      </c>
      <c r="AA4421" s="62" t="s">
        <v>27</v>
      </c>
      <c r="AB4421" s="32"/>
      <c r="AC4421" s="32" t="s">
        <v>190</v>
      </c>
      <c r="AD4421" s="32" t="str">
        <f t="shared" si="1230"/>
        <v/>
      </c>
      <c r="AF4421" s="5" t="str">
        <f t="shared" si="1231"/>
        <v>usman mansyur44210</v>
      </c>
      <c r="AG4421" s="5" t="str">
        <f t="shared" si="1232"/>
        <v>BMJ 04644210UTARANIGHT</v>
      </c>
      <c r="AH4421" s="5" t="str">
        <f t="shared" si="1233"/>
        <v>usman mansyur44210UTARANIGHT</v>
      </c>
      <c r="AI4421" s="5" t="str">
        <f t="shared" si="1234"/>
        <v>BMJ 04644210NIGHT</v>
      </c>
      <c r="AJ4421" s="5" t="str">
        <f t="shared" si="1235"/>
        <v>usman mansyur44210NIGHT</v>
      </c>
      <c r="AK4421" s="5" t="str">
        <f t="shared" si="1236"/>
        <v>usman mansyurBMJ II</v>
      </c>
      <c r="AL4421" s="5" t="str">
        <f t="shared" si="1238"/>
        <v>1UTARA</v>
      </c>
      <c r="AM4421" s="5" t="str">
        <f t="shared" si="1239"/>
        <v>1 &gt; 4UTARA12 RODA</v>
      </c>
      <c r="AN4421" s="5" t="str">
        <f t="shared" si="1240"/>
        <v>usman mansyurBMJ II1 &gt; 4UTARA12 RODA</v>
      </c>
      <c r="AO4421" s="5" t="str">
        <f t="shared" si="1241"/>
        <v>usman mansyur1 &gt; 4UTARA12 RODA</v>
      </c>
      <c r="AP4421" s="5" t="str">
        <f t="shared" si="1242"/>
        <v>44210NIGHT</v>
      </c>
    </row>
    <row r="4422" spans="1:42" x14ac:dyDescent="0.3">
      <c r="A4422" s="33">
        <v>1</v>
      </c>
      <c r="B4422" s="33"/>
      <c r="C4422" s="70">
        <v>44210</v>
      </c>
      <c r="D4422" s="71" t="s">
        <v>87</v>
      </c>
      <c r="E4422" s="70">
        <v>44211</v>
      </c>
      <c r="F4422" s="71">
        <v>5173072</v>
      </c>
      <c r="G4422" s="33" t="s">
        <v>20</v>
      </c>
      <c r="H4422" s="33" t="s">
        <v>21</v>
      </c>
      <c r="I4422" s="33" t="s">
        <v>45</v>
      </c>
      <c r="J4422" s="33" t="s">
        <v>46</v>
      </c>
      <c r="K4422" s="63" t="s">
        <v>41</v>
      </c>
      <c r="L4422" s="32" t="str">
        <f t="shared" si="1243"/>
        <v>AXOR4843</v>
      </c>
      <c r="M4422" s="32" t="str">
        <f t="shared" si="1244"/>
        <v>BMJ II</v>
      </c>
      <c r="N4422" s="32" t="str">
        <f t="shared" si="1245"/>
        <v>12 RODA</v>
      </c>
      <c r="O4422" s="146">
        <v>7.90162037037037E-2</v>
      </c>
      <c r="P4422" s="65">
        <v>7.90162037037037E-2</v>
      </c>
      <c r="Q4422" s="65"/>
      <c r="R4422" s="66">
        <v>5</v>
      </c>
      <c r="S4422" s="66">
        <v>52400</v>
      </c>
      <c r="T4422" s="66">
        <v>20220</v>
      </c>
      <c r="U4422" s="67">
        <f t="shared" si="1237"/>
        <v>32.18</v>
      </c>
      <c r="V4422" s="66">
        <f t="shared" si="1228"/>
        <v>652513.86</v>
      </c>
      <c r="W4422" s="66" t="str">
        <f t="shared" si="1229"/>
        <v>&gt; 5</v>
      </c>
      <c r="X4422" s="66">
        <f>A4422+SUMIFS(Presensi!F:F,Presensi!E:E,'Entry Data'!AP4422)</f>
        <v>1</v>
      </c>
      <c r="Y4422" s="66">
        <f>IFERROR(INDEX('Retasi Pricing'!F:F,MATCH('Entry Data'!AM4422,'Retasi Pricing'!E:E,0))*X4422,"")</f>
        <v>31200</v>
      </c>
      <c r="Z4422" s="62" t="s">
        <v>26</v>
      </c>
      <c r="AA4422" s="62" t="s">
        <v>27</v>
      </c>
      <c r="AB4422" s="32"/>
      <c r="AC4422" s="32" t="s">
        <v>314</v>
      </c>
      <c r="AD4422" s="32" t="str">
        <f t="shared" si="1230"/>
        <v/>
      </c>
      <c r="AF4422" s="5" t="str">
        <f t="shared" si="1231"/>
        <v>yohanis ghawa44210</v>
      </c>
      <c r="AG4422" s="5" t="str">
        <f t="shared" si="1232"/>
        <v>BMJ 04744210UTARANIGHT</v>
      </c>
      <c r="AH4422" s="5" t="str">
        <f t="shared" si="1233"/>
        <v>yohanis ghawa44210UTARANIGHT</v>
      </c>
      <c r="AI4422" s="5" t="str">
        <f t="shared" si="1234"/>
        <v>BMJ 04744210NIGHT</v>
      </c>
      <c r="AJ4422" s="5" t="str">
        <f t="shared" si="1235"/>
        <v>yohanis ghawa44210NIGHT</v>
      </c>
      <c r="AK4422" s="5" t="str">
        <f t="shared" si="1236"/>
        <v>yohanis ghawaBMJ II</v>
      </c>
      <c r="AL4422" s="5" t="str">
        <f t="shared" si="1238"/>
        <v>5UTARA</v>
      </c>
      <c r="AM4422" s="5" t="str">
        <f t="shared" si="1239"/>
        <v>&gt; 5UTARA12 RODA</v>
      </c>
      <c r="AN4422" s="5" t="str">
        <f t="shared" si="1240"/>
        <v>yohanis ghawaBMJ II&gt; 5UTARA12 RODA</v>
      </c>
      <c r="AO4422" s="5" t="str">
        <f t="shared" si="1241"/>
        <v>yohanis ghawa&gt; 5UTARA12 RODA</v>
      </c>
      <c r="AP4422" s="5" t="str">
        <f t="shared" si="1242"/>
        <v>44210NIGHT</v>
      </c>
    </row>
    <row r="4423" spans="1:42" x14ac:dyDescent="0.3">
      <c r="A4423" s="33">
        <v>1</v>
      </c>
      <c r="B4423" s="33"/>
      <c r="C4423" s="70">
        <v>44210</v>
      </c>
      <c r="D4423" s="71" t="s">
        <v>87</v>
      </c>
      <c r="E4423" s="70">
        <v>44211</v>
      </c>
      <c r="F4423" s="71">
        <v>5173137</v>
      </c>
      <c r="G4423" s="33" t="s">
        <v>20</v>
      </c>
      <c r="H4423" s="33" t="s">
        <v>21</v>
      </c>
      <c r="I4423" s="33" t="s">
        <v>170</v>
      </c>
      <c r="J4423" s="33" t="s">
        <v>23</v>
      </c>
      <c r="K4423" s="63" t="s">
        <v>41</v>
      </c>
      <c r="L4423" s="32" t="str">
        <f t="shared" si="1243"/>
        <v>AXOR4843</v>
      </c>
      <c r="M4423" s="32" t="str">
        <f t="shared" si="1244"/>
        <v>BMJ II</v>
      </c>
      <c r="N4423" s="32" t="str">
        <f t="shared" si="1245"/>
        <v>12 RODA</v>
      </c>
      <c r="O4423" s="146">
        <v>0.13593750000000002</v>
      </c>
      <c r="P4423" s="65">
        <v>0.13593750000000002</v>
      </c>
      <c r="Q4423" s="65"/>
      <c r="R4423" s="66">
        <v>6</v>
      </c>
      <c r="S4423" s="66">
        <v>53360</v>
      </c>
      <c r="T4423" s="66">
        <v>20220</v>
      </c>
      <c r="U4423" s="67">
        <f t="shared" si="1237"/>
        <v>33.14</v>
      </c>
      <c r="V4423" s="66">
        <f t="shared" si="1228"/>
        <v>671979.78</v>
      </c>
      <c r="W4423" s="66" t="str">
        <f t="shared" si="1229"/>
        <v>&gt; 6</v>
      </c>
      <c r="X4423" s="66">
        <f>A4423+SUMIFS(Presensi!F:F,Presensi!E:E,'Entry Data'!AP4423)</f>
        <v>1</v>
      </c>
      <c r="Y4423" s="66">
        <f>IFERROR(INDEX('Retasi Pricing'!F:F,MATCH('Entry Data'!AM4423,'Retasi Pricing'!E:E,0))*X4423,"")</f>
        <v>34450</v>
      </c>
      <c r="Z4423" s="62" t="s">
        <v>26</v>
      </c>
      <c r="AA4423" s="62" t="s">
        <v>27</v>
      </c>
      <c r="AB4423" s="32"/>
      <c r="AC4423" s="32" t="s">
        <v>314</v>
      </c>
      <c r="AD4423" s="32" t="str">
        <f t="shared" si="1230"/>
        <v/>
      </c>
      <c r="AF4423" s="5" t="str">
        <f t="shared" si="1231"/>
        <v>yohanis ghawa44210</v>
      </c>
      <c r="AG4423" s="5" t="str">
        <f t="shared" si="1232"/>
        <v>BMJ 04744210UTARANIGHT</v>
      </c>
      <c r="AH4423" s="5" t="str">
        <f t="shared" si="1233"/>
        <v>yohanis ghawa44210UTARANIGHT</v>
      </c>
      <c r="AI4423" s="5" t="str">
        <f t="shared" si="1234"/>
        <v>BMJ 04744210NIGHT</v>
      </c>
      <c r="AJ4423" s="5" t="str">
        <f t="shared" si="1235"/>
        <v>yohanis ghawa44210NIGHT</v>
      </c>
      <c r="AK4423" s="5" t="str">
        <f t="shared" si="1236"/>
        <v>yohanis ghawaBMJ II</v>
      </c>
      <c r="AL4423" s="5" t="str">
        <f t="shared" si="1238"/>
        <v>6UTARA</v>
      </c>
      <c r="AM4423" s="5" t="str">
        <f t="shared" si="1239"/>
        <v>&gt; 6UTARA12 RODA</v>
      </c>
      <c r="AN4423" s="5" t="str">
        <f t="shared" si="1240"/>
        <v>yohanis ghawaBMJ II&gt; 6UTARA12 RODA</v>
      </c>
      <c r="AO4423" s="5" t="str">
        <f t="shared" si="1241"/>
        <v>yohanis ghawa&gt; 6UTARA12 RODA</v>
      </c>
      <c r="AP4423" s="5" t="str">
        <f t="shared" si="1242"/>
        <v>44210NIGHT</v>
      </c>
    </row>
    <row r="4424" spans="1:42" x14ac:dyDescent="0.3">
      <c r="A4424" s="33">
        <v>1</v>
      </c>
      <c r="B4424" s="33"/>
      <c r="C4424" s="70">
        <v>44210</v>
      </c>
      <c r="D4424" s="71" t="s">
        <v>87</v>
      </c>
      <c r="E4424" s="70">
        <v>44211</v>
      </c>
      <c r="F4424" s="71">
        <v>5173204</v>
      </c>
      <c r="G4424" s="33" t="s">
        <v>20</v>
      </c>
      <c r="H4424" s="33" t="s">
        <v>21</v>
      </c>
      <c r="I4424" s="33" t="s">
        <v>123</v>
      </c>
      <c r="J4424" s="33" t="s">
        <v>46</v>
      </c>
      <c r="K4424" s="63" t="s">
        <v>41</v>
      </c>
      <c r="L4424" s="32" t="str">
        <f t="shared" si="1243"/>
        <v>AXOR4843</v>
      </c>
      <c r="M4424" s="32" t="str">
        <f t="shared" si="1244"/>
        <v>BMJ II</v>
      </c>
      <c r="N4424" s="32" t="str">
        <f t="shared" si="1245"/>
        <v>12 RODA</v>
      </c>
      <c r="O4424" s="146">
        <v>0.19966435185185186</v>
      </c>
      <c r="P4424" s="65">
        <v>0.19966435185185186</v>
      </c>
      <c r="Q4424" s="65"/>
      <c r="R4424" s="66">
        <v>7</v>
      </c>
      <c r="S4424" s="66">
        <v>53740</v>
      </c>
      <c r="T4424" s="66">
        <v>20220</v>
      </c>
      <c r="U4424" s="67">
        <f t="shared" si="1237"/>
        <v>33.520000000000003</v>
      </c>
      <c r="V4424" s="66">
        <f t="shared" si="1228"/>
        <v>679685.04000000015</v>
      </c>
      <c r="W4424" s="66" t="str">
        <f t="shared" si="1229"/>
        <v>7 &gt;</v>
      </c>
      <c r="X4424" s="66">
        <f>A4424+SUMIFS(Presensi!F:F,Presensi!E:E,'Entry Data'!AP4424)</f>
        <v>1</v>
      </c>
      <c r="Y4424" s="66">
        <f>IFERROR(INDEX('Retasi Pricing'!F:F,MATCH('Entry Data'!AM4424,'Retasi Pricing'!E:E,0))*X4424,"")</f>
        <v>42000</v>
      </c>
      <c r="Z4424" s="62" t="s">
        <v>26</v>
      </c>
      <c r="AA4424" s="62" t="s">
        <v>27</v>
      </c>
      <c r="AB4424" s="32"/>
      <c r="AC4424" s="32" t="s">
        <v>314</v>
      </c>
      <c r="AD4424" s="32" t="str">
        <f t="shared" si="1230"/>
        <v/>
      </c>
      <c r="AF4424" s="5" t="str">
        <f t="shared" si="1231"/>
        <v>yohanis ghawa44210</v>
      </c>
      <c r="AG4424" s="5" t="str">
        <f t="shared" si="1232"/>
        <v>BMJ 04744210UTARANIGHT</v>
      </c>
      <c r="AH4424" s="5" t="str">
        <f t="shared" si="1233"/>
        <v>yohanis ghawa44210UTARANIGHT</v>
      </c>
      <c r="AI4424" s="5" t="str">
        <f t="shared" si="1234"/>
        <v>BMJ 04744210NIGHT</v>
      </c>
      <c r="AJ4424" s="5" t="str">
        <f t="shared" si="1235"/>
        <v>yohanis ghawa44210NIGHT</v>
      </c>
      <c r="AK4424" s="5" t="str">
        <f t="shared" si="1236"/>
        <v>yohanis ghawaBMJ II</v>
      </c>
      <c r="AL4424" s="5" t="str">
        <f t="shared" si="1238"/>
        <v>7UTARA</v>
      </c>
      <c r="AM4424" s="5" t="str">
        <f t="shared" si="1239"/>
        <v>7 &gt;UTARA12 RODA</v>
      </c>
      <c r="AN4424" s="5" t="str">
        <f t="shared" si="1240"/>
        <v>yohanis ghawaBMJ II7 &gt;UTARA12 RODA</v>
      </c>
      <c r="AO4424" s="5" t="str">
        <f t="shared" si="1241"/>
        <v>yohanis ghawa7 &gt;UTARA12 RODA</v>
      </c>
      <c r="AP4424" s="5" t="str">
        <f t="shared" si="1242"/>
        <v>44210NIGHT</v>
      </c>
    </row>
    <row r="4425" spans="1:42" x14ac:dyDescent="0.3">
      <c r="A4425" s="33">
        <v>1</v>
      </c>
      <c r="B4425" s="33"/>
      <c r="C4425" s="70">
        <v>44210</v>
      </c>
      <c r="D4425" s="71" t="s">
        <v>87</v>
      </c>
      <c r="E4425" s="70">
        <v>44210</v>
      </c>
      <c r="F4425" s="71">
        <v>5172827</v>
      </c>
      <c r="G4425" s="33" t="s">
        <v>20</v>
      </c>
      <c r="H4425" s="33" t="s">
        <v>21</v>
      </c>
      <c r="I4425" s="33" t="s">
        <v>123</v>
      </c>
      <c r="J4425" s="33" t="s">
        <v>23</v>
      </c>
      <c r="K4425" s="63" t="s">
        <v>41</v>
      </c>
      <c r="L4425" s="32" t="str">
        <f t="shared" si="1243"/>
        <v>AXOR4843</v>
      </c>
      <c r="M4425" s="32" t="str">
        <f t="shared" si="1244"/>
        <v>BMJ II</v>
      </c>
      <c r="N4425" s="32" t="str">
        <f t="shared" si="1245"/>
        <v>12 RODA</v>
      </c>
      <c r="O4425" s="146">
        <v>0.83361111111111119</v>
      </c>
      <c r="P4425" s="65">
        <v>0.83843749999999995</v>
      </c>
      <c r="Q4425" s="65"/>
      <c r="R4425" s="66">
        <v>1</v>
      </c>
      <c r="S4425" s="66">
        <v>51260</v>
      </c>
      <c r="T4425" s="66">
        <v>20220</v>
      </c>
      <c r="U4425" s="67">
        <f t="shared" si="1237"/>
        <v>31.04</v>
      </c>
      <c r="V4425" s="66">
        <f t="shared" si="1228"/>
        <v>629398.08000000007</v>
      </c>
      <c r="W4425" s="66" t="str">
        <f t="shared" si="1229"/>
        <v>1 &gt; 4</v>
      </c>
      <c r="X4425" s="66">
        <f>A4425+SUMIFS(Presensi!F:F,Presensi!E:E,'Entry Data'!AP4425)</f>
        <v>1</v>
      </c>
      <c r="Y4425" s="66">
        <f>IFERROR(INDEX('Retasi Pricing'!F:F,MATCH('Entry Data'!AM4425,'Retasi Pricing'!E:E,0))*X4425,"")</f>
        <v>27500</v>
      </c>
      <c r="Z4425" s="62" t="s">
        <v>26</v>
      </c>
      <c r="AA4425" s="62" t="s">
        <v>27</v>
      </c>
      <c r="AB4425" s="32"/>
      <c r="AC4425" s="32" t="s">
        <v>314</v>
      </c>
      <c r="AD4425" s="32" t="str">
        <f t="shared" si="1230"/>
        <v/>
      </c>
      <c r="AF4425" s="5" t="str">
        <f t="shared" si="1231"/>
        <v>yohanis ghawa44210</v>
      </c>
      <c r="AG4425" s="5" t="str">
        <f t="shared" si="1232"/>
        <v>BMJ 04744210UTARANIGHT</v>
      </c>
      <c r="AH4425" s="5" t="str">
        <f t="shared" si="1233"/>
        <v>yohanis ghawa44210UTARANIGHT</v>
      </c>
      <c r="AI4425" s="5" t="str">
        <f t="shared" si="1234"/>
        <v>BMJ 04744210NIGHT</v>
      </c>
      <c r="AJ4425" s="5" t="str">
        <f t="shared" si="1235"/>
        <v>yohanis ghawa44210NIGHT</v>
      </c>
      <c r="AK4425" s="5" t="str">
        <f t="shared" si="1236"/>
        <v>yohanis ghawaBMJ II</v>
      </c>
      <c r="AL4425" s="5" t="str">
        <f t="shared" si="1238"/>
        <v>1UTARA</v>
      </c>
      <c r="AM4425" s="5" t="str">
        <f t="shared" si="1239"/>
        <v>1 &gt; 4UTARA12 RODA</v>
      </c>
      <c r="AN4425" s="5" t="str">
        <f t="shared" si="1240"/>
        <v>yohanis ghawaBMJ II1 &gt; 4UTARA12 RODA</v>
      </c>
      <c r="AO4425" s="5" t="str">
        <f t="shared" si="1241"/>
        <v>yohanis ghawa1 &gt; 4UTARA12 RODA</v>
      </c>
      <c r="AP4425" s="5" t="str">
        <f t="shared" si="1242"/>
        <v>44210NIGHT</v>
      </c>
    </row>
    <row r="4426" spans="1:42" x14ac:dyDescent="0.3">
      <c r="A4426" s="33">
        <v>1</v>
      </c>
      <c r="B4426" s="33"/>
      <c r="C4426" s="70">
        <v>44210</v>
      </c>
      <c r="D4426" s="71" t="s">
        <v>87</v>
      </c>
      <c r="E4426" s="70">
        <v>44210</v>
      </c>
      <c r="F4426" s="71">
        <v>5172892</v>
      </c>
      <c r="G4426" s="33" t="s">
        <v>20</v>
      </c>
      <c r="H4426" s="33" t="s">
        <v>21</v>
      </c>
      <c r="I4426" s="33" t="s">
        <v>123</v>
      </c>
      <c r="J4426" s="33" t="s">
        <v>46</v>
      </c>
      <c r="K4426" s="63" t="s">
        <v>41</v>
      </c>
      <c r="L4426" s="32" t="str">
        <f t="shared" si="1243"/>
        <v>AXOR4843</v>
      </c>
      <c r="M4426" s="32" t="str">
        <f t="shared" si="1244"/>
        <v>BMJ II</v>
      </c>
      <c r="N4426" s="32" t="str">
        <f t="shared" si="1245"/>
        <v>12 RODA</v>
      </c>
      <c r="O4426" s="146">
        <v>0.88847222222222222</v>
      </c>
      <c r="P4426" s="65">
        <v>0.88847222222222222</v>
      </c>
      <c r="Q4426" s="65"/>
      <c r="R4426" s="66">
        <v>2</v>
      </c>
      <c r="S4426" s="66">
        <v>53180</v>
      </c>
      <c r="T4426" s="66">
        <v>20220</v>
      </c>
      <c r="U4426" s="67">
        <f t="shared" si="1237"/>
        <v>32.96</v>
      </c>
      <c r="V4426" s="66">
        <f t="shared" ref="V4426:V4489" si="1246">IFERROR(VLOOKUP(L4426,harga,2,FALSE),"")*U4426*IFERROR(VLOOKUP(G4426,jarak,2,FALSE),"")</f>
        <v>668329.91999999993</v>
      </c>
      <c r="W4426" s="66" t="str">
        <f t="shared" ref="W4426:W4489" si="1247">IFERROR(VLOOKUP(AL4426,Code,2,FALSE),"")</f>
        <v>1 &gt; 4</v>
      </c>
      <c r="X4426" s="66">
        <f>A4426+SUMIFS(Presensi!F:F,Presensi!E:E,'Entry Data'!AP4426)</f>
        <v>1</v>
      </c>
      <c r="Y4426" s="66">
        <f>IFERROR(INDEX('Retasi Pricing'!F:F,MATCH('Entry Data'!AM4426,'Retasi Pricing'!E:E,0))*X4426,"")</f>
        <v>27500</v>
      </c>
      <c r="Z4426" s="62" t="s">
        <v>26</v>
      </c>
      <c r="AA4426" s="62" t="s">
        <v>27</v>
      </c>
      <c r="AB4426" s="32"/>
      <c r="AC4426" s="32" t="s">
        <v>314</v>
      </c>
      <c r="AD4426" s="32" t="str">
        <f t="shared" ref="AD4426:AD4489" si="1248">IFERROR(VLOOKUP(AC4426,driver,13,FALSE),"")</f>
        <v/>
      </c>
      <c r="AF4426" s="5" t="str">
        <f t="shared" ref="AF4426:AF4489" si="1249">AC4426&amp;C4426</f>
        <v>yohanis ghawa44210</v>
      </c>
      <c r="AG4426" s="5" t="str">
        <f t="shared" ref="AG4426:AG4489" si="1250">K4426&amp;C4426&amp;G4426&amp;D4426</f>
        <v>BMJ 04744210UTARANIGHT</v>
      </c>
      <c r="AH4426" s="5" t="str">
        <f t="shared" ref="AH4426:AH4489" si="1251">AC4426&amp;C4426&amp;G4426&amp;D4426</f>
        <v>yohanis ghawa44210UTARANIGHT</v>
      </c>
      <c r="AI4426" s="5" t="str">
        <f t="shared" ref="AI4426:AI4489" si="1252">K4426&amp;C4426&amp;D4426</f>
        <v>BMJ 04744210NIGHT</v>
      </c>
      <c r="AJ4426" s="5" t="str">
        <f t="shared" ref="AJ4426:AJ4489" si="1253">AC4426&amp;C4426&amp;D4426</f>
        <v>yohanis ghawa44210NIGHT</v>
      </c>
      <c r="AK4426" s="5" t="str">
        <f t="shared" ref="AK4426:AK4489" si="1254">AC4426&amp;M4426</f>
        <v>yohanis ghawaBMJ II</v>
      </c>
      <c r="AL4426" s="5" t="str">
        <f t="shared" si="1238"/>
        <v>2UTARA</v>
      </c>
      <c r="AM4426" s="5" t="str">
        <f t="shared" si="1239"/>
        <v>1 &gt; 4UTARA12 RODA</v>
      </c>
      <c r="AN4426" s="5" t="str">
        <f t="shared" si="1240"/>
        <v>yohanis ghawaBMJ II1 &gt; 4UTARA12 RODA</v>
      </c>
      <c r="AO4426" s="5" t="str">
        <f t="shared" si="1241"/>
        <v>yohanis ghawa1 &gt; 4UTARA12 RODA</v>
      </c>
      <c r="AP4426" s="5" t="str">
        <f t="shared" si="1242"/>
        <v>44210NIGHT</v>
      </c>
    </row>
    <row r="4427" spans="1:42" x14ac:dyDescent="0.3">
      <c r="A4427" s="33">
        <v>1</v>
      </c>
      <c r="B4427" s="33"/>
      <c r="C4427" s="70">
        <v>44210</v>
      </c>
      <c r="D4427" s="71" t="s">
        <v>87</v>
      </c>
      <c r="E4427" s="70">
        <v>44210</v>
      </c>
      <c r="F4427" s="71">
        <v>5172954</v>
      </c>
      <c r="G4427" s="33" t="s">
        <v>20</v>
      </c>
      <c r="H4427" s="33" t="s">
        <v>21</v>
      </c>
      <c r="I4427" s="33" t="s">
        <v>170</v>
      </c>
      <c r="J4427" s="33" t="s">
        <v>23</v>
      </c>
      <c r="K4427" s="63" t="s">
        <v>41</v>
      </c>
      <c r="L4427" s="32" t="str">
        <f t="shared" si="1243"/>
        <v>AXOR4843</v>
      </c>
      <c r="M4427" s="32" t="str">
        <f t="shared" si="1244"/>
        <v>BMJ II</v>
      </c>
      <c r="N4427" s="32" t="str">
        <f t="shared" si="1245"/>
        <v>12 RODA</v>
      </c>
      <c r="O4427" s="146">
        <v>0.94164351851851846</v>
      </c>
      <c r="P4427" s="65">
        <v>0.94164351851851846</v>
      </c>
      <c r="Q4427" s="65"/>
      <c r="R4427" s="66">
        <v>3</v>
      </c>
      <c r="S4427" s="66">
        <v>52900</v>
      </c>
      <c r="T4427" s="66">
        <v>20220</v>
      </c>
      <c r="U4427" s="67">
        <f t="shared" ref="U4427:U4490" si="1255">(S4427-T4427)/1000</f>
        <v>32.68</v>
      </c>
      <c r="V4427" s="66">
        <f t="shared" si="1246"/>
        <v>662652.36</v>
      </c>
      <c r="W4427" s="66" t="str">
        <f t="shared" si="1247"/>
        <v>1 &gt; 4</v>
      </c>
      <c r="X4427" s="66">
        <f>A4427+SUMIFS(Presensi!F:F,Presensi!E:E,'Entry Data'!AP4427)</f>
        <v>1</v>
      </c>
      <c r="Y4427" s="66">
        <f>IFERROR(INDEX('Retasi Pricing'!F:F,MATCH('Entry Data'!AM4427,'Retasi Pricing'!E:E,0))*X4427,"")</f>
        <v>27500</v>
      </c>
      <c r="Z4427" s="62" t="s">
        <v>26</v>
      </c>
      <c r="AA4427" s="62" t="s">
        <v>27</v>
      </c>
      <c r="AB4427" s="32"/>
      <c r="AC4427" s="32" t="s">
        <v>314</v>
      </c>
      <c r="AD4427" s="32" t="str">
        <f t="shared" si="1248"/>
        <v/>
      </c>
      <c r="AF4427" s="5" t="str">
        <f t="shared" si="1249"/>
        <v>yohanis ghawa44210</v>
      </c>
      <c r="AG4427" s="5" t="str">
        <f t="shared" si="1250"/>
        <v>BMJ 04744210UTARANIGHT</v>
      </c>
      <c r="AH4427" s="5" t="str">
        <f t="shared" si="1251"/>
        <v>yohanis ghawa44210UTARANIGHT</v>
      </c>
      <c r="AI4427" s="5" t="str">
        <f t="shared" si="1252"/>
        <v>BMJ 04744210NIGHT</v>
      </c>
      <c r="AJ4427" s="5" t="str">
        <f t="shared" si="1253"/>
        <v>yohanis ghawa44210NIGHT</v>
      </c>
      <c r="AK4427" s="5" t="str">
        <f t="shared" si="1254"/>
        <v>yohanis ghawaBMJ II</v>
      </c>
      <c r="AL4427" s="5" t="str">
        <f t="shared" ref="AL4427:AL4490" si="1256">Q4427&amp;R4427&amp;G4427</f>
        <v>3UTARA</v>
      </c>
      <c r="AM4427" s="5" t="str">
        <f t="shared" ref="AM4427:AM4490" si="1257">W4427&amp;G4427&amp;N4427</f>
        <v>1 &gt; 4UTARA12 RODA</v>
      </c>
      <c r="AN4427" s="5" t="str">
        <f t="shared" ref="AN4427:AN4490" si="1258">AC4427&amp;M4427&amp;W4427&amp;G4427&amp;N4427</f>
        <v>yohanis ghawaBMJ II1 &gt; 4UTARA12 RODA</v>
      </c>
      <c r="AO4427" s="5" t="str">
        <f t="shared" ref="AO4427:AO4490" si="1259">AC4427&amp;W4427&amp;G4427&amp;N4427</f>
        <v>yohanis ghawa1 &gt; 4UTARA12 RODA</v>
      </c>
      <c r="AP4427" s="5" t="str">
        <f t="shared" ref="AP4427:AP4490" si="1260">C4427&amp;D4427</f>
        <v>44210NIGHT</v>
      </c>
    </row>
    <row r="4428" spans="1:42" x14ac:dyDescent="0.3">
      <c r="A4428" s="33">
        <v>1</v>
      </c>
      <c r="B4428" s="33"/>
      <c r="C4428" s="70">
        <v>44210</v>
      </c>
      <c r="D4428" s="71" t="s">
        <v>87</v>
      </c>
      <c r="E4428" s="70">
        <v>44210</v>
      </c>
      <c r="F4428" s="71">
        <v>5173013</v>
      </c>
      <c r="G4428" s="33" t="s">
        <v>20</v>
      </c>
      <c r="H4428" s="33" t="s">
        <v>21</v>
      </c>
      <c r="I4428" s="33" t="s">
        <v>123</v>
      </c>
      <c r="J4428" s="33" t="s">
        <v>46</v>
      </c>
      <c r="K4428" s="63" t="s">
        <v>41</v>
      </c>
      <c r="L4428" s="32" t="str">
        <f t="shared" si="1243"/>
        <v>AXOR4843</v>
      </c>
      <c r="M4428" s="32" t="str">
        <f t="shared" si="1244"/>
        <v>BMJ II</v>
      </c>
      <c r="N4428" s="32" t="str">
        <f t="shared" si="1245"/>
        <v>12 RODA</v>
      </c>
      <c r="O4428" s="146">
        <v>0.99268518518518523</v>
      </c>
      <c r="P4428" s="65">
        <v>0.99268518518518523</v>
      </c>
      <c r="Q4428" s="65"/>
      <c r="R4428" s="66">
        <v>4</v>
      </c>
      <c r="S4428" s="66">
        <v>52700</v>
      </c>
      <c r="T4428" s="66">
        <v>20220</v>
      </c>
      <c r="U4428" s="67">
        <f t="shared" si="1255"/>
        <v>32.479999999999997</v>
      </c>
      <c r="V4428" s="66">
        <f t="shared" si="1246"/>
        <v>658596.95999999985</v>
      </c>
      <c r="W4428" s="66" t="str">
        <f t="shared" si="1247"/>
        <v>1 &gt; 4</v>
      </c>
      <c r="X4428" s="66">
        <f>A4428+SUMIFS(Presensi!F:F,Presensi!E:E,'Entry Data'!AP4428)</f>
        <v>1</v>
      </c>
      <c r="Y4428" s="66">
        <f>IFERROR(INDEX('Retasi Pricing'!F:F,MATCH('Entry Data'!AM4428,'Retasi Pricing'!E:E,0))*X4428,"")</f>
        <v>27500</v>
      </c>
      <c r="Z4428" s="62" t="s">
        <v>26</v>
      </c>
      <c r="AA4428" s="62" t="s">
        <v>27</v>
      </c>
      <c r="AB4428" s="32"/>
      <c r="AC4428" s="32" t="s">
        <v>314</v>
      </c>
      <c r="AD4428" s="32" t="str">
        <f t="shared" si="1248"/>
        <v/>
      </c>
      <c r="AF4428" s="5" t="str">
        <f t="shared" si="1249"/>
        <v>yohanis ghawa44210</v>
      </c>
      <c r="AG4428" s="5" t="str">
        <f t="shared" si="1250"/>
        <v>BMJ 04744210UTARANIGHT</v>
      </c>
      <c r="AH4428" s="5" t="str">
        <f t="shared" si="1251"/>
        <v>yohanis ghawa44210UTARANIGHT</v>
      </c>
      <c r="AI4428" s="5" t="str">
        <f t="shared" si="1252"/>
        <v>BMJ 04744210NIGHT</v>
      </c>
      <c r="AJ4428" s="5" t="str">
        <f t="shared" si="1253"/>
        <v>yohanis ghawa44210NIGHT</v>
      </c>
      <c r="AK4428" s="5" t="str">
        <f t="shared" si="1254"/>
        <v>yohanis ghawaBMJ II</v>
      </c>
      <c r="AL4428" s="5" t="str">
        <f t="shared" si="1256"/>
        <v>4UTARA</v>
      </c>
      <c r="AM4428" s="5" t="str">
        <f t="shared" si="1257"/>
        <v>1 &gt; 4UTARA12 RODA</v>
      </c>
      <c r="AN4428" s="5" t="str">
        <f t="shared" si="1258"/>
        <v>yohanis ghawaBMJ II1 &gt; 4UTARA12 RODA</v>
      </c>
      <c r="AO4428" s="5" t="str">
        <f t="shared" si="1259"/>
        <v>yohanis ghawa1 &gt; 4UTARA12 RODA</v>
      </c>
      <c r="AP4428" s="5" t="str">
        <f t="shared" si="1260"/>
        <v>44210NIGHT</v>
      </c>
    </row>
    <row r="4429" spans="1:42" x14ac:dyDescent="0.3">
      <c r="A4429" s="33">
        <v>1</v>
      </c>
      <c r="B4429" s="33"/>
      <c r="C4429" s="70">
        <v>44210</v>
      </c>
      <c r="D4429" s="71" t="s">
        <v>87</v>
      </c>
      <c r="E4429" s="70">
        <v>44211</v>
      </c>
      <c r="F4429" s="71">
        <v>5173040</v>
      </c>
      <c r="G4429" s="33" t="s">
        <v>20</v>
      </c>
      <c r="H4429" s="33" t="s">
        <v>21</v>
      </c>
      <c r="I4429" s="33" t="s">
        <v>45</v>
      </c>
      <c r="J4429" s="33" t="s">
        <v>46</v>
      </c>
      <c r="K4429" s="63" t="s">
        <v>57</v>
      </c>
      <c r="L4429" s="32" t="str">
        <f t="shared" si="1243"/>
        <v>AXOR4843</v>
      </c>
      <c r="M4429" s="32" t="str">
        <f t="shared" si="1244"/>
        <v>BMJ II</v>
      </c>
      <c r="N4429" s="32" t="str">
        <f t="shared" si="1245"/>
        <v>12 RODA</v>
      </c>
      <c r="O4429" s="146">
        <v>2.0034722222222221E-2</v>
      </c>
      <c r="P4429" s="65">
        <v>2.0034722222222221E-2</v>
      </c>
      <c r="Q4429" s="65"/>
      <c r="R4429" s="66">
        <v>4</v>
      </c>
      <c r="S4429" s="66">
        <v>51580</v>
      </c>
      <c r="T4429" s="66">
        <v>20360</v>
      </c>
      <c r="U4429" s="67">
        <f t="shared" si="1255"/>
        <v>31.22</v>
      </c>
      <c r="V4429" s="66">
        <f t="shared" si="1246"/>
        <v>633047.93999999994</v>
      </c>
      <c r="W4429" s="66" t="str">
        <f t="shared" si="1247"/>
        <v>1 &gt; 4</v>
      </c>
      <c r="X4429" s="66">
        <f>A4429+SUMIFS(Presensi!F:F,Presensi!E:E,'Entry Data'!AP4429)</f>
        <v>1</v>
      </c>
      <c r="Y4429" s="66">
        <f>IFERROR(INDEX('Retasi Pricing'!F:F,MATCH('Entry Data'!AM4429,'Retasi Pricing'!E:E,0))*X4429,"")</f>
        <v>27500</v>
      </c>
      <c r="Z4429" s="62" t="s">
        <v>26</v>
      </c>
      <c r="AA4429" s="62" t="s">
        <v>27</v>
      </c>
      <c r="AB4429" s="32"/>
      <c r="AC4429" s="32" t="s">
        <v>205</v>
      </c>
      <c r="AD4429" s="32" t="str">
        <f t="shared" si="1248"/>
        <v/>
      </c>
      <c r="AF4429" s="5" t="str">
        <f t="shared" si="1249"/>
        <v>m.mulyo44210</v>
      </c>
      <c r="AG4429" s="5" t="str">
        <f t="shared" si="1250"/>
        <v>BMJ 05044210UTARANIGHT</v>
      </c>
      <c r="AH4429" s="5" t="str">
        <f t="shared" si="1251"/>
        <v>m.mulyo44210UTARANIGHT</v>
      </c>
      <c r="AI4429" s="5" t="str">
        <f t="shared" si="1252"/>
        <v>BMJ 05044210NIGHT</v>
      </c>
      <c r="AJ4429" s="5" t="str">
        <f t="shared" si="1253"/>
        <v>m.mulyo44210NIGHT</v>
      </c>
      <c r="AK4429" s="5" t="str">
        <f t="shared" si="1254"/>
        <v>m.mulyoBMJ II</v>
      </c>
      <c r="AL4429" s="5" t="str">
        <f t="shared" si="1256"/>
        <v>4UTARA</v>
      </c>
      <c r="AM4429" s="5" t="str">
        <f t="shared" si="1257"/>
        <v>1 &gt; 4UTARA12 RODA</v>
      </c>
      <c r="AN4429" s="5" t="str">
        <f t="shared" si="1258"/>
        <v>m.mulyoBMJ II1 &gt; 4UTARA12 RODA</v>
      </c>
      <c r="AO4429" s="5" t="str">
        <f t="shared" si="1259"/>
        <v>m.mulyo1 &gt; 4UTARA12 RODA</v>
      </c>
      <c r="AP4429" s="5" t="str">
        <f t="shared" si="1260"/>
        <v>44210NIGHT</v>
      </c>
    </row>
    <row r="4430" spans="1:42" x14ac:dyDescent="0.3">
      <c r="A4430" s="33">
        <v>1</v>
      </c>
      <c r="B4430" s="33"/>
      <c r="C4430" s="70">
        <v>44210</v>
      </c>
      <c r="D4430" s="71" t="s">
        <v>87</v>
      </c>
      <c r="E4430" s="70">
        <v>44211</v>
      </c>
      <c r="F4430" s="71">
        <v>5173091</v>
      </c>
      <c r="G4430" s="33" t="s">
        <v>20</v>
      </c>
      <c r="H4430" s="33" t="s">
        <v>21</v>
      </c>
      <c r="I4430" s="33" t="s">
        <v>45</v>
      </c>
      <c r="J4430" s="33" t="s">
        <v>46</v>
      </c>
      <c r="K4430" s="63" t="s">
        <v>57</v>
      </c>
      <c r="L4430" s="32" t="str">
        <f t="shared" si="1243"/>
        <v>AXOR4843</v>
      </c>
      <c r="M4430" s="32" t="str">
        <f t="shared" si="1244"/>
        <v>BMJ II</v>
      </c>
      <c r="N4430" s="32" t="str">
        <f t="shared" si="1245"/>
        <v>12 RODA</v>
      </c>
      <c r="O4430" s="146">
        <v>9.7048611111111113E-2</v>
      </c>
      <c r="P4430" s="65">
        <v>9.7048611111111113E-2</v>
      </c>
      <c r="Q4430" s="65"/>
      <c r="R4430" s="66">
        <v>5</v>
      </c>
      <c r="S4430" s="66">
        <v>50440</v>
      </c>
      <c r="T4430" s="66">
        <v>20360</v>
      </c>
      <c r="U4430" s="67">
        <f t="shared" si="1255"/>
        <v>30.08</v>
      </c>
      <c r="V4430" s="66">
        <f t="shared" si="1246"/>
        <v>609932.15999999992</v>
      </c>
      <c r="W4430" s="66" t="str">
        <f t="shared" si="1247"/>
        <v>&gt; 5</v>
      </c>
      <c r="X4430" s="66">
        <f>A4430+SUMIFS(Presensi!F:F,Presensi!E:E,'Entry Data'!AP4430)</f>
        <v>1</v>
      </c>
      <c r="Y4430" s="66">
        <f>IFERROR(INDEX('Retasi Pricing'!F:F,MATCH('Entry Data'!AM4430,'Retasi Pricing'!E:E,0))*X4430,"")</f>
        <v>31200</v>
      </c>
      <c r="Z4430" s="62" t="s">
        <v>26</v>
      </c>
      <c r="AA4430" s="62" t="s">
        <v>27</v>
      </c>
      <c r="AB4430" s="32"/>
      <c r="AC4430" s="32" t="s">
        <v>205</v>
      </c>
      <c r="AD4430" s="32" t="str">
        <f t="shared" si="1248"/>
        <v/>
      </c>
      <c r="AF4430" s="5" t="str">
        <f t="shared" si="1249"/>
        <v>m.mulyo44210</v>
      </c>
      <c r="AG4430" s="5" t="str">
        <f t="shared" si="1250"/>
        <v>BMJ 05044210UTARANIGHT</v>
      </c>
      <c r="AH4430" s="5" t="str">
        <f t="shared" si="1251"/>
        <v>m.mulyo44210UTARANIGHT</v>
      </c>
      <c r="AI4430" s="5" t="str">
        <f t="shared" si="1252"/>
        <v>BMJ 05044210NIGHT</v>
      </c>
      <c r="AJ4430" s="5" t="str">
        <f t="shared" si="1253"/>
        <v>m.mulyo44210NIGHT</v>
      </c>
      <c r="AK4430" s="5" t="str">
        <f t="shared" si="1254"/>
        <v>m.mulyoBMJ II</v>
      </c>
      <c r="AL4430" s="5" t="str">
        <f t="shared" si="1256"/>
        <v>5UTARA</v>
      </c>
      <c r="AM4430" s="5" t="str">
        <f t="shared" si="1257"/>
        <v>&gt; 5UTARA12 RODA</v>
      </c>
      <c r="AN4430" s="5" t="str">
        <f t="shared" si="1258"/>
        <v>m.mulyoBMJ II&gt; 5UTARA12 RODA</v>
      </c>
      <c r="AO4430" s="5" t="str">
        <f t="shared" si="1259"/>
        <v>m.mulyo&gt; 5UTARA12 RODA</v>
      </c>
      <c r="AP4430" s="5" t="str">
        <f t="shared" si="1260"/>
        <v>44210NIGHT</v>
      </c>
    </row>
    <row r="4431" spans="1:42" x14ac:dyDescent="0.3">
      <c r="A4431" s="33">
        <v>1</v>
      </c>
      <c r="B4431" s="33"/>
      <c r="C4431" s="70">
        <v>44210</v>
      </c>
      <c r="D4431" s="71" t="s">
        <v>87</v>
      </c>
      <c r="E4431" s="70">
        <v>44211</v>
      </c>
      <c r="F4431" s="71">
        <v>5173162</v>
      </c>
      <c r="G4431" s="33" t="s">
        <v>20</v>
      </c>
      <c r="H4431" s="33" t="s">
        <v>21</v>
      </c>
      <c r="I4431" s="33" t="s">
        <v>170</v>
      </c>
      <c r="J4431" s="33" t="s">
        <v>23</v>
      </c>
      <c r="K4431" s="63" t="s">
        <v>57</v>
      </c>
      <c r="L4431" s="32" t="str">
        <f t="shared" si="1243"/>
        <v>AXOR4843</v>
      </c>
      <c r="M4431" s="32" t="str">
        <f t="shared" si="1244"/>
        <v>BMJ II</v>
      </c>
      <c r="N4431" s="32" t="str">
        <f t="shared" si="1245"/>
        <v>12 RODA</v>
      </c>
      <c r="O4431" s="146">
        <v>0.15706018518518519</v>
      </c>
      <c r="P4431" s="65">
        <v>0.15706018518518519</v>
      </c>
      <c r="Q4431" s="65"/>
      <c r="R4431" s="66">
        <v>6</v>
      </c>
      <c r="S4431" s="66">
        <v>53440</v>
      </c>
      <c r="T4431" s="66">
        <v>20360</v>
      </c>
      <c r="U4431" s="67">
        <f t="shared" si="1255"/>
        <v>33.08</v>
      </c>
      <c r="V4431" s="66">
        <f t="shared" si="1246"/>
        <v>670763.15999999992</v>
      </c>
      <c r="W4431" s="66" t="str">
        <f t="shared" si="1247"/>
        <v>&gt; 6</v>
      </c>
      <c r="X4431" s="66">
        <f>A4431+SUMIFS(Presensi!F:F,Presensi!E:E,'Entry Data'!AP4431)</f>
        <v>1</v>
      </c>
      <c r="Y4431" s="66">
        <f>IFERROR(INDEX('Retasi Pricing'!F:F,MATCH('Entry Data'!AM4431,'Retasi Pricing'!E:E,0))*X4431,"")</f>
        <v>34450</v>
      </c>
      <c r="Z4431" s="62" t="s">
        <v>26</v>
      </c>
      <c r="AA4431" s="62" t="s">
        <v>27</v>
      </c>
      <c r="AB4431" s="32"/>
      <c r="AC4431" s="32" t="s">
        <v>205</v>
      </c>
      <c r="AD4431" s="32" t="str">
        <f t="shared" si="1248"/>
        <v/>
      </c>
      <c r="AF4431" s="5" t="str">
        <f t="shared" si="1249"/>
        <v>m.mulyo44210</v>
      </c>
      <c r="AG4431" s="5" t="str">
        <f t="shared" si="1250"/>
        <v>BMJ 05044210UTARANIGHT</v>
      </c>
      <c r="AH4431" s="5" t="str">
        <f t="shared" si="1251"/>
        <v>m.mulyo44210UTARANIGHT</v>
      </c>
      <c r="AI4431" s="5" t="str">
        <f t="shared" si="1252"/>
        <v>BMJ 05044210NIGHT</v>
      </c>
      <c r="AJ4431" s="5" t="str">
        <f t="shared" si="1253"/>
        <v>m.mulyo44210NIGHT</v>
      </c>
      <c r="AK4431" s="5" t="str">
        <f t="shared" si="1254"/>
        <v>m.mulyoBMJ II</v>
      </c>
      <c r="AL4431" s="5" t="str">
        <f t="shared" si="1256"/>
        <v>6UTARA</v>
      </c>
      <c r="AM4431" s="5" t="str">
        <f t="shared" si="1257"/>
        <v>&gt; 6UTARA12 RODA</v>
      </c>
      <c r="AN4431" s="5" t="str">
        <f t="shared" si="1258"/>
        <v>m.mulyoBMJ II&gt; 6UTARA12 RODA</v>
      </c>
      <c r="AO4431" s="5" t="str">
        <f t="shared" si="1259"/>
        <v>m.mulyo&gt; 6UTARA12 RODA</v>
      </c>
      <c r="AP4431" s="5" t="str">
        <f t="shared" si="1260"/>
        <v>44210NIGHT</v>
      </c>
    </row>
    <row r="4432" spans="1:42" x14ac:dyDescent="0.3">
      <c r="A4432" s="33">
        <v>1</v>
      </c>
      <c r="B4432" s="33"/>
      <c r="C4432" s="70">
        <v>44210</v>
      </c>
      <c r="D4432" s="71" t="s">
        <v>87</v>
      </c>
      <c r="E4432" s="70">
        <v>44211</v>
      </c>
      <c r="F4432" s="71">
        <v>5173253</v>
      </c>
      <c r="G4432" s="33" t="s">
        <v>20</v>
      </c>
      <c r="H4432" s="33" t="s">
        <v>21</v>
      </c>
      <c r="I4432" s="33" t="s">
        <v>45</v>
      </c>
      <c r="J4432" s="33" t="s">
        <v>46</v>
      </c>
      <c r="K4432" s="63" t="s">
        <v>57</v>
      </c>
      <c r="L4432" s="32" t="str">
        <f t="shared" si="1243"/>
        <v>AXOR4843</v>
      </c>
      <c r="M4432" s="32" t="str">
        <f t="shared" si="1244"/>
        <v>BMJ II</v>
      </c>
      <c r="N4432" s="32" t="str">
        <f t="shared" si="1245"/>
        <v>12 RODA</v>
      </c>
      <c r="O4432" s="146">
        <v>0.25472222222222224</v>
      </c>
      <c r="P4432" s="65">
        <v>0.25472222222222224</v>
      </c>
      <c r="Q4432" s="65"/>
      <c r="R4432" s="66">
        <v>7</v>
      </c>
      <c r="S4432" s="66">
        <v>50400</v>
      </c>
      <c r="T4432" s="66">
        <v>20360</v>
      </c>
      <c r="U4432" s="67">
        <f t="shared" si="1255"/>
        <v>30.04</v>
      </c>
      <c r="V4432" s="66">
        <f t="shared" si="1246"/>
        <v>609121.08000000007</v>
      </c>
      <c r="W4432" s="66" t="str">
        <f t="shared" si="1247"/>
        <v>7 &gt;</v>
      </c>
      <c r="X4432" s="66">
        <f>A4432+SUMIFS(Presensi!F:F,Presensi!E:E,'Entry Data'!AP4432)</f>
        <v>1</v>
      </c>
      <c r="Y4432" s="66">
        <f>IFERROR(INDEX('Retasi Pricing'!F:F,MATCH('Entry Data'!AM4432,'Retasi Pricing'!E:E,0))*X4432,"")</f>
        <v>42000</v>
      </c>
      <c r="Z4432" s="62" t="s">
        <v>26</v>
      </c>
      <c r="AA4432" s="62" t="s">
        <v>27</v>
      </c>
      <c r="AB4432" s="32"/>
      <c r="AC4432" s="32" t="s">
        <v>205</v>
      </c>
      <c r="AD4432" s="32" t="str">
        <f t="shared" si="1248"/>
        <v/>
      </c>
      <c r="AF4432" s="5" t="str">
        <f t="shared" si="1249"/>
        <v>m.mulyo44210</v>
      </c>
      <c r="AG4432" s="5" t="str">
        <f t="shared" si="1250"/>
        <v>BMJ 05044210UTARANIGHT</v>
      </c>
      <c r="AH4432" s="5" t="str">
        <f t="shared" si="1251"/>
        <v>m.mulyo44210UTARANIGHT</v>
      </c>
      <c r="AI4432" s="5" t="str">
        <f t="shared" si="1252"/>
        <v>BMJ 05044210NIGHT</v>
      </c>
      <c r="AJ4432" s="5" t="str">
        <f t="shared" si="1253"/>
        <v>m.mulyo44210NIGHT</v>
      </c>
      <c r="AK4432" s="5" t="str">
        <f t="shared" si="1254"/>
        <v>m.mulyoBMJ II</v>
      </c>
      <c r="AL4432" s="5" t="str">
        <f t="shared" si="1256"/>
        <v>7UTARA</v>
      </c>
      <c r="AM4432" s="5" t="str">
        <f t="shared" si="1257"/>
        <v>7 &gt;UTARA12 RODA</v>
      </c>
      <c r="AN4432" s="5" t="str">
        <f t="shared" si="1258"/>
        <v>m.mulyoBMJ II7 &gt;UTARA12 RODA</v>
      </c>
      <c r="AO4432" s="5" t="str">
        <f t="shared" si="1259"/>
        <v>m.mulyo7 &gt;UTARA12 RODA</v>
      </c>
      <c r="AP4432" s="5" t="str">
        <f t="shared" si="1260"/>
        <v>44210NIGHT</v>
      </c>
    </row>
    <row r="4433" spans="1:42" x14ac:dyDescent="0.3">
      <c r="A4433" s="33">
        <v>1</v>
      </c>
      <c r="B4433" s="33"/>
      <c r="C4433" s="70">
        <v>44210</v>
      </c>
      <c r="D4433" s="71" t="s">
        <v>87</v>
      </c>
      <c r="E4433" s="70">
        <v>44210</v>
      </c>
      <c r="F4433" s="71">
        <v>5172833</v>
      </c>
      <c r="G4433" s="33" t="s">
        <v>20</v>
      </c>
      <c r="H4433" s="33" t="s">
        <v>21</v>
      </c>
      <c r="I4433" s="33" t="s">
        <v>45</v>
      </c>
      <c r="J4433" s="33" t="s">
        <v>46</v>
      </c>
      <c r="K4433" s="63" t="s">
        <v>57</v>
      </c>
      <c r="L4433" s="32" t="str">
        <f t="shared" si="1243"/>
        <v>AXOR4843</v>
      </c>
      <c r="M4433" s="32" t="str">
        <f t="shared" si="1244"/>
        <v>BMJ II</v>
      </c>
      <c r="N4433" s="32" t="str">
        <f t="shared" si="1245"/>
        <v>12 RODA</v>
      </c>
      <c r="O4433" s="146">
        <v>0.83761574074074074</v>
      </c>
      <c r="P4433" s="65">
        <v>0.84803240740740737</v>
      </c>
      <c r="Q4433" s="65"/>
      <c r="R4433" s="66">
        <v>1</v>
      </c>
      <c r="S4433" s="66">
        <v>53980</v>
      </c>
      <c r="T4433" s="66">
        <v>20360</v>
      </c>
      <c r="U4433" s="67">
        <f t="shared" si="1255"/>
        <v>33.619999999999997</v>
      </c>
      <c r="V4433" s="66">
        <f t="shared" si="1246"/>
        <v>681712.74</v>
      </c>
      <c r="W4433" s="66" t="str">
        <f t="shared" si="1247"/>
        <v>1 &gt; 4</v>
      </c>
      <c r="X4433" s="66">
        <f>A4433+SUMIFS(Presensi!F:F,Presensi!E:E,'Entry Data'!AP4433)</f>
        <v>1</v>
      </c>
      <c r="Y4433" s="66">
        <f>IFERROR(INDEX('Retasi Pricing'!F:F,MATCH('Entry Data'!AM4433,'Retasi Pricing'!E:E,0))*X4433,"")</f>
        <v>27500</v>
      </c>
      <c r="Z4433" s="62" t="s">
        <v>26</v>
      </c>
      <c r="AA4433" s="62" t="s">
        <v>27</v>
      </c>
      <c r="AB4433" s="32"/>
      <c r="AC4433" s="32" t="s">
        <v>205</v>
      </c>
      <c r="AD4433" s="32" t="str">
        <f t="shared" si="1248"/>
        <v/>
      </c>
      <c r="AF4433" s="5" t="str">
        <f t="shared" si="1249"/>
        <v>m.mulyo44210</v>
      </c>
      <c r="AG4433" s="5" t="str">
        <f t="shared" si="1250"/>
        <v>BMJ 05044210UTARANIGHT</v>
      </c>
      <c r="AH4433" s="5" t="str">
        <f t="shared" si="1251"/>
        <v>m.mulyo44210UTARANIGHT</v>
      </c>
      <c r="AI4433" s="5" t="str">
        <f t="shared" si="1252"/>
        <v>BMJ 05044210NIGHT</v>
      </c>
      <c r="AJ4433" s="5" t="str">
        <f t="shared" si="1253"/>
        <v>m.mulyo44210NIGHT</v>
      </c>
      <c r="AK4433" s="5" t="str">
        <f t="shared" si="1254"/>
        <v>m.mulyoBMJ II</v>
      </c>
      <c r="AL4433" s="5" t="str">
        <f t="shared" si="1256"/>
        <v>1UTARA</v>
      </c>
      <c r="AM4433" s="5" t="str">
        <f t="shared" si="1257"/>
        <v>1 &gt; 4UTARA12 RODA</v>
      </c>
      <c r="AN4433" s="5" t="str">
        <f t="shared" si="1258"/>
        <v>m.mulyoBMJ II1 &gt; 4UTARA12 RODA</v>
      </c>
      <c r="AO4433" s="5" t="str">
        <f t="shared" si="1259"/>
        <v>m.mulyo1 &gt; 4UTARA12 RODA</v>
      </c>
      <c r="AP4433" s="5" t="str">
        <f t="shared" si="1260"/>
        <v>44210NIGHT</v>
      </c>
    </row>
    <row r="4434" spans="1:42" x14ac:dyDescent="0.3">
      <c r="A4434" s="33">
        <v>1</v>
      </c>
      <c r="B4434" s="33"/>
      <c r="C4434" s="70">
        <v>44210</v>
      </c>
      <c r="D4434" s="71" t="s">
        <v>87</v>
      </c>
      <c r="E4434" s="70">
        <v>44210</v>
      </c>
      <c r="F4434" s="71">
        <v>5172907</v>
      </c>
      <c r="G4434" s="33" t="s">
        <v>20</v>
      </c>
      <c r="H4434" s="33" t="s">
        <v>21</v>
      </c>
      <c r="I4434" s="33" t="s">
        <v>45</v>
      </c>
      <c r="J4434" s="33" t="s">
        <v>46</v>
      </c>
      <c r="K4434" s="63" t="s">
        <v>57</v>
      </c>
      <c r="L4434" s="32" t="str">
        <f t="shared" si="1243"/>
        <v>AXOR4843</v>
      </c>
      <c r="M4434" s="32" t="str">
        <f t="shared" si="1244"/>
        <v>BMJ II</v>
      </c>
      <c r="N4434" s="32" t="str">
        <f t="shared" si="1245"/>
        <v>12 RODA</v>
      </c>
      <c r="O4434" s="146">
        <v>0.90065972222222224</v>
      </c>
      <c r="P4434" s="65">
        <v>0.90065972222222224</v>
      </c>
      <c r="Q4434" s="65"/>
      <c r="R4434" s="66">
        <v>2</v>
      </c>
      <c r="S4434" s="66">
        <v>52040</v>
      </c>
      <c r="T4434" s="66">
        <v>20360</v>
      </c>
      <c r="U4434" s="67">
        <f t="shared" si="1255"/>
        <v>31.68</v>
      </c>
      <c r="V4434" s="66">
        <f t="shared" si="1246"/>
        <v>642375.36</v>
      </c>
      <c r="W4434" s="66" t="str">
        <f t="shared" si="1247"/>
        <v>1 &gt; 4</v>
      </c>
      <c r="X4434" s="66">
        <f>A4434+SUMIFS(Presensi!F:F,Presensi!E:E,'Entry Data'!AP4434)</f>
        <v>1</v>
      </c>
      <c r="Y4434" s="66">
        <f>IFERROR(INDEX('Retasi Pricing'!F:F,MATCH('Entry Data'!AM4434,'Retasi Pricing'!E:E,0))*X4434,"")</f>
        <v>27500</v>
      </c>
      <c r="Z4434" s="62" t="s">
        <v>26</v>
      </c>
      <c r="AA4434" s="62" t="s">
        <v>27</v>
      </c>
      <c r="AB4434" s="32"/>
      <c r="AC4434" s="32" t="s">
        <v>205</v>
      </c>
      <c r="AD4434" s="32" t="str">
        <f t="shared" si="1248"/>
        <v/>
      </c>
      <c r="AF4434" s="5" t="str">
        <f t="shared" si="1249"/>
        <v>m.mulyo44210</v>
      </c>
      <c r="AG4434" s="5" t="str">
        <f t="shared" si="1250"/>
        <v>BMJ 05044210UTARANIGHT</v>
      </c>
      <c r="AH4434" s="5" t="str">
        <f t="shared" si="1251"/>
        <v>m.mulyo44210UTARANIGHT</v>
      </c>
      <c r="AI4434" s="5" t="str">
        <f t="shared" si="1252"/>
        <v>BMJ 05044210NIGHT</v>
      </c>
      <c r="AJ4434" s="5" t="str">
        <f t="shared" si="1253"/>
        <v>m.mulyo44210NIGHT</v>
      </c>
      <c r="AK4434" s="5" t="str">
        <f t="shared" si="1254"/>
        <v>m.mulyoBMJ II</v>
      </c>
      <c r="AL4434" s="5" t="str">
        <f t="shared" si="1256"/>
        <v>2UTARA</v>
      </c>
      <c r="AM4434" s="5" t="str">
        <f t="shared" si="1257"/>
        <v>1 &gt; 4UTARA12 RODA</v>
      </c>
      <c r="AN4434" s="5" t="str">
        <f t="shared" si="1258"/>
        <v>m.mulyoBMJ II1 &gt; 4UTARA12 RODA</v>
      </c>
      <c r="AO4434" s="5" t="str">
        <f t="shared" si="1259"/>
        <v>m.mulyo1 &gt; 4UTARA12 RODA</v>
      </c>
      <c r="AP4434" s="5" t="str">
        <f t="shared" si="1260"/>
        <v>44210NIGHT</v>
      </c>
    </row>
    <row r="4435" spans="1:42" x14ac:dyDescent="0.3">
      <c r="A4435" s="33">
        <v>1</v>
      </c>
      <c r="B4435" s="33"/>
      <c r="C4435" s="70">
        <v>44210</v>
      </c>
      <c r="D4435" s="71" t="s">
        <v>87</v>
      </c>
      <c r="E4435" s="70">
        <v>44210</v>
      </c>
      <c r="F4435" s="71">
        <v>5172975</v>
      </c>
      <c r="G4435" s="33" t="s">
        <v>20</v>
      </c>
      <c r="H4435" s="33" t="s">
        <v>21</v>
      </c>
      <c r="I4435" s="33" t="s">
        <v>45</v>
      </c>
      <c r="J4435" s="33" t="s">
        <v>46</v>
      </c>
      <c r="K4435" s="63" t="s">
        <v>57</v>
      </c>
      <c r="L4435" s="32" t="str">
        <f t="shared" si="1243"/>
        <v>AXOR4843</v>
      </c>
      <c r="M4435" s="32" t="str">
        <f t="shared" si="1244"/>
        <v>BMJ II</v>
      </c>
      <c r="N4435" s="32" t="str">
        <f t="shared" si="1245"/>
        <v>12 RODA</v>
      </c>
      <c r="O4435" s="146">
        <v>0.96385416666666668</v>
      </c>
      <c r="P4435" s="65">
        <v>0.96385416666666668</v>
      </c>
      <c r="Q4435" s="65"/>
      <c r="R4435" s="66">
        <v>3</v>
      </c>
      <c r="S4435" s="66">
        <v>53620</v>
      </c>
      <c r="T4435" s="66">
        <v>20360</v>
      </c>
      <c r="U4435" s="67">
        <f t="shared" si="1255"/>
        <v>33.26</v>
      </c>
      <c r="V4435" s="66">
        <f t="shared" si="1246"/>
        <v>674413.0199999999</v>
      </c>
      <c r="W4435" s="66" t="str">
        <f t="shared" si="1247"/>
        <v>1 &gt; 4</v>
      </c>
      <c r="X4435" s="66">
        <f>A4435+SUMIFS(Presensi!F:F,Presensi!E:E,'Entry Data'!AP4435)</f>
        <v>1</v>
      </c>
      <c r="Y4435" s="66">
        <f>IFERROR(INDEX('Retasi Pricing'!F:F,MATCH('Entry Data'!AM4435,'Retasi Pricing'!E:E,0))*X4435,"")</f>
        <v>27500</v>
      </c>
      <c r="Z4435" s="62" t="s">
        <v>26</v>
      </c>
      <c r="AA4435" s="62" t="s">
        <v>27</v>
      </c>
      <c r="AB4435" s="32"/>
      <c r="AC4435" s="32" t="s">
        <v>205</v>
      </c>
      <c r="AD4435" s="32" t="str">
        <f t="shared" si="1248"/>
        <v/>
      </c>
      <c r="AF4435" s="5" t="str">
        <f t="shared" si="1249"/>
        <v>m.mulyo44210</v>
      </c>
      <c r="AG4435" s="5" t="str">
        <f t="shared" si="1250"/>
        <v>BMJ 05044210UTARANIGHT</v>
      </c>
      <c r="AH4435" s="5" t="str">
        <f t="shared" si="1251"/>
        <v>m.mulyo44210UTARANIGHT</v>
      </c>
      <c r="AI4435" s="5" t="str">
        <f t="shared" si="1252"/>
        <v>BMJ 05044210NIGHT</v>
      </c>
      <c r="AJ4435" s="5" t="str">
        <f t="shared" si="1253"/>
        <v>m.mulyo44210NIGHT</v>
      </c>
      <c r="AK4435" s="5" t="str">
        <f t="shared" si="1254"/>
        <v>m.mulyoBMJ II</v>
      </c>
      <c r="AL4435" s="5" t="str">
        <f t="shared" si="1256"/>
        <v>3UTARA</v>
      </c>
      <c r="AM4435" s="5" t="str">
        <f t="shared" si="1257"/>
        <v>1 &gt; 4UTARA12 RODA</v>
      </c>
      <c r="AN4435" s="5" t="str">
        <f t="shared" si="1258"/>
        <v>m.mulyoBMJ II1 &gt; 4UTARA12 RODA</v>
      </c>
      <c r="AO4435" s="5" t="str">
        <f t="shared" si="1259"/>
        <v>m.mulyo1 &gt; 4UTARA12 RODA</v>
      </c>
      <c r="AP4435" s="5" t="str">
        <f t="shared" si="1260"/>
        <v>44210NIGHT</v>
      </c>
    </row>
    <row r="4436" spans="1:42" x14ac:dyDescent="0.3">
      <c r="A4436" s="33">
        <v>1</v>
      </c>
      <c r="B4436" s="33"/>
      <c r="C4436" s="70">
        <v>44210</v>
      </c>
      <c r="D4436" s="71" t="s">
        <v>87</v>
      </c>
      <c r="E4436" s="70">
        <v>44211</v>
      </c>
      <c r="F4436" s="71">
        <v>5173035</v>
      </c>
      <c r="G4436" s="33" t="s">
        <v>20</v>
      </c>
      <c r="H4436" s="33" t="s">
        <v>21</v>
      </c>
      <c r="I4436" s="33" t="s">
        <v>22</v>
      </c>
      <c r="J4436" s="33" t="s">
        <v>23</v>
      </c>
      <c r="K4436" s="63" t="s">
        <v>62</v>
      </c>
      <c r="L4436" s="32" t="str">
        <f t="shared" si="1243"/>
        <v>FM260JD</v>
      </c>
      <c r="M4436" s="32" t="str">
        <f t="shared" si="1244"/>
        <v>BMJ III</v>
      </c>
      <c r="N4436" s="32" t="str">
        <f t="shared" si="1245"/>
        <v>10 RODA</v>
      </c>
      <c r="O4436" s="146">
        <v>1.4849537037037036E-2</v>
      </c>
      <c r="P4436" s="65">
        <v>1.4849537037037036E-2</v>
      </c>
      <c r="Q4436" s="65"/>
      <c r="R4436" s="66">
        <v>4</v>
      </c>
      <c r="S4436" s="66">
        <v>39820</v>
      </c>
      <c r="T4436" s="66">
        <v>14900</v>
      </c>
      <c r="U4436" s="67">
        <f t="shared" si="1255"/>
        <v>24.92</v>
      </c>
      <c r="V4436" s="66">
        <f t="shared" si="1246"/>
        <v>485790.48000000004</v>
      </c>
      <c r="W4436" s="66" t="str">
        <f t="shared" si="1247"/>
        <v>1 &gt; 4</v>
      </c>
      <c r="X4436" s="66">
        <f>A4436+SUMIFS(Presensi!F:F,Presensi!E:E,'Entry Data'!AP4436)</f>
        <v>1</v>
      </c>
      <c r="Y4436" s="66">
        <f>IFERROR(INDEX('Retasi Pricing'!F:F,MATCH('Entry Data'!AM4436,'Retasi Pricing'!E:E,0))*X4436,"")</f>
        <v>25000</v>
      </c>
      <c r="Z4436" s="62" t="s">
        <v>26</v>
      </c>
      <c r="AA4436" s="62" t="s">
        <v>27</v>
      </c>
      <c r="AB4436" s="32"/>
      <c r="AC4436" s="32" t="s">
        <v>206</v>
      </c>
      <c r="AD4436" s="32" t="str">
        <f t="shared" si="1248"/>
        <v/>
      </c>
      <c r="AF4436" s="5" t="str">
        <f t="shared" si="1249"/>
        <v>sulvadlan44210</v>
      </c>
      <c r="AG4436" s="5" t="str">
        <f t="shared" si="1250"/>
        <v>BMJ 05344210UTARANIGHT</v>
      </c>
      <c r="AH4436" s="5" t="str">
        <f t="shared" si="1251"/>
        <v>sulvadlan44210UTARANIGHT</v>
      </c>
      <c r="AI4436" s="5" t="str">
        <f t="shared" si="1252"/>
        <v>BMJ 05344210NIGHT</v>
      </c>
      <c r="AJ4436" s="5" t="str">
        <f t="shared" si="1253"/>
        <v>sulvadlan44210NIGHT</v>
      </c>
      <c r="AK4436" s="5" t="str">
        <f t="shared" si="1254"/>
        <v>sulvadlanBMJ III</v>
      </c>
      <c r="AL4436" s="5" t="str">
        <f t="shared" si="1256"/>
        <v>4UTARA</v>
      </c>
      <c r="AM4436" s="5" t="str">
        <f t="shared" si="1257"/>
        <v>1 &gt; 4UTARA10 RODA</v>
      </c>
      <c r="AN4436" s="5" t="str">
        <f t="shared" si="1258"/>
        <v>sulvadlanBMJ III1 &gt; 4UTARA10 RODA</v>
      </c>
      <c r="AO4436" s="5" t="str">
        <f t="shared" si="1259"/>
        <v>sulvadlan1 &gt; 4UTARA10 RODA</v>
      </c>
      <c r="AP4436" s="5" t="str">
        <f t="shared" si="1260"/>
        <v>44210NIGHT</v>
      </c>
    </row>
    <row r="4437" spans="1:42" x14ac:dyDescent="0.3">
      <c r="A4437" s="33">
        <v>1</v>
      </c>
      <c r="B4437" s="33"/>
      <c r="C4437" s="70">
        <v>44210</v>
      </c>
      <c r="D4437" s="71" t="s">
        <v>87</v>
      </c>
      <c r="E4437" s="70">
        <v>44211</v>
      </c>
      <c r="F4437" s="71">
        <v>5173157</v>
      </c>
      <c r="G4437" s="33" t="s">
        <v>20</v>
      </c>
      <c r="H4437" s="33" t="s">
        <v>21</v>
      </c>
      <c r="I4437" s="33" t="s">
        <v>22</v>
      </c>
      <c r="J4437" s="33" t="s">
        <v>23</v>
      </c>
      <c r="K4437" s="63" t="s">
        <v>62</v>
      </c>
      <c r="L4437" s="32" t="str">
        <f t="shared" si="1243"/>
        <v>FM260JD</v>
      </c>
      <c r="M4437" s="32" t="str">
        <f t="shared" si="1244"/>
        <v>BMJ III</v>
      </c>
      <c r="N4437" s="32" t="str">
        <f t="shared" si="1245"/>
        <v>10 RODA</v>
      </c>
      <c r="O4437" s="146">
        <v>0.15444444444444444</v>
      </c>
      <c r="P4437" s="65">
        <v>0.15444444444444444</v>
      </c>
      <c r="Q4437" s="65"/>
      <c r="R4437" s="66">
        <v>5</v>
      </c>
      <c r="S4437" s="66">
        <v>40060</v>
      </c>
      <c r="T4437" s="66">
        <v>14900</v>
      </c>
      <c r="U4437" s="67">
        <f t="shared" si="1255"/>
        <v>25.16</v>
      </c>
      <c r="V4437" s="66">
        <f t="shared" si="1246"/>
        <v>490469.04000000004</v>
      </c>
      <c r="W4437" s="66" t="str">
        <f t="shared" si="1247"/>
        <v>&gt; 5</v>
      </c>
      <c r="X4437" s="66">
        <f>A4437+SUMIFS(Presensi!F:F,Presensi!E:E,'Entry Data'!AP4437)</f>
        <v>1</v>
      </c>
      <c r="Y4437" s="66">
        <f>IFERROR(INDEX('Retasi Pricing'!F:F,MATCH('Entry Data'!AM4437,'Retasi Pricing'!E:E,0))*X4437,"")</f>
        <v>27650</v>
      </c>
      <c r="Z4437" s="62" t="s">
        <v>26</v>
      </c>
      <c r="AA4437" s="62" t="s">
        <v>27</v>
      </c>
      <c r="AB4437" s="32"/>
      <c r="AC4437" s="32" t="s">
        <v>206</v>
      </c>
      <c r="AD4437" s="32" t="str">
        <f t="shared" si="1248"/>
        <v/>
      </c>
      <c r="AF4437" s="5" t="str">
        <f t="shared" si="1249"/>
        <v>sulvadlan44210</v>
      </c>
      <c r="AG4437" s="5" t="str">
        <f t="shared" si="1250"/>
        <v>BMJ 05344210UTARANIGHT</v>
      </c>
      <c r="AH4437" s="5" t="str">
        <f t="shared" si="1251"/>
        <v>sulvadlan44210UTARANIGHT</v>
      </c>
      <c r="AI4437" s="5" t="str">
        <f t="shared" si="1252"/>
        <v>BMJ 05344210NIGHT</v>
      </c>
      <c r="AJ4437" s="5" t="str">
        <f t="shared" si="1253"/>
        <v>sulvadlan44210NIGHT</v>
      </c>
      <c r="AK4437" s="5" t="str">
        <f t="shared" si="1254"/>
        <v>sulvadlanBMJ III</v>
      </c>
      <c r="AL4437" s="5" t="str">
        <f t="shared" si="1256"/>
        <v>5UTARA</v>
      </c>
      <c r="AM4437" s="5" t="str">
        <f t="shared" si="1257"/>
        <v>&gt; 5UTARA10 RODA</v>
      </c>
      <c r="AN4437" s="5" t="str">
        <f t="shared" si="1258"/>
        <v>sulvadlanBMJ III&gt; 5UTARA10 RODA</v>
      </c>
      <c r="AO4437" s="5" t="str">
        <f t="shared" si="1259"/>
        <v>sulvadlan&gt; 5UTARA10 RODA</v>
      </c>
      <c r="AP4437" s="5" t="str">
        <f t="shared" si="1260"/>
        <v>44210NIGHT</v>
      </c>
    </row>
    <row r="4438" spans="1:42" x14ac:dyDescent="0.3">
      <c r="A4438" s="33">
        <v>1</v>
      </c>
      <c r="B4438" s="33"/>
      <c r="C4438" s="70">
        <v>44210</v>
      </c>
      <c r="D4438" s="71" t="s">
        <v>87</v>
      </c>
      <c r="E4438" s="70">
        <v>44210</v>
      </c>
      <c r="F4438" s="71">
        <v>5172825</v>
      </c>
      <c r="G4438" s="33" t="s">
        <v>20</v>
      </c>
      <c r="H4438" s="33" t="s">
        <v>21</v>
      </c>
      <c r="I4438" s="33" t="s">
        <v>22</v>
      </c>
      <c r="J4438" s="33" t="s">
        <v>23</v>
      </c>
      <c r="K4438" s="63" t="s">
        <v>62</v>
      </c>
      <c r="L4438" s="32" t="str">
        <f t="shared" si="1243"/>
        <v>FM260JD</v>
      </c>
      <c r="M4438" s="32" t="str">
        <f t="shared" si="1244"/>
        <v>BMJ III</v>
      </c>
      <c r="N4438" s="32" t="str">
        <f t="shared" si="1245"/>
        <v>10 RODA</v>
      </c>
      <c r="O4438" s="146">
        <v>0.83292824074074068</v>
      </c>
      <c r="P4438" s="65">
        <v>0.83711805555555552</v>
      </c>
      <c r="Q4438" s="65"/>
      <c r="R4438" s="66">
        <v>1</v>
      </c>
      <c r="S4438" s="66">
        <v>40460</v>
      </c>
      <c r="T4438" s="66">
        <v>14900</v>
      </c>
      <c r="U4438" s="67">
        <f t="shared" si="1255"/>
        <v>25.56</v>
      </c>
      <c r="V4438" s="66">
        <f t="shared" si="1246"/>
        <v>498266.64</v>
      </c>
      <c r="W4438" s="66" t="str">
        <f t="shared" si="1247"/>
        <v>1 &gt; 4</v>
      </c>
      <c r="X4438" s="66">
        <f>A4438+SUMIFS(Presensi!F:F,Presensi!E:E,'Entry Data'!AP4438)</f>
        <v>1</v>
      </c>
      <c r="Y4438" s="66">
        <f>IFERROR(INDEX('Retasi Pricing'!F:F,MATCH('Entry Data'!AM4438,'Retasi Pricing'!E:E,0))*X4438,"")</f>
        <v>25000</v>
      </c>
      <c r="Z4438" s="62" t="s">
        <v>26</v>
      </c>
      <c r="AA4438" s="62" t="s">
        <v>27</v>
      </c>
      <c r="AB4438" s="32"/>
      <c r="AC4438" s="32" t="s">
        <v>206</v>
      </c>
      <c r="AD4438" s="32" t="str">
        <f t="shared" si="1248"/>
        <v/>
      </c>
      <c r="AF4438" s="5" t="str">
        <f t="shared" si="1249"/>
        <v>sulvadlan44210</v>
      </c>
      <c r="AG4438" s="5" t="str">
        <f t="shared" si="1250"/>
        <v>BMJ 05344210UTARANIGHT</v>
      </c>
      <c r="AH4438" s="5" t="str">
        <f t="shared" si="1251"/>
        <v>sulvadlan44210UTARANIGHT</v>
      </c>
      <c r="AI4438" s="5" t="str">
        <f t="shared" si="1252"/>
        <v>BMJ 05344210NIGHT</v>
      </c>
      <c r="AJ4438" s="5" t="str">
        <f t="shared" si="1253"/>
        <v>sulvadlan44210NIGHT</v>
      </c>
      <c r="AK4438" s="5" t="str">
        <f t="shared" si="1254"/>
        <v>sulvadlanBMJ III</v>
      </c>
      <c r="AL4438" s="5" t="str">
        <f t="shared" si="1256"/>
        <v>1UTARA</v>
      </c>
      <c r="AM4438" s="5" t="str">
        <f t="shared" si="1257"/>
        <v>1 &gt; 4UTARA10 RODA</v>
      </c>
      <c r="AN4438" s="5" t="str">
        <f t="shared" si="1258"/>
        <v>sulvadlanBMJ III1 &gt; 4UTARA10 RODA</v>
      </c>
      <c r="AO4438" s="5" t="str">
        <f t="shared" si="1259"/>
        <v>sulvadlan1 &gt; 4UTARA10 RODA</v>
      </c>
      <c r="AP4438" s="5" t="str">
        <f t="shared" si="1260"/>
        <v>44210NIGHT</v>
      </c>
    </row>
    <row r="4439" spans="1:42" x14ac:dyDescent="0.3">
      <c r="A4439" s="33">
        <v>1</v>
      </c>
      <c r="B4439" s="33"/>
      <c r="C4439" s="70">
        <v>44210</v>
      </c>
      <c r="D4439" s="71" t="s">
        <v>87</v>
      </c>
      <c r="E4439" s="70">
        <v>44210</v>
      </c>
      <c r="F4439" s="71">
        <v>5172893</v>
      </c>
      <c r="G4439" s="33" t="s">
        <v>20</v>
      </c>
      <c r="H4439" s="33" t="s">
        <v>21</v>
      </c>
      <c r="I4439" s="33" t="s">
        <v>22</v>
      </c>
      <c r="J4439" s="33" t="s">
        <v>23</v>
      </c>
      <c r="K4439" s="63" t="s">
        <v>62</v>
      </c>
      <c r="L4439" s="32" t="str">
        <f t="shared" si="1243"/>
        <v>FM260JD</v>
      </c>
      <c r="M4439" s="32" t="str">
        <f t="shared" si="1244"/>
        <v>BMJ III</v>
      </c>
      <c r="N4439" s="32" t="str">
        <f t="shared" si="1245"/>
        <v>10 RODA</v>
      </c>
      <c r="O4439" s="146">
        <v>0.8888194444444445</v>
      </c>
      <c r="P4439" s="65">
        <v>0.8888194444444445</v>
      </c>
      <c r="Q4439" s="65"/>
      <c r="R4439" s="66">
        <v>2</v>
      </c>
      <c r="S4439" s="66">
        <v>41080</v>
      </c>
      <c r="T4439" s="66">
        <v>14900</v>
      </c>
      <c r="U4439" s="67">
        <f t="shared" si="1255"/>
        <v>26.18</v>
      </c>
      <c r="V4439" s="66">
        <f t="shared" si="1246"/>
        <v>510352.92</v>
      </c>
      <c r="W4439" s="66" t="str">
        <f t="shared" si="1247"/>
        <v>1 &gt; 4</v>
      </c>
      <c r="X4439" s="66">
        <f>A4439+SUMIFS(Presensi!F:F,Presensi!E:E,'Entry Data'!AP4439)</f>
        <v>1</v>
      </c>
      <c r="Y4439" s="66">
        <f>IFERROR(INDEX('Retasi Pricing'!F:F,MATCH('Entry Data'!AM4439,'Retasi Pricing'!E:E,0))*X4439,"")</f>
        <v>25000</v>
      </c>
      <c r="Z4439" s="62" t="s">
        <v>26</v>
      </c>
      <c r="AA4439" s="62" t="s">
        <v>27</v>
      </c>
      <c r="AB4439" s="32"/>
      <c r="AC4439" s="32" t="s">
        <v>206</v>
      </c>
      <c r="AD4439" s="32" t="str">
        <f t="shared" si="1248"/>
        <v/>
      </c>
      <c r="AF4439" s="5" t="str">
        <f t="shared" si="1249"/>
        <v>sulvadlan44210</v>
      </c>
      <c r="AG4439" s="5" t="str">
        <f t="shared" si="1250"/>
        <v>BMJ 05344210UTARANIGHT</v>
      </c>
      <c r="AH4439" s="5" t="str">
        <f t="shared" si="1251"/>
        <v>sulvadlan44210UTARANIGHT</v>
      </c>
      <c r="AI4439" s="5" t="str">
        <f t="shared" si="1252"/>
        <v>BMJ 05344210NIGHT</v>
      </c>
      <c r="AJ4439" s="5" t="str">
        <f t="shared" si="1253"/>
        <v>sulvadlan44210NIGHT</v>
      </c>
      <c r="AK4439" s="5" t="str">
        <f t="shared" si="1254"/>
        <v>sulvadlanBMJ III</v>
      </c>
      <c r="AL4439" s="5" t="str">
        <f t="shared" si="1256"/>
        <v>2UTARA</v>
      </c>
      <c r="AM4439" s="5" t="str">
        <f t="shared" si="1257"/>
        <v>1 &gt; 4UTARA10 RODA</v>
      </c>
      <c r="AN4439" s="5" t="str">
        <f t="shared" si="1258"/>
        <v>sulvadlanBMJ III1 &gt; 4UTARA10 RODA</v>
      </c>
      <c r="AO4439" s="5" t="str">
        <f t="shared" si="1259"/>
        <v>sulvadlan1 &gt; 4UTARA10 RODA</v>
      </c>
      <c r="AP4439" s="5" t="str">
        <f t="shared" si="1260"/>
        <v>44210NIGHT</v>
      </c>
    </row>
    <row r="4440" spans="1:42" x14ac:dyDescent="0.3">
      <c r="A4440" s="33">
        <v>1</v>
      </c>
      <c r="B4440" s="33"/>
      <c r="C4440" s="70">
        <v>44210</v>
      </c>
      <c r="D4440" s="71" t="s">
        <v>87</v>
      </c>
      <c r="E4440" s="70">
        <v>44210</v>
      </c>
      <c r="F4440" s="71">
        <v>5172965</v>
      </c>
      <c r="G4440" s="33" t="s">
        <v>20</v>
      </c>
      <c r="H4440" s="33" t="s">
        <v>21</v>
      </c>
      <c r="I4440" s="33" t="s">
        <v>123</v>
      </c>
      <c r="J4440" s="33" t="s">
        <v>46</v>
      </c>
      <c r="K4440" s="63" t="s">
        <v>62</v>
      </c>
      <c r="L4440" s="32" t="str">
        <f t="shared" si="1243"/>
        <v>FM260JD</v>
      </c>
      <c r="M4440" s="32" t="str">
        <f t="shared" si="1244"/>
        <v>BMJ III</v>
      </c>
      <c r="N4440" s="32" t="str">
        <f t="shared" si="1245"/>
        <v>10 RODA</v>
      </c>
      <c r="O4440" s="146">
        <v>0.95068287037037036</v>
      </c>
      <c r="P4440" s="65">
        <v>0.95068287037037036</v>
      </c>
      <c r="Q4440" s="65"/>
      <c r="R4440" s="66">
        <v>3</v>
      </c>
      <c r="S4440" s="66">
        <v>41540</v>
      </c>
      <c r="T4440" s="66">
        <v>14900</v>
      </c>
      <c r="U4440" s="67">
        <f t="shared" si="1255"/>
        <v>26.64</v>
      </c>
      <c r="V4440" s="66">
        <f t="shared" si="1246"/>
        <v>519320.16000000003</v>
      </c>
      <c r="W4440" s="66" t="str">
        <f t="shared" si="1247"/>
        <v>1 &gt; 4</v>
      </c>
      <c r="X4440" s="66">
        <f>A4440+SUMIFS(Presensi!F:F,Presensi!E:E,'Entry Data'!AP4440)</f>
        <v>1</v>
      </c>
      <c r="Y4440" s="66">
        <f>IFERROR(INDEX('Retasi Pricing'!F:F,MATCH('Entry Data'!AM4440,'Retasi Pricing'!E:E,0))*X4440,"")</f>
        <v>25000</v>
      </c>
      <c r="Z4440" s="62" t="s">
        <v>26</v>
      </c>
      <c r="AA4440" s="62" t="s">
        <v>27</v>
      </c>
      <c r="AB4440" s="32"/>
      <c r="AC4440" s="32" t="s">
        <v>206</v>
      </c>
      <c r="AD4440" s="32" t="str">
        <f t="shared" si="1248"/>
        <v/>
      </c>
      <c r="AF4440" s="5" t="str">
        <f t="shared" si="1249"/>
        <v>sulvadlan44210</v>
      </c>
      <c r="AG4440" s="5" t="str">
        <f t="shared" si="1250"/>
        <v>BMJ 05344210UTARANIGHT</v>
      </c>
      <c r="AH4440" s="5" t="str">
        <f t="shared" si="1251"/>
        <v>sulvadlan44210UTARANIGHT</v>
      </c>
      <c r="AI4440" s="5" t="str">
        <f t="shared" si="1252"/>
        <v>BMJ 05344210NIGHT</v>
      </c>
      <c r="AJ4440" s="5" t="str">
        <f t="shared" si="1253"/>
        <v>sulvadlan44210NIGHT</v>
      </c>
      <c r="AK4440" s="5" t="str">
        <f t="shared" si="1254"/>
        <v>sulvadlanBMJ III</v>
      </c>
      <c r="AL4440" s="5" t="str">
        <f t="shared" si="1256"/>
        <v>3UTARA</v>
      </c>
      <c r="AM4440" s="5" t="str">
        <f t="shared" si="1257"/>
        <v>1 &gt; 4UTARA10 RODA</v>
      </c>
      <c r="AN4440" s="5" t="str">
        <f t="shared" si="1258"/>
        <v>sulvadlanBMJ III1 &gt; 4UTARA10 RODA</v>
      </c>
      <c r="AO4440" s="5" t="str">
        <f t="shared" si="1259"/>
        <v>sulvadlan1 &gt; 4UTARA10 RODA</v>
      </c>
      <c r="AP4440" s="5" t="str">
        <f t="shared" si="1260"/>
        <v>44210NIGHT</v>
      </c>
    </row>
    <row r="4441" spans="1:42" x14ac:dyDescent="0.3">
      <c r="A4441" s="33">
        <v>1</v>
      </c>
      <c r="B4441" s="33"/>
      <c r="C4441" s="70">
        <v>44210</v>
      </c>
      <c r="D4441" s="71" t="s">
        <v>87</v>
      </c>
      <c r="E4441" s="70">
        <v>44211</v>
      </c>
      <c r="F4441" s="71">
        <v>5173025</v>
      </c>
      <c r="G4441" s="33" t="s">
        <v>20</v>
      </c>
      <c r="H4441" s="33" t="s">
        <v>21</v>
      </c>
      <c r="I4441" s="33" t="s">
        <v>22</v>
      </c>
      <c r="J4441" s="33" t="s">
        <v>23</v>
      </c>
      <c r="K4441" s="63" t="s">
        <v>67</v>
      </c>
      <c r="L4441" s="32" t="str">
        <f t="shared" si="1243"/>
        <v>FM260JD</v>
      </c>
      <c r="M4441" s="32" t="str">
        <f t="shared" si="1244"/>
        <v>BMJ III</v>
      </c>
      <c r="N4441" s="32" t="str">
        <f t="shared" si="1245"/>
        <v>10 RODA</v>
      </c>
      <c r="O4441" s="146">
        <v>5.115740740740741E-3</v>
      </c>
      <c r="P4441" s="65">
        <v>5.115740740740741E-3</v>
      </c>
      <c r="Q4441" s="65"/>
      <c r="R4441" s="66">
        <v>4</v>
      </c>
      <c r="S4441" s="66">
        <v>40300</v>
      </c>
      <c r="T4441" s="66">
        <v>15020</v>
      </c>
      <c r="U4441" s="67">
        <f t="shared" si="1255"/>
        <v>25.28</v>
      </c>
      <c r="V4441" s="66">
        <f t="shared" si="1246"/>
        <v>492808.32</v>
      </c>
      <c r="W4441" s="66" t="str">
        <f t="shared" si="1247"/>
        <v>1 &gt; 4</v>
      </c>
      <c r="X4441" s="66">
        <f>A4441+SUMIFS(Presensi!F:F,Presensi!E:E,'Entry Data'!AP4441)</f>
        <v>1</v>
      </c>
      <c r="Y4441" s="66">
        <f>IFERROR(INDEX('Retasi Pricing'!F:F,MATCH('Entry Data'!AM4441,'Retasi Pricing'!E:E,0))*X4441,"")</f>
        <v>25000</v>
      </c>
      <c r="Z4441" s="62" t="s">
        <v>26</v>
      </c>
      <c r="AA4441" s="62" t="s">
        <v>27</v>
      </c>
      <c r="AB4441" s="32"/>
      <c r="AC4441" s="32" t="s">
        <v>210</v>
      </c>
      <c r="AD4441" s="32" t="str">
        <f t="shared" si="1248"/>
        <v/>
      </c>
      <c r="AF4441" s="5" t="str">
        <f t="shared" si="1249"/>
        <v>m.taha44210</v>
      </c>
      <c r="AG4441" s="5" t="str">
        <f t="shared" si="1250"/>
        <v>BMJ 05444210UTARANIGHT</v>
      </c>
      <c r="AH4441" s="5" t="str">
        <f t="shared" si="1251"/>
        <v>m.taha44210UTARANIGHT</v>
      </c>
      <c r="AI4441" s="5" t="str">
        <f t="shared" si="1252"/>
        <v>BMJ 05444210NIGHT</v>
      </c>
      <c r="AJ4441" s="5" t="str">
        <f t="shared" si="1253"/>
        <v>m.taha44210NIGHT</v>
      </c>
      <c r="AK4441" s="5" t="str">
        <f t="shared" si="1254"/>
        <v>m.tahaBMJ III</v>
      </c>
      <c r="AL4441" s="5" t="str">
        <f t="shared" si="1256"/>
        <v>4UTARA</v>
      </c>
      <c r="AM4441" s="5" t="str">
        <f t="shared" si="1257"/>
        <v>1 &gt; 4UTARA10 RODA</v>
      </c>
      <c r="AN4441" s="5" t="str">
        <f t="shared" si="1258"/>
        <v>m.tahaBMJ III1 &gt; 4UTARA10 RODA</v>
      </c>
      <c r="AO4441" s="5" t="str">
        <f t="shared" si="1259"/>
        <v>m.taha1 &gt; 4UTARA10 RODA</v>
      </c>
      <c r="AP4441" s="5" t="str">
        <f t="shared" si="1260"/>
        <v>44210NIGHT</v>
      </c>
    </row>
    <row r="4442" spans="1:42" x14ac:dyDescent="0.3">
      <c r="A4442" s="33">
        <v>1</v>
      </c>
      <c r="B4442" s="33"/>
      <c r="C4442" s="70">
        <v>44210</v>
      </c>
      <c r="D4442" s="71" t="s">
        <v>87</v>
      </c>
      <c r="E4442" s="70">
        <v>44211</v>
      </c>
      <c r="F4442" s="71">
        <v>5173142</v>
      </c>
      <c r="G4442" s="33" t="s">
        <v>20</v>
      </c>
      <c r="H4442" s="33" t="s">
        <v>21</v>
      </c>
      <c r="I4442" s="33" t="s">
        <v>22</v>
      </c>
      <c r="J4442" s="33" t="s">
        <v>23</v>
      </c>
      <c r="K4442" s="63" t="s">
        <v>67</v>
      </c>
      <c r="L4442" s="32" t="str">
        <f t="shared" si="1243"/>
        <v>FM260JD</v>
      </c>
      <c r="M4442" s="32" t="str">
        <f t="shared" si="1244"/>
        <v>BMJ III</v>
      </c>
      <c r="N4442" s="32" t="str">
        <f t="shared" si="1245"/>
        <v>10 RODA</v>
      </c>
      <c r="O4442" s="146">
        <v>0.139375</v>
      </c>
      <c r="P4442" s="65">
        <v>0.139375</v>
      </c>
      <c r="Q4442" s="65"/>
      <c r="R4442" s="66">
        <v>5</v>
      </c>
      <c r="S4442" s="66">
        <v>40720</v>
      </c>
      <c r="T4442" s="66">
        <v>15020</v>
      </c>
      <c r="U4442" s="67">
        <f t="shared" si="1255"/>
        <v>25.7</v>
      </c>
      <c r="V4442" s="66">
        <f t="shared" si="1246"/>
        <v>500995.79999999993</v>
      </c>
      <c r="W4442" s="66" t="str">
        <f t="shared" si="1247"/>
        <v>&gt; 5</v>
      </c>
      <c r="X4442" s="66">
        <f>A4442+SUMIFS(Presensi!F:F,Presensi!E:E,'Entry Data'!AP4442)</f>
        <v>1</v>
      </c>
      <c r="Y4442" s="66">
        <f>IFERROR(INDEX('Retasi Pricing'!F:F,MATCH('Entry Data'!AM4442,'Retasi Pricing'!E:E,0))*X4442,"")</f>
        <v>27650</v>
      </c>
      <c r="Z4442" s="62" t="s">
        <v>26</v>
      </c>
      <c r="AA4442" s="62" t="s">
        <v>27</v>
      </c>
      <c r="AB4442" s="32"/>
      <c r="AC4442" s="32" t="s">
        <v>210</v>
      </c>
      <c r="AD4442" s="32" t="str">
        <f t="shared" si="1248"/>
        <v/>
      </c>
      <c r="AF4442" s="5" t="str">
        <f t="shared" si="1249"/>
        <v>m.taha44210</v>
      </c>
      <c r="AG4442" s="5" t="str">
        <f t="shared" si="1250"/>
        <v>BMJ 05444210UTARANIGHT</v>
      </c>
      <c r="AH4442" s="5" t="str">
        <f t="shared" si="1251"/>
        <v>m.taha44210UTARANIGHT</v>
      </c>
      <c r="AI4442" s="5" t="str">
        <f t="shared" si="1252"/>
        <v>BMJ 05444210NIGHT</v>
      </c>
      <c r="AJ4442" s="5" t="str">
        <f t="shared" si="1253"/>
        <v>m.taha44210NIGHT</v>
      </c>
      <c r="AK4442" s="5" t="str">
        <f t="shared" si="1254"/>
        <v>m.tahaBMJ III</v>
      </c>
      <c r="AL4442" s="5" t="str">
        <f t="shared" si="1256"/>
        <v>5UTARA</v>
      </c>
      <c r="AM4442" s="5" t="str">
        <f t="shared" si="1257"/>
        <v>&gt; 5UTARA10 RODA</v>
      </c>
      <c r="AN4442" s="5" t="str">
        <f t="shared" si="1258"/>
        <v>m.tahaBMJ III&gt; 5UTARA10 RODA</v>
      </c>
      <c r="AO4442" s="5" t="str">
        <f t="shared" si="1259"/>
        <v>m.taha&gt; 5UTARA10 RODA</v>
      </c>
      <c r="AP4442" s="5" t="str">
        <f t="shared" si="1260"/>
        <v>44210NIGHT</v>
      </c>
    </row>
    <row r="4443" spans="1:42" x14ac:dyDescent="0.3">
      <c r="A4443" s="33">
        <v>1</v>
      </c>
      <c r="B4443" s="33"/>
      <c r="C4443" s="70">
        <v>44210</v>
      </c>
      <c r="D4443" s="71" t="s">
        <v>87</v>
      </c>
      <c r="E4443" s="70">
        <v>44211</v>
      </c>
      <c r="F4443" s="71">
        <v>5173224</v>
      </c>
      <c r="G4443" s="33" t="s">
        <v>20</v>
      </c>
      <c r="H4443" s="33" t="s">
        <v>21</v>
      </c>
      <c r="I4443" s="33" t="s">
        <v>22</v>
      </c>
      <c r="J4443" s="33" t="s">
        <v>23</v>
      </c>
      <c r="K4443" s="63" t="s">
        <v>67</v>
      </c>
      <c r="L4443" s="32" t="str">
        <f t="shared" si="1243"/>
        <v>FM260JD</v>
      </c>
      <c r="M4443" s="32" t="str">
        <f t="shared" si="1244"/>
        <v>BMJ III</v>
      </c>
      <c r="N4443" s="32" t="str">
        <f t="shared" si="1245"/>
        <v>10 RODA</v>
      </c>
      <c r="O4443" s="146">
        <v>0.22166666666666668</v>
      </c>
      <c r="P4443" s="65">
        <v>0.22166666666666668</v>
      </c>
      <c r="Q4443" s="65"/>
      <c r="R4443" s="66">
        <v>6</v>
      </c>
      <c r="S4443" s="66">
        <v>40900</v>
      </c>
      <c r="T4443" s="66">
        <v>15020</v>
      </c>
      <c r="U4443" s="67">
        <f t="shared" si="1255"/>
        <v>25.88</v>
      </c>
      <c r="V4443" s="66">
        <f t="shared" si="1246"/>
        <v>504504.72000000003</v>
      </c>
      <c r="W4443" s="66" t="str">
        <f t="shared" si="1247"/>
        <v>&gt; 6</v>
      </c>
      <c r="X4443" s="66">
        <f>A4443+SUMIFS(Presensi!F:F,Presensi!E:E,'Entry Data'!AP4443)</f>
        <v>1</v>
      </c>
      <c r="Y4443" s="66">
        <f>IFERROR(INDEX('Retasi Pricing'!F:F,MATCH('Entry Data'!AM4443,'Retasi Pricing'!E:E,0))*X4443,"")</f>
        <v>30800</v>
      </c>
      <c r="Z4443" s="62" t="s">
        <v>26</v>
      </c>
      <c r="AA4443" s="62" t="s">
        <v>27</v>
      </c>
      <c r="AB4443" s="32"/>
      <c r="AC4443" s="32" t="s">
        <v>210</v>
      </c>
      <c r="AD4443" s="32" t="str">
        <f t="shared" si="1248"/>
        <v/>
      </c>
      <c r="AF4443" s="5" t="str">
        <f t="shared" si="1249"/>
        <v>m.taha44210</v>
      </c>
      <c r="AG4443" s="5" t="str">
        <f t="shared" si="1250"/>
        <v>BMJ 05444210UTARANIGHT</v>
      </c>
      <c r="AH4443" s="5" t="str">
        <f t="shared" si="1251"/>
        <v>m.taha44210UTARANIGHT</v>
      </c>
      <c r="AI4443" s="5" t="str">
        <f t="shared" si="1252"/>
        <v>BMJ 05444210NIGHT</v>
      </c>
      <c r="AJ4443" s="5" t="str">
        <f t="shared" si="1253"/>
        <v>m.taha44210NIGHT</v>
      </c>
      <c r="AK4443" s="5" t="str">
        <f t="shared" si="1254"/>
        <v>m.tahaBMJ III</v>
      </c>
      <c r="AL4443" s="5" t="str">
        <f t="shared" si="1256"/>
        <v>6UTARA</v>
      </c>
      <c r="AM4443" s="5" t="str">
        <f t="shared" si="1257"/>
        <v>&gt; 6UTARA10 RODA</v>
      </c>
      <c r="AN4443" s="5" t="str">
        <f t="shared" si="1258"/>
        <v>m.tahaBMJ III&gt; 6UTARA10 RODA</v>
      </c>
      <c r="AO4443" s="5" t="str">
        <f t="shared" si="1259"/>
        <v>m.taha&gt; 6UTARA10 RODA</v>
      </c>
      <c r="AP4443" s="5" t="str">
        <f t="shared" si="1260"/>
        <v>44210NIGHT</v>
      </c>
    </row>
    <row r="4444" spans="1:42" x14ac:dyDescent="0.3">
      <c r="A4444" s="33">
        <v>1</v>
      </c>
      <c r="B4444" s="33"/>
      <c r="C4444" s="70">
        <v>44210</v>
      </c>
      <c r="D4444" s="71" t="s">
        <v>87</v>
      </c>
      <c r="E4444" s="70">
        <v>44210</v>
      </c>
      <c r="F4444" s="71">
        <v>5172821</v>
      </c>
      <c r="G4444" s="33" t="s">
        <v>20</v>
      </c>
      <c r="H4444" s="33" t="s">
        <v>21</v>
      </c>
      <c r="I4444" s="33" t="s">
        <v>22</v>
      </c>
      <c r="J4444" s="33" t="s">
        <v>23</v>
      </c>
      <c r="K4444" s="69" t="s">
        <v>67</v>
      </c>
      <c r="L4444" s="32" t="str">
        <f t="shared" si="1243"/>
        <v>FM260JD</v>
      </c>
      <c r="M4444" s="32" t="str">
        <f t="shared" si="1244"/>
        <v>BMJ III</v>
      </c>
      <c r="N4444" s="32" t="str">
        <f t="shared" si="1245"/>
        <v>10 RODA</v>
      </c>
      <c r="O4444" s="146">
        <v>0.82724537037037038</v>
      </c>
      <c r="P4444" s="65">
        <v>0.83124999999999993</v>
      </c>
      <c r="Q4444" s="65"/>
      <c r="R4444" s="66">
        <v>1</v>
      </c>
      <c r="S4444" s="66">
        <v>39660</v>
      </c>
      <c r="T4444" s="66">
        <v>15020</v>
      </c>
      <c r="U4444" s="67">
        <f t="shared" si="1255"/>
        <v>24.64</v>
      </c>
      <c r="V4444" s="66">
        <f t="shared" si="1246"/>
        <v>480332.16000000003</v>
      </c>
      <c r="W4444" s="66" t="str">
        <f t="shared" si="1247"/>
        <v>1 &gt; 4</v>
      </c>
      <c r="X4444" s="66">
        <f>A4444+SUMIFS(Presensi!F:F,Presensi!E:E,'Entry Data'!AP4444)</f>
        <v>1</v>
      </c>
      <c r="Y4444" s="66">
        <f>IFERROR(INDEX('Retasi Pricing'!F:F,MATCH('Entry Data'!AM4444,'Retasi Pricing'!E:E,0))*X4444,"")</f>
        <v>25000</v>
      </c>
      <c r="Z4444" s="62" t="s">
        <v>26</v>
      </c>
      <c r="AA4444" s="62" t="s">
        <v>27</v>
      </c>
      <c r="AB4444" s="32"/>
      <c r="AC4444" s="32" t="s">
        <v>210</v>
      </c>
      <c r="AD4444" s="32" t="str">
        <f t="shared" si="1248"/>
        <v/>
      </c>
      <c r="AF4444" s="5" t="str">
        <f t="shared" si="1249"/>
        <v>m.taha44210</v>
      </c>
      <c r="AG4444" s="5" t="str">
        <f t="shared" si="1250"/>
        <v>BMJ 05444210UTARANIGHT</v>
      </c>
      <c r="AH4444" s="5" t="str">
        <f t="shared" si="1251"/>
        <v>m.taha44210UTARANIGHT</v>
      </c>
      <c r="AI4444" s="5" t="str">
        <f t="shared" si="1252"/>
        <v>BMJ 05444210NIGHT</v>
      </c>
      <c r="AJ4444" s="5" t="str">
        <f t="shared" si="1253"/>
        <v>m.taha44210NIGHT</v>
      </c>
      <c r="AK4444" s="5" t="str">
        <f t="shared" si="1254"/>
        <v>m.tahaBMJ III</v>
      </c>
      <c r="AL4444" s="5" t="str">
        <f t="shared" si="1256"/>
        <v>1UTARA</v>
      </c>
      <c r="AM4444" s="5" t="str">
        <f t="shared" si="1257"/>
        <v>1 &gt; 4UTARA10 RODA</v>
      </c>
      <c r="AN4444" s="5" t="str">
        <f t="shared" si="1258"/>
        <v>m.tahaBMJ III1 &gt; 4UTARA10 RODA</v>
      </c>
      <c r="AO4444" s="5" t="str">
        <f t="shared" si="1259"/>
        <v>m.taha1 &gt; 4UTARA10 RODA</v>
      </c>
      <c r="AP4444" s="5" t="str">
        <f t="shared" si="1260"/>
        <v>44210NIGHT</v>
      </c>
    </row>
    <row r="4445" spans="1:42" x14ac:dyDescent="0.3">
      <c r="A4445" s="33">
        <v>1</v>
      </c>
      <c r="B4445" s="33"/>
      <c r="C4445" s="70">
        <v>44210</v>
      </c>
      <c r="D4445" s="71" t="s">
        <v>87</v>
      </c>
      <c r="E4445" s="70">
        <v>44210</v>
      </c>
      <c r="F4445" s="71">
        <v>5172886</v>
      </c>
      <c r="G4445" s="33" t="s">
        <v>20</v>
      </c>
      <c r="H4445" s="33" t="s">
        <v>21</v>
      </c>
      <c r="I4445" s="33" t="s">
        <v>22</v>
      </c>
      <c r="J4445" s="33" t="s">
        <v>23</v>
      </c>
      <c r="K4445" s="69" t="s">
        <v>67</v>
      </c>
      <c r="L4445" s="32" t="str">
        <f t="shared" si="1243"/>
        <v>FM260JD</v>
      </c>
      <c r="M4445" s="32" t="str">
        <f t="shared" si="1244"/>
        <v>BMJ III</v>
      </c>
      <c r="N4445" s="32" t="str">
        <f t="shared" si="1245"/>
        <v>10 RODA</v>
      </c>
      <c r="O4445" s="146">
        <v>0.88240740740740742</v>
      </c>
      <c r="P4445" s="65">
        <v>0.88240740740740742</v>
      </c>
      <c r="Q4445" s="65"/>
      <c r="R4445" s="66">
        <v>2</v>
      </c>
      <c r="S4445" s="66">
        <v>39700</v>
      </c>
      <c r="T4445" s="66">
        <v>15020</v>
      </c>
      <c r="U4445" s="67">
        <f t="shared" si="1255"/>
        <v>24.68</v>
      </c>
      <c r="V4445" s="66">
        <f t="shared" si="1246"/>
        <v>481111.92</v>
      </c>
      <c r="W4445" s="66" t="str">
        <f t="shared" si="1247"/>
        <v>1 &gt; 4</v>
      </c>
      <c r="X4445" s="66">
        <f>A4445+SUMIFS(Presensi!F:F,Presensi!E:E,'Entry Data'!AP4445)</f>
        <v>1</v>
      </c>
      <c r="Y4445" s="66">
        <f>IFERROR(INDEX('Retasi Pricing'!F:F,MATCH('Entry Data'!AM4445,'Retasi Pricing'!E:E,0))*X4445,"")</f>
        <v>25000</v>
      </c>
      <c r="Z4445" s="62" t="s">
        <v>26</v>
      </c>
      <c r="AA4445" s="62" t="s">
        <v>27</v>
      </c>
      <c r="AB4445" s="32"/>
      <c r="AC4445" s="32" t="s">
        <v>210</v>
      </c>
      <c r="AD4445" s="32" t="str">
        <f t="shared" si="1248"/>
        <v/>
      </c>
      <c r="AF4445" s="5" t="str">
        <f t="shared" si="1249"/>
        <v>m.taha44210</v>
      </c>
      <c r="AG4445" s="5" t="str">
        <f t="shared" si="1250"/>
        <v>BMJ 05444210UTARANIGHT</v>
      </c>
      <c r="AH4445" s="5" t="str">
        <f t="shared" si="1251"/>
        <v>m.taha44210UTARANIGHT</v>
      </c>
      <c r="AI4445" s="5" t="str">
        <f t="shared" si="1252"/>
        <v>BMJ 05444210NIGHT</v>
      </c>
      <c r="AJ4445" s="5" t="str">
        <f t="shared" si="1253"/>
        <v>m.taha44210NIGHT</v>
      </c>
      <c r="AK4445" s="5" t="str">
        <f t="shared" si="1254"/>
        <v>m.tahaBMJ III</v>
      </c>
      <c r="AL4445" s="5" t="str">
        <f t="shared" si="1256"/>
        <v>2UTARA</v>
      </c>
      <c r="AM4445" s="5" t="str">
        <f t="shared" si="1257"/>
        <v>1 &gt; 4UTARA10 RODA</v>
      </c>
      <c r="AN4445" s="5" t="str">
        <f t="shared" si="1258"/>
        <v>m.tahaBMJ III1 &gt; 4UTARA10 RODA</v>
      </c>
      <c r="AO4445" s="5" t="str">
        <f t="shared" si="1259"/>
        <v>m.taha1 &gt; 4UTARA10 RODA</v>
      </c>
      <c r="AP4445" s="5" t="str">
        <f t="shared" si="1260"/>
        <v>44210NIGHT</v>
      </c>
    </row>
    <row r="4446" spans="1:42" x14ac:dyDescent="0.3">
      <c r="A4446" s="33">
        <v>1</v>
      </c>
      <c r="B4446" s="33"/>
      <c r="C4446" s="70">
        <v>44210</v>
      </c>
      <c r="D4446" s="71" t="s">
        <v>87</v>
      </c>
      <c r="E4446" s="70">
        <v>44210</v>
      </c>
      <c r="F4446" s="71">
        <v>5172956</v>
      </c>
      <c r="G4446" s="33" t="s">
        <v>20</v>
      </c>
      <c r="H4446" s="33" t="s">
        <v>21</v>
      </c>
      <c r="I4446" s="33" t="s">
        <v>45</v>
      </c>
      <c r="J4446" s="33" t="s">
        <v>46</v>
      </c>
      <c r="K4446" s="63" t="s">
        <v>67</v>
      </c>
      <c r="L4446" s="32" t="str">
        <f t="shared" si="1243"/>
        <v>FM260JD</v>
      </c>
      <c r="M4446" s="32" t="str">
        <f t="shared" si="1244"/>
        <v>BMJ III</v>
      </c>
      <c r="N4446" s="32" t="str">
        <f t="shared" si="1245"/>
        <v>10 RODA</v>
      </c>
      <c r="O4446" s="146">
        <v>0.94556712962962963</v>
      </c>
      <c r="P4446" s="65">
        <v>0.94556712962962963</v>
      </c>
      <c r="Q4446" s="65"/>
      <c r="R4446" s="66">
        <v>3</v>
      </c>
      <c r="S4446" s="66">
        <v>40060</v>
      </c>
      <c r="T4446" s="66">
        <v>15020</v>
      </c>
      <c r="U4446" s="67">
        <f t="shared" si="1255"/>
        <v>25.04</v>
      </c>
      <c r="V4446" s="66">
        <f t="shared" si="1246"/>
        <v>488129.76</v>
      </c>
      <c r="W4446" s="66" t="str">
        <f t="shared" si="1247"/>
        <v>1 &gt; 4</v>
      </c>
      <c r="X4446" s="66">
        <f>A4446+SUMIFS(Presensi!F:F,Presensi!E:E,'Entry Data'!AP4446)</f>
        <v>1</v>
      </c>
      <c r="Y4446" s="66">
        <f>IFERROR(INDEX('Retasi Pricing'!F:F,MATCH('Entry Data'!AM4446,'Retasi Pricing'!E:E,0))*X4446,"")</f>
        <v>25000</v>
      </c>
      <c r="Z4446" s="62" t="s">
        <v>26</v>
      </c>
      <c r="AA4446" s="62" t="s">
        <v>27</v>
      </c>
      <c r="AB4446" s="32"/>
      <c r="AC4446" s="32" t="s">
        <v>210</v>
      </c>
      <c r="AD4446" s="32" t="str">
        <f t="shared" si="1248"/>
        <v/>
      </c>
      <c r="AF4446" s="5" t="str">
        <f t="shared" si="1249"/>
        <v>m.taha44210</v>
      </c>
      <c r="AG4446" s="5" t="str">
        <f t="shared" si="1250"/>
        <v>BMJ 05444210UTARANIGHT</v>
      </c>
      <c r="AH4446" s="5" t="str">
        <f t="shared" si="1251"/>
        <v>m.taha44210UTARANIGHT</v>
      </c>
      <c r="AI4446" s="5" t="str">
        <f t="shared" si="1252"/>
        <v>BMJ 05444210NIGHT</v>
      </c>
      <c r="AJ4446" s="5" t="str">
        <f t="shared" si="1253"/>
        <v>m.taha44210NIGHT</v>
      </c>
      <c r="AK4446" s="5" t="str">
        <f t="shared" si="1254"/>
        <v>m.tahaBMJ III</v>
      </c>
      <c r="AL4446" s="5" t="str">
        <f t="shared" si="1256"/>
        <v>3UTARA</v>
      </c>
      <c r="AM4446" s="5" t="str">
        <f t="shared" si="1257"/>
        <v>1 &gt; 4UTARA10 RODA</v>
      </c>
      <c r="AN4446" s="5" t="str">
        <f t="shared" si="1258"/>
        <v>m.tahaBMJ III1 &gt; 4UTARA10 RODA</v>
      </c>
      <c r="AO4446" s="5" t="str">
        <f t="shared" si="1259"/>
        <v>m.taha1 &gt; 4UTARA10 RODA</v>
      </c>
      <c r="AP4446" s="5" t="str">
        <f t="shared" si="1260"/>
        <v>44210NIGHT</v>
      </c>
    </row>
    <row r="4447" spans="1:42" x14ac:dyDescent="0.3">
      <c r="A4447" s="33">
        <v>1</v>
      </c>
      <c r="B4447" s="33"/>
      <c r="C4447" s="70">
        <v>44210</v>
      </c>
      <c r="D4447" s="71" t="s">
        <v>87</v>
      </c>
      <c r="E4447" s="70">
        <v>44211</v>
      </c>
      <c r="F4447" s="71">
        <v>5173045</v>
      </c>
      <c r="G4447" s="33" t="s">
        <v>20</v>
      </c>
      <c r="H4447" s="33" t="s">
        <v>21</v>
      </c>
      <c r="I4447" s="33" t="s">
        <v>22</v>
      </c>
      <c r="J4447" s="33" t="s">
        <v>23</v>
      </c>
      <c r="K4447" s="63" t="s">
        <v>69</v>
      </c>
      <c r="L4447" s="32" t="str">
        <f t="shared" si="1243"/>
        <v>FM260JD</v>
      </c>
      <c r="M4447" s="32" t="str">
        <f t="shared" si="1244"/>
        <v>BMJ III</v>
      </c>
      <c r="N4447" s="32" t="str">
        <f t="shared" si="1245"/>
        <v>10 RODA</v>
      </c>
      <c r="O4447" s="146">
        <v>3.0046296296296297E-2</v>
      </c>
      <c r="P4447" s="65">
        <v>3.0046296296296297E-2</v>
      </c>
      <c r="Q4447" s="65"/>
      <c r="R4447" s="66">
        <v>4</v>
      </c>
      <c r="S4447" s="66">
        <v>40480</v>
      </c>
      <c r="T4447" s="66">
        <v>14880</v>
      </c>
      <c r="U4447" s="67">
        <f t="shared" si="1255"/>
        <v>25.6</v>
      </c>
      <c r="V4447" s="66">
        <f t="shared" si="1246"/>
        <v>499046.40000000002</v>
      </c>
      <c r="W4447" s="66" t="str">
        <f t="shared" si="1247"/>
        <v>1 &gt; 4</v>
      </c>
      <c r="X4447" s="66">
        <f>A4447+SUMIFS(Presensi!F:F,Presensi!E:E,'Entry Data'!AP4447)</f>
        <v>1</v>
      </c>
      <c r="Y4447" s="66">
        <f>IFERROR(INDEX('Retasi Pricing'!F:F,MATCH('Entry Data'!AM4447,'Retasi Pricing'!E:E,0))*X4447,"")</f>
        <v>25000</v>
      </c>
      <c r="Z4447" s="62" t="s">
        <v>26</v>
      </c>
      <c r="AA4447" s="62" t="s">
        <v>27</v>
      </c>
      <c r="AB4447" s="32"/>
      <c r="AC4447" s="32" t="s">
        <v>178</v>
      </c>
      <c r="AD4447" s="32" t="str">
        <f t="shared" si="1248"/>
        <v/>
      </c>
      <c r="AF4447" s="5" t="str">
        <f t="shared" si="1249"/>
        <v>abrar44210</v>
      </c>
      <c r="AG4447" s="5" t="str">
        <f t="shared" si="1250"/>
        <v>BMJ 05544210UTARANIGHT</v>
      </c>
      <c r="AH4447" s="5" t="str">
        <f t="shared" si="1251"/>
        <v>abrar44210UTARANIGHT</v>
      </c>
      <c r="AI4447" s="5" t="str">
        <f t="shared" si="1252"/>
        <v>BMJ 05544210NIGHT</v>
      </c>
      <c r="AJ4447" s="5" t="str">
        <f t="shared" si="1253"/>
        <v>abrar44210NIGHT</v>
      </c>
      <c r="AK4447" s="5" t="str">
        <f t="shared" si="1254"/>
        <v>abrarBMJ III</v>
      </c>
      <c r="AL4447" s="5" t="str">
        <f t="shared" si="1256"/>
        <v>4UTARA</v>
      </c>
      <c r="AM4447" s="5" t="str">
        <f t="shared" si="1257"/>
        <v>1 &gt; 4UTARA10 RODA</v>
      </c>
      <c r="AN4447" s="5" t="str">
        <f t="shared" si="1258"/>
        <v>abrarBMJ III1 &gt; 4UTARA10 RODA</v>
      </c>
      <c r="AO4447" s="5" t="str">
        <f t="shared" si="1259"/>
        <v>abrar1 &gt; 4UTARA10 RODA</v>
      </c>
      <c r="AP4447" s="5" t="str">
        <f t="shared" si="1260"/>
        <v>44210NIGHT</v>
      </c>
    </row>
    <row r="4448" spans="1:42" x14ac:dyDescent="0.3">
      <c r="A4448" s="33">
        <v>1</v>
      </c>
      <c r="B4448" s="33"/>
      <c r="C4448" s="70">
        <v>44210</v>
      </c>
      <c r="D4448" s="71" t="s">
        <v>87</v>
      </c>
      <c r="E4448" s="70">
        <v>44211</v>
      </c>
      <c r="F4448" s="71">
        <v>5173129</v>
      </c>
      <c r="G4448" s="33" t="s">
        <v>20</v>
      </c>
      <c r="H4448" s="33" t="s">
        <v>21</v>
      </c>
      <c r="I4448" s="33" t="s">
        <v>22</v>
      </c>
      <c r="J4448" s="33" t="s">
        <v>23</v>
      </c>
      <c r="K4448" s="63" t="s">
        <v>69</v>
      </c>
      <c r="L4448" s="32" t="str">
        <f t="shared" si="1243"/>
        <v>FM260JD</v>
      </c>
      <c r="M4448" s="32" t="str">
        <f t="shared" si="1244"/>
        <v>BMJ III</v>
      </c>
      <c r="N4448" s="32" t="str">
        <f t="shared" si="1245"/>
        <v>10 RODA</v>
      </c>
      <c r="O4448" s="146">
        <v>0.12964120370370372</v>
      </c>
      <c r="P4448" s="65">
        <v>0.12964120370370372</v>
      </c>
      <c r="Q4448" s="65"/>
      <c r="R4448" s="66">
        <v>5</v>
      </c>
      <c r="S4448" s="66">
        <v>39120</v>
      </c>
      <c r="T4448" s="66">
        <v>14880</v>
      </c>
      <c r="U4448" s="67">
        <f t="shared" si="1255"/>
        <v>24.24</v>
      </c>
      <c r="V4448" s="66">
        <f t="shared" si="1246"/>
        <v>472534.55999999994</v>
      </c>
      <c r="W4448" s="66" t="str">
        <f t="shared" si="1247"/>
        <v>&gt; 5</v>
      </c>
      <c r="X4448" s="66">
        <f>A4448+SUMIFS(Presensi!F:F,Presensi!E:E,'Entry Data'!AP4448)</f>
        <v>1</v>
      </c>
      <c r="Y4448" s="66">
        <f>IFERROR(INDEX('Retasi Pricing'!F:F,MATCH('Entry Data'!AM4448,'Retasi Pricing'!E:E,0))*X4448,"")</f>
        <v>27650</v>
      </c>
      <c r="Z4448" s="62" t="s">
        <v>26</v>
      </c>
      <c r="AA4448" s="62" t="s">
        <v>27</v>
      </c>
      <c r="AB4448" s="32"/>
      <c r="AC4448" s="32" t="s">
        <v>178</v>
      </c>
      <c r="AD4448" s="32" t="str">
        <f t="shared" si="1248"/>
        <v/>
      </c>
      <c r="AF4448" s="5" t="str">
        <f t="shared" si="1249"/>
        <v>abrar44210</v>
      </c>
      <c r="AG4448" s="5" t="str">
        <f t="shared" si="1250"/>
        <v>BMJ 05544210UTARANIGHT</v>
      </c>
      <c r="AH4448" s="5" t="str">
        <f t="shared" si="1251"/>
        <v>abrar44210UTARANIGHT</v>
      </c>
      <c r="AI4448" s="5" t="str">
        <f t="shared" si="1252"/>
        <v>BMJ 05544210NIGHT</v>
      </c>
      <c r="AJ4448" s="5" t="str">
        <f t="shared" si="1253"/>
        <v>abrar44210NIGHT</v>
      </c>
      <c r="AK4448" s="5" t="str">
        <f t="shared" si="1254"/>
        <v>abrarBMJ III</v>
      </c>
      <c r="AL4448" s="5" t="str">
        <f t="shared" si="1256"/>
        <v>5UTARA</v>
      </c>
      <c r="AM4448" s="5" t="str">
        <f t="shared" si="1257"/>
        <v>&gt; 5UTARA10 RODA</v>
      </c>
      <c r="AN4448" s="5" t="str">
        <f t="shared" si="1258"/>
        <v>abrarBMJ III&gt; 5UTARA10 RODA</v>
      </c>
      <c r="AO4448" s="5" t="str">
        <f t="shared" si="1259"/>
        <v>abrar&gt; 5UTARA10 RODA</v>
      </c>
      <c r="AP4448" s="5" t="str">
        <f t="shared" si="1260"/>
        <v>44210NIGHT</v>
      </c>
    </row>
    <row r="4449" spans="1:42" x14ac:dyDescent="0.3">
      <c r="A4449" s="33">
        <v>1</v>
      </c>
      <c r="B4449" s="33"/>
      <c r="C4449" s="70">
        <v>44210</v>
      </c>
      <c r="D4449" s="71" t="s">
        <v>87</v>
      </c>
      <c r="E4449" s="70">
        <v>44211</v>
      </c>
      <c r="F4449" s="71">
        <v>5173203</v>
      </c>
      <c r="G4449" s="33" t="s">
        <v>20</v>
      </c>
      <c r="H4449" s="33" t="s">
        <v>21</v>
      </c>
      <c r="I4449" s="33" t="s">
        <v>22</v>
      </c>
      <c r="J4449" s="33" t="s">
        <v>23</v>
      </c>
      <c r="K4449" s="63" t="s">
        <v>69</v>
      </c>
      <c r="L4449" s="32" t="str">
        <f t="shared" si="1243"/>
        <v>FM260JD</v>
      </c>
      <c r="M4449" s="32" t="str">
        <f t="shared" si="1244"/>
        <v>BMJ III</v>
      </c>
      <c r="N4449" s="32" t="str">
        <f t="shared" si="1245"/>
        <v>10 RODA</v>
      </c>
      <c r="O4449" s="146">
        <v>0.19888888888888889</v>
      </c>
      <c r="P4449" s="65">
        <v>0.19888888888888889</v>
      </c>
      <c r="Q4449" s="65"/>
      <c r="R4449" s="66">
        <v>6</v>
      </c>
      <c r="S4449" s="66">
        <v>39880</v>
      </c>
      <c r="T4449" s="66">
        <v>14880</v>
      </c>
      <c r="U4449" s="67">
        <f t="shared" si="1255"/>
        <v>25</v>
      </c>
      <c r="V4449" s="66">
        <f t="shared" si="1246"/>
        <v>487350</v>
      </c>
      <c r="W4449" s="66" t="str">
        <f t="shared" si="1247"/>
        <v>&gt; 6</v>
      </c>
      <c r="X4449" s="66">
        <f>A4449+SUMIFS(Presensi!F:F,Presensi!E:E,'Entry Data'!AP4449)</f>
        <v>1</v>
      </c>
      <c r="Y4449" s="66">
        <f>IFERROR(INDEX('Retasi Pricing'!F:F,MATCH('Entry Data'!AM4449,'Retasi Pricing'!E:E,0))*X4449,"")</f>
        <v>30800</v>
      </c>
      <c r="Z4449" s="62" t="s">
        <v>26</v>
      </c>
      <c r="AA4449" s="62" t="s">
        <v>27</v>
      </c>
      <c r="AB4449" s="32"/>
      <c r="AC4449" s="32" t="s">
        <v>178</v>
      </c>
      <c r="AD4449" s="32" t="str">
        <f t="shared" si="1248"/>
        <v/>
      </c>
      <c r="AF4449" s="5" t="str">
        <f t="shared" si="1249"/>
        <v>abrar44210</v>
      </c>
      <c r="AG4449" s="5" t="str">
        <f t="shared" si="1250"/>
        <v>BMJ 05544210UTARANIGHT</v>
      </c>
      <c r="AH4449" s="5" t="str">
        <f t="shared" si="1251"/>
        <v>abrar44210UTARANIGHT</v>
      </c>
      <c r="AI4449" s="5" t="str">
        <f t="shared" si="1252"/>
        <v>BMJ 05544210NIGHT</v>
      </c>
      <c r="AJ4449" s="5" t="str">
        <f t="shared" si="1253"/>
        <v>abrar44210NIGHT</v>
      </c>
      <c r="AK4449" s="5" t="str">
        <f t="shared" si="1254"/>
        <v>abrarBMJ III</v>
      </c>
      <c r="AL4449" s="5" t="str">
        <f t="shared" si="1256"/>
        <v>6UTARA</v>
      </c>
      <c r="AM4449" s="5" t="str">
        <f t="shared" si="1257"/>
        <v>&gt; 6UTARA10 RODA</v>
      </c>
      <c r="AN4449" s="5" t="str">
        <f t="shared" si="1258"/>
        <v>abrarBMJ III&gt; 6UTARA10 RODA</v>
      </c>
      <c r="AO4449" s="5" t="str">
        <f t="shared" si="1259"/>
        <v>abrar&gt; 6UTARA10 RODA</v>
      </c>
      <c r="AP4449" s="5" t="str">
        <f t="shared" si="1260"/>
        <v>44210NIGHT</v>
      </c>
    </row>
    <row r="4450" spans="1:42" x14ac:dyDescent="0.3">
      <c r="A4450" s="33">
        <v>1</v>
      </c>
      <c r="B4450" s="33"/>
      <c r="C4450" s="70">
        <v>44210</v>
      </c>
      <c r="D4450" s="71" t="s">
        <v>87</v>
      </c>
      <c r="E4450" s="70">
        <v>44210</v>
      </c>
      <c r="F4450" s="71">
        <v>5172836</v>
      </c>
      <c r="G4450" s="33" t="s">
        <v>20</v>
      </c>
      <c r="H4450" s="33" t="s">
        <v>21</v>
      </c>
      <c r="I4450" s="33" t="s">
        <v>22</v>
      </c>
      <c r="J4450" s="33" t="s">
        <v>23</v>
      </c>
      <c r="K4450" s="63" t="s">
        <v>69</v>
      </c>
      <c r="L4450" s="32" t="str">
        <f t="shared" si="1243"/>
        <v>FM260JD</v>
      </c>
      <c r="M4450" s="32" t="str">
        <f t="shared" si="1244"/>
        <v>BMJ III</v>
      </c>
      <c r="N4450" s="32" t="str">
        <f t="shared" si="1245"/>
        <v>10 RODA</v>
      </c>
      <c r="O4450" s="146">
        <v>0.83975694444444438</v>
      </c>
      <c r="P4450" s="65">
        <v>0.84329861111111104</v>
      </c>
      <c r="Q4450" s="65"/>
      <c r="R4450" s="66">
        <v>1</v>
      </c>
      <c r="S4450" s="66">
        <v>39660</v>
      </c>
      <c r="T4450" s="66">
        <v>14880</v>
      </c>
      <c r="U4450" s="67">
        <f t="shared" si="1255"/>
        <v>24.78</v>
      </c>
      <c r="V4450" s="66">
        <f t="shared" si="1246"/>
        <v>483061.32</v>
      </c>
      <c r="W4450" s="66" t="str">
        <f t="shared" si="1247"/>
        <v>1 &gt; 4</v>
      </c>
      <c r="X4450" s="66">
        <f>A4450+SUMIFS(Presensi!F:F,Presensi!E:E,'Entry Data'!AP4450)</f>
        <v>1</v>
      </c>
      <c r="Y4450" s="66">
        <f>IFERROR(INDEX('Retasi Pricing'!F:F,MATCH('Entry Data'!AM4450,'Retasi Pricing'!E:E,0))*X4450,"")</f>
        <v>25000</v>
      </c>
      <c r="Z4450" s="62" t="s">
        <v>26</v>
      </c>
      <c r="AA4450" s="62" t="s">
        <v>27</v>
      </c>
      <c r="AB4450" s="32"/>
      <c r="AC4450" s="32" t="s">
        <v>178</v>
      </c>
      <c r="AD4450" s="32" t="str">
        <f t="shared" si="1248"/>
        <v/>
      </c>
      <c r="AF4450" s="5" t="str">
        <f t="shared" si="1249"/>
        <v>abrar44210</v>
      </c>
      <c r="AG4450" s="5" t="str">
        <f t="shared" si="1250"/>
        <v>BMJ 05544210UTARANIGHT</v>
      </c>
      <c r="AH4450" s="5" t="str">
        <f t="shared" si="1251"/>
        <v>abrar44210UTARANIGHT</v>
      </c>
      <c r="AI4450" s="5" t="str">
        <f t="shared" si="1252"/>
        <v>BMJ 05544210NIGHT</v>
      </c>
      <c r="AJ4450" s="5" t="str">
        <f t="shared" si="1253"/>
        <v>abrar44210NIGHT</v>
      </c>
      <c r="AK4450" s="5" t="str">
        <f t="shared" si="1254"/>
        <v>abrarBMJ III</v>
      </c>
      <c r="AL4450" s="5" t="str">
        <f t="shared" si="1256"/>
        <v>1UTARA</v>
      </c>
      <c r="AM4450" s="5" t="str">
        <f t="shared" si="1257"/>
        <v>1 &gt; 4UTARA10 RODA</v>
      </c>
      <c r="AN4450" s="5" t="str">
        <f t="shared" si="1258"/>
        <v>abrarBMJ III1 &gt; 4UTARA10 RODA</v>
      </c>
      <c r="AO4450" s="5" t="str">
        <f t="shared" si="1259"/>
        <v>abrar1 &gt; 4UTARA10 RODA</v>
      </c>
      <c r="AP4450" s="5" t="str">
        <f t="shared" si="1260"/>
        <v>44210NIGHT</v>
      </c>
    </row>
    <row r="4451" spans="1:42" x14ac:dyDescent="0.3">
      <c r="A4451" s="33">
        <v>1</v>
      </c>
      <c r="B4451" s="33"/>
      <c r="C4451" s="70">
        <v>44210</v>
      </c>
      <c r="D4451" s="71" t="s">
        <v>87</v>
      </c>
      <c r="E4451" s="70">
        <v>44210</v>
      </c>
      <c r="F4451" s="71">
        <v>5172901</v>
      </c>
      <c r="G4451" s="33" t="s">
        <v>20</v>
      </c>
      <c r="H4451" s="33" t="s">
        <v>21</v>
      </c>
      <c r="I4451" s="33" t="s">
        <v>22</v>
      </c>
      <c r="J4451" s="33" t="s">
        <v>23</v>
      </c>
      <c r="K4451" s="63" t="s">
        <v>69</v>
      </c>
      <c r="L4451" s="32" t="str">
        <f t="shared" si="1243"/>
        <v>FM260JD</v>
      </c>
      <c r="M4451" s="32" t="str">
        <f t="shared" si="1244"/>
        <v>BMJ III</v>
      </c>
      <c r="N4451" s="32" t="str">
        <f t="shared" si="1245"/>
        <v>10 RODA</v>
      </c>
      <c r="O4451" s="146">
        <v>0.89538194444444441</v>
      </c>
      <c r="P4451" s="65">
        <v>0.89538194444444441</v>
      </c>
      <c r="Q4451" s="65"/>
      <c r="R4451" s="66">
        <v>2</v>
      </c>
      <c r="S4451" s="66">
        <v>40240</v>
      </c>
      <c r="T4451" s="66">
        <v>14880</v>
      </c>
      <c r="U4451" s="67">
        <f t="shared" si="1255"/>
        <v>25.36</v>
      </c>
      <c r="V4451" s="66">
        <f t="shared" si="1246"/>
        <v>494367.83999999997</v>
      </c>
      <c r="W4451" s="66" t="str">
        <f t="shared" si="1247"/>
        <v>1 &gt; 4</v>
      </c>
      <c r="X4451" s="66">
        <f>A4451+SUMIFS(Presensi!F:F,Presensi!E:E,'Entry Data'!AP4451)</f>
        <v>1</v>
      </c>
      <c r="Y4451" s="66">
        <f>IFERROR(INDEX('Retasi Pricing'!F:F,MATCH('Entry Data'!AM4451,'Retasi Pricing'!E:E,0))*X4451,"")</f>
        <v>25000</v>
      </c>
      <c r="Z4451" s="62" t="s">
        <v>26</v>
      </c>
      <c r="AA4451" s="62" t="s">
        <v>27</v>
      </c>
      <c r="AB4451" s="32"/>
      <c r="AC4451" s="32" t="s">
        <v>178</v>
      </c>
      <c r="AD4451" s="32" t="str">
        <f t="shared" si="1248"/>
        <v/>
      </c>
      <c r="AF4451" s="5" t="str">
        <f t="shared" si="1249"/>
        <v>abrar44210</v>
      </c>
      <c r="AG4451" s="5" t="str">
        <f t="shared" si="1250"/>
        <v>BMJ 05544210UTARANIGHT</v>
      </c>
      <c r="AH4451" s="5" t="str">
        <f t="shared" si="1251"/>
        <v>abrar44210UTARANIGHT</v>
      </c>
      <c r="AI4451" s="5" t="str">
        <f t="shared" si="1252"/>
        <v>BMJ 05544210NIGHT</v>
      </c>
      <c r="AJ4451" s="5" t="str">
        <f t="shared" si="1253"/>
        <v>abrar44210NIGHT</v>
      </c>
      <c r="AK4451" s="5" t="str">
        <f t="shared" si="1254"/>
        <v>abrarBMJ III</v>
      </c>
      <c r="AL4451" s="5" t="str">
        <f t="shared" si="1256"/>
        <v>2UTARA</v>
      </c>
      <c r="AM4451" s="5" t="str">
        <f t="shared" si="1257"/>
        <v>1 &gt; 4UTARA10 RODA</v>
      </c>
      <c r="AN4451" s="5" t="str">
        <f t="shared" si="1258"/>
        <v>abrarBMJ III1 &gt; 4UTARA10 RODA</v>
      </c>
      <c r="AO4451" s="5" t="str">
        <f t="shared" si="1259"/>
        <v>abrar1 &gt; 4UTARA10 RODA</v>
      </c>
      <c r="AP4451" s="5" t="str">
        <f t="shared" si="1260"/>
        <v>44210NIGHT</v>
      </c>
    </row>
    <row r="4452" spans="1:42" x14ac:dyDescent="0.3">
      <c r="A4452" s="33">
        <v>1</v>
      </c>
      <c r="B4452" s="33"/>
      <c r="C4452" s="70">
        <v>44210</v>
      </c>
      <c r="D4452" s="71" t="s">
        <v>87</v>
      </c>
      <c r="E4452" s="70">
        <v>44210</v>
      </c>
      <c r="F4452" s="71">
        <v>5172969</v>
      </c>
      <c r="G4452" s="33" t="s">
        <v>20</v>
      </c>
      <c r="H4452" s="33" t="s">
        <v>21</v>
      </c>
      <c r="I4452" s="33" t="s">
        <v>22</v>
      </c>
      <c r="J4452" s="33" t="s">
        <v>23</v>
      </c>
      <c r="K4452" s="63" t="s">
        <v>69</v>
      </c>
      <c r="L4452" s="32" t="str">
        <f t="shared" si="1243"/>
        <v>FM260JD</v>
      </c>
      <c r="M4452" s="32" t="str">
        <f t="shared" si="1244"/>
        <v>BMJ III</v>
      </c>
      <c r="N4452" s="32" t="str">
        <f t="shared" si="1245"/>
        <v>10 RODA</v>
      </c>
      <c r="O4452" s="146">
        <v>0.95725694444444442</v>
      </c>
      <c r="P4452" s="65">
        <v>0.95725694444444442</v>
      </c>
      <c r="Q4452" s="65"/>
      <c r="R4452" s="66">
        <v>3</v>
      </c>
      <c r="S4452" s="66">
        <v>40580</v>
      </c>
      <c r="T4452" s="66">
        <v>14880</v>
      </c>
      <c r="U4452" s="67">
        <f t="shared" si="1255"/>
        <v>25.7</v>
      </c>
      <c r="V4452" s="66">
        <f t="shared" si="1246"/>
        <v>500995.79999999993</v>
      </c>
      <c r="W4452" s="66" t="str">
        <f t="shared" si="1247"/>
        <v>1 &gt; 4</v>
      </c>
      <c r="X4452" s="66">
        <f>A4452+SUMIFS(Presensi!F:F,Presensi!E:E,'Entry Data'!AP4452)</f>
        <v>1</v>
      </c>
      <c r="Y4452" s="66">
        <f>IFERROR(INDEX('Retasi Pricing'!F:F,MATCH('Entry Data'!AM4452,'Retasi Pricing'!E:E,0))*X4452,"")</f>
        <v>25000</v>
      </c>
      <c r="Z4452" s="62" t="s">
        <v>26</v>
      </c>
      <c r="AA4452" s="62" t="s">
        <v>27</v>
      </c>
      <c r="AB4452" s="32"/>
      <c r="AC4452" s="32" t="s">
        <v>178</v>
      </c>
      <c r="AD4452" s="32" t="str">
        <f t="shared" si="1248"/>
        <v/>
      </c>
      <c r="AF4452" s="5" t="str">
        <f t="shared" si="1249"/>
        <v>abrar44210</v>
      </c>
      <c r="AG4452" s="5" t="str">
        <f t="shared" si="1250"/>
        <v>BMJ 05544210UTARANIGHT</v>
      </c>
      <c r="AH4452" s="5" t="str">
        <f t="shared" si="1251"/>
        <v>abrar44210UTARANIGHT</v>
      </c>
      <c r="AI4452" s="5" t="str">
        <f t="shared" si="1252"/>
        <v>BMJ 05544210NIGHT</v>
      </c>
      <c r="AJ4452" s="5" t="str">
        <f t="shared" si="1253"/>
        <v>abrar44210NIGHT</v>
      </c>
      <c r="AK4452" s="5" t="str">
        <f t="shared" si="1254"/>
        <v>abrarBMJ III</v>
      </c>
      <c r="AL4452" s="5" t="str">
        <f t="shared" si="1256"/>
        <v>3UTARA</v>
      </c>
      <c r="AM4452" s="5" t="str">
        <f t="shared" si="1257"/>
        <v>1 &gt; 4UTARA10 RODA</v>
      </c>
      <c r="AN4452" s="5" t="str">
        <f t="shared" si="1258"/>
        <v>abrarBMJ III1 &gt; 4UTARA10 RODA</v>
      </c>
      <c r="AO4452" s="5" t="str">
        <f t="shared" si="1259"/>
        <v>abrar1 &gt; 4UTARA10 RODA</v>
      </c>
      <c r="AP4452" s="5" t="str">
        <f t="shared" si="1260"/>
        <v>44210NIGHT</v>
      </c>
    </row>
    <row r="4453" spans="1:42" x14ac:dyDescent="0.3">
      <c r="A4453" s="33">
        <v>1</v>
      </c>
      <c r="B4453" s="33"/>
      <c r="C4453" s="70">
        <v>44210</v>
      </c>
      <c r="D4453" s="71" t="s">
        <v>87</v>
      </c>
      <c r="E4453" s="70">
        <v>44211</v>
      </c>
      <c r="F4453" s="71">
        <v>5173036</v>
      </c>
      <c r="G4453" s="33" t="s">
        <v>20</v>
      </c>
      <c r="H4453" s="33" t="s">
        <v>21</v>
      </c>
      <c r="I4453" s="33" t="s">
        <v>22</v>
      </c>
      <c r="J4453" s="33" t="s">
        <v>23</v>
      </c>
      <c r="K4453" s="63" t="s">
        <v>71</v>
      </c>
      <c r="L4453" s="32" t="str">
        <f t="shared" si="1243"/>
        <v>FM260JD</v>
      </c>
      <c r="M4453" s="32" t="str">
        <f t="shared" si="1244"/>
        <v>BMJ III</v>
      </c>
      <c r="N4453" s="32" t="str">
        <f t="shared" si="1245"/>
        <v>10 RODA</v>
      </c>
      <c r="O4453" s="146">
        <v>1.5092592592592593E-2</v>
      </c>
      <c r="P4453" s="65">
        <v>1.5092592592592593E-2</v>
      </c>
      <c r="Q4453" s="65"/>
      <c r="R4453" s="66">
        <v>4</v>
      </c>
      <c r="S4453" s="66">
        <v>39960</v>
      </c>
      <c r="T4453" s="66">
        <v>14920</v>
      </c>
      <c r="U4453" s="67">
        <f t="shared" si="1255"/>
        <v>25.04</v>
      </c>
      <c r="V4453" s="66">
        <f t="shared" si="1246"/>
        <v>488129.76</v>
      </c>
      <c r="W4453" s="66" t="str">
        <f t="shared" si="1247"/>
        <v>1 &gt; 4</v>
      </c>
      <c r="X4453" s="66">
        <f>A4453+SUMIFS(Presensi!F:F,Presensi!E:E,'Entry Data'!AP4453)</f>
        <v>1</v>
      </c>
      <c r="Y4453" s="66">
        <f>IFERROR(INDEX('Retasi Pricing'!F:F,MATCH('Entry Data'!AM4453,'Retasi Pricing'!E:E,0))*X4453,"")</f>
        <v>25000</v>
      </c>
      <c r="Z4453" s="62" t="s">
        <v>26</v>
      </c>
      <c r="AA4453" s="62" t="s">
        <v>27</v>
      </c>
      <c r="AB4453" s="32"/>
      <c r="AC4453" s="32" t="s">
        <v>266</v>
      </c>
      <c r="AD4453" s="32" t="str">
        <f t="shared" si="1248"/>
        <v/>
      </c>
      <c r="AF4453" s="5" t="str">
        <f t="shared" si="1249"/>
        <v>Zulkifli Haribu44210</v>
      </c>
      <c r="AG4453" s="5" t="str">
        <f t="shared" si="1250"/>
        <v>BMJ 05644210UTARANIGHT</v>
      </c>
      <c r="AH4453" s="5" t="str">
        <f t="shared" si="1251"/>
        <v>Zulkifli Haribu44210UTARANIGHT</v>
      </c>
      <c r="AI4453" s="5" t="str">
        <f t="shared" si="1252"/>
        <v>BMJ 05644210NIGHT</v>
      </c>
      <c r="AJ4453" s="5" t="str">
        <f t="shared" si="1253"/>
        <v>Zulkifli Haribu44210NIGHT</v>
      </c>
      <c r="AK4453" s="5" t="str">
        <f t="shared" si="1254"/>
        <v>Zulkifli HaribuBMJ III</v>
      </c>
      <c r="AL4453" s="5" t="str">
        <f t="shared" si="1256"/>
        <v>4UTARA</v>
      </c>
      <c r="AM4453" s="5" t="str">
        <f t="shared" si="1257"/>
        <v>1 &gt; 4UTARA10 RODA</v>
      </c>
      <c r="AN4453" s="5" t="str">
        <f t="shared" si="1258"/>
        <v>Zulkifli HaribuBMJ III1 &gt; 4UTARA10 RODA</v>
      </c>
      <c r="AO4453" s="5" t="str">
        <f t="shared" si="1259"/>
        <v>Zulkifli Haribu1 &gt; 4UTARA10 RODA</v>
      </c>
      <c r="AP4453" s="5" t="str">
        <f t="shared" si="1260"/>
        <v>44210NIGHT</v>
      </c>
    </row>
    <row r="4454" spans="1:42" x14ac:dyDescent="0.3">
      <c r="A4454" s="33">
        <v>1</v>
      </c>
      <c r="B4454" s="33"/>
      <c r="C4454" s="70">
        <v>44210</v>
      </c>
      <c r="D4454" s="71" t="s">
        <v>87</v>
      </c>
      <c r="E4454" s="70">
        <v>44211</v>
      </c>
      <c r="F4454" s="71">
        <v>5173089</v>
      </c>
      <c r="G4454" s="33" t="s">
        <v>20</v>
      </c>
      <c r="H4454" s="33" t="s">
        <v>21</v>
      </c>
      <c r="I4454" s="33" t="s">
        <v>22</v>
      </c>
      <c r="J4454" s="33" t="s">
        <v>23</v>
      </c>
      <c r="K4454" s="63" t="s">
        <v>71</v>
      </c>
      <c r="L4454" s="32" t="str">
        <f t="shared" si="1243"/>
        <v>FM260JD</v>
      </c>
      <c r="M4454" s="32" t="str">
        <f t="shared" si="1244"/>
        <v>BMJ III</v>
      </c>
      <c r="N4454" s="32" t="str">
        <f t="shared" si="1245"/>
        <v>10 RODA</v>
      </c>
      <c r="O4454" s="146">
        <v>9.6273148148148149E-2</v>
      </c>
      <c r="P4454" s="65">
        <v>9.6273148148148149E-2</v>
      </c>
      <c r="Q4454" s="65"/>
      <c r="R4454" s="66">
        <v>5</v>
      </c>
      <c r="S4454" s="66">
        <v>40840</v>
      </c>
      <c r="T4454" s="66">
        <v>14920</v>
      </c>
      <c r="U4454" s="67">
        <f t="shared" si="1255"/>
        <v>25.92</v>
      </c>
      <c r="V4454" s="66">
        <f t="shared" si="1246"/>
        <v>505284.48000000004</v>
      </c>
      <c r="W4454" s="66" t="str">
        <f t="shared" si="1247"/>
        <v>&gt; 5</v>
      </c>
      <c r="X4454" s="66">
        <f>A4454+SUMIFS(Presensi!F:F,Presensi!E:E,'Entry Data'!AP4454)</f>
        <v>1</v>
      </c>
      <c r="Y4454" s="66">
        <f>IFERROR(INDEX('Retasi Pricing'!F:F,MATCH('Entry Data'!AM4454,'Retasi Pricing'!E:E,0))*X4454,"")</f>
        <v>27650</v>
      </c>
      <c r="Z4454" s="62" t="s">
        <v>26</v>
      </c>
      <c r="AA4454" s="62" t="s">
        <v>27</v>
      </c>
      <c r="AB4454" s="32"/>
      <c r="AC4454" s="32" t="s">
        <v>266</v>
      </c>
      <c r="AD4454" s="32" t="str">
        <f t="shared" si="1248"/>
        <v/>
      </c>
      <c r="AF4454" s="5" t="str">
        <f t="shared" si="1249"/>
        <v>Zulkifli Haribu44210</v>
      </c>
      <c r="AG4454" s="5" t="str">
        <f t="shared" si="1250"/>
        <v>BMJ 05644210UTARANIGHT</v>
      </c>
      <c r="AH4454" s="5" t="str">
        <f t="shared" si="1251"/>
        <v>Zulkifli Haribu44210UTARANIGHT</v>
      </c>
      <c r="AI4454" s="5" t="str">
        <f t="shared" si="1252"/>
        <v>BMJ 05644210NIGHT</v>
      </c>
      <c r="AJ4454" s="5" t="str">
        <f t="shared" si="1253"/>
        <v>Zulkifli Haribu44210NIGHT</v>
      </c>
      <c r="AK4454" s="5" t="str">
        <f t="shared" si="1254"/>
        <v>Zulkifli HaribuBMJ III</v>
      </c>
      <c r="AL4454" s="5" t="str">
        <f t="shared" si="1256"/>
        <v>5UTARA</v>
      </c>
      <c r="AM4454" s="5" t="str">
        <f t="shared" si="1257"/>
        <v>&gt; 5UTARA10 RODA</v>
      </c>
      <c r="AN4454" s="5" t="str">
        <f t="shared" si="1258"/>
        <v>Zulkifli HaribuBMJ III&gt; 5UTARA10 RODA</v>
      </c>
      <c r="AO4454" s="5" t="str">
        <f t="shared" si="1259"/>
        <v>Zulkifli Haribu&gt; 5UTARA10 RODA</v>
      </c>
      <c r="AP4454" s="5" t="str">
        <f t="shared" si="1260"/>
        <v>44210NIGHT</v>
      </c>
    </row>
    <row r="4455" spans="1:42" x14ac:dyDescent="0.3">
      <c r="A4455" s="33">
        <v>1</v>
      </c>
      <c r="B4455" s="33"/>
      <c r="C4455" s="70">
        <v>44210</v>
      </c>
      <c r="D4455" s="71" t="s">
        <v>87</v>
      </c>
      <c r="E4455" s="70">
        <v>44211</v>
      </c>
      <c r="F4455" s="71">
        <v>5173153</v>
      </c>
      <c r="G4455" s="33" t="s">
        <v>20</v>
      </c>
      <c r="H4455" s="33" t="s">
        <v>21</v>
      </c>
      <c r="I4455" s="33" t="s">
        <v>22</v>
      </c>
      <c r="J4455" s="33" t="s">
        <v>23</v>
      </c>
      <c r="K4455" s="63" t="s">
        <v>71</v>
      </c>
      <c r="L4455" s="32" t="str">
        <f t="shared" si="1243"/>
        <v>FM260JD</v>
      </c>
      <c r="M4455" s="32" t="str">
        <f t="shared" si="1244"/>
        <v>BMJ III</v>
      </c>
      <c r="N4455" s="32" t="str">
        <f t="shared" si="1245"/>
        <v>10 RODA</v>
      </c>
      <c r="O4455" s="146">
        <v>0.15287037037037035</v>
      </c>
      <c r="P4455" s="65">
        <v>0.15287037037037035</v>
      </c>
      <c r="Q4455" s="65"/>
      <c r="R4455" s="66">
        <v>6</v>
      </c>
      <c r="S4455" s="66">
        <v>39200</v>
      </c>
      <c r="T4455" s="66">
        <v>14920</v>
      </c>
      <c r="U4455" s="67">
        <f t="shared" si="1255"/>
        <v>24.28</v>
      </c>
      <c r="V4455" s="66">
        <f t="shared" si="1246"/>
        <v>473314.32</v>
      </c>
      <c r="W4455" s="66" t="str">
        <f t="shared" si="1247"/>
        <v>&gt; 6</v>
      </c>
      <c r="X4455" s="66">
        <f>A4455+SUMIFS(Presensi!F:F,Presensi!E:E,'Entry Data'!AP4455)</f>
        <v>1</v>
      </c>
      <c r="Y4455" s="66">
        <f>IFERROR(INDEX('Retasi Pricing'!F:F,MATCH('Entry Data'!AM4455,'Retasi Pricing'!E:E,0))*X4455,"")</f>
        <v>30800</v>
      </c>
      <c r="Z4455" s="62" t="s">
        <v>26</v>
      </c>
      <c r="AA4455" s="62" t="s">
        <v>27</v>
      </c>
      <c r="AB4455" s="32"/>
      <c r="AC4455" s="32" t="s">
        <v>266</v>
      </c>
      <c r="AD4455" s="32" t="str">
        <f t="shared" si="1248"/>
        <v/>
      </c>
      <c r="AF4455" s="5" t="str">
        <f t="shared" si="1249"/>
        <v>Zulkifli Haribu44210</v>
      </c>
      <c r="AG4455" s="5" t="str">
        <f t="shared" si="1250"/>
        <v>BMJ 05644210UTARANIGHT</v>
      </c>
      <c r="AH4455" s="5" t="str">
        <f t="shared" si="1251"/>
        <v>Zulkifli Haribu44210UTARANIGHT</v>
      </c>
      <c r="AI4455" s="5" t="str">
        <f t="shared" si="1252"/>
        <v>BMJ 05644210NIGHT</v>
      </c>
      <c r="AJ4455" s="5" t="str">
        <f t="shared" si="1253"/>
        <v>Zulkifli Haribu44210NIGHT</v>
      </c>
      <c r="AK4455" s="5" t="str">
        <f t="shared" si="1254"/>
        <v>Zulkifli HaribuBMJ III</v>
      </c>
      <c r="AL4455" s="5" t="str">
        <f t="shared" si="1256"/>
        <v>6UTARA</v>
      </c>
      <c r="AM4455" s="5" t="str">
        <f t="shared" si="1257"/>
        <v>&gt; 6UTARA10 RODA</v>
      </c>
      <c r="AN4455" s="5" t="str">
        <f t="shared" si="1258"/>
        <v>Zulkifli HaribuBMJ III&gt; 6UTARA10 RODA</v>
      </c>
      <c r="AO4455" s="5" t="str">
        <f t="shared" si="1259"/>
        <v>Zulkifli Haribu&gt; 6UTARA10 RODA</v>
      </c>
      <c r="AP4455" s="5" t="str">
        <f t="shared" si="1260"/>
        <v>44210NIGHT</v>
      </c>
    </row>
    <row r="4456" spans="1:42" x14ac:dyDescent="0.3">
      <c r="A4456" s="33">
        <v>1</v>
      </c>
      <c r="B4456" s="33"/>
      <c r="C4456" s="70">
        <v>44210</v>
      </c>
      <c r="D4456" s="71" t="s">
        <v>87</v>
      </c>
      <c r="E4456" s="70">
        <v>44211</v>
      </c>
      <c r="F4456" s="71">
        <v>5173213</v>
      </c>
      <c r="G4456" s="33" t="s">
        <v>20</v>
      </c>
      <c r="H4456" s="33" t="s">
        <v>21</v>
      </c>
      <c r="I4456" s="33" t="s">
        <v>22</v>
      </c>
      <c r="J4456" s="33" t="s">
        <v>23</v>
      </c>
      <c r="K4456" s="63" t="s">
        <v>71</v>
      </c>
      <c r="L4456" s="32" t="str">
        <f t="shared" si="1243"/>
        <v>FM260JD</v>
      </c>
      <c r="M4456" s="32" t="str">
        <f t="shared" si="1244"/>
        <v>BMJ III</v>
      </c>
      <c r="N4456" s="32" t="str">
        <f t="shared" si="1245"/>
        <v>10 RODA</v>
      </c>
      <c r="O4456" s="146">
        <v>0.21054398148148148</v>
      </c>
      <c r="P4456" s="65">
        <v>0.21054398148148148</v>
      </c>
      <c r="Q4456" s="65"/>
      <c r="R4456" s="66">
        <v>7</v>
      </c>
      <c r="S4456" s="66">
        <v>40320</v>
      </c>
      <c r="T4456" s="66">
        <v>14920</v>
      </c>
      <c r="U4456" s="67">
        <f t="shared" si="1255"/>
        <v>25.4</v>
      </c>
      <c r="V4456" s="66">
        <f t="shared" si="1246"/>
        <v>495147.6</v>
      </c>
      <c r="W4456" s="66" t="str">
        <f t="shared" si="1247"/>
        <v>7 &gt;</v>
      </c>
      <c r="X4456" s="66">
        <f>A4456+SUMIFS(Presensi!F:F,Presensi!E:E,'Entry Data'!AP4456)</f>
        <v>1</v>
      </c>
      <c r="Y4456" s="66">
        <f>IFERROR(INDEX('Retasi Pricing'!F:F,MATCH('Entry Data'!AM4456,'Retasi Pricing'!E:E,0))*X4456,"")</f>
        <v>37750</v>
      </c>
      <c r="Z4456" s="62" t="s">
        <v>26</v>
      </c>
      <c r="AA4456" s="62" t="s">
        <v>27</v>
      </c>
      <c r="AB4456" s="32"/>
      <c r="AC4456" s="32" t="s">
        <v>266</v>
      </c>
      <c r="AD4456" s="32" t="str">
        <f t="shared" si="1248"/>
        <v/>
      </c>
      <c r="AF4456" s="5" t="str">
        <f t="shared" si="1249"/>
        <v>Zulkifli Haribu44210</v>
      </c>
      <c r="AG4456" s="5" t="str">
        <f t="shared" si="1250"/>
        <v>BMJ 05644210UTARANIGHT</v>
      </c>
      <c r="AH4456" s="5" t="str">
        <f t="shared" si="1251"/>
        <v>Zulkifli Haribu44210UTARANIGHT</v>
      </c>
      <c r="AI4456" s="5" t="str">
        <f t="shared" si="1252"/>
        <v>BMJ 05644210NIGHT</v>
      </c>
      <c r="AJ4456" s="5" t="str">
        <f t="shared" si="1253"/>
        <v>Zulkifli Haribu44210NIGHT</v>
      </c>
      <c r="AK4456" s="5" t="str">
        <f t="shared" si="1254"/>
        <v>Zulkifli HaribuBMJ III</v>
      </c>
      <c r="AL4456" s="5" t="str">
        <f t="shared" si="1256"/>
        <v>7UTARA</v>
      </c>
      <c r="AM4456" s="5" t="str">
        <f t="shared" si="1257"/>
        <v>7 &gt;UTARA10 RODA</v>
      </c>
      <c r="AN4456" s="5" t="str">
        <f t="shared" si="1258"/>
        <v>Zulkifli HaribuBMJ III7 &gt;UTARA10 RODA</v>
      </c>
      <c r="AO4456" s="5" t="str">
        <f t="shared" si="1259"/>
        <v>Zulkifli Haribu7 &gt;UTARA10 RODA</v>
      </c>
      <c r="AP4456" s="5" t="str">
        <f t="shared" si="1260"/>
        <v>44210NIGHT</v>
      </c>
    </row>
    <row r="4457" spans="1:42" x14ac:dyDescent="0.3">
      <c r="A4457" s="33">
        <v>1</v>
      </c>
      <c r="B4457" s="33"/>
      <c r="C4457" s="70">
        <v>44210</v>
      </c>
      <c r="D4457" s="71" t="s">
        <v>87</v>
      </c>
      <c r="E4457" s="70">
        <v>44210</v>
      </c>
      <c r="F4457" s="71">
        <v>5172826</v>
      </c>
      <c r="G4457" s="33" t="s">
        <v>20</v>
      </c>
      <c r="H4457" s="33" t="s">
        <v>21</v>
      </c>
      <c r="I4457" s="33" t="s">
        <v>22</v>
      </c>
      <c r="J4457" s="33" t="s">
        <v>23</v>
      </c>
      <c r="K4457" s="69" t="s">
        <v>71</v>
      </c>
      <c r="L4457" s="32" t="str">
        <f t="shared" si="1243"/>
        <v>FM260JD</v>
      </c>
      <c r="M4457" s="32" t="str">
        <f t="shared" si="1244"/>
        <v>BMJ III</v>
      </c>
      <c r="N4457" s="32" t="str">
        <f t="shared" si="1245"/>
        <v>10 RODA</v>
      </c>
      <c r="O4457" s="146">
        <v>0.83329861111111114</v>
      </c>
      <c r="P4457" s="65">
        <v>0.84351851851851845</v>
      </c>
      <c r="Q4457" s="65"/>
      <c r="R4457" s="66">
        <v>1</v>
      </c>
      <c r="S4457" s="66">
        <v>39960</v>
      </c>
      <c r="T4457" s="66">
        <v>14920</v>
      </c>
      <c r="U4457" s="67">
        <f t="shared" si="1255"/>
        <v>25.04</v>
      </c>
      <c r="V4457" s="66">
        <f t="shared" si="1246"/>
        <v>488129.76</v>
      </c>
      <c r="W4457" s="66" t="str">
        <f t="shared" si="1247"/>
        <v>1 &gt; 4</v>
      </c>
      <c r="X4457" s="66">
        <f>A4457+SUMIFS(Presensi!F:F,Presensi!E:E,'Entry Data'!AP4457)</f>
        <v>1</v>
      </c>
      <c r="Y4457" s="66">
        <f>IFERROR(INDEX('Retasi Pricing'!F:F,MATCH('Entry Data'!AM4457,'Retasi Pricing'!E:E,0))*X4457,"")</f>
        <v>25000</v>
      </c>
      <c r="Z4457" s="62" t="s">
        <v>26</v>
      </c>
      <c r="AA4457" s="62" t="s">
        <v>27</v>
      </c>
      <c r="AB4457" s="32"/>
      <c r="AC4457" s="32" t="s">
        <v>266</v>
      </c>
      <c r="AD4457" s="32" t="str">
        <f t="shared" si="1248"/>
        <v/>
      </c>
      <c r="AF4457" s="5" t="str">
        <f t="shared" si="1249"/>
        <v>Zulkifli Haribu44210</v>
      </c>
      <c r="AG4457" s="5" t="str">
        <f t="shared" si="1250"/>
        <v>BMJ 05644210UTARANIGHT</v>
      </c>
      <c r="AH4457" s="5" t="str">
        <f t="shared" si="1251"/>
        <v>Zulkifli Haribu44210UTARANIGHT</v>
      </c>
      <c r="AI4457" s="5" t="str">
        <f t="shared" si="1252"/>
        <v>BMJ 05644210NIGHT</v>
      </c>
      <c r="AJ4457" s="5" t="str">
        <f t="shared" si="1253"/>
        <v>Zulkifli Haribu44210NIGHT</v>
      </c>
      <c r="AK4457" s="5" t="str">
        <f t="shared" si="1254"/>
        <v>Zulkifli HaribuBMJ III</v>
      </c>
      <c r="AL4457" s="5" t="str">
        <f t="shared" si="1256"/>
        <v>1UTARA</v>
      </c>
      <c r="AM4457" s="5" t="str">
        <f t="shared" si="1257"/>
        <v>1 &gt; 4UTARA10 RODA</v>
      </c>
      <c r="AN4457" s="5" t="str">
        <f t="shared" si="1258"/>
        <v>Zulkifli HaribuBMJ III1 &gt; 4UTARA10 RODA</v>
      </c>
      <c r="AO4457" s="5" t="str">
        <f t="shared" si="1259"/>
        <v>Zulkifli Haribu1 &gt; 4UTARA10 RODA</v>
      </c>
      <c r="AP4457" s="5" t="str">
        <f t="shared" si="1260"/>
        <v>44210NIGHT</v>
      </c>
    </row>
    <row r="4458" spans="1:42" x14ac:dyDescent="0.3">
      <c r="A4458" s="33">
        <v>1</v>
      </c>
      <c r="B4458" s="33"/>
      <c r="C4458" s="70">
        <v>44210</v>
      </c>
      <c r="D4458" s="71" t="s">
        <v>87</v>
      </c>
      <c r="E4458" s="70">
        <v>44210</v>
      </c>
      <c r="F4458" s="71">
        <v>5172902</v>
      </c>
      <c r="G4458" s="33" t="s">
        <v>20</v>
      </c>
      <c r="H4458" s="33" t="s">
        <v>21</v>
      </c>
      <c r="I4458" s="33" t="s">
        <v>22</v>
      </c>
      <c r="J4458" s="33" t="s">
        <v>23</v>
      </c>
      <c r="K4458" s="63" t="s">
        <v>71</v>
      </c>
      <c r="L4458" s="32" t="str">
        <f t="shared" si="1243"/>
        <v>FM260JD</v>
      </c>
      <c r="M4458" s="32" t="str">
        <f t="shared" si="1244"/>
        <v>BMJ III</v>
      </c>
      <c r="N4458" s="32" t="str">
        <f t="shared" si="1245"/>
        <v>10 RODA</v>
      </c>
      <c r="O4458" s="146">
        <v>0.89565972222222223</v>
      </c>
      <c r="P4458" s="65">
        <v>0.89565972222222223</v>
      </c>
      <c r="Q4458" s="65"/>
      <c r="R4458" s="66">
        <v>2</v>
      </c>
      <c r="S4458" s="66">
        <v>39480</v>
      </c>
      <c r="T4458" s="66">
        <v>14920</v>
      </c>
      <c r="U4458" s="67">
        <f t="shared" si="1255"/>
        <v>24.56</v>
      </c>
      <c r="V4458" s="66">
        <f t="shared" si="1246"/>
        <v>478772.64</v>
      </c>
      <c r="W4458" s="66" t="str">
        <f t="shared" si="1247"/>
        <v>1 &gt; 4</v>
      </c>
      <c r="X4458" s="66">
        <f>A4458+SUMIFS(Presensi!F:F,Presensi!E:E,'Entry Data'!AP4458)</f>
        <v>1</v>
      </c>
      <c r="Y4458" s="66">
        <f>IFERROR(INDEX('Retasi Pricing'!F:F,MATCH('Entry Data'!AM4458,'Retasi Pricing'!E:E,0))*X4458,"")</f>
        <v>25000</v>
      </c>
      <c r="Z4458" s="62" t="s">
        <v>26</v>
      </c>
      <c r="AA4458" s="62" t="s">
        <v>27</v>
      </c>
      <c r="AB4458" s="32"/>
      <c r="AC4458" s="32" t="s">
        <v>266</v>
      </c>
      <c r="AD4458" s="32" t="str">
        <f t="shared" si="1248"/>
        <v/>
      </c>
      <c r="AF4458" s="5" t="str">
        <f t="shared" si="1249"/>
        <v>Zulkifli Haribu44210</v>
      </c>
      <c r="AG4458" s="5" t="str">
        <f t="shared" si="1250"/>
        <v>BMJ 05644210UTARANIGHT</v>
      </c>
      <c r="AH4458" s="5" t="str">
        <f t="shared" si="1251"/>
        <v>Zulkifli Haribu44210UTARANIGHT</v>
      </c>
      <c r="AI4458" s="5" t="str">
        <f t="shared" si="1252"/>
        <v>BMJ 05644210NIGHT</v>
      </c>
      <c r="AJ4458" s="5" t="str">
        <f t="shared" si="1253"/>
        <v>Zulkifli Haribu44210NIGHT</v>
      </c>
      <c r="AK4458" s="5" t="str">
        <f t="shared" si="1254"/>
        <v>Zulkifli HaribuBMJ III</v>
      </c>
      <c r="AL4458" s="5" t="str">
        <f t="shared" si="1256"/>
        <v>2UTARA</v>
      </c>
      <c r="AM4458" s="5" t="str">
        <f t="shared" si="1257"/>
        <v>1 &gt; 4UTARA10 RODA</v>
      </c>
      <c r="AN4458" s="5" t="str">
        <f t="shared" si="1258"/>
        <v>Zulkifli HaribuBMJ III1 &gt; 4UTARA10 RODA</v>
      </c>
      <c r="AO4458" s="5" t="str">
        <f t="shared" si="1259"/>
        <v>Zulkifli Haribu1 &gt; 4UTARA10 RODA</v>
      </c>
      <c r="AP4458" s="5" t="str">
        <f t="shared" si="1260"/>
        <v>44210NIGHT</v>
      </c>
    </row>
    <row r="4459" spans="1:42" x14ac:dyDescent="0.3">
      <c r="A4459" s="33">
        <v>1</v>
      </c>
      <c r="B4459" s="33"/>
      <c r="C4459" s="70">
        <v>44210</v>
      </c>
      <c r="D4459" s="71" t="s">
        <v>87</v>
      </c>
      <c r="E4459" s="70">
        <v>44210</v>
      </c>
      <c r="F4459" s="71">
        <v>5172971</v>
      </c>
      <c r="G4459" s="33" t="s">
        <v>20</v>
      </c>
      <c r="H4459" s="33" t="s">
        <v>21</v>
      </c>
      <c r="I4459" s="33" t="s">
        <v>22</v>
      </c>
      <c r="J4459" s="33" t="s">
        <v>23</v>
      </c>
      <c r="K4459" s="63" t="s">
        <v>71</v>
      </c>
      <c r="L4459" s="32" t="str">
        <f t="shared" si="1243"/>
        <v>FM260JD</v>
      </c>
      <c r="M4459" s="32" t="str">
        <f t="shared" si="1244"/>
        <v>BMJ III</v>
      </c>
      <c r="N4459" s="32" t="str">
        <f t="shared" si="1245"/>
        <v>10 RODA</v>
      </c>
      <c r="O4459" s="146">
        <v>0.95784722222222218</v>
      </c>
      <c r="P4459" s="65">
        <v>0.95784722222222218</v>
      </c>
      <c r="Q4459" s="65"/>
      <c r="R4459" s="66">
        <v>3</v>
      </c>
      <c r="S4459" s="66">
        <v>40360</v>
      </c>
      <c r="T4459" s="66">
        <v>14920</v>
      </c>
      <c r="U4459" s="67">
        <f t="shared" si="1255"/>
        <v>25.44</v>
      </c>
      <c r="V4459" s="66">
        <f t="shared" si="1246"/>
        <v>495927.36</v>
      </c>
      <c r="W4459" s="66" t="str">
        <f t="shared" si="1247"/>
        <v>1 &gt; 4</v>
      </c>
      <c r="X4459" s="66">
        <f>A4459+SUMIFS(Presensi!F:F,Presensi!E:E,'Entry Data'!AP4459)</f>
        <v>1</v>
      </c>
      <c r="Y4459" s="66">
        <f>IFERROR(INDEX('Retasi Pricing'!F:F,MATCH('Entry Data'!AM4459,'Retasi Pricing'!E:E,0))*X4459,"")</f>
        <v>25000</v>
      </c>
      <c r="Z4459" s="62" t="s">
        <v>26</v>
      </c>
      <c r="AA4459" s="62" t="s">
        <v>27</v>
      </c>
      <c r="AB4459" s="32"/>
      <c r="AC4459" s="32" t="s">
        <v>266</v>
      </c>
      <c r="AD4459" s="32" t="str">
        <f t="shared" si="1248"/>
        <v/>
      </c>
      <c r="AF4459" s="5" t="str">
        <f t="shared" si="1249"/>
        <v>Zulkifli Haribu44210</v>
      </c>
      <c r="AG4459" s="5" t="str">
        <f t="shared" si="1250"/>
        <v>BMJ 05644210UTARANIGHT</v>
      </c>
      <c r="AH4459" s="5" t="str">
        <f t="shared" si="1251"/>
        <v>Zulkifli Haribu44210UTARANIGHT</v>
      </c>
      <c r="AI4459" s="5" t="str">
        <f t="shared" si="1252"/>
        <v>BMJ 05644210NIGHT</v>
      </c>
      <c r="AJ4459" s="5" t="str">
        <f t="shared" si="1253"/>
        <v>Zulkifli Haribu44210NIGHT</v>
      </c>
      <c r="AK4459" s="5" t="str">
        <f t="shared" si="1254"/>
        <v>Zulkifli HaribuBMJ III</v>
      </c>
      <c r="AL4459" s="5" t="str">
        <f t="shared" si="1256"/>
        <v>3UTARA</v>
      </c>
      <c r="AM4459" s="5" t="str">
        <f t="shared" si="1257"/>
        <v>1 &gt; 4UTARA10 RODA</v>
      </c>
      <c r="AN4459" s="5" t="str">
        <f t="shared" si="1258"/>
        <v>Zulkifli HaribuBMJ III1 &gt; 4UTARA10 RODA</v>
      </c>
      <c r="AO4459" s="5" t="str">
        <f t="shared" si="1259"/>
        <v>Zulkifli Haribu1 &gt; 4UTARA10 RODA</v>
      </c>
      <c r="AP4459" s="5" t="str">
        <f t="shared" si="1260"/>
        <v>44210NIGHT</v>
      </c>
    </row>
    <row r="4460" spans="1:42" x14ac:dyDescent="0.3">
      <c r="A4460" s="33">
        <v>1</v>
      </c>
      <c r="B4460" s="33"/>
      <c r="C4460" s="70">
        <v>44210</v>
      </c>
      <c r="D4460" s="71" t="s">
        <v>87</v>
      </c>
      <c r="E4460" s="70">
        <v>44211</v>
      </c>
      <c r="F4460" s="71">
        <v>5173133</v>
      </c>
      <c r="G4460" s="33" t="s">
        <v>20</v>
      </c>
      <c r="H4460" s="33" t="s">
        <v>21</v>
      </c>
      <c r="I4460" s="33" t="s">
        <v>22</v>
      </c>
      <c r="J4460" s="33" t="s">
        <v>23</v>
      </c>
      <c r="K4460" s="63" t="s">
        <v>73</v>
      </c>
      <c r="L4460" s="32" t="str">
        <f t="shared" ref="L4460:L4523" si="1261">IFERROR(VLOOKUP(K4460,db_unit,2,FALSE),"")</f>
        <v>FM260JD</v>
      </c>
      <c r="M4460" s="32" t="str">
        <f t="shared" ref="M4460:M4523" si="1262">IFERROR(VLOOKUP(K4460,db_unit,3,FALSE),"")</f>
        <v>BMJ</v>
      </c>
      <c r="N4460" s="32" t="str">
        <f t="shared" ref="N4460:N4523" si="1263">IFERROR(VLOOKUP(K4460,db_unit,4,FALSE),"")</f>
        <v>10 RODA</v>
      </c>
      <c r="O4460" s="146">
        <v>0.1323263888888889</v>
      </c>
      <c r="P4460" s="65">
        <v>0.1323263888888889</v>
      </c>
      <c r="Q4460" s="65"/>
      <c r="R4460" s="66">
        <v>2</v>
      </c>
      <c r="S4460" s="66">
        <v>39820</v>
      </c>
      <c r="T4460" s="66">
        <v>14560</v>
      </c>
      <c r="U4460" s="67">
        <f t="shared" si="1255"/>
        <v>25.26</v>
      </c>
      <c r="V4460" s="66">
        <f t="shared" si="1246"/>
        <v>492418.44000000006</v>
      </c>
      <c r="W4460" s="66" t="str">
        <f t="shared" si="1247"/>
        <v>1 &gt; 4</v>
      </c>
      <c r="X4460" s="66">
        <f>A4460+SUMIFS(Presensi!F:F,Presensi!E:E,'Entry Data'!AP4460)</f>
        <v>1</v>
      </c>
      <c r="Y4460" s="66">
        <f>IFERROR(INDEX('Retasi Pricing'!F:F,MATCH('Entry Data'!AM4460,'Retasi Pricing'!E:E,0))*X4460,"")</f>
        <v>25000</v>
      </c>
      <c r="Z4460" s="62" t="s">
        <v>26</v>
      </c>
      <c r="AA4460" s="62" t="s">
        <v>27</v>
      </c>
      <c r="AB4460" s="32"/>
      <c r="AC4460" s="32" t="s">
        <v>267</v>
      </c>
      <c r="AD4460" s="32" t="str">
        <f t="shared" si="1248"/>
        <v/>
      </c>
      <c r="AF4460" s="5" t="str">
        <f t="shared" si="1249"/>
        <v>Slamet Haryanto44210</v>
      </c>
      <c r="AG4460" s="5" t="str">
        <f t="shared" si="1250"/>
        <v>BMJ 06544210UTARANIGHT</v>
      </c>
      <c r="AH4460" s="5" t="str">
        <f t="shared" si="1251"/>
        <v>Slamet Haryanto44210UTARANIGHT</v>
      </c>
      <c r="AI4460" s="5" t="str">
        <f t="shared" si="1252"/>
        <v>BMJ 06544210NIGHT</v>
      </c>
      <c r="AJ4460" s="5" t="str">
        <f t="shared" si="1253"/>
        <v>Slamet Haryanto44210NIGHT</v>
      </c>
      <c r="AK4460" s="5" t="str">
        <f t="shared" si="1254"/>
        <v>Slamet HaryantoBMJ</v>
      </c>
      <c r="AL4460" s="5" t="str">
        <f t="shared" si="1256"/>
        <v>2UTARA</v>
      </c>
      <c r="AM4460" s="5" t="str">
        <f t="shared" si="1257"/>
        <v>1 &gt; 4UTARA10 RODA</v>
      </c>
      <c r="AN4460" s="5" t="str">
        <f t="shared" si="1258"/>
        <v>Slamet HaryantoBMJ1 &gt; 4UTARA10 RODA</v>
      </c>
      <c r="AO4460" s="5" t="str">
        <f t="shared" si="1259"/>
        <v>Slamet Haryanto1 &gt; 4UTARA10 RODA</v>
      </c>
      <c r="AP4460" s="5" t="str">
        <f t="shared" si="1260"/>
        <v>44210NIGHT</v>
      </c>
    </row>
    <row r="4461" spans="1:42" x14ac:dyDescent="0.3">
      <c r="A4461" s="33">
        <v>1</v>
      </c>
      <c r="B4461" s="33"/>
      <c r="C4461" s="70">
        <v>44210</v>
      </c>
      <c r="D4461" s="71" t="s">
        <v>87</v>
      </c>
      <c r="E4461" s="70">
        <v>44210</v>
      </c>
      <c r="F4461" s="71">
        <v>5172937</v>
      </c>
      <c r="G4461" s="33" t="s">
        <v>20</v>
      </c>
      <c r="H4461" s="33" t="s">
        <v>21</v>
      </c>
      <c r="I4461" s="33" t="s">
        <v>22</v>
      </c>
      <c r="J4461" s="33" t="s">
        <v>23</v>
      </c>
      <c r="K4461" s="69" t="s">
        <v>73</v>
      </c>
      <c r="L4461" s="32" t="str">
        <f t="shared" si="1261"/>
        <v>FM260JD</v>
      </c>
      <c r="M4461" s="32" t="str">
        <f t="shared" si="1262"/>
        <v>BMJ</v>
      </c>
      <c r="N4461" s="32" t="str">
        <f t="shared" si="1263"/>
        <v>10 RODA</v>
      </c>
      <c r="O4461" s="146">
        <v>0.92741898148148139</v>
      </c>
      <c r="P4461" s="65">
        <v>0.92741898148148139</v>
      </c>
      <c r="Q4461" s="65"/>
      <c r="R4461" s="66">
        <v>1</v>
      </c>
      <c r="S4461" s="66">
        <v>40020</v>
      </c>
      <c r="T4461" s="66">
        <v>14560</v>
      </c>
      <c r="U4461" s="67">
        <f t="shared" si="1255"/>
        <v>25.46</v>
      </c>
      <c r="V4461" s="66">
        <f t="shared" si="1246"/>
        <v>496317.24</v>
      </c>
      <c r="W4461" s="66" t="str">
        <f t="shared" si="1247"/>
        <v>1 &gt; 4</v>
      </c>
      <c r="X4461" s="66">
        <f>A4461+SUMIFS(Presensi!F:F,Presensi!E:E,'Entry Data'!AP4461)</f>
        <v>1</v>
      </c>
      <c r="Y4461" s="66">
        <f>IFERROR(INDEX('Retasi Pricing'!F:F,MATCH('Entry Data'!AM4461,'Retasi Pricing'!E:E,0))*X4461,"")</f>
        <v>25000</v>
      </c>
      <c r="Z4461" s="62" t="s">
        <v>26</v>
      </c>
      <c r="AA4461" s="62" t="s">
        <v>27</v>
      </c>
      <c r="AB4461" s="32"/>
      <c r="AC4461" s="32" t="s">
        <v>267</v>
      </c>
      <c r="AD4461" s="32" t="str">
        <f t="shared" si="1248"/>
        <v/>
      </c>
      <c r="AF4461" s="5" t="str">
        <f t="shared" si="1249"/>
        <v>Slamet Haryanto44210</v>
      </c>
      <c r="AG4461" s="5" t="str">
        <f t="shared" si="1250"/>
        <v>BMJ 06544210UTARANIGHT</v>
      </c>
      <c r="AH4461" s="5" t="str">
        <f t="shared" si="1251"/>
        <v>Slamet Haryanto44210UTARANIGHT</v>
      </c>
      <c r="AI4461" s="5" t="str">
        <f t="shared" si="1252"/>
        <v>BMJ 06544210NIGHT</v>
      </c>
      <c r="AJ4461" s="5" t="str">
        <f t="shared" si="1253"/>
        <v>Slamet Haryanto44210NIGHT</v>
      </c>
      <c r="AK4461" s="5" t="str">
        <f t="shared" si="1254"/>
        <v>Slamet HaryantoBMJ</v>
      </c>
      <c r="AL4461" s="5" t="str">
        <f t="shared" si="1256"/>
        <v>1UTARA</v>
      </c>
      <c r="AM4461" s="5" t="str">
        <f t="shared" si="1257"/>
        <v>1 &gt; 4UTARA10 RODA</v>
      </c>
      <c r="AN4461" s="5" t="str">
        <f t="shared" si="1258"/>
        <v>Slamet HaryantoBMJ1 &gt; 4UTARA10 RODA</v>
      </c>
      <c r="AO4461" s="5" t="str">
        <f t="shared" si="1259"/>
        <v>Slamet Haryanto1 &gt; 4UTARA10 RODA</v>
      </c>
      <c r="AP4461" s="5" t="str">
        <f t="shared" si="1260"/>
        <v>44210NIGHT</v>
      </c>
    </row>
    <row r="4462" spans="1:42" x14ac:dyDescent="0.3">
      <c r="A4462" s="33">
        <v>1</v>
      </c>
      <c r="B4462" s="33"/>
      <c r="C4462" s="70">
        <v>44210</v>
      </c>
      <c r="D4462" s="71" t="s">
        <v>87</v>
      </c>
      <c r="E4462" s="70">
        <v>44211</v>
      </c>
      <c r="F4462" s="71">
        <v>5173126</v>
      </c>
      <c r="G4462" s="33" t="s">
        <v>20</v>
      </c>
      <c r="H4462" s="33" t="s">
        <v>21</v>
      </c>
      <c r="I4462" s="33" t="s">
        <v>22</v>
      </c>
      <c r="J4462" s="33" t="s">
        <v>23</v>
      </c>
      <c r="K4462" s="69" t="s">
        <v>75</v>
      </c>
      <c r="L4462" s="32" t="str">
        <f t="shared" si="1261"/>
        <v>FM260JD</v>
      </c>
      <c r="M4462" s="32" t="str">
        <f t="shared" si="1262"/>
        <v>BMJ</v>
      </c>
      <c r="N4462" s="32" t="str">
        <f t="shared" si="1263"/>
        <v>10 RODA</v>
      </c>
      <c r="O4462" s="146">
        <v>0.12572916666666667</v>
      </c>
      <c r="P4462" s="65">
        <v>0.12572916666666667</v>
      </c>
      <c r="Q4462" s="65"/>
      <c r="R4462" s="66">
        <v>4</v>
      </c>
      <c r="S4462" s="66">
        <v>40720</v>
      </c>
      <c r="T4462" s="66">
        <v>14840</v>
      </c>
      <c r="U4462" s="67">
        <f t="shared" si="1255"/>
        <v>25.88</v>
      </c>
      <c r="V4462" s="66">
        <f t="shared" si="1246"/>
        <v>504504.72000000003</v>
      </c>
      <c r="W4462" s="66" t="str">
        <f t="shared" si="1247"/>
        <v>1 &gt; 4</v>
      </c>
      <c r="X4462" s="66">
        <f>A4462+SUMIFS(Presensi!F:F,Presensi!E:E,'Entry Data'!AP4462)</f>
        <v>1</v>
      </c>
      <c r="Y4462" s="66">
        <f>IFERROR(INDEX('Retasi Pricing'!F:F,MATCH('Entry Data'!AM4462,'Retasi Pricing'!E:E,0))*X4462,"")</f>
        <v>25000</v>
      </c>
      <c r="Z4462" s="62" t="s">
        <v>26</v>
      </c>
      <c r="AA4462" s="62" t="s">
        <v>27</v>
      </c>
      <c r="AB4462" s="32"/>
      <c r="AC4462" s="32" t="s">
        <v>191</v>
      </c>
      <c r="AD4462" s="32" t="str">
        <f t="shared" si="1248"/>
        <v/>
      </c>
      <c r="AF4462" s="5" t="str">
        <f t="shared" si="1249"/>
        <v>ahmad asfuri44210</v>
      </c>
      <c r="AG4462" s="5" t="str">
        <f t="shared" si="1250"/>
        <v>BMJ 06744210UTARANIGHT</v>
      </c>
      <c r="AH4462" s="5" t="str">
        <f t="shared" si="1251"/>
        <v>ahmad asfuri44210UTARANIGHT</v>
      </c>
      <c r="AI4462" s="5" t="str">
        <f t="shared" si="1252"/>
        <v>BMJ 06744210NIGHT</v>
      </c>
      <c r="AJ4462" s="5" t="str">
        <f t="shared" si="1253"/>
        <v>ahmad asfuri44210NIGHT</v>
      </c>
      <c r="AK4462" s="5" t="str">
        <f t="shared" si="1254"/>
        <v>ahmad asfuriBMJ</v>
      </c>
      <c r="AL4462" s="5" t="str">
        <f t="shared" si="1256"/>
        <v>4UTARA</v>
      </c>
      <c r="AM4462" s="5" t="str">
        <f t="shared" si="1257"/>
        <v>1 &gt; 4UTARA10 RODA</v>
      </c>
      <c r="AN4462" s="5" t="str">
        <f t="shared" si="1258"/>
        <v>ahmad asfuriBMJ1 &gt; 4UTARA10 RODA</v>
      </c>
      <c r="AO4462" s="5" t="str">
        <f t="shared" si="1259"/>
        <v>ahmad asfuri1 &gt; 4UTARA10 RODA</v>
      </c>
      <c r="AP4462" s="5" t="str">
        <f t="shared" si="1260"/>
        <v>44210NIGHT</v>
      </c>
    </row>
    <row r="4463" spans="1:42" x14ac:dyDescent="0.3">
      <c r="A4463" s="33">
        <v>1</v>
      </c>
      <c r="B4463" s="33"/>
      <c r="C4463" s="70">
        <v>44210</v>
      </c>
      <c r="D4463" s="71" t="s">
        <v>87</v>
      </c>
      <c r="E4463" s="70">
        <v>44211</v>
      </c>
      <c r="F4463" s="71">
        <v>5173185</v>
      </c>
      <c r="G4463" s="33" t="s">
        <v>20</v>
      </c>
      <c r="H4463" s="33" t="s">
        <v>21</v>
      </c>
      <c r="I4463" s="33" t="s">
        <v>22</v>
      </c>
      <c r="J4463" s="33" t="s">
        <v>23</v>
      </c>
      <c r="K4463" s="63" t="s">
        <v>75</v>
      </c>
      <c r="L4463" s="32" t="str">
        <f t="shared" si="1261"/>
        <v>FM260JD</v>
      </c>
      <c r="M4463" s="32" t="str">
        <f t="shared" si="1262"/>
        <v>BMJ</v>
      </c>
      <c r="N4463" s="32" t="str">
        <f t="shared" si="1263"/>
        <v>10 RODA</v>
      </c>
      <c r="O4463" s="146">
        <v>0.18059027777777778</v>
      </c>
      <c r="P4463" s="65">
        <v>0.18059027777777778</v>
      </c>
      <c r="Q4463" s="65"/>
      <c r="R4463" s="66">
        <v>5</v>
      </c>
      <c r="S4463" s="66">
        <v>40500</v>
      </c>
      <c r="T4463" s="66">
        <v>14840</v>
      </c>
      <c r="U4463" s="67">
        <f t="shared" si="1255"/>
        <v>25.66</v>
      </c>
      <c r="V4463" s="66">
        <f t="shared" si="1246"/>
        <v>500216.04000000004</v>
      </c>
      <c r="W4463" s="66" t="str">
        <f t="shared" si="1247"/>
        <v>&gt; 5</v>
      </c>
      <c r="X4463" s="66">
        <f>A4463+SUMIFS(Presensi!F:F,Presensi!E:E,'Entry Data'!AP4463)</f>
        <v>1</v>
      </c>
      <c r="Y4463" s="66">
        <f>IFERROR(INDEX('Retasi Pricing'!F:F,MATCH('Entry Data'!AM4463,'Retasi Pricing'!E:E,0))*X4463,"")</f>
        <v>27650</v>
      </c>
      <c r="Z4463" s="62" t="s">
        <v>26</v>
      </c>
      <c r="AA4463" s="62" t="s">
        <v>27</v>
      </c>
      <c r="AB4463" s="32"/>
      <c r="AC4463" s="32" t="s">
        <v>191</v>
      </c>
      <c r="AD4463" s="32" t="str">
        <f t="shared" si="1248"/>
        <v/>
      </c>
      <c r="AF4463" s="5" t="str">
        <f t="shared" si="1249"/>
        <v>ahmad asfuri44210</v>
      </c>
      <c r="AG4463" s="5" t="str">
        <f t="shared" si="1250"/>
        <v>BMJ 06744210UTARANIGHT</v>
      </c>
      <c r="AH4463" s="5" t="str">
        <f t="shared" si="1251"/>
        <v>ahmad asfuri44210UTARANIGHT</v>
      </c>
      <c r="AI4463" s="5" t="str">
        <f t="shared" si="1252"/>
        <v>BMJ 06744210NIGHT</v>
      </c>
      <c r="AJ4463" s="5" t="str">
        <f t="shared" si="1253"/>
        <v>ahmad asfuri44210NIGHT</v>
      </c>
      <c r="AK4463" s="5" t="str">
        <f t="shared" si="1254"/>
        <v>ahmad asfuriBMJ</v>
      </c>
      <c r="AL4463" s="5" t="str">
        <f t="shared" si="1256"/>
        <v>5UTARA</v>
      </c>
      <c r="AM4463" s="5" t="str">
        <f t="shared" si="1257"/>
        <v>&gt; 5UTARA10 RODA</v>
      </c>
      <c r="AN4463" s="5" t="str">
        <f t="shared" si="1258"/>
        <v>ahmad asfuriBMJ&gt; 5UTARA10 RODA</v>
      </c>
      <c r="AO4463" s="5" t="str">
        <f t="shared" si="1259"/>
        <v>ahmad asfuri&gt; 5UTARA10 RODA</v>
      </c>
      <c r="AP4463" s="5" t="str">
        <f t="shared" si="1260"/>
        <v>44210NIGHT</v>
      </c>
    </row>
    <row r="4464" spans="1:42" x14ac:dyDescent="0.3">
      <c r="A4464" s="33">
        <v>1</v>
      </c>
      <c r="B4464" s="33"/>
      <c r="C4464" s="70">
        <v>44210</v>
      </c>
      <c r="D4464" s="71" t="s">
        <v>87</v>
      </c>
      <c r="E4464" s="70">
        <v>44211</v>
      </c>
      <c r="F4464" s="71">
        <v>5173243</v>
      </c>
      <c r="G4464" s="33" t="s">
        <v>20</v>
      </c>
      <c r="H4464" s="33" t="s">
        <v>21</v>
      </c>
      <c r="I4464" s="33" t="s">
        <v>22</v>
      </c>
      <c r="J4464" s="33" t="s">
        <v>23</v>
      </c>
      <c r="K4464" s="69" t="s">
        <v>75</v>
      </c>
      <c r="L4464" s="32" t="str">
        <f t="shared" si="1261"/>
        <v>FM260JD</v>
      </c>
      <c r="M4464" s="32" t="str">
        <f t="shared" si="1262"/>
        <v>BMJ</v>
      </c>
      <c r="N4464" s="32" t="str">
        <f t="shared" si="1263"/>
        <v>10 RODA</v>
      </c>
      <c r="O4464" s="146">
        <v>0.23835648148148147</v>
      </c>
      <c r="P4464" s="65">
        <v>0.23835648148148147</v>
      </c>
      <c r="Q4464" s="65"/>
      <c r="R4464" s="66">
        <v>6</v>
      </c>
      <c r="S4464" s="66">
        <v>40700</v>
      </c>
      <c r="T4464" s="66">
        <v>14840</v>
      </c>
      <c r="U4464" s="67">
        <f t="shared" si="1255"/>
        <v>25.86</v>
      </c>
      <c r="V4464" s="66">
        <f t="shared" si="1246"/>
        <v>504114.83999999997</v>
      </c>
      <c r="W4464" s="66" t="str">
        <f t="shared" si="1247"/>
        <v>&gt; 6</v>
      </c>
      <c r="X4464" s="66">
        <f>A4464+SUMIFS(Presensi!F:F,Presensi!E:E,'Entry Data'!AP4464)</f>
        <v>1</v>
      </c>
      <c r="Y4464" s="66">
        <f>IFERROR(INDEX('Retasi Pricing'!F:F,MATCH('Entry Data'!AM4464,'Retasi Pricing'!E:E,0))*X4464,"")</f>
        <v>30800</v>
      </c>
      <c r="Z4464" s="62" t="s">
        <v>26</v>
      </c>
      <c r="AA4464" s="62" t="s">
        <v>27</v>
      </c>
      <c r="AB4464" s="32"/>
      <c r="AC4464" s="32" t="s">
        <v>191</v>
      </c>
      <c r="AD4464" s="32" t="str">
        <f t="shared" si="1248"/>
        <v/>
      </c>
      <c r="AF4464" s="5" t="str">
        <f t="shared" si="1249"/>
        <v>ahmad asfuri44210</v>
      </c>
      <c r="AG4464" s="5" t="str">
        <f t="shared" si="1250"/>
        <v>BMJ 06744210UTARANIGHT</v>
      </c>
      <c r="AH4464" s="5" t="str">
        <f t="shared" si="1251"/>
        <v>ahmad asfuri44210UTARANIGHT</v>
      </c>
      <c r="AI4464" s="5" t="str">
        <f t="shared" si="1252"/>
        <v>BMJ 06744210NIGHT</v>
      </c>
      <c r="AJ4464" s="5" t="str">
        <f t="shared" si="1253"/>
        <v>ahmad asfuri44210NIGHT</v>
      </c>
      <c r="AK4464" s="5" t="str">
        <f t="shared" si="1254"/>
        <v>ahmad asfuriBMJ</v>
      </c>
      <c r="AL4464" s="5" t="str">
        <f t="shared" si="1256"/>
        <v>6UTARA</v>
      </c>
      <c r="AM4464" s="5" t="str">
        <f t="shared" si="1257"/>
        <v>&gt; 6UTARA10 RODA</v>
      </c>
      <c r="AN4464" s="5" t="str">
        <f t="shared" si="1258"/>
        <v>ahmad asfuriBMJ&gt; 6UTARA10 RODA</v>
      </c>
      <c r="AO4464" s="5" t="str">
        <f t="shared" si="1259"/>
        <v>ahmad asfuri&gt; 6UTARA10 RODA</v>
      </c>
      <c r="AP4464" s="5" t="str">
        <f t="shared" si="1260"/>
        <v>44210NIGHT</v>
      </c>
    </row>
    <row r="4465" spans="1:42" x14ac:dyDescent="0.3">
      <c r="A4465" s="33">
        <v>1</v>
      </c>
      <c r="B4465" s="33"/>
      <c r="C4465" s="70">
        <v>44210</v>
      </c>
      <c r="D4465" s="71" t="s">
        <v>87</v>
      </c>
      <c r="E4465" s="70">
        <v>44210</v>
      </c>
      <c r="F4465" s="71">
        <v>5172852</v>
      </c>
      <c r="G4465" s="33" t="s">
        <v>20</v>
      </c>
      <c r="H4465" s="33" t="s">
        <v>21</v>
      </c>
      <c r="I4465" s="33" t="s">
        <v>22</v>
      </c>
      <c r="J4465" s="33" t="s">
        <v>23</v>
      </c>
      <c r="K4465" s="63" t="s">
        <v>75</v>
      </c>
      <c r="L4465" s="32" t="str">
        <f t="shared" si="1261"/>
        <v>FM260JD</v>
      </c>
      <c r="M4465" s="32" t="str">
        <f t="shared" si="1262"/>
        <v>BMJ</v>
      </c>
      <c r="N4465" s="32" t="str">
        <f t="shared" si="1263"/>
        <v>10 RODA</v>
      </c>
      <c r="O4465" s="146">
        <v>0.85592592592592587</v>
      </c>
      <c r="P4465" s="65">
        <v>0.86070601851851858</v>
      </c>
      <c r="Q4465" s="65"/>
      <c r="R4465" s="66">
        <v>1</v>
      </c>
      <c r="S4465" s="66">
        <v>40480</v>
      </c>
      <c r="T4465" s="66">
        <v>14840</v>
      </c>
      <c r="U4465" s="67">
        <f t="shared" si="1255"/>
        <v>25.64</v>
      </c>
      <c r="V4465" s="66">
        <f t="shared" si="1246"/>
        <v>499826.16000000003</v>
      </c>
      <c r="W4465" s="66" t="str">
        <f t="shared" si="1247"/>
        <v>1 &gt; 4</v>
      </c>
      <c r="X4465" s="66">
        <f>A4465+SUMIFS(Presensi!F:F,Presensi!E:E,'Entry Data'!AP4465)</f>
        <v>1</v>
      </c>
      <c r="Y4465" s="66">
        <f>IFERROR(INDEX('Retasi Pricing'!F:F,MATCH('Entry Data'!AM4465,'Retasi Pricing'!E:E,0))*X4465,"")</f>
        <v>25000</v>
      </c>
      <c r="Z4465" s="62" t="s">
        <v>26</v>
      </c>
      <c r="AA4465" s="62" t="s">
        <v>27</v>
      </c>
      <c r="AB4465" s="32"/>
      <c r="AC4465" s="32" t="s">
        <v>191</v>
      </c>
      <c r="AD4465" s="32" t="str">
        <f t="shared" si="1248"/>
        <v/>
      </c>
      <c r="AF4465" s="5" t="str">
        <f t="shared" si="1249"/>
        <v>ahmad asfuri44210</v>
      </c>
      <c r="AG4465" s="5" t="str">
        <f t="shared" si="1250"/>
        <v>BMJ 06744210UTARANIGHT</v>
      </c>
      <c r="AH4465" s="5" t="str">
        <f t="shared" si="1251"/>
        <v>ahmad asfuri44210UTARANIGHT</v>
      </c>
      <c r="AI4465" s="5" t="str">
        <f t="shared" si="1252"/>
        <v>BMJ 06744210NIGHT</v>
      </c>
      <c r="AJ4465" s="5" t="str">
        <f t="shared" si="1253"/>
        <v>ahmad asfuri44210NIGHT</v>
      </c>
      <c r="AK4465" s="5" t="str">
        <f t="shared" si="1254"/>
        <v>ahmad asfuriBMJ</v>
      </c>
      <c r="AL4465" s="5" t="str">
        <f t="shared" si="1256"/>
        <v>1UTARA</v>
      </c>
      <c r="AM4465" s="5" t="str">
        <f t="shared" si="1257"/>
        <v>1 &gt; 4UTARA10 RODA</v>
      </c>
      <c r="AN4465" s="5" t="str">
        <f t="shared" si="1258"/>
        <v>ahmad asfuriBMJ1 &gt; 4UTARA10 RODA</v>
      </c>
      <c r="AO4465" s="5" t="str">
        <f t="shared" si="1259"/>
        <v>ahmad asfuri1 &gt; 4UTARA10 RODA</v>
      </c>
      <c r="AP4465" s="5" t="str">
        <f t="shared" si="1260"/>
        <v>44210NIGHT</v>
      </c>
    </row>
    <row r="4466" spans="1:42" x14ac:dyDescent="0.3">
      <c r="A4466" s="33">
        <v>1</v>
      </c>
      <c r="B4466" s="33"/>
      <c r="C4466" s="70">
        <v>44210</v>
      </c>
      <c r="D4466" s="71" t="s">
        <v>87</v>
      </c>
      <c r="E4466" s="70">
        <v>44210</v>
      </c>
      <c r="F4466" s="71">
        <v>5172916</v>
      </c>
      <c r="G4466" s="33" t="s">
        <v>20</v>
      </c>
      <c r="H4466" s="33" t="s">
        <v>21</v>
      </c>
      <c r="I4466" s="33" t="s">
        <v>22</v>
      </c>
      <c r="J4466" s="33" t="s">
        <v>23</v>
      </c>
      <c r="K4466" s="63" t="s">
        <v>75</v>
      </c>
      <c r="L4466" s="32" t="str">
        <f t="shared" si="1261"/>
        <v>FM260JD</v>
      </c>
      <c r="M4466" s="32" t="str">
        <f t="shared" si="1262"/>
        <v>BMJ</v>
      </c>
      <c r="N4466" s="32" t="str">
        <f t="shared" si="1263"/>
        <v>10 RODA</v>
      </c>
      <c r="O4466" s="146">
        <v>0.91151620370370379</v>
      </c>
      <c r="P4466" s="65">
        <v>0.91151620370370379</v>
      </c>
      <c r="Q4466" s="65"/>
      <c r="R4466" s="66">
        <v>2</v>
      </c>
      <c r="S4466" s="66">
        <v>40520</v>
      </c>
      <c r="T4466" s="66">
        <v>14840</v>
      </c>
      <c r="U4466" s="67">
        <f t="shared" si="1255"/>
        <v>25.68</v>
      </c>
      <c r="V4466" s="66">
        <f t="shared" si="1246"/>
        <v>500605.92</v>
      </c>
      <c r="W4466" s="66" t="str">
        <f t="shared" si="1247"/>
        <v>1 &gt; 4</v>
      </c>
      <c r="X4466" s="66">
        <f>A4466+SUMIFS(Presensi!F:F,Presensi!E:E,'Entry Data'!AP4466)</f>
        <v>1</v>
      </c>
      <c r="Y4466" s="66">
        <f>IFERROR(INDEX('Retasi Pricing'!F:F,MATCH('Entry Data'!AM4466,'Retasi Pricing'!E:E,0))*X4466,"")</f>
        <v>25000</v>
      </c>
      <c r="Z4466" s="62" t="s">
        <v>26</v>
      </c>
      <c r="AA4466" s="62" t="s">
        <v>27</v>
      </c>
      <c r="AB4466" s="32"/>
      <c r="AC4466" s="32" t="s">
        <v>191</v>
      </c>
      <c r="AD4466" s="32" t="str">
        <f t="shared" si="1248"/>
        <v/>
      </c>
      <c r="AF4466" s="5" t="str">
        <f t="shared" si="1249"/>
        <v>ahmad asfuri44210</v>
      </c>
      <c r="AG4466" s="5" t="str">
        <f t="shared" si="1250"/>
        <v>BMJ 06744210UTARANIGHT</v>
      </c>
      <c r="AH4466" s="5" t="str">
        <f t="shared" si="1251"/>
        <v>ahmad asfuri44210UTARANIGHT</v>
      </c>
      <c r="AI4466" s="5" t="str">
        <f t="shared" si="1252"/>
        <v>BMJ 06744210NIGHT</v>
      </c>
      <c r="AJ4466" s="5" t="str">
        <f t="shared" si="1253"/>
        <v>ahmad asfuri44210NIGHT</v>
      </c>
      <c r="AK4466" s="5" t="str">
        <f t="shared" si="1254"/>
        <v>ahmad asfuriBMJ</v>
      </c>
      <c r="AL4466" s="5" t="str">
        <f t="shared" si="1256"/>
        <v>2UTARA</v>
      </c>
      <c r="AM4466" s="5" t="str">
        <f t="shared" si="1257"/>
        <v>1 &gt; 4UTARA10 RODA</v>
      </c>
      <c r="AN4466" s="5" t="str">
        <f t="shared" si="1258"/>
        <v>ahmad asfuriBMJ1 &gt; 4UTARA10 RODA</v>
      </c>
      <c r="AO4466" s="5" t="str">
        <f t="shared" si="1259"/>
        <v>ahmad asfuri1 &gt; 4UTARA10 RODA</v>
      </c>
      <c r="AP4466" s="5" t="str">
        <f t="shared" si="1260"/>
        <v>44210NIGHT</v>
      </c>
    </row>
    <row r="4467" spans="1:42" x14ac:dyDescent="0.3">
      <c r="A4467" s="33">
        <v>1</v>
      </c>
      <c r="B4467" s="33"/>
      <c r="C4467" s="70">
        <v>44210</v>
      </c>
      <c r="D4467" s="71" t="s">
        <v>87</v>
      </c>
      <c r="E4467" s="70">
        <v>44210</v>
      </c>
      <c r="F4467" s="71">
        <v>5173010</v>
      </c>
      <c r="G4467" s="33" t="s">
        <v>20</v>
      </c>
      <c r="H4467" s="33" t="s">
        <v>21</v>
      </c>
      <c r="I4467" s="33" t="s">
        <v>22</v>
      </c>
      <c r="J4467" s="33" t="s">
        <v>23</v>
      </c>
      <c r="K4467" s="69" t="s">
        <v>75</v>
      </c>
      <c r="L4467" s="32" t="str">
        <f t="shared" si="1261"/>
        <v>FM260JD</v>
      </c>
      <c r="M4467" s="32" t="str">
        <f t="shared" si="1262"/>
        <v>BMJ</v>
      </c>
      <c r="N4467" s="32" t="str">
        <f t="shared" si="1263"/>
        <v>10 RODA</v>
      </c>
      <c r="O4467" s="146">
        <v>0.99004629629629637</v>
      </c>
      <c r="P4467" s="65">
        <v>0.99004629629629637</v>
      </c>
      <c r="Q4467" s="65"/>
      <c r="R4467" s="66">
        <v>3</v>
      </c>
      <c r="S4467" s="66">
        <v>39760</v>
      </c>
      <c r="T4467" s="66">
        <v>14840</v>
      </c>
      <c r="U4467" s="67">
        <f t="shared" si="1255"/>
        <v>24.92</v>
      </c>
      <c r="V4467" s="66">
        <f t="shared" si="1246"/>
        <v>485790.48000000004</v>
      </c>
      <c r="W4467" s="66" t="str">
        <f t="shared" si="1247"/>
        <v>1 &gt; 4</v>
      </c>
      <c r="X4467" s="66">
        <f>A4467+SUMIFS(Presensi!F:F,Presensi!E:E,'Entry Data'!AP4467)</f>
        <v>1</v>
      </c>
      <c r="Y4467" s="66">
        <f>IFERROR(INDEX('Retasi Pricing'!F:F,MATCH('Entry Data'!AM4467,'Retasi Pricing'!E:E,0))*X4467,"")</f>
        <v>25000</v>
      </c>
      <c r="Z4467" s="62" t="s">
        <v>26</v>
      </c>
      <c r="AA4467" s="62" t="s">
        <v>27</v>
      </c>
      <c r="AB4467" s="32"/>
      <c r="AC4467" s="32" t="s">
        <v>191</v>
      </c>
      <c r="AD4467" s="32" t="str">
        <f t="shared" si="1248"/>
        <v/>
      </c>
      <c r="AF4467" s="5" t="str">
        <f t="shared" si="1249"/>
        <v>ahmad asfuri44210</v>
      </c>
      <c r="AG4467" s="5" t="str">
        <f t="shared" si="1250"/>
        <v>BMJ 06744210UTARANIGHT</v>
      </c>
      <c r="AH4467" s="5" t="str">
        <f t="shared" si="1251"/>
        <v>ahmad asfuri44210UTARANIGHT</v>
      </c>
      <c r="AI4467" s="5" t="str">
        <f t="shared" si="1252"/>
        <v>BMJ 06744210NIGHT</v>
      </c>
      <c r="AJ4467" s="5" t="str">
        <f t="shared" si="1253"/>
        <v>ahmad asfuri44210NIGHT</v>
      </c>
      <c r="AK4467" s="5" t="str">
        <f t="shared" si="1254"/>
        <v>ahmad asfuriBMJ</v>
      </c>
      <c r="AL4467" s="5" t="str">
        <f t="shared" si="1256"/>
        <v>3UTARA</v>
      </c>
      <c r="AM4467" s="5" t="str">
        <f t="shared" si="1257"/>
        <v>1 &gt; 4UTARA10 RODA</v>
      </c>
      <c r="AN4467" s="5" t="str">
        <f t="shared" si="1258"/>
        <v>ahmad asfuriBMJ1 &gt; 4UTARA10 RODA</v>
      </c>
      <c r="AO4467" s="5" t="str">
        <f t="shared" si="1259"/>
        <v>ahmad asfuri1 &gt; 4UTARA10 RODA</v>
      </c>
      <c r="AP4467" s="5" t="str">
        <f t="shared" si="1260"/>
        <v>44210NIGHT</v>
      </c>
    </row>
    <row r="4468" spans="1:42" x14ac:dyDescent="0.3">
      <c r="A4468" s="33">
        <v>1</v>
      </c>
      <c r="B4468" s="33"/>
      <c r="C4468" s="70">
        <v>44210</v>
      </c>
      <c r="D4468" s="71" t="s">
        <v>87</v>
      </c>
      <c r="E4468" s="70">
        <v>44211</v>
      </c>
      <c r="F4468" s="71">
        <v>5173021</v>
      </c>
      <c r="G4468" s="33" t="s">
        <v>20</v>
      </c>
      <c r="H4468" s="33" t="s">
        <v>21</v>
      </c>
      <c r="I4468" s="33" t="s">
        <v>22</v>
      </c>
      <c r="J4468" s="33" t="s">
        <v>23</v>
      </c>
      <c r="K4468" s="63" t="s">
        <v>77</v>
      </c>
      <c r="L4468" s="32" t="str">
        <f t="shared" si="1261"/>
        <v>FM260JD</v>
      </c>
      <c r="M4468" s="32" t="str">
        <f t="shared" si="1262"/>
        <v>BMJ</v>
      </c>
      <c r="N4468" s="32" t="str">
        <f t="shared" si="1263"/>
        <v>10 RODA</v>
      </c>
      <c r="O4468" s="146">
        <v>9.2592592592592588E-5</v>
      </c>
      <c r="P4468" s="65">
        <v>9.2592592592592588E-5</v>
      </c>
      <c r="Q4468" s="65"/>
      <c r="R4468" s="66">
        <v>4</v>
      </c>
      <c r="S4468" s="66">
        <v>40800</v>
      </c>
      <c r="T4468" s="66">
        <v>15100</v>
      </c>
      <c r="U4468" s="67">
        <f t="shared" si="1255"/>
        <v>25.7</v>
      </c>
      <c r="V4468" s="66">
        <f t="shared" si="1246"/>
        <v>500995.79999999993</v>
      </c>
      <c r="W4468" s="66" t="str">
        <f t="shared" si="1247"/>
        <v>1 &gt; 4</v>
      </c>
      <c r="X4468" s="66">
        <f>A4468+SUMIFS(Presensi!F:F,Presensi!E:E,'Entry Data'!AP4468)</f>
        <v>1</v>
      </c>
      <c r="Y4468" s="66">
        <f>IFERROR(INDEX('Retasi Pricing'!F:F,MATCH('Entry Data'!AM4468,'Retasi Pricing'!E:E,0))*X4468,"")</f>
        <v>25000</v>
      </c>
      <c r="Z4468" s="62" t="s">
        <v>26</v>
      </c>
      <c r="AA4468" s="62" t="s">
        <v>27</v>
      </c>
      <c r="AB4468" s="32"/>
      <c r="AC4468" s="32" t="s">
        <v>195</v>
      </c>
      <c r="AD4468" s="32" t="str">
        <f t="shared" si="1248"/>
        <v/>
      </c>
      <c r="AF4468" s="5" t="str">
        <f t="shared" si="1249"/>
        <v>m.andri44210</v>
      </c>
      <c r="AG4468" s="5" t="str">
        <f t="shared" si="1250"/>
        <v>BMJ 06844210UTARANIGHT</v>
      </c>
      <c r="AH4468" s="5" t="str">
        <f t="shared" si="1251"/>
        <v>m.andri44210UTARANIGHT</v>
      </c>
      <c r="AI4468" s="5" t="str">
        <f t="shared" si="1252"/>
        <v>BMJ 06844210NIGHT</v>
      </c>
      <c r="AJ4468" s="5" t="str">
        <f t="shared" si="1253"/>
        <v>m.andri44210NIGHT</v>
      </c>
      <c r="AK4468" s="5" t="str">
        <f t="shared" si="1254"/>
        <v>m.andriBMJ</v>
      </c>
      <c r="AL4468" s="5" t="str">
        <f t="shared" si="1256"/>
        <v>4UTARA</v>
      </c>
      <c r="AM4468" s="5" t="str">
        <f t="shared" si="1257"/>
        <v>1 &gt; 4UTARA10 RODA</v>
      </c>
      <c r="AN4468" s="5" t="str">
        <f t="shared" si="1258"/>
        <v>m.andriBMJ1 &gt; 4UTARA10 RODA</v>
      </c>
      <c r="AO4468" s="5" t="str">
        <f t="shared" si="1259"/>
        <v>m.andri1 &gt; 4UTARA10 RODA</v>
      </c>
      <c r="AP4468" s="5" t="str">
        <f t="shared" si="1260"/>
        <v>44210NIGHT</v>
      </c>
    </row>
    <row r="4469" spans="1:42" x14ac:dyDescent="0.3">
      <c r="A4469" s="33">
        <v>1</v>
      </c>
      <c r="B4469" s="33"/>
      <c r="C4469" s="70">
        <v>44210</v>
      </c>
      <c r="D4469" s="71" t="s">
        <v>87</v>
      </c>
      <c r="E4469" s="70">
        <v>44211</v>
      </c>
      <c r="F4469" s="71">
        <v>5173062</v>
      </c>
      <c r="G4469" s="33" t="s">
        <v>20</v>
      </c>
      <c r="H4469" s="33" t="s">
        <v>21</v>
      </c>
      <c r="I4469" s="33" t="s">
        <v>22</v>
      </c>
      <c r="J4469" s="33" t="s">
        <v>23</v>
      </c>
      <c r="K4469" s="69" t="s">
        <v>77</v>
      </c>
      <c r="L4469" s="32" t="str">
        <f t="shared" si="1261"/>
        <v>FM260JD</v>
      </c>
      <c r="M4469" s="32" t="str">
        <f t="shared" si="1262"/>
        <v>BMJ</v>
      </c>
      <c r="N4469" s="32" t="str">
        <f t="shared" si="1263"/>
        <v>10 RODA</v>
      </c>
      <c r="O4469" s="146">
        <v>7.3020833333333326E-2</v>
      </c>
      <c r="P4469" s="65">
        <v>7.3020833333333326E-2</v>
      </c>
      <c r="Q4469" s="65"/>
      <c r="R4469" s="66">
        <v>5</v>
      </c>
      <c r="S4469" s="66">
        <v>40480</v>
      </c>
      <c r="T4469" s="66">
        <v>15100</v>
      </c>
      <c r="U4469" s="67">
        <f t="shared" si="1255"/>
        <v>25.38</v>
      </c>
      <c r="V4469" s="66">
        <f t="shared" si="1246"/>
        <v>494757.72000000003</v>
      </c>
      <c r="W4469" s="66" t="str">
        <f t="shared" si="1247"/>
        <v>&gt; 5</v>
      </c>
      <c r="X4469" s="66">
        <f>A4469+SUMIFS(Presensi!F:F,Presensi!E:E,'Entry Data'!AP4469)</f>
        <v>1</v>
      </c>
      <c r="Y4469" s="66">
        <f>IFERROR(INDEX('Retasi Pricing'!F:F,MATCH('Entry Data'!AM4469,'Retasi Pricing'!E:E,0))*X4469,"")</f>
        <v>27650</v>
      </c>
      <c r="Z4469" s="62" t="s">
        <v>26</v>
      </c>
      <c r="AA4469" s="62" t="s">
        <v>27</v>
      </c>
      <c r="AB4469" s="32"/>
      <c r="AC4469" s="32" t="s">
        <v>195</v>
      </c>
      <c r="AD4469" s="32" t="str">
        <f t="shared" si="1248"/>
        <v/>
      </c>
      <c r="AF4469" s="5" t="str">
        <f t="shared" si="1249"/>
        <v>m.andri44210</v>
      </c>
      <c r="AG4469" s="5" t="str">
        <f t="shared" si="1250"/>
        <v>BMJ 06844210UTARANIGHT</v>
      </c>
      <c r="AH4469" s="5" t="str">
        <f t="shared" si="1251"/>
        <v>m.andri44210UTARANIGHT</v>
      </c>
      <c r="AI4469" s="5" t="str">
        <f t="shared" si="1252"/>
        <v>BMJ 06844210NIGHT</v>
      </c>
      <c r="AJ4469" s="5" t="str">
        <f t="shared" si="1253"/>
        <v>m.andri44210NIGHT</v>
      </c>
      <c r="AK4469" s="5" t="str">
        <f t="shared" si="1254"/>
        <v>m.andriBMJ</v>
      </c>
      <c r="AL4469" s="5" t="str">
        <f t="shared" si="1256"/>
        <v>5UTARA</v>
      </c>
      <c r="AM4469" s="5" t="str">
        <f t="shared" si="1257"/>
        <v>&gt; 5UTARA10 RODA</v>
      </c>
      <c r="AN4469" s="5" t="str">
        <f t="shared" si="1258"/>
        <v>m.andriBMJ&gt; 5UTARA10 RODA</v>
      </c>
      <c r="AO4469" s="5" t="str">
        <f t="shared" si="1259"/>
        <v>m.andri&gt; 5UTARA10 RODA</v>
      </c>
      <c r="AP4469" s="5" t="str">
        <f t="shared" si="1260"/>
        <v>44210NIGHT</v>
      </c>
    </row>
    <row r="4470" spans="1:42" x14ac:dyDescent="0.3">
      <c r="A4470" s="33">
        <v>1</v>
      </c>
      <c r="B4470" s="33"/>
      <c r="C4470" s="70">
        <v>44210</v>
      </c>
      <c r="D4470" s="71" t="s">
        <v>87</v>
      </c>
      <c r="E4470" s="70">
        <v>44211</v>
      </c>
      <c r="F4470" s="71">
        <v>5173200</v>
      </c>
      <c r="G4470" s="33" t="s">
        <v>20</v>
      </c>
      <c r="H4470" s="33" t="s">
        <v>21</v>
      </c>
      <c r="I4470" s="33" t="s">
        <v>22</v>
      </c>
      <c r="J4470" s="33" t="s">
        <v>23</v>
      </c>
      <c r="K4470" s="63" t="s">
        <v>77</v>
      </c>
      <c r="L4470" s="32" t="str">
        <f t="shared" si="1261"/>
        <v>FM260JD</v>
      </c>
      <c r="M4470" s="32" t="str">
        <f t="shared" si="1262"/>
        <v>BMJ</v>
      </c>
      <c r="N4470" s="32" t="str">
        <f t="shared" si="1263"/>
        <v>10 RODA</v>
      </c>
      <c r="O4470" s="146">
        <v>0.19569444444444442</v>
      </c>
      <c r="P4470" s="65">
        <v>0.19569444444444442</v>
      </c>
      <c r="Q4470" s="65"/>
      <c r="R4470" s="66">
        <v>6</v>
      </c>
      <c r="S4470" s="66">
        <v>41660</v>
      </c>
      <c r="T4470" s="66">
        <v>15100</v>
      </c>
      <c r="U4470" s="67">
        <f t="shared" si="1255"/>
        <v>26.56</v>
      </c>
      <c r="V4470" s="66">
        <f t="shared" si="1246"/>
        <v>517760.64</v>
      </c>
      <c r="W4470" s="66" t="str">
        <f t="shared" si="1247"/>
        <v>&gt; 6</v>
      </c>
      <c r="X4470" s="66">
        <f>A4470+SUMIFS(Presensi!F:F,Presensi!E:E,'Entry Data'!AP4470)</f>
        <v>1</v>
      </c>
      <c r="Y4470" s="66">
        <f>IFERROR(INDEX('Retasi Pricing'!F:F,MATCH('Entry Data'!AM4470,'Retasi Pricing'!E:E,0))*X4470,"")</f>
        <v>30800</v>
      </c>
      <c r="Z4470" s="62" t="s">
        <v>26</v>
      </c>
      <c r="AA4470" s="62" t="s">
        <v>27</v>
      </c>
      <c r="AB4470" s="32"/>
      <c r="AC4470" s="32" t="s">
        <v>195</v>
      </c>
      <c r="AD4470" s="32" t="str">
        <f t="shared" si="1248"/>
        <v/>
      </c>
      <c r="AF4470" s="5" t="str">
        <f t="shared" si="1249"/>
        <v>m.andri44210</v>
      </c>
      <c r="AG4470" s="5" t="str">
        <f t="shared" si="1250"/>
        <v>BMJ 06844210UTARANIGHT</v>
      </c>
      <c r="AH4470" s="5" t="str">
        <f t="shared" si="1251"/>
        <v>m.andri44210UTARANIGHT</v>
      </c>
      <c r="AI4470" s="5" t="str">
        <f t="shared" si="1252"/>
        <v>BMJ 06844210NIGHT</v>
      </c>
      <c r="AJ4470" s="5" t="str">
        <f t="shared" si="1253"/>
        <v>m.andri44210NIGHT</v>
      </c>
      <c r="AK4470" s="5" t="str">
        <f t="shared" si="1254"/>
        <v>m.andriBMJ</v>
      </c>
      <c r="AL4470" s="5" t="str">
        <f t="shared" si="1256"/>
        <v>6UTARA</v>
      </c>
      <c r="AM4470" s="5" t="str">
        <f t="shared" si="1257"/>
        <v>&gt; 6UTARA10 RODA</v>
      </c>
      <c r="AN4470" s="5" t="str">
        <f t="shared" si="1258"/>
        <v>m.andriBMJ&gt; 6UTARA10 RODA</v>
      </c>
      <c r="AO4470" s="5" t="str">
        <f t="shared" si="1259"/>
        <v>m.andri&gt; 6UTARA10 RODA</v>
      </c>
      <c r="AP4470" s="5" t="str">
        <f t="shared" si="1260"/>
        <v>44210NIGHT</v>
      </c>
    </row>
    <row r="4471" spans="1:42" x14ac:dyDescent="0.3">
      <c r="A4471" s="33">
        <v>1</v>
      </c>
      <c r="B4471" s="33"/>
      <c r="C4471" s="70">
        <v>44210</v>
      </c>
      <c r="D4471" s="71" t="s">
        <v>87</v>
      </c>
      <c r="E4471" s="70">
        <v>44210</v>
      </c>
      <c r="F4471" s="71">
        <v>5172834</v>
      </c>
      <c r="G4471" s="33" t="s">
        <v>20</v>
      </c>
      <c r="H4471" s="33" t="s">
        <v>21</v>
      </c>
      <c r="I4471" s="33" t="s">
        <v>22</v>
      </c>
      <c r="J4471" s="33" t="s">
        <v>23</v>
      </c>
      <c r="K4471" s="63" t="s">
        <v>77</v>
      </c>
      <c r="L4471" s="32" t="str">
        <f t="shared" si="1261"/>
        <v>FM260JD</v>
      </c>
      <c r="M4471" s="32" t="str">
        <f t="shared" si="1262"/>
        <v>BMJ</v>
      </c>
      <c r="N4471" s="32" t="str">
        <f t="shared" si="1263"/>
        <v>10 RODA</v>
      </c>
      <c r="O4471" s="146">
        <v>0.83796296296296291</v>
      </c>
      <c r="P4471" s="65">
        <v>0.84219907407407402</v>
      </c>
      <c r="Q4471" s="65"/>
      <c r="R4471" s="66">
        <v>1</v>
      </c>
      <c r="S4471" s="66">
        <v>41240</v>
      </c>
      <c r="T4471" s="66">
        <v>15100</v>
      </c>
      <c r="U4471" s="67">
        <f t="shared" si="1255"/>
        <v>26.14</v>
      </c>
      <c r="V4471" s="66">
        <f t="shared" si="1246"/>
        <v>509573.16000000003</v>
      </c>
      <c r="W4471" s="66" t="str">
        <f t="shared" si="1247"/>
        <v>1 &gt; 4</v>
      </c>
      <c r="X4471" s="66">
        <f>A4471+SUMIFS(Presensi!F:F,Presensi!E:E,'Entry Data'!AP4471)</f>
        <v>1</v>
      </c>
      <c r="Y4471" s="66">
        <f>IFERROR(INDEX('Retasi Pricing'!F:F,MATCH('Entry Data'!AM4471,'Retasi Pricing'!E:E,0))*X4471,"")</f>
        <v>25000</v>
      </c>
      <c r="Z4471" s="62" t="s">
        <v>26</v>
      </c>
      <c r="AA4471" s="62" t="s">
        <v>27</v>
      </c>
      <c r="AB4471" s="32"/>
      <c r="AC4471" s="32" t="s">
        <v>195</v>
      </c>
      <c r="AD4471" s="32" t="str">
        <f t="shared" si="1248"/>
        <v/>
      </c>
      <c r="AF4471" s="5" t="str">
        <f t="shared" si="1249"/>
        <v>m.andri44210</v>
      </c>
      <c r="AG4471" s="5" t="str">
        <f t="shared" si="1250"/>
        <v>BMJ 06844210UTARANIGHT</v>
      </c>
      <c r="AH4471" s="5" t="str">
        <f t="shared" si="1251"/>
        <v>m.andri44210UTARANIGHT</v>
      </c>
      <c r="AI4471" s="5" t="str">
        <f t="shared" si="1252"/>
        <v>BMJ 06844210NIGHT</v>
      </c>
      <c r="AJ4471" s="5" t="str">
        <f t="shared" si="1253"/>
        <v>m.andri44210NIGHT</v>
      </c>
      <c r="AK4471" s="5" t="str">
        <f t="shared" si="1254"/>
        <v>m.andriBMJ</v>
      </c>
      <c r="AL4471" s="5" t="str">
        <f t="shared" si="1256"/>
        <v>1UTARA</v>
      </c>
      <c r="AM4471" s="5" t="str">
        <f t="shared" si="1257"/>
        <v>1 &gt; 4UTARA10 RODA</v>
      </c>
      <c r="AN4471" s="5" t="str">
        <f t="shared" si="1258"/>
        <v>m.andriBMJ1 &gt; 4UTARA10 RODA</v>
      </c>
      <c r="AO4471" s="5" t="str">
        <f t="shared" si="1259"/>
        <v>m.andri1 &gt; 4UTARA10 RODA</v>
      </c>
      <c r="AP4471" s="5" t="str">
        <f t="shared" si="1260"/>
        <v>44210NIGHT</v>
      </c>
    </row>
    <row r="4472" spans="1:42" x14ac:dyDescent="0.3">
      <c r="A4472" s="33">
        <v>1</v>
      </c>
      <c r="B4472" s="33"/>
      <c r="C4472" s="70">
        <v>44210</v>
      </c>
      <c r="D4472" s="71" t="s">
        <v>87</v>
      </c>
      <c r="E4472" s="70">
        <v>44210</v>
      </c>
      <c r="F4472" s="71">
        <v>5172894</v>
      </c>
      <c r="G4472" s="33" t="s">
        <v>20</v>
      </c>
      <c r="H4472" s="33" t="s">
        <v>21</v>
      </c>
      <c r="I4472" s="33" t="s">
        <v>22</v>
      </c>
      <c r="J4472" s="33" t="s">
        <v>23</v>
      </c>
      <c r="K4472" s="63" t="s">
        <v>77</v>
      </c>
      <c r="L4472" s="32" t="str">
        <f t="shared" si="1261"/>
        <v>FM260JD</v>
      </c>
      <c r="M4472" s="32" t="str">
        <f t="shared" si="1262"/>
        <v>BMJ</v>
      </c>
      <c r="N4472" s="32" t="str">
        <f t="shared" si="1263"/>
        <v>10 RODA</v>
      </c>
      <c r="O4472" s="146">
        <v>0.88921296296296293</v>
      </c>
      <c r="P4472" s="65">
        <v>0.88921296296296293</v>
      </c>
      <c r="Q4472" s="65"/>
      <c r="R4472" s="66">
        <v>2</v>
      </c>
      <c r="S4472" s="66">
        <v>41040</v>
      </c>
      <c r="T4472" s="66">
        <v>15100</v>
      </c>
      <c r="U4472" s="67">
        <f t="shared" si="1255"/>
        <v>25.94</v>
      </c>
      <c r="V4472" s="66">
        <f t="shared" si="1246"/>
        <v>505674.36</v>
      </c>
      <c r="W4472" s="66" t="str">
        <f t="shared" si="1247"/>
        <v>1 &gt; 4</v>
      </c>
      <c r="X4472" s="66">
        <f>A4472+SUMIFS(Presensi!F:F,Presensi!E:E,'Entry Data'!AP4472)</f>
        <v>1</v>
      </c>
      <c r="Y4472" s="66">
        <f>IFERROR(INDEX('Retasi Pricing'!F:F,MATCH('Entry Data'!AM4472,'Retasi Pricing'!E:E,0))*X4472,"")</f>
        <v>25000</v>
      </c>
      <c r="Z4472" s="62" t="s">
        <v>26</v>
      </c>
      <c r="AA4472" s="62" t="s">
        <v>27</v>
      </c>
      <c r="AB4472" s="32"/>
      <c r="AC4472" s="32" t="s">
        <v>195</v>
      </c>
      <c r="AD4472" s="32" t="str">
        <f t="shared" si="1248"/>
        <v/>
      </c>
      <c r="AF4472" s="5" t="str">
        <f t="shared" si="1249"/>
        <v>m.andri44210</v>
      </c>
      <c r="AG4472" s="5" t="str">
        <f t="shared" si="1250"/>
        <v>BMJ 06844210UTARANIGHT</v>
      </c>
      <c r="AH4472" s="5" t="str">
        <f t="shared" si="1251"/>
        <v>m.andri44210UTARANIGHT</v>
      </c>
      <c r="AI4472" s="5" t="str">
        <f t="shared" si="1252"/>
        <v>BMJ 06844210NIGHT</v>
      </c>
      <c r="AJ4472" s="5" t="str">
        <f t="shared" si="1253"/>
        <v>m.andri44210NIGHT</v>
      </c>
      <c r="AK4472" s="5" t="str">
        <f t="shared" si="1254"/>
        <v>m.andriBMJ</v>
      </c>
      <c r="AL4472" s="5" t="str">
        <f t="shared" si="1256"/>
        <v>2UTARA</v>
      </c>
      <c r="AM4472" s="5" t="str">
        <f t="shared" si="1257"/>
        <v>1 &gt; 4UTARA10 RODA</v>
      </c>
      <c r="AN4472" s="5" t="str">
        <f t="shared" si="1258"/>
        <v>m.andriBMJ1 &gt; 4UTARA10 RODA</v>
      </c>
      <c r="AO4472" s="5" t="str">
        <f t="shared" si="1259"/>
        <v>m.andri1 &gt; 4UTARA10 RODA</v>
      </c>
      <c r="AP4472" s="5" t="str">
        <f t="shared" si="1260"/>
        <v>44210NIGHT</v>
      </c>
    </row>
    <row r="4473" spans="1:42" x14ac:dyDescent="0.3">
      <c r="A4473" s="33">
        <v>1</v>
      </c>
      <c r="B4473" s="33"/>
      <c r="C4473" s="70">
        <v>44210</v>
      </c>
      <c r="D4473" s="71" t="s">
        <v>87</v>
      </c>
      <c r="E4473" s="70">
        <v>44210</v>
      </c>
      <c r="F4473" s="71">
        <v>5172962</v>
      </c>
      <c r="G4473" s="33" t="s">
        <v>20</v>
      </c>
      <c r="H4473" s="33" t="s">
        <v>21</v>
      </c>
      <c r="I4473" s="33" t="s">
        <v>22</v>
      </c>
      <c r="J4473" s="33" t="s">
        <v>23</v>
      </c>
      <c r="K4473" s="63" t="s">
        <v>77</v>
      </c>
      <c r="L4473" s="32" t="str">
        <f t="shared" si="1261"/>
        <v>FM260JD</v>
      </c>
      <c r="M4473" s="32" t="str">
        <f t="shared" si="1262"/>
        <v>BMJ</v>
      </c>
      <c r="N4473" s="32" t="str">
        <f t="shared" si="1263"/>
        <v>10 RODA</v>
      </c>
      <c r="O4473" s="146">
        <v>0.94892361111111112</v>
      </c>
      <c r="P4473" s="65">
        <v>0.94892361111111112</v>
      </c>
      <c r="Q4473" s="65"/>
      <c r="R4473" s="66">
        <v>3</v>
      </c>
      <c r="S4473" s="66">
        <v>40200</v>
      </c>
      <c r="T4473" s="66">
        <v>15100</v>
      </c>
      <c r="U4473" s="67">
        <f t="shared" si="1255"/>
        <v>25.1</v>
      </c>
      <c r="V4473" s="66">
        <f t="shared" si="1246"/>
        <v>489299.4</v>
      </c>
      <c r="W4473" s="66" t="str">
        <f t="shared" si="1247"/>
        <v>1 &gt; 4</v>
      </c>
      <c r="X4473" s="66">
        <f>A4473+SUMIFS(Presensi!F:F,Presensi!E:E,'Entry Data'!AP4473)</f>
        <v>1</v>
      </c>
      <c r="Y4473" s="66">
        <f>IFERROR(INDEX('Retasi Pricing'!F:F,MATCH('Entry Data'!AM4473,'Retasi Pricing'!E:E,0))*X4473,"")</f>
        <v>25000</v>
      </c>
      <c r="Z4473" s="62" t="s">
        <v>26</v>
      </c>
      <c r="AA4473" s="62" t="s">
        <v>27</v>
      </c>
      <c r="AB4473" s="32"/>
      <c r="AC4473" s="32" t="s">
        <v>195</v>
      </c>
      <c r="AD4473" s="32" t="str">
        <f t="shared" si="1248"/>
        <v/>
      </c>
      <c r="AF4473" s="5" t="str">
        <f t="shared" si="1249"/>
        <v>m.andri44210</v>
      </c>
      <c r="AG4473" s="5" t="str">
        <f t="shared" si="1250"/>
        <v>BMJ 06844210UTARANIGHT</v>
      </c>
      <c r="AH4473" s="5" t="str">
        <f t="shared" si="1251"/>
        <v>m.andri44210UTARANIGHT</v>
      </c>
      <c r="AI4473" s="5" t="str">
        <f t="shared" si="1252"/>
        <v>BMJ 06844210NIGHT</v>
      </c>
      <c r="AJ4473" s="5" t="str">
        <f t="shared" si="1253"/>
        <v>m.andri44210NIGHT</v>
      </c>
      <c r="AK4473" s="5" t="str">
        <f t="shared" si="1254"/>
        <v>m.andriBMJ</v>
      </c>
      <c r="AL4473" s="5" t="str">
        <f t="shared" si="1256"/>
        <v>3UTARA</v>
      </c>
      <c r="AM4473" s="5" t="str">
        <f t="shared" si="1257"/>
        <v>1 &gt; 4UTARA10 RODA</v>
      </c>
      <c r="AN4473" s="5" t="str">
        <f t="shared" si="1258"/>
        <v>m.andriBMJ1 &gt; 4UTARA10 RODA</v>
      </c>
      <c r="AO4473" s="5" t="str">
        <f t="shared" si="1259"/>
        <v>m.andri1 &gt; 4UTARA10 RODA</v>
      </c>
      <c r="AP4473" s="5" t="str">
        <f t="shared" si="1260"/>
        <v>44210NIGHT</v>
      </c>
    </row>
    <row r="4474" spans="1:42" x14ac:dyDescent="0.3">
      <c r="A4474" s="33">
        <v>1</v>
      </c>
      <c r="B4474" s="33"/>
      <c r="C4474" s="70">
        <v>44210</v>
      </c>
      <c r="D4474" s="71" t="s">
        <v>87</v>
      </c>
      <c r="E4474" s="70">
        <v>44211</v>
      </c>
      <c r="F4474" s="71">
        <v>5173029</v>
      </c>
      <c r="G4474" s="33" t="s">
        <v>20</v>
      </c>
      <c r="H4474" s="33" t="s">
        <v>21</v>
      </c>
      <c r="I4474" s="33" t="s">
        <v>22</v>
      </c>
      <c r="J4474" s="33" t="s">
        <v>23</v>
      </c>
      <c r="K4474" s="63" t="s">
        <v>78</v>
      </c>
      <c r="L4474" s="32" t="str">
        <f t="shared" si="1261"/>
        <v>FM260JD</v>
      </c>
      <c r="M4474" s="32" t="str">
        <f t="shared" si="1262"/>
        <v>BMJ</v>
      </c>
      <c r="N4474" s="32" t="str">
        <f t="shared" si="1263"/>
        <v>10 RODA</v>
      </c>
      <c r="O4474" s="146">
        <v>7.719907407407408E-3</v>
      </c>
      <c r="P4474" s="65">
        <v>7.719907407407408E-3</v>
      </c>
      <c r="Q4474" s="65"/>
      <c r="R4474" s="66">
        <v>4</v>
      </c>
      <c r="S4474" s="66">
        <v>40180</v>
      </c>
      <c r="T4474" s="66">
        <v>14740</v>
      </c>
      <c r="U4474" s="67">
        <f t="shared" si="1255"/>
        <v>25.44</v>
      </c>
      <c r="V4474" s="66">
        <f t="shared" si="1246"/>
        <v>495927.36</v>
      </c>
      <c r="W4474" s="66" t="str">
        <f t="shared" si="1247"/>
        <v>1 &gt; 4</v>
      </c>
      <c r="X4474" s="66">
        <f>A4474+SUMIFS(Presensi!F:F,Presensi!E:E,'Entry Data'!AP4474)</f>
        <v>1</v>
      </c>
      <c r="Y4474" s="66">
        <f>IFERROR(INDEX('Retasi Pricing'!F:F,MATCH('Entry Data'!AM4474,'Retasi Pricing'!E:E,0))*X4474,"")</f>
        <v>25000</v>
      </c>
      <c r="Z4474" s="62" t="s">
        <v>26</v>
      </c>
      <c r="AA4474" s="62" t="s">
        <v>27</v>
      </c>
      <c r="AB4474" s="32"/>
      <c r="AC4474" s="32" t="s">
        <v>265</v>
      </c>
      <c r="AD4474" s="32" t="str">
        <f t="shared" si="1248"/>
        <v/>
      </c>
      <c r="AF4474" s="5" t="str">
        <f t="shared" si="1249"/>
        <v>Dominikus Nong Yandris44210</v>
      </c>
      <c r="AG4474" s="5" t="str">
        <f t="shared" si="1250"/>
        <v>BMJ 06944210UTARANIGHT</v>
      </c>
      <c r="AH4474" s="5" t="str">
        <f t="shared" si="1251"/>
        <v>Dominikus Nong Yandris44210UTARANIGHT</v>
      </c>
      <c r="AI4474" s="5" t="str">
        <f t="shared" si="1252"/>
        <v>BMJ 06944210NIGHT</v>
      </c>
      <c r="AJ4474" s="5" t="str">
        <f t="shared" si="1253"/>
        <v>Dominikus Nong Yandris44210NIGHT</v>
      </c>
      <c r="AK4474" s="5" t="str">
        <f t="shared" si="1254"/>
        <v>Dominikus Nong YandrisBMJ</v>
      </c>
      <c r="AL4474" s="5" t="str">
        <f t="shared" si="1256"/>
        <v>4UTARA</v>
      </c>
      <c r="AM4474" s="5" t="str">
        <f t="shared" si="1257"/>
        <v>1 &gt; 4UTARA10 RODA</v>
      </c>
      <c r="AN4474" s="5" t="str">
        <f t="shared" si="1258"/>
        <v>Dominikus Nong YandrisBMJ1 &gt; 4UTARA10 RODA</v>
      </c>
      <c r="AO4474" s="5" t="str">
        <f t="shared" si="1259"/>
        <v>Dominikus Nong Yandris1 &gt; 4UTARA10 RODA</v>
      </c>
      <c r="AP4474" s="5" t="str">
        <f t="shared" si="1260"/>
        <v>44210NIGHT</v>
      </c>
    </row>
    <row r="4475" spans="1:42" x14ac:dyDescent="0.3">
      <c r="A4475" s="33">
        <v>1</v>
      </c>
      <c r="B4475" s="33"/>
      <c r="C4475" s="70">
        <v>44210</v>
      </c>
      <c r="D4475" s="71" t="s">
        <v>87</v>
      </c>
      <c r="E4475" s="70">
        <v>44211</v>
      </c>
      <c r="F4475" s="71">
        <v>5173067</v>
      </c>
      <c r="G4475" s="33" t="s">
        <v>20</v>
      </c>
      <c r="H4475" s="33" t="s">
        <v>21</v>
      </c>
      <c r="I4475" s="33" t="s">
        <v>22</v>
      </c>
      <c r="J4475" s="33" t="s">
        <v>23</v>
      </c>
      <c r="K4475" s="63" t="s">
        <v>78</v>
      </c>
      <c r="L4475" s="32" t="str">
        <f t="shared" si="1261"/>
        <v>FM260JD</v>
      </c>
      <c r="M4475" s="32" t="str">
        <f t="shared" si="1262"/>
        <v>BMJ</v>
      </c>
      <c r="N4475" s="32" t="str">
        <f t="shared" si="1263"/>
        <v>10 RODA</v>
      </c>
      <c r="O4475" s="146">
        <v>7.5740740740740733E-2</v>
      </c>
      <c r="P4475" s="65">
        <v>7.5740740740740733E-2</v>
      </c>
      <c r="Q4475" s="65"/>
      <c r="R4475" s="66">
        <v>5</v>
      </c>
      <c r="S4475" s="66">
        <v>40420</v>
      </c>
      <c r="T4475" s="66">
        <v>14740</v>
      </c>
      <c r="U4475" s="67">
        <f t="shared" si="1255"/>
        <v>25.68</v>
      </c>
      <c r="V4475" s="66">
        <f t="shared" si="1246"/>
        <v>500605.92</v>
      </c>
      <c r="W4475" s="66" t="str">
        <f t="shared" si="1247"/>
        <v>&gt; 5</v>
      </c>
      <c r="X4475" s="66">
        <f>A4475+SUMIFS(Presensi!F:F,Presensi!E:E,'Entry Data'!AP4475)</f>
        <v>1</v>
      </c>
      <c r="Y4475" s="66">
        <f>IFERROR(INDEX('Retasi Pricing'!F:F,MATCH('Entry Data'!AM4475,'Retasi Pricing'!E:E,0))*X4475,"")</f>
        <v>27650</v>
      </c>
      <c r="Z4475" s="62" t="s">
        <v>26</v>
      </c>
      <c r="AA4475" s="62" t="s">
        <v>27</v>
      </c>
      <c r="AB4475" s="32"/>
      <c r="AC4475" s="32" t="s">
        <v>265</v>
      </c>
      <c r="AD4475" s="32" t="str">
        <f t="shared" si="1248"/>
        <v/>
      </c>
      <c r="AF4475" s="5" t="str">
        <f t="shared" si="1249"/>
        <v>Dominikus Nong Yandris44210</v>
      </c>
      <c r="AG4475" s="5" t="str">
        <f t="shared" si="1250"/>
        <v>BMJ 06944210UTARANIGHT</v>
      </c>
      <c r="AH4475" s="5" t="str">
        <f t="shared" si="1251"/>
        <v>Dominikus Nong Yandris44210UTARANIGHT</v>
      </c>
      <c r="AI4475" s="5" t="str">
        <f t="shared" si="1252"/>
        <v>BMJ 06944210NIGHT</v>
      </c>
      <c r="AJ4475" s="5" t="str">
        <f t="shared" si="1253"/>
        <v>Dominikus Nong Yandris44210NIGHT</v>
      </c>
      <c r="AK4475" s="5" t="str">
        <f t="shared" si="1254"/>
        <v>Dominikus Nong YandrisBMJ</v>
      </c>
      <c r="AL4475" s="5" t="str">
        <f t="shared" si="1256"/>
        <v>5UTARA</v>
      </c>
      <c r="AM4475" s="5" t="str">
        <f t="shared" si="1257"/>
        <v>&gt; 5UTARA10 RODA</v>
      </c>
      <c r="AN4475" s="5" t="str">
        <f t="shared" si="1258"/>
        <v>Dominikus Nong YandrisBMJ&gt; 5UTARA10 RODA</v>
      </c>
      <c r="AO4475" s="5" t="str">
        <f t="shared" si="1259"/>
        <v>Dominikus Nong Yandris&gt; 5UTARA10 RODA</v>
      </c>
      <c r="AP4475" s="5" t="str">
        <f t="shared" si="1260"/>
        <v>44210NIGHT</v>
      </c>
    </row>
    <row r="4476" spans="1:42" x14ac:dyDescent="0.3">
      <c r="A4476" s="33">
        <v>1</v>
      </c>
      <c r="B4476" s="33"/>
      <c r="C4476" s="70">
        <v>44210</v>
      </c>
      <c r="D4476" s="71" t="s">
        <v>87</v>
      </c>
      <c r="E4476" s="70">
        <v>44211</v>
      </c>
      <c r="F4476" s="71">
        <v>5173150</v>
      </c>
      <c r="G4476" s="33" t="s">
        <v>20</v>
      </c>
      <c r="H4476" s="33" t="s">
        <v>21</v>
      </c>
      <c r="I4476" s="33" t="s">
        <v>22</v>
      </c>
      <c r="J4476" s="33" t="s">
        <v>23</v>
      </c>
      <c r="K4476" s="63" t="s">
        <v>78</v>
      </c>
      <c r="L4476" s="32" t="str">
        <f t="shared" si="1261"/>
        <v>FM260JD</v>
      </c>
      <c r="M4476" s="32" t="str">
        <f t="shared" si="1262"/>
        <v>BMJ</v>
      </c>
      <c r="N4476" s="32" t="str">
        <f t="shared" si="1263"/>
        <v>10 RODA</v>
      </c>
      <c r="O4476" s="146">
        <v>0.14749999999999999</v>
      </c>
      <c r="P4476" s="65">
        <v>0.14749999999999999</v>
      </c>
      <c r="Q4476" s="65"/>
      <c r="R4476" s="66">
        <v>6</v>
      </c>
      <c r="S4476" s="66">
        <v>40880</v>
      </c>
      <c r="T4476" s="66">
        <v>14740</v>
      </c>
      <c r="U4476" s="67">
        <f t="shared" si="1255"/>
        <v>26.14</v>
      </c>
      <c r="V4476" s="66">
        <f t="shared" si="1246"/>
        <v>509573.16000000003</v>
      </c>
      <c r="W4476" s="66" t="str">
        <f t="shared" si="1247"/>
        <v>&gt; 6</v>
      </c>
      <c r="X4476" s="66">
        <f>A4476+SUMIFS(Presensi!F:F,Presensi!E:E,'Entry Data'!AP4476)</f>
        <v>1</v>
      </c>
      <c r="Y4476" s="66">
        <f>IFERROR(INDEX('Retasi Pricing'!F:F,MATCH('Entry Data'!AM4476,'Retasi Pricing'!E:E,0))*X4476,"")</f>
        <v>30800</v>
      </c>
      <c r="Z4476" s="62" t="s">
        <v>26</v>
      </c>
      <c r="AA4476" s="62" t="s">
        <v>27</v>
      </c>
      <c r="AB4476" s="32"/>
      <c r="AC4476" s="32" t="s">
        <v>265</v>
      </c>
      <c r="AD4476" s="32" t="str">
        <f t="shared" si="1248"/>
        <v/>
      </c>
      <c r="AF4476" s="5" t="str">
        <f t="shared" si="1249"/>
        <v>Dominikus Nong Yandris44210</v>
      </c>
      <c r="AG4476" s="5" t="str">
        <f t="shared" si="1250"/>
        <v>BMJ 06944210UTARANIGHT</v>
      </c>
      <c r="AH4476" s="5" t="str">
        <f t="shared" si="1251"/>
        <v>Dominikus Nong Yandris44210UTARANIGHT</v>
      </c>
      <c r="AI4476" s="5" t="str">
        <f t="shared" si="1252"/>
        <v>BMJ 06944210NIGHT</v>
      </c>
      <c r="AJ4476" s="5" t="str">
        <f t="shared" si="1253"/>
        <v>Dominikus Nong Yandris44210NIGHT</v>
      </c>
      <c r="AK4476" s="5" t="str">
        <f t="shared" si="1254"/>
        <v>Dominikus Nong YandrisBMJ</v>
      </c>
      <c r="AL4476" s="5" t="str">
        <f t="shared" si="1256"/>
        <v>6UTARA</v>
      </c>
      <c r="AM4476" s="5" t="str">
        <f t="shared" si="1257"/>
        <v>&gt; 6UTARA10 RODA</v>
      </c>
      <c r="AN4476" s="5" t="str">
        <f t="shared" si="1258"/>
        <v>Dominikus Nong YandrisBMJ&gt; 6UTARA10 RODA</v>
      </c>
      <c r="AO4476" s="5" t="str">
        <f t="shared" si="1259"/>
        <v>Dominikus Nong Yandris&gt; 6UTARA10 RODA</v>
      </c>
      <c r="AP4476" s="5" t="str">
        <f t="shared" si="1260"/>
        <v>44210NIGHT</v>
      </c>
    </row>
    <row r="4477" spans="1:42" x14ac:dyDescent="0.3">
      <c r="A4477" s="33">
        <v>1</v>
      </c>
      <c r="B4477" s="33"/>
      <c r="C4477" s="70">
        <v>44210</v>
      </c>
      <c r="D4477" s="71" t="s">
        <v>87</v>
      </c>
      <c r="E4477" s="70">
        <v>44211</v>
      </c>
      <c r="F4477" s="71">
        <v>5173208</v>
      </c>
      <c r="G4477" s="33" t="s">
        <v>20</v>
      </c>
      <c r="H4477" s="33" t="s">
        <v>21</v>
      </c>
      <c r="I4477" s="33" t="s">
        <v>22</v>
      </c>
      <c r="J4477" s="33" t="s">
        <v>23</v>
      </c>
      <c r="K4477" s="69" t="s">
        <v>78</v>
      </c>
      <c r="L4477" s="32" t="str">
        <f t="shared" si="1261"/>
        <v>FM260JD</v>
      </c>
      <c r="M4477" s="32" t="str">
        <f t="shared" si="1262"/>
        <v>BMJ</v>
      </c>
      <c r="N4477" s="32" t="str">
        <f t="shared" si="1263"/>
        <v>10 RODA</v>
      </c>
      <c r="O4477" s="146">
        <v>0.20282407407407407</v>
      </c>
      <c r="P4477" s="65">
        <v>0.20282407407407407</v>
      </c>
      <c r="Q4477" s="65"/>
      <c r="R4477" s="66">
        <v>7</v>
      </c>
      <c r="S4477" s="66">
        <v>41100</v>
      </c>
      <c r="T4477" s="66">
        <v>14740</v>
      </c>
      <c r="U4477" s="67">
        <f t="shared" si="1255"/>
        <v>26.36</v>
      </c>
      <c r="V4477" s="66">
        <f t="shared" si="1246"/>
        <v>513861.83999999997</v>
      </c>
      <c r="W4477" s="66" t="str">
        <f t="shared" si="1247"/>
        <v>7 &gt;</v>
      </c>
      <c r="X4477" s="66">
        <f>A4477+SUMIFS(Presensi!F:F,Presensi!E:E,'Entry Data'!AP4477)</f>
        <v>1</v>
      </c>
      <c r="Y4477" s="66">
        <f>IFERROR(INDEX('Retasi Pricing'!F:F,MATCH('Entry Data'!AM4477,'Retasi Pricing'!E:E,0))*X4477,"")</f>
        <v>37750</v>
      </c>
      <c r="Z4477" s="62" t="s">
        <v>26</v>
      </c>
      <c r="AA4477" s="62" t="s">
        <v>27</v>
      </c>
      <c r="AB4477" s="32"/>
      <c r="AC4477" s="32" t="s">
        <v>265</v>
      </c>
      <c r="AD4477" s="32" t="str">
        <f t="shared" si="1248"/>
        <v/>
      </c>
      <c r="AF4477" s="5" t="str">
        <f t="shared" si="1249"/>
        <v>Dominikus Nong Yandris44210</v>
      </c>
      <c r="AG4477" s="5" t="str">
        <f t="shared" si="1250"/>
        <v>BMJ 06944210UTARANIGHT</v>
      </c>
      <c r="AH4477" s="5" t="str">
        <f t="shared" si="1251"/>
        <v>Dominikus Nong Yandris44210UTARANIGHT</v>
      </c>
      <c r="AI4477" s="5" t="str">
        <f t="shared" si="1252"/>
        <v>BMJ 06944210NIGHT</v>
      </c>
      <c r="AJ4477" s="5" t="str">
        <f t="shared" si="1253"/>
        <v>Dominikus Nong Yandris44210NIGHT</v>
      </c>
      <c r="AK4477" s="5" t="str">
        <f t="shared" si="1254"/>
        <v>Dominikus Nong YandrisBMJ</v>
      </c>
      <c r="AL4477" s="5" t="str">
        <f t="shared" si="1256"/>
        <v>7UTARA</v>
      </c>
      <c r="AM4477" s="5" t="str">
        <f t="shared" si="1257"/>
        <v>7 &gt;UTARA10 RODA</v>
      </c>
      <c r="AN4477" s="5" t="str">
        <f t="shared" si="1258"/>
        <v>Dominikus Nong YandrisBMJ7 &gt;UTARA10 RODA</v>
      </c>
      <c r="AO4477" s="5" t="str">
        <f t="shared" si="1259"/>
        <v>Dominikus Nong Yandris7 &gt;UTARA10 RODA</v>
      </c>
      <c r="AP4477" s="5" t="str">
        <f t="shared" si="1260"/>
        <v>44210NIGHT</v>
      </c>
    </row>
    <row r="4478" spans="1:42" x14ac:dyDescent="0.3">
      <c r="A4478" s="33">
        <v>1</v>
      </c>
      <c r="B4478" s="33"/>
      <c r="C4478" s="70">
        <v>44210</v>
      </c>
      <c r="D4478" s="71" t="s">
        <v>87</v>
      </c>
      <c r="E4478" s="70">
        <v>44210</v>
      </c>
      <c r="F4478" s="71">
        <v>5172843</v>
      </c>
      <c r="G4478" s="33" t="s">
        <v>20</v>
      </c>
      <c r="H4478" s="33" t="s">
        <v>21</v>
      </c>
      <c r="I4478" s="33" t="s">
        <v>22</v>
      </c>
      <c r="J4478" s="33" t="s">
        <v>23</v>
      </c>
      <c r="K4478" s="63" t="s">
        <v>78</v>
      </c>
      <c r="L4478" s="32" t="str">
        <f t="shared" si="1261"/>
        <v>FM260JD</v>
      </c>
      <c r="M4478" s="32" t="str">
        <f t="shared" si="1262"/>
        <v>BMJ</v>
      </c>
      <c r="N4478" s="32" t="str">
        <f t="shared" si="1263"/>
        <v>10 RODA</v>
      </c>
      <c r="O4478" s="146">
        <v>0.84715277777777775</v>
      </c>
      <c r="P4478" s="65">
        <v>0.85146990740740736</v>
      </c>
      <c r="Q4478" s="65"/>
      <c r="R4478" s="66">
        <v>1</v>
      </c>
      <c r="S4478" s="66">
        <v>40420</v>
      </c>
      <c r="T4478" s="66">
        <v>14740</v>
      </c>
      <c r="U4478" s="67">
        <f t="shared" si="1255"/>
        <v>25.68</v>
      </c>
      <c r="V4478" s="66">
        <f t="shared" si="1246"/>
        <v>500605.92</v>
      </c>
      <c r="W4478" s="66" t="str">
        <f t="shared" si="1247"/>
        <v>1 &gt; 4</v>
      </c>
      <c r="X4478" s="66">
        <f>A4478+SUMIFS(Presensi!F:F,Presensi!E:E,'Entry Data'!AP4478)</f>
        <v>1</v>
      </c>
      <c r="Y4478" s="66">
        <f>IFERROR(INDEX('Retasi Pricing'!F:F,MATCH('Entry Data'!AM4478,'Retasi Pricing'!E:E,0))*X4478,"")</f>
        <v>25000</v>
      </c>
      <c r="Z4478" s="62" t="s">
        <v>26</v>
      </c>
      <c r="AA4478" s="62" t="s">
        <v>27</v>
      </c>
      <c r="AB4478" s="32"/>
      <c r="AC4478" s="32" t="s">
        <v>265</v>
      </c>
      <c r="AD4478" s="32" t="str">
        <f t="shared" si="1248"/>
        <v/>
      </c>
      <c r="AF4478" s="5" t="str">
        <f t="shared" si="1249"/>
        <v>Dominikus Nong Yandris44210</v>
      </c>
      <c r="AG4478" s="5" t="str">
        <f t="shared" si="1250"/>
        <v>BMJ 06944210UTARANIGHT</v>
      </c>
      <c r="AH4478" s="5" t="str">
        <f t="shared" si="1251"/>
        <v>Dominikus Nong Yandris44210UTARANIGHT</v>
      </c>
      <c r="AI4478" s="5" t="str">
        <f t="shared" si="1252"/>
        <v>BMJ 06944210NIGHT</v>
      </c>
      <c r="AJ4478" s="5" t="str">
        <f t="shared" si="1253"/>
        <v>Dominikus Nong Yandris44210NIGHT</v>
      </c>
      <c r="AK4478" s="5" t="str">
        <f t="shared" si="1254"/>
        <v>Dominikus Nong YandrisBMJ</v>
      </c>
      <c r="AL4478" s="5" t="str">
        <f t="shared" si="1256"/>
        <v>1UTARA</v>
      </c>
      <c r="AM4478" s="5" t="str">
        <f t="shared" si="1257"/>
        <v>1 &gt; 4UTARA10 RODA</v>
      </c>
      <c r="AN4478" s="5" t="str">
        <f t="shared" si="1258"/>
        <v>Dominikus Nong YandrisBMJ1 &gt; 4UTARA10 RODA</v>
      </c>
      <c r="AO4478" s="5" t="str">
        <f t="shared" si="1259"/>
        <v>Dominikus Nong Yandris1 &gt; 4UTARA10 RODA</v>
      </c>
      <c r="AP4478" s="5" t="str">
        <f t="shared" si="1260"/>
        <v>44210NIGHT</v>
      </c>
    </row>
    <row r="4479" spans="1:42" x14ac:dyDescent="0.3">
      <c r="A4479" s="33">
        <v>1</v>
      </c>
      <c r="B4479" s="33"/>
      <c r="C4479" s="70">
        <v>44210</v>
      </c>
      <c r="D4479" s="71" t="s">
        <v>87</v>
      </c>
      <c r="E4479" s="70">
        <v>44210</v>
      </c>
      <c r="F4479" s="71">
        <v>5172906</v>
      </c>
      <c r="G4479" s="33" t="s">
        <v>20</v>
      </c>
      <c r="H4479" s="33" t="s">
        <v>21</v>
      </c>
      <c r="I4479" s="33" t="s">
        <v>22</v>
      </c>
      <c r="J4479" s="33" t="s">
        <v>23</v>
      </c>
      <c r="K4479" s="63" t="s">
        <v>78</v>
      </c>
      <c r="L4479" s="32" t="str">
        <f t="shared" si="1261"/>
        <v>FM260JD</v>
      </c>
      <c r="M4479" s="32" t="str">
        <f t="shared" si="1262"/>
        <v>BMJ</v>
      </c>
      <c r="N4479" s="32" t="str">
        <f t="shared" si="1263"/>
        <v>10 RODA</v>
      </c>
      <c r="O4479" s="146">
        <v>0.89688657407407402</v>
      </c>
      <c r="P4479" s="65">
        <v>0.89688657407407402</v>
      </c>
      <c r="Q4479" s="65"/>
      <c r="R4479" s="66">
        <v>2</v>
      </c>
      <c r="S4479" s="66">
        <v>40740</v>
      </c>
      <c r="T4479" s="66">
        <v>14740</v>
      </c>
      <c r="U4479" s="67">
        <f t="shared" si="1255"/>
        <v>26</v>
      </c>
      <c r="V4479" s="66">
        <f t="shared" si="1246"/>
        <v>506844</v>
      </c>
      <c r="W4479" s="66" t="str">
        <f t="shared" si="1247"/>
        <v>1 &gt; 4</v>
      </c>
      <c r="X4479" s="66">
        <f>A4479+SUMIFS(Presensi!F:F,Presensi!E:E,'Entry Data'!AP4479)</f>
        <v>1</v>
      </c>
      <c r="Y4479" s="66">
        <f>IFERROR(INDEX('Retasi Pricing'!F:F,MATCH('Entry Data'!AM4479,'Retasi Pricing'!E:E,0))*X4479,"")</f>
        <v>25000</v>
      </c>
      <c r="Z4479" s="62" t="s">
        <v>26</v>
      </c>
      <c r="AA4479" s="62" t="s">
        <v>27</v>
      </c>
      <c r="AB4479" s="32"/>
      <c r="AC4479" s="32" t="s">
        <v>265</v>
      </c>
      <c r="AD4479" s="32" t="str">
        <f t="shared" si="1248"/>
        <v/>
      </c>
      <c r="AF4479" s="5" t="str">
        <f t="shared" si="1249"/>
        <v>Dominikus Nong Yandris44210</v>
      </c>
      <c r="AG4479" s="5" t="str">
        <f t="shared" si="1250"/>
        <v>BMJ 06944210UTARANIGHT</v>
      </c>
      <c r="AH4479" s="5" t="str">
        <f t="shared" si="1251"/>
        <v>Dominikus Nong Yandris44210UTARANIGHT</v>
      </c>
      <c r="AI4479" s="5" t="str">
        <f t="shared" si="1252"/>
        <v>BMJ 06944210NIGHT</v>
      </c>
      <c r="AJ4479" s="5" t="str">
        <f t="shared" si="1253"/>
        <v>Dominikus Nong Yandris44210NIGHT</v>
      </c>
      <c r="AK4479" s="5" t="str">
        <f t="shared" si="1254"/>
        <v>Dominikus Nong YandrisBMJ</v>
      </c>
      <c r="AL4479" s="5" t="str">
        <f t="shared" si="1256"/>
        <v>2UTARA</v>
      </c>
      <c r="AM4479" s="5" t="str">
        <f t="shared" si="1257"/>
        <v>1 &gt; 4UTARA10 RODA</v>
      </c>
      <c r="AN4479" s="5" t="str">
        <f t="shared" si="1258"/>
        <v>Dominikus Nong YandrisBMJ1 &gt; 4UTARA10 RODA</v>
      </c>
      <c r="AO4479" s="5" t="str">
        <f t="shared" si="1259"/>
        <v>Dominikus Nong Yandris1 &gt; 4UTARA10 RODA</v>
      </c>
      <c r="AP4479" s="5" t="str">
        <f t="shared" si="1260"/>
        <v>44210NIGHT</v>
      </c>
    </row>
    <row r="4480" spans="1:42" x14ac:dyDescent="0.3">
      <c r="A4480" s="33">
        <v>1</v>
      </c>
      <c r="B4480" s="33"/>
      <c r="C4480" s="70">
        <v>44210</v>
      </c>
      <c r="D4480" s="71" t="s">
        <v>87</v>
      </c>
      <c r="E4480" s="70">
        <v>44210</v>
      </c>
      <c r="F4480" s="71">
        <v>5172970</v>
      </c>
      <c r="G4480" s="33" t="s">
        <v>20</v>
      </c>
      <c r="H4480" s="33" t="s">
        <v>21</v>
      </c>
      <c r="I4480" s="33" t="s">
        <v>22</v>
      </c>
      <c r="J4480" s="33" t="s">
        <v>23</v>
      </c>
      <c r="K4480" s="63" t="s">
        <v>78</v>
      </c>
      <c r="L4480" s="32" t="str">
        <f t="shared" si="1261"/>
        <v>FM260JD</v>
      </c>
      <c r="M4480" s="32" t="str">
        <f t="shared" si="1262"/>
        <v>BMJ</v>
      </c>
      <c r="N4480" s="32" t="str">
        <f t="shared" si="1263"/>
        <v>10 RODA</v>
      </c>
      <c r="O4480" s="146">
        <v>0.95753472222222225</v>
      </c>
      <c r="P4480" s="65">
        <v>0.95753472222222225</v>
      </c>
      <c r="Q4480" s="65"/>
      <c r="R4480" s="66">
        <v>3</v>
      </c>
      <c r="S4480" s="66">
        <v>41300</v>
      </c>
      <c r="T4480" s="66">
        <v>14740</v>
      </c>
      <c r="U4480" s="67">
        <f t="shared" si="1255"/>
        <v>26.56</v>
      </c>
      <c r="V4480" s="66">
        <f t="shared" si="1246"/>
        <v>517760.64</v>
      </c>
      <c r="W4480" s="66" t="str">
        <f t="shared" si="1247"/>
        <v>1 &gt; 4</v>
      </c>
      <c r="X4480" s="66">
        <f>A4480+SUMIFS(Presensi!F:F,Presensi!E:E,'Entry Data'!AP4480)</f>
        <v>1</v>
      </c>
      <c r="Y4480" s="66">
        <f>IFERROR(INDEX('Retasi Pricing'!F:F,MATCH('Entry Data'!AM4480,'Retasi Pricing'!E:E,0))*X4480,"")</f>
        <v>25000</v>
      </c>
      <c r="Z4480" s="62" t="s">
        <v>26</v>
      </c>
      <c r="AA4480" s="62" t="s">
        <v>27</v>
      </c>
      <c r="AB4480" s="32"/>
      <c r="AC4480" s="32" t="s">
        <v>265</v>
      </c>
      <c r="AD4480" s="32" t="str">
        <f t="shared" si="1248"/>
        <v/>
      </c>
      <c r="AF4480" s="5" t="str">
        <f t="shared" si="1249"/>
        <v>Dominikus Nong Yandris44210</v>
      </c>
      <c r="AG4480" s="5" t="str">
        <f t="shared" si="1250"/>
        <v>BMJ 06944210UTARANIGHT</v>
      </c>
      <c r="AH4480" s="5" t="str">
        <f t="shared" si="1251"/>
        <v>Dominikus Nong Yandris44210UTARANIGHT</v>
      </c>
      <c r="AI4480" s="5" t="str">
        <f t="shared" si="1252"/>
        <v>BMJ 06944210NIGHT</v>
      </c>
      <c r="AJ4480" s="5" t="str">
        <f t="shared" si="1253"/>
        <v>Dominikus Nong Yandris44210NIGHT</v>
      </c>
      <c r="AK4480" s="5" t="str">
        <f t="shared" si="1254"/>
        <v>Dominikus Nong YandrisBMJ</v>
      </c>
      <c r="AL4480" s="5" t="str">
        <f t="shared" si="1256"/>
        <v>3UTARA</v>
      </c>
      <c r="AM4480" s="5" t="str">
        <f t="shared" si="1257"/>
        <v>1 &gt; 4UTARA10 RODA</v>
      </c>
      <c r="AN4480" s="5" t="str">
        <f t="shared" si="1258"/>
        <v>Dominikus Nong YandrisBMJ1 &gt; 4UTARA10 RODA</v>
      </c>
      <c r="AO4480" s="5" t="str">
        <f t="shared" si="1259"/>
        <v>Dominikus Nong Yandris1 &gt; 4UTARA10 RODA</v>
      </c>
      <c r="AP4480" s="5" t="str">
        <f t="shared" si="1260"/>
        <v>44210NIGHT</v>
      </c>
    </row>
    <row r="4481" spans="1:42" x14ac:dyDescent="0.3">
      <c r="A4481" s="33">
        <v>1</v>
      </c>
      <c r="B4481" s="33"/>
      <c r="C4481" s="70">
        <v>44210</v>
      </c>
      <c r="D4481" s="71" t="s">
        <v>87</v>
      </c>
      <c r="E4481" s="70">
        <v>44211</v>
      </c>
      <c r="F4481" s="71">
        <v>5173063</v>
      </c>
      <c r="G4481" s="33" t="s">
        <v>20</v>
      </c>
      <c r="H4481" s="33" t="s">
        <v>21</v>
      </c>
      <c r="I4481" s="33" t="s">
        <v>170</v>
      </c>
      <c r="J4481" s="33" t="s">
        <v>23</v>
      </c>
      <c r="K4481" s="63" t="s">
        <v>80</v>
      </c>
      <c r="L4481" s="32" t="str">
        <f t="shared" si="1261"/>
        <v>AXOR4843</v>
      </c>
      <c r="M4481" s="32" t="str">
        <f t="shared" si="1262"/>
        <v>BMJ</v>
      </c>
      <c r="N4481" s="32" t="str">
        <f t="shared" si="1263"/>
        <v>12 RODA</v>
      </c>
      <c r="O4481" s="146">
        <v>7.3425925925925936E-2</v>
      </c>
      <c r="P4481" s="65">
        <v>7.3425925925925936E-2</v>
      </c>
      <c r="Q4481" s="65"/>
      <c r="R4481" s="66">
        <v>3</v>
      </c>
      <c r="S4481" s="66">
        <v>52200</v>
      </c>
      <c r="T4481" s="66">
        <v>20080</v>
      </c>
      <c r="U4481" s="67">
        <f t="shared" si="1255"/>
        <v>32.119999999999997</v>
      </c>
      <c r="V4481" s="66">
        <f t="shared" si="1246"/>
        <v>651297.24</v>
      </c>
      <c r="W4481" s="66" t="str">
        <f t="shared" si="1247"/>
        <v>1 &gt; 4</v>
      </c>
      <c r="X4481" s="66">
        <f>A4481+SUMIFS(Presensi!F:F,Presensi!E:E,'Entry Data'!AP4481)</f>
        <v>1</v>
      </c>
      <c r="Y4481" s="66">
        <f>IFERROR(INDEX('Retasi Pricing'!F:F,MATCH('Entry Data'!AM4481,'Retasi Pricing'!E:E,0))*X4481,"")</f>
        <v>27500</v>
      </c>
      <c r="Z4481" s="62" t="s">
        <v>26</v>
      </c>
      <c r="AA4481" s="62" t="s">
        <v>27</v>
      </c>
      <c r="AB4481" s="32"/>
      <c r="AC4481" s="32" t="s">
        <v>193</v>
      </c>
      <c r="AD4481" s="32" t="str">
        <f t="shared" si="1248"/>
        <v/>
      </c>
      <c r="AF4481" s="5" t="str">
        <f t="shared" si="1249"/>
        <v>budiyono44210</v>
      </c>
      <c r="AG4481" s="5" t="str">
        <f t="shared" si="1250"/>
        <v>BMJ 07144210UTARANIGHT</v>
      </c>
      <c r="AH4481" s="5" t="str">
        <f t="shared" si="1251"/>
        <v>budiyono44210UTARANIGHT</v>
      </c>
      <c r="AI4481" s="5" t="str">
        <f t="shared" si="1252"/>
        <v>BMJ 07144210NIGHT</v>
      </c>
      <c r="AJ4481" s="5" t="str">
        <f t="shared" si="1253"/>
        <v>budiyono44210NIGHT</v>
      </c>
      <c r="AK4481" s="5" t="str">
        <f t="shared" si="1254"/>
        <v>budiyonoBMJ</v>
      </c>
      <c r="AL4481" s="5" t="str">
        <f t="shared" si="1256"/>
        <v>3UTARA</v>
      </c>
      <c r="AM4481" s="5" t="str">
        <f t="shared" si="1257"/>
        <v>1 &gt; 4UTARA12 RODA</v>
      </c>
      <c r="AN4481" s="5" t="str">
        <f t="shared" si="1258"/>
        <v>budiyonoBMJ1 &gt; 4UTARA12 RODA</v>
      </c>
      <c r="AO4481" s="5" t="str">
        <f t="shared" si="1259"/>
        <v>budiyono1 &gt; 4UTARA12 RODA</v>
      </c>
      <c r="AP4481" s="5" t="str">
        <f t="shared" si="1260"/>
        <v>44210NIGHT</v>
      </c>
    </row>
    <row r="4482" spans="1:42" x14ac:dyDescent="0.3">
      <c r="A4482" s="33">
        <v>1</v>
      </c>
      <c r="B4482" s="33"/>
      <c r="C4482" s="70">
        <v>44210</v>
      </c>
      <c r="D4482" s="71" t="s">
        <v>87</v>
      </c>
      <c r="E4482" s="70">
        <v>44211</v>
      </c>
      <c r="F4482" s="71">
        <v>5173131</v>
      </c>
      <c r="G4482" s="33" t="s">
        <v>20</v>
      </c>
      <c r="H4482" s="33" t="s">
        <v>21</v>
      </c>
      <c r="I4482" s="33" t="s">
        <v>170</v>
      </c>
      <c r="J4482" s="33" t="s">
        <v>23</v>
      </c>
      <c r="K4482" s="63" t="s">
        <v>80</v>
      </c>
      <c r="L4482" s="32" t="str">
        <f t="shared" si="1261"/>
        <v>AXOR4843</v>
      </c>
      <c r="M4482" s="32" t="str">
        <f t="shared" si="1262"/>
        <v>BMJ</v>
      </c>
      <c r="N4482" s="32" t="str">
        <f t="shared" si="1263"/>
        <v>12 RODA</v>
      </c>
      <c r="O4482" s="146">
        <v>0.13021990740740741</v>
      </c>
      <c r="P4482" s="65">
        <v>0.13021990740740741</v>
      </c>
      <c r="Q4482" s="65"/>
      <c r="R4482" s="66">
        <v>4</v>
      </c>
      <c r="S4482" s="66">
        <v>53560</v>
      </c>
      <c r="T4482" s="66">
        <v>20080</v>
      </c>
      <c r="U4482" s="67">
        <f t="shared" si="1255"/>
        <v>33.479999999999997</v>
      </c>
      <c r="V4482" s="66">
        <f t="shared" si="1246"/>
        <v>678873.95999999985</v>
      </c>
      <c r="W4482" s="66" t="str">
        <f t="shared" si="1247"/>
        <v>1 &gt; 4</v>
      </c>
      <c r="X4482" s="66">
        <f>A4482+SUMIFS(Presensi!F:F,Presensi!E:E,'Entry Data'!AP4482)</f>
        <v>1</v>
      </c>
      <c r="Y4482" s="66">
        <f>IFERROR(INDEX('Retasi Pricing'!F:F,MATCH('Entry Data'!AM4482,'Retasi Pricing'!E:E,0))*X4482,"")</f>
        <v>27500</v>
      </c>
      <c r="Z4482" s="62" t="s">
        <v>26</v>
      </c>
      <c r="AA4482" s="62" t="s">
        <v>27</v>
      </c>
      <c r="AB4482" s="32"/>
      <c r="AC4482" s="32" t="s">
        <v>193</v>
      </c>
      <c r="AD4482" s="32" t="str">
        <f t="shared" si="1248"/>
        <v/>
      </c>
      <c r="AF4482" s="5" t="str">
        <f t="shared" si="1249"/>
        <v>budiyono44210</v>
      </c>
      <c r="AG4482" s="5" t="str">
        <f t="shared" si="1250"/>
        <v>BMJ 07144210UTARANIGHT</v>
      </c>
      <c r="AH4482" s="5" t="str">
        <f t="shared" si="1251"/>
        <v>budiyono44210UTARANIGHT</v>
      </c>
      <c r="AI4482" s="5" t="str">
        <f t="shared" si="1252"/>
        <v>BMJ 07144210NIGHT</v>
      </c>
      <c r="AJ4482" s="5" t="str">
        <f t="shared" si="1253"/>
        <v>budiyono44210NIGHT</v>
      </c>
      <c r="AK4482" s="5" t="str">
        <f t="shared" si="1254"/>
        <v>budiyonoBMJ</v>
      </c>
      <c r="AL4482" s="5" t="str">
        <f t="shared" si="1256"/>
        <v>4UTARA</v>
      </c>
      <c r="AM4482" s="5" t="str">
        <f t="shared" si="1257"/>
        <v>1 &gt; 4UTARA12 RODA</v>
      </c>
      <c r="AN4482" s="5" t="str">
        <f t="shared" si="1258"/>
        <v>budiyonoBMJ1 &gt; 4UTARA12 RODA</v>
      </c>
      <c r="AO4482" s="5" t="str">
        <f t="shared" si="1259"/>
        <v>budiyono1 &gt; 4UTARA12 RODA</v>
      </c>
      <c r="AP4482" s="5" t="str">
        <f t="shared" si="1260"/>
        <v>44210NIGHT</v>
      </c>
    </row>
    <row r="4483" spans="1:42" x14ac:dyDescent="0.3">
      <c r="A4483" s="33">
        <v>1</v>
      </c>
      <c r="B4483" s="33"/>
      <c r="C4483" s="70">
        <v>44210</v>
      </c>
      <c r="D4483" s="71" t="s">
        <v>87</v>
      </c>
      <c r="E4483" s="70">
        <v>44211</v>
      </c>
      <c r="F4483" s="71">
        <v>5173196</v>
      </c>
      <c r="G4483" s="33" t="s">
        <v>20</v>
      </c>
      <c r="H4483" s="33" t="s">
        <v>21</v>
      </c>
      <c r="I4483" s="33" t="s">
        <v>123</v>
      </c>
      <c r="J4483" s="33" t="s">
        <v>46</v>
      </c>
      <c r="K4483" s="63" t="s">
        <v>80</v>
      </c>
      <c r="L4483" s="32" t="str">
        <f t="shared" si="1261"/>
        <v>AXOR4843</v>
      </c>
      <c r="M4483" s="32" t="str">
        <f t="shared" si="1262"/>
        <v>BMJ</v>
      </c>
      <c r="N4483" s="32" t="str">
        <f t="shared" si="1263"/>
        <v>12 RODA</v>
      </c>
      <c r="O4483" s="146">
        <v>0.19255787037037039</v>
      </c>
      <c r="P4483" s="65">
        <v>0.19255787037037039</v>
      </c>
      <c r="Q4483" s="65"/>
      <c r="R4483" s="66">
        <v>5</v>
      </c>
      <c r="S4483" s="66">
        <v>53320</v>
      </c>
      <c r="T4483" s="66">
        <v>20080</v>
      </c>
      <c r="U4483" s="67">
        <f t="shared" si="1255"/>
        <v>33.24</v>
      </c>
      <c r="V4483" s="66">
        <f t="shared" si="1246"/>
        <v>674007.4800000001</v>
      </c>
      <c r="W4483" s="66" t="str">
        <f t="shared" si="1247"/>
        <v>&gt; 5</v>
      </c>
      <c r="X4483" s="66">
        <f>A4483+SUMIFS(Presensi!F:F,Presensi!E:E,'Entry Data'!AP4483)</f>
        <v>1</v>
      </c>
      <c r="Y4483" s="66">
        <f>IFERROR(INDEX('Retasi Pricing'!F:F,MATCH('Entry Data'!AM4483,'Retasi Pricing'!E:E,0))*X4483,"")</f>
        <v>31200</v>
      </c>
      <c r="Z4483" s="62" t="s">
        <v>26</v>
      </c>
      <c r="AA4483" s="62" t="s">
        <v>27</v>
      </c>
      <c r="AB4483" s="32"/>
      <c r="AC4483" s="32" t="s">
        <v>193</v>
      </c>
      <c r="AD4483" s="32" t="str">
        <f t="shared" si="1248"/>
        <v/>
      </c>
      <c r="AF4483" s="5" t="str">
        <f t="shared" si="1249"/>
        <v>budiyono44210</v>
      </c>
      <c r="AG4483" s="5" t="str">
        <f t="shared" si="1250"/>
        <v>BMJ 07144210UTARANIGHT</v>
      </c>
      <c r="AH4483" s="5" t="str">
        <f t="shared" si="1251"/>
        <v>budiyono44210UTARANIGHT</v>
      </c>
      <c r="AI4483" s="5" t="str">
        <f t="shared" si="1252"/>
        <v>BMJ 07144210NIGHT</v>
      </c>
      <c r="AJ4483" s="5" t="str">
        <f t="shared" si="1253"/>
        <v>budiyono44210NIGHT</v>
      </c>
      <c r="AK4483" s="5" t="str">
        <f t="shared" si="1254"/>
        <v>budiyonoBMJ</v>
      </c>
      <c r="AL4483" s="5" t="str">
        <f t="shared" si="1256"/>
        <v>5UTARA</v>
      </c>
      <c r="AM4483" s="5" t="str">
        <f t="shared" si="1257"/>
        <v>&gt; 5UTARA12 RODA</v>
      </c>
      <c r="AN4483" s="5" t="str">
        <f t="shared" si="1258"/>
        <v>budiyonoBMJ&gt; 5UTARA12 RODA</v>
      </c>
      <c r="AO4483" s="5" t="str">
        <f t="shared" si="1259"/>
        <v>budiyono&gt; 5UTARA12 RODA</v>
      </c>
      <c r="AP4483" s="5" t="str">
        <f t="shared" si="1260"/>
        <v>44210NIGHT</v>
      </c>
    </row>
    <row r="4484" spans="1:42" x14ac:dyDescent="0.3">
      <c r="A4484" s="33">
        <v>1</v>
      </c>
      <c r="B4484" s="33"/>
      <c r="C4484" s="70">
        <v>44210</v>
      </c>
      <c r="D4484" s="71" t="s">
        <v>87</v>
      </c>
      <c r="E4484" s="70">
        <v>44211</v>
      </c>
      <c r="F4484" s="71">
        <v>5173255</v>
      </c>
      <c r="G4484" s="33" t="s">
        <v>20</v>
      </c>
      <c r="H4484" s="33" t="s">
        <v>21</v>
      </c>
      <c r="I4484" s="33" t="s">
        <v>123</v>
      </c>
      <c r="J4484" s="33" t="s">
        <v>46</v>
      </c>
      <c r="K4484" s="63" t="s">
        <v>80</v>
      </c>
      <c r="L4484" s="32" t="str">
        <f t="shared" si="1261"/>
        <v>AXOR4843</v>
      </c>
      <c r="M4484" s="32" t="str">
        <f t="shared" si="1262"/>
        <v>BMJ</v>
      </c>
      <c r="N4484" s="32" t="str">
        <f t="shared" si="1263"/>
        <v>12 RODA</v>
      </c>
      <c r="O4484" s="146">
        <v>0.25760416666666669</v>
      </c>
      <c r="P4484" s="65">
        <v>0.25760416666666669</v>
      </c>
      <c r="Q4484" s="65"/>
      <c r="R4484" s="66">
        <v>6</v>
      </c>
      <c r="S4484" s="66">
        <v>54760</v>
      </c>
      <c r="T4484" s="66">
        <v>20080</v>
      </c>
      <c r="U4484" s="67">
        <f t="shared" si="1255"/>
        <v>34.68</v>
      </c>
      <c r="V4484" s="66">
        <f t="shared" si="1246"/>
        <v>703206.36</v>
      </c>
      <c r="W4484" s="66" t="str">
        <f t="shared" si="1247"/>
        <v>&gt; 6</v>
      </c>
      <c r="X4484" s="66">
        <f>A4484+SUMIFS(Presensi!F:F,Presensi!E:E,'Entry Data'!AP4484)</f>
        <v>1</v>
      </c>
      <c r="Y4484" s="66">
        <f>IFERROR(INDEX('Retasi Pricing'!F:F,MATCH('Entry Data'!AM4484,'Retasi Pricing'!E:E,0))*X4484,"")</f>
        <v>34450</v>
      </c>
      <c r="Z4484" s="62" t="s">
        <v>26</v>
      </c>
      <c r="AA4484" s="62" t="s">
        <v>27</v>
      </c>
      <c r="AB4484" s="32"/>
      <c r="AC4484" s="32" t="s">
        <v>193</v>
      </c>
      <c r="AD4484" s="32" t="str">
        <f t="shared" si="1248"/>
        <v/>
      </c>
      <c r="AF4484" s="5" t="str">
        <f t="shared" si="1249"/>
        <v>budiyono44210</v>
      </c>
      <c r="AG4484" s="5" t="str">
        <f t="shared" si="1250"/>
        <v>BMJ 07144210UTARANIGHT</v>
      </c>
      <c r="AH4484" s="5" t="str">
        <f t="shared" si="1251"/>
        <v>budiyono44210UTARANIGHT</v>
      </c>
      <c r="AI4484" s="5" t="str">
        <f t="shared" si="1252"/>
        <v>BMJ 07144210NIGHT</v>
      </c>
      <c r="AJ4484" s="5" t="str">
        <f t="shared" si="1253"/>
        <v>budiyono44210NIGHT</v>
      </c>
      <c r="AK4484" s="5" t="str">
        <f t="shared" si="1254"/>
        <v>budiyonoBMJ</v>
      </c>
      <c r="AL4484" s="5" t="str">
        <f t="shared" si="1256"/>
        <v>6UTARA</v>
      </c>
      <c r="AM4484" s="5" t="str">
        <f t="shared" si="1257"/>
        <v>&gt; 6UTARA12 RODA</v>
      </c>
      <c r="AN4484" s="5" t="str">
        <f t="shared" si="1258"/>
        <v>budiyonoBMJ&gt; 6UTARA12 RODA</v>
      </c>
      <c r="AO4484" s="5" t="str">
        <f t="shared" si="1259"/>
        <v>budiyono&gt; 6UTARA12 RODA</v>
      </c>
      <c r="AP4484" s="5" t="str">
        <f t="shared" si="1260"/>
        <v>44210NIGHT</v>
      </c>
    </row>
    <row r="4485" spans="1:42" x14ac:dyDescent="0.3">
      <c r="A4485" s="33">
        <v>1</v>
      </c>
      <c r="B4485" s="33"/>
      <c r="C4485" s="70">
        <v>44210</v>
      </c>
      <c r="D4485" s="71" t="s">
        <v>87</v>
      </c>
      <c r="E4485" s="70">
        <v>44210</v>
      </c>
      <c r="F4485" s="71">
        <v>5172927</v>
      </c>
      <c r="G4485" s="33" t="s">
        <v>20</v>
      </c>
      <c r="H4485" s="33" t="s">
        <v>21</v>
      </c>
      <c r="I4485" s="33" t="s">
        <v>170</v>
      </c>
      <c r="J4485" s="33" t="s">
        <v>23</v>
      </c>
      <c r="K4485" s="63" t="s">
        <v>80</v>
      </c>
      <c r="L4485" s="32" t="str">
        <f t="shared" si="1261"/>
        <v>AXOR4843</v>
      </c>
      <c r="M4485" s="32" t="str">
        <f t="shared" si="1262"/>
        <v>BMJ</v>
      </c>
      <c r="N4485" s="32" t="str">
        <f t="shared" si="1263"/>
        <v>12 RODA</v>
      </c>
      <c r="O4485" s="146">
        <v>0.92064814814814822</v>
      </c>
      <c r="P4485" s="65">
        <v>0.93130787037037033</v>
      </c>
      <c r="Q4485" s="65"/>
      <c r="R4485" s="66">
        <v>1</v>
      </c>
      <c r="S4485" s="66">
        <v>54460</v>
      </c>
      <c r="T4485" s="66">
        <v>20080</v>
      </c>
      <c r="U4485" s="67">
        <f t="shared" si="1255"/>
        <v>34.380000000000003</v>
      </c>
      <c r="V4485" s="66">
        <f t="shared" si="1246"/>
        <v>697123.26</v>
      </c>
      <c r="W4485" s="66" t="str">
        <f t="shared" si="1247"/>
        <v>1 &gt; 4</v>
      </c>
      <c r="X4485" s="66">
        <f>A4485+SUMIFS(Presensi!F:F,Presensi!E:E,'Entry Data'!AP4485)</f>
        <v>1</v>
      </c>
      <c r="Y4485" s="66">
        <f>IFERROR(INDEX('Retasi Pricing'!F:F,MATCH('Entry Data'!AM4485,'Retasi Pricing'!E:E,0))*X4485,"")</f>
        <v>27500</v>
      </c>
      <c r="Z4485" s="62" t="s">
        <v>26</v>
      </c>
      <c r="AA4485" s="62" t="s">
        <v>27</v>
      </c>
      <c r="AB4485" s="32"/>
      <c r="AC4485" s="32" t="s">
        <v>193</v>
      </c>
      <c r="AD4485" s="32" t="str">
        <f t="shared" si="1248"/>
        <v/>
      </c>
      <c r="AF4485" s="5" t="str">
        <f t="shared" si="1249"/>
        <v>budiyono44210</v>
      </c>
      <c r="AG4485" s="5" t="str">
        <f t="shared" si="1250"/>
        <v>BMJ 07144210UTARANIGHT</v>
      </c>
      <c r="AH4485" s="5" t="str">
        <f t="shared" si="1251"/>
        <v>budiyono44210UTARANIGHT</v>
      </c>
      <c r="AI4485" s="5" t="str">
        <f t="shared" si="1252"/>
        <v>BMJ 07144210NIGHT</v>
      </c>
      <c r="AJ4485" s="5" t="str">
        <f t="shared" si="1253"/>
        <v>budiyono44210NIGHT</v>
      </c>
      <c r="AK4485" s="5" t="str">
        <f t="shared" si="1254"/>
        <v>budiyonoBMJ</v>
      </c>
      <c r="AL4485" s="5" t="str">
        <f t="shared" si="1256"/>
        <v>1UTARA</v>
      </c>
      <c r="AM4485" s="5" t="str">
        <f t="shared" si="1257"/>
        <v>1 &gt; 4UTARA12 RODA</v>
      </c>
      <c r="AN4485" s="5" t="str">
        <f t="shared" si="1258"/>
        <v>budiyonoBMJ1 &gt; 4UTARA12 RODA</v>
      </c>
      <c r="AO4485" s="5" t="str">
        <f t="shared" si="1259"/>
        <v>budiyono1 &gt; 4UTARA12 RODA</v>
      </c>
      <c r="AP4485" s="5" t="str">
        <f t="shared" si="1260"/>
        <v>44210NIGHT</v>
      </c>
    </row>
    <row r="4486" spans="1:42" x14ac:dyDescent="0.3">
      <c r="A4486" s="33">
        <v>1</v>
      </c>
      <c r="B4486" s="33"/>
      <c r="C4486" s="70">
        <v>44210</v>
      </c>
      <c r="D4486" s="71" t="s">
        <v>87</v>
      </c>
      <c r="E4486" s="70">
        <v>44210</v>
      </c>
      <c r="F4486" s="71">
        <v>5173004</v>
      </c>
      <c r="G4486" s="33" t="s">
        <v>20</v>
      </c>
      <c r="H4486" s="33" t="s">
        <v>21</v>
      </c>
      <c r="I4486" s="33" t="s">
        <v>45</v>
      </c>
      <c r="J4486" s="33" t="s">
        <v>46</v>
      </c>
      <c r="K4486" s="63" t="s">
        <v>80</v>
      </c>
      <c r="L4486" s="32" t="str">
        <f t="shared" si="1261"/>
        <v>AXOR4843</v>
      </c>
      <c r="M4486" s="32" t="str">
        <f t="shared" si="1262"/>
        <v>BMJ</v>
      </c>
      <c r="N4486" s="32" t="str">
        <f t="shared" si="1263"/>
        <v>12 RODA</v>
      </c>
      <c r="O4486" s="146">
        <v>0.98424768518518524</v>
      </c>
      <c r="P4486" s="65">
        <v>0.98424768518518524</v>
      </c>
      <c r="Q4486" s="65"/>
      <c r="R4486" s="66">
        <v>2</v>
      </c>
      <c r="S4486" s="66">
        <v>51420</v>
      </c>
      <c r="T4486" s="66">
        <v>20080</v>
      </c>
      <c r="U4486" s="67">
        <f t="shared" si="1255"/>
        <v>31.34</v>
      </c>
      <c r="V4486" s="66">
        <f t="shared" si="1246"/>
        <v>635481.18000000005</v>
      </c>
      <c r="W4486" s="66" t="str">
        <f t="shared" si="1247"/>
        <v>1 &gt; 4</v>
      </c>
      <c r="X4486" s="66">
        <f>A4486+SUMIFS(Presensi!F:F,Presensi!E:E,'Entry Data'!AP4486)</f>
        <v>1</v>
      </c>
      <c r="Y4486" s="66">
        <f>IFERROR(INDEX('Retasi Pricing'!F:F,MATCH('Entry Data'!AM4486,'Retasi Pricing'!E:E,0))*X4486,"")</f>
        <v>27500</v>
      </c>
      <c r="Z4486" s="62" t="s">
        <v>26</v>
      </c>
      <c r="AA4486" s="62" t="s">
        <v>27</v>
      </c>
      <c r="AB4486" s="32"/>
      <c r="AC4486" s="32" t="s">
        <v>193</v>
      </c>
      <c r="AD4486" s="32" t="str">
        <f t="shared" si="1248"/>
        <v/>
      </c>
      <c r="AF4486" s="5" t="str">
        <f t="shared" si="1249"/>
        <v>budiyono44210</v>
      </c>
      <c r="AG4486" s="5" t="str">
        <f t="shared" si="1250"/>
        <v>BMJ 07144210UTARANIGHT</v>
      </c>
      <c r="AH4486" s="5" t="str">
        <f t="shared" si="1251"/>
        <v>budiyono44210UTARANIGHT</v>
      </c>
      <c r="AI4486" s="5" t="str">
        <f t="shared" si="1252"/>
        <v>BMJ 07144210NIGHT</v>
      </c>
      <c r="AJ4486" s="5" t="str">
        <f t="shared" si="1253"/>
        <v>budiyono44210NIGHT</v>
      </c>
      <c r="AK4486" s="5" t="str">
        <f t="shared" si="1254"/>
        <v>budiyonoBMJ</v>
      </c>
      <c r="AL4486" s="5" t="str">
        <f t="shared" si="1256"/>
        <v>2UTARA</v>
      </c>
      <c r="AM4486" s="5" t="str">
        <f t="shared" si="1257"/>
        <v>1 &gt; 4UTARA12 RODA</v>
      </c>
      <c r="AN4486" s="5" t="str">
        <f t="shared" si="1258"/>
        <v>budiyonoBMJ1 &gt; 4UTARA12 RODA</v>
      </c>
      <c r="AO4486" s="5" t="str">
        <f t="shared" si="1259"/>
        <v>budiyono1 &gt; 4UTARA12 RODA</v>
      </c>
      <c r="AP4486" s="5" t="str">
        <f t="shared" si="1260"/>
        <v>44210NIGHT</v>
      </c>
    </row>
    <row r="4487" spans="1:42" x14ac:dyDescent="0.3">
      <c r="A4487" s="33">
        <v>1</v>
      </c>
      <c r="B4487" s="33"/>
      <c r="C4487" s="70">
        <v>44210</v>
      </c>
      <c r="D4487" s="71" t="s">
        <v>87</v>
      </c>
      <c r="E4487" s="70">
        <v>44211</v>
      </c>
      <c r="F4487" s="71">
        <v>5173031</v>
      </c>
      <c r="G4487" s="33" t="s">
        <v>20</v>
      </c>
      <c r="H4487" s="33" t="s">
        <v>21</v>
      </c>
      <c r="I4487" s="33" t="s">
        <v>123</v>
      </c>
      <c r="J4487" s="33" t="s">
        <v>23</v>
      </c>
      <c r="K4487" s="63" t="s">
        <v>82</v>
      </c>
      <c r="L4487" s="32" t="str">
        <f t="shared" si="1261"/>
        <v>AXOR4843</v>
      </c>
      <c r="M4487" s="32" t="str">
        <f t="shared" si="1262"/>
        <v>BMJ</v>
      </c>
      <c r="N4487" s="32" t="str">
        <f t="shared" si="1263"/>
        <v>12 RODA</v>
      </c>
      <c r="O4487" s="146">
        <v>1.0636574074074074E-2</v>
      </c>
      <c r="P4487" s="65">
        <v>1.0636574074074074E-2</v>
      </c>
      <c r="Q4487" s="65"/>
      <c r="R4487" s="66">
        <v>3</v>
      </c>
      <c r="S4487" s="66">
        <v>52540</v>
      </c>
      <c r="T4487" s="66">
        <v>20020</v>
      </c>
      <c r="U4487" s="67">
        <f t="shared" si="1255"/>
        <v>32.520000000000003</v>
      </c>
      <c r="V4487" s="66">
        <f t="shared" si="1246"/>
        <v>659408.04000000015</v>
      </c>
      <c r="W4487" s="66" t="str">
        <f t="shared" si="1247"/>
        <v>1 &gt; 4</v>
      </c>
      <c r="X4487" s="66">
        <f>A4487+SUMIFS(Presensi!F:F,Presensi!E:E,'Entry Data'!AP4487)</f>
        <v>1</v>
      </c>
      <c r="Y4487" s="66">
        <f>IFERROR(INDEX('Retasi Pricing'!F:F,MATCH('Entry Data'!AM4487,'Retasi Pricing'!E:E,0))*X4487,"")</f>
        <v>27500</v>
      </c>
      <c r="Z4487" s="62" t="s">
        <v>26</v>
      </c>
      <c r="AA4487" s="62" t="s">
        <v>27</v>
      </c>
      <c r="AB4487" s="32"/>
      <c r="AC4487" s="32" t="s">
        <v>196</v>
      </c>
      <c r="AD4487" s="32" t="str">
        <f t="shared" si="1248"/>
        <v/>
      </c>
      <c r="AF4487" s="5" t="str">
        <f t="shared" si="1249"/>
        <v>suwarno44210</v>
      </c>
      <c r="AG4487" s="5" t="str">
        <f t="shared" si="1250"/>
        <v>BMJ 07244210UTARANIGHT</v>
      </c>
      <c r="AH4487" s="5" t="str">
        <f t="shared" si="1251"/>
        <v>suwarno44210UTARANIGHT</v>
      </c>
      <c r="AI4487" s="5" t="str">
        <f t="shared" si="1252"/>
        <v>BMJ 07244210NIGHT</v>
      </c>
      <c r="AJ4487" s="5" t="str">
        <f t="shared" si="1253"/>
        <v>suwarno44210NIGHT</v>
      </c>
      <c r="AK4487" s="5" t="str">
        <f t="shared" si="1254"/>
        <v>suwarnoBMJ</v>
      </c>
      <c r="AL4487" s="5" t="str">
        <f t="shared" si="1256"/>
        <v>3UTARA</v>
      </c>
      <c r="AM4487" s="5" t="str">
        <f t="shared" si="1257"/>
        <v>1 &gt; 4UTARA12 RODA</v>
      </c>
      <c r="AN4487" s="5" t="str">
        <f t="shared" si="1258"/>
        <v>suwarnoBMJ1 &gt; 4UTARA12 RODA</v>
      </c>
      <c r="AO4487" s="5" t="str">
        <f t="shared" si="1259"/>
        <v>suwarno1 &gt; 4UTARA12 RODA</v>
      </c>
      <c r="AP4487" s="5" t="str">
        <f t="shared" si="1260"/>
        <v>44210NIGHT</v>
      </c>
    </row>
    <row r="4488" spans="1:42" x14ac:dyDescent="0.3">
      <c r="A4488" s="33">
        <v>1</v>
      </c>
      <c r="B4488" s="33"/>
      <c r="C4488" s="70">
        <v>44210</v>
      </c>
      <c r="D4488" s="71" t="s">
        <v>87</v>
      </c>
      <c r="E4488" s="70">
        <v>44211</v>
      </c>
      <c r="F4488" s="71">
        <v>5173077</v>
      </c>
      <c r="G4488" s="33" t="s">
        <v>20</v>
      </c>
      <c r="H4488" s="33" t="s">
        <v>21</v>
      </c>
      <c r="I4488" s="33" t="s">
        <v>170</v>
      </c>
      <c r="J4488" s="33" t="s">
        <v>23</v>
      </c>
      <c r="K4488" s="63" t="s">
        <v>82</v>
      </c>
      <c r="L4488" s="32" t="str">
        <f t="shared" si="1261"/>
        <v>AXOR4843</v>
      </c>
      <c r="M4488" s="32" t="str">
        <f t="shared" si="1262"/>
        <v>BMJ</v>
      </c>
      <c r="N4488" s="32" t="str">
        <f t="shared" si="1263"/>
        <v>12 RODA</v>
      </c>
      <c r="O4488" s="146">
        <v>8.621527777777778E-2</v>
      </c>
      <c r="P4488" s="65">
        <v>8.621527777777778E-2</v>
      </c>
      <c r="Q4488" s="65"/>
      <c r="R4488" s="66">
        <v>4</v>
      </c>
      <c r="S4488" s="66">
        <v>52400</v>
      </c>
      <c r="T4488" s="66">
        <v>20020</v>
      </c>
      <c r="U4488" s="67">
        <f t="shared" si="1255"/>
        <v>32.380000000000003</v>
      </c>
      <c r="V4488" s="66">
        <f t="shared" si="1246"/>
        <v>656569.26</v>
      </c>
      <c r="W4488" s="66" t="str">
        <f t="shared" si="1247"/>
        <v>1 &gt; 4</v>
      </c>
      <c r="X4488" s="66">
        <f>A4488+SUMIFS(Presensi!F:F,Presensi!E:E,'Entry Data'!AP4488)</f>
        <v>1</v>
      </c>
      <c r="Y4488" s="66">
        <f>IFERROR(INDEX('Retasi Pricing'!F:F,MATCH('Entry Data'!AM4488,'Retasi Pricing'!E:E,0))*X4488,"")</f>
        <v>27500</v>
      </c>
      <c r="Z4488" s="62" t="s">
        <v>26</v>
      </c>
      <c r="AA4488" s="62" t="s">
        <v>27</v>
      </c>
      <c r="AB4488" s="32"/>
      <c r="AC4488" s="32" t="s">
        <v>196</v>
      </c>
      <c r="AD4488" s="32" t="str">
        <f t="shared" si="1248"/>
        <v/>
      </c>
      <c r="AF4488" s="5" t="str">
        <f t="shared" si="1249"/>
        <v>suwarno44210</v>
      </c>
      <c r="AG4488" s="5" t="str">
        <f t="shared" si="1250"/>
        <v>BMJ 07244210UTARANIGHT</v>
      </c>
      <c r="AH4488" s="5" t="str">
        <f t="shared" si="1251"/>
        <v>suwarno44210UTARANIGHT</v>
      </c>
      <c r="AI4488" s="5" t="str">
        <f t="shared" si="1252"/>
        <v>BMJ 07244210NIGHT</v>
      </c>
      <c r="AJ4488" s="5" t="str">
        <f t="shared" si="1253"/>
        <v>suwarno44210NIGHT</v>
      </c>
      <c r="AK4488" s="5" t="str">
        <f t="shared" si="1254"/>
        <v>suwarnoBMJ</v>
      </c>
      <c r="AL4488" s="5" t="str">
        <f t="shared" si="1256"/>
        <v>4UTARA</v>
      </c>
      <c r="AM4488" s="5" t="str">
        <f t="shared" si="1257"/>
        <v>1 &gt; 4UTARA12 RODA</v>
      </c>
      <c r="AN4488" s="5" t="str">
        <f t="shared" si="1258"/>
        <v>suwarnoBMJ1 &gt; 4UTARA12 RODA</v>
      </c>
      <c r="AO4488" s="5" t="str">
        <f t="shared" si="1259"/>
        <v>suwarno1 &gt; 4UTARA12 RODA</v>
      </c>
      <c r="AP4488" s="5" t="str">
        <f t="shared" si="1260"/>
        <v>44210NIGHT</v>
      </c>
    </row>
    <row r="4489" spans="1:42" x14ac:dyDescent="0.3">
      <c r="A4489" s="33">
        <v>1</v>
      </c>
      <c r="B4489" s="33"/>
      <c r="C4489" s="70">
        <v>44210</v>
      </c>
      <c r="D4489" s="71" t="s">
        <v>87</v>
      </c>
      <c r="E4489" s="70">
        <v>44211</v>
      </c>
      <c r="F4489" s="71">
        <v>5173145</v>
      </c>
      <c r="G4489" s="33" t="s">
        <v>20</v>
      </c>
      <c r="H4489" s="33" t="s">
        <v>21</v>
      </c>
      <c r="I4489" s="33" t="s">
        <v>170</v>
      </c>
      <c r="J4489" s="33" t="s">
        <v>23</v>
      </c>
      <c r="K4489" s="63" t="s">
        <v>82</v>
      </c>
      <c r="L4489" s="32" t="str">
        <f t="shared" si="1261"/>
        <v>AXOR4843</v>
      </c>
      <c r="M4489" s="32" t="str">
        <f t="shared" si="1262"/>
        <v>BMJ</v>
      </c>
      <c r="N4489" s="32" t="str">
        <f t="shared" si="1263"/>
        <v>12 RODA</v>
      </c>
      <c r="O4489" s="146">
        <v>0.14358796296296297</v>
      </c>
      <c r="P4489" s="65">
        <v>0.14358796296296297</v>
      </c>
      <c r="Q4489" s="65"/>
      <c r="R4489" s="66">
        <v>5</v>
      </c>
      <c r="S4489" s="66">
        <v>52240</v>
      </c>
      <c r="T4489" s="66">
        <v>20020</v>
      </c>
      <c r="U4489" s="67">
        <f t="shared" si="1255"/>
        <v>32.22</v>
      </c>
      <c r="V4489" s="66">
        <f t="shared" si="1246"/>
        <v>653324.93999999994</v>
      </c>
      <c r="W4489" s="66" t="str">
        <f t="shared" si="1247"/>
        <v>&gt; 5</v>
      </c>
      <c r="X4489" s="66">
        <f>A4489+SUMIFS(Presensi!F:F,Presensi!E:E,'Entry Data'!AP4489)</f>
        <v>1</v>
      </c>
      <c r="Y4489" s="66">
        <f>IFERROR(INDEX('Retasi Pricing'!F:F,MATCH('Entry Data'!AM4489,'Retasi Pricing'!E:E,0))*X4489,"")</f>
        <v>31200</v>
      </c>
      <c r="Z4489" s="62" t="s">
        <v>26</v>
      </c>
      <c r="AA4489" s="62" t="s">
        <v>27</v>
      </c>
      <c r="AB4489" s="32"/>
      <c r="AC4489" s="32" t="s">
        <v>196</v>
      </c>
      <c r="AD4489" s="32" t="str">
        <f t="shared" si="1248"/>
        <v/>
      </c>
      <c r="AF4489" s="5" t="str">
        <f t="shared" si="1249"/>
        <v>suwarno44210</v>
      </c>
      <c r="AG4489" s="5" t="str">
        <f t="shared" si="1250"/>
        <v>BMJ 07244210UTARANIGHT</v>
      </c>
      <c r="AH4489" s="5" t="str">
        <f t="shared" si="1251"/>
        <v>suwarno44210UTARANIGHT</v>
      </c>
      <c r="AI4489" s="5" t="str">
        <f t="shared" si="1252"/>
        <v>BMJ 07244210NIGHT</v>
      </c>
      <c r="AJ4489" s="5" t="str">
        <f t="shared" si="1253"/>
        <v>suwarno44210NIGHT</v>
      </c>
      <c r="AK4489" s="5" t="str">
        <f t="shared" si="1254"/>
        <v>suwarnoBMJ</v>
      </c>
      <c r="AL4489" s="5" t="str">
        <f t="shared" si="1256"/>
        <v>5UTARA</v>
      </c>
      <c r="AM4489" s="5" t="str">
        <f t="shared" si="1257"/>
        <v>&gt; 5UTARA12 RODA</v>
      </c>
      <c r="AN4489" s="5" t="str">
        <f t="shared" si="1258"/>
        <v>suwarnoBMJ&gt; 5UTARA12 RODA</v>
      </c>
      <c r="AO4489" s="5" t="str">
        <f t="shared" si="1259"/>
        <v>suwarno&gt; 5UTARA12 RODA</v>
      </c>
      <c r="AP4489" s="5" t="str">
        <f t="shared" si="1260"/>
        <v>44210NIGHT</v>
      </c>
    </row>
    <row r="4490" spans="1:42" x14ac:dyDescent="0.3">
      <c r="A4490" s="33">
        <v>1</v>
      </c>
      <c r="B4490" s="33"/>
      <c r="C4490" s="70">
        <v>44210</v>
      </c>
      <c r="D4490" s="71" t="s">
        <v>87</v>
      </c>
      <c r="E4490" s="70">
        <v>44211</v>
      </c>
      <c r="F4490" s="71">
        <v>5173216</v>
      </c>
      <c r="G4490" s="33" t="s">
        <v>20</v>
      </c>
      <c r="H4490" s="33" t="s">
        <v>21</v>
      </c>
      <c r="I4490" s="33" t="s">
        <v>123</v>
      </c>
      <c r="J4490" s="33" t="s">
        <v>46</v>
      </c>
      <c r="K4490" s="63" t="s">
        <v>82</v>
      </c>
      <c r="L4490" s="32" t="str">
        <f t="shared" si="1261"/>
        <v>AXOR4843</v>
      </c>
      <c r="M4490" s="32" t="str">
        <f t="shared" si="1262"/>
        <v>BMJ</v>
      </c>
      <c r="N4490" s="32" t="str">
        <f t="shared" si="1263"/>
        <v>12 RODA</v>
      </c>
      <c r="O4490" s="146">
        <v>0.2152314814814815</v>
      </c>
      <c r="P4490" s="65">
        <v>0.2152314814814815</v>
      </c>
      <c r="Q4490" s="65"/>
      <c r="R4490" s="66">
        <v>6</v>
      </c>
      <c r="S4490" s="66">
        <v>53300</v>
      </c>
      <c r="T4490" s="66">
        <v>20020</v>
      </c>
      <c r="U4490" s="67">
        <f t="shared" si="1255"/>
        <v>33.28</v>
      </c>
      <c r="V4490" s="66">
        <f t="shared" ref="V4490:V4553" si="1264">IFERROR(VLOOKUP(L4490,harga,2,FALSE),"")*U4490*IFERROR(VLOOKUP(G4490,jarak,2,FALSE),"")</f>
        <v>674818.56000000006</v>
      </c>
      <c r="W4490" s="66" t="str">
        <f t="shared" ref="W4490:W4553" si="1265">IFERROR(VLOOKUP(AL4490,Code,2,FALSE),"")</f>
        <v>&gt; 6</v>
      </c>
      <c r="X4490" s="66">
        <f>A4490+SUMIFS(Presensi!F:F,Presensi!E:E,'Entry Data'!AP4490)</f>
        <v>1</v>
      </c>
      <c r="Y4490" s="66">
        <f>IFERROR(INDEX('Retasi Pricing'!F:F,MATCH('Entry Data'!AM4490,'Retasi Pricing'!E:E,0))*X4490,"")</f>
        <v>34450</v>
      </c>
      <c r="Z4490" s="62" t="s">
        <v>26</v>
      </c>
      <c r="AA4490" s="62" t="s">
        <v>27</v>
      </c>
      <c r="AB4490" s="32"/>
      <c r="AC4490" s="32" t="s">
        <v>196</v>
      </c>
      <c r="AD4490" s="32" t="str">
        <f t="shared" ref="AD4490:AD4553" si="1266">IFERROR(VLOOKUP(AC4490,driver,13,FALSE),"")</f>
        <v/>
      </c>
      <c r="AF4490" s="5" t="str">
        <f t="shared" ref="AF4490:AF4553" si="1267">AC4490&amp;C4490</f>
        <v>suwarno44210</v>
      </c>
      <c r="AG4490" s="5" t="str">
        <f t="shared" ref="AG4490:AG4553" si="1268">K4490&amp;C4490&amp;G4490&amp;D4490</f>
        <v>BMJ 07244210UTARANIGHT</v>
      </c>
      <c r="AH4490" s="5" t="str">
        <f t="shared" ref="AH4490:AH4553" si="1269">AC4490&amp;C4490&amp;G4490&amp;D4490</f>
        <v>suwarno44210UTARANIGHT</v>
      </c>
      <c r="AI4490" s="5" t="str">
        <f t="shared" ref="AI4490:AI4553" si="1270">K4490&amp;C4490&amp;D4490</f>
        <v>BMJ 07244210NIGHT</v>
      </c>
      <c r="AJ4490" s="5" t="str">
        <f t="shared" ref="AJ4490:AJ4553" si="1271">AC4490&amp;C4490&amp;D4490</f>
        <v>suwarno44210NIGHT</v>
      </c>
      <c r="AK4490" s="5" t="str">
        <f t="shared" ref="AK4490:AK4553" si="1272">AC4490&amp;M4490</f>
        <v>suwarnoBMJ</v>
      </c>
      <c r="AL4490" s="5" t="str">
        <f t="shared" si="1256"/>
        <v>6UTARA</v>
      </c>
      <c r="AM4490" s="5" t="str">
        <f t="shared" si="1257"/>
        <v>&gt; 6UTARA12 RODA</v>
      </c>
      <c r="AN4490" s="5" t="str">
        <f t="shared" si="1258"/>
        <v>suwarnoBMJ&gt; 6UTARA12 RODA</v>
      </c>
      <c r="AO4490" s="5" t="str">
        <f t="shared" si="1259"/>
        <v>suwarno&gt; 6UTARA12 RODA</v>
      </c>
      <c r="AP4490" s="5" t="str">
        <f t="shared" si="1260"/>
        <v>44210NIGHT</v>
      </c>
    </row>
    <row r="4491" spans="1:42" x14ac:dyDescent="0.3">
      <c r="A4491" s="33">
        <v>1</v>
      </c>
      <c r="B4491" s="33"/>
      <c r="C4491" s="70">
        <v>44210</v>
      </c>
      <c r="D4491" s="71" t="s">
        <v>87</v>
      </c>
      <c r="E4491" s="70">
        <v>44210</v>
      </c>
      <c r="F4491" s="71">
        <v>5172845</v>
      </c>
      <c r="G4491" s="33" t="s">
        <v>20</v>
      </c>
      <c r="H4491" s="33" t="s">
        <v>21</v>
      </c>
      <c r="I4491" s="33" t="s">
        <v>123</v>
      </c>
      <c r="J4491" s="33" t="s">
        <v>46</v>
      </c>
      <c r="K4491" s="63" t="s">
        <v>82</v>
      </c>
      <c r="L4491" s="32" t="str">
        <f t="shared" si="1261"/>
        <v>AXOR4843</v>
      </c>
      <c r="M4491" s="32" t="str">
        <f t="shared" si="1262"/>
        <v>BMJ</v>
      </c>
      <c r="N4491" s="32" t="str">
        <f t="shared" si="1263"/>
        <v>12 RODA</v>
      </c>
      <c r="O4491" s="146">
        <v>0.84886574074074073</v>
      </c>
      <c r="P4491" s="65">
        <v>0.8534722222222223</v>
      </c>
      <c r="Q4491" s="65"/>
      <c r="R4491" s="66">
        <v>1</v>
      </c>
      <c r="S4491" s="66">
        <v>53860</v>
      </c>
      <c r="T4491" s="66">
        <v>20020</v>
      </c>
      <c r="U4491" s="67">
        <f t="shared" ref="U4491:U4554" si="1273">(S4491-T4491)/1000</f>
        <v>33.840000000000003</v>
      </c>
      <c r="V4491" s="66">
        <f t="shared" si="1264"/>
        <v>686173.68</v>
      </c>
      <c r="W4491" s="66" t="str">
        <f t="shared" si="1265"/>
        <v>1 &gt; 4</v>
      </c>
      <c r="X4491" s="66">
        <f>A4491+SUMIFS(Presensi!F:F,Presensi!E:E,'Entry Data'!AP4491)</f>
        <v>1</v>
      </c>
      <c r="Y4491" s="66">
        <f>IFERROR(INDEX('Retasi Pricing'!F:F,MATCH('Entry Data'!AM4491,'Retasi Pricing'!E:E,0))*X4491,"")</f>
        <v>27500</v>
      </c>
      <c r="Z4491" s="62" t="s">
        <v>26</v>
      </c>
      <c r="AA4491" s="62" t="s">
        <v>27</v>
      </c>
      <c r="AB4491" s="32"/>
      <c r="AC4491" s="32" t="s">
        <v>196</v>
      </c>
      <c r="AD4491" s="32" t="str">
        <f t="shared" si="1266"/>
        <v/>
      </c>
      <c r="AF4491" s="5" t="str">
        <f t="shared" si="1267"/>
        <v>suwarno44210</v>
      </c>
      <c r="AG4491" s="5" t="str">
        <f t="shared" si="1268"/>
        <v>BMJ 07244210UTARANIGHT</v>
      </c>
      <c r="AH4491" s="5" t="str">
        <f t="shared" si="1269"/>
        <v>suwarno44210UTARANIGHT</v>
      </c>
      <c r="AI4491" s="5" t="str">
        <f t="shared" si="1270"/>
        <v>BMJ 07244210NIGHT</v>
      </c>
      <c r="AJ4491" s="5" t="str">
        <f t="shared" si="1271"/>
        <v>suwarno44210NIGHT</v>
      </c>
      <c r="AK4491" s="5" t="str">
        <f t="shared" si="1272"/>
        <v>suwarnoBMJ</v>
      </c>
      <c r="AL4491" s="5" t="str">
        <f t="shared" ref="AL4491:AL4554" si="1274">Q4491&amp;R4491&amp;G4491</f>
        <v>1UTARA</v>
      </c>
      <c r="AM4491" s="5" t="str">
        <f t="shared" ref="AM4491:AM4554" si="1275">W4491&amp;G4491&amp;N4491</f>
        <v>1 &gt; 4UTARA12 RODA</v>
      </c>
      <c r="AN4491" s="5" t="str">
        <f t="shared" ref="AN4491:AN4554" si="1276">AC4491&amp;M4491&amp;W4491&amp;G4491&amp;N4491</f>
        <v>suwarnoBMJ1 &gt; 4UTARA12 RODA</v>
      </c>
      <c r="AO4491" s="5" t="str">
        <f t="shared" ref="AO4491:AO4554" si="1277">AC4491&amp;W4491&amp;G4491&amp;N4491</f>
        <v>suwarno1 &gt; 4UTARA12 RODA</v>
      </c>
      <c r="AP4491" s="5" t="str">
        <f t="shared" ref="AP4491:AP4554" si="1278">C4491&amp;D4491</f>
        <v>44210NIGHT</v>
      </c>
    </row>
    <row r="4492" spans="1:42" x14ac:dyDescent="0.3">
      <c r="A4492" s="33">
        <v>1</v>
      </c>
      <c r="B4492" s="33"/>
      <c r="C4492" s="70">
        <v>44210</v>
      </c>
      <c r="D4492" s="71" t="s">
        <v>87</v>
      </c>
      <c r="E4492" s="70">
        <v>44210</v>
      </c>
      <c r="F4492" s="71">
        <v>5172909</v>
      </c>
      <c r="G4492" s="33" t="s">
        <v>20</v>
      </c>
      <c r="H4492" s="33" t="s">
        <v>21</v>
      </c>
      <c r="I4492" s="33" t="s">
        <v>123</v>
      </c>
      <c r="J4492" s="33" t="s">
        <v>46</v>
      </c>
      <c r="K4492" s="63" t="s">
        <v>82</v>
      </c>
      <c r="L4492" s="32" t="str">
        <f t="shared" si="1261"/>
        <v>AXOR4843</v>
      </c>
      <c r="M4492" s="32" t="str">
        <f t="shared" si="1262"/>
        <v>BMJ</v>
      </c>
      <c r="N4492" s="32" t="str">
        <f t="shared" si="1263"/>
        <v>12 RODA</v>
      </c>
      <c r="O4492" s="146">
        <v>0.90259259259259261</v>
      </c>
      <c r="P4492" s="65">
        <v>0.90259259259259261</v>
      </c>
      <c r="Q4492" s="65"/>
      <c r="R4492" s="66">
        <v>2</v>
      </c>
      <c r="S4492" s="66">
        <v>53640</v>
      </c>
      <c r="T4492" s="66">
        <v>20020</v>
      </c>
      <c r="U4492" s="67">
        <f t="shared" si="1273"/>
        <v>33.619999999999997</v>
      </c>
      <c r="V4492" s="66">
        <f t="shared" si="1264"/>
        <v>681712.74</v>
      </c>
      <c r="W4492" s="66" t="str">
        <f t="shared" si="1265"/>
        <v>1 &gt; 4</v>
      </c>
      <c r="X4492" s="66">
        <f>A4492+SUMIFS(Presensi!F:F,Presensi!E:E,'Entry Data'!AP4492)</f>
        <v>1</v>
      </c>
      <c r="Y4492" s="66">
        <f>IFERROR(INDEX('Retasi Pricing'!F:F,MATCH('Entry Data'!AM4492,'Retasi Pricing'!E:E,0))*X4492,"")</f>
        <v>27500</v>
      </c>
      <c r="Z4492" s="62" t="s">
        <v>26</v>
      </c>
      <c r="AA4492" s="62" t="s">
        <v>27</v>
      </c>
      <c r="AB4492" s="32"/>
      <c r="AC4492" s="32" t="s">
        <v>196</v>
      </c>
      <c r="AD4492" s="32" t="str">
        <f t="shared" si="1266"/>
        <v/>
      </c>
      <c r="AF4492" s="5" t="str">
        <f t="shared" si="1267"/>
        <v>suwarno44210</v>
      </c>
      <c r="AG4492" s="5" t="str">
        <f t="shared" si="1268"/>
        <v>BMJ 07244210UTARANIGHT</v>
      </c>
      <c r="AH4492" s="5" t="str">
        <f t="shared" si="1269"/>
        <v>suwarno44210UTARANIGHT</v>
      </c>
      <c r="AI4492" s="5" t="str">
        <f t="shared" si="1270"/>
        <v>BMJ 07244210NIGHT</v>
      </c>
      <c r="AJ4492" s="5" t="str">
        <f t="shared" si="1271"/>
        <v>suwarno44210NIGHT</v>
      </c>
      <c r="AK4492" s="5" t="str">
        <f t="shared" si="1272"/>
        <v>suwarnoBMJ</v>
      </c>
      <c r="AL4492" s="5" t="str">
        <f t="shared" si="1274"/>
        <v>2UTARA</v>
      </c>
      <c r="AM4492" s="5" t="str">
        <f t="shared" si="1275"/>
        <v>1 &gt; 4UTARA12 RODA</v>
      </c>
      <c r="AN4492" s="5" t="str">
        <f t="shared" si="1276"/>
        <v>suwarnoBMJ1 &gt; 4UTARA12 RODA</v>
      </c>
      <c r="AO4492" s="5" t="str">
        <f t="shared" si="1277"/>
        <v>suwarno1 &gt; 4UTARA12 RODA</v>
      </c>
      <c r="AP4492" s="5" t="str">
        <f t="shared" si="1278"/>
        <v>44210NIGHT</v>
      </c>
    </row>
    <row r="4493" spans="1:42" x14ac:dyDescent="0.3">
      <c r="A4493" s="33">
        <v>1</v>
      </c>
      <c r="B4493" s="33"/>
      <c r="C4493" s="70">
        <v>44210</v>
      </c>
      <c r="D4493" s="71" t="s">
        <v>87</v>
      </c>
      <c r="E4493" s="70">
        <v>44211</v>
      </c>
      <c r="F4493" s="71">
        <v>5173038</v>
      </c>
      <c r="G4493" s="33" t="s">
        <v>20</v>
      </c>
      <c r="H4493" s="33" t="s">
        <v>21</v>
      </c>
      <c r="I4493" s="33" t="s">
        <v>45</v>
      </c>
      <c r="J4493" s="33" t="s">
        <v>46</v>
      </c>
      <c r="K4493" s="63" t="s">
        <v>83</v>
      </c>
      <c r="L4493" s="32" t="str">
        <f t="shared" si="1261"/>
        <v>AXOR4843</v>
      </c>
      <c r="M4493" s="32" t="str">
        <f t="shared" si="1262"/>
        <v>BMJ</v>
      </c>
      <c r="N4493" s="32" t="str">
        <f t="shared" si="1263"/>
        <v>12 RODA</v>
      </c>
      <c r="O4493" s="146">
        <v>1.9120370370370371E-2</v>
      </c>
      <c r="P4493" s="65">
        <v>1.9120370370370371E-2</v>
      </c>
      <c r="Q4493" s="65"/>
      <c r="R4493" s="66">
        <v>3</v>
      </c>
      <c r="S4493" s="66">
        <v>52380</v>
      </c>
      <c r="T4493" s="66">
        <v>20380</v>
      </c>
      <c r="U4493" s="67">
        <f t="shared" si="1273"/>
        <v>32</v>
      </c>
      <c r="V4493" s="66">
        <f t="shared" si="1264"/>
        <v>648864</v>
      </c>
      <c r="W4493" s="66" t="str">
        <f t="shared" si="1265"/>
        <v>1 &gt; 4</v>
      </c>
      <c r="X4493" s="66">
        <f>A4493+SUMIFS(Presensi!F:F,Presensi!E:E,'Entry Data'!AP4493)</f>
        <v>1</v>
      </c>
      <c r="Y4493" s="66">
        <f>IFERROR(INDEX('Retasi Pricing'!F:F,MATCH('Entry Data'!AM4493,'Retasi Pricing'!E:E,0))*X4493,"")</f>
        <v>27500</v>
      </c>
      <c r="Z4493" s="62" t="s">
        <v>26</v>
      </c>
      <c r="AA4493" s="62" t="s">
        <v>27</v>
      </c>
      <c r="AB4493" s="32"/>
      <c r="AC4493" s="32" t="s">
        <v>373</v>
      </c>
      <c r="AD4493" s="32" t="str">
        <f t="shared" si="1266"/>
        <v/>
      </c>
      <c r="AF4493" s="5" t="str">
        <f t="shared" si="1267"/>
        <v>muchammad44210</v>
      </c>
      <c r="AG4493" s="5" t="str">
        <f t="shared" si="1268"/>
        <v>BMJ 07344210UTARANIGHT</v>
      </c>
      <c r="AH4493" s="5" t="str">
        <f t="shared" si="1269"/>
        <v>muchammad44210UTARANIGHT</v>
      </c>
      <c r="AI4493" s="5" t="str">
        <f t="shared" si="1270"/>
        <v>BMJ 07344210NIGHT</v>
      </c>
      <c r="AJ4493" s="5" t="str">
        <f t="shared" si="1271"/>
        <v>muchammad44210NIGHT</v>
      </c>
      <c r="AK4493" s="5" t="str">
        <f t="shared" si="1272"/>
        <v>muchammadBMJ</v>
      </c>
      <c r="AL4493" s="5" t="str">
        <f t="shared" si="1274"/>
        <v>3UTARA</v>
      </c>
      <c r="AM4493" s="5" t="str">
        <f t="shared" si="1275"/>
        <v>1 &gt; 4UTARA12 RODA</v>
      </c>
      <c r="AN4493" s="5" t="str">
        <f t="shared" si="1276"/>
        <v>muchammadBMJ1 &gt; 4UTARA12 RODA</v>
      </c>
      <c r="AO4493" s="5" t="str">
        <f t="shared" si="1277"/>
        <v>muchammad1 &gt; 4UTARA12 RODA</v>
      </c>
      <c r="AP4493" s="5" t="str">
        <f t="shared" si="1278"/>
        <v>44210NIGHT</v>
      </c>
    </row>
    <row r="4494" spans="1:42" x14ac:dyDescent="0.3">
      <c r="A4494" s="33">
        <v>1</v>
      </c>
      <c r="B4494" s="33"/>
      <c r="C4494" s="70">
        <v>44210</v>
      </c>
      <c r="D4494" s="71" t="s">
        <v>87</v>
      </c>
      <c r="E4494" s="70">
        <v>44211</v>
      </c>
      <c r="F4494" s="71">
        <v>5173095</v>
      </c>
      <c r="G4494" s="33" t="s">
        <v>20</v>
      </c>
      <c r="H4494" s="33" t="s">
        <v>21</v>
      </c>
      <c r="I4494" s="33" t="s">
        <v>45</v>
      </c>
      <c r="J4494" s="33" t="s">
        <v>46</v>
      </c>
      <c r="K4494" s="63" t="s">
        <v>83</v>
      </c>
      <c r="L4494" s="32" t="str">
        <f t="shared" si="1261"/>
        <v>AXOR4843</v>
      </c>
      <c r="M4494" s="32" t="str">
        <f t="shared" si="1262"/>
        <v>BMJ</v>
      </c>
      <c r="N4494" s="32" t="str">
        <f t="shared" si="1263"/>
        <v>12 RODA</v>
      </c>
      <c r="O4494" s="146">
        <v>0.10292824074074074</v>
      </c>
      <c r="P4494" s="65">
        <v>0.10292824074074074</v>
      </c>
      <c r="Q4494" s="65"/>
      <c r="R4494" s="66">
        <v>4</v>
      </c>
      <c r="S4494" s="66">
        <v>51460</v>
      </c>
      <c r="T4494" s="66">
        <v>20380</v>
      </c>
      <c r="U4494" s="67">
        <f t="shared" si="1273"/>
        <v>31.08</v>
      </c>
      <c r="V4494" s="66">
        <f t="shared" si="1264"/>
        <v>630209.15999999992</v>
      </c>
      <c r="W4494" s="66" t="str">
        <f t="shared" si="1265"/>
        <v>1 &gt; 4</v>
      </c>
      <c r="X4494" s="66">
        <f>A4494+SUMIFS(Presensi!F:F,Presensi!E:E,'Entry Data'!AP4494)</f>
        <v>1</v>
      </c>
      <c r="Y4494" s="66">
        <f>IFERROR(INDEX('Retasi Pricing'!F:F,MATCH('Entry Data'!AM4494,'Retasi Pricing'!E:E,0))*X4494,"")</f>
        <v>27500</v>
      </c>
      <c r="Z4494" s="62" t="s">
        <v>26</v>
      </c>
      <c r="AA4494" s="62" t="s">
        <v>27</v>
      </c>
      <c r="AB4494" s="32"/>
      <c r="AC4494" s="32" t="s">
        <v>373</v>
      </c>
      <c r="AD4494" s="32" t="str">
        <f t="shared" si="1266"/>
        <v/>
      </c>
      <c r="AF4494" s="5" t="str">
        <f t="shared" si="1267"/>
        <v>muchammad44210</v>
      </c>
      <c r="AG4494" s="5" t="str">
        <f t="shared" si="1268"/>
        <v>BMJ 07344210UTARANIGHT</v>
      </c>
      <c r="AH4494" s="5" t="str">
        <f t="shared" si="1269"/>
        <v>muchammad44210UTARANIGHT</v>
      </c>
      <c r="AI4494" s="5" t="str">
        <f t="shared" si="1270"/>
        <v>BMJ 07344210NIGHT</v>
      </c>
      <c r="AJ4494" s="5" t="str">
        <f t="shared" si="1271"/>
        <v>muchammad44210NIGHT</v>
      </c>
      <c r="AK4494" s="5" t="str">
        <f t="shared" si="1272"/>
        <v>muchammadBMJ</v>
      </c>
      <c r="AL4494" s="5" t="str">
        <f t="shared" si="1274"/>
        <v>4UTARA</v>
      </c>
      <c r="AM4494" s="5" t="str">
        <f t="shared" si="1275"/>
        <v>1 &gt; 4UTARA12 RODA</v>
      </c>
      <c r="AN4494" s="5" t="str">
        <f t="shared" si="1276"/>
        <v>muchammadBMJ1 &gt; 4UTARA12 RODA</v>
      </c>
      <c r="AO4494" s="5" t="str">
        <f t="shared" si="1277"/>
        <v>muchammad1 &gt; 4UTARA12 RODA</v>
      </c>
      <c r="AP4494" s="5" t="str">
        <f t="shared" si="1278"/>
        <v>44210NIGHT</v>
      </c>
    </row>
    <row r="4495" spans="1:42" x14ac:dyDescent="0.3">
      <c r="A4495" s="33">
        <v>1</v>
      </c>
      <c r="B4495" s="33"/>
      <c r="C4495" s="70">
        <v>44210</v>
      </c>
      <c r="D4495" s="71" t="s">
        <v>87</v>
      </c>
      <c r="E4495" s="70">
        <v>44211</v>
      </c>
      <c r="F4495" s="71">
        <v>5173172</v>
      </c>
      <c r="G4495" s="33" t="s">
        <v>20</v>
      </c>
      <c r="H4495" s="33" t="s">
        <v>21</v>
      </c>
      <c r="I4495" s="33" t="s">
        <v>45</v>
      </c>
      <c r="J4495" s="33" t="s">
        <v>46</v>
      </c>
      <c r="K4495" s="63" t="s">
        <v>83</v>
      </c>
      <c r="L4495" s="32" t="str">
        <f t="shared" si="1261"/>
        <v>AXOR4843</v>
      </c>
      <c r="M4495" s="32" t="str">
        <f t="shared" si="1262"/>
        <v>BMJ</v>
      </c>
      <c r="N4495" s="32" t="str">
        <f t="shared" si="1263"/>
        <v>12 RODA</v>
      </c>
      <c r="O4495" s="146">
        <v>0.16724537037037038</v>
      </c>
      <c r="P4495" s="65">
        <v>0.16724537037037038</v>
      </c>
      <c r="Q4495" s="65"/>
      <c r="R4495" s="66">
        <v>5</v>
      </c>
      <c r="S4495" s="66">
        <v>50020</v>
      </c>
      <c r="T4495" s="66">
        <v>20380</v>
      </c>
      <c r="U4495" s="67">
        <f t="shared" si="1273"/>
        <v>29.64</v>
      </c>
      <c r="V4495" s="66">
        <f t="shared" si="1264"/>
        <v>601010.28</v>
      </c>
      <c r="W4495" s="66" t="str">
        <f t="shared" si="1265"/>
        <v>&gt; 5</v>
      </c>
      <c r="X4495" s="66">
        <f>A4495+SUMIFS(Presensi!F:F,Presensi!E:E,'Entry Data'!AP4495)</f>
        <v>1</v>
      </c>
      <c r="Y4495" s="66">
        <f>IFERROR(INDEX('Retasi Pricing'!F:F,MATCH('Entry Data'!AM4495,'Retasi Pricing'!E:E,0))*X4495,"")</f>
        <v>31200</v>
      </c>
      <c r="Z4495" s="62" t="s">
        <v>26</v>
      </c>
      <c r="AA4495" s="62" t="s">
        <v>27</v>
      </c>
      <c r="AB4495" s="32"/>
      <c r="AC4495" s="32" t="s">
        <v>373</v>
      </c>
      <c r="AD4495" s="32" t="str">
        <f t="shared" si="1266"/>
        <v/>
      </c>
      <c r="AF4495" s="5" t="str">
        <f t="shared" si="1267"/>
        <v>muchammad44210</v>
      </c>
      <c r="AG4495" s="5" t="str">
        <f t="shared" si="1268"/>
        <v>BMJ 07344210UTARANIGHT</v>
      </c>
      <c r="AH4495" s="5" t="str">
        <f t="shared" si="1269"/>
        <v>muchammad44210UTARANIGHT</v>
      </c>
      <c r="AI4495" s="5" t="str">
        <f t="shared" si="1270"/>
        <v>BMJ 07344210NIGHT</v>
      </c>
      <c r="AJ4495" s="5" t="str">
        <f t="shared" si="1271"/>
        <v>muchammad44210NIGHT</v>
      </c>
      <c r="AK4495" s="5" t="str">
        <f t="shared" si="1272"/>
        <v>muchammadBMJ</v>
      </c>
      <c r="AL4495" s="5" t="str">
        <f t="shared" si="1274"/>
        <v>5UTARA</v>
      </c>
      <c r="AM4495" s="5" t="str">
        <f t="shared" si="1275"/>
        <v>&gt; 5UTARA12 RODA</v>
      </c>
      <c r="AN4495" s="5" t="str">
        <f t="shared" si="1276"/>
        <v>muchammadBMJ&gt; 5UTARA12 RODA</v>
      </c>
      <c r="AO4495" s="5" t="str">
        <f t="shared" si="1277"/>
        <v>muchammad&gt; 5UTARA12 RODA</v>
      </c>
      <c r="AP4495" s="5" t="str">
        <f t="shared" si="1278"/>
        <v>44210NIGHT</v>
      </c>
    </row>
    <row r="4496" spans="1:42" x14ac:dyDescent="0.3">
      <c r="A4496" s="33">
        <v>1</v>
      </c>
      <c r="B4496" s="33"/>
      <c r="C4496" s="70">
        <v>44210</v>
      </c>
      <c r="D4496" s="71" t="s">
        <v>87</v>
      </c>
      <c r="E4496" s="70">
        <v>44211</v>
      </c>
      <c r="F4496" s="71">
        <v>5173247</v>
      </c>
      <c r="G4496" s="33" t="s">
        <v>20</v>
      </c>
      <c r="H4496" s="33" t="s">
        <v>21</v>
      </c>
      <c r="I4496" s="33" t="s">
        <v>45</v>
      </c>
      <c r="J4496" s="33" t="s">
        <v>46</v>
      </c>
      <c r="K4496" s="63" t="s">
        <v>83</v>
      </c>
      <c r="L4496" s="32" t="str">
        <f t="shared" si="1261"/>
        <v>AXOR4843</v>
      </c>
      <c r="M4496" s="32" t="str">
        <f t="shared" si="1262"/>
        <v>BMJ</v>
      </c>
      <c r="N4496" s="32" t="str">
        <f t="shared" si="1263"/>
        <v>12 RODA</v>
      </c>
      <c r="O4496" s="146">
        <v>0.24467592592592591</v>
      </c>
      <c r="P4496" s="65">
        <v>0.24467592592592591</v>
      </c>
      <c r="Q4496" s="65"/>
      <c r="R4496" s="66">
        <v>6</v>
      </c>
      <c r="S4496" s="66">
        <v>51520</v>
      </c>
      <c r="T4496" s="66">
        <v>20380</v>
      </c>
      <c r="U4496" s="67">
        <f t="shared" si="1273"/>
        <v>31.14</v>
      </c>
      <c r="V4496" s="66">
        <f t="shared" si="1264"/>
        <v>631425.78</v>
      </c>
      <c r="W4496" s="66" t="str">
        <f t="shared" si="1265"/>
        <v>&gt; 6</v>
      </c>
      <c r="X4496" s="66">
        <f>A4496+SUMIFS(Presensi!F:F,Presensi!E:E,'Entry Data'!AP4496)</f>
        <v>1</v>
      </c>
      <c r="Y4496" s="66">
        <f>IFERROR(INDEX('Retasi Pricing'!F:F,MATCH('Entry Data'!AM4496,'Retasi Pricing'!E:E,0))*X4496,"")</f>
        <v>34450</v>
      </c>
      <c r="Z4496" s="62" t="s">
        <v>26</v>
      </c>
      <c r="AA4496" s="62" t="s">
        <v>27</v>
      </c>
      <c r="AB4496" s="32"/>
      <c r="AC4496" s="32" t="s">
        <v>373</v>
      </c>
      <c r="AD4496" s="32" t="str">
        <f t="shared" si="1266"/>
        <v/>
      </c>
      <c r="AF4496" s="5" t="str">
        <f t="shared" si="1267"/>
        <v>muchammad44210</v>
      </c>
      <c r="AG4496" s="5" t="str">
        <f t="shared" si="1268"/>
        <v>BMJ 07344210UTARANIGHT</v>
      </c>
      <c r="AH4496" s="5" t="str">
        <f t="shared" si="1269"/>
        <v>muchammad44210UTARANIGHT</v>
      </c>
      <c r="AI4496" s="5" t="str">
        <f t="shared" si="1270"/>
        <v>BMJ 07344210NIGHT</v>
      </c>
      <c r="AJ4496" s="5" t="str">
        <f t="shared" si="1271"/>
        <v>muchammad44210NIGHT</v>
      </c>
      <c r="AK4496" s="5" t="str">
        <f t="shared" si="1272"/>
        <v>muchammadBMJ</v>
      </c>
      <c r="AL4496" s="5" t="str">
        <f t="shared" si="1274"/>
        <v>6UTARA</v>
      </c>
      <c r="AM4496" s="5" t="str">
        <f t="shared" si="1275"/>
        <v>&gt; 6UTARA12 RODA</v>
      </c>
      <c r="AN4496" s="5" t="str">
        <f t="shared" si="1276"/>
        <v>muchammadBMJ&gt; 6UTARA12 RODA</v>
      </c>
      <c r="AO4496" s="5" t="str">
        <f t="shared" si="1277"/>
        <v>muchammad&gt; 6UTARA12 RODA</v>
      </c>
      <c r="AP4496" s="5" t="str">
        <f t="shared" si="1278"/>
        <v>44210NIGHT</v>
      </c>
    </row>
    <row r="4497" spans="1:42" x14ac:dyDescent="0.3">
      <c r="A4497" s="33">
        <v>1</v>
      </c>
      <c r="B4497" s="33"/>
      <c r="C4497" s="70">
        <v>44210</v>
      </c>
      <c r="D4497" s="71" t="s">
        <v>87</v>
      </c>
      <c r="E4497" s="70">
        <v>44210</v>
      </c>
      <c r="F4497" s="71">
        <v>5172871</v>
      </c>
      <c r="G4497" s="33" t="s">
        <v>20</v>
      </c>
      <c r="H4497" s="33" t="s">
        <v>21</v>
      </c>
      <c r="I4497" s="33" t="s">
        <v>45</v>
      </c>
      <c r="J4497" s="33" t="s">
        <v>46</v>
      </c>
      <c r="K4497" s="63" t="s">
        <v>83</v>
      </c>
      <c r="L4497" s="32" t="str">
        <f t="shared" si="1261"/>
        <v>AXOR4843</v>
      </c>
      <c r="M4497" s="32" t="str">
        <f t="shared" si="1262"/>
        <v>BMJ</v>
      </c>
      <c r="N4497" s="32" t="str">
        <f t="shared" si="1263"/>
        <v>12 RODA</v>
      </c>
      <c r="O4497" s="146">
        <v>0.87049768518518522</v>
      </c>
      <c r="P4497" s="65">
        <v>0.87609953703703702</v>
      </c>
      <c r="Q4497" s="65"/>
      <c r="R4497" s="66">
        <v>1</v>
      </c>
      <c r="S4497" s="66">
        <v>52160</v>
      </c>
      <c r="T4497" s="66">
        <v>20380</v>
      </c>
      <c r="U4497" s="67">
        <f t="shared" si="1273"/>
        <v>31.78</v>
      </c>
      <c r="V4497" s="66">
        <f t="shared" si="1264"/>
        <v>644403.06000000006</v>
      </c>
      <c r="W4497" s="66" t="str">
        <f t="shared" si="1265"/>
        <v>1 &gt; 4</v>
      </c>
      <c r="X4497" s="66">
        <f>A4497+SUMIFS(Presensi!F:F,Presensi!E:E,'Entry Data'!AP4497)</f>
        <v>1</v>
      </c>
      <c r="Y4497" s="66">
        <f>IFERROR(INDEX('Retasi Pricing'!F:F,MATCH('Entry Data'!AM4497,'Retasi Pricing'!E:E,0))*X4497,"")</f>
        <v>27500</v>
      </c>
      <c r="Z4497" s="62" t="s">
        <v>26</v>
      </c>
      <c r="AA4497" s="62" t="s">
        <v>27</v>
      </c>
      <c r="AB4497" s="32"/>
      <c r="AC4497" s="32" t="s">
        <v>373</v>
      </c>
      <c r="AD4497" s="32" t="str">
        <f t="shared" si="1266"/>
        <v/>
      </c>
      <c r="AF4497" s="5" t="str">
        <f t="shared" si="1267"/>
        <v>muchammad44210</v>
      </c>
      <c r="AG4497" s="5" t="str">
        <f t="shared" si="1268"/>
        <v>BMJ 07344210UTARANIGHT</v>
      </c>
      <c r="AH4497" s="5" t="str">
        <f t="shared" si="1269"/>
        <v>muchammad44210UTARANIGHT</v>
      </c>
      <c r="AI4497" s="5" t="str">
        <f t="shared" si="1270"/>
        <v>BMJ 07344210NIGHT</v>
      </c>
      <c r="AJ4497" s="5" t="str">
        <f t="shared" si="1271"/>
        <v>muchammad44210NIGHT</v>
      </c>
      <c r="AK4497" s="5" t="str">
        <f t="shared" si="1272"/>
        <v>muchammadBMJ</v>
      </c>
      <c r="AL4497" s="5" t="str">
        <f t="shared" si="1274"/>
        <v>1UTARA</v>
      </c>
      <c r="AM4497" s="5" t="str">
        <f t="shared" si="1275"/>
        <v>1 &gt; 4UTARA12 RODA</v>
      </c>
      <c r="AN4497" s="5" t="str">
        <f t="shared" si="1276"/>
        <v>muchammadBMJ1 &gt; 4UTARA12 RODA</v>
      </c>
      <c r="AO4497" s="5" t="str">
        <f t="shared" si="1277"/>
        <v>muchammad1 &gt; 4UTARA12 RODA</v>
      </c>
      <c r="AP4497" s="5" t="str">
        <f t="shared" si="1278"/>
        <v>44210NIGHT</v>
      </c>
    </row>
    <row r="4498" spans="1:42" x14ac:dyDescent="0.3">
      <c r="A4498" s="33">
        <v>1</v>
      </c>
      <c r="B4498" s="33"/>
      <c r="C4498" s="70">
        <v>44210</v>
      </c>
      <c r="D4498" s="71" t="s">
        <v>87</v>
      </c>
      <c r="E4498" s="70">
        <v>44210</v>
      </c>
      <c r="F4498" s="71">
        <v>5172977</v>
      </c>
      <c r="G4498" s="33" t="s">
        <v>20</v>
      </c>
      <c r="H4498" s="33" t="s">
        <v>21</v>
      </c>
      <c r="I4498" s="33" t="s">
        <v>45</v>
      </c>
      <c r="J4498" s="33" t="s">
        <v>46</v>
      </c>
      <c r="K4498" s="63" t="s">
        <v>83</v>
      </c>
      <c r="L4498" s="32" t="str">
        <f t="shared" si="1261"/>
        <v>AXOR4843</v>
      </c>
      <c r="M4498" s="32" t="str">
        <f t="shared" si="1262"/>
        <v>BMJ</v>
      </c>
      <c r="N4498" s="32" t="str">
        <f t="shared" si="1263"/>
        <v>12 RODA</v>
      </c>
      <c r="O4498" s="146">
        <v>0.9646527777777778</v>
      </c>
      <c r="P4498" s="65">
        <v>0.9646527777777778</v>
      </c>
      <c r="Q4498" s="65"/>
      <c r="R4498" s="66">
        <v>2</v>
      </c>
      <c r="S4498" s="66">
        <v>53900</v>
      </c>
      <c r="T4498" s="66">
        <v>20380</v>
      </c>
      <c r="U4498" s="67">
        <f t="shared" si="1273"/>
        <v>33.520000000000003</v>
      </c>
      <c r="V4498" s="66">
        <f t="shared" si="1264"/>
        <v>679685.04000000015</v>
      </c>
      <c r="W4498" s="66" t="str">
        <f t="shared" si="1265"/>
        <v>1 &gt; 4</v>
      </c>
      <c r="X4498" s="66">
        <f>A4498+SUMIFS(Presensi!F:F,Presensi!E:E,'Entry Data'!AP4498)</f>
        <v>1</v>
      </c>
      <c r="Y4498" s="66">
        <f>IFERROR(INDEX('Retasi Pricing'!F:F,MATCH('Entry Data'!AM4498,'Retasi Pricing'!E:E,0))*X4498,"")</f>
        <v>27500</v>
      </c>
      <c r="Z4498" s="62" t="s">
        <v>26</v>
      </c>
      <c r="AA4498" s="62" t="s">
        <v>27</v>
      </c>
      <c r="AB4498" s="32"/>
      <c r="AC4498" s="32" t="s">
        <v>373</v>
      </c>
      <c r="AD4498" s="32" t="str">
        <f t="shared" si="1266"/>
        <v/>
      </c>
      <c r="AF4498" s="5" t="str">
        <f t="shared" si="1267"/>
        <v>muchammad44210</v>
      </c>
      <c r="AG4498" s="5" t="str">
        <f t="shared" si="1268"/>
        <v>BMJ 07344210UTARANIGHT</v>
      </c>
      <c r="AH4498" s="5" t="str">
        <f t="shared" si="1269"/>
        <v>muchammad44210UTARANIGHT</v>
      </c>
      <c r="AI4498" s="5" t="str">
        <f t="shared" si="1270"/>
        <v>BMJ 07344210NIGHT</v>
      </c>
      <c r="AJ4498" s="5" t="str">
        <f t="shared" si="1271"/>
        <v>muchammad44210NIGHT</v>
      </c>
      <c r="AK4498" s="5" t="str">
        <f t="shared" si="1272"/>
        <v>muchammadBMJ</v>
      </c>
      <c r="AL4498" s="5" t="str">
        <f t="shared" si="1274"/>
        <v>2UTARA</v>
      </c>
      <c r="AM4498" s="5" t="str">
        <f t="shared" si="1275"/>
        <v>1 &gt; 4UTARA12 RODA</v>
      </c>
      <c r="AN4498" s="5" t="str">
        <f t="shared" si="1276"/>
        <v>muchammadBMJ1 &gt; 4UTARA12 RODA</v>
      </c>
      <c r="AO4498" s="5" t="str">
        <f t="shared" si="1277"/>
        <v>muchammad1 &gt; 4UTARA12 RODA</v>
      </c>
      <c r="AP4498" s="5" t="str">
        <f t="shared" si="1278"/>
        <v>44210NIGHT</v>
      </c>
    </row>
    <row r="4499" spans="1:42" x14ac:dyDescent="0.3">
      <c r="A4499" s="33">
        <v>1</v>
      </c>
      <c r="B4499" s="33"/>
      <c r="C4499" s="70">
        <v>44210</v>
      </c>
      <c r="D4499" s="71" t="s">
        <v>87</v>
      </c>
      <c r="E4499" s="70">
        <v>44211</v>
      </c>
      <c r="F4499" s="71">
        <v>5173033</v>
      </c>
      <c r="G4499" s="33" t="s">
        <v>20</v>
      </c>
      <c r="H4499" s="33" t="s">
        <v>21</v>
      </c>
      <c r="I4499" s="33" t="s">
        <v>170</v>
      </c>
      <c r="J4499" s="33" t="s">
        <v>23</v>
      </c>
      <c r="K4499" s="63" t="s">
        <v>85</v>
      </c>
      <c r="L4499" s="32" t="str">
        <f t="shared" si="1261"/>
        <v>AXOR4843</v>
      </c>
      <c r="M4499" s="32" t="str">
        <f t="shared" si="1262"/>
        <v>BMJ</v>
      </c>
      <c r="N4499" s="32" t="str">
        <f t="shared" si="1263"/>
        <v>12 RODA</v>
      </c>
      <c r="O4499" s="146">
        <v>1.1793981481481482E-2</v>
      </c>
      <c r="P4499" s="65">
        <v>1.1793981481481482E-2</v>
      </c>
      <c r="Q4499" s="65"/>
      <c r="R4499" s="66">
        <v>4</v>
      </c>
      <c r="S4499" s="66">
        <v>52900</v>
      </c>
      <c r="T4499" s="66">
        <v>20200</v>
      </c>
      <c r="U4499" s="67">
        <f t="shared" si="1273"/>
        <v>32.700000000000003</v>
      </c>
      <c r="V4499" s="66">
        <f t="shared" si="1264"/>
        <v>663057.9</v>
      </c>
      <c r="W4499" s="66" t="str">
        <f t="shared" si="1265"/>
        <v>1 &gt; 4</v>
      </c>
      <c r="X4499" s="66">
        <f>A4499+SUMIFS(Presensi!F:F,Presensi!E:E,'Entry Data'!AP4499)</f>
        <v>1</v>
      </c>
      <c r="Y4499" s="66">
        <f>IFERROR(INDEX('Retasi Pricing'!F:F,MATCH('Entry Data'!AM4499,'Retasi Pricing'!E:E,0))*X4499,"")</f>
        <v>27500</v>
      </c>
      <c r="Z4499" s="62" t="s">
        <v>26</v>
      </c>
      <c r="AA4499" s="62" t="s">
        <v>27</v>
      </c>
      <c r="AB4499" s="32"/>
      <c r="AC4499" s="32" t="s">
        <v>212</v>
      </c>
      <c r="AD4499" s="32" t="str">
        <f t="shared" si="1266"/>
        <v/>
      </c>
      <c r="AF4499" s="5" t="str">
        <f t="shared" si="1267"/>
        <v>reso sungkowo44210</v>
      </c>
      <c r="AG4499" s="5" t="str">
        <f t="shared" si="1268"/>
        <v>BMJ 07444210UTARANIGHT</v>
      </c>
      <c r="AH4499" s="5" t="str">
        <f t="shared" si="1269"/>
        <v>reso sungkowo44210UTARANIGHT</v>
      </c>
      <c r="AI4499" s="5" t="str">
        <f t="shared" si="1270"/>
        <v>BMJ 07444210NIGHT</v>
      </c>
      <c r="AJ4499" s="5" t="str">
        <f t="shared" si="1271"/>
        <v>reso sungkowo44210NIGHT</v>
      </c>
      <c r="AK4499" s="5" t="str">
        <f t="shared" si="1272"/>
        <v>reso sungkowoBMJ</v>
      </c>
      <c r="AL4499" s="5" t="str">
        <f t="shared" si="1274"/>
        <v>4UTARA</v>
      </c>
      <c r="AM4499" s="5" t="str">
        <f t="shared" si="1275"/>
        <v>1 &gt; 4UTARA12 RODA</v>
      </c>
      <c r="AN4499" s="5" t="str">
        <f t="shared" si="1276"/>
        <v>reso sungkowoBMJ1 &gt; 4UTARA12 RODA</v>
      </c>
      <c r="AO4499" s="5" t="str">
        <f t="shared" si="1277"/>
        <v>reso sungkowo1 &gt; 4UTARA12 RODA</v>
      </c>
      <c r="AP4499" s="5" t="str">
        <f t="shared" si="1278"/>
        <v>44210NIGHT</v>
      </c>
    </row>
    <row r="4500" spans="1:42" x14ac:dyDescent="0.3">
      <c r="A4500" s="33">
        <v>1</v>
      </c>
      <c r="B4500" s="33"/>
      <c r="C4500" s="70">
        <v>44210</v>
      </c>
      <c r="D4500" s="71" t="s">
        <v>87</v>
      </c>
      <c r="E4500" s="70">
        <v>44211</v>
      </c>
      <c r="F4500" s="71">
        <v>5173096</v>
      </c>
      <c r="G4500" s="33" t="s">
        <v>20</v>
      </c>
      <c r="H4500" s="33" t="s">
        <v>21</v>
      </c>
      <c r="I4500" s="33" t="s">
        <v>170</v>
      </c>
      <c r="J4500" s="33" t="s">
        <v>23</v>
      </c>
      <c r="K4500" s="63" t="s">
        <v>85</v>
      </c>
      <c r="L4500" s="32" t="str">
        <f t="shared" si="1261"/>
        <v>AXOR4843</v>
      </c>
      <c r="M4500" s="32" t="str">
        <f t="shared" si="1262"/>
        <v>BMJ</v>
      </c>
      <c r="N4500" s="32" t="str">
        <f t="shared" si="1263"/>
        <v>12 RODA</v>
      </c>
      <c r="O4500" s="146">
        <v>0.10399305555555556</v>
      </c>
      <c r="P4500" s="65">
        <v>0.10399305555555556</v>
      </c>
      <c r="Q4500" s="65"/>
      <c r="R4500" s="66">
        <v>5</v>
      </c>
      <c r="S4500" s="66">
        <v>53480</v>
      </c>
      <c r="T4500" s="66">
        <v>20200</v>
      </c>
      <c r="U4500" s="67">
        <f t="shared" si="1273"/>
        <v>33.28</v>
      </c>
      <c r="V4500" s="66">
        <f t="shared" si="1264"/>
        <v>674818.56000000006</v>
      </c>
      <c r="W4500" s="66" t="str">
        <f t="shared" si="1265"/>
        <v>&gt; 5</v>
      </c>
      <c r="X4500" s="66">
        <f>A4500+SUMIFS(Presensi!F:F,Presensi!E:E,'Entry Data'!AP4500)</f>
        <v>1</v>
      </c>
      <c r="Y4500" s="66">
        <f>IFERROR(INDEX('Retasi Pricing'!F:F,MATCH('Entry Data'!AM4500,'Retasi Pricing'!E:E,0))*X4500,"")</f>
        <v>31200</v>
      </c>
      <c r="Z4500" s="62" t="s">
        <v>26</v>
      </c>
      <c r="AA4500" s="62" t="s">
        <v>27</v>
      </c>
      <c r="AB4500" s="32"/>
      <c r="AC4500" s="32" t="s">
        <v>212</v>
      </c>
      <c r="AD4500" s="32" t="str">
        <f t="shared" si="1266"/>
        <v/>
      </c>
      <c r="AF4500" s="5" t="str">
        <f t="shared" si="1267"/>
        <v>reso sungkowo44210</v>
      </c>
      <c r="AG4500" s="5" t="str">
        <f t="shared" si="1268"/>
        <v>BMJ 07444210UTARANIGHT</v>
      </c>
      <c r="AH4500" s="5" t="str">
        <f t="shared" si="1269"/>
        <v>reso sungkowo44210UTARANIGHT</v>
      </c>
      <c r="AI4500" s="5" t="str">
        <f t="shared" si="1270"/>
        <v>BMJ 07444210NIGHT</v>
      </c>
      <c r="AJ4500" s="5" t="str">
        <f t="shared" si="1271"/>
        <v>reso sungkowo44210NIGHT</v>
      </c>
      <c r="AK4500" s="5" t="str">
        <f t="shared" si="1272"/>
        <v>reso sungkowoBMJ</v>
      </c>
      <c r="AL4500" s="5" t="str">
        <f t="shared" si="1274"/>
        <v>5UTARA</v>
      </c>
      <c r="AM4500" s="5" t="str">
        <f t="shared" si="1275"/>
        <v>&gt; 5UTARA12 RODA</v>
      </c>
      <c r="AN4500" s="5" t="str">
        <f t="shared" si="1276"/>
        <v>reso sungkowoBMJ&gt; 5UTARA12 RODA</v>
      </c>
      <c r="AO4500" s="5" t="str">
        <f t="shared" si="1277"/>
        <v>reso sungkowo&gt; 5UTARA12 RODA</v>
      </c>
      <c r="AP4500" s="5" t="str">
        <f t="shared" si="1278"/>
        <v>44210NIGHT</v>
      </c>
    </row>
    <row r="4501" spans="1:42" x14ac:dyDescent="0.3">
      <c r="A4501" s="33">
        <v>1</v>
      </c>
      <c r="B4501" s="33"/>
      <c r="C4501" s="70">
        <v>44210</v>
      </c>
      <c r="D4501" s="71" t="s">
        <v>87</v>
      </c>
      <c r="E4501" s="70">
        <v>44210</v>
      </c>
      <c r="F4501" s="71">
        <v>5172839</v>
      </c>
      <c r="G4501" s="33" t="s">
        <v>20</v>
      </c>
      <c r="H4501" s="33" t="s">
        <v>21</v>
      </c>
      <c r="I4501" s="33" t="s">
        <v>170</v>
      </c>
      <c r="J4501" s="33" t="s">
        <v>23</v>
      </c>
      <c r="K4501" s="69" t="s">
        <v>85</v>
      </c>
      <c r="L4501" s="32" t="str">
        <f t="shared" si="1261"/>
        <v>AXOR4843</v>
      </c>
      <c r="M4501" s="32" t="str">
        <f t="shared" si="1262"/>
        <v>BMJ</v>
      </c>
      <c r="N4501" s="32" t="str">
        <f t="shared" si="1263"/>
        <v>12 RODA</v>
      </c>
      <c r="O4501" s="146">
        <v>0.84182870370370377</v>
      </c>
      <c r="P4501" s="65">
        <v>0.8455787037037038</v>
      </c>
      <c r="Q4501" s="65"/>
      <c r="R4501" s="66">
        <v>1</v>
      </c>
      <c r="S4501" s="66">
        <v>54100</v>
      </c>
      <c r="T4501" s="66">
        <v>20200</v>
      </c>
      <c r="U4501" s="67">
        <f t="shared" si="1273"/>
        <v>33.9</v>
      </c>
      <c r="V4501" s="66">
        <f t="shared" si="1264"/>
        <v>687390.29999999993</v>
      </c>
      <c r="W4501" s="66" t="str">
        <f t="shared" si="1265"/>
        <v>1 &gt; 4</v>
      </c>
      <c r="X4501" s="66">
        <f>A4501+SUMIFS(Presensi!F:F,Presensi!E:E,'Entry Data'!AP4501)</f>
        <v>1</v>
      </c>
      <c r="Y4501" s="66">
        <f>IFERROR(INDEX('Retasi Pricing'!F:F,MATCH('Entry Data'!AM4501,'Retasi Pricing'!E:E,0))*X4501,"")</f>
        <v>27500</v>
      </c>
      <c r="Z4501" s="62" t="s">
        <v>26</v>
      </c>
      <c r="AA4501" s="62" t="s">
        <v>27</v>
      </c>
      <c r="AB4501" s="32"/>
      <c r="AC4501" s="32" t="s">
        <v>212</v>
      </c>
      <c r="AD4501" s="32" t="str">
        <f t="shared" si="1266"/>
        <v/>
      </c>
      <c r="AF4501" s="5" t="str">
        <f t="shared" si="1267"/>
        <v>reso sungkowo44210</v>
      </c>
      <c r="AG4501" s="5" t="str">
        <f t="shared" si="1268"/>
        <v>BMJ 07444210UTARANIGHT</v>
      </c>
      <c r="AH4501" s="5" t="str">
        <f t="shared" si="1269"/>
        <v>reso sungkowo44210UTARANIGHT</v>
      </c>
      <c r="AI4501" s="5" t="str">
        <f t="shared" si="1270"/>
        <v>BMJ 07444210NIGHT</v>
      </c>
      <c r="AJ4501" s="5" t="str">
        <f t="shared" si="1271"/>
        <v>reso sungkowo44210NIGHT</v>
      </c>
      <c r="AK4501" s="5" t="str">
        <f t="shared" si="1272"/>
        <v>reso sungkowoBMJ</v>
      </c>
      <c r="AL4501" s="5" t="str">
        <f t="shared" si="1274"/>
        <v>1UTARA</v>
      </c>
      <c r="AM4501" s="5" t="str">
        <f t="shared" si="1275"/>
        <v>1 &gt; 4UTARA12 RODA</v>
      </c>
      <c r="AN4501" s="5" t="str">
        <f t="shared" si="1276"/>
        <v>reso sungkowoBMJ1 &gt; 4UTARA12 RODA</v>
      </c>
      <c r="AO4501" s="5" t="str">
        <f t="shared" si="1277"/>
        <v>reso sungkowo1 &gt; 4UTARA12 RODA</v>
      </c>
      <c r="AP4501" s="5" t="str">
        <f t="shared" si="1278"/>
        <v>44210NIGHT</v>
      </c>
    </row>
    <row r="4502" spans="1:42" x14ac:dyDescent="0.3">
      <c r="A4502" s="33">
        <v>1</v>
      </c>
      <c r="B4502" s="33"/>
      <c r="C4502" s="70">
        <v>44210</v>
      </c>
      <c r="D4502" s="71" t="s">
        <v>87</v>
      </c>
      <c r="E4502" s="70">
        <v>44210</v>
      </c>
      <c r="F4502" s="71">
        <v>5172905</v>
      </c>
      <c r="G4502" s="33" t="s">
        <v>20</v>
      </c>
      <c r="H4502" s="33" t="s">
        <v>21</v>
      </c>
      <c r="I4502" s="33" t="s">
        <v>45</v>
      </c>
      <c r="J4502" s="33" t="s">
        <v>46</v>
      </c>
      <c r="K4502" s="63" t="s">
        <v>85</v>
      </c>
      <c r="L4502" s="32" t="str">
        <f t="shared" si="1261"/>
        <v>AXOR4843</v>
      </c>
      <c r="M4502" s="32" t="str">
        <f t="shared" si="1262"/>
        <v>BMJ</v>
      </c>
      <c r="N4502" s="32" t="str">
        <f t="shared" si="1263"/>
        <v>12 RODA</v>
      </c>
      <c r="O4502" s="146">
        <v>0.89650462962962962</v>
      </c>
      <c r="P4502" s="65">
        <v>0.89650462962962962</v>
      </c>
      <c r="Q4502" s="65"/>
      <c r="R4502" s="66">
        <v>2</v>
      </c>
      <c r="S4502" s="66">
        <v>52440</v>
      </c>
      <c r="T4502" s="66">
        <v>20200</v>
      </c>
      <c r="U4502" s="67">
        <f t="shared" si="1273"/>
        <v>32.24</v>
      </c>
      <c r="V4502" s="66">
        <f t="shared" si="1264"/>
        <v>653730.4800000001</v>
      </c>
      <c r="W4502" s="66" t="str">
        <f t="shared" si="1265"/>
        <v>1 &gt; 4</v>
      </c>
      <c r="X4502" s="66">
        <f>A4502+SUMIFS(Presensi!F:F,Presensi!E:E,'Entry Data'!AP4502)</f>
        <v>1</v>
      </c>
      <c r="Y4502" s="66">
        <f>IFERROR(INDEX('Retasi Pricing'!F:F,MATCH('Entry Data'!AM4502,'Retasi Pricing'!E:E,0))*X4502,"")</f>
        <v>27500</v>
      </c>
      <c r="Z4502" s="62" t="s">
        <v>26</v>
      </c>
      <c r="AA4502" s="62" t="s">
        <v>27</v>
      </c>
      <c r="AB4502" s="32"/>
      <c r="AC4502" s="32" t="s">
        <v>212</v>
      </c>
      <c r="AD4502" s="32" t="str">
        <f t="shared" si="1266"/>
        <v/>
      </c>
      <c r="AF4502" s="5" t="str">
        <f t="shared" si="1267"/>
        <v>reso sungkowo44210</v>
      </c>
      <c r="AG4502" s="5" t="str">
        <f t="shared" si="1268"/>
        <v>BMJ 07444210UTARANIGHT</v>
      </c>
      <c r="AH4502" s="5" t="str">
        <f t="shared" si="1269"/>
        <v>reso sungkowo44210UTARANIGHT</v>
      </c>
      <c r="AI4502" s="5" t="str">
        <f t="shared" si="1270"/>
        <v>BMJ 07444210NIGHT</v>
      </c>
      <c r="AJ4502" s="5" t="str">
        <f t="shared" si="1271"/>
        <v>reso sungkowo44210NIGHT</v>
      </c>
      <c r="AK4502" s="5" t="str">
        <f t="shared" si="1272"/>
        <v>reso sungkowoBMJ</v>
      </c>
      <c r="AL4502" s="5" t="str">
        <f t="shared" si="1274"/>
        <v>2UTARA</v>
      </c>
      <c r="AM4502" s="5" t="str">
        <f t="shared" si="1275"/>
        <v>1 &gt; 4UTARA12 RODA</v>
      </c>
      <c r="AN4502" s="5" t="str">
        <f t="shared" si="1276"/>
        <v>reso sungkowoBMJ1 &gt; 4UTARA12 RODA</v>
      </c>
      <c r="AO4502" s="5" t="str">
        <f t="shared" si="1277"/>
        <v>reso sungkowo1 &gt; 4UTARA12 RODA</v>
      </c>
      <c r="AP4502" s="5" t="str">
        <f t="shared" si="1278"/>
        <v>44210NIGHT</v>
      </c>
    </row>
    <row r="4503" spans="1:42" x14ac:dyDescent="0.3">
      <c r="A4503" s="33">
        <v>1</v>
      </c>
      <c r="B4503" s="33"/>
      <c r="C4503" s="70">
        <v>44210</v>
      </c>
      <c r="D4503" s="71" t="s">
        <v>87</v>
      </c>
      <c r="E4503" s="70">
        <v>44210</v>
      </c>
      <c r="F4503" s="71">
        <v>5172967</v>
      </c>
      <c r="G4503" s="33" t="s">
        <v>20</v>
      </c>
      <c r="H4503" s="33" t="s">
        <v>21</v>
      </c>
      <c r="I4503" s="33" t="s">
        <v>45</v>
      </c>
      <c r="J4503" s="33" t="s">
        <v>46</v>
      </c>
      <c r="K4503" s="63" t="s">
        <v>85</v>
      </c>
      <c r="L4503" s="32" t="str">
        <f t="shared" si="1261"/>
        <v>AXOR4843</v>
      </c>
      <c r="M4503" s="32" t="str">
        <f t="shared" si="1262"/>
        <v>BMJ</v>
      </c>
      <c r="N4503" s="32" t="str">
        <f t="shared" si="1263"/>
        <v>12 RODA</v>
      </c>
      <c r="O4503" s="146">
        <v>0.95287037037037037</v>
      </c>
      <c r="P4503" s="65">
        <v>0.95287037037037037</v>
      </c>
      <c r="Q4503" s="65"/>
      <c r="R4503" s="66">
        <v>3</v>
      </c>
      <c r="S4503" s="66">
        <v>52980</v>
      </c>
      <c r="T4503" s="66">
        <v>20200</v>
      </c>
      <c r="U4503" s="67">
        <f t="shared" si="1273"/>
        <v>32.78</v>
      </c>
      <c r="V4503" s="66">
        <f t="shared" si="1264"/>
        <v>664680.06000000006</v>
      </c>
      <c r="W4503" s="66" t="str">
        <f t="shared" si="1265"/>
        <v>1 &gt; 4</v>
      </c>
      <c r="X4503" s="66">
        <f>A4503+SUMIFS(Presensi!F:F,Presensi!E:E,'Entry Data'!AP4503)</f>
        <v>1</v>
      </c>
      <c r="Y4503" s="66">
        <f>IFERROR(INDEX('Retasi Pricing'!F:F,MATCH('Entry Data'!AM4503,'Retasi Pricing'!E:E,0))*X4503,"")</f>
        <v>27500</v>
      </c>
      <c r="Z4503" s="62" t="s">
        <v>26</v>
      </c>
      <c r="AA4503" s="62" t="s">
        <v>27</v>
      </c>
      <c r="AB4503" s="32"/>
      <c r="AC4503" s="32" t="s">
        <v>212</v>
      </c>
      <c r="AD4503" s="32" t="str">
        <f t="shared" si="1266"/>
        <v/>
      </c>
      <c r="AF4503" s="5" t="str">
        <f t="shared" si="1267"/>
        <v>reso sungkowo44210</v>
      </c>
      <c r="AG4503" s="5" t="str">
        <f t="shared" si="1268"/>
        <v>BMJ 07444210UTARANIGHT</v>
      </c>
      <c r="AH4503" s="5" t="str">
        <f t="shared" si="1269"/>
        <v>reso sungkowo44210UTARANIGHT</v>
      </c>
      <c r="AI4503" s="5" t="str">
        <f t="shared" si="1270"/>
        <v>BMJ 07444210NIGHT</v>
      </c>
      <c r="AJ4503" s="5" t="str">
        <f t="shared" si="1271"/>
        <v>reso sungkowo44210NIGHT</v>
      </c>
      <c r="AK4503" s="5" t="str">
        <f t="shared" si="1272"/>
        <v>reso sungkowoBMJ</v>
      </c>
      <c r="AL4503" s="5" t="str">
        <f t="shared" si="1274"/>
        <v>3UTARA</v>
      </c>
      <c r="AM4503" s="5" t="str">
        <f t="shared" si="1275"/>
        <v>1 &gt; 4UTARA12 RODA</v>
      </c>
      <c r="AN4503" s="5" t="str">
        <f t="shared" si="1276"/>
        <v>reso sungkowoBMJ1 &gt; 4UTARA12 RODA</v>
      </c>
      <c r="AO4503" s="5" t="str">
        <f t="shared" si="1277"/>
        <v>reso sungkowo1 &gt; 4UTARA12 RODA</v>
      </c>
      <c r="AP4503" s="5" t="str">
        <f t="shared" si="1278"/>
        <v>44210NIGHT</v>
      </c>
    </row>
    <row r="4504" spans="1:42" x14ac:dyDescent="0.3">
      <c r="A4504" s="33">
        <v>1</v>
      </c>
      <c r="B4504" s="33"/>
      <c r="C4504" s="70">
        <v>44211</v>
      </c>
      <c r="D4504" s="71" t="s">
        <v>19</v>
      </c>
      <c r="E4504" s="70">
        <v>44211</v>
      </c>
      <c r="F4504" s="71">
        <v>5173375</v>
      </c>
      <c r="G4504" s="33" t="s">
        <v>20</v>
      </c>
      <c r="H4504" s="33" t="s">
        <v>21</v>
      </c>
      <c r="I4504" s="33" t="s">
        <v>51</v>
      </c>
      <c r="J4504" s="33" t="s">
        <v>46</v>
      </c>
      <c r="K4504" s="63" t="s">
        <v>25</v>
      </c>
      <c r="L4504" s="32" t="str">
        <f t="shared" si="1261"/>
        <v>CGE370</v>
      </c>
      <c r="M4504" s="32" t="str">
        <f t="shared" si="1262"/>
        <v>BMJ II</v>
      </c>
      <c r="N4504" s="32" t="str">
        <f t="shared" si="1263"/>
        <v>12 RODA</v>
      </c>
      <c r="O4504" s="146">
        <v>0.40958333333333335</v>
      </c>
      <c r="P4504" s="65">
        <v>0.4168634259259259</v>
      </c>
      <c r="Q4504" s="65"/>
      <c r="R4504" s="66">
        <v>1</v>
      </c>
      <c r="S4504" s="66">
        <v>46900</v>
      </c>
      <c r="T4504" s="66">
        <v>19140</v>
      </c>
      <c r="U4504" s="67">
        <f t="shared" si="1273"/>
        <v>27.76</v>
      </c>
      <c r="V4504" s="66">
        <f t="shared" si="1264"/>
        <v>562889.52</v>
      </c>
      <c r="W4504" s="66" t="str">
        <f t="shared" si="1265"/>
        <v>1 &gt; 4</v>
      </c>
      <c r="X4504" s="66">
        <f>A4504+SUMIFS(Presensi!F:F,Presensi!E:E,'Entry Data'!AP4504)</f>
        <v>1</v>
      </c>
      <c r="Y4504" s="66">
        <f>IFERROR(INDEX('Retasi Pricing'!F:F,MATCH('Entry Data'!AM4504,'Retasi Pricing'!E:E,0))*X4504,"")</f>
        <v>27500</v>
      </c>
      <c r="Z4504" s="62" t="s">
        <v>26</v>
      </c>
      <c r="AA4504" s="62" t="s">
        <v>27</v>
      </c>
      <c r="AB4504" s="32"/>
      <c r="AC4504" s="32" t="s">
        <v>207</v>
      </c>
      <c r="AD4504" s="32" t="str">
        <f t="shared" si="1266"/>
        <v/>
      </c>
      <c r="AF4504" s="5" t="str">
        <f t="shared" si="1267"/>
        <v>umar abadi44211</v>
      </c>
      <c r="AG4504" s="5" t="str">
        <f t="shared" si="1268"/>
        <v>BMJ 04044211UTARADAY</v>
      </c>
      <c r="AH4504" s="5" t="str">
        <f t="shared" si="1269"/>
        <v>umar abadi44211UTARADAY</v>
      </c>
      <c r="AI4504" s="5" t="str">
        <f t="shared" si="1270"/>
        <v>BMJ 04044211DAY</v>
      </c>
      <c r="AJ4504" s="5" t="str">
        <f t="shared" si="1271"/>
        <v>umar abadi44211DAY</v>
      </c>
      <c r="AK4504" s="5" t="str">
        <f t="shared" si="1272"/>
        <v>umar abadiBMJ II</v>
      </c>
      <c r="AL4504" s="5" t="str">
        <f t="shared" si="1274"/>
        <v>1UTARA</v>
      </c>
      <c r="AM4504" s="5" t="str">
        <f t="shared" si="1275"/>
        <v>1 &gt; 4UTARA12 RODA</v>
      </c>
      <c r="AN4504" s="5" t="str">
        <f t="shared" si="1276"/>
        <v>umar abadiBMJ II1 &gt; 4UTARA12 RODA</v>
      </c>
      <c r="AO4504" s="5" t="str">
        <f t="shared" si="1277"/>
        <v>umar abadi1 &gt; 4UTARA12 RODA</v>
      </c>
      <c r="AP4504" s="5" t="str">
        <f t="shared" si="1278"/>
        <v>44211DAY</v>
      </c>
    </row>
    <row r="4505" spans="1:42" x14ac:dyDescent="0.3">
      <c r="A4505" s="33">
        <v>1</v>
      </c>
      <c r="B4505" s="33"/>
      <c r="C4505" s="70">
        <v>44211</v>
      </c>
      <c r="D4505" s="71" t="s">
        <v>19</v>
      </c>
      <c r="E4505" s="70">
        <v>44211</v>
      </c>
      <c r="F4505" s="71">
        <v>5173432</v>
      </c>
      <c r="G4505" s="33" t="s">
        <v>20</v>
      </c>
      <c r="H4505" s="33" t="s">
        <v>21</v>
      </c>
      <c r="I4505" s="33" t="s">
        <v>51</v>
      </c>
      <c r="J4505" s="33" t="s">
        <v>46</v>
      </c>
      <c r="K4505" s="63" t="s">
        <v>25</v>
      </c>
      <c r="L4505" s="32" t="str">
        <f t="shared" si="1261"/>
        <v>CGE370</v>
      </c>
      <c r="M4505" s="32" t="str">
        <f t="shared" si="1262"/>
        <v>BMJ II</v>
      </c>
      <c r="N4505" s="32" t="str">
        <f t="shared" si="1263"/>
        <v>12 RODA</v>
      </c>
      <c r="O4505" s="146">
        <v>0.46685185185185185</v>
      </c>
      <c r="P4505" s="65">
        <v>0.46685185185185185</v>
      </c>
      <c r="Q4505" s="65"/>
      <c r="R4505" s="66">
        <v>2</v>
      </c>
      <c r="S4505" s="66">
        <v>48000</v>
      </c>
      <c r="T4505" s="66">
        <v>19140</v>
      </c>
      <c r="U4505" s="67">
        <f t="shared" si="1273"/>
        <v>28.86</v>
      </c>
      <c r="V4505" s="66">
        <f t="shared" si="1264"/>
        <v>585194.22</v>
      </c>
      <c r="W4505" s="66" t="str">
        <f t="shared" si="1265"/>
        <v>1 &gt; 4</v>
      </c>
      <c r="X4505" s="66">
        <f>A4505+SUMIFS(Presensi!F:F,Presensi!E:E,'Entry Data'!AP4505)</f>
        <v>1</v>
      </c>
      <c r="Y4505" s="66">
        <f>IFERROR(INDEX('Retasi Pricing'!F:F,MATCH('Entry Data'!AM4505,'Retasi Pricing'!E:E,0))*X4505,"")</f>
        <v>27500</v>
      </c>
      <c r="Z4505" s="62" t="s">
        <v>26</v>
      </c>
      <c r="AA4505" s="62" t="s">
        <v>27</v>
      </c>
      <c r="AB4505" s="32"/>
      <c r="AC4505" s="32" t="s">
        <v>207</v>
      </c>
      <c r="AD4505" s="32" t="str">
        <f t="shared" si="1266"/>
        <v/>
      </c>
      <c r="AF4505" s="5" t="str">
        <f t="shared" si="1267"/>
        <v>umar abadi44211</v>
      </c>
      <c r="AG4505" s="5" t="str">
        <f t="shared" si="1268"/>
        <v>BMJ 04044211UTARADAY</v>
      </c>
      <c r="AH4505" s="5" t="str">
        <f t="shared" si="1269"/>
        <v>umar abadi44211UTARADAY</v>
      </c>
      <c r="AI4505" s="5" t="str">
        <f t="shared" si="1270"/>
        <v>BMJ 04044211DAY</v>
      </c>
      <c r="AJ4505" s="5" t="str">
        <f t="shared" si="1271"/>
        <v>umar abadi44211DAY</v>
      </c>
      <c r="AK4505" s="5" t="str">
        <f t="shared" si="1272"/>
        <v>umar abadiBMJ II</v>
      </c>
      <c r="AL4505" s="5" t="str">
        <f t="shared" si="1274"/>
        <v>2UTARA</v>
      </c>
      <c r="AM4505" s="5" t="str">
        <f t="shared" si="1275"/>
        <v>1 &gt; 4UTARA12 RODA</v>
      </c>
      <c r="AN4505" s="5" t="str">
        <f t="shared" si="1276"/>
        <v>umar abadiBMJ II1 &gt; 4UTARA12 RODA</v>
      </c>
      <c r="AO4505" s="5" t="str">
        <f t="shared" si="1277"/>
        <v>umar abadi1 &gt; 4UTARA12 RODA</v>
      </c>
      <c r="AP4505" s="5" t="str">
        <f t="shared" si="1278"/>
        <v>44211DAY</v>
      </c>
    </row>
    <row r="4506" spans="1:42" x14ac:dyDescent="0.3">
      <c r="A4506" s="33">
        <v>1</v>
      </c>
      <c r="B4506" s="33"/>
      <c r="C4506" s="70">
        <v>44211</v>
      </c>
      <c r="D4506" s="71" t="s">
        <v>19</v>
      </c>
      <c r="E4506" s="70">
        <v>44211</v>
      </c>
      <c r="F4506" s="71">
        <v>5173528</v>
      </c>
      <c r="G4506" s="33" t="s">
        <v>20</v>
      </c>
      <c r="H4506" s="33" t="s">
        <v>21</v>
      </c>
      <c r="I4506" s="33" t="s">
        <v>170</v>
      </c>
      <c r="J4506" s="33" t="s">
        <v>23</v>
      </c>
      <c r="K4506" s="63" t="s">
        <v>25</v>
      </c>
      <c r="L4506" s="32" t="str">
        <f t="shared" si="1261"/>
        <v>CGE370</v>
      </c>
      <c r="M4506" s="32" t="str">
        <f t="shared" si="1262"/>
        <v>BMJ II</v>
      </c>
      <c r="N4506" s="32" t="str">
        <f t="shared" si="1263"/>
        <v>12 RODA</v>
      </c>
      <c r="O4506" s="146">
        <v>0.5900347222222222</v>
      </c>
      <c r="P4506" s="65">
        <v>0.5900347222222222</v>
      </c>
      <c r="Q4506" s="65"/>
      <c r="R4506" s="66">
        <v>1</v>
      </c>
      <c r="S4506" s="66">
        <v>47180</v>
      </c>
      <c r="T4506" s="66">
        <v>19140</v>
      </c>
      <c r="U4506" s="67">
        <f t="shared" si="1273"/>
        <v>28.04</v>
      </c>
      <c r="V4506" s="66">
        <f t="shared" si="1264"/>
        <v>568567.08000000007</v>
      </c>
      <c r="W4506" s="66" t="str">
        <f t="shared" si="1265"/>
        <v>1 &gt; 4</v>
      </c>
      <c r="X4506" s="66">
        <f>A4506+SUMIFS(Presensi!F:F,Presensi!E:E,'Entry Data'!AP4506)</f>
        <v>1</v>
      </c>
      <c r="Y4506" s="66">
        <f>IFERROR(INDEX('Retasi Pricing'!F:F,MATCH('Entry Data'!AM4506,'Retasi Pricing'!E:E,0))*X4506,"")</f>
        <v>27500</v>
      </c>
      <c r="Z4506" s="62" t="s">
        <v>26</v>
      </c>
      <c r="AA4506" s="62" t="s">
        <v>27</v>
      </c>
      <c r="AB4506" s="32"/>
      <c r="AC4506" s="32" t="s">
        <v>211</v>
      </c>
      <c r="AD4506" s="32" t="str">
        <f t="shared" si="1266"/>
        <v/>
      </c>
      <c r="AF4506" s="5" t="str">
        <f t="shared" si="1267"/>
        <v>yudianto44211</v>
      </c>
      <c r="AG4506" s="5" t="str">
        <f t="shared" si="1268"/>
        <v>BMJ 04044211UTARADAY</v>
      </c>
      <c r="AH4506" s="5" t="str">
        <f t="shared" si="1269"/>
        <v>yudianto44211UTARADAY</v>
      </c>
      <c r="AI4506" s="5" t="str">
        <f t="shared" si="1270"/>
        <v>BMJ 04044211DAY</v>
      </c>
      <c r="AJ4506" s="5" t="str">
        <f t="shared" si="1271"/>
        <v>yudianto44211DAY</v>
      </c>
      <c r="AK4506" s="5" t="str">
        <f t="shared" si="1272"/>
        <v>yudiantoBMJ II</v>
      </c>
      <c r="AL4506" s="5" t="str">
        <f t="shared" si="1274"/>
        <v>1UTARA</v>
      </c>
      <c r="AM4506" s="5" t="str">
        <f t="shared" si="1275"/>
        <v>1 &gt; 4UTARA12 RODA</v>
      </c>
      <c r="AN4506" s="5" t="str">
        <f t="shared" si="1276"/>
        <v>yudiantoBMJ II1 &gt; 4UTARA12 RODA</v>
      </c>
      <c r="AO4506" s="5" t="str">
        <f t="shared" si="1277"/>
        <v>yudianto1 &gt; 4UTARA12 RODA</v>
      </c>
      <c r="AP4506" s="5" t="str">
        <f t="shared" si="1278"/>
        <v>44211DAY</v>
      </c>
    </row>
    <row r="4507" spans="1:42" x14ac:dyDescent="0.3">
      <c r="A4507" s="33">
        <v>1</v>
      </c>
      <c r="B4507" s="33"/>
      <c r="C4507" s="70">
        <v>44211</v>
      </c>
      <c r="D4507" s="71" t="s">
        <v>19</v>
      </c>
      <c r="E4507" s="70">
        <v>44211</v>
      </c>
      <c r="F4507" s="71">
        <v>5173593</v>
      </c>
      <c r="G4507" s="33" t="s">
        <v>20</v>
      </c>
      <c r="H4507" s="33" t="s">
        <v>21</v>
      </c>
      <c r="I4507" s="33" t="s">
        <v>51</v>
      </c>
      <c r="J4507" s="33" t="s">
        <v>46</v>
      </c>
      <c r="K4507" s="63" t="s">
        <v>25</v>
      </c>
      <c r="L4507" s="32" t="str">
        <f t="shared" si="1261"/>
        <v>CGE370</v>
      </c>
      <c r="M4507" s="32" t="str">
        <f t="shared" si="1262"/>
        <v>BMJ II</v>
      </c>
      <c r="N4507" s="32" t="str">
        <f t="shared" si="1263"/>
        <v>12 RODA</v>
      </c>
      <c r="O4507" s="146">
        <v>0.65021990740740743</v>
      </c>
      <c r="P4507" s="65">
        <v>0.65021990740740743</v>
      </c>
      <c r="Q4507" s="65"/>
      <c r="R4507" s="66">
        <v>2</v>
      </c>
      <c r="S4507" s="66">
        <v>46700</v>
      </c>
      <c r="T4507" s="66">
        <v>19140</v>
      </c>
      <c r="U4507" s="67">
        <f t="shared" si="1273"/>
        <v>27.56</v>
      </c>
      <c r="V4507" s="66">
        <f t="shared" si="1264"/>
        <v>558834.11999999988</v>
      </c>
      <c r="W4507" s="66" t="str">
        <f t="shared" si="1265"/>
        <v>1 &gt; 4</v>
      </c>
      <c r="X4507" s="66">
        <f>A4507+SUMIFS(Presensi!F:F,Presensi!E:E,'Entry Data'!AP4507)</f>
        <v>1</v>
      </c>
      <c r="Y4507" s="66">
        <f>IFERROR(INDEX('Retasi Pricing'!F:F,MATCH('Entry Data'!AM4507,'Retasi Pricing'!E:E,0))*X4507,"")</f>
        <v>27500</v>
      </c>
      <c r="Z4507" s="62" t="s">
        <v>26</v>
      </c>
      <c r="AA4507" s="62" t="s">
        <v>27</v>
      </c>
      <c r="AB4507" s="32"/>
      <c r="AC4507" s="32" t="s">
        <v>211</v>
      </c>
      <c r="AD4507" s="32" t="str">
        <f t="shared" si="1266"/>
        <v/>
      </c>
      <c r="AF4507" s="5" t="str">
        <f t="shared" si="1267"/>
        <v>yudianto44211</v>
      </c>
      <c r="AG4507" s="5" t="str">
        <f t="shared" si="1268"/>
        <v>BMJ 04044211UTARADAY</v>
      </c>
      <c r="AH4507" s="5" t="str">
        <f t="shared" si="1269"/>
        <v>yudianto44211UTARADAY</v>
      </c>
      <c r="AI4507" s="5" t="str">
        <f t="shared" si="1270"/>
        <v>BMJ 04044211DAY</v>
      </c>
      <c r="AJ4507" s="5" t="str">
        <f t="shared" si="1271"/>
        <v>yudianto44211DAY</v>
      </c>
      <c r="AK4507" s="5" t="str">
        <f t="shared" si="1272"/>
        <v>yudiantoBMJ II</v>
      </c>
      <c r="AL4507" s="5" t="str">
        <f t="shared" si="1274"/>
        <v>2UTARA</v>
      </c>
      <c r="AM4507" s="5" t="str">
        <f t="shared" si="1275"/>
        <v>1 &gt; 4UTARA12 RODA</v>
      </c>
      <c r="AN4507" s="5" t="str">
        <f t="shared" si="1276"/>
        <v>yudiantoBMJ II1 &gt; 4UTARA12 RODA</v>
      </c>
      <c r="AO4507" s="5" t="str">
        <f t="shared" si="1277"/>
        <v>yudianto1 &gt; 4UTARA12 RODA</v>
      </c>
      <c r="AP4507" s="5" t="str">
        <f t="shared" si="1278"/>
        <v>44211DAY</v>
      </c>
    </row>
    <row r="4508" spans="1:42" x14ac:dyDescent="0.3">
      <c r="A4508" s="33">
        <v>1</v>
      </c>
      <c r="B4508" s="33"/>
      <c r="C4508" s="70">
        <v>44211</v>
      </c>
      <c r="D4508" s="71" t="s">
        <v>19</v>
      </c>
      <c r="E4508" s="70">
        <v>44211</v>
      </c>
      <c r="F4508" s="71">
        <v>5173657</v>
      </c>
      <c r="G4508" s="33" t="s">
        <v>20</v>
      </c>
      <c r="H4508" s="33" t="s">
        <v>21</v>
      </c>
      <c r="I4508" s="33" t="s">
        <v>51</v>
      </c>
      <c r="J4508" s="33" t="s">
        <v>46</v>
      </c>
      <c r="K4508" s="63" t="s">
        <v>25</v>
      </c>
      <c r="L4508" s="32" t="str">
        <f t="shared" si="1261"/>
        <v>CGE370</v>
      </c>
      <c r="M4508" s="32" t="str">
        <f t="shared" si="1262"/>
        <v>BMJ II</v>
      </c>
      <c r="N4508" s="32" t="str">
        <f t="shared" si="1263"/>
        <v>12 RODA</v>
      </c>
      <c r="O4508" s="146">
        <v>0.709050925925926</v>
      </c>
      <c r="P4508" s="65">
        <v>0.709050925925926</v>
      </c>
      <c r="Q4508" s="65"/>
      <c r="R4508" s="66">
        <v>3</v>
      </c>
      <c r="S4508" s="66">
        <v>47940</v>
      </c>
      <c r="T4508" s="66">
        <v>19140</v>
      </c>
      <c r="U4508" s="67">
        <f t="shared" si="1273"/>
        <v>28.8</v>
      </c>
      <c r="V4508" s="66">
        <f t="shared" si="1264"/>
        <v>583977.6</v>
      </c>
      <c r="W4508" s="66" t="str">
        <f t="shared" si="1265"/>
        <v>1 &gt; 4</v>
      </c>
      <c r="X4508" s="66">
        <f>A4508+SUMIFS(Presensi!F:F,Presensi!E:E,'Entry Data'!AP4508)</f>
        <v>1</v>
      </c>
      <c r="Y4508" s="66">
        <f>IFERROR(INDEX('Retasi Pricing'!F:F,MATCH('Entry Data'!AM4508,'Retasi Pricing'!E:E,0))*X4508,"")</f>
        <v>27500</v>
      </c>
      <c r="Z4508" s="62" t="s">
        <v>26</v>
      </c>
      <c r="AA4508" s="62" t="s">
        <v>27</v>
      </c>
      <c r="AB4508" s="32"/>
      <c r="AC4508" s="32" t="s">
        <v>211</v>
      </c>
      <c r="AD4508" s="32" t="str">
        <f t="shared" si="1266"/>
        <v/>
      </c>
      <c r="AF4508" s="5" t="str">
        <f t="shared" si="1267"/>
        <v>yudianto44211</v>
      </c>
      <c r="AG4508" s="5" t="str">
        <f t="shared" si="1268"/>
        <v>BMJ 04044211UTARADAY</v>
      </c>
      <c r="AH4508" s="5" t="str">
        <f t="shared" si="1269"/>
        <v>yudianto44211UTARADAY</v>
      </c>
      <c r="AI4508" s="5" t="str">
        <f t="shared" si="1270"/>
        <v>BMJ 04044211DAY</v>
      </c>
      <c r="AJ4508" s="5" t="str">
        <f t="shared" si="1271"/>
        <v>yudianto44211DAY</v>
      </c>
      <c r="AK4508" s="5" t="str">
        <f t="shared" si="1272"/>
        <v>yudiantoBMJ II</v>
      </c>
      <c r="AL4508" s="5" t="str">
        <f t="shared" si="1274"/>
        <v>3UTARA</v>
      </c>
      <c r="AM4508" s="5" t="str">
        <f t="shared" si="1275"/>
        <v>1 &gt; 4UTARA12 RODA</v>
      </c>
      <c r="AN4508" s="5" t="str">
        <f t="shared" si="1276"/>
        <v>yudiantoBMJ II1 &gt; 4UTARA12 RODA</v>
      </c>
      <c r="AO4508" s="5" t="str">
        <f t="shared" si="1277"/>
        <v>yudianto1 &gt; 4UTARA12 RODA</v>
      </c>
      <c r="AP4508" s="5" t="str">
        <f t="shared" si="1278"/>
        <v>44211DAY</v>
      </c>
    </row>
    <row r="4509" spans="1:42" x14ac:dyDescent="0.3">
      <c r="A4509" s="33">
        <v>1</v>
      </c>
      <c r="B4509" s="33"/>
      <c r="C4509" s="70">
        <v>44211</v>
      </c>
      <c r="D4509" s="71" t="s">
        <v>19</v>
      </c>
      <c r="E4509" s="70">
        <v>44211</v>
      </c>
      <c r="F4509" s="71">
        <v>5173403</v>
      </c>
      <c r="G4509" s="33" t="s">
        <v>20</v>
      </c>
      <c r="H4509" s="33" t="s">
        <v>21</v>
      </c>
      <c r="I4509" s="33" t="s">
        <v>45</v>
      </c>
      <c r="J4509" s="33" t="s">
        <v>46</v>
      </c>
      <c r="K4509" s="63" t="s">
        <v>126</v>
      </c>
      <c r="L4509" s="32" t="str">
        <f t="shared" si="1261"/>
        <v>CGE370</v>
      </c>
      <c r="M4509" s="32" t="str">
        <f t="shared" si="1262"/>
        <v>BMJ II</v>
      </c>
      <c r="N4509" s="32" t="str">
        <f t="shared" si="1263"/>
        <v>12 RODA</v>
      </c>
      <c r="O4509" s="146">
        <v>0.44236111111111115</v>
      </c>
      <c r="P4509" s="65">
        <v>0.4472800925925926</v>
      </c>
      <c r="Q4509" s="65"/>
      <c r="R4509" s="66">
        <v>1</v>
      </c>
      <c r="S4509" s="66">
        <v>46880</v>
      </c>
      <c r="T4509" s="66">
        <v>17700</v>
      </c>
      <c r="U4509" s="67">
        <f t="shared" si="1273"/>
        <v>29.18</v>
      </c>
      <c r="V4509" s="66">
        <f t="shared" si="1264"/>
        <v>591682.86</v>
      </c>
      <c r="W4509" s="66" t="str">
        <f t="shared" si="1265"/>
        <v>1 &gt; 4</v>
      </c>
      <c r="X4509" s="66">
        <f>A4509+SUMIFS(Presensi!F:F,Presensi!E:E,'Entry Data'!AP4509)</f>
        <v>1</v>
      </c>
      <c r="Y4509" s="66">
        <f>IFERROR(INDEX('Retasi Pricing'!F:F,MATCH('Entry Data'!AM4509,'Retasi Pricing'!E:E,0))*X4509,"")</f>
        <v>27500</v>
      </c>
      <c r="Z4509" s="62" t="s">
        <v>26</v>
      </c>
      <c r="AA4509" s="62" t="s">
        <v>27</v>
      </c>
      <c r="AB4509" s="32"/>
      <c r="AC4509" s="32" t="s">
        <v>209</v>
      </c>
      <c r="AD4509" s="32" t="str">
        <f t="shared" si="1266"/>
        <v/>
      </c>
      <c r="AF4509" s="5" t="str">
        <f t="shared" si="1267"/>
        <v>ahmad supawi44211</v>
      </c>
      <c r="AG4509" s="5" t="str">
        <f t="shared" si="1268"/>
        <v>BMJ 04244211UTARADAY</v>
      </c>
      <c r="AH4509" s="5" t="str">
        <f t="shared" si="1269"/>
        <v>ahmad supawi44211UTARADAY</v>
      </c>
      <c r="AI4509" s="5" t="str">
        <f t="shared" si="1270"/>
        <v>BMJ 04244211DAY</v>
      </c>
      <c r="AJ4509" s="5" t="str">
        <f t="shared" si="1271"/>
        <v>ahmad supawi44211DAY</v>
      </c>
      <c r="AK4509" s="5" t="str">
        <f t="shared" si="1272"/>
        <v>ahmad supawiBMJ II</v>
      </c>
      <c r="AL4509" s="5" t="str">
        <f t="shared" si="1274"/>
        <v>1UTARA</v>
      </c>
      <c r="AM4509" s="5" t="str">
        <f t="shared" si="1275"/>
        <v>1 &gt; 4UTARA12 RODA</v>
      </c>
      <c r="AN4509" s="5" t="str">
        <f t="shared" si="1276"/>
        <v>ahmad supawiBMJ II1 &gt; 4UTARA12 RODA</v>
      </c>
      <c r="AO4509" s="5" t="str">
        <f t="shared" si="1277"/>
        <v>ahmad supawi1 &gt; 4UTARA12 RODA</v>
      </c>
      <c r="AP4509" s="5" t="str">
        <f t="shared" si="1278"/>
        <v>44211DAY</v>
      </c>
    </row>
    <row r="4510" spans="1:42" x14ac:dyDescent="0.3">
      <c r="A4510" s="33">
        <v>1</v>
      </c>
      <c r="B4510" s="33"/>
      <c r="C4510" s="70">
        <v>44211</v>
      </c>
      <c r="D4510" s="71" t="s">
        <v>19</v>
      </c>
      <c r="E4510" s="70">
        <v>44211</v>
      </c>
      <c r="F4510" s="71">
        <v>5173459</v>
      </c>
      <c r="G4510" s="33" t="s">
        <v>20</v>
      </c>
      <c r="H4510" s="33" t="s">
        <v>21</v>
      </c>
      <c r="I4510" s="33" t="s">
        <v>51</v>
      </c>
      <c r="J4510" s="33" t="s">
        <v>46</v>
      </c>
      <c r="K4510" s="63" t="s">
        <v>126</v>
      </c>
      <c r="L4510" s="32" t="str">
        <f t="shared" si="1261"/>
        <v>CGE370</v>
      </c>
      <c r="M4510" s="32" t="str">
        <f t="shared" si="1262"/>
        <v>BMJ II</v>
      </c>
      <c r="N4510" s="32" t="str">
        <f t="shared" si="1263"/>
        <v>12 RODA</v>
      </c>
      <c r="O4510" s="146">
        <v>0.49494212962962963</v>
      </c>
      <c r="P4510" s="65">
        <v>0.49494212962962963</v>
      </c>
      <c r="Q4510" s="65"/>
      <c r="R4510" s="66">
        <v>2</v>
      </c>
      <c r="S4510" s="66">
        <v>44960</v>
      </c>
      <c r="T4510" s="66">
        <v>17700</v>
      </c>
      <c r="U4510" s="67">
        <f t="shared" si="1273"/>
        <v>27.26</v>
      </c>
      <c r="V4510" s="66">
        <f t="shared" si="1264"/>
        <v>552751.02</v>
      </c>
      <c r="W4510" s="66" t="str">
        <f t="shared" si="1265"/>
        <v>1 &gt; 4</v>
      </c>
      <c r="X4510" s="66">
        <f>A4510+SUMIFS(Presensi!F:F,Presensi!E:E,'Entry Data'!AP4510)</f>
        <v>1</v>
      </c>
      <c r="Y4510" s="66">
        <f>IFERROR(INDEX('Retasi Pricing'!F:F,MATCH('Entry Data'!AM4510,'Retasi Pricing'!E:E,0))*X4510,"")</f>
        <v>27500</v>
      </c>
      <c r="Z4510" s="62" t="s">
        <v>26</v>
      </c>
      <c r="AA4510" s="62" t="s">
        <v>27</v>
      </c>
      <c r="AB4510" s="32"/>
      <c r="AC4510" s="32" t="s">
        <v>209</v>
      </c>
      <c r="AD4510" s="32" t="str">
        <f t="shared" si="1266"/>
        <v/>
      </c>
      <c r="AF4510" s="5" t="str">
        <f t="shared" si="1267"/>
        <v>ahmad supawi44211</v>
      </c>
      <c r="AG4510" s="5" t="str">
        <f t="shared" si="1268"/>
        <v>BMJ 04244211UTARADAY</v>
      </c>
      <c r="AH4510" s="5" t="str">
        <f t="shared" si="1269"/>
        <v>ahmad supawi44211UTARADAY</v>
      </c>
      <c r="AI4510" s="5" t="str">
        <f t="shared" si="1270"/>
        <v>BMJ 04244211DAY</v>
      </c>
      <c r="AJ4510" s="5" t="str">
        <f t="shared" si="1271"/>
        <v>ahmad supawi44211DAY</v>
      </c>
      <c r="AK4510" s="5" t="str">
        <f t="shared" si="1272"/>
        <v>ahmad supawiBMJ II</v>
      </c>
      <c r="AL4510" s="5" t="str">
        <f t="shared" si="1274"/>
        <v>2UTARA</v>
      </c>
      <c r="AM4510" s="5" t="str">
        <f t="shared" si="1275"/>
        <v>1 &gt; 4UTARA12 RODA</v>
      </c>
      <c r="AN4510" s="5" t="str">
        <f t="shared" si="1276"/>
        <v>ahmad supawiBMJ II1 &gt; 4UTARA12 RODA</v>
      </c>
      <c r="AO4510" s="5" t="str">
        <f t="shared" si="1277"/>
        <v>ahmad supawi1 &gt; 4UTARA12 RODA</v>
      </c>
      <c r="AP4510" s="5" t="str">
        <f t="shared" si="1278"/>
        <v>44211DAY</v>
      </c>
    </row>
    <row r="4511" spans="1:42" x14ac:dyDescent="0.3">
      <c r="A4511" s="33">
        <v>1</v>
      </c>
      <c r="B4511" s="33"/>
      <c r="C4511" s="70">
        <v>44211</v>
      </c>
      <c r="D4511" s="71" t="s">
        <v>19</v>
      </c>
      <c r="E4511" s="70">
        <v>44211</v>
      </c>
      <c r="F4511" s="71">
        <v>5173529</v>
      </c>
      <c r="G4511" s="33" t="s">
        <v>20</v>
      </c>
      <c r="H4511" s="33" t="s">
        <v>21</v>
      </c>
      <c r="I4511" s="33" t="s">
        <v>45</v>
      </c>
      <c r="J4511" s="33" t="s">
        <v>46</v>
      </c>
      <c r="K4511" s="63" t="s">
        <v>126</v>
      </c>
      <c r="L4511" s="32" t="str">
        <f t="shared" si="1261"/>
        <v>CGE370</v>
      </c>
      <c r="M4511" s="32" t="str">
        <f t="shared" si="1262"/>
        <v>BMJ II</v>
      </c>
      <c r="N4511" s="32" t="str">
        <f t="shared" si="1263"/>
        <v>12 RODA</v>
      </c>
      <c r="O4511" s="146">
        <v>0.59042824074074074</v>
      </c>
      <c r="P4511" s="65">
        <v>0.59042824074074074</v>
      </c>
      <c r="Q4511" s="65"/>
      <c r="R4511" s="66">
        <v>3</v>
      </c>
      <c r="S4511" s="66">
        <v>47660</v>
      </c>
      <c r="T4511" s="66">
        <v>17700</v>
      </c>
      <c r="U4511" s="67">
        <f t="shared" si="1273"/>
        <v>29.96</v>
      </c>
      <c r="V4511" s="66">
        <f t="shared" si="1264"/>
        <v>607498.91999999993</v>
      </c>
      <c r="W4511" s="66" t="str">
        <f t="shared" si="1265"/>
        <v>1 &gt; 4</v>
      </c>
      <c r="X4511" s="66">
        <f>A4511+SUMIFS(Presensi!F:F,Presensi!E:E,'Entry Data'!AP4511)</f>
        <v>1</v>
      </c>
      <c r="Y4511" s="66">
        <f>IFERROR(INDEX('Retasi Pricing'!F:F,MATCH('Entry Data'!AM4511,'Retasi Pricing'!E:E,0))*X4511,"")</f>
        <v>27500</v>
      </c>
      <c r="Z4511" s="62" t="s">
        <v>26</v>
      </c>
      <c r="AA4511" s="62" t="s">
        <v>27</v>
      </c>
      <c r="AB4511" s="32"/>
      <c r="AC4511" s="32" t="s">
        <v>209</v>
      </c>
      <c r="AD4511" s="32" t="str">
        <f t="shared" si="1266"/>
        <v/>
      </c>
      <c r="AF4511" s="5" t="str">
        <f t="shared" si="1267"/>
        <v>ahmad supawi44211</v>
      </c>
      <c r="AG4511" s="5" t="str">
        <f t="shared" si="1268"/>
        <v>BMJ 04244211UTARADAY</v>
      </c>
      <c r="AH4511" s="5" t="str">
        <f t="shared" si="1269"/>
        <v>ahmad supawi44211UTARADAY</v>
      </c>
      <c r="AI4511" s="5" t="str">
        <f t="shared" si="1270"/>
        <v>BMJ 04244211DAY</v>
      </c>
      <c r="AJ4511" s="5" t="str">
        <f t="shared" si="1271"/>
        <v>ahmad supawi44211DAY</v>
      </c>
      <c r="AK4511" s="5" t="str">
        <f t="shared" si="1272"/>
        <v>ahmad supawiBMJ II</v>
      </c>
      <c r="AL4511" s="5" t="str">
        <f t="shared" si="1274"/>
        <v>3UTARA</v>
      </c>
      <c r="AM4511" s="5" t="str">
        <f t="shared" si="1275"/>
        <v>1 &gt; 4UTARA12 RODA</v>
      </c>
      <c r="AN4511" s="5" t="str">
        <f t="shared" si="1276"/>
        <v>ahmad supawiBMJ II1 &gt; 4UTARA12 RODA</v>
      </c>
      <c r="AO4511" s="5" t="str">
        <f t="shared" si="1277"/>
        <v>ahmad supawi1 &gt; 4UTARA12 RODA</v>
      </c>
      <c r="AP4511" s="5" t="str">
        <f t="shared" si="1278"/>
        <v>44211DAY</v>
      </c>
    </row>
    <row r="4512" spans="1:42" x14ac:dyDescent="0.3">
      <c r="A4512" s="33">
        <v>1</v>
      </c>
      <c r="B4512" s="33"/>
      <c r="C4512" s="70">
        <v>44211</v>
      </c>
      <c r="D4512" s="71" t="s">
        <v>19</v>
      </c>
      <c r="E4512" s="70">
        <v>44211</v>
      </c>
      <c r="F4512" s="71">
        <v>5173591</v>
      </c>
      <c r="G4512" s="33" t="s">
        <v>20</v>
      </c>
      <c r="H4512" s="33" t="s">
        <v>21</v>
      </c>
      <c r="I4512" s="33" t="s">
        <v>170</v>
      </c>
      <c r="J4512" s="33" t="s">
        <v>23</v>
      </c>
      <c r="K4512" s="63" t="s">
        <v>126</v>
      </c>
      <c r="L4512" s="32" t="str">
        <f t="shared" si="1261"/>
        <v>CGE370</v>
      </c>
      <c r="M4512" s="32" t="str">
        <f t="shared" si="1262"/>
        <v>BMJ II</v>
      </c>
      <c r="N4512" s="32" t="str">
        <f t="shared" si="1263"/>
        <v>12 RODA</v>
      </c>
      <c r="O4512" s="146">
        <v>0.64636574074074071</v>
      </c>
      <c r="P4512" s="65">
        <v>0.64636574074074071</v>
      </c>
      <c r="Q4512" s="65"/>
      <c r="R4512" s="66">
        <v>4</v>
      </c>
      <c r="S4512" s="66">
        <v>46780</v>
      </c>
      <c r="T4512" s="66">
        <v>17700</v>
      </c>
      <c r="U4512" s="67">
        <f t="shared" si="1273"/>
        <v>29.08</v>
      </c>
      <c r="V4512" s="66">
        <f t="shared" si="1264"/>
        <v>589655.15999999992</v>
      </c>
      <c r="W4512" s="66" t="str">
        <f t="shared" si="1265"/>
        <v>1 &gt; 4</v>
      </c>
      <c r="X4512" s="66">
        <f>A4512+SUMIFS(Presensi!F:F,Presensi!E:E,'Entry Data'!AP4512)</f>
        <v>1</v>
      </c>
      <c r="Y4512" s="66">
        <f>IFERROR(INDEX('Retasi Pricing'!F:F,MATCH('Entry Data'!AM4512,'Retasi Pricing'!E:E,0))*X4512,"")</f>
        <v>27500</v>
      </c>
      <c r="Z4512" s="62" t="s">
        <v>26</v>
      </c>
      <c r="AA4512" s="62" t="s">
        <v>27</v>
      </c>
      <c r="AB4512" s="32"/>
      <c r="AC4512" s="32" t="s">
        <v>209</v>
      </c>
      <c r="AD4512" s="32" t="str">
        <f t="shared" si="1266"/>
        <v/>
      </c>
      <c r="AF4512" s="5" t="str">
        <f t="shared" si="1267"/>
        <v>ahmad supawi44211</v>
      </c>
      <c r="AG4512" s="5" t="str">
        <f t="shared" si="1268"/>
        <v>BMJ 04244211UTARADAY</v>
      </c>
      <c r="AH4512" s="5" t="str">
        <f t="shared" si="1269"/>
        <v>ahmad supawi44211UTARADAY</v>
      </c>
      <c r="AI4512" s="5" t="str">
        <f t="shared" si="1270"/>
        <v>BMJ 04244211DAY</v>
      </c>
      <c r="AJ4512" s="5" t="str">
        <f t="shared" si="1271"/>
        <v>ahmad supawi44211DAY</v>
      </c>
      <c r="AK4512" s="5" t="str">
        <f t="shared" si="1272"/>
        <v>ahmad supawiBMJ II</v>
      </c>
      <c r="AL4512" s="5" t="str">
        <f t="shared" si="1274"/>
        <v>4UTARA</v>
      </c>
      <c r="AM4512" s="5" t="str">
        <f t="shared" si="1275"/>
        <v>1 &gt; 4UTARA12 RODA</v>
      </c>
      <c r="AN4512" s="5" t="str">
        <f t="shared" si="1276"/>
        <v>ahmad supawiBMJ II1 &gt; 4UTARA12 RODA</v>
      </c>
      <c r="AO4512" s="5" t="str">
        <f t="shared" si="1277"/>
        <v>ahmad supawi1 &gt; 4UTARA12 RODA</v>
      </c>
      <c r="AP4512" s="5" t="str">
        <f t="shared" si="1278"/>
        <v>44211DAY</v>
      </c>
    </row>
    <row r="4513" spans="1:42" x14ac:dyDescent="0.3">
      <c r="A4513" s="33">
        <v>1</v>
      </c>
      <c r="B4513" s="33"/>
      <c r="C4513" s="70">
        <v>44211</v>
      </c>
      <c r="D4513" s="71" t="s">
        <v>19</v>
      </c>
      <c r="E4513" s="70">
        <v>44211</v>
      </c>
      <c r="F4513" s="71">
        <v>5173671</v>
      </c>
      <c r="G4513" s="33" t="s">
        <v>20</v>
      </c>
      <c r="H4513" s="33" t="s">
        <v>21</v>
      </c>
      <c r="I4513" s="33" t="s">
        <v>170</v>
      </c>
      <c r="J4513" s="33" t="s">
        <v>23</v>
      </c>
      <c r="K4513" s="63" t="s">
        <v>126</v>
      </c>
      <c r="L4513" s="32" t="str">
        <f t="shared" si="1261"/>
        <v>CGE370</v>
      </c>
      <c r="M4513" s="32" t="str">
        <f t="shared" si="1262"/>
        <v>BMJ II</v>
      </c>
      <c r="N4513" s="32" t="str">
        <f t="shared" si="1263"/>
        <v>12 RODA</v>
      </c>
      <c r="O4513" s="146">
        <v>0.71966435185185185</v>
      </c>
      <c r="P4513" s="65">
        <v>0.71966435185185185</v>
      </c>
      <c r="Q4513" s="65"/>
      <c r="R4513" s="66">
        <v>5</v>
      </c>
      <c r="S4513" s="66">
        <v>47980</v>
      </c>
      <c r="T4513" s="66">
        <v>17700</v>
      </c>
      <c r="U4513" s="67">
        <f t="shared" si="1273"/>
        <v>30.28</v>
      </c>
      <c r="V4513" s="66">
        <f t="shared" si="1264"/>
        <v>613987.56000000006</v>
      </c>
      <c r="W4513" s="66" t="str">
        <f t="shared" si="1265"/>
        <v>&gt; 5</v>
      </c>
      <c r="X4513" s="66">
        <f>A4513+SUMIFS(Presensi!F:F,Presensi!E:E,'Entry Data'!AP4513)</f>
        <v>1</v>
      </c>
      <c r="Y4513" s="66">
        <f>IFERROR(INDEX('Retasi Pricing'!F:F,MATCH('Entry Data'!AM4513,'Retasi Pricing'!E:E,0))*X4513,"")</f>
        <v>31200</v>
      </c>
      <c r="Z4513" s="62" t="s">
        <v>26</v>
      </c>
      <c r="AA4513" s="62" t="s">
        <v>27</v>
      </c>
      <c r="AB4513" s="32"/>
      <c r="AC4513" s="32" t="s">
        <v>209</v>
      </c>
      <c r="AD4513" s="32" t="str">
        <f t="shared" si="1266"/>
        <v/>
      </c>
      <c r="AF4513" s="5" t="str">
        <f t="shared" si="1267"/>
        <v>ahmad supawi44211</v>
      </c>
      <c r="AG4513" s="5" t="str">
        <f t="shared" si="1268"/>
        <v>BMJ 04244211UTARADAY</v>
      </c>
      <c r="AH4513" s="5" t="str">
        <f t="shared" si="1269"/>
        <v>ahmad supawi44211UTARADAY</v>
      </c>
      <c r="AI4513" s="5" t="str">
        <f t="shared" si="1270"/>
        <v>BMJ 04244211DAY</v>
      </c>
      <c r="AJ4513" s="5" t="str">
        <f t="shared" si="1271"/>
        <v>ahmad supawi44211DAY</v>
      </c>
      <c r="AK4513" s="5" t="str">
        <f t="shared" si="1272"/>
        <v>ahmad supawiBMJ II</v>
      </c>
      <c r="AL4513" s="5" t="str">
        <f t="shared" si="1274"/>
        <v>5UTARA</v>
      </c>
      <c r="AM4513" s="5" t="str">
        <f t="shared" si="1275"/>
        <v>&gt; 5UTARA12 RODA</v>
      </c>
      <c r="AN4513" s="5" t="str">
        <f t="shared" si="1276"/>
        <v>ahmad supawiBMJ II&gt; 5UTARA12 RODA</v>
      </c>
      <c r="AO4513" s="5" t="str">
        <f t="shared" si="1277"/>
        <v>ahmad supawi&gt; 5UTARA12 RODA</v>
      </c>
      <c r="AP4513" s="5" t="str">
        <f t="shared" si="1278"/>
        <v>44211DAY</v>
      </c>
    </row>
    <row r="4514" spans="1:42" x14ac:dyDescent="0.3">
      <c r="A4514" s="33">
        <v>1</v>
      </c>
      <c r="B4514" s="33"/>
      <c r="C4514" s="70">
        <v>44211</v>
      </c>
      <c r="D4514" s="71" t="s">
        <v>19</v>
      </c>
      <c r="E4514" s="70">
        <v>44211</v>
      </c>
      <c r="F4514" s="71">
        <v>5173317</v>
      </c>
      <c r="G4514" s="33" t="s">
        <v>20</v>
      </c>
      <c r="H4514" s="33" t="s">
        <v>21</v>
      </c>
      <c r="I4514" s="33" t="s">
        <v>45</v>
      </c>
      <c r="J4514" s="33" t="s">
        <v>46</v>
      </c>
      <c r="K4514" s="63" t="s">
        <v>35</v>
      </c>
      <c r="L4514" s="32" t="str">
        <f t="shared" si="1261"/>
        <v>CGE370</v>
      </c>
      <c r="M4514" s="32" t="str">
        <f t="shared" si="1262"/>
        <v>BMJ II</v>
      </c>
      <c r="N4514" s="32" t="str">
        <f t="shared" si="1263"/>
        <v>12 RODA</v>
      </c>
      <c r="O4514" s="146">
        <v>0.35946759259259259</v>
      </c>
      <c r="P4514" s="65">
        <v>0.36466435185185181</v>
      </c>
      <c r="Q4514" s="65"/>
      <c r="R4514" s="66">
        <v>1</v>
      </c>
      <c r="S4514" s="66">
        <v>47600</v>
      </c>
      <c r="T4514" s="66">
        <v>17400</v>
      </c>
      <c r="U4514" s="67">
        <f t="shared" si="1273"/>
        <v>30.2</v>
      </c>
      <c r="V4514" s="66">
        <f t="shared" si="1264"/>
        <v>612365.4</v>
      </c>
      <c r="W4514" s="66" t="str">
        <f t="shared" si="1265"/>
        <v>1 &gt; 4</v>
      </c>
      <c r="X4514" s="66">
        <f>A4514+SUMIFS(Presensi!F:F,Presensi!E:E,'Entry Data'!AP4514)</f>
        <v>1</v>
      </c>
      <c r="Y4514" s="66">
        <f>IFERROR(INDEX('Retasi Pricing'!F:F,MATCH('Entry Data'!AM4514,'Retasi Pricing'!E:E,0))*X4514,"")</f>
        <v>27500</v>
      </c>
      <c r="Z4514" s="62" t="s">
        <v>26</v>
      </c>
      <c r="AA4514" s="62" t="s">
        <v>27</v>
      </c>
      <c r="AB4514" s="32"/>
      <c r="AC4514" s="32" t="s">
        <v>106</v>
      </c>
      <c r="AD4514" s="32" t="str">
        <f t="shared" si="1266"/>
        <v/>
      </c>
      <c r="AF4514" s="5" t="str">
        <f t="shared" si="1267"/>
        <v>muhlis44211</v>
      </c>
      <c r="AG4514" s="5" t="str">
        <f t="shared" si="1268"/>
        <v>BMJ 04544211UTARADAY</v>
      </c>
      <c r="AH4514" s="5" t="str">
        <f t="shared" si="1269"/>
        <v>muhlis44211UTARADAY</v>
      </c>
      <c r="AI4514" s="5" t="str">
        <f t="shared" si="1270"/>
        <v>BMJ 04544211DAY</v>
      </c>
      <c r="AJ4514" s="5" t="str">
        <f t="shared" si="1271"/>
        <v>muhlis44211DAY</v>
      </c>
      <c r="AK4514" s="5" t="str">
        <f t="shared" si="1272"/>
        <v>muhlisBMJ II</v>
      </c>
      <c r="AL4514" s="5" t="str">
        <f t="shared" si="1274"/>
        <v>1UTARA</v>
      </c>
      <c r="AM4514" s="5" t="str">
        <f t="shared" si="1275"/>
        <v>1 &gt; 4UTARA12 RODA</v>
      </c>
      <c r="AN4514" s="5" t="str">
        <f t="shared" si="1276"/>
        <v>muhlisBMJ II1 &gt; 4UTARA12 RODA</v>
      </c>
      <c r="AO4514" s="5" t="str">
        <f t="shared" si="1277"/>
        <v>muhlis1 &gt; 4UTARA12 RODA</v>
      </c>
      <c r="AP4514" s="5" t="str">
        <f t="shared" si="1278"/>
        <v>44211DAY</v>
      </c>
    </row>
    <row r="4515" spans="1:42" x14ac:dyDescent="0.3">
      <c r="A4515" s="33">
        <v>1</v>
      </c>
      <c r="B4515" s="33"/>
      <c r="C4515" s="70">
        <v>44211</v>
      </c>
      <c r="D4515" s="71" t="s">
        <v>19</v>
      </c>
      <c r="E4515" s="70">
        <v>44211</v>
      </c>
      <c r="F4515" s="71">
        <v>5173381</v>
      </c>
      <c r="G4515" s="33" t="s">
        <v>20</v>
      </c>
      <c r="H4515" s="33" t="s">
        <v>21</v>
      </c>
      <c r="I4515" s="33" t="s">
        <v>45</v>
      </c>
      <c r="J4515" s="33" t="s">
        <v>46</v>
      </c>
      <c r="K4515" s="63" t="s">
        <v>35</v>
      </c>
      <c r="L4515" s="32" t="str">
        <f t="shared" si="1261"/>
        <v>CGE370</v>
      </c>
      <c r="M4515" s="32" t="str">
        <f t="shared" si="1262"/>
        <v>BMJ II</v>
      </c>
      <c r="N4515" s="32" t="str">
        <f t="shared" si="1263"/>
        <v>12 RODA</v>
      </c>
      <c r="O4515" s="146">
        <v>0.41966435185185186</v>
      </c>
      <c r="P4515" s="65">
        <v>0.41966435185185186</v>
      </c>
      <c r="Q4515" s="65"/>
      <c r="R4515" s="66">
        <v>2</v>
      </c>
      <c r="S4515" s="66">
        <v>48060</v>
      </c>
      <c r="T4515" s="66">
        <v>17400</v>
      </c>
      <c r="U4515" s="67">
        <f t="shared" si="1273"/>
        <v>30.66</v>
      </c>
      <c r="V4515" s="66">
        <f t="shared" si="1264"/>
        <v>621692.81999999995</v>
      </c>
      <c r="W4515" s="66" t="str">
        <f t="shared" si="1265"/>
        <v>1 &gt; 4</v>
      </c>
      <c r="X4515" s="66">
        <f>A4515+SUMIFS(Presensi!F:F,Presensi!E:E,'Entry Data'!AP4515)</f>
        <v>1</v>
      </c>
      <c r="Y4515" s="66">
        <f>IFERROR(INDEX('Retasi Pricing'!F:F,MATCH('Entry Data'!AM4515,'Retasi Pricing'!E:E,0))*X4515,"")</f>
        <v>27500</v>
      </c>
      <c r="Z4515" s="62" t="s">
        <v>26</v>
      </c>
      <c r="AA4515" s="62" t="s">
        <v>27</v>
      </c>
      <c r="AB4515" s="32"/>
      <c r="AC4515" s="32" t="s">
        <v>106</v>
      </c>
      <c r="AD4515" s="32" t="str">
        <f t="shared" si="1266"/>
        <v/>
      </c>
      <c r="AF4515" s="5" t="str">
        <f t="shared" si="1267"/>
        <v>muhlis44211</v>
      </c>
      <c r="AG4515" s="5" t="str">
        <f t="shared" si="1268"/>
        <v>BMJ 04544211UTARADAY</v>
      </c>
      <c r="AH4515" s="5" t="str">
        <f t="shared" si="1269"/>
        <v>muhlis44211UTARADAY</v>
      </c>
      <c r="AI4515" s="5" t="str">
        <f t="shared" si="1270"/>
        <v>BMJ 04544211DAY</v>
      </c>
      <c r="AJ4515" s="5" t="str">
        <f t="shared" si="1271"/>
        <v>muhlis44211DAY</v>
      </c>
      <c r="AK4515" s="5" t="str">
        <f t="shared" si="1272"/>
        <v>muhlisBMJ II</v>
      </c>
      <c r="AL4515" s="5" t="str">
        <f t="shared" si="1274"/>
        <v>2UTARA</v>
      </c>
      <c r="AM4515" s="5" t="str">
        <f t="shared" si="1275"/>
        <v>1 &gt; 4UTARA12 RODA</v>
      </c>
      <c r="AN4515" s="5" t="str">
        <f t="shared" si="1276"/>
        <v>muhlisBMJ II1 &gt; 4UTARA12 RODA</v>
      </c>
      <c r="AO4515" s="5" t="str">
        <f t="shared" si="1277"/>
        <v>muhlis1 &gt; 4UTARA12 RODA</v>
      </c>
      <c r="AP4515" s="5" t="str">
        <f t="shared" si="1278"/>
        <v>44211DAY</v>
      </c>
    </row>
    <row r="4516" spans="1:42" x14ac:dyDescent="0.3">
      <c r="A4516" s="33">
        <v>1</v>
      </c>
      <c r="B4516" s="33"/>
      <c r="C4516" s="70">
        <v>44211</v>
      </c>
      <c r="D4516" s="71" t="s">
        <v>19</v>
      </c>
      <c r="E4516" s="70">
        <v>44211</v>
      </c>
      <c r="F4516" s="71">
        <v>5173436</v>
      </c>
      <c r="G4516" s="33" t="s">
        <v>20</v>
      </c>
      <c r="H4516" s="33" t="s">
        <v>21</v>
      </c>
      <c r="I4516" s="33" t="s">
        <v>51</v>
      </c>
      <c r="J4516" s="33" t="s">
        <v>46</v>
      </c>
      <c r="K4516" s="63" t="s">
        <v>35</v>
      </c>
      <c r="L4516" s="32" t="str">
        <f t="shared" si="1261"/>
        <v>CGE370</v>
      </c>
      <c r="M4516" s="32" t="str">
        <f t="shared" si="1262"/>
        <v>BMJ II</v>
      </c>
      <c r="N4516" s="32" t="str">
        <f t="shared" si="1263"/>
        <v>12 RODA</v>
      </c>
      <c r="O4516" s="146">
        <v>0.47086805555555555</v>
      </c>
      <c r="P4516" s="65">
        <v>0.47086805555555555</v>
      </c>
      <c r="Q4516" s="65"/>
      <c r="R4516" s="66">
        <v>3</v>
      </c>
      <c r="S4516" s="66">
        <v>46140</v>
      </c>
      <c r="T4516" s="66">
        <v>17400</v>
      </c>
      <c r="U4516" s="67">
        <f t="shared" si="1273"/>
        <v>28.74</v>
      </c>
      <c r="V4516" s="66">
        <f t="shared" si="1264"/>
        <v>582760.98</v>
      </c>
      <c r="W4516" s="66" t="str">
        <f t="shared" si="1265"/>
        <v>1 &gt; 4</v>
      </c>
      <c r="X4516" s="66">
        <f>A4516+SUMIFS(Presensi!F:F,Presensi!E:E,'Entry Data'!AP4516)</f>
        <v>1</v>
      </c>
      <c r="Y4516" s="66">
        <f>IFERROR(INDEX('Retasi Pricing'!F:F,MATCH('Entry Data'!AM4516,'Retasi Pricing'!E:E,0))*X4516,"")</f>
        <v>27500</v>
      </c>
      <c r="Z4516" s="62" t="s">
        <v>26</v>
      </c>
      <c r="AA4516" s="62" t="s">
        <v>27</v>
      </c>
      <c r="AB4516" s="32"/>
      <c r="AC4516" s="32" t="s">
        <v>106</v>
      </c>
      <c r="AD4516" s="32" t="str">
        <f t="shared" si="1266"/>
        <v/>
      </c>
      <c r="AF4516" s="5" t="str">
        <f t="shared" si="1267"/>
        <v>muhlis44211</v>
      </c>
      <c r="AG4516" s="5" t="str">
        <f t="shared" si="1268"/>
        <v>BMJ 04544211UTARADAY</v>
      </c>
      <c r="AH4516" s="5" t="str">
        <f t="shared" si="1269"/>
        <v>muhlis44211UTARADAY</v>
      </c>
      <c r="AI4516" s="5" t="str">
        <f t="shared" si="1270"/>
        <v>BMJ 04544211DAY</v>
      </c>
      <c r="AJ4516" s="5" t="str">
        <f t="shared" si="1271"/>
        <v>muhlis44211DAY</v>
      </c>
      <c r="AK4516" s="5" t="str">
        <f t="shared" si="1272"/>
        <v>muhlisBMJ II</v>
      </c>
      <c r="AL4516" s="5" t="str">
        <f t="shared" si="1274"/>
        <v>3UTARA</v>
      </c>
      <c r="AM4516" s="5" t="str">
        <f t="shared" si="1275"/>
        <v>1 &gt; 4UTARA12 RODA</v>
      </c>
      <c r="AN4516" s="5" t="str">
        <f t="shared" si="1276"/>
        <v>muhlisBMJ II1 &gt; 4UTARA12 RODA</v>
      </c>
      <c r="AO4516" s="5" t="str">
        <f t="shared" si="1277"/>
        <v>muhlis1 &gt; 4UTARA12 RODA</v>
      </c>
      <c r="AP4516" s="5" t="str">
        <f t="shared" si="1278"/>
        <v>44211DAY</v>
      </c>
    </row>
    <row r="4517" spans="1:42" x14ac:dyDescent="0.3">
      <c r="A4517" s="33">
        <v>1</v>
      </c>
      <c r="B4517" s="33"/>
      <c r="C4517" s="70">
        <v>44211</v>
      </c>
      <c r="D4517" s="71" t="s">
        <v>19</v>
      </c>
      <c r="E4517" s="70">
        <v>44211</v>
      </c>
      <c r="F4517" s="71">
        <v>5173492</v>
      </c>
      <c r="G4517" s="33" t="s">
        <v>20</v>
      </c>
      <c r="H4517" s="33" t="s">
        <v>21</v>
      </c>
      <c r="I4517" s="33" t="s">
        <v>45</v>
      </c>
      <c r="J4517" s="33" t="s">
        <v>46</v>
      </c>
      <c r="K4517" s="63" t="s">
        <v>35</v>
      </c>
      <c r="L4517" s="32" t="str">
        <f t="shared" si="1261"/>
        <v>CGE370</v>
      </c>
      <c r="M4517" s="32" t="str">
        <f t="shared" si="1262"/>
        <v>BMJ II</v>
      </c>
      <c r="N4517" s="32" t="str">
        <f t="shared" si="1263"/>
        <v>12 RODA</v>
      </c>
      <c r="O4517" s="146">
        <v>0.53773148148148142</v>
      </c>
      <c r="P4517" s="65">
        <v>0.53773148148148142</v>
      </c>
      <c r="Q4517" s="65"/>
      <c r="R4517" s="66">
        <v>4</v>
      </c>
      <c r="S4517" s="66">
        <v>47880</v>
      </c>
      <c r="T4517" s="66">
        <v>17400</v>
      </c>
      <c r="U4517" s="67">
        <f t="shared" si="1273"/>
        <v>30.48</v>
      </c>
      <c r="V4517" s="66">
        <f t="shared" si="1264"/>
        <v>618042.96</v>
      </c>
      <c r="W4517" s="66" t="str">
        <f t="shared" si="1265"/>
        <v>1 &gt; 4</v>
      </c>
      <c r="X4517" s="66">
        <f>A4517+SUMIFS(Presensi!F:F,Presensi!E:E,'Entry Data'!AP4517)</f>
        <v>1</v>
      </c>
      <c r="Y4517" s="66">
        <f>IFERROR(INDEX('Retasi Pricing'!F:F,MATCH('Entry Data'!AM4517,'Retasi Pricing'!E:E,0))*X4517,"")</f>
        <v>27500</v>
      </c>
      <c r="Z4517" s="62" t="s">
        <v>26</v>
      </c>
      <c r="AA4517" s="62" t="s">
        <v>27</v>
      </c>
      <c r="AB4517" s="32"/>
      <c r="AC4517" s="32" t="s">
        <v>106</v>
      </c>
      <c r="AD4517" s="32" t="str">
        <f t="shared" si="1266"/>
        <v/>
      </c>
      <c r="AF4517" s="5" t="str">
        <f t="shared" si="1267"/>
        <v>muhlis44211</v>
      </c>
      <c r="AG4517" s="5" t="str">
        <f t="shared" si="1268"/>
        <v>BMJ 04544211UTARADAY</v>
      </c>
      <c r="AH4517" s="5" t="str">
        <f t="shared" si="1269"/>
        <v>muhlis44211UTARADAY</v>
      </c>
      <c r="AI4517" s="5" t="str">
        <f t="shared" si="1270"/>
        <v>BMJ 04544211DAY</v>
      </c>
      <c r="AJ4517" s="5" t="str">
        <f t="shared" si="1271"/>
        <v>muhlis44211DAY</v>
      </c>
      <c r="AK4517" s="5" t="str">
        <f t="shared" si="1272"/>
        <v>muhlisBMJ II</v>
      </c>
      <c r="AL4517" s="5" t="str">
        <f t="shared" si="1274"/>
        <v>4UTARA</v>
      </c>
      <c r="AM4517" s="5" t="str">
        <f t="shared" si="1275"/>
        <v>1 &gt; 4UTARA12 RODA</v>
      </c>
      <c r="AN4517" s="5" t="str">
        <f t="shared" si="1276"/>
        <v>muhlisBMJ II1 &gt; 4UTARA12 RODA</v>
      </c>
      <c r="AO4517" s="5" t="str">
        <f t="shared" si="1277"/>
        <v>muhlis1 &gt; 4UTARA12 RODA</v>
      </c>
      <c r="AP4517" s="5" t="str">
        <f t="shared" si="1278"/>
        <v>44211DAY</v>
      </c>
    </row>
    <row r="4518" spans="1:42" x14ac:dyDescent="0.3">
      <c r="A4518" s="33">
        <v>1</v>
      </c>
      <c r="B4518" s="33"/>
      <c r="C4518" s="70">
        <v>44211</v>
      </c>
      <c r="D4518" s="71" t="s">
        <v>19</v>
      </c>
      <c r="E4518" s="70">
        <v>44211</v>
      </c>
      <c r="F4518" s="71">
        <v>5173535</v>
      </c>
      <c r="G4518" s="33" t="s">
        <v>20</v>
      </c>
      <c r="H4518" s="33" t="s">
        <v>21</v>
      </c>
      <c r="I4518" s="33" t="s">
        <v>51</v>
      </c>
      <c r="J4518" s="33" t="s">
        <v>46</v>
      </c>
      <c r="K4518" s="69" t="s">
        <v>35</v>
      </c>
      <c r="L4518" s="32" t="str">
        <f t="shared" si="1261"/>
        <v>CGE370</v>
      </c>
      <c r="M4518" s="32" t="str">
        <f t="shared" si="1262"/>
        <v>BMJ II</v>
      </c>
      <c r="N4518" s="32" t="str">
        <f t="shared" si="1263"/>
        <v>12 RODA</v>
      </c>
      <c r="O4518" s="146">
        <v>0.59923611111111108</v>
      </c>
      <c r="P4518" s="65">
        <v>0.59923611111111108</v>
      </c>
      <c r="Q4518" s="65"/>
      <c r="R4518" s="66">
        <v>5</v>
      </c>
      <c r="S4518" s="66">
        <v>45380</v>
      </c>
      <c r="T4518" s="66">
        <v>17400</v>
      </c>
      <c r="U4518" s="67">
        <f t="shared" si="1273"/>
        <v>27.98</v>
      </c>
      <c r="V4518" s="66">
        <f t="shared" si="1264"/>
        <v>567350.46</v>
      </c>
      <c r="W4518" s="66" t="str">
        <f t="shared" si="1265"/>
        <v>&gt; 5</v>
      </c>
      <c r="X4518" s="66">
        <f>A4518+SUMIFS(Presensi!F:F,Presensi!E:E,'Entry Data'!AP4518)</f>
        <v>1</v>
      </c>
      <c r="Y4518" s="66">
        <f>IFERROR(INDEX('Retasi Pricing'!F:F,MATCH('Entry Data'!AM4518,'Retasi Pricing'!E:E,0))*X4518,"")</f>
        <v>31200</v>
      </c>
      <c r="Z4518" s="62" t="s">
        <v>26</v>
      </c>
      <c r="AA4518" s="62" t="s">
        <v>27</v>
      </c>
      <c r="AB4518" s="32"/>
      <c r="AC4518" s="32" t="s">
        <v>106</v>
      </c>
      <c r="AD4518" s="32" t="str">
        <f t="shared" si="1266"/>
        <v/>
      </c>
      <c r="AF4518" s="5" t="str">
        <f t="shared" si="1267"/>
        <v>muhlis44211</v>
      </c>
      <c r="AG4518" s="5" t="str">
        <f t="shared" si="1268"/>
        <v>BMJ 04544211UTARADAY</v>
      </c>
      <c r="AH4518" s="5" t="str">
        <f t="shared" si="1269"/>
        <v>muhlis44211UTARADAY</v>
      </c>
      <c r="AI4518" s="5" t="str">
        <f t="shared" si="1270"/>
        <v>BMJ 04544211DAY</v>
      </c>
      <c r="AJ4518" s="5" t="str">
        <f t="shared" si="1271"/>
        <v>muhlis44211DAY</v>
      </c>
      <c r="AK4518" s="5" t="str">
        <f t="shared" si="1272"/>
        <v>muhlisBMJ II</v>
      </c>
      <c r="AL4518" s="5" t="str">
        <f t="shared" si="1274"/>
        <v>5UTARA</v>
      </c>
      <c r="AM4518" s="5" t="str">
        <f t="shared" si="1275"/>
        <v>&gt; 5UTARA12 RODA</v>
      </c>
      <c r="AN4518" s="5" t="str">
        <f t="shared" si="1276"/>
        <v>muhlisBMJ II&gt; 5UTARA12 RODA</v>
      </c>
      <c r="AO4518" s="5" t="str">
        <f t="shared" si="1277"/>
        <v>muhlis&gt; 5UTARA12 RODA</v>
      </c>
      <c r="AP4518" s="5" t="str">
        <f t="shared" si="1278"/>
        <v>44211DAY</v>
      </c>
    </row>
    <row r="4519" spans="1:42" x14ac:dyDescent="0.3">
      <c r="A4519" s="33">
        <v>1</v>
      </c>
      <c r="B4519" s="33"/>
      <c r="C4519" s="70">
        <v>44211</v>
      </c>
      <c r="D4519" s="71" t="s">
        <v>19</v>
      </c>
      <c r="E4519" s="70">
        <v>44211</v>
      </c>
      <c r="F4519" s="71">
        <v>5173601</v>
      </c>
      <c r="G4519" s="33" t="s">
        <v>20</v>
      </c>
      <c r="H4519" s="33" t="s">
        <v>21</v>
      </c>
      <c r="I4519" s="33" t="s">
        <v>45</v>
      </c>
      <c r="J4519" s="33" t="s">
        <v>46</v>
      </c>
      <c r="K4519" s="63" t="s">
        <v>35</v>
      </c>
      <c r="L4519" s="32" t="str">
        <f t="shared" si="1261"/>
        <v>CGE370</v>
      </c>
      <c r="M4519" s="32" t="str">
        <f t="shared" si="1262"/>
        <v>BMJ II</v>
      </c>
      <c r="N4519" s="32" t="str">
        <f t="shared" si="1263"/>
        <v>12 RODA</v>
      </c>
      <c r="O4519" s="146">
        <v>0.65561342592592597</v>
      </c>
      <c r="P4519" s="65">
        <v>0.65561342592592597</v>
      </c>
      <c r="Q4519" s="65"/>
      <c r="R4519" s="66">
        <v>6</v>
      </c>
      <c r="S4519" s="66">
        <v>48120</v>
      </c>
      <c r="T4519" s="66">
        <v>17400</v>
      </c>
      <c r="U4519" s="67">
        <f t="shared" si="1273"/>
        <v>30.72</v>
      </c>
      <c r="V4519" s="66">
        <f t="shared" si="1264"/>
        <v>622909.43999999994</v>
      </c>
      <c r="W4519" s="66" t="str">
        <f t="shared" si="1265"/>
        <v>&gt; 6</v>
      </c>
      <c r="X4519" s="66">
        <f>A4519+SUMIFS(Presensi!F:F,Presensi!E:E,'Entry Data'!AP4519)</f>
        <v>1</v>
      </c>
      <c r="Y4519" s="66">
        <f>IFERROR(INDEX('Retasi Pricing'!F:F,MATCH('Entry Data'!AM4519,'Retasi Pricing'!E:E,0))*X4519,"")</f>
        <v>34450</v>
      </c>
      <c r="Z4519" s="62" t="s">
        <v>26</v>
      </c>
      <c r="AA4519" s="62" t="s">
        <v>27</v>
      </c>
      <c r="AB4519" s="32"/>
      <c r="AC4519" s="32" t="s">
        <v>106</v>
      </c>
      <c r="AD4519" s="32" t="str">
        <f t="shared" si="1266"/>
        <v/>
      </c>
      <c r="AF4519" s="5" t="str">
        <f t="shared" si="1267"/>
        <v>muhlis44211</v>
      </c>
      <c r="AG4519" s="5" t="str">
        <f t="shared" si="1268"/>
        <v>BMJ 04544211UTARADAY</v>
      </c>
      <c r="AH4519" s="5" t="str">
        <f t="shared" si="1269"/>
        <v>muhlis44211UTARADAY</v>
      </c>
      <c r="AI4519" s="5" t="str">
        <f t="shared" si="1270"/>
        <v>BMJ 04544211DAY</v>
      </c>
      <c r="AJ4519" s="5" t="str">
        <f t="shared" si="1271"/>
        <v>muhlis44211DAY</v>
      </c>
      <c r="AK4519" s="5" t="str">
        <f t="shared" si="1272"/>
        <v>muhlisBMJ II</v>
      </c>
      <c r="AL4519" s="5" t="str">
        <f t="shared" si="1274"/>
        <v>6UTARA</v>
      </c>
      <c r="AM4519" s="5" t="str">
        <f t="shared" si="1275"/>
        <v>&gt; 6UTARA12 RODA</v>
      </c>
      <c r="AN4519" s="5" t="str">
        <f t="shared" si="1276"/>
        <v>muhlisBMJ II&gt; 6UTARA12 RODA</v>
      </c>
      <c r="AO4519" s="5" t="str">
        <f t="shared" si="1277"/>
        <v>muhlis&gt; 6UTARA12 RODA</v>
      </c>
      <c r="AP4519" s="5" t="str">
        <f t="shared" si="1278"/>
        <v>44211DAY</v>
      </c>
    </row>
    <row r="4520" spans="1:42" x14ac:dyDescent="0.3">
      <c r="A4520" s="33">
        <v>1</v>
      </c>
      <c r="B4520" s="33"/>
      <c r="C4520" s="70">
        <v>44211</v>
      </c>
      <c r="D4520" s="71" t="s">
        <v>19</v>
      </c>
      <c r="E4520" s="70">
        <v>44211</v>
      </c>
      <c r="F4520" s="71">
        <v>5173674</v>
      </c>
      <c r="G4520" s="33" t="s">
        <v>20</v>
      </c>
      <c r="H4520" s="33" t="s">
        <v>21</v>
      </c>
      <c r="I4520" s="33" t="s">
        <v>170</v>
      </c>
      <c r="J4520" s="33" t="s">
        <v>23</v>
      </c>
      <c r="K4520" s="63" t="s">
        <v>35</v>
      </c>
      <c r="L4520" s="32" t="str">
        <f t="shared" si="1261"/>
        <v>CGE370</v>
      </c>
      <c r="M4520" s="32" t="str">
        <f t="shared" si="1262"/>
        <v>BMJ II</v>
      </c>
      <c r="N4520" s="32" t="str">
        <f t="shared" si="1263"/>
        <v>12 RODA</v>
      </c>
      <c r="O4520" s="146">
        <v>0.72075231481481483</v>
      </c>
      <c r="P4520" s="65">
        <v>0.72075231481481483</v>
      </c>
      <c r="Q4520" s="65"/>
      <c r="R4520" s="66">
        <v>7</v>
      </c>
      <c r="S4520" s="66">
        <v>46000</v>
      </c>
      <c r="T4520" s="66">
        <v>17400</v>
      </c>
      <c r="U4520" s="67">
        <f t="shared" si="1273"/>
        <v>28.6</v>
      </c>
      <c r="V4520" s="66">
        <f t="shared" si="1264"/>
        <v>579922.20000000007</v>
      </c>
      <c r="W4520" s="66" t="str">
        <f t="shared" si="1265"/>
        <v>7 &gt;</v>
      </c>
      <c r="X4520" s="66">
        <f>A4520+SUMIFS(Presensi!F:F,Presensi!E:E,'Entry Data'!AP4520)</f>
        <v>1</v>
      </c>
      <c r="Y4520" s="66">
        <f>IFERROR(INDEX('Retasi Pricing'!F:F,MATCH('Entry Data'!AM4520,'Retasi Pricing'!E:E,0))*X4520,"")</f>
        <v>42000</v>
      </c>
      <c r="Z4520" s="62" t="s">
        <v>26</v>
      </c>
      <c r="AA4520" s="62" t="s">
        <v>27</v>
      </c>
      <c r="AB4520" s="32"/>
      <c r="AC4520" s="32" t="s">
        <v>106</v>
      </c>
      <c r="AD4520" s="32" t="str">
        <f t="shared" si="1266"/>
        <v/>
      </c>
      <c r="AF4520" s="5" t="str">
        <f t="shared" si="1267"/>
        <v>muhlis44211</v>
      </c>
      <c r="AG4520" s="5" t="str">
        <f t="shared" si="1268"/>
        <v>BMJ 04544211UTARADAY</v>
      </c>
      <c r="AH4520" s="5" t="str">
        <f t="shared" si="1269"/>
        <v>muhlis44211UTARADAY</v>
      </c>
      <c r="AI4520" s="5" t="str">
        <f t="shared" si="1270"/>
        <v>BMJ 04544211DAY</v>
      </c>
      <c r="AJ4520" s="5" t="str">
        <f t="shared" si="1271"/>
        <v>muhlis44211DAY</v>
      </c>
      <c r="AK4520" s="5" t="str">
        <f t="shared" si="1272"/>
        <v>muhlisBMJ II</v>
      </c>
      <c r="AL4520" s="5" t="str">
        <f t="shared" si="1274"/>
        <v>7UTARA</v>
      </c>
      <c r="AM4520" s="5" t="str">
        <f t="shared" si="1275"/>
        <v>7 &gt;UTARA12 RODA</v>
      </c>
      <c r="AN4520" s="5" t="str">
        <f t="shared" si="1276"/>
        <v>muhlisBMJ II7 &gt;UTARA12 RODA</v>
      </c>
      <c r="AO4520" s="5" t="str">
        <f t="shared" si="1277"/>
        <v>muhlis7 &gt;UTARA12 RODA</v>
      </c>
      <c r="AP4520" s="5" t="str">
        <f t="shared" si="1278"/>
        <v>44211DAY</v>
      </c>
    </row>
    <row r="4521" spans="1:42" x14ac:dyDescent="0.3">
      <c r="A4521" s="33">
        <v>1</v>
      </c>
      <c r="B4521" s="33"/>
      <c r="C4521" s="70">
        <v>44211</v>
      </c>
      <c r="D4521" s="71" t="s">
        <v>19</v>
      </c>
      <c r="E4521" s="70">
        <v>44211</v>
      </c>
      <c r="F4521" s="71">
        <v>5173305</v>
      </c>
      <c r="G4521" s="33" t="s">
        <v>20</v>
      </c>
      <c r="H4521" s="33" t="s">
        <v>21</v>
      </c>
      <c r="I4521" s="33" t="s">
        <v>45</v>
      </c>
      <c r="J4521" s="33" t="s">
        <v>46</v>
      </c>
      <c r="K4521" s="63" t="s">
        <v>41</v>
      </c>
      <c r="L4521" s="32" t="str">
        <f t="shared" si="1261"/>
        <v>AXOR4843</v>
      </c>
      <c r="M4521" s="32" t="str">
        <f t="shared" si="1262"/>
        <v>BMJ II</v>
      </c>
      <c r="N4521" s="32" t="str">
        <f t="shared" si="1263"/>
        <v>12 RODA</v>
      </c>
      <c r="O4521" s="146">
        <v>0.3429976851851852</v>
      </c>
      <c r="P4521" s="65">
        <v>0.34854166666666669</v>
      </c>
      <c r="Q4521" s="65"/>
      <c r="R4521" s="66">
        <v>1</v>
      </c>
      <c r="S4521" s="66">
        <v>52500</v>
      </c>
      <c r="T4521" s="66">
        <v>20320</v>
      </c>
      <c r="U4521" s="67">
        <f t="shared" si="1273"/>
        <v>32.18</v>
      </c>
      <c r="V4521" s="66">
        <f t="shared" si="1264"/>
        <v>652513.86</v>
      </c>
      <c r="W4521" s="66" t="str">
        <f t="shared" si="1265"/>
        <v>1 &gt; 4</v>
      </c>
      <c r="X4521" s="66">
        <f>A4521+SUMIFS(Presensi!F:F,Presensi!E:E,'Entry Data'!AP4521)</f>
        <v>1</v>
      </c>
      <c r="Y4521" s="66">
        <f>IFERROR(INDEX('Retasi Pricing'!F:F,MATCH('Entry Data'!AM4521,'Retasi Pricing'!E:E,0))*X4521,"")</f>
        <v>27500</v>
      </c>
      <c r="Z4521" s="62" t="s">
        <v>26</v>
      </c>
      <c r="AA4521" s="62" t="s">
        <v>27</v>
      </c>
      <c r="AB4521" s="32"/>
      <c r="AC4521" s="32" t="s">
        <v>124</v>
      </c>
      <c r="AD4521" s="32" t="str">
        <f t="shared" si="1266"/>
        <v/>
      </c>
      <c r="AF4521" s="5" t="str">
        <f t="shared" si="1267"/>
        <v>rahman44211</v>
      </c>
      <c r="AG4521" s="5" t="str">
        <f t="shared" si="1268"/>
        <v>BMJ 04744211UTARADAY</v>
      </c>
      <c r="AH4521" s="5" t="str">
        <f t="shared" si="1269"/>
        <v>rahman44211UTARADAY</v>
      </c>
      <c r="AI4521" s="5" t="str">
        <f t="shared" si="1270"/>
        <v>BMJ 04744211DAY</v>
      </c>
      <c r="AJ4521" s="5" t="str">
        <f t="shared" si="1271"/>
        <v>rahman44211DAY</v>
      </c>
      <c r="AK4521" s="5" t="str">
        <f t="shared" si="1272"/>
        <v>rahmanBMJ II</v>
      </c>
      <c r="AL4521" s="5" t="str">
        <f t="shared" si="1274"/>
        <v>1UTARA</v>
      </c>
      <c r="AM4521" s="5" t="str">
        <f t="shared" si="1275"/>
        <v>1 &gt; 4UTARA12 RODA</v>
      </c>
      <c r="AN4521" s="5" t="str">
        <f t="shared" si="1276"/>
        <v>rahmanBMJ II1 &gt; 4UTARA12 RODA</v>
      </c>
      <c r="AO4521" s="5" t="str">
        <f t="shared" si="1277"/>
        <v>rahman1 &gt; 4UTARA12 RODA</v>
      </c>
      <c r="AP4521" s="5" t="str">
        <f t="shared" si="1278"/>
        <v>44211DAY</v>
      </c>
    </row>
    <row r="4522" spans="1:42" x14ac:dyDescent="0.3">
      <c r="A4522" s="33">
        <v>1</v>
      </c>
      <c r="B4522" s="33"/>
      <c r="C4522" s="70">
        <v>44211</v>
      </c>
      <c r="D4522" s="71" t="s">
        <v>19</v>
      </c>
      <c r="E4522" s="70">
        <v>44211</v>
      </c>
      <c r="F4522" s="71">
        <v>5173371</v>
      </c>
      <c r="G4522" s="33" t="s">
        <v>20</v>
      </c>
      <c r="H4522" s="33" t="s">
        <v>21</v>
      </c>
      <c r="I4522" s="33" t="s">
        <v>45</v>
      </c>
      <c r="J4522" s="33" t="s">
        <v>46</v>
      </c>
      <c r="K4522" s="69" t="s">
        <v>41</v>
      </c>
      <c r="L4522" s="32" t="str">
        <f t="shared" si="1261"/>
        <v>AXOR4843</v>
      </c>
      <c r="M4522" s="32" t="str">
        <f t="shared" si="1262"/>
        <v>BMJ II</v>
      </c>
      <c r="N4522" s="32" t="str">
        <f t="shared" si="1263"/>
        <v>12 RODA</v>
      </c>
      <c r="O4522" s="146">
        <v>0.40207175925925925</v>
      </c>
      <c r="P4522" s="65">
        <v>0.40207175925925925</v>
      </c>
      <c r="Q4522" s="65"/>
      <c r="R4522" s="66">
        <v>2</v>
      </c>
      <c r="S4522" s="66">
        <v>50920</v>
      </c>
      <c r="T4522" s="66">
        <v>20320</v>
      </c>
      <c r="U4522" s="67">
        <f t="shared" si="1273"/>
        <v>30.6</v>
      </c>
      <c r="V4522" s="66">
        <f t="shared" si="1264"/>
        <v>620476.20000000007</v>
      </c>
      <c r="W4522" s="66" t="str">
        <f t="shared" si="1265"/>
        <v>1 &gt; 4</v>
      </c>
      <c r="X4522" s="66">
        <f>A4522+SUMIFS(Presensi!F:F,Presensi!E:E,'Entry Data'!AP4522)</f>
        <v>1</v>
      </c>
      <c r="Y4522" s="66">
        <f>IFERROR(INDEX('Retasi Pricing'!F:F,MATCH('Entry Data'!AM4522,'Retasi Pricing'!E:E,0))*X4522,"")</f>
        <v>27500</v>
      </c>
      <c r="Z4522" s="62" t="s">
        <v>26</v>
      </c>
      <c r="AA4522" s="62" t="s">
        <v>27</v>
      </c>
      <c r="AB4522" s="32"/>
      <c r="AC4522" s="32" t="s">
        <v>124</v>
      </c>
      <c r="AD4522" s="32" t="str">
        <f t="shared" si="1266"/>
        <v/>
      </c>
      <c r="AF4522" s="5" t="str">
        <f t="shared" si="1267"/>
        <v>rahman44211</v>
      </c>
      <c r="AG4522" s="5" t="str">
        <f t="shared" si="1268"/>
        <v>BMJ 04744211UTARADAY</v>
      </c>
      <c r="AH4522" s="5" t="str">
        <f t="shared" si="1269"/>
        <v>rahman44211UTARADAY</v>
      </c>
      <c r="AI4522" s="5" t="str">
        <f t="shared" si="1270"/>
        <v>BMJ 04744211DAY</v>
      </c>
      <c r="AJ4522" s="5" t="str">
        <f t="shared" si="1271"/>
        <v>rahman44211DAY</v>
      </c>
      <c r="AK4522" s="5" t="str">
        <f t="shared" si="1272"/>
        <v>rahmanBMJ II</v>
      </c>
      <c r="AL4522" s="5" t="str">
        <f t="shared" si="1274"/>
        <v>2UTARA</v>
      </c>
      <c r="AM4522" s="5" t="str">
        <f t="shared" si="1275"/>
        <v>1 &gt; 4UTARA12 RODA</v>
      </c>
      <c r="AN4522" s="5" t="str">
        <f t="shared" si="1276"/>
        <v>rahmanBMJ II1 &gt; 4UTARA12 RODA</v>
      </c>
      <c r="AO4522" s="5" t="str">
        <f t="shared" si="1277"/>
        <v>rahman1 &gt; 4UTARA12 RODA</v>
      </c>
      <c r="AP4522" s="5" t="str">
        <f t="shared" si="1278"/>
        <v>44211DAY</v>
      </c>
    </row>
    <row r="4523" spans="1:42" x14ac:dyDescent="0.3">
      <c r="A4523" s="33">
        <v>1</v>
      </c>
      <c r="B4523" s="33"/>
      <c r="C4523" s="70">
        <v>44211</v>
      </c>
      <c r="D4523" s="71" t="s">
        <v>19</v>
      </c>
      <c r="E4523" s="70">
        <v>44211</v>
      </c>
      <c r="F4523" s="71">
        <v>5173428</v>
      </c>
      <c r="G4523" s="33" t="s">
        <v>20</v>
      </c>
      <c r="H4523" s="33" t="s">
        <v>21</v>
      </c>
      <c r="I4523" s="33" t="s">
        <v>51</v>
      </c>
      <c r="J4523" s="33" t="s">
        <v>46</v>
      </c>
      <c r="K4523" s="63" t="s">
        <v>41</v>
      </c>
      <c r="L4523" s="32" t="str">
        <f t="shared" si="1261"/>
        <v>AXOR4843</v>
      </c>
      <c r="M4523" s="32" t="str">
        <f t="shared" si="1262"/>
        <v>BMJ II</v>
      </c>
      <c r="N4523" s="32" t="str">
        <f t="shared" si="1263"/>
        <v>12 RODA</v>
      </c>
      <c r="O4523" s="146">
        <v>0.45938657407407407</v>
      </c>
      <c r="P4523" s="65">
        <v>0.45938657407407407</v>
      </c>
      <c r="Q4523" s="65"/>
      <c r="R4523" s="66">
        <v>3</v>
      </c>
      <c r="S4523" s="66">
        <v>49300</v>
      </c>
      <c r="T4523" s="66">
        <v>20320</v>
      </c>
      <c r="U4523" s="67">
        <f t="shared" si="1273"/>
        <v>28.98</v>
      </c>
      <c r="V4523" s="66">
        <f t="shared" si="1264"/>
        <v>587627.46</v>
      </c>
      <c r="W4523" s="66" t="str">
        <f t="shared" si="1265"/>
        <v>1 &gt; 4</v>
      </c>
      <c r="X4523" s="66">
        <f>A4523+SUMIFS(Presensi!F:F,Presensi!E:E,'Entry Data'!AP4523)</f>
        <v>1</v>
      </c>
      <c r="Y4523" s="66">
        <f>IFERROR(INDEX('Retasi Pricing'!F:F,MATCH('Entry Data'!AM4523,'Retasi Pricing'!E:E,0))*X4523,"")</f>
        <v>27500</v>
      </c>
      <c r="Z4523" s="62" t="s">
        <v>26</v>
      </c>
      <c r="AA4523" s="62" t="s">
        <v>27</v>
      </c>
      <c r="AB4523" s="32"/>
      <c r="AC4523" s="32" t="s">
        <v>124</v>
      </c>
      <c r="AD4523" s="32" t="str">
        <f t="shared" si="1266"/>
        <v/>
      </c>
      <c r="AF4523" s="5" t="str">
        <f t="shared" si="1267"/>
        <v>rahman44211</v>
      </c>
      <c r="AG4523" s="5" t="str">
        <f t="shared" si="1268"/>
        <v>BMJ 04744211UTARADAY</v>
      </c>
      <c r="AH4523" s="5" t="str">
        <f t="shared" si="1269"/>
        <v>rahman44211UTARADAY</v>
      </c>
      <c r="AI4523" s="5" t="str">
        <f t="shared" si="1270"/>
        <v>BMJ 04744211DAY</v>
      </c>
      <c r="AJ4523" s="5" t="str">
        <f t="shared" si="1271"/>
        <v>rahman44211DAY</v>
      </c>
      <c r="AK4523" s="5" t="str">
        <f t="shared" si="1272"/>
        <v>rahmanBMJ II</v>
      </c>
      <c r="AL4523" s="5" t="str">
        <f t="shared" si="1274"/>
        <v>3UTARA</v>
      </c>
      <c r="AM4523" s="5" t="str">
        <f t="shared" si="1275"/>
        <v>1 &gt; 4UTARA12 RODA</v>
      </c>
      <c r="AN4523" s="5" t="str">
        <f t="shared" si="1276"/>
        <v>rahmanBMJ II1 &gt; 4UTARA12 RODA</v>
      </c>
      <c r="AO4523" s="5" t="str">
        <f t="shared" si="1277"/>
        <v>rahman1 &gt; 4UTARA12 RODA</v>
      </c>
      <c r="AP4523" s="5" t="str">
        <f t="shared" si="1278"/>
        <v>44211DAY</v>
      </c>
    </row>
    <row r="4524" spans="1:42" x14ac:dyDescent="0.3">
      <c r="A4524" s="33">
        <v>1</v>
      </c>
      <c r="B4524" s="33"/>
      <c r="C4524" s="70">
        <v>44211</v>
      </c>
      <c r="D4524" s="71" t="s">
        <v>19</v>
      </c>
      <c r="E4524" s="70">
        <v>44211</v>
      </c>
      <c r="F4524" s="71">
        <v>5173571</v>
      </c>
      <c r="G4524" s="33" t="s">
        <v>20</v>
      </c>
      <c r="H4524" s="33" t="s">
        <v>21</v>
      </c>
      <c r="I4524" s="33" t="s">
        <v>51</v>
      </c>
      <c r="J4524" s="33" t="s">
        <v>46</v>
      </c>
      <c r="K4524" s="63" t="s">
        <v>41</v>
      </c>
      <c r="L4524" s="32" t="str">
        <f t="shared" ref="L4524:L4587" si="1279">IFERROR(VLOOKUP(K4524,db_unit,2,FALSE),"")</f>
        <v>AXOR4843</v>
      </c>
      <c r="M4524" s="32" t="str">
        <f t="shared" ref="M4524:M4587" si="1280">IFERROR(VLOOKUP(K4524,db_unit,3,FALSE),"")</f>
        <v>BMJ II</v>
      </c>
      <c r="N4524" s="32" t="str">
        <f t="shared" ref="N4524:N4587" si="1281">IFERROR(VLOOKUP(K4524,db_unit,4,FALSE),"")</f>
        <v>12 RODA</v>
      </c>
      <c r="O4524" s="146">
        <v>0.62782407407407403</v>
      </c>
      <c r="P4524" s="65">
        <v>0.62782407407407403</v>
      </c>
      <c r="Q4524" s="65"/>
      <c r="R4524" s="66">
        <v>4</v>
      </c>
      <c r="S4524" s="66">
        <v>50540</v>
      </c>
      <c r="T4524" s="66">
        <v>20320</v>
      </c>
      <c r="U4524" s="67">
        <f t="shared" si="1273"/>
        <v>30.22</v>
      </c>
      <c r="V4524" s="66">
        <f t="shared" si="1264"/>
        <v>612770.93999999994</v>
      </c>
      <c r="W4524" s="66" t="str">
        <f t="shared" si="1265"/>
        <v>1 &gt; 4</v>
      </c>
      <c r="X4524" s="66">
        <f>A4524+SUMIFS(Presensi!F:F,Presensi!E:E,'Entry Data'!AP4524)</f>
        <v>1</v>
      </c>
      <c r="Y4524" s="66">
        <f>IFERROR(INDEX('Retasi Pricing'!F:F,MATCH('Entry Data'!AM4524,'Retasi Pricing'!E:E,0))*X4524,"")</f>
        <v>27500</v>
      </c>
      <c r="Z4524" s="62" t="s">
        <v>26</v>
      </c>
      <c r="AA4524" s="62" t="s">
        <v>27</v>
      </c>
      <c r="AB4524" s="32"/>
      <c r="AC4524" s="32" t="s">
        <v>124</v>
      </c>
      <c r="AD4524" s="32" t="str">
        <f t="shared" si="1266"/>
        <v/>
      </c>
      <c r="AF4524" s="5" t="str">
        <f t="shared" si="1267"/>
        <v>rahman44211</v>
      </c>
      <c r="AG4524" s="5" t="str">
        <f t="shared" si="1268"/>
        <v>BMJ 04744211UTARADAY</v>
      </c>
      <c r="AH4524" s="5" t="str">
        <f t="shared" si="1269"/>
        <v>rahman44211UTARADAY</v>
      </c>
      <c r="AI4524" s="5" t="str">
        <f t="shared" si="1270"/>
        <v>BMJ 04744211DAY</v>
      </c>
      <c r="AJ4524" s="5" t="str">
        <f t="shared" si="1271"/>
        <v>rahman44211DAY</v>
      </c>
      <c r="AK4524" s="5" t="str">
        <f t="shared" si="1272"/>
        <v>rahmanBMJ II</v>
      </c>
      <c r="AL4524" s="5" t="str">
        <f t="shared" si="1274"/>
        <v>4UTARA</v>
      </c>
      <c r="AM4524" s="5" t="str">
        <f t="shared" si="1275"/>
        <v>1 &gt; 4UTARA12 RODA</v>
      </c>
      <c r="AN4524" s="5" t="str">
        <f t="shared" si="1276"/>
        <v>rahmanBMJ II1 &gt; 4UTARA12 RODA</v>
      </c>
      <c r="AO4524" s="5" t="str">
        <f t="shared" si="1277"/>
        <v>rahman1 &gt; 4UTARA12 RODA</v>
      </c>
      <c r="AP4524" s="5" t="str">
        <f t="shared" si="1278"/>
        <v>44211DAY</v>
      </c>
    </row>
    <row r="4525" spans="1:42" x14ac:dyDescent="0.3">
      <c r="A4525" s="33">
        <v>1</v>
      </c>
      <c r="B4525" s="33"/>
      <c r="C4525" s="70">
        <v>44211</v>
      </c>
      <c r="D4525" s="71" t="s">
        <v>19</v>
      </c>
      <c r="E4525" s="70">
        <v>44211</v>
      </c>
      <c r="F4525" s="71">
        <v>5173639</v>
      </c>
      <c r="G4525" s="33" t="s">
        <v>20</v>
      </c>
      <c r="H4525" s="33" t="s">
        <v>21</v>
      </c>
      <c r="I4525" s="33" t="s">
        <v>51</v>
      </c>
      <c r="J4525" s="33" t="s">
        <v>46</v>
      </c>
      <c r="K4525" s="63" t="s">
        <v>41</v>
      </c>
      <c r="L4525" s="32" t="str">
        <f t="shared" si="1279"/>
        <v>AXOR4843</v>
      </c>
      <c r="M4525" s="32" t="str">
        <f t="shared" si="1280"/>
        <v>BMJ II</v>
      </c>
      <c r="N4525" s="32" t="str">
        <f t="shared" si="1281"/>
        <v>12 RODA</v>
      </c>
      <c r="O4525" s="146">
        <v>0.68243055555555554</v>
      </c>
      <c r="P4525" s="65">
        <v>0.68243055555555554</v>
      </c>
      <c r="Q4525" s="65"/>
      <c r="R4525" s="66">
        <v>5</v>
      </c>
      <c r="S4525" s="66">
        <v>49320</v>
      </c>
      <c r="T4525" s="66">
        <v>20320</v>
      </c>
      <c r="U4525" s="67">
        <f t="shared" si="1273"/>
        <v>29</v>
      </c>
      <c r="V4525" s="66">
        <f t="shared" si="1264"/>
        <v>588033</v>
      </c>
      <c r="W4525" s="66" t="str">
        <f t="shared" si="1265"/>
        <v>&gt; 5</v>
      </c>
      <c r="X4525" s="66">
        <f>A4525+SUMIFS(Presensi!F:F,Presensi!E:E,'Entry Data'!AP4525)</f>
        <v>1</v>
      </c>
      <c r="Y4525" s="66">
        <f>IFERROR(INDEX('Retasi Pricing'!F:F,MATCH('Entry Data'!AM4525,'Retasi Pricing'!E:E,0))*X4525,"")</f>
        <v>31200</v>
      </c>
      <c r="Z4525" s="62" t="s">
        <v>26</v>
      </c>
      <c r="AA4525" s="62" t="s">
        <v>27</v>
      </c>
      <c r="AB4525" s="32"/>
      <c r="AC4525" s="32" t="s">
        <v>124</v>
      </c>
      <c r="AD4525" s="32" t="str">
        <f t="shared" si="1266"/>
        <v/>
      </c>
      <c r="AF4525" s="5" t="str">
        <f t="shared" si="1267"/>
        <v>rahman44211</v>
      </c>
      <c r="AG4525" s="5" t="str">
        <f t="shared" si="1268"/>
        <v>BMJ 04744211UTARADAY</v>
      </c>
      <c r="AH4525" s="5" t="str">
        <f t="shared" si="1269"/>
        <v>rahman44211UTARADAY</v>
      </c>
      <c r="AI4525" s="5" t="str">
        <f t="shared" si="1270"/>
        <v>BMJ 04744211DAY</v>
      </c>
      <c r="AJ4525" s="5" t="str">
        <f t="shared" si="1271"/>
        <v>rahman44211DAY</v>
      </c>
      <c r="AK4525" s="5" t="str">
        <f t="shared" si="1272"/>
        <v>rahmanBMJ II</v>
      </c>
      <c r="AL4525" s="5" t="str">
        <f t="shared" si="1274"/>
        <v>5UTARA</v>
      </c>
      <c r="AM4525" s="5" t="str">
        <f t="shared" si="1275"/>
        <v>&gt; 5UTARA12 RODA</v>
      </c>
      <c r="AN4525" s="5" t="str">
        <f t="shared" si="1276"/>
        <v>rahmanBMJ II&gt; 5UTARA12 RODA</v>
      </c>
      <c r="AO4525" s="5" t="str">
        <f t="shared" si="1277"/>
        <v>rahman&gt; 5UTARA12 RODA</v>
      </c>
      <c r="AP4525" s="5" t="str">
        <f t="shared" si="1278"/>
        <v>44211DAY</v>
      </c>
    </row>
    <row r="4526" spans="1:42" x14ac:dyDescent="0.3">
      <c r="A4526" s="33">
        <v>1</v>
      </c>
      <c r="B4526" s="33"/>
      <c r="C4526" s="70">
        <v>44211</v>
      </c>
      <c r="D4526" s="71" t="s">
        <v>19</v>
      </c>
      <c r="E4526" s="70">
        <v>44211</v>
      </c>
      <c r="F4526" s="71">
        <v>5173706</v>
      </c>
      <c r="G4526" s="33" t="s">
        <v>20</v>
      </c>
      <c r="H4526" s="33" t="s">
        <v>21</v>
      </c>
      <c r="I4526" s="33" t="s">
        <v>123</v>
      </c>
      <c r="J4526" s="33" t="s">
        <v>23</v>
      </c>
      <c r="K4526" s="63" t="s">
        <v>41</v>
      </c>
      <c r="L4526" s="32" t="str">
        <f t="shared" si="1279"/>
        <v>AXOR4843</v>
      </c>
      <c r="M4526" s="32" t="str">
        <f t="shared" si="1280"/>
        <v>BMJ II</v>
      </c>
      <c r="N4526" s="32" t="str">
        <f t="shared" si="1281"/>
        <v>12 RODA</v>
      </c>
      <c r="O4526" s="146">
        <v>0.74565972222222221</v>
      </c>
      <c r="P4526" s="65">
        <v>0.74565972222222221</v>
      </c>
      <c r="Q4526" s="65"/>
      <c r="R4526" s="66">
        <v>6</v>
      </c>
      <c r="S4526" s="66">
        <v>52480</v>
      </c>
      <c r="T4526" s="66">
        <v>20320</v>
      </c>
      <c r="U4526" s="67">
        <f t="shared" si="1273"/>
        <v>32.159999999999997</v>
      </c>
      <c r="V4526" s="66">
        <f t="shared" si="1264"/>
        <v>652108.31999999995</v>
      </c>
      <c r="W4526" s="66" t="str">
        <f t="shared" si="1265"/>
        <v>&gt; 6</v>
      </c>
      <c r="X4526" s="66">
        <f>A4526+SUMIFS(Presensi!F:F,Presensi!E:E,'Entry Data'!AP4526)</f>
        <v>1</v>
      </c>
      <c r="Y4526" s="66">
        <f>IFERROR(INDEX('Retasi Pricing'!F:F,MATCH('Entry Data'!AM4526,'Retasi Pricing'!E:E,0))*X4526,"")</f>
        <v>34450</v>
      </c>
      <c r="Z4526" s="62" t="s">
        <v>26</v>
      </c>
      <c r="AA4526" s="62" t="s">
        <v>27</v>
      </c>
      <c r="AB4526" s="32"/>
      <c r="AC4526" s="32" t="s">
        <v>124</v>
      </c>
      <c r="AD4526" s="32" t="str">
        <f t="shared" si="1266"/>
        <v/>
      </c>
      <c r="AF4526" s="5" t="str">
        <f t="shared" si="1267"/>
        <v>rahman44211</v>
      </c>
      <c r="AG4526" s="5" t="str">
        <f t="shared" si="1268"/>
        <v>BMJ 04744211UTARADAY</v>
      </c>
      <c r="AH4526" s="5" t="str">
        <f t="shared" si="1269"/>
        <v>rahman44211UTARADAY</v>
      </c>
      <c r="AI4526" s="5" t="str">
        <f t="shared" si="1270"/>
        <v>BMJ 04744211DAY</v>
      </c>
      <c r="AJ4526" s="5" t="str">
        <f t="shared" si="1271"/>
        <v>rahman44211DAY</v>
      </c>
      <c r="AK4526" s="5" t="str">
        <f t="shared" si="1272"/>
        <v>rahmanBMJ II</v>
      </c>
      <c r="AL4526" s="5" t="str">
        <f t="shared" si="1274"/>
        <v>6UTARA</v>
      </c>
      <c r="AM4526" s="5" t="str">
        <f t="shared" si="1275"/>
        <v>&gt; 6UTARA12 RODA</v>
      </c>
      <c r="AN4526" s="5" t="str">
        <f t="shared" si="1276"/>
        <v>rahmanBMJ II&gt; 6UTARA12 RODA</v>
      </c>
      <c r="AO4526" s="5" t="str">
        <f t="shared" si="1277"/>
        <v>rahman&gt; 6UTARA12 RODA</v>
      </c>
      <c r="AP4526" s="5" t="str">
        <f t="shared" si="1278"/>
        <v>44211DAY</v>
      </c>
    </row>
    <row r="4527" spans="1:42" x14ac:dyDescent="0.3">
      <c r="A4527" s="33">
        <v>1</v>
      </c>
      <c r="B4527" s="33"/>
      <c r="C4527" s="70">
        <v>44211</v>
      </c>
      <c r="D4527" s="71" t="s">
        <v>19</v>
      </c>
      <c r="E4527" s="70">
        <v>44211</v>
      </c>
      <c r="F4527" s="71">
        <v>5173311</v>
      </c>
      <c r="G4527" s="33" t="s">
        <v>20</v>
      </c>
      <c r="H4527" s="33" t="s">
        <v>21</v>
      </c>
      <c r="I4527" s="33" t="s">
        <v>45</v>
      </c>
      <c r="J4527" s="33" t="s">
        <v>46</v>
      </c>
      <c r="K4527" s="63" t="s">
        <v>57</v>
      </c>
      <c r="L4527" s="32" t="str">
        <f t="shared" si="1279"/>
        <v>AXOR4843</v>
      </c>
      <c r="M4527" s="32" t="str">
        <f t="shared" si="1280"/>
        <v>BMJ II</v>
      </c>
      <c r="N4527" s="32" t="str">
        <f t="shared" si="1281"/>
        <v>12 RODA</v>
      </c>
      <c r="O4527" s="146">
        <v>0.35628472222222224</v>
      </c>
      <c r="P4527" s="65">
        <v>0.36432870370370374</v>
      </c>
      <c r="Q4527" s="65"/>
      <c r="R4527" s="66">
        <v>1</v>
      </c>
      <c r="S4527" s="66">
        <v>52660</v>
      </c>
      <c r="T4527" s="66">
        <v>20400</v>
      </c>
      <c r="U4527" s="67">
        <f t="shared" si="1273"/>
        <v>32.26</v>
      </c>
      <c r="V4527" s="66">
        <f t="shared" si="1264"/>
        <v>654136.0199999999</v>
      </c>
      <c r="W4527" s="66" t="str">
        <f t="shared" si="1265"/>
        <v>1 &gt; 4</v>
      </c>
      <c r="X4527" s="66">
        <f>A4527+SUMIFS(Presensi!F:F,Presensi!E:E,'Entry Data'!AP4527)</f>
        <v>1</v>
      </c>
      <c r="Y4527" s="66">
        <f>IFERROR(INDEX('Retasi Pricing'!F:F,MATCH('Entry Data'!AM4527,'Retasi Pricing'!E:E,0))*X4527,"")</f>
        <v>27500</v>
      </c>
      <c r="Z4527" s="62" t="s">
        <v>26</v>
      </c>
      <c r="AA4527" s="62" t="s">
        <v>27</v>
      </c>
      <c r="AB4527" s="32"/>
      <c r="AC4527" s="32" t="s">
        <v>217</v>
      </c>
      <c r="AD4527" s="32" t="str">
        <f t="shared" si="1266"/>
        <v/>
      </c>
      <c r="AF4527" s="5" t="str">
        <f t="shared" si="1267"/>
        <v>agus suwantono44211</v>
      </c>
      <c r="AG4527" s="5" t="str">
        <f t="shared" si="1268"/>
        <v>BMJ 05044211UTARADAY</v>
      </c>
      <c r="AH4527" s="5" t="str">
        <f t="shared" si="1269"/>
        <v>agus suwantono44211UTARADAY</v>
      </c>
      <c r="AI4527" s="5" t="str">
        <f t="shared" si="1270"/>
        <v>BMJ 05044211DAY</v>
      </c>
      <c r="AJ4527" s="5" t="str">
        <f t="shared" si="1271"/>
        <v>agus suwantono44211DAY</v>
      </c>
      <c r="AK4527" s="5" t="str">
        <f t="shared" si="1272"/>
        <v>agus suwantonoBMJ II</v>
      </c>
      <c r="AL4527" s="5" t="str">
        <f t="shared" si="1274"/>
        <v>1UTARA</v>
      </c>
      <c r="AM4527" s="5" t="str">
        <f t="shared" si="1275"/>
        <v>1 &gt; 4UTARA12 RODA</v>
      </c>
      <c r="AN4527" s="5" t="str">
        <f t="shared" si="1276"/>
        <v>agus suwantonoBMJ II1 &gt; 4UTARA12 RODA</v>
      </c>
      <c r="AO4527" s="5" t="str">
        <f t="shared" si="1277"/>
        <v>agus suwantono1 &gt; 4UTARA12 RODA</v>
      </c>
      <c r="AP4527" s="5" t="str">
        <f t="shared" si="1278"/>
        <v>44211DAY</v>
      </c>
    </row>
    <row r="4528" spans="1:42" x14ac:dyDescent="0.3">
      <c r="A4528" s="33">
        <v>1</v>
      </c>
      <c r="B4528" s="33"/>
      <c r="C4528" s="70">
        <v>44211</v>
      </c>
      <c r="D4528" s="71" t="s">
        <v>19</v>
      </c>
      <c r="E4528" s="70">
        <v>44211</v>
      </c>
      <c r="F4528" s="71">
        <v>5173376</v>
      </c>
      <c r="G4528" s="33" t="s">
        <v>20</v>
      </c>
      <c r="H4528" s="33" t="s">
        <v>21</v>
      </c>
      <c r="I4528" s="33" t="s">
        <v>51</v>
      </c>
      <c r="J4528" s="33" t="s">
        <v>46</v>
      </c>
      <c r="K4528" s="63" t="s">
        <v>57</v>
      </c>
      <c r="L4528" s="32" t="str">
        <f t="shared" si="1279"/>
        <v>AXOR4843</v>
      </c>
      <c r="M4528" s="32" t="str">
        <f t="shared" si="1280"/>
        <v>BMJ II</v>
      </c>
      <c r="N4528" s="32" t="str">
        <f t="shared" si="1281"/>
        <v>12 RODA</v>
      </c>
      <c r="O4528" s="146">
        <v>0.41538194444444443</v>
      </c>
      <c r="P4528" s="65">
        <v>0.41538194444444443</v>
      </c>
      <c r="Q4528" s="65"/>
      <c r="R4528" s="66">
        <v>2</v>
      </c>
      <c r="S4528" s="66">
        <v>52620</v>
      </c>
      <c r="T4528" s="66">
        <v>20400</v>
      </c>
      <c r="U4528" s="67">
        <f t="shared" si="1273"/>
        <v>32.22</v>
      </c>
      <c r="V4528" s="66">
        <f t="shared" si="1264"/>
        <v>653324.93999999994</v>
      </c>
      <c r="W4528" s="66" t="str">
        <f t="shared" si="1265"/>
        <v>1 &gt; 4</v>
      </c>
      <c r="X4528" s="66">
        <f>A4528+SUMIFS(Presensi!F:F,Presensi!E:E,'Entry Data'!AP4528)</f>
        <v>1</v>
      </c>
      <c r="Y4528" s="66">
        <f>IFERROR(INDEX('Retasi Pricing'!F:F,MATCH('Entry Data'!AM4528,'Retasi Pricing'!E:E,0))*X4528,"")</f>
        <v>27500</v>
      </c>
      <c r="Z4528" s="62" t="s">
        <v>26</v>
      </c>
      <c r="AA4528" s="62" t="s">
        <v>27</v>
      </c>
      <c r="AB4528" s="32"/>
      <c r="AC4528" s="32" t="s">
        <v>217</v>
      </c>
      <c r="AD4528" s="32" t="str">
        <f t="shared" si="1266"/>
        <v/>
      </c>
      <c r="AF4528" s="5" t="str">
        <f t="shared" si="1267"/>
        <v>agus suwantono44211</v>
      </c>
      <c r="AG4528" s="5" t="str">
        <f t="shared" si="1268"/>
        <v>BMJ 05044211UTARADAY</v>
      </c>
      <c r="AH4528" s="5" t="str">
        <f t="shared" si="1269"/>
        <v>agus suwantono44211UTARADAY</v>
      </c>
      <c r="AI4528" s="5" t="str">
        <f t="shared" si="1270"/>
        <v>BMJ 05044211DAY</v>
      </c>
      <c r="AJ4528" s="5" t="str">
        <f t="shared" si="1271"/>
        <v>agus suwantono44211DAY</v>
      </c>
      <c r="AK4528" s="5" t="str">
        <f t="shared" si="1272"/>
        <v>agus suwantonoBMJ II</v>
      </c>
      <c r="AL4528" s="5" t="str">
        <f t="shared" si="1274"/>
        <v>2UTARA</v>
      </c>
      <c r="AM4528" s="5" t="str">
        <f t="shared" si="1275"/>
        <v>1 &gt; 4UTARA12 RODA</v>
      </c>
      <c r="AN4528" s="5" t="str">
        <f t="shared" si="1276"/>
        <v>agus suwantonoBMJ II1 &gt; 4UTARA12 RODA</v>
      </c>
      <c r="AO4528" s="5" t="str">
        <f t="shared" si="1277"/>
        <v>agus suwantono1 &gt; 4UTARA12 RODA</v>
      </c>
      <c r="AP4528" s="5" t="str">
        <f t="shared" si="1278"/>
        <v>44211DAY</v>
      </c>
    </row>
    <row r="4529" spans="1:42" x14ac:dyDescent="0.3">
      <c r="A4529" s="33">
        <v>1</v>
      </c>
      <c r="B4529" s="33"/>
      <c r="C4529" s="70">
        <v>44211</v>
      </c>
      <c r="D4529" s="71" t="s">
        <v>19</v>
      </c>
      <c r="E4529" s="70">
        <v>44211</v>
      </c>
      <c r="F4529" s="71">
        <v>5173438</v>
      </c>
      <c r="G4529" s="33" t="s">
        <v>20</v>
      </c>
      <c r="H4529" s="33" t="s">
        <v>21</v>
      </c>
      <c r="I4529" s="33" t="s">
        <v>51</v>
      </c>
      <c r="J4529" s="33" t="s">
        <v>46</v>
      </c>
      <c r="K4529" s="63" t="s">
        <v>57</v>
      </c>
      <c r="L4529" s="32" t="str">
        <f t="shared" si="1279"/>
        <v>AXOR4843</v>
      </c>
      <c r="M4529" s="32" t="str">
        <f t="shared" si="1280"/>
        <v>BMJ II</v>
      </c>
      <c r="N4529" s="32" t="str">
        <f t="shared" si="1281"/>
        <v>12 RODA</v>
      </c>
      <c r="O4529" s="146">
        <v>0.47265046296296293</v>
      </c>
      <c r="P4529" s="65">
        <v>0.47265046296296293</v>
      </c>
      <c r="Q4529" s="65"/>
      <c r="R4529" s="66">
        <v>3</v>
      </c>
      <c r="S4529" s="66">
        <v>53000</v>
      </c>
      <c r="T4529" s="66">
        <v>20400</v>
      </c>
      <c r="U4529" s="67">
        <f t="shared" si="1273"/>
        <v>32.6</v>
      </c>
      <c r="V4529" s="66">
        <f t="shared" si="1264"/>
        <v>661030.20000000007</v>
      </c>
      <c r="W4529" s="66" t="str">
        <f t="shared" si="1265"/>
        <v>1 &gt; 4</v>
      </c>
      <c r="X4529" s="66">
        <f>A4529+SUMIFS(Presensi!F:F,Presensi!E:E,'Entry Data'!AP4529)</f>
        <v>1</v>
      </c>
      <c r="Y4529" s="66">
        <f>IFERROR(INDEX('Retasi Pricing'!F:F,MATCH('Entry Data'!AM4529,'Retasi Pricing'!E:E,0))*X4529,"")</f>
        <v>27500</v>
      </c>
      <c r="Z4529" s="62" t="s">
        <v>26</v>
      </c>
      <c r="AA4529" s="62" t="s">
        <v>27</v>
      </c>
      <c r="AB4529" s="32"/>
      <c r="AC4529" s="32" t="s">
        <v>217</v>
      </c>
      <c r="AD4529" s="32" t="str">
        <f t="shared" si="1266"/>
        <v/>
      </c>
      <c r="AF4529" s="5" t="str">
        <f t="shared" si="1267"/>
        <v>agus suwantono44211</v>
      </c>
      <c r="AG4529" s="5" t="str">
        <f t="shared" si="1268"/>
        <v>BMJ 05044211UTARADAY</v>
      </c>
      <c r="AH4529" s="5" t="str">
        <f t="shared" si="1269"/>
        <v>agus suwantono44211UTARADAY</v>
      </c>
      <c r="AI4529" s="5" t="str">
        <f t="shared" si="1270"/>
        <v>BMJ 05044211DAY</v>
      </c>
      <c r="AJ4529" s="5" t="str">
        <f t="shared" si="1271"/>
        <v>agus suwantono44211DAY</v>
      </c>
      <c r="AK4529" s="5" t="str">
        <f t="shared" si="1272"/>
        <v>agus suwantonoBMJ II</v>
      </c>
      <c r="AL4529" s="5" t="str">
        <f t="shared" si="1274"/>
        <v>3UTARA</v>
      </c>
      <c r="AM4529" s="5" t="str">
        <f t="shared" si="1275"/>
        <v>1 &gt; 4UTARA12 RODA</v>
      </c>
      <c r="AN4529" s="5" t="str">
        <f t="shared" si="1276"/>
        <v>agus suwantonoBMJ II1 &gt; 4UTARA12 RODA</v>
      </c>
      <c r="AO4529" s="5" t="str">
        <f t="shared" si="1277"/>
        <v>agus suwantono1 &gt; 4UTARA12 RODA</v>
      </c>
      <c r="AP4529" s="5" t="str">
        <f t="shared" si="1278"/>
        <v>44211DAY</v>
      </c>
    </row>
    <row r="4530" spans="1:42" x14ac:dyDescent="0.3">
      <c r="A4530" s="33">
        <v>1</v>
      </c>
      <c r="B4530" s="33"/>
      <c r="C4530" s="70">
        <v>44211</v>
      </c>
      <c r="D4530" s="71" t="s">
        <v>19</v>
      </c>
      <c r="E4530" s="70">
        <v>44211</v>
      </c>
      <c r="F4530" s="71">
        <v>5173557</v>
      </c>
      <c r="G4530" s="33" t="s">
        <v>20</v>
      </c>
      <c r="H4530" s="33" t="s">
        <v>21</v>
      </c>
      <c r="I4530" s="33" t="s">
        <v>51</v>
      </c>
      <c r="J4530" s="33" t="s">
        <v>46</v>
      </c>
      <c r="K4530" s="63" t="s">
        <v>57</v>
      </c>
      <c r="L4530" s="32" t="str">
        <f t="shared" si="1279"/>
        <v>AXOR4843</v>
      </c>
      <c r="M4530" s="32" t="str">
        <f t="shared" si="1280"/>
        <v>BMJ II</v>
      </c>
      <c r="N4530" s="32" t="str">
        <f t="shared" si="1281"/>
        <v>12 RODA</v>
      </c>
      <c r="O4530" s="146">
        <v>0.61290509259259263</v>
      </c>
      <c r="P4530" s="65">
        <v>0.61290509259259263</v>
      </c>
      <c r="Q4530" s="65"/>
      <c r="R4530" s="66">
        <v>4</v>
      </c>
      <c r="S4530" s="66">
        <v>51860</v>
      </c>
      <c r="T4530" s="66">
        <v>20400</v>
      </c>
      <c r="U4530" s="67">
        <f t="shared" si="1273"/>
        <v>31.46</v>
      </c>
      <c r="V4530" s="66">
        <f t="shared" si="1264"/>
        <v>637914.41999999993</v>
      </c>
      <c r="W4530" s="66" t="str">
        <f t="shared" si="1265"/>
        <v>1 &gt; 4</v>
      </c>
      <c r="X4530" s="66">
        <f>A4530+SUMIFS(Presensi!F:F,Presensi!E:E,'Entry Data'!AP4530)</f>
        <v>1</v>
      </c>
      <c r="Y4530" s="66">
        <f>IFERROR(INDEX('Retasi Pricing'!F:F,MATCH('Entry Data'!AM4530,'Retasi Pricing'!E:E,0))*X4530,"")</f>
        <v>27500</v>
      </c>
      <c r="Z4530" s="62" t="s">
        <v>26</v>
      </c>
      <c r="AA4530" s="62" t="s">
        <v>27</v>
      </c>
      <c r="AB4530" s="32"/>
      <c r="AC4530" s="32" t="s">
        <v>217</v>
      </c>
      <c r="AD4530" s="32" t="str">
        <f t="shared" si="1266"/>
        <v/>
      </c>
      <c r="AF4530" s="5" t="str">
        <f t="shared" si="1267"/>
        <v>agus suwantono44211</v>
      </c>
      <c r="AG4530" s="5" t="str">
        <f t="shared" si="1268"/>
        <v>BMJ 05044211UTARADAY</v>
      </c>
      <c r="AH4530" s="5" t="str">
        <f t="shared" si="1269"/>
        <v>agus suwantono44211UTARADAY</v>
      </c>
      <c r="AI4530" s="5" t="str">
        <f t="shared" si="1270"/>
        <v>BMJ 05044211DAY</v>
      </c>
      <c r="AJ4530" s="5" t="str">
        <f t="shared" si="1271"/>
        <v>agus suwantono44211DAY</v>
      </c>
      <c r="AK4530" s="5" t="str">
        <f t="shared" si="1272"/>
        <v>agus suwantonoBMJ II</v>
      </c>
      <c r="AL4530" s="5" t="str">
        <f t="shared" si="1274"/>
        <v>4UTARA</v>
      </c>
      <c r="AM4530" s="5" t="str">
        <f t="shared" si="1275"/>
        <v>1 &gt; 4UTARA12 RODA</v>
      </c>
      <c r="AN4530" s="5" t="str">
        <f t="shared" si="1276"/>
        <v>agus suwantonoBMJ II1 &gt; 4UTARA12 RODA</v>
      </c>
      <c r="AO4530" s="5" t="str">
        <f t="shared" si="1277"/>
        <v>agus suwantono1 &gt; 4UTARA12 RODA</v>
      </c>
      <c r="AP4530" s="5" t="str">
        <f t="shared" si="1278"/>
        <v>44211DAY</v>
      </c>
    </row>
    <row r="4531" spans="1:42" x14ac:dyDescent="0.3">
      <c r="A4531" s="33">
        <v>1</v>
      </c>
      <c r="B4531" s="33"/>
      <c r="C4531" s="70">
        <v>44211</v>
      </c>
      <c r="D4531" s="71" t="s">
        <v>19</v>
      </c>
      <c r="E4531" s="70">
        <v>44211</v>
      </c>
      <c r="F4531" s="71">
        <v>5173620</v>
      </c>
      <c r="G4531" s="33" t="s">
        <v>20</v>
      </c>
      <c r="H4531" s="33" t="s">
        <v>21</v>
      </c>
      <c r="I4531" s="33" t="s">
        <v>51</v>
      </c>
      <c r="J4531" s="33" t="s">
        <v>46</v>
      </c>
      <c r="K4531" s="63" t="s">
        <v>57</v>
      </c>
      <c r="L4531" s="32" t="str">
        <f t="shared" si="1279"/>
        <v>AXOR4843</v>
      </c>
      <c r="M4531" s="32" t="str">
        <f t="shared" si="1280"/>
        <v>BMJ II</v>
      </c>
      <c r="N4531" s="32" t="str">
        <f t="shared" si="1281"/>
        <v>12 RODA</v>
      </c>
      <c r="O4531" s="146">
        <v>0.66826388888888888</v>
      </c>
      <c r="P4531" s="65">
        <v>0.66826388888888888</v>
      </c>
      <c r="Q4531" s="65"/>
      <c r="R4531" s="66">
        <v>5</v>
      </c>
      <c r="S4531" s="66">
        <v>51240</v>
      </c>
      <c r="T4531" s="66">
        <v>20400</v>
      </c>
      <c r="U4531" s="67">
        <f t="shared" si="1273"/>
        <v>30.84</v>
      </c>
      <c r="V4531" s="66">
        <f t="shared" si="1264"/>
        <v>625342.68000000005</v>
      </c>
      <c r="W4531" s="66" t="str">
        <f t="shared" si="1265"/>
        <v>&gt; 5</v>
      </c>
      <c r="X4531" s="66">
        <f>A4531+SUMIFS(Presensi!F:F,Presensi!E:E,'Entry Data'!AP4531)</f>
        <v>1</v>
      </c>
      <c r="Y4531" s="66">
        <f>IFERROR(INDEX('Retasi Pricing'!F:F,MATCH('Entry Data'!AM4531,'Retasi Pricing'!E:E,0))*X4531,"")</f>
        <v>31200</v>
      </c>
      <c r="Z4531" s="62" t="s">
        <v>26</v>
      </c>
      <c r="AA4531" s="62" t="s">
        <v>27</v>
      </c>
      <c r="AB4531" s="32"/>
      <c r="AC4531" s="32" t="s">
        <v>217</v>
      </c>
      <c r="AD4531" s="32" t="str">
        <f t="shared" si="1266"/>
        <v/>
      </c>
      <c r="AF4531" s="5" t="str">
        <f t="shared" si="1267"/>
        <v>agus suwantono44211</v>
      </c>
      <c r="AG4531" s="5" t="str">
        <f t="shared" si="1268"/>
        <v>BMJ 05044211UTARADAY</v>
      </c>
      <c r="AH4531" s="5" t="str">
        <f t="shared" si="1269"/>
        <v>agus suwantono44211UTARADAY</v>
      </c>
      <c r="AI4531" s="5" t="str">
        <f t="shared" si="1270"/>
        <v>BMJ 05044211DAY</v>
      </c>
      <c r="AJ4531" s="5" t="str">
        <f t="shared" si="1271"/>
        <v>agus suwantono44211DAY</v>
      </c>
      <c r="AK4531" s="5" t="str">
        <f t="shared" si="1272"/>
        <v>agus suwantonoBMJ II</v>
      </c>
      <c r="AL4531" s="5" t="str">
        <f t="shared" si="1274"/>
        <v>5UTARA</v>
      </c>
      <c r="AM4531" s="5" t="str">
        <f t="shared" si="1275"/>
        <v>&gt; 5UTARA12 RODA</v>
      </c>
      <c r="AN4531" s="5" t="str">
        <f t="shared" si="1276"/>
        <v>agus suwantonoBMJ II&gt; 5UTARA12 RODA</v>
      </c>
      <c r="AO4531" s="5" t="str">
        <f t="shared" si="1277"/>
        <v>agus suwantono&gt; 5UTARA12 RODA</v>
      </c>
      <c r="AP4531" s="5" t="str">
        <f t="shared" si="1278"/>
        <v>44211DAY</v>
      </c>
    </row>
    <row r="4532" spans="1:42" x14ac:dyDescent="0.3">
      <c r="A4532" s="33">
        <v>1</v>
      </c>
      <c r="B4532" s="33"/>
      <c r="C4532" s="70">
        <v>44211</v>
      </c>
      <c r="D4532" s="71" t="s">
        <v>19</v>
      </c>
      <c r="E4532" s="70">
        <v>44211</v>
      </c>
      <c r="F4532" s="71">
        <v>5173697</v>
      </c>
      <c r="G4532" s="33" t="s">
        <v>20</v>
      </c>
      <c r="H4532" s="33" t="s">
        <v>21</v>
      </c>
      <c r="I4532" s="33" t="s">
        <v>51</v>
      </c>
      <c r="J4532" s="33" t="s">
        <v>46</v>
      </c>
      <c r="K4532" s="63" t="s">
        <v>57</v>
      </c>
      <c r="L4532" s="32" t="str">
        <f t="shared" si="1279"/>
        <v>AXOR4843</v>
      </c>
      <c r="M4532" s="32" t="str">
        <f t="shared" si="1280"/>
        <v>BMJ II</v>
      </c>
      <c r="N4532" s="32" t="str">
        <f t="shared" si="1281"/>
        <v>12 RODA</v>
      </c>
      <c r="O4532" s="146">
        <v>0.73530092592592589</v>
      </c>
      <c r="P4532" s="65">
        <v>0.73530092592592589</v>
      </c>
      <c r="Q4532" s="65"/>
      <c r="R4532" s="66">
        <v>6</v>
      </c>
      <c r="S4532" s="66">
        <v>48240</v>
      </c>
      <c r="T4532" s="66">
        <v>20400</v>
      </c>
      <c r="U4532" s="67">
        <f t="shared" si="1273"/>
        <v>27.84</v>
      </c>
      <c r="V4532" s="66">
        <f t="shared" si="1264"/>
        <v>564511.68000000005</v>
      </c>
      <c r="W4532" s="66" t="str">
        <f t="shared" si="1265"/>
        <v>&gt; 6</v>
      </c>
      <c r="X4532" s="66">
        <f>A4532+SUMIFS(Presensi!F:F,Presensi!E:E,'Entry Data'!AP4532)</f>
        <v>1</v>
      </c>
      <c r="Y4532" s="66">
        <f>IFERROR(INDEX('Retasi Pricing'!F:F,MATCH('Entry Data'!AM4532,'Retasi Pricing'!E:E,0))*X4532,"")</f>
        <v>34450</v>
      </c>
      <c r="Z4532" s="62" t="s">
        <v>26</v>
      </c>
      <c r="AA4532" s="62" t="s">
        <v>27</v>
      </c>
      <c r="AB4532" s="32"/>
      <c r="AC4532" s="32" t="s">
        <v>217</v>
      </c>
      <c r="AD4532" s="32" t="str">
        <f t="shared" si="1266"/>
        <v/>
      </c>
      <c r="AF4532" s="5" t="str">
        <f t="shared" si="1267"/>
        <v>agus suwantono44211</v>
      </c>
      <c r="AG4532" s="5" t="str">
        <f t="shared" si="1268"/>
        <v>BMJ 05044211UTARADAY</v>
      </c>
      <c r="AH4532" s="5" t="str">
        <f t="shared" si="1269"/>
        <v>agus suwantono44211UTARADAY</v>
      </c>
      <c r="AI4532" s="5" t="str">
        <f t="shared" si="1270"/>
        <v>BMJ 05044211DAY</v>
      </c>
      <c r="AJ4532" s="5" t="str">
        <f t="shared" si="1271"/>
        <v>agus suwantono44211DAY</v>
      </c>
      <c r="AK4532" s="5" t="str">
        <f t="shared" si="1272"/>
        <v>agus suwantonoBMJ II</v>
      </c>
      <c r="AL4532" s="5" t="str">
        <f t="shared" si="1274"/>
        <v>6UTARA</v>
      </c>
      <c r="AM4532" s="5" t="str">
        <f t="shared" si="1275"/>
        <v>&gt; 6UTARA12 RODA</v>
      </c>
      <c r="AN4532" s="5" t="str">
        <f t="shared" si="1276"/>
        <v>agus suwantonoBMJ II&gt; 6UTARA12 RODA</v>
      </c>
      <c r="AO4532" s="5" t="str">
        <f t="shared" si="1277"/>
        <v>agus suwantono&gt; 6UTARA12 RODA</v>
      </c>
      <c r="AP4532" s="5" t="str">
        <f t="shared" si="1278"/>
        <v>44211DAY</v>
      </c>
    </row>
    <row r="4533" spans="1:42" x14ac:dyDescent="0.3">
      <c r="A4533" s="33">
        <v>1</v>
      </c>
      <c r="B4533" s="33"/>
      <c r="C4533" s="70">
        <v>44211</v>
      </c>
      <c r="D4533" s="71" t="s">
        <v>19</v>
      </c>
      <c r="E4533" s="70">
        <v>44211</v>
      </c>
      <c r="F4533" s="71">
        <v>5173466</v>
      </c>
      <c r="G4533" s="33" t="s">
        <v>20</v>
      </c>
      <c r="H4533" s="33" t="s">
        <v>21</v>
      </c>
      <c r="I4533" s="33" t="s">
        <v>170</v>
      </c>
      <c r="J4533" s="33" t="s">
        <v>23</v>
      </c>
      <c r="K4533" s="63" t="s">
        <v>62</v>
      </c>
      <c r="L4533" s="32" t="str">
        <f t="shared" si="1279"/>
        <v>FM260JD</v>
      </c>
      <c r="M4533" s="32" t="str">
        <f t="shared" si="1280"/>
        <v>BMJ III</v>
      </c>
      <c r="N4533" s="32" t="str">
        <f t="shared" si="1281"/>
        <v>10 RODA</v>
      </c>
      <c r="O4533" s="146">
        <v>0.50347222222222221</v>
      </c>
      <c r="P4533" s="65">
        <v>0.51128472222222221</v>
      </c>
      <c r="Q4533" s="65"/>
      <c r="R4533" s="66">
        <v>1</v>
      </c>
      <c r="S4533" s="66">
        <v>39720</v>
      </c>
      <c r="T4533" s="66">
        <v>15020</v>
      </c>
      <c r="U4533" s="67">
        <f t="shared" si="1273"/>
        <v>24.7</v>
      </c>
      <c r="V4533" s="66">
        <f t="shared" si="1264"/>
        <v>481501.79999999993</v>
      </c>
      <c r="W4533" s="66" t="str">
        <f t="shared" si="1265"/>
        <v>1 &gt; 4</v>
      </c>
      <c r="X4533" s="66">
        <f>A4533+SUMIFS(Presensi!F:F,Presensi!E:E,'Entry Data'!AP4533)</f>
        <v>1</v>
      </c>
      <c r="Y4533" s="66">
        <f>IFERROR(INDEX('Retasi Pricing'!F:F,MATCH('Entry Data'!AM4533,'Retasi Pricing'!E:E,0))*X4533,"")</f>
        <v>25000</v>
      </c>
      <c r="Z4533" s="62" t="s">
        <v>26</v>
      </c>
      <c r="AA4533" s="62" t="s">
        <v>27</v>
      </c>
      <c r="AB4533" s="32"/>
      <c r="AC4533" s="32" t="s">
        <v>128</v>
      </c>
      <c r="AD4533" s="32" t="str">
        <f t="shared" si="1266"/>
        <v/>
      </c>
      <c r="AF4533" s="5" t="str">
        <f t="shared" si="1267"/>
        <v>jafar44211</v>
      </c>
      <c r="AG4533" s="5" t="str">
        <f t="shared" si="1268"/>
        <v>BMJ 05344211UTARADAY</v>
      </c>
      <c r="AH4533" s="5" t="str">
        <f t="shared" si="1269"/>
        <v>jafar44211UTARADAY</v>
      </c>
      <c r="AI4533" s="5" t="str">
        <f t="shared" si="1270"/>
        <v>BMJ 05344211DAY</v>
      </c>
      <c r="AJ4533" s="5" t="str">
        <f t="shared" si="1271"/>
        <v>jafar44211DAY</v>
      </c>
      <c r="AK4533" s="5" t="str">
        <f t="shared" si="1272"/>
        <v>jafarBMJ III</v>
      </c>
      <c r="AL4533" s="5" t="str">
        <f t="shared" si="1274"/>
        <v>1UTARA</v>
      </c>
      <c r="AM4533" s="5" t="str">
        <f t="shared" si="1275"/>
        <v>1 &gt; 4UTARA10 RODA</v>
      </c>
      <c r="AN4533" s="5" t="str">
        <f t="shared" si="1276"/>
        <v>jafarBMJ III1 &gt; 4UTARA10 RODA</v>
      </c>
      <c r="AO4533" s="5" t="str">
        <f t="shared" si="1277"/>
        <v>jafar1 &gt; 4UTARA10 RODA</v>
      </c>
      <c r="AP4533" s="5" t="str">
        <f t="shared" si="1278"/>
        <v>44211DAY</v>
      </c>
    </row>
    <row r="4534" spans="1:42" x14ac:dyDescent="0.3">
      <c r="A4534" s="33">
        <v>1</v>
      </c>
      <c r="B4534" s="33"/>
      <c r="C4534" s="70">
        <v>44211</v>
      </c>
      <c r="D4534" s="71" t="s">
        <v>19</v>
      </c>
      <c r="E4534" s="70">
        <v>44211</v>
      </c>
      <c r="F4534" s="71">
        <v>5173619</v>
      </c>
      <c r="G4534" s="33" t="s">
        <v>20</v>
      </c>
      <c r="H4534" s="33" t="s">
        <v>21</v>
      </c>
      <c r="I4534" s="33" t="s">
        <v>123</v>
      </c>
      <c r="J4534" s="33" t="s">
        <v>23</v>
      </c>
      <c r="K4534" s="63" t="s">
        <v>62</v>
      </c>
      <c r="L4534" s="32" t="str">
        <f t="shared" si="1279"/>
        <v>FM260JD</v>
      </c>
      <c r="M4534" s="32" t="str">
        <f t="shared" si="1280"/>
        <v>BMJ III</v>
      </c>
      <c r="N4534" s="32" t="str">
        <f t="shared" si="1281"/>
        <v>10 RODA</v>
      </c>
      <c r="O4534" s="146">
        <v>0.66796296296296298</v>
      </c>
      <c r="P4534" s="65">
        <v>0.66796296296296298</v>
      </c>
      <c r="Q4534" s="65"/>
      <c r="R4534" s="66">
        <v>2</v>
      </c>
      <c r="S4534" s="66">
        <v>41420</v>
      </c>
      <c r="T4534" s="66">
        <v>15020</v>
      </c>
      <c r="U4534" s="67">
        <f t="shared" si="1273"/>
        <v>26.4</v>
      </c>
      <c r="V4534" s="66">
        <f t="shared" si="1264"/>
        <v>514641.6</v>
      </c>
      <c r="W4534" s="66" t="str">
        <f t="shared" si="1265"/>
        <v>1 &gt; 4</v>
      </c>
      <c r="X4534" s="66">
        <f>A4534+SUMIFS(Presensi!F:F,Presensi!E:E,'Entry Data'!AP4534)</f>
        <v>1</v>
      </c>
      <c r="Y4534" s="66">
        <f>IFERROR(INDEX('Retasi Pricing'!F:F,MATCH('Entry Data'!AM4534,'Retasi Pricing'!E:E,0))*X4534,"")</f>
        <v>25000</v>
      </c>
      <c r="Z4534" s="62" t="s">
        <v>26</v>
      </c>
      <c r="AA4534" s="62" t="s">
        <v>27</v>
      </c>
      <c r="AB4534" s="32"/>
      <c r="AC4534" s="32" t="s">
        <v>128</v>
      </c>
      <c r="AD4534" s="32" t="str">
        <f t="shared" si="1266"/>
        <v/>
      </c>
      <c r="AF4534" s="5" t="str">
        <f t="shared" si="1267"/>
        <v>jafar44211</v>
      </c>
      <c r="AG4534" s="5" t="str">
        <f t="shared" si="1268"/>
        <v>BMJ 05344211UTARADAY</v>
      </c>
      <c r="AH4534" s="5" t="str">
        <f t="shared" si="1269"/>
        <v>jafar44211UTARADAY</v>
      </c>
      <c r="AI4534" s="5" t="str">
        <f t="shared" si="1270"/>
        <v>BMJ 05344211DAY</v>
      </c>
      <c r="AJ4534" s="5" t="str">
        <f t="shared" si="1271"/>
        <v>jafar44211DAY</v>
      </c>
      <c r="AK4534" s="5" t="str">
        <f t="shared" si="1272"/>
        <v>jafarBMJ III</v>
      </c>
      <c r="AL4534" s="5" t="str">
        <f t="shared" si="1274"/>
        <v>2UTARA</v>
      </c>
      <c r="AM4534" s="5" t="str">
        <f t="shared" si="1275"/>
        <v>1 &gt; 4UTARA10 RODA</v>
      </c>
      <c r="AN4534" s="5" t="str">
        <f t="shared" si="1276"/>
        <v>jafarBMJ III1 &gt; 4UTARA10 RODA</v>
      </c>
      <c r="AO4534" s="5" t="str">
        <f t="shared" si="1277"/>
        <v>jafar1 &gt; 4UTARA10 RODA</v>
      </c>
      <c r="AP4534" s="5" t="str">
        <f t="shared" si="1278"/>
        <v>44211DAY</v>
      </c>
    </row>
    <row r="4535" spans="1:42" x14ac:dyDescent="0.3">
      <c r="A4535" s="33">
        <v>1</v>
      </c>
      <c r="B4535" s="33"/>
      <c r="C4535" s="70">
        <v>44211</v>
      </c>
      <c r="D4535" s="71" t="s">
        <v>19</v>
      </c>
      <c r="E4535" s="70">
        <v>44211</v>
      </c>
      <c r="F4535" s="71">
        <v>5173693</v>
      </c>
      <c r="G4535" s="33" t="s">
        <v>20</v>
      </c>
      <c r="H4535" s="33" t="s">
        <v>21</v>
      </c>
      <c r="I4535" s="33" t="s">
        <v>51</v>
      </c>
      <c r="J4535" s="33" t="s">
        <v>46</v>
      </c>
      <c r="K4535" s="63" t="s">
        <v>62</v>
      </c>
      <c r="L4535" s="32" t="str">
        <f t="shared" si="1279"/>
        <v>FM260JD</v>
      </c>
      <c r="M4535" s="32" t="str">
        <f t="shared" si="1280"/>
        <v>BMJ III</v>
      </c>
      <c r="N4535" s="32" t="str">
        <f t="shared" si="1281"/>
        <v>10 RODA</v>
      </c>
      <c r="O4535" s="146">
        <v>0.73023148148148154</v>
      </c>
      <c r="P4535" s="65">
        <v>0.73023148148148154</v>
      </c>
      <c r="Q4535" s="65"/>
      <c r="R4535" s="66">
        <v>3</v>
      </c>
      <c r="S4535" s="66">
        <v>39920</v>
      </c>
      <c r="T4535" s="66">
        <v>15020</v>
      </c>
      <c r="U4535" s="67">
        <f t="shared" si="1273"/>
        <v>24.9</v>
      </c>
      <c r="V4535" s="66">
        <f t="shared" si="1264"/>
        <v>485400.6</v>
      </c>
      <c r="W4535" s="66" t="str">
        <f t="shared" si="1265"/>
        <v>1 &gt; 4</v>
      </c>
      <c r="X4535" s="66">
        <f>A4535+SUMIFS(Presensi!F:F,Presensi!E:E,'Entry Data'!AP4535)</f>
        <v>1</v>
      </c>
      <c r="Y4535" s="66">
        <f>IFERROR(INDEX('Retasi Pricing'!F:F,MATCH('Entry Data'!AM4535,'Retasi Pricing'!E:E,0))*X4535,"")</f>
        <v>25000</v>
      </c>
      <c r="Z4535" s="62" t="s">
        <v>26</v>
      </c>
      <c r="AA4535" s="62" t="s">
        <v>27</v>
      </c>
      <c r="AB4535" s="32"/>
      <c r="AC4535" s="32" t="s">
        <v>128</v>
      </c>
      <c r="AD4535" s="32" t="str">
        <f t="shared" si="1266"/>
        <v/>
      </c>
      <c r="AF4535" s="5" t="str">
        <f t="shared" si="1267"/>
        <v>jafar44211</v>
      </c>
      <c r="AG4535" s="5" t="str">
        <f t="shared" si="1268"/>
        <v>BMJ 05344211UTARADAY</v>
      </c>
      <c r="AH4535" s="5" t="str">
        <f t="shared" si="1269"/>
        <v>jafar44211UTARADAY</v>
      </c>
      <c r="AI4535" s="5" t="str">
        <f t="shared" si="1270"/>
        <v>BMJ 05344211DAY</v>
      </c>
      <c r="AJ4535" s="5" t="str">
        <f t="shared" si="1271"/>
        <v>jafar44211DAY</v>
      </c>
      <c r="AK4535" s="5" t="str">
        <f t="shared" si="1272"/>
        <v>jafarBMJ III</v>
      </c>
      <c r="AL4535" s="5" t="str">
        <f t="shared" si="1274"/>
        <v>3UTARA</v>
      </c>
      <c r="AM4535" s="5" t="str">
        <f t="shared" si="1275"/>
        <v>1 &gt; 4UTARA10 RODA</v>
      </c>
      <c r="AN4535" s="5" t="str">
        <f t="shared" si="1276"/>
        <v>jafarBMJ III1 &gt; 4UTARA10 RODA</v>
      </c>
      <c r="AO4535" s="5" t="str">
        <f t="shared" si="1277"/>
        <v>jafar1 &gt; 4UTARA10 RODA</v>
      </c>
      <c r="AP4535" s="5" t="str">
        <f t="shared" si="1278"/>
        <v>44211DAY</v>
      </c>
    </row>
    <row r="4536" spans="1:42" x14ac:dyDescent="0.3">
      <c r="A4536" s="33">
        <v>1</v>
      </c>
      <c r="B4536" s="33"/>
      <c r="C4536" s="70">
        <v>44211</v>
      </c>
      <c r="D4536" s="71" t="s">
        <v>19</v>
      </c>
      <c r="E4536" s="70">
        <v>44211</v>
      </c>
      <c r="F4536" s="71">
        <v>5173307</v>
      </c>
      <c r="G4536" s="33" t="s">
        <v>20</v>
      </c>
      <c r="H4536" s="33" t="s">
        <v>21</v>
      </c>
      <c r="I4536" s="33" t="s">
        <v>45</v>
      </c>
      <c r="J4536" s="33" t="s">
        <v>46</v>
      </c>
      <c r="K4536" s="63" t="s">
        <v>67</v>
      </c>
      <c r="L4536" s="32" t="str">
        <f t="shared" si="1279"/>
        <v>FM260JD</v>
      </c>
      <c r="M4536" s="32" t="str">
        <f t="shared" si="1280"/>
        <v>BMJ III</v>
      </c>
      <c r="N4536" s="32" t="str">
        <f t="shared" si="1281"/>
        <v>10 RODA</v>
      </c>
      <c r="O4536" s="146">
        <v>0.34734953703703703</v>
      </c>
      <c r="P4536" s="65">
        <v>0.3524768518518519</v>
      </c>
      <c r="Q4536" s="65"/>
      <c r="R4536" s="66">
        <v>1</v>
      </c>
      <c r="S4536" s="66">
        <v>38260</v>
      </c>
      <c r="T4536" s="66">
        <v>15120</v>
      </c>
      <c r="U4536" s="67">
        <f t="shared" si="1273"/>
        <v>23.14</v>
      </c>
      <c r="V4536" s="66">
        <f t="shared" si="1264"/>
        <v>451091.16000000003</v>
      </c>
      <c r="W4536" s="66" t="str">
        <f t="shared" si="1265"/>
        <v>1 &gt; 4</v>
      </c>
      <c r="X4536" s="66">
        <f>A4536+SUMIFS(Presensi!F:F,Presensi!E:E,'Entry Data'!AP4536)</f>
        <v>1</v>
      </c>
      <c r="Y4536" s="66">
        <f>IFERROR(INDEX('Retasi Pricing'!F:F,MATCH('Entry Data'!AM4536,'Retasi Pricing'!E:E,0))*X4536,"")</f>
        <v>25000</v>
      </c>
      <c r="Z4536" s="62" t="s">
        <v>26</v>
      </c>
      <c r="AA4536" s="62" t="s">
        <v>27</v>
      </c>
      <c r="AB4536" s="32"/>
      <c r="AC4536" s="32" t="s">
        <v>188</v>
      </c>
      <c r="AD4536" s="32" t="str">
        <f t="shared" si="1266"/>
        <v/>
      </c>
      <c r="AF4536" s="5" t="str">
        <f t="shared" si="1267"/>
        <v>setianto44211</v>
      </c>
      <c r="AG4536" s="5" t="str">
        <f t="shared" si="1268"/>
        <v>BMJ 05444211UTARADAY</v>
      </c>
      <c r="AH4536" s="5" t="str">
        <f t="shared" si="1269"/>
        <v>setianto44211UTARADAY</v>
      </c>
      <c r="AI4536" s="5" t="str">
        <f t="shared" si="1270"/>
        <v>BMJ 05444211DAY</v>
      </c>
      <c r="AJ4536" s="5" t="str">
        <f t="shared" si="1271"/>
        <v>setianto44211DAY</v>
      </c>
      <c r="AK4536" s="5" t="str">
        <f t="shared" si="1272"/>
        <v>setiantoBMJ III</v>
      </c>
      <c r="AL4536" s="5" t="str">
        <f t="shared" si="1274"/>
        <v>1UTARA</v>
      </c>
      <c r="AM4536" s="5" t="str">
        <f t="shared" si="1275"/>
        <v>1 &gt; 4UTARA10 RODA</v>
      </c>
      <c r="AN4536" s="5" t="str">
        <f t="shared" si="1276"/>
        <v>setiantoBMJ III1 &gt; 4UTARA10 RODA</v>
      </c>
      <c r="AO4536" s="5" t="str">
        <f t="shared" si="1277"/>
        <v>setianto1 &gt; 4UTARA10 RODA</v>
      </c>
      <c r="AP4536" s="5" t="str">
        <f t="shared" si="1278"/>
        <v>44211DAY</v>
      </c>
    </row>
    <row r="4537" spans="1:42" x14ac:dyDescent="0.3">
      <c r="A4537" s="33">
        <v>1</v>
      </c>
      <c r="B4537" s="33"/>
      <c r="C4537" s="70">
        <v>44211</v>
      </c>
      <c r="D4537" s="71" t="s">
        <v>19</v>
      </c>
      <c r="E4537" s="70">
        <v>44211</v>
      </c>
      <c r="F4537" s="71">
        <v>5173369</v>
      </c>
      <c r="G4537" s="33" t="s">
        <v>20</v>
      </c>
      <c r="H4537" s="33" t="s">
        <v>21</v>
      </c>
      <c r="I4537" s="33" t="s">
        <v>51</v>
      </c>
      <c r="J4537" s="33" t="s">
        <v>46</v>
      </c>
      <c r="K4537" s="63" t="s">
        <v>67</v>
      </c>
      <c r="L4537" s="32" t="str">
        <f t="shared" si="1279"/>
        <v>FM260JD</v>
      </c>
      <c r="M4537" s="32" t="str">
        <f t="shared" si="1280"/>
        <v>BMJ III</v>
      </c>
      <c r="N4537" s="32" t="str">
        <f t="shared" si="1281"/>
        <v>10 RODA</v>
      </c>
      <c r="O4537" s="146">
        <v>0.39993055555555551</v>
      </c>
      <c r="P4537" s="65">
        <v>0.39993055555555551</v>
      </c>
      <c r="Q4537" s="65"/>
      <c r="R4537" s="66">
        <v>2</v>
      </c>
      <c r="S4537" s="66">
        <v>39160</v>
      </c>
      <c r="T4537" s="66">
        <v>15120</v>
      </c>
      <c r="U4537" s="67">
        <f t="shared" si="1273"/>
        <v>24.04</v>
      </c>
      <c r="V4537" s="66">
        <f t="shared" si="1264"/>
        <v>468635.76</v>
      </c>
      <c r="W4537" s="66" t="str">
        <f t="shared" si="1265"/>
        <v>1 &gt; 4</v>
      </c>
      <c r="X4537" s="66">
        <f>A4537+SUMIFS(Presensi!F:F,Presensi!E:E,'Entry Data'!AP4537)</f>
        <v>1</v>
      </c>
      <c r="Y4537" s="66">
        <f>IFERROR(INDEX('Retasi Pricing'!F:F,MATCH('Entry Data'!AM4537,'Retasi Pricing'!E:E,0))*X4537,"")</f>
        <v>25000</v>
      </c>
      <c r="Z4537" s="62" t="s">
        <v>26</v>
      </c>
      <c r="AA4537" s="62" t="s">
        <v>27</v>
      </c>
      <c r="AB4537" s="32"/>
      <c r="AC4537" s="32" t="s">
        <v>188</v>
      </c>
      <c r="AD4537" s="32" t="str">
        <f t="shared" si="1266"/>
        <v/>
      </c>
      <c r="AF4537" s="5" t="str">
        <f t="shared" si="1267"/>
        <v>setianto44211</v>
      </c>
      <c r="AG4537" s="5" t="str">
        <f t="shared" si="1268"/>
        <v>BMJ 05444211UTARADAY</v>
      </c>
      <c r="AH4537" s="5" t="str">
        <f t="shared" si="1269"/>
        <v>setianto44211UTARADAY</v>
      </c>
      <c r="AI4537" s="5" t="str">
        <f t="shared" si="1270"/>
        <v>BMJ 05444211DAY</v>
      </c>
      <c r="AJ4537" s="5" t="str">
        <f t="shared" si="1271"/>
        <v>setianto44211DAY</v>
      </c>
      <c r="AK4537" s="5" t="str">
        <f t="shared" si="1272"/>
        <v>setiantoBMJ III</v>
      </c>
      <c r="AL4537" s="5" t="str">
        <f t="shared" si="1274"/>
        <v>2UTARA</v>
      </c>
      <c r="AM4537" s="5" t="str">
        <f t="shared" si="1275"/>
        <v>1 &gt; 4UTARA10 RODA</v>
      </c>
      <c r="AN4537" s="5" t="str">
        <f t="shared" si="1276"/>
        <v>setiantoBMJ III1 &gt; 4UTARA10 RODA</v>
      </c>
      <c r="AO4537" s="5" t="str">
        <f t="shared" si="1277"/>
        <v>setianto1 &gt; 4UTARA10 RODA</v>
      </c>
      <c r="AP4537" s="5" t="str">
        <f t="shared" si="1278"/>
        <v>44211DAY</v>
      </c>
    </row>
    <row r="4538" spans="1:42" x14ac:dyDescent="0.3">
      <c r="A4538" s="33">
        <v>1</v>
      </c>
      <c r="B4538" s="33"/>
      <c r="C4538" s="70">
        <v>44211</v>
      </c>
      <c r="D4538" s="71" t="s">
        <v>19</v>
      </c>
      <c r="E4538" s="70">
        <v>44211</v>
      </c>
      <c r="F4538" s="71">
        <v>5173423</v>
      </c>
      <c r="G4538" s="33" t="s">
        <v>20</v>
      </c>
      <c r="H4538" s="33" t="s">
        <v>21</v>
      </c>
      <c r="I4538" s="33" t="s">
        <v>45</v>
      </c>
      <c r="J4538" s="33" t="s">
        <v>46</v>
      </c>
      <c r="K4538" s="63" t="s">
        <v>67</v>
      </c>
      <c r="L4538" s="32" t="str">
        <f t="shared" si="1279"/>
        <v>FM260JD</v>
      </c>
      <c r="M4538" s="32" t="str">
        <f t="shared" si="1280"/>
        <v>BMJ III</v>
      </c>
      <c r="N4538" s="32" t="str">
        <f t="shared" si="1281"/>
        <v>10 RODA</v>
      </c>
      <c r="O4538" s="146">
        <v>0.45410879629629625</v>
      </c>
      <c r="P4538" s="65">
        <v>0.45410879629629625</v>
      </c>
      <c r="Q4538" s="65"/>
      <c r="R4538" s="66">
        <v>3</v>
      </c>
      <c r="S4538" s="66">
        <v>40380</v>
      </c>
      <c r="T4538" s="66">
        <v>15120</v>
      </c>
      <c r="U4538" s="67">
        <f t="shared" si="1273"/>
        <v>25.26</v>
      </c>
      <c r="V4538" s="66">
        <f t="shared" si="1264"/>
        <v>492418.44000000006</v>
      </c>
      <c r="W4538" s="66" t="str">
        <f t="shared" si="1265"/>
        <v>1 &gt; 4</v>
      </c>
      <c r="X4538" s="66">
        <f>A4538+SUMIFS(Presensi!F:F,Presensi!E:E,'Entry Data'!AP4538)</f>
        <v>1</v>
      </c>
      <c r="Y4538" s="66">
        <f>IFERROR(INDEX('Retasi Pricing'!F:F,MATCH('Entry Data'!AM4538,'Retasi Pricing'!E:E,0))*X4538,"")</f>
        <v>25000</v>
      </c>
      <c r="Z4538" s="62" t="s">
        <v>26</v>
      </c>
      <c r="AA4538" s="62" t="s">
        <v>27</v>
      </c>
      <c r="AB4538" s="32"/>
      <c r="AC4538" s="32" t="s">
        <v>188</v>
      </c>
      <c r="AD4538" s="32" t="str">
        <f t="shared" si="1266"/>
        <v/>
      </c>
      <c r="AF4538" s="5" t="str">
        <f t="shared" si="1267"/>
        <v>setianto44211</v>
      </c>
      <c r="AG4538" s="5" t="str">
        <f t="shared" si="1268"/>
        <v>BMJ 05444211UTARADAY</v>
      </c>
      <c r="AH4538" s="5" t="str">
        <f t="shared" si="1269"/>
        <v>setianto44211UTARADAY</v>
      </c>
      <c r="AI4538" s="5" t="str">
        <f t="shared" si="1270"/>
        <v>BMJ 05444211DAY</v>
      </c>
      <c r="AJ4538" s="5" t="str">
        <f t="shared" si="1271"/>
        <v>setianto44211DAY</v>
      </c>
      <c r="AK4538" s="5" t="str">
        <f t="shared" si="1272"/>
        <v>setiantoBMJ III</v>
      </c>
      <c r="AL4538" s="5" t="str">
        <f t="shared" si="1274"/>
        <v>3UTARA</v>
      </c>
      <c r="AM4538" s="5" t="str">
        <f t="shared" si="1275"/>
        <v>1 &gt; 4UTARA10 RODA</v>
      </c>
      <c r="AN4538" s="5" t="str">
        <f t="shared" si="1276"/>
        <v>setiantoBMJ III1 &gt; 4UTARA10 RODA</v>
      </c>
      <c r="AO4538" s="5" t="str">
        <f t="shared" si="1277"/>
        <v>setianto1 &gt; 4UTARA10 RODA</v>
      </c>
      <c r="AP4538" s="5" t="str">
        <f t="shared" si="1278"/>
        <v>44211DAY</v>
      </c>
    </row>
    <row r="4539" spans="1:42" x14ac:dyDescent="0.3">
      <c r="A4539" s="33">
        <v>1</v>
      </c>
      <c r="B4539" s="33"/>
      <c r="C4539" s="70">
        <v>44211</v>
      </c>
      <c r="D4539" s="71" t="s">
        <v>19</v>
      </c>
      <c r="E4539" s="70">
        <v>44211</v>
      </c>
      <c r="F4539" s="71">
        <v>5173473</v>
      </c>
      <c r="G4539" s="33" t="s">
        <v>20</v>
      </c>
      <c r="H4539" s="33" t="s">
        <v>21</v>
      </c>
      <c r="I4539" s="33" t="s">
        <v>45</v>
      </c>
      <c r="J4539" s="33" t="s">
        <v>46</v>
      </c>
      <c r="K4539" s="63" t="s">
        <v>67</v>
      </c>
      <c r="L4539" s="32" t="str">
        <f t="shared" si="1279"/>
        <v>FM260JD</v>
      </c>
      <c r="M4539" s="32" t="str">
        <f t="shared" si="1280"/>
        <v>BMJ III</v>
      </c>
      <c r="N4539" s="32" t="str">
        <f t="shared" si="1281"/>
        <v>10 RODA</v>
      </c>
      <c r="O4539" s="146">
        <v>0.5100810185185185</v>
      </c>
      <c r="P4539" s="65">
        <v>0.5100810185185185</v>
      </c>
      <c r="Q4539" s="65"/>
      <c r="R4539" s="66">
        <v>4</v>
      </c>
      <c r="S4539" s="66">
        <v>40460</v>
      </c>
      <c r="T4539" s="66">
        <v>15120</v>
      </c>
      <c r="U4539" s="67">
        <f t="shared" si="1273"/>
        <v>25.34</v>
      </c>
      <c r="V4539" s="66">
        <f t="shared" si="1264"/>
        <v>493977.95999999996</v>
      </c>
      <c r="W4539" s="66" t="str">
        <f t="shared" si="1265"/>
        <v>1 &gt; 4</v>
      </c>
      <c r="X4539" s="66">
        <f>A4539+SUMIFS(Presensi!F:F,Presensi!E:E,'Entry Data'!AP4539)</f>
        <v>1</v>
      </c>
      <c r="Y4539" s="66">
        <f>IFERROR(INDEX('Retasi Pricing'!F:F,MATCH('Entry Data'!AM4539,'Retasi Pricing'!E:E,0))*X4539,"")</f>
        <v>25000</v>
      </c>
      <c r="Z4539" s="62" t="s">
        <v>26</v>
      </c>
      <c r="AA4539" s="62" t="s">
        <v>27</v>
      </c>
      <c r="AB4539" s="32"/>
      <c r="AC4539" s="32" t="s">
        <v>188</v>
      </c>
      <c r="AD4539" s="32" t="str">
        <f t="shared" si="1266"/>
        <v/>
      </c>
      <c r="AF4539" s="5" t="str">
        <f t="shared" si="1267"/>
        <v>setianto44211</v>
      </c>
      <c r="AG4539" s="5" t="str">
        <f t="shared" si="1268"/>
        <v>BMJ 05444211UTARADAY</v>
      </c>
      <c r="AH4539" s="5" t="str">
        <f t="shared" si="1269"/>
        <v>setianto44211UTARADAY</v>
      </c>
      <c r="AI4539" s="5" t="str">
        <f t="shared" si="1270"/>
        <v>BMJ 05444211DAY</v>
      </c>
      <c r="AJ4539" s="5" t="str">
        <f t="shared" si="1271"/>
        <v>setianto44211DAY</v>
      </c>
      <c r="AK4539" s="5" t="str">
        <f t="shared" si="1272"/>
        <v>setiantoBMJ III</v>
      </c>
      <c r="AL4539" s="5" t="str">
        <f t="shared" si="1274"/>
        <v>4UTARA</v>
      </c>
      <c r="AM4539" s="5" t="str">
        <f t="shared" si="1275"/>
        <v>1 &gt; 4UTARA10 RODA</v>
      </c>
      <c r="AN4539" s="5" t="str">
        <f t="shared" si="1276"/>
        <v>setiantoBMJ III1 &gt; 4UTARA10 RODA</v>
      </c>
      <c r="AO4539" s="5" t="str">
        <f t="shared" si="1277"/>
        <v>setianto1 &gt; 4UTARA10 RODA</v>
      </c>
      <c r="AP4539" s="5" t="str">
        <f t="shared" si="1278"/>
        <v>44211DAY</v>
      </c>
    </row>
    <row r="4540" spans="1:42" x14ac:dyDescent="0.3">
      <c r="A4540" s="33">
        <v>1</v>
      </c>
      <c r="B4540" s="33"/>
      <c r="C4540" s="70">
        <v>44211</v>
      </c>
      <c r="D4540" s="71" t="s">
        <v>19</v>
      </c>
      <c r="E4540" s="70">
        <v>44211</v>
      </c>
      <c r="F4540" s="71">
        <v>5173538</v>
      </c>
      <c r="G4540" s="33" t="s">
        <v>20</v>
      </c>
      <c r="H4540" s="33" t="s">
        <v>21</v>
      </c>
      <c r="I4540" s="33" t="s">
        <v>45</v>
      </c>
      <c r="J4540" s="33" t="s">
        <v>46</v>
      </c>
      <c r="K4540" s="63" t="s">
        <v>67</v>
      </c>
      <c r="L4540" s="32" t="str">
        <f t="shared" si="1279"/>
        <v>FM260JD</v>
      </c>
      <c r="M4540" s="32" t="str">
        <f t="shared" si="1280"/>
        <v>BMJ III</v>
      </c>
      <c r="N4540" s="32" t="str">
        <f t="shared" si="1281"/>
        <v>10 RODA</v>
      </c>
      <c r="O4540" s="146">
        <v>0.60004629629629636</v>
      </c>
      <c r="P4540" s="65">
        <v>0.60004629629629636</v>
      </c>
      <c r="Q4540" s="65"/>
      <c r="R4540" s="66">
        <v>5</v>
      </c>
      <c r="S4540" s="66">
        <v>39320</v>
      </c>
      <c r="T4540" s="66">
        <v>15120</v>
      </c>
      <c r="U4540" s="67">
        <f t="shared" si="1273"/>
        <v>24.2</v>
      </c>
      <c r="V4540" s="66">
        <f t="shared" si="1264"/>
        <v>471754.79999999993</v>
      </c>
      <c r="W4540" s="66" t="str">
        <f t="shared" si="1265"/>
        <v>&gt; 5</v>
      </c>
      <c r="X4540" s="66">
        <f>A4540+SUMIFS(Presensi!F:F,Presensi!E:E,'Entry Data'!AP4540)</f>
        <v>1</v>
      </c>
      <c r="Y4540" s="66">
        <f>IFERROR(INDEX('Retasi Pricing'!F:F,MATCH('Entry Data'!AM4540,'Retasi Pricing'!E:E,0))*X4540,"")</f>
        <v>27650</v>
      </c>
      <c r="Z4540" s="62" t="s">
        <v>26</v>
      </c>
      <c r="AA4540" s="62" t="s">
        <v>27</v>
      </c>
      <c r="AB4540" s="32"/>
      <c r="AC4540" s="32" t="s">
        <v>188</v>
      </c>
      <c r="AD4540" s="32" t="str">
        <f t="shared" si="1266"/>
        <v/>
      </c>
      <c r="AF4540" s="5" t="str">
        <f t="shared" si="1267"/>
        <v>setianto44211</v>
      </c>
      <c r="AG4540" s="5" t="str">
        <f t="shared" si="1268"/>
        <v>BMJ 05444211UTARADAY</v>
      </c>
      <c r="AH4540" s="5" t="str">
        <f t="shared" si="1269"/>
        <v>setianto44211UTARADAY</v>
      </c>
      <c r="AI4540" s="5" t="str">
        <f t="shared" si="1270"/>
        <v>BMJ 05444211DAY</v>
      </c>
      <c r="AJ4540" s="5" t="str">
        <f t="shared" si="1271"/>
        <v>setianto44211DAY</v>
      </c>
      <c r="AK4540" s="5" t="str">
        <f t="shared" si="1272"/>
        <v>setiantoBMJ III</v>
      </c>
      <c r="AL4540" s="5" t="str">
        <f t="shared" si="1274"/>
        <v>5UTARA</v>
      </c>
      <c r="AM4540" s="5" t="str">
        <f t="shared" si="1275"/>
        <v>&gt; 5UTARA10 RODA</v>
      </c>
      <c r="AN4540" s="5" t="str">
        <f t="shared" si="1276"/>
        <v>setiantoBMJ III&gt; 5UTARA10 RODA</v>
      </c>
      <c r="AO4540" s="5" t="str">
        <f t="shared" si="1277"/>
        <v>setianto&gt; 5UTARA10 RODA</v>
      </c>
      <c r="AP4540" s="5" t="str">
        <f t="shared" si="1278"/>
        <v>44211DAY</v>
      </c>
    </row>
    <row r="4541" spans="1:42" x14ac:dyDescent="0.3">
      <c r="A4541" s="33">
        <v>1</v>
      </c>
      <c r="B4541" s="33"/>
      <c r="C4541" s="70">
        <v>44211</v>
      </c>
      <c r="D4541" s="71" t="s">
        <v>19</v>
      </c>
      <c r="E4541" s="70">
        <v>44211</v>
      </c>
      <c r="F4541" s="71">
        <v>5173613</v>
      </c>
      <c r="G4541" s="33" t="s">
        <v>20</v>
      </c>
      <c r="H4541" s="33" t="s">
        <v>21</v>
      </c>
      <c r="I4541" s="33" t="s">
        <v>45</v>
      </c>
      <c r="J4541" s="33" t="s">
        <v>46</v>
      </c>
      <c r="K4541" s="63" t="s">
        <v>67</v>
      </c>
      <c r="L4541" s="32" t="str">
        <f t="shared" si="1279"/>
        <v>FM260JD</v>
      </c>
      <c r="M4541" s="32" t="str">
        <f t="shared" si="1280"/>
        <v>BMJ III</v>
      </c>
      <c r="N4541" s="32" t="str">
        <f t="shared" si="1281"/>
        <v>10 RODA</v>
      </c>
      <c r="O4541" s="146">
        <v>0.66583333333333339</v>
      </c>
      <c r="P4541" s="65">
        <v>0.66583333333333339</v>
      </c>
      <c r="Q4541" s="65"/>
      <c r="R4541" s="66">
        <v>6</v>
      </c>
      <c r="S4541" s="66">
        <v>40000</v>
      </c>
      <c r="T4541" s="66">
        <v>15120</v>
      </c>
      <c r="U4541" s="67">
        <f t="shared" si="1273"/>
        <v>24.88</v>
      </c>
      <c r="V4541" s="66">
        <f t="shared" si="1264"/>
        <v>485010.72000000003</v>
      </c>
      <c r="W4541" s="66" t="str">
        <f t="shared" si="1265"/>
        <v>&gt; 6</v>
      </c>
      <c r="X4541" s="66">
        <f>A4541+SUMIFS(Presensi!F:F,Presensi!E:E,'Entry Data'!AP4541)</f>
        <v>1</v>
      </c>
      <c r="Y4541" s="66">
        <f>IFERROR(INDEX('Retasi Pricing'!F:F,MATCH('Entry Data'!AM4541,'Retasi Pricing'!E:E,0))*X4541,"")</f>
        <v>30800</v>
      </c>
      <c r="Z4541" s="62" t="s">
        <v>26</v>
      </c>
      <c r="AA4541" s="62" t="s">
        <v>27</v>
      </c>
      <c r="AB4541" s="32"/>
      <c r="AC4541" s="32" t="s">
        <v>188</v>
      </c>
      <c r="AD4541" s="32" t="str">
        <f t="shared" si="1266"/>
        <v/>
      </c>
      <c r="AF4541" s="5" t="str">
        <f t="shared" si="1267"/>
        <v>setianto44211</v>
      </c>
      <c r="AG4541" s="5" t="str">
        <f t="shared" si="1268"/>
        <v>BMJ 05444211UTARADAY</v>
      </c>
      <c r="AH4541" s="5" t="str">
        <f t="shared" si="1269"/>
        <v>setianto44211UTARADAY</v>
      </c>
      <c r="AI4541" s="5" t="str">
        <f t="shared" si="1270"/>
        <v>BMJ 05444211DAY</v>
      </c>
      <c r="AJ4541" s="5" t="str">
        <f t="shared" si="1271"/>
        <v>setianto44211DAY</v>
      </c>
      <c r="AK4541" s="5" t="str">
        <f t="shared" si="1272"/>
        <v>setiantoBMJ III</v>
      </c>
      <c r="AL4541" s="5" t="str">
        <f t="shared" si="1274"/>
        <v>6UTARA</v>
      </c>
      <c r="AM4541" s="5" t="str">
        <f t="shared" si="1275"/>
        <v>&gt; 6UTARA10 RODA</v>
      </c>
      <c r="AN4541" s="5" t="str">
        <f t="shared" si="1276"/>
        <v>setiantoBMJ III&gt; 6UTARA10 RODA</v>
      </c>
      <c r="AO4541" s="5" t="str">
        <f t="shared" si="1277"/>
        <v>setianto&gt; 6UTARA10 RODA</v>
      </c>
      <c r="AP4541" s="5" t="str">
        <f t="shared" si="1278"/>
        <v>44211DAY</v>
      </c>
    </row>
    <row r="4542" spans="1:42" x14ac:dyDescent="0.3">
      <c r="A4542" s="33">
        <v>1</v>
      </c>
      <c r="B4542" s="33"/>
      <c r="C4542" s="70">
        <v>44211</v>
      </c>
      <c r="D4542" s="71" t="s">
        <v>19</v>
      </c>
      <c r="E4542" s="70">
        <v>44211</v>
      </c>
      <c r="F4542" s="71">
        <v>5173677</v>
      </c>
      <c r="G4542" s="33" t="s">
        <v>20</v>
      </c>
      <c r="H4542" s="33" t="s">
        <v>21</v>
      </c>
      <c r="I4542" s="33" t="s">
        <v>123</v>
      </c>
      <c r="J4542" s="33" t="s">
        <v>23</v>
      </c>
      <c r="K4542" s="63" t="s">
        <v>67</v>
      </c>
      <c r="L4542" s="32" t="str">
        <f t="shared" si="1279"/>
        <v>FM260JD</v>
      </c>
      <c r="M4542" s="32" t="str">
        <f t="shared" si="1280"/>
        <v>BMJ III</v>
      </c>
      <c r="N4542" s="32" t="str">
        <f t="shared" si="1281"/>
        <v>10 RODA</v>
      </c>
      <c r="O4542" s="146">
        <v>0.72394675925925922</v>
      </c>
      <c r="P4542" s="65">
        <v>0.72394675925925922</v>
      </c>
      <c r="Q4542" s="65"/>
      <c r="R4542" s="66">
        <v>7</v>
      </c>
      <c r="S4542" s="66">
        <v>42020</v>
      </c>
      <c r="T4542" s="66">
        <v>15120</v>
      </c>
      <c r="U4542" s="67">
        <f t="shared" si="1273"/>
        <v>26.9</v>
      </c>
      <c r="V4542" s="66">
        <f t="shared" si="1264"/>
        <v>524388.6</v>
      </c>
      <c r="W4542" s="66" t="str">
        <f t="shared" si="1265"/>
        <v>7 &gt;</v>
      </c>
      <c r="X4542" s="66">
        <f>A4542+SUMIFS(Presensi!F:F,Presensi!E:E,'Entry Data'!AP4542)</f>
        <v>1</v>
      </c>
      <c r="Y4542" s="66">
        <f>IFERROR(INDEX('Retasi Pricing'!F:F,MATCH('Entry Data'!AM4542,'Retasi Pricing'!E:E,0))*X4542,"")</f>
        <v>37750</v>
      </c>
      <c r="Z4542" s="62" t="s">
        <v>26</v>
      </c>
      <c r="AA4542" s="62" t="s">
        <v>27</v>
      </c>
      <c r="AB4542" s="32"/>
      <c r="AC4542" s="32" t="s">
        <v>188</v>
      </c>
      <c r="AD4542" s="32" t="str">
        <f t="shared" si="1266"/>
        <v/>
      </c>
      <c r="AF4542" s="5" t="str">
        <f t="shared" si="1267"/>
        <v>setianto44211</v>
      </c>
      <c r="AG4542" s="5" t="str">
        <f t="shared" si="1268"/>
        <v>BMJ 05444211UTARADAY</v>
      </c>
      <c r="AH4542" s="5" t="str">
        <f t="shared" si="1269"/>
        <v>setianto44211UTARADAY</v>
      </c>
      <c r="AI4542" s="5" t="str">
        <f t="shared" si="1270"/>
        <v>BMJ 05444211DAY</v>
      </c>
      <c r="AJ4542" s="5" t="str">
        <f t="shared" si="1271"/>
        <v>setianto44211DAY</v>
      </c>
      <c r="AK4542" s="5" t="str">
        <f t="shared" si="1272"/>
        <v>setiantoBMJ III</v>
      </c>
      <c r="AL4542" s="5" t="str">
        <f t="shared" si="1274"/>
        <v>7UTARA</v>
      </c>
      <c r="AM4542" s="5" t="str">
        <f t="shared" si="1275"/>
        <v>7 &gt;UTARA10 RODA</v>
      </c>
      <c r="AN4542" s="5" t="str">
        <f t="shared" si="1276"/>
        <v>setiantoBMJ III7 &gt;UTARA10 RODA</v>
      </c>
      <c r="AO4542" s="5" t="str">
        <f t="shared" si="1277"/>
        <v>setianto7 &gt;UTARA10 RODA</v>
      </c>
      <c r="AP4542" s="5" t="str">
        <f t="shared" si="1278"/>
        <v>44211DAY</v>
      </c>
    </row>
    <row r="4543" spans="1:42" x14ac:dyDescent="0.3">
      <c r="A4543" s="33">
        <v>1</v>
      </c>
      <c r="B4543" s="33"/>
      <c r="C4543" s="70">
        <v>44211</v>
      </c>
      <c r="D4543" s="71" t="s">
        <v>19</v>
      </c>
      <c r="E4543" s="70">
        <v>44211</v>
      </c>
      <c r="F4543" s="71">
        <v>5173430</v>
      </c>
      <c r="G4543" s="33" t="s">
        <v>20</v>
      </c>
      <c r="H4543" s="33" t="s">
        <v>21</v>
      </c>
      <c r="I4543" s="33" t="s">
        <v>170</v>
      </c>
      <c r="J4543" s="33" t="s">
        <v>23</v>
      </c>
      <c r="K4543" s="63" t="s">
        <v>71</v>
      </c>
      <c r="L4543" s="32" t="str">
        <f t="shared" si="1279"/>
        <v>FM260JD</v>
      </c>
      <c r="M4543" s="32" t="str">
        <f t="shared" si="1280"/>
        <v>BMJ III</v>
      </c>
      <c r="N4543" s="32" t="str">
        <f t="shared" si="1281"/>
        <v>10 RODA</v>
      </c>
      <c r="O4543" s="146">
        <v>0.46474537037037034</v>
      </c>
      <c r="P4543" s="65">
        <v>0.47172453703703704</v>
      </c>
      <c r="Q4543" s="65"/>
      <c r="R4543" s="66">
        <v>1</v>
      </c>
      <c r="S4543" s="66">
        <v>41300</v>
      </c>
      <c r="T4543" s="66">
        <v>15020</v>
      </c>
      <c r="U4543" s="67">
        <f t="shared" si="1273"/>
        <v>26.28</v>
      </c>
      <c r="V4543" s="66">
        <f t="shared" si="1264"/>
        <v>512302.32</v>
      </c>
      <c r="W4543" s="66" t="str">
        <f t="shared" si="1265"/>
        <v>1 &gt; 4</v>
      </c>
      <c r="X4543" s="66">
        <f>A4543+SUMIFS(Presensi!F:F,Presensi!E:E,'Entry Data'!AP4543)</f>
        <v>1</v>
      </c>
      <c r="Y4543" s="66">
        <f>IFERROR(INDEX('Retasi Pricing'!F:F,MATCH('Entry Data'!AM4543,'Retasi Pricing'!E:E,0))*X4543,"")</f>
        <v>25000</v>
      </c>
      <c r="Z4543" s="62" t="s">
        <v>26</v>
      </c>
      <c r="AA4543" s="62" t="s">
        <v>27</v>
      </c>
      <c r="AB4543" s="32"/>
      <c r="AC4543" s="32" t="s">
        <v>216</v>
      </c>
      <c r="AD4543" s="32" t="str">
        <f t="shared" si="1266"/>
        <v/>
      </c>
      <c r="AF4543" s="5" t="str">
        <f t="shared" si="1267"/>
        <v>ruslan44211</v>
      </c>
      <c r="AG4543" s="5" t="str">
        <f t="shared" si="1268"/>
        <v>BMJ 05644211UTARADAY</v>
      </c>
      <c r="AH4543" s="5" t="str">
        <f t="shared" si="1269"/>
        <v>ruslan44211UTARADAY</v>
      </c>
      <c r="AI4543" s="5" t="str">
        <f t="shared" si="1270"/>
        <v>BMJ 05644211DAY</v>
      </c>
      <c r="AJ4543" s="5" t="str">
        <f t="shared" si="1271"/>
        <v>ruslan44211DAY</v>
      </c>
      <c r="AK4543" s="5" t="str">
        <f t="shared" si="1272"/>
        <v>ruslanBMJ III</v>
      </c>
      <c r="AL4543" s="5" t="str">
        <f t="shared" si="1274"/>
        <v>1UTARA</v>
      </c>
      <c r="AM4543" s="5" t="str">
        <f t="shared" si="1275"/>
        <v>1 &gt; 4UTARA10 RODA</v>
      </c>
      <c r="AN4543" s="5" t="str">
        <f t="shared" si="1276"/>
        <v>ruslanBMJ III1 &gt; 4UTARA10 RODA</v>
      </c>
      <c r="AO4543" s="5" t="str">
        <f t="shared" si="1277"/>
        <v>ruslan1 &gt; 4UTARA10 RODA</v>
      </c>
      <c r="AP4543" s="5" t="str">
        <f t="shared" si="1278"/>
        <v>44211DAY</v>
      </c>
    </row>
    <row r="4544" spans="1:42" x14ac:dyDescent="0.3">
      <c r="A4544" s="33">
        <v>1</v>
      </c>
      <c r="B4544" s="33"/>
      <c r="C4544" s="70">
        <v>44211</v>
      </c>
      <c r="D4544" s="71" t="s">
        <v>19</v>
      </c>
      <c r="E4544" s="70">
        <v>44211</v>
      </c>
      <c r="F4544" s="71">
        <v>5173503</v>
      </c>
      <c r="G4544" s="33" t="s">
        <v>20</v>
      </c>
      <c r="H4544" s="33" t="s">
        <v>21</v>
      </c>
      <c r="I4544" s="33" t="s">
        <v>51</v>
      </c>
      <c r="J4544" s="33" t="s">
        <v>46</v>
      </c>
      <c r="K4544" s="63" t="s">
        <v>71</v>
      </c>
      <c r="L4544" s="32" t="str">
        <f t="shared" si="1279"/>
        <v>FM260JD</v>
      </c>
      <c r="M4544" s="32" t="str">
        <f t="shared" si="1280"/>
        <v>BMJ III</v>
      </c>
      <c r="N4544" s="32" t="str">
        <f t="shared" si="1281"/>
        <v>10 RODA</v>
      </c>
      <c r="O4544" s="146">
        <v>0.54662037037037037</v>
      </c>
      <c r="P4544" s="65">
        <v>0.54662037037037037</v>
      </c>
      <c r="Q4544" s="65"/>
      <c r="R4544" s="66">
        <v>2</v>
      </c>
      <c r="S4544" s="66">
        <v>39980</v>
      </c>
      <c r="T4544" s="66">
        <v>15020</v>
      </c>
      <c r="U4544" s="67">
        <f t="shared" si="1273"/>
        <v>24.96</v>
      </c>
      <c r="V4544" s="66">
        <f t="shared" si="1264"/>
        <v>486570.23999999999</v>
      </c>
      <c r="W4544" s="66" t="str">
        <f t="shared" si="1265"/>
        <v>1 &gt; 4</v>
      </c>
      <c r="X4544" s="66">
        <f>A4544+SUMIFS(Presensi!F:F,Presensi!E:E,'Entry Data'!AP4544)</f>
        <v>1</v>
      </c>
      <c r="Y4544" s="66">
        <f>IFERROR(INDEX('Retasi Pricing'!F:F,MATCH('Entry Data'!AM4544,'Retasi Pricing'!E:E,0))*X4544,"")</f>
        <v>25000</v>
      </c>
      <c r="Z4544" s="62" t="s">
        <v>26</v>
      </c>
      <c r="AA4544" s="62" t="s">
        <v>27</v>
      </c>
      <c r="AB4544" s="32"/>
      <c r="AC4544" s="32" t="s">
        <v>216</v>
      </c>
      <c r="AD4544" s="32" t="str">
        <f t="shared" si="1266"/>
        <v/>
      </c>
      <c r="AF4544" s="5" t="str">
        <f t="shared" si="1267"/>
        <v>ruslan44211</v>
      </c>
      <c r="AG4544" s="5" t="str">
        <f t="shared" si="1268"/>
        <v>BMJ 05644211UTARADAY</v>
      </c>
      <c r="AH4544" s="5" t="str">
        <f t="shared" si="1269"/>
        <v>ruslan44211UTARADAY</v>
      </c>
      <c r="AI4544" s="5" t="str">
        <f t="shared" si="1270"/>
        <v>BMJ 05644211DAY</v>
      </c>
      <c r="AJ4544" s="5" t="str">
        <f t="shared" si="1271"/>
        <v>ruslan44211DAY</v>
      </c>
      <c r="AK4544" s="5" t="str">
        <f t="shared" si="1272"/>
        <v>ruslanBMJ III</v>
      </c>
      <c r="AL4544" s="5" t="str">
        <f t="shared" si="1274"/>
        <v>2UTARA</v>
      </c>
      <c r="AM4544" s="5" t="str">
        <f t="shared" si="1275"/>
        <v>1 &gt; 4UTARA10 RODA</v>
      </c>
      <c r="AN4544" s="5" t="str">
        <f t="shared" si="1276"/>
        <v>ruslanBMJ III1 &gt; 4UTARA10 RODA</v>
      </c>
      <c r="AO4544" s="5" t="str">
        <f t="shared" si="1277"/>
        <v>ruslan1 &gt; 4UTARA10 RODA</v>
      </c>
      <c r="AP4544" s="5" t="str">
        <f t="shared" si="1278"/>
        <v>44211DAY</v>
      </c>
    </row>
    <row r="4545" spans="1:42" x14ac:dyDescent="0.3">
      <c r="A4545" s="33">
        <v>1</v>
      </c>
      <c r="B4545" s="33"/>
      <c r="C4545" s="70">
        <v>44211</v>
      </c>
      <c r="D4545" s="71" t="s">
        <v>19</v>
      </c>
      <c r="E4545" s="70">
        <v>44211</v>
      </c>
      <c r="F4545" s="71">
        <v>5173546</v>
      </c>
      <c r="G4545" s="33" t="s">
        <v>20</v>
      </c>
      <c r="H4545" s="33" t="s">
        <v>21</v>
      </c>
      <c r="I4545" s="33" t="s">
        <v>170</v>
      </c>
      <c r="J4545" s="33" t="s">
        <v>23</v>
      </c>
      <c r="K4545" s="63" t="s">
        <v>71</v>
      </c>
      <c r="L4545" s="32" t="str">
        <f t="shared" si="1279"/>
        <v>FM260JD</v>
      </c>
      <c r="M4545" s="32" t="str">
        <f t="shared" si="1280"/>
        <v>BMJ III</v>
      </c>
      <c r="N4545" s="32" t="str">
        <f t="shared" si="1281"/>
        <v>10 RODA</v>
      </c>
      <c r="O4545" s="146">
        <v>0.60761574074074076</v>
      </c>
      <c r="P4545" s="65">
        <v>0.60761574074074076</v>
      </c>
      <c r="Q4545" s="65"/>
      <c r="R4545" s="66">
        <v>3</v>
      </c>
      <c r="S4545" s="66">
        <v>40500</v>
      </c>
      <c r="T4545" s="66">
        <v>15020</v>
      </c>
      <c r="U4545" s="67">
        <f t="shared" si="1273"/>
        <v>25.48</v>
      </c>
      <c r="V4545" s="66">
        <f t="shared" si="1264"/>
        <v>496707.12000000005</v>
      </c>
      <c r="W4545" s="66" t="str">
        <f t="shared" si="1265"/>
        <v>1 &gt; 4</v>
      </c>
      <c r="X4545" s="66">
        <f>A4545+SUMIFS(Presensi!F:F,Presensi!E:E,'Entry Data'!AP4545)</f>
        <v>1</v>
      </c>
      <c r="Y4545" s="66">
        <f>IFERROR(INDEX('Retasi Pricing'!F:F,MATCH('Entry Data'!AM4545,'Retasi Pricing'!E:E,0))*X4545,"")</f>
        <v>25000</v>
      </c>
      <c r="Z4545" s="62" t="s">
        <v>26</v>
      </c>
      <c r="AA4545" s="62" t="s">
        <v>27</v>
      </c>
      <c r="AB4545" s="32"/>
      <c r="AC4545" s="32" t="s">
        <v>216</v>
      </c>
      <c r="AD4545" s="32" t="str">
        <f t="shared" si="1266"/>
        <v/>
      </c>
      <c r="AF4545" s="5" t="str">
        <f t="shared" si="1267"/>
        <v>ruslan44211</v>
      </c>
      <c r="AG4545" s="5" t="str">
        <f t="shared" si="1268"/>
        <v>BMJ 05644211UTARADAY</v>
      </c>
      <c r="AH4545" s="5" t="str">
        <f t="shared" si="1269"/>
        <v>ruslan44211UTARADAY</v>
      </c>
      <c r="AI4545" s="5" t="str">
        <f t="shared" si="1270"/>
        <v>BMJ 05644211DAY</v>
      </c>
      <c r="AJ4545" s="5" t="str">
        <f t="shared" si="1271"/>
        <v>ruslan44211DAY</v>
      </c>
      <c r="AK4545" s="5" t="str">
        <f t="shared" si="1272"/>
        <v>ruslanBMJ III</v>
      </c>
      <c r="AL4545" s="5" t="str">
        <f t="shared" si="1274"/>
        <v>3UTARA</v>
      </c>
      <c r="AM4545" s="5" t="str">
        <f t="shared" si="1275"/>
        <v>1 &gt; 4UTARA10 RODA</v>
      </c>
      <c r="AN4545" s="5" t="str">
        <f t="shared" si="1276"/>
        <v>ruslanBMJ III1 &gt; 4UTARA10 RODA</v>
      </c>
      <c r="AO4545" s="5" t="str">
        <f t="shared" si="1277"/>
        <v>ruslan1 &gt; 4UTARA10 RODA</v>
      </c>
      <c r="AP4545" s="5" t="str">
        <f t="shared" si="1278"/>
        <v>44211DAY</v>
      </c>
    </row>
    <row r="4546" spans="1:42" x14ac:dyDescent="0.3">
      <c r="A4546" s="33">
        <v>1</v>
      </c>
      <c r="B4546" s="33"/>
      <c r="C4546" s="70">
        <v>44211</v>
      </c>
      <c r="D4546" s="71" t="s">
        <v>19</v>
      </c>
      <c r="E4546" s="70">
        <v>44211</v>
      </c>
      <c r="F4546" s="71">
        <v>5173614</v>
      </c>
      <c r="G4546" s="33" t="s">
        <v>20</v>
      </c>
      <c r="H4546" s="33" t="s">
        <v>21</v>
      </c>
      <c r="I4546" s="33" t="s">
        <v>170</v>
      </c>
      <c r="J4546" s="33" t="s">
        <v>23</v>
      </c>
      <c r="K4546" s="63" t="s">
        <v>71</v>
      </c>
      <c r="L4546" s="32" t="str">
        <f t="shared" si="1279"/>
        <v>FM260JD</v>
      </c>
      <c r="M4546" s="32" t="str">
        <f t="shared" si="1280"/>
        <v>BMJ III</v>
      </c>
      <c r="N4546" s="32" t="str">
        <f t="shared" si="1281"/>
        <v>10 RODA</v>
      </c>
      <c r="O4546" s="146">
        <v>0.66607638888888887</v>
      </c>
      <c r="P4546" s="65">
        <v>0.66607638888888887</v>
      </c>
      <c r="Q4546" s="65"/>
      <c r="R4546" s="66">
        <v>4</v>
      </c>
      <c r="S4546" s="66">
        <v>39220</v>
      </c>
      <c r="T4546" s="66">
        <v>15020</v>
      </c>
      <c r="U4546" s="67">
        <f t="shared" si="1273"/>
        <v>24.2</v>
      </c>
      <c r="V4546" s="66">
        <f t="shared" si="1264"/>
        <v>471754.79999999993</v>
      </c>
      <c r="W4546" s="66" t="str">
        <f t="shared" si="1265"/>
        <v>1 &gt; 4</v>
      </c>
      <c r="X4546" s="66">
        <f>A4546+SUMIFS(Presensi!F:F,Presensi!E:E,'Entry Data'!AP4546)</f>
        <v>1</v>
      </c>
      <c r="Y4546" s="66">
        <f>IFERROR(INDEX('Retasi Pricing'!F:F,MATCH('Entry Data'!AM4546,'Retasi Pricing'!E:E,0))*X4546,"")</f>
        <v>25000</v>
      </c>
      <c r="Z4546" s="62" t="s">
        <v>26</v>
      </c>
      <c r="AA4546" s="62" t="s">
        <v>27</v>
      </c>
      <c r="AB4546" s="32"/>
      <c r="AC4546" s="32" t="s">
        <v>216</v>
      </c>
      <c r="AD4546" s="32" t="str">
        <f t="shared" si="1266"/>
        <v/>
      </c>
      <c r="AF4546" s="5" t="str">
        <f t="shared" si="1267"/>
        <v>ruslan44211</v>
      </c>
      <c r="AG4546" s="5" t="str">
        <f t="shared" si="1268"/>
        <v>BMJ 05644211UTARADAY</v>
      </c>
      <c r="AH4546" s="5" t="str">
        <f t="shared" si="1269"/>
        <v>ruslan44211UTARADAY</v>
      </c>
      <c r="AI4546" s="5" t="str">
        <f t="shared" si="1270"/>
        <v>BMJ 05644211DAY</v>
      </c>
      <c r="AJ4546" s="5" t="str">
        <f t="shared" si="1271"/>
        <v>ruslan44211DAY</v>
      </c>
      <c r="AK4546" s="5" t="str">
        <f t="shared" si="1272"/>
        <v>ruslanBMJ III</v>
      </c>
      <c r="AL4546" s="5" t="str">
        <f t="shared" si="1274"/>
        <v>4UTARA</v>
      </c>
      <c r="AM4546" s="5" t="str">
        <f t="shared" si="1275"/>
        <v>1 &gt; 4UTARA10 RODA</v>
      </c>
      <c r="AN4546" s="5" t="str">
        <f t="shared" si="1276"/>
        <v>ruslanBMJ III1 &gt; 4UTARA10 RODA</v>
      </c>
      <c r="AO4546" s="5" t="str">
        <f t="shared" si="1277"/>
        <v>ruslan1 &gt; 4UTARA10 RODA</v>
      </c>
      <c r="AP4546" s="5" t="str">
        <f t="shared" si="1278"/>
        <v>44211DAY</v>
      </c>
    </row>
    <row r="4547" spans="1:42" x14ac:dyDescent="0.3">
      <c r="A4547" s="33">
        <v>1</v>
      </c>
      <c r="B4547" s="33"/>
      <c r="C4547" s="70">
        <v>44211</v>
      </c>
      <c r="D4547" s="71" t="s">
        <v>19</v>
      </c>
      <c r="E4547" s="70">
        <v>44211</v>
      </c>
      <c r="F4547" s="71">
        <v>5173696</v>
      </c>
      <c r="G4547" s="33" t="s">
        <v>20</v>
      </c>
      <c r="H4547" s="33" t="s">
        <v>21</v>
      </c>
      <c r="I4547" s="33" t="s">
        <v>170</v>
      </c>
      <c r="J4547" s="33" t="s">
        <v>23</v>
      </c>
      <c r="K4547" s="63" t="s">
        <v>71</v>
      </c>
      <c r="L4547" s="32" t="str">
        <f t="shared" si="1279"/>
        <v>FM260JD</v>
      </c>
      <c r="M4547" s="32" t="str">
        <f t="shared" si="1280"/>
        <v>BMJ III</v>
      </c>
      <c r="N4547" s="32" t="str">
        <f t="shared" si="1281"/>
        <v>10 RODA</v>
      </c>
      <c r="O4547" s="146">
        <v>0.73488425925925915</v>
      </c>
      <c r="P4547" s="65">
        <v>0.73488425925925915</v>
      </c>
      <c r="Q4547" s="65"/>
      <c r="R4547" s="66">
        <v>5</v>
      </c>
      <c r="S4547" s="66">
        <v>39200</v>
      </c>
      <c r="T4547" s="66">
        <v>15020</v>
      </c>
      <c r="U4547" s="67">
        <f t="shared" si="1273"/>
        <v>24.18</v>
      </c>
      <c r="V4547" s="66">
        <f t="shared" si="1264"/>
        <v>471364.92</v>
      </c>
      <c r="W4547" s="66" t="str">
        <f t="shared" si="1265"/>
        <v>&gt; 5</v>
      </c>
      <c r="X4547" s="66">
        <f>A4547+SUMIFS(Presensi!F:F,Presensi!E:E,'Entry Data'!AP4547)</f>
        <v>1</v>
      </c>
      <c r="Y4547" s="66">
        <f>IFERROR(INDEX('Retasi Pricing'!F:F,MATCH('Entry Data'!AM4547,'Retasi Pricing'!E:E,0))*X4547,"")</f>
        <v>27650</v>
      </c>
      <c r="Z4547" s="62" t="s">
        <v>26</v>
      </c>
      <c r="AA4547" s="62" t="s">
        <v>27</v>
      </c>
      <c r="AB4547" s="32"/>
      <c r="AC4547" s="32" t="s">
        <v>216</v>
      </c>
      <c r="AD4547" s="32" t="str">
        <f t="shared" si="1266"/>
        <v/>
      </c>
      <c r="AF4547" s="5" t="str">
        <f t="shared" si="1267"/>
        <v>ruslan44211</v>
      </c>
      <c r="AG4547" s="5" t="str">
        <f t="shared" si="1268"/>
        <v>BMJ 05644211UTARADAY</v>
      </c>
      <c r="AH4547" s="5" t="str">
        <f t="shared" si="1269"/>
        <v>ruslan44211UTARADAY</v>
      </c>
      <c r="AI4547" s="5" t="str">
        <f t="shared" si="1270"/>
        <v>BMJ 05644211DAY</v>
      </c>
      <c r="AJ4547" s="5" t="str">
        <f t="shared" si="1271"/>
        <v>ruslan44211DAY</v>
      </c>
      <c r="AK4547" s="5" t="str">
        <f t="shared" si="1272"/>
        <v>ruslanBMJ III</v>
      </c>
      <c r="AL4547" s="5" t="str">
        <f t="shared" si="1274"/>
        <v>5UTARA</v>
      </c>
      <c r="AM4547" s="5" t="str">
        <f t="shared" si="1275"/>
        <v>&gt; 5UTARA10 RODA</v>
      </c>
      <c r="AN4547" s="5" t="str">
        <f t="shared" si="1276"/>
        <v>ruslanBMJ III&gt; 5UTARA10 RODA</v>
      </c>
      <c r="AO4547" s="5" t="str">
        <f t="shared" si="1277"/>
        <v>ruslan&gt; 5UTARA10 RODA</v>
      </c>
      <c r="AP4547" s="5" t="str">
        <f t="shared" si="1278"/>
        <v>44211DAY</v>
      </c>
    </row>
    <row r="4548" spans="1:42" x14ac:dyDescent="0.3">
      <c r="A4548" s="33">
        <v>1</v>
      </c>
      <c r="B4548" s="33"/>
      <c r="C4548" s="70">
        <v>44211</v>
      </c>
      <c r="D4548" s="71" t="s">
        <v>19</v>
      </c>
      <c r="E4548" s="70">
        <v>44211</v>
      </c>
      <c r="F4548" s="71">
        <v>5173343</v>
      </c>
      <c r="G4548" s="33" t="s">
        <v>20</v>
      </c>
      <c r="H4548" s="33" t="s">
        <v>21</v>
      </c>
      <c r="I4548" s="33" t="s">
        <v>45</v>
      </c>
      <c r="J4548" s="33" t="s">
        <v>46</v>
      </c>
      <c r="K4548" s="63" t="s">
        <v>73</v>
      </c>
      <c r="L4548" s="32" t="str">
        <f t="shared" si="1279"/>
        <v>FM260JD</v>
      </c>
      <c r="M4548" s="32" t="str">
        <f t="shared" si="1280"/>
        <v>BMJ</v>
      </c>
      <c r="N4548" s="32" t="str">
        <f t="shared" si="1281"/>
        <v>10 RODA</v>
      </c>
      <c r="O4548" s="146">
        <v>0.38158564814814816</v>
      </c>
      <c r="P4548" s="65">
        <v>0.38626157407407408</v>
      </c>
      <c r="Q4548" s="65"/>
      <c r="R4548" s="66">
        <v>1</v>
      </c>
      <c r="S4548" s="66">
        <v>39340</v>
      </c>
      <c r="T4548" s="66">
        <v>14740</v>
      </c>
      <c r="U4548" s="67">
        <f t="shared" si="1273"/>
        <v>24.6</v>
      </c>
      <c r="V4548" s="66">
        <f t="shared" si="1264"/>
        <v>479552.4</v>
      </c>
      <c r="W4548" s="66" t="str">
        <f t="shared" si="1265"/>
        <v>1 &gt; 4</v>
      </c>
      <c r="X4548" s="66">
        <f>A4548+SUMIFS(Presensi!F:F,Presensi!E:E,'Entry Data'!AP4548)</f>
        <v>1</v>
      </c>
      <c r="Y4548" s="66">
        <f>IFERROR(INDEX('Retasi Pricing'!F:F,MATCH('Entry Data'!AM4548,'Retasi Pricing'!E:E,0))*X4548,"")</f>
        <v>25000</v>
      </c>
      <c r="Z4548" s="62" t="s">
        <v>26</v>
      </c>
      <c r="AA4548" s="62" t="s">
        <v>27</v>
      </c>
      <c r="AB4548" s="32"/>
      <c r="AC4548" s="32" t="s">
        <v>376</v>
      </c>
      <c r="AD4548" s="32" t="str">
        <f t="shared" si="1266"/>
        <v/>
      </c>
      <c r="AF4548" s="5" t="str">
        <f t="shared" si="1267"/>
        <v>ahmad saputra44211</v>
      </c>
      <c r="AG4548" s="5" t="str">
        <f t="shared" si="1268"/>
        <v>BMJ 06544211UTARADAY</v>
      </c>
      <c r="AH4548" s="5" t="str">
        <f t="shared" si="1269"/>
        <v>ahmad saputra44211UTARADAY</v>
      </c>
      <c r="AI4548" s="5" t="str">
        <f t="shared" si="1270"/>
        <v>BMJ 06544211DAY</v>
      </c>
      <c r="AJ4548" s="5" t="str">
        <f t="shared" si="1271"/>
        <v>ahmad saputra44211DAY</v>
      </c>
      <c r="AK4548" s="5" t="str">
        <f t="shared" si="1272"/>
        <v>ahmad saputraBMJ</v>
      </c>
      <c r="AL4548" s="5" t="str">
        <f t="shared" si="1274"/>
        <v>1UTARA</v>
      </c>
      <c r="AM4548" s="5" t="str">
        <f t="shared" si="1275"/>
        <v>1 &gt; 4UTARA10 RODA</v>
      </c>
      <c r="AN4548" s="5" t="str">
        <f t="shared" si="1276"/>
        <v>ahmad saputraBMJ1 &gt; 4UTARA10 RODA</v>
      </c>
      <c r="AO4548" s="5" t="str">
        <f t="shared" si="1277"/>
        <v>ahmad saputra1 &gt; 4UTARA10 RODA</v>
      </c>
      <c r="AP4548" s="5" t="str">
        <f t="shared" si="1278"/>
        <v>44211DAY</v>
      </c>
    </row>
    <row r="4549" spans="1:42" x14ac:dyDescent="0.3">
      <c r="A4549" s="33">
        <v>1</v>
      </c>
      <c r="B4549" s="33"/>
      <c r="C4549" s="70">
        <v>44211</v>
      </c>
      <c r="D4549" s="71" t="s">
        <v>19</v>
      </c>
      <c r="E4549" s="70">
        <v>44211</v>
      </c>
      <c r="F4549" s="71">
        <v>5173404</v>
      </c>
      <c r="G4549" s="33" t="s">
        <v>20</v>
      </c>
      <c r="H4549" s="33" t="s">
        <v>21</v>
      </c>
      <c r="I4549" s="33" t="s">
        <v>45</v>
      </c>
      <c r="J4549" s="33" t="s">
        <v>46</v>
      </c>
      <c r="K4549" s="69" t="s">
        <v>73</v>
      </c>
      <c r="L4549" s="32" t="str">
        <f t="shared" si="1279"/>
        <v>FM260JD</v>
      </c>
      <c r="M4549" s="32" t="str">
        <f t="shared" si="1280"/>
        <v>BMJ</v>
      </c>
      <c r="N4549" s="32" t="str">
        <f t="shared" si="1281"/>
        <v>10 RODA</v>
      </c>
      <c r="O4549" s="146">
        <v>0.44331018518518522</v>
      </c>
      <c r="P4549" s="65">
        <v>0.44331018518518522</v>
      </c>
      <c r="Q4549" s="65"/>
      <c r="R4549" s="66">
        <v>2</v>
      </c>
      <c r="S4549" s="66">
        <v>39920</v>
      </c>
      <c r="T4549" s="66">
        <v>14740</v>
      </c>
      <c r="U4549" s="67">
        <f t="shared" si="1273"/>
        <v>25.18</v>
      </c>
      <c r="V4549" s="66">
        <f t="shared" si="1264"/>
        <v>490858.92</v>
      </c>
      <c r="W4549" s="66" t="str">
        <f t="shared" si="1265"/>
        <v>1 &gt; 4</v>
      </c>
      <c r="X4549" s="66">
        <f>A4549+SUMIFS(Presensi!F:F,Presensi!E:E,'Entry Data'!AP4549)</f>
        <v>1</v>
      </c>
      <c r="Y4549" s="66">
        <f>IFERROR(INDEX('Retasi Pricing'!F:F,MATCH('Entry Data'!AM4549,'Retasi Pricing'!E:E,0))*X4549,"")</f>
        <v>25000</v>
      </c>
      <c r="Z4549" s="62" t="s">
        <v>26</v>
      </c>
      <c r="AA4549" s="62" t="s">
        <v>27</v>
      </c>
      <c r="AB4549" s="32"/>
      <c r="AC4549" s="32" t="s">
        <v>376</v>
      </c>
      <c r="AD4549" s="32" t="str">
        <f t="shared" si="1266"/>
        <v/>
      </c>
      <c r="AF4549" s="5" t="str">
        <f t="shared" si="1267"/>
        <v>ahmad saputra44211</v>
      </c>
      <c r="AG4549" s="5" t="str">
        <f t="shared" si="1268"/>
        <v>BMJ 06544211UTARADAY</v>
      </c>
      <c r="AH4549" s="5" t="str">
        <f t="shared" si="1269"/>
        <v>ahmad saputra44211UTARADAY</v>
      </c>
      <c r="AI4549" s="5" t="str">
        <f t="shared" si="1270"/>
        <v>BMJ 06544211DAY</v>
      </c>
      <c r="AJ4549" s="5" t="str">
        <f t="shared" si="1271"/>
        <v>ahmad saputra44211DAY</v>
      </c>
      <c r="AK4549" s="5" t="str">
        <f t="shared" si="1272"/>
        <v>ahmad saputraBMJ</v>
      </c>
      <c r="AL4549" s="5" t="str">
        <f t="shared" si="1274"/>
        <v>2UTARA</v>
      </c>
      <c r="AM4549" s="5" t="str">
        <f t="shared" si="1275"/>
        <v>1 &gt; 4UTARA10 RODA</v>
      </c>
      <c r="AN4549" s="5" t="str">
        <f t="shared" si="1276"/>
        <v>ahmad saputraBMJ1 &gt; 4UTARA10 RODA</v>
      </c>
      <c r="AO4549" s="5" t="str">
        <f t="shared" si="1277"/>
        <v>ahmad saputra1 &gt; 4UTARA10 RODA</v>
      </c>
      <c r="AP4549" s="5" t="str">
        <f t="shared" si="1278"/>
        <v>44211DAY</v>
      </c>
    </row>
    <row r="4550" spans="1:42" x14ac:dyDescent="0.3">
      <c r="A4550" s="33">
        <v>1</v>
      </c>
      <c r="B4550" s="33"/>
      <c r="C4550" s="70">
        <v>44211</v>
      </c>
      <c r="D4550" s="71" t="s">
        <v>19</v>
      </c>
      <c r="E4550" s="70">
        <v>44211</v>
      </c>
      <c r="F4550" s="71">
        <v>5173616</v>
      </c>
      <c r="G4550" s="33" t="s">
        <v>20</v>
      </c>
      <c r="H4550" s="33" t="s">
        <v>21</v>
      </c>
      <c r="I4550" s="33" t="s">
        <v>45</v>
      </c>
      <c r="J4550" s="33" t="s">
        <v>46</v>
      </c>
      <c r="K4550" s="63" t="s">
        <v>73</v>
      </c>
      <c r="L4550" s="32" t="str">
        <f t="shared" si="1279"/>
        <v>FM260JD</v>
      </c>
      <c r="M4550" s="32" t="str">
        <f t="shared" si="1280"/>
        <v>BMJ</v>
      </c>
      <c r="N4550" s="32" t="str">
        <f t="shared" si="1281"/>
        <v>10 RODA</v>
      </c>
      <c r="O4550" s="146">
        <v>0.6667939814814815</v>
      </c>
      <c r="P4550" s="65">
        <v>0.6667939814814815</v>
      </c>
      <c r="Q4550" s="65"/>
      <c r="R4550" s="66">
        <v>3</v>
      </c>
      <c r="S4550" s="66">
        <v>39520</v>
      </c>
      <c r="T4550" s="66">
        <v>14740</v>
      </c>
      <c r="U4550" s="67">
        <f t="shared" si="1273"/>
        <v>24.78</v>
      </c>
      <c r="V4550" s="66">
        <f t="shared" si="1264"/>
        <v>483061.32</v>
      </c>
      <c r="W4550" s="66" t="str">
        <f t="shared" si="1265"/>
        <v>1 &gt; 4</v>
      </c>
      <c r="X4550" s="66">
        <f>A4550+SUMIFS(Presensi!F:F,Presensi!E:E,'Entry Data'!AP4550)</f>
        <v>1</v>
      </c>
      <c r="Y4550" s="66">
        <f>IFERROR(INDEX('Retasi Pricing'!F:F,MATCH('Entry Data'!AM4550,'Retasi Pricing'!E:E,0))*X4550,"")</f>
        <v>25000</v>
      </c>
      <c r="Z4550" s="62" t="s">
        <v>26</v>
      </c>
      <c r="AA4550" s="62" t="s">
        <v>27</v>
      </c>
      <c r="AB4550" s="32"/>
      <c r="AC4550" s="32" t="s">
        <v>376</v>
      </c>
      <c r="AD4550" s="32" t="str">
        <f t="shared" si="1266"/>
        <v/>
      </c>
      <c r="AF4550" s="5" t="str">
        <f t="shared" si="1267"/>
        <v>ahmad saputra44211</v>
      </c>
      <c r="AG4550" s="5" t="str">
        <f t="shared" si="1268"/>
        <v>BMJ 06544211UTARADAY</v>
      </c>
      <c r="AH4550" s="5" t="str">
        <f t="shared" si="1269"/>
        <v>ahmad saputra44211UTARADAY</v>
      </c>
      <c r="AI4550" s="5" t="str">
        <f t="shared" si="1270"/>
        <v>BMJ 06544211DAY</v>
      </c>
      <c r="AJ4550" s="5" t="str">
        <f t="shared" si="1271"/>
        <v>ahmad saputra44211DAY</v>
      </c>
      <c r="AK4550" s="5" t="str">
        <f t="shared" si="1272"/>
        <v>ahmad saputraBMJ</v>
      </c>
      <c r="AL4550" s="5" t="str">
        <f t="shared" si="1274"/>
        <v>3UTARA</v>
      </c>
      <c r="AM4550" s="5" t="str">
        <f t="shared" si="1275"/>
        <v>1 &gt; 4UTARA10 RODA</v>
      </c>
      <c r="AN4550" s="5" t="str">
        <f t="shared" si="1276"/>
        <v>ahmad saputraBMJ1 &gt; 4UTARA10 RODA</v>
      </c>
      <c r="AO4550" s="5" t="str">
        <f t="shared" si="1277"/>
        <v>ahmad saputra1 &gt; 4UTARA10 RODA</v>
      </c>
      <c r="AP4550" s="5" t="str">
        <f t="shared" si="1278"/>
        <v>44211DAY</v>
      </c>
    </row>
    <row r="4551" spans="1:42" x14ac:dyDescent="0.3">
      <c r="A4551" s="33">
        <v>1</v>
      </c>
      <c r="B4551" s="33"/>
      <c r="C4551" s="70">
        <v>44211</v>
      </c>
      <c r="D4551" s="71" t="s">
        <v>19</v>
      </c>
      <c r="E4551" s="70">
        <v>44211</v>
      </c>
      <c r="F4551" s="71">
        <v>5173691</v>
      </c>
      <c r="G4551" s="33" t="s">
        <v>20</v>
      </c>
      <c r="H4551" s="33" t="s">
        <v>21</v>
      </c>
      <c r="I4551" s="33" t="s">
        <v>170</v>
      </c>
      <c r="J4551" s="33" t="s">
        <v>23</v>
      </c>
      <c r="K4551" s="63" t="s">
        <v>73</v>
      </c>
      <c r="L4551" s="32" t="str">
        <f t="shared" si="1279"/>
        <v>FM260JD</v>
      </c>
      <c r="M4551" s="32" t="str">
        <f t="shared" si="1280"/>
        <v>BMJ</v>
      </c>
      <c r="N4551" s="32" t="str">
        <f t="shared" si="1281"/>
        <v>10 RODA</v>
      </c>
      <c r="O4551" s="146">
        <v>0.72856481481481483</v>
      </c>
      <c r="P4551" s="65">
        <v>0.72856481481481483</v>
      </c>
      <c r="Q4551" s="65"/>
      <c r="R4551" s="66">
        <v>4</v>
      </c>
      <c r="S4551" s="66">
        <v>38940</v>
      </c>
      <c r="T4551" s="66">
        <v>14740</v>
      </c>
      <c r="U4551" s="67">
        <f t="shared" si="1273"/>
        <v>24.2</v>
      </c>
      <c r="V4551" s="66">
        <f t="shared" si="1264"/>
        <v>471754.79999999993</v>
      </c>
      <c r="W4551" s="66" t="str">
        <f t="shared" si="1265"/>
        <v>1 &gt; 4</v>
      </c>
      <c r="X4551" s="66">
        <f>A4551+SUMIFS(Presensi!F:F,Presensi!E:E,'Entry Data'!AP4551)</f>
        <v>1</v>
      </c>
      <c r="Y4551" s="66">
        <f>IFERROR(INDEX('Retasi Pricing'!F:F,MATCH('Entry Data'!AM4551,'Retasi Pricing'!E:E,0))*X4551,"")</f>
        <v>25000</v>
      </c>
      <c r="Z4551" s="62" t="s">
        <v>26</v>
      </c>
      <c r="AA4551" s="62" t="s">
        <v>27</v>
      </c>
      <c r="AB4551" s="32"/>
      <c r="AC4551" s="32" t="s">
        <v>376</v>
      </c>
      <c r="AD4551" s="32" t="str">
        <f t="shared" si="1266"/>
        <v/>
      </c>
      <c r="AF4551" s="5" t="str">
        <f t="shared" si="1267"/>
        <v>ahmad saputra44211</v>
      </c>
      <c r="AG4551" s="5" t="str">
        <f t="shared" si="1268"/>
        <v>BMJ 06544211UTARADAY</v>
      </c>
      <c r="AH4551" s="5" t="str">
        <f t="shared" si="1269"/>
        <v>ahmad saputra44211UTARADAY</v>
      </c>
      <c r="AI4551" s="5" t="str">
        <f t="shared" si="1270"/>
        <v>BMJ 06544211DAY</v>
      </c>
      <c r="AJ4551" s="5" t="str">
        <f t="shared" si="1271"/>
        <v>ahmad saputra44211DAY</v>
      </c>
      <c r="AK4551" s="5" t="str">
        <f t="shared" si="1272"/>
        <v>ahmad saputraBMJ</v>
      </c>
      <c r="AL4551" s="5" t="str">
        <f t="shared" si="1274"/>
        <v>4UTARA</v>
      </c>
      <c r="AM4551" s="5" t="str">
        <f t="shared" si="1275"/>
        <v>1 &gt; 4UTARA10 RODA</v>
      </c>
      <c r="AN4551" s="5" t="str">
        <f t="shared" si="1276"/>
        <v>ahmad saputraBMJ1 &gt; 4UTARA10 RODA</v>
      </c>
      <c r="AO4551" s="5" t="str">
        <f t="shared" si="1277"/>
        <v>ahmad saputra1 &gt; 4UTARA10 RODA</v>
      </c>
      <c r="AP4551" s="5" t="str">
        <f t="shared" si="1278"/>
        <v>44211DAY</v>
      </c>
    </row>
    <row r="4552" spans="1:42" x14ac:dyDescent="0.3">
      <c r="A4552" s="33">
        <v>1</v>
      </c>
      <c r="B4552" s="33"/>
      <c r="C4552" s="70">
        <v>44211</v>
      </c>
      <c r="D4552" s="71" t="s">
        <v>19</v>
      </c>
      <c r="E4552" s="70">
        <v>44211</v>
      </c>
      <c r="F4552" s="71">
        <v>5173313</v>
      </c>
      <c r="G4552" s="33" t="s">
        <v>20</v>
      </c>
      <c r="H4552" s="33" t="s">
        <v>21</v>
      </c>
      <c r="I4552" s="33" t="s">
        <v>45</v>
      </c>
      <c r="J4552" s="33" t="s">
        <v>46</v>
      </c>
      <c r="K4552" s="63" t="s">
        <v>77</v>
      </c>
      <c r="L4552" s="32" t="str">
        <f t="shared" si="1279"/>
        <v>FM260JD</v>
      </c>
      <c r="M4552" s="32" t="str">
        <f t="shared" si="1280"/>
        <v>BMJ</v>
      </c>
      <c r="N4552" s="32" t="str">
        <f t="shared" si="1281"/>
        <v>10 RODA</v>
      </c>
      <c r="O4552" s="146">
        <v>0.35688657407407409</v>
      </c>
      <c r="P4552" s="65">
        <v>0.36327546296296293</v>
      </c>
      <c r="Q4552" s="65"/>
      <c r="R4552" s="66">
        <v>1</v>
      </c>
      <c r="S4552" s="66">
        <v>39720</v>
      </c>
      <c r="T4552" s="66">
        <v>15240</v>
      </c>
      <c r="U4552" s="67">
        <f t="shared" si="1273"/>
        <v>24.48</v>
      </c>
      <c r="V4552" s="66">
        <f t="shared" si="1264"/>
        <v>477213.12000000005</v>
      </c>
      <c r="W4552" s="66" t="str">
        <f t="shared" si="1265"/>
        <v>1 &gt; 4</v>
      </c>
      <c r="X4552" s="66">
        <f>A4552+SUMIFS(Presensi!F:F,Presensi!E:E,'Entry Data'!AP4552)</f>
        <v>1</v>
      </c>
      <c r="Y4552" s="66">
        <f>IFERROR(INDEX('Retasi Pricing'!F:F,MATCH('Entry Data'!AM4552,'Retasi Pricing'!E:E,0))*X4552,"")</f>
        <v>25000</v>
      </c>
      <c r="Z4552" s="62" t="s">
        <v>26</v>
      </c>
      <c r="AA4552" s="62" t="s">
        <v>27</v>
      </c>
      <c r="AB4552" s="32"/>
      <c r="AC4552" s="32" t="s">
        <v>200</v>
      </c>
      <c r="AD4552" s="32" t="str">
        <f t="shared" si="1266"/>
        <v/>
      </c>
      <c r="AF4552" s="5" t="str">
        <f t="shared" si="1267"/>
        <v>teguh sugeng44211</v>
      </c>
      <c r="AG4552" s="5" t="str">
        <f t="shared" si="1268"/>
        <v>BMJ 06844211UTARADAY</v>
      </c>
      <c r="AH4552" s="5" t="str">
        <f t="shared" si="1269"/>
        <v>teguh sugeng44211UTARADAY</v>
      </c>
      <c r="AI4552" s="5" t="str">
        <f t="shared" si="1270"/>
        <v>BMJ 06844211DAY</v>
      </c>
      <c r="AJ4552" s="5" t="str">
        <f t="shared" si="1271"/>
        <v>teguh sugeng44211DAY</v>
      </c>
      <c r="AK4552" s="5" t="str">
        <f t="shared" si="1272"/>
        <v>teguh sugengBMJ</v>
      </c>
      <c r="AL4552" s="5" t="str">
        <f t="shared" si="1274"/>
        <v>1UTARA</v>
      </c>
      <c r="AM4552" s="5" t="str">
        <f t="shared" si="1275"/>
        <v>1 &gt; 4UTARA10 RODA</v>
      </c>
      <c r="AN4552" s="5" t="str">
        <f t="shared" si="1276"/>
        <v>teguh sugengBMJ1 &gt; 4UTARA10 RODA</v>
      </c>
      <c r="AO4552" s="5" t="str">
        <f t="shared" si="1277"/>
        <v>teguh sugeng1 &gt; 4UTARA10 RODA</v>
      </c>
      <c r="AP4552" s="5" t="str">
        <f t="shared" si="1278"/>
        <v>44211DAY</v>
      </c>
    </row>
    <row r="4553" spans="1:42" x14ac:dyDescent="0.3">
      <c r="A4553" s="33">
        <v>1</v>
      </c>
      <c r="B4553" s="33"/>
      <c r="C4553" s="70">
        <v>44211</v>
      </c>
      <c r="D4553" s="71" t="s">
        <v>19</v>
      </c>
      <c r="E4553" s="70">
        <v>44211</v>
      </c>
      <c r="F4553" s="71">
        <v>5173379</v>
      </c>
      <c r="G4553" s="33" t="s">
        <v>20</v>
      </c>
      <c r="H4553" s="33" t="s">
        <v>21</v>
      </c>
      <c r="I4553" s="33" t="s">
        <v>45</v>
      </c>
      <c r="J4553" s="33" t="s">
        <v>46</v>
      </c>
      <c r="K4553" s="63" t="s">
        <v>77</v>
      </c>
      <c r="L4553" s="32" t="str">
        <f t="shared" si="1279"/>
        <v>FM260JD</v>
      </c>
      <c r="M4553" s="32" t="str">
        <f t="shared" si="1280"/>
        <v>BMJ</v>
      </c>
      <c r="N4553" s="32" t="str">
        <f t="shared" si="1281"/>
        <v>10 RODA</v>
      </c>
      <c r="O4553" s="146">
        <v>0.41827546296296297</v>
      </c>
      <c r="P4553" s="65">
        <v>0.41827546296296297</v>
      </c>
      <c r="Q4553" s="65"/>
      <c r="R4553" s="66">
        <v>2</v>
      </c>
      <c r="S4553" s="66">
        <v>41360</v>
      </c>
      <c r="T4553" s="66">
        <v>15240</v>
      </c>
      <c r="U4553" s="67">
        <f t="shared" si="1273"/>
        <v>26.12</v>
      </c>
      <c r="V4553" s="66">
        <f t="shared" si="1264"/>
        <v>509183.27999999997</v>
      </c>
      <c r="W4553" s="66" t="str">
        <f t="shared" si="1265"/>
        <v>1 &gt; 4</v>
      </c>
      <c r="X4553" s="66">
        <f>A4553+SUMIFS(Presensi!F:F,Presensi!E:E,'Entry Data'!AP4553)</f>
        <v>1</v>
      </c>
      <c r="Y4553" s="66">
        <f>IFERROR(INDEX('Retasi Pricing'!F:F,MATCH('Entry Data'!AM4553,'Retasi Pricing'!E:E,0))*X4553,"")</f>
        <v>25000</v>
      </c>
      <c r="Z4553" s="62" t="s">
        <v>26</v>
      </c>
      <c r="AA4553" s="62" t="s">
        <v>27</v>
      </c>
      <c r="AB4553" s="32"/>
      <c r="AC4553" s="32" t="s">
        <v>200</v>
      </c>
      <c r="AD4553" s="32" t="str">
        <f t="shared" si="1266"/>
        <v/>
      </c>
      <c r="AF4553" s="5" t="str">
        <f t="shared" si="1267"/>
        <v>teguh sugeng44211</v>
      </c>
      <c r="AG4553" s="5" t="str">
        <f t="shared" si="1268"/>
        <v>BMJ 06844211UTARADAY</v>
      </c>
      <c r="AH4553" s="5" t="str">
        <f t="shared" si="1269"/>
        <v>teguh sugeng44211UTARADAY</v>
      </c>
      <c r="AI4553" s="5" t="str">
        <f t="shared" si="1270"/>
        <v>BMJ 06844211DAY</v>
      </c>
      <c r="AJ4553" s="5" t="str">
        <f t="shared" si="1271"/>
        <v>teguh sugeng44211DAY</v>
      </c>
      <c r="AK4553" s="5" t="str">
        <f t="shared" si="1272"/>
        <v>teguh sugengBMJ</v>
      </c>
      <c r="AL4553" s="5" t="str">
        <f t="shared" si="1274"/>
        <v>2UTARA</v>
      </c>
      <c r="AM4553" s="5" t="str">
        <f t="shared" si="1275"/>
        <v>1 &gt; 4UTARA10 RODA</v>
      </c>
      <c r="AN4553" s="5" t="str">
        <f t="shared" si="1276"/>
        <v>teguh sugengBMJ1 &gt; 4UTARA10 RODA</v>
      </c>
      <c r="AO4553" s="5" t="str">
        <f t="shared" si="1277"/>
        <v>teguh sugeng1 &gt; 4UTARA10 RODA</v>
      </c>
      <c r="AP4553" s="5" t="str">
        <f t="shared" si="1278"/>
        <v>44211DAY</v>
      </c>
    </row>
    <row r="4554" spans="1:42" x14ac:dyDescent="0.3">
      <c r="A4554" s="33">
        <v>1</v>
      </c>
      <c r="B4554" s="33"/>
      <c r="C4554" s="70">
        <v>44211</v>
      </c>
      <c r="D4554" s="71" t="s">
        <v>19</v>
      </c>
      <c r="E4554" s="70">
        <v>44211</v>
      </c>
      <c r="F4554" s="71">
        <v>5173437</v>
      </c>
      <c r="G4554" s="33" t="s">
        <v>20</v>
      </c>
      <c r="H4554" s="33" t="s">
        <v>21</v>
      </c>
      <c r="I4554" s="33" t="s">
        <v>170</v>
      </c>
      <c r="J4554" s="33" t="s">
        <v>23</v>
      </c>
      <c r="K4554" s="63" t="s">
        <v>77</v>
      </c>
      <c r="L4554" s="32" t="str">
        <f t="shared" si="1279"/>
        <v>FM260JD</v>
      </c>
      <c r="M4554" s="32" t="str">
        <f t="shared" si="1280"/>
        <v>BMJ</v>
      </c>
      <c r="N4554" s="32" t="str">
        <f t="shared" si="1281"/>
        <v>10 RODA</v>
      </c>
      <c r="O4554" s="146">
        <v>0.47128472222222223</v>
      </c>
      <c r="P4554" s="65">
        <v>0.47128472222222223</v>
      </c>
      <c r="Q4554" s="65"/>
      <c r="R4554" s="66">
        <v>3</v>
      </c>
      <c r="S4554" s="66">
        <v>40160</v>
      </c>
      <c r="T4554" s="66">
        <v>15240</v>
      </c>
      <c r="U4554" s="67">
        <f t="shared" si="1273"/>
        <v>24.92</v>
      </c>
      <c r="V4554" s="66">
        <f t="shared" ref="V4554:V4617" si="1282">IFERROR(VLOOKUP(L4554,harga,2,FALSE),"")*U4554*IFERROR(VLOOKUP(G4554,jarak,2,FALSE),"")</f>
        <v>485790.48000000004</v>
      </c>
      <c r="W4554" s="66" t="str">
        <f t="shared" ref="W4554:W4617" si="1283">IFERROR(VLOOKUP(AL4554,Code,2,FALSE),"")</f>
        <v>1 &gt; 4</v>
      </c>
      <c r="X4554" s="66">
        <f>A4554+SUMIFS(Presensi!F:F,Presensi!E:E,'Entry Data'!AP4554)</f>
        <v>1</v>
      </c>
      <c r="Y4554" s="66">
        <f>IFERROR(INDEX('Retasi Pricing'!F:F,MATCH('Entry Data'!AM4554,'Retasi Pricing'!E:E,0))*X4554,"")</f>
        <v>25000</v>
      </c>
      <c r="Z4554" s="62" t="s">
        <v>26</v>
      </c>
      <c r="AA4554" s="62" t="s">
        <v>27</v>
      </c>
      <c r="AB4554" s="32"/>
      <c r="AC4554" s="32" t="s">
        <v>200</v>
      </c>
      <c r="AD4554" s="32" t="str">
        <f t="shared" ref="AD4554:AD4617" si="1284">IFERROR(VLOOKUP(AC4554,driver,13,FALSE),"")</f>
        <v/>
      </c>
      <c r="AF4554" s="5" t="str">
        <f t="shared" ref="AF4554:AF4617" si="1285">AC4554&amp;C4554</f>
        <v>teguh sugeng44211</v>
      </c>
      <c r="AG4554" s="5" t="str">
        <f t="shared" ref="AG4554:AG4617" si="1286">K4554&amp;C4554&amp;G4554&amp;D4554</f>
        <v>BMJ 06844211UTARADAY</v>
      </c>
      <c r="AH4554" s="5" t="str">
        <f t="shared" ref="AH4554:AH4617" si="1287">AC4554&amp;C4554&amp;G4554&amp;D4554</f>
        <v>teguh sugeng44211UTARADAY</v>
      </c>
      <c r="AI4554" s="5" t="str">
        <f t="shared" ref="AI4554:AI4617" si="1288">K4554&amp;C4554&amp;D4554</f>
        <v>BMJ 06844211DAY</v>
      </c>
      <c r="AJ4554" s="5" t="str">
        <f t="shared" ref="AJ4554:AJ4617" si="1289">AC4554&amp;C4554&amp;D4554</f>
        <v>teguh sugeng44211DAY</v>
      </c>
      <c r="AK4554" s="5" t="str">
        <f t="shared" ref="AK4554:AK4617" si="1290">AC4554&amp;M4554</f>
        <v>teguh sugengBMJ</v>
      </c>
      <c r="AL4554" s="5" t="str">
        <f t="shared" si="1274"/>
        <v>3UTARA</v>
      </c>
      <c r="AM4554" s="5" t="str">
        <f t="shared" si="1275"/>
        <v>1 &gt; 4UTARA10 RODA</v>
      </c>
      <c r="AN4554" s="5" t="str">
        <f t="shared" si="1276"/>
        <v>teguh sugengBMJ1 &gt; 4UTARA10 RODA</v>
      </c>
      <c r="AO4554" s="5" t="str">
        <f t="shared" si="1277"/>
        <v>teguh sugeng1 &gt; 4UTARA10 RODA</v>
      </c>
      <c r="AP4554" s="5" t="str">
        <f t="shared" si="1278"/>
        <v>44211DAY</v>
      </c>
    </row>
    <row r="4555" spans="1:42" x14ac:dyDescent="0.3">
      <c r="A4555" s="33">
        <v>1</v>
      </c>
      <c r="B4555" s="33"/>
      <c r="C4555" s="70">
        <v>44211</v>
      </c>
      <c r="D4555" s="71" t="s">
        <v>19</v>
      </c>
      <c r="E4555" s="70">
        <v>44211</v>
      </c>
      <c r="F4555" s="71">
        <v>5173481</v>
      </c>
      <c r="G4555" s="33" t="s">
        <v>20</v>
      </c>
      <c r="H4555" s="33" t="s">
        <v>21</v>
      </c>
      <c r="I4555" s="33" t="s">
        <v>51</v>
      </c>
      <c r="J4555" s="33" t="s">
        <v>46</v>
      </c>
      <c r="K4555" s="63" t="s">
        <v>77</v>
      </c>
      <c r="L4555" s="32" t="str">
        <f t="shared" si="1279"/>
        <v>FM260JD</v>
      </c>
      <c r="M4555" s="32" t="str">
        <f t="shared" si="1280"/>
        <v>BMJ</v>
      </c>
      <c r="N4555" s="32" t="str">
        <f t="shared" si="1281"/>
        <v>10 RODA</v>
      </c>
      <c r="O4555" s="146">
        <v>0.52208333333333334</v>
      </c>
      <c r="P4555" s="65">
        <v>0.52208333333333334</v>
      </c>
      <c r="Q4555" s="65"/>
      <c r="R4555" s="66">
        <v>4</v>
      </c>
      <c r="S4555" s="66">
        <v>38720</v>
      </c>
      <c r="T4555" s="66">
        <v>15240</v>
      </c>
      <c r="U4555" s="67">
        <f t="shared" ref="U4555:U4618" si="1291">(S4555-T4555)/1000</f>
        <v>23.48</v>
      </c>
      <c r="V4555" s="66">
        <f t="shared" si="1282"/>
        <v>457719.12000000005</v>
      </c>
      <c r="W4555" s="66" t="str">
        <f t="shared" si="1283"/>
        <v>1 &gt; 4</v>
      </c>
      <c r="X4555" s="66">
        <f>A4555+SUMIFS(Presensi!F:F,Presensi!E:E,'Entry Data'!AP4555)</f>
        <v>1</v>
      </c>
      <c r="Y4555" s="66">
        <f>IFERROR(INDEX('Retasi Pricing'!F:F,MATCH('Entry Data'!AM4555,'Retasi Pricing'!E:E,0))*X4555,"")</f>
        <v>25000</v>
      </c>
      <c r="Z4555" s="62" t="s">
        <v>26</v>
      </c>
      <c r="AA4555" s="62" t="s">
        <v>27</v>
      </c>
      <c r="AB4555" s="32"/>
      <c r="AC4555" s="32" t="s">
        <v>200</v>
      </c>
      <c r="AD4555" s="32" t="str">
        <f t="shared" si="1284"/>
        <v/>
      </c>
      <c r="AF4555" s="5" t="str">
        <f t="shared" si="1285"/>
        <v>teguh sugeng44211</v>
      </c>
      <c r="AG4555" s="5" t="str">
        <f t="shared" si="1286"/>
        <v>BMJ 06844211UTARADAY</v>
      </c>
      <c r="AH4555" s="5" t="str">
        <f t="shared" si="1287"/>
        <v>teguh sugeng44211UTARADAY</v>
      </c>
      <c r="AI4555" s="5" t="str">
        <f t="shared" si="1288"/>
        <v>BMJ 06844211DAY</v>
      </c>
      <c r="AJ4555" s="5" t="str">
        <f t="shared" si="1289"/>
        <v>teguh sugeng44211DAY</v>
      </c>
      <c r="AK4555" s="5" t="str">
        <f t="shared" si="1290"/>
        <v>teguh sugengBMJ</v>
      </c>
      <c r="AL4555" s="5" t="str">
        <f t="shared" ref="AL4555:AL4618" si="1292">Q4555&amp;R4555&amp;G4555</f>
        <v>4UTARA</v>
      </c>
      <c r="AM4555" s="5" t="str">
        <f t="shared" ref="AM4555:AM4618" si="1293">W4555&amp;G4555&amp;N4555</f>
        <v>1 &gt; 4UTARA10 RODA</v>
      </c>
      <c r="AN4555" s="5" t="str">
        <f t="shared" ref="AN4555:AN4618" si="1294">AC4555&amp;M4555&amp;W4555&amp;G4555&amp;N4555</f>
        <v>teguh sugengBMJ1 &gt; 4UTARA10 RODA</v>
      </c>
      <c r="AO4555" s="5" t="str">
        <f t="shared" ref="AO4555:AO4618" si="1295">AC4555&amp;W4555&amp;G4555&amp;N4555</f>
        <v>teguh sugeng1 &gt; 4UTARA10 RODA</v>
      </c>
      <c r="AP4555" s="5" t="str">
        <f t="shared" ref="AP4555:AP4618" si="1296">C4555&amp;D4555</f>
        <v>44211DAY</v>
      </c>
    </row>
    <row r="4556" spans="1:42" x14ac:dyDescent="0.3">
      <c r="A4556" s="33">
        <v>1</v>
      </c>
      <c r="B4556" s="33"/>
      <c r="C4556" s="70">
        <v>44211</v>
      </c>
      <c r="D4556" s="71" t="s">
        <v>19</v>
      </c>
      <c r="E4556" s="70">
        <v>44211</v>
      </c>
      <c r="F4556" s="71">
        <v>5173296</v>
      </c>
      <c r="G4556" s="33" t="s">
        <v>20</v>
      </c>
      <c r="H4556" s="33" t="s">
        <v>21</v>
      </c>
      <c r="I4556" s="33" t="s">
        <v>22</v>
      </c>
      <c r="J4556" s="33" t="s">
        <v>23</v>
      </c>
      <c r="K4556" s="63" t="s">
        <v>78</v>
      </c>
      <c r="L4556" s="32" t="str">
        <f t="shared" si="1279"/>
        <v>FM260JD</v>
      </c>
      <c r="M4556" s="32" t="str">
        <f t="shared" si="1280"/>
        <v>BMJ</v>
      </c>
      <c r="N4556" s="32" t="str">
        <f t="shared" si="1281"/>
        <v>10 RODA</v>
      </c>
      <c r="O4556" s="146">
        <v>0.33462962962962961</v>
      </c>
      <c r="P4556" s="65">
        <v>0.34359953703703705</v>
      </c>
      <c r="Q4556" s="65"/>
      <c r="R4556" s="66">
        <v>1</v>
      </c>
      <c r="S4556" s="66">
        <v>39780</v>
      </c>
      <c r="T4556" s="66">
        <v>14820</v>
      </c>
      <c r="U4556" s="67">
        <f t="shared" si="1291"/>
        <v>24.96</v>
      </c>
      <c r="V4556" s="66">
        <f t="shared" si="1282"/>
        <v>486570.23999999999</v>
      </c>
      <c r="W4556" s="66" t="str">
        <f t="shared" si="1283"/>
        <v>1 &gt; 4</v>
      </c>
      <c r="X4556" s="66">
        <f>A4556+SUMIFS(Presensi!F:F,Presensi!E:E,'Entry Data'!AP4556)</f>
        <v>1</v>
      </c>
      <c r="Y4556" s="66">
        <f>IFERROR(INDEX('Retasi Pricing'!F:F,MATCH('Entry Data'!AM4556,'Retasi Pricing'!E:E,0))*X4556,"")</f>
        <v>25000</v>
      </c>
      <c r="Z4556" s="62" t="s">
        <v>26</v>
      </c>
      <c r="AA4556" s="62" t="s">
        <v>27</v>
      </c>
      <c r="AB4556" s="32"/>
      <c r="AC4556" s="32" t="s">
        <v>370</v>
      </c>
      <c r="AD4556" s="32" t="str">
        <f t="shared" si="1284"/>
        <v/>
      </c>
      <c r="AF4556" s="5" t="str">
        <f t="shared" si="1285"/>
        <v>edi santoso44211</v>
      </c>
      <c r="AG4556" s="5" t="str">
        <f t="shared" si="1286"/>
        <v>BMJ 06944211UTARADAY</v>
      </c>
      <c r="AH4556" s="5" t="str">
        <f t="shared" si="1287"/>
        <v>edi santoso44211UTARADAY</v>
      </c>
      <c r="AI4556" s="5" t="str">
        <f t="shared" si="1288"/>
        <v>BMJ 06944211DAY</v>
      </c>
      <c r="AJ4556" s="5" t="str">
        <f t="shared" si="1289"/>
        <v>edi santoso44211DAY</v>
      </c>
      <c r="AK4556" s="5" t="str">
        <f t="shared" si="1290"/>
        <v>edi santosoBMJ</v>
      </c>
      <c r="AL4556" s="5" t="str">
        <f t="shared" si="1292"/>
        <v>1UTARA</v>
      </c>
      <c r="AM4556" s="5" t="str">
        <f t="shared" si="1293"/>
        <v>1 &gt; 4UTARA10 RODA</v>
      </c>
      <c r="AN4556" s="5" t="str">
        <f t="shared" si="1294"/>
        <v>edi santosoBMJ1 &gt; 4UTARA10 RODA</v>
      </c>
      <c r="AO4556" s="5" t="str">
        <f t="shared" si="1295"/>
        <v>edi santoso1 &gt; 4UTARA10 RODA</v>
      </c>
      <c r="AP4556" s="5" t="str">
        <f t="shared" si="1296"/>
        <v>44211DAY</v>
      </c>
    </row>
    <row r="4557" spans="1:42" x14ac:dyDescent="0.3">
      <c r="A4557" s="33">
        <v>1</v>
      </c>
      <c r="B4557" s="33"/>
      <c r="C4557" s="70">
        <v>44211</v>
      </c>
      <c r="D4557" s="71" t="s">
        <v>19</v>
      </c>
      <c r="E4557" s="70">
        <v>44211</v>
      </c>
      <c r="F4557" s="71">
        <v>5173364</v>
      </c>
      <c r="G4557" s="33" t="s">
        <v>20</v>
      </c>
      <c r="H4557" s="33" t="s">
        <v>21</v>
      </c>
      <c r="I4557" s="33" t="s">
        <v>45</v>
      </c>
      <c r="J4557" s="33" t="s">
        <v>46</v>
      </c>
      <c r="K4557" s="69" t="s">
        <v>78</v>
      </c>
      <c r="L4557" s="32" t="str">
        <f t="shared" si="1279"/>
        <v>FM260JD</v>
      </c>
      <c r="M4557" s="32" t="str">
        <f t="shared" si="1280"/>
        <v>BMJ</v>
      </c>
      <c r="N4557" s="32" t="str">
        <f t="shared" si="1281"/>
        <v>10 RODA</v>
      </c>
      <c r="O4557" s="146">
        <v>0.39502314814814815</v>
      </c>
      <c r="P4557" s="65">
        <v>0.39502314814814815</v>
      </c>
      <c r="Q4557" s="65"/>
      <c r="R4557" s="66">
        <v>2</v>
      </c>
      <c r="S4557" s="66">
        <v>38760</v>
      </c>
      <c r="T4557" s="66">
        <v>14820</v>
      </c>
      <c r="U4557" s="67">
        <f t="shared" si="1291"/>
        <v>23.94</v>
      </c>
      <c r="V4557" s="66">
        <f t="shared" si="1282"/>
        <v>466686.36</v>
      </c>
      <c r="W4557" s="66" t="str">
        <f t="shared" si="1283"/>
        <v>1 &gt; 4</v>
      </c>
      <c r="X4557" s="66">
        <f>A4557+SUMIFS(Presensi!F:F,Presensi!E:E,'Entry Data'!AP4557)</f>
        <v>1</v>
      </c>
      <c r="Y4557" s="66">
        <f>IFERROR(INDEX('Retasi Pricing'!F:F,MATCH('Entry Data'!AM4557,'Retasi Pricing'!E:E,0))*X4557,"")</f>
        <v>25000</v>
      </c>
      <c r="Z4557" s="62" t="s">
        <v>26</v>
      </c>
      <c r="AA4557" s="62" t="s">
        <v>27</v>
      </c>
      <c r="AB4557" s="32"/>
      <c r="AC4557" s="32" t="s">
        <v>370</v>
      </c>
      <c r="AD4557" s="32" t="str">
        <f t="shared" si="1284"/>
        <v/>
      </c>
      <c r="AF4557" s="5" t="str">
        <f t="shared" si="1285"/>
        <v>edi santoso44211</v>
      </c>
      <c r="AG4557" s="5" t="str">
        <f t="shared" si="1286"/>
        <v>BMJ 06944211UTARADAY</v>
      </c>
      <c r="AH4557" s="5" t="str">
        <f t="shared" si="1287"/>
        <v>edi santoso44211UTARADAY</v>
      </c>
      <c r="AI4557" s="5" t="str">
        <f t="shared" si="1288"/>
        <v>BMJ 06944211DAY</v>
      </c>
      <c r="AJ4557" s="5" t="str">
        <f t="shared" si="1289"/>
        <v>edi santoso44211DAY</v>
      </c>
      <c r="AK4557" s="5" t="str">
        <f t="shared" si="1290"/>
        <v>edi santosoBMJ</v>
      </c>
      <c r="AL4557" s="5" t="str">
        <f t="shared" si="1292"/>
        <v>2UTARA</v>
      </c>
      <c r="AM4557" s="5" t="str">
        <f t="shared" si="1293"/>
        <v>1 &gt; 4UTARA10 RODA</v>
      </c>
      <c r="AN4557" s="5" t="str">
        <f t="shared" si="1294"/>
        <v>edi santosoBMJ1 &gt; 4UTARA10 RODA</v>
      </c>
      <c r="AO4557" s="5" t="str">
        <f t="shared" si="1295"/>
        <v>edi santoso1 &gt; 4UTARA10 RODA</v>
      </c>
      <c r="AP4557" s="5" t="str">
        <f t="shared" si="1296"/>
        <v>44211DAY</v>
      </c>
    </row>
    <row r="4558" spans="1:42" x14ac:dyDescent="0.3">
      <c r="A4558" s="33">
        <v>1</v>
      </c>
      <c r="B4558" s="33"/>
      <c r="C4558" s="70">
        <v>44211</v>
      </c>
      <c r="D4558" s="71" t="s">
        <v>19</v>
      </c>
      <c r="E4558" s="70">
        <v>44211</v>
      </c>
      <c r="F4558" s="71">
        <v>5173421</v>
      </c>
      <c r="G4558" s="33" t="s">
        <v>20</v>
      </c>
      <c r="H4558" s="33" t="s">
        <v>21</v>
      </c>
      <c r="I4558" s="33" t="s">
        <v>45</v>
      </c>
      <c r="J4558" s="33" t="s">
        <v>46</v>
      </c>
      <c r="K4558" s="63" t="s">
        <v>78</v>
      </c>
      <c r="L4558" s="32" t="str">
        <f t="shared" si="1279"/>
        <v>FM260JD</v>
      </c>
      <c r="M4558" s="32" t="str">
        <f t="shared" si="1280"/>
        <v>BMJ</v>
      </c>
      <c r="N4558" s="32" t="str">
        <f t="shared" si="1281"/>
        <v>10 RODA</v>
      </c>
      <c r="O4558" s="146">
        <v>0.45299768518518518</v>
      </c>
      <c r="P4558" s="65">
        <v>0.45299768518518518</v>
      </c>
      <c r="Q4558" s="65"/>
      <c r="R4558" s="66">
        <v>3</v>
      </c>
      <c r="S4558" s="66">
        <v>39780</v>
      </c>
      <c r="T4558" s="66">
        <v>14820</v>
      </c>
      <c r="U4558" s="67">
        <f t="shared" si="1291"/>
        <v>24.96</v>
      </c>
      <c r="V4558" s="66">
        <f t="shared" si="1282"/>
        <v>486570.23999999999</v>
      </c>
      <c r="W4558" s="66" t="str">
        <f t="shared" si="1283"/>
        <v>1 &gt; 4</v>
      </c>
      <c r="X4558" s="66">
        <f>A4558+SUMIFS(Presensi!F:F,Presensi!E:E,'Entry Data'!AP4558)</f>
        <v>1</v>
      </c>
      <c r="Y4558" s="66">
        <f>IFERROR(INDEX('Retasi Pricing'!F:F,MATCH('Entry Data'!AM4558,'Retasi Pricing'!E:E,0))*X4558,"")</f>
        <v>25000</v>
      </c>
      <c r="Z4558" s="62" t="s">
        <v>26</v>
      </c>
      <c r="AA4558" s="62" t="s">
        <v>27</v>
      </c>
      <c r="AB4558" s="32"/>
      <c r="AC4558" s="32" t="s">
        <v>370</v>
      </c>
      <c r="AD4558" s="32" t="str">
        <f t="shared" si="1284"/>
        <v/>
      </c>
      <c r="AF4558" s="5" t="str">
        <f t="shared" si="1285"/>
        <v>edi santoso44211</v>
      </c>
      <c r="AG4558" s="5" t="str">
        <f t="shared" si="1286"/>
        <v>BMJ 06944211UTARADAY</v>
      </c>
      <c r="AH4558" s="5" t="str">
        <f t="shared" si="1287"/>
        <v>edi santoso44211UTARADAY</v>
      </c>
      <c r="AI4558" s="5" t="str">
        <f t="shared" si="1288"/>
        <v>BMJ 06944211DAY</v>
      </c>
      <c r="AJ4558" s="5" t="str">
        <f t="shared" si="1289"/>
        <v>edi santoso44211DAY</v>
      </c>
      <c r="AK4558" s="5" t="str">
        <f t="shared" si="1290"/>
        <v>edi santosoBMJ</v>
      </c>
      <c r="AL4558" s="5" t="str">
        <f t="shared" si="1292"/>
        <v>3UTARA</v>
      </c>
      <c r="AM4558" s="5" t="str">
        <f t="shared" si="1293"/>
        <v>1 &gt; 4UTARA10 RODA</v>
      </c>
      <c r="AN4558" s="5" t="str">
        <f t="shared" si="1294"/>
        <v>edi santosoBMJ1 &gt; 4UTARA10 RODA</v>
      </c>
      <c r="AO4558" s="5" t="str">
        <f t="shared" si="1295"/>
        <v>edi santoso1 &gt; 4UTARA10 RODA</v>
      </c>
      <c r="AP4558" s="5" t="str">
        <f t="shared" si="1296"/>
        <v>44211DAY</v>
      </c>
    </row>
    <row r="4559" spans="1:42" x14ac:dyDescent="0.3">
      <c r="A4559" s="33">
        <v>1</v>
      </c>
      <c r="B4559" s="33"/>
      <c r="C4559" s="70">
        <v>44211</v>
      </c>
      <c r="D4559" s="71" t="s">
        <v>19</v>
      </c>
      <c r="E4559" s="70">
        <v>44211</v>
      </c>
      <c r="F4559" s="71">
        <v>5173471</v>
      </c>
      <c r="G4559" s="33" t="s">
        <v>20</v>
      </c>
      <c r="H4559" s="33" t="s">
        <v>21</v>
      </c>
      <c r="I4559" s="33" t="s">
        <v>45</v>
      </c>
      <c r="J4559" s="33" t="s">
        <v>46</v>
      </c>
      <c r="K4559" s="63" t="s">
        <v>78</v>
      </c>
      <c r="L4559" s="32" t="str">
        <f t="shared" si="1279"/>
        <v>FM260JD</v>
      </c>
      <c r="M4559" s="32" t="str">
        <f t="shared" si="1280"/>
        <v>BMJ</v>
      </c>
      <c r="N4559" s="32" t="str">
        <f t="shared" si="1281"/>
        <v>10 RODA</v>
      </c>
      <c r="O4559" s="146">
        <v>0.50957175925925924</v>
      </c>
      <c r="P4559" s="65">
        <v>0.50957175925925924</v>
      </c>
      <c r="Q4559" s="65"/>
      <c r="R4559" s="66">
        <v>4</v>
      </c>
      <c r="S4559" s="66">
        <v>41660</v>
      </c>
      <c r="T4559" s="66">
        <v>14820</v>
      </c>
      <c r="U4559" s="67">
        <f t="shared" si="1291"/>
        <v>26.84</v>
      </c>
      <c r="V4559" s="66">
        <f t="shared" si="1282"/>
        <v>523218.95999999996</v>
      </c>
      <c r="W4559" s="66" t="str">
        <f t="shared" si="1283"/>
        <v>1 &gt; 4</v>
      </c>
      <c r="X4559" s="66">
        <f>A4559+SUMIFS(Presensi!F:F,Presensi!E:E,'Entry Data'!AP4559)</f>
        <v>1</v>
      </c>
      <c r="Y4559" s="66">
        <f>IFERROR(INDEX('Retasi Pricing'!F:F,MATCH('Entry Data'!AM4559,'Retasi Pricing'!E:E,0))*X4559,"")</f>
        <v>25000</v>
      </c>
      <c r="Z4559" s="62" t="s">
        <v>26</v>
      </c>
      <c r="AA4559" s="62" t="s">
        <v>27</v>
      </c>
      <c r="AB4559" s="32"/>
      <c r="AC4559" s="32" t="s">
        <v>370</v>
      </c>
      <c r="AD4559" s="32" t="str">
        <f t="shared" si="1284"/>
        <v/>
      </c>
      <c r="AF4559" s="5" t="str">
        <f t="shared" si="1285"/>
        <v>edi santoso44211</v>
      </c>
      <c r="AG4559" s="5" t="str">
        <f t="shared" si="1286"/>
        <v>BMJ 06944211UTARADAY</v>
      </c>
      <c r="AH4559" s="5" t="str">
        <f t="shared" si="1287"/>
        <v>edi santoso44211UTARADAY</v>
      </c>
      <c r="AI4559" s="5" t="str">
        <f t="shared" si="1288"/>
        <v>BMJ 06944211DAY</v>
      </c>
      <c r="AJ4559" s="5" t="str">
        <f t="shared" si="1289"/>
        <v>edi santoso44211DAY</v>
      </c>
      <c r="AK4559" s="5" t="str">
        <f t="shared" si="1290"/>
        <v>edi santosoBMJ</v>
      </c>
      <c r="AL4559" s="5" t="str">
        <f t="shared" si="1292"/>
        <v>4UTARA</v>
      </c>
      <c r="AM4559" s="5" t="str">
        <f t="shared" si="1293"/>
        <v>1 &gt; 4UTARA10 RODA</v>
      </c>
      <c r="AN4559" s="5" t="str">
        <f t="shared" si="1294"/>
        <v>edi santosoBMJ1 &gt; 4UTARA10 RODA</v>
      </c>
      <c r="AO4559" s="5" t="str">
        <f t="shared" si="1295"/>
        <v>edi santoso1 &gt; 4UTARA10 RODA</v>
      </c>
      <c r="AP4559" s="5" t="str">
        <f t="shared" si="1296"/>
        <v>44211DAY</v>
      </c>
    </row>
    <row r="4560" spans="1:42" x14ac:dyDescent="0.3">
      <c r="A4560" s="33">
        <v>1</v>
      </c>
      <c r="B4560" s="33"/>
      <c r="C4560" s="70">
        <v>44211</v>
      </c>
      <c r="D4560" s="71" t="s">
        <v>19</v>
      </c>
      <c r="E4560" s="70">
        <v>44211</v>
      </c>
      <c r="F4560" s="71">
        <v>5173519</v>
      </c>
      <c r="G4560" s="33" t="s">
        <v>20</v>
      </c>
      <c r="H4560" s="33" t="s">
        <v>21</v>
      </c>
      <c r="I4560" s="33" t="s">
        <v>51</v>
      </c>
      <c r="J4560" s="33" t="s">
        <v>46</v>
      </c>
      <c r="K4560" s="63" t="s">
        <v>78</v>
      </c>
      <c r="L4560" s="32" t="str">
        <f t="shared" si="1279"/>
        <v>FM260JD</v>
      </c>
      <c r="M4560" s="32" t="str">
        <f t="shared" si="1280"/>
        <v>BMJ</v>
      </c>
      <c r="N4560" s="32" t="str">
        <f t="shared" si="1281"/>
        <v>10 RODA</v>
      </c>
      <c r="O4560" s="146">
        <v>0.57975694444444448</v>
      </c>
      <c r="P4560" s="65">
        <v>0.57975694444444448</v>
      </c>
      <c r="Q4560" s="65"/>
      <c r="R4560" s="66">
        <v>5</v>
      </c>
      <c r="S4560" s="66">
        <v>38040</v>
      </c>
      <c r="T4560" s="66">
        <v>14820</v>
      </c>
      <c r="U4560" s="67">
        <f t="shared" si="1291"/>
        <v>23.22</v>
      </c>
      <c r="V4560" s="66">
        <f t="shared" si="1282"/>
        <v>452650.68</v>
      </c>
      <c r="W4560" s="66" t="str">
        <f t="shared" si="1283"/>
        <v>&gt; 5</v>
      </c>
      <c r="X4560" s="66">
        <f>A4560+SUMIFS(Presensi!F:F,Presensi!E:E,'Entry Data'!AP4560)</f>
        <v>1</v>
      </c>
      <c r="Y4560" s="66">
        <f>IFERROR(INDEX('Retasi Pricing'!F:F,MATCH('Entry Data'!AM4560,'Retasi Pricing'!E:E,0))*X4560,"")</f>
        <v>27650</v>
      </c>
      <c r="Z4560" s="62" t="s">
        <v>26</v>
      </c>
      <c r="AA4560" s="62" t="s">
        <v>27</v>
      </c>
      <c r="AB4560" s="32"/>
      <c r="AC4560" s="32" t="s">
        <v>370</v>
      </c>
      <c r="AD4560" s="32" t="str">
        <f t="shared" si="1284"/>
        <v/>
      </c>
      <c r="AF4560" s="5" t="str">
        <f t="shared" si="1285"/>
        <v>edi santoso44211</v>
      </c>
      <c r="AG4560" s="5" t="str">
        <f t="shared" si="1286"/>
        <v>BMJ 06944211UTARADAY</v>
      </c>
      <c r="AH4560" s="5" t="str">
        <f t="shared" si="1287"/>
        <v>edi santoso44211UTARADAY</v>
      </c>
      <c r="AI4560" s="5" t="str">
        <f t="shared" si="1288"/>
        <v>BMJ 06944211DAY</v>
      </c>
      <c r="AJ4560" s="5" t="str">
        <f t="shared" si="1289"/>
        <v>edi santoso44211DAY</v>
      </c>
      <c r="AK4560" s="5" t="str">
        <f t="shared" si="1290"/>
        <v>edi santosoBMJ</v>
      </c>
      <c r="AL4560" s="5" t="str">
        <f t="shared" si="1292"/>
        <v>5UTARA</v>
      </c>
      <c r="AM4560" s="5" t="str">
        <f t="shared" si="1293"/>
        <v>&gt; 5UTARA10 RODA</v>
      </c>
      <c r="AN4560" s="5" t="str">
        <f t="shared" si="1294"/>
        <v>edi santosoBMJ&gt; 5UTARA10 RODA</v>
      </c>
      <c r="AO4560" s="5" t="str">
        <f t="shared" si="1295"/>
        <v>edi santoso&gt; 5UTARA10 RODA</v>
      </c>
      <c r="AP4560" s="5" t="str">
        <f t="shared" si="1296"/>
        <v>44211DAY</v>
      </c>
    </row>
    <row r="4561" spans="1:42" x14ac:dyDescent="0.3">
      <c r="A4561" s="33">
        <v>1</v>
      </c>
      <c r="B4561" s="33"/>
      <c r="C4561" s="70">
        <v>44211</v>
      </c>
      <c r="D4561" s="71" t="s">
        <v>19</v>
      </c>
      <c r="E4561" s="70">
        <v>44211</v>
      </c>
      <c r="F4561" s="71">
        <v>5173618</v>
      </c>
      <c r="G4561" s="33" t="s">
        <v>20</v>
      </c>
      <c r="H4561" s="33" t="s">
        <v>21</v>
      </c>
      <c r="I4561" s="33" t="s">
        <v>123</v>
      </c>
      <c r="J4561" s="33" t="s">
        <v>23</v>
      </c>
      <c r="K4561" s="63" t="s">
        <v>78</v>
      </c>
      <c r="L4561" s="32" t="str">
        <f t="shared" si="1279"/>
        <v>FM260JD</v>
      </c>
      <c r="M4561" s="32" t="str">
        <f t="shared" si="1280"/>
        <v>BMJ</v>
      </c>
      <c r="N4561" s="32" t="str">
        <f t="shared" si="1281"/>
        <v>10 RODA</v>
      </c>
      <c r="O4561" s="146">
        <v>0.66760416666666667</v>
      </c>
      <c r="P4561" s="65">
        <v>0.66760416666666667</v>
      </c>
      <c r="Q4561" s="65"/>
      <c r="R4561" s="66">
        <v>6</v>
      </c>
      <c r="S4561" s="66">
        <v>41800</v>
      </c>
      <c r="T4561" s="66">
        <v>14820</v>
      </c>
      <c r="U4561" s="67">
        <f t="shared" si="1291"/>
        <v>26.98</v>
      </c>
      <c r="V4561" s="66">
        <f t="shared" si="1282"/>
        <v>525948.12</v>
      </c>
      <c r="W4561" s="66" t="str">
        <f t="shared" si="1283"/>
        <v>&gt; 6</v>
      </c>
      <c r="X4561" s="66">
        <f>A4561+SUMIFS(Presensi!F:F,Presensi!E:E,'Entry Data'!AP4561)</f>
        <v>1</v>
      </c>
      <c r="Y4561" s="66">
        <f>IFERROR(INDEX('Retasi Pricing'!F:F,MATCH('Entry Data'!AM4561,'Retasi Pricing'!E:E,0))*X4561,"")</f>
        <v>30800</v>
      </c>
      <c r="Z4561" s="62" t="s">
        <v>26</v>
      </c>
      <c r="AA4561" s="62" t="s">
        <v>27</v>
      </c>
      <c r="AB4561" s="32"/>
      <c r="AC4561" s="32" t="s">
        <v>370</v>
      </c>
      <c r="AD4561" s="32" t="str">
        <f t="shared" si="1284"/>
        <v/>
      </c>
      <c r="AF4561" s="5" t="str">
        <f t="shared" si="1285"/>
        <v>edi santoso44211</v>
      </c>
      <c r="AG4561" s="5" t="str">
        <f t="shared" si="1286"/>
        <v>BMJ 06944211UTARADAY</v>
      </c>
      <c r="AH4561" s="5" t="str">
        <f t="shared" si="1287"/>
        <v>edi santoso44211UTARADAY</v>
      </c>
      <c r="AI4561" s="5" t="str">
        <f t="shared" si="1288"/>
        <v>BMJ 06944211DAY</v>
      </c>
      <c r="AJ4561" s="5" t="str">
        <f t="shared" si="1289"/>
        <v>edi santoso44211DAY</v>
      </c>
      <c r="AK4561" s="5" t="str">
        <f t="shared" si="1290"/>
        <v>edi santosoBMJ</v>
      </c>
      <c r="AL4561" s="5" t="str">
        <f t="shared" si="1292"/>
        <v>6UTARA</v>
      </c>
      <c r="AM4561" s="5" t="str">
        <f t="shared" si="1293"/>
        <v>&gt; 6UTARA10 RODA</v>
      </c>
      <c r="AN4561" s="5" t="str">
        <f t="shared" si="1294"/>
        <v>edi santosoBMJ&gt; 6UTARA10 RODA</v>
      </c>
      <c r="AO4561" s="5" t="str">
        <f t="shared" si="1295"/>
        <v>edi santoso&gt; 6UTARA10 RODA</v>
      </c>
      <c r="AP4561" s="5" t="str">
        <f t="shared" si="1296"/>
        <v>44211DAY</v>
      </c>
    </row>
    <row r="4562" spans="1:42" x14ac:dyDescent="0.3">
      <c r="A4562" s="33">
        <v>1</v>
      </c>
      <c r="B4562" s="33"/>
      <c r="C4562" s="70">
        <v>44211</v>
      </c>
      <c r="D4562" s="71" t="s">
        <v>19</v>
      </c>
      <c r="E4562" s="70">
        <v>44211</v>
      </c>
      <c r="F4562" s="71">
        <v>5173695</v>
      </c>
      <c r="G4562" s="33" t="s">
        <v>20</v>
      </c>
      <c r="H4562" s="33" t="s">
        <v>21</v>
      </c>
      <c r="I4562" s="33" t="s">
        <v>51</v>
      </c>
      <c r="J4562" s="33" t="s">
        <v>46</v>
      </c>
      <c r="K4562" s="69" t="s">
        <v>78</v>
      </c>
      <c r="L4562" s="32" t="str">
        <f t="shared" si="1279"/>
        <v>FM260JD</v>
      </c>
      <c r="M4562" s="32" t="str">
        <f t="shared" si="1280"/>
        <v>BMJ</v>
      </c>
      <c r="N4562" s="32" t="str">
        <f t="shared" si="1281"/>
        <v>10 RODA</v>
      </c>
      <c r="O4562" s="146">
        <v>0.73273148148148148</v>
      </c>
      <c r="P4562" s="65">
        <v>0.73273148148148148</v>
      </c>
      <c r="Q4562" s="65"/>
      <c r="R4562" s="66">
        <v>7</v>
      </c>
      <c r="S4562" s="66">
        <v>40440</v>
      </c>
      <c r="T4562" s="66">
        <v>14820</v>
      </c>
      <c r="U4562" s="67">
        <f t="shared" si="1291"/>
        <v>25.62</v>
      </c>
      <c r="V4562" s="66">
        <f t="shared" si="1282"/>
        <v>499436.27999999997</v>
      </c>
      <c r="W4562" s="66" t="str">
        <f t="shared" si="1283"/>
        <v>7 &gt;</v>
      </c>
      <c r="X4562" s="66">
        <f>A4562+SUMIFS(Presensi!F:F,Presensi!E:E,'Entry Data'!AP4562)</f>
        <v>1</v>
      </c>
      <c r="Y4562" s="66">
        <f>IFERROR(INDEX('Retasi Pricing'!F:F,MATCH('Entry Data'!AM4562,'Retasi Pricing'!E:E,0))*X4562,"")</f>
        <v>37750</v>
      </c>
      <c r="Z4562" s="62" t="s">
        <v>26</v>
      </c>
      <c r="AA4562" s="62" t="s">
        <v>27</v>
      </c>
      <c r="AB4562" s="32"/>
      <c r="AC4562" s="32" t="s">
        <v>370</v>
      </c>
      <c r="AD4562" s="32" t="str">
        <f t="shared" si="1284"/>
        <v/>
      </c>
      <c r="AF4562" s="5" t="str">
        <f t="shared" si="1285"/>
        <v>edi santoso44211</v>
      </c>
      <c r="AG4562" s="5" t="str">
        <f t="shared" si="1286"/>
        <v>BMJ 06944211UTARADAY</v>
      </c>
      <c r="AH4562" s="5" t="str">
        <f t="shared" si="1287"/>
        <v>edi santoso44211UTARADAY</v>
      </c>
      <c r="AI4562" s="5" t="str">
        <f t="shared" si="1288"/>
        <v>BMJ 06944211DAY</v>
      </c>
      <c r="AJ4562" s="5" t="str">
        <f t="shared" si="1289"/>
        <v>edi santoso44211DAY</v>
      </c>
      <c r="AK4562" s="5" t="str">
        <f t="shared" si="1290"/>
        <v>edi santosoBMJ</v>
      </c>
      <c r="AL4562" s="5" t="str">
        <f t="shared" si="1292"/>
        <v>7UTARA</v>
      </c>
      <c r="AM4562" s="5" t="str">
        <f t="shared" si="1293"/>
        <v>7 &gt;UTARA10 RODA</v>
      </c>
      <c r="AN4562" s="5" t="str">
        <f t="shared" si="1294"/>
        <v>edi santosoBMJ7 &gt;UTARA10 RODA</v>
      </c>
      <c r="AO4562" s="5" t="str">
        <f t="shared" si="1295"/>
        <v>edi santoso7 &gt;UTARA10 RODA</v>
      </c>
      <c r="AP4562" s="5" t="str">
        <f t="shared" si="1296"/>
        <v>44211DAY</v>
      </c>
    </row>
    <row r="4563" spans="1:42" x14ac:dyDescent="0.3">
      <c r="A4563" s="33">
        <v>1</v>
      </c>
      <c r="B4563" s="33"/>
      <c r="C4563" s="70">
        <v>44211</v>
      </c>
      <c r="D4563" s="71" t="s">
        <v>19</v>
      </c>
      <c r="E4563" s="70">
        <v>44211</v>
      </c>
      <c r="F4563" s="71">
        <v>5173306</v>
      </c>
      <c r="G4563" s="33" t="s">
        <v>20</v>
      </c>
      <c r="H4563" s="33" t="s">
        <v>21</v>
      </c>
      <c r="I4563" s="33" t="s">
        <v>45</v>
      </c>
      <c r="J4563" s="33" t="s">
        <v>46</v>
      </c>
      <c r="K4563" s="63" t="s">
        <v>80</v>
      </c>
      <c r="L4563" s="32" t="str">
        <f t="shared" si="1279"/>
        <v>AXOR4843</v>
      </c>
      <c r="M4563" s="32" t="str">
        <f t="shared" si="1280"/>
        <v>BMJ</v>
      </c>
      <c r="N4563" s="32" t="str">
        <f t="shared" si="1281"/>
        <v>12 RODA</v>
      </c>
      <c r="O4563" s="146">
        <v>0.34325231481481483</v>
      </c>
      <c r="P4563" s="65">
        <v>0.34820601851851851</v>
      </c>
      <c r="Q4563" s="65"/>
      <c r="R4563" s="66">
        <v>1</v>
      </c>
      <c r="S4563" s="66">
        <v>51700</v>
      </c>
      <c r="T4563" s="66">
        <v>20200</v>
      </c>
      <c r="U4563" s="67">
        <f t="shared" si="1291"/>
        <v>31.5</v>
      </c>
      <c r="V4563" s="66">
        <f t="shared" si="1282"/>
        <v>638725.5</v>
      </c>
      <c r="W4563" s="66" t="str">
        <f t="shared" si="1283"/>
        <v>1 &gt; 4</v>
      </c>
      <c r="X4563" s="66">
        <f>A4563+SUMIFS(Presensi!F:F,Presensi!E:E,'Entry Data'!AP4563)</f>
        <v>1</v>
      </c>
      <c r="Y4563" s="66">
        <f>IFERROR(INDEX('Retasi Pricing'!F:F,MATCH('Entry Data'!AM4563,'Retasi Pricing'!E:E,0))*X4563,"")</f>
        <v>27500</v>
      </c>
      <c r="Z4563" s="62" t="s">
        <v>26</v>
      </c>
      <c r="AA4563" s="62" t="s">
        <v>27</v>
      </c>
      <c r="AB4563" s="32"/>
      <c r="AC4563" s="32" t="s">
        <v>197</v>
      </c>
      <c r="AD4563" s="32" t="str">
        <f t="shared" si="1284"/>
        <v/>
      </c>
      <c r="AF4563" s="5" t="str">
        <f t="shared" si="1285"/>
        <v>melkias44211</v>
      </c>
      <c r="AG4563" s="5" t="str">
        <f t="shared" si="1286"/>
        <v>BMJ 07144211UTARADAY</v>
      </c>
      <c r="AH4563" s="5" t="str">
        <f t="shared" si="1287"/>
        <v>melkias44211UTARADAY</v>
      </c>
      <c r="AI4563" s="5" t="str">
        <f t="shared" si="1288"/>
        <v>BMJ 07144211DAY</v>
      </c>
      <c r="AJ4563" s="5" t="str">
        <f t="shared" si="1289"/>
        <v>melkias44211DAY</v>
      </c>
      <c r="AK4563" s="5" t="str">
        <f t="shared" si="1290"/>
        <v>melkiasBMJ</v>
      </c>
      <c r="AL4563" s="5" t="str">
        <f t="shared" si="1292"/>
        <v>1UTARA</v>
      </c>
      <c r="AM4563" s="5" t="str">
        <f t="shared" si="1293"/>
        <v>1 &gt; 4UTARA12 RODA</v>
      </c>
      <c r="AN4563" s="5" t="str">
        <f t="shared" si="1294"/>
        <v>melkiasBMJ1 &gt; 4UTARA12 RODA</v>
      </c>
      <c r="AO4563" s="5" t="str">
        <f t="shared" si="1295"/>
        <v>melkias1 &gt; 4UTARA12 RODA</v>
      </c>
      <c r="AP4563" s="5" t="str">
        <f t="shared" si="1296"/>
        <v>44211DAY</v>
      </c>
    </row>
    <row r="4564" spans="1:42" x14ac:dyDescent="0.3">
      <c r="A4564" s="33">
        <v>1</v>
      </c>
      <c r="B4564" s="33"/>
      <c r="C4564" s="70">
        <v>44211</v>
      </c>
      <c r="D4564" s="71" t="s">
        <v>19</v>
      </c>
      <c r="E4564" s="70">
        <v>44211</v>
      </c>
      <c r="F4564" s="71">
        <v>5173366</v>
      </c>
      <c r="G4564" s="33" t="s">
        <v>20</v>
      </c>
      <c r="H4564" s="33" t="s">
        <v>21</v>
      </c>
      <c r="I4564" s="33" t="s">
        <v>51</v>
      </c>
      <c r="J4564" s="33" t="s">
        <v>46</v>
      </c>
      <c r="K4564" s="69" t="s">
        <v>80</v>
      </c>
      <c r="L4564" s="32" t="str">
        <f t="shared" si="1279"/>
        <v>AXOR4843</v>
      </c>
      <c r="M4564" s="32" t="str">
        <f t="shared" si="1280"/>
        <v>BMJ</v>
      </c>
      <c r="N4564" s="32" t="str">
        <f t="shared" si="1281"/>
        <v>12 RODA</v>
      </c>
      <c r="O4564" s="146">
        <v>0.39673611111111112</v>
      </c>
      <c r="P4564" s="65">
        <v>0.39673611111111112</v>
      </c>
      <c r="Q4564" s="65"/>
      <c r="R4564" s="66">
        <v>2</v>
      </c>
      <c r="S4564" s="66">
        <v>52400</v>
      </c>
      <c r="T4564" s="66">
        <v>20200</v>
      </c>
      <c r="U4564" s="67">
        <f t="shared" si="1291"/>
        <v>32.200000000000003</v>
      </c>
      <c r="V4564" s="66">
        <f t="shared" si="1282"/>
        <v>652919.4</v>
      </c>
      <c r="W4564" s="66" t="str">
        <f t="shared" si="1283"/>
        <v>1 &gt; 4</v>
      </c>
      <c r="X4564" s="66">
        <f>A4564+SUMIFS(Presensi!F:F,Presensi!E:E,'Entry Data'!AP4564)</f>
        <v>1</v>
      </c>
      <c r="Y4564" s="66">
        <f>IFERROR(INDEX('Retasi Pricing'!F:F,MATCH('Entry Data'!AM4564,'Retasi Pricing'!E:E,0))*X4564,"")</f>
        <v>27500</v>
      </c>
      <c r="Z4564" s="62" t="s">
        <v>26</v>
      </c>
      <c r="AA4564" s="62" t="s">
        <v>27</v>
      </c>
      <c r="AB4564" s="32"/>
      <c r="AC4564" s="32" t="s">
        <v>197</v>
      </c>
      <c r="AD4564" s="32" t="str">
        <f t="shared" si="1284"/>
        <v/>
      </c>
      <c r="AF4564" s="5" t="str">
        <f t="shared" si="1285"/>
        <v>melkias44211</v>
      </c>
      <c r="AG4564" s="5" t="str">
        <f t="shared" si="1286"/>
        <v>BMJ 07144211UTARADAY</v>
      </c>
      <c r="AH4564" s="5" t="str">
        <f t="shared" si="1287"/>
        <v>melkias44211UTARADAY</v>
      </c>
      <c r="AI4564" s="5" t="str">
        <f t="shared" si="1288"/>
        <v>BMJ 07144211DAY</v>
      </c>
      <c r="AJ4564" s="5" t="str">
        <f t="shared" si="1289"/>
        <v>melkias44211DAY</v>
      </c>
      <c r="AK4564" s="5" t="str">
        <f t="shared" si="1290"/>
        <v>melkiasBMJ</v>
      </c>
      <c r="AL4564" s="5" t="str">
        <f t="shared" si="1292"/>
        <v>2UTARA</v>
      </c>
      <c r="AM4564" s="5" t="str">
        <f t="shared" si="1293"/>
        <v>1 &gt; 4UTARA12 RODA</v>
      </c>
      <c r="AN4564" s="5" t="str">
        <f t="shared" si="1294"/>
        <v>melkiasBMJ1 &gt; 4UTARA12 RODA</v>
      </c>
      <c r="AO4564" s="5" t="str">
        <f t="shared" si="1295"/>
        <v>melkias1 &gt; 4UTARA12 RODA</v>
      </c>
      <c r="AP4564" s="5" t="str">
        <f t="shared" si="1296"/>
        <v>44211DAY</v>
      </c>
    </row>
    <row r="4565" spans="1:42" x14ac:dyDescent="0.3">
      <c r="A4565" s="33">
        <v>1</v>
      </c>
      <c r="B4565" s="33"/>
      <c r="C4565" s="70">
        <v>44211</v>
      </c>
      <c r="D4565" s="71" t="s">
        <v>19</v>
      </c>
      <c r="E4565" s="70">
        <v>44211</v>
      </c>
      <c r="F4565" s="71">
        <v>5173415</v>
      </c>
      <c r="G4565" s="33" t="s">
        <v>20</v>
      </c>
      <c r="H4565" s="33" t="s">
        <v>21</v>
      </c>
      <c r="I4565" s="33" t="s">
        <v>51</v>
      </c>
      <c r="J4565" s="33" t="s">
        <v>46</v>
      </c>
      <c r="K4565" s="63" t="s">
        <v>80</v>
      </c>
      <c r="L4565" s="32" t="str">
        <f t="shared" si="1279"/>
        <v>AXOR4843</v>
      </c>
      <c r="M4565" s="32" t="str">
        <f t="shared" si="1280"/>
        <v>BMJ</v>
      </c>
      <c r="N4565" s="32" t="str">
        <f t="shared" si="1281"/>
        <v>12 RODA</v>
      </c>
      <c r="O4565" s="146">
        <v>0.44851851851851854</v>
      </c>
      <c r="P4565" s="65">
        <v>0.44851851851851854</v>
      </c>
      <c r="Q4565" s="65"/>
      <c r="R4565" s="66">
        <v>3</v>
      </c>
      <c r="S4565" s="66">
        <v>51040</v>
      </c>
      <c r="T4565" s="66">
        <v>20200</v>
      </c>
      <c r="U4565" s="67">
        <f t="shared" si="1291"/>
        <v>30.84</v>
      </c>
      <c r="V4565" s="66">
        <f t="shared" si="1282"/>
        <v>625342.68000000005</v>
      </c>
      <c r="W4565" s="66" t="str">
        <f t="shared" si="1283"/>
        <v>1 &gt; 4</v>
      </c>
      <c r="X4565" s="66">
        <f>A4565+SUMIFS(Presensi!F:F,Presensi!E:E,'Entry Data'!AP4565)</f>
        <v>1</v>
      </c>
      <c r="Y4565" s="66">
        <f>IFERROR(INDEX('Retasi Pricing'!F:F,MATCH('Entry Data'!AM4565,'Retasi Pricing'!E:E,0))*X4565,"")</f>
        <v>27500</v>
      </c>
      <c r="Z4565" s="62" t="s">
        <v>26</v>
      </c>
      <c r="AA4565" s="62" t="s">
        <v>27</v>
      </c>
      <c r="AB4565" s="32"/>
      <c r="AC4565" s="32" t="s">
        <v>197</v>
      </c>
      <c r="AD4565" s="32" t="str">
        <f t="shared" si="1284"/>
        <v/>
      </c>
      <c r="AF4565" s="5" t="str">
        <f t="shared" si="1285"/>
        <v>melkias44211</v>
      </c>
      <c r="AG4565" s="5" t="str">
        <f t="shared" si="1286"/>
        <v>BMJ 07144211UTARADAY</v>
      </c>
      <c r="AH4565" s="5" t="str">
        <f t="shared" si="1287"/>
        <v>melkias44211UTARADAY</v>
      </c>
      <c r="AI4565" s="5" t="str">
        <f t="shared" si="1288"/>
        <v>BMJ 07144211DAY</v>
      </c>
      <c r="AJ4565" s="5" t="str">
        <f t="shared" si="1289"/>
        <v>melkias44211DAY</v>
      </c>
      <c r="AK4565" s="5" t="str">
        <f t="shared" si="1290"/>
        <v>melkiasBMJ</v>
      </c>
      <c r="AL4565" s="5" t="str">
        <f t="shared" si="1292"/>
        <v>3UTARA</v>
      </c>
      <c r="AM4565" s="5" t="str">
        <f t="shared" si="1293"/>
        <v>1 &gt; 4UTARA12 RODA</v>
      </c>
      <c r="AN4565" s="5" t="str">
        <f t="shared" si="1294"/>
        <v>melkiasBMJ1 &gt; 4UTARA12 RODA</v>
      </c>
      <c r="AO4565" s="5" t="str">
        <f t="shared" si="1295"/>
        <v>melkias1 &gt; 4UTARA12 RODA</v>
      </c>
      <c r="AP4565" s="5" t="str">
        <f t="shared" si="1296"/>
        <v>44211DAY</v>
      </c>
    </row>
    <row r="4566" spans="1:42" x14ac:dyDescent="0.3">
      <c r="A4566" s="33">
        <v>1</v>
      </c>
      <c r="B4566" s="33"/>
      <c r="C4566" s="70">
        <v>44211</v>
      </c>
      <c r="D4566" s="71" t="s">
        <v>19</v>
      </c>
      <c r="E4566" s="70">
        <v>44211</v>
      </c>
      <c r="F4566" s="71">
        <v>5173464</v>
      </c>
      <c r="G4566" s="33" t="s">
        <v>20</v>
      </c>
      <c r="H4566" s="33" t="s">
        <v>21</v>
      </c>
      <c r="I4566" s="33" t="s">
        <v>45</v>
      </c>
      <c r="J4566" s="33" t="s">
        <v>46</v>
      </c>
      <c r="K4566" s="63" t="s">
        <v>80</v>
      </c>
      <c r="L4566" s="32" t="str">
        <f t="shared" si="1279"/>
        <v>AXOR4843</v>
      </c>
      <c r="M4566" s="32" t="str">
        <f t="shared" si="1280"/>
        <v>BMJ</v>
      </c>
      <c r="N4566" s="32" t="str">
        <f t="shared" si="1281"/>
        <v>12 RODA</v>
      </c>
      <c r="O4566" s="146">
        <v>0.50111111111111117</v>
      </c>
      <c r="P4566" s="65">
        <v>0.50111111111111117</v>
      </c>
      <c r="Q4566" s="65"/>
      <c r="R4566" s="66">
        <v>4</v>
      </c>
      <c r="S4566" s="66">
        <v>51280</v>
      </c>
      <c r="T4566" s="66">
        <v>20200</v>
      </c>
      <c r="U4566" s="67">
        <f t="shared" si="1291"/>
        <v>31.08</v>
      </c>
      <c r="V4566" s="66">
        <f t="shared" si="1282"/>
        <v>630209.15999999992</v>
      </c>
      <c r="W4566" s="66" t="str">
        <f t="shared" si="1283"/>
        <v>1 &gt; 4</v>
      </c>
      <c r="X4566" s="66">
        <f>A4566+SUMIFS(Presensi!F:F,Presensi!E:E,'Entry Data'!AP4566)</f>
        <v>1</v>
      </c>
      <c r="Y4566" s="66">
        <f>IFERROR(INDEX('Retasi Pricing'!F:F,MATCH('Entry Data'!AM4566,'Retasi Pricing'!E:E,0))*X4566,"")</f>
        <v>27500</v>
      </c>
      <c r="Z4566" s="62" t="s">
        <v>26</v>
      </c>
      <c r="AA4566" s="62" t="s">
        <v>27</v>
      </c>
      <c r="AB4566" s="32"/>
      <c r="AC4566" s="32" t="s">
        <v>197</v>
      </c>
      <c r="AD4566" s="32" t="str">
        <f t="shared" si="1284"/>
        <v/>
      </c>
      <c r="AF4566" s="5" t="str">
        <f t="shared" si="1285"/>
        <v>melkias44211</v>
      </c>
      <c r="AG4566" s="5" t="str">
        <f t="shared" si="1286"/>
        <v>BMJ 07144211UTARADAY</v>
      </c>
      <c r="AH4566" s="5" t="str">
        <f t="shared" si="1287"/>
        <v>melkias44211UTARADAY</v>
      </c>
      <c r="AI4566" s="5" t="str">
        <f t="shared" si="1288"/>
        <v>BMJ 07144211DAY</v>
      </c>
      <c r="AJ4566" s="5" t="str">
        <f t="shared" si="1289"/>
        <v>melkias44211DAY</v>
      </c>
      <c r="AK4566" s="5" t="str">
        <f t="shared" si="1290"/>
        <v>melkiasBMJ</v>
      </c>
      <c r="AL4566" s="5" t="str">
        <f t="shared" si="1292"/>
        <v>4UTARA</v>
      </c>
      <c r="AM4566" s="5" t="str">
        <f t="shared" si="1293"/>
        <v>1 &gt; 4UTARA12 RODA</v>
      </c>
      <c r="AN4566" s="5" t="str">
        <f t="shared" si="1294"/>
        <v>melkiasBMJ1 &gt; 4UTARA12 RODA</v>
      </c>
      <c r="AO4566" s="5" t="str">
        <f t="shared" si="1295"/>
        <v>melkias1 &gt; 4UTARA12 RODA</v>
      </c>
      <c r="AP4566" s="5" t="str">
        <f t="shared" si="1296"/>
        <v>44211DAY</v>
      </c>
    </row>
    <row r="4567" spans="1:42" x14ac:dyDescent="0.3">
      <c r="A4567" s="33">
        <v>1</v>
      </c>
      <c r="B4567" s="33"/>
      <c r="C4567" s="70">
        <v>44211</v>
      </c>
      <c r="D4567" s="71" t="s">
        <v>19</v>
      </c>
      <c r="E4567" s="70">
        <v>44211</v>
      </c>
      <c r="F4567" s="71">
        <v>5173505</v>
      </c>
      <c r="G4567" s="33" t="s">
        <v>20</v>
      </c>
      <c r="H4567" s="33" t="s">
        <v>21</v>
      </c>
      <c r="I4567" s="33" t="s">
        <v>51</v>
      </c>
      <c r="J4567" s="33" t="s">
        <v>46</v>
      </c>
      <c r="K4567" s="63" t="s">
        <v>80</v>
      </c>
      <c r="L4567" s="32" t="str">
        <f t="shared" si="1279"/>
        <v>AXOR4843</v>
      </c>
      <c r="M4567" s="32" t="str">
        <f t="shared" si="1280"/>
        <v>BMJ</v>
      </c>
      <c r="N4567" s="32" t="str">
        <f t="shared" si="1281"/>
        <v>12 RODA</v>
      </c>
      <c r="O4567" s="146">
        <v>0.54818287037037039</v>
      </c>
      <c r="P4567" s="65">
        <v>0.54818287037037039</v>
      </c>
      <c r="Q4567" s="65"/>
      <c r="R4567" s="66">
        <v>5</v>
      </c>
      <c r="S4567" s="66">
        <v>48960</v>
      </c>
      <c r="T4567" s="66">
        <v>20200</v>
      </c>
      <c r="U4567" s="67">
        <f t="shared" si="1291"/>
        <v>28.76</v>
      </c>
      <c r="V4567" s="66">
        <f t="shared" si="1282"/>
        <v>583166.52</v>
      </c>
      <c r="W4567" s="66" t="str">
        <f t="shared" si="1283"/>
        <v>&gt; 5</v>
      </c>
      <c r="X4567" s="66">
        <f>A4567+SUMIFS(Presensi!F:F,Presensi!E:E,'Entry Data'!AP4567)</f>
        <v>1</v>
      </c>
      <c r="Y4567" s="66">
        <f>IFERROR(INDEX('Retasi Pricing'!F:F,MATCH('Entry Data'!AM4567,'Retasi Pricing'!E:E,0))*X4567,"")</f>
        <v>31200</v>
      </c>
      <c r="Z4567" s="62" t="s">
        <v>26</v>
      </c>
      <c r="AA4567" s="62" t="s">
        <v>27</v>
      </c>
      <c r="AB4567" s="32"/>
      <c r="AC4567" s="32" t="s">
        <v>197</v>
      </c>
      <c r="AD4567" s="32" t="str">
        <f t="shared" si="1284"/>
        <v/>
      </c>
      <c r="AF4567" s="5" t="str">
        <f t="shared" si="1285"/>
        <v>melkias44211</v>
      </c>
      <c r="AG4567" s="5" t="str">
        <f t="shared" si="1286"/>
        <v>BMJ 07144211UTARADAY</v>
      </c>
      <c r="AH4567" s="5" t="str">
        <f t="shared" si="1287"/>
        <v>melkias44211UTARADAY</v>
      </c>
      <c r="AI4567" s="5" t="str">
        <f t="shared" si="1288"/>
        <v>BMJ 07144211DAY</v>
      </c>
      <c r="AJ4567" s="5" t="str">
        <f t="shared" si="1289"/>
        <v>melkias44211DAY</v>
      </c>
      <c r="AK4567" s="5" t="str">
        <f t="shared" si="1290"/>
        <v>melkiasBMJ</v>
      </c>
      <c r="AL4567" s="5" t="str">
        <f t="shared" si="1292"/>
        <v>5UTARA</v>
      </c>
      <c r="AM4567" s="5" t="str">
        <f t="shared" si="1293"/>
        <v>&gt; 5UTARA12 RODA</v>
      </c>
      <c r="AN4567" s="5" t="str">
        <f t="shared" si="1294"/>
        <v>melkiasBMJ&gt; 5UTARA12 RODA</v>
      </c>
      <c r="AO4567" s="5" t="str">
        <f t="shared" si="1295"/>
        <v>melkias&gt; 5UTARA12 RODA</v>
      </c>
      <c r="AP4567" s="5" t="str">
        <f t="shared" si="1296"/>
        <v>44211DAY</v>
      </c>
    </row>
    <row r="4568" spans="1:42" x14ac:dyDescent="0.3">
      <c r="A4568" s="33">
        <v>1</v>
      </c>
      <c r="B4568" s="33"/>
      <c r="C4568" s="70">
        <v>44211</v>
      </c>
      <c r="D4568" s="71" t="s">
        <v>19</v>
      </c>
      <c r="E4568" s="70">
        <v>44211</v>
      </c>
      <c r="F4568" s="71">
        <v>5173540</v>
      </c>
      <c r="G4568" s="33" t="s">
        <v>20</v>
      </c>
      <c r="H4568" s="33" t="s">
        <v>21</v>
      </c>
      <c r="I4568" s="33" t="s">
        <v>45</v>
      </c>
      <c r="J4568" s="33" t="s">
        <v>46</v>
      </c>
      <c r="K4568" s="63" t="s">
        <v>80</v>
      </c>
      <c r="L4568" s="32" t="str">
        <f t="shared" si="1279"/>
        <v>AXOR4843</v>
      </c>
      <c r="M4568" s="32" t="str">
        <f t="shared" si="1280"/>
        <v>BMJ</v>
      </c>
      <c r="N4568" s="32" t="str">
        <f t="shared" si="1281"/>
        <v>12 RODA</v>
      </c>
      <c r="O4568" s="146">
        <v>0.60072916666666665</v>
      </c>
      <c r="P4568" s="65">
        <v>0.60072916666666665</v>
      </c>
      <c r="Q4568" s="65"/>
      <c r="R4568" s="66">
        <v>6</v>
      </c>
      <c r="S4568" s="66">
        <v>51820</v>
      </c>
      <c r="T4568" s="66">
        <v>20200</v>
      </c>
      <c r="U4568" s="67">
        <f t="shared" si="1291"/>
        <v>31.62</v>
      </c>
      <c r="V4568" s="66">
        <f t="shared" si="1282"/>
        <v>641158.74</v>
      </c>
      <c r="W4568" s="66" t="str">
        <f t="shared" si="1283"/>
        <v>&gt; 6</v>
      </c>
      <c r="X4568" s="66">
        <f>A4568+SUMIFS(Presensi!F:F,Presensi!E:E,'Entry Data'!AP4568)</f>
        <v>1</v>
      </c>
      <c r="Y4568" s="66">
        <f>IFERROR(INDEX('Retasi Pricing'!F:F,MATCH('Entry Data'!AM4568,'Retasi Pricing'!E:E,0))*X4568,"")</f>
        <v>34450</v>
      </c>
      <c r="Z4568" s="62" t="s">
        <v>26</v>
      </c>
      <c r="AA4568" s="62" t="s">
        <v>27</v>
      </c>
      <c r="AB4568" s="32"/>
      <c r="AC4568" s="32" t="s">
        <v>197</v>
      </c>
      <c r="AD4568" s="32" t="str">
        <f t="shared" si="1284"/>
        <v/>
      </c>
      <c r="AF4568" s="5" t="str">
        <f t="shared" si="1285"/>
        <v>melkias44211</v>
      </c>
      <c r="AG4568" s="5" t="str">
        <f t="shared" si="1286"/>
        <v>BMJ 07144211UTARADAY</v>
      </c>
      <c r="AH4568" s="5" t="str">
        <f t="shared" si="1287"/>
        <v>melkias44211UTARADAY</v>
      </c>
      <c r="AI4568" s="5" t="str">
        <f t="shared" si="1288"/>
        <v>BMJ 07144211DAY</v>
      </c>
      <c r="AJ4568" s="5" t="str">
        <f t="shared" si="1289"/>
        <v>melkias44211DAY</v>
      </c>
      <c r="AK4568" s="5" t="str">
        <f t="shared" si="1290"/>
        <v>melkiasBMJ</v>
      </c>
      <c r="AL4568" s="5" t="str">
        <f t="shared" si="1292"/>
        <v>6UTARA</v>
      </c>
      <c r="AM4568" s="5" t="str">
        <f t="shared" si="1293"/>
        <v>&gt; 6UTARA12 RODA</v>
      </c>
      <c r="AN4568" s="5" t="str">
        <f t="shared" si="1294"/>
        <v>melkiasBMJ&gt; 6UTARA12 RODA</v>
      </c>
      <c r="AO4568" s="5" t="str">
        <f t="shared" si="1295"/>
        <v>melkias&gt; 6UTARA12 RODA</v>
      </c>
      <c r="AP4568" s="5" t="str">
        <f t="shared" si="1296"/>
        <v>44211DAY</v>
      </c>
    </row>
    <row r="4569" spans="1:42" x14ac:dyDescent="0.3">
      <c r="A4569" s="33">
        <v>1</v>
      </c>
      <c r="B4569" s="33"/>
      <c r="C4569" s="70">
        <v>44211</v>
      </c>
      <c r="D4569" s="71" t="s">
        <v>19</v>
      </c>
      <c r="E4569" s="70">
        <v>44211</v>
      </c>
      <c r="F4569" s="71">
        <v>5173609</v>
      </c>
      <c r="G4569" s="33" t="s">
        <v>20</v>
      </c>
      <c r="H4569" s="33" t="s">
        <v>21</v>
      </c>
      <c r="I4569" s="33" t="s">
        <v>51</v>
      </c>
      <c r="J4569" s="33" t="s">
        <v>46</v>
      </c>
      <c r="K4569" s="63" t="s">
        <v>80</v>
      </c>
      <c r="L4569" s="32" t="str">
        <f t="shared" si="1279"/>
        <v>AXOR4843</v>
      </c>
      <c r="M4569" s="32" t="str">
        <f t="shared" si="1280"/>
        <v>BMJ</v>
      </c>
      <c r="N4569" s="32" t="str">
        <f t="shared" si="1281"/>
        <v>12 RODA</v>
      </c>
      <c r="O4569" s="146">
        <v>0.6605092592592593</v>
      </c>
      <c r="P4569" s="65">
        <v>0.6605092592592593</v>
      </c>
      <c r="Q4569" s="65"/>
      <c r="R4569" s="66">
        <v>7</v>
      </c>
      <c r="S4569" s="66">
        <v>49800</v>
      </c>
      <c r="T4569" s="66">
        <v>20200</v>
      </c>
      <c r="U4569" s="67">
        <f t="shared" si="1291"/>
        <v>29.6</v>
      </c>
      <c r="V4569" s="66">
        <f t="shared" si="1282"/>
        <v>600199.20000000007</v>
      </c>
      <c r="W4569" s="66" t="str">
        <f t="shared" si="1283"/>
        <v>7 &gt;</v>
      </c>
      <c r="X4569" s="66">
        <f>A4569+SUMIFS(Presensi!F:F,Presensi!E:E,'Entry Data'!AP4569)</f>
        <v>1</v>
      </c>
      <c r="Y4569" s="66">
        <f>IFERROR(INDEX('Retasi Pricing'!F:F,MATCH('Entry Data'!AM4569,'Retasi Pricing'!E:E,0))*X4569,"")</f>
        <v>42000</v>
      </c>
      <c r="Z4569" s="62" t="s">
        <v>26</v>
      </c>
      <c r="AA4569" s="62" t="s">
        <v>27</v>
      </c>
      <c r="AB4569" s="32"/>
      <c r="AC4569" s="32" t="s">
        <v>197</v>
      </c>
      <c r="AD4569" s="32" t="str">
        <f t="shared" si="1284"/>
        <v/>
      </c>
      <c r="AF4569" s="5" t="str">
        <f t="shared" si="1285"/>
        <v>melkias44211</v>
      </c>
      <c r="AG4569" s="5" t="str">
        <f t="shared" si="1286"/>
        <v>BMJ 07144211UTARADAY</v>
      </c>
      <c r="AH4569" s="5" t="str">
        <f t="shared" si="1287"/>
        <v>melkias44211UTARADAY</v>
      </c>
      <c r="AI4569" s="5" t="str">
        <f t="shared" si="1288"/>
        <v>BMJ 07144211DAY</v>
      </c>
      <c r="AJ4569" s="5" t="str">
        <f t="shared" si="1289"/>
        <v>melkias44211DAY</v>
      </c>
      <c r="AK4569" s="5" t="str">
        <f t="shared" si="1290"/>
        <v>melkiasBMJ</v>
      </c>
      <c r="AL4569" s="5" t="str">
        <f t="shared" si="1292"/>
        <v>7UTARA</v>
      </c>
      <c r="AM4569" s="5" t="str">
        <f t="shared" si="1293"/>
        <v>7 &gt;UTARA12 RODA</v>
      </c>
      <c r="AN4569" s="5" t="str">
        <f t="shared" si="1294"/>
        <v>melkiasBMJ7 &gt;UTARA12 RODA</v>
      </c>
      <c r="AO4569" s="5" t="str">
        <f t="shared" si="1295"/>
        <v>melkias7 &gt;UTARA12 RODA</v>
      </c>
      <c r="AP4569" s="5" t="str">
        <f t="shared" si="1296"/>
        <v>44211DAY</v>
      </c>
    </row>
    <row r="4570" spans="1:42" x14ac:dyDescent="0.3">
      <c r="A4570" s="33">
        <v>1</v>
      </c>
      <c r="B4570" s="33"/>
      <c r="C4570" s="70">
        <v>44211</v>
      </c>
      <c r="D4570" s="71" t="s">
        <v>19</v>
      </c>
      <c r="E4570" s="70">
        <v>44211</v>
      </c>
      <c r="F4570" s="71">
        <v>5173661</v>
      </c>
      <c r="G4570" s="33" t="s">
        <v>20</v>
      </c>
      <c r="H4570" s="33" t="s">
        <v>21</v>
      </c>
      <c r="I4570" s="33" t="s">
        <v>51</v>
      </c>
      <c r="J4570" s="33" t="s">
        <v>46</v>
      </c>
      <c r="K4570" s="69" t="s">
        <v>80</v>
      </c>
      <c r="L4570" s="32" t="str">
        <f t="shared" si="1279"/>
        <v>AXOR4843</v>
      </c>
      <c r="M4570" s="32" t="str">
        <f t="shared" si="1280"/>
        <v>BMJ</v>
      </c>
      <c r="N4570" s="32" t="str">
        <f t="shared" si="1281"/>
        <v>12 RODA</v>
      </c>
      <c r="O4570" s="146">
        <v>0.71534722222222225</v>
      </c>
      <c r="P4570" s="65">
        <v>0.71534722222222225</v>
      </c>
      <c r="Q4570" s="65"/>
      <c r="R4570" s="66">
        <v>8</v>
      </c>
      <c r="S4570" s="66">
        <v>50680</v>
      </c>
      <c r="T4570" s="66">
        <v>20200</v>
      </c>
      <c r="U4570" s="67">
        <f t="shared" si="1291"/>
        <v>30.48</v>
      </c>
      <c r="V4570" s="66">
        <f t="shared" si="1282"/>
        <v>618042.96</v>
      </c>
      <c r="W4570" s="66" t="str">
        <f t="shared" si="1283"/>
        <v>7 &gt;</v>
      </c>
      <c r="X4570" s="66">
        <f>A4570+SUMIFS(Presensi!F:F,Presensi!E:E,'Entry Data'!AP4570)</f>
        <v>1</v>
      </c>
      <c r="Y4570" s="66">
        <f>IFERROR(INDEX('Retasi Pricing'!F:F,MATCH('Entry Data'!AM4570,'Retasi Pricing'!E:E,0))*X4570,"")</f>
        <v>42000</v>
      </c>
      <c r="Z4570" s="62" t="s">
        <v>26</v>
      </c>
      <c r="AA4570" s="62" t="s">
        <v>27</v>
      </c>
      <c r="AB4570" s="32"/>
      <c r="AC4570" s="32" t="s">
        <v>197</v>
      </c>
      <c r="AD4570" s="32" t="str">
        <f t="shared" si="1284"/>
        <v/>
      </c>
      <c r="AF4570" s="5" t="str">
        <f t="shared" si="1285"/>
        <v>melkias44211</v>
      </c>
      <c r="AG4570" s="5" t="str">
        <f t="shared" si="1286"/>
        <v>BMJ 07144211UTARADAY</v>
      </c>
      <c r="AH4570" s="5" t="str">
        <f t="shared" si="1287"/>
        <v>melkias44211UTARADAY</v>
      </c>
      <c r="AI4570" s="5" t="str">
        <f t="shared" si="1288"/>
        <v>BMJ 07144211DAY</v>
      </c>
      <c r="AJ4570" s="5" t="str">
        <f t="shared" si="1289"/>
        <v>melkias44211DAY</v>
      </c>
      <c r="AK4570" s="5" t="str">
        <f t="shared" si="1290"/>
        <v>melkiasBMJ</v>
      </c>
      <c r="AL4570" s="5" t="str">
        <f t="shared" si="1292"/>
        <v>8UTARA</v>
      </c>
      <c r="AM4570" s="5" t="str">
        <f t="shared" si="1293"/>
        <v>7 &gt;UTARA12 RODA</v>
      </c>
      <c r="AN4570" s="5" t="str">
        <f t="shared" si="1294"/>
        <v>melkiasBMJ7 &gt;UTARA12 RODA</v>
      </c>
      <c r="AO4570" s="5" t="str">
        <f t="shared" si="1295"/>
        <v>melkias7 &gt;UTARA12 RODA</v>
      </c>
      <c r="AP4570" s="5" t="str">
        <f t="shared" si="1296"/>
        <v>44211DAY</v>
      </c>
    </row>
    <row r="4571" spans="1:42" x14ac:dyDescent="0.3">
      <c r="A4571" s="33">
        <v>1</v>
      </c>
      <c r="B4571" s="33"/>
      <c r="C4571" s="70">
        <v>44211</v>
      </c>
      <c r="D4571" s="71" t="s">
        <v>19</v>
      </c>
      <c r="E4571" s="70">
        <v>44211</v>
      </c>
      <c r="F4571" s="71">
        <v>5173610</v>
      </c>
      <c r="G4571" s="33" t="s">
        <v>20</v>
      </c>
      <c r="H4571" s="33" t="s">
        <v>21</v>
      </c>
      <c r="I4571" s="33" t="s">
        <v>51</v>
      </c>
      <c r="J4571" s="33" t="s">
        <v>46</v>
      </c>
      <c r="K4571" s="69" t="s">
        <v>82</v>
      </c>
      <c r="L4571" s="32" t="str">
        <f t="shared" si="1279"/>
        <v>AXOR4843</v>
      </c>
      <c r="M4571" s="32" t="str">
        <f t="shared" si="1280"/>
        <v>BMJ</v>
      </c>
      <c r="N4571" s="32" t="str">
        <f t="shared" si="1281"/>
        <v>12 RODA</v>
      </c>
      <c r="O4571" s="146">
        <v>0.66091435185185188</v>
      </c>
      <c r="P4571" s="65">
        <v>0.6651273148148148</v>
      </c>
      <c r="Q4571" s="65"/>
      <c r="R4571" s="66">
        <v>1</v>
      </c>
      <c r="S4571" s="66">
        <v>52660</v>
      </c>
      <c r="T4571" s="66">
        <v>20280</v>
      </c>
      <c r="U4571" s="67">
        <f t="shared" si="1291"/>
        <v>32.380000000000003</v>
      </c>
      <c r="V4571" s="66">
        <f t="shared" si="1282"/>
        <v>656569.26</v>
      </c>
      <c r="W4571" s="66" t="str">
        <f t="shared" si="1283"/>
        <v>1 &gt; 4</v>
      </c>
      <c r="X4571" s="66">
        <f>A4571+SUMIFS(Presensi!F:F,Presensi!E:E,'Entry Data'!AP4571)</f>
        <v>1</v>
      </c>
      <c r="Y4571" s="66">
        <f>IFERROR(INDEX('Retasi Pricing'!F:F,MATCH('Entry Data'!AM4571,'Retasi Pricing'!E:E,0))*X4571,"")</f>
        <v>27500</v>
      </c>
      <c r="Z4571" s="62" t="s">
        <v>26</v>
      </c>
      <c r="AA4571" s="62" t="s">
        <v>27</v>
      </c>
      <c r="AB4571" s="32"/>
      <c r="AC4571" s="32" t="s">
        <v>213</v>
      </c>
      <c r="AD4571" s="32" t="str">
        <f t="shared" si="1284"/>
        <v/>
      </c>
      <c r="AF4571" s="5" t="str">
        <f t="shared" si="1285"/>
        <v>alrandi44211</v>
      </c>
      <c r="AG4571" s="5" t="str">
        <f t="shared" si="1286"/>
        <v>BMJ 07244211UTARADAY</v>
      </c>
      <c r="AH4571" s="5" t="str">
        <f t="shared" si="1287"/>
        <v>alrandi44211UTARADAY</v>
      </c>
      <c r="AI4571" s="5" t="str">
        <f t="shared" si="1288"/>
        <v>BMJ 07244211DAY</v>
      </c>
      <c r="AJ4571" s="5" t="str">
        <f t="shared" si="1289"/>
        <v>alrandi44211DAY</v>
      </c>
      <c r="AK4571" s="5" t="str">
        <f t="shared" si="1290"/>
        <v>alrandiBMJ</v>
      </c>
      <c r="AL4571" s="5" t="str">
        <f t="shared" si="1292"/>
        <v>1UTARA</v>
      </c>
      <c r="AM4571" s="5" t="str">
        <f t="shared" si="1293"/>
        <v>1 &gt; 4UTARA12 RODA</v>
      </c>
      <c r="AN4571" s="5" t="str">
        <f t="shared" si="1294"/>
        <v>alrandiBMJ1 &gt; 4UTARA12 RODA</v>
      </c>
      <c r="AO4571" s="5" t="str">
        <f t="shared" si="1295"/>
        <v>alrandi1 &gt; 4UTARA12 RODA</v>
      </c>
      <c r="AP4571" s="5" t="str">
        <f t="shared" si="1296"/>
        <v>44211DAY</v>
      </c>
    </row>
    <row r="4572" spans="1:42" x14ac:dyDescent="0.3">
      <c r="A4572" s="33">
        <v>1</v>
      </c>
      <c r="B4572" s="33"/>
      <c r="C4572" s="70">
        <v>44211</v>
      </c>
      <c r="D4572" s="71" t="s">
        <v>19</v>
      </c>
      <c r="E4572" s="70">
        <v>44211</v>
      </c>
      <c r="F4572" s="71">
        <v>5173672</v>
      </c>
      <c r="G4572" s="33" t="s">
        <v>20</v>
      </c>
      <c r="H4572" s="33" t="s">
        <v>21</v>
      </c>
      <c r="I4572" s="33" t="s">
        <v>170</v>
      </c>
      <c r="J4572" s="33" t="s">
        <v>23</v>
      </c>
      <c r="K4572" s="69" t="s">
        <v>82</v>
      </c>
      <c r="L4572" s="32" t="str">
        <f t="shared" si="1279"/>
        <v>AXOR4843</v>
      </c>
      <c r="M4572" s="32" t="str">
        <f t="shared" si="1280"/>
        <v>BMJ</v>
      </c>
      <c r="N4572" s="32" t="str">
        <f t="shared" si="1281"/>
        <v>12 RODA</v>
      </c>
      <c r="O4572" s="146">
        <v>0.71998842592592593</v>
      </c>
      <c r="P4572" s="65">
        <v>0.71998842592592593</v>
      </c>
      <c r="Q4572" s="65"/>
      <c r="R4572" s="66">
        <v>2</v>
      </c>
      <c r="S4572" s="66">
        <v>51640</v>
      </c>
      <c r="T4572" s="66">
        <v>20280</v>
      </c>
      <c r="U4572" s="67">
        <f t="shared" si="1291"/>
        <v>31.36</v>
      </c>
      <c r="V4572" s="66">
        <f t="shared" si="1282"/>
        <v>635886.72</v>
      </c>
      <c r="W4572" s="66" t="str">
        <f t="shared" si="1283"/>
        <v>1 &gt; 4</v>
      </c>
      <c r="X4572" s="66">
        <f>A4572+SUMIFS(Presensi!F:F,Presensi!E:E,'Entry Data'!AP4572)</f>
        <v>1</v>
      </c>
      <c r="Y4572" s="66">
        <f>IFERROR(INDEX('Retasi Pricing'!F:F,MATCH('Entry Data'!AM4572,'Retasi Pricing'!E:E,0))*X4572,"")</f>
        <v>27500</v>
      </c>
      <c r="Z4572" s="62" t="s">
        <v>26</v>
      </c>
      <c r="AA4572" s="62" t="s">
        <v>27</v>
      </c>
      <c r="AB4572" s="32"/>
      <c r="AC4572" s="32" t="s">
        <v>213</v>
      </c>
      <c r="AD4572" s="32" t="str">
        <f t="shared" si="1284"/>
        <v/>
      </c>
      <c r="AF4572" s="5" t="str">
        <f t="shared" si="1285"/>
        <v>alrandi44211</v>
      </c>
      <c r="AG4572" s="5" t="str">
        <f t="shared" si="1286"/>
        <v>BMJ 07244211UTARADAY</v>
      </c>
      <c r="AH4572" s="5" t="str">
        <f t="shared" si="1287"/>
        <v>alrandi44211UTARADAY</v>
      </c>
      <c r="AI4572" s="5" t="str">
        <f t="shared" si="1288"/>
        <v>BMJ 07244211DAY</v>
      </c>
      <c r="AJ4572" s="5" t="str">
        <f t="shared" si="1289"/>
        <v>alrandi44211DAY</v>
      </c>
      <c r="AK4572" s="5" t="str">
        <f t="shared" si="1290"/>
        <v>alrandiBMJ</v>
      </c>
      <c r="AL4572" s="5" t="str">
        <f t="shared" si="1292"/>
        <v>2UTARA</v>
      </c>
      <c r="AM4572" s="5" t="str">
        <f t="shared" si="1293"/>
        <v>1 &gt; 4UTARA12 RODA</v>
      </c>
      <c r="AN4572" s="5" t="str">
        <f t="shared" si="1294"/>
        <v>alrandiBMJ1 &gt; 4UTARA12 RODA</v>
      </c>
      <c r="AO4572" s="5" t="str">
        <f t="shared" si="1295"/>
        <v>alrandi1 &gt; 4UTARA12 RODA</v>
      </c>
      <c r="AP4572" s="5" t="str">
        <f t="shared" si="1296"/>
        <v>44211DAY</v>
      </c>
    </row>
    <row r="4573" spans="1:42" x14ac:dyDescent="0.3">
      <c r="A4573" s="33">
        <v>1</v>
      </c>
      <c r="B4573" s="33"/>
      <c r="C4573" s="70">
        <v>44211</v>
      </c>
      <c r="D4573" s="71" t="s">
        <v>19</v>
      </c>
      <c r="E4573" s="70">
        <v>44211</v>
      </c>
      <c r="F4573" s="71">
        <v>5173324</v>
      </c>
      <c r="G4573" s="33" t="s">
        <v>20</v>
      </c>
      <c r="H4573" s="33" t="s">
        <v>21</v>
      </c>
      <c r="I4573" s="33" t="s">
        <v>51</v>
      </c>
      <c r="J4573" s="33" t="s">
        <v>46</v>
      </c>
      <c r="K4573" s="69" t="s">
        <v>83</v>
      </c>
      <c r="L4573" s="32" t="str">
        <f t="shared" si="1279"/>
        <v>AXOR4843</v>
      </c>
      <c r="M4573" s="32" t="str">
        <f t="shared" si="1280"/>
        <v>BMJ</v>
      </c>
      <c r="N4573" s="32" t="str">
        <f t="shared" si="1281"/>
        <v>12 RODA</v>
      </c>
      <c r="O4573" s="146">
        <v>0.36631944444444442</v>
      </c>
      <c r="P4573" s="65">
        <v>0.37035879629629626</v>
      </c>
      <c r="Q4573" s="65"/>
      <c r="R4573" s="66">
        <v>1</v>
      </c>
      <c r="S4573" s="66">
        <v>51380</v>
      </c>
      <c r="T4573" s="66">
        <v>20460</v>
      </c>
      <c r="U4573" s="67">
        <f t="shared" si="1291"/>
        <v>30.92</v>
      </c>
      <c r="V4573" s="66">
        <f t="shared" si="1282"/>
        <v>626964.84000000008</v>
      </c>
      <c r="W4573" s="66" t="str">
        <f t="shared" si="1283"/>
        <v>1 &gt; 4</v>
      </c>
      <c r="X4573" s="66">
        <f>A4573+SUMIFS(Presensi!F:F,Presensi!E:E,'Entry Data'!AP4573)</f>
        <v>1</v>
      </c>
      <c r="Y4573" s="66">
        <f>IFERROR(INDEX('Retasi Pricing'!F:F,MATCH('Entry Data'!AM4573,'Retasi Pricing'!E:E,0))*X4573,"")</f>
        <v>27500</v>
      </c>
      <c r="Z4573" s="62" t="s">
        <v>26</v>
      </c>
      <c r="AA4573" s="62" t="s">
        <v>27</v>
      </c>
      <c r="AB4573" s="32"/>
      <c r="AC4573" s="32" t="s">
        <v>214</v>
      </c>
      <c r="AD4573" s="32" t="str">
        <f t="shared" si="1284"/>
        <v/>
      </c>
      <c r="AF4573" s="5" t="str">
        <f t="shared" si="1285"/>
        <v>pelani44211</v>
      </c>
      <c r="AG4573" s="5" t="str">
        <f t="shared" si="1286"/>
        <v>BMJ 07344211UTARADAY</v>
      </c>
      <c r="AH4573" s="5" t="str">
        <f t="shared" si="1287"/>
        <v>pelani44211UTARADAY</v>
      </c>
      <c r="AI4573" s="5" t="str">
        <f t="shared" si="1288"/>
        <v>BMJ 07344211DAY</v>
      </c>
      <c r="AJ4573" s="5" t="str">
        <f t="shared" si="1289"/>
        <v>pelani44211DAY</v>
      </c>
      <c r="AK4573" s="5" t="str">
        <f t="shared" si="1290"/>
        <v>pelaniBMJ</v>
      </c>
      <c r="AL4573" s="5" t="str">
        <f t="shared" si="1292"/>
        <v>1UTARA</v>
      </c>
      <c r="AM4573" s="5" t="str">
        <f t="shared" si="1293"/>
        <v>1 &gt; 4UTARA12 RODA</v>
      </c>
      <c r="AN4573" s="5" t="str">
        <f t="shared" si="1294"/>
        <v>pelaniBMJ1 &gt; 4UTARA12 RODA</v>
      </c>
      <c r="AO4573" s="5" t="str">
        <f t="shared" si="1295"/>
        <v>pelani1 &gt; 4UTARA12 RODA</v>
      </c>
      <c r="AP4573" s="5" t="str">
        <f t="shared" si="1296"/>
        <v>44211DAY</v>
      </c>
    </row>
    <row r="4574" spans="1:42" x14ac:dyDescent="0.3">
      <c r="A4574" s="33">
        <v>1</v>
      </c>
      <c r="B4574" s="33"/>
      <c r="C4574" s="70">
        <v>44211</v>
      </c>
      <c r="D4574" s="71" t="s">
        <v>19</v>
      </c>
      <c r="E4574" s="70">
        <v>44211</v>
      </c>
      <c r="F4574" s="71">
        <v>5173676</v>
      </c>
      <c r="G4574" s="33" t="s">
        <v>20</v>
      </c>
      <c r="H4574" s="33" t="s">
        <v>21</v>
      </c>
      <c r="I4574" s="33" t="s">
        <v>51</v>
      </c>
      <c r="J4574" s="33" t="s">
        <v>46</v>
      </c>
      <c r="K4574" s="69" t="s">
        <v>83</v>
      </c>
      <c r="L4574" s="32" t="str">
        <f t="shared" si="1279"/>
        <v>AXOR4843</v>
      </c>
      <c r="M4574" s="32" t="str">
        <f t="shared" si="1280"/>
        <v>BMJ</v>
      </c>
      <c r="N4574" s="32" t="str">
        <f t="shared" si="1281"/>
        <v>12 RODA</v>
      </c>
      <c r="O4574" s="146">
        <v>0.72331018518518519</v>
      </c>
      <c r="P4574" s="65">
        <v>0.72331018518518519</v>
      </c>
      <c r="Q4574" s="65"/>
      <c r="R4574" s="66">
        <v>2</v>
      </c>
      <c r="S4574" s="66">
        <v>53260</v>
      </c>
      <c r="T4574" s="66">
        <v>20460</v>
      </c>
      <c r="U4574" s="67">
        <f t="shared" si="1291"/>
        <v>32.799999999999997</v>
      </c>
      <c r="V4574" s="66">
        <f t="shared" si="1282"/>
        <v>665085.6</v>
      </c>
      <c r="W4574" s="66" t="str">
        <f t="shared" si="1283"/>
        <v>1 &gt; 4</v>
      </c>
      <c r="X4574" s="66">
        <f>A4574+SUMIFS(Presensi!F:F,Presensi!E:E,'Entry Data'!AP4574)</f>
        <v>1</v>
      </c>
      <c r="Y4574" s="66">
        <f>IFERROR(INDEX('Retasi Pricing'!F:F,MATCH('Entry Data'!AM4574,'Retasi Pricing'!E:E,0))*X4574,"")</f>
        <v>27500</v>
      </c>
      <c r="Z4574" s="62" t="s">
        <v>26</v>
      </c>
      <c r="AA4574" s="62" t="s">
        <v>27</v>
      </c>
      <c r="AB4574" s="32"/>
      <c r="AC4574" s="32" t="s">
        <v>214</v>
      </c>
      <c r="AD4574" s="32" t="str">
        <f t="shared" si="1284"/>
        <v/>
      </c>
      <c r="AF4574" s="5" t="str">
        <f t="shared" si="1285"/>
        <v>pelani44211</v>
      </c>
      <c r="AG4574" s="5" t="str">
        <f t="shared" si="1286"/>
        <v>BMJ 07344211UTARADAY</v>
      </c>
      <c r="AH4574" s="5" t="str">
        <f t="shared" si="1287"/>
        <v>pelani44211UTARADAY</v>
      </c>
      <c r="AI4574" s="5" t="str">
        <f t="shared" si="1288"/>
        <v>BMJ 07344211DAY</v>
      </c>
      <c r="AJ4574" s="5" t="str">
        <f t="shared" si="1289"/>
        <v>pelani44211DAY</v>
      </c>
      <c r="AK4574" s="5" t="str">
        <f t="shared" si="1290"/>
        <v>pelaniBMJ</v>
      </c>
      <c r="AL4574" s="5" t="str">
        <f t="shared" si="1292"/>
        <v>2UTARA</v>
      </c>
      <c r="AM4574" s="5" t="str">
        <f t="shared" si="1293"/>
        <v>1 &gt; 4UTARA12 RODA</v>
      </c>
      <c r="AN4574" s="5" t="str">
        <f t="shared" si="1294"/>
        <v>pelaniBMJ1 &gt; 4UTARA12 RODA</v>
      </c>
      <c r="AO4574" s="5" t="str">
        <f t="shared" si="1295"/>
        <v>pelani1 &gt; 4UTARA12 RODA</v>
      </c>
      <c r="AP4574" s="5" t="str">
        <f t="shared" si="1296"/>
        <v>44211DAY</v>
      </c>
    </row>
    <row r="4575" spans="1:42" x14ac:dyDescent="0.3">
      <c r="A4575" s="33">
        <v>1</v>
      </c>
      <c r="B4575" s="33"/>
      <c r="C4575" s="70">
        <v>44211</v>
      </c>
      <c r="D4575" s="71" t="s">
        <v>87</v>
      </c>
      <c r="E4575" s="70">
        <v>44212</v>
      </c>
      <c r="F4575" s="71">
        <v>5173975</v>
      </c>
      <c r="G4575" s="33" t="s">
        <v>20</v>
      </c>
      <c r="H4575" s="33" t="s">
        <v>21</v>
      </c>
      <c r="I4575" s="33" t="s">
        <v>45</v>
      </c>
      <c r="J4575" s="33" t="s">
        <v>46</v>
      </c>
      <c r="K4575" s="63" t="s">
        <v>25</v>
      </c>
      <c r="L4575" s="32" t="str">
        <f t="shared" si="1279"/>
        <v>CGE370</v>
      </c>
      <c r="M4575" s="32" t="str">
        <f t="shared" si="1280"/>
        <v>BMJ II</v>
      </c>
      <c r="N4575" s="32" t="str">
        <f t="shared" si="1281"/>
        <v>12 RODA</v>
      </c>
      <c r="O4575" s="146">
        <v>2.4884259259259259E-2</v>
      </c>
      <c r="P4575" s="65">
        <v>2.4884259259259259E-2</v>
      </c>
      <c r="Q4575" s="65"/>
      <c r="R4575" s="66">
        <v>4</v>
      </c>
      <c r="S4575" s="66">
        <v>50780</v>
      </c>
      <c r="T4575" s="66">
        <v>19320</v>
      </c>
      <c r="U4575" s="67">
        <f t="shared" si="1291"/>
        <v>31.46</v>
      </c>
      <c r="V4575" s="66">
        <f t="shared" si="1282"/>
        <v>637914.41999999993</v>
      </c>
      <c r="W4575" s="66" t="str">
        <f t="shared" si="1283"/>
        <v>1 &gt; 4</v>
      </c>
      <c r="X4575" s="66">
        <f>A4575+SUMIFS(Presensi!F:F,Presensi!E:E,'Entry Data'!AP4575)</f>
        <v>1</v>
      </c>
      <c r="Y4575" s="66">
        <f>IFERROR(INDEX('Retasi Pricing'!F:F,MATCH('Entry Data'!AM4575,'Retasi Pricing'!E:E,0))*X4575,"")</f>
        <v>27500</v>
      </c>
      <c r="Z4575" s="62" t="s">
        <v>26</v>
      </c>
      <c r="AA4575" s="62" t="s">
        <v>27</v>
      </c>
      <c r="AB4575" s="32"/>
      <c r="AC4575" s="32" t="s">
        <v>215</v>
      </c>
      <c r="AD4575" s="32" t="str">
        <f t="shared" si="1284"/>
        <v/>
      </c>
      <c r="AF4575" s="5" t="str">
        <f t="shared" si="1285"/>
        <v>roni irfansyah44211</v>
      </c>
      <c r="AG4575" s="5" t="str">
        <f t="shared" si="1286"/>
        <v>BMJ 04044211UTARANIGHT</v>
      </c>
      <c r="AH4575" s="5" t="str">
        <f t="shared" si="1287"/>
        <v>roni irfansyah44211UTARANIGHT</v>
      </c>
      <c r="AI4575" s="5" t="str">
        <f t="shared" si="1288"/>
        <v>BMJ 04044211NIGHT</v>
      </c>
      <c r="AJ4575" s="5" t="str">
        <f t="shared" si="1289"/>
        <v>roni irfansyah44211NIGHT</v>
      </c>
      <c r="AK4575" s="5" t="str">
        <f t="shared" si="1290"/>
        <v>roni irfansyahBMJ II</v>
      </c>
      <c r="AL4575" s="5" t="str">
        <f t="shared" si="1292"/>
        <v>4UTARA</v>
      </c>
      <c r="AM4575" s="5" t="str">
        <f t="shared" si="1293"/>
        <v>1 &gt; 4UTARA12 RODA</v>
      </c>
      <c r="AN4575" s="5" t="str">
        <f t="shared" si="1294"/>
        <v>roni irfansyahBMJ II1 &gt; 4UTARA12 RODA</v>
      </c>
      <c r="AO4575" s="5" t="str">
        <f t="shared" si="1295"/>
        <v>roni irfansyah1 &gt; 4UTARA12 RODA</v>
      </c>
      <c r="AP4575" s="5" t="str">
        <f t="shared" si="1296"/>
        <v>44211NIGHT</v>
      </c>
    </row>
    <row r="4576" spans="1:42" x14ac:dyDescent="0.3">
      <c r="A4576" s="33">
        <v>1</v>
      </c>
      <c r="B4576" s="33"/>
      <c r="C4576" s="70">
        <v>44211</v>
      </c>
      <c r="D4576" s="71" t="s">
        <v>87</v>
      </c>
      <c r="E4576" s="70">
        <v>44212</v>
      </c>
      <c r="F4576" s="71">
        <v>5174023</v>
      </c>
      <c r="G4576" s="33" t="s">
        <v>20</v>
      </c>
      <c r="H4576" s="33" t="s">
        <v>21</v>
      </c>
      <c r="I4576" s="33" t="s">
        <v>170</v>
      </c>
      <c r="J4576" s="33" t="s">
        <v>23</v>
      </c>
      <c r="K4576" s="63" t="s">
        <v>25</v>
      </c>
      <c r="L4576" s="32" t="str">
        <f t="shared" si="1279"/>
        <v>CGE370</v>
      </c>
      <c r="M4576" s="32" t="str">
        <f t="shared" si="1280"/>
        <v>BMJ II</v>
      </c>
      <c r="N4576" s="32" t="str">
        <f t="shared" si="1281"/>
        <v>12 RODA</v>
      </c>
      <c r="O4576" s="146">
        <v>0.10033564814814815</v>
      </c>
      <c r="P4576" s="65">
        <v>0.10033564814814815</v>
      </c>
      <c r="Q4576" s="65"/>
      <c r="R4576" s="66">
        <v>5</v>
      </c>
      <c r="S4576" s="66">
        <v>48660</v>
      </c>
      <c r="T4576" s="66">
        <v>19320</v>
      </c>
      <c r="U4576" s="67">
        <f t="shared" si="1291"/>
        <v>29.34</v>
      </c>
      <c r="V4576" s="66">
        <f t="shared" si="1282"/>
        <v>594927.18000000005</v>
      </c>
      <c r="W4576" s="66" t="str">
        <f t="shared" si="1283"/>
        <v>&gt; 5</v>
      </c>
      <c r="X4576" s="66">
        <f>A4576+SUMIFS(Presensi!F:F,Presensi!E:E,'Entry Data'!AP4576)</f>
        <v>1</v>
      </c>
      <c r="Y4576" s="66">
        <f>IFERROR(INDEX('Retasi Pricing'!F:F,MATCH('Entry Data'!AM4576,'Retasi Pricing'!E:E,0))*X4576,"")</f>
        <v>31200</v>
      </c>
      <c r="Z4576" s="62" t="s">
        <v>26</v>
      </c>
      <c r="AA4576" s="62" t="s">
        <v>27</v>
      </c>
      <c r="AB4576" s="32"/>
      <c r="AC4576" s="32" t="s">
        <v>215</v>
      </c>
      <c r="AD4576" s="32" t="str">
        <f t="shared" si="1284"/>
        <v/>
      </c>
      <c r="AF4576" s="5" t="str">
        <f t="shared" si="1285"/>
        <v>roni irfansyah44211</v>
      </c>
      <c r="AG4576" s="5" t="str">
        <f t="shared" si="1286"/>
        <v>BMJ 04044211UTARANIGHT</v>
      </c>
      <c r="AH4576" s="5" t="str">
        <f t="shared" si="1287"/>
        <v>roni irfansyah44211UTARANIGHT</v>
      </c>
      <c r="AI4576" s="5" t="str">
        <f t="shared" si="1288"/>
        <v>BMJ 04044211NIGHT</v>
      </c>
      <c r="AJ4576" s="5" t="str">
        <f t="shared" si="1289"/>
        <v>roni irfansyah44211NIGHT</v>
      </c>
      <c r="AK4576" s="5" t="str">
        <f t="shared" si="1290"/>
        <v>roni irfansyahBMJ II</v>
      </c>
      <c r="AL4576" s="5" t="str">
        <f t="shared" si="1292"/>
        <v>5UTARA</v>
      </c>
      <c r="AM4576" s="5" t="str">
        <f t="shared" si="1293"/>
        <v>&gt; 5UTARA12 RODA</v>
      </c>
      <c r="AN4576" s="5" t="str">
        <f t="shared" si="1294"/>
        <v>roni irfansyahBMJ II&gt; 5UTARA12 RODA</v>
      </c>
      <c r="AO4576" s="5" t="str">
        <f t="shared" si="1295"/>
        <v>roni irfansyah&gt; 5UTARA12 RODA</v>
      </c>
      <c r="AP4576" s="5" t="str">
        <f t="shared" si="1296"/>
        <v>44211NIGHT</v>
      </c>
    </row>
    <row r="4577" spans="1:42" x14ac:dyDescent="0.3">
      <c r="A4577" s="33">
        <v>1</v>
      </c>
      <c r="B4577" s="33"/>
      <c r="C4577" s="70">
        <v>44211</v>
      </c>
      <c r="D4577" s="71" t="s">
        <v>87</v>
      </c>
      <c r="E4577" s="70">
        <v>44212</v>
      </c>
      <c r="F4577" s="71">
        <v>5174168</v>
      </c>
      <c r="G4577" s="33" t="s">
        <v>20</v>
      </c>
      <c r="H4577" s="33" t="s">
        <v>21</v>
      </c>
      <c r="I4577" s="33" t="s">
        <v>170</v>
      </c>
      <c r="J4577" s="33" t="s">
        <v>23</v>
      </c>
      <c r="K4577" s="63" t="s">
        <v>25</v>
      </c>
      <c r="L4577" s="32" t="str">
        <f t="shared" si="1279"/>
        <v>CGE370</v>
      </c>
      <c r="M4577" s="32" t="str">
        <f t="shared" si="1280"/>
        <v>BMJ II</v>
      </c>
      <c r="N4577" s="32" t="str">
        <f t="shared" si="1281"/>
        <v>12 RODA</v>
      </c>
      <c r="O4577" s="146">
        <v>0.25256944444444446</v>
      </c>
      <c r="P4577" s="65">
        <v>0.25256944444444446</v>
      </c>
      <c r="Q4577" s="65"/>
      <c r="R4577" s="66">
        <v>6</v>
      </c>
      <c r="S4577" s="66">
        <v>48160</v>
      </c>
      <c r="T4577" s="66">
        <v>19320</v>
      </c>
      <c r="U4577" s="67">
        <f t="shared" si="1291"/>
        <v>28.84</v>
      </c>
      <c r="V4577" s="66">
        <f t="shared" si="1282"/>
        <v>584788.68000000005</v>
      </c>
      <c r="W4577" s="66" t="str">
        <f t="shared" si="1283"/>
        <v>&gt; 6</v>
      </c>
      <c r="X4577" s="66">
        <f>A4577+SUMIFS(Presensi!F:F,Presensi!E:E,'Entry Data'!AP4577)</f>
        <v>1</v>
      </c>
      <c r="Y4577" s="66">
        <f>IFERROR(INDEX('Retasi Pricing'!F:F,MATCH('Entry Data'!AM4577,'Retasi Pricing'!E:E,0))*X4577,"")</f>
        <v>34450</v>
      </c>
      <c r="Z4577" s="62" t="s">
        <v>26</v>
      </c>
      <c r="AA4577" s="62" t="s">
        <v>27</v>
      </c>
      <c r="AB4577" s="32"/>
      <c r="AC4577" s="32" t="s">
        <v>215</v>
      </c>
      <c r="AD4577" s="32" t="str">
        <f t="shared" si="1284"/>
        <v/>
      </c>
      <c r="AF4577" s="5" t="str">
        <f t="shared" si="1285"/>
        <v>roni irfansyah44211</v>
      </c>
      <c r="AG4577" s="5" t="str">
        <f t="shared" si="1286"/>
        <v>BMJ 04044211UTARANIGHT</v>
      </c>
      <c r="AH4577" s="5" t="str">
        <f t="shared" si="1287"/>
        <v>roni irfansyah44211UTARANIGHT</v>
      </c>
      <c r="AI4577" s="5" t="str">
        <f t="shared" si="1288"/>
        <v>BMJ 04044211NIGHT</v>
      </c>
      <c r="AJ4577" s="5" t="str">
        <f t="shared" si="1289"/>
        <v>roni irfansyah44211NIGHT</v>
      </c>
      <c r="AK4577" s="5" t="str">
        <f t="shared" si="1290"/>
        <v>roni irfansyahBMJ II</v>
      </c>
      <c r="AL4577" s="5" t="str">
        <f t="shared" si="1292"/>
        <v>6UTARA</v>
      </c>
      <c r="AM4577" s="5" t="str">
        <f t="shared" si="1293"/>
        <v>&gt; 6UTARA12 RODA</v>
      </c>
      <c r="AN4577" s="5" t="str">
        <f t="shared" si="1294"/>
        <v>roni irfansyahBMJ II&gt; 6UTARA12 RODA</v>
      </c>
      <c r="AO4577" s="5" t="str">
        <f t="shared" si="1295"/>
        <v>roni irfansyah&gt; 6UTARA12 RODA</v>
      </c>
      <c r="AP4577" s="5" t="str">
        <f t="shared" si="1296"/>
        <v>44211NIGHT</v>
      </c>
    </row>
    <row r="4578" spans="1:42" x14ac:dyDescent="0.3">
      <c r="A4578" s="33">
        <v>1</v>
      </c>
      <c r="B4578" s="33"/>
      <c r="C4578" s="70">
        <v>44211</v>
      </c>
      <c r="D4578" s="71" t="s">
        <v>87</v>
      </c>
      <c r="E4578" s="70">
        <v>44211</v>
      </c>
      <c r="F4578" s="71">
        <v>5173757</v>
      </c>
      <c r="G4578" s="33" t="s">
        <v>20</v>
      </c>
      <c r="H4578" s="33" t="s">
        <v>21</v>
      </c>
      <c r="I4578" s="33" t="s">
        <v>123</v>
      </c>
      <c r="J4578" s="33" t="s">
        <v>23</v>
      </c>
      <c r="K4578" s="63" t="s">
        <v>25</v>
      </c>
      <c r="L4578" s="32" t="str">
        <f t="shared" si="1279"/>
        <v>CGE370</v>
      </c>
      <c r="M4578" s="32" t="str">
        <f t="shared" si="1280"/>
        <v>BMJ II</v>
      </c>
      <c r="N4578" s="32" t="str">
        <f t="shared" si="1281"/>
        <v>12 RODA</v>
      </c>
      <c r="O4578" s="146">
        <v>0.83826388888888881</v>
      </c>
      <c r="P4578" s="65">
        <v>0.83826388888888881</v>
      </c>
      <c r="Q4578" s="65"/>
      <c r="R4578" s="66">
        <v>1</v>
      </c>
      <c r="S4578" s="66">
        <v>48980</v>
      </c>
      <c r="T4578" s="66">
        <v>19140</v>
      </c>
      <c r="U4578" s="67">
        <f t="shared" si="1291"/>
        <v>29.84</v>
      </c>
      <c r="V4578" s="66">
        <f t="shared" si="1282"/>
        <v>605065.68000000005</v>
      </c>
      <c r="W4578" s="66" t="str">
        <f t="shared" si="1283"/>
        <v>1 &gt; 4</v>
      </c>
      <c r="X4578" s="66">
        <f>A4578+SUMIFS(Presensi!F:F,Presensi!E:E,'Entry Data'!AP4578)</f>
        <v>1</v>
      </c>
      <c r="Y4578" s="66">
        <f>IFERROR(INDEX('Retasi Pricing'!F:F,MATCH('Entry Data'!AM4578,'Retasi Pricing'!E:E,0))*X4578,"")</f>
        <v>27500</v>
      </c>
      <c r="Z4578" s="62" t="s">
        <v>26</v>
      </c>
      <c r="AA4578" s="62" t="s">
        <v>27</v>
      </c>
      <c r="AB4578" s="32"/>
      <c r="AC4578" s="32" t="s">
        <v>215</v>
      </c>
      <c r="AD4578" s="32" t="str">
        <f t="shared" si="1284"/>
        <v/>
      </c>
      <c r="AF4578" s="5" t="str">
        <f t="shared" si="1285"/>
        <v>roni irfansyah44211</v>
      </c>
      <c r="AG4578" s="5" t="str">
        <f t="shared" si="1286"/>
        <v>BMJ 04044211UTARANIGHT</v>
      </c>
      <c r="AH4578" s="5" t="str">
        <f t="shared" si="1287"/>
        <v>roni irfansyah44211UTARANIGHT</v>
      </c>
      <c r="AI4578" s="5" t="str">
        <f t="shared" si="1288"/>
        <v>BMJ 04044211NIGHT</v>
      </c>
      <c r="AJ4578" s="5" t="str">
        <f t="shared" si="1289"/>
        <v>roni irfansyah44211NIGHT</v>
      </c>
      <c r="AK4578" s="5" t="str">
        <f t="shared" si="1290"/>
        <v>roni irfansyahBMJ II</v>
      </c>
      <c r="AL4578" s="5" t="str">
        <f t="shared" si="1292"/>
        <v>1UTARA</v>
      </c>
      <c r="AM4578" s="5" t="str">
        <f t="shared" si="1293"/>
        <v>1 &gt; 4UTARA12 RODA</v>
      </c>
      <c r="AN4578" s="5" t="str">
        <f t="shared" si="1294"/>
        <v>roni irfansyahBMJ II1 &gt; 4UTARA12 RODA</v>
      </c>
      <c r="AO4578" s="5" t="str">
        <f t="shared" si="1295"/>
        <v>roni irfansyah1 &gt; 4UTARA12 RODA</v>
      </c>
      <c r="AP4578" s="5" t="str">
        <f t="shared" si="1296"/>
        <v>44211NIGHT</v>
      </c>
    </row>
    <row r="4579" spans="1:42" x14ac:dyDescent="0.3">
      <c r="A4579" s="33">
        <v>1</v>
      </c>
      <c r="B4579" s="33"/>
      <c r="C4579" s="70">
        <v>44211</v>
      </c>
      <c r="D4579" s="71" t="s">
        <v>87</v>
      </c>
      <c r="E4579" s="70">
        <v>44211</v>
      </c>
      <c r="F4579" s="71">
        <v>5173834</v>
      </c>
      <c r="G4579" s="33" t="s">
        <v>20</v>
      </c>
      <c r="H4579" s="33" t="s">
        <v>21</v>
      </c>
      <c r="I4579" s="33" t="s">
        <v>51</v>
      </c>
      <c r="J4579" s="33" t="s">
        <v>46</v>
      </c>
      <c r="K4579" s="69" t="s">
        <v>25</v>
      </c>
      <c r="L4579" s="32" t="str">
        <f t="shared" si="1279"/>
        <v>CGE370</v>
      </c>
      <c r="M4579" s="32" t="str">
        <f t="shared" si="1280"/>
        <v>BMJ II</v>
      </c>
      <c r="N4579" s="32" t="str">
        <f t="shared" si="1281"/>
        <v>12 RODA</v>
      </c>
      <c r="O4579" s="146">
        <v>0.90472222222222232</v>
      </c>
      <c r="P4579" s="65">
        <v>0.91011574074074064</v>
      </c>
      <c r="Q4579" s="65"/>
      <c r="R4579" s="66">
        <v>2</v>
      </c>
      <c r="S4579" s="66">
        <v>48620</v>
      </c>
      <c r="T4579" s="66">
        <v>19320</v>
      </c>
      <c r="U4579" s="67">
        <f t="shared" si="1291"/>
        <v>29.3</v>
      </c>
      <c r="V4579" s="66">
        <f t="shared" si="1282"/>
        <v>594116.1</v>
      </c>
      <c r="W4579" s="66" t="str">
        <f t="shared" si="1283"/>
        <v>1 &gt; 4</v>
      </c>
      <c r="X4579" s="66">
        <f>A4579+SUMIFS(Presensi!F:F,Presensi!E:E,'Entry Data'!AP4579)</f>
        <v>1</v>
      </c>
      <c r="Y4579" s="66">
        <f>IFERROR(INDEX('Retasi Pricing'!F:F,MATCH('Entry Data'!AM4579,'Retasi Pricing'!E:E,0))*X4579,"")</f>
        <v>27500</v>
      </c>
      <c r="Z4579" s="62" t="s">
        <v>26</v>
      </c>
      <c r="AA4579" s="62" t="s">
        <v>27</v>
      </c>
      <c r="AB4579" s="32"/>
      <c r="AC4579" s="32" t="s">
        <v>215</v>
      </c>
      <c r="AD4579" s="32" t="str">
        <f t="shared" si="1284"/>
        <v/>
      </c>
      <c r="AF4579" s="5" t="str">
        <f t="shared" si="1285"/>
        <v>roni irfansyah44211</v>
      </c>
      <c r="AG4579" s="5" t="str">
        <f t="shared" si="1286"/>
        <v>BMJ 04044211UTARANIGHT</v>
      </c>
      <c r="AH4579" s="5" t="str">
        <f t="shared" si="1287"/>
        <v>roni irfansyah44211UTARANIGHT</v>
      </c>
      <c r="AI4579" s="5" t="str">
        <f t="shared" si="1288"/>
        <v>BMJ 04044211NIGHT</v>
      </c>
      <c r="AJ4579" s="5" t="str">
        <f t="shared" si="1289"/>
        <v>roni irfansyah44211NIGHT</v>
      </c>
      <c r="AK4579" s="5" t="str">
        <f t="shared" si="1290"/>
        <v>roni irfansyahBMJ II</v>
      </c>
      <c r="AL4579" s="5" t="str">
        <f t="shared" si="1292"/>
        <v>2UTARA</v>
      </c>
      <c r="AM4579" s="5" t="str">
        <f t="shared" si="1293"/>
        <v>1 &gt; 4UTARA12 RODA</v>
      </c>
      <c r="AN4579" s="5" t="str">
        <f t="shared" si="1294"/>
        <v>roni irfansyahBMJ II1 &gt; 4UTARA12 RODA</v>
      </c>
      <c r="AO4579" s="5" t="str">
        <f t="shared" si="1295"/>
        <v>roni irfansyah1 &gt; 4UTARA12 RODA</v>
      </c>
      <c r="AP4579" s="5" t="str">
        <f t="shared" si="1296"/>
        <v>44211NIGHT</v>
      </c>
    </row>
    <row r="4580" spans="1:42" x14ac:dyDescent="0.3">
      <c r="A4580" s="33">
        <v>1</v>
      </c>
      <c r="B4580" s="33"/>
      <c r="C4580" s="70">
        <v>44211</v>
      </c>
      <c r="D4580" s="71" t="s">
        <v>87</v>
      </c>
      <c r="E4580" s="70">
        <v>44211</v>
      </c>
      <c r="F4580" s="71">
        <v>5173900</v>
      </c>
      <c r="G4580" s="33" t="s">
        <v>20</v>
      </c>
      <c r="H4580" s="33" t="s">
        <v>21</v>
      </c>
      <c r="I4580" s="33" t="s">
        <v>51</v>
      </c>
      <c r="J4580" s="33" t="s">
        <v>46</v>
      </c>
      <c r="K4580" s="63" t="s">
        <v>25</v>
      </c>
      <c r="L4580" s="32" t="str">
        <f t="shared" si="1279"/>
        <v>CGE370</v>
      </c>
      <c r="M4580" s="32" t="str">
        <f t="shared" si="1280"/>
        <v>BMJ II</v>
      </c>
      <c r="N4580" s="32" t="str">
        <f t="shared" si="1281"/>
        <v>12 RODA</v>
      </c>
      <c r="O4580" s="146">
        <v>0.9604166666666667</v>
      </c>
      <c r="P4580" s="65">
        <v>0.9604166666666667</v>
      </c>
      <c r="Q4580" s="65"/>
      <c r="R4580" s="66">
        <v>3</v>
      </c>
      <c r="S4580" s="66">
        <v>48160</v>
      </c>
      <c r="T4580" s="66">
        <v>19320</v>
      </c>
      <c r="U4580" s="67">
        <f t="shared" si="1291"/>
        <v>28.84</v>
      </c>
      <c r="V4580" s="66">
        <f t="shared" si="1282"/>
        <v>584788.68000000005</v>
      </c>
      <c r="W4580" s="66" t="str">
        <f t="shared" si="1283"/>
        <v>1 &gt; 4</v>
      </c>
      <c r="X4580" s="66">
        <f>A4580+SUMIFS(Presensi!F:F,Presensi!E:E,'Entry Data'!AP4580)</f>
        <v>1</v>
      </c>
      <c r="Y4580" s="66">
        <f>IFERROR(INDEX('Retasi Pricing'!F:F,MATCH('Entry Data'!AM4580,'Retasi Pricing'!E:E,0))*X4580,"")</f>
        <v>27500</v>
      </c>
      <c r="Z4580" s="62" t="s">
        <v>26</v>
      </c>
      <c r="AA4580" s="62" t="s">
        <v>27</v>
      </c>
      <c r="AB4580" s="32"/>
      <c r="AC4580" s="32" t="s">
        <v>215</v>
      </c>
      <c r="AD4580" s="32" t="str">
        <f t="shared" si="1284"/>
        <v/>
      </c>
      <c r="AF4580" s="5" t="str">
        <f t="shared" si="1285"/>
        <v>roni irfansyah44211</v>
      </c>
      <c r="AG4580" s="5" t="str">
        <f t="shared" si="1286"/>
        <v>BMJ 04044211UTARANIGHT</v>
      </c>
      <c r="AH4580" s="5" t="str">
        <f t="shared" si="1287"/>
        <v>roni irfansyah44211UTARANIGHT</v>
      </c>
      <c r="AI4580" s="5" t="str">
        <f t="shared" si="1288"/>
        <v>BMJ 04044211NIGHT</v>
      </c>
      <c r="AJ4580" s="5" t="str">
        <f t="shared" si="1289"/>
        <v>roni irfansyah44211NIGHT</v>
      </c>
      <c r="AK4580" s="5" t="str">
        <f t="shared" si="1290"/>
        <v>roni irfansyahBMJ II</v>
      </c>
      <c r="AL4580" s="5" t="str">
        <f t="shared" si="1292"/>
        <v>3UTARA</v>
      </c>
      <c r="AM4580" s="5" t="str">
        <f t="shared" si="1293"/>
        <v>1 &gt; 4UTARA12 RODA</v>
      </c>
      <c r="AN4580" s="5" t="str">
        <f t="shared" si="1294"/>
        <v>roni irfansyahBMJ II1 &gt; 4UTARA12 RODA</v>
      </c>
      <c r="AO4580" s="5" t="str">
        <f t="shared" si="1295"/>
        <v>roni irfansyah1 &gt; 4UTARA12 RODA</v>
      </c>
      <c r="AP4580" s="5" t="str">
        <f t="shared" si="1296"/>
        <v>44211NIGHT</v>
      </c>
    </row>
    <row r="4581" spans="1:42" x14ac:dyDescent="0.3">
      <c r="A4581" s="33">
        <v>1</v>
      </c>
      <c r="B4581" s="33"/>
      <c r="C4581" s="70">
        <v>44211</v>
      </c>
      <c r="D4581" s="71" t="s">
        <v>87</v>
      </c>
      <c r="E4581" s="70">
        <v>44212</v>
      </c>
      <c r="F4581" s="71">
        <v>5173976</v>
      </c>
      <c r="G4581" s="33" t="s">
        <v>20</v>
      </c>
      <c r="H4581" s="33" t="s">
        <v>21</v>
      </c>
      <c r="I4581" s="33" t="s">
        <v>170</v>
      </c>
      <c r="J4581" s="33" t="s">
        <v>23</v>
      </c>
      <c r="K4581" s="69" t="s">
        <v>126</v>
      </c>
      <c r="L4581" s="32" t="str">
        <f t="shared" si="1279"/>
        <v>CGE370</v>
      </c>
      <c r="M4581" s="32" t="str">
        <f t="shared" si="1280"/>
        <v>BMJ II</v>
      </c>
      <c r="N4581" s="32" t="str">
        <f t="shared" si="1281"/>
        <v>12 RODA</v>
      </c>
      <c r="O4581" s="146">
        <v>2.6724537037037036E-2</v>
      </c>
      <c r="P4581" s="65">
        <v>2.6724537037037036E-2</v>
      </c>
      <c r="Q4581" s="65"/>
      <c r="R4581" s="66">
        <v>4</v>
      </c>
      <c r="S4581" s="66">
        <v>47440</v>
      </c>
      <c r="T4581" s="66">
        <v>17840</v>
      </c>
      <c r="U4581" s="67">
        <f t="shared" si="1291"/>
        <v>29.6</v>
      </c>
      <c r="V4581" s="66">
        <f t="shared" si="1282"/>
        <v>600199.20000000007</v>
      </c>
      <c r="W4581" s="66" t="str">
        <f t="shared" si="1283"/>
        <v>1 &gt; 4</v>
      </c>
      <c r="X4581" s="66">
        <f>A4581+SUMIFS(Presensi!F:F,Presensi!E:E,'Entry Data'!AP4581)</f>
        <v>1</v>
      </c>
      <c r="Y4581" s="66">
        <f>IFERROR(INDEX('Retasi Pricing'!F:F,MATCH('Entry Data'!AM4581,'Retasi Pricing'!E:E,0))*X4581,"")</f>
        <v>27500</v>
      </c>
      <c r="Z4581" s="62" t="s">
        <v>26</v>
      </c>
      <c r="AA4581" s="62" t="s">
        <v>27</v>
      </c>
      <c r="AB4581" s="32"/>
      <c r="AC4581" s="32" t="s">
        <v>190</v>
      </c>
      <c r="AD4581" s="32" t="str">
        <f t="shared" si="1284"/>
        <v/>
      </c>
      <c r="AF4581" s="5" t="str">
        <f t="shared" si="1285"/>
        <v>usman mansyur44211</v>
      </c>
      <c r="AG4581" s="5" t="str">
        <f t="shared" si="1286"/>
        <v>BMJ 04244211UTARANIGHT</v>
      </c>
      <c r="AH4581" s="5" t="str">
        <f t="shared" si="1287"/>
        <v>usman mansyur44211UTARANIGHT</v>
      </c>
      <c r="AI4581" s="5" t="str">
        <f t="shared" si="1288"/>
        <v>BMJ 04244211NIGHT</v>
      </c>
      <c r="AJ4581" s="5" t="str">
        <f t="shared" si="1289"/>
        <v>usman mansyur44211NIGHT</v>
      </c>
      <c r="AK4581" s="5" t="str">
        <f t="shared" si="1290"/>
        <v>usman mansyurBMJ II</v>
      </c>
      <c r="AL4581" s="5" t="str">
        <f t="shared" si="1292"/>
        <v>4UTARA</v>
      </c>
      <c r="AM4581" s="5" t="str">
        <f t="shared" si="1293"/>
        <v>1 &gt; 4UTARA12 RODA</v>
      </c>
      <c r="AN4581" s="5" t="str">
        <f t="shared" si="1294"/>
        <v>usman mansyurBMJ II1 &gt; 4UTARA12 RODA</v>
      </c>
      <c r="AO4581" s="5" t="str">
        <f t="shared" si="1295"/>
        <v>usman mansyur1 &gt; 4UTARA12 RODA</v>
      </c>
      <c r="AP4581" s="5" t="str">
        <f t="shared" si="1296"/>
        <v>44211NIGHT</v>
      </c>
    </row>
    <row r="4582" spans="1:42" x14ac:dyDescent="0.3">
      <c r="A4582" s="33">
        <v>1</v>
      </c>
      <c r="B4582" s="33"/>
      <c r="C4582" s="70">
        <v>44211</v>
      </c>
      <c r="D4582" s="71" t="s">
        <v>87</v>
      </c>
      <c r="E4582" s="70">
        <v>44212</v>
      </c>
      <c r="F4582" s="71">
        <v>5174033</v>
      </c>
      <c r="G4582" s="33" t="s">
        <v>20</v>
      </c>
      <c r="H4582" s="33" t="s">
        <v>21</v>
      </c>
      <c r="I4582" s="33" t="s">
        <v>123</v>
      </c>
      <c r="J4582" s="33" t="s">
        <v>23</v>
      </c>
      <c r="K4582" s="63" t="s">
        <v>126</v>
      </c>
      <c r="L4582" s="32" t="str">
        <f t="shared" si="1279"/>
        <v>CGE370</v>
      </c>
      <c r="M4582" s="32" t="str">
        <f t="shared" si="1280"/>
        <v>BMJ II</v>
      </c>
      <c r="N4582" s="32" t="str">
        <f t="shared" si="1281"/>
        <v>12 RODA</v>
      </c>
      <c r="O4582" s="146">
        <v>0.10930555555555554</v>
      </c>
      <c r="P4582" s="65">
        <v>0.10930555555555554</v>
      </c>
      <c r="Q4582" s="65"/>
      <c r="R4582" s="66">
        <v>5</v>
      </c>
      <c r="S4582" s="66">
        <v>45460</v>
      </c>
      <c r="T4582" s="66">
        <v>17840</v>
      </c>
      <c r="U4582" s="67">
        <f t="shared" si="1291"/>
        <v>27.62</v>
      </c>
      <c r="V4582" s="66">
        <f t="shared" si="1282"/>
        <v>560050.74</v>
      </c>
      <c r="W4582" s="66" t="str">
        <f t="shared" si="1283"/>
        <v>&gt; 5</v>
      </c>
      <c r="X4582" s="66">
        <f>A4582+SUMIFS(Presensi!F:F,Presensi!E:E,'Entry Data'!AP4582)</f>
        <v>1</v>
      </c>
      <c r="Y4582" s="66">
        <f>IFERROR(INDEX('Retasi Pricing'!F:F,MATCH('Entry Data'!AM4582,'Retasi Pricing'!E:E,0))*X4582,"")</f>
        <v>31200</v>
      </c>
      <c r="Z4582" s="62" t="s">
        <v>26</v>
      </c>
      <c r="AA4582" s="62" t="s">
        <v>27</v>
      </c>
      <c r="AB4582" s="32"/>
      <c r="AC4582" s="32" t="s">
        <v>190</v>
      </c>
      <c r="AD4582" s="32" t="str">
        <f t="shared" si="1284"/>
        <v/>
      </c>
      <c r="AF4582" s="5" t="str">
        <f t="shared" si="1285"/>
        <v>usman mansyur44211</v>
      </c>
      <c r="AG4582" s="5" t="str">
        <f t="shared" si="1286"/>
        <v>BMJ 04244211UTARANIGHT</v>
      </c>
      <c r="AH4582" s="5" t="str">
        <f t="shared" si="1287"/>
        <v>usman mansyur44211UTARANIGHT</v>
      </c>
      <c r="AI4582" s="5" t="str">
        <f t="shared" si="1288"/>
        <v>BMJ 04244211NIGHT</v>
      </c>
      <c r="AJ4582" s="5" t="str">
        <f t="shared" si="1289"/>
        <v>usman mansyur44211NIGHT</v>
      </c>
      <c r="AK4582" s="5" t="str">
        <f t="shared" si="1290"/>
        <v>usman mansyurBMJ II</v>
      </c>
      <c r="AL4582" s="5" t="str">
        <f t="shared" si="1292"/>
        <v>5UTARA</v>
      </c>
      <c r="AM4582" s="5" t="str">
        <f t="shared" si="1293"/>
        <v>&gt; 5UTARA12 RODA</v>
      </c>
      <c r="AN4582" s="5" t="str">
        <f t="shared" si="1294"/>
        <v>usman mansyurBMJ II&gt; 5UTARA12 RODA</v>
      </c>
      <c r="AO4582" s="5" t="str">
        <f t="shared" si="1295"/>
        <v>usman mansyur&gt; 5UTARA12 RODA</v>
      </c>
      <c r="AP4582" s="5" t="str">
        <f t="shared" si="1296"/>
        <v>44211NIGHT</v>
      </c>
    </row>
    <row r="4583" spans="1:42" x14ac:dyDescent="0.3">
      <c r="A4583" s="33">
        <v>1</v>
      </c>
      <c r="B4583" s="33"/>
      <c r="C4583" s="70">
        <v>44211</v>
      </c>
      <c r="D4583" s="71" t="s">
        <v>87</v>
      </c>
      <c r="E4583" s="70">
        <v>44212</v>
      </c>
      <c r="F4583" s="71">
        <v>5174094</v>
      </c>
      <c r="G4583" s="33" t="s">
        <v>20</v>
      </c>
      <c r="H4583" s="33" t="s">
        <v>21</v>
      </c>
      <c r="I4583" s="33" t="s">
        <v>123</v>
      </c>
      <c r="J4583" s="33" t="s">
        <v>23</v>
      </c>
      <c r="K4583" s="69" t="s">
        <v>126</v>
      </c>
      <c r="L4583" s="32" t="str">
        <f t="shared" si="1279"/>
        <v>CGE370</v>
      </c>
      <c r="M4583" s="32" t="str">
        <f t="shared" si="1280"/>
        <v>BMJ II</v>
      </c>
      <c r="N4583" s="32" t="str">
        <f t="shared" si="1281"/>
        <v>12 RODA</v>
      </c>
      <c r="O4583" s="146">
        <v>0.17228009259259258</v>
      </c>
      <c r="P4583" s="65">
        <v>0.17228009259259258</v>
      </c>
      <c r="Q4583" s="65"/>
      <c r="R4583" s="66">
        <v>6</v>
      </c>
      <c r="S4583" s="66">
        <v>44260</v>
      </c>
      <c r="T4583" s="66">
        <v>17840</v>
      </c>
      <c r="U4583" s="67">
        <f t="shared" si="1291"/>
        <v>26.42</v>
      </c>
      <c r="V4583" s="66">
        <f t="shared" si="1282"/>
        <v>535718.34000000008</v>
      </c>
      <c r="W4583" s="66" t="str">
        <f t="shared" si="1283"/>
        <v>&gt; 6</v>
      </c>
      <c r="X4583" s="66">
        <f>A4583+SUMIFS(Presensi!F:F,Presensi!E:E,'Entry Data'!AP4583)</f>
        <v>1</v>
      </c>
      <c r="Y4583" s="66">
        <f>IFERROR(INDEX('Retasi Pricing'!F:F,MATCH('Entry Data'!AM4583,'Retasi Pricing'!E:E,0))*X4583,"")</f>
        <v>34450</v>
      </c>
      <c r="Z4583" s="62" t="s">
        <v>26</v>
      </c>
      <c r="AA4583" s="62" t="s">
        <v>27</v>
      </c>
      <c r="AB4583" s="32"/>
      <c r="AC4583" s="32" t="s">
        <v>190</v>
      </c>
      <c r="AD4583" s="32" t="str">
        <f t="shared" si="1284"/>
        <v/>
      </c>
      <c r="AF4583" s="5" t="str">
        <f t="shared" si="1285"/>
        <v>usman mansyur44211</v>
      </c>
      <c r="AG4583" s="5" t="str">
        <f t="shared" si="1286"/>
        <v>BMJ 04244211UTARANIGHT</v>
      </c>
      <c r="AH4583" s="5" t="str">
        <f t="shared" si="1287"/>
        <v>usman mansyur44211UTARANIGHT</v>
      </c>
      <c r="AI4583" s="5" t="str">
        <f t="shared" si="1288"/>
        <v>BMJ 04244211NIGHT</v>
      </c>
      <c r="AJ4583" s="5" t="str">
        <f t="shared" si="1289"/>
        <v>usman mansyur44211NIGHT</v>
      </c>
      <c r="AK4583" s="5" t="str">
        <f t="shared" si="1290"/>
        <v>usman mansyurBMJ II</v>
      </c>
      <c r="AL4583" s="5" t="str">
        <f t="shared" si="1292"/>
        <v>6UTARA</v>
      </c>
      <c r="AM4583" s="5" t="str">
        <f t="shared" si="1293"/>
        <v>&gt; 6UTARA12 RODA</v>
      </c>
      <c r="AN4583" s="5" t="str">
        <f t="shared" si="1294"/>
        <v>usman mansyurBMJ II&gt; 6UTARA12 RODA</v>
      </c>
      <c r="AO4583" s="5" t="str">
        <f t="shared" si="1295"/>
        <v>usman mansyur&gt; 6UTARA12 RODA</v>
      </c>
      <c r="AP4583" s="5" t="str">
        <f t="shared" si="1296"/>
        <v>44211NIGHT</v>
      </c>
    </row>
    <row r="4584" spans="1:42" x14ac:dyDescent="0.3">
      <c r="A4584" s="33">
        <v>1</v>
      </c>
      <c r="B4584" s="33"/>
      <c r="C4584" s="70">
        <v>44211</v>
      </c>
      <c r="D4584" s="71" t="s">
        <v>87</v>
      </c>
      <c r="E4584" s="70">
        <v>44211</v>
      </c>
      <c r="F4584" s="71">
        <v>5173793</v>
      </c>
      <c r="G4584" s="33" t="s">
        <v>20</v>
      </c>
      <c r="H4584" s="33" t="s">
        <v>21</v>
      </c>
      <c r="I4584" s="33" t="s">
        <v>45</v>
      </c>
      <c r="J4584" s="33" t="s">
        <v>46</v>
      </c>
      <c r="K4584" s="63" t="s">
        <v>126</v>
      </c>
      <c r="L4584" s="32" t="str">
        <f t="shared" si="1279"/>
        <v>CGE370</v>
      </c>
      <c r="M4584" s="32" t="str">
        <f t="shared" si="1280"/>
        <v>BMJ II</v>
      </c>
      <c r="N4584" s="32" t="str">
        <f t="shared" si="1281"/>
        <v>12 RODA</v>
      </c>
      <c r="O4584" s="146">
        <v>0.86640046296296302</v>
      </c>
      <c r="P4584" s="65">
        <v>0.87290509259259252</v>
      </c>
      <c r="Q4584" s="65"/>
      <c r="R4584" s="66">
        <v>1</v>
      </c>
      <c r="S4584" s="66">
        <v>48000</v>
      </c>
      <c r="T4584" s="66">
        <v>17840</v>
      </c>
      <c r="U4584" s="67">
        <f t="shared" si="1291"/>
        <v>30.16</v>
      </c>
      <c r="V4584" s="66">
        <f t="shared" si="1282"/>
        <v>611554.31999999995</v>
      </c>
      <c r="W4584" s="66" t="str">
        <f t="shared" si="1283"/>
        <v>1 &gt; 4</v>
      </c>
      <c r="X4584" s="66">
        <f>A4584+SUMIFS(Presensi!F:F,Presensi!E:E,'Entry Data'!AP4584)</f>
        <v>1</v>
      </c>
      <c r="Y4584" s="66">
        <f>IFERROR(INDEX('Retasi Pricing'!F:F,MATCH('Entry Data'!AM4584,'Retasi Pricing'!E:E,0))*X4584,"")</f>
        <v>27500</v>
      </c>
      <c r="Z4584" s="62" t="s">
        <v>26</v>
      </c>
      <c r="AA4584" s="62" t="s">
        <v>27</v>
      </c>
      <c r="AB4584" s="32"/>
      <c r="AC4584" s="32" t="s">
        <v>190</v>
      </c>
      <c r="AD4584" s="32" t="str">
        <f t="shared" si="1284"/>
        <v/>
      </c>
      <c r="AF4584" s="5" t="str">
        <f t="shared" si="1285"/>
        <v>usman mansyur44211</v>
      </c>
      <c r="AG4584" s="5" t="str">
        <f t="shared" si="1286"/>
        <v>BMJ 04244211UTARANIGHT</v>
      </c>
      <c r="AH4584" s="5" t="str">
        <f t="shared" si="1287"/>
        <v>usman mansyur44211UTARANIGHT</v>
      </c>
      <c r="AI4584" s="5" t="str">
        <f t="shared" si="1288"/>
        <v>BMJ 04244211NIGHT</v>
      </c>
      <c r="AJ4584" s="5" t="str">
        <f t="shared" si="1289"/>
        <v>usman mansyur44211NIGHT</v>
      </c>
      <c r="AK4584" s="5" t="str">
        <f t="shared" si="1290"/>
        <v>usman mansyurBMJ II</v>
      </c>
      <c r="AL4584" s="5" t="str">
        <f t="shared" si="1292"/>
        <v>1UTARA</v>
      </c>
      <c r="AM4584" s="5" t="str">
        <f t="shared" si="1293"/>
        <v>1 &gt; 4UTARA12 RODA</v>
      </c>
      <c r="AN4584" s="5" t="str">
        <f t="shared" si="1294"/>
        <v>usman mansyurBMJ II1 &gt; 4UTARA12 RODA</v>
      </c>
      <c r="AO4584" s="5" t="str">
        <f t="shared" si="1295"/>
        <v>usman mansyur1 &gt; 4UTARA12 RODA</v>
      </c>
      <c r="AP4584" s="5" t="str">
        <f t="shared" si="1296"/>
        <v>44211NIGHT</v>
      </c>
    </row>
    <row r="4585" spans="1:42" x14ac:dyDescent="0.3">
      <c r="A4585" s="33">
        <v>1</v>
      </c>
      <c r="B4585" s="33"/>
      <c r="C4585" s="70">
        <v>44211</v>
      </c>
      <c r="D4585" s="71" t="s">
        <v>87</v>
      </c>
      <c r="E4585" s="70">
        <v>44211</v>
      </c>
      <c r="F4585" s="71">
        <v>5173857</v>
      </c>
      <c r="G4585" s="33" t="s">
        <v>20</v>
      </c>
      <c r="H4585" s="33" t="s">
        <v>21</v>
      </c>
      <c r="I4585" s="33" t="s">
        <v>51</v>
      </c>
      <c r="J4585" s="33" t="s">
        <v>46</v>
      </c>
      <c r="K4585" s="69" t="s">
        <v>126</v>
      </c>
      <c r="L4585" s="32" t="str">
        <f t="shared" si="1279"/>
        <v>CGE370</v>
      </c>
      <c r="M4585" s="32" t="str">
        <f t="shared" si="1280"/>
        <v>BMJ II</v>
      </c>
      <c r="N4585" s="32" t="str">
        <f t="shared" si="1281"/>
        <v>12 RODA</v>
      </c>
      <c r="O4585" s="146">
        <v>0.92104166666666665</v>
      </c>
      <c r="P4585" s="65">
        <v>0.92104166666666665</v>
      </c>
      <c r="Q4585" s="65"/>
      <c r="R4585" s="66">
        <v>2</v>
      </c>
      <c r="S4585" s="66">
        <v>48020</v>
      </c>
      <c r="T4585" s="66">
        <v>17840</v>
      </c>
      <c r="U4585" s="67">
        <f t="shared" si="1291"/>
        <v>30.18</v>
      </c>
      <c r="V4585" s="66">
        <f t="shared" si="1282"/>
        <v>611959.86</v>
      </c>
      <c r="W4585" s="66" t="str">
        <f t="shared" si="1283"/>
        <v>1 &gt; 4</v>
      </c>
      <c r="X4585" s="66">
        <f>A4585+SUMIFS(Presensi!F:F,Presensi!E:E,'Entry Data'!AP4585)</f>
        <v>1</v>
      </c>
      <c r="Y4585" s="66">
        <f>IFERROR(INDEX('Retasi Pricing'!F:F,MATCH('Entry Data'!AM4585,'Retasi Pricing'!E:E,0))*X4585,"")</f>
        <v>27500</v>
      </c>
      <c r="Z4585" s="62" t="s">
        <v>26</v>
      </c>
      <c r="AA4585" s="62" t="s">
        <v>27</v>
      </c>
      <c r="AB4585" s="32"/>
      <c r="AC4585" s="32" t="s">
        <v>190</v>
      </c>
      <c r="AD4585" s="32" t="str">
        <f t="shared" si="1284"/>
        <v/>
      </c>
      <c r="AF4585" s="5" t="str">
        <f t="shared" si="1285"/>
        <v>usman mansyur44211</v>
      </c>
      <c r="AG4585" s="5" t="str">
        <f t="shared" si="1286"/>
        <v>BMJ 04244211UTARANIGHT</v>
      </c>
      <c r="AH4585" s="5" t="str">
        <f t="shared" si="1287"/>
        <v>usman mansyur44211UTARANIGHT</v>
      </c>
      <c r="AI4585" s="5" t="str">
        <f t="shared" si="1288"/>
        <v>BMJ 04244211NIGHT</v>
      </c>
      <c r="AJ4585" s="5" t="str">
        <f t="shared" si="1289"/>
        <v>usman mansyur44211NIGHT</v>
      </c>
      <c r="AK4585" s="5" t="str">
        <f t="shared" si="1290"/>
        <v>usman mansyurBMJ II</v>
      </c>
      <c r="AL4585" s="5" t="str">
        <f t="shared" si="1292"/>
        <v>2UTARA</v>
      </c>
      <c r="AM4585" s="5" t="str">
        <f t="shared" si="1293"/>
        <v>1 &gt; 4UTARA12 RODA</v>
      </c>
      <c r="AN4585" s="5" t="str">
        <f t="shared" si="1294"/>
        <v>usman mansyurBMJ II1 &gt; 4UTARA12 RODA</v>
      </c>
      <c r="AO4585" s="5" t="str">
        <f t="shared" si="1295"/>
        <v>usman mansyur1 &gt; 4UTARA12 RODA</v>
      </c>
      <c r="AP4585" s="5" t="str">
        <f t="shared" si="1296"/>
        <v>44211NIGHT</v>
      </c>
    </row>
    <row r="4586" spans="1:42" x14ac:dyDescent="0.3">
      <c r="A4586" s="33">
        <v>1</v>
      </c>
      <c r="B4586" s="33"/>
      <c r="C4586" s="70">
        <v>44211</v>
      </c>
      <c r="D4586" s="71" t="s">
        <v>87</v>
      </c>
      <c r="E4586" s="70">
        <v>44211</v>
      </c>
      <c r="F4586" s="71">
        <v>5173920</v>
      </c>
      <c r="G4586" s="33" t="s">
        <v>20</v>
      </c>
      <c r="H4586" s="33" t="s">
        <v>21</v>
      </c>
      <c r="I4586" s="33" t="s">
        <v>51</v>
      </c>
      <c r="J4586" s="33" t="s">
        <v>46</v>
      </c>
      <c r="K4586" s="69" t="s">
        <v>126</v>
      </c>
      <c r="L4586" s="32" t="str">
        <f t="shared" si="1279"/>
        <v>CGE370</v>
      </c>
      <c r="M4586" s="32" t="str">
        <f t="shared" si="1280"/>
        <v>BMJ II</v>
      </c>
      <c r="N4586" s="32" t="str">
        <f t="shared" si="1281"/>
        <v>12 RODA</v>
      </c>
      <c r="O4586" s="146">
        <v>0.97518518518518515</v>
      </c>
      <c r="P4586" s="65">
        <v>0.97518518518518515</v>
      </c>
      <c r="Q4586" s="65"/>
      <c r="R4586" s="66">
        <v>3</v>
      </c>
      <c r="S4586" s="66">
        <v>46340</v>
      </c>
      <c r="T4586" s="66">
        <v>17840</v>
      </c>
      <c r="U4586" s="67">
        <f t="shared" si="1291"/>
        <v>28.5</v>
      </c>
      <c r="V4586" s="66">
        <f t="shared" si="1282"/>
        <v>577894.5</v>
      </c>
      <c r="W4586" s="66" t="str">
        <f t="shared" si="1283"/>
        <v>1 &gt; 4</v>
      </c>
      <c r="X4586" s="66">
        <f>A4586+SUMIFS(Presensi!F:F,Presensi!E:E,'Entry Data'!AP4586)</f>
        <v>1</v>
      </c>
      <c r="Y4586" s="66">
        <f>IFERROR(INDEX('Retasi Pricing'!F:F,MATCH('Entry Data'!AM4586,'Retasi Pricing'!E:E,0))*X4586,"")</f>
        <v>27500</v>
      </c>
      <c r="Z4586" s="62" t="s">
        <v>26</v>
      </c>
      <c r="AA4586" s="62" t="s">
        <v>27</v>
      </c>
      <c r="AB4586" s="32"/>
      <c r="AC4586" s="32" t="s">
        <v>190</v>
      </c>
      <c r="AD4586" s="32" t="str">
        <f t="shared" si="1284"/>
        <v/>
      </c>
      <c r="AF4586" s="5" t="str">
        <f t="shared" si="1285"/>
        <v>usman mansyur44211</v>
      </c>
      <c r="AG4586" s="5" t="str">
        <f t="shared" si="1286"/>
        <v>BMJ 04244211UTARANIGHT</v>
      </c>
      <c r="AH4586" s="5" t="str">
        <f t="shared" si="1287"/>
        <v>usman mansyur44211UTARANIGHT</v>
      </c>
      <c r="AI4586" s="5" t="str">
        <f t="shared" si="1288"/>
        <v>BMJ 04244211NIGHT</v>
      </c>
      <c r="AJ4586" s="5" t="str">
        <f t="shared" si="1289"/>
        <v>usman mansyur44211NIGHT</v>
      </c>
      <c r="AK4586" s="5" t="str">
        <f t="shared" si="1290"/>
        <v>usman mansyurBMJ II</v>
      </c>
      <c r="AL4586" s="5" t="str">
        <f t="shared" si="1292"/>
        <v>3UTARA</v>
      </c>
      <c r="AM4586" s="5" t="str">
        <f t="shared" si="1293"/>
        <v>1 &gt; 4UTARA12 RODA</v>
      </c>
      <c r="AN4586" s="5" t="str">
        <f t="shared" si="1294"/>
        <v>usman mansyurBMJ II1 &gt; 4UTARA12 RODA</v>
      </c>
      <c r="AO4586" s="5" t="str">
        <f t="shared" si="1295"/>
        <v>usman mansyur1 &gt; 4UTARA12 RODA</v>
      </c>
      <c r="AP4586" s="5" t="str">
        <f t="shared" si="1296"/>
        <v>44211NIGHT</v>
      </c>
    </row>
    <row r="4587" spans="1:42" x14ac:dyDescent="0.3">
      <c r="A4587" s="33">
        <v>1</v>
      </c>
      <c r="B4587" s="33"/>
      <c r="C4587" s="70">
        <v>44211</v>
      </c>
      <c r="D4587" s="71" t="s">
        <v>87</v>
      </c>
      <c r="E4587" s="70">
        <v>44212</v>
      </c>
      <c r="F4587" s="71">
        <v>5173948</v>
      </c>
      <c r="G4587" s="33" t="s">
        <v>20</v>
      </c>
      <c r="H4587" s="33" t="s">
        <v>21</v>
      </c>
      <c r="I4587" s="33" t="s">
        <v>123</v>
      </c>
      <c r="J4587" s="33" t="s">
        <v>23</v>
      </c>
      <c r="K4587" s="63" t="s">
        <v>107</v>
      </c>
      <c r="L4587" s="32" t="str">
        <f t="shared" si="1279"/>
        <v>CGE370</v>
      </c>
      <c r="M4587" s="32" t="str">
        <f t="shared" si="1280"/>
        <v>BMJ II</v>
      </c>
      <c r="N4587" s="32" t="str">
        <f t="shared" si="1281"/>
        <v>12 RODA</v>
      </c>
      <c r="O4587" s="146">
        <v>1.9328703703703704E-3</v>
      </c>
      <c r="P4587" s="65">
        <v>1.9328703703703704E-3</v>
      </c>
      <c r="Q4587" s="65"/>
      <c r="R4587" s="66">
        <v>3</v>
      </c>
      <c r="S4587" s="66">
        <v>44740</v>
      </c>
      <c r="T4587" s="66">
        <v>17400</v>
      </c>
      <c r="U4587" s="67">
        <f t="shared" si="1291"/>
        <v>27.34</v>
      </c>
      <c r="V4587" s="66">
        <f t="shared" si="1282"/>
        <v>554373.18000000005</v>
      </c>
      <c r="W4587" s="66" t="str">
        <f t="shared" si="1283"/>
        <v>1 &gt; 4</v>
      </c>
      <c r="X4587" s="66">
        <f>A4587+SUMIFS(Presensi!F:F,Presensi!E:E,'Entry Data'!AP4587)</f>
        <v>1</v>
      </c>
      <c r="Y4587" s="66">
        <f>IFERROR(INDEX('Retasi Pricing'!F:F,MATCH('Entry Data'!AM4587,'Retasi Pricing'!E:E,0))*X4587,"")</f>
        <v>27500</v>
      </c>
      <c r="Z4587" s="62" t="s">
        <v>26</v>
      </c>
      <c r="AA4587" s="62" t="s">
        <v>27</v>
      </c>
      <c r="AB4587" s="32"/>
      <c r="AC4587" s="32" t="s">
        <v>192</v>
      </c>
      <c r="AD4587" s="32" t="str">
        <f t="shared" si="1284"/>
        <v/>
      </c>
      <c r="AF4587" s="5" t="str">
        <f t="shared" si="1285"/>
        <v>awaluddin44211</v>
      </c>
      <c r="AG4587" s="5" t="str">
        <f t="shared" si="1286"/>
        <v>BMJ 04444211UTARANIGHT</v>
      </c>
      <c r="AH4587" s="5" t="str">
        <f t="shared" si="1287"/>
        <v>awaluddin44211UTARANIGHT</v>
      </c>
      <c r="AI4587" s="5" t="str">
        <f t="shared" si="1288"/>
        <v>BMJ 04444211NIGHT</v>
      </c>
      <c r="AJ4587" s="5" t="str">
        <f t="shared" si="1289"/>
        <v>awaluddin44211NIGHT</v>
      </c>
      <c r="AK4587" s="5" t="str">
        <f t="shared" si="1290"/>
        <v>awaluddinBMJ II</v>
      </c>
      <c r="AL4587" s="5" t="str">
        <f t="shared" si="1292"/>
        <v>3UTARA</v>
      </c>
      <c r="AM4587" s="5" t="str">
        <f t="shared" si="1293"/>
        <v>1 &gt; 4UTARA12 RODA</v>
      </c>
      <c r="AN4587" s="5" t="str">
        <f t="shared" si="1294"/>
        <v>awaluddinBMJ II1 &gt; 4UTARA12 RODA</v>
      </c>
      <c r="AO4587" s="5" t="str">
        <f t="shared" si="1295"/>
        <v>awaluddin1 &gt; 4UTARA12 RODA</v>
      </c>
      <c r="AP4587" s="5" t="str">
        <f t="shared" si="1296"/>
        <v>44211NIGHT</v>
      </c>
    </row>
    <row r="4588" spans="1:42" x14ac:dyDescent="0.3">
      <c r="A4588" s="33">
        <v>1</v>
      </c>
      <c r="B4588" s="33"/>
      <c r="C4588" s="70">
        <v>44211</v>
      </c>
      <c r="D4588" s="71" t="s">
        <v>87</v>
      </c>
      <c r="E4588" s="70">
        <v>44212</v>
      </c>
      <c r="F4588" s="71">
        <v>5174035</v>
      </c>
      <c r="G4588" s="33" t="s">
        <v>20</v>
      </c>
      <c r="H4588" s="33" t="s">
        <v>21</v>
      </c>
      <c r="I4588" s="33" t="s">
        <v>123</v>
      </c>
      <c r="J4588" s="33" t="s">
        <v>23</v>
      </c>
      <c r="K4588" s="69" t="s">
        <v>107</v>
      </c>
      <c r="L4588" s="32" t="str">
        <f t="shared" ref="L4588:L4651" si="1297">IFERROR(VLOOKUP(K4588,db_unit,2,FALSE),"")</f>
        <v>CGE370</v>
      </c>
      <c r="M4588" s="32" t="str">
        <f t="shared" ref="M4588:M4651" si="1298">IFERROR(VLOOKUP(K4588,db_unit,3,FALSE),"")</f>
        <v>BMJ II</v>
      </c>
      <c r="N4588" s="32" t="str">
        <f t="shared" ref="N4588:N4651" si="1299">IFERROR(VLOOKUP(K4588,db_unit,4,FALSE),"")</f>
        <v>12 RODA</v>
      </c>
      <c r="O4588" s="146">
        <v>0.11232638888888889</v>
      </c>
      <c r="P4588" s="65">
        <v>0.11232638888888889</v>
      </c>
      <c r="Q4588" s="65"/>
      <c r="R4588" s="66">
        <v>4</v>
      </c>
      <c r="S4588" s="66">
        <v>46180</v>
      </c>
      <c r="T4588" s="66">
        <v>17400</v>
      </c>
      <c r="U4588" s="67">
        <f t="shared" si="1291"/>
        <v>28.78</v>
      </c>
      <c r="V4588" s="66">
        <f t="shared" si="1282"/>
        <v>583572.06000000006</v>
      </c>
      <c r="W4588" s="66" t="str">
        <f t="shared" si="1283"/>
        <v>1 &gt; 4</v>
      </c>
      <c r="X4588" s="66">
        <f>A4588+SUMIFS(Presensi!F:F,Presensi!E:E,'Entry Data'!AP4588)</f>
        <v>1</v>
      </c>
      <c r="Y4588" s="66">
        <f>IFERROR(INDEX('Retasi Pricing'!F:F,MATCH('Entry Data'!AM4588,'Retasi Pricing'!E:E,0))*X4588,"")</f>
        <v>27500</v>
      </c>
      <c r="Z4588" s="62" t="s">
        <v>26</v>
      </c>
      <c r="AA4588" s="62" t="s">
        <v>27</v>
      </c>
      <c r="AB4588" s="32"/>
      <c r="AC4588" s="32" t="s">
        <v>192</v>
      </c>
      <c r="AD4588" s="32" t="str">
        <f t="shared" si="1284"/>
        <v/>
      </c>
      <c r="AF4588" s="5" t="str">
        <f t="shared" si="1285"/>
        <v>awaluddin44211</v>
      </c>
      <c r="AG4588" s="5" t="str">
        <f t="shared" si="1286"/>
        <v>BMJ 04444211UTARANIGHT</v>
      </c>
      <c r="AH4588" s="5" t="str">
        <f t="shared" si="1287"/>
        <v>awaluddin44211UTARANIGHT</v>
      </c>
      <c r="AI4588" s="5" t="str">
        <f t="shared" si="1288"/>
        <v>BMJ 04444211NIGHT</v>
      </c>
      <c r="AJ4588" s="5" t="str">
        <f t="shared" si="1289"/>
        <v>awaluddin44211NIGHT</v>
      </c>
      <c r="AK4588" s="5" t="str">
        <f t="shared" si="1290"/>
        <v>awaluddinBMJ II</v>
      </c>
      <c r="AL4588" s="5" t="str">
        <f t="shared" si="1292"/>
        <v>4UTARA</v>
      </c>
      <c r="AM4588" s="5" t="str">
        <f t="shared" si="1293"/>
        <v>1 &gt; 4UTARA12 RODA</v>
      </c>
      <c r="AN4588" s="5" t="str">
        <f t="shared" si="1294"/>
        <v>awaluddinBMJ II1 &gt; 4UTARA12 RODA</v>
      </c>
      <c r="AO4588" s="5" t="str">
        <f t="shared" si="1295"/>
        <v>awaluddin1 &gt; 4UTARA12 RODA</v>
      </c>
      <c r="AP4588" s="5" t="str">
        <f t="shared" si="1296"/>
        <v>44211NIGHT</v>
      </c>
    </row>
    <row r="4589" spans="1:42" x14ac:dyDescent="0.3">
      <c r="A4589" s="33">
        <v>1</v>
      </c>
      <c r="B4589" s="33"/>
      <c r="C4589" s="70">
        <v>44211</v>
      </c>
      <c r="D4589" s="71" t="s">
        <v>87</v>
      </c>
      <c r="E4589" s="70">
        <v>44212</v>
      </c>
      <c r="F4589" s="71">
        <v>5174120</v>
      </c>
      <c r="G4589" s="33" t="s">
        <v>20</v>
      </c>
      <c r="H4589" s="33" t="s">
        <v>21</v>
      </c>
      <c r="I4589" s="33" t="s">
        <v>45</v>
      </c>
      <c r="J4589" s="33" t="s">
        <v>46</v>
      </c>
      <c r="K4589" s="69" t="s">
        <v>107</v>
      </c>
      <c r="L4589" s="32" t="str">
        <f t="shared" si="1297"/>
        <v>CGE370</v>
      </c>
      <c r="M4589" s="32" t="str">
        <f t="shared" si="1298"/>
        <v>BMJ II</v>
      </c>
      <c r="N4589" s="32" t="str">
        <f t="shared" si="1299"/>
        <v>12 RODA</v>
      </c>
      <c r="O4589" s="146">
        <v>0.19923611111111109</v>
      </c>
      <c r="P4589" s="65">
        <v>0.19923611111111109</v>
      </c>
      <c r="Q4589" s="65"/>
      <c r="R4589" s="66">
        <v>5</v>
      </c>
      <c r="S4589" s="66">
        <v>46560</v>
      </c>
      <c r="T4589" s="66">
        <v>17400</v>
      </c>
      <c r="U4589" s="67">
        <f t="shared" si="1291"/>
        <v>29.16</v>
      </c>
      <c r="V4589" s="66">
        <f t="shared" si="1282"/>
        <v>591277.31999999995</v>
      </c>
      <c r="W4589" s="66" t="str">
        <f t="shared" si="1283"/>
        <v>&gt; 5</v>
      </c>
      <c r="X4589" s="66">
        <f>A4589+SUMIFS(Presensi!F:F,Presensi!E:E,'Entry Data'!AP4589)</f>
        <v>1</v>
      </c>
      <c r="Y4589" s="66">
        <f>IFERROR(INDEX('Retasi Pricing'!F:F,MATCH('Entry Data'!AM4589,'Retasi Pricing'!E:E,0))*X4589,"")</f>
        <v>31200</v>
      </c>
      <c r="Z4589" s="62" t="s">
        <v>26</v>
      </c>
      <c r="AA4589" s="62" t="s">
        <v>27</v>
      </c>
      <c r="AB4589" s="32"/>
      <c r="AC4589" s="32" t="s">
        <v>192</v>
      </c>
      <c r="AD4589" s="32" t="str">
        <f t="shared" si="1284"/>
        <v/>
      </c>
      <c r="AF4589" s="5" t="str">
        <f t="shared" si="1285"/>
        <v>awaluddin44211</v>
      </c>
      <c r="AG4589" s="5" t="str">
        <f t="shared" si="1286"/>
        <v>BMJ 04444211UTARANIGHT</v>
      </c>
      <c r="AH4589" s="5" t="str">
        <f t="shared" si="1287"/>
        <v>awaluddin44211UTARANIGHT</v>
      </c>
      <c r="AI4589" s="5" t="str">
        <f t="shared" si="1288"/>
        <v>BMJ 04444211NIGHT</v>
      </c>
      <c r="AJ4589" s="5" t="str">
        <f t="shared" si="1289"/>
        <v>awaluddin44211NIGHT</v>
      </c>
      <c r="AK4589" s="5" t="str">
        <f t="shared" si="1290"/>
        <v>awaluddinBMJ II</v>
      </c>
      <c r="AL4589" s="5" t="str">
        <f t="shared" si="1292"/>
        <v>5UTARA</v>
      </c>
      <c r="AM4589" s="5" t="str">
        <f t="shared" si="1293"/>
        <v>&gt; 5UTARA12 RODA</v>
      </c>
      <c r="AN4589" s="5" t="str">
        <f t="shared" si="1294"/>
        <v>awaluddinBMJ II&gt; 5UTARA12 RODA</v>
      </c>
      <c r="AO4589" s="5" t="str">
        <f t="shared" si="1295"/>
        <v>awaluddin&gt; 5UTARA12 RODA</v>
      </c>
      <c r="AP4589" s="5" t="str">
        <f t="shared" si="1296"/>
        <v>44211NIGHT</v>
      </c>
    </row>
    <row r="4590" spans="1:42" x14ac:dyDescent="0.3">
      <c r="A4590" s="33">
        <v>1</v>
      </c>
      <c r="B4590" s="33"/>
      <c r="C4590" s="70">
        <v>44211</v>
      </c>
      <c r="D4590" s="71" t="s">
        <v>87</v>
      </c>
      <c r="E4590" s="70">
        <v>44212</v>
      </c>
      <c r="F4590" s="71">
        <v>5174171</v>
      </c>
      <c r="G4590" s="33" t="s">
        <v>20</v>
      </c>
      <c r="H4590" s="33" t="s">
        <v>21</v>
      </c>
      <c r="I4590" s="33" t="s">
        <v>51</v>
      </c>
      <c r="J4590" s="33" t="s">
        <v>46</v>
      </c>
      <c r="K4590" s="63" t="s">
        <v>107</v>
      </c>
      <c r="L4590" s="32" t="str">
        <f t="shared" si="1297"/>
        <v>CGE370</v>
      </c>
      <c r="M4590" s="32" t="str">
        <f t="shared" si="1298"/>
        <v>BMJ II</v>
      </c>
      <c r="N4590" s="32" t="str">
        <f t="shared" si="1299"/>
        <v>12 RODA</v>
      </c>
      <c r="O4590" s="146">
        <v>0.27350694444444446</v>
      </c>
      <c r="P4590" s="65">
        <v>0.27350694444444446</v>
      </c>
      <c r="Q4590" s="65"/>
      <c r="R4590" s="66">
        <v>6</v>
      </c>
      <c r="S4590" s="66">
        <v>49040</v>
      </c>
      <c r="T4590" s="66">
        <v>17400</v>
      </c>
      <c r="U4590" s="67">
        <f t="shared" si="1291"/>
        <v>31.64</v>
      </c>
      <c r="V4590" s="66">
        <f t="shared" si="1282"/>
        <v>641564.28</v>
      </c>
      <c r="W4590" s="66" t="str">
        <f t="shared" si="1283"/>
        <v>&gt; 6</v>
      </c>
      <c r="X4590" s="66">
        <f>A4590+SUMIFS(Presensi!F:F,Presensi!E:E,'Entry Data'!AP4590)</f>
        <v>1</v>
      </c>
      <c r="Y4590" s="66">
        <f>IFERROR(INDEX('Retasi Pricing'!F:F,MATCH('Entry Data'!AM4590,'Retasi Pricing'!E:E,0))*X4590,"")</f>
        <v>34450</v>
      </c>
      <c r="Z4590" s="62" t="s">
        <v>26</v>
      </c>
      <c r="AA4590" s="62" t="s">
        <v>27</v>
      </c>
      <c r="AB4590" s="32"/>
      <c r="AC4590" s="32" t="s">
        <v>192</v>
      </c>
      <c r="AD4590" s="32" t="str">
        <f t="shared" si="1284"/>
        <v/>
      </c>
      <c r="AF4590" s="5" t="str">
        <f t="shared" si="1285"/>
        <v>awaluddin44211</v>
      </c>
      <c r="AG4590" s="5" t="str">
        <f t="shared" si="1286"/>
        <v>BMJ 04444211UTARANIGHT</v>
      </c>
      <c r="AH4590" s="5" t="str">
        <f t="shared" si="1287"/>
        <v>awaluddin44211UTARANIGHT</v>
      </c>
      <c r="AI4590" s="5" t="str">
        <f t="shared" si="1288"/>
        <v>BMJ 04444211NIGHT</v>
      </c>
      <c r="AJ4590" s="5" t="str">
        <f t="shared" si="1289"/>
        <v>awaluddin44211NIGHT</v>
      </c>
      <c r="AK4590" s="5" t="str">
        <f t="shared" si="1290"/>
        <v>awaluddinBMJ II</v>
      </c>
      <c r="AL4590" s="5" t="str">
        <f t="shared" si="1292"/>
        <v>6UTARA</v>
      </c>
      <c r="AM4590" s="5" t="str">
        <f t="shared" si="1293"/>
        <v>&gt; 6UTARA12 RODA</v>
      </c>
      <c r="AN4590" s="5" t="str">
        <f t="shared" si="1294"/>
        <v>awaluddinBMJ II&gt; 6UTARA12 RODA</v>
      </c>
      <c r="AO4590" s="5" t="str">
        <f t="shared" si="1295"/>
        <v>awaluddin&gt; 6UTARA12 RODA</v>
      </c>
      <c r="AP4590" s="5" t="str">
        <f t="shared" si="1296"/>
        <v>44211NIGHT</v>
      </c>
    </row>
    <row r="4591" spans="1:42" x14ac:dyDescent="0.3">
      <c r="A4591" s="33">
        <v>1</v>
      </c>
      <c r="B4591" s="33"/>
      <c r="C4591" s="70">
        <v>44211</v>
      </c>
      <c r="D4591" s="71" t="s">
        <v>87</v>
      </c>
      <c r="E4591" s="70">
        <v>44211</v>
      </c>
      <c r="F4591" s="71">
        <v>5173779</v>
      </c>
      <c r="G4591" s="33" t="s">
        <v>20</v>
      </c>
      <c r="H4591" s="33" t="s">
        <v>21</v>
      </c>
      <c r="I4591" s="33" t="s">
        <v>51</v>
      </c>
      <c r="J4591" s="33" t="s">
        <v>46</v>
      </c>
      <c r="K4591" s="63" t="s">
        <v>107</v>
      </c>
      <c r="L4591" s="32" t="str">
        <f t="shared" si="1297"/>
        <v>CGE370</v>
      </c>
      <c r="M4591" s="32" t="str">
        <f t="shared" si="1298"/>
        <v>BMJ II</v>
      </c>
      <c r="N4591" s="32" t="str">
        <f t="shared" si="1299"/>
        <v>12 RODA</v>
      </c>
      <c r="O4591" s="146">
        <v>0.85832175925925924</v>
      </c>
      <c r="P4591" s="65">
        <v>0.86456018518518529</v>
      </c>
      <c r="Q4591" s="65"/>
      <c r="R4591" s="66">
        <v>1</v>
      </c>
      <c r="S4591" s="66">
        <v>45120</v>
      </c>
      <c r="T4591" s="66">
        <v>17400</v>
      </c>
      <c r="U4591" s="67">
        <f t="shared" si="1291"/>
        <v>27.72</v>
      </c>
      <c r="V4591" s="66">
        <f t="shared" si="1282"/>
        <v>562078.43999999994</v>
      </c>
      <c r="W4591" s="66" t="str">
        <f t="shared" si="1283"/>
        <v>1 &gt; 4</v>
      </c>
      <c r="X4591" s="66">
        <f>A4591+SUMIFS(Presensi!F:F,Presensi!E:E,'Entry Data'!AP4591)</f>
        <v>1</v>
      </c>
      <c r="Y4591" s="66">
        <f>IFERROR(INDEX('Retasi Pricing'!F:F,MATCH('Entry Data'!AM4591,'Retasi Pricing'!E:E,0))*X4591,"")</f>
        <v>27500</v>
      </c>
      <c r="Z4591" s="62" t="s">
        <v>26</v>
      </c>
      <c r="AA4591" s="62" t="s">
        <v>27</v>
      </c>
      <c r="AB4591" s="32"/>
      <c r="AC4591" s="32" t="s">
        <v>192</v>
      </c>
      <c r="AD4591" s="32" t="str">
        <f t="shared" si="1284"/>
        <v/>
      </c>
      <c r="AF4591" s="5" t="str">
        <f t="shared" si="1285"/>
        <v>awaluddin44211</v>
      </c>
      <c r="AG4591" s="5" t="str">
        <f t="shared" si="1286"/>
        <v>BMJ 04444211UTARANIGHT</v>
      </c>
      <c r="AH4591" s="5" t="str">
        <f t="shared" si="1287"/>
        <v>awaluddin44211UTARANIGHT</v>
      </c>
      <c r="AI4591" s="5" t="str">
        <f t="shared" si="1288"/>
        <v>BMJ 04444211NIGHT</v>
      </c>
      <c r="AJ4591" s="5" t="str">
        <f t="shared" si="1289"/>
        <v>awaluddin44211NIGHT</v>
      </c>
      <c r="AK4591" s="5" t="str">
        <f t="shared" si="1290"/>
        <v>awaluddinBMJ II</v>
      </c>
      <c r="AL4591" s="5" t="str">
        <f t="shared" si="1292"/>
        <v>1UTARA</v>
      </c>
      <c r="AM4591" s="5" t="str">
        <f t="shared" si="1293"/>
        <v>1 &gt; 4UTARA12 RODA</v>
      </c>
      <c r="AN4591" s="5" t="str">
        <f t="shared" si="1294"/>
        <v>awaluddinBMJ II1 &gt; 4UTARA12 RODA</v>
      </c>
      <c r="AO4591" s="5" t="str">
        <f t="shared" si="1295"/>
        <v>awaluddin1 &gt; 4UTARA12 RODA</v>
      </c>
      <c r="AP4591" s="5" t="str">
        <f t="shared" si="1296"/>
        <v>44211NIGHT</v>
      </c>
    </row>
    <row r="4592" spans="1:42" x14ac:dyDescent="0.3">
      <c r="A4592" s="33">
        <v>1</v>
      </c>
      <c r="B4592" s="33"/>
      <c r="C4592" s="70">
        <v>44211</v>
      </c>
      <c r="D4592" s="71" t="s">
        <v>87</v>
      </c>
      <c r="E4592" s="70">
        <v>44211</v>
      </c>
      <c r="F4592" s="71">
        <v>5173859</v>
      </c>
      <c r="G4592" s="33" t="s">
        <v>20</v>
      </c>
      <c r="H4592" s="33" t="s">
        <v>21</v>
      </c>
      <c r="I4592" s="33" t="s">
        <v>45</v>
      </c>
      <c r="J4592" s="33" t="s">
        <v>46</v>
      </c>
      <c r="K4592" s="63" t="s">
        <v>107</v>
      </c>
      <c r="L4592" s="32" t="str">
        <f t="shared" si="1297"/>
        <v>CGE370</v>
      </c>
      <c r="M4592" s="32" t="str">
        <f t="shared" si="1298"/>
        <v>BMJ II</v>
      </c>
      <c r="N4592" s="32" t="str">
        <f t="shared" si="1299"/>
        <v>12 RODA</v>
      </c>
      <c r="O4592" s="146">
        <v>0.92314814814814816</v>
      </c>
      <c r="P4592" s="65">
        <v>0.92314814814814816</v>
      </c>
      <c r="Q4592" s="65"/>
      <c r="R4592" s="66">
        <v>2</v>
      </c>
      <c r="S4592" s="66">
        <v>45840</v>
      </c>
      <c r="T4592" s="66">
        <v>17400</v>
      </c>
      <c r="U4592" s="67">
        <f t="shared" si="1291"/>
        <v>28.44</v>
      </c>
      <c r="V4592" s="66">
        <f t="shared" si="1282"/>
        <v>576677.88000000012</v>
      </c>
      <c r="W4592" s="66" t="str">
        <f t="shared" si="1283"/>
        <v>1 &gt; 4</v>
      </c>
      <c r="X4592" s="66">
        <f>A4592+SUMIFS(Presensi!F:F,Presensi!E:E,'Entry Data'!AP4592)</f>
        <v>1</v>
      </c>
      <c r="Y4592" s="66">
        <f>IFERROR(INDEX('Retasi Pricing'!F:F,MATCH('Entry Data'!AM4592,'Retasi Pricing'!E:E,0))*X4592,"")</f>
        <v>27500</v>
      </c>
      <c r="Z4592" s="62" t="s">
        <v>26</v>
      </c>
      <c r="AA4592" s="62" t="s">
        <v>27</v>
      </c>
      <c r="AB4592" s="32"/>
      <c r="AC4592" s="32" t="s">
        <v>192</v>
      </c>
      <c r="AD4592" s="32" t="str">
        <f t="shared" si="1284"/>
        <v/>
      </c>
      <c r="AF4592" s="5" t="str">
        <f t="shared" si="1285"/>
        <v>awaluddin44211</v>
      </c>
      <c r="AG4592" s="5" t="str">
        <f t="shared" si="1286"/>
        <v>BMJ 04444211UTARANIGHT</v>
      </c>
      <c r="AH4592" s="5" t="str">
        <f t="shared" si="1287"/>
        <v>awaluddin44211UTARANIGHT</v>
      </c>
      <c r="AI4592" s="5" t="str">
        <f t="shared" si="1288"/>
        <v>BMJ 04444211NIGHT</v>
      </c>
      <c r="AJ4592" s="5" t="str">
        <f t="shared" si="1289"/>
        <v>awaluddin44211NIGHT</v>
      </c>
      <c r="AK4592" s="5" t="str">
        <f t="shared" si="1290"/>
        <v>awaluddinBMJ II</v>
      </c>
      <c r="AL4592" s="5" t="str">
        <f t="shared" si="1292"/>
        <v>2UTARA</v>
      </c>
      <c r="AM4592" s="5" t="str">
        <f t="shared" si="1293"/>
        <v>1 &gt; 4UTARA12 RODA</v>
      </c>
      <c r="AN4592" s="5" t="str">
        <f t="shared" si="1294"/>
        <v>awaluddinBMJ II1 &gt; 4UTARA12 RODA</v>
      </c>
      <c r="AO4592" s="5" t="str">
        <f t="shared" si="1295"/>
        <v>awaluddin1 &gt; 4UTARA12 RODA</v>
      </c>
      <c r="AP4592" s="5" t="str">
        <f t="shared" si="1296"/>
        <v>44211NIGHT</v>
      </c>
    </row>
    <row r="4593" spans="1:42" x14ac:dyDescent="0.3">
      <c r="A4593" s="33">
        <v>1</v>
      </c>
      <c r="B4593" s="33"/>
      <c r="C4593" s="70">
        <v>44211</v>
      </c>
      <c r="D4593" s="71" t="s">
        <v>87</v>
      </c>
      <c r="E4593" s="70">
        <v>44212</v>
      </c>
      <c r="F4593" s="71">
        <v>5173949</v>
      </c>
      <c r="G4593" s="33" t="s">
        <v>20</v>
      </c>
      <c r="H4593" s="33" t="s">
        <v>21</v>
      </c>
      <c r="I4593" s="33" t="s">
        <v>51</v>
      </c>
      <c r="J4593" s="33" t="s">
        <v>46</v>
      </c>
      <c r="K4593" s="63" t="s">
        <v>35</v>
      </c>
      <c r="L4593" s="32" t="str">
        <f t="shared" si="1297"/>
        <v>CGE370</v>
      </c>
      <c r="M4593" s="32" t="str">
        <f t="shared" si="1298"/>
        <v>BMJ II</v>
      </c>
      <c r="N4593" s="32" t="str">
        <f t="shared" si="1299"/>
        <v>12 RODA</v>
      </c>
      <c r="O4593" s="146">
        <v>2.2916666666666667E-3</v>
      </c>
      <c r="P4593" s="65">
        <v>2.2916666666666667E-3</v>
      </c>
      <c r="Q4593" s="65"/>
      <c r="R4593" s="66">
        <v>2</v>
      </c>
      <c r="S4593" s="66">
        <v>47260</v>
      </c>
      <c r="T4593" s="66">
        <v>17720</v>
      </c>
      <c r="U4593" s="67">
        <f t="shared" si="1291"/>
        <v>29.54</v>
      </c>
      <c r="V4593" s="66">
        <f t="shared" si="1282"/>
        <v>598982.58000000007</v>
      </c>
      <c r="W4593" s="66" t="str">
        <f t="shared" si="1283"/>
        <v>1 &gt; 4</v>
      </c>
      <c r="X4593" s="66">
        <f>A4593+SUMIFS(Presensi!F:F,Presensi!E:E,'Entry Data'!AP4593)</f>
        <v>1</v>
      </c>
      <c r="Y4593" s="66">
        <f>IFERROR(INDEX('Retasi Pricing'!F:F,MATCH('Entry Data'!AM4593,'Retasi Pricing'!E:E,0))*X4593,"")</f>
        <v>27500</v>
      </c>
      <c r="Z4593" s="62" t="s">
        <v>26</v>
      </c>
      <c r="AA4593" s="62" t="s">
        <v>27</v>
      </c>
      <c r="AB4593" s="32"/>
      <c r="AC4593" s="32" t="s">
        <v>212</v>
      </c>
      <c r="AD4593" s="32" t="str">
        <f t="shared" si="1284"/>
        <v/>
      </c>
      <c r="AF4593" s="5" t="str">
        <f t="shared" si="1285"/>
        <v>reso sungkowo44211</v>
      </c>
      <c r="AG4593" s="5" t="str">
        <f t="shared" si="1286"/>
        <v>BMJ 04544211UTARANIGHT</v>
      </c>
      <c r="AH4593" s="5" t="str">
        <f t="shared" si="1287"/>
        <v>reso sungkowo44211UTARANIGHT</v>
      </c>
      <c r="AI4593" s="5" t="str">
        <f t="shared" si="1288"/>
        <v>BMJ 04544211NIGHT</v>
      </c>
      <c r="AJ4593" s="5" t="str">
        <f t="shared" si="1289"/>
        <v>reso sungkowo44211NIGHT</v>
      </c>
      <c r="AK4593" s="5" t="str">
        <f t="shared" si="1290"/>
        <v>reso sungkowoBMJ II</v>
      </c>
      <c r="AL4593" s="5" t="str">
        <f t="shared" si="1292"/>
        <v>2UTARA</v>
      </c>
      <c r="AM4593" s="5" t="str">
        <f t="shared" si="1293"/>
        <v>1 &gt; 4UTARA12 RODA</v>
      </c>
      <c r="AN4593" s="5" t="str">
        <f t="shared" si="1294"/>
        <v>reso sungkowoBMJ II1 &gt; 4UTARA12 RODA</v>
      </c>
      <c r="AO4593" s="5" t="str">
        <f t="shared" si="1295"/>
        <v>reso sungkowo1 &gt; 4UTARA12 RODA</v>
      </c>
      <c r="AP4593" s="5" t="str">
        <f t="shared" si="1296"/>
        <v>44211NIGHT</v>
      </c>
    </row>
    <row r="4594" spans="1:42" x14ac:dyDescent="0.3">
      <c r="A4594" s="33">
        <v>1</v>
      </c>
      <c r="B4594" s="33"/>
      <c r="C4594" s="70">
        <v>44211</v>
      </c>
      <c r="D4594" s="71" t="s">
        <v>87</v>
      </c>
      <c r="E4594" s="70">
        <v>44212</v>
      </c>
      <c r="F4594" s="71">
        <v>5174155</v>
      </c>
      <c r="G4594" s="33" t="s">
        <v>20</v>
      </c>
      <c r="H4594" s="33" t="s">
        <v>21</v>
      </c>
      <c r="I4594" s="33" t="s">
        <v>51</v>
      </c>
      <c r="J4594" s="33" t="s">
        <v>46</v>
      </c>
      <c r="K4594" s="63" t="s">
        <v>35</v>
      </c>
      <c r="L4594" s="32" t="str">
        <f t="shared" si="1297"/>
        <v>CGE370</v>
      </c>
      <c r="M4594" s="32" t="str">
        <f t="shared" si="1298"/>
        <v>BMJ II</v>
      </c>
      <c r="N4594" s="32" t="str">
        <f t="shared" si="1299"/>
        <v>12 RODA</v>
      </c>
      <c r="O4594" s="146">
        <v>0.23498842592592592</v>
      </c>
      <c r="P4594" s="65">
        <v>0.23498842592592592</v>
      </c>
      <c r="Q4594" s="65"/>
      <c r="R4594" s="66">
        <v>5</v>
      </c>
      <c r="S4594" s="66">
        <v>46720</v>
      </c>
      <c r="T4594" s="66">
        <v>17720</v>
      </c>
      <c r="U4594" s="67">
        <f t="shared" si="1291"/>
        <v>29</v>
      </c>
      <c r="V4594" s="66">
        <f t="shared" si="1282"/>
        <v>588033</v>
      </c>
      <c r="W4594" s="66" t="str">
        <f t="shared" si="1283"/>
        <v>&gt; 5</v>
      </c>
      <c r="X4594" s="66">
        <f>A4594+SUMIFS(Presensi!F:F,Presensi!E:E,'Entry Data'!AP4594)</f>
        <v>1</v>
      </c>
      <c r="Y4594" s="66">
        <f>IFERROR(INDEX('Retasi Pricing'!F:F,MATCH('Entry Data'!AM4594,'Retasi Pricing'!E:E,0))*X4594,"")</f>
        <v>31200</v>
      </c>
      <c r="Z4594" s="62" t="s">
        <v>26</v>
      </c>
      <c r="AA4594" s="62" t="s">
        <v>27</v>
      </c>
      <c r="AB4594" s="32"/>
      <c r="AC4594" s="32" t="s">
        <v>212</v>
      </c>
      <c r="AD4594" s="32" t="str">
        <f t="shared" si="1284"/>
        <v/>
      </c>
      <c r="AF4594" s="5" t="str">
        <f t="shared" si="1285"/>
        <v>reso sungkowo44211</v>
      </c>
      <c r="AG4594" s="5" t="str">
        <f t="shared" si="1286"/>
        <v>BMJ 04544211UTARANIGHT</v>
      </c>
      <c r="AH4594" s="5" t="str">
        <f t="shared" si="1287"/>
        <v>reso sungkowo44211UTARANIGHT</v>
      </c>
      <c r="AI4594" s="5" t="str">
        <f t="shared" si="1288"/>
        <v>BMJ 04544211NIGHT</v>
      </c>
      <c r="AJ4594" s="5" t="str">
        <f t="shared" si="1289"/>
        <v>reso sungkowo44211NIGHT</v>
      </c>
      <c r="AK4594" s="5" t="str">
        <f t="shared" si="1290"/>
        <v>reso sungkowoBMJ II</v>
      </c>
      <c r="AL4594" s="5" t="str">
        <f t="shared" si="1292"/>
        <v>5UTARA</v>
      </c>
      <c r="AM4594" s="5" t="str">
        <f t="shared" si="1293"/>
        <v>&gt; 5UTARA12 RODA</v>
      </c>
      <c r="AN4594" s="5" t="str">
        <f t="shared" si="1294"/>
        <v>reso sungkowoBMJ II&gt; 5UTARA12 RODA</v>
      </c>
      <c r="AO4594" s="5" t="str">
        <f t="shared" si="1295"/>
        <v>reso sungkowo&gt; 5UTARA12 RODA</v>
      </c>
      <c r="AP4594" s="5" t="str">
        <f t="shared" si="1296"/>
        <v>44211NIGHT</v>
      </c>
    </row>
    <row r="4595" spans="1:42" x14ac:dyDescent="0.3">
      <c r="A4595" s="33">
        <v>1</v>
      </c>
      <c r="B4595" s="33"/>
      <c r="C4595" s="70">
        <v>44211</v>
      </c>
      <c r="D4595" s="71" t="s">
        <v>87</v>
      </c>
      <c r="E4595" s="70">
        <v>44211</v>
      </c>
      <c r="F4595" s="71">
        <v>5173804</v>
      </c>
      <c r="G4595" s="33" t="s">
        <v>20</v>
      </c>
      <c r="H4595" s="33" t="s">
        <v>21</v>
      </c>
      <c r="I4595" s="33" t="s">
        <v>123</v>
      </c>
      <c r="J4595" s="33" t="s">
        <v>23</v>
      </c>
      <c r="K4595" s="63" t="s">
        <v>35</v>
      </c>
      <c r="L4595" s="32" t="str">
        <f t="shared" si="1297"/>
        <v>CGE370</v>
      </c>
      <c r="M4595" s="32" t="str">
        <f t="shared" si="1298"/>
        <v>BMJ II</v>
      </c>
      <c r="N4595" s="32" t="str">
        <f t="shared" si="1299"/>
        <v>12 RODA</v>
      </c>
      <c r="O4595" s="146">
        <v>0.87214120370370374</v>
      </c>
      <c r="P4595" s="65">
        <v>0.87848379629629625</v>
      </c>
      <c r="Q4595" s="65"/>
      <c r="R4595" s="66">
        <v>1</v>
      </c>
      <c r="S4595" s="66">
        <v>44720</v>
      </c>
      <c r="T4595" s="66">
        <v>17720</v>
      </c>
      <c r="U4595" s="67">
        <f t="shared" si="1291"/>
        <v>27</v>
      </c>
      <c r="V4595" s="66">
        <f t="shared" si="1282"/>
        <v>547479</v>
      </c>
      <c r="W4595" s="66" t="str">
        <f t="shared" si="1283"/>
        <v>1 &gt; 4</v>
      </c>
      <c r="X4595" s="66">
        <f>A4595+SUMIFS(Presensi!F:F,Presensi!E:E,'Entry Data'!AP4595)</f>
        <v>1</v>
      </c>
      <c r="Y4595" s="66">
        <f>IFERROR(INDEX('Retasi Pricing'!F:F,MATCH('Entry Data'!AM4595,'Retasi Pricing'!E:E,0))*X4595,"")</f>
        <v>27500</v>
      </c>
      <c r="Z4595" s="62" t="s">
        <v>26</v>
      </c>
      <c r="AA4595" s="62" t="s">
        <v>27</v>
      </c>
      <c r="AB4595" s="32"/>
      <c r="AC4595" s="32" t="s">
        <v>212</v>
      </c>
      <c r="AD4595" s="32" t="str">
        <f t="shared" si="1284"/>
        <v/>
      </c>
      <c r="AF4595" s="5" t="str">
        <f t="shared" si="1285"/>
        <v>reso sungkowo44211</v>
      </c>
      <c r="AG4595" s="5" t="str">
        <f t="shared" si="1286"/>
        <v>BMJ 04544211UTARANIGHT</v>
      </c>
      <c r="AH4595" s="5" t="str">
        <f t="shared" si="1287"/>
        <v>reso sungkowo44211UTARANIGHT</v>
      </c>
      <c r="AI4595" s="5" t="str">
        <f t="shared" si="1288"/>
        <v>BMJ 04544211NIGHT</v>
      </c>
      <c r="AJ4595" s="5" t="str">
        <f t="shared" si="1289"/>
        <v>reso sungkowo44211NIGHT</v>
      </c>
      <c r="AK4595" s="5" t="str">
        <f t="shared" si="1290"/>
        <v>reso sungkowoBMJ II</v>
      </c>
      <c r="AL4595" s="5" t="str">
        <f t="shared" si="1292"/>
        <v>1UTARA</v>
      </c>
      <c r="AM4595" s="5" t="str">
        <f t="shared" si="1293"/>
        <v>1 &gt; 4UTARA12 RODA</v>
      </c>
      <c r="AN4595" s="5" t="str">
        <f t="shared" si="1294"/>
        <v>reso sungkowoBMJ II1 &gt; 4UTARA12 RODA</v>
      </c>
      <c r="AO4595" s="5" t="str">
        <f t="shared" si="1295"/>
        <v>reso sungkowo1 &gt; 4UTARA12 RODA</v>
      </c>
      <c r="AP4595" s="5" t="str">
        <f t="shared" si="1296"/>
        <v>44211NIGHT</v>
      </c>
    </row>
    <row r="4596" spans="1:42" x14ac:dyDescent="0.3">
      <c r="A4596" s="33">
        <v>1</v>
      </c>
      <c r="B4596" s="33"/>
      <c r="C4596" s="70">
        <v>44211</v>
      </c>
      <c r="D4596" s="71" t="s">
        <v>87</v>
      </c>
      <c r="E4596" s="70">
        <v>44211</v>
      </c>
      <c r="F4596" s="71">
        <v>5173882</v>
      </c>
      <c r="G4596" s="33" t="s">
        <v>20</v>
      </c>
      <c r="H4596" s="33" t="s">
        <v>21</v>
      </c>
      <c r="I4596" s="33" t="s">
        <v>45</v>
      </c>
      <c r="J4596" s="33" t="s">
        <v>46</v>
      </c>
      <c r="K4596" s="63" t="s">
        <v>35</v>
      </c>
      <c r="L4596" s="32" t="str">
        <f t="shared" si="1297"/>
        <v>CGE370</v>
      </c>
      <c r="M4596" s="32" t="str">
        <f t="shared" si="1298"/>
        <v>BMJ II</v>
      </c>
      <c r="N4596" s="32" t="str">
        <f t="shared" si="1299"/>
        <v>12 RODA</v>
      </c>
      <c r="O4596" s="146">
        <v>0.94271990740740741</v>
      </c>
      <c r="P4596" s="65">
        <v>0.94271990740740741</v>
      </c>
      <c r="Q4596" s="65"/>
      <c r="R4596" s="66">
        <v>3</v>
      </c>
      <c r="S4596" s="66">
        <v>45260</v>
      </c>
      <c r="T4596" s="66">
        <v>17720</v>
      </c>
      <c r="U4596" s="67">
        <f t="shared" si="1291"/>
        <v>27.54</v>
      </c>
      <c r="V4596" s="66">
        <f t="shared" si="1282"/>
        <v>558428.58000000007</v>
      </c>
      <c r="W4596" s="66" t="str">
        <f t="shared" si="1283"/>
        <v>1 &gt; 4</v>
      </c>
      <c r="X4596" s="66">
        <f>A4596+SUMIFS(Presensi!F:F,Presensi!E:E,'Entry Data'!AP4596)</f>
        <v>1</v>
      </c>
      <c r="Y4596" s="66">
        <f>IFERROR(INDEX('Retasi Pricing'!F:F,MATCH('Entry Data'!AM4596,'Retasi Pricing'!E:E,0))*X4596,"")</f>
        <v>27500</v>
      </c>
      <c r="Z4596" s="62" t="s">
        <v>26</v>
      </c>
      <c r="AA4596" s="62" t="s">
        <v>27</v>
      </c>
      <c r="AB4596" s="32"/>
      <c r="AC4596" s="32" t="s">
        <v>195</v>
      </c>
      <c r="AD4596" s="32" t="str">
        <f t="shared" si="1284"/>
        <v/>
      </c>
      <c r="AF4596" s="5" t="str">
        <f t="shared" si="1285"/>
        <v>m.andri44211</v>
      </c>
      <c r="AG4596" s="5" t="str">
        <f t="shared" si="1286"/>
        <v>BMJ 04544211UTARANIGHT</v>
      </c>
      <c r="AH4596" s="5" t="str">
        <f t="shared" si="1287"/>
        <v>m.andri44211UTARANIGHT</v>
      </c>
      <c r="AI4596" s="5" t="str">
        <f t="shared" si="1288"/>
        <v>BMJ 04544211NIGHT</v>
      </c>
      <c r="AJ4596" s="5" t="str">
        <f t="shared" si="1289"/>
        <v>m.andri44211NIGHT</v>
      </c>
      <c r="AK4596" s="5" t="str">
        <f t="shared" si="1290"/>
        <v>m.andriBMJ II</v>
      </c>
      <c r="AL4596" s="5" t="str">
        <f t="shared" si="1292"/>
        <v>3UTARA</v>
      </c>
      <c r="AM4596" s="5" t="str">
        <f t="shared" si="1293"/>
        <v>1 &gt; 4UTARA12 RODA</v>
      </c>
      <c r="AN4596" s="5" t="str">
        <f t="shared" si="1294"/>
        <v>m.andriBMJ II1 &gt; 4UTARA12 RODA</v>
      </c>
      <c r="AO4596" s="5" t="str">
        <f t="shared" si="1295"/>
        <v>m.andri1 &gt; 4UTARA12 RODA</v>
      </c>
      <c r="AP4596" s="5" t="str">
        <f t="shared" si="1296"/>
        <v>44211NIGHT</v>
      </c>
    </row>
    <row r="4597" spans="1:42" x14ac:dyDescent="0.3">
      <c r="A4597" s="33">
        <v>1</v>
      </c>
      <c r="B4597" s="33"/>
      <c r="C4597" s="70">
        <v>44211</v>
      </c>
      <c r="D4597" s="71" t="s">
        <v>87</v>
      </c>
      <c r="E4597" s="70">
        <v>44212</v>
      </c>
      <c r="F4597" s="71">
        <v>5173990</v>
      </c>
      <c r="G4597" s="33" t="s">
        <v>20</v>
      </c>
      <c r="H4597" s="33" t="s">
        <v>21</v>
      </c>
      <c r="I4597" s="33" t="s">
        <v>45</v>
      </c>
      <c r="J4597" s="33" t="s">
        <v>46</v>
      </c>
      <c r="K4597" s="63" t="s">
        <v>36</v>
      </c>
      <c r="L4597" s="32" t="str">
        <f t="shared" si="1297"/>
        <v>CGE370</v>
      </c>
      <c r="M4597" s="32" t="str">
        <f t="shared" si="1298"/>
        <v>BMJ II</v>
      </c>
      <c r="N4597" s="32" t="str">
        <f t="shared" si="1299"/>
        <v>12 RODA</v>
      </c>
      <c r="O4597" s="146">
        <v>7.4490740740740746E-2</v>
      </c>
      <c r="P4597" s="65">
        <v>7.4490740740740746E-2</v>
      </c>
      <c r="Q4597" s="65"/>
      <c r="R4597" s="66">
        <v>5</v>
      </c>
      <c r="S4597" s="66">
        <v>46420</v>
      </c>
      <c r="T4597" s="66">
        <v>17180</v>
      </c>
      <c r="U4597" s="67">
        <f t="shared" si="1291"/>
        <v>29.24</v>
      </c>
      <c r="V4597" s="66">
        <f t="shared" si="1282"/>
        <v>592899.48</v>
      </c>
      <c r="W4597" s="66" t="str">
        <f t="shared" si="1283"/>
        <v>&gt; 5</v>
      </c>
      <c r="X4597" s="66">
        <f>A4597+SUMIFS(Presensi!F:F,Presensi!E:E,'Entry Data'!AP4597)</f>
        <v>1</v>
      </c>
      <c r="Y4597" s="66">
        <f>IFERROR(INDEX('Retasi Pricing'!F:F,MATCH('Entry Data'!AM4597,'Retasi Pricing'!E:E,0))*X4597,"")</f>
        <v>31200</v>
      </c>
      <c r="Z4597" s="62" t="s">
        <v>26</v>
      </c>
      <c r="AA4597" s="62" t="s">
        <v>27</v>
      </c>
      <c r="AB4597" s="32"/>
      <c r="AC4597" s="32" t="s">
        <v>195</v>
      </c>
      <c r="AD4597" s="32" t="str">
        <f t="shared" si="1284"/>
        <v/>
      </c>
      <c r="AF4597" s="5" t="str">
        <f t="shared" si="1285"/>
        <v>m.andri44211</v>
      </c>
      <c r="AG4597" s="5" t="str">
        <f t="shared" si="1286"/>
        <v>BMJ 04644211UTARANIGHT</v>
      </c>
      <c r="AH4597" s="5" t="str">
        <f t="shared" si="1287"/>
        <v>m.andri44211UTARANIGHT</v>
      </c>
      <c r="AI4597" s="5" t="str">
        <f t="shared" si="1288"/>
        <v>BMJ 04644211NIGHT</v>
      </c>
      <c r="AJ4597" s="5" t="str">
        <f t="shared" si="1289"/>
        <v>m.andri44211NIGHT</v>
      </c>
      <c r="AK4597" s="5" t="str">
        <f t="shared" si="1290"/>
        <v>m.andriBMJ II</v>
      </c>
      <c r="AL4597" s="5" t="str">
        <f t="shared" si="1292"/>
        <v>5UTARA</v>
      </c>
      <c r="AM4597" s="5" t="str">
        <f t="shared" si="1293"/>
        <v>&gt; 5UTARA12 RODA</v>
      </c>
      <c r="AN4597" s="5" t="str">
        <f t="shared" si="1294"/>
        <v>m.andriBMJ II&gt; 5UTARA12 RODA</v>
      </c>
      <c r="AO4597" s="5" t="str">
        <f t="shared" si="1295"/>
        <v>m.andri&gt; 5UTARA12 RODA</v>
      </c>
      <c r="AP4597" s="5" t="str">
        <f t="shared" si="1296"/>
        <v>44211NIGHT</v>
      </c>
    </row>
    <row r="4598" spans="1:42" x14ac:dyDescent="0.3">
      <c r="A4598" s="33">
        <v>1</v>
      </c>
      <c r="B4598" s="33"/>
      <c r="C4598" s="70">
        <v>44211</v>
      </c>
      <c r="D4598" s="71" t="s">
        <v>87</v>
      </c>
      <c r="E4598" s="70">
        <v>44212</v>
      </c>
      <c r="F4598" s="71">
        <v>5174010</v>
      </c>
      <c r="G4598" s="33" t="s">
        <v>38</v>
      </c>
      <c r="H4598" s="33" t="s">
        <v>102</v>
      </c>
      <c r="I4598" s="33" t="s">
        <v>290</v>
      </c>
      <c r="J4598" s="33" t="s">
        <v>40</v>
      </c>
      <c r="K4598" s="69" t="s">
        <v>41</v>
      </c>
      <c r="L4598" s="32" t="str">
        <f t="shared" si="1297"/>
        <v>AXOR4843</v>
      </c>
      <c r="M4598" s="32" t="str">
        <f t="shared" si="1298"/>
        <v>BMJ II</v>
      </c>
      <c r="N4598" s="32" t="str">
        <f t="shared" si="1299"/>
        <v>12 RODA</v>
      </c>
      <c r="O4598" s="146">
        <v>9.3391203703703699E-2</v>
      </c>
      <c r="P4598" s="65">
        <v>9.3391203703703699E-2</v>
      </c>
      <c r="Q4598" s="65"/>
      <c r="R4598" s="66">
        <v>3</v>
      </c>
      <c r="S4598" s="66">
        <v>54040</v>
      </c>
      <c r="T4598" s="66">
        <v>20320</v>
      </c>
      <c r="U4598" s="67">
        <f t="shared" si="1291"/>
        <v>33.72</v>
      </c>
      <c r="V4598" s="66">
        <f t="shared" si="1282"/>
        <v>1012948.7999999999</v>
      </c>
      <c r="W4598" s="66" t="str">
        <f t="shared" si="1283"/>
        <v>1 &gt; 3</v>
      </c>
      <c r="X4598" s="66">
        <f>A4598+SUMIFS(Presensi!F:F,Presensi!E:E,'Entry Data'!AP4598)</f>
        <v>1</v>
      </c>
      <c r="Y4598" s="66">
        <f>IFERROR(INDEX('Retasi Pricing'!F:F,MATCH('Entry Data'!AM4598,'Retasi Pricing'!E:E,0))*X4598,"")</f>
        <v>38000</v>
      </c>
      <c r="Z4598" s="62" t="s">
        <v>26</v>
      </c>
      <c r="AA4598" s="62" t="s">
        <v>27</v>
      </c>
      <c r="AB4598" s="32"/>
      <c r="AC4598" s="32" t="s">
        <v>204</v>
      </c>
      <c r="AD4598" s="32" t="str">
        <f t="shared" si="1284"/>
        <v/>
      </c>
      <c r="AF4598" s="5" t="str">
        <f t="shared" si="1285"/>
        <v>abdul majid44211</v>
      </c>
      <c r="AG4598" s="5" t="str">
        <f t="shared" si="1286"/>
        <v>BMJ 04744211SELATANNIGHT</v>
      </c>
      <c r="AH4598" s="5" t="str">
        <f t="shared" si="1287"/>
        <v>abdul majid44211SELATANNIGHT</v>
      </c>
      <c r="AI4598" s="5" t="str">
        <f t="shared" si="1288"/>
        <v>BMJ 04744211NIGHT</v>
      </c>
      <c r="AJ4598" s="5" t="str">
        <f t="shared" si="1289"/>
        <v>abdul majid44211NIGHT</v>
      </c>
      <c r="AK4598" s="5" t="str">
        <f t="shared" si="1290"/>
        <v>abdul majidBMJ II</v>
      </c>
      <c r="AL4598" s="5" t="str">
        <f t="shared" si="1292"/>
        <v>3SELATAN</v>
      </c>
      <c r="AM4598" s="5" t="str">
        <f t="shared" si="1293"/>
        <v>1 &gt; 3SELATAN12 RODA</v>
      </c>
      <c r="AN4598" s="5" t="str">
        <f t="shared" si="1294"/>
        <v>abdul majidBMJ II1 &gt; 3SELATAN12 RODA</v>
      </c>
      <c r="AO4598" s="5" t="str">
        <f t="shared" si="1295"/>
        <v>abdul majid1 &gt; 3SELATAN12 RODA</v>
      </c>
      <c r="AP4598" s="5" t="str">
        <f t="shared" si="1296"/>
        <v>44211NIGHT</v>
      </c>
    </row>
    <row r="4599" spans="1:42" x14ac:dyDescent="0.3">
      <c r="A4599" s="33">
        <v>1</v>
      </c>
      <c r="B4599" s="33"/>
      <c r="C4599" s="70">
        <v>44211</v>
      </c>
      <c r="D4599" s="71" t="s">
        <v>87</v>
      </c>
      <c r="E4599" s="70">
        <v>44212</v>
      </c>
      <c r="F4599" s="71">
        <v>5174110</v>
      </c>
      <c r="G4599" s="33" t="s">
        <v>38</v>
      </c>
      <c r="H4599" s="33" t="s">
        <v>102</v>
      </c>
      <c r="I4599" s="33" t="s">
        <v>290</v>
      </c>
      <c r="J4599" s="33" t="s">
        <v>40</v>
      </c>
      <c r="K4599" s="63" t="s">
        <v>41</v>
      </c>
      <c r="L4599" s="32" t="str">
        <f t="shared" si="1297"/>
        <v>AXOR4843</v>
      </c>
      <c r="M4599" s="32" t="str">
        <f t="shared" si="1298"/>
        <v>BMJ II</v>
      </c>
      <c r="N4599" s="32" t="str">
        <f t="shared" si="1299"/>
        <v>12 RODA</v>
      </c>
      <c r="O4599" s="146">
        <v>0.18748842592592593</v>
      </c>
      <c r="P4599" s="65">
        <v>0.18748842592592593</v>
      </c>
      <c r="Q4599" s="65"/>
      <c r="R4599" s="66">
        <v>4</v>
      </c>
      <c r="S4599" s="66">
        <v>54900</v>
      </c>
      <c r="T4599" s="66">
        <v>20320</v>
      </c>
      <c r="U4599" s="67">
        <f t="shared" si="1291"/>
        <v>34.58</v>
      </c>
      <c r="V4599" s="66">
        <f t="shared" si="1282"/>
        <v>1038783.2</v>
      </c>
      <c r="W4599" s="66" t="str">
        <f t="shared" si="1283"/>
        <v>&gt; 4</v>
      </c>
      <c r="X4599" s="66">
        <f>A4599+SUMIFS(Presensi!F:F,Presensi!E:E,'Entry Data'!AP4599)</f>
        <v>1</v>
      </c>
      <c r="Y4599" s="66">
        <f>IFERROR(INDEX('Retasi Pricing'!F:F,MATCH('Entry Data'!AM4599,'Retasi Pricing'!E:E,0))*X4599,"")</f>
        <v>45000</v>
      </c>
      <c r="Z4599" s="62" t="s">
        <v>26</v>
      </c>
      <c r="AA4599" s="62" t="s">
        <v>27</v>
      </c>
      <c r="AB4599" s="32"/>
      <c r="AC4599" s="32" t="s">
        <v>204</v>
      </c>
      <c r="AD4599" s="32" t="str">
        <f t="shared" si="1284"/>
        <v/>
      </c>
      <c r="AF4599" s="5" t="str">
        <f t="shared" si="1285"/>
        <v>abdul majid44211</v>
      </c>
      <c r="AG4599" s="5" t="str">
        <f t="shared" si="1286"/>
        <v>BMJ 04744211SELATANNIGHT</v>
      </c>
      <c r="AH4599" s="5" t="str">
        <f t="shared" si="1287"/>
        <v>abdul majid44211SELATANNIGHT</v>
      </c>
      <c r="AI4599" s="5" t="str">
        <f t="shared" si="1288"/>
        <v>BMJ 04744211NIGHT</v>
      </c>
      <c r="AJ4599" s="5" t="str">
        <f t="shared" si="1289"/>
        <v>abdul majid44211NIGHT</v>
      </c>
      <c r="AK4599" s="5" t="str">
        <f t="shared" si="1290"/>
        <v>abdul majidBMJ II</v>
      </c>
      <c r="AL4599" s="5" t="str">
        <f t="shared" si="1292"/>
        <v>4SELATAN</v>
      </c>
      <c r="AM4599" s="5" t="str">
        <f t="shared" si="1293"/>
        <v>&gt; 4SELATAN12 RODA</v>
      </c>
      <c r="AN4599" s="5" t="str">
        <f t="shared" si="1294"/>
        <v>abdul majidBMJ II&gt; 4SELATAN12 RODA</v>
      </c>
      <c r="AO4599" s="5" t="str">
        <f t="shared" si="1295"/>
        <v>abdul majid&gt; 4SELATAN12 RODA</v>
      </c>
      <c r="AP4599" s="5" t="str">
        <f t="shared" si="1296"/>
        <v>44211NIGHT</v>
      </c>
    </row>
    <row r="4600" spans="1:42" x14ac:dyDescent="0.3">
      <c r="A4600" s="33">
        <v>1</v>
      </c>
      <c r="B4600" s="33"/>
      <c r="C4600" s="70">
        <v>44211</v>
      </c>
      <c r="D4600" s="71" t="s">
        <v>87</v>
      </c>
      <c r="E4600" s="70">
        <v>44212</v>
      </c>
      <c r="F4600" s="71">
        <v>5174164</v>
      </c>
      <c r="G4600" s="33" t="s">
        <v>20</v>
      </c>
      <c r="H4600" s="33" t="s">
        <v>21</v>
      </c>
      <c r="I4600" s="33" t="s">
        <v>45</v>
      </c>
      <c r="J4600" s="33" t="s">
        <v>46</v>
      </c>
      <c r="K4600" s="63" t="s">
        <v>41</v>
      </c>
      <c r="L4600" s="32" t="str">
        <f t="shared" si="1297"/>
        <v>AXOR4843</v>
      </c>
      <c r="M4600" s="32" t="str">
        <f t="shared" si="1298"/>
        <v>BMJ II</v>
      </c>
      <c r="N4600" s="32" t="str">
        <f t="shared" si="1299"/>
        <v>12 RODA</v>
      </c>
      <c r="O4600" s="146">
        <v>0.24685185185185185</v>
      </c>
      <c r="P4600" s="65">
        <v>0.24685185185185185</v>
      </c>
      <c r="Q4600" s="65"/>
      <c r="R4600" s="66">
        <v>5</v>
      </c>
      <c r="S4600" s="66">
        <v>52380</v>
      </c>
      <c r="T4600" s="66">
        <v>20320</v>
      </c>
      <c r="U4600" s="67">
        <f t="shared" si="1291"/>
        <v>32.06</v>
      </c>
      <c r="V4600" s="66">
        <f t="shared" si="1282"/>
        <v>650080.62</v>
      </c>
      <c r="W4600" s="66" t="str">
        <f t="shared" si="1283"/>
        <v>&gt; 5</v>
      </c>
      <c r="X4600" s="66">
        <f>A4600+SUMIFS(Presensi!F:F,Presensi!E:E,'Entry Data'!AP4600)</f>
        <v>1</v>
      </c>
      <c r="Y4600" s="66">
        <f>IFERROR(INDEX('Retasi Pricing'!F:F,MATCH('Entry Data'!AM4600,'Retasi Pricing'!E:E,0))*X4600,"")</f>
        <v>31200</v>
      </c>
      <c r="Z4600" s="62" t="s">
        <v>26</v>
      </c>
      <c r="AA4600" s="62" t="s">
        <v>27</v>
      </c>
      <c r="AB4600" s="32"/>
      <c r="AC4600" s="32" t="s">
        <v>204</v>
      </c>
      <c r="AD4600" s="32" t="str">
        <f t="shared" si="1284"/>
        <v/>
      </c>
      <c r="AF4600" s="5" t="str">
        <f t="shared" si="1285"/>
        <v>abdul majid44211</v>
      </c>
      <c r="AG4600" s="5" t="str">
        <f t="shared" si="1286"/>
        <v>BMJ 04744211UTARANIGHT</v>
      </c>
      <c r="AH4600" s="5" t="str">
        <f t="shared" si="1287"/>
        <v>abdul majid44211UTARANIGHT</v>
      </c>
      <c r="AI4600" s="5" t="str">
        <f t="shared" si="1288"/>
        <v>BMJ 04744211NIGHT</v>
      </c>
      <c r="AJ4600" s="5" t="str">
        <f t="shared" si="1289"/>
        <v>abdul majid44211NIGHT</v>
      </c>
      <c r="AK4600" s="5" t="str">
        <f t="shared" si="1290"/>
        <v>abdul majidBMJ II</v>
      </c>
      <c r="AL4600" s="5" t="str">
        <f t="shared" si="1292"/>
        <v>5UTARA</v>
      </c>
      <c r="AM4600" s="5" t="str">
        <f t="shared" si="1293"/>
        <v>&gt; 5UTARA12 RODA</v>
      </c>
      <c r="AN4600" s="5" t="str">
        <f t="shared" si="1294"/>
        <v>abdul majidBMJ II&gt; 5UTARA12 RODA</v>
      </c>
      <c r="AO4600" s="5" t="str">
        <f t="shared" si="1295"/>
        <v>abdul majid&gt; 5UTARA12 RODA</v>
      </c>
      <c r="AP4600" s="5" t="str">
        <f t="shared" si="1296"/>
        <v>44211NIGHT</v>
      </c>
    </row>
    <row r="4601" spans="1:42" x14ac:dyDescent="0.3">
      <c r="A4601" s="33">
        <v>1</v>
      </c>
      <c r="B4601" s="33"/>
      <c r="C4601" s="70">
        <v>44211</v>
      </c>
      <c r="D4601" s="71" t="s">
        <v>87</v>
      </c>
      <c r="E4601" s="70">
        <v>44211</v>
      </c>
      <c r="F4601" s="71">
        <v>5173787</v>
      </c>
      <c r="G4601" s="33" t="s">
        <v>20</v>
      </c>
      <c r="H4601" s="33" t="s">
        <v>21</v>
      </c>
      <c r="I4601" s="33" t="s">
        <v>45</v>
      </c>
      <c r="J4601" s="33" t="s">
        <v>46</v>
      </c>
      <c r="K4601" s="63" t="s">
        <v>41</v>
      </c>
      <c r="L4601" s="32" t="str">
        <f t="shared" si="1297"/>
        <v>AXOR4843</v>
      </c>
      <c r="M4601" s="32" t="str">
        <f t="shared" si="1298"/>
        <v>BMJ II</v>
      </c>
      <c r="N4601" s="32" t="str">
        <f t="shared" si="1299"/>
        <v>12 RODA</v>
      </c>
      <c r="O4601" s="146">
        <v>0.86262731481481481</v>
      </c>
      <c r="P4601" s="65">
        <v>0.86262731481481481</v>
      </c>
      <c r="Q4601" s="65"/>
      <c r="R4601" s="66">
        <v>1</v>
      </c>
      <c r="S4601" s="66">
        <v>50800</v>
      </c>
      <c r="T4601" s="66">
        <v>20320</v>
      </c>
      <c r="U4601" s="67">
        <f t="shared" si="1291"/>
        <v>30.48</v>
      </c>
      <c r="V4601" s="66">
        <f t="shared" si="1282"/>
        <v>618042.96</v>
      </c>
      <c r="W4601" s="66" t="str">
        <f t="shared" si="1283"/>
        <v>1 &gt; 4</v>
      </c>
      <c r="X4601" s="66">
        <f>A4601+SUMIFS(Presensi!F:F,Presensi!E:E,'Entry Data'!AP4601)</f>
        <v>1</v>
      </c>
      <c r="Y4601" s="66">
        <f>IFERROR(INDEX('Retasi Pricing'!F:F,MATCH('Entry Data'!AM4601,'Retasi Pricing'!E:E,0))*X4601,"")</f>
        <v>27500</v>
      </c>
      <c r="Z4601" s="62" t="s">
        <v>26</v>
      </c>
      <c r="AA4601" s="62" t="s">
        <v>27</v>
      </c>
      <c r="AB4601" s="32"/>
      <c r="AC4601" s="32" t="s">
        <v>204</v>
      </c>
      <c r="AD4601" s="32" t="str">
        <f t="shared" si="1284"/>
        <v/>
      </c>
      <c r="AF4601" s="5" t="str">
        <f t="shared" si="1285"/>
        <v>abdul majid44211</v>
      </c>
      <c r="AG4601" s="5" t="str">
        <f t="shared" si="1286"/>
        <v>BMJ 04744211UTARANIGHT</v>
      </c>
      <c r="AH4601" s="5" t="str">
        <f t="shared" si="1287"/>
        <v>abdul majid44211UTARANIGHT</v>
      </c>
      <c r="AI4601" s="5" t="str">
        <f t="shared" si="1288"/>
        <v>BMJ 04744211NIGHT</v>
      </c>
      <c r="AJ4601" s="5" t="str">
        <f t="shared" si="1289"/>
        <v>abdul majid44211NIGHT</v>
      </c>
      <c r="AK4601" s="5" t="str">
        <f t="shared" si="1290"/>
        <v>abdul majidBMJ II</v>
      </c>
      <c r="AL4601" s="5" t="str">
        <f t="shared" si="1292"/>
        <v>1UTARA</v>
      </c>
      <c r="AM4601" s="5" t="str">
        <f t="shared" si="1293"/>
        <v>1 &gt; 4UTARA12 RODA</v>
      </c>
      <c r="AN4601" s="5" t="str">
        <f t="shared" si="1294"/>
        <v>abdul majidBMJ II1 &gt; 4UTARA12 RODA</v>
      </c>
      <c r="AO4601" s="5" t="str">
        <f t="shared" si="1295"/>
        <v>abdul majid1 &gt; 4UTARA12 RODA</v>
      </c>
      <c r="AP4601" s="5" t="str">
        <f t="shared" si="1296"/>
        <v>44211NIGHT</v>
      </c>
    </row>
    <row r="4602" spans="1:42" x14ac:dyDescent="0.3">
      <c r="A4602" s="33">
        <v>1</v>
      </c>
      <c r="B4602" s="33"/>
      <c r="C4602" s="70">
        <v>44211</v>
      </c>
      <c r="D4602" s="71" t="s">
        <v>87</v>
      </c>
      <c r="E4602" s="70">
        <v>44211</v>
      </c>
      <c r="F4602" s="71">
        <v>5173898</v>
      </c>
      <c r="G4602" s="33" t="s">
        <v>20</v>
      </c>
      <c r="H4602" s="33" t="s">
        <v>21</v>
      </c>
      <c r="I4602" s="33" t="s">
        <v>45</v>
      </c>
      <c r="J4602" s="33" t="s">
        <v>46</v>
      </c>
      <c r="K4602" s="63" t="s">
        <v>41</v>
      </c>
      <c r="L4602" s="32" t="str">
        <f t="shared" si="1297"/>
        <v>AXOR4843</v>
      </c>
      <c r="M4602" s="32" t="str">
        <f t="shared" si="1298"/>
        <v>BMJ II</v>
      </c>
      <c r="N4602" s="32" t="str">
        <f t="shared" si="1299"/>
        <v>12 RODA</v>
      </c>
      <c r="O4602" s="146">
        <v>0.95803240740740747</v>
      </c>
      <c r="P4602" s="65">
        <v>0.95803240740740747</v>
      </c>
      <c r="Q4602" s="65"/>
      <c r="R4602" s="66">
        <v>2</v>
      </c>
      <c r="S4602" s="66">
        <v>52960</v>
      </c>
      <c r="T4602" s="66">
        <v>20320</v>
      </c>
      <c r="U4602" s="67">
        <f t="shared" si="1291"/>
        <v>32.64</v>
      </c>
      <c r="V4602" s="66">
        <f t="shared" si="1282"/>
        <v>661841.28</v>
      </c>
      <c r="W4602" s="66" t="str">
        <f t="shared" si="1283"/>
        <v>1 &gt; 4</v>
      </c>
      <c r="X4602" s="66">
        <f>A4602+SUMIFS(Presensi!F:F,Presensi!E:E,'Entry Data'!AP4602)</f>
        <v>1</v>
      </c>
      <c r="Y4602" s="66">
        <f>IFERROR(INDEX('Retasi Pricing'!F:F,MATCH('Entry Data'!AM4602,'Retasi Pricing'!E:E,0))*X4602,"")</f>
        <v>27500</v>
      </c>
      <c r="Z4602" s="62" t="s">
        <v>26</v>
      </c>
      <c r="AA4602" s="62" t="s">
        <v>27</v>
      </c>
      <c r="AB4602" s="32"/>
      <c r="AC4602" s="32" t="s">
        <v>204</v>
      </c>
      <c r="AD4602" s="32" t="str">
        <f t="shared" si="1284"/>
        <v/>
      </c>
      <c r="AF4602" s="5" t="str">
        <f t="shared" si="1285"/>
        <v>abdul majid44211</v>
      </c>
      <c r="AG4602" s="5" t="str">
        <f t="shared" si="1286"/>
        <v>BMJ 04744211UTARANIGHT</v>
      </c>
      <c r="AH4602" s="5" t="str">
        <f t="shared" si="1287"/>
        <v>abdul majid44211UTARANIGHT</v>
      </c>
      <c r="AI4602" s="5" t="str">
        <f t="shared" si="1288"/>
        <v>BMJ 04744211NIGHT</v>
      </c>
      <c r="AJ4602" s="5" t="str">
        <f t="shared" si="1289"/>
        <v>abdul majid44211NIGHT</v>
      </c>
      <c r="AK4602" s="5" t="str">
        <f t="shared" si="1290"/>
        <v>abdul majidBMJ II</v>
      </c>
      <c r="AL4602" s="5" t="str">
        <f t="shared" si="1292"/>
        <v>2UTARA</v>
      </c>
      <c r="AM4602" s="5" t="str">
        <f t="shared" si="1293"/>
        <v>1 &gt; 4UTARA12 RODA</v>
      </c>
      <c r="AN4602" s="5" t="str">
        <f t="shared" si="1294"/>
        <v>abdul majidBMJ II1 &gt; 4UTARA12 RODA</v>
      </c>
      <c r="AO4602" s="5" t="str">
        <f t="shared" si="1295"/>
        <v>abdul majid1 &gt; 4UTARA12 RODA</v>
      </c>
      <c r="AP4602" s="5" t="str">
        <f t="shared" si="1296"/>
        <v>44211NIGHT</v>
      </c>
    </row>
    <row r="4603" spans="1:42" x14ac:dyDescent="0.3">
      <c r="A4603" s="33">
        <v>1</v>
      </c>
      <c r="B4603" s="33"/>
      <c r="C4603" s="70">
        <v>44211</v>
      </c>
      <c r="D4603" s="71" t="s">
        <v>87</v>
      </c>
      <c r="E4603" s="70">
        <v>44212</v>
      </c>
      <c r="F4603" s="71">
        <v>5173982</v>
      </c>
      <c r="G4603" s="33" t="s">
        <v>38</v>
      </c>
      <c r="H4603" s="33" t="s">
        <v>102</v>
      </c>
      <c r="I4603" s="33" t="s">
        <v>290</v>
      </c>
      <c r="J4603" s="33" t="s">
        <v>40</v>
      </c>
      <c r="K4603" s="63" t="s">
        <v>57</v>
      </c>
      <c r="L4603" s="32" t="str">
        <f t="shared" si="1297"/>
        <v>AXOR4843</v>
      </c>
      <c r="M4603" s="32" t="str">
        <f t="shared" si="1298"/>
        <v>BMJ II</v>
      </c>
      <c r="N4603" s="32" t="str">
        <f t="shared" si="1299"/>
        <v>12 RODA</v>
      </c>
      <c r="O4603" s="146">
        <v>6.3981481481481486E-2</v>
      </c>
      <c r="P4603" s="65">
        <v>6.3981481481481486E-2</v>
      </c>
      <c r="Q4603" s="65"/>
      <c r="R4603" s="66">
        <v>3</v>
      </c>
      <c r="S4603" s="66">
        <v>54400</v>
      </c>
      <c r="T4603" s="66">
        <v>20720</v>
      </c>
      <c r="U4603" s="67">
        <f t="shared" si="1291"/>
        <v>33.68</v>
      </c>
      <c r="V4603" s="66">
        <f t="shared" si="1282"/>
        <v>1011747.2</v>
      </c>
      <c r="W4603" s="66" t="str">
        <f t="shared" si="1283"/>
        <v>1 &gt; 3</v>
      </c>
      <c r="X4603" s="66">
        <f>A4603+SUMIFS(Presensi!F:F,Presensi!E:E,'Entry Data'!AP4603)</f>
        <v>1</v>
      </c>
      <c r="Y4603" s="66">
        <f>IFERROR(INDEX('Retasi Pricing'!F:F,MATCH('Entry Data'!AM4603,'Retasi Pricing'!E:E,0))*X4603,"")</f>
        <v>38000</v>
      </c>
      <c r="Z4603" s="62" t="s">
        <v>26</v>
      </c>
      <c r="AA4603" s="62" t="s">
        <v>27</v>
      </c>
      <c r="AB4603" s="32"/>
      <c r="AC4603" s="32" t="s">
        <v>205</v>
      </c>
      <c r="AD4603" s="32" t="str">
        <f t="shared" si="1284"/>
        <v/>
      </c>
      <c r="AF4603" s="5" t="str">
        <f t="shared" si="1285"/>
        <v>m.mulyo44211</v>
      </c>
      <c r="AG4603" s="5" t="str">
        <f t="shared" si="1286"/>
        <v>BMJ 05044211SELATANNIGHT</v>
      </c>
      <c r="AH4603" s="5" t="str">
        <f t="shared" si="1287"/>
        <v>m.mulyo44211SELATANNIGHT</v>
      </c>
      <c r="AI4603" s="5" t="str">
        <f t="shared" si="1288"/>
        <v>BMJ 05044211NIGHT</v>
      </c>
      <c r="AJ4603" s="5" t="str">
        <f t="shared" si="1289"/>
        <v>m.mulyo44211NIGHT</v>
      </c>
      <c r="AK4603" s="5" t="str">
        <f t="shared" si="1290"/>
        <v>m.mulyoBMJ II</v>
      </c>
      <c r="AL4603" s="5" t="str">
        <f t="shared" si="1292"/>
        <v>3SELATAN</v>
      </c>
      <c r="AM4603" s="5" t="str">
        <f t="shared" si="1293"/>
        <v>1 &gt; 3SELATAN12 RODA</v>
      </c>
      <c r="AN4603" s="5" t="str">
        <f t="shared" si="1294"/>
        <v>m.mulyoBMJ II1 &gt; 3SELATAN12 RODA</v>
      </c>
      <c r="AO4603" s="5" t="str">
        <f t="shared" si="1295"/>
        <v>m.mulyo1 &gt; 3SELATAN12 RODA</v>
      </c>
      <c r="AP4603" s="5" t="str">
        <f t="shared" si="1296"/>
        <v>44211NIGHT</v>
      </c>
    </row>
    <row r="4604" spans="1:42" x14ac:dyDescent="0.3">
      <c r="A4604" s="33">
        <v>1</v>
      </c>
      <c r="B4604" s="33"/>
      <c r="C4604" s="70">
        <v>44211</v>
      </c>
      <c r="D4604" s="71" t="s">
        <v>87</v>
      </c>
      <c r="E4604" s="70">
        <v>44212</v>
      </c>
      <c r="F4604" s="71">
        <v>5174133</v>
      </c>
      <c r="G4604" s="33" t="s">
        <v>38</v>
      </c>
      <c r="H4604" s="33" t="s">
        <v>113</v>
      </c>
      <c r="I4604" s="33" t="s">
        <v>103</v>
      </c>
      <c r="J4604" s="33" t="s">
        <v>110</v>
      </c>
      <c r="K4604" s="63" t="s">
        <v>57</v>
      </c>
      <c r="L4604" s="32" t="str">
        <f t="shared" si="1297"/>
        <v>AXOR4843</v>
      </c>
      <c r="M4604" s="32" t="str">
        <f t="shared" si="1298"/>
        <v>BMJ II</v>
      </c>
      <c r="N4604" s="32" t="str">
        <f t="shared" si="1299"/>
        <v>12 RODA</v>
      </c>
      <c r="O4604" s="146">
        <v>0.21261574074074074</v>
      </c>
      <c r="P4604" s="65">
        <v>0.21261574074074074</v>
      </c>
      <c r="Q4604" s="65"/>
      <c r="R4604" s="66">
        <v>4</v>
      </c>
      <c r="S4604" s="66">
        <v>56440</v>
      </c>
      <c r="T4604" s="66">
        <v>20720</v>
      </c>
      <c r="U4604" s="67">
        <f t="shared" si="1291"/>
        <v>35.72</v>
      </c>
      <c r="V4604" s="66">
        <f t="shared" si="1282"/>
        <v>1073028.7999999998</v>
      </c>
      <c r="W4604" s="66" t="str">
        <f t="shared" si="1283"/>
        <v>&gt; 4</v>
      </c>
      <c r="X4604" s="66">
        <f>A4604+SUMIFS(Presensi!F:F,Presensi!E:E,'Entry Data'!AP4604)</f>
        <v>1</v>
      </c>
      <c r="Y4604" s="66">
        <f>IFERROR(INDEX('Retasi Pricing'!F:F,MATCH('Entry Data'!AM4604,'Retasi Pricing'!E:E,0))*X4604,"")</f>
        <v>45000</v>
      </c>
      <c r="Z4604" s="62" t="s">
        <v>26</v>
      </c>
      <c r="AA4604" s="62" t="s">
        <v>27</v>
      </c>
      <c r="AB4604" s="32"/>
      <c r="AC4604" s="32" t="s">
        <v>205</v>
      </c>
      <c r="AD4604" s="32" t="str">
        <f t="shared" si="1284"/>
        <v/>
      </c>
      <c r="AF4604" s="5" t="str">
        <f t="shared" si="1285"/>
        <v>m.mulyo44211</v>
      </c>
      <c r="AG4604" s="5" t="str">
        <f t="shared" si="1286"/>
        <v>BMJ 05044211SELATANNIGHT</v>
      </c>
      <c r="AH4604" s="5" t="str">
        <f t="shared" si="1287"/>
        <v>m.mulyo44211SELATANNIGHT</v>
      </c>
      <c r="AI4604" s="5" t="str">
        <f t="shared" si="1288"/>
        <v>BMJ 05044211NIGHT</v>
      </c>
      <c r="AJ4604" s="5" t="str">
        <f t="shared" si="1289"/>
        <v>m.mulyo44211NIGHT</v>
      </c>
      <c r="AK4604" s="5" t="str">
        <f t="shared" si="1290"/>
        <v>m.mulyoBMJ II</v>
      </c>
      <c r="AL4604" s="5" t="str">
        <f t="shared" si="1292"/>
        <v>4SELATAN</v>
      </c>
      <c r="AM4604" s="5" t="str">
        <f t="shared" si="1293"/>
        <v>&gt; 4SELATAN12 RODA</v>
      </c>
      <c r="AN4604" s="5" t="str">
        <f t="shared" si="1294"/>
        <v>m.mulyoBMJ II&gt; 4SELATAN12 RODA</v>
      </c>
      <c r="AO4604" s="5" t="str">
        <f t="shared" si="1295"/>
        <v>m.mulyo&gt; 4SELATAN12 RODA</v>
      </c>
      <c r="AP4604" s="5" t="str">
        <f t="shared" si="1296"/>
        <v>44211NIGHT</v>
      </c>
    </row>
    <row r="4605" spans="1:42" x14ac:dyDescent="0.3">
      <c r="A4605" s="33">
        <v>1</v>
      </c>
      <c r="B4605" s="33"/>
      <c r="C4605" s="70">
        <v>44211</v>
      </c>
      <c r="D4605" s="71" t="s">
        <v>87</v>
      </c>
      <c r="E4605" s="70">
        <v>44212</v>
      </c>
      <c r="F4605" s="71">
        <v>5174172</v>
      </c>
      <c r="G4605" s="33" t="s">
        <v>20</v>
      </c>
      <c r="H4605" s="33" t="s">
        <v>21</v>
      </c>
      <c r="I4605" s="33" t="s">
        <v>45</v>
      </c>
      <c r="J4605" s="33" t="s">
        <v>46</v>
      </c>
      <c r="K4605" s="63" t="s">
        <v>57</v>
      </c>
      <c r="L4605" s="32" t="str">
        <f t="shared" si="1297"/>
        <v>AXOR4843</v>
      </c>
      <c r="M4605" s="32" t="str">
        <f t="shared" si="1298"/>
        <v>BMJ II</v>
      </c>
      <c r="N4605" s="32" t="str">
        <f t="shared" si="1299"/>
        <v>12 RODA</v>
      </c>
      <c r="O4605" s="146">
        <v>0.27671296296296294</v>
      </c>
      <c r="P4605" s="65">
        <v>0.27671296296296294</v>
      </c>
      <c r="Q4605" s="65"/>
      <c r="R4605" s="66">
        <v>5</v>
      </c>
      <c r="S4605" s="66">
        <v>52280</v>
      </c>
      <c r="T4605" s="66">
        <v>20720</v>
      </c>
      <c r="U4605" s="67">
        <f t="shared" si="1291"/>
        <v>31.56</v>
      </c>
      <c r="V4605" s="66">
        <f t="shared" si="1282"/>
        <v>639942.11999999988</v>
      </c>
      <c r="W4605" s="66" t="str">
        <f t="shared" si="1283"/>
        <v>&gt; 5</v>
      </c>
      <c r="X4605" s="66">
        <f>A4605+SUMIFS(Presensi!F:F,Presensi!E:E,'Entry Data'!AP4605)</f>
        <v>1</v>
      </c>
      <c r="Y4605" s="66">
        <f>IFERROR(INDEX('Retasi Pricing'!F:F,MATCH('Entry Data'!AM4605,'Retasi Pricing'!E:E,0))*X4605,"")</f>
        <v>31200</v>
      </c>
      <c r="Z4605" s="62" t="s">
        <v>26</v>
      </c>
      <c r="AA4605" s="62" t="s">
        <v>27</v>
      </c>
      <c r="AB4605" s="32"/>
      <c r="AC4605" s="32" t="s">
        <v>205</v>
      </c>
      <c r="AD4605" s="32" t="str">
        <f t="shared" si="1284"/>
        <v/>
      </c>
      <c r="AF4605" s="5" t="str">
        <f t="shared" si="1285"/>
        <v>m.mulyo44211</v>
      </c>
      <c r="AG4605" s="5" t="str">
        <f t="shared" si="1286"/>
        <v>BMJ 05044211UTARANIGHT</v>
      </c>
      <c r="AH4605" s="5" t="str">
        <f t="shared" si="1287"/>
        <v>m.mulyo44211UTARANIGHT</v>
      </c>
      <c r="AI4605" s="5" t="str">
        <f t="shared" si="1288"/>
        <v>BMJ 05044211NIGHT</v>
      </c>
      <c r="AJ4605" s="5" t="str">
        <f t="shared" si="1289"/>
        <v>m.mulyo44211NIGHT</v>
      </c>
      <c r="AK4605" s="5" t="str">
        <f t="shared" si="1290"/>
        <v>m.mulyoBMJ II</v>
      </c>
      <c r="AL4605" s="5" t="str">
        <f t="shared" si="1292"/>
        <v>5UTARA</v>
      </c>
      <c r="AM4605" s="5" t="str">
        <f t="shared" si="1293"/>
        <v>&gt; 5UTARA12 RODA</v>
      </c>
      <c r="AN4605" s="5" t="str">
        <f t="shared" si="1294"/>
        <v>m.mulyoBMJ II&gt; 5UTARA12 RODA</v>
      </c>
      <c r="AO4605" s="5" t="str">
        <f t="shared" si="1295"/>
        <v>m.mulyo&gt; 5UTARA12 RODA</v>
      </c>
      <c r="AP4605" s="5" t="str">
        <f t="shared" si="1296"/>
        <v>44211NIGHT</v>
      </c>
    </row>
    <row r="4606" spans="1:42" x14ac:dyDescent="0.3">
      <c r="A4606" s="33">
        <v>1</v>
      </c>
      <c r="B4606" s="33"/>
      <c r="C4606" s="70">
        <v>44211</v>
      </c>
      <c r="D4606" s="71" t="s">
        <v>87</v>
      </c>
      <c r="E4606" s="70">
        <v>44211</v>
      </c>
      <c r="F4606" s="71">
        <v>5173771</v>
      </c>
      <c r="G4606" s="33" t="s">
        <v>20</v>
      </c>
      <c r="H4606" s="33" t="s">
        <v>21</v>
      </c>
      <c r="I4606" s="33" t="s">
        <v>123</v>
      </c>
      <c r="J4606" s="33" t="s">
        <v>23</v>
      </c>
      <c r="K4606" s="63" t="s">
        <v>57</v>
      </c>
      <c r="L4606" s="32" t="str">
        <f t="shared" si="1297"/>
        <v>AXOR4843</v>
      </c>
      <c r="M4606" s="32" t="str">
        <f t="shared" si="1298"/>
        <v>BMJ II</v>
      </c>
      <c r="N4606" s="32" t="str">
        <f t="shared" si="1299"/>
        <v>12 RODA</v>
      </c>
      <c r="O4606" s="146">
        <v>0.8531481481481481</v>
      </c>
      <c r="P4606" s="65">
        <v>0.86115740740740743</v>
      </c>
      <c r="Q4606" s="65"/>
      <c r="R4606" s="66">
        <v>1</v>
      </c>
      <c r="S4606" s="66">
        <v>51080</v>
      </c>
      <c r="T4606" s="66">
        <v>20720</v>
      </c>
      <c r="U4606" s="67">
        <f t="shared" si="1291"/>
        <v>30.36</v>
      </c>
      <c r="V4606" s="66">
        <f t="shared" si="1282"/>
        <v>615609.72</v>
      </c>
      <c r="W4606" s="66" t="str">
        <f t="shared" si="1283"/>
        <v>1 &gt; 4</v>
      </c>
      <c r="X4606" s="66">
        <f>A4606+SUMIFS(Presensi!F:F,Presensi!E:E,'Entry Data'!AP4606)</f>
        <v>1</v>
      </c>
      <c r="Y4606" s="66">
        <f>IFERROR(INDEX('Retasi Pricing'!F:F,MATCH('Entry Data'!AM4606,'Retasi Pricing'!E:E,0))*X4606,"")</f>
        <v>27500</v>
      </c>
      <c r="Z4606" s="62" t="s">
        <v>26</v>
      </c>
      <c r="AA4606" s="62" t="s">
        <v>27</v>
      </c>
      <c r="AB4606" s="32"/>
      <c r="AC4606" s="32" t="s">
        <v>205</v>
      </c>
      <c r="AD4606" s="32" t="str">
        <f t="shared" si="1284"/>
        <v/>
      </c>
      <c r="AF4606" s="5" t="str">
        <f t="shared" si="1285"/>
        <v>m.mulyo44211</v>
      </c>
      <c r="AG4606" s="5" t="str">
        <f t="shared" si="1286"/>
        <v>BMJ 05044211UTARANIGHT</v>
      </c>
      <c r="AH4606" s="5" t="str">
        <f t="shared" si="1287"/>
        <v>m.mulyo44211UTARANIGHT</v>
      </c>
      <c r="AI4606" s="5" t="str">
        <f t="shared" si="1288"/>
        <v>BMJ 05044211NIGHT</v>
      </c>
      <c r="AJ4606" s="5" t="str">
        <f t="shared" si="1289"/>
        <v>m.mulyo44211NIGHT</v>
      </c>
      <c r="AK4606" s="5" t="str">
        <f t="shared" si="1290"/>
        <v>m.mulyoBMJ II</v>
      </c>
      <c r="AL4606" s="5" t="str">
        <f t="shared" si="1292"/>
        <v>1UTARA</v>
      </c>
      <c r="AM4606" s="5" t="str">
        <f t="shared" si="1293"/>
        <v>1 &gt; 4UTARA12 RODA</v>
      </c>
      <c r="AN4606" s="5" t="str">
        <f t="shared" si="1294"/>
        <v>m.mulyoBMJ II1 &gt; 4UTARA12 RODA</v>
      </c>
      <c r="AO4606" s="5" t="str">
        <f t="shared" si="1295"/>
        <v>m.mulyo1 &gt; 4UTARA12 RODA</v>
      </c>
      <c r="AP4606" s="5" t="str">
        <f t="shared" si="1296"/>
        <v>44211NIGHT</v>
      </c>
    </row>
    <row r="4607" spans="1:42" x14ac:dyDescent="0.3">
      <c r="A4607" s="33">
        <v>1</v>
      </c>
      <c r="B4607" s="33"/>
      <c r="C4607" s="70">
        <v>44211</v>
      </c>
      <c r="D4607" s="71" t="s">
        <v>87</v>
      </c>
      <c r="E4607" s="70">
        <v>44211</v>
      </c>
      <c r="F4607" s="71">
        <v>5173895</v>
      </c>
      <c r="G4607" s="33" t="s">
        <v>38</v>
      </c>
      <c r="H4607" s="33" t="s">
        <v>113</v>
      </c>
      <c r="I4607" s="33" t="s">
        <v>103</v>
      </c>
      <c r="J4607" s="33" t="s">
        <v>110</v>
      </c>
      <c r="K4607" s="63" t="s">
        <v>57</v>
      </c>
      <c r="L4607" s="32" t="str">
        <f t="shared" si="1297"/>
        <v>AXOR4843</v>
      </c>
      <c r="M4607" s="32" t="str">
        <f t="shared" si="1298"/>
        <v>BMJ II</v>
      </c>
      <c r="N4607" s="32" t="str">
        <f t="shared" si="1299"/>
        <v>12 RODA</v>
      </c>
      <c r="O4607" s="146">
        <v>0.95570601851851855</v>
      </c>
      <c r="P4607" s="65">
        <v>0.95570601851851855</v>
      </c>
      <c r="Q4607" s="65"/>
      <c r="R4607" s="66">
        <v>2</v>
      </c>
      <c r="S4607" s="66">
        <v>53560</v>
      </c>
      <c r="T4607" s="66">
        <v>20720</v>
      </c>
      <c r="U4607" s="67">
        <f t="shared" si="1291"/>
        <v>32.840000000000003</v>
      </c>
      <c r="V4607" s="66">
        <f t="shared" si="1282"/>
        <v>986513.60000000009</v>
      </c>
      <c r="W4607" s="66" t="str">
        <f t="shared" si="1283"/>
        <v>1 &gt; 3</v>
      </c>
      <c r="X4607" s="66">
        <f>A4607+SUMIFS(Presensi!F:F,Presensi!E:E,'Entry Data'!AP4607)</f>
        <v>1</v>
      </c>
      <c r="Y4607" s="66">
        <f>IFERROR(INDEX('Retasi Pricing'!F:F,MATCH('Entry Data'!AM4607,'Retasi Pricing'!E:E,0))*X4607,"")</f>
        <v>38000</v>
      </c>
      <c r="Z4607" s="62" t="s">
        <v>26</v>
      </c>
      <c r="AA4607" s="62" t="s">
        <v>27</v>
      </c>
      <c r="AB4607" s="32"/>
      <c r="AC4607" s="32" t="s">
        <v>205</v>
      </c>
      <c r="AD4607" s="32" t="str">
        <f t="shared" si="1284"/>
        <v/>
      </c>
      <c r="AF4607" s="5" t="str">
        <f t="shared" si="1285"/>
        <v>m.mulyo44211</v>
      </c>
      <c r="AG4607" s="5" t="str">
        <f t="shared" si="1286"/>
        <v>BMJ 05044211SELATANNIGHT</v>
      </c>
      <c r="AH4607" s="5" t="str">
        <f t="shared" si="1287"/>
        <v>m.mulyo44211SELATANNIGHT</v>
      </c>
      <c r="AI4607" s="5" t="str">
        <f t="shared" si="1288"/>
        <v>BMJ 05044211NIGHT</v>
      </c>
      <c r="AJ4607" s="5" t="str">
        <f t="shared" si="1289"/>
        <v>m.mulyo44211NIGHT</v>
      </c>
      <c r="AK4607" s="5" t="str">
        <f t="shared" si="1290"/>
        <v>m.mulyoBMJ II</v>
      </c>
      <c r="AL4607" s="5" t="str">
        <f t="shared" si="1292"/>
        <v>2SELATAN</v>
      </c>
      <c r="AM4607" s="5" t="str">
        <f t="shared" si="1293"/>
        <v>1 &gt; 3SELATAN12 RODA</v>
      </c>
      <c r="AN4607" s="5" t="str">
        <f t="shared" si="1294"/>
        <v>m.mulyoBMJ II1 &gt; 3SELATAN12 RODA</v>
      </c>
      <c r="AO4607" s="5" t="str">
        <f t="shared" si="1295"/>
        <v>m.mulyo1 &gt; 3SELATAN12 RODA</v>
      </c>
      <c r="AP4607" s="5" t="str">
        <f t="shared" si="1296"/>
        <v>44211NIGHT</v>
      </c>
    </row>
    <row r="4608" spans="1:42" x14ac:dyDescent="0.3">
      <c r="A4608" s="33">
        <v>1</v>
      </c>
      <c r="B4608" s="33"/>
      <c r="C4608" s="70">
        <v>44211</v>
      </c>
      <c r="D4608" s="71" t="s">
        <v>87</v>
      </c>
      <c r="E4608" s="70">
        <v>44211</v>
      </c>
      <c r="F4608" s="71">
        <v>5173783</v>
      </c>
      <c r="G4608" s="33" t="s">
        <v>20</v>
      </c>
      <c r="H4608" s="33" t="s">
        <v>21</v>
      </c>
      <c r="I4608" s="33" t="s">
        <v>45</v>
      </c>
      <c r="J4608" s="33" t="s">
        <v>46</v>
      </c>
      <c r="K4608" s="63" t="s">
        <v>62</v>
      </c>
      <c r="L4608" s="32" t="str">
        <f t="shared" si="1297"/>
        <v>FM260JD</v>
      </c>
      <c r="M4608" s="32" t="str">
        <f t="shared" si="1298"/>
        <v>BMJ III</v>
      </c>
      <c r="N4608" s="32" t="str">
        <f t="shared" si="1299"/>
        <v>10 RODA</v>
      </c>
      <c r="O4608" s="146">
        <v>0.85960648148148155</v>
      </c>
      <c r="P4608" s="65">
        <v>0.85960648148148155</v>
      </c>
      <c r="Q4608" s="65"/>
      <c r="R4608" s="66">
        <v>1</v>
      </c>
      <c r="S4608" s="66">
        <v>39080</v>
      </c>
      <c r="T4608" s="66">
        <v>15020</v>
      </c>
      <c r="U4608" s="67">
        <f t="shared" si="1291"/>
        <v>24.06</v>
      </c>
      <c r="V4608" s="66">
        <f t="shared" si="1282"/>
        <v>469025.64</v>
      </c>
      <c r="W4608" s="66" t="str">
        <f t="shared" si="1283"/>
        <v>1 &gt; 4</v>
      </c>
      <c r="X4608" s="66">
        <f>A4608+SUMIFS(Presensi!F:F,Presensi!E:E,'Entry Data'!AP4608)</f>
        <v>1</v>
      </c>
      <c r="Y4608" s="66">
        <f>IFERROR(INDEX('Retasi Pricing'!F:F,MATCH('Entry Data'!AM4608,'Retasi Pricing'!E:E,0))*X4608,"")</f>
        <v>25000</v>
      </c>
      <c r="Z4608" s="62" t="s">
        <v>26</v>
      </c>
      <c r="AA4608" s="62" t="s">
        <v>27</v>
      </c>
      <c r="AB4608" s="32"/>
      <c r="AC4608" s="32" t="s">
        <v>195</v>
      </c>
      <c r="AD4608" s="32" t="str">
        <f t="shared" si="1284"/>
        <v/>
      </c>
      <c r="AF4608" s="5" t="str">
        <f t="shared" si="1285"/>
        <v>m.andri44211</v>
      </c>
      <c r="AG4608" s="5" t="str">
        <f t="shared" si="1286"/>
        <v>BMJ 05344211UTARANIGHT</v>
      </c>
      <c r="AH4608" s="5" t="str">
        <f t="shared" si="1287"/>
        <v>m.andri44211UTARANIGHT</v>
      </c>
      <c r="AI4608" s="5" t="str">
        <f t="shared" si="1288"/>
        <v>BMJ 05344211NIGHT</v>
      </c>
      <c r="AJ4608" s="5" t="str">
        <f t="shared" si="1289"/>
        <v>m.andri44211NIGHT</v>
      </c>
      <c r="AK4608" s="5" t="str">
        <f t="shared" si="1290"/>
        <v>m.andriBMJ III</v>
      </c>
      <c r="AL4608" s="5" t="str">
        <f t="shared" si="1292"/>
        <v>1UTARA</v>
      </c>
      <c r="AM4608" s="5" t="str">
        <f t="shared" si="1293"/>
        <v>1 &gt; 4UTARA10 RODA</v>
      </c>
      <c r="AN4608" s="5" t="str">
        <f t="shared" si="1294"/>
        <v>m.andriBMJ III1 &gt; 4UTARA10 RODA</v>
      </c>
      <c r="AO4608" s="5" t="str">
        <f t="shared" si="1295"/>
        <v>m.andri1 &gt; 4UTARA10 RODA</v>
      </c>
      <c r="AP4608" s="5" t="str">
        <f t="shared" si="1296"/>
        <v>44211NIGHT</v>
      </c>
    </row>
    <row r="4609" spans="1:42" x14ac:dyDescent="0.3">
      <c r="A4609" s="33">
        <v>1</v>
      </c>
      <c r="B4609" s="33"/>
      <c r="C4609" s="70">
        <v>44211</v>
      </c>
      <c r="D4609" s="71" t="s">
        <v>87</v>
      </c>
      <c r="E4609" s="70">
        <v>44211</v>
      </c>
      <c r="F4609" s="71">
        <v>5173876</v>
      </c>
      <c r="G4609" s="33" t="s">
        <v>20</v>
      </c>
      <c r="H4609" s="33" t="s">
        <v>21</v>
      </c>
      <c r="I4609" s="33" t="s">
        <v>51</v>
      </c>
      <c r="J4609" s="33" t="s">
        <v>46</v>
      </c>
      <c r="K4609" s="63" t="s">
        <v>62</v>
      </c>
      <c r="L4609" s="32" t="str">
        <f t="shared" si="1297"/>
        <v>FM260JD</v>
      </c>
      <c r="M4609" s="32" t="str">
        <f t="shared" si="1298"/>
        <v>BMJ III</v>
      </c>
      <c r="N4609" s="32" t="str">
        <f t="shared" si="1299"/>
        <v>10 RODA</v>
      </c>
      <c r="O4609" s="146">
        <v>0.93737268518518524</v>
      </c>
      <c r="P4609" s="65">
        <v>0.93737268518518524</v>
      </c>
      <c r="Q4609" s="65"/>
      <c r="R4609" s="66">
        <v>2</v>
      </c>
      <c r="S4609" s="66">
        <v>37680</v>
      </c>
      <c r="T4609" s="66">
        <v>15020</v>
      </c>
      <c r="U4609" s="67">
        <f t="shared" si="1291"/>
        <v>22.66</v>
      </c>
      <c r="V4609" s="66">
        <f t="shared" si="1282"/>
        <v>441734.04000000004</v>
      </c>
      <c r="W4609" s="66" t="str">
        <f t="shared" si="1283"/>
        <v>1 &gt; 4</v>
      </c>
      <c r="X4609" s="66">
        <f>A4609+SUMIFS(Presensi!F:F,Presensi!E:E,'Entry Data'!AP4609)</f>
        <v>1</v>
      </c>
      <c r="Y4609" s="66">
        <f>IFERROR(INDEX('Retasi Pricing'!F:F,MATCH('Entry Data'!AM4609,'Retasi Pricing'!E:E,0))*X4609,"")</f>
        <v>25000</v>
      </c>
      <c r="Z4609" s="62" t="s">
        <v>26</v>
      </c>
      <c r="AA4609" s="62" t="s">
        <v>27</v>
      </c>
      <c r="AB4609" s="32"/>
      <c r="AC4609" s="32" t="s">
        <v>195</v>
      </c>
      <c r="AD4609" s="32" t="str">
        <f t="shared" si="1284"/>
        <v/>
      </c>
      <c r="AF4609" s="5" t="str">
        <f t="shared" si="1285"/>
        <v>m.andri44211</v>
      </c>
      <c r="AG4609" s="5" t="str">
        <f t="shared" si="1286"/>
        <v>BMJ 05344211UTARANIGHT</v>
      </c>
      <c r="AH4609" s="5" t="str">
        <f t="shared" si="1287"/>
        <v>m.andri44211UTARANIGHT</v>
      </c>
      <c r="AI4609" s="5" t="str">
        <f t="shared" si="1288"/>
        <v>BMJ 05344211NIGHT</v>
      </c>
      <c r="AJ4609" s="5" t="str">
        <f t="shared" si="1289"/>
        <v>m.andri44211NIGHT</v>
      </c>
      <c r="AK4609" s="5" t="str">
        <f t="shared" si="1290"/>
        <v>m.andriBMJ III</v>
      </c>
      <c r="AL4609" s="5" t="str">
        <f t="shared" si="1292"/>
        <v>2UTARA</v>
      </c>
      <c r="AM4609" s="5" t="str">
        <f t="shared" si="1293"/>
        <v>1 &gt; 4UTARA10 RODA</v>
      </c>
      <c r="AN4609" s="5" t="str">
        <f t="shared" si="1294"/>
        <v>m.andriBMJ III1 &gt; 4UTARA10 RODA</v>
      </c>
      <c r="AO4609" s="5" t="str">
        <f t="shared" si="1295"/>
        <v>m.andri1 &gt; 4UTARA10 RODA</v>
      </c>
      <c r="AP4609" s="5" t="str">
        <f t="shared" si="1296"/>
        <v>44211NIGHT</v>
      </c>
    </row>
    <row r="4610" spans="1:42" x14ac:dyDescent="0.3">
      <c r="A4610" s="33">
        <v>1</v>
      </c>
      <c r="B4610" s="33"/>
      <c r="C4610" s="70">
        <v>44211</v>
      </c>
      <c r="D4610" s="71" t="s">
        <v>87</v>
      </c>
      <c r="E4610" s="70">
        <v>44211</v>
      </c>
      <c r="F4610" s="71">
        <v>5173944</v>
      </c>
      <c r="G4610" s="33" t="s">
        <v>20</v>
      </c>
      <c r="H4610" s="33" t="s">
        <v>21</v>
      </c>
      <c r="I4610" s="33" t="s">
        <v>123</v>
      </c>
      <c r="J4610" s="33" t="s">
        <v>23</v>
      </c>
      <c r="K4610" s="63" t="s">
        <v>62</v>
      </c>
      <c r="L4610" s="32" t="str">
        <f t="shared" si="1297"/>
        <v>FM260JD</v>
      </c>
      <c r="M4610" s="32" t="str">
        <f t="shared" si="1298"/>
        <v>BMJ III</v>
      </c>
      <c r="N4610" s="32" t="str">
        <f t="shared" si="1299"/>
        <v>10 RODA</v>
      </c>
      <c r="O4610" s="146">
        <v>0.99866898148148142</v>
      </c>
      <c r="P4610" s="65">
        <v>0.99866898148148142</v>
      </c>
      <c r="Q4610" s="65"/>
      <c r="R4610" s="66">
        <v>4</v>
      </c>
      <c r="S4610" s="66">
        <v>39860</v>
      </c>
      <c r="T4610" s="66">
        <v>15020</v>
      </c>
      <c r="U4610" s="67">
        <f t="shared" si="1291"/>
        <v>24.84</v>
      </c>
      <c r="V4610" s="66">
        <f t="shared" si="1282"/>
        <v>484230.95999999996</v>
      </c>
      <c r="W4610" s="66" t="str">
        <f t="shared" si="1283"/>
        <v>1 &gt; 4</v>
      </c>
      <c r="X4610" s="66">
        <f>A4610+SUMIFS(Presensi!F:F,Presensi!E:E,'Entry Data'!AP4610)</f>
        <v>1</v>
      </c>
      <c r="Y4610" s="66">
        <f>IFERROR(INDEX('Retasi Pricing'!F:F,MATCH('Entry Data'!AM4610,'Retasi Pricing'!E:E,0))*X4610,"")</f>
        <v>25000</v>
      </c>
      <c r="Z4610" s="62" t="s">
        <v>26</v>
      </c>
      <c r="AA4610" s="62" t="s">
        <v>27</v>
      </c>
      <c r="AB4610" s="32"/>
      <c r="AC4610" s="32" t="s">
        <v>195</v>
      </c>
      <c r="AD4610" s="32" t="str">
        <f t="shared" si="1284"/>
        <v/>
      </c>
      <c r="AF4610" s="5" t="str">
        <f t="shared" si="1285"/>
        <v>m.andri44211</v>
      </c>
      <c r="AG4610" s="5" t="str">
        <f t="shared" si="1286"/>
        <v>BMJ 05344211UTARANIGHT</v>
      </c>
      <c r="AH4610" s="5" t="str">
        <f t="shared" si="1287"/>
        <v>m.andri44211UTARANIGHT</v>
      </c>
      <c r="AI4610" s="5" t="str">
        <f t="shared" si="1288"/>
        <v>BMJ 05344211NIGHT</v>
      </c>
      <c r="AJ4610" s="5" t="str">
        <f t="shared" si="1289"/>
        <v>m.andri44211NIGHT</v>
      </c>
      <c r="AK4610" s="5" t="str">
        <f t="shared" si="1290"/>
        <v>m.andriBMJ III</v>
      </c>
      <c r="AL4610" s="5" t="str">
        <f t="shared" si="1292"/>
        <v>4UTARA</v>
      </c>
      <c r="AM4610" s="5" t="str">
        <f t="shared" si="1293"/>
        <v>1 &gt; 4UTARA10 RODA</v>
      </c>
      <c r="AN4610" s="5" t="str">
        <f t="shared" si="1294"/>
        <v>m.andriBMJ III1 &gt; 4UTARA10 RODA</v>
      </c>
      <c r="AO4610" s="5" t="str">
        <f t="shared" si="1295"/>
        <v>m.andri1 &gt; 4UTARA10 RODA</v>
      </c>
      <c r="AP4610" s="5" t="str">
        <f t="shared" si="1296"/>
        <v>44211NIGHT</v>
      </c>
    </row>
    <row r="4611" spans="1:42" x14ac:dyDescent="0.3">
      <c r="A4611" s="33">
        <v>1</v>
      </c>
      <c r="B4611" s="33"/>
      <c r="C4611" s="70">
        <v>44211</v>
      </c>
      <c r="D4611" s="71" t="s">
        <v>87</v>
      </c>
      <c r="E4611" s="70">
        <v>44212</v>
      </c>
      <c r="F4611" s="71">
        <v>5174004</v>
      </c>
      <c r="G4611" s="33" t="s">
        <v>20</v>
      </c>
      <c r="H4611" s="33" t="s">
        <v>21</v>
      </c>
      <c r="I4611" s="33" t="s">
        <v>170</v>
      </c>
      <c r="J4611" s="33" t="s">
        <v>23</v>
      </c>
      <c r="K4611" s="63" t="s">
        <v>67</v>
      </c>
      <c r="L4611" s="32" t="str">
        <f t="shared" si="1297"/>
        <v>FM260JD</v>
      </c>
      <c r="M4611" s="32" t="str">
        <f t="shared" si="1298"/>
        <v>BMJ III</v>
      </c>
      <c r="N4611" s="32" t="str">
        <f t="shared" si="1299"/>
        <v>10 RODA</v>
      </c>
      <c r="O4611" s="146">
        <v>8.8298611111111105E-2</v>
      </c>
      <c r="P4611" s="65">
        <v>8.8298611111111105E-2</v>
      </c>
      <c r="Q4611" s="65"/>
      <c r="R4611" s="66">
        <v>4</v>
      </c>
      <c r="S4611" s="66">
        <v>38720</v>
      </c>
      <c r="T4611" s="66">
        <v>15320</v>
      </c>
      <c r="U4611" s="67">
        <f t="shared" si="1291"/>
        <v>23.4</v>
      </c>
      <c r="V4611" s="66">
        <f t="shared" si="1282"/>
        <v>456159.6</v>
      </c>
      <c r="W4611" s="66" t="str">
        <f t="shared" si="1283"/>
        <v>1 &gt; 4</v>
      </c>
      <c r="X4611" s="66">
        <f>A4611+SUMIFS(Presensi!F:F,Presensi!E:E,'Entry Data'!AP4611)</f>
        <v>1</v>
      </c>
      <c r="Y4611" s="66">
        <f>IFERROR(INDEX('Retasi Pricing'!F:F,MATCH('Entry Data'!AM4611,'Retasi Pricing'!E:E,0))*X4611,"")</f>
        <v>25000</v>
      </c>
      <c r="Z4611" s="62" t="s">
        <v>26</v>
      </c>
      <c r="AA4611" s="62" t="s">
        <v>27</v>
      </c>
      <c r="AB4611" s="32"/>
      <c r="AC4611" s="32" t="s">
        <v>210</v>
      </c>
      <c r="AD4611" s="32" t="str">
        <f t="shared" si="1284"/>
        <v/>
      </c>
      <c r="AF4611" s="5" t="str">
        <f t="shared" si="1285"/>
        <v>m.taha44211</v>
      </c>
      <c r="AG4611" s="5" t="str">
        <f t="shared" si="1286"/>
        <v>BMJ 05444211UTARANIGHT</v>
      </c>
      <c r="AH4611" s="5" t="str">
        <f t="shared" si="1287"/>
        <v>m.taha44211UTARANIGHT</v>
      </c>
      <c r="AI4611" s="5" t="str">
        <f t="shared" si="1288"/>
        <v>BMJ 05444211NIGHT</v>
      </c>
      <c r="AJ4611" s="5" t="str">
        <f t="shared" si="1289"/>
        <v>m.taha44211NIGHT</v>
      </c>
      <c r="AK4611" s="5" t="str">
        <f t="shared" si="1290"/>
        <v>m.tahaBMJ III</v>
      </c>
      <c r="AL4611" s="5" t="str">
        <f t="shared" si="1292"/>
        <v>4UTARA</v>
      </c>
      <c r="AM4611" s="5" t="str">
        <f t="shared" si="1293"/>
        <v>1 &gt; 4UTARA10 RODA</v>
      </c>
      <c r="AN4611" s="5" t="str">
        <f t="shared" si="1294"/>
        <v>m.tahaBMJ III1 &gt; 4UTARA10 RODA</v>
      </c>
      <c r="AO4611" s="5" t="str">
        <f t="shared" si="1295"/>
        <v>m.taha1 &gt; 4UTARA10 RODA</v>
      </c>
      <c r="AP4611" s="5" t="str">
        <f t="shared" si="1296"/>
        <v>44211NIGHT</v>
      </c>
    </row>
    <row r="4612" spans="1:42" x14ac:dyDescent="0.3">
      <c r="A4612" s="33">
        <v>1</v>
      </c>
      <c r="B4612" s="33"/>
      <c r="C4612" s="70">
        <v>44211</v>
      </c>
      <c r="D4612" s="71" t="s">
        <v>87</v>
      </c>
      <c r="E4612" s="70">
        <v>44212</v>
      </c>
      <c r="F4612" s="71">
        <v>5174079</v>
      </c>
      <c r="G4612" s="33" t="s">
        <v>20</v>
      </c>
      <c r="H4612" s="33" t="s">
        <v>21</v>
      </c>
      <c r="I4612" s="33" t="s">
        <v>123</v>
      </c>
      <c r="J4612" s="33" t="s">
        <v>23</v>
      </c>
      <c r="K4612" s="63" t="s">
        <v>67</v>
      </c>
      <c r="L4612" s="32" t="str">
        <f t="shared" si="1297"/>
        <v>FM260JD</v>
      </c>
      <c r="M4612" s="32" t="str">
        <f t="shared" si="1298"/>
        <v>BMJ III</v>
      </c>
      <c r="N4612" s="32" t="str">
        <f t="shared" si="1299"/>
        <v>10 RODA</v>
      </c>
      <c r="O4612" s="146">
        <v>0.16011574074074075</v>
      </c>
      <c r="P4612" s="65">
        <v>0.16011574074074075</v>
      </c>
      <c r="Q4612" s="65"/>
      <c r="R4612" s="66">
        <v>5</v>
      </c>
      <c r="S4612" s="66">
        <v>39600</v>
      </c>
      <c r="T4612" s="66">
        <v>15320</v>
      </c>
      <c r="U4612" s="67">
        <f t="shared" si="1291"/>
        <v>24.28</v>
      </c>
      <c r="V4612" s="66">
        <f t="shared" si="1282"/>
        <v>473314.32</v>
      </c>
      <c r="W4612" s="66" t="str">
        <f t="shared" si="1283"/>
        <v>&gt; 5</v>
      </c>
      <c r="X4612" s="66">
        <f>A4612+SUMIFS(Presensi!F:F,Presensi!E:E,'Entry Data'!AP4612)</f>
        <v>1</v>
      </c>
      <c r="Y4612" s="66">
        <f>IFERROR(INDEX('Retasi Pricing'!F:F,MATCH('Entry Data'!AM4612,'Retasi Pricing'!E:E,0))*X4612,"")</f>
        <v>27650</v>
      </c>
      <c r="Z4612" s="62" t="s">
        <v>26</v>
      </c>
      <c r="AA4612" s="62" t="s">
        <v>27</v>
      </c>
      <c r="AB4612" s="32"/>
      <c r="AC4612" s="32" t="s">
        <v>210</v>
      </c>
      <c r="AD4612" s="32" t="str">
        <f t="shared" si="1284"/>
        <v/>
      </c>
      <c r="AF4612" s="5" t="str">
        <f t="shared" si="1285"/>
        <v>m.taha44211</v>
      </c>
      <c r="AG4612" s="5" t="str">
        <f t="shared" si="1286"/>
        <v>BMJ 05444211UTARANIGHT</v>
      </c>
      <c r="AH4612" s="5" t="str">
        <f t="shared" si="1287"/>
        <v>m.taha44211UTARANIGHT</v>
      </c>
      <c r="AI4612" s="5" t="str">
        <f t="shared" si="1288"/>
        <v>BMJ 05444211NIGHT</v>
      </c>
      <c r="AJ4612" s="5" t="str">
        <f t="shared" si="1289"/>
        <v>m.taha44211NIGHT</v>
      </c>
      <c r="AK4612" s="5" t="str">
        <f t="shared" si="1290"/>
        <v>m.tahaBMJ III</v>
      </c>
      <c r="AL4612" s="5" t="str">
        <f t="shared" si="1292"/>
        <v>5UTARA</v>
      </c>
      <c r="AM4612" s="5" t="str">
        <f t="shared" si="1293"/>
        <v>&gt; 5UTARA10 RODA</v>
      </c>
      <c r="AN4612" s="5" t="str">
        <f t="shared" si="1294"/>
        <v>m.tahaBMJ III&gt; 5UTARA10 RODA</v>
      </c>
      <c r="AO4612" s="5" t="str">
        <f t="shared" si="1295"/>
        <v>m.taha&gt; 5UTARA10 RODA</v>
      </c>
      <c r="AP4612" s="5" t="str">
        <f t="shared" si="1296"/>
        <v>44211NIGHT</v>
      </c>
    </row>
    <row r="4613" spans="1:42" x14ac:dyDescent="0.3">
      <c r="A4613" s="33">
        <v>1</v>
      </c>
      <c r="B4613" s="33"/>
      <c r="C4613" s="70">
        <v>44211</v>
      </c>
      <c r="D4613" s="71" t="s">
        <v>87</v>
      </c>
      <c r="E4613" s="70">
        <v>44212</v>
      </c>
      <c r="F4613" s="71">
        <v>5174154</v>
      </c>
      <c r="G4613" s="33" t="s">
        <v>20</v>
      </c>
      <c r="H4613" s="33" t="s">
        <v>21</v>
      </c>
      <c r="I4613" s="33" t="s">
        <v>123</v>
      </c>
      <c r="J4613" s="33" t="s">
        <v>23</v>
      </c>
      <c r="K4613" s="63" t="s">
        <v>67</v>
      </c>
      <c r="L4613" s="32" t="str">
        <f t="shared" si="1297"/>
        <v>FM260JD</v>
      </c>
      <c r="M4613" s="32" t="str">
        <f t="shared" si="1298"/>
        <v>BMJ III</v>
      </c>
      <c r="N4613" s="32" t="str">
        <f t="shared" si="1299"/>
        <v>10 RODA</v>
      </c>
      <c r="O4613" s="146">
        <v>0.23452546296296295</v>
      </c>
      <c r="P4613" s="65">
        <v>0.23452546296296295</v>
      </c>
      <c r="Q4613" s="65"/>
      <c r="R4613" s="66">
        <v>6</v>
      </c>
      <c r="S4613" s="66">
        <v>40460</v>
      </c>
      <c r="T4613" s="66">
        <v>15320</v>
      </c>
      <c r="U4613" s="67">
        <f t="shared" si="1291"/>
        <v>25.14</v>
      </c>
      <c r="V4613" s="66">
        <f t="shared" si="1282"/>
        <v>490079.16000000003</v>
      </c>
      <c r="W4613" s="66" t="str">
        <f t="shared" si="1283"/>
        <v>&gt; 6</v>
      </c>
      <c r="X4613" s="66">
        <f>A4613+SUMIFS(Presensi!F:F,Presensi!E:E,'Entry Data'!AP4613)</f>
        <v>1</v>
      </c>
      <c r="Y4613" s="66">
        <f>IFERROR(INDEX('Retasi Pricing'!F:F,MATCH('Entry Data'!AM4613,'Retasi Pricing'!E:E,0))*X4613,"")</f>
        <v>30800</v>
      </c>
      <c r="Z4613" s="62" t="s">
        <v>26</v>
      </c>
      <c r="AA4613" s="62" t="s">
        <v>27</v>
      </c>
      <c r="AB4613" s="32"/>
      <c r="AC4613" s="32" t="s">
        <v>210</v>
      </c>
      <c r="AD4613" s="32" t="str">
        <f t="shared" si="1284"/>
        <v/>
      </c>
      <c r="AF4613" s="5" t="str">
        <f t="shared" si="1285"/>
        <v>m.taha44211</v>
      </c>
      <c r="AG4613" s="5" t="str">
        <f t="shared" si="1286"/>
        <v>BMJ 05444211UTARANIGHT</v>
      </c>
      <c r="AH4613" s="5" t="str">
        <f t="shared" si="1287"/>
        <v>m.taha44211UTARANIGHT</v>
      </c>
      <c r="AI4613" s="5" t="str">
        <f t="shared" si="1288"/>
        <v>BMJ 05444211NIGHT</v>
      </c>
      <c r="AJ4613" s="5" t="str">
        <f t="shared" si="1289"/>
        <v>m.taha44211NIGHT</v>
      </c>
      <c r="AK4613" s="5" t="str">
        <f t="shared" si="1290"/>
        <v>m.tahaBMJ III</v>
      </c>
      <c r="AL4613" s="5" t="str">
        <f t="shared" si="1292"/>
        <v>6UTARA</v>
      </c>
      <c r="AM4613" s="5" t="str">
        <f t="shared" si="1293"/>
        <v>&gt; 6UTARA10 RODA</v>
      </c>
      <c r="AN4613" s="5" t="str">
        <f t="shared" si="1294"/>
        <v>m.tahaBMJ III&gt; 6UTARA10 RODA</v>
      </c>
      <c r="AO4613" s="5" t="str">
        <f t="shared" si="1295"/>
        <v>m.taha&gt; 6UTARA10 RODA</v>
      </c>
      <c r="AP4613" s="5" t="str">
        <f t="shared" si="1296"/>
        <v>44211NIGHT</v>
      </c>
    </row>
    <row r="4614" spans="1:42" x14ac:dyDescent="0.3">
      <c r="A4614" s="33">
        <v>1</v>
      </c>
      <c r="B4614" s="33"/>
      <c r="C4614" s="70">
        <v>44211</v>
      </c>
      <c r="D4614" s="71" t="s">
        <v>87</v>
      </c>
      <c r="E4614" s="70">
        <v>44211</v>
      </c>
      <c r="F4614" s="71">
        <v>5173788</v>
      </c>
      <c r="G4614" s="33" t="s">
        <v>20</v>
      </c>
      <c r="H4614" s="33" t="s">
        <v>21</v>
      </c>
      <c r="I4614" s="33" t="s">
        <v>51</v>
      </c>
      <c r="J4614" s="33" t="s">
        <v>46</v>
      </c>
      <c r="K4614" s="63" t="s">
        <v>67</v>
      </c>
      <c r="L4614" s="32" t="str">
        <f t="shared" si="1297"/>
        <v>FM260JD</v>
      </c>
      <c r="M4614" s="32" t="str">
        <f t="shared" si="1298"/>
        <v>BMJ III</v>
      </c>
      <c r="N4614" s="32" t="str">
        <f t="shared" si="1299"/>
        <v>10 RODA</v>
      </c>
      <c r="O4614" s="146">
        <v>0.86296296296296304</v>
      </c>
      <c r="P4614" s="65">
        <v>0.86714120370370373</v>
      </c>
      <c r="Q4614" s="65"/>
      <c r="R4614" s="66">
        <v>1</v>
      </c>
      <c r="S4614" s="66">
        <v>39060</v>
      </c>
      <c r="T4614" s="66">
        <v>15320</v>
      </c>
      <c r="U4614" s="67">
        <f t="shared" si="1291"/>
        <v>23.74</v>
      </c>
      <c r="V4614" s="66">
        <f t="shared" si="1282"/>
        <v>462787.55999999994</v>
      </c>
      <c r="W4614" s="66" t="str">
        <f t="shared" si="1283"/>
        <v>1 &gt; 4</v>
      </c>
      <c r="X4614" s="66">
        <f>A4614+SUMIFS(Presensi!F:F,Presensi!E:E,'Entry Data'!AP4614)</f>
        <v>1</v>
      </c>
      <c r="Y4614" s="66">
        <f>IFERROR(INDEX('Retasi Pricing'!F:F,MATCH('Entry Data'!AM4614,'Retasi Pricing'!E:E,0))*X4614,"")</f>
        <v>25000</v>
      </c>
      <c r="Z4614" s="62" t="s">
        <v>26</v>
      </c>
      <c r="AA4614" s="62" t="s">
        <v>27</v>
      </c>
      <c r="AB4614" s="32"/>
      <c r="AC4614" s="32" t="s">
        <v>210</v>
      </c>
      <c r="AD4614" s="32" t="str">
        <f t="shared" si="1284"/>
        <v/>
      </c>
      <c r="AF4614" s="5" t="str">
        <f t="shared" si="1285"/>
        <v>m.taha44211</v>
      </c>
      <c r="AG4614" s="5" t="str">
        <f t="shared" si="1286"/>
        <v>BMJ 05444211UTARANIGHT</v>
      </c>
      <c r="AH4614" s="5" t="str">
        <f t="shared" si="1287"/>
        <v>m.taha44211UTARANIGHT</v>
      </c>
      <c r="AI4614" s="5" t="str">
        <f t="shared" si="1288"/>
        <v>BMJ 05444211NIGHT</v>
      </c>
      <c r="AJ4614" s="5" t="str">
        <f t="shared" si="1289"/>
        <v>m.taha44211NIGHT</v>
      </c>
      <c r="AK4614" s="5" t="str">
        <f t="shared" si="1290"/>
        <v>m.tahaBMJ III</v>
      </c>
      <c r="AL4614" s="5" t="str">
        <f t="shared" si="1292"/>
        <v>1UTARA</v>
      </c>
      <c r="AM4614" s="5" t="str">
        <f t="shared" si="1293"/>
        <v>1 &gt; 4UTARA10 RODA</v>
      </c>
      <c r="AN4614" s="5" t="str">
        <f t="shared" si="1294"/>
        <v>m.tahaBMJ III1 &gt; 4UTARA10 RODA</v>
      </c>
      <c r="AO4614" s="5" t="str">
        <f t="shared" si="1295"/>
        <v>m.taha1 &gt; 4UTARA10 RODA</v>
      </c>
      <c r="AP4614" s="5" t="str">
        <f t="shared" si="1296"/>
        <v>44211NIGHT</v>
      </c>
    </row>
    <row r="4615" spans="1:42" x14ac:dyDescent="0.3">
      <c r="A4615" s="33">
        <v>1</v>
      </c>
      <c r="B4615" s="33"/>
      <c r="C4615" s="70">
        <v>44211</v>
      </c>
      <c r="D4615" s="71" t="s">
        <v>87</v>
      </c>
      <c r="E4615" s="70">
        <v>44211</v>
      </c>
      <c r="F4615" s="71">
        <v>5173856</v>
      </c>
      <c r="G4615" s="33" t="s">
        <v>20</v>
      </c>
      <c r="H4615" s="33" t="s">
        <v>21</v>
      </c>
      <c r="I4615" s="33" t="s">
        <v>51</v>
      </c>
      <c r="J4615" s="33" t="s">
        <v>46</v>
      </c>
      <c r="K4615" s="63" t="s">
        <v>67</v>
      </c>
      <c r="L4615" s="32" t="str">
        <f t="shared" si="1297"/>
        <v>FM260JD</v>
      </c>
      <c r="M4615" s="32" t="str">
        <f t="shared" si="1298"/>
        <v>BMJ III</v>
      </c>
      <c r="N4615" s="32" t="str">
        <f t="shared" si="1299"/>
        <v>10 RODA</v>
      </c>
      <c r="O4615" s="146">
        <v>0.92071759259259256</v>
      </c>
      <c r="P4615" s="65">
        <v>0.92071759259259256</v>
      </c>
      <c r="Q4615" s="65"/>
      <c r="R4615" s="66">
        <v>2</v>
      </c>
      <c r="S4615" s="66">
        <v>37820</v>
      </c>
      <c r="T4615" s="66">
        <v>15320</v>
      </c>
      <c r="U4615" s="67">
        <f t="shared" si="1291"/>
        <v>22.5</v>
      </c>
      <c r="V4615" s="66">
        <f t="shared" si="1282"/>
        <v>438615</v>
      </c>
      <c r="W4615" s="66" t="str">
        <f t="shared" si="1283"/>
        <v>1 &gt; 4</v>
      </c>
      <c r="X4615" s="66">
        <f>A4615+SUMIFS(Presensi!F:F,Presensi!E:E,'Entry Data'!AP4615)</f>
        <v>1</v>
      </c>
      <c r="Y4615" s="66">
        <f>IFERROR(INDEX('Retasi Pricing'!F:F,MATCH('Entry Data'!AM4615,'Retasi Pricing'!E:E,0))*X4615,"")</f>
        <v>25000</v>
      </c>
      <c r="Z4615" s="62" t="s">
        <v>26</v>
      </c>
      <c r="AA4615" s="62" t="s">
        <v>27</v>
      </c>
      <c r="AB4615" s="32"/>
      <c r="AC4615" s="32" t="s">
        <v>210</v>
      </c>
      <c r="AD4615" s="32" t="str">
        <f t="shared" si="1284"/>
        <v/>
      </c>
      <c r="AF4615" s="5" t="str">
        <f t="shared" si="1285"/>
        <v>m.taha44211</v>
      </c>
      <c r="AG4615" s="5" t="str">
        <f t="shared" si="1286"/>
        <v>BMJ 05444211UTARANIGHT</v>
      </c>
      <c r="AH4615" s="5" t="str">
        <f t="shared" si="1287"/>
        <v>m.taha44211UTARANIGHT</v>
      </c>
      <c r="AI4615" s="5" t="str">
        <f t="shared" si="1288"/>
        <v>BMJ 05444211NIGHT</v>
      </c>
      <c r="AJ4615" s="5" t="str">
        <f t="shared" si="1289"/>
        <v>m.taha44211NIGHT</v>
      </c>
      <c r="AK4615" s="5" t="str">
        <f t="shared" si="1290"/>
        <v>m.tahaBMJ III</v>
      </c>
      <c r="AL4615" s="5" t="str">
        <f t="shared" si="1292"/>
        <v>2UTARA</v>
      </c>
      <c r="AM4615" s="5" t="str">
        <f t="shared" si="1293"/>
        <v>1 &gt; 4UTARA10 RODA</v>
      </c>
      <c r="AN4615" s="5" t="str">
        <f t="shared" si="1294"/>
        <v>m.tahaBMJ III1 &gt; 4UTARA10 RODA</v>
      </c>
      <c r="AO4615" s="5" t="str">
        <f t="shared" si="1295"/>
        <v>m.taha1 &gt; 4UTARA10 RODA</v>
      </c>
      <c r="AP4615" s="5" t="str">
        <f t="shared" si="1296"/>
        <v>44211NIGHT</v>
      </c>
    </row>
    <row r="4616" spans="1:42" x14ac:dyDescent="0.3">
      <c r="A4616" s="33">
        <v>1</v>
      </c>
      <c r="B4616" s="33"/>
      <c r="C4616" s="70">
        <v>44211</v>
      </c>
      <c r="D4616" s="71" t="s">
        <v>87</v>
      </c>
      <c r="E4616" s="70">
        <v>44211</v>
      </c>
      <c r="F4616" s="71">
        <v>5173929</v>
      </c>
      <c r="G4616" s="33" t="s">
        <v>20</v>
      </c>
      <c r="H4616" s="33" t="s">
        <v>21</v>
      </c>
      <c r="I4616" s="33" t="s">
        <v>51</v>
      </c>
      <c r="J4616" s="33" t="s">
        <v>46</v>
      </c>
      <c r="K4616" s="63" t="s">
        <v>67</v>
      </c>
      <c r="L4616" s="32" t="str">
        <f t="shared" si="1297"/>
        <v>FM260JD</v>
      </c>
      <c r="M4616" s="32" t="str">
        <f t="shared" si="1298"/>
        <v>BMJ III</v>
      </c>
      <c r="N4616" s="32" t="str">
        <f t="shared" si="1299"/>
        <v>10 RODA</v>
      </c>
      <c r="O4616" s="146">
        <v>0.98635416666666664</v>
      </c>
      <c r="P4616" s="65">
        <v>0.98635416666666664</v>
      </c>
      <c r="Q4616" s="65"/>
      <c r="R4616" s="66">
        <v>3</v>
      </c>
      <c r="S4616" s="66">
        <v>40140</v>
      </c>
      <c r="T4616" s="66">
        <v>15320</v>
      </c>
      <c r="U4616" s="67">
        <f t="shared" si="1291"/>
        <v>24.82</v>
      </c>
      <c r="V4616" s="66">
        <f t="shared" si="1282"/>
        <v>483841.08</v>
      </c>
      <c r="W4616" s="66" t="str">
        <f t="shared" si="1283"/>
        <v>1 &gt; 4</v>
      </c>
      <c r="X4616" s="66">
        <f>A4616+SUMIFS(Presensi!F:F,Presensi!E:E,'Entry Data'!AP4616)</f>
        <v>1</v>
      </c>
      <c r="Y4616" s="66">
        <f>IFERROR(INDEX('Retasi Pricing'!F:F,MATCH('Entry Data'!AM4616,'Retasi Pricing'!E:E,0))*X4616,"")</f>
        <v>25000</v>
      </c>
      <c r="Z4616" s="62" t="s">
        <v>26</v>
      </c>
      <c r="AA4616" s="62" t="s">
        <v>27</v>
      </c>
      <c r="AB4616" s="32"/>
      <c r="AC4616" s="32" t="s">
        <v>210</v>
      </c>
      <c r="AD4616" s="32" t="str">
        <f t="shared" si="1284"/>
        <v/>
      </c>
      <c r="AF4616" s="5" t="str">
        <f t="shared" si="1285"/>
        <v>m.taha44211</v>
      </c>
      <c r="AG4616" s="5" t="str">
        <f t="shared" si="1286"/>
        <v>BMJ 05444211UTARANIGHT</v>
      </c>
      <c r="AH4616" s="5" t="str">
        <f t="shared" si="1287"/>
        <v>m.taha44211UTARANIGHT</v>
      </c>
      <c r="AI4616" s="5" t="str">
        <f t="shared" si="1288"/>
        <v>BMJ 05444211NIGHT</v>
      </c>
      <c r="AJ4616" s="5" t="str">
        <f t="shared" si="1289"/>
        <v>m.taha44211NIGHT</v>
      </c>
      <c r="AK4616" s="5" t="str">
        <f t="shared" si="1290"/>
        <v>m.tahaBMJ III</v>
      </c>
      <c r="AL4616" s="5" t="str">
        <f t="shared" si="1292"/>
        <v>3UTARA</v>
      </c>
      <c r="AM4616" s="5" t="str">
        <f t="shared" si="1293"/>
        <v>1 &gt; 4UTARA10 RODA</v>
      </c>
      <c r="AN4616" s="5" t="str">
        <f t="shared" si="1294"/>
        <v>m.tahaBMJ III1 &gt; 4UTARA10 RODA</v>
      </c>
      <c r="AO4616" s="5" t="str">
        <f t="shared" si="1295"/>
        <v>m.taha1 &gt; 4UTARA10 RODA</v>
      </c>
      <c r="AP4616" s="5" t="str">
        <f t="shared" si="1296"/>
        <v>44211NIGHT</v>
      </c>
    </row>
    <row r="4617" spans="1:42" x14ac:dyDescent="0.3">
      <c r="A4617" s="33">
        <v>1</v>
      </c>
      <c r="B4617" s="33"/>
      <c r="C4617" s="70">
        <v>44211</v>
      </c>
      <c r="D4617" s="71" t="s">
        <v>87</v>
      </c>
      <c r="E4617" s="70">
        <v>44212</v>
      </c>
      <c r="F4617" s="71">
        <v>5173951</v>
      </c>
      <c r="G4617" s="33" t="s">
        <v>20</v>
      </c>
      <c r="H4617" s="33" t="s">
        <v>21</v>
      </c>
      <c r="I4617" s="33" t="s">
        <v>170</v>
      </c>
      <c r="J4617" s="33" t="s">
        <v>23</v>
      </c>
      <c r="K4617" s="63" t="s">
        <v>69</v>
      </c>
      <c r="L4617" s="32" t="str">
        <f t="shared" si="1297"/>
        <v>FM260JD</v>
      </c>
      <c r="M4617" s="32" t="str">
        <f t="shared" si="1298"/>
        <v>BMJ III</v>
      </c>
      <c r="N4617" s="32" t="str">
        <f t="shared" si="1299"/>
        <v>10 RODA</v>
      </c>
      <c r="O4617" s="146">
        <v>4.4212962962962956E-3</v>
      </c>
      <c r="P4617" s="65">
        <v>4.4212962962962956E-3</v>
      </c>
      <c r="Q4617" s="65"/>
      <c r="R4617" s="66">
        <v>3</v>
      </c>
      <c r="S4617" s="66">
        <v>39820</v>
      </c>
      <c r="T4617" s="66">
        <v>15140</v>
      </c>
      <c r="U4617" s="67">
        <f t="shared" si="1291"/>
        <v>24.68</v>
      </c>
      <c r="V4617" s="66">
        <f t="shared" si="1282"/>
        <v>481111.92</v>
      </c>
      <c r="W4617" s="66" t="str">
        <f t="shared" si="1283"/>
        <v>1 &gt; 4</v>
      </c>
      <c r="X4617" s="66">
        <f>A4617+SUMIFS(Presensi!F:F,Presensi!E:E,'Entry Data'!AP4617)</f>
        <v>1</v>
      </c>
      <c r="Y4617" s="66">
        <f>IFERROR(INDEX('Retasi Pricing'!F:F,MATCH('Entry Data'!AM4617,'Retasi Pricing'!E:E,0))*X4617,"")</f>
        <v>25000</v>
      </c>
      <c r="Z4617" s="62" t="s">
        <v>26</v>
      </c>
      <c r="AA4617" s="62" t="s">
        <v>27</v>
      </c>
      <c r="AB4617" s="32"/>
      <c r="AC4617" s="32" t="s">
        <v>178</v>
      </c>
      <c r="AD4617" s="32" t="str">
        <f t="shared" si="1284"/>
        <v/>
      </c>
      <c r="AF4617" s="5" t="str">
        <f t="shared" si="1285"/>
        <v>abrar44211</v>
      </c>
      <c r="AG4617" s="5" t="str">
        <f t="shared" si="1286"/>
        <v>BMJ 05544211UTARANIGHT</v>
      </c>
      <c r="AH4617" s="5" t="str">
        <f t="shared" si="1287"/>
        <v>abrar44211UTARANIGHT</v>
      </c>
      <c r="AI4617" s="5" t="str">
        <f t="shared" si="1288"/>
        <v>BMJ 05544211NIGHT</v>
      </c>
      <c r="AJ4617" s="5" t="str">
        <f t="shared" si="1289"/>
        <v>abrar44211NIGHT</v>
      </c>
      <c r="AK4617" s="5" t="str">
        <f t="shared" si="1290"/>
        <v>abrarBMJ III</v>
      </c>
      <c r="AL4617" s="5" t="str">
        <f t="shared" si="1292"/>
        <v>3UTARA</v>
      </c>
      <c r="AM4617" s="5" t="str">
        <f t="shared" si="1293"/>
        <v>1 &gt; 4UTARA10 RODA</v>
      </c>
      <c r="AN4617" s="5" t="str">
        <f t="shared" si="1294"/>
        <v>abrarBMJ III1 &gt; 4UTARA10 RODA</v>
      </c>
      <c r="AO4617" s="5" t="str">
        <f t="shared" si="1295"/>
        <v>abrar1 &gt; 4UTARA10 RODA</v>
      </c>
      <c r="AP4617" s="5" t="str">
        <f t="shared" si="1296"/>
        <v>44211NIGHT</v>
      </c>
    </row>
    <row r="4618" spans="1:42" x14ac:dyDescent="0.3">
      <c r="A4618" s="33">
        <v>1</v>
      </c>
      <c r="B4618" s="33"/>
      <c r="C4618" s="70">
        <v>44211</v>
      </c>
      <c r="D4618" s="71" t="s">
        <v>87</v>
      </c>
      <c r="E4618" s="70">
        <v>44212</v>
      </c>
      <c r="F4618" s="71">
        <v>5173996</v>
      </c>
      <c r="G4618" s="33" t="s">
        <v>20</v>
      </c>
      <c r="H4618" s="33" t="s">
        <v>21</v>
      </c>
      <c r="I4618" s="33" t="s">
        <v>170</v>
      </c>
      <c r="J4618" s="33" t="s">
        <v>23</v>
      </c>
      <c r="K4618" s="63" t="s">
        <v>69</v>
      </c>
      <c r="L4618" s="32" t="str">
        <f t="shared" si="1297"/>
        <v>FM260JD</v>
      </c>
      <c r="M4618" s="32" t="str">
        <f t="shared" si="1298"/>
        <v>BMJ III</v>
      </c>
      <c r="N4618" s="32" t="str">
        <f t="shared" si="1299"/>
        <v>10 RODA</v>
      </c>
      <c r="O4618" s="146">
        <v>8.2002314814814806E-2</v>
      </c>
      <c r="P4618" s="65">
        <v>8.2002314814814806E-2</v>
      </c>
      <c r="Q4618" s="65"/>
      <c r="R4618" s="66">
        <v>4</v>
      </c>
      <c r="S4618" s="66">
        <v>39280</v>
      </c>
      <c r="T4618" s="66">
        <v>15140</v>
      </c>
      <c r="U4618" s="67">
        <f t="shared" si="1291"/>
        <v>24.14</v>
      </c>
      <c r="V4618" s="66">
        <f t="shared" ref="V4618:V4681" si="1300">IFERROR(VLOOKUP(L4618,harga,2,FALSE),"")*U4618*IFERROR(VLOOKUP(G4618,jarak,2,FALSE),"")</f>
        <v>470585.16000000003</v>
      </c>
      <c r="W4618" s="66" t="str">
        <f t="shared" ref="W4618:W4681" si="1301">IFERROR(VLOOKUP(AL4618,Code,2,FALSE),"")</f>
        <v>1 &gt; 4</v>
      </c>
      <c r="X4618" s="66">
        <f>A4618+SUMIFS(Presensi!F:F,Presensi!E:E,'Entry Data'!AP4618)</f>
        <v>1</v>
      </c>
      <c r="Y4618" s="66">
        <f>IFERROR(INDEX('Retasi Pricing'!F:F,MATCH('Entry Data'!AM4618,'Retasi Pricing'!E:E,0))*X4618,"")</f>
        <v>25000</v>
      </c>
      <c r="Z4618" s="62" t="s">
        <v>26</v>
      </c>
      <c r="AA4618" s="62" t="s">
        <v>27</v>
      </c>
      <c r="AB4618" s="32"/>
      <c r="AC4618" s="32" t="s">
        <v>178</v>
      </c>
      <c r="AD4618" s="32" t="str">
        <f t="shared" ref="AD4618:AD4681" si="1302">IFERROR(VLOOKUP(AC4618,driver,13,FALSE),"")</f>
        <v/>
      </c>
      <c r="AF4618" s="5" t="str">
        <f t="shared" ref="AF4618:AF4681" si="1303">AC4618&amp;C4618</f>
        <v>abrar44211</v>
      </c>
      <c r="AG4618" s="5" t="str">
        <f t="shared" ref="AG4618:AG4681" si="1304">K4618&amp;C4618&amp;G4618&amp;D4618</f>
        <v>BMJ 05544211UTARANIGHT</v>
      </c>
      <c r="AH4618" s="5" t="str">
        <f t="shared" ref="AH4618:AH4681" si="1305">AC4618&amp;C4618&amp;G4618&amp;D4618</f>
        <v>abrar44211UTARANIGHT</v>
      </c>
      <c r="AI4618" s="5" t="str">
        <f t="shared" ref="AI4618:AI4681" si="1306">K4618&amp;C4618&amp;D4618</f>
        <v>BMJ 05544211NIGHT</v>
      </c>
      <c r="AJ4618" s="5" t="str">
        <f t="shared" ref="AJ4618:AJ4681" si="1307">AC4618&amp;C4618&amp;D4618</f>
        <v>abrar44211NIGHT</v>
      </c>
      <c r="AK4618" s="5" t="str">
        <f t="shared" ref="AK4618:AK4681" si="1308">AC4618&amp;M4618</f>
        <v>abrarBMJ III</v>
      </c>
      <c r="AL4618" s="5" t="str">
        <f t="shared" si="1292"/>
        <v>4UTARA</v>
      </c>
      <c r="AM4618" s="5" t="str">
        <f t="shared" si="1293"/>
        <v>1 &gt; 4UTARA10 RODA</v>
      </c>
      <c r="AN4618" s="5" t="str">
        <f t="shared" si="1294"/>
        <v>abrarBMJ III1 &gt; 4UTARA10 RODA</v>
      </c>
      <c r="AO4618" s="5" t="str">
        <f t="shared" si="1295"/>
        <v>abrar1 &gt; 4UTARA10 RODA</v>
      </c>
      <c r="AP4618" s="5" t="str">
        <f t="shared" si="1296"/>
        <v>44211NIGHT</v>
      </c>
    </row>
    <row r="4619" spans="1:42" x14ac:dyDescent="0.3">
      <c r="A4619" s="33">
        <v>1</v>
      </c>
      <c r="B4619" s="33"/>
      <c r="C4619" s="70">
        <v>44211</v>
      </c>
      <c r="D4619" s="71" t="s">
        <v>87</v>
      </c>
      <c r="E4619" s="70">
        <v>44212</v>
      </c>
      <c r="F4619" s="71">
        <v>5174071</v>
      </c>
      <c r="G4619" s="33" t="s">
        <v>20</v>
      </c>
      <c r="H4619" s="33" t="s">
        <v>21</v>
      </c>
      <c r="I4619" s="33" t="s">
        <v>170</v>
      </c>
      <c r="J4619" s="33" t="s">
        <v>23</v>
      </c>
      <c r="K4619" s="63" t="s">
        <v>69</v>
      </c>
      <c r="L4619" s="32" t="str">
        <f t="shared" si="1297"/>
        <v>FM260JD</v>
      </c>
      <c r="M4619" s="32" t="str">
        <f t="shared" si="1298"/>
        <v>BMJ III</v>
      </c>
      <c r="N4619" s="32" t="str">
        <f t="shared" si="1299"/>
        <v>10 RODA</v>
      </c>
      <c r="O4619" s="146">
        <v>0.15405092592592592</v>
      </c>
      <c r="P4619" s="65">
        <v>0.15405092592592592</v>
      </c>
      <c r="Q4619" s="65"/>
      <c r="R4619" s="66">
        <v>5</v>
      </c>
      <c r="S4619" s="66">
        <v>39360</v>
      </c>
      <c r="T4619" s="66">
        <v>15140</v>
      </c>
      <c r="U4619" s="67">
        <f t="shared" ref="U4619:U4682" si="1309">(S4619-T4619)/1000</f>
        <v>24.22</v>
      </c>
      <c r="V4619" s="66">
        <f t="shared" si="1300"/>
        <v>472144.68</v>
      </c>
      <c r="W4619" s="66" t="str">
        <f t="shared" si="1301"/>
        <v>&gt; 5</v>
      </c>
      <c r="X4619" s="66">
        <f>A4619+SUMIFS(Presensi!F:F,Presensi!E:E,'Entry Data'!AP4619)</f>
        <v>1</v>
      </c>
      <c r="Y4619" s="66">
        <f>IFERROR(INDEX('Retasi Pricing'!F:F,MATCH('Entry Data'!AM4619,'Retasi Pricing'!E:E,0))*X4619,"")</f>
        <v>27650</v>
      </c>
      <c r="Z4619" s="62" t="s">
        <v>26</v>
      </c>
      <c r="AA4619" s="62" t="s">
        <v>27</v>
      </c>
      <c r="AB4619" s="32"/>
      <c r="AC4619" s="32" t="s">
        <v>178</v>
      </c>
      <c r="AD4619" s="32" t="str">
        <f t="shared" si="1302"/>
        <v/>
      </c>
      <c r="AF4619" s="5" t="str">
        <f t="shared" si="1303"/>
        <v>abrar44211</v>
      </c>
      <c r="AG4619" s="5" t="str">
        <f t="shared" si="1304"/>
        <v>BMJ 05544211UTARANIGHT</v>
      </c>
      <c r="AH4619" s="5" t="str">
        <f t="shared" si="1305"/>
        <v>abrar44211UTARANIGHT</v>
      </c>
      <c r="AI4619" s="5" t="str">
        <f t="shared" si="1306"/>
        <v>BMJ 05544211NIGHT</v>
      </c>
      <c r="AJ4619" s="5" t="str">
        <f t="shared" si="1307"/>
        <v>abrar44211NIGHT</v>
      </c>
      <c r="AK4619" s="5" t="str">
        <f t="shared" si="1308"/>
        <v>abrarBMJ III</v>
      </c>
      <c r="AL4619" s="5" t="str">
        <f t="shared" ref="AL4619:AL4682" si="1310">Q4619&amp;R4619&amp;G4619</f>
        <v>5UTARA</v>
      </c>
      <c r="AM4619" s="5" t="str">
        <f t="shared" ref="AM4619:AM4682" si="1311">W4619&amp;G4619&amp;N4619</f>
        <v>&gt; 5UTARA10 RODA</v>
      </c>
      <c r="AN4619" s="5" t="str">
        <f t="shared" ref="AN4619:AN4682" si="1312">AC4619&amp;M4619&amp;W4619&amp;G4619&amp;N4619</f>
        <v>abrarBMJ III&gt; 5UTARA10 RODA</v>
      </c>
      <c r="AO4619" s="5" t="str">
        <f t="shared" ref="AO4619:AO4682" si="1313">AC4619&amp;W4619&amp;G4619&amp;N4619</f>
        <v>abrar&gt; 5UTARA10 RODA</v>
      </c>
      <c r="AP4619" s="5" t="str">
        <f t="shared" ref="AP4619:AP4682" si="1314">C4619&amp;D4619</f>
        <v>44211NIGHT</v>
      </c>
    </row>
    <row r="4620" spans="1:42" x14ac:dyDescent="0.3">
      <c r="A4620" s="33">
        <v>1</v>
      </c>
      <c r="B4620" s="33"/>
      <c r="C4620" s="70">
        <v>44211</v>
      </c>
      <c r="D4620" s="71" t="s">
        <v>87</v>
      </c>
      <c r="E4620" s="70">
        <v>44212</v>
      </c>
      <c r="F4620" s="71">
        <v>5174149</v>
      </c>
      <c r="G4620" s="33" t="s">
        <v>20</v>
      </c>
      <c r="H4620" s="33" t="s">
        <v>21</v>
      </c>
      <c r="I4620" s="33" t="s">
        <v>170</v>
      </c>
      <c r="J4620" s="33" t="s">
        <v>23</v>
      </c>
      <c r="K4620" s="63" t="s">
        <v>69</v>
      </c>
      <c r="L4620" s="32" t="str">
        <f t="shared" si="1297"/>
        <v>FM260JD</v>
      </c>
      <c r="M4620" s="32" t="str">
        <f t="shared" si="1298"/>
        <v>BMJ III</v>
      </c>
      <c r="N4620" s="32" t="str">
        <f t="shared" si="1299"/>
        <v>10 RODA</v>
      </c>
      <c r="O4620" s="146">
        <v>0.23124999999999998</v>
      </c>
      <c r="P4620" s="65">
        <v>0.23124999999999998</v>
      </c>
      <c r="Q4620" s="65"/>
      <c r="R4620" s="66">
        <v>6</v>
      </c>
      <c r="S4620" s="66">
        <v>39620</v>
      </c>
      <c r="T4620" s="66">
        <v>15140</v>
      </c>
      <c r="U4620" s="67">
        <f t="shared" si="1309"/>
        <v>24.48</v>
      </c>
      <c r="V4620" s="66">
        <f t="shared" si="1300"/>
        <v>477213.12000000005</v>
      </c>
      <c r="W4620" s="66" t="str">
        <f t="shared" si="1301"/>
        <v>&gt; 6</v>
      </c>
      <c r="X4620" s="66">
        <f>A4620+SUMIFS(Presensi!F:F,Presensi!E:E,'Entry Data'!AP4620)</f>
        <v>1</v>
      </c>
      <c r="Y4620" s="66">
        <f>IFERROR(INDEX('Retasi Pricing'!F:F,MATCH('Entry Data'!AM4620,'Retasi Pricing'!E:E,0))*X4620,"")</f>
        <v>30800</v>
      </c>
      <c r="Z4620" s="62" t="s">
        <v>26</v>
      </c>
      <c r="AA4620" s="62" t="s">
        <v>27</v>
      </c>
      <c r="AB4620" s="32"/>
      <c r="AC4620" s="32" t="s">
        <v>178</v>
      </c>
      <c r="AD4620" s="32" t="str">
        <f t="shared" si="1302"/>
        <v/>
      </c>
      <c r="AF4620" s="5" t="str">
        <f t="shared" si="1303"/>
        <v>abrar44211</v>
      </c>
      <c r="AG4620" s="5" t="str">
        <f t="shared" si="1304"/>
        <v>BMJ 05544211UTARANIGHT</v>
      </c>
      <c r="AH4620" s="5" t="str">
        <f t="shared" si="1305"/>
        <v>abrar44211UTARANIGHT</v>
      </c>
      <c r="AI4620" s="5" t="str">
        <f t="shared" si="1306"/>
        <v>BMJ 05544211NIGHT</v>
      </c>
      <c r="AJ4620" s="5" t="str">
        <f t="shared" si="1307"/>
        <v>abrar44211NIGHT</v>
      </c>
      <c r="AK4620" s="5" t="str">
        <f t="shared" si="1308"/>
        <v>abrarBMJ III</v>
      </c>
      <c r="AL4620" s="5" t="str">
        <f t="shared" si="1310"/>
        <v>6UTARA</v>
      </c>
      <c r="AM4620" s="5" t="str">
        <f t="shared" si="1311"/>
        <v>&gt; 6UTARA10 RODA</v>
      </c>
      <c r="AN4620" s="5" t="str">
        <f t="shared" si="1312"/>
        <v>abrarBMJ III&gt; 6UTARA10 RODA</v>
      </c>
      <c r="AO4620" s="5" t="str">
        <f t="shared" si="1313"/>
        <v>abrar&gt; 6UTARA10 RODA</v>
      </c>
      <c r="AP4620" s="5" t="str">
        <f t="shared" si="1314"/>
        <v>44211NIGHT</v>
      </c>
    </row>
    <row r="4621" spans="1:42" x14ac:dyDescent="0.3">
      <c r="A4621" s="33">
        <v>1</v>
      </c>
      <c r="B4621" s="33"/>
      <c r="C4621" s="70">
        <v>44211</v>
      </c>
      <c r="D4621" s="71" t="s">
        <v>87</v>
      </c>
      <c r="E4621" s="70">
        <v>44211</v>
      </c>
      <c r="F4621" s="71">
        <v>5173796</v>
      </c>
      <c r="G4621" s="33" t="s">
        <v>20</v>
      </c>
      <c r="H4621" s="33" t="s">
        <v>21</v>
      </c>
      <c r="I4621" s="33" t="s">
        <v>170</v>
      </c>
      <c r="J4621" s="33" t="s">
        <v>23</v>
      </c>
      <c r="K4621" s="63" t="s">
        <v>69</v>
      </c>
      <c r="L4621" s="32" t="str">
        <f t="shared" si="1297"/>
        <v>FM260JD</v>
      </c>
      <c r="M4621" s="32" t="str">
        <f t="shared" si="1298"/>
        <v>BMJ III</v>
      </c>
      <c r="N4621" s="32" t="str">
        <f t="shared" si="1299"/>
        <v>10 RODA</v>
      </c>
      <c r="O4621" s="146">
        <v>0.86934027777777778</v>
      </c>
      <c r="P4621" s="65">
        <v>0.87532407407407409</v>
      </c>
      <c r="Q4621" s="65"/>
      <c r="R4621" s="66">
        <v>1</v>
      </c>
      <c r="S4621" s="66">
        <v>39500</v>
      </c>
      <c r="T4621" s="66">
        <v>15140</v>
      </c>
      <c r="U4621" s="67">
        <f t="shared" si="1309"/>
        <v>24.36</v>
      </c>
      <c r="V4621" s="66">
        <f t="shared" si="1300"/>
        <v>474873.83999999997</v>
      </c>
      <c r="W4621" s="66" t="str">
        <f t="shared" si="1301"/>
        <v>1 &gt; 4</v>
      </c>
      <c r="X4621" s="66">
        <f>A4621+SUMIFS(Presensi!F:F,Presensi!E:E,'Entry Data'!AP4621)</f>
        <v>1</v>
      </c>
      <c r="Y4621" s="66">
        <f>IFERROR(INDEX('Retasi Pricing'!F:F,MATCH('Entry Data'!AM4621,'Retasi Pricing'!E:E,0))*X4621,"")</f>
        <v>25000</v>
      </c>
      <c r="Z4621" s="62" t="s">
        <v>26</v>
      </c>
      <c r="AA4621" s="62" t="s">
        <v>27</v>
      </c>
      <c r="AB4621" s="32"/>
      <c r="AC4621" s="32" t="s">
        <v>178</v>
      </c>
      <c r="AD4621" s="32" t="str">
        <f t="shared" si="1302"/>
        <v/>
      </c>
      <c r="AF4621" s="5" t="str">
        <f t="shared" si="1303"/>
        <v>abrar44211</v>
      </c>
      <c r="AG4621" s="5" t="str">
        <f t="shared" si="1304"/>
        <v>BMJ 05544211UTARANIGHT</v>
      </c>
      <c r="AH4621" s="5" t="str">
        <f t="shared" si="1305"/>
        <v>abrar44211UTARANIGHT</v>
      </c>
      <c r="AI4621" s="5" t="str">
        <f t="shared" si="1306"/>
        <v>BMJ 05544211NIGHT</v>
      </c>
      <c r="AJ4621" s="5" t="str">
        <f t="shared" si="1307"/>
        <v>abrar44211NIGHT</v>
      </c>
      <c r="AK4621" s="5" t="str">
        <f t="shared" si="1308"/>
        <v>abrarBMJ III</v>
      </c>
      <c r="AL4621" s="5" t="str">
        <f t="shared" si="1310"/>
        <v>1UTARA</v>
      </c>
      <c r="AM4621" s="5" t="str">
        <f t="shared" si="1311"/>
        <v>1 &gt; 4UTARA10 RODA</v>
      </c>
      <c r="AN4621" s="5" t="str">
        <f t="shared" si="1312"/>
        <v>abrarBMJ III1 &gt; 4UTARA10 RODA</v>
      </c>
      <c r="AO4621" s="5" t="str">
        <f t="shared" si="1313"/>
        <v>abrar1 &gt; 4UTARA10 RODA</v>
      </c>
      <c r="AP4621" s="5" t="str">
        <f t="shared" si="1314"/>
        <v>44211NIGHT</v>
      </c>
    </row>
    <row r="4622" spans="1:42" x14ac:dyDescent="0.3">
      <c r="A4622" s="33">
        <v>1</v>
      </c>
      <c r="B4622" s="33"/>
      <c r="C4622" s="70">
        <v>44211</v>
      </c>
      <c r="D4622" s="71" t="s">
        <v>87</v>
      </c>
      <c r="E4622" s="70">
        <v>44211</v>
      </c>
      <c r="F4622" s="71">
        <v>5173873</v>
      </c>
      <c r="G4622" s="33" t="s">
        <v>20</v>
      </c>
      <c r="H4622" s="33" t="s">
        <v>21</v>
      </c>
      <c r="I4622" s="33" t="s">
        <v>123</v>
      </c>
      <c r="J4622" s="33" t="s">
        <v>23</v>
      </c>
      <c r="K4622" s="63" t="s">
        <v>69</v>
      </c>
      <c r="L4622" s="32" t="str">
        <f t="shared" si="1297"/>
        <v>FM260JD</v>
      </c>
      <c r="M4622" s="32" t="str">
        <f t="shared" si="1298"/>
        <v>BMJ III</v>
      </c>
      <c r="N4622" s="32" t="str">
        <f t="shared" si="1299"/>
        <v>10 RODA</v>
      </c>
      <c r="O4622" s="146">
        <v>0.93540509259259252</v>
      </c>
      <c r="P4622" s="65">
        <v>0.93540509259259252</v>
      </c>
      <c r="Q4622" s="65"/>
      <c r="R4622" s="66">
        <v>2</v>
      </c>
      <c r="S4622" s="66">
        <v>38720</v>
      </c>
      <c r="T4622" s="66">
        <v>15140</v>
      </c>
      <c r="U4622" s="67">
        <f t="shared" si="1309"/>
        <v>23.58</v>
      </c>
      <c r="V4622" s="66">
        <f t="shared" si="1300"/>
        <v>459668.51999999996</v>
      </c>
      <c r="W4622" s="66" t="str">
        <f t="shared" si="1301"/>
        <v>1 &gt; 4</v>
      </c>
      <c r="X4622" s="66">
        <f>A4622+SUMIFS(Presensi!F:F,Presensi!E:E,'Entry Data'!AP4622)</f>
        <v>1</v>
      </c>
      <c r="Y4622" s="66">
        <f>IFERROR(INDEX('Retasi Pricing'!F:F,MATCH('Entry Data'!AM4622,'Retasi Pricing'!E:E,0))*X4622,"")</f>
        <v>25000</v>
      </c>
      <c r="Z4622" s="62" t="s">
        <v>26</v>
      </c>
      <c r="AA4622" s="62" t="s">
        <v>27</v>
      </c>
      <c r="AB4622" s="32"/>
      <c r="AC4622" s="32" t="s">
        <v>178</v>
      </c>
      <c r="AD4622" s="32" t="str">
        <f t="shared" si="1302"/>
        <v/>
      </c>
      <c r="AF4622" s="5" t="str">
        <f t="shared" si="1303"/>
        <v>abrar44211</v>
      </c>
      <c r="AG4622" s="5" t="str">
        <f t="shared" si="1304"/>
        <v>BMJ 05544211UTARANIGHT</v>
      </c>
      <c r="AH4622" s="5" t="str">
        <f t="shared" si="1305"/>
        <v>abrar44211UTARANIGHT</v>
      </c>
      <c r="AI4622" s="5" t="str">
        <f t="shared" si="1306"/>
        <v>BMJ 05544211NIGHT</v>
      </c>
      <c r="AJ4622" s="5" t="str">
        <f t="shared" si="1307"/>
        <v>abrar44211NIGHT</v>
      </c>
      <c r="AK4622" s="5" t="str">
        <f t="shared" si="1308"/>
        <v>abrarBMJ III</v>
      </c>
      <c r="AL4622" s="5" t="str">
        <f t="shared" si="1310"/>
        <v>2UTARA</v>
      </c>
      <c r="AM4622" s="5" t="str">
        <f t="shared" si="1311"/>
        <v>1 &gt; 4UTARA10 RODA</v>
      </c>
      <c r="AN4622" s="5" t="str">
        <f t="shared" si="1312"/>
        <v>abrarBMJ III1 &gt; 4UTARA10 RODA</v>
      </c>
      <c r="AO4622" s="5" t="str">
        <f t="shared" si="1313"/>
        <v>abrar1 &gt; 4UTARA10 RODA</v>
      </c>
      <c r="AP4622" s="5" t="str">
        <f t="shared" si="1314"/>
        <v>44211NIGHT</v>
      </c>
    </row>
    <row r="4623" spans="1:42" x14ac:dyDescent="0.3">
      <c r="A4623" s="33">
        <v>1</v>
      </c>
      <c r="B4623" s="33"/>
      <c r="C4623" s="70">
        <v>44211</v>
      </c>
      <c r="D4623" s="71" t="s">
        <v>87</v>
      </c>
      <c r="E4623" s="70">
        <v>44211</v>
      </c>
      <c r="F4623" s="71">
        <v>5173774</v>
      </c>
      <c r="G4623" s="33" t="s">
        <v>20</v>
      </c>
      <c r="H4623" s="33" t="s">
        <v>21</v>
      </c>
      <c r="I4623" s="33" t="s">
        <v>51</v>
      </c>
      <c r="J4623" s="33" t="s">
        <v>46</v>
      </c>
      <c r="K4623" s="63" t="s">
        <v>71</v>
      </c>
      <c r="L4623" s="32" t="str">
        <f t="shared" si="1297"/>
        <v>FM260JD</v>
      </c>
      <c r="M4623" s="32" t="str">
        <f t="shared" si="1298"/>
        <v>BMJ III</v>
      </c>
      <c r="N4623" s="32" t="str">
        <f t="shared" si="1299"/>
        <v>10 RODA</v>
      </c>
      <c r="O4623" s="146">
        <v>0.85412037037037036</v>
      </c>
      <c r="P4623" s="65">
        <v>0.8604398148148148</v>
      </c>
      <c r="Q4623" s="65"/>
      <c r="R4623" s="66">
        <v>1</v>
      </c>
      <c r="S4623" s="66">
        <v>39620</v>
      </c>
      <c r="T4623" s="66">
        <v>15220</v>
      </c>
      <c r="U4623" s="67">
        <f t="shared" si="1309"/>
        <v>24.4</v>
      </c>
      <c r="V4623" s="66">
        <f t="shared" si="1300"/>
        <v>475653.6</v>
      </c>
      <c r="W4623" s="66" t="str">
        <f t="shared" si="1301"/>
        <v>1 &gt; 4</v>
      </c>
      <c r="X4623" s="66">
        <f>A4623+SUMIFS(Presensi!F:F,Presensi!E:E,'Entry Data'!AP4623)</f>
        <v>1</v>
      </c>
      <c r="Y4623" s="66">
        <f>IFERROR(INDEX('Retasi Pricing'!F:F,MATCH('Entry Data'!AM4623,'Retasi Pricing'!E:E,0))*X4623,"")</f>
        <v>25000</v>
      </c>
      <c r="Z4623" s="62" t="s">
        <v>26</v>
      </c>
      <c r="AA4623" s="62" t="s">
        <v>27</v>
      </c>
      <c r="AB4623" s="32"/>
      <c r="AC4623" s="32" t="s">
        <v>194</v>
      </c>
      <c r="AD4623" s="32" t="str">
        <f t="shared" si="1302"/>
        <v/>
      </c>
      <c r="AF4623" s="5" t="str">
        <f t="shared" si="1303"/>
        <v>abdul karim44211</v>
      </c>
      <c r="AG4623" s="5" t="str">
        <f t="shared" si="1304"/>
        <v>BMJ 05644211UTARANIGHT</v>
      </c>
      <c r="AH4623" s="5" t="str">
        <f t="shared" si="1305"/>
        <v>abdul karim44211UTARANIGHT</v>
      </c>
      <c r="AI4623" s="5" t="str">
        <f t="shared" si="1306"/>
        <v>BMJ 05644211NIGHT</v>
      </c>
      <c r="AJ4623" s="5" t="str">
        <f t="shared" si="1307"/>
        <v>abdul karim44211NIGHT</v>
      </c>
      <c r="AK4623" s="5" t="str">
        <f t="shared" si="1308"/>
        <v>abdul karimBMJ III</v>
      </c>
      <c r="AL4623" s="5" t="str">
        <f t="shared" si="1310"/>
        <v>1UTARA</v>
      </c>
      <c r="AM4623" s="5" t="str">
        <f t="shared" si="1311"/>
        <v>1 &gt; 4UTARA10 RODA</v>
      </c>
      <c r="AN4623" s="5" t="str">
        <f t="shared" si="1312"/>
        <v>abdul karimBMJ III1 &gt; 4UTARA10 RODA</v>
      </c>
      <c r="AO4623" s="5" t="str">
        <f t="shared" si="1313"/>
        <v>abdul karim1 &gt; 4UTARA10 RODA</v>
      </c>
      <c r="AP4623" s="5" t="str">
        <f t="shared" si="1314"/>
        <v>44211NIGHT</v>
      </c>
    </row>
    <row r="4624" spans="1:42" x14ac:dyDescent="0.3">
      <c r="A4624" s="33">
        <v>1</v>
      </c>
      <c r="B4624" s="33"/>
      <c r="C4624" s="70">
        <v>44211</v>
      </c>
      <c r="D4624" s="71" t="s">
        <v>87</v>
      </c>
      <c r="E4624" s="70">
        <v>44211</v>
      </c>
      <c r="F4624" s="71">
        <v>5173849</v>
      </c>
      <c r="G4624" s="33" t="s">
        <v>20</v>
      </c>
      <c r="H4624" s="33" t="s">
        <v>21</v>
      </c>
      <c r="I4624" s="33" t="s">
        <v>45</v>
      </c>
      <c r="J4624" s="33" t="s">
        <v>46</v>
      </c>
      <c r="K4624" s="63" t="s">
        <v>71</v>
      </c>
      <c r="L4624" s="32" t="str">
        <f t="shared" si="1297"/>
        <v>FM260JD</v>
      </c>
      <c r="M4624" s="32" t="str">
        <f t="shared" si="1298"/>
        <v>BMJ III</v>
      </c>
      <c r="N4624" s="32" t="str">
        <f t="shared" si="1299"/>
        <v>10 RODA</v>
      </c>
      <c r="O4624" s="146">
        <v>0.91605324074074079</v>
      </c>
      <c r="P4624" s="65">
        <v>0.91605324074074079</v>
      </c>
      <c r="Q4624" s="65"/>
      <c r="R4624" s="66">
        <v>2</v>
      </c>
      <c r="S4624" s="66">
        <v>38580</v>
      </c>
      <c r="T4624" s="66">
        <v>15220</v>
      </c>
      <c r="U4624" s="67">
        <f t="shared" si="1309"/>
        <v>23.36</v>
      </c>
      <c r="V4624" s="66">
        <f t="shared" si="1300"/>
        <v>455379.83999999997</v>
      </c>
      <c r="W4624" s="66" t="str">
        <f t="shared" si="1301"/>
        <v>1 &gt; 4</v>
      </c>
      <c r="X4624" s="66">
        <f>A4624+SUMIFS(Presensi!F:F,Presensi!E:E,'Entry Data'!AP4624)</f>
        <v>1</v>
      </c>
      <c r="Y4624" s="66">
        <f>IFERROR(INDEX('Retasi Pricing'!F:F,MATCH('Entry Data'!AM4624,'Retasi Pricing'!E:E,0))*X4624,"")</f>
        <v>25000</v>
      </c>
      <c r="Z4624" s="62" t="s">
        <v>26</v>
      </c>
      <c r="AA4624" s="62" t="s">
        <v>27</v>
      </c>
      <c r="AB4624" s="32"/>
      <c r="AC4624" s="32" t="s">
        <v>194</v>
      </c>
      <c r="AD4624" s="32" t="str">
        <f t="shared" si="1302"/>
        <v/>
      </c>
      <c r="AF4624" s="5" t="str">
        <f t="shared" si="1303"/>
        <v>abdul karim44211</v>
      </c>
      <c r="AG4624" s="5" t="str">
        <f t="shared" si="1304"/>
        <v>BMJ 05644211UTARANIGHT</v>
      </c>
      <c r="AH4624" s="5" t="str">
        <f t="shared" si="1305"/>
        <v>abdul karim44211UTARANIGHT</v>
      </c>
      <c r="AI4624" s="5" t="str">
        <f t="shared" si="1306"/>
        <v>BMJ 05644211NIGHT</v>
      </c>
      <c r="AJ4624" s="5" t="str">
        <f t="shared" si="1307"/>
        <v>abdul karim44211NIGHT</v>
      </c>
      <c r="AK4624" s="5" t="str">
        <f t="shared" si="1308"/>
        <v>abdul karimBMJ III</v>
      </c>
      <c r="AL4624" s="5" t="str">
        <f t="shared" si="1310"/>
        <v>2UTARA</v>
      </c>
      <c r="AM4624" s="5" t="str">
        <f t="shared" si="1311"/>
        <v>1 &gt; 4UTARA10 RODA</v>
      </c>
      <c r="AN4624" s="5" t="str">
        <f t="shared" si="1312"/>
        <v>abdul karimBMJ III1 &gt; 4UTARA10 RODA</v>
      </c>
      <c r="AO4624" s="5" t="str">
        <f t="shared" si="1313"/>
        <v>abdul karim1 &gt; 4UTARA10 RODA</v>
      </c>
      <c r="AP4624" s="5" t="str">
        <f t="shared" si="1314"/>
        <v>44211NIGHT</v>
      </c>
    </row>
    <row r="4625" spans="1:42" x14ac:dyDescent="0.3">
      <c r="A4625" s="33">
        <v>1</v>
      </c>
      <c r="B4625" s="33"/>
      <c r="C4625" s="70">
        <v>44211</v>
      </c>
      <c r="D4625" s="71" t="s">
        <v>87</v>
      </c>
      <c r="E4625" s="70">
        <v>44212</v>
      </c>
      <c r="F4625" s="71">
        <v>5174055</v>
      </c>
      <c r="G4625" s="33" t="s">
        <v>20</v>
      </c>
      <c r="H4625" s="33" t="s">
        <v>21</v>
      </c>
      <c r="I4625" s="33" t="s">
        <v>51</v>
      </c>
      <c r="J4625" s="33" t="s">
        <v>46</v>
      </c>
      <c r="K4625" s="63" t="s">
        <v>73</v>
      </c>
      <c r="L4625" s="32" t="str">
        <f t="shared" si="1297"/>
        <v>FM260JD</v>
      </c>
      <c r="M4625" s="32" t="str">
        <f t="shared" si="1298"/>
        <v>BMJ</v>
      </c>
      <c r="N4625" s="32" t="str">
        <f t="shared" si="1299"/>
        <v>10 RODA</v>
      </c>
      <c r="O4625" s="146">
        <v>0.13168981481481482</v>
      </c>
      <c r="P4625" s="65">
        <v>0.13168981481481482</v>
      </c>
      <c r="Q4625" s="65"/>
      <c r="R4625" s="66">
        <v>3</v>
      </c>
      <c r="S4625" s="66">
        <v>39840</v>
      </c>
      <c r="T4625" s="66">
        <v>14740</v>
      </c>
      <c r="U4625" s="67">
        <f t="shared" si="1309"/>
        <v>25.1</v>
      </c>
      <c r="V4625" s="66">
        <f t="shared" si="1300"/>
        <v>489299.4</v>
      </c>
      <c r="W4625" s="66" t="str">
        <f t="shared" si="1301"/>
        <v>1 &gt; 4</v>
      </c>
      <c r="X4625" s="66">
        <f>A4625+SUMIFS(Presensi!F:F,Presensi!E:E,'Entry Data'!AP4625)</f>
        <v>1</v>
      </c>
      <c r="Y4625" s="66">
        <f>IFERROR(INDEX('Retasi Pricing'!F:F,MATCH('Entry Data'!AM4625,'Retasi Pricing'!E:E,0))*X4625,"")</f>
        <v>25000</v>
      </c>
      <c r="Z4625" s="62" t="s">
        <v>26</v>
      </c>
      <c r="AA4625" s="62" t="s">
        <v>27</v>
      </c>
      <c r="AB4625" s="32"/>
      <c r="AC4625" s="32" t="s">
        <v>266</v>
      </c>
      <c r="AD4625" s="32" t="str">
        <f t="shared" si="1302"/>
        <v/>
      </c>
      <c r="AF4625" s="5" t="str">
        <f t="shared" si="1303"/>
        <v>Zulkifli Haribu44211</v>
      </c>
      <c r="AG4625" s="5" t="str">
        <f t="shared" si="1304"/>
        <v>BMJ 06544211UTARANIGHT</v>
      </c>
      <c r="AH4625" s="5" t="str">
        <f t="shared" si="1305"/>
        <v>Zulkifli Haribu44211UTARANIGHT</v>
      </c>
      <c r="AI4625" s="5" t="str">
        <f t="shared" si="1306"/>
        <v>BMJ 06544211NIGHT</v>
      </c>
      <c r="AJ4625" s="5" t="str">
        <f t="shared" si="1307"/>
        <v>Zulkifli Haribu44211NIGHT</v>
      </c>
      <c r="AK4625" s="5" t="str">
        <f t="shared" si="1308"/>
        <v>Zulkifli HaribuBMJ</v>
      </c>
      <c r="AL4625" s="5" t="str">
        <f t="shared" si="1310"/>
        <v>3UTARA</v>
      </c>
      <c r="AM4625" s="5" t="str">
        <f t="shared" si="1311"/>
        <v>1 &gt; 4UTARA10 RODA</v>
      </c>
      <c r="AN4625" s="5" t="str">
        <f t="shared" si="1312"/>
        <v>Zulkifli HaribuBMJ1 &gt; 4UTARA10 RODA</v>
      </c>
      <c r="AO4625" s="5" t="str">
        <f t="shared" si="1313"/>
        <v>Zulkifli Haribu1 &gt; 4UTARA10 RODA</v>
      </c>
      <c r="AP4625" s="5" t="str">
        <f t="shared" si="1314"/>
        <v>44211NIGHT</v>
      </c>
    </row>
    <row r="4626" spans="1:42" x14ac:dyDescent="0.3">
      <c r="A4626" s="33">
        <v>1</v>
      </c>
      <c r="B4626" s="33"/>
      <c r="C4626" s="70">
        <v>44211</v>
      </c>
      <c r="D4626" s="71" t="s">
        <v>87</v>
      </c>
      <c r="E4626" s="70">
        <v>44212</v>
      </c>
      <c r="F4626" s="71">
        <v>5174121</v>
      </c>
      <c r="G4626" s="33" t="s">
        <v>20</v>
      </c>
      <c r="H4626" s="33" t="s">
        <v>21</v>
      </c>
      <c r="I4626" s="33" t="s">
        <v>51</v>
      </c>
      <c r="J4626" s="33" t="s">
        <v>46</v>
      </c>
      <c r="K4626" s="63" t="s">
        <v>73</v>
      </c>
      <c r="L4626" s="32" t="str">
        <f t="shared" si="1297"/>
        <v>FM260JD</v>
      </c>
      <c r="M4626" s="32" t="str">
        <f t="shared" si="1298"/>
        <v>BMJ</v>
      </c>
      <c r="N4626" s="32" t="str">
        <f t="shared" si="1299"/>
        <v>10 RODA</v>
      </c>
      <c r="O4626" s="146">
        <v>0.1995949074074074</v>
      </c>
      <c r="P4626" s="65">
        <v>0.1995949074074074</v>
      </c>
      <c r="Q4626" s="65"/>
      <c r="R4626" s="66">
        <v>4</v>
      </c>
      <c r="S4626" s="66">
        <v>40680</v>
      </c>
      <c r="T4626" s="66">
        <v>14740</v>
      </c>
      <c r="U4626" s="67">
        <f t="shared" si="1309"/>
        <v>25.94</v>
      </c>
      <c r="V4626" s="66">
        <f t="shared" si="1300"/>
        <v>505674.36</v>
      </c>
      <c r="W4626" s="66" t="str">
        <f t="shared" si="1301"/>
        <v>1 &gt; 4</v>
      </c>
      <c r="X4626" s="66">
        <f>A4626+SUMIFS(Presensi!F:F,Presensi!E:E,'Entry Data'!AP4626)</f>
        <v>1</v>
      </c>
      <c r="Y4626" s="66">
        <f>IFERROR(INDEX('Retasi Pricing'!F:F,MATCH('Entry Data'!AM4626,'Retasi Pricing'!E:E,0))*X4626,"")</f>
        <v>25000</v>
      </c>
      <c r="Z4626" s="62" t="s">
        <v>26</v>
      </c>
      <c r="AA4626" s="62" t="s">
        <v>27</v>
      </c>
      <c r="AB4626" s="32"/>
      <c r="AC4626" s="32" t="s">
        <v>266</v>
      </c>
      <c r="AD4626" s="32" t="str">
        <f t="shared" si="1302"/>
        <v/>
      </c>
      <c r="AF4626" s="5" t="str">
        <f t="shared" si="1303"/>
        <v>Zulkifli Haribu44211</v>
      </c>
      <c r="AG4626" s="5" t="str">
        <f t="shared" si="1304"/>
        <v>BMJ 06544211UTARANIGHT</v>
      </c>
      <c r="AH4626" s="5" t="str">
        <f t="shared" si="1305"/>
        <v>Zulkifli Haribu44211UTARANIGHT</v>
      </c>
      <c r="AI4626" s="5" t="str">
        <f t="shared" si="1306"/>
        <v>BMJ 06544211NIGHT</v>
      </c>
      <c r="AJ4626" s="5" t="str">
        <f t="shared" si="1307"/>
        <v>Zulkifli Haribu44211NIGHT</v>
      </c>
      <c r="AK4626" s="5" t="str">
        <f t="shared" si="1308"/>
        <v>Zulkifli HaribuBMJ</v>
      </c>
      <c r="AL4626" s="5" t="str">
        <f t="shared" si="1310"/>
        <v>4UTARA</v>
      </c>
      <c r="AM4626" s="5" t="str">
        <f t="shared" si="1311"/>
        <v>1 &gt; 4UTARA10 RODA</v>
      </c>
      <c r="AN4626" s="5" t="str">
        <f t="shared" si="1312"/>
        <v>Zulkifli HaribuBMJ1 &gt; 4UTARA10 RODA</v>
      </c>
      <c r="AO4626" s="5" t="str">
        <f t="shared" si="1313"/>
        <v>Zulkifli Haribu1 &gt; 4UTARA10 RODA</v>
      </c>
      <c r="AP4626" s="5" t="str">
        <f t="shared" si="1314"/>
        <v>44211NIGHT</v>
      </c>
    </row>
    <row r="4627" spans="1:42" x14ac:dyDescent="0.3">
      <c r="A4627" s="33">
        <v>1</v>
      </c>
      <c r="B4627" s="33"/>
      <c r="C4627" s="70">
        <v>44211</v>
      </c>
      <c r="D4627" s="71" t="s">
        <v>87</v>
      </c>
      <c r="E4627" s="70">
        <v>44211</v>
      </c>
      <c r="F4627" s="71">
        <v>5173789</v>
      </c>
      <c r="G4627" s="33" t="s">
        <v>20</v>
      </c>
      <c r="H4627" s="33" t="s">
        <v>21</v>
      </c>
      <c r="I4627" s="33" t="s">
        <v>45</v>
      </c>
      <c r="J4627" s="33" t="s">
        <v>46</v>
      </c>
      <c r="K4627" s="63" t="s">
        <v>73</v>
      </c>
      <c r="L4627" s="32" t="str">
        <f t="shared" si="1297"/>
        <v>FM260JD</v>
      </c>
      <c r="M4627" s="32" t="str">
        <f t="shared" si="1298"/>
        <v>BMJ</v>
      </c>
      <c r="N4627" s="32" t="str">
        <f t="shared" si="1299"/>
        <v>10 RODA</v>
      </c>
      <c r="O4627" s="146">
        <v>0.86325231481481479</v>
      </c>
      <c r="P4627" s="65">
        <v>0.86325231481481479</v>
      </c>
      <c r="Q4627" s="65"/>
      <c r="R4627" s="66">
        <v>1</v>
      </c>
      <c r="S4627" s="66">
        <v>40860</v>
      </c>
      <c r="T4627" s="66">
        <v>14740</v>
      </c>
      <c r="U4627" s="67">
        <f t="shared" si="1309"/>
        <v>26.12</v>
      </c>
      <c r="V4627" s="66">
        <f t="shared" si="1300"/>
        <v>509183.27999999997</v>
      </c>
      <c r="W4627" s="66" t="str">
        <f t="shared" si="1301"/>
        <v>1 &gt; 4</v>
      </c>
      <c r="X4627" s="66">
        <f>A4627+SUMIFS(Presensi!F:F,Presensi!E:E,'Entry Data'!AP4627)</f>
        <v>1</v>
      </c>
      <c r="Y4627" s="66">
        <f>IFERROR(INDEX('Retasi Pricing'!F:F,MATCH('Entry Data'!AM4627,'Retasi Pricing'!E:E,0))*X4627,"")</f>
        <v>25000</v>
      </c>
      <c r="Z4627" s="62" t="s">
        <v>26</v>
      </c>
      <c r="AA4627" s="62" t="s">
        <v>27</v>
      </c>
      <c r="AB4627" s="32"/>
      <c r="AC4627" s="32" t="s">
        <v>266</v>
      </c>
      <c r="AD4627" s="32" t="str">
        <f t="shared" si="1302"/>
        <v/>
      </c>
      <c r="AF4627" s="5" t="str">
        <f t="shared" si="1303"/>
        <v>Zulkifli Haribu44211</v>
      </c>
      <c r="AG4627" s="5" t="str">
        <f t="shared" si="1304"/>
        <v>BMJ 06544211UTARANIGHT</v>
      </c>
      <c r="AH4627" s="5" t="str">
        <f t="shared" si="1305"/>
        <v>Zulkifli Haribu44211UTARANIGHT</v>
      </c>
      <c r="AI4627" s="5" t="str">
        <f t="shared" si="1306"/>
        <v>BMJ 06544211NIGHT</v>
      </c>
      <c r="AJ4627" s="5" t="str">
        <f t="shared" si="1307"/>
        <v>Zulkifli Haribu44211NIGHT</v>
      </c>
      <c r="AK4627" s="5" t="str">
        <f t="shared" si="1308"/>
        <v>Zulkifli HaribuBMJ</v>
      </c>
      <c r="AL4627" s="5" t="str">
        <f t="shared" si="1310"/>
        <v>1UTARA</v>
      </c>
      <c r="AM4627" s="5" t="str">
        <f t="shared" si="1311"/>
        <v>1 &gt; 4UTARA10 RODA</v>
      </c>
      <c r="AN4627" s="5" t="str">
        <f t="shared" si="1312"/>
        <v>Zulkifli HaribuBMJ1 &gt; 4UTARA10 RODA</v>
      </c>
      <c r="AO4627" s="5" t="str">
        <f t="shared" si="1313"/>
        <v>Zulkifli Haribu1 &gt; 4UTARA10 RODA</v>
      </c>
      <c r="AP4627" s="5" t="str">
        <f t="shared" si="1314"/>
        <v>44211NIGHT</v>
      </c>
    </row>
    <row r="4628" spans="1:42" x14ac:dyDescent="0.3">
      <c r="A4628" s="33">
        <v>1</v>
      </c>
      <c r="B4628" s="33"/>
      <c r="C4628" s="70">
        <v>44211</v>
      </c>
      <c r="D4628" s="71" t="s">
        <v>87</v>
      </c>
      <c r="E4628" s="70">
        <v>44211</v>
      </c>
      <c r="F4628" s="71">
        <v>5173910</v>
      </c>
      <c r="G4628" s="33" t="s">
        <v>20</v>
      </c>
      <c r="H4628" s="33" t="s">
        <v>21</v>
      </c>
      <c r="I4628" s="33" t="s">
        <v>51</v>
      </c>
      <c r="J4628" s="33" t="s">
        <v>46</v>
      </c>
      <c r="K4628" s="63" t="s">
        <v>73</v>
      </c>
      <c r="L4628" s="32" t="str">
        <f t="shared" si="1297"/>
        <v>FM260JD</v>
      </c>
      <c r="M4628" s="32" t="str">
        <f t="shared" si="1298"/>
        <v>BMJ</v>
      </c>
      <c r="N4628" s="32" t="str">
        <f t="shared" si="1299"/>
        <v>10 RODA</v>
      </c>
      <c r="O4628" s="146">
        <v>0.96802083333333344</v>
      </c>
      <c r="P4628" s="65">
        <v>0.96802083333333344</v>
      </c>
      <c r="Q4628" s="65"/>
      <c r="R4628" s="66">
        <v>2</v>
      </c>
      <c r="S4628" s="66">
        <v>39140</v>
      </c>
      <c r="T4628" s="66">
        <v>14740</v>
      </c>
      <c r="U4628" s="67">
        <f t="shared" si="1309"/>
        <v>24.4</v>
      </c>
      <c r="V4628" s="66">
        <f t="shared" si="1300"/>
        <v>475653.6</v>
      </c>
      <c r="W4628" s="66" t="str">
        <f t="shared" si="1301"/>
        <v>1 &gt; 4</v>
      </c>
      <c r="X4628" s="66">
        <f>A4628+SUMIFS(Presensi!F:F,Presensi!E:E,'Entry Data'!AP4628)</f>
        <v>1</v>
      </c>
      <c r="Y4628" s="66">
        <f>IFERROR(INDEX('Retasi Pricing'!F:F,MATCH('Entry Data'!AM4628,'Retasi Pricing'!E:E,0))*X4628,"")</f>
        <v>25000</v>
      </c>
      <c r="Z4628" s="62" t="s">
        <v>26</v>
      </c>
      <c r="AA4628" s="62" t="s">
        <v>27</v>
      </c>
      <c r="AB4628" s="32"/>
      <c r="AC4628" s="32" t="s">
        <v>266</v>
      </c>
      <c r="AD4628" s="32" t="str">
        <f t="shared" si="1302"/>
        <v/>
      </c>
      <c r="AF4628" s="5" t="str">
        <f t="shared" si="1303"/>
        <v>Zulkifli Haribu44211</v>
      </c>
      <c r="AG4628" s="5" t="str">
        <f t="shared" si="1304"/>
        <v>BMJ 06544211UTARANIGHT</v>
      </c>
      <c r="AH4628" s="5" t="str">
        <f t="shared" si="1305"/>
        <v>Zulkifli Haribu44211UTARANIGHT</v>
      </c>
      <c r="AI4628" s="5" t="str">
        <f t="shared" si="1306"/>
        <v>BMJ 06544211NIGHT</v>
      </c>
      <c r="AJ4628" s="5" t="str">
        <f t="shared" si="1307"/>
        <v>Zulkifli Haribu44211NIGHT</v>
      </c>
      <c r="AK4628" s="5" t="str">
        <f t="shared" si="1308"/>
        <v>Zulkifli HaribuBMJ</v>
      </c>
      <c r="AL4628" s="5" t="str">
        <f t="shared" si="1310"/>
        <v>2UTARA</v>
      </c>
      <c r="AM4628" s="5" t="str">
        <f t="shared" si="1311"/>
        <v>1 &gt; 4UTARA10 RODA</v>
      </c>
      <c r="AN4628" s="5" t="str">
        <f t="shared" si="1312"/>
        <v>Zulkifli HaribuBMJ1 &gt; 4UTARA10 RODA</v>
      </c>
      <c r="AO4628" s="5" t="str">
        <f t="shared" si="1313"/>
        <v>Zulkifli Haribu1 &gt; 4UTARA10 RODA</v>
      </c>
      <c r="AP4628" s="5" t="str">
        <f t="shared" si="1314"/>
        <v>44211NIGHT</v>
      </c>
    </row>
    <row r="4629" spans="1:42" x14ac:dyDescent="0.3">
      <c r="A4629" s="33">
        <v>1</v>
      </c>
      <c r="B4629" s="33"/>
      <c r="C4629" s="70">
        <v>44211</v>
      </c>
      <c r="D4629" s="71" t="s">
        <v>87</v>
      </c>
      <c r="E4629" s="70">
        <v>44212</v>
      </c>
      <c r="F4629" s="71">
        <v>5174038</v>
      </c>
      <c r="G4629" s="33" t="s">
        <v>20</v>
      </c>
      <c r="H4629" s="33" t="s">
        <v>21</v>
      </c>
      <c r="I4629" s="33" t="s">
        <v>45</v>
      </c>
      <c r="J4629" s="33" t="s">
        <v>46</v>
      </c>
      <c r="K4629" s="63" t="s">
        <v>78</v>
      </c>
      <c r="L4629" s="32" t="str">
        <f t="shared" si="1297"/>
        <v>FM260JD</v>
      </c>
      <c r="M4629" s="32" t="str">
        <f t="shared" si="1298"/>
        <v>BMJ</v>
      </c>
      <c r="N4629" s="32" t="str">
        <f t="shared" si="1299"/>
        <v>10 RODA</v>
      </c>
      <c r="O4629" s="146">
        <v>0.11651620370370371</v>
      </c>
      <c r="P4629" s="65">
        <v>0.11651620370370371</v>
      </c>
      <c r="Q4629" s="65"/>
      <c r="R4629" s="66">
        <v>4</v>
      </c>
      <c r="S4629" s="66">
        <v>40540</v>
      </c>
      <c r="T4629" s="66">
        <v>14820</v>
      </c>
      <c r="U4629" s="67">
        <f t="shared" si="1309"/>
        <v>25.72</v>
      </c>
      <c r="V4629" s="66">
        <f t="shared" si="1300"/>
        <v>501385.68</v>
      </c>
      <c r="W4629" s="66" t="str">
        <f t="shared" si="1301"/>
        <v>1 &gt; 4</v>
      </c>
      <c r="X4629" s="66">
        <f>A4629+SUMIFS(Presensi!F:F,Presensi!E:E,'Entry Data'!AP4629)</f>
        <v>1</v>
      </c>
      <c r="Y4629" s="66">
        <f>IFERROR(INDEX('Retasi Pricing'!F:F,MATCH('Entry Data'!AM4629,'Retasi Pricing'!E:E,0))*X4629,"")</f>
        <v>25000</v>
      </c>
      <c r="Z4629" s="62" t="s">
        <v>26</v>
      </c>
      <c r="AA4629" s="62" t="s">
        <v>27</v>
      </c>
      <c r="AB4629" s="32"/>
      <c r="AC4629" s="32" t="s">
        <v>267</v>
      </c>
      <c r="AD4629" s="32" t="str">
        <f t="shared" si="1302"/>
        <v/>
      </c>
      <c r="AF4629" s="5" t="str">
        <f t="shared" si="1303"/>
        <v>Slamet Haryanto44211</v>
      </c>
      <c r="AG4629" s="5" t="str">
        <f t="shared" si="1304"/>
        <v>BMJ 06944211UTARANIGHT</v>
      </c>
      <c r="AH4629" s="5" t="str">
        <f t="shared" si="1305"/>
        <v>Slamet Haryanto44211UTARANIGHT</v>
      </c>
      <c r="AI4629" s="5" t="str">
        <f t="shared" si="1306"/>
        <v>BMJ 06944211NIGHT</v>
      </c>
      <c r="AJ4629" s="5" t="str">
        <f t="shared" si="1307"/>
        <v>Slamet Haryanto44211NIGHT</v>
      </c>
      <c r="AK4629" s="5" t="str">
        <f t="shared" si="1308"/>
        <v>Slamet HaryantoBMJ</v>
      </c>
      <c r="AL4629" s="5" t="str">
        <f t="shared" si="1310"/>
        <v>4UTARA</v>
      </c>
      <c r="AM4629" s="5" t="str">
        <f t="shared" si="1311"/>
        <v>1 &gt; 4UTARA10 RODA</v>
      </c>
      <c r="AN4629" s="5" t="str">
        <f t="shared" si="1312"/>
        <v>Slamet HaryantoBMJ1 &gt; 4UTARA10 RODA</v>
      </c>
      <c r="AO4629" s="5" t="str">
        <f t="shared" si="1313"/>
        <v>Slamet Haryanto1 &gt; 4UTARA10 RODA</v>
      </c>
      <c r="AP4629" s="5" t="str">
        <f t="shared" si="1314"/>
        <v>44211NIGHT</v>
      </c>
    </row>
    <row r="4630" spans="1:42" x14ac:dyDescent="0.3">
      <c r="A4630" s="33">
        <v>1</v>
      </c>
      <c r="B4630" s="33"/>
      <c r="C4630" s="70">
        <v>44211</v>
      </c>
      <c r="D4630" s="71" t="s">
        <v>87</v>
      </c>
      <c r="E4630" s="70">
        <v>44212</v>
      </c>
      <c r="F4630" s="71">
        <v>5174107</v>
      </c>
      <c r="G4630" s="33" t="s">
        <v>20</v>
      </c>
      <c r="H4630" s="33" t="s">
        <v>21</v>
      </c>
      <c r="I4630" s="33" t="s">
        <v>123</v>
      </c>
      <c r="J4630" s="33" t="s">
        <v>23</v>
      </c>
      <c r="K4630" s="63" t="s">
        <v>78</v>
      </c>
      <c r="L4630" s="32" t="str">
        <f t="shared" si="1297"/>
        <v>FM260JD</v>
      </c>
      <c r="M4630" s="32" t="str">
        <f t="shared" si="1298"/>
        <v>BMJ</v>
      </c>
      <c r="N4630" s="32" t="str">
        <f t="shared" si="1299"/>
        <v>10 RODA</v>
      </c>
      <c r="O4630" s="146">
        <v>0.18555555555555556</v>
      </c>
      <c r="P4630" s="65">
        <v>0.18555555555555556</v>
      </c>
      <c r="Q4630" s="65"/>
      <c r="R4630" s="66">
        <v>5</v>
      </c>
      <c r="S4630" s="66">
        <v>40640</v>
      </c>
      <c r="T4630" s="66">
        <v>14820</v>
      </c>
      <c r="U4630" s="67">
        <f t="shared" si="1309"/>
        <v>25.82</v>
      </c>
      <c r="V4630" s="66">
        <f t="shared" si="1300"/>
        <v>503335.08</v>
      </c>
      <c r="W4630" s="66" t="str">
        <f t="shared" si="1301"/>
        <v>&gt; 5</v>
      </c>
      <c r="X4630" s="66">
        <f>A4630+SUMIFS(Presensi!F:F,Presensi!E:E,'Entry Data'!AP4630)</f>
        <v>1</v>
      </c>
      <c r="Y4630" s="66">
        <f>IFERROR(INDEX('Retasi Pricing'!F:F,MATCH('Entry Data'!AM4630,'Retasi Pricing'!E:E,0))*X4630,"")</f>
        <v>27650</v>
      </c>
      <c r="Z4630" s="62" t="s">
        <v>26</v>
      </c>
      <c r="AA4630" s="62" t="s">
        <v>27</v>
      </c>
      <c r="AB4630" s="32"/>
      <c r="AC4630" s="32" t="s">
        <v>267</v>
      </c>
      <c r="AD4630" s="32" t="str">
        <f t="shared" si="1302"/>
        <v/>
      </c>
      <c r="AF4630" s="5" t="str">
        <f t="shared" si="1303"/>
        <v>Slamet Haryanto44211</v>
      </c>
      <c r="AG4630" s="5" t="str">
        <f t="shared" si="1304"/>
        <v>BMJ 06944211UTARANIGHT</v>
      </c>
      <c r="AH4630" s="5" t="str">
        <f t="shared" si="1305"/>
        <v>Slamet Haryanto44211UTARANIGHT</v>
      </c>
      <c r="AI4630" s="5" t="str">
        <f t="shared" si="1306"/>
        <v>BMJ 06944211NIGHT</v>
      </c>
      <c r="AJ4630" s="5" t="str">
        <f t="shared" si="1307"/>
        <v>Slamet Haryanto44211NIGHT</v>
      </c>
      <c r="AK4630" s="5" t="str">
        <f t="shared" si="1308"/>
        <v>Slamet HaryantoBMJ</v>
      </c>
      <c r="AL4630" s="5" t="str">
        <f t="shared" si="1310"/>
        <v>5UTARA</v>
      </c>
      <c r="AM4630" s="5" t="str">
        <f t="shared" si="1311"/>
        <v>&gt; 5UTARA10 RODA</v>
      </c>
      <c r="AN4630" s="5" t="str">
        <f t="shared" si="1312"/>
        <v>Slamet HaryantoBMJ&gt; 5UTARA10 RODA</v>
      </c>
      <c r="AO4630" s="5" t="str">
        <f t="shared" si="1313"/>
        <v>Slamet Haryanto&gt; 5UTARA10 RODA</v>
      </c>
      <c r="AP4630" s="5" t="str">
        <f t="shared" si="1314"/>
        <v>44211NIGHT</v>
      </c>
    </row>
    <row r="4631" spans="1:42" x14ac:dyDescent="0.3">
      <c r="A4631" s="33">
        <v>1</v>
      </c>
      <c r="B4631" s="33"/>
      <c r="C4631" s="70">
        <v>44211</v>
      </c>
      <c r="D4631" s="71" t="s">
        <v>87</v>
      </c>
      <c r="E4631" s="70">
        <v>44212</v>
      </c>
      <c r="F4631" s="71">
        <v>5174169</v>
      </c>
      <c r="G4631" s="33" t="s">
        <v>20</v>
      </c>
      <c r="H4631" s="33" t="s">
        <v>21</v>
      </c>
      <c r="I4631" s="33" t="s">
        <v>51</v>
      </c>
      <c r="J4631" s="33" t="s">
        <v>46</v>
      </c>
      <c r="K4631" s="63" t="s">
        <v>78</v>
      </c>
      <c r="L4631" s="32" t="str">
        <f t="shared" si="1297"/>
        <v>FM260JD</v>
      </c>
      <c r="M4631" s="32" t="str">
        <f t="shared" si="1298"/>
        <v>BMJ</v>
      </c>
      <c r="N4631" s="32" t="str">
        <f t="shared" si="1299"/>
        <v>10 RODA</v>
      </c>
      <c r="O4631" s="146">
        <v>0.25410879629629629</v>
      </c>
      <c r="P4631" s="65">
        <v>0.25410879629629629</v>
      </c>
      <c r="Q4631" s="65"/>
      <c r="R4631" s="66">
        <v>6</v>
      </c>
      <c r="S4631" s="66">
        <v>40720</v>
      </c>
      <c r="T4631" s="66">
        <v>14820</v>
      </c>
      <c r="U4631" s="67">
        <f t="shared" si="1309"/>
        <v>25.9</v>
      </c>
      <c r="V4631" s="66">
        <f t="shared" si="1300"/>
        <v>504894.6</v>
      </c>
      <c r="W4631" s="66" t="str">
        <f t="shared" si="1301"/>
        <v>&gt; 6</v>
      </c>
      <c r="X4631" s="66">
        <f>A4631+SUMIFS(Presensi!F:F,Presensi!E:E,'Entry Data'!AP4631)</f>
        <v>1</v>
      </c>
      <c r="Y4631" s="66">
        <f>IFERROR(INDEX('Retasi Pricing'!F:F,MATCH('Entry Data'!AM4631,'Retasi Pricing'!E:E,0))*X4631,"")</f>
        <v>30800</v>
      </c>
      <c r="Z4631" s="62" t="s">
        <v>26</v>
      </c>
      <c r="AA4631" s="62" t="s">
        <v>27</v>
      </c>
      <c r="AB4631" s="32"/>
      <c r="AC4631" s="32" t="s">
        <v>267</v>
      </c>
      <c r="AD4631" s="32" t="str">
        <f t="shared" si="1302"/>
        <v/>
      </c>
      <c r="AF4631" s="5" t="str">
        <f t="shared" si="1303"/>
        <v>Slamet Haryanto44211</v>
      </c>
      <c r="AG4631" s="5" t="str">
        <f t="shared" si="1304"/>
        <v>BMJ 06944211UTARANIGHT</v>
      </c>
      <c r="AH4631" s="5" t="str">
        <f t="shared" si="1305"/>
        <v>Slamet Haryanto44211UTARANIGHT</v>
      </c>
      <c r="AI4631" s="5" t="str">
        <f t="shared" si="1306"/>
        <v>BMJ 06944211NIGHT</v>
      </c>
      <c r="AJ4631" s="5" t="str">
        <f t="shared" si="1307"/>
        <v>Slamet Haryanto44211NIGHT</v>
      </c>
      <c r="AK4631" s="5" t="str">
        <f t="shared" si="1308"/>
        <v>Slamet HaryantoBMJ</v>
      </c>
      <c r="AL4631" s="5" t="str">
        <f t="shared" si="1310"/>
        <v>6UTARA</v>
      </c>
      <c r="AM4631" s="5" t="str">
        <f t="shared" si="1311"/>
        <v>&gt; 6UTARA10 RODA</v>
      </c>
      <c r="AN4631" s="5" t="str">
        <f t="shared" si="1312"/>
        <v>Slamet HaryantoBMJ&gt; 6UTARA10 RODA</v>
      </c>
      <c r="AO4631" s="5" t="str">
        <f t="shared" si="1313"/>
        <v>Slamet Haryanto&gt; 6UTARA10 RODA</v>
      </c>
      <c r="AP4631" s="5" t="str">
        <f t="shared" si="1314"/>
        <v>44211NIGHT</v>
      </c>
    </row>
    <row r="4632" spans="1:42" x14ac:dyDescent="0.3">
      <c r="A4632" s="33">
        <v>1</v>
      </c>
      <c r="B4632" s="33"/>
      <c r="C4632" s="70">
        <v>44211</v>
      </c>
      <c r="D4632" s="71" t="s">
        <v>87</v>
      </c>
      <c r="E4632" s="70">
        <v>44211</v>
      </c>
      <c r="F4632" s="71">
        <v>5173776</v>
      </c>
      <c r="G4632" s="33" t="s">
        <v>20</v>
      </c>
      <c r="H4632" s="33" t="s">
        <v>21</v>
      </c>
      <c r="I4632" s="33" t="s">
        <v>51</v>
      </c>
      <c r="J4632" s="33" t="s">
        <v>46</v>
      </c>
      <c r="K4632" s="63" t="s">
        <v>78</v>
      </c>
      <c r="L4632" s="32" t="str">
        <f t="shared" si="1297"/>
        <v>FM260JD</v>
      </c>
      <c r="M4632" s="32" t="str">
        <f t="shared" si="1298"/>
        <v>BMJ</v>
      </c>
      <c r="N4632" s="32" t="str">
        <f t="shared" si="1299"/>
        <v>10 RODA</v>
      </c>
      <c r="O4632" s="146">
        <v>0.85471064814814823</v>
      </c>
      <c r="P4632" s="65">
        <v>0.85471064814814823</v>
      </c>
      <c r="Q4632" s="65"/>
      <c r="R4632" s="66">
        <v>1</v>
      </c>
      <c r="S4632" s="66">
        <v>39060</v>
      </c>
      <c r="T4632" s="66">
        <v>14840</v>
      </c>
      <c r="U4632" s="67">
        <f t="shared" si="1309"/>
        <v>24.22</v>
      </c>
      <c r="V4632" s="66">
        <f t="shared" si="1300"/>
        <v>472144.68</v>
      </c>
      <c r="W4632" s="66" t="str">
        <f t="shared" si="1301"/>
        <v>1 &gt; 4</v>
      </c>
      <c r="X4632" s="66">
        <f>A4632+SUMIFS(Presensi!F:F,Presensi!E:E,'Entry Data'!AP4632)</f>
        <v>1</v>
      </c>
      <c r="Y4632" s="66">
        <f>IFERROR(INDEX('Retasi Pricing'!F:F,MATCH('Entry Data'!AM4632,'Retasi Pricing'!E:E,0))*X4632,"")</f>
        <v>25000</v>
      </c>
      <c r="Z4632" s="62" t="s">
        <v>26</v>
      </c>
      <c r="AA4632" s="62" t="s">
        <v>27</v>
      </c>
      <c r="AB4632" s="32"/>
      <c r="AC4632" s="32" t="s">
        <v>267</v>
      </c>
      <c r="AD4632" s="32" t="str">
        <f t="shared" si="1302"/>
        <v/>
      </c>
      <c r="AF4632" s="5" t="str">
        <f t="shared" si="1303"/>
        <v>Slamet Haryanto44211</v>
      </c>
      <c r="AG4632" s="5" t="str">
        <f t="shared" si="1304"/>
        <v>BMJ 06944211UTARANIGHT</v>
      </c>
      <c r="AH4632" s="5" t="str">
        <f t="shared" si="1305"/>
        <v>Slamet Haryanto44211UTARANIGHT</v>
      </c>
      <c r="AI4632" s="5" t="str">
        <f t="shared" si="1306"/>
        <v>BMJ 06944211NIGHT</v>
      </c>
      <c r="AJ4632" s="5" t="str">
        <f t="shared" si="1307"/>
        <v>Slamet Haryanto44211NIGHT</v>
      </c>
      <c r="AK4632" s="5" t="str">
        <f t="shared" si="1308"/>
        <v>Slamet HaryantoBMJ</v>
      </c>
      <c r="AL4632" s="5" t="str">
        <f t="shared" si="1310"/>
        <v>1UTARA</v>
      </c>
      <c r="AM4632" s="5" t="str">
        <f t="shared" si="1311"/>
        <v>1 &gt; 4UTARA10 RODA</v>
      </c>
      <c r="AN4632" s="5" t="str">
        <f t="shared" si="1312"/>
        <v>Slamet HaryantoBMJ1 &gt; 4UTARA10 RODA</v>
      </c>
      <c r="AO4632" s="5" t="str">
        <f t="shared" si="1313"/>
        <v>Slamet Haryanto1 &gt; 4UTARA10 RODA</v>
      </c>
      <c r="AP4632" s="5" t="str">
        <f t="shared" si="1314"/>
        <v>44211NIGHT</v>
      </c>
    </row>
    <row r="4633" spans="1:42" x14ac:dyDescent="0.3">
      <c r="A4633" s="33">
        <v>1</v>
      </c>
      <c r="B4633" s="33"/>
      <c r="C4633" s="70">
        <v>44211</v>
      </c>
      <c r="D4633" s="71" t="s">
        <v>87</v>
      </c>
      <c r="E4633" s="70">
        <v>44211</v>
      </c>
      <c r="F4633" s="71">
        <v>5173855</v>
      </c>
      <c r="G4633" s="33" t="s">
        <v>20</v>
      </c>
      <c r="H4633" s="33" t="s">
        <v>21</v>
      </c>
      <c r="I4633" s="33" t="s">
        <v>45</v>
      </c>
      <c r="J4633" s="33" t="s">
        <v>46</v>
      </c>
      <c r="K4633" s="63" t="s">
        <v>78</v>
      </c>
      <c r="L4633" s="32" t="str">
        <f t="shared" si="1297"/>
        <v>FM260JD</v>
      </c>
      <c r="M4633" s="32" t="str">
        <f t="shared" si="1298"/>
        <v>BMJ</v>
      </c>
      <c r="N4633" s="32" t="str">
        <f t="shared" si="1299"/>
        <v>10 RODA</v>
      </c>
      <c r="O4633" s="146">
        <v>0.91991898148148143</v>
      </c>
      <c r="P4633" s="65">
        <v>0.91991898148148143</v>
      </c>
      <c r="Q4633" s="65"/>
      <c r="R4633" s="66">
        <v>2</v>
      </c>
      <c r="S4633" s="66">
        <v>39460</v>
      </c>
      <c r="T4633" s="66">
        <v>14820</v>
      </c>
      <c r="U4633" s="67">
        <f t="shared" si="1309"/>
        <v>24.64</v>
      </c>
      <c r="V4633" s="66">
        <f t="shared" si="1300"/>
        <v>480332.16000000003</v>
      </c>
      <c r="W4633" s="66" t="str">
        <f t="shared" si="1301"/>
        <v>1 &gt; 4</v>
      </c>
      <c r="X4633" s="66">
        <f>A4633+SUMIFS(Presensi!F:F,Presensi!E:E,'Entry Data'!AP4633)</f>
        <v>1</v>
      </c>
      <c r="Y4633" s="66">
        <f>IFERROR(INDEX('Retasi Pricing'!F:F,MATCH('Entry Data'!AM4633,'Retasi Pricing'!E:E,0))*X4633,"")</f>
        <v>25000</v>
      </c>
      <c r="Z4633" s="62" t="s">
        <v>26</v>
      </c>
      <c r="AA4633" s="62" t="s">
        <v>27</v>
      </c>
      <c r="AB4633" s="32"/>
      <c r="AC4633" s="32" t="s">
        <v>267</v>
      </c>
      <c r="AD4633" s="32" t="str">
        <f t="shared" si="1302"/>
        <v/>
      </c>
      <c r="AF4633" s="5" t="str">
        <f t="shared" si="1303"/>
        <v>Slamet Haryanto44211</v>
      </c>
      <c r="AG4633" s="5" t="str">
        <f t="shared" si="1304"/>
        <v>BMJ 06944211UTARANIGHT</v>
      </c>
      <c r="AH4633" s="5" t="str">
        <f t="shared" si="1305"/>
        <v>Slamet Haryanto44211UTARANIGHT</v>
      </c>
      <c r="AI4633" s="5" t="str">
        <f t="shared" si="1306"/>
        <v>BMJ 06944211NIGHT</v>
      </c>
      <c r="AJ4633" s="5" t="str">
        <f t="shared" si="1307"/>
        <v>Slamet Haryanto44211NIGHT</v>
      </c>
      <c r="AK4633" s="5" t="str">
        <f t="shared" si="1308"/>
        <v>Slamet HaryantoBMJ</v>
      </c>
      <c r="AL4633" s="5" t="str">
        <f t="shared" si="1310"/>
        <v>2UTARA</v>
      </c>
      <c r="AM4633" s="5" t="str">
        <f t="shared" si="1311"/>
        <v>1 &gt; 4UTARA10 RODA</v>
      </c>
      <c r="AN4633" s="5" t="str">
        <f t="shared" si="1312"/>
        <v>Slamet HaryantoBMJ1 &gt; 4UTARA10 RODA</v>
      </c>
      <c r="AO4633" s="5" t="str">
        <f t="shared" si="1313"/>
        <v>Slamet Haryanto1 &gt; 4UTARA10 RODA</v>
      </c>
      <c r="AP4633" s="5" t="str">
        <f t="shared" si="1314"/>
        <v>44211NIGHT</v>
      </c>
    </row>
    <row r="4634" spans="1:42" x14ac:dyDescent="0.3">
      <c r="A4634" s="33">
        <v>1</v>
      </c>
      <c r="B4634" s="33"/>
      <c r="C4634" s="70">
        <v>44211</v>
      </c>
      <c r="D4634" s="71" t="s">
        <v>87</v>
      </c>
      <c r="E4634" s="70">
        <v>44211</v>
      </c>
      <c r="F4634" s="71">
        <v>5173924</v>
      </c>
      <c r="G4634" s="33" t="s">
        <v>20</v>
      </c>
      <c r="H4634" s="33" t="s">
        <v>21</v>
      </c>
      <c r="I4634" s="33" t="s">
        <v>123</v>
      </c>
      <c r="J4634" s="33" t="s">
        <v>23</v>
      </c>
      <c r="K4634" s="63" t="s">
        <v>78</v>
      </c>
      <c r="L4634" s="32" t="str">
        <f t="shared" si="1297"/>
        <v>FM260JD</v>
      </c>
      <c r="M4634" s="32" t="str">
        <f t="shared" si="1298"/>
        <v>BMJ</v>
      </c>
      <c r="N4634" s="32" t="str">
        <f t="shared" si="1299"/>
        <v>10 RODA</v>
      </c>
      <c r="O4634" s="146">
        <v>0.98167824074074073</v>
      </c>
      <c r="P4634" s="65">
        <v>0.98167824074074073</v>
      </c>
      <c r="Q4634" s="65"/>
      <c r="R4634" s="66">
        <v>3</v>
      </c>
      <c r="S4634" s="66">
        <v>38500</v>
      </c>
      <c r="T4634" s="66">
        <v>14820</v>
      </c>
      <c r="U4634" s="67">
        <f t="shared" si="1309"/>
        <v>23.68</v>
      </c>
      <c r="V4634" s="66">
        <f t="shared" si="1300"/>
        <v>461617.91999999998</v>
      </c>
      <c r="W4634" s="66" t="str">
        <f t="shared" si="1301"/>
        <v>1 &gt; 4</v>
      </c>
      <c r="X4634" s="66">
        <f>A4634+SUMIFS(Presensi!F:F,Presensi!E:E,'Entry Data'!AP4634)</f>
        <v>1</v>
      </c>
      <c r="Y4634" s="66">
        <f>IFERROR(INDEX('Retasi Pricing'!F:F,MATCH('Entry Data'!AM4634,'Retasi Pricing'!E:E,0))*X4634,"")</f>
        <v>25000</v>
      </c>
      <c r="Z4634" s="62" t="s">
        <v>26</v>
      </c>
      <c r="AA4634" s="62" t="s">
        <v>27</v>
      </c>
      <c r="AB4634" s="32"/>
      <c r="AC4634" s="32" t="s">
        <v>267</v>
      </c>
      <c r="AD4634" s="32" t="str">
        <f t="shared" si="1302"/>
        <v/>
      </c>
      <c r="AF4634" s="5" t="str">
        <f t="shared" si="1303"/>
        <v>Slamet Haryanto44211</v>
      </c>
      <c r="AG4634" s="5" t="str">
        <f t="shared" si="1304"/>
        <v>BMJ 06944211UTARANIGHT</v>
      </c>
      <c r="AH4634" s="5" t="str">
        <f t="shared" si="1305"/>
        <v>Slamet Haryanto44211UTARANIGHT</v>
      </c>
      <c r="AI4634" s="5" t="str">
        <f t="shared" si="1306"/>
        <v>BMJ 06944211NIGHT</v>
      </c>
      <c r="AJ4634" s="5" t="str">
        <f t="shared" si="1307"/>
        <v>Slamet Haryanto44211NIGHT</v>
      </c>
      <c r="AK4634" s="5" t="str">
        <f t="shared" si="1308"/>
        <v>Slamet HaryantoBMJ</v>
      </c>
      <c r="AL4634" s="5" t="str">
        <f t="shared" si="1310"/>
        <v>3UTARA</v>
      </c>
      <c r="AM4634" s="5" t="str">
        <f t="shared" si="1311"/>
        <v>1 &gt; 4UTARA10 RODA</v>
      </c>
      <c r="AN4634" s="5" t="str">
        <f t="shared" si="1312"/>
        <v>Slamet HaryantoBMJ1 &gt; 4UTARA10 RODA</v>
      </c>
      <c r="AO4634" s="5" t="str">
        <f t="shared" si="1313"/>
        <v>Slamet Haryanto1 &gt; 4UTARA10 RODA</v>
      </c>
      <c r="AP4634" s="5" t="str">
        <f t="shared" si="1314"/>
        <v>44211NIGHT</v>
      </c>
    </row>
    <row r="4635" spans="1:42" x14ac:dyDescent="0.3">
      <c r="A4635" s="33">
        <v>1</v>
      </c>
      <c r="B4635" s="33"/>
      <c r="C4635" s="70">
        <v>44211</v>
      </c>
      <c r="D4635" s="71" t="s">
        <v>87</v>
      </c>
      <c r="E4635" s="70">
        <v>44212</v>
      </c>
      <c r="F4635" s="71">
        <v>5173964</v>
      </c>
      <c r="G4635" s="33" t="s">
        <v>20</v>
      </c>
      <c r="H4635" s="33" t="s">
        <v>21</v>
      </c>
      <c r="I4635" s="33" t="s">
        <v>51</v>
      </c>
      <c r="J4635" s="33" t="s">
        <v>46</v>
      </c>
      <c r="K4635" s="63" t="s">
        <v>79</v>
      </c>
      <c r="L4635" s="32" t="str">
        <f t="shared" si="1297"/>
        <v>AXOR4843</v>
      </c>
      <c r="M4635" s="32" t="str">
        <f t="shared" si="1298"/>
        <v>BMJ</v>
      </c>
      <c r="N4635" s="32" t="str">
        <f t="shared" si="1299"/>
        <v>12 RODA</v>
      </c>
      <c r="O4635" s="146">
        <v>1.7650462962962962E-2</v>
      </c>
      <c r="P4635" s="65">
        <v>1.7650462962962962E-2</v>
      </c>
      <c r="Q4635" s="65"/>
      <c r="R4635" s="66">
        <v>3</v>
      </c>
      <c r="S4635" s="66">
        <v>50740</v>
      </c>
      <c r="T4635" s="66">
        <v>19700</v>
      </c>
      <c r="U4635" s="67">
        <f t="shared" si="1309"/>
        <v>31.04</v>
      </c>
      <c r="V4635" s="66">
        <f t="shared" si="1300"/>
        <v>629398.08000000007</v>
      </c>
      <c r="W4635" s="66" t="str">
        <f t="shared" si="1301"/>
        <v>1 &gt; 4</v>
      </c>
      <c r="X4635" s="66">
        <f>A4635+SUMIFS(Presensi!F:F,Presensi!E:E,'Entry Data'!AP4635)</f>
        <v>1</v>
      </c>
      <c r="Y4635" s="66">
        <f>IFERROR(INDEX('Retasi Pricing'!F:F,MATCH('Entry Data'!AM4635,'Retasi Pricing'!E:E,0))*X4635,"")</f>
        <v>27500</v>
      </c>
      <c r="Z4635" s="62" t="s">
        <v>26</v>
      </c>
      <c r="AA4635" s="62" t="s">
        <v>27</v>
      </c>
      <c r="AB4635" s="32"/>
      <c r="AC4635" s="32" t="s">
        <v>191</v>
      </c>
      <c r="AD4635" s="32" t="str">
        <f t="shared" si="1302"/>
        <v/>
      </c>
      <c r="AF4635" s="5" t="str">
        <f t="shared" si="1303"/>
        <v>ahmad asfuri44211</v>
      </c>
      <c r="AG4635" s="5" t="str">
        <f t="shared" si="1304"/>
        <v>BMJ 07044211UTARANIGHT</v>
      </c>
      <c r="AH4635" s="5" t="str">
        <f t="shared" si="1305"/>
        <v>ahmad asfuri44211UTARANIGHT</v>
      </c>
      <c r="AI4635" s="5" t="str">
        <f t="shared" si="1306"/>
        <v>BMJ 07044211NIGHT</v>
      </c>
      <c r="AJ4635" s="5" t="str">
        <f t="shared" si="1307"/>
        <v>ahmad asfuri44211NIGHT</v>
      </c>
      <c r="AK4635" s="5" t="str">
        <f t="shared" si="1308"/>
        <v>ahmad asfuriBMJ</v>
      </c>
      <c r="AL4635" s="5" t="str">
        <f t="shared" si="1310"/>
        <v>3UTARA</v>
      </c>
      <c r="AM4635" s="5" t="str">
        <f t="shared" si="1311"/>
        <v>1 &gt; 4UTARA12 RODA</v>
      </c>
      <c r="AN4635" s="5" t="str">
        <f t="shared" si="1312"/>
        <v>ahmad asfuriBMJ1 &gt; 4UTARA12 RODA</v>
      </c>
      <c r="AO4635" s="5" t="str">
        <f t="shared" si="1313"/>
        <v>ahmad asfuri1 &gt; 4UTARA12 RODA</v>
      </c>
      <c r="AP4635" s="5" t="str">
        <f t="shared" si="1314"/>
        <v>44211NIGHT</v>
      </c>
    </row>
    <row r="4636" spans="1:42" x14ac:dyDescent="0.3">
      <c r="A4636" s="33">
        <v>1</v>
      </c>
      <c r="B4636" s="33"/>
      <c r="C4636" s="70">
        <v>44211</v>
      </c>
      <c r="D4636" s="71" t="s">
        <v>87</v>
      </c>
      <c r="E4636" s="70">
        <v>44211</v>
      </c>
      <c r="F4636" s="71">
        <v>5173812</v>
      </c>
      <c r="G4636" s="33" t="s">
        <v>20</v>
      </c>
      <c r="H4636" s="33" t="s">
        <v>21</v>
      </c>
      <c r="I4636" s="33" t="s">
        <v>45</v>
      </c>
      <c r="J4636" s="33" t="s">
        <v>46</v>
      </c>
      <c r="K4636" s="63" t="s">
        <v>79</v>
      </c>
      <c r="L4636" s="32" t="str">
        <f t="shared" si="1297"/>
        <v>AXOR4843</v>
      </c>
      <c r="M4636" s="32" t="str">
        <f t="shared" si="1298"/>
        <v>BMJ</v>
      </c>
      <c r="N4636" s="32" t="str">
        <f t="shared" si="1299"/>
        <v>12 RODA</v>
      </c>
      <c r="O4636" s="146">
        <v>0.88089120370370377</v>
      </c>
      <c r="P4636" s="65">
        <v>0.88089120370370377</v>
      </c>
      <c r="Q4636" s="65"/>
      <c r="R4636" s="66">
        <v>1</v>
      </c>
      <c r="S4636" s="66">
        <v>51840</v>
      </c>
      <c r="T4636" s="66">
        <v>19700</v>
      </c>
      <c r="U4636" s="67">
        <f t="shared" si="1309"/>
        <v>32.14</v>
      </c>
      <c r="V4636" s="66">
        <f t="shared" si="1300"/>
        <v>651702.78</v>
      </c>
      <c r="W4636" s="66" t="str">
        <f t="shared" si="1301"/>
        <v>1 &gt; 4</v>
      </c>
      <c r="X4636" s="66">
        <f>A4636+SUMIFS(Presensi!F:F,Presensi!E:E,'Entry Data'!AP4636)</f>
        <v>1</v>
      </c>
      <c r="Y4636" s="66">
        <f>IFERROR(INDEX('Retasi Pricing'!F:F,MATCH('Entry Data'!AM4636,'Retasi Pricing'!E:E,0))*X4636,"")</f>
        <v>27500</v>
      </c>
      <c r="Z4636" s="62" t="s">
        <v>26</v>
      </c>
      <c r="AA4636" s="62" t="s">
        <v>27</v>
      </c>
      <c r="AB4636" s="32"/>
      <c r="AC4636" s="32" t="s">
        <v>191</v>
      </c>
      <c r="AD4636" s="32" t="str">
        <f t="shared" si="1302"/>
        <v/>
      </c>
      <c r="AF4636" s="5" t="str">
        <f t="shared" si="1303"/>
        <v>ahmad asfuri44211</v>
      </c>
      <c r="AG4636" s="5" t="str">
        <f t="shared" si="1304"/>
        <v>BMJ 07044211UTARANIGHT</v>
      </c>
      <c r="AH4636" s="5" t="str">
        <f t="shared" si="1305"/>
        <v>ahmad asfuri44211UTARANIGHT</v>
      </c>
      <c r="AI4636" s="5" t="str">
        <f t="shared" si="1306"/>
        <v>BMJ 07044211NIGHT</v>
      </c>
      <c r="AJ4636" s="5" t="str">
        <f t="shared" si="1307"/>
        <v>ahmad asfuri44211NIGHT</v>
      </c>
      <c r="AK4636" s="5" t="str">
        <f t="shared" si="1308"/>
        <v>ahmad asfuriBMJ</v>
      </c>
      <c r="AL4636" s="5" t="str">
        <f t="shared" si="1310"/>
        <v>1UTARA</v>
      </c>
      <c r="AM4636" s="5" t="str">
        <f t="shared" si="1311"/>
        <v>1 &gt; 4UTARA12 RODA</v>
      </c>
      <c r="AN4636" s="5" t="str">
        <f t="shared" si="1312"/>
        <v>ahmad asfuriBMJ1 &gt; 4UTARA12 RODA</v>
      </c>
      <c r="AO4636" s="5" t="str">
        <f t="shared" si="1313"/>
        <v>ahmad asfuri1 &gt; 4UTARA12 RODA</v>
      </c>
      <c r="AP4636" s="5" t="str">
        <f t="shared" si="1314"/>
        <v>44211NIGHT</v>
      </c>
    </row>
    <row r="4637" spans="1:42" x14ac:dyDescent="0.3">
      <c r="A4637" s="33">
        <v>1</v>
      </c>
      <c r="B4637" s="33"/>
      <c r="C4637" s="70">
        <v>44211</v>
      </c>
      <c r="D4637" s="71" t="s">
        <v>87</v>
      </c>
      <c r="E4637" s="70">
        <v>44211</v>
      </c>
      <c r="F4637" s="71">
        <v>5173888</v>
      </c>
      <c r="G4637" s="33" t="s">
        <v>20</v>
      </c>
      <c r="H4637" s="33" t="s">
        <v>21</v>
      </c>
      <c r="I4637" s="33" t="s">
        <v>51</v>
      </c>
      <c r="J4637" s="33" t="s">
        <v>46</v>
      </c>
      <c r="K4637" s="63" t="s">
        <v>79</v>
      </c>
      <c r="L4637" s="32" t="str">
        <f t="shared" si="1297"/>
        <v>AXOR4843</v>
      </c>
      <c r="M4637" s="32" t="str">
        <f t="shared" si="1298"/>
        <v>BMJ</v>
      </c>
      <c r="N4637" s="32" t="str">
        <f t="shared" si="1299"/>
        <v>12 RODA</v>
      </c>
      <c r="O4637" s="146">
        <v>0.95025462962962959</v>
      </c>
      <c r="P4637" s="65">
        <v>0.95025462962962959</v>
      </c>
      <c r="Q4637" s="65"/>
      <c r="R4637" s="66">
        <v>2</v>
      </c>
      <c r="S4637" s="66">
        <v>53740</v>
      </c>
      <c r="T4637" s="66">
        <v>19700</v>
      </c>
      <c r="U4637" s="67">
        <f t="shared" si="1309"/>
        <v>34.04</v>
      </c>
      <c r="V4637" s="66">
        <f t="shared" si="1300"/>
        <v>690229.08000000007</v>
      </c>
      <c r="W4637" s="66" t="str">
        <f t="shared" si="1301"/>
        <v>1 &gt; 4</v>
      </c>
      <c r="X4637" s="66">
        <f>A4637+SUMIFS(Presensi!F:F,Presensi!E:E,'Entry Data'!AP4637)</f>
        <v>1</v>
      </c>
      <c r="Y4637" s="66">
        <f>IFERROR(INDEX('Retasi Pricing'!F:F,MATCH('Entry Data'!AM4637,'Retasi Pricing'!E:E,0))*X4637,"")</f>
        <v>27500</v>
      </c>
      <c r="Z4637" s="62" t="s">
        <v>26</v>
      </c>
      <c r="AA4637" s="62" t="s">
        <v>27</v>
      </c>
      <c r="AB4637" s="32"/>
      <c r="AC4637" s="32" t="s">
        <v>191</v>
      </c>
      <c r="AD4637" s="32" t="str">
        <f t="shared" si="1302"/>
        <v/>
      </c>
      <c r="AF4637" s="5" t="str">
        <f t="shared" si="1303"/>
        <v>ahmad asfuri44211</v>
      </c>
      <c r="AG4637" s="5" t="str">
        <f t="shared" si="1304"/>
        <v>BMJ 07044211UTARANIGHT</v>
      </c>
      <c r="AH4637" s="5" t="str">
        <f t="shared" si="1305"/>
        <v>ahmad asfuri44211UTARANIGHT</v>
      </c>
      <c r="AI4637" s="5" t="str">
        <f t="shared" si="1306"/>
        <v>BMJ 07044211NIGHT</v>
      </c>
      <c r="AJ4637" s="5" t="str">
        <f t="shared" si="1307"/>
        <v>ahmad asfuri44211NIGHT</v>
      </c>
      <c r="AK4637" s="5" t="str">
        <f t="shared" si="1308"/>
        <v>ahmad asfuriBMJ</v>
      </c>
      <c r="AL4637" s="5" t="str">
        <f t="shared" si="1310"/>
        <v>2UTARA</v>
      </c>
      <c r="AM4637" s="5" t="str">
        <f t="shared" si="1311"/>
        <v>1 &gt; 4UTARA12 RODA</v>
      </c>
      <c r="AN4637" s="5" t="str">
        <f t="shared" si="1312"/>
        <v>ahmad asfuriBMJ1 &gt; 4UTARA12 RODA</v>
      </c>
      <c r="AO4637" s="5" t="str">
        <f t="shared" si="1313"/>
        <v>ahmad asfuri1 &gt; 4UTARA12 RODA</v>
      </c>
      <c r="AP4637" s="5" t="str">
        <f t="shared" si="1314"/>
        <v>44211NIGHT</v>
      </c>
    </row>
    <row r="4638" spans="1:42" x14ac:dyDescent="0.3">
      <c r="A4638" s="33">
        <v>1</v>
      </c>
      <c r="B4638" s="33"/>
      <c r="C4638" s="70">
        <v>44211</v>
      </c>
      <c r="D4638" s="71" t="s">
        <v>87</v>
      </c>
      <c r="E4638" s="70">
        <v>44212</v>
      </c>
      <c r="F4638" s="71">
        <v>5174029</v>
      </c>
      <c r="G4638" s="33" t="s">
        <v>38</v>
      </c>
      <c r="H4638" s="33" t="s">
        <v>113</v>
      </c>
      <c r="I4638" s="33" t="s">
        <v>103</v>
      </c>
      <c r="J4638" s="33" t="s">
        <v>110</v>
      </c>
      <c r="K4638" s="63" t="s">
        <v>80</v>
      </c>
      <c r="L4638" s="32" t="str">
        <f t="shared" si="1297"/>
        <v>AXOR4843</v>
      </c>
      <c r="M4638" s="32" t="str">
        <f t="shared" si="1298"/>
        <v>BMJ</v>
      </c>
      <c r="N4638" s="32" t="str">
        <f t="shared" si="1299"/>
        <v>12 RODA</v>
      </c>
      <c r="O4638" s="146">
        <v>0.1034375</v>
      </c>
      <c r="P4638" s="65">
        <v>0.1034375</v>
      </c>
      <c r="Q4638" s="65"/>
      <c r="R4638" s="66">
        <v>3</v>
      </c>
      <c r="S4638" s="66">
        <v>53820</v>
      </c>
      <c r="T4638" s="66">
        <v>20580</v>
      </c>
      <c r="U4638" s="67">
        <f t="shared" si="1309"/>
        <v>33.24</v>
      </c>
      <c r="V4638" s="66">
        <f t="shared" si="1300"/>
        <v>998529.60000000009</v>
      </c>
      <c r="W4638" s="66" t="str">
        <f t="shared" si="1301"/>
        <v>1 &gt; 3</v>
      </c>
      <c r="X4638" s="66">
        <f>A4638+SUMIFS(Presensi!F:F,Presensi!E:E,'Entry Data'!AP4638)</f>
        <v>1</v>
      </c>
      <c r="Y4638" s="66">
        <f>IFERROR(INDEX('Retasi Pricing'!F:F,MATCH('Entry Data'!AM4638,'Retasi Pricing'!E:E,0))*X4638,"")</f>
        <v>38000</v>
      </c>
      <c r="Z4638" s="62" t="s">
        <v>26</v>
      </c>
      <c r="AA4638" s="62" t="s">
        <v>27</v>
      </c>
      <c r="AB4638" s="32"/>
      <c r="AC4638" s="32" t="s">
        <v>193</v>
      </c>
      <c r="AD4638" s="32" t="str">
        <f t="shared" si="1302"/>
        <v/>
      </c>
      <c r="AF4638" s="5" t="str">
        <f t="shared" si="1303"/>
        <v>budiyono44211</v>
      </c>
      <c r="AG4638" s="5" t="str">
        <f t="shared" si="1304"/>
        <v>BMJ 07144211SELATANNIGHT</v>
      </c>
      <c r="AH4638" s="5" t="str">
        <f t="shared" si="1305"/>
        <v>budiyono44211SELATANNIGHT</v>
      </c>
      <c r="AI4638" s="5" t="str">
        <f t="shared" si="1306"/>
        <v>BMJ 07144211NIGHT</v>
      </c>
      <c r="AJ4638" s="5" t="str">
        <f t="shared" si="1307"/>
        <v>budiyono44211NIGHT</v>
      </c>
      <c r="AK4638" s="5" t="str">
        <f t="shared" si="1308"/>
        <v>budiyonoBMJ</v>
      </c>
      <c r="AL4638" s="5" t="str">
        <f t="shared" si="1310"/>
        <v>3SELATAN</v>
      </c>
      <c r="AM4638" s="5" t="str">
        <f t="shared" si="1311"/>
        <v>1 &gt; 3SELATAN12 RODA</v>
      </c>
      <c r="AN4638" s="5" t="str">
        <f t="shared" si="1312"/>
        <v>budiyonoBMJ1 &gt; 3SELATAN12 RODA</v>
      </c>
      <c r="AO4638" s="5" t="str">
        <f t="shared" si="1313"/>
        <v>budiyono1 &gt; 3SELATAN12 RODA</v>
      </c>
      <c r="AP4638" s="5" t="str">
        <f t="shared" si="1314"/>
        <v>44211NIGHT</v>
      </c>
    </row>
    <row r="4639" spans="1:42" x14ac:dyDescent="0.3">
      <c r="A4639" s="33">
        <v>1</v>
      </c>
      <c r="B4639" s="33"/>
      <c r="C4639" s="70">
        <v>44211</v>
      </c>
      <c r="D4639" s="71" t="s">
        <v>87</v>
      </c>
      <c r="E4639" s="70">
        <v>44212</v>
      </c>
      <c r="F4639" s="71">
        <v>5174117</v>
      </c>
      <c r="G4639" s="33" t="s">
        <v>38</v>
      </c>
      <c r="H4639" s="33" t="s">
        <v>113</v>
      </c>
      <c r="I4639" s="33" t="s">
        <v>103</v>
      </c>
      <c r="J4639" s="33" t="s">
        <v>110</v>
      </c>
      <c r="K4639" s="63" t="s">
        <v>80</v>
      </c>
      <c r="L4639" s="32" t="str">
        <f t="shared" si="1297"/>
        <v>AXOR4843</v>
      </c>
      <c r="M4639" s="32" t="str">
        <f t="shared" si="1298"/>
        <v>BMJ</v>
      </c>
      <c r="N4639" s="32" t="str">
        <f t="shared" si="1299"/>
        <v>12 RODA</v>
      </c>
      <c r="O4639" s="146">
        <v>0.19506944444444443</v>
      </c>
      <c r="P4639" s="65">
        <v>0.19506944444444443</v>
      </c>
      <c r="Q4639" s="65"/>
      <c r="R4639" s="66">
        <v>4</v>
      </c>
      <c r="S4639" s="66">
        <v>53720</v>
      </c>
      <c r="T4639" s="66">
        <v>20580</v>
      </c>
      <c r="U4639" s="67">
        <f t="shared" si="1309"/>
        <v>33.14</v>
      </c>
      <c r="V4639" s="66">
        <f t="shared" si="1300"/>
        <v>995525.6</v>
      </c>
      <c r="W4639" s="66" t="str">
        <f t="shared" si="1301"/>
        <v>&gt; 4</v>
      </c>
      <c r="X4639" s="66">
        <f>A4639+SUMIFS(Presensi!F:F,Presensi!E:E,'Entry Data'!AP4639)</f>
        <v>1</v>
      </c>
      <c r="Y4639" s="66">
        <f>IFERROR(INDEX('Retasi Pricing'!F:F,MATCH('Entry Data'!AM4639,'Retasi Pricing'!E:E,0))*X4639,"")</f>
        <v>45000</v>
      </c>
      <c r="Z4639" s="62" t="s">
        <v>26</v>
      </c>
      <c r="AA4639" s="62" t="s">
        <v>27</v>
      </c>
      <c r="AB4639" s="32"/>
      <c r="AC4639" s="32" t="s">
        <v>193</v>
      </c>
      <c r="AD4639" s="32" t="str">
        <f t="shared" si="1302"/>
        <v/>
      </c>
      <c r="AF4639" s="5" t="str">
        <f t="shared" si="1303"/>
        <v>budiyono44211</v>
      </c>
      <c r="AG4639" s="5" t="str">
        <f t="shared" si="1304"/>
        <v>BMJ 07144211SELATANNIGHT</v>
      </c>
      <c r="AH4639" s="5" t="str">
        <f t="shared" si="1305"/>
        <v>budiyono44211SELATANNIGHT</v>
      </c>
      <c r="AI4639" s="5" t="str">
        <f t="shared" si="1306"/>
        <v>BMJ 07144211NIGHT</v>
      </c>
      <c r="AJ4639" s="5" t="str">
        <f t="shared" si="1307"/>
        <v>budiyono44211NIGHT</v>
      </c>
      <c r="AK4639" s="5" t="str">
        <f t="shared" si="1308"/>
        <v>budiyonoBMJ</v>
      </c>
      <c r="AL4639" s="5" t="str">
        <f t="shared" si="1310"/>
        <v>4SELATAN</v>
      </c>
      <c r="AM4639" s="5" t="str">
        <f t="shared" si="1311"/>
        <v>&gt; 4SELATAN12 RODA</v>
      </c>
      <c r="AN4639" s="5" t="str">
        <f t="shared" si="1312"/>
        <v>budiyonoBMJ&gt; 4SELATAN12 RODA</v>
      </c>
      <c r="AO4639" s="5" t="str">
        <f t="shared" si="1313"/>
        <v>budiyono&gt; 4SELATAN12 RODA</v>
      </c>
      <c r="AP4639" s="5" t="str">
        <f t="shared" si="1314"/>
        <v>44211NIGHT</v>
      </c>
    </row>
    <row r="4640" spans="1:42" x14ac:dyDescent="0.3">
      <c r="A4640" s="33">
        <v>1</v>
      </c>
      <c r="B4640" s="33"/>
      <c r="C4640" s="70">
        <v>44211</v>
      </c>
      <c r="D4640" s="71" t="s">
        <v>87</v>
      </c>
      <c r="E4640" s="70">
        <v>44212</v>
      </c>
      <c r="F4640" s="71">
        <v>5174165</v>
      </c>
      <c r="G4640" s="33" t="s">
        <v>20</v>
      </c>
      <c r="H4640" s="33" t="s">
        <v>21</v>
      </c>
      <c r="I4640" s="33" t="s">
        <v>123</v>
      </c>
      <c r="J4640" s="33" t="s">
        <v>23</v>
      </c>
      <c r="K4640" s="63" t="s">
        <v>80</v>
      </c>
      <c r="L4640" s="32" t="str">
        <f t="shared" si="1297"/>
        <v>AXOR4843</v>
      </c>
      <c r="M4640" s="32" t="str">
        <f t="shared" si="1298"/>
        <v>BMJ</v>
      </c>
      <c r="N4640" s="32" t="str">
        <f t="shared" si="1299"/>
        <v>12 RODA</v>
      </c>
      <c r="O4640" s="146">
        <v>0.24859953703703705</v>
      </c>
      <c r="P4640" s="65">
        <v>0.24859953703703705</v>
      </c>
      <c r="Q4640" s="65"/>
      <c r="R4640" s="66">
        <v>5</v>
      </c>
      <c r="S4640" s="66">
        <v>53300</v>
      </c>
      <c r="T4640" s="66">
        <v>20580</v>
      </c>
      <c r="U4640" s="67">
        <f t="shared" si="1309"/>
        <v>32.72</v>
      </c>
      <c r="V4640" s="66">
        <f t="shared" si="1300"/>
        <v>663463.43999999994</v>
      </c>
      <c r="W4640" s="66" t="str">
        <f t="shared" si="1301"/>
        <v>&gt; 5</v>
      </c>
      <c r="X4640" s="66">
        <f>A4640+SUMIFS(Presensi!F:F,Presensi!E:E,'Entry Data'!AP4640)</f>
        <v>1</v>
      </c>
      <c r="Y4640" s="66">
        <f>IFERROR(INDEX('Retasi Pricing'!F:F,MATCH('Entry Data'!AM4640,'Retasi Pricing'!E:E,0))*X4640,"")</f>
        <v>31200</v>
      </c>
      <c r="Z4640" s="62" t="s">
        <v>26</v>
      </c>
      <c r="AA4640" s="62" t="s">
        <v>27</v>
      </c>
      <c r="AB4640" s="32"/>
      <c r="AC4640" s="32" t="s">
        <v>193</v>
      </c>
      <c r="AD4640" s="32" t="str">
        <f t="shared" si="1302"/>
        <v/>
      </c>
      <c r="AF4640" s="5" t="str">
        <f t="shared" si="1303"/>
        <v>budiyono44211</v>
      </c>
      <c r="AG4640" s="5" t="str">
        <f t="shared" si="1304"/>
        <v>BMJ 07144211UTARANIGHT</v>
      </c>
      <c r="AH4640" s="5" t="str">
        <f t="shared" si="1305"/>
        <v>budiyono44211UTARANIGHT</v>
      </c>
      <c r="AI4640" s="5" t="str">
        <f t="shared" si="1306"/>
        <v>BMJ 07144211NIGHT</v>
      </c>
      <c r="AJ4640" s="5" t="str">
        <f t="shared" si="1307"/>
        <v>budiyono44211NIGHT</v>
      </c>
      <c r="AK4640" s="5" t="str">
        <f t="shared" si="1308"/>
        <v>budiyonoBMJ</v>
      </c>
      <c r="AL4640" s="5" t="str">
        <f t="shared" si="1310"/>
        <v>5UTARA</v>
      </c>
      <c r="AM4640" s="5" t="str">
        <f t="shared" si="1311"/>
        <v>&gt; 5UTARA12 RODA</v>
      </c>
      <c r="AN4640" s="5" t="str">
        <f t="shared" si="1312"/>
        <v>budiyonoBMJ&gt; 5UTARA12 RODA</v>
      </c>
      <c r="AO4640" s="5" t="str">
        <f t="shared" si="1313"/>
        <v>budiyono&gt; 5UTARA12 RODA</v>
      </c>
      <c r="AP4640" s="5" t="str">
        <f t="shared" si="1314"/>
        <v>44211NIGHT</v>
      </c>
    </row>
    <row r="4641" spans="1:42" x14ac:dyDescent="0.3">
      <c r="A4641" s="33">
        <v>1</v>
      </c>
      <c r="B4641" s="33"/>
      <c r="C4641" s="70">
        <v>44211</v>
      </c>
      <c r="D4641" s="71" t="s">
        <v>87</v>
      </c>
      <c r="E4641" s="70">
        <v>44211</v>
      </c>
      <c r="F4641" s="71">
        <v>5173802</v>
      </c>
      <c r="G4641" s="33" t="s">
        <v>38</v>
      </c>
      <c r="H4641" s="33" t="s">
        <v>102</v>
      </c>
      <c r="I4641" s="33" t="s">
        <v>290</v>
      </c>
      <c r="J4641" s="33" t="s">
        <v>40</v>
      </c>
      <c r="K4641" s="63" t="s">
        <v>80</v>
      </c>
      <c r="L4641" s="32" t="str">
        <f t="shared" si="1297"/>
        <v>AXOR4843</v>
      </c>
      <c r="M4641" s="32" t="str">
        <f t="shared" si="1298"/>
        <v>BMJ</v>
      </c>
      <c r="N4641" s="32" t="str">
        <f t="shared" si="1299"/>
        <v>12 RODA</v>
      </c>
      <c r="O4641" s="146">
        <v>0.87130787037037039</v>
      </c>
      <c r="P4641" s="65">
        <v>0.87605324074074076</v>
      </c>
      <c r="Q4641" s="65"/>
      <c r="R4641" s="66">
        <v>1</v>
      </c>
      <c r="S4641" s="66">
        <v>54960</v>
      </c>
      <c r="T4641" s="66">
        <v>20580</v>
      </c>
      <c r="U4641" s="67">
        <f t="shared" si="1309"/>
        <v>34.380000000000003</v>
      </c>
      <c r="V4641" s="66">
        <f t="shared" si="1300"/>
        <v>1032775.2000000001</v>
      </c>
      <c r="W4641" s="66" t="str">
        <f t="shared" si="1301"/>
        <v>1 &gt; 3</v>
      </c>
      <c r="X4641" s="66">
        <f>A4641+SUMIFS(Presensi!F:F,Presensi!E:E,'Entry Data'!AP4641)</f>
        <v>1</v>
      </c>
      <c r="Y4641" s="66">
        <f>IFERROR(INDEX('Retasi Pricing'!F:F,MATCH('Entry Data'!AM4641,'Retasi Pricing'!E:E,0))*X4641,"")</f>
        <v>38000</v>
      </c>
      <c r="Z4641" s="62" t="s">
        <v>26</v>
      </c>
      <c r="AA4641" s="62" t="s">
        <v>27</v>
      </c>
      <c r="AB4641" s="32"/>
      <c r="AC4641" s="32" t="s">
        <v>193</v>
      </c>
      <c r="AD4641" s="32" t="str">
        <f t="shared" si="1302"/>
        <v/>
      </c>
      <c r="AF4641" s="5" t="str">
        <f t="shared" si="1303"/>
        <v>budiyono44211</v>
      </c>
      <c r="AG4641" s="5" t="str">
        <f t="shared" si="1304"/>
        <v>BMJ 07144211SELATANNIGHT</v>
      </c>
      <c r="AH4641" s="5" t="str">
        <f t="shared" si="1305"/>
        <v>budiyono44211SELATANNIGHT</v>
      </c>
      <c r="AI4641" s="5" t="str">
        <f t="shared" si="1306"/>
        <v>BMJ 07144211NIGHT</v>
      </c>
      <c r="AJ4641" s="5" t="str">
        <f t="shared" si="1307"/>
        <v>budiyono44211NIGHT</v>
      </c>
      <c r="AK4641" s="5" t="str">
        <f t="shared" si="1308"/>
        <v>budiyonoBMJ</v>
      </c>
      <c r="AL4641" s="5" t="str">
        <f t="shared" si="1310"/>
        <v>1SELATAN</v>
      </c>
      <c r="AM4641" s="5" t="str">
        <f t="shared" si="1311"/>
        <v>1 &gt; 3SELATAN12 RODA</v>
      </c>
      <c r="AN4641" s="5" t="str">
        <f t="shared" si="1312"/>
        <v>budiyonoBMJ1 &gt; 3SELATAN12 RODA</v>
      </c>
      <c r="AO4641" s="5" t="str">
        <f t="shared" si="1313"/>
        <v>budiyono1 &gt; 3SELATAN12 RODA</v>
      </c>
      <c r="AP4641" s="5" t="str">
        <f t="shared" si="1314"/>
        <v>44211NIGHT</v>
      </c>
    </row>
    <row r="4642" spans="1:42" x14ac:dyDescent="0.3">
      <c r="A4642" s="33">
        <v>1</v>
      </c>
      <c r="B4642" s="33"/>
      <c r="C4642" s="70">
        <v>44211</v>
      </c>
      <c r="D4642" s="71" t="s">
        <v>87</v>
      </c>
      <c r="E4642" s="70">
        <v>44211</v>
      </c>
      <c r="F4642" s="71">
        <v>5173901</v>
      </c>
      <c r="G4642" s="33" t="s">
        <v>38</v>
      </c>
      <c r="H4642" s="33" t="s">
        <v>102</v>
      </c>
      <c r="I4642" s="33" t="s">
        <v>290</v>
      </c>
      <c r="J4642" s="33" t="s">
        <v>40</v>
      </c>
      <c r="K4642" s="63" t="s">
        <v>80</v>
      </c>
      <c r="L4642" s="32" t="str">
        <f t="shared" si="1297"/>
        <v>AXOR4843</v>
      </c>
      <c r="M4642" s="32" t="str">
        <f t="shared" si="1298"/>
        <v>BMJ</v>
      </c>
      <c r="N4642" s="32" t="str">
        <f t="shared" si="1299"/>
        <v>12 RODA</v>
      </c>
      <c r="O4642" s="146">
        <v>0.96068287037037037</v>
      </c>
      <c r="P4642" s="65">
        <v>0.96068287037037037</v>
      </c>
      <c r="Q4642" s="65"/>
      <c r="R4642" s="66">
        <v>2</v>
      </c>
      <c r="S4642" s="66">
        <v>54640</v>
      </c>
      <c r="T4642" s="66">
        <v>20580</v>
      </c>
      <c r="U4642" s="67">
        <f t="shared" si="1309"/>
        <v>34.06</v>
      </c>
      <c r="V4642" s="66">
        <f t="shared" si="1300"/>
        <v>1023162.4</v>
      </c>
      <c r="W4642" s="66" t="str">
        <f t="shared" si="1301"/>
        <v>1 &gt; 3</v>
      </c>
      <c r="X4642" s="66">
        <f>A4642+SUMIFS(Presensi!F:F,Presensi!E:E,'Entry Data'!AP4642)</f>
        <v>1</v>
      </c>
      <c r="Y4642" s="66">
        <f>IFERROR(INDEX('Retasi Pricing'!F:F,MATCH('Entry Data'!AM4642,'Retasi Pricing'!E:E,0))*X4642,"")</f>
        <v>38000</v>
      </c>
      <c r="Z4642" s="62" t="s">
        <v>26</v>
      </c>
      <c r="AA4642" s="62" t="s">
        <v>27</v>
      </c>
      <c r="AB4642" s="32"/>
      <c r="AC4642" s="32" t="s">
        <v>193</v>
      </c>
      <c r="AD4642" s="32" t="str">
        <f t="shared" si="1302"/>
        <v/>
      </c>
      <c r="AF4642" s="5" t="str">
        <f t="shared" si="1303"/>
        <v>budiyono44211</v>
      </c>
      <c r="AG4642" s="5" t="str">
        <f t="shared" si="1304"/>
        <v>BMJ 07144211SELATANNIGHT</v>
      </c>
      <c r="AH4642" s="5" t="str">
        <f t="shared" si="1305"/>
        <v>budiyono44211SELATANNIGHT</v>
      </c>
      <c r="AI4642" s="5" t="str">
        <f t="shared" si="1306"/>
        <v>BMJ 07144211NIGHT</v>
      </c>
      <c r="AJ4642" s="5" t="str">
        <f t="shared" si="1307"/>
        <v>budiyono44211NIGHT</v>
      </c>
      <c r="AK4642" s="5" t="str">
        <f t="shared" si="1308"/>
        <v>budiyonoBMJ</v>
      </c>
      <c r="AL4642" s="5" t="str">
        <f t="shared" si="1310"/>
        <v>2SELATAN</v>
      </c>
      <c r="AM4642" s="5" t="str">
        <f t="shared" si="1311"/>
        <v>1 &gt; 3SELATAN12 RODA</v>
      </c>
      <c r="AN4642" s="5" t="str">
        <f t="shared" si="1312"/>
        <v>budiyonoBMJ1 &gt; 3SELATAN12 RODA</v>
      </c>
      <c r="AO4642" s="5" t="str">
        <f t="shared" si="1313"/>
        <v>budiyono1 &gt; 3SELATAN12 RODA</v>
      </c>
      <c r="AP4642" s="5" t="str">
        <f t="shared" si="1314"/>
        <v>44211NIGHT</v>
      </c>
    </row>
    <row r="4643" spans="1:42" x14ac:dyDescent="0.3">
      <c r="A4643" s="33">
        <v>1</v>
      </c>
      <c r="B4643" s="33"/>
      <c r="C4643" s="70">
        <v>44211</v>
      </c>
      <c r="D4643" s="71" t="s">
        <v>87</v>
      </c>
      <c r="E4643" s="70">
        <v>44212</v>
      </c>
      <c r="F4643" s="71">
        <v>5173958</v>
      </c>
      <c r="G4643" s="33" t="s">
        <v>38</v>
      </c>
      <c r="H4643" s="33" t="s">
        <v>113</v>
      </c>
      <c r="I4643" s="33" t="s">
        <v>103</v>
      </c>
      <c r="J4643" s="33" t="s">
        <v>110</v>
      </c>
      <c r="K4643" s="63" t="s">
        <v>82</v>
      </c>
      <c r="L4643" s="32" t="str">
        <f t="shared" si="1297"/>
        <v>AXOR4843</v>
      </c>
      <c r="M4643" s="32" t="str">
        <f t="shared" si="1298"/>
        <v>BMJ</v>
      </c>
      <c r="N4643" s="32" t="str">
        <f t="shared" si="1299"/>
        <v>12 RODA</v>
      </c>
      <c r="O4643" s="146">
        <v>6.4467592592592597E-3</v>
      </c>
      <c r="P4643" s="65">
        <v>6.4467592592592597E-3</v>
      </c>
      <c r="Q4643" s="65"/>
      <c r="R4643" s="66">
        <v>2</v>
      </c>
      <c r="S4643" s="66">
        <v>53480</v>
      </c>
      <c r="T4643" s="66">
        <v>20280</v>
      </c>
      <c r="U4643" s="67">
        <f t="shared" si="1309"/>
        <v>33.200000000000003</v>
      </c>
      <c r="V4643" s="66">
        <f t="shared" si="1300"/>
        <v>997328</v>
      </c>
      <c r="W4643" s="66" t="str">
        <f t="shared" si="1301"/>
        <v>1 &gt; 3</v>
      </c>
      <c r="X4643" s="66">
        <f>A4643+SUMIFS(Presensi!F:F,Presensi!E:E,'Entry Data'!AP4643)</f>
        <v>1</v>
      </c>
      <c r="Y4643" s="66">
        <f>IFERROR(INDEX('Retasi Pricing'!F:F,MATCH('Entry Data'!AM4643,'Retasi Pricing'!E:E,0))*X4643,"")</f>
        <v>38000</v>
      </c>
      <c r="Z4643" s="62" t="s">
        <v>26</v>
      </c>
      <c r="AA4643" s="62" t="s">
        <v>27</v>
      </c>
      <c r="AB4643" s="32"/>
      <c r="AC4643" s="32" t="s">
        <v>196</v>
      </c>
      <c r="AD4643" s="32" t="str">
        <f t="shared" si="1302"/>
        <v/>
      </c>
      <c r="AF4643" s="5" t="str">
        <f t="shared" si="1303"/>
        <v>suwarno44211</v>
      </c>
      <c r="AG4643" s="5" t="str">
        <f t="shared" si="1304"/>
        <v>BMJ 07244211SELATANNIGHT</v>
      </c>
      <c r="AH4643" s="5" t="str">
        <f t="shared" si="1305"/>
        <v>suwarno44211SELATANNIGHT</v>
      </c>
      <c r="AI4643" s="5" t="str">
        <f t="shared" si="1306"/>
        <v>BMJ 07244211NIGHT</v>
      </c>
      <c r="AJ4643" s="5" t="str">
        <f t="shared" si="1307"/>
        <v>suwarno44211NIGHT</v>
      </c>
      <c r="AK4643" s="5" t="str">
        <f t="shared" si="1308"/>
        <v>suwarnoBMJ</v>
      </c>
      <c r="AL4643" s="5" t="str">
        <f t="shared" si="1310"/>
        <v>2SELATAN</v>
      </c>
      <c r="AM4643" s="5" t="str">
        <f t="shared" si="1311"/>
        <v>1 &gt; 3SELATAN12 RODA</v>
      </c>
      <c r="AN4643" s="5" t="str">
        <f t="shared" si="1312"/>
        <v>suwarnoBMJ1 &gt; 3SELATAN12 RODA</v>
      </c>
      <c r="AO4643" s="5" t="str">
        <f t="shared" si="1313"/>
        <v>suwarno1 &gt; 3SELATAN12 RODA</v>
      </c>
      <c r="AP4643" s="5" t="str">
        <f t="shared" si="1314"/>
        <v>44211NIGHT</v>
      </c>
    </row>
    <row r="4644" spans="1:42" x14ac:dyDescent="0.3">
      <c r="A4644" s="33">
        <v>1</v>
      </c>
      <c r="B4644" s="33"/>
      <c r="C4644" s="70">
        <v>44211</v>
      </c>
      <c r="D4644" s="71" t="s">
        <v>87</v>
      </c>
      <c r="E4644" s="70">
        <v>44212</v>
      </c>
      <c r="F4644" s="71">
        <v>5174063</v>
      </c>
      <c r="G4644" s="33" t="s">
        <v>38</v>
      </c>
      <c r="H4644" s="33" t="s">
        <v>102</v>
      </c>
      <c r="I4644" s="33" t="s">
        <v>290</v>
      </c>
      <c r="J4644" s="33" t="s">
        <v>40</v>
      </c>
      <c r="K4644" s="63" t="s">
        <v>82</v>
      </c>
      <c r="L4644" s="32" t="str">
        <f t="shared" si="1297"/>
        <v>AXOR4843</v>
      </c>
      <c r="M4644" s="32" t="str">
        <f t="shared" si="1298"/>
        <v>BMJ</v>
      </c>
      <c r="N4644" s="32" t="str">
        <f t="shared" si="1299"/>
        <v>12 RODA</v>
      </c>
      <c r="O4644" s="146">
        <v>0.14736111111111111</v>
      </c>
      <c r="P4644" s="65">
        <v>0.14736111111111111</v>
      </c>
      <c r="Q4644" s="65"/>
      <c r="R4644" s="66">
        <v>3</v>
      </c>
      <c r="S4644" s="66">
        <v>55280</v>
      </c>
      <c r="T4644" s="66">
        <v>20280</v>
      </c>
      <c r="U4644" s="67">
        <f t="shared" si="1309"/>
        <v>35</v>
      </c>
      <c r="V4644" s="66">
        <f t="shared" si="1300"/>
        <v>1051400</v>
      </c>
      <c r="W4644" s="66" t="str">
        <f t="shared" si="1301"/>
        <v>1 &gt; 3</v>
      </c>
      <c r="X4644" s="66">
        <f>A4644+SUMIFS(Presensi!F:F,Presensi!E:E,'Entry Data'!AP4644)</f>
        <v>1</v>
      </c>
      <c r="Y4644" s="66">
        <f>IFERROR(INDEX('Retasi Pricing'!F:F,MATCH('Entry Data'!AM4644,'Retasi Pricing'!E:E,0))*X4644,"")</f>
        <v>38000</v>
      </c>
      <c r="Z4644" s="62" t="s">
        <v>26</v>
      </c>
      <c r="AA4644" s="62" t="s">
        <v>27</v>
      </c>
      <c r="AB4644" s="32"/>
      <c r="AC4644" s="32" t="s">
        <v>196</v>
      </c>
      <c r="AD4644" s="32" t="str">
        <f t="shared" si="1302"/>
        <v/>
      </c>
      <c r="AF4644" s="5" t="str">
        <f t="shared" si="1303"/>
        <v>suwarno44211</v>
      </c>
      <c r="AG4644" s="5" t="str">
        <f t="shared" si="1304"/>
        <v>BMJ 07244211SELATANNIGHT</v>
      </c>
      <c r="AH4644" s="5" t="str">
        <f t="shared" si="1305"/>
        <v>suwarno44211SELATANNIGHT</v>
      </c>
      <c r="AI4644" s="5" t="str">
        <f t="shared" si="1306"/>
        <v>BMJ 07244211NIGHT</v>
      </c>
      <c r="AJ4644" s="5" t="str">
        <f t="shared" si="1307"/>
        <v>suwarno44211NIGHT</v>
      </c>
      <c r="AK4644" s="5" t="str">
        <f t="shared" si="1308"/>
        <v>suwarnoBMJ</v>
      </c>
      <c r="AL4644" s="5" t="str">
        <f t="shared" si="1310"/>
        <v>3SELATAN</v>
      </c>
      <c r="AM4644" s="5" t="str">
        <f t="shared" si="1311"/>
        <v>1 &gt; 3SELATAN12 RODA</v>
      </c>
      <c r="AN4644" s="5" t="str">
        <f t="shared" si="1312"/>
        <v>suwarnoBMJ1 &gt; 3SELATAN12 RODA</v>
      </c>
      <c r="AO4644" s="5" t="str">
        <f t="shared" si="1313"/>
        <v>suwarno1 &gt; 3SELATAN12 RODA</v>
      </c>
      <c r="AP4644" s="5" t="str">
        <f t="shared" si="1314"/>
        <v>44211NIGHT</v>
      </c>
    </row>
    <row r="4645" spans="1:42" x14ac:dyDescent="0.3">
      <c r="A4645" s="33">
        <v>1</v>
      </c>
      <c r="B4645" s="33"/>
      <c r="C4645" s="70">
        <v>44211</v>
      </c>
      <c r="D4645" s="71" t="s">
        <v>87</v>
      </c>
      <c r="E4645" s="70">
        <v>44212</v>
      </c>
      <c r="F4645" s="71">
        <v>5174152</v>
      </c>
      <c r="G4645" s="33" t="s">
        <v>38</v>
      </c>
      <c r="H4645" s="33" t="s">
        <v>113</v>
      </c>
      <c r="I4645" s="33" t="s">
        <v>103</v>
      </c>
      <c r="J4645" s="33" t="s">
        <v>110</v>
      </c>
      <c r="K4645" s="63" t="s">
        <v>82</v>
      </c>
      <c r="L4645" s="32" t="str">
        <f t="shared" si="1297"/>
        <v>AXOR4843</v>
      </c>
      <c r="M4645" s="32" t="str">
        <f t="shared" si="1298"/>
        <v>BMJ</v>
      </c>
      <c r="N4645" s="32" t="str">
        <f t="shared" si="1299"/>
        <v>12 RODA</v>
      </c>
      <c r="O4645" s="146">
        <v>0.2320601851851852</v>
      </c>
      <c r="P4645" s="65">
        <v>0.2320601851851852</v>
      </c>
      <c r="Q4645" s="65"/>
      <c r="R4645" s="66">
        <v>4</v>
      </c>
      <c r="S4645" s="66">
        <v>58580</v>
      </c>
      <c r="T4645" s="66">
        <v>20280</v>
      </c>
      <c r="U4645" s="67">
        <f t="shared" si="1309"/>
        <v>38.299999999999997</v>
      </c>
      <c r="V4645" s="66">
        <f t="shared" si="1300"/>
        <v>1150532</v>
      </c>
      <c r="W4645" s="66" t="str">
        <f t="shared" si="1301"/>
        <v>&gt; 4</v>
      </c>
      <c r="X4645" s="66">
        <f>A4645+SUMIFS(Presensi!F:F,Presensi!E:E,'Entry Data'!AP4645)</f>
        <v>1</v>
      </c>
      <c r="Y4645" s="66">
        <f>IFERROR(INDEX('Retasi Pricing'!F:F,MATCH('Entry Data'!AM4645,'Retasi Pricing'!E:E,0))*X4645,"")</f>
        <v>45000</v>
      </c>
      <c r="Z4645" s="62" t="s">
        <v>26</v>
      </c>
      <c r="AA4645" s="62" t="s">
        <v>27</v>
      </c>
      <c r="AB4645" s="32"/>
      <c r="AC4645" s="32" t="s">
        <v>196</v>
      </c>
      <c r="AD4645" s="32" t="str">
        <f t="shared" si="1302"/>
        <v/>
      </c>
      <c r="AF4645" s="5" t="str">
        <f t="shared" si="1303"/>
        <v>suwarno44211</v>
      </c>
      <c r="AG4645" s="5" t="str">
        <f t="shared" si="1304"/>
        <v>BMJ 07244211SELATANNIGHT</v>
      </c>
      <c r="AH4645" s="5" t="str">
        <f t="shared" si="1305"/>
        <v>suwarno44211SELATANNIGHT</v>
      </c>
      <c r="AI4645" s="5" t="str">
        <f t="shared" si="1306"/>
        <v>BMJ 07244211NIGHT</v>
      </c>
      <c r="AJ4645" s="5" t="str">
        <f t="shared" si="1307"/>
        <v>suwarno44211NIGHT</v>
      </c>
      <c r="AK4645" s="5" t="str">
        <f t="shared" si="1308"/>
        <v>suwarnoBMJ</v>
      </c>
      <c r="AL4645" s="5" t="str">
        <f t="shared" si="1310"/>
        <v>4SELATAN</v>
      </c>
      <c r="AM4645" s="5" t="str">
        <f t="shared" si="1311"/>
        <v>&gt; 4SELATAN12 RODA</v>
      </c>
      <c r="AN4645" s="5" t="str">
        <f t="shared" si="1312"/>
        <v>suwarnoBMJ&gt; 4SELATAN12 RODA</v>
      </c>
      <c r="AO4645" s="5" t="str">
        <f t="shared" si="1313"/>
        <v>suwarno&gt; 4SELATAN12 RODA</v>
      </c>
      <c r="AP4645" s="5" t="str">
        <f t="shared" si="1314"/>
        <v>44211NIGHT</v>
      </c>
    </row>
    <row r="4646" spans="1:42" x14ac:dyDescent="0.3">
      <c r="A4646" s="33">
        <v>1</v>
      </c>
      <c r="B4646" s="33"/>
      <c r="C4646" s="70">
        <v>44211</v>
      </c>
      <c r="D4646" s="71" t="s">
        <v>87</v>
      </c>
      <c r="E4646" s="70">
        <v>44211</v>
      </c>
      <c r="F4646" s="71">
        <v>5173850</v>
      </c>
      <c r="G4646" s="33" t="s">
        <v>38</v>
      </c>
      <c r="H4646" s="33" t="s">
        <v>113</v>
      </c>
      <c r="I4646" s="33" t="s">
        <v>103</v>
      </c>
      <c r="J4646" s="33" t="s">
        <v>110</v>
      </c>
      <c r="K4646" s="63" t="s">
        <v>82</v>
      </c>
      <c r="L4646" s="32" t="str">
        <f t="shared" si="1297"/>
        <v>AXOR4843</v>
      </c>
      <c r="M4646" s="32" t="str">
        <f t="shared" si="1298"/>
        <v>BMJ</v>
      </c>
      <c r="N4646" s="32" t="str">
        <f t="shared" si="1299"/>
        <v>12 RODA</v>
      </c>
      <c r="O4646" s="146">
        <v>0.91643518518518519</v>
      </c>
      <c r="P4646" s="65">
        <v>0.91643518518518519</v>
      </c>
      <c r="Q4646" s="65"/>
      <c r="R4646" s="66">
        <v>1</v>
      </c>
      <c r="S4646" s="66">
        <v>54260</v>
      </c>
      <c r="T4646" s="66">
        <v>20280</v>
      </c>
      <c r="U4646" s="67">
        <f t="shared" si="1309"/>
        <v>33.979999999999997</v>
      </c>
      <c r="V4646" s="66">
        <f t="shared" si="1300"/>
        <v>1020759.1999999998</v>
      </c>
      <c r="W4646" s="66" t="str">
        <f t="shared" si="1301"/>
        <v>1 &gt; 3</v>
      </c>
      <c r="X4646" s="66">
        <f>A4646+SUMIFS(Presensi!F:F,Presensi!E:E,'Entry Data'!AP4646)</f>
        <v>1</v>
      </c>
      <c r="Y4646" s="66">
        <f>IFERROR(INDEX('Retasi Pricing'!F:F,MATCH('Entry Data'!AM4646,'Retasi Pricing'!E:E,0))*X4646,"")</f>
        <v>38000</v>
      </c>
      <c r="Z4646" s="62" t="s">
        <v>26</v>
      </c>
      <c r="AA4646" s="62" t="s">
        <v>27</v>
      </c>
      <c r="AB4646" s="32"/>
      <c r="AC4646" s="32" t="s">
        <v>196</v>
      </c>
      <c r="AD4646" s="32" t="str">
        <f t="shared" si="1302"/>
        <v/>
      </c>
      <c r="AF4646" s="5" t="str">
        <f t="shared" si="1303"/>
        <v>suwarno44211</v>
      </c>
      <c r="AG4646" s="5" t="str">
        <f t="shared" si="1304"/>
        <v>BMJ 07244211SELATANNIGHT</v>
      </c>
      <c r="AH4646" s="5" t="str">
        <f t="shared" si="1305"/>
        <v>suwarno44211SELATANNIGHT</v>
      </c>
      <c r="AI4646" s="5" t="str">
        <f t="shared" si="1306"/>
        <v>BMJ 07244211NIGHT</v>
      </c>
      <c r="AJ4646" s="5" t="str">
        <f t="shared" si="1307"/>
        <v>suwarno44211NIGHT</v>
      </c>
      <c r="AK4646" s="5" t="str">
        <f t="shared" si="1308"/>
        <v>suwarnoBMJ</v>
      </c>
      <c r="AL4646" s="5" t="str">
        <f t="shared" si="1310"/>
        <v>1SELATAN</v>
      </c>
      <c r="AM4646" s="5" t="str">
        <f t="shared" si="1311"/>
        <v>1 &gt; 3SELATAN12 RODA</v>
      </c>
      <c r="AN4646" s="5" t="str">
        <f t="shared" si="1312"/>
        <v>suwarnoBMJ1 &gt; 3SELATAN12 RODA</v>
      </c>
      <c r="AO4646" s="5" t="str">
        <f t="shared" si="1313"/>
        <v>suwarno1 &gt; 3SELATAN12 RODA</v>
      </c>
      <c r="AP4646" s="5" t="str">
        <f t="shared" si="1314"/>
        <v>44211NIGHT</v>
      </c>
    </row>
    <row r="4647" spans="1:42" x14ac:dyDescent="0.3">
      <c r="A4647" s="33">
        <v>1</v>
      </c>
      <c r="B4647" s="33"/>
      <c r="C4647" s="70">
        <v>44211</v>
      </c>
      <c r="D4647" s="71" t="s">
        <v>87</v>
      </c>
      <c r="E4647" s="70">
        <v>44212</v>
      </c>
      <c r="F4647" s="71">
        <v>5174053</v>
      </c>
      <c r="G4647" s="33" t="s">
        <v>38</v>
      </c>
      <c r="H4647" s="33" t="s">
        <v>113</v>
      </c>
      <c r="I4647" s="33" t="s">
        <v>103</v>
      </c>
      <c r="J4647" s="33" t="s">
        <v>110</v>
      </c>
      <c r="K4647" s="63" t="s">
        <v>83</v>
      </c>
      <c r="L4647" s="32" t="str">
        <f t="shared" si="1297"/>
        <v>AXOR4843</v>
      </c>
      <c r="M4647" s="32" t="str">
        <f t="shared" si="1298"/>
        <v>BMJ</v>
      </c>
      <c r="N4647" s="32" t="str">
        <f t="shared" si="1299"/>
        <v>12 RODA</v>
      </c>
      <c r="O4647" s="146">
        <v>0.12875</v>
      </c>
      <c r="P4647" s="65">
        <v>0.12875</v>
      </c>
      <c r="Q4647" s="65"/>
      <c r="R4647" s="66">
        <v>3</v>
      </c>
      <c r="S4647" s="66">
        <v>54720</v>
      </c>
      <c r="T4647" s="66">
        <v>20580</v>
      </c>
      <c r="U4647" s="67">
        <f t="shared" si="1309"/>
        <v>34.14</v>
      </c>
      <c r="V4647" s="66">
        <f t="shared" si="1300"/>
        <v>1025565.6</v>
      </c>
      <c r="W4647" s="66" t="str">
        <f t="shared" si="1301"/>
        <v>1 &gt; 3</v>
      </c>
      <c r="X4647" s="66">
        <f>A4647+SUMIFS(Presensi!F:F,Presensi!E:E,'Entry Data'!AP4647)</f>
        <v>1</v>
      </c>
      <c r="Y4647" s="66">
        <f>IFERROR(INDEX('Retasi Pricing'!F:F,MATCH('Entry Data'!AM4647,'Retasi Pricing'!E:E,0))*X4647,"")</f>
        <v>38000</v>
      </c>
      <c r="Z4647" s="62" t="s">
        <v>26</v>
      </c>
      <c r="AA4647" s="62" t="s">
        <v>27</v>
      </c>
      <c r="AB4647" s="32"/>
      <c r="AC4647" s="32" t="s">
        <v>373</v>
      </c>
      <c r="AD4647" s="32" t="str">
        <f t="shared" si="1302"/>
        <v/>
      </c>
      <c r="AF4647" s="5" t="str">
        <f t="shared" si="1303"/>
        <v>muchammad44211</v>
      </c>
      <c r="AG4647" s="5" t="str">
        <f t="shared" si="1304"/>
        <v>BMJ 07344211SELATANNIGHT</v>
      </c>
      <c r="AH4647" s="5" t="str">
        <f t="shared" si="1305"/>
        <v>muchammad44211SELATANNIGHT</v>
      </c>
      <c r="AI4647" s="5" t="str">
        <f t="shared" si="1306"/>
        <v>BMJ 07344211NIGHT</v>
      </c>
      <c r="AJ4647" s="5" t="str">
        <f t="shared" si="1307"/>
        <v>muchammad44211NIGHT</v>
      </c>
      <c r="AK4647" s="5" t="str">
        <f t="shared" si="1308"/>
        <v>muchammadBMJ</v>
      </c>
      <c r="AL4647" s="5" t="str">
        <f t="shared" si="1310"/>
        <v>3SELATAN</v>
      </c>
      <c r="AM4647" s="5" t="str">
        <f t="shared" si="1311"/>
        <v>1 &gt; 3SELATAN12 RODA</v>
      </c>
      <c r="AN4647" s="5" t="str">
        <f t="shared" si="1312"/>
        <v>muchammadBMJ1 &gt; 3SELATAN12 RODA</v>
      </c>
      <c r="AO4647" s="5" t="str">
        <f t="shared" si="1313"/>
        <v>muchammad1 &gt; 3SELATAN12 RODA</v>
      </c>
      <c r="AP4647" s="5" t="str">
        <f t="shared" si="1314"/>
        <v>44211NIGHT</v>
      </c>
    </row>
    <row r="4648" spans="1:42" x14ac:dyDescent="0.3">
      <c r="A4648" s="33">
        <v>1</v>
      </c>
      <c r="B4648" s="33"/>
      <c r="C4648" s="70">
        <v>44211</v>
      </c>
      <c r="D4648" s="71" t="s">
        <v>87</v>
      </c>
      <c r="E4648" s="70">
        <v>44212</v>
      </c>
      <c r="F4648" s="71">
        <v>5174109</v>
      </c>
      <c r="G4648" s="33" t="s">
        <v>20</v>
      </c>
      <c r="H4648" s="33" t="s">
        <v>21</v>
      </c>
      <c r="I4648" s="33" t="s">
        <v>51</v>
      </c>
      <c r="J4648" s="33" t="s">
        <v>46</v>
      </c>
      <c r="K4648" s="63" t="s">
        <v>83</v>
      </c>
      <c r="L4648" s="32" t="str">
        <f t="shared" si="1297"/>
        <v>AXOR4843</v>
      </c>
      <c r="M4648" s="32" t="str">
        <f t="shared" si="1298"/>
        <v>BMJ</v>
      </c>
      <c r="N4648" s="32" t="str">
        <f t="shared" si="1299"/>
        <v>12 RODA</v>
      </c>
      <c r="O4648" s="146">
        <v>0.18622685185185184</v>
      </c>
      <c r="P4648" s="65">
        <v>0.18622685185185184</v>
      </c>
      <c r="Q4648" s="65"/>
      <c r="R4648" s="66">
        <v>4</v>
      </c>
      <c r="S4648" s="66">
        <v>53840</v>
      </c>
      <c r="T4648" s="66">
        <v>20580</v>
      </c>
      <c r="U4648" s="67">
        <f t="shared" si="1309"/>
        <v>33.26</v>
      </c>
      <c r="V4648" s="66">
        <f t="shared" si="1300"/>
        <v>674413.0199999999</v>
      </c>
      <c r="W4648" s="66" t="str">
        <f t="shared" si="1301"/>
        <v>1 &gt; 4</v>
      </c>
      <c r="X4648" s="66">
        <f>A4648+SUMIFS(Presensi!F:F,Presensi!E:E,'Entry Data'!AP4648)</f>
        <v>1</v>
      </c>
      <c r="Y4648" s="66">
        <f>IFERROR(INDEX('Retasi Pricing'!F:F,MATCH('Entry Data'!AM4648,'Retasi Pricing'!E:E,0))*X4648,"")</f>
        <v>27500</v>
      </c>
      <c r="Z4648" s="62" t="s">
        <v>26</v>
      </c>
      <c r="AA4648" s="62" t="s">
        <v>27</v>
      </c>
      <c r="AB4648" s="32"/>
      <c r="AC4648" s="32" t="s">
        <v>373</v>
      </c>
      <c r="AD4648" s="32" t="str">
        <f t="shared" si="1302"/>
        <v/>
      </c>
      <c r="AF4648" s="5" t="str">
        <f t="shared" si="1303"/>
        <v>muchammad44211</v>
      </c>
      <c r="AG4648" s="5" t="str">
        <f t="shared" si="1304"/>
        <v>BMJ 07344211UTARANIGHT</v>
      </c>
      <c r="AH4648" s="5" t="str">
        <f t="shared" si="1305"/>
        <v>muchammad44211UTARANIGHT</v>
      </c>
      <c r="AI4648" s="5" t="str">
        <f t="shared" si="1306"/>
        <v>BMJ 07344211NIGHT</v>
      </c>
      <c r="AJ4648" s="5" t="str">
        <f t="shared" si="1307"/>
        <v>muchammad44211NIGHT</v>
      </c>
      <c r="AK4648" s="5" t="str">
        <f t="shared" si="1308"/>
        <v>muchammadBMJ</v>
      </c>
      <c r="AL4648" s="5" t="str">
        <f t="shared" si="1310"/>
        <v>4UTARA</v>
      </c>
      <c r="AM4648" s="5" t="str">
        <f t="shared" si="1311"/>
        <v>1 &gt; 4UTARA12 RODA</v>
      </c>
      <c r="AN4648" s="5" t="str">
        <f t="shared" si="1312"/>
        <v>muchammadBMJ1 &gt; 4UTARA12 RODA</v>
      </c>
      <c r="AO4648" s="5" t="str">
        <f t="shared" si="1313"/>
        <v>muchammad1 &gt; 4UTARA12 RODA</v>
      </c>
      <c r="AP4648" s="5" t="str">
        <f t="shared" si="1314"/>
        <v>44211NIGHT</v>
      </c>
    </row>
    <row r="4649" spans="1:42" x14ac:dyDescent="0.3">
      <c r="A4649" s="33">
        <v>1</v>
      </c>
      <c r="B4649" s="33"/>
      <c r="C4649" s="70">
        <v>44211</v>
      </c>
      <c r="D4649" s="71" t="s">
        <v>87</v>
      </c>
      <c r="E4649" s="70">
        <v>44212</v>
      </c>
      <c r="F4649" s="71">
        <v>5174163</v>
      </c>
      <c r="G4649" s="33" t="s">
        <v>20</v>
      </c>
      <c r="H4649" s="33" t="s">
        <v>21</v>
      </c>
      <c r="I4649" s="33" t="s">
        <v>51</v>
      </c>
      <c r="J4649" s="33" t="s">
        <v>46</v>
      </c>
      <c r="K4649" s="63" t="s">
        <v>83</v>
      </c>
      <c r="L4649" s="32" t="str">
        <f t="shared" si="1297"/>
        <v>AXOR4843</v>
      </c>
      <c r="M4649" s="32" t="str">
        <f t="shared" si="1298"/>
        <v>BMJ</v>
      </c>
      <c r="N4649" s="32" t="str">
        <f t="shared" si="1299"/>
        <v>12 RODA</v>
      </c>
      <c r="O4649" s="146">
        <v>0.2464699074074074</v>
      </c>
      <c r="P4649" s="65">
        <v>0.2464699074074074</v>
      </c>
      <c r="Q4649" s="65"/>
      <c r="R4649" s="66">
        <v>5</v>
      </c>
      <c r="S4649" s="66">
        <v>51940</v>
      </c>
      <c r="T4649" s="66">
        <v>20580</v>
      </c>
      <c r="U4649" s="67">
        <f t="shared" si="1309"/>
        <v>31.36</v>
      </c>
      <c r="V4649" s="66">
        <f t="shared" si="1300"/>
        <v>635886.72</v>
      </c>
      <c r="W4649" s="66" t="str">
        <f t="shared" si="1301"/>
        <v>&gt; 5</v>
      </c>
      <c r="X4649" s="66">
        <f>A4649+SUMIFS(Presensi!F:F,Presensi!E:E,'Entry Data'!AP4649)</f>
        <v>1</v>
      </c>
      <c r="Y4649" s="66">
        <f>IFERROR(INDEX('Retasi Pricing'!F:F,MATCH('Entry Data'!AM4649,'Retasi Pricing'!E:E,0))*X4649,"")</f>
        <v>31200</v>
      </c>
      <c r="Z4649" s="62" t="s">
        <v>26</v>
      </c>
      <c r="AA4649" s="62" t="s">
        <v>27</v>
      </c>
      <c r="AB4649" s="32"/>
      <c r="AC4649" s="32" t="s">
        <v>373</v>
      </c>
      <c r="AD4649" s="32" t="str">
        <f t="shared" si="1302"/>
        <v/>
      </c>
      <c r="AF4649" s="5" t="str">
        <f t="shared" si="1303"/>
        <v>muchammad44211</v>
      </c>
      <c r="AG4649" s="5" t="str">
        <f t="shared" si="1304"/>
        <v>BMJ 07344211UTARANIGHT</v>
      </c>
      <c r="AH4649" s="5" t="str">
        <f t="shared" si="1305"/>
        <v>muchammad44211UTARANIGHT</v>
      </c>
      <c r="AI4649" s="5" t="str">
        <f t="shared" si="1306"/>
        <v>BMJ 07344211NIGHT</v>
      </c>
      <c r="AJ4649" s="5" t="str">
        <f t="shared" si="1307"/>
        <v>muchammad44211NIGHT</v>
      </c>
      <c r="AK4649" s="5" t="str">
        <f t="shared" si="1308"/>
        <v>muchammadBMJ</v>
      </c>
      <c r="AL4649" s="5" t="str">
        <f t="shared" si="1310"/>
        <v>5UTARA</v>
      </c>
      <c r="AM4649" s="5" t="str">
        <f t="shared" si="1311"/>
        <v>&gt; 5UTARA12 RODA</v>
      </c>
      <c r="AN4649" s="5" t="str">
        <f t="shared" si="1312"/>
        <v>muchammadBMJ&gt; 5UTARA12 RODA</v>
      </c>
      <c r="AO4649" s="5" t="str">
        <f t="shared" si="1313"/>
        <v>muchammad&gt; 5UTARA12 RODA</v>
      </c>
      <c r="AP4649" s="5" t="str">
        <f t="shared" si="1314"/>
        <v>44211NIGHT</v>
      </c>
    </row>
    <row r="4650" spans="1:42" x14ac:dyDescent="0.3">
      <c r="A4650" s="33">
        <v>1</v>
      </c>
      <c r="B4650" s="33"/>
      <c r="C4650" s="70">
        <v>44211</v>
      </c>
      <c r="D4650" s="71" t="s">
        <v>87</v>
      </c>
      <c r="E4650" s="70">
        <v>44211</v>
      </c>
      <c r="F4650" s="71">
        <v>5173828</v>
      </c>
      <c r="G4650" s="33" t="s">
        <v>20</v>
      </c>
      <c r="H4650" s="33" t="s">
        <v>21</v>
      </c>
      <c r="I4650" s="33" t="s">
        <v>123</v>
      </c>
      <c r="J4650" s="33" t="s">
        <v>23</v>
      </c>
      <c r="K4650" s="63" t="s">
        <v>83</v>
      </c>
      <c r="L4650" s="32" t="str">
        <f t="shared" si="1297"/>
        <v>AXOR4843</v>
      </c>
      <c r="M4650" s="32" t="str">
        <f t="shared" si="1298"/>
        <v>BMJ</v>
      </c>
      <c r="N4650" s="32" t="str">
        <f t="shared" si="1299"/>
        <v>12 RODA</v>
      </c>
      <c r="O4650" s="146">
        <v>0.89899305555555553</v>
      </c>
      <c r="P4650" s="65">
        <v>0.90787037037037033</v>
      </c>
      <c r="Q4650" s="65"/>
      <c r="R4650" s="66">
        <v>1</v>
      </c>
      <c r="S4650" s="66">
        <v>52480</v>
      </c>
      <c r="T4650" s="66">
        <v>20580</v>
      </c>
      <c r="U4650" s="67">
        <f t="shared" si="1309"/>
        <v>31.9</v>
      </c>
      <c r="V4650" s="66">
        <f t="shared" si="1300"/>
        <v>646836.29999999993</v>
      </c>
      <c r="W4650" s="66" t="str">
        <f t="shared" si="1301"/>
        <v>1 &gt; 4</v>
      </c>
      <c r="X4650" s="66">
        <f>A4650+SUMIFS(Presensi!F:F,Presensi!E:E,'Entry Data'!AP4650)</f>
        <v>1</v>
      </c>
      <c r="Y4650" s="66">
        <f>IFERROR(INDEX('Retasi Pricing'!F:F,MATCH('Entry Data'!AM4650,'Retasi Pricing'!E:E,0))*X4650,"")</f>
        <v>27500</v>
      </c>
      <c r="Z4650" s="62" t="s">
        <v>26</v>
      </c>
      <c r="AA4650" s="62" t="s">
        <v>27</v>
      </c>
      <c r="AB4650" s="32"/>
      <c r="AC4650" s="32" t="s">
        <v>373</v>
      </c>
      <c r="AD4650" s="32" t="str">
        <f t="shared" si="1302"/>
        <v/>
      </c>
      <c r="AF4650" s="5" t="str">
        <f t="shared" si="1303"/>
        <v>muchammad44211</v>
      </c>
      <c r="AG4650" s="5" t="str">
        <f t="shared" si="1304"/>
        <v>BMJ 07344211UTARANIGHT</v>
      </c>
      <c r="AH4650" s="5" t="str">
        <f t="shared" si="1305"/>
        <v>muchammad44211UTARANIGHT</v>
      </c>
      <c r="AI4650" s="5" t="str">
        <f t="shared" si="1306"/>
        <v>BMJ 07344211NIGHT</v>
      </c>
      <c r="AJ4650" s="5" t="str">
        <f t="shared" si="1307"/>
        <v>muchammad44211NIGHT</v>
      </c>
      <c r="AK4650" s="5" t="str">
        <f t="shared" si="1308"/>
        <v>muchammadBMJ</v>
      </c>
      <c r="AL4650" s="5" t="str">
        <f t="shared" si="1310"/>
        <v>1UTARA</v>
      </c>
      <c r="AM4650" s="5" t="str">
        <f t="shared" si="1311"/>
        <v>1 &gt; 4UTARA12 RODA</v>
      </c>
      <c r="AN4650" s="5" t="str">
        <f t="shared" si="1312"/>
        <v>muchammadBMJ1 &gt; 4UTARA12 RODA</v>
      </c>
      <c r="AO4650" s="5" t="str">
        <f t="shared" si="1313"/>
        <v>muchammad1 &gt; 4UTARA12 RODA</v>
      </c>
      <c r="AP4650" s="5" t="str">
        <f t="shared" si="1314"/>
        <v>44211NIGHT</v>
      </c>
    </row>
    <row r="4651" spans="1:42" x14ac:dyDescent="0.3">
      <c r="A4651" s="33">
        <v>1</v>
      </c>
      <c r="B4651" s="33"/>
      <c r="C4651" s="70">
        <v>44211</v>
      </c>
      <c r="D4651" s="71" t="s">
        <v>87</v>
      </c>
      <c r="E4651" s="70">
        <v>44211</v>
      </c>
      <c r="F4651" s="71">
        <v>5173943</v>
      </c>
      <c r="G4651" s="33" t="s">
        <v>38</v>
      </c>
      <c r="H4651" s="33" t="s">
        <v>102</v>
      </c>
      <c r="I4651" s="33" t="s">
        <v>290</v>
      </c>
      <c r="J4651" s="33" t="s">
        <v>40</v>
      </c>
      <c r="K4651" s="63" t="s">
        <v>83</v>
      </c>
      <c r="L4651" s="32" t="str">
        <f t="shared" si="1297"/>
        <v>AXOR4843</v>
      </c>
      <c r="M4651" s="32" t="str">
        <f t="shared" si="1298"/>
        <v>BMJ</v>
      </c>
      <c r="N4651" s="32" t="str">
        <f t="shared" si="1299"/>
        <v>12 RODA</v>
      </c>
      <c r="O4651" s="146">
        <v>0.99775462962962969</v>
      </c>
      <c r="P4651" s="65">
        <v>0.99775462962962969</v>
      </c>
      <c r="Q4651" s="65"/>
      <c r="R4651" s="66">
        <v>2</v>
      </c>
      <c r="S4651" s="66">
        <v>54700</v>
      </c>
      <c r="T4651" s="66">
        <v>20580</v>
      </c>
      <c r="U4651" s="67">
        <f t="shared" si="1309"/>
        <v>34.119999999999997</v>
      </c>
      <c r="V4651" s="66">
        <f t="shared" si="1300"/>
        <v>1024964.7999999999</v>
      </c>
      <c r="W4651" s="66" t="str">
        <f t="shared" si="1301"/>
        <v>1 &gt; 3</v>
      </c>
      <c r="X4651" s="66">
        <f>A4651+SUMIFS(Presensi!F:F,Presensi!E:E,'Entry Data'!AP4651)</f>
        <v>1</v>
      </c>
      <c r="Y4651" s="66">
        <f>IFERROR(INDEX('Retasi Pricing'!F:F,MATCH('Entry Data'!AM4651,'Retasi Pricing'!E:E,0))*X4651,"")</f>
        <v>38000</v>
      </c>
      <c r="Z4651" s="62" t="s">
        <v>26</v>
      </c>
      <c r="AA4651" s="62" t="s">
        <v>27</v>
      </c>
      <c r="AB4651" s="32"/>
      <c r="AC4651" s="32" t="s">
        <v>373</v>
      </c>
      <c r="AD4651" s="32" t="str">
        <f t="shared" si="1302"/>
        <v/>
      </c>
      <c r="AF4651" s="5" t="str">
        <f t="shared" si="1303"/>
        <v>muchammad44211</v>
      </c>
      <c r="AG4651" s="5" t="str">
        <f t="shared" si="1304"/>
        <v>BMJ 07344211SELATANNIGHT</v>
      </c>
      <c r="AH4651" s="5" t="str">
        <f t="shared" si="1305"/>
        <v>muchammad44211SELATANNIGHT</v>
      </c>
      <c r="AI4651" s="5" t="str">
        <f t="shared" si="1306"/>
        <v>BMJ 07344211NIGHT</v>
      </c>
      <c r="AJ4651" s="5" t="str">
        <f t="shared" si="1307"/>
        <v>muchammad44211NIGHT</v>
      </c>
      <c r="AK4651" s="5" t="str">
        <f t="shared" si="1308"/>
        <v>muchammadBMJ</v>
      </c>
      <c r="AL4651" s="5" t="str">
        <f t="shared" si="1310"/>
        <v>2SELATAN</v>
      </c>
      <c r="AM4651" s="5" t="str">
        <f t="shared" si="1311"/>
        <v>1 &gt; 3SELATAN12 RODA</v>
      </c>
      <c r="AN4651" s="5" t="str">
        <f t="shared" si="1312"/>
        <v>muchammadBMJ1 &gt; 3SELATAN12 RODA</v>
      </c>
      <c r="AO4651" s="5" t="str">
        <f t="shared" si="1313"/>
        <v>muchammad1 &gt; 3SELATAN12 RODA</v>
      </c>
      <c r="AP4651" s="5" t="str">
        <f t="shared" si="1314"/>
        <v>44211NIGHT</v>
      </c>
    </row>
    <row r="4652" spans="1:42" x14ac:dyDescent="0.3">
      <c r="A4652" s="33">
        <v>1</v>
      </c>
      <c r="B4652" s="33"/>
      <c r="C4652" s="70">
        <v>44211</v>
      </c>
      <c r="D4652" s="71" t="s">
        <v>87</v>
      </c>
      <c r="E4652" s="70">
        <v>44212</v>
      </c>
      <c r="F4652" s="71">
        <v>5174008</v>
      </c>
      <c r="G4652" s="33" t="s">
        <v>20</v>
      </c>
      <c r="H4652" s="33" t="s">
        <v>21</v>
      </c>
      <c r="I4652" s="33" t="s">
        <v>170</v>
      </c>
      <c r="J4652" s="33" t="s">
        <v>23</v>
      </c>
      <c r="K4652" s="63" t="s">
        <v>85</v>
      </c>
      <c r="L4652" s="32" t="str">
        <f t="shared" ref="L4652:L4715" si="1315">IFERROR(VLOOKUP(K4652,db_unit,2,FALSE),"")</f>
        <v>AXOR4843</v>
      </c>
      <c r="M4652" s="32" t="str">
        <f t="shared" ref="M4652:M4715" si="1316">IFERROR(VLOOKUP(K4652,db_unit,3,FALSE),"")</f>
        <v>BMJ</v>
      </c>
      <c r="N4652" s="32" t="str">
        <f t="shared" ref="N4652:N4715" si="1317">IFERROR(VLOOKUP(K4652,db_unit,4,FALSE),"")</f>
        <v>12 RODA</v>
      </c>
      <c r="O4652" s="146">
        <v>9.2604166666666668E-2</v>
      </c>
      <c r="P4652" s="65">
        <v>9.2604166666666668E-2</v>
      </c>
      <c r="Q4652" s="65"/>
      <c r="R4652" s="66">
        <v>3</v>
      </c>
      <c r="S4652" s="66">
        <v>52640</v>
      </c>
      <c r="T4652" s="66">
        <v>20200</v>
      </c>
      <c r="U4652" s="67">
        <f t="shared" si="1309"/>
        <v>32.44</v>
      </c>
      <c r="V4652" s="66">
        <f t="shared" si="1300"/>
        <v>657785.88</v>
      </c>
      <c r="W4652" s="66" t="str">
        <f t="shared" si="1301"/>
        <v>1 &gt; 4</v>
      </c>
      <c r="X4652" s="66">
        <f>A4652+SUMIFS(Presensi!F:F,Presensi!E:E,'Entry Data'!AP4652)</f>
        <v>1</v>
      </c>
      <c r="Y4652" s="66">
        <f>IFERROR(INDEX('Retasi Pricing'!F:F,MATCH('Entry Data'!AM4652,'Retasi Pricing'!E:E,0))*X4652,"")</f>
        <v>27500</v>
      </c>
      <c r="Z4652" s="62" t="s">
        <v>26</v>
      </c>
      <c r="AA4652" s="62" t="s">
        <v>27</v>
      </c>
      <c r="AB4652" s="32"/>
      <c r="AC4652" s="32" t="s">
        <v>212</v>
      </c>
      <c r="AD4652" s="32" t="str">
        <f t="shared" si="1302"/>
        <v/>
      </c>
      <c r="AF4652" s="5" t="str">
        <f t="shared" si="1303"/>
        <v>reso sungkowo44211</v>
      </c>
      <c r="AG4652" s="5" t="str">
        <f t="shared" si="1304"/>
        <v>BMJ 07444211UTARANIGHT</v>
      </c>
      <c r="AH4652" s="5" t="str">
        <f t="shared" si="1305"/>
        <v>reso sungkowo44211UTARANIGHT</v>
      </c>
      <c r="AI4652" s="5" t="str">
        <f t="shared" si="1306"/>
        <v>BMJ 07444211NIGHT</v>
      </c>
      <c r="AJ4652" s="5" t="str">
        <f t="shared" si="1307"/>
        <v>reso sungkowo44211NIGHT</v>
      </c>
      <c r="AK4652" s="5" t="str">
        <f t="shared" si="1308"/>
        <v>reso sungkowoBMJ</v>
      </c>
      <c r="AL4652" s="5" t="str">
        <f t="shared" si="1310"/>
        <v>3UTARA</v>
      </c>
      <c r="AM4652" s="5" t="str">
        <f t="shared" si="1311"/>
        <v>1 &gt; 4UTARA12 RODA</v>
      </c>
      <c r="AN4652" s="5" t="str">
        <f t="shared" si="1312"/>
        <v>reso sungkowoBMJ1 &gt; 4UTARA12 RODA</v>
      </c>
      <c r="AO4652" s="5" t="str">
        <f t="shared" si="1313"/>
        <v>reso sungkowo1 &gt; 4UTARA12 RODA</v>
      </c>
      <c r="AP4652" s="5" t="str">
        <f t="shared" si="1314"/>
        <v>44211NIGHT</v>
      </c>
    </row>
    <row r="4653" spans="1:42" x14ac:dyDescent="0.3">
      <c r="A4653" s="33">
        <v>1</v>
      </c>
      <c r="B4653" s="33"/>
      <c r="C4653" s="70">
        <v>44211</v>
      </c>
      <c r="D4653" s="71" t="s">
        <v>87</v>
      </c>
      <c r="E4653" s="70">
        <v>44212</v>
      </c>
      <c r="F4653" s="71">
        <v>5174095</v>
      </c>
      <c r="G4653" s="33" t="s">
        <v>20</v>
      </c>
      <c r="H4653" s="33" t="s">
        <v>21</v>
      </c>
      <c r="I4653" s="33" t="s">
        <v>170</v>
      </c>
      <c r="J4653" s="33" t="s">
        <v>23</v>
      </c>
      <c r="K4653" s="63" t="s">
        <v>85</v>
      </c>
      <c r="L4653" s="32" t="str">
        <f t="shared" si="1315"/>
        <v>AXOR4843</v>
      </c>
      <c r="M4653" s="32" t="str">
        <f t="shared" si="1316"/>
        <v>BMJ</v>
      </c>
      <c r="N4653" s="32" t="str">
        <f t="shared" si="1317"/>
        <v>12 RODA</v>
      </c>
      <c r="O4653" s="146">
        <v>0.17370370370370369</v>
      </c>
      <c r="P4653" s="65">
        <v>0.17370370370370369</v>
      </c>
      <c r="Q4653" s="65"/>
      <c r="R4653" s="66">
        <v>4</v>
      </c>
      <c r="S4653" s="66">
        <v>52840</v>
      </c>
      <c r="T4653" s="66">
        <v>20200</v>
      </c>
      <c r="U4653" s="67">
        <f t="shared" si="1309"/>
        <v>32.64</v>
      </c>
      <c r="V4653" s="66">
        <f t="shared" si="1300"/>
        <v>661841.28</v>
      </c>
      <c r="W4653" s="66" t="str">
        <f t="shared" si="1301"/>
        <v>1 &gt; 4</v>
      </c>
      <c r="X4653" s="66">
        <f>A4653+SUMIFS(Presensi!F:F,Presensi!E:E,'Entry Data'!AP4653)</f>
        <v>1</v>
      </c>
      <c r="Y4653" s="66">
        <f>IFERROR(INDEX('Retasi Pricing'!F:F,MATCH('Entry Data'!AM4653,'Retasi Pricing'!E:E,0))*X4653,"")</f>
        <v>27500</v>
      </c>
      <c r="Z4653" s="62" t="s">
        <v>26</v>
      </c>
      <c r="AA4653" s="62" t="s">
        <v>27</v>
      </c>
      <c r="AB4653" s="32"/>
      <c r="AC4653" s="32" t="s">
        <v>212</v>
      </c>
      <c r="AD4653" s="32" t="str">
        <f t="shared" si="1302"/>
        <v/>
      </c>
      <c r="AF4653" s="5" t="str">
        <f t="shared" si="1303"/>
        <v>reso sungkowo44211</v>
      </c>
      <c r="AG4653" s="5" t="str">
        <f t="shared" si="1304"/>
        <v>BMJ 07444211UTARANIGHT</v>
      </c>
      <c r="AH4653" s="5" t="str">
        <f t="shared" si="1305"/>
        <v>reso sungkowo44211UTARANIGHT</v>
      </c>
      <c r="AI4653" s="5" t="str">
        <f t="shared" si="1306"/>
        <v>BMJ 07444211NIGHT</v>
      </c>
      <c r="AJ4653" s="5" t="str">
        <f t="shared" si="1307"/>
        <v>reso sungkowo44211NIGHT</v>
      </c>
      <c r="AK4653" s="5" t="str">
        <f t="shared" si="1308"/>
        <v>reso sungkowoBMJ</v>
      </c>
      <c r="AL4653" s="5" t="str">
        <f t="shared" si="1310"/>
        <v>4UTARA</v>
      </c>
      <c r="AM4653" s="5" t="str">
        <f t="shared" si="1311"/>
        <v>1 &gt; 4UTARA12 RODA</v>
      </c>
      <c r="AN4653" s="5" t="str">
        <f t="shared" si="1312"/>
        <v>reso sungkowoBMJ1 &gt; 4UTARA12 RODA</v>
      </c>
      <c r="AO4653" s="5" t="str">
        <f t="shared" si="1313"/>
        <v>reso sungkowo1 &gt; 4UTARA12 RODA</v>
      </c>
      <c r="AP4653" s="5" t="str">
        <f t="shared" si="1314"/>
        <v>44211NIGHT</v>
      </c>
    </row>
    <row r="4654" spans="1:42" x14ac:dyDescent="0.3">
      <c r="A4654" s="33">
        <v>1</v>
      </c>
      <c r="B4654" s="33"/>
      <c r="C4654" s="70">
        <v>44211</v>
      </c>
      <c r="D4654" s="71" t="s">
        <v>87</v>
      </c>
      <c r="E4654" s="70">
        <v>44212</v>
      </c>
      <c r="F4654" s="71">
        <v>5174159</v>
      </c>
      <c r="G4654" s="33" t="s">
        <v>20</v>
      </c>
      <c r="H4654" s="33" t="s">
        <v>21</v>
      </c>
      <c r="I4654" s="33" t="s">
        <v>51</v>
      </c>
      <c r="J4654" s="33" t="s">
        <v>46</v>
      </c>
      <c r="K4654" s="63" t="s">
        <v>85</v>
      </c>
      <c r="L4654" s="32" t="str">
        <f t="shared" si="1315"/>
        <v>AXOR4843</v>
      </c>
      <c r="M4654" s="32" t="str">
        <f t="shared" si="1316"/>
        <v>BMJ</v>
      </c>
      <c r="N4654" s="32" t="str">
        <f t="shared" si="1317"/>
        <v>12 RODA</v>
      </c>
      <c r="O4654" s="146">
        <v>0.24112268518518518</v>
      </c>
      <c r="P4654" s="65">
        <v>0.24112268518518518</v>
      </c>
      <c r="Q4654" s="65"/>
      <c r="R4654" s="66">
        <v>6</v>
      </c>
      <c r="S4654" s="66">
        <v>52880</v>
      </c>
      <c r="T4654" s="66">
        <v>20200</v>
      </c>
      <c r="U4654" s="67">
        <f t="shared" si="1309"/>
        <v>32.68</v>
      </c>
      <c r="V4654" s="66">
        <f t="shared" si="1300"/>
        <v>662652.36</v>
      </c>
      <c r="W4654" s="66" t="str">
        <f t="shared" si="1301"/>
        <v>&gt; 6</v>
      </c>
      <c r="X4654" s="66">
        <f>A4654+SUMIFS(Presensi!F:F,Presensi!E:E,'Entry Data'!AP4654)</f>
        <v>1</v>
      </c>
      <c r="Y4654" s="66">
        <f>IFERROR(INDEX('Retasi Pricing'!F:F,MATCH('Entry Data'!AM4654,'Retasi Pricing'!E:E,0))*X4654,"")</f>
        <v>34450</v>
      </c>
      <c r="Z4654" s="62" t="s">
        <v>26</v>
      </c>
      <c r="AA4654" s="62" t="s">
        <v>27</v>
      </c>
      <c r="AB4654" s="32"/>
      <c r="AC4654" s="32" t="s">
        <v>212</v>
      </c>
      <c r="AD4654" s="32" t="str">
        <f t="shared" si="1302"/>
        <v/>
      </c>
      <c r="AF4654" s="5" t="str">
        <f t="shared" si="1303"/>
        <v>reso sungkowo44211</v>
      </c>
      <c r="AG4654" s="5" t="str">
        <f t="shared" si="1304"/>
        <v>BMJ 07444211UTARANIGHT</v>
      </c>
      <c r="AH4654" s="5" t="str">
        <f t="shared" si="1305"/>
        <v>reso sungkowo44211UTARANIGHT</v>
      </c>
      <c r="AI4654" s="5" t="str">
        <f t="shared" si="1306"/>
        <v>BMJ 07444211NIGHT</v>
      </c>
      <c r="AJ4654" s="5" t="str">
        <f t="shared" si="1307"/>
        <v>reso sungkowo44211NIGHT</v>
      </c>
      <c r="AK4654" s="5" t="str">
        <f t="shared" si="1308"/>
        <v>reso sungkowoBMJ</v>
      </c>
      <c r="AL4654" s="5" t="str">
        <f t="shared" si="1310"/>
        <v>6UTARA</v>
      </c>
      <c r="AM4654" s="5" t="str">
        <f t="shared" si="1311"/>
        <v>&gt; 6UTARA12 RODA</v>
      </c>
      <c r="AN4654" s="5" t="str">
        <f t="shared" si="1312"/>
        <v>reso sungkowoBMJ&gt; 6UTARA12 RODA</v>
      </c>
      <c r="AO4654" s="5" t="str">
        <f t="shared" si="1313"/>
        <v>reso sungkowo&gt; 6UTARA12 RODA</v>
      </c>
      <c r="AP4654" s="5" t="str">
        <f t="shared" si="1314"/>
        <v>44211NIGHT</v>
      </c>
    </row>
    <row r="4655" spans="1:42" x14ac:dyDescent="0.3">
      <c r="A4655" s="33">
        <v>1</v>
      </c>
      <c r="B4655" s="33"/>
      <c r="C4655" s="70">
        <v>44212</v>
      </c>
      <c r="D4655" s="71" t="s">
        <v>19</v>
      </c>
      <c r="E4655" s="70">
        <v>44212</v>
      </c>
      <c r="F4655" s="71">
        <v>5174276</v>
      </c>
      <c r="G4655" s="33" t="s">
        <v>20</v>
      </c>
      <c r="H4655" s="33" t="s">
        <v>21</v>
      </c>
      <c r="I4655" s="33" t="s">
        <v>51</v>
      </c>
      <c r="J4655" s="33" t="s">
        <v>46</v>
      </c>
      <c r="K4655" s="63" t="s">
        <v>25</v>
      </c>
      <c r="L4655" s="32" t="str">
        <f t="shared" si="1315"/>
        <v>CGE370</v>
      </c>
      <c r="M4655" s="32" t="str">
        <f t="shared" si="1316"/>
        <v>BMJ II</v>
      </c>
      <c r="N4655" s="32" t="str">
        <f t="shared" si="1317"/>
        <v>12 RODA</v>
      </c>
      <c r="O4655" s="146">
        <v>0.38494212962962965</v>
      </c>
      <c r="P4655" s="65">
        <v>44212.390081018515</v>
      </c>
      <c r="Q4655" s="65"/>
      <c r="R4655" s="66">
        <v>1</v>
      </c>
      <c r="S4655" s="66">
        <v>46280</v>
      </c>
      <c r="T4655" s="66">
        <v>19160</v>
      </c>
      <c r="U4655" s="67">
        <f t="shared" si="1309"/>
        <v>27.12</v>
      </c>
      <c r="V4655" s="66">
        <f t="shared" si="1300"/>
        <v>549912.24</v>
      </c>
      <c r="W4655" s="66" t="str">
        <f t="shared" si="1301"/>
        <v>1 &gt; 4</v>
      </c>
      <c r="X4655" s="66">
        <f>A4655+SUMIFS(Presensi!F:F,Presensi!E:E,'Entry Data'!AP4655)</f>
        <v>1</v>
      </c>
      <c r="Y4655" s="66">
        <f>IFERROR(INDEX('Retasi Pricing'!F:F,MATCH('Entry Data'!AM4655,'Retasi Pricing'!E:E,0))*X4655,"")</f>
        <v>27500</v>
      </c>
      <c r="Z4655" s="62" t="s">
        <v>26</v>
      </c>
      <c r="AA4655" s="62" t="s">
        <v>27</v>
      </c>
      <c r="AB4655" s="32"/>
      <c r="AC4655" s="32" t="s">
        <v>208</v>
      </c>
      <c r="AD4655" s="32" t="str">
        <f t="shared" si="1302"/>
        <v/>
      </c>
      <c r="AF4655" s="5" t="str">
        <f t="shared" si="1303"/>
        <v>mulyadi44212</v>
      </c>
      <c r="AG4655" s="5" t="str">
        <f t="shared" si="1304"/>
        <v>BMJ 04044212UTARADAY</v>
      </c>
      <c r="AH4655" s="5" t="str">
        <f t="shared" si="1305"/>
        <v>mulyadi44212UTARADAY</v>
      </c>
      <c r="AI4655" s="5" t="str">
        <f t="shared" si="1306"/>
        <v>BMJ 04044212DAY</v>
      </c>
      <c r="AJ4655" s="5" t="str">
        <f t="shared" si="1307"/>
        <v>mulyadi44212DAY</v>
      </c>
      <c r="AK4655" s="5" t="str">
        <f t="shared" si="1308"/>
        <v>mulyadiBMJ II</v>
      </c>
      <c r="AL4655" s="5" t="str">
        <f t="shared" si="1310"/>
        <v>1UTARA</v>
      </c>
      <c r="AM4655" s="5" t="str">
        <f t="shared" si="1311"/>
        <v>1 &gt; 4UTARA12 RODA</v>
      </c>
      <c r="AN4655" s="5" t="str">
        <f t="shared" si="1312"/>
        <v>mulyadiBMJ II1 &gt; 4UTARA12 RODA</v>
      </c>
      <c r="AO4655" s="5" t="str">
        <f t="shared" si="1313"/>
        <v>mulyadi1 &gt; 4UTARA12 RODA</v>
      </c>
      <c r="AP4655" s="5" t="str">
        <f t="shared" si="1314"/>
        <v>44212DAY</v>
      </c>
    </row>
    <row r="4656" spans="1:42" x14ac:dyDescent="0.3">
      <c r="A4656" s="33">
        <v>1</v>
      </c>
      <c r="B4656" s="33"/>
      <c r="C4656" s="70">
        <v>44212</v>
      </c>
      <c r="D4656" s="71" t="s">
        <v>19</v>
      </c>
      <c r="E4656" s="70">
        <v>44212</v>
      </c>
      <c r="F4656" s="71">
        <v>5174343</v>
      </c>
      <c r="G4656" s="33" t="s">
        <v>20</v>
      </c>
      <c r="H4656" s="33" t="s">
        <v>21</v>
      </c>
      <c r="I4656" s="33" t="s">
        <v>51</v>
      </c>
      <c r="J4656" s="33" t="s">
        <v>46</v>
      </c>
      <c r="K4656" s="63" t="s">
        <v>25</v>
      </c>
      <c r="L4656" s="32" t="str">
        <f t="shared" si="1315"/>
        <v>CGE370</v>
      </c>
      <c r="M4656" s="32" t="str">
        <f t="shared" si="1316"/>
        <v>BMJ II</v>
      </c>
      <c r="N4656" s="32" t="str">
        <f t="shared" si="1317"/>
        <v>12 RODA</v>
      </c>
      <c r="O4656" s="146">
        <v>0.44037037037037036</v>
      </c>
      <c r="P4656" s="65">
        <v>44212.440370370372</v>
      </c>
      <c r="Q4656" s="65"/>
      <c r="R4656" s="66">
        <v>2</v>
      </c>
      <c r="S4656" s="66">
        <v>46320</v>
      </c>
      <c r="T4656" s="66">
        <v>19160</v>
      </c>
      <c r="U4656" s="67">
        <f t="shared" si="1309"/>
        <v>27.16</v>
      </c>
      <c r="V4656" s="66">
        <f t="shared" si="1300"/>
        <v>550723.31999999995</v>
      </c>
      <c r="W4656" s="66" t="str">
        <f t="shared" si="1301"/>
        <v>1 &gt; 4</v>
      </c>
      <c r="X4656" s="66">
        <f>A4656+SUMIFS(Presensi!F:F,Presensi!E:E,'Entry Data'!AP4656)</f>
        <v>1</v>
      </c>
      <c r="Y4656" s="66">
        <f>IFERROR(INDEX('Retasi Pricing'!F:F,MATCH('Entry Data'!AM4656,'Retasi Pricing'!E:E,0))*X4656,"")</f>
        <v>27500</v>
      </c>
      <c r="Z4656" s="62" t="s">
        <v>26</v>
      </c>
      <c r="AA4656" s="62" t="s">
        <v>27</v>
      </c>
      <c r="AB4656" s="32"/>
      <c r="AC4656" s="32" t="s">
        <v>208</v>
      </c>
      <c r="AD4656" s="32" t="str">
        <f t="shared" si="1302"/>
        <v/>
      </c>
      <c r="AF4656" s="5" t="str">
        <f t="shared" si="1303"/>
        <v>mulyadi44212</v>
      </c>
      <c r="AG4656" s="5" t="str">
        <f t="shared" si="1304"/>
        <v>BMJ 04044212UTARADAY</v>
      </c>
      <c r="AH4656" s="5" t="str">
        <f t="shared" si="1305"/>
        <v>mulyadi44212UTARADAY</v>
      </c>
      <c r="AI4656" s="5" t="str">
        <f t="shared" si="1306"/>
        <v>BMJ 04044212DAY</v>
      </c>
      <c r="AJ4656" s="5" t="str">
        <f t="shared" si="1307"/>
        <v>mulyadi44212DAY</v>
      </c>
      <c r="AK4656" s="5" t="str">
        <f t="shared" si="1308"/>
        <v>mulyadiBMJ II</v>
      </c>
      <c r="AL4656" s="5" t="str">
        <f t="shared" si="1310"/>
        <v>2UTARA</v>
      </c>
      <c r="AM4656" s="5" t="str">
        <f t="shared" si="1311"/>
        <v>1 &gt; 4UTARA12 RODA</v>
      </c>
      <c r="AN4656" s="5" t="str">
        <f t="shared" si="1312"/>
        <v>mulyadiBMJ II1 &gt; 4UTARA12 RODA</v>
      </c>
      <c r="AO4656" s="5" t="str">
        <f t="shared" si="1313"/>
        <v>mulyadi1 &gt; 4UTARA12 RODA</v>
      </c>
      <c r="AP4656" s="5" t="str">
        <f t="shared" si="1314"/>
        <v>44212DAY</v>
      </c>
    </row>
    <row r="4657" spans="1:42" x14ac:dyDescent="0.3">
      <c r="A4657" s="33">
        <v>1</v>
      </c>
      <c r="B4657" s="33"/>
      <c r="C4657" s="70">
        <v>44212</v>
      </c>
      <c r="D4657" s="71" t="s">
        <v>19</v>
      </c>
      <c r="E4657" s="70">
        <v>44212</v>
      </c>
      <c r="F4657" s="71">
        <v>5174414</v>
      </c>
      <c r="G4657" s="33" t="s">
        <v>20</v>
      </c>
      <c r="H4657" s="33" t="s">
        <v>21</v>
      </c>
      <c r="I4657" s="33" t="s">
        <v>51</v>
      </c>
      <c r="J4657" s="33" t="s">
        <v>46</v>
      </c>
      <c r="K4657" s="63" t="s">
        <v>25</v>
      </c>
      <c r="L4657" s="32" t="str">
        <f t="shared" si="1315"/>
        <v>CGE370</v>
      </c>
      <c r="M4657" s="32" t="str">
        <f t="shared" si="1316"/>
        <v>BMJ II</v>
      </c>
      <c r="N4657" s="32" t="str">
        <f t="shared" si="1317"/>
        <v>12 RODA</v>
      </c>
      <c r="O4657" s="146">
        <v>0.49101851851851852</v>
      </c>
      <c r="P4657" s="65">
        <v>44212.491018518522</v>
      </c>
      <c r="Q4657" s="65"/>
      <c r="R4657" s="66">
        <v>3</v>
      </c>
      <c r="S4657" s="66">
        <v>47220</v>
      </c>
      <c r="T4657" s="66">
        <v>19160</v>
      </c>
      <c r="U4657" s="67">
        <f t="shared" si="1309"/>
        <v>28.06</v>
      </c>
      <c r="V4657" s="66">
        <f t="shared" si="1300"/>
        <v>568972.61999999988</v>
      </c>
      <c r="W4657" s="66" t="str">
        <f t="shared" si="1301"/>
        <v>1 &gt; 4</v>
      </c>
      <c r="X4657" s="66">
        <f>A4657+SUMIFS(Presensi!F:F,Presensi!E:E,'Entry Data'!AP4657)</f>
        <v>1</v>
      </c>
      <c r="Y4657" s="66">
        <f>IFERROR(INDEX('Retasi Pricing'!F:F,MATCH('Entry Data'!AM4657,'Retasi Pricing'!E:E,0))*X4657,"")</f>
        <v>27500</v>
      </c>
      <c r="Z4657" s="62" t="s">
        <v>26</v>
      </c>
      <c r="AA4657" s="62" t="s">
        <v>27</v>
      </c>
      <c r="AB4657" s="32"/>
      <c r="AC4657" s="32" t="s">
        <v>208</v>
      </c>
      <c r="AD4657" s="32" t="str">
        <f t="shared" si="1302"/>
        <v/>
      </c>
      <c r="AF4657" s="5" t="str">
        <f t="shared" si="1303"/>
        <v>mulyadi44212</v>
      </c>
      <c r="AG4657" s="5" t="str">
        <f t="shared" si="1304"/>
        <v>BMJ 04044212UTARADAY</v>
      </c>
      <c r="AH4657" s="5" t="str">
        <f t="shared" si="1305"/>
        <v>mulyadi44212UTARADAY</v>
      </c>
      <c r="AI4657" s="5" t="str">
        <f t="shared" si="1306"/>
        <v>BMJ 04044212DAY</v>
      </c>
      <c r="AJ4657" s="5" t="str">
        <f t="shared" si="1307"/>
        <v>mulyadi44212DAY</v>
      </c>
      <c r="AK4657" s="5" t="str">
        <f t="shared" si="1308"/>
        <v>mulyadiBMJ II</v>
      </c>
      <c r="AL4657" s="5" t="str">
        <f t="shared" si="1310"/>
        <v>3UTARA</v>
      </c>
      <c r="AM4657" s="5" t="str">
        <f t="shared" si="1311"/>
        <v>1 &gt; 4UTARA12 RODA</v>
      </c>
      <c r="AN4657" s="5" t="str">
        <f t="shared" si="1312"/>
        <v>mulyadiBMJ II1 &gt; 4UTARA12 RODA</v>
      </c>
      <c r="AO4657" s="5" t="str">
        <f t="shared" si="1313"/>
        <v>mulyadi1 &gt; 4UTARA12 RODA</v>
      </c>
      <c r="AP4657" s="5" t="str">
        <f t="shared" si="1314"/>
        <v>44212DAY</v>
      </c>
    </row>
    <row r="4658" spans="1:42" x14ac:dyDescent="0.3">
      <c r="A4658" s="33">
        <v>1</v>
      </c>
      <c r="B4658" s="33"/>
      <c r="C4658" s="70">
        <v>44212</v>
      </c>
      <c r="D4658" s="71" t="s">
        <v>19</v>
      </c>
      <c r="E4658" s="70">
        <v>44212</v>
      </c>
      <c r="F4658" s="71">
        <v>5174477</v>
      </c>
      <c r="G4658" s="33" t="s">
        <v>20</v>
      </c>
      <c r="H4658" s="33" t="s">
        <v>21</v>
      </c>
      <c r="I4658" s="33" t="s">
        <v>51</v>
      </c>
      <c r="J4658" s="33" t="s">
        <v>46</v>
      </c>
      <c r="K4658" s="63" t="s">
        <v>25</v>
      </c>
      <c r="L4658" s="32" t="str">
        <f t="shared" si="1315"/>
        <v>CGE370</v>
      </c>
      <c r="M4658" s="32" t="str">
        <f t="shared" si="1316"/>
        <v>BMJ II</v>
      </c>
      <c r="N4658" s="32" t="str">
        <f t="shared" si="1317"/>
        <v>12 RODA</v>
      </c>
      <c r="O4658" s="146">
        <v>0.5496875</v>
      </c>
      <c r="P4658" s="65">
        <v>44212.549687500003</v>
      </c>
      <c r="Q4658" s="65"/>
      <c r="R4658" s="66">
        <v>4</v>
      </c>
      <c r="S4658" s="66">
        <v>44960</v>
      </c>
      <c r="T4658" s="66">
        <v>19160</v>
      </c>
      <c r="U4658" s="67">
        <f t="shared" si="1309"/>
        <v>25.8</v>
      </c>
      <c r="V4658" s="66">
        <f t="shared" si="1300"/>
        <v>523146.6</v>
      </c>
      <c r="W4658" s="66" t="str">
        <f t="shared" si="1301"/>
        <v>1 &gt; 4</v>
      </c>
      <c r="X4658" s="66">
        <f>A4658+SUMIFS(Presensi!F:F,Presensi!E:E,'Entry Data'!AP4658)</f>
        <v>1</v>
      </c>
      <c r="Y4658" s="66">
        <f>IFERROR(INDEX('Retasi Pricing'!F:F,MATCH('Entry Data'!AM4658,'Retasi Pricing'!E:E,0))*X4658,"")</f>
        <v>27500</v>
      </c>
      <c r="Z4658" s="62" t="s">
        <v>26</v>
      </c>
      <c r="AA4658" s="62" t="s">
        <v>27</v>
      </c>
      <c r="AB4658" s="32"/>
      <c r="AC4658" s="32" t="s">
        <v>208</v>
      </c>
      <c r="AD4658" s="32" t="str">
        <f t="shared" si="1302"/>
        <v/>
      </c>
      <c r="AF4658" s="5" t="str">
        <f t="shared" si="1303"/>
        <v>mulyadi44212</v>
      </c>
      <c r="AG4658" s="5" t="str">
        <f t="shared" si="1304"/>
        <v>BMJ 04044212UTARADAY</v>
      </c>
      <c r="AH4658" s="5" t="str">
        <f t="shared" si="1305"/>
        <v>mulyadi44212UTARADAY</v>
      </c>
      <c r="AI4658" s="5" t="str">
        <f t="shared" si="1306"/>
        <v>BMJ 04044212DAY</v>
      </c>
      <c r="AJ4658" s="5" t="str">
        <f t="shared" si="1307"/>
        <v>mulyadi44212DAY</v>
      </c>
      <c r="AK4658" s="5" t="str">
        <f t="shared" si="1308"/>
        <v>mulyadiBMJ II</v>
      </c>
      <c r="AL4658" s="5" t="str">
        <f t="shared" si="1310"/>
        <v>4UTARA</v>
      </c>
      <c r="AM4658" s="5" t="str">
        <f t="shared" si="1311"/>
        <v>1 &gt; 4UTARA12 RODA</v>
      </c>
      <c r="AN4658" s="5" t="str">
        <f t="shared" si="1312"/>
        <v>mulyadiBMJ II1 &gt; 4UTARA12 RODA</v>
      </c>
      <c r="AO4658" s="5" t="str">
        <f t="shared" si="1313"/>
        <v>mulyadi1 &gt; 4UTARA12 RODA</v>
      </c>
      <c r="AP4658" s="5" t="str">
        <f t="shared" si="1314"/>
        <v>44212DAY</v>
      </c>
    </row>
    <row r="4659" spans="1:42" x14ac:dyDescent="0.3">
      <c r="A4659" s="33">
        <v>1</v>
      </c>
      <c r="B4659" s="33"/>
      <c r="C4659" s="70">
        <v>44212</v>
      </c>
      <c r="D4659" s="71" t="s">
        <v>19</v>
      </c>
      <c r="E4659" s="70">
        <v>44212</v>
      </c>
      <c r="F4659" s="71">
        <v>5174536</v>
      </c>
      <c r="G4659" s="33" t="s">
        <v>20</v>
      </c>
      <c r="H4659" s="33" t="s">
        <v>21</v>
      </c>
      <c r="I4659" s="33" t="s">
        <v>123</v>
      </c>
      <c r="J4659" s="33" t="s">
        <v>23</v>
      </c>
      <c r="K4659" s="63" t="s">
        <v>25</v>
      </c>
      <c r="L4659" s="32" t="str">
        <f t="shared" si="1315"/>
        <v>CGE370</v>
      </c>
      <c r="M4659" s="32" t="str">
        <f t="shared" si="1316"/>
        <v>BMJ II</v>
      </c>
      <c r="N4659" s="32" t="str">
        <f t="shared" si="1317"/>
        <v>12 RODA</v>
      </c>
      <c r="O4659" s="146">
        <v>0.60203703703703704</v>
      </c>
      <c r="P4659" s="65">
        <v>44212.602037037039</v>
      </c>
      <c r="Q4659" s="65"/>
      <c r="R4659" s="66">
        <v>5</v>
      </c>
      <c r="S4659" s="66">
        <v>47960</v>
      </c>
      <c r="T4659" s="66">
        <v>19160</v>
      </c>
      <c r="U4659" s="67">
        <f t="shared" si="1309"/>
        <v>28.8</v>
      </c>
      <c r="V4659" s="66">
        <f t="shared" si="1300"/>
        <v>583977.6</v>
      </c>
      <c r="W4659" s="66" t="str">
        <f t="shared" si="1301"/>
        <v>&gt; 5</v>
      </c>
      <c r="X4659" s="66">
        <f>A4659+SUMIFS(Presensi!F:F,Presensi!E:E,'Entry Data'!AP4659)</f>
        <v>1</v>
      </c>
      <c r="Y4659" s="66">
        <f>IFERROR(INDEX('Retasi Pricing'!F:F,MATCH('Entry Data'!AM4659,'Retasi Pricing'!E:E,0))*X4659,"")</f>
        <v>31200</v>
      </c>
      <c r="Z4659" s="62" t="s">
        <v>26</v>
      </c>
      <c r="AA4659" s="62" t="s">
        <v>27</v>
      </c>
      <c r="AB4659" s="32"/>
      <c r="AC4659" s="32" t="s">
        <v>208</v>
      </c>
      <c r="AD4659" s="32" t="str">
        <f t="shared" si="1302"/>
        <v/>
      </c>
      <c r="AF4659" s="5" t="str">
        <f t="shared" si="1303"/>
        <v>mulyadi44212</v>
      </c>
      <c r="AG4659" s="5" t="str">
        <f t="shared" si="1304"/>
        <v>BMJ 04044212UTARADAY</v>
      </c>
      <c r="AH4659" s="5" t="str">
        <f t="shared" si="1305"/>
        <v>mulyadi44212UTARADAY</v>
      </c>
      <c r="AI4659" s="5" t="str">
        <f t="shared" si="1306"/>
        <v>BMJ 04044212DAY</v>
      </c>
      <c r="AJ4659" s="5" t="str">
        <f t="shared" si="1307"/>
        <v>mulyadi44212DAY</v>
      </c>
      <c r="AK4659" s="5" t="str">
        <f t="shared" si="1308"/>
        <v>mulyadiBMJ II</v>
      </c>
      <c r="AL4659" s="5" t="str">
        <f t="shared" si="1310"/>
        <v>5UTARA</v>
      </c>
      <c r="AM4659" s="5" t="str">
        <f t="shared" si="1311"/>
        <v>&gt; 5UTARA12 RODA</v>
      </c>
      <c r="AN4659" s="5" t="str">
        <f t="shared" si="1312"/>
        <v>mulyadiBMJ II&gt; 5UTARA12 RODA</v>
      </c>
      <c r="AO4659" s="5" t="str">
        <f t="shared" si="1313"/>
        <v>mulyadi&gt; 5UTARA12 RODA</v>
      </c>
      <c r="AP4659" s="5" t="str">
        <f t="shared" si="1314"/>
        <v>44212DAY</v>
      </c>
    </row>
    <row r="4660" spans="1:42" x14ac:dyDescent="0.3">
      <c r="A4660" s="33">
        <v>1</v>
      </c>
      <c r="B4660" s="33"/>
      <c r="C4660" s="70">
        <v>44212</v>
      </c>
      <c r="D4660" s="71" t="s">
        <v>19</v>
      </c>
      <c r="E4660" s="70">
        <v>44212</v>
      </c>
      <c r="F4660" s="71">
        <v>5174607</v>
      </c>
      <c r="G4660" s="33" t="s">
        <v>20</v>
      </c>
      <c r="H4660" s="33" t="s">
        <v>21</v>
      </c>
      <c r="I4660" s="33" t="s">
        <v>123</v>
      </c>
      <c r="J4660" s="33" t="s">
        <v>23</v>
      </c>
      <c r="K4660" s="63" t="s">
        <v>25</v>
      </c>
      <c r="L4660" s="32" t="str">
        <f t="shared" si="1315"/>
        <v>CGE370</v>
      </c>
      <c r="M4660" s="32" t="str">
        <f t="shared" si="1316"/>
        <v>BMJ II</v>
      </c>
      <c r="N4660" s="32" t="str">
        <f t="shared" si="1317"/>
        <v>12 RODA</v>
      </c>
      <c r="O4660" s="146">
        <v>0.66013888888888894</v>
      </c>
      <c r="P4660" s="65">
        <v>44212.660138888888</v>
      </c>
      <c r="Q4660" s="65"/>
      <c r="R4660" s="66">
        <v>6</v>
      </c>
      <c r="S4660" s="66">
        <v>48240</v>
      </c>
      <c r="T4660" s="66">
        <v>19160</v>
      </c>
      <c r="U4660" s="67">
        <f t="shared" si="1309"/>
        <v>29.08</v>
      </c>
      <c r="V4660" s="66">
        <f t="shared" si="1300"/>
        <v>589655.15999999992</v>
      </c>
      <c r="W4660" s="66" t="str">
        <f t="shared" si="1301"/>
        <v>&gt; 6</v>
      </c>
      <c r="X4660" s="66">
        <f>A4660+SUMIFS(Presensi!F:F,Presensi!E:E,'Entry Data'!AP4660)</f>
        <v>1</v>
      </c>
      <c r="Y4660" s="66">
        <f>IFERROR(INDEX('Retasi Pricing'!F:F,MATCH('Entry Data'!AM4660,'Retasi Pricing'!E:E,0))*X4660,"")</f>
        <v>34450</v>
      </c>
      <c r="Z4660" s="62" t="s">
        <v>26</v>
      </c>
      <c r="AA4660" s="62" t="s">
        <v>27</v>
      </c>
      <c r="AB4660" s="32"/>
      <c r="AC4660" s="32" t="s">
        <v>208</v>
      </c>
      <c r="AD4660" s="32" t="str">
        <f t="shared" si="1302"/>
        <v/>
      </c>
      <c r="AF4660" s="5" t="str">
        <f t="shared" si="1303"/>
        <v>mulyadi44212</v>
      </c>
      <c r="AG4660" s="5" t="str">
        <f t="shared" si="1304"/>
        <v>BMJ 04044212UTARADAY</v>
      </c>
      <c r="AH4660" s="5" t="str">
        <f t="shared" si="1305"/>
        <v>mulyadi44212UTARADAY</v>
      </c>
      <c r="AI4660" s="5" t="str">
        <f t="shared" si="1306"/>
        <v>BMJ 04044212DAY</v>
      </c>
      <c r="AJ4660" s="5" t="str">
        <f t="shared" si="1307"/>
        <v>mulyadi44212DAY</v>
      </c>
      <c r="AK4660" s="5" t="str">
        <f t="shared" si="1308"/>
        <v>mulyadiBMJ II</v>
      </c>
      <c r="AL4660" s="5" t="str">
        <f t="shared" si="1310"/>
        <v>6UTARA</v>
      </c>
      <c r="AM4660" s="5" t="str">
        <f t="shared" si="1311"/>
        <v>&gt; 6UTARA12 RODA</v>
      </c>
      <c r="AN4660" s="5" t="str">
        <f t="shared" si="1312"/>
        <v>mulyadiBMJ II&gt; 6UTARA12 RODA</v>
      </c>
      <c r="AO4660" s="5" t="str">
        <f t="shared" si="1313"/>
        <v>mulyadi&gt; 6UTARA12 RODA</v>
      </c>
      <c r="AP4660" s="5" t="str">
        <f t="shared" si="1314"/>
        <v>44212DAY</v>
      </c>
    </row>
    <row r="4661" spans="1:42" x14ac:dyDescent="0.3">
      <c r="A4661" s="33">
        <v>1</v>
      </c>
      <c r="B4661" s="33"/>
      <c r="C4661" s="70">
        <v>44212</v>
      </c>
      <c r="D4661" s="71" t="s">
        <v>19</v>
      </c>
      <c r="E4661" s="70">
        <v>44212</v>
      </c>
      <c r="F4661" s="71">
        <v>5174674</v>
      </c>
      <c r="G4661" s="33" t="s">
        <v>20</v>
      </c>
      <c r="H4661" s="33" t="s">
        <v>21</v>
      </c>
      <c r="I4661" s="33" t="s">
        <v>51</v>
      </c>
      <c r="J4661" s="33" t="s">
        <v>46</v>
      </c>
      <c r="K4661" s="63" t="s">
        <v>25</v>
      </c>
      <c r="L4661" s="32" t="str">
        <f t="shared" si="1315"/>
        <v>CGE370</v>
      </c>
      <c r="M4661" s="32" t="str">
        <f t="shared" si="1316"/>
        <v>BMJ II</v>
      </c>
      <c r="N4661" s="32" t="str">
        <f t="shared" si="1317"/>
        <v>12 RODA</v>
      </c>
      <c r="O4661" s="146">
        <v>0.71630787037037036</v>
      </c>
      <c r="P4661" s="65">
        <v>44212.716307870367</v>
      </c>
      <c r="Q4661" s="65"/>
      <c r="R4661" s="66">
        <v>7</v>
      </c>
      <c r="S4661" s="66">
        <v>47660</v>
      </c>
      <c r="T4661" s="66">
        <v>19160</v>
      </c>
      <c r="U4661" s="67">
        <f t="shared" si="1309"/>
        <v>28.5</v>
      </c>
      <c r="V4661" s="66">
        <f t="shared" si="1300"/>
        <v>577894.5</v>
      </c>
      <c r="W4661" s="66" t="str">
        <f t="shared" si="1301"/>
        <v>7 &gt;</v>
      </c>
      <c r="X4661" s="66">
        <f>A4661+SUMIFS(Presensi!F:F,Presensi!E:E,'Entry Data'!AP4661)</f>
        <v>1</v>
      </c>
      <c r="Y4661" s="66">
        <f>IFERROR(INDEX('Retasi Pricing'!F:F,MATCH('Entry Data'!AM4661,'Retasi Pricing'!E:E,0))*X4661,"")</f>
        <v>42000</v>
      </c>
      <c r="Z4661" s="62" t="s">
        <v>26</v>
      </c>
      <c r="AA4661" s="62" t="s">
        <v>27</v>
      </c>
      <c r="AB4661" s="32"/>
      <c r="AC4661" s="32" t="s">
        <v>208</v>
      </c>
      <c r="AD4661" s="32" t="str">
        <f t="shared" si="1302"/>
        <v/>
      </c>
      <c r="AF4661" s="5" t="str">
        <f t="shared" si="1303"/>
        <v>mulyadi44212</v>
      </c>
      <c r="AG4661" s="5" t="str">
        <f t="shared" si="1304"/>
        <v>BMJ 04044212UTARADAY</v>
      </c>
      <c r="AH4661" s="5" t="str">
        <f t="shared" si="1305"/>
        <v>mulyadi44212UTARADAY</v>
      </c>
      <c r="AI4661" s="5" t="str">
        <f t="shared" si="1306"/>
        <v>BMJ 04044212DAY</v>
      </c>
      <c r="AJ4661" s="5" t="str">
        <f t="shared" si="1307"/>
        <v>mulyadi44212DAY</v>
      </c>
      <c r="AK4661" s="5" t="str">
        <f t="shared" si="1308"/>
        <v>mulyadiBMJ II</v>
      </c>
      <c r="AL4661" s="5" t="str">
        <f t="shared" si="1310"/>
        <v>7UTARA</v>
      </c>
      <c r="AM4661" s="5" t="str">
        <f t="shared" si="1311"/>
        <v>7 &gt;UTARA12 RODA</v>
      </c>
      <c r="AN4661" s="5" t="str">
        <f t="shared" si="1312"/>
        <v>mulyadiBMJ II7 &gt;UTARA12 RODA</v>
      </c>
      <c r="AO4661" s="5" t="str">
        <f t="shared" si="1313"/>
        <v>mulyadi7 &gt;UTARA12 RODA</v>
      </c>
      <c r="AP4661" s="5" t="str">
        <f t="shared" si="1314"/>
        <v>44212DAY</v>
      </c>
    </row>
    <row r="4662" spans="1:42" x14ac:dyDescent="0.3">
      <c r="A4662" s="33">
        <v>1</v>
      </c>
      <c r="B4662" s="33"/>
      <c r="C4662" s="70">
        <v>44212</v>
      </c>
      <c r="D4662" s="71" t="s">
        <v>19</v>
      </c>
      <c r="E4662" s="70">
        <v>44212</v>
      </c>
      <c r="F4662" s="71">
        <v>5174260</v>
      </c>
      <c r="G4662" s="33" t="s">
        <v>20</v>
      </c>
      <c r="H4662" s="33" t="s">
        <v>21</v>
      </c>
      <c r="I4662" s="33" t="s">
        <v>45</v>
      </c>
      <c r="J4662" s="33" t="s">
        <v>46</v>
      </c>
      <c r="K4662" s="63" t="s">
        <v>107</v>
      </c>
      <c r="L4662" s="32" t="str">
        <f t="shared" si="1315"/>
        <v>CGE370</v>
      </c>
      <c r="M4662" s="32" t="str">
        <f t="shared" si="1316"/>
        <v>BMJ II</v>
      </c>
      <c r="N4662" s="32" t="str">
        <f t="shared" si="1317"/>
        <v>12 RODA</v>
      </c>
      <c r="O4662" s="146">
        <v>0.37396990740740743</v>
      </c>
      <c r="P4662" s="65">
        <v>44212.383194444446</v>
      </c>
      <c r="Q4662" s="65"/>
      <c r="R4662" s="66">
        <v>1</v>
      </c>
      <c r="S4662" s="66">
        <v>44760</v>
      </c>
      <c r="T4662" s="66">
        <v>17280</v>
      </c>
      <c r="U4662" s="67">
        <f t="shared" si="1309"/>
        <v>27.48</v>
      </c>
      <c r="V4662" s="66">
        <f t="shared" si="1300"/>
        <v>557211.96</v>
      </c>
      <c r="W4662" s="66" t="str">
        <f t="shared" si="1301"/>
        <v>1 &gt; 4</v>
      </c>
      <c r="X4662" s="66">
        <f>A4662+SUMIFS(Presensi!F:F,Presensi!E:E,'Entry Data'!AP4662)</f>
        <v>1</v>
      </c>
      <c r="Y4662" s="66">
        <f>IFERROR(INDEX('Retasi Pricing'!F:F,MATCH('Entry Data'!AM4662,'Retasi Pricing'!E:E,0))*X4662,"")</f>
        <v>27500</v>
      </c>
      <c r="Z4662" s="62" t="s">
        <v>26</v>
      </c>
      <c r="AA4662" s="62" t="s">
        <v>27</v>
      </c>
      <c r="AB4662" s="32"/>
      <c r="AC4662" s="32" t="s">
        <v>198</v>
      </c>
      <c r="AD4662" s="32" t="str">
        <f t="shared" si="1302"/>
        <v/>
      </c>
      <c r="AF4662" s="5" t="str">
        <f t="shared" si="1303"/>
        <v>mustamin44212</v>
      </c>
      <c r="AG4662" s="5" t="str">
        <f t="shared" si="1304"/>
        <v>BMJ 04444212UTARADAY</v>
      </c>
      <c r="AH4662" s="5" t="str">
        <f t="shared" si="1305"/>
        <v>mustamin44212UTARADAY</v>
      </c>
      <c r="AI4662" s="5" t="str">
        <f t="shared" si="1306"/>
        <v>BMJ 04444212DAY</v>
      </c>
      <c r="AJ4662" s="5" t="str">
        <f t="shared" si="1307"/>
        <v>mustamin44212DAY</v>
      </c>
      <c r="AK4662" s="5" t="str">
        <f t="shared" si="1308"/>
        <v>mustaminBMJ II</v>
      </c>
      <c r="AL4662" s="5" t="str">
        <f t="shared" si="1310"/>
        <v>1UTARA</v>
      </c>
      <c r="AM4662" s="5" t="str">
        <f t="shared" si="1311"/>
        <v>1 &gt; 4UTARA12 RODA</v>
      </c>
      <c r="AN4662" s="5" t="str">
        <f t="shared" si="1312"/>
        <v>mustaminBMJ II1 &gt; 4UTARA12 RODA</v>
      </c>
      <c r="AO4662" s="5" t="str">
        <f t="shared" si="1313"/>
        <v>mustamin1 &gt; 4UTARA12 RODA</v>
      </c>
      <c r="AP4662" s="5" t="str">
        <f t="shared" si="1314"/>
        <v>44212DAY</v>
      </c>
    </row>
    <row r="4663" spans="1:42" x14ac:dyDescent="0.3">
      <c r="A4663" s="33">
        <v>1</v>
      </c>
      <c r="B4663" s="33"/>
      <c r="C4663" s="70">
        <v>44212</v>
      </c>
      <c r="D4663" s="71" t="s">
        <v>19</v>
      </c>
      <c r="E4663" s="70">
        <v>44212</v>
      </c>
      <c r="F4663" s="71">
        <v>5174341</v>
      </c>
      <c r="G4663" s="33" t="s">
        <v>20</v>
      </c>
      <c r="H4663" s="33" t="s">
        <v>21</v>
      </c>
      <c r="I4663" s="33" t="s">
        <v>51</v>
      </c>
      <c r="J4663" s="33" t="s">
        <v>46</v>
      </c>
      <c r="K4663" s="63" t="s">
        <v>107</v>
      </c>
      <c r="L4663" s="32" t="str">
        <f t="shared" si="1315"/>
        <v>CGE370</v>
      </c>
      <c r="M4663" s="32" t="str">
        <f t="shared" si="1316"/>
        <v>BMJ II</v>
      </c>
      <c r="N4663" s="32" t="str">
        <f t="shared" si="1317"/>
        <v>12 RODA</v>
      </c>
      <c r="O4663" s="146">
        <v>0.43952546296296297</v>
      </c>
      <c r="P4663" s="65">
        <v>44212.439525462964</v>
      </c>
      <c r="Q4663" s="65"/>
      <c r="R4663" s="66">
        <v>2</v>
      </c>
      <c r="S4663" s="66">
        <v>45960</v>
      </c>
      <c r="T4663" s="66">
        <v>17280</v>
      </c>
      <c r="U4663" s="67">
        <f t="shared" si="1309"/>
        <v>28.68</v>
      </c>
      <c r="V4663" s="66">
        <f t="shared" si="1300"/>
        <v>581544.36</v>
      </c>
      <c r="W4663" s="66" t="str">
        <f t="shared" si="1301"/>
        <v>1 &gt; 4</v>
      </c>
      <c r="X4663" s="66">
        <f>A4663+SUMIFS(Presensi!F:F,Presensi!E:E,'Entry Data'!AP4663)</f>
        <v>1</v>
      </c>
      <c r="Y4663" s="66">
        <f>IFERROR(INDEX('Retasi Pricing'!F:F,MATCH('Entry Data'!AM4663,'Retasi Pricing'!E:E,0))*X4663,"")</f>
        <v>27500</v>
      </c>
      <c r="Z4663" s="62" t="s">
        <v>26</v>
      </c>
      <c r="AA4663" s="62" t="s">
        <v>27</v>
      </c>
      <c r="AB4663" s="32"/>
      <c r="AC4663" s="32" t="s">
        <v>198</v>
      </c>
      <c r="AD4663" s="32" t="str">
        <f t="shared" si="1302"/>
        <v/>
      </c>
      <c r="AF4663" s="5" t="str">
        <f t="shared" si="1303"/>
        <v>mustamin44212</v>
      </c>
      <c r="AG4663" s="5" t="str">
        <f t="shared" si="1304"/>
        <v>BMJ 04444212UTARADAY</v>
      </c>
      <c r="AH4663" s="5" t="str">
        <f t="shared" si="1305"/>
        <v>mustamin44212UTARADAY</v>
      </c>
      <c r="AI4663" s="5" t="str">
        <f t="shared" si="1306"/>
        <v>BMJ 04444212DAY</v>
      </c>
      <c r="AJ4663" s="5" t="str">
        <f t="shared" si="1307"/>
        <v>mustamin44212DAY</v>
      </c>
      <c r="AK4663" s="5" t="str">
        <f t="shared" si="1308"/>
        <v>mustaminBMJ II</v>
      </c>
      <c r="AL4663" s="5" t="str">
        <f t="shared" si="1310"/>
        <v>2UTARA</v>
      </c>
      <c r="AM4663" s="5" t="str">
        <f t="shared" si="1311"/>
        <v>1 &gt; 4UTARA12 RODA</v>
      </c>
      <c r="AN4663" s="5" t="str">
        <f t="shared" si="1312"/>
        <v>mustaminBMJ II1 &gt; 4UTARA12 RODA</v>
      </c>
      <c r="AO4663" s="5" t="str">
        <f t="shared" si="1313"/>
        <v>mustamin1 &gt; 4UTARA12 RODA</v>
      </c>
      <c r="AP4663" s="5" t="str">
        <f t="shared" si="1314"/>
        <v>44212DAY</v>
      </c>
    </row>
    <row r="4664" spans="1:42" x14ac:dyDescent="0.3">
      <c r="A4664" s="33">
        <v>1</v>
      </c>
      <c r="B4664" s="33"/>
      <c r="C4664" s="70">
        <v>44212</v>
      </c>
      <c r="D4664" s="71" t="s">
        <v>19</v>
      </c>
      <c r="E4664" s="70">
        <v>44212</v>
      </c>
      <c r="F4664" s="71">
        <v>5174447</v>
      </c>
      <c r="G4664" s="33" t="s">
        <v>20</v>
      </c>
      <c r="H4664" s="33" t="s">
        <v>21</v>
      </c>
      <c r="I4664" s="33" t="s">
        <v>51</v>
      </c>
      <c r="J4664" s="33" t="s">
        <v>46</v>
      </c>
      <c r="K4664" s="63" t="s">
        <v>107</v>
      </c>
      <c r="L4664" s="32" t="str">
        <f t="shared" si="1315"/>
        <v>CGE370</v>
      </c>
      <c r="M4664" s="32" t="str">
        <f t="shared" si="1316"/>
        <v>BMJ II</v>
      </c>
      <c r="N4664" s="32" t="str">
        <f t="shared" si="1317"/>
        <v>12 RODA</v>
      </c>
      <c r="O4664" s="146">
        <v>0.5163078703703704</v>
      </c>
      <c r="P4664" s="65">
        <v>44212.51630787037</v>
      </c>
      <c r="Q4664" s="65"/>
      <c r="R4664" s="66">
        <v>3</v>
      </c>
      <c r="S4664" s="66">
        <v>46660</v>
      </c>
      <c r="T4664" s="66">
        <v>17280</v>
      </c>
      <c r="U4664" s="67">
        <f t="shared" si="1309"/>
        <v>29.38</v>
      </c>
      <c r="V4664" s="66">
        <f t="shared" si="1300"/>
        <v>595738.26</v>
      </c>
      <c r="W4664" s="66" t="str">
        <f t="shared" si="1301"/>
        <v>1 &gt; 4</v>
      </c>
      <c r="X4664" s="66">
        <f>A4664+SUMIFS(Presensi!F:F,Presensi!E:E,'Entry Data'!AP4664)</f>
        <v>1</v>
      </c>
      <c r="Y4664" s="66">
        <f>IFERROR(INDEX('Retasi Pricing'!F:F,MATCH('Entry Data'!AM4664,'Retasi Pricing'!E:E,0))*X4664,"")</f>
        <v>27500</v>
      </c>
      <c r="Z4664" s="62" t="s">
        <v>26</v>
      </c>
      <c r="AA4664" s="62" t="s">
        <v>27</v>
      </c>
      <c r="AB4664" s="32"/>
      <c r="AC4664" s="32" t="s">
        <v>198</v>
      </c>
      <c r="AD4664" s="32" t="str">
        <f t="shared" si="1302"/>
        <v/>
      </c>
      <c r="AF4664" s="5" t="str">
        <f t="shared" si="1303"/>
        <v>mustamin44212</v>
      </c>
      <c r="AG4664" s="5" t="str">
        <f t="shared" si="1304"/>
        <v>BMJ 04444212UTARADAY</v>
      </c>
      <c r="AH4664" s="5" t="str">
        <f t="shared" si="1305"/>
        <v>mustamin44212UTARADAY</v>
      </c>
      <c r="AI4664" s="5" t="str">
        <f t="shared" si="1306"/>
        <v>BMJ 04444212DAY</v>
      </c>
      <c r="AJ4664" s="5" t="str">
        <f t="shared" si="1307"/>
        <v>mustamin44212DAY</v>
      </c>
      <c r="AK4664" s="5" t="str">
        <f t="shared" si="1308"/>
        <v>mustaminBMJ II</v>
      </c>
      <c r="AL4664" s="5" t="str">
        <f t="shared" si="1310"/>
        <v>3UTARA</v>
      </c>
      <c r="AM4664" s="5" t="str">
        <f t="shared" si="1311"/>
        <v>1 &gt; 4UTARA12 RODA</v>
      </c>
      <c r="AN4664" s="5" t="str">
        <f t="shared" si="1312"/>
        <v>mustaminBMJ II1 &gt; 4UTARA12 RODA</v>
      </c>
      <c r="AO4664" s="5" t="str">
        <f t="shared" si="1313"/>
        <v>mustamin1 &gt; 4UTARA12 RODA</v>
      </c>
      <c r="AP4664" s="5" t="str">
        <f t="shared" si="1314"/>
        <v>44212DAY</v>
      </c>
    </row>
    <row r="4665" spans="1:42" x14ac:dyDescent="0.3">
      <c r="A4665" s="33">
        <v>1</v>
      </c>
      <c r="B4665" s="33"/>
      <c r="C4665" s="70">
        <v>44212</v>
      </c>
      <c r="D4665" s="71" t="s">
        <v>19</v>
      </c>
      <c r="E4665" s="70">
        <v>44212</v>
      </c>
      <c r="F4665" s="71">
        <v>5174265</v>
      </c>
      <c r="G4665" s="33" t="s">
        <v>20</v>
      </c>
      <c r="H4665" s="33" t="s">
        <v>21</v>
      </c>
      <c r="I4665" s="33" t="s">
        <v>51</v>
      </c>
      <c r="J4665" s="33" t="s">
        <v>46</v>
      </c>
      <c r="K4665" s="63" t="s">
        <v>35</v>
      </c>
      <c r="L4665" s="32" t="str">
        <f t="shared" si="1315"/>
        <v>CGE370</v>
      </c>
      <c r="M4665" s="32" t="str">
        <f t="shared" si="1316"/>
        <v>BMJ II</v>
      </c>
      <c r="N4665" s="32" t="str">
        <f t="shared" si="1317"/>
        <v>12 RODA</v>
      </c>
      <c r="O4665" s="146">
        <v>0.37843749999999998</v>
      </c>
      <c r="P4665" s="65">
        <v>44212.382534722223</v>
      </c>
      <c r="Q4665" s="65"/>
      <c r="R4665" s="66">
        <v>1</v>
      </c>
      <c r="S4665" s="66">
        <v>45140</v>
      </c>
      <c r="T4665" s="66">
        <v>17360</v>
      </c>
      <c r="U4665" s="67">
        <f t="shared" si="1309"/>
        <v>27.78</v>
      </c>
      <c r="V4665" s="66">
        <f t="shared" si="1300"/>
        <v>563295.06000000006</v>
      </c>
      <c r="W4665" s="66" t="str">
        <f t="shared" si="1301"/>
        <v>1 &gt; 4</v>
      </c>
      <c r="X4665" s="66">
        <f>A4665+SUMIFS(Presensi!F:F,Presensi!E:E,'Entry Data'!AP4665)</f>
        <v>1</v>
      </c>
      <c r="Y4665" s="66">
        <f>IFERROR(INDEX('Retasi Pricing'!F:F,MATCH('Entry Data'!AM4665,'Retasi Pricing'!E:E,0))*X4665,"")</f>
        <v>27500</v>
      </c>
      <c r="Z4665" s="62" t="s">
        <v>26</v>
      </c>
      <c r="AA4665" s="62" t="s">
        <v>27</v>
      </c>
      <c r="AB4665" s="32"/>
      <c r="AC4665" s="32" t="s">
        <v>106</v>
      </c>
      <c r="AD4665" s="32" t="str">
        <f t="shared" si="1302"/>
        <v/>
      </c>
      <c r="AF4665" s="5" t="str">
        <f t="shared" si="1303"/>
        <v>muhlis44212</v>
      </c>
      <c r="AG4665" s="5" t="str">
        <f t="shared" si="1304"/>
        <v>BMJ 04544212UTARADAY</v>
      </c>
      <c r="AH4665" s="5" t="str">
        <f t="shared" si="1305"/>
        <v>muhlis44212UTARADAY</v>
      </c>
      <c r="AI4665" s="5" t="str">
        <f t="shared" si="1306"/>
        <v>BMJ 04544212DAY</v>
      </c>
      <c r="AJ4665" s="5" t="str">
        <f t="shared" si="1307"/>
        <v>muhlis44212DAY</v>
      </c>
      <c r="AK4665" s="5" t="str">
        <f t="shared" si="1308"/>
        <v>muhlisBMJ II</v>
      </c>
      <c r="AL4665" s="5" t="str">
        <f t="shared" si="1310"/>
        <v>1UTARA</v>
      </c>
      <c r="AM4665" s="5" t="str">
        <f t="shared" si="1311"/>
        <v>1 &gt; 4UTARA12 RODA</v>
      </c>
      <c r="AN4665" s="5" t="str">
        <f t="shared" si="1312"/>
        <v>muhlisBMJ II1 &gt; 4UTARA12 RODA</v>
      </c>
      <c r="AO4665" s="5" t="str">
        <f t="shared" si="1313"/>
        <v>muhlis1 &gt; 4UTARA12 RODA</v>
      </c>
      <c r="AP4665" s="5" t="str">
        <f t="shared" si="1314"/>
        <v>44212DAY</v>
      </c>
    </row>
    <row r="4666" spans="1:42" x14ac:dyDescent="0.3">
      <c r="A4666" s="33">
        <v>1</v>
      </c>
      <c r="B4666" s="33"/>
      <c r="C4666" s="70">
        <v>44212</v>
      </c>
      <c r="D4666" s="71" t="s">
        <v>19</v>
      </c>
      <c r="E4666" s="70">
        <v>44212</v>
      </c>
      <c r="F4666" s="71">
        <v>5174339</v>
      </c>
      <c r="G4666" s="33" t="s">
        <v>20</v>
      </c>
      <c r="H4666" s="33" t="s">
        <v>21</v>
      </c>
      <c r="I4666" s="33" t="s">
        <v>51</v>
      </c>
      <c r="J4666" s="33" t="s">
        <v>46</v>
      </c>
      <c r="K4666" s="63" t="s">
        <v>35</v>
      </c>
      <c r="L4666" s="32" t="str">
        <f t="shared" si="1315"/>
        <v>CGE370</v>
      </c>
      <c r="M4666" s="32" t="str">
        <f t="shared" si="1316"/>
        <v>BMJ II</v>
      </c>
      <c r="N4666" s="32" t="str">
        <f t="shared" si="1317"/>
        <v>12 RODA</v>
      </c>
      <c r="O4666" s="146">
        <v>0.43746527777777783</v>
      </c>
      <c r="P4666" s="65">
        <v>44212.437465277777</v>
      </c>
      <c r="Q4666" s="65"/>
      <c r="R4666" s="66">
        <v>2</v>
      </c>
      <c r="S4666" s="66">
        <v>44200</v>
      </c>
      <c r="T4666" s="66">
        <v>17360</v>
      </c>
      <c r="U4666" s="67">
        <f t="shared" si="1309"/>
        <v>26.84</v>
      </c>
      <c r="V4666" s="66">
        <f t="shared" si="1300"/>
        <v>544234.68000000005</v>
      </c>
      <c r="W4666" s="66" t="str">
        <f t="shared" si="1301"/>
        <v>1 &gt; 4</v>
      </c>
      <c r="X4666" s="66">
        <f>A4666+SUMIFS(Presensi!F:F,Presensi!E:E,'Entry Data'!AP4666)</f>
        <v>1</v>
      </c>
      <c r="Y4666" s="66">
        <f>IFERROR(INDEX('Retasi Pricing'!F:F,MATCH('Entry Data'!AM4666,'Retasi Pricing'!E:E,0))*X4666,"")</f>
        <v>27500</v>
      </c>
      <c r="Z4666" s="62" t="s">
        <v>26</v>
      </c>
      <c r="AA4666" s="62" t="s">
        <v>27</v>
      </c>
      <c r="AB4666" s="32"/>
      <c r="AC4666" s="32" t="s">
        <v>106</v>
      </c>
      <c r="AD4666" s="32" t="str">
        <f t="shared" si="1302"/>
        <v/>
      </c>
      <c r="AF4666" s="5" t="str">
        <f t="shared" si="1303"/>
        <v>muhlis44212</v>
      </c>
      <c r="AG4666" s="5" t="str">
        <f t="shared" si="1304"/>
        <v>BMJ 04544212UTARADAY</v>
      </c>
      <c r="AH4666" s="5" t="str">
        <f t="shared" si="1305"/>
        <v>muhlis44212UTARADAY</v>
      </c>
      <c r="AI4666" s="5" t="str">
        <f t="shared" si="1306"/>
        <v>BMJ 04544212DAY</v>
      </c>
      <c r="AJ4666" s="5" t="str">
        <f t="shared" si="1307"/>
        <v>muhlis44212DAY</v>
      </c>
      <c r="AK4666" s="5" t="str">
        <f t="shared" si="1308"/>
        <v>muhlisBMJ II</v>
      </c>
      <c r="AL4666" s="5" t="str">
        <f t="shared" si="1310"/>
        <v>2UTARA</v>
      </c>
      <c r="AM4666" s="5" t="str">
        <f t="shared" si="1311"/>
        <v>1 &gt; 4UTARA12 RODA</v>
      </c>
      <c r="AN4666" s="5" t="str">
        <f t="shared" si="1312"/>
        <v>muhlisBMJ II1 &gt; 4UTARA12 RODA</v>
      </c>
      <c r="AO4666" s="5" t="str">
        <f t="shared" si="1313"/>
        <v>muhlis1 &gt; 4UTARA12 RODA</v>
      </c>
      <c r="AP4666" s="5" t="str">
        <f t="shared" si="1314"/>
        <v>44212DAY</v>
      </c>
    </row>
    <row r="4667" spans="1:42" x14ac:dyDescent="0.3">
      <c r="A4667" s="33">
        <v>1</v>
      </c>
      <c r="B4667" s="33"/>
      <c r="C4667" s="70">
        <v>44212</v>
      </c>
      <c r="D4667" s="71" t="s">
        <v>19</v>
      </c>
      <c r="E4667" s="70">
        <v>44212</v>
      </c>
      <c r="F4667" s="71">
        <v>5174412</v>
      </c>
      <c r="G4667" s="33" t="s">
        <v>20</v>
      </c>
      <c r="H4667" s="33" t="s">
        <v>21</v>
      </c>
      <c r="I4667" s="33" t="s">
        <v>51</v>
      </c>
      <c r="J4667" s="33" t="s">
        <v>46</v>
      </c>
      <c r="K4667" s="63" t="s">
        <v>35</v>
      </c>
      <c r="L4667" s="32" t="str">
        <f t="shared" si="1315"/>
        <v>CGE370</v>
      </c>
      <c r="M4667" s="32" t="str">
        <f t="shared" si="1316"/>
        <v>BMJ II</v>
      </c>
      <c r="N4667" s="32" t="str">
        <f t="shared" si="1317"/>
        <v>12 RODA</v>
      </c>
      <c r="O4667" s="146">
        <v>0.49038194444444444</v>
      </c>
      <c r="P4667" s="65">
        <v>44212.490381944444</v>
      </c>
      <c r="Q4667" s="65"/>
      <c r="R4667" s="66">
        <v>3</v>
      </c>
      <c r="S4667" s="66">
        <v>43760</v>
      </c>
      <c r="T4667" s="66">
        <v>17360</v>
      </c>
      <c r="U4667" s="67">
        <f t="shared" si="1309"/>
        <v>26.4</v>
      </c>
      <c r="V4667" s="66">
        <f t="shared" si="1300"/>
        <v>535312.79999999993</v>
      </c>
      <c r="W4667" s="66" t="str">
        <f t="shared" si="1301"/>
        <v>1 &gt; 4</v>
      </c>
      <c r="X4667" s="66">
        <f>A4667+SUMIFS(Presensi!F:F,Presensi!E:E,'Entry Data'!AP4667)</f>
        <v>1</v>
      </c>
      <c r="Y4667" s="66">
        <f>IFERROR(INDEX('Retasi Pricing'!F:F,MATCH('Entry Data'!AM4667,'Retasi Pricing'!E:E,0))*X4667,"")</f>
        <v>27500</v>
      </c>
      <c r="Z4667" s="62" t="s">
        <v>26</v>
      </c>
      <c r="AA4667" s="62" t="s">
        <v>27</v>
      </c>
      <c r="AB4667" s="32"/>
      <c r="AC4667" s="32" t="s">
        <v>106</v>
      </c>
      <c r="AD4667" s="32" t="str">
        <f t="shared" si="1302"/>
        <v/>
      </c>
      <c r="AF4667" s="5" t="str">
        <f t="shared" si="1303"/>
        <v>muhlis44212</v>
      </c>
      <c r="AG4667" s="5" t="str">
        <f t="shared" si="1304"/>
        <v>BMJ 04544212UTARADAY</v>
      </c>
      <c r="AH4667" s="5" t="str">
        <f t="shared" si="1305"/>
        <v>muhlis44212UTARADAY</v>
      </c>
      <c r="AI4667" s="5" t="str">
        <f t="shared" si="1306"/>
        <v>BMJ 04544212DAY</v>
      </c>
      <c r="AJ4667" s="5" t="str">
        <f t="shared" si="1307"/>
        <v>muhlis44212DAY</v>
      </c>
      <c r="AK4667" s="5" t="str">
        <f t="shared" si="1308"/>
        <v>muhlisBMJ II</v>
      </c>
      <c r="AL4667" s="5" t="str">
        <f t="shared" si="1310"/>
        <v>3UTARA</v>
      </c>
      <c r="AM4667" s="5" t="str">
        <f t="shared" si="1311"/>
        <v>1 &gt; 4UTARA12 RODA</v>
      </c>
      <c r="AN4667" s="5" t="str">
        <f t="shared" si="1312"/>
        <v>muhlisBMJ II1 &gt; 4UTARA12 RODA</v>
      </c>
      <c r="AO4667" s="5" t="str">
        <f t="shared" si="1313"/>
        <v>muhlis1 &gt; 4UTARA12 RODA</v>
      </c>
      <c r="AP4667" s="5" t="str">
        <f t="shared" si="1314"/>
        <v>44212DAY</v>
      </c>
    </row>
    <row r="4668" spans="1:42" x14ac:dyDescent="0.3">
      <c r="A4668" s="33">
        <v>1</v>
      </c>
      <c r="B4668" s="33"/>
      <c r="C4668" s="70">
        <v>44212</v>
      </c>
      <c r="D4668" s="71" t="s">
        <v>19</v>
      </c>
      <c r="E4668" s="70">
        <v>44212</v>
      </c>
      <c r="F4668" s="71">
        <v>5174486</v>
      </c>
      <c r="G4668" s="33" t="s">
        <v>20</v>
      </c>
      <c r="H4668" s="33" t="s">
        <v>21</v>
      </c>
      <c r="I4668" s="33" t="s">
        <v>170</v>
      </c>
      <c r="J4668" s="33" t="s">
        <v>23</v>
      </c>
      <c r="K4668" s="63" t="s">
        <v>35</v>
      </c>
      <c r="L4668" s="32" t="str">
        <f t="shared" si="1315"/>
        <v>CGE370</v>
      </c>
      <c r="M4668" s="32" t="str">
        <f t="shared" si="1316"/>
        <v>BMJ II</v>
      </c>
      <c r="N4668" s="32" t="str">
        <f t="shared" si="1317"/>
        <v>12 RODA</v>
      </c>
      <c r="O4668" s="146">
        <v>0.55692129629629628</v>
      </c>
      <c r="P4668" s="65">
        <v>44212.556921296295</v>
      </c>
      <c r="Q4668" s="65"/>
      <c r="R4668" s="66">
        <v>4</v>
      </c>
      <c r="S4668" s="66">
        <v>46420</v>
      </c>
      <c r="T4668" s="66">
        <v>17360</v>
      </c>
      <c r="U4668" s="67">
        <f t="shared" si="1309"/>
        <v>29.06</v>
      </c>
      <c r="V4668" s="66">
        <f t="shared" si="1300"/>
        <v>589249.61999999988</v>
      </c>
      <c r="W4668" s="66" t="str">
        <f t="shared" si="1301"/>
        <v>1 &gt; 4</v>
      </c>
      <c r="X4668" s="66">
        <f>A4668+SUMIFS(Presensi!F:F,Presensi!E:E,'Entry Data'!AP4668)</f>
        <v>1</v>
      </c>
      <c r="Y4668" s="66">
        <f>IFERROR(INDEX('Retasi Pricing'!F:F,MATCH('Entry Data'!AM4668,'Retasi Pricing'!E:E,0))*X4668,"")</f>
        <v>27500</v>
      </c>
      <c r="Z4668" s="62" t="s">
        <v>26</v>
      </c>
      <c r="AA4668" s="62" t="s">
        <v>27</v>
      </c>
      <c r="AB4668" s="32"/>
      <c r="AC4668" s="32" t="s">
        <v>106</v>
      </c>
      <c r="AD4668" s="32" t="str">
        <f t="shared" si="1302"/>
        <v/>
      </c>
      <c r="AF4668" s="5" t="str">
        <f t="shared" si="1303"/>
        <v>muhlis44212</v>
      </c>
      <c r="AG4668" s="5" t="str">
        <f t="shared" si="1304"/>
        <v>BMJ 04544212UTARADAY</v>
      </c>
      <c r="AH4668" s="5" t="str">
        <f t="shared" si="1305"/>
        <v>muhlis44212UTARADAY</v>
      </c>
      <c r="AI4668" s="5" t="str">
        <f t="shared" si="1306"/>
        <v>BMJ 04544212DAY</v>
      </c>
      <c r="AJ4668" s="5" t="str">
        <f t="shared" si="1307"/>
        <v>muhlis44212DAY</v>
      </c>
      <c r="AK4668" s="5" t="str">
        <f t="shared" si="1308"/>
        <v>muhlisBMJ II</v>
      </c>
      <c r="AL4668" s="5" t="str">
        <f t="shared" si="1310"/>
        <v>4UTARA</v>
      </c>
      <c r="AM4668" s="5" t="str">
        <f t="shared" si="1311"/>
        <v>1 &gt; 4UTARA12 RODA</v>
      </c>
      <c r="AN4668" s="5" t="str">
        <f t="shared" si="1312"/>
        <v>muhlisBMJ II1 &gt; 4UTARA12 RODA</v>
      </c>
      <c r="AO4668" s="5" t="str">
        <f t="shared" si="1313"/>
        <v>muhlis1 &gt; 4UTARA12 RODA</v>
      </c>
      <c r="AP4668" s="5" t="str">
        <f t="shared" si="1314"/>
        <v>44212DAY</v>
      </c>
    </row>
    <row r="4669" spans="1:42" x14ac:dyDescent="0.3">
      <c r="A4669" s="33">
        <v>1</v>
      </c>
      <c r="B4669" s="33"/>
      <c r="C4669" s="70">
        <v>44212</v>
      </c>
      <c r="D4669" s="71" t="s">
        <v>19</v>
      </c>
      <c r="E4669" s="70">
        <v>44212</v>
      </c>
      <c r="F4669" s="71">
        <v>5174558</v>
      </c>
      <c r="G4669" s="33" t="s">
        <v>20</v>
      </c>
      <c r="H4669" s="33" t="s">
        <v>21</v>
      </c>
      <c r="I4669" s="33" t="s">
        <v>51</v>
      </c>
      <c r="J4669" s="33" t="s">
        <v>46</v>
      </c>
      <c r="K4669" s="63" t="s">
        <v>35</v>
      </c>
      <c r="L4669" s="32" t="str">
        <f t="shared" si="1315"/>
        <v>CGE370</v>
      </c>
      <c r="M4669" s="32" t="str">
        <f t="shared" si="1316"/>
        <v>BMJ II</v>
      </c>
      <c r="N4669" s="32" t="str">
        <f t="shared" si="1317"/>
        <v>12 RODA</v>
      </c>
      <c r="O4669" s="146">
        <v>0.61783564814814818</v>
      </c>
      <c r="P4669" s="65">
        <v>44212.617835648147</v>
      </c>
      <c r="Q4669" s="65"/>
      <c r="R4669" s="66">
        <v>5</v>
      </c>
      <c r="S4669" s="66">
        <v>45200</v>
      </c>
      <c r="T4669" s="66">
        <v>17360</v>
      </c>
      <c r="U4669" s="67">
        <f t="shared" si="1309"/>
        <v>27.84</v>
      </c>
      <c r="V4669" s="66">
        <f t="shared" si="1300"/>
        <v>564511.68000000005</v>
      </c>
      <c r="W4669" s="66" t="str">
        <f t="shared" si="1301"/>
        <v>&gt; 5</v>
      </c>
      <c r="X4669" s="66">
        <f>A4669+SUMIFS(Presensi!F:F,Presensi!E:E,'Entry Data'!AP4669)</f>
        <v>1</v>
      </c>
      <c r="Y4669" s="66">
        <f>IFERROR(INDEX('Retasi Pricing'!F:F,MATCH('Entry Data'!AM4669,'Retasi Pricing'!E:E,0))*X4669,"")</f>
        <v>31200</v>
      </c>
      <c r="Z4669" s="62" t="s">
        <v>26</v>
      </c>
      <c r="AA4669" s="62" t="s">
        <v>27</v>
      </c>
      <c r="AB4669" s="32"/>
      <c r="AC4669" s="32" t="s">
        <v>106</v>
      </c>
      <c r="AD4669" s="32" t="str">
        <f t="shared" si="1302"/>
        <v/>
      </c>
      <c r="AF4669" s="5" t="str">
        <f t="shared" si="1303"/>
        <v>muhlis44212</v>
      </c>
      <c r="AG4669" s="5" t="str">
        <f t="shared" si="1304"/>
        <v>BMJ 04544212UTARADAY</v>
      </c>
      <c r="AH4669" s="5" t="str">
        <f t="shared" si="1305"/>
        <v>muhlis44212UTARADAY</v>
      </c>
      <c r="AI4669" s="5" t="str">
        <f t="shared" si="1306"/>
        <v>BMJ 04544212DAY</v>
      </c>
      <c r="AJ4669" s="5" t="str">
        <f t="shared" si="1307"/>
        <v>muhlis44212DAY</v>
      </c>
      <c r="AK4669" s="5" t="str">
        <f t="shared" si="1308"/>
        <v>muhlisBMJ II</v>
      </c>
      <c r="AL4669" s="5" t="str">
        <f t="shared" si="1310"/>
        <v>5UTARA</v>
      </c>
      <c r="AM4669" s="5" t="str">
        <f t="shared" si="1311"/>
        <v>&gt; 5UTARA12 RODA</v>
      </c>
      <c r="AN4669" s="5" t="str">
        <f t="shared" si="1312"/>
        <v>muhlisBMJ II&gt; 5UTARA12 RODA</v>
      </c>
      <c r="AO4669" s="5" t="str">
        <f t="shared" si="1313"/>
        <v>muhlis&gt; 5UTARA12 RODA</v>
      </c>
      <c r="AP4669" s="5" t="str">
        <f t="shared" si="1314"/>
        <v>44212DAY</v>
      </c>
    </row>
    <row r="4670" spans="1:42" x14ac:dyDescent="0.3">
      <c r="A4670" s="33">
        <v>1</v>
      </c>
      <c r="B4670" s="33"/>
      <c r="C4670" s="70">
        <v>44212</v>
      </c>
      <c r="D4670" s="71" t="s">
        <v>19</v>
      </c>
      <c r="E4670" s="70">
        <v>44212</v>
      </c>
      <c r="F4670" s="71">
        <v>5174626</v>
      </c>
      <c r="G4670" s="33" t="s">
        <v>20</v>
      </c>
      <c r="H4670" s="33" t="s">
        <v>21</v>
      </c>
      <c r="I4670" s="33" t="s">
        <v>170</v>
      </c>
      <c r="J4670" s="33" t="s">
        <v>23</v>
      </c>
      <c r="K4670" s="63" t="s">
        <v>35</v>
      </c>
      <c r="L4670" s="32" t="str">
        <f t="shared" si="1315"/>
        <v>CGE370</v>
      </c>
      <c r="M4670" s="32" t="str">
        <f t="shared" si="1316"/>
        <v>BMJ II</v>
      </c>
      <c r="N4670" s="32" t="str">
        <f t="shared" si="1317"/>
        <v>12 RODA</v>
      </c>
      <c r="O4670" s="146">
        <v>0.67469907407407403</v>
      </c>
      <c r="P4670" s="65">
        <v>44212.674699074072</v>
      </c>
      <c r="Q4670" s="65"/>
      <c r="R4670" s="66">
        <v>6</v>
      </c>
      <c r="S4670" s="66">
        <v>45700</v>
      </c>
      <c r="T4670" s="66">
        <v>17360</v>
      </c>
      <c r="U4670" s="67">
        <f t="shared" si="1309"/>
        <v>28.34</v>
      </c>
      <c r="V4670" s="66">
        <f t="shared" si="1300"/>
        <v>574650.18000000005</v>
      </c>
      <c r="W4670" s="66" t="str">
        <f t="shared" si="1301"/>
        <v>&gt; 6</v>
      </c>
      <c r="X4670" s="66">
        <f>A4670+SUMIFS(Presensi!F:F,Presensi!E:E,'Entry Data'!AP4670)</f>
        <v>1</v>
      </c>
      <c r="Y4670" s="66">
        <f>IFERROR(INDEX('Retasi Pricing'!F:F,MATCH('Entry Data'!AM4670,'Retasi Pricing'!E:E,0))*X4670,"")</f>
        <v>34450</v>
      </c>
      <c r="Z4670" s="62" t="s">
        <v>26</v>
      </c>
      <c r="AA4670" s="62" t="s">
        <v>27</v>
      </c>
      <c r="AB4670" s="32"/>
      <c r="AC4670" s="32" t="s">
        <v>106</v>
      </c>
      <c r="AD4670" s="32" t="str">
        <f t="shared" si="1302"/>
        <v/>
      </c>
      <c r="AF4670" s="5" t="str">
        <f t="shared" si="1303"/>
        <v>muhlis44212</v>
      </c>
      <c r="AG4670" s="5" t="str">
        <f t="shared" si="1304"/>
        <v>BMJ 04544212UTARADAY</v>
      </c>
      <c r="AH4670" s="5" t="str">
        <f t="shared" si="1305"/>
        <v>muhlis44212UTARADAY</v>
      </c>
      <c r="AI4670" s="5" t="str">
        <f t="shared" si="1306"/>
        <v>BMJ 04544212DAY</v>
      </c>
      <c r="AJ4670" s="5" t="str">
        <f t="shared" si="1307"/>
        <v>muhlis44212DAY</v>
      </c>
      <c r="AK4670" s="5" t="str">
        <f t="shared" si="1308"/>
        <v>muhlisBMJ II</v>
      </c>
      <c r="AL4670" s="5" t="str">
        <f t="shared" si="1310"/>
        <v>6UTARA</v>
      </c>
      <c r="AM4670" s="5" t="str">
        <f t="shared" si="1311"/>
        <v>&gt; 6UTARA12 RODA</v>
      </c>
      <c r="AN4670" s="5" t="str">
        <f t="shared" si="1312"/>
        <v>muhlisBMJ II&gt; 6UTARA12 RODA</v>
      </c>
      <c r="AO4670" s="5" t="str">
        <f t="shared" si="1313"/>
        <v>muhlis&gt; 6UTARA12 RODA</v>
      </c>
      <c r="AP4670" s="5" t="str">
        <f t="shared" si="1314"/>
        <v>44212DAY</v>
      </c>
    </row>
    <row r="4671" spans="1:42" x14ac:dyDescent="0.3">
      <c r="A4671" s="33">
        <v>1</v>
      </c>
      <c r="B4671" s="33"/>
      <c r="C4671" s="70">
        <v>44212</v>
      </c>
      <c r="D4671" s="71" t="s">
        <v>19</v>
      </c>
      <c r="E4671" s="70">
        <v>44212</v>
      </c>
      <c r="F4671" s="71">
        <v>5174691</v>
      </c>
      <c r="G4671" s="33" t="s">
        <v>20</v>
      </c>
      <c r="H4671" s="33" t="s">
        <v>21</v>
      </c>
      <c r="I4671" s="33" t="s">
        <v>170</v>
      </c>
      <c r="J4671" s="33" t="s">
        <v>23</v>
      </c>
      <c r="K4671" s="63" t="s">
        <v>35</v>
      </c>
      <c r="L4671" s="32" t="str">
        <f t="shared" si="1315"/>
        <v>CGE370</v>
      </c>
      <c r="M4671" s="32" t="str">
        <f t="shared" si="1316"/>
        <v>BMJ II</v>
      </c>
      <c r="N4671" s="32" t="str">
        <f t="shared" si="1317"/>
        <v>12 RODA</v>
      </c>
      <c r="O4671" s="146">
        <v>0.7341550925925926</v>
      </c>
      <c r="P4671" s="65">
        <v>44212.734155092592</v>
      </c>
      <c r="Q4671" s="65"/>
      <c r="R4671" s="66">
        <v>7</v>
      </c>
      <c r="S4671" s="66">
        <v>44960</v>
      </c>
      <c r="T4671" s="66">
        <v>17360</v>
      </c>
      <c r="U4671" s="67">
        <f t="shared" si="1309"/>
        <v>27.6</v>
      </c>
      <c r="V4671" s="66">
        <f t="shared" si="1300"/>
        <v>559645.20000000007</v>
      </c>
      <c r="W4671" s="66" t="str">
        <f t="shared" si="1301"/>
        <v>7 &gt;</v>
      </c>
      <c r="X4671" s="66">
        <f>A4671+SUMIFS(Presensi!F:F,Presensi!E:E,'Entry Data'!AP4671)</f>
        <v>1</v>
      </c>
      <c r="Y4671" s="66">
        <f>IFERROR(INDEX('Retasi Pricing'!F:F,MATCH('Entry Data'!AM4671,'Retasi Pricing'!E:E,0))*X4671,"")</f>
        <v>42000</v>
      </c>
      <c r="Z4671" s="62" t="s">
        <v>26</v>
      </c>
      <c r="AA4671" s="62" t="s">
        <v>27</v>
      </c>
      <c r="AB4671" s="32"/>
      <c r="AC4671" s="32" t="s">
        <v>106</v>
      </c>
      <c r="AD4671" s="32" t="str">
        <f t="shared" si="1302"/>
        <v/>
      </c>
      <c r="AF4671" s="5" t="str">
        <f t="shared" si="1303"/>
        <v>muhlis44212</v>
      </c>
      <c r="AG4671" s="5" t="str">
        <f t="shared" si="1304"/>
        <v>BMJ 04544212UTARADAY</v>
      </c>
      <c r="AH4671" s="5" t="str">
        <f t="shared" si="1305"/>
        <v>muhlis44212UTARADAY</v>
      </c>
      <c r="AI4671" s="5" t="str">
        <f t="shared" si="1306"/>
        <v>BMJ 04544212DAY</v>
      </c>
      <c r="AJ4671" s="5" t="str">
        <f t="shared" si="1307"/>
        <v>muhlis44212DAY</v>
      </c>
      <c r="AK4671" s="5" t="str">
        <f t="shared" si="1308"/>
        <v>muhlisBMJ II</v>
      </c>
      <c r="AL4671" s="5" t="str">
        <f t="shared" si="1310"/>
        <v>7UTARA</v>
      </c>
      <c r="AM4671" s="5" t="str">
        <f t="shared" si="1311"/>
        <v>7 &gt;UTARA12 RODA</v>
      </c>
      <c r="AN4671" s="5" t="str">
        <f t="shared" si="1312"/>
        <v>muhlisBMJ II7 &gt;UTARA12 RODA</v>
      </c>
      <c r="AO4671" s="5" t="str">
        <f t="shared" si="1313"/>
        <v>muhlis7 &gt;UTARA12 RODA</v>
      </c>
      <c r="AP4671" s="5" t="str">
        <f t="shared" si="1314"/>
        <v>44212DAY</v>
      </c>
    </row>
    <row r="4672" spans="1:42" x14ac:dyDescent="0.3">
      <c r="A4672" s="33">
        <v>1</v>
      </c>
      <c r="B4672" s="33"/>
      <c r="C4672" s="70">
        <v>44212</v>
      </c>
      <c r="D4672" s="71" t="s">
        <v>19</v>
      </c>
      <c r="E4672" s="70">
        <v>44212</v>
      </c>
      <c r="F4672" s="71">
        <v>5174293</v>
      </c>
      <c r="G4672" s="33" t="s">
        <v>20</v>
      </c>
      <c r="H4672" s="33" t="s">
        <v>21</v>
      </c>
      <c r="I4672" s="33" t="s">
        <v>51</v>
      </c>
      <c r="J4672" s="33" t="s">
        <v>46</v>
      </c>
      <c r="K4672" s="69" t="s">
        <v>36</v>
      </c>
      <c r="L4672" s="32" t="str">
        <f t="shared" si="1315"/>
        <v>CGE370</v>
      </c>
      <c r="M4672" s="32" t="str">
        <f t="shared" si="1316"/>
        <v>BMJ II</v>
      </c>
      <c r="N4672" s="32" t="str">
        <f t="shared" si="1317"/>
        <v>12 RODA</v>
      </c>
      <c r="O4672" s="146">
        <v>0.39709490740740744</v>
      </c>
      <c r="P4672" s="65">
        <v>44212.402175925927</v>
      </c>
      <c r="Q4672" s="65"/>
      <c r="R4672" s="66">
        <v>1</v>
      </c>
      <c r="S4672" s="66">
        <v>43400</v>
      </c>
      <c r="T4672" s="66">
        <v>17040</v>
      </c>
      <c r="U4672" s="67">
        <f t="shared" si="1309"/>
        <v>26.36</v>
      </c>
      <c r="V4672" s="66">
        <f t="shared" si="1300"/>
        <v>534501.72</v>
      </c>
      <c r="W4672" s="66" t="str">
        <f t="shared" si="1301"/>
        <v>1 &gt; 4</v>
      </c>
      <c r="X4672" s="66">
        <f>A4672+SUMIFS(Presensi!F:F,Presensi!E:E,'Entry Data'!AP4672)</f>
        <v>1</v>
      </c>
      <c r="Y4672" s="66">
        <f>IFERROR(INDEX('Retasi Pricing'!F:F,MATCH('Entry Data'!AM4672,'Retasi Pricing'!E:E,0))*X4672,"")</f>
        <v>27500</v>
      </c>
      <c r="Z4672" s="62" t="s">
        <v>26</v>
      </c>
      <c r="AA4672" s="62" t="s">
        <v>27</v>
      </c>
      <c r="AB4672" s="32"/>
      <c r="AC4672" s="32" t="s">
        <v>211</v>
      </c>
      <c r="AD4672" s="32" t="str">
        <f t="shared" si="1302"/>
        <v/>
      </c>
      <c r="AF4672" s="5" t="str">
        <f t="shared" si="1303"/>
        <v>yudianto44212</v>
      </c>
      <c r="AG4672" s="5" t="str">
        <f t="shared" si="1304"/>
        <v>BMJ 04644212UTARADAY</v>
      </c>
      <c r="AH4672" s="5" t="str">
        <f t="shared" si="1305"/>
        <v>yudianto44212UTARADAY</v>
      </c>
      <c r="AI4672" s="5" t="str">
        <f t="shared" si="1306"/>
        <v>BMJ 04644212DAY</v>
      </c>
      <c r="AJ4672" s="5" t="str">
        <f t="shared" si="1307"/>
        <v>yudianto44212DAY</v>
      </c>
      <c r="AK4672" s="5" t="str">
        <f t="shared" si="1308"/>
        <v>yudiantoBMJ II</v>
      </c>
      <c r="AL4672" s="5" t="str">
        <f t="shared" si="1310"/>
        <v>1UTARA</v>
      </c>
      <c r="AM4672" s="5" t="str">
        <f t="shared" si="1311"/>
        <v>1 &gt; 4UTARA12 RODA</v>
      </c>
      <c r="AN4672" s="5" t="str">
        <f t="shared" si="1312"/>
        <v>yudiantoBMJ II1 &gt; 4UTARA12 RODA</v>
      </c>
      <c r="AO4672" s="5" t="str">
        <f t="shared" si="1313"/>
        <v>yudianto1 &gt; 4UTARA12 RODA</v>
      </c>
      <c r="AP4672" s="5" t="str">
        <f t="shared" si="1314"/>
        <v>44212DAY</v>
      </c>
    </row>
    <row r="4673" spans="1:42" x14ac:dyDescent="0.3">
      <c r="A4673" s="33">
        <v>1</v>
      </c>
      <c r="B4673" s="33"/>
      <c r="C4673" s="70">
        <v>44212</v>
      </c>
      <c r="D4673" s="71" t="s">
        <v>19</v>
      </c>
      <c r="E4673" s="70">
        <v>44212</v>
      </c>
      <c r="F4673" s="71">
        <v>5174360</v>
      </c>
      <c r="G4673" s="33" t="s">
        <v>20</v>
      </c>
      <c r="H4673" s="33" t="s">
        <v>21</v>
      </c>
      <c r="I4673" s="33" t="s">
        <v>51</v>
      </c>
      <c r="J4673" s="33" t="s">
        <v>46</v>
      </c>
      <c r="K4673" s="63" t="s">
        <v>36</v>
      </c>
      <c r="L4673" s="32" t="str">
        <f t="shared" si="1315"/>
        <v>CGE370</v>
      </c>
      <c r="M4673" s="32" t="str">
        <f t="shared" si="1316"/>
        <v>BMJ II</v>
      </c>
      <c r="N4673" s="32" t="str">
        <f t="shared" si="1317"/>
        <v>12 RODA</v>
      </c>
      <c r="O4673" s="146">
        <v>0.45216435185185189</v>
      </c>
      <c r="P4673" s="65">
        <v>44212.452164351853</v>
      </c>
      <c r="Q4673" s="65"/>
      <c r="R4673" s="66">
        <v>2</v>
      </c>
      <c r="S4673" s="66">
        <v>44780</v>
      </c>
      <c r="T4673" s="66">
        <v>17040</v>
      </c>
      <c r="U4673" s="67">
        <f t="shared" si="1309"/>
        <v>27.74</v>
      </c>
      <c r="V4673" s="66">
        <f t="shared" si="1300"/>
        <v>562483.98</v>
      </c>
      <c r="W4673" s="66" t="str">
        <f t="shared" si="1301"/>
        <v>1 &gt; 4</v>
      </c>
      <c r="X4673" s="66">
        <f>A4673+SUMIFS(Presensi!F:F,Presensi!E:E,'Entry Data'!AP4673)</f>
        <v>1</v>
      </c>
      <c r="Y4673" s="66">
        <f>IFERROR(INDEX('Retasi Pricing'!F:F,MATCH('Entry Data'!AM4673,'Retasi Pricing'!E:E,0))*X4673,"")</f>
        <v>27500</v>
      </c>
      <c r="Z4673" s="62" t="s">
        <v>26</v>
      </c>
      <c r="AA4673" s="62" t="s">
        <v>27</v>
      </c>
      <c r="AB4673" s="32"/>
      <c r="AC4673" s="32" t="s">
        <v>211</v>
      </c>
      <c r="AD4673" s="32" t="str">
        <f t="shared" si="1302"/>
        <v/>
      </c>
      <c r="AF4673" s="5" t="str">
        <f t="shared" si="1303"/>
        <v>yudianto44212</v>
      </c>
      <c r="AG4673" s="5" t="str">
        <f t="shared" si="1304"/>
        <v>BMJ 04644212UTARADAY</v>
      </c>
      <c r="AH4673" s="5" t="str">
        <f t="shared" si="1305"/>
        <v>yudianto44212UTARADAY</v>
      </c>
      <c r="AI4673" s="5" t="str">
        <f t="shared" si="1306"/>
        <v>BMJ 04644212DAY</v>
      </c>
      <c r="AJ4673" s="5" t="str">
        <f t="shared" si="1307"/>
        <v>yudianto44212DAY</v>
      </c>
      <c r="AK4673" s="5" t="str">
        <f t="shared" si="1308"/>
        <v>yudiantoBMJ II</v>
      </c>
      <c r="AL4673" s="5" t="str">
        <f t="shared" si="1310"/>
        <v>2UTARA</v>
      </c>
      <c r="AM4673" s="5" t="str">
        <f t="shared" si="1311"/>
        <v>1 &gt; 4UTARA12 RODA</v>
      </c>
      <c r="AN4673" s="5" t="str">
        <f t="shared" si="1312"/>
        <v>yudiantoBMJ II1 &gt; 4UTARA12 RODA</v>
      </c>
      <c r="AO4673" s="5" t="str">
        <f t="shared" si="1313"/>
        <v>yudianto1 &gt; 4UTARA12 RODA</v>
      </c>
      <c r="AP4673" s="5" t="str">
        <f t="shared" si="1314"/>
        <v>44212DAY</v>
      </c>
    </row>
    <row r="4674" spans="1:42" x14ac:dyDescent="0.3">
      <c r="A4674" s="33">
        <v>1</v>
      </c>
      <c r="B4674" s="33"/>
      <c r="C4674" s="70">
        <v>44212</v>
      </c>
      <c r="D4674" s="71" t="s">
        <v>19</v>
      </c>
      <c r="E4674" s="70">
        <v>44212</v>
      </c>
      <c r="F4674" s="71">
        <v>5174431</v>
      </c>
      <c r="G4674" s="33" t="s">
        <v>20</v>
      </c>
      <c r="H4674" s="33" t="s">
        <v>21</v>
      </c>
      <c r="I4674" s="33" t="s">
        <v>51</v>
      </c>
      <c r="J4674" s="33" t="s">
        <v>46</v>
      </c>
      <c r="K4674" s="69" t="s">
        <v>36</v>
      </c>
      <c r="L4674" s="32" t="str">
        <f t="shared" si="1315"/>
        <v>CGE370</v>
      </c>
      <c r="M4674" s="32" t="str">
        <f t="shared" si="1316"/>
        <v>BMJ II</v>
      </c>
      <c r="N4674" s="32" t="str">
        <f t="shared" si="1317"/>
        <v>12 RODA</v>
      </c>
      <c r="O4674" s="146">
        <v>0.50739583333333338</v>
      </c>
      <c r="P4674" s="65">
        <v>44212.507395833331</v>
      </c>
      <c r="Q4674" s="65"/>
      <c r="R4674" s="66">
        <v>3</v>
      </c>
      <c r="S4674" s="66">
        <v>44740</v>
      </c>
      <c r="T4674" s="66">
        <v>17040</v>
      </c>
      <c r="U4674" s="67">
        <f t="shared" si="1309"/>
        <v>27.7</v>
      </c>
      <c r="V4674" s="66">
        <f t="shared" si="1300"/>
        <v>561672.9</v>
      </c>
      <c r="W4674" s="66" t="str">
        <f t="shared" si="1301"/>
        <v>1 &gt; 4</v>
      </c>
      <c r="X4674" s="66">
        <f>A4674+SUMIFS(Presensi!F:F,Presensi!E:E,'Entry Data'!AP4674)</f>
        <v>1</v>
      </c>
      <c r="Y4674" s="66">
        <f>IFERROR(INDEX('Retasi Pricing'!F:F,MATCH('Entry Data'!AM4674,'Retasi Pricing'!E:E,0))*X4674,"")</f>
        <v>27500</v>
      </c>
      <c r="Z4674" s="62" t="s">
        <v>26</v>
      </c>
      <c r="AA4674" s="62" t="s">
        <v>27</v>
      </c>
      <c r="AB4674" s="32"/>
      <c r="AC4674" s="32" t="s">
        <v>211</v>
      </c>
      <c r="AD4674" s="32" t="str">
        <f t="shared" si="1302"/>
        <v/>
      </c>
      <c r="AF4674" s="5" t="str">
        <f t="shared" si="1303"/>
        <v>yudianto44212</v>
      </c>
      <c r="AG4674" s="5" t="str">
        <f t="shared" si="1304"/>
        <v>BMJ 04644212UTARADAY</v>
      </c>
      <c r="AH4674" s="5" t="str">
        <f t="shared" si="1305"/>
        <v>yudianto44212UTARADAY</v>
      </c>
      <c r="AI4674" s="5" t="str">
        <f t="shared" si="1306"/>
        <v>BMJ 04644212DAY</v>
      </c>
      <c r="AJ4674" s="5" t="str">
        <f t="shared" si="1307"/>
        <v>yudianto44212DAY</v>
      </c>
      <c r="AK4674" s="5" t="str">
        <f t="shared" si="1308"/>
        <v>yudiantoBMJ II</v>
      </c>
      <c r="AL4674" s="5" t="str">
        <f t="shared" si="1310"/>
        <v>3UTARA</v>
      </c>
      <c r="AM4674" s="5" t="str">
        <f t="shared" si="1311"/>
        <v>1 &gt; 4UTARA12 RODA</v>
      </c>
      <c r="AN4674" s="5" t="str">
        <f t="shared" si="1312"/>
        <v>yudiantoBMJ II1 &gt; 4UTARA12 RODA</v>
      </c>
      <c r="AO4674" s="5" t="str">
        <f t="shared" si="1313"/>
        <v>yudianto1 &gt; 4UTARA12 RODA</v>
      </c>
      <c r="AP4674" s="5" t="str">
        <f t="shared" si="1314"/>
        <v>44212DAY</v>
      </c>
    </row>
    <row r="4675" spans="1:42" x14ac:dyDescent="0.3">
      <c r="A4675" s="33">
        <v>1</v>
      </c>
      <c r="B4675" s="33"/>
      <c r="C4675" s="70">
        <v>44212</v>
      </c>
      <c r="D4675" s="71" t="s">
        <v>19</v>
      </c>
      <c r="E4675" s="70">
        <v>44212</v>
      </c>
      <c r="F4675" s="71">
        <v>5174563</v>
      </c>
      <c r="G4675" s="33" t="s">
        <v>20</v>
      </c>
      <c r="H4675" s="33" t="s">
        <v>21</v>
      </c>
      <c r="I4675" s="33" t="s">
        <v>123</v>
      </c>
      <c r="J4675" s="33" t="s">
        <v>23</v>
      </c>
      <c r="K4675" s="69" t="s">
        <v>36</v>
      </c>
      <c r="L4675" s="32" t="str">
        <f t="shared" si="1315"/>
        <v>CGE370</v>
      </c>
      <c r="M4675" s="32" t="str">
        <f t="shared" si="1316"/>
        <v>BMJ II</v>
      </c>
      <c r="N4675" s="32" t="str">
        <f t="shared" si="1317"/>
        <v>12 RODA</v>
      </c>
      <c r="O4675" s="146">
        <v>0.62203703703703705</v>
      </c>
      <c r="P4675" s="65">
        <v>44212.622037037036</v>
      </c>
      <c r="Q4675" s="65"/>
      <c r="R4675" s="66">
        <v>4</v>
      </c>
      <c r="S4675" s="66">
        <v>48560</v>
      </c>
      <c r="T4675" s="66">
        <v>17040</v>
      </c>
      <c r="U4675" s="67">
        <f t="shared" si="1309"/>
        <v>31.52</v>
      </c>
      <c r="V4675" s="66">
        <f t="shared" si="1300"/>
        <v>639131.04</v>
      </c>
      <c r="W4675" s="66" t="str">
        <f t="shared" si="1301"/>
        <v>1 &gt; 4</v>
      </c>
      <c r="X4675" s="66">
        <f>A4675+SUMIFS(Presensi!F:F,Presensi!E:E,'Entry Data'!AP4675)</f>
        <v>1</v>
      </c>
      <c r="Y4675" s="66">
        <f>IFERROR(INDEX('Retasi Pricing'!F:F,MATCH('Entry Data'!AM4675,'Retasi Pricing'!E:E,0))*X4675,"")</f>
        <v>27500</v>
      </c>
      <c r="Z4675" s="62" t="s">
        <v>26</v>
      </c>
      <c r="AA4675" s="62" t="s">
        <v>27</v>
      </c>
      <c r="AB4675" s="32"/>
      <c r="AC4675" s="32" t="s">
        <v>211</v>
      </c>
      <c r="AD4675" s="32" t="str">
        <f t="shared" si="1302"/>
        <v/>
      </c>
      <c r="AF4675" s="5" t="str">
        <f t="shared" si="1303"/>
        <v>yudianto44212</v>
      </c>
      <c r="AG4675" s="5" t="str">
        <f t="shared" si="1304"/>
        <v>BMJ 04644212UTARADAY</v>
      </c>
      <c r="AH4675" s="5" t="str">
        <f t="shared" si="1305"/>
        <v>yudianto44212UTARADAY</v>
      </c>
      <c r="AI4675" s="5" t="str">
        <f t="shared" si="1306"/>
        <v>BMJ 04644212DAY</v>
      </c>
      <c r="AJ4675" s="5" t="str">
        <f t="shared" si="1307"/>
        <v>yudianto44212DAY</v>
      </c>
      <c r="AK4675" s="5" t="str">
        <f t="shared" si="1308"/>
        <v>yudiantoBMJ II</v>
      </c>
      <c r="AL4675" s="5" t="str">
        <f t="shared" si="1310"/>
        <v>4UTARA</v>
      </c>
      <c r="AM4675" s="5" t="str">
        <f t="shared" si="1311"/>
        <v>1 &gt; 4UTARA12 RODA</v>
      </c>
      <c r="AN4675" s="5" t="str">
        <f t="shared" si="1312"/>
        <v>yudiantoBMJ II1 &gt; 4UTARA12 RODA</v>
      </c>
      <c r="AO4675" s="5" t="str">
        <f t="shared" si="1313"/>
        <v>yudianto1 &gt; 4UTARA12 RODA</v>
      </c>
      <c r="AP4675" s="5" t="str">
        <f t="shared" si="1314"/>
        <v>44212DAY</v>
      </c>
    </row>
    <row r="4676" spans="1:42" x14ac:dyDescent="0.3">
      <c r="A4676" s="33">
        <v>1</v>
      </c>
      <c r="B4676" s="33"/>
      <c r="C4676" s="70">
        <v>44212</v>
      </c>
      <c r="D4676" s="71" t="s">
        <v>19</v>
      </c>
      <c r="E4676" s="70">
        <v>44212</v>
      </c>
      <c r="F4676" s="71">
        <v>5174638</v>
      </c>
      <c r="G4676" s="33" t="s">
        <v>20</v>
      </c>
      <c r="H4676" s="33" t="s">
        <v>21</v>
      </c>
      <c r="I4676" s="33" t="s">
        <v>170</v>
      </c>
      <c r="J4676" s="33" t="s">
        <v>23</v>
      </c>
      <c r="K4676" s="63" t="s">
        <v>36</v>
      </c>
      <c r="L4676" s="32" t="str">
        <f t="shared" si="1315"/>
        <v>CGE370</v>
      </c>
      <c r="M4676" s="32" t="str">
        <f t="shared" si="1316"/>
        <v>BMJ II</v>
      </c>
      <c r="N4676" s="32" t="str">
        <f t="shared" si="1317"/>
        <v>12 RODA</v>
      </c>
      <c r="O4676" s="146">
        <v>0.6867361111111111</v>
      </c>
      <c r="P4676" s="65">
        <v>44212.686736111114</v>
      </c>
      <c r="Q4676" s="65"/>
      <c r="R4676" s="66">
        <v>5</v>
      </c>
      <c r="S4676" s="66">
        <v>46340</v>
      </c>
      <c r="T4676" s="66">
        <v>17040</v>
      </c>
      <c r="U4676" s="67">
        <f t="shared" si="1309"/>
        <v>29.3</v>
      </c>
      <c r="V4676" s="66">
        <f t="shared" si="1300"/>
        <v>594116.1</v>
      </c>
      <c r="W4676" s="66" t="str">
        <f t="shared" si="1301"/>
        <v>&gt; 5</v>
      </c>
      <c r="X4676" s="66">
        <f>A4676+SUMIFS(Presensi!F:F,Presensi!E:E,'Entry Data'!AP4676)</f>
        <v>1</v>
      </c>
      <c r="Y4676" s="66">
        <f>IFERROR(INDEX('Retasi Pricing'!F:F,MATCH('Entry Data'!AM4676,'Retasi Pricing'!E:E,0))*X4676,"")</f>
        <v>31200</v>
      </c>
      <c r="Z4676" s="62" t="s">
        <v>26</v>
      </c>
      <c r="AA4676" s="62" t="s">
        <v>27</v>
      </c>
      <c r="AB4676" s="32"/>
      <c r="AC4676" s="32" t="s">
        <v>211</v>
      </c>
      <c r="AD4676" s="32" t="str">
        <f t="shared" si="1302"/>
        <v/>
      </c>
      <c r="AF4676" s="5" t="str">
        <f t="shared" si="1303"/>
        <v>yudianto44212</v>
      </c>
      <c r="AG4676" s="5" t="str">
        <f t="shared" si="1304"/>
        <v>BMJ 04644212UTARADAY</v>
      </c>
      <c r="AH4676" s="5" t="str">
        <f t="shared" si="1305"/>
        <v>yudianto44212UTARADAY</v>
      </c>
      <c r="AI4676" s="5" t="str">
        <f t="shared" si="1306"/>
        <v>BMJ 04644212DAY</v>
      </c>
      <c r="AJ4676" s="5" t="str">
        <f t="shared" si="1307"/>
        <v>yudianto44212DAY</v>
      </c>
      <c r="AK4676" s="5" t="str">
        <f t="shared" si="1308"/>
        <v>yudiantoBMJ II</v>
      </c>
      <c r="AL4676" s="5" t="str">
        <f t="shared" si="1310"/>
        <v>5UTARA</v>
      </c>
      <c r="AM4676" s="5" t="str">
        <f t="shared" si="1311"/>
        <v>&gt; 5UTARA12 RODA</v>
      </c>
      <c r="AN4676" s="5" t="str">
        <f t="shared" si="1312"/>
        <v>yudiantoBMJ II&gt; 5UTARA12 RODA</v>
      </c>
      <c r="AO4676" s="5" t="str">
        <f t="shared" si="1313"/>
        <v>yudianto&gt; 5UTARA12 RODA</v>
      </c>
      <c r="AP4676" s="5" t="str">
        <f t="shared" si="1314"/>
        <v>44212DAY</v>
      </c>
    </row>
    <row r="4677" spans="1:42" x14ac:dyDescent="0.3">
      <c r="A4677" s="33">
        <v>1</v>
      </c>
      <c r="B4677" s="33"/>
      <c r="C4677" s="70">
        <v>44212</v>
      </c>
      <c r="D4677" s="71" t="s">
        <v>19</v>
      </c>
      <c r="E4677" s="70">
        <v>44212</v>
      </c>
      <c r="F4677" s="71">
        <v>5174710</v>
      </c>
      <c r="G4677" s="33" t="s">
        <v>20</v>
      </c>
      <c r="H4677" s="33" t="s">
        <v>21</v>
      </c>
      <c r="I4677" s="33" t="s">
        <v>51</v>
      </c>
      <c r="J4677" s="33" t="s">
        <v>46</v>
      </c>
      <c r="K4677" s="63" t="s">
        <v>36</v>
      </c>
      <c r="L4677" s="32" t="str">
        <f t="shared" si="1315"/>
        <v>CGE370</v>
      </c>
      <c r="M4677" s="32" t="str">
        <f t="shared" si="1316"/>
        <v>BMJ II</v>
      </c>
      <c r="N4677" s="32" t="str">
        <f t="shared" si="1317"/>
        <v>12 RODA</v>
      </c>
      <c r="O4677" s="146">
        <v>0.74994212962962958</v>
      </c>
      <c r="P4677" s="65">
        <v>44212.749942129631</v>
      </c>
      <c r="Q4677" s="65"/>
      <c r="R4677" s="66">
        <v>6</v>
      </c>
      <c r="S4677" s="66">
        <v>47320</v>
      </c>
      <c r="T4677" s="66">
        <v>17040</v>
      </c>
      <c r="U4677" s="67">
        <f t="shared" si="1309"/>
        <v>30.28</v>
      </c>
      <c r="V4677" s="66">
        <f t="shared" si="1300"/>
        <v>613987.56000000006</v>
      </c>
      <c r="W4677" s="66" t="str">
        <f t="shared" si="1301"/>
        <v>&gt; 6</v>
      </c>
      <c r="X4677" s="66">
        <f>A4677+SUMIFS(Presensi!F:F,Presensi!E:E,'Entry Data'!AP4677)</f>
        <v>1</v>
      </c>
      <c r="Y4677" s="66">
        <f>IFERROR(INDEX('Retasi Pricing'!F:F,MATCH('Entry Data'!AM4677,'Retasi Pricing'!E:E,0))*X4677,"")</f>
        <v>34450</v>
      </c>
      <c r="Z4677" s="62" t="s">
        <v>26</v>
      </c>
      <c r="AA4677" s="62" t="s">
        <v>27</v>
      </c>
      <c r="AB4677" s="32"/>
      <c r="AC4677" s="32" t="s">
        <v>211</v>
      </c>
      <c r="AD4677" s="32" t="str">
        <f t="shared" si="1302"/>
        <v/>
      </c>
      <c r="AF4677" s="5" t="str">
        <f t="shared" si="1303"/>
        <v>yudianto44212</v>
      </c>
      <c r="AG4677" s="5" t="str">
        <f t="shared" si="1304"/>
        <v>BMJ 04644212UTARADAY</v>
      </c>
      <c r="AH4677" s="5" t="str">
        <f t="shared" si="1305"/>
        <v>yudianto44212UTARADAY</v>
      </c>
      <c r="AI4677" s="5" t="str">
        <f t="shared" si="1306"/>
        <v>BMJ 04644212DAY</v>
      </c>
      <c r="AJ4677" s="5" t="str">
        <f t="shared" si="1307"/>
        <v>yudianto44212DAY</v>
      </c>
      <c r="AK4677" s="5" t="str">
        <f t="shared" si="1308"/>
        <v>yudiantoBMJ II</v>
      </c>
      <c r="AL4677" s="5" t="str">
        <f t="shared" si="1310"/>
        <v>6UTARA</v>
      </c>
      <c r="AM4677" s="5" t="str">
        <f t="shared" si="1311"/>
        <v>&gt; 6UTARA12 RODA</v>
      </c>
      <c r="AN4677" s="5" t="str">
        <f t="shared" si="1312"/>
        <v>yudiantoBMJ II&gt; 6UTARA12 RODA</v>
      </c>
      <c r="AO4677" s="5" t="str">
        <f t="shared" si="1313"/>
        <v>yudianto&gt; 6UTARA12 RODA</v>
      </c>
      <c r="AP4677" s="5" t="str">
        <f t="shared" si="1314"/>
        <v>44212DAY</v>
      </c>
    </row>
    <row r="4678" spans="1:42" x14ac:dyDescent="0.3">
      <c r="A4678" s="33">
        <v>1</v>
      </c>
      <c r="B4678" s="33"/>
      <c r="C4678" s="70">
        <v>44212</v>
      </c>
      <c r="D4678" s="71" t="s">
        <v>19</v>
      </c>
      <c r="E4678" s="70">
        <v>44212</v>
      </c>
      <c r="F4678" s="71">
        <v>5174242</v>
      </c>
      <c r="G4678" s="33" t="s">
        <v>20</v>
      </c>
      <c r="H4678" s="33" t="s">
        <v>21</v>
      </c>
      <c r="I4678" s="33" t="s">
        <v>51</v>
      </c>
      <c r="J4678" s="33" t="s">
        <v>46</v>
      </c>
      <c r="K4678" s="63" t="s">
        <v>41</v>
      </c>
      <c r="L4678" s="32" t="str">
        <f t="shared" si="1315"/>
        <v>AXOR4843</v>
      </c>
      <c r="M4678" s="32" t="str">
        <f t="shared" si="1316"/>
        <v>BMJ II</v>
      </c>
      <c r="N4678" s="32" t="str">
        <f t="shared" si="1317"/>
        <v>12 RODA</v>
      </c>
      <c r="O4678" s="146">
        <v>0.36236111111111113</v>
      </c>
      <c r="P4678" s="65">
        <v>44212.369259259256</v>
      </c>
      <c r="Q4678" s="65"/>
      <c r="R4678" s="66">
        <v>1</v>
      </c>
      <c r="S4678" s="66">
        <v>51020</v>
      </c>
      <c r="T4678" s="66">
        <v>20360</v>
      </c>
      <c r="U4678" s="67">
        <f t="shared" si="1309"/>
        <v>30.66</v>
      </c>
      <c r="V4678" s="66">
        <f t="shared" si="1300"/>
        <v>621692.81999999995</v>
      </c>
      <c r="W4678" s="66" t="str">
        <f t="shared" si="1301"/>
        <v>1 &gt; 4</v>
      </c>
      <c r="X4678" s="66">
        <f>A4678+SUMIFS(Presensi!F:F,Presensi!E:E,'Entry Data'!AP4678)</f>
        <v>1</v>
      </c>
      <c r="Y4678" s="66">
        <f>IFERROR(INDEX('Retasi Pricing'!F:F,MATCH('Entry Data'!AM4678,'Retasi Pricing'!E:E,0))*X4678,"")</f>
        <v>27500</v>
      </c>
      <c r="Z4678" s="62" t="s">
        <v>26</v>
      </c>
      <c r="AA4678" s="62" t="s">
        <v>27</v>
      </c>
      <c r="AB4678" s="32"/>
      <c r="AC4678" s="32" t="s">
        <v>377</v>
      </c>
      <c r="AD4678" s="32" t="str">
        <f t="shared" si="1302"/>
        <v/>
      </c>
      <c r="AF4678" s="5" t="str">
        <f t="shared" si="1303"/>
        <v>Nurzaenal Abidin44212</v>
      </c>
      <c r="AG4678" s="5" t="str">
        <f t="shared" si="1304"/>
        <v>BMJ 04744212UTARADAY</v>
      </c>
      <c r="AH4678" s="5" t="str">
        <f t="shared" si="1305"/>
        <v>Nurzaenal Abidin44212UTARADAY</v>
      </c>
      <c r="AI4678" s="5" t="str">
        <f t="shared" si="1306"/>
        <v>BMJ 04744212DAY</v>
      </c>
      <c r="AJ4678" s="5" t="str">
        <f t="shared" si="1307"/>
        <v>Nurzaenal Abidin44212DAY</v>
      </c>
      <c r="AK4678" s="5" t="str">
        <f t="shared" si="1308"/>
        <v>Nurzaenal AbidinBMJ II</v>
      </c>
      <c r="AL4678" s="5" t="str">
        <f t="shared" si="1310"/>
        <v>1UTARA</v>
      </c>
      <c r="AM4678" s="5" t="str">
        <f t="shared" si="1311"/>
        <v>1 &gt; 4UTARA12 RODA</v>
      </c>
      <c r="AN4678" s="5" t="str">
        <f t="shared" si="1312"/>
        <v>Nurzaenal AbidinBMJ II1 &gt; 4UTARA12 RODA</v>
      </c>
      <c r="AO4678" s="5" t="str">
        <f t="shared" si="1313"/>
        <v>Nurzaenal Abidin1 &gt; 4UTARA12 RODA</v>
      </c>
      <c r="AP4678" s="5" t="str">
        <f t="shared" si="1314"/>
        <v>44212DAY</v>
      </c>
    </row>
    <row r="4679" spans="1:42" x14ac:dyDescent="0.3">
      <c r="A4679" s="33">
        <v>1</v>
      </c>
      <c r="B4679" s="33"/>
      <c r="C4679" s="70">
        <v>44212</v>
      </c>
      <c r="D4679" s="71" t="s">
        <v>19</v>
      </c>
      <c r="E4679" s="70">
        <v>44212</v>
      </c>
      <c r="F4679" s="71">
        <v>5174322</v>
      </c>
      <c r="G4679" s="33" t="s">
        <v>20</v>
      </c>
      <c r="H4679" s="33" t="s">
        <v>21</v>
      </c>
      <c r="I4679" s="33" t="s">
        <v>51</v>
      </c>
      <c r="J4679" s="33" t="s">
        <v>46</v>
      </c>
      <c r="K4679" s="63" t="s">
        <v>41</v>
      </c>
      <c r="L4679" s="32" t="str">
        <f t="shared" si="1315"/>
        <v>AXOR4843</v>
      </c>
      <c r="M4679" s="32" t="str">
        <f t="shared" si="1316"/>
        <v>BMJ II</v>
      </c>
      <c r="N4679" s="32" t="str">
        <f t="shared" si="1317"/>
        <v>12 RODA</v>
      </c>
      <c r="O4679" s="146">
        <v>0.42410879629629633</v>
      </c>
      <c r="P4679" s="65">
        <v>44212.424108796295</v>
      </c>
      <c r="Q4679" s="65"/>
      <c r="R4679" s="66">
        <v>2</v>
      </c>
      <c r="S4679" s="66">
        <v>50320</v>
      </c>
      <c r="T4679" s="66">
        <v>20360</v>
      </c>
      <c r="U4679" s="67">
        <f t="shared" si="1309"/>
        <v>29.96</v>
      </c>
      <c r="V4679" s="66">
        <f t="shared" si="1300"/>
        <v>607498.91999999993</v>
      </c>
      <c r="W4679" s="66" t="str">
        <f t="shared" si="1301"/>
        <v>1 &gt; 4</v>
      </c>
      <c r="X4679" s="66">
        <f>A4679+SUMIFS(Presensi!F:F,Presensi!E:E,'Entry Data'!AP4679)</f>
        <v>1</v>
      </c>
      <c r="Y4679" s="66">
        <f>IFERROR(INDEX('Retasi Pricing'!F:F,MATCH('Entry Data'!AM4679,'Retasi Pricing'!E:E,0))*X4679,"")</f>
        <v>27500</v>
      </c>
      <c r="Z4679" s="62" t="s">
        <v>26</v>
      </c>
      <c r="AA4679" s="62" t="s">
        <v>27</v>
      </c>
      <c r="AB4679" s="32"/>
      <c r="AC4679" s="32" t="s">
        <v>377</v>
      </c>
      <c r="AD4679" s="32" t="str">
        <f t="shared" si="1302"/>
        <v/>
      </c>
      <c r="AF4679" s="5" t="str">
        <f t="shared" si="1303"/>
        <v>Nurzaenal Abidin44212</v>
      </c>
      <c r="AG4679" s="5" t="str">
        <f t="shared" si="1304"/>
        <v>BMJ 04744212UTARADAY</v>
      </c>
      <c r="AH4679" s="5" t="str">
        <f t="shared" si="1305"/>
        <v>Nurzaenal Abidin44212UTARADAY</v>
      </c>
      <c r="AI4679" s="5" t="str">
        <f t="shared" si="1306"/>
        <v>BMJ 04744212DAY</v>
      </c>
      <c r="AJ4679" s="5" t="str">
        <f t="shared" si="1307"/>
        <v>Nurzaenal Abidin44212DAY</v>
      </c>
      <c r="AK4679" s="5" t="str">
        <f t="shared" si="1308"/>
        <v>Nurzaenal AbidinBMJ II</v>
      </c>
      <c r="AL4679" s="5" t="str">
        <f t="shared" si="1310"/>
        <v>2UTARA</v>
      </c>
      <c r="AM4679" s="5" t="str">
        <f t="shared" si="1311"/>
        <v>1 &gt; 4UTARA12 RODA</v>
      </c>
      <c r="AN4679" s="5" t="str">
        <f t="shared" si="1312"/>
        <v>Nurzaenal AbidinBMJ II1 &gt; 4UTARA12 RODA</v>
      </c>
      <c r="AO4679" s="5" t="str">
        <f t="shared" si="1313"/>
        <v>Nurzaenal Abidin1 &gt; 4UTARA12 RODA</v>
      </c>
      <c r="AP4679" s="5" t="str">
        <f t="shared" si="1314"/>
        <v>44212DAY</v>
      </c>
    </row>
    <row r="4680" spans="1:42" x14ac:dyDescent="0.3">
      <c r="A4680" s="33">
        <v>1</v>
      </c>
      <c r="B4680" s="33"/>
      <c r="C4680" s="70">
        <v>44212</v>
      </c>
      <c r="D4680" s="71" t="s">
        <v>19</v>
      </c>
      <c r="E4680" s="70">
        <v>44212</v>
      </c>
      <c r="F4680" s="71">
        <v>5174420</v>
      </c>
      <c r="G4680" s="33" t="s">
        <v>20</v>
      </c>
      <c r="H4680" s="33" t="s">
        <v>21</v>
      </c>
      <c r="I4680" s="33" t="s">
        <v>170</v>
      </c>
      <c r="J4680" s="33" t="s">
        <v>23</v>
      </c>
      <c r="K4680" s="63" t="s">
        <v>41</v>
      </c>
      <c r="L4680" s="32" t="str">
        <f t="shared" si="1315"/>
        <v>AXOR4843</v>
      </c>
      <c r="M4680" s="32" t="str">
        <f t="shared" si="1316"/>
        <v>BMJ II</v>
      </c>
      <c r="N4680" s="32" t="str">
        <f t="shared" si="1317"/>
        <v>12 RODA</v>
      </c>
      <c r="O4680" s="146">
        <v>0.49907407407407406</v>
      </c>
      <c r="P4680" s="65">
        <v>44212.499074074076</v>
      </c>
      <c r="Q4680" s="65"/>
      <c r="R4680" s="66">
        <v>3</v>
      </c>
      <c r="S4680" s="66">
        <v>51920</v>
      </c>
      <c r="T4680" s="66">
        <v>20360</v>
      </c>
      <c r="U4680" s="67">
        <f t="shared" si="1309"/>
        <v>31.56</v>
      </c>
      <c r="V4680" s="66">
        <f t="shared" si="1300"/>
        <v>639942.11999999988</v>
      </c>
      <c r="W4680" s="66" t="str">
        <f t="shared" si="1301"/>
        <v>1 &gt; 4</v>
      </c>
      <c r="X4680" s="66">
        <f>A4680+SUMIFS(Presensi!F:F,Presensi!E:E,'Entry Data'!AP4680)</f>
        <v>1</v>
      </c>
      <c r="Y4680" s="66">
        <f>IFERROR(INDEX('Retasi Pricing'!F:F,MATCH('Entry Data'!AM4680,'Retasi Pricing'!E:E,0))*X4680,"")</f>
        <v>27500</v>
      </c>
      <c r="Z4680" s="62" t="s">
        <v>26</v>
      </c>
      <c r="AA4680" s="62" t="s">
        <v>27</v>
      </c>
      <c r="AB4680" s="32"/>
      <c r="AC4680" s="32" t="s">
        <v>377</v>
      </c>
      <c r="AD4680" s="32" t="str">
        <f t="shared" si="1302"/>
        <v/>
      </c>
      <c r="AF4680" s="5" t="str">
        <f t="shared" si="1303"/>
        <v>Nurzaenal Abidin44212</v>
      </c>
      <c r="AG4680" s="5" t="str">
        <f t="shared" si="1304"/>
        <v>BMJ 04744212UTARADAY</v>
      </c>
      <c r="AH4680" s="5" t="str">
        <f t="shared" si="1305"/>
        <v>Nurzaenal Abidin44212UTARADAY</v>
      </c>
      <c r="AI4680" s="5" t="str">
        <f t="shared" si="1306"/>
        <v>BMJ 04744212DAY</v>
      </c>
      <c r="AJ4680" s="5" t="str">
        <f t="shared" si="1307"/>
        <v>Nurzaenal Abidin44212DAY</v>
      </c>
      <c r="AK4680" s="5" t="str">
        <f t="shared" si="1308"/>
        <v>Nurzaenal AbidinBMJ II</v>
      </c>
      <c r="AL4680" s="5" t="str">
        <f t="shared" si="1310"/>
        <v>3UTARA</v>
      </c>
      <c r="AM4680" s="5" t="str">
        <f t="shared" si="1311"/>
        <v>1 &gt; 4UTARA12 RODA</v>
      </c>
      <c r="AN4680" s="5" t="str">
        <f t="shared" si="1312"/>
        <v>Nurzaenal AbidinBMJ II1 &gt; 4UTARA12 RODA</v>
      </c>
      <c r="AO4680" s="5" t="str">
        <f t="shared" si="1313"/>
        <v>Nurzaenal Abidin1 &gt; 4UTARA12 RODA</v>
      </c>
      <c r="AP4680" s="5" t="str">
        <f t="shared" si="1314"/>
        <v>44212DAY</v>
      </c>
    </row>
    <row r="4681" spans="1:42" x14ac:dyDescent="0.3">
      <c r="A4681" s="33">
        <v>1</v>
      </c>
      <c r="B4681" s="33"/>
      <c r="C4681" s="70">
        <v>44212</v>
      </c>
      <c r="D4681" s="71" t="s">
        <v>19</v>
      </c>
      <c r="E4681" s="70">
        <v>44212</v>
      </c>
      <c r="F4681" s="71">
        <v>5174496</v>
      </c>
      <c r="G4681" s="33" t="s">
        <v>20</v>
      </c>
      <c r="H4681" s="33" t="s">
        <v>21</v>
      </c>
      <c r="I4681" s="33" t="s">
        <v>170</v>
      </c>
      <c r="J4681" s="33" t="s">
        <v>23</v>
      </c>
      <c r="K4681" s="63" t="s">
        <v>41</v>
      </c>
      <c r="L4681" s="32" t="str">
        <f t="shared" si="1315"/>
        <v>AXOR4843</v>
      </c>
      <c r="M4681" s="32" t="str">
        <f t="shared" si="1316"/>
        <v>BMJ II</v>
      </c>
      <c r="N4681" s="32" t="str">
        <f t="shared" si="1317"/>
        <v>12 RODA</v>
      </c>
      <c r="O4681" s="146">
        <v>0.56549768518518517</v>
      </c>
      <c r="P4681" s="65">
        <v>44212.565497685187</v>
      </c>
      <c r="Q4681" s="65"/>
      <c r="R4681" s="66">
        <v>4</v>
      </c>
      <c r="S4681" s="66">
        <v>53040</v>
      </c>
      <c r="T4681" s="66">
        <v>20360</v>
      </c>
      <c r="U4681" s="67">
        <f t="shared" si="1309"/>
        <v>32.68</v>
      </c>
      <c r="V4681" s="66">
        <f t="shared" si="1300"/>
        <v>662652.36</v>
      </c>
      <c r="W4681" s="66" t="str">
        <f t="shared" si="1301"/>
        <v>1 &gt; 4</v>
      </c>
      <c r="X4681" s="66">
        <f>A4681+SUMIFS(Presensi!F:F,Presensi!E:E,'Entry Data'!AP4681)</f>
        <v>1</v>
      </c>
      <c r="Y4681" s="66">
        <f>IFERROR(INDEX('Retasi Pricing'!F:F,MATCH('Entry Data'!AM4681,'Retasi Pricing'!E:E,0))*X4681,"")</f>
        <v>27500</v>
      </c>
      <c r="Z4681" s="62" t="s">
        <v>26</v>
      </c>
      <c r="AA4681" s="62" t="s">
        <v>27</v>
      </c>
      <c r="AB4681" s="32"/>
      <c r="AC4681" s="32" t="s">
        <v>377</v>
      </c>
      <c r="AD4681" s="32" t="str">
        <f t="shared" si="1302"/>
        <v/>
      </c>
      <c r="AF4681" s="5" t="str">
        <f t="shared" si="1303"/>
        <v>Nurzaenal Abidin44212</v>
      </c>
      <c r="AG4681" s="5" t="str">
        <f t="shared" si="1304"/>
        <v>BMJ 04744212UTARADAY</v>
      </c>
      <c r="AH4681" s="5" t="str">
        <f t="shared" si="1305"/>
        <v>Nurzaenal Abidin44212UTARADAY</v>
      </c>
      <c r="AI4681" s="5" t="str">
        <f t="shared" si="1306"/>
        <v>BMJ 04744212DAY</v>
      </c>
      <c r="AJ4681" s="5" t="str">
        <f t="shared" si="1307"/>
        <v>Nurzaenal Abidin44212DAY</v>
      </c>
      <c r="AK4681" s="5" t="str">
        <f t="shared" si="1308"/>
        <v>Nurzaenal AbidinBMJ II</v>
      </c>
      <c r="AL4681" s="5" t="str">
        <f t="shared" si="1310"/>
        <v>4UTARA</v>
      </c>
      <c r="AM4681" s="5" t="str">
        <f t="shared" si="1311"/>
        <v>1 &gt; 4UTARA12 RODA</v>
      </c>
      <c r="AN4681" s="5" t="str">
        <f t="shared" si="1312"/>
        <v>Nurzaenal AbidinBMJ II1 &gt; 4UTARA12 RODA</v>
      </c>
      <c r="AO4681" s="5" t="str">
        <f t="shared" si="1313"/>
        <v>Nurzaenal Abidin1 &gt; 4UTARA12 RODA</v>
      </c>
      <c r="AP4681" s="5" t="str">
        <f t="shared" si="1314"/>
        <v>44212DAY</v>
      </c>
    </row>
    <row r="4682" spans="1:42" x14ac:dyDescent="0.3">
      <c r="A4682" s="33">
        <v>1</v>
      </c>
      <c r="B4682" s="33"/>
      <c r="C4682" s="70">
        <v>44212</v>
      </c>
      <c r="D4682" s="71" t="s">
        <v>19</v>
      </c>
      <c r="E4682" s="70">
        <v>44212</v>
      </c>
      <c r="F4682" s="71">
        <v>5174595</v>
      </c>
      <c r="G4682" s="33" t="s">
        <v>20</v>
      </c>
      <c r="H4682" s="33" t="s">
        <v>21</v>
      </c>
      <c r="I4682" s="33" t="s">
        <v>170</v>
      </c>
      <c r="J4682" s="33" t="s">
        <v>23</v>
      </c>
      <c r="K4682" s="69" t="s">
        <v>41</v>
      </c>
      <c r="L4682" s="32" t="str">
        <f t="shared" si="1315"/>
        <v>AXOR4843</v>
      </c>
      <c r="M4682" s="32" t="str">
        <f t="shared" si="1316"/>
        <v>BMJ II</v>
      </c>
      <c r="N4682" s="32" t="str">
        <f t="shared" si="1317"/>
        <v>12 RODA</v>
      </c>
      <c r="O4682" s="146">
        <v>0.64901620370370372</v>
      </c>
      <c r="P4682" s="65">
        <v>44212.649016203701</v>
      </c>
      <c r="Q4682" s="65"/>
      <c r="R4682" s="66">
        <v>5</v>
      </c>
      <c r="S4682" s="66">
        <v>51140</v>
      </c>
      <c r="T4682" s="66">
        <v>20360</v>
      </c>
      <c r="U4682" s="67">
        <f t="shared" si="1309"/>
        <v>30.78</v>
      </c>
      <c r="V4682" s="66">
        <f t="shared" ref="V4682:V4745" si="1318">IFERROR(VLOOKUP(L4682,harga,2,FALSE),"")*U4682*IFERROR(VLOOKUP(G4682,jarak,2,FALSE),"")</f>
        <v>624126.06000000006</v>
      </c>
      <c r="W4682" s="66" t="str">
        <f t="shared" ref="W4682:W4745" si="1319">IFERROR(VLOOKUP(AL4682,Code,2,FALSE),"")</f>
        <v>&gt; 5</v>
      </c>
      <c r="X4682" s="66">
        <f>A4682+SUMIFS(Presensi!F:F,Presensi!E:E,'Entry Data'!AP4682)</f>
        <v>1</v>
      </c>
      <c r="Y4682" s="66">
        <f>IFERROR(INDEX('Retasi Pricing'!F:F,MATCH('Entry Data'!AM4682,'Retasi Pricing'!E:E,0))*X4682,"")</f>
        <v>31200</v>
      </c>
      <c r="Z4682" s="62" t="s">
        <v>26</v>
      </c>
      <c r="AA4682" s="62" t="s">
        <v>27</v>
      </c>
      <c r="AB4682" s="32"/>
      <c r="AC4682" s="32" t="s">
        <v>377</v>
      </c>
      <c r="AD4682" s="32" t="str">
        <f t="shared" ref="AD4682:AD4745" si="1320">IFERROR(VLOOKUP(AC4682,driver,13,FALSE),"")</f>
        <v/>
      </c>
      <c r="AF4682" s="5" t="str">
        <f t="shared" ref="AF4682:AF4745" si="1321">AC4682&amp;C4682</f>
        <v>Nurzaenal Abidin44212</v>
      </c>
      <c r="AG4682" s="5" t="str">
        <f t="shared" ref="AG4682:AG4745" si="1322">K4682&amp;C4682&amp;G4682&amp;D4682</f>
        <v>BMJ 04744212UTARADAY</v>
      </c>
      <c r="AH4682" s="5" t="str">
        <f t="shared" ref="AH4682:AH4745" si="1323">AC4682&amp;C4682&amp;G4682&amp;D4682</f>
        <v>Nurzaenal Abidin44212UTARADAY</v>
      </c>
      <c r="AI4682" s="5" t="str">
        <f t="shared" ref="AI4682:AI4745" si="1324">K4682&amp;C4682&amp;D4682</f>
        <v>BMJ 04744212DAY</v>
      </c>
      <c r="AJ4682" s="5" t="str">
        <f t="shared" ref="AJ4682:AJ4745" si="1325">AC4682&amp;C4682&amp;D4682</f>
        <v>Nurzaenal Abidin44212DAY</v>
      </c>
      <c r="AK4682" s="5" t="str">
        <f t="shared" ref="AK4682:AK4745" si="1326">AC4682&amp;M4682</f>
        <v>Nurzaenal AbidinBMJ II</v>
      </c>
      <c r="AL4682" s="5" t="str">
        <f t="shared" si="1310"/>
        <v>5UTARA</v>
      </c>
      <c r="AM4682" s="5" t="str">
        <f t="shared" si="1311"/>
        <v>&gt; 5UTARA12 RODA</v>
      </c>
      <c r="AN4682" s="5" t="str">
        <f t="shared" si="1312"/>
        <v>Nurzaenal AbidinBMJ II&gt; 5UTARA12 RODA</v>
      </c>
      <c r="AO4682" s="5" t="str">
        <f t="shared" si="1313"/>
        <v>Nurzaenal Abidin&gt; 5UTARA12 RODA</v>
      </c>
      <c r="AP4682" s="5" t="str">
        <f t="shared" si="1314"/>
        <v>44212DAY</v>
      </c>
    </row>
    <row r="4683" spans="1:42" x14ac:dyDescent="0.3">
      <c r="A4683" s="33">
        <v>1</v>
      </c>
      <c r="B4683" s="33"/>
      <c r="C4683" s="70">
        <v>44212</v>
      </c>
      <c r="D4683" s="71" t="s">
        <v>19</v>
      </c>
      <c r="E4683" s="70">
        <v>44212</v>
      </c>
      <c r="F4683" s="71">
        <v>5174684</v>
      </c>
      <c r="G4683" s="33" t="s">
        <v>20</v>
      </c>
      <c r="H4683" s="33" t="s">
        <v>21</v>
      </c>
      <c r="I4683" s="33" t="s">
        <v>170</v>
      </c>
      <c r="J4683" s="33" t="s">
        <v>23</v>
      </c>
      <c r="K4683" s="69" t="s">
        <v>41</v>
      </c>
      <c r="L4683" s="32" t="str">
        <f t="shared" si="1315"/>
        <v>AXOR4843</v>
      </c>
      <c r="M4683" s="32" t="str">
        <f t="shared" si="1316"/>
        <v>BMJ II</v>
      </c>
      <c r="N4683" s="32" t="str">
        <f t="shared" si="1317"/>
        <v>12 RODA</v>
      </c>
      <c r="O4683" s="146">
        <v>0.7272453703703704</v>
      </c>
      <c r="P4683" s="65">
        <v>44212.72724537037</v>
      </c>
      <c r="Q4683" s="65"/>
      <c r="R4683" s="66">
        <v>6</v>
      </c>
      <c r="S4683" s="66">
        <v>53300</v>
      </c>
      <c r="T4683" s="66">
        <v>20360</v>
      </c>
      <c r="U4683" s="67">
        <f t="shared" ref="U4683:U4746" si="1327">(S4683-T4683)/1000</f>
        <v>32.94</v>
      </c>
      <c r="V4683" s="66">
        <f t="shared" si="1318"/>
        <v>667924.38</v>
      </c>
      <c r="W4683" s="66" t="str">
        <f t="shared" si="1319"/>
        <v>&gt; 6</v>
      </c>
      <c r="X4683" s="66">
        <f>A4683+SUMIFS(Presensi!F:F,Presensi!E:E,'Entry Data'!AP4683)</f>
        <v>1</v>
      </c>
      <c r="Y4683" s="66">
        <f>IFERROR(INDEX('Retasi Pricing'!F:F,MATCH('Entry Data'!AM4683,'Retasi Pricing'!E:E,0))*X4683,"")</f>
        <v>34450</v>
      </c>
      <c r="Z4683" s="62" t="s">
        <v>26</v>
      </c>
      <c r="AA4683" s="62" t="s">
        <v>27</v>
      </c>
      <c r="AB4683" s="32"/>
      <c r="AC4683" s="32" t="s">
        <v>377</v>
      </c>
      <c r="AD4683" s="32" t="str">
        <f t="shared" si="1320"/>
        <v/>
      </c>
      <c r="AF4683" s="5" t="str">
        <f t="shared" si="1321"/>
        <v>Nurzaenal Abidin44212</v>
      </c>
      <c r="AG4683" s="5" t="str">
        <f t="shared" si="1322"/>
        <v>BMJ 04744212UTARADAY</v>
      </c>
      <c r="AH4683" s="5" t="str">
        <f t="shared" si="1323"/>
        <v>Nurzaenal Abidin44212UTARADAY</v>
      </c>
      <c r="AI4683" s="5" t="str">
        <f t="shared" si="1324"/>
        <v>BMJ 04744212DAY</v>
      </c>
      <c r="AJ4683" s="5" t="str">
        <f t="shared" si="1325"/>
        <v>Nurzaenal Abidin44212DAY</v>
      </c>
      <c r="AK4683" s="5" t="str">
        <f t="shared" si="1326"/>
        <v>Nurzaenal AbidinBMJ II</v>
      </c>
      <c r="AL4683" s="5" t="str">
        <f t="shared" ref="AL4683:AL4746" si="1328">Q4683&amp;R4683&amp;G4683</f>
        <v>6UTARA</v>
      </c>
      <c r="AM4683" s="5" t="str">
        <f t="shared" ref="AM4683:AM4746" si="1329">W4683&amp;G4683&amp;N4683</f>
        <v>&gt; 6UTARA12 RODA</v>
      </c>
      <c r="AN4683" s="5" t="str">
        <f t="shared" ref="AN4683:AN4746" si="1330">AC4683&amp;M4683&amp;W4683&amp;G4683&amp;N4683</f>
        <v>Nurzaenal AbidinBMJ II&gt; 6UTARA12 RODA</v>
      </c>
      <c r="AO4683" s="5" t="str">
        <f t="shared" ref="AO4683:AO4746" si="1331">AC4683&amp;W4683&amp;G4683&amp;N4683</f>
        <v>Nurzaenal Abidin&gt; 6UTARA12 RODA</v>
      </c>
      <c r="AP4683" s="5" t="str">
        <f t="shared" ref="AP4683:AP4746" si="1332">C4683&amp;D4683</f>
        <v>44212DAY</v>
      </c>
    </row>
    <row r="4684" spans="1:42" x14ac:dyDescent="0.3">
      <c r="A4684" s="33">
        <v>1</v>
      </c>
      <c r="B4684" s="33"/>
      <c r="C4684" s="70">
        <v>44212</v>
      </c>
      <c r="D4684" s="71" t="s">
        <v>19</v>
      </c>
      <c r="E4684" s="70">
        <v>44212</v>
      </c>
      <c r="F4684" s="71">
        <v>5174240</v>
      </c>
      <c r="G4684" s="33" t="s">
        <v>20</v>
      </c>
      <c r="H4684" s="33" t="s">
        <v>21</v>
      </c>
      <c r="I4684" s="33" t="s">
        <v>51</v>
      </c>
      <c r="J4684" s="33" t="s">
        <v>46</v>
      </c>
      <c r="K4684" s="63" t="s">
        <v>57</v>
      </c>
      <c r="L4684" s="32" t="str">
        <f t="shared" si="1315"/>
        <v>AXOR4843</v>
      </c>
      <c r="M4684" s="32" t="str">
        <f t="shared" si="1316"/>
        <v>BMJ II</v>
      </c>
      <c r="N4684" s="32" t="str">
        <f t="shared" si="1317"/>
        <v>12 RODA</v>
      </c>
      <c r="O4684" s="146">
        <v>0.36131944444444447</v>
      </c>
      <c r="P4684" s="65">
        <v>44212.366770833331</v>
      </c>
      <c r="Q4684" s="65"/>
      <c r="R4684" s="66">
        <v>1</v>
      </c>
      <c r="S4684" s="66">
        <v>52760</v>
      </c>
      <c r="T4684" s="66">
        <v>20540</v>
      </c>
      <c r="U4684" s="67">
        <f t="shared" si="1327"/>
        <v>32.22</v>
      </c>
      <c r="V4684" s="66">
        <f t="shared" si="1318"/>
        <v>653324.93999999994</v>
      </c>
      <c r="W4684" s="66" t="str">
        <f t="shared" si="1319"/>
        <v>1 &gt; 4</v>
      </c>
      <c r="X4684" s="66">
        <f>A4684+SUMIFS(Presensi!F:F,Presensi!E:E,'Entry Data'!AP4684)</f>
        <v>1</v>
      </c>
      <c r="Y4684" s="66">
        <f>IFERROR(INDEX('Retasi Pricing'!F:F,MATCH('Entry Data'!AM4684,'Retasi Pricing'!E:E,0))*X4684,"")</f>
        <v>27500</v>
      </c>
      <c r="Z4684" s="62" t="s">
        <v>26</v>
      </c>
      <c r="AA4684" s="62" t="s">
        <v>27</v>
      </c>
      <c r="AB4684" s="32"/>
      <c r="AC4684" s="32" t="s">
        <v>217</v>
      </c>
      <c r="AD4684" s="32" t="str">
        <f t="shared" si="1320"/>
        <v/>
      </c>
      <c r="AF4684" s="5" t="str">
        <f t="shared" si="1321"/>
        <v>agus suwantono44212</v>
      </c>
      <c r="AG4684" s="5" t="str">
        <f t="shared" si="1322"/>
        <v>BMJ 05044212UTARADAY</v>
      </c>
      <c r="AH4684" s="5" t="str">
        <f t="shared" si="1323"/>
        <v>agus suwantono44212UTARADAY</v>
      </c>
      <c r="AI4684" s="5" t="str">
        <f t="shared" si="1324"/>
        <v>BMJ 05044212DAY</v>
      </c>
      <c r="AJ4684" s="5" t="str">
        <f t="shared" si="1325"/>
        <v>agus suwantono44212DAY</v>
      </c>
      <c r="AK4684" s="5" t="str">
        <f t="shared" si="1326"/>
        <v>agus suwantonoBMJ II</v>
      </c>
      <c r="AL4684" s="5" t="str">
        <f t="shared" si="1328"/>
        <v>1UTARA</v>
      </c>
      <c r="AM4684" s="5" t="str">
        <f t="shared" si="1329"/>
        <v>1 &gt; 4UTARA12 RODA</v>
      </c>
      <c r="AN4684" s="5" t="str">
        <f t="shared" si="1330"/>
        <v>agus suwantonoBMJ II1 &gt; 4UTARA12 RODA</v>
      </c>
      <c r="AO4684" s="5" t="str">
        <f t="shared" si="1331"/>
        <v>agus suwantono1 &gt; 4UTARA12 RODA</v>
      </c>
      <c r="AP4684" s="5" t="str">
        <f t="shared" si="1332"/>
        <v>44212DAY</v>
      </c>
    </row>
    <row r="4685" spans="1:42" x14ac:dyDescent="0.3">
      <c r="A4685" s="33">
        <v>1</v>
      </c>
      <c r="B4685" s="33"/>
      <c r="C4685" s="70">
        <v>44212</v>
      </c>
      <c r="D4685" s="71" t="s">
        <v>19</v>
      </c>
      <c r="E4685" s="70">
        <v>44212</v>
      </c>
      <c r="F4685" s="71">
        <v>5174323</v>
      </c>
      <c r="G4685" s="33" t="s">
        <v>20</v>
      </c>
      <c r="H4685" s="33" t="s">
        <v>21</v>
      </c>
      <c r="I4685" s="33" t="s">
        <v>170</v>
      </c>
      <c r="J4685" s="33" t="s">
        <v>23</v>
      </c>
      <c r="K4685" s="63" t="s">
        <v>57</v>
      </c>
      <c r="L4685" s="32" t="str">
        <f t="shared" si="1315"/>
        <v>AXOR4843</v>
      </c>
      <c r="M4685" s="32" t="str">
        <f t="shared" si="1316"/>
        <v>BMJ II</v>
      </c>
      <c r="N4685" s="32" t="str">
        <f t="shared" si="1317"/>
        <v>12 RODA</v>
      </c>
      <c r="O4685" s="146">
        <v>0.42523148148148149</v>
      </c>
      <c r="P4685" s="65">
        <v>44212.42523148148</v>
      </c>
      <c r="Q4685" s="65"/>
      <c r="R4685" s="66">
        <v>2</v>
      </c>
      <c r="S4685" s="66">
        <v>53420</v>
      </c>
      <c r="T4685" s="66">
        <v>20540</v>
      </c>
      <c r="U4685" s="67">
        <f t="shared" si="1327"/>
        <v>32.880000000000003</v>
      </c>
      <c r="V4685" s="66">
        <f t="shared" si="1318"/>
        <v>666707.76</v>
      </c>
      <c r="W4685" s="66" t="str">
        <f t="shared" si="1319"/>
        <v>1 &gt; 4</v>
      </c>
      <c r="X4685" s="66">
        <f>A4685+SUMIFS(Presensi!F:F,Presensi!E:E,'Entry Data'!AP4685)</f>
        <v>1</v>
      </c>
      <c r="Y4685" s="66">
        <f>IFERROR(INDEX('Retasi Pricing'!F:F,MATCH('Entry Data'!AM4685,'Retasi Pricing'!E:E,0))*X4685,"")</f>
        <v>27500</v>
      </c>
      <c r="Z4685" s="62" t="s">
        <v>26</v>
      </c>
      <c r="AA4685" s="62" t="s">
        <v>27</v>
      </c>
      <c r="AB4685" s="32"/>
      <c r="AC4685" s="32" t="s">
        <v>217</v>
      </c>
      <c r="AD4685" s="32" t="str">
        <f t="shared" si="1320"/>
        <v/>
      </c>
      <c r="AF4685" s="5" t="str">
        <f t="shared" si="1321"/>
        <v>agus suwantono44212</v>
      </c>
      <c r="AG4685" s="5" t="str">
        <f t="shared" si="1322"/>
        <v>BMJ 05044212UTARADAY</v>
      </c>
      <c r="AH4685" s="5" t="str">
        <f t="shared" si="1323"/>
        <v>agus suwantono44212UTARADAY</v>
      </c>
      <c r="AI4685" s="5" t="str">
        <f t="shared" si="1324"/>
        <v>BMJ 05044212DAY</v>
      </c>
      <c r="AJ4685" s="5" t="str">
        <f t="shared" si="1325"/>
        <v>agus suwantono44212DAY</v>
      </c>
      <c r="AK4685" s="5" t="str">
        <f t="shared" si="1326"/>
        <v>agus suwantonoBMJ II</v>
      </c>
      <c r="AL4685" s="5" t="str">
        <f t="shared" si="1328"/>
        <v>2UTARA</v>
      </c>
      <c r="AM4685" s="5" t="str">
        <f t="shared" si="1329"/>
        <v>1 &gt; 4UTARA12 RODA</v>
      </c>
      <c r="AN4685" s="5" t="str">
        <f t="shared" si="1330"/>
        <v>agus suwantonoBMJ II1 &gt; 4UTARA12 RODA</v>
      </c>
      <c r="AO4685" s="5" t="str">
        <f t="shared" si="1331"/>
        <v>agus suwantono1 &gt; 4UTARA12 RODA</v>
      </c>
      <c r="AP4685" s="5" t="str">
        <f t="shared" si="1332"/>
        <v>44212DAY</v>
      </c>
    </row>
    <row r="4686" spans="1:42" x14ac:dyDescent="0.3">
      <c r="A4686" s="33">
        <v>1</v>
      </c>
      <c r="B4686" s="33"/>
      <c r="C4686" s="70">
        <v>44212</v>
      </c>
      <c r="D4686" s="71" t="s">
        <v>19</v>
      </c>
      <c r="E4686" s="70">
        <v>44212</v>
      </c>
      <c r="F4686" s="71">
        <v>5174404</v>
      </c>
      <c r="G4686" s="33" t="s">
        <v>20</v>
      </c>
      <c r="H4686" s="33" t="s">
        <v>21</v>
      </c>
      <c r="I4686" s="33" t="s">
        <v>51</v>
      </c>
      <c r="J4686" s="33" t="s">
        <v>46</v>
      </c>
      <c r="K4686" s="69" t="s">
        <v>57</v>
      </c>
      <c r="L4686" s="32" t="str">
        <f t="shared" si="1315"/>
        <v>AXOR4843</v>
      </c>
      <c r="M4686" s="32" t="str">
        <f t="shared" si="1316"/>
        <v>BMJ II</v>
      </c>
      <c r="N4686" s="32" t="str">
        <f t="shared" si="1317"/>
        <v>12 RODA</v>
      </c>
      <c r="O4686" s="146">
        <v>0.48253472222222221</v>
      </c>
      <c r="P4686" s="65">
        <v>44212.482534722221</v>
      </c>
      <c r="Q4686" s="65"/>
      <c r="R4686" s="66">
        <v>3</v>
      </c>
      <c r="S4686" s="66">
        <v>51560</v>
      </c>
      <c r="T4686" s="66">
        <v>20540</v>
      </c>
      <c r="U4686" s="67">
        <f t="shared" si="1327"/>
        <v>31.02</v>
      </c>
      <c r="V4686" s="66">
        <f t="shared" si="1318"/>
        <v>628992.54</v>
      </c>
      <c r="W4686" s="66" t="str">
        <f t="shared" si="1319"/>
        <v>1 &gt; 4</v>
      </c>
      <c r="X4686" s="66">
        <f>A4686+SUMIFS(Presensi!F:F,Presensi!E:E,'Entry Data'!AP4686)</f>
        <v>1</v>
      </c>
      <c r="Y4686" s="66">
        <f>IFERROR(INDEX('Retasi Pricing'!F:F,MATCH('Entry Data'!AM4686,'Retasi Pricing'!E:E,0))*X4686,"")</f>
        <v>27500</v>
      </c>
      <c r="Z4686" s="62" t="s">
        <v>26</v>
      </c>
      <c r="AA4686" s="62" t="s">
        <v>27</v>
      </c>
      <c r="AB4686" s="32"/>
      <c r="AC4686" s="32" t="s">
        <v>217</v>
      </c>
      <c r="AD4686" s="32" t="str">
        <f t="shared" si="1320"/>
        <v/>
      </c>
      <c r="AF4686" s="5" t="str">
        <f t="shared" si="1321"/>
        <v>agus suwantono44212</v>
      </c>
      <c r="AG4686" s="5" t="str">
        <f t="shared" si="1322"/>
        <v>BMJ 05044212UTARADAY</v>
      </c>
      <c r="AH4686" s="5" t="str">
        <f t="shared" si="1323"/>
        <v>agus suwantono44212UTARADAY</v>
      </c>
      <c r="AI4686" s="5" t="str">
        <f t="shared" si="1324"/>
        <v>BMJ 05044212DAY</v>
      </c>
      <c r="AJ4686" s="5" t="str">
        <f t="shared" si="1325"/>
        <v>agus suwantono44212DAY</v>
      </c>
      <c r="AK4686" s="5" t="str">
        <f t="shared" si="1326"/>
        <v>agus suwantonoBMJ II</v>
      </c>
      <c r="AL4686" s="5" t="str">
        <f t="shared" si="1328"/>
        <v>3UTARA</v>
      </c>
      <c r="AM4686" s="5" t="str">
        <f t="shared" si="1329"/>
        <v>1 &gt; 4UTARA12 RODA</v>
      </c>
      <c r="AN4686" s="5" t="str">
        <f t="shared" si="1330"/>
        <v>agus suwantonoBMJ II1 &gt; 4UTARA12 RODA</v>
      </c>
      <c r="AO4686" s="5" t="str">
        <f t="shared" si="1331"/>
        <v>agus suwantono1 &gt; 4UTARA12 RODA</v>
      </c>
      <c r="AP4686" s="5" t="str">
        <f t="shared" si="1332"/>
        <v>44212DAY</v>
      </c>
    </row>
    <row r="4687" spans="1:42" x14ac:dyDescent="0.3">
      <c r="A4687" s="33">
        <v>1</v>
      </c>
      <c r="B4687" s="33"/>
      <c r="C4687" s="70">
        <v>44212</v>
      </c>
      <c r="D4687" s="71" t="s">
        <v>19</v>
      </c>
      <c r="E4687" s="70">
        <v>44212</v>
      </c>
      <c r="F4687" s="71">
        <v>5174636</v>
      </c>
      <c r="G4687" s="33" t="s">
        <v>20</v>
      </c>
      <c r="H4687" s="33" t="s">
        <v>21</v>
      </c>
      <c r="I4687" s="33" t="s">
        <v>51</v>
      </c>
      <c r="J4687" s="33" t="s">
        <v>46</v>
      </c>
      <c r="K4687" s="63" t="s">
        <v>57</v>
      </c>
      <c r="L4687" s="32" t="str">
        <f t="shared" si="1315"/>
        <v>AXOR4843</v>
      </c>
      <c r="M4687" s="32" t="str">
        <f t="shared" si="1316"/>
        <v>BMJ II</v>
      </c>
      <c r="N4687" s="32" t="str">
        <f t="shared" si="1317"/>
        <v>12 RODA</v>
      </c>
      <c r="O4687" s="146">
        <v>0.68616898148148142</v>
      </c>
      <c r="P4687" s="65">
        <v>44212.686168981483</v>
      </c>
      <c r="Q4687" s="65"/>
      <c r="R4687" s="66">
        <v>4</v>
      </c>
      <c r="S4687" s="66">
        <v>48640</v>
      </c>
      <c r="T4687" s="66">
        <v>20540</v>
      </c>
      <c r="U4687" s="67">
        <f t="shared" si="1327"/>
        <v>28.1</v>
      </c>
      <c r="V4687" s="66">
        <f t="shared" si="1318"/>
        <v>569783.70000000007</v>
      </c>
      <c r="W4687" s="66" t="str">
        <f t="shared" si="1319"/>
        <v>1 &gt; 4</v>
      </c>
      <c r="X4687" s="66">
        <f>A4687+SUMIFS(Presensi!F:F,Presensi!E:E,'Entry Data'!AP4687)</f>
        <v>1</v>
      </c>
      <c r="Y4687" s="66">
        <f>IFERROR(INDEX('Retasi Pricing'!F:F,MATCH('Entry Data'!AM4687,'Retasi Pricing'!E:E,0))*X4687,"")</f>
        <v>27500</v>
      </c>
      <c r="Z4687" s="62" t="s">
        <v>26</v>
      </c>
      <c r="AA4687" s="62" t="s">
        <v>27</v>
      </c>
      <c r="AB4687" s="32"/>
      <c r="AC4687" s="32" t="s">
        <v>217</v>
      </c>
      <c r="AD4687" s="32" t="str">
        <f t="shared" si="1320"/>
        <v/>
      </c>
      <c r="AF4687" s="5" t="str">
        <f t="shared" si="1321"/>
        <v>agus suwantono44212</v>
      </c>
      <c r="AG4687" s="5" t="str">
        <f t="shared" si="1322"/>
        <v>BMJ 05044212UTARADAY</v>
      </c>
      <c r="AH4687" s="5" t="str">
        <f t="shared" si="1323"/>
        <v>agus suwantono44212UTARADAY</v>
      </c>
      <c r="AI4687" s="5" t="str">
        <f t="shared" si="1324"/>
        <v>BMJ 05044212DAY</v>
      </c>
      <c r="AJ4687" s="5" t="str">
        <f t="shared" si="1325"/>
        <v>agus suwantono44212DAY</v>
      </c>
      <c r="AK4687" s="5" t="str">
        <f t="shared" si="1326"/>
        <v>agus suwantonoBMJ II</v>
      </c>
      <c r="AL4687" s="5" t="str">
        <f t="shared" si="1328"/>
        <v>4UTARA</v>
      </c>
      <c r="AM4687" s="5" t="str">
        <f t="shared" si="1329"/>
        <v>1 &gt; 4UTARA12 RODA</v>
      </c>
      <c r="AN4687" s="5" t="str">
        <f t="shared" si="1330"/>
        <v>agus suwantonoBMJ II1 &gt; 4UTARA12 RODA</v>
      </c>
      <c r="AO4687" s="5" t="str">
        <f t="shared" si="1331"/>
        <v>agus suwantono1 &gt; 4UTARA12 RODA</v>
      </c>
      <c r="AP4687" s="5" t="str">
        <f t="shared" si="1332"/>
        <v>44212DAY</v>
      </c>
    </row>
    <row r="4688" spans="1:42" x14ac:dyDescent="0.3">
      <c r="A4688" s="33">
        <v>1</v>
      </c>
      <c r="B4688" s="33"/>
      <c r="C4688" s="70">
        <v>44212</v>
      </c>
      <c r="D4688" s="71" t="s">
        <v>19</v>
      </c>
      <c r="E4688" s="70">
        <v>44212</v>
      </c>
      <c r="F4688" s="71">
        <v>5174319</v>
      </c>
      <c r="G4688" s="33" t="s">
        <v>20</v>
      </c>
      <c r="H4688" s="33" t="s">
        <v>21</v>
      </c>
      <c r="I4688" s="33" t="s">
        <v>45</v>
      </c>
      <c r="J4688" s="33" t="s">
        <v>46</v>
      </c>
      <c r="K4688" s="69" t="s">
        <v>62</v>
      </c>
      <c r="L4688" s="32" t="str">
        <f t="shared" si="1315"/>
        <v>FM260JD</v>
      </c>
      <c r="M4688" s="32" t="str">
        <f t="shared" si="1316"/>
        <v>BMJ III</v>
      </c>
      <c r="N4688" s="32" t="str">
        <f t="shared" si="1317"/>
        <v>10 RODA</v>
      </c>
      <c r="O4688" s="146">
        <v>0.42293981481481485</v>
      </c>
      <c r="P4688" s="65">
        <v>44212.427928240744</v>
      </c>
      <c r="Q4688" s="65"/>
      <c r="R4688" s="66">
        <v>1</v>
      </c>
      <c r="S4688" s="66">
        <v>41400</v>
      </c>
      <c r="T4688" s="66">
        <v>15120</v>
      </c>
      <c r="U4688" s="67">
        <f t="shared" si="1327"/>
        <v>26.28</v>
      </c>
      <c r="V4688" s="66">
        <f t="shared" si="1318"/>
        <v>512302.32</v>
      </c>
      <c r="W4688" s="66" t="str">
        <f t="shared" si="1319"/>
        <v>1 &gt; 4</v>
      </c>
      <c r="X4688" s="66">
        <f>A4688+SUMIFS(Presensi!F:F,Presensi!E:E,'Entry Data'!AP4688)</f>
        <v>1</v>
      </c>
      <c r="Y4688" s="66">
        <f>IFERROR(INDEX('Retasi Pricing'!F:F,MATCH('Entry Data'!AM4688,'Retasi Pricing'!E:E,0))*X4688,"")</f>
        <v>25000</v>
      </c>
      <c r="Z4688" s="62" t="s">
        <v>26</v>
      </c>
      <c r="AA4688" s="62" t="s">
        <v>27</v>
      </c>
      <c r="AB4688" s="32"/>
      <c r="AC4688" s="32" t="s">
        <v>128</v>
      </c>
      <c r="AD4688" s="32" t="str">
        <f t="shared" si="1320"/>
        <v/>
      </c>
      <c r="AF4688" s="5" t="str">
        <f t="shared" si="1321"/>
        <v>jafar44212</v>
      </c>
      <c r="AG4688" s="5" t="str">
        <f t="shared" si="1322"/>
        <v>BMJ 05344212UTARADAY</v>
      </c>
      <c r="AH4688" s="5" t="str">
        <f t="shared" si="1323"/>
        <v>jafar44212UTARADAY</v>
      </c>
      <c r="AI4688" s="5" t="str">
        <f t="shared" si="1324"/>
        <v>BMJ 05344212DAY</v>
      </c>
      <c r="AJ4688" s="5" t="str">
        <f t="shared" si="1325"/>
        <v>jafar44212DAY</v>
      </c>
      <c r="AK4688" s="5" t="str">
        <f t="shared" si="1326"/>
        <v>jafarBMJ III</v>
      </c>
      <c r="AL4688" s="5" t="str">
        <f t="shared" si="1328"/>
        <v>1UTARA</v>
      </c>
      <c r="AM4688" s="5" t="str">
        <f t="shared" si="1329"/>
        <v>1 &gt; 4UTARA10 RODA</v>
      </c>
      <c r="AN4688" s="5" t="str">
        <f t="shared" si="1330"/>
        <v>jafarBMJ III1 &gt; 4UTARA10 RODA</v>
      </c>
      <c r="AO4688" s="5" t="str">
        <f t="shared" si="1331"/>
        <v>jafar1 &gt; 4UTARA10 RODA</v>
      </c>
      <c r="AP4688" s="5" t="str">
        <f t="shared" si="1332"/>
        <v>44212DAY</v>
      </c>
    </row>
    <row r="4689" spans="1:42" x14ac:dyDescent="0.3">
      <c r="A4689" s="33">
        <v>1</v>
      </c>
      <c r="B4689" s="33"/>
      <c r="C4689" s="70">
        <v>44212</v>
      </c>
      <c r="D4689" s="71" t="s">
        <v>19</v>
      </c>
      <c r="E4689" s="70">
        <v>44212</v>
      </c>
      <c r="F4689" s="71">
        <v>5174571</v>
      </c>
      <c r="G4689" s="33" t="s">
        <v>20</v>
      </c>
      <c r="H4689" s="33" t="s">
        <v>21</v>
      </c>
      <c r="I4689" s="33" t="s">
        <v>22</v>
      </c>
      <c r="J4689" s="33" t="s">
        <v>23</v>
      </c>
      <c r="K4689" s="69" t="s">
        <v>62</v>
      </c>
      <c r="L4689" s="32" t="str">
        <f t="shared" si="1315"/>
        <v>FM260JD</v>
      </c>
      <c r="M4689" s="32" t="str">
        <f t="shared" si="1316"/>
        <v>BMJ III</v>
      </c>
      <c r="N4689" s="32" t="str">
        <f t="shared" si="1317"/>
        <v>10 RODA</v>
      </c>
      <c r="O4689" s="146">
        <v>0.62817129629629631</v>
      </c>
      <c r="P4689" s="65">
        <v>44212.628171296295</v>
      </c>
      <c r="Q4689" s="65"/>
      <c r="R4689" s="66">
        <v>2</v>
      </c>
      <c r="S4689" s="66">
        <v>40220</v>
      </c>
      <c r="T4689" s="66">
        <v>15120</v>
      </c>
      <c r="U4689" s="67">
        <f t="shared" si="1327"/>
        <v>25.1</v>
      </c>
      <c r="V4689" s="66">
        <f t="shared" si="1318"/>
        <v>489299.4</v>
      </c>
      <c r="W4689" s="66" t="str">
        <f t="shared" si="1319"/>
        <v>1 &gt; 4</v>
      </c>
      <c r="X4689" s="66">
        <f>A4689+SUMIFS(Presensi!F:F,Presensi!E:E,'Entry Data'!AP4689)</f>
        <v>1</v>
      </c>
      <c r="Y4689" s="66">
        <f>IFERROR(INDEX('Retasi Pricing'!F:F,MATCH('Entry Data'!AM4689,'Retasi Pricing'!E:E,0))*X4689,"")</f>
        <v>25000</v>
      </c>
      <c r="Z4689" s="62" t="s">
        <v>26</v>
      </c>
      <c r="AA4689" s="62" t="s">
        <v>27</v>
      </c>
      <c r="AB4689" s="32"/>
      <c r="AC4689" s="32" t="s">
        <v>128</v>
      </c>
      <c r="AD4689" s="32" t="str">
        <f t="shared" si="1320"/>
        <v/>
      </c>
      <c r="AF4689" s="5" t="str">
        <f t="shared" si="1321"/>
        <v>jafar44212</v>
      </c>
      <c r="AG4689" s="5" t="str">
        <f t="shared" si="1322"/>
        <v>BMJ 05344212UTARADAY</v>
      </c>
      <c r="AH4689" s="5" t="str">
        <f t="shared" si="1323"/>
        <v>jafar44212UTARADAY</v>
      </c>
      <c r="AI4689" s="5" t="str">
        <f t="shared" si="1324"/>
        <v>BMJ 05344212DAY</v>
      </c>
      <c r="AJ4689" s="5" t="str">
        <f t="shared" si="1325"/>
        <v>jafar44212DAY</v>
      </c>
      <c r="AK4689" s="5" t="str">
        <f t="shared" si="1326"/>
        <v>jafarBMJ III</v>
      </c>
      <c r="AL4689" s="5" t="str">
        <f t="shared" si="1328"/>
        <v>2UTARA</v>
      </c>
      <c r="AM4689" s="5" t="str">
        <f t="shared" si="1329"/>
        <v>1 &gt; 4UTARA10 RODA</v>
      </c>
      <c r="AN4689" s="5" t="str">
        <f t="shared" si="1330"/>
        <v>jafarBMJ III1 &gt; 4UTARA10 RODA</v>
      </c>
      <c r="AO4689" s="5" t="str">
        <f t="shared" si="1331"/>
        <v>jafar1 &gt; 4UTARA10 RODA</v>
      </c>
      <c r="AP4689" s="5" t="str">
        <f t="shared" si="1332"/>
        <v>44212DAY</v>
      </c>
    </row>
    <row r="4690" spans="1:42" x14ac:dyDescent="0.3">
      <c r="A4690" s="33">
        <v>1</v>
      </c>
      <c r="B4690" s="33"/>
      <c r="C4690" s="70">
        <v>44212</v>
      </c>
      <c r="D4690" s="71" t="s">
        <v>19</v>
      </c>
      <c r="E4690" s="70">
        <v>44212</v>
      </c>
      <c r="F4690" s="71">
        <v>5174248</v>
      </c>
      <c r="G4690" s="33" t="s">
        <v>20</v>
      </c>
      <c r="H4690" s="33" t="s">
        <v>21</v>
      </c>
      <c r="I4690" s="33" t="s">
        <v>51</v>
      </c>
      <c r="J4690" s="33" t="s">
        <v>46</v>
      </c>
      <c r="K4690" s="63" t="s">
        <v>67</v>
      </c>
      <c r="L4690" s="32" t="str">
        <f t="shared" si="1315"/>
        <v>FM260JD</v>
      </c>
      <c r="M4690" s="32" t="str">
        <f t="shared" si="1316"/>
        <v>BMJ III</v>
      </c>
      <c r="N4690" s="32" t="str">
        <f t="shared" si="1317"/>
        <v>10 RODA</v>
      </c>
      <c r="O4690" s="146">
        <v>0.36745370370370373</v>
      </c>
      <c r="P4690" s="65">
        <v>44212.371979166666</v>
      </c>
      <c r="Q4690" s="65"/>
      <c r="R4690" s="66">
        <v>1</v>
      </c>
      <c r="S4690" s="66">
        <v>38600</v>
      </c>
      <c r="T4690" s="66">
        <v>15140</v>
      </c>
      <c r="U4690" s="67">
        <f t="shared" si="1327"/>
        <v>23.46</v>
      </c>
      <c r="V4690" s="66">
        <f t="shared" si="1318"/>
        <v>457329.24</v>
      </c>
      <c r="W4690" s="66" t="str">
        <f t="shared" si="1319"/>
        <v>1 &gt; 4</v>
      </c>
      <c r="X4690" s="66">
        <f>A4690+SUMIFS(Presensi!F:F,Presensi!E:E,'Entry Data'!AP4690)</f>
        <v>1</v>
      </c>
      <c r="Y4690" s="66">
        <f>IFERROR(INDEX('Retasi Pricing'!F:F,MATCH('Entry Data'!AM4690,'Retasi Pricing'!E:E,0))*X4690,"")</f>
        <v>25000</v>
      </c>
      <c r="Z4690" s="62" t="s">
        <v>26</v>
      </c>
      <c r="AA4690" s="62" t="s">
        <v>27</v>
      </c>
      <c r="AB4690" s="32"/>
      <c r="AC4690" s="32" t="s">
        <v>188</v>
      </c>
      <c r="AD4690" s="32" t="str">
        <f t="shared" si="1320"/>
        <v/>
      </c>
      <c r="AF4690" s="5" t="str">
        <f t="shared" si="1321"/>
        <v>setianto44212</v>
      </c>
      <c r="AG4690" s="5" t="str">
        <f t="shared" si="1322"/>
        <v>BMJ 05444212UTARADAY</v>
      </c>
      <c r="AH4690" s="5" t="str">
        <f t="shared" si="1323"/>
        <v>setianto44212UTARADAY</v>
      </c>
      <c r="AI4690" s="5" t="str">
        <f t="shared" si="1324"/>
        <v>BMJ 05444212DAY</v>
      </c>
      <c r="AJ4690" s="5" t="str">
        <f t="shared" si="1325"/>
        <v>setianto44212DAY</v>
      </c>
      <c r="AK4690" s="5" t="str">
        <f t="shared" si="1326"/>
        <v>setiantoBMJ III</v>
      </c>
      <c r="AL4690" s="5" t="str">
        <f t="shared" si="1328"/>
        <v>1UTARA</v>
      </c>
      <c r="AM4690" s="5" t="str">
        <f t="shared" si="1329"/>
        <v>1 &gt; 4UTARA10 RODA</v>
      </c>
      <c r="AN4690" s="5" t="str">
        <f t="shared" si="1330"/>
        <v>setiantoBMJ III1 &gt; 4UTARA10 RODA</v>
      </c>
      <c r="AO4690" s="5" t="str">
        <f t="shared" si="1331"/>
        <v>setianto1 &gt; 4UTARA10 RODA</v>
      </c>
      <c r="AP4690" s="5" t="str">
        <f t="shared" si="1332"/>
        <v>44212DAY</v>
      </c>
    </row>
    <row r="4691" spans="1:42" x14ac:dyDescent="0.3">
      <c r="A4691" s="33">
        <v>1</v>
      </c>
      <c r="B4691" s="33"/>
      <c r="C4691" s="70">
        <v>44212</v>
      </c>
      <c r="D4691" s="71" t="s">
        <v>19</v>
      </c>
      <c r="E4691" s="70">
        <v>44212</v>
      </c>
      <c r="F4691" s="71">
        <v>5174320</v>
      </c>
      <c r="G4691" s="33" t="s">
        <v>20</v>
      </c>
      <c r="H4691" s="33" t="s">
        <v>21</v>
      </c>
      <c r="I4691" s="33" t="s">
        <v>170</v>
      </c>
      <c r="J4691" s="33" t="s">
        <v>23</v>
      </c>
      <c r="K4691" s="63" t="s">
        <v>67</v>
      </c>
      <c r="L4691" s="32" t="str">
        <f t="shared" si="1315"/>
        <v>FM260JD</v>
      </c>
      <c r="M4691" s="32" t="str">
        <f t="shared" si="1316"/>
        <v>BMJ III</v>
      </c>
      <c r="N4691" s="32" t="str">
        <f t="shared" si="1317"/>
        <v>10 RODA</v>
      </c>
      <c r="O4691" s="146">
        <v>0.42343749999999997</v>
      </c>
      <c r="P4691" s="65">
        <v>44212.423437500001</v>
      </c>
      <c r="Q4691" s="65"/>
      <c r="R4691" s="66">
        <v>2</v>
      </c>
      <c r="S4691" s="66">
        <v>40220</v>
      </c>
      <c r="T4691" s="66">
        <v>15140</v>
      </c>
      <c r="U4691" s="67">
        <f t="shared" si="1327"/>
        <v>25.08</v>
      </c>
      <c r="V4691" s="66">
        <f t="shared" si="1318"/>
        <v>488909.51999999996</v>
      </c>
      <c r="W4691" s="66" t="str">
        <f t="shared" si="1319"/>
        <v>1 &gt; 4</v>
      </c>
      <c r="X4691" s="66">
        <f>A4691+SUMIFS(Presensi!F:F,Presensi!E:E,'Entry Data'!AP4691)</f>
        <v>1</v>
      </c>
      <c r="Y4691" s="66">
        <f>IFERROR(INDEX('Retasi Pricing'!F:F,MATCH('Entry Data'!AM4691,'Retasi Pricing'!E:E,0))*X4691,"")</f>
        <v>25000</v>
      </c>
      <c r="Z4691" s="62" t="s">
        <v>26</v>
      </c>
      <c r="AA4691" s="62" t="s">
        <v>27</v>
      </c>
      <c r="AB4691" s="32"/>
      <c r="AC4691" s="32" t="s">
        <v>188</v>
      </c>
      <c r="AD4691" s="32" t="str">
        <f t="shared" si="1320"/>
        <v/>
      </c>
      <c r="AF4691" s="5" t="str">
        <f t="shared" si="1321"/>
        <v>setianto44212</v>
      </c>
      <c r="AG4691" s="5" t="str">
        <f t="shared" si="1322"/>
        <v>BMJ 05444212UTARADAY</v>
      </c>
      <c r="AH4691" s="5" t="str">
        <f t="shared" si="1323"/>
        <v>setianto44212UTARADAY</v>
      </c>
      <c r="AI4691" s="5" t="str">
        <f t="shared" si="1324"/>
        <v>BMJ 05444212DAY</v>
      </c>
      <c r="AJ4691" s="5" t="str">
        <f t="shared" si="1325"/>
        <v>setianto44212DAY</v>
      </c>
      <c r="AK4691" s="5" t="str">
        <f t="shared" si="1326"/>
        <v>setiantoBMJ III</v>
      </c>
      <c r="AL4691" s="5" t="str">
        <f t="shared" si="1328"/>
        <v>2UTARA</v>
      </c>
      <c r="AM4691" s="5" t="str">
        <f t="shared" si="1329"/>
        <v>1 &gt; 4UTARA10 RODA</v>
      </c>
      <c r="AN4691" s="5" t="str">
        <f t="shared" si="1330"/>
        <v>setiantoBMJ III1 &gt; 4UTARA10 RODA</v>
      </c>
      <c r="AO4691" s="5" t="str">
        <f t="shared" si="1331"/>
        <v>setianto1 &gt; 4UTARA10 RODA</v>
      </c>
      <c r="AP4691" s="5" t="str">
        <f t="shared" si="1332"/>
        <v>44212DAY</v>
      </c>
    </row>
    <row r="4692" spans="1:42" x14ac:dyDescent="0.3">
      <c r="A4692" s="33">
        <v>1</v>
      </c>
      <c r="B4692" s="33"/>
      <c r="C4692" s="70">
        <v>44212</v>
      </c>
      <c r="D4692" s="71" t="s">
        <v>19</v>
      </c>
      <c r="E4692" s="70">
        <v>44212</v>
      </c>
      <c r="F4692" s="71">
        <v>5174397</v>
      </c>
      <c r="G4692" s="33" t="s">
        <v>20</v>
      </c>
      <c r="H4692" s="33" t="s">
        <v>21</v>
      </c>
      <c r="I4692" s="33" t="s">
        <v>22</v>
      </c>
      <c r="J4692" s="33" t="s">
        <v>23</v>
      </c>
      <c r="K4692" s="63" t="s">
        <v>67</v>
      </c>
      <c r="L4692" s="32" t="str">
        <f t="shared" si="1315"/>
        <v>FM260JD</v>
      </c>
      <c r="M4692" s="32" t="str">
        <f t="shared" si="1316"/>
        <v>BMJ III</v>
      </c>
      <c r="N4692" s="32" t="str">
        <f t="shared" si="1317"/>
        <v>10 RODA</v>
      </c>
      <c r="O4692" s="146">
        <v>0.47561342592592593</v>
      </c>
      <c r="P4692" s="65">
        <v>44212.475613425922</v>
      </c>
      <c r="Q4692" s="65"/>
      <c r="R4692" s="66">
        <v>3</v>
      </c>
      <c r="S4692" s="66">
        <v>39420</v>
      </c>
      <c r="T4692" s="66">
        <v>15140</v>
      </c>
      <c r="U4692" s="67">
        <f t="shared" si="1327"/>
        <v>24.28</v>
      </c>
      <c r="V4692" s="66">
        <f t="shared" si="1318"/>
        <v>473314.32</v>
      </c>
      <c r="W4692" s="66" t="str">
        <f t="shared" si="1319"/>
        <v>1 &gt; 4</v>
      </c>
      <c r="X4692" s="66">
        <f>A4692+SUMIFS(Presensi!F:F,Presensi!E:E,'Entry Data'!AP4692)</f>
        <v>1</v>
      </c>
      <c r="Y4692" s="66">
        <f>IFERROR(INDEX('Retasi Pricing'!F:F,MATCH('Entry Data'!AM4692,'Retasi Pricing'!E:E,0))*X4692,"")</f>
        <v>25000</v>
      </c>
      <c r="Z4692" s="62" t="s">
        <v>26</v>
      </c>
      <c r="AA4692" s="62" t="s">
        <v>27</v>
      </c>
      <c r="AB4692" s="32"/>
      <c r="AC4692" s="32" t="s">
        <v>188</v>
      </c>
      <c r="AD4692" s="32" t="str">
        <f t="shared" si="1320"/>
        <v/>
      </c>
      <c r="AF4692" s="5" t="str">
        <f t="shared" si="1321"/>
        <v>setianto44212</v>
      </c>
      <c r="AG4692" s="5" t="str">
        <f t="shared" si="1322"/>
        <v>BMJ 05444212UTARADAY</v>
      </c>
      <c r="AH4692" s="5" t="str">
        <f t="shared" si="1323"/>
        <v>setianto44212UTARADAY</v>
      </c>
      <c r="AI4692" s="5" t="str">
        <f t="shared" si="1324"/>
        <v>BMJ 05444212DAY</v>
      </c>
      <c r="AJ4692" s="5" t="str">
        <f t="shared" si="1325"/>
        <v>setianto44212DAY</v>
      </c>
      <c r="AK4692" s="5" t="str">
        <f t="shared" si="1326"/>
        <v>setiantoBMJ III</v>
      </c>
      <c r="AL4692" s="5" t="str">
        <f t="shared" si="1328"/>
        <v>3UTARA</v>
      </c>
      <c r="AM4692" s="5" t="str">
        <f t="shared" si="1329"/>
        <v>1 &gt; 4UTARA10 RODA</v>
      </c>
      <c r="AN4692" s="5" t="str">
        <f t="shared" si="1330"/>
        <v>setiantoBMJ III1 &gt; 4UTARA10 RODA</v>
      </c>
      <c r="AO4692" s="5" t="str">
        <f t="shared" si="1331"/>
        <v>setianto1 &gt; 4UTARA10 RODA</v>
      </c>
      <c r="AP4692" s="5" t="str">
        <f t="shared" si="1332"/>
        <v>44212DAY</v>
      </c>
    </row>
    <row r="4693" spans="1:42" x14ac:dyDescent="0.3">
      <c r="A4693" s="33">
        <v>1</v>
      </c>
      <c r="B4693" s="33"/>
      <c r="C4693" s="70">
        <v>44212</v>
      </c>
      <c r="D4693" s="71" t="s">
        <v>19</v>
      </c>
      <c r="E4693" s="70">
        <v>44212</v>
      </c>
      <c r="F4693" s="71">
        <v>5174461</v>
      </c>
      <c r="G4693" s="33" t="s">
        <v>20</v>
      </c>
      <c r="H4693" s="33" t="s">
        <v>21</v>
      </c>
      <c r="I4693" s="33" t="s">
        <v>22</v>
      </c>
      <c r="J4693" s="33" t="s">
        <v>23</v>
      </c>
      <c r="K4693" s="63" t="s">
        <v>67</v>
      </c>
      <c r="L4693" s="32" t="str">
        <f t="shared" si="1315"/>
        <v>FM260JD</v>
      </c>
      <c r="M4693" s="32" t="str">
        <f t="shared" si="1316"/>
        <v>BMJ III</v>
      </c>
      <c r="N4693" s="32" t="str">
        <f t="shared" si="1317"/>
        <v>10 RODA</v>
      </c>
      <c r="O4693" s="146">
        <v>0.52778935185185183</v>
      </c>
      <c r="P4693" s="65">
        <v>44212.527789351851</v>
      </c>
      <c r="Q4693" s="65"/>
      <c r="R4693" s="66">
        <v>4</v>
      </c>
      <c r="S4693" s="66">
        <v>40380</v>
      </c>
      <c r="T4693" s="66">
        <v>15140</v>
      </c>
      <c r="U4693" s="67">
        <f t="shared" si="1327"/>
        <v>25.24</v>
      </c>
      <c r="V4693" s="66">
        <f t="shared" si="1318"/>
        <v>492028.55999999994</v>
      </c>
      <c r="W4693" s="66" t="str">
        <f t="shared" si="1319"/>
        <v>1 &gt; 4</v>
      </c>
      <c r="X4693" s="66">
        <f>A4693+SUMIFS(Presensi!F:F,Presensi!E:E,'Entry Data'!AP4693)</f>
        <v>1</v>
      </c>
      <c r="Y4693" s="66">
        <f>IFERROR(INDEX('Retasi Pricing'!F:F,MATCH('Entry Data'!AM4693,'Retasi Pricing'!E:E,0))*X4693,"")</f>
        <v>25000</v>
      </c>
      <c r="Z4693" s="62" t="s">
        <v>26</v>
      </c>
      <c r="AA4693" s="62" t="s">
        <v>27</v>
      </c>
      <c r="AB4693" s="32"/>
      <c r="AC4693" s="32" t="s">
        <v>188</v>
      </c>
      <c r="AD4693" s="32" t="str">
        <f t="shared" si="1320"/>
        <v/>
      </c>
      <c r="AF4693" s="5" t="str">
        <f t="shared" si="1321"/>
        <v>setianto44212</v>
      </c>
      <c r="AG4693" s="5" t="str">
        <f t="shared" si="1322"/>
        <v>BMJ 05444212UTARADAY</v>
      </c>
      <c r="AH4693" s="5" t="str">
        <f t="shared" si="1323"/>
        <v>setianto44212UTARADAY</v>
      </c>
      <c r="AI4693" s="5" t="str">
        <f t="shared" si="1324"/>
        <v>BMJ 05444212DAY</v>
      </c>
      <c r="AJ4693" s="5" t="str">
        <f t="shared" si="1325"/>
        <v>setianto44212DAY</v>
      </c>
      <c r="AK4693" s="5" t="str">
        <f t="shared" si="1326"/>
        <v>setiantoBMJ III</v>
      </c>
      <c r="AL4693" s="5" t="str">
        <f t="shared" si="1328"/>
        <v>4UTARA</v>
      </c>
      <c r="AM4693" s="5" t="str">
        <f t="shared" si="1329"/>
        <v>1 &gt; 4UTARA10 RODA</v>
      </c>
      <c r="AN4693" s="5" t="str">
        <f t="shared" si="1330"/>
        <v>setiantoBMJ III1 &gt; 4UTARA10 RODA</v>
      </c>
      <c r="AO4693" s="5" t="str">
        <f t="shared" si="1331"/>
        <v>setianto1 &gt; 4UTARA10 RODA</v>
      </c>
      <c r="AP4693" s="5" t="str">
        <f t="shared" si="1332"/>
        <v>44212DAY</v>
      </c>
    </row>
    <row r="4694" spans="1:42" x14ac:dyDescent="0.3">
      <c r="A4694" s="33">
        <v>1</v>
      </c>
      <c r="B4694" s="33"/>
      <c r="C4694" s="70">
        <v>44212</v>
      </c>
      <c r="D4694" s="71" t="s">
        <v>19</v>
      </c>
      <c r="E4694" s="70">
        <v>44212</v>
      </c>
      <c r="F4694" s="71">
        <v>5174528</v>
      </c>
      <c r="G4694" s="33" t="s">
        <v>20</v>
      </c>
      <c r="H4694" s="33" t="s">
        <v>21</v>
      </c>
      <c r="I4694" s="33" t="s">
        <v>22</v>
      </c>
      <c r="J4694" s="33" t="s">
        <v>23</v>
      </c>
      <c r="K4694" s="63" t="s">
        <v>67</v>
      </c>
      <c r="L4694" s="32" t="str">
        <f t="shared" si="1315"/>
        <v>FM260JD</v>
      </c>
      <c r="M4694" s="32" t="str">
        <f t="shared" si="1316"/>
        <v>BMJ III</v>
      </c>
      <c r="N4694" s="32" t="str">
        <f t="shared" si="1317"/>
        <v>10 RODA</v>
      </c>
      <c r="O4694" s="146">
        <v>0.59609953703703711</v>
      </c>
      <c r="P4694" s="65">
        <v>44212.596099537041</v>
      </c>
      <c r="Q4694" s="65"/>
      <c r="R4694" s="66">
        <v>5</v>
      </c>
      <c r="S4694" s="66">
        <v>40340</v>
      </c>
      <c r="T4694" s="66">
        <v>15140</v>
      </c>
      <c r="U4694" s="67">
        <f t="shared" si="1327"/>
        <v>25.2</v>
      </c>
      <c r="V4694" s="66">
        <f t="shared" si="1318"/>
        <v>491248.79999999993</v>
      </c>
      <c r="W4694" s="66" t="str">
        <f t="shared" si="1319"/>
        <v>&gt; 5</v>
      </c>
      <c r="X4694" s="66">
        <f>A4694+SUMIFS(Presensi!F:F,Presensi!E:E,'Entry Data'!AP4694)</f>
        <v>1</v>
      </c>
      <c r="Y4694" s="66">
        <f>IFERROR(INDEX('Retasi Pricing'!F:F,MATCH('Entry Data'!AM4694,'Retasi Pricing'!E:E,0))*X4694,"")</f>
        <v>27650</v>
      </c>
      <c r="Z4694" s="62" t="s">
        <v>26</v>
      </c>
      <c r="AA4694" s="62" t="s">
        <v>27</v>
      </c>
      <c r="AB4694" s="32"/>
      <c r="AC4694" s="32" t="s">
        <v>188</v>
      </c>
      <c r="AD4694" s="32" t="str">
        <f t="shared" si="1320"/>
        <v/>
      </c>
      <c r="AF4694" s="5" t="str">
        <f t="shared" si="1321"/>
        <v>setianto44212</v>
      </c>
      <c r="AG4694" s="5" t="str">
        <f t="shared" si="1322"/>
        <v>BMJ 05444212UTARADAY</v>
      </c>
      <c r="AH4694" s="5" t="str">
        <f t="shared" si="1323"/>
        <v>setianto44212UTARADAY</v>
      </c>
      <c r="AI4694" s="5" t="str">
        <f t="shared" si="1324"/>
        <v>BMJ 05444212DAY</v>
      </c>
      <c r="AJ4694" s="5" t="str">
        <f t="shared" si="1325"/>
        <v>setianto44212DAY</v>
      </c>
      <c r="AK4694" s="5" t="str">
        <f t="shared" si="1326"/>
        <v>setiantoBMJ III</v>
      </c>
      <c r="AL4694" s="5" t="str">
        <f t="shared" si="1328"/>
        <v>5UTARA</v>
      </c>
      <c r="AM4694" s="5" t="str">
        <f t="shared" si="1329"/>
        <v>&gt; 5UTARA10 RODA</v>
      </c>
      <c r="AN4694" s="5" t="str">
        <f t="shared" si="1330"/>
        <v>setiantoBMJ III&gt; 5UTARA10 RODA</v>
      </c>
      <c r="AO4694" s="5" t="str">
        <f t="shared" si="1331"/>
        <v>setianto&gt; 5UTARA10 RODA</v>
      </c>
      <c r="AP4694" s="5" t="str">
        <f t="shared" si="1332"/>
        <v>44212DAY</v>
      </c>
    </row>
    <row r="4695" spans="1:42" x14ac:dyDescent="0.3">
      <c r="A4695" s="33">
        <v>1</v>
      </c>
      <c r="B4695" s="33"/>
      <c r="C4695" s="70">
        <v>44212</v>
      </c>
      <c r="D4695" s="71" t="s">
        <v>19</v>
      </c>
      <c r="E4695" s="70">
        <v>44212</v>
      </c>
      <c r="F4695" s="71">
        <v>5174245</v>
      </c>
      <c r="G4695" s="33" t="s">
        <v>20</v>
      </c>
      <c r="H4695" s="33" t="s">
        <v>21</v>
      </c>
      <c r="I4695" s="33" t="s">
        <v>45</v>
      </c>
      <c r="J4695" s="33" t="s">
        <v>46</v>
      </c>
      <c r="K4695" s="63" t="s">
        <v>69</v>
      </c>
      <c r="L4695" s="32" t="str">
        <f t="shared" si="1315"/>
        <v>FM260JD</v>
      </c>
      <c r="M4695" s="32" t="str">
        <f t="shared" si="1316"/>
        <v>BMJ III</v>
      </c>
      <c r="N4695" s="32" t="str">
        <f t="shared" si="1317"/>
        <v>10 RODA</v>
      </c>
      <c r="O4695" s="146">
        <v>0.36400462962962959</v>
      </c>
      <c r="P4695" s="65">
        <v>44212.369409722225</v>
      </c>
      <c r="Q4695" s="65"/>
      <c r="R4695" s="66">
        <v>1</v>
      </c>
      <c r="S4695" s="66">
        <v>38540</v>
      </c>
      <c r="T4695" s="66">
        <v>15020</v>
      </c>
      <c r="U4695" s="67">
        <f t="shared" si="1327"/>
        <v>23.52</v>
      </c>
      <c r="V4695" s="66">
        <f t="shared" si="1318"/>
        <v>458498.87999999995</v>
      </c>
      <c r="W4695" s="66" t="str">
        <f t="shared" si="1319"/>
        <v>1 &gt; 4</v>
      </c>
      <c r="X4695" s="66">
        <f>A4695+SUMIFS(Presensi!F:F,Presensi!E:E,'Entry Data'!AP4695)</f>
        <v>1</v>
      </c>
      <c r="Y4695" s="66">
        <f>IFERROR(INDEX('Retasi Pricing'!F:F,MATCH('Entry Data'!AM4695,'Retasi Pricing'!E:E,0))*X4695,"")</f>
        <v>25000</v>
      </c>
      <c r="Z4695" s="62" t="s">
        <v>26</v>
      </c>
      <c r="AA4695" s="62" t="s">
        <v>27</v>
      </c>
      <c r="AB4695" s="32"/>
      <c r="AC4695" s="32" t="s">
        <v>201</v>
      </c>
      <c r="AD4695" s="32" t="str">
        <f t="shared" si="1320"/>
        <v/>
      </c>
      <c r="AF4695" s="5" t="str">
        <f t="shared" si="1321"/>
        <v>arman44212</v>
      </c>
      <c r="AG4695" s="5" t="str">
        <f t="shared" si="1322"/>
        <v>BMJ 05544212UTARADAY</v>
      </c>
      <c r="AH4695" s="5" t="str">
        <f t="shared" si="1323"/>
        <v>arman44212UTARADAY</v>
      </c>
      <c r="AI4695" s="5" t="str">
        <f t="shared" si="1324"/>
        <v>BMJ 05544212DAY</v>
      </c>
      <c r="AJ4695" s="5" t="str">
        <f t="shared" si="1325"/>
        <v>arman44212DAY</v>
      </c>
      <c r="AK4695" s="5" t="str">
        <f t="shared" si="1326"/>
        <v>armanBMJ III</v>
      </c>
      <c r="AL4695" s="5" t="str">
        <f t="shared" si="1328"/>
        <v>1UTARA</v>
      </c>
      <c r="AM4695" s="5" t="str">
        <f t="shared" si="1329"/>
        <v>1 &gt; 4UTARA10 RODA</v>
      </c>
      <c r="AN4695" s="5" t="str">
        <f t="shared" si="1330"/>
        <v>armanBMJ III1 &gt; 4UTARA10 RODA</v>
      </c>
      <c r="AO4695" s="5" t="str">
        <f t="shared" si="1331"/>
        <v>arman1 &gt; 4UTARA10 RODA</v>
      </c>
      <c r="AP4695" s="5" t="str">
        <f t="shared" si="1332"/>
        <v>44212DAY</v>
      </c>
    </row>
    <row r="4696" spans="1:42" x14ac:dyDescent="0.3">
      <c r="A4696" s="33">
        <v>1</v>
      </c>
      <c r="B4696" s="33"/>
      <c r="C4696" s="70">
        <v>44212</v>
      </c>
      <c r="D4696" s="71" t="s">
        <v>19</v>
      </c>
      <c r="E4696" s="70">
        <v>44212</v>
      </c>
      <c r="F4696" s="71">
        <v>5174312</v>
      </c>
      <c r="G4696" s="33" t="s">
        <v>20</v>
      </c>
      <c r="H4696" s="33" t="s">
        <v>21</v>
      </c>
      <c r="I4696" s="33" t="s">
        <v>22</v>
      </c>
      <c r="J4696" s="33" t="s">
        <v>23</v>
      </c>
      <c r="K4696" s="69" t="s">
        <v>69</v>
      </c>
      <c r="L4696" s="32" t="str">
        <f t="shared" si="1315"/>
        <v>FM260JD</v>
      </c>
      <c r="M4696" s="32" t="str">
        <f t="shared" si="1316"/>
        <v>BMJ III</v>
      </c>
      <c r="N4696" s="32" t="str">
        <f t="shared" si="1317"/>
        <v>10 RODA</v>
      </c>
      <c r="O4696" s="146">
        <v>0.41655092592592591</v>
      </c>
      <c r="P4696" s="65">
        <v>44212.416550925926</v>
      </c>
      <c r="Q4696" s="65"/>
      <c r="R4696" s="66">
        <v>2</v>
      </c>
      <c r="S4696" s="66">
        <v>38880</v>
      </c>
      <c r="T4696" s="66">
        <v>15020</v>
      </c>
      <c r="U4696" s="67">
        <f t="shared" si="1327"/>
        <v>23.86</v>
      </c>
      <c r="V4696" s="66">
        <f t="shared" si="1318"/>
        <v>465126.83999999997</v>
      </c>
      <c r="W4696" s="66" t="str">
        <f t="shared" si="1319"/>
        <v>1 &gt; 4</v>
      </c>
      <c r="X4696" s="66">
        <f>A4696+SUMIFS(Presensi!F:F,Presensi!E:E,'Entry Data'!AP4696)</f>
        <v>1</v>
      </c>
      <c r="Y4696" s="66">
        <f>IFERROR(INDEX('Retasi Pricing'!F:F,MATCH('Entry Data'!AM4696,'Retasi Pricing'!E:E,0))*X4696,"")</f>
        <v>25000</v>
      </c>
      <c r="Z4696" s="62" t="s">
        <v>26</v>
      </c>
      <c r="AA4696" s="62" t="s">
        <v>27</v>
      </c>
      <c r="AB4696" s="32"/>
      <c r="AC4696" s="32" t="s">
        <v>201</v>
      </c>
      <c r="AD4696" s="32" t="str">
        <f t="shared" si="1320"/>
        <v/>
      </c>
      <c r="AF4696" s="5" t="str">
        <f t="shared" si="1321"/>
        <v>arman44212</v>
      </c>
      <c r="AG4696" s="5" t="str">
        <f t="shared" si="1322"/>
        <v>BMJ 05544212UTARADAY</v>
      </c>
      <c r="AH4696" s="5" t="str">
        <f t="shared" si="1323"/>
        <v>arman44212UTARADAY</v>
      </c>
      <c r="AI4696" s="5" t="str">
        <f t="shared" si="1324"/>
        <v>BMJ 05544212DAY</v>
      </c>
      <c r="AJ4696" s="5" t="str">
        <f t="shared" si="1325"/>
        <v>arman44212DAY</v>
      </c>
      <c r="AK4696" s="5" t="str">
        <f t="shared" si="1326"/>
        <v>armanBMJ III</v>
      </c>
      <c r="AL4696" s="5" t="str">
        <f t="shared" si="1328"/>
        <v>2UTARA</v>
      </c>
      <c r="AM4696" s="5" t="str">
        <f t="shared" si="1329"/>
        <v>1 &gt; 4UTARA10 RODA</v>
      </c>
      <c r="AN4696" s="5" t="str">
        <f t="shared" si="1330"/>
        <v>armanBMJ III1 &gt; 4UTARA10 RODA</v>
      </c>
      <c r="AO4696" s="5" t="str">
        <f t="shared" si="1331"/>
        <v>arman1 &gt; 4UTARA10 RODA</v>
      </c>
      <c r="AP4696" s="5" t="str">
        <f t="shared" si="1332"/>
        <v>44212DAY</v>
      </c>
    </row>
    <row r="4697" spans="1:42" x14ac:dyDescent="0.3">
      <c r="A4697" s="33">
        <v>1</v>
      </c>
      <c r="B4697" s="33"/>
      <c r="C4697" s="70">
        <v>44212</v>
      </c>
      <c r="D4697" s="71" t="s">
        <v>19</v>
      </c>
      <c r="E4697" s="70">
        <v>44212</v>
      </c>
      <c r="F4697" s="71">
        <v>5174388</v>
      </c>
      <c r="G4697" s="33" t="s">
        <v>20</v>
      </c>
      <c r="H4697" s="33" t="s">
        <v>21</v>
      </c>
      <c r="I4697" s="33" t="s">
        <v>22</v>
      </c>
      <c r="J4697" s="33" t="s">
        <v>23</v>
      </c>
      <c r="K4697" s="69" t="s">
        <v>69</v>
      </c>
      <c r="L4697" s="32" t="str">
        <f t="shared" si="1315"/>
        <v>FM260JD</v>
      </c>
      <c r="M4697" s="32" t="str">
        <f t="shared" si="1316"/>
        <v>BMJ III</v>
      </c>
      <c r="N4697" s="32" t="str">
        <f t="shared" si="1317"/>
        <v>10 RODA</v>
      </c>
      <c r="O4697" s="146">
        <v>0.46989583333333335</v>
      </c>
      <c r="P4697" s="65">
        <v>44212.469895833332</v>
      </c>
      <c r="Q4697" s="65"/>
      <c r="R4697" s="66">
        <v>3</v>
      </c>
      <c r="S4697" s="66">
        <v>38440</v>
      </c>
      <c r="T4697" s="66">
        <v>15020</v>
      </c>
      <c r="U4697" s="67">
        <f t="shared" si="1327"/>
        <v>23.42</v>
      </c>
      <c r="V4697" s="66">
        <f t="shared" si="1318"/>
        <v>456549.48000000004</v>
      </c>
      <c r="W4697" s="66" t="str">
        <f t="shared" si="1319"/>
        <v>1 &gt; 4</v>
      </c>
      <c r="X4697" s="66">
        <f>A4697+SUMIFS(Presensi!F:F,Presensi!E:E,'Entry Data'!AP4697)</f>
        <v>1</v>
      </c>
      <c r="Y4697" s="66">
        <f>IFERROR(INDEX('Retasi Pricing'!F:F,MATCH('Entry Data'!AM4697,'Retasi Pricing'!E:E,0))*X4697,"")</f>
        <v>25000</v>
      </c>
      <c r="Z4697" s="62" t="s">
        <v>26</v>
      </c>
      <c r="AA4697" s="62" t="s">
        <v>27</v>
      </c>
      <c r="AB4697" s="32"/>
      <c r="AC4697" s="32" t="s">
        <v>201</v>
      </c>
      <c r="AD4697" s="32" t="str">
        <f t="shared" si="1320"/>
        <v/>
      </c>
      <c r="AF4697" s="5" t="str">
        <f t="shared" si="1321"/>
        <v>arman44212</v>
      </c>
      <c r="AG4697" s="5" t="str">
        <f t="shared" si="1322"/>
        <v>BMJ 05544212UTARADAY</v>
      </c>
      <c r="AH4697" s="5" t="str">
        <f t="shared" si="1323"/>
        <v>arman44212UTARADAY</v>
      </c>
      <c r="AI4697" s="5" t="str">
        <f t="shared" si="1324"/>
        <v>BMJ 05544212DAY</v>
      </c>
      <c r="AJ4697" s="5" t="str">
        <f t="shared" si="1325"/>
        <v>arman44212DAY</v>
      </c>
      <c r="AK4697" s="5" t="str">
        <f t="shared" si="1326"/>
        <v>armanBMJ III</v>
      </c>
      <c r="AL4697" s="5" t="str">
        <f t="shared" si="1328"/>
        <v>3UTARA</v>
      </c>
      <c r="AM4697" s="5" t="str">
        <f t="shared" si="1329"/>
        <v>1 &gt; 4UTARA10 RODA</v>
      </c>
      <c r="AN4697" s="5" t="str">
        <f t="shared" si="1330"/>
        <v>armanBMJ III1 &gt; 4UTARA10 RODA</v>
      </c>
      <c r="AO4697" s="5" t="str">
        <f t="shared" si="1331"/>
        <v>arman1 &gt; 4UTARA10 RODA</v>
      </c>
      <c r="AP4697" s="5" t="str">
        <f t="shared" si="1332"/>
        <v>44212DAY</v>
      </c>
    </row>
    <row r="4698" spans="1:42" x14ac:dyDescent="0.3">
      <c r="A4698" s="33">
        <v>1</v>
      </c>
      <c r="B4698" s="33"/>
      <c r="C4698" s="70">
        <v>44212</v>
      </c>
      <c r="D4698" s="71" t="s">
        <v>19</v>
      </c>
      <c r="E4698" s="70">
        <v>44212</v>
      </c>
      <c r="F4698" s="71">
        <v>5174456</v>
      </c>
      <c r="G4698" s="33" t="s">
        <v>20</v>
      </c>
      <c r="H4698" s="33" t="s">
        <v>21</v>
      </c>
      <c r="I4698" s="33" t="s">
        <v>22</v>
      </c>
      <c r="J4698" s="33" t="s">
        <v>23</v>
      </c>
      <c r="K4698" s="69" t="s">
        <v>69</v>
      </c>
      <c r="L4698" s="32" t="str">
        <f t="shared" si="1315"/>
        <v>FM260JD</v>
      </c>
      <c r="M4698" s="32" t="str">
        <f t="shared" si="1316"/>
        <v>BMJ III</v>
      </c>
      <c r="N4698" s="32" t="str">
        <f t="shared" si="1317"/>
        <v>10 RODA</v>
      </c>
      <c r="O4698" s="146">
        <v>0.52465277777777775</v>
      </c>
      <c r="P4698" s="65">
        <v>44212.524652777778</v>
      </c>
      <c r="Q4698" s="65"/>
      <c r="R4698" s="66">
        <v>4</v>
      </c>
      <c r="S4698" s="66">
        <v>41320</v>
      </c>
      <c r="T4698" s="66">
        <v>15020</v>
      </c>
      <c r="U4698" s="67">
        <f t="shared" si="1327"/>
        <v>26.3</v>
      </c>
      <c r="V4698" s="66">
        <f t="shared" si="1318"/>
        <v>512692.20000000007</v>
      </c>
      <c r="W4698" s="66" t="str">
        <f t="shared" si="1319"/>
        <v>1 &gt; 4</v>
      </c>
      <c r="X4698" s="66">
        <f>A4698+SUMIFS(Presensi!F:F,Presensi!E:E,'Entry Data'!AP4698)</f>
        <v>1</v>
      </c>
      <c r="Y4698" s="66">
        <f>IFERROR(INDEX('Retasi Pricing'!F:F,MATCH('Entry Data'!AM4698,'Retasi Pricing'!E:E,0))*X4698,"")</f>
        <v>25000</v>
      </c>
      <c r="Z4698" s="62" t="s">
        <v>26</v>
      </c>
      <c r="AA4698" s="62" t="s">
        <v>27</v>
      </c>
      <c r="AB4698" s="32"/>
      <c r="AC4698" s="32" t="s">
        <v>201</v>
      </c>
      <c r="AD4698" s="32" t="str">
        <f t="shared" si="1320"/>
        <v/>
      </c>
      <c r="AF4698" s="5" t="str">
        <f t="shared" si="1321"/>
        <v>arman44212</v>
      </c>
      <c r="AG4698" s="5" t="str">
        <f t="shared" si="1322"/>
        <v>BMJ 05544212UTARADAY</v>
      </c>
      <c r="AH4698" s="5" t="str">
        <f t="shared" si="1323"/>
        <v>arman44212UTARADAY</v>
      </c>
      <c r="AI4698" s="5" t="str">
        <f t="shared" si="1324"/>
        <v>BMJ 05544212DAY</v>
      </c>
      <c r="AJ4698" s="5" t="str">
        <f t="shared" si="1325"/>
        <v>arman44212DAY</v>
      </c>
      <c r="AK4698" s="5" t="str">
        <f t="shared" si="1326"/>
        <v>armanBMJ III</v>
      </c>
      <c r="AL4698" s="5" t="str">
        <f t="shared" si="1328"/>
        <v>4UTARA</v>
      </c>
      <c r="AM4698" s="5" t="str">
        <f t="shared" si="1329"/>
        <v>1 &gt; 4UTARA10 RODA</v>
      </c>
      <c r="AN4698" s="5" t="str">
        <f t="shared" si="1330"/>
        <v>armanBMJ III1 &gt; 4UTARA10 RODA</v>
      </c>
      <c r="AO4698" s="5" t="str">
        <f t="shared" si="1331"/>
        <v>arman1 &gt; 4UTARA10 RODA</v>
      </c>
      <c r="AP4698" s="5" t="str">
        <f t="shared" si="1332"/>
        <v>44212DAY</v>
      </c>
    </row>
    <row r="4699" spans="1:42" x14ac:dyDescent="0.3">
      <c r="A4699" s="33">
        <v>1</v>
      </c>
      <c r="B4699" s="33"/>
      <c r="C4699" s="70">
        <v>44212</v>
      </c>
      <c r="D4699" s="71" t="s">
        <v>19</v>
      </c>
      <c r="E4699" s="70">
        <v>44212</v>
      </c>
      <c r="F4699" s="71">
        <v>5174513</v>
      </c>
      <c r="G4699" s="33" t="s">
        <v>20</v>
      </c>
      <c r="H4699" s="33" t="s">
        <v>21</v>
      </c>
      <c r="I4699" s="33" t="s">
        <v>22</v>
      </c>
      <c r="J4699" s="33" t="s">
        <v>23</v>
      </c>
      <c r="K4699" s="63" t="s">
        <v>69</v>
      </c>
      <c r="L4699" s="32" t="str">
        <f t="shared" si="1315"/>
        <v>FM260JD</v>
      </c>
      <c r="M4699" s="32" t="str">
        <f t="shared" si="1316"/>
        <v>BMJ III</v>
      </c>
      <c r="N4699" s="32" t="str">
        <f t="shared" si="1317"/>
        <v>10 RODA</v>
      </c>
      <c r="O4699" s="146">
        <v>0.58010416666666664</v>
      </c>
      <c r="P4699" s="65">
        <v>44212.580104166664</v>
      </c>
      <c r="Q4699" s="65"/>
      <c r="R4699" s="66">
        <v>5</v>
      </c>
      <c r="S4699" s="66">
        <v>39420</v>
      </c>
      <c r="T4699" s="66">
        <v>15020</v>
      </c>
      <c r="U4699" s="67">
        <f t="shared" si="1327"/>
        <v>24.4</v>
      </c>
      <c r="V4699" s="66">
        <f t="shared" si="1318"/>
        <v>475653.6</v>
      </c>
      <c r="W4699" s="66" t="str">
        <f t="shared" si="1319"/>
        <v>&gt; 5</v>
      </c>
      <c r="X4699" s="66">
        <f>A4699+SUMIFS(Presensi!F:F,Presensi!E:E,'Entry Data'!AP4699)</f>
        <v>1</v>
      </c>
      <c r="Y4699" s="66">
        <f>IFERROR(INDEX('Retasi Pricing'!F:F,MATCH('Entry Data'!AM4699,'Retasi Pricing'!E:E,0))*X4699,"")</f>
        <v>27650</v>
      </c>
      <c r="Z4699" s="62" t="s">
        <v>26</v>
      </c>
      <c r="AA4699" s="62" t="s">
        <v>27</v>
      </c>
      <c r="AB4699" s="32"/>
      <c r="AC4699" s="32" t="s">
        <v>201</v>
      </c>
      <c r="AD4699" s="32" t="str">
        <f t="shared" si="1320"/>
        <v/>
      </c>
      <c r="AF4699" s="5" t="str">
        <f t="shared" si="1321"/>
        <v>arman44212</v>
      </c>
      <c r="AG4699" s="5" t="str">
        <f t="shared" si="1322"/>
        <v>BMJ 05544212UTARADAY</v>
      </c>
      <c r="AH4699" s="5" t="str">
        <f t="shared" si="1323"/>
        <v>arman44212UTARADAY</v>
      </c>
      <c r="AI4699" s="5" t="str">
        <f t="shared" si="1324"/>
        <v>BMJ 05544212DAY</v>
      </c>
      <c r="AJ4699" s="5" t="str">
        <f t="shared" si="1325"/>
        <v>arman44212DAY</v>
      </c>
      <c r="AK4699" s="5" t="str">
        <f t="shared" si="1326"/>
        <v>armanBMJ III</v>
      </c>
      <c r="AL4699" s="5" t="str">
        <f t="shared" si="1328"/>
        <v>5UTARA</v>
      </c>
      <c r="AM4699" s="5" t="str">
        <f t="shared" si="1329"/>
        <v>&gt; 5UTARA10 RODA</v>
      </c>
      <c r="AN4699" s="5" t="str">
        <f t="shared" si="1330"/>
        <v>armanBMJ III&gt; 5UTARA10 RODA</v>
      </c>
      <c r="AO4699" s="5" t="str">
        <f t="shared" si="1331"/>
        <v>arman&gt; 5UTARA10 RODA</v>
      </c>
      <c r="AP4699" s="5" t="str">
        <f t="shared" si="1332"/>
        <v>44212DAY</v>
      </c>
    </row>
    <row r="4700" spans="1:42" x14ac:dyDescent="0.3">
      <c r="A4700" s="33">
        <v>1</v>
      </c>
      <c r="B4700" s="33"/>
      <c r="C4700" s="70">
        <v>44212</v>
      </c>
      <c r="D4700" s="71" t="s">
        <v>19</v>
      </c>
      <c r="E4700" s="70">
        <v>44212</v>
      </c>
      <c r="F4700" s="71">
        <v>5174590</v>
      </c>
      <c r="G4700" s="33" t="s">
        <v>20</v>
      </c>
      <c r="H4700" s="33" t="s">
        <v>21</v>
      </c>
      <c r="I4700" s="33" t="s">
        <v>22</v>
      </c>
      <c r="J4700" s="33" t="s">
        <v>23</v>
      </c>
      <c r="K4700" s="63" t="s">
        <v>69</v>
      </c>
      <c r="L4700" s="32" t="str">
        <f t="shared" si="1315"/>
        <v>FM260JD</v>
      </c>
      <c r="M4700" s="32" t="str">
        <f t="shared" si="1316"/>
        <v>BMJ III</v>
      </c>
      <c r="N4700" s="32" t="str">
        <f t="shared" si="1317"/>
        <v>10 RODA</v>
      </c>
      <c r="O4700" s="146">
        <v>0.64344907407407403</v>
      </c>
      <c r="P4700" s="65">
        <v>44212.643449074072</v>
      </c>
      <c r="Q4700" s="65"/>
      <c r="R4700" s="66">
        <v>6</v>
      </c>
      <c r="S4700" s="66">
        <v>39600</v>
      </c>
      <c r="T4700" s="66">
        <v>15020</v>
      </c>
      <c r="U4700" s="67">
        <f t="shared" si="1327"/>
        <v>24.58</v>
      </c>
      <c r="V4700" s="66">
        <f t="shared" si="1318"/>
        <v>479162.51999999996</v>
      </c>
      <c r="W4700" s="66" t="str">
        <f t="shared" si="1319"/>
        <v>&gt; 6</v>
      </c>
      <c r="X4700" s="66">
        <f>A4700+SUMIFS(Presensi!F:F,Presensi!E:E,'Entry Data'!AP4700)</f>
        <v>1</v>
      </c>
      <c r="Y4700" s="66">
        <f>IFERROR(INDEX('Retasi Pricing'!F:F,MATCH('Entry Data'!AM4700,'Retasi Pricing'!E:E,0))*X4700,"")</f>
        <v>30800</v>
      </c>
      <c r="Z4700" s="62" t="s">
        <v>26</v>
      </c>
      <c r="AA4700" s="62" t="s">
        <v>27</v>
      </c>
      <c r="AB4700" s="32"/>
      <c r="AC4700" s="32" t="s">
        <v>201</v>
      </c>
      <c r="AD4700" s="32" t="str">
        <f t="shared" si="1320"/>
        <v/>
      </c>
      <c r="AF4700" s="5" t="str">
        <f t="shared" si="1321"/>
        <v>arman44212</v>
      </c>
      <c r="AG4700" s="5" t="str">
        <f t="shared" si="1322"/>
        <v>BMJ 05544212UTARADAY</v>
      </c>
      <c r="AH4700" s="5" t="str">
        <f t="shared" si="1323"/>
        <v>arman44212UTARADAY</v>
      </c>
      <c r="AI4700" s="5" t="str">
        <f t="shared" si="1324"/>
        <v>BMJ 05544212DAY</v>
      </c>
      <c r="AJ4700" s="5" t="str">
        <f t="shared" si="1325"/>
        <v>arman44212DAY</v>
      </c>
      <c r="AK4700" s="5" t="str">
        <f t="shared" si="1326"/>
        <v>armanBMJ III</v>
      </c>
      <c r="AL4700" s="5" t="str">
        <f t="shared" si="1328"/>
        <v>6UTARA</v>
      </c>
      <c r="AM4700" s="5" t="str">
        <f t="shared" si="1329"/>
        <v>&gt; 6UTARA10 RODA</v>
      </c>
      <c r="AN4700" s="5" t="str">
        <f t="shared" si="1330"/>
        <v>armanBMJ III&gt; 6UTARA10 RODA</v>
      </c>
      <c r="AO4700" s="5" t="str">
        <f t="shared" si="1331"/>
        <v>arman&gt; 6UTARA10 RODA</v>
      </c>
      <c r="AP4700" s="5" t="str">
        <f t="shared" si="1332"/>
        <v>44212DAY</v>
      </c>
    </row>
    <row r="4701" spans="1:42" x14ac:dyDescent="0.3">
      <c r="A4701" s="33">
        <v>1</v>
      </c>
      <c r="B4701" s="33"/>
      <c r="C4701" s="70">
        <v>44212</v>
      </c>
      <c r="D4701" s="71" t="s">
        <v>19</v>
      </c>
      <c r="E4701" s="70">
        <v>44212</v>
      </c>
      <c r="F4701" s="71">
        <v>5174655</v>
      </c>
      <c r="G4701" s="33" t="s">
        <v>20</v>
      </c>
      <c r="H4701" s="33" t="s">
        <v>21</v>
      </c>
      <c r="I4701" s="33" t="s">
        <v>22</v>
      </c>
      <c r="J4701" s="33" t="s">
        <v>23</v>
      </c>
      <c r="K4701" s="63" t="s">
        <v>69</v>
      </c>
      <c r="L4701" s="32" t="str">
        <f t="shared" si="1315"/>
        <v>FM260JD</v>
      </c>
      <c r="M4701" s="32" t="str">
        <f t="shared" si="1316"/>
        <v>BMJ III</v>
      </c>
      <c r="N4701" s="32" t="str">
        <f t="shared" si="1317"/>
        <v>10 RODA</v>
      </c>
      <c r="O4701" s="146">
        <v>0.69791666666666663</v>
      </c>
      <c r="P4701" s="65">
        <v>44212.697916666664</v>
      </c>
      <c r="Q4701" s="65"/>
      <c r="R4701" s="66">
        <v>7</v>
      </c>
      <c r="S4701" s="66">
        <v>39760</v>
      </c>
      <c r="T4701" s="66">
        <v>15020</v>
      </c>
      <c r="U4701" s="67">
        <f t="shared" si="1327"/>
        <v>24.74</v>
      </c>
      <c r="V4701" s="66">
        <f t="shared" si="1318"/>
        <v>482281.55999999994</v>
      </c>
      <c r="W4701" s="66" t="str">
        <f t="shared" si="1319"/>
        <v>7 &gt;</v>
      </c>
      <c r="X4701" s="66">
        <f>A4701+SUMIFS(Presensi!F:F,Presensi!E:E,'Entry Data'!AP4701)</f>
        <v>1</v>
      </c>
      <c r="Y4701" s="66">
        <f>IFERROR(INDEX('Retasi Pricing'!F:F,MATCH('Entry Data'!AM4701,'Retasi Pricing'!E:E,0))*X4701,"")</f>
        <v>37750</v>
      </c>
      <c r="Z4701" s="62" t="s">
        <v>26</v>
      </c>
      <c r="AA4701" s="62" t="s">
        <v>27</v>
      </c>
      <c r="AB4701" s="32"/>
      <c r="AC4701" s="32" t="s">
        <v>201</v>
      </c>
      <c r="AD4701" s="32" t="str">
        <f t="shared" si="1320"/>
        <v/>
      </c>
      <c r="AF4701" s="5" t="str">
        <f t="shared" si="1321"/>
        <v>arman44212</v>
      </c>
      <c r="AG4701" s="5" t="str">
        <f t="shared" si="1322"/>
        <v>BMJ 05544212UTARADAY</v>
      </c>
      <c r="AH4701" s="5" t="str">
        <f t="shared" si="1323"/>
        <v>arman44212UTARADAY</v>
      </c>
      <c r="AI4701" s="5" t="str">
        <f t="shared" si="1324"/>
        <v>BMJ 05544212DAY</v>
      </c>
      <c r="AJ4701" s="5" t="str">
        <f t="shared" si="1325"/>
        <v>arman44212DAY</v>
      </c>
      <c r="AK4701" s="5" t="str">
        <f t="shared" si="1326"/>
        <v>armanBMJ III</v>
      </c>
      <c r="AL4701" s="5" t="str">
        <f t="shared" si="1328"/>
        <v>7UTARA</v>
      </c>
      <c r="AM4701" s="5" t="str">
        <f t="shared" si="1329"/>
        <v>7 &gt;UTARA10 RODA</v>
      </c>
      <c r="AN4701" s="5" t="str">
        <f t="shared" si="1330"/>
        <v>armanBMJ III7 &gt;UTARA10 RODA</v>
      </c>
      <c r="AO4701" s="5" t="str">
        <f t="shared" si="1331"/>
        <v>arman7 &gt;UTARA10 RODA</v>
      </c>
      <c r="AP4701" s="5" t="str">
        <f t="shared" si="1332"/>
        <v>44212DAY</v>
      </c>
    </row>
    <row r="4702" spans="1:42" x14ac:dyDescent="0.3">
      <c r="A4702" s="33">
        <v>1</v>
      </c>
      <c r="B4702" s="33"/>
      <c r="C4702" s="70">
        <v>44212</v>
      </c>
      <c r="D4702" s="71" t="s">
        <v>19</v>
      </c>
      <c r="E4702" s="70">
        <v>44212</v>
      </c>
      <c r="F4702" s="71">
        <v>5174711</v>
      </c>
      <c r="G4702" s="33" t="s">
        <v>20</v>
      </c>
      <c r="H4702" s="33" t="s">
        <v>21</v>
      </c>
      <c r="I4702" s="33" t="s">
        <v>22</v>
      </c>
      <c r="J4702" s="33" t="s">
        <v>23</v>
      </c>
      <c r="K4702" s="69" t="s">
        <v>69</v>
      </c>
      <c r="L4702" s="32" t="str">
        <f t="shared" si="1315"/>
        <v>FM260JD</v>
      </c>
      <c r="M4702" s="32" t="str">
        <f t="shared" si="1316"/>
        <v>BMJ III</v>
      </c>
      <c r="N4702" s="32" t="str">
        <f t="shared" si="1317"/>
        <v>10 RODA</v>
      </c>
      <c r="O4702" s="146">
        <v>0.75091435185185185</v>
      </c>
      <c r="P4702" s="65">
        <v>44212.750914351855</v>
      </c>
      <c r="Q4702" s="65"/>
      <c r="R4702" s="66">
        <v>8</v>
      </c>
      <c r="S4702" s="66">
        <v>40220</v>
      </c>
      <c r="T4702" s="66">
        <v>15020</v>
      </c>
      <c r="U4702" s="67">
        <f t="shared" si="1327"/>
        <v>25.2</v>
      </c>
      <c r="V4702" s="66">
        <f t="shared" si="1318"/>
        <v>491248.79999999993</v>
      </c>
      <c r="W4702" s="66" t="str">
        <f t="shared" si="1319"/>
        <v>7 &gt;</v>
      </c>
      <c r="X4702" s="66">
        <f>A4702+SUMIFS(Presensi!F:F,Presensi!E:E,'Entry Data'!AP4702)</f>
        <v>1</v>
      </c>
      <c r="Y4702" s="66">
        <f>IFERROR(INDEX('Retasi Pricing'!F:F,MATCH('Entry Data'!AM4702,'Retasi Pricing'!E:E,0))*X4702,"")</f>
        <v>37750</v>
      </c>
      <c r="Z4702" s="62" t="s">
        <v>26</v>
      </c>
      <c r="AA4702" s="62" t="s">
        <v>27</v>
      </c>
      <c r="AB4702" s="32"/>
      <c r="AC4702" s="32" t="s">
        <v>201</v>
      </c>
      <c r="AD4702" s="32" t="str">
        <f t="shared" si="1320"/>
        <v/>
      </c>
      <c r="AF4702" s="5" t="str">
        <f t="shared" si="1321"/>
        <v>arman44212</v>
      </c>
      <c r="AG4702" s="5" t="str">
        <f t="shared" si="1322"/>
        <v>BMJ 05544212UTARADAY</v>
      </c>
      <c r="AH4702" s="5" t="str">
        <f t="shared" si="1323"/>
        <v>arman44212UTARADAY</v>
      </c>
      <c r="AI4702" s="5" t="str">
        <f t="shared" si="1324"/>
        <v>BMJ 05544212DAY</v>
      </c>
      <c r="AJ4702" s="5" t="str">
        <f t="shared" si="1325"/>
        <v>arman44212DAY</v>
      </c>
      <c r="AK4702" s="5" t="str">
        <f t="shared" si="1326"/>
        <v>armanBMJ III</v>
      </c>
      <c r="AL4702" s="5" t="str">
        <f t="shared" si="1328"/>
        <v>8UTARA</v>
      </c>
      <c r="AM4702" s="5" t="str">
        <f t="shared" si="1329"/>
        <v>7 &gt;UTARA10 RODA</v>
      </c>
      <c r="AN4702" s="5" t="str">
        <f t="shared" si="1330"/>
        <v>armanBMJ III7 &gt;UTARA10 RODA</v>
      </c>
      <c r="AO4702" s="5" t="str">
        <f t="shared" si="1331"/>
        <v>arman7 &gt;UTARA10 RODA</v>
      </c>
      <c r="AP4702" s="5" t="str">
        <f t="shared" si="1332"/>
        <v>44212DAY</v>
      </c>
    </row>
    <row r="4703" spans="1:42" x14ac:dyDescent="0.3">
      <c r="A4703" s="33">
        <v>1</v>
      </c>
      <c r="B4703" s="33"/>
      <c r="C4703" s="70">
        <v>44212</v>
      </c>
      <c r="D4703" s="71" t="s">
        <v>19</v>
      </c>
      <c r="E4703" s="70">
        <v>44212</v>
      </c>
      <c r="F4703" s="71">
        <v>5174247</v>
      </c>
      <c r="G4703" s="33" t="s">
        <v>20</v>
      </c>
      <c r="H4703" s="33" t="s">
        <v>21</v>
      </c>
      <c r="I4703" s="33" t="s">
        <v>51</v>
      </c>
      <c r="J4703" s="33" t="s">
        <v>46</v>
      </c>
      <c r="K4703" s="63" t="s">
        <v>71</v>
      </c>
      <c r="L4703" s="32" t="str">
        <f t="shared" si="1315"/>
        <v>FM260JD</v>
      </c>
      <c r="M4703" s="32" t="str">
        <f t="shared" si="1316"/>
        <v>BMJ III</v>
      </c>
      <c r="N4703" s="32" t="str">
        <f t="shared" si="1317"/>
        <v>10 RODA</v>
      </c>
      <c r="O4703" s="146">
        <v>0.36717592592592596</v>
      </c>
      <c r="P4703" s="65">
        <v>44212.371747685182</v>
      </c>
      <c r="Q4703" s="65"/>
      <c r="R4703" s="66">
        <v>1</v>
      </c>
      <c r="S4703" s="66">
        <v>40160</v>
      </c>
      <c r="T4703" s="66">
        <v>15040</v>
      </c>
      <c r="U4703" s="67">
        <f t="shared" si="1327"/>
        <v>25.12</v>
      </c>
      <c r="V4703" s="66">
        <f t="shared" si="1318"/>
        <v>489689.27999999997</v>
      </c>
      <c r="W4703" s="66" t="str">
        <f t="shared" si="1319"/>
        <v>1 &gt; 4</v>
      </c>
      <c r="X4703" s="66">
        <f>A4703+SUMIFS(Presensi!F:F,Presensi!E:E,'Entry Data'!AP4703)</f>
        <v>1</v>
      </c>
      <c r="Y4703" s="66">
        <f>IFERROR(INDEX('Retasi Pricing'!F:F,MATCH('Entry Data'!AM4703,'Retasi Pricing'!E:E,0))*X4703,"")</f>
        <v>25000</v>
      </c>
      <c r="Z4703" s="62" t="s">
        <v>26</v>
      </c>
      <c r="AA4703" s="62" t="s">
        <v>27</v>
      </c>
      <c r="AB4703" s="32"/>
      <c r="AC4703" s="32" t="s">
        <v>216</v>
      </c>
      <c r="AD4703" s="32" t="str">
        <f t="shared" si="1320"/>
        <v/>
      </c>
      <c r="AF4703" s="5" t="str">
        <f t="shared" si="1321"/>
        <v>ruslan44212</v>
      </c>
      <c r="AG4703" s="5" t="str">
        <f t="shared" si="1322"/>
        <v>BMJ 05644212UTARADAY</v>
      </c>
      <c r="AH4703" s="5" t="str">
        <f t="shared" si="1323"/>
        <v>ruslan44212UTARADAY</v>
      </c>
      <c r="AI4703" s="5" t="str">
        <f t="shared" si="1324"/>
        <v>BMJ 05644212DAY</v>
      </c>
      <c r="AJ4703" s="5" t="str">
        <f t="shared" si="1325"/>
        <v>ruslan44212DAY</v>
      </c>
      <c r="AK4703" s="5" t="str">
        <f t="shared" si="1326"/>
        <v>ruslanBMJ III</v>
      </c>
      <c r="AL4703" s="5" t="str">
        <f t="shared" si="1328"/>
        <v>1UTARA</v>
      </c>
      <c r="AM4703" s="5" t="str">
        <f t="shared" si="1329"/>
        <v>1 &gt; 4UTARA10 RODA</v>
      </c>
      <c r="AN4703" s="5" t="str">
        <f t="shared" si="1330"/>
        <v>ruslanBMJ III1 &gt; 4UTARA10 RODA</v>
      </c>
      <c r="AO4703" s="5" t="str">
        <f t="shared" si="1331"/>
        <v>ruslan1 &gt; 4UTARA10 RODA</v>
      </c>
      <c r="AP4703" s="5" t="str">
        <f t="shared" si="1332"/>
        <v>44212DAY</v>
      </c>
    </row>
    <row r="4704" spans="1:42" x14ac:dyDescent="0.3">
      <c r="A4704" s="33">
        <v>1</v>
      </c>
      <c r="B4704" s="33"/>
      <c r="C4704" s="70">
        <v>44212</v>
      </c>
      <c r="D4704" s="71" t="s">
        <v>19</v>
      </c>
      <c r="E4704" s="70">
        <v>44212</v>
      </c>
      <c r="F4704" s="71">
        <v>5174317</v>
      </c>
      <c r="G4704" s="33" t="s">
        <v>20</v>
      </c>
      <c r="H4704" s="33" t="s">
        <v>21</v>
      </c>
      <c r="I4704" s="33" t="s">
        <v>22</v>
      </c>
      <c r="J4704" s="33" t="s">
        <v>23</v>
      </c>
      <c r="K4704" s="63" t="s">
        <v>71</v>
      </c>
      <c r="L4704" s="32" t="str">
        <f t="shared" si="1315"/>
        <v>FM260JD</v>
      </c>
      <c r="M4704" s="32" t="str">
        <f t="shared" si="1316"/>
        <v>BMJ III</v>
      </c>
      <c r="N4704" s="32" t="str">
        <f t="shared" si="1317"/>
        <v>10 RODA</v>
      </c>
      <c r="O4704" s="146">
        <v>0.42149305555555555</v>
      </c>
      <c r="P4704" s="65">
        <v>44212.421493055554</v>
      </c>
      <c r="Q4704" s="65"/>
      <c r="R4704" s="66">
        <v>2</v>
      </c>
      <c r="S4704" s="66">
        <v>40180</v>
      </c>
      <c r="T4704" s="66">
        <v>15040</v>
      </c>
      <c r="U4704" s="67">
        <f t="shared" si="1327"/>
        <v>25.14</v>
      </c>
      <c r="V4704" s="66">
        <f t="shared" si="1318"/>
        <v>490079.16000000003</v>
      </c>
      <c r="W4704" s="66" t="str">
        <f t="shared" si="1319"/>
        <v>1 &gt; 4</v>
      </c>
      <c r="X4704" s="66">
        <f>A4704+SUMIFS(Presensi!F:F,Presensi!E:E,'Entry Data'!AP4704)</f>
        <v>1</v>
      </c>
      <c r="Y4704" s="66">
        <f>IFERROR(INDEX('Retasi Pricing'!F:F,MATCH('Entry Data'!AM4704,'Retasi Pricing'!E:E,0))*X4704,"")</f>
        <v>25000</v>
      </c>
      <c r="Z4704" s="62" t="s">
        <v>26</v>
      </c>
      <c r="AA4704" s="62" t="s">
        <v>27</v>
      </c>
      <c r="AB4704" s="32"/>
      <c r="AC4704" s="32" t="s">
        <v>216</v>
      </c>
      <c r="AD4704" s="32" t="str">
        <f t="shared" si="1320"/>
        <v/>
      </c>
      <c r="AF4704" s="5" t="str">
        <f t="shared" si="1321"/>
        <v>ruslan44212</v>
      </c>
      <c r="AG4704" s="5" t="str">
        <f t="shared" si="1322"/>
        <v>BMJ 05644212UTARADAY</v>
      </c>
      <c r="AH4704" s="5" t="str">
        <f t="shared" si="1323"/>
        <v>ruslan44212UTARADAY</v>
      </c>
      <c r="AI4704" s="5" t="str">
        <f t="shared" si="1324"/>
        <v>BMJ 05644212DAY</v>
      </c>
      <c r="AJ4704" s="5" t="str">
        <f t="shared" si="1325"/>
        <v>ruslan44212DAY</v>
      </c>
      <c r="AK4704" s="5" t="str">
        <f t="shared" si="1326"/>
        <v>ruslanBMJ III</v>
      </c>
      <c r="AL4704" s="5" t="str">
        <f t="shared" si="1328"/>
        <v>2UTARA</v>
      </c>
      <c r="AM4704" s="5" t="str">
        <f t="shared" si="1329"/>
        <v>1 &gt; 4UTARA10 RODA</v>
      </c>
      <c r="AN4704" s="5" t="str">
        <f t="shared" si="1330"/>
        <v>ruslanBMJ III1 &gt; 4UTARA10 RODA</v>
      </c>
      <c r="AO4704" s="5" t="str">
        <f t="shared" si="1331"/>
        <v>ruslan1 &gt; 4UTARA10 RODA</v>
      </c>
      <c r="AP4704" s="5" t="str">
        <f t="shared" si="1332"/>
        <v>44212DAY</v>
      </c>
    </row>
    <row r="4705" spans="1:42" x14ac:dyDescent="0.3">
      <c r="A4705" s="33">
        <v>1</v>
      </c>
      <c r="B4705" s="33"/>
      <c r="C4705" s="70">
        <v>44212</v>
      </c>
      <c r="D4705" s="71" t="s">
        <v>19</v>
      </c>
      <c r="E4705" s="70">
        <v>44212</v>
      </c>
      <c r="F4705" s="71">
        <v>5174398</v>
      </c>
      <c r="G4705" s="33" t="s">
        <v>20</v>
      </c>
      <c r="H4705" s="33" t="s">
        <v>21</v>
      </c>
      <c r="I4705" s="33" t="s">
        <v>22</v>
      </c>
      <c r="J4705" s="33" t="s">
        <v>23</v>
      </c>
      <c r="K4705" s="63" t="s">
        <v>71</v>
      </c>
      <c r="L4705" s="32" t="str">
        <f t="shared" si="1315"/>
        <v>FM260JD</v>
      </c>
      <c r="M4705" s="32" t="str">
        <f t="shared" si="1316"/>
        <v>BMJ III</v>
      </c>
      <c r="N4705" s="32" t="str">
        <f t="shared" si="1317"/>
        <v>10 RODA</v>
      </c>
      <c r="O4705" s="146">
        <v>0.47585648148148146</v>
      </c>
      <c r="P4705" s="65">
        <v>44212.475856481484</v>
      </c>
      <c r="Q4705" s="65"/>
      <c r="R4705" s="66">
        <v>3</v>
      </c>
      <c r="S4705" s="66">
        <v>40020</v>
      </c>
      <c r="T4705" s="66">
        <v>15040</v>
      </c>
      <c r="U4705" s="67">
        <f t="shared" si="1327"/>
        <v>24.98</v>
      </c>
      <c r="V4705" s="66">
        <f t="shared" si="1318"/>
        <v>486960.12000000005</v>
      </c>
      <c r="W4705" s="66" t="str">
        <f t="shared" si="1319"/>
        <v>1 &gt; 4</v>
      </c>
      <c r="X4705" s="66">
        <f>A4705+SUMIFS(Presensi!F:F,Presensi!E:E,'Entry Data'!AP4705)</f>
        <v>1</v>
      </c>
      <c r="Y4705" s="66">
        <f>IFERROR(INDEX('Retasi Pricing'!F:F,MATCH('Entry Data'!AM4705,'Retasi Pricing'!E:E,0))*X4705,"")</f>
        <v>25000</v>
      </c>
      <c r="Z4705" s="62" t="s">
        <v>26</v>
      </c>
      <c r="AA4705" s="62" t="s">
        <v>27</v>
      </c>
      <c r="AB4705" s="32"/>
      <c r="AC4705" s="32" t="s">
        <v>216</v>
      </c>
      <c r="AD4705" s="32" t="str">
        <f t="shared" si="1320"/>
        <v/>
      </c>
      <c r="AF4705" s="5" t="str">
        <f t="shared" si="1321"/>
        <v>ruslan44212</v>
      </c>
      <c r="AG4705" s="5" t="str">
        <f t="shared" si="1322"/>
        <v>BMJ 05644212UTARADAY</v>
      </c>
      <c r="AH4705" s="5" t="str">
        <f t="shared" si="1323"/>
        <v>ruslan44212UTARADAY</v>
      </c>
      <c r="AI4705" s="5" t="str">
        <f t="shared" si="1324"/>
        <v>BMJ 05644212DAY</v>
      </c>
      <c r="AJ4705" s="5" t="str">
        <f t="shared" si="1325"/>
        <v>ruslan44212DAY</v>
      </c>
      <c r="AK4705" s="5" t="str">
        <f t="shared" si="1326"/>
        <v>ruslanBMJ III</v>
      </c>
      <c r="AL4705" s="5" t="str">
        <f t="shared" si="1328"/>
        <v>3UTARA</v>
      </c>
      <c r="AM4705" s="5" t="str">
        <f t="shared" si="1329"/>
        <v>1 &gt; 4UTARA10 RODA</v>
      </c>
      <c r="AN4705" s="5" t="str">
        <f t="shared" si="1330"/>
        <v>ruslanBMJ III1 &gt; 4UTARA10 RODA</v>
      </c>
      <c r="AO4705" s="5" t="str">
        <f t="shared" si="1331"/>
        <v>ruslan1 &gt; 4UTARA10 RODA</v>
      </c>
      <c r="AP4705" s="5" t="str">
        <f t="shared" si="1332"/>
        <v>44212DAY</v>
      </c>
    </row>
    <row r="4706" spans="1:42" x14ac:dyDescent="0.3">
      <c r="A4706" s="33">
        <v>1</v>
      </c>
      <c r="B4706" s="33"/>
      <c r="C4706" s="70">
        <v>44212</v>
      </c>
      <c r="D4706" s="71" t="s">
        <v>19</v>
      </c>
      <c r="E4706" s="70">
        <v>44212</v>
      </c>
      <c r="F4706" s="71">
        <v>5174465</v>
      </c>
      <c r="G4706" s="33" t="s">
        <v>20</v>
      </c>
      <c r="H4706" s="33" t="s">
        <v>21</v>
      </c>
      <c r="I4706" s="33" t="s">
        <v>22</v>
      </c>
      <c r="J4706" s="33" t="s">
        <v>23</v>
      </c>
      <c r="K4706" s="63" t="s">
        <v>71</v>
      </c>
      <c r="L4706" s="32" t="str">
        <f t="shared" si="1315"/>
        <v>FM260JD</v>
      </c>
      <c r="M4706" s="32" t="str">
        <f t="shared" si="1316"/>
        <v>BMJ III</v>
      </c>
      <c r="N4706" s="32" t="str">
        <f t="shared" si="1317"/>
        <v>10 RODA</v>
      </c>
      <c r="O4706" s="146">
        <v>0.5342824074074074</v>
      </c>
      <c r="P4706" s="65">
        <v>44212.534282407411</v>
      </c>
      <c r="Q4706" s="65"/>
      <c r="R4706" s="66">
        <v>4</v>
      </c>
      <c r="S4706" s="66">
        <v>40600</v>
      </c>
      <c r="T4706" s="66">
        <v>15040</v>
      </c>
      <c r="U4706" s="67">
        <f t="shared" si="1327"/>
        <v>25.56</v>
      </c>
      <c r="V4706" s="66">
        <f t="shared" si="1318"/>
        <v>498266.64</v>
      </c>
      <c r="W4706" s="66" t="str">
        <f t="shared" si="1319"/>
        <v>1 &gt; 4</v>
      </c>
      <c r="X4706" s="66">
        <f>A4706+SUMIFS(Presensi!F:F,Presensi!E:E,'Entry Data'!AP4706)</f>
        <v>1</v>
      </c>
      <c r="Y4706" s="66">
        <f>IFERROR(INDEX('Retasi Pricing'!F:F,MATCH('Entry Data'!AM4706,'Retasi Pricing'!E:E,0))*X4706,"")</f>
        <v>25000</v>
      </c>
      <c r="Z4706" s="62" t="s">
        <v>26</v>
      </c>
      <c r="AA4706" s="62" t="s">
        <v>27</v>
      </c>
      <c r="AB4706" s="32"/>
      <c r="AC4706" s="32" t="s">
        <v>216</v>
      </c>
      <c r="AD4706" s="32" t="str">
        <f t="shared" si="1320"/>
        <v/>
      </c>
      <c r="AF4706" s="5" t="str">
        <f t="shared" si="1321"/>
        <v>ruslan44212</v>
      </c>
      <c r="AG4706" s="5" t="str">
        <f t="shared" si="1322"/>
        <v>BMJ 05644212UTARADAY</v>
      </c>
      <c r="AH4706" s="5" t="str">
        <f t="shared" si="1323"/>
        <v>ruslan44212UTARADAY</v>
      </c>
      <c r="AI4706" s="5" t="str">
        <f t="shared" si="1324"/>
        <v>BMJ 05644212DAY</v>
      </c>
      <c r="AJ4706" s="5" t="str">
        <f t="shared" si="1325"/>
        <v>ruslan44212DAY</v>
      </c>
      <c r="AK4706" s="5" t="str">
        <f t="shared" si="1326"/>
        <v>ruslanBMJ III</v>
      </c>
      <c r="AL4706" s="5" t="str">
        <f t="shared" si="1328"/>
        <v>4UTARA</v>
      </c>
      <c r="AM4706" s="5" t="str">
        <f t="shared" si="1329"/>
        <v>1 &gt; 4UTARA10 RODA</v>
      </c>
      <c r="AN4706" s="5" t="str">
        <f t="shared" si="1330"/>
        <v>ruslanBMJ III1 &gt; 4UTARA10 RODA</v>
      </c>
      <c r="AO4706" s="5" t="str">
        <f t="shared" si="1331"/>
        <v>ruslan1 &gt; 4UTARA10 RODA</v>
      </c>
      <c r="AP4706" s="5" t="str">
        <f t="shared" si="1332"/>
        <v>44212DAY</v>
      </c>
    </row>
    <row r="4707" spans="1:42" x14ac:dyDescent="0.3">
      <c r="A4707" s="33">
        <v>1</v>
      </c>
      <c r="B4707" s="33"/>
      <c r="C4707" s="70">
        <v>44212</v>
      </c>
      <c r="D4707" s="71" t="s">
        <v>19</v>
      </c>
      <c r="E4707" s="70">
        <v>44212</v>
      </c>
      <c r="F4707" s="71">
        <v>5174550</v>
      </c>
      <c r="G4707" s="33" t="s">
        <v>20</v>
      </c>
      <c r="H4707" s="33" t="s">
        <v>21</v>
      </c>
      <c r="I4707" s="33" t="s">
        <v>22</v>
      </c>
      <c r="J4707" s="33" t="s">
        <v>23</v>
      </c>
      <c r="K4707" s="69" t="s">
        <v>71</v>
      </c>
      <c r="L4707" s="32" t="str">
        <f t="shared" si="1315"/>
        <v>FM260JD</v>
      </c>
      <c r="M4707" s="32" t="str">
        <f t="shared" si="1316"/>
        <v>BMJ III</v>
      </c>
      <c r="N4707" s="32" t="str">
        <f t="shared" si="1317"/>
        <v>10 RODA</v>
      </c>
      <c r="O4707" s="146">
        <v>0.61340277777777774</v>
      </c>
      <c r="P4707" s="65">
        <v>44212.613402777781</v>
      </c>
      <c r="Q4707" s="65"/>
      <c r="R4707" s="66">
        <v>5</v>
      </c>
      <c r="S4707" s="66">
        <v>39760</v>
      </c>
      <c r="T4707" s="66">
        <v>15040</v>
      </c>
      <c r="U4707" s="67">
        <f t="shared" si="1327"/>
        <v>24.72</v>
      </c>
      <c r="V4707" s="66">
        <f t="shared" si="1318"/>
        <v>481891.68</v>
      </c>
      <c r="W4707" s="66" t="str">
        <f t="shared" si="1319"/>
        <v>&gt; 5</v>
      </c>
      <c r="X4707" s="66">
        <f>A4707+SUMIFS(Presensi!F:F,Presensi!E:E,'Entry Data'!AP4707)</f>
        <v>1</v>
      </c>
      <c r="Y4707" s="66">
        <f>IFERROR(INDEX('Retasi Pricing'!F:F,MATCH('Entry Data'!AM4707,'Retasi Pricing'!E:E,0))*X4707,"")</f>
        <v>27650</v>
      </c>
      <c r="Z4707" s="62" t="s">
        <v>26</v>
      </c>
      <c r="AA4707" s="62" t="s">
        <v>27</v>
      </c>
      <c r="AB4707" s="32"/>
      <c r="AC4707" s="32" t="s">
        <v>216</v>
      </c>
      <c r="AD4707" s="32" t="str">
        <f t="shared" si="1320"/>
        <v/>
      </c>
      <c r="AF4707" s="5" t="str">
        <f t="shared" si="1321"/>
        <v>ruslan44212</v>
      </c>
      <c r="AG4707" s="5" t="str">
        <f t="shared" si="1322"/>
        <v>BMJ 05644212UTARADAY</v>
      </c>
      <c r="AH4707" s="5" t="str">
        <f t="shared" si="1323"/>
        <v>ruslan44212UTARADAY</v>
      </c>
      <c r="AI4707" s="5" t="str">
        <f t="shared" si="1324"/>
        <v>BMJ 05644212DAY</v>
      </c>
      <c r="AJ4707" s="5" t="str">
        <f t="shared" si="1325"/>
        <v>ruslan44212DAY</v>
      </c>
      <c r="AK4707" s="5" t="str">
        <f t="shared" si="1326"/>
        <v>ruslanBMJ III</v>
      </c>
      <c r="AL4707" s="5" t="str">
        <f t="shared" si="1328"/>
        <v>5UTARA</v>
      </c>
      <c r="AM4707" s="5" t="str">
        <f t="shared" si="1329"/>
        <v>&gt; 5UTARA10 RODA</v>
      </c>
      <c r="AN4707" s="5" t="str">
        <f t="shared" si="1330"/>
        <v>ruslanBMJ III&gt; 5UTARA10 RODA</v>
      </c>
      <c r="AO4707" s="5" t="str">
        <f t="shared" si="1331"/>
        <v>ruslan&gt; 5UTARA10 RODA</v>
      </c>
      <c r="AP4707" s="5" t="str">
        <f t="shared" si="1332"/>
        <v>44212DAY</v>
      </c>
    </row>
    <row r="4708" spans="1:42" x14ac:dyDescent="0.3">
      <c r="A4708" s="33">
        <v>1</v>
      </c>
      <c r="B4708" s="33"/>
      <c r="C4708" s="70">
        <v>44212</v>
      </c>
      <c r="D4708" s="71" t="s">
        <v>19</v>
      </c>
      <c r="E4708" s="70">
        <v>44212</v>
      </c>
      <c r="F4708" s="71">
        <v>5174630</v>
      </c>
      <c r="G4708" s="33" t="s">
        <v>20</v>
      </c>
      <c r="H4708" s="33" t="s">
        <v>21</v>
      </c>
      <c r="I4708" s="33" t="s">
        <v>22</v>
      </c>
      <c r="J4708" s="33" t="s">
        <v>23</v>
      </c>
      <c r="K4708" s="63" t="s">
        <v>71</v>
      </c>
      <c r="L4708" s="32" t="str">
        <f t="shared" si="1315"/>
        <v>FM260JD</v>
      </c>
      <c r="M4708" s="32" t="str">
        <f t="shared" si="1316"/>
        <v>BMJ III</v>
      </c>
      <c r="N4708" s="32" t="str">
        <f t="shared" si="1317"/>
        <v>10 RODA</v>
      </c>
      <c r="O4708" s="146">
        <v>0.67914351851851851</v>
      </c>
      <c r="P4708" s="65">
        <v>44212.679143518515</v>
      </c>
      <c r="Q4708" s="65"/>
      <c r="R4708" s="66">
        <v>6</v>
      </c>
      <c r="S4708" s="66">
        <v>40740</v>
      </c>
      <c r="T4708" s="66">
        <v>15040</v>
      </c>
      <c r="U4708" s="67">
        <f t="shared" si="1327"/>
        <v>25.7</v>
      </c>
      <c r="V4708" s="66">
        <f t="shared" si="1318"/>
        <v>500995.79999999993</v>
      </c>
      <c r="W4708" s="66" t="str">
        <f t="shared" si="1319"/>
        <v>&gt; 6</v>
      </c>
      <c r="X4708" s="66">
        <f>A4708+SUMIFS(Presensi!F:F,Presensi!E:E,'Entry Data'!AP4708)</f>
        <v>1</v>
      </c>
      <c r="Y4708" s="66">
        <f>IFERROR(INDEX('Retasi Pricing'!F:F,MATCH('Entry Data'!AM4708,'Retasi Pricing'!E:E,0))*X4708,"")</f>
        <v>30800</v>
      </c>
      <c r="Z4708" s="62" t="s">
        <v>26</v>
      </c>
      <c r="AA4708" s="62" t="s">
        <v>27</v>
      </c>
      <c r="AB4708" s="32"/>
      <c r="AC4708" s="32" t="s">
        <v>216</v>
      </c>
      <c r="AD4708" s="32" t="str">
        <f t="shared" si="1320"/>
        <v/>
      </c>
      <c r="AF4708" s="5" t="str">
        <f t="shared" si="1321"/>
        <v>ruslan44212</v>
      </c>
      <c r="AG4708" s="5" t="str">
        <f t="shared" si="1322"/>
        <v>BMJ 05644212UTARADAY</v>
      </c>
      <c r="AH4708" s="5" t="str">
        <f t="shared" si="1323"/>
        <v>ruslan44212UTARADAY</v>
      </c>
      <c r="AI4708" s="5" t="str">
        <f t="shared" si="1324"/>
        <v>BMJ 05644212DAY</v>
      </c>
      <c r="AJ4708" s="5" t="str">
        <f t="shared" si="1325"/>
        <v>ruslan44212DAY</v>
      </c>
      <c r="AK4708" s="5" t="str">
        <f t="shared" si="1326"/>
        <v>ruslanBMJ III</v>
      </c>
      <c r="AL4708" s="5" t="str">
        <f t="shared" si="1328"/>
        <v>6UTARA</v>
      </c>
      <c r="AM4708" s="5" t="str">
        <f t="shared" si="1329"/>
        <v>&gt; 6UTARA10 RODA</v>
      </c>
      <c r="AN4708" s="5" t="str">
        <f t="shared" si="1330"/>
        <v>ruslanBMJ III&gt; 6UTARA10 RODA</v>
      </c>
      <c r="AO4708" s="5" t="str">
        <f t="shared" si="1331"/>
        <v>ruslan&gt; 6UTARA10 RODA</v>
      </c>
      <c r="AP4708" s="5" t="str">
        <f t="shared" si="1332"/>
        <v>44212DAY</v>
      </c>
    </row>
    <row r="4709" spans="1:42" x14ac:dyDescent="0.3">
      <c r="A4709" s="33">
        <v>1</v>
      </c>
      <c r="B4709" s="33"/>
      <c r="C4709" s="70">
        <v>44212</v>
      </c>
      <c r="D4709" s="71" t="s">
        <v>19</v>
      </c>
      <c r="E4709" s="70">
        <v>44212</v>
      </c>
      <c r="F4709" s="71">
        <v>5174692</v>
      </c>
      <c r="G4709" s="33" t="s">
        <v>20</v>
      </c>
      <c r="H4709" s="33" t="s">
        <v>21</v>
      </c>
      <c r="I4709" s="33" t="s">
        <v>22</v>
      </c>
      <c r="J4709" s="33" t="s">
        <v>23</v>
      </c>
      <c r="K4709" s="63" t="s">
        <v>71</v>
      </c>
      <c r="L4709" s="32" t="str">
        <f t="shared" si="1315"/>
        <v>FM260JD</v>
      </c>
      <c r="M4709" s="32" t="str">
        <f t="shared" si="1316"/>
        <v>BMJ III</v>
      </c>
      <c r="N4709" s="32" t="str">
        <f t="shared" si="1317"/>
        <v>10 RODA</v>
      </c>
      <c r="O4709" s="146">
        <v>0.73563657407407401</v>
      </c>
      <c r="P4709" s="65">
        <v>44212.735636574071</v>
      </c>
      <c r="Q4709" s="65"/>
      <c r="R4709" s="66">
        <v>7</v>
      </c>
      <c r="S4709" s="66">
        <v>39420</v>
      </c>
      <c r="T4709" s="66">
        <v>15040</v>
      </c>
      <c r="U4709" s="67">
        <f t="shared" si="1327"/>
        <v>24.38</v>
      </c>
      <c r="V4709" s="66">
        <f t="shared" si="1318"/>
        <v>475263.72000000003</v>
      </c>
      <c r="W4709" s="66" t="str">
        <f t="shared" si="1319"/>
        <v>7 &gt;</v>
      </c>
      <c r="X4709" s="66">
        <f>A4709+SUMIFS(Presensi!F:F,Presensi!E:E,'Entry Data'!AP4709)</f>
        <v>1</v>
      </c>
      <c r="Y4709" s="66">
        <f>IFERROR(INDEX('Retasi Pricing'!F:F,MATCH('Entry Data'!AM4709,'Retasi Pricing'!E:E,0))*X4709,"")</f>
        <v>37750</v>
      </c>
      <c r="Z4709" s="62" t="s">
        <v>26</v>
      </c>
      <c r="AA4709" s="62" t="s">
        <v>27</v>
      </c>
      <c r="AB4709" s="32"/>
      <c r="AC4709" s="32" t="s">
        <v>216</v>
      </c>
      <c r="AD4709" s="32" t="str">
        <f t="shared" si="1320"/>
        <v/>
      </c>
      <c r="AF4709" s="5" t="str">
        <f t="shared" si="1321"/>
        <v>ruslan44212</v>
      </c>
      <c r="AG4709" s="5" t="str">
        <f t="shared" si="1322"/>
        <v>BMJ 05644212UTARADAY</v>
      </c>
      <c r="AH4709" s="5" t="str">
        <f t="shared" si="1323"/>
        <v>ruslan44212UTARADAY</v>
      </c>
      <c r="AI4709" s="5" t="str">
        <f t="shared" si="1324"/>
        <v>BMJ 05644212DAY</v>
      </c>
      <c r="AJ4709" s="5" t="str">
        <f t="shared" si="1325"/>
        <v>ruslan44212DAY</v>
      </c>
      <c r="AK4709" s="5" t="str">
        <f t="shared" si="1326"/>
        <v>ruslanBMJ III</v>
      </c>
      <c r="AL4709" s="5" t="str">
        <f t="shared" si="1328"/>
        <v>7UTARA</v>
      </c>
      <c r="AM4709" s="5" t="str">
        <f t="shared" si="1329"/>
        <v>7 &gt;UTARA10 RODA</v>
      </c>
      <c r="AN4709" s="5" t="str">
        <f t="shared" si="1330"/>
        <v>ruslanBMJ III7 &gt;UTARA10 RODA</v>
      </c>
      <c r="AO4709" s="5" t="str">
        <f t="shared" si="1331"/>
        <v>ruslan7 &gt;UTARA10 RODA</v>
      </c>
      <c r="AP4709" s="5" t="str">
        <f t="shared" si="1332"/>
        <v>44212DAY</v>
      </c>
    </row>
    <row r="4710" spans="1:42" x14ac:dyDescent="0.3">
      <c r="A4710" s="33">
        <v>1</v>
      </c>
      <c r="B4710" s="33"/>
      <c r="C4710" s="70">
        <v>44212</v>
      </c>
      <c r="D4710" s="71" t="s">
        <v>19</v>
      </c>
      <c r="E4710" s="70">
        <v>44212</v>
      </c>
      <c r="F4710" s="71">
        <v>5174237</v>
      </c>
      <c r="G4710" s="33" t="s">
        <v>20</v>
      </c>
      <c r="H4710" s="33" t="s">
        <v>21</v>
      </c>
      <c r="I4710" s="33" t="s">
        <v>170</v>
      </c>
      <c r="J4710" s="33" t="s">
        <v>23</v>
      </c>
      <c r="K4710" s="69" t="s">
        <v>73</v>
      </c>
      <c r="L4710" s="32" t="str">
        <f t="shared" si="1315"/>
        <v>FM260JD</v>
      </c>
      <c r="M4710" s="32" t="str">
        <f t="shared" si="1316"/>
        <v>BMJ</v>
      </c>
      <c r="N4710" s="32" t="str">
        <f t="shared" si="1317"/>
        <v>10 RODA</v>
      </c>
      <c r="O4710" s="146">
        <v>0.3555787037037037</v>
      </c>
      <c r="P4710" s="65">
        <v>44212.364652777775</v>
      </c>
      <c r="Q4710" s="65"/>
      <c r="R4710" s="66">
        <v>1</v>
      </c>
      <c r="S4710" s="66">
        <v>39720</v>
      </c>
      <c r="T4710" s="66">
        <v>14900</v>
      </c>
      <c r="U4710" s="67">
        <f t="shared" si="1327"/>
        <v>24.82</v>
      </c>
      <c r="V4710" s="66">
        <f t="shared" si="1318"/>
        <v>483841.08</v>
      </c>
      <c r="W4710" s="66" t="str">
        <f t="shared" si="1319"/>
        <v>1 &gt; 4</v>
      </c>
      <c r="X4710" s="66">
        <f>A4710+SUMIFS(Presensi!F:F,Presensi!E:E,'Entry Data'!AP4710)</f>
        <v>1</v>
      </c>
      <c r="Y4710" s="66">
        <f>IFERROR(INDEX('Retasi Pricing'!F:F,MATCH('Entry Data'!AM4710,'Retasi Pricing'!E:E,0))*X4710,"")</f>
        <v>25000</v>
      </c>
      <c r="Z4710" s="62" t="s">
        <v>26</v>
      </c>
      <c r="AA4710" s="62" t="s">
        <v>27</v>
      </c>
      <c r="AB4710" s="32"/>
      <c r="AC4710" s="32" t="s">
        <v>376</v>
      </c>
      <c r="AD4710" s="32" t="str">
        <f t="shared" si="1320"/>
        <v/>
      </c>
      <c r="AF4710" s="5" t="str">
        <f t="shared" si="1321"/>
        <v>ahmad saputra44212</v>
      </c>
      <c r="AG4710" s="5" t="str">
        <f t="shared" si="1322"/>
        <v>BMJ 06544212UTARADAY</v>
      </c>
      <c r="AH4710" s="5" t="str">
        <f t="shared" si="1323"/>
        <v>ahmad saputra44212UTARADAY</v>
      </c>
      <c r="AI4710" s="5" t="str">
        <f t="shared" si="1324"/>
        <v>BMJ 06544212DAY</v>
      </c>
      <c r="AJ4710" s="5" t="str">
        <f t="shared" si="1325"/>
        <v>ahmad saputra44212DAY</v>
      </c>
      <c r="AK4710" s="5" t="str">
        <f t="shared" si="1326"/>
        <v>ahmad saputraBMJ</v>
      </c>
      <c r="AL4710" s="5" t="str">
        <f t="shared" si="1328"/>
        <v>1UTARA</v>
      </c>
      <c r="AM4710" s="5" t="str">
        <f t="shared" si="1329"/>
        <v>1 &gt; 4UTARA10 RODA</v>
      </c>
      <c r="AN4710" s="5" t="str">
        <f t="shared" si="1330"/>
        <v>ahmad saputraBMJ1 &gt; 4UTARA10 RODA</v>
      </c>
      <c r="AO4710" s="5" t="str">
        <f t="shared" si="1331"/>
        <v>ahmad saputra1 &gt; 4UTARA10 RODA</v>
      </c>
      <c r="AP4710" s="5" t="str">
        <f t="shared" si="1332"/>
        <v>44212DAY</v>
      </c>
    </row>
    <row r="4711" spans="1:42" x14ac:dyDescent="0.3">
      <c r="A4711" s="33">
        <v>1</v>
      </c>
      <c r="B4711" s="33"/>
      <c r="C4711" s="70">
        <v>44212</v>
      </c>
      <c r="D4711" s="71" t="s">
        <v>19</v>
      </c>
      <c r="E4711" s="70">
        <v>44212</v>
      </c>
      <c r="F4711" s="71">
        <v>5174314</v>
      </c>
      <c r="G4711" s="33" t="s">
        <v>20</v>
      </c>
      <c r="H4711" s="33" t="s">
        <v>21</v>
      </c>
      <c r="I4711" s="33" t="s">
        <v>170</v>
      </c>
      <c r="J4711" s="33" t="s">
        <v>23</v>
      </c>
      <c r="K4711" s="63" t="s">
        <v>73</v>
      </c>
      <c r="L4711" s="32" t="str">
        <f t="shared" si="1315"/>
        <v>FM260JD</v>
      </c>
      <c r="M4711" s="32" t="str">
        <f t="shared" si="1316"/>
        <v>BMJ</v>
      </c>
      <c r="N4711" s="32" t="str">
        <f t="shared" si="1317"/>
        <v>10 RODA</v>
      </c>
      <c r="O4711" s="146">
        <v>0.41773148148148148</v>
      </c>
      <c r="P4711" s="65">
        <v>44212.417731481481</v>
      </c>
      <c r="Q4711" s="65"/>
      <c r="R4711" s="66">
        <v>2</v>
      </c>
      <c r="S4711" s="66">
        <v>40660</v>
      </c>
      <c r="T4711" s="66">
        <v>14900</v>
      </c>
      <c r="U4711" s="67">
        <f t="shared" si="1327"/>
        <v>25.76</v>
      </c>
      <c r="V4711" s="66">
        <f t="shared" si="1318"/>
        <v>502165.44000000006</v>
      </c>
      <c r="W4711" s="66" t="str">
        <f t="shared" si="1319"/>
        <v>1 &gt; 4</v>
      </c>
      <c r="X4711" s="66">
        <f>A4711+SUMIFS(Presensi!F:F,Presensi!E:E,'Entry Data'!AP4711)</f>
        <v>1</v>
      </c>
      <c r="Y4711" s="66">
        <f>IFERROR(INDEX('Retasi Pricing'!F:F,MATCH('Entry Data'!AM4711,'Retasi Pricing'!E:E,0))*X4711,"")</f>
        <v>25000</v>
      </c>
      <c r="Z4711" s="62" t="s">
        <v>26</v>
      </c>
      <c r="AA4711" s="62" t="s">
        <v>27</v>
      </c>
      <c r="AB4711" s="32"/>
      <c r="AC4711" s="32" t="s">
        <v>376</v>
      </c>
      <c r="AD4711" s="32" t="str">
        <f t="shared" si="1320"/>
        <v/>
      </c>
      <c r="AF4711" s="5" t="str">
        <f t="shared" si="1321"/>
        <v>ahmad saputra44212</v>
      </c>
      <c r="AG4711" s="5" t="str">
        <f t="shared" si="1322"/>
        <v>BMJ 06544212UTARADAY</v>
      </c>
      <c r="AH4711" s="5" t="str">
        <f t="shared" si="1323"/>
        <v>ahmad saputra44212UTARADAY</v>
      </c>
      <c r="AI4711" s="5" t="str">
        <f t="shared" si="1324"/>
        <v>BMJ 06544212DAY</v>
      </c>
      <c r="AJ4711" s="5" t="str">
        <f t="shared" si="1325"/>
        <v>ahmad saputra44212DAY</v>
      </c>
      <c r="AK4711" s="5" t="str">
        <f t="shared" si="1326"/>
        <v>ahmad saputraBMJ</v>
      </c>
      <c r="AL4711" s="5" t="str">
        <f t="shared" si="1328"/>
        <v>2UTARA</v>
      </c>
      <c r="AM4711" s="5" t="str">
        <f t="shared" si="1329"/>
        <v>1 &gt; 4UTARA10 RODA</v>
      </c>
      <c r="AN4711" s="5" t="str">
        <f t="shared" si="1330"/>
        <v>ahmad saputraBMJ1 &gt; 4UTARA10 RODA</v>
      </c>
      <c r="AO4711" s="5" t="str">
        <f t="shared" si="1331"/>
        <v>ahmad saputra1 &gt; 4UTARA10 RODA</v>
      </c>
      <c r="AP4711" s="5" t="str">
        <f t="shared" si="1332"/>
        <v>44212DAY</v>
      </c>
    </row>
    <row r="4712" spans="1:42" x14ac:dyDescent="0.3">
      <c r="A4712" s="33">
        <v>1</v>
      </c>
      <c r="B4712" s="33"/>
      <c r="C4712" s="70">
        <v>44212</v>
      </c>
      <c r="D4712" s="71" t="s">
        <v>19</v>
      </c>
      <c r="E4712" s="70">
        <v>44212</v>
      </c>
      <c r="F4712" s="71">
        <v>5174403</v>
      </c>
      <c r="G4712" s="33" t="s">
        <v>20</v>
      </c>
      <c r="H4712" s="33" t="s">
        <v>21</v>
      </c>
      <c r="I4712" s="33" t="s">
        <v>22</v>
      </c>
      <c r="J4712" s="33" t="s">
        <v>23</v>
      </c>
      <c r="K4712" s="63" t="s">
        <v>73</v>
      </c>
      <c r="L4712" s="32" t="str">
        <f t="shared" si="1315"/>
        <v>FM260JD</v>
      </c>
      <c r="M4712" s="32" t="str">
        <f t="shared" si="1316"/>
        <v>BMJ</v>
      </c>
      <c r="N4712" s="32" t="str">
        <f t="shared" si="1317"/>
        <v>10 RODA</v>
      </c>
      <c r="O4712" s="146">
        <v>0.48219907407407409</v>
      </c>
      <c r="P4712" s="65">
        <v>44212.482199074075</v>
      </c>
      <c r="Q4712" s="65"/>
      <c r="R4712" s="66">
        <v>3</v>
      </c>
      <c r="S4712" s="66">
        <v>39420</v>
      </c>
      <c r="T4712" s="66">
        <v>14900</v>
      </c>
      <c r="U4712" s="67">
        <f t="shared" si="1327"/>
        <v>24.52</v>
      </c>
      <c r="V4712" s="66">
        <f t="shared" si="1318"/>
        <v>477992.87999999995</v>
      </c>
      <c r="W4712" s="66" t="str">
        <f t="shared" si="1319"/>
        <v>1 &gt; 4</v>
      </c>
      <c r="X4712" s="66">
        <f>A4712+SUMIFS(Presensi!F:F,Presensi!E:E,'Entry Data'!AP4712)</f>
        <v>1</v>
      </c>
      <c r="Y4712" s="66">
        <f>IFERROR(INDEX('Retasi Pricing'!F:F,MATCH('Entry Data'!AM4712,'Retasi Pricing'!E:E,0))*X4712,"")</f>
        <v>25000</v>
      </c>
      <c r="Z4712" s="62" t="s">
        <v>26</v>
      </c>
      <c r="AA4712" s="62" t="s">
        <v>27</v>
      </c>
      <c r="AB4712" s="32"/>
      <c r="AC4712" s="32" t="s">
        <v>376</v>
      </c>
      <c r="AD4712" s="32" t="str">
        <f t="shared" si="1320"/>
        <v/>
      </c>
      <c r="AF4712" s="5" t="str">
        <f t="shared" si="1321"/>
        <v>ahmad saputra44212</v>
      </c>
      <c r="AG4712" s="5" t="str">
        <f t="shared" si="1322"/>
        <v>BMJ 06544212UTARADAY</v>
      </c>
      <c r="AH4712" s="5" t="str">
        <f t="shared" si="1323"/>
        <v>ahmad saputra44212UTARADAY</v>
      </c>
      <c r="AI4712" s="5" t="str">
        <f t="shared" si="1324"/>
        <v>BMJ 06544212DAY</v>
      </c>
      <c r="AJ4712" s="5" t="str">
        <f t="shared" si="1325"/>
        <v>ahmad saputra44212DAY</v>
      </c>
      <c r="AK4712" s="5" t="str">
        <f t="shared" si="1326"/>
        <v>ahmad saputraBMJ</v>
      </c>
      <c r="AL4712" s="5" t="str">
        <f t="shared" si="1328"/>
        <v>3UTARA</v>
      </c>
      <c r="AM4712" s="5" t="str">
        <f t="shared" si="1329"/>
        <v>1 &gt; 4UTARA10 RODA</v>
      </c>
      <c r="AN4712" s="5" t="str">
        <f t="shared" si="1330"/>
        <v>ahmad saputraBMJ1 &gt; 4UTARA10 RODA</v>
      </c>
      <c r="AO4712" s="5" t="str">
        <f t="shared" si="1331"/>
        <v>ahmad saputra1 &gt; 4UTARA10 RODA</v>
      </c>
      <c r="AP4712" s="5" t="str">
        <f t="shared" si="1332"/>
        <v>44212DAY</v>
      </c>
    </row>
    <row r="4713" spans="1:42" x14ac:dyDescent="0.3">
      <c r="A4713" s="33">
        <v>1</v>
      </c>
      <c r="B4713" s="33"/>
      <c r="C4713" s="70">
        <v>44212</v>
      </c>
      <c r="D4713" s="71" t="s">
        <v>19</v>
      </c>
      <c r="E4713" s="70">
        <v>44212</v>
      </c>
      <c r="F4713" s="71">
        <v>5174487</v>
      </c>
      <c r="G4713" s="33" t="s">
        <v>20</v>
      </c>
      <c r="H4713" s="33" t="s">
        <v>21</v>
      </c>
      <c r="I4713" s="33" t="s">
        <v>22</v>
      </c>
      <c r="J4713" s="33" t="s">
        <v>23</v>
      </c>
      <c r="K4713" s="69" t="s">
        <v>73</v>
      </c>
      <c r="L4713" s="32" t="str">
        <f t="shared" si="1315"/>
        <v>FM260JD</v>
      </c>
      <c r="M4713" s="32" t="str">
        <f t="shared" si="1316"/>
        <v>BMJ</v>
      </c>
      <c r="N4713" s="32" t="str">
        <f t="shared" si="1317"/>
        <v>10 RODA</v>
      </c>
      <c r="O4713" s="146">
        <v>0.55723379629629632</v>
      </c>
      <c r="P4713" s="65">
        <v>44212.557233796295</v>
      </c>
      <c r="Q4713" s="65"/>
      <c r="R4713" s="66">
        <v>4</v>
      </c>
      <c r="S4713" s="66">
        <v>41200</v>
      </c>
      <c r="T4713" s="66">
        <v>14900</v>
      </c>
      <c r="U4713" s="67">
        <f t="shared" si="1327"/>
        <v>26.3</v>
      </c>
      <c r="V4713" s="66">
        <f t="shared" si="1318"/>
        <v>512692.20000000007</v>
      </c>
      <c r="W4713" s="66" t="str">
        <f t="shared" si="1319"/>
        <v>1 &gt; 4</v>
      </c>
      <c r="X4713" s="66">
        <f>A4713+SUMIFS(Presensi!F:F,Presensi!E:E,'Entry Data'!AP4713)</f>
        <v>1</v>
      </c>
      <c r="Y4713" s="66">
        <f>IFERROR(INDEX('Retasi Pricing'!F:F,MATCH('Entry Data'!AM4713,'Retasi Pricing'!E:E,0))*X4713,"")</f>
        <v>25000</v>
      </c>
      <c r="Z4713" s="62" t="s">
        <v>26</v>
      </c>
      <c r="AA4713" s="62" t="s">
        <v>27</v>
      </c>
      <c r="AB4713" s="32"/>
      <c r="AC4713" s="32" t="s">
        <v>376</v>
      </c>
      <c r="AD4713" s="32" t="str">
        <f t="shared" si="1320"/>
        <v/>
      </c>
      <c r="AF4713" s="5" t="str">
        <f t="shared" si="1321"/>
        <v>ahmad saputra44212</v>
      </c>
      <c r="AG4713" s="5" t="str">
        <f t="shared" si="1322"/>
        <v>BMJ 06544212UTARADAY</v>
      </c>
      <c r="AH4713" s="5" t="str">
        <f t="shared" si="1323"/>
        <v>ahmad saputra44212UTARADAY</v>
      </c>
      <c r="AI4713" s="5" t="str">
        <f t="shared" si="1324"/>
        <v>BMJ 06544212DAY</v>
      </c>
      <c r="AJ4713" s="5" t="str">
        <f t="shared" si="1325"/>
        <v>ahmad saputra44212DAY</v>
      </c>
      <c r="AK4713" s="5" t="str">
        <f t="shared" si="1326"/>
        <v>ahmad saputraBMJ</v>
      </c>
      <c r="AL4713" s="5" t="str">
        <f t="shared" si="1328"/>
        <v>4UTARA</v>
      </c>
      <c r="AM4713" s="5" t="str">
        <f t="shared" si="1329"/>
        <v>1 &gt; 4UTARA10 RODA</v>
      </c>
      <c r="AN4713" s="5" t="str">
        <f t="shared" si="1330"/>
        <v>ahmad saputraBMJ1 &gt; 4UTARA10 RODA</v>
      </c>
      <c r="AO4713" s="5" t="str">
        <f t="shared" si="1331"/>
        <v>ahmad saputra1 &gt; 4UTARA10 RODA</v>
      </c>
      <c r="AP4713" s="5" t="str">
        <f t="shared" si="1332"/>
        <v>44212DAY</v>
      </c>
    </row>
    <row r="4714" spans="1:42" x14ac:dyDescent="0.3">
      <c r="A4714" s="33">
        <v>1</v>
      </c>
      <c r="B4714" s="33"/>
      <c r="C4714" s="70">
        <v>44212</v>
      </c>
      <c r="D4714" s="71" t="s">
        <v>19</v>
      </c>
      <c r="E4714" s="70">
        <v>44212</v>
      </c>
      <c r="F4714" s="71">
        <v>5174570</v>
      </c>
      <c r="G4714" s="33" t="s">
        <v>20</v>
      </c>
      <c r="H4714" s="33" t="s">
        <v>21</v>
      </c>
      <c r="I4714" s="33" t="s">
        <v>22</v>
      </c>
      <c r="J4714" s="33" t="s">
        <v>23</v>
      </c>
      <c r="K4714" s="63" t="s">
        <v>73</v>
      </c>
      <c r="L4714" s="32" t="str">
        <f t="shared" si="1315"/>
        <v>FM260JD</v>
      </c>
      <c r="M4714" s="32" t="str">
        <f t="shared" si="1316"/>
        <v>BMJ</v>
      </c>
      <c r="N4714" s="32" t="str">
        <f t="shared" si="1317"/>
        <v>10 RODA</v>
      </c>
      <c r="O4714" s="146">
        <v>0.62679398148148147</v>
      </c>
      <c r="P4714" s="65">
        <v>44212.626793981479</v>
      </c>
      <c r="Q4714" s="65"/>
      <c r="R4714" s="66">
        <v>5</v>
      </c>
      <c r="S4714" s="66">
        <v>39220</v>
      </c>
      <c r="T4714" s="66">
        <v>14900</v>
      </c>
      <c r="U4714" s="67">
        <f t="shared" si="1327"/>
        <v>24.32</v>
      </c>
      <c r="V4714" s="66">
        <f t="shared" si="1318"/>
        <v>474094.08000000002</v>
      </c>
      <c r="W4714" s="66" t="str">
        <f t="shared" si="1319"/>
        <v>&gt; 5</v>
      </c>
      <c r="X4714" s="66">
        <f>A4714+SUMIFS(Presensi!F:F,Presensi!E:E,'Entry Data'!AP4714)</f>
        <v>1</v>
      </c>
      <c r="Y4714" s="66">
        <f>IFERROR(INDEX('Retasi Pricing'!F:F,MATCH('Entry Data'!AM4714,'Retasi Pricing'!E:E,0))*X4714,"")</f>
        <v>27650</v>
      </c>
      <c r="Z4714" s="62" t="s">
        <v>26</v>
      </c>
      <c r="AA4714" s="62" t="s">
        <v>27</v>
      </c>
      <c r="AB4714" s="32"/>
      <c r="AC4714" s="32" t="s">
        <v>376</v>
      </c>
      <c r="AD4714" s="32" t="str">
        <f t="shared" si="1320"/>
        <v/>
      </c>
      <c r="AF4714" s="5" t="str">
        <f t="shared" si="1321"/>
        <v>ahmad saputra44212</v>
      </c>
      <c r="AG4714" s="5" t="str">
        <f t="shared" si="1322"/>
        <v>BMJ 06544212UTARADAY</v>
      </c>
      <c r="AH4714" s="5" t="str">
        <f t="shared" si="1323"/>
        <v>ahmad saputra44212UTARADAY</v>
      </c>
      <c r="AI4714" s="5" t="str">
        <f t="shared" si="1324"/>
        <v>BMJ 06544212DAY</v>
      </c>
      <c r="AJ4714" s="5" t="str">
        <f t="shared" si="1325"/>
        <v>ahmad saputra44212DAY</v>
      </c>
      <c r="AK4714" s="5" t="str">
        <f t="shared" si="1326"/>
        <v>ahmad saputraBMJ</v>
      </c>
      <c r="AL4714" s="5" t="str">
        <f t="shared" si="1328"/>
        <v>5UTARA</v>
      </c>
      <c r="AM4714" s="5" t="str">
        <f t="shared" si="1329"/>
        <v>&gt; 5UTARA10 RODA</v>
      </c>
      <c r="AN4714" s="5" t="str">
        <f t="shared" si="1330"/>
        <v>ahmad saputraBMJ&gt; 5UTARA10 RODA</v>
      </c>
      <c r="AO4714" s="5" t="str">
        <f t="shared" si="1331"/>
        <v>ahmad saputra&gt; 5UTARA10 RODA</v>
      </c>
      <c r="AP4714" s="5" t="str">
        <f t="shared" si="1332"/>
        <v>44212DAY</v>
      </c>
    </row>
    <row r="4715" spans="1:42" x14ac:dyDescent="0.3">
      <c r="A4715" s="33">
        <v>1</v>
      </c>
      <c r="B4715" s="33"/>
      <c r="C4715" s="70">
        <v>44212</v>
      </c>
      <c r="D4715" s="71" t="s">
        <v>19</v>
      </c>
      <c r="E4715" s="70">
        <v>44212</v>
      </c>
      <c r="F4715" s="71">
        <v>5174634</v>
      </c>
      <c r="G4715" s="33" t="s">
        <v>20</v>
      </c>
      <c r="H4715" s="33" t="s">
        <v>21</v>
      </c>
      <c r="I4715" s="33" t="s">
        <v>22</v>
      </c>
      <c r="J4715" s="33" t="s">
        <v>23</v>
      </c>
      <c r="K4715" s="63" t="s">
        <v>73</v>
      </c>
      <c r="L4715" s="32" t="str">
        <f t="shared" si="1315"/>
        <v>FM260JD</v>
      </c>
      <c r="M4715" s="32" t="str">
        <f t="shared" si="1316"/>
        <v>BMJ</v>
      </c>
      <c r="N4715" s="32" t="str">
        <f t="shared" si="1317"/>
        <v>10 RODA</v>
      </c>
      <c r="O4715" s="146">
        <v>0.68178240740740748</v>
      </c>
      <c r="P4715" s="65">
        <v>44212.68178240741</v>
      </c>
      <c r="Q4715" s="65"/>
      <c r="R4715" s="66">
        <v>6</v>
      </c>
      <c r="S4715" s="66">
        <v>41120</v>
      </c>
      <c r="T4715" s="66">
        <v>14900</v>
      </c>
      <c r="U4715" s="67">
        <f t="shared" si="1327"/>
        <v>26.22</v>
      </c>
      <c r="V4715" s="66">
        <f t="shared" si="1318"/>
        <v>511132.68</v>
      </c>
      <c r="W4715" s="66" t="str">
        <f t="shared" si="1319"/>
        <v>&gt; 6</v>
      </c>
      <c r="X4715" s="66">
        <f>A4715+SUMIFS(Presensi!F:F,Presensi!E:E,'Entry Data'!AP4715)</f>
        <v>1</v>
      </c>
      <c r="Y4715" s="66">
        <f>IFERROR(INDEX('Retasi Pricing'!F:F,MATCH('Entry Data'!AM4715,'Retasi Pricing'!E:E,0))*X4715,"")</f>
        <v>30800</v>
      </c>
      <c r="Z4715" s="62" t="s">
        <v>26</v>
      </c>
      <c r="AA4715" s="62" t="s">
        <v>27</v>
      </c>
      <c r="AB4715" s="32"/>
      <c r="AC4715" s="32" t="s">
        <v>376</v>
      </c>
      <c r="AD4715" s="32" t="str">
        <f t="shared" si="1320"/>
        <v/>
      </c>
      <c r="AF4715" s="5" t="str">
        <f t="shared" si="1321"/>
        <v>ahmad saputra44212</v>
      </c>
      <c r="AG4715" s="5" t="str">
        <f t="shared" si="1322"/>
        <v>BMJ 06544212UTARADAY</v>
      </c>
      <c r="AH4715" s="5" t="str">
        <f t="shared" si="1323"/>
        <v>ahmad saputra44212UTARADAY</v>
      </c>
      <c r="AI4715" s="5" t="str">
        <f t="shared" si="1324"/>
        <v>BMJ 06544212DAY</v>
      </c>
      <c r="AJ4715" s="5" t="str">
        <f t="shared" si="1325"/>
        <v>ahmad saputra44212DAY</v>
      </c>
      <c r="AK4715" s="5" t="str">
        <f t="shared" si="1326"/>
        <v>ahmad saputraBMJ</v>
      </c>
      <c r="AL4715" s="5" t="str">
        <f t="shared" si="1328"/>
        <v>6UTARA</v>
      </c>
      <c r="AM4715" s="5" t="str">
        <f t="shared" si="1329"/>
        <v>&gt; 6UTARA10 RODA</v>
      </c>
      <c r="AN4715" s="5" t="str">
        <f t="shared" si="1330"/>
        <v>ahmad saputraBMJ&gt; 6UTARA10 RODA</v>
      </c>
      <c r="AO4715" s="5" t="str">
        <f t="shared" si="1331"/>
        <v>ahmad saputra&gt; 6UTARA10 RODA</v>
      </c>
      <c r="AP4715" s="5" t="str">
        <f t="shared" si="1332"/>
        <v>44212DAY</v>
      </c>
    </row>
    <row r="4716" spans="1:42" x14ac:dyDescent="0.3">
      <c r="A4716" s="33">
        <v>1</v>
      </c>
      <c r="B4716" s="33"/>
      <c r="C4716" s="70">
        <v>44212</v>
      </c>
      <c r="D4716" s="71" t="s">
        <v>19</v>
      </c>
      <c r="E4716" s="70">
        <v>44212</v>
      </c>
      <c r="F4716" s="71">
        <v>5174698</v>
      </c>
      <c r="G4716" s="33" t="s">
        <v>20</v>
      </c>
      <c r="H4716" s="33" t="s">
        <v>21</v>
      </c>
      <c r="I4716" s="33" t="s">
        <v>22</v>
      </c>
      <c r="J4716" s="33" t="s">
        <v>23</v>
      </c>
      <c r="K4716" s="69" t="s">
        <v>73</v>
      </c>
      <c r="L4716" s="32" t="str">
        <f t="shared" ref="L4716:L4779" si="1333">IFERROR(VLOOKUP(K4716,db_unit,2,FALSE),"")</f>
        <v>FM260JD</v>
      </c>
      <c r="M4716" s="32" t="str">
        <f t="shared" ref="M4716:M4779" si="1334">IFERROR(VLOOKUP(K4716,db_unit,3,FALSE),"")</f>
        <v>BMJ</v>
      </c>
      <c r="N4716" s="32" t="str">
        <f t="shared" ref="N4716:N4779" si="1335">IFERROR(VLOOKUP(K4716,db_unit,4,FALSE),"")</f>
        <v>10 RODA</v>
      </c>
      <c r="O4716" s="146">
        <v>0.74131944444444453</v>
      </c>
      <c r="P4716" s="65">
        <v>44212.741319444445</v>
      </c>
      <c r="Q4716" s="65"/>
      <c r="R4716" s="66">
        <v>7</v>
      </c>
      <c r="S4716" s="66">
        <v>39280</v>
      </c>
      <c r="T4716" s="66">
        <v>14900</v>
      </c>
      <c r="U4716" s="67">
        <f t="shared" si="1327"/>
        <v>24.38</v>
      </c>
      <c r="V4716" s="66">
        <f t="shared" si="1318"/>
        <v>475263.72000000003</v>
      </c>
      <c r="W4716" s="66" t="str">
        <f t="shared" si="1319"/>
        <v>7 &gt;</v>
      </c>
      <c r="X4716" s="66">
        <f>A4716+SUMIFS(Presensi!F:F,Presensi!E:E,'Entry Data'!AP4716)</f>
        <v>1</v>
      </c>
      <c r="Y4716" s="66">
        <f>IFERROR(INDEX('Retasi Pricing'!F:F,MATCH('Entry Data'!AM4716,'Retasi Pricing'!E:E,0))*X4716,"")</f>
        <v>37750</v>
      </c>
      <c r="Z4716" s="62" t="s">
        <v>26</v>
      </c>
      <c r="AA4716" s="62" t="s">
        <v>27</v>
      </c>
      <c r="AB4716" s="32"/>
      <c r="AC4716" s="32" t="s">
        <v>376</v>
      </c>
      <c r="AD4716" s="32" t="str">
        <f t="shared" si="1320"/>
        <v/>
      </c>
      <c r="AF4716" s="5" t="str">
        <f t="shared" si="1321"/>
        <v>ahmad saputra44212</v>
      </c>
      <c r="AG4716" s="5" t="str">
        <f t="shared" si="1322"/>
        <v>BMJ 06544212UTARADAY</v>
      </c>
      <c r="AH4716" s="5" t="str">
        <f t="shared" si="1323"/>
        <v>ahmad saputra44212UTARADAY</v>
      </c>
      <c r="AI4716" s="5" t="str">
        <f t="shared" si="1324"/>
        <v>BMJ 06544212DAY</v>
      </c>
      <c r="AJ4716" s="5" t="str">
        <f t="shared" si="1325"/>
        <v>ahmad saputra44212DAY</v>
      </c>
      <c r="AK4716" s="5" t="str">
        <f t="shared" si="1326"/>
        <v>ahmad saputraBMJ</v>
      </c>
      <c r="AL4716" s="5" t="str">
        <f t="shared" si="1328"/>
        <v>7UTARA</v>
      </c>
      <c r="AM4716" s="5" t="str">
        <f t="shared" si="1329"/>
        <v>7 &gt;UTARA10 RODA</v>
      </c>
      <c r="AN4716" s="5" t="str">
        <f t="shared" si="1330"/>
        <v>ahmad saputraBMJ7 &gt;UTARA10 RODA</v>
      </c>
      <c r="AO4716" s="5" t="str">
        <f t="shared" si="1331"/>
        <v>ahmad saputra7 &gt;UTARA10 RODA</v>
      </c>
      <c r="AP4716" s="5" t="str">
        <f t="shared" si="1332"/>
        <v>44212DAY</v>
      </c>
    </row>
    <row r="4717" spans="1:42" x14ac:dyDescent="0.3">
      <c r="A4717" s="33">
        <v>1</v>
      </c>
      <c r="B4717" s="33"/>
      <c r="C4717" s="70">
        <v>44212</v>
      </c>
      <c r="D4717" s="71" t="s">
        <v>19</v>
      </c>
      <c r="E4717" s="70">
        <v>44212</v>
      </c>
      <c r="F4717" s="71">
        <v>5174251</v>
      </c>
      <c r="G4717" s="33" t="s">
        <v>20</v>
      </c>
      <c r="H4717" s="33" t="s">
        <v>21</v>
      </c>
      <c r="I4717" s="33" t="s">
        <v>170</v>
      </c>
      <c r="J4717" s="33" t="s">
        <v>23</v>
      </c>
      <c r="K4717" s="63" t="s">
        <v>75</v>
      </c>
      <c r="L4717" s="32" t="str">
        <f t="shared" si="1333"/>
        <v>FM260JD</v>
      </c>
      <c r="M4717" s="32" t="str">
        <f t="shared" si="1334"/>
        <v>BMJ</v>
      </c>
      <c r="N4717" s="32" t="str">
        <f t="shared" si="1335"/>
        <v>10 RODA</v>
      </c>
      <c r="O4717" s="146">
        <v>0.36827546296296299</v>
      </c>
      <c r="P4717" s="65">
        <v>44212.379247685189</v>
      </c>
      <c r="Q4717" s="65"/>
      <c r="R4717" s="66">
        <v>1</v>
      </c>
      <c r="S4717" s="66">
        <v>40380</v>
      </c>
      <c r="T4717" s="66">
        <v>14920</v>
      </c>
      <c r="U4717" s="67">
        <f t="shared" si="1327"/>
        <v>25.46</v>
      </c>
      <c r="V4717" s="66">
        <f t="shared" si="1318"/>
        <v>496317.24</v>
      </c>
      <c r="W4717" s="66" t="str">
        <f t="shared" si="1319"/>
        <v>1 &gt; 4</v>
      </c>
      <c r="X4717" s="66">
        <f>A4717+SUMIFS(Presensi!F:F,Presensi!E:E,'Entry Data'!AP4717)</f>
        <v>1</v>
      </c>
      <c r="Y4717" s="66">
        <f>IFERROR(INDEX('Retasi Pricing'!F:F,MATCH('Entry Data'!AM4717,'Retasi Pricing'!E:E,0))*X4717,"")</f>
        <v>25000</v>
      </c>
      <c r="Z4717" s="62" t="s">
        <v>26</v>
      </c>
      <c r="AA4717" s="62" t="s">
        <v>27</v>
      </c>
      <c r="AB4717" s="32"/>
      <c r="AC4717" s="32" t="s">
        <v>200</v>
      </c>
      <c r="AD4717" s="32" t="str">
        <f t="shared" si="1320"/>
        <v/>
      </c>
      <c r="AF4717" s="5" t="str">
        <f t="shared" si="1321"/>
        <v>teguh sugeng44212</v>
      </c>
      <c r="AG4717" s="5" t="str">
        <f t="shared" si="1322"/>
        <v>BMJ 06744212UTARADAY</v>
      </c>
      <c r="AH4717" s="5" t="str">
        <f t="shared" si="1323"/>
        <v>teguh sugeng44212UTARADAY</v>
      </c>
      <c r="AI4717" s="5" t="str">
        <f t="shared" si="1324"/>
        <v>BMJ 06744212DAY</v>
      </c>
      <c r="AJ4717" s="5" t="str">
        <f t="shared" si="1325"/>
        <v>teguh sugeng44212DAY</v>
      </c>
      <c r="AK4717" s="5" t="str">
        <f t="shared" si="1326"/>
        <v>teguh sugengBMJ</v>
      </c>
      <c r="AL4717" s="5" t="str">
        <f t="shared" si="1328"/>
        <v>1UTARA</v>
      </c>
      <c r="AM4717" s="5" t="str">
        <f t="shared" si="1329"/>
        <v>1 &gt; 4UTARA10 RODA</v>
      </c>
      <c r="AN4717" s="5" t="str">
        <f t="shared" si="1330"/>
        <v>teguh sugengBMJ1 &gt; 4UTARA10 RODA</v>
      </c>
      <c r="AO4717" s="5" t="str">
        <f t="shared" si="1331"/>
        <v>teguh sugeng1 &gt; 4UTARA10 RODA</v>
      </c>
      <c r="AP4717" s="5" t="str">
        <f t="shared" si="1332"/>
        <v>44212DAY</v>
      </c>
    </row>
    <row r="4718" spans="1:42" x14ac:dyDescent="0.3">
      <c r="A4718" s="33">
        <v>1</v>
      </c>
      <c r="B4718" s="33"/>
      <c r="C4718" s="70">
        <v>44212</v>
      </c>
      <c r="D4718" s="71" t="s">
        <v>19</v>
      </c>
      <c r="E4718" s="70">
        <v>44212</v>
      </c>
      <c r="F4718" s="71">
        <v>5174333</v>
      </c>
      <c r="G4718" s="33" t="s">
        <v>20</v>
      </c>
      <c r="H4718" s="33" t="s">
        <v>21</v>
      </c>
      <c r="I4718" s="33" t="s">
        <v>170</v>
      </c>
      <c r="J4718" s="33" t="s">
        <v>23</v>
      </c>
      <c r="K4718" s="63" t="s">
        <v>75</v>
      </c>
      <c r="L4718" s="32" t="str">
        <f t="shared" si="1333"/>
        <v>FM260JD</v>
      </c>
      <c r="M4718" s="32" t="str">
        <f t="shared" si="1334"/>
        <v>BMJ</v>
      </c>
      <c r="N4718" s="32" t="str">
        <f t="shared" si="1335"/>
        <v>10 RODA</v>
      </c>
      <c r="O4718" s="146">
        <v>0.43313657407407408</v>
      </c>
      <c r="P4718" s="65">
        <v>44212.433136574073</v>
      </c>
      <c r="Q4718" s="65"/>
      <c r="R4718" s="66">
        <v>2</v>
      </c>
      <c r="S4718" s="66">
        <v>39540</v>
      </c>
      <c r="T4718" s="66">
        <v>14920</v>
      </c>
      <c r="U4718" s="67">
        <f t="shared" si="1327"/>
        <v>24.62</v>
      </c>
      <c r="V4718" s="66">
        <f t="shared" si="1318"/>
        <v>479942.27999999997</v>
      </c>
      <c r="W4718" s="66" t="str">
        <f t="shared" si="1319"/>
        <v>1 &gt; 4</v>
      </c>
      <c r="X4718" s="66">
        <f>A4718+SUMIFS(Presensi!F:F,Presensi!E:E,'Entry Data'!AP4718)</f>
        <v>1</v>
      </c>
      <c r="Y4718" s="66">
        <f>IFERROR(INDEX('Retasi Pricing'!F:F,MATCH('Entry Data'!AM4718,'Retasi Pricing'!E:E,0))*X4718,"")</f>
        <v>25000</v>
      </c>
      <c r="Z4718" s="62" t="s">
        <v>26</v>
      </c>
      <c r="AA4718" s="62" t="s">
        <v>27</v>
      </c>
      <c r="AB4718" s="32"/>
      <c r="AC4718" s="32" t="s">
        <v>200</v>
      </c>
      <c r="AD4718" s="32" t="str">
        <f t="shared" si="1320"/>
        <v/>
      </c>
      <c r="AF4718" s="5" t="str">
        <f t="shared" si="1321"/>
        <v>teguh sugeng44212</v>
      </c>
      <c r="AG4718" s="5" t="str">
        <f t="shared" si="1322"/>
        <v>BMJ 06744212UTARADAY</v>
      </c>
      <c r="AH4718" s="5" t="str">
        <f t="shared" si="1323"/>
        <v>teguh sugeng44212UTARADAY</v>
      </c>
      <c r="AI4718" s="5" t="str">
        <f t="shared" si="1324"/>
        <v>BMJ 06744212DAY</v>
      </c>
      <c r="AJ4718" s="5" t="str">
        <f t="shared" si="1325"/>
        <v>teguh sugeng44212DAY</v>
      </c>
      <c r="AK4718" s="5" t="str">
        <f t="shared" si="1326"/>
        <v>teguh sugengBMJ</v>
      </c>
      <c r="AL4718" s="5" t="str">
        <f t="shared" si="1328"/>
        <v>2UTARA</v>
      </c>
      <c r="AM4718" s="5" t="str">
        <f t="shared" si="1329"/>
        <v>1 &gt; 4UTARA10 RODA</v>
      </c>
      <c r="AN4718" s="5" t="str">
        <f t="shared" si="1330"/>
        <v>teguh sugengBMJ1 &gt; 4UTARA10 RODA</v>
      </c>
      <c r="AO4718" s="5" t="str">
        <f t="shared" si="1331"/>
        <v>teguh sugeng1 &gt; 4UTARA10 RODA</v>
      </c>
      <c r="AP4718" s="5" t="str">
        <f t="shared" si="1332"/>
        <v>44212DAY</v>
      </c>
    </row>
    <row r="4719" spans="1:42" x14ac:dyDescent="0.3">
      <c r="A4719" s="33">
        <v>1</v>
      </c>
      <c r="B4719" s="33"/>
      <c r="C4719" s="70">
        <v>44212</v>
      </c>
      <c r="D4719" s="71" t="s">
        <v>19</v>
      </c>
      <c r="E4719" s="70">
        <v>44212</v>
      </c>
      <c r="F4719" s="71">
        <v>5174411</v>
      </c>
      <c r="G4719" s="33" t="s">
        <v>20</v>
      </c>
      <c r="H4719" s="33" t="s">
        <v>21</v>
      </c>
      <c r="I4719" s="33" t="s">
        <v>22</v>
      </c>
      <c r="J4719" s="33" t="s">
        <v>23</v>
      </c>
      <c r="K4719" s="69" t="s">
        <v>75</v>
      </c>
      <c r="L4719" s="32" t="str">
        <f t="shared" si="1333"/>
        <v>FM260JD</v>
      </c>
      <c r="M4719" s="32" t="str">
        <f t="shared" si="1334"/>
        <v>BMJ</v>
      </c>
      <c r="N4719" s="32" t="str">
        <f t="shared" si="1335"/>
        <v>10 RODA</v>
      </c>
      <c r="O4719" s="146">
        <v>0.48849537037037033</v>
      </c>
      <c r="P4719" s="65">
        <v>44212.488495370373</v>
      </c>
      <c r="Q4719" s="65"/>
      <c r="R4719" s="66">
        <v>3</v>
      </c>
      <c r="S4719" s="66">
        <v>41100</v>
      </c>
      <c r="T4719" s="66">
        <v>14920</v>
      </c>
      <c r="U4719" s="67">
        <f t="shared" si="1327"/>
        <v>26.18</v>
      </c>
      <c r="V4719" s="66">
        <f t="shared" si="1318"/>
        <v>510352.92</v>
      </c>
      <c r="W4719" s="66" t="str">
        <f t="shared" si="1319"/>
        <v>1 &gt; 4</v>
      </c>
      <c r="X4719" s="66">
        <f>A4719+SUMIFS(Presensi!F:F,Presensi!E:E,'Entry Data'!AP4719)</f>
        <v>1</v>
      </c>
      <c r="Y4719" s="66">
        <f>IFERROR(INDEX('Retasi Pricing'!F:F,MATCH('Entry Data'!AM4719,'Retasi Pricing'!E:E,0))*X4719,"")</f>
        <v>25000</v>
      </c>
      <c r="Z4719" s="62" t="s">
        <v>26</v>
      </c>
      <c r="AA4719" s="62" t="s">
        <v>27</v>
      </c>
      <c r="AB4719" s="32"/>
      <c r="AC4719" s="32" t="s">
        <v>200</v>
      </c>
      <c r="AD4719" s="32" t="str">
        <f t="shared" si="1320"/>
        <v/>
      </c>
      <c r="AF4719" s="5" t="str">
        <f t="shared" si="1321"/>
        <v>teguh sugeng44212</v>
      </c>
      <c r="AG4719" s="5" t="str">
        <f t="shared" si="1322"/>
        <v>BMJ 06744212UTARADAY</v>
      </c>
      <c r="AH4719" s="5" t="str">
        <f t="shared" si="1323"/>
        <v>teguh sugeng44212UTARADAY</v>
      </c>
      <c r="AI4719" s="5" t="str">
        <f t="shared" si="1324"/>
        <v>BMJ 06744212DAY</v>
      </c>
      <c r="AJ4719" s="5" t="str">
        <f t="shared" si="1325"/>
        <v>teguh sugeng44212DAY</v>
      </c>
      <c r="AK4719" s="5" t="str">
        <f t="shared" si="1326"/>
        <v>teguh sugengBMJ</v>
      </c>
      <c r="AL4719" s="5" t="str">
        <f t="shared" si="1328"/>
        <v>3UTARA</v>
      </c>
      <c r="AM4719" s="5" t="str">
        <f t="shared" si="1329"/>
        <v>1 &gt; 4UTARA10 RODA</v>
      </c>
      <c r="AN4719" s="5" t="str">
        <f t="shared" si="1330"/>
        <v>teguh sugengBMJ1 &gt; 4UTARA10 RODA</v>
      </c>
      <c r="AO4719" s="5" t="str">
        <f t="shared" si="1331"/>
        <v>teguh sugeng1 &gt; 4UTARA10 RODA</v>
      </c>
      <c r="AP4719" s="5" t="str">
        <f t="shared" si="1332"/>
        <v>44212DAY</v>
      </c>
    </row>
    <row r="4720" spans="1:42" x14ac:dyDescent="0.3">
      <c r="A4720" s="33">
        <v>1</v>
      </c>
      <c r="B4720" s="33"/>
      <c r="C4720" s="70">
        <v>44212</v>
      </c>
      <c r="D4720" s="71" t="s">
        <v>19</v>
      </c>
      <c r="E4720" s="70">
        <v>44212</v>
      </c>
      <c r="F4720" s="71">
        <v>5174474</v>
      </c>
      <c r="G4720" s="33" t="s">
        <v>20</v>
      </c>
      <c r="H4720" s="33" t="s">
        <v>21</v>
      </c>
      <c r="I4720" s="33" t="s">
        <v>51</v>
      </c>
      <c r="J4720" s="33" t="s">
        <v>46</v>
      </c>
      <c r="K4720" s="69" t="s">
        <v>75</v>
      </c>
      <c r="L4720" s="32" t="str">
        <f t="shared" si="1333"/>
        <v>FM260JD</v>
      </c>
      <c r="M4720" s="32" t="str">
        <f t="shared" si="1334"/>
        <v>BMJ</v>
      </c>
      <c r="N4720" s="32" t="str">
        <f t="shared" si="1335"/>
        <v>10 RODA</v>
      </c>
      <c r="O4720" s="146">
        <v>0.54488425925925921</v>
      </c>
      <c r="P4720" s="65">
        <v>44212.54488425926</v>
      </c>
      <c r="Q4720" s="65"/>
      <c r="R4720" s="66">
        <v>4</v>
      </c>
      <c r="S4720" s="66">
        <v>36740</v>
      </c>
      <c r="T4720" s="66">
        <v>14920</v>
      </c>
      <c r="U4720" s="67">
        <f t="shared" si="1327"/>
        <v>21.82</v>
      </c>
      <c r="V4720" s="66">
        <f t="shared" si="1318"/>
        <v>425359.08</v>
      </c>
      <c r="W4720" s="66" t="str">
        <f t="shared" si="1319"/>
        <v>1 &gt; 4</v>
      </c>
      <c r="X4720" s="66">
        <f>A4720+SUMIFS(Presensi!F:F,Presensi!E:E,'Entry Data'!AP4720)</f>
        <v>1</v>
      </c>
      <c r="Y4720" s="66">
        <f>IFERROR(INDEX('Retasi Pricing'!F:F,MATCH('Entry Data'!AM4720,'Retasi Pricing'!E:E,0))*X4720,"")</f>
        <v>25000</v>
      </c>
      <c r="Z4720" s="62" t="s">
        <v>26</v>
      </c>
      <c r="AA4720" s="62" t="s">
        <v>27</v>
      </c>
      <c r="AB4720" s="32"/>
      <c r="AC4720" s="32" t="s">
        <v>200</v>
      </c>
      <c r="AD4720" s="32" t="str">
        <f t="shared" si="1320"/>
        <v/>
      </c>
      <c r="AF4720" s="5" t="str">
        <f t="shared" si="1321"/>
        <v>teguh sugeng44212</v>
      </c>
      <c r="AG4720" s="5" t="str">
        <f t="shared" si="1322"/>
        <v>BMJ 06744212UTARADAY</v>
      </c>
      <c r="AH4720" s="5" t="str">
        <f t="shared" si="1323"/>
        <v>teguh sugeng44212UTARADAY</v>
      </c>
      <c r="AI4720" s="5" t="str">
        <f t="shared" si="1324"/>
        <v>BMJ 06744212DAY</v>
      </c>
      <c r="AJ4720" s="5" t="str">
        <f t="shared" si="1325"/>
        <v>teguh sugeng44212DAY</v>
      </c>
      <c r="AK4720" s="5" t="str">
        <f t="shared" si="1326"/>
        <v>teguh sugengBMJ</v>
      </c>
      <c r="AL4720" s="5" t="str">
        <f t="shared" si="1328"/>
        <v>4UTARA</v>
      </c>
      <c r="AM4720" s="5" t="str">
        <f t="shared" si="1329"/>
        <v>1 &gt; 4UTARA10 RODA</v>
      </c>
      <c r="AN4720" s="5" t="str">
        <f t="shared" si="1330"/>
        <v>teguh sugengBMJ1 &gt; 4UTARA10 RODA</v>
      </c>
      <c r="AO4720" s="5" t="str">
        <f t="shared" si="1331"/>
        <v>teguh sugeng1 &gt; 4UTARA10 RODA</v>
      </c>
      <c r="AP4720" s="5" t="str">
        <f t="shared" si="1332"/>
        <v>44212DAY</v>
      </c>
    </row>
    <row r="4721" spans="1:42" x14ac:dyDescent="0.3">
      <c r="A4721" s="33">
        <v>1</v>
      </c>
      <c r="B4721" s="33"/>
      <c r="C4721" s="70">
        <v>44212</v>
      </c>
      <c r="D4721" s="71" t="s">
        <v>19</v>
      </c>
      <c r="E4721" s="70">
        <v>44212</v>
      </c>
      <c r="F4721" s="71">
        <v>5174538</v>
      </c>
      <c r="G4721" s="33" t="s">
        <v>20</v>
      </c>
      <c r="H4721" s="33" t="s">
        <v>21</v>
      </c>
      <c r="I4721" s="33" t="s">
        <v>22</v>
      </c>
      <c r="J4721" s="33" t="s">
        <v>23</v>
      </c>
      <c r="K4721" s="69" t="s">
        <v>75</v>
      </c>
      <c r="L4721" s="32" t="str">
        <f t="shared" si="1333"/>
        <v>FM260JD</v>
      </c>
      <c r="M4721" s="32" t="str">
        <f t="shared" si="1334"/>
        <v>BMJ</v>
      </c>
      <c r="N4721" s="32" t="str">
        <f t="shared" si="1335"/>
        <v>10 RODA</v>
      </c>
      <c r="O4721" s="146">
        <v>0.60261574074074076</v>
      </c>
      <c r="P4721" s="65">
        <v>44212.60261574074</v>
      </c>
      <c r="Q4721" s="65"/>
      <c r="R4721" s="66">
        <v>5</v>
      </c>
      <c r="S4721" s="66">
        <v>40140</v>
      </c>
      <c r="T4721" s="66">
        <v>14920</v>
      </c>
      <c r="U4721" s="67">
        <f t="shared" si="1327"/>
        <v>25.22</v>
      </c>
      <c r="V4721" s="66">
        <f t="shared" si="1318"/>
        <v>491638.68</v>
      </c>
      <c r="W4721" s="66" t="str">
        <f t="shared" si="1319"/>
        <v>&gt; 5</v>
      </c>
      <c r="X4721" s="66">
        <f>A4721+SUMIFS(Presensi!F:F,Presensi!E:E,'Entry Data'!AP4721)</f>
        <v>1</v>
      </c>
      <c r="Y4721" s="66">
        <f>IFERROR(INDEX('Retasi Pricing'!F:F,MATCH('Entry Data'!AM4721,'Retasi Pricing'!E:E,0))*X4721,"")</f>
        <v>27650</v>
      </c>
      <c r="Z4721" s="62" t="s">
        <v>26</v>
      </c>
      <c r="AA4721" s="62" t="s">
        <v>27</v>
      </c>
      <c r="AB4721" s="32"/>
      <c r="AC4721" s="32" t="s">
        <v>200</v>
      </c>
      <c r="AD4721" s="32" t="str">
        <f t="shared" si="1320"/>
        <v/>
      </c>
      <c r="AF4721" s="5" t="str">
        <f t="shared" si="1321"/>
        <v>teguh sugeng44212</v>
      </c>
      <c r="AG4721" s="5" t="str">
        <f t="shared" si="1322"/>
        <v>BMJ 06744212UTARADAY</v>
      </c>
      <c r="AH4721" s="5" t="str">
        <f t="shared" si="1323"/>
        <v>teguh sugeng44212UTARADAY</v>
      </c>
      <c r="AI4721" s="5" t="str">
        <f t="shared" si="1324"/>
        <v>BMJ 06744212DAY</v>
      </c>
      <c r="AJ4721" s="5" t="str">
        <f t="shared" si="1325"/>
        <v>teguh sugeng44212DAY</v>
      </c>
      <c r="AK4721" s="5" t="str">
        <f t="shared" si="1326"/>
        <v>teguh sugengBMJ</v>
      </c>
      <c r="AL4721" s="5" t="str">
        <f t="shared" si="1328"/>
        <v>5UTARA</v>
      </c>
      <c r="AM4721" s="5" t="str">
        <f t="shared" si="1329"/>
        <v>&gt; 5UTARA10 RODA</v>
      </c>
      <c r="AN4721" s="5" t="str">
        <f t="shared" si="1330"/>
        <v>teguh sugengBMJ&gt; 5UTARA10 RODA</v>
      </c>
      <c r="AO4721" s="5" t="str">
        <f t="shared" si="1331"/>
        <v>teguh sugeng&gt; 5UTARA10 RODA</v>
      </c>
      <c r="AP4721" s="5" t="str">
        <f t="shared" si="1332"/>
        <v>44212DAY</v>
      </c>
    </row>
    <row r="4722" spans="1:42" x14ac:dyDescent="0.3">
      <c r="A4722" s="33">
        <v>1</v>
      </c>
      <c r="B4722" s="33"/>
      <c r="C4722" s="70">
        <v>44212</v>
      </c>
      <c r="D4722" s="71" t="s">
        <v>19</v>
      </c>
      <c r="E4722" s="70">
        <v>44212</v>
      </c>
      <c r="F4722" s="71">
        <v>5174622</v>
      </c>
      <c r="G4722" s="33" t="s">
        <v>20</v>
      </c>
      <c r="H4722" s="33" t="s">
        <v>21</v>
      </c>
      <c r="I4722" s="33" t="s">
        <v>22</v>
      </c>
      <c r="J4722" s="33" t="s">
        <v>23</v>
      </c>
      <c r="K4722" s="63" t="s">
        <v>75</v>
      </c>
      <c r="L4722" s="32" t="str">
        <f t="shared" si="1333"/>
        <v>FM260JD</v>
      </c>
      <c r="M4722" s="32" t="str">
        <f t="shared" si="1334"/>
        <v>BMJ</v>
      </c>
      <c r="N4722" s="32" t="str">
        <f t="shared" si="1335"/>
        <v>10 RODA</v>
      </c>
      <c r="O4722" s="146">
        <v>0.67093749999999996</v>
      </c>
      <c r="P4722" s="65">
        <v>44212.670937499999</v>
      </c>
      <c r="Q4722" s="65"/>
      <c r="R4722" s="66">
        <v>6</v>
      </c>
      <c r="S4722" s="66">
        <v>40080</v>
      </c>
      <c r="T4722" s="66">
        <v>14920</v>
      </c>
      <c r="U4722" s="67">
        <f t="shared" si="1327"/>
        <v>25.16</v>
      </c>
      <c r="V4722" s="66">
        <f t="shared" si="1318"/>
        <v>490469.04000000004</v>
      </c>
      <c r="W4722" s="66" t="str">
        <f t="shared" si="1319"/>
        <v>&gt; 6</v>
      </c>
      <c r="X4722" s="66">
        <f>A4722+SUMIFS(Presensi!F:F,Presensi!E:E,'Entry Data'!AP4722)</f>
        <v>1</v>
      </c>
      <c r="Y4722" s="66">
        <f>IFERROR(INDEX('Retasi Pricing'!F:F,MATCH('Entry Data'!AM4722,'Retasi Pricing'!E:E,0))*X4722,"")</f>
        <v>30800</v>
      </c>
      <c r="Z4722" s="62" t="s">
        <v>26</v>
      </c>
      <c r="AA4722" s="62" t="s">
        <v>27</v>
      </c>
      <c r="AB4722" s="32"/>
      <c r="AC4722" s="32" t="s">
        <v>200</v>
      </c>
      <c r="AD4722" s="32" t="str">
        <f t="shared" si="1320"/>
        <v/>
      </c>
      <c r="AF4722" s="5" t="str">
        <f t="shared" si="1321"/>
        <v>teguh sugeng44212</v>
      </c>
      <c r="AG4722" s="5" t="str">
        <f t="shared" si="1322"/>
        <v>BMJ 06744212UTARADAY</v>
      </c>
      <c r="AH4722" s="5" t="str">
        <f t="shared" si="1323"/>
        <v>teguh sugeng44212UTARADAY</v>
      </c>
      <c r="AI4722" s="5" t="str">
        <f t="shared" si="1324"/>
        <v>BMJ 06744212DAY</v>
      </c>
      <c r="AJ4722" s="5" t="str">
        <f t="shared" si="1325"/>
        <v>teguh sugeng44212DAY</v>
      </c>
      <c r="AK4722" s="5" t="str">
        <f t="shared" si="1326"/>
        <v>teguh sugengBMJ</v>
      </c>
      <c r="AL4722" s="5" t="str">
        <f t="shared" si="1328"/>
        <v>6UTARA</v>
      </c>
      <c r="AM4722" s="5" t="str">
        <f t="shared" si="1329"/>
        <v>&gt; 6UTARA10 RODA</v>
      </c>
      <c r="AN4722" s="5" t="str">
        <f t="shared" si="1330"/>
        <v>teguh sugengBMJ&gt; 6UTARA10 RODA</v>
      </c>
      <c r="AO4722" s="5" t="str">
        <f t="shared" si="1331"/>
        <v>teguh sugeng&gt; 6UTARA10 RODA</v>
      </c>
      <c r="AP4722" s="5" t="str">
        <f t="shared" si="1332"/>
        <v>44212DAY</v>
      </c>
    </row>
    <row r="4723" spans="1:42" x14ac:dyDescent="0.3">
      <c r="A4723" s="33">
        <v>1</v>
      </c>
      <c r="B4723" s="33"/>
      <c r="C4723" s="70">
        <v>44212</v>
      </c>
      <c r="D4723" s="71" t="s">
        <v>19</v>
      </c>
      <c r="E4723" s="70">
        <v>44212</v>
      </c>
      <c r="F4723" s="71">
        <v>5174686</v>
      </c>
      <c r="G4723" s="33" t="s">
        <v>20</v>
      </c>
      <c r="H4723" s="33" t="s">
        <v>21</v>
      </c>
      <c r="I4723" s="33" t="s">
        <v>51</v>
      </c>
      <c r="J4723" s="33" t="s">
        <v>46</v>
      </c>
      <c r="K4723" s="63" t="s">
        <v>75</v>
      </c>
      <c r="L4723" s="32" t="str">
        <f t="shared" si="1333"/>
        <v>FM260JD</v>
      </c>
      <c r="M4723" s="32" t="str">
        <f t="shared" si="1334"/>
        <v>BMJ</v>
      </c>
      <c r="N4723" s="32" t="str">
        <f t="shared" si="1335"/>
        <v>10 RODA</v>
      </c>
      <c r="O4723" s="146">
        <v>0.72842592592592592</v>
      </c>
      <c r="P4723" s="65">
        <v>44212.728425925925</v>
      </c>
      <c r="Q4723" s="65"/>
      <c r="R4723" s="66">
        <v>7</v>
      </c>
      <c r="S4723" s="66">
        <v>39060</v>
      </c>
      <c r="T4723" s="66">
        <v>14920</v>
      </c>
      <c r="U4723" s="67">
        <f t="shared" si="1327"/>
        <v>24.14</v>
      </c>
      <c r="V4723" s="66">
        <f t="shared" si="1318"/>
        <v>470585.16000000003</v>
      </c>
      <c r="W4723" s="66" t="str">
        <f t="shared" si="1319"/>
        <v>7 &gt;</v>
      </c>
      <c r="X4723" s="66">
        <f>A4723+SUMIFS(Presensi!F:F,Presensi!E:E,'Entry Data'!AP4723)</f>
        <v>1</v>
      </c>
      <c r="Y4723" s="66">
        <f>IFERROR(INDEX('Retasi Pricing'!F:F,MATCH('Entry Data'!AM4723,'Retasi Pricing'!E:E,0))*X4723,"")</f>
        <v>37750</v>
      </c>
      <c r="Z4723" s="62" t="s">
        <v>26</v>
      </c>
      <c r="AA4723" s="62" t="s">
        <v>27</v>
      </c>
      <c r="AB4723" s="32"/>
      <c r="AC4723" s="32" t="s">
        <v>200</v>
      </c>
      <c r="AD4723" s="32" t="str">
        <f t="shared" si="1320"/>
        <v/>
      </c>
      <c r="AF4723" s="5" t="str">
        <f t="shared" si="1321"/>
        <v>teguh sugeng44212</v>
      </c>
      <c r="AG4723" s="5" t="str">
        <f t="shared" si="1322"/>
        <v>BMJ 06744212UTARADAY</v>
      </c>
      <c r="AH4723" s="5" t="str">
        <f t="shared" si="1323"/>
        <v>teguh sugeng44212UTARADAY</v>
      </c>
      <c r="AI4723" s="5" t="str">
        <f t="shared" si="1324"/>
        <v>BMJ 06744212DAY</v>
      </c>
      <c r="AJ4723" s="5" t="str">
        <f t="shared" si="1325"/>
        <v>teguh sugeng44212DAY</v>
      </c>
      <c r="AK4723" s="5" t="str">
        <f t="shared" si="1326"/>
        <v>teguh sugengBMJ</v>
      </c>
      <c r="AL4723" s="5" t="str">
        <f t="shared" si="1328"/>
        <v>7UTARA</v>
      </c>
      <c r="AM4723" s="5" t="str">
        <f t="shared" si="1329"/>
        <v>7 &gt;UTARA10 RODA</v>
      </c>
      <c r="AN4723" s="5" t="str">
        <f t="shared" si="1330"/>
        <v>teguh sugengBMJ7 &gt;UTARA10 RODA</v>
      </c>
      <c r="AO4723" s="5" t="str">
        <f t="shared" si="1331"/>
        <v>teguh sugeng7 &gt;UTARA10 RODA</v>
      </c>
      <c r="AP4723" s="5" t="str">
        <f t="shared" si="1332"/>
        <v>44212DAY</v>
      </c>
    </row>
    <row r="4724" spans="1:42" x14ac:dyDescent="0.3">
      <c r="A4724" s="33">
        <v>1</v>
      </c>
      <c r="B4724" s="33"/>
      <c r="C4724" s="70">
        <v>44212</v>
      </c>
      <c r="D4724" s="71" t="s">
        <v>19</v>
      </c>
      <c r="E4724" s="70">
        <v>44212</v>
      </c>
      <c r="F4724" s="71">
        <v>5174229</v>
      </c>
      <c r="G4724" s="33" t="s">
        <v>20</v>
      </c>
      <c r="H4724" s="33" t="s">
        <v>21</v>
      </c>
      <c r="I4724" s="33" t="s">
        <v>51</v>
      </c>
      <c r="J4724" s="33" t="s">
        <v>46</v>
      </c>
      <c r="K4724" s="63" t="s">
        <v>78</v>
      </c>
      <c r="L4724" s="32" t="str">
        <f t="shared" si="1333"/>
        <v>FM260JD</v>
      </c>
      <c r="M4724" s="32" t="str">
        <f t="shared" si="1334"/>
        <v>BMJ</v>
      </c>
      <c r="N4724" s="32" t="str">
        <f t="shared" si="1335"/>
        <v>10 RODA</v>
      </c>
      <c r="O4724" s="146">
        <v>0.35148148148148151</v>
      </c>
      <c r="P4724" s="65">
        <v>44212.364490740743</v>
      </c>
      <c r="Q4724" s="65"/>
      <c r="R4724" s="66">
        <v>1</v>
      </c>
      <c r="S4724" s="66">
        <v>39360</v>
      </c>
      <c r="T4724" s="66">
        <v>15100</v>
      </c>
      <c r="U4724" s="67">
        <f t="shared" si="1327"/>
        <v>24.26</v>
      </c>
      <c r="V4724" s="66">
        <f t="shared" si="1318"/>
        <v>472924.44000000006</v>
      </c>
      <c r="W4724" s="66" t="str">
        <f t="shared" si="1319"/>
        <v>1 &gt; 4</v>
      </c>
      <c r="X4724" s="66">
        <f>A4724+SUMIFS(Presensi!F:F,Presensi!E:E,'Entry Data'!AP4724)</f>
        <v>1</v>
      </c>
      <c r="Y4724" s="66">
        <f>IFERROR(INDEX('Retasi Pricing'!F:F,MATCH('Entry Data'!AM4724,'Retasi Pricing'!E:E,0))*X4724,"")</f>
        <v>25000</v>
      </c>
      <c r="Z4724" s="62" t="s">
        <v>26</v>
      </c>
      <c r="AA4724" s="62" t="s">
        <v>27</v>
      </c>
      <c r="AB4724" s="32"/>
      <c r="AC4724" s="32" t="s">
        <v>370</v>
      </c>
      <c r="AD4724" s="32" t="str">
        <f t="shared" si="1320"/>
        <v/>
      </c>
      <c r="AF4724" s="5" t="str">
        <f t="shared" si="1321"/>
        <v>edi santoso44212</v>
      </c>
      <c r="AG4724" s="5" t="str">
        <f t="shared" si="1322"/>
        <v>BMJ 06944212UTARADAY</v>
      </c>
      <c r="AH4724" s="5" t="str">
        <f t="shared" si="1323"/>
        <v>edi santoso44212UTARADAY</v>
      </c>
      <c r="AI4724" s="5" t="str">
        <f t="shared" si="1324"/>
        <v>BMJ 06944212DAY</v>
      </c>
      <c r="AJ4724" s="5" t="str">
        <f t="shared" si="1325"/>
        <v>edi santoso44212DAY</v>
      </c>
      <c r="AK4724" s="5" t="str">
        <f t="shared" si="1326"/>
        <v>edi santosoBMJ</v>
      </c>
      <c r="AL4724" s="5" t="str">
        <f t="shared" si="1328"/>
        <v>1UTARA</v>
      </c>
      <c r="AM4724" s="5" t="str">
        <f t="shared" si="1329"/>
        <v>1 &gt; 4UTARA10 RODA</v>
      </c>
      <c r="AN4724" s="5" t="str">
        <f t="shared" si="1330"/>
        <v>edi santosoBMJ1 &gt; 4UTARA10 RODA</v>
      </c>
      <c r="AO4724" s="5" t="str">
        <f t="shared" si="1331"/>
        <v>edi santoso1 &gt; 4UTARA10 RODA</v>
      </c>
      <c r="AP4724" s="5" t="str">
        <f t="shared" si="1332"/>
        <v>44212DAY</v>
      </c>
    </row>
    <row r="4725" spans="1:42" x14ac:dyDescent="0.3">
      <c r="A4725" s="33">
        <v>1</v>
      </c>
      <c r="B4725" s="33"/>
      <c r="C4725" s="70">
        <v>44212</v>
      </c>
      <c r="D4725" s="71" t="s">
        <v>19</v>
      </c>
      <c r="E4725" s="70">
        <v>44212</v>
      </c>
      <c r="F4725" s="71">
        <v>5174337</v>
      </c>
      <c r="G4725" s="33" t="s">
        <v>20</v>
      </c>
      <c r="H4725" s="33" t="s">
        <v>21</v>
      </c>
      <c r="I4725" s="33" t="s">
        <v>51</v>
      </c>
      <c r="J4725" s="33" t="s">
        <v>46</v>
      </c>
      <c r="K4725" s="63" t="s">
        <v>78</v>
      </c>
      <c r="L4725" s="32" t="str">
        <f t="shared" si="1333"/>
        <v>FM260JD</v>
      </c>
      <c r="M4725" s="32" t="str">
        <f t="shared" si="1334"/>
        <v>BMJ</v>
      </c>
      <c r="N4725" s="32" t="str">
        <f t="shared" si="1335"/>
        <v>10 RODA</v>
      </c>
      <c r="O4725" s="146">
        <v>0.43530092592592595</v>
      </c>
      <c r="P4725" s="65">
        <v>44212.435300925928</v>
      </c>
      <c r="Q4725" s="65"/>
      <c r="R4725" s="66">
        <v>2</v>
      </c>
      <c r="S4725" s="66">
        <v>40600</v>
      </c>
      <c r="T4725" s="66">
        <v>15100</v>
      </c>
      <c r="U4725" s="67">
        <f t="shared" si="1327"/>
        <v>25.5</v>
      </c>
      <c r="V4725" s="66">
        <f t="shared" si="1318"/>
        <v>497097</v>
      </c>
      <c r="W4725" s="66" t="str">
        <f t="shared" si="1319"/>
        <v>1 &gt; 4</v>
      </c>
      <c r="X4725" s="66">
        <f>A4725+SUMIFS(Presensi!F:F,Presensi!E:E,'Entry Data'!AP4725)</f>
        <v>1</v>
      </c>
      <c r="Y4725" s="66">
        <f>IFERROR(INDEX('Retasi Pricing'!F:F,MATCH('Entry Data'!AM4725,'Retasi Pricing'!E:E,0))*X4725,"")</f>
        <v>25000</v>
      </c>
      <c r="Z4725" s="62" t="s">
        <v>26</v>
      </c>
      <c r="AA4725" s="62" t="s">
        <v>27</v>
      </c>
      <c r="AB4725" s="32"/>
      <c r="AC4725" s="32" t="s">
        <v>370</v>
      </c>
      <c r="AD4725" s="32" t="str">
        <f t="shared" si="1320"/>
        <v/>
      </c>
      <c r="AF4725" s="5" t="str">
        <f t="shared" si="1321"/>
        <v>edi santoso44212</v>
      </c>
      <c r="AG4725" s="5" t="str">
        <f t="shared" si="1322"/>
        <v>BMJ 06944212UTARADAY</v>
      </c>
      <c r="AH4725" s="5" t="str">
        <f t="shared" si="1323"/>
        <v>edi santoso44212UTARADAY</v>
      </c>
      <c r="AI4725" s="5" t="str">
        <f t="shared" si="1324"/>
        <v>BMJ 06944212DAY</v>
      </c>
      <c r="AJ4725" s="5" t="str">
        <f t="shared" si="1325"/>
        <v>edi santoso44212DAY</v>
      </c>
      <c r="AK4725" s="5" t="str">
        <f t="shared" si="1326"/>
        <v>edi santosoBMJ</v>
      </c>
      <c r="AL4725" s="5" t="str">
        <f t="shared" si="1328"/>
        <v>2UTARA</v>
      </c>
      <c r="AM4725" s="5" t="str">
        <f t="shared" si="1329"/>
        <v>1 &gt; 4UTARA10 RODA</v>
      </c>
      <c r="AN4725" s="5" t="str">
        <f t="shared" si="1330"/>
        <v>edi santosoBMJ1 &gt; 4UTARA10 RODA</v>
      </c>
      <c r="AO4725" s="5" t="str">
        <f t="shared" si="1331"/>
        <v>edi santoso1 &gt; 4UTARA10 RODA</v>
      </c>
      <c r="AP4725" s="5" t="str">
        <f t="shared" si="1332"/>
        <v>44212DAY</v>
      </c>
    </row>
    <row r="4726" spans="1:42" x14ac:dyDescent="0.3">
      <c r="A4726" s="33">
        <v>1</v>
      </c>
      <c r="B4726" s="33"/>
      <c r="C4726" s="70">
        <v>44212</v>
      </c>
      <c r="D4726" s="71" t="s">
        <v>19</v>
      </c>
      <c r="E4726" s="70">
        <v>44212</v>
      </c>
      <c r="F4726" s="71">
        <v>5174416</v>
      </c>
      <c r="G4726" s="33" t="s">
        <v>20</v>
      </c>
      <c r="H4726" s="33" t="s">
        <v>21</v>
      </c>
      <c r="I4726" s="33" t="s">
        <v>22</v>
      </c>
      <c r="J4726" s="33" t="s">
        <v>23</v>
      </c>
      <c r="K4726" s="63" t="s">
        <v>78</v>
      </c>
      <c r="L4726" s="32" t="str">
        <f t="shared" si="1333"/>
        <v>FM260JD</v>
      </c>
      <c r="M4726" s="32" t="str">
        <f t="shared" si="1334"/>
        <v>BMJ</v>
      </c>
      <c r="N4726" s="32" t="str">
        <f t="shared" si="1335"/>
        <v>10 RODA</v>
      </c>
      <c r="O4726" s="146">
        <v>0.49327546296296299</v>
      </c>
      <c r="P4726" s="65">
        <v>44212.493275462963</v>
      </c>
      <c r="Q4726" s="65"/>
      <c r="R4726" s="66">
        <v>3</v>
      </c>
      <c r="S4726" s="66">
        <v>38860</v>
      </c>
      <c r="T4726" s="66">
        <v>15100</v>
      </c>
      <c r="U4726" s="67">
        <f t="shared" si="1327"/>
        <v>23.76</v>
      </c>
      <c r="V4726" s="66">
        <f t="shared" si="1318"/>
        <v>463177.44000000006</v>
      </c>
      <c r="W4726" s="66" t="str">
        <f t="shared" si="1319"/>
        <v>1 &gt; 4</v>
      </c>
      <c r="X4726" s="66">
        <f>A4726+SUMIFS(Presensi!F:F,Presensi!E:E,'Entry Data'!AP4726)</f>
        <v>1</v>
      </c>
      <c r="Y4726" s="66">
        <f>IFERROR(INDEX('Retasi Pricing'!F:F,MATCH('Entry Data'!AM4726,'Retasi Pricing'!E:E,0))*X4726,"")</f>
        <v>25000</v>
      </c>
      <c r="Z4726" s="62" t="s">
        <v>26</v>
      </c>
      <c r="AA4726" s="62" t="s">
        <v>27</v>
      </c>
      <c r="AB4726" s="32"/>
      <c r="AC4726" s="32" t="s">
        <v>370</v>
      </c>
      <c r="AD4726" s="32" t="str">
        <f t="shared" si="1320"/>
        <v/>
      </c>
      <c r="AF4726" s="5" t="str">
        <f t="shared" si="1321"/>
        <v>edi santoso44212</v>
      </c>
      <c r="AG4726" s="5" t="str">
        <f t="shared" si="1322"/>
        <v>BMJ 06944212UTARADAY</v>
      </c>
      <c r="AH4726" s="5" t="str">
        <f t="shared" si="1323"/>
        <v>edi santoso44212UTARADAY</v>
      </c>
      <c r="AI4726" s="5" t="str">
        <f t="shared" si="1324"/>
        <v>BMJ 06944212DAY</v>
      </c>
      <c r="AJ4726" s="5" t="str">
        <f t="shared" si="1325"/>
        <v>edi santoso44212DAY</v>
      </c>
      <c r="AK4726" s="5" t="str">
        <f t="shared" si="1326"/>
        <v>edi santosoBMJ</v>
      </c>
      <c r="AL4726" s="5" t="str">
        <f t="shared" si="1328"/>
        <v>3UTARA</v>
      </c>
      <c r="AM4726" s="5" t="str">
        <f t="shared" si="1329"/>
        <v>1 &gt; 4UTARA10 RODA</v>
      </c>
      <c r="AN4726" s="5" t="str">
        <f t="shared" si="1330"/>
        <v>edi santosoBMJ1 &gt; 4UTARA10 RODA</v>
      </c>
      <c r="AO4726" s="5" t="str">
        <f t="shared" si="1331"/>
        <v>edi santoso1 &gt; 4UTARA10 RODA</v>
      </c>
      <c r="AP4726" s="5" t="str">
        <f t="shared" si="1332"/>
        <v>44212DAY</v>
      </c>
    </row>
    <row r="4727" spans="1:42" x14ac:dyDescent="0.3">
      <c r="A4727" s="33">
        <v>1</v>
      </c>
      <c r="B4727" s="33"/>
      <c r="C4727" s="70">
        <v>44212</v>
      </c>
      <c r="D4727" s="71" t="s">
        <v>19</v>
      </c>
      <c r="E4727" s="70">
        <v>44212</v>
      </c>
      <c r="F4727" s="71">
        <v>5174564</v>
      </c>
      <c r="G4727" s="33" t="s">
        <v>20</v>
      </c>
      <c r="H4727" s="33" t="s">
        <v>21</v>
      </c>
      <c r="I4727" s="33" t="s">
        <v>22</v>
      </c>
      <c r="J4727" s="33" t="s">
        <v>23</v>
      </c>
      <c r="K4727" s="63" t="s">
        <v>78</v>
      </c>
      <c r="L4727" s="32" t="str">
        <f t="shared" si="1333"/>
        <v>FM260JD</v>
      </c>
      <c r="M4727" s="32" t="str">
        <f t="shared" si="1334"/>
        <v>BMJ</v>
      </c>
      <c r="N4727" s="32" t="str">
        <f t="shared" si="1335"/>
        <v>10 RODA</v>
      </c>
      <c r="O4727" s="146">
        <v>0.62299768518518517</v>
      </c>
      <c r="P4727" s="65">
        <v>44212.622997685183</v>
      </c>
      <c r="Q4727" s="65"/>
      <c r="R4727" s="66">
        <v>4</v>
      </c>
      <c r="S4727" s="66">
        <v>40080</v>
      </c>
      <c r="T4727" s="66">
        <v>15100</v>
      </c>
      <c r="U4727" s="67">
        <f t="shared" si="1327"/>
        <v>24.98</v>
      </c>
      <c r="V4727" s="66">
        <f t="shared" si="1318"/>
        <v>486960.12000000005</v>
      </c>
      <c r="W4727" s="66" t="str">
        <f t="shared" si="1319"/>
        <v>1 &gt; 4</v>
      </c>
      <c r="X4727" s="66">
        <f>A4727+SUMIFS(Presensi!F:F,Presensi!E:E,'Entry Data'!AP4727)</f>
        <v>1</v>
      </c>
      <c r="Y4727" s="66">
        <f>IFERROR(INDEX('Retasi Pricing'!F:F,MATCH('Entry Data'!AM4727,'Retasi Pricing'!E:E,0))*X4727,"")</f>
        <v>25000</v>
      </c>
      <c r="Z4727" s="62" t="s">
        <v>26</v>
      </c>
      <c r="AA4727" s="62" t="s">
        <v>27</v>
      </c>
      <c r="AB4727" s="32"/>
      <c r="AC4727" s="32" t="s">
        <v>370</v>
      </c>
      <c r="AD4727" s="32" t="str">
        <f t="shared" si="1320"/>
        <v/>
      </c>
      <c r="AF4727" s="5" t="str">
        <f t="shared" si="1321"/>
        <v>edi santoso44212</v>
      </c>
      <c r="AG4727" s="5" t="str">
        <f t="shared" si="1322"/>
        <v>BMJ 06944212UTARADAY</v>
      </c>
      <c r="AH4727" s="5" t="str">
        <f t="shared" si="1323"/>
        <v>edi santoso44212UTARADAY</v>
      </c>
      <c r="AI4727" s="5" t="str">
        <f t="shared" si="1324"/>
        <v>BMJ 06944212DAY</v>
      </c>
      <c r="AJ4727" s="5" t="str">
        <f t="shared" si="1325"/>
        <v>edi santoso44212DAY</v>
      </c>
      <c r="AK4727" s="5" t="str">
        <f t="shared" si="1326"/>
        <v>edi santosoBMJ</v>
      </c>
      <c r="AL4727" s="5" t="str">
        <f t="shared" si="1328"/>
        <v>4UTARA</v>
      </c>
      <c r="AM4727" s="5" t="str">
        <f t="shared" si="1329"/>
        <v>1 &gt; 4UTARA10 RODA</v>
      </c>
      <c r="AN4727" s="5" t="str">
        <f t="shared" si="1330"/>
        <v>edi santosoBMJ1 &gt; 4UTARA10 RODA</v>
      </c>
      <c r="AO4727" s="5" t="str">
        <f t="shared" si="1331"/>
        <v>edi santoso1 &gt; 4UTARA10 RODA</v>
      </c>
      <c r="AP4727" s="5" t="str">
        <f t="shared" si="1332"/>
        <v>44212DAY</v>
      </c>
    </row>
    <row r="4728" spans="1:42" x14ac:dyDescent="0.3">
      <c r="A4728" s="33">
        <v>1</v>
      </c>
      <c r="B4728" s="33"/>
      <c r="C4728" s="70">
        <v>44212</v>
      </c>
      <c r="D4728" s="71" t="s">
        <v>19</v>
      </c>
      <c r="E4728" s="70">
        <v>44212</v>
      </c>
      <c r="F4728" s="71">
        <v>5174279</v>
      </c>
      <c r="G4728" s="33" t="s">
        <v>20</v>
      </c>
      <c r="H4728" s="33" t="s">
        <v>21</v>
      </c>
      <c r="I4728" s="33" t="s">
        <v>170</v>
      </c>
      <c r="J4728" s="33" t="s">
        <v>23</v>
      </c>
      <c r="K4728" s="63" t="s">
        <v>80</v>
      </c>
      <c r="L4728" s="32" t="str">
        <f t="shared" si="1333"/>
        <v>AXOR4843</v>
      </c>
      <c r="M4728" s="32" t="str">
        <f t="shared" si="1334"/>
        <v>BMJ</v>
      </c>
      <c r="N4728" s="32" t="str">
        <f t="shared" si="1335"/>
        <v>12 RODA</v>
      </c>
      <c r="O4728" s="146">
        <v>0.38738425925925929</v>
      </c>
      <c r="P4728" s="65">
        <v>44212.393611111111</v>
      </c>
      <c r="Q4728" s="65"/>
      <c r="R4728" s="66">
        <v>1</v>
      </c>
      <c r="S4728" s="66">
        <v>52500</v>
      </c>
      <c r="T4728" s="66">
        <v>20380</v>
      </c>
      <c r="U4728" s="67">
        <f t="shared" si="1327"/>
        <v>32.119999999999997</v>
      </c>
      <c r="V4728" s="66">
        <f t="shared" si="1318"/>
        <v>651297.24</v>
      </c>
      <c r="W4728" s="66" t="str">
        <f t="shared" si="1319"/>
        <v>1 &gt; 4</v>
      </c>
      <c r="X4728" s="66">
        <f>A4728+SUMIFS(Presensi!F:F,Presensi!E:E,'Entry Data'!AP4728)</f>
        <v>1</v>
      </c>
      <c r="Y4728" s="66">
        <f>IFERROR(INDEX('Retasi Pricing'!F:F,MATCH('Entry Data'!AM4728,'Retasi Pricing'!E:E,0))*X4728,"")</f>
        <v>27500</v>
      </c>
      <c r="Z4728" s="62" t="s">
        <v>26</v>
      </c>
      <c r="AA4728" s="62" t="s">
        <v>27</v>
      </c>
      <c r="AB4728" s="32"/>
      <c r="AC4728" s="32" t="s">
        <v>203</v>
      </c>
      <c r="AD4728" s="32" t="str">
        <f t="shared" si="1320"/>
        <v/>
      </c>
      <c r="AF4728" s="5" t="str">
        <f t="shared" si="1321"/>
        <v>saipul bahri44212</v>
      </c>
      <c r="AG4728" s="5" t="str">
        <f t="shared" si="1322"/>
        <v>BMJ 07144212UTARADAY</v>
      </c>
      <c r="AH4728" s="5" t="str">
        <f t="shared" si="1323"/>
        <v>saipul bahri44212UTARADAY</v>
      </c>
      <c r="AI4728" s="5" t="str">
        <f t="shared" si="1324"/>
        <v>BMJ 07144212DAY</v>
      </c>
      <c r="AJ4728" s="5" t="str">
        <f t="shared" si="1325"/>
        <v>saipul bahri44212DAY</v>
      </c>
      <c r="AK4728" s="5" t="str">
        <f t="shared" si="1326"/>
        <v>saipul bahriBMJ</v>
      </c>
      <c r="AL4728" s="5" t="str">
        <f t="shared" si="1328"/>
        <v>1UTARA</v>
      </c>
      <c r="AM4728" s="5" t="str">
        <f t="shared" si="1329"/>
        <v>1 &gt; 4UTARA12 RODA</v>
      </c>
      <c r="AN4728" s="5" t="str">
        <f t="shared" si="1330"/>
        <v>saipul bahriBMJ1 &gt; 4UTARA12 RODA</v>
      </c>
      <c r="AO4728" s="5" t="str">
        <f t="shared" si="1331"/>
        <v>saipul bahri1 &gt; 4UTARA12 RODA</v>
      </c>
      <c r="AP4728" s="5" t="str">
        <f t="shared" si="1332"/>
        <v>44212DAY</v>
      </c>
    </row>
    <row r="4729" spans="1:42" x14ac:dyDescent="0.3">
      <c r="A4729" s="33">
        <v>1</v>
      </c>
      <c r="B4729" s="33"/>
      <c r="C4729" s="70">
        <v>44212</v>
      </c>
      <c r="D4729" s="71" t="s">
        <v>19</v>
      </c>
      <c r="E4729" s="70">
        <v>44212</v>
      </c>
      <c r="F4729" s="71">
        <v>5174351</v>
      </c>
      <c r="G4729" s="33" t="s">
        <v>20</v>
      </c>
      <c r="H4729" s="33" t="s">
        <v>21</v>
      </c>
      <c r="I4729" s="33" t="s">
        <v>51</v>
      </c>
      <c r="J4729" s="33" t="s">
        <v>46</v>
      </c>
      <c r="K4729" s="63" t="s">
        <v>80</v>
      </c>
      <c r="L4729" s="32" t="str">
        <f t="shared" si="1333"/>
        <v>AXOR4843</v>
      </c>
      <c r="M4729" s="32" t="str">
        <f t="shared" si="1334"/>
        <v>BMJ</v>
      </c>
      <c r="N4729" s="32" t="str">
        <f t="shared" si="1335"/>
        <v>12 RODA</v>
      </c>
      <c r="O4729" s="146">
        <v>0.44693287037037038</v>
      </c>
      <c r="P4729" s="65">
        <v>44212.446932870371</v>
      </c>
      <c r="Q4729" s="65"/>
      <c r="R4729" s="66">
        <v>2</v>
      </c>
      <c r="S4729" s="66">
        <v>51380</v>
      </c>
      <c r="T4729" s="66">
        <v>20380</v>
      </c>
      <c r="U4729" s="67">
        <f t="shared" si="1327"/>
        <v>31</v>
      </c>
      <c r="V4729" s="66">
        <f t="shared" si="1318"/>
        <v>628587</v>
      </c>
      <c r="W4729" s="66" t="str">
        <f t="shared" si="1319"/>
        <v>1 &gt; 4</v>
      </c>
      <c r="X4729" s="66">
        <f>A4729+SUMIFS(Presensi!F:F,Presensi!E:E,'Entry Data'!AP4729)</f>
        <v>1</v>
      </c>
      <c r="Y4729" s="66">
        <f>IFERROR(INDEX('Retasi Pricing'!F:F,MATCH('Entry Data'!AM4729,'Retasi Pricing'!E:E,0))*X4729,"")</f>
        <v>27500</v>
      </c>
      <c r="Z4729" s="62" t="s">
        <v>26</v>
      </c>
      <c r="AA4729" s="62" t="s">
        <v>27</v>
      </c>
      <c r="AB4729" s="32"/>
      <c r="AC4729" s="32" t="s">
        <v>203</v>
      </c>
      <c r="AD4729" s="32" t="str">
        <f t="shared" si="1320"/>
        <v/>
      </c>
      <c r="AF4729" s="5" t="str">
        <f t="shared" si="1321"/>
        <v>saipul bahri44212</v>
      </c>
      <c r="AG4729" s="5" t="str">
        <f t="shared" si="1322"/>
        <v>BMJ 07144212UTARADAY</v>
      </c>
      <c r="AH4729" s="5" t="str">
        <f t="shared" si="1323"/>
        <v>saipul bahri44212UTARADAY</v>
      </c>
      <c r="AI4729" s="5" t="str">
        <f t="shared" si="1324"/>
        <v>BMJ 07144212DAY</v>
      </c>
      <c r="AJ4729" s="5" t="str">
        <f t="shared" si="1325"/>
        <v>saipul bahri44212DAY</v>
      </c>
      <c r="AK4729" s="5" t="str">
        <f t="shared" si="1326"/>
        <v>saipul bahriBMJ</v>
      </c>
      <c r="AL4729" s="5" t="str">
        <f t="shared" si="1328"/>
        <v>2UTARA</v>
      </c>
      <c r="AM4729" s="5" t="str">
        <f t="shared" si="1329"/>
        <v>1 &gt; 4UTARA12 RODA</v>
      </c>
      <c r="AN4729" s="5" t="str">
        <f t="shared" si="1330"/>
        <v>saipul bahriBMJ1 &gt; 4UTARA12 RODA</v>
      </c>
      <c r="AO4729" s="5" t="str">
        <f t="shared" si="1331"/>
        <v>saipul bahri1 &gt; 4UTARA12 RODA</v>
      </c>
      <c r="AP4729" s="5" t="str">
        <f t="shared" si="1332"/>
        <v>44212DAY</v>
      </c>
    </row>
    <row r="4730" spans="1:42" x14ac:dyDescent="0.3">
      <c r="A4730" s="33">
        <v>1</v>
      </c>
      <c r="B4730" s="33"/>
      <c r="C4730" s="70">
        <v>44212</v>
      </c>
      <c r="D4730" s="71" t="s">
        <v>19</v>
      </c>
      <c r="E4730" s="70">
        <v>44212</v>
      </c>
      <c r="F4730" s="71">
        <v>5174421</v>
      </c>
      <c r="G4730" s="33" t="s">
        <v>20</v>
      </c>
      <c r="H4730" s="33" t="s">
        <v>21</v>
      </c>
      <c r="I4730" s="33" t="s">
        <v>51</v>
      </c>
      <c r="J4730" s="33" t="s">
        <v>46</v>
      </c>
      <c r="K4730" s="63" t="s">
        <v>80</v>
      </c>
      <c r="L4730" s="32" t="str">
        <f t="shared" si="1333"/>
        <v>AXOR4843</v>
      </c>
      <c r="M4730" s="32" t="str">
        <f t="shared" si="1334"/>
        <v>BMJ</v>
      </c>
      <c r="N4730" s="32" t="str">
        <f t="shared" si="1335"/>
        <v>12 RODA</v>
      </c>
      <c r="O4730" s="146">
        <v>0.49934027777777779</v>
      </c>
      <c r="P4730" s="65">
        <v>44212.499340277776</v>
      </c>
      <c r="Q4730" s="65"/>
      <c r="R4730" s="66">
        <v>3</v>
      </c>
      <c r="S4730" s="66">
        <v>49940</v>
      </c>
      <c r="T4730" s="66">
        <v>20380</v>
      </c>
      <c r="U4730" s="67">
        <f t="shared" si="1327"/>
        <v>29.56</v>
      </c>
      <c r="V4730" s="66">
        <f t="shared" si="1318"/>
        <v>599388.11999999988</v>
      </c>
      <c r="W4730" s="66" t="str">
        <f t="shared" si="1319"/>
        <v>1 &gt; 4</v>
      </c>
      <c r="X4730" s="66">
        <f>A4730+SUMIFS(Presensi!F:F,Presensi!E:E,'Entry Data'!AP4730)</f>
        <v>1</v>
      </c>
      <c r="Y4730" s="66">
        <f>IFERROR(INDEX('Retasi Pricing'!F:F,MATCH('Entry Data'!AM4730,'Retasi Pricing'!E:E,0))*X4730,"")</f>
        <v>27500</v>
      </c>
      <c r="Z4730" s="62" t="s">
        <v>26</v>
      </c>
      <c r="AA4730" s="62" t="s">
        <v>27</v>
      </c>
      <c r="AB4730" s="32"/>
      <c r="AC4730" s="32" t="s">
        <v>203</v>
      </c>
      <c r="AD4730" s="32" t="str">
        <f t="shared" si="1320"/>
        <v/>
      </c>
      <c r="AF4730" s="5" t="str">
        <f t="shared" si="1321"/>
        <v>saipul bahri44212</v>
      </c>
      <c r="AG4730" s="5" t="str">
        <f t="shared" si="1322"/>
        <v>BMJ 07144212UTARADAY</v>
      </c>
      <c r="AH4730" s="5" t="str">
        <f t="shared" si="1323"/>
        <v>saipul bahri44212UTARADAY</v>
      </c>
      <c r="AI4730" s="5" t="str">
        <f t="shared" si="1324"/>
        <v>BMJ 07144212DAY</v>
      </c>
      <c r="AJ4730" s="5" t="str">
        <f t="shared" si="1325"/>
        <v>saipul bahri44212DAY</v>
      </c>
      <c r="AK4730" s="5" t="str">
        <f t="shared" si="1326"/>
        <v>saipul bahriBMJ</v>
      </c>
      <c r="AL4730" s="5" t="str">
        <f t="shared" si="1328"/>
        <v>3UTARA</v>
      </c>
      <c r="AM4730" s="5" t="str">
        <f t="shared" si="1329"/>
        <v>1 &gt; 4UTARA12 RODA</v>
      </c>
      <c r="AN4730" s="5" t="str">
        <f t="shared" si="1330"/>
        <v>saipul bahriBMJ1 &gt; 4UTARA12 RODA</v>
      </c>
      <c r="AO4730" s="5" t="str">
        <f t="shared" si="1331"/>
        <v>saipul bahri1 &gt; 4UTARA12 RODA</v>
      </c>
      <c r="AP4730" s="5" t="str">
        <f t="shared" si="1332"/>
        <v>44212DAY</v>
      </c>
    </row>
    <row r="4731" spans="1:42" x14ac:dyDescent="0.3">
      <c r="A4731" s="33">
        <v>1</v>
      </c>
      <c r="B4731" s="33"/>
      <c r="C4731" s="70">
        <v>44212</v>
      </c>
      <c r="D4731" s="71" t="s">
        <v>19</v>
      </c>
      <c r="E4731" s="70">
        <v>44212</v>
      </c>
      <c r="F4731" s="71">
        <v>5174491</v>
      </c>
      <c r="G4731" s="33" t="s">
        <v>20</v>
      </c>
      <c r="H4731" s="33" t="s">
        <v>21</v>
      </c>
      <c r="I4731" s="33" t="s">
        <v>51</v>
      </c>
      <c r="J4731" s="33" t="s">
        <v>46</v>
      </c>
      <c r="K4731" s="63" t="s">
        <v>80</v>
      </c>
      <c r="L4731" s="32" t="str">
        <f t="shared" si="1333"/>
        <v>AXOR4843</v>
      </c>
      <c r="M4731" s="32" t="str">
        <f t="shared" si="1334"/>
        <v>BMJ</v>
      </c>
      <c r="N4731" s="32" t="str">
        <f t="shared" si="1335"/>
        <v>12 RODA</v>
      </c>
      <c r="O4731" s="146">
        <v>0.56317129629629636</v>
      </c>
      <c r="P4731" s="65">
        <v>44212.563171296293</v>
      </c>
      <c r="Q4731" s="65"/>
      <c r="R4731" s="66">
        <v>4</v>
      </c>
      <c r="S4731" s="66">
        <v>48800</v>
      </c>
      <c r="T4731" s="66">
        <v>20380</v>
      </c>
      <c r="U4731" s="67">
        <f t="shared" si="1327"/>
        <v>28.42</v>
      </c>
      <c r="V4731" s="66">
        <f t="shared" si="1318"/>
        <v>576272.34000000008</v>
      </c>
      <c r="W4731" s="66" t="str">
        <f t="shared" si="1319"/>
        <v>1 &gt; 4</v>
      </c>
      <c r="X4731" s="66">
        <f>A4731+SUMIFS(Presensi!F:F,Presensi!E:E,'Entry Data'!AP4731)</f>
        <v>1</v>
      </c>
      <c r="Y4731" s="66">
        <f>IFERROR(INDEX('Retasi Pricing'!F:F,MATCH('Entry Data'!AM4731,'Retasi Pricing'!E:E,0))*X4731,"")</f>
        <v>27500</v>
      </c>
      <c r="Z4731" s="62" t="s">
        <v>26</v>
      </c>
      <c r="AA4731" s="62" t="s">
        <v>27</v>
      </c>
      <c r="AB4731" s="32"/>
      <c r="AC4731" s="32" t="s">
        <v>203</v>
      </c>
      <c r="AD4731" s="32" t="str">
        <f t="shared" si="1320"/>
        <v/>
      </c>
      <c r="AF4731" s="5" t="str">
        <f t="shared" si="1321"/>
        <v>saipul bahri44212</v>
      </c>
      <c r="AG4731" s="5" t="str">
        <f t="shared" si="1322"/>
        <v>BMJ 07144212UTARADAY</v>
      </c>
      <c r="AH4731" s="5" t="str">
        <f t="shared" si="1323"/>
        <v>saipul bahri44212UTARADAY</v>
      </c>
      <c r="AI4731" s="5" t="str">
        <f t="shared" si="1324"/>
        <v>BMJ 07144212DAY</v>
      </c>
      <c r="AJ4731" s="5" t="str">
        <f t="shared" si="1325"/>
        <v>saipul bahri44212DAY</v>
      </c>
      <c r="AK4731" s="5" t="str">
        <f t="shared" si="1326"/>
        <v>saipul bahriBMJ</v>
      </c>
      <c r="AL4731" s="5" t="str">
        <f t="shared" si="1328"/>
        <v>4UTARA</v>
      </c>
      <c r="AM4731" s="5" t="str">
        <f t="shared" si="1329"/>
        <v>1 &gt; 4UTARA12 RODA</v>
      </c>
      <c r="AN4731" s="5" t="str">
        <f t="shared" si="1330"/>
        <v>saipul bahriBMJ1 &gt; 4UTARA12 RODA</v>
      </c>
      <c r="AO4731" s="5" t="str">
        <f t="shared" si="1331"/>
        <v>saipul bahri1 &gt; 4UTARA12 RODA</v>
      </c>
      <c r="AP4731" s="5" t="str">
        <f t="shared" si="1332"/>
        <v>44212DAY</v>
      </c>
    </row>
    <row r="4732" spans="1:42" x14ac:dyDescent="0.3">
      <c r="A4732" s="33">
        <v>1</v>
      </c>
      <c r="B4732" s="33"/>
      <c r="C4732" s="70">
        <v>44212</v>
      </c>
      <c r="D4732" s="71" t="s">
        <v>19</v>
      </c>
      <c r="E4732" s="70">
        <v>44212</v>
      </c>
      <c r="F4732" s="71">
        <v>5174555</v>
      </c>
      <c r="G4732" s="33" t="s">
        <v>20</v>
      </c>
      <c r="H4732" s="33" t="s">
        <v>21</v>
      </c>
      <c r="I4732" s="33" t="s">
        <v>170</v>
      </c>
      <c r="J4732" s="33" t="s">
        <v>23</v>
      </c>
      <c r="K4732" s="69" t="s">
        <v>80</v>
      </c>
      <c r="L4732" s="32" t="str">
        <f t="shared" si="1333"/>
        <v>AXOR4843</v>
      </c>
      <c r="M4732" s="32" t="str">
        <f t="shared" si="1334"/>
        <v>BMJ</v>
      </c>
      <c r="N4732" s="32" t="str">
        <f t="shared" si="1335"/>
        <v>12 RODA</v>
      </c>
      <c r="O4732" s="146">
        <v>0.61541666666666661</v>
      </c>
      <c r="P4732" s="65">
        <v>44212.615416666667</v>
      </c>
      <c r="Q4732" s="65"/>
      <c r="R4732" s="66">
        <v>5</v>
      </c>
      <c r="S4732" s="66">
        <v>52740</v>
      </c>
      <c r="T4732" s="66">
        <v>20380</v>
      </c>
      <c r="U4732" s="67">
        <f t="shared" si="1327"/>
        <v>32.36</v>
      </c>
      <c r="V4732" s="66">
        <f t="shared" si="1318"/>
        <v>656163.72</v>
      </c>
      <c r="W4732" s="66" t="str">
        <f t="shared" si="1319"/>
        <v>&gt; 5</v>
      </c>
      <c r="X4732" s="66">
        <f>A4732+SUMIFS(Presensi!F:F,Presensi!E:E,'Entry Data'!AP4732)</f>
        <v>1</v>
      </c>
      <c r="Y4732" s="66">
        <f>IFERROR(INDEX('Retasi Pricing'!F:F,MATCH('Entry Data'!AM4732,'Retasi Pricing'!E:E,0))*X4732,"")</f>
        <v>31200</v>
      </c>
      <c r="Z4732" s="62" t="s">
        <v>26</v>
      </c>
      <c r="AA4732" s="62" t="s">
        <v>27</v>
      </c>
      <c r="AB4732" s="32"/>
      <c r="AC4732" s="32" t="s">
        <v>203</v>
      </c>
      <c r="AD4732" s="32" t="str">
        <f t="shared" si="1320"/>
        <v/>
      </c>
      <c r="AF4732" s="5" t="str">
        <f t="shared" si="1321"/>
        <v>saipul bahri44212</v>
      </c>
      <c r="AG4732" s="5" t="str">
        <f t="shared" si="1322"/>
        <v>BMJ 07144212UTARADAY</v>
      </c>
      <c r="AH4732" s="5" t="str">
        <f t="shared" si="1323"/>
        <v>saipul bahri44212UTARADAY</v>
      </c>
      <c r="AI4732" s="5" t="str">
        <f t="shared" si="1324"/>
        <v>BMJ 07144212DAY</v>
      </c>
      <c r="AJ4732" s="5" t="str">
        <f t="shared" si="1325"/>
        <v>saipul bahri44212DAY</v>
      </c>
      <c r="AK4732" s="5" t="str">
        <f t="shared" si="1326"/>
        <v>saipul bahriBMJ</v>
      </c>
      <c r="AL4732" s="5" t="str">
        <f t="shared" si="1328"/>
        <v>5UTARA</v>
      </c>
      <c r="AM4732" s="5" t="str">
        <f t="shared" si="1329"/>
        <v>&gt; 5UTARA12 RODA</v>
      </c>
      <c r="AN4732" s="5" t="str">
        <f t="shared" si="1330"/>
        <v>saipul bahriBMJ&gt; 5UTARA12 RODA</v>
      </c>
      <c r="AO4732" s="5" t="str">
        <f t="shared" si="1331"/>
        <v>saipul bahri&gt; 5UTARA12 RODA</v>
      </c>
      <c r="AP4732" s="5" t="str">
        <f t="shared" si="1332"/>
        <v>44212DAY</v>
      </c>
    </row>
    <row r="4733" spans="1:42" x14ac:dyDescent="0.3">
      <c r="A4733" s="33">
        <v>1</v>
      </c>
      <c r="B4733" s="33"/>
      <c r="C4733" s="70">
        <v>44212</v>
      </c>
      <c r="D4733" s="71" t="s">
        <v>19</v>
      </c>
      <c r="E4733" s="70">
        <v>44212</v>
      </c>
      <c r="F4733" s="71">
        <v>5174632</v>
      </c>
      <c r="G4733" s="33" t="s">
        <v>20</v>
      </c>
      <c r="H4733" s="33" t="s">
        <v>21</v>
      </c>
      <c r="I4733" s="33" t="s">
        <v>170</v>
      </c>
      <c r="J4733" s="33" t="s">
        <v>23</v>
      </c>
      <c r="K4733" s="63" t="s">
        <v>80</v>
      </c>
      <c r="L4733" s="32" t="str">
        <f t="shared" si="1333"/>
        <v>AXOR4843</v>
      </c>
      <c r="M4733" s="32" t="str">
        <f t="shared" si="1334"/>
        <v>BMJ</v>
      </c>
      <c r="N4733" s="32" t="str">
        <f t="shared" si="1335"/>
        <v>12 RODA</v>
      </c>
      <c r="O4733" s="146">
        <v>0.67964120370370373</v>
      </c>
      <c r="P4733" s="65">
        <v>44212.6796412037</v>
      </c>
      <c r="Q4733" s="65"/>
      <c r="R4733" s="66">
        <v>6</v>
      </c>
      <c r="S4733" s="66">
        <v>51300</v>
      </c>
      <c r="T4733" s="66">
        <v>20380</v>
      </c>
      <c r="U4733" s="67">
        <f t="shared" si="1327"/>
        <v>30.92</v>
      </c>
      <c r="V4733" s="66">
        <f t="shared" si="1318"/>
        <v>626964.84000000008</v>
      </c>
      <c r="W4733" s="66" t="str">
        <f t="shared" si="1319"/>
        <v>&gt; 6</v>
      </c>
      <c r="X4733" s="66">
        <f>A4733+SUMIFS(Presensi!F:F,Presensi!E:E,'Entry Data'!AP4733)</f>
        <v>1</v>
      </c>
      <c r="Y4733" s="66">
        <f>IFERROR(INDEX('Retasi Pricing'!F:F,MATCH('Entry Data'!AM4733,'Retasi Pricing'!E:E,0))*X4733,"")</f>
        <v>34450</v>
      </c>
      <c r="Z4733" s="62" t="s">
        <v>26</v>
      </c>
      <c r="AA4733" s="62" t="s">
        <v>27</v>
      </c>
      <c r="AB4733" s="32"/>
      <c r="AC4733" s="32" t="s">
        <v>203</v>
      </c>
      <c r="AD4733" s="32" t="str">
        <f t="shared" si="1320"/>
        <v/>
      </c>
      <c r="AF4733" s="5" t="str">
        <f t="shared" si="1321"/>
        <v>saipul bahri44212</v>
      </c>
      <c r="AG4733" s="5" t="str">
        <f t="shared" si="1322"/>
        <v>BMJ 07144212UTARADAY</v>
      </c>
      <c r="AH4733" s="5" t="str">
        <f t="shared" si="1323"/>
        <v>saipul bahri44212UTARADAY</v>
      </c>
      <c r="AI4733" s="5" t="str">
        <f t="shared" si="1324"/>
        <v>BMJ 07144212DAY</v>
      </c>
      <c r="AJ4733" s="5" t="str">
        <f t="shared" si="1325"/>
        <v>saipul bahri44212DAY</v>
      </c>
      <c r="AK4733" s="5" t="str">
        <f t="shared" si="1326"/>
        <v>saipul bahriBMJ</v>
      </c>
      <c r="AL4733" s="5" t="str">
        <f t="shared" si="1328"/>
        <v>6UTARA</v>
      </c>
      <c r="AM4733" s="5" t="str">
        <f t="shared" si="1329"/>
        <v>&gt; 6UTARA12 RODA</v>
      </c>
      <c r="AN4733" s="5" t="str">
        <f t="shared" si="1330"/>
        <v>saipul bahriBMJ&gt; 6UTARA12 RODA</v>
      </c>
      <c r="AO4733" s="5" t="str">
        <f t="shared" si="1331"/>
        <v>saipul bahri&gt; 6UTARA12 RODA</v>
      </c>
      <c r="AP4733" s="5" t="str">
        <f t="shared" si="1332"/>
        <v>44212DAY</v>
      </c>
    </row>
    <row r="4734" spans="1:42" x14ac:dyDescent="0.3">
      <c r="A4734" s="33">
        <v>1</v>
      </c>
      <c r="B4734" s="33"/>
      <c r="C4734" s="70">
        <v>44212</v>
      </c>
      <c r="D4734" s="71" t="s">
        <v>19</v>
      </c>
      <c r="E4734" s="70">
        <v>44212</v>
      </c>
      <c r="F4734" s="71">
        <v>5174689</v>
      </c>
      <c r="G4734" s="33" t="s">
        <v>20</v>
      </c>
      <c r="H4734" s="33" t="s">
        <v>21</v>
      </c>
      <c r="I4734" s="33" t="s">
        <v>22</v>
      </c>
      <c r="J4734" s="33" t="s">
        <v>23</v>
      </c>
      <c r="K4734" s="63" t="s">
        <v>80</v>
      </c>
      <c r="L4734" s="32" t="str">
        <f t="shared" si="1333"/>
        <v>AXOR4843</v>
      </c>
      <c r="M4734" s="32" t="str">
        <f t="shared" si="1334"/>
        <v>BMJ</v>
      </c>
      <c r="N4734" s="32" t="str">
        <f t="shared" si="1335"/>
        <v>12 RODA</v>
      </c>
      <c r="O4734" s="146">
        <v>0.73357638888888888</v>
      </c>
      <c r="P4734" s="65">
        <v>44212.733576388891</v>
      </c>
      <c r="Q4734" s="65"/>
      <c r="R4734" s="66">
        <v>7</v>
      </c>
      <c r="S4734" s="66">
        <v>52440</v>
      </c>
      <c r="T4734" s="66">
        <v>20380</v>
      </c>
      <c r="U4734" s="67">
        <f t="shared" si="1327"/>
        <v>32.06</v>
      </c>
      <c r="V4734" s="66">
        <f t="shared" si="1318"/>
        <v>650080.62</v>
      </c>
      <c r="W4734" s="66" t="str">
        <f t="shared" si="1319"/>
        <v>7 &gt;</v>
      </c>
      <c r="X4734" s="66">
        <f>A4734+SUMIFS(Presensi!F:F,Presensi!E:E,'Entry Data'!AP4734)</f>
        <v>1</v>
      </c>
      <c r="Y4734" s="66">
        <f>IFERROR(INDEX('Retasi Pricing'!F:F,MATCH('Entry Data'!AM4734,'Retasi Pricing'!E:E,0))*X4734,"")</f>
        <v>42000</v>
      </c>
      <c r="Z4734" s="62" t="s">
        <v>26</v>
      </c>
      <c r="AA4734" s="62" t="s">
        <v>27</v>
      </c>
      <c r="AB4734" s="32"/>
      <c r="AC4734" s="32" t="s">
        <v>203</v>
      </c>
      <c r="AD4734" s="32" t="str">
        <f t="shared" si="1320"/>
        <v/>
      </c>
      <c r="AF4734" s="5" t="str">
        <f t="shared" si="1321"/>
        <v>saipul bahri44212</v>
      </c>
      <c r="AG4734" s="5" t="str">
        <f t="shared" si="1322"/>
        <v>BMJ 07144212UTARADAY</v>
      </c>
      <c r="AH4734" s="5" t="str">
        <f t="shared" si="1323"/>
        <v>saipul bahri44212UTARADAY</v>
      </c>
      <c r="AI4734" s="5" t="str">
        <f t="shared" si="1324"/>
        <v>BMJ 07144212DAY</v>
      </c>
      <c r="AJ4734" s="5" t="str">
        <f t="shared" si="1325"/>
        <v>saipul bahri44212DAY</v>
      </c>
      <c r="AK4734" s="5" t="str">
        <f t="shared" si="1326"/>
        <v>saipul bahriBMJ</v>
      </c>
      <c r="AL4734" s="5" t="str">
        <f t="shared" si="1328"/>
        <v>7UTARA</v>
      </c>
      <c r="AM4734" s="5" t="str">
        <f t="shared" si="1329"/>
        <v>7 &gt;UTARA12 RODA</v>
      </c>
      <c r="AN4734" s="5" t="str">
        <f t="shared" si="1330"/>
        <v>saipul bahriBMJ7 &gt;UTARA12 RODA</v>
      </c>
      <c r="AO4734" s="5" t="str">
        <f t="shared" si="1331"/>
        <v>saipul bahri7 &gt;UTARA12 RODA</v>
      </c>
      <c r="AP4734" s="5" t="str">
        <f t="shared" si="1332"/>
        <v>44212DAY</v>
      </c>
    </row>
    <row r="4735" spans="1:42" x14ac:dyDescent="0.3">
      <c r="A4735" s="33">
        <v>1</v>
      </c>
      <c r="B4735" s="33"/>
      <c r="C4735" s="70">
        <v>44212</v>
      </c>
      <c r="D4735" s="71" t="s">
        <v>19</v>
      </c>
      <c r="E4735" s="70">
        <v>44212</v>
      </c>
      <c r="F4735" s="71">
        <v>5174254</v>
      </c>
      <c r="G4735" s="33" t="s">
        <v>20</v>
      </c>
      <c r="H4735" s="33" t="s">
        <v>21</v>
      </c>
      <c r="I4735" s="33" t="s">
        <v>170</v>
      </c>
      <c r="J4735" s="33" t="s">
        <v>23</v>
      </c>
      <c r="K4735" s="69" t="s">
        <v>82</v>
      </c>
      <c r="L4735" s="32" t="str">
        <f t="shared" si="1333"/>
        <v>AXOR4843</v>
      </c>
      <c r="M4735" s="32" t="str">
        <f t="shared" si="1334"/>
        <v>BMJ</v>
      </c>
      <c r="N4735" s="32" t="str">
        <f t="shared" si="1335"/>
        <v>12 RODA</v>
      </c>
      <c r="O4735" s="146">
        <v>0.37004629629629626</v>
      </c>
      <c r="P4735" s="65">
        <v>44212.379386574074</v>
      </c>
      <c r="Q4735" s="65"/>
      <c r="R4735" s="66">
        <v>1</v>
      </c>
      <c r="S4735" s="66">
        <v>51580</v>
      </c>
      <c r="T4735" s="66">
        <v>20260</v>
      </c>
      <c r="U4735" s="67">
        <f t="shared" si="1327"/>
        <v>31.32</v>
      </c>
      <c r="V4735" s="66">
        <f t="shared" si="1318"/>
        <v>635075.64</v>
      </c>
      <c r="W4735" s="66" t="str">
        <f t="shared" si="1319"/>
        <v>1 &gt; 4</v>
      </c>
      <c r="X4735" s="66">
        <f>A4735+SUMIFS(Presensi!F:F,Presensi!E:E,'Entry Data'!AP4735)</f>
        <v>1</v>
      </c>
      <c r="Y4735" s="66">
        <f>IFERROR(INDEX('Retasi Pricing'!F:F,MATCH('Entry Data'!AM4735,'Retasi Pricing'!E:E,0))*X4735,"")</f>
        <v>27500</v>
      </c>
      <c r="Z4735" s="62" t="s">
        <v>26</v>
      </c>
      <c r="AA4735" s="62" t="s">
        <v>27</v>
      </c>
      <c r="AB4735" s="32"/>
      <c r="AC4735" s="32" t="s">
        <v>213</v>
      </c>
      <c r="AD4735" s="32" t="str">
        <f t="shared" si="1320"/>
        <v/>
      </c>
      <c r="AF4735" s="5" t="str">
        <f t="shared" si="1321"/>
        <v>alrandi44212</v>
      </c>
      <c r="AG4735" s="5" t="str">
        <f t="shared" si="1322"/>
        <v>BMJ 07244212UTARADAY</v>
      </c>
      <c r="AH4735" s="5" t="str">
        <f t="shared" si="1323"/>
        <v>alrandi44212UTARADAY</v>
      </c>
      <c r="AI4735" s="5" t="str">
        <f t="shared" si="1324"/>
        <v>BMJ 07244212DAY</v>
      </c>
      <c r="AJ4735" s="5" t="str">
        <f t="shared" si="1325"/>
        <v>alrandi44212DAY</v>
      </c>
      <c r="AK4735" s="5" t="str">
        <f t="shared" si="1326"/>
        <v>alrandiBMJ</v>
      </c>
      <c r="AL4735" s="5" t="str">
        <f t="shared" si="1328"/>
        <v>1UTARA</v>
      </c>
      <c r="AM4735" s="5" t="str">
        <f t="shared" si="1329"/>
        <v>1 &gt; 4UTARA12 RODA</v>
      </c>
      <c r="AN4735" s="5" t="str">
        <f t="shared" si="1330"/>
        <v>alrandiBMJ1 &gt; 4UTARA12 RODA</v>
      </c>
      <c r="AO4735" s="5" t="str">
        <f t="shared" si="1331"/>
        <v>alrandi1 &gt; 4UTARA12 RODA</v>
      </c>
      <c r="AP4735" s="5" t="str">
        <f t="shared" si="1332"/>
        <v>44212DAY</v>
      </c>
    </row>
    <row r="4736" spans="1:42" x14ac:dyDescent="0.3">
      <c r="A4736" s="33">
        <v>1</v>
      </c>
      <c r="B4736" s="33"/>
      <c r="C4736" s="70">
        <v>44212</v>
      </c>
      <c r="D4736" s="71" t="s">
        <v>19</v>
      </c>
      <c r="E4736" s="70">
        <v>44212</v>
      </c>
      <c r="F4736" s="71">
        <v>5174326</v>
      </c>
      <c r="G4736" s="33" t="s">
        <v>20</v>
      </c>
      <c r="H4736" s="33" t="s">
        <v>21</v>
      </c>
      <c r="I4736" s="33" t="s">
        <v>51</v>
      </c>
      <c r="J4736" s="33" t="s">
        <v>46</v>
      </c>
      <c r="K4736" s="63" t="s">
        <v>82</v>
      </c>
      <c r="L4736" s="32" t="str">
        <f t="shared" si="1333"/>
        <v>AXOR4843</v>
      </c>
      <c r="M4736" s="32" t="str">
        <f t="shared" si="1334"/>
        <v>BMJ</v>
      </c>
      <c r="N4736" s="32" t="str">
        <f t="shared" si="1335"/>
        <v>12 RODA</v>
      </c>
      <c r="O4736" s="146">
        <v>0.42927083333333332</v>
      </c>
      <c r="P4736" s="65">
        <v>44212.429270833331</v>
      </c>
      <c r="Q4736" s="65"/>
      <c r="R4736" s="66">
        <v>2</v>
      </c>
      <c r="S4736" s="66">
        <v>48420</v>
      </c>
      <c r="T4736" s="66">
        <v>20260</v>
      </c>
      <c r="U4736" s="67">
        <f t="shared" si="1327"/>
        <v>28.16</v>
      </c>
      <c r="V4736" s="66">
        <f t="shared" si="1318"/>
        <v>571000.31999999995</v>
      </c>
      <c r="W4736" s="66" t="str">
        <f t="shared" si="1319"/>
        <v>1 &gt; 4</v>
      </c>
      <c r="X4736" s="66">
        <f>A4736+SUMIFS(Presensi!F:F,Presensi!E:E,'Entry Data'!AP4736)</f>
        <v>1</v>
      </c>
      <c r="Y4736" s="66">
        <f>IFERROR(INDEX('Retasi Pricing'!F:F,MATCH('Entry Data'!AM4736,'Retasi Pricing'!E:E,0))*X4736,"")</f>
        <v>27500</v>
      </c>
      <c r="Z4736" s="62" t="s">
        <v>26</v>
      </c>
      <c r="AA4736" s="62" t="s">
        <v>27</v>
      </c>
      <c r="AB4736" s="32"/>
      <c r="AC4736" s="32" t="s">
        <v>213</v>
      </c>
      <c r="AD4736" s="32" t="str">
        <f t="shared" si="1320"/>
        <v/>
      </c>
      <c r="AF4736" s="5" t="str">
        <f t="shared" si="1321"/>
        <v>alrandi44212</v>
      </c>
      <c r="AG4736" s="5" t="str">
        <f t="shared" si="1322"/>
        <v>BMJ 07244212UTARADAY</v>
      </c>
      <c r="AH4736" s="5" t="str">
        <f t="shared" si="1323"/>
        <v>alrandi44212UTARADAY</v>
      </c>
      <c r="AI4736" s="5" t="str">
        <f t="shared" si="1324"/>
        <v>BMJ 07244212DAY</v>
      </c>
      <c r="AJ4736" s="5" t="str">
        <f t="shared" si="1325"/>
        <v>alrandi44212DAY</v>
      </c>
      <c r="AK4736" s="5" t="str">
        <f t="shared" si="1326"/>
        <v>alrandiBMJ</v>
      </c>
      <c r="AL4736" s="5" t="str">
        <f t="shared" si="1328"/>
        <v>2UTARA</v>
      </c>
      <c r="AM4736" s="5" t="str">
        <f t="shared" si="1329"/>
        <v>1 &gt; 4UTARA12 RODA</v>
      </c>
      <c r="AN4736" s="5" t="str">
        <f t="shared" si="1330"/>
        <v>alrandiBMJ1 &gt; 4UTARA12 RODA</v>
      </c>
      <c r="AO4736" s="5" t="str">
        <f t="shared" si="1331"/>
        <v>alrandi1 &gt; 4UTARA12 RODA</v>
      </c>
      <c r="AP4736" s="5" t="str">
        <f t="shared" si="1332"/>
        <v>44212DAY</v>
      </c>
    </row>
    <row r="4737" spans="1:42" x14ac:dyDescent="0.3">
      <c r="A4737" s="33">
        <v>1</v>
      </c>
      <c r="B4737" s="33"/>
      <c r="C4737" s="70">
        <v>44212</v>
      </c>
      <c r="D4737" s="71" t="s">
        <v>19</v>
      </c>
      <c r="E4737" s="70">
        <v>44212</v>
      </c>
      <c r="F4737" s="71">
        <v>5174400</v>
      </c>
      <c r="G4737" s="33" t="s">
        <v>20</v>
      </c>
      <c r="H4737" s="33" t="s">
        <v>21</v>
      </c>
      <c r="I4737" s="33" t="s">
        <v>51</v>
      </c>
      <c r="J4737" s="33" t="s">
        <v>46</v>
      </c>
      <c r="K4737" s="69" t="s">
        <v>82</v>
      </c>
      <c r="L4737" s="32" t="str">
        <f t="shared" si="1333"/>
        <v>AXOR4843</v>
      </c>
      <c r="M4737" s="32" t="str">
        <f t="shared" si="1334"/>
        <v>BMJ</v>
      </c>
      <c r="N4737" s="32" t="str">
        <f t="shared" si="1335"/>
        <v>12 RODA</v>
      </c>
      <c r="O4737" s="146">
        <v>0.47787037037037039</v>
      </c>
      <c r="P4737" s="65">
        <v>44212.477870370371</v>
      </c>
      <c r="Q4737" s="65"/>
      <c r="R4737" s="66">
        <v>3</v>
      </c>
      <c r="S4737" s="66">
        <v>51460</v>
      </c>
      <c r="T4737" s="66">
        <v>20260</v>
      </c>
      <c r="U4737" s="67">
        <f t="shared" si="1327"/>
        <v>31.2</v>
      </c>
      <c r="V4737" s="66">
        <f t="shared" si="1318"/>
        <v>632642.4</v>
      </c>
      <c r="W4737" s="66" t="str">
        <f t="shared" si="1319"/>
        <v>1 &gt; 4</v>
      </c>
      <c r="X4737" s="66">
        <f>A4737+SUMIFS(Presensi!F:F,Presensi!E:E,'Entry Data'!AP4737)</f>
        <v>1</v>
      </c>
      <c r="Y4737" s="66">
        <f>IFERROR(INDEX('Retasi Pricing'!F:F,MATCH('Entry Data'!AM4737,'Retasi Pricing'!E:E,0))*X4737,"")</f>
        <v>27500</v>
      </c>
      <c r="Z4737" s="62" t="s">
        <v>26</v>
      </c>
      <c r="AA4737" s="62" t="s">
        <v>27</v>
      </c>
      <c r="AB4737" s="32"/>
      <c r="AC4737" s="32" t="s">
        <v>213</v>
      </c>
      <c r="AD4737" s="32" t="str">
        <f t="shared" si="1320"/>
        <v/>
      </c>
      <c r="AF4737" s="5" t="str">
        <f t="shared" si="1321"/>
        <v>alrandi44212</v>
      </c>
      <c r="AG4737" s="5" t="str">
        <f t="shared" si="1322"/>
        <v>BMJ 07244212UTARADAY</v>
      </c>
      <c r="AH4737" s="5" t="str">
        <f t="shared" si="1323"/>
        <v>alrandi44212UTARADAY</v>
      </c>
      <c r="AI4737" s="5" t="str">
        <f t="shared" si="1324"/>
        <v>BMJ 07244212DAY</v>
      </c>
      <c r="AJ4737" s="5" t="str">
        <f t="shared" si="1325"/>
        <v>alrandi44212DAY</v>
      </c>
      <c r="AK4737" s="5" t="str">
        <f t="shared" si="1326"/>
        <v>alrandiBMJ</v>
      </c>
      <c r="AL4737" s="5" t="str">
        <f t="shared" si="1328"/>
        <v>3UTARA</v>
      </c>
      <c r="AM4737" s="5" t="str">
        <f t="shared" si="1329"/>
        <v>1 &gt; 4UTARA12 RODA</v>
      </c>
      <c r="AN4737" s="5" t="str">
        <f t="shared" si="1330"/>
        <v>alrandiBMJ1 &gt; 4UTARA12 RODA</v>
      </c>
      <c r="AO4737" s="5" t="str">
        <f t="shared" si="1331"/>
        <v>alrandi1 &gt; 4UTARA12 RODA</v>
      </c>
      <c r="AP4737" s="5" t="str">
        <f t="shared" si="1332"/>
        <v>44212DAY</v>
      </c>
    </row>
    <row r="4738" spans="1:42" x14ac:dyDescent="0.3">
      <c r="A4738" s="33">
        <v>1</v>
      </c>
      <c r="B4738" s="33"/>
      <c r="C4738" s="70">
        <v>44212</v>
      </c>
      <c r="D4738" s="71" t="s">
        <v>19</v>
      </c>
      <c r="E4738" s="70">
        <v>44212</v>
      </c>
      <c r="F4738" s="71">
        <v>5174463</v>
      </c>
      <c r="G4738" s="33" t="s">
        <v>20</v>
      </c>
      <c r="H4738" s="33" t="s">
        <v>21</v>
      </c>
      <c r="I4738" s="33" t="s">
        <v>51</v>
      </c>
      <c r="J4738" s="33" t="s">
        <v>46</v>
      </c>
      <c r="K4738" s="69" t="s">
        <v>82</v>
      </c>
      <c r="L4738" s="32" t="str">
        <f t="shared" si="1333"/>
        <v>AXOR4843</v>
      </c>
      <c r="M4738" s="32" t="str">
        <f t="shared" si="1334"/>
        <v>BMJ</v>
      </c>
      <c r="N4738" s="32" t="str">
        <f t="shared" si="1335"/>
        <v>12 RODA</v>
      </c>
      <c r="O4738" s="146">
        <v>0.53054398148148152</v>
      </c>
      <c r="P4738" s="65">
        <v>44212.530543981484</v>
      </c>
      <c r="Q4738" s="65"/>
      <c r="R4738" s="66">
        <v>4</v>
      </c>
      <c r="S4738" s="66">
        <v>49980</v>
      </c>
      <c r="T4738" s="66">
        <v>20260</v>
      </c>
      <c r="U4738" s="67">
        <f t="shared" si="1327"/>
        <v>29.72</v>
      </c>
      <c r="V4738" s="66">
        <f t="shared" si="1318"/>
        <v>602632.43999999994</v>
      </c>
      <c r="W4738" s="66" t="str">
        <f t="shared" si="1319"/>
        <v>1 &gt; 4</v>
      </c>
      <c r="X4738" s="66">
        <f>A4738+SUMIFS(Presensi!F:F,Presensi!E:E,'Entry Data'!AP4738)</f>
        <v>1</v>
      </c>
      <c r="Y4738" s="66">
        <f>IFERROR(INDEX('Retasi Pricing'!F:F,MATCH('Entry Data'!AM4738,'Retasi Pricing'!E:E,0))*X4738,"")</f>
        <v>27500</v>
      </c>
      <c r="Z4738" s="62" t="s">
        <v>26</v>
      </c>
      <c r="AA4738" s="62" t="s">
        <v>27</v>
      </c>
      <c r="AB4738" s="32"/>
      <c r="AC4738" s="32" t="s">
        <v>213</v>
      </c>
      <c r="AD4738" s="32" t="str">
        <f t="shared" si="1320"/>
        <v/>
      </c>
      <c r="AF4738" s="5" t="str">
        <f t="shared" si="1321"/>
        <v>alrandi44212</v>
      </c>
      <c r="AG4738" s="5" t="str">
        <f t="shared" si="1322"/>
        <v>BMJ 07244212UTARADAY</v>
      </c>
      <c r="AH4738" s="5" t="str">
        <f t="shared" si="1323"/>
        <v>alrandi44212UTARADAY</v>
      </c>
      <c r="AI4738" s="5" t="str">
        <f t="shared" si="1324"/>
        <v>BMJ 07244212DAY</v>
      </c>
      <c r="AJ4738" s="5" t="str">
        <f t="shared" si="1325"/>
        <v>alrandi44212DAY</v>
      </c>
      <c r="AK4738" s="5" t="str">
        <f t="shared" si="1326"/>
        <v>alrandiBMJ</v>
      </c>
      <c r="AL4738" s="5" t="str">
        <f t="shared" si="1328"/>
        <v>4UTARA</v>
      </c>
      <c r="AM4738" s="5" t="str">
        <f t="shared" si="1329"/>
        <v>1 &gt; 4UTARA12 RODA</v>
      </c>
      <c r="AN4738" s="5" t="str">
        <f t="shared" si="1330"/>
        <v>alrandiBMJ1 &gt; 4UTARA12 RODA</v>
      </c>
      <c r="AO4738" s="5" t="str">
        <f t="shared" si="1331"/>
        <v>alrandi1 &gt; 4UTARA12 RODA</v>
      </c>
      <c r="AP4738" s="5" t="str">
        <f t="shared" si="1332"/>
        <v>44212DAY</v>
      </c>
    </row>
    <row r="4739" spans="1:42" x14ac:dyDescent="0.3">
      <c r="A4739" s="33">
        <v>1</v>
      </c>
      <c r="B4739" s="33"/>
      <c r="C4739" s="70">
        <v>44212</v>
      </c>
      <c r="D4739" s="71" t="s">
        <v>19</v>
      </c>
      <c r="E4739" s="70">
        <v>44212</v>
      </c>
      <c r="F4739" s="71">
        <v>5174525</v>
      </c>
      <c r="G4739" s="33" t="s">
        <v>20</v>
      </c>
      <c r="H4739" s="33" t="s">
        <v>21</v>
      </c>
      <c r="I4739" s="33" t="s">
        <v>51</v>
      </c>
      <c r="J4739" s="33" t="s">
        <v>46</v>
      </c>
      <c r="K4739" s="69" t="s">
        <v>82</v>
      </c>
      <c r="L4739" s="32" t="str">
        <f t="shared" si="1333"/>
        <v>AXOR4843</v>
      </c>
      <c r="M4739" s="32" t="str">
        <f t="shared" si="1334"/>
        <v>BMJ</v>
      </c>
      <c r="N4739" s="32" t="str">
        <f t="shared" si="1335"/>
        <v>12 RODA</v>
      </c>
      <c r="O4739" s="146">
        <v>0.59440972222222221</v>
      </c>
      <c r="P4739" s="65">
        <v>44212.594409722224</v>
      </c>
      <c r="Q4739" s="65"/>
      <c r="R4739" s="66">
        <v>5</v>
      </c>
      <c r="S4739" s="66">
        <v>48780</v>
      </c>
      <c r="T4739" s="66">
        <v>20260</v>
      </c>
      <c r="U4739" s="67">
        <f t="shared" si="1327"/>
        <v>28.52</v>
      </c>
      <c r="V4739" s="66">
        <f t="shared" si="1318"/>
        <v>578300.04</v>
      </c>
      <c r="W4739" s="66" t="str">
        <f t="shared" si="1319"/>
        <v>&gt; 5</v>
      </c>
      <c r="X4739" s="66">
        <f>A4739+SUMIFS(Presensi!F:F,Presensi!E:E,'Entry Data'!AP4739)</f>
        <v>1</v>
      </c>
      <c r="Y4739" s="66">
        <f>IFERROR(INDEX('Retasi Pricing'!F:F,MATCH('Entry Data'!AM4739,'Retasi Pricing'!E:E,0))*X4739,"")</f>
        <v>31200</v>
      </c>
      <c r="Z4739" s="62" t="s">
        <v>26</v>
      </c>
      <c r="AA4739" s="62" t="s">
        <v>27</v>
      </c>
      <c r="AB4739" s="32"/>
      <c r="AC4739" s="32" t="s">
        <v>213</v>
      </c>
      <c r="AD4739" s="32" t="str">
        <f t="shared" si="1320"/>
        <v/>
      </c>
      <c r="AF4739" s="5" t="str">
        <f t="shared" si="1321"/>
        <v>alrandi44212</v>
      </c>
      <c r="AG4739" s="5" t="str">
        <f t="shared" si="1322"/>
        <v>BMJ 07244212UTARADAY</v>
      </c>
      <c r="AH4739" s="5" t="str">
        <f t="shared" si="1323"/>
        <v>alrandi44212UTARADAY</v>
      </c>
      <c r="AI4739" s="5" t="str">
        <f t="shared" si="1324"/>
        <v>BMJ 07244212DAY</v>
      </c>
      <c r="AJ4739" s="5" t="str">
        <f t="shared" si="1325"/>
        <v>alrandi44212DAY</v>
      </c>
      <c r="AK4739" s="5" t="str">
        <f t="shared" si="1326"/>
        <v>alrandiBMJ</v>
      </c>
      <c r="AL4739" s="5" t="str">
        <f t="shared" si="1328"/>
        <v>5UTARA</v>
      </c>
      <c r="AM4739" s="5" t="str">
        <f t="shared" si="1329"/>
        <v>&gt; 5UTARA12 RODA</v>
      </c>
      <c r="AN4739" s="5" t="str">
        <f t="shared" si="1330"/>
        <v>alrandiBMJ&gt; 5UTARA12 RODA</v>
      </c>
      <c r="AO4739" s="5" t="str">
        <f t="shared" si="1331"/>
        <v>alrandi&gt; 5UTARA12 RODA</v>
      </c>
      <c r="AP4739" s="5" t="str">
        <f t="shared" si="1332"/>
        <v>44212DAY</v>
      </c>
    </row>
    <row r="4740" spans="1:42" x14ac:dyDescent="0.3">
      <c r="A4740" s="33">
        <v>1</v>
      </c>
      <c r="B4740" s="33"/>
      <c r="C4740" s="70">
        <v>44212</v>
      </c>
      <c r="D4740" s="71" t="s">
        <v>19</v>
      </c>
      <c r="E4740" s="70">
        <v>44212</v>
      </c>
      <c r="F4740" s="71">
        <v>5174594</v>
      </c>
      <c r="G4740" s="33" t="s">
        <v>20</v>
      </c>
      <c r="H4740" s="33" t="s">
        <v>21</v>
      </c>
      <c r="I4740" s="33" t="s">
        <v>170</v>
      </c>
      <c r="J4740" s="33" t="s">
        <v>23</v>
      </c>
      <c r="K4740" s="63" t="s">
        <v>82</v>
      </c>
      <c r="L4740" s="32" t="str">
        <f t="shared" si="1333"/>
        <v>AXOR4843</v>
      </c>
      <c r="M4740" s="32" t="str">
        <f t="shared" si="1334"/>
        <v>BMJ</v>
      </c>
      <c r="N4740" s="32" t="str">
        <f t="shared" si="1335"/>
        <v>12 RODA</v>
      </c>
      <c r="O4740" s="146">
        <v>0.64640046296296294</v>
      </c>
      <c r="P4740" s="65">
        <v>44212.64640046296</v>
      </c>
      <c r="Q4740" s="65"/>
      <c r="R4740" s="66">
        <v>6</v>
      </c>
      <c r="S4740" s="66">
        <v>52840</v>
      </c>
      <c r="T4740" s="66">
        <v>20260</v>
      </c>
      <c r="U4740" s="67">
        <f t="shared" si="1327"/>
        <v>32.58</v>
      </c>
      <c r="V4740" s="66">
        <f t="shared" si="1318"/>
        <v>660624.65999999992</v>
      </c>
      <c r="W4740" s="66" t="str">
        <f t="shared" si="1319"/>
        <v>&gt; 6</v>
      </c>
      <c r="X4740" s="66">
        <f>A4740+SUMIFS(Presensi!F:F,Presensi!E:E,'Entry Data'!AP4740)</f>
        <v>1</v>
      </c>
      <c r="Y4740" s="66">
        <f>IFERROR(INDEX('Retasi Pricing'!F:F,MATCH('Entry Data'!AM4740,'Retasi Pricing'!E:E,0))*X4740,"")</f>
        <v>34450</v>
      </c>
      <c r="Z4740" s="62" t="s">
        <v>26</v>
      </c>
      <c r="AA4740" s="62" t="s">
        <v>27</v>
      </c>
      <c r="AB4740" s="32"/>
      <c r="AC4740" s="32" t="s">
        <v>213</v>
      </c>
      <c r="AD4740" s="32" t="str">
        <f t="shared" si="1320"/>
        <v/>
      </c>
      <c r="AF4740" s="5" t="str">
        <f t="shared" si="1321"/>
        <v>alrandi44212</v>
      </c>
      <c r="AG4740" s="5" t="str">
        <f t="shared" si="1322"/>
        <v>BMJ 07244212UTARADAY</v>
      </c>
      <c r="AH4740" s="5" t="str">
        <f t="shared" si="1323"/>
        <v>alrandi44212UTARADAY</v>
      </c>
      <c r="AI4740" s="5" t="str">
        <f t="shared" si="1324"/>
        <v>BMJ 07244212DAY</v>
      </c>
      <c r="AJ4740" s="5" t="str">
        <f t="shared" si="1325"/>
        <v>alrandi44212DAY</v>
      </c>
      <c r="AK4740" s="5" t="str">
        <f t="shared" si="1326"/>
        <v>alrandiBMJ</v>
      </c>
      <c r="AL4740" s="5" t="str">
        <f t="shared" si="1328"/>
        <v>6UTARA</v>
      </c>
      <c r="AM4740" s="5" t="str">
        <f t="shared" si="1329"/>
        <v>&gt; 6UTARA12 RODA</v>
      </c>
      <c r="AN4740" s="5" t="str">
        <f t="shared" si="1330"/>
        <v>alrandiBMJ&gt; 6UTARA12 RODA</v>
      </c>
      <c r="AO4740" s="5" t="str">
        <f t="shared" si="1331"/>
        <v>alrandi&gt; 6UTARA12 RODA</v>
      </c>
      <c r="AP4740" s="5" t="str">
        <f t="shared" si="1332"/>
        <v>44212DAY</v>
      </c>
    </row>
    <row r="4741" spans="1:42" x14ac:dyDescent="0.3">
      <c r="A4741" s="33">
        <v>1</v>
      </c>
      <c r="B4741" s="33"/>
      <c r="C4741" s="70">
        <v>44212</v>
      </c>
      <c r="D4741" s="71" t="s">
        <v>19</v>
      </c>
      <c r="E4741" s="70">
        <v>44212</v>
      </c>
      <c r="F4741" s="71">
        <v>5174659</v>
      </c>
      <c r="G4741" s="33" t="s">
        <v>20</v>
      </c>
      <c r="H4741" s="33" t="s">
        <v>50</v>
      </c>
      <c r="I4741" s="33" t="s">
        <v>51</v>
      </c>
      <c r="J4741" s="33" t="s">
        <v>53</v>
      </c>
      <c r="K4741" s="63" t="s">
        <v>82</v>
      </c>
      <c r="L4741" s="32" t="str">
        <f t="shared" si="1333"/>
        <v>AXOR4843</v>
      </c>
      <c r="M4741" s="32" t="str">
        <f t="shared" si="1334"/>
        <v>BMJ</v>
      </c>
      <c r="N4741" s="32" t="str">
        <f t="shared" si="1335"/>
        <v>12 RODA</v>
      </c>
      <c r="O4741" s="146">
        <v>0.70074074074074078</v>
      </c>
      <c r="P4741" s="65">
        <v>44212.700740740744</v>
      </c>
      <c r="Q4741" s="65"/>
      <c r="R4741" s="66">
        <v>7</v>
      </c>
      <c r="S4741" s="66">
        <v>50600</v>
      </c>
      <c r="T4741" s="66">
        <v>20260</v>
      </c>
      <c r="U4741" s="67">
        <f t="shared" si="1327"/>
        <v>30.34</v>
      </c>
      <c r="V4741" s="66">
        <f t="shared" si="1318"/>
        <v>615204.18000000005</v>
      </c>
      <c r="W4741" s="66" t="str">
        <f t="shared" si="1319"/>
        <v>7 &gt;</v>
      </c>
      <c r="X4741" s="66">
        <f>A4741+SUMIFS(Presensi!F:F,Presensi!E:E,'Entry Data'!AP4741)</f>
        <v>1</v>
      </c>
      <c r="Y4741" s="66">
        <f>IFERROR(INDEX('Retasi Pricing'!F:F,MATCH('Entry Data'!AM4741,'Retasi Pricing'!E:E,0))*X4741,"")</f>
        <v>42000</v>
      </c>
      <c r="Z4741" s="62" t="s">
        <v>26</v>
      </c>
      <c r="AA4741" s="62" t="s">
        <v>27</v>
      </c>
      <c r="AB4741" s="32"/>
      <c r="AC4741" s="32" t="s">
        <v>213</v>
      </c>
      <c r="AD4741" s="32" t="str">
        <f t="shared" si="1320"/>
        <v/>
      </c>
      <c r="AF4741" s="5" t="str">
        <f t="shared" si="1321"/>
        <v>alrandi44212</v>
      </c>
      <c r="AG4741" s="5" t="str">
        <f t="shared" si="1322"/>
        <v>BMJ 07244212UTARADAY</v>
      </c>
      <c r="AH4741" s="5" t="str">
        <f t="shared" si="1323"/>
        <v>alrandi44212UTARADAY</v>
      </c>
      <c r="AI4741" s="5" t="str">
        <f t="shared" si="1324"/>
        <v>BMJ 07244212DAY</v>
      </c>
      <c r="AJ4741" s="5" t="str">
        <f t="shared" si="1325"/>
        <v>alrandi44212DAY</v>
      </c>
      <c r="AK4741" s="5" t="str">
        <f t="shared" si="1326"/>
        <v>alrandiBMJ</v>
      </c>
      <c r="AL4741" s="5" t="str">
        <f t="shared" si="1328"/>
        <v>7UTARA</v>
      </c>
      <c r="AM4741" s="5" t="str">
        <f t="shared" si="1329"/>
        <v>7 &gt;UTARA12 RODA</v>
      </c>
      <c r="AN4741" s="5" t="str">
        <f t="shared" si="1330"/>
        <v>alrandiBMJ7 &gt;UTARA12 RODA</v>
      </c>
      <c r="AO4741" s="5" t="str">
        <f t="shared" si="1331"/>
        <v>alrandi7 &gt;UTARA12 RODA</v>
      </c>
      <c r="AP4741" s="5" t="str">
        <f t="shared" si="1332"/>
        <v>44212DAY</v>
      </c>
    </row>
    <row r="4742" spans="1:42" x14ac:dyDescent="0.3">
      <c r="A4742" s="33">
        <v>1</v>
      </c>
      <c r="B4742" s="33"/>
      <c r="C4742" s="70">
        <v>44212</v>
      </c>
      <c r="D4742" s="71" t="s">
        <v>19</v>
      </c>
      <c r="E4742" s="70">
        <v>44212</v>
      </c>
      <c r="F4742" s="71">
        <v>5174714</v>
      </c>
      <c r="G4742" s="33" t="s">
        <v>20</v>
      </c>
      <c r="H4742" s="33" t="s">
        <v>50</v>
      </c>
      <c r="I4742" s="33" t="s">
        <v>51</v>
      </c>
      <c r="J4742" s="33" t="s">
        <v>53</v>
      </c>
      <c r="K4742" s="63" t="s">
        <v>82</v>
      </c>
      <c r="L4742" s="32" t="str">
        <f t="shared" si="1333"/>
        <v>AXOR4843</v>
      </c>
      <c r="M4742" s="32" t="str">
        <f t="shared" si="1334"/>
        <v>BMJ</v>
      </c>
      <c r="N4742" s="32" t="str">
        <f t="shared" si="1335"/>
        <v>12 RODA</v>
      </c>
      <c r="O4742" s="146">
        <v>0.75719907407407405</v>
      </c>
      <c r="P4742" s="65">
        <v>44212.757199074076</v>
      </c>
      <c r="Q4742" s="65"/>
      <c r="R4742" s="66">
        <v>8</v>
      </c>
      <c r="S4742" s="66">
        <v>50080</v>
      </c>
      <c r="T4742" s="66">
        <v>20260</v>
      </c>
      <c r="U4742" s="67">
        <f t="shared" si="1327"/>
        <v>29.82</v>
      </c>
      <c r="V4742" s="66">
        <f t="shared" si="1318"/>
        <v>604660.14</v>
      </c>
      <c r="W4742" s="66" t="str">
        <f t="shared" si="1319"/>
        <v>7 &gt;</v>
      </c>
      <c r="X4742" s="66">
        <f>A4742+SUMIFS(Presensi!F:F,Presensi!E:E,'Entry Data'!AP4742)</f>
        <v>1</v>
      </c>
      <c r="Y4742" s="66">
        <f>IFERROR(INDEX('Retasi Pricing'!F:F,MATCH('Entry Data'!AM4742,'Retasi Pricing'!E:E,0))*X4742,"")</f>
        <v>42000</v>
      </c>
      <c r="Z4742" s="62" t="s">
        <v>26</v>
      </c>
      <c r="AA4742" s="62" t="s">
        <v>27</v>
      </c>
      <c r="AB4742" s="32"/>
      <c r="AC4742" s="32" t="s">
        <v>213</v>
      </c>
      <c r="AD4742" s="32" t="str">
        <f t="shared" si="1320"/>
        <v/>
      </c>
      <c r="AF4742" s="5" t="str">
        <f t="shared" si="1321"/>
        <v>alrandi44212</v>
      </c>
      <c r="AG4742" s="5" t="str">
        <f t="shared" si="1322"/>
        <v>BMJ 07244212UTARADAY</v>
      </c>
      <c r="AH4742" s="5" t="str">
        <f t="shared" si="1323"/>
        <v>alrandi44212UTARADAY</v>
      </c>
      <c r="AI4742" s="5" t="str">
        <f t="shared" si="1324"/>
        <v>BMJ 07244212DAY</v>
      </c>
      <c r="AJ4742" s="5" t="str">
        <f t="shared" si="1325"/>
        <v>alrandi44212DAY</v>
      </c>
      <c r="AK4742" s="5" t="str">
        <f t="shared" si="1326"/>
        <v>alrandiBMJ</v>
      </c>
      <c r="AL4742" s="5" t="str">
        <f t="shared" si="1328"/>
        <v>8UTARA</v>
      </c>
      <c r="AM4742" s="5" t="str">
        <f t="shared" si="1329"/>
        <v>7 &gt;UTARA12 RODA</v>
      </c>
      <c r="AN4742" s="5" t="str">
        <f t="shared" si="1330"/>
        <v>alrandiBMJ7 &gt;UTARA12 RODA</v>
      </c>
      <c r="AO4742" s="5" t="str">
        <f t="shared" si="1331"/>
        <v>alrandi7 &gt;UTARA12 RODA</v>
      </c>
      <c r="AP4742" s="5" t="str">
        <f t="shared" si="1332"/>
        <v>44212DAY</v>
      </c>
    </row>
    <row r="4743" spans="1:42" x14ac:dyDescent="0.3">
      <c r="A4743" s="33">
        <v>1</v>
      </c>
      <c r="B4743" s="33"/>
      <c r="C4743" s="70">
        <v>44212</v>
      </c>
      <c r="D4743" s="71" t="s">
        <v>19</v>
      </c>
      <c r="E4743" s="70">
        <v>44212</v>
      </c>
      <c r="F4743" s="71">
        <v>5174219</v>
      </c>
      <c r="G4743" s="33" t="s">
        <v>20</v>
      </c>
      <c r="H4743" s="33" t="s">
        <v>21</v>
      </c>
      <c r="I4743" s="33" t="s">
        <v>123</v>
      </c>
      <c r="J4743" s="33" t="s">
        <v>23</v>
      </c>
      <c r="K4743" s="63" t="s">
        <v>83</v>
      </c>
      <c r="L4743" s="32" t="str">
        <f t="shared" si="1333"/>
        <v>AXOR4843</v>
      </c>
      <c r="M4743" s="32" t="str">
        <f t="shared" si="1334"/>
        <v>BMJ</v>
      </c>
      <c r="N4743" s="32" t="str">
        <f t="shared" si="1335"/>
        <v>12 RODA</v>
      </c>
      <c r="O4743" s="146">
        <v>0.34189814814814817</v>
      </c>
      <c r="P4743" s="65">
        <v>44212.34815972222</v>
      </c>
      <c r="Q4743" s="65"/>
      <c r="R4743" s="66">
        <v>1</v>
      </c>
      <c r="S4743" s="66">
        <v>51920</v>
      </c>
      <c r="T4743" s="66">
        <v>20760</v>
      </c>
      <c r="U4743" s="67">
        <f t="shared" si="1327"/>
        <v>31.16</v>
      </c>
      <c r="V4743" s="66">
        <f t="shared" si="1318"/>
        <v>631831.31999999995</v>
      </c>
      <c r="W4743" s="66" t="str">
        <f t="shared" si="1319"/>
        <v>1 &gt; 4</v>
      </c>
      <c r="X4743" s="66">
        <f>A4743+SUMIFS(Presensi!F:F,Presensi!E:E,'Entry Data'!AP4743)</f>
        <v>1</v>
      </c>
      <c r="Y4743" s="66">
        <f>IFERROR(INDEX('Retasi Pricing'!F:F,MATCH('Entry Data'!AM4743,'Retasi Pricing'!E:E,0))*X4743,"")</f>
        <v>27500</v>
      </c>
      <c r="Z4743" s="62" t="s">
        <v>26</v>
      </c>
      <c r="AA4743" s="62" t="s">
        <v>27</v>
      </c>
      <c r="AB4743" s="32"/>
      <c r="AC4743" s="32" t="s">
        <v>214</v>
      </c>
      <c r="AD4743" s="32" t="str">
        <f t="shared" si="1320"/>
        <v/>
      </c>
      <c r="AF4743" s="5" t="str">
        <f t="shared" si="1321"/>
        <v>pelani44212</v>
      </c>
      <c r="AG4743" s="5" t="str">
        <f t="shared" si="1322"/>
        <v>BMJ 07344212UTARADAY</v>
      </c>
      <c r="AH4743" s="5" t="str">
        <f t="shared" si="1323"/>
        <v>pelani44212UTARADAY</v>
      </c>
      <c r="AI4743" s="5" t="str">
        <f t="shared" si="1324"/>
        <v>BMJ 07344212DAY</v>
      </c>
      <c r="AJ4743" s="5" t="str">
        <f t="shared" si="1325"/>
        <v>pelani44212DAY</v>
      </c>
      <c r="AK4743" s="5" t="str">
        <f t="shared" si="1326"/>
        <v>pelaniBMJ</v>
      </c>
      <c r="AL4743" s="5" t="str">
        <f t="shared" si="1328"/>
        <v>1UTARA</v>
      </c>
      <c r="AM4743" s="5" t="str">
        <f t="shared" si="1329"/>
        <v>1 &gt; 4UTARA12 RODA</v>
      </c>
      <c r="AN4743" s="5" t="str">
        <f t="shared" si="1330"/>
        <v>pelaniBMJ1 &gt; 4UTARA12 RODA</v>
      </c>
      <c r="AO4743" s="5" t="str">
        <f t="shared" si="1331"/>
        <v>pelani1 &gt; 4UTARA12 RODA</v>
      </c>
      <c r="AP4743" s="5" t="str">
        <f t="shared" si="1332"/>
        <v>44212DAY</v>
      </c>
    </row>
    <row r="4744" spans="1:42" x14ac:dyDescent="0.3">
      <c r="A4744" s="33">
        <v>1</v>
      </c>
      <c r="B4744" s="33"/>
      <c r="C4744" s="70">
        <v>44212</v>
      </c>
      <c r="D4744" s="71" t="s">
        <v>19</v>
      </c>
      <c r="E4744" s="70">
        <v>44212</v>
      </c>
      <c r="F4744" s="71">
        <v>5174296</v>
      </c>
      <c r="G4744" s="33" t="s">
        <v>20</v>
      </c>
      <c r="H4744" s="33" t="s">
        <v>21</v>
      </c>
      <c r="I4744" s="33" t="s">
        <v>51</v>
      </c>
      <c r="J4744" s="33" t="s">
        <v>46</v>
      </c>
      <c r="K4744" s="63" t="s">
        <v>83</v>
      </c>
      <c r="L4744" s="32" t="str">
        <f t="shared" si="1333"/>
        <v>AXOR4843</v>
      </c>
      <c r="M4744" s="32" t="str">
        <f t="shared" si="1334"/>
        <v>BMJ</v>
      </c>
      <c r="N4744" s="32" t="str">
        <f t="shared" si="1335"/>
        <v>12 RODA</v>
      </c>
      <c r="O4744" s="146">
        <v>0.40090277777777777</v>
      </c>
      <c r="P4744" s="65">
        <v>44212.400902777779</v>
      </c>
      <c r="Q4744" s="65"/>
      <c r="R4744" s="66">
        <v>2</v>
      </c>
      <c r="S4744" s="66">
        <v>50880</v>
      </c>
      <c r="T4744" s="66">
        <v>20760</v>
      </c>
      <c r="U4744" s="67">
        <f t="shared" si="1327"/>
        <v>30.12</v>
      </c>
      <c r="V4744" s="66">
        <f t="shared" si="1318"/>
        <v>610743.24</v>
      </c>
      <c r="W4744" s="66" t="str">
        <f t="shared" si="1319"/>
        <v>1 &gt; 4</v>
      </c>
      <c r="X4744" s="66">
        <f>A4744+SUMIFS(Presensi!F:F,Presensi!E:E,'Entry Data'!AP4744)</f>
        <v>1</v>
      </c>
      <c r="Y4744" s="66">
        <f>IFERROR(INDEX('Retasi Pricing'!F:F,MATCH('Entry Data'!AM4744,'Retasi Pricing'!E:E,0))*X4744,"")</f>
        <v>27500</v>
      </c>
      <c r="Z4744" s="62" t="s">
        <v>26</v>
      </c>
      <c r="AA4744" s="62" t="s">
        <v>27</v>
      </c>
      <c r="AB4744" s="32"/>
      <c r="AC4744" s="32" t="s">
        <v>214</v>
      </c>
      <c r="AD4744" s="32" t="str">
        <f t="shared" si="1320"/>
        <v/>
      </c>
      <c r="AF4744" s="5" t="str">
        <f t="shared" si="1321"/>
        <v>pelani44212</v>
      </c>
      <c r="AG4744" s="5" t="str">
        <f t="shared" si="1322"/>
        <v>BMJ 07344212UTARADAY</v>
      </c>
      <c r="AH4744" s="5" t="str">
        <f t="shared" si="1323"/>
        <v>pelani44212UTARADAY</v>
      </c>
      <c r="AI4744" s="5" t="str">
        <f t="shared" si="1324"/>
        <v>BMJ 07344212DAY</v>
      </c>
      <c r="AJ4744" s="5" t="str">
        <f t="shared" si="1325"/>
        <v>pelani44212DAY</v>
      </c>
      <c r="AK4744" s="5" t="str">
        <f t="shared" si="1326"/>
        <v>pelaniBMJ</v>
      </c>
      <c r="AL4744" s="5" t="str">
        <f t="shared" si="1328"/>
        <v>2UTARA</v>
      </c>
      <c r="AM4744" s="5" t="str">
        <f t="shared" si="1329"/>
        <v>1 &gt; 4UTARA12 RODA</v>
      </c>
      <c r="AN4744" s="5" t="str">
        <f t="shared" si="1330"/>
        <v>pelaniBMJ1 &gt; 4UTARA12 RODA</v>
      </c>
      <c r="AO4744" s="5" t="str">
        <f t="shared" si="1331"/>
        <v>pelani1 &gt; 4UTARA12 RODA</v>
      </c>
      <c r="AP4744" s="5" t="str">
        <f t="shared" si="1332"/>
        <v>44212DAY</v>
      </c>
    </row>
    <row r="4745" spans="1:42" x14ac:dyDescent="0.3">
      <c r="A4745" s="33">
        <v>1</v>
      </c>
      <c r="B4745" s="33"/>
      <c r="C4745" s="70">
        <v>44212</v>
      </c>
      <c r="D4745" s="71" t="s">
        <v>19</v>
      </c>
      <c r="E4745" s="70">
        <v>44212</v>
      </c>
      <c r="F4745" s="71">
        <v>5174366</v>
      </c>
      <c r="G4745" s="33" t="s">
        <v>20</v>
      </c>
      <c r="H4745" s="33" t="s">
        <v>21</v>
      </c>
      <c r="I4745" s="33" t="s">
        <v>51</v>
      </c>
      <c r="J4745" s="33" t="s">
        <v>46</v>
      </c>
      <c r="K4745" s="63" t="s">
        <v>83</v>
      </c>
      <c r="L4745" s="32" t="str">
        <f t="shared" si="1333"/>
        <v>AXOR4843</v>
      </c>
      <c r="M4745" s="32" t="str">
        <f t="shared" si="1334"/>
        <v>BMJ</v>
      </c>
      <c r="N4745" s="32" t="str">
        <f t="shared" si="1335"/>
        <v>12 RODA</v>
      </c>
      <c r="O4745" s="146">
        <v>0.45640046296296299</v>
      </c>
      <c r="P4745" s="65">
        <v>44212.456400462965</v>
      </c>
      <c r="Q4745" s="65"/>
      <c r="R4745" s="66">
        <v>3</v>
      </c>
      <c r="S4745" s="66">
        <v>49700</v>
      </c>
      <c r="T4745" s="66">
        <v>20760</v>
      </c>
      <c r="U4745" s="67">
        <f t="shared" si="1327"/>
        <v>28.94</v>
      </c>
      <c r="V4745" s="66">
        <f t="shared" si="1318"/>
        <v>586816.38000000012</v>
      </c>
      <c r="W4745" s="66" t="str">
        <f t="shared" si="1319"/>
        <v>1 &gt; 4</v>
      </c>
      <c r="X4745" s="66">
        <f>A4745+SUMIFS(Presensi!F:F,Presensi!E:E,'Entry Data'!AP4745)</f>
        <v>1</v>
      </c>
      <c r="Y4745" s="66">
        <f>IFERROR(INDEX('Retasi Pricing'!F:F,MATCH('Entry Data'!AM4745,'Retasi Pricing'!E:E,0))*X4745,"")</f>
        <v>27500</v>
      </c>
      <c r="Z4745" s="62" t="s">
        <v>26</v>
      </c>
      <c r="AA4745" s="62" t="s">
        <v>27</v>
      </c>
      <c r="AB4745" s="32"/>
      <c r="AC4745" s="32" t="s">
        <v>214</v>
      </c>
      <c r="AD4745" s="32" t="str">
        <f t="shared" si="1320"/>
        <v/>
      </c>
      <c r="AF4745" s="5" t="str">
        <f t="shared" si="1321"/>
        <v>pelani44212</v>
      </c>
      <c r="AG4745" s="5" t="str">
        <f t="shared" si="1322"/>
        <v>BMJ 07344212UTARADAY</v>
      </c>
      <c r="AH4745" s="5" t="str">
        <f t="shared" si="1323"/>
        <v>pelani44212UTARADAY</v>
      </c>
      <c r="AI4745" s="5" t="str">
        <f t="shared" si="1324"/>
        <v>BMJ 07344212DAY</v>
      </c>
      <c r="AJ4745" s="5" t="str">
        <f t="shared" si="1325"/>
        <v>pelani44212DAY</v>
      </c>
      <c r="AK4745" s="5" t="str">
        <f t="shared" si="1326"/>
        <v>pelaniBMJ</v>
      </c>
      <c r="AL4745" s="5" t="str">
        <f t="shared" si="1328"/>
        <v>3UTARA</v>
      </c>
      <c r="AM4745" s="5" t="str">
        <f t="shared" si="1329"/>
        <v>1 &gt; 4UTARA12 RODA</v>
      </c>
      <c r="AN4745" s="5" t="str">
        <f t="shared" si="1330"/>
        <v>pelaniBMJ1 &gt; 4UTARA12 RODA</v>
      </c>
      <c r="AO4745" s="5" t="str">
        <f t="shared" si="1331"/>
        <v>pelani1 &gt; 4UTARA12 RODA</v>
      </c>
      <c r="AP4745" s="5" t="str">
        <f t="shared" si="1332"/>
        <v>44212DAY</v>
      </c>
    </row>
    <row r="4746" spans="1:42" x14ac:dyDescent="0.3">
      <c r="A4746" s="33">
        <v>1</v>
      </c>
      <c r="B4746" s="33"/>
      <c r="C4746" s="70">
        <v>44212</v>
      </c>
      <c r="D4746" s="71" t="s">
        <v>19</v>
      </c>
      <c r="E4746" s="70">
        <v>44212</v>
      </c>
      <c r="F4746" s="71">
        <v>5174441</v>
      </c>
      <c r="G4746" s="33" t="s">
        <v>20</v>
      </c>
      <c r="H4746" s="33" t="s">
        <v>21</v>
      </c>
      <c r="I4746" s="33" t="s">
        <v>51</v>
      </c>
      <c r="J4746" s="33" t="s">
        <v>46</v>
      </c>
      <c r="K4746" s="63" t="s">
        <v>83</v>
      </c>
      <c r="L4746" s="32" t="str">
        <f t="shared" si="1333"/>
        <v>AXOR4843</v>
      </c>
      <c r="M4746" s="32" t="str">
        <f t="shared" si="1334"/>
        <v>BMJ</v>
      </c>
      <c r="N4746" s="32" t="str">
        <f t="shared" si="1335"/>
        <v>12 RODA</v>
      </c>
      <c r="O4746" s="146">
        <v>0.51405092592592594</v>
      </c>
      <c r="P4746" s="65">
        <v>44212.514050925929</v>
      </c>
      <c r="Q4746" s="65"/>
      <c r="R4746" s="66">
        <v>4</v>
      </c>
      <c r="S4746" s="66">
        <v>53500</v>
      </c>
      <c r="T4746" s="66">
        <v>20760</v>
      </c>
      <c r="U4746" s="67">
        <f t="shared" si="1327"/>
        <v>32.74</v>
      </c>
      <c r="V4746" s="66">
        <f t="shared" ref="V4746:V4809" si="1336">IFERROR(VLOOKUP(L4746,harga,2,FALSE),"")*U4746*IFERROR(VLOOKUP(G4746,jarak,2,FALSE),"")</f>
        <v>663868.9800000001</v>
      </c>
      <c r="W4746" s="66" t="str">
        <f t="shared" ref="W4746:W4809" si="1337">IFERROR(VLOOKUP(AL4746,Code,2,FALSE),"")</f>
        <v>1 &gt; 4</v>
      </c>
      <c r="X4746" s="66">
        <f>A4746+SUMIFS(Presensi!F:F,Presensi!E:E,'Entry Data'!AP4746)</f>
        <v>1</v>
      </c>
      <c r="Y4746" s="66">
        <f>IFERROR(INDEX('Retasi Pricing'!F:F,MATCH('Entry Data'!AM4746,'Retasi Pricing'!E:E,0))*X4746,"")</f>
        <v>27500</v>
      </c>
      <c r="Z4746" s="62" t="s">
        <v>26</v>
      </c>
      <c r="AA4746" s="62" t="s">
        <v>27</v>
      </c>
      <c r="AB4746" s="32"/>
      <c r="AC4746" s="32" t="s">
        <v>214</v>
      </c>
      <c r="AD4746" s="32" t="str">
        <f t="shared" ref="AD4746:AD4809" si="1338">IFERROR(VLOOKUP(AC4746,driver,13,FALSE),"")</f>
        <v/>
      </c>
      <c r="AF4746" s="5" t="str">
        <f t="shared" ref="AF4746:AF4809" si="1339">AC4746&amp;C4746</f>
        <v>pelani44212</v>
      </c>
      <c r="AG4746" s="5" t="str">
        <f t="shared" ref="AG4746:AG4809" si="1340">K4746&amp;C4746&amp;G4746&amp;D4746</f>
        <v>BMJ 07344212UTARADAY</v>
      </c>
      <c r="AH4746" s="5" t="str">
        <f t="shared" ref="AH4746:AH4809" si="1341">AC4746&amp;C4746&amp;G4746&amp;D4746</f>
        <v>pelani44212UTARADAY</v>
      </c>
      <c r="AI4746" s="5" t="str">
        <f t="shared" ref="AI4746:AI4809" si="1342">K4746&amp;C4746&amp;D4746</f>
        <v>BMJ 07344212DAY</v>
      </c>
      <c r="AJ4746" s="5" t="str">
        <f t="shared" ref="AJ4746:AJ4809" si="1343">AC4746&amp;C4746&amp;D4746</f>
        <v>pelani44212DAY</v>
      </c>
      <c r="AK4746" s="5" t="str">
        <f t="shared" ref="AK4746:AK4809" si="1344">AC4746&amp;M4746</f>
        <v>pelaniBMJ</v>
      </c>
      <c r="AL4746" s="5" t="str">
        <f t="shared" si="1328"/>
        <v>4UTARA</v>
      </c>
      <c r="AM4746" s="5" t="str">
        <f t="shared" si="1329"/>
        <v>1 &gt; 4UTARA12 RODA</v>
      </c>
      <c r="AN4746" s="5" t="str">
        <f t="shared" si="1330"/>
        <v>pelaniBMJ1 &gt; 4UTARA12 RODA</v>
      </c>
      <c r="AO4746" s="5" t="str">
        <f t="shared" si="1331"/>
        <v>pelani1 &gt; 4UTARA12 RODA</v>
      </c>
      <c r="AP4746" s="5" t="str">
        <f t="shared" si="1332"/>
        <v>44212DAY</v>
      </c>
    </row>
    <row r="4747" spans="1:42" x14ac:dyDescent="0.3">
      <c r="A4747" s="33">
        <v>1</v>
      </c>
      <c r="B4747" s="33"/>
      <c r="C4747" s="70">
        <v>44212</v>
      </c>
      <c r="D4747" s="71" t="s">
        <v>19</v>
      </c>
      <c r="E4747" s="70">
        <v>44212</v>
      </c>
      <c r="F4747" s="71">
        <v>5174231</v>
      </c>
      <c r="G4747" s="33" t="s">
        <v>20</v>
      </c>
      <c r="H4747" s="33" t="s">
        <v>21</v>
      </c>
      <c r="I4747" s="33" t="s">
        <v>51</v>
      </c>
      <c r="J4747" s="33" t="s">
        <v>46</v>
      </c>
      <c r="K4747" s="63" t="s">
        <v>85</v>
      </c>
      <c r="L4747" s="32" t="str">
        <f t="shared" si="1333"/>
        <v>AXOR4843</v>
      </c>
      <c r="M4747" s="32" t="str">
        <f t="shared" si="1334"/>
        <v>BMJ</v>
      </c>
      <c r="N4747" s="32" t="str">
        <f t="shared" si="1335"/>
        <v>12 RODA</v>
      </c>
      <c r="O4747" s="146">
        <v>0.35202546296296294</v>
      </c>
      <c r="P4747" s="65">
        <v>44212.356145833335</v>
      </c>
      <c r="Q4747" s="65"/>
      <c r="R4747" s="66">
        <v>1</v>
      </c>
      <c r="S4747" s="66">
        <v>51600</v>
      </c>
      <c r="T4747" s="66">
        <v>20040</v>
      </c>
      <c r="U4747" s="67">
        <f t="shared" ref="U4747:U4810" si="1345">(S4747-T4747)/1000</f>
        <v>31.56</v>
      </c>
      <c r="V4747" s="66">
        <f t="shared" si="1336"/>
        <v>639942.11999999988</v>
      </c>
      <c r="W4747" s="66" t="str">
        <f t="shared" si="1337"/>
        <v>1 &gt; 4</v>
      </c>
      <c r="X4747" s="66">
        <f>A4747+SUMIFS(Presensi!F:F,Presensi!E:E,'Entry Data'!AP4747)</f>
        <v>1</v>
      </c>
      <c r="Y4747" s="66">
        <f>IFERROR(INDEX('Retasi Pricing'!F:F,MATCH('Entry Data'!AM4747,'Retasi Pricing'!E:E,0))*X4747,"")</f>
        <v>27500</v>
      </c>
      <c r="Z4747" s="62" t="s">
        <v>26</v>
      </c>
      <c r="AA4747" s="62" t="s">
        <v>27</v>
      </c>
      <c r="AB4747" s="32"/>
      <c r="AC4747" s="32" t="s">
        <v>311</v>
      </c>
      <c r="AD4747" s="32" t="str">
        <f t="shared" si="1338"/>
        <v/>
      </c>
      <c r="AF4747" s="5" t="str">
        <f t="shared" si="1339"/>
        <v>M.SAINUDDIN KASIM44212</v>
      </c>
      <c r="AG4747" s="5" t="str">
        <f t="shared" si="1340"/>
        <v>BMJ 07444212UTARADAY</v>
      </c>
      <c r="AH4747" s="5" t="str">
        <f t="shared" si="1341"/>
        <v>M.SAINUDDIN KASIM44212UTARADAY</v>
      </c>
      <c r="AI4747" s="5" t="str">
        <f t="shared" si="1342"/>
        <v>BMJ 07444212DAY</v>
      </c>
      <c r="AJ4747" s="5" t="str">
        <f t="shared" si="1343"/>
        <v>M.SAINUDDIN KASIM44212DAY</v>
      </c>
      <c r="AK4747" s="5" t="str">
        <f t="shared" si="1344"/>
        <v>M.SAINUDDIN KASIMBMJ</v>
      </c>
      <c r="AL4747" s="5" t="str">
        <f t="shared" ref="AL4747:AL4810" si="1346">Q4747&amp;R4747&amp;G4747</f>
        <v>1UTARA</v>
      </c>
      <c r="AM4747" s="5" t="str">
        <f t="shared" ref="AM4747:AM4810" si="1347">W4747&amp;G4747&amp;N4747</f>
        <v>1 &gt; 4UTARA12 RODA</v>
      </c>
      <c r="AN4747" s="5" t="str">
        <f t="shared" ref="AN4747:AN4810" si="1348">AC4747&amp;M4747&amp;W4747&amp;G4747&amp;N4747</f>
        <v>M.SAINUDDIN KASIMBMJ1 &gt; 4UTARA12 RODA</v>
      </c>
      <c r="AO4747" s="5" t="str">
        <f t="shared" ref="AO4747:AO4810" si="1349">AC4747&amp;W4747&amp;G4747&amp;N4747</f>
        <v>M.SAINUDDIN KASIM1 &gt; 4UTARA12 RODA</v>
      </c>
      <c r="AP4747" s="5" t="str">
        <f t="shared" ref="AP4747:AP4810" si="1350">C4747&amp;D4747</f>
        <v>44212DAY</v>
      </c>
    </row>
    <row r="4748" spans="1:42" x14ac:dyDescent="0.3">
      <c r="A4748" s="33">
        <v>1</v>
      </c>
      <c r="B4748" s="33"/>
      <c r="C4748" s="70">
        <v>44212</v>
      </c>
      <c r="D4748" s="71" t="s">
        <v>19</v>
      </c>
      <c r="E4748" s="70">
        <v>44212</v>
      </c>
      <c r="F4748" s="71">
        <v>5174302</v>
      </c>
      <c r="G4748" s="33" t="s">
        <v>20</v>
      </c>
      <c r="H4748" s="33" t="s">
        <v>21</v>
      </c>
      <c r="I4748" s="33" t="s">
        <v>170</v>
      </c>
      <c r="J4748" s="33" t="s">
        <v>23</v>
      </c>
      <c r="K4748" s="63" t="s">
        <v>85</v>
      </c>
      <c r="L4748" s="32" t="str">
        <f t="shared" si="1333"/>
        <v>AXOR4843</v>
      </c>
      <c r="M4748" s="32" t="str">
        <f t="shared" si="1334"/>
        <v>BMJ</v>
      </c>
      <c r="N4748" s="32" t="str">
        <f t="shared" si="1335"/>
        <v>12 RODA</v>
      </c>
      <c r="O4748" s="146">
        <v>0.40444444444444444</v>
      </c>
      <c r="P4748" s="65">
        <v>44212.404444444444</v>
      </c>
      <c r="Q4748" s="65"/>
      <c r="R4748" s="66">
        <v>2</v>
      </c>
      <c r="S4748" s="66">
        <v>51040</v>
      </c>
      <c r="T4748" s="66">
        <v>20040</v>
      </c>
      <c r="U4748" s="67">
        <f t="shared" si="1345"/>
        <v>31</v>
      </c>
      <c r="V4748" s="66">
        <f t="shared" si="1336"/>
        <v>628587</v>
      </c>
      <c r="W4748" s="66" t="str">
        <f t="shared" si="1337"/>
        <v>1 &gt; 4</v>
      </c>
      <c r="X4748" s="66">
        <f>A4748+SUMIFS(Presensi!F:F,Presensi!E:E,'Entry Data'!AP4748)</f>
        <v>1</v>
      </c>
      <c r="Y4748" s="66">
        <f>IFERROR(INDEX('Retasi Pricing'!F:F,MATCH('Entry Data'!AM4748,'Retasi Pricing'!E:E,0))*X4748,"")</f>
        <v>27500</v>
      </c>
      <c r="Z4748" s="62" t="s">
        <v>26</v>
      </c>
      <c r="AA4748" s="62" t="s">
        <v>27</v>
      </c>
      <c r="AB4748" s="32"/>
      <c r="AC4748" s="32" t="s">
        <v>311</v>
      </c>
      <c r="AD4748" s="32" t="str">
        <f t="shared" si="1338"/>
        <v/>
      </c>
      <c r="AF4748" s="5" t="str">
        <f t="shared" si="1339"/>
        <v>M.SAINUDDIN KASIM44212</v>
      </c>
      <c r="AG4748" s="5" t="str">
        <f t="shared" si="1340"/>
        <v>BMJ 07444212UTARADAY</v>
      </c>
      <c r="AH4748" s="5" t="str">
        <f t="shared" si="1341"/>
        <v>M.SAINUDDIN KASIM44212UTARADAY</v>
      </c>
      <c r="AI4748" s="5" t="str">
        <f t="shared" si="1342"/>
        <v>BMJ 07444212DAY</v>
      </c>
      <c r="AJ4748" s="5" t="str">
        <f t="shared" si="1343"/>
        <v>M.SAINUDDIN KASIM44212DAY</v>
      </c>
      <c r="AK4748" s="5" t="str">
        <f t="shared" si="1344"/>
        <v>M.SAINUDDIN KASIMBMJ</v>
      </c>
      <c r="AL4748" s="5" t="str">
        <f t="shared" si="1346"/>
        <v>2UTARA</v>
      </c>
      <c r="AM4748" s="5" t="str">
        <f t="shared" si="1347"/>
        <v>1 &gt; 4UTARA12 RODA</v>
      </c>
      <c r="AN4748" s="5" t="str">
        <f t="shared" si="1348"/>
        <v>M.SAINUDDIN KASIMBMJ1 &gt; 4UTARA12 RODA</v>
      </c>
      <c r="AO4748" s="5" t="str">
        <f t="shared" si="1349"/>
        <v>M.SAINUDDIN KASIM1 &gt; 4UTARA12 RODA</v>
      </c>
      <c r="AP4748" s="5" t="str">
        <f t="shared" si="1350"/>
        <v>44212DAY</v>
      </c>
    </row>
    <row r="4749" spans="1:42" x14ac:dyDescent="0.3">
      <c r="A4749" s="33">
        <v>1</v>
      </c>
      <c r="B4749" s="33"/>
      <c r="C4749" s="70">
        <v>44212</v>
      </c>
      <c r="D4749" s="71" t="s">
        <v>19</v>
      </c>
      <c r="E4749" s="70">
        <v>44212</v>
      </c>
      <c r="F4749" s="71">
        <v>5174384</v>
      </c>
      <c r="G4749" s="33" t="s">
        <v>20</v>
      </c>
      <c r="H4749" s="33" t="s">
        <v>21</v>
      </c>
      <c r="I4749" s="33" t="s">
        <v>51</v>
      </c>
      <c r="J4749" s="33" t="s">
        <v>46</v>
      </c>
      <c r="K4749" s="69" t="s">
        <v>85</v>
      </c>
      <c r="L4749" s="32" t="str">
        <f t="shared" si="1333"/>
        <v>AXOR4843</v>
      </c>
      <c r="M4749" s="32" t="str">
        <f t="shared" si="1334"/>
        <v>BMJ</v>
      </c>
      <c r="N4749" s="32" t="str">
        <f t="shared" si="1335"/>
        <v>12 RODA</v>
      </c>
      <c r="O4749" s="146">
        <v>0.46776620370370375</v>
      </c>
      <c r="P4749" s="65">
        <v>44212.467766203707</v>
      </c>
      <c r="Q4749" s="65"/>
      <c r="R4749" s="66">
        <v>3</v>
      </c>
      <c r="S4749" s="66">
        <v>50060</v>
      </c>
      <c r="T4749" s="66">
        <v>20040</v>
      </c>
      <c r="U4749" s="67">
        <f t="shared" si="1345"/>
        <v>30.02</v>
      </c>
      <c r="V4749" s="66">
        <f t="shared" si="1336"/>
        <v>608715.54</v>
      </c>
      <c r="W4749" s="66" t="str">
        <f t="shared" si="1337"/>
        <v>1 &gt; 4</v>
      </c>
      <c r="X4749" s="66">
        <f>A4749+SUMIFS(Presensi!F:F,Presensi!E:E,'Entry Data'!AP4749)</f>
        <v>1</v>
      </c>
      <c r="Y4749" s="66">
        <f>IFERROR(INDEX('Retasi Pricing'!F:F,MATCH('Entry Data'!AM4749,'Retasi Pricing'!E:E,0))*X4749,"")</f>
        <v>27500</v>
      </c>
      <c r="Z4749" s="62" t="s">
        <v>26</v>
      </c>
      <c r="AA4749" s="62" t="s">
        <v>27</v>
      </c>
      <c r="AB4749" s="32"/>
      <c r="AC4749" s="32" t="s">
        <v>311</v>
      </c>
      <c r="AD4749" s="32" t="str">
        <f t="shared" si="1338"/>
        <v/>
      </c>
      <c r="AF4749" s="5" t="str">
        <f t="shared" si="1339"/>
        <v>M.SAINUDDIN KASIM44212</v>
      </c>
      <c r="AG4749" s="5" t="str">
        <f t="shared" si="1340"/>
        <v>BMJ 07444212UTARADAY</v>
      </c>
      <c r="AH4749" s="5" t="str">
        <f t="shared" si="1341"/>
        <v>M.SAINUDDIN KASIM44212UTARADAY</v>
      </c>
      <c r="AI4749" s="5" t="str">
        <f t="shared" si="1342"/>
        <v>BMJ 07444212DAY</v>
      </c>
      <c r="AJ4749" s="5" t="str">
        <f t="shared" si="1343"/>
        <v>M.SAINUDDIN KASIM44212DAY</v>
      </c>
      <c r="AK4749" s="5" t="str">
        <f t="shared" si="1344"/>
        <v>M.SAINUDDIN KASIMBMJ</v>
      </c>
      <c r="AL4749" s="5" t="str">
        <f t="shared" si="1346"/>
        <v>3UTARA</v>
      </c>
      <c r="AM4749" s="5" t="str">
        <f t="shared" si="1347"/>
        <v>1 &gt; 4UTARA12 RODA</v>
      </c>
      <c r="AN4749" s="5" t="str">
        <f t="shared" si="1348"/>
        <v>M.SAINUDDIN KASIMBMJ1 &gt; 4UTARA12 RODA</v>
      </c>
      <c r="AO4749" s="5" t="str">
        <f t="shared" si="1349"/>
        <v>M.SAINUDDIN KASIM1 &gt; 4UTARA12 RODA</v>
      </c>
      <c r="AP4749" s="5" t="str">
        <f t="shared" si="1350"/>
        <v>44212DAY</v>
      </c>
    </row>
    <row r="4750" spans="1:42" x14ac:dyDescent="0.3">
      <c r="A4750" s="33">
        <v>1</v>
      </c>
      <c r="B4750" s="33"/>
      <c r="C4750" s="70">
        <v>44212</v>
      </c>
      <c r="D4750" s="71" t="s">
        <v>19</v>
      </c>
      <c r="E4750" s="70">
        <v>44212</v>
      </c>
      <c r="F4750" s="71">
        <v>5174453</v>
      </c>
      <c r="G4750" s="33" t="s">
        <v>20</v>
      </c>
      <c r="H4750" s="33" t="s">
        <v>21</v>
      </c>
      <c r="I4750" s="33" t="s">
        <v>51</v>
      </c>
      <c r="J4750" s="33" t="s">
        <v>46</v>
      </c>
      <c r="K4750" s="69" t="s">
        <v>85</v>
      </c>
      <c r="L4750" s="32" t="str">
        <f t="shared" si="1333"/>
        <v>AXOR4843</v>
      </c>
      <c r="M4750" s="32" t="str">
        <f t="shared" si="1334"/>
        <v>BMJ</v>
      </c>
      <c r="N4750" s="32" t="str">
        <f t="shared" si="1335"/>
        <v>12 RODA</v>
      </c>
      <c r="O4750" s="146">
        <v>0.5216319444444445</v>
      </c>
      <c r="P4750" s="65">
        <v>44212.521631944444</v>
      </c>
      <c r="Q4750" s="65"/>
      <c r="R4750" s="66">
        <v>4</v>
      </c>
      <c r="S4750" s="66">
        <v>48840</v>
      </c>
      <c r="T4750" s="66">
        <v>20040</v>
      </c>
      <c r="U4750" s="67">
        <f t="shared" si="1345"/>
        <v>28.8</v>
      </c>
      <c r="V4750" s="66">
        <f t="shared" si="1336"/>
        <v>583977.6</v>
      </c>
      <c r="W4750" s="66" t="str">
        <f t="shared" si="1337"/>
        <v>1 &gt; 4</v>
      </c>
      <c r="X4750" s="66">
        <f>A4750+SUMIFS(Presensi!F:F,Presensi!E:E,'Entry Data'!AP4750)</f>
        <v>1</v>
      </c>
      <c r="Y4750" s="66">
        <f>IFERROR(INDEX('Retasi Pricing'!F:F,MATCH('Entry Data'!AM4750,'Retasi Pricing'!E:E,0))*X4750,"")</f>
        <v>27500</v>
      </c>
      <c r="Z4750" s="62" t="s">
        <v>26</v>
      </c>
      <c r="AA4750" s="62" t="s">
        <v>27</v>
      </c>
      <c r="AB4750" s="32"/>
      <c r="AC4750" s="32" t="s">
        <v>311</v>
      </c>
      <c r="AD4750" s="32" t="str">
        <f t="shared" si="1338"/>
        <v/>
      </c>
      <c r="AF4750" s="5" t="str">
        <f t="shared" si="1339"/>
        <v>M.SAINUDDIN KASIM44212</v>
      </c>
      <c r="AG4750" s="5" t="str">
        <f t="shared" si="1340"/>
        <v>BMJ 07444212UTARADAY</v>
      </c>
      <c r="AH4750" s="5" t="str">
        <f t="shared" si="1341"/>
        <v>M.SAINUDDIN KASIM44212UTARADAY</v>
      </c>
      <c r="AI4750" s="5" t="str">
        <f t="shared" si="1342"/>
        <v>BMJ 07444212DAY</v>
      </c>
      <c r="AJ4750" s="5" t="str">
        <f t="shared" si="1343"/>
        <v>M.SAINUDDIN KASIM44212DAY</v>
      </c>
      <c r="AK4750" s="5" t="str">
        <f t="shared" si="1344"/>
        <v>M.SAINUDDIN KASIMBMJ</v>
      </c>
      <c r="AL4750" s="5" t="str">
        <f t="shared" si="1346"/>
        <v>4UTARA</v>
      </c>
      <c r="AM4750" s="5" t="str">
        <f t="shared" si="1347"/>
        <v>1 &gt; 4UTARA12 RODA</v>
      </c>
      <c r="AN4750" s="5" t="str">
        <f t="shared" si="1348"/>
        <v>M.SAINUDDIN KASIMBMJ1 &gt; 4UTARA12 RODA</v>
      </c>
      <c r="AO4750" s="5" t="str">
        <f t="shared" si="1349"/>
        <v>M.SAINUDDIN KASIM1 &gt; 4UTARA12 RODA</v>
      </c>
      <c r="AP4750" s="5" t="str">
        <f t="shared" si="1350"/>
        <v>44212DAY</v>
      </c>
    </row>
    <row r="4751" spans="1:42" x14ac:dyDescent="0.3">
      <c r="A4751" s="33">
        <v>1</v>
      </c>
      <c r="B4751" s="33"/>
      <c r="C4751" s="70">
        <v>44212</v>
      </c>
      <c r="D4751" s="71" t="s">
        <v>19</v>
      </c>
      <c r="E4751" s="70">
        <v>44212</v>
      </c>
      <c r="F4751" s="71">
        <v>5174515</v>
      </c>
      <c r="G4751" s="33" t="s">
        <v>20</v>
      </c>
      <c r="H4751" s="33" t="s">
        <v>21</v>
      </c>
      <c r="I4751" s="33" t="s">
        <v>51</v>
      </c>
      <c r="J4751" s="33" t="s">
        <v>46</v>
      </c>
      <c r="K4751" s="63" t="s">
        <v>85</v>
      </c>
      <c r="L4751" s="32" t="str">
        <f t="shared" si="1333"/>
        <v>AXOR4843</v>
      </c>
      <c r="M4751" s="32" t="str">
        <f t="shared" si="1334"/>
        <v>BMJ</v>
      </c>
      <c r="N4751" s="32" t="str">
        <f t="shared" si="1335"/>
        <v>12 RODA</v>
      </c>
      <c r="O4751" s="146">
        <v>0.58108796296296295</v>
      </c>
      <c r="P4751" s="65">
        <v>44212.581087962964</v>
      </c>
      <c r="Q4751" s="65"/>
      <c r="R4751" s="66">
        <v>5</v>
      </c>
      <c r="S4751" s="66">
        <v>49260</v>
      </c>
      <c r="T4751" s="66">
        <v>20040</v>
      </c>
      <c r="U4751" s="67">
        <f t="shared" si="1345"/>
        <v>29.22</v>
      </c>
      <c r="V4751" s="66">
        <f t="shared" si="1336"/>
        <v>592493.93999999994</v>
      </c>
      <c r="W4751" s="66" t="str">
        <f t="shared" si="1337"/>
        <v>&gt; 5</v>
      </c>
      <c r="X4751" s="66">
        <f>A4751+SUMIFS(Presensi!F:F,Presensi!E:E,'Entry Data'!AP4751)</f>
        <v>1</v>
      </c>
      <c r="Y4751" s="66">
        <f>IFERROR(INDEX('Retasi Pricing'!F:F,MATCH('Entry Data'!AM4751,'Retasi Pricing'!E:E,0))*X4751,"")</f>
        <v>31200</v>
      </c>
      <c r="Z4751" s="62" t="s">
        <v>26</v>
      </c>
      <c r="AA4751" s="62" t="s">
        <v>27</v>
      </c>
      <c r="AB4751" s="32"/>
      <c r="AC4751" s="32" t="s">
        <v>311</v>
      </c>
      <c r="AD4751" s="32" t="str">
        <f t="shared" si="1338"/>
        <v/>
      </c>
      <c r="AF4751" s="5" t="str">
        <f t="shared" si="1339"/>
        <v>M.SAINUDDIN KASIM44212</v>
      </c>
      <c r="AG4751" s="5" t="str">
        <f t="shared" si="1340"/>
        <v>BMJ 07444212UTARADAY</v>
      </c>
      <c r="AH4751" s="5" t="str">
        <f t="shared" si="1341"/>
        <v>M.SAINUDDIN KASIM44212UTARADAY</v>
      </c>
      <c r="AI4751" s="5" t="str">
        <f t="shared" si="1342"/>
        <v>BMJ 07444212DAY</v>
      </c>
      <c r="AJ4751" s="5" t="str">
        <f t="shared" si="1343"/>
        <v>M.SAINUDDIN KASIM44212DAY</v>
      </c>
      <c r="AK4751" s="5" t="str">
        <f t="shared" si="1344"/>
        <v>M.SAINUDDIN KASIMBMJ</v>
      </c>
      <c r="AL4751" s="5" t="str">
        <f t="shared" si="1346"/>
        <v>5UTARA</v>
      </c>
      <c r="AM4751" s="5" t="str">
        <f t="shared" si="1347"/>
        <v>&gt; 5UTARA12 RODA</v>
      </c>
      <c r="AN4751" s="5" t="str">
        <f t="shared" si="1348"/>
        <v>M.SAINUDDIN KASIMBMJ&gt; 5UTARA12 RODA</v>
      </c>
      <c r="AO4751" s="5" t="str">
        <f t="shared" si="1349"/>
        <v>M.SAINUDDIN KASIM&gt; 5UTARA12 RODA</v>
      </c>
      <c r="AP4751" s="5" t="str">
        <f t="shared" si="1350"/>
        <v>44212DAY</v>
      </c>
    </row>
    <row r="4752" spans="1:42" x14ac:dyDescent="0.3">
      <c r="A4752" s="33">
        <v>1</v>
      </c>
      <c r="B4752" s="33"/>
      <c r="C4752" s="70">
        <v>44212</v>
      </c>
      <c r="D4752" s="71" t="s">
        <v>19</v>
      </c>
      <c r="E4752" s="70">
        <v>44212</v>
      </c>
      <c r="F4752" s="71">
        <v>5174585</v>
      </c>
      <c r="G4752" s="33" t="s">
        <v>20</v>
      </c>
      <c r="H4752" s="33" t="s">
        <v>21</v>
      </c>
      <c r="I4752" s="33" t="s">
        <v>170</v>
      </c>
      <c r="J4752" s="33" t="s">
        <v>23</v>
      </c>
      <c r="K4752" s="63" t="s">
        <v>85</v>
      </c>
      <c r="L4752" s="32" t="str">
        <f t="shared" si="1333"/>
        <v>AXOR4843</v>
      </c>
      <c r="M4752" s="32" t="str">
        <f t="shared" si="1334"/>
        <v>BMJ</v>
      </c>
      <c r="N4752" s="32" t="str">
        <f t="shared" si="1335"/>
        <v>12 RODA</v>
      </c>
      <c r="O4752" s="146">
        <v>0.63598379629629631</v>
      </c>
      <c r="P4752" s="65">
        <v>44212.635983796295</v>
      </c>
      <c r="Q4752" s="65"/>
      <c r="R4752" s="66">
        <v>6</v>
      </c>
      <c r="S4752" s="66">
        <v>52400</v>
      </c>
      <c r="T4752" s="66">
        <v>20040</v>
      </c>
      <c r="U4752" s="67">
        <f t="shared" si="1345"/>
        <v>32.36</v>
      </c>
      <c r="V4752" s="66">
        <f t="shared" si="1336"/>
        <v>656163.72</v>
      </c>
      <c r="W4752" s="66" t="str">
        <f t="shared" si="1337"/>
        <v>&gt; 6</v>
      </c>
      <c r="X4752" s="66">
        <f>A4752+SUMIFS(Presensi!F:F,Presensi!E:E,'Entry Data'!AP4752)</f>
        <v>1</v>
      </c>
      <c r="Y4752" s="66">
        <f>IFERROR(INDEX('Retasi Pricing'!F:F,MATCH('Entry Data'!AM4752,'Retasi Pricing'!E:E,0))*X4752,"")</f>
        <v>34450</v>
      </c>
      <c r="Z4752" s="62" t="s">
        <v>26</v>
      </c>
      <c r="AA4752" s="62" t="s">
        <v>27</v>
      </c>
      <c r="AB4752" s="32"/>
      <c r="AC4752" s="32" t="s">
        <v>311</v>
      </c>
      <c r="AD4752" s="32" t="str">
        <f t="shared" si="1338"/>
        <v/>
      </c>
      <c r="AF4752" s="5" t="str">
        <f t="shared" si="1339"/>
        <v>M.SAINUDDIN KASIM44212</v>
      </c>
      <c r="AG4752" s="5" t="str">
        <f t="shared" si="1340"/>
        <v>BMJ 07444212UTARADAY</v>
      </c>
      <c r="AH4752" s="5" t="str">
        <f t="shared" si="1341"/>
        <v>M.SAINUDDIN KASIM44212UTARADAY</v>
      </c>
      <c r="AI4752" s="5" t="str">
        <f t="shared" si="1342"/>
        <v>BMJ 07444212DAY</v>
      </c>
      <c r="AJ4752" s="5" t="str">
        <f t="shared" si="1343"/>
        <v>M.SAINUDDIN KASIM44212DAY</v>
      </c>
      <c r="AK4752" s="5" t="str">
        <f t="shared" si="1344"/>
        <v>M.SAINUDDIN KASIMBMJ</v>
      </c>
      <c r="AL4752" s="5" t="str">
        <f t="shared" si="1346"/>
        <v>6UTARA</v>
      </c>
      <c r="AM4752" s="5" t="str">
        <f t="shared" si="1347"/>
        <v>&gt; 6UTARA12 RODA</v>
      </c>
      <c r="AN4752" s="5" t="str">
        <f t="shared" si="1348"/>
        <v>M.SAINUDDIN KASIMBMJ&gt; 6UTARA12 RODA</v>
      </c>
      <c r="AO4752" s="5" t="str">
        <f t="shared" si="1349"/>
        <v>M.SAINUDDIN KASIM&gt; 6UTARA12 RODA</v>
      </c>
      <c r="AP4752" s="5" t="str">
        <f t="shared" si="1350"/>
        <v>44212DAY</v>
      </c>
    </row>
    <row r="4753" spans="1:42" x14ac:dyDescent="0.3">
      <c r="A4753" s="33">
        <v>1</v>
      </c>
      <c r="B4753" s="33"/>
      <c r="C4753" s="70">
        <v>44212</v>
      </c>
      <c r="D4753" s="71" t="s">
        <v>19</v>
      </c>
      <c r="E4753" s="70">
        <v>44212</v>
      </c>
      <c r="F4753" s="71">
        <v>5174654</v>
      </c>
      <c r="G4753" s="33" t="s">
        <v>20</v>
      </c>
      <c r="H4753" s="33" t="s">
        <v>21</v>
      </c>
      <c r="I4753" s="33" t="s">
        <v>170</v>
      </c>
      <c r="J4753" s="33" t="s">
        <v>23</v>
      </c>
      <c r="K4753" s="69" t="s">
        <v>85</v>
      </c>
      <c r="L4753" s="32" t="str">
        <f t="shared" si="1333"/>
        <v>AXOR4843</v>
      </c>
      <c r="M4753" s="32" t="str">
        <f t="shared" si="1334"/>
        <v>BMJ</v>
      </c>
      <c r="N4753" s="32" t="str">
        <f t="shared" si="1335"/>
        <v>12 RODA</v>
      </c>
      <c r="O4753" s="146">
        <v>0.69761574074074073</v>
      </c>
      <c r="P4753" s="65">
        <v>44212.697615740741</v>
      </c>
      <c r="Q4753" s="65"/>
      <c r="R4753" s="66">
        <v>7</v>
      </c>
      <c r="S4753" s="66">
        <v>50980</v>
      </c>
      <c r="T4753" s="66">
        <v>20040</v>
      </c>
      <c r="U4753" s="67">
        <f t="shared" si="1345"/>
        <v>30.94</v>
      </c>
      <c r="V4753" s="66">
        <f t="shared" si="1336"/>
        <v>627370.38000000012</v>
      </c>
      <c r="W4753" s="66" t="str">
        <f t="shared" si="1337"/>
        <v>7 &gt;</v>
      </c>
      <c r="X4753" s="66">
        <f>A4753+SUMIFS(Presensi!F:F,Presensi!E:E,'Entry Data'!AP4753)</f>
        <v>1</v>
      </c>
      <c r="Y4753" s="66">
        <f>IFERROR(INDEX('Retasi Pricing'!F:F,MATCH('Entry Data'!AM4753,'Retasi Pricing'!E:E,0))*X4753,"")</f>
        <v>42000</v>
      </c>
      <c r="Z4753" s="62" t="s">
        <v>26</v>
      </c>
      <c r="AA4753" s="62" t="s">
        <v>27</v>
      </c>
      <c r="AB4753" s="32"/>
      <c r="AC4753" s="32" t="s">
        <v>311</v>
      </c>
      <c r="AD4753" s="32" t="str">
        <f t="shared" si="1338"/>
        <v/>
      </c>
      <c r="AF4753" s="5" t="str">
        <f t="shared" si="1339"/>
        <v>M.SAINUDDIN KASIM44212</v>
      </c>
      <c r="AG4753" s="5" t="str">
        <f t="shared" si="1340"/>
        <v>BMJ 07444212UTARADAY</v>
      </c>
      <c r="AH4753" s="5" t="str">
        <f t="shared" si="1341"/>
        <v>M.SAINUDDIN KASIM44212UTARADAY</v>
      </c>
      <c r="AI4753" s="5" t="str">
        <f t="shared" si="1342"/>
        <v>BMJ 07444212DAY</v>
      </c>
      <c r="AJ4753" s="5" t="str">
        <f t="shared" si="1343"/>
        <v>M.SAINUDDIN KASIM44212DAY</v>
      </c>
      <c r="AK4753" s="5" t="str">
        <f t="shared" si="1344"/>
        <v>M.SAINUDDIN KASIMBMJ</v>
      </c>
      <c r="AL4753" s="5" t="str">
        <f t="shared" si="1346"/>
        <v>7UTARA</v>
      </c>
      <c r="AM4753" s="5" t="str">
        <f t="shared" si="1347"/>
        <v>7 &gt;UTARA12 RODA</v>
      </c>
      <c r="AN4753" s="5" t="str">
        <f t="shared" si="1348"/>
        <v>M.SAINUDDIN KASIMBMJ7 &gt;UTARA12 RODA</v>
      </c>
      <c r="AO4753" s="5" t="str">
        <f t="shared" si="1349"/>
        <v>M.SAINUDDIN KASIM7 &gt;UTARA12 RODA</v>
      </c>
      <c r="AP4753" s="5" t="str">
        <f t="shared" si="1350"/>
        <v>44212DAY</v>
      </c>
    </row>
    <row r="4754" spans="1:42" x14ac:dyDescent="0.3">
      <c r="A4754" s="33">
        <v>1</v>
      </c>
      <c r="B4754" s="33"/>
      <c r="C4754" s="70">
        <v>44212</v>
      </c>
      <c r="D4754" s="71" t="s">
        <v>19</v>
      </c>
      <c r="E4754" s="70">
        <v>44212</v>
      </c>
      <c r="F4754" s="71">
        <v>5174712</v>
      </c>
      <c r="G4754" s="33" t="s">
        <v>20</v>
      </c>
      <c r="H4754" s="33" t="s">
        <v>21</v>
      </c>
      <c r="I4754" s="33" t="s">
        <v>51</v>
      </c>
      <c r="J4754" s="33" t="s">
        <v>46</v>
      </c>
      <c r="K4754" s="63" t="s">
        <v>85</v>
      </c>
      <c r="L4754" s="32" t="str">
        <f t="shared" si="1333"/>
        <v>AXOR4843</v>
      </c>
      <c r="M4754" s="32" t="str">
        <f t="shared" si="1334"/>
        <v>BMJ</v>
      </c>
      <c r="N4754" s="32" t="str">
        <f t="shared" si="1335"/>
        <v>12 RODA</v>
      </c>
      <c r="O4754" s="146">
        <v>0.75315972222222216</v>
      </c>
      <c r="P4754" s="65">
        <v>44212.753159722219</v>
      </c>
      <c r="Q4754" s="65"/>
      <c r="R4754" s="66">
        <v>8</v>
      </c>
      <c r="S4754" s="66">
        <v>51600</v>
      </c>
      <c r="T4754" s="66">
        <v>20040</v>
      </c>
      <c r="U4754" s="67">
        <f t="shared" si="1345"/>
        <v>31.56</v>
      </c>
      <c r="V4754" s="66">
        <f t="shared" si="1336"/>
        <v>639942.11999999988</v>
      </c>
      <c r="W4754" s="66" t="str">
        <f t="shared" si="1337"/>
        <v>7 &gt;</v>
      </c>
      <c r="X4754" s="66">
        <f>A4754+SUMIFS(Presensi!F:F,Presensi!E:E,'Entry Data'!AP4754)</f>
        <v>1</v>
      </c>
      <c r="Y4754" s="66">
        <f>IFERROR(INDEX('Retasi Pricing'!F:F,MATCH('Entry Data'!AM4754,'Retasi Pricing'!E:E,0))*X4754,"")</f>
        <v>42000</v>
      </c>
      <c r="Z4754" s="62" t="s">
        <v>26</v>
      </c>
      <c r="AA4754" s="62" t="s">
        <v>27</v>
      </c>
      <c r="AB4754" s="32"/>
      <c r="AC4754" s="32" t="s">
        <v>311</v>
      </c>
      <c r="AD4754" s="32" t="str">
        <f t="shared" si="1338"/>
        <v/>
      </c>
      <c r="AF4754" s="5" t="str">
        <f t="shared" si="1339"/>
        <v>M.SAINUDDIN KASIM44212</v>
      </c>
      <c r="AG4754" s="5" t="str">
        <f t="shared" si="1340"/>
        <v>BMJ 07444212UTARADAY</v>
      </c>
      <c r="AH4754" s="5" t="str">
        <f t="shared" si="1341"/>
        <v>M.SAINUDDIN KASIM44212UTARADAY</v>
      </c>
      <c r="AI4754" s="5" t="str">
        <f t="shared" si="1342"/>
        <v>BMJ 07444212DAY</v>
      </c>
      <c r="AJ4754" s="5" t="str">
        <f t="shared" si="1343"/>
        <v>M.SAINUDDIN KASIM44212DAY</v>
      </c>
      <c r="AK4754" s="5" t="str">
        <f t="shared" si="1344"/>
        <v>M.SAINUDDIN KASIMBMJ</v>
      </c>
      <c r="AL4754" s="5" t="str">
        <f t="shared" si="1346"/>
        <v>8UTARA</v>
      </c>
      <c r="AM4754" s="5" t="str">
        <f t="shared" si="1347"/>
        <v>7 &gt;UTARA12 RODA</v>
      </c>
      <c r="AN4754" s="5" t="str">
        <f t="shared" si="1348"/>
        <v>M.SAINUDDIN KASIMBMJ7 &gt;UTARA12 RODA</v>
      </c>
      <c r="AO4754" s="5" t="str">
        <f t="shared" si="1349"/>
        <v>M.SAINUDDIN KASIM7 &gt;UTARA12 RODA</v>
      </c>
      <c r="AP4754" s="5" t="str">
        <f t="shared" si="1350"/>
        <v>44212DAY</v>
      </c>
    </row>
    <row r="4755" spans="1:42" x14ac:dyDescent="0.3">
      <c r="A4755" s="33">
        <v>1</v>
      </c>
      <c r="B4755" s="33"/>
      <c r="C4755" s="70">
        <v>44212</v>
      </c>
      <c r="D4755" s="71" t="s">
        <v>87</v>
      </c>
      <c r="E4755" s="70">
        <v>44212</v>
      </c>
      <c r="F4755" s="71">
        <v>5174786</v>
      </c>
      <c r="G4755" s="33" t="s">
        <v>20</v>
      </c>
      <c r="H4755" s="33" t="s">
        <v>21</v>
      </c>
      <c r="I4755" s="33" t="s">
        <v>170</v>
      </c>
      <c r="J4755" s="33" t="s">
        <v>23</v>
      </c>
      <c r="K4755" s="69" t="s">
        <v>25</v>
      </c>
      <c r="L4755" s="32" t="str">
        <f t="shared" si="1333"/>
        <v>CGE370</v>
      </c>
      <c r="M4755" s="32" t="str">
        <f t="shared" si="1334"/>
        <v>BMJ II</v>
      </c>
      <c r="N4755" s="32" t="str">
        <f t="shared" si="1335"/>
        <v>12 RODA</v>
      </c>
      <c r="O4755" s="146">
        <v>0.85747685185185185</v>
      </c>
      <c r="P4755" s="65">
        <v>44212.866666666669</v>
      </c>
      <c r="Q4755" s="65"/>
      <c r="R4755" s="66">
        <v>1</v>
      </c>
      <c r="S4755" s="66">
        <v>49160</v>
      </c>
      <c r="T4755" s="66">
        <v>19020</v>
      </c>
      <c r="U4755" s="67">
        <f t="shared" si="1345"/>
        <v>30.14</v>
      </c>
      <c r="V4755" s="66">
        <f t="shared" si="1336"/>
        <v>611148.78</v>
      </c>
      <c r="W4755" s="66" t="str">
        <f t="shared" si="1337"/>
        <v>1 &gt; 4</v>
      </c>
      <c r="X4755" s="66">
        <f>A4755+SUMIFS(Presensi!F:F,Presensi!E:E,'Entry Data'!AP4755)</f>
        <v>1</v>
      </c>
      <c r="Y4755" s="66">
        <f>IFERROR(INDEX('Retasi Pricing'!F:F,MATCH('Entry Data'!AM4755,'Retasi Pricing'!E:E,0))*X4755,"")</f>
        <v>27500</v>
      </c>
      <c r="Z4755" s="62" t="s">
        <v>26</v>
      </c>
      <c r="AA4755" s="62" t="s">
        <v>27</v>
      </c>
      <c r="AB4755" s="32"/>
      <c r="AC4755" s="32" t="s">
        <v>122</v>
      </c>
      <c r="AD4755" s="32" t="str">
        <f t="shared" si="1338"/>
        <v/>
      </c>
      <c r="AF4755" s="5" t="str">
        <f t="shared" si="1339"/>
        <v>ico rianto44212</v>
      </c>
      <c r="AG4755" s="5" t="str">
        <f t="shared" si="1340"/>
        <v>BMJ 04044212UTARANIGHT</v>
      </c>
      <c r="AH4755" s="5" t="str">
        <f t="shared" si="1341"/>
        <v>ico rianto44212UTARANIGHT</v>
      </c>
      <c r="AI4755" s="5" t="str">
        <f t="shared" si="1342"/>
        <v>BMJ 04044212NIGHT</v>
      </c>
      <c r="AJ4755" s="5" t="str">
        <f t="shared" si="1343"/>
        <v>ico rianto44212NIGHT</v>
      </c>
      <c r="AK4755" s="5" t="str">
        <f t="shared" si="1344"/>
        <v>ico riantoBMJ II</v>
      </c>
      <c r="AL4755" s="5" t="str">
        <f t="shared" si="1346"/>
        <v>1UTARA</v>
      </c>
      <c r="AM4755" s="5" t="str">
        <f t="shared" si="1347"/>
        <v>1 &gt; 4UTARA12 RODA</v>
      </c>
      <c r="AN4755" s="5" t="str">
        <f t="shared" si="1348"/>
        <v>ico riantoBMJ II1 &gt; 4UTARA12 RODA</v>
      </c>
      <c r="AO4755" s="5" t="str">
        <f t="shared" si="1349"/>
        <v>ico rianto1 &gt; 4UTARA12 RODA</v>
      </c>
      <c r="AP4755" s="5" t="str">
        <f t="shared" si="1350"/>
        <v>44212NIGHT</v>
      </c>
    </row>
    <row r="4756" spans="1:42" x14ac:dyDescent="0.3">
      <c r="A4756" s="33">
        <v>1</v>
      </c>
      <c r="B4756" s="33"/>
      <c r="C4756" s="70">
        <v>44212</v>
      </c>
      <c r="D4756" s="71" t="s">
        <v>87</v>
      </c>
      <c r="E4756" s="70">
        <v>44212</v>
      </c>
      <c r="F4756" s="71">
        <v>5174821</v>
      </c>
      <c r="G4756" s="33" t="s">
        <v>20</v>
      </c>
      <c r="H4756" s="33" t="s">
        <v>21</v>
      </c>
      <c r="I4756" s="33" t="s">
        <v>170</v>
      </c>
      <c r="J4756" s="33" t="s">
        <v>23</v>
      </c>
      <c r="K4756" s="69" t="s">
        <v>107</v>
      </c>
      <c r="L4756" s="32" t="str">
        <f t="shared" si="1333"/>
        <v>CGE370</v>
      </c>
      <c r="M4756" s="32" t="str">
        <f t="shared" si="1334"/>
        <v>BMJ II</v>
      </c>
      <c r="N4756" s="32" t="str">
        <f t="shared" si="1335"/>
        <v>12 RODA</v>
      </c>
      <c r="O4756" s="146">
        <v>0.88679398148148147</v>
      </c>
      <c r="P4756" s="65">
        <v>44212.886793981481</v>
      </c>
      <c r="Q4756" s="65"/>
      <c r="R4756" s="66">
        <v>1</v>
      </c>
      <c r="S4756" s="66">
        <v>46760</v>
      </c>
      <c r="T4756" s="66">
        <v>17280</v>
      </c>
      <c r="U4756" s="67">
        <f t="shared" si="1345"/>
        <v>29.48</v>
      </c>
      <c r="V4756" s="66">
        <f t="shared" si="1336"/>
        <v>597765.96</v>
      </c>
      <c r="W4756" s="66" t="str">
        <f t="shared" si="1337"/>
        <v>1 &gt; 4</v>
      </c>
      <c r="X4756" s="66">
        <f>A4756+SUMIFS(Presensi!F:F,Presensi!E:E,'Entry Data'!AP4756)</f>
        <v>1</v>
      </c>
      <c r="Y4756" s="66">
        <f>IFERROR(INDEX('Retasi Pricing'!F:F,MATCH('Entry Data'!AM4756,'Retasi Pricing'!E:E,0))*X4756,"")</f>
        <v>27500</v>
      </c>
      <c r="Z4756" s="62" t="s">
        <v>26</v>
      </c>
      <c r="AA4756" s="62" t="s">
        <v>27</v>
      </c>
      <c r="AB4756" s="32"/>
      <c r="AC4756" s="32" t="s">
        <v>192</v>
      </c>
      <c r="AD4756" s="32" t="str">
        <f t="shared" si="1338"/>
        <v/>
      </c>
      <c r="AF4756" s="5" t="str">
        <f t="shared" si="1339"/>
        <v>awaluddin44212</v>
      </c>
      <c r="AG4756" s="5" t="str">
        <f t="shared" si="1340"/>
        <v>BMJ 04444212UTARANIGHT</v>
      </c>
      <c r="AH4756" s="5" t="str">
        <f t="shared" si="1341"/>
        <v>awaluddin44212UTARANIGHT</v>
      </c>
      <c r="AI4756" s="5" t="str">
        <f t="shared" si="1342"/>
        <v>BMJ 04444212NIGHT</v>
      </c>
      <c r="AJ4756" s="5" t="str">
        <f t="shared" si="1343"/>
        <v>awaluddin44212NIGHT</v>
      </c>
      <c r="AK4756" s="5" t="str">
        <f t="shared" si="1344"/>
        <v>awaluddinBMJ II</v>
      </c>
      <c r="AL4756" s="5" t="str">
        <f t="shared" si="1346"/>
        <v>1UTARA</v>
      </c>
      <c r="AM4756" s="5" t="str">
        <f t="shared" si="1347"/>
        <v>1 &gt; 4UTARA12 RODA</v>
      </c>
      <c r="AN4756" s="5" t="str">
        <f t="shared" si="1348"/>
        <v>awaluddinBMJ II1 &gt; 4UTARA12 RODA</v>
      </c>
      <c r="AO4756" s="5" t="str">
        <f t="shared" si="1349"/>
        <v>awaluddin1 &gt; 4UTARA12 RODA</v>
      </c>
      <c r="AP4756" s="5" t="str">
        <f t="shared" si="1350"/>
        <v>44212NIGHT</v>
      </c>
    </row>
    <row r="4757" spans="1:42" x14ac:dyDescent="0.3">
      <c r="A4757" s="33">
        <v>1</v>
      </c>
      <c r="B4757" s="33"/>
      <c r="C4757" s="70">
        <v>44212</v>
      </c>
      <c r="D4757" s="71" t="s">
        <v>87</v>
      </c>
      <c r="E4757" s="70">
        <v>44212</v>
      </c>
      <c r="F4757" s="71">
        <v>5174803</v>
      </c>
      <c r="G4757" s="33" t="s">
        <v>20</v>
      </c>
      <c r="H4757" s="33" t="s">
        <v>21</v>
      </c>
      <c r="I4757" s="33" t="s">
        <v>170</v>
      </c>
      <c r="J4757" s="33" t="s">
        <v>23</v>
      </c>
      <c r="K4757" s="63" t="s">
        <v>35</v>
      </c>
      <c r="L4757" s="32" t="str">
        <f t="shared" si="1333"/>
        <v>CGE370</v>
      </c>
      <c r="M4757" s="32" t="str">
        <f t="shared" si="1334"/>
        <v>BMJ II</v>
      </c>
      <c r="N4757" s="32" t="str">
        <f t="shared" si="1335"/>
        <v>12 RODA</v>
      </c>
      <c r="O4757" s="146">
        <v>0.87083333333333324</v>
      </c>
      <c r="P4757" s="65">
        <v>44212.877615740741</v>
      </c>
      <c r="Q4757" s="65"/>
      <c r="R4757" s="66">
        <v>1</v>
      </c>
      <c r="S4757" s="66">
        <v>47300</v>
      </c>
      <c r="T4757" s="66">
        <v>17240</v>
      </c>
      <c r="U4757" s="67">
        <f t="shared" si="1345"/>
        <v>30.06</v>
      </c>
      <c r="V4757" s="66">
        <f t="shared" si="1336"/>
        <v>609526.61999999988</v>
      </c>
      <c r="W4757" s="66" t="str">
        <f t="shared" si="1337"/>
        <v>1 &gt; 4</v>
      </c>
      <c r="X4757" s="66">
        <f>A4757+SUMIFS(Presensi!F:F,Presensi!E:E,'Entry Data'!AP4757)</f>
        <v>1</v>
      </c>
      <c r="Y4757" s="66">
        <f>IFERROR(INDEX('Retasi Pricing'!F:F,MATCH('Entry Data'!AM4757,'Retasi Pricing'!E:E,0))*X4757,"")</f>
        <v>27500</v>
      </c>
      <c r="Z4757" s="62" t="s">
        <v>26</v>
      </c>
      <c r="AA4757" s="62" t="s">
        <v>27</v>
      </c>
      <c r="AB4757" s="32"/>
      <c r="AC4757" s="32" t="s">
        <v>195</v>
      </c>
      <c r="AD4757" s="32" t="str">
        <f t="shared" si="1338"/>
        <v/>
      </c>
      <c r="AF4757" s="5" t="str">
        <f t="shared" si="1339"/>
        <v>m.andri44212</v>
      </c>
      <c r="AG4757" s="5" t="str">
        <f t="shared" si="1340"/>
        <v>BMJ 04544212UTARANIGHT</v>
      </c>
      <c r="AH4757" s="5" t="str">
        <f t="shared" si="1341"/>
        <v>m.andri44212UTARANIGHT</v>
      </c>
      <c r="AI4757" s="5" t="str">
        <f t="shared" si="1342"/>
        <v>BMJ 04544212NIGHT</v>
      </c>
      <c r="AJ4757" s="5" t="str">
        <f t="shared" si="1343"/>
        <v>m.andri44212NIGHT</v>
      </c>
      <c r="AK4757" s="5" t="str">
        <f t="shared" si="1344"/>
        <v>m.andriBMJ II</v>
      </c>
      <c r="AL4757" s="5" t="str">
        <f t="shared" si="1346"/>
        <v>1UTARA</v>
      </c>
      <c r="AM4757" s="5" t="str">
        <f t="shared" si="1347"/>
        <v>1 &gt; 4UTARA12 RODA</v>
      </c>
      <c r="AN4757" s="5" t="str">
        <f t="shared" si="1348"/>
        <v>m.andriBMJ II1 &gt; 4UTARA12 RODA</v>
      </c>
      <c r="AO4757" s="5" t="str">
        <f t="shared" si="1349"/>
        <v>m.andri1 &gt; 4UTARA12 RODA</v>
      </c>
      <c r="AP4757" s="5" t="str">
        <f t="shared" si="1350"/>
        <v>44212NIGHT</v>
      </c>
    </row>
    <row r="4758" spans="1:42" x14ac:dyDescent="0.3">
      <c r="A4758" s="33">
        <v>1</v>
      </c>
      <c r="B4758" s="33"/>
      <c r="C4758" s="70">
        <v>44212</v>
      </c>
      <c r="D4758" s="71" t="s">
        <v>87</v>
      </c>
      <c r="E4758" s="70">
        <v>44212</v>
      </c>
      <c r="F4758" s="71">
        <v>5174801</v>
      </c>
      <c r="G4758" s="33" t="s">
        <v>20</v>
      </c>
      <c r="H4758" s="33" t="s">
        <v>21</v>
      </c>
      <c r="I4758" s="33" t="s">
        <v>51</v>
      </c>
      <c r="J4758" s="33" t="s">
        <v>46</v>
      </c>
      <c r="K4758" s="69" t="s">
        <v>36</v>
      </c>
      <c r="L4758" s="32" t="str">
        <f t="shared" si="1333"/>
        <v>CGE370</v>
      </c>
      <c r="M4758" s="32" t="str">
        <f t="shared" si="1334"/>
        <v>BMJ II</v>
      </c>
      <c r="N4758" s="32" t="str">
        <f t="shared" si="1335"/>
        <v>12 RODA</v>
      </c>
      <c r="O4758" s="146">
        <v>0.86928240740740748</v>
      </c>
      <c r="P4758" s="65">
        <v>44212.86928240741</v>
      </c>
      <c r="Q4758" s="65"/>
      <c r="R4758" s="66">
        <v>1</v>
      </c>
      <c r="S4758" s="66">
        <v>46520</v>
      </c>
      <c r="T4758" s="66">
        <v>17040</v>
      </c>
      <c r="U4758" s="67">
        <f t="shared" si="1345"/>
        <v>29.48</v>
      </c>
      <c r="V4758" s="66">
        <f t="shared" si="1336"/>
        <v>597765.96</v>
      </c>
      <c r="W4758" s="66" t="str">
        <f t="shared" si="1337"/>
        <v>1 &gt; 4</v>
      </c>
      <c r="X4758" s="66">
        <f>A4758+SUMIFS(Presensi!F:F,Presensi!E:E,'Entry Data'!AP4758)</f>
        <v>1</v>
      </c>
      <c r="Y4758" s="66">
        <f>IFERROR(INDEX('Retasi Pricing'!F:F,MATCH('Entry Data'!AM4758,'Retasi Pricing'!E:E,0))*X4758,"")</f>
        <v>27500</v>
      </c>
      <c r="Z4758" s="62" t="s">
        <v>26</v>
      </c>
      <c r="AA4758" s="62" t="s">
        <v>27</v>
      </c>
      <c r="AB4758" s="32"/>
      <c r="AC4758" s="32" t="s">
        <v>266</v>
      </c>
      <c r="AD4758" s="32" t="str">
        <f t="shared" si="1338"/>
        <v/>
      </c>
      <c r="AF4758" s="5" t="str">
        <f t="shared" si="1339"/>
        <v>Zulkifli Haribu44212</v>
      </c>
      <c r="AG4758" s="5" t="str">
        <f t="shared" si="1340"/>
        <v>BMJ 04644212UTARANIGHT</v>
      </c>
      <c r="AH4758" s="5" t="str">
        <f t="shared" si="1341"/>
        <v>Zulkifli Haribu44212UTARANIGHT</v>
      </c>
      <c r="AI4758" s="5" t="str">
        <f t="shared" si="1342"/>
        <v>BMJ 04644212NIGHT</v>
      </c>
      <c r="AJ4758" s="5" t="str">
        <f t="shared" si="1343"/>
        <v>Zulkifli Haribu44212NIGHT</v>
      </c>
      <c r="AK4758" s="5" t="str">
        <f t="shared" si="1344"/>
        <v>Zulkifli HaribuBMJ II</v>
      </c>
      <c r="AL4758" s="5" t="str">
        <f t="shared" si="1346"/>
        <v>1UTARA</v>
      </c>
      <c r="AM4758" s="5" t="str">
        <f t="shared" si="1347"/>
        <v>1 &gt; 4UTARA12 RODA</v>
      </c>
      <c r="AN4758" s="5" t="str">
        <f t="shared" si="1348"/>
        <v>Zulkifli HaribuBMJ II1 &gt; 4UTARA12 RODA</v>
      </c>
      <c r="AO4758" s="5" t="str">
        <f t="shared" si="1349"/>
        <v>Zulkifli Haribu1 &gt; 4UTARA12 RODA</v>
      </c>
      <c r="AP4758" s="5" t="str">
        <f t="shared" si="1350"/>
        <v>44212NIGHT</v>
      </c>
    </row>
    <row r="4759" spans="1:42" x14ac:dyDescent="0.3">
      <c r="A4759" s="33">
        <v>1</v>
      </c>
      <c r="B4759" s="33"/>
      <c r="C4759" s="70">
        <v>44212</v>
      </c>
      <c r="D4759" s="71" t="s">
        <v>87</v>
      </c>
      <c r="E4759" s="70">
        <v>44212</v>
      </c>
      <c r="F4759" s="71">
        <v>5174871</v>
      </c>
      <c r="G4759" s="33" t="s">
        <v>38</v>
      </c>
      <c r="H4759" s="33" t="s">
        <v>102</v>
      </c>
      <c r="I4759" s="33" t="s">
        <v>114</v>
      </c>
      <c r="J4759" s="33" t="s">
        <v>115</v>
      </c>
      <c r="K4759" s="69" t="s">
        <v>41</v>
      </c>
      <c r="L4759" s="32" t="str">
        <f t="shared" si="1333"/>
        <v>AXOR4843</v>
      </c>
      <c r="M4759" s="32" t="str">
        <f t="shared" si="1334"/>
        <v>BMJ II</v>
      </c>
      <c r="N4759" s="32" t="str">
        <f t="shared" si="1335"/>
        <v>12 RODA</v>
      </c>
      <c r="O4759" s="146">
        <v>0.94524305555555566</v>
      </c>
      <c r="P4759" s="65">
        <v>44212.945243055554</v>
      </c>
      <c r="Q4759" s="65"/>
      <c r="R4759" s="66">
        <v>1</v>
      </c>
      <c r="S4759" s="66">
        <v>54060</v>
      </c>
      <c r="T4759" s="66">
        <v>20360</v>
      </c>
      <c r="U4759" s="67">
        <f t="shared" si="1345"/>
        <v>33.700000000000003</v>
      </c>
      <c r="V4759" s="66">
        <f t="shared" si="1336"/>
        <v>1012348</v>
      </c>
      <c r="W4759" s="66" t="str">
        <f t="shared" si="1337"/>
        <v>1 &gt; 3</v>
      </c>
      <c r="X4759" s="66">
        <f>A4759+SUMIFS(Presensi!F:F,Presensi!E:E,'Entry Data'!AP4759)</f>
        <v>1</v>
      </c>
      <c r="Y4759" s="66">
        <f>IFERROR(INDEX('Retasi Pricing'!F:F,MATCH('Entry Data'!AM4759,'Retasi Pricing'!E:E,0))*X4759,"")</f>
        <v>38000</v>
      </c>
      <c r="Z4759" s="62" t="s">
        <v>26</v>
      </c>
      <c r="AA4759" s="62" t="s">
        <v>27</v>
      </c>
      <c r="AB4759" s="32"/>
      <c r="AC4759" s="32" t="s">
        <v>368</v>
      </c>
      <c r="AD4759" s="32" t="str">
        <f t="shared" si="1338"/>
        <v/>
      </c>
      <c r="AF4759" s="5" t="str">
        <f t="shared" si="1339"/>
        <v>Romanus Roja44212</v>
      </c>
      <c r="AG4759" s="5" t="str">
        <f t="shared" si="1340"/>
        <v>BMJ 04744212SELATANNIGHT</v>
      </c>
      <c r="AH4759" s="5" t="str">
        <f t="shared" si="1341"/>
        <v>Romanus Roja44212SELATANNIGHT</v>
      </c>
      <c r="AI4759" s="5" t="str">
        <f t="shared" si="1342"/>
        <v>BMJ 04744212NIGHT</v>
      </c>
      <c r="AJ4759" s="5" t="str">
        <f t="shared" si="1343"/>
        <v>Romanus Roja44212NIGHT</v>
      </c>
      <c r="AK4759" s="5" t="str">
        <f t="shared" si="1344"/>
        <v>Romanus RojaBMJ II</v>
      </c>
      <c r="AL4759" s="5" t="str">
        <f t="shared" si="1346"/>
        <v>1SELATAN</v>
      </c>
      <c r="AM4759" s="5" t="str">
        <f t="shared" si="1347"/>
        <v>1 &gt; 3SELATAN12 RODA</v>
      </c>
      <c r="AN4759" s="5" t="str">
        <f t="shared" si="1348"/>
        <v>Romanus RojaBMJ II1 &gt; 3SELATAN12 RODA</v>
      </c>
      <c r="AO4759" s="5" t="str">
        <f t="shared" si="1349"/>
        <v>Romanus Roja1 &gt; 3SELATAN12 RODA</v>
      </c>
      <c r="AP4759" s="5" t="str">
        <f t="shared" si="1350"/>
        <v>44212NIGHT</v>
      </c>
    </row>
    <row r="4760" spans="1:42" x14ac:dyDescent="0.3">
      <c r="A4760" s="33">
        <v>1</v>
      </c>
      <c r="B4760" s="33"/>
      <c r="C4760" s="70">
        <v>44212</v>
      </c>
      <c r="D4760" s="71" t="s">
        <v>87</v>
      </c>
      <c r="E4760" s="70">
        <v>44212</v>
      </c>
      <c r="F4760" s="71">
        <v>5174815</v>
      </c>
      <c r="G4760" s="33" t="s">
        <v>20</v>
      </c>
      <c r="H4760" s="33" t="s">
        <v>21</v>
      </c>
      <c r="I4760" s="33" t="s">
        <v>22</v>
      </c>
      <c r="J4760" s="33" t="s">
        <v>23</v>
      </c>
      <c r="K4760" s="69" t="s">
        <v>67</v>
      </c>
      <c r="L4760" s="32" t="str">
        <f t="shared" si="1333"/>
        <v>FM260JD</v>
      </c>
      <c r="M4760" s="32" t="str">
        <f t="shared" si="1334"/>
        <v>BMJ III</v>
      </c>
      <c r="N4760" s="32" t="str">
        <f t="shared" si="1335"/>
        <v>10 RODA</v>
      </c>
      <c r="O4760" s="146">
        <v>0.88287037037037042</v>
      </c>
      <c r="P4760" s="65">
        <v>44212.882870370369</v>
      </c>
      <c r="Q4760" s="65"/>
      <c r="R4760" s="66">
        <v>1</v>
      </c>
      <c r="S4760" s="66">
        <v>38520</v>
      </c>
      <c r="T4760" s="66">
        <v>15140</v>
      </c>
      <c r="U4760" s="67">
        <f t="shared" si="1345"/>
        <v>23.38</v>
      </c>
      <c r="V4760" s="66">
        <f t="shared" si="1336"/>
        <v>455769.72000000003</v>
      </c>
      <c r="W4760" s="66" t="str">
        <f t="shared" si="1337"/>
        <v>1 &gt; 4</v>
      </c>
      <c r="X4760" s="66">
        <f>A4760+SUMIFS(Presensi!F:F,Presensi!E:E,'Entry Data'!AP4760)</f>
        <v>1</v>
      </c>
      <c r="Y4760" s="66">
        <f>IFERROR(INDEX('Retasi Pricing'!F:F,MATCH('Entry Data'!AM4760,'Retasi Pricing'!E:E,0))*X4760,"")</f>
        <v>25000</v>
      </c>
      <c r="Z4760" s="62" t="s">
        <v>26</v>
      </c>
      <c r="AA4760" s="62" t="s">
        <v>27</v>
      </c>
      <c r="AB4760" s="32"/>
      <c r="AC4760" s="32" t="s">
        <v>210</v>
      </c>
      <c r="AD4760" s="32" t="str">
        <f t="shared" si="1338"/>
        <v/>
      </c>
      <c r="AF4760" s="5" t="str">
        <f t="shared" si="1339"/>
        <v>m.taha44212</v>
      </c>
      <c r="AG4760" s="5" t="str">
        <f t="shared" si="1340"/>
        <v>BMJ 05444212UTARANIGHT</v>
      </c>
      <c r="AH4760" s="5" t="str">
        <f t="shared" si="1341"/>
        <v>m.taha44212UTARANIGHT</v>
      </c>
      <c r="AI4760" s="5" t="str">
        <f t="shared" si="1342"/>
        <v>BMJ 05444212NIGHT</v>
      </c>
      <c r="AJ4760" s="5" t="str">
        <f t="shared" si="1343"/>
        <v>m.taha44212NIGHT</v>
      </c>
      <c r="AK4760" s="5" t="str">
        <f t="shared" si="1344"/>
        <v>m.tahaBMJ III</v>
      </c>
      <c r="AL4760" s="5" t="str">
        <f t="shared" si="1346"/>
        <v>1UTARA</v>
      </c>
      <c r="AM4760" s="5" t="str">
        <f t="shared" si="1347"/>
        <v>1 &gt; 4UTARA10 RODA</v>
      </c>
      <c r="AN4760" s="5" t="str">
        <f t="shared" si="1348"/>
        <v>m.tahaBMJ III1 &gt; 4UTARA10 RODA</v>
      </c>
      <c r="AO4760" s="5" t="str">
        <f t="shared" si="1349"/>
        <v>m.taha1 &gt; 4UTARA10 RODA</v>
      </c>
      <c r="AP4760" s="5" t="str">
        <f t="shared" si="1350"/>
        <v>44212NIGHT</v>
      </c>
    </row>
    <row r="4761" spans="1:42" x14ac:dyDescent="0.3">
      <c r="A4761" s="33">
        <v>1</v>
      </c>
      <c r="B4761" s="33"/>
      <c r="C4761" s="70">
        <v>44212</v>
      </c>
      <c r="D4761" s="71" t="s">
        <v>87</v>
      </c>
      <c r="E4761" s="70">
        <v>44212</v>
      </c>
      <c r="F4761" s="71">
        <v>5174769</v>
      </c>
      <c r="G4761" s="33" t="s">
        <v>20</v>
      </c>
      <c r="H4761" s="33" t="s">
        <v>21</v>
      </c>
      <c r="I4761" s="33" t="s">
        <v>22</v>
      </c>
      <c r="J4761" s="33" t="s">
        <v>23</v>
      </c>
      <c r="K4761" s="63" t="s">
        <v>69</v>
      </c>
      <c r="L4761" s="32" t="str">
        <f t="shared" si="1333"/>
        <v>FM260JD</v>
      </c>
      <c r="M4761" s="32" t="str">
        <f t="shared" si="1334"/>
        <v>BMJ III</v>
      </c>
      <c r="N4761" s="32" t="str">
        <f t="shared" si="1335"/>
        <v>10 RODA</v>
      </c>
      <c r="O4761" s="146">
        <v>0.84291666666666665</v>
      </c>
      <c r="P4761" s="65">
        <v>44212.849548611113</v>
      </c>
      <c r="Q4761" s="65"/>
      <c r="R4761" s="66">
        <v>1</v>
      </c>
      <c r="S4761" s="66">
        <v>40200</v>
      </c>
      <c r="T4761" s="66">
        <v>14900</v>
      </c>
      <c r="U4761" s="67">
        <f t="shared" si="1345"/>
        <v>25.3</v>
      </c>
      <c r="V4761" s="66">
        <f t="shared" si="1336"/>
        <v>493198.20000000007</v>
      </c>
      <c r="W4761" s="66" t="str">
        <f t="shared" si="1337"/>
        <v>1 &gt; 4</v>
      </c>
      <c r="X4761" s="66">
        <f>A4761+SUMIFS(Presensi!F:F,Presensi!E:E,'Entry Data'!AP4761)</f>
        <v>1</v>
      </c>
      <c r="Y4761" s="66">
        <f>IFERROR(INDEX('Retasi Pricing'!F:F,MATCH('Entry Data'!AM4761,'Retasi Pricing'!E:E,0))*X4761,"")</f>
        <v>25000</v>
      </c>
      <c r="Z4761" s="62" t="s">
        <v>26</v>
      </c>
      <c r="AA4761" s="62" t="s">
        <v>27</v>
      </c>
      <c r="AB4761" s="32"/>
      <c r="AC4761" s="32" t="s">
        <v>178</v>
      </c>
      <c r="AD4761" s="32" t="str">
        <f t="shared" si="1338"/>
        <v/>
      </c>
      <c r="AF4761" s="5" t="str">
        <f t="shared" si="1339"/>
        <v>abrar44212</v>
      </c>
      <c r="AG4761" s="5" t="str">
        <f t="shared" si="1340"/>
        <v>BMJ 05544212UTARANIGHT</v>
      </c>
      <c r="AH4761" s="5" t="str">
        <f t="shared" si="1341"/>
        <v>abrar44212UTARANIGHT</v>
      </c>
      <c r="AI4761" s="5" t="str">
        <f t="shared" si="1342"/>
        <v>BMJ 05544212NIGHT</v>
      </c>
      <c r="AJ4761" s="5" t="str">
        <f t="shared" si="1343"/>
        <v>abrar44212NIGHT</v>
      </c>
      <c r="AK4761" s="5" t="str">
        <f t="shared" si="1344"/>
        <v>abrarBMJ III</v>
      </c>
      <c r="AL4761" s="5" t="str">
        <f t="shared" si="1346"/>
        <v>1UTARA</v>
      </c>
      <c r="AM4761" s="5" t="str">
        <f t="shared" si="1347"/>
        <v>1 &gt; 4UTARA10 RODA</v>
      </c>
      <c r="AN4761" s="5" t="str">
        <f t="shared" si="1348"/>
        <v>abrarBMJ III1 &gt; 4UTARA10 RODA</v>
      </c>
      <c r="AO4761" s="5" t="str">
        <f t="shared" si="1349"/>
        <v>abrar1 &gt; 4UTARA10 RODA</v>
      </c>
      <c r="AP4761" s="5" t="str">
        <f t="shared" si="1350"/>
        <v>44212NIGHT</v>
      </c>
    </row>
    <row r="4762" spans="1:42" x14ac:dyDescent="0.3">
      <c r="A4762" s="33">
        <v>1</v>
      </c>
      <c r="B4762" s="33"/>
      <c r="C4762" s="70">
        <v>44212</v>
      </c>
      <c r="D4762" s="71" t="s">
        <v>87</v>
      </c>
      <c r="E4762" s="70">
        <v>44212</v>
      </c>
      <c r="F4762" s="71">
        <v>5174844</v>
      </c>
      <c r="G4762" s="33" t="s">
        <v>20</v>
      </c>
      <c r="H4762" s="33" t="s">
        <v>21</v>
      </c>
      <c r="I4762" s="33" t="s">
        <v>22</v>
      </c>
      <c r="J4762" s="33" t="s">
        <v>23</v>
      </c>
      <c r="K4762" s="63" t="s">
        <v>69</v>
      </c>
      <c r="L4762" s="32" t="str">
        <f t="shared" si="1333"/>
        <v>FM260JD</v>
      </c>
      <c r="M4762" s="32" t="str">
        <f t="shared" si="1334"/>
        <v>BMJ III</v>
      </c>
      <c r="N4762" s="32" t="str">
        <f t="shared" si="1335"/>
        <v>10 RODA</v>
      </c>
      <c r="O4762" s="146">
        <v>0.90687499999999999</v>
      </c>
      <c r="P4762" s="65">
        <v>44212.906875000001</v>
      </c>
      <c r="Q4762" s="65"/>
      <c r="R4762" s="66">
        <v>2</v>
      </c>
      <c r="S4762" s="66">
        <v>38740</v>
      </c>
      <c r="T4762" s="66">
        <v>14900</v>
      </c>
      <c r="U4762" s="67">
        <f t="shared" si="1345"/>
        <v>23.84</v>
      </c>
      <c r="V4762" s="66">
        <f t="shared" si="1336"/>
        <v>464736.95999999996</v>
      </c>
      <c r="W4762" s="66" t="str">
        <f t="shared" si="1337"/>
        <v>1 &gt; 4</v>
      </c>
      <c r="X4762" s="66">
        <f>A4762+SUMIFS(Presensi!F:F,Presensi!E:E,'Entry Data'!AP4762)</f>
        <v>1</v>
      </c>
      <c r="Y4762" s="66">
        <f>IFERROR(INDEX('Retasi Pricing'!F:F,MATCH('Entry Data'!AM4762,'Retasi Pricing'!E:E,0))*X4762,"")</f>
        <v>25000</v>
      </c>
      <c r="Z4762" s="62" t="s">
        <v>26</v>
      </c>
      <c r="AA4762" s="62" t="s">
        <v>27</v>
      </c>
      <c r="AB4762" s="32"/>
      <c r="AC4762" s="32" t="s">
        <v>178</v>
      </c>
      <c r="AD4762" s="32" t="str">
        <f t="shared" si="1338"/>
        <v/>
      </c>
      <c r="AF4762" s="5" t="str">
        <f t="shared" si="1339"/>
        <v>abrar44212</v>
      </c>
      <c r="AG4762" s="5" t="str">
        <f t="shared" si="1340"/>
        <v>BMJ 05544212UTARANIGHT</v>
      </c>
      <c r="AH4762" s="5" t="str">
        <f t="shared" si="1341"/>
        <v>abrar44212UTARANIGHT</v>
      </c>
      <c r="AI4762" s="5" t="str">
        <f t="shared" si="1342"/>
        <v>BMJ 05544212NIGHT</v>
      </c>
      <c r="AJ4762" s="5" t="str">
        <f t="shared" si="1343"/>
        <v>abrar44212NIGHT</v>
      </c>
      <c r="AK4762" s="5" t="str">
        <f t="shared" si="1344"/>
        <v>abrarBMJ III</v>
      </c>
      <c r="AL4762" s="5" t="str">
        <f t="shared" si="1346"/>
        <v>2UTARA</v>
      </c>
      <c r="AM4762" s="5" t="str">
        <f t="shared" si="1347"/>
        <v>1 &gt; 4UTARA10 RODA</v>
      </c>
      <c r="AN4762" s="5" t="str">
        <f t="shared" si="1348"/>
        <v>abrarBMJ III1 &gt; 4UTARA10 RODA</v>
      </c>
      <c r="AO4762" s="5" t="str">
        <f t="shared" si="1349"/>
        <v>abrar1 &gt; 4UTARA10 RODA</v>
      </c>
      <c r="AP4762" s="5" t="str">
        <f t="shared" si="1350"/>
        <v>44212NIGHT</v>
      </c>
    </row>
    <row r="4763" spans="1:42" x14ac:dyDescent="0.3">
      <c r="A4763" s="33">
        <v>1</v>
      </c>
      <c r="B4763" s="33"/>
      <c r="C4763" s="70">
        <v>44212</v>
      </c>
      <c r="D4763" s="71" t="s">
        <v>87</v>
      </c>
      <c r="E4763" s="70">
        <v>44212</v>
      </c>
      <c r="F4763" s="71">
        <v>5174761</v>
      </c>
      <c r="G4763" s="33" t="s">
        <v>20</v>
      </c>
      <c r="H4763" s="33" t="s">
        <v>21</v>
      </c>
      <c r="I4763" s="33" t="s">
        <v>22</v>
      </c>
      <c r="J4763" s="33" t="s">
        <v>23</v>
      </c>
      <c r="K4763" s="63" t="s">
        <v>71</v>
      </c>
      <c r="L4763" s="32" t="str">
        <f t="shared" si="1333"/>
        <v>FM260JD</v>
      </c>
      <c r="M4763" s="32" t="str">
        <f t="shared" si="1334"/>
        <v>BMJ III</v>
      </c>
      <c r="N4763" s="32" t="str">
        <f t="shared" si="1335"/>
        <v>10 RODA</v>
      </c>
      <c r="O4763" s="146">
        <v>0.83728009259259262</v>
      </c>
      <c r="P4763" s="65">
        <v>44212.843217592592</v>
      </c>
      <c r="Q4763" s="65"/>
      <c r="R4763" s="66">
        <v>1</v>
      </c>
      <c r="S4763" s="66">
        <v>39740</v>
      </c>
      <c r="T4763" s="66">
        <v>14900</v>
      </c>
      <c r="U4763" s="67">
        <f t="shared" si="1345"/>
        <v>24.84</v>
      </c>
      <c r="V4763" s="66">
        <f t="shared" si="1336"/>
        <v>484230.95999999996</v>
      </c>
      <c r="W4763" s="66" t="str">
        <f t="shared" si="1337"/>
        <v>1 &gt; 4</v>
      </c>
      <c r="X4763" s="66">
        <f>A4763+SUMIFS(Presensi!F:F,Presensi!E:E,'Entry Data'!AP4763)</f>
        <v>1</v>
      </c>
      <c r="Y4763" s="66">
        <f>IFERROR(INDEX('Retasi Pricing'!F:F,MATCH('Entry Data'!AM4763,'Retasi Pricing'!E:E,0))*X4763,"")</f>
        <v>25000</v>
      </c>
      <c r="Z4763" s="62" t="s">
        <v>26</v>
      </c>
      <c r="AA4763" s="62" t="s">
        <v>27</v>
      </c>
      <c r="AB4763" s="32"/>
      <c r="AC4763" s="32" t="s">
        <v>194</v>
      </c>
      <c r="AD4763" s="32" t="str">
        <f t="shared" si="1338"/>
        <v/>
      </c>
      <c r="AF4763" s="5" t="str">
        <f t="shared" si="1339"/>
        <v>abdul karim44212</v>
      </c>
      <c r="AG4763" s="5" t="str">
        <f t="shared" si="1340"/>
        <v>BMJ 05644212UTARANIGHT</v>
      </c>
      <c r="AH4763" s="5" t="str">
        <f t="shared" si="1341"/>
        <v>abdul karim44212UTARANIGHT</v>
      </c>
      <c r="AI4763" s="5" t="str">
        <f t="shared" si="1342"/>
        <v>BMJ 05644212NIGHT</v>
      </c>
      <c r="AJ4763" s="5" t="str">
        <f t="shared" si="1343"/>
        <v>abdul karim44212NIGHT</v>
      </c>
      <c r="AK4763" s="5" t="str">
        <f t="shared" si="1344"/>
        <v>abdul karimBMJ III</v>
      </c>
      <c r="AL4763" s="5" t="str">
        <f t="shared" si="1346"/>
        <v>1UTARA</v>
      </c>
      <c r="AM4763" s="5" t="str">
        <f t="shared" si="1347"/>
        <v>1 &gt; 4UTARA10 RODA</v>
      </c>
      <c r="AN4763" s="5" t="str">
        <f t="shared" si="1348"/>
        <v>abdul karimBMJ III1 &gt; 4UTARA10 RODA</v>
      </c>
      <c r="AO4763" s="5" t="str">
        <f t="shared" si="1349"/>
        <v>abdul karim1 &gt; 4UTARA10 RODA</v>
      </c>
      <c r="AP4763" s="5" t="str">
        <f t="shared" si="1350"/>
        <v>44212NIGHT</v>
      </c>
    </row>
    <row r="4764" spans="1:42" x14ac:dyDescent="0.3">
      <c r="A4764" s="33">
        <v>1</v>
      </c>
      <c r="B4764" s="33"/>
      <c r="C4764" s="70">
        <v>44212</v>
      </c>
      <c r="D4764" s="71" t="s">
        <v>87</v>
      </c>
      <c r="E4764" s="70">
        <v>44212</v>
      </c>
      <c r="F4764" s="71">
        <v>5174836</v>
      </c>
      <c r="G4764" s="33" t="s">
        <v>20</v>
      </c>
      <c r="H4764" s="33" t="s">
        <v>21</v>
      </c>
      <c r="I4764" s="33" t="s">
        <v>22</v>
      </c>
      <c r="J4764" s="33" t="s">
        <v>23</v>
      </c>
      <c r="K4764" s="63" t="s">
        <v>71</v>
      </c>
      <c r="L4764" s="32" t="str">
        <f t="shared" si="1333"/>
        <v>FM260JD</v>
      </c>
      <c r="M4764" s="32" t="str">
        <f t="shared" si="1334"/>
        <v>BMJ III</v>
      </c>
      <c r="N4764" s="32" t="str">
        <f t="shared" si="1335"/>
        <v>10 RODA</v>
      </c>
      <c r="O4764" s="146">
        <v>0.9021527777777778</v>
      </c>
      <c r="P4764" s="65">
        <v>44212.90215277778</v>
      </c>
      <c r="Q4764" s="65"/>
      <c r="R4764" s="66">
        <v>2</v>
      </c>
      <c r="S4764" s="66">
        <v>37720</v>
      </c>
      <c r="T4764" s="66">
        <v>14900</v>
      </c>
      <c r="U4764" s="67">
        <f t="shared" si="1345"/>
        <v>22.82</v>
      </c>
      <c r="V4764" s="66">
        <f t="shared" si="1336"/>
        <v>444853.08</v>
      </c>
      <c r="W4764" s="66" t="str">
        <f t="shared" si="1337"/>
        <v>1 &gt; 4</v>
      </c>
      <c r="X4764" s="66">
        <f>A4764+SUMIFS(Presensi!F:F,Presensi!E:E,'Entry Data'!AP4764)</f>
        <v>1</v>
      </c>
      <c r="Y4764" s="66">
        <f>IFERROR(INDEX('Retasi Pricing'!F:F,MATCH('Entry Data'!AM4764,'Retasi Pricing'!E:E,0))*X4764,"")</f>
        <v>25000</v>
      </c>
      <c r="Z4764" s="62" t="s">
        <v>26</v>
      </c>
      <c r="AA4764" s="62" t="s">
        <v>27</v>
      </c>
      <c r="AB4764" s="32"/>
      <c r="AC4764" s="32" t="s">
        <v>194</v>
      </c>
      <c r="AD4764" s="32" t="str">
        <f t="shared" si="1338"/>
        <v/>
      </c>
      <c r="AF4764" s="5" t="str">
        <f t="shared" si="1339"/>
        <v>abdul karim44212</v>
      </c>
      <c r="AG4764" s="5" t="str">
        <f t="shared" si="1340"/>
        <v>BMJ 05644212UTARANIGHT</v>
      </c>
      <c r="AH4764" s="5" t="str">
        <f t="shared" si="1341"/>
        <v>abdul karim44212UTARANIGHT</v>
      </c>
      <c r="AI4764" s="5" t="str">
        <f t="shared" si="1342"/>
        <v>BMJ 05644212NIGHT</v>
      </c>
      <c r="AJ4764" s="5" t="str">
        <f t="shared" si="1343"/>
        <v>abdul karim44212NIGHT</v>
      </c>
      <c r="AK4764" s="5" t="str">
        <f t="shared" si="1344"/>
        <v>abdul karimBMJ III</v>
      </c>
      <c r="AL4764" s="5" t="str">
        <f t="shared" si="1346"/>
        <v>2UTARA</v>
      </c>
      <c r="AM4764" s="5" t="str">
        <f t="shared" si="1347"/>
        <v>1 &gt; 4UTARA10 RODA</v>
      </c>
      <c r="AN4764" s="5" t="str">
        <f t="shared" si="1348"/>
        <v>abdul karimBMJ III1 &gt; 4UTARA10 RODA</v>
      </c>
      <c r="AO4764" s="5" t="str">
        <f t="shared" si="1349"/>
        <v>abdul karim1 &gt; 4UTARA10 RODA</v>
      </c>
      <c r="AP4764" s="5" t="str">
        <f t="shared" si="1350"/>
        <v>44212NIGHT</v>
      </c>
    </row>
    <row r="4765" spans="1:42" x14ac:dyDescent="0.3">
      <c r="A4765" s="33">
        <v>1</v>
      </c>
      <c r="B4765" s="33"/>
      <c r="C4765" s="70">
        <v>44212</v>
      </c>
      <c r="D4765" s="71" t="s">
        <v>87</v>
      </c>
      <c r="E4765" s="70">
        <v>44212</v>
      </c>
      <c r="F4765" s="71">
        <v>5174846</v>
      </c>
      <c r="G4765" s="33" t="s">
        <v>20</v>
      </c>
      <c r="H4765" s="33" t="s">
        <v>21</v>
      </c>
      <c r="I4765" s="33" t="s">
        <v>22</v>
      </c>
      <c r="J4765" s="33" t="s">
        <v>23</v>
      </c>
      <c r="K4765" s="63" t="s">
        <v>73</v>
      </c>
      <c r="L4765" s="32" t="str">
        <f t="shared" si="1333"/>
        <v>FM260JD</v>
      </c>
      <c r="M4765" s="32" t="str">
        <f t="shared" si="1334"/>
        <v>BMJ</v>
      </c>
      <c r="N4765" s="32" t="str">
        <f t="shared" si="1335"/>
        <v>10 RODA</v>
      </c>
      <c r="O4765" s="146">
        <v>0.90829861111111121</v>
      </c>
      <c r="P4765" s="65">
        <v>44212.90829861111</v>
      </c>
      <c r="Q4765" s="65"/>
      <c r="R4765" s="66">
        <v>1</v>
      </c>
      <c r="S4765" s="66">
        <v>41040</v>
      </c>
      <c r="T4765" s="66">
        <v>14900</v>
      </c>
      <c r="U4765" s="67">
        <f t="shared" si="1345"/>
        <v>26.14</v>
      </c>
      <c r="V4765" s="66">
        <f t="shared" si="1336"/>
        <v>509573.16000000003</v>
      </c>
      <c r="W4765" s="66" t="str">
        <f t="shared" si="1337"/>
        <v>1 &gt; 4</v>
      </c>
      <c r="X4765" s="66">
        <f>A4765+SUMIFS(Presensi!F:F,Presensi!E:E,'Entry Data'!AP4765)</f>
        <v>1</v>
      </c>
      <c r="Y4765" s="66">
        <f>IFERROR(INDEX('Retasi Pricing'!F:F,MATCH('Entry Data'!AM4765,'Retasi Pricing'!E:E,0))*X4765,"")</f>
        <v>25000</v>
      </c>
      <c r="Z4765" s="62" t="s">
        <v>26</v>
      </c>
      <c r="AA4765" s="62" t="s">
        <v>27</v>
      </c>
      <c r="AB4765" s="32"/>
      <c r="AC4765" s="32" t="s">
        <v>267</v>
      </c>
      <c r="AD4765" s="32" t="str">
        <f t="shared" si="1338"/>
        <v/>
      </c>
      <c r="AF4765" s="5" t="str">
        <f t="shared" si="1339"/>
        <v>Slamet Haryanto44212</v>
      </c>
      <c r="AG4765" s="5" t="str">
        <f t="shared" si="1340"/>
        <v>BMJ 06544212UTARANIGHT</v>
      </c>
      <c r="AH4765" s="5" t="str">
        <f t="shared" si="1341"/>
        <v>Slamet Haryanto44212UTARANIGHT</v>
      </c>
      <c r="AI4765" s="5" t="str">
        <f t="shared" si="1342"/>
        <v>BMJ 06544212NIGHT</v>
      </c>
      <c r="AJ4765" s="5" t="str">
        <f t="shared" si="1343"/>
        <v>Slamet Haryanto44212NIGHT</v>
      </c>
      <c r="AK4765" s="5" t="str">
        <f t="shared" si="1344"/>
        <v>Slamet HaryantoBMJ</v>
      </c>
      <c r="AL4765" s="5" t="str">
        <f t="shared" si="1346"/>
        <v>1UTARA</v>
      </c>
      <c r="AM4765" s="5" t="str">
        <f t="shared" si="1347"/>
        <v>1 &gt; 4UTARA10 RODA</v>
      </c>
      <c r="AN4765" s="5" t="str">
        <f t="shared" si="1348"/>
        <v>Slamet HaryantoBMJ1 &gt; 4UTARA10 RODA</v>
      </c>
      <c r="AO4765" s="5" t="str">
        <f t="shared" si="1349"/>
        <v>Slamet Haryanto1 &gt; 4UTARA10 RODA</v>
      </c>
      <c r="AP4765" s="5" t="str">
        <f t="shared" si="1350"/>
        <v>44212NIGHT</v>
      </c>
    </row>
    <row r="4766" spans="1:42" x14ac:dyDescent="0.3">
      <c r="A4766" s="33">
        <v>1</v>
      </c>
      <c r="B4766" s="33"/>
      <c r="C4766" s="70">
        <v>44212</v>
      </c>
      <c r="D4766" s="71" t="s">
        <v>87</v>
      </c>
      <c r="E4766" s="70">
        <v>44212</v>
      </c>
      <c r="F4766" s="71">
        <v>5174818</v>
      </c>
      <c r="G4766" s="33" t="s">
        <v>20</v>
      </c>
      <c r="H4766" s="33" t="s">
        <v>21</v>
      </c>
      <c r="I4766" s="33" t="s">
        <v>22</v>
      </c>
      <c r="J4766" s="33" t="s">
        <v>23</v>
      </c>
      <c r="K4766" s="63" t="s">
        <v>75</v>
      </c>
      <c r="L4766" s="32" t="str">
        <f t="shared" si="1333"/>
        <v>FM260JD</v>
      </c>
      <c r="M4766" s="32" t="str">
        <f t="shared" si="1334"/>
        <v>BMJ</v>
      </c>
      <c r="N4766" s="32" t="str">
        <f t="shared" si="1335"/>
        <v>10 RODA</v>
      </c>
      <c r="O4766" s="146">
        <v>0.88385416666666661</v>
      </c>
      <c r="P4766" s="65">
        <v>44212.88385416667</v>
      </c>
      <c r="Q4766" s="65"/>
      <c r="R4766" s="66">
        <v>1</v>
      </c>
      <c r="S4766" s="66">
        <v>40600</v>
      </c>
      <c r="T4766" s="66">
        <v>14920</v>
      </c>
      <c r="U4766" s="67">
        <f t="shared" si="1345"/>
        <v>25.68</v>
      </c>
      <c r="V4766" s="66">
        <f t="shared" si="1336"/>
        <v>500605.92</v>
      </c>
      <c r="W4766" s="66" t="str">
        <f t="shared" si="1337"/>
        <v>1 &gt; 4</v>
      </c>
      <c r="X4766" s="66">
        <f>A4766+SUMIFS(Presensi!F:F,Presensi!E:E,'Entry Data'!AP4766)</f>
        <v>1</v>
      </c>
      <c r="Y4766" s="66">
        <f>IFERROR(INDEX('Retasi Pricing'!F:F,MATCH('Entry Data'!AM4766,'Retasi Pricing'!E:E,0))*X4766,"")</f>
        <v>25000</v>
      </c>
      <c r="Z4766" s="62" t="s">
        <v>26</v>
      </c>
      <c r="AA4766" s="62" t="s">
        <v>27</v>
      </c>
      <c r="AB4766" s="32"/>
      <c r="AC4766" s="32" t="s">
        <v>191</v>
      </c>
      <c r="AD4766" s="32" t="str">
        <f t="shared" si="1338"/>
        <v/>
      </c>
      <c r="AF4766" s="5" t="str">
        <f t="shared" si="1339"/>
        <v>ahmad asfuri44212</v>
      </c>
      <c r="AG4766" s="5" t="str">
        <f t="shared" si="1340"/>
        <v>BMJ 06744212UTARANIGHT</v>
      </c>
      <c r="AH4766" s="5" t="str">
        <f t="shared" si="1341"/>
        <v>ahmad asfuri44212UTARANIGHT</v>
      </c>
      <c r="AI4766" s="5" t="str">
        <f t="shared" si="1342"/>
        <v>BMJ 06744212NIGHT</v>
      </c>
      <c r="AJ4766" s="5" t="str">
        <f t="shared" si="1343"/>
        <v>ahmad asfuri44212NIGHT</v>
      </c>
      <c r="AK4766" s="5" t="str">
        <f t="shared" si="1344"/>
        <v>ahmad asfuriBMJ</v>
      </c>
      <c r="AL4766" s="5" t="str">
        <f t="shared" si="1346"/>
        <v>1UTARA</v>
      </c>
      <c r="AM4766" s="5" t="str">
        <f t="shared" si="1347"/>
        <v>1 &gt; 4UTARA10 RODA</v>
      </c>
      <c r="AN4766" s="5" t="str">
        <f t="shared" si="1348"/>
        <v>ahmad asfuriBMJ1 &gt; 4UTARA10 RODA</v>
      </c>
      <c r="AO4766" s="5" t="str">
        <f t="shared" si="1349"/>
        <v>ahmad asfuri1 &gt; 4UTARA10 RODA</v>
      </c>
      <c r="AP4766" s="5" t="str">
        <f t="shared" si="1350"/>
        <v>44212NIGHT</v>
      </c>
    </row>
    <row r="4767" spans="1:42" x14ac:dyDescent="0.3">
      <c r="A4767" s="33">
        <v>1</v>
      </c>
      <c r="B4767" s="33"/>
      <c r="C4767" s="70">
        <v>44212</v>
      </c>
      <c r="D4767" s="71" t="s">
        <v>87</v>
      </c>
      <c r="E4767" s="70">
        <v>44212</v>
      </c>
      <c r="F4767" s="71">
        <v>5174805</v>
      </c>
      <c r="G4767" s="33" t="s">
        <v>38</v>
      </c>
      <c r="H4767" s="33" t="s">
        <v>102</v>
      </c>
      <c r="I4767" s="33" t="s">
        <v>290</v>
      </c>
      <c r="J4767" s="33" t="s">
        <v>40</v>
      </c>
      <c r="K4767" s="69" t="s">
        <v>82</v>
      </c>
      <c r="L4767" s="32" t="str">
        <f t="shared" si="1333"/>
        <v>AXOR4843</v>
      </c>
      <c r="M4767" s="32" t="str">
        <f t="shared" si="1334"/>
        <v>BMJ</v>
      </c>
      <c r="N4767" s="32" t="str">
        <f t="shared" si="1335"/>
        <v>12 RODA</v>
      </c>
      <c r="O4767" s="146">
        <v>0.8736342592592593</v>
      </c>
      <c r="P4767" s="65">
        <v>44212.87363425926</v>
      </c>
      <c r="Q4767" s="65"/>
      <c r="R4767" s="66">
        <v>1</v>
      </c>
      <c r="S4767" s="66">
        <v>56080</v>
      </c>
      <c r="T4767" s="66">
        <v>20260</v>
      </c>
      <c r="U4767" s="67">
        <f t="shared" si="1345"/>
        <v>35.82</v>
      </c>
      <c r="V4767" s="66">
        <f t="shared" si="1336"/>
        <v>1076032.8</v>
      </c>
      <c r="W4767" s="66" t="str">
        <f t="shared" si="1337"/>
        <v>1 &gt; 3</v>
      </c>
      <c r="X4767" s="66">
        <f>A4767+SUMIFS(Presensi!F:F,Presensi!E:E,'Entry Data'!AP4767)</f>
        <v>1</v>
      </c>
      <c r="Y4767" s="66">
        <f>IFERROR(INDEX('Retasi Pricing'!F:F,MATCH('Entry Data'!AM4767,'Retasi Pricing'!E:E,0))*X4767,"")</f>
        <v>38000</v>
      </c>
      <c r="Z4767" s="62" t="s">
        <v>26</v>
      </c>
      <c r="AA4767" s="62" t="s">
        <v>27</v>
      </c>
      <c r="AB4767" s="32"/>
      <c r="AC4767" s="32" t="s">
        <v>196</v>
      </c>
      <c r="AD4767" s="32" t="str">
        <f t="shared" si="1338"/>
        <v/>
      </c>
      <c r="AF4767" s="5" t="str">
        <f t="shared" si="1339"/>
        <v>suwarno44212</v>
      </c>
      <c r="AG4767" s="5" t="str">
        <f t="shared" si="1340"/>
        <v>BMJ 07244212SELATANNIGHT</v>
      </c>
      <c r="AH4767" s="5" t="str">
        <f t="shared" si="1341"/>
        <v>suwarno44212SELATANNIGHT</v>
      </c>
      <c r="AI4767" s="5" t="str">
        <f t="shared" si="1342"/>
        <v>BMJ 07244212NIGHT</v>
      </c>
      <c r="AJ4767" s="5" t="str">
        <f t="shared" si="1343"/>
        <v>suwarno44212NIGHT</v>
      </c>
      <c r="AK4767" s="5" t="str">
        <f t="shared" si="1344"/>
        <v>suwarnoBMJ</v>
      </c>
      <c r="AL4767" s="5" t="str">
        <f t="shared" si="1346"/>
        <v>1SELATAN</v>
      </c>
      <c r="AM4767" s="5" t="str">
        <f t="shared" si="1347"/>
        <v>1 &gt; 3SELATAN12 RODA</v>
      </c>
      <c r="AN4767" s="5" t="str">
        <f t="shared" si="1348"/>
        <v>suwarnoBMJ1 &gt; 3SELATAN12 RODA</v>
      </c>
      <c r="AO4767" s="5" t="str">
        <f t="shared" si="1349"/>
        <v>suwarno1 &gt; 3SELATAN12 RODA</v>
      </c>
      <c r="AP4767" s="5" t="str">
        <f t="shared" si="1350"/>
        <v>44212NIGHT</v>
      </c>
    </row>
    <row r="4768" spans="1:42" x14ac:dyDescent="0.3">
      <c r="A4768" s="33">
        <v>1</v>
      </c>
      <c r="B4768" s="33"/>
      <c r="C4768" s="70">
        <v>44212</v>
      </c>
      <c r="D4768" s="71" t="s">
        <v>87</v>
      </c>
      <c r="E4768" s="70">
        <v>44212</v>
      </c>
      <c r="F4768" s="71">
        <v>5174810</v>
      </c>
      <c r="G4768" s="33" t="s">
        <v>38</v>
      </c>
      <c r="H4768" s="33" t="s">
        <v>102</v>
      </c>
      <c r="I4768" s="33" t="s">
        <v>290</v>
      </c>
      <c r="J4768" s="33" t="s">
        <v>40</v>
      </c>
      <c r="K4768" s="63" t="s">
        <v>85</v>
      </c>
      <c r="L4768" s="32" t="str">
        <f t="shared" si="1333"/>
        <v>AXOR4843</v>
      </c>
      <c r="M4768" s="32" t="str">
        <f t="shared" si="1334"/>
        <v>BMJ</v>
      </c>
      <c r="N4768" s="32" t="str">
        <f t="shared" si="1335"/>
        <v>12 RODA</v>
      </c>
      <c r="O4768" s="146">
        <v>0.87988425925925917</v>
      </c>
      <c r="P4768" s="65">
        <v>44212.879884259259</v>
      </c>
      <c r="Q4768" s="65"/>
      <c r="R4768" s="66">
        <v>1</v>
      </c>
      <c r="S4768" s="66">
        <v>56020</v>
      </c>
      <c r="T4768" s="66">
        <v>20040</v>
      </c>
      <c r="U4768" s="67">
        <f t="shared" si="1345"/>
        <v>35.979999999999997</v>
      </c>
      <c r="V4768" s="66">
        <f t="shared" si="1336"/>
        <v>1080839.1999999997</v>
      </c>
      <c r="W4768" s="66" t="str">
        <f t="shared" si="1337"/>
        <v>1 &gt; 3</v>
      </c>
      <c r="X4768" s="66">
        <f>A4768+SUMIFS(Presensi!F:F,Presensi!E:E,'Entry Data'!AP4768)</f>
        <v>1</v>
      </c>
      <c r="Y4768" s="66">
        <f>IFERROR(INDEX('Retasi Pricing'!F:F,MATCH('Entry Data'!AM4768,'Retasi Pricing'!E:E,0))*X4768,"")</f>
        <v>38000</v>
      </c>
      <c r="Z4768" s="62" t="s">
        <v>26</v>
      </c>
      <c r="AA4768" s="62" t="s">
        <v>27</v>
      </c>
      <c r="AB4768" s="32"/>
      <c r="AC4768" s="32" t="s">
        <v>212</v>
      </c>
      <c r="AD4768" s="32" t="str">
        <f t="shared" si="1338"/>
        <v/>
      </c>
      <c r="AF4768" s="5" t="str">
        <f t="shared" si="1339"/>
        <v>reso sungkowo44212</v>
      </c>
      <c r="AG4768" s="5" t="str">
        <f t="shared" si="1340"/>
        <v>BMJ 07444212SELATANNIGHT</v>
      </c>
      <c r="AH4768" s="5" t="str">
        <f t="shared" si="1341"/>
        <v>reso sungkowo44212SELATANNIGHT</v>
      </c>
      <c r="AI4768" s="5" t="str">
        <f t="shared" si="1342"/>
        <v>BMJ 07444212NIGHT</v>
      </c>
      <c r="AJ4768" s="5" t="str">
        <f t="shared" si="1343"/>
        <v>reso sungkowo44212NIGHT</v>
      </c>
      <c r="AK4768" s="5" t="str">
        <f t="shared" si="1344"/>
        <v>reso sungkowoBMJ</v>
      </c>
      <c r="AL4768" s="5" t="str">
        <f t="shared" si="1346"/>
        <v>1SELATAN</v>
      </c>
      <c r="AM4768" s="5" t="str">
        <f t="shared" si="1347"/>
        <v>1 &gt; 3SELATAN12 RODA</v>
      </c>
      <c r="AN4768" s="5" t="str">
        <f t="shared" si="1348"/>
        <v>reso sungkowoBMJ1 &gt; 3SELATAN12 RODA</v>
      </c>
      <c r="AO4768" s="5" t="str">
        <f t="shared" si="1349"/>
        <v>reso sungkowo1 &gt; 3SELATAN12 RODA</v>
      </c>
      <c r="AP4768" s="5" t="str">
        <f t="shared" si="1350"/>
        <v>44212NIGHT</v>
      </c>
    </row>
    <row r="4769" spans="1:42" x14ac:dyDescent="0.3">
      <c r="A4769" s="33">
        <v>1</v>
      </c>
      <c r="B4769" s="33"/>
      <c r="C4769" s="70">
        <v>44213</v>
      </c>
      <c r="D4769" s="71" t="s">
        <v>87</v>
      </c>
      <c r="E4769" s="70">
        <v>44214</v>
      </c>
      <c r="F4769" s="71">
        <v>5175384</v>
      </c>
      <c r="G4769" s="33" t="s">
        <v>20</v>
      </c>
      <c r="H4769" s="33" t="s">
        <v>21</v>
      </c>
      <c r="I4769" s="33" t="s">
        <v>51</v>
      </c>
      <c r="J4769" s="33" t="s">
        <v>46</v>
      </c>
      <c r="K4769" s="63" t="s">
        <v>25</v>
      </c>
      <c r="L4769" s="32" t="str">
        <f t="shared" si="1333"/>
        <v>CGE370</v>
      </c>
      <c r="M4769" s="32" t="str">
        <f t="shared" si="1334"/>
        <v>BMJ II</v>
      </c>
      <c r="N4769" s="32" t="str">
        <f t="shared" si="1335"/>
        <v>12 RODA</v>
      </c>
      <c r="O4769" s="146">
        <v>4.2395833333333334E-2</v>
      </c>
      <c r="P4769" s="65">
        <v>4.2395833333333334E-2</v>
      </c>
      <c r="Q4769" s="65"/>
      <c r="R4769" s="66"/>
      <c r="S4769" s="66">
        <v>47100</v>
      </c>
      <c r="T4769" s="66">
        <v>19140</v>
      </c>
      <c r="U4769" s="67">
        <f t="shared" si="1345"/>
        <v>27.96</v>
      </c>
      <c r="V4769" s="66">
        <f t="shared" si="1336"/>
        <v>566944.91999999993</v>
      </c>
      <c r="W4769" s="66" t="str">
        <f t="shared" si="1337"/>
        <v/>
      </c>
      <c r="X4769" s="66">
        <f>A4769+SUMIFS(Presensi!F:F,Presensi!E:E,'Entry Data'!AP4769)</f>
        <v>2</v>
      </c>
      <c r="Y4769" s="66" t="str">
        <f>IFERROR(INDEX('Retasi Pricing'!F:F,MATCH('Entry Data'!AM4769,'Retasi Pricing'!E:E,0))*X4769,"")</f>
        <v/>
      </c>
      <c r="Z4769" s="62" t="s">
        <v>26</v>
      </c>
      <c r="AA4769" s="62" t="s">
        <v>27</v>
      </c>
      <c r="AB4769" s="32"/>
      <c r="AC4769" s="32" t="s">
        <v>207</v>
      </c>
      <c r="AD4769" s="32" t="str">
        <f t="shared" si="1338"/>
        <v/>
      </c>
      <c r="AF4769" s="5" t="str">
        <f t="shared" si="1339"/>
        <v>umar abadi44213</v>
      </c>
      <c r="AG4769" s="5" t="str">
        <f t="shared" si="1340"/>
        <v>BMJ 04044213UTARANIGHT</v>
      </c>
      <c r="AH4769" s="5" t="str">
        <f t="shared" si="1341"/>
        <v>umar abadi44213UTARANIGHT</v>
      </c>
      <c r="AI4769" s="5" t="str">
        <f t="shared" si="1342"/>
        <v>BMJ 04044213NIGHT</v>
      </c>
      <c r="AJ4769" s="5" t="str">
        <f t="shared" si="1343"/>
        <v>umar abadi44213NIGHT</v>
      </c>
      <c r="AK4769" s="5" t="str">
        <f t="shared" si="1344"/>
        <v>umar abadiBMJ II</v>
      </c>
      <c r="AL4769" s="5" t="str">
        <f t="shared" si="1346"/>
        <v>UTARA</v>
      </c>
      <c r="AM4769" s="5" t="str">
        <f t="shared" si="1347"/>
        <v>UTARA12 RODA</v>
      </c>
      <c r="AN4769" s="5" t="str">
        <f t="shared" si="1348"/>
        <v>umar abadiBMJ IIUTARA12 RODA</v>
      </c>
      <c r="AO4769" s="5" t="str">
        <f t="shared" si="1349"/>
        <v>umar abadiUTARA12 RODA</v>
      </c>
      <c r="AP4769" s="5" t="str">
        <f t="shared" si="1350"/>
        <v>44213NIGHT</v>
      </c>
    </row>
    <row r="4770" spans="1:42" x14ac:dyDescent="0.3">
      <c r="A4770" s="33">
        <v>1</v>
      </c>
      <c r="B4770" s="33"/>
      <c r="C4770" s="70">
        <v>44213</v>
      </c>
      <c r="D4770" s="71" t="s">
        <v>87</v>
      </c>
      <c r="E4770" s="70">
        <v>44214</v>
      </c>
      <c r="F4770" s="71">
        <v>5175454</v>
      </c>
      <c r="G4770" s="33" t="s">
        <v>20</v>
      </c>
      <c r="H4770" s="33" t="s">
        <v>21</v>
      </c>
      <c r="I4770" s="33" t="s">
        <v>51</v>
      </c>
      <c r="J4770" s="33" t="s">
        <v>46</v>
      </c>
      <c r="K4770" s="63" t="s">
        <v>25</v>
      </c>
      <c r="L4770" s="32" t="str">
        <f t="shared" si="1333"/>
        <v>CGE370</v>
      </c>
      <c r="M4770" s="32" t="str">
        <f t="shared" si="1334"/>
        <v>BMJ II</v>
      </c>
      <c r="N4770" s="32" t="str">
        <f t="shared" si="1335"/>
        <v>12 RODA</v>
      </c>
      <c r="O4770" s="146">
        <v>0.11141203703703705</v>
      </c>
      <c r="P4770" s="65">
        <v>0.11141203703703705</v>
      </c>
      <c r="Q4770" s="65"/>
      <c r="R4770" s="66"/>
      <c r="S4770" s="66">
        <v>48140</v>
      </c>
      <c r="T4770" s="66">
        <v>19140</v>
      </c>
      <c r="U4770" s="67">
        <f t="shared" si="1345"/>
        <v>29</v>
      </c>
      <c r="V4770" s="66">
        <f t="shared" si="1336"/>
        <v>588033</v>
      </c>
      <c r="W4770" s="66" t="str">
        <f t="shared" si="1337"/>
        <v/>
      </c>
      <c r="X4770" s="66">
        <f>A4770+SUMIFS(Presensi!F:F,Presensi!E:E,'Entry Data'!AP4770)</f>
        <v>2</v>
      </c>
      <c r="Y4770" s="66" t="str">
        <f>IFERROR(INDEX('Retasi Pricing'!F:F,MATCH('Entry Data'!AM4770,'Retasi Pricing'!E:E,0))*X4770,"")</f>
        <v/>
      </c>
      <c r="Z4770" s="62" t="s">
        <v>26</v>
      </c>
      <c r="AA4770" s="62" t="s">
        <v>27</v>
      </c>
      <c r="AB4770" s="32"/>
      <c r="AC4770" s="32" t="s">
        <v>207</v>
      </c>
      <c r="AD4770" s="32" t="str">
        <f t="shared" si="1338"/>
        <v/>
      </c>
      <c r="AF4770" s="5" t="str">
        <f t="shared" si="1339"/>
        <v>umar abadi44213</v>
      </c>
      <c r="AG4770" s="5" t="str">
        <f t="shared" si="1340"/>
        <v>BMJ 04044213UTARANIGHT</v>
      </c>
      <c r="AH4770" s="5" t="str">
        <f t="shared" si="1341"/>
        <v>umar abadi44213UTARANIGHT</v>
      </c>
      <c r="AI4770" s="5" t="str">
        <f t="shared" si="1342"/>
        <v>BMJ 04044213NIGHT</v>
      </c>
      <c r="AJ4770" s="5" t="str">
        <f t="shared" si="1343"/>
        <v>umar abadi44213NIGHT</v>
      </c>
      <c r="AK4770" s="5" t="str">
        <f t="shared" si="1344"/>
        <v>umar abadiBMJ II</v>
      </c>
      <c r="AL4770" s="5" t="str">
        <f t="shared" si="1346"/>
        <v>UTARA</v>
      </c>
      <c r="AM4770" s="5" t="str">
        <f t="shared" si="1347"/>
        <v>UTARA12 RODA</v>
      </c>
      <c r="AN4770" s="5" t="str">
        <f t="shared" si="1348"/>
        <v>umar abadiBMJ IIUTARA12 RODA</v>
      </c>
      <c r="AO4770" s="5" t="str">
        <f t="shared" si="1349"/>
        <v>umar abadiUTARA12 RODA</v>
      </c>
      <c r="AP4770" s="5" t="str">
        <f t="shared" si="1350"/>
        <v>44213NIGHT</v>
      </c>
    </row>
    <row r="4771" spans="1:42" x14ac:dyDescent="0.3">
      <c r="A4771" s="33">
        <v>1</v>
      </c>
      <c r="B4771" s="33"/>
      <c r="C4771" s="70">
        <v>44213</v>
      </c>
      <c r="D4771" s="71" t="s">
        <v>87</v>
      </c>
      <c r="E4771" s="70">
        <v>44214</v>
      </c>
      <c r="F4771" s="71">
        <v>5175594</v>
      </c>
      <c r="G4771" s="33" t="s">
        <v>20</v>
      </c>
      <c r="H4771" s="33" t="s">
        <v>21</v>
      </c>
      <c r="I4771" s="33" t="s">
        <v>123</v>
      </c>
      <c r="J4771" s="33" t="s">
        <v>23</v>
      </c>
      <c r="K4771" s="63" t="s">
        <v>25</v>
      </c>
      <c r="L4771" s="32" t="str">
        <f t="shared" si="1333"/>
        <v>CGE370</v>
      </c>
      <c r="M4771" s="32" t="str">
        <f t="shared" si="1334"/>
        <v>BMJ II</v>
      </c>
      <c r="N4771" s="32" t="str">
        <f t="shared" si="1335"/>
        <v>12 RODA</v>
      </c>
      <c r="O4771" s="146">
        <v>0.24410879629629631</v>
      </c>
      <c r="P4771" s="65">
        <v>0.24410879629629631</v>
      </c>
      <c r="Q4771" s="65"/>
      <c r="R4771" s="66"/>
      <c r="S4771" s="66">
        <v>46700</v>
      </c>
      <c r="T4771" s="66">
        <v>19140</v>
      </c>
      <c r="U4771" s="67">
        <f t="shared" si="1345"/>
        <v>27.56</v>
      </c>
      <c r="V4771" s="66">
        <f t="shared" si="1336"/>
        <v>558834.11999999988</v>
      </c>
      <c r="W4771" s="66" t="str">
        <f t="shared" si="1337"/>
        <v/>
      </c>
      <c r="X4771" s="66">
        <f>A4771+SUMIFS(Presensi!F:F,Presensi!E:E,'Entry Data'!AP4771)</f>
        <v>2</v>
      </c>
      <c r="Y4771" s="66" t="str">
        <f>IFERROR(INDEX('Retasi Pricing'!F:F,MATCH('Entry Data'!AM4771,'Retasi Pricing'!E:E,0))*X4771,"")</f>
        <v/>
      </c>
      <c r="Z4771" s="62" t="s">
        <v>26</v>
      </c>
      <c r="AA4771" s="62" t="s">
        <v>27</v>
      </c>
      <c r="AB4771" s="32"/>
      <c r="AC4771" s="32" t="s">
        <v>207</v>
      </c>
      <c r="AD4771" s="32" t="str">
        <f t="shared" si="1338"/>
        <v/>
      </c>
      <c r="AF4771" s="5" t="str">
        <f t="shared" si="1339"/>
        <v>umar abadi44213</v>
      </c>
      <c r="AG4771" s="5" t="str">
        <f t="shared" si="1340"/>
        <v>BMJ 04044213UTARANIGHT</v>
      </c>
      <c r="AH4771" s="5" t="str">
        <f t="shared" si="1341"/>
        <v>umar abadi44213UTARANIGHT</v>
      </c>
      <c r="AI4771" s="5" t="str">
        <f t="shared" si="1342"/>
        <v>BMJ 04044213NIGHT</v>
      </c>
      <c r="AJ4771" s="5" t="str">
        <f t="shared" si="1343"/>
        <v>umar abadi44213NIGHT</v>
      </c>
      <c r="AK4771" s="5" t="str">
        <f t="shared" si="1344"/>
        <v>umar abadiBMJ II</v>
      </c>
      <c r="AL4771" s="5" t="str">
        <f t="shared" si="1346"/>
        <v>UTARA</v>
      </c>
      <c r="AM4771" s="5" t="str">
        <f t="shared" si="1347"/>
        <v>UTARA12 RODA</v>
      </c>
      <c r="AN4771" s="5" t="str">
        <f t="shared" si="1348"/>
        <v>umar abadiBMJ IIUTARA12 RODA</v>
      </c>
      <c r="AO4771" s="5" t="str">
        <f t="shared" si="1349"/>
        <v>umar abadiUTARA12 RODA</v>
      </c>
      <c r="AP4771" s="5" t="str">
        <f t="shared" si="1350"/>
        <v>44213NIGHT</v>
      </c>
    </row>
    <row r="4772" spans="1:42" x14ac:dyDescent="0.3">
      <c r="A4772" s="33">
        <v>1</v>
      </c>
      <c r="B4772" s="33"/>
      <c r="C4772" s="70">
        <v>44213</v>
      </c>
      <c r="D4772" s="71" t="s">
        <v>87</v>
      </c>
      <c r="E4772" s="70">
        <v>44213</v>
      </c>
      <c r="F4772" s="71">
        <v>5175143</v>
      </c>
      <c r="G4772" s="33" t="s">
        <v>20</v>
      </c>
      <c r="H4772" s="33" t="s">
        <v>21</v>
      </c>
      <c r="I4772" s="33" t="s">
        <v>51</v>
      </c>
      <c r="J4772" s="33" t="s">
        <v>46</v>
      </c>
      <c r="K4772" s="63" t="s">
        <v>25</v>
      </c>
      <c r="L4772" s="32" t="str">
        <f t="shared" si="1333"/>
        <v>CGE370</v>
      </c>
      <c r="M4772" s="32" t="str">
        <f t="shared" si="1334"/>
        <v>BMJ II</v>
      </c>
      <c r="N4772" s="32" t="str">
        <f t="shared" si="1335"/>
        <v>12 RODA</v>
      </c>
      <c r="O4772" s="146">
        <v>0.85446759259259253</v>
      </c>
      <c r="P4772" s="65">
        <v>0.85981481481481481</v>
      </c>
      <c r="Q4772" s="65"/>
      <c r="R4772" s="66"/>
      <c r="S4772" s="66">
        <v>47060</v>
      </c>
      <c r="T4772" s="66">
        <v>19140</v>
      </c>
      <c r="U4772" s="67">
        <f t="shared" si="1345"/>
        <v>27.92</v>
      </c>
      <c r="V4772" s="66">
        <f t="shared" si="1336"/>
        <v>566133.84000000008</v>
      </c>
      <c r="W4772" s="66" t="str">
        <f t="shared" si="1337"/>
        <v/>
      </c>
      <c r="X4772" s="66">
        <f>A4772+SUMIFS(Presensi!F:F,Presensi!E:E,'Entry Data'!AP4772)</f>
        <v>2</v>
      </c>
      <c r="Y4772" s="66" t="str">
        <f>IFERROR(INDEX('Retasi Pricing'!F:F,MATCH('Entry Data'!AM4772,'Retasi Pricing'!E:E,0))*X4772,"")</f>
        <v/>
      </c>
      <c r="Z4772" s="62" t="s">
        <v>26</v>
      </c>
      <c r="AA4772" s="62" t="s">
        <v>27</v>
      </c>
      <c r="AB4772" s="32"/>
      <c r="AC4772" s="32" t="s">
        <v>207</v>
      </c>
      <c r="AD4772" s="32" t="str">
        <f t="shared" si="1338"/>
        <v/>
      </c>
      <c r="AF4772" s="5" t="str">
        <f t="shared" si="1339"/>
        <v>umar abadi44213</v>
      </c>
      <c r="AG4772" s="5" t="str">
        <f t="shared" si="1340"/>
        <v>BMJ 04044213UTARANIGHT</v>
      </c>
      <c r="AH4772" s="5" t="str">
        <f t="shared" si="1341"/>
        <v>umar abadi44213UTARANIGHT</v>
      </c>
      <c r="AI4772" s="5" t="str">
        <f t="shared" si="1342"/>
        <v>BMJ 04044213NIGHT</v>
      </c>
      <c r="AJ4772" s="5" t="str">
        <f t="shared" si="1343"/>
        <v>umar abadi44213NIGHT</v>
      </c>
      <c r="AK4772" s="5" t="str">
        <f t="shared" si="1344"/>
        <v>umar abadiBMJ II</v>
      </c>
      <c r="AL4772" s="5" t="str">
        <f t="shared" si="1346"/>
        <v>UTARA</v>
      </c>
      <c r="AM4772" s="5" t="str">
        <f t="shared" si="1347"/>
        <v>UTARA12 RODA</v>
      </c>
      <c r="AN4772" s="5" t="str">
        <f t="shared" si="1348"/>
        <v>umar abadiBMJ IIUTARA12 RODA</v>
      </c>
      <c r="AO4772" s="5" t="str">
        <f t="shared" si="1349"/>
        <v>umar abadiUTARA12 RODA</v>
      </c>
      <c r="AP4772" s="5" t="str">
        <f t="shared" si="1350"/>
        <v>44213NIGHT</v>
      </c>
    </row>
    <row r="4773" spans="1:42" x14ac:dyDescent="0.3">
      <c r="A4773" s="33">
        <v>1</v>
      </c>
      <c r="B4773" s="33"/>
      <c r="C4773" s="70">
        <v>44213</v>
      </c>
      <c r="D4773" s="71" t="s">
        <v>87</v>
      </c>
      <c r="E4773" s="70">
        <v>44213</v>
      </c>
      <c r="F4773" s="71">
        <v>5175221</v>
      </c>
      <c r="G4773" s="33" t="s">
        <v>20</v>
      </c>
      <c r="H4773" s="33" t="s">
        <v>21</v>
      </c>
      <c r="I4773" s="33" t="s">
        <v>51</v>
      </c>
      <c r="J4773" s="33" t="s">
        <v>46</v>
      </c>
      <c r="K4773" s="63" t="s">
        <v>25</v>
      </c>
      <c r="L4773" s="32" t="str">
        <f t="shared" si="1333"/>
        <v>CGE370</v>
      </c>
      <c r="M4773" s="32" t="str">
        <f t="shared" si="1334"/>
        <v>BMJ II</v>
      </c>
      <c r="N4773" s="32" t="str">
        <f t="shared" si="1335"/>
        <v>12 RODA</v>
      </c>
      <c r="O4773" s="146">
        <v>0.91179398148148139</v>
      </c>
      <c r="P4773" s="65">
        <v>0.91179398148148139</v>
      </c>
      <c r="Q4773" s="65"/>
      <c r="R4773" s="66"/>
      <c r="S4773" s="66">
        <v>47300</v>
      </c>
      <c r="T4773" s="66">
        <v>19140</v>
      </c>
      <c r="U4773" s="67">
        <f t="shared" si="1345"/>
        <v>28.16</v>
      </c>
      <c r="V4773" s="66">
        <f t="shared" si="1336"/>
        <v>571000.31999999995</v>
      </c>
      <c r="W4773" s="66" t="str">
        <f t="shared" si="1337"/>
        <v/>
      </c>
      <c r="X4773" s="66">
        <f>A4773+SUMIFS(Presensi!F:F,Presensi!E:E,'Entry Data'!AP4773)</f>
        <v>2</v>
      </c>
      <c r="Y4773" s="66" t="str">
        <f>IFERROR(INDEX('Retasi Pricing'!F:F,MATCH('Entry Data'!AM4773,'Retasi Pricing'!E:E,0))*X4773,"")</f>
        <v/>
      </c>
      <c r="Z4773" s="62" t="s">
        <v>26</v>
      </c>
      <c r="AA4773" s="62" t="s">
        <v>27</v>
      </c>
      <c r="AB4773" s="32"/>
      <c r="AC4773" s="32" t="s">
        <v>207</v>
      </c>
      <c r="AD4773" s="32" t="str">
        <f t="shared" si="1338"/>
        <v/>
      </c>
      <c r="AF4773" s="5" t="str">
        <f t="shared" si="1339"/>
        <v>umar abadi44213</v>
      </c>
      <c r="AG4773" s="5" t="str">
        <f t="shared" si="1340"/>
        <v>BMJ 04044213UTARANIGHT</v>
      </c>
      <c r="AH4773" s="5" t="str">
        <f t="shared" si="1341"/>
        <v>umar abadi44213UTARANIGHT</v>
      </c>
      <c r="AI4773" s="5" t="str">
        <f t="shared" si="1342"/>
        <v>BMJ 04044213NIGHT</v>
      </c>
      <c r="AJ4773" s="5" t="str">
        <f t="shared" si="1343"/>
        <v>umar abadi44213NIGHT</v>
      </c>
      <c r="AK4773" s="5" t="str">
        <f t="shared" si="1344"/>
        <v>umar abadiBMJ II</v>
      </c>
      <c r="AL4773" s="5" t="str">
        <f t="shared" si="1346"/>
        <v>UTARA</v>
      </c>
      <c r="AM4773" s="5" t="str">
        <f t="shared" si="1347"/>
        <v>UTARA12 RODA</v>
      </c>
      <c r="AN4773" s="5" t="str">
        <f t="shared" si="1348"/>
        <v>umar abadiBMJ IIUTARA12 RODA</v>
      </c>
      <c r="AO4773" s="5" t="str">
        <f t="shared" si="1349"/>
        <v>umar abadiUTARA12 RODA</v>
      </c>
      <c r="AP4773" s="5" t="str">
        <f t="shared" si="1350"/>
        <v>44213NIGHT</v>
      </c>
    </row>
    <row r="4774" spans="1:42" x14ac:dyDescent="0.3">
      <c r="A4774" s="33">
        <v>1</v>
      </c>
      <c r="B4774" s="33"/>
      <c r="C4774" s="70">
        <v>44213</v>
      </c>
      <c r="D4774" s="71" t="s">
        <v>87</v>
      </c>
      <c r="E4774" s="70">
        <v>44213</v>
      </c>
      <c r="F4774" s="71">
        <v>5175294</v>
      </c>
      <c r="G4774" s="33" t="s">
        <v>20</v>
      </c>
      <c r="H4774" s="33" t="s">
        <v>21</v>
      </c>
      <c r="I4774" s="33" t="s">
        <v>51</v>
      </c>
      <c r="J4774" s="33" t="s">
        <v>46</v>
      </c>
      <c r="K4774" s="69" t="s">
        <v>25</v>
      </c>
      <c r="L4774" s="32" t="str">
        <f t="shared" si="1333"/>
        <v>CGE370</v>
      </c>
      <c r="M4774" s="32" t="str">
        <f t="shared" si="1334"/>
        <v>BMJ II</v>
      </c>
      <c r="N4774" s="32" t="str">
        <f t="shared" si="1335"/>
        <v>12 RODA</v>
      </c>
      <c r="O4774" s="146">
        <v>0.96873842592592585</v>
      </c>
      <c r="P4774" s="65">
        <v>0.96873842592592585</v>
      </c>
      <c r="Q4774" s="65"/>
      <c r="R4774" s="66"/>
      <c r="S4774" s="66">
        <v>45980</v>
      </c>
      <c r="T4774" s="66">
        <v>19140</v>
      </c>
      <c r="U4774" s="67">
        <f t="shared" si="1345"/>
        <v>26.84</v>
      </c>
      <c r="V4774" s="66">
        <f t="shared" si="1336"/>
        <v>544234.68000000005</v>
      </c>
      <c r="W4774" s="66" t="str">
        <f t="shared" si="1337"/>
        <v/>
      </c>
      <c r="X4774" s="66">
        <f>A4774+SUMIFS(Presensi!F:F,Presensi!E:E,'Entry Data'!AP4774)</f>
        <v>2</v>
      </c>
      <c r="Y4774" s="66" t="str">
        <f>IFERROR(INDEX('Retasi Pricing'!F:F,MATCH('Entry Data'!AM4774,'Retasi Pricing'!E:E,0))*X4774,"")</f>
        <v/>
      </c>
      <c r="Z4774" s="62" t="s">
        <v>26</v>
      </c>
      <c r="AA4774" s="62" t="s">
        <v>27</v>
      </c>
      <c r="AB4774" s="32"/>
      <c r="AC4774" s="32" t="s">
        <v>207</v>
      </c>
      <c r="AD4774" s="32" t="str">
        <f t="shared" si="1338"/>
        <v/>
      </c>
      <c r="AF4774" s="5" t="str">
        <f t="shared" si="1339"/>
        <v>umar abadi44213</v>
      </c>
      <c r="AG4774" s="5" t="str">
        <f t="shared" si="1340"/>
        <v>BMJ 04044213UTARANIGHT</v>
      </c>
      <c r="AH4774" s="5" t="str">
        <f t="shared" si="1341"/>
        <v>umar abadi44213UTARANIGHT</v>
      </c>
      <c r="AI4774" s="5" t="str">
        <f t="shared" si="1342"/>
        <v>BMJ 04044213NIGHT</v>
      </c>
      <c r="AJ4774" s="5" t="str">
        <f t="shared" si="1343"/>
        <v>umar abadi44213NIGHT</v>
      </c>
      <c r="AK4774" s="5" t="str">
        <f t="shared" si="1344"/>
        <v>umar abadiBMJ II</v>
      </c>
      <c r="AL4774" s="5" t="str">
        <f t="shared" si="1346"/>
        <v>UTARA</v>
      </c>
      <c r="AM4774" s="5" t="str">
        <f t="shared" si="1347"/>
        <v>UTARA12 RODA</v>
      </c>
      <c r="AN4774" s="5" t="str">
        <f t="shared" si="1348"/>
        <v>umar abadiBMJ IIUTARA12 RODA</v>
      </c>
      <c r="AO4774" s="5" t="str">
        <f t="shared" si="1349"/>
        <v>umar abadiUTARA12 RODA</v>
      </c>
      <c r="AP4774" s="5" t="str">
        <f t="shared" si="1350"/>
        <v>44213NIGHT</v>
      </c>
    </row>
    <row r="4775" spans="1:42" x14ac:dyDescent="0.3">
      <c r="A4775" s="33">
        <v>1</v>
      </c>
      <c r="B4775" s="33"/>
      <c r="C4775" s="70">
        <v>44213</v>
      </c>
      <c r="D4775" s="71" t="s">
        <v>87</v>
      </c>
      <c r="E4775" s="70">
        <v>44214</v>
      </c>
      <c r="F4775" s="71">
        <v>5175366</v>
      </c>
      <c r="G4775" s="33" t="s">
        <v>20</v>
      </c>
      <c r="H4775" s="33" t="s">
        <v>21</v>
      </c>
      <c r="I4775" s="33" t="s">
        <v>51</v>
      </c>
      <c r="J4775" s="33" t="s">
        <v>46</v>
      </c>
      <c r="K4775" s="63" t="s">
        <v>126</v>
      </c>
      <c r="L4775" s="32" t="str">
        <f t="shared" si="1333"/>
        <v>CGE370</v>
      </c>
      <c r="M4775" s="32" t="str">
        <f t="shared" si="1334"/>
        <v>BMJ II</v>
      </c>
      <c r="N4775" s="32" t="str">
        <f t="shared" si="1335"/>
        <v>12 RODA</v>
      </c>
      <c r="O4775" s="146">
        <v>2.6006944444444447E-2</v>
      </c>
      <c r="P4775" s="65">
        <v>2.6006944444444447E-2</v>
      </c>
      <c r="Q4775" s="65"/>
      <c r="R4775" s="66">
        <v>1</v>
      </c>
      <c r="S4775" s="66">
        <v>45820</v>
      </c>
      <c r="T4775" s="66">
        <v>17840</v>
      </c>
      <c r="U4775" s="67">
        <f t="shared" si="1345"/>
        <v>27.98</v>
      </c>
      <c r="V4775" s="66">
        <f t="shared" si="1336"/>
        <v>567350.46</v>
      </c>
      <c r="W4775" s="66" t="str">
        <f t="shared" si="1337"/>
        <v>1 &gt; 4</v>
      </c>
      <c r="X4775" s="66">
        <f>A4775+SUMIFS(Presensi!F:F,Presensi!E:E,'Entry Data'!AP4775)</f>
        <v>2</v>
      </c>
      <c r="Y4775" s="66">
        <f>IFERROR(INDEX('Retasi Pricing'!F:F,MATCH('Entry Data'!AM4775,'Retasi Pricing'!E:E,0))*X4775,"")</f>
        <v>55000</v>
      </c>
      <c r="Z4775" s="62" t="s">
        <v>26</v>
      </c>
      <c r="AA4775" s="62" t="s">
        <v>27</v>
      </c>
      <c r="AB4775" s="32"/>
      <c r="AC4775" s="32" t="s">
        <v>209</v>
      </c>
      <c r="AD4775" s="32" t="str">
        <f t="shared" si="1338"/>
        <v/>
      </c>
      <c r="AF4775" s="5" t="str">
        <f t="shared" si="1339"/>
        <v>ahmad supawi44213</v>
      </c>
      <c r="AG4775" s="5" t="str">
        <f t="shared" si="1340"/>
        <v>BMJ 04244213UTARANIGHT</v>
      </c>
      <c r="AH4775" s="5" t="str">
        <f t="shared" si="1341"/>
        <v>ahmad supawi44213UTARANIGHT</v>
      </c>
      <c r="AI4775" s="5" t="str">
        <f t="shared" si="1342"/>
        <v>BMJ 04244213NIGHT</v>
      </c>
      <c r="AJ4775" s="5" t="str">
        <f t="shared" si="1343"/>
        <v>ahmad supawi44213NIGHT</v>
      </c>
      <c r="AK4775" s="5" t="str">
        <f t="shared" si="1344"/>
        <v>ahmad supawiBMJ II</v>
      </c>
      <c r="AL4775" s="5" t="str">
        <f t="shared" si="1346"/>
        <v>1UTARA</v>
      </c>
      <c r="AM4775" s="5" t="str">
        <f t="shared" si="1347"/>
        <v>1 &gt; 4UTARA12 RODA</v>
      </c>
      <c r="AN4775" s="5" t="str">
        <f t="shared" si="1348"/>
        <v>ahmad supawiBMJ II1 &gt; 4UTARA12 RODA</v>
      </c>
      <c r="AO4775" s="5" t="str">
        <f t="shared" si="1349"/>
        <v>ahmad supawi1 &gt; 4UTARA12 RODA</v>
      </c>
      <c r="AP4775" s="5" t="str">
        <f t="shared" si="1350"/>
        <v>44213NIGHT</v>
      </c>
    </row>
    <row r="4776" spans="1:42" x14ac:dyDescent="0.3">
      <c r="A4776" s="33">
        <v>1</v>
      </c>
      <c r="B4776" s="33"/>
      <c r="C4776" s="70">
        <v>44213</v>
      </c>
      <c r="D4776" s="71" t="s">
        <v>87</v>
      </c>
      <c r="E4776" s="70">
        <v>44214</v>
      </c>
      <c r="F4776" s="71">
        <v>5175543</v>
      </c>
      <c r="G4776" s="33" t="s">
        <v>20</v>
      </c>
      <c r="H4776" s="33" t="s">
        <v>21</v>
      </c>
      <c r="I4776" s="33" t="s">
        <v>51</v>
      </c>
      <c r="J4776" s="33" t="s">
        <v>46</v>
      </c>
      <c r="K4776" s="63" t="s">
        <v>126</v>
      </c>
      <c r="L4776" s="32" t="str">
        <f t="shared" si="1333"/>
        <v>CGE370</v>
      </c>
      <c r="M4776" s="32" t="str">
        <f t="shared" si="1334"/>
        <v>BMJ II</v>
      </c>
      <c r="N4776" s="32" t="str">
        <f t="shared" si="1335"/>
        <v>12 RODA</v>
      </c>
      <c r="O4776" s="146">
        <v>0.1895138888888889</v>
      </c>
      <c r="P4776" s="65">
        <v>0.1895138888888889</v>
      </c>
      <c r="Q4776" s="65"/>
      <c r="R4776" s="66">
        <v>2</v>
      </c>
      <c r="S4776" s="66">
        <v>46720</v>
      </c>
      <c r="T4776" s="66">
        <v>17840</v>
      </c>
      <c r="U4776" s="67">
        <f t="shared" si="1345"/>
        <v>28.88</v>
      </c>
      <c r="V4776" s="66">
        <f t="shared" si="1336"/>
        <v>585599.76</v>
      </c>
      <c r="W4776" s="66" t="str">
        <f t="shared" si="1337"/>
        <v>1 &gt; 4</v>
      </c>
      <c r="X4776" s="66">
        <f>A4776+SUMIFS(Presensi!F:F,Presensi!E:E,'Entry Data'!AP4776)</f>
        <v>2</v>
      </c>
      <c r="Y4776" s="66">
        <f>IFERROR(INDEX('Retasi Pricing'!F:F,MATCH('Entry Data'!AM4776,'Retasi Pricing'!E:E,0))*X4776,"")</f>
        <v>55000</v>
      </c>
      <c r="Z4776" s="62" t="s">
        <v>26</v>
      </c>
      <c r="AA4776" s="62" t="s">
        <v>27</v>
      </c>
      <c r="AB4776" s="32"/>
      <c r="AC4776" s="32" t="s">
        <v>209</v>
      </c>
      <c r="AD4776" s="32" t="str">
        <f t="shared" si="1338"/>
        <v/>
      </c>
      <c r="AF4776" s="5" t="str">
        <f t="shared" si="1339"/>
        <v>ahmad supawi44213</v>
      </c>
      <c r="AG4776" s="5" t="str">
        <f t="shared" si="1340"/>
        <v>BMJ 04244213UTARANIGHT</v>
      </c>
      <c r="AH4776" s="5" t="str">
        <f t="shared" si="1341"/>
        <v>ahmad supawi44213UTARANIGHT</v>
      </c>
      <c r="AI4776" s="5" t="str">
        <f t="shared" si="1342"/>
        <v>BMJ 04244213NIGHT</v>
      </c>
      <c r="AJ4776" s="5" t="str">
        <f t="shared" si="1343"/>
        <v>ahmad supawi44213NIGHT</v>
      </c>
      <c r="AK4776" s="5" t="str">
        <f t="shared" si="1344"/>
        <v>ahmad supawiBMJ II</v>
      </c>
      <c r="AL4776" s="5" t="str">
        <f t="shared" si="1346"/>
        <v>2UTARA</v>
      </c>
      <c r="AM4776" s="5" t="str">
        <f t="shared" si="1347"/>
        <v>1 &gt; 4UTARA12 RODA</v>
      </c>
      <c r="AN4776" s="5" t="str">
        <f t="shared" si="1348"/>
        <v>ahmad supawiBMJ II1 &gt; 4UTARA12 RODA</v>
      </c>
      <c r="AO4776" s="5" t="str">
        <f t="shared" si="1349"/>
        <v>ahmad supawi1 &gt; 4UTARA12 RODA</v>
      </c>
      <c r="AP4776" s="5" t="str">
        <f t="shared" si="1350"/>
        <v>44213NIGHT</v>
      </c>
    </row>
    <row r="4777" spans="1:42" x14ac:dyDescent="0.3">
      <c r="A4777" s="33">
        <v>1</v>
      </c>
      <c r="B4777" s="33"/>
      <c r="C4777" s="70">
        <v>44213</v>
      </c>
      <c r="D4777" s="71" t="s">
        <v>87</v>
      </c>
      <c r="E4777" s="70">
        <v>44214</v>
      </c>
      <c r="F4777" s="71">
        <v>5175613</v>
      </c>
      <c r="G4777" s="33" t="s">
        <v>20</v>
      </c>
      <c r="H4777" s="33" t="s">
        <v>21</v>
      </c>
      <c r="I4777" s="33" t="s">
        <v>51</v>
      </c>
      <c r="J4777" s="33" t="s">
        <v>46</v>
      </c>
      <c r="K4777" s="69" t="s">
        <v>126</v>
      </c>
      <c r="L4777" s="32" t="str">
        <f t="shared" si="1333"/>
        <v>CGE370</v>
      </c>
      <c r="M4777" s="32" t="str">
        <f t="shared" si="1334"/>
        <v>BMJ II</v>
      </c>
      <c r="N4777" s="32" t="str">
        <f t="shared" si="1335"/>
        <v>12 RODA</v>
      </c>
      <c r="O4777" s="146">
        <v>0.26337962962962963</v>
      </c>
      <c r="P4777" s="65">
        <v>0.26337962962962963</v>
      </c>
      <c r="Q4777" s="65"/>
      <c r="R4777" s="66">
        <v>3</v>
      </c>
      <c r="S4777" s="66">
        <v>45160</v>
      </c>
      <c r="T4777" s="66">
        <v>17840</v>
      </c>
      <c r="U4777" s="67">
        <f t="shared" si="1345"/>
        <v>27.32</v>
      </c>
      <c r="V4777" s="66">
        <f t="shared" si="1336"/>
        <v>553967.64</v>
      </c>
      <c r="W4777" s="66" t="str">
        <f t="shared" si="1337"/>
        <v>1 &gt; 4</v>
      </c>
      <c r="X4777" s="66">
        <f>A4777+SUMIFS(Presensi!F:F,Presensi!E:E,'Entry Data'!AP4777)</f>
        <v>2</v>
      </c>
      <c r="Y4777" s="66">
        <f>IFERROR(INDEX('Retasi Pricing'!F:F,MATCH('Entry Data'!AM4777,'Retasi Pricing'!E:E,0))*X4777,"")</f>
        <v>55000</v>
      </c>
      <c r="Z4777" s="62" t="s">
        <v>26</v>
      </c>
      <c r="AA4777" s="62" t="s">
        <v>27</v>
      </c>
      <c r="AB4777" s="32"/>
      <c r="AC4777" s="32" t="s">
        <v>209</v>
      </c>
      <c r="AD4777" s="32" t="str">
        <f t="shared" si="1338"/>
        <v/>
      </c>
      <c r="AF4777" s="5" t="str">
        <f t="shared" si="1339"/>
        <v>ahmad supawi44213</v>
      </c>
      <c r="AG4777" s="5" t="str">
        <f t="shared" si="1340"/>
        <v>BMJ 04244213UTARANIGHT</v>
      </c>
      <c r="AH4777" s="5" t="str">
        <f t="shared" si="1341"/>
        <v>ahmad supawi44213UTARANIGHT</v>
      </c>
      <c r="AI4777" s="5" t="str">
        <f t="shared" si="1342"/>
        <v>BMJ 04244213NIGHT</v>
      </c>
      <c r="AJ4777" s="5" t="str">
        <f t="shared" si="1343"/>
        <v>ahmad supawi44213NIGHT</v>
      </c>
      <c r="AK4777" s="5" t="str">
        <f t="shared" si="1344"/>
        <v>ahmad supawiBMJ II</v>
      </c>
      <c r="AL4777" s="5" t="str">
        <f t="shared" si="1346"/>
        <v>3UTARA</v>
      </c>
      <c r="AM4777" s="5" t="str">
        <f t="shared" si="1347"/>
        <v>1 &gt; 4UTARA12 RODA</v>
      </c>
      <c r="AN4777" s="5" t="str">
        <f t="shared" si="1348"/>
        <v>ahmad supawiBMJ II1 &gt; 4UTARA12 RODA</v>
      </c>
      <c r="AO4777" s="5" t="str">
        <f t="shared" si="1349"/>
        <v>ahmad supawi1 &gt; 4UTARA12 RODA</v>
      </c>
      <c r="AP4777" s="5" t="str">
        <f t="shared" si="1350"/>
        <v>44213NIGHT</v>
      </c>
    </row>
    <row r="4778" spans="1:42" x14ac:dyDescent="0.3">
      <c r="A4778" s="33">
        <v>1</v>
      </c>
      <c r="B4778" s="33"/>
      <c r="C4778" s="70">
        <v>44213</v>
      </c>
      <c r="D4778" s="71" t="s">
        <v>87</v>
      </c>
      <c r="E4778" s="70">
        <v>44214</v>
      </c>
      <c r="F4778" s="71">
        <v>5175456</v>
      </c>
      <c r="G4778" s="33" t="s">
        <v>20</v>
      </c>
      <c r="H4778" s="33" t="s">
        <v>21</v>
      </c>
      <c r="I4778" s="33" t="s">
        <v>51</v>
      </c>
      <c r="J4778" s="33" t="s">
        <v>46</v>
      </c>
      <c r="K4778" s="69" t="s">
        <v>107</v>
      </c>
      <c r="L4778" s="32" t="str">
        <f t="shared" si="1333"/>
        <v>CGE370</v>
      </c>
      <c r="M4778" s="32" t="str">
        <f t="shared" si="1334"/>
        <v>BMJ II</v>
      </c>
      <c r="N4778" s="32" t="str">
        <f t="shared" si="1335"/>
        <v>12 RODA</v>
      </c>
      <c r="O4778" s="146">
        <v>0.11233796296296296</v>
      </c>
      <c r="P4778" s="65">
        <v>0.11233796296296296</v>
      </c>
      <c r="Q4778" s="65"/>
      <c r="R4778" s="66"/>
      <c r="S4778" s="66">
        <v>45400</v>
      </c>
      <c r="T4778" s="66">
        <v>17260</v>
      </c>
      <c r="U4778" s="67">
        <f t="shared" si="1345"/>
        <v>28.14</v>
      </c>
      <c r="V4778" s="66">
        <f t="shared" si="1336"/>
        <v>570594.78</v>
      </c>
      <c r="W4778" s="66" t="str">
        <f t="shared" si="1337"/>
        <v/>
      </c>
      <c r="X4778" s="66">
        <f>A4778+SUMIFS(Presensi!F:F,Presensi!E:E,'Entry Data'!AP4778)</f>
        <v>2</v>
      </c>
      <c r="Y4778" s="66" t="str">
        <f>IFERROR(INDEX('Retasi Pricing'!F:F,MATCH('Entry Data'!AM4778,'Retasi Pricing'!E:E,0))*X4778,"")</f>
        <v/>
      </c>
      <c r="Z4778" s="62" t="s">
        <v>26</v>
      </c>
      <c r="AA4778" s="62" t="s">
        <v>27</v>
      </c>
      <c r="AB4778" s="32"/>
      <c r="AC4778" s="32" t="s">
        <v>200</v>
      </c>
      <c r="AD4778" s="32" t="str">
        <f t="shared" si="1338"/>
        <v/>
      </c>
      <c r="AF4778" s="5" t="str">
        <f t="shared" si="1339"/>
        <v>teguh sugeng44213</v>
      </c>
      <c r="AG4778" s="5" t="str">
        <f t="shared" si="1340"/>
        <v>BMJ 04444213UTARANIGHT</v>
      </c>
      <c r="AH4778" s="5" t="str">
        <f t="shared" si="1341"/>
        <v>teguh sugeng44213UTARANIGHT</v>
      </c>
      <c r="AI4778" s="5" t="str">
        <f t="shared" si="1342"/>
        <v>BMJ 04444213NIGHT</v>
      </c>
      <c r="AJ4778" s="5" t="str">
        <f t="shared" si="1343"/>
        <v>teguh sugeng44213NIGHT</v>
      </c>
      <c r="AK4778" s="5" t="str">
        <f t="shared" si="1344"/>
        <v>teguh sugengBMJ II</v>
      </c>
      <c r="AL4778" s="5" t="str">
        <f t="shared" si="1346"/>
        <v>UTARA</v>
      </c>
      <c r="AM4778" s="5" t="str">
        <f t="shared" si="1347"/>
        <v>UTARA12 RODA</v>
      </c>
      <c r="AN4778" s="5" t="str">
        <f t="shared" si="1348"/>
        <v>teguh sugengBMJ IIUTARA12 RODA</v>
      </c>
      <c r="AO4778" s="5" t="str">
        <f t="shared" si="1349"/>
        <v>teguh sugengUTARA12 RODA</v>
      </c>
      <c r="AP4778" s="5" t="str">
        <f t="shared" si="1350"/>
        <v>44213NIGHT</v>
      </c>
    </row>
    <row r="4779" spans="1:42" x14ac:dyDescent="0.3">
      <c r="A4779" s="33">
        <v>1</v>
      </c>
      <c r="B4779" s="33"/>
      <c r="C4779" s="70">
        <v>44213</v>
      </c>
      <c r="D4779" s="71" t="s">
        <v>87</v>
      </c>
      <c r="E4779" s="70">
        <v>44214</v>
      </c>
      <c r="F4779" s="71">
        <v>5175609</v>
      </c>
      <c r="G4779" s="33" t="s">
        <v>20</v>
      </c>
      <c r="H4779" s="33" t="s">
        <v>21</v>
      </c>
      <c r="I4779" s="33" t="s">
        <v>51</v>
      </c>
      <c r="J4779" s="33" t="s">
        <v>46</v>
      </c>
      <c r="K4779" s="63" t="s">
        <v>107</v>
      </c>
      <c r="L4779" s="32" t="str">
        <f t="shared" si="1333"/>
        <v>CGE370</v>
      </c>
      <c r="M4779" s="32" t="str">
        <f t="shared" si="1334"/>
        <v>BMJ II</v>
      </c>
      <c r="N4779" s="32" t="str">
        <f t="shared" si="1335"/>
        <v>12 RODA</v>
      </c>
      <c r="O4779" s="146">
        <v>0.26162037037037039</v>
      </c>
      <c r="P4779" s="65">
        <v>0.26162037037037039</v>
      </c>
      <c r="Q4779" s="65"/>
      <c r="R4779" s="66"/>
      <c r="S4779" s="66">
        <v>45420</v>
      </c>
      <c r="T4779" s="66">
        <v>17260</v>
      </c>
      <c r="U4779" s="67">
        <f t="shared" si="1345"/>
        <v>28.16</v>
      </c>
      <c r="V4779" s="66">
        <f t="shared" si="1336"/>
        <v>571000.31999999995</v>
      </c>
      <c r="W4779" s="66" t="str">
        <f t="shared" si="1337"/>
        <v/>
      </c>
      <c r="X4779" s="66">
        <f>A4779+SUMIFS(Presensi!F:F,Presensi!E:E,'Entry Data'!AP4779)</f>
        <v>2</v>
      </c>
      <c r="Y4779" s="66" t="str">
        <f>IFERROR(INDEX('Retasi Pricing'!F:F,MATCH('Entry Data'!AM4779,'Retasi Pricing'!E:E,0))*X4779,"")</f>
        <v/>
      </c>
      <c r="Z4779" s="62" t="s">
        <v>26</v>
      </c>
      <c r="AA4779" s="62" t="s">
        <v>27</v>
      </c>
      <c r="AB4779" s="32"/>
      <c r="AC4779" s="32" t="s">
        <v>200</v>
      </c>
      <c r="AD4779" s="32" t="str">
        <f t="shared" si="1338"/>
        <v/>
      </c>
      <c r="AF4779" s="5" t="str">
        <f t="shared" si="1339"/>
        <v>teguh sugeng44213</v>
      </c>
      <c r="AG4779" s="5" t="str">
        <f t="shared" si="1340"/>
        <v>BMJ 04444213UTARANIGHT</v>
      </c>
      <c r="AH4779" s="5" t="str">
        <f t="shared" si="1341"/>
        <v>teguh sugeng44213UTARANIGHT</v>
      </c>
      <c r="AI4779" s="5" t="str">
        <f t="shared" si="1342"/>
        <v>BMJ 04444213NIGHT</v>
      </c>
      <c r="AJ4779" s="5" t="str">
        <f t="shared" si="1343"/>
        <v>teguh sugeng44213NIGHT</v>
      </c>
      <c r="AK4779" s="5" t="str">
        <f t="shared" si="1344"/>
        <v>teguh sugengBMJ II</v>
      </c>
      <c r="AL4779" s="5" t="str">
        <f t="shared" si="1346"/>
        <v>UTARA</v>
      </c>
      <c r="AM4779" s="5" t="str">
        <f t="shared" si="1347"/>
        <v>UTARA12 RODA</v>
      </c>
      <c r="AN4779" s="5" t="str">
        <f t="shared" si="1348"/>
        <v>teguh sugengBMJ IIUTARA12 RODA</v>
      </c>
      <c r="AO4779" s="5" t="str">
        <f t="shared" si="1349"/>
        <v>teguh sugengUTARA12 RODA</v>
      </c>
      <c r="AP4779" s="5" t="str">
        <f t="shared" si="1350"/>
        <v>44213NIGHT</v>
      </c>
    </row>
    <row r="4780" spans="1:42" x14ac:dyDescent="0.3">
      <c r="A4780" s="33">
        <v>1</v>
      </c>
      <c r="B4780" s="33"/>
      <c r="C4780" s="70">
        <v>44213</v>
      </c>
      <c r="D4780" s="71" t="s">
        <v>87</v>
      </c>
      <c r="E4780" s="70">
        <v>44213</v>
      </c>
      <c r="F4780" s="71">
        <v>5175157</v>
      </c>
      <c r="G4780" s="33" t="s">
        <v>20</v>
      </c>
      <c r="H4780" s="33" t="s">
        <v>21</v>
      </c>
      <c r="I4780" s="33" t="s">
        <v>123</v>
      </c>
      <c r="J4780" s="33" t="s">
        <v>23</v>
      </c>
      <c r="K4780" s="63" t="s">
        <v>107</v>
      </c>
      <c r="L4780" s="32" t="str">
        <f t="shared" ref="L4780:L4843" si="1351">IFERROR(VLOOKUP(K4780,db_unit,2,FALSE),"")</f>
        <v>CGE370</v>
      </c>
      <c r="M4780" s="32" t="str">
        <f t="shared" ref="M4780:M4843" si="1352">IFERROR(VLOOKUP(K4780,db_unit,3,FALSE),"")</f>
        <v>BMJ II</v>
      </c>
      <c r="N4780" s="32" t="str">
        <f t="shared" ref="N4780:N4843" si="1353">IFERROR(VLOOKUP(K4780,db_unit,4,FALSE),"")</f>
        <v>12 RODA</v>
      </c>
      <c r="O4780" s="146">
        <v>0.86259259259259258</v>
      </c>
      <c r="P4780" s="65">
        <v>0.87902777777777785</v>
      </c>
      <c r="Q4780" s="65"/>
      <c r="R4780" s="66"/>
      <c r="S4780" s="66">
        <v>45360</v>
      </c>
      <c r="T4780" s="66">
        <v>17260</v>
      </c>
      <c r="U4780" s="67">
        <f t="shared" si="1345"/>
        <v>28.1</v>
      </c>
      <c r="V4780" s="66">
        <f t="shared" si="1336"/>
        <v>569783.70000000007</v>
      </c>
      <c r="W4780" s="66" t="str">
        <f t="shared" si="1337"/>
        <v/>
      </c>
      <c r="X4780" s="66">
        <f>A4780+SUMIFS(Presensi!F:F,Presensi!E:E,'Entry Data'!AP4780)</f>
        <v>2</v>
      </c>
      <c r="Y4780" s="66" t="str">
        <f>IFERROR(INDEX('Retasi Pricing'!F:F,MATCH('Entry Data'!AM4780,'Retasi Pricing'!E:E,0))*X4780,"")</f>
        <v/>
      </c>
      <c r="Z4780" s="62" t="s">
        <v>26</v>
      </c>
      <c r="AA4780" s="62" t="s">
        <v>27</v>
      </c>
      <c r="AB4780" s="32"/>
      <c r="AC4780" s="32" t="s">
        <v>200</v>
      </c>
      <c r="AD4780" s="32" t="str">
        <f t="shared" si="1338"/>
        <v/>
      </c>
      <c r="AF4780" s="5" t="str">
        <f t="shared" si="1339"/>
        <v>teguh sugeng44213</v>
      </c>
      <c r="AG4780" s="5" t="str">
        <f t="shared" si="1340"/>
        <v>BMJ 04444213UTARANIGHT</v>
      </c>
      <c r="AH4780" s="5" t="str">
        <f t="shared" si="1341"/>
        <v>teguh sugeng44213UTARANIGHT</v>
      </c>
      <c r="AI4780" s="5" t="str">
        <f t="shared" si="1342"/>
        <v>BMJ 04444213NIGHT</v>
      </c>
      <c r="AJ4780" s="5" t="str">
        <f t="shared" si="1343"/>
        <v>teguh sugeng44213NIGHT</v>
      </c>
      <c r="AK4780" s="5" t="str">
        <f t="shared" si="1344"/>
        <v>teguh sugengBMJ II</v>
      </c>
      <c r="AL4780" s="5" t="str">
        <f t="shared" si="1346"/>
        <v>UTARA</v>
      </c>
      <c r="AM4780" s="5" t="str">
        <f t="shared" si="1347"/>
        <v>UTARA12 RODA</v>
      </c>
      <c r="AN4780" s="5" t="str">
        <f t="shared" si="1348"/>
        <v>teguh sugengBMJ IIUTARA12 RODA</v>
      </c>
      <c r="AO4780" s="5" t="str">
        <f t="shared" si="1349"/>
        <v>teguh sugengUTARA12 RODA</v>
      </c>
      <c r="AP4780" s="5" t="str">
        <f t="shared" si="1350"/>
        <v>44213NIGHT</v>
      </c>
    </row>
    <row r="4781" spans="1:42" x14ac:dyDescent="0.3">
      <c r="A4781" s="33">
        <v>1</v>
      </c>
      <c r="B4781" s="33"/>
      <c r="C4781" s="70">
        <v>44213</v>
      </c>
      <c r="D4781" s="71" t="s">
        <v>87</v>
      </c>
      <c r="E4781" s="70">
        <v>44213</v>
      </c>
      <c r="F4781" s="71">
        <v>5175244</v>
      </c>
      <c r="G4781" s="33" t="s">
        <v>20</v>
      </c>
      <c r="H4781" s="33" t="s">
        <v>21</v>
      </c>
      <c r="I4781" s="33" t="s">
        <v>123</v>
      </c>
      <c r="J4781" s="33" t="s">
        <v>23</v>
      </c>
      <c r="K4781" s="63" t="s">
        <v>107</v>
      </c>
      <c r="L4781" s="32" t="str">
        <f t="shared" si="1351"/>
        <v>CGE370</v>
      </c>
      <c r="M4781" s="32" t="str">
        <f t="shared" si="1352"/>
        <v>BMJ II</v>
      </c>
      <c r="N4781" s="32" t="str">
        <f t="shared" si="1353"/>
        <v>12 RODA</v>
      </c>
      <c r="O4781" s="146">
        <v>0.9318749999999999</v>
      </c>
      <c r="P4781" s="65">
        <v>0.9318749999999999</v>
      </c>
      <c r="Q4781" s="65"/>
      <c r="R4781" s="66"/>
      <c r="S4781" s="66">
        <v>43280</v>
      </c>
      <c r="T4781" s="66">
        <v>17260</v>
      </c>
      <c r="U4781" s="67">
        <f t="shared" si="1345"/>
        <v>26.02</v>
      </c>
      <c r="V4781" s="66">
        <f t="shared" si="1336"/>
        <v>527607.54</v>
      </c>
      <c r="W4781" s="66" t="str">
        <f t="shared" si="1337"/>
        <v/>
      </c>
      <c r="X4781" s="66">
        <f>A4781+SUMIFS(Presensi!F:F,Presensi!E:E,'Entry Data'!AP4781)</f>
        <v>2</v>
      </c>
      <c r="Y4781" s="66" t="str">
        <f>IFERROR(INDEX('Retasi Pricing'!F:F,MATCH('Entry Data'!AM4781,'Retasi Pricing'!E:E,0))*X4781,"")</f>
        <v/>
      </c>
      <c r="Z4781" s="62" t="s">
        <v>26</v>
      </c>
      <c r="AA4781" s="62" t="s">
        <v>27</v>
      </c>
      <c r="AB4781" s="32"/>
      <c r="AC4781" s="32" t="s">
        <v>200</v>
      </c>
      <c r="AD4781" s="32" t="str">
        <f t="shared" si="1338"/>
        <v/>
      </c>
      <c r="AF4781" s="5" t="str">
        <f t="shared" si="1339"/>
        <v>teguh sugeng44213</v>
      </c>
      <c r="AG4781" s="5" t="str">
        <f t="shared" si="1340"/>
        <v>BMJ 04444213UTARANIGHT</v>
      </c>
      <c r="AH4781" s="5" t="str">
        <f t="shared" si="1341"/>
        <v>teguh sugeng44213UTARANIGHT</v>
      </c>
      <c r="AI4781" s="5" t="str">
        <f t="shared" si="1342"/>
        <v>BMJ 04444213NIGHT</v>
      </c>
      <c r="AJ4781" s="5" t="str">
        <f t="shared" si="1343"/>
        <v>teguh sugeng44213NIGHT</v>
      </c>
      <c r="AK4781" s="5" t="str">
        <f t="shared" si="1344"/>
        <v>teguh sugengBMJ II</v>
      </c>
      <c r="AL4781" s="5" t="str">
        <f t="shared" si="1346"/>
        <v>UTARA</v>
      </c>
      <c r="AM4781" s="5" t="str">
        <f t="shared" si="1347"/>
        <v>UTARA12 RODA</v>
      </c>
      <c r="AN4781" s="5" t="str">
        <f t="shared" si="1348"/>
        <v>teguh sugengBMJ IIUTARA12 RODA</v>
      </c>
      <c r="AO4781" s="5" t="str">
        <f t="shared" si="1349"/>
        <v>teguh sugengUTARA12 RODA</v>
      </c>
      <c r="AP4781" s="5" t="str">
        <f t="shared" si="1350"/>
        <v>44213NIGHT</v>
      </c>
    </row>
    <row r="4782" spans="1:42" x14ac:dyDescent="0.3">
      <c r="A4782" s="33">
        <v>1</v>
      </c>
      <c r="B4782" s="33"/>
      <c r="C4782" s="70">
        <v>44213</v>
      </c>
      <c r="D4782" s="71" t="s">
        <v>87</v>
      </c>
      <c r="E4782" s="70">
        <v>44213</v>
      </c>
      <c r="F4782" s="71">
        <v>5175316</v>
      </c>
      <c r="G4782" s="33" t="s">
        <v>20</v>
      </c>
      <c r="H4782" s="33" t="s">
        <v>21</v>
      </c>
      <c r="I4782" s="33" t="s">
        <v>51</v>
      </c>
      <c r="J4782" s="33" t="s">
        <v>46</v>
      </c>
      <c r="K4782" s="63" t="s">
        <v>107</v>
      </c>
      <c r="L4782" s="32" t="str">
        <f t="shared" si="1351"/>
        <v>CGE370</v>
      </c>
      <c r="M4782" s="32" t="str">
        <f t="shared" si="1352"/>
        <v>BMJ II</v>
      </c>
      <c r="N4782" s="32" t="str">
        <f t="shared" si="1353"/>
        <v>12 RODA</v>
      </c>
      <c r="O4782" s="146">
        <v>0.98793981481481474</v>
      </c>
      <c r="P4782" s="65">
        <v>0.98793981481481474</v>
      </c>
      <c r="Q4782" s="65"/>
      <c r="R4782" s="66"/>
      <c r="S4782" s="66">
        <v>45980</v>
      </c>
      <c r="T4782" s="66">
        <v>17260</v>
      </c>
      <c r="U4782" s="67">
        <f t="shared" si="1345"/>
        <v>28.72</v>
      </c>
      <c r="V4782" s="66">
        <f t="shared" si="1336"/>
        <v>582355.43999999994</v>
      </c>
      <c r="W4782" s="66" t="str">
        <f t="shared" si="1337"/>
        <v/>
      </c>
      <c r="X4782" s="66">
        <f>A4782+SUMIFS(Presensi!F:F,Presensi!E:E,'Entry Data'!AP4782)</f>
        <v>2</v>
      </c>
      <c r="Y4782" s="66" t="str">
        <f>IFERROR(INDEX('Retasi Pricing'!F:F,MATCH('Entry Data'!AM4782,'Retasi Pricing'!E:E,0))*X4782,"")</f>
        <v/>
      </c>
      <c r="Z4782" s="62" t="s">
        <v>26</v>
      </c>
      <c r="AA4782" s="62" t="s">
        <v>27</v>
      </c>
      <c r="AB4782" s="32"/>
      <c r="AC4782" s="32" t="s">
        <v>200</v>
      </c>
      <c r="AD4782" s="32" t="str">
        <f t="shared" si="1338"/>
        <v/>
      </c>
      <c r="AF4782" s="5" t="str">
        <f t="shared" si="1339"/>
        <v>teguh sugeng44213</v>
      </c>
      <c r="AG4782" s="5" t="str">
        <f t="shared" si="1340"/>
        <v>BMJ 04444213UTARANIGHT</v>
      </c>
      <c r="AH4782" s="5" t="str">
        <f t="shared" si="1341"/>
        <v>teguh sugeng44213UTARANIGHT</v>
      </c>
      <c r="AI4782" s="5" t="str">
        <f t="shared" si="1342"/>
        <v>BMJ 04444213NIGHT</v>
      </c>
      <c r="AJ4782" s="5" t="str">
        <f t="shared" si="1343"/>
        <v>teguh sugeng44213NIGHT</v>
      </c>
      <c r="AK4782" s="5" t="str">
        <f t="shared" si="1344"/>
        <v>teguh sugengBMJ II</v>
      </c>
      <c r="AL4782" s="5" t="str">
        <f t="shared" si="1346"/>
        <v>UTARA</v>
      </c>
      <c r="AM4782" s="5" t="str">
        <f t="shared" si="1347"/>
        <v>UTARA12 RODA</v>
      </c>
      <c r="AN4782" s="5" t="str">
        <f t="shared" si="1348"/>
        <v>teguh sugengBMJ IIUTARA12 RODA</v>
      </c>
      <c r="AO4782" s="5" t="str">
        <f t="shared" si="1349"/>
        <v>teguh sugengUTARA12 RODA</v>
      </c>
      <c r="AP4782" s="5" t="str">
        <f t="shared" si="1350"/>
        <v>44213NIGHT</v>
      </c>
    </row>
    <row r="4783" spans="1:42" x14ac:dyDescent="0.3">
      <c r="A4783" s="33">
        <v>1</v>
      </c>
      <c r="B4783" s="33"/>
      <c r="C4783" s="70">
        <v>44213</v>
      </c>
      <c r="D4783" s="71" t="s">
        <v>87</v>
      </c>
      <c r="E4783" s="70">
        <v>44214</v>
      </c>
      <c r="F4783" s="71">
        <v>5175392</v>
      </c>
      <c r="G4783" s="33" t="s">
        <v>20</v>
      </c>
      <c r="H4783" s="33" t="s">
        <v>21</v>
      </c>
      <c r="I4783" s="33" t="s">
        <v>51</v>
      </c>
      <c r="J4783" s="33" t="s">
        <v>46</v>
      </c>
      <c r="K4783" s="63" t="s">
        <v>35</v>
      </c>
      <c r="L4783" s="32" t="str">
        <f t="shared" si="1351"/>
        <v>CGE370</v>
      </c>
      <c r="M4783" s="32" t="str">
        <f t="shared" si="1352"/>
        <v>BMJ II</v>
      </c>
      <c r="N4783" s="32" t="str">
        <f t="shared" si="1353"/>
        <v>12 RODA</v>
      </c>
      <c r="O4783" s="146">
        <v>5.2106481481481483E-2</v>
      </c>
      <c r="P4783" s="65">
        <v>5.2106481481481483E-2</v>
      </c>
      <c r="Q4783" s="65"/>
      <c r="R4783" s="66">
        <v>4</v>
      </c>
      <c r="S4783" s="66">
        <v>43220</v>
      </c>
      <c r="T4783" s="66">
        <v>17380</v>
      </c>
      <c r="U4783" s="67">
        <f t="shared" si="1345"/>
        <v>25.84</v>
      </c>
      <c r="V4783" s="66">
        <f t="shared" si="1336"/>
        <v>523957.68</v>
      </c>
      <c r="W4783" s="66" t="str">
        <f t="shared" si="1337"/>
        <v>1 &gt; 4</v>
      </c>
      <c r="X4783" s="66">
        <f>A4783+SUMIFS(Presensi!F:F,Presensi!E:E,'Entry Data'!AP4783)</f>
        <v>2</v>
      </c>
      <c r="Y4783" s="66">
        <f>IFERROR(INDEX('Retasi Pricing'!F:F,MATCH('Entry Data'!AM4783,'Retasi Pricing'!E:E,0))*X4783,"")</f>
        <v>55000</v>
      </c>
      <c r="Z4783" s="62" t="s">
        <v>26</v>
      </c>
      <c r="AA4783" s="62" t="s">
        <v>27</v>
      </c>
      <c r="AB4783" s="32"/>
      <c r="AC4783" s="32" t="s">
        <v>106</v>
      </c>
      <c r="AD4783" s="32" t="str">
        <f t="shared" si="1338"/>
        <v/>
      </c>
      <c r="AF4783" s="5" t="str">
        <f t="shared" si="1339"/>
        <v>muhlis44213</v>
      </c>
      <c r="AG4783" s="5" t="str">
        <f t="shared" si="1340"/>
        <v>BMJ 04544213UTARANIGHT</v>
      </c>
      <c r="AH4783" s="5" t="str">
        <f t="shared" si="1341"/>
        <v>muhlis44213UTARANIGHT</v>
      </c>
      <c r="AI4783" s="5" t="str">
        <f t="shared" si="1342"/>
        <v>BMJ 04544213NIGHT</v>
      </c>
      <c r="AJ4783" s="5" t="str">
        <f t="shared" si="1343"/>
        <v>muhlis44213NIGHT</v>
      </c>
      <c r="AK4783" s="5" t="str">
        <f t="shared" si="1344"/>
        <v>muhlisBMJ II</v>
      </c>
      <c r="AL4783" s="5" t="str">
        <f t="shared" si="1346"/>
        <v>4UTARA</v>
      </c>
      <c r="AM4783" s="5" t="str">
        <f t="shared" si="1347"/>
        <v>1 &gt; 4UTARA12 RODA</v>
      </c>
      <c r="AN4783" s="5" t="str">
        <f t="shared" si="1348"/>
        <v>muhlisBMJ II1 &gt; 4UTARA12 RODA</v>
      </c>
      <c r="AO4783" s="5" t="str">
        <f t="shared" si="1349"/>
        <v>muhlis1 &gt; 4UTARA12 RODA</v>
      </c>
      <c r="AP4783" s="5" t="str">
        <f t="shared" si="1350"/>
        <v>44213NIGHT</v>
      </c>
    </row>
    <row r="4784" spans="1:42" x14ac:dyDescent="0.3">
      <c r="A4784" s="33">
        <v>1</v>
      </c>
      <c r="B4784" s="33"/>
      <c r="C4784" s="70">
        <v>44213</v>
      </c>
      <c r="D4784" s="71" t="s">
        <v>87</v>
      </c>
      <c r="E4784" s="70">
        <v>44214</v>
      </c>
      <c r="F4784" s="71">
        <v>5175462</v>
      </c>
      <c r="G4784" s="33" t="s">
        <v>20</v>
      </c>
      <c r="H4784" s="33" t="s">
        <v>21</v>
      </c>
      <c r="I4784" s="33" t="s">
        <v>123</v>
      </c>
      <c r="J4784" s="33" t="s">
        <v>23</v>
      </c>
      <c r="K4784" s="63" t="s">
        <v>35</v>
      </c>
      <c r="L4784" s="32" t="str">
        <f t="shared" si="1351"/>
        <v>CGE370</v>
      </c>
      <c r="M4784" s="32" t="str">
        <f t="shared" si="1352"/>
        <v>BMJ II</v>
      </c>
      <c r="N4784" s="32" t="str">
        <f t="shared" si="1353"/>
        <v>12 RODA</v>
      </c>
      <c r="O4784" s="146">
        <v>0.11715277777777777</v>
      </c>
      <c r="P4784" s="65">
        <v>0.11715277777777777</v>
      </c>
      <c r="Q4784" s="65"/>
      <c r="R4784" s="66">
        <v>5</v>
      </c>
      <c r="S4784" s="66">
        <v>44400</v>
      </c>
      <c r="T4784" s="66">
        <v>17380</v>
      </c>
      <c r="U4784" s="67">
        <f t="shared" si="1345"/>
        <v>27.02</v>
      </c>
      <c r="V4784" s="66">
        <f t="shared" si="1336"/>
        <v>547884.54</v>
      </c>
      <c r="W4784" s="66" t="str">
        <f t="shared" si="1337"/>
        <v>&gt; 5</v>
      </c>
      <c r="X4784" s="66">
        <f>A4784+SUMIFS(Presensi!F:F,Presensi!E:E,'Entry Data'!AP4784)</f>
        <v>2</v>
      </c>
      <c r="Y4784" s="66">
        <f>IFERROR(INDEX('Retasi Pricing'!F:F,MATCH('Entry Data'!AM4784,'Retasi Pricing'!E:E,0))*X4784,"")</f>
        <v>62400</v>
      </c>
      <c r="Z4784" s="62" t="s">
        <v>26</v>
      </c>
      <c r="AA4784" s="62" t="s">
        <v>27</v>
      </c>
      <c r="AB4784" s="32"/>
      <c r="AC4784" s="32" t="s">
        <v>106</v>
      </c>
      <c r="AD4784" s="32" t="str">
        <f t="shared" si="1338"/>
        <v/>
      </c>
      <c r="AF4784" s="5" t="str">
        <f t="shared" si="1339"/>
        <v>muhlis44213</v>
      </c>
      <c r="AG4784" s="5" t="str">
        <f t="shared" si="1340"/>
        <v>BMJ 04544213UTARANIGHT</v>
      </c>
      <c r="AH4784" s="5" t="str">
        <f t="shared" si="1341"/>
        <v>muhlis44213UTARANIGHT</v>
      </c>
      <c r="AI4784" s="5" t="str">
        <f t="shared" si="1342"/>
        <v>BMJ 04544213NIGHT</v>
      </c>
      <c r="AJ4784" s="5" t="str">
        <f t="shared" si="1343"/>
        <v>muhlis44213NIGHT</v>
      </c>
      <c r="AK4784" s="5" t="str">
        <f t="shared" si="1344"/>
        <v>muhlisBMJ II</v>
      </c>
      <c r="AL4784" s="5" t="str">
        <f t="shared" si="1346"/>
        <v>5UTARA</v>
      </c>
      <c r="AM4784" s="5" t="str">
        <f t="shared" si="1347"/>
        <v>&gt; 5UTARA12 RODA</v>
      </c>
      <c r="AN4784" s="5" t="str">
        <f t="shared" si="1348"/>
        <v>muhlisBMJ II&gt; 5UTARA12 RODA</v>
      </c>
      <c r="AO4784" s="5" t="str">
        <f t="shared" si="1349"/>
        <v>muhlis&gt; 5UTARA12 RODA</v>
      </c>
      <c r="AP4784" s="5" t="str">
        <f t="shared" si="1350"/>
        <v>44213NIGHT</v>
      </c>
    </row>
    <row r="4785" spans="1:42" x14ac:dyDescent="0.3">
      <c r="A4785" s="33">
        <v>1</v>
      </c>
      <c r="B4785" s="33"/>
      <c r="C4785" s="70">
        <v>44213</v>
      </c>
      <c r="D4785" s="71" t="s">
        <v>87</v>
      </c>
      <c r="E4785" s="70">
        <v>44214</v>
      </c>
      <c r="F4785" s="71">
        <v>5175593</v>
      </c>
      <c r="G4785" s="33" t="s">
        <v>20</v>
      </c>
      <c r="H4785" s="33" t="s">
        <v>21</v>
      </c>
      <c r="I4785" s="33" t="s">
        <v>51</v>
      </c>
      <c r="J4785" s="33" t="s">
        <v>46</v>
      </c>
      <c r="K4785" s="63" t="s">
        <v>35</v>
      </c>
      <c r="L4785" s="32" t="str">
        <f t="shared" si="1351"/>
        <v>CGE370</v>
      </c>
      <c r="M4785" s="32" t="str">
        <f t="shared" si="1352"/>
        <v>BMJ II</v>
      </c>
      <c r="N4785" s="32" t="str">
        <f t="shared" si="1353"/>
        <v>12 RODA</v>
      </c>
      <c r="O4785" s="146">
        <v>0.24246527777777779</v>
      </c>
      <c r="P4785" s="65">
        <v>0.24246527777777779</v>
      </c>
      <c r="Q4785" s="65"/>
      <c r="R4785" s="66">
        <v>6</v>
      </c>
      <c r="S4785" s="66">
        <v>43740</v>
      </c>
      <c r="T4785" s="66">
        <v>17380</v>
      </c>
      <c r="U4785" s="67">
        <f t="shared" si="1345"/>
        <v>26.36</v>
      </c>
      <c r="V4785" s="66">
        <f t="shared" si="1336"/>
        <v>534501.72</v>
      </c>
      <c r="W4785" s="66" t="str">
        <f t="shared" si="1337"/>
        <v>&gt; 6</v>
      </c>
      <c r="X4785" s="66">
        <f>A4785+SUMIFS(Presensi!F:F,Presensi!E:E,'Entry Data'!AP4785)</f>
        <v>2</v>
      </c>
      <c r="Y4785" s="66">
        <f>IFERROR(INDEX('Retasi Pricing'!F:F,MATCH('Entry Data'!AM4785,'Retasi Pricing'!E:E,0))*X4785,"")</f>
        <v>68900</v>
      </c>
      <c r="Z4785" s="62" t="s">
        <v>26</v>
      </c>
      <c r="AA4785" s="62" t="s">
        <v>27</v>
      </c>
      <c r="AB4785" s="32"/>
      <c r="AC4785" s="32" t="s">
        <v>106</v>
      </c>
      <c r="AD4785" s="32" t="str">
        <f t="shared" si="1338"/>
        <v/>
      </c>
      <c r="AF4785" s="5" t="str">
        <f t="shared" si="1339"/>
        <v>muhlis44213</v>
      </c>
      <c r="AG4785" s="5" t="str">
        <f t="shared" si="1340"/>
        <v>BMJ 04544213UTARANIGHT</v>
      </c>
      <c r="AH4785" s="5" t="str">
        <f t="shared" si="1341"/>
        <v>muhlis44213UTARANIGHT</v>
      </c>
      <c r="AI4785" s="5" t="str">
        <f t="shared" si="1342"/>
        <v>BMJ 04544213NIGHT</v>
      </c>
      <c r="AJ4785" s="5" t="str">
        <f t="shared" si="1343"/>
        <v>muhlis44213NIGHT</v>
      </c>
      <c r="AK4785" s="5" t="str">
        <f t="shared" si="1344"/>
        <v>muhlisBMJ II</v>
      </c>
      <c r="AL4785" s="5" t="str">
        <f t="shared" si="1346"/>
        <v>6UTARA</v>
      </c>
      <c r="AM4785" s="5" t="str">
        <f t="shared" si="1347"/>
        <v>&gt; 6UTARA12 RODA</v>
      </c>
      <c r="AN4785" s="5" t="str">
        <f t="shared" si="1348"/>
        <v>muhlisBMJ II&gt; 6UTARA12 RODA</v>
      </c>
      <c r="AO4785" s="5" t="str">
        <f t="shared" si="1349"/>
        <v>muhlis&gt; 6UTARA12 RODA</v>
      </c>
      <c r="AP4785" s="5" t="str">
        <f t="shared" si="1350"/>
        <v>44213NIGHT</v>
      </c>
    </row>
    <row r="4786" spans="1:42" x14ac:dyDescent="0.3">
      <c r="A4786" s="33">
        <v>1</v>
      </c>
      <c r="B4786" s="33"/>
      <c r="C4786" s="70">
        <v>44213</v>
      </c>
      <c r="D4786" s="71" t="s">
        <v>87</v>
      </c>
      <c r="E4786" s="70">
        <v>44213</v>
      </c>
      <c r="F4786" s="71">
        <v>5175166</v>
      </c>
      <c r="G4786" s="33" t="s">
        <v>20</v>
      </c>
      <c r="H4786" s="33" t="s">
        <v>21</v>
      </c>
      <c r="I4786" s="33" t="s">
        <v>123</v>
      </c>
      <c r="J4786" s="33" t="s">
        <v>23</v>
      </c>
      <c r="K4786" s="63" t="s">
        <v>35</v>
      </c>
      <c r="L4786" s="32" t="str">
        <f t="shared" si="1351"/>
        <v>CGE370</v>
      </c>
      <c r="M4786" s="32" t="str">
        <f t="shared" si="1352"/>
        <v>BMJ II</v>
      </c>
      <c r="N4786" s="32" t="str">
        <f t="shared" si="1353"/>
        <v>12 RODA</v>
      </c>
      <c r="O4786" s="146">
        <v>0.87229166666666658</v>
      </c>
      <c r="P4786" s="65">
        <v>0.87921296296296303</v>
      </c>
      <c r="Q4786" s="65"/>
      <c r="R4786" s="66">
        <v>1</v>
      </c>
      <c r="S4786" s="66">
        <v>45060</v>
      </c>
      <c r="T4786" s="66">
        <v>17380</v>
      </c>
      <c r="U4786" s="67">
        <f t="shared" si="1345"/>
        <v>27.68</v>
      </c>
      <c r="V4786" s="66">
        <f t="shared" si="1336"/>
        <v>561267.36</v>
      </c>
      <c r="W4786" s="66" t="str">
        <f t="shared" si="1337"/>
        <v>1 &gt; 4</v>
      </c>
      <c r="X4786" s="66">
        <f>A4786+SUMIFS(Presensi!F:F,Presensi!E:E,'Entry Data'!AP4786)</f>
        <v>2</v>
      </c>
      <c r="Y4786" s="66">
        <f>IFERROR(INDEX('Retasi Pricing'!F:F,MATCH('Entry Data'!AM4786,'Retasi Pricing'!E:E,0))*X4786,"")</f>
        <v>55000</v>
      </c>
      <c r="Z4786" s="62" t="s">
        <v>26</v>
      </c>
      <c r="AA4786" s="62" t="s">
        <v>27</v>
      </c>
      <c r="AB4786" s="32"/>
      <c r="AC4786" s="32" t="s">
        <v>106</v>
      </c>
      <c r="AD4786" s="32" t="str">
        <f t="shared" si="1338"/>
        <v/>
      </c>
      <c r="AF4786" s="5" t="str">
        <f t="shared" si="1339"/>
        <v>muhlis44213</v>
      </c>
      <c r="AG4786" s="5" t="str">
        <f t="shared" si="1340"/>
        <v>BMJ 04544213UTARANIGHT</v>
      </c>
      <c r="AH4786" s="5" t="str">
        <f t="shared" si="1341"/>
        <v>muhlis44213UTARANIGHT</v>
      </c>
      <c r="AI4786" s="5" t="str">
        <f t="shared" si="1342"/>
        <v>BMJ 04544213NIGHT</v>
      </c>
      <c r="AJ4786" s="5" t="str">
        <f t="shared" si="1343"/>
        <v>muhlis44213NIGHT</v>
      </c>
      <c r="AK4786" s="5" t="str">
        <f t="shared" si="1344"/>
        <v>muhlisBMJ II</v>
      </c>
      <c r="AL4786" s="5" t="str">
        <f t="shared" si="1346"/>
        <v>1UTARA</v>
      </c>
      <c r="AM4786" s="5" t="str">
        <f t="shared" si="1347"/>
        <v>1 &gt; 4UTARA12 RODA</v>
      </c>
      <c r="AN4786" s="5" t="str">
        <f t="shared" si="1348"/>
        <v>muhlisBMJ II1 &gt; 4UTARA12 RODA</v>
      </c>
      <c r="AO4786" s="5" t="str">
        <f t="shared" si="1349"/>
        <v>muhlis1 &gt; 4UTARA12 RODA</v>
      </c>
      <c r="AP4786" s="5" t="str">
        <f t="shared" si="1350"/>
        <v>44213NIGHT</v>
      </c>
    </row>
    <row r="4787" spans="1:42" x14ac:dyDescent="0.3">
      <c r="A4787" s="33">
        <v>1</v>
      </c>
      <c r="B4787" s="33"/>
      <c r="C4787" s="70">
        <v>44213</v>
      </c>
      <c r="D4787" s="71" t="s">
        <v>87</v>
      </c>
      <c r="E4787" s="70">
        <v>44213</v>
      </c>
      <c r="F4787" s="71">
        <v>5175245</v>
      </c>
      <c r="G4787" s="33" t="s">
        <v>20</v>
      </c>
      <c r="H4787" s="33" t="s">
        <v>21</v>
      </c>
      <c r="I4787" s="33" t="s">
        <v>51</v>
      </c>
      <c r="J4787" s="33" t="s">
        <v>46</v>
      </c>
      <c r="K4787" s="63" t="s">
        <v>35</v>
      </c>
      <c r="L4787" s="32" t="str">
        <f t="shared" si="1351"/>
        <v>CGE370</v>
      </c>
      <c r="M4787" s="32" t="str">
        <f t="shared" si="1352"/>
        <v>BMJ II</v>
      </c>
      <c r="N4787" s="32" t="str">
        <f t="shared" si="1353"/>
        <v>12 RODA</v>
      </c>
      <c r="O4787" s="146">
        <v>0.93208333333333337</v>
      </c>
      <c r="P4787" s="65">
        <v>0.93208333333333337</v>
      </c>
      <c r="Q4787" s="65"/>
      <c r="R4787" s="66">
        <v>2</v>
      </c>
      <c r="S4787" s="66">
        <v>45380</v>
      </c>
      <c r="T4787" s="66">
        <v>17380</v>
      </c>
      <c r="U4787" s="67">
        <f t="shared" si="1345"/>
        <v>28</v>
      </c>
      <c r="V4787" s="66">
        <f t="shared" si="1336"/>
        <v>567756</v>
      </c>
      <c r="W4787" s="66" t="str">
        <f t="shared" si="1337"/>
        <v>1 &gt; 4</v>
      </c>
      <c r="X4787" s="66">
        <f>A4787+SUMIFS(Presensi!F:F,Presensi!E:E,'Entry Data'!AP4787)</f>
        <v>2</v>
      </c>
      <c r="Y4787" s="66">
        <f>IFERROR(INDEX('Retasi Pricing'!F:F,MATCH('Entry Data'!AM4787,'Retasi Pricing'!E:E,0))*X4787,"")</f>
        <v>55000</v>
      </c>
      <c r="Z4787" s="62" t="s">
        <v>26</v>
      </c>
      <c r="AA4787" s="62" t="s">
        <v>27</v>
      </c>
      <c r="AB4787" s="32"/>
      <c r="AC4787" s="32" t="s">
        <v>106</v>
      </c>
      <c r="AD4787" s="32" t="str">
        <f t="shared" si="1338"/>
        <v/>
      </c>
      <c r="AF4787" s="5" t="str">
        <f t="shared" si="1339"/>
        <v>muhlis44213</v>
      </c>
      <c r="AG4787" s="5" t="str">
        <f t="shared" si="1340"/>
        <v>BMJ 04544213UTARANIGHT</v>
      </c>
      <c r="AH4787" s="5" t="str">
        <f t="shared" si="1341"/>
        <v>muhlis44213UTARANIGHT</v>
      </c>
      <c r="AI4787" s="5" t="str">
        <f t="shared" si="1342"/>
        <v>BMJ 04544213NIGHT</v>
      </c>
      <c r="AJ4787" s="5" t="str">
        <f t="shared" si="1343"/>
        <v>muhlis44213NIGHT</v>
      </c>
      <c r="AK4787" s="5" t="str">
        <f t="shared" si="1344"/>
        <v>muhlisBMJ II</v>
      </c>
      <c r="AL4787" s="5" t="str">
        <f t="shared" si="1346"/>
        <v>2UTARA</v>
      </c>
      <c r="AM4787" s="5" t="str">
        <f t="shared" si="1347"/>
        <v>1 &gt; 4UTARA12 RODA</v>
      </c>
      <c r="AN4787" s="5" t="str">
        <f t="shared" si="1348"/>
        <v>muhlisBMJ II1 &gt; 4UTARA12 RODA</v>
      </c>
      <c r="AO4787" s="5" t="str">
        <f t="shared" si="1349"/>
        <v>muhlis1 &gt; 4UTARA12 RODA</v>
      </c>
      <c r="AP4787" s="5" t="str">
        <f t="shared" si="1350"/>
        <v>44213NIGHT</v>
      </c>
    </row>
    <row r="4788" spans="1:42" x14ac:dyDescent="0.3">
      <c r="A4788" s="33">
        <v>1</v>
      </c>
      <c r="B4788" s="33"/>
      <c r="C4788" s="70">
        <v>44213</v>
      </c>
      <c r="D4788" s="71" t="s">
        <v>87</v>
      </c>
      <c r="E4788" s="70">
        <v>44213</v>
      </c>
      <c r="F4788" s="71">
        <v>5175322</v>
      </c>
      <c r="G4788" s="33" t="s">
        <v>20</v>
      </c>
      <c r="H4788" s="33" t="s">
        <v>21</v>
      </c>
      <c r="I4788" s="33" t="s">
        <v>51</v>
      </c>
      <c r="J4788" s="33" t="s">
        <v>46</v>
      </c>
      <c r="K4788" s="63" t="s">
        <v>35</v>
      </c>
      <c r="L4788" s="32" t="str">
        <f t="shared" si="1351"/>
        <v>CGE370</v>
      </c>
      <c r="M4788" s="32" t="str">
        <f t="shared" si="1352"/>
        <v>BMJ II</v>
      </c>
      <c r="N4788" s="32" t="str">
        <f t="shared" si="1353"/>
        <v>12 RODA</v>
      </c>
      <c r="O4788" s="146">
        <v>0.99180555555555561</v>
      </c>
      <c r="P4788" s="65">
        <v>0.99180555555555561</v>
      </c>
      <c r="Q4788" s="65"/>
      <c r="R4788" s="66">
        <v>3</v>
      </c>
      <c r="S4788" s="66">
        <v>45980</v>
      </c>
      <c r="T4788" s="66">
        <v>17380</v>
      </c>
      <c r="U4788" s="67">
        <f t="shared" si="1345"/>
        <v>28.6</v>
      </c>
      <c r="V4788" s="66">
        <f t="shared" si="1336"/>
        <v>579922.20000000007</v>
      </c>
      <c r="W4788" s="66" t="str">
        <f t="shared" si="1337"/>
        <v>1 &gt; 4</v>
      </c>
      <c r="X4788" s="66">
        <f>A4788+SUMIFS(Presensi!F:F,Presensi!E:E,'Entry Data'!AP4788)</f>
        <v>2</v>
      </c>
      <c r="Y4788" s="66">
        <f>IFERROR(INDEX('Retasi Pricing'!F:F,MATCH('Entry Data'!AM4788,'Retasi Pricing'!E:E,0))*X4788,"")</f>
        <v>55000</v>
      </c>
      <c r="Z4788" s="62" t="s">
        <v>26</v>
      </c>
      <c r="AA4788" s="62" t="s">
        <v>27</v>
      </c>
      <c r="AB4788" s="32"/>
      <c r="AC4788" s="32" t="s">
        <v>106</v>
      </c>
      <c r="AD4788" s="32" t="str">
        <f t="shared" si="1338"/>
        <v/>
      </c>
      <c r="AF4788" s="5" t="str">
        <f t="shared" si="1339"/>
        <v>muhlis44213</v>
      </c>
      <c r="AG4788" s="5" t="str">
        <f t="shared" si="1340"/>
        <v>BMJ 04544213UTARANIGHT</v>
      </c>
      <c r="AH4788" s="5" t="str">
        <f t="shared" si="1341"/>
        <v>muhlis44213UTARANIGHT</v>
      </c>
      <c r="AI4788" s="5" t="str">
        <f t="shared" si="1342"/>
        <v>BMJ 04544213NIGHT</v>
      </c>
      <c r="AJ4788" s="5" t="str">
        <f t="shared" si="1343"/>
        <v>muhlis44213NIGHT</v>
      </c>
      <c r="AK4788" s="5" t="str">
        <f t="shared" si="1344"/>
        <v>muhlisBMJ II</v>
      </c>
      <c r="AL4788" s="5" t="str">
        <f t="shared" si="1346"/>
        <v>3UTARA</v>
      </c>
      <c r="AM4788" s="5" t="str">
        <f t="shared" si="1347"/>
        <v>1 &gt; 4UTARA12 RODA</v>
      </c>
      <c r="AN4788" s="5" t="str">
        <f t="shared" si="1348"/>
        <v>muhlisBMJ II1 &gt; 4UTARA12 RODA</v>
      </c>
      <c r="AO4788" s="5" t="str">
        <f t="shared" si="1349"/>
        <v>muhlis1 &gt; 4UTARA12 RODA</v>
      </c>
      <c r="AP4788" s="5" t="str">
        <f t="shared" si="1350"/>
        <v>44213NIGHT</v>
      </c>
    </row>
    <row r="4789" spans="1:42" x14ac:dyDescent="0.3">
      <c r="A4789" s="33">
        <v>1</v>
      </c>
      <c r="B4789" s="33"/>
      <c r="C4789" s="70">
        <v>44213</v>
      </c>
      <c r="D4789" s="71" t="s">
        <v>87</v>
      </c>
      <c r="E4789" s="70">
        <v>44214</v>
      </c>
      <c r="F4789" s="71">
        <v>5175473</v>
      </c>
      <c r="G4789" s="33" t="s">
        <v>20</v>
      </c>
      <c r="H4789" s="33" t="s">
        <v>21</v>
      </c>
      <c r="I4789" s="33" t="s">
        <v>51</v>
      </c>
      <c r="J4789" s="33" t="s">
        <v>46</v>
      </c>
      <c r="K4789" s="63" t="s">
        <v>36</v>
      </c>
      <c r="L4789" s="32" t="str">
        <f t="shared" si="1351"/>
        <v>CGE370</v>
      </c>
      <c r="M4789" s="32" t="str">
        <f t="shared" si="1352"/>
        <v>BMJ II</v>
      </c>
      <c r="N4789" s="32" t="str">
        <f t="shared" si="1353"/>
        <v>12 RODA</v>
      </c>
      <c r="O4789" s="146">
        <v>0.12577546296296296</v>
      </c>
      <c r="P4789" s="65">
        <v>0.12577546296296296</v>
      </c>
      <c r="Q4789" s="65"/>
      <c r="R4789" s="66"/>
      <c r="S4789" s="66">
        <v>49200</v>
      </c>
      <c r="T4789" s="66">
        <v>17220</v>
      </c>
      <c r="U4789" s="67">
        <f t="shared" si="1345"/>
        <v>31.98</v>
      </c>
      <c r="V4789" s="66">
        <f t="shared" si="1336"/>
        <v>648458.46</v>
      </c>
      <c r="W4789" s="66" t="str">
        <f t="shared" si="1337"/>
        <v/>
      </c>
      <c r="X4789" s="66">
        <f>A4789+SUMIFS(Presensi!F:F,Presensi!E:E,'Entry Data'!AP4789)</f>
        <v>2</v>
      </c>
      <c r="Y4789" s="66" t="str">
        <f>IFERROR(INDEX('Retasi Pricing'!F:F,MATCH('Entry Data'!AM4789,'Retasi Pricing'!E:E,0))*X4789,"")</f>
        <v/>
      </c>
      <c r="Z4789" s="62" t="s">
        <v>26</v>
      </c>
      <c r="AA4789" s="62" t="s">
        <v>27</v>
      </c>
      <c r="AB4789" s="32"/>
      <c r="AC4789" s="32" t="s">
        <v>131</v>
      </c>
      <c r="AD4789" s="32" t="str">
        <f t="shared" si="1338"/>
        <v/>
      </c>
      <c r="AF4789" s="5" t="str">
        <f t="shared" si="1339"/>
        <v>sofi'in44213</v>
      </c>
      <c r="AG4789" s="5" t="str">
        <f t="shared" si="1340"/>
        <v>BMJ 04644213UTARANIGHT</v>
      </c>
      <c r="AH4789" s="5" t="str">
        <f t="shared" si="1341"/>
        <v>sofi'in44213UTARANIGHT</v>
      </c>
      <c r="AI4789" s="5" t="str">
        <f t="shared" si="1342"/>
        <v>BMJ 04644213NIGHT</v>
      </c>
      <c r="AJ4789" s="5" t="str">
        <f t="shared" si="1343"/>
        <v>sofi'in44213NIGHT</v>
      </c>
      <c r="AK4789" s="5" t="str">
        <f t="shared" si="1344"/>
        <v>sofi'inBMJ II</v>
      </c>
      <c r="AL4789" s="5" t="str">
        <f t="shared" si="1346"/>
        <v>UTARA</v>
      </c>
      <c r="AM4789" s="5" t="str">
        <f t="shared" si="1347"/>
        <v>UTARA12 RODA</v>
      </c>
      <c r="AN4789" s="5" t="str">
        <f t="shared" si="1348"/>
        <v>sofi'inBMJ IIUTARA12 RODA</v>
      </c>
      <c r="AO4789" s="5" t="str">
        <f t="shared" si="1349"/>
        <v>sofi'inUTARA12 RODA</v>
      </c>
      <c r="AP4789" s="5" t="str">
        <f t="shared" si="1350"/>
        <v>44213NIGHT</v>
      </c>
    </row>
    <row r="4790" spans="1:42" x14ac:dyDescent="0.3">
      <c r="A4790" s="33">
        <v>1</v>
      </c>
      <c r="B4790" s="33"/>
      <c r="C4790" s="70">
        <v>44213</v>
      </c>
      <c r="D4790" s="71" t="s">
        <v>87</v>
      </c>
      <c r="E4790" s="70">
        <v>44214</v>
      </c>
      <c r="F4790" s="71">
        <v>5175602</v>
      </c>
      <c r="G4790" s="33" t="s">
        <v>20</v>
      </c>
      <c r="H4790" s="33" t="s">
        <v>21</v>
      </c>
      <c r="I4790" s="33" t="s">
        <v>51</v>
      </c>
      <c r="J4790" s="33" t="s">
        <v>46</v>
      </c>
      <c r="K4790" s="69" t="s">
        <v>36</v>
      </c>
      <c r="L4790" s="32" t="str">
        <f t="shared" si="1351"/>
        <v>CGE370</v>
      </c>
      <c r="M4790" s="32" t="str">
        <f t="shared" si="1352"/>
        <v>BMJ II</v>
      </c>
      <c r="N4790" s="32" t="str">
        <f t="shared" si="1353"/>
        <v>12 RODA</v>
      </c>
      <c r="O4790" s="146">
        <v>0.25165509259259261</v>
      </c>
      <c r="P4790" s="65">
        <v>0.25165509259259261</v>
      </c>
      <c r="Q4790" s="65"/>
      <c r="R4790" s="66"/>
      <c r="S4790" s="66">
        <v>45120</v>
      </c>
      <c r="T4790" s="66">
        <v>17220</v>
      </c>
      <c r="U4790" s="67">
        <f t="shared" si="1345"/>
        <v>27.9</v>
      </c>
      <c r="V4790" s="66">
        <f t="shared" si="1336"/>
        <v>565728.29999999993</v>
      </c>
      <c r="W4790" s="66" t="str">
        <f t="shared" si="1337"/>
        <v/>
      </c>
      <c r="X4790" s="66">
        <f>A4790+SUMIFS(Presensi!F:F,Presensi!E:E,'Entry Data'!AP4790)</f>
        <v>2</v>
      </c>
      <c r="Y4790" s="66" t="str">
        <f>IFERROR(INDEX('Retasi Pricing'!F:F,MATCH('Entry Data'!AM4790,'Retasi Pricing'!E:E,0))*X4790,"")</f>
        <v/>
      </c>
      <c r="Z4790" s="62" t="s">
        <v>26</v>
      </c>
      <c r="AA4790" s="62" t="s">
        <v>27</v>
      </c>
      <c r="AB4790" s="32"/>
      <c r="AC4790" s="32" t="s">
        <v>131</v>
      </c>
      <c r="AD4790" s="32" t="str">
        <f t="shared" si="1338"/>
        <v/>
      </c>
      <c r="AF4790" s="5" t="str">
        <f t="shared" si="1339"/>
        <v>sofi'in44213</v>
      </c>
      <c r="AG4790" s="5" t="str">
        <f t="shared" si="1340"/>
        <v>BMJ 04644213UTARANIGHT</v>
      </c>
      <c r="AH4790" s="5" t="str">
        <f t="shared" si="1341"/>
        <v>sofi'in44213UTARANIGHT</v>
      </c>
      <c r="AI4790" s="5" t="str">
        <f t="shared" si="1342"/>
        <v>BMJ 04644213NIGHT</v>
      </c>
      <c r="AJ4790" s="5" t="str">
        <f t="shared" si="1343"/>
        <v>sofi'in44213NIGHT</v>
      </c>
      <c r="AK4790" s="5" t="str">
        <f t="shared" si="1344"/>
        <v>sofi'inBMJ II</v>
      </c>
      <c r="AL4790" s="5" t="str">
        <f t="shared" si="1346"/>
        <v>UTARA</v>
      </c>
      <c r="AM4790" s="5" t="str">
        <f t="shared" si="1347"/>
        <v>UTARA12 RODA</v>
      </c>
      <c r="AN4790" s="5" t="str">
        <f t="shared" si="1348"/>
        <v>sofi'inBMJ IIUTARA12 RODA</v>
      </c>
      <c r="AO4790" s="5" t="str">
        <f t="shared" si="1349"/>
        <v>sofi'inUTARA12 RODA</v>
      </c>
      <c r="AP4790" s="5" t="str">
        <f t="shared" si="1350"/>
        <v>44213NIGHT</v>
      </c>
    </row>
    <row r="4791" spans="1:42" x14ac:dyDescent="0.3">
      <c r="A4791" s="33">
        <v>1</v>
      </c>
      <c r="B4791" s="33"/>
      <c r="C4791" s="70">
        <v>44213</v>
      </c>
      <c r="D4791" s="71" t="s">
        <v>87</v>
      </c>
      <c r="E4791" s="70">
        <v>44213</v>
      </c>
      <c r="F4791" s="71">
        <v>5175158</v>
      </c>
      <c r="G4791" s="33" t="s">
        <v>20</v>
      </c>
      <c r="H4791" s="33" t="s">
        <v>21</v>
      </c>
      <c r="I4791" s="33" t="s">
        <v>51</v>
      </c>
      <c r="J4791" s="33" t="s">
        <v>46</v>
      </c>
      <c r="K4791" s="69" t="s">
        <v>36</v>
      </c>
      <c r="L4791" s="32" t="str">
        <f t="shared" si="1351"/>
        <v>CGE370</v>
      </c>
      <c r="M4791" s="32" t="str">
        <f t="shared" si="1352"/>
        <v>BMJ II</v>
      </c>
      <c r="N4791" s="32" t="str">
        <f t="shared" si="1353"/>
        <v>12 RODA</v>
      </c>
      <c r="O4791" s="146">
        <v>0.8628703703703704</v>
      </c>
      <c r="P4791" s="65">
        <v>0.86900462962962965</v>
      </c>
      <c r="Q4791" s="65"/>
      <c r="R4791" s="66"/>
      <c r="S4791" s="66">
        <v>47980</v>
      </c>
      <c r="T4791" s="66">
        <v>17220</v>
      </c>
      <c r="U4791" s="67">
        <f t="shared" si="1345"/>
        <v>30.76</v>
      </c>
      <c r="V4791" s="66">
        <f t="shared" si="1336"/>
        <v>623720.52</v>
      </c>
      <c r="W4791" s="66" t="str">
        <f t="shared" si="1337"/>
        <v/>
      </c>
      <c r="X4791" s="66">
        <f>A4791+SUMIFS(Presensi!F:F,Presensi!E:E,'Entry Data'!AP4791)</f>
        <v>2</v>
      </c>
      <c r="Y4791" s="66" t="str">
        <f>IFERROR(INDEX('Retasi Pricing'!F:F,MATCH('Entry Data'!AM4791,'Retasi Pricing'!E:E,0))*X4791,"")</f>
        <v/>
      </c>
      <c r="Z4791" s="62" t="s">
        <v>26</v>
      </c>
      <c r="AA4791" s="62" t="s">
        <v>27</v>
      </c>
      <c r="AB4791" s="32"/>
      <c r="AC4791" s="32" t="s">
        <v>131</v>
      </c>
      <c r="AD4791" s="32" t="str">
        <f t="shared" si="1338"/>
        <v/>
      </c>
      <c r="AF4791" s="5" t="str">
        <f t="shared" si="1339"/>
        <v>sofi'in44213</v>
      </c>
      <c r="AG4791" s="5" t="str">
        <f t="shared" si="1340"/>
        <v>BMJ 04644213UTARANIGHT</v>
      </c>
      <c r="AH4791" s="5" t="str">
        <f t="shared" si="1341"/>
        <v>sofi'in44213UTARANIGHT</v>
      </c>
      <c r="AI4791" s="5" t="str">
        <f t="shared" si="1342"/>
        <v>BMJ 04644213NIGHT</v>
      </c>
      <c r="AJ4791" s="5" t="str">
        <f t="shared" si="1343"/>
        <v>sofi'in44213NIGHT</v>
      </c>
      <c r="AK4791" s="5" t="str">
        <f t="shared" si="1344"/>
        <v>sofi'inBMJ II</v>
      </c>
      <c r="AL4791" s="5" t="str">
        <f t="shared" si="1346"/>
        <v>UTARA</v>
      </c>
      <c r="AM4791" s="5" t="str">
        <f t="shared" si="1347"/>
        <v>UTARA12 RODA</v>
      </c>
      <c r="AN4791" s="5" t="str">
        <f t="shared" si="1348"/>
        <v>sofi'inBMJ IIUTARA12 RODA</v>
      </c>
      <c r="AO4791" s="5" t="str">
        <f t="shared" si="1349"/>
        <v>sofi'inUTARA12 RODA</v>
      </c>
      <c r="AP4791" s="5" t="str">
        <f t="shared" si="1350"/>
        <v>44213NIGHT</v>
      </c>
    </row>
    <row r="4792" spans="1:42" x14ac:dyDescent="0.3">
      <c r="A4792" s="33">
        <v>1</v>
      </c>
      <c r="B4792" s="33"/>
      <c r="C4792" s="70">
        <v>44213</v>
      </c>
      <c r="D4792" s="71" t="s">
        <v>87</v>
      </c>
      <c r="E4792" s="70">
        <v>44213</v>
      </c>
      <c r="F4792" s="71">
        <v>5175243</v>
      </c>
      <c r="G4792" s="33" t="s">
        <v>20</v>
      </c>
      <c r="H4792" s="33" t="s">
        <v>21</v>
      </c>
      <c r="I4792" s="33" t="s">
        <v>51</v>
      </c>
      <c r="J4792" s="33" t="s">
        <v>46</v>
      </c>
      <c r="K4792" s="63" t="s">
        <v>36</v>
      </c>
      <c r="L4792" s="32" t="str">
        <f t="shared" si="1351"/>
        <v>CGE370</v>
      </c>
      <c r="M4792" s="32" t="str">
        <f t="shared" si="1352"/>
        <v>BMJ II</v>
      </c>
      <c r="N4792" s="32" t="str">
        <f t="shared" si="1353"/>
        <v>12 RODA</v>
      </c>
      <c r="O4792" s="146">
        <v>0.93156250000000007</v>
      </c>
      <c r="P4792" s="65">
        <v>0.93156250000000007</v>
      </c>
      <c r="Q4792" s="65"/>
      <c r="R4792" s="66"/>
      <c r="S4792" s="66">
        <v>46800</v>
      </c>
      <c r="T4792" s="66">
        <v>17220</v>
      </c>
      <c r="U4792" s="67">
        <f t="shared" si="1345"/>
        <v>29.58</v>
      </c>
      <c r="V4792" s="66">
        <f t="shared" si="1336"/>
        <v>599793.65999999992</v>
      </c>
      <c r="W4792" s="66" t="str">
        <f t="shared" si="1337"/>
        <v/>
      </c>
      <c r="X4792" s="66">
        <f>A4792+SUMIFS(Presensi!F:F,Presensi!E:E,'Entry Data'!AP4792)</f>
        <v>2</v>
      </c>
      <c r="Y4792" s="66" t="str">
        <f>IFERROR(INDEX('Retasi Pricing'!F:F,MATCH('Entry Data'!AM4792,'Retasi Pricing'!E:E,0))*X4792,"")</f>
        <v/>
      </c>
      <c r="Z4792" s="62" t="s">
        <v>26</v>
      </c>
      <c r="AA4792" s="62" t="s">
        <v>27</v>
      </c>
      <c r="AB4792" s="32"/>
      <c r="AC4792" s="32" t="s">
        <v>131</v>
      </c>
      <c r="AD4792" s="32" t="str">
        <f t="shared" si="1338"/>
        <v/>
      </c>
      <c r="AF4792" s="5" t="str">
        <f t="shared" si="1339"/>
        <v>sofi'in44213</v>
      </c>
      <c r="AG4792" s="5" t="str">
        <f t="shared" si="1340"/>
        <v>BMJ 04644213UTARANIGHT</v>
      </c>
      <c r="AH4792" s="5" t="str">
        <f t="shared" si="1341"/>
        <v>sofi'in44213UTARANIGHT</v>
      </c>
      <c r="AI4792" s="5" t="str">
        <f t="shared" si="1342"/>
        <v>BMJ 04644213NIGHT</v>
      </c>
      <c r="AJ4792" s="5" t="str">
        <f t="shared" si="1343"/>
        <v>sofi'in44213NIGHT</v>
      </c>
      <c r="AK4792" s="5" t="str">
        <f t="shared" si="1344"/>
        <v>sofi'inBMJ II</v>
      </c>
      <c r="AL4792" s="5" t="str">
        <f t="shared" si="1346"/>
        <v>UTARA</v>
      </c>
      <c r="AM4792" s="5" t="str">
        <f t="shared" si="1347"/>
        <v>UTARA12 RODA</v>
      </c>
      <c r="AN4792" s="5" t="str">
        <f t="shared" si="1348"/>
        <v>sofi'inBMJ IIUTARA12 RODA</v>
      </c>
      <c r="AO4792" s="5" t="str">
        <f t="shared" si="1349"/>
        <v>sofi'inUTARA12 RODA</v>
      </c>
      <c r="AP4792" s="5" t="str">
        <f t="shared" si="1350"/>
        <v>44213NIGHT</v>
      </c>
    </row>
    <row r="4793" spans="1:42" x14ac:dyDescent="0.3">
      <c r="A4793" s="33">
        <v>1</v>
      </c>
      <c r="B4793" s="33"/>
      <c r="C4793" s="70">
        <v>44213</v>
      </c>
      <c r="D4793" s="71" t="s">
        <v>87</v>
      </c>
      <c r="E4793" s="70">
        <v>44213</v>
      </c>
      <c r="F4793" s="71">
        <v>5175320</v>
      </c>
      <c r="G4793" s="33" t="s">
        <v>20</v>
      </c>
      <c r="H4793" s="33" t="s">
        <v>21</v>
      </c>
      <c r="I4793" s="33" t="s">
        <v>51</v>
      </c>
      <c r="J4793" s="33" t="s">
        <v>46</v>
      </c>
      <c r="K4793" s="63" t="s">
        <v>36</v>
      </c>
      <c r="L4793" s="32" t="str">
        <f t="shared" si="1351"/>
        <v>CGE370</v>
      </c>
      <c r="M4793" s="32" t="str">
        <f t="shared" si="1352"/>
        <v>BMJ II</v>
      </c>
      <c r="N4793" s="32" t="str">
        <f t="shared" si="1353"/>
        <v>12 RODA</v>
      </c>
      <c r="O4793" s="146">
        <v>0.99045138888888884</v>
      </c>
      <c r="P4793" s="65">
        <v>0.99045138888888884</v>
      </c>
      <c r="Q4793" s="65"/>
      <c r="R4793" s="66"/>
      <c r="S4793" s="66">
        <v>44100</v>
      </c>
      <c r="T4793" s="66">
        <v>17220</v>
      </c>
      <c r="U4793" s="67">
        <f t="shared" si="1345"/>
        <v>26.88</v>
      </c>
      <c r="V4793" s="66">
        <f t="shared" si="1336"/>
        <v>545045.76000000001</v>
      </c>
      <c r="W4793" s="66" t="str">
        <f t="shared" si="1337"/>
        <v/>
      </c>
      <c r="X4793" s="66">
        <f>A4793+SUMIFS(Presensi!F:F,Presensi!E:E,'Entry Data'!AP4793)</f>
        <v>2</v>
      </c>
      <c r="Y4793" s="66" t="str">
        <f>IFERROR(INDEX('Retasi Pricing'!F:F,MATCH('Entry Data'!AM4793,'Retasi Pricing'!E:E,0))*X4793,"")</f>
        <v/>
      </c>
      <c r="Z4793" s="62" t="s">
        <v>26</v>
      </c>
      <c r="AA4793" s="62" t="s">
        <v>27</v>
      </c>
      <c r="AB4793" s="32"/>
      <c r="AC4793" s="32" t="s">
        <v>131</v>
      </c>
      <c r="AD4793" s="32" t="str">
        <f t="shared" si="1338"/>
        <v/>
      </c>
      <c r="AF4793" s="5" t="str">
        <f t="shared" si="1339"/>
        <v>sofi'in44213</v>
      </c>
      <c r="AG4793" s="5" t="str">
        <f t="shared" si="1340"/>
        <v>BMJ 04644213UTARANIGHT</v>
      </c>
      <c r="AH4793" s="5" t="str">
        <f t="shared" si="1341"/>
        <v>sofi'in44213UTARANIGHT</v>
      </c>
      <c r="AI4793" s="5" t="str">
        <f t="shared" si="1342"/>
        <v>BMJ 04644213NIGHT</v>
      </c>
      <c r="AJ4793" s="5" t="str">
        <f t="shared" si="1343"/>
        <v>sofi'in44213NIGHT</v>
      </c>
      <c r="AK4793" s="5" t="str">
        <f t="shared" si="1344"/>
        <v>sofi'inBMJ II</v>
      </c>
      <c r="AL4793" s="5" t="str">
        <f t="shared" si="1346"/>
        <v>UTARA</v>
      </c>
      <c r="AM4793" s="5" t="str">
        <f t="shared" si="1347"/>
        <v>UTARA12 RODA</v>
      </c>
      <c r="AN4793" s="5" t="str">
        <f t="shared" si="1348"/>
        <v>sofi'inBMJ IIUTARA12 RODA</v>
      </c>
      <c r="AO4793" s="5" t="str">
        <f t="shared" si="1349"/>
        <v>sofi'inUTARA12 RODA</v>
      </c>
      <c r="AP4793" s="5" t="str">
        <f t="shared" si="1350"/>
        <v>44213NIGHT</v>
      </c>
    </row>
    <row r="4794" spans="1:42" x14ac:dyDescent="0.3">
      <c r="A4794" s="33">
        <v>1</v>
      </c>
      <c r="B4794" s="33"/>
      <c r="C4794" s="70">
        <v>44213</v>
      </c>
      <c r="D4794" s="71" t="s">
        <v>87</v>
      </c>
      <c r="E4794" s="70">
        <v>44214</v>
      </c>
      <c r="F4794" s="71">
        <v>5175608</v>
      </c>
      <c r="G4794" s="33" t="s">
        <v>20</v>
      </c>
      <c r="H4794" s="33" t="s">
        <v>21</v>
      </c>
      <c r="I4794" s="33" t="s">
        <v>51</v>
      </c>
      <c r="J4794" s="33" t="s">
        <v>46</v>
      </c>
      <c r="K4794" s="69" t="s">
        <v>41</v>
      </c>
      <c r="L4794" s="32" t="str">
        <f t="shared" si="1351"/>
        <v>AXOR4843</v>
      </c>
      <c r="M4794" s="32" t="str">
        <f t="shared" si="1352"/>
        <v>BMJ II</v>
      </c>
      <c r="N4794" s="32" t="str">
        <f t="shared" si="1353"/>
        <v>12 RODA</v>
      </c>
      <c r="O4794" s="146">
        <v>0.26133101851851853</v>
      </c>
      <c r="P4794" s="65">
        <v>0.26133101851851853</v>
      </c>
      <c r="Q4794" s="65"/>
      <c r="R4794" s="66"/>
      <c r="S4794" s="66">
        <v>51880</v>
      </c>
      <c r="T4794" s="66">
        <v>20200</v>
      </c>
      <c r="U4794" s="67">
        <f t="shared" si="1345"/>
        <v>31.68</v>
      </c>
      <c r="V4794" s="66">
        <f t="shared" si="1336"/>
        <v>642375.36</v>
      </c>
      <c r="W4794" s="66" t="str">
        <f t="shared" si="1337"/>
        <v/>
      </c>
      <c r="X4794" s="66">
        <f>A4794+SUMIFS(Presensi!F:F,Presensi!E:E,'Entry Data'!AP4794)</f>
        <v>2</v>
      </c>
      <c r="Y4794" s="66" t="str">
        <f>IFERROR(INDEX('Retasi Pricing'!F:F,MATCH('Entry Data'!AM4794,'Retasi Pricing'!E:E,0))*X4794,"")</f>
        <v/>
      </c>
      <c r="Z4794" s="62" t="s">
        <v>26</v>
      </c>
      <c r="AA4794" s="62" t="s">
        <v>27</v>
      </c>
      <c r="AB4794" s="32"/>
      <c r="AC4794" s="32" t="s">
        <v>124</v>
      </c>
      <c r="AD4794" s="32" t="str">
        <f t="shared" si="1338"/>
        <v/>
      </c>
      <c r="AF4794" s="5" t="str">
        <f t="shared" si="1339"/>
        <v>rahman44213</v>
      </c>
      <c r="AG4794" s="5" t="str">
        <f t="shared" si="1340"/>
        <v>BMJ 04744213UTARANIGHT</v>
      </c>
      <c r="AH4794" s="5" t="str">
        <f t="shared" si="1341"/>
        <v>rahman44213UTARANIGHT</v>
      </c>
      <c r="AI4794" s="5" t="str">
        <f t="shared" si="1342"/>
        <v>BMJ 04744213NIGHT</v>
      </c>
      <c r="AJ4794" s="5" t="str">
        <f t="shared" si="1343"/>
        <v>rahman44213NIGHT</v>
      </c>
      <c r="AK4794" s="5" t="str">
        <f t="shared" si="1344"/>
        <v>rahmanBMJ II</v>
      </c>
      <c r="AL4794" s="5" t="str">
        <f t="shared" si="1346"/>
        <v>UTARA</v>
      </c>
      <c r="AM4794" s="5" t="str">
        <f t="shared" si="1347"/>
        <v>UTARA12 RODA</v>
      </c>
      <c r="AN4794" s="5" t="str">
        <f t="shared" si="1348"/>
        <v>rahmanBMJ IIUTARA12 RODA</v>
      </c>
      <c r="AO4794" s="5" t="str">
        <f t="shared" si="1349"/>
        <v>rahmanUTARA12 RODA</v>
      </c>
      <c r="AP4794" s="5" t="str">
        <f t="shared" si="1350"/>
        <v>44213NIGHT</v>
      </c>
    </row>
    <row r="4795" spans="1:42" x14ac:dyDescent="0.3">
      <c r="A4795" s="33">
        <v>1</v>
      </c>
      <c r="B4795" s="33"/>
      <c r="C4795" s="70">
        <v>44213</v>
      </c>
      <c r="D4795" s="71" t="s">
        <v>87</v>
      </c>
      <c r="E4795" s="70">
        <v>44213</v>
      </c>
      <c r="F4795" s="71">
        <v>5175148</v>
      </c>
      <c r="G4795" s="33" t="s">
        <v>20</v>
      </c>
      <c r="H4795" s="33" t="s">
        <v>21</v>
      </c>
      <c r="I4795" s="33" t="s">
        <v>123</v>
      </c>
      <c r="J4795" s="33" t="s">
        <v>23</v>
      </c>
      <c r="K4795" s="63" t="s">
        <v>41</v>
      </c>
      <c r="L4795" s="32" t="str">
        <f t="shared" si="1351"/>
        <v>AXOR4843</v>
      </c>
      <c r="M4795" s="32" t="str">
        <f t="shared" si="1352"/>
        <v>BMJ II</v>
      </c>
      <c r="N4795" s="32" t="str">
        <f t="shared" si="1353"/>
        <v>12 RODA</v>
      </c>
      <c r="O4795" s="146">
        <v>0.85621527777777784</v>
      </c>
      <c r="P4795" s="65">
        <v>0.8646759259259259</v>
      </c>
      <c r="Q4795" s="65"/>
      <c r="R4795" s="66"/>
      <c r="S4795" s="66">
        <v>51420</v>
      </c>
      <c r="T4795" s="66">
        <v>20200</v>
      </c>
      <c r="U4795" s="67">
        <f t="shared" si="1345"/>
        <v>31.22</v>
      </c>
      <c r="V4795" s="66">
        <f t="shared" si="1336"/>
        <v>633047.93999999994</v>
      </c>
      <c r="W4795" s="66" t="str">
        <f t="shared" si="1337"/>
        <v/>
      </c>
      <c r="X4795" s="66">
        <f>A4795+SUMIFS(Presensi!F:F,Presensi!E:E,'Entry Data'!AP4795)</f>
        <v>2</v>
      </c>
      <c r="Y4795" s="66" t="str">
        <f>IFERROR(INDEX('Retasi Pricing'!F:F,MATCH('Entry Data'!AM4795,'Retasi Pricing'!E:E,0))*X4795,"")</f>
        <v/>
      </c>
      <c r="Z4795" s="62" t="s">
        <v>26</v>
      </c>
      <c r="AA4795" s="62" t="s">
        <v>27</v>
      </c>
      <c r="AB4795" s="32"/>
      <c r="AC4795" s="32" t="s">
        <v>124</v>
      </c>
      <c r="AD4795" s="32" t="str">
        <f t="shared" si="1338"/>
        <v/>
      </c>
      <c r="AF4795" s="5" t="str">
        <f t="shared" si="1339"/>
        <v>rahman44213</v>
      </c>
      <c r="AG4795" s="5" t="str">
        <f t="shared" si="1340"/>
        <v>BMJ 04744213UTARANIGHT</v>
      </c>
      <c r="AH4795" s="5" t="str">
        <f t="shared" si="1341"/>
        <v>rahman44213UTARANIGHT</v>
      </c>
      <c r="AI4795" s="5" t="str">
        <f t="shared" si="1342"/>
        <v>BMJ 04744213NIGHT</v>
      </c>
      <c r="AJ4795" s="5" t="str">
        <f t="shared" si="1343"/>
        <v>rahman44213NIGHT</v>
      </c>
      <c r="AK4795" s="5" t="str">
        <f t="shared" si="1344"/>
        <v>rahmanBMJ II</v>
      </c>
      <c r="AL4795" s="5" t="str">
        <f t="shared" si="1346"/>
        <v>UTARA</v>
      </c>
      <c r="AM4795" s="5" t="str">
        <f t="shared" si="1347"/>
        <v>UTARA12 RODA</v>
      </c>
      <c r="AN4795" s="5" t="str">
        <f t="shared" si="1348"/>
        <v>rahmanBMJ IIUTARA12 RODA</v>
      </c>
      <c r="AO4795" s="5" t="str">
        <f t="shared" si="1349"/>
        <v>rahmanUTARA12 RODA</v>
      </c>
      <c r="AP4795" s="5" t="str">
        <f t="shared" si="1350"/>
        <v>44213NIGHT</v>
      </c>
    </row>
    <row r="4796" spans="1:42" x14ac:dyDescent="0.3">
      <c r="A4796" s="33">
        <v>1</v>
      </c>
      <c r="B4796" s="33"/>
      <c r="C4796" s="70">
        <v>44213</v>
      </c>
      <c r="D4796" s="71" t="s">
        <v>87</v>
      </c>
      <c r="E4796" s="70">
        <v>44213</v>
      </c>
      <c r="F4796" s="71">
        <v>5175234</v>
      </c>
      <c r="G4796" s="33" t="s">
        <v>20</v>
      </c>
      <c r="H4796" s="33" t="s">
        <v>21</v>
      </c>
      <c r="I4796" s="33" t="s">
        <v>51</v>
      </c>
      <c r="J4796" s="33" t="s">
        <v>46</v>
      </c>
      <c r="K4796" s="69" t="s">
        <v>41</v>
      </c>
      <c r="L4796" s="32" t="str">
        <f t="shared" si="1351"/>
        <v>AXOR4843</v>
      </c>
      <c r="M4796" s="32" t="str">
        <f t="shared" si="1352"/>
        <v>BMJ II</v>
      </c>
      <c r="N4796" s="32" t="str">
        <f t="shared" si="1353"/>
        <v>12 RODA</v>
      </c>
      <c r="O4796" s="146">
        <v>0.92206018518518518</v>
      </c>
      <c r="P4796" s="65">
        <v>0.92206018518518518</v>
      </c>
      <c r="Q4796" s="65"/>
      <c r="R4796" s="66"/>
      <c r="S4796" s="66">
        <v>51000</v>
      </c>
      <c r="T4796" s="66">
        <v>20200</v>
      </c>
      <c r="U4796" s="67">
        <f t="shared" si="1345"/>
        <v>30.8</v>
      </c>
      <c r="V4796" s="66">
        <f t="shared" si="1336"/>
        <v>624531.6</v>
      </c>
      <c r="W4796" s="66" t="str">
        <f t="shared" si="1337"/>
        <v/>
      </c>
      <c r="X4796" s="66">
        <f>A4796+SUMIFS(Presensi!F:F,Presensi!E:E,'Entry Data'!AP4796)</f>
        <v>2</v>
      </c>
      <c r="Y4796" s="66" t="str">
        <f>IFERROR(INDEX('Retasi Pricing'!F:F,MATCH('Entry Data'!AM4796,'Retasi Pricing'!E:E,0))*X4796,"")</f>
        <v/>
      </c>
      <c r="Z4796" s="62" t="s">
        <v>26</v>
      </c>
      <c r="AA4796" s="62" t="s">
        <v>27</v>
      </c>
      <c r="AB4796" s="32"/>
      <c r="AC4796" s="32" t="s">
        <v>124</v>
      </c>
      <c r="AD4796" s="32" t="str">
        <f t="shared" si="1338"/>
        <v/>
      </c>
      <c r="AF4796" s="5" t="str">
        <f t="shared" si="1339"/>
        <v>rahman44213</v>
      </c>
      <c r="AG4796" s="5" t="str">
        <f t="shared" si="1340"/>
        <v>BMJ 04744213UTARANIGHT</v>
      </c>
      <c r="AH4796" s="5" t="str">
        <f t="shared" si="1341"/>
        <v>rahman44213UTARANIGHT</v>
      </c>
      <c r="AI4796" s="5" t="str">
        <f t="shared" si="1342"/>
        <v>BMJ 04744213NIGHT</v>
      </c>
      <c r="AJ4796" s="5" t="str">
        <f t="shared" si="1343"/>
        <v>rahman44213NIGHT</v>
      </c>
      <c r="AK4796" s="5" t="str">
        <f t="shared" si="1344"/>
        <v>rahmanBMJ II</v>
      </c>
      <c r="AL4796" s="5" t="str">
        <f t="shared" si="1346"/>
        <v>UTARA</v>
      </c>
      <c r="AM4796" s="5" t="str">
        <f t="shared" si="1347"/>
        <v>UTARA12 RODA</v>
      </c>
      <c r="AN4796" s="5" t="str">
        <f t="shared" si="1348"/>
        <v>rahmanBMJ IIUTARA12 RODA</v>
      </c>
      <c r="AO4796" s="5" t="str">
        <f t="shared" si="1349"/>
        <v>rahmanUTARA12 RODA</v>
      </c>
      <c r="AP4796" s="5" t="str">
        <f t="shared" si="1350"/>
        <v>44213NIGHT</v>
      </c>
    </row>
    <row r="4797" spans="1:42" x14ac:dyDescent="0.3">
      <c r="A4797" s="33">
        <v>1</v>
      </c>
      <c r="B4797" s="33"/>
      <c r="C4797" s="70">
        <v>44213</v>
      </c>
      <c r="D4797" s="71" t="s">
        <v>87</v>
      </c>
      <c r="E4797" s="70">
        <v>44213</v>
      </c>
      <c r="F4797" s="71">
        <v>5175321</v>
      </c>
      <c r="G4797" s="33" t="s">
        <v>20</v>
      </c>
      <c r="H4797" s="33" t="s">
        <v>21</v>
      </c>
      <c r="I4797" s="33" t="s">
        <v>51</v>
      </c>
      <c r="J4797" s="33" t="s">
        <v>46</v>
      </c>
      <c r="K4797" s="63" t="s">
        <v>41</v>
      </c>
      <c r="L4797" s="32" t="str">
        <f t="shared" si="1351"/>
        <v>AXOR4843</v>
      </c>
      <c r="M4797" s="32" t="str">
        <f t="shared" si="1352"/>
        <v>BMJ II</v>
      </c>
      <c r="N4797" s="32" t="str">
        <f t="shared" si="1353"/>
        <v>12 RODA</v>
      </c>
      <c r="O4797" s="146">
        <v>0.99144675925925929</v>
      </c>
      <c r="P4797" s="65">
        <v>0.99144675925925929</v>
      </c>
      <c r="Q4797" s="65"/>
      <c r="R4797" s="66"/>
      <c r="S4797" s="66">
        <v>51520</v>
      </c>
      <c r="T4797" s="66">
        <v>20200</v>
      </c>
      <c r="U4797" s="67">
        <f t="shared" si="1345"/>
        <v>31.32</v>
      </c>
      <c r="V4797" s="66">
        <f t="shared" si="1336"/>
        <v>635075.64</v>
      </c>
      <c r="W4797" s="66" t="str">
        <f t="shared" si="1337"/>
        <v/>
      </c>
      <c r="X4797" s="66">
        <f>A4797+SUMIFS(Presensi!F:F,Presensi!E:E,'Entry Data'!AP4797)</f>
        <v>2</v>
      </c>
      <c r="Y4797" s="66" t="str">
        <f>IFERROR(INDEX('Retasi Pricing'!F:F,MATCH('Entry Data'!AM4797,'Retasi Pricing'!E:E,0))*X4797,"")</f>
        <v/>
      </c>
      <c r="Z4797" s="62" t="s">
        <v>26</v>
      </c>
      <c r="AA4797" s="62" t="s">
        <v>27</v>
      </c>
      <c r="AB4797" s="32"/>
      <c r="AC4797" s="32" t="s">
        <v>124</v>
      </c>
      <c r="AD4797" s="32" t="str">
        <f t="shared" si="1338"/>
        <v/>
      </c>
      <c r="AF4797" s="5" t="str">
        <f t="shared" si="1339"/>
        <v>rahman44213</v>
      </c>
      <c r="AG4797" s="5" t="str">
        <f t="shared" si="1340"/>
        <v>BMJ 04744213UTARANIGHT</v>
      </c>
      <c r="AH4797" s="5" t="str">
        <f t="shared" si="1341"/>
        <v>rahman44213UTARANIGHT</v>
      </c>
      <c r="AI4797" s="5" t="str">
        <f t="shared" si="1342"/>
        <v>BMJ 04744213NIGHT</v>
      </c>
      <c r="AJ4797" s="5" t="str">
        <f t="shared" si="1343"/>
        <v>rahman44213NIGHT</v>
      </c>
      <c r="AK4797" s="5" t="str">
        <f t="shared" si="1344"/>
        <v>rahmanBMJ II</v>
      </c>
      <c r="AL4797" s="5" t="str">
        <f t="shared" si="1346"/>
        <v>UTARA</v>
      </c>
      <c r="AM4797" s="5" t="str">
        <f t="shared" si="1347"/>
        <v>UTARA12 RODA</v>
      </c>
      <c r="AN4797" s="5" t="str">
        <f t="shared" si="1348"/>
        <v>rahmanBMJ IIUTARA12 RODA</v>
      </c>
      <c r="AO4797" s="5" t="str">
        <f t="shared" si="1349"/>
        <v>rahmanUTARA12 RODA</v>
      </c>
      <c r="AP4797" s="5" t="str">
        <f t="shared" si="1350"/>
        <v>44213NIGHT</v>
      </c>
    </row>
    <row r="4798" spans="1:42" x14ac:dyDescent="0.3">
      <c r="A4798" s="33">
        <v>1</v>
      </c>
      <c r="B4798" s="33"/>
      <c r="C4798" s="70">
        <v>44213</v>
      </c>
      <c r="D4798" s="71" t="s">
        <v>87</v>
      </c>
      <c r="E4798" s="70">
        <v>44213</v>
      </c>
      <c r="F4798" s="71">
        <v>5175160</v>
      </c>
      <c r="G4798" s="33" t="s">
        <v>20</v>
      </c>
      <c r="H4798" s="33" t="s">
        <v>21</v>
      </c>
      <c r="I4798" s="33" t="s">
        <v>51</v>
      </c>
      <c r="J4798" s="33" t="s">
        <v>46</v>
      </c>
      <c r="K4798" s="69" t="s">
        <v>62</v>
      </c>
      <c r="L4798" s="32" t="str">
        <f t="shared" si="1351"/>
        <v>FM260JD</v>
      </c>
      <c r="M4798" s="32" t="str">
        <f t="shared" si="1352"/>
        <v>BMJ III</v>
      </c>
      <c r="N4798" s="32" t="str">
        <f t="shared" si="1353"/>
        <v>10 RODA</v>
      </c>
      <c r="O4798" s="146">
        <v>0.86555555555555552</v>
      </c>
      <c r="P4798" s="65">
        <v>0.87854166666666667</v>
      </c>
      <c r="Q4798" s="65"/>
      <c r="R4798" s="66">
        <v>1</v>
      </c>
      <c r="S4798" s="66">
        <v>39000</v>
      </c>
      <c r="T4798" s="66">
        <v>14960</v>
      </c>
      <c r="U4798" s="67">
        <f t="shared" si="1345"/>
        <v>24.04</v>
      </c>
      <c r="V4798" s="66">
        <f t="shared" si="1336"/>
        <v>468635.76</v>
      </c>
      <c r="W4798" s="66" t="str">
        <f t="shared" si="1337"/>
        <v>1 &gt; 4</v>
      </c>
      <c r="X4798" s="66">
        <f>A4798+SUMIFS(Presensi!F:F,Presensi!E:E,'Entry Data'!AP4798)</f>
        <v>2</v>
      </c>
      <c r="Y4798" s="66">
        <f>IFERROR(INDEX('Retasi Pricing'!F:F,MATCH('Entry Data'!AM4798,'Retasi Pricing'!E:E,0))*X4798,"")</f>
        <v>50000</v>
      </c>
      <c r="Z4798" s="62" t="s">
        <v>26</v>
      </c>
      <c r="AA4798" s="62" t="s">
        <v>27</v>
      </c>
      <c r="AB4798" s="32"/>
      <c r="AC4798" s="32" t="s">
        <v>128</v>
      </c>
      <c r="AD4798" s="32" t="str">
        <f t="shared" si="1338"/>
        <v/>
      </c>
      <c r="AF4798" s="5" t="str">
        <f t="shared" si="1339"/>
        <v>jafar44213</v>
      </c>
      <c r="AG4798" s="5" t="str">
        <f t="shared" si="1340"/>
        <v>BMJ 05344213UTARANIGHT</v>
      </c>
      <c r="AH4798" s="5" t="str">
        <f t="shared" si="1341"/>
        <v>jafar44213UTARANIGHT</v>
      </c>
      <c r="AI4798" s="5" t="str">
        <f t="shared" si="1342"/>
        <v>BMJ 05344213NIGHT</v>
      </c>
      <c r="AJ4798" s="5" t="str">
        <f t="shared" si="1343"/>
        <v>jafar44213NIGHT</v>
      </c>
      <c r="AK4798" s="5" t="str">
        <f t="shared" si="1344"/>
        <v>jafarBMJ III</v>
      </c>
      <c r="AL4798" s="5" t="str">
        <f t="shared" si="1346"/>
        <v>1UTARA</v>
      </c>
      <c r="AM4798" s="5" t="str">
        <f t="shared" si="1347"/>
        <v>1 &gt; 4UTARA10 RODA</v>
      </c>
      <c r="AN4798" s="5" t="str">
        <f t="shared" si="1348"/>
        <v>jafarBMJ III1 &gt; 4UTARA10 RODA</v>
      </c>
      <c r="AO4798" s="5" t="str">
        <f t="shared" si="1349"/>
        <v>jafar1 &gt; 4UTARA10 RODA</v>
      </c>
      <c r="AP4798" s="5" t="str">
        <f t="shared" si="1350"/>
        <v>44213NIGHT</v>
      </c>
    </row>
    <row r="4799" spans="1:42" x14ac:dyDescent="0.3">
      <c r="A4799" s="33">
        <v>1</v>
      </c>
      <c r="B4799" s="33"/>
      <c r="C4799" s="70">
        <v>44213</v>
      </c>
      <c r="D4799" s="71" t="s">
        <v>87</v>
      </c>
      <c r="E4799" s="70">
        <v>44214</v>
      </c>
      <c r="F4799" s="71">
        <v>5175378</v>
      </c>
      <c r="G4799" s="33" t="s">
        <v>20</v>
      </c>
      <c r="H4799" s="33" t="s">
        <v>21</v>
      </c>
      <c r="I4799" s="33" t="s">
        <v>51</v>
      </c>
      <c r="J4799" s="33" t="s">
        <v>46</v>
      </c>
      <c r="K4799" s="63" t="s">
        <v>67</v>
      </c>
      <c r="L4799" s="32" t="str">
        <f t="shared" si="1351"/>
        <v>FM260JD</v>
      </c>
      <c r="M4799" s="32" t="str">
        <f t="shared" si="1352"/>
        <v>BMJ III</v>
      </c>
      <c r="N4799" s="32" t="str">
        <f t="shared" si="1353"/>
        <v>10 RODA</v>
      </c>
      <c r="O4799" s="146">
        <v>3.6898148148148145E-2</v>
      </c>
      <c r="P4799" s="65">
        <v>3.6898148148148145E-2</v>
      </c>
      <c r="Q4799" s="65"/>
      <c r="R4799" s="66">
        <v>4</v>
      </c>
      <c r="S4799" s="66">
        <v>39060</v>
      </c>
      <c r="T4799" s="66">
        <v>15100</v>
      </c>
      <c r="U4799" s="67">
        <f t="shared" si="1345"/>
        <v>23.96</v>
      </c>
      <c r="V4799" s="66">
        <f t="shared" si="1336"/>
        <v>467076.24</v>
      </c>
      <c r="W4799" s="66" t="str">
        <f t="shared" si="1337"/>
        <v>1 &gt; 4</v>
      </c>
      <c r="X4799" s="66">
        <f>A4799+SUMIFS(Presensi!F:F,Presensi!E:E,'Entry Data'!AP4799)</f>
        <v>2</v>
      </c>
      <c r="Y4799" s="66">
        <f>IFERROR(INDEX('Retasi Pricing'!F:F,MATCH('Entry Data'!AM4799,'Retasi Pricing'!E:E,0))*X4799,"")</f>
        <v>50000</v>
      </c>
      <c r="Z4799" s="62" t="s">
        <v>26</v>
      </c>
      <c r="AA4799" s="62" t="s">
        <v>27</v>
      </c>
      <c r="AB4799" s="32"/>
      <c r="AC4799" s="32" t="s">
        <v>377</v>
      </c>
      <c r="AD4799" s="32" t="str">
        <f t="shared" si="1338"/>
        <v/>
      </c>
      <c r="AF4799" s="5" t="str">
        <f t="shared" si="1339"/>
        <v>Nurzaenal Abidin44213</v>
      </c>
      <c r="AG4799" s="5" t="str">
        <f t="shared" si="1340"/>
        <v>BMJ 05444213UTARANIGHT</v>
      </c>
      <c r="AH4799" s="5" t="str">
        <f t="shared" si="1341"/>
        <v>Nurzaenal Abidin44213UTARANIGHT</v>
      </c>
      <c r="AI4799" s="5" t="str">
        <f t="shared" si="1342"/>
        <v>BMJ 05444213NIGHT</v>
      </c>
      <c r="AJ4799" s="5" t="str">
        <f t="shared" si="1343"/>
        <v>Nurzaenal Abidin44213NIGHT</v>
      </c>
      <c r="AK4799" s="5" t="str">
        <f t="shared" si="1344"/>
        <v>Nurzaenal AbidinBMJ III</v>
      </c>
      <c r="AL4799" s="5" t="str">
        <f t="shared" si="1346"/>
        <v>4UTARA</v>
      </c>
      <c r="AM4799" s="5" t="str">
        <f t="shared" si="1347"/>
        <v>1 &gt; 4UTARA10 RODA</v>
      </c>
      <c r="AN4799" s="5" t="str">
        <f t="shared" si="1348"/>
        <v>Nurzaenal AbidinBMJ III1 &gt; 4UTARA10 RODA</v>
      </c>
      <c r="AO4799" s="5" t="str">
        <f t="shared" si="1349"/>
        <v>Nurzaenal Abidin1 &gt; 4UTARA10 RODA</v>
      </c>
      <c r="AP4799" s="5" t="str">
        <f t="shared" si="1350"/>
        <v>44213NIGHT</v>
      </c>
    </row>
    <row r="4800" spans="1:42" x14ac:dyDescent="0.3">
      <c r="A4800" s="33">
        <v>1</v>
      </c>
      <c r="B4800" s="33"/>
      <c r="C4800" s="70">
        <v>44213</v>
      </c>
      <c r="D4800" s="71" t="s">
        <v>87</v>
      </c>
      <c r="E4800" s="70">
        <v>44214</v>
      </c>
      <c r="F4800" s="71">
        <v>5175434</v>
      </c>
      <c r="G4800" s="33" t="s">
        <v>20</v>
      </c>
      <c r="H4800" s="33" t="s">
        <v>21</v>
      </c>
      <c r="I4800" s="33" t="s">
        <v>123</v>
      </c>
      <c r="J4800" s="33" t="s">
        <v>23</v>
      </c>
      <c r="K4800" s="63" t="s">
        <v>67</v>
      </c>
      <c r="L4800" s="32" t="str">
        <f t="shared" si="1351"/>
        <v>FM260JD</v>
      </c>
      <c r="M4800" s="32" t="str">
        <f t="shared" si="1352"/>
        <v>BMJ III</v>
      </c>
      <c r="N4800" s="32" t="str">
        <f t="shared" si="1353"/>
        <v>10 RODA</v>
      </c>
      <c r="O4800" s="146">
        <v>9.4224537037037037E-2</v>
      </c>
      <c r="P4800" s="65">
        <v>9.4224537037037037E-2</v>
      </c>
      <c r="Q4800" s="65"/>
      <c r="R4800" s="66">
        <v>5</v>
      </c>
      <c r="S4800" s="66">
        <v>38640</v>
      </c>
      <c r="T4800" s="66">
        <v>15100</v>
      </c>
      <c r="U4800" s="67">
        <f t="shared" si="1345"/>
        <v>23.54</v>
      </c>
      <c r="V4800" s="66">
        <f t="shared" si="1336"/>
        <v>458888.76</v>
      </c>
      <c r="W4800" s="66" t="str">
        <f t="shared" si="1337"/>
        <v>&gt; 5</v>
      </c>
      <c r="X4800" s="66">
        <f>A4800+SUMIFS(Presensi!F:F,Presensi!E:E,'Entry Data'!AP4800)</f>
        <v>2</v>
      </c>
      <c r="Y4800" s="66">
        <f>IFERROR(INDEX('Retasi Pricing'!F:F,MATCH('Entry Data'!AM4800,'Retasi Pricing'!E:E,0))*X4800,"")</f>
        <v>55300</v>
      </c>
      <c r="Z4800" s="62" t="s">
        <v>26</v>
      </c>
      <c r="AA4800" s="62" t="s">
        <v>27</v>
      </c>
      <c r="AB4800" s="32"/>
      <c r="AC4800" s="32" t="s">
        <v>377</v>
      </c>
      <c r="AD4800" s="32" t="str">
        <f t="shared" si="1338"/>
        <v/>
      </c>
      <c r="AF4800" s="5" t="str">
        <f t="shared" si="1339"/>
        <v>Nurzaenal Abidin44213</v>
      </c>
      <c r="AG4800" s="5" t="str">
        <f t="shared" si="1340"/>
        <v>BMJ 05444213UTARANIGHT</v>
      </c>
      <c r="AH4800" s="5" t="str">
        <f t="shared" si="1341"/>
        <v>Nurzaenal Abidin44213UTARANIGHT</v>
      </c>
      <c r="AI4800" s="5" t="str">
        <f t="shared" si="1342"/>
        <v>BMJ 05444213NIGHT</v>
      </c>
      <c r="AJ4800" s="5" t="str">
        <f t="shared" si="1343"/>
        <v>Nurzaenal Abidin44213NIGHT</v>
      </c>
      <c r="AK4800" s="5" t="str">
        <f t="shared" si="1344"/>
        <v>Nurzaenal AbidinBMJ III</v>
      </c>
      <c r="AL4800" s="5" t="str">
        <f t="shared" si="1346"/>
        <v>5UTARA</v>
      </c>
      <c r="AM4800" s="5" t="str">
        <f t="shared" si="1347"/>
        <v>&gt; 5UTARA10 RODA</v>
      </c>
      <c r="AN4800" s="5" t="str">
        <f t="shared" si="1348"/>
        <v>Nurzaenal AbidinBMJ III&gt; 5UTARA10 RODA</v>
      </c>
      <c r="AO4800" s="5" t="str">
        <f t="shared" si="1349"/>
        <v>Nurzaenal Abidin&gt; 5UTARA10 RODA</v>
      </c>
      <c r="AP4800" s="5" t="str">
        <f t="shared" si="1350"/>
        <v>44213NIGHT</v>
      </c>
    </row>
    <row r="4801" spans="1:42" x14ac:dyDescent="0.3">
      <c r="A4801" s="33">
        <v>1</v>
      </c>
      <c r="B4801" s="33"/>
      <c r="C4801" s="70">
        <v>44213</v>
      </c>
      <c r="D4801" s="71" t="s">
        <v>87</v>
      </c>
      <c r="E4801" s="70">
        <v>44214</v>
      </c>
      <c r="F4801" s="71">
        <v>5175511</v>
      </c>
      <c r="G4801" s="33" t="s">
        <v>20</v>
      </c>
      <c r="H4801" s="33" t="s">
        <v>21</v>
      </c>
      <c r="I4801" s="33" t="s">
        <v>51</v>
      </c>
      <c r="J4801" s="33" t="s">
        <v>46</v>
      </c>
      <c r="K4801" s="69" t="s">
        <v>67</v>
      </c>
      <c r="L4801" s="32" t="str">
        <f t="shared" si="1351"/>
        <v>FM260JD</v>
      </c>
      <c r="M4801" s="32" t="str">
        <f t="shared" si="1352"/>
        <v>BMJ III</v>
      </c>
      <c r="N4801" s="32" t="str">
        <f t="shared" si="1353"/>
        <v>10 RODA</v>
      </c>
      <c r="O4801" s="146">
        <v>0.15968750000000001</v>
      </c>
      <c r="P4801" s="65">
        <v>0.15968750000000001</v>
      </c>
      <c r="Q4801" s="65"/>
      <c r="R4801" s="66">
        <v>6</v>
      </c>
      <c r="S4801" s="66">
        <v>38760</v>
      </c>
      <c r="T4801" s="66">
        <v>15100</v>
      </c>
      <c r="U4801" s="67">
        <f t="shared" si="1345"/>
        <v>23.66</v>
      </c>
      <c r="V4801" s="66">
        <f t="shared" si="1336"/>
        <v>461228.04000000004</v>
      </c>
      <c r="W4801" s="66" t="str">
        <f t="shared" si="1337"/>
        <v>&gt; 6</v>
      </c>
      <c r="X4801" s="66">
        <f>A4801+SUMIFS(Presensi!F:F,Presensi!E:E,'Entry Data'!AP4801)</f>
        <v>2</v>
      </c>
      <c r="Y4801" s="66">
        <f>IFERROR(INDEX('Retasi Pricing'!F:F,MATCH('Entry Data'!AM4801,'Retasi Pricing'!E:E,0))*X4801,"")</f>
        <v>61600</v>
      </c>
      <c r="Z4801" s="62" t="s">
        <v>26</v>
      </c>
      <c r="AA4801" s="62" t="s">
        <v>27</v>
      </c>
      <c r="AB4801" s="32"/>
      <c r="AC4801" s="32" t="s">
        <v>377</v>
      </c>
      <c r="AD4801" s="32" t="str">
        <f t="shared" si="1338"/>
        <v/>
      </c>
      <c r="AF4801" s="5" t="str">
        <f t="shared" si="1339"/>
        <v>Nurzaenal Abidin44213</v>
      </c>
      <c r="AG4801" s="5" t="str">
        <f t="shared" si="1340"/>
        <v>BMJ 05444213UTARANIGHT</v>
      </c>
      <c r="AH4801" s="5" t="str">
        <f t="shared" si="1341"/>
        <v>Nurzaenal Abidin44213UTARANIGHT</v>
      </c>
      <c r="AI4801" s="5" t="str">
        <f t="shared" si="1342"/>
        <v>BMJ 05444213NIGHT</v>
      </c>
      <c r="AJ4801" s="5" t="str">
        <f t="shared" si="1343"/>
        <v>Nurzaenal Abidin44213NIGHT</v>
      </c>
      <c r="AK4801" s="5" t="str">
        <f t="shared" si="1344"/>
        <v>Nurzaenal AbidinBMJ III</v>
      </c>
      <c r="AL4801" s="5" t="str">
        <f t="shared" si="1346"/>
        <v>6UTARA</v>
      </c>
      <c r="AM4801" s="5" t="str">
        <f t="shared" si="1347"/>
        <v>&gt; 6UTARA10 RODA</v>
      </c>
      <c r="AN4801" s="5" t="str">
        <f t="shared" si="1348"/>
        <v>Nurzaenal AbidinBMJ III&gt; 6UTARA10 RODA</v>
      </c>
      <c r="AO4801" s="5" t="str">
        <f t="shared" si="1349"/>
        <v>Nurzaenal Abidin&gt; 6UTARA10 RODA</v>
      </c>
      <c r="AP4801" s="5" t="str">
        <f t="shared" si="1350"/>
        <v>44213NIGHT</v>
      </c>
    </row>
    <row r="4802" spans="1:42" x14ac:dyDescent="0.3">
      <c r="A4802" s="33">
        <v>1</v>
      </c>
      <c r="B4802" s="33"/>
      <c r="C4802" s="70">
        <v>44213</v>
      </c>
      <c r="D4802" s="71" t="s">
        <v>87</v>
      </c>
      <c r="E4802" s="70">
        <v>44214</v>
      </c>
      <c r="F4802" s="71">
        <v>5175566</v>
      </c>
      <c r="G4802" s="33" t="s">
        <v>20</v>
      </c>
      <c r="H4802" s="33" t="s">
        <v>21</v>
      </c>
      <c r="I4802" s="33" t="s">
        <v>51</v>
      </c>
      <c r="J4802" s="33" t="s">
        <v>46</v>
      </c>
      <c r="K4802" s="63" t="s">
        <v>67</v>
      </c>
      <c r="L4802" s="32" t="str">
        <f t="shared" si="1351"/>
        <v>FM260JD</v>
      </c>
      <c r="M4802" s="32" t="str">
        <f t="shared" si="1352"/>
        <v>BMJ III</v>
      </c>
      <c r="N4802" s="32" t="str">
        <f t="shared" si="1353"/>
        <v>10 RODA</v>
      </c>
      <c r="O4802" s="146">
        <v>0.22032407407407406</v>
      </c>
      <c r="P4802" s="65">
        <v>0.22032407407407406</v>
      </c>
      <c r="Q4802" s="65"/>
      <c r="R4802" s="66">
        <v>7</v>
      </c>
      <c r="S4802" s="66">
        <v>38240</v>
      </c>
      <c r="T4802" s="66">
        <v>15100</v>
      </c>
      <c r="U4802" s="67">
        <f t="shared" si="1345"/>
        <v>23.14</v>
      </c>
      <c r="V4802" s="66">
        <f t="shared" si="1336"/>
        <v>451091.16000000003</v>
      </c>
      <c r="W4802" s="66" t="str">
        <f t="shared" si="1337"/>
        <v>7 &gt;</v>
      </c>
      <c r="X4802" s="66">
        <f>A4802+SUMIFS(Presensi!F:F,Presensi!E:E,'Entry Data'!AP4802)</f>
        <v>2</v>
      </c>
      <c r="Y4802" s="66">
        <f>IFERROR(INDEX('Retasi Pricing'!F:F,MATCH('Entry Data'!AM4802,'Retasi Pricing'!E:E,0))*X4802,"")</f>
        <v>75500</v>
      </c>
      <c r="Z4802" s="62" t="s">
        <v>26</v>
      </c>
      <c r="AA4802" s="62" t="s">
        <v>27</v>
      </c>
      <c r="AB4802" s="32"/>
      <c r="AC4802" s="32" t="s">
        <v>377</v>
      </c>
      <c r="AD4802" s="32" t="str">
        <f t="shared" si="1338"/>
        <v/>
      </c>
      <c r="AF4802" s="5" t="str">
        <f t="shared" si="1339"/>
        <v>Nurzaenal Abidin44213</v>
      </c>
      <c r="AG4802" s="5" t="str">
        <f t="shared" si="1340"/>
        <v>BMJ 05444213UTARANIGHT</v>
      </c>
      <c r="AH4802" s="5" t="str">
        <f t="shared" si="1341"/>
        <v>Nurzaenal Abidin44213UTARANIGHT</v>
      </c>
      <c r="AI4802" s="5" t="str">
        <f t="shared" si="1342"/>
        <v>BMJ 05444213NIGHT</v>
      </c>
      <c r="AJ4802" s="5" t="str">
        <f t="shared" si="1343"/>
        <v>Nurzaenal Abidin44213NIGHT</v>
      </c>
      <c r="AK4802" s="5" t="str">
        <f t="shared" si="1344"/>
        <v>Nurzaenal AbidinBMJ III</v>
      </c>
      <c r="AL4802" s="5" t="str">
        <f t="shared" si="1346"/>
        <v>7UTARA</v>
      </c>
      <c r="AM4802" s="5" t="str">
        <f t="shared" si="1347"/>
        <v>7 &gt;UTARA10 RODA</v>
      </c>
      <c r="AN4802" s="5" t="str">
        <f t="shared" si="1348"/>
        <v>Nurzaenal AbidinBMJ III7 &gt;UTARA10 RODA</v>
      </c>
      <c r="AO4802" s="5" t="str">
        <f t="shared" si="1349"/>
        <v>Nurzaenal Abidin7 &gt;UTARA10 RODA</v>
      </c>
      <c r="AP4802" s="5" t="str">
        <f t="shared" si="1350"/>
        <v>44213NIGHT</v>
      </c>
    </row>
    <row r="4803" spans="1:42" x14ac:dyDescent="0.3">
      <c r="A4803" s="33">
        <v>1</v>
      </c>
      <c r="B4803" s="33"/>
      <c r="C4803" s="70">
        <v>44213</v>
      </c>
      <c r="D4803" s="71" t="s">
        <v>87</v>
      </c>
      <c r="E4803" s="70">
        <v>44213</v>
      </c>
      <c r="F4803" s="71">
        <v>5175146</v>
      </c>
      <c r="G4803" s="33" t="s">
        <v>20</v>
      </c>
      <c r="H4803" s="33" t="s">
        <v>21</v>
      </c>
      <c r="I4803" s="33" t="s">
        <v>51</v>
      </c>
      <c r="J4803" s="33" t="s">
        <v>46</v>
      </c>
      <c r="K4803" s="63" t="s">
        <v>67</v>
      </c>
      <c r="L4803" s="32" t="str">
        <f t="shared" si="1351"/>
        <v>FM260JD</v>
      </c>
      <c r="M4803" s="32" t="str">
        <f t="shared" si="1352"/>
        <v>BMJ III</v>
      </c>
      <c r="N4803" s="32" t="str">
        <f t="shared" si="1353"/>
        <v>10 RODA</v>
      </c>
      <c r="O4803" s="146">
        <v>0.85563657407407412</v>
      </c>
      <c r="P4803" s="65">
        <v>0.86340277777777785</v>
      </c>
      <c r="Q4803" s="65"/>
      <c r="R4803" s="66">
        <v>1</v>
      </c>
      <c r="S4803" s="66">
        <v>38320</v>
      </c>
      <c r="T4803" s="66">
        <v>15100</v>
      </c>
      <c r="U4803" s="67">
        <f t="shared" si="1345"/>
        <v>23.22</v>
      </c>
      <c r="V4803" s="66">
        <f t="shared" si="1336"/>
        <v>452650.68</v>
      </c>
      <c r="W4803" s="66" t="str">
        <f t="shared" si="1337"/>
        <v>1 &gt; 4</v>
      </c>
      <c r="X4803" s="66">
        <f>A4803+SUMIFS(Presensi!F:F,Presensi!E:E,'Entry Data'!AP4803)</f>
        <v>2</v>
      </c>
      <c r="Y4803" s="66">
        <f>IFERROR(INDEX('Retasi Pricing'!F:F,MATCH('Entry Data'!AM4803,'Retasi Pricing'!E:E,0))*X4803,"")</f>
        <v>50000</v>
      </c>
      <c r="Z4803" s="62" t="s">
        <v>26</v>
      </c>
      <c r="AA4803" s="62" t="s">
        <v>27</v>
      </c>
      <c r="AB4803" s="32"/>
      <c r="AC4803" s="32" t="s">
        <v>377</v>
      </c>
      <c r="AD4803" s="32" t="str">
        <f t="shared" si="1338"/>
        <v/>
      </c>
      <c r="AF4803" s="5" t="str">
        <f t="shared" si="1339"/>
        <v>Nurzaenal Abidin44213</v>
      </c>
      <c r="AG4803" s="5" t="str">
        <f t="shared" si="1340"/>
        <v>BMJ 05444213UTARANIGHT</v>
      </c>
      <c r="AH4803" s="5" t="str">
        <f t="shared" si="1341"/>
        <v>Nurzaenal Abidin44213UTARANIGHT</v>
      </c>
      <c r="AI4803" s="5" t="str">
        <f t="shared" si="1342"/>
        <v>BMJ 05444213NIGHT</v>
      </c>
      <c r="AJ4803" s="5" t="str">
        <f t="shared" si="1343"/>
        <v>Nurzaenal Abidin44213NIGHT</v>
      </c>
      <c r="AK4803" s="5" t="str">
        <f t="shared" si="1344"/>
        <v>Nurzaenal AbidinBMJ III</v>
      </c>
      <c r="AL4803" s="5" t="str">
        <f t="shared" si="1346"/>
        <v>1UTARA</v>
      </c>
      <c r="AM4803" s="5" t="str">
        <f t="shared" si="1347"/>
        <v>1 &gt; 4UTARA10 RODA</v>
      </c>
      <c r="AN4803" s="5" t="str">
        <f t="shared" si="1348"/>
        <v>Nurzaenal AbidinBMJ III1 &gt; 4UTARA10 RODA</v>
      </c>
      <c r="AO4803" s="5" t="str">
        <f t="shared" si="1349"/>
        <v>Nurzaenal Abidin1 &gt; 4UTARA10 RODA</v>
      </c>
      <c r="AP4803" s="5" t="str">
        <f t="shared" si="1350"/>
        <v>44213NIGHT</v>
      </c>
    </row>
    <row r="4804" spans="1:42" x14ac:dyDescent="0.3">
      <c r="A4804" s="33">
        <v>1</v>
      </c>
      <c r="B4804" s="33"/>
      <c r="C4804" s="70">
        <v>44213</v>
      </c>
      <c r="D4804" s="71" t="s">
        <v>87</v>
      </c>
      <c r="E4804" s="70">
        <v>44213</v>
      </c>
      <c r="F4804" s="71">
        <v>5175224</v>
      </c>
      <c r="G4804" s="33" t="s">
        <v>20</v>
      </c>
      <c r="H4804" s="33" t="s">
        <v>21</v>
      </c>
      <c r="I4804" s="33" t="s">
        <v>123</v>
      </c>
      <c r="J4804" s="33" t="s">
        <v>23</v>
      </c>
      <c r="K4804" s="63" t="s">
        <v>67</v>
      </c>
      <c r="L4804" s="32" t="str">
        <f t="shared" si="1351"/>
        <v>FM260JD</v>
      </c>
      <c r="M4804" s="32" t="str">
        <f t="shared" si="1352"/>
        <v>BMJ III</v>
      </c>
      <c r="N4804" s="32" t="str">
        <f t="shared" si="1353"/>
        <v>10 RODA</v>
      </c>
      <c r="O4804" s="146">
        <v>0.91335648148148152</v>
      </c>
      <c r="P4804" s="65">
        <v>0.91335648148148152</v>
      </c>
      <c r="Q4804" s="65"/>
      <c r="R4804" s="66">
        <v>2</v>
      </c>
      <c r="S4804" s="66">
        <v>39240</v>
      </c>
      <c r="T4804" s="66">
        <v>15100</v>
      </c>
      <c r="U4804" s="67">
        <f t="shared" si="1345"/>
        <v>24.14</v>
      </c>
      <c r="V4804" s="66">
        <f t="shared" si="1336"/>
        <v>470585.16000000003</v>
      </c>
      <c r="W4804" s="66" t="str">
        <f t="shared" si="1337"/>
        <v>1 &gt; 4</v>
      </c>
      <c r="X4804" s="66">
        <f>A4804+SUMIFS(Presensi!F:F,Presensi!E:E,'Entry Data'!AP4804)</f>
        <v>2</v>
      </c>
      <c r="Y4804" s="66">
        <f>IFERROR(INDEX('Retasi Pricing'!F:F,MATCH('Entry Data'!AM4804,'Retasi Pricing'!E:E,0))*X4804,"")</f>
        <v>50000</v>
      </c>
      <c r="Z4804" s="62" t="s">
        <v>26</v>
      </c>
      <c r="AA4804" s="62" t="s">
        <v>27</v>
      </c>
      <c r="AB4804" s="32"/>
      <c r="AC4804" s="32" t="s">
        <v>377</v>
      </c>
      <c r="AD4804" s="32" t="str">
        <f t="shared" si="1338"/>
        <v/>
      </c>
      <c r="AF4804" s="5" t="str">
        <f t="shared" si="1339"/>
        <v>Nurzaenal Abidin44213</v>
      </c>
      <c r="AG4804" s="5" t="str">
        <f t="shared" si="1340"/>
        <v>BMJ 05444213UTARANIGHT</v>
      </c>
      <c r="AH4804" s="5" t="str">
        <f t="shared" si="1341"/>
        <v>Nurzaenal Abidin44213UTARANIGHT</v>
      </c>
      <c r="AI4804" s="5" t="str">
        <f t="shared" si="1342"/>
        <v>BMJ 05444213NIGHT</v>
      </c>
      <c r="AJ4804" s="5" t="str">
        <f t="shared" si="1343"/>
        <v>Nurzaenal Abidin44213NIGHT</v>
      </c>
      <c r="AK4804" s="5" t="str">
        <f t="shared" si="1344"/>
        <v>Nurzaenal AbidinBMJ III</v>
      </c>
      <c r="AL4804" s="5" t="str">
        <f t="shared" si="1346"/>
        <v>2UTARA</v>
      </c>
      <c r="AM4804" s="5" t="str">
        <f t="shared" si="1347"/>
        <v>1 &gt; 4UTARA10 RODA</v>
      </c>
      <c r="AN4804" s="5" t="str">
        <f t="shared" si="1348"/>
        <v>Nurzaenal AbidinBMJ III1 &gt; 4UTARA10 RODA</v>
      </c>
      <c r="AO4804" s="5" t="str">
        <f t="shared" si="1349"/>
        <v>Nurzaenal Abidin1 &gt; 4UTARA10 RODA</v>
      </c>
      <c r="AP4804" s="5" t="str">
        <f t="shared" si="1350"/>
        <v>44213NIGHT</v>
      </c>
    </row>
    <row r="4805" spans="1:42" x14ac:dyDescent="0.3">
      <c r="A4805" s="33">
        <v>1</v>
      </c>
      <c r="B4805" s="33"/>
      <c r="C4805" s="70">
        <v>44213</v>
      </c>
      <c r="D4805" s="71" t="s">
        <v>87</v>
      </c>
      <c r="E4805" s="70">
        <v>44213</v>
      </c>
      <c r="F4805" s="71">
        <v>5175299</v>
      </c>
      <c r="G4805" s="33" t="s">
        <v>20</v>
      </c>
      <c r="H4805" s="33" t="s">
        <v>21</v>
      </c>
      <c r="I4805" s="33" t="s">
        <v>123</v>
      </c>
      <c r="J4805" s="33" t="s">
        <v>23</v>
      </c>
      <c r="K4805" s="63" t="s">
        <v>67</v>
      </c>
      <c r="L4805" s="32" t="str">
        <f t="shared" si="1351"/>
        <v>FM260JD</v>
      </c>
      <c r="M4805" s="32" t="str">
        <f t="shared" si="1352"/>
        <v>BMJ III</v>
      </c>
      <c r="N4805" s="32" t="str">
        <f t="shared" si="1353"/>
        <v>10 RODA</v>
      </c>
      <c r="O4805" s="146">
        <v>0.97606481481481477</v>
      </c>
      <c r="P4805" s="65">
        <v>0.97606481481481477</v>
      </c>
      <c r="Q4805" s="65"/>
      <c r="R4805" s="66">
        <v>3</v>
      </c>
      <c r="S4805" s="66">
        <v>38780</v>
      </c>
      <c r="T4805" s="66">
        <v>15100</v>
      </c>
      <c r="U4805" s="67">
        <f t="shared" si="1345"/>
        <v>23.68</v>
      </c>
      <c r="V4805" s="66">
        <f t="shared" si="1336"/>
        <v>461617.91999999998</v>
      </c>
      <c r="W4805" s="66" t="str">
        <f t="shared" si="1337"/>
        <v>1 &gt; 4</v>
      </c>
      <c r="X4805" s="66">
        <f>A4805+SUMIFS(Presensi!F:F,Presensi!E:E,'Entry Data'!AP4805)</f>
        <v>2</v>
      </c>
      <c r="Y4805" s="66">
        <f>IFERROR(INDEX('Retasi Pricing'!F:F,MATCH('Entry Data'!AM4805,'Retasi Pricing'!E:E,0))*X4805,"")</f>
        <v>50000</v>
      </c>
      <c r="Z4805" s="62" t="s">
        <v>26</v>
      </c>
      <c r="AA4805" s="62" t="s">
        <v>27</v>
      </c>
      <c r="AB4805" s="32"/>
      <c r="AC4805" s="32" t="s">
        <v>377</v>
      </c>
      <c r="AD4805" s="32" t="str">
        <f t="shared" si="1338"/>
        <v/>
      </c>
      <c r="AF4805" s="5" t="str">
        <f t="shared" si="1339"/>
        <v>Nurzaenal Abidin44213</v>
      </c>
      <c r="AG4805" s="5" t="str">
        <f t="shared" si="1340"/>
        <v>BMJ 05444213UTARANIGHT</v>
      </c>
      <c r="AH4805" s="5" t="str">
        <f t="shared" si="1341"/>
        <v>Nurzaenal Abidin44213UTARANIGHT</v>
      </c>
      <c r="AI4805" s="5" t="str">
        <f t="shared" si="1342"/>
        <v>BMJ 05444213NIGHT</v>
      </c>
      <c r="AJ4805" s="5" t="str">
        <f t="shared" si="1343"/>
        <v>Nurzaenal Abidin44213NIGHT</v>
      </c>
      <c r="AK4805" s="5" t="str">
        <f t="shared" si="1344"/>
        <v>Nurzaenal AbidinBMJ III</v>
      </c>
      <c r="AL4805" s="5" t="str">
        <f t="shared" si="1346"/>
        <v>3UTARA</v>
      </c>
      <c r="AM4805" s="5" t="str">
        <f t="shared" si="1347"/>
        <v>1 &gt; 4UTARA10 RODA</v>
      </c>
      <c r="AN4805" s="5" t="str">
        <f t="shared" si="1348"/>
        <v>Nurzaenal AbidinBMJ III1 &gt; 4UTARA10 RODA</v>
      </c>
      <c r="AO4805" s="5" t="str">
        <f t="shared" si="1349"/>
        <v>Nurzaenal Abidin1 &gt; 4UTARA10 RODA</v>
      </c>
      <c r="AP4805" s="5" t="str">
        <f t="shared" si="1350"/>
        <v>44213NIGHT</v>
      </c>
    </row>
    <row r="4806" spans="1:42" x14ac:dyDescent="0.3">
      <c r="A4806" s="33">
        <v>1</v>
      </c>
      <c r="B4806" s="33"/>
      <c r="C4806" s="70">
        <v>44213</v>
      </c>
      <c r="D4806" s="71" t="s">
        <v>87</v>
      </c>
      <c r="E4806" s="70">
        <v>44214</v>
      </c>
      <c r="F4806" s="71">
        <v>5175388</v>
      </c>
      <c r="G4806" s="33" t="s">
        <v>20</v>
      </c>
      <c r="H4806" s="33" t="s">
        <v>21</v>
      </c>
      <c r="I4806" s="33" t="s">
        <v>51</v>
      </c>
      <c r="J4806" s="33" t="s">
        <v>46</v>
      </c>
      <c r="K4806" s="63" t="s">
        <v>69</v>
      </c>
      <c r="L4806" s="32" t="str">
        <f t="shared" si="1351"/>
        <v>FM260JD</v>
      </c>
      <c r="M4806" s="32" t="str">
        <f t="shared" si="1352"/>
        <v>BMJ III</v>
      </c>
      <c r="N4806" s="32" t="str">
        <f t="shared" si="1353"/>
        <v>10 RODA</v>
      </c>
      <c r="O4806" s="146">
        <v>4.8773148148148149E-2</v>
      </c>
      <c r="P4806" s="65">
        <v>4.8773148148148149E-2</v>
      </c>
      <c r="Q4806" s="65"/>
      <c r="R4806" s="66">
        <v>4</v>
      </c>
      <c r="S4806" s="66">
        <v>38300</v>
      </c>
      <c r="T4806" s="66">
        <v>15080</v>
      </c>
      <c r="U4806" s="67">
        <f t="shared" si="1345"/>
        <v>23.22</v>
      </c>
      <c r="V4806" s="66">
        <f t="shared" si="1336"/>
        <v>452650.68</v>
      </c>
      <c r="W4806" s="66" t="str">
        <f t="shared" si="1337"/>
        <v>1 &gt; 4</v>
      </c>
      <c r="X4806" s="66">
        <f>A4806+SUMIFS(Presensi!F:F,Presensi!E:E,'Entry Data'!AP4806)</f>
        <v>2</v>
      </c>
      <c r="Y4806" s="66">
        <f>IFERROR(INDEX('Retasi Pricing'!F:F,MATCH('Entry Data'!AM4806,'Retasi Pricing'!E:E,0))*X4806,"")</f>
        <v>50000</v>
      </c>
      <c r="Z4806" s="62" t="s">
        <v>26</v>
      </c>
      <c r="AA4806" s="62" t="s">
        <v>27</v>
      </c>
      <c r="AB4806" s="32"/>
      <c r="AC4806" s="32" t="s">
        <v>201</v>
      </c>
      <c r="AD4806" s="32" t="str">
        <f t="shared" si="1338"/>
        <v/>
      </c>
      <c r="AF4806" s="5" t="str">
        <f t="shared" si="1339"/>
        <v>arman44213</v>
      </c>
      <c r="AG4806" s="5" t="str">
        <f t="shared" si="1340"/>
        <v>BMJ 05544213UTARANIGHT</v>
      </c>
      <c r="AH4806" s="5" t="str">
        <f t="shared" si="1341"/>
        <v>arman44213UTARANIGHT</v>
      </c>
      <c r="AI4806" s="5" t="str">
        <f t="shared" si="1342"/>
        <v>BMJ 05544213NIGHT</v>
      </c>
      <c r="AJ4806" s="5" t="str">
        <f t="shared" si="1343"/>
        <v>arman44213NIGHT</v>
      </c>
      <c r="AK4806" s="5" t="str">
        <f t="shared" si="1344"/>
        <v>armanBMJ III</v>
      </c>
      <c r="AL4806" s="5" t="str">
        <f t="shared" si="1346"/>
        <v>4UTARA</v>
      </c>
      <c r="AM4806" s="5" t="str">
        <f t="shared" si="1347"/>
        <v>1 &gt; 4UTARA10 RODA</v>
      </c>
      <c r="AN4806" s="5" t="str">
        <f t="shared" si="1348"/>
        <v>armanBMJ III1 &gt; 4UTARA10 RODA</v>
      </c>
      <c r="AO4806" s="5" t="str">
        <f t="shared" si="1349"/>
        <v>arman1 &gt; 4UTARA10 RODA</v>
      </c>
      <c r="AP4806" s="5" t="str">
        <f t="shared" si="1350"/>
        <v>44213NIGHT</v>
      </c>
    </row>
    <row r="4807" spans="1:42" x14ac:dyDescent="0.3">
      <c r="A4807" s="33">
        <v>1</v>
      </c>
      <c r="B4807" s="33"/>
      <c r="C4807" s="70">
        <v>44213</v>
      </c>
      <c r="D4807" s="71" t="s">
        <v>87</v>
      </c>
      <c r="E4807" s="70">
        <v>44214</v>
      </c>
      <c r="F4807" s="71">
        <v>5175468</v>
      </c>
      <c r="G4807" s="33" t="s">
        <v>20</v>
      </c>
      <c r="H4807" s="33" t="s">
        <v>21</v>
      </c>
      <c r="I4807" s="33" t="s">
        <v>51</v>
      </c>
      <c r="J4807" s="33" t="s">
        <v>46</v>
      </c>
      <c r="K4807" s="63" t="s">
        <v>69</v>
      </c>
      <c r="L4807" s="32" t="str">
        <f t="shared" si="1351"/>
        <v>FM260JD</v>
      </c>
      <c r="M4807" s="32" t="str">
        <f t="shared" si="1352"/>
        <v>BMJ III</v>
      </c>
      <c r="N4807" s="32" t="str">
        <f t="shared" si="1353"/>
        <v>10 RODA</v>
      </c>
      <c r="O4807" s="146">
        <v>0.1208101851851852</v>
      </c>
      <c r="P4807" s="65">
        <v>0.1208101851851852</v>
      </c>
      <c r="Q4807" s="65"/>
      <c r="R4807" s="66">
        <v>5</v>
      </c>
      <c r="S4807" s="66">
        <v>38580</v>
      </c>
      <c r="T4807" s="66">
        <v>15080</v>
      </c>
      <c r="U4807" s="67">
        <f t="shared" si="1345"/>
        <v>23.5</v>
      </c>
      <c r="V4807" s="66">
        <f t="shared" si="1336"/>
        <v>458109</v>
      </c>
      <c r="W4807" s="66" t="str">
        <f t="shared" si="1337"/>
        <v>&gt; 5</v>
      </c>
      <c r="X4807" s="66">
        <f>A4807+SUMIFS(Presensi!F:F,Presensi!E:E,'Entry Data'!AP4807)</f>
        <v>2</v>
      </c>
      <c r="Y4807" s="66">
        <f>IFERROR(INDEX('Retasi Pricing'!F:F,MATCH('Entry Data'!AM4807,'Retasi Pricing'!E:E,0))*X4807,"")</f>
        <v>55300</v>
      </c>
      <c r="Z4807" s="62" t="s">
        <v>26</v>
      </c>
      <c r="AA4807" s="62" t="s">
        <v>27</v>
      </c>
      <c r="AB4807" s="32"/>
      <c r="AC4807" s="32" t="s">
        <v>201</v>
      </c>
      <c r="AD4807" s="32" t="str">
        <f t="shared" si="1338"/>
        <v/>
      </c>
      <c r="AF4807" s="5" t="str">
        <f t="shared" si="1339"/>
        <v>arman44213</v>
      </c>
      <c r="AG4807" s="5" t="str">
        <f t="shared" si="1340"/>
        <v>BMJ 05544213UTARANIGHT</v>
      </c>
      <c r="AH4807" s="5" t="str">
        <f t="shared" si="1341"/>
        <v>arman44213UTARANIGHT</v>
      </c>
      <c r="AI4807" s="5" t="str">
        <f t="shared" si="1342"/>
        <v>BMJ 05544213NIGHT</v>
      </c>
      <c r="AJ4807" s="5" t="str">
        <f t="shared" si="1343"/>
        <v>arman44213NIGHT</v>
      </c>
      <c r="AK4807" s="5" t="str">
        <f t="shared" si="1344"/>
        <v>armanBMJ III</v>
      </c>
      <c r="AL4807" s="5" t="str">
        <f t="shared" si="1346"/>
        <v>5UTARA</v>
      </c>
      <c r="AM4807" s="5" t="str">
        <f t="shared" si="1347"/>
        <v>&gt; 5UTARA10 RODA</v>
      </c>
      <c r="AN4807" s="5" t="str">
        <f t="shared" si="1348"/>
        <v>armanBMJ III&gt; 5UTARA10 RODA</v>
      </c>
      <c r="AO4807" s="5" t="str">
        <f t="shared" si="1349"/>
        <v>arman&gt; 5UTARA10 RODA</v>
      </c>
      <c r="AP4807" s="5" t="str">
        <f t="shared" si="1350"/>
        <v>44213NIGHT</v>
      </c>
    </row>
    <row r="4808" spans="1:42" x14ac:dyDescent="0.3">
      <c r="A4808" s="33">
        <v>1</v>
      </c>
      <c r="B4808" s="33"/>
      <c r="C4808" s="70">
        <v>44213</v>
      </c>
      <c r="D4808" s="71" t="s">
        <v>87</v>
      </c>
      <c r="E4808" s="70">
        <v>44214</v>
      </c>
      <c r="F4808" s="71">
        <v>5175536</v>
      </c>
      <c r="G4808" s="33" t="s">
        <v>20</v>
      </c>
      <c r="H4808" s="33" t="s">
        <v>21</v>
      </c>
      <c r="I4808" s="33" t="s">
        <v>51</v>
      </c>
      <c r="J4808" s="33" t="s">
        <v>46</v>
      </c>
      <c r="K4808" s="63" t="s">
        <v>69</v>
      </c>
      <c r="L4808" s="32" t="str">
        <f t="shared" si="1351"/>
        <v>FM260JD</v>
      </c>
      <c r="M4808" s="32" t="str">
        <f t="shared" si="1352"/>
        <v>BMJ III</v>
      </c>
      <c r="N4808" s="32" t="str">
        <f t="shared" si="1353"/>
        <v>10 RODA</v>
      </c>
      <c r="O4808" s="146">
        <v>0.1832060185185185</v>
      </c>
      <c r="P4808" s="65">
        <v>0.1832060185185185</v>
      </c>
      <c r="Q4808" s="65"/>
      <c r="R4808" s="66">
        <v>6</v>
      </c>
      <c r="S4808" s="66">
        <v>39500</v>
      </c>
      <c r="T4808" s="66">
        <v>15080</v>
      </c>
      <c r="U4808" s="67">
        <f t="shared" si="1345"/>
        <v>24.42</v>
      </c>
      <c r="V4808" s="66">
        <f t="shared" si="1336"/>
        <v>476043.48000000004</v>
      </c>
      <c r="W4808" s="66" t="str">
        <f t="shared" si="1337"/>
        <v>&gt; 6</v>
      </c>
      <c r="X4808" s="66">
        <f>A4808+SUMIFS(Presensi!F:F,Presensi!E:E,'Entry Data'!AP4808)</f>
        <v>2</v>
      </c>
      <c r="Y4808" s="66">
        <f>IFERROR(INDEX('Retasi Pricing'!F:F,MATCH('Entry Data'!AM4808,'Retasi Pricing'!E:E,0))*X4808,"")</f>
        <v>61600</v>
      </c>
      <c r="Z4808" s="62" t="s">
        <v>26</v>
      </c>
      <c r="AA4808" s="62" t="s">
        <v>27</v>
      </c>
      <c r="AB4808" s="32"/>
      <c r="AC4808" s="32" t="s">
        <v>201</v>
      </c>
      <c r="AD4808" s="32" t="str">
        <f t="shared" si="1338"/>
        <v/>
      </c>
      <c r="AF4808" s="5" t="str">
        <f t="shared" si="1339"/>
        <v>arman44213</v>
      </c>
      <c r="AG4808" s="5" t="str">
        <f t="shared" si="1340"/>
        <v>BMJ 05544213UTARANIGHT</v>
      </c>
      <c r="AH4808" s="5" t="str">
        <f t="shared" si="1341"/>
        <v>arman44213UTARANIGHT</v>
      </c>
      <c r="AI4808" s="5" t="str">
        <f t="shared" si="1342"/>
        <v>BMJ 05544213NIGHT</v>
      </c>
      <c r="AJ4808" s="5" t="str">
        <f t="shared" si="1343"/>
        <v>arman44213NIGHT</v>
      </c>
      <c r="AK4808" s="5" t="str">
        <f t="shared" si="1344"/>
        <v>armanBMJ III</v>
      </c>
      <c r="AL4808" s="5" t="str">
        <f t="shared" si="1346"/>
        <v>6UTARA</v>
      </c>
      <c r="AM4808" s="5" t="str">
        <f t="shared" si="1347"/>
        <v>&gt; 6UTARA10 RODA</v>
      </c>
      <c r="AN4808" s="5" t="str">
        <f t="shared" si="1348"/>
        <v>armanBMJ III&gt; 6UTARA10 RODA</v>
      </c>
      <c r="AO4808" s="5" t="str">
        <f t="shared" si="1349"/>
        <v>arman&gt; 6UTARA10 RODA</v>
      </c>
      <c r="AP4808" s="5" t="str">
        <f t="shared" si="1350"/>
        <v>44213NIGHT</v>
      </c>
    </row>
    <row r="4809" spans="1:42" x14ac:dyDescent="0.3">
      <c r="A4809" s="33">
        <v>1</v>
      </c>
      <c r="B4809" s="33"/>
      <c r="C4809" s="70">
        <v>44213</v>
      </c>
      <c r="D4809" s="71" t="s">
        <v>87</v>
      </c>
      <c r="E4809" s="70">
        <v>44214</v>
      </c>
      <c r="F4809" s="71">
        <v>5175592</v>
      </c>
      <c r="G4809" s="33" t="s">
        <v>20</v>
      </c>
      <c r="H4809" s="33" t="s">
        <v>21</v>
      </c>
      <c r="I4809" s="33" t="s">
        <v>51</v>
      </c>
      <c r="J4809" s="33" t="s">
        <v>46</v>
      </c>
      <c r="K4809" s="63" t="s">
        <v>69</v>
      </c>
      <c r="L4809" s="32" t="str">
        <f t="shared" si="1351"/>
        <v>FM260JD</v>
      </c>
      <c r="M4809" s="32" t="str">
        <f t="shared" si="1352"/>
        <v>BMJ III</v>
      </c>
      <c r="N4809" s="32" t="str">
        <f t="shared" si="1353"/>
        <v>10 RODA</v>
      </c>
      <c r="O4809" s="146">
        <v>0.24206018518518521</v>
      </c>
      <c r="P4809" s="65">
        <v>0.24206018518518521</v>
      </c>
      <c r="Q4809" s="65"/>
      <c r="R4809" s="66">
        <v>7</v>
      </c>
      <c r="S4809" s="66">
        <v>40180</v>
      </c>
      <c r="T4809" s="66">
        <v>15080</v>
      </c>
      <c r="U4809" s="67">
        <f t="shared" si="1345"/>
        <v>25.1</v>
      </c>
      <c r="V4809" s="66">
        <f t="shared" si="1336"/>
        <v>489299.4</v>
      </c>
      <c r="W4809" s="66" t="str">
        <f t="shared" si="1337"/>
        <v>7 &gt;</v>
      </c>
      <c r="X4809" s="66">
        <f>A4809+SUMIFS(Presensi!F:F,Presensi!E:E,'Entry Data'!AP4809)</f>
        <v>2</v>
      </c>
      <c r="Y4809" s="66">
        <f>IFERROR(INDEX('Retasi Pricing'!F:F,MATCH('Entry Data'!AM4809,'Retasi Pricing'!E:E,0))*X4809,"")</f>
        <v>75500</v>
      </c>
      <c r="Z4809" s="62" t="s">
        <v>26</v>
      </c>
      <c r="AA4809" s="62" t="s">
        <v>27</v>
      </c>
      <c r="AB4809" s="32"/>
      <c r="AC4809" s="32" t="s">
        <v>201</v>
      </c>
      <c r="AD4809" s="32" t="str">
        <f t="shared" si="1338"/>
        <v/>
      </c>
      <c r="AF4809" s="5" t="str">
        <f t="shared" si="1339"/>
        <v>arman44213</v>
      </c>
      <c r="AG4809" s="5" t="str">
        <f t="shared" si="1340"/>
        <v>BMJ 05544213UTARANIGHT</v>
      </c>
      <c r="AH4809" s="5" t="str">
        <f t="shared" si="1341"/>
        <v>arman44213UTARANIGHT</v>
      </c>
      <c r="AI4809" s="5" t="str">
        <f t="shared" si="1342"/>
        <v>BMJ 05544213NIGHT</v>
      </c>
      <c r="AJ4809" s="5" t="str">
        <f t="shared" si="1343"/>
        <v>arman44213NIGHT</v>
      </c>
      <c r="AK4809" s="5" t="str">
        <f t="shared" si="1344"/>
        <v>armanBMJ III</v>
      </c>
      <c r="AL4809" s="5" t="str">
        <f t="shared" si="1346"/>
        <v>7UTARA</v>
      </c>
      <c r="AM4809" s="5" t="str">
        <f t="shared" si="1347"/>
        <v>7 &gt;UTARA10 RODA</v>
      </c>
      <c r="AN4809" s="5" t="str">
        <f t="shared" si="1348"/>
        <v>armanBMJ III7 &gt;UTARA10 RODA</v>
      </c>
      <c r="AO4809" s="5" t="str">
        <f t="shared" si="1349"/>
        <v>arman7 &gt;UTARA10 RODA</v>
      </c>
      <c r="AP4809" s="5" t="str">
        <f t="shared" si="1350"/>
        <v>44213NIGHT</v>
      </c>
    </row>
    <row r="4810" spans="1:42" x14ac:dyDescent="0.3">
      <c r="A4810" s="33">
        <v>1</v>
      </c>
      <c r="B4810" s="33"/>
      <c r="C4810" s="70">
        <v>44213</v>
      </c>
      <c r="D4810" s="71" t="s">
        <v>87</v>
      </c>
      <c r="E4810" s="70">
        <v>44213</v>
      </c>
      <c r="F4810" s="71">
        <v>5175145</v>
      </c>
      <c r="G4810" s="33" t="s">
        <v>20</v>
      </c>
      <c r="H4810" s="33" t="s">
        <v>21</v>
      </c>
      <c r="I4810" s="33" t="s">
        <v>51</v>
      </c>
      <c r="J4810" s="33" t="s">
        <v>46</v>
      </c>
      <c r="K4810" s="63" t="s">
        <v>69</v>
      </c>
      <c r="L4810" s="32" t="str">
        <f t="shared" si="1351"/>
        <v>FM260JD</v>
      </c>
      <c r="M4810" s="32" t="str">
        <f t="shared" si="1352"/>
        <v>BMJ III</v>
      </c>
      <c r="N4810" s="32" t="str">
        <f t="shared" si="1353"/>
        <v>10 RODA</v>
      </c>
      <c r="O4810" s="146">
        <v>0.85523148148148154</v>
      </c>
      <c r="P4810" s="65">
        <v>0.86344907407407412</v>
      </c>
      <c r="Q4810" s="65"/>
      <c r="R4810" s="66">
        <v>1</v>
      </c>
      <c r="S4810" s="66">
        <v>39300</v>
      </c>
      <c r="T4810" s="66">
        <v>15080</v>
      </c>
      <c r="U4810" s="67">
        <f t="shared" si="1345"/>
        <v>24.22</v>
      </c>
      <c r="V4810" s="66">
        <f t="shared" ref="V4810:V4873" si="1354">IFERROR(VLOOKUP(L4810,harga,2,FALSE),"")*U4810*IFERROR(VLOOKUP(G4810,jarak,2,FALSE),"")</f>
        <v>472144.68</v>
      </c>
      <c r="W4810" s="66" t="str">
        <f t="shared" ref="W4810:W4873" si="1355">IFERROR(VLOOKUP(AL4810,Code,2,FALSE),"")</f>
        <v>1 &gt; 4</v>
      </c>
      <c r="X4810" s="66">
        <f>A4810+SUMIFS(Presensi!F:F,Presensi!E:E,'Entry Data'!AP4810)</f>
        <v>2</v>
      </c>
      <c r="Y4810" s="66">
        <f>IFERROR(INDEX('Retasi Pricing'!F:F,MATCH('Entry Data'!AM4810,'Retasi Pricing'!E:E,0))*X4810,"")</f>
        <v>50000</v>
      </c>
      <c r="Z4810" s="62" t="s">
        <v>26</v>
      </c>
      <c r="AA4810" s="62" t="s">
        <v>27</v>
      </c>
      <c r="AB4810" s="32"/>
      <c r="AC4810" s="32" t="s">
        <v>201</v>
      </c>
      <c r="AD4810" s="32" t="str">
        <f t="shared" ref="AD4810:AD4873" si="1356">IFERROR(VLOOKUP(AC4810,driver,13,FALSE),"")</f>
        <v/>
      </c>
      <c r="AF4810" s="5" t="str">
        <f t="shared" ref="AF4810:AF4873" si="1357">AC4810&amp;C4810</f>
        <v>arman44213</v>
      </c>
      <c r="AG4810" s="5" t="str">
        <f t="shared" ref="AG4810:AG4873" si="1358">K4810&amp;C4810&amp;G4810&amp;D4810</f>
        <v>BMJ 05544213UTARANIGHT</v>
      </c>
      <c r="AH4810" s="5" t="str">
        <f t="shared" ref="AH4810:AH4873" si="1359">AC4810&amp;C4810&amp;G4810&amp;D4810</f>
        <v>arman44213UTARANIGHT</v>
      </c>
      <c r="AI4810" s="5" t="str">
        <f t="shared" ref="AI4810:AI4873" si="1360">K4810&amp;C4810&amp;D4810</f>
        <v>BMJ 05544213NIGHT</v>
      </c>
      <c r="AJ4810" s="5" t="str">
        <f t="shared" ref="AJ4810:AJ4873" si="1361">AC4810&amp;C4810&amp;D4810</f>
        <v>arman44213NIGHT</v>
      </c>
      <c r="AK4810" s="5" t="str">
        <f t="shared" ref="AK4810:AK4873" si="1362">AC4810&amp;M4810</f>
        <v>armanBMJ III</v>
      </c>
      <c r="AL4810" s="5" t="str">
        <f t="shared" si="1346"/>
        <v>1UTARA</v>
      </c>
      <c r="AM4810" s="5" t="str">
        <f t="shared" si="1347"/>
        <v>1 &gt; 4UTARA10 RODA</v>
      </c>
      <c r="AN4810" s="5" t="str">
        <f t="shared" si="1348"/>
        <v>armanBMJ III1 &gt; 4UTARA10 RODA</v>
      </c>
      <c r="AO4810" s="5" t="str">
        <f t="shared" si="1349"/>
        <v>arman1 &gt; 4UTARA10 RODA</v>
      </c>
      <c r="AP4810" s="5" t="str">
        <f t="shared" si="1350"/>
        <v>44213NIGHT</v>
      </c>
    </row>
    <row r="4811" spans="1:42" x14ac:dyDescent="0.3">
      <c r="A4811" s="33">
        <v>1</v>
      </c>
      <c r="B4811" s="33"/>
      <c r="C4811" s="70">
        <v>44213</v>
      </c>
      <c r="D4811" s="71" t="s">
        <v>87</v>
      </c>
      <c r="E4811" s="70">
        <v>44213</v>
      </c>
      <c r="F4811" s="71">
        <v>5175241</v>
      </c>
      <c r="G4811" s="33" t="s">
        <v>20</v>
      </c>
      <c r="H4811" s="33" t="s">
        <v>21</v>
      </c>
      <c r="I4811" s="33" t="s">
        <v>51</v>
      </c>
      <c r="J4811" s="33" t="s">
        <v>46</v>
      </c>
      <c r="K4811" s="63" t="s">
        <v>69</v>
      </c>
      <c r="L4811" s="32" t="str">
        <f t="shared" si="1351"/>
        <v>FM260JD</v>
      </c>
      <c r="M4811" s="32" t="str">
        <f t="shared" si="1352"/>
        <v>BMJ III</v>
      </c>
      <c r="N4811" s="32" t="str">
        <f t="shared" si="1353"/>
        <v>10 RODA</v>
      </c>
      <c r="O4811" s="146">
        <v>0.93106481481481485</v>
      </c>
      <c r="P4811" s="65">
        <v>0.93106481481481485</v>
      </c>
      <c r="Q4811" s="65"/>
      <c r="R4811" s="66">
        <v>2</v>
      </c>
      <c r="S4811" s="66">
        <v>39240</v>
      </c>
      <c r="T4811" s="66">
        <v>15080</v>
      </c>
      <c r="U4811" s="67">
        <f t="shared" ref="U4811:U4874" si="1363">(S4811-T4811)/1000</f>
        <v>24.16</v>
      </c>
      <c r="V4811" s="66">
        <f t="shared" si="1354"/>
        <v>470975.04000000004</v>
      </c>
      <c r="W4811" s="66" t="str">
        <f t="shared" si="1355"/>
        <v>1 &gt; 4</v>
      </c>
      <c r="X4811" s="66">
        <f>A4811+SUMIFS(Presensi!F:F,Presensi!E:E,'Entry Data'!AP4811)</f>
        <v>2</v>
      </c>
      <c r="Y4811" s="66">
        <f>IFERROR(INDEX('Retasi Pricing'!F:F,MATCH('Entry Data'!AM4811,'Retasi Pricing'!E:E,0))*X4811,"")</f>
        <v>50000</v>
      </c>
      <c r="Z4811" s="62" t="s">
        <v>26</v>
      </c>
      <c r="AA4811" s="62" t="s">
        <v>27</v>
      </c>
      <c r="AB4811" s="32"/>
      <c r="AC4811" s="32" t="s">
        <v>201</v>
      </c>
      <c r="AD4811" s="32" t="str">
        <f t="shared" si="1356"/>
        <v/>
      </c>
      <c r="AF4811" s="5" t="str">
        <f t="shared" si="1357"/>
        <v>arman44213</v>
      </c>
      <c r="AG4811" s="5" t="str">
        <f t="shared" si="1358"/>
        <v>BMJ 05544213UTARANIGHT</v>
      </c>
      <c r="AH4811" s="5" t="str">
        <f t="shared" si="1359"/>
        <v>arman44213UTARANIGHT</v>
      </c>
      <c r="AI4811" s="5" t="str">
        <f t="shared" si="1360"/>
        <v>BMJ 05544213NIGHT</v>
      </c>
      <c r="AJ4811" s="5" t="str">
        <f t="shared" si="1361"/>
        <v>arman44213NIGHT</v>
      </c>
      <c r="AK4811" s="5" t="str">
        <f t="shared" si="1362"/>
        <v>armanBMJ III</v>
      </c>
      <c r="AL4811" s="5" t="str">
        <f t="shared" ref="AL4811:AL4874" si="1364">Q4811&amp;R4811&amp;G4811</f>
        <v>2UTARA</v>
      </c>
      <c r="AM4811" s="5" t="str">
        <f t="shared" ref="AM4811:AM4874" si="1365">W4811&amp;G4811&amp;N4811</f>
        <v>1 &gt; 4UTARA10 RODA</v>
      </c>
      <c r="AN4811" s="5" t="str">
        <f t="shared" ref="AN4811:AN4874" si="1366">AC4811&amp;M4811&amp;W4811&amp;G4811&amp;N4811</f>
        <v>armanBMJ III1 &gt; 4UTARA10 RODA</v>
      </c>
      <c r="AO4811" s="5" t="str">
        <f t="shared" ref="AO4811:AO4874" si="1367">AC4811&amp;W4811&amp;G4811&amp;N4811</f>
        <v>arman1 &gt; 4UTARA10 RODA</v>
      </c>
      <c r="AP4811" s="5" t="str">
        <f t="shared" ref="AP4811:AP4874" si="1368">C4811&amp;D4811</f>
        <v>44213NIGHT</v>
      </c>
    </row>
    <row r="4812" spans="1:42" x14ac:dyDescent="0.3">
      <c r="A4812" s="33">
        <v>1</v>
      </c>
      <c r="B4812" s="33"/>
      <c r="C4812" s="70">
        <v>44213</v>
      </c>
      <c r="D4812" s="71" t="s">
        <v>87</v>
      </c>
      <c r="E4812" s="70">
        <v>44213</v>
      </c>
      <c r="F4812" s="71">
        <v>5175317</v>
      </c>
      <c r="G4812" s="33" t="s">
        <v>20</v>
      </c>
      <c r="H4812" s="33" t="s">
        <v>21</v>
      </c>
      <c r="I4812" s="33" t="s">
        <v>51</v>
      </c>
      <c r="J4812" s="33" t="s">
        <v>46</v>
      </c>
      <c r="K4812" s="63" t="s">
        <v>69</v>
      </c>
      <c r="L4812" s="32" t="str">
        <f t="shared" si="1351"/>
        <v>FM260JD</v>
      </c>
      <c r="M4812" s="32" t="str">
        <f t="shared" si="1352"/>
        <v>BMJ III</v>
      </c>
      <c r="N4812" s="32" t="str">
        <f t="shared" si="1353"/>
        <v>10 RODA</v>
      </c>
      <c r="O4812" s="146">
        <v>0.98918981481481483</v>
      </c>
      <c r="P4812" s="65">
        <v>0.98918981481481483</v>
      </c>
      <c r="Q4812" s="65"/>
      <c r="R4812" s="66">
        <v>3</v>
      </c>
      <c r="S4812" s="66">
        <v>39160</v>
      </c>
      <c r="T4812" s="66">
        <v>15080</v>
      </c>
      <c r="U4812" s="67">
        <f t="shared" si="1363"/>
        <v>24.08</v>
      </c>
      <c r="V4812" s="66">
        <f t="shared" si="1354"/>
        <v>469415.51999999996</v>
      </c>
      <c r="W4812" s="66" t="str">
        <f t="shared" si="1355"/>
        <v>1 &gt; 4</v>
      </c>
      <c r="X4812" s="66">
        <f>A4812+SUMIFS(Presensi!F:F,Presensi!E:E,'Entry Data'!AP4812)</f>
        <v>2</v>
      </c>
      <c r="Y4812" s="66">
        <f>IFERROR(INDEX('Retasi Pricing'!F:F,MATCH('Entry Data'!AM4812,'Retasi Pricing'!E:E,0))*X4812,"")</f>
        <v>50000</v>
      </c>
      <c r="Z4812" s="62" t="s">
        <v>26</v>
      </c>
      <c r="AA4812" s="62" t="s">
        <v>27</v>
      </c>
      <c r="AB4812" s="32"/>
      <c r="AC4812" s="32" t="s">
        <v>201</v>
      </c>
      <c r="AD4812" s="32" t="str">
        <f t="shared" si="1356"/>
        <v/>
      </c>
      <c r="AF4812" s="5" t="str">
        <f t="shared" si="1357"/>
        <v>arman44213</v>
      </c>
      <c r="AG4812" s="5" t="str">
        <f t="shared" si="1358"/>
        <v>BMJ 05544213UTARANIGHT</v>
      </c>
      <c r="AH4812" s="5" t="str">
        <f t="shared" si="1359"/>
        <v>arman44213UTARANIGHT</v>
      </c>
      <c r="AI4812" s="5" t="str">
        <f t="shared" si="1360"/>
        <v>BMJ 05544213NIGHT</v>
      </c>
      <c r="AJ4812" s="5" t="str">
        <f t="shared" si="1361"/>
        <v>arman44213NIGHT</v>
      </c>
      <c r="AK4812" s="5" t="str">
        <f t="shared" si="1362"/>
        <v>armanBMJ III</v>
      </c>
      <c r="AL4812" s="5" t="str">
        <f t="shared" si="1364"/>
        <v>3UTARA</v>
      </c>
      <c r="AM4812" s="5" t="str">
        <f t="shared" si="1365"/>
        <v>1 &gt; 4UTARA10 RODA</v>
      </c>
      <c r="AN4812" s="5" t="str">
        <f t="shared" si="1366"/>
        <v>armanBMJ III1 &gt; 4UTARA10 RODA</v>
      </c>
      <c r="AO4812" s="5" t="str">
        <f t="shared" si="1367"/>
        <v>arman1 &gt; 4UTARA10 RODA</v>
      </c>
      <c r="AP4812" s="5" t="str">
        <f t="shared" si="1368"/>
        <v>44213NIGHT</v>
      </c>
    </row>
    <row r="4813" spans="1:42" x14ac:dyDescent="0.3">
      <c r="A4813" s="33">
        <v>1</v>
      </c>
      <c r="B4813" s="33"/>
      <c r="C4813" s="70">
        <v>44213</v>
      </c>
      <c r="D4813" s="71" t="s">
        <v>87</v>
      </c>
      <c r="E4813" s="70">
        <v>44214</v>
      </c>
      <c r="F4813" s="71">
        <v>5175396</v>
      </c>
      <c r="G4813" s="33" t="s">
        <v>20</v>
      </c>
      <c r="H4813" s="33" t="s">
        <v>21</v>
      </c>
      <c r="I4813" s="33" t="s">
        <v>51</v>
      </c>
      <c r="J4813" s="33" t="s">
        <v>46</v>
      </c>
      <c r="K4813" s="63" t="s">
        <v>71</v>
      </c>
      <c r="L4813" s="32" t="str">
        <f t="shared" si="1351"/>
        <v>FM260JD</v>
      </c>
      <c r="M4813" s="32" t="str">
        <f t="shared" si="1352"/>
        <v>BMJ III</v>
      </c>
      <c r="N4813" s="32" t="str">
        <f t="shared" si="1353"/>
        <v>10 RODA</v>
      </c>
      <c r="O4813" s="146">
        <v>5.7407407407407407E-2</v>
      </c>
      <c r="P4813" s="65">
        <v>5.7407407407407407E-2</v>
      </c>
      <c r="Q4813" s="65"/>
      <c r="R4813" s="66"/>
      <c r="S4813" s="66">
        <v>37300</v>
      </c>
      <c r="T4813" s="66">
        <v>15000</v>
      </c>
      <c r="U4813" s="67">
        <f t="shared" si="1363"/>
        <v>22.3</v>
      </c>
      <c r="V4813" s="66">
        <f t="shared" si="1354"/>
        <v>434716.2</v>
      </c>
      <c r="W4813" s="66" t="str">
        <f t="shared" si="1355"/>
        <v/>
      </c>
      <c r="X4813" s="66">
        <f>A4813+SUMIFS(Presensi!F:F,Presensi!E:E,'Entry Data'!AP4813)</f>
        <v>2</v>
      </c>
      <c r="Y4813" s="66" t="str">
        <f>IFERROR(INDEX('Retasi Pricing'!F:F,MATCH('Entry Data'!AM4813,'Retasi Pricing'!E:E,0))*X4813,"")</f>
        <v/>
      </c>
      <c r="Z4813" s="62" t="s">
        <v>26</v>
      </c>
      <c r="AA4813" s="62" t="s">
        <v>27</v>
      </c>
      <c r="AB4813" s="32"/>
      <c r="AC4813" s="32" t="s">
        <v>216</v>
      </c>
      <c r="AD4813" s="32" t="str">
        <f t="shared" si="1356"/>
        <v/>
      </c>
      <c r="AF4813" s="5" t="str">
        <f t="shared" si="1357"/>
        <v>ruslan44213</v>
      </c>
      <c r="AG4813" s="5" t="str">
        <f t="shared" si="1358"/>
        <v>BMJ 05644213UTARANIGHT</v>
      </c>
      <c r="AH4813" s="5" t="str">
        <f t="shared" si="1359"/>
        <v>ruslan44213UTARANIGHT</v>
      </c>
      <c r="AI4813" s="5" t="str">
        <f t="shared" si="1360"/>
        <v>BMJ 05644213NIGHT</v>
      </c>
      <c r="AJ4813" s="5" t="str">
        <f t="shared" si="1361"/>
        <v>ruslan44213NIGHT</v>
      </c>
      <c r="AK4813" s="5" t="str">
        <f t="shared" si="1362"/>
        <v>ruslanBMJ III</v>
      </c>
      <c r="AL4813" s="5" t="str">
        <f t="shared" si="1364"/>
        <v>UTARA</v>
      </c>
      <c r="AM4813" s="5" t="str">
        <f t="shared" si="1365"/>
        <v>UTARA10 RODA</v>
      </c>
      <c r="AN4813" s="5" t="str">
        <f t="shared" si="1366"/>
        <v>ruslanBMJ IIIUTARA10 RODA</v>
      </c>
      <c r="AO4813" s="5" t="str">
        <f t="shared" si="1367"/>
        <v>ruslanUTARA10 RODA</v>
      </c>
      <c r="AP4813" s="5" t="str">
        <f t="shared" si="1368"/>
        <v>44213NIGHT</v>
      </c>
    </row>
    <row r="4814" spans="1:42" x14ac:dyDescent="0.3">
      <c r="A4814" s="33">
        <v>1</v>
      </c>
      <c r="B4814" s="33"/>
      <c r="C4814" s="70">
        <v>44213</v>
      </c>
      <c r="D4814" s="71" t="s">
        <v>87</v>
      </c>
      <c r="E4814" s="70">
        <v>44214</v>
      </c>
      <c r="F4814" s="71">
        <v>5175494</v>
      </c>
      <c r="G4814" s="33" t="s">
        <v>20</v>
      </c>
      <c r="H4814" s="33" t="s">
        <v>21</v>
      </c>
      <c r="I4814" s="33" t="s">
        <v>51</v>
      </c>
      <c r="J4814" s="33" t="s">
        <v>46</v>
      </c>
      <c r="K4814" s="63" t="s">
        <v>71</v>
      </c>
      <c r="L4814" s="32" t="str">
        <f t="shared" si="1351"/>
        <v>FM260JD</v>
      </c>
      <c r="M4814" s="32" t="str">
        <f t="shared" si="1352"/>
        <v>BMJ III</v>
      </c>
      <c r="N4814" s="32" t="str">
        <f t="shared" si="1353"/>
        <v>10 RODA</v>
      </c>
      <c r="O4814" s="146">
        <v>0.14245370370370369</v>
      </c>
      <c r="P4814" s="65">
        <v>0.14245370370370369</v>
      </c>
      <c r="Q4814" s="65"/>
      <c r="R4814" s="66"/>
      <c r="S4814" s="66">
        <v>41060</v>
      </c>
      <c r="T4814" s="66">
        <v>15000</v>
      </c>
      <c r="U4814" s="67">
        <f t="shared" si="1363"/>
        <v>26.06</v>
      </c>
      <c r="V4814" s="66">
        <f t="shared" si="1354"/>
        <v>508013.64</v>
      </c>
      <c r="W4814" s="66" t="str">
        <f t="shared" si="1355"/>
        <v/>
      </c>
      <c r="X4814" s="66">
        <f>A4814+SUMIFS(Presensi!F:F,Presensi!E:E,'Entry Data'!AP4814)</f>
        <v>2</v>
      </c>
      <c r="Y4814" s="66" t="str">
        <f>IFERROR(INDEX('Retasi Pricing'!F:F,MATCH('Entry Data'!AM4814,'Retasi Pricing'!E:E,0))*X4814,"")</f>
        <v/>
      </c>
      <c r="Z4814" s="62" t="s">
        <v>26</v>
      </c>
      <c r="AA4814" s="62" t="s">
        <v>27</v>
      </c>
      <c r="AB4814" s="32"/>
      <c r="AC4814" s="32" t="s">
        <v>216</v>
      </c>
      <c r="AD4814" s="32" t="str">
        <f t="shared" si="1356"/>
        <v/>
      </c>
      <c r="AF4814" s="5" t="str">
        <f t="shared" si="1357"/>
        <v>ruslan44213</v>
      </c>
      <c r="AG4814" s="5" t="str">
        <f t="shared" si="1358"/>
        <v>BMJ 05644213UTARANIGHT</v>
      </c>
      <c r="AH4814" s="5" t="str">
        <f t="shared" si="1359"/>
        <v>ruslan44213UTARANIGHT</v>
      </c>
      <c r="AI4814" s="5" t="str">
        <f t="shared" si="1360"/>
        <v>BMJ 05644213NIGHT</v>
      </c>
      <c r="AJ4814" s="5" t="str">
        <f t="shared" si="1361"/>
        <v>ruslan44213NIGHT</v>
      </c>
      <c r="AK4814" s="5" t="str">
        <f t="shared" si="1362"/>
        <v>ruslanBMJ III</v>
      </c>
      <c r="AL4814" s="5" t="str">
        <f t="shared" si="1364"/>
        <v>UTARA</v>
      </c>
      <c r="AM4814" s="5" t="str">
        <f t="shared" si="1365"/>
        <v>UTARA10 RODA</v>
      </c>
      <c r="AN4814" s="5" t="str">
        <f t="shared" si="1366"/>
        <v>ruslanBMJ IIIUTARA10 RODA</v>
      </c>
      <c r="AO4814" s="5" t="str">
        <f t="shared" si="1367"/>
        <v>ruslanUTARA10 RODA</v>
      </c>
      <c r="AP4814" s="5" t="str">
        <f t="shared" si="1368"/>
        <v>44213NIGHT</v>
      </c>
    </row>
    <row r="4815" spans="1:42" x14ac:dyDescent="0.3">
      <c r="A4815" s="33">
        <v>1</v>
      </c>
      <c r="B4815" s="33"/>
      <c r="C4815" s="70">
        <v>44213</v>
      </c>
      <c r="D4815" s="71" t="s">
        <v>87</v>
      </c>
      <c r="E4815" s="70">
        <v>44213</v>
      </c>
      <c r="F4815" s="71">
        <v>5175142</v>
      </c>
      <c r="G4815" s="33" t="s">
        <v>20</v>
      </c>
      <c r="H4815" s="33" t="s">
        <v>21</v>
      </c>
      <c r="I4815" s="33" t="s">
        <v>51</v>
      </c>
      <c r="J4815" s="33" t="s">
        <v>46</v>
      </c>
      <c r="K4815" s="63" t="s">
        <v>71</v>
      </c>
      <c r="L4815" s="32" t="str">
        <f t="shared" si="1351"/>
        <v>FM260JD</v>
      </c>
      <c r="M4815" s="32" t="str">
        <f t="shared" si="1352"/>
        <v>BMJ III</v>
      </c>
      <c r="N4815" s="32" t="str">
        <f t="shared" si="1353"/>
        <v>10 RODA</v>
      </c>
      <c r="O4815" s="146">
        <v>0.85412037037037036</v>
      </c>
      <c r="P4815" s="65">
        <v>0.86003472222222221</v>
      </c>
      <c r="Q4815" s="65"/>
      <c r="R4815" s="66"/>
      <c r="S4815" s="66">
        <v>39020</v>
      </c>
      <c r="T4815" s="66">
        <v>15000</v>
      </c>
      <c r="U4815" s="67">
        <f t="shared" si="1363"/>
        <v>24.02</v>
      </c>
      <c r="V4815" s="66">
        <f t="shared" si="1354"/>
        <v>468245.87999999995</v>
      </c>
      <c r="W4815" s="66" t="str">
        <f t="shared" si="1355"/>
        <v/>
      </c>
      <c r="X4815" s="66">
        <f>A4815+SUMIFS(Presensi!F:F,Presensi!E:E,'Entry Data'!AP4815)</f>
        <v>2</v>
      </c>
      <c r="Y4815" s="66" t="str">
        <f>IFERROR(INDEX('Retasi Pricing'!F:F,MATCH('Entry Data'!AM4815,'Retasi Pricing'!E:E,0))*X4815,"")</f>
        <v/>
      </c>
      <c r="Z4815" s="62" t="s">
        <v>26</v>
      </c>
      <c r="AA4815" s="62" t="s">
        <v>27</v>
      </c>
      <c r="AB4815" s="32"/>
      <c r="AC4815" s="32" t="s">
        <v>216</v>
      </c>
      <c r="AD4815" s="32" t="str">
        <f t="shared" si="1356"/>
        <v/>
      </c>
      <c r="AF4815" s="5" t="str">
        <f t="shared" si="1357"/>
        <v>ruslan44213</v>
      </c>
      <c r="AG4815" s="5" t="str">
        <f t="shared" si="1358"/>
        <v>BMJ 05644213UTARANIGHT</v>
      </c>
      <c r="AH4815" s="5" t="str">
        <f t="shared" si="1359"/>
        <v>ruslan44213UTARANIGHT</v>
      </c>
      <c r="AI4815" s="5" t="str">
        <f t="shared" si="1360"/>
        <v>BMJ 05644213NIGHT</v>
      </c>
      <c r="AJ4815" s="5" t="str">
        <f t="shared" si="1361"/>
        <v>ruslan44213NIGHT</v>
      </c>
      <c r="AK4815" s="5" t="str">
        <f t="shared" si="1362"/>
        <v>ruslanBMJ III</v>
      </c>
      <c r="AL4815" s="5" t="str">
        <f t="shared" si="1364"/>
        <v>UTARA</v>
      </c>
      <c r="AM4815" s="5" t="str">
        <f t="shared" si="1365"/>
        <v>UTARA10 RODA</v>
      </c>
      <c r="AN4815" s="5" t="str">
        <f t="shared" si="1366"/>
        <v>ruslanBMJ IIIUTARA10 RODA</v>
      </c>
      <c r="AO4815" s="5" t="str">
        <f t="shared" si="1367"/>
        <v>ruslanUTARA10 RODA</v>
      </c>
      <c r="AP4815" s="5" t="str">
        <f t="shared" si="1368"/>
        <v>44213NIGHT</v>
      </c>
    </row>
    <row r="4816" spans="1:42" x14ac:dyDescent="0.3">
      <c r="A4816" s="33">
        <v>1</v>
      </c>
      <c r="B4816" s="33"/>
      <c r="C4816" s="70">
        <v>44213</v>
      </c>
      <c r="D4816" s="71" t="s">
        <v>87</v>
      </c>
      <c r="E4816" s="70">
        <v>44213</v>
      </c>
      <c r="F4816" s="71">
        <v>5175230</v>
      </c>
      <c r="G4816" s="33" t="s">
        <v>20</v>
      </c>
      <c r="H4816" s="33" t="s">
        <v>21</v>
      </c>
      <c r="I4816" s="33" t="s">
        <v>51</v>
      </c>
      <c r="J4816" s="33" t="s">
        <v>46</v>
      </c>
      <c r="K4816" s="63" t="s">
        <v>71</v>
      </c>
      <c r="L4816" s="32" t="str">
        <f t="shared" si="1351"/>
        <v>FM260JD</v>
      </c>
      <c r="M4816" s="32" t="str">
        <f t="shared" si="1352"/>
        <v>BMJ III</v>
      </c>
      <c r="N4816" s="32" t="str">
        <f t="shared" si="1353"/>
        <v>10 RODA</v>
      </c>
      <c r="O4816" s="146">
        <v>0.92024305555555552</v>
      </c>
      <c r="P4816" s="65">
        <v>0.92024305555555552</v>
      </c>
      <c r="Q4816" s="65"/>
      <c r="R4816" s="66"/>
      <c r="S4816" s="66">
        <v>38440</v>
      </c>
      <c r="T4816" s="66">
        <v>15000</v>
      </c>
      <c r="U4816" s="67">
        <f t="shared" si="1363"/>
        <v>23.44</v>
      </c>
      <c r="V4816" s="66">
        <f t="shared" si="1354"/>
        <v>456939.36</v>
      </c>
      <c r="W4816" s="66" t="str">
        <f t="shared" si="1355"/>
        <v/>
      </c>
      <c r="X4816" s="66">
        <f>A4816+SUMIFS(Presensi!F:F,Presensi!E:E,'Entry Data'!AP4816)</f>
        <v>2</v>
      </c>
      <c r="Y4816" s="66" t="str">
        <f>IFERROR(INDEX('Retasi Pricing'!F:F,MATCH('Entry Data'!AM4816,'Retasi Pricing'!E:E,0))*X4816,"")</f>
        <v/>
      </c>
      <c r="Z4816" s="62" t="s">
        <v>26</v>
      </c>
      <c r="AA4816" s="62" t="s">
        <v>27</v>
      </c>
      <c r="AB4816" s="32"/>
      <c r="AC4816" s="32" t="s">
        <v>216</v>
      </c>
      <c r="AD4816" s="32" t="str">
        <f t="shared" si="1356"/>
        <v/>
      </c>
      <c r="AF4816" s="5" t="str">
        <f t="shared" si="1357"/>
        <v>ruslan44213</v>
      </c>
      <c r="AG4816" s="5" t="str">
        <f t="shared" si="1358"/>
        <v>BMJ 05644213UTARANIGHT</v>
      </c>
      <c r="AH4816" s="5" t="str">
        <f t="shared" si="1359"/>
        <v>ruslan44213UTARANIGHT</v>
      </c>
      <c r="AI4816" s="5" t="str">
        <f t="shared" si="1360"/>
        <v>BMJ 05644213NIGHT</v>
      </c>
      <c r="AJ4816" s="5" t="str">
        <f t="shared" si="1361"/>
        <v>ruslan44213NIGHT</v>
      </c>
      <c r="AK4816" s="5" t="str">
        <f t="shared" si="1362"/>
        <v>ruslanBMJ III</v>
      </c>
      <c r="AL4816" s="5" t="str">
        <f t="shared" si="1364"/>
        <v>UTARA</v>
      </c>
      <c r="AM4816" s="5" t="str">
        <f t="shared" si="1365"/>
        <v>UTARA10 RODA</v>
      </c>
      <c r="AN4816" s="5" t="str">
        <f t="shared" si="1366"/>
        <v>ruslanBMJ IIIUTARA10 RODA</v>
      </c>
      <c r="AO4816" s="5" t="str">
        <f t="shared" si="1367"/>
        <v>ruslanUTARA10 RODA</v>
      </c>
      <c r="AP4816" s="5" t="str">
        <f t="shared" si="1368"/>
        <v>44213NIGHT</v>
      </c>
    </row>
    <row r="4817" spans="1:42" x14ac:dyDescent="0.3">
      <c r="A4817" s="33">
        <v>1</v>
      </c>
      <c r="B4817" s="33"/>
      <c r="C4817" s="70">
        <v>44213</v>
      </c>
      <c r="D4817" s="71" t="s">
        <v>87</v>
      </c>
      <c r="E4817" s="70">
        <v>44213</v>
      </c>
      <c r="F4817" s="71">
        <v>5175312</v>
      </c>
      <c r="G4817" s="33" t="s">
        <v>20</v>
      </c>
      <c r="H4817" s="33" t="s">
        <v>21</v>
      </c>
      <c r="I4817" s="33" t="s">
        <v>51</v>
      </c>
      <c r="J4817" s="33" t="s">
        <v>46</v>
      </c>
      <c r="K4817" s="63" t="s">
        <v>71</v>
      </c>
      <c r="L4817" s="32" t="str">
        <f t="shared" si="1351"/>
        <v>FM260JD</v>
      </c>
      <c r="M4817" s="32" t="str">
        <f t="shared" si="1352"/>
        <v>BMJ III</v>
      </c>
      <c r="N4817" s="32" t="str">
        <f t="shared" si="1353"/>
        <v>10 RODA</v>
      </c>
      <c r="O4817" s="146">
        <v>0.98611111111111116</v>
      </c>
      <c r="P4817" s="65">
        <v>0.98611111111111116</v>
      </c>
      <c r="Q4817" s="65"/>
      <c r="R4817" s="66"/>
      <c r="S4817" s="66">
        <v>39440</v>
      </c>
      <c r="T4817" s="66">
        <v>15000</v>
      </c>
      <c r="U4817" s="67">
        <f t="shared" si="1363"/>
        <v>24.44</v>
      </c>
      <c r="V4817" s="66">
        <f t="shared" si="1354"/>
        <v>476433.36</v>
      </c>
      <c r="W4817" s="66" t="str">
        <f t="shared" si="1355"/>
        <v/>
      </c>
      <c r="X4817" s="66">
        <f>A4817+SUMIFS(Presensi!F:F,Presensi!E:E,'Entry Data'!AP4817)</f>
        <v>2</v>
      </c>
      <c r="Y4817" s="66" t="str">
        <f>IFERROR(INDEX('Retasi Pricing'!F:F,MATCH('Entry Data'!AM4817,'Retasi Pricing'!E:E,0))*X4817,"")</f>
        <v/>
      </c>
      <c r="Z4817" s="62" t="s">
        <v>26</v>
      </c>
      <c r="AA4817" s="62" t="s">
        <v>27</v>
      </c>
      <c r="AB4817" s="32"/>
      <c r="AC4817" s="32" t="s">
        <v>216</v>
      </c>
      <c r="AD4817" s="32" t="str">
        <f t="shared" si="1356"/>
        <v/>
      </c>
      <c r="AF4817" s="5" t="str">
        <f t="shared" si="1357"/>
        <v>ruslan44213</v>
      </c>
      <c r="AG4817" s="5" t="str">
        <f t="shared" si="1358"/>
        <v>BMJ 05644213UTARANIGHT</v>
      </c>
      <c r="AH4817" s="5" t="str">
        <f t="shared" si="1359"/>
        <v>ruslan44213UTARANIGHT</v>
      </c>
      <c r="AI4817" s="5" t="str">
        <f t="shared" si="1360"/>
        <v>BMJ 05644213NIGHT</v>
      </c>
      <c r="AJ4817" s="5" t="str">
        <f t="shared" si="1361"/>
        <v>ruslan44213NIGHT</v>
      </c>
      <c r="AK4817" s="5" t="str">
        <f t="shared" si="1362"/>
        <v>ruslanBMJ III</v>
      </c>
      <c r="AL4817" s="5" t="str">
        <f t="shared" si="1364"/>
        <v>UTARA</v>
      </c>
      <c r="AM4817" s="5" t="str">
        <f t="shared" si="1365"/>
        <v>UTARA10 RODA</v>
      </c>
      <c r="AN4817" s="5" t="str">
        <f t="shared" si="1366"/>
        <v>ruslanBMJ IIIUTARA10 RODA</v>
      </c>
      <c r="AO4817" s="5" t="str">
        <f t="shared" si="1367"/>
        <v>ruslanUTARA10 RODA</v>
      </c>
      <c r="AP4817" s="5" t="str">
        <f t="shared" si="1368"/>
        <v>44213NIGHT</v>
      </c>
    </row>
    <row r="4818" spans="1:42" x14ac:dyDescent="0.3">
      <c r="A4818" s="33">
        <v>1</v>
      </c>
      <c r="B4818" s="33"/>
      <c r="C4818" s="70">
        <v>44213</v>
      </c>
      <c r="D4818" s="71" t="s">
        <v>87</v>
      </c>
      <c r="E4818" s="70">
        <v>44214</v>
      </c>
      <c r="F4818" s="71">
        <v>5175332</v>
      </c>
      <c r="G4818" s="33" t="s">
        <v>20</v>
      </c>
      <c r="H4818" s="33" t="s">
        <v>21</v>
      </c>
      <c r="I4818" s="33" t="s">
        <v>51</v>
      </c>
      <c r="J4818" s="33" t="s">
        <v>46</v>
      </c>
      <c r="K4818" s="63" t="s">
        <v>73</v>
      </c>
      <c r="L4818" s="32" t="str">
        <f t="shared" si="1351"/>
        <v>FM260JD</v>
      </c>
      <c r="M4818" s="32" t="str">
        <f t="shared" si="1352"/>
        <v>BMJ</v>
      </c>
      <c r="N4818" s="32" t="str">
        <f t="shared" si="1353"/>
        <v>10 RODA</v>
      </c>
      <c r="O4818" s="146">
        <v>9.1435185185185185E-4</v>
      </c>
      <c r="P4818" s="65">
        <v>9.1435185185185185E-4</v>
      </c>
      <c r="Q4818" s="65"/>
      <c r="R4818" s="66">
        <v>3</v>
      </c>
      <c r="S4818" s="66">
        <v>38960</v>
      </c>
      <c r="T4818" s="66">
        <v>14720</v>
      </c>
      <c r="U4818" s="67">
        <f t="shared" si="1363"/>
        <v>24.24</v>
      </c>
      <c r="V4818" s="66">
        <f t="shared" si="1354"/>
        <v>472534.55999999994</v>
      </c>
      <c r="W4818" s="66" t="str">
        <f t="shared" si="1355"/>
        <v>1 &gt; 4</v>
      </c>
      <c r="X4818" s="66">
        <f>A4818+SUMIFS(Presensi!F:F,Presensi!E:E,'Entry Data'!AP4818)</f>
        <v>2</v>
      </c>
      <c r="Y4818" s="66">
        <f>IFERROR(INDEX('Retasi Pricing'!F:F,MATCH('Entry Data'!AM4818,'Retasi Pricing'!E:E,0))*X4818,"")</f>
        <v>50000</v>
      </c>
      <c r="Z4818" s="62" t="s">
        <v>26</v>
      </c>
      <c r="AA4818" s="62" t="s">
        <v>27</v>
      </c>
      <c r="AB4818" s="32"/>
      <c r="AC4818" s="32" t="s">
        <v>376</v>
      </c>
      <c r="AD4818" s="32" t="str">
        <f t="shared" si="1356"/>
        <v/>
      </c>
      <c r="AF4818" s="5" t="str">
        <f t="shared" si="1357"/>
        <v>ahmad saputra44213</v>
      </c>
      <c r="AG4818" s="5" t="str">
        <f t="shared" si="1358"/>
        <v>BMJ 06544213UTARANIGHT</v>
      </c>
      <c r="AH4818" s="5" t="str">
        <f t="shared" si="1359"/>
        <v>ahmad saputra44213UTARANIGHT</v>
      </c>
      <c r="AI4818" s="5" t="str">
        <f t="shared" si="1360"/>
        <v>BMJ 06544213NIGHT</v>
      </c>
      <c r="AJ4818" s="5" t="str">
        <f t="shared" si="1361"/>
        <v>ahmad saputra44213NIGHT</v>
      </c>
      <c r="AK4818" s="5" t="str">
        <f t="shared" si="1362"/>
        <v>ahmad saputraBMJ</v>
      </c>
      <c r="AL4818" s="5" t="str">
        <f t="shared" si="1364"/>
        <v>3UTARA</v>
      </c>
      <c r="AM4818" s="5" t="str">
        <f t="shared" si="1365"/>
        <v>1 &gt; 4UTARA10 RODA</v>
      </c>
      <c r="AN4818" s="5" t="str">
        <f t="shared" si="1366"/>
        <v>ahmad saputraBMJ1 &gt; 4UTARA10 RODA</v>
      </c>
      <c r="AO4818" s="5" t="str">
        <f t="shared" si="1367"/>
        <v>ahmad saputra1 &gt; 4UTARA10 RODA</v>
      </c>
      <c r="AP4818" s="5" t="str">
        <f t="shared" si="1368"/>
        <v>44213NIGHT</v>
      </c>
    </row>
    <row r="4819" spans="1:42" x14ac:dyDescent="0.3">
      <c r="A4819" s="33">
        <v>1</v>
      </c>
      <c r="B4819" s="33"/>
      <c r="C4819" s="70">
        <v>44213</v>
      </c>
      <c r="D4819" s="71" t="s">
        <v>87</v>
      </c>
      <c r="E4819" s="70">
        <v>44214</v>
      </c>
      <c r="F4819" s="71">
        <v>5175400</v>
      </c>
      <c r="G4819" s="33" t="s">
        <v>20</v>
      </c>
      <c r="H4819" s="33" t="s">
        <v>21</v>
      </c>
      <c r="I4819" s="33" t="s">
        <v>51</v>
      </c>
      <c r="J4819" s="33" t="s">
        <v>46</v>
      </c>
      <c r="K4819" s="63" t="s">
        <v>73</v>
      </c>
      <c r="L4819" s="32" t="str">
        <f t="shared" si="1351"/>
        <v>FM260JD</v>
      </c>
      <c r="M4819" s="32" t="str">
        <f t="shared" si="1352"/>
        <v>BMJ</v>
      </c>
      <c r="N4819" s="32" t="str">
        <f t="shared" si="1353"/>
        <v>10 RODA</v>
      </c>
      <c r="O4819" s="146">
        <v>5.8946759259259261E-2</v>
      </c>
      <c r="P4819" s="65">
        <v>5.8946759259259261E-2</v>
      </c>
      <c r="Q4819" s="65"/>
      <c r="R4819" s="66">
        <v>4</v>
      </c>
      <c r="S4819" s="66">
        <v>39440</v>
      </c>
      <c r="T4819" s="66">
        <v>14720</v>
      </c>
      <c r="U4819" s="67">
        <f t="shared" si="1363"/>
        <v>24.72</v>
      </c>
      <c r="V4819" s="66">
        <f t="shared" si="1354"/>
        <v>481891.68</v>
      </c>
      <c r="W4819" s="66" t="str">
        <f t="shared" si="1355"/>
        <v>1 &gt; 4</v>
      </c>
      <c r="X4819" s="66">
        <f>A4819+SUMIFS(Presensi!F:F,Presensi!E:E,'Entry Data'!AP4819)</f>
        <v>2</v>
      </c>
      <c r="Y4819" s="66">
        <f>IFERROR(INDEX('Retasi Pricing'!F:F,MATCH('Entry Data'!AM4819,'Retasi Pricing'!E:E,0))*X4819,"")</f>
        <v>50000</v>
      </c>
      <c r="Z4819" s="62" t="s">
        <v>26</v>
      </c>
      <c r="AA4819" s="62" t="s">
        <v>27</v>
      </c>
      <c r="AB4819" s="32"/>
      <c r="AC4819" s="32" t="s">
        <v>376</v>
      </c>
      <c r="AD4819" s="32" t="str">
        <f t="shared" si="1356"/>
        <v/>
      </c>
      <c r="AF4819" s="5" t="str">
        <f t="shared" si="1357"/>
        <v>ahmad saputra44213</v>
      </c>
      <c r="AG4819" s="5" t="str">
        <f t="shared" si="1358"/>
        <v>BMJ 06544213UTARANIGHT</v>
      </c>
      <c r="AH4819" s="5" t="str">
        <f t="shared" si="1359"/>
        <v>ahmad saputra44213UTARANIGHT</v>
      </c>
      <c r="AI4819" s="5" t="str">
        <f t="shared" si="1360"/>
        <v>BMJ 06544213NIGHT</v>
      </c>
      <c r="AJ4819" s="5" t="str">
        <f t="shared" si="1361"/>
        <v>ahmad saputra44213NIGHT</v>
      </c>
      <c r="AK4819" s="5" t="str">
        <f t="shared" si="1362"/>
        <v>ahmad saputraBMJ</v>
      </c>
      <c r="AL4819" s="5" t="str">
        <f t="shared" si="1364"/>
        <v>4UTARA</v>
      </c>
      <c r="AM4819" s="5" t="str">
        <f t="shared" si="1365"/>
        <v>1 &gt; 4UTARA10 RODA</v>
      </c>
      <c r="AN4819" s="5" t="str">
        <f t="shared" si="1366"/>
        <v>ahmad saputraBMJ1 &gt; 4UTARA10 RODA</v>
      </c>
      <c r="AO4819" s="5" t="str">
        <f t="shared" si="1367"/>
        <v>ahmad saputra1 &gt; 4UTARA10 RODA</v>
      </c>
      <c r="AP4819" s="5" t="str">
        <f t="shared" si="1368"/>
        <v>44213NIGHT</v>
      </c>
    </row>
    <row r="4820" spans="1:42" x14ac:dyDescent="0.3">
      <c r="A4820" s="33">
        <v>1</v>
      </c>
      <c r="B4820" s="33"/>
      <c r="C4820" s="70">
        <v>44213</v>
      </c>
      <c r="D4820" s="71" t="s">
        <v>87</v>
      </c>
      <c r="E4820" s="70">
        <v>44214</v>
      </c>
      <c r="F4820" s="71">
        <v>5175470</v>
      </c>
      <c r="G4820" s="33" t="s">
        <v>20</v>
      </c>
      <c r="H4820" s="33" t="s">
        <v>21</v>
      </c>
      <c r="I4820" s="33" t="s">
        <v>51</v>
      </c>
      <c r="J4820" s="33" t="s">
        <v>46</v>
      </c>
      <c r="K4820" s="63" t="s">
        <v>73</v>
      </c>
      <c r="L4820" s="32" t="str">
        <f t="shared" si="1351"/>
        <v>FM260JD</v>
      </c>
      <c r="M4820" s="32" t="str">
        <f t="shared" si="1352"/>
        <v>BMJ</v>
      </c>
      <c r="N4820" s="32" t="str">
        <f t="shared" si="1353"/>
        <v>10 RODA</v>
      </c>
      <c r="O4820" s="146">
        <v>0.12322916666666667</v>
      </c>
      <c r="P4820" s="65">
        <v>0.12322916666666667</v>
      </c>
      <c r="Q4820" s="65"/>
      <c r="R4820" s="66">
        <v>5</v>
      </c>
      <c r="S4820" s="66">
        <v>39240</v>
      </c>
      <c r="T4820" s="66">
        <v>14720</v>
      </c>
      <c r="U4820" s="67">
        <f t="shared" si="1363"/>
        <v>24.52</v>
      </c>
      <c r="V4820" s="66">
        <f t="shared" si="1354"/>
        <v>477992.87999999995</v>
      </c>
      <c r="W4820" s="66" t="str">
        <f t="shared" si="1355"/>
        <v>&gt; 5</v>
      </c>
      <c r="X4820" s="66">
        <f>A4820+SUMIFS(Presensi!F:F,Presensi!E:E,'Entry Data'!AP4820)</f>
        <v>2</v>
      </c>
      <c r="Y4820" s="66">
        <f>IFERROR(INDEX('Retasi Pricing'!F:F,MATCH('Entry Data'!AM4820,'Retasi Pricing'!E:E,0))*X4820,"")</f>
        <v>55300</v>
      </c>
      <c r="Z4820" s="62" t="s">
        <v>26</v>
      </c>
      <c r="AA4820" s="62" t="s">
        <v>27</v>
      </c>
      <c r="AB4820" s="32"/>
      <c r="AC4820" s="32" t="s">
        <v>376</v>
      </c>
      <c r="AD4820" s="32" t="str">
        <f t="shared" si="1356"/>
        <v/>
      </c>
      <c r="AF4820" s="5" t="str">
        <f t="shared" si="1357"/>
        <v>ahmad saputra44213</v>
      </c>
      <c r="AG4820" s="5" t="str">
        <f t="shared" si="1358"/>
        <v>BMJ 06544213UTARANIGHT</v>
      </c>
      <c r="AH4820" s="5" t="str">
        <f t="shared" si="1359"/>
        <v>ahmad saputra44213UTARANIGHT</v>
      </c>
      <c r="AI4820" s="5" t="str">
        <f t="shared" si="1360"/>
        <v>BMJ 06544213NIGHT</v>
      </c>
      <c r="AJ4820" s="5" t="str">
        <f t="shared" si="1361"/>
        <v>ahmad saputra44213NIGHT</v>
      </c>
      <c r="AK4820" s="5" t="str">
        <f t="shared" si="1362"/>
        <v>ahmad saputraBMJ</v>
      </c>
      <c r="AL4820" s="5" t="str">
        <f t="shared" si="1364"/>
        <v>5UTARA</v>
      </c>
      <c r="AM4820" s="5" t="str">
        <f t="shared" si="1365"/>
        <v>&gt; 5UTARA10 RODA</v>
      </c>
      <c r="AN4820" s="5" t="str">
        <f t="shared" si="1366"/>
        <v>ahmad saputraBMJ&gt; 5UTARA10 RODA</v>
      </c>
      <c r="AO4820" s="5" t="str">
        <f t="shared" si="1367"/>
        <v>ahmad saputra&gt; 5UTARA10 RODA</v>
      </c>
      <c r="AP4820" s="5" t="str">
        <f t="shared" si="1368"/>
        <v>44213NIGHT</v>
      </c>
    </row>
    <row r="4821" spans="1:42" x14ac:dyDescent="0.3">
      <c r="A4821" s="33">
        <v>1</v>
      </c>
      <c r="B4821" s="33"/>
      <c r="C4821" s="70">
        <v>44213</v>
      </c>
      <c r="D4821" s="71" t="s">
        <v>87</v>
      </c>
      <c r="E4821" s="70">
        <v>44214</v>
      </c>
      <c r="F4821" s="71">
        <v>5175579</v>
      </c>
      <c r="G4821" s="33" t="s">
        <v>20</v>
      </c>
      <c r="H4821" s="33" t="s">
        <v>21</v>
      </c>
      <c r="I4821" s="33" t="s">
        <v>51</v>
      </c>
      <c r="J4821" s="33" t="s">
        <v>46</v>
      </c>
      <c r="K4821" s="63" t="s">
        <v>73</v>
      </c>
      <c r="L4821" s="32" t="str">
        <f t="shared" si="1351"/>
        <v>FM260JD</v>
      </c>
      <c r="M4821" s="32" t="str">
        <f t="shared" si="1352"/>
        <v>BMJ</v>
      </c>
      <c r="N4821" s="32" t="str">
        <f t="shared" si="1353"/>
        <v>10 RODA</v>
      </c>
      <c r="O4821" s="146">
        <v>0.22716435185185183</v>
      </c>
      <c r="P4821" s="65">
        <v>0.22716435185185183</v>
      </c>
      <c r="Q4821" s="65"/>
      <c r="R4821" s="66">
        <v>6</v>
      </c>
      <c r="S4821" s="66">
        <v>40700</v>
      </c>
      <c r="T4821" s="66">
        <v>14720</v>
      </c>
      <c r="U4821" s="67">
        <f t="shared" si="1363"/>
        <v>25.98</v>
      </c>
      <c r="V4821" s="66">
        <f t="shared" si="1354"/>
        <v>506454.12000000005</v>
      </c>
      <c r="W4821" s="66" t="str">
        <f t="shared" si="1355"/>
        <v>&gt; 6</v>
      </c>
      <c r="X4821" s="66">
        <f>A4821+SUMIFS(Presensi!F:F,Presensi!E:E,'Entry Data'!AP4821)</f>
        <v>2</v>
      </c>
      <c r="Y4821" s="66">
        <f>IFERROR(INDEX('Retasi Pricing'!F:F,MATCH('Entry Data'!AM4821,'Retasi Pricing'!E:E,0))*X4821,"")</f>
        <v>61600</v>
      </c>
      <c r="Z4821" s="62" t="s">
        <v>26</v>
      </c>
      <c r="AA4821" s="62" t="s">
        <v>27</v>
      </c>
      <c r="AB4821" s="32"/>
      <c r="AC4821" s="32" t="s">
        <v>376</v>
      </c>
      <c r="AD4821" s="32" t="str">
        <f t="shared" si="1356"/>
        <v/>
      </c>
      <c r="AF4821" s="5" t="str">
        <f t="shared" si="1357"/>
        <v>ahmad saputra44213</v>
      </c>
      <c r="AG4821" s="5" t="str">
        <f t="shared" si="1358"/>
        <v>BMJ 06544213UTARANIGHT</v>
      </c>
      <c r="AH4821" s="5" t="str">
        <f t="shared" si="1359"/>
        <v>ahmad saputra44213UTARANIGHT</v>
      </c>
      <c r="AI4821" s="5" t="str">
        <f t="shared" si="1360"/>
        <v>BMJ 06544213NIGHT</v>
      </c>
      <c r="AJ4821" s="5" t="str">
        <f t="shared" si="1361"/>
        <v>ahmad saputra44213NIGHT</v>
      </c>
      <c r="AK4821" s="5" t="str">
        <f t="shared" si="1362"/>
        <v>ahmad saputraBMJ</v>
      </c>
      <c r="AL4821" s="5" t="str">
        <f t="shared" si="1364"/>
        <v>6UTARA</v>
      </c>
      <c r="AM4821" s="5" t="str">
        <f t="shared" si="1365"/>
        <v>&gt; 6UTARA10 RODA</v>
      </c>
      <c r="AN4821" s="5" t="str">
        <f t="shared" si="1366"/>
        <v>ahmad saputraBMJ&gt; 6UTARA10 RODA</v>
      </c>
      <c r="AO4821" s="5" t="str">
        <f t="shared" si="1367"/>
        <v>ahmad saputra&gt; 6UTARA10 RODA</v>
      </c>
      <c r="AP4821" s="5" t="str">
        <f t="shared" si="1368"/>
        <v>44213NIGHT</v>
      </c>
    </row>
    <row r="4822" spans="1:42" x14ac:dyDescent="0.3">
      <c r="A4822" s="33">
        <v>1</v>
      </c>
      <c r="B4822" s="33"/>
      <c r="C4822" s="70">
        <v>44213</v>
      </c>
      <c r="D4822" s="71" t="s">
        <v>87</v>
      </c>
      <c r="E4822" s="70">
        <v>44213</v>
      </c>
      <c r="F4822" s="71">
        <v>5175151</v>
      </c>
      <c r="G4822" s="33" t="s">
        <v>20</v>
      </c>
      <c r="H4822" s="33" t="s">
        <v>21</v>
      </c>
      <c r="I4822" s="33" t="s">
        <v>51</v>
      </c>
      <c r="J4822" s="33" t="s">
        <v>46</v>
      </c>
      <c r="K4822" s="63" t="s">
        <v>73</v>
      </c>
      <c r="L4822" s="32" t="str">
        <f t="shared" si="1351"/>
        <v>FM260JD</v>
      </c>
      <c r="M4822" s="32" t="str">
        <f t="shared" si="1352"/>
        <v>BMJ</v>
      </c>
      <c r="N4822" s="32" t="str">
        <f t="shared" si="1353"/>
        <v>10 RODA</v>
      </c>
      <c r="O4822" s="146">
        <v>0.86089120370370376</v>
      </c>
      <c r="P4822" s="65">
        <v>0.87877314814814822</v>
      </c>
      <c r="Q4822" s="65"/>
      <c r="R4822" s="66">
        <v>1</v>
      </c>
      <c r="S4822" s="66">
        <v>38900</v>
      </c>
      <c r="T4822" s="66">
        <v>14720</v>
      </c>
      <c r="U4822" s="67">
        <f t="shared" si="1363"/>
        <v>24.18</v>
      </c>
      <c r="V4822" s="66">
        <f t="shared" si="1354"/>
        <v>471364.92</v>
      </c>
      <c r="W4822" s="66" t="str">
        <f t="shared" si="1355"/>
        <v>1 &gt; 4</v>
      </c>
      <c r="X4822" s="66">
        <f>A4822+SUMIFS(Presensi!F:F,Presensi!E:E,'Entry Data'!AP4822)</f>
        <v>2</v>
      </c>
      <c r="Y4822" s="66">
        <f>IFERROR(INDEX('Retasi Pricing'!F:F,MATCH('Entry Data'!AM4822,'Retasi Pricing'!E:E,0))*X4822,"")</f>
        <v>50000</v>
      </c>
      <c r="Z4822" s="62" t="s">
        <v>26</v>
      </c>
      <c r="AA4822" s="62" t="s">
        <v>27</v>
      </c>
      <c r="AB4822" s="32"/>
      <c r="AC4822" s="32" t="s">
        <v>376</v>
      </c>
      <c r="AD4822" s="32" t="str">
        <f t="shared" si="1356"/>
        <v/>
      </c>
      <c r="AF4822" s="5" t="str">
        <f t="shared" si="1357"/>
        <v>ahmad saputra44213</v>
      </c>
      <c r="AG4822" s="5" t="str">
        <f t="shared" si="1358"/>
        <v>BMJ 06544213UTARANIGHT</v>
      </c>
      <c r="AH4822" s="5" t="str">
        <f t="shared" si="1359"/>
        <v>ahmad saputra44213UTARANIGHT</v>
      </c>
      <c r="AI4822" s="5" t="str">
        <f t="shared" si="1360"/>
        <v>BMJ 06544213NIGHT</v>
      </c>
      <c r="AJ4822" s="5" t="str">
        <f t="shared" si="1361"/>
        <v>ahmad saputra44213NIGHT</v>
      </c>
      <c r="AK4822" s="5" t="str">
        <f t="shared" si="1362"/>
        <v>ahmad saputraBMJ</v>
      </c>
      <c r="AL4822" s="5" t="str">
        <f t="shared" si="1364"/>
        <v>1UTARA</v>
      </c>
      <c r="AM4822" s="5" t="str">
        <f t="shared" si="1365"/>
        <v>1 &gt; 4UTARA10 RODA</v>
      </c>
      <c r="AN4822" s="5" t="str">
        <f t="shared" si="1366"/>
        <v>ahmad saputraBMJ1 &gt; 4UTARA10 RODA</v>
      </c>
      <c r="AO4822" s="5" t="str">
        <f t="shared" si="1367"/>
        <v>ahmad saputra1 &gt; 4UTARA10 RODA</v>
      </c>
      <c r="AP4822" s="5" t="str">
        <f t="shared" si="1368"/>
        <v>44213NIGHT</v>
      </c>
    </row>
    <row r="4823" spans="1:42" x14ac:dyDescent="0.3">
      <c r="A4823" s="33">
        <v>1</v>
      </c>
      <c r="B4823" s="33"/>
      <c r="C4823" s="70">
        <v>44213</v>
      </c>
      <c r="D4823" s="71" t="s">
        <v>87</v>
      </c>
      <c r="E4823" s="70">
        <v>44213</v>
      </c>
      <c r="F4823" s="71">
        <v>5175246</v>
      </c>
      <c r="G4823" s="33" t="s">
        <v>20</v>
      </c>
      <c r="H4823" s="33" t="s">
        <v>21</v>
      </c>
      <c r="I4823" s="33" t="s">
        <v>51</v>
      </c>
      <c r="J4823" s="33" t="s">
        <v>46</v>
      </c>
      <c r="K4823" s="63" t="s">
        <v>73</v>
      </c>
      <c r="L4823" s="32" t="str">
        <f t="shared" si="1351"/>
        <v>FM260JD</v>
      </c>
      <c r="M4823" s="32" t="str">
        <f t="shared" si="1352"/>
        <v>BMJ</v>
      </c>
      <c r="N4823" s="32" t="str">
        <f t="shared" si="1353"/>
        <v>10 RODA</v>
      </c>
      <c r="O4823" s="146">
        <v>0.93292824074074077</v>
      </c>
      <c r="P4823" s="65">
        <v>0.93292824074074077</v>
      </c>
      <c r="Q4823" s="65"/>
      <c r="R4823" s="66">
        <v>2</v>
      </c>
      <c r="S4823" s="66">
        <v>37900</v>
      </c>
      <c r="T4823" s="66">
        <v>14720</v>
      </c>
      <c r="U4823" s="67">
        <f t="shared" si="1363"/>
        <v>23.18</v>
      </c>
      <c r="V4823" s="66">
        <f t="shared" si="1354"/>
        <v>451870.92</v>
      </c>
      <c r="W4823" s="66" t="str">
        <f t="shared" si="1355"/>
        <v>1 &gt; 4</v>
      </c>
      <c r="X4823" s="66">
        <f>A4823+SUMIFS(Presensi!F:F,Presensi!E:E,'Entry Data'!AP4823)</f>
        <v>2</v>
      </c>
      <c r="Y4823" s="66">
        <f>IFERROR(INDEX('Retasi Pricing'!F:F,MATCH('Entry Data'!AM4823,'Retasi Pricing'!E:E,0))*X4823,"")</f>
        <v>50000</v>
      </c>
      <c r="Z4823" s="62" t="s">
        <v>26</v>
      </c>
      <c r="AA4823" s="62" t="s">
        <v>27</v>
      </c>
      <c r="AB4823" s="32"/>
      <c r="AC4823" s="32" t="s">
        <v>376</v>
      </c>
      <c r="AD4823" s="32" t="str">
        <f t="shared" si="1356"/>
        <v/>
      </c>
      <c r="AF4823" s="5" t="str">
        <f t="shared" si="1357"/>
        <v>ahmad saputra44213</v>
      </c>
      <c r="AG4823" s="5" t="str">
        <f t="shared" si="1358"/>
        <v>BMJ 06544213UTARANIGHT</v>
      </c>
      <c r="AH4823" s="5" t="str">
        <f t="shared" si="1359"/>
        <v>ahmad saputra44213UTARANIGHT</v>
      </c>
      <c r="AI4823" s="5" t="str">
        <f t="shared" si="1360"/>
        <v>BMJ 06544213NIGHT</v>
      </c>
      <c r="AJ4823" s="5" t="str">
        <f t="shared" si="1361"/>
        <v>ahmad saputra44213NIGHT</v>
      </c>
      <c r="AK4823" s="5" t="str">
        <f t="shared" si="1362"/>
        <v>ahmad saputraBMJ</v>
      </c>
      <c r="AL4823" s="5" t="str">
        <f t="shared" si="1364"/>
        <v>2UTARA</v>
      </c>
      <c r="AM4823" s="5" t="str">
        <f t="shared" si="1365"/>
        <v>1 &gt; 4UTARA10 RODA</v>
      </c>
      <c r="AN4823" s="5" t="str">
        <f t="shared" si="1366"/>
        <v>ahmad saputraBMJ1 &gt; 4UTARA10 RODA</v>
      </c>
      <c r="AO4823" s="5" t="str">
        <f t="shared" si="1367"/>
        <v>ahmad saputra1 &gt; 4UTARA10 RODA</v>
      </c>
      <c r="AP4823" s="5" t="str">
        <f t="shared" si="1368"/>
        <v>44213NIGHT</v>
      </c>
    </row>
    <row r="4824" spans="1:42" x14ac:dyDescent="0.3">
      <c r="A4824" s="33">
        <v>1</v>
      </c>
      <c r="B4824" s="33"/>
      <c r="C4824" s="70">
        <v>44213</v>
      </c>
      <c r="D4824" s="71" t="s">
        <v>87</v>
      </c>
      <c r="E4824" s="70">
        <v>44214</v>
      </c>
      <c r="F4824" s="71">
        <v>5175401</v>
      </c>
      <c r="G4824" s="33" t="s">
        <v>20</v>
      </c>
      <c r="H4824" s="33" t="s">
        <v>21</v>
      </c>
      <c r="I4824" s="33" t="s">
        <v>51</v>
      </c>
      <c r="J4824" s="33" t="s">
        <v>46</v>
      </c>
      <c r="K4824" s="63" t="s">
        <v>75</v>
      </c>
      <c r="L4824" s="32" t="str">
        <f t="shared" si="1351"/>
        <v>FM260JD</v>
      </c>
      <c r="M4824" s="32" t="str">
        <f t="shared" si="1352"/>
        <v>BMJ</v>
      </c>
      <c r="N4824" s="32" t="str">
        <f t="shared" si="1353"/>
        <v>10 RODA</v>
      </c>
      <c r="O4824" s="146">
        <v>6.1377314814814815E-2</v>
      </c>
      <c r="P4824" s="65">
        <v>6.1377314814814815E-2</v>
      </c>
      <c r="Q4824" s="65"/>
      <c r="R4824" s="66">
        <v>4</v>
      </c>
      <c r="S4824" s="66">
        <v>39040</v>
      </c>
      <c r="T4824" s="66">
        <v>14880</v>
      </c>
      <c r="U4824" s="67">
        <f t="shared" si="1363"/>
        <v>24.16</v>
      </c>
      <c r="V4824" s="66">
        <f t="shared" si="1354"/>
        <v>470975.04000000004</v>
      </c>
      <c r="W4824" s="66" t="str">
        <f t="shared" si="1355"/>
        <v>1 &gt; 4</v>
      </c>
      <c r="X4824" s="66">
        <f>A4824+SUMIFS(Presensi!F:F,Presensi!E:E,'Entry Data'!AP4824)</f>
        <v>2</v>
      </c>
      <c r="Y4824" s="66">
        <f>IFERROR(INDEX('Retasi Pricing'!F:F,MATCH('Entry Data'!AM4824,'Retasi Pricing'!E:E,0))*X4824,"")</f>
        <v>50000</v>
      </c>
      <c r="Z4824" s="62" t="s">
        <v>26</v>
      </c>
      <c r="AA4824" s="62" t="s">
        <v>27</v>
      </c>
      <c r="AB4824" s="32"/>
      <c r="AC4824" s="32" t="s">
        <v>217</v>
      </c>
      <c r="AD4824" s="32" t="str">
        <f t="shared" si="1356"/>
        <v/>
      </c>
      <c r="AF4824" s="5" t="str">
        <f t="shared" si="1357"/>
        <v>agus suwantono44213</v>
      </c>
      <c r="AG4824" s="5" t="str">
        <f t="shared" si="1358"/>
        <v>BMJ 06744213UTARANIGHT</v>
      </c>
      <c r="AH4824" s="5" t="str">
        <f t="shared" si="1359"/>
        <v>agus suwantono44213UTARANIGHT</v>
      </c>
      <c r="AI4824" s="5" t="str">
        <f t="shared" si="1360"/>
        <v>BMJ 06744213NIGHT</v>
      </c>
      <c r="AJ4824" s="5" t="str">
        <f t="shared" si="1361"/>
        <v>agus suwantono44213NIGHT</v>
      </c>
      <c r="AK4824" s="5" t="str">
        <f t="shared" si="1362"/>
        <v>agus suwantonoBMJ</v>
      </c>
      <c r="AL4824" s="5" t="str">
        <f t="shared" si="1364"/>
        <v>4UTARA</v>
      </c>
      <c r="AM4824" s="5" t="str">
        <f t="shared" si="1365"/>
        <v>1 &gt; 4UTARA10 RODA</v>
      </c>
      <c r="AN4824" s="5" t="str">
        <f t="shared" si="1366"/>
        <v>agus suwantonoBMJ1 &gt; 4UTARA10 RODA</v>
      </c>
      <c r="AO4824" s="5" t="str">
        <f t="shared" si="1367"/>
        <v>agus suwantono1 &gt; 4UTARA10 RODA</v>
      </c>
      <c r="AP4824" s="5" t="str">
        <f t="shared" si="1368"/>
        <v>44213NIGHT</v>
      </c>
    </row>
    <row r="4825" spans="1:42" x14ac:dyDescent="0.3">
      <c r="A4825" s="33">
        <v>1</v>
      </c>
      <c r="B4825" s="33"/>
      <c r="C4825" s="70">
        <v>44213</v>
      </c>
      <c r="D4825" s="71" t="s">
        <v>87</v>
      </c>
      <c r="E4825" s="70">
        <v>44214</v>
      </c>
      <c r="F4825" s="71">
        <v>5175472</v>
      </c>
      <c r="G4825" s="33" t="s">
        <v>20</v>
      </c>
      <c r="H4825" s="33" t="s">
        <v>21</v>
      </c>
      <c r="I4825" s="33" t="s">
        <v>51</v>
      </c>
      <c r="J4825" s="33" t="s">
        <v>46</v>
      </c>
      <c r="K4825" s="63" t="s">
        <v>75</v>
      </c>
      <c r="L4825" s="32" t="str">
        <f t="shared" si="1351"/>
        <v>FM260JD</v>
      </c>
      <c r="M4825" s="32" t="str">
        <f t="shared" si="1352"/>
        <v>BMJ</v>
      </c>
      <c r="N4825" s="32" t="str">
        <f t="shared" si="1353"/>
        <v>10 RODA</v>
      </c>
      <c r="O4825" s="146">
        <v>0.12376157407407407</v>
      </c>
      <c r="P4825" s="65">
        <v>0.12376157407407407</v>
      </c>
      <c r="Q4825" s="65"/>
      <c r="R4825" s="66">
        <v>5</v>
      </c>
      <c r="S4825" s="66">
        <v>39660</v>
      </c>
      <c r="T4825" s="66">
        <v>14880</v>
      </c>
      <c r="U4825" s="67">
        <f t="shared" si="1363"/>
        <v>24.78</v>
      </c>
      <c r="V4825" s="66">
        <f t="shared" si="1354"/>
        <v>483061.32</v>
      </c>
      <c r="W4825" s="66" t="str">
        <f t="shared" si="1355"/>
        <v>&gt; 5</v>
      </c>
      <c r="X4825" s="66">
        <f>A4825+SUMIFS(Presensi!F:F,Presensi!E:E,'Entry Data'!AP4825)</f>
        <v>2</v>
      </c>
      <c r="Y4825" s="66">
        <f>IFERROR(INDEX('Retasi Pricing'!F:F,MATCH('Entry Data'!AM4825,'Retasi Pricing'!E:E,0))*X4825,"")</f>
        <v>55300</v>
      </c>
      <c r="Z4825" s="62" t="s">
        <v>26</v>
      </c>
      <c r="AA4825" s="62" t="s">
        <v>27</v>
      </c>
      <c r="AB4825" s="32"/>
      <c r="AC4825" s="32" t="s">
        <v>217</v>
      </c>
      <c r="AD4825" s="32" t="str">
        <f t="shared" si="1356"/>
        <v/>
      </c>
      <c r="AF4825" s="5" t="str">
        <f t="shared" si="1357"/>
        <v>agus suwantono44213</v>
      </c>
      <c r="AG4825" s="5" t="str">
        <f t="shared" si="1358"/>
        <v>BMJ 06744213UTARANIGHT</v>
      </c>
      <c r="AH4825" s="5" t="str">
        <f t="shared" si="1359"/>
        <v>agus suwantono44213UTARANIGHT</v>
      </c>
      <c r="AI4825" s="5" t="str">
        <f t="shared" si="1360"/>
        <v>BMJ 06744213NIGHT</v>
      </c>
      <c r="AJ4825" s="5" t="str">
        <f t="shared" si="1361"/>
        <v>agus suwantono44213NIGHT</v>
      </c>
      <c r="AK4825" s="5" t="str">
        <f t="shared" si="1362"/>
        <v>agus suwantonoBMJ</v>
      </c>
      <c r="AL4825" s="5" t="str">
        <f t="shared" si="1364"/>
        <v>5UTARA</v>
      </c>
      <c r="AM4825" s="5" t="str">
        <f t="shared" si="1365"/>
        <v>&gt; 5UTARA10 RODA</v>
      </c>
      <c r="AN4825" s="5" t="str">
        <f t="shared" si="1366"/>
        <v>agus suwantonoBMJ&gt; 5UTARA10 RODA</v>
      </c>
      <c r="AO4825" s="5" t="str">
        <f t="shared" si="1367"/>
        <v>agus suwantono&gt; 5UTARA10 RODA</v>
      </c>
      <c r="AP4825" s="5" t="str">
        <f t="shared" si="1368"/>
        <v>44213NIGHT</v>
      </c>
    </row>
    <row r="4826" spans="1:42" x14ac:dyDescent="0.3">
      <c r="A4826" s="33">
        <v>1</v>
      </c>
      <c r="B4826" s="33"/>
      <c r="C4826" s="70">
        <v>44213</v>
      </c>
      <c r="D4826" s="71" t="s">
        <v>87</v>
      </c>
      <c r="E4826" s="70">
        <v>44214</v>
      </c>
      <c r="F4826" s="71">
        <v>5175535</v>
      </c>
      <c r="G4826" s="33" t="s">
        <v>20</v>
      </c>
      <c r="H4826" s="33" t="s">
        <v>21</v>
      </c>
      <c r="I4826" s="33" t="s">
        <v>123</v>
      </c>
      <c r="J4826" s="33" t="s">
        <v>23</v>
      </c>
      <c r="K4826" s="63" t="s">
        <v>75</v>
      </c>
      <c r="L4826" s="32" t="str">
        <f t="shared" si="1351"/>
        <v>FM260JD</v>
      </c>
      <c r="M4826" s="32" t="str">
        <f t="shared" si="1352"/>
        <v>BMJ</v>
      </c>
      <c r="N4826" s="32" t="str">
        <f t="shared" si="1353"/>
        <v>10 RODA</v>
      </c>
      <c r="O4826" s="146">
        <v>0.18291666666666664</v>
      </c>
      <c r="P4826" s="65">
        <v>0.18291666666666664</v>
      </c>
      <c r="Q4826" s="65"/>
      <c r="R4826" s="66">
        <v>6</v>
      </c>
      <c r="S4826" s="66">
        <v>40580</v>
      </c>
      <c r="T4826" s="66">
        <v>14880</v>
      </c>
      <c r="U4826" s="67">
        <f t="shared" si="1363"/>
        <v>25.7</v>
      </c>
      <c r="V4826" s="66">
        <f t="shared" si="1354"/>
        <v>500995.79999999993</v>
      </c>
      <c r="W4826" s="66" t="str">
        <f t="shared" si="1355"/>
        <v>&gt; 6</v>
      </c>
      <c r="X4826" s="66">
        <f>A4826+SUMIFS(Presensi!F:F,Presensi!E:E,'Entry Data'!AP4826)</f>
        <v>2</v>
      </c>
      <c r="Y4826" s="66">
        <f>IFERROR(INDEX('Retasi Pricing'!F:F,MATCH('Entry Data'!AM4826,'Retasi Pricing'!E:E,0))*X4826,"")</f>
        <v>61600</v>
      </c>
      <c r="Z4826" s="62" t="s">
        <v>26</v>
      </c>
      <c r="AA4826" s="62" t="s">
        <v>27</v>
      </c>
      <c r="AB4826" s="32"/>
      <c r="AC4826" s="32" t="s">
        <v>217</v>
      </c>
      <c r="AD4826" s="32" t="str">
        <f t="shared" si="1356"/>
        <v/>
      </c>
      <c r="AF4826" s="5" t="str">
        <f t="shared" si="1357"/>
        <v>agus suwantono44213</v>
      </c>
      <c r="AG4826" s="5" t="str">
        <f t="shared" si="1358"/>
        <v>BMJ 06744213UTARANIGHT</v>
      </c>
      <c r="AH4826" s="5" t="str">
        <f t="shared" si="1359"/>
        <v>agus suwantono44213UTARANIGHT</v>
      </c>
      <c r="AI4826" s="5" t="str">
        <f t="shared" si="1360"/>
        <v>BMJ 06744213NIGHT</v>
      </c>
      <c r="AJ4826" s="5" t="str">
        <f t="shared" si="1361"/>
        <v>agus suwantono44213NIGHT</v>
      </c>
      <c r="AK4826" s="5" t="str">
        <f t="shared" si="1362"/>
        <v>agus suwantonoBMJ</v>
      </c>
      <c r="AL4826" s="5" t="str">
        <f t="shared" si="1364"/>
        <v>6UTARA</v>
      </c>
      <c r="AM4826" s="5" t="str">
        <f t="shared" si="1365"/>
        <v>&gt; 6UTARA10 RODA</v>
      </c>
      <c r="AN4826" s="5" t="str">
        <f t="shared" si="1366"/>
        <v>agus suwantonoBMJ&gt; 6UTARA10 RODA</v>
      </c>
      <c r="AO4826" s="5" t="str">
        <f t="shared" si="1367"/>
        <v>agus suwantono&gt; 6UTARA10 RODA</v>
      </c>
      <c r="AP4826" s="5" t="str">
        <f t="shared" si="1368"/>
        <v>44213NIGHT</v>
      </c>
    </row>
    <row r="4827" spans="1:42" x14ac:dyDescent="0.3">
      <c r="A4827" s="33">
        <v>1</v>
      </c>
      <c r="B4827" s="33"/>
      <c r="C4827" s="70">
        <v>44213</v>
      </c>
      <c r="D4827" s="71" t="s">
        <v>87</v>
      </c>
      <c r="E4827" s="70">
        <v>44214</v>
      </c>
      <c r="F4827" s="71">
        <v>5175605</v>
      </c>
      <c r="G4827" s="33" t="s">
        <v>20</v>
      </c>
      <c r="H4827" s="33" t="s">
        <v>21</v>
      </c>
      <c r="I4827" s="33" t="s">
        <v>51</v>
      </c>
      <c r="J4827" s="33" t="s">
        <v>46</v>
      </c>
      <c r="K4827" s="63" t="s">
        <v>75</v>
      </c>
      <c r="L4827" s="32" t="str">
        <f t="shared" si="1351"/>
        <v>FM260JD</v>
      </c>
      <c r="M4827" s="32" t="str">
        <f t="shared" si="1352"/>
        <v>BMJ</v>
      </c>
      <c r="N4827" s="32" t="str">
        <f t="shared" si="1353"/>
        <v>10 RODA</v>
      </c>
      <c r="O4827" s="146">
        <v>0.25265046296296295</v>
      </c>
      <c r="P4827" s="65">
        <v>0.25265046296296295</v>
      </c>
      <c r="Q4827" s="65"/>
      <c r="R4827" s="66">
        <v>7</v>
      </c>
      <c r="S4827" s="66">
        <v>36600</v>
      </c>
      <c r="T4827" s="66">
        <v>14880</v>
      </c>
      <c r="U4827" s="67">
        <f t="shared" si="1363"/>
        <v>21.72</v>
      </c>
      <c r="V4827" s="66">
        <f t="shared" si="1354"/>
        <v>423409.67999999993</v>
      </c>
      <c r="W4827" s="66" t="str">
        <f t="shared" si="1355"/>
        <v>7 &gt;</v>
      </c>
      <c r="X4827" s="66">
        <f>A4827+SUMIFS(Presensi!F:F,Presensi!E:E,'Entry Data'!AP4827)</f>
        <v>2</v>
      </c>
      <c r="Y4827" s="66">
        <f>IFERROR(INDEX('Retasi Pricing'!F:F,MATCH('Entry Data'!AM4827,'Retasi Pricing'!E:E,0))*X4827,"")</f>
        <v>75500</v>
      </c>
      <c r="Z4827" s="62" t="s">
        <v>26</v>
      </c>
      <c r="AA4827" s="62" t="s">
        <v>27</v>
      </c>
      <c r="AB4827" s="32"/>
      <c r="AC4827" s="32" t="s">
        <v>217</v>
      </c>
      <c r="AD4827" s="32" t="str">
        <f t="shared" si="1356"/>
        <v/>
      </c>
      <c r="AF4827" s="5" t="str">
        <f t="shared" si="1357"/>
        <v>agus suwantono44213</v>
      </c>
      <c r="AG4827" s="5" t="str">
        <f t="shared" si="1358"/>
        <v>BMJ 06744213UTARANIGHT</v>
      </c>
      <c r="AH4827" s="5" t="str">
        <f t="shared" si="1359"/>
        <v>agus suwantono44213UTARANIGHT</v>
      </c>
      <c r="AI4827" s="5" t="str">
        <f t="shared" si="1360"/>
        <v>BMJ 06744213NIGHT</v>
      </c>
      <c r="AJ4827" s="5" t="str">
        <f t="shared" si="1361"/>
        <v>agus suwantono44213NIGHT</v>
      </c>
      <c r="AK4827" s="5" t="str">
        <f t="shared" si="1362"/>
        <v>agus suwantonoBMJ</v>
      </c>
      <c r="AL4827" s="5" t="str">
        <f t="shared" si="1364"/>
        <v>7UTARA</v>
      </c>
      <c r="AM4827" s="5" t="str">
        <f t="shared" si="1365"/>
        <v>7 &gt;UTARA10 RODA</v>
      </c>
      <c r="AN4827" s="5" t="str">
        <f t="shared" si="1366"/>
        <v>agus suwantonoBMJ7 &gt;UTARA10 RODA</v>
      </c>
      <c r="AO4827" s="5" t="str">
        <f t="shared" si="1367"/>
        <v>agus suwantono7 &gt;UTARA10 RODA</v>
      </c>
      <c r="AP4827" s="5" t="str">
        <f t="shared" si="1368"/>
        <v>44213NIGHT</v>
      </c>
    </row>
    <row r="4828" spans="1:42" x14ac:dyDescent="0.3">
      <c r="A4828" s="33">
        <v>1</v>
      </c>
      <c r="B4828" s="33"/>
      <c r="C4828" s="70">
        <v>44213</v>
      </c>
      <c r="D4828" s="71" t="s">
        <v>87</v>
      </c>
      <c r="E4828" s="70">
        <v>44213</v>
      </c>
      <c r="F4828" s="71">
        <v>5175149</v>
      </c>
      <c r="G4828" s="33" t="s">
        <v>20</v>
      </c>
      <c r="H4828" s="33" t="s">
        <v>21</v>
      </c>
      <c r="I4828" s="33" t="s">
        <v>51</v>
      </c>
      <c r="J4828" s="33" t="s">
        <v>46</v>
      </c>
      <c r="K4828" s="63" t="s">
        <v>75</v>
      </c>
      <c r="L4828" s="32" t="str">
        <f t="shared" si="1351"/>
        <v>FM260JD</v>
      </c>
      <c r="M4828" s="32" t="str">
        <f t="shared" si="1352"/>
        <v>BMJ</v>
      </c>
      <c r="N4828" s="32" t="str">
        <f t="shared" si="1353"/>
        <v>10 RODA</v>
      </c>
      <c r="O4828" s="146">
        <v>0.85899305555555561</v>
      </c>
      <c r="P4828" s="65">
        <v>0.86488425925925927</v>
      </c>
      <c r="Q4828" s="65"/>
      <c r="R4828" s="66">
        <v>1</v>
      </c>
      <c r="S4828" s="66">
        <v>38960</v>
      </c>
      <c r="T4828" s="66">
        <v>14880</v>
      </c>
      <c r="U4828" s="67">
        <f t="shared" si="1363"/>
        <v>24.08</v>
      </c>
      <c r="V4828" s="66">
        <f t="shared" si="1354"/>
        <v>469415.51999999996</v>
      </c>
      <c r="W4828" s="66" t="str">
        <f t="shared" si="1355"/>
        <v>1 &gt; 4</v>
      </c>
      <c r="X4828" s="66">
        <f>A4828+SUMIFS(Presensi!F:F,Presensi!E:E,'Entry Data'!AP4828)</f>
        <v>2</v>
      </c>
      <c r="Y4828" s="66">
        <f>IFERROR(INDEX('Retasi Pricing'!F:F,MATCH('Entry Data'!AM4828,'Retasi Pricing'!E:E,0))*X4828,"")</f>
        <v>50000</v>
      </c>
      <c r="Z4828" s="62" t="s">
        <v>26</v>
      </c>
      <c r="AA4828" s="62" t="s">
        <v>27</v>
      </c>
      <c r="AB4828" s="32"/>
      <c r="AC4828" s="32" t="s">
        <v>217</v>
      </c>
      <c r="AD4828" s="32" t="str">
        <f t="shared" si="1356"/>
        <v/>
      </c>
      <c r="AF4828" s="5" t="str">
        <f t="shared" si="1357"/>
        <v>agus suwantono44213</v>
      </c>
      <c r="AG4828" s="5" t="str">
        <f t="shared" si="1358"/>
        <v>BMJ 06744213UTARANIGHT</v>
      </c>
      <c r="AH4828" s="5" t="str">
        <f t="shared" si="1359"/>
        <v>agus suwantono44213UTARANIGHT</v>
      </c>
      <c r="AI4828" s="5" t="str">
        <f t="shared" si="1360"/>
        <v>BMJ 06744213NIGHT</v>
      </c>
      <c r="AJ4828" s="5" t="str">
        <f t="shared" si="1361"/>
        <v>agus suwantono44213NIGHT</v>
      </c>
      <c r="AK4828" s="5" t="str">
        <f t="shared" si="1362"/>
        <v>agus suwantonoBMJ</v>
      </c>
      <c r="AL4828" s="5" t="str">
        <f t="shared" si="1364"/>
        <v>1UTARA</v>
      </c>
      <c r="AM4828" s="5" t="str">
        <f t="shared" si="1365"/>
        <v>1 &gt; 4UTARA10 RODA</v>
      </c>
      <c r="AN4828" s="5" t="str">
        <f t="shared" si="1366"/>
        <v>agus suwantonoBMJ1 &gt; 4UTARA10 RODA</v>
      </c>
      <c r="AO4828" s="5" t="str">
        <f t="shared" si="1367"/>
        <v>agus suwantono1 &gt; 4UTARA10 RODA</v>
      </c>
      <c r="AP4828" s="5" t="str">
        <f t="shared" si="1368"/>
        <v>44213NIGHT</v>
      </c>
    </row>
    <row r="4829" spans="1:42" x14ac:dyDescent="0.3">
      <c r="A4829" s="33">
        <v>1</v>
      </c>
      <c r="B4829" s="33"/>
      <c r="C4829" s="70">
        <v>44213</v>
      </c>
      <c r="D4829" s="71" t="s">
        <v>87</v>
      </c>
      <c r="E4829" s="70">
        <v>44213</v>
      </c>
      <c r="F4829" s="71">
        <v>5175228</v>
      </c>
      <c r="G4829" s="33" t="s">
        <v>20</v>
      </c>
      <c r="H4829" s="33" t="s">
        <v>21</v>
      </c>
      <c r="I4829" s="33" t="s">
        <v>51</v>
      </c>
      <c r="J4829" s="33" t="s">
        <v>46</v>
      </c>
      <c r="K4829" s="63" t="s">
        <v>75</v>
      </c>
      <c r="L4829" s="32" t="str">
        <f t="shared" si="1351"/>
        <v>FM260JD</v>
      </c>
      <c r="M4829" s="32" t="str">
        <f t="shared" si="1352"/>
        <v>BMJ</v>
      </c>
      <c r="N4829" s="32" t="str">
        <f t="shared" si="1353"/>
        <v>10 RODA</v>
      </c>
      <c r="O4829" s="146">
        <v>0.91851851851851851</v>
      </c>
      <c r="P4829" s="65">
        <v>0.91851851851851851</v>
      </c>
      <c r="Q4829" s="65"/>
      <c r="R4829" s="66">
        <v>2</v>
      </c>
      <c r="S4829" s="66">
        <v>39340</v>
      </c>
      <c r="T4829" s="66">
        <v>14880</v>
      </c>
      <c r="U4829" s="67">
        <f t="shared" si="1363"/>
        <v>24.46</v>
      </c>
      <c r="V4829" s="66">
        <f t="shared" si="1354"/>
        <v>476823.24</v>
      </c>
      <c r="W4829" s="66" t="str">
        <f t="shared" si="1355"/>
        <v>1 &gt; 4</v>
      </c>
      <c r="X4829" s="66">
        <f>A4829+SUMIFS(Presensi!F:F,Presensi!E:E,'Entry Data'!AP4829)</f>
        <v>2</v>
      </c>
      <c r="Y4829" s="66">
        <f>IFERROR(INDEX('Retasi Pricing'!F:F,MATCH('Entry Data'!AM4829,'Retasi Pricing'!E:E,0))*X4829,"")</f>
        <v>50000</v>
      </c>
      <c r="Z4829" s="62" t="s">
        <v>26</v>
      </c>
      <c r="AA4829" s="62" t="s">
        <v>27</v>
      </c>
      <c r="AB4829" s="32"/>
      <c r="AC4829" s="32" t="s">
        <v>217</v>
      </c>
      <c r="AD4829" s="32" t="str">
        <f t="shared" si="1356"/>
        <v/>
      </c>
      <c r="AF4829" s="5" t="str">
        <f t="shared" si="1357"/>
        <v>agus suwantono44213</v>
      </c>
      <c r="AG4829" s="5" t="str">
        <f t="shared" si="1358"/>
        <v>BMJ 06744213UTARANIGHT</v>
      </c>
      <c r="AH4829" s="5" t="str">
        <f t="shared" si="1359"/>
        <v>agus suwantono44213UTARANIGHT</v>
      </c>
      <c r="AI4829" s="5" t="str">
        <f t="shared" si="1360"/>
        <v>BMJ 06744213NIGHT</v>
      </c>
      <c r="AJ4829" s="5" t="str">
        <f t="shared" si="1361"/>
        <v>agus suwantono44213NIGHT</v>
      </c>
      <c r="AK4829" s="5" t="str">
        <f t="shared" si="1362"/>
        <v>agus suwantonoBMJ</v>
      </c>
      <c r="AL4829" s="5" t="str">
        <f t="shared" si="1364"/>
        <v>2UTARA</v>
      </c>
      <c r="AM4829" s="5" t="str">
        <f t="shared" si="1365"/>
        <v>1 &gt; 4UTARA10 RODA</v>
      </c>
      <c r="AN4829" s="5" t="str">
        <f t="shared" si="1366"/>
        <v>agus suwantonoBMJ1 &gt; 4UTARA10 RODA</v>
      </c>
      <c r="AO4829" s="5" t="str">
        <f t="shared" si="1367"/>
        <v>agus suwantono1 &gt; 4UTARA10 RODA</v>
      </c>
      <c r="AP4829" s="5" t="str">
        <f t="shared" si="1368"/>
        <v>44213NIGHT</v>
      </c>
    </row>
    <row r="4830" spans="1:42" x14ac:dyDescent="0.3">
      <c r="A4830" s="33">
        <v>1</v>
      </c>
      <c r="B4830" s="33"/>
      <c r="C4830" s="70">
        <v>44213</v>
      </c>
      <c r="D4830" s="71" t="s">
        <v>87</v>
      </c>
      <c r="E4830" s="70">
        <v>44213</v>
      </c>
      <c r="F4830" s="71">
        <v>5175311</v>
      </c>
      <c r="G4830" s="33" t="s">
        <v>20</v>
      </c>
      <c r="H4830" s="33" t="s">
        <v>21</v>
      </c>
      <c r="I4830" s="33" t="s">
        <v>51</v>
      </c>
      <c r="J4830" s="33" t="s">
        <v>46</v>
      </c>
      <c r="K4830" s="63" t="s">
        <v>75</v>
      </c>
      <c r="L4830" s="32" t="str">
        <f t="shared" si="1351"/>
        <v>FM260JD</v>
      </c>
      <c r="M4830" s="32" t="str">
        <f t="shared" si="1352"/>
        <v>BMJ</v>
      </c>
      <c r="N4830" s="32" t="str">
        <f t="shared" si="1353"/>
        <v>10 RODA</v>
      </c>
      <c r="O4830" s="146">
        <v>0.98364583333333344</v>
      </c>
      <c r="P4830" s="65">
        <v>0.98364583333333344</v>
      </c>
      <c r="Q4830" s="65"/>
      <c r="R4830" s="66">
        <v>3</v>
      </c>
      <c r="S4830" s="66">
        <v>37620</v>
      </c>
      <c r="T4830" s="66">
        <v>14880</v>
      </c>
      <c r="U4830" s="67">
        <f t="shared" si="1363"/>
        <v>22.74</v>
      </c>
      <c r="V4830" s="66">
        <f t="shared" si="1354"/>
        <v>443293.55999999994</v>
      </c>
      <c r="W4830" s="66" t="str">
        <f t="shared" si="1355"/>
        <v>1 &gt; 4</v>
      </c>
      <c r="X4830" s="66">
        <f>A4830+SUMIFS(Presensi!F:F,Presensi!E:E,'Entry Data'!AP4830)</f>
        <v>2</v>
      </c>
      <c r="Y4830" s="66">
        <f>IFERROR(INDEX('Retasi Pricing'!F:F,MATCH('Entry Data'!AM4830,'Retasi Pricing'!E:E,0))*X4830,"")</f>
        <v>50000</v>
      </c>
      <c r="Z4830" s="62" t="s">
        <v>26</v>
      </c>
      <c r="AA4830" s="62" t="s">
        <v>27</v>
      </c>
      <c r="AB4830" s="32"/>
      <c r="AC4830" s="32" t="s">
        <v>217</v>
      </c>
      <c r="AD4830" s="32" t="str">
        <f t="shared" si="1356"/>
        <v/>
      </c>
      <c r="AF4830" s="5" t="str">
        <f t="shared" si="1357"/>
        <v>agus suwantono44213</v>
      </c>
      <c r="AG4830" s="5" t="str">
        <f t="shared" si="1358"/>
        <v>BMJ 06744213UTARANIGHT</v>
      </c>
      <c r="AH4830" s="5" t="str">
        <f t="shared" si="1359"/>
        <v>agus suwantono44213UTARANIGHT</v>
      </c>
      <c r="AI4830" s="5" t="str">
        <f t="shared" si="1360"/>
        <v>BMJ 06744213NIGHT</v>
      </c>
      <c r="AJ4830" s="5" t="str">
        <f t="shared" si="1361"/>
        <v>agus suwantono44213NIGHT</v>
      </c>
      <c r="AK4830" s="5" t="str">
        <f t="shared" si="1362"/>
        <v>agus suwantonoBMJ</v>
      </c>
      <c r="AL4830" s="5" t="str">
        <f t="shared" si="1364"/>
        <v>3UTARA</v>
      </c>
      <c r="AM4830" s="5" t="str">
        <f t="shared" si="1365"/>
        <v>1 &gt; 4UTARA10 RODA</v>
      </c>
      <c r="AN4830" s="5" t="str">
        <f t="shared" si="1366"/>
        <v>agus suwantonoBMJ1 &gt; 4UTARA10 RODA</v>
      </c>
      <c r="AO4830" s="5" t="str">
        <f t="shared" si="1367"/>
        <v>agus suwantono1 &gt; 4UTARA10 RODA</v>
      </c>
      <c r="AP4830" s="5" t="str">
        <f t="shared" si="1368"/>
        <v>44213NIGHT</v>
      </c>
    </row>
    <row r="4831" spans="1:42" x14ac:dyDescent="0.3">
      <c r="A4831" s="33">
        <v>1</v>
      </c>
      <c r="B4831" s="33"/>
      <c r="C4831" s="70">
        <v>44213</v>
      </c>
      <c r="D4831" s="71" t="s">
        <v>87</v>
      </c>
      <c r="E4831" s="70">
        <v>44214</v>
      </c>
      <c r="F4831" s="71">
        <v>5175337</v>
      </c>
      <c r="G4831" s="33" t="s">
        <v>20</v>
      </c>
      <c r="H4831" s="33" t="s">
        <v>21</v>
      </c>
      <c r="I4831" s="33" t="s">
        <v>51</v>
      </c>
      <c r="J4831" s="33" t="s">
        <v>46</v>
      </c>
      <c r="K4831" s="63" t="s">
        <v>77</v>
      </c>
      <c r="L4831" s="32" t="str">
        <f t="shared" si="1351"/>
        <v>FM260JD</v>
      </c>
      <c r="M4831" s="32" t="str">
        <f t="shared" si="1352"/>
        <v>BMJ</v>
      </c>
      <c r="N4831" s="32" t="str">
        <f t="shared" si="1353"/>
        <v>10 RODA</v>
      </c>
      <c r="O4831" s="146">
        <v>3.6574074074074074E-3</v>
      </c>
      <c r="P4831" s="65">
        <v>3.6574074074074074E-3</v>
      </c>
      <c r="Q4831" s="65"/>
      <c r="R4831" s="66"/>
      <c r="S4831" s="66">
        <v>39780</v>
      </c>
      <c r="T4831" s="66">
        <v>15280</v>
      </c>
      <c r="U4831" s="67">
        <f t="shared" si="1363"/>
        <v>24.5</v>
      </c>
      <c r="V4831" s="66">
        <f t="shared" si="1354"/>
        <v>477603</v>
      </c>
      <c r="W4831" s="66" t="str">
        <f t="shared" si="1355"/>
        <v/>
      </c>
      <c r="X4831" s="66">
        <f>A4831+SUMIFS(Presensi!F:F,Presensi!E:E,'Entry Data'!AP4831)</f>
        <v>2</v>
      </c>
      <c r="Y4831" s="66" t="str">
        <f>IFERROR(INDEX('Retasi Pricing'!F:F,MATCH('Entry Data'!AM4831,'Retasi Pricing'!E:E,0))*X4831,"")</f>
        <v/>
      </c>
      <c r="Z4831" s="62" t="s">
        <v>26</v>
      </c>
      <c r="AA4831" s="62" t="s">
        <v>27</v>
      </c>
      <c r="AB4831" s="32"/>
      <c r="AC4831" s="32" t="s">
        <v>188</v>
      </c>
      <c r="AD4831" s="32" t="str">
        <f t="shared" si="1356"/>
        <v/>
      </c>
      <c r="AF4831" s="5" t="str">
        <f t="shared" si="1357"/>
        <v>setianto44213</v>
      </c>
      <c r="AG4831" s="5" t="str">
        <f t="shared" si="1358"/>
        <v>BMJ 06844213UTARANIGHT</v>
      </c>
      <c r="AH4831" s="5" t="str">
        <f t="shared" si="1359"/>
        <v>setianto44213UTARANIGHT</v>
      </c>
      <c r="AI4831" s="5" t="str">
        <f t="shared" si="1360"/>
        <v>BMJ 06844213NIGHT</v>
      </c>
      <c r="AJ4831" s="5" t="str">
        <f t="shared" si="1361"/>
        <v>setianto44213NIGHT</v>
      </c>
      <c r="AK4831" s="5" t="str">
        <f t="shared" si="1362"/>
        <v>setiantoBMJ</v>
      </c>
      <c r="AL4831" s="5" t="str">
        <f t="shared" si="1364"/>
        <v>UTARA</v>
      </c>
      <c r="AM4831" s="5" t="str">
        <f t="shared" si="1365"/>
        <v>UTARA10 RODA</v>
      </c>
      <c r="AN4831" s="5" t="str">
        <f t="shared" si="1366"/>
        <v>setiantoBMJUTARA10 RODA</v>
      </c>
      <c r="AO4831" s="5" t="str">
        <f t="shared" si="1367"/>
        <v>setiantoUTARA10 RODA</v>
      </c>
      <c r="AP4831" s="5" t="str">
        <f t="shared" si="1368"/>
        <v>44213NIGHT</v>
      </c>
    </row>
    <row r="4832" spans="1:42" x14ac:dyDescent="0.3">
      <c r="A4832" s="33">
        <v>1</v>
      </c>
      <c r="B4832" s="33"/>
      <c r="C4832" s="70">
        <v>44213</v>
      </c>
      <c r="D4832" s="71" t="s">
        <v>87</v>
      </c>
      <c r="E4832" s="70">
        <v>44214</v>
      </c>
      <c r="F4832" s="71">
        <v>5175399</v>
      </c>
      <c r="G4832" s="33" t="s">
        <v>20</v>
      </c>
      <c r="H4832" s="33" t="s">
        <v>21</v>
      </c>
      <c r="I4832" s="33" t="s">
        <v>51</v>
      </c>
      <c r="J4832" s="33" t="s">
        <v>46</v>
      </c>
      <c r="K4832" s="63" t="s">
        <v>77</v>
      </c>
      <c r="L4832" s="32" t="str">
        <f t="shared" si="1351"/>
        <v>FM260JD</v>
      </c>
      <c r="M4832" s="32" t="str">
        <f t="shared" si="1352"/>
        <v>BMJ</v>
      </c>
      <c r="N4832" s="32" t="str">
        <f t="shared" si="1353"/>
        <v>10 RODA</v>
      </c>
      <c r="O4832" s="146">
        <v>5.8553240740740746E-2</v>
      </c>
      <c r="P4832" s="65">
        <v>5.8553240740740746E-2</v>
      </c>
      <c r="Q4832" s="65"/>
      <c r="R4832" s="66"/>
      <c r="S4832" s="66">
        <v>39540</v>
      </c>
      <c r="T4832" s="66">
        <v>15280</v>
      </c>
      <c r="U4832" s="67">
        <f t="shared" si="1363"/>
        <v>24.26</v>
      </c>
      <c r="V4832" s="66">
        <f t="shared" si="1354"/>
        <v>472924.44000000006</v>
      </c>
      <c r="W4832" s="66" t="str">
        <f t="shared" si="1355"/>
        <v/>
      </c>
      <c r="X4832" s="66">
        <f>A4832+SUMIFS(Presensi!F:F,Presensi!E:E,'Entry Data'!AP4832)</f>
        <v>2</v>
      </c>
      <c r="Y4832" s="66" t="str">
        <f>IFERROR(INDEX('Retasi Pricing'!F:F,MATCH('Entry Data'!AM4832,'Retasi Pricing'!E:E,0))*X4832,"")</f>
        <v/>
      </c>
      <c r="Z4832" s="62" t="s">
        <v>26</v>
      </c>
      <c r="AA4832" s="62" t="s">
        <v>27</v>
      </c>
      <c r="AB4832" s="32"/>
      <c r="AC4832" s="32" t="s">
        <v>188</v>
      </c>
      <c r="AD4832" s="32" t="str">
        <f t="shared" si="1356"/>
        <v/>
      </c>
      <c r="AF4832" s="5" t="str">
        <f t="shared" si="1357"/>
        <v>setianto44213</v>
      </c>
      <c r="AG4832" s="5" t="str">
        <f t="shared" si="1358"/>
        <v>BMJ 06844213UTARANIGHT</v>
      </c>
      <c r="AH4832" s="5" t="str">
        <f t="shared" si="1359"/>
        <v>setianto44213UTARANIGHT</v>
      </c>
      <c r="AI4832" s="5" t="str">
        <f t="shared" si="1360"/>
        <v>BMJ 06844213NIGHT</v>
      </c>
      <c r="AJ4832" s="5" t="str">
        <f t="shared" si="1361"/>
        <v>setianto44213NIGHT</v>
      </c>
      <c r="AK4832" s="5" t="str">
        <f t="shared" si="1362"/>
        <v>setiantoBMJ</v>
      </c>
      <c r="AL4832" s="5" t="str">
        <f t="shared" si="1364"/>
        <v>UTARA</v>
      </c>
      <c r="AM4832" s="5" t="str">
        <f t="shared" si="1365"/>
        <v>UTARA10 RODA</v>
      </c>
      <c r="AN4832" s="5" t="str">
        <f t="shared" si="1366"/>
        <v>setiantoBMJUTARA10 RODA</v>
      </c>
      <c r="AO4832" s="5" t="str">
        <f t="shared" si="1367"/>
        <v>setiantoUTARA10 RODA</v>
      </c>
      <c r="AP4832" s="5" t="str">
        <f t="shared" si="1368"/>
        <v>44213NIGHT</v>
      </c>
    </row>
    <row r="4833" spans="1:42" x14ac:dyDescent="0.3">
      <c r="A4833" s="33">
        <v>1</v>
      </c>
      <c r="B4833" s="33"/>
      <c r="C4833" s="70">
        <v>44213</v>
      </c>
      <c r="D4833" s="71" t="s">
        <v>87</v>
      </c>
      <c r="E4833" s="70">
        <v>44214</v>
      </c>
      <c r="F4833" s="71">
        <v>5175469</v>
      </c>
      <c r="G4833" s="33" t="s">
        <v>20</v>
      </c>
      <c r="H4833" s="33" t="s">
        <v>21</v>
      </c>
      <c r="I4833" s="33" t="s">
        <v>51</v>
      </c>
      <c r="J4833" s="33" t="s">
        <v>46</v>
      </c>
      <c r="K4833" s="63" t="s">
        <v>77</v>
      </c>
      <c r="L4833" s="32" t="str">
        <f t="shared" si="1351"/>
        <v>FM260JD</v>
      </c>
      <c r="M4833" s="32" t="str">
        <f t="shared" si="1352"/>
        <v>BMJ</v>
      </c>
      <c r="N4833" s="32" t="str">
        <f t="shared" si="1353"/>
        <v>10 RODA</v>
      </c>
      <c r="O4833" s="146">
        <v>0.12275462962962963</v>
      </c>
      <c r="P4833" s="65">
        <v>0.12275462962962963</v>
      </c>
      <c r="Q4833" s="65"/>
      <c r="R4833" s="66"/>
      <c r="S4833" s="66">
        <v>40160</v>
      </c>
      <c r="T4833" s="66">
        <v>15280</v>
      </c>
      <c r="U4833" s="67">
        <f t="shared" si="1363"/>
        <v>24.88</v>
      </c>
      <c r="V4833" s="66">
        <f t="shared" si="1354"/>
        <v>485010.72000000003</v>
      </c>
      <c r="W4833" s="66" t="str">
        <f t="shared" si="1355"/>
        <v/>
      </c>
      <c r="X4833" s="66">
        <f>A4833+SUMIFS(Presensi!F:F,Presensi!E:E,'Entry Data'!AP4833)</f>
        <v>2</v>
      </c>
      <c r="Y4833" s="66" t="str">
        <f>IFERROR(INDEX('Retasi Pricing'!F:F,MATCH('Entry Data'!AM4833,'Retasi Pricing'!E:E,0))*X4833,"")</f>
        <v/>
      </c>
      <c r="Z4833" s="62" t="s">
        <v>26</v>
      </c>
      <c r="AA4833" s="62" t="s">
        <v>27</v>
      </c>
      <c r="AB4833" s="32"/>
      <c r="AC4833" s="32" t="s">
        <v>188</v>
      </c>
      <c r="AD4833" s="32" t="str">
        <f t="shared" si="1356"/>
        <v/>
      </c>
      <c r="AF4833" s="5" t="str">
        <f t="shared" si="1357"/>
        <v>setianto44213</v>
      </c>
      <c r="AG4833" s="5" t="str">
        <f t="shared" si="1358"/>
        <v>BMJ 06844213UTARANIGHT</v>
      </c>
      <c r="AH4833" s="5" t="str">
        <f t="shared" si="1359"/>
        <v>setianto44213UTARANIGHT</v>
      </c>
      <c r="AI4833" s="5" t="str">
        <f t="shared" si="1360"/>
        <v>BMJ 06844213NIGHT</v>
      </c>
      <c r="AJ4833" s="5" t="str">
        <f t="shared" si="1361"/>
        <v>setianto44213NIGHT</v>
      </c>
      <c r="AK4833" s="5" t="str">
        <f t="shared" si="1362"/>
        <v>setiantoBMJ</v>
      </c>
      <c r="AL4833" s="5" t="str">
        <f t="shared" si="1364"/>
        <v>UTARA</v>
      </c>
      <c r="AM4833" s="5" t="str">
        <f t="shared" si="1365"/>
        <v>UTARA10 RODA</v>
      </c>
      <c r="AN4833" s="5" t="str">
        <f t="shared" si="1366"/>
        <v>setiantoBMJUTARA10 RODA</v>
      </c>
      <c r="AO4833" s="5" t="str">
        <f t="shared" si="1367"/>
        <v>setiantoUTARA10 RODA</v>
      </c>
      <c r="AP4833" s="5" t="str">
        <f t="shared" si="1368"/>
        <v>44213NIGHT</v>
      </c>
    </row>
    <row r="4834" spans="1:42" x14ac:dyDescent="0.3">
      <c r="A4834" s="33">
        <v>1</v>
      </c>
      <c r="B4834" s="33"/>
      <c r="C4834" s="70">
        <v>44213</v>
      </c>
      <c r="D4834" s="71" t="s">
        <v>87</v>
      </c>
      <c r="E4834" s="70">
        <v>44214</v>
      </c>
      <c r="F4834" s="71">
        <v>5175532</v>
      </c>
      <c r="G4834" s="33" t="s">
        <v>20</v>
      </c>
      <c r="H4834" s="33" t="s">
        <v>21</v>
      </c>
      <c r="I4834" s="33" t="s">
        <v>123</v>
      </c>
      <c r="J4834" s="33" t="s">
        <v>23</v>
      </c>
      <c r="K4834" s="63" t="s">
        <v>77</v>
      </c>
      <c r="L4834" s="32" t="str">
        <f t="shared" si="1351"/>
        <v>FM260JD</v>
      </c>
      <c r="M4834" s="32" t="str">
        <f t="shared" si="1352"/>
        <v>BMJ</v>
      </c>
      <c r="N4834" s="32" t="str">
        <f t="shared" si="1353"/>
        <v>10 RODA</v>
      </c>
      <c r="O4834" s="146">
        <v>0.18032407407407405</v>
      </c>
      <c r="P4834" s="65">
        <v>0.18032407407407405</v>
      </c>
      <c r="Q4834" s="65"/>
      <c r="R4834" s="66"/>
      <c r="S4834" s="66">
        <v>38600</v>
      </c>
      <c r="T4834" s="66">
        <v>15280</v>
      </c>
      <c r="U4834" s="67">
        <f t="shared" si="1363"/>
        <v>23.32</v>
      </c>
      <c r="V4834" s="66">
        <f t="shared" si="1354"/>
        <v>454600.08</v>
      </c>
      <c r="W4834" s="66" t="str">
        <f t="shared" si="1355"/>
        <v/>
      </c>
      <c r="X4834" s="66">
        <f>A4834+SUMIFS(Presensi!F:F,Presensi!E:E,'Entry Data'!AP4834)</f>
        <v>2</v>
      </c>
      <c r="Y4834" s="66" t="str">
        <f>IFERROR(INDEX('Retasi Pricing'!F:F,MATCH('Entry Data'!AM4834,'Retasi Pricing'!E:E,0))*X4834,"")</f>
        <v/>
      </c>
      <c r="Z4834" s="62" t="s">
        <v>26</v>
      </c>
      <c r="AA4834" s="62" t="s">
        <v>27</v>
      </c>
      <c r="AB4834" s="32"/>
      <c r="AC4834" s="32" t="s">
        <v>188</v>
      </c>
      <c r="AD4834" s="32" t="str">
        <f t="shared" si="1356"/>
        <v/>
      </c>
      <c r="AF4834" s="5" t="str">
        <f t="shared" si="1357"/>
        <v>setianto44213</v>
      </c>
      <c r="AG4834" s="5" t="str">
        <f t="shared" si="1358"/>
        <v>BMJ 06844213UTARANIGHT</v>
      </c>
      <c r="AH4834" s="5" t="str">
        <f t="shared" si="1359"/>
        <v>setianto44213UTARANIGHT</v>
      </c>
      <c r="AI4834" s="5" t="str">
        <f t="shared" si="1360"/>
        <v>BMJ 06844213NIGHT</v>
      </c>
      <c r="AJ4834" s="5" t="str">
        <f t="shared" si="1361"/>
        <v>setianto44213NIGHT</v>
      </c>
      <c r="AK4834" s="5" t="str">
        <f t="shared" si="1362"/>
        <v>setiantoBMJ</v>
      </c>
      <c r="AL4834" s="5" t="str">
        <f t="shared" si="1364"/>
        <v>UTARA</v>
      </c>
      <c r="AM4834" s="5" t="str">
        <f t="shared" si="1365"/>
        <v>UTARA10 RODA</v>
      </c>
      <c r="AN4834" s="5" t="str">
        <f t="shared" si="1366"/>
        <v>setiantoBMJUTARA10 RODA</v>
      </c>
      <c r="AO4834" s="5" t="str">
        <f t="shared" si="1367"/>
        <v>setiantoUTARA10 RODA</v>
      </c>
      <c r="AP4834" s="5" t="str">
        <f t="shared" si="1368"/>
        <v>44213NIGHT</v>
      </c>
    </row>
    <row r="4835" spans="1:42" x14ac:dyDescent="0.3">
      <c r="A4835" s="33">
        <v>1</v>
      </c>
      <c r="B4835" s="33"/>
      <c r="C4835" s="70">
        <v>44213</v>
      </c>
      <c r="D4835" s="71" t="s">
        <v>87</v>
      </c>
      <c r="E4835" s="70">
        <v>44214</v>
      </c>
      <c r="F4835" s="71">
        <v>5175603</v>
      </c>
      <c r="G4835" s="33" t="s">
        <v>20</v>
      </c>
      <c r="H4835" s="33" t="s">
        <v>21</v>
      </c>
      <c r="I4835" s="33" t="s">
        <v>51</v>
      </c>
      <c r="J4835" s="33" t="s">
        <v>46</v>
      </c>
      <c r="K4835" s="63" t="s">
        <v>77</v>
      </c>
      <c r="L4835" s="32" t="str">
        <f t="shared" si="1351"/>
        <v>FM260JD</v>
      </c>
      <c r="M4835" s="32" t="str">
        <f t="shared" si="1352"/>
        <v>BMJ</v>
      </c>
      <c r="N4835" s="32" t="str">
        <f t="shared" si="1353"/>
        <v>10 RODA</v>
      </c>
      <c r="O4835" s="146">
        <v>0.25206018518518519</v>
      </c>
      <c r="P4835" s="65">
        <v>0.25206018518518519</v>
      </c>
      <c r="Q4835" s="65"/>
      <c r="R4835" s="66"/>
      <c r="S4835" s="66">
        <v>40520</v>
      </c>
      <c r="T4835" s="66">
        <v>15280</v>
      </c>
      <c r="U4835" s="67">
        <f t="shared" si="1363"/>
        <v>25.24</v>
      </c>
      <c r="V4835" s="66">
        <f t="shared" si="1354"/>
        <v>492028.55999999994</v>
      </c>
      <c r="W4835" s="66" t="str">
        <f t="shared" si="1355"/>
        <v/>
      </c>
      <c r="X4835" s="66">
        <f>A4835+SUMIFS(Presensi!F:F,Presensi!E:E,'Entry Data'!AP4835)</f>
        <v>2</v>
      </c>
      <c r="Y4835" s="66" t="str">
        <f>IFERROR(INDEX('Retasi Pricing'!F:F,MATCH('Entry Data'!AM4835,'Retasi Pricing'!E:E,0))*X4835,"")</f>
        <v/>
      </c>
      <c r="Z4835" s="62" t="s">
        <v>26</v>
      </c>
      <c r="AA4835" s="62" t="s">
        <v>27</v>
      </c>
      <c r="AB4835" s="32"/>
      <c r="AC4835" s="32" t="s">
        <v>188</v>
      </c>
      <c r="AD4835" s="32" t="str">
        <f t="shared" si="1356"/>
        <v/>
      </c>
      <c r="AF4835" s="5" t="str">
        <f t="shared" si="1357"/>
        <v>setianto44213</v>
      </c>
      <c r="AG4835" s="5" t="str">
        <f t="shared" si="1358"/>
        <v>BMJ 06844213UTARANIGHT</v>
      </c>
      <c r="AH4835" s="5" t="str">
        <f t="shared" si="1359"/>
        <v>setianto44213UTARANIGHT</v>
      </c>
      <c r="AI4835" s="5" t="str">
        <f t="shared" si="1360"/>
        <v>BMJ 06844213NIGHT</v>
      </c>
      <c r="AJ4835" s="5" t="str">
        <f t="shared" si="1361"/>
        <v>setianto44213NIGHT</v>
      </c>
      <c r="AK4835" s="5" t="str">
        <f t="shared" si="1362"/>
        <v>setiantoBMJ</v>
      </c>
      <c r="AL4835" s="5" t="str">
        <f t="shared" si="1364"/>
        <v>UTARA</v>
      </c>
      <c r="AM4835" s="5" t="str">
        <f t="shared" si="1365"/>
        <v>UTARA10 RODA</v>
      </c>
      <c r="AN4835" s="5" t="str">
        <f t="shared" si="1366"/>
        <v>setiantoBMJUTARA10 RODA</v>
      </c>
      <c r="AO4835" s="5" t="str">
        <f t="shared" si="1367"/>
        <v>setiantoUTARA10 RODA</v>
      </c>
      <c r="AP4835" s="5" t="str">
        <f t="shared" si="1368"/>
        <v>44213NIGHT</v>
      </c>
    </row>
    <row r="4836" spans="1:42" x14ac:dyDescent="0.3">
      <c r="A4836" s="33">
        <v>1</v>
      </c>
      <c r="B4836" s="33"/>
      <c r="C4836" s="70">
        <v>44213</v>
      </c>
      <c r="D4836" s="71" t="s">
        <v>87</v>
      </c>
      <c r="E4836" s="70">
        <v>44213</v>
      </c>
      <c r="F4836" s="71">
        <v>5175183</v>
      </c>
      <c r="G4836" s="33" t="s">
        <v>20</v>
      </c>
      <c r="H4836" s="33" t="s">
        <v>21</v>
      </c>
      <c r="I4836" s="33" t="s">
        <v>123</v>
      </c>
      <c r="J4836" s="33" t="s">
        <v>23</v>
      </c>
      <c r="K4836" s="63" t="s">
        <v>77</v>
      </c>
      <c r="L4836" s="32" t="str">
        <f t="shared" si="1351"/>
        <v>FM260JD</v>
      </c>
      <c r="M4836" s="32" t="str">
        <f t="shared" si="1352"/>
        <v>BMJ</v>
      </c>
      <c r="N4836" s="32" t="str">
        <f t="shared" si="1353"/>
        <v>10 RODA</v>
      </c>
      <c r="O4836" s="146">
        <v>0.88296296296296306</v>
      </c>
      <c r="P4836" s="65">
        <v>0.89827546296296301</v>
      </c>
      <c r="Q4836" s="65"/>
      <c r="R4836" s="66"/>
      <c r="S4836" s="66">
        <v>39620</v>
      </c>
      <c r="T4836" s="66">
        <v>15280</v>
      </c>
      <c r="U4836" s="67">
        <f t="shared" si="1363"/>
        <v>24.34</v>
      </c>
      <c r="V4836" s="66">
        <f t="shared" si="1354"/>
        <v>474483.95999999996</v>
      </c>
      <c r="W4836" s="66" t="str">
        <f t="shared" si="1355"/>
        <v/>
      </c>
      <c r="X4836" s="66">
        <f>A4836+SUMIFS(Presensi!F:F,Presensi!E:E,'Entry Data'!AP4836)</f>
        <v>2</v>
      </c>
      <c r="Y4836" s="66" t="str">
        <f>IFERROR(INDEX('Retasi Pricing'!F:F,MATCH('Entry Data'!AM4836,'Retasi Pricing'!E:E,0))*X4836,"")</f>
        <v/>
      </c>
      <c r="Z4836" s="62" t="s">
        <v>26</v>
      </c>
      <c r="AA4836" s="62" t="s">
        <v>27</v>
      </c>
      <c r="AB4836" s="32"/>
      <c r="AC4836" s="32" t="s">
        <v>188</v>
      </c>
      <c r="AD4836" s="32" t="str">
        <f t="shared" si="1356"/>
        <v/>
      </c>
      <c r="AF4836" s="5" t="str">
        <f t="shared" si="1357"/>
        <v>setianto44213</v>
      </c>
      <c r="AG4836" s="5" t="str">
        <f t="shared" si="1358"/>
        <v>BMJ 06844213UTARANIGHT</v>
      </c>
      <c r="AH4836" s="5" t="str">
        <f t="shared" si="1359"/>
        <v>setianto44213UTARANIGHT</v>
      </c>
      <c r="AI4836" s="5" t="str">
        <f t="shared" si="1360"/>
        <v>BMJ 06844213NIGHT</v>
      </c>
      <c r="AJ4836" s="5" t="str">
        <f t="shared" si="1361"/>
        <v>setianto44213NIGHT</v>
      </c>
      <c r="AK4836" s="5" t="str">
        <f t="shared" si="1362"/>
        <v>setiantoBMJ</v>
      </c>
      <c r="AL4836" s="5" t="str">
        <f t="shared" si="1364"/>
        <v>UTARA</v>
      </c>
      <c r="AM4836" s="5" t="str">
        <f t="shared" si="1365"/>
        <v>UTARA10 RODA</v>
      </c>
      <c r="AN4836" s="5" t="str">
        <f t="shared" si="1366"/>
        <v>setiantoBMJUTARA10 RODA</v>
      </c>
      <c r="AO4836" s="5" t="str">
        <f t="shared" si="1367"/>
        <v>setiantoUTARA10 RODA</v>
      </c>
      <c r="AP4836" s="5" t="str">
        <f t="shared" si="1368"/>
        <v>44213NIGHT</v>
      </c>
    </row>
    <row r="4837" spans="1:42" x14ac:dyDescent="0.3">
      <c r="A4837" s="33">
        <v>1</v>
      </c>
      <c r="B4837" s="33"/>
      <c r="C4837" s="70">
        <v>44213</v>
      </c>
      <c r="D4837" s="71" t="s">
        <v>87</v>
      </c>
      <c r="E4837" s="70">
        <v>44213</v>
      </c>
      <c r="F4837" s="71">
        <v>5175266</v>
      </c>
      <c r="G4837" s="33" t="s">
        <v>20</v>
      </c>
      <c r="H4837" s="33" t="s">
        <v>21</v>
      </c>
      <c r="I4837" s="33" t="s">
        <v>51</v>
      </c>
      <c r="J4837" s="33" t="s">
        <v>46</v>
      </c>
      <c r="K4837" s="63" t="s">
        <v>77</v>
      </c>
      <c r="L4837" s="32" t="str">
        <f t="shared" si="1351"/>
        <v>FM260JD</v>
      </c>
      <c r="M4837" s="32" t="str">
        <f t="shared" si="1352"/>
        <v>BMJ</v>
      </c>
      <c r="N4837" s="32" t="str">
        <f t="shared" si="1353"/>
        <v>10 RODA</v>
      </c>
      <c r="O4837" s="146">
        <v>0.94758101851851861</v>
      </c>
      <c r="P4837" s="65">
        <v>0.94758101851851861</v>
      </c>
      <c r="Q4837" s="65"/>
      <c r="R4837" s="66"/>
      <c r="S4837" s="66">
        <v>39640</v>
      </c>
      <c r="T4837" s="66">
        <v>15280</v>
      </c>
      <c r="U4837" s="67">
        <f t="shared" si="1363"/>
        <v>24.36</v>
      </c>
      <c r="V4837" s="66">
        <f t="shared" si="1354"/>
        <v>474873.83999999997</v>
      </c>
      <c r="W4837" s="66" t="str">
        <f t="shared" si="1355"/>
        <v/>
      </c>
      <c r="X4837" s="66">
        <f>A4837+SUMIFS(Presensi!F:F,Presensi!E:E,'Entry Data'!AP4837)</f>
        <v>2</v>
      </c>
      <c r="Y4837" s="66" t="str">
        <f>IFERROR(INDEX('Retasi Pricing'!F:F,MATCH('Entry Data'!AM4837,'Retasi Pricing'!E:E,0))*X4837,"")</f>
        <v/>
      </c>
      <c r="Z4837" s="62" t="s">
        <v>26</v>
      </c>
      <c r="AA4837" s="62" t="s">
        <v>27</v>
      </c>
      <c r="AB4837" s="32"/>
      <c r="AC4837" s="32" t="s">
        <v>188</v>
      </c>
      <c r="AD4837" s="32" t="str">
        <f t="shared" si="1356"/>
        <v/>
      </c>
      <c r="AF4837" s="5" t="str">
        <f t="shared" si="1357"/>
        <v>setianto44213</v>
      </c>
      <c r="AG4837" s="5" t="str">
        <f t="shared" si="1358"/>
        <v>BMJ 06844213UTARANIGHT</v>
      </c>
      <c r="AH4837" s="5" t="str">
        <f t="shared" si="1359"/>
        <v>setianto44213UTARANIGHT</v>
      </c>
      <c r="AI4837" s="5" t="str">
        <f t="shared" si="1360"/>
        <v>BMJ 06844213NIGHT</v>
      </c>
      <c r="AJ4837" s="5" t="str">
        <f t="shared" si="1361"/>
        <v>setianto44213NIGHT</v>
      </c>
      <c r="AK4837" s="5" t="str">
        <f t="shared" si="1362"/>
        <v>setiantoBMJ</v>
      </c>
      <c r="AL4837" s="5" t="str">
        <f t="shared" si="1364"/>
        <v>UTARA</v>
      </c>
      <c r="AM4837" s="5" t="str">
        <f t="shared" si="1365"/>
        <v>UTARA10 RODA</v>
      </c>
      <c r="AN4837" s="5" t="str">
        <f t="shared" si="1366"/>
        <v>setiantoBMJUTARA10 RODA</v>
      </c>
      <c r="AO4837" s="5" t="str">
        <f t="shared" si="1367"/>
        <v>setiantoUTARA10 RODA</v>
      </c>
      <c r="AP4837" s="5" t="str">
        <f t="shared" si="1368"/>
        <v>44213NIGHT</v>
      </c>
    </row>
    <row r="4838" spans="1:42" x14ac:dyDescent="0.3">
      <c r="A4838" s="33">
        <v>1</v>
      </c>
      <c r="B4838" s="33"/>
      <c r="C4838" s="70">
        <v>44213</v>
      </c>
      <c r="D4838" s="71" t="s">
        <v>87</v>
      </c>
      <c r="E4838" s="70">
        <v>44214</v>
      </c>
      <c r="F4838" s="71">
        <v>5175391</v>
      </c>
      <c r="G4838" s="33" t="s">
        <v>20</v>
      </c>
      <c r="H4838" s="33" t="s">
        <v>21</v>
      </c>
      <c r="I4838" s="33" t="s">
        <v>51</v>
      </c>
      <c r="J4838" s="33" t="s">
        <v>46</v>
      </c>
      <c r="K4838" s="63" t="s">
        <v>78</v>
      </c>
      <c r="L4838" s="32" t="str">
        <f t="shared" si="1351"/>
        <v>FM260JD</v>
      </c>
      <c r="M4838" s="32" t="str">
        <f t="shared" si="1352"/>
        <v>BMJ</v>
      </c>
      <c r="N4838" s="32" t="str">
        <f t="shared" si="1353"/>
        <v>10 RODA</v>
      </c>
      <c r="O4838" s="146">
        <v>5.1782407407407409E-2</v>
      </c>
      <c r="P4838" s="65">
        <v>5.1782407407407409E-2</v>
      </c>
      <c r="Q4838" s="65"/>
      <c r="R4838" s="66">
        <v>3</v>
      </c>
      <c r="S4838" s="66">
        <v>38180</v>
      </c>
      <c r="T4838" s="66">
        <v>14840</v>
      </c>
      <c r="U4838" s="67">
        <f t="shared" si="1363"/>
        <v>23.34</v>
      </c>
      <c r="V4838" s="66">
        <f t="shared" si="1354"/>
        <v>454989.95999999996</v>
      </c>
      <c r="W4838" s="66" t="str">
        <f t="shared" si="1355"/>
        <v>1 &gt; 4</v>
      </c>
      <c r="X4838" s="66">
        <f>A4838+SUMIFS(Presensi!F:F,Presensi!E:E,'Entry Data'!AP4838)</f>
        <v>2</v>
      </c>
      <c r="Y4838" s="66">
        <f>IFERROR(INDEX('Retasi Pricing'!F:F,MATCH('Entry Data'!AM4838,'Retasi Pricing'!E:E,0))*X4838,"")</f>
        <v>50000</v>
      </c>
      <c r="Z4838" s="62" t="s">
        <v>26</v>
      </c>
      <c r="AA4838" s="62" t="s">
        <v>27</v>
      </c>
      <c r="AB4838" s="32"/>
      <c r="AC4838" s="32" t="s">
        <v>370</v>
      </c>
      <c r="AD4838" s="32" t="str">
        <f t="shared" si="1356"/>
        <v/>
      </c>
      <c r="AF4838" s="5" t="str">
        <f t="shared" si="1357"/>
        <v>edi santoso44213</v>
      </c>
      <c r="AG4838" s="5" t="str">
        <f t="shared" si="1358"/>
        <v>BMJ 06944213UTARANIGHT</v>
      </c>
      <c r="AH4838" s="5" t="str">
        <f t="shared" si="1359"/>
        <v>edi santoso44213UTARANIGHT</v>
      </c>
      <c r="AI4838" s="5" t="str">
        <f t="shared" si="1360"/>
        <v>BMJ 06944213NIGHT</v>
      </c>
      <c r="AJ4838" s="5" t="str">
        <f t="shared" si="1361"/>
        <v>edi santoso44213NIGHT</v>
      </c>
      <c r="AK4838" s="5" t="str">
        <f t="shared" si="1362"/>
        <v>edi santosoBMJ</v>
      </c>
      <c r="AL4838" s="5" t="str">
        <f t="shared" si="1364"/>
        <v>3UTARA</v>
      </c>
      <c r="AM4838" s="5" t="str">
        <f t="shared" si="1365"/>
        <v>1 &gt; 4UTARA10 RODA</v>
      </c>
      <c r="AN4838" s="5" t="str">
        <f t="shared" si="1366"/>
        <v>edi santosoBMJ1 &gt; 4UTARA10 RODA</v>
      </c>
      <c r="AO4838" s="5" t="str">
        <f t="shared" si="1367"/>
        <v>edi santoso1 &gt; 4UTARA10 RODA</v>
      </c>
      <c r="AP4838" s="5" t="str">
        <f t="shared" si="1368"/>
        <v>44213NIGHT</v>
      </c>
    </row>
    <row r="4839" spans="1:42" x14ac:dyDescent="0.3">
      <c r="A4839" s="33">
        <v>1</v>
      </c>
      <c r="B4839" s="33"/>
      <c r="C4839" s="70">
        <v>44213</v>
      </c>
      <c r="D4839" s="71" t="s">
        <v>87</v>
      </c>
      <c r="E4839" s="70">
        <v>44214</v>
      </c>
      <c r="F4839" s="71">
        <v>5175575</v>
      </c>
      <c r="G4839" s="33" t="s">
        <v>20</v>
      </c>
      <c r="H4839" s="33" t="s">
        <v>21</v>
      </c>
      <c r="I4839" s="33" t="s">
        <v>51</v>
      </c>
      <c r="J4839" s="33" t="s">
        <v>46</v>
      </c>
      <c r="K4839" s="63" t="s">
        <v>78</v>
      </c>
      <c r="L4839" s="32" t="str">
        <f t="shared" si="1351"/>
        <v>FM260JD</v>
      </c>
      <c r="M4839" s="32" t="str">
        <f t="shared" si="1352"/>
        <v>BMJ</v>
      </c>
      <c r="N4839" s="32" t="str">
        <f t="shared" si="1353"/>
        <v>10 RODA</v>
      </c>
      <c r="O4839" s="146">
        <v>0.22562499999999999</v>
      </c>
      <c r="P4839" s="65">
        <v>0.22562499999999999</v>
      </c>
      <c r="Q4839" s="65"/>
      <c r="R4839" s="66">
        <v>4</v>
      </c>
      <c r="S4839" s="66">
        <v>38640</v>
      </c>
      <c r="T4839" s="66">
        <v>14840</v>
      </c>
      <c r="U4839" s="67">
        <f t="shared" si="1363"/>
        <v>23.8</v>
      </c>
      <c r="V4839" s="66">
        <f t="shared" si="1354"/>
        <v>463957.20000000007</v>
      </c>
      <c r="W4839" s="66" t="str">
        <f t="shared" si="1355"/>
        <v>1 &gt; 4</v>
      </c>
      <c r="X4839" s="66">
        <f>A4839+SUMIFS(Presensi!F:F,Presensi!E:E,'Entry Data'!AP4839)</f>
        <v>2</v>
      </c>
      <c r="Y4839" s="66">
        <f>IFERROR(INDEX('Retasi Pricing'!F:F,MATCH('Entry Data'!AM4839,'Retasi Pricing'!E:E,0))*X4839,"")</f>
        <v>50000</v>
      </c>
      <c r="Z4839" s="62" t="s">
        <v>26</v>
      </c>
      <c r="AA4839" s="62" t="s">
        <v>27</v>
      </c>
      <c r="AB4839" s="32"/>
      <c r="AC4839" s="32" t="s">
        <v>370</v>
      </c>
      <c r="AD4839" s="32" t="str">
        <f t="shared" si="1356"/>
        <v/>
      </c>
      <c r="AF4839" s="5" t="str">
        <f t="shared" si="1357"/>
        <v>edi santoso44213</v>
      </c>
      <c r="AG4839" s="5" t="str">
        <f t="shared" si="1358"/>
        <v>BMJ 06944213UTARANIGHT</v>
      </c>
      <c r="AH4839" s="5" t="str">
        <f t="shared" si="1359"/>
        <v>edi santoso44213UTARANIGHT</v>
      </c>
      <c r="AI4839" s="5" t="str">
        <f t="shared" si="1360"/>
        <v>BMJ 06944213NIGHT</v>
      </c>
      <c r="AJ4839" s="5" t="str">
        <f t="shared" si="1361"/>
        <v>edi santoso44213NIGHT</v>
      </c>
      <c r="AK4839" s="5" t="str">
        <f t="shared" si="1362"/>
        <v>edi santosoBMJ</v>
      </c>
      <c r="AL4839" s="5" t="str">
        <f t="shared" si="1364"/>
        <v>4UTARA</v>
      </c>
      <c r="AM4839" s="5" t="str">
        <f t="shared" si="1365"/>
        <v>1 &gt; 4UTARA10 RODA</v>
      </c>
      <c r="AN4839" s="5" t="str">
        <f t="shared" si="1366"/>
        <v>edi santosoBMJ1 &gt; 4UTARA10 RODA</v>
      </c>
      <c r="AO4839" s="5" t="str">
        <f t="shared" si="1367"/>
        <v>edi santoso1 &gt; 4UTARA10 RODA</v>
      </c>
      <c r="AP4839" s="5" t="str">
        <f t="shared" si="1368"/>
        <v>44213NIGHT</v>
      </c>
    </row>
    <row r="4840" spans="1:42" x14ac:dyDescent="0.3">
      <c r="A4840" s="33">
        <v>1</v>
      </c>
      <c r="B4840" s="33"/>
      <c r="C4840" s="70">
        <v>44213</v>
      </c>
      <c r="D4840" s="71" t="s">
        <v>87</v>
      </c>
      <c r="E4840" s="70">
        <v>44213</v>
      </c>
      <c r="F4840" s="71">
        <v>5175202</v>
      </c>
      <c r="G4840" s="33" t="s">
        <v>20</v>
      </c>
      <c r="H4840" s="33" t="s">
        <v>21</v>
      </c>
      <c r="I4840" s="33" t="s">
        <v>51</v>
      </c>
      <c r="J4840" s="33" t="s">
        <v>46</v>
      </c>
      <c r="K4840" s="63" t="s">
        <v>78</v>
      </c>
      <c r="L4840" s="32" t="str">
        <f t="shared" si="1351"/>
        <v>FM260JD</v>
      </c>
      <c r="M4840" s="32" t="str">
        <f t="shared" si="1352"/>
        <v>BMJ</v>
      </c>
      <c r="N4840" s="32" t="str">
        <f t="shared" si="1353"/>
        <v>10 RODA</v>
      </c>
      <c r="O4840" s="146">
        <v>0.89906249999999999</v>
      </c>
      <c r="P4840" s="65">
        <v>0.90457175925925926</v>
      </c>
      <c r="Q4840" s="65"/>
      <c r="R4840" s="66">
        <v>1</v>
      </c>
      <c r="S4840" s="66">
        <v>39320</v>
      </c>
      <c r="T4840" s="66">
        <v>14840</v>
      </c>
      <c r="U4840" s="67">
        <f t="shared" si="1363"/>
        <v>24.48</v>
      </c>
      <c r="V4840" s="66">
        <f t="shared" si="1354"/>
        <v>477213.12000000005</v>
      </c>
      <c r="W4840" s="66" t="str">
        <f t="shared" si="1355"/>
        <v>1 &gt; 4</v>
      </c>
      <c r="X4840" s="66">
        <f>A4840+SUMIFS(Presensi!F:F,Presensi!E:E,'Entry Data'!AP4840)</f>
        <v>2</v>
      </c>
      <c r="Y4840" s="66">
        <f>IFERROR(INDEX('Retasi Pricing'!F:F,MATCH('Entry Data'!AM4840,'Retasi Pricing'!E:E,0))*X4840,"")</f>
        <v>50000</v>
      </c>
      <c r="Z4840" s="62" t="s">
        <v>26</v>
      </c>
      <c r="AA4840" s="62" t="s">
        <v>27</v>
      </c>
      <c r="AB4840" s="32"/>
      <c r="AC4840" s="32" t="s">
        <v>370</v>
      </c>
      <c r="AD4840" s="32" t="str">
        <f t="shared" si="1356"/>
        <v/>
      </c>
      <c r="AF4840" s="5" t="str">
        <f t="shared" si="1357"/>
        <v>edi santoso44213</v>
      </c>
      <c r="AG4840" s="5" t="str">
        <f t="shared" si="1358"/>
        <v>BMJ 06944213UTARANIGHT</v>
      </c>
      <c r="AH4840" s="5" t="str">
        <f t="shared" si="1359"/>
        <v>edi santoso44213UTARANIGHT</v>
      </c>
      <c r="AI4840" s="5" t="str">
        <f t="shared" si="1360"/>
        <v>BMJ 06944213NIGHT</v>
      </c>
      <c r="AJ4840" s="5" t="str">
        <f t="shared" si="1361"/>
        <v>edi santoso44213NIGHT</v>
      </c>
      <c r="AK4840" s="5" t="str">
        <f t="shared" si="1362"/>
        <v>edi santosoBMJ</v>
      </c>
      <c r="AL4840" s="5" t="str">
        <f t="shared" si="1364"/>
        <v>1UTARA</v>
      </c>
      <c r="AM4840" s="5" t="str">
        <f t="shared" si="1365"/>
        <v>1 &gt; 4UTARA10 RODA</v>
      </c>
      <c r="AN4840" s="5" t="str">
        <f t="shared" si="1366"/>
        <v>edi santosoBMJ1 &gt; 4UTARA10 RODA</v>
      </c>
      <c r="AO4840" s="5" t="str">
        <f t="shared" si="1367"/>
        <v>edi santoso1 &gt; 4UTARA10 RODA</v>
      </c>
      <c r="AP4840" s="5" t="str">
        <f t="shared" si="1368"/>
        <v>44213NIGHT</v>
      </c>
    </row>
    <row r="4841" spans="1:42" x14ac:dyDescent="0.3">
      <c r="A4841" s="33">
        <v>1</v>
      </c>
      <c r="B4841" s="33"/>
      <c r="C4841" s="70">
        <v>44213</v>
      </c>
      <c r="D4841" s="71" t="s">
        <v>87</v>
      </c>
      <c r="E4841" s="70">
        <v>44213</v>
      </c>
      <c r="F4841" s="71">
        <v>5175280</v>
      </c>
      <c r="G4841" s="33" t="s">
        <v>20</v>
      </c>
      <c r="H4841" s="33" t="s">
        <v>21</v>
      </c>
      <c r="I4841" s="33" t="s">
        <v>51</v>
      </c>
      <c r="J4841" s="33" t="s">
        <v>46</v>
      </c>
      <c r="K4841" s="63" t="s">
        <v>78</v>
      </c>
      <c r="L4841" s="32" t="str">
        <f t="shared" si="1351"/>
        <v>FM260JD</v>
      </c>
      <c r="M4841" s="32" t="str">
        <f t="shared" si="1352"/>
        <v>BMJ</v>
      </c>
      <c r="N4841" s="32" t="str">
        <f t="shared" si="1353"/>
        <v>10 RODA</v>
      </c>
      <c r="O4841" s="146">
        <v>0.96128472222222217</v>
      </c>
      <c r="P4841" s="65">
        <v>0.96128472222222217</v>
      </c>
      <c r="Q4841" s="65"/>
      <c r="R4841" s="66">
        <v>2</v>
      </c>
      <c r="S4841" s="66">
        <v>38640</v>
      </c>
      <c r="T4841" s="66">
        <v>14840</v>
      </c>
      <c r="U4841" s="67">
        <f t="shared" si="1363"/>
        <v>23.8</v>
      </c>
      <c r="V4841" s="66">
        <f t="shared" si="1354"/>
        <v>463957.20000000007</v>
      </c>
      <c r="W4841" s="66" t="str">
        <f t="shared" si="1355"/>
        <v>1 &gt; 4</v>
      </c>
      <c r="X4841" s="66">
        <f>A4841+SUMIFS(Presensi!F:F,Presensi!E:E,'Entry Data'!AP4841)</f>
        <v>2</v>
      </c>
      <c r="Y4841" s="66">
        <f>IFERROR(INDEX('Retasi Pricing'!F:F,MATCH('Entry Data'!AM4841,'Retasi Pricing'!E:E,0))*X4841,"")</f>
        <v>50000</v>
      </c>
      <c r="Z4841" s="62" t="s">
        <v>26</v>
      </c>
      <c r="AA4841" s="62" t="s">
        <v>27</v>
      </c>
      <c r="AB4841" s="32"/>
      <c r="AC4841" s="32" t="s">
        <v>370</v>
      </c>
      <c r="AD4841" s="32" t="str">
        <f t="shared" si="1356"/>
        <v/>
      </c>
      <c r="AF4841" s="5" t="str">
        <f t="shared" si="1357"/>
        <v>edi santoso44213</v>
      </c>
      <c r="AG4841" s="5" t="str">
        <f t="shared" si="1358"/>
        <v>BMJ 06944213UTARANIGHT</v>
      </c>
      <c r="AH4841" s="5" t="str">
        <f t="shared" si="1359"/>
        <v>edi santoso44213UTARANIGHT</v>
      </c>
      <c r="AI4841" s="5" t="str">
        <f t="shared" si="1360"/>
        <v>BMJ 06944213NIGHT</v>
      </c>
      <c r="AJ4841" s="5" t="str">
        <f t="shared" si="1361"/>
        <v>edi santoso44213NIGHT</v>
      </c>
      <c r="AK4841" s="5" t="str">
        <f t="shared" si="1362"/>
        <v>edi santosoBMJ</v>
      </c>
      <c r="AL4841" s="5" t="str">
        <f t="shared" si="1364"/>
        <v>2UTARA</v>
      </c>
      <c r="AM4841" s="5" t="str">
        <f t="shared" si="1365"/>
        <v>1 &gt; 4UTARA10 RODA</v>
      </c>
      <c r="AN4841" s="5" t="str">
        <f t="shared" si="1366"/>
        <v>edi santosoBMJ1 &gt; 4UTARA10 RODA</v>
      </c>
      <c r="AO4841" s="5" t="str">
        <f t="shared" si="1367"/>
        <v>edi santoso1 &gt; 4UTARA10 RODA</v>
      </c>
      <c r="AP4841" s="5" t="str">
        <f t="shared" si="1368"/>
        <v>44213NIGHT</v>
      </c>
    </row>
    <row r="4842" spans="1:42" x14ac:dyDescent="0.3">
      <c r="A4842" s="33">
        <v>1</v>
      </c>
      <c r="B4842" s="33"/>
      <c r="C4842" s="70">
        <v>44213</v>
      </c>
      <c r="D4842" s="71" t="s">
        <v>87</v>
      </c>
      <c r="E4842" s="70">
        <v>44214</v>
      </c>
      <c r="F4842" s="71">
        <v>5175435</v>
      </c>
      <c r="G4842" s="33" t="s">
        <v>20</v>
      </c>
      <c r="H4842" s="33" t="s">
        <v>21</v>
      </c>
      <c r="I4842" s="33" t="s">
        <v>51</v>
      </c>
      <c r="J4842" s="33" t="s">
        <v>46</v>
      </c>
      <c r="K4842" s="63" t="s">
        <v>79</v>
      </c>
      <c r="L4842" s="32" t="str">
        <f t="shared" si="1351"/>
        <v>AXOR4843</v>
      </c>
      <c r="M4842" s="32" t="str">
        <f t="shared" si="1352"/>
        <v>BMJ</v>
      </c>
      <c r="N4842" s="32" t="str">
        <f t="shared" si="1353"/>
        <v>12 RODA</v>
      </c>
      <c r="O4842" s="146">
        <v>9.4502314814814817E-2</v>
      </c>
      <c r="P4842" s="65">
        <v>9.4502314814814817E-2</v>
      </c>
      <c r="Q4842" s="65"/>
      <c r="R4842" s="66"/>
      <c r="S4842" s="66">
        <v>52120</v>
      </c>
      <c r="T4842" s="66">
        <v>19880</v>
      </c>
      <c r="U4842" s="67">
        <f t="shared" si="1363"/>
        <v>32.24</v>
      </c>
      <c r="V4842" s="66">
        <f t="shared" si="1354"/>
        <v>653730.4800000001</v>
      </c>
      <c r="W4842" s="66" t="str">
        <f t="shared" si="1355"/>
        <v/>
      </c>
      <c r="X4842" s="66">
        <f>A4842+SUMIFS(Presensi!F:F,Presensi!E:E,'Entry Data'!AP4842)</f>
        <v>2</v>
      </c>
      <c r="Y4842" s="66" t="str">
        <f>IFERROR(INDEX('Retasi Pricing'!F:F,MATCH('Entry Data'!AM4842,'Retasi Pricing'!E:E,0))*X4842,"")</f>
        <v/>
      </c>
      <c r="Z4842" s="62" t="s">
        <v>26</v>
      </c>
      <c r="AA4842" s="62" t="s">
        <v>27</v>
      </c>
      <c r="AB4842" s="32"/>
      <c r="AC4842" s="32" t="s">
        <v>203</v>
      </c>
      <c r="AD4842" s="32" t="str">
        <f t="shared" si="1356"/>
        <v/>
      </c>
      <c r="AF4842" s="5" t="str">
        <f t="shared" si="1357"/>
        <v>saipul bahri44213</v>
      </c>
      <c r="AG4842" s="5" t="str">
        <f t="shared" si="1358"/>
        <v>BMJ 07044213UTARANIGHT</v>
      </c>
      <c r="AH4842" s="5" t="str">
        <f t="shared" si="1359"/>
        <v>saipul bahri44213UTARANIGHT</v>
      </c>
      <c r="AI4842" s="5" t="str">
        <f t="shared" si="1360"/>
        <v>BMJ 07044213NIGHT</v>
      </c>
      <c r="AJ4842" s="5" t="str">
        <f t="shared" si="1361"/>
        <v>saipul bahri44213NIGHT</v>
      </c>
      <c r="AK4842" s="5" t="str">
        <f t="shared" si="1362"/>
        <v>saipul bahriBMJ</v>
      </c>
      <c r="AL4842" s="5" t="str">
        <f t="shared" si="1364"/>
        <v>UTARA</v>
      </c>
      <c r="AM4842" s="5" t="str">
        <f t="shared" si="1365"/>
        <v>UTARA12 RODA</v>
      </c>
      <c r="AN4842" s="5" t="str">
        <f t="shared" si="1366"/>
        <v>saipul bahriBMJUTARA12 RODA</v>
      </c>
      <c r="AO4842" s="5" t="str">
        <f t="shared" si="1367"/>
        <v>saipul bahriUTARA12 RODA</v>
      </c>
      <c r="AP4842" s="5" t="str">
        <f t="shared" si="1368"/>
        <v>44213NIGHT</v>
      </c>
    </row>
    <row r="4843" spans="1:42" x14ac:dyDescent="0.3">
      <c r="A4843" s="33">
        <v>1</v>
      </c>
      <c r="B4843" s="33"/>
      <c r="C4843" s="70">
        <v>44213</v>
      </c>
      <c r="D4843" s="71" t="s">
        <v>87</v>
      </c>
      <c r="E4843" s="70">
        <v>44214</v>
      </c>
      <c r="F4843" s="71">
        <v>5175504</v>
      </c>
      <c r="G4843" s="33" t="s">
        <v>20</v>
      </c>
      <c r="H4843" s="33" t="s">
        <v>21</v>
      </c>
      <c r="I4843" s="33" t="s">
        <v>51</v>
      </c>
      <c r="J4843" s="33" t="s">
        <v>46</v>
      </c>
      <c r="K4843" s="63" t="s">
        <v>79</v>
      </c>
      <c r="L4843" s="32" t="str">
        <f t="shared" si="1351"/>
        <v>AXOR4843</v>
      </c>
      <c r="M4843" s="32" t="str">
        <f t="shared" si="1352"/>
        <v>BMJ</v>
      </c>
      <c r="N4843" s="32" t="str">
        <f t="shared" si="1353"/>
        <v>12 RODA</v>
      </c>
      <c r="O4843" s="146">
        <v>0.15203703703703705</v>
      </c>
      <c r="P4843" s="65">
        <v>0.15203703703703705</v>
      </c>
      <c r="Q4843" s="65"/>
      <c r="R4843" s="66"/>
      <c r="S4843" s="66">
        <v>51740</v>
      </c>
      <c r="T4843" s="66">
        <v>19880</v>
      </c>
      <c r="U4843" s="67">
        <f t="shared" si="1363"/>
        <v>31.86</v>
      </c>
      <c r="V4843" s="66">
        <f t="shared" si="1354"/>
        <v>646025.22</v>
      </c>
      <c r="W4843" s="66" t="str">
        <f t="shared" si="1355"/>
        <v/>
      </c>
      <c r="X4843" s="66">
        <f>A4843+SUMIFS(Presensi!F:F,Presensi!E:E,'Entry Data'!AP4843)</f>
        <v>2</v>
      </c>
      <c r="Y4843" s="66" t="str">
        <f>IFERROR(INDEX('Retasi Pricing'!F:F,MATCH('Entry Data'!AM4843,'Retasi Pricing'!E:E,0))*X4843,"")</f>
        <v/>
      </c>
      <c r="Z4843" s="62" t="s">
        <v>26</v>
      </c>
      <c r="AA4843" s="62" t="s">
        <v>27</v>
      </c>
      <c r="AB4843" s="32"/>
      <c r="AC4843" s="32" t="s">
        <v>203</v>
      </c>
      <c r="AD4843" s="32" t="str">
        <f t="shared" si="1356"/>
        <v/>
      </c>
      <c r="AF4843" s="5" t="str">
        <f t="shared" si="1357"/>
        <v>saipul bahri44213</v>
      </c>
      <c r="AG4843" s="5" t="str">
        <f t="shared" si="1358"/>
        <v>BMJ 07044213UTARANIGHT</v>
      </c>
      <c r="AH4843" s="5" t="str">
        <f t="shared" si="1359"/>
        <v>saipul bahri44213UTARANIGHT</v>
      </c>
      <c r="AI4843" s="5" t="str">
        <f t="shared" si="1360"/>
        <v>BMJ 07044213NIGHT</v>
      </c>
      <c r="AJ4843" s="5" t="str">
        <f t="shared" si="1361"/>
        <v>saipul bahri44213NIGHT</v>
      </c>
      <c r="AK4843" s="5" t="str">
        <f t="shared" si="1362"/>
        <v>saipul bahriBMJ</v>
      </c>
      <c r="AL4843" s="5" t="str">
        <f t="shared" si="1364"/>
        <v>UTARA</v>
      </c>
      <c r="AM4843" s="5" t="str">
        <f t="shared" si="1365"/>
        <v>UTARA12 RODA</v>
      </c>
      <c r="AN4843" s="5" t="str">
        <f t="shared" si="1366"/>
        <v>saipul bahriBMJUTARA12 RODA</v>
      </c>
      <c r="AO4843" s="5" t="str">
        <f t="shared" si="1367"/>
        <v>saipul bahriUTARA12 RODA</v>
      </c>
      <c r="AP4843" s="5" t="str">
        <f t="shared" si="1368"/>
        <v>44213NIGHT</v>
      </c>
    </row>
    <row r="4844" spans="1:42" x14ac:dyDescent="0.3">
      <c r="A4844" s="33">
        <v>1</v>
      </c>
      <c r="B4844" s="33"/>
      <c r="C4844" s="70">
        <v>44213</v>
      </c>
      <c r="D4844" s="71" t="s">
        <v>87</v>
      </c>
      <c r="E4844" s="70">
        <v>44214</v>
      </c>
      <c r="F4844" s="71">
        <v>5175556</v>
      </c>
      <c r="G4844" s="33" t="s">
        <v>20</v>
      </c>
      <c r="H4844" s="33" t="s">
        <v>21</v>
      </c>
      <c r="I4844" s="33" t="s">
        <v>123</v>
      </c>
      <c r="J4844" s="33" t="s">
        <v>23</v>
      </c>
      <c r="K4844" s="63" t="s">
        <v>79</v>
      </c>
      <c r="L4844" s="32" t="str">
        <f t="shared" ref="L4844:L4907" si="1369">IFERROR(VLOOKUP(K4844,db_unit,2,FALSE),"")</f>
        <v>AXOR4843</v>
      </c>
      <c r="M4844" s="32" t="str">
        <f t="shared" ref="M4844:M4907" si="1370">IFERROR(VLOOKUP(K4844,db_unit,3,FALSE),"")</f>
        <v>BMJ</v>
      </c>
      <c r="N4844" s="32" t="str">
        <f t="shared" ref="N4844:N4907" si="1371">IFERROR(VLOOKUP(K4844,db_unit,4,FALSE),"")</f>
        <v>12 RODA</v>
      </c>
      <c r="O4844" s="146">
        <v>0.20934027777777778</v>
      </c>
      <c r="P4844" s="65">
        <v>0.20934027777777778</v>
      </c>
      <c r="Q4844" s="65"/>
      <c r="R4844" s="66"/>
      <c r="S4844" s="66">
        <v>53800</v>
      </c>
      <c r="T4844" s="66">
        <v>19880</v>
      </c>
      <c r="U4844" s="67">
        <f t="shared" si="1363"/>
        <v>33.92</v>
      </c>
      <c r="V4844" s="66">
        <f t="shared" si="1354"/>
        <v>687795.84000000008</v>
      </c>
      <c r="W4844" s="66" t="str">
        <f t="shared" si="1355"/>
        <v/>
      </c>
      <c r="X4844" s="66">
        <f>A4844+SUMIFS(Presensi!F:F,Presensi!E:E,'Entry Data'!AP4844)</f>
        <v>2</v>
      </c>
      <c r="Y4844" s="66" t="str">
        <f>IFERROR(INDEX('Retasi Pricing'!F:F,MATCH('Entry Data'!AM4844,'Retasi Pricing'!E:E,0))*X4844,"")</f>
        <v/>
      </c>
      <c r="Z4844" s="62" t="s">
        <v>26</v>
      </c>
      <c r="AA4844" s="62" t="s">
        <v>27</v>
      </c>
      <c r="AB4844" s="32"/>
      <c r="AC4844" s="32" t="s">
        <v>203</v>
      </c>
      <c r="AD4844" s="32" t="str">
        <f t="shared" si="1356"/>
        <v/>
      </c>
      <c r="AF4844" s="5" t="str">
        <f t="shared" si="1357"/>
        <v>saipul bahri44213</v>
      </c>
      <c r="AG4844" s="5" t="str">
        <f t="shared" si="1358"/>
        <v>BMJ 07044213UTARANIGHT</v>
      </c>
      <c r="AH4844" s="5" t="str">
        <f t="shared" si="1359"/>
        <v>saipul bahri44213UTARANIGHT</v>
      </c>
      <c r="AI4844" s="5" t="str">
        <f t="shared" si="1360"/>
        <v>BMJ 07044213NIGHT</v>
      </c>
      <c r="AJ4844" s="5" t="str">
        <f t="shared" si="1361"/>
        <v>saipul bahri44213NIGHT</v>
      </c>
      <c r="AK4844" s="5" t="str">
        <f t="shared" si="1362"/>
        <v>saipul bahriBMJ</v>
      </c>
      <c r="AL4844" s="5" t="str">
        <f t="shared" si="1364"/>
        <v>UTARA</v>
      </c>
      <c r="AM4844" s="5" t="str">
        <f t="shared" si="1365"/>
        <v>UTARA12 RODA</v>
      </c>
      <c r="AN4844" s="5" t="str">
        <f t="shared" si="1366"/>
        <v>saipul bahriBMJUTARA12 RODA</v>
      </c>
      <c r="AO4844" s="5" t="str">
        <f t="shared" si="1367"/>
        <v>saipul bahriUTARA12 RODA</v>
      </c>
      <c r="AP4844" s="5" t="str">
        <f t="shared" si="1368"/>
        <v>44213NIGHT</v>
      </c>
    </row>
    <row r="4845" spans="1:42" x14ac:dyDescent="0.3">
      <c r="A4845" s="33">
        <v>1</v>
      </c>
      <c r="B4845" s="33"/>
      <c r="C4845" s="70">
        <v>44213</v>
      </c>
      <c r="D4845" s="71" t="s">
        <v>87</v>
      </c>
      <c r="E4845" s="70">
        <v>44214</v>
      </c>
      <c r="F4845" s="71">
        <v>5175610</v>
      </c>
      <c r="G4845" s="33" t="s">
        <v>20</v>
      </c>
      <c r="H4845" s="33" t="s">
        <v>21</v>
      </c>
      <c r="I4845" s="33" t="s">
        <v>51</v>
      </c>
      <c r="J4845" s="33" t="s">
        <v>46</v>
      </c>
      <c r="K4845" s="63" t="s">
        <v>79</v>
      </c>
      <c r="L4845" s="32" t="str">
        <f t="shared" si="1369"/>
        <v>AXOR4843</v>
      </c>
      <c r="M4845" s="32" t="str">
        <f t="shared" si="1370"/>
        <v>BMJ</v>
      </c>
      <c r="N4845" s="32" t="str">
        <f t="shared" si="1371"/>
        <v>12 RODA</v>
      </c>
      <c r="O4845" s="146">
        <v>0.26247685185185182</v>
      </c>
      <c r="P4845" s="65">
        <v>0.26247685185185182</v>
      </c>
      <c r="Q4845" s="65"/>
      <c r="R4845" s="66"/>
      <c r="S4845" s="66">
        <v>51460</v>
      </c>
      <c r="T4845" s="66">
        <v>19880</v>
      </c>
      <c r="U4845" s="67">
        <f t="shared" si="1363"/>
        <v>31.58</v>
      </c>
      <c r="V4845" s="66">
        <f t="shared" si="1354"/>
        <v>640347.65999999992</v>
      </c>
      <c r="W4845" s="66" t="str">
        <f t="shared" si="1355"/>
        <v/>
      </c>
      <c r="X4845" s="66">
        <f>A4845+SUMIFS(Presensi!F:F,Presensi!E:E,'Entry Data'!AP4845)</f>
        <v>2</v>
      </c>
      <c r="Y4845" s="66" t="str">
        <f>IFERROR(INDEX('Retasi Pricing'!F:F,MATCH('Entry Data'!AM4845,'Retasi Pricing'!E:E,0))*X4845,"")</f>
        <v/>
      </c>
      <c r="Z4845" s="62" t="s">
        <v>26</v>
      </c>
      <c r="AA4845" s="62" t="s">
        <v>27</v>
      </c>
      <c r="AB4845" s="32"/>
      <c r="AC4845" s="32" t="s">
        <v>203</v>
      </c>
      <c r="AD4845" s="32" t="str">
        <f t="shared" si="1356"/>
        <v/>
      </c>
      <c r="AF4845" s="5" t="str">
        <f t="shared" si="1357"/>
        <v>saipul bahri44213</v>
      </c>
      <c r="AG4845" s="5" t="str">
        <f t="shared" si="1358"/>
        <v>BMJ 07044213UTARANIGHT</v>
      </c>
      <c r="AH4845" s="5" t="str">
        <f t="shared" si="1359"/>
        <v>saipul bahri44213UTARANIGHT</v>
      </c>
      <c r="AI4845" s="5" t="str">
        <f t="shared" si="1360"/>
        <v>BMJ 07044213NIGHT</v>
      </c>
      <c r="AJ4845" s="5" t="str">
        <f t="shared" si="1361"/>
        <v>saipul bahri44213NIGHT</v>
      </c>
      <c r="AK4845" s="5" t="str">
        <f t="shared" si="1362"/>
        <v>saipul bahriBMJ</v>
      </c>
      <c r="AL4845" s="5" t="str">
        <f t="shared" si="1364"/>
        <v>UTARA</v>
      </c>
      <c r="AM4845" s="5" t="str">
        <f t="shared" si="1365"/>
        <v>UTARA12 RODA</v>
      </c>
      <c r="AN4845" s="5" t="str">
        <f t="shared" si="1366"/>
        <v>saipul bahriBMJUTARA12 RODA</v>
      </c>
      <c r="AO4845" s="5" t="str">
        <f t="shared" si="1367"/>
        <v>saipul bahriUTARA12 RODA</v>
      </c>
      <c r="AP4845" s="5" t="str">
        <f t="shared" si="1368"/>
        <v>44213NIGHT</v>
      </c>
    </row>
    <row r="4846" spans="1:42" x14ac:dyDescent="0.3">
      <c r="A4846" s="33">
        <v>1</v>
      </c>
      <c r="B4846" s="33"/>
      <c r="C4846" s="70">
        <v>44213</v>
      </c>
      <c r="D4846" s="71" t="s">
        <v>87</v>
      </c>
      <c r="E4846" s="70">
        <v>44213</v>
      </c>
      <c r="F4846" s="71">
        <v>5175189</v>
      </c>
      <c r="G4846" s="33" t="s">
        <v>20</v>
      </c>
      <c r="H4846" s="33" t="s">
        <v>21</v>
      </c>
      <c r="I4846" s="33" t="s">
        <v>51</v>
      </c>
      <c r="J4846" s="33" t="s">
        <v>46</v>
      </c>
      <c r="K4846" s="63" t="s">
        <v>79</v>
      </c>
      <c r="L4846" s="32" t="str">
        <f t="shared" si="1369"/>
        <v>AXOR4843</v>
      </c>
      <c r="M4846" s="32" t="str">
        <f t="shared" si="1370"/>
        <v>BMJ</v>
      </c>
      <c r="N4846" s="32" t="str">
        <f t="shared" si="1371"/>
        <v>12 RODA</v>
      </c>
      <c r="O4846" s="146">
        <v>0.88701388888888888</v>
      </c>
      <c r="P4846" s="65">
        <v>0.89298611111111104</v>
      </c>
      <c r="Q4846" s="65"/>
      <c r="R4846" s="66"/>
      <c r="S4846" s="66">
        <v>51580</v>
      </c>
      <c r="T4846" s="66">
        <v>19880</v>
      </c>
      <c r="U4846" s="67">
        <f t="shared" si="1363"/>
        <v>31.7</v>
      </c>
      <c r="V4846" s="66">
        <f t="shared" si="1354"/>
        <v>642780.9</v>
      </c>
      <c r="W4846" s="66" t="str">
        <f t="shared" si="1355"/>
        <v/>
      </c>
      <c r="X4846" s="66">
        <f>A4846+SUMIFS(Presensi!F:F,Presensi!E:E,'Entry Data'!AP4846)</f>
        <v>2</v>
      </c>
      <c r="Y4846" s="66" t="str">
        <f>IFERROR(INDEX('Retasi Pricing'!F:F,MATCH('Entry Data'!AM4846,'Retasi Pricing'!E:E,0))*X4846,"")</f>
        <v/>
      </c>
      <c r="Z4846" s="62" t="s">
        <v>26</v>
      </c>
      <c r="AA4846" s="62" t="s">
        <v>27</v>
      </c>
      <c r="AB4846" s="32"/>
      <c r="AC4846" s="32" t="s">
        <v>203</v>
      </c>
      <c r="AD4846" s="32" t="str">
        <f t="shared" si="1356"/>
        <v/>
      </c>
      <c r="AF4846" s="5" t="str">
        <f t="shared" si="1357"/>
        <v>saipul bahri44213</v>
      </c>
      <c r="AG4846" s="5" t="str">
        <f t="shared" si="1358"/>
        <v>BMJ 07044213UTARANIGHT</v>
      </c>
      <c r="AH4846" s="5" t="str">
        <f t="shared" si="1359"/>
        <v>saipul bahri44213UTARANIGHT</v>
      </c>
      <c r="AI4846" s="5" t="str">
        <f t="shared" si="1360"/>
        <v>BMJ 07044213NIGHT</v>
      </c>
      <c r="AJ4846" s="5" t="str">
        <f t="shared" si="1361"/>
        <v>saipul bahri44213NIGHT</v>
      </c>
      <c r="AK4846" s="5" t="str">
        <f t="shared" si="1362"/>
        <v>saipul bahriBMJ</v>
      </c>
      <c r="AL4846" s="5" t="str">
        <f t="shared" si="1364"/>
        <v>UTARA</v>
      </c>
      <c r="AM4846" s="5" t="str">
        <f t="shared" si="1365"/>
        <v>UTARA12 RODA</v>
      </c>
      <c r="AN4846" s="5" t="str">
        <f t="shared" si="1366"/>
        <v>saipul bahriBMJUTARA12 RODA</v>
      </c>
      <c r="AO4846" s="5" t="str">
        <f t="shared" si="1367"/>
        <v>saipul bahriUTARA12 RODA</v>
      </c>
      <c r="AP4846" s="5" t="str">
        <f t="shared" si="1368"/>
        <v>44213NIGHT</v>
      </c>
    </row>
    <row r="4847" spans="1:42" x14ac:dyDescent="0.3">
      <c r="A4847" s="33">
        <v>1</v>
      </c>
      <c r="B4847" s="33"/>
      <c r="C4847" s="70">
        <v>44213</v>
      </c>
      <c r="D4847" s="71" t="s">
        <v>87</v>
      </c>
      <c r="E4847" s="70">
        <v>44213</v>
      </c>
      <c r="F4847" s="71">
        <v>5175262</v>
      </c>
      <c r="G4847" s="33" t="s">
        <v>20</v>
      </c>
      <c r="H4847" s="33" t="s">
        <v>21</v>
      </c>
      <c r="I4847" s="33" t="s">
        <v>51</v>
      </c>
      <c r="J4847" s="33" t="s">
        <v>46</v>
      </c>
      <c r="K4847" s="63" t="s">
        <v>79</v>
      </c>
      <c r="L4847" s="32" t="str">
        <f t="shared" si="1369"/>
        <v>AXOR4843</v>
      </c>
      <c r="M4847" s="32" t="str">
        <f t="shared" si="1370"/>
        <v>BMJ</v>
      </c>
      <c r="N4847" s="32" t="str">
        <f t="shared" si="1371"/>
        <v>12 RODA</v>
      </c>
      <c r="O4847" s="146">
        <v>0.94300925925925927</v>
      </c>
      <c r="P4847" s="65">
        <v>0.94300925925925927</v>
      </c>
      <c r="Q4847" s="65"/>
      <c r="R4847" s="66"/>
      <c r="S4847" s="66">
        <v>51180</v>
      </c>
      <c r="T4847" s="66">
        <v>19880</v>
      </c>
      <c r="U4847" s="67">
        <f t="shared" si="1363"/>
        <v>31.3</v>
      </c>
      <c r="V4847" s="66">
        <f t="shared" si="1354"/>
        <v>634670.1</v>
      </c>
      <c r="W4847" s="66" t="str">
        <f t="shared" si="1355"/>
        <v/>
      </c>
      <c r="X4847" s="66">
        <f>A4847+SUMIFS(Presensi!F:F,Presensi!E:E,'Entry Data'!AP4847)</f>
        <v>2</v>
      </c>
      <c r="Y4847" s="66" t="str">
        <f>IFERROR(INDEX('Retasi Pricing'!F:F,MATCH('Entry Data'!AM4847,'Retasi Pricing'!E:E,0))*X4847,"")</f>
        <v/>
      </c>
      <c r="Z4847" s="62" t="s">
        <v>26</v>
      </c>
      <c r="AA4847" s="62" t="s">
        <v>27</v>
      </c>
      <c r="AB4847" s="32"/>
      <c r="AC4847" s="32" t="s">
        <v>203</v>
      </c>
      <c r="AD4847" s="32" t="str">
        <f t="shared" si="1356"/>
        <v/>
      </c>
      <c r="AF4847" s="5" t="str">
        <f t="shared" si="1357"/>
        <v>saipul bahri44213</v>
      </c>
      <c r="AG4847" s="5" t="str">
        <f t="shared" si="1358"/>
        <v>BMJ 07044213UTARANIGHT</v>
      </c>
      <c r="AH4847" s="5" t="str">
        <f t="shared" si="1359"/>
        <v>saipul bahri44213UTARANIGHT</v>
      </c>
      <c r="AI4847" s="5" t="str">
        <f t="shared" si="1360"/>
        <v>BMJ 07044213NIGHT</v>
      </c>
      <c r="AJ4847" s="5" t="str">
        <f t="shared" si="1361"/>
        <v>saipul bahri44213NIGHT</v>
      </c>
      <c r="AK4847" s="5" t="str">
        <f t="shared" si="1362"/>
        <v>saipul bahriBMJ</v>
      </c>
      <c r="AL4847" s="5" t="str">
        <f t="shared" si="1364"/>
        <v>UTARA</v>
      </c>
      <c r="AM4847" s="5" t="str">
        <f t="shared" si="1365"/>
        <v>UTARA12 RODA</v>
      </c>
      <c r="AN4847" s="5" t="str">
        <f t="shared" si="1366"/>
        <v>saipul bahriBMJUTARA12 RODA</v>
      </c>
      <c r="AO4847" s="5" t="str">
        <f t="shared" si="1367"/>
        <v>saipul bahriUTARA12 RODA</v>
      </c>
      <c r="AP4847" s="5" t="str">
        <f t="shared" si="1368"/>
        <v>44213NIGHT</v>
      </c>
    </row>
    <row r="4848" spans="1:42" x14ac:dyDescent="0.3">
      <c r="A4848" s="33">
        <v>1</v>
      </c>
      <c r="B4848" s="33"/>
      <c r="C4848" s="70">
        <v>44213</v>
      </c>
      <c r="D4848" s="71" t="s">
        <v>87</v>
      </c>
      <c r="E4848" s="70">
        <v>44213</v>
      </c>
      <c r="F4848" s="71">
        <v>5175327</v>
      </c>
      <c r="G4848" s="33" t="s">
        <v>20</v>
      </c>
      <c r="H4848" s="33" t="s">
        <v>21</v>
      </c>
      <c r="I4848" s="33" t="s">
        <v>123</v>
      </c>
      <c r="J4848" s="33" t="s">
        <v>23</v>
      </c>
      <c r="K4848" s="63" t="s">
        <v>79</v>
      </c>
      <c r="L4848" s="32" t="str">
        <f t="shared" si="1369"/>
        <v>AXOR4843</v>
      </c>
      <c r="M4848" s="32" t="str">
        <f t="shared" si="1370"/>
        <v>BMJ</v>
      </c>
      <c r="N4848" s="32" t="str">
        <f t="shared" si="1371"/>
        <v>12 RODA</v>
      </c>
      <c r="O4848" s="146">
        <v>0.99681712962962965</v>
      </c>
      <c r="P4848" s="65">
        <v>0.99681712962962965</v>
      </c>
      <c r="Q4848" s="65"/>
      <c r="R4848" s="66"/>
      <c r="S4848" s="66">
        <v>51660</v>
      </c>
      <c r="T4848" s="66">
        <v>19880</v>
      </c>
      <c r="U4848" s="67">
        <f t="shared" si="1363"/>
        <v>31.78</v>
      </c>
      <c r="V4848" s="66">
        <f t="shared" si="1354"/>
        <v>644403.06000000006</v>
      </c>
      <c r="W4848" s="66" t="str">
        <f t="shared" si="1355"/>
        <v/>
      </c>
      <c r="X4848" s="66">
        <f>A4848+SUMIFS(Presensi!F:F,Presensi!E:E,'Entry Data'!AP4848)</f>
        <v>2</v>
      </c>
      <c r="Y4848" s="66" t="str">
        <f>IFERROR(INDEX('Retasi Pricing'!F:F,MATCH('Entry Data'!AM4848,'Retasi Pricing'!E:E,0))*X4848,"")</f>
        <v/>
      </c>
      <c r="Z4848" s="62" t="s">
        <v>26</v>
      </c>
      <c r="AA4848" s="62" t="s">
        <v>27</v>
      </c>
      <c r="AB4848" s="32"/>
      <c r="AC4848" s="32" t="s">
        <v>203</v>
      </c>
      <c r="AD4848" s="32" t="str">
        <f t="shared" si="1356"/>
        <v/>
      </c>
      <c r="AF4848" s="5" t="str">
        <f t="shared" si="1357"/>
        <v>saipul bahri44213</v>
      </c>
      <c r="AG4848" s="5" t="str">
        <f t="shared" si="1358"/>
        <v>BMJ 07044213UTARANIGHT</v>
      </c>
      <c r="AH4848" s="5" t="str">
        <f t="shared" si="1359"/>
        <v>saipul bahri44213UTARANIGHT</v>
      </c>
      <c r="AI4848" s="5" t="str">
        <f t="shared" si="1360"/>
        <v>BMJ 07044213NIGHT</v>
      </c>
      <c r="AJ4848" s="5" t="str">
        <f t="shared" si="1361"/>
        <v>saipul bahri44213NIGHT</v>
      </c>
      <c r="AK4848" s="5" t="str">
        <f t="shared" si="1362"/>
        <v>saipul bahriBMJ</v>
      </c>
      <c r="AL4848" s="5" t="str">
        <f t="shared" si="1364"/>
        <v>UTARA</v>
      </c>
      <c r="AM4848" s="5" t="str">
        <f t="shared" si="1365"/>
        <v>UTARA12 RODA</v>
      </c>
      <c r="AN4848" s="5" t="str">
        <f t="shared" si="1366"/>
        <v>saipul bahriBMJUTARA12 RODA</v>
      </c>
      <c r="AO4848" s="5" t="str">
        <f t="shared" si="1367"/>
        <v>saipul bahriUTARA12 RODA</v>
      </c>
      <c r="AP4848" s="5" t="str">
        <f t="shared" si="1368"/>
        <v>44213NIGHT</v>
      </c>
    </row>
    <row r="4849" spans="1:42" x14ac:dyDescent="0.3">
      <c r="A4849" s="33">
        <v>1</v>
      </c>
      <c r="B4849" s="33"/>
      <c r="C4849" s="70">
        <v>44213</v>
      </c>
      <c r="D4849" s="71" t="s">
        <v>87</v>
      </c>
      <c r="E4849" s="70">
        <v>44214</v>
      </c>
      <c r="F4849" s="71">
        <v>5175363</v>
      </c>
      <c r="G4849" s="33" t="s">
        <v>20</v>
      </c>
      <c r="H4849" s="33" t="s">
        <v>21</v>
      </c>
      <c r="I4849" s="33" t="s">
        <v>51</v>
      </c>
      <c r="J4849" s="33" t="s">
        <v>46</v>
      </c>
      <c r="K4849" s="63" t="s">
        <v>80</v>
      </c>
      <c r="L4849" s="32" t="str">
        <f t="shared" si="1369"/>
        <v>AXOR4843</v>
      </c>
      <c r="M4849" s="32" t="str">
        <f t="shared" si="1370"/>
        <v>BMJ</v>
      </c>
      <c r="N4849" s="32" t="str">
        <f t="shared" si="1371"/>
        <v>12 RODA</v>
      </c>
      <c r="O4849" s="146">
        <v>2.3738425925925923E-2</v>
      </c>
      <c r="P4849" s="65">
        <v>2.3738425925925923E-2</v>
      </c>
      <c r="Q4849" s="65"/>
      <c r="R4849" s="66">
        <v>4</v>
      </c>
      <c r="S4849" s="66">
        <v>52400</v>
      </c>
      <c r="T4849" s="66">
        <v>20300</v>
      </c>
      <c r="U4849" s="67">
        <f t="shared" si="1363"/>
        <v>32.1</v>
      </c>
      <c r="V4849" s="66">
        <f t="shared" si="1354"/>
        <v>650891.70000000007</v>
      </c>
      <c r="W4849" s="66" t="str">
        <f t="shared" si="1355"/>
        <v>1 &gt; 4</v>
      </c>
      <c r="X4849" s="66">
        <f>A4849+SUMIFS(Presensi!F:F,Presensi!E:E,'Entry Data'!AP4849)</f>
        <v>2</v>
      </c>
      <c r="Y4849" s="66">
        <f>IFERROR(INDEX('Retasi Pricing'!F:F,MATCH('Entry Data'!AM4849,'Retasi Pricing'!E:E,0))*X4849,"")</f>
        <v>55000</v>
      </c>
      <c r="Z4849" s="62" t="s">
        <v>26</v>
      </c>
      <c r="AA4849" s="62" t="s">
        <v>27</v>
      </c>
      <c r="AB4849" s="32"/>
      <c r="AC4849" s="32" t="s">
        <v>208</v>
      </c>
      <c r="AD4849" s="32" t="str">
        <f t="shared" si="1356"/>
        <v/>
      </c>
      <c r="AF4849" s="5" t="str">
        <f t="shared" si="1357"/>
        <v>mulyadi44213</v>
      </c>
      <c r="AG4849" s="5" t="str">
        <f t="shared" si="1358"/>
        <v>BMJ 07144213UTARANIGHT</v>
      </c>
      <c r="AH4849" s="5" t="str">
        <f t="shared" si="1359"/>
        <v>mulyadi44213UTARANIGHT</v>
      </c>
      <c r="AI4849" s="5" t="str">
        <f t="shared" si="1360"/>
        <v>BMJ 07144213NIGHT</v>
      </c>
      <c r="AJ4849" s="5" t="str">
        <f t="shared" si="1361"/>
        <v>mulyadi44213NIGHT</v>
      </c>
      <c r="AK4849" s="5" t="str">
        <f t="shared" si="1362"/>
        <v>mulyadiBMJ</v>
      </c>
      <c r="AL4849" s="5" t="str">
        <f t="shared" si="1364"/>
        <v>4UTARA</v>
      </c>
      <c r="AM4849" s="5" t="str">
        <f t="shared" si="1365"/>
        <v>1 &gt; 4UTARA12 RODA</v>
      </c>
      <c r="AN4849" s="5" t="str">
        <f t="shared" si="1366"/>
        <v>mulyadiBMJ1 &gt; 4UTARA12 RODA</v>
      </c>
      <c r="AO4849" s="5" t="str">
        <f t="shared" si="1367"/>
        <v>mulyadi1 &gt; 4UTARA12 RODA</v>
      </c>
      <c r="AP4849" s="5" t="str">
        <f t="shared" si="1368"/>
        <v>44213NIGHT</v>
      </c>
    </row>
    <row r="4850" spans="1:42" x14ac:dyDescent="0.3">
      <c r="A4850" s="33">
        <v>1</v>
      </c>
      <c r="B4850" s="33"/>
      <c r="C4850" s="70">
        <v>44213</v>
      </c>
      <c r="D4850" s="71" t="s">
        <v>87</v>
      </c>
      <c r="E4850" s="70">
        <v>44214</v>
      </c>
      <c r="F4850" s="71">
        <v>5175431</v>
      </c>
      <c r="G4850" s="33" t="s">
        <v>20</v>
      </c>
      <c r="H4850" s="33" t="s">
        <v>21</v>
      </c>
      <c r="I4850" s="33" t="s">
        <v>51</v>
      </c>
      <c r="J4850" s="33" t="s">
        <v>46</v>
      </c>
      <c r="K4850" s="63" t="s">
        <v>80</v>
      </c>
      <c r="L4850" s="32" t="str">
        <f t="shared" si="1369"/>
        <v>AXOR4843</v>
      </c>
      <c r="M4850" s="32" t="str">
        <f t="shared" si="1370"/>
        <v>BMJ</v>
      </c>
      <c r="N4850" s="32" t="str">
        <f t="shared" si="1371"/>
        <v>12 RODA</v>
      </c>
      <c r="O4850" s="146">
        <v>9.1759259259259263E-2</v>
      </c>
      <c r="P4850" s="65">
        <v>9.1759259259259263E-2</v>
      </c>
      <c r="Q4850" s="65"/>
      <c r="R4850" s="66">
        <v>5</v>
      </c>
      <c r="S4850" s="66">
        <v>50580</v>
      </c>
      <c r="T4850" s="66">
        <v>20300</v>
      </c>
      <c r="U4850" s="67">
        <f t="shared" si="1363"/>
        <v>30.28</v>
      </c>
      <c r="V4850" s="66">
        <f t="shared" si="1354"/>
        <v>613987.56000000006</v>
      </c>
      <c r="W4850" s="66" t="str">
        <f t="shared" si="1355"/>
        <v>&gt; 5</v>
      </c>
      <c r="X4850" s="66">
        <f>A4850+SUMIFS(Presensi!F:F,Presensi!E:E,'Entry Data'!AP4850)</f>
        <v>2</v>
      </c>
      <c r="Y4850" s="66">
        <f>IFERROR(INDEX('Retasi Pricing'!F:F,MATCH('Entry Data'!AM4850,'Retasi Pricing'!E:E,0))*X4850,"")</f>
        <v>62400</v>
      </c>
      <c r="Z4850" s="62" t="s">
        <v>26</v>
      </c>
      <c r="AA4850" s="62" t="s">
        <v>27</v>
      </c>
      <c r="AB4850" s="32"/>
      <c r="AC4850" s="32" t="s">
        <v>208</v>
      </c>
      <c r="AD4850" s="32" t="str">
        <f t="shared" si="1356"/>
        <v/>
      </c>
      <c r="AF4850" s="5" t="str">
        <f t="shared" si="1357"/>
        <v>mulyadi44213</v>
      </c>
      <c r="AG4850" s="5" t="str">
        <f t="shared" si="1358"/>
        <v>BMJ 07144213UTARANIGHT</v>
      </c>
      <c r="AH4850" s="5" t="str">
        <f t="shared" si="1359"/>
        <v>mulyadi44213UTARANIGHT</v>
      </c>
      <c r="AI4850" s="5" t="str">
        <f t="shared" si="1360"/>
        <v>BMJ 07144213NIGHT</v>
      </c>
      <c r="AJ4850" s="5" t="str">
        <f t="shared" si="1361"/>
        <v>mulyadi44213NIGHT</v>
      </c>
      <c r="AK4850" s="5" t="str">
        <f t="shared" si="1362"/>
        <v>mulyadiBMJ</v>
      </c>
      <c r="AL4850" s="5" t="str">
        <f t="shared" si="1364"/>
        <v>5UTARA</v>
      </c>
      <c r="AM4850" s="5" t="str">
        <f t="shared" si="1365"/>
        <v>&gt; 5UTARA12 RODA</v>
      </c>
      <c r="AN4850" s="5" t="str">
        <f t="shared" si="1366"/>
        <v>mulyadiBMJ&gt; 5UTARA12 RODA</v>
      </c>
      <c r="AO4850" s="5" t="str">
        <f t="shared" si="1367"/>
        <v>mulyadi&gt; 5UTARA12 RODA</v>
      </c>
      <c r="AP4850" s="5" t="str">
        <f t="shared" si="1368"/>
        <v>44213NIGHT</v>
      </c>
    </row>
    <row r="4851" spans="1:42" x14ac:dyDescent="0.3">
      <c r="A4851" s="33">
        <v>1</v>
      </c>
      <c r="B4851" s="33"/>
      <c r="C4851" s="70">
        <v>44213</v>
      </c>
      <c r="D4851" s="71" t="s">
        <v>87</v>
      </c>
      <c r="E4851" s="70">
        <v>44214</v>
      </c>
      <c r="F4851" s="71">
        <v>5175508</v>
      </c>
      <c r="G4851" s="33" t="s">
        <v>20</v>
      </c>
      <c r="H4851" s="33" t="s">
        <v>21</v>
      </c>
      <c r="I4851" s="33" t="s">
        <v>51</v>
      </c>
      <c r="J4851" s="33" t="s">
        <v>46</v>
      </c>
      <c r="K4851" s="63" t="s">
        <v>80</v>
      </c>
      <c r="L4851" s="32" t="str">
        <f t="shared" si="1369"/>
        <v>AXOR4843</v>
      </c>
      <c r="M4851" s="32" t="str">
        <f t="shared" si="1370"/>
        <v>BMJ</v>
      </c>
      <c r="N4851" s="32" t="str">
        <f t="shared" si="1371"/>
        <v>12 RODA</v>
      </c>
      <c r="O4851" s="146">
        <v>0.15597222222222221</v>
      </c>
      <c r="P4851" s="65">
        <v>0.15597222222222221</v>
      </c>
      <c r="Q4851" s="65"/>
      <c r="R4851" s="66">
        <v>6</v>
      </c>
      <c r="S4851" s="66">
        <v>51120</v>
      </c>
      <c r="T4851" s="66">
        <v>20300</v>
      </c>
      <c r="U4851" s="67">
        <f t="shared" si="1363"/>
        <v>30.82</v>
      </c>
      <c r="V4851" s="66">
        <f t="shared" si="1354"/>
        <v>624937.14</v>
      </c>
      <c r="W4851" s="66" t="str">
        <f t="shared" si="1355"/>
        <v>&gt; 6</v>
      </c>
      <c r="X4851" s="66">
        <f>A4851+SUMIFS(Presensi!F:F,Presensi!E:E,'Entry Data'!AP4851)</f>
        <v>2</v>
      </c>
      <c r="Y4851" s="66">
        <f>IFERROR(INDEX('Retasi Pricing'!F:F,MATCH('Entry Data'!AM4851,'Retasi Pricing'!E:E,0))*X4851,"")</f>
        <v>68900</v>
      </c>
      <c r="Z4851" s="62" t="s">
        <v>26</v>
      </c>
      <c r="AA4851" s="62" t="s">
        <v>27</v>
      </c>
      <c r="AB4851" s="32"/>
      <c r="AC4851" s="32" t="s">
        <v>208</v>
      </c>
      <c r="AD4851" s="32" t="str">
        <f t="shared" si="1356"/>
        <v/>
      </c>
      <c r="AF4851" s="5" t="str">
        <f t="shared" si="1357"/>
        <v>mulyadi44213</v>
      </c>
      <c r="AG4851" s="5" t="str">
        <f t="shared" si="1358"/>
        <v>BMJ 07144213UTARANIGHT</v>
      </c>
      <c r="AH4851" s="5" t="str">
        <f t="shared" si="1359"/>
        <v>mulyadi44213UTARANIGHT</v>
      </c>
      <c r="AI4851" s="5" t="str">
        <f t="shared" si="1360"/>
        <v>BMJ 07144213NIGHT</v>
      </c>
      <c r="AJ4851" s="5" t="str">
        <f t="shared" si="1361"/>
        <v>mulyadi44213NIGHT</v>
      </c>
      <c r="AK4851" s="5" t="str">
        <f t="shared" si="1362"/>
        <v>mulyadiBMJ</v>
      </c>
      <c r="AL4851" s="5" t="str">
        <f t="shared" si="1364"/>
        <v>6UTARA</v>
      </c>
      <c r="AM4851" s="5" t="str">
        <f t="shared" si="1365"/>
        <v>&gt; 6UTARA12 RODA</v>
      </c>
      <c r="AN4851" s="5" t="str">
        <f t="shared" si="1366"/>
        <v>mulyadiBMJ&gt; 6UTARA12 RODA</v>
      </c>
      <c r="AO4851" s="5" t="str">
        <f t="shared" si="1367"/>
        <v>mulyadi&gt; 6UTARA12 RODA</v>
      </c>
      <c r="AP4851" s="5" t="str">
        <f t="shared" si="1368"/>
        <v>44213NIGHT</v>
      </c>
    </row>
    <row r="4852" spans="1:42" x14ac:dyDescent="0.3">
      <c r="A4852" s="33">
        <v>1</v>
      </c>
      <c r="B4852" s="33"/>
      <c r="C4852" s="70">
        <v>44213</v>
      </c>
      <c r="D4852" s="71" t="s">
        <v>87</v>
      </c>
      <c r="E4852" s="70">
        <v>44214</v>
      </c>
      <c r="F4852" s="71">
        <v>5175561</v>
      </c>
      <c r="G4852" s="33" t="s">
        <v>20</v>
      </c>
      <c r="H4852" s="33" t="s">
        <v>21</v>
      </c>
      <c r="I4852" s="33" t="s">
        <v>51</v>
      </c>
      <c r="J4852" s="33" t="s">
        <v>46</v>
      </c>
      <c r="K4852" s="63" t="s">
        <v>80</v>
      </c>
      <c r="L4852" s="32" t="str">
        <f t="shared" si="1369"/>
        <v>AXOR4843</v>
      </c>
      <c r="M4852" s="32" t="str">
        <f t="shared" si="1370"/>
        <v>BMJ</v>
      </c>
      <c r="N4852" s="32" t="str">
        <f t="shared" si="1371"/>
        <v>12 RODA</v>
      </c>
      <c r="O4852" s="146">
        <v>0.21820601851851851</v>
      </c>
      <c r="P4852" s="65">
        <v>0.21820601851851851</v>
      </c>
      <c r="Q4852" s="65"/>
      <c r="R4852" s="66">
        <v>7</v>
      </c>
      <c r="S4852" s="66">
        <v>49480</v>
      </c>
      <c r="T4852" s="66">
        <v>20300</v>
      </c>
      <c r="U4852" s="67">
        <f t="shared" si="1363"/>
        <v>29.18</v>
      </c>
      <c r="V4852" s="66">
        <f t="shared" si="1354"/>
        <v>591682.86</v>
      </c>
      <c r="W4852" s="66" t="str">
        <f t="shared" si="1355"/>
        <v>7 &gt;</v>
      </c>
      <c r="X4852" s="66">
        <f>A4852+SUMIFS(Presensi!F:F,Presensi!E:E,'Entry Data'!AP4852)</f>
        <v>2</v>
      </c>
      <c r="Y4852" s="66">
        <f>IFERROR(INDEX('Retasi Pricing'!F:F,MATCH('Entry Data'!AM4852,'Retasi Pricing'!E:E,0))*X4852,"")</f>
        <v>84000</v>
      </c>
      <c r="Z4852" s="62" t="s">
        <v>26</v>
      </c>
      <c r="AA4852" s="62" t="s">
        <v>27</v>
      </c>
      <c r="AB4852" s="32"/>
      <c r="AC4852" s="32" t="s">
        <v>208</v>
      </c>
      <c r="AD4852" s="32" t="str">
        <f t="shared" si="1356"/>
        <v/>
      </c>
      <c r="AF4852" s="5" t="str">
        <f t="shared" si="1357"/>
        <v>mulyadi44213</v>
      </c>
      <c r="AG4852" s="5" t="str">
        <f t="shared" si="1358"/>
        <v>BMJ 07144213UTARANIGHT</v>
      </c>
      <c r="AH4852" s="5" t="str">
        <f t="shared" si="1359"/>
        <v>mulyadi44213UTARANIGHT</v>
      </c>
      <c r="AI4852" s="5" t="str">
        <f t="shared" si="1360"/>
        <v>BMJ 07144213NIGHT</v>
      </c>
      <c r="AJ4852" s="5" t="str">
        <f t="shared" si="1361"/>
        <v>mulyadi44213NIGHT</v>
      </c>
      <c r="AK4852" s="5" t="str">
        <f t="shared" si="1362"/>
        <v>mulyadiBMJ</v>
      </c>
      <c r="AL4852" s="5" t="str">
        <f t="shared" si="1364"/>
        <v>7UTARA</v>
      </c>
      <c r="AM4852" s="5" t="str">
        <f t="shared" si="1365"/>
        <v>7 &gt;UTARA12 RODA</v>
      </c>
      <c r="AN4852" s="5" t="str">
        <f t="shared" si="1366"/>
        <v>mulyadiBMJ7 &gt;UTARA12 RODA</v>
      </c>
      <c r="AO4852" s="5" t="str">
        <f t="shared" si="1367"/>
        <v>mulyadi7 &gt;UTARA12 RODA</v>
      </c>
      <c r="AP4852" s="5" t="str">
        <f t="shared" si="1368"/>
        <v>44213NIGHT</v>
      </c>
    </row>
    <row r="4853" spans="1:42" x14ac:dyDescent="0.3">
      <c r="A4853" s="33">
        <v>1</v>
      </c>
      <c r="B4853" s="33"/>
      <c r="C4853" s="70">
        <v>44213</v>
      </c>
      <c r="D4853" s="71" t="s">
        <v>87</v>
      </c>
      <c r="E4853" s="70">
        <v>44213</v>
      </c>
      <c r="F4853" s="71">
        <v>5175139</v>
      </c>
      <c r="G4853" s="33" t="s">
        <v>20</v>
      </c>
      <c r="H4853" s="33" t="s">
        <v>21</v>
      </c>
      <c r="I4853" s="33" t="s">
        <v>51</v>
      </c>
      <c r="J4853" s="33" t="s">
        <v>46</v>
      </c>
      <c r="K4853" s="63" t="s">
        <v>80</v>
      </c>
      <c r="L4853" s="32" t="str">
        <f t="shared" si="1369"/>
        <v>AXOR4843</v>
      </c>
      <c r="M4853" s="32" t="str">
        <f t="shared" si="1370"/>
        <v>BMJ</v>
      </c>
      <c r="N4853" s="32" t="str">
        <f t="shared" si="1371"/>
        <v>12 RODA</v>
      </c>
      <c r="O4853" s="146">
        <v>0.85172453703703699</v>
      </c>
      <c r="P4853" s="65">
        <v>0.85805555555555557</v>
      </c>
      <c r="Q4853" s="65"/>
      <c r="R4853" s="66">
        <v>1</v>
      </c>
      <c r="S4853" s="66">
        <v>50740</v>
      </c>
      <c r="T4853" s="66">
        <v>20300</v>
      </c>
      <c r="U4853" s="67">
        <f t="shared" si="1363"/>
        <v>30.44</v>
      </c>
      <c r="V4853" s="66">
        <f t="shared" si="1354"/>
        <v>617231.88000000012</v>
      </c>
      <c r="W4853" s="66" t="str">
        <f t="shared" si="1355"/>
        <v>1 &gt; 4</v>
      </c>
      <c r="X4853" s="66">
        <f>A4853+SUMIFS(Presensi!F:F,Presensi!E:E,'Entry Data'!AP4853)</f>
        <v>2</v>
      </c>
      <c r="Y4853" s="66">
        <f>IFERROR(INDEX('Retasi Pricing'!F:F,MATCH('Entry Data'!AM4853,'Retasi Pricing'!E:E,0))*X4853,"")</f>
        <v>55000</v>
      </c>
      <c r="Z4853" s="62" t="s">
        <v>26</v>
      </c>
      <c r="AA4853" s="62" t="s">
        <v>27</v>
      </c>
      <c r="AB4853" s="32"/>
      <c r="AC4853" s="32" t="s">
        <v>208</v>
      </c>
      <c r="AD4853" s="32" t="str">
        <f t="shared" si="1356"/>
        <v/>
      </c>
      <c r="AF4853" s="5" t="str">
        <f t="shared" si="1357"/>
        <v>mulyadi44213</v>
      </c>
      <c r="AG4853" s="5" t="str">
        <f t="shared" si="1358"/>
        <v>BMJ 07144213UTARANIGHT</v>
      </c>
      <c r="AH4853" s="5" t="str">
        <f t="shared" si="1359"/>
        <v>mulyadi44213UTARANIGHT</v>
      </c>
      <c r="AI4853" s="5" t="str">
        <f t="shared" si="1360"/>
        <v>BMJ 07144213NIGHT</v>
      </c>
      <c r="AJ4853" s="5" t="str">
        <f t="shared" si="1361"/>
        <v>mulyadi44213NIGHT</v>
      </c>
      <c r="AK4853" s="5" t="str">
        <f t="shared" si="1362"/>
        <v>mulyadiBMJ</v>
      </c>
      <c r="AL4853" s="5" t="str">
        <f t="shared" si="1364"/>
        <v>1UTARA</v>
      </c>
      <c r="AM4853" s="5" t="str">
        <f t="shared" si="1365"/>
        <v>1 &gt; 4UTARA12 RODA</v>
      </c>
      <c r="AN4853" s="5" t="str">
        <f t="shared" si="1366"/>
        <v>mulyadiBMJ1 &gt; 4UTARA12 RODA</v>
      </c>
      <c r="AO4853" s="5" t="str">
        <f t="shared" si="1367"/>
        <v>mulyadi1 &gt; 4UTARA12 RODA</v>
      </c>
      <c r="AP4853" s="5" t="str">
        <f t="shared" si="1368"/>
        <v>44213NIGHT</v>
      </c>
    </row>
    <row r="4854" spans="1:42" x14ac:dyDescent="0.3">
      <c r="A4854" s="33">
        <v>1</v>
      </c>
      <c r="B4854" s="33"/>
      <c r="C4854" s="70">
        <v>44213</v>
      </c>
      <c r="D4854" s="71" t="s">
        <v>87</v>
      </c>
      <c r="E4854" s="70">
        <v>44213</v>
      </c>
      <c r="F4854" s="71">
        <v>5175219</v>
      </c>
      <c r="G4854" s="33" t="s">
        <v>20</v>
      </c>
      <c r="H4854" s="33" t="s">
        <v>21</v>
      </c>
      <c r="I4854" s="33" t="s">
        <v>51</v>
      </c>
      <c r="J4854" s="33" t="s">
        <v>46</v>
      </c>
      <c r="K4854" s="63" t="s">
        <v>80</v>
      </c>
      <c r="L4854" s="32" t="str">
        <f t="shared" si="1369"/>
        <v>AXOR4843</v>
      </c>
      <c r="M4854" s="32" t="str">
        <f t="shared" si="1370"/>
        <v>BMJ</v>
      </c>
      <c r="N4854" s="32" t="str">
        <f t="shared" si="1371"/>
        <v>12 RODA</v>
      </c>
      <c r="O4854" s="146">
        <v>0.91099537037037026</v>
      </c>
      <c r="P4854" s="65">
        <v>0.91099537037037026</v>
      </c>
      <c r="Q4854" s="65"/>
      <c r="R4854" s="66">
        <v>2</v>
      </c>
      <c r="S4854" s="66">
        <v>52300</v>
      </c>
      <c r="T4854" s="66">
        <v>20300</v>
      </c>
      <c r="U4854" s="67">
        <f t="shared" si="1363"/>
        <v>32</v>
      </c>
      <c r="V4854" s="66">
        <f t="shared" si="1354"/>
        <v>648864</v>
      </c>
      <c r="W4854" s="66" t="str">
        <f t="shared" si="1355"/>
        <v>1 &gt; 4</v>
      </c>
      <c r="X4854" s="66">
        <f>A4854+SUMIFS(Presensi!F:F,Presensi!E:E,'Entry Data'!AP4854)</f>
        <v>2</v>
      </c>
      <c r="Y4854" s="66">
        <f>IFERROR(INDEX('Retasi Pricing'!F:F,MATCH('Entry Data'!AM4854,'Retasi Pricing'!E:E,0))*X4854,"")</f>
        <v>55000</v>
      </c>
      <c r="Z4854" s="62" t="s">
        <v>26</v>
      </c>
      <c r="AA4854" s="62" t="s">
        <v>27</v>
      </c>
      <c r="AB4854" s="32"/>
      <c r="AC4854" s="32" t="s">
        <v>208</v>
      </c>
      <c r="AD4854" s="32" t="str">
        <f t="shared" si="1356"/>
        <v/>
      </c>
      <c r="AF4854" s="5" t="str">
        <f t="shared" si="1357"/>
        <v>mulyadi44213</v>
      </c>
      <c r="AG4854" s="5" t="str">
        <f t="shared" si="1358"/>
        <v>BMJ 07144213UTARANIGHT</v>
      </c>
      <c r="AH4854" s="5" t="str">
        <f t="shared" si="1359"/>
        <v>mulyadi44213UTARANIGHT</v>
      </c>
      <c r="AI4854" s="5" t="str">
        <f t="shared" si="1360"/>
        <v>BMJ 07144213NIGHT</v>
      </c>
      <c r="AJ4854" s="5" t="str">
        <f t="shared" si="1361"/>
        <v>mulyadi44213NIGHT</v>
      </c>
      <c r="AK4854" s="5" t="str">
        <f t="shared" si="1362"/>
        <v>mulyadiBMJ</v>
      </c>
      <c r="AL4854" s="5" t="str">
        <f t="shared" si="1364"/>
        <v>2UTARA</v>
      </c>
      <c r="AM4854" s="5" t="str">
        <f t="shared" si="1365"/>
        <v>1 &gt; 4UTARA12 RODA</v>
      </c>
      <c r="AN4854" s="5" t="str">
        <f t="shared" si="1366"/>
        <v>mulyadiBMJ1 &gt; 4UTARA12 RODA</v>
      </c>
      <c r="AO4854" s="5" t="str">
        <f t="shared" si="1367"/>
        <v>mulyadi1 &gt; 4UTARA12 RODA</v>
      </c>
      <c r="AP4854" s="5" t="str">
        <f t="shared" si="1368"/>
        <v>44213NIGHT</v>
      </c>
    </row>
    <row r="4855" spans="1:42" x14ac:dyDescent="0.3">
      <c r="A4855" s="33">
        <v>1</v>
      </c>
      <c r="B4855" s="33"/>
      <c r="C4855" s="70">
        <v>44213</v>
      </c>
      <c r="D4855" s="71" t="s">
        <v>87</v>
      </c>
      <c r="E4855" s="70">
        <v>44213</v>
      </c>
      <c r="F4855" s="71">
        <v>5175291</v>
      </c>
      <c r="G4855" s="33" t="s">
        <v>20</v>
      </c>
      <c r="H4855" s="33" t="s">
        <v>21</v>
      </c>
      <c r="I4855" s="33" t="s">
        <v>51</v>
      </c>
      <c r="J4855" s="33" t="s">
        <v>46</v>
      </c>
      <c r="K4855" s="63" t="s">
        <v>80</v>
      </c>
      <c r="L4855" s="32" t="str">
        <f t="shared" si="1369"/>
        <v>AXOR4843</v>
      </c>
      <c r="M4855" s="32" t="str">
        <f t="shared" si="1370"/>
        <v>BMJ</v>
      </c>
      <c r="N4855" s="32" t="str">
        <f t="shared" si="1371"/>
        <v>12 RODA</v>
      </c>
      <c r="O4855" s="146">
        <v>0.96466435185185195</v>
      </c>
      <c r="P4855" s="65">
        <v>0.96466435185185195</v>
      </c>
      <c r="Q4855" s="65"/>
      <c r="R4855" s="66">
        <v>3</v>
      </c>
      <c r="S4855" s="66">
        <v>51200</v>
      </c>
      <c r="T4855" s="66">
        <v>20300</v>
      </c>
      <c r="U4855" s="67">
        <f t="shared" si="1363"/>
        <v>30.9</v>
      </c>
      <c r="V4855" s="66">
        <f t="shared" si="1354"/>
        <v>626559.29999999993</v>
      </c>
      <c r="W4855" s="66" t="str">
        <f t="shared" si="1355"/>
        <v>1 &gt; 4</v>
      </c>
      <c r="X4855" s="66">
        <f>A4855+SUMIFS(Presensi!F:F,Presensi!E:E,'Entry Data'!AP4855)</f>
        <v>2</v>
      </c>
      <c r="Y4855" s="66">
        <f>IFERROR(INDEX('Retasi Pricing'!F:F,MATCH('Entry Data'!AM4855,'Retasi Pricing'!E:E,0))*X4855,"")</f>
        <v>55000</v>
      </c>
      <c r="Z4855" s="62" t="s">
        <v>26</v>
      </c>
      <c r="AA4855" s="62" t="s">
        <v>27</v>
      </c>
      <c r="AB4855" s="32"/>
      <c r="AC4855" s="32" t="s">
        <v>208</v>
      </c>
      <c r="AD4855" s="32" t="str">
        <f t="shared" si="1356"/>
        <v/>
      </c>
      <c r="AF4855" s="5" t="str">
        <f t="shared" si="1357"/>
        <v>mulyadi44213</v>
      </c>
      <c r="AG4855" s="5" t="str">
        <f t="shared" si="1358"/>
        <v>BMJ 07144213UTARANIGHT</v>
      </c>
      <c r="AH4855" s="5" t="str">
        <f t="shared" si="1359"/>
        <v>mulyadi44213UTARANIGHT</v>
      </c>
      <c r="AI4855" s="5" t="str">
        <f t="shared" si="1360"/>
        <v>BMJ 07144213NIGHT</v>
      </c>
      <c r="AJ4855" s="5" t="str">
        <f t="shared" si="1361"/>
        <v>mulyadi44213NIGHT</v>
      </c>
      <c r="AK4855" s="5" t="str">
        <f t="shared" si="1362"/>
        <v>mulyadiBMJ</v>
      </c>
      <c r="AL4855" s="5" t="str">
        <f t="shared" si="1364"/>
        <v>3UTARA</v>
      </c>
      <c r="AM4855" s="5" t="str">
        <f t="shared" si="1365"/>
        <v>1 &gt; 4UTARA12 RODA</v>
      </c>
      <c r="AN4855" s="5" t="str">
        <f t="shared" si="1366"/>
        <v>mulyadiBMJ1 &gt; 4UTARA12 RODA</v>
      </c>
      <c r="AO4855" s="5" t="str">
        <f t="shared" si="1367"/>
        <v>mulyadi1 &gt; 4UTARA12 RODA</v>
      </c>
      <c r="AP4855" s="5" t="str">
        <f t="shared" si="1368"/>
        <v>44213NIGHT</v>
      </c>
    </row>
    <row r="4856" spans="1:42" x14ac:dyDescent="0.3">
      <c r="A4856" s="33">
        <v>1</v>
      </c>
      <c r="B4856" s="33"/>
      <c r="C4856" s="70">
        <v>44213</v>
      </c>
      <c r="D4856" s="71" t="s">
        <v>87</v>
      </c>
      <c r="E4856" s="70">
        <v>44214</v>
      </c>
      <c r="F4856" s="71">
        <v>5175376</v>
      </c>
      <c r="G4856" s="33" t="s">
        <v>20</v>
      </c>
      <c r="H4856" s="33" t="s">
        <v>21</v>
      </c>
      <c r="I4856" s="33" t="s">
        <v>51</v>
      </c>
      <c r="J4856" s="33" t="s">
        <v>46</v>
      </c>
      <c r="K4856" s="63" t="s">
        <v>82</v>
      </c>
      <c r="L4856" s="32" t="str">
        <f t="shared" si="1369"/>
        <v>AXOR4843</v>
      </c>
      <c r="M4856" s="32" t="str">
        <f t="shared" si="1370"/>
        <v>BMJ</v>
      </c>
      <c r="N4856" s="32" t="str">
        <f t="shared" si="1371"/>
        <v>12 RODA</v>
      </c>
      <c r="O4856" s="146">
        <v>3.5335648148148151E-2</v>
      </c>
      <c r="P4856" s="65">
        <v>3.5335648148148151E-2</v>
      </c>
      <c r="Q4856" s="65"/>
      <c r="R4856" s="66">
        <v>4</v>
      </c>
      <c r="S4856" s="66">
        <v>51840</v>
      </c>
      <c r="T4856" s="66">
        <v>20160</v>
      </c>
      <c r="U4856" s="67">
        <f t="shared" si="1363"/>
        <v>31.68</v>
      </c>
      <c r="V4856" s="66">
        <f t="shared" si="1354"/>
        <v>642375.36</v>
      </c>
      <c r="W4856" s="66" t="str">
        <f t="shared" si="1355"/>
        <v>1 &gt; 4</v>
      </c>
      <c r="X4856" s="66">
        <f>A4856+SUMIFS(Presensi!F:F,Presensi!E:E,'Entry Data'!AP4856)</f>
        <v>2</v>
      </c>
      <c r="Y4856" s="66">
        <f>IFERROR(INDEX('Retasi Pricing'!F:F,MATCH('Entry Data'!AM4856,'Retasi Pricing'!E:E,0))*X4856,"")</f>
        <v>55000</v>
      </c>
      <c r="Z4856" s="62" t="s">
        <v>26</v>
      </c>
      <c r="AA4856" s="62" t="s">
        <v>27</v>
      </c>
      <c r="AB4856" s="32"/>
      <c r="AC4856" s="32" t="s">
        <v>213</v>
      </c>
      <c r="AD4856" s="32" t="str">
        <f t="shared" si="1356"/>
        <v/>
      </c>
      <c r="AF4856" s="5" t="str">
        <f t="shared" si="1357"/>
        <v>alrandi44213</v>
      </c>
      <c r="AG4856" s="5" t="str">
        <f t="shared" si="1358"/>
        <v>BMJ 07244213UTARANIGHT</v>
      </c>
      <c r="AH4856" s="5" t="str">
        <f t="shared" si="1359"/>
        <v>alrandi44213UTARANIGHT</v>
      </c>
      <c r="AI4856" s="5" t="str">
        <f t="shared" si="1360"/>
        <v>BMJ 07244213NIGHT</v>
      </c>
      <c r="AJ4856" s="5" t="str">
        <f t="shared" si="1361"/>
        <v>alrandi44213NIGHT</v>
      </c>
      <c r="AK4856" s="5" t="str">
        <f t="shared" si="1362"/>
        <v>alrandiBMJ</v>
      </c>
      <c r="AL4856" s="5" t="str">
        <f t="shared" si="1364"/>
        <v>4UTARA</v>
      </c>
      <c r="AM4856" s="5" t="str">
        <f t="shared" si="1365"/>
        <v>1 &gt; 4UTARA12 RODA</v>
      </c>
      <c r="AN4856" s="5" t="str">
        <f t="shared" si="1366"/>
        <v>alrandiBMJ1 &gt; 4UTARA12 RODA</v>
      </c>
      <c r="AO4856" s="5" t="str">
        <f t="shared" si="1367"/>
        <v>alrandi1 &gt; 4UTARA12 RODA</v>
      </c>
      <c r="AP4856" s="5" t="str">
        <f t="shared" si="1368"/>
        <v>44213NIGHT</v>
      </c>
    </row>
    <row r="4857" spans="1:42" x14ac:dyDescent="0.3">
      <c r="A4857" s="33">
        <v>1</v>
      </c>
      <c r="B4857" s="33"/>
      <c r="C4857" s="70">
        <v>44213</v>
      </c>
      <c r="D4857" s="71" t="s">
        <v>87</v>
      </c>
      <c r="E4857" s="70">
        <v>44214</v>
      </c>
      <c r="F4857" s="71">
        <v>5175432</v>
      </c>
      <c r="G4857" s="33" t="s">
        <v>20</v>
      </c>
      <c r="H4857" s="33" t="s">
        <v>21</v>
      </c>
      <c r="I4857" s="33" t="s">
        <v>51</v>
      </c>
      <c r="J4857" s="33" t="s">
        <v>46</v>
      </c>
      <c r="K4857" s="63" t="s">
        <v>82</v>
      </c>
      <c r="L4857" s="32" t="str">
        <f t="shared" si="1369"/>
        <v>AXOR4843</v>
      </c>
      <c r="M4857" s="32" t="str">
        <f t="shared" si="1370"/>
        <v>BMJ</v>
      </c>
      <c r="N4857" s="32" t="str">
        <f t="shared" si="1371"/>
        <v>12 RODA</v>
      </c>
      <c r="O4857" s="146">
        <v>9.2060185185185175E-2</v>
      </c>
      <c r="P4857" s="65">
        <v>9.2060185185185175E-2</v>
      </c>
      <c r="Q4857" s="65"/>
      <c r="R4857" s="66">
        <v>5</v>
      </c>
      <c r="S4857" s="66">
        <v>51000</v>
      </c>
      <c r="T4857" s="66">
        <v>20160</v>
      </c>
      <c r="U4857" s="67">
        <f t="shared" si="1363"/>
        <v>30.84</v>
      </c>
      <c r="V4857" s="66">
        <f t="shared" si="1354"/>
        <v>625342.68000000005</v>
      </c>
      <c r="W4857" s="66" t="str">
        <f t="shared" si="1355"/>
        <v>&gt; 5</v>
      </c>
      <c r="X4857" s="66">
        <f>A4857+SUMIFS(Presensi!F:F,Presensi!E:E,'Entry Data'!AP4857)</f>
        <v>2</v>
      </c>
      <c r="Y4857" s="66">
        <f>IFERROR(INDEX('Retasi Pricing'!F:F,MATCH('Entry Data'!AM4857,'Retasi Pricing'!E:E,0))*X4857,"")</f>
        <v>62400</v>
      </c>
      <c r="Z4857" s="62" t="s">
        <v>26</v>
      </c>
      <c r="AA4857" s="62" t="s">
        <v>27</v>
      </c>
      <c r="AB4857" s="32"/>
      <c r="AC4857" s="32" t="s">
        <v>213</v>
      </c>
      <c r="AD4857" s="32" t="str">
        <f t="shared" si="1356"/>
        <v/>
      </c>
      <c r="AF4857" s="5" t="str">
        <f t="shared" si="1357"/>
        <v>alrandi44213</v>
      </c>
      <c r="AG4857" s="5" t="str">
        <f t="shared" si="1358"/>
        <v>BMJ 07244213UTARANIGHT</v>
      </c>
      <c r="AH4857" s="5" t="str">
        <f t="shared" si="1359"/>
        <v>alrandi44213UTARANIGHT</v>
      </c>
      <c r="AI4857" s="5" t="str">
        <f t="shared" si="1360"/>
        <v>BMJ 07244213NIGHT</v>
      </c>
      <c r="AJ4857" s="5" t="str">
        <f t="shared" si="1361"/>
        <v>alrandi44213NIGHT</v>
      </c>
      <c r="AK4857" s="5" t="str">
        <f t="shared" si="1362"/>
        <v>alrandiBMJ</v>
      </c>
      <c r="AL4857" s="5" t="str">
        <f t="shared" si="1364"/>
        <v>5UTARA</v>
      </c>
      <c r="AM4857" s="5" t="str">
        <f t="shared" si="1365"/>
        <v>&gt; 5UTARA12 RODA</v>
      </c>
      <c r="AN4857" s="5" t="str">
        <f t="shared" si="1366"/>
        <v>alrandiBMJ&gt; 5UTARA12 RODA</v>
      </c>
      <c r="AO4857" s="5" t="str">
        <f t="shared" si="1367"/>
        <v>alrandi&gt; 5UTARA12 RODA</v>
      </c>
      <c r="AP4857" s="5" t="str">
        <f t="shared" si="1368"/>
        <v>44213NIGHT</v>
      </c>
    </row>
    <row r="4858" spans="1:42" x14ac:dyDescent="0.3">
      <c r="A4858" s="33">
        <v>1</v>
      </c>
      <c r="B4858" s="33"/>
      <c r="C4858" s="70">
        <v>44213</v>
      </c>
      <c r="D4858" s="71" t="s">
        <v>87</v>
      </c>
      <c r="E4858" s="70">
        <v>44214</v>
      </c>
      <c r="F4858" s="71">
        <v>5175497</v>
      </c>
      <c r="G4858" s="33" t="s">
        <v>20</v>
      </c>
      <c r="H4858" s="33" t="s">
        <v>21</v>
      </c>
      <c r="I4858" s="33" t="s">
        <v>51</v>
      </c>
      <c r="J4858" s="33" t="s">
        <v>46</v>
      </c>
      <c r="K4858" s="63" t="s">
        <v>82</v>
      </c>
      <c r="L4858" s="32" t="str">
        <f t="shared" si="1369"/>
        <v>AXOR4843</v>
      </c>
      <c r="M4858" s="32" t="str">
        <f t="shared" si="1370"/>
        <v>BMJ</v>
      </c>
      <c r="N4858" s="32" t="str">
        <f t="shared" si="1371"/>
        <v>12 RODA</v>
      </c>
      <c r="O4858" s="146">
        <v>0.14728009259259259</v>
      </c>
      <c r="P4858" s="65">
        <v>0.14728009259259259</v>
      </c>
      <c r="Q4858" s="65"/>
      <c r="R4858" s="66">
        <v>6</v>
      </c>
      <c r="S4858" s="66">
        <v>51520</v>
      </c>
      <c r="T4858" s="66">
        <v>20160</v>
      </c>
      <c r="U4858" s="67">
        <f t="shared" si="1363"/>
        <v>31.36</v>
      </c>
      <c r="V4858" s="66">
        <f t="shared" si="1354"/>
        <v>635886.72</v>
      </c>
      <c r="W4858" s="66" t="str">
        <f t="shared" si="1355"/>
        <v>&gt; 6</v>
      </c>
      <c r="X4858" s="66">
        <f>A4858+SUMIFS(Presensi!F:F,Presensi!E:E,'Entry Data'!AP4858)</f>
        <v>2</v>
      </c>
      <c r="Y4858" s="66">
        <f>IFERROR(INDEX('Retasi Pricing'!F:F,MATCH('Entry Data'!AM4858,'Retasi Pricing'!E:E,0))*X4858,"")</f>
        <v>68900</v>
      </c>
      <c r="Z4858" s="62" t="s">
        <v>26</v>
      </c>
      <c r="AA4858" s="62" t="s">
        <v>27</v>
      </c>
      <c r="AB4858" s="32"/>
      <c r="AC4858" s="32" t="s">
        <v>213</v>
      </c>
      <c r="AD4858" s="32" t="str">
        <f t="shared" si="1356"/>
        <v/>
      </c>
      <c r="AF4858" s="5" t="str">
        <f t="shared" si="1357"/>
        <v>alrandi44213</v>
      </c>
      <c r="AG4858" s="5" t="str">
        <f t="shared" si="1358"/>
        <v>BMJ 07244213UTARANIGHT</v>
      </c>
      <c r="AH4858" s="5" t="str">
        <f t="shared" si="1359"/>
        <v>alrandi44213UTARANIGHT</v>
      </c>
      <c r="AI4858" s="5" t="str">
        <f t="shared" si="1360"/>
        <v>BMJ 07244213NIGHT</v>
      </c>
      <c r="AJ4858" s="5" t="str">
        <f t="shared" si="1361"/>
        <v>alrandi44213NIGHT</v>
      </c>
      <c r="AK4858" s="5" t="str">
        <f t="shared" si="1362"/>
        <v>alrandiBMJ</v>
      </c>
      <c r="AL4858" s="5" t="str">
        <f t="shared" si="1364"/>
        <v>6UTARA</v>
      </c>
      <c r="AM4858" s="5" t="str">
        <f t="shared" si="1365"/>
        <v>&gt; 6UTARA12 RODA</v>
      </c>
      <c r="AN4858" s="5" t="str">
        <f t="shared" si="1366"/>
        <v>alrandiBMJ&gt; 6UTARA12 RODA</v>
      </c>
      <c r="AO4858" s="5" t="str">
        <f t="shared" si="1367"/>
        <v>alrandi&gt; 6UTARA12 RODA</v>
      </c>
      <c r="AP4858" s="5" t="str">
        <f t="shared" si="1368"/>
        <v>44213NIGHT</v>
      </c>
    </row>
    <row r="4859" spans="1:42" x14ac:dyDescent="0.3">
      <c r="A4859" s="33">
        <v>1</v>
      </c>
      <c r="B4859" s="33"/>
      <c r="C4859" s="70">
        <v>44213</v>
      </c>
      <c r="D4859" s="71" t="s">
        <v>87</v>
      </c>
      <c r="E4859" s="70">
        <v>44214</v>
      </c>
      <c r="F4859" s="71">
        <v>5175551</v>
      </c>
      <c r="G4859" s="33" t="s">
        <v>20</v>
      </c>
      <c r="H4859" s="33" t="s">
        <v>21</v>
      </c>
      <c r="I4859" s="33" t="s">
        <v>123</v>
      </c>
      <c r="J4859" s="33" t="s">
        <v>23</v>
      </c>
      <c r="K4859" s="63" t="s">
        <v>82</v>
      </c>
      <c r="L4859" s="32" t="str">
        <f t="shared" si="1369"/>
        <v>AXOR4843</v>
      </c>
      <c r="M4859" s="32" t="str">
        <f t="shared" si="1370"/>
        <v>BMJ</v>
      </c>
      <c r="N4859" s="32" t="str">
        <f t="shared" si="1371"/>
        <v>12 RODA</v>
      </c>
      <c r="O4859" s="146">
        <v>0.20484953703703704</v>
      </c>
      <c r="P4859" s="65">
        <v>0.20484953703703704</v>
      </c>
      <c r="Q4859" s="65"/>
      <c r="R4859" s="66">
        <v>7</v>
      </c>
      <c r="S4859" s="66">
        <v>51460</v>
      </c>
      <c r="T4859" s="66">
        <v>20160</v>
      </c>
      <c r="U4859" s="67">
        <f t="shared" si="1363"/>
        <v>31.3</v>
      </c>
      <c r="V4859" s="66">
        <f t="shared" si="1354"/>
        <v>634670.1</v>
      </c>
      <c r="W4859" s="66" t="str">
        <f t="shared" si="1355"/>
        <v>7 &gt;</v>
      </c>
      <c r="X4859" s="66">
        <f>A4859+SUMIFS(Presensi!F:F,Presensi!E:E,'Entry Data'!AP4859)</f>
        <v>2</v>
      </c>
      <c r="Y4859" s="66">
        <f>IFERROR(INDEX('Retasi Pricing'!F:F,MATCH('Entry Data'!AM4859,'Retasi Pricing'!E:E,0))*X4859,"")</f>
        <v>84000</v>
      </c>
      <c r="Z4859" s="62" t="s">
        <v>26</v>
      </c>
      <c r="AA4859" s="62" t="s">
        <v>27</v>
      </c>
      <c r="AB4859" s="32"/>
      <c r="AC4859" s="32" t="s">
        <v>213</v>
      </c>
      <c r="AD4859" s="32" t="str">
        <f t="shared" si="1356"/>
        <v/>
      </c>
      <c r="AF4859" s="5" t="str">
        <f t="shared" si="1357"/>
        <v>alrandi44213</v>
      </c>
      <c r="AG4859" s="5" t="str">
        <f t="shared" si="1358"/>
        <v>BMJ 07244213UTARANIGHT</v>
      </c>
      <c r="AH4859" s="5" t="str">
        <f t="shared" si="1359"/>
        <v>alrandi44213UTARANIGHT</v>
      </c>
      <c r="AI4859" s="5" t="str">
        <f t="shared" si="1360"/>
        <v>BMJ 07244213NIGHT</v>
      </c>
      <c r="AJ4859" s="5" t="str">
        <f t="shared" si="1361"/>
        <v>alrandi44213NIGHT</v>
      </c>
      <c r="AK4859" s="5" t="str">
        <f t="shared" si="1362"/>
        <v>alrandiBMJ</v>
      </c>
      <c r="AL4859" s="5" t="str">
        <f t="shared" si="1364"/>
        <v>7UTARA</v>
      </c>
      <c r="AM4859" s="5" t="str">
        <f t="shared" si="1365"/>
        <v>7 &gt;UTARA12 RODA</v>
      </c>
      <c r="AN4859" s="5" t="str">
        <f t="shared" si="1366"/>
        <v>alrandiBMJ7 &gt;UTARA12 RODA</v>
      </c>
      <c r="AO4859" s="5" t="str">
        <f t="shared" si="1367"/>
        <v>alrandi7 &gt;UTARA12 RODA</v>
      </c>
      <c r="AP4859" s="5" t="str">
        <f t="shared" si="1368"/>
        <v>44213NIGHT</v>
      </c>
    </row>
    <row r="4860" spans="1:42" x14ac:dyDescent="0.3">
      <c r="A4860" s="33">
        <v>1</v>
      </c>
      <c r="B4860" s="33"/>
      <c r="C4860" s="70">
        <v>44213</v>
      </c>
      <c r="D4860" s="71" t="s">
        <v>87</v>
      </c>
      <c r="E4860" s="70">
        <v>44214</v>
      </c>
      <c r="F4860" s="71">
        <v>5175611</v>
      </c>
      <c r="G4860" s="33" t="s">
        <v>20</v>
      </c>
      <c r="H4860" s="33" t="s">
        <v>21</v>
      </c>
      <c r="I4860" s="33" t="s">
        <v>123</v>
      </c>
      <c r="J4860" s="33" t="s">
        <v>23</v>
      </c>
      <c r="K4860" s="63" t="s">
        <v>82</v>
      </c>
      <c r="L4860" s="32" t="str">
        <f t="shared" si="1369"/>
        <v>AXOR4843</v>
      </c>
      <c r="M4860" s="32" t="str">
        <f t="shared" si="1370"/>
        <v>BMJ</v>
      </c>
      <c r="N4860" s="32" t="str">
        <f t="shared" si="1371"/>
        <v>12 RODA</v>
      </c>
      <c r="O4860" s="146">
        <v>0.26292824074074073</v>
      </c>
      <c r="P4860" s="65">
        <v>0.26292824074074073</v>
      </c>
      <c r="Q4860" s="65"/>
      <c r="R4860" s="66">
        <v>8</v>
      </c>
      <c r="S4860" s="66">
        <v>52480</v>
      </c>
      <c r="T4860" s="66">
        <v>20160</v>
      </c>
      <c r="U4860" s="67">
        <f t="shared" si="1363"/>
        <v>32.32</v>
      </c>
      <c r="V4860" s="66">
        <f t="shared" si="1354"/>
        <v>655352.64</v>
      </c>
      <c r="W4860" s="66" t="str">
        <f t="shared" si="1355"/>
        <v>7 &gt;</v>
      </c>
      <c r="X4860" s="66">
        <f>A4860+SUMIFS(Presensi!F:F,Presensi!E:E,'Entry Data'!AP4860)</f>
        <v>2</v>
      </c>
      <c r="Y4860" s="66">
        <f>IFERROR(INDEX('Retasi Pricing'!F:F,MATCH('Entry Data'!AM4860,'Retasi Pricing'!E:E,0))*X4860,"")</f>
        <v>84000</v>
      </c>
      <c r="Z4860" s="62" t="s">
        <v>26</v>
      </c>
      <c r="AA4860" s="62" t="s">
        <v>27</v>
      </c>
      <c r="AB4860" s="32"/>
      <c r="AC4860" s="32" t="s">
        <v>213</v>
      </c>
      <c r="AD4860" s="32" t="str">
        <f t="shared" si="1356"/>
        <v/>
      </c>
      <c r="AF4860" s="5" t="str">
        <f t="shared" si="1357"/>
        <v>alrandi44213</v>
      </c>
      <c r="AG4860" s="5" t="str">
        <f t="shared" si="1358"/>
        <v>BMJ 07244213UTARANIGHT</v>
      </c>
      <c r="AH4860" s="5" t="str">
        <f t="shared" si="1359"/>
        <v>alrandi44213UTARANIGHT</v>
      </c>
      <c r="AI4860" s="5" t="str">
        <f t="shared" si="1360"/>
        <v>BMJ 07244213NIGHT</v>
      </c>
      <c r="AJ4860" s="5" t="str">
        <f t="shared" si="1361"/>
        <v>alrandi44213NIGHT</v>
      </c>
      <c r="AK4860" s="5" t="str">
        <f t="shared" si="1362"/>
        <v>alrandiBMJ</v>
      </c>
      <c r="AL4860" s="5" t="str">
        <f t="shared" si="1364"/>
        <v>8UTARA</v>
      </c>
      <c r="AM4860" s="5" t="str">
        <f t="shared" si="1365"/>
        <v>7 &gt;UTARA12 RODA</v>
      </c>
      <c r="AN4860" s="5" t="str">
        <f t="shared" si="1366"/>
        <v>alrandiBMJ7 &gt;UTARA12 RODA</v>
      </c>
      <c r="AO4860" s="5" t="str">
        <f t="shared" si="1367"/>
        <v>alrandi7 &gt;UTARA12 RODA</v>
      </c>
      <c r="AP4860" s="5" t="str">
        <f t="shared" si="1368"/>
        <v>44213NIGHT</v>
      </c>
    </row>
    <row r="4861" spans="1:42" x14ac:dyDescent="0.3">
      <c r="A4861" s="33">
        <v>1</v>
      </c>
      <c r="B4861" s="33"/>
      <c r="C4861" s="70">
        <v>44213</v>
      </c>
      <c r="D4861" s="71" t="s">
        <v>87</v>
      </c>
      <c r="E4861" s="70">
        <v>44213</v>
      </c>
      <c r="F4861" s="71">
        <v>5175150</v>
      </c>
      <c r="G4861" s="33" t="s">
        <v>20</v>
      </c>
      <c r="H4861" s="33" t="s">
        <v>21</v>
      </c>
      <c r="I4861" s="33" t="s">
        <v>123</v>
      </c>
      <c r="J4861" s="33" t="s">
        <v>23</v>
      </c>
      <c r="K4861" s="63" t="s">
        <v>82</v>
      </c>
      <c r="L4861" s="32" t="str">
        <f t="shared" si="1369"/>
        <v>AXOR4843</v>
      </c>
      <c r="M4861" s="32" t="str">
        <f t="shared" si="1370"/>
        <v>BMJ</v>
      </c>
      <c r="N4861" s="32" t="str">
        <f t="shared" si="1371"/>
        <v>12 RODA</v>
      </c>
      <c r="O4861" s="146">
        <v>0.85936342592592585</v>
      </c>
      <c r="P4861" s="65">
        <v>0.86510416666666667</v>
      </c>
      <c r="Q4861" s="65"/>
      <c r="R4861" s="66">
        <v>1</v>
      </c>
      <c r="S4861" s="66">
        <v>50120</v>
      </c>
      <c r="T4861" s="66">
        <v>20160</v>
      </c>
      <c r="U4861" s="67">
        <f t="shared" si="1363"/>
        <v>29.96</v>
      </c>
      <c r="V4861" s="66">
        <f t="shared" si="1354"/>
        <v>607498.91999999993</v>
      </c>
      <c r="W4861" s="66" t="str">
        <f t="shared" si="1355"/>
        <v>1 &gt; 4</v>
      </c>
      <c r="X4861" s="66">
        <f>A4861+SUMIFS(Presensi!F:F,Presensi!E:E,'Entry Data'!AP4861)</f>
        <v>2</v>
      </c>
      <c r="Y4861" s="66">
        <f>IFERROR(INDEX('Retasi Pricing'!F:F,MATCH('Entry Data'!AM4861,'Retasi Pricing'!E:E,0))*X4861,"")</f>
        <v>55000</v>
      </c>
      <c r="Z4861" s="62" t="s">
        <v>26</v>
      </c>
      <c r="AA4861" s="62" t="s">
        <v>27</v>
      </c>
      <c r="AB4861" s="32"/>
      <c r="AC4861" s="32" t="s">
        <v>213</v>
      </c>
      <c r="AD4861" s="32" t="str">
        <f t="shared" si="1356"/>
        <v/>
      </c>
      <c r="AF4861" s="5" t="str">
        <f t="shared" si="1357"/>
        <v>alrandi44213</v>
      </c>
      <c r="AG4861" s="5" t="str">
        <f t="shared" si="1358"/>
        <v>BMJ 07244213UTARANIGHT</v>
      </c>
      <c r="AH4861" s="5" t="str">
        <f t="shared" si="1359"/>
        <v>alrandi44213UTARANIGHT</v>
      </c>
      <c r="AI4861" s="5" t="str">
        <f t="shared" si="1360"/>
        <v>BMJ 07244213NIGHT</v>
      </c>
      <c r="AJ4861" s="5" t="str">
        <f t="shared" si="1361"/>
        <v>alrandi44213NIGHT</v>
      </c>
      <c r="AK4861" s="5" t="str">
        <f t="shared" si="1362"/>
        <v>alrandiBMJ</v>
      </c>
      <c r="AL4861" s="5" t="str">
        <f t="shared" si="1364"/>
        <v>1UTARA</v>
      </c>
      <c r="AM4861" s="5" t="str">
        <f t="shared" si="1365"/>
        <v>1 &gt; 4UTARA12 RODA</v>
      </c>
      <c r="AN4861" s="5" t="str">
        <f t="shared" si="1366"/>
        <v>alrandiBMJ1 &gt; 4UTARA12 RODA</v>
      </c>
      <c r="AO4861" s="5" t="str">
        <f t="shared" si="1367"/>
        <v>alrandi1 &gt; 4UTARA12 RODA</v>
      </c>
      <c r="AP4861" s="5" t="str">
        <f t="shared" si="1368"/>
        <v>44213NIGHT</v>
      </c>
    </row>
    <row r="4862" spans="1:42" x14ac:dyDescent="0.3">
      <c r="A4862" s="33">
        <v>1</v>
      </c>
      <c r="B4862" s="33"/>
      <c r="C4862" s="70">
        <v>44213</v>
      </c>
      <c r="D4862" s="71" t="s">
        <v>87</v>
      </c>
      <c r="E4862" s="70">
        <v>44213</v>
      </c>
      <c r="F4862" s="71">
        <v>5175220</v>
      </c>
      <c r="G4862" s="33" t="s">
        <v>20</v>
      </c>
      <c r="H4862" s="33" t="s">
        <v>21</v>
      </c>
      <c r="I4862" s="33" t="s">
        <v>51</v>
      </c>
      <c r="J4862" s="33" t="s">
        <v>46</v>
      </c>
      <c r="K4862" s="63" t="s">
        <v>82</v>
      </c>
      <c r="L4862" s="32" t="str">
        <f t="shared" si="1369"/>
        <v>AXOR4843</v>
      </c>
      <c r="M4862" s="32" t="str">
        <f t="shared" si="1370"/>
        <v>BMJ</v>
      </c>
      <c r="N4862" s="32" t="str">
        <f t="shared" si="1371"/>
        <v>12 RODA</v>
      </c>
      <c r="O4862" s="146">
        <v>0.91140046296296295</v>
      </c>
      <c r="P4862" s="65">
        <v>0.91140046296296295</v>
      </c>
      <c r="Q4862" s="65"/>
      <c r="R4862" s="66">
        <v>2</v>
      </c>
      <c r="S4862" s="66">
        <v>51000</v>
      </c>
      <c r="T4862" s="66">
        <v>20160</v>
      </c>
      <c r="U4862" s="67">
        <f t="shared" si="1363"/>
        <v>30.84</v>
      </c>
      <c r="V4862" s="66">
        <f t="shared" si="1354"/>
        <v>625342.68000000005</v>
      </c>
      <c r="W4862" s="66" t="str">
        <f t="shared" si="1355"/>
        <v>1 &gt; 4</v>
      </c>
      <c r="X4862" s="66">
        <f>A4862+SUMIFS(Presensi!F:F,Presensi!E:E,'Entry Data'!AP4862)</f>
        <v>2</v>
      </c>
      <c r="Y4862" s="66">
        <f>IFERROR(INDEX('Retasi Pricing'!F:F,MATCH('Entry Data'!AM4862,'Retasi Pricing'!E:E,0))*X4862,"")</f>
        <v>55000</v>
      </c>
      <c r="Z4862" s="62" t="s">
        <v>26</v>
      </c>
      <c r="AA4862" s="62" t="s">
        <v>27</v>
      </c>
      <c r="AB4862" s="32"/>
      <c r="AC4862" s="32" t="s">
        <v>213</v>
      </c>
      <c r="AD4862" s="32" t="str">
        <f t="shared" si="1356"/>
        <v/>
      </c>
      <c r="AF4862" s="5" t="str">
        <f t="shared" si="1357"/>
        <v>alrandi44213</v>
      </c>
      <c r="AG4862" s="5" t="str">
        <f t="shared" si="1358"/>
        <v>BMJ 07244213UTARANIGHT</v>
      </c>
      <c r="AH4862" s="5" t="str">
        <f t="shared" si="1359"/>
        <v>alrandi44213UTARANIGHT</v>
      </c>
      <c r="AI4862" s="5" t="str">
        <f t="shared" si="1360"/>
        <v>BMJ 07244213NIGHT</v>
      </c>
      <c r="AJ4862" s="5" t="str">
        <f t="shared" si="1361"/>
        <v>alrandi44213NIGHT</v>
      </c>
      <c r="AK4862" s="5" t="str">
        <f t="shared" si="1362"/>
        <v>alrandiBMJ</v>
      </c>
      <c r="AL4862" s="5" t="str">
        <f t="shared" si="1364"/>
        <v>2UTARA</v>
      </c>
      <c r="AM4862" s="5" t="str">
        <f t="shared" si="1365"/>
        <v>1 &gt; 4UTARA12 RODA</v>
      </c>
      <c r="AN4862" s="5" t="str">
        <f t="shared" si="1366"/>
        <v>alrandiBMJ1 &gt; 4UTARA12 RODA</v>
      </c>
      <c r="AO4862" s="5" t="str">
        <f t="shared" si="1367"/>
        <v>alrandi1 &gt; 4UTARA12 RODA</v>
      </c>
      <c r="AP4862" s="5" t="str">
        <f t="shared" si="1368"/>
        <v>44213NIGHT</v>
      </c>
    </row>
    <row r="4863" spans="1:42" x14ac:dyDescent="0.3">
      <c r="A4863" s="33">
        <v>1</v>
      </c>
      <c r="B4863" s="33"/>
      <c r="C4863" s="70">
        <v>44213</v>
      </c>
      <c r="D4863" s="71" t="s">
        <v>87</v>
      </c>
      <c r="E4863" s="70">
        <v>44213</v>
      </c>
      <c r="F4863" s="71">
        <v>5175296</v>
      </c>
      <c r="G4863" s="33" t="s">
        <v>20</v>
      </c>
      <c r="H4863" s="33" t="s">
        <v>21</v>
      </c>
      <c r="I4863" s="33" t="s">
        <v>123</v>
      </c>
      <c r="J4863" s="33" t="s">
        <v>23</v>
      </c>
      <c r="K4863" s="63" t="s">
        <v>82</v>
      </c>
      <c r="L4863" s="32" t="str">
        <f t="shared" si="1369"/>
        <v>AXOR4843</v>
      </c>
      <c r="M4863" s="32" t="str">
        <f t="shared" si="1370"/>
        <v>BMJ</v>
      </c>
      <c r="N4863" s="32" t="str">
        <f t="shared" si="1371"/>
        <v>12 RODA</v>
      </c>
      <c r="O4863" s="146">
        <v>0.9721643518518519</v>
      </c>
      <c r="P4863" s="65">
        <v>0.9721643518518519</v>
      </c>
      <c r="Q4863" s="65"/>
      <c r="R4863" s="66">
        <v>3</v>
      </c>
      <c r="S4863" s="66">
        <v>51840</v>
      </c>
      <c r="T4863" s="66">
        <v>20160</v>
      </c>
      <c r="U4863" s="67">
        <f t="shared" si="1363"/>
        <v>31.68</v>
      </c>
      <c r="V4863" s="66">
        <f t="shared" si="1354"/>
        <v>642375.36</v>
      </c>
      <c r="W4863" s="66" t="str">
        <f t="shared" si="1355"/>
        <v>1 &gt; 4</v>
      </c>
      <c r="X4863" s="66">
        <f>A4863+SUMIFS(Presensi!F:F,Presensi!E:E,'Entry Data'!AP4863)</f>
        <v>2</v>
      </c>
      <c r="Y4863" s="66">
        <f>IFERROR(INDEX('Retasi Pricing'!F:F,MATCH('Entry Data'!AM4863,'Retasi Pricing'!E:E,0))*X4863,"")</f>
        <v>55000</v>
      </c>
      <c r="Z4863" s="62" t="s">
        <v>26</v>
      </c>
      <c r="AA4863" s="62" t="s">
        <v>27</v>
      </c>
      <c r="AB4863" s="32"/>
      <c r="AC4863" s="32" t="s">
        <v>213</v>
      </c>
      <c r="AD4863" s="32" t="str">
        <f t="shared" si="1356"/>
        <v/>
      </c>
      <c r="AF4863" s="5" t="str">
        <f t="shared" si="1357"/>
        <v>alrandi44213</v>
      </c>
      <c r="AG4863" s="5" t="str">
        <f t="shared" si="1358"/>
        <v>BMJ 07244213UTARANIGHT</v>
      </c>
      <c r="AH4863" s="5" t="str">
        <f t="shared" si="1359"/>
        <v>alrandi44213UTARANIGHT</v>
      </c>
      <c r="AI4863" s="5" t="str">
        <f t="shared" si="1360"/>
        <v>BMJ 07244213NIGHT</v>
      </c>
      <c r="AJ4863" s="5" t="str">
        <f t="shared" si="1361"/>
        <v>alrandi44213NIGHT</v>
      </c>
      <c r="AK4863" s="5" t="str">
        <f t="shared" si="1362"/>
        <v>alrandiBMJ</v>
      </c>
      <c r="AL4863" s="5" t="str">
        <f t="shared" si="1364"/>
        <v>3UTARA</v>
      </c>
      <c r="AM4863" s="5" t="str">
        <f t="shared" si="1365"/>
        <v>1 &gt; 4UTARA12 RODA</v>
      </c>
      <c r="AN4863" s="5" t="str">
        <f t="shared" si="1366"/>
        <v>alrandiBMJ1 &gt; 4UTARA12 RODA</v>
      </c>
      <c r="AO4863" s="5" t="str">
        <f t="shared" si="1367"/>
        <v>alrandi1 &gt; 4UTARA12 RODA</v>
      </c>
      <c r="AP4863" s="5" t="str">
        <f t="shared" si="1368"/>
        <v>44213NIGHT</v>
      </c>
    </row>
    <row r="4864" spans="1:42" x14ac:dyDescent="0.3">
      <c r="A4864" s="33">
        <v>1</v>
      </c>
      <c r="B4864" s="33"/>
      <c r="C4864" s="70">
        <v>44213</v>
      </c>
      <c r="D4864" s="71" t="s">
        <v>87</v>
      </c>
      <c r="E4864" s="70">
        <v>44214</v>
      </c>
      <c r="F4864" s="71">
        <v>5175385</v>
      </c>
      <c r="G4864" s="33" t="s">
        <v>20</v>
      </c>
      <c r="H4864" s="33" t="s">
        <v>21</v>
      </c>
      <c r="I4864" s="33" t="s">
        <v>51</v>
      </c>
      <c r="J4864" s="33" t="s">
        <v>46</v>
      </c>
      <c r="K4864" s="63" t="s">
        <v>83</v>
      </c>
      <c r="L4864" s="32" t="str">
        <f t="shared" si="1369"/>
        <v>AXOR4843</v>
      </c>
      <c r="M4864" s="32" t="str">
        <f t="shared" si="1370"/>
        <v>BMJ</v>
      </c>
      <c r="N4864" s="32" t="str">
        <f t="shared" si="1371"/>
        <v>12 RODA</v>
      </c>
      <c r="O4864" s="146">
        <v>4.3738425925925924E-2</v>
      </c>
      <c r="P4864" s="65">
        <v>4.3738425925925924E-2</v>
      </c>
      <c r="Q4864" s="65"/>
      <c r="R4864" s="66">
        <v>3</v>
      </c>
      <c r="S4864" s="66">
        <v>50180</v>
      </c>
      <c r="T4864" s="66">
        <v>20380</v>
      </c>
      <c r="U4864" s="67">
        <f t="shared" si="1363"/>
        <v>29.8</v>
      </c>
      <c r="V4864" s="66">
        <f t="shared" si="1354"/>
        <v>604254.6</v>
      </c>
      <c r="W4864" s="66" t="str">
        <f t="shared" si="1355"/>
        <v>1 &gt; 4</v>
      </c>
      <c r="X4864" s="66">
        <f>A4864+SUMIFS(Presensi!F:F,Presensi!E:E,'Entry Data'!AP4864)</f>
        <v>2</v>
      </c>
      <c r="Y4864" s="66">
        <f>IFERROR(INDEX('Retasi Pricing'!F:F,MATCH('Entry Data'!AM4864,'Retasi Pricing'!E:E,0))*X4864,"")</f>
        <v>55000</v>
      </c>
      <c r="Z4864" s="62" t="s">
        <v>26</v>
      </c>
      <c r="AA4864" s="62" t="s">
        <v>27</v>
      </c>
      <c r="AB4864" s="32"/>
      <c r="AC4864" s="32" t="s">
        <v>214</v>
      </c>
      <c r="AD4864" s="32" t="str">
        <f t="shared" si="1356"/>
        <v/>
      </c>
      <c r="AF4864" s="5" t="str">
        <f t="shared" si="1357"/>
        <v>pelani44213</v>
      </c>
      <c r="AG4864" s="5" t="str">
        <f t="shared" si="1358"/>
        <v>BMJ 07344213UTARANIGHT</v>
      </c>
      <c r="AH4864" s="5" t="str">
        <f t="shared" si="1359"/>
        <v>pelani44213UTARANIGHT</v>
      </c>
      <c r="AI4864" s="5" t="str">
        <f t="shared" si="1360"/>
        <v>BMJ 07344213NIGHT</v>
      </c>
      <c r="AJ4864" s="5" t="str">
        <f t="shared" si="1361"/>
        <v>pelani44213NIGHT</v>
      </c>
      <c r="AK4864" s="5" t="str">
        <f t="shared" si="1362"/>
        <v>pelaniBMJ</v>
      </c>
      <c r="AL4864" s="5" t="str">
        <f t="shared" si="1364"/>
        <v>3UTARA</v>
      </c>
      <c r="AM4864" s="5" t="str">
        <f t="shared" si="1365"/>
        <v>1 &gt; 4UTARA12 RODA</v>
      </c>
      <c r="AN4864" s="5" t="str">
        <f t="shared" si="1366"/>
        <v>pelaniBMJ1 &gt; 4UTARA12 RODA</v>
      </c>
      <c r="AO4864" s="5" t="str">
        <f t="shared" si="1367"/>
        <v>pelani1 &gt; 4UTARA12 RODA</v>
      </c>
      <c r="AP4864" s="5" t="str">
        <f t="shared" si="1368"/>
        <v>44213NIGHT</v>
      </c>
    </row>
    <row r="4865" spans="1:42" x14ac:dyDescent="0.3">
      <c r="A4865" s="33">
        <v>1</v>
      </c>
      <c r="B4865" s="33"/>
      <c r="C4865" s="70">
        <v>44213</v>
      </c>
      <c r="D4865" s="71" t="s">
        <v>87</v>
      </c>
      <c r="E4865" s="70">
        <v>44214</v>
      </c>
      <c r="F4865" s="71">
        <v>5175439</v>
      </c>
      <c r="G4865" s="33" t="s">
        <v>20</v>
      </c>
      <c r="H4865" s="33" t="s">
        <v>21</v>
      </c>
      <c r="I4865" s="33" t="s">
        <v>51</v>
      </c>
      <c r="J4865" s="33" t="s">
        <v>46</v>
      </c>
      <c r="K4865" s="63" t="s">
        <v>83</v>
      </c>
      <c r="L4865" s="32" t="str">
        <f t="shared" si="1369"/>
        <v>AXOR4843</v>
      </c>
      <c r="M4865" s="32" t="str">
        <f t="shared" si="1370"/>
        <v>BMJ</v>
      </c>
      <c r="N4865" s="32" t="str">
        <f t="shared" si="1371"/>
        <v>12 RODA</v>
      </c>
      <c r="O4865" s="146">
        <v>0.10030092592592593</v>
      </c>
      <c r="P4865" s="65">
        <v>0.10030092592592593</v>
      </c>
      <c r="Q4865" s="65"/>
      <c r="R4865" s="66">
        <v>4</v>
      </c>
      <c r="S4865" s="66">
        <v>52320</v>
      </c>
      <c r="T4865" s="66">
        <v>20380</v>
      </c>
      <c r="U4865" s="67">
        <f t="shared" si="1363"/>
        <v>31.94</v>
      </c>
      <c r="V4865" s="66">
        <f t="shared" si="1354"/>
        <v>647647.38000000012</v>
      </c>
      <c r="W4865" s="66" t="str">
        <f t="shared" si="1355"/>
        <v>1 &gt; 4</v>
      </c>
      <c r="X4865" s="66">
        <f>A4865+SUMIFS(Presensi!F:F,Presensi!E:E,'Entry Data'!AP4865)</f>
        <v>2</v>
      </c>
      <c r="Y4865" s="66">
        <f>IFERROR(INDEX('Retasi Pricing'!F:F,MATCH('Entry Data'!AM4865,'Retasi Pricing'!E:E,0))*X4865,"")</f>
        <v>55000</v>
      </c>
      <c r="Z4865" s="62" t="s">
        <v>26</v>
      </c>
      <c r="AA4865" s="62" t="s">
        <v>27</v>
      </c>
      <c r="AB4865" s="32"/>
      <c r="AC4865" s="32" t="s">
        <v>214</v>
      </c>
      <c r="AD4865" s="32" t="str">
        <f t="shared" si="1356"/>
        <v/>
      </c>
      <c r="AF4865" s="5" t="str">
        <f t="shared" si="1357"/>
        <v>pelani44213</v>
      </c>
      <c r="AG4865" s="5" t="str">
        <f t="shared" si="1358"/>
        <v>BMJ 07344213UTARANIGHT</v>
      </c>
      <c r="AH4865" s="5" t="str">
        <f t="shared" si="1359"/>
        <v>pelani44213UTARANIGHT</v>
      </c>
      <c r="AI4865" s="5" t="str">
        <f t="shared" si="1360"/>
        <v>BMJ 07344213NIGHT</v>
      </c>
      <c r="AJ4865" s="5" t="str">
        <f t="shared" si="1361"/>
        <v>pelani44213NIGHT</v>
      </c>
      <c r="AK4865" s="5" t="str">
        <f t="shared" si="1362"/>
        <v>pelaniBMJ</v>
      </c>
      <c r="AL4865" s="5" t="str">
        <f t="shared" si="1364"/>
        <v>4UTARA</v>
      </c>
      <c r="AM4865" s="5" t="str">
        <f t="shared" si="1365"/>
        <v>1 &gt; 4UTARA12 RODA</v>
      </c>
      <c r="AN4865" s="5" t="str">
        <f t="shared" si="1366"/>
        <v>pelaniBMJ1 &gt; 4UTARA12 RODA</v>
      </c>
      <c r="AO4865" s="5" t="str">
        <f t="shared" si="1367"/>
        <v>pelani1 &gt; 4UTARA12 RODA</v>
      </c>
      <c r="AP4865" s="5" t="str">
        <f t="shared" si="1368"/>
        <v>44213NIGHT</v>
      </c>
    </row>
    <row r="4866" spans="1:42" x14ac:dyDescent="0.3">
      <c r="A4866" s="33">
        <v>1</v>
      </c>
      <c r="B4866" s="33"/>
      <c r="C4866" s="70">
        <v>44213</v>
      </c>
      <c r="D4866" s="71" t="s">
        <v>87</v>
      </c>
      <c r="E4866" s="70">
        <v>44214</v>
      </c>
      <c r="F4866" s="71">
        <v>5175519</v>
      </c>
      <c r="G4866" s="33" t="s">
        <v>20</v>
      </c>
      <c r="H4866" s="33" t="s">
        <v>21</v>
      </c>
      <c r="I4866" s="33" t="s">
        <v>51</v>
      </c>
      <c r="J4866" s="33" t="s">
        <v>46</v>
      </c>
      <c r="K4866" s="63" t="s">
        <v>83</v>
      </c>
      <c r="L4866" s="32" t="str">
        <f t="shared" si="1369"/>
        <v>AXOR4843</v>
      </c>
      <c r="M4866" s="32" t="str">
        <f t="shared" si="1370"/>
        <v>BMJ</v>
      </c>
      <c r="N4866" s="32" t="str">
        <f t="shared" si="1371"/>
        <v>12 RODA</v>
      </c>
      <c r="O4866" s="146">
        <v>0.16694444444444445</v>
      </c>
      <c r="P4866" s="65">
        <v>0.16694444444444445</v>
      </c>
      <c r="Q4866" s="65"/>
      <c r="R4866" s="66">
        <v>5</v>
      </c>
      <c r="S4866" s="66">
        <v>51520</v>
      </c>
      <c r="T4866" s="66">
        <v>20380</v>
      </c>
      <c r="U4866" s="67">
        <f t="shared" si="1363"/>
        <v>31.14</v>
      </c>
      <c r="V4866" s="66">
        <f t="shared" si="1354"/>
        <v>631425.78</v>
      </c>
      <c r="W4866" s="66" t="str">
        <f t="shared" si="1355"/>
        <v>&gt; 5</v>
      </c>
      <c r="X4866" s="66">
        <f>A4866+SUMIFS(Presensi!F:F,Presensi!E:E,'Entry Data'!AP4866)</f>
        <v>2</v>
      </c>
      <c r="Y4866" s="66">
        <f>IFERROR(INDEX('Retasi Pricing'!F:F,MATCH('Entry Data'!AM4866,'Retasi Pricing'!E:E,0))*X4866,"")</f>
        <v>62400</v>
      </c>
      <c r="Z4866" s="62" t="s">
        <v>26</v>
      </c>
      <c r="AA4866" s="62" t="s">
        <v>27</v>
      </c>
      <c r="AB4866" s="32"/>
      <c r="AC4866" s="32" t="s">
        <v>214</v>
      </c>
      <c r="AD4866" s="32" t="str">
        <f t="shared" si="1356"/>
        <v/>
      </c>
      <c r="AF4866" s="5" t="str">
        <f t="shared" si="1357"/>
        <v>pelani44213</v>
      </c>
      <c r="AG4866" s="5" t="str">
        <f t="shared" si="1358"/>
        <v>BMJ 07344213UTARANIGHT</v>
      </c>
      <c r="AH4866" s="5" t="str">
        <f t="shared" si="1359"/>
        <v>pelani44213UTARANIGHT</v>
      </c>
      <c r="AI4866" s="5" t="str">
        <f t="shared" si="1360"/>
        <v>BMJ 07344213NIGHT</v>
      </c>
      <c r="AJ4866" s="5" t="str">
        <f t="shared" si="1361"/>
        <v>pelani44213NIGHT</v>
      </c>
      <c r="AK4866" s="5" t="str">
        <f t="shared" si="1362"/>
        <v>pelaniBMJ</v>
      </c>
      <c r="AL4866" s="5" t="str">
        <f t="shared" si="1364"/>
        <v>5UTARA</v>
      </c>
      <c r="AM4866" s="5" t="str">
        <f t="shared" si="1365"/>
        <v>&gt; 5UTARA12 RODA</v>
      </c>
      <c r="AN4866" s="5" t="str">
        <f t="shared" si="1366"/>
        <v>pelaniBMJ&gt; 5UTARA12 RODA</v>
      </c>
      <c r="AO4866" s="5" t="str">
        <f t="shared" si="1367"/>
        <v>pelani&gt; 5UTARA12 RODA</v>
      </c>
      <c r="AP4866" s="5" t="str">
        <f t="shared" si="1368"/>
        <v>44213NIGHT</v>
      </c>
    </row>
    <row r="4867" spans="1:42" x14ac:dyDescent="0.3">
      <c r="A4867" s="33">
        <v>1</v>
      </c>
      <c r="B4867" s="33"/>
      <c r="C4867" s="70">
        <v>44213</v>
      </c>
      <c r="D4867" s="71" t="s">
        <v>87</v>
      </c>
      <c r="E4867" s="70">
        <v>44213</v>
      </c>
      <c r="F4867" s="71">
        <v>5175168</v>
      </c>
      <c r="G4867" s="33" t="s">
        <v>20</v>
      </c>
      <c r="H4867" s="33" t="s">
        <v>21</v>
      </c>
      <c r="I4867" s="33" t="s">
        <v>51</v>
      </c>
      <c r="J4867" s="33" t="s">
        <v>46</v>
      </c>
      <c r="K4867" s="63" t="s">
        <v>83</v>
      </c>
      <c r="L4867" s="32" t="str">
        <f t="shared" si="1369"/>
        <v>AXOR4843</v>
      </c>
      <c r="M4867" s="32" t="str">
        <f t="shared" si="1370"/>
        <v>BMJ</v>
      </c>
      <c r="N4867" s="32" t="str">
        <f t="shared" si="1371"/>
        <v>12 RODA</v>
      </c>
      <c r="O4867" s="146">
        <v>0.8740162037037037</v>
      </c>
      <c r="P4867" s="65">
        <v>0.88096064814814812</v>
      </c>
      <c r="Q4867" s="65"/>
      <c r="R4867" s="66">
        <v>1</v>
      </c>
      <c r="S4867" s="66">
        <v>51740</v>
      </c>
      <c r="T4867" s="66">
        <v>20380</v>
      </c>
      <c r="U4867" s="67">
        <f t="shared" si="1363"/>
        <v>31.36</v>
      </c>
      <c r="V4867" s="66">
        <f t="shared" si="1354"/>
        <v>635886.72</v>
      </c>
      <c r="W4867" s="66" t="str">
        <f t="shared" si="1355"/>
        <v>1 &gt; 4</v>
      </c>
      <c r="X4867" s="66">
        <f>A4867+SUMIFS(Presensi!F:F,Presensi!E:E,'Entry Data'!AP4867)</f>
        <v>2</v>
      </c>
      <c r="Y4867" s="66">
        <f>IFERROR(INDEX('Retasi Pricing'!F:F,MATCH('Entry Data'!AM4867,'Retasi Pricing'!E:E,0))*X4867,"")</f>
        <v>55000</v>
      </c>
      <c r="Z4867" s="62" t="s">
        <v>26</v>
      </c>
      <c r="AA4867" s="62" t="s">
        <v>27</v>
      </c>
      <c r="AB4867" s="32"/>
      <c r="AC4867" s="32" t="s">
        <v>214</v>
      </c>
      <c r="AD4867" s="32" t="str">
        <f t="shared" si="1356"/>
        <v/>
      </c>
      <c r="AF4867" s="5" t="str">
        <f t="shared" si="1357"/>
        <v>pelani44213</v>
      </c>
      <c r="AG4867" s="5" t="str">
        <f t="shared" si="1358"/>
        <v>BMJ 07344213UTARANIGHT</v>
      </c>
      <c r="AH4867" s="5" t="str">
        <f t="shared" si="1359"/>
        <v>pelani44213UTARANIGHT</v>
      </c>
      <c r="AI4867" s="5" t="str">
        <f t="shared" si="1360"/>
        <v>BMJ 07344213NIGHT</v>
      </c>
      <c r="AJ4867" s="5" t="str">
        <f t="shared" si="1361"/>
        <v>pelani44213NIGHT</v>
      </c>
      <c r="AK4867" s="5" t="str">
        <f t="shared" si="1362"/>
        <v>pelaniBMJ</v>
      </c>
      <c r="AL4867" s="5" t="str">
        <f t="shared" si="1364"/>
        <v>1UTARA</v>
      </c>
      <c r="AM4867" s="5" t="str">
        <f t="shared" si="1365"/>
        <v>1 &gt; 4UTARA12 RODA</v>
      </c>
      <c r="AN4867" s="5" t="str">
        <f t="shared" si="1366"/>
        <v>pelaniBMJ1 &gt; 4UTARA12 RODA</v>
      </c>
      <c r="AO4867" s="5" t="str">
        <f t="shared" si="1367"/>
        <v>pelani1 &gt; 4UTARA12 RODA</v>
      </c>
      <c r="AP4867" s="5" t="str">
        <f t="shared" si="1368"/>
        <v>44213NIGHT</v>
      </c>
    </row>
    <row r="4868" spans="1:42" x14ac:dyDescent="0.3">
      <c r="A4868" s="33">
        <v>1</v>
      </c>
      <c r="B4868" s="33"/>
      <c r="C4868" s="70">
        <v>44213</v>
      </c>
      <c r="D4868" s="71" t="s">
        <v>87</v>
      </c>
      <c r="E4868" s="70">
        <v>44213</v>
      </c>
      <c r="F4868" s="71">
        <v>5175307</v>
      </c>
      <c r="G4868" s="33" t="s">
        <v>20</v>
      </c>
      <c r="H4868" s="33" t="s">
        <v>21</v>
      </c>
      <c r="I4868" s="33" t="s">
        <v>51</v>
      </c>
      <c r="J4868" s="33" t="s">
        <v>46</v>
      </c>
      <c r="K4868" s="63" t="s">
        <v>83</v>
      </c>
      <c r="L4868" s="32" t="str">
        <f t="shared" si="1369"/>
        <v>AXOR4843</v>
      </c>
      <c r="M4868" s="32" t="str">
        <f t="shared" si="1370"/>
        <v>BMJ</v>
      </c>
      <c r="N4868" s="32" t="str">
        <f t="shared" si="1371"/>
        <v>12 RODA</v>
      </c>
      <c r="O4868" s="146">
        <v>0.98045138888888894</v>
      </c>
      <c r="P4868" s="65">
        <v>0.98045138888888894</v>
      </c>
      <c r="Q4868" s="65"/>
      <c r="R4868" s="66">
        <v>2</v>
      </c>
      <c r="S4868" s="66">
        <v>51680</v>
      </c>
      <c r="T4868" s="66">
        <v>20380</v>
      </c>
      <c r="U4868" s="67">
        <f t="shared" si="1363"/>
        <v>31.3</v>
      </c>
      <c r="V4868" s="66">
        <f t="shared" si="1354"/>
        <v>634670.1</v>
      </c>
      <c r="W4868" s="66" t="str">
        <f t="shared" si="1355"/>
        <v>1 &gt; 4</v>
      </c>
      <c r="X4868" s="66">
        <f>A4868+SUMIFS(Presensi!F:F,Presensi!E:E,'Entry Data'!AP4868)</f>
        <v>2</v>
      </c>
      <c r="Y4868" s="66">
        <f>IFERROR(INDEX('Retasi Pricing'!F:F,MATCH('Entry Data'!AM4868,'Retasi Pricing'!E:E,0))*X4868,"")</f>
        <v>55000</v>
      </c>
      <c r="Z4868" s="62" t="s">
        <v>26</v>
      </c>
      <c r="AA4868" s="62" t="s">
        <v>27</v>
      </c>
      <c r="AB4868" s="32"/>
      <c r="AC4868" s="32" t="s">
        <v>214</v>
      </c>
      <c r="AD4868" s="32" t="str">
        <f t="shared" si="1356"/>
        <v/>
      </c>
      <c r="AF4868" s="5" t="str">
        <f t="shared" si="1357"/>
        <v>pelani44213</v>
      </c>
      <c r="AG4868" s="5" t="str">
        <f t="shared" si="1358"/>
        <v>BMJ 07344213UTARANIGHT</v>
      </c>
      <c r="AH4868" s="5" t="str">
        <f t="shared" si="1359"/>
        <v>pelani44213UTARANIGHT</v>
      </c>
      <c r="AI4868" s="5" t="str">
        <f t="shared" si="1360"/>
        <v>BMJ 07344213NIGHT</v>
      </c>
      <c r="AJ4868" s="5" t="str">
        <f t="shared" si="1361"/>
        <v>pelani44213NIGHT</v>
      </c>
      <c r="AK4868" s="5" t="str">
        <f t="shared" si="1362"/>
        <v>pelaniBMJ</v>
      </c>
      <c r="AL4868" s="5" t="str">
        <f t="shared" si="1364"/>
        <v>2UTARA</v>
      </c>
      <c r="AM4868" s="5" t="str">
        <f t="shared" si="1365"/>
        <v>1 &gt; 4UTARA12 RODA</v>
      </c>
      <c r="AN4868" s="5" t="str">
        <f t="shared" si="1366"/>
        <v>pelaniBMJ1 &gt; 4UTARA12 RODA</v>
      </c>
      <c r="AO4868" s="5" t="str">
        <f t="shared" si="1367"/>
        <v>pelani1 &gt; 4UTARA12 RODA</v>
      </c>
      <c r="AP4868" s="5" t="str">
        <f t="shared" si="1368"/>
        <v>44213NIGHT</v>
      </c>
    </row>
    <row r="4869" spans="1:42" x14ac:dyDescent="0.3">
      <c r="A4869" s="33">
        <v>1</v>
      </c>
      <c r="B4869" s="33"/>
      <c r="C4869" s="70">
        <v>44213</v>
      </c>
      <c r="D4869" s="71" t="s">
        <v>87</v>
      </c>
      <c r="E4869" s="70">
        <v>44214</v>
      </c>
      <c r="F4869" s="71">
        <v>5175350</v>
      </c>
      <c r="G4869" s="33" t="s">
        <v>20</v>
      </c>
      <c r="H4869" s="33" t="s">
        <v>21</v>
      </c>
      <c r="I4869" s="33" t="s">
        <v>123</v>
      </c>
      <c r="J4869" s="33" t="s">
        <v>23</v>
      </c>
      <c r="K4869" s="63" t="s">
        <v>85</v>
      </c>
      <c r="L4869" s="32" t="str">
        <f t="shared" si="1369"/>
        <v>AXOR4843</v>
      </c>
      <c r="M4869" s="32" t="str">
        <f t="shared" si="1370"/>
        <v>BMJ</v>
      </c>
      <c r="N4869" s="32" t="str">
        <f t="shared" si="1371"/>
        <v>12 RODA</v>
      </c>
      <c r="O4869" s="146">
        <v>1.5439814814814816E-2</v>
      </c>
      <c r="P4869" s="65">
        <v>1.5439814814814816E-2</v>
      </c>
      <c r="Q4869" s="65"/>
      <c r="R4869" s="66">
        <v>4</v>
      </c>
      <c r="S4869" s="66">
        <v>52460</v>
      </c>
      <c r="T4869" s="66">
        <v>20240</v>
      </c>
      <c r="U4869" s="67">
        <f t="shared" si="1363"/>
        <v>32.22</v>
      </c>
      <c r="V4869" s="66">
        <f t="shared" si="1354"/>
        <v>653324.93999999994</v>
      </c>
      <c r="W4869" s="66" t="str">
        <f t="shared" si="1355"/>
        <v>1 &gt; 4</v>
      </c>
      <c r="X4869" s="66">
        <f>A4869+SUMIFS(Presensi!F:F,Presensi!E:E,'Entry Data'!AP4869)</f>
        <v>2</v>
      </c>
      <c r="Y4869" s="66">
        <f>IFERROR(INDEX('Retasi Pricing'!F:F,MATCH('Entry Data'!AM4869,'Retasi Pricing'!E:E,0))*X4869,"")</f>
        <v>55000</v>
      </c>
      <c r="Z4869" s="62" t="s">
        <v>26</v>
      </c>
      <c r="AA4869" s="62" t="s">
        <v>27</v>
      </c>
      <c r="AB4869" s="32"/>
      <c r="AC4869" s="32" t="s">
        <v>311</v>
      </c>
      <c r="AD4869" s="32" t="str">
        <f t="shared" si="1356"/>
        <v/>
      </c>
      <c r="AF4869" s="5" t="str">
        <f t="shared" si="1357"/>
        <v>M.SAINUDDIN KASIM44213</v>
      </c>
      <c r="AG4869" s="5" t="str">
        <f t="shared" si="1358"/>
        <v>BMJ 07444213UTARANIGHT</v>
      </c>
      <c r="AH4869" s="5" t="str">
        <f t="shared" si="1359"/>
        <v>M.SAINUDDIN KASIM44213UTARANIGHT</v>
      </c>
      <c r="AI4869" s="5" t="str">
        <f t="shared" si="1360"/>
        <v>BMJ 07444213NIGHT</v>
      </c>
      <c r="AJ4869" s="5" t="str">
        <f t="shared" si="1361"/>
        <v>M.SAINUDDIN KASIM44213NIGHT</v>
      </c>
      <c r="AK4869" s="5" t="str">
        <f t="shared" si="1362"/>
        <v>M.SAINUDDIN KASIMBMJ</v>
      </c>
      <c r="AL4869" s="5" t="str">
        <f t="shared" si="1364"/>
        <v>4UTARA</v>
      </c>
      <c r="AM4869" s="5" t="str">
        <f t="shared" si="1365"/>
        <v>1 &gt; 4UTARA12 RODA</v>
      </c>
      <c r="AN4869" s="5" t="str">
        <f t="shared" si="1366"/>
        <v>M.SAINUDDIN KASIMBMJ1 &gt; 4UTARA12 RODA</v>
      </c>
      <c r="AO4869" s="5" t="str">
        <f t="shared" si="1367"/>
        <v>M.SAINUDDIN KASIM1 &gt; 4UTARA12 RODA</v>
      </c>
      <c r="AP4869" s="5" t="str">
        <f t="shared" si="1368"/>
        <v>44213NIGHT</v>
      </c>
    </row>
    <row r="4870" spans="1:42" x14ac:dyDescent="0.3">
      <c r="A4870" s="33">
        <v>1</v>
      </c>
      <c r="B4870" s="33"/>
      <c r="C4870" s="70">
        <v>44213</v>
      </c>
      <c r="D4870" s="71" t="s">
        <v>87</v>
      </c>
      <c r="E4870" s="70">
        <v>44214</v>
      </c>
      <c r="F4870" s="71">
        <v>5175408</v>
      </c>
      <c r="G4870" s="33" t="s">
        <v>20</v>
      </c>
      <c r="H4870" s="33" t="s">
        <v>21</v>
      </c>
      <c r="I4870" s="33" t="s">
        <v>51</v>
      </c>
      <c r="J4870" s="33" t="s">
        <v>46</v>
      </c>
      <c r="K4870" s="63" t="s">
        <v>85</v>
      </c>
      <c r="L4870" s="32" t="str">
        <f t="shared" si="1369"/>
        <v>AXOR4843</v>
      </c>
      <c r="M4870" s="32" t="str">
        <f t="shared" si="1370"/>
        <v>BMJ</v>
      </c>
      <c r="N4870" s="32" t="str">
        <f t="shared" si="1371"/>
        <v>12 RODA</v>
      </c>
      <c r="O4870" s="146">
        <v>6.5555555555555547E-2</v>
      </c>
      <c r="P4870" s="65">
        <v>6.5555555555555547E-2</v>
      </c>
      <c r="Q4870" s="65"/>
      <c r="R4870" s="66">
        <v>5</v>
      </c>
      <c r="S4870" s="66">
        <v>50020</v>
      </c>
      <c r="T4870" s="66">
        <v>20240</v>
      </c>
      <c r="U4870" s="67">
        <f t="shared" si="1363"/>
        <v>29.78</v>
      </c>
      <c r="V4870" s="66">
        <f t="shared" si="1354"/>
        <v>603849.06000000006</v>
      </c>
      <c r="W4870" s="66" t="str">
        <f t="shared" si="1355"/>
        <v>&gt; 5</v>
      </c>
      <c r="X4870" s="66">
        <f>A4870+SUMIFS(Presensi!F:F,Presensi!E:E,'Entry Data'!AP4870)</f>
        <v>2</v>
      </c>
      <c r="Y4870" s="66">
        <f>IFERROR(INDEX('Retasi Pricing'!F:F,MATCH('Entry Data'!AM4870,'Retasi Pricing'!E:E,0))*X4870,"")</f>
        <v>62400</v>
      </c>
      <c r="Z4870" s="62" t="s">
        <v>26</v>
      </c>
      <c r="AA4870" s="62" t="s">
        <v>27</v>
      </c>
      <c r="AB4870" s="32"/>
      <c r="AC4870" s="32" t="s">
        <v>311</v>
      </c>
      <c r="AD4870" s="32" t="str">
        <f t="shared" si="1356"/>
        <v/>
      </c>
      <c r="AF4870" s="5" t="str">
        <f t="shared" si="1357"/>
        <v>M.SAINUDDIN KASIM44213</v>
      </c>
      <c r="AG4870" s="5" t="str">
        <f t="shared" si="1358"/>
        <v>BMJ 07444213UTARANIGHT</v>
      </c>
      <c r="AH4870" s="5" t="str">
        <f t="shared" si="1359"/>
        <v>M.SAINUDDIN KASIM44213UTARANIGHT</v>
      </c>
      <c r="AI4870" s="5" t="str">
        <f t="shared" si="1360"/>
        <v>BMJ 07444213NIGHT</v>
      </c>
      <c r="AJ4870" s="5" t="str">
        <f t="shared" si="1361"/>
        <v>M.SAINUDDIN KASIM44213NIGHT</v>
      </c>
      <c r="AK4870" s="5" t="str">
        <f t="shared" si="1362"/>
        <v>M.SAINUDDIN KASIMBMJ</v>
      </c>
      <c r="AL4870" s="5" t="str">
        <f t="shared" si="1364"/>
        <v>5UTARA</v>
      </c>
      <c r="AM4870" s="5" t="str">
        <f t="shared" si="1365"/>
        <v>&gt; 5UTARA12 RODA</v>
      </c>
      <c r="AN4870" s="5" t="str">
        <f t="shared" si="1366"/>
        <v>M.SAINUDDIN KASIMBMJ&gt; 5UTARA12 RODA</v>
      </c>
      <c r="AO4870" s="5" t="str">
        <f t="shared" si="1367"/>
        <v>M.SAINUDDIN KASIM&gt; 5UTARA12 RODA</v>
      </c>
      <c r="AP4870" s="5" t="str">
        <f t="shared" si="1368"/>
        <v>44213NIGHT</v>
      </c>
    </row>
    <row r="4871" spans="1:42" x14ac:dyDescent="0.3">
      <c r="A4871" s="33">
        <v>1</v>
      </c>
      <c r="B4871" s="33"/>
      <c r="C4871" s="70">
        <v>44213</v>
      </c>
      <c r="D4871" s="71" t="s">
        <v>87</v>
      </c>
      <c r="E4871" s="70">
        <v>44214</v>
      </c>
      <c r="F4871" s="71">
        <v>5175466</v>
      </c>
      <c r="G4871" s="33" t="s">
        <v>20</v>
      </c>
      <c r="H4871" s="33" t="s">
        <v>21</v>
      </c>
      <c r="I4871" s="33" t="s">
        <v>123</v>
      </c>
      <c r="J4871" s="33" t="s">
        <v>23</v>
      </c>
      <c r="K4871" s="63" t="s">
        <v>85</v>
      </c>
      <c r="L4871" s="32" t="str">
        <f t="shared" si="1369"/>
        <v>AXOR4843</v>
      </c>
      <c r="M4871" s="32" t="str">
        <f t="shared" si="1370"/>
        <v>BMJ</v>
      </c>
      <c r="N4871" s="32" t="str">
        <f t="shared" si="1371"/>
        <v>12 RODA</v>
      </c>
      <c r="O4871" s="146">
        <v>0.11825231481481481</v>
      </c>
      <c r="P4871" s="65">
        <v>0.11825231481481481</v>
      </c>
      <c r="Q4871" s="65"/>
      <c r="R4871" s="66">
        <v>6</v>
      </c>
      <c r="S4871" s="66">
        <v>54540</v>
      </c>
      <c r="T4871" s="66">
        <v>20240</v>
      </c>
      <c r="U4871" s="67">
        <f t="shared" si="1363"/>
        <v>34.299999999999997</v>
      </c>
      <c r="V4871" s="66">
        <f t="shared" si="1354"/>
        <v>695501.1</v>
      </c>
      <c r="W4871" s="66" t="str">
        <f t="shared" si="1355"/>
        <v>&gt; 6</v>
      </c>
      <c r="X4871" s="66">
        <f>A4871+SUMIFS(Presensi!F:F,Presensi!E:E,'Entry Data'!AP4871)</f>
        <v>2</v>
      </c>
      <c r="Y4871" s="66">
        <f>IFERROR(INDEX('Retasi Pricing'!F:F,MATCH('Entry Data'!AM4871,'Retasi Pricing'!E:E,0))*X4871,"")</f>
        <v>68900</v>
      </c>
      <c r="Z4871" s="62" t="s">
        <v>26</v>
      </c>
      <c r="AA4871" s="62" t="s">
        <v>27</v>
      </c>
      <c r="AB4871" s="32"/>
      <c r="AC4871" s="32" t="s">
        <v>311</v>
      </c>
      <c r="AD4871" s="32" t="str">
        <f t="shared" si="1356"/>
        <v/>
      </c>
      <c r="AF4871" s="5" t="str">
        <f t="shared" si="1357"/>
        <v>M.SAINUDDIN KASIM44213</v>
      </c>
      <c r="AG4871" s="5" t="str">
        <f t="shared" si="1358"/>
        <v>BMJ 07444213UTARANIGHT</v>
      </c>
      <c r="AH4871" s="5" t="str">
        <f t="shared" si="1359"/>
        <v>M.SAINUDDIN KASIM44213UTARANIGHT</v>
      </c>
      <c r="AI4871" s="5" t="str">
        <f t="shared" si="1360"/>
        <v>BMJ 07444213NIGHT</v>
      </c>
      <c r="AJ4871" s="5" t="str">
        <f t="shared" si="1361"/>
        <v>M.SAINUDDIN KASIM44213NIGHT</v>
      </c>
      <c r="AK4871" s="5" t="str">
        <f t="shared" si="1362"/>
        <v>M.SAINUDDIN KASIMBMJ</v>
      </c>
      <c r="AL4871" s="5" t="str">
        <f t="shared" si="1364"/>
        <v>6UTARA</v>
      </c>
      <c r="AM4871" s="5" t="str">
        <f t="shared" si="1365"/>
        <v>&gt; 6UTARA12 RODA</v>
      </c>
      <c r="AN4871" s="5" t="str">
        <f t="shared" si="1366"/>
        <v>M.SAINUDDIN KASIMBMJ&gt; 6UTARA12 RODA</v>
      </c>
      <c r="AO4871" s="5" t="str">
        <f t="shared" si="1367"/>
        <v>M.SAINUDDIN KASIM&gt; 6UTARA12 RODA</v>
      </c>
      <c r="AP4871" s="5" t="str">
        <f t="shared" si="1368"/>
        <v>44213NIGHT</v>
      </c>
    </row>
    <row r="4872" spans="1:42" x14ac:dyDescent="0.3">
      <c r="A4872" s="33">
        <v>1</v>
      </c>
      <c r="B4872" s="33"/>
      <c r="C4872" s="70">
        <v>44213</v>
      </c>
      <c r="D4872" s="71" t="s">
        <v>87</v>
      </c>
      <c r="E4872" s="70">
        <v>44214</v>
      </c>
      <c r="F4872" s="71">
        <v>5175539</v>
      </c>
      <c r="G4872" s="33" t="s">
        <v>20</v>
      </c>
      <c r="H4872" s="33" t="s">
        <v>21</v>
      </c>
      <c r="I4872" s="33" t="s">
        <v>51</v>
      </c>
      <c r="J4872" s="33" t="s">
        <v>46</v>
      </c>
      <c r="K4872" s="63" t="s">
        <v>85</v>
      </c>
      <c r="L4872" s="32" t="str">
        <f t="shared" si="1369"/>
        <v>AXOR4843</v>
      </c>
      <c r="M4872" s="32" t="str">
        <f t="shared" si="1370"/>
        <v>BMJ</v>
      </c>
      <c r="N4872" s="32" t="str">
        <f t="shared" si="1371"/>
        <v>12 RODA</v>
      </c>
      <c r="O4872" s="146">
        <v>0.18407407407407406</v>
      </c>
      <c r="P4872" s="65">
        <v>0.18407407407407406</v>
      </c>
      <c r="Q4872" s="65"/>
      <c r="R4872" s="66">
        <v>7</v>
      </c>
      <c r="S4872" s="66">
        <v>50940</v>
      </c>
      <c r="T4872" s="66">
        <v>20240</v>
      </c>
      <c r="U4872" s="67">
        <f t="shared" si="1363"/>
        <v>30.7</v>
      </c>
      <c r="V4872" s="66">
        <f t="shared" si="1354"/>
        <v>622503.9</v>
      </c>
      <c r="W4872" s="66" t="str">
        <f t="shared" si="1355"/>
        <v>7 &gt;</v>
      </c>
      <c r="X4872" s="66">
        <f>A4872+SUMIFS(Presensi!F:F,Presensi!E:E,'Entry Data'!AP4872)</f>
        <v>2</v>
      </c>
      <c r="Y4872" s="66">
        <f>IFERROR(INDEX('Retasi Pricing'!F:F,MATCH('Entry Data'!AM4872,'Retasi Pricing'!E:E,0))*X4872,"")</f>
        <v>84000</v>
      </c>
      <c r="Z4872" s="62" t="s">
        <v>26</v>
      </c>
      <c r="AA4872" s="62" t="s">
        <v>27</v>
      </c>
      <c r="AB4872" s="32"/>
      <c r="AC4872" s="32" t="s">
        <v>311</v>
      </c>
      <c r="AD4872" s="32" t="str">
        <f t="shared" si="1356"/>
        <v/>
      </c>
      <c r="AF4872" s="5" t="str">
        <f t="shared" si="1357"/>
        <v>M.SAINUDDIN KASIM44213</v>
      </c>
      <c r="AG4872" s="5" t="str">
        <f t="shared" si="1358"/>
        <v>BMJ 07444213UTARANIGHT</v>
      </c>
      <c r="AH4872" s="5" t="str">
        <f t="shared" si="1359"/>
        <v>M.SAINUDDIN KASIM44213UTARANIGHT</v>
      </c>
      <c r="AI4872" s="5" t="str">
        <f t="shared" si="1360"/>
        <v>BMJ 07444213NIGHT</v>
      </c>
      <c r="AJ4872" s="5" t="str">
        <f t="shared" si="1361"/>
        <v>M.SAINUDDIN KASIM44213NIGHT</v>
      </c>
      <c r="AK4872" s="5" t="str">
        <f t="shared" si="1362"/>
        <v>M.SAINUDDIN KASIMBMJ</v>
      </c>
      <c r="AL4872" s="5" t="str">
        <f t="shared" si="1364"/>
        <v>7UTARA</v>
      </c>
      <c r="AM4872" s="5" t="str">
        <f t="shared" si="1365"/>
        <v>7 &gt;UTARA12 RODA</v>
      </c>
      <c r="AN4872" s="5" t="str">
        <f t="shared" si="1366"/>
        <v>M.SAINUDDIN KASIMBMJ7 &gt;UTARA12 RODA</v>
      </c>
      <c r="AO4872" s="5" t="str">
        <f t="shared" si="1367"/>
        <v>M.SAINUDDIN KASIM7 &gt;UTARA12 RODA</v>
      </c>
      <c r="AP4872" s="5" t="str">
        <f t="shared" si="1368"/>
        <v>44213NIGHT</v>
      </c>
    </row>
    <row r="4873" spans="1:42" x14ac:dyDescent="0.3">
      <c r="A4873" s="33">
        <v>1</v>
      </c>
      <c r="B4873" s="33"/>
      <c r="C4873" s="70">
        <v>44213</v>
      </c>
      <c r="D4873" s="71" t="s">
        <v>87</v>
      </c>
      <c r="E4873" s="70">
        <v>44214</v>
      </c>
      <c r="F4873" s="71">
        <v>5175589</v>
      </c>
      <c r="G4873" s="33" t="s">
        <v>20</v>
      </c>
      <c r="H4873" s="33" t="s">
        <v>21</v>
      </c>
      <c r="I4873" s="33" t="s">
        <v>51</v>
      </c>
      <c r="J4873" s="33" t="s">
        <v>46</v>
      </c>
      <c r="K4873" s="63" t="s">
        <v>85</v>
      </c>
      <c r="L4873" s="32" t="str">
        <f t="shared" si="1369"/>
        <v>AXOR4843</v>
      </c>
      <c r="M4873" s="32" t="str">
        <f t="shared" si="1370"/>
        <v>BMJ</v>
      </c>
      <c r="N4873" s="32" t="str">
        <f t="shared" si="1371"/>
        <v>12 RODA</v>
      </c>
      <c r="O4873" s="146">
        <v>0.23557870370370371</v>
      </c>
      <c r="P4873" s="65">
        <v>0.23557870370370371</v>
      </c>
      <c r="Q4873" s="65"/>
      <c r="R4873" s="66">
        <v>8</v>
      </c>
      <c r="S4873" s="66">
        <v>51500</v>
      </c>
      <c r="T4873" s="66">
        <v>20240</v>
      </c>
      <c r="U4873" s="67">
        <f t="shared" si="1363"/>
        <v>31.26</v>
      </c>
      <c r="V4873" s="66">
        <f t="shared" si="1354"/>
        <v>633859.02</v>
      </c>
      <c r="W4873" s="66" t="str">
        <f t="shared" si="1355"/>
        <v>7 &gt;</v>
      </c>
      <c r="X4873" s="66">
        <f>A4873+SUMIFS(Presensi!F:F,Presensi!E:E,'Entry Data'!AP4873)</f>
        <v>2</v>
      </c>
      <c r="Y4873" s="66">
        <f>IFERROR(INDEX('Retasi Pricing'!F:F,MATCH('Entry Data'!AM4873,'Retasi Pricing'!E:E,0))*X4873,"")</f>
        <v>84000</v>
      </c>
      <c r="Z4873" s="62" t="s">
        <v>26</v>
      </c>
      <c r="AA4873" s="62" t="s">
        <v>27</v>
      </c>
      <c r="AB4873" s="32"/>
      <c r="AC4873" s="32" t="s">
        <v>311</v>
      </c>
      <c r="AD4873" s="32" t="str">
        <f t="shared" si="1356"/>
        <v/>
      </c>
      <c r="AF4873" s="5" t="str">
        <f t="shared" si="1357"/>
        <v>M.SAINUDDIN KASIM44213</v>
      </c>
      <c r="AG4873" s="5" t="str">
        <f t="shared" si="1358"/>
        <v>BMJ 07444213UTARANIGHT</v>
      </c>
      <c r="AH4873" s="5" t="str">
        <f t="shared" si="1359"/>
        <v>M.SAINUDDIN KASIM44213UTARANIGHT</v>
      </c>
      <c r="AI4873" s="5" t="str">
        <f t="shared" si="1360"/>
        <v>BMJ 07444213NIGHT</v>
      </c>
      <c r="AJ4873" s="5" t="str">
        <f t="shared" si="1361"/>
        <v>M.SAINUDDIN KASIM44213NIGHT</v>
      </c>
      <c r="AK4873" s="5" t="str">
        <f t="shared" si="1362"/>
        <v>M.SAINUDDIN KASIMBMJ</v>
      </c>
      <c r="AL4873" s="5" t="str">
        <f t="shared" si="1364"/>
        <v>8UTARA</v>
      </c>
      <c r="AM4873" s="5" t="str">
        <f t="shared" si="1365"/>
        <v>7 &gt;UTARA12 RODA</v>
      </c>
      <c r="AN4873" s="5" t="str">
        <f t="shared" si="1366"/>
        <v>M.SAINUDDIN KASIMBMJ7 &gt;UTARA12 RODA</v>
      </c>
      <c r="AO4873" s="5" t="str">
        <f t="shared" si="1367"/>
        <v>M.SAINUDDIN KASIM7 &gt;UTARA12 RODA</v>
      </c>
      <c r="AP4873" s="5" t="str">
        <f t="shared" si="1368"/>
        <v>44213NIGHT</v>
      </c>
    </row>
    <row r="4874" spans="1:42" x14ac:dyDescent="0.3">
      <c r="A4874" s="33">
        <v>1</v>
      </c>
      <c r="B4874" s="33"/>
      <c r="C4874" s="70">
        <v>44213</v>
      </c>
      <c r="D4874" s="71" t="s">
        <v>87</v>
      </c>
      <c r="E4874" s="70">
        <v>44213</v>
      </c>
      <c r="F4874" s="71">
        <v>5175144</v>
      </c>
      <c r="G4874" s="33" t="s">
        <v>20</v>
      </c>
      <c r="H4874" s="33" t="s">
        <v>21</v>
      </c>
      <c r="I4874" s="33" t="s">
        <v>51</v>
      </c>
      <c r="J4874" s="33" t="s">
        <v>46</v>
      </c>
      <c r="K4874" s="63" t="s">
        <v>85</v>
      </c>
      <c r="L4874" s="32" t="str">
        <f t="shared" si="1369"/>
        <v>AXOR4843</v>
      </c>
      <c r="M4874" s="32" t="str">
        <f t="shared" si="1370"/>
        <v>BMJ</v>
      </c>
      <c r="N4874" s="32" t="str">
        <f t="shared" si="1371"/>
        <v>12 RODA</v>
      </c>
      <c r="O4874" s="146">
        <v>0.85476851851851843</v>
      </c>
      <c r="P4874" s="65">
        <v>0.86017361111111112</v>
      </c>
      <c r="Q4874" s="65"/>
      <c r="R4874" s="66">
        <v>1</v>
      </c>
      <c r="S4874" s="66">
        <v>52740</v>
      </c>
      <c r="T4874" s="66">
        <v>20240</v>
      </c>
      <c r="U4874" s="67">
        <f t="shared" si="1363"/>
        <v>32.5</v>
      </c>
      <c r="V4874" s="66">
        <f t="shared" ref="V4874:V4937" si="1372">IFERROR(VLOOKUP(L4874,harga,2,FALSE),"")*U4874*IFERROR(VLOOKUP(G4874,jarak,2,FALSE),"")</f>
        <v>659002.5</v>
      </c>
      <c r="W4874" s="66" t="str">
        <f t="shared" ref="W4874:W4937" si="1373">IFERROR(VLOOKUP(AL4874,Code,2,FALSE),"")</f>
        <v>1 &gt; 4</v>
      </c>
      <c r="X4874" s="66">
        <f>A4874+SUMIFS(Presensi!F:F,Presensi!E:E,'Entry Data'!AP4874)</f>
        <v>2</v>
      </c>
      <c r="Y4874" s="66">
        <f>IFERROR(INDEX('Retasi Pricing'!F:F,MATCH('Entry Data'!AM4874,'Retasi Pricing'!E:E,0))*X4874,"")</f>
        <v>55000</v>
      </c>
      <c r="Z4874" s="62" t="s">
        <v>26</v>
      </c>
      <c r="AA4874" s="62" t="s">
        <v>27</v>
      </c>
      <c r="AB4874" s="32"/>
      <c r="AC4874" s="32" t="s">
        <v>311</v>
      </c>
      <c r="AD4874" s="32" t="str">
        <f t="shared" ref="AD4874:AD4937" si="1374">IFERROR(VLOOKUP(AC4874,driver,13,FALSE),"")</f>
        <v/>
      </c>
      <c r="AF4874" s="5" t="str">
        <f t="shared" ref="AF4874:AF4937" si="1375">AC4874&amp;C4874</f>
        <v>M.SAINUDDIN KASIM44213</v>
      </c>
      <c r="AG4874" s="5" t="str">
        <f t="shared" ref="AG4874:AG4937" si="1376">K4874&amp;C4874&amp;G4874&amp;D4874</f>
        <v>BMJ 07444213UTARANIGHT</v>
      </c>
      <c r="AH4874" s="5" t="str">
        <f t="shared" ref="AH4874:AH4937" si="1377">AC4874&amp;C4874&amp;G4874&amp;D4874</f>
        <v>M.SAINUDDIN KASIM44213UTARANIGHT</v>
      </c>
      <c r="AI4874" s="5" t="str">
        <f t="shared" ref="AI4874:AI4937" si="1378">K4874&amp;C4874&amp;D4874</f>
        <v>BMJ 07444213NIGHT</v>
      </c>
      <c r="AJ4874" s="5" t="str">
        <f t="shared" ref="AJ4874:AJ4937" si="1379">AC4874&amp;C4874&amp;D4874</f>
        <v>M.SAINUDDIN KASIM44213NIGHT</v>
      </c>
      <c r="AK4874" s="5" t="str">
        <f t="shared" ref="AK4874:AK4937" si="1380">AC4874&amp;M4874</f>
        <v>M.SAINUDDIN KASIMBMJ</v>
      </c>
      <c r="AL4874" s="5" t="str">
        <f t="shared" si="1364"/>
        <v>1UTARA</v>
      </c>
      <c r="AM4874" s="5" t="str">
        <f t="shared" si="1365"/>
        <v>1 &gt; 4UTARA12 RODA</v>
      </c>
      <c r="AN4874" s="5" t="str">
        <f t="shared" si="1366"/>
        <v>M.SAINUDDIN KASIMBMJ1 &gt; 4UTARA12 RODA</v>
      </c>
      <c r="AO4874" s="5" t="str">
        <f t="shared" si="1367"/>
        <v>M.SAINUDDIN KASIM1 &gt; 4UTARA12 RODA</v>
      </c>
      <c r="AP4874" s="5" t="str">
        <f t="shared" si="1368"/>
        <v>44213NIGHT</v>
      </c>
    </row>
    <row r="4875" spans="1:42" x14ac:dyDescent="0.3">
      <c r="A4875" s="33">
        <v>1</v>
      </c>
      <c r="B4875" s="33"/>
      <c r="C4875" s="70">
        <v>44213</v>
      </c>
      <c r="D4875" s="71" t="s">
        <v>87</v>
      </c>
      <c r="E4875" s="70">
        <v>44213</v>
      </c>
      <c r="F4875" s="71">
        <v>5175222</v>
      </c>
      <c r="G4875" s="33" t="s">
        <v>20</v>
      </c>
      <c r="H4875" s="33" t="s">
        <v>21</v>
      </c>
      <c r="I4875" s="33" t="s">
        <v>51</v>
      </c>
      <c r="J4875" s="33" t="s">
        <v>46</v>
      </c>
      <c r="K4875" s="63" t="s">
        <v>85</v>
      </c>
      <c r="L4875" s="32" t="str">
        <f t="shared" si="1369"/>
        <v>AXOR4843</v>
      </c>
      <c r="M4875" s="32" t="str">
        <f t="shared" si="1370"/>
        <v>BMJ</v>
      </c>
      <c r="N4875" s="32" t="str">
        <f t="shared" si="1371"/>
        <v>12 RODA</v>
      </c>
      <c r="O4875" s="146">
        <v>0.91209490740740751</v>
      </c>
      <c r="P4875" s="65">
        <v>0.91209490740740751</v>
      </c>
      <c r="Q4875" s="65"/>
      <c r="R4875" s="66">
        <v>2</v>
      </c>
      <c r="S4875" s="66">
        <v>52500</v>
      </c>
      <c r="T4875" s="66">
        <v>20240</v>
      </c>
      <c r="U4875" s="67">
        <f t="shared" ref="U4875:U4938" si="1381">(S4875-T4875)/1000</f>
        <v>32.26</v>
      </c>
      <c r="V4875" s="66">
        <f t="shared" si="1372"/>
        <v>654136.0199999999</v>
      </c>
      <c r="W4875" s="66" t="str">
        <f t="shared" si="1373"/>
        <v>1 &gt; 4</v>
      </c>
      <c r="X4875" s="66">
        <f>A4875+SUMIFS(Presensi!F:F,Presensi!E:E,'Entry Data'!AP4875)</f>
        <v>2</v>
      </c>
      <c r="Y4875" s="66">
        <f>IFERROR(INDEX('Retasi Pricing'!F:F,MATCH('Entry Data'!AM4875,'Retasi Pricing'!E:E,0))*X4875,"")</f>
        <v>55000</v>
      </c>
      <c r="Z4875" s="62" t="s">
        <v>26</v>
      </c>
      <c r="AA4875" s="62" t="s">
        <v>27</v>
      </c>
      <c r="AB4875" s="32"/>
      <c r="AC4875" s="32" t="s">
        <v>311</v>
      </c>
      <c r="AD4875" s="32" t="str">
        <f t="shared" si="1374"/>
        <v/>
      </c>
      <c r="AF4875" s="5" t="str">
        <f t="shared" si="1375"/>
        <v>M.SAINUDDIN KASIM44213</v>
      </c>
      <c r="AG4875" s="5" t="str">
        <f t="shared" si="1376"/>
        <v>BMJ 07444213UTARANIGHT</v>
      </c>
      <c r="AH4875" s="5" t="str">
        <f t="shared" si="1377"/>
        <v>M.SAINUDDIN KASIM44213UTARANIGHT</v>
      </c>
      <c r="AI4875" s="5" t="str">
        <f t="shared" si="1378"/>
        <v>BMJ 07444213NIGHT</v>
      </c>
      <c r="AJ4875" s="5" t="str">
        <f t="shared" si="1379"/>
        <v>M.SAINUDDIN KASIM44213NIGHT</v>
      </c>
      <c r="AK4875" s="5" t="str">
        <f t="shared" si="1380"/>
        <v>M.SAINUDDIN KASIMBMJ</v>
      </c>
      <c r="AL4875" s="5" t="str">
        <f t="shared" ref="AL4875:AL4938" si="1382">Q4875&amp;R4875&amp;G4875</f>
        <v>2UTARA</v>
      </c>
      <c r="AM4875" s="5" t="str">
        <f t="shared" ref="AM4875:AM4938" si="1383">W4875&amp;G4875&amp;N4875</f>
        <v>1 &gt; 4UTARA12 RODA</v>
      </c>
      <c r="AN4875" s="5" t="str">
        <f t="shared" ref="AN4875:AN4938" si="1384">AC4875&amp;M4875&amp;W4875&amp;G4875&amp;N4875</f>
        <v>M.SAINUDDIN KASIMBMJ1 &gt; 4UTARA12 RODA</v>
      </c>
      <c r="AO4875" s="5" t="str">
        <f t="shared" ref="AO4875:AO4938" si="1385">AC4875&amp;W4875&amp;G4875&amp;N4875</f>
        <v>M.SAINUDDIN KASIM1 &gt; 4UTARA12 RODA</v>
      </c>
      <c r="AP4875" s="5" t="str">
        <f t="shared" ref="AP4875:AP4938" si="1386">C4875&amp;D4875</f>
        <v>44213NIGHT</v>
      </c>
    </row>
    <row r="4876" spans="1:42" x14ac:dyDescent="0.3">
      <c r="A4876" s="33">
        <v>1</v>
      </c>
      <c r="B4876" s="33"/>
      <c r="C4876" s="70">
        <v>44213</v>
      </c>
      <c r="D4876" s="71" t="s">
        <v>87</v>
      </c>
      <c r="E4876" s="70">
        <v>44213</v>
      </c>
      <c r="F4876" s="71">
        <v>5175288</v>
      </c>
      <c r="G4876" s="33" t="s">
        <v>20</v>
      </c>
      <c r="H4876" s="33" t="s">
        <v>21</v>
      </c>
      <c r="I4876" s="33" t="s">
        <v>51</v>
      </c>
      <c r="J4876" s="33" t="s">
        <v>46</v>
      </c>
      <c r="K4876" s="63" t="s">
        <v>85</v>
      </c>
      <c r="L4876" s="32" t="str">
        <f t="shared" si="1369"/>
        <v>AXOR4843</v>
      </c>
      <c r="M4876" s="32" t="str">
        <f t="shared" si="1370"/>
        <v>BMJ</v>
      </c>
      <c r="N4876" s="32" t="str">
        <f t="shared" si="1371"/>
        <v>12 RODA</v>
      </c>
      <c r="O4876" s="146">
        <v>0.96363425925925927</v>
      </c>
      <c r="P4876" s="65">
        <v>0.96363425925925927</v>
      </c>
      <c r="Q4876" s="65"/>
      <c r="R4876" s="66">
        <v>3</v>
      </c>
      <c r="S4876" s="66">
        <v>50840</v>
      </c>
      <c r="T4876" s="66">
        <v>20240</v>
      </c>
      <c r="U4876" s="67">
        <f t="shared" si="1381"/>
        <v>30.6</v>
      </c>
      <c r="V4876" s="66">
        <f t="shared" si="1372"/>
        <v>620476.20000000007</v>
      </c>
      <c r="W4876" s="66" t="str">
        <f t="shared" si="1373"/>
        <v>1 &gt; 4</v>
      </c>
      <c r="X4876" s="66">
        <f>A4876+SUMIFS(Presensi!F:F,Presensi!E:E,'Entry Data'!AP4876)</f>
        <v>2</v>
      </c>
      <c r="Y4876" s="66">
        <f>IFERROR(INDEX('Retasi Pricing'!F:F,MATCH('Entry Data'!AM4876,'Retasi Pricing'!E:E,0))*X4876,"")</f>
        <v>55000</v>
      </c>
      <c r="Z4876" s="62" t="s">
        <v>26</v>
      </c>
      <c r="AA4876" s="62" t="s">
        <v>27</v>
      </c>
      <c r="AB4876" s="32"/>
      <c r="AC4876" s="32" t="s">
        <v>311</v>
      </c>
      <c r="AD4876" s="32" t="str">
        <f t="shared" si="1374"/>
        <v/>
      </c>
      <c r="AF4876" s="5" t="str">
        <f t="shared" si="1375"/>
        <v>M.SAINUDDIN KASIM44213</v>
      </c>
      <c r="AG4876" s="5" t="str">
        <f t="shared" si="1376"/>
        <v>BMJ 07444213UTARANIGHT</v>
      </c>
      <c r="AH4876" s="5" t="str">
        <f t="shared" si="1377"/>
        <v>M.SAINUDDIN KASIM44213UTARANIGHT</v>
      </c>
      <c r="AI4876" s="5" t="str">
        <f t="shared" si="1378"/>
        <v>BMJ 07444213NIGHT</v>
      </c>
      <c r="AJ4876" s="5" t="str">
        <f t="shared" si="1379"/>
        <v>M.SAINUDDIN KASIM44213NIGHT</v>
      </c>
      <c r="AK4876" s="5" t="str">
        <f t="shared" si="1380"/>
        <v>M.SAINUDDIN KASIMBMJ</v>
      </c>
      <c r="AL4876" s="5" t="str">
        <f t="shared" si="1382"/>
        <v>3UTARA</v>
      </c>
      <c r="AM4876" s="5" t="str">
        <f t="shared" si="1383"/>
        <v>1 &gt; 4UTARA12 RODA</v>
      </c>
      <c r="AN4876" s="5" t="str">
        <f t="shared" si="1384"/>
        <v>M.SAINUDDIN KASIMBMJ1 &gt; 4UTARA12 RODA</v>
      </c>
      <c r="AO4876" s="5" t="str">
        <f t="shared" si="1385"/>
        <v>M.SAINUDDIN KASIM1 &gt; 4UTARA12 RODA</v>
      </c>
      <c r="AP4876" s="5" t="str">
        <f t="shared" si="1386"/>
        <v>44213NIGHT</v>
      </c>
    </row>
    <row r="4877" spans="1:42" x14ac:dyDescent="0.3">
      <c r="A4877" s="33">
        <v>1</v>
      </c>
      <c r="B4877" s="33"/>
      <c r="C4877" s="70">
        <v>44214</v>
      </c>
      <c r="D4877" s="71" t="s">
        <v>19</v>
      </c>
      <c r="E4877" s="70">
        <v>44214</v>
      </c>
      <c r="F4877" s="71">
        <v>5175788</v>
      </c>
      <c r="G4877" s="33" t="s">
        <v>20</v>
      </c>
      <c r="H4877" s="33" t="s">
        <v>50</v>
      </c>
      <c r="I4877" s="33" t="s">
        <v>51</v>
      </c>
      <c r="J4877" s="33" t="s">
        <v>53</v>
      </c>
      <c r="K4877" s="63" t="s">
        <v>25</v>
      </c>
      <c r="L4877" s="32" t="str">
        <f t="shared" si="1369"/>
        <v>CGE370</v>
      </c>
      <c r="M4877" s="32" t="str">
        <f t="shared" si="1370"/>
        <v>BMJ II</v>
      </c>
      <c r="N4877" s="32" t="str">
        <f t="shared" si="1371"/>
        <v>12 RODA</v>
      </c>
      <c r="O4877" s="146">
        <v>0.47239583333333335</v>
      </c>
      <c r="P4877" s="65">
        <v>0.48640046296296297</v>
      </c>
      <c r="Q4877" s="65"/>
      <c r="R4877" s="66">
        <v>1</v>
      </c>
      <c r="S4877" s="66">
        <v>46560</v>
      </c>
      <c r="T4877" s="66">
        <v>18960</v>
      </c>
      <c r="U4877" s="67">
        <f t="shared" si="1381"/>
        <v>27.6</v>
      </c>
      <c r="V4877" s="66">
        <f t="shared" si="1372"/>
        <v>559645.20000000007</v>
      </c>
      <c r="W4877" s="66" t="str">
        <f t="shared" si="1373"/>
        <v>1 &gt; 4</v>
      </c>
      <c r="X4877" s="66">
        <f>A4877+SUMIFS(Presensi!F:F,Presensi!E:E,'Entry Data'!AP4877)</f>
        <v>1</v>
      </c>
      <c r="Y4877" s="66">
        <f>IFERROR(INDEX('Retasi Pricing'!F:F,MATCH('Entry Data'!AM4877,'Retasi Pricing'!E:E,0))*X4877,"")</f>
        <v>27500</v>
      </c>
      <c r="Z4877" s="62" t="s">
        <v>26</v>
      </c>
      <c r="AA4877" s="62" t="s">
        <v>27</v>
      </c>
      <c r="AB4877" s="32"/>
      <c r="AC4877" s="32" t="s">
        <v>122</v>
      </c>
      <c r="AD4877" s="32" t="str">
        <f t="shared" si="1374"/>
        <v/>
      </c>
      <c r="AF4877" s="5" t="str">
        <f t="shared" si="1375"/>
        <v>ico rianto44214</v>
      </c>
      <c r="AG4877" s="5" t="str">
        <f t="shared" si="1376"/>
        <v>BMJ 04044214UTARADAY</v>
      </c>
      <c r="AH4877" s="5" t="str">
        <f t="shared" si="1377"/>
        <v>ico rianto44214UTARADAY</v>
      </c>
      <c r="AI4877" s="5" t="str">
        <f t="shared" si="1378"/>
        <v>BMJ 04044214DAY</v>
      </c>
      <c r="AJ4877" s="5" t="str">
        <f t="shared" si="1379"/>
        <v>ico rianto44214DAY</v>
      </c>
      <c r="AK4877" s="5" t="str">
        <f t="shared" si="1380"/>
        <v>ico riantoBMJ II</v>
      </c>
      <c r="AL4877" s="5" t="str">
        <f t="shared" si="1382"/>
        <v>1UTARA</v>
      </c>
      <c r="AM4877" s="5" t="str">
        <f t="shared" si="1383"/>
        <v>1 &gt; 4UTARA12 RODA</v>
      </c>
      <c r="AN4877" s="5" t="str">
        <f t="shared" si="1384"/>
        <v>ico riantoBMJ II1 &gt; 4UTARA12 RODA</v>
      </c>
      <c r="AO4877" s="5" t="str">
        <f t="shared" si="1385"/>
        <v>ico rianto1 &gt; 4UTARA12 RODA</v>
      </c>
      <c r="AP4877" s="5" t="str">
        <f t="shared" si="1386"/>
        <v>44214DAY</v>
      </c>
    </row>
    <row r="4878" spans="1:42" x14ac:dyDescent="0.3">
      <c r="A4878" s="33">
        <v>1</v>
      </c>
      <c r="B4878" s="33"/>
      <c r="C4878" s="70">
        <v>44214</v>
      </c>
      <c r="D4878" s="71" t="s">
        <v>19</v>
      </c>
      <c r="E4878" s="70">
        <v>44214</v>
      </c>
      <c r="F4878" s="71">
        <v>5175852</v>
      </c>
      <c r="G4878" s="33" t="s">
        <v>20</v>
      </c>
      <c r="H4878" s="33" t="s">
        <v>50</v>
      </c>
      <c r="I4878" s="33" t="s">
        <v>51</v>
      </c>
      <c r="J4878" s="33" t="s">
        <v>53</v>
      </c>
      <c r="K4878" s="63" t="s">
        <v>25</v>
      </c>
      <c r="L4878" s="32" t="str">
        <f t="shared" si="1369"/>
        <v>CGE370</v>
      </c>
      <c r="M4878" s="32" t="str">
        <f t="shared" si="1370"/>
        <v>BMJ II</v>
      </c>
      <c r="N4878" s="32" t="str">
        <f t="shared" si="1371"/>
        <v>12 RODA</v>
      </c>
      <c r="O4878" s="146">
        <v>0.53716435185185185</v>
      </c>
      <c r="P4878" s="65">
        <v>0.53716435185185185</v>
      </c>
      <c r="Q4878" s="65"/>
      <c r="R4878" s="66">
        <v>2</v>
      </c>
      <c r="S4878" s="66">
        <v>45080</v>
      </c>
      <c r="T4878" s="66">
        <v>18960</v>
      </c>
      <c r="U4878" s="67">
        <f t="shared" si="1381"/>
        <v>26.12</v>
      </c>
      <c r="V4878" s="66">
        <f t="shared" si="1372"/>
        <v>529635.24</v>
      </c>
      <c r="W4878" s="66" t="str">
        <f t="shared" si="1373"/>
        <v>1 &gt; 4</v>
      </c>
      <c r="X4878" s="66">
        <f>A4878+SUMIFS(Presensi!F:F,Presensi!E:E,'Entry Data'!AP4878)</f>
        <v>1</v>
      </c>
      <c r="Y4878" s="66">
        <f>IFERROR(INDEX('Retasi Pricing'!F:F,MATCH('Entry Data'!AM4878,'Retasi Pricing'!E:E,0))*X4878,"")</f>
        <v>27500</v>
      </c>
      <c r="Z4878" s="62" t="s">
        <v>26</v>
      </c>
      <c r="AA4878" s="62" t="s">
        <v>27</v>
      </c>
      <c r="AB4878" s="32"/>
      <c r="AC4878" s="32" t="s">
        <v>122</v>
      </c>
      <c r="AD4878" s="32" t="str">
        <f t="shared" si="1374"/>
        <v/>
      </c>
      <c r="AF4878" s="5" t="str">
        <f t="shared" si="1375"/>
        <v>ico rianto44214</v>
      </c>
      <c r="AG4878" s="5" t="str">
        <f t="shared" si="1376"/>
        <v>BMJ 04044214UTARADAY</v>
      </c>
      <c r="AH4878" s="5" t="str">
        <f t="shared" si="1377"/>
        <v>ico rianto44214UTARADAY</v>
      </c>
      <c r="AI4878" s="5" t="str">
        <f t="shared" si="1378"/>
        <v>BMJ 04044214DAY</v>
      </c>
      <c r="AJ4878" s="5" t="str">
        <f t="shared" si="1379"/>
        <v>ico rianto44214DAY</v>
      </c>
      <c r="AK4878" s="5" t="str">
        <f t="shared" si="1380"/>
        <v>ico riantoBMJ II</v>
      </c>
      <c r="AL4878" s="5" t="str">
        <f t="shared" si="1382"/>
        <v>2UTARA</v>
      </c>
      <c r="AM4878" s="5" t="str">
        <f t="shared" si="1383"/>
        <v>1 &gt; 4UTARA12 RODA</v>
      </c>
      <c r="AN4878" s="5" t="str">
        <f t="shared" si="1384"/>
        <v>ico riantoBMJ II1 &gt; 4UTARA12 RODA</v>
      </c>
      <c r="AO4878" s="5" t="str">
        <f t="shared" si="1385"/>
        <v>ico rianto1 &gt; 4UTARA12 RODA</v>
      </c>
      <c r="AP4878" s="5" t="str">
        <f t="shared" si="1386"/>
        <v>44214DAY</v>
      </c>
    </row>
    <row r="4879" spans="1:42" x14ac:dyDescent="0.3">
      <c r="A4879" s="33">
        <v>1</v>
      </c>
      <c r="B4879" s="33"/>
      <c r="C4879" s="70">
        <v>44214</v>
      </c>
      <c r="D4879" s="71" t="s">
        <v>19</v>
      </c>
      <c r="E4879" s="70">
        <v>44214</v>
      </c>
      <c r="F4879" s="71">
        <v>5175909</v>
      </c>
      <c r="G4879" s="33" t="s">
        <v>20</v>
      </c>
      <c r="H4879" s="33" t="s">
        <v>50</v>
      </c>
      <c r="I4879" s="33" t="s">
        <v>170</v>
      </c>
      <c r="J4879" s="33" t="s">
        <v>23</v>
      </c>
      <c r="K4879" s="63" t="s">
        <v>25</v>
      </c>
      <c r="L4879" s="32" t="str">
        <f t="shared" si="1369"/>
        <v>CGE370</v>
      </c>
      <c r="M4879" s="32" t="str">
        <f t="shared" si="1370"/>
        <v>BMJ II</v>
      </c>
      <c r="N4879" s="32" t="str">
        <f t="shared" si="1371"/>
        <v>12 RODA</v>
      </c>
      <c r="O4879" s="146">
        <v>0.59505787037037039</v>
      </c>
      <c r="P4879" s="65">
        <v>0.59505787037037039</v>
      </c>
      <c r="Q4879" s="65"/>
      <c r="R4879" s="66">
        <v>3</v>
      </c>
      <c r="S4879" s="66">
        <v>49000</v>
      </c>
      <c r="T4879" s="66">
        <v>18960</v>
      </c>
      <c r="U4879" s="67">
        <f t="shared" si="1381"/>
        <v>30.04</v>
      </c>
      <c r="V4879" s="66">
        <f t="shared" si="1372"/>
        <v>609121.08000000007</v>
      </c>
      <c r="W4879" s="66" t="str">
        <f t="shared" si="1373"/>
        <v>1 &gt; 4</v>
      </c>
      <c r="X4879" s="66">
        <f>A4879+SUMIFS(Presensi!F:F,Presensi!E:E,'Entry Data'!AP4879)</f>
        <v>1</v>
      </c>
      <c r="Y4879" s="66">
        <f>IFERROR(INDEX('Retasi Pricing'!F:F,MATCH('Entry Data'!AM4879,'Retasi Pricing'!E:E,0))*X4879,"")</f>
        <v>27500</v>
      </c>
      <c r="Z4879" s="62" t="s">
        <v>26</v>
      </c>
      <c r="AA4879" s="62" t="s">
        <v>27</v>
      </c>
      <c r="AB4879" s="32"/>
      <c r="AC4879" s="32" t="s">
        <v>122</v>
      </c>
      <c r="AD4879" s="32" t="str">
        <f t="shared" si="1374"/>
        <v/>
      </c>
      <c r="AF4879" s="5" t="str">
        <f t="shared" si="1375"/>
        <v>ico rianto44214</v>
      </c>
      <c r="AG4879" s="5" t="str">
        <f t="shared" si="1376"/>
        <v>BMJ 04044214UTARADAY</v>
      </c>
      <c r="AH4879" s="5" t="str">
        <f t="shared" si="1377"/>
        <v>ico rianto44214UTARADAY</v>
      </c>
      <c r="AI4879" s="5" t="str">
        <f t="shared" si="1378"/>
        <v>BMJ 04044214DAY</v>
      </c>
      <c r="AJ4879" s="5" t="str">
        <f t="shared" si="1379"/>
        <v>ico rianto44214DAY</v>
      </c>
      <c r="AK4879" s="5" t="str">
        <f t="shared" si="1380"/>
        <v>ico riantoBMJ II</v>
      </c>
      <c r="AL4879" s="5" t="str">
        <f t="shared" si="1382"/>
        <v>3UTARA</v>
      </c>
      <c r="AM4879" s="5" t="str">
        <f t="shared" si="1383"/>
        <v>1 &gt; 4UTARA12 RODA</v>
      </c>
      <c r="AN4879" s="5" t="str">
        <f t="shared" si="1384"/>
        <v>ico riantoBMJ II1 &gt; 4UTARA12 RODA</v>
      </c>
      <c r="AO4879" s="5" t="str">
        <f t="shared" si="1385"/>
        <v>ico rianto1 &gt; 4UTARA12 RODA</v>
      </c>
      <c r="AP4879" s="5" t="str">
        <f t="shared" si="1386"/>
        <v>44214DAY</v>
      </c>
    </row>
    <row r="4880" spans="1:42" x14ac:dyDescent="0.3">
      <c r="A4880" s="33">
        <v>1</v>
      </c>
      <c r="B4880" s="33"/>
      <c r="C4880" s="70">
        <v>44214</v>
      </c>
      <c r="D4880" s="71" t="s">
        <v>19</v>
      </c>
      <c r="E4880" s="70">
        <v>44214</v>
      </c>
      <c r="F4880" s="71">
        <v>5175973</v>
      </c>
      <c r="G4880" s="33" t="s">
        <v>20</v>
      </c>
      <c r="H4880" s="33" t="s">
        <v>50</v>
      </c>
      <c r="I4880" s="33" t="s">
        <v>170</v>
      </c>
      <c r="J4880" s="33" t="s">
        <v>23</v>
      </c>
      <c r="K4880" s="63" t="s">
        <v>25</v>
      </c>
      <c r="L4880" s="32" t="str">
        <f t="shared" si="1369"/>
        <v>CGE370</v>
      </c>
      <c r="M4880" s="32" t="str">
        <f t="shared" si="1370"/>
        <v>BMJ II</v>
      </c>
      <c r="N4880" s="32" t="str">
        <f t="shared" si="1371"/>
        <v>12 RODA</v>
      </c>
      <c r="O4880" s="146">
        <v>0.65672453703703704</v>
      </c>
      <c r="P4880" s="65">
        <v>0.65672453703703704</v>
      </c>
      <c r="Q4880" s="65"/>
      <c r="R4880" s="66">
        <v>4</v>
      </c>
      <c r="S4880" s="66">
        <v>50820</v>
      </c>
      <c r="T4880" s="66">
        <v>18960</v>
      </c>
      <c r="U4880" s="67">
        <f t="shared" si="1381"/>
        <v>31.86</v>
      </c>
      <c r="V4880" s="66">
        <f t="shared" si="1372"/>
        <v>646025.22</v>
      </c>
      <c r="W4880" s="66" t="str">
        <f t="shared" si="1373"/>
        <v>1 &gt; 4</v>
      </c>
      <c r="X4880" s="66">
        <f>A4880+SUMIFS(Presensi!F:F,Presensi!E:E,'Entry Data'!AP4880)</f>
        <v>1</v>
      </c>
      <c r="Y4880" s="66">
        <f>IFERROR(INDEX('Retasi Pricing'!F:F,MATCH('Entry Data'!AM4880,'Retasi Pricing'!E:E,0))*X4880,"")</f>
        <v>27500</v>
      </c>
      <c r="Z4880" s="62" t="s">
        <v>26</v>
      </c>
      <c r="AA4880" s="62" t="s">
        <v>27</v>
      </c>
      <c r="AB4880" s="32"/>
      <c r="AC4880" s="32" t="s">
        <v>122</v>
      </c>
      <c r="AD4880" s="32" t="str">
        <f t="shared" si="1374"/>
        <v/>
      </c>
      <c r="AF4880" s="5" t="str">
        <f t="shared" si="1375"/>
        <v>ico rianto44214</v>
      </c>
      <c r="AG4880" s="5" t="str">
        <f t="shared" si="1376"/>
        <v>BMJ 04044214UTARADAY</v>
      </c>
      <c r="AH4880" s="5" t="str">
        <f t="shared" si="1377"/>
        <v>ico rianto44214UTARADAY</v>
      </c>
      <c r="AI4880" s="5" t="str">
        <f t="shared" si="1378"/>
        <v>BMJ 04044214DAY</v>
      </c>
      <c r="AJ4880" s="5" t="str">
        <f t="shared" si="1379"/>
        <v>ico rianto44214DAY</v>
      </c>
      <c r="AK4880" s="5" t="str">
        <f t="shared" si="1380"/>
        <v>ico riantoBMJ II</v>
      </c>
      <c r="AL4880" s="5" t="str">
        <f t="shared" si="1382"/>
        <v>4UTARA</v>
      </c>
      <c r="AM4880" s="5" t="str">
        <f t="shared" si="1383"/>
        <v>1 &gt; 4UTARA12 RODA</v>
      </c>
      <c r="AN4880" s="5" t="str">
        <f t="shared" si="1384"/>
        <v>ico riantoBMJ II1 &gt; 4UTARA12 RODA</v>
      </c>
      <c r="AO4880" s="5" t="str">
        <f t="shared" si="1385"/>
        <v>ico rianto1 &gt; 4UTARA12 RODA</v>
      </c>
      <c r="AP4880" s="5" t="str">
        <f t="shared" si="1386"/>
        <v>44214DAY</v>
      </c>
    </row>
    <row r="4881" spans="1:42" x14ac:dyDescent="0.3">
      <c r="A4881" s="33">
        <v>1</v>
      </c>
      <c r="B4881" s="33"/>
      <c r="C4881" s="70">
        <v>44214</v>
      </c>
      <c r="D4881" s="71" t="s">
        <v>19</v>
      </c>
      <c r="E4881" s="70">
        <v>44214</v>
      </c>
      <c r="F4881" s="71">
        <v>5176052</v>
      </c>
      <c r="G4881" s="33" t="s">
        <v>20</v>
      </c>
      <c r="H4881" s="33" t="s">
        <v>50</v>
      </c>
      <c r="I4881" s="33" t="s">
        <v>170</v>
      </c>
      <c r="J4881" s="33" t="s">
        <v>23</v>
      </c>
      <c r="K4881" s="63" t="s">
        <v>25</v>
      </c>
      <c r="L4881" s="32" t="str">
        <f t="shared" si="1369"/>
        <v>CGE370</v>
      </c>
      <c r="M4881" s="32" t="str">
        <f t="shared" si="1370"/>
        <v>BMJ II</v>
      </c>
      <c r="N4881" s="32" t="str">
        <f t="shared" si="1371"/>
        <v>12 RODA</v>
      </c>
      <c r="O4881" s="146">
        <v>0.73026620370370365</v>
      </c>
      <c r="P4881" s="65">
        <v>0.73026620370370365</v>
      </c>
      <c r="Q4881" s="65"/>
      <c r="R4881" s="66">
        <v>5</v>
      </c>
      <c r="S4881" s="66">
        <v>50040</v>
      </c>
      <c r="T4881" s="66">
        <v>18960</v>
      </c>
      <c r="U4881" s="67">
        <f t="shared" si="1381"/>
        <v>31.08</v>
      </c>
      <c r="V4881" s="66">
        <f t="shared" si="1372"/>
        <v>630209.15999999992</v>
      </c>
      <c r="W4881" s="66" t="str">
        <f t="shared" si="1373"/>
        <v>&gt; 5</v>
      </c>
      <c r="X4881" s="66">
        <f>A4881+SUMIFS(Presensi!F:F,Presensi!E:E,'Entry Data'!AP4881)</f>
        <v>1</v>
      </c>
      <c r="Y4881" s="66">
        <f>IFERROR(INDEX('Retasi Pricing'!F:F,MATCH('Entry Data'!AM4881,'Retasi Pricing'!E:E,0))*X4881,"")</f>
        <v>31200</v>
      </c>
      <c r="Z4881" s="62" t="s">
        <v>26</v>
      </c>
      <c r="AA4881" s="62" t="s">
        <v>27</v>
      </c>
      <c r="AB4881" s="32"/>
      <c r="AC4881" s="32" t="s">
        <v>122</v>
      </c>
      <c r="AD4881" s="32" t="str">
        <f t="shared" si="1374"/>
        <v/>
      </c>
      <c r="AF4881" s="5" t="str">
        <f t="shared" si="1375"/>
        <v>ico rianto44214</v>
      </c>
      <c r="AG4881" s="5" t="str">
        <f t="shared" si="1376"/>
        <v>BMJ 04044214UTARADAY</v>
      </c>
      <c r="AH4881" s="5" t="str">
        <f t="shared" si="1377"/>
        <v>ico rianto44214UTARADAY</v>
      </c>
      <c r="AI4881" s="5" t="str">
        <f t="shared" si="1378"/>
        <v>BMJ 04044214DAY</v>
      </c>
      <c r="AJ4881" s="5" t="str">
        <f t="shared" si="1379"/>
        <v>ico rianto44214DAY</v>
      </c>
      <c r="AK4881" s="5" t="str">
        <f t="shared" si="1380"/>
        <v>ico riantoBMJ II</v>
      </c>
      <c r="AL4881" s="5" t="str">
        <f t="shared" si="1382"/>
        <v>5UTARA</v>
      </c>
      <c r="AM4881" s="5" t="str">
        <f t="shared" si="1383"/>
        <v>&gt; 5UTARA12 RODA</v>
      </c>
      <c r="AN4881" s="5" t="str">
        <f t="shared" si="1384"/>
        <v>ico riantoBMJ II&gt; 5UTARA12 RODA</v>
      </c>
      <c r="AO4881" s="5" t="str">
        <f t="shared" si="1385"/>
        <v>ico rianto&gt; 5UTARA12 RODA</v>
      </c>
      <c r="AP4881" s="5" t="str">
        <f t="shared" si="1386"/>
        <v>44214DAY</v>
      </c>
    </row>
    <row r="4882" spans="1:42" x14ac:dyDescent="0.3">
      <c r="A4882" s="33">
        <v>1</v>
      </c>
      <c r="B4882" s="33"/>
      <c r="C4882" s="70">
        <v>44214</v>
      </c>
      <c r="D4882" s="71" t="s">
        <v>19</v>
      </c>
      <c r="E4882" s="70">
        <v>44214</v>
      </c>
      <c r="F4882" s="71">
        <v>5175676</v>
      </c>
      <c r="G4882" s="33" t="s">
        <v>20</v>
      </c>
      <c r="H4882" s="33" t="s">
        <v>21</v>
      </c>
      <c r="I4882" s="33" t="s">
        <v>123</v>
      </c>
      <c r="J4882" s="33" t="s">
        <v>23</v>
      </c>
      <c r="K4882" s="63" t="s">
        <v>35</v>
      </c>
      <c r="L4882" s="32" t="str">
        <f t="shared" si="1369"/>
        <v>CGE370</v>
      </c>
      <c r="M4882" s="32" t="str">
        <f t="shared" si="1370"/>
        <v>BMJ II</v>
      </c>
      <c r="N4882" s="32" t="str">
        <f t="shared" si="1371"/>
        <v>12 RODA</v>
      </c>
      <c r="O4882" s="146">
        <v>0.3699884259259259</v>
      </c>
      <c r="P4882" s="65">
        <v>0.37584490740740745</v>
      </c>
      <c r="Q4882" s="65"/>
      <c r="R4882" s="66">
        <v>1</v>
      </c>
      <c r="S4882" s="66">
        <v>46520</v>
      </c>
      <c r="T4882" s="66">
        <v>17280</v>
      </c>
      <c r="U4882" s="67">
        <f t="shared" si="1381"/>
        <v>29.24</v>
      </c>
      <c r="V4882" s="66">
        <f t="shared" si="1372"/>
        <v>592899.48</v>
      </c>
      <c r="W4882" s="66" t="str">
        <f t="shared" si="1373"/>
        <v>1 &gt; 4</v>
      </c>
      <c r="X4882" s="66">
        <f>A4882+SUMIFS(Presensi!F:F,Presensi!E:E,'Entry Data'!AP4882)</f>
        <v>1</v>
      </c>
      <c r="Y4882" s="66">
        <f>IFERROR(INDEX('Retasi Pricing'!F:F,MATCH('Entry Data'!AM4882,'Retasi Pricing'!E:E,0))*X4882,"")</f>
        <v>27500</v>
      </c>
      <c r="Z4882" s="62" t="s">
        <v>26</v>
      </c>
      <c r="AA4882" s="62" t="s">
        <v>27</v>
      </c>
      <c r="AB4882" s="32"/>
      <c r="AC4882" s="32" t="s">
        <v>312</v>
      </c>
      <c r="AD4882" s="32" t="str">
        <f t="shared" si="1374"/>
        <v/>
      </c>
      <c r="AF4882" s="5" t="str">
        <f t="shared" si="1375"/>
        <v>yosef yanto44214</v>
      </c>
      <c r="AG4882" s="5" t="str">
        <f t="shared" si="1376"/>
        <v>BMJ 04544214UTARADAY</v>
      </c>
      <c r="AH4882" s="5" t="str">
        <f t="shared" si="1377"/>
        <v>yosef yanto44214UTARADAY</v>
      </c>
      <c r="AI4882" s="5" t="str">
        <f t="shared" si="1378"/>
        <v>BMJ 04544214DAY</v>
      </c>
      <c r="AJ4882" s="5" t="str">
        <f t="shared" si="1379"/>
        <v>yosef yanto44214DAY</v>
      </c>
      <c r="AK4882" s="5" t="str">
        <f t="shared" si="1380"/>
        <v>yosef yantoBMJ II</v>
      </c>
      <c r="AL4882" s="5" t="str">
        <f t="shared" si="1382"/>
        <v>1UTARA</v>
      </c>
      <c r="AM4882" s="5" t="str">
        <f t="shared" si="1383"/>
        <v>1 &gt; 4UTARA12 RODA</v>
      </c>
      <c r="AN4882" s="5" t="str">
        <f t="shared" si="1384"/>
        <v>yosef yantoBMJ II1 &gt; 4UTARA12 RODA</v>
      </c>
      <c r="AO4882" s="5" t="str">
        <f t="shared" si="1385"/>
        <v>yosef yanto1 &gt; 4UTARA12 RODA</v>
      </c>
      <c r="AP4882" s="5" t="str">
        <f t="shared" si="1386"/>
        <v>44214DAY</v>
      </c>
    </row>
    <row r="4883" spans="1:42" x14ac:dyDescent="0.3">
      <c r="A4883" s="33">
        <v>1</v>
      </c>
      <c r="B4883" s="33"/>
      <c r="C4883" s="70">
        <v>44214</v>
      </c>
      <c r="D4883" s="71" t="s">
        <v>19</v>
      </c>
      <c r="E4883" s="70">
        <v>44214</v>
      </c>
      <c r="F4883" s="71">
        <v>5175741</v>
      </c>
      <c r="G4883" s="33" t="s">
        <v>20</v>
      </c>
      <c r="H4883" s="33" t="s">
        <v>50</v>
      </c>
      <c r="I4883" s="33" t="s">
        <v>51</v>
      </c>
      <c r="J4883" s="33" t="s">
        <v>53</v>
      </c>
      <c r="K4883" s="63" t="s">
        <v>35</v>
      </c>
      <c r="L4883" s="32" t="str">
        <f t="shared" si="1369"/>
        <v>CGE370</v>
      </c>
      <c r="M4883" s="32" t="str">
        <f t="shared" si="1370"/>
        <v>BMJ II</v>
      </c>
      <c r="N4883" s="32" t="str">
        <f t="shared" si="1371"/>
        <v>12 RODA</v>
      </c>
      <c r="O4883" s="146">
        <v>0.42848379629629635</v>
      </c>
      <c r="P4883" s="65">
        <v>0.42848379629629635</v>
      </c>
      <c r="Q4883" s="65"/>
      <c r="R4883" s="66">
        <v>2</v>
      </c>
      <c r="S4883" s="66">
        <v>45920</v>
      </c>
      <c r="T4883" s="66">
        <v>17280</v>
      </c>
      <c r="U4883" s="67">
        <f t="shared" si="1381"/>
        <v>28.64</v>
      </c>
      <c r="V4883" s="66">
        <f t="shared" si="1372"/>
        <v>580733.28</v>
      </c>
      <c r="W4883" s="66" t="str">
        <f t="shared" si="1373"/>
        <v>1 &gt; 4</v>
      </c>
      <c r="X4883" s="66">
        <f>A4883+SUMIFS(Presensi!F:F,Presensi!E:E,'Entry Data'!AP4883)</f>
        <v>1</v>
      </c>
      <c r="Y4883" s="66">
        <f>IFERROR(INDEX('Retasi Pricing'!F:F,MATCH('Entry Data'!AM4883,'Retasi Pricing'!E:E,0))*X4883,"")</f>
        <v>27500</v>
      </c>
      <c r="Z4883" s="62" t="s">
        <v>26</v>
      </c>
      <c r="AA4883" s="62" t="s">
        <v>27</v>
      </c>
      <c r="AB4883" s="32"/>
      <c r="AC4883" s="32" t="s">
        <v>312</v>
      </c>
      <c r="AD4883" s="32" t="str">
        <f t="shared" si="1374"/>
        <v/>
      </c>
      <c r="AF4883" s="5" t="str">
        <f t="shared" si="1375"/>
        <v>yosef yanto44214</v>
      </c>
      <c r="AG4883" s="5" t="str">
        <f t="shared" si="1376"/>
        <v>BMJ 04544214UTARADAY</v>
      </c>
      <c r="AH4883" s="5" t="str">
        <f t="shared" si="1377"/>
        <v>yosef yanto44214UTARADAY</v>
      </c>
      <c r="AI4883" s="5" t="str">
        <f t="shared" si="1378"/>
        <v>BMJ 04544214DAY</v>
      </c>
      <c r="AJ4883" s="5" t="str">
        <f t="shared" si="1379"/>
        <v>yosef yanto44214DAY</v>
      </c>
      <c r="AK4883" s="5" t="str">
        <f t="shared" si="1380"/>
        <v>yosef yantoBMJ II</v>
      </c>
      <c r="AL4883" s="5" t="str">
        <f t="shared" si="1382"/>
        <v>2UTARA</v>
      </c>
      <c r="AM4883" s="5" t="str">
        <f t="shared" si="1383"/>
        <v>1 &gt; 4UTARA12 RODA</v>
      </c>
      <c r="AN4883" s="5" t="str">
        <f t="shared" si="1384"/>
        <v>yosef yantoBMJ II1 &gt; 4UTARA12 RODA</v>
      </c>
      <c r="AO4883" s="5" t="str">
        <f t="shared" si="1385"/>
        <v>yosef yanto1 &gt; 4UTARA12 RODA</v>
      </c>
      <c r="AP4883" s="5" t="str">
        <f t="shared" si="1386"/>
        <v>44214DAY</v>
      </c>
    </row>
    <row r="4884" spans="1:42" x14ac:dyDescent="0.3">
      <c r="A4884" s="33">
        <v>1</v>
      </c>
      <c r="B4884" s="33"/>
      <c r="C4884" s="70">
        <v>44214</v>
      </c>
      <c r="D4884" s="71" t="s">
        <v>19</v>
      </c>
      <c r="E4884" s="70">
        <v>44214</v>
      </c>
      <c r="F4884" s="71">
        <v>5175806</v>
      </c>
      <c r="G4884" s="33" t="s">
        <v>20</v>
      </c>
      <c r="H4884" s="33" t="s">
        <v>50</v>
      </c>
      <c r="I4884" s="33" t="s">
        <v>170</v>
      </c>
      <c r="J4884" s="33" t="s">
        <v>23</v>
      </c>
      <c r="K4884" s="63" t="s">
        <v>35</v>
      </c>
      <c r="L4884" s="32" t="str">
        <f t="shared" si="1369"/>
        <v>CGE370</v>
      </c>
      <c r="M4884" s="32" t="str">
        <f t="shared" si="1370"/>
        <v>BMJ II</v>
      </c>
      <c r="N4884" s="32" t="str">
        <f t="shared" si="1371"/>
        <v>12 RODA</v>
      </c>
      <c r="O4884" s="146">
        <v>0.48744212962962963</v>
      </c>
      <c r="P4884" s="65">
        <v>0.48744212962962963</v>
      </c>
      <c r="Q4884" s="65"/>
      <c r="R4884" s="66">
        <v>3</v>
      </c>
      <c r="S4884" s="66">
        <v>46820</v>
      </c>
      <c r="T4884" s="66">
        <v>17280</v>
      </c>
      <c r="U4884" s="67">
        <f t="shared" si="1381"/>
        <v>29.54</v>
      </c>
      <c r="V4884" s="66">
        <f t="shared" si="1372"/>
        <v>598982.58000000007</v>
      </c>
      <c r="W4884" s="66" t="str">
        <f t="shared" si="1373"/>
        <v>1 &gt; 4</v>
      </c>
      <c r="X4884" s="66">
        <f>A4884+SUMIFS(Presensi!F:F,Presensi!E:E,'Entry Data'!AP4884)</f>
        <v>1</v>
      </c>
      <c r="Y4884" s="66">
        <f>IFERROR(INDEX('Retasi Pricing'!F:F,MATCH('Entry Data'!AM4884,'Retasi Pricing'!E:E,0))*X4884,"")</f>
        <v>27500</v>
      </c>
      <c r="Z4884" s="62" t="s">
        <v>26</v>
      </c>
      <c r="AA4884" s="62" t="s">
        <v>27</v>
      </c>
      <c r="AB4884" s="32"/>
      <c r="AC4884" s="32" t="s">
        <v>312</v>
      </c>
      <c r="AD4884" s="32" t="str">
        <f t="shared" si="1374"/>
        <v/>
      </c>
      <c r="AF4884" s="5" t="str">
        <f t="shared" si="1375"/>
        <v>yosef yanto44214</v>
      </c>
      <c r="AG4884" s="5" t="str">
        <f t="shared" si="1376"/>
        <v>BMJ 04544214UTARADAY</v>
      </c>
      <c r="AH4884" s="5" t="str">
        <f t="shared" si="1377"/>
        <v>yosef yanto44214UTARADAY</v>
      </c>
      <c r="AI4884" s="5" t="str">
        <f t="shared" si="1378"/>
        <v>BMJ 04544214DAY</v>
      </c>
      <c r="AJ4884" s="5" t="str">
        <f t="shared" si="1379"/>
        <v>yosef yanto44214DAY</v>
      </c>
      <c r="AK4884" s="5" t="str">
        <f t="shared" si="1380"/>
        <v>yosef yantoBMJ II</v>
      </c>
      <c r="AL4884" s="5" t="str">
        <f t="shared" si="1382"/>
        <v>3UTARA</v>
      </c>
      <c r="AM4884" s="5" t="str">
        <f t="shared" si="1383"/>
        <v>1 &gt; 4UTARA12 RODA</v>
      </c>
      <c r="AN4884" s="5" t="str">
        <f t="shared" si="1384"/>
        <v>yosef yantoBMJ II1 &gt; 4UTARA12 RODA</v>
      </c>
      <c r="AO4884" s="5" t="str">
        <f t="shared" si="1385"/>
        <v>yosef yanto1 &gt; 4UTARA12 RODA</v>
      </c>
      <c r="AP4884" s="5" t="str">
        <f t="shared" si="1386"/>
        <v>44214DAY</v>
      </c>
    </row>
    <row r="4885" spans="1:42" x14ac:dyDescent="0.3">
      <c r="A4885" s="33">
        <v>1</v>
      </c>
      <c r="B4885" s="33"/>
      <c r="C4885" s="70">
        <v>44214</v>
      </c>
      <c r="D4885" s="71" t="s">
        <v>19</v>
      </c>
      <c r="E4885" s="70">
        <v>44214</v>
      </c>
      <c r="F4885" s="71">
        <v>5175862</v>
      </c>
      <c r="G4885" s="33" t="s">
        <v>20</v>
      </c>
      <c r="H4885" s="33" t="s">
        <v>21</v>
      </c>
      <c r="I4885" s="33" t="s">
        <v>123</v>
      </c>
      <c r="J4885" s="33" t="s">
        <v>23</v>
      </c>
      <c r="K4885" s="63" t="s">
        <v>35</v>
      </c>
      <c r="L4885" s="32" t="str">
        <f t="shared" si="1369"/>
        <v>CGE370</v>
      </c>
      <c r="M4885" s="32" t="str">
        <f t="shared" si="1370"/>
        <v>BMJ II</v>
      </c>
      <c r="N4885" s="32" t="str">
        <f t="shared" si="1371"/>
        <v>12 RODA</v>
      </c>
      <c r="O4885" s="146">
        <v>0.54873842592592592</v>
      </c>
      <c r="P4885" s="65">
        <v>0.54873842592592592</v>
      </c>
      <c r="Q4885" s="65"/>
      <c r="R4885" s="66">
        <v>4</v>
      </c>
      <c r="S4885" s="66">
        <v>45060</v>
      </c>
      <c r="T4885" s="66">
        <v>17280</v>
      </c>
      <c r="U4885" s="67">
        <f t="shared" si="1381"/>
        <v>27.78</v>
      </c>
      <c r="V4885" s="66">
        <f t="shared" si="1372"/>
        <v>563295.06000000006</v>
      </c>
      <c r="W4885" s="66" t="str">
        <f t="shared" si="1373"/>
        <v>1 &gt; 4</v>
      </c>
      <c r="X4885" s="66">
        <f>A4885+SUMIFS(Presensi!F:F,Presensi!E:E,'Entry Data'!AP4885)</f>
        <v>1</v>
      </c>
      <c r="Y4885" s="66">
        <f>IFERROR(INDEX('Retasi Pricing'!F:F,MATCH('Entry Data'!AM4885,'Retasi Pricing'!E:E,0))*X4885,"")</f>
        <v>27500</v>
      </c>
      <c r="Z4885" s="62" t="s">
        <v>26</v>
      </c>
      <c r="AA4885" s="62" t="s">
        <v>27</v>
      </c>
      <c r="AB4885" s="32"/>
      <c r="AC4885" s="32" t="s">
        <v>312</v>
      </c>
      <c r="AD4885" s="32" t="str">
        <f t="shared" si="1374"/>
        <v/>
      </c>
      <c r="AF4885" s="5" t="str">
        <f t="shared" si="1375"/>
        <v>yosef yanto44214</v>
      </c>
      <c r="AG4885" s="5" t="str">
        <f t="shared" si="1376"/>
        <v>BMJ 04544214UTARADAY</v>
      </c>
      <c r="AH4885" s="5" t="str">
        <f t="shared" si="1377"/>
        <v>yosef yanto44214UTARADAY</v>
      </c>
      <c r="AI4885" s="5" t="str">
        <f t="shared" si="1378"/>
        <v>BMJ 04544214DAY</v>
      </c>
      <c r="AJ4885" s="5" t="str">
        <f t="shared" si="1379"/>
        <v>yosef yanto44214DAY</v>
      </c>
      <c r="AK4885" s="5" t="str">
        <f t="shared" si="1380"/>
        <v>yosef yantoBMJ II</v>
      </c>
      <c r="AL4885" s="5" t="str">
        <f t="shared" si="1382"/>
        <v>4UTARA</v>
      </c>
      <c r="AM4885" s="5" t="str">
        <f t="shared" si="1383"/>
        <v>1 &gt; 4UTARA12 RODA</v>
      </c>
      <c r="AN4885" s="5" t="str">
        <f t="shared" si="1384"/>
        <v>yosef yantoBMJ II1 &gt; 4UTARA12 RODA</v>
      </c>
      <c r="AO4885" s="5" t="str">
        <f t="shared" si="1385"/>
        <v>yosef yanto1 &gt; 4UTARA12 RODA</v>
      </c>
      <c r="AP4885" s="5" t="str">
        <f t="shared" si="1386"/>
        <v>44214DAY</v>
      </c>
    </row>
    <row r="4886" spans="1:42" x14ac:dyDescent="0.3">
      <c r="A4886" s="33">
        <v>1</v>
      </c>
      <c r="B4886" s="33"/>
      <c r="C4886" s="70">
        <v>44214</v>
      </c>
      <c r="D4886" s="71" t="s">
        <v>19</v>
      </c>
      <c r="E4886" s="70">
        <v>44214</v>
      </c>
      <c r="F4886" s="71">
        <v>5175925</v>
      </c>
      <c r="G4886" s="33" t="s">
        <v>20</v>
      </c>
      <c r="H4886" s="33" t="s">
        <v>21</v>
      </c>
      <c r="I4886" s="33" t="s">
        <v>123</v>
      </c>
      <c r="J4886" s="33" t="s">
        <v>23</v>
      </c>
      <c r="K4886" s="63" t="s">
        <v>35</v>
      </c>
      <c r="L4886" s="32" t="str">
        <f t="shared" si="1369"/>
        <v>CGE370</v>
      </c>
      <c r="M4886" s="32" t="str">
        <f t="shared" si="1370"/>
        <v>BMJ II</v>
      </c>
      <c r="N4886" s="32" t="str">
        <f t="shared" si="1371"/>
        <v>12 RODA</v>
      </c>
      <c r="O4886" s="146">
        <v>0.60709490740740735</v>
      </c>
      <c r="P4886" s="65">
        <v>0.60709490740740735</v>
      </c>
      <c r="Q4886" s="65"/>
      <c r="R4886" s="66">
        <v>5</v>
      </c>
      <c r="S4886" s="66">
        <v>45740</v>
      </c>
      <c r="T4886" s="66">
        <v>17280</v>
      </c>
      <c r="U4886" s="67">
        <f t="shared" si="1381"/>
        <v>28.46</v>
      </c>
      <c r="V4886" s="66">
        <f t="shared" si="1372"/>
        <v>577083.41999999993</v>
      </c>
      <c r="W4886" s="66" t="str">
        <f t="shared" si="1373"/>
        <v>&gt; 5</v>
      </c>
      <c r="X4886" s="66">
        <f>A4886+SUMIFS(Presensi!F:F,Presensi!E:E,'Entry Data'!AP4886)</f>
        <v>1</v>
      </c>
      <c r="Y4886" s="66">
        <f>IFERROR(INDEX('Retasi Pricing'!F:F,MATCH('Entry Data'!AM4886,'Retasi Pricing'!E:E,0))*X4886,"")</f>
        <v>31200</v>
      </c>
      <c r="Z4886" s="62" t="s">
        <v>26</v>
      </c>
      <c r="AA4886" s="62" t="s">
        <v>27</v>
      </c>
      <c r="AB4886" s="32"/>
      <c r="AC4886" s="32" t="s">
        <v>312</v>
      </c>
      <c r="AD4886" s="32" t="str">
        <f t="shared" si="1374"/>
        <v/>
      </c>
      <c r="AF4886" s="5" t="str">
        <f t="shared" si="1375"/>
        <v>yosef yanto44214</v>
      </c>
      <c r="AG4886" s="5" t="str">
        <f t="shared" si="1376"/>
        <v>BMJ 04544214UTARADAY</v>
      </c>
      <c r="AH4886" s="5" t="str">
        <f t="shared" si="1377"/>
        <v>yosef yanto44214UTARADAY</v>
      </c>
      <c r="AI4886" s="5" t="str">
        <f t="shared" si="1378"/>
        <v>BMJ 04544214DAY</v>
      </c>
      <c r="AJ4886" s="5" t="str">
        <f t="shared" si="1379"/>
        <v>yosef yanto44214DAY</v>
      </c>
      <c r="AK4886" s="5" t="str">
        <f t="shared" si="1380"/>
        <v>yosef yantoBMJ II</v>
      </c>
      <c r="AL4886" s="5" t="str">
        <f t="shared" si="1382"/>
        <v>5UTARA</v>
      </c>
      <c r="AM4886" s="5" t="str">
        <f t="shared" si="1383"/>
        <v>&gt; 5UTARA12 RODA</v>
      </c>
      <c r="AN4886" s="5" t="str">
        <f t="shared" si="1384"/>
        <v>yosef yantoBMJ II&gt; 5UTARA12 RODA</v>
      </c>
      <c r="AO4886" s="5" t="str">
        <f t="shared" si="1385"/>
        <v>yosef yanto&gt; 5UTARA12 RODA</v>
      </c>
      <c r="AP4886" s="5" t="str">
        <f t="shared" si="1386"/>
        <v>44214DAY</v>
      </c>
    </row>
    <row r="4887" spans="1:42" x14ac:dyDescent="0.3">
      <c r="A4887" s="33">
        <v>1</v>
      </c>
      <c r="B4887" s="33"/>
      <c r="C4887" s="70">
        <v>44214</v>
      </c>
      <c r="D4887" s="71" t="s">
        <v>19</v>
      </c>
      <c r="E4887" s="70">
        <v>44214</v>
      </c>
      <c r="F4887" s="71">
        <v>5175983</v>
      </c>
      <c r="G4887" s="33" t="s">
        <v>20</v>
      </c>
      <c r="H4887" s="33" t="s">
        <v>21</v>
      </c>
      <c r="I4887" s="33" t="s">
        <v>123</v>
      </c>
      <c r="J4887" s="33" t="s">
        <v>23</v>
      </c>
      <c r="K4887" s="63" t="s">
        <v>35</v>
      </c>
      <c r="L4887" s="32" t="str">
        <f t="shared" si="1369"/>
        <v>CGE370</v>
      </c>
      <c r="M4887" s="32" t="str">
        <f t="shared" si="1370"/>
        <v>BMJ II</v>
      </c>
      <c r="N4887" s="32" t="str">
        <f t="shared" si="1371"/>
        <v>12 RODA</v>
      </c>
      <c r="O4887" s="146">
        <v>0.66405092592592596</v>
      </c>
      <c r="P4887" s="65">
        <v>0.66405092592592596</v>
      </c>
      <c r="Q4887" s="65"/>
      <c r="R4887" s="66">
        <v>6</v>
      </c>
      <c r="S4887" s="66">
        <v>45160</v>
      </c>
      <c r="T4887" s="66">
        <v>17280</v>
      </c>
      <c r="U4887" s="67">
        <f t="shared" si="1381"/>
        <v>27.88</v>
      </c>
      <c r="V4887" s="66">
        <f t="shared" si="1372"/>
        <v>565322.76</v>
      </c>
      <c r="W4887" s="66" t="str">
        <f t="shared" si="1373"/>
        <v>&gt; 6</v>
      </c>
      <c r="X4887" s="66">
        <f>A4887+SUMIFS(Presensi!F:F,Presensi!E:E,'Entry Data'!AP4887)</f>
        <v>1</v>
      </c>
      <c r="Y4887" s="66">
        <f>IFERROR(INDEX('Retasi Pricing'!F:F,MATCH('Entry Data'!AM4887,'Retasi Pricing'!E:E,0))*X4887,"")</f>
        <v>34450</v>
      </c>
      <c r="Z4887" s="62" t="s">
        <v>26</v>
      </c>
      <c r="AA4887" s="62" t="s">
        <v>27</v>
      </c>
      <c r="AB4887" s="32"/>
      <c r="AC4887" s="32" t="s">
        <v>312</v>
      </c>
      <c r="AD4887" s="32" t="str">
        <f t="shared" si="1374"/>
        <v/>
      </c>
      <c r="AF4887" s="5" t="str">
        <f t="shared" si="1375"/>
        <v>yosef yanto44214</v>
      </c>
      <c r="AG4887" s="5" t="str">
        <f t="shared" si="1376"/>
        <v>BMJ 04544214UTARADAY</v>
      </c>
      <c r="AH4887" s="5" t="str">
        <f t="shared" si="1377"/>
        <v>yosef yanto44214UTARADAY</v>
      </c>
      <c r="AI4887" s="5" t="str">
        <f t="shared" si="1378"/>
        <v>BMJ 04544214DAY</v>
      </c>
      <c r="AJ4887" s="5" t="str">
        <f t="shared" si="1379"/>
        <v>yosef yanto44214DAY</v>
      </c>
      <c r="AK4887" s="5" t="str">
        <f t="shared" si="1380"/>
        <v>yosef yantoBMJ II</v>
      </c>
      <c r="AL4887" s="5" t="str">
        <f t="shared" si="1382"/>
        <v>6UTARA</v>
      </c>
      <c r="AM4887" s="5" t="str">
        <f t="shared" si="1383"/>
        <v>&gt; 6UTARA12 RODA</v>
      </c>
      <c r="AN4887" s="5" t="str">
        <f t="shared" si="1384"/>
        <v>yosef yantoBMJ II&gt; 6UTARA12 RODA</v>
      </c>
      <c r="AO4887" s="5" t="str">
        <f t="shared" si="1385"/>
        <v>yosef yanto&gt; 6UTARA12 RODA</v>
      </c>
      <c r="AP4887" s="5" t="str">
        <f t="shared" si="1386"/>
        <v>44214DAY</v>
      </c>
    </row>
    <row r="4888" spans="1:42" x14ac:dyDescent="0.3">
      <c r="A4888" s="33">
        <v>1</v>
      </c>
      <c r="B4888" s="33"/>
      <c r="C4888" s="70">
        <v>44214</v>
      </c>
      <c r="D4888" s="71" t="s">
        <v>19</v>
      </c>
      <c r="E4888" s="70">
        <v>44214</v>
      </c>
      <c r="F4888" s="71">
        <v>5176058</v>
      </c>
      <c r="G4888" s="33" t="s">
        <v>20</v>
      </c>
      <c r="H4888" s="33" t="s">
        <v>50</v>
      </c>
      <c r="I4888" s="33" t="s">
        <v>51</v>
      </c>
      <c r="J4888" s="33" t="s">
        <v>53</v>
      </c>
      <c r="K4888" s="63" t="s">
        <v>35</v>
      </c>
      <c r="L4888" s="32" t="str">
        <f t="shared" si="1369"/>
        <v>CGE370</v>
      </c>
      <c r="M4888" s="32" t="str">
        <f t="shared" si="1370"/>
        <v>BMJ II</v>
      </c>
      <c r="N4888" s="32" t="str">
        <f t="shared" si="1371"/>
        <v>12 RODA</v>
      </c>
      <c r="O4888" s="146">
        <v>0.73760416666666673</v>
      </c>
      <c r="P4888" s="65">
        <v>0.73760416666666673</v>
      </c>
      <c r="Q4888" s="65"/>
      <c r="R4888" s="66">
        <v>7</v>
      </c>
      <c r="S4888" s="66">
        <v>45960</v>
      </c>
      <c r="T4888" s="66">
        <v>17280</v>
      </c>
      <c r="U4888" s="67">
        <f t="shared" si="1381"/>
        <v>28.68</v>
      </c>
      <c r="V4888" s="66">
        <f t="shared" si="1372"/>
        <v>581544.36</v>
      </c>
      <c r="W4888" s="66" t="str">
        <f t="shared" si="1373"/>
        <v>7 &gt;</v>
      </c>
      <c r="X4888" s="66">
        <f>A4888+SUMIFS(Presensi!F:F,Presensi!E:E,'Entry Data'!AP4888)</f>
        <v>1</v>
      </c>
      <c r="Y4888" s="66">
        <f>IFERROR(INDEX('Retasi Pricing'!F:F,MATCH('Entry Data'!AM4888,'Retasi Pricing'!E:E,0))*X4888,"")</f>
        <v>42000</v>
      </c>
      <c r="Z4888" s="62" t="s">
        <v>26</v>
      </c>
      <c r="AA4888" s="62" t="s">
        <v>27</v>
      </c>
      <c r="AB4888" s="32"/>
      <c r="AC4888" s="32" t="s">
        <v>312</v>
      </c>
      <c r="AD4888" s="32" t="str">
        <f t="shared" si="1374"/>
        <v/>
      </c>
      <c r="AF4888" s="5" t="str">
        <f t="shared" si="1375"/>
        <v>yosef yanto44214</v>
      </c>
      <c r="AG4888" s="5" t="str">
        <f t="shared" si="1376"/>
        <v>BMJ 04544214UTARADAY</v>
      </c>
      <c r="AH4888" s="5" t="str">
        <f t="shared" si="1377"/>
        <v>yosef yanto44214UTARADAY</v>
      </c>
      <c r="AI4888" s="5" t="str">
        <f t="shared" si="1378"/>
        <v>BMJ 04544214DAY</v>
      </c>
      <c r="AJ4888" s="5" t="str">
        <f t="shared" si="1379"/>
        <v>yosef yanto44214DAY</v>
      </c>
      <c r="AK4888" s="5" t="str">
        <f t="shared" si="1380"/>
        <v>yosef yantoBMJ II</v>
      </c>
      <c r="AL4888" s="5" t="str">
        <f t="shared" si="1382"/>
        <v>7UTARA</v>
      </c>
      <c r="AM4888" s="5" t="str">
        <f t="shared" si="1383"/>
        <v>7 &gt;UTARA12 RODA</v>
      </c>
      <c r="AN4888" s="5" t="str">
        <f t="shared" si="1384"/>
        <v>yosef yantoBMJ II7 &gt;UTARA12 RODA</v>
      </c>
      <c r="AO4888" s="5" t="str">
        <f t="shared" si="1385"/>
        <v>yosef yanto7 &gt;UTARA12 RODA</v>
      </c>
      <c r="AP4888" s="5" t="str">
        <f t="shared" si="1386"/>
        <v>44214DAY</v>
      </c>
    </row>
    <row r="4889" spans="1:42" x14ac:dyDescent="0.3">
      <c r="A4889" s="33">
        <v>1</v>
      </c>
      <c r="B4889" s="33"/>
      <c r="C4889" s="70">
        <v>44214</v>
      </c>
      <c r="D4889" s="71" t="s">
        <v>19</v>
      </c>
      <c r="E4889" s="70">
        <v>44214</v>
      </c>
      <c r="F4889" s="71">
        <v>5175654</v>
      </c>
      <c r="G4889" s="33" t="s">
        <v>20</v>
      </c>
      <c r="H4889" s="33" t="s">
        <v>21</v>
      </c>
      <c r="I4889" s="33" t="s">
        <v>123</v>
      </c>
      <c r="J4889" s="33" t="s">
        <v>23</v>
      </c>
      <c r="K4889" s="63" t="s">
        <v>36</v>
      </c>
      <c r="L4889" s="32" t="str">
        <f t="shared" si="1369"/>
        <v>CGE370</v>
      </c>
      <c r="M4889" s="32" t="str">
        <f t="shared" si="1370"/>
        <v>BMJ II</v>
      </c>
      <c r="N4889" s="32" t="str">
        <f t="shared" si="1371"/>
        <v>12 RODA</v>
      </c>
      <c r="O4889" s="146">
        <v>0.35258101851851853</v>
      </c>
      <c r="P4889" s="65">
        <v>0.35770833333333335</v>
      </c>
      <c r="Q4889" s="65"/>
      <c r="R4889" s="66">
        <v>1</v>
      </c>
      <c r="S4889" s="66">
        <v>45160</v>
      </c>
      <c r="T4889" s="66">
        <v>17100</v>
      </c>
      <c r="U4889" s="67">
        <f t="shared" si="1381"/>
        <v>28.06</v>
      </c>
      <c r="V4889" s="66">
        <f t="shared" si="1372"/>
        <v>568972.61999999988</v>
      </c>
      <c r="W4889" s="66" t="str">
        <f t="shared" si="1373"/>
        <v>1 &gt; 4</v>
      </c>
      <c r="X4889" s="66">
        <f>A4889+SUMIFS(Presensi!F:F,Presensi!E:E,'Entry Data'!AP4889)</f>
        <v>1</v>
      </c>
      <c r="Y4889" s="66">
        <f>IFERROR(INDEX('Retasi Pricing'!F:F,MATCH('Entry Data'!AM4889,'Retasi Pricing'!E:E,0))*X4889,"")</f>
        <v>27500</v>
      </c>
      <c r="Z4889" s="62" t="s">
        <v>26</v>
      </c>
      <c r="AA4889" s="62" t="s">
        <v>27</v>
      </c>
      <c r="AB4889" s="32"/>
      <c r="AC4889" s="32" t="s">
        <v>177</v>
      </c>
      <c r="AD4889" s="32" t="str">
        <f t="shared" si="1374"/>
        <v/>
      </c>
      <c r="AF4889" s="5" t="str">
        <f t="shared" si="1375"/>
        <v>herman as44214</v>
      </c>
      <c r="AG4889" s="5" t="str">
        <f t="shared" si="1376"/>
        <v>BMJ 04644214UTARADAY</v>
      </c>
      <c r="AH4889" s="5" t="str">
        <f t="shared" si="1377"/>
        <v>herman as44214UTARADAY</v>
      </c>
      <c r="AI4889" s="5" t="str">
        <f t="shared" si="1378"/>
        <v>BMJ 04644214DAY</v>
      </c>
      <c r="AJ4889" s="5" t="str">
        <f t="shared" si="1379"/>
        <v>herman as44214DAY</v>
      </c>
      <c r="AK4889" s="5" t="str">
        <f t="shared" si="1380"/>
        <v>herman asBMJ II</v>
      </c>
      <c r="AL4889" s="5" t="str">
        <f t="shared" si="1382"/>
        <v>1UTARA</v>
      </c>
      <c r="AM4889" s="5" t="str">
        <f t="shared" si="1383"/>
        <v>1 &gt; 4UTARA12 RODA</v>
      </c>
      <c r="AN4889" s="5" t="str">
        <f t="shared" si="1384"/>
        <v>herman asBMJ II1 &gt; 4UTARA12 RODA</v>
      </c>
      <c r="AO4889" s="5" t="str">
        <f t="shared" si="1385"/>
        <v>herman as1 &gt; 4UTARA12 RODA</v>
      </c>
      <c r="AP4889" s="5" t="str">
        <f t="shared" si="1386"/>
        <v>44214DAY</v>
      </c>
    </row>
    <row r="4890" spans="1:42" x14ac:dyDescent="0.3">
      <c r="A4890" s="33">
        <v>1</v>
      </c>
      <c r="B4890" s="33"/>
      <c r="C4890" s="70">
        <v>44214</v>
      </c>
      <c r="D4890" s="71" t="s">
        <v>19</v>
      </c>
      <c r="E4890" s="70">
        <v>44214</v>
      </c>
      <c r="F4890" s="71">
        <v>5175721</v>
      </c>
      <c r="G4890" s="33" t="s">
        <v>20</v>
      </c>
      <c r="H4890" s="33" t="s">
        <v>21</v>
      </c>
      <c r="I4890" s="33" t="s">
        <v>170</v>
      </c>
      <c r="J4890" s="33" t="s">
        <v>23</v>
      </c>
      <c r="K4890" s="63" t="s">
        <v>36</v>
      </c>
      <c r="L4890" s="32" t="str">
        <f t="shared" si="1369"/>
        <v>CGE370</v>
      </c>
      <c r="M4890" s="32" t="str">
        <f t="shared" si="1370"/>
        <v>BMJ II</v>
      </c>
      <c r="N4890" s="32" t="str">
        <f t="shared" si="1371"/>
        <v>12 RODA</v>
      </c>
      <c r="O4890" s="146">
        <v>0.41417824074074078</v>
      </c>
      <c r="P4890" s="65">
        <v>0.41417824074074078</v>
      </c>
      <c r="Q4890" s="65"/>
      <c r="R4890" s="66">
        <v>2</v>
      </c>
      <c r="S4890" s="66">
        <v>47480</v>
      </c>
      <c r="T4890" s="66">
        <v>17100</v>
      </c>
      <c r="U4890" s="67">
        <f t="shared" si="1381"/>
        <v>30.38</v>
      </c>
      <c r="V4890" s="66">
        <f t="shared" si="1372"/>
        <v>616015.26</v>
      </c>
      <c r="W4890" s="66" t="str">
        <f t="shared" si="1373"/>
        <v>1 &gt; 4</v>
      </c>
      <c r="X4890" s="66">
        <f>A4890+SUMIFS(Presensi!F:F,Presensi!E:E,'Entry Data'!AP4890)</f>
        <v>1</v>
      </c>
      <c r="Y4890" s="66">
        <f>IFERROR(INDEX('Retasi Pricing'!F:F,MATCH('Entry Data'!AM4890,'Retasi Pricing'!E:E,0))*X4890,"")</f>
        <v>27500</v>
      </c>
      <c r="Z4890" s="62" t="s">
        <v>26</v>
      </c>
      <c r="AA4890" s="62" t="s">
        <v>27</v>
      </c>
      <c r="AB4890" s="32"/>
      <c r="AC4890" s="32" t="s">
        <v>177</v>
      </c>
      <c r="AD4890" s="32" t="str">
        <f t="shared" si="1374"/>
        <v/>
      </c>
      <c r="AF4890" s="5" t="str">
        <f t="shared" si="1375"/>
        <v>herman as44214</v>
      </c>
      <c r="AG4890" s="5" t="str">
        <f t="shared" si="1376"/>
        <v>BMJ 04644214UTARADAY</v>
      </c>
      <c r="AH4890" s="5" t="str">
        <f t="shared" si="1377"/>
        <v>herman as44214UTARADAY</v>
      </c>
      <c r="AI4890" s="5" t="str">
        <f t="shared" si="1378"/>
        <v>BMJ 04644214DAY</v>
      </c>
      <c r="AJ4890" s="5" t="str">
        <f t="shared" si="1379"/>
        <v>herman as44214DAY</v>
      </c>
      <c r="AK4890" s="5" t="str">
        <f t="shared" si="1380"/>
        <v>herman asBMJ II</v>
      </c>
      <c r="AL4890" s="5" t="str">
        <f t="shared" si="1382"/>
        <v>2UTARA</v>
      </c>
      <c r="AM4890" s="5" t="str">
        <f t="shared" si="1383"/>
        <v>1 &gt; 4UTARA12 RODA</v>
      </c>
      <c r="AN4890" s="5" t="str">
        <f t="shared" si="1384"/>
        <v>herman asBMJ II1 &gt; 4UTARA12 RODA</v>
      </c>
      <c r="AO4890" s="5" t="str">
        <f t="shared" si="1385"/>
        <v>herman as1 &gt; 4UTARA12 RODA</v>
      </c>
      <c r="AP4890" s="5" t="str">
        <f t="shared" si="1386"/>
        <v>44214DAY</v>
      </c>
    </row>
    <row r="4891" spans="1:42" x14ac:dyDescent="0.3">
      <c r="A4891" s="33">
        <v>1</v>
      </c>
      <c r="B4891" s="33"/>
      <c r="C4891" s="70">
        <v>44214</v>
      </c>
      <c r="D4891" s="71" t="s">
        <v>19</v>
      </c>
      <c r="E4891" s="70">
        <v>44214</v>
      </c>
      <c r="F4891" s="71">
        <v>5175792</v>
      </c>
      <c r="G4891" s="33" t="s">
        <v>20</v>
      </c>
      <c r="H4891" s="33" t="s">
        <v>21</v>
      </c>
      <c r="I4891" s="33" t="s">
        <v>123</v>
      </c>
      <c r="J4891" s="33" t="s">
        <v>23</v>
      </c>
      <c r="K4891" s="63" t="s">
        <v>36</v>
      </c>
      <c r="L4891" s="32" t="str">
        <f t="shared" si="1369"/>
        <v>CGE370</v>
      </c>
      <c r="M4891" s="32" t="str">
        <f t="shared" si="1370"/>
        <v>BMJ II</v>
      </c>
      <c r="N4891" s="32" t="str">
        <f t="shared" si="1371"/>
        <v>12 RODA</v>
      </c>
      <c r="O4891" s="146">
        <v>0.47531250000000003</v>
      </c>
      <c r="P4891" s="65">
        <v>0.47531250000000003</v>
      </c>
      <c r="Q4891" s="65"/>
      <c r="R4891" s="66">
        <v>3</v>
      </c>
      <c r="S4891" s="66">
        <v>44760</v>
      </c>
      <c r="T4891" s="66">
        <v>17100</v>
      </c>
      <c r="U4891" s="67">
        <f t="shared" si="1381"/>
        <v>27.66</v>
      </c>
      <c r="V4891" s="66">
        <f t="shared" si="1372"/>
        <v>560861.81999999995</v>
      </c>
      <c r="W4891" s="66" t="str">
        <f t="shared" si="1373"/>
        <v>1 &gt; 4</v>
      </c>
      <c r="X4891" s="66">
        <f>A4891+SUMIFS(Presensi!F:F,Presensi!E:E,'Entry Data'!AP4891)</f>
        <v>1</v>
      </c>
      <c r="Y4891" s="66">
        <f>IFERROR(INDEX('Retasi Pricing'!F:F,MATCH('Entry Data'!AM4891,'Retasi Pricing'!E:E,0))*X4891,"")</f>
        <v>27500</v>
      </c>
      <c r="Z4891" s="62" t="s">
        <v>26</v>
      </c>
      <c r="AA4891" s="62" t="s">
        <v>27</v>
      </c>
      <c r="AB4891" s="32"/>
      <c r="AC4891" s="32" t="s">
        <v>177</v>
      </c>
      <c r="AD4891" s="32" t="str">
        <f t="shared" si="1374"/>
        <v/>
      </c>
      <c r="AF4891" s="5" t="str">
        <f t="shared" si="1375"/>
        <v>herman as44214</v>
      </c>
      <c r="AG4891" s="5" t="str">
        <f t="shared" si="1376"/>
        <v>BMJ 04644214UTARADAY</v>
      </c>
      <c r="AH4891" s="5" t="str">
        <f t="shared" si="1377"/>
        <v>herman as44214UTARADAY</v>
      </c>
      <c r="AI4891" s="5" t="str">
        <f t="shared" si="1378"/>
        <v>BMJ 04644214DAY</v>
      </c>
      <c r="AJ4891" s="5" t="str">
        <f t="shared" si="1379"/>
        <v>herman as44214DAY</v>
      </c>
      <c r="AK4891" s="5" t="str">
        <f t="shared" si="1380"/>
        <v>herman asBMJ II</v>
      </c>
      <c r="AL4891" s="5" t="str">
        <f t="shared" si="1382"/>
        <v>3UTARA</v>
      </c>
      <c r="AM4891" s="5" t="str">
        <f t="shared" si="1383"/>
        <v>1 &gt; 4UTARA12 RODA</v>
      </c>
      <c r="AN4891" s="5" t="str">
        <f t="shared" si="1384"/>
        <v>herman asBMJ II1 &gt; 4UTARA12 RODA</v>
      </c>
      <c r="AO4891" s="5" t="str">
        <f t="shared" si="1385"/>
        <v>herman as1 &gt; 4UTARA12 RODA</v>
      </c>
      <c r="AP4891" s="5" t="str">
        <f t="shared" si="1386"/>
        <v>44214DAY</v>
      </c>
    </row>
    <row r="4892" spans="1:42" x14ac:dyDescent="0.3">
      <c r="A4892" s="33">
        <v>1</v>
      </c>
      <c r="B4892" s="33"/>
      <c r="C4892" s="70">
        <v>44214</v>
      </c>
      <c r="D4892" s="71" t="s">
        <v>19</v>
      </c>
      <c r="E4892" s="70">
        <v>44214</v>
      </c>
      <c r="F4892" s="71">
        <v>5175850</v>
      </c>
      <c r="G4892" s="33" t="s">
        <v>20</v>
      </c>
      <c r="H4892" s="33" t="s">
        <v>21</v>
      </c>
      <c r="I4892" s="33" t="s">
        <v>170</v>
      </c>
      <c r="J4892" s="33" t="s">
        <v>23</v>
      </c>
      <c r="K4892" s="63" t="s">
        <v>36</v>
      </c>
      <c r="L4892" s="32" t="str">
        <f t="shared" si="1369"/>
        <v>CGE370</v>
      </c>
      <c r="M4892" s="32" t="str">
        <f t="shared" si="1370"/>
        <v>BMJ II</v>
      </c>
      <c r="N4892" s="32" t="str">
        <f t="shared" si="1371"/>
        <v>12 RODA</v>
      </c>
      <c r="O4892" s="146">
        <v>0.53577546296296297</v>
      </c>
      <c r="P4892" s="65">
        <v>0.53577546296296297</v>
      </c>
      <c r="Q4892" s="65"/>
      <c r="R4892" s="66">
        <v>4</v>
      </c>
      <c r="S4892" s="66">
        <v>46060</v>
      </c>
      <c r="T4892" s="66">
        <v>17100</v>
      </c>
      <c r="U4892" s="67">
        <f t="shared" si="1381"/>
        <v>28.96</v>
      </c>
      <c r="V4892" s="66">
        <f t="shared" si="1372"/>
        <v>587221.91999999993</v>
      </c>
      <c r="W4892" s="66" t="str">
        <f t="shared" si="1373"/>
        <v>1 &gt; 4</v>
      </c>
      <c r="X4892" s="66">
        <f>A4892+SUMIFS(Presensi!F:F,Presensi!E:E,'Entry Data'!AP4892)</f>
        <v>1</v>
      </c>
      <c r="Y4892" s="66">
        <f>IFERROR(INDEX('Retasi Pricing'!F:F,MATCH('Entry Data'!AM4892,'Retasi Pricing'!E:E,0))*X4892,"")</f>
        <v>27500</v>
      </c>
      <c r="Z4892" s="62" t="s">
        <v>26</v>
      </c>
      <c r="AA4892" s="62" t="s">
        <v>27</v>
      </c>
      <c r="AB4892" s="32"/>
      <c r="AC4892" s="32" t="s">
        <v>177</v>
      </c>
      <c r="AD4892" s="32" t="str">
        <f t="shared" si="1374"/>
        <v/>
      </c>
      <c r="AF4892" s="5" t="str">
        <f t="shared" si="1375"/>
        <v>herman as44214</v>
      </c>
      <c r="AG4892" s="5" t="str">
        <f t="shared" si="1376"/>
        <v>BMJ 04644214UTARADAY</v>
      </c>
      <c r="AH4892" s="5" t="str">
        <f t="shared" si="1377"/>
        <v>herman as44214UTARADAY</v>
      </c>
      <c r="AI4892" s="5" t="str">
        <f t="shared" si="1378"/>
        <v>BMJ 04644214DAY</v>
      </c>
      <c r="AJ4892" s="5" t="str">
        <f t="shared" si="1379"/>
        <v>herman as44214DAY</v>
      </c>
      <c r="AK4892" s="5" t="str">
        <f t="shared" si="1380"/>
        <v>herman asBMJ II</v>
      </c>
      <c r="AL4892" s="5" t="str">
        <f t="shared" si="1382"/>
        <v>4UTARA</v>
      </c>
      <c r="AM4892" s="5" t="str">
        <f t="shared" si="1383"/>
        <v>1 &gt; 4UTARA12 RODA</v>
      </c>
      <c r="AN4892" s="5" t="str">
        <f t="shared" si="1384"/>
        <v>herman asBMJ II1 &gt; 4UTARA12 RODA</v>
      </c>
      <c r="AO4892" s="5" t="str">
        <f t="shared" si="1385"/>
        <v>herman as1 &gt; 4UTARA12 RODA</v>
      </c>
      <c r="AP4892" s="5" t="str">
        <f t="shared" si="1386"/>
        <v>44214DAY</v>
      </c>
    </row>
    <row r="4893" spans="1:42" x14ac:dyDescent="0.3">
      <c r="A4893" s="33">
        <v>1</v>
      </c>
      <c r="B4893" s="33"/>
      <c r="C4893" s="70">
        <v>44214</v>
      </c>
      <c r="D4893" s="71" t="s">
        <v>19</v>
      </c>
      <c r="E4893" s="70">
        <v>44214</v>
      </c>
      <c r="F4893" s="71">
        <v>5175911</v>
      </c>
      <c r="G4893" s="33" t="s">
        <v>20</v>
      </c>
      <c r="H4893" s="33" t="s">
        <v>21</v>
      </c>
      <c r="I4893" s="33" t="s">
        <v>123</v>
      </c>
      <c r="J4893" s="33" t="s">
        <v>23</v>
      </c>
      <c r="K4893" s="63" t="s">
        <v>36</v>
      </c>
      <c r="L4893" s="32" t="str">
        <f t="shared" si="1369"/>
        <v>CGE370</v>
      </c>
      <c r="M4893" s="32" t="str">
        <f t="shared" si="1370"/>
        <v>BMJ II</v>
      </c>
      <c r="N4893" s="32" t="str">
        <f t="shared" si="1371"/>
        <v>12 RODA</v>
      </c>
      <c r="O4893" s="146">
        <v>0.5967824074074074</v>
      </c>
      <c r="P4893" s="65">
        <v>0.5967824074074074</v>
      </c>
      <c r="Q4893" s="65"/>
      <c r="R4893" s="66">
        <v>5</v>
      </c>
      <c r="S4893" s="66">
        <v>47540</v>
      </c>
      <c r="T4893" s="66">
        <v>17100</v>
      </c>
      <c r="U4893" s="67">
        <f t="shared" si="1381"/>
        <v>30.44</v>
      </c>
      <c r="V4893" s="66">
        <f t="shared" si="1372"/>
        <v>617231.88000000012</v>
      </c>
      <c r="W4893" s="66" t="str">
        <f t="shared" si="1373"/>
        <v>&gt; 5</v>
      </c>
      <c r="X4893" s="66">
        <f>A4893+SUMIFS(Presensi!F:F,Presensi!E:E,'Entry Data'!AP4893)</f>
        <v>1</v>
      </c>
      <c r="Y4893" s="66">
        <f>IFERROR(INDEX('Retasi Pricing'!F:F,MATCH('Entry Data'!AM4893,'Retasi Pricing'!E:E,0))*X4893,"")</f>
        <v>31200</v>
      </c>
      <c r="Z4893" s="62" t="s">
        <v>26</v>
      </c>
      <c r="AA4893" s="62" t="s">
        <v>27</v>
      </c>
      <c r="AB4893" s="32"/>
      <c r="AC4893" s="32" t="s">
        <v>177</v>
      </c>
      <c r="AD4893" s="32" t="str">
        <f t="shared" si="1374"/>
        <v/>
      </c>
      <c r="AF4893" s="5" t="str">
        <f t="shared" si="1375"/>
        <v>herman as44214</v>
      </c>
      <c r="AG4893" s="5" t="str">
        <f t="shared" si="1376"/>
        <v>BMJ 04644214UTARADAY</v>
      </c>
      <c r="AH4893" s="5" t="str">
        <f t="shared" si="1377"/>
        <v>herman as44214UTARADAY</v>
      </c>
      <c r="AI4893" s="5" t="str">
        <f t="shared" si="1378"/>
        <v>BMJ 04644214DAY</v>
      </c>
      <c r="AJ4893" s="5" t="str">
        <f t="shared" si="1379"/>
        <v>herman as44214DAY</v>
      </c>
      <c r="AK4893" s="5" t="str">
        <f t="shared" si="1380"/>
        <v>herman asBMJ II</v>
      </c>
      <c r="AL4893" s="5" t="str">
        <f t="shared" si="1382"/>
        <v>5UTARA</v>
      </c>
      <c r="AM4893" s="5" t="str">
        <f t="shared" si="1383"/>
        <v>&gt; 5UTARA12 RODA</v>
      </c>
      <c r="AN4893" s="5" t="str">
        <f t="shared" si="1384"/>
        <v>herman asBMJ II&gt; 5UTARA12 RODA</v>
      </c>
      <c r="AO4893" s="5" t="str">
        <f t="shared" si="1385"/>
        <v>herman as&gt; 5UTARA12 RODA</v>
      </c>
      <c r="AP4893" s="5" t="str">
        <f t="shared" si="1386"/>
        <v>44214DAY</v>
      </c>
    </row>
    <row r="4894" spans="1:42" x14ac:dyDescent="0.3">
      <c r="A4894" s="33">
        <v>1</v>
      </c>
      <c r="B4894" s="33"/>
      <c r="C4894" s="70">
        <v>44214</v>
      </c>
      <c r="D4894" s="71" t="s">
        <v>19</v>
      </c>
      <c r="E4894" s="70">
        <v>44214</v>
      </c>
      <c r="F4894" s="71">
        <v>5175974</v>
      </c>
      <c r="G4894" s="33" t="s">
        <v>20</v>
      </c>
      <c r="H4894" s="33" t="s">
        <v>21</v>
      </c>
      <c r="I4894" s="33" t="s">
        <v>123</v>
      </c>
      <c r="J4894" s="33" t="s">
        <v>23</v>
      </c>
      <c r="K4894" s="63" t="s">
        <v>36</v>
      </c>
      <c r="L4894" s="32" t="str">
        <f t="shared" si="1369"/>
        <v>CGE370</v>
      </c>
      <c r="M4894" s="32" t="str">
        <f t="shared" si="1370"/>
        <v>BMJ II</v>
      </c>
      <c r="N4894" s="32" t="str">
        <f t="shared" si="1371"/>
        <v>12 RODA</v>
      </c>
      <c r="O4894" s="146">
        <v>0.65869212962962964</v>
      </c>
      <c r="P4894" s="65">
        <v>0.65869212962962964</v>
      </c>
      <c r="Q4894" s="65"/>
      <c r="R4894" s="66">
        <v>6</v>
      </c>
      <c r="S4894" s="66">
        <v>44400</v>
      </c>
      <c r="T4894" s="66">
        <v>17100</v>
      </c>
      <c r="U4894" s="67">
        <f t="shared" si="1381"/>
        <v>27.3</v>
      </c>
      <c r="V4894" s="66">
        <f t="shared" si="1372"/>
        <v>553562.1</v>
      </c>
      <c r="W4894" s="66" t="str">
        <f t="shared" si="1373"/>
        <v>&gt; 6</v>
      </c>
      <c r="X4894" s="66">
        <f>A4894+SUMIFS(Presensi!F:F,Presensi!E:E,'Entry Data'!AP4894)</f>
        <v>1</v>
      </c>
      <c r="Y4894" s="66">
        <f>IFERROR(INDEX('Retasi Pricing'!F:F,MATCH('Entry Data'!AM4894,'Retasi Pricing'!E:E,0))*X4894,"")</f>
        <v>34450</v>
      </c>
      <c r="Z4894" s="62" t="s">
        <v>26</v>
      </c>
      <c r="AA4894" s="62" t="s">
        <v>27</v>
      </c>
      <c r="AB4894" s="32"/>
      <c r="AC4894" s="32" t="s">
        <v>177</v>
      </c>
      <c r="AD4894" s="32" t="str">
        <f t="shared" si="1374"/>
        <v/>
      </c>
      <c r="AF4894" s="5" t="str">
        <f t="shared" si="1375"/>
        <v>herman as44214</v>
      </c>
      <c r="AG4894" s="5" t="str">
        <f t="shared" si="1376"/>
        <v>BMJ 04644214UTARADAY</v>
      </c>
      <c r="AH4894" s="5" t="str">
        <f t="shared" si="1377"/>
        <v>herman as44214UTARADAY</v>
      </c>
      <c r="AI4894" s="5" t="str">
        <f t="shared" si="1378"/>
        <v>BMJ 04644214DAY</v>
      </c>
      <c r="AJ4894" s="5" t="str">
        <f t="shared" si="1379"/>
        <v>herman as44214DAY</v>
      </c>
      <c r="AK4894" s="5" t="str">
        <f t="shared" si="1380"/>
        <v>herman asBMJ II</v>
      </c>
      <c r="AL4894" s="5" t="str">
        <f t="shared" si="1382"/>
        <v>6UTARA</v>
      </c>
      <c r="AM4894" s="5" t="str">
        <f t="shared" si="1383"/>
        <v>&gt; 6UTARA12 RODA</v>
      </c>
      <c r="AN4894" s="5" t="str">
        <f t="shared" si="1384"/>
        <v>herman asBMJ II&gt; 6UTARA12 RODA</v>
      </c>
      <c r="AO4894" s="5" t="str">
        <f t="shared" si="1385"/>
        <v>herman as&gt; 6UTARA12 RODA</v>
      </c>
      <c r="AP4894" s="5" t="str">
        <f t="shared" si="1386"/>
        <v>44214DAY</v>
      </c>
    </row>
    <row r="4895" spans="1:42" x14ac:dyDescent="0.3">
      <c r="A4895" s="33">
        <v>1</v>
      </c>
      <c r="B4895" s="33"/>
      <c r="C4895" s="70">
        <v>44214</v>
      </c>
      <c r="D4895" s="71" t="s">
        <v>19</v>
      </c>
      <c r="E4895" s="70">
        <v>44214</v>
      </c>
      <c r="F4895" s="71">
        <v>5176055</v>
      </c>
      <c r="G4895" s="33" t="s">
        <v>20</v>
      </c>
      <c r="H4895" s="33" t="s">
        <v>21</v>
      </c>
      <c r="I4895" s="33" t="s">
        <v>123</v>
      </c>
      <c r="J4895" s="33" t="s">
        <v>23</v>
      </c>
      <c r="K4895" s="63" t="s">
        <v>36</v>
      </c>
      <c r="L4895" s="32" t="str">
        <f t="shared" si="1369"/>
        <v>CGE370</v>
      </c>
      <c r="M4895" s="32" t="str">
        <f t="shared" si="1370"/>
        <v>BMJ II</v>
      </c>
      <c r="N4895" s="32" t="str">
        <f t="shared" si="1371"/>
        <v>12 RODA</v>
      </c>
      <c r="O4895" s="146">
        <v>0.73241898148148143</v>
      </c>
      <c r="P4895" s="65">
        <v>0.73241898148148143</v>
      </c>
      <c r="Q4895" s="65"/>
      <c r="R4895" s="66">
        <v>7</v>
      </c>
      <c r="S4895" s="66">
        <v>45060</v>
      </c>
      <c r="T4895" s="66">
        <v>17100</v>
      </c>
      <c r="U4895" s="67">
        <f t="shared" si="1381"/>
        <v>27.96</v>
      </c>
      <c r="V4895" s="66">
        <f t="shared" si="1372"/>
        <v>566944.91999999993</v>
      </c>
      <c r="W4895" s="66" t="str">
        <f t="shared" si="1373"/>
        <v>7 &gt;</v>
      </c>
      <c r="X4895" s="66">
        <f>A4895+SUMIFS(Presensi!F:F,Presensi!E:E,'Entry Data'!AP4895)</f>
        <v>1</v>
      </c>
      <c r="Y4895" s="66">
        <f>IFERROR(INDEX('Retasi Pricing'!F:F,MATCH('Entry Data'!AM4895,'Retasi Pricing'!E:E,0))*X4895,"")</f>
        <v>42000</v>
      </c>
      <c r="Z4895" s="62" t="s">
        <v>26</v>
      </c>
      <c r="AA4895" s="62" t="s">
        <v>27</v>
      </c>
      <c r="AB4895" s="32"/>
      <c r="AC4895" s="32" t="s">
        <v>177</v>
      </c>
      <c r="AD4895" s="32" t="str">
        <f t="shared" si="1374"/>
        <v/>
      </c>
      <c r="AF4895" s="5" t="str">
        <f t="shared" si="1375"/>
        <v>herman as44214</v>
      </c>
      <c r="AG4895" s="5" t="str">
        <f t="shared" si="1376"/>
        <v>BMJ 04644214UTARADAY</v>
      </c>
      <c r="AH4895" s="5" t="str">
        <f t="shared" si="1377"/>
        <v>herman as44214UTARADAY</v>
      </c>
      <c r="AI4895" s="5" t="str">
        <f t="shared" si="1378"/>
        <v>BMJ 04644214DAY</v>
      </c>
      <c r="AJ4895" s="5" t="str">
        <f t="shared" si="1379"/>
        <v>herman as44214DAY</v>
      </c>
      <c r="AK4895" s="5" t="str">
        <f t="shared" si="1380"/>
        <v>herman asBMJ II</v>
      </c>
      <c r="AL4895" s="5" t="str">
        <f t="shared" si="1382"/>
        <v>7UTARA</v>
      </c>
      <c r="AM4895" s="5" t="str">
        <f t="shared" si="1383"/>
        <v>7 &gt;UTARA12 RODA</v>
      </c>
      <c r="AN4895" s="5" t="str">
        <f t="shared" si="1384"/>
        <v>herman asBMJ II7 &gt;UTARA12 RODA</v>
      </c>
      <c r="AO4895" s="5" t="str">
        <f t="shared" si="1385"/>
        <v>herman as7 &gt;UTARA12 RODA</v>
      </c>
      <c r="AP4895" s="5" t="str">
        <f t="shared" si="1386"/>
        <v>44214DAY</v>
      </c>
    </row>
    <row r="4896" spans="1:42" x14ac:dyDescent="0.3">
      <c r="A4896" s="33">
        <v>1</v>
      </c>
      <c r="B4896" s="33"/>
      <c r="C4896" s="70">
        <v>44214</v>
      </c>
      <c r="D4896" s="71" t="s">
        <v>19</v>
      </c>
      <c r="E4896" s="70">
        <v>44214</v>
      </c>
      <c r="F4896" s="71">
        <v>5175701</v>
      </c>
      <c r="G4896" s="33" t="s">
        <v>38</v>
      </c>
      <c r="H4896" s="33" t="s">
        <v>102</v>
      </c>
      <c r="I4896" s="33" t="s">
        <v>291</v>
      </c>
      <c r="J4896" s="33" t="s">
        <v>40</v>
      </c>
      <c r="K4896" s="63" t="s">
        <v>41</v>
      </c>
      <c r="L4896" s="32" t="str">
        <f t="shared" si="1369"/>
        <v>AXOR4843</v>
      </c>
      <c r="M4896" s="32" t="str">
        <f t="shared" si="1370"/>
        <v>BMJ II</v>
      </c>
      <c r="N4896" s="32" t="str">
        <f t="shared" si="1371"/>
        <v>12 RODA</v>
      </c>
      <c r="O4896" s="146">
        <v>0.39488425925925924</v>
      </c>
      <c r="P4896" s="65">
        <v>0.40195601851851853</v>
      </c>
      <c r="Q4896" s="65"/>
      <c r="R4896" s="66">
        <v>1</v>
      </c>
      <c r="S4896" s="66">
        <v>53500</v>
      </c>
      <c r="T4896" s="66">
        <v>20020</v>
      </c>
      <c r="U4896" s="67">
        <f t="shared" si="1381"/>
        <v>33.479999999999997</v>
      </c>
      <c r="V4896" s="66">
        <f t="shared" si="1372"/>
        <v>1005739.1999999998</v>
      </c>
      <c r="W4896" s="66" t="str">
        <f t="shared" si="1373"/>
        <v>1 &gt; 3</v>
      </c>
      <c r="X4896" s="66">
        <f>A4896+SUMIFS(Presensi!F:F,Presensi!E:E,'Entry Data'!AP4896)</f>
        <v>1</v>
      </c>
      <c r="Y4896" s="66">
        <f>IFERROR(INDEX('Retasi Pricing'!F:F,MATCH('Entry Data'!AM4896,'Retasi Pricing'!E:E,0))*X4896,"")</f>
        <v>38000</v>
      </c>
      <c r="Z4896" s="62" t="s">
        <v>26</v>
      </c>
      <c r="AA4896" s="62" t="s">
        <v>27</v>
      </c>
      <c r="AB4896" s="32"/>
      <c r="AC4896" s="32" t="s">
        <v>368</v>
      </c>
      <c r="AD4896" s="32" t="str">
        <f t="shared" si="1374"/>
        <v/>
      </c>
      <c r="AF4896" s="5" t="str">
        <f t="shared" si="1375"/>
        <v>Romanus Roja44214</v>
      </c>
      <c r="AG4896" s="5" t="str">
        <f t="shared" si="1376"/>
        <v>BMJ 04744214SELATANDAY</v>
      </c>
      <c r="AH4896" s="5" t="str">
        <f t="shared" si="1377"/>
        <v>Romanus Roja44214SELATANDAY</v>
      </c>
      <c r="AI4896" s="5" t="str">
        <f t="shared" si="1378"/>
        <v>BMJ 04744214DAY</v>
      </c>
      <c r="AJ4896" s="5" t="str">
        <f t="shared" si="1379"/>
        <v>Romanus Roja44214DAY</v>
      </c>
      <c r="AK4896" s="5" t="str">
        <f t="shared" si="1380"/>
        <v>Romanus RojaBMJ II</v>
      </c>
      <c r="AL4896" s="5" t="str">
        <f t="shared" si="1382"/>
        <v>1SELATAN</v>
      </c>
      <c r="AM4896" s="5" t="str">
        <f t="shared" si="1383"/>
        <v>1 &gt; 3SELATAN12 RODA</v>
      </c>
      <c r="AN4896" s="5" t="str">
        <f t="shared" si="1384"/>
        <v>Romanus RojaBMJ II1 &gt; 3SELATAN12 RODA</v>
      </c>
      <c r="AO4896" s="5" t="str">
        <f t="shared" si="1385"/>
        <v>Romanus Roja1 &gt; 3SELATAN12 RODA</v>
      </c>
      <c r="AP4896" s="5" t="str">
        <f t="shared" si="1386"/>
        <v>44214DAY</v>
      </c>
    </row>
    <row r="4897" spans="1:42" x14ac:dyDescent="0.3">
      <c r="A4897" s="33">
        <v>1</v>
      </c>
      <c r="B4897" s="33"/>
      <c r="C4897" s="70">
        <v>44214</v>
      </c>
      <c r="D4897" s="71" t="s">
        <v>19</v>
      </c>
      <c r="E4897" s="70">
        <v>44214</v>
      </c>
      <c r="F4897" s="71">
        <v>5175776</v>
      </c>
      <c r="G4897" s="33" t="s">
        <v>20</v>
      </c>
      <c r="H4897" s="33" t="s">
        <v>21</v>
      </c>
      <c r="I4897" s="33" t="s">
        <v>123</v>
      </c>
      <c r="J4897" s="33" t="s">
        <v>23</v>
      </c>
      <c r="K4897" s="63" t="s">
        <v>41</v>
      </c>
      <c r="L4897" s="32" t="str">
        <f t="shared" si="1369"/>
        <v>AXOR4843</v>
      </c>
      <c r="M4897" s="32" t="str">
        <f t="shared" si="1370"/>
        <v>BMJ II</v>
      </c>
      <c r="N4897" s="32" t="str">
        <f t="shared" si="1371"/>
        <v>12 RODA</v>
      </c>
      <c r="O4897" s="146">
        <v>0.4606365740740741</v>
      </c>
      <c r="P4897" s="65">
        <v>0.4606365740740741</v>
      </c>
      <c r="Q4897" s="65"/>
      <c r="R4897" s="66">
        <v>2</v>
      </c>
      <c r="S4897" s="66">
        <v>52080</v>
      </c>
      <c r="T4897" s="66">
        <v>20020</v>
      </c>
      <c r="U4897" s="67">
        <f t="shared" si="1381"/>
        <v>32.06</v>
      </c>
      <c r="V4897" s="66">
        <f t="shared" si="1372"/>
        <v>650080.62</v>
      </c>
      <c r="W4897" s="66" t="str">
        <f t="shared" si="1373"/>
        <v>1 &gt; 4</v>
      </c>
      <c r="X4897" s="66">
        <f>A4897+SUMIFS(Presensi!F:F,Presensi!E:E,'Entry Data'!AP4897)</f>
        <v>1</v>
      </c>
      <c r="Y4897" s="66">
        <f>IFERROR(INDEX('Retasi Pricing'!F:F,MATCH('Entry Data'!AM4897,'Retasi Pricing'!E:E,0))*X4897,"")</f>
        <v>27500</v>
      </c>
      <c r="Z4897" s="62" t="s">
        <v>26</v>
      </c>
      <c r="AA4897" s="62" t="s">
        <v>27</v>
      </c>
      <c r="AB4897" s="32"/>
      <c r="AC4897" s="32" t="s">
        <v>368</v>
      </c>
      <c r="AD4897" s="32" t="str">
        <f t="shared" si="1374"/>
        <v/>
      </c>
      <c r="AF4897" s="5" t="str">
        <f t="shared" si="1375"/>
        <v>Romanus Roja44214</v>
      </c>
      <c r="AG4897" s="5" t="str">
        <f t="shared" si="1376"/>
        <v>BMJ 04744214UTARADAY</v>
      </c>
      <c r="AH4897" s="5" t="str">
        <f t="shared" si="1377"/>
        <v>Romanus Roja44214UTARADAY</v>
      </c>
      <c r="AI4897" s="5" t="str">
        <f t="shared" si="1378"/>
        <v>BMJ 04744214DAY</v>
      </c>
      <c r="AJ4897" s="5" t="str">
        <f t="shared" si="1379"/>
        <v>Romanus Roja44214DAY</v>
      </c>
      <c r="AK4897" s="5" t="str">
        <f t="shared" si="1380"/>
        <v>Romanus RojaBMJ II</v>
      </c>
      <c r="AL4897" s="5" t="str">
        <f t="shared" si="1382"/>
        <v>2UTARA</v>
      </c>
      <c r="AM4897" s="5" t="str">
        <f t="shared" si="1383"/>
        <v>1 &gt; 4UTARA12 RODA</v>
      </c>
      <c r="AN4897" s="5" t="str">
        <f t="shared" si="1384"/>
        <v>Romanus RojaBMJ II1 &gt; 4UTARA12 RODA</v>
      </c>
      <c r="AO4897" s="5" t="str">
        <f t="shared" si="1385"/>
        <v>Romanus Roja1 &gt; 4UTARA12 RODA</v>
      </c>
      <c r="AP4897" s="5" t="str">
        <f t="shared" si="1386"/>
        <v>44214DAY</v>
      </c>
    </row>
    <row r="4898" spans="1:42" x14ac:dyDescent="0.3">
      <c r="A4898" s="33">
        <v>1</v>
      </c>
      <c r="B4898" s="33"/>
      <c r="C4898" s="70">
        <v>44214</v>
      </c>
      <c r="D4898" s="71" t="s">
        <v>19</v>
      </c>
      <c r="E4898" s="70">
        <v>44214</v>
      </c>
      <c r="F4898" s="71">
        <v>5175880</v>
      </c>
      <c r="G4898" s="33" t="s">
        <v>38</v>
      </c>
      <c r="H4898" s="33" t="s">
        <v>102</v>
      </c>
      <c r="I4898" s="33" t="s">
        <v>290</v>
      </c>
      <c r="J4898" s="33" t="s">
        <v>40</v>
      </c>
      <c r="K4898" s="63" t="s">
        <v>41</v>
      </c>
      <c r="L4898" s="32" t="str">
        <f t="shared" si="1369"/>
        <v>AXOR4843</v>
      </c>
      <c r="M4898" s="32" t="str">
        <f t="shared" si="1370"/>
        <v>BMJ II</v>
      </c>
      <c r="N4898" s="32" t="str">
        <f t="shared" si="1371"/>
        <v>12 RODA</v>
      </c>
      <c r="O4898" s="146">
        <v>0.56752314814814808</v>
      </c>
      <c r="P4898" s="65">
        <v>0.56752314814814808</v>
      </c>
      <c r="Q4898" s="65"/>
      <c r="R4898" s="66">
        <v>3</v>
      </c>
      <c r="S4898" s="66">
        <v>54620</v>
      </c>
      <c r="T4898" s="66">
        <v>20020</v>
      </c>
      <c r="U4898" s="67">
        <f t="shared" si="1381"/>
        <v>34.6</v>
      </c>
      <c r="V4898" s="66">
        <f t="shared" si="1372"/>
        <v>1039384.0000000001</v>
      </c>
      <c r="W4898" s="66" t="str">
        <f t="shared" si="1373"/>
        <v>1 &gt; 3</v>
      </c>
      <c r="X4898" s="66">
        <f>A4898+SUMIFS(Presensi!F:F,Presensi!E:E,'Entry Data'!AP4898)</f>
        <v>1</v>
      </c>
      <c r="Y4898" s="66">
        <f>IFERROR(INDEX('Retasi Pricing'!F:F,MATCH('Entry Data'!AM4898,'Retasi Pricing'!E:E,0))*X4898,"")</f>
        <v>38000</v>
      </c>
      <c r="Z4898" s="62" t="s">
        <v>26</v>
      </c>
      <c r="AA4898" s="62" t="s">
        <v>27</v>
      </c>
      <c r="AB4898" s="32"/>
      <c r="AC4898" s="32" t="s">
        <v>368</v>
      </c>
      <c r="AD4898" s="32" t="str">
        <f t="shared" si="1374"/>
        <v/>
      </c>
      <c r="AF4898" s="5" t="str">
        <f t="shared" si="1375"/>
        <v>Romanus Roja44214</v>
      </c>
      <c r="AG4898" s="5" t="str">
        <f t="shared" si="1376"/>
        <v>BMJ 04744214SELATANDAY</v>
      </c>
      <c r="AH4898" s="5" t="str">
        <f t="shared" si="1377"/>
        <v>Romanus Roja44214SELATANDAY</v>
      </c>
      <c r="AI4898" s="5" t="str">
        <f t="shared" si="1378"/>
        <v>BMJ 04744214DAY</v>
      </c>
      <c r="AJ4898" s="5" t="str">
        <f t="shared" si="1379"/>
        <v>Romanus Roja44214DAY</v>
      </c>
      <c r="AK4898" s="5" t="str">
        <f t="shared" si="1380"/>
        <v>Romanus RojaBMJ II</v>
      </c>
      <c r="AL4898" s="5" t="str">
        <f t="shared" si="1382"/>
        <v>3SELATAN</v>
      </c>
      <c r="AM4898" s="5" t="str">
        <f t="shared" si="1383"/>
        <v>1 &gt; 3SELATAN12 RODA</v>
      </c>
      <c r="AN4898" s="5" t="str">
        <f t="shared" si="1384"/>
        <v>Romanus RojaBMJ II1 &gt; 3SELATAN12 RODA</v>
      </c>
      <c r="AO4898" s="5" t="str">
        <f t="shared" si="1385"/>
        <v>Romanus Roja1 &gt; 3SELATAN12 RODA</v>
      </c>
      <c r="AP4898" s="5" t="str">
        <f t="shared" si="1386"/>
        <v>44214DAY</v>
      </c>
    </row>
    <row r="4899" spans="1:42" x14ac:dyDescent="0.3">
      <c r="A4899" s="33">
        <v>1</v>
      </c>
      <c r="B4899" s="33"/>
      <c r="C4899" s="70">
        <v>44214</v>
      </c>
      <c r="D4899" s="71" t="s">
        <v>19</v>
      </c>
      <c r="E4899" s="70">
        <v>44214</v>
      </c>
      <c r="F4899" s="71">
        <v>5175963</v>
      </c>
      <c r="G4899" s="33" t="s">
        <v>38</v>
      </c>
      <c r="H4899" s="33" t="s">
        <v>102</v>
      </c>
      <c r="I4899" s="33" t="s">
        <v>291</v>
      </c>
      <c r="J4899" s="33" t="s">
        <v>115</v>
      </c>
      <c r="K4899" s="63" t="s">
        <v>41</v>
      </c>
      <c r="L4899" s="32" t="str">
        <f t="shared" si="1369"/>
        <v>AXOR4843</v>
      </c>
      <c r="M4899" s="32" t="str">
        <f t="shared" si="1370"/>
        <v>BMJ II</v>
      </c>
      <c r="N4899" s="32" t="str">
        <f t="shared" si="1371"/>
        <v>12 RODA</v>
      </c>
      <c r="O4899" s="146">
        <v>0.65052083333333333</v>
      </c>
      <c r="P4899" s="65">
        <v>0.65052083333333333</v>
      </c>
      <c r="Q4899" s="65"/>
      <c r="R4899" s="66">
        <v>4</v>
      </c>
      <c r="S4899" s="66">
        <v>53240</v>
      </c>
      <c r="T4899" s="66">
        <v>20020</v>
      </c>
      <c r="U4899" s="67">
        <f t="shared" si="1381"/>
        <v>33.22</v>
      </c>
      <c r="V4899" s="66">
        <f t="shared" si="1372"/>
        <v>997928.79999999993</v>
      </c>
      <c r="W4899" s="66" t="str">
        <f t="shared" si="1373"/>
        <v>&gt; 4</v>
      </c>
      <c r="X4899" s="66">
        <f>A4899+SUMIFS(Presensi!F:F,Presensi!E:E,'Entry Data'!AP4899)</f>
        <v>1</v>
      </c>
      <c r="Y4899" s="66">
        <f>IFERROR(INDEX('Retasi Pricing'!F:F,MATCH('Entry Data'!AM4899,'Retasi Pricing'!E:E,0))*X4899,"")</f>
        <v>45000</v>
      </c>
      <c r="Z4899" s="62" t="s">
        <v>26</v>
      </c>
      <c r="AA4899" s="62" t="s">
        <v>27</v>
      </c>
      <c r="AB4899" s="32"/>
      <c r="AC4899" s="32" t="s">
        <v>368</v>
      </c>
      <c r="AD4899" s="32" t="str">
        <f t="shared" si="1374"/>
        <v/>
      </c>
      <c r="AF4899" s="5" t="str">
        <f t="shared" si="1375"/>
        <v>Romanus Roja44214</v>
      </c>
      <c r="AG4899" s="5" t="str">
        <f t="shared" si="1376"/>
        <v>BMJ 04744214SELATANDAY</v>
      </c>
      <c r="AH4899" s="5" t="str">
        <f t="shared" si="1377"/>
        <v>Romanus Roja44214SELATANDAY</v>
      </c>
      <c r="AI4899" s="5" t="str">
        <f t="shared" si="1378"/>
        <v>BMJ 04744214DAY</v>
      </c>
      <c r="AJ4899" s="5" t="str">
        <f t="shared" si="1379"/>
        <v>Romanus Roja44214DAY</v>
      </c>
      <c r="AK4899" s="5" t="str">
        <f t="shared" si="1380"/>
        <v>Romanus RojaBMJ II</v>
      </c>
      <c r="AL4899" s="5" t="str">
        <f t="shared" si="1382"/>
        <v>4SELATAN</v>
      </c>
      <c r="AM4899" s="5" t="str">
        <f t="shared" si="1383"/>
        <v>&gt; 4SELATAN12 RODA</v>
      </c>
      <c r="AN4899" s="5" t="str">
        <f t="shared" si="1384"/>
        <v>Romanus RojaBMJ II&gt; 4SELATAN12 RODA</v>
      </c>
      <c r="AO4899" s="5" t="str">
        <f t="shared" si="1385"/>
        <v>Romanus Roja&gt; 4SELATAN12 RODA</v>
      </c>
      <c r="AP4899" s="5" t="str">
        <f t="shared" si="1386"/>
        <v>44214DAY</v>
      </c>
    </row>
    <row r="4900" spans="1:42" x14ac:dyDescent="0.3">
      <c r="A4900" s="33">
        <v>1</v>
      </c>
      <c r="B4900" s="33"/>
      <c r="C4900" s="70">
        <v>44214</v>
      </c>
      <c r="D4900" s="71" t="s">
        <v>19</v>
      </c>
      <c r="E4900" s="70">
        <v>44214</v>
      </c>
      <c r="F4900" s="71">
        <v>5176048</v>
      </c>
      <c r="G4900" s="33" t="s">
        <v>20</v>
      </c>
      <c r="H4900" s="33" t="s">
        <v>21</v>
      </c>
      <c r="I4900" s="33" t="s">
        <v>170</v>
      </c>
      <c r="J4900" s="33" t="s">
        <v>23</v>
      </c>
      <c r="K4900" s="63" t="s">
        <v>41</v>
      </c>
      <c r="L4900" s="32" t="str">
        <f t="shared" si="1369"/>
        <v>AXOR4843</v>
      </c>
      <c r="M4900" s="32" t="str">
        <f t="shared" si="1370"/>
        <v>BMJ II</v>
      </c>
      <c r="N4900" s="32" t="str">
        <f t="shared" si="1371"/>
        <v>12 RODA</v>
      </c>
      <c r="O4900" s="146">
        <v>0.72804398148148142</v>
      </c>
      <c r="P4900" s="65">
        <v>0.72804398148148142</v>
      </c>
      <c r="Q4900" s="65"/>
      <c r="R4900" s="66">
        <v>5</v>
      </c>
      <c r="S4900" s="66">
        <v>54300</v>
      </c>
      <c r="T4900" s="66">
        <v>20020</v>
      </c>
      <c r="U4900" s="67">
        <f t="shared" si="1381"/>
        <v>34.28</v>
      </c>
      <c r="V4900" s="66">
        <f t="shared" si="1372"/>
        <v>695095.56</v>
      </c>
      <c r="W4900" s="66" t="str">
        <f t="shared" si="1373"/>
        <v>&gt; 5</v>
      </c>
      <c r="X4900" s="66">
        <f>A4900+SUMIFS(Presensi!F:F,Presensi!E:E,'Entry Data'!AP4900)</f>
        <v>1</v>
      </c>
      <c r="Y4900" s="66">
        <f>IFERROR(INDEX('Retasi Pricing'!F:F,MATCH('Entry Data'!AM4900,'Retasi Pricing'!E:E,0))*X4900,"")</f>
        <v>31200</v>
      </c>
      <c r="Z4900" s="62" t="s">
        <v>26</v>
      </c>
      <c r="AA4900" s="62" t="s">
        <v>27</v>
      </c>
      <c r="AB4900" s="32"/>
      <c r="AC4900" s="32" t="s">
        <v>368</v>
      </c>
      <c r="AD4900" s="32" t="str">
        <f t="shared" si="1374"/>
        <v/>
      </c>
      <c r="AF4900" s="5" t="str">
        <f t="shared" si="1375"/>
        <v>Romanus Roja44214</v>
      </c>
      <c r="AG4900" s="5" t="str">
        <f t="shared" si="1376"/>
        <v>BMJ 04744214UTARADAY</v>
      </c>
      <c r="AH4900" s="5" t="str">
        <f t="shared" si="1377"/>
        <v>Romanus Roja44214UTARADAY</v>
      </c>
      <c r="AI4900" s="5" t="str">
        <f t="shared" si="1378"/>
        <v>BMJ 04744214DAY</v>
      </c>
      <c r="AJ4900" s="5" t="str">
        <f t="shared" si="1379"/>
        <v>Romanus Roja44214DAY</v>
      </c>
      <c r="AK4900" s="5" t="str">
        <f t="shared" si="1380"/>
        <v>Romanus RojaBMJ II</v>
      </c>
      <c r="AL4900" s="5" t="str">
        <f t="shared" si="1382"/>
        <v>5UTARA</v>
      </c>
      <c r="AM4900" s="5" t="str">
        <f t="shared" si="1383"/>
        <v>&gt; 5UTARA12 RODA</v>
      </c>
      <c r="AN4900" s="5" t="str">
        <f t="shared" si="1384"/>
        <v>Romanus RojaBMJ II&gt; 5UTARA12 RODA</v>
      </c>
      <c r="AO4900" s="5" t="str">
        <f t="shared" si="1385"/>
        <v>Romanus Roja&gt; 5UTARA12 RODA</v>
      </c>
      <c r="AP4900" s="5" t="str">
        <f t="shared" si="1386"/>
        <v>44214DAY</v>
      </c>
    </row>
    <row r="4901" spans="1:42" x14ac:dyDescent="0.3">
      <c r="A4901" s="33">
        <v>1</v>
      </c>
      <c r="B4901" s="33"/>
      <c r="C4901" s="70">
        <v>44214</v>
      </c>
      <c r="D4901" s="71" t="s">
        <v>19</v>
      </c>
      <c r="E4901" s="70">
        <v>44214</v>
      </c>
      <c r="F4901" s="71">
        <v>5175846</v>
      </c>
      <c r="G4901" s="33" t="s">
        <v>20</v>
      </c>
      <c r="H4901" s="33" t="s">
        <v>21</v>
      </c>
      <c r="I4901" s="33" t="s">
        <v>123</v>
      </c>
      <c r="J4901" s="33" t="s">
        <v>23</v>
      </c>
      <c r="K4901" s="63" t="s">
        <v>62</v>
      </c>
      <c r="L4901" s="32" t="str">
        <f t="shared" si="1369"/>
        <v>FM260JD</v>
      </c>
      <c r="M4901" s="32" t="str">
        <f t="shared" si="1370"/>
        <v>BMJ III</v>
      </c>
      <c r="N4901" s="32" t="str">
        <f t="shared" si="1371"/>
        <v>10 RODA</v>
      </c>
      <c r="O4901" s="146">
        <v>0.52650462962962963</v>
      </c>
      <c r="P4901" s="65">
        <v>0.55395833333333333</v>
      </c>
      <c r="Q4901" s="65"/>
      <c r="R4901" s="66">
        <v>1</v>
      </c>
      <c r="S4901" s="66">
        <v>38140</v>
      </c>
      <c r="T4901" s="66">
        <v>14860</v>
      </c>
      <c r="U4901" s="67">
        <f t="shared" si="1381"/>
        <v>23.28</v>
      </c>
      <c r="V4901" s="66">
        <f t="shared" si="1372"/>
        <v>453820.32</v>
      </c>
      <c r="W4901" s="66" t="str">
        <f t="shared" si="1373"/>
        <v>1 &gt; 4</v>
      </c>
      <c r="X4901" s="66">
        <f>A4901+SUMIFS(Presensi!F:F,Presensi!E:E,'Entry Data'!AP4901)</f>
        <v>1</v>
      </c>
      <c r="Y4901" s="66">
        <f>IFERROR(INDEX('Retasi Pricing'!F:F,MATCH('Entry Data'!AM4901,'Retasi Pricing'!E:E,0))*X4901,"")</f>
        <v>25000</v>
      </c>
      <c r="Z4901" s="62" t="s">
        <v>26</v>
      </c>
      <c r="AA4901" s="62" t="s">
        <v>27</v>
      </c>
      <c r="AB4901" s="32"/>
      <c r="AC4901" s="32" t="s">
        <v>313</v>
      </c>
      <c r="AD4901" s="32" t="str">
        <f t="shared" si="1374"/>
        <v/>
      </c>
      <c r="AF4901" s="5" t="str">
        <f t="shared" si="1375"/>
        <v>arwan toban44214</v>
      </c>
      <c r="AG4901" s="5" t="str">
        <f t="shared" si="1376"/>
        <v>BMJ 05344214UTARADAY</v>
      </c>
      <c r="AH4901" s="5" t="str">
        <f t="shared" si="1377"/>
        <v>arwan toban44214UTARADAY</v>
      </c>
      <c r="AI4901" s="5" t="str">
        <f t="shared" si="1378"/>
        <v>BMJ 05344214DAY</v>
      </c>
      <c r="AJ4901" s="5" t="str">
        <f t="shared" si="1379"/>
        <v>arwan toban44214DAY</v>
      </c>
      <c r="AK4901" s="5" t="str">
        <f t="shared" si="1380"/>
        <v>arwan tobanBMJ III</v>
      </c>
      <c r="AL4901" s="5" t="str">
        <f t="shared" si="1382"/>
        <v>1UTARA</v>
      </c>
      <c r="AM4901" s="5" t="str">
        <f t="shared" si="1383"/>
        <v>1 &gt; 4UTARA10 RODA</v>
      </c>
      <c r="AN4901" s="5" t="str">
        <f t="shared" si="1384"/>
        <v>arwan tobanBMJ III1 &gt; 4UTARA10 RODA</v>
      </c>
      <c r="AO4901" s="5" t="str">
        <f t="shared" si="1385"/>
        <v>arwan toban1 &gt; 4UTARA10 RODA</v>
      </c>
      <c r="AP4901" s="5" t="str">
        <f t="shared" si="1386"/>
        <v>44214DAY</v>
      </c>
    </row>
    <row r="4902" spans="1:42" x14ac:dyDescent="0.3">
      <c r="A4902" s="33">
        <v>1</v>
      </c>
      <c r="B4902" s="33"/>
      <c r="C4902" s="70">
        <v>44214</v>
      </c>
      <c r="D4902" s="71" t="s">
        <v>19</v>
      </c>
      <c r="E4902" s="70">
        <v>44214</v>
      </c>
      <c r="F4902" s="71">
        <v>5175659</v>
      </c>
      <c r="G4902" s="33" t="s">
        <v>20</v>
      </c>
      <c r="H4902" s="33" t="s">
        <v>21</v>
      </c>
      <c r="I4902" s="33" t="s">
        <v>123</v>
      </c>
      <c r="J4902" s="33" t="s">
        <v>23</v>
      </c>
      <c r="K4902" s="63" t="s">
        <v>67</v>
      </c>
      <c r="L4902" s="32" t="str">
        <f t="shared" si="1369"/>
        <v>FM260JD</v>
      </c>
      <c r="M4902" s="32" t="str">
        <f t="shared" si="1370"/>
        <v>BMJ III</v>
      </c>
      <c r="N4902" s="32" t="str">
        <f t="shared" si="1371"/>
        <v>10 RODA</v>
      </c>
      <c r="O4902" s="146">
        <v>0.35630787037037037</v>
      </c>
      <c r="P4902" s="65">
        <v>0.36458333333333331</v>
      </c>
      <c r="Q4902" s="65"/>
      <c r="R4902" s="66"/>
      <c r="S4902" s="66">
        <v>40260</v>
      </c>
      <c r="T4902" s="66">
        <v>14980</v>
      </c>
      <c r="U4902" s="67">
        <f t="shared" si="1381"/>
        <v>25.28</v>
      </c>
      <c r="V4902" s="66">
        <f t="shared" si="1372"/>
        <v>492808.32</v>
      </c>
      <c r="W4902" s="66" t="str">
        <f t="shared" si="1373"/>
        <v/>
      </c>
      <c r="X4902" s="66">
        <f>A4902+SUMIFS(Presensi!F:F,Presensi!E:E,'Entry Data'!AP4902)</f>
        <v>1</v>
      </c>
      <c r="Y4902" s="66" t="str">
        <f>IFERROR(INDEX('Retasi Pricing'!F:F,MATCH('Entry Data'!AM4902,'Retasi Pricing'!E:E,0))*X4902,"")</f>
        <v/>
      </c>
      <c r="Z4902" s="62" t="s">
        <v>26</v>
      </c>
      <c r="AA4902" s="62" t="s">
        <v>27</v>
      </c>
      <c r="AB4902" s="32"/>
      <c r="AC4902" s="32" t="s">
        <v>210</v>
      </c>
      <c r="AD4902" s="32" t="str">
        <f t="shared" si="1374"/>
        <v/>
      </c>
      <c r="AF4902" s="5" t="str">
        <f t="shared" si="1375"/>
        <v>m.taha44214</v>
      </c>
      <c r="AG4902" s="5" t="str">
        <f t="shared" si="1376"/>
        <v>BMJ 05444214UTARADAY</v>
      </c>
      <c r="AH4902" s="5" t="str">
        <f t="shared" si="1377"/>
        <v>m.taha44214UTARADAY</v>
      </c>
      <c r="AI4902" s="5" t="str">
        <f t="shared" si="1378"/>
        <v>BMJ 05444214DAY</v>
      </c>
      <c r="AJ4902" s="5" t="str">
        <f t="shared" si="1379"/>
        <v>m.taha44214DAY</v>
      </c>
      <c r="AK4902" s="5" t="str">
        <f t="shared" si="1380"/>
        <v>m.tahaBMJ III</v>
      </c>
      <c r="AL4902" s="5" t="str">
        <f t="shared" si="1382"/>
        <v>UTARA</v>
      </c>
      <c r="AM4902" s="5" t="str">
        <f t="shared" si="1383"/>
        <v>UTARA10 RODA</v>
      </c>
      <c r="AN4902" s="5" t="str">
        <f t="shared" si="1384"/>
        <v>m.tahaBMJ IIIUTARA10 RODA</v>
      </c>
      <c r="AO4902" s="5" t="str">
        <f t="shared" si="1385"/>
        <v>m.tahaUTARA10 RODA</v>
      </c>
      <c r="AP4902" s="5" t="str">
        <f t="shared" si="1386"/>
        <v>44214DAY</v>
      </c>
    </row>
    <row r="4903" spans="1:42" x14ac:dyDescent="0.3">
      <c r="A4903" s="147">
        <v>1</v>
      </c>
      <c r="B4903" s="147"/>
      <c r="C4903" s="148">
        <v>44214</v>
      </c>
      <c r="D4903" s="149" t="s">
        <v>19</v>
      </c>
      <c r="E4903" s="148">
        <v>44214</v>
      </c>
      <c r="F4903" s="149">
        <v>5175727</v>
      </c>
      <c r="G4903" s="147" t="s">
        <v>20</v>
      </c>
      <c r="H4903" s="147" t="s">
        <v>21</v>
      </c>
      <c r="I4903" s="147" t="s">
        <v>123</v>
      </c>
      <c r="J4903" s="147" t="s">
        <v>23</v>
      </c>
      <c r="K4903" s="150" t="s">
        <v>67</v>
      </c>
      <c r="L4903" s="147" t="str">
        <f t="shared" si="1369"/>
        <v>FM260JD</v>
      </c>
      <c r="M4903" s="147" t="str">
        <f t="shared" si="1370"/>
        <v>BMJ III</v>
      </c>
      <c r="N4903" s="147" t="str">
        <f t="shared" si="1371"/>
        <v>10 RODA</v>
      </c>
      <c r="O4903" s="151">
        <v>0.41780092592592594</v>
      </c>
      <c r="P4903" s="152">
        <v>0.41780092592592594</v>
      </c>
      <c r="Q4903" s="152"/>
      <c r="R4903" s="153"/>
      <c r="S4903" s="153">
        <v>40540</v>
      </c>
      <c r="T4903" s="153">
        <v>14980</v>
      </c>
      <c r="U4903" s="154">
        <f t="shared" si="1381"/>
        <v>25.56</v>
      </c>
      <c r="V4903" s="153">
        <f t="shared" si="1372"/>
        <v>498266.64</v>
      </c>
      <c r="W4903" s="153" t="str">
        <f t="shared" si="1373"/>
        <v/>
      </c>
      <c r="X4903" s="153">
        <f>A4903+SUMIFS(Presensi!F:F,Presensi!E:E,'Entry Data'!AP4903)</f>
        <v>1</v>
      </c>
      <c r="Y4903" s="153" t="str">
        <f>IFERROR(INDEX('Retasi Pricing'!F:F,MATCH('Entry Data'!AM4903,'Retasi Pricing'!E:E,0))*X4903,"")</f>
        <v/>
      </c>
      <c r="Z4903" s="149" t="s">
        <v>26</v>
      </c>
      <c r="AA4903" s="149" t="s">
        <v>27</v>
      </c>
      <c r="AB4903" s="147"/>
      <c r="AC4903" s="147" t="s">
        <v>210</v>
      </c>
      <c r="AD4903" s="147" t="str">
        <f t="shared" si="1374"/>
        <v/>
      </c>
      <c r="AF4903" s="5" t="str">
        <f t="shared" si="1375"/>
        <v>m.taha44214</v>
      </c>
      <c r="AG4903" s="5" t="str">
        <f t="shared" si="1376"/>
        <v>BMJ 05444214UTARADAY</v>
      </c>
      <c r="AH4903" s="5" t="str">
        <f t="shared" si="1377"/>
        <v>m.taha44214UTARADAY</v>
      </c>
      <c r="AI4903" s="5" t="str">
        <f t="shared" si="1378"/>
        <v>BMJ 05444214DAY</v>
      </c>
      <c r="AJ4903" s="5" t="str">
        <f t="shared" si="1379"/>
        <v>m.taha44214DAY</v>
      </c>
      <c r="AK4903" s="5" t="str">
        <f t="shared" si="1380"/>
        <v>m.tahaBMJ III</v>
      </c>
      <c r="AL4903" s="5" t="str">
        <f t="shared" si="1382"/>
        <v>UTARA</v>
      </c>
      <c r="AM4903" s="5" t="str">
        <f t="shared" si="1383"/>
        <v>UTARA10 RODA</v>
      </c>
      <c r="AN4903" s="5" t="str">
        <f t="shared" si="1384"/>
        <v>m.tahaBMJ IIIUTARA10 RODA</v>
      </c>
      <c r="AO4903" s="5" t="str">
        <f t="shared" si="1385"/>
        <v>m.tahaUTARA10 RODA</v>
      </c>
      <c r="AP4903" s="5" t="str">
        <f t="shared" si="1386"/>
        <v>44214DAY</v>
      </c>
    </row>
    <row r="4904" spans="1:42" x14ac:dyDescent="0.3">
      <c r="A4904" s="147">
        <v>1</v>
      </c>
      <c r="B4904" s="147"/>
      <c r="C4904" s="148">
        <v>44214</v>
      </c>
      <c r="D4904" s="149" t="s">
        <v>19</v>
      </c>
      <c r="E4904" s="148">
        <v>44214</v>
      </c>
      <c r="F4904" s="149">
        <v>5175800</v>
      </c>
      <c r="G4904" s="147" t="s">
        <v>20</v>
      </c>
      <c r="H4904" s="147" t="s">
        <v>21</v>
      </c>
      <c r="I4904" s="147" t="s">
        <v>123</v>
      </c>
      <c r="J4904" s="147" t="s">
        <v>23</v>
      </c>
      <c r="K4904" s="150" t="s">
        <v>67</v>
      </c>
      <c r="L4904" s="147" t="str">
        <f t="shared" si="1369"/>
        <v>FM260JD</v>
      </c>
      <c r="M4904" s="147" t="str">
        <f t="shared" si="1370"/>
        <v>BMJ III</v>
      </c>
      <c r="N4904" s="147" t="str">
        <f t="shared" si="1371"/>
        <v>10 RODA</v>
      </c>
      <c r="O4904" s="151">
        <v>0.4826388888888889</v>
      </c>
      <c r="P4904" s="152">
        <v>0.4826388888888889</v>
      </c>
      <c r="Q4904" s="152"/>
      <c r="R4904" s="153"/>
      <c r="S4904" s="153">
        <v>41660</v>
      </c>
      <c r="T4904" s="153">
        <v>14980</v>
      </c>
      <c r="U4904" s="154">
        <f t="shared" si="1381"/>
        <v>26.68</v>
      </c>
      <c r="V4904" s="153">
        <f t="shared" si="1372"/>
        <v>520099.92</v>
      </c>
      <c r="W4904" s="153" t="str">
        <f t="shared" si="1373"/>
        <v/>
      </c>
      <c r="X4904" s="153">
        <f>A4904+SUMIFS(Presensi!F:F,Presensi!E:E,'Entry Data'!AP4904)</f>
        <v>1</v>
      </c>
      <c r="Y4904" s="153" t="str">
        <f>IFERROR(INDEX('Retasi Pricing'!F:F,MATCH('Entry Data'!AM4904,'Retasi Pricing'!E:E,0))*X4904,"")</f>
        <v/>
      </c>
      <c r="Z4904" s="149" t="s">
        <v>26</v>
      </c>
      <c r="AA4904" s="149" t="s">
        <v>27</v>
      </c>
      <c r="AB4904" s="147"/>
      <c r="AC4904" s="147" t="s">
        <v>210</v>
      </c>
      <c r="AD4904" s="147" t="str">
        <f t="shared" si="1374"/>
        <v/>
      </c>
      <c r="AF4904" s="5" t="str">
        <f t="shared" si="1375"/>
        <v>m.taha44214</v>
      </c>
      <c r="AG4904" s="5" t="str">
        <f t="shared" si="1376"/>
        <v>BMJ 05444214UTARADAY</v>
      </c>
      <c r="AH4904" s="5" t="str">
        <f t="shared" si="1377"/>
        <v>m.taha44214UTARADAY</v>
      </c>
      <c r="AI4904" s="5" t="str">
        <f t="shared" si="1378"/>
        <v>BMJ 05444214DAY</v>
      </c>
      <c r="AJ4904" s="5" t="str">
        <f t="shared" si="1379"/>
        <v>m.taha44214DAY</v>
      </c>
      <c r="AK4904" s="5" t="str">
        <f t="shared" si="1380"/>
        <v>m.tahaBMJ III</v>
      </c>
      <c r="AL4904" s="5" t="str">
        <f t="shared" si="1382"/>
        <v>UTARA</v>
      </c>
      <c r="AM4904" s="5" t="str">
        <f t="shared" si="1383"/>
        <v>UTARA10 RODA</v>
      </c>
      <c r="AN4904" s="5" t="str">
        <f t="shared" si="1384"/>
        <v>m.tahaBMJ IIIUTARA10 RODA</v>
      </c>
      <c r="AO4904" s="5" t="str">
        <f t="shared" si="1385"/>
        <v>m.tahaUTARA10 RODA</v>
      </c>
      <c r="AP4904" s="5" t="str">
        <f t="shared" si="1386"/>
        <v>44214DAY</v>
      </c>
    </row>
    <row r="4905" spans="1:42" x14ac:dyDescent="0.3">
      <c r="A4905" s="147">
        <v>1</v>
      </c>
      <c r="B4905" s="147"/>
      <c r="C4905" s="148">
        <v>44214</v>
      </c>
      <c r="D4905" s="149" t="s">
        <v>19</v>
      </c>
      <c r="E4905" s="148">
        <v>44214</v>
      </c>
      <c r="F4905" s="149">
        <v>5175889</v>
      </c>
      <c r="G4905" s="147" t="s">
        <v>20</v>
      </c>
      <c r="H4905" s="147" t="s">
        <v>21</v>
      </c>
      <c r="I4905" s="147" t="s">
        <v>123</v>
      </c>
      <c r="J4905" s="147" t="s">
        <v>23</v>
      </c>
      <c r="K4905" s="150" t="s">
        <v>67</v>
      </c>
      <c r="L4905" s="147" t="str">
        <f t="shared" si="1369"/>
        <v>FM260JD</v>
      </c>
      <c r="M4905" s="147" t="str">
        <f t="shared" si="1370"/>
        <v>BMJ III</v>
      </c>
      <c r="N4905" s="147" t="str">
        <f t="shared" si="1371"/>
        <v>10 RODA</v>
      </c>
      <c r="O4905" s="151">
        <v>0.57502314814814814</v>
      </c>
      <c r="P4905" s="152">
        <v>0.57502314814814814</v>
      </c>
      <c r="Q4905" s="152"/>
      <c r="R4905" s="153"/>
      <c r="S4905" s="153">
        <v>38240</v>
      </c>
      <c r="T4905" s="153">
        <v>14980</v>
      </c>
      <c r="U4905" s="154">
        <f t="shared" si="1381"/>
        <v>23.26</v>
      </c>
      <c r="V4905" s="153">
        <f t="shared" si="1372"/>
        <v>453430.44000000006</v>
      </c>
      <c r="W4905" s="153" t="str">
        <f t="shared" si="1373"/>
        <v/>
      </c>
      <c r="X4905" s="153">
        <f>A4905+SUMIFS(Presensi!F:F,Presensi!E:E,'Entry Data'!AP4905)</f>
        <v>1</v>
      </c>
      <c r="Y4905" s="153" t="str">
        <f>IFERROR(INDEX('Retasi Pricing'!F:F,MATCH('Entry Data'!AM4905,'Retasi Pricing'!E:E,0))*X4905,"")</f>
        <v/>
      </c>
      <c r="Z4905" s="149" t="s">
        <v>26</v>
      </c>
      <c r="AA4905" s="149" t="s">
        <v>27</v>
      </c>
      <c r="AB4905" s="147"/>
      <c r="AC4905" s="147" t="s">
        <v>210</v>
      </c>
      <c r="AD4905" s="147" t="str">
        <f t="shared" si="1374"/>
        <v/>
      </c>
      <c r="AF4905" s="5" t="str">
        <f t="shared" si="1375"/>
        <v>m.taha44214</v>
      </c>
      <c r="AG4905" s="5" t="str">
        <f t="shared" si="1376"/>
        <v>BMJ 05444214UTARADAY</v>
      </c>
      <c r="AH4905" s="5" t="str">
        <f t="shared" si="1377"/>
        <v>m.taha44214UTARADAY</v>
      </c>
      <c r="AI4905" s="5" t="str">
        <f t="shared" si="1378"/>
        <v>BMJ 05444214DAY</v>
      </c>
      <c r="AJ4905" s="5" t="str">
        <f t="shared" si="1379"/>
        <v>m.taha44214DAY</v>
      </c>
      <c r="AK4905" s="5" t="str">
        <f t="shared" si="1380"/>
        <v>m.tahaBMJ III</v>
      </c>
      <c r="AL4905" s="5" t="str">
        <f t="shared" si="1382"/>
        <v>UTARA</v>
      </c>
      <c r="AM4905" s="5" t="str">
        <f t="shared" si="1383"/>
        <v>UTARA10 RODA</v>
      </c>
      <c r="AN4905" s="5" t="str">
        <f t="shared" si="1384"/>
        <v>m.tahaBMJ IIIUTARA10 RODA</v>
      </c>
      <c r="AO4905" s="5" t="str">
        <f t="shared" si="1385"/>
        <v>m.tahaUTARA10 RODA</v>
      </c>
      <c r="AP4905" s="5" t="str">
        <f t="shared" si="1386"/>
        <v>44214DAY</v>
      </c>
    </row>
    <row r="4906" spans="1:42" x14ac:dyDescent="0.3">
      <c r="A4906" s="147">
        <v>1</v>
      </c>
      <c r="B4906" s="147"/>
      <c r="C4906" s="148">
        <v>44214</v>
      </c>
      <c r="D4906" s="149" t="s">
        <v>19</v>
      </c>
      <c r="E4906" s="148">
        <v>44214</v>
      </c>
      <c r="F4906" s="149">
        <v>5175957</v>
      </c>
      <c r="G4906" s="147" t="s">
        <v>20</v>
      </c>
      <c r="H4906" s="147" t="s">
        <v>21</v>
      </c>
      <c r="I4906" s="147" t="s">
        <v>123</v>
      </c>
      <c r="J4906" s="147" t="s">
        <v>23</v>
      </c>
      <c r="K4906" s="150" t="s">
        <v>67</v>
      </c>
      <c r="L4906" s="147" t="str">
        <f t="shared" si="1369"/>
        <v>FM260JD</v>
      </c>
      <c r="M4906" s="147" t="str">
        <f t="shared" si="1370"/>
        <v>BMJ III</v>
      </c>
      <c r="N4906" s="147" t="str">
        <f t="shared" si="1371"/>
        <v>10 RODA</v>
      </c>
      <c r="O4906" s="151">
        <v>0.64569444444444446</v>
      </c>
      <c r="P4906" s="152">
        <v>0.64569444444444446</v>
      </c>
      <c r="Q4906" s="152"/>
      <c r="R4906" s="153"/>
      <c r="S4906" s="153">
        <v>41140</v>
      </c>
      <c r="T4906" s="153">
        <v>14980</v>
      </c>
      <c r="U4906" s="154">
        <f t="shared" si="1381"/>
        <v>26.16</v>
      </c>
      <c r="V4906" s="153">
        <f t="shared" si="1372"/>
        <v>509963.04000000004</v>
      </c>
      <c r="W4906" s="153" t="str">
        <f t="shared" si="1373"/>
        <v/>
      </c>
      <c r="X4906" s="153">
        <f>A4906+SUMIFS(Presensi!F:F,Presensi!E:E,'Entry Data'!AP4906)</f>
        <v>1</v>
      </c>
      <c r="Y4906" s="153" t="str">
        <f>IFERROR(INDEX('Retasi Pricing'!F:F,MATCH('Entry Data'!AM4906,'Retasi Pricing'!E:E,0))*X4906,"")</f>
        <v/>
      </c>
      <c r="Z4906" s="149" t="s">
        <v>26</v>
      </c>
      <c r="AA4906" s="149" t="s">
        <v>27</v>
      </c>
      <c r="AB4906" s="147"/>
      <c r="AC4906" s="147" t="s">
        <v>210</v>
      </c>
      <c r="AD4906" s="147" t="str">
        <f t="shared" si="1374"/>
        <v/>
      </c>
      <c r="AF4906" s="5" t="str">
        <f t="shared" si="1375"/>
        <v>m.taha44214</v>
      </c>
      <c r="AG4906" s="5" t="str">
        <f t="shared" si="1376"/>
        <v>BMJ 05444214UTARADAY</v>
      </c>
      <c r="AH4906" s="5" t="str">
        <f t="shared" si="1377"/>
        <v>m.taha44214UTARADAY</v>
      </c>
      <c r="AI4906" s="5" t="str">
        <f t="shared" si="1378"/>
        <v>BMJ 05444214DAY</v>
      </c>
      <c r="AJ4906" s="5" t="str">
        <f t="shared" si="1379"/>
        <v>m.taha44214DAY</v>
      </c>
      <c r="AK4906" s="5" t="str">
        <f t="shared" si="1380"/>
        <v>m.tahaBMJ III</v>
      </c>
      <c r="AL4906" s="5" t="str">
        <f t="shared" si="1382"/>
        <v>UTARA</v>
      </c>
      <c r="AM4906" s="5" t="str">
        <f t="shared" si="1383"/>
        <v>UTARA10 RODA</v>
      </c>
      <c r="AN4906" s="5" t="str">
        <f t="shared" si="1384"/>
        <v>m.tahaBMJ IIIUTARA10 RODA</v>
      </c>
      <c r="AO4906" s="5" t="str">
        <f t="shared" si="1385"/>
        <v>m.tahaUTARA10 RODA</v>
      </c>
      <c r="AP4906" s="5" t="str">
        <f t="shared" si="1386"/>
        <v>44214DAY</v>
      </c>
    </row>
    <row r="4907" spans="1:42" x14ac:dyDescent="0.3">
      <c r="A4907" s="147">
        <v>1</v>
      </c>
      <c r="B4907" s="147"/>
      <c r="C4907" s="148">
        <v>44214</v>
      </c>
      <c r="D4907" s="149" t="s">
        <v>19</v>
      </c>
      <c r="E4907" s="148">
        <v>44214</v>
      </c>
      <c r="F4907" s="149">
        <v>5176044</v>
      </c>
      <c r="G4907" s="147" t="s">
        <v>20</v>
      </c>
      <c r="H4907" s="147" t="s">
        <v>21</v>
      </c>
      <c r="I4907" s="147" t="s">
        <v>123</v>
      </c>
      <c r="J4907" s="147" t="s">
        <v>23</v>
      </c>
      <c r="K4907" s="150" t="s">
        <v>67</v>
      </c>
      <c r="L4907" s="147" t="str">
        <f t="shared" si="1369"/>
        <v>FM260JD</v>
      </c>
      <c r="M4907" s="147" t="str">
        <f t="shared" si="1370"/>
        <v>BMJ III</v>
      </c>
      <c r="N4907" s="147" t="str">
        <f t="shared" si="1371"/>
        <v>10 RODA</v>
      </c>
      <c r="O4907" s="151">
        <v>0.72474537037037035</v>
      </c>
      <c r="P4907" s="152">
        <v>0.72474537037037035</v>
      </c>
      <c r="Q4907" s="152"/>
      <c r="R4907" s="153"/>
      <c r="S4907" s="153">
        <v>38060</v>
      </c>
      <c r="T4907" s="153">
        <v>14980</v>
      </c>
      <c r="U4907" s="154">
        <f t="shared" si="1381"/>
        <v>23.08</v>
      </c>
      <c r="V4907" s="153">
        <f t="shared" si="1372"/>
        <v>449921.51999999996</v>
      </c>
      <c r="W4907" s="153" t="str">
        <f t="shared" si="1373"/>
        <v/>
      </c>
      <c r="X4907" s="153">
        <f>A4907+SUMIFS(Presensi!F:F,Presensi!E:E,'Entry Data'!AP4907)</f>
        <v>1</v>
      </c>
      <c r="Y4907" s="153" t="str">
        <f>IFERROR(INDEX('Retasi Pricing'!F:F,MATCH('Entry Data'!AM4907,'Retasi Pricing'!E:E,0))*X4907,"")</f>
        <v/>
      </c>
      <c r="Z4907" s="149" t="s">
        <v>26</v>
      </c>
      <c r="AA4907" s="149" t="s">
        <v>27</v>
      </c>
      <c r="AB4907" s="147"/>
      <c r="AC4907" s="147" t="s">
        <v>210</v>
      </c>
      <c r="AD4907" s="147" t="str">
        <f t="shared" si="1374"/>
        <v/>
      </c>
      <c r="AF4907" s="5" t="str">
        <f t="shared" si="1375"/>
        <v>m.taha44214</v>
      </c>
      <c r="AG4907" s="5" t="str">
        <f t="shared" si="1376"/>
        <v>BMJ 05444214UTARADAY</v>
      </c>
      <c r="AH4907" s="5" t="str">
        <f t="shared" si="1377"/>
        <v>m.taha44214UTARADAY</v>
      </c>
      <c r="AI4907" s="5" t="str">
        <f t="shared" si="1378"/>
        <v>BMJ 05444214DAY</v>
      </c>
      <c r="AJ4907" s="5" t="str">
        <f t="shared" si="1379"/>
        <v>m.taha44214DAY</v>
      </c>
      <c r="AK4907" s="5" t="str">
        <f t="shared" si="1380"/>
        <v>m.tahaBMJ III</v>
      </c>
      <c r="AL4907" s="5" t="str">
        <f t="shared" si="1382"/>
        <v>UTARA</v>
      </c>
      <c r="AM4907" s="5" t="str">
        <f t="shared" si="1383"/>
        <v>UTARA10 RODA</v>
      </c>
      <c r="AN4907" s="5" t="str">
        <f t="shared" si="1384"/>
        <v>m.tahaBMJ IIIUTARA10 RODA</v>
      </c>
      <c r="AO4907" s="5" t="str">
        <f t="shared" si="1385"/>
        <v>m.tahaUTARA10 RODA</v>
      </c>
      <c r="AP4907" s="5" t="str">
        <f t="shared" si="1386"/>
        <v>44214DAY</v>
      </c>
    </row>
    <row r="4908" spans="1:42" x14ac:dyDescent="0.3">
      <c r="A4908" s="33">
        <v>1</v>
      </c>
      <c r="B4908" s="33"/>
      <c r="C4908" s="70">
        <v>44214</v>
      </c>
      <c r="D4908" s="71" t="s">
        <v>19</v>
      </c>
      <c r="E4908" s="70">
        <v>44214</v>
      </c>
      <c r="F4908" s="71">
        <v>5175671</v>
      </c>
      <c r="G4908" s="33" t="s">
        <v>20</v>
      </c>
      <c r="H4908" s="33" t="s">
        <v>21</v>
      </c>
      <c r="I4908" s="33" t="s">
        <v>123</v>
      </c>
      <c r="J4908" s="33" t="s">
        <v>23</v>
      </c>
      <c r="K4908" s="63" t="s">
        <v>69</v>
      </c>
      <c r="L4908" s="32" t="str">
        <f t="shared" ref="L4908:L4971" si="1387">IFERROR(VLOOKUP(K4908,db_unit,2,FALSE),"")</f>
        <v>FM260JD</v>
      </c>
      <c r="M4908" s="32" t="str">
        <f t="shared" ref="M4908:M4971" si="1388">IFERROR(VLOOKUP(K4908,db_unit,3,FALSE),"")</f>
        <v>BMJ III</v>
      </c>
      <c r="N4908" s="32" t="str">
        <f t="shared" ref="N4908:N4971" si="1389">IFERROR(VLOOKUP(K4908,db_unit,4,FALSE),"")</f>
        <v>10 RODA</v>
      </c>
      <c r="O4908" s="146">
        <v>0.36648148148148146</v>
      </c>
      <c r="P4908" s="65">
        <v>0.37087962962962967</v>
      </c>
      <c r="Q4908" s="65"/>
      <c r="R4908" s="66">
        <v>1</v>
      </c>
      <c r="S4908" s="66">
        <v>40540</v>
      </c>
      <c r="T4908" s="66">
        <v>14880</v>
      </c>
      <c r="U4908" s="67">
        <f t="shared" si="1381"/>
        <v>25.66</v>
      </c>
      <c r="V4908" s="66">
        <f t="shared" si="1372"/>
        <v>500216.04000000004</v>
      </c>
      <c r="W4908" s="66" t="str">
        <f t="shared" si="1373"/>
        <v>1 &gt; 4</v>
      </c>
      <c r="X4908" s="66">
        <f>A4908+SUMIFS(Presensi!F:F,Presensi!E:E,'Entry Data'!AP4908)</f>
        <v>1</v>
      </c>
      <c r="Y4908" s="66">
        <f>IFERROR(INDEX('Retasi Pricing'!F:F,MATCH('Entry Data'!AM4908,'Retasi Pricing'!E:E,0))*X4908,"")</f>
        <v>25000</v>
      </c>
      <c r="Z4908" s="62" t="s">
        <v>26</v>
      </c>
      <c r="AA4908" s="62" t="s">
        <v>27</v>
      </c>
      <c r="AB4908" s="32"/>
      <c r="AC4908" s="32" t="s">
        <v>178</v>
      </c>
      <c r="AD4908" s="32" t="str">
        <f t="shared" si="1374"/>
        <v/>
      </c>
      <c r="AF4908" s="5" t="str">
        <f t="shared" si="1375"/>
        <v>abrar44214</v>
      </c>
      <c r="AG4908" s="5" t="str">
        <f t="shared" si="1376"/>
        <v>BMJ 05544214UTARADAY</v>
      </c>
      <c r="AH4908" s="5" t="str">
        <f t="shared" si="1377"/>
        <v>abrar44214UTARADAY</v>
      </c>
      <c r="AI4908" s="5" t="str">
        <f t="shared" si="1378"/>
        <v>BMJ 05544214DAY</v>
      </c>
      <c r="AJ4908" s="5" t="str">
        <f t="shared" si="1379"/>
        <v>abrar44214DAY</v>
      </c>
      <c r="AK4908" s="5" t="str">
        <f t="shared" si="1380"/>
        <v>abrarBMJ III</v>
      </c>
      <c r="AL4908" s="5" t="str">
        <f t="shared" si="1382"/>
        <v>1UTARA</v>
      </c>
      <c r="AM4908" s="5" t="str">
        <f t="shared" si="1383"/>
        <v>1 &gt; 4UTARA10 RODA</v>
      </c>
      <c r="AN4908" s="5" t="str">
        <f t="shared" si="1384"/>
        <v>abrarBMJ III1 &gt; 4UTARA10 RODA</v>
      </c>
      <c r="AO4908" s="5" t="str">
        <f t="shared" si="1385"/>
        <v>abrar1 &gt; 4UTARA10 RODA</v>
      </c>
      <c r="AP4908" s="5" t="str">
        <f t="shared" si="1386"/>
        <v>44214DAY</v>
      </c>
    </row>
    <row r="4909" spans="1:42" x14ac:dyDescent="0.3">
      <c r="A4909" s="33">
        <v>1</v>
      </c>
      <c r="B4909" s="33"/>
      <c r="C4909" s="70">
        <v>44214</v>
      </c>
      <c r="D4909" s="71" t="s">
        <v>19</v>
      </c>
      <c r="E4909" s="70">
        <v>44214</v>
      </c>
      <c r="F4909" s="71">
        <v>5175737</v>
      </c>
      <c r="G4909" s="33" t="s">
        <v>20</v>
      </c>
      <c r="H4909" s="33" t="s">
        <v>21</v>
      </c>
      <c r="I4909" s="33" t="s">
        <v>123</v>
      </c>
      <c r="J4909" s="33" t="s">
        <v>23</v>
      </c>
      <c r="K4909" s="63" t="s">
        <v>69</v>
      </c>
      <c r="L4909" s="32" t="str">
        <f t="shared" si="1387"/>
        <v>FM260JD</v>
      </c>
      <c r="M4909" s="32" t="str">
        <f t="shared" si="1388"/>
        <v>BMJ III</v>
      </c>
      <c r="N4909" s="32" t="str">
        <f t="shared" si="1389"/>
        <v>10 RODA</v>
      </c>
      <c r="O4909" s="146">
        <v>0.42549768518518521</v>
      </c>
      <c r="P4909" s="65">
        <v>0.42549768518518521</v>
      </c>
      <c r="Q4909" s="65"/>
      <c r="R4909" s="66">
        <v>2</v>
      </c>
      <c r="S4909" s="66">
        <v>38780</v>
      </c>
      <c r="T4909" s="66">
        <v>14880</v>
      </c>
      <c r="U4909" s="67">
        <f t="shared" si="1381"/>
        <v>23.9</v>
      </c>
      <c r="V4909" s="66">
        <f t="shared" si="1372"/>
        <v>465906.6</v>
      </c>
      <c r="W4909" s="66" t="str">
        <f t="shared" si="1373"/>
        <v>1 &gt; 4</v>
      </c>
      <c r="X4909" s="66">
        <f>A4909+SUMIFS(Presensi!F:F,Presensi!E:E,'Entry Data'!AP4909)</f>
        <v>1</v>
      </c>
      <c r="Y4909" s="66">
        <f>IFERROR(INDEX('Retasi Pricing'!F:F,MATCH('Entry Data'!AM4909,'Retasi Pricing'!E:E,0))*X4909,"")</f>
        <v>25000</v>
      </c>
      <c r="Z4909" s="62" t="s">
        <v>26</v>
      </c>
      <c r="AA4909" s="62" t="s">
        <v>27</v>
      </c>
      <c r="AB4909" s="32"/>
      <c r="AC4909" s="32" t="s">
        <v>178</v>
      </c>
      <c r="AD4909" s="32" t="str">
        <f t="shared" si="1374"/>
        <v/>
      </c>
      <c r="AF4909" s="5" t="str">
        <f t="shared" si="1375"/>
        <v>abrar44214</v>
      </c>
      <c r="AG4909" s="5" t="str">
        <f t="shared" si="1376"/>
        <v>BMJ 05544214UTARADAY</v>
      </c>
      <c r="AH4909" s="5" t="str">
        <f t="shared" si="1377"/>
        <v>abrar44214UTARADAY</v>
      </c>
      <c r="AI4909" s="5" t="str">
        <f t="shared" si="1378"/>
        <v>BMJ 05544214DAY</v>
      </c>
      <c r="AJ4909" s="5" t="str">
        <f t="shared" si="1379"/>
        <v>abrar44214DAY</v>
      </c>
      <c r="AK4909" s="5" t="str">
        <f t="shared" si="1380"/>
        <v>abrarBMJ III</v>
      </c>
      <c r="AL4909" s="5" t="str">
        <f t="shared" si="1382"/>
        <v>2UTARA</v>
      </c>
      <c r="AM4909" s="5" t="str">
        <f t="shared" si="1383"/>
        <v>1 &gt; 4UTARA10 RODA</v>
      </c>
      <c r="AN4909" s="5" t="str">
        <f t="shared" si="1384"/>
        <v>abrarBMJ III1 &gt; 4UTARA10 RODA</v>
      </c>
      <c r="AO4909" s="5" t="str">
        <f t="shared" si="1385"/>
        <v>abrar1 &gt; 4UTARA10 RODA</v>
      </c>
      <c r="AP4909" s="5" t="str">
        <f t="shared" si="1386"/>
        <v>44214DAY</v>
      </c>
    </row>
    <row r="4910" spans="1:42" x14ac:dyDescent="0.3">
      <c r="A4910" s="33">
        <v>1</v>
      </c>
      <c r="B4910" s="33"/>
      <c r="C4910" s="70">
        <v>44214</v>
      </c>
      <c r="D4910" s="71" t="s">
        <v>19</v>
      </c>
      <c r="E4910" s="70">
        <v>44214</v>
      </c>
      <c r="F4910" s="71">
        <v>5175812</v>
      </c>
      <c r="G4910" s="33" t="s">
        <v>20</v>
      </c>
      <c r="H4910" s="33" t="s">
        <v>21</v>
      </c>
      <c r="I4910" s="33" t="s">
        <v>170</v>
      </c>
      <c r="J4910" s="33" t="s">
        <v>23</v>
      </c>
      <c r="K4910" s="63" t="s">
        <v>69</v>
      </c>
      <c r="L4910" s="32" t="str">
        <f t="shared" si="1387"/>
        <v>FM260JD</v>
      </c>
      <c r="M4910" s="32" t="str">
        <f t="shared" si="1388"/>
        <v>BMJ III</v>
      </c>
      <c r="N4910" s="32" t="str">
        <f t="shared" si="1389"/>
        <v>10 RODA</v>
      </c>
      <c r="O4910" s="146">
        <v>0.49307870370370371</v>
      </c>
      <c r="P4910" s="65">
        <v>0.49307870370370371</v>
      </c>
      <c r="Q4910" s="65"/>
      <c r="R4910" s="66">
        <v>3</v>
      </c>
      <c r="S4910" s="66">
        <v>40380</v>
      </c>
      <c r="T4910" s="66">
        <v>14880</v>
      </c>
      <c r="U4910" s="67">
        <f t="shared" si="1381"/>
        <v>25.5</v>
      </c>
      <c r="V4910" s="66">
        <f t="shared" si="1372"/>
        <v>497097</v>
      </c>
      <c r="W4910" s="66" t="str">
        <f t="shared" si="1373"/>
        <v>1 &gt; 4</v>
      </c>
      <c r="X4910" s="66">
        <f>A4910+SUMIFS(Presensi!F:F,Presensi!E:E,'Entry Data'!AP4910)</f>
        <v>1</v>
      </c>
      <c r="Y4910" s="66">
        <f>IFERROR(INDEX('Retasi Pricing'!F:F,MATCH('Entry Data'!AM4910,'Retasi Pricing'!E:E,0))*X4910,"")</f>
        <v>25000</v>
      </c>
      <c r="Z4910" s="62" t="s">
        <v>26</v>
      </c>
      <c r="AA4910" s="62" t="s">
        <v>27</v>
      </c>
      <c r="AB4910" s="32"/>
      <c r="AC4910" s="32" t="s">
        <v>178</v>
      </c>
      <c r="AD4910" s="32" t="str">
        <f t="shared" si="1374"/>
        <v/>
      </c>
      <c r="AF4910" s="5" t="str">
        <f t="shared" si="1375"/>
        <v>abrar44214</v>
      </c>
      <c r="AG4910" s="5" t="str">
        <f t="shared" si="1376"/>
        <v>BMJ 05544214UTARADAY</v>
      </c>
      <c r="AH4910" s="5" t="str">
        <f t="shared" si="1377"/>
        <v>abrar44214UTARADAY</v>
      </c>
      <c r="AI4910" s="5" t="str">
        <f t="shared" si="1378"/>
        <v>BMJ 05544214DAY</v>
      </c>
      <c r="AJ4910" s="5" t="str">
        <f t="shared" si="1379"/>
        <v>abrar44214DAY</v>
      </c>
      <c r="AK4910" s="5" t="str">
        <f t="shared" si="1380"/>
        <v>abrarBMJ III</v>
      </c>
      <c r="AL4910" s="5" t="str">
        <f t="shared" si="1382"/>
        <v>3UTARA</v>
      </c>
      <c r="AM4910" s="5" t="str">
        <f t="shared" si="1383"/>
        <v>1 &gt; 4UTARA10 RODA</v>
      </c>
      <c r="AN4910" s="5" t="str">
        <f t="shared" si="1384"/>
        <v>abrarBMJ III1 &gt; 4UTARA10 RODA</v>
      </c>
      <c r="AO4910" s="5" t="str">
        <f t="shared" si="1385"/>
        <v>abrar1 &gt; 4UTARA10 RODA</v>
      </c>
      <c r="AP4910" s="5" t="str">
        <f t="shared" si="1386"/>
        <v>44214DAY</v>
      </c>
    </row>
    <row r="4911" spans="1:42" x14ac:dyDescent="0.3">
      <c r="A4911" s="33">
        <v>1</v>
      </c>
      <c r="B4911" s="33"/>
      <c r="C4911" s="70">
        <v>44214</v>
      </c>
      <c r="D4911" s="71" t="s">
        <v>19</v>
      </c>
      <c r="E4911" s="70">
        <v>44214</v>
      </c>
      <c r="F4911" s="71">
        <v>5175860</v>
      </c>
      <c r="G4911" s="33" t="s">
        <v>20</v>
      </c>
      <c r="H4911" s="33" t="s">
        <v>50</v>
      </c>
      <c r="I4911" s="33" t="s">
        <v>51</v>
      </c>
      <c r="J4911" s="33" t="s">
        <v>53</v>
      </c>
      <c r="K4911" s="63" t="s">
        <v>69</v>
      </c>
      <c r="L4911" s="32" t="str">
        <f t="shared" si="1387"/>
        <v>FM260JD</v>
      </c>
      <c r="M4911" s="32" t="str">
        <f t="shared" si="1388"/>
        <v>BMJ III</v>
      </c>
      <c r="N4911" s="32" t="str">
        <f t="shared" si="1389"/>
        <v>10 RODA</v>
      </c>
      <c r="O4911" s="146">
        <v>0.54787037037037034</v>
      </c>
      <c r="P4911" s="65">
        <v>0.54787037037037034</v>
      </c>
      <c r="Q4911" s="65"/>
      <c r="R4911" s="66">
        <v>4</v>
      </c>
      <c r="S4911" s="66">
        <v>37580</v>
      </c>
      <c r="T4911" s="66">
        <v>14880</v>
      </c>
      <c r="U4911" s="67">
        <f t="shared" si="1381"/>
        <v>22.7</v>
      </c>
      <c r="V4911" s="66">
        <f t="shared" si="1372"/>
        <v>442513.79999999993</v>
      </c>
      <c r="W4911" s="66" t="str">
        <f t="shared" si="1373"/>
        <v>1 &gt; 4</v>
      </c>
      <c r="X4911" s="66">
        <f>A4911+SUMIFS(Presensi!F:F,Presensi!E:E,'Entry Data'!AP4911)</f>
        <v>1</v>
      </c>
      <c r="Y4911" s="66">
        <f>IFERROR(INDEX('Retasi Pricing'!F:F,MATCH('Entry Data'!AM4911,'Retasi Pricing'!E:E,0))*X4911,"")</f>
        <v>25000</v>
      </c>
      <c r="Z4911" s="62" t="s">
        <v>26</v>
      </c>
      <c r="AA4911" s="62" t="s">
        <v>27</v>
      </c>
      <c r="AB4911" s="32"/>
      <c r="AC4911" s="32" t="s">
        <v>178</v>
      </c>
      <c r="AD4911" s="32" t="str">
        <f t="shared" si="1374"/>
        <v/>
      </c>
      <c r="AF4911" s="5" t="str">
        <f t="shared" si="1375"/>
        <v>abrar44214</v>
      </c>
      <c r="AG4911" s="5" t="str">
        <f t="shared" si="1376"/>
        <v>BMJ 05544214UTARADAY</v>
      </c>
      <c r="AH4911" s="5" t="str">
        <f t="shared" si="1377"/>
        <v>abrar44214UTARADAY</v>
      </c>
      <c r="AI4911" s="5" t="str">
        <f t="shared" si="1378"/>
        <v>BMJ 05544214DAY</v>
      </c>
      <c r="AJ4911" s="5" t="str">
        <f t="shared" si="1379"/>
        <v>abrar44214DAY</v>
      </c>
      <c r="AK4911" s="5" t="str">
        <f t="shared" si="1380"/>
        <v>abrarBMJ III</v>
      </c>
      <c r="AL4911" s="5" t="str">
        <f t="shared" si="1382"/>
        <v>4UTARA</v>
      </c>
      <c r="AM4911" s="5" t="str">
        <f t="shared" si="1383"/>
        <v>1 &gt; 4UTARA10 RODA</v>
      </c>
      <c r="AN4911" s="5" t="str">
        <f t="shared" si="1384"/>
        <v>abrarBMJ III1 &gt; 4UTARA10 RODA</v>
      </c>
      <c r="AO4911" s="5" t="str">
        <f t="shared" si="1385"/>
        <v>abrar1 &gt; 4UTARA10 RODA</v>
      </c>
      <c r="AP4911" s="5" t="str">
        <f t="shared" si="1386"/>
        <v>44214DAY</v>
      </c>
    </row>
    <row r="4912" spans="1:42" x14ac:dyDescent="0.3">
      <c r="A4912" s="33">
        <v>1</v>
      </c>
      <c r="B4912" s="33"/>
      <c r="C4912" s="70">
        <v>44214</v>
      </c>
      <c r="D4912" s="71" t="s">
        <v>19</v>
      </c>
      <c r="E4912" s="70">
        <v>44214</v>
      </c>
      <c r="F4912" s="71">
        <v>5175927</v>
      </c>
      <c r="G4912" s="33" t="s">
        <v>20</v>
      </c>
      <c r="H4912" s="33" t="s">
        <v>21</v>
      </c>
      <c r="I4912" s="33" t="s">
        <v>170</v>
      </c>
      <c r="J4912" s="33" t="s">
        <v>23</v>
      </c>
      <c r="K4912" s="63" t="s">
        <v>69</v>
      </c>
      <c r="L4912" s="32" t="str">
        <f t="shared" si="1387"/>
        <v>FM260JD</v>
      </c>
      <c r="M4912" s="32" t="str">
        <f t="shared" si="1388"/>
        <v>BMJ III</v>
      </c>
      <c r="N4912" s="32" t="str">
        <f t="shared" si="1389"/>
        <v>10 RODA</v>
      </c>
      <c r="O4912" s="146">
        <v>0.60962962962962963</v>
      </c>
      <c r="P4912" s="65">
        <v>0.60962962962962963</v>
      </c>
      <c r="Q4912" s="65"/>
      <c r="R4912" s="66">
        <v>5</v>
      </c>
      <c r="S4912" s="66">
        <v>39900</v>
      </c>
      <c r="T4912" s="66">
        <v>14880</v>
      </c>
      <c r="U4912" s="67">
        <f t="shared" si="1381"/>
        <v>25.02</v>
      </c>
      <c r="V4912" s="66">
        <f t="shared" si="1372"/>
        <v>487739.87999999995</v>
      </c>
      <c r="W4912" s="66" t="str">
        <f t="shared" si="1373"/>
        <v>&gt; 5</v>
      </c>
      <c r="X4912" s="66">
        <f>A4912+SUMIFS(Presensi!F:F,Presensi!E:E,'Entry Data'!AP4912)</f>
        <v>1</v>
      </c>
      <c r="Y4912" s="66">
        <f>IFERROR(INDEX('Retasi Pricing'!F:F,MATCH('Entry Data'!AM4912,'Retasi Pricing'!E:E,0))*X4912,"")</f>
        <v>27650</v>
      </c>
      <c r="Z4912" s="62" t="s">
        <v>26</v>
      </c>
      <c r="AA4912" s="62" t="s">
        <v>27</v>
      </c>
      <c r="AB4912" s="32"/>
      <c r="AC4912" s="32" t="s">
        <v>178</v>
      </c>
      <c r="AD4912" s="32" t="str">
        <f t="shared" si="1374"/>
        <v/>
      </c>
      <c r="AF4912" s="5" t="str">
        <f t="shared" si="1375"/>
        <v>abrar44214</v>
      </c>
      <c r="AG4912" s="5" t="str">
        <f t="shared" si="1376"/>
        <v>BMJ 05544214UTARADAY</v>
      </c>
      <c r="AH4912" s="5" t="str">
        <f t="shared" si="1377"/>
        <v>abrar44214UTARADAY</v>
      </c>
      <c r="AI4912" s="5" t="str">
        <f t="shared" si="1378"/>
        <v>BMJ 05544214DAY</v>
      </c>
      <c r="AJ4912" s="5" t="str">
        <f t="shared" si="1379"/>
        <v>abrar44214DAY</v>
      </c>
      <c r="AK4912" s="5" t="str">
        <f t="shared" si="1380"/>
        <v>abrarBMJ III</v>
      </c>
      <c r="AL4912" s="5" t="str">
        <f t="shared" si="1382"/>
        <v>5UTARA</v>
      </c>
      <c r="AM4912" s="5" t="str">
        <f t="shared" si="1383"/>
        <v>&gt; 5UTARA10 RODA</v>
      </c>
      <c r="AN4912" s="5" t="str">
        <f t="shared" si="1384"/>
        <v>abrarBMJ III&gt; 5UTARA10 RODA</v>
      </c>
      <c r="AO4912" s="5" t="str">
        <f t="shared" si="1385"/>
        <v>abrar&gt; 5UTARA10 RODA</v>
      </c>
      <c r="AP4912" s="5" t="str">
        <f t="shared" si="1386"/>
        <v>44214DAY</v>
      </c>
    </row>
    <row r="4913" spans="1:42" x14ac:dyDescent="0.3">
      <c r="A4913" s="33">
        <v>1</v>
      </c>
      <c r="B4913" s="33"/>
      <c r="C4913" s="70">
        <v>44214</v>
      </c>
      <c r="D4913" s="71" t="s">
        <v>19</v>
      </c>
      <c r="E4913" s="70">
        <v>44214</v>
      </c>
      <c r="F4913" s="71">
        <v>5175996</v>
      </c>
      <c r="G4913" s="33" t="s">
        <v>20</v>
      </c>
      <c r="H4913" s="33" t="s">
        <v>21</v>
      </c>
      <c r="I4913" s="33" t="s">
        <v>123</v>
      </c>
      <c r="J4913" s="33" t="s">
        <v>23</v>
      </c>
      <c r="K4913" s="63" t="s">
        <v>69</v>
      </c>
      <c r="L4913" s="32" t="str">
        <f t="shared" si="1387"/>
        <v>FM260JD</v>
      </c>
      <c r="M4913" s="32" t="str">
        <f t="shared" si="1388"/>
        <v>BMJ III</v>
      </c>
      <c r="N4913" s="32" t="str">
        <f t="shared" si="1389"/>
        <v>10 RODA</v>
      </c>
      <c r="O4913" s="146">
        <v>0.67628472222222225</v>
      </c>
      <c r="P4913" s="65">
        <v>0.67628472222222225</v>
      </c>
      <c r="Q4913" s="65"/>
      <c r="R4913" s="66">
        <v>6</v>
      </c>
      <c r="S4913" s="66">
        <v>40180</v>
      </c>
      <c r="T4913" s="66">
        <v>14880</v>
      </c>
      <c r="U4913" s="67">
        <f t="shared" si="1381"/>
        <v>25.3</v>
      </c>
      <c r="V4913" s="66">
        <f t="shared" si="1372"/>
        <v>493198.20000000007</v>
      </c>
      <c r="W4913" s="66" t="str">
        <f t="shared" si="1373"/>
        <v>&gt; 6</v>
      </c>
      <c r="X4913" s="66">
        <f>A4913+SUMIFS(Presensi!F:F,Presensi!E:E,'Entry Data'!AP4913)</f>
        <v>1</v>
      </c>
      <c r="Y4913" s="66">
        <f>IFERROR(INDEX('Retasi Pricing'!F:F,MATCH('Entry Data'!AM4913,'Retasi Pricing'!E:E,0))*X4913,"")</f>
        <v>30800</v>
      </c>
      <c r="Z4913" s="62" t="s">
        <v>26</v>
      </c>
      <c r="AA4913" s="62" t="s">
        <v>27</v>
      </c>
      <c r="AB4913" s="32"/>
      <c r="AC4913" s="32" t="s">
        <v>178</v>
      </c>
      <c r="AD4913" s="32" t="str">
        <f t="shared" si="1374"/>
        <v/>
      </c>
      <c r="AF4913" s="5" t="str">
        <f t="shared" si="1375"/>
        <v>abrar44214</v>
      </c>
      <c r="AG4913" s="5" t="str">
        <f t="shared" si="1376"/>
        <v>BMJ 05544214UTARADAY</v>
      </c>
      <c r="AH4913" s="5" t="str">
        <f t="shared" si="1377"/>
        <v>abrar44214UTARADAY</v>
      </c>
      <c r="AI4913" s="5" t="str">
        <f t="shared" si="1378"/>
        <v>BMJ 05544214DAY</v>
      </c>
      <c r="AJ4913" s="5" t="str">
        <f t="shared" si="1379"/>
        <v>abrar44214DAY</v>
      </c>
      <c r="AK4913" s="5" t="str">
        <f t="shared" si="1380"/>
        <v>abrarBMJ III</v>
      </c>
      <c r="AL4913" s="5" t="str">
        <f t="shared" si="1382"/>
        <v>6UTARA</v>
      </c>
      <c r="AM4913" s="5" t="str">
        <f t="shared" si="1383"/>
        <v>&gt; 6UTARA10 RODA</v>
      </c>
      <c r="AN4913" s="5" t="str">
        <f t="shared" si="1384"/>
        <v>abrarBMJ III&gt; 6UTARA10 RODA</v>
      </c>
      <c r="AO4913" s="5" t="str">
        <f t="shared" si="1385"/>
        <v>abrar&gt; 6UTARA10 RODA</v>
      </c>
      <c r="AP4913" s="5" t="str">
        <f t="shared" si="1386"/>
        <v>44214DAY</v>
      </c>
    </row>
    <row r="4914" spans="1:42" x14ac:dyDescent="0.3">
      <c r="A4914" s="33">
        <v>1</v>
      </c>
      <c r="B4914" s="33"/>
      <c r="C4914" s="70">
        <v>44214</v>
      </c>
      <c r="D4914" s="71" t="s">
        <v>19</v>
      </c>
      <c r="E4914" s="70">
        <v>44214</v>
      </c>
      <c r="F4914" s="71">
        <v>5176063</v>
      </c>
      <c r="G4914" s="33" t="s">
        <v>20</v>
      </c>
      <c r="H4914" s="33" t="s">
        <v>21</v>
      </c>
      <c r="I4914" s="33" t="s">
        <v>123</v>
      </c>
      <c r="J4914" s="33" t="s">
        <v>23</v>
      </c>
      <c r="K4914" s="63" t="s">
        <v>69</v>
      </c>
      <c r="L4914" s="32" t="str">
        <f t="shared" si="1387"/>
        <v>FM260JD</v>
      </c>
      <c r="M4914" s="32" t="str">
        <f t="shared" si="1388"/>
        <v>BMJ III</v>
      </c>
      <c r="N4914" s="32" t="str">
        <f t="shared" si="1389"/>
        <v>10 RODA</v>
      </c>
      <c r="O4914" s="146">
        <v>0.74076388888888889</v>
      </c>
      <c r="P4914" s="65">
        <v>0.74076388888888889</v>
      </c>
      <c r="Q4914" s="65"/>
      <c r="R4914" s="66">
        <v>7</v>
      </c>
      <c r="S4914" s="66">
        <v>38920</v>
      </c>
      <c r="T4914" s="66">
        <v>14880</v>
      </c>
      <c r="U4914" s="67">
        <f t="shared" si="1381"/>
        <v>24.04</v>
      </c>
      <c r="V4914" s="66">
        <f t="shared" si="1372"/>
        <v>468635.76</v>
      </c>
      <c r="W4914" s="66" t="str">
        <f t="shared" si="1373"/>
        <v>7 &gt;</v>
      </c>
      <c r="X4914" s="66">
        <f>A4914+SUMIFS(Presensi!F:F,Presensi!E:E,'Entry Data'!AP4914)</f>
        <v>1</v>
      </c>
      <c r="Y4914" s="66">
        <f>IFERROR(INDEX('Retasi Pricing'!F:F,MATCH('Entry Data'!AM4914,'Retasi Pricing'!E:E,0))*X4914,"")</f>
        <v>37750</v>
      </c>
      <c r="Z4914" s="62" t="s">
        <v>26</v>
      </c>
      <c r="AA4914" s="62" t="s">
        <v>27</v>
      </c>
      <c r="AB4914" s="32"/>
      <c r="AC4914" s="32" t="s">
        <v>178</v>
      </c>
      <c r="AD4914" s="32" t="str">
        <f t="shared" si="1374"/>
        <v/>
      </c>
      <c r="AF4914" s="5" t="str">
        <f t="shared" si="1375"/>
        <v>abrar44214</v>
      </c>
      <c r="AG4914" s="5" t="str">
        <f t="shared" si="1376"/>
        <v>BMJ 05544214UTARADAY</v>
      </c>
      <c r="AH4914" s="5" t="str">
        <f t="shared" si="1377"/>
        <v>abrar44214UTARADAY</v>
      </c>
      <c r="AI4914" s="5" t="str">
        <f t="shared" si="1378"/>
        <v>BMJ 05544214DAY</v>
      </c>
      <c r="AJ4914" s="5" t="str">
        <f t="shared" si="1379"/>
        <v>abrar44214DAY</v>
      </c>
      <c r="AK4914" s="5" t="str">
        <f t="shared" si="1380"/>
        <v>abrarBMJ III</v>
      </c>
      <c r="AL4914" s="5" t="str">
        <f t="shared" si="1382"/>
        <v>7UTARA</v>
      </c>
      <c r="AM4914" s="5" t="str">
        <f t="shared" si="1383"/>
        <v>7 &gt;UTARA10 RODA</v>
      </c>
      <c r="AN4914" s="5" t="str">
        <f t="shared" si="1384"/>
        <v>abrarBMJ III7 &gt;UTARA10 RODA</v>
      </c>
      <c r="AO4914" s="5" t="str">
        <f t="shared" si="1385"/>
        <v>abrar7 &gt;UTARA10 RODA</v>
      </c>
      <c r="AP4914" s="5" t="str">
        <f t="shared" si="1386"/>
        <v>44214DAY</v>
      </c>
    </row>
    <row r="4915" spans="1:42" x14ac:dyDescent="0.3">
      <c r="A4915" s="33">
        <v>1</v>
      </c>
      <c r="B4915" s="33"/>
      <c r="C4915" s="70">
        <v>44214</v>
      </c>
      <c r="D4915" s="71" t="s">
        <v>19</v>
      </c>
      <c r="E4915" s="70">
        <v>44214</v>
      </c>
      <c r="F4915" s="71">
        <v>5175655</v>
      </c>
      <c r="G4915" s="33" t="s">
        <v>20</v>
      </c>
      <c r="H4915" s="33" t="s">
        <v>21</v>
      </c>
      <c r="I4915" s="33" t="s">
        <v>51</v>
      </c>
      <c r="J4915" s="33" t="s">
        <v>46</v>
      </c>
      <c r="K4915" s="63" t="s">
        <v>71</v>
      </c>
      <c r="L4915" s="32" t="str">
        <f t="shared" si="1387"/>
        <v>FM260JD</v>
      </c>
      <c r="M4915" s="32" t="str">
        <f t="shared" si="1388"/>
        <v>BMJ III</v>
      </c>
      <c r="N4915" s="32" t="str">
        <f t="shared" si="1389"/>
        <v>10 RODA</v>
      </c>
      <c r="O4915" s="146">
        <v>0.35289351851851852</v>
      </c>
      <c r="P4915" s="65">
        <v>0.35790509259259262</v>
      </c>
      <c r="Q4915" s="65"/>
      <c r="R4915" s="66">
        <v>1</v>
      </c>
      <c r="S4915" s="66">
        <v>38100</v>
      </c>
      <c r="T4915" s="66">
        <v>14960</v>
      </c>
      <c r="U4915" s="67">
        <f t="shared" si="1381"/>
        <v>23.14</v>
      </c>
      <c r="V4915" s="66">
        <f t="shared" si="1372"/>
        <v>451091.16000000003</v>
      </c>
      <c r="W4915" s="66" t="str">
        <f t="shared" si="1373"/>
        <v>1 &gt; 4</v>
      </c>
      <c r="X4915" s="66">
        <f>A4915+SUMIFS(Presensi!F:F,Presensi!E:E,'Entry Data'!AP4915)</f>
        <v>1</v>
      </c>
      <c r="Y4915" s="66">
        <f>IFERROR(INDEX('Retasi Pricing'!F:F,MATCH('Entry Data'!AM4915,'Retasi Pricing'!E:E,0))*X4915,"")</f>
        <v>25000</v>
      </c>
      <c r="Z4915" s="62" t="s">
        <v>26</v>
      </c>
      <c r="AA4915" s="62" t="s">
        <v>27</v>
      </c>
      <c r="AB4915" s="32"/>
      <c r="AC4915" s="32" t="s">
        <v>194</v>
      </c>
      <c r="AD4915" s="32" t="str">
        <f t="shared" si="1374"/>
        <v/>
      </c>
      <c r="AF4915" s="5" t="str">
        <f t="shared" si="1375"/>
        <v>abdul karim44214</v>
      </c>
      <c r="AG4915" s="5" t="str">
        <f t="shared" si="1376"/>
        <v>BMJ 05644214UTARADAY</v>
      </c>
      <c r="AH4915" s="5" t="str">
        <f t="shared" si="1377"/>
        <v>abdul karim44214UTARADAY</v>
      </c>
      <c r="AI4915" s="5" t="str">
        <f t="shared" si="1378"/>
        <v>BMJ 05644214DAY</v>
      </c>
      <c r="AJ4915" s="5" t="str">
        <f t="shared" si="1379"/>
        <v>abdul karim44214DAY</v>
      </c>
      <c r="AK4915" s="5" t="str">
        <f t="shared" si="1380"/>
        <v>abdul karimBMJ III</v>
      </c>
      <c r="AL4915" s="5" t="str">
        <f t="shared" si="1382"/>
        <v>1UTARA</v>
      </c>
      <c r="AM4915" s="5" t="str">
        <f t="shared" si="1383"/>
        <v>1 &gt; 4UTARA10 RODA</v>
      </c>
      <c r="AN4915" s="5" t="str">
        <f t="shared" si="1384"/>
        <v>abdul karimBMJ III1 &gt; 4UTARA10 RODA</v>
      </c>
      <c r="AO4915" s="5" t="str">
        <f t="shared" si="1385"/>
        <v>abdul karim1 &gt; 4UTARA10 RODA</v>
      </c>
      <c r="AP4915" s="5" t="str">
        <f t="shared" si="1386"/>
        <v>44214DAY</v>
      </c>
    </row>
    <row r="4916" spans="1:42" x14ac:dyDescent="0.3">
      <c r="A4916" s="33">
        <v>1</v>
      </c>
      <c r="B4916" s="33"/>
      <c r="C4916" s="70">
        <v>44214</v>
      </c>
      <c r="D4916" s="71" t="s">
        <v>19</v>
      </c>
      <c r="E4916" s="70">
        <v>44214</v>
      </c>
      <c r="F4916" s="71">
        <v>5175722</v>
      </c>
      <c r="G4916" s="33" t="s">
        <v>20</v>
      </c>
      <c r="H4916" s="33" t="s">
        <v>21</v>
      </c>
      <c r="I4916" s="33" t="s">
        <v>123</v>
      </c>
      <c r="J4916" s="33" t="s">
        <v>23</v>
      </c>
      <c r="K4916" s="63" t="s">
        <v>71</v>
      </c>
      <c r="L4916" s="32" t="str">
        <f t="shared" si="1387"/>
        <v>FM260JD</v>
      </c>
      <c r="M4916" s="32" t="str">
        <f t="shared" si="1388"/>
        <v>BMJ III</v>
      </c>
      <c r="N4916" s="32" t="str">
        <f t="shared" si="1389"/>
        <v>10 RODA</v>
      </c>
      <c r="O4916" s="146">
        <v>0.4145138888888889</v>
      </c>
      <c r="P4916" s="65">
        <v>0.4145138888888889</v>
      </c>
      <c r="Q4916" s="65"/>
      <c r="R4916" s="66">
        <v>2</v>
      </c>
      <c r="S4916" s="66">
        <v>39480</v>
      </c>
      <c r="T4916" s="66">
        <v>14960</v>
      </c>
      <c r="U4916" s="67">
        <f t="shared" si="1381"/>
        <v>24.52</v>
      </c>
      <c r="V4916" s="66">
        <f t="shared" si="1372"/>
        <v>477992.87999999995</v>
      </c>
      <c r="W4916" s="66" t="str">
        <f t="shared" si="1373"/>
        <v>1 &gt; 4</v>
      </c>
      <c r="X4916" s="66">
        <f>A4916+SUMIFS(Presensi!F:F,Presensi!E:E,'Entry Data'!AP4916)</f>
        <v>1</v>
      </c>
      <c r="Y4916" s="66">
        <f>IFERROR(INDEX('Retasi Pricing'!F:F,MATCH('Entry Data'!AM4916,'Retasi Pricing'!E:E,0))*X4916,"")</f>
        <v>25000</v>
      </c>
      <c r="Z4916" s="62" t="s">
        <v>26</v>
      </c>
      <c r="AA4916" s="62" t="s">
        <v>27</v>
      </c>
      <c r="AB4916" s="32"/>
      <c r="AC4916" s="32" t="s">
        <v>194</v>
      </c>
      <c r="AD4916" s="32" t="str">
        <f t="shared" si="1374"/>
        <v/>
      </c>
      <c r="AF4916" s="5" t="str">
        <f t="shared" si="1375"/>
        <v>abdul karim44214</v>
      </c>
      <c r="AG4916" s="5" t="str">
        <f t="shared" si="1376"/>
        <v>BMJ 05644214UTARADAY</v>
      </c>
      <c r="AH4916" s="5" t="str">
        <f t="shared" si="1377"/>
        <v>abdul karim44214UTARADAY</v>
      </c>
      <c r="AI4916" s="5" t="str">
        <f t="shared" si="1378"/>
        <v>BMJ 05644214DAY</v>
      </c>
      <c r="AJ4916" s="5" t="str">
        <f t="shared" si="1379"/>
        <v>abdul karim44214DAY</v>
      </c>
      <c r="AK4916" s="5" t="str">
        <f t="shared" si="1380"/>
        <v>abdul karimBMJ III</v>
      </c>
      <c r="AL4916" s="5" t="str">
        <f t="shared" si="1382"/>
        <v>2UTARA</v>
      </c>
      <c r="AM4916" s="5" t="str">
        <f t="shared" si="1383"/>
        <v>1 &gt; 4UTARA10 RODA</v>
      </c>
      <c r="AN4916" s="5" t="str">
        <f t="shared" si="1384"/>
        <v>abdul karimBMJ III1 &gt; 4UTARA10 RODA</v>
      </c>
      <c r="AO4916" s="5" t="str">
        <f t="shared" si="1385"/>
        <v>abdul karim1 &gt; 4UTARA10 RODA</v>
      </c>
      <c r="AP4916" s="5" t="str">
        <f t="shared" si="1386"/>
        <v>44214DAY</v>
      </c>
    </row>
    <row r="4917" spans="1:42" x14ac:dyDescent="0.3">
      <c r="A4917" s="33">
        <v>1</v>
      </c>
      <c r="B4917" s="33"/>
      <c r="C4917" s="70">
        <v>44214</v>
      </c>
      <c r="D4917" s="71" t="s">
        <v>19</v>
      </c>
      <c r="E4917" s="70">
        <v>44214</v>
      </c>
      <c r="F4917" s="71">
        <v>5175790</v>
      </c>
      <c r="G4917" s="33" t="s">
        <v>20</v>
      </c>
      <c r="H4917" s="33" t="s">
        <v>21</v>
      </c>
      <c r="I4917" s="33" t="s">
        <v>170</v>
      </c>
      <c r="J4917" s="33" t="s">
        <v>23</v>
      </c>
      <c r="K4917" s="63" t="s">
        <v>71</v>
      </c>
      <c r="L4917" s="32" t="str">
        <f t="shared" si="1387"/>
        <v>FM260JD</v>
      </c>
      <c r="M4917" s="32" t="str">
        <f t="shared" si="1388"/>
        <v>BMJ III</v>
      </c>
      <c r="N4917" s="32" t="str">
        <f t="shared" si="1389"/>
        <v>10 RODA</v>
      </c>
      <c r="O4917" s="146">
        <v>0.4740625</v>
      </c>
      <c r="P4917" s="65">
        <v>0.4740625</v>
      </c>
      <c r="Q4917" s="65"/>
      <c r="R4917" s="66">
        <v>3</v>
      </c>
      <c r="S4917" s="66">
        <v>39180</v>
      </c>
      <c r="T4917" s="66">
        <v>14960</v>
      </c>
      <c r="U4917" s="67">
        <f t="shared" si="1381"/>
        <v>24.22</v>
      </c>
      <c r="V4917" s="66">
        <f t="shared" si="1372"/>
        <v>472144.68</v>
      </c>
      <c r="W4917" s="66" t="str">
        <f t="shared" si="1373"/>
        <v>1 &gt; 4</v>
      </c>
      <c r="X4917" s="66">
        <f>A4917+SUMIFS(Presensi!F:F,Presensi!E:E,'Entry Data'!AP4917)</f>
        <v>1</v>
      </c>
      <c r="Y4917" s="66">
        <f>IFERROR(INDEX('Retasi Pricing'!F:F,MATCH('Entry Data'!AM4917,'Retasi Pricing'!E:E,0))*X4917,"")</f>
        <v>25000</v>
      </c>
      <c r="Z4917" s="62" t="s">
        <v>26</v>
      </c>
      <c r="AA4917" s="62" t="s">
        <v>27</v>
      </c>
      <c r="AB4917" s="32"/>
      <c r="AC4917" s="32" t="s">
        <v>194</v>
      </c>
      <c r="AD4917" s="32" t="str">
        <f t="shared" si="1374"/>
        <v/>
      </c>
      <c r="AF4917" s="5" t="str">
        <f t="shared" si="1375"/>
        <v>abdul karim44214</v>
      </c>
      <c r="AG4917" s="5" t="str">
        <f t="shared" si="1376"/>
        <v>BMJ 05644214UTARADAY</v>
      </c>
      <c r="AH4917" s="5" t="str">
        <f t="shared" si="1377"/>
        <v>abdul karim44214UTARADAY</v>
      </c>
      <c r="AI4917" s="5" t="str">
        <f t="shared" si="1378"/>
        <v>BMJ 05644214DAY</v>
      </c>
      <c r="AJ4917" s="5" t="str">
        <f t="shared" si="1379"/>
        <v>abdul karim44214DAY</v>
      </c>
      <c r="AK4917" s="5" t="str">
        <f t="shared" si="1380"/>
        <v>abdul karimBMJ III</v>
      </c>
      <c r="AL4917" s="5" t="str">
        <f t="shared" si="1382"/>
        <v>3UTARA</v>
      </c>
      <c r="AM4917" s="5" t="str">
        <f t="shared" si="1383"/>
        <v>1 &gt; 4UTARA10 RODA</v>
      </c>
      <c r="AN4917" s="5" t="str">
        <f t="shared" si="1384"/>
        <v>abdul karimBMJ III1 &gt; 4UTARA10 RODA</v>
      </c>
      <c r="AO4917" s="5" t="str">
        <f t="shared" si="1385"/>
        <v>abdul karim1 &gt; 4UTARA10 RODA</v>
      </c>
      <c r="AP4917" s="5" t="str">
        <f t="shared" si="1386"/>
        <v>44214DAY</v>
      </c>
    </row>
    <row r="4918" spans="1:42" x14ac:dyDescent="0.3">
      <c r="A4918" s="33">
        <v>1</v>
      </c>
      <c r="B4918" s="33"/>
      <c r="C4918" s="70">
        <v>44214</v>
      </c>
      <c r="D4918" s="71" t="s">
        <v>19</v>
      </c>
      <c r="E4918" s="70">
        <v>44214</v>
      </c>
      <c r="F4918" s="71">
        <v>5175849</v>
      </c>
      <c r="G4918" s="33" t="s">
        <v>20</v>
      </c>
      <c r="H4918" s="33" t="s">
        <v>21</v>
      </c>
      <c r="I4918" s="33" t="s">
        <v>123</v>
      </c>
      <c r="J4918" s="33" t="s">
        <v>23</v>
      </c>
      <c r="K4918" s="63" t="s">
        <v>71</v>
      </c>
      <c r="L4918" s="32" t="str">
        <f t="shared" si="1387"/>
        <v>FM260JD</v>
      </c>
      <c r="M4918" s="32" t="str">
        <f t="shared" si="1388"/>
        <v>BMJ III</v>
      </c>
      <c r="N4918" s="32" t="str">
        <f t="shared" si="1389"/>
        <v>10 RODA</v>
      </c>
      <c r="O4918" s="146">
        <v>0.53309027777777784</v>
      </c>
      <c r="P4918" s="65">
        <v>0.53309027777777784</v>
      </c>
      <c r="Q4918" s="65"/>
      <c r="R4918" s="66">
        <v>4</v>
      </c>
      <c r="S4918" s="66">
        <v>37920</v>
      </c>
      <c r="T4918" s="66">
        <v>14960</v>
      </c>
      <c r="U4918" s="67">
        <f t="shared" si="1381"/>
        <v>22.96</v>
      </c>
      <c r="V4918" s="66">
        <f t="shared" si="1372"/>
        <v>447582.24</v>
      </c>
      <c r="W4918" s="66" t="str">
        <f t="shared" si="1373"/>
        <v>1 &gt; 4</v>
      </c>
      <c r="X4918" s="66">
        <f>A4918+SUMIFS(Presensi!F:F,Presensi!E:E,'Entry Data'!AP4918)</f>
        <v>1</v>
      </c>
      <c r="Y4918" s="66">
        <f>IFERROR(INDEX('Retasi Pricing'!F:F,MATCH('Entry Data'!AM4918,'Retasi Pricing'!E:E,0))*X4918,"")</f>
        <v>25000</v>
      </c>
      <c r="Z4918" s="62" t="s">
        <v>26</v>
      </c>
      <c r="AA4918" s="62" t="s">
        <v>27</v>
      </c>
      <c r="AB4918" s="32"/>
      <c r="AC4918" s="32" t="s">
        <v>194</v>
      </c>
      <c r="AD4918" s="32" t="str">
        <f t="shared" si="1374"/>
        <v/>
      </c>
      <c r="AF4918" s="5" t="str">
        <f t="shared" si="1375"/>
        <v>abdul karim44214</v>
      </c>
      <c r="AG4918" s="5" t="str">
        <f t="shared" si="1376"/>
        <v>BMJ 05644214UTARADAY</v>
      </c>
      <c r="AH4918" s="5" t="str">
        <f t="shared" si="1377"/>
        <v>abdul karim44214UTARADAY</v>
      </c>
      <c r="AI4918" s="5" t="str">
        <f t="shared" si="1378"/>
        <v>BMJ 05644214DAY</v>
      </c>
      <c r="AJ4918" s="5" t="str">
        <f t="shared" si="1379"/>
        <v>abdul karim44214DAY</v>
      </c>
      <c r="AK4918" s="5" t="str">
        <f t="shared" si="1380"/>
        <v>abdul karimBMJ III</v>
      </c>
      <c r="AL4918" s="5" t="str">
        <f t="shared" si="1382"/>
        <v>4UTARA</v>
      </c>
      <c r="AM4918" s="5" t="str">
        <f t="shared" si="1383"/>
        <v>1 &gt; 4UTARA10 RODA</v>
      </c>
      <c r="AN4918" s="5" t="str">
        <f t="shared" si="1384"/>
        <v>abdul karimBMJ III1 &gt; 4UTARA10 RODA</v>
      </c>
      <c r="AO4918" s="5" t="str">
        <f t="shared" si="1385"/>
        <v>abdul karim1 &gt; 4UTARA10 RODA</v>
      </c>
      <c r="AP4918" s="5" t="str">
        <f t="shared" si="1386"/>
        <v>44214DAY</v>
      </c>
    </row>
    <row r="4919" spans="1:42" x14ac:dyDescent="0.3">
      <c r="A4919" s="33">
        <v>1</v>
      </c>
      <c r="B4919" s="33"/>
      <c r="C4919" s="70">
        <v>44214</v>
      </c>
      <c r="D4919" s="71" t="s">
        <v>19</v>
      </c>
      <c r="E4919" s="70">
        <v>44214</v>
      </c>
      <c r="F4919" s="71">
        <v>5175905</v>
      </c>
      <c r="G4919" s="33" t="s">
        <v>20</v>
      </c>
      <c r="H4919" s="33" t="s">
        <v>21</v>
      </c>
      <c r="I4919" s="33" t="s">
        <v>123</v>
      </c>
      <c r="J4919" s="33" t="s">
        <v>23</v>
      </c>
      <c r="K4919" s="63" t="s">
        <v>71</v>
      </c>
      <c r="L4919" s="32" t="str">
        <f t="shared" si="1387"/>
        <v>FM260JD</v>
      </c>
      <c r="M4919" s="32" t="str">
        <f t="shared" si="1388"/>
        <v>BMJ III</v>
      </c>
      <c r="N4919" s="32" t="str">
        <f t="shared" si="1389"/>
        <v>10 RODA</v>
      </c>
      <c r="O4919" s="146">
        <v>0.59177083333333336</v>
      </c>
      <c r="P4919" s="65">
        <v>0.59177083333333336</v>
      </c>
      <c r="Q4919" s="65"/>
      <c r="R4919" s="66">
        <v>5</v>
      </c>
      <c r="S4919" s="66">
        <v>40560</v>
      </c>
      <c r="T4919" s="66">
        <v>14960</v>
      </c>
      <c r="U4919" s="67">
        <f t="shared" si="1381"/>
        <v>25.6</v>
      </c>
      <c r="V4919" s="66">
        <f t="shared" si="1372"/>
        <v>499046.40000000002</v>
      </c>
      <c r="W4919" s="66" t="str">
        <f t="shared" si="1373"/>
        <v>&gt; 5</v>
      </c>
      <c r="X4919" s="66">
        <f>A4919+SUMIFS(Presensi!F:F,Presensi!E:E,'Entry Data'!AP4919)</f>
        <v>1</v>
      </c>
      <c r="Y4919" s="66">
        <f>IFERROR(INDEX('Retasi Pricing'!F:F,MATCH('Entry Data'!AM4919,'Retasi Pricing'!E:E,0))*X4919,"")</f>
        <v>27650</v>
      </c>
      <c r="Z4919" s="62" t="s">
        <v>26</v>
      </c>
      <c r="AA4919" s="62" t="s">
        <v>27</v>
      </c>
      <c r="AB4919" s="32"/>
      <c r="AC4919" s="32" t="s">
        <v>194</v>
      </c>
      <c r="AD4919" s="32" t="str">
        <f t="shared" si="1374"/>
        <v/>
      </c>
      <c r="AF4919" s="5" t="str">
        <f t="shared" si="1375"/>
        <v>abdul karim44214</v>
      </c>
      <c r="AG4919" s="5" t="str">
        <f t="shared" si="1376"/>
        <v>BMJ 05644214UTARADAY</v>
      </c>
      <c r="AH4919" s="5" t="str">
        <f t="shared" si="1377"/>
        <v>abdul karim44214UTARADAY</v>
      </c>
      <c r="AI4919" s="5" t="str">
        <f t="shared" si="1378"/>
        <v>BMJ 05644214DAY</v>
      </c>
      <c r="AJ4919" s="5" t="str">
        <f t="shared" si="1379"/>
        <v>abdul karim44214DAY</v>
      </c>
      <c r="AK4919" s="5" t="str">
        <f t="shared" si="1380"/>
        <v>abdul karimBMJ III</v>
      </c>
      <c r="AL4919" s="5" t="str">
        <f t="shared" si="1382"/>
        <v>5UTARA</v>
      </c>
      <c r="AM4919" s="5" t="str">
        <f t="shared" si="1383"/>
        <v>&gt; 5UTARA10 RODA</v>
      </c>
      <c r="AN4919" s="5" t="str">
        <f t="shared" si="1384"/>
        <v>abdul karimBMJ III&gt; 5UTARA10 RODA</v>
      </c>
      <c r="AO4919" s="5" t="str">
        <f t="shared" si="1385"/>
        <v>abdul karim&gt; 5UTARA10 RODA</v>
      </c>
      <c r="AP4919" s="5" t="str">
        <f t="shared" si="1386"/>
        <v>44214DAY</v>
      </c>
    </row>
    <row r="4920" spans="1:42" x14ac:dyDescent="0.3">
      <c r="A4920" s="33">
        <v>1</v>
      </c>
      <c r="B4920" s="33"/>
      <c r="C4920" s="70">
        <v>44214</v>
      </c>
      <c r="D4920" s="71" t="s">
        <v>19</v>
      </c>
      <c r="E4920" s="70">
        <v>44214</v>
      </c>
      <c r="F4920" s="71">
        <v>5175971</v>
      </c>
      <c r="G4920" s="33" t="s">
        <v>20</v>
      </c>
      <c r="H4920" s="33" t="s">
        <v>21</v>
      </c>
      <c r="I4920" s="33" t="s">
        <v>123</v>
      </c>
      <c r="J4920" s="33" t="s">
        <v>23</v>
      </c>
      <c r="K4920" s="63" t="s">
        <v>71</v>
      </c>
      <c r="L4920" s="32" t="str">
        <f t="shared" si="1387"/>
        <v>FM260JD</v>
      </c>
      <c r="M4920" s="32" t="str">
        <f t="shared" si="1388"/>
        <v>BMJ III</v>
      </c>
      <c r="N4920" s="32" t="str">
        <f t="shared" si="1389"/>
        <v>10 RODA</v>
      </c>
      <c r="O4920" s="146">
        <v>0.65584490740740742</v>
      </c>
      <c r="P4920" s="65">
        <v>0.65584490740740742</v>
      </c>
      <c r="Q4920" s="65"/>
      <c r="R4920" s="66">
        <v>6</v>
      </c>
      <c r="S4920" s="66">
        <v>39860</v>
      </c>
      <c r="T4920" s="66">
        <v>14960</v>
      </c>
      <c r="U4920" s="67">
        <f t="shared" si="1381"/>
        <v>24.9</v>
      </c>
      <c r="V4920" s="66">
        <f t="shared" si="1372"/>
        <v>485400.6</v>
      </c>
      <c r="W4920" s="66" t="str">
        <f t="shared" si="1373"/>
        <v>&gt; 6</v>
      </c>
      <c r="X4920" s="66">
        <f>A4920+SUMIFS(Presensi!F:F,Presensi!E:E,'Entry Data'!AP4920)</f>
        <v>1</v>
      </c>
      <c r="Y4920" s="66">
        <f>IFERROR(INDEX('Retasi Pricing'!F:F,MATCH('Entry Data'!AM4920,'Retasi Pricing'!E:E,0))*X4920,"")</f>
        <v>30800</v>
      </c>
      <c r="Z4920" s="62" t="s">
        <v>26</v>
      </c>
      <c r="AA4920" s="62" t="s">
        <v>27</v>
      </c>
      <c r="AB4920" s="32"/>
      <c r="AC4920" s="32" t="s">
        <v>194</v>
      </c>
      <c r="AD4920" s="32" t="str">
        <f t="shared" si="1374"/>
        <v/>
      </c>
      <c r="AF4920" s="5" t="str">
        <f t="shared" si="1375"/>
        <v>abdul karim44214</v>
      </c>
      <c r="AG4920" s="5" t="str">
        <f t="shared" si="1376"/>
        <v>BMJ 05644214UTARADAY</v>
      </c>
      <c r="AH4920" s="5" t="str">
        <f t="shared" si="1377"/>
        <v>abdul karim44214UTARADAY</v>
      </c>
      <c r="AI4920" s="5" t="str">
        <f t="shared" si="1378"/>
        <v>BMJ 05644214DAY</v>
      </c>
      <c r="AJ4920" s="5" t="str">
        <f t="shared" si="1379"/>
        <v>abdul karim44214DAY</v>
      </c>
      <c r="AK4920" s="5" t="str">
        <f t="shared" si="1380"/>
        <v>abdul karimBMJ III</v>
      </c>
      <c r="AL4920" s="5" t="str">
        <f t="shared" si="1382"/>
        <v>6UTARA</v>
      </c>
      <c r="AM4920" s="5" t="str">
        <f t="shared" si="1383"/>
        <v>&gt; 6UTARA10 RODA</v>
      </c>
      <c r="AN4920" s="5" t="str">
        <f t="shared" si="1384"/>
        <v>abdul karimBMJ III&gt; 6UTARA10 RODA</v>
      </c>
      <c r="AO4920" s="5" t="str">
        <f t="shared" si="1385"/>
        <v>abdul karim&gt; 6UTARA10 RODA</v>
      </c>
      <c r="AP4920" s="5" t="str">
        <f t="shared" si="1386"/>
        <v>44214DAY</v>
      </c>
    </row>
    <row r="4921" spans="1:42" x14ac:dyDescent="0.3">
      <c r="A4921" s="33">
        <v>1</v>
      </c>
      <c r="B4921" s="33"/>
      <c r="C4921" s="70">
        <v>44214</v>
      </c>
      <c r="D4921" s="71" t="s">
        <v>19</v>
      </c>
      <c r="E4921" s="70">
        <v>44214</v>
      </c>
      <c r="F4921" s="71">
        <v>5176056</v>
      </c>
      <c r="G4921" s="33" t="s">
        <v>20</v>
      </c>
      <c r="H4921" s="33" t="s">
        <v>21</v>
      </c>
      <c r="I4921" s="33" t="s">
        <v>170</v>
      </c>
      <c r="J4921" s="33" t="s">
        <v>23</v>
      </c>
      <c r="K4921" s="63" t="s">
        <v>71</v>
      </c>
      <c r="L4921" s="32" t="str">
        <f t="shared" si="1387"/>
        <v>FM260JD</v>
      </c>
      <c r="M4921" s="32" t="str">
        <f t="shared" si="1388"/>
        <v>BMJ III</v>
      </c>
      <c r="N4921" s="32" t="str">
        <f t="shared" si="1389"/>
        <v>10 RODA</v>
      </c>
      <c r="O4921" s="146">
        <v>0.7333912037037037</v>
      </c>
      <c r="P4921" s="65">
        <v>0.7333912037037037</v>
      </c>
      <c r="Q4921" s="65"/>
      <c r="R4921" s="66">
        <v>7</v>
      </c>
      <c r="S4921" s="66">
        <v>40340</v>
      </c>
      <c r="T4921" s="66">
        <v>14960</v>
      </c>
      <c r="U4921" s="67">
        <f t="shared" si="1381"/>
        <v>25.38</v>
      </c>
      <c r="V4921" s="66">
        <f t="shared" si="1372"/>
        <v>494757.72000000003</v>
      </c>
      <c r="W4921" s="66" t="str">
        <f t="shared" si="1373"/>
        <v>7 &gt;</v>
      </c>
      <c r="X4921" s="66">
        <f>A4921+SUMIFS(Presensi!F:F,Presensi!E:E,'Entry Data'!AP4921)</f>
        <v>1</v>
      </c>
      <c r="Y4921" s="66">
        <f>IFERROR(INDEX('Retasi Pricing'!F:F,MATCH('Entry Data'!AM4921,'Retasi Pricing'!E:E,0))*X4921,"")</f>
        <v>37750</v>
      </c>
      <c r="Z4921" s="62" t="s">
        <v>26</v>
      </c>
      <c r="AA4921" s="62" t="s">
        <v>27</v>
      </c>
      <c r="AB4921" s="32"/>
      <c r="AC4921" s="32" t="s">
        <v>194</v>
      </c>
      <c r="AD4921" s="32" t="str">
        <f t="shared" si="1374"/>
        <v/>
      </c>
      <c r="AF4921" s="5" t="str">
        <f t="shared" si="1375"/>
        <v>abdul karim44214</v>
      </c>
      <c r="AG4921" s="5" t="str">
        <f t="shared" si="1376"/>
        <v>BMJ 05644214UTARADAY</v>
      </c>
      <c r="AH4921" s="5" t="str">
        <f t="shared" si="1377"/>
        <v>abdul karim44214UTARADAY</v>
      </c>
      <c r="AI4921" s="5" t="str">
        <f t="shared" si="1378"/>
        <v>BMJ 05644214DAY</v>
      </c>
      <c r="AJ4921" s="5" t="str">
        <f t="shared" si="1379"/>
        <v>abdul karim44214DAY</v>
      </c>
      <c r="AK4921" s="5" t="str">
        <f t="shared" si="1380"/>
        <v>abdul karimBMJ III</v>
      </c>
      <c r="AL4921" s="5" t="str">
        <f t="shared" si="1382"/>
        <v>7UTARA</v>
      </c>
      <c r="AM4921" s="5" t="str">
        <f t="shared" si="1383"/>
        <v>7 &gt;UTARA10 RODA</v>
      </c>
      <c r="AN4921" s="5" t="str">
        <f t="shared" si="1384"/>
        <v>abdul karimBMJ III7 &gt;UTARA10 RODA</v>
      </c>
      <c r="AO4921" s="5" t="str">
        <f t="shared" si="1385"/>
        <v>abdul karim7 &gt;UTARA10 RODA</v>
      </c>
      <c r="AP4921" s="5" t="str">
        <f t="shared" si="1386"/>
        <v>44214DAY</v>
      </c>
    </row>
    <row r="4922" spans="1:42" x14ac:dyDescent="0.3">
      <c r="A4922" s="33">
        <v>1</v>
      </c>
      <c r="B4922" s="33"/>
      <c r="C4922" s="70">
        <v>44214</v>
      </c>
      <c r="D4922" s="71" t="s">
        <v>19</v>
      </c>
      <c r="E4922" s="70">
        <v>44214</v>
      </c>
      <c r="F4922" s="71">
        <v>5175690</v>
      </c>
      <c r="G4922" s="33" t="s">
        <v>20</v>
      </c>
      <c r="H4922" s="33" t="s">
        <v>21</v>
      </c>
      <c r="I4922" s="33" t="s">
        <v>51</v>
      </c>
      <c r="J4922" s="33" t="s">
        <v>46</v>
      </c>
      <c r="K4922" s="63" t="s">
        <v>73</v>
      </c>
      <c r="L4922" s="32" t="str">
        <f t="shared" si="1387"/>
        <v>FM260JD</v>
      </c>
      <c r="M4922" s="32" t="str">
        <f t="shared" si="1388"/>
        <v>BMJ</v>
      </c>
      <c r="N4922" s="32" t="str">
        <f t="shared" si="1389"/>
        <v>10 RODA</v>
      </c>
      <c r="O4922" s="146">
        <v>0.38481481481481478</v>
      </c>
      <c r="P4922" s="65">
        <v>0.39008101851851856</v>
      </c>
      <c r="Q4922" s="65"/>
      <c r="R4922" s="66">
        <v>1</v>
      </c>
      <c r="S4922" s="66">
        <v>38940</v>
      </c>
      <c r="T4922" s="66">
        <v>14760</v>
      </c>
      <c r="U4922" s="67">
        <f t="shared" si="1381"/>
        <v>24.18</v>
      </c>
      <c r="V4922" s="66">
        <f t="shared" si="1372"/>
        <v>471364.92</v>
      </c>
      <c r="W4922" s="66" t="str">
        <f t="shared" si="1373"/>
        <v>1 &gt; 4</v>
      </c>
      <c r="X4922" s="66">
        <f>A4922+SUMIFS(Presensi!F:F,Presensi!E:E,'Entry Data'!AP4922)</f>
        <v>1</v>
      </c>
      <c r="Y4922" s="66">
        <f>IFERROR(INDEX('Retasi Pricing'!F:F,MATCH('Entry Data'!AM4922,'Retasi Pricing'!E:E,0))*X4922,"")</f>
        <v>25000</v>
      </c>
      <c r="Z4922" s="62" t="s">
        <v>26</v>
      </c>
      <c r="AA4922" s="62" t="s">
        <v>27</v>
      </c>
      <c r="AB4922" s="32"/>
      <c r="AC4922" s="32" t="s">
        <v>267</v>
      </c>
      <c r="AD4922" s="32" t="str">
        <f t="shared" si="1374"/>
        <v/>
      </c>
      <c r="AF4922" s="5" t="str">
        <f t="shared" si="1375"/>
        <v>Slamet Haryanto44214</v>
      </c>
      <c r="AG4922" s="5" t="str">
        <f t="shared" si="1376"/>
        <v>BMJ 06544214UTARADAY</v>
      </c>
      <c r="AH4922" s="5" t="str">
        <f t="shared" si="1377"/>
        <v>Slamet Haryanto44214UTARADAY</v>
      </c>
      <c r="AI4922" s="5" t="str">
        <f t="shared" si="1378"/>
        <v>BMJ 06544214DAY</v>
      </c>
      <c r="AJ4922" s="5" t="str">
        <f t="shared" si="1379"/>
        <v>Slamet Haryanto44214DAY</v>
      </c>
      <c r="AK4922" s="5" t="str">
        <f t="shared" si="1380"/>
        <v>Slamet HaryantoBMJ</v>
      </c>
      <c r="AL4922" s="5" t="str">
        <f t="shared" si="1382"/>
        <v>1UTARA</v>
      </c>
      <c r="AM4922" s="5" t="str">
        <f t="shared" si="1383"/>
        <v>1 &gt; 4UTARA10 RODA</v>
      </c>
      <c r="AN4922" s="5" t="str">
        <f t="shared" si="1384"/>
        <v>Slamet HaryantoBMJ1 &gt; 4UTARA10 RODA</v>
      </c>
      <c r="AO4922" s="5" t="str">
        <f t="shared" si="1385"/>
        <v>Slamet Haryanto1 &gt; 4UTARA10 RODA</v>
      </c>
      <c r="AP4922" s="5" t="str">
        <f t="shared" si="1386"/>
        <v>44214DAY</v>
      </c>
    </row>
    <row r="4923" spans="1:42" x14ac:dyDescent="0.3">
      <c r="A4923" s="33">
        <v>1</v>
      </c>
      <c r="B4923" s="33"/>
      <c r="C4923" s="70">
        <v>44214</v>
      </c>
      <c r="D4923" s="71" t="s">
        <v>19</v>
      </c>
      <c r="E4923" s="70">
        <v>44214</v>
      </c>
      <c r="F4923" s="71">
        <v>5175764</v>
      </c>
      <c r="G4923" s="33" t="s">
        <v>20</v>
      </c>
      <c r="H4923" s="33" t="s">
        <v>21</v>
      </c>
      <c r="I4923" s="33" t="s">
        <v>170</v>
      </c>
      <c r="J4923" s="33" t="s">
        <v>23</v>
      </c>
      <c r="K4923" s="63" t="s">
        <v>73</v>
      </c>
      <c r="L4923" s="32" t="str">
        <f t="shared" si="1387"/>
        <v>FM260JD</v>
      </c>
      <c r="M4923" s="32" t="str">
        <f t="shared" si="1388"/>
        <v>BMJ</v>
      </c>
      <c r="N4923" s="32" t="str">
        <f t="shared" si="1389"/>
        <v>10 RODA</v>
      </c>
      <c r="O4923" s="146">
        <v>0.45196759259259256</v>
      </c>
      <c r="P4923" s="65">
        <v>0.45196759259259256</v>
      </c>
      <c r="Q4923" s="65"/>
      <c r="R4923" s="66">
        <v>2</v>
      </c>
      <c r="S4923" s="66">
        <v>39820</v>
      </c>
      <c r="T4923" s="66">
        <v>14760</v>
      </c>
      <c r="U4923" s="67">
        <f t="shared" si="1381"/>
        <v>25.06</v>
      </c>
      <c r="V4923" s="66">
        <f t="shared" si="1372"/>
        <v>488519.64</v>
      </c>
      <c r="W4923" s="66" t="str">
        <f t="shared" si="1373"/>
        <v>1 &gt; 4</v>
      </c>
      <c r="X4923" s="66">
        <f>A4923+SUMIFS(Presensi!F:F,Presensi!E:E,'Entry Data'!AP4923)</f>
        <v>1</v>
      </c>
      <c r="Y4923" s="66">
        <f>IFERROR(INDEX('Retasi Pricing'!F:F,MATCH('Entry Data'!AM4923,'Retasi Pricing'!E:E,0))*X4923,"")</f>
        <v>25000</v>
      </c>
      <c r="Z4923" s="62" t="s">
        <v>26</v>
      </c>
      <c r="AA4923" s="62" t="s">
        <v>27</v>
      </c>
      <c r="AB4923" s="32"/>
      <c r="AC4923" s="32" t="s">
        <v>267</v>
      </c>
      <c r="AD4923" s="32" t="str">
        <f t="shared" si="1374"/>
        <v/>
      </c>
      <c r="AF4923" s="5" t="str">
        <f t="shared" si="1375"/>
        <v>Slamet Haryanto44214</v>
      </c>
      <c r="AG4923" s="5" t="str">
        <f t="shared" si="1376"/>
        <v>BMJ 06544214UTARADAY</v>
      </c>
      <c r="AH4923" s="5" t="str">
        <f t="shared" si="1377"/>
        <v>Slamet Haryanto44214UTARADAY</v>
      </c>
      <c r="AI4923" s="5" t="str">
        <f t="shared" si="1378"/>
        <v>BMJ 06544214DAY</v>
      </c>
      <c r="AJ4923" s="5" t="str">
        <f t="shared" si="1379"/>
        <v>Slamet Haryanto44214DAY</v>
      </c>
      <c r="AK4923" s="5" t="str">
        <f t="shared" si="1380"/>
        <v>Slamet HaryantoBMJ</v>
      </c>
      <c r="AL4923" s="5" t="str">
        <f t="shared" si="1382"/>
        <v>2UTARA</v>
      </c>
      <c r="AM4923" s="5" t="str">
        <f t="shared" si="1383"/>
        <v>1 &gt; 4UTARA10 RODA</v>
      </c>
      <c r="AN4923" s="5" t="str">
        <f t="shared" si="1384"/>
        <v>Slamet HaryantoBMJ1 &gt; 4UTARA10 RODA</v>
      </c>
      <c r="AO4923" s="5" t="str">
        <f t="shared" si="1385"/>
        <v>Slamet Haryanto1 &gt; 4UTARA10 RODA</v>
      </c>
      <c r="AP4923" s="5" t="str">
        <f t="shared" si="1386"/>
        <v>44214DAY</v>
      </c>
    </row>
    <row r="4924" spans="1:42" x14ac:dyDescent="0.3">
      <c r="A4924" s="33">
        <v>1</v>
      </c>
      <c r="B4924" s="33"/>
      <c r="C4924" s="70">
        <v>44214</v>
      </c>
      <c r="D4924" s="71" t="s">
        <v>19</v>
      </c>
      <c r="E4924" s="70">
        <v>44214</v>
      </c>
      <c r="F4924" s="71">
        <v>5175831</v>
      </c>
      <c r="G4924" s="33" t="s">
        <v>20</v>
      </c>
      <c r="H4924" s="33" t="s">
        <v>21</v>
      </c>
      <c r="I4924" s="33" t="s">
        <v>170</v>
      </c>
      <c r="J4924" s="33" t="s">
        <v>23</v>
      </c>
      <c r="K4924" s="63" t="s">
        <v>73</v>
      </c>
      <c r="L4924" s="32" t="str">
        <f t="shared" si="1387"/>
        <v>FM260JD</v>
      </c>
      <c r="M4924" s="32" t="str">
        <f t="shared" si="1388"/>
        <v>BMJ</v>
      </c>
      <c r="N4924" s="32" t="str">
        <f t="shared" si="1389"/>
        <v>10 RODA</v>
      </c>
      <c r="O4924" s="146">
        <v>0.51298611111111114</v>
      </c>
      <c r="P4924" s="65">
        <v>0.51298611111111114</v>
      </c>
      <c r="Q4924" s="65"/>
      <c r="R4924" s="66">
        <v>3</v>
      </c>
      <c r="S4924" s="66">
        <v>39340</v>
      </c>
      <c r="T4924" s="66">
        <v>14760</v>
      </c>
      <c r="U4924" s="67">
        <f t="shared" si="1381"/>
        <v>24.58</v>
      </c>
      <c r="V4924" s="66">
        <f t="shared" si="1372"/>
        <v>479162.51999999996</v>
      </c>
      <c r="W4924" s="66" t="str">
        <f t="shared" si="1373"/>
        <v>1 &gt; 4</v>
      </c>
      <c r="X4924" s="66">
        <f>A4924+SUMIFS(Presensi!F:F,Presensi!E:E,'Entry Data'!AP4924)</f>
        <v>1</v>
      </c>
      <c r="Y4924" s="66">
        <f>IFERROR(INDEX('Retasi Pricing'!F:F,MATCH('Entry Data'!AM4924,'Retasi Pricing'!E:E,0))*X4924,"")</f>
        <v>25000</v>
      </c>
      <c r="Z4924" s="62" t="s">
        <v>26</v>
      </c>
      <c r="AA4924" s="62" t="s">
        <v>27</v>
      </c>
      <c r="AB4924" s="32"/>
      <c r="AC4924" s="32" t="s">
        <v>267</v>
      </c>
      <c r="AD4924" s="32" t="str">
        <f t="shared" si="1374"/>
        <v/>
      </c>
      <c r="AF4924" s="5" t="str">
        <f t="shared" si="1375"/>
        <v>Slamet Haryanto44214</v>
      </c>
      <c r="AG4924" s="5" t="str">
        <f t="shared" si="1376"/>
        <v>BMJ 06544214UTARADAY</v>
      </c>
      <c r="AH4924" s="5" t="str">
        <f t="shared" si="1377"/>
        <v>Slamet Haryanto44214UTARADAY</v>
      </c>
      <c r="AI4924" s="5" t="str">
        <f t="shared" si="1378"/>
        <v>BMJ 06544214DAY</v>
      </c>
      <c r="AJ4924" s="5" t="str">
        <f t="shared" si="1379"/>
        <v>Slamet Haryanto44214DAY</v>
      </c>
      <c r="AK4924" s="5" t="str">
        <f t="shared" si="1380"/>
        <v>Slamet HaryantoBMJ</v>
      </c>
      <c r="AL4924" s="5" t="str">
        <f t="shared" si="1382"/>
        <v>3UTARA</v>
      </c>
      <c r="AM4924" s="5" t="str">
        <f t="shared" si="1383"/>
        <v>1 &gt; 4UTARA10 RODA</v>
      </c>
      <c r="AN4924" s="5" t="str">
        <f t="shared" si="1384"/>
        <v>Slamet HaryantoBMJ1 &gt; 4UTARA10 RODA</v>
      </c>
      <c r="AO4924" s="5" t="str">
        <f t="shared" si="1385"/>
        <v>Slamet Haryanto1 &gt; 4UTARA10 RODA</v>
      </c>
      <c r="AP4924" s="5" t="str">
        <f t="shared" si="1386"/>
        <v>44214DAY</v>
      </c>
    </row>
    <row r="4925" spans="1:42" x14ac:dyDescent="0.3">
      <c r="A4925" s="33">
        <v>1</v>
      </c>
      <c r="B4925" s="33"/>
      <c r="C4925" s="70">
        <v>44214</v>
      </c>
      <c r="D4925" s="71" t="s">
        <v>19</v>
      </c>
      <c r="E4925" s="70">
        <v>44214</v>
      </c>
      <c r="F4925" s="71">
        <v>5175915</v>
      </c>
      <c r="G4925" s="33" t="s">
        <v>20</v>
      </c>
      <c r="H4925" s="33" t="s">
        <v>21</v>
      </c>
      <c r="I4925" s="33" t="s">
        <v>170</v>
      </c>
      <c r="J4925" s="33" t="s">
        <v>23</v>
      </c>
      <c r="K4925" s="63" t="s">
        <v>73</v>
      </c>
      <c r="L4925" s="32" t="str">
        <f t="shared" si="1387"/>
        <v>FM260JD</v>
      </c>
      <c r="M4925" s="32" t="str">
        <f t="shared" si="1388"/>
        <v>BMJ</v>
      </c>
      <c r="N4925" s="32" t="str">
        <f t="shared" si="1389"/>
        <v>10 RODA</v>
      </c>
      <c r="O4925" s="146">
        <v>0.60239583333333335</v>
      </c>
      <c r="P4925" s="65">
        <v>0.60239583333333335</v>
      </c>
      <c r="Q4925" s="65"/>
      <c r="R4925" s="66">
        <v>4</v>
      </c>
      <c r="S4925" s="66">
        <v>41100</v>
      </c>
      <c r="T4925" s="66">
        <v>14760</v>
      </c>
      <c r="U4925" s="67">
        <f t="shared" si="1381"/>
        <v>26.34</v>
      </c>
      <c r="V4925" s="66">
        <f t="shared" si="1372"/>
        <v>513471.95999999996</v>
      </c>
      <c r="W4925" s="66" t="str">
        <f t="shared" si="1373"/>
        <v>1 &gt; 4</v>
      </c>
      <c r="X4925" s="66">
        <f>A4925+SUMIFS(Presensi!F:F,Presensi!E:E,'Entry Data'!AP4925)</f>
        <v>1</v>
      </c>
      <c r="Y4925" s="66">
        <f>IFERROR(INDEX('Retasi Pricing'!F:F,MATCH('Entry Data'!AM4925,'Retasi Pricing'!E:E,0))*X4925,"")</f>
        <v>25000</v>
      </c>
      <c r="Z4925" s="62" t="s">
        <v>26</v>
      </c>
      <c r="AA4925" s="62" t="s">
        <v>27</v>
      </c>
      <c r="AB4925" s="32"/>
      <c r="AC4925" s="32" t="s">
        <v>267</v>
      </c>
      <c r="AD4925" s="32" t="str">
        <f t="shared" si="1374"/>
        <v/>
      </c>
      <c r="AF4925" s="5" t="str">
        <f t="shared" si="1375"/>
        <v>Slamet Haryanto44214</v>
      </c>
      <c r="AG4925" s="5" t="str">
        <f t="shared" si="1376"/>
        <v>BMJ 06544214UTARADAY</v>
      </c>
      <c r="AH4925" s="5" t="str">
        <f t="shared" si="1377"/>
        <v>Slamet Haryanto44214UTARADAY</v>
      </c>
      <c r="AI4925" s="5" t="str">
        <f t="shared" si="1378"/>
        <v>BMJ 06544214DAY</v>
      </c>
      <c r="AJ4925" s="5" t="str">
        <f t="shared" si="1379"/>
        <v>Slamet Haryanto44214DAY</v>
      </c>
      <c r="AK4925" s="5" t="str">
        <f t="shared" si="1380"/>
        <v>Slamet HaryantoBMJ</v>
      </c>
      <c r="AL4925" s="5" t="str">
        <f t="shared" si="1382"/>
        <v>4UTARA</v>
      </c>
      <c r="AM4925" s="5" t="str">
        <f t="shared" si="1383"/>
        <v>1 &gt; 4UTARA10 RODA</v>
      </c>
      <c r="AN4925" s="5" t="str">
        <f t="shared" si="1384"/>
        <v>Slamet HaryantoBMJ1 &gt; 4UTARA10 RODA</v>
      </c>
      <c r="AO4925" s="5" t="str">
        <f t="shared" si="1385"/>
        <v>Slamet Haryanto1 &gt; 4UTARA10 RODA</v>
      </c>
      <c r="AP4925" s="5" t="str">
        <f t="shared" si="1386"/>
        <v>44214DAY</v>
      </c>
    </row>
    <row r="4926" spans="1:42" x14ac:dyDescent="0.3">
      <c r="A4926" s="33">
        <v>1</v>
      </c>
      <c r="B4926" s="33"/>
      <c r="C4926" s="70">
        <v>44214</v>
      </c>
      <c r="D4926" s="71" t="s">
        <v>19</v>
      </c>
      <c r="E4926" s="70">
        <v>44214</v>
      </c>
      <c r="F4926" s="71">
        <v>5176075</v>
      </c>
      <c r="G4926" s="33" t="s">
        <v>20</v>
      </c>
      <c r="H4926" s="33" t="s">
        <v>21</v>
      </c>
      <c r="I4926" s="33" t="s">
        <v>123</v>
      </c>
      <c r="J4926" s="33" t="s">
        <v>23</v>
      </c>
      <c r="K4926" s="63" t="s">
        <v>73</v>
      </c>
      <c r="L4926" s="32" t="str">
        <f t="shared" si="1387"/>
        <v>FM260JD</v>
      </c>
      <c r="M4926" s="32" t="str">
        <f t="shared" si="1388"/>
        <v>BMJ</v>
      </c>
      <c r="N4926" s="32" t="str">
        <f t="shared" si="1389"/>
        <v>10 RODA</v>
      </c>
      <c r="O4926" s="146">
        <v>0.75365740740740739</v>
      </c>
      <c r="P4926" s="65">
        <v>0.75365740740740739</v>
      </c>
      <c r="Q4926" s="65"/>
      <c r="R4926" s="66">
        <v>5</v>
      </c>
      <c r="S4926" s="66">
        <v>42200</v>
      </c>
      <c r="T4926" s="66">
        <v>14760</v>
      </c>
      <c r="U4926" s="67">
        <f t="shared" si="1381"/>
        <v>27.44</v>
      </c>
      <c r="V4926" s="66">
        <f t="shared" si="1372"/>
        <v>534915.36</v>
      </c>
      <c r="W4926" s="66" t="str">
        <f t="shared" si="1373"/>
        <v>&gt; 5</v>
      </c>
      <c r="X4926" s="66">
        <f>A4926+SUMIFS(Presensi!F:F,Presensi!E:E,'Entry Data'!AP4926)</f>
        <v>1</v>
      </c>
      <c r="Y4926" s="66">
        <f>IFERROR(INDEX('Retasi Pricing'!F:F,MATCH('Entry Data'!AM4926,'Retasi Pricing'!E:E,0))*X4926,"")</f>
        <v>27650</v>
      </c>
      <c r="Z4926" s="62" t="s">
        <v>26</v>
      </c>
      <c r="AA4926" s="62" t="s">
        <v>27</v>
      </c>
      <c r="AB4926" s="32"/>
      <c r="AC4926" s="32" t="s">
        <v>267</v>
      </c>
      <c r="AD4926" s="32" t="str">
        <f t="shared" si="1374"/>
        <v/>
      </c>
      <c r="AF4926" s="5" t="str">
        <f t="shared" si="1375"/>
        <v>Slamet Haryanto44214</v>
      </c>
      <c r="AG4926" s="5" t="str">
        <f t="shared" si="1376"/>
        <v>BMJ 06544214UTARADAY</v>
      </c>
      <c r="AH4926" s="5" t="str">
        <f t="shared" si="1377"/>
        <v>Slamet Haryanto44214UTARADAY</v>
      </c>
      <c r="AI4926" s="5" t="str">
        <f t="shared" si="1378"/>
        <v>BMJ 06544214DAY</v>
      </c>
      <c r="AJ4926" s="5" t="str">
        <f t="shared" si="1379"/>
        <v>Slamet Haryanto44214DAY</v>
      </c>
      <c r="AK4926" s="5" t="str">
        <f t="shared" si="1380"/>
        <v>Slamet HaryantoBMJ</v>
      </c>
      <c r="AL4926" s="5" t="str">
        <f t="shared" si="1382"/>
        <v>5UTARA</v>
      </c>
      <c r="AM4926" s="5" t="str">
        <f t="shared" si="1383"/>
        <v>&gt; 5UTARA10 RODA</v>
      </c>
      <c r="AN4926" s="5" t="str">
        <f t="shared" si="1384"/>
        <v>Slamet HaryantoBMJ&gt; 5UTARA10 RODA</v>
      </c>
      <c r="AO4926" s="5" t="str">
        <f t="shared" si="1385"/>
        <v>Slamet Haryanto&gt; 5UTARA10 RODA</v>
      </c>
      <c r="AP4926" s="5" t="str">
        <f t="shared" si="1386"/>
        <v>44214DAY</v>
      </c>
    </row>
    <row r="4927" spans="1:42" x14ac:dyDescent="0.3">
      <c r="A4927" s="33">
        <v>1</v>
      </c>
      <c r="B4927" s="33"/>
      <c r="C4927" s="70">
        <v>44214</v>
      </c>
      <c r="D4927" s="71" t="s">
        <v>19</v>
      </c>
      <c r="E4927" s="70">
        <v>44214</v>
      </c>
      <c r="F4927" s="71">
        <v>5175696</v>
      </c>
      <c r="G4927" s="33" t="s">
        <v>20</v>
      </c>
      <c r="H4927" s="33" t="s">
        <v>21</v>
      </c>
      <c r="I4927" s="33" t="s">
        <v>170</v>
      </c>
      <c r="J4927" s="33" t="s">
        <v>23</v>
      </c>
      <c r="K4927" s="63" t="s">
        <v>75</v>
      </c>
      <c r="L4927" s="32" t="str">
        <f t="shared" si="1387"/>
        <v>FM260JD</v>
      </c>
      <c r="M4927" s="32" t="str">
        <f t="shared" si="1388"/>
        <v>BMJ</v>
      </c>
      <c r="N4927" s="32" t="str">
        <f t="shared" si="1389"/>
        <v>10 RODA</v>
      </c>
      <c r="O4927" s="146">
        <v>0.39218749999999997</v>
      </c>
      <c r="P4927" s="65">
        <v>0.4017592592592592</v>
      </c>
      <c r="Q4927" s="65"/>
      <c r="R4927" s="66">
        <v>1</v>
      </c>
      <c r="S4927" s="66">
        <v>41120</v>
      </c>
      <c r="T4927" s="66">
        <v>14700</v>
      </c>
      <c r="U4927" s="67">
        <f t="shared" si="1381"/>
        <v>26.42</v>
      </c>
      <c r="V4927" s="66">
        <f t="shared" si="1372"/>
        <v>515031.48000000004</v>
      </c>
      <c r="W4927" s="66" t="str">
        <f t="shared" si="1373"/>
        <v>1 &gt; 4</v>
      </c>
      <c r="X4927" s="66">
        <f>A4927+SUMIFS(Presensi!F:F,Presensi!E:E,'Entry Data'!AP4927)</f>
        <v>1</v>
      </c>
      <c r="Y4927" s="66">
        <f>IFERROR(INDEX('Retasi Pricing'!F:F,MATCH('Entry Data'!AM4927,'Retasi Pricing'!E:E,0))*X4927,"")</f>
        <v>25000</v>
      </c>
      <c r="Z4927" s="62" t="s">
        <v>26</v>
      </c>
      <c r="AA4927" s="62" t="s">
        <v>27</v>
      </c>
      <c r="AB4927" s="32"/>
      <c r="AC4927" s="32" t="s">
        <v>373</v>
      </c>
      <c r="AD4927" s="32" t="str">
        <f t="shared" si="1374"/>
        <v/>
      </c>
      <c r="AF4927" s="5" t="str">
        <f t="shared" si="1375"/>
        <v>muchammad44214</v>
      </c>
      <c r="AG4927" s="5" t="str">
        <f t="shared" si="1376"/>
        <v>BMJ 06744214UTARADAY</v>
      </c>
      <c r="AH4927" s="5" t="str">
        <f t="shared" si="1377"/>
        <v>muchammad44214UTARADAY</v>
      </c>
      <c r="AI4927" s="5" t="str">
        <f t="shared" si="1378"/>
        <v>BMJ 06744214DAY</v>
      </c>
      <c r="AJ4927" s="5" t="str">
        <f t="shared" si="1379"/>
        <v>muchammad44214DAY</v>
      </c>
      <c r="AK4927" s="5" t="str">
        <f t="shared" si="1380"/>
        <v>muchammadBMJ</v>
      </c>
      <c r="AL4927" s="5" t="str">
        <f t="shared" si="1382"/>
        <v>1UTARA</v>
      </c>
      <c r="AM4927" s="5" t="str">
        <f t="shared" si="1383"/>
        <v>1 &gt; 4UTARA10 RODA</v>
      </c>
      <c r="AN4927" s="5" t="str">
        <f t="shared" si="1384"/>
        <v>muchammadBMJ1 &gt; 4UTARA10 RODA</v>
      </c>
      <c r="AO4927" s="5" t="str">
        <f t="shared" si="1385"/>
        <v>muchammad1 &gt; 4UTARA10 RODA</v>
      </c>
      <c r="AP4927" s="5" t="str">
        <f t="shared" si="1386"/>
        <v>44214DAY</v>
      </c>
    </row>
    <row r="4928" spans="1:42" x14ac:dyDescent="0.3">
      <c r="A4928" s="33">
        <v>1</v>
      </c>
      <c r="B4928" s="33"/>
      <c r="C4928" s="70">
        <v>44214</v>
      </c>
      <c r="D4928" s="71" t="s">
        <v>19</v>
      </c>
      <c r="E4928" s="70">
        <v>44214</v>
      </c>
      <c r="F4928" s="71">
        <v>5175787</v>
      </c>
      <c r="G4928" s="33" t="s">
        <v>20</v>
      </c>
      <c r="H4928" s="33" t="s">
        <v>21</v>
      </c>
      <c r="I4928" s="33" t="s">
        <v>170</v>
      </c>
      <c r="J4928" s="33" t="s">
        <v>23</v>
      </c>
      <c r="K4928" s="63" t="s">
        <v>75</v>
      </c>
      <c r="L4928" s="32" t="str">
        <f t="shared" si="1387"/>
        <v>FM260JD</v>
      </c>
      <c r="M4928" s="32" t="str">
        <f t="shared" si="1388"/>
        <v>BMJ</v>
      </c>
      <c r="N4928" s="32" t="str">
        <f t="shared" si="1389"/>
        <v>10 RODA</v>
      </c>
      <c r="O4928" s="146">
        <v>0.47204861111111113</v>
      </c>
      <c r="P4928" s="65">
        <v>0.47204861111111113</v>
      </c>
      <c r="Q4928" s="65"/>
      <c r="R4928" s="66">
        <v>2</v>
      </c>
      <c r="S4928" s="66">
        <v>39940</v>
      </c>
      <c r="T4928" s="66">
        <v>14700</v>
      </c>
      <c r="U4928" s="67">
        <f t="shared" si="1381"/>
        <v>25.24</v>
      </c>
      <c r="V4928" s="66">
        <f t="shared" si="1372"/>
        <v>492028.55999999994</v>
      </c>
      <c r="W4928" s="66" t="str">
        <f t="shared" si="1373"/>
        <v>1 &gt; 4</v>
      </c>
      <c r="X4928" s="66">
        <f>A4928+SUMIFS(Presensi!F:F,Presensi!E:E,'Entry Data'!AP4928)</f>
        <v>1</v>
      </c>
      <c r="Y4928" s="66">
        <f>IFERROR(INDEX('Retasi Pricing'!F:F,MATCH('Entry Data'!AM4928,'Retasi Pricing'!E:E,0))*X4928,"")</f>
        <v>25000</v>
      </c>
      <c r="Z4928" s="62" t="s">
        <v>26</v>
      </c>
      <c r="AA4928" s="62" t="s">
        <v>27</v>
      </c>
      <c r="AB4928" s="32"/>
      <c r="AC4928" s="32" t="s">
        <v>373</v>
      </c>
      <c r="AD4928" s="32" t="str">
        <f t="shared" si="1374"/>
        <v/>
      </c>
      <c r="AF4928" s="5" t="str">
        <f t="shared" si="1375"/>
        <v>muchammad44214</v>
      </c>
      <c r="AG4928" s="5" t="str">
        <f t="shared" si="1376"/>
        <v>BMJ 06744214UTARADAY</v>
      </c>
      <c r="AH4928" s="5" t="str">
        <f t="shared" si="1377"/>
        <v>muchammad44214UTARADAY</v>
      </c>
      <c r="AI4928" s="5" t="str">
        <f t="shared" si="1378"/>
        <v>BMJ 06744214DAY</v>
      </c>
      <c r="AJ4928" s="5" t="str">
        <f t="shared" si="1379"/>
        <v>muchammad44214DAY</v>
      </c>
      <c r="AK4928" s="5" t="str">
        <f t="shared" si="1380"/>
        <v>muchammadBMJ</v>
      </c>
      <c r="AL4928" s="5" t="str">
        <f t="shared" si="1382"/>
        <v>2UTARA</v>
      </c>
      <c r="AM4928" s="5" t="str">
        <f t="shared" si="1383"/>
        <v>1 &gt; 4UTARA10 RODA</v>
      </c>
      <c r="AN4928" s="5" t="str">
        <f t="shared" si="1384"/>
        <v>muchammadBMJ1 &gt; 4UTARA10 RODA</v>
      </c>
      <c r="AO4928" s="5" t="str">
        <f t="shared" si="1385"/>
        <v>muchammad1 &gt; 4UTARA10 RODA</v>
      </c>
      <c r="AP4928" s="5" t="str">
        <f t="shared" si="1386"/>
        <v>44214DAY</v>
      </c>
    </row>
    <row r="4929" spans="1:42" x14ac:dyDescent="0.3">
      <c r="A4929" s="33">
        <v>1</v>
      </c>
      <c r="B4929" s="33"/>
      <c r="C4929" s="70">
        <v>44214</v>
      </c>
      <c r="D4929" s="71" t="s">
        <v>19</v>
      </c>
      <c r="E4929" s="70">
        <v>44214</v>
      </c>
      <c r="F4929" s="71">
        <v>5175853</v>
      </c>
      <c r="G4929" s="33" t="s">
        <v>20</v>
      </c>
      <c r="H4929" s="33" t="s">
        <v>21</v>
      </c>
      <c r="I4929" s="33" t="s">
        <v>123</v>
      </c>
      <c r="J4929" s="33" t="s">
        <v>23</v>
      </c>
      <c r="K4929" s="63" t="s">
        <v>75</v>
      </c>
      <c r="L4929" s="32" t="str">
        <f t="shared" si="1387"/>
        <v>FM260JD</v>
      </c>
      <c r="M4929" s="32" t="str">
        <f t="shared" si="1388"/>
        <v>BMJ</v>
      </c>
      <c r="N4929" s="32" t="str">
        <f t="shared" si="1389"/>
        <v>10 RODA</v>
      </c>
      <c r="O4929" s="146">
        <v>0.53744212962962956</v>
      </c>
      <c r="P4929" s="65">
        <v>0.53744212962962956</v>
      </c>
      <c r="Q4929" s="65"/>
      <c r="R4929" s="66">
        <v>3</v>
      </c>
      <c r="S4929" s="66">
        <v>39220</v>
      </c>
      <c r="T4929" s="66">
        <v>14700</v>
      </c>
      <c r="U4929" s="67">
        <f t="shared" si="1381"/>
        <v>24.52</v>
      </c>
      <c r="V4929" s="66">
        <f t="shared" si="1372"/>
        <v>477992.87999999995</v>
      </c>
      <c r="W4929" s="66" t="str">
        <f t="shared" si="1373"/>
        <v>1 &gt; 4</v>
      </c>
      <c r="X4929" s="66">
        <f>A4929+SUMIFS(Presensi!F:F,Presensi!E:E,'Entry Data'!AP4929)</f>
        <v>1</v>
      </c>
      <c r="Y4929" s="66">
        <f>IFERROR(INDEX('Retasi Pricing'!F:F,MATCH('Entry Data'!AM4929,'Retasi Pricing'!E:E,0))*X4929,"")</f>
        <v>25000</v>
      </c>
      <c r="Z4929" s="62" t="s">
        <v>26</v>
      </c>
      <c r="AA4929" s="62" t="s">
        <v>27</v>
      </c>
      <c r="AB4929" s="32"/>
      <c r="AC4929" s="32" t="s">
        <v>373</v>
      </c>
      <c r="AD4929" s="32" t="str">
        <f t="shared" si="1374"/>
        <v/>
      </c>
      <c r="AF4929" s="5" t="str">
        <f t="shared" si="1375"/>
        <v>muchammad44214</v>
      </c>
      <c r="AG4929" s="5" t="str">
        <f t="shared" si="1376"/>
        <v>BMJ 06744214UTARADAY</v>
      </c>
      <c r="AH4929" s="5" t="str">
        <f t="shared" si="1377"/>
        <v>muchammad44214UTARADAY</v>
      </c>
      <c r="AI4929" s="5" t="str">
        <f t="shared" si="1378"/>
        <v>BMJ 06744214DAY</v>
      </c>
      <c r="AJ4929" s="5" t="str">
        <f t="shared" si="1379"/>
        <v>muchammad44214DAY</v>
      </c>
      <c r="AK4929" s="5" t="str">
        <f t="shared" si="1380"/>
        <v>muchammadBMJ</v>
      </c>
      <c r="AL4929" s="5" t="str">
        <f t="shared" si="1382"/>
        <v>3UTARA</v>
      </c>
      <c r="AM4929" s="5" t="str">
        <f t="shared" si="1383"/>
        <v>1 &gt; 4UTARA10 RODA</v>
      </c>
      <c r="AN4929" s="5" t="str">
        <f t="shared" si="1384"/>
        <v>muchammadBMJ1 &gt; 4UTARA10 RODA</v>
      </c>
      <c r="AO4929" s="5" t="str">
        <f t="shared" si="1385"/>
        <v>muchammad1 &gt; 4UTARA10 RODA</v>
      </c>
      <c r="AP4929" s="5" t="str">
        <f t="shared" si="1386"/>
        <v>44214DAY</v>
      </c>
    </row>
    <row r="4930" spans="1:42" x14ac:dyDescent="0.3">
      <c r="A4930" s="33">
        <v>1</v>
      </c>
      <c r="B4930" s="33"/>
      <c r="C4930" s="70">
        <v>44214</v>
      </c>
      <c r="D4930" s="71" t="s">
        <v>19</v>
      </c>
      <c r="E4930" s="70">
        <v>44214</v>
      </c>
      <c r="F4930" s="71">
        <v>5175941</v>
      </c>
      <c r="G4930" s="33" t="s">
        <v>20</v>
      </c>
      <c r="H4930" s="33" t="s">
        <v>21</v>
      </c>
      <c r="I4930" s="33" t="s">
        <v>170</v>
      </c>
      <c r="J4930" s="33" t="s">
        <v>23</v>
      </c>
      <c r="K4930" s="63" t="s">
        <v>75</v>
      </c>
      <c r="L4930" s="32" t="str">
        <f t="shared" si="1387"/>
        <v>FM260JD</v>
      </c>
      <c r="M4930" s="32" t="str">
        <f t="shared" si="1388"/>
        <v>BMJ</v>
      </c>
      <c r="N4930" s="32" t="str">
        <f t="shared" si="1389"/>
        <v>10 RODA</v>
      </c>
      <c r="O4930" s="146">
        <v>0.62769675925925927</v>
      </c>
      <c r="P4930" s="65">
        <v>0.62769675925925927</v>
      </c>
      <c r="Q4930" s="65"/>
      <c r="R4930" s="66">
        <v>4</v>
      </c>
      <c r="S4930" s="66">
        <v>41580</v>
      </c>
      <c r="T4930" s="66">
        <v>14700</v>
      </c>
      <c r="U4930" s="67">
        <f t="shared" si="1381"/>
        <v>26.88</v>
      </c>
      <c r="V4930" s="66">
        <f t="shared" si="1372"/>
        <v>523998.72000000003</v>
      </c>
      <c r="W4930" s="66" t="str">
        <f t="shared" si="1373"/>
        <v>1 &gt; 4</v>
      </c>
      <c r="X4930" s="66">
        <f>A4930+SUMIFS(Presensi!F:F,Presensi!E:E,'Entry Data'!AP4930)</f>
        <v>1</v>
      </c>
      <c r="Y4930" s="66">
        <f>IFERROR(INDEX('Retasi Pricing'!F:F,MATCH('Entry Data'!AM4930,'Retasi Pricing'!E:E,0))*X4930,"")</f>
        <v>25000</v>
      </c>
      <c r="Z4930" s="62" t="s">
        <v>26</v>
      </c>
      <c r="AA4930" s="62" t="s">
        <v>27</v>
      </c>
      <c r="AB4930" s="32"/>
      <c r="AC4930" s="32" t="s">
        <v>373</v>
      </c>
      <c r="AD4930" s="32" t="str">
        <f t="shared" si="1374"/>
        <v/>
      </c>
      <c r="AF4930" s="5" t="str">
        <f t="shared" si="1375"/>
        <v>muchammad44214</v>
      </c>
      <c r="AG4930" s="5" t="str">
        <f t="shared" si="1376"/>
        <v>BMJ 06744214UTARADAY</v>
      </c>
      <c r="AH4930" s="5" t="str">
        <f t="shared" si="1377"/>
        <v>muchammad44214UTARADAY</v>
      </c>
      <c r="AI4930" s="5" t="str">
        <f t="shared" si="1378"/>
        <v>BMJ 06744214DAY</v>
      </c>
      <c r="AJ4930" s="5" t="str">
        <f t="shared" si="1379"/>
        <v>muchammad44214DAY</v>
      </c>
      <c r="AK4930" s="5" t="str">
        <f t="shared" si="1380"/>
        <v>muchammadBMJ</v>
      </c>
      <c r="AL4930" s="5" t="str">
        <f t="shared" si="1382"/>
        <v>4UTARA</v>
      </c>
      <c r="AM4930" s="5" t="str">
        <f t="shared" si="1383"/>
        <v>1 &gt; 4UTARA10 RODA</v>
      </c>
      <c r="AN4930" s="5" t="str">
        <f t="shared" si="1384"/>
        <v>muchammadBMJ1 &gt; 4UTARA10 RODA</v>
      </c>
      <c r="AO4930" s="5" t="str">
        <f t="shared" si="1385"/>
        <v>muchammad1 &gt; 4UTARA10 RODA</v>
      </c>
      <c r="AP4930" s="5" t="str">
        <f t="shared" si="1386"/>
        <v>44214DAY</v>
      </c>
    </row>
    <row r="4931" spans="1:42" x14ac:dyDescent="0.3">
      <c r="A4931" s="33">
        <v>1</v>
      </c>
      <c r="B4931" s="33"/>
      <c r="C4931" s="70">
        <v>44214</v>
      </c>
      <c r="D4931" s="71" t="s">
        <v>19</v>
      </c>
      <c r="E4931" s="70">
        <v>44214</v>
      </c>
      <c r="F4931" s="71">
        <v>5176004</v>
      </c>
      <c r="G4931" s="33" t="s">
        <v>20</v>
      </c>
      <c r="H4931" s="33" t="s">
        <v>21</v>
      </c>
      <c r="I4931" s="33" t="s">
        <v>170</v>
      </c>
      <c r="J4931" s="33" t="s">
        <v>23</v>
      </c>
      <c r="K4931" s="63" t="s">
        <v>75</v>
      </c>
      <c r="L4931" s="32" t="str">
        <f t="shared" si="1387"/>
        <v>FM260JD</v>
      </c>
      <c r="M4931" s="32" t="str">
        <f t="shared" si="1388"/>
        <v>BMJ</v>
      </c>
      <c r="N4931" s="32" t="str">
        <f t="shared" si="1389"/>
        <v>10 RODA</v>
      </c>
      <c r="O4931" s="146">
        <v>0.68449074074074068</v>
      </c>
      <c r="P4931" s="65">
        <v>0.68449074074074068</v>
      </c>
      <c r="Q4931" s="65"/>
      <c r="R4931" s="66">
        <v>5</v>
      </c>
      <c r="S4931" s="66">
        <v>41900</v>
      </c>
      <c r="T4931" s="66">
        <v>14700</v>
      </c>
      <c r="U4931" s="67">
        <f t="shared" si="1381"/>
        <v>27.2</v>
      </c>
      <c r="V4931" s="66">
        <f t="shared" si="1372"/>
        <v>530236.79999999993</v>
      </c>
      <c r="W4931" s="66" t="str">
        <f t="shared" si="1373"/>
        <v>&gt; 5</v>
      </c>
      <c r="X4931" s="66">
        <f>A4931+SUMIFS(Presensi!F:F,Presensi!E:E,'Entry Data'!AP4931)</f>
        <v>1</v>
      </c>
      <c r="Y4931" s="66">
        <f>IFERROR(INDEX('Retasi Pricing'!F:F,MATCH('Entry Data'!AM4931,'Retasi Pricing'!E:E,0))*X4931,"")</f>
        <v>27650</v>
      </c>
      <c r="Z4931" s="62" t="s">
        <v>26</v>
      </c>
      <c r="AA4931" s="62" t="s">
        <v>27</v>
      </c>
      <c r="AB4931" s="32"/>
      <c r="AC4931" s="32" t="s">
        <v>373</v>
      </c>
      <c r="AD4931" s="32" t="str">
        <f t="shared" si="1374"/>
        <v/>
      </c>
      <c r="AF4931" s="5" t="str">
        <f t="shared" si="1375"/>
        <v>muchammad44214</v>
      </c>
      <c r="AG4931" s="5" t="str">
        <f t="shared" si="1376"/>
        <v>BMJ 06744214UTARADAY</v>
      </c>
      <c r="AH4931" s="5" t="str">
        <f t="shared" si="1377"/>
        <v>muchammad44214UTARADAY</v>
      </c>
      <c r="AI4931" s="5" t="str">
        <f t="shared" si="1378"/>
        <v>BMJ 06744214DAY</v>
      </c>
      <c r="AJ4931" s="5" t="str">
        <f t="shared" si="1379"/>
        <v>muchammad44214DAY</v>
      </c>
      <c r="AK4931" s="5" t="str">
        <f t="shared" si="1380"/>
        <v>muchammadBMJ</v>
      </c>
      <c r="AL4931" s="5" t="str">
        <f t="shared" si="1382"/>
        <v>5UTARA</v>
      </c>
      <c r="AM4931" s="5" t="str">
        <f t="shared" si="1383"/>
        <v>&gt; 5UTARA10 RODA</v>
      </c>
      <c r="AN4931" s="5" t="str">
        <f t="shared" si="1384"/>
        <v>muchammadBMJ&gt; 5UTARA10 RODA</v>
      </c>
      <c r="AO4931" s="5" t="str">
        <f t="shared" si="1385"/>
        <v>muchammad&gt; 5UTARA10 RODA</v>
      </c>
      <c r="AP4931" s="5" t="str">
        <f t="shared" si="1386"/>
        <v>44214DAY</v>
      </c>
    </row>
    <row r="4932" spans="1:42" x14ac:dyDescent="0.3">
      <c r="A4932" s="33">
        <v>1</v>
      </c>
      <c r="B4932" s="33"/>
      <c r="C4932" s="70">
        <v>44214</v>
      </c>
      <c r="D4932" s="71" t="s">
        <v>19</v>
      </c>
      <c r="E4932" s="70">
        <v>44214</v>
      </c>
      <c r="F4932" s="71">
        <v>5176073</v>
      </c>
      <c r="G4932" s="33" t="s">
        <v>20</v>
      </c>
      <c r="H4932" s="33" t="s">
        <v>21</v>
      </c>
      <c r="I4932" s="33" t="s">
        <v>170</v>
      </c>
      <c r="J4932" s="33" t="s">
        <v>23</v>
      </c>
      <c r="K4932" s="63" t="s">
        <v>75</v>
      </c>
      <c r="L4932" s="32" t="str">
        <f t="shared" si="1387"/>
        <v>FM260JD</v>
      </c>
      <c r="M4932" s="32" t="str">
        <f t="shared" si="1388"/>
        <v>BMJ</v>
      </c>
      <c r="N4932" s="32" t="str">
        <f t="shared" si="1389"/>
        <v>10 RODA</v>
      </c>
      <c r="O4932" s="146">
        <v>0.75156250000000002</v>
      </c>
      <c r="P4932" s="65">
        <v>0.75156250000000002</v>
      </c>
      <c r="Q4932" s="65"/>
      <c r="R4932" s="66">
        <v>6</v>
      </c>
      <c r="S4932" s="66">
        <v>40180</v>
      </c>
      <c r="T4932" s="66">
        <v>14700</v>
      </c>
      <c r="U4932" s="67">
        <f t="shared" si="1381"/>
        <v>25.48</v>
      </c>
      <c r="V4932" s="66">
        <f t="shared" si="1372"/>
        <v>496707.12000000005</v>
      </c>
      <c r="W4932" s="66" t="str">
        <f t="shared" si="1373"/>
        <v>&gt; 6</v>
      </c>
      <c r="X4932" s="66">
        <f>A4932+SUMIFS(Presensi!F:F,Presensi!E:E,'Entry Data'!AP4932)</f>
        <v>1</v>
      </c>
      <c r="Y4932" s="66">
        <f>IFERROR(INDEX('Retasi Pricing'!F:F,MATCH('Entry Data'!AM4932,'Retasi Pricing'!E:E,0))*X4932,"")</f>
        <v>30800</v>
      </c>
      <c r="Z4932" s="62" t="s">
        <v>26</v>
      </c>
      <c r="AA4932" s="62" t="s">
        <v>27</v>
      </c>
      <c r="AB4932" s="32"/>
      <c r="AC4932" s="32" t="s">
        <v>373</v>
      </c>
      <c r="AD4932" s="32" t="str">
        <f t="shared" si="1374"/>
        <v/>
      </c>
      <c r="AF4932" s="5" t="str">
        <f t="shared" si="1375"/>
        <v>muchammad44214</v>
      </c>
      <c r="AG4932" s="5" t="str">
        <f t="shared" si="1376"/>
        <v>BMJ 06744214UTARADAY</v>
      </c>
      <c r="AH4932" s="5" t="str">
        <f t="shared" si="1377"/>
        <v>muchammad44214UTARADAY</v>
      </c>
      <c r="AI4932" s="5" t="str">
        <f t="shared" si="1378"/>
        <v>BMJ 06744214DAY</v>
      </c>
      <c r="AJ4932" s="5" t="str">
        <f t="shared" si="1379"/>
        <v>muchammad44214DAY</v>
      </c>
      <c r="AK4932" s="5" t="str">
        <f t="shared" si="1380"/>
        <v>muchammadBMJ</v>
      </c>
      <c r="AL4932" s="5" t="str">
        <f t="shared" si="1382"/>
        <v>6UTARA</v>
      </c>
      <c r="AM4932" s="5" t="str">
        <f t="shared" si="1383"/>
        <v>&gt; 6UTARA10 RODA</v>
      </c>
      <c r="AN4932" s="5" t="str">
        <f t="shared" si="1384"/>
        <v>muchammadBMJ&gt; 6UTARA10 RODA</v>
      </c>
      <c r="AO4932" s="5" t="str">
        <f t="shared" si="1385"/>
        <v>muchammad&gt; 6UTARA10 RODA</v>
      </c>
      <c r="AP4932" s="5" t="str">
        <f t="shared" si="1386"/>
        <v>44214DAY</v>
      </c>
    </row>
    <row r="4933" spans="1:42" x14ac:dyDescent="0.3">
      <c r="A4933" s="147">
        <v>1</v>
      </c>
      <c r="B4933" s="147"/>
      <c r="C4933" s="148">
        <v>44214</v>
      </c>
      <c r="D4933" s="149" t="s">
        <v>19</v>
      </c>
      <c r="E4933" s="148">
        <v>44214</v>
      </c>
      <c r="F4933" s="149">
        <v>5175668</v>
      </c>
      <c r="G4933" s="147" t="s">
        <v>20</v>
      </c>
      <c r="H4933" s="147" t="s">
        <v>21</v>
      </c>
      <c r="I4933" s="147" t="s">
        <v>123</v>
      </c>
      <c r="J4933" s="147" t="s">
        <v>23</v>
      </c>
      <c r="K4933" s="150" t="s">
        <v>77</v>
      </c>
      <c r="L4933" s="147" t="str">
        <f t="shared" si="1387"/>
        <v>FM260JD</v>
      </c>
      <c r="M4933" s="147" t="str">
        <f t="shared" si="1388"/>
        <v>BMJ</v>
      </c>
      <c r="N4933" s="147" t="str">
        <f t="shared" si="1389"/>
        <v>10 RODA</v>
      </c>
      <c r="O4933" s="151">
        <v>0.36341435185185184</v>
      </c>
      <c r="P4933" s="152">
        <v>0.38405092592592593</v>
      </c>
      <c r="Q4933" s="152"/>
      <c r="R4933" s="153"/>
      <c r="S4933" s="153">
        <v>40060</v>
      </c>
      <c r="T4933" s="153">
        <v>15020</v>
      </c>
      <c r="U4933" s="154">
        <f t="shared" si="1381"/>
        <v>25.04</v>
      </c>
      <c r="V4933" s="153">
        <f t="shared" si="1372"/>
        <v>488129.76</v>
      </c>
      <c r="W4933" s="153" t="str">
        <f t="shared" si="1373"/>
        <v/>
      </c>
      <c r="X4933" s="153">
        <f>A4933+SUMIFS(Presensi!F:F,Presensi!E:E,'Entry Data'!AP4933)</f>
        <v>1</v>
      </c>
      <c r="Y4933" s="153" t="str">
        <f>IFERROR(INDEX('Retasi Pricing'!F:F,MATCH('Entry Data'!AM4933,'Retasi Pricing'!E:E,0))*X4933,"")</f>
        <v/>
      </c>
      <c r="Z4933" s="149" t="s">
        <v>26</v>
      </c>
      <c r="AA4933" s="149" t="s">
        <v>27</v>
      </c>
      <c r="AB4933" s="147"/>
      <c r="AC4933" s="147" t="s">
        <v>210</v>
      </c>
      <c r="AD4933" s="147" t="str">
        <f t="shared" si="1374"/>
        <v/>
      </c>
      <c r="AF4933" s="5" t="str">
        <f t="shared" si="1375"/>
        <v>m.taha44214</v>
      </c>
      <c r="AG4933" s="5" t="str">
        <f t="shared" si="1376"/>
        <v>BMJ 06844214UTARADAY</v>
      </c>
      <c r="AH4933" s="5" t="str">
        <f t="shared" si="1377"/>
        <v>m.taha44214UTARADAY</v>
      </c>
      <c r="AI4933" s="5" t="str">
        <f t="shared" si="1378"/>
        <v>BMJ 06844214DAY</v>
      </c>
      <c r="AJ4933" s="5" t="str">
        <f t="shared" si="1379"/>
        <v>m.taha44214DAY</v>
      </c>
      <c r="AK4933" s="5" t="str">
        <f t="shared" si="1380"/>
        <v>m.tahaBMJ</v>
      </c>
      <c r="AL4933" s="5" t="str">
        <f t="shared" si="1382"/>
        <v>UTARA</v>
      </c>
      <c r="AM4933" s="5" t="str">
        <f t="shared" si="1383"/>
        <v>UTARA10 RODA</v>
      </c>
      <c r="AN4933" s="5" t="str">
        <f t="shared" si="1384"/>
        <v>m.tahaBMJUTARA10 RODA</v>
      </c>
      <c r="AO4933" s="5" t="str">
        <f t="shared" si="1385"/>
        <v>m.tahaUTARA10 RODA</v>
      </c>
      <c r="AP4933" s="5" t="str">
        <f t="shared" si="1386"/>
        <v>44214DAY</v>
      </c>
    </row>
    <row r="4934" spans="1:42" x14ac:dyDescent="0.3">
      <c r="A4934" s="147">
        <v>1</v>
      </c>
      <c r="B4934" s="147"/>
      <c r="C4934" s="148">
        <v>44214</v>
      </c>
      <c r="D4934" s="149" t="s">
        <v>19</v>
      </c>
      <c r="E4934" s="148">
        <v>44214</v>
      </c>
      <c r="F4934" s="149">
        <v>5175746</v>
      </c>
      <c r="G4934" s="147" t="s">
        <v>20</v>
      </c>
      <c r="H4934" s="147" t="s">
        <v>21</v>
      </c>
      <c r="I4934" s="147" t="s">
        <v>170</v>
      </c>
      <c r="J4934" s="147" t="s">
        <v>23</v>
      </c>
      <c r="K4934" s="150" t="s">
        <v>77</v>
      </c>
      <c r="L4934" s="147" t="str">
        <f t="shared" si="1387"/>
        <v>FM260JD</v>
      </c>
      <c r="M4934" s="147" t="str">
        <f t="shared" si="1388"/>
        <v>BMJ</v>
      </c>
      <c r="N4934" s="147" t="str">
        <f t="shared" si="1389"/>
        <v>10 RODA</v>
      </c>
      <c r="O4934" s="151">
        <v>0.43515046296296295</v>
      </c>
      <c r="P4934" s="152">
        <v>0.43515046296296295</v>
      </c>
      <c r="Q4934" s="152"/>
      <c r="R4934" s="153"/>
      <c r="S4934" s="153">
        <v>40820</v>
      </c>
      <c r="T4934" s="153">
        <v>15020</v>
      </c>
      <c r="U4934" s="154">
        <f t="shared" si="1381"/>
        <v>25.8</v>
      </c>
      <c r="V4934" s="153">
        <f t="shared" si="1372"/>
        <v>502945.20000000007</v>
      </c>
      <c r="W4934" s="153" t="str">
        <f t="shared" si="1373"/>
        <v/>
      </c>
      <c r="X4934" s="153">
        <f>A4934+SUMIFS(Presensi!F:F,Presensi!E:E,'Entry Data'!AP4934)</f>
        <v>1</v>
      </c>
      <c r="Y4934" s="153" t="str">
        <f>IFERROR(INDEX('Retasi Pricing'!F:F,MATCH('Entry Data'!AM4934,'Retasi Pricing'!E:E,0))*X4934,"")</f>
        <v/>
      </c>
      <c r="Z4934" s="149" t="s">
        <v>26</v>
      </c>
      <c r="AA4934" s="149" t="s">
        <v>27</v>
      </c>
      <c r="AB4934" s="147"/>
      <c r="AC4934" s="147" t="s">
        <v>210</v>
      </c>
      <c r="AD4934" s="147" t="str">
        <f t="shared" si="1374"/>
        <v/>
      </c>
      <c r="AF4934" s="5" t="str">
        <f t="shared" si="1375"/>
        <v>m.taha44214</v>
      </c>
      <c r="AG4934" s="5" t="str">
        <f t="shared" si="1376"/>
        <v>BMJ 06844214UTARADAY</v>
      </c>
      <c r="AH4934" s="5" t="str">
        <f t="shared" si="1377"/>
        <v>m.taha44214UTARADAY</v>
      </c>
      <c r="AI4934" s="5" t="str">
        <f t="shared" si="1378"/>
        <v>BMJ 06844214DAY</v>
      </c>
      <c r="AJ4934" s="5" t="str">
        <f t="shared" si="1379"/>
        <v>m.taha44214DAY</v>
      </c>
      <c r="AK4934" s="5" t="str">
        <f t="shared" si="1380"/>
        <v>m.tahaBMJ</v>
      </c>
      <c r="AL4934" s="5" t="str">
        <f t="shared" si="1382"/>
        <v>UTARA</v>
      </c>
      <c r="AM4934" s="5" t="str">
        <f t="shared" si="1383"/>
        <v>UTARA10 RODA</v>
      </c>
      <c r="AN4934" s="5" t="str">
        <f t="shared" si="1384"/>
        <v>m.tahaBMJUTARA10 RODA</v>
      </c>
      <c r="AO4934" s="5" t="str">
        <f t="shared" si="1385"/>
        <v>m.tahaUTARA10 RODA</v>
      </c>
      <c r="AP4934" s="5" t="str">
        <f t="shared" si="1386"/>
        <v>44214DAY</v>
      </c>
    </row>
    <row r="4935" spans="1:42" x14ac:dyDescent="0.3">
      <c r="A4935" s="147">
        <v>1</v>
      </c>
      <c r="B4935" s="147"/>
      <c r="C4935" s="148">
        <v>44214</v>
      </c>
      <c r="D4935" s="149" t="s">
        <v>19</v>
      </c>
      <c r="E4935" s="148">
        <v>44214</v>
      </c>
      <c r="F4935" s="149">
        <v>5175818</v>
      </c>
      <c r="G4935" s="147" t="s">
        <v>20</v>
      </c>
      <c r="H4935" s="147" t="s">
        <v>50</v>
      </c>
      <c r="I4935" s="147" t="s">
        <v>51</v>
      </c>
      <c r="J4935" s="147" t="s">
        <v>52</v>
      </c>
      <c r="K4935" s="150" t="s">
        <v>77</v>
      </c>
      <c r="L4935" s="147" t="str">
        <f t="shared" si="1387"/>
        <v>FM260JD</v>
      </c>
      <c r="M4935" s="147" t="str">
        <f t="shared" si="1388"/>
        <v>BMJ</v>
      </c>
      <c r="N4935" s="147" t="str">
        <f t="shared" si="1389"/>
        <v>10 RODA</v>
      </c>
      <c r="O4935" s="151">
        <v>0.4962037037037037</v>
      </c>
      <c r="P4935" s="152">
        <v>0.4962037037037037</v>
      </c>
      <c r="Q4935" s="152"/>
      <c r="R4935" s="153"/>
      <c r="S4935" s="153">
        <v>40540</v>
      </c>
      <c r="T4935" s="153">
        <v>15020</v>
      </c>
      <c r="U4935" s="154">
        <f t="shared" si="1381"/>
        <v>25.52</v>
      </c>
      <c r="V4935" s="153">
        <f t="shared" si="1372"/>
        <v>497486.87999999995</v>
      </c>
      <c r="W4935" s="153" t="str">
        <f t="shared" si="1373"/>
        <v/>
      </c>
      <c r="X4935" s="153">
        <f>A4935+SUMIFS(Presensi!F:F,Presensi!E:E,'Entry Data'!AP4935)</f>
        <v>1</v>
      </c>
      <c r="Y4935" s="153" t="str">
        <f>IFERROR(INDEX('Retasi Pricing'!F:F,MATCH('Entry Data'!AM4935,'Retasi Pricing'!E:E,0))*X4935,"")</f>
        <v/>
      </c>
      <c r="Z4935" s="149" t="s">
        <v>26</v>
      </c>
      <c r="AA4935" s="149" t="s">
        <v>27</v>
      </c>
      <c r="AB4935" s="147"/>
      <c r="AC4935" s="147" t="s">
        <v>210</v>
      </c>
      <c r="AD4935" s="147" t="str">
        <f t="shared" si="1374"/>
        <v/>
      </c>
      <c r="AF4935" s="5" t="str">
        <f t="shared" si="1375"/>
        <v>m.taha44214</v>
      </c>
      <c r="AG4935" s="5" t="str">
        <f t="shared" si="1376"/>
        <v>BMJ 06844214UTARADAY</v>
      </c>
      <c r="AH4935" s="5" t="str">
        <f t="shared" si="1377"/>
        <v>m.taha44214UTARADAY</v>
      </c>
      <c r="AI4935" s="5" t="str">
        <f t="shared" si="1378"/>
        <v>BMJ 06844214DAY</v>
      </c>
      <c r="AJ4935" s="5" t="str">
        <f t="shared" si="1379"/>
        <v>m.taha44214DAY</v>
      </c>
      <c r="AK4935" s="5" t="str">
        <f t="shared" si="1380"/>
        <v>m.tahaBMJ</v>
      </c>
      <c r="AL4935" s="5" t="str">
        <f t="shared" si="1382"/>
        <v>UTARA</v>
      </c>
      <c r="AM4935" s="5" t="str">
        <f t="shared" si="1383"/>
        <v>UTARA10 RODA</v>
      </c>
      <c r="AN4935" s="5" t="str">
        <f t="shared" si="1384"/>
        <v>m.tahaBMJUTARA10 RODA</v>
      </c>
      <c r="AO4935" s="5" t="str">
        <f t="shared" si="1385"/>
        <v>m.tahaUTARA10 RODA</v>
      </c>
      <c r="AP4935" s="5" t="str">
        <f t="shared" si="1386"/>
        <v>44214DAY</v>
      </c>
    </row>
    <row r="4936" spans="1:42" x14ac:dyDescent="0.3">
      <c r="A4936" s="147">
        <v>1</v>
      </c>
      <c r="B4936" s="147"/>
      <c r="C4936" s="148">
        <v>44214</v>
      </c>
      <c r="D4936" s="149" t="s">
        <v>19</v>
      </c>
      <c r="E4936" s="148">
        <v>44214</v>
      </c>
      <c r="F4936" s="149">
        <v>5175960</v>
      </c>
      <c r="G4936" s="147" t="s">
        <v>20</v>
      </c>
      <c r="H4936" s="147" t="s">
        <v>21</v>
      </c>
      <c r="I4936" s="147" t="s">
        <v>170</v>
      </c>
      <c r="J4936" s="147" t="s">
        <v>23</v>
      </c>
      <c r="K4936" s="150" t="s">
        <v>77</v>
      </c>
      <c r="L4936" s="147" t="str">
        <f t="shared" si="1387"/>
        <v>FM260JD</v>
      </c>
      <c r="M4936" s="147" t="str">
        <f t="shared" si="1388"/>
        <v>BMJ</v>
      </c>
      <c r="N4936" s="147" t="str">
        <f t="shared" si="1389"/>
        <v>10 RODA</v>
      </c>
      <c r="O4936" s="151">
        <v>0.64736111111111116</v>
      </c>
      <c r="P4936" s="152">
        <v>0.64736111111111116</v>
      </c>
      <c r="Q4936" s="152"/>
      <c r="R4936" s="153"/>
      <c r="S4936" s="153">
        <v>41660</v>
      </c>
      <c r="T4936" s="153">
        <v>15020</v>
      </c>
      <c r="U4936" s="154">
        <f t="shared" si="1381"/>
        <v>26.64</v>
      </c>
      <c r="V4936" s="153">
        <f t="shared" si="1372"/>
        <v>519320.16000000003</v>
      </c>
      <c r="W4936" s="153" t="str">
        <f t="shared" si="1373"/>
        <v/>
      </c>
      <c r="X4936" s="153">
        <f>A4936+SUMIFS(Presensi!F:F,Presensi!E:E,'Entry Data'!AP4936)</f>
        <v>1</v>
      </c>
      <c r="Y4936" s="153" t="str">
        <f>IFERROR(INDEX('Retasi Pricing'!F:F,MATCH('Entry Data'!AM4936,'Retasi Pricing'!E:E,0))*X4936,"")</f>
        <v/>
      </c>
      <c r="Z4936" s="149" t="s">
        <v>26</v>
      </c>
      <c r="AA4936" s="149" t="s">
        <v>27</v>
      </c>
      <c r="AB4936" s="147"/>
      <c r="AC4936" s="147" t="s">
        <v>210</v>
      </c>
      <c r="AD4936" s="147" t="str">
        <f t="shared" si="1374"/>
        <v/>
      </c>
      <c r="AF4936" s="5" t="str">
        <f t="shared" si="1375"/>
        <v>m.taha44214</v>
      </c>
      <c r="AG4936" s="5" t="str">
        <f t="shared" si="1376"/>
        <v>BMJ 06844214UTARADAY</v>
      </c>
      <c r="AH4936" s="5" t="str">
        <f t="shared" si="1377"/>
        <v>m.taha44214UTARADAY</v>
      </c>
      <c r="AI4936" s="5" t="str">
        <f t="shared" si="1378"/>
        <v>BMJ 06844214DAY</v>
      </c>
      <c r="AJ4936" s="5" t="str">
        <f t="shared" si="1379"/>
        <v>m.taha44214DAY</v>
      </c>
      <c r="AK4936" s="5" t="str">
        <f t="shared" si="1380"/>
        <v>m.tahaBMJ</v>
      </c>
      <c r="AL4936" s="5" t="str">
        <f t="shared" si="1382"/>
        <v>UTARA</v>
      </c>
      <c r="AM4936" s="5" t="str">
        <f t="shared" si="1383"/>
        <v>UTARA10 RODA</v>
      </c>
      <c r="AN4936" s="5" t="str">
        <f t="shared" si="1384"/>
        <v>m.tahaBMJUTARA10 RODA</v>
      </c>
      <c r="AO4936" s="5" t="str">
        <f t="shared" si="1385"/>
        <v>m.tahaUTARA10 RODA</v>
      </c>
      <c r="AP4936" s="5" t="str">
        <f t="shared" si="1386"/>
        <v>44214DAY</v>
      </c>
    </row>
    <row r="4937" spans="1:42" x14ac:dyDescent="0.3">
      <c r="A4937" s="147">
        <v>1</v>
      </c>
      <c r="B4937" s="147"/>
      <c r="C4937" s="148">
        <v>44214</v>
      </c>
      <c r="D4937" s="149" t="s">
        <v>19</v>
      </c>
      <c r="E4937" s="148">
        <v>44214</v>
      </c>
      <c r="F4937" s="149">
        <v>5176047</v>
      </c>
      <c r="G4937" s="147" t="s">
        <v>20</v>
      </c>
      <c r="H4937" s="147" t="s">
        <v>21</v>
      </c>
      <c r="I4937" s="147" t="s">
        <v>123</v>
      </c>
      <c r="J4937" s="147" t="s">
        <v>23</v>
      </c>
      <c r="K4937" s="150" t="s">
        <v>77</v>
      </c>
      <c r="L4937" s="147" t="str">
        <f t="shared" si="1387"/>
        <v>FM260JD</v>
      </c>
      <c r="M4937" s="147" t="str">
        <f t="shared" si="1388"/>
        <v>BMJ</v>
      </c>
      <c r="N4937" s="147" t="str">
        <f t="shared" si="1389"/>
        <v>10 RODA</v>
      </c>
      <c r="O4937" s="151">
        <v>0.72776620370370371</v>
      </c>
      <c r="P4937" s="152">
        <v>0.72776620370370371</v>
      </c>
      <c r="Q4937" s="152"/>
      <c r="R4937" s="153"/>
      <c r="S4937" s="153">
        <v>40080</v>
      </c>
      <c r="T4937" s="153">
        <v>15020</v>
      </c>
      <c r="U4937" s="154">
        <f t="shared" si="1381"/>
        <v>25.06</v>
      </c>
      <c r="V4937" s="153">
        <f t="shared" si="1372"/>
        <v>488519.64</v>
      </c>
      <c r="W4937" s="153" t="str">
        <f t="shared" si="1373"/>
        <v/>
      </c>
      <c r="X4937" s="153">
        <f>A4937+SUMIFS(Presensi!F:F,Presensi!E:E,'Entry Data'!AP4937)</f>
        <v>1</v>
      </c>
      <c r="Y4937" s="153" t="str">
        <f>IFERROR(INDEX('Retasi Pricing'!F:F,MATCH('Entry Data'!AM4937,'Retasi Pricing'!E:E,0))*X4937,"")</f>
        <v/>
      </c>
      <c r="Z4937" s="149" t="s">
        <v>26</v>
      </c>
      <c r="AA4937" s="149" t="s">
        <v>27</v>
      </c>
      <c r="AB4937" s="147"/>
      <c r="AC4937" s="147" t="s">
        <v>210</v>
      </c>
      <c r="AD4937" s="147" t="str">
        <f t="shared" si="1374"/>
        <v/>
      </c>
      <c r="AF4937" s="5" t="str">
        <f t="shared" si="1375"/>
        <v>m.taha44214</v>
      </c>
      <c r="AG4937" s="5" t="str">
        <f t="shared" si="1376"/>
        <v>BMJ 06844214UTARADAY</v>
      </c>
      <c r="AH4937" s="5" t="str">
        <f t="shared" si="1377"/>
        <v>m.taha44214UTARADAY</v>
      </c>
      <c r="AI4937" s="5" t="str">
        <f t="shared" si="1378"/>
        <v>BMJ 06844214DAY</v>
      </c>
      <c r="AJ4937" s="5" t="str">
        <f t="shared" si="1379"/>
        <v>m.taha44214DAY</v>
      </c>
      <c r="AK4937" s="5" t="str">
        <f t="shared" si="1380"/>
        <v>m.tahaBMJ</v>
      </c>
      <c r="AL4937" s="5" t="str">
        <f t="shared" si="1382"/>
        <v>UTARA</v>
      </c>
      <c r="AM4937" s="5" t="str">
        <f t="shared" si="1383"/>
        <v>UTARA10 RODA</v>
      </c>
      <c r="AN4937" s="5" t="str">
        <f t="shared" si="1384"/>
        <v>m.tahaBMJUTARA10 RODA</v>
      </c>
      <c r="AO4937" s="5" t="str">
        <f t="shared" si="1385"/>
        <v>m.tahaUTARA10 RODA</v>
      </c>
      <c r="AP4937" s="5" t="str">
        <f t="shared" si="1386"/>
        <v>44214DAY</v>
      </c>
    </row>
    <row r="4938" spans="1:42" x14ac:dyDescent="0.3">
      <c r="A4938" s="33">
        <v>1</v>
      </c>
      <c r="B4938" s="33"/>
      <c r="C4938" s="70">
        <v>44214</v>
      </c>
      <c r="D4938" s="71" t="s">
        <v>19</v>
      </c>
      <c r="E4938" s="70">
        <v>44214</v>
      </c>
      <c r="F4938" s="71">
        <v>5175680</v>
      </c>
      <c r="G4938" s="33" t="s">
        <v>20</v>
      </c>
      <c r="H4938" s="33" t="s">
        <v>21</v>
      </c>
      <c r="I4938" s="33" t="s">
        <v>123</v>
      </c>
      <c r="J4938" s="33" t="s">
        <v>23</v>
      </c>
      <c r="K4938" s="63" t="s">
        <v>78</v>
      </c>
      <c r="L4938" s="32" t="str">
        <f t="shared" si="1387"/>
        <v>FM260JD</v>
      </c>
      <c r="M4938" s="32" t="str">
        <f t="shared" si="1388"/>
        <v>BMJ</v>
      </c>
      <c r="N4938" s="32" t="str">
        <f t="shared" si="1389"/>
        <v>10 RODA</v>
      </c>
      <c r="O4938" s="146">
        <v>0.37543981481481481</v>
      </c>
      <c r="P4938" s="65">
        <v>0.38344907407407408</v>
      </c>
      <c r="Q4938" s="65"/>
      <c r="R4938" s="66">
        <v>1</v>
      </c>
      <c r="S4938" s="66">
        <v>40160</v>
      </c>
      <c r="T4938" s="66">
        <v>14800</v>
      </c>
      <c r="U4938" s="67">
        <f t="shared" si="1381"/>
        <v>25.36</v>
      </c>
      <c r="V4938" s="66">
        <f t="shared" ref="V4938:V5001" si="1390">IFERROR(VLOOKUP(L4938,harga,2,FALSE),"")*U4938*IFERROR(VLOOKUP(G4938,jarak,2,FALSE),"")</f>
        <v>494367.83999999997</v>
      </c>
      <c r="W4938" s="66" t="str">
        <f t="shared" ref="W4938:W5001" si="1391">IFERROR(VLOOKUP(AL4938,Code,2,FALSE),"")</f>
        <v>1 &gt; 4</v>
      </c>
      <c r="X4938" s="66">
        <f>A4938+SUMIFS(Presensi!F:F,Presensi!E:E,'Entry Data'!AP4938)</f>
        <v>1</v>
      </c>
      <c r="Y4938" s="66">
        <f>IFERROR(INDEX('Retasi Pricing'!F:F,MATCH('Entry Data'!AM4938,'Retasi Pricing'!E:E,0))*X4938,"")</f>
        <v>25000</v>
      </c>
      <c r="Z4938" s="62" t="s">
        <v>26</v>
      </c>
      <c r="AA4938" s="62" t="s">
        <v>27</v>
      </c>
      <c r="AB4938" s="32"/>
      <c r="AC4938" s="32" t="s">
        <v>265</v>
      </c>
      <c r="AD4938" s="32" t="str">
        <f t="shared" ref="AD4938:AD5001" si="1392">IFERROR(VLOOKUP(AC4938,driver,13,FALSE),"")</f>
        <v/>
      </c>
      <c r="AF4938" s="5" t="str">
        <f t="shared" ref="AF4938:AF5001" si="1393">AC4938&amp;C4938</f>
        <v>Dominikus Nong Yandris44214</v>
      </c>
      <c r="AG4938" s="5" t="str">
        <f t="shared" ref="AG4938:AG5001" si="1394">K4938&amp;C4938&amp;G4938&amp;D4938</f>
        <v>BMJ 06944214UTARADAY</v>
      </c>
      <c r="AH4938" s="5" t="str">
        <f t="shared" ref="AH4938:AH5001" si="1395">AC4938&amp;C4938&amp;G4938&amp;D4938</f>
        <v>Dominikus Nong Yandris44214UTARADAY</v>
      </c>
      <c r="AI4938" s="5" t="str">
        <f t="shared" ref="AI4938:AI5001" si="1396">K4938&amp;C4938&amp;D4938</f>
        <v>BMJ 06944214DAY</v>
      </c>
      <c r="AJ4938" s="5" t="str">
        <f t="shared" ref="AJ4938:AJ5001" si="1397">AC4938&amp;C4938&amp;D4938</f>
        <v>Dominikus Nong Yandris44214DAY</v>
      </c>
      <c r="AK4938" s="5" t="str">
        <f t="shared" ref="AK4938:AK5001" si="1398">AC4938&amp;M4938</f>
        <v>Dominikus Nong YandrisBMJ</v>
      </c>
      <c r="AL4938" s="5" t="str">
        <f t="shared" si="1382"/>
        <v>1UTARA</v>
      </c>
      <c r="AM4938" s="5" t="str">
        <f t="shared" si="1383"/>
        <v>1 &gt; 4UTARA10 RODA</v>
      </c>
      <c r="AN4938" s="5" t="str">
        <f t="shared" si="1384"/>
        <v>Dominikus Nong YandrisBMJ1 &gt; 4UTARA10 RODA</v>
      </c>
      <c r="AO4938" s="5" t="str">
        <f t="shared" si="1385"/>
        <v>Dominikus Nong Yandris1 &gt; 4UTARA10 RODA</v>
      </c>
      <c r="AP4938" s="5" t="str">
        <f t="shared" si="1386"/>
        <v>44214DAY</v>
      </c>
    </row>
    <row r="4939" spans="1:42" x14ac:dyDescent="0.3">
      <c r="A4939" s="33">
        <v>1</v>
      </c>
      <c r="B4939" s="33"/>
      <c r="C4939" s="70">
        <v>44214</v>
      </c>
      <c r="D4939" s="71" t="s">
        <v>19</v>
      </c>
      <c r="E4939" s="70">
        <v>44214</v>
      </c>
      <c r="F4939" s="71">
        <v>5175748</v>
      </c>
      <c r="G4939" s="33" t="s">
        <v>20</v>
      </c>
      <c r="H4939" s="33" t="s">
        <v>21</v>
      </c>
      <c r="I4939" s="33" t="s">
        <v>123</v>
      </c>
      <c r="J4939" s="33" t="s">
        <v>23</v>
      </c>
      <c r="K4939" s="63" t="s">
        <v>78</v>
      </c>
      <c r="L4939" s="32" t="str">
        <f t="shared" si="1387"/>
        <v>FM260JD</v>
      </c>
      <c r="M4939" s="32" t="str">
        <f t="shared" si="1388"/>
        <v>BMJ</v>
      </c>
      <c r="N4939" s="32" t="str">
        <f t="shared" si="1389"/>
        <v>10 RODA</v>
      </c>
      <c r="O4939" s="146">
        <v>0.43606481481481479</v>
      </c>
      <c r="P4939" s="65">
        <v>0.43606481481481479</v>
      </c>
      <c r="Q4939" s="65"/>
      <c r="R4939" s="66">
        <v>2</v>
      </c>
      <c r="S4939" s="66">
        <v>40160</v>
      </c>
      <c r="T4939" s="66">
        <v>14800</v>
      </c>
      <c r="U4939" s="67">
        <f t="shared" ref="U4939:U5002" si="1399">(S4939-T4939)/1000</f>
        <v>25.36</v>
      </c>
      <c r="V4939" s="66">
        <f t="shared" si="1390"/>
        <v>494367.83999999997</v>
      </c>
      <c r="W4939" s="66" t="str">
        <f t="shared" si="1391"/>
        <v>1 &gt; 4</v>
      </c>
      <c r="X4939" s="66">
        <f>A4939+SUMIFS(Presensi!F:F,Presensi!E:E,'Entry Data'!AP4939)</f>
        <v>1</v>
      </c>
      <c r="Y4939" s="66">
        <f>IFERROR(INDEX('Retasi Pricing'!F:F,MATCH('Entry Data'!AM4939,'Retasi Pricing'!E:E,0))*X4939,"")</f>
        <v>25000</v>
      </c>
      <c r="Z4939" s="62" t="s">
        <v>26</v>
      </c>
      <c r="AA4939" s="62" t="s">
        <v>27</v>
      </c>
      <c r="AB4939" s="32"/>
      <c r="AC4939" s="32" t="s">
        <v>265</v>
      </c>
      <c r="AD4939" s="32" t="str">
        <f t="shared" si="1392"/>
        <v/>
      </c>
      <c r="AF4939" s="5" t="str">
        <f t="shared" si="1393"/>
        <v>Dominikus Nong Yandris44214</v>
      </c>
      <c r="AG4939" s="5" t="str">
        <f t="shared" si="1394"/>
        <v>BMJ 06944214UTARADAY</v>
      </c>
      <c r="AH4939" s="5" t="str">
        <f t="shared" si="1395"/>
        <v>Dominikus Nong Yandris44214UTARADAY</v>
      </c>
      <c r="AI4939" s="5" t="str">
        <f t="shared" si="1396"/>
        <v>BMJ 06944214DAY</v>
      </c>
      <c r="AJ4939" s="5" t="str">
        <f t="shared" si="1397"/>
        <v>Dominikus Nong Yandris44214DAY</v>
      </c>
      <c r="AK4939" s="5" t="str">
        <f t="shared" si="1398"/>
        <v>Dominikus Nong YandrisBMJ</v>
      </c>
      <c r="AL4939" s="5" t="str">
        <f t="shared" ref="AL4939:AL5002" si="1400">Q4939&amp;R4939&amp;G4939</f>
        <v>2UTARA</v>
      </c>
      <c r="AM4939" s="5" t="str">
        <f t="shared" ref="AM4939:AM5002" si="1401">W4939&amp;G4939&amp;N4939</f>
        <v>1 &gt; 4UTARA10 RODA</v>
      </c>
      <c r="AN4939" s="5" t="str">
        <f t="shared" ref="AN4939:AN5002" si="1402">AC4939&amp;M4939&amp;W4939&amp;G4939&amp;N4939</f>
        <v>Dominikus Nong YandrisBMJ1 &gt; 4UTARA10 RODA</v>
      </c>
      <c r="AO4939" s="5" t="str">
        <f t="shared" ref="AO4939:AO5002" si="1403">AC4939&amp;W4939&amp;G4939&amp;N4939</f>
        <v>Dominikus Nong Yandris1 &gt; 4UTARA10 RODA</v>
      </c>
      <c r="AP4939" s="5" t="str">
        <f t="shared" ref="AP4939:AP5002" si="1404">C4939&amp;D4939</f>
        <v>44214DAY</v>
      </c>
    </row>
    <row r="4940" spans="1:42" x14ac:dyDescent="0.3">
      <c r="A4940" s="33">
        <v>1</v>
      </c>
      <c r="B4940" s="33"/>
      <c r="C4940" s="70">
        <v>44214</v>
      </c>
      <c r="D4940" s="71" t="s">
        <v>19</v>
      </c>
      <c r="E4940" s="70">
        <v>44214</v>
      </c>
      <c r="F4940" s="71">
        <v>5175822</v>
      </c>
      <c r="G4940" s="33" t="s">
        <v>20</v>
      </c>
      <c r="H4940" s="33" t="s">
        <v>21</v>
      </c>
      <c r="I4940" s="33" t="s">
        <v>170</v>
      </c>
      <c r="J4940" s="33" t="s">
        <v>23</v>
      </c>
      <c r="K4940" s="63" t="s">
        <v>78</v>
      </c>
      <c r="L4940" s="32" t="str">
        <f t="shared" si="1387"/>
        <v>FM260JD</v>
      </c>
      <c r="M4940" s="32" t="str">
        <f t="shared" si="1388"/>
        <v>BMJ</v>
      </c>
      <c r="N4940" s="32" t="str">
        <f t="shared" si="1389"/>
        <v>10 RODA</v>
      </c>
      <c r="O4940" s="146">
        <v>0.50099537037037034</v>
      </c>
      <c r="P4940" s="65">
        <v>0.50099537037037034</v>
      </c>
      <c r="Q4940" s="65"/>
      <c r="R4940" s="66">
        <v>3</v>
      </c>
      <c r="S4940" s="66">
        <v>40560</v>
      </c>
      <c r="T4940" s="66">
        <v>14800</v>
      </c>
      <c r="U4940" s="67">
        <f t="shared" si="1399"/>
        <v>25.76</v>
      </c>
      <c r="V4940" s="66">
        <f t="shared" si="1390"/>
        <v>502165.44000000006</v>
      </c>
      <c r="W4940" s="66" t="str">
        <f t="shared" si="1391"/>
        <v>1 &gt; 4</v>
      </c>
      <c r="X4940" s="66">
        <f>A4940+SUMIFS(Presensi!F:F,Presensi!E:E,'Entry Data'!AP4940)</f>
        <v>1</v>
      </c>
      <c r="Y4940" s="66">
        <f>IFERROR(INDEX('Retasi Pricing'!F:F,MATCH('Entry Data'!AM4940,'Retasi Pricing'!E:E,0))*X4940,"")</f>
        <v>25000</v>
      </c>
      <c r="Z4940" s="62" t="s">
        <v>26</v>
      </c>
      <c r="AA4940" s="62" t="s">
        <v>27</v>
      </c>
      <c r="AB4940" s="32"/>
      <c r="AC4940" s="32" t="s">
        <v>265</v>
      </c>
      <c r="AD4940" s="32" t="str">
        <f t="shared" si="1392"/>
        <v/>
      </c>
      <c r="AF4940" s="5" t="str">
        <f t="shared" si="1393"/>
        <v>Dominikus Nong Yandris44214</v>
      </c>
      <c r="AG4940" s="5" t="str">
        <f t="shared" si="1394"/>
        <v>BMJ 06944214UTARADAY</v>
      </c>
      <c r="AH4940" s="5" t="str">
        <f t="shared" si="1395"/>
        <v>Dominikus Nong Yandris44214UTARADAY</v>
      </c>
      <c r="AI4940" s="5" t="str">
        <f t="shared" si="1396"/>
        <v>BMJ 06944214DAY</v>
      </c>
      <c r="AJ4940" s="5" t="str">
        <f t="shared" si="1397"/>
        <v>Dominikus Nong Yandris44214DAY</v>
      </c>
      <c r="AK4940" s="5" t="str">
        <f t="shared" si="1398"/>
        <v>Dominikus Nong YandrisBMJ</v>
      </c>
      <c r="AL4940" s="5" t="str">
        <f t="shared" si="1400"/>
        <v>3UTARA</v>
      </c>
      <c r="AM4940" s="5" t="str">
        <f t="shared" si="1401"/>
        <v>1 &gt; 4UTARA10 RODA</v>
      </c>
      <c r="AN4940" s="5" t="str">
        <f t="shared" si="1402"/>
        <v>Dominikus Nong YandrisBMJ1 &gt; 4UTARA10 RODA</v>
      </c>
      <c r="AO4940" s="5" t="str">
        <f t="shared" si="1403"/>
        <v>Dominikus Nong Yandris1 &gt; 4UTARA10 RODA</v>
      </c>
      <c r="AP4940" s="5" t="str">
        <f t="shared" si="1404"/>
        <v>44214DAY</v>
      </c>
    </row>
    <row r="4941" spans="1:42" x14ac:dyDescent="0.3">
      <c r="A4941" s="33">
        <v>1</v>
      </c>
      <c r="B4941" s="33"/>
      <c r="C4941" s="70">
        <v>44214</v>
      </c>
      <c r="D4941" s="71" t="s">
        <v>19</v>
      </c>
      <c r="E4941" s="70">
        <v>44214</v>
      </c>
      <c r="F4941" s="71">
        <v>5176037</v>
      </c>
      <c r="G4941" s="33" t="s">
        <v>20</v>
      </c>
      <c r="H4941" s="33" t="s">
        <v>21</v>
      </c>
      <c r="I4941" s="33" t="s">
        <v>170</v>
      </c>
      <c r="J4941" s="33" t="s">
        <v>23</v>
      </c>
      <c r="K4941" s="63" t="s">
        <v>78</v>
      </c>
      <c r="L4941" s="32" t="str">
        <f t="shared" si="1387"/>
        <v>FM260JD</v>
      </c>
      <c r="M4941" s="32" t="str">
        <f t="shared" si="1388"/>
        <v>BMJ</v>
      </c>
      <c r="N4941" s="32" t="str">
        <f t="shared" si="1389"/>
        <v>10 RODA</v>
      </c>
      <c r="O4941" s="146">
        <v>0.71908564814814813</v>
      </c>
      <c r="P4941" s="65">
        <v>0.71908564814814813</v>
      </c>
      <c r="Q4941" s="65"/>
      <c r="R4941" s="66">
        <v>4</v>
      </c>
      <c r="S4941" s="66">
        <v>40820</v>
      </c>
      <c r="T4941" s="66">
        <v>14800</v>
      </c>
      <c r="U4941" s="67">
        <f t="shared" si="1399"/>
        <v>26.02</v>
      </c>
      <c r="V4941" s="66">
        <f t="shared" si="1390"/>
        <v>507233.87999999995</v>
      </c>
      <c r="W4941" s="66" t="str">
        <f t="shared" si="1391"/>
        <v>1 &gt; 4</v>
      </c>
      <c r="X4941" s="66">
        <f>A4941+SUMIFS(Presensi!F:F,Presensi!E:E,'Entry Data'!AP4941)</f>
        <v>1</v>
      </c>
      <c r="Y4941" s="66">
        <f>IFERROR(INDEX('Retasi Pricing'!F:F,MATCH('Entry Data'!AM4941,'Retasi Pricing'!E:E,0))*X4941,"")</f>
        <v>25000</v>
      </c>
      <c r="Z4941" s="62" t="s">
        <v>26</v>
      </c>
      <c r="AA4941" s="62" t="s">
        <v>27</v>
      </c>
      <c r="AB4941" s="32"/>
      <c r="AC4941" s="32" t="s">
        <v>265</v>
      </c>
      <c r="AD4941" s="32" t="str">
        <f t="shared" si="1392"/>
        <v/>
      </c>
      <c r="AF4941" s="5" t="str">
        <f t="shared" si="1393"/>
        <v>Dominikus Nong Yandris44214</v>
      </c>
      <c r="AG4941" s="5" t="str">
        <f t="shared" si="1394"/>
        <v>BMJ 06944214UTARADAY</v>
      </c>
      <c r="AH4941" s="5" t="str">
        <f t="shared" si="1395"/>
        <v>Dominikus Nong Yandris44214UTARADAY</v>
      </c>
      <c r="AI4941" s="5" t="str">
        <f t="shared" si="1396"/>
        <v>BMJ 06944214DAY</v>
      </c>
      <c r="AJ4941" s="5" t="str">
        <f t="shared" si="1397"/>
        <v>Dominikus Nong Yandris44214DAY</v>
      </c>
      <c r="AK4941" s="5" t="str">
        <f t="shared" si="1398"/>
        <v>Dominikus Nong YandrisBMJ</v>
      </c>
      <c r="AL4941" s="5" t="str">
        <f t="shared" si="1400"/>
        <v>4UTARA</v>
      </c>
      <c r="AM4941" s="5" t="str">
        <f t="shared" si="1401"/>
        <v>1 &gt; 4UTARA10 RODA</v>
      </c>
      <c r="AN4941" s="5" t="str">
        <f t="shared" si="1402"/>
        <v>Dominikus Nong YandrisBMJ1 &gt; 4UTARA10 RODA</v>
      </c>
      <c r="AO4941" s="5" t="str">
        <f t="shared" si="1403"/>
        <v>Dominikus Nong Yandris1 &gt; 4UTARA10 RODA</v>
      </c>
      <c r="AP4941" s="5" t="str">
        <f t="shared" si="1404"/>
        <v>44214DAY</v>
      </c>
    </row>
    <row r="4942" spans="1:42" x14ac:dyDescent="0.3">
      <c r="A4942" s="33">
        <v>1</v>
      </c>
      <c r="B4942" s="33"/>
      <c r="C4942" s="70">
        <v>44214</v>
      </c>
      <c r="D4942" s="71" t="s">
        <v>19</v>
      </c>
      <c r="E4942" s="70">
        <v>44214</v>
      </c>
      <c r="F4942" s="71">
        <v>5175725</v>
      </c>
      <c r="G4942" s="33" t="s">
        <v>38</v>
      </c>
      <c r="H4942" s="33" t="s">
        <v>102</v>
      </c>
      <c r="I4942" s="33" t="s">
        <v>291</v>
      </c>
      <c r="J4942" s="33" t="s">
        <v>40</v>
      </c>
      <c r="K4942" s="63" t="s">
        <v>79</v>
      </c>
      <c r="L4942" s="32" t="str">
        <f t="shared" si="1387"/>
        <v>AXOR4843</v>
      </c>
      <c r="M4942" s="32" t="str">
        <f t="shared" si="1388"/>
        <v>BMJ</v>
      </c>
      <c r="N4942" s="32" t="str">
        <f t="shared" si="1389"/>
        <v>12 RODA</v>
      </c>
      <c r="O4942" s="146">
        <v>0.41597222222222219</v>
      </c>
      <c r="P4942" s="65">
        <v>0.4269444444444444</v>
      </c>
      <c r="Q4942" s="65"/>
      <c r="R4942" s="66">
        <v>1</v>
      </c>
      <c r="S4942" s="66">
        <v>52560</v>
      </c>
      <c r="T4942" s="66">
        <v>19800</v>
      </c>
      <c r="U4942" s="67">
        <f t="shared" si="1399"/>
        <v>32.76</v>
      </c>
      <c r="V4942" s="66">
        <f t="shared" si="1390"/>
        <v>984110.39999999991</v>
      </c>
      <c r="W4942" s="66" t="str">
        <f t="shared" si="1391"/>
        <v>1 &gt; 3</v>
      </c>
      <c r="X4942" s="66">
        <f>A4942+SUMIFS(Presensi!F:F,Presensi!E:E,'Entry Data'!AP4942)</f>
        <v>1</v>
      </c>
      <c r="Y4942" s="66">
        <f>IFERROR(INDEX('Retasi Pricing'!F:F,MATCH('Entry Data'!AM4942,'Retasi Pricing'!E:E,0))*X4942,"")</f>
        <v>38000</v>
      </c>
      <c r="Z4942" s="62" t="s">
        <v>26</v>
      </c>
      <c r="AA4942" s="62" t="s">
        <v>27</v>
      </c>
      <c r="AB4942" s="32"/>
      <c r="AC4942" s="32" t="s">
        <v>315</v>
      </c>
      <c r="AD4942" s="32" t="str">
        <f t="shared" si="1392"/>
        <v/>
      </c>
      <c r="AF4942" s="5" t="str">
        <f t="shared" si="1393"/>
        <v>linus harimin44214</v>
      </c>
      <c r="AG4942" s="5" t="str">
        <f t="shared" si="1394"/>
        <v>BMJ 07044214SELATANDAY</v>
      </c>
      <c r="AH4942" s="5" t="str">
        <f t="shared" si="1395"/>
        <v>linus harimin44214SELATANDAY</v>
      </c>
      <c r="AI4942" s="5" t="str">
        <f t="shared" si="1396"/>
        <v>BMJ 07044214DAY</v>
      </c>
      <c r="AJ4942" s="5" t="str">
        <f t="shared" si="1397"/>
        <v>linus harimin44214DAY</v>
      </c>
      <c r="AK4942" s="5" t="str">
        <f t="shared" si="1398"/>
        <v>linus hariminBMJ</v>
      </c>
      <c r="AL4942" s="5" t="str">
        <f t="shared" si="1400"/>
        <v>1SELATAN</v>
      </c>
      <c r="AM4942" s="5" t="str">
        <f t="shared" si="1401"/>
        <v>1 &gt; 3SELATAN12 RODA</v>
      </c>
      <c r="AN4942" s="5" t="str">
        <f t="shared" si="1402"/>
        <v>linus hariminBMJ1 &gt; 3SELATAN12 RODA</v>
      </c>
      <c r="AO4942" s="5" t="str">
        <f t="shared" si="1403"/>
        <v>linus harimin1 &gt; 3SELATAN12 RODA</v>
      </c>
      <c r="AP4942" s="5" t="str">
        <f t="shared" si="1404"/>
        <v>44214DAY</v>
      </c>
    </row>
    <row r="4943" spans="1:42" x14ac:dyDescent="0.3">
      <c r="A4943" s="33">
        <v>1</v>
      </c>
      <c r="B4943" s="33"/>
      <c r="C4943" s="70">
        <v>44214</v>
      </c>
      <c r="D4943" s="71" t="s">
        <v>19</v>
      </c>
      <c r="E4943" s="70">
        <v>44214</v>
      </c>
      <c r="F4943" s="71">
        <v>5175830</v>
      </c>
      <c r="G4943" s="33" t="s">
        <v>38</v>
      </c>
      <c r="H4943" s="33" t="s">
        <v>102</v>
      </c>
      <c r="I4943" s="33" t="s">
        <v>291</v>
      </c>
      <c r="J4943" s="33" t="s">
        <v>40</v>
      </c>
      <c r="K4943" s="63" t="s">
        <v>79</v>
      </c>
      <c r="L4943" s="32" t="str">
        <f t="shared" si="1387"/>
        <v>AXOR4843</v>
      </c>
      <c r="M4943" s="32" t="str">
        <f t="shared" si="1388"/>
        <v>BMJ</v>
      </c>
      <c r="N4943" s="32" t="str">
        <f t="shared" si="1389"/>
        <v>12 RODA</v>
      </c>
      <c r="O4943" s="146">
        <v>0.51224537037037032</v>
      </c>
      <c r="P4943" s="65">
        <v>0.51224537037037032</v>
      </c>
      <c r="Q4943" s="65"/>
      <c r="R4943" s="66">
        <v>2</v>
      </c>
      <c r="S4943" s="66">
        <v>52920</v>
      </c>
      <c r="T4943" s="66">
        <v>19800</v>
      </c>
      <c r="U4943" s="67">
        <f t="shared" si="1399"/>
        <v>33.119999999999997</v>
      </c>
      <c r="V4943" s="66">
        <f t="shared" si="1390"/>
        <v>994924.79999999993</v>
      </c>
      <c r="W4943" s="66" t="str">
        <f t="shared" si="1391"/>
        <v>1 &gt; 3</v>
      </c>
      <c r="X4943" s="66">
        <f>A4943+SUMIFS(Presensi!F:F,Presensi!E:E,'Entry Data'!AP4943)</f>
        <v>1</v>
      </c>
      <c r="Y4943" s="66">
        <f>IFERROR(INDEX('Retasi Pricing'!F:F,MATCH('Entry Data'!AM4943,'Retasi Pricing'!E:E,0))*X4943,"")</f>
        <v>38000</v>
      </c>
      <c r="Z4943" s="62" t="s">
        <v>26</v>
      </c>
      <c r="AA4943" s="62" t="s">
        <v>27</v>
      </c>
      <c r="AB4943" s="32"/>
      <c r="AC4943" s="32" t="s">
        <v>315</v>
      </c>
      <c r="AD4943" s="32" t="str">
        <f t="shared" si="1392"/>
        <v/>
      </c>
      <c r="AF4943" s="5" t="str">
        <f t="shared" si="1393"/>
        <v>linus harimin44214</v>
      </c>
      <c r="AG4943" s="5" t="str">
        <f t="shared" si="1394"/>
        <v>BMJ 07044214SELATANDAY</v>
      </c>
      <c r="AH4943" s="5" t="str">
        <f t="shared" si="1395"/>
        <v>linus harimin44214SELATANDAY</v>
      </c>
      <c r="AI4943" s="5" t="str">
        <f t="shared" si="1396"/>
        <v>BMJ 07044214DAY</v>
      </c>
      <c r="AJ4943" s="5" t="str">
        <f t="shared" si="1397"/>
        <v>linus harimin44214DAY</v>
      </c>
      <c r="AK4943" s="5" t="str">
        <f t="shared" si="1398"/>
        <v>linus hariminBMJ</v>
      </c>
      <c r="AL4943" s="5" t="str">
        <f t="shared" si="1400"/>
        <v>2SELATAN</v>
      </c>
      <c r="AM4943" s="5" t="str">
        <f t="shared" si="1401"/>
        <v>1 &gt; 3SELATAN12 RODA</v>
      </c>
      <c r="AN4943" s="5" t="str">
        <f t="shared" si="1402"/>
        <v>linus hariminBMJ1 &gt; 3SELATAN12 RODA</v>
      </c>
      <c r="AO4943" s="5" t="str">
        <f t="shared" si="1403"/>
        <v>linus harimin1 &gt; 3SELATAN12 RODA</v>
      </c>
      <c r="AP4943" s="5" t="str">
        <f t="shared" si="1404"/>
        <v>44214DAY</v>
      </c>
    </row>
    <row r="4944" spans="1:42" x14ac:dyDescent="0.3">
      <c r="A4944" s="33">
        <v>1</v>
      </c>
      <c r="B4944" s="33"/>
      <c r="C4944" s="70">
        <v>44214</v>
      </c>
      <c r="D4944" s="71" t="s">
        <v>19</v>
      </c>
      <c r="E4944" s="70">
        <v>44214</v>
      </c>
      <c r="F4944" s="71">
        <v>5175928</v>
      </c>
      <c r="G4944" s="33" t="s">
        <v>38</v>
      </c>
      <c r="H4944" s="33" t="s">
        <v>102</v>
      </c>
      <c r="I4944" s="33" t="s">
        <v>120</v>
      </c>
      <c r="J4944" s="33" t="s">
        <v>115</v>
      </c>
      <c r="K4944" s="63" t="s">
        <v>79</v>
      </c>
      <c r="L4944" s="32" t="str">
        <f t="shared" si="1387"/>
        <v>AXOR4843</v>
      </c>
      <c r="M4944" s="32" t="str">
        <f t="shared" si="1388"/>
        <v>BMJ</v>
      </c>
      <c r="N4944" s="32" t="str">
        <f t="shared" si="1389"/>
        <v>12 RODA</v>
      </c>
      <c r="O4944" s="146">
        <v>0.60988425925925926</v>
      </c>
      <c r="P4944" s="65">
        <v>0.60988425925925926</v>
      </c>
      <c r="Q4944" s="65"/>
      <c r="R4944" s="66">
        <v>3</v>
      </c>
      <c r="S4944" s="66">
        <v>54480</v>
      </c>
      <c r="T4944" s="66">
        <v>19800</v>
      </c>
      <c r="U4944" s="67">
        <f t="shared" si="1399"/>
        <v>34.68</v>
      </c>
      <c r="V4944" s="66">
        <f t="shared" si="1390"/>
        <v>1041787.2</v>
      </c>
      <c r="W4944" s="66" t="str">
        <f t="shared" si="1391"/>
        <v>1 &gt; 3</v>
      </c>
      <c r="X4944" s="66">
        <f>A4944+SUMIFS(Presensi!F:F,Presensi!E:E,'Entry Data'!AP4944)</f>
        <v>1</v>
      </c>
      <c r="Y4944" s="66">
        <f>IFERROR(INDEX('Retasi Pricing'!F:F,MATCH('Entry Data'!AM4944,'Retasi Pricing'!E:E,0))*X4944,"")</f>
        <v>38000</v>
      </c>
      <c r="Z4944" s="62" t="s">
        <v>26</v>
      </c>
      <c r="AA4944" s="62" t="s">
        <v>27</v>
      </c>
      <c r="AB4944" s="32"/>
      <c r="AC4944" s="32" t="s">
        <v>315</v>
      </c>
      <c r="AD4944" s="32" t="str">
        <f t="shared" si="1392"/>
        <v/>
      </c>
      <c r="AF4944" s="5" t="str">
        <f t="shared" si="1393"/>
        <v>linus harimin44214</v>
      </c>
      <c r="AG4944" s="5" t="str">
        <f t="shared" si="1394"/>
        <v>BMJ 07044214SELATANDAY</v>
      </c>
      <c r="AH4944" s="5" t="str">
        <f t="shared" si="1395"/>
        <v>linus harimin44214SELATANDAY</v>
      </c>
      <c r="AI4944" s="5" t="str">
        <f t="shared" si="1396"/>
        <v>BMJ 07044214DAY</v>
      </c>
      <c r="AJ4944" s="5" t="str">
        <f t="shared" si="1397"/>
        <v>linus harimin44214DAY</v>
      </c>
      <c r="AK4944" s="5" t="str">
        <f t="shared" si="1398"/>
        <v>linus hariminBMJ</v>
      </c>
      <c r="AL4944" s="5" t="str">
        <f t="shared" si="1400"/>
        <v>3SELATAN</v>
      </c>
      <c r="AM4944" s="5" t="str">
        <f t="shared" si="1401"/>
        <v>1 &gt; 3SELATAN12 RODA</v>
      </c>
      <c r="AN4944" s="5" t="str">
        <f t="shared" si="1402"/>
        <v>linus hariminBMJ1 &gt; 3SELATAN12 RODA</v>
      </c>
      <c r="AO4944" s="5" t="str">
        <f t="shared" si="1403"/>
        <v>linus harimin1 &gt; 3SELATAN12 RODA</v>
      </c>
      <c r="AP4944" s="5" t="str">
        <f t="shared" si="1404"/>
        <v>44214DAY</v>
      </c>
    </row>
    <row r="4945" spans="1:42" x14ac:dyDescent="0.3">
      <c r="A4945" s="33">
        <v>1</v>
      </c>
      <c r="B4945" s="33"/>
      <c r="C4945" s="70">
        <v>44214</v>
      </c>
      <c r="D4945" s="71" t="s">
        <v>19</v>
      </c>
      <c r="E4945" s="70">
        <v>44214</v>
      </c>
      <c r="F4945" s="71">
        <v>5176028</v>
      </c>
      <c r="G4945" s="33" t="s">
        <v>38</v>
      </c>
      <c r="H4945" s="33" t="s">
        <v>102</v>
      </c>
      <c r="I4945" s="33" t="s">
        <v>120</v>
      </c>
      <c r="J4945" s="33" t="s">
        <v>115</v>
      </c>
      <c r="K4945" s="63" t="s">
        <v>79</v>
      </c>
      <c r="L4945" s="32" t="str">
        <f t="shared" si="1387"/>
        <v>AXOR4843</v>
      </c>
      <c r="M4945" s="32" t="str">
        <f t="shared" si="1388"/>
        <v>BMJ</v>
      </c>
      <c r="N4945" s="32" t="str">
        <f t="shared" si="1389"/>
        <v>12 RODA</v>
      </c>
      <c r="O4945" s="146">
        <v>0.70960648148148142</v>
      </c>
      <c r="P4945" s="65">
        <v>0.70960648148148142</v>
      </c>
      <c r="Q4945" s="65"/>
      <c r="R4945" s="66">
        <v>4</v>
      </c>
      <c r="S4945" s="66">
        <v>55040</v>
      </c>
      <c r="T4945" s="66">
        <v>19800</v>
      </c>
      <c r="U4945" s="67">
        <f t="shared" si="1399"/>
        <v>35.24</v>
      </c>
      <c r="V4945" s="66">
        <f t="shared" si="1390"/>
        <v>1058609.6000000001</v>
      </c>
      <c r="W4945" s="66" t="str">
        <f t="shared" si="1391"/>
        <v>&gt; 4</v>
      </c>
      <c r="X4945" s="66">
        <f>A4945+SUMIFS(Presensi!F:F,Presensi!E:E,'Entry Data'!AP4945)</f>
        <v>1</v>
      </c>
      <c r="Y4945" s="66">
        <f>IFERROR(INDEX('Retasi Pricing'!F:F,MATCH('Entry Data'!AM4945,'Retasi Pricing'!E:E,0))*X4945,"")</f>
        <v>45000</v>
      </c>
      <c r="Z4945" s="62" t="s">
        <v>26</v>
      </c>
      <c r="AA4945" s="62" t="s">
        <v>27</v>
      </c>
      <c r="AB4945" s="32"/>
      <c r="AC4945" s="32" t="s">
        <v>315</v>
      </c>
      <c r="AD4945" s="32" t="str">
        <f t="shared" si="1392"/>
        <v/>
      </c>
      <c r="AF4945" s="5" t="str">
        <f t="shared" si="1393"/>
        <v>linus harimin44214</v>
      </c>
      <c r="AG4945" s="5" t="str">
        <f t="shared" si="1394"/>
        <v>BMJ 07044214SELATANDAY</v>
      </c>
      <c r="AH4945" s="5" t="str">
        <f t="shared" si="1395"/>
        <v>linus harimin44214SELATANDAY</v>
      </c>
      <c r="AI4945" s="5" t="str">
        <f t="shared" si="1396"/>
        <v>BMJ 07044214DAY</v>
      </c>
      <c r="AJ4945" s="5" t="str">
        <f t="shared" si="1397"/>
        <v>linus harimin44214DAY</v>
      </c>
      <c r="AK4945" s="5" t="str">
        <f t="shared" si="1398"/>
        <v>linus hariminBMJ</v>
      </c>
      <c r="AL4945" s="5" t="str">
        <f t="shared" si="1400"/>
        <v>4SELATAN</v>
      </c>
      <c r="AM4945" s="5" t="str">
        <f t="shared" si="1401"/>
        <v>&gt; 4SELATAN12 RODA</v>
      </c>
      <c r="AN4945" s="5" t="str">
        <f t="shared" si="1402"/>
        <v>linus hariminBMJ&gt; 4SELATAN12 RODA</v>
      </c>
      <c r="AO4945" s="5" t="str">
        <f t="shared" si="1403"/>
        <v>linus harimin&gt; 4SELATAN12 RODA</v>
      </c>
      <c r="AP4945" s="5" t="str">
        <f t="shared" si="1404"/>
        <v>44214DAY</v>
      </c>
    </row>
    <row r="4946" spans="1:42" x14ac:dyDescent="0.3">
      <c r="A4946" s="33">
        <v>1</v>
      </c>
      <c r="B4946" s="33"/>
      <c r="C4946" s="70">
        <v>44214</v>
      </c>
      <c r="D4946" s="71" t="s">
        <v>19</v>
      </c>
      <c r="E4946" s="70">
        <v>44214</v>
      </c>
      <c r="F4946" s="71">
        <v>5175699</v>
      </c>
      <c r="G4946" s="33" t="s">
        <v>38</v>
      </c>
      <c r="H4946" s="33" t="s">
        <v>102</v>
      </c>
      <c r="I4946" s="33" t="s">
        <v>290</v>
      </c>
      <c r="J4946" s="33" t="s">
        <v>40</v>
      </c>
      <c r="K4946" s="63" t="s">
        <v>80</v>
      </c>
      <c r="L4946" s="32" t="str">
        <f t="shared" si="1387"/>
        <v>AXOR4843</v>
      </c>
      <c r="M4946" s="32" t="str">
        <f t="shared" si="1388"/>
        <v>BMJ</v>
      </c>
      <c r="N4946" s="32" t="str">
        <f t="shared" si="1389"/>
        <v>12 RODA</v>
      </c>
      <c r="O4946" s="146">
        <v>0.39436342592592594</v>
      </c>
      <c r="P4946" s="65">
        <v>0.39916666666666667</v>
      </c>
      <c r="Q4946" s="65"/>
      <c r="R4946" s="66">
        <v>1</v>
      </c>
      <c r="S4946" s="66">
        <v>53840</v>
      </c>
      <c r="T4946" s="66">
        <v>20100</v>
      </c>
      <c r="U4946" s="67">
        <f t="shared" si="1399"/>
        <v>33.74</v>
      </c>
      <c r="V4946" s="66">
        <f t="shared" si="1390"/>
        <v>1013549.6000000001</v>
      </c>
      <c r="W4946" s="66" t="str">
        <f t="shared" si="1391"/>
        <v>1 &gt; 3</v>
      </c>
      <c r="X4946" s="66">
        <f>A4946+SUMIFS(Presensi!F:F,Presensi!E:E,'Entry Data'!AP4946)</f>
        <v>1</v>
      </c>
      <c r="Y4946" s="66">
        <f>IFERROR(INDEX('Retasi Pricing'!F:F,MATCH('Entry Data'!AM4946,'Retasi Pricing'!E:E,0))*X4946,"")</f>
        <v>38000</v>
      </c>
      <c r="Z4946" s="62" t="s">
        <v>26</v>
      </c>
      <c r="AA4946" s="62" t="s">
        <v>27</v>
      </c>
      <c r="AB4946" s="32"/>
      <c r="AC4946" s="32" t="s">
        <v>193</v>
      </c>
      <c r="AD4946" s="32" t="str">
        <f t="shared" si="1392"/>
        <v/>
      </c>
      <c r="AF4946" s="5" t="str">
        <f t="shared" si="1393"/>
        <v>budiyono44214</v>
      </c>
      <c r="AG4946" s="5" t="str">
        <f t="shared" si="1394"/>
        <v>BMJ 07144214SELATANDAY</v>
      </c>
      <c r="AH4946" s="5" t="str">
        <f t="shared" si="1395"/>
        <v>budiyono44214SELATANDAY</v>
      </c>
      <c r="AI4946" s="5" t="str">
        <f t="shared" si="1396"/>
        <v>BMJ 07144214DAY</v>
      </c>
      <c r="AJ4946" s="5" t="str">
        <f t="shared" si="1397"/>
        <v>budiyono44214DAY</v>
      </c>
      <c r="AK4946" s="5" t="str">
        <f t="shared" si="1398"/>
        <v>budiyonoBMJ</v>
      </c>
      <c r="AL4946" s="5" t="str">
        <f t="shared" si="1400"/>
        <v>1SELATAN</v>
      </c>
      <c r="AM4946" s="5" t="str">
        <f t="shared" si="1401"/>
        <v>1 &gt; 3SELATAN12 RODA</v>
      </c>
      <c r="AN4946" s="5" t="str">
        <f t="shared" si="1402"/>
        <v>budiyonoBMJ1 &gt; 3SELATAN12 RODA</v>
      </c>
      <c r="AO4946" s="5" t="str">
        <f t="shared" si="1403"/>
        <v>budiyono1 &gt; 3SELATAN12 RODA</v>
      </c>
      <c r="AP4946" s="5" t="str">
        <f t="shared" si="1404"/>
        <v>44214DAY</v>
      </c>
    </row>
    <row r="4947" spans="1:42" x14ac:dyDescent="0.3">
      <c r="A4947" s="33">
        <v>1</v>
      </c>
      <c r="B4947" s="33"/>
      <c r="C4947" s="70">
        <v>44214</v>
      </c>
      <c r="D4947" s="71" t="s">
        <v>19</v>
      </c>
      <c r="E4947" s="70">
        <v>44214</v>
      </c>
      <c r="F4947" s="71">
        <v>5175808</v>
      </c>
      <c r="G4947" s="33" t="s">
        <v>38</v>
      </c>
      <c r="H4947" s="33" t="s">
        <v>102</v>
      </c>
      <c r="I4947" s="33" t="s">
        <v>290</v>
      </c>
      <c r="J4947" s="33" t="s">
        <v>40</v>
      </c>
      <c r="K4947" s="63" t="s">
        <v>80</v>
      </c>
      <c r="L4947" s="32" t="str">
        <f t="shared" si="1387"/>
        <v>AXOR4843</v>
      </c>
      <c r="M4947" s="32" t="str">
        <f t="shared" si="1388"/>
        <v>BMJ</v>
      </c>
      <c r="N4947" s="32" t="str">
        <f t="shared" si="1389"/>
        <v>12 RODA</v>
      </c>
      <c r="O4947" s="146">
        <v>0.48802083333333335</v>
      </c>
      <c r="P4947" s="65">
        <v>0.48802083333333335</v>
      </c>
      <c r="Q4947" s="65"/>
      <c r="R4947" s="66">
        <v>2</v>
      </c>
      <c r="S4947" s="66">
        <v>55280</v>
      </c>
      <c r="T4947" s="66">
        <v>20100</v>
      </c>
      <c r="U4947" s="67">
        <f t="shared" si="1399"/>
        <v>35.18</v>
      </c>
      <c r="V4947" s="66">
        <f t="shared" si="1390"/>
        <v>1056807.2</v>
      </c>
      <c r="W4947" s="66" t="str">
        <f t="shared" si="1391"/>
        <v>1 &gt; 3</v>
      </c>
      <c r="X4947" s="66">
        <f>A4947+SUMIFS(Presensi!F:F,Presensi!E:E,'Entry Data'!AP4947)</f>
        <v>1</v>
      </c>
      <c r="Y4947" s="66">
        <f>IFERROR(INDEX('Retasi Pricing'!F:F,MATCH('Entry Data'!AM4947,'Retasi Pricing'!E:E,0))*X4947,"")</f>
        <v>38000</v>
      </c>
      <c r="Z4947" s="62" t="s">
        <v>26</v>
      </c>
      <c r="AA4947" s="62" t="s">
        <v>27</v>
      </c>
      <c r="AB4947" s="32"/>
      <c r="AC4947" s="32" t="s">
        <v>193</v>
      </c>
      <c r="AD4947" s="32" t="str">
        <f t="shared" si="1392"/>
        <v/>
      </c>
      <c r="AF4947" s="5" t="str">
        <f t="shared" si="1393"/>
        <v>budiyono44214</v>
      </c>
      <c r="AG4947" s="5" t="str">
        <f t="shared" si="1394"/>
        <v>BMJ 07144214SELATANDAY</v>
      </c>
      <c r="AH4947" s="5" t="str">
        <f t="shared" si="1395"/>
        <v>budiyono44214SELATANDAY</v>
      </c>
      <c r="AI4947" s="5" t="str">
        <f t="shared" si="1396"/>
        <v>BMJ 07144214DAY</v>
      </c>
      <c r="AJ4947" s="5" t="str">
        <f t="shared" si="1397"/>
        <v>budiyono44214DAY</v>
      </c>
      <c r="AK4947" s="5" t="str">
        <f t="shared" si="1398"/>
        <v>budiyonoBMJ</v>
      </c>
      <c r="AL4947" s="5" t="str">
        <f t="shared" si="1400"/>
        <v>2SELATAN</v>
      </c>
      <c r="AM4947" s="5" t="str">
        <f t="shared" si="1401"/>
        <v>1 &gt; 3SELATAN12 RODA</v>
      </c>
      <c r="AN4947" s="5" t="str">
        <f t="shared" si="1402"/>
        <v>budiyonoBMJ1 &gt; 3SELATAN12 RODA</v>
      </c>
      <c r="AO4947" s="5" t="str">
        <f t="shared" si="1403"/>
        <v>budiyono1 &gt; 3SELATAN12 RODA</v>
      </c>
      <c r="AP4947" s="5" t="str">
        <f t="shared" si="1404"/>
        <v>44214DAY</v>
      </c>
    </row>
    <row r="4948" spans="1:42" x14ac:dyDescent="0.3">
      <c r="A4948" s="33">
        <v>1</v>
      </c>
      <c r="B4948" s="33"/>
      <c r="C4948" s="70">
        <v>44214</v>
      </c>
      <c r="D4948" s="71" t="s">
        <v>19</v>
      </c>
      <c r="E4948" s="70">
        <v>44214</v>
      </c>
      <c r="F4948" s="71">
        <v>5175890</v>
      </c>
      <c r="G4948" s="33" t="s">
        <v>38</v>
      </c>
      <c r="H4948" s="33" t="s">
        <v>102</v>
      </c>
      <c r="I4948" s="33" t="s">
        <v>120</v>
      </c>
      <c r="J4948" s="33" t="s">
        <v>115</v>
      </c>
      <c r="K4948" s="63" t="s">
        <v>80</v>
      </c>
      <c r="L4948" s="32" t="str">
        <f t="shared" si="1387"/>
        <v>AXOR4843</v>
      </c>
      <c r="M4948" s="32" t="str">
        <f t="shared" si="1388"/>
        <v>BMJ</v>
      </c>
      <c r="N4948" s="32" t="str">
        <f t="shared" si="1389"/>
        <v>12 RODA</v>
      </c>
      <c r="O4948" s="146">
        <v>0.57533564814814808</v>
      </c>
      <c r="P4948" s="65">
        <v>0.57533564814814808</v>
      </c>
      <c r="Q4948" s="65"/>
      <c r="R4948" s="66">
        <v>3</v>
      </c>
      <c r="S4948" s="66">
        <v>54780</v>
      </c>
      <c r="T4948" s="66">
        <v>20100</v>
      </c>
      <c r="U4948" s="67">
        <f t="shared" si="1399"/>
        <v>34.68</v>
      </c>
      <c r="V4948" s="66">
        <f t="shared" si="1390"/>
        <v>1041787.2</v>
      </c>
      <c r="W4948" s="66" t="str">
        <f t="shared" si="1391"/>
        <v>1 &gt; 3</v>
      </c>
      <c r="X4948" s="66">
        <f>A4948+SUMIFS(Presensi!F:F,Presensi!E:E,'Entry Data'!AP4948)</f>
        <v>1</v>
      </c>
      <c r="Y4948" s="66">
        <f>IFERROR(INDEX('Retasi Pricing'!F:F,MATCH('Entry Data'!AM4948,'Retasi Pricing'!E:E,0))*X4948,"")</f>
        <v>38000</v>
      </c>
      <c r="Z4948" s="62" t="s">
        <v>26</v>
      </c>
      <c r="AA4948" s="62" t="s">
        <v>27</v>
      </c>
      <c r="AB4948" s="32"/>
      <c r="AC4948" s="32" t="s">
        <v>193</v>
      </c>
      <c r="AD4948" s="32" t="str">
        <f t="shared" si="1392"/>
        <v/>
      </c>
      <c r="AF4948" s="5" t="str">
        <f t="shared" si="1393"/>
        <v>budiyono44214</v>
      </c>
      <c r="AG4948" s="5" t="str">
        <f t="shared" si="1394"/>
        <v>BMJ 07144214SELATANDAY</v>
      </c>
      <c r="AH4948" s="5" t="str">
        <f t="shared" si="1395"/>
        <v>budiyono44214SELATANDAY</v>
      </c>
      <c r="AI4948" s="5" t="str">
        <f t="shared" si="1396"/>
        <v>BMJ 07144214DAY</v>
      </c>
      <c r="AJ4948" s="5" t="str">
        <f t="shared" si="1397"/>
        <v>budiyono44214DAY</v>
      </c>
      <c r="AK4948" s="5" t="str">
        <f t="shared" si="1398"/>
        <v>budiyonoBMJ</v>
      </c>
      <c r="AL4948" s="5" t="str">
        <f t="shared" si="1400"/>
        <v>3SELATAN</v>
      </c>
      <c r="AM4948" s="5" t="str">
        <f t="shared" si="1401"/>
        <v>1 &gt; 3SELATAN12 RODA</v>
      </c>
      <c r="AN4948" s="5" t="str">
        <f t="shared" si="1402"/>
        <v>budiyonoBMJ1 &gt; 3SELATAN12 RODA</v>
      </c>
      <c r="AO4948" s="5" t="str">
        <f t="shared" si="1403"/>
        <v>budiyono1 &gt; 3SELATAN12 RODA</v>
      </c>
      <c r="AP4948" s="5" t="str">
        <f t="shared" si="1404"/>
        <v>44214DAY</v>
      </c>
    </row>
    <row r="4949" spans="1:42" x14ac:dyDescent="0.3">
      <c r="A4949" s="33">
        <v>1</v>
      </c>
      <c r="B4949" s="33"/>
      <c r="C4949" s="70">
        <v>44214</v>
      </c>
      <c r="D4949" s="71" t="s">
        <v>19</v>
      </c>
      <c r="E4949" s="70">
        <v>44214</v>
      </c>
      <c r="F4949" s="71">
        <v>5175993</v>
      </c>
      <c r="G4949" s="33" t="s">
        <v>38</v>
      </c>
      <c r="H4949" s="33" t="s">
        <v>102</v>
      </c>
      <c r="I4949" s="33" t="s">
        <v>290</v>
      </c>
      <c r="J4949" s="33" t="s">
        <v>40</v>
      </c>
      <c r="K4949" s="63" t="s">
        <v>80</v>
      </c>
      <c r="L4949" s="32" t="str">
        <f t="shared" si="1387"/>
        <v>AXOR4843</v>
      </c>
      <c r="M4949" s="32" t="str">
        <f t="shared" si="1388"/>
        <v>BMJ</v>
      </c>
      <c r="N4949" s="32" t="str">
        <f t="shared" si="1389"/>
        <v>12 RODA</v>
      </c>
      <c r="O4949" s="146">
        <v>0.67142361111111104</v>
      </c>
      <c r="P4949" s="65">
        <v>0.67142361111111104</v>
      </c>
      <c r="Q4949" s="65"/>
      <c r="R4949" s="66">
        <v>4</v>
      </c>
      <c r="S4949" s="66">
        <v>54180</v>
      </c>
      <c r="T4949" s="66">
        <v>20100</v>
      </c>
      <c r="U4949" s="67">
        <f t="shared" si="1399"/>
        <v>34.08</v>
      </c>
      <c r="V4949" s="66">
        <f t="shared" si="1390"/>
        <v>1023763.2</v>
      </c>
      <c r="W4949" s="66" t="str">
        <f t="shared" si="1391"/>
        <v>&gt; 4</v>
      </c>
      <c r="X4949" s="66">
        <f>A4949+SUMIFS(Presensi!F:F,Presensi!E:E,'Entry Data'!AP4949)</f>
        <v>1</v>
      </c>
      <c r="Y4949" s="66">
        <f>IFERROR(INDEX('Retasi Pricing'!F:F,MATCH('Entry Data'!AM4949,'Retasi Pricing'!E:E,0))*X4949,"")</f>
        <v>45000</v>
      </c>
      <c r="Z4949" s="62" t="s">
        <v>26</v>
      </c>
      <c r="AA4949" s="62" t="s">
        <v>27</v>
      </c>
      <c r="AB4949" s="32"/>
      <c r="AC4949" s="32" t="s">
        <v>193</v>
      </c>
      <c r="AD4949" s="32" t="str">
        <f t="shared" si="1392"/>
        <v/>
      </c>
      <c r="AF4949" s="5" t="str">
        <f t="shared" si="1393"/>
        <v>budiyono44214</v>
      </c>
      <c r="AG4949" s="5" t="str">
        <f t="shared" si="1394"/>
        <v>BMJ 07144214SELATANDAY</v>
      </c>
      <c r="AH4949" s="5" t="str">
        <f t="shared" si="1395"/>
        <v>budiyono44214SELATANDAY</v>
      </c>
      <c r="AI4949" s="5" t="str">
        <f t="shared" si="1396"/>
        <v>BMJ 07144214DAY</v>
      </c>
      <c r="AJ4949" s="5" t="str">
        <f t="shared" si="1397"/>
        <v>budiyono44214DAY</v>
      </c>
      <c r="AK4949" s="5" t="str">
        <f t="shared" si="1398"/>
        <v>budiyonoBMJ</v>
      </c>
      <c r="AL4949" s="5" t="str">
        <f t="shared" si="1400"/>
        <v>4SELATAN</v>
      </c>
      <c r="AM4949" s="5" t="str">
        <f t="shared" si="1401"/>
        <v>&gt; 4SELATAN12 RODA</v>
      </c>
      <c r="AN4949" s="5" t="str">
        <f t="shared" si="1402"/>
        <v>budiyonoBMJ&gt; 4SELATAN12 RODA</v>
      </c>
      <c r="AO4949" s="5" t="str">
        <f t="shared" si="1403"/>
        <v>budiyono&gt; 4SELATAN12 RODA</v>
      </c>
      <c r="AP4949" s="5" t="str">
        <f t="shared" si="1404"/>
        <v>44214DAY</v>
      </c>
    </row>
    <row r="4950" spans="1:42" x14ac:dyDescent="0.3">
      <c r="A4950" s="33">
        <v>1</v>
      </c>
      <c r="B4950" s="33"/>
      <c r="C4950" s="70">
        <v>44214</v>
      </c>
      <c r="D4950" s="71" t="s">
        <v>19</v>
      </c>
      <c r="E4950" s="70">
        <v>44214</v>
      </c>
      <c r="F4950" s="71">
        <v>5176054</v>
      </c>
      <c r="G4950" s="33" t="s">
        <v>20</v>
      </c>
      <c r="H4950" s="33" t="s">
        <v>50</v>
      </c>
      <c r="I4950" s="33" t="s">
        <v>51</v>
      </c>
      <c r="J4950" s="33" t="s">
        <v>53</v>
      </c>
      <c r="K4950" s="63" t="s">
        <v>80</v>
      </c>
      <c r="L4950" s="32" t="str">
        <f t="shared" si="1387"/>
        <v>AXOR4843</v>
      </c>
      <c r="M4950" s="32" t="str">
        <f t="shared" si="1388"/>
        <v>BMJ</v>
      </c>
      <c r="N4950" s="32" t="str">
        <f t="shared" si="1389"/>
        <v>12 RODA</v>
      </c>
      <c r="O4950" s="146">
        <v>0.73200231481481481</v>
      </c>
      <c r="P4950" s="65">
        <v>0.73200231481481481</v>
      </c>
      <c r="Q4950" s="65"/>
      <c r="R4950" s="66">
        <v>5</v>
      </c>
      <c r="S4950" s="66">
        <v>50800</v>
      </c>
      <c r="T4950" s="66">
        <v>20100</v>
      </c>
      <c r="U4950" s="67">
        <f t="shared" si="1399"/>
        <v>30.7</v>
      </c>
      <c r="V4950" s="66">
        <f t="shared" si="1390"/>
        <v>622503.9</v>
      </c>
      <c r="W4950" s="66" t="str">
        <f t="shared" si="1391"/>
        <v>&gt; 5</v>
      </c>
      <c r="X4950" s="66">
        <f>A4950+SUMIFS(Presensi!F:F,Presensi!E:E,'Entry Data'!AP4950)</f>
        <v>1</v>
      </c>
      <c r="Y4950" s="66">
        <f>IFERROR(INDEX('Retasi Pricing'!F:F,MATCH('Entry Data'!AM4950,'Retasi Pricing'!E:E,0))*X4950,"")</f>
        <v>31200</v>
      </c>
      <c r="Z4950" s="62" t="s">
        <v>26</v>
      </c>
      <c r="AA4950" s="62" t="s">
        <v>27</v>
      </c>
      <c r="AB4950" s="32"/>
      <c r="AC4950" s="32" t="s">
        <v>193</v>
      </c>
      <c r="AD4950" s="32" t="str">
        <f t="shared" si="1392"/>
        <v/>
      </c>
      <c r="AF4950" s="5" t="str">
        <f t="shared" si="1393"/>
        <v>budiyono44214</v>
      </c>
      <c r="AG4950" s="5" t="str">
        <f t="shared" si="1394"/>
        <v>BMJ 07144214UTARADAY</v>
      </c>
      <c r="AH4950" s="5" t="str">
        <f t="shared" si="1395"/>
        <v>budiyono44214UTARADAY</v>
      </c>
      <c r="AI4950" s="5" t="str">
        <f t="shared" si="1396"/>
        <v>BMJ 07144214DAY</v>
      </c>
      <c r="AJ4950" s="5" t="str">
        <f t="shared" si="1397"/>
        <v>budiyono44214DAY</v>
      </c>
      <c r="AK4950" s="5" t="str">
        <f t="shared" si="1398"/>
        <v>budiyonoBMJ</v>
      </c>
      <c r="AL4950" s="5" t="str">
        <f t="shared" si="1400"/>
        <v>5UTARA</v>
      </c>
      <c r="AM4950" s="5" t="str">
        <f t="shared" si="1401"/>
        <v>&gt; 5UTARA12 RODA</v>
      </c>
      <c r="AN4950" s="5" t="str">
        <f t="shared" si="1402"/>
        <v>budiyonoBMJ&gt; 5UTARA12 RODA</v>
      </c>
      <c r="AO4950" s="5" t="str">
        <f t="shared" si="1403"/>
        <v>budiyono&gt; 5UTARA12 RODA</v>
      </c>
      <c r="AP4950" s="5" t="str">
        <f t="shared" si="1404"/>
        <v>44214DAY</v>
      </c>
    </row>
    <row r="4951" spans="1:42" x14ac:dyDescent="0.3">
      <c r="A4951" s="33">
        <v>1</v>
      </c>
      <c r="B4951" s="33"/>
      <c r="C4951" s="70">
        <v>44214</v>
      </c>
      <c r="D4951" s="71" t="s">
        <v>19</v>
      </c>
      <c r="E4951" s="70">
        <v>44214</v>
      </c>
      <c r="F4951" s="71">
        <v>5175720</v>
      </c>
      <c r="G4951" s="33" t="s">
        <v>38</v>
      </c>
      <c r="H4951" s="33" t="s">
        <v>102</v>
      </c>
      <c r="I4951" s="33" t="s">
        <v>291</v>
      </c>
      <c r="J4951" s="33" t="s">
        <v>40</v>
      </c>
      <c r="K4951" s="63" t="s">
        <v>82</v>
      </c>
      <c r="L4951" s="32" t="str">
        <f t="shared" si="1387"/>
        <v>AXOR4843</v>
      </c>
      <c r="M4951" s="32" t="str">
        <f t="shared" si="1388"/>
        <v>BMJ</v>
      </c>
      <c r="N4951" s="32" t="str">
        <f t="shared" si="1389"/>
        <v>12 RODA</v>
      </c>
      <c r="O4951" s="146">
        <v>0.41153935185185181</v>
      </c>
      <c r="P4951" s="65">
        <v>0.41707175925925927</v>
      </c>
      <c r="Q4951" s="65"/>
      <c r="R4951" s="66">
        <v>1</v>
      </c>
      <c r="S4951" s="66">
        <v>52960</v>
      </c>
      <c r="T4951" s="66">
        <v>20000</v>
      </c>
      <c r="U4951" s="67">
        <f t="shared" si="1399"/>
        <v>32.96</v>
      </c>
      <c r="V4951" s="66">
        <f t="shared" si="1390"/>
        <v>990118.39999999991</v>
      </c>
      <c r="W4951" s="66" t="str">
        <f t="shared" si="1391"/>
        <v>1 &gt; 3</v>
      </c>
      <c r="X4951" s="66">
        <f>A4951+SUMIFS(Presensi!F:F,Presensi!E:E,'Entry Data'!AP4951)</f>
        <v>1</v>
      </c>
      <c r="Y4951" s="66">
        <f>IFERROR(INDEX('Retasi Pricing'!F:F,MATCH('Entry Data'!AM4951,'Retasi Pricing'!E:E,0))*X4951,"")</f>
        <v>38000</v>
      </c>
      <c r="Z4951" s="62" t="s">
        <v>26</v>
      </c>
      <c r="AA4951" s="62" t="s">
        <v>27</v>
      </c>
      <c r="AB4951" s="32"/>
      <c r="AC4951" s="32" t="s">
        <v>204</v>
      </c>
      <c r="AD4951" s="32" t="str">
        <f t="shared" si="1392"/>
        <v/>
      </c>
      <c r="AF4951" s="5" t="str">
        <f t="shared" si="1393"/>
        <v>abdul majid44214</v>
      </c>
      <c r="AG4951" s="5" t="str">
        <f t="shared" si="1394"/>
        <v>BMJ 07244214SELATANDAY</v>
      </c>
      <c r="AH4951" s="5" t="str">
        <f t="shared" si="1395"/>
        <v>abdul majid44214SELATANDAY</v>
      </c>
      <c r="AI4951" s="5" t="str">
        <f t="shared" si="1396"/>
        <v>BMJ 07244214DAY</v>
      </c>
      <c r="AJ4951" s="5" t="str">
        <f t="shared" si="1397"/>
        <v>abdul majid44214DAY</v>
      </c>
      <c r="AK4951" s="5" t="str">
        <f t="shared" si="1398"/>
        <v>abdul majidBMJ</v>
      </c>
      <c r="AL4951" s="5" t="str">
        <f t="shared" si="1400"/>
        <v>1SELATAN</v>
      </c>
      <c r="AM4951" s="5" t="str">
        <f t="shared" si="1401"/>
        <v>1 &gt; 3SELATAN12 RODA</v>
      </c>
      <c r="AN4951" s="5" t="str">
        <f t="shared" si="1402"/>
        <v>abdul majidBMJ1 &gt; 3SELATAN12 RODA</v>
      </c>
      <c r="AO4951" s="5" t="str">
        <f t="shared" si="1403"/>
        <v>abdul majid1 &gt; 3SELATAN12 RODA</v>
      </c>
      <c r="AP4951" s="5" t="str">
        <f t="shared" si="1404"/>
        <v>44214DAY</v>
      </c>
    </row>
    <row r="4952" spans="1:42" x14ac:dyDescent="0.3">
      <c r="A4952" s="33">
        <v>1</v>
      </c>
      <c r="B4952" s="33"/>
      <c r="C4952" s="70">
        <v>44214</v>
      </c>
      <c r="D4952" s="71" t="s">
        <v>19</v>
      </c>
      <c r="E4952" s="70">
        <v>44214</v>
      </c>
      <c r="F4952" s="71">
        <v>5175824</v>
      </c>
      <c r="G4952" s="33" t="s">
        <v>38</v>
      </c>
      <c r="H4952" s="33" t="s">
        <v>102</v>
      </c>
      <c r="I4952" s="33" t="s">
        <v>291</v>
      </c>
      <c r="J4952" s="33" t="s">
        <v>40</v>
      </c>
      <c r="K4952" s="63" t="s">
        <v>82</v>
      </c>
      <c r="L4952" s="32" t="str">
        <f t="shared" si="1387"/>
        <v>AXOR4843</v>
      </c>
      <c r="M4952" s="32" t="str">
        <f t="shared" si="1388"/>
        <v>BMJ</v>
      </c>
      <c r="N4952" s="32" t="str">
        <f t="shared" si="1389"/>
        <v>12 RODA</v>
      </c>
      <c r="O4952" s="146">
        <v>0.50347222222222221</v>
      </c>
      <c r="P4952" s="65">
        <v>0.50347222222222221</v>
      </c>
      <c r="Q4952" s="65"/>
      <c r="R4952" s="66">
        <v>2</v>
      </c>
      <c r="S4952" s="66">
        <v>53600</v>
      </c>
      <c r="T4952" s="66">
        <v>20000</v>
      </c>
      <c r="U4952" s="67">
        <f t="shared" si="1399"/>
        <v>33.6</v>
      </c>
      <c r="V4952" s="66">
        <f t="shared" si="1390"/>
        <v>1009344.0000000001</v>
      </c>
      <c r="W4952" s="66" t="str">
        <f t="shared" si="1391"/>
        <v>1 &gt; 3</v>
      </c>
      <c r="X4952" s="66">
        <f>A4952+SUMIFS(Presensi!F:F,Presensi!E:E,'Entry Data'!AP4952)</f>
        <v>1</v>
      </c>
      <c r="Y4952" s="66">
        <f>IFERROR(INDEX('Retasi Pricing'!F:F,MATCH('Entry Data'!AM4952,'Retasi Pricing'!E:E,0))*X4952,"")</f>
        <v>38000</v>
      </c>
      <c r="Z4952" s="62" t="s">
        <v>26</v>
      </c>
      <c r="AA4952" s="62" t="s">
        <v>27</v>
      </c>
      <c r="AB4952" s="32"/>
      <c r="AC4952" s="32" t="s">
        <v>204</v>
      </c>
      <c r="AD4952" s="32" t="str">
        <f t="shared" si="1392"/>
        <v/>
      </c>
      <c r="AF4952" s="5" t="str">
        <f t="shared" si="1393"/>
        <v>abdul majid44214</v>
      </c>
      <c r="AG4952" s="5" t="str">
        <f t="shared" si="1394"/>
        <v>BMJ 07244214SELATANDAY</v>
      </c>
      <c r="AH4952" s="5" t="str">
        <f t="shared" si="1395"/>
        <v>abdul majid44214SELATANDAY</v>
      </c>
      <c r="AI4952" s="5" t="str">
        <f t="shared" si="1396"/>
        <v>BMJ 07244214DAY</v>
      </c>
      <c r="AJ4952" s="5" t="str">
        <f t="shared" si="1397"/>
        <v>abdul majid44214DAY</v>
      </c>
      <c r="AK4952" s="5" t="str">
        <f t="shared" si="1398"/>
        <v>abdul majidBMJ</v>
      </c>
      <c r="AL4952" s="5" t="str">
        <f t="shared" si="1400"/>
        <v>2SELATAN</v>
      </c>
      <c r="AM4952" s="5" t="str">
        <f t="shared" si="1401"/>
        <v>1 &gt; 3SELATAN12 RODA</v>
      </c>
      <c r="AN4952" s="5" t="str">
        <f t="shared" si="1402"/>
        <v>abdul majidBMJ1 &gt; 3SELATAN12 RODA</v>
      </c>
      <c r="AO4952" s="5" t="str">
        <f t="shared" si="1403"/>
        <v>abdul majid1 &gt; 3SELATAN12 RODA</v>
      </c>
      <c r="AP4952" s="5" t="str">
        <f t="shared" si="1404"/>
        <v>44214DAY</v>
      </c>
    </row>
    <row r="4953" spans="1:42" x14ac:dyDescent="0.3">
      <c r="A4953" s="33">
        <v>1</v>
      </c>
      <c r="B4953" s="33"/>
      <c r="C4953" s="70">
        <v>44214</v>
      </c>
      <c r="D4953" s="71" t="s">
        <v>19</v>
      </c>
      <c r="E4953" s="70">
        <v>44214</v>
      </c>
      <c r="F4953" s="71">
        <v>5175938</v>
      </c>
      <c r="G4953" s="33" t="s">
        <v>38</v>
      </c>
      <c r="H4953" s="33" t="s">
        <v>102</v>
      </c>
      <c r="I4953" s="33" t="s">
        <v>290</v>
      </c>
      <c r="J4953" s="33" t="s">
        <v>40</v>
      </c>
      <c r="K4953" s="63" t="s">
        <v>82</v>
      </c>
      <c r="L4953" s="32" t="str">
        <f t="shared" si="1387"/>
        <v>AXOR4843</v>
      </c>
      <c r="M4953" s="32" t="str">
        <f t="shared" si="1388"/>
        <v>BMJ</v>
      </c>
      <c r="N4953" s="32" t="str">
        <f t="shared" si="1389"/>
        <v>12 RODA</v>
      </c>
      <c r="O4953" s="146">
        <v>0.62476851851851845</v>
      </c>
      <c r="P4953" s="65">
        <v>0.62476851851851845</v>
      </c>
      <c r="Q4953" s="65"/>
      <c r="R4953" s="66">
        <v>3</v>
      </c>
      <c r="S4953" s="66">
        <v>53200</v>
      </c>
      <c r="T4953" s="66">
        <v>20000</v>
      </c>
      <c r="U4953" s="67">
        <f t="shared" si="1399"/>
        <v>33.200000000000003</v>
      </c>
      <c r="V4953" s="66">
        <f t="shared" si="1390"/>
        <v>997328</v>
      </c>
      <c r="W4953" s="66" t="str">
        <f t="shared" si="1391"/>
        <v>1 &gt; 3</v>
      </c>
      <c r="X4953" s="66">
        <f>A4953+SUMIFS(Presensi!F:F,Presensi!E:E,'Entry Data'!AP4953)</f>
        <v>1</v>
      </c>
      <c r="Y4953" s="66">
        <f>IFERROR(INDEX('Retasi Pricing'!F:F,MATCH('Entry Data'!AM4953,'Retasi Pricing'!E:E,0))*X4953,"")</f>
        <v>38000</v>
      </c>
      <c r="Z4953" s="62" t="s">
        <v>26</v>
      </c>
      <c r="AA4953" s="62" t="s">
        <v>27</v>
      </c>
      <c r="AB4953" s="32"/>
      <c r="AC4953" s="32" t="s">
        <v>204</v>
      </c>
      <c r="AD4953" s="32" t="str">
        <f t="shared" si="1392"/>
        <v/>
      </c>
      <c r="AF4953" s="5" t="str">
        <f t="shared" si="1393"/>
        <v>abdul majid44214</v>
      </c>
      <c r="AG4953" s="5" t="str">
        <f t="shared" si="1394"/>
        <v>BMJ 07244214SELATANDAY</v>
      </c>
      <c r="AH4953" s="5" t="str">
        <f t="shared" si="1395"/>
        <v>abdul majid44214SELATANDAY</v>
      </c>
      <c r="AI4953" s="5" t="str">
        <f t="shared" si="1396"/>
        <v>BMJ 07244214DAY</v>
      </c>
      <c r="AJ4953" s="5" t="str">
        <f t="shared" si="1397"/>
        <v>abdul majid44214DAY</v>
      </c>
      <c r="AK4953" s="5" t="str">
        <f t="shared" si="1398"/>
        <v>abdul majidBMJ</v>
      </c>
      <c r="AL4953" s="5" t="str">
        <f t="shared" si="1400"/>
        <v>3SELATAN</v>
      </c>
      <c r="AM4953" s="5" t="str">
        <f t="shared" si="1401"/>
        <v>1 &gt; 3SELATAN12 RODA</v>
      </c>
      <c r="AN4953" s="5" t="str">
        <f t="shared" si="1402"/>
        <v>abdul majidBMJ1 &gt; 3SELATAN12 RODA</v>
      </c>
      <c r="AO4953" s="5" t="str">
        <f t="shared" si="1403"/>
        <v>abdul majid1 &gt; 3SELATAN12 RODA</v>
      </c>
      <c r="AP4953" s="5" t="str">
        <f t="shared" si="1404"/>
        <v>44214DAY</v>
      </c>
    </row>
    <row r="4954" spans="1:42" x14ac:dyDescent="0.3">
      <c r="A4954" s="33">
        <v>1</v>
      </c>
      <c r="B4954" s="33"/>
      <c r="C4954" s="70">
        <v>44214</v>
      </c>
      <c r="D4954" s="71" t="s">
        <v>19</v>
      </c>
      <c r="E4954" s="70">
        <v>44214</v>
      </c>
      <c r="F4954" s="71">
        <v>5176035</v>
      </c>
      <c r="G4954" s="33" t="s">
        <v>38</v>
      </c>
      <c r="H4954" s="33" t="s">
        <v>102</v>
      </c>
      <c r="I4954" s="33" t="s">
        <v>290</v>
      </c>
      <c r="J4954" s="33" t="s">
        <v>40</v>
      </c>
      <c r="K4954" s="63" t="s">
        <v>82</v>
      </c>
      <c r="L4954" s="32" t="str">
        <f t="shared" si="1387"/>
        <v>AXOR4843</v>
      </c>
      <c r="M4954" s="32" t="str">
        <f t="shared" si="1388"/>
        <v>BMJ</v>
      </c>
      <c r="N4954" s="32" t="str">
        <f t="shared" si="1389"/>
        <v>12 RODA</v>
      </c>
      <c r="O4954" s="146">
        <v>0.71606481481481488</v>
      </c>
      <c r="P4954" s="65">
        <v>0.71606481481481488</v>
      </c>
      <c r="Q4954" s="65"/>
      <c r="R4954" s="66">
        <v>4</v>
      </c>
      <c r="S4954" s="66">
        <v>55220</v>
      </c>
      <c r="T4954" s="66">
        <v>20000</v>
      </c>
      <c r="U4954" s="67">
        <f t="shared" si="1399"/>
        <v>35.22</v>
      </c>
      <c r="V4954" s="66">
        <f t="shared" si="1390"/>
        <v>1058008.7999999998</v>
      </c>
      <c r="W4954" s="66" t="str">
        <f t="shared" si="1391"/>
        <v>&gt; 4</v>
      </c>
      <c r="X4954" s="66">
        <f>A4954+SUMIFS(Presensi!F:F,Presensi!E:E,'Entry Data'!AP4954)</f>
        <v>1</v>
      </c>
      <c r="Y4954" s="66">
        <f>IFERROR(INDEX('Retasi Pricing'!F:F,MATCH('Entry Data'!AM4954,'Retasi Pricing'!E:E,0))*X4954,"")</f>
        <v>45000</v>
      </c>
      <c r="Z4954" s="62" t="s">
        <v>26</v>
      </c>
      <c r="AA4954" s="62" t="s">
        <v>27</v>
      </c>
      <c r="AB4954" s="32"/>
      <c r="AC4954" s="32" t="s">
        <v>204</v>
      </c>
      <c r="AD4954" s="32" t="str">
        <f t="shared" si="1392"/>
        <v/>
      </c>
      <c r="AF4954" s="5" t="str">
        <f t="shared" si="1393"/>
        <v>abdul majid44214</v>
      </c>
      <c r="AG4954" s="5" t="str">
        <f t="shared" si="1394"/>
        <v>BMJ 07244214SELATANDAY</v>
      </c>
      <c r="AH4954" s="5" t="str">
        <f t="shared" si="1395"/>
        <v>abdul majid44214SELATANDAY</v>
      </c>
      <c r="AI4954" s="5" t="str">
        <f t="shared" si="1396"/>
        <v>BMJ 07244214DAY</v>
      </c>
      <c r="AJ4954" s="5" t="str">
        <f t="shared" si="1397"/>
        <v>abdul majid44214DAY</v>
      </c>
      <c r="AK4954" s="5" t="str">
        <f t="shared" si="1398"/>
        <v>abdul majidBMJ</v>
      </c>
      <c r="AL4954" s="5" t="str">
        <f t="shared" si="1400"/>
        <v>4SELATAN</v>
      </c>
      <c r="AM4954" s="5" t="str">
        <f t="shared" si="1401"/>
        <v>&gt; 4SELATAN12 RODA</v>
      </c>
      <c r="AN4954" s="5" t="str">
        <f t="shared" si="1402"/>
        <v>abdul majidBMJ&gt; 4SELATAN12 RODA</v>
      </c>
      <c r="AO4954" s="5" t="str">
        <f t="shared" si="1403"/>
        <v>abdul majid&gt; 4SELATAN12 RODA</v>
      </c>
      <c r="AP4954" s="5" t="str">
        <f t="shared" si="1404"/>
        <v>44214DAY</v>
      </c>
    </row>
    <row r="4955" spans="1:42" x14ac:dyDescent="0.3">
      <c r="A4955" s="33">
        <v>1</v>
      </c>
      <c r="B4955" s="33"/>
      <c r="C4955" s="70">
        <v>44214</v>
      </c>
      <c r="D4955" s="71" t="s">
        <v>19</v>
      </c>
      <c r="E4955" s="70">
        <v>44214</v>
      </c>
      <c r="F4955" s="71">
        <v>5175706</v>
      </c>
      <c r="G4955" s="33" t="s">
        <v>38</v>
      </c>
      <c r="H4955" s="33" t="s">
        <v>102</v>
      </c>
      <c r="I4955" s="33" t="s">
        <v>290</v>
      </c>
      <c r="J4955" s="33" t="s">
        <v>40</v>
      </c>
      <c r="K4955" s="63" t="s">
        <v>85</v>
      </c>
      <c r="L4955" s="32" t="str">
        <f t="shared" si="1387"/>
        <v>AXOR4843</v>
      </c>
      <c r="M4955" s="32" t="str">
        <f t="shared" si="1388"/>
        <v>BMJ</v>
      </c>
      <c r="N4955" s="32" t="str">
        <f t="shared" si="1389"/>
        <v>12 RODA</v>
      </c>
      <c r="O4955" s="146">
        <v>0.40085648148148145</v>
      </c>
      <c r="P4955" s="65">
        <v>0.40547453703703701</v>
      </c>
      <c r="Q4955" s="65"/>
      <c r="R4955" s="66">
        <v>1</v>
      </c>
      <c r="S4955" s="66">
        <v>54560</v>
      </c>
      <c r="T4955" s="66">
        <v>19900</v>
      </c>
      <c r="U4955" s="67">
        <f t="shared" si="1399"/>
        <v>34.659999999999997</v>
      </c>
      <c r="V4955" s="66">
        <f t="shared" si="1390"/>
        <v>1041186.3999999999</v>
      </c>
      <c r="W4955" s="66" t="str">
        <f t="shared" si="1391"/>
        <v>1 &gt; 3</v>
      </c>
      <c r="X4955" s="66">
        <f>A4955+SUMIFS(Presensi!F:F,Presensi!E:E,'Entry Data'!AP4955)</f>
        <v>1</v>
      </c>
      <c r="Y4955" s="66">
        <f>IFERROR(INDEX('Retasi Pricing'!F:F,MATCH('Entry Data'!AM4955,'Retasi Pricing'!E:E,0))*X4955,"")</f>
        <v>38000</v>
      </c>
      <c r="Z4955" s="62" t="s">
        <v>26</v>
      </c>
      <c r="AA4955" s="62" t="s">
        <v>27</v>
      </c>
      <c r="AB4955" s="32"/>
      <c r="AC4955" s="32" t="s">
        <v>212</v>
      </c>
      <c r="AD4955" s="32" t="str">
        <f t="shared" si="1392"/>
        <v/>
      </c>
      <c r="AF4955" s="5" t="str">
        <f t="shared" si="1393"/>
        <v>reso sungkowo44214</v>
      </c>
      <c r="AG4955" s="5" t="str">
        <f t="shared" si="1394"/>
        <v>BMJ 07444214SELATANDAY</v>
      </c>
      <c r="AH4955" s="5" t="str">
        <f t="shared" si="1395"/>
        <v>reso sungkowo44214SELATANDAY</v>
      </c>
      <c r="AI4955" s="5" t="str">
        <f t="shared" si="1396"/>
        <v>BMJ 07444214DAY</v>
      </c>
      <c r="AJ4955" s="5" t="str">
        <f t="shared" si="1397"/>
        <v>reso sungkowo44214DAY</v>
      </c>
      <c r="AK4955" s="5" t="str">
        <f t="shared" si="1398"/>
        <v>reso sungkowoBMJ</v>
      </c>
      <c r="AL4955" s="5" t="str">
        <f t="shared" si="1400"/>
        <v>1SELATAN</v>
      </c>
      <c r="AM4955" s="5" t="str">
        <f t="shared" si="1401"/>
        <v>1 &gt; 3SELATAN12 RODA</v>
      </c>
      <c r="AN4955" s="5" t="str">
        <f t="shared" si="1402"/>
        <v>reso sungkowoBMJ1 &gt; 3SELATAN12 RODA</v>
      </c>
      <c r="AO4955" s="5" t="str">
        <f t="shared" si="1403"/>
        <v>reso sungkowo1 &gt; 3SELATAN12 RODA</v>
      </c>
      <c r="AP4955" s="5" t="str">
        <f t="shared" si="1404"/>
        <v>44214DAY</v>
      </c>
    </row>
    <row r="4956" spans="1:42" x14ac:dyDescent="0.3">
      <c r="A4956" s="33">
        <v>1</v>
      </c>
      <c r="B4956" s="33"/>
      <c r="C4956" s="70">
        <v>44214</v>
      </c>
      <c r="D4956" s="71" t="s">
        <v>19</v>
      </c>
      <c r="E4956" s="70">
        <v>44214</v>
      </c>
      <c r="F4956" s="71">
        <v>5175809</v>
      </c>
      <c r="G4956" s="33" t="s">
        <v>38</v>
      </c>
      <c r="H4956" s="33" t="s">
        <v>102</v>
      </c>
      <c r="I4956" s="33" t="s">
        <v>291</v>
      </c>
      <c r="J4956" s="33" t="s">
        <v>40</v>
      </c>
      <c r="K4956" s="63" t="s">
        <v>85</v>
      </c>
      <c r="L4956" s="32" t="str">
        <f t="shared" si="1387"/>
        <v>AXOR4843</v>
      </c>
      <c r="M4956" s="32" t="str">
        <f t="shared" si="1388"/>
        <v>BMJ</v>
      </c>
      <c r="N4956" s="32" t="str">
        <f t="shared" si="1389"/>
        <v>12 RODA</v>
      </c>
      <c r="O4956" s="146">
        <v>0.49037037037037035</v>
      </c>
      <c r="P4956" s="65">
        <v>0.49037037037037035</v>
      </c>
      <c r="Q4956" s="65"/>
      <c r="R4956" s="66">
        <v>2</v>
      </c>
      <c r="S4956" s="66">
        <v>54160</v>
      </c>
      <c r="T4956" s="66">
        <v>19900</v>
      </c>
      <c r="U4956" s="67">
        <f t="shared" si="1399"/>
        <v>34.26</v>
      </c>
      <c r="V4956" s="66">
        <f t="shared" si="1390"/>
        <v>1029170.3999999999</v>
      </c>
      <c r="W4956" s="66" t="str">
        <f t="shared" si="1391"/>
        <v>1 &gt; 3</v>
      </c>
      <c r="X4956" s="66">
        <f>A4956+SUMIFS(Presensi!F:F,Presensi!E:E,'Entry Data'!AP4956)</f>
        <v>1</v>
      </c>
      <c r="Y4956" s="66">
        <f>IFERROR(INDEX('Retasi Pricing'!F:F,MATCH('Entry Data'!AM4956,'Retasi Pricing'!E:E,0))*X4956,"")</f>
        <v>38000</v>
      </c>
      <c r="Z4956" s="62" t="s">
        <v>26</v>
      </c>
      <c r="AA4956" s="62" t="s">
        <v>27</v>
      </c>
      <c r="AB4956" s="32"/>
      <c r="AC4956" s="32" t="s">
        <v>212</v>
      </c>
      <c r="AD4956" s="32" t="str">
        <f t="shared" si="1392"/>
        <v/>
      </c>
      <c r="AF4956" s="5" t="str">
        <f t="shared" si="1393"/>
        <v>reso sungkowo44214</v>
      </c>
      <c r="AG4956" s="5" t="str">
        <f t="shared" si="1394"/>
        <v>BMJ 07444214SELATANDAY</v>
      </c>
      <c r="AH4956" s="5" t="str">
        <f t="shared" si="1395"/>
        <v>reso sungkowo44214SELATANDAY</v>
      </c>
      <c r="AI4956" s="5" t="str">
        <f t="shared" si="1396"/>
        <v>BMJ 07444214DAY</v>
      </c>
      <c r="AJ4956" s="5" t="str">
        <f t="shared" si="1397"/>
        <v>reso sungkowo44214DAY</v>
      </c>
      <c r="AK4956" s="5" t="str">
        <f t="shared" si="1398"/>
        <v>reso sungkowoBMJ</v>
      </c>
      <c r="AL4956" s="5" t="str">
        <f t="shared" si="1400"/>
        <v>2SELATAN</v>
      </c>
      <c r="AM4956" s="5" t="str">
        <f t="shared" si="1401"/>
        <v>1 &gt; 3SELATAN12 RODA</v>
      </c>
      <c r="AN4956" s="5" t="str">
        <f t="shared" si="1402"/>
        <v>reso sungkowoBMJ1 &gt; 3SELATAN12 RODA</v>
      </c>
      <c r="AO4956" s="5" t="str">
        <f t="shared" si="1403"/>
        <v>reso sungkowo1 &gt; 3SELATAN12 RODA</v>
      </c>
      <c r="AP4956" s="5" t="str">
        <f t="shared" si="1404"/>
        <v>44214DAY</v>
      </c>
    </row>
    <row r="4957" spans="1:42" x14ac:dyDescent="0.3">
      <c r="A4957" s="33">
        <v>1</v>
      </c>
      <c r="B4957" s="33"/>
      <c r="C4957" s="70">
        <v>44214</v>
      </c>
      <c r="D4957" s="71" t="s">
        <v>19</v>
      </c>
      <c r="E4957" s="70">
        <v>44214</v>
      </c>
      <c r="F4957" s="71">
        <v>5175895</v>
      </c>
      <c r="G4957" s="33" t="s">
        <v>38</v>
      </c>
      <c r="H4957" s="33" t="s">
        <v>102</v>
      </c>
      <c r="I4957" s="33" t="s">
        <v>290</v>
      </c>
      <c r="J4957" s="33" t="s">
        <v>40</v>
      </c>
      <c r="K4957" s="63" t="s">
        <v>85</v>
      </c>
      <c r="L4957" s="32" t="str">
        <f t="shared" si="1387"/>
        <v>AXOR4843</v>
      </c>
      <c r="M4957" s="32" t="str">
        <f t="shared" si="1388"/>
        <v>BMJ</v>
      </c>
      <c r="N4957" s="32" t="str">
        <f t="shared" si="1389"/>
        <v>12 RODA</v>
      </c>
      <c r="O4957" s="146">
        <v>0.58225694444444442</v>
      </c>
      <c r="P4957" s="65">
        <v>0.58225694444444442</v>
      </c>
      <c r="Q4957" s="65"/>
      <c r="R4957" s="66">
        <v>3</v>
      </c>
      <c r="S4957" s="66">
        <v>55340</v>
      </c>
      <c r="T4957" s="66">
        <v>19900</v>
      </c>
      <c r="U4957" s="67">
        <f t="shared" si="1399"/>
        <v>35.44</v>
      </c>
      <c r="V4957" s="66">
        <f t="shared" si="1390"/>
        <v>1064617.5999999999</v>
      </c>
      <c r="W4957" s="66" t="str">
        <f t="shared" si="1391"/>
        <v>1 &gt; 3</v>
      </c>
      <c r="X4957" s="66">
        <f>A4957+SUMIFS(Presensi!F:F,Presensi!E:E,'Entry Data'!AP4957)</f>
        <v>1</v>
      </c>
      <c r="Y4957" s="66">
        <f>IFERROR(INDEX('Retasi Pricing'!F:F,MATCH('Entry Data'!AM4957,'Retasi Pricing'!E:E,0))*X4957,"")</f>
        <v>38000</v>
      </c>
      <c r="Z4957" s="62" t="s">
        <v>26</v>
      </c>
      <c r="AA4957" s="62" t="s">
        <v>27</v>
      </c>
      <c r="AB4957" s="32"/>
      <c r="AC4957" s="32" t="s">
        <v>212</v>
      </c>
      <c r="AD4957" s="32" t="str">
        <f t="shared" si="1392"/>
        <v/>
      </c>
      <c r="AF4957" s="5" t="str">
        <f t="shared" si="1393"/>
        <v>reso sungkowo44214</v>
      </c>
      <c r="AG4957" s="5" t="str">
        <f t="shared" si="1394"/>
        <v>BMJ 07444214SELATANDAY</v>
      </c>
      <c r="AH4957" s="5" t="str">
        <f t="shared" si="1395"/>
        <v>reso sungkowo44214SELATANDAY</v>
      </c>
      <c r="AI4957" s="5" t="str">
        <f t="shared" si="1396"/>
        <v>BMJ 07444214DAY</v>
      </c>
      <c r="AJ4957" s="5" t="str">
        <f t="shared" si="1397"/>
        <v>reso sungkowo44214DAY</v>
      </c>
      <c r="AK4957" s="5" t="str">
        <f t="shared" si="1398"/>
        <v>reso sungkowoBMJ</v>
      </c>
      <c r="AL4957" s="5" t="str">
        <f t="shared" si="1400"/>
        <v>3SELATAN</v>
      </c>
      <c r="AM4957" s="5" t="str">
        <f t="shared" si="1401"/>
        <v>1 &gt; 3SELATAN12 RODA</v>
      </c>
      <c r="AN4957" s="5" t="str">
        <f t="shared" si="1402"/>
        <v>reso sungkowoBMJ1 &gt; 3SELATAN12 RODA</v>
      </c>
      <c r="AO4957" s="5" t="str">
        <f t="shared" si="1403"/>
        <v>reso sungkowo1 &gt; 3SELATAN12 RODA</v>
      </c>
      <c r="AP4957" s="5" t="str">
        <f t="shared" si="1404"/>
        <v>44214DAY</v>
      </c>
    </row>
    <row r="4958" spans="1:42" x14ac:dyDescent="0.3">
      <c r="A4958" s="33">
        <v>1</v>
      </c>
      <c r="B4958" s="33"/>
      <c r="C4958" s="70">
        <v>44214</v>
      </c>
      <c r="D4958" s="71" t="s">
        <v>19</v>
      </c>
      <c r="E4958" s="70">
        <v>44214</v>
      </c>
      <c r="F4958" s="71">
        <v>5176006</v>
      </c>
      <c r="G4958" s="33" t="s">
        <v>38</v>
      </c>
      <c r="H4958" s="33" t="s">
        <v>102</v>
      </c>
      <c r="I4958" s="33" t="s">
        <v>290</v>
      </c>
      <c r="J4958" s="33" t="s">
        <v>40</v>
      </c>
      <c r="K4958" s="63" t="s">
        <v>85</v>
      </c>
      <c r="L4958" s="32" t="str">
        <f t="shared" si="1387"/>
        <v>AXOR4843</v>
      </c>
      <c r="M4958" s="32" t="str">
        <f t="shared" si="1388"/>
        <v>BMJ</v>
      </c>
      <c r="N4958" s="32" t="str">
        <f t="shared" si="1389"/>
        <v>12 RODA</v>
      </c>
      <c r="O4958" s="146">
        <v>0.68714120370370368</v>
      </c>
      <c r="P4958" s="65">
        <v>0.68714120370370368</v>
      </c>
      <c r="Q4958" s="65"/>
      <c r="R4958" s="66">
        <v>4</v>
      </c>
      <c r="S4958" s="66">
        <v>55440</v>
      </c>
      <c r="T4958" s="66">
        <v>19900</v>
      </c>
      <c r="U4958" s="67">
        <f t="shared" si="1399"/>
        <v>35.54</v>
      </c>
      <c r="V4958" s="66">
        <f t="shared" si="1390"/>
        <v>1067621.6000000001</v>
      </c>
      <c r="W4958" s="66" t="str">
        <f t="shared" si="1391"/>
        <v>&gt; 4</v>
      </c>
      <c r="X4958" s="66">
        <f>A4958+SUMIFS(Presensi!F:F,Presensi!E:E,'Entry Data'!AP4958)</f>
        <v>1</v>
      </c>
      <c r="Y4958" s="66">
        <f>IFERROR(INDEX('Retasi Pricing'!F:F,MATCH('Entry Data'!AM4958,'Retasi Pricing'!E:E,0))*X4958,"")</f>
        <v>45000</v>
      </c>
      <c r="Z4958" s="62" t="s">
        <v>26</v>
      </c>
      <c r="AA4958" s="62" t="s">
        <v>27</v>
      </c>
      <c r="AB4958" s="32"/>
      <c r="AC4958" s="32" t="s">
        <v>212</v>
      </c>
      <c r="AD4958" s="32" t="str">
        <f t="shared" si="1392"/>
        <v/>
      </c>
      <c r="AF4958" s="5" t="str">
        <f t="shared" si="1393"/>
        <v>reso sungkowo44214</v>
      </c>
      <c r="AG4958" s="5" t="str">
        <f t="shared" si="1394"/>
        <v>BMJ 07444214SELATANDAY</v>
      </c>
      <c r="AH4958" s="5" t="str">
        <f t="shared" si="1395"/>
        <v>reso sungkowo44214SELATANDAY</v>
      </c>
      <c r="AI4958" s="5" t="str">
        <f t="shared" si="1396"/>
        <v>BMJ 07444214DAY</v>
      </c>
      <c r="AJ4958" s="5" t="str">
        <f t="shared" si="1397"/>
        <v>reso sungkowo44214DAY</v>
      </c>
      <c r="AK4958" s="5" t="str">
        <f t="shared" si="1398"/>
        <v>reso sungkowoBMJ</v>
      </c>
      <c r="AL4958" s="5" t="str">
        <f t="shared" si="1400"/>
        <v>4SELATAN</v>
      </c>
      <c r="AM4958" s="5" t="str">
        <f t="shared" si="1401"/>
        <v>&gt; 4SELATAN12 RODA</v>
      </c>
      <c r="AN4958" s="5" t="str">
        <f t="shared" si="1402"/>
        <v>reso sungkowoBMJ&gt; 4SELATAN12 RODA</v>
      </c>
      <c r="AO4958" s="5" t="str">
        <f t="shared" si="1403"/>
        <v>reso sungkowo&gt; 4SELATAN12 RODA</v>
      </c>
      <c r="AP4958" s="5" t="str">
        <f t="shared" si="1404"/>
        <v>44214DAY</v>
      </c>
    </row>
    <row r="4959" spans="1:42" x14ac:dyDescent="0.3">
      <c r="A4959" s="33">
        <v>1</v>
      </c>
      <c r="B4959" s="33"/>
      <c r="C4959" s="70">
        <v>44214</v>
      </c>
      <c r="D4959" s="71" t="s">
        <v>19</v>
      </c>
      <c r="E4959" s="70">
        <v>44214</v>
      </c>
      <c r="F4959" s="71">
        <v>5176070</v>
      </c>
      <c r="G4959" s="33" t="s">
        <v>20</v>
      </c>
      <c r="H4959" s="33" t="s">
        <v>50</v>
      </c>
      <c r="I4959" s="33" t="s">
        <v>51</v>
      </c>
      <c r="J4959" s="33" t="s">
        <v>53</v>
      </c>
      <c r="K4959" s="63" t="s">
        <v>85</v>
      </c>
      <c r="L4959" s="32" t="str">
        <f t="shared" si="1387"/>
        <v>AXOR4843</v>
      </c>
      <c r="M4959" s="32" t="str">
        <f t="shared" si="1388"/>
        <v>BMJ</v>
      </c>
      <c r="N4959" s="32" t="str">
        <f t="shared" si="1389"/>
        <v>12 RODA</v>
      </c>
      <c r="O4959" s="146">
        <v>0.74694444444444441</v>
      </c>
      <c r="P4959" s="65">
        <v>0.74694444444444441</v>
      </c>
      <c r="Q4959" s="65"/>
      <c r="R4959" s="66">
        <v>5</v>
      </c>
      <c r="S4959" s="66">
        <v>52100</v>
      </c>
      <c r="T4959" s="66">
        <v>19900</v>
      </c>
      <c r="U4959" s="67">
        <f t="shared" si="1399"/>
        <v>32.200000000000003</v>
      </c>
      <c r="V4959" s="66">
        <f t="shared" si="1390"/>
        <v>652919.4</v>
      </c>
      <c r="W4959" s="66" t="str">
        <f t="shared" si="1391"/>
        <v>&gt; 5</v>
      </c>
      <c r="X4959" s="66">
        <f>A4959+SUMIFS(Presensi!F:F,Presensi!E:E,'Entry Data'!AP4959)</f>
        <v>1</v>
      </c>
      <c r="Y4959" s="66">
        <f>IFERROR(INDEX('Retasi Pricing'!F:F,MATCH('Entry Data'!AM4959,'Retasi Pricing'!E:E,0))*X4959,"")</f>
        <v>31200</v>
      </c>
      <c r="Z4959" s="62" t="s">
        <v>26</v>
      </c>
      <c r="AA4959" s="62" t="s">
        <v>27</v>
      </c>
      <c r="AB4959" s="32"/>
      <c r="AC4959" s="32" t="s">
        <v>212</v>
      </c>
      <c r="AD4959" s="32" t="str">
        <f t="shared" si="1392"/>
        <v/>
      </c>
      <c r="AF4959" s="5" t="str">
        <f t="shared" si="1393"/>
        <v>reso sungkowo44214</v>
      </c>
      <c r="AG4959" s="5" t="str">
        <f t="shared" si="1394"/>
        <v>BMJ 07444214UTARADAY</v>
      </c>
      <c r="AH4959" s="5" t="str">
        <f t="shared" si="1395"/>
        <v>reso sungkowo44214UTARADAY</v>
      </c>
      <c r="AI4959" s="5" t="str">
        <f t="shared" si="1396"/>
        <v>BMJ 07444214DAY</v>
      </c>
      <c r="AJ4959" s="5" t="str">
        <f t="shared" si="1397"/>
        <v>reso sungkowo44214DAY</v>
      </c>
      <c r="AK4959" s="5" t="str">
        <f t="shared" si="1398"/>
        <v>reso sungkowoBMJ</v>
      </c>
      <c r="AL4959" s="5" t="str">
        <f t="shared" si="1400"/>
        <v>5UTARA</v>
      </c>
      <c r="AM4959" s="5" t="str">
        <f t="shared" si="1401"/>
        <v>&gt; 5UTARA12 RODA</v>
      </c>
      <c r="AN4959" s="5" t="str">
        <f t="shared" si="1402"/>
        <v>reso sungkowoBMJ&gt; 5UTARA12 RODA</v>
      </c>
      <c r="AO4959" s="5" t="str">
        <f t="shared" si="1403"/>
        <v>reso sungkowo&gt; 5UTARA12 RODA</v>
      </c>
      <c r="AP4959" s="5" t="str">
        <f t="shared" si="1404"/>
        <v>44214DAY</v>
      </c>
    </row>
    <row r="4960" spans="1:42" x14ac:dyDescent="0.3">
      <c r="A4960" s="33">
        <v>1</v>
      </c>
      <c r="B4960" s="33"/>
      <c r="C4960" s="70">
        <v>44214</v>
      </c>
      <c r="D4960" s="71" t="s">
        <v>87</v>
      </c>
      <c r="E4960" s="70">
        <v>44215</v>
      </c>
      <c r="F4960" s="71">
        <v>5176339</v>
      </c>
      <c r="G4960" s="33" t="s">
        <v>20</v>
      </c>
      <c r="H4960" s="33" t="s">
        <v>21</v>
      </c>
      <c r="I4960" s="33" t="s">
        <v>51</v>
      </c>
      <c r="J4960" s="33" t="s">
        <v>46</v>
      </c>
      <c r="K4960" s="63" t="s">
        <v>25</v>
      </c>
      <c r="L4960" s="32" t="str">
        <f t="shared" si="1387"/>
        <v>CGE370</v>
      </c>
      <c r="M4960" s="32" t="str">
        <f t="shared" si="1388"/>
        <v>BMJ II</v>
      </c>
      <c r="N4960" s="32" t="str">
        <f t="shared" si="1389"/>
        <v>12 RODA</v>
      </c>
      <c r="O4960" s="146">
        <v>1.8206018518518517E-2</v>
      </c>
      <c r="P4960" s="65">
        <v>1.8206018518518517E-2</v>
      </c>
      <c r="Q4960" s="65"/>
      <c r="R4960" s="66">
        <v>3</v>
      </c>
      <c r="S4960" s="66">
        <v>46640</v>
      </c>
      <c r="T4960" s="66">
        <v>19020</v>
      </c>
      <c r="U4960" s="67">
        <f t="shared" si="1399"/>
        <v>27.62</v>
      </c>
      <c r="V4960" s="66">
        <f t="shared" si="1390"/>
        <v>560050.74</v>
      </c>
      <c r="W4960" s="66" t="str">
        <f t="shared" si="1391"/>
        <v>1 &gt; 4</v>
      </c>
      <c r="X4960" s="66">
        <f>A4960+SUMIFS(Presensi!F:F,Presensi!E:E,'Entry Data'!AP4960)</f>
        <v>1</v>
      </c>
      <c r="Y4960" s="66">
        <f>IFERROR(INDEX('Retasi Pricing'!F:F,MATCH('Entry Data'!AM4960,'Retasi Pricing'!E:E,0))*X4960,"")</f>
        <v>27500</v>
      </c>
      <c r="Z4960" s="62" t="s">
        <v>26</v>
      </c>
      <c r="AA4960" s="62" t="s">
        <v>27</v>
      </c>
      <c r="AB4960" s="32"/>
      <c r="AC4960" s="32" t="s">
        <v>207</v>
      </c>
      <c r="AD4960" s="32" t="str">
        <f t="shared" si="1392"/>
        <v/>
      </c>
      <c r="AF4960" s="5" t="str">
        <f t="shared" si="1393"/>
        <v>umar abadi44214</v>
      </c>
      <c r="AG4960" s="5" t="str">
        <f t="shared" si="1394"/>
        <v>BMJ 04044214UTARANIGHT</v>
      </c>
      <c r="AH4960" s="5" t="str">
        <f t="shared" si="1395"/>
        <v>umar abadi44214UTARANIGHT</v>
      </c>
      <c r="AI4960" s="5" t="str">
        <f t="shared" si="1396"/>
        <v>BMJ 04044214NIGHT</v>
      </c>
      <c r="AJ4960" s="5" t="str">
        <f t="shared" si="1397"/>
        <v>umar abadi44214NIGHT</v>
      </c>
      <c r="AK4960" s="5" t="str">
        <f t="shared" si="1398"/>
        <v>umar abadiBMJ II</v>
      </c>
      <c r="AL4960" s="5" t="str">
        <f t="shared" si="1400"/>
        <v>3UTARA</v>
      </c>
      <c r="AM4960" s="5" t="str">
        <f t="shared" si="1401"/>
        <v>1 &gt; 4UTARA12 RODA</v>
      </c>
      <c r="AN4960" s="5" t="str">
        <f t="shared" si="1402"/>
        <v>umar abadiBMJ II1 &gt; 4UTARA12 RODA</v>
      </c>
      <c r="AO4960" s="5" t="str">
        <f t="shared" si="1403"/>
        <v>umar abadi1 &gt; 4UTARA12 RODA</v>
      </c>
      <c r="AP4960" s="5" t="str">
        <f t="shared" si="1404"/>
        <v>44214NIGHT</v>
      </c>
    </row>
    <row r="4961" spans="1:42" x14ac:dyDescent="0.3">
      <c r="A4961" s="33">
        <v>1</v>
      </c>
      <c r="B4961" s="33"/>
      <c r="C4961" s="70">
        <v>44214</v>
      </c>
      <c r="D4961" s="71" t="s">
        <v>87</v>
      </c>
      <c r="E4961" s="70">
        <v>44215</v>
      </c>
      <c r="F4961" s="71">
        <v>5176398</v>
      </c>
      <c r="G4961" s="33" t="s">
        <v>20</v>
      </c>
      <c r="H4961" s="33" t="s">
        <v>21</v>
      </c>
      <c r="I4961" s="33" t="s">
        <v>51</v>
      </c>
      <c r="J4961" s="33" t="s">
        <v>46</v>
      </c>
      <c r="K4961" s="63" t="s">
        <v>25</v>
      </c>
      <c r="L4961" s="32" t="str">
        <f t="shared" si="1387"/>
        <v>CGE370</v>
      </c>
      <c r="M4961" s="32" t="str">
        <f t="shared" si="1388"/>
        <v>BMJ II</v>
      </c>
      <c r="N4961" s="32" t="str">
        <f t="shared" si="1389"/>
        <v>12 RODA</v>
      </c>
      <c r="O4961" s="146">
        <v>8.5949074074074081E-2</v>
      </c>
      <c r="P4961" s="65">
        <v>8.5949074074074081E-2</v>
      </c>
      <c r="Q4961" s="65"/>
      <c r="R4961" s="66">
        <v>4</v>
      </c>
      <c r="S4961" s="66">
        <v>46100</v>
      </c>
      <c r="T4961" s="66">
        <v>19020</v>
      </c>
      <c r="U4961" s="67">
        <f t="shared" si="1399"/>
        <v>27.08</v>
      </c>
      <c r="V4961" s="66">
        <f t="shared" si="1390"/>
        <v>549101.15999999992</v>
      </c>
      <c r="W4961" s="66" t="str">
        <f t="shared" si="1391"/>
        <v>1 &gt; 4</v>
      </c>
      <c r="X4961" s="66">
        <f>A4961+SUMIFS(Presensi!F:F,Presensi!E:E,'Entry Data'!AP4961)</f>
        <v>1</v>
      </c>
      <c r="Y4961" s="66">
        <f>IFERROR(INDEX('Retasi Pricing'!F:F,MATCH('Entry Data'!AM4961,'Retasi Pricing'!E:E,0))*X4961,"")</f>
        <v>27500</v>
      </c>
      <c r="Z4961" s="62" t="s">
        <v>26</v>
      </c>
      <c r="AA4961" s="62" t="s">
        <v>27</v>
      </c>
      <c r="AB4961" s="32"/>
      <c r="AC4961" s="32" t="s">
        <v>207</v>
      </c>
      <c r="AD4961" s="32" t="str">
        <f t="shared" si="1392"/>
        <v/>
      </c>
      <c r="AF4961" s="5" t="str">
        <f t="shared" si="1393"/>
        <v>umar abadi44214</v>
      </c>
      <c r="AG4961" s="5" t="str">
        <f t="shared" si="1394"/>
        <v>BMJ 04044214UTARANIGHT</v>
      </c>
      <c r="AH4961" s="5" t="str">
        <f t="shared" si="1395"/>
        <v>umar abadi44214UTARANIGHT</v>
      </c>
      <c r="AI4961" s="5" t="str">
        <f t="shared" si="1396"/>
        <v>BMJ 04044214NIGHT</v>
      </c>
      <c r="AJ4961" s="5" t="str">
        <f t="shared" si="1397"/>
        <v>umar abadi44214NIGHT</v>
      </c>
      <c r="AK4961" s="5" t="str">
        <f t="shared" si="1398"/>
        <v>umar abadiBMJ II</v>
      </c>
      <c r="AL4961" s="5" t="str">
        <f t="shared" si="1400"/>
        <v>4UTARA</v>
      </c>
      <c r="AM4961" s="5" t="str">
        <f t="shared" si="1401"/>
        <v>1 &gt; 4UTARA12 RODA</v>
      </c>
      <c r="AN4961" s="5" t="str">
        <f t="shared" si="1402"/>
        <v>umar abadiBMJ II1 &gt; 4UTARA12 RODA</v>
      </c>
      <c r="AO4961" s="5" t="str">
        <f t="shared" si="1403"/>
        <v>umar abadi1 &gt; 4UTARA12 RODA</v>
      </c>
      <c r="AP4961" s="5" t="str">
        <f t="shared" si="1404"/>
        <v>44214NIGHT</v>
      </c>
    </row>
    <row r="4962" spans="1:42" x14ac:dyDescent="0.3">
      <c r="A4962" s="33">
        <v>1</v>
      </c>
      <c r="B4962" s="33"/>
      <c r="C4962" s="70">
        <v>44214</v>
      </c>
      <c r="D4962" s="71" t="s">
        <v>87</v>
      </c>
      <c r="E4962" s="70">
        <v>44215</v>
      </c>
      <c r="F4962" s="71">
        <v>5176454</v>
      </c>
      <c r="G4962" s="33" t="s">
        <v>20</v>
      </c>
      <c r="H4962" s="33" t="s">
        <v>21</v>
      </c>
      <c r="I4962" s="33" t="s">
        <v>51</v>
      </c>
      <c r="J4962" s="33" t="s">
        <v>46</v>
      </c>
      <c r="K4962" s="63" t="s">
        <v>25</v>
      </c>
      <c r="L4962" s="32" t="str">
        <f t="shared" si="1387"/>
        <v>CGE370</v>
      </c>
      <c r="M4962" s="32" t="str">
        <f t="shared" si="1388"/>
        <v>BMJ II</v>
      </c>
      <c r="N4962" s="32" t="str">
        <f t="shared" si="1389"/>
        <v>12 RODA</v>
      </c>
      <c r="O4962" s="146">
        <v>0.13936342592592593</v>
      </c>
      <c r="P4962" s="65">
        <v>0.13936342592592593</v>
      </c>
      <c r="Q4962" s="65"/>
      <c r="R4962" s="66">
        <v>5</v>
      </c>
      <c r="S4962" s="66">
        <v>44880</v>
      </c>
      <c r="T4962" s="66">
        <v>19020</v>
      </c>
      <c r="U4962" s="67">
        <f t="shared" si="1399"/>
        <v>25.86</v>
      </c>
      <c r="V4962" s="66">
        <f t="shared" si="1390"/>
        <v>524363.22</v>
      </c>
      <c r="W4962" s="66" t="str">
        <f t="shared" si="1391"/>
        <v>&gt; 5</v>
      </c>
      <c r="X4962" s="66">
        <f>A4962+SUMIFS(Presensi!F:F,Presensi!E:E,'Entry Data'!AP4962)</f>
        <v>1</v>
      </c>
      <c r="Y4962" s="66">
        <f>IFERROR(INDEX('Retasi Pricing'!F:F,MATCH('Entry Data'!AM4962,'Retasi Pricing'!E:E,0))*X4962,"")</f>
        <v>31200</v>
      </c>
      <c r="Z4962" s="62" t="s">
        <v>26</v>
      </c>
      <c r="AA4962" s="62" t="s">
        <v>27</v>
      </c>
      <c r="AB4962" s="32"/>
      <c r="AC4962" s="32" t="s">
        <v>207</v>
      </c>
      <c r="AD4962" s="32" t="str">
        <f t="shared" si="1392"/>
        <v/>
      </c>
      <c r="AF4962" s="5" t="str">
        <f t="shared" si="1393"/>
        <v>umar abadi44214</v>
      </c>
      <c r="AG4962" s="5" t="str">
        <f t="shared" si="1394"/>
        <v>BMJ 04044214UTARANIGHT</v>
      </c>
      <c r="AH4962" s="5" t="str">
        <f t="shared" si="1395"/>
        <v>umar abadi44214UTARANIGHT</v>
      </c>
      <c r="AI4962" s="5" t="str">
        <f t="shared" si="1396"/>
        <v>BMJ 04044214NIGHT</v>
      </c>
      <c r="AJ4962" s="5" t="str">
        <f t="shared" si="1397"/>
        <v>umar abadi44214NIGHT</v>
      </c>
      <c r="AK4962" s="5" t="str">
        <f t="shared" si="1398"/>
        <v>umar abadiBMJ II</v>
      </c>
      <c r="AL4962" s="5" t="str">
        <f t="shared" si="1400"/>
        <v>5UTARA</v>
      </c>
      <c r="AM4962" s="5" t="str">
        <f t="shared" si="1401"/>
        <v>&gt; 5UTARA12 RODA</v>
      </c>
      <c r="AN4962" s="5" t="str">
        <f t="shared" si="1402"/>
        <v>umar abadiBMJ II&gt; 5UTARA12 RODA</v>
      </c>
      <c r="AO4962" s="5" t="str">
        <f t="shared" si="1403"/>
        <v>umar abadi&gt; 5UTARA12 RODA</v>
      </c>
      <c r="AP4962" s="5" t="str">
        <f t="shared" si="1404"/>
        <v>44214NIGHT</v>
      </c>
    </row>
    <row r="4963" spans="1:42" x14ac:dyDescent="0.3">
      <c r="A4963" s="33">
        <v>1</v>
      </c>
      <c r="B4963" s="33"/>
      <c r="C4963" s="70">
        <v>44214</v>
      </c>
      <c r="D4963" s="71" t="s">
        <v>87</v>
      </c>
      <c r="E4963" s="70">
        <v>44215</v>
      </c>
      <c r="F4963" s="71">
        <v>5176538</v>
      </c>
      <c r="G4963" s="33" t="s">
        <v>20</v>
      </c>
      <c r="H4963" s="33" t="s">
        <v>21</v>
      </c>
      <c r="I4963" s="33" t="s">
        <v>51</v>
      </c>
      <c r="J4963" s="33" t="s">
        <v>46</v>
      </c>
      <c r="K4963" s="63" t="s">
        <v>25</v>
      </c>
      <c r="L4963" s="32" t="str">
        <f t="shared" si="1387"/>
        <v>CGE370</v>
      </c>
      <c r="M4963" s="32" t="str">
        <f t="shared" si="1388"/>
        <v>BMJ II</v>
      </c>
      <c r="N4963" s="32" t="str">
        <f t="shared" si="1389"/>
        <v>12 RODA</v>
      </c>
      <c r="O4963" s="146">
        <v>0.21388888888888891</v>
      </c>
      <c r="P4963" s="65">
        <v>0.21388888888888891</v>
      </c>
      <c r="Q4963" s="65"/>
      <c r="R4963" s="66">
        <v>6</v>
      </c>
      <c r="S4963" s="66">
        <v>47200</v>
      </c>
      <c r="T4963" s="66">
        <v>19020</v>
      </c>
      <c r="U4963" s="67">
        <f t="shared" si="1399"/>
        <v>28.18</v>
      </c>
      <c r="V4963" s="66">
        <f t="shared" si="1390"/>
        <v>571405.86</v>
      </c>
      <c r="W4963" s="66" t="str">
        <f t="shared" si="1391"/>
        <v>&gt; 6</v>
      </c>
      <c r="X4963" s="66">
        <f>A4963+SUMIFS(Presensi!F:F,Presensi!E:E,'Entry Data'!AP4963)</f>
        <v>1</v>
      </c>
      <c r="Y4963" s="66">
        <f>IFERROR(INDEX('Retasi Pricing'!F:F,MATCH('Entry Data'!AM4963,'Retasi Pricing'!E:E,0))*X4963,"")</f>
        <v>34450</v>
      </c>
      <c r="Z4963" s="62" t="s">
        <v>26</v>
      </c>
      <c r="AA4963" s="62" t="s">
        <v>27</v>
      </c>
      <c r="AB4963" s="32"/>
      <c r="AC4963" s="32" t="s">
        <v>207</v>
      </c>
      <c r="AD4963" s="32" t="str">
        <f t="shared" si="1392"/>
        <v/>
      </c>
      <c r="AF4963" s="5" t="str">
        <f t="shared" si="1393"/>
        <v>umar abadi44214</v>
      </c>
      <c r="AG4963" s="5" t="str">
        <f t="shared" si="1394"/>
        <v>BMJ 04044214UTARANIGHT</v>
      </c>
      <c r="AH4963" s="5" t="str">
        <f t="shared" si="1395"/>
        <v>umar abadi44214UTARANIGHT</v>
      </c>
      <c r="AI4963" s="5" t="str">
        <f t="shared" si="1396"/>
        <v>BMJ 04044214NIGHT</v>
      </c>
      <c r="AJ4963" s="5" t="str">
        <f t="shared" si="1397"/>
        <v>umar abadi44214NIGHT</v>
      </c>
      <c r="AK4963" s="5" t="str">
        <f t="shared" si="1398"/>
        <v>umar abadiBMJ II</v>
      </c>
      <c r="AL4963" s="5" t="str">
        <f t="shared" si="1400"/>
        <v>6UTARA</v>
      </c>
      <c r="AM4963" s="5" t="str">
        <f t="shared" si="1401"/>
        <v>&gt; 6UTARA12 RODA</v>
      </c>
      <c r="AN4963" s="5" t="str">
        <f t="shared" si="1402"/>
        <v>umar abadiBMJ II&gt; 6UTARA12 RODA</v>
      </c>
      <c r="AO4963" s="5" t="str">
        <f t="shared" si="1403"/>
        <v>umar abadi&gt; 6UTARA12 RODA</v>
      </c>
      <c r="AP4963" s="5" t="str">
        <f t="shared" si="1404"/>
        <v>44214NIGHT</v>
      </c>
    </row>
    <row r="4964" spans="1:42" x14ac:dyDescent="0.3">
      <c r="A4964" s="33">
        <v>1</v>
      </c>
      <c r="B4964" s="33"/>
      <c r="C4964" s="70">
        <v>44214</v>
      </c>
      <c r="D4964" s="71" t="s">
        <v>87</v>
      </c>
      <c r="E4964" s="70">
        <v>44214</v>
      </c>
      <c r="F4964" s="71">
        <v>5176149</v>
      </c>
      <c r="G4964" s="33" t="s">
        <v>20</v>
      </c>
      <c r="H4964" s="33" t="s">
        <v>21</v>
      </c>
      <c r="I4964" s="33" t="s">
        <v>170</v>
      </c>
      <c r="J4964" s="33" t="s">
        <v>23</v>
      </c>
      <c r="K4964" s="63" t="s">
        <v>25</v>
      </c>
      <c r="L4964" s="32" t="str">
        <f t="shared" si="1387"/>
        <v>CGE370</v>
      </c>
      <c r="M4964" s="32" t="str">
        <f t="shared" si="1388"/>
        <v>BMJ II</v>
      </c>
      <c r="N4964" s="32" t="str">
        <f t="shared" si="1389"/>
        <v>12 RODA</v>
      </c>
      <c r="O4964" s="146">
        <v>0.85787037037037039</v>
      </c>
      <c r="P4964" s="65">
        <v>0.86354166666666676</v>
      </c>
      <c r="Q4964" s="65"/>
      <c r="R4964" s="66">
        <v>1</v>
      </c>
      <c r="S4964" s="66">
        <v>48120</v>
      </c>
      <c r="T4964" s="66">
        <v>19020</v>
      </c>
      <c r="U4964" s="67">
        <f t="shared" si="1399"/>
        <v>29.1</v>
      </c>
      <c r="V4964" s="66">
        <f t="shared" si="1390"/>
        <v>590060.70000000007</v>
      </c>
      <c r="W4964" s="66" t="str">
        <f t="shared" si="1391"/>
        <v>1 &gt; 4</v>
      </c>
      <c r="X4964" s="66">
        <f>A4964+SUMIFS(Presensi!F:F,Presensi!E:E,'Entry Data'!AP4964)</f>
        <v>1</v>
      </c>
      <c r="Y4964" s="66">
        <f>IFERROR(INDEX('Retasi Pricing'!F:F,MATCH('Entry Data'!AM4964,'Retasi Pricing'!E:E,0))*X4964,"")</f>
        <v>27500</v>
      </c>
      <c r="Z4964" s="62" t="s">
        <v>26</v>
      </c>
      <c r="AA4964" s="62" t="s">
        <v>27</v>
      </c>
      <c r="AB4964" s="32"/>
      <c r="AC4964" s="32" t="s">
        <v>207</v>
      </c>
      <c r="AD4964" s="32" t="str">
        <f t="shared" si="1392"/>
        <v/>
      </c>
      <c r="AF4964" s="5" t="str">
        <f t="shared" si="1393"/>
        <v>umar abadi44214</v>
      </c>
      <c r="AG4964" s="5" t="str">
        <f t="shared" si="1394"/>
        <v>BMJ 04044214UTARANIGHT</v>
      </c>
      <c r="AH4964" s="5" t="str">
        <f t="shared" si="1395"/>
        <v>umar abadi44214UTARANIGHT</v>
      </c>
      <c r="AI4964" s="5" t="str">
        <f t="shared" si="1396"/>
        <v>BMJ 04044214NIGHT</v>
      </c>
      <c r="AJ4964" s="5" t="str">
        <f t="shared" si="1397"/>
        <v>umar abadi44214NIGHT</v>
      </c>
      <c r="AK4964" s="5" t="str">
        <f t="shared" si="1398"/>
        <v>umar abadiBMJ II</v>
      </c>
      <c r="AL4964" s="5" t="str">
        <f t="shared" si="1400"/>
        <v>1UTARA</v>
      </c>
      <c r="AM4964" s="5" t="str">
        <f t="shared" si="1401"/>
        <v>1 &gt; 4UTARA12 RODA</v>
      </c>
      <c r="AN4964" s="5" t="str">
        <f t="shared" si="1402"/>
        <v>umar abadiBMJ II1 &gt; 4UTARA12 RODA</v>
      </c>
      <c r="AO4964" s="5" t="str">
        <f t="shared" si="1403"/>
        <v>umar abadi1 &gt; 4UTARA12 RODA</v>
      </c>
      <c r="AP4964" s="5" t="str">
        <f t="shared" si="1404"/>
        <v>44214NIGHT</v>
      </c>
    </row>
    <row r="4965" spans="1:42" x14ac:dyDescent="0.3">
      <c r="A4965" s="33">
        <v>1</v>
      </c>
      <c r="B4965" s="33"/>
      <c r="C4965" s="70">
        <v>44214</v>
      </c>
      <c r="D4965" s="71" t="s">
        <v>87</v>
      </c>
      <c r="E4965" s="70">
        <v>44214</v>
      </c>
      <c r="F4965" s="71">
        <v>5176272</v>
      </c>
      <c r="G4965" s="33" t="s">
        <v>20</v>
      </c>
      <c r="H4965" s="33" t="s">
        <v>21</v>
      </c>
      <c r="I4965" s="33" t="s">
        <v>170</v>
      </c>
      <c r="J4965" s="33" t="s">
        <v>23</v>
      </c>
      <c r="K4965" s="63" t="s">
        <v>25</v>
      </c>
      <c r="L4965" s="32" t="str">
        <f t="shared" si="1387"/>
        <v>CGE370</v>
      </c>
      <c r="M4965" s="32" t="str">
        <f t="shared" si="1388"/>
        <v>BMJ II</v>
      </c>
      <c r="N4965" s="32" t="str">
        <f t="shared" si="1389"/>
        <v>12 RODA</v>
      </c>
      <c r="O4965" s="146">
        <v>0.96008101851851846</v>
      </c>
      <c r="P4965" s="65">
        <v>0.96008101851851846</v>
      </c>
      <c r="Q4965" s="65"/>
      <c r="R4965" s="66">
        <v>2</v>
      </c>
      <c r="S4965" s="66">
        <v>48200</v>
      </c>
      <c r="T4965" s="66">
        <v>19020</v>
      </c>
      <c r="U4965" s="67">
        <f t="shared" si="1399"/>
        <v>29.18</v>
      </c>
      <c r="V4965" s="66">
        <f t="shared" si="1390"/>
        <v>591682.86</v>
      </c>
      <c r="W4965" s="66" t="str">
        <f t="shared" si="1391"/>
        <v>1 &gt; 4</v>
      </c>
      <c r="X4965" s="66">
        <f>A4965+SUMIFS(Presensi!F:F,Presensi!E:E,'Entry Data'!AP4965)</f>
        <v>1</v>
      </c>
      <c r="Y4965" s="66">
        <f>IFERROR(INDEX('Retasi Pricing'!F:F,MATCH('Entry Data'!AM4965,'Retasi Pricing'!E:E,0))*X4965,"")</f>
        <v>27500</v>
      </c>
      <c r="Z4965" s="62" t="s">
        <v>26</v>
      </c>
      <c r="AA4965" s="62" t="s">
        <v>27</v>
      </c>
      <c r="AB4965" s="32"/>
      <c r="AC4965" s="32" t="s">
        <v>207</v>
      </c>
      <c r="AD4965" s="32" t="str">
        <f t="shared" si="1392"/>
        <v/>
      </c>
      <c r="AF4965" s="5" t="str">
        <f t="shared" si="1393"/>
        <v>umar abadi44214</v>
      </c>
      <c r="AG4965" s="5" t="str">
        <f t="shared" si="1394"/>
        <v>BMJ 04044214UTARANIGHT</v>
      </c>
      <c r="AH4965" s="5" t="str">
        <f t="shared" si="1395"/>
        <v>umar abadi44214UTARANIGHT</v>
      </c>
      <c r="AI4965" s="5" t="str">
        <f t="shared" si="1396"/>
        <v>BMJ 04044214NIGHT</v>
      </c>
      <c r="AJ4965" s="5" t="str">
        <f t="shared" si="1397"/>
        <v>umar abadi44214NIGHT</v>
      </c>
      <c r="AK4965" s="5" t="str">
        <f t="shared" si="1398"/>
        <v>umar abadiBMJ II</v>
      </c>
      <c r="AL4965" s="5" t="str">
        <f t="shared" si="1400"/>
        <v>2UTARA</v>
      </c>
      <c r="AM4965" s="5" t="str">
        <f t="shared" si="1401"/>
        <v>1 &gt; 4UTARA12 RODA</v>
      </c>
      <c r="AN4965" s="5" t="str">
        <f t="shared" si="1402"/>
        <v>umar abadiBMJ II1 &gt; 4UTARA12 RODA</v>
      </c>
      <c r="AO4965" s="5" t="str">
        <f t="shared" si="1403"/>
        <v>umar abadi1 &gt; 4UTARA12 RODA</v>
      </c>
      <c r="AP4965" s="5" t="str">
        <f t="shared" si="1404"/>
        <v>44214NIGHT</v>
      </c>
    </row>
    <row r="4966" spans="1:42" x14ac:dyDescent="0.3">
      <c r="A4966" s="33">
        <v>1</v>
      </c>
      <c r="B4966" s="33"/>
      <c r="C4966" s="70">
        <v>44214</v>
      </c>
      <c r="D4966" s="71" t="s">
        <v>87</v>
      </c>
      <c r="E4966" s="70">
        <v>44215</v>
      </c>
      <c r="F4966" s="71">
        <v>5176363</v>
      </c>
      <c r="G4966" s="33" t="s">
        <v>20</v>
      </c>
      <c r="H4966" s="33" t="s">
        <v>21</v>
      </c>
      <c r="I4966" s="33" t="s">
        <v>170</v>
      </c>
      <c r="J4966" s="33" t="s">
        <v>23</v>
      </c>
      <c r="K4966" s="63" t="s">
        <v>126</v>
      </c>
      <c r="L4966" s="32" t="str">
        <f t="shared" si="1387"/>
        <v>CGE370</v>
      </c>
      <c r="M4966" s="32" t="str">
        <f t="shared" si="1388"/>
        <v>BMJ II</v>
      </c>
      <c r="N4966" s="32" t="str">
        <f t="shared" si="1389"/>
        <v>12 RODA</v>
      </c>
      <c r="O4966" s="146">
        <v>4.0092592592592589E-2</v>
      </c>
      <c r="P4966" s="65">
        <v>4.0092592592592589E-2</v>
      </c>
      <c r="Q4966" s="65"/>
      <c r="R4966" s="66">
        <v>4</v>
      </c>
      <c r="S4966" s="66">
        <v>48060</v>
      </c>
      <c r="T4966" s="66">
        <v>17480</v>
      </c>
      <c r="U4966" s="67">
        <f t="shared" si="1399"/>
        <v>30.58</v>
      </c>
      <c r="V4966" s="66">
        <f t="shared" si="1390"/>
        <v>620070.65999999992</v>
      </c>
      <c r="W4966" s="66" t="str">
        <f t="shared" si="1391"/>
        <v>1 &gt; 4</v>
      </c>
      <c r="X4966" s="66">
        <f>A4966+SUMIFS(Presensi!F:F,Presensi!E:E,'Entry Data'!AP4966)</f>
        <v>1</v>
      </c>
      <c r="Y4966" s="66">
        <f>IFERROR(INDEX('Retasi Pricing'!F:F,MATCH('Entry Data'!AM4966,'Retasi Pricing'!E:E,0))*X4966,"")</f>
        <v>27500</v>
      </c>
      <c r="Z4966" s="62" t="s">
        <v>26</v>
      </c>
      <c r="AA4966" s="62" t="s">
        <v>27</v>
      </c>
      <c r="AB4966" s="32"/>
      <c r="AC4966" s="32" t="s">
        <v>209</v>
      </c>
      <c r="AD4966" s="32" t="str">
        <f t="shared" si="1392"/>
        <v/>
      </c>
      <c r="AF4966" s="5" t="str">
        <f t="shared" si="1393"/>
        <v>ahmad supawi44214</v>
      </c>
      <c r="AG4966" s="5" t="str">
        <f t="shared" si="1394"/>
        <v>BMJ 04244214UTARANIGHT</v>
      </c>
      <c r="AH4966" s="5" t="str">
        <f t="shared" si="1395"/>
        <v>ahmad supawi44214UTARANIGHT</v>
      </c>
      <c r="AI4966" s="5" t="str">
        <f t="shared" si="1396"/>
        <v>BMJ 04244214NIGHT</v>
      </c>
      <c r="AJ4966" s="5" t="str">
        <f t="shared" si="1397"/>
        <v>ahmad supawi44214NIGHT</v>
      </c>
      <c r="AK4966" s="5" t="str">
        <f t="shared" si="1398"/>
        <v>ahmad supawiBMJ II</v>
      </c>
      <c r="AL4966" s="5" t="str">
        <f t="shared" si="1400"/>
        <v>4UTARA</v>
      </c>
      <c r="AM4966" s="5" t="str">
        <f t="shared" si="1401"/>
        <v>1 &gt; 4UTARA12 RODA</v>
      </c>
      <c r="AN4966" s="5" t="str">
        <f t="shared" si="1402"/>
        <v>ahmad supawiBMJ II1 &gt; 4UTARA12 RODA</v>
      </c>
      <c r="AO4966" s="5" t="str">
        <f t="shared" si="1403"/>
        <v>ahmad supawi1 &gt; 4UTARA12 RODA</v>
      </c>
      <c r="AP4966" s="5" t="str">
        <f t="shared" si="1404"/>
        <v>44214NIGHT</v>
      </c>
    </row>
    <row r="4967" spans="1:42" x14ac:dyDescent="0.3">
      <c r="A4967" s="33">
        <v>1</v>
      </c>
      <c r="B4967" s="33"/>
      <c r="C4967" s="70">
        <v>44214</v>
      </c>
      <c r="D4967" s="71" t="s">
        <v>87</v>
      </c>
      <c r="E4967" s="70">
        <v>44215</v>
      </c>
      <c r="F4967" s="71">
        <v>5176418</v>
      </c>
      <c r="G4967" s="33" t="s">
        <v>20</v>
      </c>
      <c r="H4967" s="33" t="s">
        <v>21</v>
      </c>
      <c r="I4967" s="33" t="s">
        <v>51</v>
      </c>
      <c r="J4967" s="33" t="s">
        <v>46</v>
      </c>
      <c r="K4967" s="63" t="s">
        <v>126</v>
      </c>
      <c r="L4967" s="32" t="str">
        <f t="shared" si="1387"/>
        <v>CGE370</v>
      </c>
      <c r="M4967" s="32" t="str">
        <f t="shared" si="1388"/>
        <v>BMJ II</v>
      </c>
      <c r="N4967" s="32" t="str">
        <f t="shared" si="1389"/>
        <v>12 RODA</v>
      </c>
      <c r="O4967" s="146">
        <v>0.10042824074074075</v>
      </c>
      <c r="P4967" s="65">
        <v>0.10042824074074075</v>
      </c>
      <c r="Q4967" s="65"/>
      <c r="R4967" s="66">
        <v>5</v>
      </c>
      <c r="S4967" s="66">
        <v>43760</v>
      </c>
      <c r="T4967" s="66">
        <v>17480</v>
      </c>
      <c r="U4967" s="67">
        <f t="shared" si="1399"/>
        <v>26.28</v>
      </c>
      <c r="V4967" s="66">
        <f t="shared" si="1390"/>
        <v>532879.56000000006</v>
      </c>
      <c r="W4967" s="66" t="str">
        <f t="shared" si="1391"/>
        <v>&gt; 5</v>
      </c>
      <c r="X4967" s="66">
        <f>A4967+SUMIFS(Presensi!F:F,Presensi!E:E,'Entry Data'!AP4967)</f>
        <v>1</v>
      </c>
      <c r="Y4967" s="66">
        <f>IFERROR(INDEX('Retasi Pricing'!F:F,MATCH('Entry Data'!AM4967,'Retasi Pricing'!E:E,0))*X4967,"")</f>
        <v>31200</v>
      </c>
      <c r="Z4967" s="62" t="s">
        <v>26</v>
      </c>
      <c r="AA4967" s="62" t="s">
        <v>27</v>
      </c>
      <c r="AB4967" s="32"/>
      <c r="AC4967" s="32" t="s">
        <v>209</v>
      </c>
      <c r="AD4967" s="32" t="str">
        <f t="shared" si="1392"/>
        <v/>
      </c>
      <c r="AF4967" s="5" t="str">
        <f t="shared" si="1393"/>
        <v>ahmad supawi44214</v>
      </c>
      <c r="AG4967" s="5" t="str">
        <f t="shared" si="1394"/>
        <v>BMJ 04244214UTARANIGHT</v>
      </c>
      <c r="AH4967" s="5" t="str">
        <f t="shared" si="1395"/>
        <v>ahmad supawi44214UTARANIGHT</v>
      </c>
      <c r="AI4967" s="5" t="str">
        <f t="shared" si="1396"/>
        <v>BMJ 04244214NIGHT</v>
      </c>
      <c r="AJ4967" s="5" t="str">
        <f t="shared" si="1397"/>
        <v>ahmad supawi44214NIGHT</v>
      </c>
      <c r="AK4967" s="5" t="str">
        <f t="shared" si="1398"/>
        <v>ahmad supawiBMJ II</v>
      </c>
      <c r="AL4967" s="5" t="str">
        <f t="shared" si="1400"/>
        <v>5UTARA</v>
      </c>
      <c r="AM4967" s="5" t="str">
        <f t="shared" si="1401"/>
        <v>&gt; 5UTARA12 RODA</v>
      </c>
      <c r="AN4967" s="5" t="str">
        <f t="shared" si="1402"/>
        <v>ahmad supawiBMJ II&gt; 5UTARA12 RODA</v>
      </c>
      <c r="AO4967" s="5" t="str">
        <f t="shared" si="1403"/>
        <v>ahmad supawi&gt; 5UTARA12 RODA</v>
      </c>
      <c r="AP4967" s="5" t="str">
        <f t="shared" si="1404"/>
        <v>44214NIGHT</v>
      </c>
    </row>
    <row r="4968" spans="1:42" x14ac:dyDescent="0.3">
      <c r="A4968" s="33">
        <v>1</v>
      </c>
      <c r="B4968" s="33"/>
      <c r="C4968" s="70">
        <v>44214</v>
      </c>
      <c r="D4968" s="71" t="s">
        <v>87</v>
      </c>
      <c r="E4968" s="70">
        <v>44215</v>
      </c>
      <c r="F4968" s="71">
        <v>5176496</v>
      </c>
      <c r="G4968" s="33" t="s">
        <v>20</v>
      </c>
      <c r="H4968" s="33" t="s">
        <v>21</v>
      </c>
      <c r="I4968" s="33" t="s">
        <v>170</v>
      </c>
      <c r="J4968" s="33" t="s">
        <v>23</v>
      </c>
      <c r="K4968" s="63" t="s">
        <v>126</v>
      </c>
      <c r="L4968" s="32" t="str">
        <f t="shared" si="1387"/>
        <v>CGE370</v>
      </c>
      <c r="M4968" s="32" t="str">
        <f t="shared" si="1388"/>
        <v>BMJ II</v>
      </c>
      <c r="N4968" s="32" t="str">
        <f t="shared" si="1389"/>
        <v>12 RODA</v>
      </c>
      <c r="O4968" s="146">
        <v>0.1758912037037037</v>
      </c>
      <c r="P4968" s="65">
        <v>0.1758912037037037</v>
      </c>
      <c r="Q4968" s="65"/>
      <c r="R4968" s="66">
        <v>6</v>
      </c>
      <c r="S4968" s="66">
        <v>45900</v>
      </c>
      <c r="T4968" s="66">
        <v>17480</v>
      </c>
      <c r="U4968" s="67">
        <f t="shared" si="1399"/>
        <v>28.42</v>
      </c>
      <c r="V4968" s="66">
        <f t="shared" si="1390"/>
        <v>576272.34000000008</v>
      </c>
      <c r="W4968" s="66" t="str">
        <f t="shared" si="1391"/>
        <v>&gt; 6</v>
      </c>
      <c r="X4968" s="66">
        <f>A4968+SUMIFS(Presensi!F:F,Presensi!E:E,'Entry Data'!AP4968)</f>
        <v>1</v>
      </c>
      <c r="Y4968" s="66">
        <f>IFERROR(INDEX('Retasi Pricing'!F:F,MATCH('Entry Data'!AM4968,'Retasi Pricing'!E:E,0))*X4968,"")</f>
        <v>34450</v>
      </c>
      <c r="Z4968" s="62" t="s">
        <v>26</v>
      </c>
      <c r="AA4968" s="62" t="s">
        <v>27</v>
      </c>
      <c r="AB4968" s="32"/>
      <c r="AC4968" s="32" t="s">
        <v>209</v>
      </c>
      <c r="AD4968" s="32" t="str">
        <f t="shared" si="1392"/>
        <v/>
      </c>
      <c r="AF4968" s="5" t="str">
        <f t="shared" si="1393"/>
        <v>ahmad supawi44214</v>
      </c>
      <c r="AG4968" s="5" t="str">
        <f t="shared" si="1394"/>
        <v>BMJ 04244214UTARANIGHT</v>
      </c>
      <c r="AH4968" s="5" t="str">
        <f t="shared" si="1395"/>
        <v>ahmad supawi44214UTARANIGHT</v>
      </c>
      <c r="AI4968" s="5" t="str">
        <f t="shared" si="1396"/>
        <v>BMJ 04244214NIGHT</v>
      </c>
      <c r="AJ4968" s="5" t="str">
        <f t="shared" si="1397"/>
        <v>ahmad supawi44214NIGHT</v>
      </c>
      <c r="AK4968" s="5" t="str">
        <f t="shared" si="1398"/>
        <v>ahmad supawiBMJ II</v>
      </c>
      <c r="AL4968" s="5" t="str">
        <f t="shared" si="1400"/>
        <v>6UTARA</v>
      </c>
      <c r="AM4968" s="5" t="str">
        <f t="shared" si="1401"/>
        <v>&gt; 6UTARA12 RODA</v>
      </c>
      <c r="AN4968" s="5" t="str">
        <f t="shared" si="1402"/>
        <v>ahmad supawiBMJ II&gt; 6UTARA12 RODA</v>
      </c>
      <c r="AO4968" s="5" t="str">
        <f t="shared" si="1403"/>
        <v>ahmad supawi&gt; 6UTARA12 RODA</v>
      </c>
      <c r="AP4968" s="5" t="str">
        <f t="shared" si="1404"/>
        <v>44214NIGHT</v>
      </c>
    </row>
    <row r="4969" spans="1:42" x14ac:dyDescent="0.3">
      <c r="A4969" s="33">
        <v>1</v>
      </c>
      <c r="B4969" s="33"/>
      <c r="C4969" s="70">
        <v>44214</v>
      </c>
      <c r="D4969" s="71" t="s">
        <v>87</v>
      </c>
      <c r="E4969" s="70">
        <v>44214</v>
      </c>
      <c r="F4969" s="71">
        <v>5176155</v>
      </c>
      <c r="G4969" s="33" t="s">
        <v>20</v>
      </c>
      <c r="H4969" s="33" t="s">
        <v>21</v>
      </c>
      <c r="I4969" s="33" t="s">
        <v>123</v>
      </c>
      <c r="J4969" s="33" t="s">
        <v>23</v>
      </c>
      <c r="K4969" s="63" t="s">
        <v>126</v>
      </c>
      <c r="L4969" s="32" t="str">
        <f t="shared" si="1387"/>
        <v>CGE370</v>
      </c>
      <c r="M4969" s="32" t="str">
        <f t="shared" si="1388"/>
        <v>BMJ II</v>
      </c>
      <c r="N4969" s="32" t="str">
        <f t="shared" si="1389"/>
        <v>12 RODA</v>
      </c>
      <c r="O4969" s="146">
        <v>0.86239583333333336</v>
      </c>
      <c r="P4969" s="65">
        <v>0.87115740740740744</v>
      </c>
      <c r="Q4969" s="65"/>
      <c r="R4969" s="66">
        <v>1</v>
      </c>
      <c r="S4969" s="66">
        <v>46640</v>
      </c>
      <c r="T4969" s="66">
        <v>17480</v>
      </c>
      <c r="U4969" s="67">
        <f t="shared" si="1399"/>
        <v>29.16</v>
      </c>
      <c r="V4969" s="66">
        <f t="shared" si="1390"/>
        <v>591277.31999999995</v>
      </c>
      <c r="W4969" s="66" t="str">
        <f t="shared" si="1391"/>
        <v>1 &gt; 4</v>
      </c>
      <c r="X4969" s="66">
        <f>A4969+SUMIFS(Presensi!F:F,Presensi!E:E,'Entry Data'!AP4969)</f>
        <v>1</v>
      </c>
      <c r="Y4969" s="66">
        <f>IFERROR(INDEX('Retasi Pricing'!F:F,MATCH('Entry Data'!AM4969,'Retasi Pricing'!E:E,0))*X4969,"")</f>
        <v>27500</v>
      </c>
      <c r="Z4969" s="62" t="s">
        <v>26</v>
      </c>
      <c r="AA4969" s="62" t="s">
        <v>27</v>
      </c>
      <c r="AB4969" s="32"/>
      <c r="AC4969" s="32" t="s">
        <v>209</v>
      </c>
      <c r="AD4969" s="32" t="str">
        <f t="shared" si="1392"/>
        <v/>
      </c>
      <c r="AF4969" s="5" t="str">
        <f t="shared" si="1393"/>
        <v>ahmad supawi44214</v>
      </c>
      <c r="AG4969" s="5" t="str">
        <f t="shared" si="1394"/>
        <v>BMJ 04244214UTARANIGHT</v>
      </c>
      <c r="AH4969" s="5" t="str">
        <f t="shared" si="1395"/>
        <v>ahmad supawi44214UTARANIGHT</v>
      </c>
      <c r="AI4969" s="5" t="str">
        <f t="shared" si="1396"/>
        <v>BMJ 04244214NIGHT</v>
      </c>
      <c r="AJ4969" s="5" t="str">
        <f t="shared" si="1397"/>
        <v>ahmad supawi44214NIGHT</v>
      </c>
      <c r="AK4969" s="5" t="str">
        <f t="shared" si="1398"/>
        <v>ahmad supawiBMJ II</v>
      </c>
      <c r="AL4969" s="5" t="str">
        <f t="shared" si="1400"/>
        <v>1UTARA</v>
      </c>
      <c r="AM4969" s="5" t="str">
        <f t="shared" si="1401"/>
        <v>1 &gt; 4UTARA12 RODA</v>
      </c>
      <c r="AN4969" s="5" t="str">
        <f t="shared" si="1402"/>
        <v>ahmad supawiBMJ II1 &gt; 4UTARA12 RODA</v>
      </c>
      <c r="AO4969" s="5" t="str">
        <f t="shared" si="1403"/>
        <v>ahmad supawi1 &gt; 4UTARA12 RODA</v>
      </c>
      <c r="AP4969" s="5" t="str">
        <f t="shared" si="1404"/>
        <v>44214NIGHT</v>
      </c>
    </row>
    <row r="4970" spans="1:42" x14ac:dyDescent="0.3">
      <c r="A4970" s="33">
        <v>1</v>
      </c>
      <c r="B4970" s="33"/>
      <c r="C4970" s="70">
        <v>44214</v>
      </c>
      <c r="D4970" s="71" t="s">
        <v>87</v>
      </c>
      <c r="E4970" s="70">
        <v>44214</v>
      </c>
      <c r="F4970" s="71">
        <v>5176227</v>
      </c>
      <c r="G4970" s="33" t="s">
        <v>20</v>
      </c>
      <c r="H4970" s="33" t="s">
        <v>21</v>
      </c>
      <c r="I4970" s="33" t="s">
        <v>51</v>
      </c>
      <c r="J4970" s="33" t="s">
        <v>46</v>
      </c>
      <c r="K4970" s="63" t="s">
        <v>126</v>
      </c>
      <c r="L4970" s="32" t="str">
        <f t="shared" si="1387"/>
        <v>CGE370</v>
      </c>
      <c r="M4970" s="32" t="str">
        <f t="shared" si="1388"/>
        <v>BMJ II</v>
      </c>
      <c r="N4970" s="32" t="str">
        <f t="shared" si="1389"/>
        <v>12 RODA</v>
      </c>
      <c r="O4970" s="146">
        <v>0.92273148148148154</v>
      </c>
      <c r="P4970" s="65">
        <v>0.92273148148148154</v>
      </c>
      <c r="Q4970" s="65"/>
      <c r="R4970" s="66">
        <v>2</v>
      </c>
      <c r="S4970" s="66">
        <v>44160</v>
      </c>
      <c r="T4970" s="66">
        <v>17480</v>
      </c>
      <c r="U4970" s="67">
        <f t="shared" si="1399"/>
        <v>26.68</v>
      </c>
      <c r="V4970" s="66">
        <f t="shared" si="1390"/>
        <v>540990.36</v>
      </c>
      <c r="W4970" s="66" t="str">
        <f t="shared" si="1391"/>
        <v>1 &gt; 4</v>
      </c>
      <c r="X4970" s="66">
        <f>A4970+SUMIFS(Presensi!F:F,Presensi!E:E,'Entry Data'!AP4970)</f>
        <v>1</v>
      </c>
      <c r="Y4970" s="66">
        <f>IFERROR(INDEX('Retasi Pricing'!F:F,MATCH('Entry Data'!AM4970,'Retasi Pricing'!E:E,0))*X4970,"")</f>
        <v>27500</v>
      </c>
      <c r="Z4970" s="62" t="s">
        <v>26</v>
      </c>
      <c r="AA4970" s="62" t="s">
        <v>27</v>
      </c>
      <c r="AB4970" s="32"/>
      <c r="AC4970" s="32" t="s">
        <v>209</v>
      </c>
      <c r="AD4970" s="32" t="str">
        <f t="shared" si="1392"/>
        <v/>
      </c>
      <c r="AF4970" s="5" t="str">
        <f t="shared" si="1393"/>
        <v>ahmad supawi44214</v>
      </c>
      <c r="AG4970" s="5" t="str">
        <f t="shared" si="1394"/>
        <v>BMJ 04244214UTARANIGHT</v>
      </c>
      <c r="AH4970" s="5" t="str">
        <f t="shared" si="1395"/>
        <v>ahmad supawi44214UTARANIGHT</v>
      </c>
      <c r="AI4970" s="5" t="str">
        <f t="shared" si="1396"/>
        <v>BMJ 04244214NIGHT</v>
      </c>
      <c r="AJ4970" s="5" t="str">
        <f t="shared" si="1397"/>
        <v>ahmad supawi44214NIGHT</v>
      </c>
      <c r="AK4970" s="5" t="str">
        <f t="shared" si="1398"/>
        <v>ahmad supawiBMJ II</v>
      </c>
      <c r="AL4970" s="5" t="str">
        <f t="shared" si="1400"/>
        <v>2UTARA</v>
      </c>
      <c r="AM4970" s="5" t="str">
        <f t="shared" si="1401"/>
        <v>1 &gt; 4UTARA12 RODA</v>
      </c>
      <c r="AN4970" s="5" t="str">
        <f t="shared" si="1402"/>
        <v>ahmad supawiBMJ II1 &gt; 4UTARA12 RODA</v>
      </c>
      <c r="AO4970" s="5" t="str">
        <f t="shared" si="1403"/>
        <v>ahmad supawi1 &gt; 4UTARA12 RODA</v>
      </c>
      <c r="AP4970" s="5" t="str">
        <f t="shared" si="1404"/>
        <v>44214NIGHT</v>
      </c>
    </row>
    <row r="4971" spans="1:42" x14ac:dyDescent="0.3">
      <c r="A4971" s="33">
        <v>1</v>
      </c>
      <c r="B4971" s="33"/>
      <c r="C4971" s="70">
        <v>44214</v>
      </c>
      <c r="D4971" s="71" t="s">
        <v>87</v>
      </c>
      <c r="E4971" s="70">
        <v>44214</v>
      </c>
      <c r="F4971" s="71">
        <v>5176301</v>
      </c>
      <c r="G4971" s="33" t="s">
        <v>20</v>
      </c>
      <c r="H4971" s="33" t="s">
        <v>21</v>
      </c>
      <c r="I4971" s="33" t="s">
        <v>51</v>
      </c>
      <c r="J4971" s="33" t="s">
        <v>46</v>
      </c>
      <c r="K4971" s="63" t="s">
        <v>126</v>
      </c>
      <c r="L4971" s="32" t="str">
        <f t="shared" si="1387"/>
        <v>CGE370</v>
      </c>
      <c r="M4971" s="32" t="str">
        <f t="shared" si="1388"/>
        <v>BMJ II</v>
      </c>
      <c r="N4971" s="32" t="str">
        <f t="shared" si="1389"/>
        <v>12 RODA</v>
      </c>
      <c r="O4971" s="146">
        <v>0.98401620370370368</v>
      </c>
      <c r="P4971" s="65">
        <v>0.98401620370370368</v>
      </c>
      <c r="Q4971" s="65"/>
      <c r="R4971" s="66">
        <v>3</v>
      </c>
      <c r="S4971" s="66">
        <v>44580</v>
      </c>
      <c r="T4971" s="66">
        <v>17480</v>
      </c>
      <c r="U4971" s="67">
        <f t="shared" si="1399"/>
        <v>27.1</v>
      </c>
      <c r="V4971" s="66">
        <f t="shared" si="1390"/>
        <v>549506.70000000007</v>
      </c>
      <c r="W4971" s="66" t="str">
        <f t="shared" si="1391"/>
        <v>1 &gt; 4</v>
      </c>
      <c r="X4971" s="66">
        <f>A4971+SUMIFS(Presensi!F:F,Presensi!E:E,'Entry Data'!AP4971)</f>
        <v>1</v>
      </c>
      <c r="Y4971" s="66">
        <f>IFERROR(INDEX('Retasi Pricing'!F:F,MATCH('Entry Data'!AM4971,'Retasi Pricing'!E:E,0))*X4971,"")</f>
        <v>27500</v>
      </c>
      <c r="Z4971" s="62" t="s">
        <v>26</v>
      </c>
      <c r="AA4971" s="62" t="s">
        <v>27</v>
      </c>
      <c r="AB4971" s="32"/>
      <c r="AC4971" s="32" t="s">
        <v>209</v>
      </c>
      <c r="AD4971" s="32" t="str">
        <f t="shared" si="1392"/>
        <v/>
      </c>
      <c r="AF4971" s="5" t="str">
        <f t="shared" si="1393"/>
        <v>ahmad supawi44214</v>
      </c>
      <c r="AG4971" s="5" t="str">
        <f t="shared" si="1394"/>
        <v>BMJ 04244214UTARANIGHT</v>
      </c>
      <c r="AH4971" s="5" t="str">
        <f t="shared" si="1395"/>
        <v>ahmad supawi44214UTARANIGHT</v>
      </c>
      <c r="AI4971" s="5" t="str">
        <f t="shared" si="1396"/>
        <v>BMJ 04244214NIGHT</v>
      </c>
      <c r="AJ4971" s="5" t="str">
        <f t="shared" si="1397"/>
        <v>ahmad supawi44214NIGHT</v>
      </c>
      <c r="AK4971" s="5" t="str">
        <f t="shared" si="1398"/>
        <v>ahmad supawiBMJ II</v>
      </c>
      <c r="AL4971" s="5" t="str">
        <f t="shared" si="1400"/>
        <v>3UTARA</v>
      </c>
      <c r="AM4971" s="5" t="str">
        <f t="shared" si="1401"/>
        <v>1 &gt; 4UTARA12 RODA</v>
      </c>
      <c r="AN4971" s="5" t="str">
        <f t="shared" si="1402"/>
        <v>ahmad supawiBMJ II1 &gt; 4UTARA12 RODA</v>
      </c>
      <c r="AO4971" s="5" t="str">
        <f t="shared" si="1403"/>
        <v>ahmad supawi1 &gt; 4UTARA12 RODA</v>
      </c>
      <c r="AP4971" s="5" t="str">
        <f t="shared" si="1404"/>
        <v>44214NIGHT</v>
      </c>
    </row>
    <row r="4972" spans="1:42" x14ac:dyDescent="0.3">
      <c r="A4972" s="33">
        <v>1</v>
      </c>
      <c r="B4972" s="33"/>
      <c r="C4972" s="70">
        <v>44214</v>
      </c>
      <c r="D4972" s="71" t="s">
        <v>87</v>
      </c>
      <c r="E4972" s="70">
        <v>44214</v>
      </c>
      <c r="F4972" s="71">
        <v>5176161</v>
      </c>
      <c r="G4972" s="33" t="s">
        <v>20</v>
      </c>
      <c r="H4972" s="33" t="s">
        <v>21</v>
      </c>
      <c r="I4972" s="33" t="s">
        <v>170</v>
      </c>
      <c r="J4972" s="33" t="s">
        <v>23</v>
      </c>
      <c r="K4972" s="63" t="s">
        <v>107</v>
      </c>
      <c r="L4972" s="32" t="str">
        <f t="shared" ref="L4972:L5035" si="1405">IFERROR(VLOOKUP(K4972,db_unit,2,FALSE),"")</f>
        <v>CGE370</v>
      </c>
      <c r="M4972" s="32" t="str">
        <f t="shared" ref="M4972:M5035" si="1406">IFERROR(VLOOKUP(K4972,db_unit,3,FALSE),"")</f>
        <v>BMJ II</v>
      </c>
      <c r="N4972" s="32" t="str">
        <f t="shared" ref="N4972:N5035" si="1407">IFERROR(VLOOKUP(K4972,db_unit,4,FALSE),"")</f>
        <v>12 RODA</v>
      </c>
      <c r="O4972" s="146">
        <v>0.86785879629629636</v>
      </c>
      <c r="P4972" s="65">
        <v>0.87543981481481481</v>
      </c>
      <c r="Q4972" s="65"/>
      <c r="R4972" s="66">
        <v>1</v>
      </c>
      <c r="S4972" s="66">
        <v>46140</v>
      </c>
      <c r="T4972" s="66">
        <v>17260</v>
      </c>
      <c r="U4972" s="67">
        <f t="shared" si="1399"/>
        <v>28.88</v>
      </c>
      <c r="V4972" s="66">
        <f t="shared" si="1390"/>
        <v>585599.76</v>
      </c>
      <c r="W4972" s="66" t="str">
        <f t="shared" si="1391"/>
        <v>1 &gt; 4</v>
      </c>
      <c r="X4972" s="66">
        <f>A4972+SUMIFS(Presensi!F:F,Presensi!E:E,'Entry Data'!AP4972)</f>
        <v>1</v>
      </c>
      <c r="Y4972" s="66">
        <f>IFERROR(INDEX('Retasi Pricing'!F:F,MATCH('Entry Data'!AM4972,'Retasi Pricing'!E:E,0))*X4972,"")</f>
        <v>27500</v>
      </c>
      <c r="Z4972" s="62" t="s">
        <v>26</v>
      </c>
      <c r="AA4972" s="62" t="s">
        <v>27</v>
      </c>
      <c r="AB4972" s="32"/>
      <c r="AC4972" s="32" t="s">
        <v>198</v>
      </c>
      <c r="AD4972" s="32" t="str">
        <f t="shared" si="1392"/>
        <v/>
      </c>
      <c r="AF4972" s="5" t="str">
        <f t="shared" si="1393"/>
        <v>mustamin44214</v>
      </c>
      <c r="AG4972" s="5" t="str">
        <f t="shared" si="1394"/>
        <v>BMJ 04444214UTARANIGHT</v>
      </c>
      <c r="AH4972" s="5" t="str">
        <f t="shared" si="1395"/>
        <v>mustamin44214UTARANIGHT</v>
      </c>
      <c r="AI4972" s="5" t="str">
        <f t="shared" si="1396"/>
        <v>BMJ 04444214NIGHT</v>
      </c>
      <c r="AJ4972" s="5" t="str">
        <f t="shared" si="1397"/>
        <v>mustamin44214NIGHT</v>
      </c>
      <c r="AK4972" s="5" t="str">
        <f t="shared" si="1398"/>
        <v>mustaminBMJ II</v>
      </c>
      <c r="AL4972" s="5" t="str">
        <f t="shared" si="1400"/>
        <v>1UTARA</v>
      </c>
      <c r="AM4972" s="5" t="str">
        <f t="shared" si="1401"/>
        <v>1 &gt; 4UTARA12 RODA</v>
      </c>
      <c r="AN4972" s="5" t="str">
        <f t="shared" si="1402"/>
        <v>mustaminBMJ II1 &gt; 4UTARA12 RODA</v>
      </c>
      <c r="AO4972" s="5" t="str">
        <f t="shared" si="1403"/>
        <v>mustamin1 &gt; 4UTARA12 RODA</v>
      </c>
      <c r="AP4972" s="5" t="str">
        <f t="shared" si="1404"/>
        <v>44214NIGHT</v>
      </c>
    </row>
    <row r="4973" spans="1:42" x14ac:dyDescent="0.3">
      <c r="A4973" s="33">
        <v>1</v>
      </c>
      <c r="B4973" s="33"/>
      <c r="C4973" s="70">
        <v>44214</v>
      </c>
      <c r="D4973" s="71" t="s">
        <v>87</v>
      </c>
      <c r="E4973" s="70">
        <v>44214</v>
      </c>
      <c r="F4973" s="71">
        <v>5176247</v>
      </c>
      <c r="G4973" s="33" t="s">
        <v>20</v>
      </c>
      <c r="H4973" s="33" t="s">
        <v>21</v>
      </c>
      <c r="I4973" s="33" t="s">
        <v>170</v>
      </c>
      <c r="J4973" s="33" t="s">
        <v>23</v>
      </c>
      <c r="K4973" s="63" t="s">
        <v>107</v>
      </c>
      <c r="L4973" s="32" t="str">
        <f t="shared" si="1405"/>
        <v>CGE370</v>
      </c>
      <c r="M4973" s="32" t="str">
        <f t="shared" si="1406"/>
        <v>BMJ II</v>
      </c>
      <c r="N4973" s="32" t="str">
        <f t="shared" si="1407"/>
        <v>12 RODA</v>
      </c>
      <c r="O4973" s="146">
        <v>0.93849537037037034</v>
      </c>
      <c r="P4973" s="65">
        <v>0.93849537037037034</v>
      </c>
      <c r="Q4973" s="65"/>
      <c r="R4973" s="66">
        <v>2</v>
      </c>
      <c r="S4973" s="66">
        <v>46300</v>
      </c>
      <c r="T4973" s="66">
        <v>17260</v>
      </c>
      <c r="U4973" s="67">
        <f t="shared" si="1399"/>
        <v>29.04</v>
      </c>
      <c r="V4973" s="66">
        <f t="shared" si="1390"/>
        <v>588844.08000000007</v>
      </c>
      <c r="W4973" s="66" t="str">
        <f t="shared" si="1391"/>
        <v>1 &gt; 4</v>
      </c>
      <c r="X4973" s="66">
        <f>A4973+SUMIFS(Presensi!F:F,Presensi!E:E,'Entry Data'!AP4973)</f>
        <v>1</v>
      </c>
      <c r="Y4973" s="66">
        <f>IFERROR(INDEX('Retasi Pricing'!F:F,MATCH('Entry Data'!AM4973,'Retasi Pricing'!E:E,0))*X4973,"")</f>
        <v>27500</v>
      </c>
      <c r="Z4973" s="62" t="s">
        <v>26</v>
      </c>
      <c r="AA4973" s="62" t="s">
        <v>27</v>
      </c>
      <c r="AB4973" s="32"/>
      <c r="AC4973" s="32" t="s">
        <v>198</v>
      </c>
      <c r="AD4973" s="32" t="str">
        <f t="shared" si="1392"/>
        <v/>
      </c>
      <c r="AF4973" s="5" t="str">
        <f t="shared" si="1393"/>
        <v>mustamin44214</v>
      </c>
      <c r="AG4973" s="5" t="str">
        <f t="shared" si="1394"/>
        <v>BMJ 04444214UTARANIGHT</v>
      </c>
      <c r="AH4973" s="5" t="str">
        <f t="shared" si="1395"/>
        <v>mustamin44214UTARANIGHT</v>
      </c>
      <c r="AI4973" s="5" t="str">
        <f t="shared" si="1396"/>
        <v>BMJ 04444214NIGHT</v>
      </c>
      <c r="AJ4973" s="5" t="str">
        <f t="shared" si="1397"/>
        <v>mustamin44214NIGHT</v>
      </c>
      <c r="AK4973" s="5" t="str">
        <f t="shared" si="1398"/>
        <v>mustaminBMJ II</v>
      </c>
      <c r="AL4973" s="5" t="str">
        <f t="shared" si="1400"/>
        <v>2UTARA</v>
      </c>
      <c r="AM4973" s="5" t="str">
        <f t="shared" si="1401"/>
        <v>1 &gt; 4UTARA12 RODA</v>
      </c>
      <c r="AN4973" s="5" t="str">
        <f t="shared" si="1402"/>
        <v>mustaminBMJ II1 &gt; 4UTARA12 RODA</v>
      </c>
      <c r="AO4973" s="5" t="str">
        <f t="shared" si="1403"/>
        <v>mustamin1 &gt; 4UTARA12 RODA</v>
      </c>
      <c r="AP4973" s="5" t="str">
        <f t="shared" si="1404"/>
        <v>44214NIGHT</v>
      </c>
    </row>
    <row r="4974" spans="1:42" x14ac:dyDescent="0.3">
      <c r="A4974" s="33">
        <v>1</v>
      </c>
      <c r="B4974" s="33"/>
      <c r="C4974" s="70">
        <v>44214</v>
      </c>
      <c r="D4974" s="71" t="s">
        <v>87</v>
      </c>
      <c r="E4974" s="70">
        <v>44215</v>
      </c>
      <c r="F4974" s="71">
        <v>5176416</v>
      </c>
      <c r="G4974" s="33" t="s">
        <v>20</v>
      </c>
      <c r="H4974" s="33" t="s">
        <v>21</v>
      </c>
      <c r="I4974" s="33" t="s">
        <v>170</v>
      </c>
      <c r="J4974" s="33" t="s">
        <v>23</v>
      </c>
      <c r="K4974" s="63" t="s">
        <v>35</v>
      </c>
      <c r="L4974" s="32" t="str">
        <f t="shared" si="1405"/>
        <v>CGE370</v>
      </c>
      <c r="M4974" s="32" t="str">
        <f t="shared" si="1406"/>
        <v>BMJ II</v>
      </c>
      <c r="N4974" s="32" t="str">
        <f t="shared" si="1407"/>
        <v>12 RODA</v>
      </c>
      <c r="O4974" s="146">
        <v>9.9629629629629624E-2</v>
      </c>
      <c r="P4974" s="65">
        <v>9.9629629629629624E-2</v>
      </c>
      <c r="Q4974" s="65"/>
      <c r="R4974" s="66">
        <v>4</v>
      </c>
      <c r="S4974" s="66">
        <v>45220</v>
      </c>
      <c r="T4974" s="66">
        <v>17320</v>
      </c>
      <c r="U4974" s="67">
        <f t="shared" si="1399"/>
        <v>27.9</v>
      </c>
      <c r="V4974" s="66">
        <f t="shared" si="1390"/>
        <v>565728.29999999993</v>
      </c>
      <c r="W4974" s="66" t="str">
        <f t="shared" si="1391"/>
        <v>1 &gt; 4</v>
      </c>
      <c r="X4974" s="66">
        <f>A4974+SUMIFS(Presensi!F:F,Presensi!E:E,'Entry Data'!AP4974)</f>
        <v>1</v>
      </c>
      <c r="Y4974" s="66">
        <f>IFERROR(INDEX('Retasi Pricing'!F:F,MATCH('Entry Data'!AM4974,'Retasi Pricing'!E:E,0))*X4974,"")</f>
        <v>27500</v>
      </c>
      <c r="Z4974" s="62" t="s">
        <v>26</v>
      </c>
      <c r="AA4974" s="62" t="s">
        <v>27</v>
      </c>
      <c r="AB4974" s="32"/>
      <c r="AC4974" s="32" t="s">
        <v>106</v>
      </c>
      <c r="AD4974" s="32" t="str">
        <f t="shared" si="1392"/>
        <v/>
      </c>
      <c r="AF4974" s="5" t="str">
        <f t="shared" si="1393"/>
        <v>muhlis44214</v>
      </c>
      <c r="AG4974" s="5" t="str">
        <f t="shared" si="1394"/>
        <v>BMJ 04544214UTARANIGHT</v>
      </c>
      <c r="AH4974" s="5" t="str">
        <f t="shared" si="1395"/>
        <v>muhlis44214UTARANIGHT</v>
      </c>
      <c r="AI4974" s="5" t="str">
        <f t="shared" si="1396"/>
        <v>BMJ 04544214NIGHT</v>
      </c>
      <c r="AJ4974" s="5" t="str">
        <f t="shared" si="1397"/>
        <v>muhlis44214NIGHT</v>
      </c>
      <c r="AK4974" s="5" t="str">
        <f t="shared" si="1398"/>
        <v>muhlisBMJ II</v>
      </c>
      <c r="AL4974" s="5" t="str">
        <f t="shared" si="1400"/>
        <v>4UTARA</v>
      </c>
      <c r="AM4974" s="5" t="str">
        <f t="shared" si="1401"/>
        <v>1 &gt; 4UTARA12 RODA</v>
      </c>
      <c r="AN4974" s="5" t="str">
        <f t="shared" si="1402"/>
        <v>muhlisBMJ II1 &gt; 4UTARA12 RODA</v>
      </c>
      <c r="AO4974" s="5" t="str">
        <f t="shared" si="1403"/>
        <v>muhlis1 &gt; 4UTARA12 RODA</v>
      </c>
      <c r="AP4974" s="5" t="str">
        <f t="shared" si="1404"/>
        <v>44214NIGHT</v>
      </c>
    </row>
    <row r="4975" spans="1:42" x14ac:dyDescent="0.3">
      <c r="A4975" s="33">
        <v>1</v>
      </c>
      <c r="B4975" s="33"/>
      <c r="C4975" s="70">
        <v>44214</v>
      </c>
      <c r="D4975" s="71" t="s">
        <v>87</v>
      </c>
      <c r="E4975" s="70">
        <v>44215</v>
      </c>
      <c r="F4975" s="71">
        <v>5176482</v>
      </c>
      <c r="G4975" s="33" t="s">
        <v>20</v>
      </c>
      <c r="H4975" s="33" t="s">
        <v>21</v>
      </c>
      <c r="I4975" s="33" t="s">
        <v>123</v>
      </c>
      <c r="J4975" s="33" t="s">
        <v>23</v>
      </c>
      <c r="K4975" s="63" t="s">
        <v>35</v>
      </c>
      <c r="L4975" s="32" t="str">
        <f t="shared" si="1405"/>
        <v>CGE370</v>
      </c>
      <c r="M4975" s="32" t="str">
        <f t="shared" si="1406"/>
        <v>BMJ II</v>
      </c>
      <c r="N4975" s="32" t="str">
        <f t="shared" si="1407"/>
        <v>12 RODA</v>
      </c>
      <c r="O4975" s="146">
        <v>0.16655092592592594</v>
      </c>
      <c r="P4975" s="65">
        <v>0.16655092592592594</v>
      </c>
      <c r="Q4975" s="65"/>
      <c r="R4975" s="66">
        <v>5</v>
      </c>
      <c r="S4975" s="66">
        <v>46340</v>
      </c>
      <c r="T4975" s="66">
        <v>17320</v>
      </c>
      <c r="U4975" s="67">
        <f t="shared" si="1399"/>
        <v>29.02</v>
      </c>
      <c r="V4975" s="66">
        <f t="shared" si="1390"/>
        <v>588438.54</v>
      </c>
      <c r="W4975" s="66" t="str">
        <f t="shared" si="1391"/>
        <v>&gt; 5</v>
      </c>
      <c r="X4975" s="66">
        <f>A4975+SUMIFS(Presensi!F:F,Presensi!E:E,'Entry Data'!AP4975)</f>
        <v>1</v>
      </c>
      <c r="Y4975" s="66">
        <f>IFERROR(INDEX('Retasi Pricing'!F:F,MATCH('Entry Data'!AM4975,'Retasi Pricing'!E:E,0))*X4975,"")</f>
        <v>31200</v>
      </c>
      <c r="Z4975" s="62" t="s">
        <v>26</v>
      </c>
      <c r="AA4975" s="62" t="s">
        <v>27</v>
      </c>
      <c r="AB4975" s="32"/>
      <c r="AC4975" s="32" t="s">
        <v>106</v>
      </c>
      <c r="AD4975" s="32" t="str">
        <f t="shared" si="1392"/>
        <v/>
      </c>
      <c r="AF4975" s="5" t="str">
        <f t="shared" si="1393"/>
        <v>muhlis44214</v>
      </c>
      <c r="AG4975" s="5" t="str">
        <f t="shared" si="1394"/>
        <v>BMJ 04544214UTARANIGHT</v>
      </c>
      <c r="AH4975" s="5" t="str">
        <f t="shared" si="1395"/>
        <v>muhlis44214UTARANIGHT</v>
      </c>
      <c r="AI4975" s="5" t="str">
        <f t="shared" si="1396"/>
        <v>BMJ 04544214NIGHT</v>
      </c>
      <c r="AJ4975" s="5" t="str">
        <f t="shared" si="1397"/>
        <v>muhlis44214NIGHT</v>
      </c>
      <c r="AK4975" s="5" t="str">
        <f t="shared" si="1398"/>
        <v>muhlisBMJ II</v>
      </c>
      <c r="AL4975" s="5" t="str">
        <f t="shared" si="1400"/>
        <v>5UTARA</v>
      </c>
      <c r="AM4975" s="5" t="str">
        <f t="shared" si="1401"/>
        <v>&gt; 5UTARA12 RODA</v>
      </c>
      <c r="AN4975" s="5" t="str">
        <f t="shared" si="1402"/>
        <v>muhlisBMJ II&gt; 5UTARA12 RODA</v>
      </c>
      <c r="AO4975" s="5" t="str">
        <f t="shared" si="1403"/>
        <v>muhlis&gt; 5UTARA12 RODA</v>
      </c>
      <c r="AP4975" s="5" t="str">
        <f t="shared" si="1404"/>
        <v>44214NIGHT</v>
      </c>
    </row>
    <row r="4976" spans="1:42" x14ac:dyDescent="0.3">
      <c r="A4976" s="33">
        <v>1</v>
      </c>
      <c r="B4976" s="33"/>
      <c r="C4976" s="70">
        <v>44214</v>
      </c>
      <c r="D4976" s="71" t="s">
        <v>87</v>
      </c>
      <c r="E4976" s="70">
        <v>44215</v>
      </c>
      <c r="F4976" s="71">
        <v>5176557</v>
      </c>
      <c r="G4976" s="33" t="s">
        <v>20</v>
      </c>
      <c r="H4976" s="33" t="s">
        <v>21</v>
      </c>
      <c r="I4976" s="33" t="s">
        <v>51</v>
      </c>
      <c r="J4976" s="33" t="s">
        <v>46</v>
      </c>
      <c r="K4976" s="63" t="s">
        <v>35</v>
      </c>
      <c r="L4976" s="32" t="str">
        <f t="shared" si="1405"/>
        <v>CGE370</v>
      </c>
      <c r="M4976" s="32" t="str">
        <f t="shared" si="1406"/>
        <v>BMJ II</v>
      </c>
      <c r="N4976" s="32" t="str">
        <f t="shared" si="1407"/>
        <v>12 RODA</v>
      </c>
      <c r="O4976" s="146">
        <v>0.23166666666666669</v>
      </c>
      <c r="P4976" s="65">
        <v>0.23166666666666669</v>
      </c>
      <c r="Q4976" s="65"/>
      <c r="R4976" s="66">
        <v>6</v>
      </c>
      <c r="S4976" s="66">
        <v>48500</v>
      </c>
      <c r="T4976" s="66">
        <v>17320</v>
      </c>
      <c r="U4976" s="67">
        <f t="shared" si="1399"/>
        <v>31.18</v>
      </c>
      <c r="V4976" s="66">
        <f t="shared" si="1390"/>
        <v>632236.86</v>
      </c>
      <c r="W4976" s="66" t="str">
        <f t="shared" si="1391"/>
        <v>&gt; 6</v>
      </c>
      <c r="X4976" s="66">
        <f>A4976+SUMIFS(Presensi!F:F,Presensi!E:E,'Entry Data'!AP4976)</f>
        <v>1</v>
      </c>
      <c r="Y4976" s="66">
        <f>IFERROR(INDEX('Retasi Pricing'!F:F,MATCH('Entry Data'!AM4976,'Retasi Pricing'!E:E,0))*X4976,"")</f>
        <v>34450</v>
      </c>
      <c r="Z4976" s="62" t="s">
        <v>26</v>
      </c>
      <c r="AA4976" s="62" t="s">
        <v>27</v>
      </c>
      <c r="AB4976" s="32"/>
      <c r="AC4976" s="32" t="s">
        <v>106</v>
      </c>
      <c r="AD4976" s="32" t="str">
        <f t="shared" si="1392"/>
        <v/>
      </c>
      <c r="AF4976" s="5" t="str">
        <f t="shared" si="1393"/>
        <v>muhlis44214</v>
      </c>
      <c r="AG4976" s="5" t="str">
        <f t="shared" si="1394"/>
        <v>BMJ 04544214UTARANIGHT</v>
      </c>
      <c r="AH4976" s="5" t="str">
        <f t="shared" si="1395"/>
        <v>muhlis44214UTARANIGHT</v>
      </c>
      <c r="AI4976" s="5" t="str">
        <f t="shared" si="1396"/>
        <v>BMJ 04544214NIGHT</v>
      </c>
      <c r="AJ4976" s="5" t="str">
        <f t="shared" si="1397"/>
        <v>muhlis44214NIGHT</v>
      </c>
      <c r="AK4976" s="5" t="str">
        <f t="shared" si="1398"/>
        <v>muhlisBMJ II</v>
      </c>
      <c r="AL4976" s="5" t="str">
        <f t="shared" si="1400"/>
        <v>6UTARA</v>
      </c>
      <c r="AM4976" s="5" t="str">
        <f t="shared" si="1401"/>
        <v>&gt; 6UTARA12 RODA</v>
      </c>
      <c r="AN4976" s="5" t="str">
        <f t="shared" si="1402"/>
        <v>muhlisBMJ II&gt; 6UTARA12 RODA</v>
      </c>
      <c r="AO4976" s="5" t="str">
        <f t="shared" si="1403"/>
        <v>muhlis&gt; 6UTARA12 RODA</v>
      </c>
      <c r="AP4976" s="5" t="str">
        <f t="shared" si="1404"/>
        <v>44214NIGHT</v>
      </c>
    </row>
    <row r="4977" spans="1:42" x14ac:dyDescent="0.3">
      <c r="A4977" s="33">
        <v>1</v>
      </c>
      <c r="B4977" s="33"/>
      <c r="C4977" s="70">
        <v>44214</v>
      </c>
      <c r="D4977" s="71" t="s">
        <v>87</v>
      </c>
      <c r="E4977" s="70">
        <v>44214</v>
      </c>
      <c r="F4977" s="71">
        <v>5176163</v>
      </c>
      <c r="G4977" s="33" t="s">
        <v>20</v>
      </c>
      <c r="H4977" s="33" t="s">
        <v>21</v>
      </c>
      <c r="I4977" s="33" t="s">
        <v>123</v>
      </c>
      <c r="J4977" s="33" t="s">
        <v>23</v>
      </c>
      <c r="K4977" s="63" t="s">
        <v>35</v>
      </c>
      <c r="L4977" s="32" t="str">
        <f t="shared" si="1405"/>
        <v>CGE370</v>
      </c>
      <c r="M4977" s="32" t="str">
        <f t="shared" si="1406"/>
        <v>BMJ II</v>
      </c>
      <c r="N4977" s="32" t="str">
        <f t="shared" si="1407"/>
        <v>12 RODA</v>
      </c>
      <c r="O4977" s="146">
        <v>0.87006944444444445</v>
      </c>
      <c r="P4977" s="65">
        <v>0.87539351851851854</v>
      </c>
      <c r="Q4977" s="65"/>
      <c r="R4977" s="66">
        <v>1</v>
      </c>
      <c r="S4977" s="66">
        <v>45640</v>
      </c>
      <c r="T4977" s="66">
        <v>17320</v>
      </c>
      <c r="U4977" s="67">
        <f t="shared" si="1399"/>
        <v>28.32</v>
      </c>
      <c r="V4977" s="66">
        <f t="shared" si="1390"/>
        <v>574244.64</v>
      </c>
      <c r="W4977" s="66" t="str">
        <f t="shared" si="1391"/>
        <v>1 &gt; 4</v>
      </c>
      <c r="X4977" s="66">
        <f>A4977+SUMIFS(Presensi!F:F,Presensi!E:E,'Entry Data'!AP4977)</f>
        <v>1</v>
      </c>
      <c r="Y4977" s="66">
        <f>IFERROR(INDEX('Retasi Pricing'!F:F,MATCH('Entry Data'!AM4977,'Retasi Pricing'!E:E,0))*X4977,"")</f>
        <v>27500</v>
      </c>
      <c r="Z4977" s="62" t="s">
        <v>26</v>
      </c>
      <c r="AA4977" s="62" t="s">
        <v>27</v>
      </c>
      <c r="AB4977" s="32"/>
      <c r="AC4977" s="32" t="s">
        <v>106</v>
      </c>
      <c r="AD4977" s="32" t="str">
        <f t="shared" si="1392"/>
        <v/>
      </c>
      <c r="AF4977" s="5" t="str">
        <f t="shared" si="1393"/>
        <v>muhlis44214</v>
      </c>
      <c r="AG4977" s="5" t="str">
        <f t="shared" si="1394"/>
        <v>BMJ 04544214UTARANIGHT</v>
      </c>
      <c r="AH4977" s="5" t="str">
        <f t="shared" si="1395"/>
        <v>muhlis44214UTARANIGHT</v>
      </c>
      <c r="AI4977" s="5" t="str">
        <f t="shared" si="1396"/>
        <v>BMJ 04544214NIGHT</v>
      </c>
      <c r="AJ4977" s="5" t="str">
        <f t="shared" si="1397"/>
        <v>muhlis44214NIGHT</v>
      </c>
      <c r="AK4977" s="5" t="str">
        <f t="shared" si="1398"/>
        <v>muhlisBMJ II</v>
      </c>
      <c r="AL4977" s="5" t="str">
        <f t="shared" si="1400"/>
        <v>1UTARA</v>
      </c>
      <c r="AM4977" s="5" t="str">
        <f t="shared" si="1401"/>
        <v>1 &gt; 4UTARA12 RODA</v>
      </c>
      <c r="AN4977" s="5" t="str">
        <f t="shared" si="1402"/>
        <v>muhlisBMJ II1 &gt; 4UTARA12 RODA</v>
      </c>
      <c r="AO4977" s="5" t="str">
        <f t="shared" si="1403"/>
        <v>muhlis1 &gt; 4UTARA12 RODA</v>
      </c>
      <c r="AP4977" s="5" t="str">
        <f t="shared" si="1404"/>
        <v>44214NIGHT</v>
      </c>
    </row>
    <row r="4978" spans="1:42" x14ac:dyDescent="0.3">
      <c r="A4978" s="33">
        <v>1</v>
      </c>
      <c r="B4978" s="33"/>
      <c r="C4978" s="70">
        <v>44214</v>
      </c>
      <c r="D4978" s="71" t="s">
        <v>87</v>
      </c>
      <c r="E4978" s="70">
        <v>44214</v>
      </c>
      <c r="F4978" s="71">
        <v>5176237</v>
      </c>
      <c r="G4978" s="33" t="s">
        <v>20</v>
      </c>
      <c r="H4978" s="33" t="s">
        <v>21</v>
      </c>
      <c r="I4978" s="33" t="s">
        <v>51</v>
      </c>
      <c r="J4978" s="33" t="s">
        <v>46</v>
      </c>
      <c r="K4978" s="63" t="s">
        <v>35</v>
      </c>
      <c r="L4978" s="32" t="str">
        <f t="shared" si="1405"/>
        <v>CGE370</v>
      </c>
      <c r="M4978" s="32" t="str">
        <f t="shared" si="1406"/>
        <v>BMJ II</v>
      </c>
      <c r="N4978" s="32" t="str">
        <f t="shared" si="1407"/>
        <v>12 RODA</v>
      </c>
      <c r="O4978" s="146">
        <v>0.92983796296296306</v>
      </c>
      <c r="P4978" s="65">
        <v>0.92983796296296306</v>
      </c>
      <c r="Q4978" s="65"/>
      <c r="R4978" s="66">
        <v>2</v>
      </c>
      <c r="S4978" s="66">
        <v>44380</v>
      </c>
      <c r="T4978" s="66">
        <v>17320</v>
      </c>
      <c r="U4978" s="67">
        <f t="shared" si="1399"/>
        <v>27.06</v>
      </c>
      <c r="V4978" s="66">
        <f t="shared" si="1390"/>
        <v>548695.61999999988</v>
      </c>
      <c r="W4978" s="66" t="str">
        <f t="shared" si="1391"/>
        <v>1 &gt; 4</v>
      </c>
      <c r="X4978" s="66">
        <f>A4978+SUMIFS(Presensi!F:F,Presensi!E:E,'Entry Data'!AP4978)</f>
        <v>1</v>
      </c>
      <c r="Y4978" s="66">
        <f>IFERROR(INDEX('Retasi Pricing'!F:F,MATCH('Entry Data'!AM4978,'Retasi Pricing'!E:E,0))*X4978,"")</f>
        <v>27500</v>
      </c>
      <c r="Z4978" s="62" t="s">
        <v>26</v>
      </c>
      <c r="AA4978" s="62" t="s">
        <v>27</v>
      </c>
      <c r="AB4978" s="32"/>
      <c r="AC4978" s="32" t="s">
        <v>106</v>
      </c>
      <c r="AD4978" s="32" t="str">
        <f t="shared" si="1392"/>
        <v/>
      </c>
      <c r="AF4978" s="5" t="str">
        <f t="shared" si="1393"/>
        <v>muhlis44214</v>
      </c>
      <c r="AG4978" s="5" t="str">
        <f t="shared" si="1394"/>
        <v>BMJ 04544214UTARANIGHT</v>
      </c>
      <c r="AH4978" s="5" t="str">
        <f t="shared" si="1395"/>
        <v>muhlis44214UTARANIGHT</v>
      </c>
      <c r="AI4978" s="5" t="str">
        <f t="shared" si="1396"/>
        <v>BMJ 04544214NIGHT</v>
      </c>
      <c r="AJ4978" s="5" t="str">
        <f t="shared" si="1397"/>
        <v>muhlis44214NIGHT</v>
      </c>
      <c r="AK4978" s="5" t="str">
        <f t="shared" si="1398"/>
        <v>muhlisBMJ II</v>
      </c>
      <c r="AL4978" s="5" t="str">
        <f t="shared" si="1400"/>
        <v>2UTARA</v>
      </c>
      <c r="AM4978" s="5" t="str">
        <f t="shared" si="1401"/>
        <v>1 &gt; 4UTARA12 RODA</v>
      </c>
      <c r="AN4978" s="5" t="str">
        <f t="shared" si="1402"/>
        <v>muhlisBMJ II1 &gt; 4UTARA12 RODA</v>
      </c>
      <c r="AO4978" s="5" t="str">
        <f t="shared" si="1403"/>
        <v>muhlis1 &gt; 4UTARA12 RODA</v>
      </c>
      <c r="AP4978" s="5" t="str">
        <f t="shared" si="1404"/>
        <v>44214NIGHT</v>
      </c>
    </row>
    <row r="4979" spans="1:42" x14ac:dyDescent="0.3">
      <c r="A4979" s="33">
        <v>1</v>
      </c>
      <c r="B4979" s="33"/>
      <c r="C4979" s="70">
        <v>44214</v>
      </c>
      <c r="D4979" s="71" t="s">
        <v>87</v>
      </c>
      <c r="E4979" s="70">
        <v>44214</v>
      </c>
      <c r="F4979" s="71">
        <v>5176305</v>
      </c>
      <c r="G4979" s="33" t="s">
        <v>20</v>
      </c>
      <c r="H4979" s="33" t="s">
        <v>21</v>
      </c>
      <c r="I4979" s="33" t="s">
        <v>170</v>
      </c>
      <c r="J4979" s="33" t="s">
        <v>23</v>
      </c>
      <c r="K4979" s="63" t="s">
        <v>35</v>
      </c>
      <c r="L4979" s="32" t="str">
        <f t="shared" si="1405"/>
        <v>CGE370</v>
      </c>
      <c r="M4979" s="32" t="str">
        <f t="shared" si="1406"/>
        <v>BMJ II</v>
      </c>
      <c r="N4979" s="32" t="str">
        <f t="shared" si="1407"/>
        <v>12 RODA</v>
      </c>
      <c r="O4979" s="146">
        <v>0.98706018518518512</v>
      </c>
      <c r="P4979" s="65">
        <v>0.98706018518518512</v>
      </c>
      <c r="Q4979" s="65"/>
      <c r="R4979" s="66">
        <v>3</v>
      </c>
      <c r="S4979" s="66">
        <v>46200</v>
      </c>
      <c r="T4979" s="66">
        <v>17320</v>
      </c>
      <c r="U4979" s="67">
        <f t="shared" si="1399"/>
        <v>28.88</v>
      </c>
      <c r="V4979" s="66">
        <f t="shared" si="1390"/>
        <v>585599.76</v>
      </c>
      <c r="W4979" s="66" t="str">
        <f t="shared" si="1391"/>
        <v>1 &gt; 4</v>
      </c>
      <c r="X4979" s="66">
        <f>A4979+SUMIFS(Presensi!F:F,Presensi!E:E,'Entry Data'!AP4979)</f>
        <v>1</v>
      </c>
      <c r="Y4979" s="66">
        <f>IFERROR(INDEX('Retasi Pricing'!F:F,MATCH('Entry Data'!AM4979,'Retasi Pricing'!E:E,0))*X4979,"")</f>
        <v>27500</v>
      </c>
      <c r="Z4979" s="62" t="s">
        <v>26</v>
      </c>
      <c r="AA4979" s="62" t="s">
        <v>27</v>
      </c>
      <c r="AB4979" s="32"/>
      <c r="AC4979" s="32" t="s">
        <v>106</v>
      </c>
      <c r="AD4979" s="32" t="str">
        <f t="shared" si="1392"/>
        <v/>
      </c>
      <c r="AF4979" s="5" t="str">
        <f t="shared" si="1393"/>
        <v>muhlis44214</v>
      </c>
      <c r="AG4979" s="5" t="str">
        <f t="shared" si="1394"/>
        <v>BMJ 04544214UTARANIGHT</v>
      </c>
      <c r="AH4979" s="5" t="str">
        <f t="shared" si="1395"/>
        <v>muhlis44214UTARANIGHT</v>
      </c>
      <c r="AI4979" s="5" t="str">
        <f t="shared" si="1396"/>
        <v>BMJ 04544214NIGHT</v>
      </c>
      <c r="AJ4979" s="5" t="str">
        <f t="shared" si="1397"/>
        <v>muhlis44214NIGHT</v>
      </c>
      <c r="AK4979" s="5" t="str">
        <f t="shared" si="1398"/>
        <v>muhlisBMJ II</v>
      </c>
      <c r="AL4979" s="5" t="str">
        <f t="shared" si="1400"/>
        <v>3UTARA</v>
      </c>
      <c r="AM4979" s="5" t="str">
        <f t="shared" si="1401"/>
        <v>1 &gt; 4UTARA12 RODA</v>
      </c>
      <c r="AN4979" s="5" t="str">
        <f t="shared" si="1402"/>
        <v>muhlisBMJ II1 &gt; 4UTARA12 RODA</v>
      </c>
      <c r="AO4979" s="5" t="str">
        <f t="shared" si="1403"/>
        <v>muhlis1 &gt; 4UTARA12 RODA</v>
      </c>
      <c r="AP4979" s="5" t="str">
        <f t="shared" si="1404"/>
        <v>44214NIGHT</v>
      </c>
    </row>
    <row r="4980" spans="1:42" x14ac:dyDescent="0.3">
      <c r="A4980" s="33">
        <v>1</v>
      </c>
      <c r="B4980" s="33"/>
      <c r="C4980" s="70">
        <v>44214</v>
      </c>
      <c r="D4980" s="71" t="s">
        <v>87</v>
      </c>
      <c r="E4980" s="70">
        <v>44215</v>
      </c>
      <c r="F4980" s="71">
        <v>5176404</v>
      </c>
      <c r="G4980" s="33" t="s">
        <v>20</v>
      </c>
      <c r="H4980" s="33" t="s">
        <v>21</v>
      </c>
      <c r="I4980" s="33" t="s">
        <v>123</v>
      </c>
      <c r="J4980" s="33" t="s">
        <v>23</v>
      </c>
      <c r="K4980" s="63" t="s">
        <v>36</v>
      </c>
      <c r="L4980" s="32" t="str">
        <f t="shared" si="1405"/>
        <v>CGE370</v>
      </c>
      <c r="M4980" s="32" t="str">
        <f t="shared" si="1406"/>
        <v>BMJ II</v>
      </c>
      <c r="N4980" s="32" t="str">
        <f t="shared" si="1407"/>
        <v>12 RODA</v>
      </c>
      <c r="O4980" s="146">
        <v>9.0752314814814813E-2</v>
      </c>
      <c r="P4980" s="65">
        <v>9.0752314814814813E-2</v>
      </c>
      <c r="Q4980" s="65"/>
      <c r="R4980" s="66">
        <v>4</v>
      </c>
      <c r="S4980" s="66">
        <v>46780</v>
      </c>
      <c r="T4980" s="66">
        <v>17200</v>
      </c>
      <c r="U4980" s="67">
        <f t="shared" si="1399"/>
        <v>29.58</v>
      </c>
      <c r="V4980" s="66">
        <f t="shared" si="1390"/>
        <v>599793.65999999992</v>
      </c>
      <c r="W4980" s="66" t="str">
        <f t="shared" si="1391"/>
        <v>1 &gt; 4</v>
      </c>
      <c r="X4980" s="66">
        <f>A4980+SUMIFS(Presensi!F:F,Presensi!E:E,'Entry Data'!AP4980)</f>
        <v>1</v>
      </c>
      <c r="Y4980" s="66">
        <f>IFERROR(INDEX('Retasi Pricing'!F:F,MATCH('Entry Data'!AM4980,'Retasi Pricing'!E:E,0))*X4980,"")</f>
        <v>27500</v>
      </c>
      <c r="Z4980" s="62" t="s">
        <v>26</v>
      </c>
      <c r="AA4980" s="62" t="s">
        <v>27</v>
      </c>
      <c r="AB4980" s="32"/>
      <c r="AC4980" s="32" t="s">
        <v>131</v>
      </c>
      <c r="AD4980" s="32" t="str">
        <f t="shared" si="1392"/>
        <v/>
      </c>
      <c r="AF4980" s="5" t="str">
        <f t="shared" si="1393"/>
        <v>sofi'in44214</v>
      </c>
      <c r="AG4980" s="5" t="str">
        <f t="shared" si="1394"/>
        <v>BMJ 04644214UTARANIGHT</v>
      </c>
      <c r="AH4980" s="5" t="str">
        <f t="shared" si="1395"/>
        <v>sofi'in44214UTARANIGHT</v>
      </c>
      <c r="AI4980" s="5" t="str">
        <f t="shared" si="1396"/>
        <v>BMJ 04644214NIGHT</v>
      </c>
      <c r="AJ4980" s="5" t="str">
        <f t="shared" si="1397"/>
        <v>sofi'in44214NIGHT</v>
      </c>
      <c r="AK4980" s="5" t="str">
        <f t="shared" si="1398"/>
        <v>sofi'inBMJ II</v>
      </c>
      <c r="AL4980" s="5" t="str">
        <f t="shared" si="1400"/>
        <v>4UTARA</v>
      </c>
      <c r="AM4980" s="5" t="str">
        <f t="shared" si="1401"/>
        <v>1 &gt; 4UTARA12 RODA</v>
      </c>
      <c r="AN4980" s="5" t="str">
        <f t="shared" si="1402"/>
        <v>sofi'inBMJ II1 &gt; 4UTARA12 RODA</v>
      </c>
      <c r="AO4980" s="5" t="str">
        <f t="shared" si="1403"/>
        <v>sofi'in1 &gt; 4UTARA12 RODA</v>
      </c>
      <c r="AP4980" s="5" t="str">
        <f t="shared" si="1404"/>
        <v>44214NIGHT</v>
      </c>
    </row>
    <row r="4981" spans="1:42" x14ac:dyDescent="0.3">
      <c r="A4981" s="33">
        <v>1</v>
      </c>
      <c r="B4981" s="33"/>
      <c r="C4981" s="70">
        <v>44214</v>
      </c>
      <c r="D4981" s="71" t="s">
        <v>87</v>
      </c>
      <c r="E4981" s="70">
        <v>44214</v>
      </c>
      <c r="F4981" s="71">
        <v>5176146</v>
      </c>
      <c r="G4981" s="33" t="s">
        <v>20</v>
      </c>
      <c r="H4981" s="33" t="s">
        <v>21</v>
      </c>
      <c r="I4981" s="33" t="s">
        <v>123</v>
      </c>
      <c r="J4981" s="33" t="s">
        <v>23</v>
      </c>
      <c r="K4981" s="63" t="s">
        <v>36</v>
      </c>
      <c r="L4981" s="32" t="str">
        <f t="shared" si="1405"/>
        <v>CGE370</v>
      </c>
      <c r="M4981" s="32" t="str">
        <f t="shared" si="1406"/>
        <v>BMJ II</v>
      </c>
      <c r="N4981" s="32" t="str">
        <f t="shared" si="1407"/>
        <v>12 RODA</v>
      </c>
      <c r="O4981" s="146">
        <v>0.85700231481481481</v>
      </c>
      <c r="P4981" s="65">
        <v>0.86479166666666663</v>
      </c>
      <c r="Q4981" s="65"/>
      <c r="R4981" s="66">
        <v>1</v>
      </c>
      <c r="S4981" s="66">
        <v>45740</v>
      </c>
      <c r="T4981" s="66">
        <v>17200</v>
      </c>
      <c r="U4981" s="67">
        <f t="shared" si="1399"/>
        <v>28.54</v>
      </c>
      <c r="V4981" s="66">
        <f t="shared" si="1390"/>
        <v>578705.58000000007</v>
      </c>
      <c r="W4981" s="66" t="str">
        <f t="shared" si="1391"/>
        <v>1 &gt; 4</v>
      </c>
      <c r="X4981" s="66">
        <f>A4981+SUMIFS(Presensi!F:F,Presensi!E:E,'Entry Data'!AP4981)</f>
        <v>1</v>
      </c>
      <c r="Y4981" s="66">
        <f>IFERROR(INDEX('Retasi Pricing'!F:F,MATCH('Entry Data'!AM4981,'Retasi Pricing'!E:E,0))*X4981,"")</f>
        <v>27500</v>
      </c>
      <c r="Z4981" s="62" t="s">
        <v>26</v>
      </c>
      <c r="AA4981" s="62" t="s">
        <v>27</v>
      </c>
      <c r="AB4981" s="32"/>
      <c r="AC4981" s="32" t="s">
        <v>131</v>
      </c>
      <c r="AD4981" s="32" t="str">
        <f t="shared" si="1392"/>
        <v/>
      </c>
      <c r="AF4981" s="5" t="str">
        <f t="shared" si="1393"/>
        <v>sofi'in44214</v>
      </c>
      <c r="AG4981" s="5" t="str">
        <f t="shared" si="1394"/>
        <v>BMJ 04644214UTARANIGHT</v>
      </c>
      <c r="AH4981" s="5" t="str">
        <f t="shared" si="1395"/>
        <v>sofi'in44214UTARANIGHT</v>
      </c>
      <c r="AI4981" s="5" t="str">
        <f t="shared" si="1396"/>
        <v>BMJ 04644214NIGHT</v>
      </c>
      <c r="AJ4981" s="5" t="str">
        <f t="shared" si="1397"/>
        <v>sofi'in44214NIGHT</v>
      </c>
      <c r="AK4981" s="5" t="str">
        <f t="shared" si="1398"/>
        <v>sofi'inBMJ II</v>
      </c>
      <c r="AL4981" s="5" t="str">
        <f t="shared" si="1400"/>
        <v>1UTARA</v>
      </c>
      <c r="AM4981" s="5" t="str">
        <f t="shared" si="1401"/>
        <v>1 &gt; 4UTARA12 RODA</v>
      </c>
      <c r="AN4981" s="5" t="str">
        <f t="shared" si="1402"/>
        <v>sofi'inBMJ II1 &gt; 4UTARA12 RODA</v>
      </c>
      <c r="AO4981" s="5" t="str">
        <f t="shared" si="1403"/>
        <v>sofi'in1 &gt; 4UTARA12 RODA</v>
      </c>
      <c r="AP4981" s="5" t="str">
        <f t="shared" si="1404"/>
        <v>44214NIGHT</v>
      </c>
    </row>
    <row r="4982" spans="1:42" x14ac:dyDescent="0.3">
      <c r="A4982" s="33">
        <v>1</v>
      </c>
      <c r="B4982" s="33"/>
      <c r="C4982" s="70">
        <v>44214</v>
      </c>
      <c r="D4982" s="71" t="s">
        <v>87</v>
      </c>
      <c r="E4982" s="70">
        <v>44214</v>
      </c>
      <c r="F4982" s="71">
        <v>5176243</v>
      </c>
      <c r="G4982" s="33" t="s">
        <v>20</v>
      </c>
      <c r="H4982" s="33" t="s">
        <v>21</v>
      </c>
      <c r="I4982" s="33" t="s">
        <v>123</v>
      </c>
      <c r="J4982" s="33" t="s">
        <v>23</v>
      </c>
      <c r="K4982" s="63" t="s">
        <v>36</v>
      </c>
      <c r="L4982" s="32" t="str">
        <f t="shared" si="1405"/>
        <v>CGE370</v>
      </c>
      <c r="M4982" s="32" t="str">
        <f t="shared" si="1406"/>
        <v>BMJ II</v>
      </c>
      <c r="N4982" s="32" t="str">
        <f t="shared" si="1407"/>
        <v>12 RODA</v>
      </c>
      <c r="O4982" s="146">
        <v>0.93438657407407411</v>
      </c>
      <c r="P4982" s="65">
        <v>0.93438657407407411</v>
      </c>
      <c r="Q4982" s="65"/>
      <c r="R4982" s="66">
        <v>2</v>
      </c>
      <c r="S4982" s="66">
        <v>46180</v>
      </c>
      <c r="T4982" s="66">
        <v>17200</v>
      </c>
      <c r="U4982" s="67">
        <f t="shared" si="1399"/>
        <v>28.98</v>
      </c>
      <c r="V4982" s="66">
        <f t="shared" si="1390"/>
        <v>587627.46</v>
      </c>
      <c r="W4982" s="66" t="str">
        <f t="shared" si="1391"/>
        <v>1 &gt; 4</v>
      </c>
      <c r="X4982" s="66">
        <f>A4982+SUMIFS(Presensi!F:F,Presensi!E:E,'Entry Data'!AP4982)</f>
        <v>1</v>
      </c>
      <c r="Y4982" s="66">
        <f>IFERROR(INDEX('Retasi Pricing'!F:F,MATCH('Entry Data'!AM4982,'Retasi Pricing'!E:E,0))*X4982,"")</f>
        <v>27500</v>
      </c>
      <c r="Z4982" s="62" t="s">
        <v>26</v>
      </c>
      <c r="AA4982" s="62" t="s">
        <v>27</v>
      </c>
      <c r="AB4982" s="32"/>
      <c r="AC4982" s="32" t="s">
        <v>131</v>
      </c>
      <c r="AD4982" s="32" t="str">
        <f t="shared" si="1392"/>
        <v/>
      </c>
      <c r="AF4982" s="5" t="str">
        <f t="shared" si="1393"/>
        <v>sofi'in44214</v>
      </c>
      <c r="AG4982" s="5" t="str">
        <f t="shared" si="1394"/>
        <v>BMJ 04644214UTARANIGHT</v>
      </c>
      <c r="AH4982" s="5" t="str">
        <f t="shared" si="1395"/>
        <v>sofi'in44214UTARANIGHT</v>
      </c>
      <c r="AI4982" s="5" t="str">
        <f t="shared" si="1396"/>
        <v>BMJ 04644214NIGHT</v>
      </c>
      <c r="AJ4982" s="5" t="str">
        <f t="shared" si="1397"/>
        <v>sofi'in44214NIGHT</v>
      </c>
      <c r="AK4982" s="5" t="str">
        <f t="shared" si="1398"/>
        <v>sofi'inBMJ II</v>
      </c>
      <c r="AL4982" s="5" t="str">
        <f t="shared" si="1400"/>
        <v>2UTARA</v>
      </c>
      <c r="AM4982" s="5" t="str">
        <f t="shared" si="1401"/>
        <v>1 &gt; 4UTARA12 RODA</v>
      </c>
      <c r="AN4982" s="5" t="str">
        <f t="shared" si="1402"/>
        <v>sofi'inBMJ II1 &gt; 4UTARA12 RODA</v>
      </c>
      <c r="AO4982" s="5" t="str">
        <f t="shared" si="1403"/>
        <v>sofi'in1 &gt; 4UTARA12 RODA</v>
      </c>
      <c r="AP4982" s="5" t="str">
        <f t="shared" si="1404"/>
        <v>44214NIGHT</v>
      </c>
    </row>
    <row r="4983" spans="1:42" x14ac:dyDescent="0.3">
      <c r="A4983" s="33">
        <v>1</v>
      </c>
      <c r="B4983" s="33"/>
      <c r="C4983" s="70">
        <v>44214</v>
      </c>
      <c r="D4983" s="71" t="s">
        <v>87</v>
      </c>
      <c r="E4983" s="70">
        <v>44214</v>
      </c>
      <c r="F4983" s="71">
        <v>5176313</v>
      </c>
      <c r="G4983" s="33" t="s">
        <v>20</v>
      </c>
      <c r="H4983" s="33" t="s">
        <v>21</v>
      </c>
      <c r="I4983" s="33" t="s">
        <v>123</v>
      </c>
      <c r="J4983" s="33" t="s">
        <v>23</v>
      </c>
      <c r="K4983" s="63" t="s">
        <v>36</v>
      </c>
      <c r="L4983" s="32" t="str">
        <f t="shared" si="1405"/>
        <v>CGE370</v>
      </c>
      <c r="M4983" s="32" t="str">
        <f t="shared" si="1406"/>
        <v>BMJ II</v>
      </c>
      <c r="N4983" s="32" t="str">
        <f t="shared" si="1407"/>
        <v>12 RODA</v>
      </c>
      <c r="O4983" s="146">
        <v>0.99608796296296298</v>
      </c>
      <c r="P4983" s="65">
        <v>0.99608796296296298</v>
      </c>
      <c r="Q4983" s="65"/>
      <c r="R4983" s="66">
        <v>3</v>
      </c>
      <c r="S4983" s="66">
        <v>46360</v>
      </c>
      <c r="T4983" s="66">
        <v>17200</v>
      </c>
      <c r="U4983" s="67">
        <f t="shared" si="1399"/>
        <v>29.16</v>
      </c>
      <c r="V4983" s="66">
        <f t="shared" si="1390"/>
        <v>591277.31999999995</v>
      </c>
      <c r="W4983" s="66" t="str">
        <f t="shared" si="1391"/>
        <v>1 &gt; 4</v>
      </c>
      <c r="X4983" s="66">
        <f>A4983+SUMIFS(Presensi!F:F,Presensi!E:E,'Entry Data'!AP4983)</f>
        <v>1</v>
      </c>
      <c r="Y4983" s="66">
        <f>IFERROR(INDEX('Retasi Pricing'!F:F,MATCH('Entry Data'!AM4983,'Retasi Pricing'!E:E,0))*X4983,"")</f>
        <v>27500</v>
      </c>
      <c r="Z4983" s="62" t="s">
        <v>26</v>
      </c>
      <c r="AA4983" s="62" t="s">
        <v>27</v>
      </c>
      <c r="AB4983" s="32"/>
      <c r="AC4983" s="32" t="s">
        <v>131</v>
      </c>
      <c r="AD4983" s="32" t="str">
        <f t="shared" si="1392"/>
        <v/>
      </c>
      <c r="AF4983" s="5" t="str">
        <f t="shared" si="1393"/>
        <v>sofi'in44214</v>
      </c>
      <c r="AG4983" s="5" t="str">
        <f t="shared" si="1394"/>
        <v>BMJ 04644214UTARANIGHT</v>
      </c>
      <c r="AH4983" s="5" t="str">
        <f t="shared" si="1395"/>
        <v>sofi'in44214UTARANIGHT</v>
      </c>
      <c r="AI4983" s="5" t="str">
        <f t="shared" si="1396"/>
        <v>BMJ 04644214NIGHT</v>
      </c>
      <c r="AJ4983" s="5" t="str">
        <f t="shared" si="1397"/>
        <v>sofi'in44214NIGHT</v>
      </c>
      <c r="AK4983" s="5" t="str">
        <f t="shared" si="1398"/>
        <v>sofi'inBMJ II</v>
      </c>
      <c r="AL4983" s="5" t="str">
        <f t="shared" si="1400"/>
        <v>3UTARA</v>
      </c>
      <c r="AM4983" s="5" t="str">
        <f t="shared" si="1401"/>
        <v>1 &gt; 4UTARA12 RODA</v>
      </c>
      <c r="AN4983" s="5" t="str">
        <f t="shared" si="1402"/>
        <v>sofi'inBMJ II1 &gt; 4UTARA12 RODA</v>
      </c>
      <c r="AO4983" s="5" t="str">
        <f t="shared" si="1403"/>
        <v>sofi'in1 &gt; 4UTARA12 RODA</v>
      </c>
      <c r="AP4983" s="5" t="str">
        <f t="shared" si="1404"/>
        <v>44214NIGHT</v>
      </c>
    </row>
    <row r="4984" spans="1:42" x14ac:dyDescent="0.3">
      <c r="A4984" s="33">
        <v>1</v>
      </c>
      <c r="B4984" s="33"/>
      <c r="C4984" s="70">
        <v>44214</v>
      </c>
      <c r="D4984" s="71" t="s">
        <v>87</v>
      </c>
      <c r="E4984" s="70">
        <v>44215</v>
      </c>
      <c r="F4984" s="71">
        <v>5176495</v>
      </c>
      <c r="G4984" s="33" t="s">
        <v>20</v>
      </c>
      <c r="H4984" s="33" t="s">
        <v>50</v>
      </c>
      <c r="I4984" s="33" t="s">
        <v>51</v>
      </c>
      <c r="J4984" s="33" t="s">
        <v>53</v>
      </c>
      <c r="K4984" s="63" t="s">
        <v>41</v>
      </c>
      <c r="L4984" s="32" t="str">
        <f t="shared" si="1405"/>
        <v>AXOR4843</v>
      </c>
      <c r="M4984" s="32" t="str">
        <f t="shared" si="1406"/>
        <v>BMJ II</v>
      </c>
      <c r="N4984" s="32" t="str">
        <f t="shared" si="1407"/>
        <v>12 RODA</v>
      </c>
      <c r="O4984" s="146">
        <v>0.17557870370370368</v>
      </c>
      <c r="P4984" s="65">
        <v>0.17557870370370368</v>
      </c>
      <c r="Q4984" s="65"/>
      <c r="R4984" s="66">
        <v>3</v>
      </c>
      <c r="S4984" s="66">
        <v>54960</v>
      </c>
      <c r="T4984" s="66">
        <v>20100</v>
      </c>
      <c r="U4984" s="67">
        <f t="shared" si="1399"/>
        <v>34.86</v>
      </c>
      <c r="V4984" s="66">
        <f t="shared" si="1390"/>
        <v>706856.22</v>
      </c>
      <c r="W4984" s="66" t="str">
        <f t="shared" si="1391"/>
        <v>1 &gt; 4</v>
      </c>
      <c r="X4984" s="66">
        <f>A4984+SUMIFS(Presensi!F:F,Presensi!E:E,'Entry Data'!AP4984)</f>
        <v>1</v>
      </c>
      <c r="Y4984" s="66">
        <f>IFERROR(INDEX('Retasi Pricing'!F:F,MATCH('Entry Data'!AM4984,'Retasi Pricing'!E:E,0))*X4984,"")</f>
        <v>27500</v>
      </c>
      <c r="Z4984" s="62" t="s">
        <v>26</v>
      </c>
      <c r="AA4984" s="62" t="s">
        <v>27</v>
      </c>
      <c r="AB4984" s="32"/>
      <c r="AC4984" s="32" t="s">
        <v>124</v>
      </c>
      <c r="AD4984" s="32" t="str">
        <f t="shared" si="1392"/>
        <v/>
      </c>
      <c r="AF4984" s="5" t="str">
        <f t="shared" si="1393"/>
        <v>rahman44214</v>
      </c>
      <c r="AG4984" s="5" t="str">
        <f t="shared" si="1394"/>
        <v>BMJ 04744214UTARANIGHT</v>
      </c>
      <c r="AH4984" s="5" t="str">
        <f t="shared" si="1395"/>
        <v>rahman44214UTARANIGHT</v>
      </c>
      <c r="AI4984" s="5" t="str">
        <f t="shared" si="1396"/>
        <v>BMJ 04744214NIGHT</v>
      </c>
      <c r="AJ4984" s="5" t="str">
        <f t="shared" si="1397"/>
        <v>rahman44214NIGHT</v>
      </c>
      <c r="AK4984" s="5" t="str">
        <f t="shared" si="1398"/>
        <v>rahmanBMJ II</v>
      </c>
      <c r="AL4984" s="5" t="str">
        <f t="shared" si="1400"/>
        <v>3UTARA</v>
      </c>
      <c r="AM4984" s="5" t="str">
        <f t="shared" si="1401"/>
        <v>1 &gt; 4UTARA12 RODA</v>
      </c>
      <c r="AN4984" s="5" t="str">
        <f t="shared" si="1402"/>
        <v>rahmanBMJ II1 &gt; 4UTARA12 RODA</v>
      </c>
      <c r="AO4984" s="5" t="str">
        <f t="shared" si="1403"/>
        <v>rahman1 &gt; 4UTARA12 RODA</v>
      </c>
      <c r="AP4984" s="5" t="str">
        <f t="shared" si="1404"/>
        <v>44214NIGHT</v>
      </c>
    </row>
    <row r="4985" spans="1:42" x14ac:dyDescent="0.3">
      <c r="A4985" s="33">
        <v>1</v>
      </c>
      <c r="B4985" s="33"/>
      <c r="C4985" s="70">
        <v>44214</v>
      </c>
      <c r="D4985" s="71" t="s">
        <v>87</v>
      </c>
      <c r="E4985" s="70">
        <v>44214</v>
      </c>
      <c r="F4985" s="71">
        <v>5176142</v>
      </c>
      <c r="G4985" s="33" t="s">
        <v>20</v>
      </c>
      <c r="H4985" s="33" t="s">
        <v>50</v>
      </c>
      <c r="I4985" s="33" t="s">
        <v>51</v>
      </c>
      <c r="J4985" s="33" t="s">
        <v>53</v>
      </c>
      <c r="K4985" s="63" t="s">
        <v>41</v>
      </c>
      <c r="L4985" s="32" t="str">
        <f t="shared" si="1405"/>
        <v>AXOR4843</v>
      </c>
      <c r="M4985" s="32" t="str">
        <f t="shared" si="1406"/>
        <v>BMJ II</v>
      </c>
      <c r="N4985" s="32" t="str">
        <f t="shared" si="1407"/>
        <v>12 RODA</v>
      </c>
      <c r="O4985" s="146">
        <v>0.85326388888888882</v>
      </c>
      <c r="P4985" s="65">
        <v>0.86060185185185178</v>
      </c>
      <c r="Q4985" s="65"/>
      <c r="R4985" s="66">
        <v>1</v>
      </c>
      <c r="S4985" s="66">
        <v>53380</v>
      </c>
      <c r="T4985" s="66">
        <v>20100</v>
      </c>
      <c r="U4985" s="67">
        <f t="shared" si="1399"/>
        <v>33.28</v>
      </c>
      <c r="V4985" s="66">
        <f t="shared" si="1390"/>
        <v>674818.56000000006</v>
      </c>
      <c r="W4985" s="66" t="str">
        <f t="shared" si="1391"/>
        <v>1 &gt; 4</v>
      </c>
      <c r="X4985" s="66">
        <f>A4985+SUMIFS(Presensi!F:F,Presensi!E:E,'Entry Data'!AP4985)</f>
        <v>1</v>
      </c>
      <c r="Y4985" s="66">
        <f>IFERROR(INDEX('Retasi Pricing'!F:F,MATCH('Entry Data'!AM4985,'Retasi Pricing'!E:E,0))*X4985,"")</f>
        <v>27500</v>
      </c>
      <c r="Z4985" s="62" t="s">
        <v>26</v>
      </c>
      <c r="AA4985" s="62" t="s">
        <v>27</v>
      </c>
      <c r="AB4985" s="32"/>
      <c r="AC4985" s="32" t="s">
        <v>124</v>
      </c>
      <c r="AD4985" s="32" t="str">
        <f t="shared" si="1392"/>
        <v/>
      </c>
      <c r="AF4985" s="5" t="str">
        <f t="shared" si="1393"/>
        <v>rahman44214</v>
      </c>
      <c r="AG4985" s="5" t="str">
        <f t="shared" si="1394"/>
        <v>BMJ 04744214UTARANIGHT</v>
      </c>
      <c r="AH4985" s="5" t="str">
        <f t="shared" si="1395"/>
        <v>rahman44214UTARANIGHT</v>
      </c>
      <c r="AI4985" s="5" t="str">
        <f t="shared" si="1396"/>
        <v>BMJ 04744214NIGHT</v>
      </c>
      <c r="AJ4985" s="5" t="str">
        <f t="shared" si="1397"/>
        <v>rahman44214NIGHT</v>
      </c>
      <c r="AK4985" s="5" t="str">
        <f t="shared" si="1398"/>
        <v>rahmanBMJ II</v>
      </c>
      <c r="AL4985" s="5" t="str">
        <f t="shared" si="1400"/>
        <v>1UTARA</v>
      </c>
      <c r="AM4985" s="5" t="str">
        <f t="shared" si="1401"/>
        <v>1 &gt; 4UTARA12 RODA</v>
      </c>
      <c r="AN4985" s="5" t="str">
        <f t="shared" si="1402"/>
        <v>rahmanBMJ II1 &gt; 4UTARA12 RODA</v>
      </c>
      <c r="AO4985" s="5" t="str">
        <f t="shared" si="1403"/>
        <v>rahman1 &gt; 4UTARA12 RODA</v>
      </c>
      <c r="AP4985" s="5" t="str">
        <f t="shared" si="1404"/>
        <v>44214NIGHT</v>
      </c>
    </row>
    <row r="4986" spans="1:42" x14ac:dyDescent="0.3">
      <c r="A4986" s="33">
        <v>1</v>
      </c>
      <c r="B4986" s="33"/>
      <c r="C4986" s="70">
        <v>44214</v>
      </c>
      <c r="D4986" s="71" t="s">
        <v>87</v>
      </c>
      <c r="E4986" s="70">
        <v>44214</v>
      </c>
      <c r="F4986" s="71">
        <v>5176222</v>
      </c>
      <c r="G4986" s="33" t="s">
        <v>20</v>
      </c>
      <c r="H4986" s="33" t="s">
        <v>50</v>
      </c>
      <c r="I4986" s="33" t="s">
        <v>51</v>
      </c>
      <c r="J4986" s="33" t="s">
        <v>53</v>
      </c>
      <c r="K4986" s="63" t="s">
        <v>41</v>
      </c>
      <c r="L4986" s="32" t="str">
        <f t="shared" si="1405"/>
        <v>AXOR4843</v>
      </c>
      <c r="M4986" s="32" t="str">
        <f t="shared" si="1406"/>
        <v>BMJ II</v>
      </c>
      <c r="N4986" s="32" t="str">
        <f t="shared" si="1407"/>
        <v>12 RODA</v>
      </c>
      <c r="O4986" s="146">
        <v>0.91991898148148143</v>
      </c>
      <c r="P4986" s="65">
        <v>0.91991898148148143</v>
      </c>
      <c r="Q4986" s="65"/>
      <c r="R4986" s="66">
        <v>2</v>
      </c>
      <c r="S4986" s="66">
        <v>54100</v>
      </c>
      <c r="T4986" s="66">
        <v>20100</v>
      </c>
      <c r="U4986" s="67">
        <f t="shared" si="1399"/>
        <v>34</v>
      </c>
      <c r="V4986" s="66">
        <f t="shared" si="1390"/>
        <v>689418</v>
      </c>
      <c r="W4986" s="66" t="str">
        <f t="shared" si="1391"/>
        <v>1 &gt; 4</v>
      </c>
      <c r="X4986" s="66">
        <f>A4986+SUMIFS(Presensi!F:F,Presensi!E:E,'Entry Data'!AP4986)</f>
        <v>1</v>
      </c>
      <c r="Y4986" s="66">
        <f>IFERROR(INDEX('Retasi Pricing'!F:F,MATCH('Entry Data'!AM4986,'Retasi Pricing'!E:E,0))*X4986,"")</f>
        <v>27500</v>
      </c>
      <c r="Z4986" s="62" t="s">
        <v>26</v>
      </c>
      <c r="AA4986" s="62" t="s">
        <v>27</v>
      </c>
      <c r="AB4986" s="32"/>
      <c r="AC4986" s="32" t="s">
        <v>124</v>
      </c>
      <c r="AD4986" s="32" t="str">
        <f t="shared" si="1392"/>
        <v/>
      </c>
      <c r="AF4986" s="5" t="str">
        <f t="shared" si="1393"/>
        <v>rahman44214</v>
      </c>
      <c r="AG4986" s="5" t="str">
        <f t="shared" si="1394"/>
        <v>BMJ 04744214UTARANIGHT</v>
      </c>
      <c r="AH4986" s="5" t="str">
        <f t="shared" si="1395"/>
        <v>rahman44214UTARANIGHT</v>
      </c>
      <c r="AI4986" s="5" t="str">
        <f t="shared" si="1396"/>
        <v>BMJ 04744214NIGHT</v>
      </c>
      <c r="AJ4986" s="5" t="str">
        <f t="shared" si="1397"/>
        <v>rahman44214NIGHT</v>
      </c>
      <c r="AK4986" s="5" t="str">
        <f t="shared" si="1398"/>
        <v>rahmanBMJ II</v>
      </c>
      <c r="AL4986" s="5" t="str">
        <f t="shared" si="1400"/>
        <v>2UTARA</v>
      </c>
      <c r="AM4986" s="5" t="str">
        <f t="shared" si="1401"/>
        <v>1 &gt; 4UTARA12 RODA</v>
      </c>
      <c r="AN4986" s="5" t="str">
        <f t="shared" si="1402"/>
        <v>rahmanBMJ II1 &gt; 4UTARA12 RODA</v>
      </c>
      <c r="AO4986" s="5" t="str">
        <f t="shared" si="1403"/>
        <v>rahman1 &gt; 4UTARA12 RODA</v>
      </c>
      <c r="AP4986" s="5" t="str">
        <f t="shared" si="1404"/>
        <v>44214NIGHT</v>
      </c>
    </row>
    <row r="4987" spans="1:42" x14ac:dyDescent="0.3">
      <c r="A4987" s="33">
        <v>1</v>
      </c>
      <c r="B4987" s="33"/>
      <c r="C4987" s="70">
        <v>44214</v>
      </c>
      <c r="D4987" s="71" t="s">
        <v>87</v>
      </c>
      <c r="E4987" s="70">
        <v>44214</v>
      </c>
      <c r="F4987" s="71">
        <v>5176187</v>
      </c>
      <c r="G4987" s="33" t="s">
        <v>20</v>
      </c>
      <c r="H4987" s="33" t="s">
        <v>50</v>
      </c>
      <c r="I4987" s="33" t="s">
        <v>51</v>
      </c>
      <c r="J4987" s="33" t="s">
        <v>53</v>
      </c>
      <c r="K4987" s="63" t="s">
        <v>48</v>
      </c>
      <c r="L4987" s="32" t="str">
        <f t="shared" si="1405"/>
        <v>AXOR4843</v>
      </c>
      <c r="M4987" s="32" t="str">
        <f t="shared" si="1406"/>
        <v>BMJ II</v>
      </c>
      <c r="N4987" s="32" t="str">
        <f t="shared" si="1407"/>
        <v>12 RODA</v>
      </c>
      <c r="O4987" s="146">
        <v>0.89440972222222215</v>
      </c>
      <c r="P4987" s="65">
        <v>0.89440972222222215</v>
      </c>
      <c r="Q4987" s="65"/>
      <c r="R4987" s="66">
        <v>1</v>
      </c>
      <c r="S4987" s="66">
        <v>51240</v>
      </c>
      <c r="T4987" s="66">
        <v>19580</v>
      </c>
      <c r="U4987" s="67">
        <f t="shared" si="1399"/>
        <v>31.66</v>
      </c>
      <c r="V4987" s="66">
        <f t="shared" si="1390"/>
        <v>641969.81999999995</v>
      </c>
      <c r="W4987" s="66" t="str">
        <f t="shared" si="1391"/>
        <v>1 &gt; 4</v>
      </c>
      <c r="X4987" s="66">
        <f>A4987+SUMIFS(Presensi!F:F,Presensi!E:E,'Entry Data'!AP4987)</f>
        <v>1</v>
      </c>
      <c r="Y4987" s="66">
        <f>IFERROR(INDEX('Retasi Pricing'!F:F,MATCH('Entry Data'!AM4987,'Retasi Pricing'!E:E,0))*X4987,"")</f>
        <v>27500</v>
      </c>
      <c r="Z4987" s="62" t="s">
        <v>26</v>
      </c>
      <c r="AA4987" s="62" t="s">
        <v>27</v>
      </c>
      <c r="AB4987" s="32"/>
      <c r="AC4987" s="32" t="s">
        <v>211</v>
      </c>
      <c r="AD4987" s="32" t="str">
        <f t="shared" si="1392"/>
        <v/>
      </c>
      <c r="AF4987" s="5" t="str">
        <f t="shared" si="1393"/>
        <v>yudianto44214</v>
      </c>
      <c r="AG4987" s="5" t="str">
        <f t="shared" si="1394"/>
        <v>BMJ 04844214UTARANIGHT</v>
      </c>
      <c r="AH4987" s="5" t="str">
        <f t="shared" si="1395"/>
        <v>yudianto44214UTARANIGHT</v>
      </c>
      <c r="AI4987" s="5" t="str">
        <f t="shared" si="1396"/>
        <v>BMJ 04844214NIGHT</v>
      </c>
      <c r="AJ4987" s="5" t="str">
        <f t="shared" si="1397"/>
        <v>yudianto44214NIGHT</v>
      </c>
      <c r="AK4987" s="5" t="str">
        <f t="shared" si="1398"/>
        <v>yudiantoBMJ II</v>
      </c>
      <c r="AL4987" s="5" t="str">
        <f t="shared" si="1400"/>
        <v>1UTARA</v>
      </c>
      <c r="AM4987" s="5" t="str">
        <f t="shared" si="1401"/>
        <v>1 &gt; 4UTARA12 RODA</v>
      </c>
      <c r="AN4987" s="5" t="str">
        <f t="shared" si="1402"/>
        <v>yudiantoBMJ II1 &gt; 4UTARA12 RODA</v>
      </c>
      <c r="AO4987" s="5" t="str">
        <f t="shared" si="1403"/>
        <v>yudianto1 &gt; 4UTARA12 RODA</v>
      </c>
      <c r="AP4987" s="5" t="str">
        <f t="shared" si="1404"/>
        <v>44214NIGHT</v>
      </c>
    </row>
    <row r="4988" spans="1:42" x14ac:dyDescent="0.3">
      <c r="A4988" s="33">
        <v>1</v>
      </c>
      <c r="B4988" s="33"/>
      <c r="C4988" s="70">
        <v>44214</v>
      </c>
      <c r="D4988" s="71" t="s">
        <v>87</v>
      </c>
      <c r="E4988" s="70">
        <v>44214</v>
      </c>
      <c r="F4988" s="71">
        <v>5176156</v>
      </c>
      <c r="G4988" s="33" t="s">
        <v>20</v>
      </c>
      <c r="H4988" s="33" t="s">
        <v>21</v>
      </c>
      <c r="I4988" s="33" t="s">
        <v>123</v>
      </c>
      <c r="J4988" s="33" t="s">
        <v>23</v>
      </c>
      <c r="K4988" s="63" t="s">
        <v>62</v>
      </c>
      <c r="L4988" s="32" t="str">
        <f t="shared" si="1405"/>
        <v>FM260JD</v>
      </c>
      <c r="M4988" s="32" t="str">
        <f t="shared" si="1406"/>
        <v>BMJ III</v>
      </c>
      <c r="N4988" s="32" t="str">
        <f t="shared" si="1407"/>
        <v>10 RODA</v>
      </c>
      <c r="O4988" s="146">
        <v>0.86262731481481481</v>
      </c>
      <c r="P4988" s="65">
        <v>0.86883101851851852</v>
      </c>
      <c r="Q4988" s="65"/>
      <c r="R4988" s="66">
        <v>1</v>
      </c>
      <c r="S4988" s="66">
        <v>38560</v>
      </c>
      <c r="T4988" s="66">
        <v>14940</v>
      </c>
      <c r="U4988" s="67">
        <f t="shared" si="1399"/>
        <v>23.62</v>
      </c>
      <c r="V4988" s="66">
        <f t="shared" si="1390"/>
        <v>460448.27999999997</v>
      </c>
      <c r="W4988" s="66" t="str">
        <f t="shared" si="1391"/>
        <v>1 &gt; 4</v>
      </c>
      <c r="X4988" s="66">
        <f>A4988+SUMIFS(Presensi!F:F,Presensi!E:E,'Entry Data'!AP4988)</f>
        <v>1</v>
      </c>
      <c r="Y4988" s="66">
        <f>IFERROR(INDEX('Retasi Pricing'!F:F,MATCH('Entry Data'!AM4988,'Retasi Pricing'!E:E,0))*X4988,"")</f>
        <v>25000</v>
      </c>
      <c r="Z4988" s="62" t="s">
        <v>26</v>
      </c>
      <c r="AA4988" s="62" t="s">
        <v>27</v>
      </c>
      <c r="AB4988" s="32"/>
      <c r="AC4988" s="32" t="s">
        <v>128</v>
      </c>
      <c r="AD4988" s="32" t="str">
        <f t="shared" si="1392"/>
        <v/>
      </c>
      <c r="AF4988" s="5" t="str">
        <f t="shared" si="1393"/>
        <v>jafar44214</v>
      </c>
      <c r="AG4988" s="5" t="str">
        <f t="shared" si="1394"/>
        <v>BMJ 05344214UTARANIGHT</v>
      </c>
      <c r="AH4988" s="5" t="str">
        <f t="shared" si="1395"/>
        <v>jafar44214UTARANIGHT</v>
      </c>
      <c r="AI4988" s="5" t="str">
        <f t="shared" si="1396"/>
        <v>BMJ 05344214NIGHT</v>
      </c>
      <c r="AJ4988" s="5" t="str">
        <f t="shared" si="1397"/>
        <v>jafar44214NIGHT</v>
      </c>
      <c r="AK4988" s="5" t="str">
        <f t="shared" si="1398"/>
        <v>jafarBMJ III</v>
      </c>
      <c r="AL4988" s="5" t="str">
        <f t="shared" si="1400"/>
        <v>1UTARA</v>
      </c>
      <c r="AM4988" s="5" t="str">
        <f t="shared" si="1401"/>
        <v>1 &gt; 4UTARA10 RODA</v>
      </c>
      <c r="AN4988" s="5" t="str">
        <f t="shared" si="1402"/>
        <v>jafarBMJ III1 &gt; 4UTARA10 RODA</v>
      </c>
      <c r="AO4988" s="5" t="str">
        <f t="shared" si="1403"/>
        <v>jafar1 &gt; 4UTARA10 RODA</v>
      </c>
      <c r="AP4988" s="5" t="str">
        <f t="shared" si="1404"/>
        <v>44214NIGHT</v>
      </c>
    </row>
    <row r="4989" spans="1:42" x14ac:dyDescent="0.3">
      <c r="A4989" s="33">
        <v>1</v>
      </c>
      <c r="B4989" s="33"/>
      <c r="C4989" s="70">
        <v>44214</v>
      </c>
      <c r="D4989" s="71" t="s">
        <v>87</v>
      </c>
      <c r="E4989" s="70">
        <v>44214</v>
      </c>
      <c r="F4989" s="71">
        <v>5176218</v>
      </c>
      <c r="G4989" s="33" t="s">
        <v>20</v>
      </c>
      <c r="H4989" s="33" t="s">
        <v>21</v>
      </c>
      <c r="I4989" s="33" t="s">
        <v>51</v>
      </c>
      <c r="J4989" s="33" t="s">
        <v>46</v>
      </c>
      <c r="K4989" s="63" t="s">
        <v>62</v>
      </c>
      <c r="L4989" s="32" t="str">
        <f t="shared" si="1405"/>
        <v>FM260JD</v>
      </c>
      <c r="M4989" s="32" t="str">
        <f t="shared" si="1406"/>
        <v>BMJ III</v>
      </c>
      <c r="N4989" s="32" t="str">
        <f t="shared" si="1407"/>
        <v>10 RODA</v>
      </c>
      <c r="O4989" s="146">
        <v>0.91834490740740737</v>
      </c>
      <c r="P4989" s="65">
        <v>0.91834490740740737</v>
      </c>
      <c r="Q4989" s="65"/>
      <c r="R4989" s="66">
        <v>2</v>
      </c>
      <c r="S4989" s="66">
        <v>39320</v>
      </c>
      <c r="T4989" s="66">
        <v>14940</v>
      </c>
      <c r="U4989" s="67">
        <f t="shared" si="1399"/>
        <v>24.38</v>
      </c>
      <c r="V4989" s="66">
        <f t="shared" si="1390"/>
        <v>475263.72000000003</v>
      </c>
      <c r="W4989" s="66" t="str">
        <f t="shared" si="1391"/>
        <v>1 &gt; 4</v>
      </c>
      <c r="X4989" s="66">
        <f>A4989+SUMIFS(Presensi!F:F,Presensi!E:E,'Entry Data'!AP4989)</f>
        <v>1</v>
      </c>
      <c r="Y4989" s="66">
        <f>IFERROR(INDEX('Retasi Pricing'!F:F,MATCH('Entry Data'!AM4989,'Retasi Pricing'!E:E,0))*X4989,"")</f>
        <v>25000</v>
      </c>
      <c r="Z4989" s="62" t="s">
        <v>26</v>
      </c>
      <c r="AA4989" s="62" t="s">
        <v>27</v>
      </c>
      <c r="AB4989" s="32"/>
      <c r="AC4989" s="32" t="s">
        <v>128</v>
      </c>
      <c r="AD4989" s="32" t="str">
        <f t="shared" si="1392"/>
        <v/>
      </c>
      <c r="AF4989" s="5" t="str">
        <f t="shared" si="1393"/>
        <v>jafar44214</v>
      </c>
      <c r="AG4989" s="5" t="str">
        <f t="shared" si="1394"/>
        <v>BMJ 05344214UTARANIGHT</v>
      </c>
      <c r="AH4989" s="5" t="str">
        <f t="shared" si="1395"/>
        <v>jafar44214UTARANIGHT</v>
      </c>
      <c r="AI4989" s="5" t="str">
        <f t="shared" si="1396"/>
        <v>BMJ 05344214NIGHT</v>
      </c>
      <c r="AJ4989" s="5" t="str">
        <f t="shared" si="1397"/>
        <v>jafar44214NIGHT</v>
      </c>
      <c r="AK4989" s="5" t="str">
        <f t="shared" si="1398"/>
        <v>jafarBMJ III</v>
      </c>
      <c r="AL4989" s="5" t="str">
        <f t="shared" si="1400"/>
        <v>2UTARA</v>
      </c>
      <c r="AM4989" s="5" t="str">
        <f t="shared" si="1401"/>
        <v>1 &gt; 4UTARA10 RODA</v>
      </c>
      <c r="AN4989" s="5" t="str">
        <f t="shared" si="1402"/>
        <v>jafarBMJ III1 &gt; 4UTARA10 RODA</v>
      </c>
      <c r="AO4989" s="5" t="str">
        <f t="shared" si="1403"/>
        <v>jafar1 &gt; 4UTARA10 RODA</v>
      </c>
      <c r="AP4989" s="5" t="str">
        <f t="shared" si="1404"/>
        <v>44214NIGHT</v>
      </c>
    </row>
    <row r="4990" spans="1:42" x14ac:dyDescent="0.3">
      <c r="A4990" s="33">
        <v>1</v>
      </c>
      <c r="B4990" s="33"/>
      <c r="C4990" s="70">
        <v>44214</v>
      </c>
      <c r="D4990" s="71" t="s">
        <v>87</v>
      </c>
      <c r="E4990" s="70">
        <v>44214</v>
      </c>
      <c r="F4990" s="71">
        <v>5176292</v>
      </c>
      <c r="G4990" s="33" t="s">
        <v>20</v>
      </c>
      <c r="H4990" s="33" t="s">
        <v>21</v>
      </c>
      <c r="I4990" s="33" t="s">
        <v>51</v>
      </c>
      <c r="J4990" s="33" t="s">
        <v>46</v>
      </c>
      <c r="K4990" s="63" t="s">
        <v>62</v>
      </c>
      <c r="L4990" s="32" t="str">
        <f t="shared" si="1405"/>
        <v>FM260JD</v>
      </c>
      <c r="M4990" s="32" t="str">
        <f t="shared" si="1406"/>
        <v>BMJ III</v>
      </c>
      <c r="N4990" s="32" t="str">
        <f t="shared" si="1407"/>
        <v>10 RODA</v>
      </c>
      <c r="O4990" s="146">
        <v>0.97745370370370377</v>
      </c>
      <c r="P4990" s="65">
        <v>0.97745370370370377</v>
      </c>
      <c r="Q4990" s="65"/>
      <c r="R4990" s="66">
        <v>3</v>
      </c>
      <c r="S4990" s="66">
        <v>38020</v>
      </c>
      <c r="T4990" s="66">
        <v>14940</v>
      </c>
      <c r="U4990" s="67">
        <f t="shared" si="1399"/>
        <v>23.08</v>
      </c>
      <c r="V4990" s="66">
        <f t="shared" si="1390"/>
        <v>449921.51999999996</v>
      </c>
      <c r="W4990" s="66" t="str">
        <f t="shared" si="1391"/>
        <v>1 &gt; 4</v>
      </c>
      <c r="X4990" s="66">
        <f>A4990+SUMIFS(Presensi!F:F,Presensi!E:E,'Entry Data'!AP4990)</f>
        <v>1</v>
      </c>
      <c r="Y4990" s="66">
        <f>IFERROR(INDEX('Retasi Pricing'!F:F,MATCH('Entry Data'!AM4990,'Retasi Pricing'!E:E,0))*X4990,"")</f>
        <v>25000</v>
      </c>
      <c r="Z4990" s="62" t="s">
        <v>26</v>
      </c>
      <c r="AA4990" s="62" t="s">
        <v>27</v>
      </c>
      <c r="AB4990" s="32"/>
      <c r="AC4990" s="32" t="s">
        <v>128</v>
      </c>
      <c r="AD4990" s="32" t="str">
        <f t="shared" si="1392"/>
        <v/>
      </c>
      <c r="AF4990" s="5" t="str">
        <f t="shared" si="1393"/>
        <v>jafar44214</v>
      </c>
      <c r="AG4990" s="5" t="str">
        <f t="shared" si="1394"/>
        <v>BMJ 05344214UTARANIGHT</v>
      </c>
      <c r="AH4990" s="5" t="str">
        <f t="shared" si="1395"/>
        <v>jafar44214UTARANIGHT</v>
      </c>
      <c r="AI4990" s="5" t="str">
        <f t="shared" si="1396"/>
        <v>BMJ 05344214NIGHT</v>
      </c>
      <c r="AJ4990" s="5" t="str">
        <f t="shared" si="1397"/>
        <v>jafar44214NIGHT</v>
      </c>
      <c r="AK4990" s="5" t="str">
        <f t="shared" si="1398"/>
        <v>jafarBMJ III</v>
      </c>
      <c r="AL4990" s="5" t="str">
        <f t="shared" si="1400"/>
        <v>3UTARA</v>
      </c>
      <c r="AM4990" s="5" t="str">
        <f t="shared" si="1401"/>
        <v>1 &gt; 4UTARA10 RODA</v>
      </c>
      <c r="AN4990" s="5" t="str">
        <f t="shared" si="1402"/>
        <v>jafarBMJ III1 &gt; 4UTARA10 RODA</v>
      </c>
      <c r="AO4990" s="5" t="str">
        <f t="shared" si="1403"/>
        <v>jafar1 &gt; 4UTARA10 RODA</v>
      </c>
      <c r="AP4990" s="5" t="str">
        <f t="shared" si="1404"/>
        <v>44214NIGHT</v>
      </c>
    </row>
    <row r="4991" spans="1:42" x14ac:dyDescent="0.3">
      <c r="A4991" s="33">
        <v>1</v>
      </c>
      <c r="B4991" s="33"/>
      <c r="C4991" s="70">
        <v>44214</v>
      </c>
      <c r="D4991" s="71" t="s">
        <v>87</v>
      </c>
      <c r="E4991" s="70">
        <v>44215</v>
      </c>
      <c r="F4991" s="71">
        <v>5176369</v>
      </c>
      <c r="G4991" s="33" t="s">
        <v>20</v>
      </c>
      <c r="H4991" s="33" t="s">
        <v>21</v>
      </c>
      <c r="I4991" s="33" t="s">
        <v>51</v>
      </c>
      <c r="J4991" s="33" t="s">
        <v>46</v>
      </c>
      <c r="K4991" s="63" t="s">
        <v>67</v>
      </c>
      <c r="L4991" s="32" t="str">
        <f t="shared" si="1405"/>
        <v>FM260JD</v>
      </c>
      <c r="M4991" s="32" t="str">
        <f t="shared" si="1406"/>
        <v>BMJ III</v>
      </c>
      <c r="N4991" s="32" t="str">
        <f t="shared" si="1407"/>
        <v>10 RODA</v>
      </c>
      <c r="O4991" s="146">
        <v>4.9594907407407407E-2</v>
      </c>
      <c r="P4991" s="65">
        <v>4.9594907407407407E-2</v>
      </c>
      <c r="Q4991" s="65"/>
      <c r="R4991" s="66">
        <v>4</v>
      </c>
      <c r="S4991" s="66">
        <v>38560</v>
      </c>
      <c r="T4991" s="66">
        <v>14900</v>
      </c>
      <c r="U4991" s="67">
        <f t="shared" si="1399"/>
        <v>23.66</v>
      </c>
      <c r="V4991" s="66">
        <f t="shared" si="1390"/>
        <v>461228.04000000004</v>
      </c>
      <c r="W4991" s="66" t="str">
        <f t="shared" si="1391"/>
        <v>1 &gt; 4</v>
      </c>
      <c r="X4991" s="66">
        <f>A4991+SUMIFS(Presensi!F:F,Presensi!E:E,'Entry Data'!AP4991)</f>
        <v>1</v>
      </c>
      <c r="Y4991" s="66">
        <f>IFERROR(INDEX('Retasi Pricing'!F:F,MATCH('Entry Data'!AM4991,'Retasi Pricing'!E:E,0))*X4991,"")</f>
        <v>25000</v>
      </c>
      <c r="Z4991" s="62" t="s">
        <v>26</v>
      </c>
      <c r="AA4991" s="62" t="s">
        <v>27</v>
      </c>
      <c r="AB4991" s="32"/>
      <c r="AC4991" s="32" t="s">
        <v>377</v>
      </c>
      <c r="AD4991" s="32" t="str">
        <f t="shared" si="1392"/>
        <v/>
      </c>
      <c r="AF4991" s="5" t="str">
        <f t="shared" si="1393"/>
        <v>Nurzaenal Abidin44214</v>
      </c>
      <c r="AG4991" s="5" t="str">
        <f t="shared" si="1394"/>
        <v>BMJ 05444214UTARANIGHT</v>
      </c>
      <c r="AH4991" s="5" t="str">
        <f t="shared" si="1395"/>
        <v>Nurzaenal Abidin44214UTARANIGHT</v>
      </c>
      <c r="AI4991" s="5" t="str">
        <f t="shared" si="1396"/>
        <v>BMJ 05444214NIGHT</v>
      </c>
      <c r="AJ4991" s="5" t="str">
        <f t="shared" si="1397"/>
        <v>Nurzaenal Abidin44214NIGHT</v>
      </c>
      <c r="AK4991" s="5" t="str">
        <f t="shared" si="1398"/>
        <v>Nurzaenal AbidinBMJ III</v>
      </c>
      <c r="AL4991" s="5" t="str">
        <f t="shared" si="1400"/>
        <v>4UTARA</v>
      </c>
      <c r="AM4991" s="5" t="str">
        <f t="shared" si="1401"/>
        <v>1 &gt; 4UTARA10 RODA</v>
      </c>
      <c r="AN4991" s="5" t="str">
        <f t="shared" si="1402"/>
        <v>Nurzaenal AbidinBMJ III1 &gt; 4UTARA10 RODA</v>
      </c>
      <c r="AO4991" s="5" t="str">
        <f t="shared" si="1403"/>
        <v>Nurzaenal Abidin1 &gt; 4UTARA10 RODA</v>
      </c>
      <c r="AP4991" s="5" t="str">
        <f t="shared" si="1404"/>
        <v>44214NIGHT</v>
      </c>
    </row>
    <row r="4992" spans="1:42" x14ac:dyDescent="0.3">
      <c r="A4992" s="33">
        <v>1</v>
      </c>
      <c r="B4992" s="33"/>
      <c r="C4992" s="70">
        <v>44214</v>
      </c>
      <c r="D4992" s="71" t="s">
        <v>87</v>
      </c>
      <c r="E4992" s="70">
        <v>44215</v>
      </c>
      <c r="F4992" s="71">
        <v>5176518</v>
      </c>
      <c r="G4992" s="33" t="s">
        <v>20</v>
      </c>
      <c r="H4992" s="33" t="s">
        <v>21</v>
      </c>
      <c r="I4992" s="33" t="s">
        <v>123</v>
      </c>
      <c r="J4992" s="33" t="s">
        <v>23</v>
      </c>
      <c r="K4992" s="63" t="s">
        <v>67</v>
      </c>
      <c r="L4992" s="32" t="str">
        <f t="shared" si="1405"/>
        <v>FM260JD</v>
      </c>
      <c r="M4992" s="32" t="str">
        <f t="shared" si="1406"/>
        <v>BMJ III</v>
      </c>
      <c r="N4992" s="32" t="str">
        <f t="shared" si="1407"/>
        <v>10 RODA</v>
      </c>
      <c r="O4992" s="146">
        <v>0.19192129629629628</v>
      </c>
      <c r="P4992" s="65">
        <v>0.19192129629629628</v>
      </c>
      <c r="Q4992" s="65"/>
      <c r="R4992" s="66">
        <v>5</v>
      </c>
      <c r="S4992" s="66">
        <v>39360</v>
      </c>
      <c r="T4992" s="66">
        <v>14900</v>
      </c>
      <c r="U4992" s="67">
        <f t="shared" si="1399"/>
        <v>24.46</v>
      </c>
      <c r="V4992" s="66">
        <f t="shared" si="1390"/>
        <v>476823.24</v>
      </c>
      <c r="W4992" s="66" t="str">
        <f t="shared" si="1391"/>
        <v>&gt; 5</v>
      </c>
      <c r="X4992" s="66">
        <f>A4992+SUMIFS(Presensi!F:F,Presensi!E:E,'Entry Data'!AP4992)</f>
        <v>1</v>
      </c>
      <c r="Y4992" s="66">
        <f>IFERROR(INDEX('Retasi Pricing'!F:F,MATCH('Entry Data'!AM4992,'Retasi Pricing'!E:E,0))*X4992,"")</f>
        <v>27650</v>
      </c>
      <c r="Z4992" s="62" t="s">
        <v>26</v>
      </c>
      <c r="AA4992" s="62" t="s">
        <v>27</v>
      </c>
      <c r="AB4992" s="32"/>
      <c r="AC4992" s="32" t="s">
        <v>377</v>
      </c>
      <c r="AD4992" s="32" t="str">
        <f t="shared" si="1392"/>
        <v/>
      </c>
      <c r="AF4992" s="5" t="str">
        <f t="shared" si="1393"/>
        <v>Nurzaenal Abidin44214</v>
      </c>
      <c r="AG4992" s="5" t="str">
        <f t="shared" si="1394"/>
        <v>BMJ 05444214UTARANIGHT</v>
      </c>
      <c r="AH4992" s="5" t="str">
        <f t="shared" si="1395"/>
        <v>Nurzaenal Abidin44214UTARANIGHT</v>
      </c>
      <c r="AI4992" s="5" t="str">
        <f t="shared" si="1396"/>
        <v>BMJ 05444214NIGHT</v>
      </c>
      <c r="AJ4992" s="5" t="str">
        <f t="shared" si="1397"/>
        <v>Nurzaenal Abidin44214NIGHT</v>
      </c>
      <c r="AK4992" s="5" t="str">
        <f t="shared" si="1398"/>
        <v>Nurzaenal AbidinBMJ III</v>
      </c>
      <c r="AL4992" s="5" t="str">
        <f t="shared" si="1400"/>
        <v>5UTARA</v>
      </c>
      <c r="AM4992" s="5" t="str">
        <f t="shared" si="1401"/>
        <v>&gt; 5UTARA10 RODA</v>
      </c>
      <c r="AN4992" s="5" t="str">
        <f t="shared" si="1402"/>
        <v>Nurzaenal AbidinBMJ III&gt; 5UTARA10 RODA</v>
      </c>
      <c r="AO4992" s="5" t="str">
        <f t="shared" si="1403"/>
        <v>Nurzaenal Abidin&gt; 5UTARA10 RODA</v>
      </c>
      <c r="AP4992" s="5" t="str">
        <f t="shared" si="1404"/>
        <v>44214NIGHT</v>
      </c>
    </row>
    <row r="4993" spans="1:42" x14ac:dyDescent="0.3">
      <c r="A4993" s="33">
        <v>1</v>
      </c>
      <c r="B4993" s="33"/>
      <c r="C4993" s="70">
        <v>44214</v>
      </c>
      <c r="D4993" s="71" t="s">
        <v>87</v>
      </c>
      <c r="E4993" s="70">
        <v>44214</v>
      </c>
      <c r="F4993" s="71">
        <v>5176159</v>
      </c>
      <c r="G4993" s="33" t="s">
        <v>20</v>
      </c>
      <c r="H4993" s="33" t="s">
        <v>21</v>
      </c>
      <c r="I4993" s="33" t="s">
        <v>123</v>
      </c>
      <c r="J4993" s="33" t="s">
        <v>23</v>
      </c>
      <c r="K4993" s="63" t="s">
        <v>67</v>
      </c>
      <c r="L4993" s="32" t="str">
        <f t="shared" si="1405"/>
        <v>FM260JD</v>
      </c>
      <c r="M4993" s="32" t="str">
        <f t="shared" si="1406"/>
        <v>BMJ III</v>
      </c>
      <c r="N4993" s="32" t="str">
        <f t="shared" si="1407"/>
        <v>10 RODA</v>
      </c>
      <c r="O4993" s="146">
        <v>0.86710648148148151</v>
      </c>
      <c r="P4993" s="65">
        <v>0.87231481481481488</v>
      </c>
      <c r="Q4993" s="65"/>
      <c r="R4993" s="66">
        <v>1</v>
      </c>
      <c r="S4993" s="66">
        <v>39120</v>
      </c>
      <c r="T4993" s="66">
        <v>14900</v>
      </c>
      <c r="U4993" s="67">
        <f t="shared" si="1399"/>
        <v>24.22</v>
      </c>
      <c r="V4993" s="66">
        <f t="shared" si="1390"/>
        <v>472144.68</v>
      </c>
      <c r="W4993" s="66" t="str">
        <f t="shared" si="1391"/>
        <v>1 &gt; 4</v>
      </c>
      <c r="X4993" s="66">
        <f>A4993+SUMIFS(Presensi!F:F,Presensi!E:E,'Entry Data'!AP4993)</f>
        <v>1</v>
      </c>
      <c r="Y4993" s="66">
        <f>IFERROR(INDEX('Retasi Pricing'!F:F,MATCH('Entry Data'!AM4993,'Retasi Pricing'!E:E,0))*X4993,"")</f>
        <v>25000</v>
      </c>
      <c r="Z4993" s="62" t="s">
        <v>26</v>
      </c>
      <c r="AA4993" s="62" t="s">
        <v>27</v>
      </c>
      <c r="AB4993" s="32"/>
      <c r="AC4993" s="32" t="s">
        <v>377</v>
      </c>
      <c r="AD4993" s="32" t="str">
        <f t="shared" si="1392"/>
        <v/>
      </c>
      <c r="AF4993" s="5" t="str">
        <f t="shared" si="1393"/>
        <v>Nurzaenal Abidin44214</v>
      </c>
      <c r="AG4993" s="5" t="str">
        <f t="shared" si="1394"/>
        <v>BMJ 05444214UTARANIGHT</v>
      </c>
      <c r="AH4993" s="5" t="str">
        <f t="shared" si="1395"/>
        <v>Nurzaenal Abidin44214UTARANIGHT</v>
      </c>
      <c r="AI4993" s="5" t="str">
        <f t="shared" si="1396"/>
        <v>BMJ 05444214NIGHT</v>
      </c>
      <c r="AJ4993" s="5" t="str">
        <f t="shared" si="1397"/>
        <v>Nurzaenal Abidin44214NIGHT</v>
      </c>
      <c r="AK4993" s="5" t="str">
        <f t="shared" si="1398"/>
        <v>Nurzaenal AbidinBMJ III</v>
      </c>
      <c r="AL4993" s="5" t="str">
        <f t="shared" si="1400"/>
        <v>1UTARA</v>
      </c>
      <c r="AM4993" s="5" t="str">
        <f t="shared" si="1401"/>
        <v>1 &gt; 4UTARA10 RODA</v>
      </c>
      <c r="AN4993" s="5" t="str">
        <f t="shared" si="1402"/>
        <v>Nurzaenal AbidinBMJ III1 &gt; 4UTARA10 RODA</v>
      </c>
      <c r="AO4993" s="5" t="str">
        <f t="shared" si="1403"/>
        <v>Nurzaenal Abidin1 &gt; 4UTARA10 RODA</v>
      </c>
      <c r="AP4993" s="5" t="str">
        <f t="shared" si="1404"/>
        <v>44214NIGHT</v>
      </c>
    </row>
    <row r="4994" spans="1:42" x14ac:dyDescent="0.3">
      <c r="A4994" s="33">
        <v>1</v>
      </c>
      <c r="B4994" s="33"/>
      <c r="C4994" s="70">
        <v>44214</v>
      </c>
      <c r="D4994" s="71" t="s">
        <v>87</v>
      </c>
      <c r="E4994" s="70">
        <v>44214</v>
      </c>
      <c r="F4994" s="71">
        <v>5176233</v>
      </c>
      <c r="G4994" s="33" t="s">
        <v>20</v>
      </c>
      <c r="H4994" s="33" t="s">
        <v>50</v>
      </c>
      <c r="I4994" s="33" t="s">
        <v>51</v>
      </c>
      <c r="J4994" s="33" t="s">
        <v>53</v>
      </c>
      <c r="K4994" s="63" t="s">
        <v>67</v>
      </c>
      <c r="L4994" s="32" t="str">
        <f t="shared" si="1405"/>
        <v>FM260JD</v>
      </c>
      <c r="M4994" s="32" t="str">
        <f t="shared" si="1406"/>
        <v>BMJ III</v>
      </c>
      <c r="N4994" s="32" t="str">
        <f t="shared" si="1407"/>
        <v>10 RODA</v>
      </c>
      <c r="O4994" s="146">
        <v>0.92577546296296298</v>
      </c>
      <c r="P4994" s="65">
        <v>0.92577546296296298</v>
      </c>
      <c r="Q4994" s="65"/>
      <c r="R4994" s="66">
        <v>2</v>
      </c>
      <c r="S4994" s="66">
        <v>39240</v>
      </c>
      <c r="T4994" s="66">
        <v>14900</v>
      </c>
      <c r="U4994" s="67">
        <f t="shared" si="1399"/>
        <v>24.34</v>
      </c>
      <c r="V4994" s="66">
        <f t="shared" si="1390"/>
        <v>474483.95999999996</v>
      </c>
      <c r="W4994" s="66" t="str">
        <f t="shared" si="1391"/>
        <v>1 &gt; 4</v>
      </c>
      <c r="X4994" s="66">
        <f>A4994+SUMIFS(Presensi!F:F,Presensi!E:E,'Entry Data'!AP4994)</f>
        <v>1</v>
      </c>
      <c r="Y4994" s="66">
        <f>IFERROR(INDEX('Retasi Pricing'!F:F,MATCH('Entry Data'!AM4994,'Retasi Pricing'!E:E,0))*X4994,"")</f>
        <v>25000</v>
      </c>
      <c r="Z4994" s="62" t="s">
        <v>26</v>
      </c>
      <c r="AA4994" s="62" t="s">
        <v>27</v>
      </c>
      <c r="AB4994" s="32"/>
      <c r="AC4994" s="32" t="s">
        <v>377</v>
      </c>
      <c r="AD4994" s="32" t="str">
        <f t="shared" si="1392"/>
        <v/>
      </c>
      <c r="AF4994" s="5" t="str">
        <f t="shared" si="1393"/>
        <v>Nurzaenal Abidin44214</v>
      </c>
      <c r="AG4994" s="5" t="str">
        <f t="shared" si="1394"/>
        <v>BMJ 05444214UTARANIGHT</v>
      </c>
      <c r="AH4994" s="5" t="str">
        <f t="shared" si="1395"/>
        <v>Nurzaenal Abidin44214UTARANIGHT</v>
      </c>
      <c r="AI4994" s="5" t="str">
        <f t="shared" si="1396"/>
        <v>BMJ 05444214NIGHT</v>
      </c>
      <c r="AJ4994" s="5" t="str">
        <f t="shared" si="1397"/>
        <v>Nurzaenal Abidin44214NIGHT</v>
      </c>
      <c r="AK4994" s="5" t="str">
        <f t="shared" si="1398"/>
        <v>Nurzaenal AbidinBMJ III</v>
      </c>
      <c r="AL4994" s="5" t="str">
        <f t="shared" si="1400"/>
        <v>2UTARA</v>
      </c>
      <c r="AM4994" s="5" t="str">
        <f t="shared" si="1401"/>
        <v>1 &gt; 4UTARA10 RODA</v>
      </c>
      <c r="AN4994" s="5" t="str">
        <f t="shared" si="1402"/>
        <v>Nurzaenal AbidinBMJ III1 &gt; 4UTARA10 RODA</v>
      </c>
      <c r="AO4994" s="5" t="str">
        <f t="shared" si="1403"/>
        <v>Nurzaenal Abidin1 &gt; 4UTARA10 RODA</v>
      </c>
      <c r="AP4994" s="5" t="str">
        <f t="shared" si="1404"/>
        <v>44214NIGHT</v>
      </c>
    </row>
    <row r="4995" spans="1:42" x14ac:dyDescent="0.3">
      <c r="A4995" s="33">
        <v>1</v>
      </c>
      <c r="B4995" s="33"/>
      <c r="C4995" s="70">
        <v>44214</v>
      </c>
      <c r="D4995" s="71" t="s">
        <v>87</v>
      </c>
      <c r="E4995" s="70">
        <v>44214</v>
      </c>
      <c r="F4995" s="71">
        <v>5176309</v>
      </c>
      <c r="G4995" s="33" t="s">
        <v>20</v>
      </c>
      <c r="H4995" s="33" t="s">
        <v>50</v>
      </c>
      <c r="I4995" s="33" t="s">
        <v>51</v>
      </c>
      <c r="J4995" s="33" t="s">
        <v>53</v>
      </c>
      <c r="K4995" s="63" t="s">
        <v>67</v>
      </c>
      <c r="L4995" s="32" t="str">
        <f t="shared" si="1405"/>
        <v>FM260JD</v>
      </c>
      <c r="M4995" s="32" t="str">
        <f t="shared" si="1406"/>
        <v>BMJ III</v>
      </c>
      <c r="N4995" s="32" t="str">
        <f t="shared" si="1407"/>
        <v>10 RODA</v>
      </c>
      <c r="O4995" s="146">
        <v>0.98878472222222225</v>
      </c>
      <c r="P4995" s="65">
        <v>0.98878472222222225</v>
      </c>
      <c r="Q4995" s="65"/>
      <c r="R4995" s="66">
        <v>3</v>
      </c>
      <c r="S4995" s="66">
        <v>39840</v>
      </c>
      <c r="T4995" s="66">
        <v>14900</v>
      </c>
      <c r="U4995" s="67">
        <f t="shared" si="1399"/>
        <v>24.94</v>
      </c>
      <c r="V4995" s="66">
        <f t="shared" si="1390"/>
        <v>486180.36</v>
      </c>
      <c r="W4995" s="66" t="str">
        <f t="shared" si="1391"/>
        <v>1 &gt; 4</v>
      </c>
      <c r="X4995" s="66">
        <f>A4995+SUMIFS(Presensi!F:F,Presensi!E:E,'Entry Data'!AP4995)</f>
        <v>1</v>
      </c>
      <c r="Y4995" s="66">
        <f>IFERROR(INDEX('Retasi Pricing'!F:F,MATCH('Entry Data'!AM4995,'Retasi Pricing'!E:E,0))*X4995,"")</f>
        <v>25000</v>
      </c>
      <c r="Z4995" s="62" t="s">
        <v>26</v>
      </c>
      <c r="AA4995" s="62" t="s">
        <v>27</v>
      </c>
      <c r="AB4995" s="32"/>
      <c r="AC4995" s="32" t="s">
        <v>377</v>
      </c>
      <c r="AD4995" s="32" t="str">
        <f t="shared" si="1392"/>
        <v/>
      </c>
      <c r="AF4995" s="5" t="str">
        <f t="shared" si="1393"/>
        <v>Nurzaenal Abidin44214</v>
      </c>
      <c r="AG4995" s="5" t="str">
        <f t="shared" si="1394"/>
        <v>BMJ 05444214UTARANIGHT</v>
      </c>
      <c r="AH4995" s="5" t="str">
        <f t="shared" si="1395"/>
        <v>Nurzaenal Abidin44214UTARANIGHT</v>
      </c>
      <c r="AI4995" s="5" t="str">
        <f t="shared" si="1396"/>
        <v>BMJ 05444214NIGHT</v>
      </c>
      <c r="AJ4995" s="5" t="str">
        <f t="shared" si="1397"/>
        <v>Nurzaenal Abidin44214NIGHT</v>
      </c>
      <c r="AK4995" s="5" t="str">
        <f t="shared" si="1398"/>
        <v>Nurzaenal AbidinBMJ III</v>
      </c>
      <c r="AL4995" s="5" t="str">
        <f t="shared" si="1400"/>
        <v>3UTARA</v>
      </c>
      <c r="AM4995" s="5" t="str">
        <f t="shared" si="1401"/>
        <v>1 &gt; 4UTARA10 RODA</v>
      </c>
      <c r="AN4995" s="5" t="str">
        <f t="shared" si="1402"/>
        <v>Nurzaenal AbidinBMJ III1 &gt; 4UTARA10 RODA</v>
      </c>
      <c r="AO4995" s="5" t="str">
        <f t="shared" si="1403"/>
        <v>Nurzaenal Abidin1 &gt; 4UTARA10 RODA</v>
      </c>
      <c r="AP4995" s="5" t="str">
        <f t="shared" si="1404"/>
        <v>44214NIGHT</v>
      </c>
    </row>
    <row r="4996" spans="1:42" x14ac:dyDescent="0.3">
      <c r="A4996" s="33">
        <v>1</v>
      </c>
      <c r="B4996" s="33"/>
      <c r="C4996" s="70">
        <v>44214</v>
      </c>
      <c r="D4996" s="71" t="s">
        <v>87</v>
      </c>
      <c r="E4996" s="70">
        <v>44214</v>
      </c>
      <c r="F4996" s="71">
        <v>5176162</v>
      </c>
      <c r="G4996" s="33" t="s">
        <v>20</v>
      </c>
      <c r="H4996" s="33" t="s">
        <v>50</v>
      </c>
      <c r="I4996" s="33" t="s">
        <v>51</v>
      </c>
      <c r="J4996" s="33" t="s">
        <v>53</v>
      </c>
      <c r="K4996" s="63" t="s">
        <v>69</v>
      </c>
      <c r="L4996" s="32" t="str">
        <f t="shared" si="1405"/>
        <v>FM260JD</v>
      </c>
      <c r="M4996" s="32" t="str">
        <f t="shared" si="1406"/>
        <v>BMJ III</v>
      </c>
      <c r="N4996" s="32" t="str">
        <f t="shared" si="1407"/>
        <v>10 RODA</v>
      </c>
      <c r="O4996" s="146">
        <v>0.86951388888888881</v>
      </c>
      <c r="P4996" s="65">
        <v>0.87645833333333334</v>
      </c>
      <c r="Q4996" s="65"/>
      <c r="R4996" s="66">
        <v>1</v>
      </c>
      <c r="S4996" s="66">
        <v>39680</v>
      </c>
      <c r="T4996" s="66">
        <v>14880</v>
      </c>
      <c r="U4996" s="67">
        <f t="shared" si="1399"/>
        <v>24.8</v>
      </c>
      <c r="V4996" s="66">
        <f t="shared" si="1390"/>
        <v>483451.20000000007</v>
      </c>
      <c r="W4996" s="66" t="str">
        <f t="shared" si="1391"/>
        <v>1 &gt; 4</v>
      </c>
      <c r="X4996" s="66">
        <f>A4996+SUMIFS(Presensi!F:F,Presensi!E:E,'Entry Data'!AP4996)</f>
        <v>1</v>
      </c>
      <c r="Y4996" s="66">
        <f>IFERROR(INDEX('Retasi Pricing'!F:F,MATCH('Entry Data'!AM4996,'Retasi Pricing'!E:E,0))*X4996,"")</f>
        <v>25000</v>
      </c>
      <c r="Z4996" s="62" t="s">
        <v>26</v>
      </c>
      <c r="AA4996" s="62" t="s">
        <v>27</v>
      </c>
      <c r="AB4996" s="32"/>
      <c r="AC4996" s="32" t="s">
        <v>201</v>
      </c>
      <c r="AD4996" s="32" t="str">
        <f t="shared" si="1392"/>
        <v/>
      </c>
      <c r="AF4996" s="5" t="str">
        <f t="shared" si="1393"/>
        <v>arman44214</v>
      </c>
      <c r="AG4996" s="5" t="str">
        <f t="shared" si="1394"/>
        <v>BMJ 05544214UTARANIGHT</v>
      </c>
      <c r="AH4996" s="5" t="str">
        <f t="shared" si="1395"/>
        <v>arman44214UTARANIGHT</v>
      </c>
      <c r="AI4996" s="5" t="str">
        <f t="shared" si="1396"/>
        <v>BMJ 05544214NIGHT</v>
      </c>
      <c r="AJ4996" s="5" t="str">
        <f t="shared" si="1397"/>
        <v>arman44214NIGHT</v>
      </c>
      <c r="AK4996" s="5" t="str">
        <f t="shared" si="1398"/>
        <v>armanBMJ III</v>
      </c>
      <c r="AL4996" s="5" t="str">
        <f t="shared" si="1400"/>
        <v>1UTARA</v>
      </c>
      <c r="AM4996" s="5" t="str">
        <f t="shared" si="1401"/>
        <v>1 &gt; 4UTARA10 RODA</v>
      </c>
      <c r="AN4996" s="5" t="str">
        <f t="shared" si="1402"/>
        <v>armanBMJ III1 &gt; 4UTARA10 RODA</v>
      </c>
      <c r="AO4996" s="5" t="str">
        <f t="shared" si="1403"/>
        <v>arman1 &gt; 4UTARA10 RODA</v>
      </c>
      <c r="AP4996" s="5" t="str">
        <f t="shared" si="1404"/>
        <v>44214NIGHT</v>
      </c>
    </row>
    <row r="4997" spans="1:42" x14ac:dyDescent="0.3">
      <c r="A4997" s="33">
        <v>1</v>
      </c>
      <c r="B4997" s="33"/>
      <c r="C4997" s="70">
        <v>44214</v>
      </c>
      <c r="D4997" s="71" t="s">
        <v>87</v>
      </c>
      <c r="E4997" s="70">
        <v>44214</v>
      </c>
      <c r="F4997" s="71">
        <v>5176242</v>
      </c>
      <c r="G4997" s="33" t="s">
        <v>20</v>
      </c>
      <c r="H4997" s="33" t="s">
        <v>50</v>
      </c>
      <c r="I4997" s="33" t="s">
        <v>51</v>
      </c>
      <c r="J4997" s="33" t="s">
        <v>53</v>
      </c>
      <c r="K4997" s="63" t="s">
        <v>69</v>
      </c>
      <c r="L4997" s="32" t="str">
        <f t="shared" si="1405"/>
        <v>FM260JD</v>
      </c>
      <c r="M4997" s="32" t="str">
        <f t="shared" si="1406"/>
        <v>BMJ III</v>
      </c>
      <c r="N4997" s="32" t="str">
        <f t="shared" si="1407"/>
        <v>10 RODA</v>
      </c>
      <c r="O4997" s="146">
        <v>0.93406250000000002</v>
      </c>
      <c r="P4997" s="65">
        <v>0.93406250000000002</v>
      </c>
      <c r="Q4997" s="65"/>
      <c r="R4997" s="66">
        <v>2</v>
      </c>
      <c r="S4997" s="66">
        <v>39280</v>
      </c>
      <c r="T4997" s="66">
        <v>14880</v>
      </c>
      <c r="U4997" s="67">
        <f t="shared" si="1399"/>
        <v>24.4</v>
      </c>
      <c r="V4997" s="66">
        <f t="shared" si="1390"/>
        <v>475653.6</v>
      </c>
      <c r="W4997" s="66" t="str">
        <f t="shared" si="1391"/>
        <v>1 &gt; 4</v>
      </c>
      <c r="X4997" s="66">
        <f>A4997+SUMIFS(Presensi!F:F,Presensi!E:E,'Entry Data'!AP4997)</f>
        <v>1</v>
      </c>
      <c r="Y4997" s="66">
        <f>IFERROR(INDEX('Retasi Pricing'!F:F,MATCH('Entry Data'!AM4997,'Retasi Pricing'!E:E,0))*X4997,"")</f>
        <v>25000</v>
      </c>
      <c r="Z4997" s="62" t="s">
        <v>26</v>
      </c>
      <c r="AA4997" s="62" t="s">
        <v>27</v>
      </c>
      <c r="AB4997" s="32"/>
      <c r="AC4997" s="32" t="s">
        <v>201</v>
      </c>
      <c r="AD4997" s="32" t="str">
        <f t="shared" si="1392"/>
        <v/>
      </c>
      <c r="AF4997" s="5" t="str">
        <f t="shared" si="1393"/>
        <v>arman44214</v>
      </c>
      <c r="AG4997" s="5" t="str">
        <f t="shared" si="1394"/>
        <v>BMJ 05544214UTARANIGHT</v>
      </c>
      <c r="AH4997" s="5" t="str">
        <f t="shared" si="1395"/>
        <v>arman44214UTARANIGHT</v>
      </c>
      <c r="AI4997" s="5" t="str">
        <f t="shared" si="1396"/>
        <v>BMJ 05544214NIGHT</v>
      </c>
      <c r="AJ4997" s="5" t="str">
        <f t="shared" si="1397"/>
        <v>arman44214NIGHT</v>
      </c>
      <c r="AK4997" s="5" t="str">
        <f t="shared" si="1398"/>
        <v>armanBMJ III</v>
      </c>
      <c r="AL4997" s="5" t="str">
        <f t="shared" si="1400"/>
        <v>2UTARA</v>
      </c>
      <c r="AM4997" s="5" t="str">
        <f t="shared" si="1401"/>
        <v>1 &gt; 4UTARA10 RODA</v>
      </c>
      <c r="AN4997" s="5" t="str">
        <f t="shared" si="1402"/>
        <v>armanBMJ III1 &gt; 4UTARA10 RODA</v>
      </c>
      <c r="AO4997" s="5" t="str">
        <f t="shared" si="1403"/>
        <v>arman1 &gt; 4UTARA10 RODA</v>
      </c>
      <c r="AP4997" s="5" t="str">
        <f t="shared" si="1404"/>
        <v>44214NIGHT</v>
      </c>
    </row>
    <row r="4998" spans="1:42" x14ac:dyDescent="0.3">
      <c r="A4998" s="33">
        <v>1</v>
      </c>
      <c r="B4998" s="33"/>
      <c r="C4998" s="70">
        <v>44214</v>
      </c>
      <c r="D4998" s="71" t="s">
        <v>87</v>
      </c>
      <c r="E4998" s="70">
        <v>44215</v>
      </c>
      <c r="F4998" s="71">
        <v>5176521</v>
      </c>
      <c r="G4998" s="33" t="s">
        <v>20</v>
      </c>
      <c r="H4998" s="33" t="s">
        <v>21</v>
      </c>
      <c r="I4998" s="33" t="s">
        <v>123</v>
      </c>
      <c r="J4998" s="33" t="s">
        <v>23</v>
      </c>
      <c r="K4998" s="63" t="s">
        <v>71</v>
      </c>
      <c r="L4998" s="32" t="str">
        <f t="shared" si="1405"/>
        <v>FM260JD</v>
      </c>
      <c r="M4998" s="32" t="str">
        <f t="shared" si="1406"/>
        <v>BMJ III</v>
      </c>
      <c r="N4998" s="32" t="str">
        <f t="shared" si="1407"/>
        <v>10 RODA</v>
      </c>
      <c r="O4998" s="146">
        <v>0.19914351851851853</v>
      </c>
      <c r="P4998" s="65">
        <v>0.19914351851851853</v>
      </c>
      <c r="Q4998" s="65"/>
      <c r="R4998" s="66">
        <v>4</v>
      </c>
      <c r="S4998" s="66">
        <v>38980</v>
      </c>
      <c r="T4998" s="66">
        <v>14920</v>
      </c>
      <c r="U4998" s="67">
        <f t="shared" si="1399"/>
        <v>24.06</v>
      </c>
      <c r="V4998" s="66">
        <f t="shared" si="1390"/>
        <v>469025.64</v>
      </c>
      <c r="W4998" s="66" t="str">
        <f t="shared" si="1391"/>
        <v>1 &gt; 4</v>
      </c>
      <c r="X4998" s="66">
        <f>A4998+SUMIFS(Presensi!F:F,Presensi!E:E,'Entry Data'!AP4998)</f>
        <v>1</v>
      </c>
      <c r="Y4998" s="66">
        <f>IFERROR(INDEX('Retasi Pricing'!F:F,MATCH('Entry Data'!AM4998,'Retasi Pricing'!E:E,0))*X4998,"")</f>
        <v>25000</v>
      </c>
      <c r="Z4998" s="62" t="s">
        <v>26</v>
      </c>
      <c r="AA4998" s="62" t="s">
        <v>27</v>
      </c>
      <c r="AB4998" s="32"/>
      <c r="AC4998" s="32" t="s">
        <v>216</v>
      </c>
      <c r="AD4998" s="32" t="str">
        <f t="shared" si="1392"/>
        <v/>
      </c>
      <c r="AF4998" s="5" t="str">
        <f t="shared" si="1393"/>
        <v>ruslan44214</v>
      </c>
      <c r="AG4998" s="5" t="str">
        <f t="shared" si="1394"/>
        <v>BMJ 05644214UTARANIGHT</v>
      </c>
      <c r="AH4998" s="5" t="str">
        <f t="shared" si="1395"/>
        <v>ruslan44214UTARANIGHT</v>
      </c>
      <c r="AI4998" s="5" t="str">
        <f t="shared" si="1396"/>
        <v>BMJ 05644214NIGHT</v>
      </c>
      <c r="AJ4998" s="5" t="str">
        <f t="shared" si="1397"/>
        <v>ruslan44214NIGHT</v>
      </c>
      <c r="AK4998" s="5" t="str">
        <f t="shared" si="1398"/>
        <v>ruslanBMJ III</v>
      </c>
      <c r="AL4998" s="5" t="str">
        <f t="shared" si="1400"/>
        <v>4UTARA</v>
      </c>
      <c r="AM4998" s="5" t="str">
        <f t="shared" si="1401"/>
        <v>1 &gt; 4UTARA10 RODA</v>
      </c>
      <c r="AN4998" s="5" t="str">
        <f t="shared" si="1402"/>
        <v>ruslanBMJ III1 &gt; 4UTARA10 RODA</v>
      </c>
      <c r="AO4998" s="5" t="str">
        <f t="shared" si="1403"/>
        <v>ruslan1 &gt; 4UTARA10 RODA</v>
      </c>
      <c r="AP4998" s="5" t="str">
        <f t="shared" si="1404"/>
        <v>44214NIGHT</v>
      </c>
    </row>
    <row r="4999" spans="1:42" x14ac:dyDescent="0.3">
      <c r="A4999" s="33">
        <v>1</v>
      </c>
      <c r="B4999" s="33"/>
      <c r="C4999" s="70">
        <v>44214</v>
      </c>
      <c r="D4999" s="71" t="s">
        <v>87</v>
      </c>
      <c r="E4999" s="70">
        <v>44214</v>
      </c>
      <c r="F4999" s="71">
        <v>5176135</v>
      </c>
      <c r="G4999" s="33" t="s">
        <v>20</v>
      </c>
      <c r="H4999" s="33" t="s">
        <v>50</v>
      </c>
      <c r="I4999" s="33" t="s">
        <v>51</v>
      </c>
      <c r="J4999" s="33" t="s">
        <v>53</v>
      </c>
      <c r="K4999" s="63" t="s">
        <v>71</v>
      </c>
      <c r="L4999" s="32" t="str">
        <f t="shared" si="1405"/>
        <v>FM260JD</v>
      </c>
      <c r="M4999" s="32" t="str">
        <f t="shared" si="1406"/>
        <v>BMJ III</v>
      </c>
      <c r="N4999" s="32" t="str">
        <f t="shared" si="1407"/>
        <v>10 RODA</v>
      </c>
      <c r="O4999" s="146">
        <v>0.85123842592592591</v>
      </c>
      <c r="P4999" s="65">
        <v>0.85849537037037038</v>
      </c>
      <c r="Q4999" s="65"/>
      <c r="R4999" s="66">
        <v>1</v>
      </c>
      <c r="S4999" s="66">
        <v>38860</v>
      </c>
      <c r="T4999" s="66">
        <v>14920</v>
      </c>
      <c r="U4999" s="67">
        <f t="shared" si="1399"/>
        <v>23.94</v>
      </c>
      <c r="V4999" s="66">
        <f t="shared" si="1390"/>
        <v>466686.36</v>
      </c>
      <c r="W4999" s="66" t="str">
        <f t="shared" si="1391"/>
        <v>1 &gt; 4</v>
      </c>
      <c r="X4999" s="66">
        <f>A4999+SUMIFS(Presensi!F:F,Presensi!E:E,'Entry Data'!AP4999)</f>
        <v>1</v>
      </c>
      <c r="Y4999" s="66">
        <f>IFERROR(INDEX('Retasi Pricing'!F:F,MATCH('Entry Data'!AM4999,'Retasi Pricing'!E:E,0))*X4999,"")</f>
        <v>25000</v>
      </c>
      <c r="Z4999" s="62" t="s">
        <v>26</v>
      </c>
      <c r="AA4999" s="62" t="s">
        <v>27</v>
      </c>
      <c r="AB4999" s="32"/>
      <c r="AC4999" s="32" t="s">
        <v>216</v>
      </c>
      <c r="AD4999" s="32" t="str">
        <f t="shared" si="1392"/>
        <v/>
      </c>
      <c r="AF4999" s="5" t="str">
        <f t="shared" si="1393"/>
        <v>ruslan44214</v>
      </c>
      <c r="AG4999" s="5" t="str">
        <f t="shared" si="1394"/>
        <v>BMJ 05644214UTARANIGHT</v>
      </c>
      <c r="AH4999" s="5" t="str">
        <f t="shared" si="1395"/>
        <v>ruslan44214UTARANIGHT</v>
      </c>
      <c r="AI4999" s="5" t="str">
        <f t="shared" si="1396"/>
        <v>BMJ 05644214NIGHT</v>
      </c>
      <c r="AJ4999" s="5" t="str">
        <f t="shared" si="1397"/>
        <v>ruslan44214NIGHT</v>
      </c>
      <c r="AK4999" s="5" t="str">
        <f t="shared" si="1398"/>
        <v>ruslanBMJ III</v>
      </c>
      <c r="AL4999" s="5" t="str">
        <f t="shared" si="1400"/>
        <v>1UTARA</v>
      </c>
      <c r="AM4999" s="5" t="str">
        <f t="shared" si="1401"/>
        <v>1 &gt; 4UTARA10 RODA</v>
      </c>
      <c r="AN4999" s="5" t="str">
        <f t="shared" si="1402"/>
        <v>ruslanBMJ III1 &gt; 4UTARA10 RODA</v>
      </c>
      <c r="AO4999" s="5" t="str">
        <f t="shared" si="1403"/>
        <v>ruslan1 &gt; 4UTARA10 RODA</v>
      </c>
      <c r="AP4999" s="5" t="str">
        <f t="shared" si="1404"/>
        <v>44214NIGHT</v>
      </c>
    </row>
    <row r="5000" spans="1:42" x14ac:dyDescent="0.3">
      <c r="A5000" s="33">
        <v>1</v>
      </c>
      <c r="B5000" s="33"/>
      <c r="C5000" s="70">
        <v>44214</v>
      </c>
      <c r="D5000" s="71" t="s">
        <v>87</v>
      </c>
      <c r="E5000" s="70">
        <v>44214</v>
      </c>
      <c r="F5000" s="71">
        <v>5176208</v>
      </c>
      <c r="G5000" s="33" t="s">
        <v>20</v>
      </c>
      <c r="H5000" s="33" t="s">
        <v>50</v>
      </c>
      <c r="I5000" s="33" t="s">
        <v>51</v>
      </c>
      <c r="J5000" s="33" t="s">
        <v>53</v>
      </c>
      <c r="K5000" s="63" t="s">
        <v>71</v>
      </c>
      <c r="L5000" s="32" t="str">
        <f t="shared" si="1405"/>
        <v>FM260JD</v>
      </c>
      <c r="M5000" s="32" t="str">
        <f t="shared" si="1406"/>
        <v>BMJ III</v>
      </c>
      <c r="N5000" s="32" t="str">
        <f t="shared" si="1407"/>
        <v>10 RODA</v>
      </c>
      <c r="O5000" s="146">
        <v>0.9103472222222222</v>
      </c>
      <c r="P5000" s="65">
        <v>0.9103472222222222</v>
      </c>
      <c r="Q5000" s="65"/>
      <c r="R5000" s="66">
        <v>2</v>
      </c>
      <c r="S5000" s="66">
        <v>39780</v>
      </c>
      <c r="T5000" s="66">
        <v>14920</v>
      </c>
      <c r="U5000" s="67">
        <f t="shared" si="1399"/>
        <v>24.86</v>
      </c>
      <c r="V5000" s="66">
        <f t="shared" si="1390"/>
        <v>484620.83999999997</v>
      </c>
      <c r="W5000" s="66" t="str">
        <f t="shared" si="1391"/>
        <v>1 &gt; 4</v>
      </c>
      <c r="X5000" s="66">
        <f>A5000+SUMIFS(Presensi!F:F,Presensi!E:E,'Entry Data'!AP5000)</f>
        <v>1</v>
      </c>
      <c r="Y5000" s="66">
        <f>IFERROR(INDEX('Retasi Pricing'!F:F,MATCH('Entry Data'!AM5000,'Retasi Pricing'!E:E,0))*X5000,"")</f>
        <v>25000</v>
      </c>
      <c r="Z5000" s="62" t="s">
        <v>26</v>
      </c>
      <c r="AA5000" s="62" t="s">
        <v>27</v>
      </c>
      <c r="AB5000" s="32"/>
      <c r="AC5000" s="32" t="s">
        <v>216</v>
      </c>
      <c r="AD5000" s="32" t="str">
        <f t="shared" si="1392"/>
        <v/>
      </c>
      <c r="AF5000" s="5" t="str">
        <f t="shared" si="1393"/>
        <v>ruslan44214</v>
      </c>
      <c r="AG5000" s="5" t="str">
        <f t="shared" si="1394"/>
        <v>BMJ 05644214UTARANIGHT</v>
      </c>
      <c r="AH5000" s="5" t="str">
        <f t="shared" si="1395"/>
        <v>ruslan44214UTARANIGHT</v>
      </c>
      <c r="AI5000" s="5" t="str">
        <f t="shared" si="1396"/>
        <v>BMJ 05644214NIGHT</v>
      </c>
      <c r="AJ5000" s="5" t="str">
        <f t="shared" si="1397"/>
        <v>ruslan44214NIGHT</v>
      </c>
      <c r="AK5000" s="5" t="str">
        <f t="shared" si="1398"/>
        <v>ruslanBMJ III</v>
      </c>
      <c r="AL5000" s="5" t="str">
        <f t="shared" si="1400"/>
        <v>2UTARA</v>
      </c>
      <c r="AM5000" s="5" t="str">
        <f t="shared" si="1401"/>
        <v>1 &gt; 4UTARA10 RODA</v>
      </c>
      <c r="AN5000" s="5" t="str">
        <f t="shared" si="1402"/>
        <v>ruslanBMJ III1 &gt; 4UTARA10 RODA</v>
      </c>
      <c r="AO5000" s="5" t="str">
        <f t="shared" si="1403"/>
        <v>ruslan1 &gt; 4UTARA10 RODA</v>
      </c>
      <c r="AP5000" s="5" t="str">
        <f t="shared" si="1404"/>
        <v>44214NIGHT</v>
      </c>
    </row>
    <row r="5001" spans="1:42" x14ac:dyDescent="0.3">
      <c r="A5001" s="33">
        <v>1</v>
      </c>
      <c r="B5001" s="33"/>
      <c r="C5001" s="70">
        <v>44214</v>
      </c>
      <c r="D5001" s="71" t="s">
        <v>87</v>
      </c>
      <c r="E5001" s="70">
        <v>44214</v>
      </c>
      <c r="F5001" s="71">
        <v>5176288</v>
      </c>
      <c r="G5001" s="33" t="s">
        <v>20</v>
      </c>
      <c r="H5001" s="33" t="s">
        <v>50</v>
      </c>
      <c r="I5001" s="33" t="s">
        <v>51</v>
      </c>
      <c r="J5001" s="33" t="s">
        <v>53</v>
      </c>
      <c r="K5001" s="63" t="s">
        <v>71</v>
      </c>
      <c r="L5001" s="32" t="str">
        <f t="shared" si="1405"/>
        <v>FM260JD</v>
      </c>
      <c r="M5001" s="32" t="str">
        <f t="shared" si="1406"/>
        <v>BMJ III</v>
      </c>
      <c r="N5001" s="32" t="str">
        <f t="shared" si="1407"/>
        <v>10 RODA</v>
      </c>
      <c r="O5001" s="146">
        <v>0.97079861111111121</v>
      </c>
      <c r="P5001" s="65">
        <v>0.97079861111111121</v>
      </c>
      <c r="Q5001" s="65"/>
      <c r="R5001" s="66">
        <v>3</v>
      </c>
      <c r="S5001" s="66">
        <v>41480</v>
      </c>
      <c r="T5001" s="66">
        <v>14920</v>
      </c>
      <c r="U5001" s="67">
        <f t="shared" si="1399"/>
        <v>26.56</v>
      </c>
      <c r="V5001" s="66">
        <f t="shared" si="1390"/>
        <v>517760.64</v>
      </c>
      <c r="W5001" s="66" t="str">
        <f t="shared" si="1391"/>
        <v>1 &gt; 4</v>
      </c>
      <c r="X5001" s="66">
        <f>A5001+SUMIFS(Presensi!F:F,Presensi!E:E,'Entry Data'!AP5001)</f>
        <v>1</v>
      </c>
      <c r="Y5001" s="66">
        <f>IFERROR(INDEX('Retasi Pricing'!F:F,MATCH('Entry Data'!AM5001,'Retasi Pricing'!E:E,0))*X5001,"")</f>
        <v>25000</v>
      </c>
      <c r="Z5001" s="62" t="s">
        <v>26</v>
      </c>
      <c r="AA5001" s="62" t="s">
        <v>27</v>
      </c>
      <c r="AB5001" s="32"/>
      <c r="AC5001" s="32" t="s">
        <v>216</v>
      </c>
      <c r="AD5001" s="32" t="str">
        <f t="shared" si="1392"/>
        <v/>
      </c>
      <c r="AF5001" s="5" t="str">
        <f t="shared" si="1393"/>
        <v>ruslan44214</v>
      </c>
      <c r="AG5001" s="5" t="str">
        <f t="shared" si="1394"/>
        <v>BMJ 05644214UTARANIGHT</v>
      </c>
      <c r="AH5001" s="5" t="str">
        <f t="shared" si="1395"/>
        <v>ruslan44214UTARANIGHT</v>
      </c>
      <c r="AI5001" s="5" t="str">
        <f t="shared" si="1396"/>
        <v>BMJ 05644214NIGHT</v>
      </c>
      <c r="AJ5001" s="5" t="str">
        <f t="shared" si="1397"/>
        <v>ruslan44214NIGHT</v>
      </c>
      <c r="AK5001" s="5" t="str">
        <f t="shared" si="1398"/>
        <v>ruslanBMJ III</v>
      </c>
      <c r="AL5001" s="5" t="str">
        <f t="shared" si="1400"/>
        <v>3UTARA</v>
      </c>
      <c r="AM5001" s="5" t="str">
        <f t="shared" si="1401"/>
        <v>1 &gt; 4UTARA10 RODA</v>
      </c>
      <c r="AN5001" s="5" t="str">
        <f t="shared" si="1402"/>
        <v>ruslanBMJ III1 &gt; 4UTARA10 RODA</v>
      </c>
      <c r="AO5001" s="5" t="str">
        <f t="shared" si="1403"/>
        <v>ruslan1 &gt; 4UTARA10 RODA</v>
      </c>
      <c r="AP5001" s="5" t="str">
        <f t="shared" si="1404"/>
        <v>44214NIGHT</v>
      </c>
    </row>
    <row r="5002" spans="1:42" x14ac:dyDescent="0.3">
      <c r="A5002" s="33">
        <v>1</v>
      </c>
      <c r="B5002" s="33"/>
      <c r="C5002" s="70">
        <v>44214</v>
      </c>
      <c r="D5002" s="71" t="s">
        <v>87</v>
      </c>
      <c r="E5002" s="70">
        <v>44215</v>
      </c>
      <c r="F5002" s="71">
        <v>5176365</v>
      </c>
      <c r="G5002" s="33" t="s">
        <v>20</v>
      </c>
      <c r="H5002" s="33" t="s">
        <v>21</v>
      </c>
      <c r="I5002" s="33" t="s">
        <v>123</v>
      </c>
      <c r="J5002" s="33" t="s">
        <v>23</v>
      </c>
      <c r="K5002" s="63" t="s">
        <v>73</v>
      </c>
      <c r="L5002" s="32" t="str">
        <f t="shared" si="1405"/>
        <v>FM260JD</v>
      </c>
      <c r="M5002" s="32" t="str">
        <f t="shared" si="1406"/>
        <v>BMJ</v>
      </c>
      <c r="N5002" s="32" t="str">
        <f t="shared" si="1407"/>
        <v>10 RODA</v>
      </c>
      <c r="O5002" s="146">
        <v>4.3124999999999997E-2</v>
      </c>
      <c r="P5002" s="65">
        <v>4.3124999999999997E-2</v>
      </c>
      <c r="Q5002" s="65"/>
      <c r="R5002" s="66">
        <v>4</v>
      </c>
      <c r="S5002" s="66">
        <v>39220</v>
      </c>
      <c r="T5002" s="66">
        <v>14700</v>
      </c>
      <c r="U5002" s="67">
        <f t="shared" si="1399"/>
        <v>24.52</v>
      </c>
      <c r="V5002" s="66">
        <f t="shared" ref="V5002:V5065" si="1408">IFERROR(VLOOKUP(L5002,harga,2,FALSE),"")*U5002*IFERROR(VLOOKUP(G5002,jarak,2,FALSE),"")</f>
        <v>477992.87999999995</v>
      </c>
      <c r="W5002" s="66" t="str">
        <f t="shared" ref="W5002:W5065" si="1409">IFERROR(VLOOKUP(AL5002,Code,2,FALSE),"")</f>
        <v>1 &gt; 4</v>
      </c>
      <c r="X5002" s="66">
        <f>A5002+SUMIFS(Presensi!F:F,Presensi!E:E,'Entry Data'!AP5002)</f>
        <v>1</v>
      </c>
      <c r="Y5002" s="66">
        <f>IFERROR(INDEX('Retasi Pricing'!F:F,MATCH('Entry Data'!AM5002,'Retasi Pricing'!E:E,0))*X5002,"")</f>
        <v>25000</v>
      </c>
      <c r="Z5002" s="62" t="s">
        <v>26</v>
      </c>
      <c r="AA5002" s="62" t="s">
        <v>27</v>
      </c>
      <c r="AB5002" s="32"/>
      <c r="AC5002" s="32" t="s">
        <v>376</v>
      </c>
      <c r="AD5002" s="32" t="str">
        <f t="shared" ref="AD5002:AD5065" si="1410">IFERROR(VLOOKUP(AC5002,driver,13,FALSE),"")</f>
        <v/>
      </c>
      <c r="AF5002" s="5" t="str">
        <f t="shared" ref="AF5002:AF5065" si="1411">AC5002&amp;C5002</f>
        <v>ahmad saputra44214</v>
      </c>
      <c r="AG5002" s="5" t="str">
        <f t="shared" ref="AG5002:AG5065" si="1412">K5002&amp;C5002&amp;G5002&amp;D5002</f>
        <v>BMJ 06544214UTARANIGHT</v>
      </c>
      <c r="AH5002" s="5" t="str">
        <f t="shared" ref="AH5002:AH5065" si="1413">AC5002&amp;C5002&amp;G5002&amp;D5002</f>
        <v>ahmad saputra44214UTARANIGHT</v>
      </c>
      <c r="AI5002" s="5" t="str">
        <f t="shared" ref="AI5002:AI5065" si="1414">K5002&amp;C5002&amp;D5002</f>
        <v>BMJ 06544214NIGHT</v>
      </c>
      <c r="AJ5002" s="5" t="str">
        <f t="shared" ref="AJ5002:AJ5065" si="1415">AC5002&amp;C5002&amp;D5002</f>
        <v>ahmad saputra44214NIGHT</v>
      </c>
      <c r="AK5002" s="5" t="str">
        <f t="shared" ref="AK5002:AK5065" si="1416">AC5002&amp;M5002</f>
        <v>ahmad saputraBMJ</v>
      </c>
      <c r="AL5002" s="5" t="str">
        <f t="shared" si="1400"/>
        <v>4UTARA</v>
      </c>
      <c r="AM5002" s="5" t="str">
        <f t="shared" si="1401"/>
        <v>1 &gt; 4UTARA10 RODA</v>
      </c>
      <c r="AN5002" s="5" t="str">
        <f t="shared" si="1402"/>
        <v>ahmad saputraBMJ1 &gt; 4UTARA10 RODA</v>
      </c>
      <c r="AO5002" s="5" t="str">
        <f t="shared" si="1403"/>
        <v>ahmad saputra1 &gt; 4UTARA10 RODA</v>
      </c>
      <c r="AP5002" s="5" t="str">
        <f t="shared" si="1404"/>
        <v>44214NIGHT</v>
      </c>
    </row>
    <row r="5003" spans="1:42" x14ac:dyDescent="0.3">
      <c r="A5003" s="33">
        <v>1</v>
      </c>
      <c r="B5003" s="33"/>
      <c r="C5003" s="70">
        <v>44214</v>
      </c>
      <c r="D5003" s="71" t="s">
        <v>87</v>
      </c>
      <c r="E5003" s="70">
        <v>44215</v>
      </c>
      <c r="F5003" s="71">
        <v>5176427</v>
      </c>
      <c r="G5003" s="33" t="s">
        <v>20</v>
      </c>
      <c r="H5003" s="33" t="s">
        <v>21</v>
      </c>
      <c r="I5003" s="33" t="s">
        <v>51</v>
      </c>
      <c r="J5003" s="33" t="s">
        <v>46</v>
      </c>
      <c r="K5003" s="63" t="s">
        <v>73</v>
      </c>
      <c r="L5003" s="32" t="str">
        <f t="shared" si="1405"/>
        <v>FM260JD</v>
      </c>
      <c r="M5003" s="32" t="str">
        <f t="shared" si="1406"/>
        <v>BMJ</v>
      </c>
      <c r="N5003" s="32" t="str">
        <f t="shared" si="1407"/>
        <v>10 RODA</v>
      </c>
      <c r="O5003" s="146">
        <v>0.10689814814814814</v>
      </c>
      <c r="P5003" s="65">
        <v>0.10689814814814814</v>
      </c>
      <c r="Q5003" s="65"/>
      <c r="R5003" s="66">
        <v>5</v>
      </c>
      <c r="S5003" s="66">
        <v>37340</v>
      </c>
      <c r="T5003" s="66">
        <v>14700</v>
      </c>
      <c r="U5003" s="67">
        <f t="shared" ref="U5003:U5066" si="1417">(S5003-T5003)/1000</f>
        <v>22.64</v>
      </c>
      <c r="V5003" s="66">
        <f t="shared" si="1408"/>
        <v>441344.16</v>
      </c>
      <c r="W5003" s="66" t="str">
        <f t="shared" si="1409"/>
        <v>&gt; 5</v>
      </c>
      <c r="X5003" s="66">
        <f>A5003+SUMIFS(Presensi!F:F,Presensi!E:E,'Entry Data'!AP5003)</f>
        <v>1</v>
      </c>
      <c r="Y5003" s="66">
        <f>IFERROR(INDEX('Retasi Pricing'!F:F,MATCH('Entry Data'!AM5003,'Retasi Pricing'!E:E,0))*X5003,"")</f>
        <v>27650</v>
      </c>
      <c r="Z5003" s="62" t="s">
        <v>26</v>
      </c>
      <c r="AA5003" s="62" t="s">
        <v>27</v>
      </c>
      <c r="AB5003" s="32"/>
      <c r="AC5003" s="32" t="s">
        <v>376</v>
      </c>
      <c r="AD5003" s="32" t="str">
        <f t="shared" si="1410"/>
        <v/>
      </c>
      <c r="AF5003" s="5" t="str">
        <f t="shared" si="1411"/>
        <v>ahmad saputra44214</v>
      </c>
      <c r="AG5003" s="5" t="str">
        <f t="shared" si="1412"/>
        <v>BMJ 06544214UTARANIGHT</v>
      </c>
      <c r="AH5003" s="5" t="str">
        <f t="shared" si="1413"/>
        <v>ahmad saputra44214UTARANIGHT</v>
      </c>
      <c r="AI5003" s="5" t="str">
        <f t="shared" si="1414"/>
        <v>BMJ 06544214NIGHT</v>
      </c>
      <c r="AJ5003" s="5" t="str">
        <f t="shared" si="1415"/>
        <v>ahmad saputra44214NIGHT</v>
      </c>
      <c r="AK5003" s="5" t="str">
        <f t="shared" si="1416"/>
        <v>ahmad saputraBMJ</v>
      </c>
      <c r="AL5003" s="5" t="str">
        <f t="shared" ref="AL5003:AL5066" si="1418">Q5003&amp;R5003&amp;G5003</f>
        <v>5UTARA</v>
      </c>
      <c r="AM5003" s="5" t="str">
        <f t="shared" ref="AM5003:AM5066" si="1419">W5003&amp;G5003&amp;N5003</f>
        <v>&gt; 5UTARA10 RODA</v>
      </c>
      <c r="AN5003" s="5" t="str">
        <f t="shared" ref="AN5003:AN5066" si="1420">AC5003&amp;M5003&amp;W5003&amp;G5003&amp;N5003</f>
        <v>ahmad saputraBMJ&gt; 5UTARA10 RODA</v>
      </c>
      <c r="AO5003" s="5" t="str">
        <f t="shared" ref="AO5003:AO5066" si="1421">AC5003&amp;W5003&amp;G5003&amp;N5003</f>
        <v>ahmad saputra&gt; 5UTARA10 RODA</v>
      </c>
      <c r="AP5003" s="5" t="str">
        <f t="shared" ref="AP5003:AP5066" si="1422">C5003&amp;D5003</f>
        <v>44214NIGHT</v>
      </c>
    </row>
    <row r="5004" spans="1:42" x14ac:dyDescent="0.3">
      <c r="A5004" s="33">
        <v>1</v>
      </c>
      <c r="B5004" s="33"/>
      <c r="C5004" s="70">
        <v>44214</v>
      </c>
      <c r="D5004" s="71" t="s">
        <v>87</v>
      </c>
      <c r="E5004" s="70">
        <v>44215</v>
      </c>
      <c r="F5004" s="71">
        <v>5176547</v>
      </c>
      <c r="G5004" s="33" t="s">
        <v>20</v>
      </c>
      <c r="H5004" s="33" t="s">
        <v>21</v>
      </c>
      <c r="I5004" s="33" t="s">
        <v>123</v>
      </c>
      <c r="J5004" s="33" t="s">
        <v>23</v>
      </c>
      <c r="K5004" s="63" t="s">
        <v>73</v>
      </c>
      <c r="L5004" s="32" t="str">
        <f t="shared" si="1405"/>
        <v>FM260JD</v>
      </c>
      <c r="M5004" s="32" t="str">
        <f t="shared" si="1406"/>
        <v>BMJ</v>
      </c>
      <c r="N5004" s="32" t="str">
        <f t="shared" si="1407"/>
        <v>10 RODA</v>
      </c>
      <c r="O5004" s="146">
        <v>0.2209837962962963</v>
      </c>
      <c r="P5004" s="65">
        <v>0.2209837962962963</v>
      </c>
      <c r="Q5004" s="65"/>
      <c r="R5004" s="66">
        <v>6</v>
      </c>
      <c r="S5004" s="66">
        <v>38140</v>
      </c>
      <c r="T5004" s="66">
        <v>14700</v>
      </c>
      <c r="U5004" s="67">
        <f t="shared" si="1417"/>
        <v>23.44</v>
      </c>
      <c r="V5004" s="66">
        <f t="shared" si="1408"/>
        <v>456939.36</v>
      </c>
      <c r="W5004" s="66" t="str">
        <f t="shared" si="1409"/>
        <v>&gt; 6</v>
      </c>
      <c r="X5004" s="66">
        <f>A5004+SUMIFS(Presensi!F:F,Presensi!E:E,'Entry Data'!AP5004)</f>
        <v>1</v>
      </c>
      <c r="Y5004" s="66">
        <f>IFERROR(INDEX('Retasi Pricing'!F:F,MATCH('Entry Data'!AM5004,'Retasi Pricing'!E:E,0))*X5004,"")</f>
        <v>30800</v>
      </c>
      <c r="Z5004" s="62" t="s">
        <v>26</v>
      </c>
      <c r="AA5004" s="62" t="s">
        <v>27</v>
      </c>
      <c r="AB5004" s="32"/>
      <c r="AC5004" s="32" t="s">
        <v>376</v>
      </c>
      <c r="AD5004" s="32" t="str">
        <f t="shared" si="1410"/>
        <v/>
      </c>
      <c r="AF5004" s="5" t="str">
        <f t="shared" si="1411"/>
        <v>ahmad saputra44214</v>
      </c>
      <c r="AG5004" s="5" t="str">
        <f t="shared" si="1412"/>
        <v>BMJ 06544214UTARANIGHT</v>
      </c>
      <c r="AH5004" s="5" t="str">
        <f t="shared" si="1413"/>
        <v>ahmad saputra44214UTARANIGHT</v>
      </c>
      <c r="AI5004" s="5" t="str">
        <f t="shared" si="1414"/>
        <v>BMJ 06544214NIGHT</v>
      </c>
      <c r="AJ5004" s="5" t="str">
        <f t="shared" si="1415"/>
        <v>ahmad saputra44214NIGHT</v>
      </c>
      <c r="AK5004" s="5" t="str">
        <f t="shared" si="1416"/>
        <v>ahmad saputraBMJ</v>
      </c>
      <c r="AL5004" s="5" t="str">
        <f t="shared" si="1418"/>
        <v>6UTARA</v>
      </c>
      <c r="AM5004" s="5" t="str">
        <f t="shared" si="1419"/>
        <v>&gt; 6UTARA10 RODA</v>
      </c>
      <c r="AN5004" s="5" t="str">
        <f t="shared" si="1420"/>
        <v>ahmad saputraBMJ&gt; 6UTARA10 RODA</v>
      </c>
      <c r="AO5004" s="5" t="str">
        <f t="shared" si="1421"/>
        <v>ahmad saputra&gt; 6UTARA10 RODA</v>
      </c>
      <c r="AP5004" s="5" t="str">
        <f t="shared" si="1422"/>
        <v>44214NIGHT</v>
      </c>
    </row>
    <row r="5005" spans="1:42" x14ac:dyDescent="0.3">
      <c r="A5005" s="33">
        <v>1</v>
      </c>
      <c r="B5005" s="33"/>
      <c r="C5005" s="70">
        <v>44214</v>
      </c>
      <c r="D5005" s="71" t="s">
        <v>87</v>
      </c>
      <c r="E5005" s="70">
        <v>44214</v>
      </c>
      <c r="F5005" s="71">
        <v>5176139</v>
      </c>
      <c r="G5005" s="33" t="s">
        <v>20</v>
      </c>
      <c r="H5005" s="33" t="s">
        <v>21</v>
      </c>
      <c r="I5005" s="33" t="s">
        <v>123</v>
      </c>
      <c r="J5005" s="33" t="s">
        <v>23</v>
      </c>
      <c r="K5005" s="63" t="s">
        <v>73</v>
      </c>
      <c r="L5005" s="32" t="str">
        <f t="shared" si="1405"/>
        <v>FM260JD</v>
      </c>
      <c r="M5005" s="32" t="str">
        <f t="shared" si="1406"/>
        <v>BMJ</v>
      </c>
      <c r="N5005" s="32" t="str">
        <f t="shared" si="1407"/>
        <v>10 RODA</v>
      </c>
      <c r="O5005" s="146">
        <v>0.85223379629629636</v>
      </c>
      <c r="P5005" s="65">
        <v>0.85893518518518519</v>
      </c>
      <c r="Q5005" s="65"/>
      <c r="R5005" s="66">
        <v>1</v>
      </c>
      <c r="S5005" s="66">
        <v>38000</v>
      </c>
      <c r="T5005" s="66">
        <v>14700</v>
      </c>
      <c r="U5005" s="67">
        <f t="shared" si="1417"/>
        <v>23.3</v>
      </c>
      <c r="V5005" s="66">
        <f t="shared" si="1408"/>
        <v>454210.20000000007</v>
      </c>
      <c r="W5005" s="66" t="str">
        <f t="shared" si="1409"/>
        <v>1 &gt; 4</v>
      </c>
      <c r="X5005" s="66">
        <f>A5005+SUMIFS(Presensi!F:F,Presensi!E:E,'Entry Data'!AP5005)</f>
        <v>1</v>
      </c>
      <c r="Y5005" s="66">
        <f>IFERROR(INDEX('Retasi Pricing'!F:F,MATCH('Entry Data'!AM5005,'Retasi Pricing'!E:E,0))*X5005,"")</f>
        <v>25000</v>
      </c>
      <c r="Z5005" s="62" t="s">
        <v>26</v>
      </c>
      <c r="AA5005" s="62" t="s">
        <v>27</v>
      </c>
      <c r="AB5005" s="32"/>
      <c r="AC5005" s="32" t="s">
        <v>376</v>
      </c>
      <c r="AD5005" s="32" t="str">
        <f t="shared" si="1410"/>
        <v/>
      </c>
      <c r="AF5005" s="5" t="str">
        <f t="shared" si="1411"/>
        <v>ahmad saputra44214</v>
      </c>
      <c r="AG5005" s="5" t="str">
        <f t="shared" si="1412"/>
        <v>BMJ 06544214UTARANIGHT</v>
      </c>
      <c r="AH5005" s="5" t="str">
        <f t="shared" si="1413"/>
        <v>ahmad saputra44214UTARANIGHT</v>
      </c>
      <c r="AI5005" s="5" t="str">
        <f t="shared" si="1414"/>
        <v>BMJ 06544214NIGHT</v>
      </c>
      <c r="AJ5005" s="5" t="str">
        <f t="shared" si="1415"/>
        <v>ahmad saputra44214NIGHT</v>
      </c>
      <c r="AK5005" s="5" t="str">
        <f t="shared" si="1416"/>
        <v>ahmad saputraBMJ</v>
      </c>
      <c r="AL5005" s="5" t="str">
        <f t="shared" si="1418"/>
        <v>1UTARA</v>
      </c>
      <c r="AM5005" s="5" t="str">
        <f t="shared" si="1419"/>
        <v>1 &gt; 4UTARA10 RODA</v>
      </c>
      <c r="AN5005" s="5" t="str">
        <f t="shared" si="1420"/>
        <v>ahmad saputraBMJ1 &gt; 4UTARA10 RODA</v>
      </c>
      <c r="AO5005" s="5" t="str">
        <f t="shared" si="1421"/>
        <v>ahmad saputra1 &gt; 4UTARA10 RODA</v>
      </c>
      <c r="AP5005" s="5" t="str">
        <f t="shared" si="1422"/>
        <v>44214NIGHT</v>
      </c>
    </row>
    <row r="5006" spans="1:42" x14ac:dyDescent="0.3">
      <c r="A5006" s="33">
        <v>1</v>
      </c>
      <c r="B5006" s="33"/>
      <c r="C5006" s="70">
        <v>44214</v>
      </c>
      <c r="D5006" s="71" t="s">
        <v>87</v>
      </c>
      <c r="E5006" s="70">
        <v>44214</v>
      </c>
      <c r="F5006" s="71">
        <v>5176225</v>
      </c>
      <c r="G5006" s="33" t="s">
        <v>20</v>
      </c>
      <c r="H5006" s="33" t="s">
        <v>21</v>
      </c>
      <c r="I5006" s="33" t="s">
        <v>170</v>
      </c>
      <c r="J5006" s="33" t="s">
        <v>23</v>
      </c>
      <c r="K5006" s="63" t="s">
        <v>73</v>
      </c>
      <c r="L5006" s="32" t="str">
        <f t="shared" si="1405"/>
        <v>FM260JD</v>
      </c>
      <c r="M5006" s="32" t="str">
        <f t="shared" si="1406"/>
        <v>BMJ</v>
      </c>
      <c r="N5006" s="32" t="str">
        <f t="shared" si="1407"/>
        <v>10 RODA</v>
      </c>
      <c r="O5006" s="146">
        <v>0.92211805555555548</v>
      </c>
      <c r="P5006" s="65">
        <v>0.92211805555555548</v>
      </c>
      <c r="Q5006" s="65"/>
      <c r="R5006" s="66">
        <v>2</v>
      </c>
      <c r="S5006" s="66">
        <v>41160</v>
      </c>
      <c r="T5006" s="66">
        <v>14700</v>
      </c>
      <c r="U5006" s="67">
        <f t="shared" si="1417"/>
        <v>26.46</v>
      </c>
      <c r="V5006" s="66">
        <f t="shared" si="1408"/>
        <v>515811.24</v>
      </c>
      <c r="W5006" s="66" t="str">
        <f t="shared" si="1409"/>
        <v>1 &gt; 4</v>
      </c>
      <c r="X5006" s="66">
        <f>A5006+SUMIFS(Presensi!F:F,Presensi!E:E,'Entry Data'!AP5006)</f>
        <v>1</v>
      </c>
      <c r="Y5006" s="66">
        <f>IFERROR(INDEX('Retasi Pricing'!F:F,MATCH('Entry Data'!AM5006,'Retasi Pricing'!E:E,0))*X5006,"")</f>
        <v>25000</v>
      </c>
      <c r="Z5006" s="62" t="s">
        <v>26</v>
      </c>
      <c r="AA5006" s="62" t="s">
        <v>27</v>
      </c>
      <c r="AB5006" s="32"/>
      <c r="AC5006" s="32" t="s">
        <v>376</v>
      </c>
      <c r="AD5006" s="32" t="str">
        <f t="shared" si="1410"/>
        <v/>
      </c>
      <c r="AF5006" s="5" t="str">
        <f t="shared" si="1411"/>
        <v>ahmad saputra44214</v>
      </c>
      <c r="AG5006" s="5" t="str">
        <f t="shared" si="1412"/>
        <v>BMJ 06544214UTARANIGHT</v>
      </c>
      <c r="AH5006" s="5" t="str">
        <f t="shared" si="1413"/>
        <v>ahmad saputra44214UTARANIGHT</v>
      </c>
      <c r="AI5006" s="5" t="str">
        <f t="shared" si="1414"/>
        <v>BMJ 06544214NIGHT</v>
      </c>
      <c r="AJ5006" s="5" t="str">
        <f t="shared" si="1415"/>
        <v>ahmad saputra44214NIGHT</v>
      </c>
      <c r="AK5006" s="5" t="str">
        <f t="shared" si="1416"/>
        <v>ahmad saputraBMJ</v>
      </c>
      <c r="AL5006" s="5" t="str">
        <f t="shared" si="1418"/>
        <v>2UTARA</v>
      </c>
      <c r="AM5006" s="5" t="str">
        <f t="shared" si="1419"/>
        <v>1 &gt; 4UTARA10 RODA</v>
      </c>
      <c r="AN5006" s="5" t="str">
        <f t="shared" si="1420"/>
        <v>ahmad saputraBMJ1 &gt; 4UTARA10 RODA</v>
      </c>
      <c r="AO5006" s="5" t="str">
        <f t="shared" si="1421"/>
        <v>ahmad saputra1 &gt; 4UTARA10 RODA</v>
      </c>
      <c r="AP5006" s="5" t="str">
        <f t="shared" si="1422"/>
        <v>44214NIGHT</v>
      </c>
    </row>
    <row r="5007" spans="1:42" x14ac:dyDescent="0.3">
      <c r="A5007" s="33">
        <v>1</v>
      </c>
      <c r="B5007" s="33"/>
      <c r="C5007" s="70">
        <v>44214</v>
      </c>
      <c r="D5007" s="71" t="s">
        <v>87</v>
      </c>
      <c r="E5007" s="70">
        <v>44214</v>
      </c>
      <c r="F5007" s="71">
        <v>5176304</v>
      </c>
      <c r="G5007" s="33" t="s">
        <v>20</v>
      </c>
      <c r="H5007" s="33" t="s">
        <v>21</v>
      </c>
      <c r="I5007" s="33" t="s">
        <v>123</v>
      </c>
      <c r="J5007" s="33" t="s">
        <v>23</v>
      </c>
      <c r="K5007" s="63" t="s">
        <v>73</v>
      </c>
      <c r="L5007" s="32" t="str">
        <f t="shared" si="1405"/>
        <v>FM260JD</v>
      </c>
      <c r="M5007" s="32" t="str">
        <f t="shared" si="1406"/>
        <v>BMJ</v>
      </c>
      <c r="N5007" s="32" t="str">
        <f t="shared" si="1407"/>
        <v>10 RODA</v>
      </c>
      <c r="O5007" s="146">
        <v>0.9865624999999999</v>
      </c>
      <c r="P5007" s="65">
        <v>0.9865624999999999</v>
      </c>
      <c r="Q5007" s="65"/>
      <c r="R5007" s="66">
        <v>3</v>
      </c>
      <c r="S5007" s="66">
        <v>39340</v>
      </c>
      <c r="T5007" s="66">
        <v>14700</v>
      </c>
      <c r="U5007" s="67">
        <f t="shared" si="1417"/>
        <v>24.64</v>
      </c>
      <c r="V5007" s="66">
        <f t="shared" si="1408"/>
        <v>480332.16000000003</v>
      </c>
      <c r="W5007" s="66" t="str">
        <f t="shared" si="1409"/>
        <v>1 &gt; 4</v>
      </c>
      <c r="X5007" s="66">
        <f>A5007+SUMIFS(Presensi!F:F,Presensi!E:E,'Entry Data'!AP5007)</f>
        <v>1</v>
      </c>
      <c r="Y5007" s="66">
        <f>IFERROR(INDEX('Retasi Pricing'!F:F,MATCH('Entry Data'!AM5007,'Retasi Pricing'!E:E,0))*X5007,"")</f>
        <v>25000</v>
      </c>
      <c r="Z5007" s="62" t="s">
        <v>26</v>
      </c>
      <c r="AA5007" s="62" t="s">
        <v>27</v>
      </c>
      <c r="AB5007" s="32"/>
      <c r="AC5007" s="32" t="s">
        <v>376</v>
      </c>
      <c r="AD5007" s="32" t="str">
        <f t="shared" si="1410"/>
        <v/>
      </c>
      <c r="AF5007" s="5" t="str">
        <f t="shared" si="1411"/>
        <v>ahmad saputra44214</v>
      </c>
      <c r="AG5007" s="5" t="str">
        <f t="shared" si="1412"/>
        <v>BMJ 06544214UTARANIGHT</v>
      </c>
      <c r="AH5007" s="5" t="str">
        <f t="shared" si="1413"/>
        <v>ahmad saputra44214UTARANIGHT</v>
      </c>
      <c r="AI5007" s="5" t="str">
        <f t="shared" si="1414"/>
        <v>BMJ 06544214NIGHT</v>
      </c>
      <c r="AJ5007" s="5" t="str">
        <f t="shared" si="1415"/>
        <v>ahmad saputra44214NIGHT</v>
      </c>
      <c r="AK5007" s="5" t="str">
        <f t="shared" si="1416"/>
        <v>ahmad saputraBMJ</v>
      </c>
      <c r="AL5007" s="5" t="str">
        <f t="shared" si="1418"/>
        <v>3UTARA</v>
      </c>
      <c r="AM5007" s="5" t="str">
        <f t="shared" si="1419"/>
        <v>1 &gt; 4UTARA10 RODA</v>
      </c>
      <c r="AN5007" s="5" t="str">
        <f t="shared" si="1420"/>
        <v>ahmad saputraBMJ1 &gt; 4UTARA10 RODA</v>
      </c>
      <c r="AO5007" s="5" t="str">
        <f t="shared" si="1421"/>
        <v>ahmad saputra1 &gt; 4UTARA10 RODA</v>
      </c>
      <c r="AP5007" s="5" t="str">
        <f t="shared" si="1422"/>
        <v>44214NIGHT</v>
      </c>
    </row>
    <row r="5008" spans="1:42" x14ac:dyDescent="0.3">
      <c r="A5008" s="33">
        <v>1</v>
      </c>
      <c r="B5008" s="33"/>
      <c r="C5008" s="70">
        <v>44214</v>
      </c>
      <c r="D5008" s="71" t="s">
        <v>87</v>
      </c>
      <c r="E5008" s="70">
        <v>44215</v>
      </c>
      <c r="F5008" s="71">
        <v>5176356</v>
      </c>
      <c r="G5008" s="33" t="s">
        <v>20</v>
      </c>
      <c r="H5008" s="33" t="s">
        <v>21</v>
      </c>
      <c r="I5008" s="33" t="s">
        <v>123</v>
      </c>
      <c r="J5008" s="33" t="s">
        <v>23</v>
      </c>
      <c r="K5008" s="63" t="s">
        <v>75</v>
      </c>
      <c r="L5008" s="32" t="str">
        <f t="shared" si="1405"/>
        <v>FM260JD</v>
      </c>
      <c r="M5008" s="32" t="str">
        <f t="shared" si="1406"/>
        <v>BMJ</v>
      </c>
      <c r="N5008" s="32" t="str">
        <f t="shared" si="1407"/>
        <v>10 RODA</v>
      </c>
      <c r="O5008" s="146">
        <v>3.6620370370370373E-2</v>
      </c>
      <c r="P5008" s="65">
        <v>3.6620370370370373E-2</v>
      </c>
      <c r="Q5008" s="65"/>
      <c r="R5008" s="66">
        <v>3</v>
      </c>
      <c r="S5008" s="66">
        <v>39520</v>
      </c>
      <c r="T5008" s="66">
        <v>14700</v>
      </c>
      <c r="U5008" s="67">
        <f t="shared" si="1417"/>
        <v>24.82</v>
      </c>
      <c r="V5008" s="66">
        <f t="shared" si="1408"/>
        <v>483841.08</v>
      </c>
      <c r="W5008" s="66" t="str">
        <f t="shared" si="1409"/>
        <v>1 &gt; 4</v>
      </c>
      <c r="X5008" s="66">
        <f>A5008+SUMIFS(Presensi!F:F,Presensi!E:E,'Entry Data'!AP5008)</f>
        <v>1</v>
      </c>
      <c r="Y5008" s="66">
        <f>IFERROR(INDEX('Retasi Pricing'!F:F,MATCH('Entry Data'!AM5008,'Retasi Pricing'!E:E,0))*X5008,"")</f>
        <v>25000</v>
      </c>
      <c r="Z5008" s="62" t="s">
        <v>26</v>
      </c>
      <c r="AA5008" s="62" t="s">
        <v>27</v>
      </c>
      <c r="AB5008" s="32"/>
      <c r="AC5008" s="32" t="s">
        <v>217</v>
      </c>
      <c r="AD5008" s="32" t="str">
        <f t="shared" si="1410"/>
        <v/>
      </c>
      <c r="AF5008" s="5" t="str">
        <f t="shared" si="1411"/>
        <v>agus suwantono44214</v>
      </c>
      <c r="AG5008" s="5" t="str">
        <f t="shared" si="1412"/>
        <v>BMJ 06744214UTARANIGHT</v>
      </c>
      <c r="AH5008" s="5" t="str">
        <f t="shared" si="1413"/>
        <v>agus suwantono44214UTARANIGHT</v>
      </c>
      <c r="AI5008" s="5" t="str">
        <f t="shared" si="1414"/>
        <v>BMJ 06744214NIGHT</v>
      </c>
      <c r="AJ5008" s="5" t="str">
        <f t="shared" si="1415"/>
        <v>agus suwantono44214NIGHT</v>
      </c>
      <c r="AK5008" s="5" t="str">
        <f t="shared" si="1416"/>
        <v>agus suwantonoBMJ</v>
      </c>
      <c r="AL5008" s="5" t="str">
        <f t="shared" si="1418"/>
        <v>3UTARA</v>
      </c>
      <c r="AM5008" s="5" t="str">
        <f t="shared" si="1419"/>
        <v>1 &gt; 4UTARA10 RODA</v>
      </c>
      <c r="AN5008" s="5" t="str">
        <f t="shared" si="1420"/>
        <v>agus suwantonoBMJ1 &gt; 4UTARA10 RODA</v>
      </c>
      <c r="AO5008" s="5" t="str">
        <f t="shared" si="1421"/>
        <v>agus suwantono1 &gt; 4UTARA10 RODA</v>
      </c>
      <c r="AP5008" s="5" t="str">
        <f t="shared" si="1422"/>
        <v>44214NIGHT</v>
      </c>
    </row>
    <row r="5009" spans="1:42" x14ac:dyDescent="0.3">
      <c r="A5009" s="33">
        <v>1</v>
      </c>
      <c r="B5009" s="33"/>
      <c r="C5009" s="70">
        <v>44214</v>
      </c>
      <c r="D5009" s="71" t="s">
        <v>87</v>
      </c>
      <c r="E5009" s="70">
        <v>44215</v>
      </c>
      <c r="F5009" s="71">
        <v>5176453</v>
      </c>
      <c r="G5009" s="33" t="s">
        <v>20</v>
      </c>
      <c r="H5009" s="33" t="s">
        <v>21</v>
      </c>
      <c r="I5009" s="33" t="s">
        <v>123</v>
      </c>
      <c r="J5009" s="33" t="s">
        <v>23</v>
      </c>
      <c r="K5009" s="63" t="s">
        <v>75</v>
      </c>
      <c r="L5009" s="32" t="str">
        <f t="shared" si="1405"/>
        <v>FM260JD</v>
      </c>
      <c r="M5009" s="32" t="str">
        <f t="shared" si="1406"/>
        <v>BMJ</v>
      </c>
      <c r="N5009" s="32" t="str">
        <f t="shared" si="1407"/>
        <v>10 RODA</v>
      </c>
      <c r="O5009" s="146">
        <v>0.13317129629629629</v>
      </c>
      <c r="P5009" s="65">
        <v>0.13317129629629629</v>
      </c>
      <c r="Q5009" s="65"/>
      <c r="R5009" s="66">
        <v>4</v>
      </c>
      <c r="S5009" s="66">
        <v>38920</v>
      </c>
      <c r="T5009" s="66">
        <v>14700</v>
      </c>
      <c r="U5009" s="67">
        <f t="shared" si="1417"/>
        <v>24.22</v>
      </c>
      <c r="V5009" s="66">
        <f t="shared" si="1408"/>
        <v>472144.68</v>
      </c>
      <c r="W5009" s="66" t="str">
        <f t="shared" si="1409"/>
        <v>1 &gt; 4</v>
      </c>
      <c r="X5009" s="66">
        <f>A5009+SUMIFS(Presensi!F:F,Presensi!E:E,'Entry Data'!AP5009)</f>
        <v>1</v>
      </c>
      <c r="Y5009" s="66">
        <f>IFERROR(INDEX('Retasi Pricing'!F:F,MATCH('Entry Data'!AM5009,'Retasi Pricing'!E:E,0))*X5009,"")</f>
        <v>25000</v>
      </c>
      <c r="Z5009" s="62" t="s">
        <v>26</v>
      </c>
      <c r="AA5009" s="62" t="s">
        <v>27</v>
      </c>
      <c r="AB5009" s="32"/>
      <c r="AC5009" s="32" t="s">
        <v>217</v>
      </c>
      <c r="AD5009" s="32" t="str">
        <f t="shared" si="1410"/>
        <v/>
      </c>
      <c r="AF5009" s="5" t="str">
        <f t="shared" si="1411"/>
        <v>agus suwantono44214</v>
      </c>
      <c r="AG5009" s="5" t="str">
        <f t="shared" si="1412"/>
        <v>BMJ 06744214UTARANIGHT</v>
      </c>
      <c r="AH5009" s="5" t="str">
        <f t="shared" si="1413"/>
        <v>agus suwantono44214UTARANIGHT</v>
      </c>
      <c r="AI5009" s="5" t="str">
        <f t="shared" si="1414"/>
        <v>BMJ 06744214NIGHT</v>
      </c>
      <c r="AJ5009" s="5" t="str">
        <f t="shared" si="1415"/>
        <v>agus suwantono44214NIGHT</v>
      </c>
      <c r="AK5009" s="5" t="str">
        <f t="shared" si="1416"/>
        <v>agus suwantonoBMJ</v>
      </c>
      <c r="AL5009" s="5" t="str">
        <f t="shared" si="1418"/>
        <v>4UTARA</v>
      </c>
      <c r="AM5009" s="5" t="str">
        <f t="shared" si="1419"/>
        <v>1 &gt; 4UTARA10 RODA</v>
      </c>
      <c r="AN5009" s="5" t="str">
        <f t="shared" si="1420"/>
        <v>agus suwantonoBMJ1 &gt; 4UTARA10 RODA</v>
      </c>
      <c r="AO5009" s="5" t="str">
        <f t="shared" si="1421"/>
        <v>agus suwantono1 &gt; 4UTARA10 RODA</v>
      </c>
      <c r="AP5009" s="5" t="str">
        <f t="shared" si="1422"/>
        <v>44214NIGHT</v>
      </c>
    </row>
    <row r="5010" spans="1:42" x14ac:dyDescent="0.3">
      <c r="A5010" s="33">
        <v>1</v>
      </c>
      <c r="B5010" s="33"/>
      <c r="C5010" s="70">
        <v>44214</v>
      </c>
      <c r="D5010" s="71" t="s">
        <v>87</v>
      </c>
      <c r="E5010" s="70">
        <v>44215</v>
      </c>
      <c r="F5010" s="71">
        <v>5176536</v>
      </c>
      <c r="G5010" s="33" t="s">
        <v>20</v>
      </c>
      <c r="H5010" s="33" t="s">
        <v>21</v>
      </c>
      <c r="I5010" s="33" t="s">
        <v>123</v>
      </c>
      <c r="J5010" s="33" t="s">
        <v>23</v>
      </c>
      <c r="K5010" s="63" t="s">
        <v>75</v>
      </c>
      <c r="L5010" s="32" t="str">
        <f t="shared" si="1405"/>
        <v>FM260JD</v>
      </c>
      <c r="M5010" s="32" t="str">
        <f t="shared" si="1406"/>
        <v>BMJ</v>
      </c>
      <c r="N5010" s="32" t="str">
        <f t="shared" si="1407"/>
        <v>10 RODA</v>
      </c>
      <c r="O5010" s="146">
        <v>0.21046296296296296</v>
      </c>
      <c r="P5010" s="65">
        <v>0.21046296296296296</v>
      </c>
      <c r="Q5010" s="65"/>
      <c r="R5010" s="66">
        <v>5</v>
      </c>
      <c r="S5010" s="66">
        <v>39640</v>
      </c>
      <c r="T5010" s="66">
        <v>14700</v>
      </c>
      <c r="U5010" s="67">
        <f t="shared" si="1417"/>
        <v>24.94</v>
      </c>
      <c r="V5010" s="66">
        <f t="shared" si="1408"/>
        <v>486180.36</v>
      </c>
      <c r="W5010" s="66" t="str">
        <f t="shared" si="1409"/>
        <v>&gt; 5</v>
      </c>
      <c r="X5010" s="66">
        <f>A5010+SUMIFS(Presensi!F:F,Presensi!E:E,'Entry Data'!AP5010)</f>
        <v>1</v>
      </c>
      <c r="Y5010" s="66">
        <f>IFERROR(INDEX('Retasi Pricing'!F:F,MATCH('Entry Data'!AM5010,'Retasi Pricing'!E:E,0))*X5010,"")</f>
        <v>27650</v>
      </c>
      <c r="Z5010" s="62" t="s">
        <v>26</v>
      </c>
      <c r="AA5010" s="62" t="s">
        <v>27</v>
      </c>
      <c r="AB5010" s="32"/>
      <c r="AC5010" s="32" t="s">
        <v>217</v>
      </c>
      <c r="AD5010" s="32" t="str">
        <f t="shared" si="1410"/>
        <v/>
      </c>
      <c r="AF5010" s="5" t="str">
        <f t="shared" si="1411"/>
        <v>agus suwantono44214</v>
      </c>
      <c r="AG5010" s="5" t="str">
        <f t="shared" si="1412"/>
        <v>BMJ 06744214UTARANIGHT</v>
      </c>
      <c r="AH5010" s="5" t="str">
        <f t="shared" si="1413"/>
        <v>agus suwantono44214UTARANIGHT</v>
      </c>
      <c r="AI5010" s="5" t="str">
        <f t="shared" si="1414"/>
        <v>BMJ 06744214NIGHT</v>
      </c>
      <c r="AJ5010" s="5" t="str">
        <f t="shared" si="1415"/>
        <v>agus suwantono44214NIGHT</v>
      </c>
      <c r="AK5010" s="5" t="str">
        <f t="shared" si="1416"/>
        <v>agus suwantonoBMJ</v>
      </c>
      <c r="AL5010" s="5" t="str">
        <f t="shared" si="1418"/>
        <v>5UTARA</v>
      </c>
      <c r="AM5010" s="5" t="str">
        <f t="shared" si="1419"/>
        <v>&gt; 5UTARA10 RODA</v>
      </c>
      <c r="AN5010" s="5" t="str">
        <f t="shared" si="1420"/>
        <v>agus suwantonoBMJ&gt; 5UTARA10 RODA</v>
      </c>
      <c r="AO5010" s="5" t="str">
        <f t="shared" si="1421"/>
        <v>agus suwantono&gt; 5UTARA10 RODA</v>
      </c>
      <c r="AP5010" s="5" t="str">
        <f t="shared" si="1422"/>
        <v>44214NIGHT</v>
      </c>
    </row>
    <row r="5011" spans="1:42" x14ac:dyDescent="0.3">
      <c r="A5011" s="33">
        <v>1</v>
      </c>
      <c r="B5011" s="33"/>
      <c r="C5011" s="70">
        <v>44214</v>
      </c>
      <c r="D5011" s="71" t="s">
        <v>87</v>
      </c>
      <c r="E5011" s="70">
        <v>44214</v>
      </c>
      <c r="F5011" s="71">
        <v>5176188</v>
      </c>
      <c r="G5011" s="33" t="s">
        <v>20</v>
      </c>
      <c r="H5011" s="33" t="s">
        <v>21</v>
      </c>
      <c r="I5011" s="33" t="s">
        <v>123</v>
      </c>
      <c r="J5011" s="33" t="s">
        <v>23</v>
      </c>
      <c r="K5011" s="63" t="s">
        <v>75</v>
      </c>
      <c r="L5011" s="32" t="str">
        <f t="shared" si="1405"/>
        <v>FM260JD</v>
      </c>
      <c r="M5011" s="32" t="str">
        <f t="shared" si="1406"/>
        <v>BMJ</v>
      </c>
      <c r="N5011" s="32" t="str">
        <f t="shared" si="1407"/>
        <v>10 RODA</v>
      </c>
      <c r="O5011" s="146">
        <v>0.89530092592592592</v>
      </c>
      <c r="P5011" s="65">
        <v>0.90045138888888887</v>
      </c>
      <c r="Q5011" s="65"/>
      <c r="R5011" s="66">
        <v>1</v>
      </c>
      <c r="S5011" s="66">
        <v>39460</v>
      </c>
      <c r="T5011" s="66">
        <v>14700</v>
      </c>
      <c r="U5011" s="67">
        <f t="shared" si="1417"/>
        <v>24.76</v>
      </c>
      <c r="V5011" s="66">
        <f t="shared" si="1408"/>
        <v>482671.44000000006</v>
      </c>
      <c r="W5011" s="66" t="str">
        <f t="shared" si="1409"/>
        <v>1 &gt; 4</v>
      </c>
      <c r="X5011" s="66">
        <f>A5011+SUMIFS(Presensi!F:F,Presensi!E:E,'Entry Data'!AP5011)</f>
        <v>1</v>
      </c>
      <c r="Y5011" s="66">
        <f>IFERROR(INDEX('Retasi Pricing'!F:F,MATCH('Entry Data'!AM5011,'Retasi Pricing'!E:E,0))*X5011,"")</f>
        <v>25000</v>
      </c>
      <c r="Z5011" s="62" t="s">
        <v>26</v>
      </c>
      <c r="AA5011" s="62" t="s">
        <v>27</v>
      </c>
      <c r="AB5011" s="32"/>
      <c r="AC5011" s="32" t="s">
        <v>217</v>
      </c>
      <c r="AD5011" s="32" t="str">
        <f t="shared" si="1410"/>
        <v/>
      </c>
      <c r="AF5011" s="5" t="str">
        <f t="shared" si="1411"/>
        <v>agus suwantono44214</v>
      </c>
      <c r="AG5011" s="5" t="str">
        <f t="shared" si="1412"/>
        <v>BMJ 06744214UTARANIGHT</v>
      </c>
      <c r="AH5011" s="5" t="str">
        <f t="shared" si="1413"/>
        <v>agus suwantono44214UTARANIGHT</v>
      </c>
      <c r="AI5011" s="5" t="str">
        <f t="shared" si="1414"/>
        <v>BMJ 06744214NIGHT</v>
      </c>
      <c r="AJ5011" s="5" t="str">
        <f t="shared" si="1415"/>
        <v>agus suwantono44214NIGHT</v>
      </c>
      <c r="AK5011" s="5" t="str">
        <f t="shared" si="1416"/>
        <v>agus suwantonoBMJ</v>
      </c>
      <c r="AL5011" s="5" t="str">
        <f t="shared" si="1418"/>
        <v>1UTARA</v>
      </c>
      <c r="AM5011" s="5" t="str">
        <f t="shared" si="1419"/>
        <v>1 &gt; 4UTARA10 RODA</v>
      </c>
      <c r="AN5011" s="5" t="str">
        <f t="shared" si="1420"/>
        <v>agus suwantonoBMJ1 &gt; 4UTARA10 RODA</v>
      </c>
      <c r="AO5011" s="5" t="str">
        <f t="shared" si="1421"/>
        <v>agus suwantono1 &gt; 4UTARA10 RODA</v>
      </c>
      <c r="AP5011" s="5" t="str">
        <f t="shared" si="1422"/>
        <v>44214NIGHT</v>
      </c>
    </row>
    <row r="5012" spans="1:42" x14ac:dyDescent="0.3">
      <c r="A5012" s="33">
        <v>1</v>
      </c>
      <c r="B5012" s="33"/>
      <c r="C5012" s="70">
        <v>44214</v>
      </c>
      <c r="D5012" s="71" t="s">
        <v>87</v>
      </c>
      <c r="E5012" s="70">
        <v>44214</v>
      </c>
      <c r="F5012" s="71">
        <v>5176283</v>
      </c>
      <c r="G5012" s="33" t="s">
        <v>20</v>
      </c>
      <c r="H5012" s="33" t="s">
        <v>21</v>
      </c>
      <c r="I5012" s="33" t="s">
        <v>123</v>
      </c>
      <c r="J5012" s="33" t="s">
        <v>23</v>
      </c>
      <c r="K5012" s="63" t="s">
        <v>75</v>
      </c>
      <c r="L5012" s="32" t="str">
        <f t="shared" si="1405"/>
        <v>FM260JD</v>
      </c>
      <c r="M5012" s="32" t="str">
        <f t="shared" si="1406"/>
        <v>BMJ</v>
      </c>
      <c r="N5012" s="32" t="str">
        <f t="shared" si="1407"/>
        <v>10 RODA</v>
      </c>
      <c r="O5012" s="146">
        <v>0.9682291666666667</v>
      </c>
      <c r="P5012" s="65">
        <v>0.9682291666666667</v>
      </c>
      <c r="Q5012" s="65"/>
      <c r="R5012" s="66">
        <v>2</v>
      </c>
      <c r="S5012" s="66">
        <v>41120</v>
      </c>
      <c r="T5012" s="66">
        <v>14700</v>
      </c>
      <c r="U5012" s="67">
        <f t="shared" si="1417"/>
        <v>26.42</v>
      </c>
      <c r="V5012" s="66">
        <f t="shared" si="1408"/>
        <v>515031.48000000004</v>
      </c>
      <c r="W5012" s="66" t="str">
        <f t="shared" si="1409"/>
        <v>1 &gt; 4</v>
      </c>
      <c r="X5012" s="66">
        <f>A5012+SUMIFS(Presensi!F:F,Presensi!E:E,'Entry Data'!AP5012)</f>
        <v>1</v>
      </c>
      <c r="Y5012" s="66">
        <f>IFERROR(INDEX('Retasi Pricing'!F:F,MATCH('Entry Data'!AM5012,'Retasi Pricing'!E:E,0))*X5012,"")</f>
        <v>25000</v>
      </c>
      <c r="Z5012" s="62" t="s">
        <v>26</v>
      </c>
      <c r="AA5012" s="62" t="s">
        <v>27</v>
      </c>
      <c r="AB5012" s="32"/>
      <c r="AC5012" s="32" t="s">
        <v>217</v>
      </c>
      <c r="AD5012" s="32" t="str">
        <f t="shared" si="1410"/>
        <v/>
      </c>
      <c r="AF5012" s="5" t="str">
        <f t="shared" si="1411"/>
        <v>agus suwantono44214</v>
      </c>
      <c r="AG5012" s="5" t="str">
        <f t="shared" si="1412"/>
        <v>BMJ 06744214UTARANIGHT</v>
      </c>
      <c r="AH5012" s="5" t="str">
        <f t="shared" si="1413"/>
        <v>agus suwantono44214UTARANIGHT</v>
      </c>
      <c r="AI5012" s="5" t="str">
        <f t="shared" si="1414"/>
        <v>BMJ 06744214NIGHT</v>
      </c>
      <c r="AJ5012" s="5" t="str">
        <f t="shared" si="1415"/>
        <v>agus suwantono44214NIGHT</v>
      </c>
      <c r="AK5012" s="5" t="str">
        <f t="shared" si="1416"/>
        <v>agus suwantonoBMJ</v>
      </c>
      <c r="AL5012" s="5" t="str">
        <f t="shared" si="1418"/>
        <v>2UTARA</v>
      </c>
      <c r="AM5012" s="5" t="str">
        <f t="shared" si="1419"/>
        <v>1 &gt; 4UTARA10 RODA</v>
      </c>
      <c r="AN5012" s="5" t="str">
        <f t="shared" si="1420"/>
        <v>agus suwantonoBMJ1 &gt; 4UTARA10 RODA</v>
      </c>
      <c r="AO5012" s="5" t="str">
        <f t="shared" si="1421"/>
        <v>agus suwantono1 &gt; 4UTARA10 RODA</v>
      </c>
      <c r="AP5012" s="5" t="str">
        <f t="shared" si="1422"/>
        <v>44214NIGHT</v>
      </c>
    </row>
    <row r="5013" spans="1:42" x14ac:dyDescent="0.3">
      <c r="A5013" s="33">
        <v>1</v>
      </c>
      <c r="B5013" s="33"/>
      <c r="C5013" s="70">
        <v>44214</v>
      </c>
      <c r="D5013" s="71" t="s">
        <v>87</v>
      </c>
      <c r="E5013" s="70">
        <v>44215</v>
      </c>
      <c r="F5013" s="71">
        <v>5176345</v>
      </c>
      <c r="G5013" s="33" t="s">
        <v>20</v>
      </c>
      <c r="H5013" s="33" t="s">
        <v>21</v>
      </c>
      <c r="I5013" s="33" t="s">
        <v>51</v>
      </c>
      <c r="J5013" s="33" t="s">
        <v>46</v>
      </c>
      <c r="K5013" s="63" t="s">
        <v>77</v>
      </c>
      <c r="L5013" s="32" t="str">
        <f t="shared" si="1405"/>
        <v>FM260JD</v>
      </c>
      <c r="M5013" s="32" t="str">
        <f t="shared" si="1406"/>
        <v>BMJ</v>
      </c>
      <c r="N5013" s="32" t="str">
        <f t="shared" si="1407"/>
        <v>10 RODA</v>
      </c>
      <c r="O5013" s="146">
        <v>2.3564814814814813E-2</v>
      </c>
      <c r="P5013" s="65">
        <v>2.3564814814814813E-2</v>
      </c>
      <c r="Q5013" s="65"/>
      <c r="R5013" s="66">
        <v>4</v>
      </c>
      <c r="S5013" s="66">
        <v>38660</v>
      </c>
      <c r="T5013" s="66">
        <v>15100</v>
      </c>
      <c r="U5013" s="67">
        <f t="shared" si="1417"/>
        <v>23.56</v>
      </c>
      <c r="V5013" s="66">
        <f t="shared" si="1408"/>
        <v>459278.64</v>
      </c>
      <c r="W5013" s="66" t="str">
        <f t="shared" si="1409"/>
        <v>1 &gt; 4</v>
      </c>
      <c r="X5013" s="66">
        <f>A5013+SUMIFS(Presensi!F:F,Presensi!E:E,'Entry Data'!AP5013)</f>
        <v>1</v>
      </c>
      <c r="Y5013" s="66">
        <f>IFERROR(INDEX('Retasi Pricing'!F:F,MATCH('Entry Data'!AM5013,'Retasi Pricing'!E:E,0))*X5013,"")</f>
        <v>25000</v>
      </c>
      <c r="Z5013" s="62" t="s">
        <v>26</v>
      </c>
      <c r="AA5013" s="62" t="s">
        <v>27</v>
      </c>
      <c r="AB5013" s="32"/>
      <c r="AC5013" s="32" t="s">
        <v>200</v>
      </c>
      <c r="AD5013" s="32" t="str">
        <f t="shared" si="1410"/>
        <v/>
      </c>
      <c r="AF5013" s="5" t="str">
        <f t="shared" si="1411"/>
        <v>teguh sugeng44214</v>
      </c>
      <c r="AG5013" s="5" t="str">
        <f t="shared" si="1412"/>
        <v>BMJ 06844214UTARANIGHT</v>
      </c>
      <c r="AH5013" s="5" t="str">
        <f t="shared" si="1413"/>
        <v>teguh sugeng44214UTARANIGHT</v>
      </c>
      <c r="AI5013" s="5" t="str">
        <f t="shared" si="1414"/>
        <v>BMJ 06844214NIGHT</v>
      </c>
      <c r="AJ5013" s="5" t="str">
        <f t="shared" si="1415"/>
        <v>teguh sugeng44214NIGHT</v>
      </c>
      <c r="AK5013" s="5" t="str">
        <f t="shared" si="1416"/>
        <v>teguh sugengBMJ</v>
      </c>
      <c r="AL5013" s="5" t="str">
        <f t="shared" si="1418"/>
        <v>4UTARA</v>
      </c>
      <c r="AM5013" s="5" t="str">
        <f t="shared" si="1419"/>
        <v>1 &gt; 4UTARA10 RODA</v>
      </c>
      <c r="AN5013" s="5" t="str">
        <f t="shared" si="1420"/>
        <v>teguh sugengBMJ1 &gt; 4UTARA10 RODA</v>
      </c>
      <c r="AO5013" s="5" t="str">
        <f t="shared" si="1421"/>
        <v>teguh sugeng1 &gt; 4UTARA10 RODA</v>
      </c>
      <c r="AP5013" s="5" t="str">
        <f t="shared" si="1422"/>
        <v>44214NIGHT</v>
      </c>
    </row>
    <row r="5014" spans="1:42" x14ac:dyDescent="0.3">
      <c r="A5014" s="33">
        <v>1</v>
      </c>
      <c r="B5014" s="33"/>
      <c r="C5014" s="70">
        <v>44214</v>
      </c>
      <c r="D5014" s="71" t="s">
        <v>87</v>
      </c>
      <c r="E5014" s="70">
        <v>44215</v>
      </c>
      <c r="F5014" s="71">
        <v>5176410</v>
      </c>
      <c r="G5014" s="33" t="s">
        <v>20</v>
      </c>
      <c r="H5014" s="33" t="s">
        <v>21</v>
      </c>
      <c r="I5014" s="33" t="s">
        <v>170</v>
      </c>
      <c r="J5014" s="33" t="s">
        <v>23</v>
      </c>
      <c r="K5014" s="63" t="s">
        <v>77</v>
      </c>
      <c r="L5014" s="32" t="str">
        <f t="shared" si="1405"/>
        <v>FM260JD</v>
      </c>
      <c r="M5014" s="32" t="str">
        <f t="shared" si="1406"/>
        <v>BMJ</v>
      </c>
      <c r="N5014" s="32" t="str">
        <f t="shared" si="1407"/>
        <v>10 RODA</v>
      </c>
      <c r="O5014" s="146">
        <v>9.4236111111111118E-2</v>
      </c>
      <c r="P5014" s="65">
        <v>9.4236111111111118E-2</v>
      </c>
      <c r="Q5014" s="65"/>
      <c r="R5014" s="66">
        <v>5</v>
      </c>
      <c r="S5014" s="66">
        <v>40200</v>
      </c>
      <c r="T5014" s="66">
        <v>15100</v>
      </c>
      <c r="U5014" s="67">
        <f t="shared" si="1417"/>
        <v>25.1</v>
      </c>
      <c r="V5014" s="66">
        <f t="shared" si="1408"/>
        <v>489299.4</v>
      </c>
      <c r="W5014" s="66" t="str">
        <f t="shared" si="1409"/>
        <v>&gt; 5</v>
      </c>
      <c r="X5014" s="66">
        <f>A5014+SUMIFS(Presensi!F:F,Presensi!E:E,'Entry Data'!AP5014)</f>
        <v>1</v>
      </c>
      <c r="Y5014" s="66">
        <f>IFERROR(INDEX('Retasi Pricing'!F:F,MATCH('Entry Data'!AM5014,'Retasi Pricing'!E:E,0))*X5014,"")</f>
        <v>27650</v>
      </c>
      <c r="Z5014" s="62" t="s">
        <v>26</v>
      </c>
      <c r="AA5014" s="62" t="s">
        <v>27</v>
      </c>
      <c r="AB5014" s="32"/>
      <c r="AC5014" s="32" t="s">
        <v>200</v>
      </c>
      <c r="AD5014" s="32" t="str">
        <f t="shared" si="1410"/>
        <v/>
      </c>
      <c r="AF5014" s="5" t="str">
        <f t="shared" si="1411"/>
        <v>teguh sugeng44214</v>
      </c>
      <c r="AG5014" s="5" t="str">
        <f t="shared" si="1412"/>
        <v>BMJ 06844214UTARANIGHT</v>
      </c>
      <c r="AH5014" s="5" t="str">
        <f t="shared" si="1413"/>
        <v>teguh sugeng44214UTARANIGHT</v>
      </c>
      <c r="AI5014" s="5" t="str">
        <f t="shared" si="1414"/>
        <v>BMJ 06844214NIGHT</v>
      </c>
      <c r="AJ5014" s="5" t="str">
        <f t="shared" si="1415"/>
        <v>teguh sugeng44214NIGHT</v>
      </c>
      <c r="AK5014" s="5" t="str">
        <f t="shared" si="1416"/>
        <v>teguh sugengBMJ</v>
      </c>
      <c r="AL5014" s="5" t="str">
        <f t="shared" si="1418"/>
        <v>5UTARA</v>
      </c>
      <c r="AM5014" s="5" t="str">
        <f t="shared" si="1419"/>
        <v>&gt; 5UTARA10 RODA</v>
      </c>
      <c r="AN5014" s="5" t="str">
        <f t="shared" si="1420"/>
        <v>teguh sugengBMJ&gt; 5UTARA10 RODA</v>
      </c>
      <c r="AO5014" s="5" t="str">
        <f t="shared" si="1421"/>
        <v>teguh sugeng&gt; 5UTARA10 RODA</v>
      </c>
      <c r="AP5014" s="5" t="str">
        <f t="shared" si="1422"/>
        <v>44214NIGHT</v>
      </c>
    </row>
    <row r="5015" spans="1:42" x14ac:dyDescent="0.3">
      <c r="A5015" s="33">
        <v>1</v>
      </c>
      <c r="B5015" s="33"/>
      <c r="C5015" s="70">
        <v>44214</v>
      </c>
      <c r="D5015" s="71" t="s">
        <v>87</v>
      </c>
      <c r="E5015" s="70">
        <v>44215</v>
      </c>
      <c r="F5015" s="71">
        <v>5176483</v>
      </c>
      <c r="G5015" s="33" t="s">
        <v>20</v>
      </c>
      <c r="H5015" s="33" t="s">
        <v>21</v>
      </c>
      <c r="I5015" s="33" t="s">
        <v>51</v>
      </c>
      <c r="J5015" s="33" t="s">
        <v>46</v>
      </c>
      <c r="K5015" s="63" t="s">
        <v>77</v>
      </c>
      <c r="L5015" s="32" t="str">
        <f t="shared" si="1405"/>
        <v>FM260JD</v>
      </c>
      <c r="M5015" s="32" t="str">
        <f t="shared" si="1406"/>
        <v>BMJ</v>
      </c>
      <c r="N5015" s="32" t="str">
        <f t="shared" si="1407"/>
        <v>10 RODA</v>
      </c>
      <c r="O5015" s="146">
        <v>0.16731481481481481</v>
      </c>
      <c r="P5015" s="65">
        <v>0.16731481481481481</v>
      </c>
      <c r="Q5015" s="65"/>
      <c r="R5015" s="66">
        <v>6</v>
      </c>
      <c r="S5015" s="66">
        <v>38560</v>
      </c>
      <c r="T5015" s="66">
        <v>15100</v>
      </c>
      <c r="U5015" s="67">
        <f t="shared" si="1417"/>
        <v>23.46</v>
      </c>
      <c r="V5015" s="66">
        <f t="shared" si="1408"/>
        <v>457329.24</v>
      </c>
      <c r="W5015" s="66" t="str">
        <f t="shared" si="1409"/>
        <v>&gt; 6</v>
      </c>
      <c r="X5015" s="66">
        <f>A5015+SUMIFS(Presensi!F:F,Presensi!E:E,'Entry Data'!AP5015)</f>
        <v>1</v>
      </c>
      <c r="Y5015" s="66">
        <f>IFERROR(INDEX('Retasi Pricing'!F:F,MATCH('Entry Data'!AM5015,'Retasi Pricing'!E:E,0))*X5015,"")</f>
        <v>30800</v>
      </c>
      <c r="Z5015" s="62" t="s">
        <v>26</v>
      </c>
      <c r="AA5015" s="62" t="s">
        <v>27</v>
      </c>
      <c r="AB5015" s="32"/>
      <c r="AC5015" s="32" t="s">
        <v>200</v>
      </c>
      <c r="AD5015" s="32" t="str">
        <f t="shared" si="1410"/>
        <v/>
      </c>
      <c r="AF5015" s="5" t="str">
        <f t="shared" si="1411"/>
        <v>teguh sugeng44214</v>
      </c>
      <c r="AG5015" s="5" t="str">
        <f t="shared" si="1412"/>
        <v>BMJ 06844214UTARANIGHT</v>
      </c>
      <c r="AH5015" s="5" t="str">
        <f t="shared" si="1413"/>
        <v>teguh sugeng44214UTARANIGHT</v>
      </c>
      <c r="AI5015" s="5" t="str">
        <f t="shared" si="1414"/>
        <v>BMJ 06844214NIGHT</v>
      </c>
      <c r="AJ5015" s="5" t="str">
        <f t="shared" si="1415"/>
        <v>teguh sugeng44214NIGHT</v>
      </c>
      <c r="AK5015" s="5" t="str">
        <f t="shared" si="1416"/>
        <v>teguh sugengBMJ</v>
      </c>
      <c r="AL5015" s="5" t="str">
        <f t="shared" si="1418"/>
        <v>6UTARA</v>
      </c>
      <c r="AM5015" s="5" t="str">
        <f t="shared" si="1419"/>
        <v>&gt; 6UTARA10 RODA</v>
      </c>
      <c r="AN5015" s="5" t="str">
        <f t="shared" si="1420"/>
        <v>teguh sugengBMJ&gt; 6UTARA10 RODA</v>
      </c>
      <c r="AO5015" s="5" t="str">
        <f t="shared" si="1421"/>
        <v>teguh sugeng&gt; 6UTARA10 RODA</v>
      </c>
      <c r="AP5015" s="5" t="str">
        <f t="shared" si="1422"/>
        <v>44214NIGHT</v>
      </c>
    </row>
    <row r="5016" spans="1:42" x14ac:dyDescent="0.3">
      <c r="A5016" s="33">
        <v>1</v>
      </c>
      <c r="B5016" s="33"/>
      <c r="C5016" s="70">
        <v>44214</v>
      </c>
      <c r="D5016" s="71" t="s">
        <v>87</v>
      </c>
      <c r="E5016" s="70">
        <v>44215</v>
      </c>
      <c r="F5016" s="71">
        <v>5176556</v>
      </c>
      <c r="G5016" s="33" t="s">
        <v>20</v>
      </c>
      <c r="H5016" s="33" t="s">
        <v>21</v>
      </c>
      <c r="I5016" s="33" t="s">
        <v>170</v>
      </c>
      <c r="J5016" s="33" t="s">
        <v>23</v>
      </c>
      <c r="K5016" s="63" t="s">
        <v>77</v>
      </c>
      <c r="L5016" s="32" t="str">
        <f t="shared" si="1405"/>
        <v>FM260JD</v>
      </c>
      <c r="M5016" s="32" t="str">
        <f t="shared" si="1406"/>
        <v>BMJ</v>
      </c>
      <c r="N5016" s="32" t="str">
        <f t="shared" si="1407"/>
        <v>10 RODA</v>
      </c>
      <c r="O5016" s="146">
        <v>0.22945601851851852</v>
      </c>
      <c r="P5016" s="65">
        <v>0.22945601851851852</v>
      </c>
      <c r="Q5016" s="65"/>
      <c r="R5016" s="66">
        <v>7</v>
      </c>
      <c r="S5016" s="66">
        <v>42420</v>
      </c>
      <c r="T5016" s="66">
        <v>15100</v>
      </c>
      <c r="U5016" s="67">
        <f t="shared" si="1417"/>
        <v>27.32</v>
      </c>
      <c r="V5016" s="66">
        <f t="shared" si="1408"/>
        <v>532576.08000000007</v>
      </c>
      <c r="W5016" s="66" t="str">
        <f t="shared" si="1409"/>
        <v>7 &gt;</v>
      </c>
      <c r="X5016" s="66">
        <f>A5016+SUMIFS(Presensi!F:F,Presensi!E:E,'Entry Data'!AP5016)</f>
        <v>1</v>
      </c>
      <c r="Y5016" s="66">
        <f>IFERROR(INDEX('Retasi Pricing'!F:F,MATCH('Entry Data'!AM5016,'Retasi Pricing'!E:E,0))*X5016,"")</f>
        <v>37750</v>
      </c>
      <c r="Z5016" s="62" t="s">
        <v>26</v>
      </c>
      <c r="AA5016" s="62" t="s">
        <v>27</v>
      </c>
      <c r="AB5016" s="32"/>
      <c r="AC5016" s="32" t="s">
        <v>200</v>
      </c>
      <c r="AD5016" s="32" t="str">
        <f t="shared" si="1410"/>
        <v/>
      </c>
      <c r="AF5016" s="5" t="str">
        <f t="shared" si="1411"/>
        <v>teguh sugeng44214</v>
      </c>
      <c r="AG5016" s="5" t="str">
        <f t="shared" si="1412"/>
        <v>BMJ 06844214UTARANIGHT</v>
      </c>
      <c r="AH5016" s="5" t="str">
        <f t="shared" si="1413"/>
        <v>teguh sugeng44214UTARANIGHT</v>
      </c>
      <c r="AI5016" s="5" t="str">
        <f t="shared" si="1414"/>
        <v>BMJ 06844214NIGHT</v>
      </c>
      <c r="AJ5016" s="5" t="str">
        <f t="shared" si="1415"/>
        <v>teguh sugeng44214NIGHT</v>
      </c>
      <c r="AK5016" s="5" t="str">
        <f t="shared" si="1416"/>
        <v>teguh sugengBMJ</v>
      </c>
      <c r="AL5016" s="5" t="str">
        <f t="shared" si="1418"/>
        <v>7UTARA</v>
      </c>
      <c r="AM5016" s="5" t="str">
        <f t="shared" si="1419"/>
        <v>7 &gt;UTARA10 RODA</v>
      </c>
      <c r="AN5016" s="5" t="str">
        <f t="shared" si="1420"/>
        <v>teguh sugengBMJ7 &gt;UTARA10 RODA</v>
      </c>
      <c r="AO5016" s="5" t="str">
        <f t="shared" si="1421"/>
        <v>teguh sugeng7 &gt;UTARA10 RODA</v>
      </c>
      <c r="AP5016" s="5" t="str">
        <f t="shared" si="1422"/>
        <v>44214NIGHT</v>
      </c>
    </row>
    <row r="5017" spans="1:42" x14ac:dyDescent="0.3">
      <c r="A5017" s="33">
        <v>1</v>
      </c>
      <c r="B5017" s="33"/>
      <c r="C5017" s="70">
        <v>44214</v>
      </c>
      <c r="D5017" s="71" t="s">
        <v>87</v>
      </c>
      <c r="E5017" s="70">
        <v>44214</v>
      </c>
      <c r="F5017" s="71">
        <v>5176141</v>
      </c>
      <c r="G5017" s="33" t="s">
        <v>20</v>
      </c>
      <c r="H5017" s="33" t="s">
        <v>21</v>
      </c>
      <c r="I5017" s="33" t="s">
        <v>170</v>
      </c>
      <c r="J5017" s="33" t="s">
        <v>23</v>
      </c>
      <c r="K5017" s="63" t="s">
        <v>77</v>
      </c>
      <c r="L5017" s="32" t="str">
        <f t="shared" si="1405"/>
        <v>FM260JD</v>
      </c>
      <c r="M5017" s="32" t="str">
        <f t="shared" si="1406"/>
        <v>BMJ</v>
      </c>
      <c r="N5017" s="32" t="str">
        <f t="shared" si="1407"/>
        <v>10 RODA</v>
      </c>
      <c r="O5017" s="146">
        <v>0.85265046296296287</v>
      </c>
      <c r="P5017" s="65">
        <v>0.85908564814814825</v>
      </c>
      <c r="Q5017" s="65"/>
      <c r="R5017" s="66">
        <v>1</v>
      </c>
      <c r="S5017" s="66">
        <v>40940</v>
      </c>
      <c r="T5017" s="66">
        <v>15100</v>
      </c>
      <c r="U5017" s="67">
        <f t="shared" si="1417"/>
        <v>25.84</v>
      </c>
      <c r="V5017" s="66">
        <f t="shared" si="1408"/>
        <v>503724.95999999996</v>
      </c>
      <c r="W5017" s="66" t="str">
        <f t="shared" si="1409"/>
        <v>1 &gt; 4</v>
      </c>
      <c r="X5017" s="66">
        <f>A5017+SUMIFS(Presensi!F:F,Presensi!E:E,'Entry Data'!AP5017)</f>
        <v>1</v>
      </c>
      <c r="Y5017" s="66">
        <f>IFERROR(INDEX('Retasi Pricing'!F:F,MATCH('Entry Data'!AM5017,'Retasi Pricing'!E:E,0))*X5017,"")</f>
        <v>25000</v>
      </c>
      <c r="Z5017" s="62" t="s">
        <v>26</v>
      </c>
      <c r="AA5017" s="62" t="s">
        <v>27</v>
      </c>
      <c r="AB5017" s="32"/>
      <c r="AC5017" s="32" t="s">
        <v>200</v>
      </c>
      <c r="AD5017" s="32" t="str">
        <f t="shared" si="1410"/>
        <v/>
      </c>
      <c r="AF5017" s="5" t="str">
        <f t="shared" si="1411"/>
        <v>teguh sugeng44214</v>
      </c>
      <c r="AG5017" s="5" t="str">
        <f t="shared" si="1412"/>
        <v>BMJ 06844214UTARANIGHT</v>
      </c>
      <c r="AH5017" s="5" t="str">
        <f t="shared" si="1413"/>
        <v>teguh sugeng44214UTARANIGHT</v>
      </c>
      <c r="AI5017" s="5" t="str">
        <f t="shared" si="1414"/>
        <v>BMJ 06844214NIGHT</v>
      </c>
      <c r="AJ5017" s="5" t="str">
        <f t="shared" si="1415"/>
        <v>teguh sugeng44214NIGHT</v>
      </c>
      <c r="AK5017" s="5" t="str">
        <f t="shared" si="1416"/>
        <v>teguh sugengBMJ</v>
      </c>
      <c r="AL5017" s="5" t="str">
        <f t="shared" si="1418"/>
        <v>1UTARA</v>
      </c>
      <c r="AM5017" s="5" t="str">
        <f t="shared" si="1419"/>
        <v>1 &gt; 4UTARA10 RODA</v>
      </c>
      <c r="AN5017" s="5" t="str">
        <f t="shared" si="1420"/>
        <v>teguh sugengBMJ1 &gt; 4UTARA10 RODA</v>
      </c>
      <c r="AO5017" s="5" t="str">
        <f t="shared" si="1421"/>
        <v>teguh sugeng1 &gt; 4UTARA10 RODA</v>
      </c>
      <c r="AP5017" s="5" t="str">
        <f t="shared" si="1422"/>
        <v>44214NIGHT</v>
      </c>
    </row>
    <row r="5018" spans="1:42" x14ac:dyDescent="0.3">
      <c r="A5018" s="33">
        <v>1</v>
      </c>
      <c r="B5018" s="33"/>
      <c r="C5018" s="70">
        <v>44214</v>
      </c>
      <c r="D5018" s="71" t="s">
        <v>87</v>
      </c>
      <c r="E5018" s="70">
        <v>44214</v>
      </c>
      <c r="F5018" s="71">
        <v>5176211</v>
      </c>
      <c r="G5018" s="33" t="s">
        <v>20</v>
      </c>
      <c r="H5018" s="33" t="s">
        <v>50</v>
      </c>
      <c r="I5018" s="33" t="s">
        <v>51</v>
      </c>
      <c r="J5018" s="33" t="s">
        <v>53</v>
      </c>
      <c r="K5018" s="63" t="s">
        <v>77</v>
      </c>
      <c r="L5018" s="32" t="str">
        <f t="shared" si="1405"/>
        <v>FM260JD</v>
      </c>
      <c r="M5018" s="32" t="str">
        <f t="shared" si="1406"/>
        <v>BMJ</v>
      </c>
      <c r="N5018" s="32" t="str">
        <f t="shared" si="1407"/>
        <v>10 RODA</v>
      </c>
      <c r="O5018" s="146">
        <v>0.91119212962962959</v>
      </c>
      <c r="P5018" s="65">
        <v>0.91119212962962959</v>
      </c>
      <c r="Q5018" s="65"/>
      <c r="R5018" s="66">
        <v>2</v>
      </c>
      <c r="S5018" s="66">
        <v>39920</v>
      </c>
      <c r="T5018" s="66">
        <v>15100</v>
      </c>
      <c r="U5018" s="67">
        <f t="shared" si="1417"/>
        <v>24.82</v>
      </c>
      <c r="V5018" s="66">
        <f t="shared" si="1408"/>
        <v>483841.08</v>
      </c>
      <c r="W5018" s="66" t="str">
        <f t="shared" si="1409"/>
        <v>1 &gt; 4</v>
      </c>
      <c r="X5018" s="66">
        <f>A5018+SUMIFS(Presensi!F:F,Presensi!E:E,'Entry Data'!AP5018)</f>
        <v>1</v>
      </c>
      <c r="Y5018" s="66">
        <f>IFERROR(INDEX('Retasi Pricing'!F:F,MATCH('Entry Data'!AM5018,'Retasi Pricing'!E:E,0))*X5018,"")</f>
        <v>25000</v>
      </c>
      <c r="Z5018" s="62" t="s">
        <v>26</v>
      </c>
      <c r="AA5018" s="62" t="s">
        <v>27</v>
      </c>
      <c r="AB5018" s="32"/>
      <c r="AC5018" s="32" t="s">
        <v>200</v>
      </c>
      <c r="AD5018" s="32" t="str">
        <f t="shared" si="1410"/>
        <v/>
      </c>
      <c r="AF5018" s="5" t="str">
        <f t="shared" si="1411"/>
        <v>teguh sugeng44214</v>
      </c>
      <c r="AG5018" s="5" t="str">
        <f t="shared" si="1412"/>
        <v>BMJ 06844214UTARANIGHT</v>
      </c>
      <c r="AH5018" s="5" t="str">
        <f t="shared" si="1413"/>
        <v>teguh sugeng44214UTARANIGHT</v>
      </c>
      <c r="AI5018" s="5" t="str">
        <f t="shared" si="1414"/>
        <v>BMJ 06844214NIGHT</v>
      </c>
      <c r="AJ5018" s="5" t="str">
        <f t="shared" si="1415"/>
        <v>teguh sugeng44214NIGHT</v>
      </c>
      <c r="AK5018" s="5" t="str">
        <f t="shared" si="1416"/>
        <v>teguh sugengBMJ</v>
      </c>
      <c r="AL5018" s="5" t="str">
        <f t="shared" si="1418"/>
        <v>2UTARA</v>
      </c>
      <c r="AM5018" s="5" t="str">
        <f t="shared" si="1419"/>
        <v>1 &gt; 4UTARA10 RODA</v>
      </c>
      <c r="AN5018" s="5" t="str">
        <f t="shared" si="1420"/>
        <v>teguh sugengBMJ1 &gt; 4UTARA10 RODA</v>
      </c>
      <c r="AO5018" s="5" t="str">
        <f t="shared" si="1421"/>
        <v>teguh sugeng1 &gt; 4UTARA10 RODA</v>
      </c>
      <c r="AP5018" s="5" t="str">
        <f t="shared" si="1422"/>
        <v>44214NIGHT</v>
      </c>
    </row>
    <row r="5019" spans="1:42" x14ac:dyDescent="0.3">
      <c r="A5019" s="33">
        <v>1</v>
      </c>
      <c r="B5019" s="33"/>
      <c r="C5019" s="70">
        <v>44214</v>
      </c>
      <c r="D5019" s="71" t="s">
        <v>87</v>
      </c>
      <c r="E5019" s="70">
        <v>44214</v>
      </c>
      <c r="F5019" s="71">
        <v>5176289</v>
      </c>
      <c r="G5019" s="33" t="s">
        <v>20</v>
      </c>
      <c r="H5019" s="33" t="s">
        <v>21</v>
      </c>
      <c r="I5019" s="33" t="s">
        <v>123</v>
      </c>
      <c r="J5019" s="33" t="s">
        <v>23</v>
      </c>
      <c r="K5019" s="63" t="s">
        <v>77</v>
      </c>
      <c r="L5019" s="32" t="str">
        <f t="shared" si="1405"/>
        <v>FM260JD</v>
      </c>
      <c r="M5019" s="32" t="str">
        <f t="shared" si="1406"/>
        <v>BMJ</v>
      </c>
      <c r="N5019" s="32" t="str">
        <f t="shared" si="1407"/>
        <v>10 RODA</v>
      </c>
      <c r="O5019" s="146">
        <v>0.97105324074074073</v>
      </c>
      <c r="P5019" s="65">
        <v>0.97105324074074073</v>
      </c>
      <c r="Q5019" s="65"/>
      <c r="R5019" s="66">
        <v>3</v>
      </c>
      <c r="S5019" s="66">
        <v>40040</v>
      </c>
      <c r="T5019" s="66">
        <v>15100</v>
      </c>
      <c r="U5019" s="67">
        <f t="shared" si="1417"/>
        <v>24.94</v>
      </c>
      <c r="V5019" s="66">
        <f t="shared" si="1408"/>
        <v>486180.36</v>
      </c>
      <c r="W5019" s="66" t="str">
        <f t="shared" si="1409"/>
        <v>1 &gt; 4</v>
      </c>
      <c r="X5019" s="66">
        <f>A5019+SUMIFS(Presensi!F:F,Presensi!E:E,'Entry Data'!AP5019)</f>
        <v>1</v>
      </c>
      <c r="Y5019" s="66">
        <f>IFERROR(INDEX('Retasi Pricing'!F:F,MATCH('Entry Data'!AM5019,'Retasi Pricing'!E:E,0))*X5019,"")</f>
        <v>25000</v>
      </c>
      <c r="Z5019" s="62" t="s">
        <v>26</v>
      </c>
      <c r="AA5019" s="62" t="s">
        <v>27</v>
      </c>
      <c r="AB5019" s="32"/>
      <c r="AC5019" s="32" t="s">
        <v>200</v>
      </c>
      <c r="AD5019" s="32" t="str">
        <f t="shared" si="1410"/>
        <v/>
      </c>
      <c r="AF5019" s="5" t="str">
        <f t="shared" si="1411"/>
        <v>teguh sugeng44214</v>
      </c>
      <c r="AG5019" s="5" t="str">
        <f t="shared" si="1412"/>
        <v>BMJ 06844214UTARANIGHT</v>
      </c>
      <c r="AH5019" s="5" t="str">
        <f t="shared" si="1413"/>
        <v>teguh sugeng44214UTARANIGHT</v>
      </c>
      <c r="AI5019" s="5" t="str">
        <f t="shared" si="1414"/>
        <v>BMJ 06844214NIGHT</v>
      </c>
      <c r="AJ5019" s="5" t="str">
        <f t="shared" si="1415"/>
        <v>teguh sugeng44214NIGHT</v>
      </c>
      <c r="AK5019" s="5" t="str">
        <f t="shared" si="1416"/>
        <v>teguh sugengBMJ</v>
      </c>
      <c r="AL5019" s="5" t="str">
        <f t="shared" si="1418"/>
        <v>3UTARA</v>
      </c>
      <c r="AM5019" s="5" t="str">
        <f t="shared" si="1419"/>
        <v>1 &gt; 4UTARA10 RODA</v>
      </c>
      <c r="AN5019" s="5" t="str">
        <f t="shared" si="1420"/>
        <v>teguh sugengBMJ1 &gt; 4UTARA10 RODA</v>
      </c>
      <c r="AO5019" s="5" t="str">
        <f t="shared" si="1421"/>
        <v>teguh sugeng1 &gt; 4UTARA10 RODA</v>
      </c>
      <c r="AP5019" s="5" t="str">
        <f t="shared" si="1422"/>
        <v>44214NIGHT</v>
      </c>
    </row>
    <row r="5020" spans="1:42" x14ac:dyDescent="0.3">
      <c r="A5020" s="33">
        <v>1</v>
      </c>
      <c r="B5020" s="33"/>
      <c r="C5020" s="70">
        <v>44214</v>
      </c>
      <c r="D5020" s="71" t="s">
        <v>87</v>
      </c>
      <c r="E5020" s="70">
        <v>44215</v>
      </c>
      <c r="F5020" s="71">
        <v>5176357</v>
      </c>
      <c r="G5020" s="33" t="s">
        <v>20</v>
      </c>
      <c r="H5020" s="33" t="s">
        <v>50</v>
      </c>
      <c r="I5020" s="33" t="s">
        <v>51</v>
      </c>
      <c r="J5020" s="33" t="s">
        <v>53</v>
      </c>
      <c r="K5020" s="63" t="s">
        <v>79</v>
      </c>
      <c r="L5020" s="32" t="str">
        <f t="shared" si="1405"/>
        <v>AXOR4843</v>
      </c>
      <c r="M5020" s="32" t="str">
        <f t="shared" si="1406"/>
        <v>BMJ</v>
      </c>
      <c r="N5020" s="32" t="str">
        <f t="shared" si="1407"/>
        <v>12 RODA</v>
      </c>
      <c r="O5020" s="146">
        <v>3.7071759259259256E-2</v>
      </c>
      <c r="P5020" s="65">
        <v>3.7071759259259256E-2</v>
      </c>
      <c r="Q5020" s="65"/>
      <c r="R5020" s="66">
        <v>3</v>
      </c>
      <c r="S5020" s="66">
        <v>51520</v>
      </c>
      <c r="T5020" s="66">
        <v>19820</v>
      </c>
      <c r="U5020" s="67">
        <f t="shared" si="1417"/>
        <v>31.7</v>
      </c>
      <c r="V5020" s="66">
        <f t="shared" si="1408"/>
        <v>642780.9</v>
      </c>
      <c r="W5020" s="66" t="str">
        <f t="shared" si="1409"/>
        <v>1 &gt; 4</v>
      </c>
      <c r="X5020" s="66">
        <f>A5020+SUMIFS(Presensi!F:F,Presensi!E:E,'Entry Data'!AP5020)</f>
        <v>1</v>
      </c>
      <c r="Y5020" s="66">
        <f>IFERROR(INDEX('Retasi Pricing'!F:F,MATCH('Entry Data'!AM5020,'Retasi Pricing'!E:E,0))*X5020,"")</f>
        <v>27500</v>
      </c>
      <c r="Z5020" s="62" t="s">
        <v>26</v>
      </c>
      <c r="AA5020" s="62" t="s">
        <v>27</v>
      </c>
      <c r="AB5020" s="32"/>
      <c r="AC5020" s="32" t="s">
        <v>203</v>
      </c>
      <c r="AD5020" s="32" t="str">
        <f t="shared" si="1410"/>
        <v/>
      </c>
      <c r="AF5020" s="5" t="str">
        <f t="shared" si="1411"/>
        <v>saipul bahri44214</v>
      </c>
      <c r="AG5020" s="5" t="str">
        <f t="shared" si="1412"/>
        <v>BMJ 07044214UTARANIGHT</v>
      </c>
      <c r="AH5020" s="5" t="str">
        <f t="shared" si="1413"/>
        <v>saipul bahri44214UTARANIGHT</v>
      </c>
      <c r="AI5020" s="5" t="str">
        <f t="shared" si="1414"/>
        <v>BMJ 07044214NIGHT</v>
      </c>
      <c r="AJ5020" s="5" t="str">
        <f t="shared" si="1415"/>
        <v>saipul bahri44214NIGHT</v>
      </c>
      <c r="AK5020" s="5" t="str">
        <f t="shared" si="1416"/>
        <v>saipul bahriBMJ</v>
      </c>
      <c r="AL5020" s="5" t="str">
        <f t="shared" si="1418"/>
        <v>3UTARA</v>
      </c>
      <c r="AM5020" s="5" t="str">
        <f t="shared" si="1419"/>
        <v>1 &gt; 4UTARA12 RODA</v>
      </c>
      <c r="AN5020" s="5" t="str">
        <f t="shared" si="1420"/>
        <v>saipul bahriBMJ1 &gt; 4UTARA12 RODA</v>
      </c>
      <c r="AO5020" s="5" t="str">
        <f t="shared" si="1421"/>
        <v>saipul bahri1 &gt; 4UTARA12 RODA</v>
      </c>
      <c r="AP5020" s="5" t="str">
        <f t="shared" si="1422"/>
        <v>44214NIGHT</v>
      </c>
    </row>
    <row r="5021" spans="1:42" x14ac:dyDescent="0.3">
      <c r="A5021" s="33">
        <v>1</v>
      </c>
      <c r="B5021" s="33"/>
      <c r="C5021" s="70">
        <v>44214</v>
      </c>
      <c r="D5021" s="71" t="s">
        <v>87</v>
      </c>
      <c r="E5021" s="70">
        <v>44215</v>
      </c>
      <c r="F5021" s="71">
        <v>5176412</v>
      </c>
      <c r="G5021" s="33" t="s">
        <v>20</v>
      </c>
      <c r="H5021" s="33" t="s">
        <v>50</v>
      </c>
      <c r="I5021" s="33" t="s">
        <v>51</v>
      </c>
      <c r="J5021" s="33" t="s">
        <v>53</v>
      </c>
      <c r="K5021" s="63" t="s">
        <v>79</v>
      </c>
      <c r="L5021" s="32" t="str">
        <f t="shared" si="1405"/>
        <v>AXOR4843</v>
      </c>
      <c r="M5021" s="32" t="str">
        <f t="shared" si="1406"/>
        <v>BMJ</v>
      </c>
      <c r="N5021" s="32" t="str">
        <f t="shared" si="1407"/>
        <v>12 RODA</v>
      </c>
      <c r="O5021" s="146">
        <v>9.4768518518518516E-2</v>
      </c>
      <c r="P5021" s="65">
        <v>9.4768518518518516E-2</v>
      </c>
      <c r="Q5021" s="65"/>
      <c r="R5021" s="66">
        <v>4</v>
      </c>
      <c r="S5021" s="66">
        <v>49580</v>
      </c>
      <c r="T5021" s="66">
        <v>19820</v>
      </c>
      <c r="U5021" s="67">
        <f t="shared" si="1417"/>
        <v>29.76</v>
      </c>
      <c r="V5021" s="66">
        <f t="shared" si="1408"/>
        <v>603443.52</v>
      </c>
      <c r="W5021" s="66" t="str">
        <f t="shared" si="1409"/>
        <v>1 &gt; 4</v>
      </c>
      <c r="X5021" s="66">
        <f>A5021+SUMIFS(Presensi!F:F,Presensi!E:E,'Entry Data'!AP5021)</f>
        <v>1</v>
      </c>
      <c r="Y5021" s="66">
        <f>IFERROR(INDEX('Retasi Pricing'!F:F,MATCH('Entry Data'!AM5021,'Retasi Pricing'!E:E,0))*X5021,"")</f>
        <v>27500</v>
      </c>
      <c r="Z5021" s="62" t="s">
        <v>26</v>
      </c>
      <c r="AA5021" s="62" t="s">
        <v>27</v>
      </c>
      <c r="AB5021" s="32"/>
      <c r="AC5021" s="32" t="s">
        <v>203</v>
      </c>
      <c r="AD5021" s="32" t="str">
        <f t="shared" si="1410"/>
        <v/>
      </c>
      <c r="AF5021" s="5" t="str">
        <f t="shared" si="1411"/>
        <v>saipul bahri44214</v>
      </c>
      <c r="AG5021" s="5" t="str">
        <f t="shared" si="1412"/>
        <v>BMJ 07044214UTARANIGHT</v>
      </c>
      <c r="AH5021" s="5" t="str">
        <f t="shared" si="1413"/>
        <v>saipul bahri44214UTARANIGHT</v>
      </c>
      <c r="AI5021" s="5" t="str">
        <f t="shared" si="1414"/>
        <v>BMJ 07044214NIGHT</v>
      </c>
      <c r="AJ5021" s="5" t="str">
        <f t="shared" si="1415"/>
        <v>saipul bahri44214NIGHT</v>
      </c>
      <c r="AK5021" s="5" t="str">
        <f t="shared" si="1416"/>
        <v>saipul bahriBMJ</v>
      </c>
      <c r="AL5021" s="5" t="str">
        <f t="shared" si="1418"/>
        <v>4UTARA</v>
      </c>
      <c r="AM5021" s="5" t="str">
        <f t="shared" si="1419"/>
        <v>1 &gt; 4UTARA12 RODA</v>
      </c>
      <c r="AN5021" s="5" t="str">
        <f t="shared" si="1420"/>
        <v>saipul bahriBMJ1 &gt; 4UTARA12 RODA</v>
      </c>
      <c r="AO5021" s="5" t="str">
        <f t="shared" si="1421"/>
        <v>saipul bahri1 &gt; 4UTARA12 RODA</v>
      </c>
      <c r="AP5021" s="5" t="str">
        <f t="shared" si="1422"/>
        <v>44214NIGHT</v>
      </c>
    </row>
    <row r="5022" spans="1:42" x14ac:dyDescent="0.3">
      <c r="A5022" s="33">
        <v>1</v>
      </c>
      <c r="B5022" s="33"/>
      <c r="C5022" s="70">
        <v>44214</v>
      </c>
      <c r="D5022" s="71" t="s">
        <v>87</v>
      </c>
      <c r="E5022" s="70">
        <v>44215</v>
      </c>
      <c r="F5022" s="71">
        <v>5176470</v>
      </c>
      <c r="G5022" s="33" t="s">
        <v>20</v>
      </c>
      <c r="H5022" s="33" t="s">
        <v>50</v>
      </c>
      <c r="I5022" s="33" t="s">
        <v>51</v>
      </c>
      <c r="J5022" s="33" t="s">
        <v>53</v>
      </c>
      <c r="K5022" s="63" t="s">
        <v>79</v>
      </c>
      <c r="L5022" s="32" t="str">
        <f t="shared" si="1405"/>
        <v>AXOR4843</v>
      </c>
      <c r="M5022" s="32" t="str">
        <f t="shared" si="1406"/>
        <v>BMJ</v>
      </c>
      <c r="N5022" s="32" t="str">
        <f t="shared" si="1407"/>
        <v>12 RODA</v>
      </c>
      <c r="O5022" s="146">
        <v>0.15932870370370369</v>
      </c>
      <c r="P5022" s="65">
        <v>0.15932870370370369</v>
      </c>
      <c r="Q5022" s="65"/>
      <c r="R5022" s="66">
        <v>5</v>
      </c>
      <c r="S5022" s="66">
        <v>50540</v>
      </c>
      <c r="T5022" s="66">
        <v>19820</v>
      </c>
      <c r="U5022" s="67">
        <f t="shared" si="1417"/>
        <v>30.72</v>
      </c>
      <c r="V5022" s="66">
        <f t="shared" si="1408"/>
        <v>622909.43999999994</v>
      </c>
      <c r="W5022" s="66" t="str">
        <f t="shared" si="1409"/>
        <v>&gt; 5</v>
      </c>
      <c r="X5022" s="66">
        <f>A5022+SUMIFS(Presensi!F:F,Presensi!E:E,'Entry Data'!AP5022)</f>
        <v>1</v>
      </c>
      <c r="Y5022" s="66">
        <f>IFERROR(INDEX('Retasi Pricing'!F:F,MATCH('Entry Data'!AM5022,'Retasi Pricing'!E:E,0))*X5022,"")</f>
        <v>31200</v>
      </c>
      <c r="Z5022" s="62" t="s">
        <v>26</v>
      </c>
      <c r="AA5022" s="62" t="s">
        <v>27</v>
      </c>
      <c r="AB5022" s="32"/>
      <c r="AC5022" s="32" t="s">
        <v>203</v>
      </c>
      <c r="AD5022" s="32" t="str">
        <f t="shared" si="1410"/>
        <v/>
      </c>
      <c r="AF5022" s="5" t="str">
        <f t="shared" si="1411"/>
        <v>saipul bahri44214</v>
      </c>
      <c r="AG5022" s="5" t="str">
        <f t="shared" si="1412"/>
        <v>BMJ 07044214UTARANIGHT</v>
      </c>
      <c r="AH5022" s="5" t="str">
        <f t="shared" si="1413"/>
        <v>saipul bahri44214UTARANIGHT</v>
      </c>
      <c r="AI5022" s="5" t="str">
        <f t="shared" si="1414"/>
        <v>BMJ 07044214NIGHT</v>
      </c>
      <c r="AJ5022" s="5" t="str">
        <f t="shared" si="1415"/>
        <v>saipul bahri44214NIGHT</v>
      </c>
      <c r="AK5022" s="5" t="str">
        <f t="shared" si="1416"/>
        <v>saipul bahriBMJ</v>
      </c>
      <c r="AL5022" s="5" t="str">
        <f t="shared" si="1418"/>
        <v>5UTARA</v>
      </c>
      <c r="AM5022" s="5" t="str">
        <f t="shared" si="1419"/>
        <v>&gt; 5UTARA12 RODA</v>
      </c>
      <c r="AN5022" s="5" t="str">
        <f t="shared" si="1420"/>
        <v>saipul bahriBMJ&gt; 5UTARA12 RODA</v>
      </c>
      <c r="AO5022" s="5" t="str">
        <f t="shared" si="1421"/>
        <v>saipul bahri&gt; 5UTARA12 RODA</v>
      </c>
      <c r="AP5022" s="5" t="str">
        <f t="shared" si="1422"/>
        <v>44214NIGHT</v>
      </c>
    </row>
    <row r="5023" spans="1:42" x14ac:dyDescent="0.3">
      <c r="A5023" s="33">
        <v>1</v>
      </c>
      <c r="B5023" s="33"/>
      <c r="C5023" s="70">
        <v>44214</v>
      </c>
      <c r="D5023" s="71" t="s">
        <v>87</v>
      </c>
      <c r="E5023" s="70">
        <v>44214</v>
      </c>
      <c r="F5023" s="71">
        <v>5176151</v>
      </c>
      <c r="G5023" s="33" t="s">
        <v>20</v>
      </c>
      <c r="H5023" s="33" t="s">
        <v>50</v>
      </c>
      <c r="I5023" s="33" t="s">
        <v>51</v>
      </c>
      <c r="J5023" s="33" t="s">
        <v>53</v>
      </c>
      <c r="K5023" s="63" t="s">
        <v>79</v>
      </c>
      <c r="L5023" s="32" t="str">
        <f t="shared" si="1405"/>
        <v>AXOR4843</v>
      </c>
      <c r="M5023" s="32" t="str">
        <f t="shared" si="1406"/>
        <v>BMJ</v>
      </c>
      <c r="N5023" s="32" t="str">
        <f t="shared" si="1407"/>
        <v>12 RODA</v>
      </c>
      <c r="O5023" s="146">
        <v>0.859837962962963</v>
      </c>
      <c r="P5023" s="65">
        <v>0.86833333333333329</v>
      </c>
      <c r="Q5023" s="65"/>
      <c r="R5023" s="66">
        <v>1</v>
      </c>
      <c r="S5023" s="66">
        <v>51840</v>
      </c>
      <c r="T5023" s="66">
        <v>19820</v>
      </c>
      <c r="U5023" s="67">
        <f t="shared" si="1417"/>
        <v>32.020000000000003</v>
      </c>
      <c r="V5023" s="66">
        <f t="shared" si="1408"/>
        <v>649269.54000000015</v>
      </c>
      <c r="W5023" s="66" t="str">
        <f t="shared" si="1409"/>
        <v>1 &gt; 4</v>
      </c>
      <c r="X5023" s="66">
        <f>A5023+SUMIFS(Presensi!F:F,Presensi!E:E,'Entry Data'!AP5023)</f>
        <v>1</v>
      </c>
      <c r="Y5023" s="66">
        <f>IFERROR(INDEX('Retasi Pricing'!F:F,MATCH('Entry Data'!AM5023,'Retasi Pricing'!E:E,0))*X5023,"")</f>
        <v>27500</v>
      </c>
      <c r="Z5023" s="62" t="s">
        <v>26</v>
      </c>
      <c r="AA5023" s="62" t="s">
        <v>27</v>
      </c>
      <c r="AB5023" s="32"/>
      <c r="AC5023" s="32" t="s">
        <v>203</v>
      </c>
      <c r="AD5023" s="32" t="str">
        <f t="shared" si="1410"/>
        <v/>
      </c>
      <c r="AF5023" s="5" t="str">
        <f t="shared" si="1411"/>
        <v>saipul bahri44214</v>
      </c>
      <c r="AG5023" s="5" t="str">
        <f t="shared" si="1412"/>
        <v>BMJ 07044214UTARANIGHT</v>
      </c>
      <c r="AH5023" s="5" t="str">
        <f t="shared" si="1413"/>
        <v>saipul bahri44214UTARANIGHT</v>
      </c>
      <c r="AI5023" s="5" t="str">
        <f t="shared" si="1414"/>
        <v>BMJ 07044214NIGHT</v>
      </c>
      <c r="AJ5023" s="5" t="str">
        <f t="shared" si="1415"/>
        <v>saipul bahri44214NIGHT</v>
      </c>
      <c r="AK5023" s="5" t="str">
        <f t="shared" si="1416"/>
        <v>saipul bahriBMJ</v>
      </c>
      <c r="AL5023" s="5" t="str">
        <f t="shared" si="1418"/>
        <v>1UTARA</v>
      </c>
      <c r="AM5023" s="5" t="str">
        <f t="shared" si="1419"/>
        <v>1 &gt; 4UTARA12 RODA</v>
      </c>
      <c r="AN5023" s="5" t="str">
        <f t="shared" si="1420"/>
        <v>saipul bahriBMJ1 &gt; 4UTARA12 RODA</v>
      </c>
      <c r="AO5023" s="5" t="str">
        <f t="shared" si="1421"/>
        <v>saipul bahri1 &gt; 4UTARA12 RODA</v>
      </c>
      <c r="AP5023" s="5" t="str">
        <f t="shared" si="1422"/>
        <v>44214NIGHT</v>
      </c>
    </row>
    <row r="5024" spans="1:42" x14ac:dyDescent="0.3">
      <c r="A5024" s="33">
        <v>1</v>
      </c>
      <c r="B5024" s="33"/>
      <c r="C5024" s="70">
        <v>44214</v>
      </c>
      <c r="D5024" s="71" t="s">
        <v>87</v>
      </c>
      <c r="E5024" s="70">
        <v>44214</v>
      </c>
      <c r="F5024" s="71">
        <v>5176226</v>
      </c>
      <c r="G5024" s="33" t="s">
        <v>20</v>
      </c>
      <c r="H5024" s="33" t="s">
        <v>50</v>
      </c>
      <c r="I5024" s="33" t="s">
        <v>51</v>
      </c>
      <c r="J5024" s="33" t="s">
        <v>53</v>
      </c>
      <c r="K5024" s="63" t="s">
        <v>79</v>
      </c>
      <c r="L5024" s="32" t="str">
        <f t="shared" si="1405"/>
        <v>AXOR4843</v>
      </c>
      <c r="M5024" s="32" t="str">
        <f t="shared" si="1406"/>
        <v>BMJ</v>
      </c>
      <c r="N5024" s="32" t="str">
        <f t="shared" si="1407"/>
        <v>12 RODA</v>
      </c>
      <c r="O5024" s="146">
        <v>0.92241898148148149</v>
      </c>
      <c r="P5024" s="65">
        <v>0.92241898148148149</v>
      </c>
      <c r="Q5024" s="65"/>
      <c r="R5024" s="66">
        <v>2</v>
      </c>
      <c r="S5024" s="66">
        <v>51960</v>
      </c>
      <c r="T5024" s="66">
        <v>19820</v>
      </c>
      <c r="U5024" s="67">
        <f t="shared" si="1417"/>
        <v>32.14</v>
      </c>
      <c r="V5024" s="66">
        <f t="shared" si="1408"/>
        <v>651702.78</v>
      </c>
      <c r="W5024" s="66" t="str">
        <f t="shared" si="1409"/>
        <v>1 &gt; 4</v>
      </c>
      <c r="X5024" s="66">
        <f>A5024+SUMIFS(Presensi!F:F,Presensi!E:E,'Entry Data'!AP5024)</f>
        <v>1</v>
      </c>
      <c r="Y5024" s="66">
        <f>IFERROR(INDEX('Retasi Pricing'!F:F,MATCH('Entry Data'!AM5024,'Retasi Pricing'!E:E,0))*X5024,"")</f>
        <v>27500</v>
      </c>
      <c r="Z5024" s="62" t="s">
        <v>26</v>
      </c>
      <c r="AA5024" s="62" t="s">
        <v>27</v>
      </c>
      <c r="AB5024" s="32"/>
      <c r="AC5024" s="32" t="s">
        <v>203</v>
      </c>
      <c r="AD5024" s="32" t="str">
        <f t="shared" si="1410"/>
        <v/>
      </c>
      <c r="AF5024" s="5" t="str">
        <f t="shared" si="1411"/>
        <v>saipul bahri44214</v>
      </c>
      <c r="AG5024" s="5" t="str">
        <f t="shared" si="1412"/>
        <v>BMJ 07044214UTARANIGHT</v>
      </c>
      <c r="AH5024" s="5" t="str">
        <f t="shared" si="1413"/>
        <v>saipul bahri44214UTARANIGHT</v>
      </c>
      <c r="AI5024" s="5" t="str">
        <f t="shared" si="1414"/>
        <v>BMJ 07044214NIGHT</v>
      </c>
      <c r="AJ5024" s="5" t="str">
        <f t="shared" si="1415"/>
        <v>saipul bahri44214NIGHT</v>
      </c>
      <c r="AK5024" s="5" t="str">
        <f t="shared" si="1416"/>
        <v>saipul bahriBMJ</v>
      </c>
      <c r="AL5024" s="5" t="str">
        <f t="shared" si="1418"/>
        <v>2UTARA</v>
      </c>
      <c r="AM5024" s="5" t="str">
        <f t="shared" si="1419"/>
        <v>1 &gt; 4UTARA12 RODA</v>
      </c>
      <c r="AN5024" s="5" t="str">
        <f t="shared" si="1420"/>
        <v>saipul bahriBMJ1 &gt; 4UTARA12 RODA</v>
      </c>
      <c r="AO5024" s="5" t="str">
        <f t="shared" si="1421"/>
        <v>saipul bahri1 &gt; 4UTARA12 RODA</v>
      </c>
      <c r="AP5024" s="5" t="str">
        <f t="shared" si="1422"/>
        <v>44214NIGHT</v>
      </c>
    </row>
    <row r="5025" spans="1:42" x14ac:dyDescent="0.3">
      <c r="A5025" s="33">
        <v>1</v>
      </c>
      <c r="B5025" s="33"/>
      <c r="C5025" s="70">
        <v>44214</v>
      </c>
      <c r="D5025" s="71" t="s">
        <v>87</v>
      </c>
      <c r="E5025" s="70">
        <v>44214</v>
      </c>
      <c r="F5025" s="71">
        <v>5176296</v>
      </c>
      <c r="G5025" s="33" t="s">
        <v>20</v>
      </c>
      <c r="H5025" s="33" t="s">
        <v>50</v>
      </c>
      <c r="I5025" s="33" t="s">
        <v>51</v>
      </c>
      <c r="J5025" s="33" t="s">
        <v>53</v>
      </c>
      <c r="K5025" s="63" t="s">
        <v>79</v>
      </c>
      <c r="L5025" s="32" t="str">
        <f t="shared" si="1405"/>
        <v>AXOR4843</v>
      </c>
      <c r="M5025" s="32" t="str">
        <f t="shared" si="1406"/>
        <v>BMJ</v>
      </c>
      <c r="N5025" s="32" t="str">
        <f t="shared" si="1407"/>
        <v>12 RODA</v>
      </c>
      <c r="O5025" s="146">
        <v>0.97957175925925932</v>
      </c>
      <c r="P5025" s="65">
        <v>0.97957175925925932</v>
      </c>
      <c r="Q5025" s="65"/>
      <c r="R5025" s="66"/>
      <c r="S5025" s="66">
        <v>51140</v>
      </c>
      <c r="T5025" s="66">
        <v>19820</v>
      </c>
      <c r="U5025" s="67">
        <f t="shared" si="1417"/>
        <v>31.32</v>
      </c>
      <c r="V5025" s="66">
        <f t="shared" si="1408"/>
        <v>635075.64</v>
      </c>
      <c r="W5025" s="66" t="str">
        <f t="shared" si="1409"/>
        <v/>
      </c>
      <c r="X5025" s="66">
        <f>A5025+SUMIFS(Presensi!F:F,Presensi!E:E,'Entry Data'!AP5025)</f>
        <v>1</v>
      </c>
      <c r="Y5025" s="66" t="str">
        <f>IFERROR(INDEX('Retasi Pricing'!F:F,MATCH('Entry Data'!AM5025,'Retasi Pricing'!E:E,0))*X5025,"")</f>
        <v/>
      </c>
      <c r="Z5025" s="62" t="s">
        <v>26</v>
      </c>
      <c r="AA5025" s="62" t="s">
        <v>27</v>
      </c>
      <c r="AB5025" s="32"/>
      <c r="AC5025" s="32" t="s">
        <v>203</v>
      </c>
      <c r="AD5025" s="32" t="str">
        <f t="shared" si="1410"/>
        <v/>
      </c>
      <c r="AF5025" s="5" t="str">
        <f t="shared" si="1411"/>
        <v>saipul bahri44214</v>
      </c>
      <c r="AG5025" s="5" t="str">
        <f t="shared" si="1412"/>
        <v>BMJ 07044214UTARANIGHT</v>
      </c>
      <c r="AH5025" s="5" t="str">
        <f t="shared" si="1413"/>
        <v>saipul bahri44214UTARANIGHT</v>
      </c>
      <c r="AI5025" s="5" t="str">
        <f t="shared" si="1414"/>
        <v>BMJ 07044214NIGHT</v>
      </c>
      <c r="AJ5025" s="5" t="str">
        <f t="shared" si="1415"/>
        <v>saipul bahri44214NIGHT</v>
      </c>
      <c r="AK5025" s="5" t="str">
        <f t="shared" si="1416"/>
        <v>saipul bahriBMJ</v>
      </c>
      <c r="AL5025" s="5" t="str">
        <f t="shared" si="1418"/>
        <v>UTARA</v>
      </c>
      <c r="AM5025" s="5" t="str">
        <f t="shared" si="1419"/>
        <v>UTARA12 RODA</v>
      </c>
      <c r="AN5025" s="5" t="str">
        <f t="shared" si="1420"/>
        <v>saipul bahriBMJUTARA12 RODA</v>
      </c>
      <c r="AO5025" s="5" t="str">
        <f t="shared" si="1421"/>
        <v>saipul bahriUTARA12 RODA</v>
      </c>
      <c r="AP5025" s="5" t="str">
        <f t="shared" si="1422"/>
        <v>44214NIGHT</v>
      </c>
    </row>
    <row r="5026" spans="1:42" x14ac:dyDescent="0.3">
      <c r="A5026" s="33">
        <v>1</v>
      </c>
      <c r="B5026" s="33"/>
      <c r="C5026" s="70">
        <v>44214</v>
      </c>
      <c r="D5026" s="71" t="s">
        <v>87</v>
      </c>
      <c r="E5026" s="70">
        <v>44215</v>
      </c>
      <c r="F5026" s="71">
        <v>5176348</v>
      </c>
      <c r="G5026" s="33" t="s">
        <v>20</v>
      </c>
      <c r="H5026" s="33" t="s">
        <v>50</v>
      </c>
      <c r="I5026" s="33" t="s">
        <v>51</v>
      </c>
      <c r="J5026" s="33" t="s">
        <v>53</v>
      </c>
      <c r="K5026" s="63" t="s">
        <v>80</v>
      </c>
      <c r="L5026" s="32" t="str">
        <f t="shared" si="1405"/>
        <v>AXOR4843</v>
      </c>
      <c r="M5026" s="32" t="str">
        <f t="shared" si="1406"/>
        <v>BMJ</v>
      </c>
      <c r="N5026" s="32" t="str">
        <f t="shared" si="1407"/>
        <v>12 RODA</v>
      </c>
      <c r="O5026" s="146">
        <v>2.4641203703703703E-2</v>
      </c>
      <c r="P5026" s="65">
        <v>2.4641203703703703E-2</v>
      </c>
      <c r="Q5026" s="65"/>
      <c r="R5026" s="66">
        <v>4</v>
      </c>
      <c r="S5026" s="66">
        <v>50560</v>
      </c>
      <c r="T5026" s="66">
        <v>20140</v>
      </c>
      <c r="U5026" s="67">
        <f t="shared" si="1417"/>
        <v>30.42</v>
      </c>
      <c r="V5026" s="66">
        <f t="shared" si="1408"/>
        <v>616826.34000000008</v>
      </c>
      <c r="W5026" s="66" t="str">
        <f t="shared" si="1409"/>
        <v>1 &gt; 4</v>
      </c>
      <c r="X5026" s="66">
        <f>A5026+SUMIFS(Presensi!F:F,Presensi!E:E,'Entry Data'!AP5026)</f>
        <v>1</v>
      </c>
      <c r="Y5026" s="66">
        <f>IFERROR(INDEX('Retasi Pricing'!F:F,MATCH('Entry Data'!AM5026,'Retasi Pricing'!E:E,0))*X5026,"")</f>
        <v>27500</v>
      </c>
      <c r="Z5026" s="62" t="s">
        <v>26</v>
      </c>
      <c r="AA5026" s="62" t="s">
        <v>27</v>
      </c>
      <c r="AB5026" s="32"/>
      <c r="AC5026" s="32" t="s">
        <v>197</v>
      </c>
      <c r="AD5026" s="32" t="str">
        <f t="shared" si="1410"/>
        <v/>
      </c>
      <c r="AF5026" s="5" t="str">
        <f t="shared" si="1411"/>
        <v>melkias44214</v>
      </c>
      <c r="AG5026" s="5" t="str">
        <f t="shared" si="1412"/>
        <v>BMJ 07144214UTARANIGHT</v>
      </c>
      <c r="AH5026" s="5" t="str">
        <f t="shared" si="1413"/>
        <v>melkias44214UTARANIGHT</v>
      </c>
      <c r="AI5026" s="5" t="str">
        <f t="shared" si="1414"/>
        <v>BMJ 07144214NIGHT</v>
      </c>
      <c r="AJ5026" s="5" t="str">
        <f t="shared" si="1415"/>
        <v>melkias44214NIGHT</v>
      </c>
      <c r="AK5026" s="5" t="str">
        <f t="shared" si="1416"/>
        <v>melkiasBMJ</v>
      </c>
      <c r="AL5026" s="5" t="str">
        <f t="shared" si="1418"/>
        <v>4UTARA</v>
      </c>
      <c r="AM5026" s="5" t="str">
        <f t="shared" si="1419"/>
        <v>1 &gt; 4UTARA12 RODA</v>
      </c>
      <c r="AN5026" s="5" t="str">
        <f t="shared" si="1420"/>
        <v>melkiasBMJ1 &gt; 4UTARA12 RODA</v>
      </c>
      <c r="AO5026" s="5" t="str">
        <f t="shared" si="1421"/>
        <v>melkias1 &gt; 4UTARA12 RODA</v>
      </c>
      <c r="AP5026" s="5" t="str">
        <f t="shared" si="1422"/>
        <v>44214NIGHT</v>
      </c>
    </row>
    <row r="5027" spans="1:42" x14ac:dyDescent="0.3">
      <c r="A5027" s="33">
        <v>1</v>
      </c>
      <c r="B5027" s="33"/>
      <c r="C5027" s="70">
        <v>44214</v>
      </c>
      <c r="D5027" s="71" t="s">
        <v>87</v>
      </c>
      <c r="E5027" s="70">
        <v>44215</v>
      </c>
      <c r="F5027" s="71">
        <v>5176431</v>
      </c>
      <c r="G5027" s="33" t="s">
        <v>20</v>
      </c>
      <c r="H5027" s="33" t="s">
        <v>50</v>
      </c>
      <c r="I5027" s="33" t="s">
        <v>51</v>
      </c>
      <c r="J5027" s="33" t="s">
        <v>53</v>
      </c>
      <c r="K5027" s="63" t="s">
        <v>80</v>
      </c>
      <c r="L5027" s="32" t="str">
        <f t="shared" si="1405"/>
        <v>AXOR4843</v>
      </c>
      <c r="M5027" s="32" t="str">
        <f t="shared" si="1406"/>
        <v>BMJ</v>
      </c>
      <c r="N5027" s="32" t="str">
        <f t="shared" si="1407"/>
        <v>12 RODA</v>
      </c>
      <c r="O5027" s="146">
        <v>0.10962962962962963</v>
      </c>
      <c r="P5027" s="65">
        <v>0.10962962962962963</v>
      </c>
      <c r="Q5027" s="65"/>
      <c r="R5027" s="66">
        <v>5</v>
      </c>
      <c r="S5027" s="66">
        <v>53820</v>
      </c>
      <c r="T5027" s="66">
        <v>20140</v>
      </c>
      <c r="U5027" s="67">
        <f t="shared" si="1417"/>
        <v>33.68</v>
      </c>
      <c r="V5027" s="66">
        <f t="shared" si="1408"/>
        <v>682929.36</v>
      </c>
      <c r="W5027" s="66" t="str">
        <f t="shared" si="1409"/>
        <v>&gt; 5</v>
      </c>
      <c r="X5027" s="66">
        <f>A5027+SUMIFS(Presensi!F:F,Presensi!E:E,'Entry Data'!AP5027)</f>
        <v>1</v>
      </c>
      <c r="Y5027" s="66">
        <f>IFERROR(INDEX('Retasi Pricing'!F:F,MATCH('Entry Data'!AM5027,'Retasi Pricing'!E:E,0))*X5027,"")</f>
        <v>31200</v>
      </c>
      <c r="Z5027" s="62" t="s">
        <v>26</v>
      </c>
      <c r="AA5027" s="62" t="s">
        <v>27</v>
      </c>
      <c r="AB5027" s="32"/>
      <c r="AC5027" s="32" t="s">
        <v>197</v>
      </c>
      <c r="AD5027" s="32" t="str">
        <f t="shared" si="1410"/>
        <v/>
      </c>
      <c r="AF5027" s="5" t="str">
        <f t="shared" si="1411"/>
        <v>melkias44214</v>
      </c>
      <c r="AG5027" s="5" t="str">
        <f t="shared" si="1412"/>
        <v>BMJ 07144214UTARANIGHT</v>
      </c>
      <c r="AH5027" s="5" t="str">
        <f t="shared" si="1413"/>
        <v>melkias44214UTARANIGHT</v>
      </c>
      <c r="AI5027" s="5" t="str">
        <f t="shared" si="1414"/>
        <v>BMJ 07144214NIGHT</v>
      </c>
      <c r="AJ5027" s="5" t="str">
        <f t="shared" si="1415"/>
        <v>melkias44214NIGHT</v>
      </c>
      <c r="AK5027" s="5" t="str">
        <f t="shared" si="1416"/>
        <v>melkiasBMJ</v>
      </c>
      <c r="AL5027" s="5" t="str">
        <f t="shared" si="1418"/>
        <v>5UTARA</v>
      </c>
      <c r="AM5027" s="5" t="str">
        <f t="shared" si="1419"/>
        <v>&gt; 5UTARA12 RODA</v>
      </c>
      <c r="AN5027" s="5" t="str">
        <f t="shared" si="1420"/>
        <v>melkiasBMJ&gt; 5UTARA12 RODA</v>
      </c>
      <c r="AO5027" s="5" t="str">
        <f t="shared" si="1421"/>
        <v>melkias&gt; 5UTARA12 RODA</v>
      </c>
      <c r="AP5027" s="5" t="str">
        <f t="shared" si="1422"/>
        <v>44214NIGHT</v>
      </c>
    </row>
    <row r="5028" spans="1:42" x14ac:dyDescent="0.3">
      <c r="A5028" s="33">
        <v>1</v>
      </c>
      <c r="B5028" s="33"/>
      <c r="C5028" s="70">
        <v>44214</v>
      </c>
      <c r="D5028" s="71" t="s">
        <v>87</v>
      </c>
      <c r="E5028" s="70">
        <v>44215</v>
      </c>
      <c r="F5028" s="71">
        <v>5176561</v>
      </c>
      <c r="G5028" s="33" t="s">
        <v>20</v>
      </c>
      <c r="H5028" s="33" t="s">
        <v>50</v>
      </c>
      <c r="I5028" s="33" t="s">
        <v>51</v>
      </c>
      <c r="J5028" s="33" t="s">
        <v>53</v>
      </c>
      <c r="K5028" s="63" t="s">
        <v>80</v>
      </c>
      <c r="L5028" s="32" t="str">
        <f t="shared" si="1405"/>
        <v>AXOR4843</v>
      </c>
      <c r="M5028" s="32" t="str">
        <f t="shared" si="1406"/>
        <v>BMJ</v>
      </c>
      <c r="N5028" s="32" t="str">
        <f t="shared" si="1407"/>
        <v>12 RODA</v>
      </c>
      <c r="O5028" s="146">
        <v>0.23434027777777777</v>
      </c>
      <c r="P5028" s="65">
        <v>0.23434027777777777</v>
      </c>
      <c r="Q5028" s="65"/>
      <c r="R5028" s="66">
        <v>6</v>
      </c>
      <c r="S5028" s="66">
        <v>51380</v>
      </c>
      <c r="T5028" s="66">
        <v>20140</v>
      </c>
      <c r="U5028" s="67">
        <f t="shared" si="1417"/>
        <v>31.24</v>
      </c>
      <c r="V5028" s="66">
        <f t="shared" si="1408"/>
        <v>633453.48</v>
      </c>
      <c r="W5028" s="66" t="str">
        <f t="shared" si="1409"/>
        <v>&gt; 6</v>
      </c>
      <c r="X5028" s="66">
        <f>A5028+SUMIFS(Presensi!F:F,Presensi!E:E,'Entry Data'!AP5028)</f>
        <v>1</v>
      </c>
      <c r="Y5028" s="66">
        <f>IFERROR(INDEX('Retasi Pricing'!F:F,MATCH('Entry Data'!AM5028,'Retasi Pricing'!E:E,0))*X5028,"")</f>
        <v>34450</v>
      </c>
      <c r="Z5028" s="62" t="s">
        <v>26</v>
      </c>
      <c r="AA5028" s="62" t="s">
        <v>27</v>
      </c>
      <c r="AB5028" s="32"/>
      <c r="AC5028" s="32" t="s">
        <v>197</v>
      </c>
      <c r="AD5028" s="32" t="str">
        <f t="shared" si="1410"/>
        <v/>
      </c>
      <c r="AF5028" s="5" t="str">
        <f t="shared" si="1411"/>
        <v>melkias44214</v>
      </c>
      <c r="AG5028" s="5" t="str">
        <f t="shared" si="1412"/>
        <v>BMJ 07144214UTARANIGHT</v>
      </c>
      <c r="AH5028" s="5" t="str">
        <f t="shared" si="1413"/>
        <v>melkias44214UTARANIGHT</v>
      </c>
      <c r="AI5028" s="5" t="str">
        <f t="shared" si="1414"/>
        <v>BMJ 07144214NIGHT</v>
      </c>
      <c r="AJ5028" s="5" t="str">
        <f t="shared" si="1415"/>
        <v>melkias44214NIGHT</v>
      </c>
      <c r="AK5028" s="5" t="str">
        <f t="shared" si="1416"/>
        <v>melkiasBMJ</v>
      </c>
      <c r="AL5028" s="5" t="str">
        <f t="shared" si="1418"/>
        <v>6UTARA</v>
      </c>
      <c r="AM5028" s="5" t="str">
        <f t="shared" si="1419"/>
        <v>&gt; 6UTARA12 RODA</v>
      </c>
      <c r="AN5028" s="5" t="str">
        <f t="shared" si="1420"/>
        <v>melkiasBMJ&gt; 6UTARA12 RODA</v>
      </c>
      <c r="AO5028" s="5" t="str">
        <f t="shared" si="1421"/>
        <v>melkias&gt; 6UTARA12 RODA</v>
      </c>
      <c r="AP5028" s="5" t="str">
        <f t="shared" si="1422"/>
        <v>44214NIGHT</v>
      </c>
    </row>
    <row r="5029" spans="1:42" x14ac:dyDescent="0.3">
      <c r="A5029" s="33">
        <v>1</v>
      </c>
      <c r="B5029" s="33"/>
      <c r="C5029" s="70">
        <v>44214</v>
      </c>
      <c r="D5029" s="71" t="s">
        <v>87</v>
      </c>
      <c r="E5029" s="70">
        <v>44214</v>
      </c>
      <c r="F5029" s="71">
        <v>5176138</v>
      </c>
      <c r="G5029" s="33" t="s">
        <v>20</v>
      </c>
      <c r="H5029" s="33" t="s">
        <v>50</v>
      </c>
      <c r="I5029" s="33" t="s">
        <v>51</v>
      </c>
      <c r="J5029" s="33" t="s">
        <v>53</v>
      </c>
      <c r="K5029" s="63" t="s">
        <v>80</v>
      </c>
      <c r="L5029" s="32" t="str">
        <f t="shared" si="1405"/>
        <v>AXOR4843</v>
      </c>
      <c r="M5029" s="32" t="str">
        <f t="shared" si="1406"/>
        <v>BMJ</v>
      </c>
      <c r="N5029" s="32" t="str">
        <f t="shared" si="1407"/>
        <v>12 RODA</v>
      </c>
      <c r="O5029" s="146">
        <v>0.85195601851851854</v>
      </c>
      <c r="P5029" s="65">
        <v>0.85863425925925929</v>
      </c>
      <c r="Q5029" s="65"/>
      <c r="R5029" s="66">
        <v>1</v>
      </c>
      <c r="S5029" s="66">
        <v>51860</v>
      </c>
      <c r="T5029" s="66">
        <v>20140</v>
      </c>
      <c r="U5029" s="67">
        <f t="shared" si="1417"/>
        <v>31.72</v>
      </c>
      <c r="V5029" s="66">
        <f t="shared" si="1408"/>
        <v>643186.43999999994</v>
      </c>
      <c r="W5029" s="66" t="str">
        <f t="shared" si="1409"/>
        <v>1 &gt; 4</v>
      </c>
      <c r="X5029" s="66">
        <f>A5029+SUMIFS(Presensi!F:F,Presensi!E:E,'Entry Data'!AP5029)</f>
        <v>1</v>
      </c>
      <c r="Y5029" s="66">
        <f>IFERROR(INDEX('Retasi Pricing'!F:F,MATCH('Entry Data'!AM5029,'Retasi Pricing'!E:E,0))*X5029,"")</f>
        <v>27500</v>
      </c>
      <c r="Z5029" s="62" t="s">
        <v>26</v>
      </c>
      <c r="AA5029" s="62" t="s">
        <v>27</v>
      </c>
      <c r="AB5029" s="32"/>
      <c r="AC5029" s="32" t="s">
        <v>197</v>
      </c>
      <c r="AD5029" s="32" t="str">
        <f t="shared" si="1410"/>
        <v/>
      </c>
      <c r="AF5029" s="5" t="str">
        <f t="shared" si="1411"/>
        <v>melkias44214</v>
      </c>
      <c r="AG5029" s="5" t="str">
        <f t="shared" si="1412"/>
        <v>BMJ 07144214UTARANIGHT</v>
      </c>
      <c r="AH5029" s="5" t="str">
        <f t="shared" si="1413"/>
        <v>melkias44214UTARANIGHT</v>
      </c>
      <c r="AI5029" s="5" t="str">
        <f t="shared" si="1414"/>
        <v>BMJ 07144214NIGHT</v>
      </c>
      <c r="AJ5029" s="5" t="str">
        <f t="shared" si="1415"/>
        <v>melkias44214NIGHT</v>
      </c>
      <c r="AK5029" s="5" t="str">
        <f t="shared" si="1416"/>
        <v>melkiasBMJ</v>
      </c>
      <c r="AL5029" s="5" t="str">
        <f t="shared" si="1418"/>
        <v>1UTARA</v>
      </c>
      <c r="AM5029" s="5" t="str">
        <f t="shared" si="1419"/>
        <v>1 &gt; 4UTARA12 RODA</v>
      </c>
      <c r="AN5029" s="5" t="str">
        <f t="shared" si="1420"/>
        <v>melkiasBMJ1 &gt; 4UTARA12 RODA</v>
      </c>
      <c r="AO5029" s="5" t="str">
        <f t="shared" si="1421"/>
        <v>melkias1 &gt; 4UTARA12 RODA</v>
      </c>
      <c r="AP5029" s="5" t="str">
        <f t="shared" si="1422"/>
        <v>44214NIGHT</v>
      </c>
    </row>
    <row r="5030" spans="1:42" x14ac:dyDescent="0.3">
      <c r="A5030" s="33">
        <v>1</v>
      </c>
      <c r="B5030" s="33"/>
      <c r="C5030" s="70">
        <v>44214</v>
      </c>
      <c r="D5030" s="71" t="s">
        <v>87</v>
      </c>
      <c r="E5030" s="70">
        <v>44214</v>
      </c>
      <c r="F5030" s="71">
        <v>5176209</v>
      </c>
      <c r="G5030" s="33" t="s">
        <v>20</v>
      </c>
      <c r="H5030" s="33" t="s">
        <v>50</v>
      </c>
      <c r="I5030" s="33" t="s">
        <v>51</v>
      </c>
      <c r="J5030" s="33" t="s">
        <v>53</v>
      </c>
      <c r="K5030" s="63" t="s">
        <v>80</v>
      </c>
      <c r="L5030" s="32" t="str">
        <f t="shared" si="1405"/>
        <v>AXOR4843</v>
      </c>
      <c r="M5030" s="32" t="str">
        <f t="shared" si="1406"/>
        <v>BMJ</v>
      </c>
      <c r="N5030" s="32" t="str">
        <f t="shared" si="1407"/>
        <v>12 RODA</v>
      </c>
      <c r="O5030" s="146">
        <v>0.91063657407407417</v>
      </c>
      <c r="P5030" s="65">
        <v>0.91063657407407417</v>
      </c>
      <c r="Q5030" s="65"/>
      <c r="R5030" s="66">
        <v>2</v>
      </c>
      <c r="S5030" s="66">
        <v>53880</v>
      </c>
      <c r="T5030" s="66">
        <v>20140</v>
      </c>
      <c r="U5030" s="67">
        <f t="shared" si="1417"/>
        <v>33.74</v>
      </c>
      <c r="V5030" s="66">
        <f t="shared" si="1408"/>
        <v>684145.9800000001</v>
      </c>
      <c r="W5030" s="66" t="str">
        <f t="shared" si="1409"/>
        <v>1 &gt; 4</v>
      </c>
      <c r="X5030" s="66">
        <f>A5030+SUMIFS(Presensi!F:F,Presensi!E:E,'Entry Data'!AP5030)</f>
        <v>1</v>
      </c>
      <c r="Y5030" s="66">
        <f>IFERROR(INDEX('Retasi Pricing'!F:F,MATCH('Entry Data'!AM5030,'Retasi Pricing'!E:E,0))*X5030,"")</f>
        <v>27500</v>
      </c>
      <c r="Z5030" s="62" t="s">
        <v>26</v>
      </c>
      <c r="AA5030" s="62" t="s">
        <v>27</v>
      </c>
      <c r="AB5030" s="32"/>
      <c r="AC5030" s="32" t="s">
        <v>197</v>
      </c>
      <c r="AD5030" s="32" t="str">
        <f t="shared" si="1410"/>
        <v/>
      </c>
      <c r="AF5030" s="5" t="str">
        <f t="shared" si="1411"/>
        <v>melkias44214</v>
      </c>
      <c r="AG5030" s="5" t="str">
        <f t="shared" si="1412"/>
        <v>BMJ 07144214UTARANIGHT</v>
      </c>
      <c r="AH5030" s="5" t="str">
        <f t="shared" si="1413"/>
        <v>melkias44214UTARANIGHT</v>
      </c>
      <c r="AI5030" s="5" t="str">
        <f t="shared" si="1414"/>
        <v>BMJ 07144214NIGHT</v>
      </c>
      <c r="AJ5030" s="5" t="str">
        <f t="shared" si="1415"/>
        <v>melkias44214NIGHT</v>
      </c>
      <c r="AK5030" s="5" t="str">
        <f t="shared" si="1416"/>
        <v>melkiasBMJ</v>
      </c>
      <c r="AL5030" s="5" t="str">
        <f t="shared" si="1418"/>
        <v>2UTARA</v>
      </c>
      <c r="AM5030" s="5" t="str">
        <f t="shared" si="1419"/>
        <v>1 &gt; 4UTARA12 RODA</v>
      </c>
      <c r="AN5030" s="5" t="str">
        <f t="shared" si="1420"/>
        <v>melkiasBMJ1 &gt; 4UTARA12 RODA</v>
      </c>
      <c r="AO5030" s="5" t="str">
        <f t="shared" si="1421"/>
        <v>melkias1 &gt; 4UTARA12 RODA</v>
      </c>
      <c r="AP5030" s="5" t="str">
        <f t="shared" si="1422"/>
        <v>44214NIGHT</v>
      </c>
    </row>
    <row r="5031" spans="1:42" x14ac:dyDescent="0.3">
      <c r="A5031" s="33">
        <v>1</v>
      </c>
      <c r="B5031" s="33"/>
      <c r="C5031" s="70">
        <v>44214</v>
      </c>
      <c r="D5031" s="71" t="s">
        <v>87</v>
      </c>
      <c r="E5031" s="70">
        <v>44214</v>
      </c>
      <c r="F5031" s="71">
        <v>5176281</v>
      </c>
      <c r="G5031" s="33" t="s">
        <v>20</v>
      </c>
      <c r="H5031" s="33" t="s">
        <v>50</v>
      </c>
      <c r="I5031" s="33" t="s">
        <v>51</v>
      </c>
      <c r="J5031" s="33" t="s">
        <v>53</v>
      </c>
      <c r="K5031" s="63" t="s">
        <v>80</v>
      </c>
      <c r="L5031" s="32" t="str">
        <f t="shared" si="1405"/>
        <v>AXOR4843</v>
      </c>
      <c r="M5031" s="32" t="str">
        <f t="shared" si="1406"/>
        <v>BMJ</v>
      </c>
      <c r="N5031" s="32" t="str">
        <f t="shared" si="1407"/>
        <v>12 RODA</v>
      </c>
      <c r="O5031" s="146">
        <v>0.96695601851851853</v>
      </c>
      <c r="P5031" s="65">
        <v>0.96695601851851853</v>
      </c>
      <c r="Q5031" s="65"/>
      <c r="R5031" s="66">
        <v>3</v>
      </c>
      <c r="S5031" s="66">
        <v>51920</v>
      </c>
      <c r="T5031" s="66">
        <v>20140</v>
      </c>
      <c r="U5031" s="67">
        <f t="shared" si="1417"/>
        <v>31.78</v>
      </c>
      <c r="V5031" s="66">
        <f t="shared" si="1408"/>
        <v>644403.06000000006</v>
      </c>
      <c r="W5031" s="66" t="str">
        <f t="shared" si="1409"/>
        <v>1 &gt; 4</v>
      </c>
      <c r="X5031" s="66">
        <f>A5031+SUMIFS(Presensi!F:F,Presensi!E:E,'Entry Data'!AP5031)</f>
        <v>1</v>
      </c>
      <c r="Y5031" s="66">
        <f>IFERROR(INDEX('Retasi Pricing'!F:F,MATCH('Entry Data'!AM5031,'Retasi Pricing'!E:E,0))*X5031,"")</f>
        <v>27500</v>
      </c>
      <c r="Z5031" s="62" t="s">
        <v>26</v>
      </c>
      <c r="AA5031" s="62" t="s">
        <v>27</v>
      </c>
      <c r="AB5031" s="32"/>
      <c r="AC5031" s="32" t="s">
        <v>197</v>
      </c>
      <c r="AD5031" s="32" t="str">
        <f t="shared" si="1410"/>
        <v/>
      </c>
      <c r="AF5031" s="5" t="str">
        <f t="shared" si="1411"/>
        <v>melkias44214</v>
      </c>
      <c r="AG5031" s="5" t="str">
        <f t="shared" si="1412"/>
        <v>BMJ 07144214UTARANIGHT</v>
      </c>
      <c r="AH5031" s="5" t="str">
        <f t="shared" si="1413"/>
        <v>melkias44214UTARANIGHT</v>
      </c>
      <c r="AI5031" s="5" t="str">
        <f t="shared" si="1414"/>
        <v>BMJ 07144214NIGHT</v>
      </c>
      <c r="AJ5031" s="5" t="str">
        <f t="shared" si="1415"/>
        <v>melkias44214NIGHT</v>
      </c>
      <c r="AK5031" s="5" t="str">
        <f t="shared" si="1416"/>
        <v>melkiasBMJ</v>
      </c>
      <c r="AL5031" s="5" t="str">
        <f t="shared" si="1418"/>
        <v>3UTARA</v>
      </c>
      <c r="AM5031" s="5" t="str">
        <f t="shared" si="1419"/>
        <v>1 &gt; 4UTARA12 RODA</v>
      </c>
      <c r="AN5031" s="5" t="str">
        <f t="shared" si="1420"/>
        <v>melkiasBMJ1 &gt; 4UTARA12 RODA</v>
      </c>
      <c r="AO5031" s="5" t="str">
        <f t="shared" si="1421"/>
        <v>melkias1 &gt; 4UTARA12 RODA</v>
      </c>
      <c r="AP5031" s="5" t="str">
        <f t="shared" si="1422"/>
        <v>44214NIGHT</v>
      </c>
    </row>
    <row r="5032" spans="1:42" x14ac:dyDescent="0.3">
      <c r="A5032" s="33">
        <v>1</v>
      </c>
      <c r="B5032" s="33"/>
      <c r="C5032" s="70">
        <v>44214</v>
      </c>
      <c r="D5032" s="71" t="s">
        <v>87</v>
      </c>
      <c r="E5032" s="70">
        <v>44215</v>
      </c>
      <c r="F5032" s="71">
        <v>5176347</v>
      </c>
      <c r="G5032" s="33" t="s">
        <v>20</v>
      </c>
      <c r="H5032" s="33" t="s">
        <v>50</v>
      </c>
      <c r="I5032" s="33" t="s">
        <v>51</v>
      </c>
      <c r="J5032" s="33" t="s">
        <v>53</v>
      </c>
      <c r="K5032" s="63" t="s">
        <v>82</v>
      </c>
      <c r="L5032" s="32" t="str">
        <f t="shared" si="1405"/>
        <v>AXOR4843</v>
      </c>
      <c r="M5032" s="32" t="str">
        <f t="shared" si="1406"/>
        <v>BMJ</v>
      </c>
      <c r="N5032" s="32" t="str">
        <f t="shared" si="1407"/>
        <v>12 RODA</v>
      </c>
      <c r="O5032" s="146">
        <v>2.4259259259259258E-2</v>
      </c>
      <c r="P5032" s="65">
        <v>2.4259259259259258E-2</v>
      </c>
      <c r="Q5032" s="65"/>
      <c r="R5032" s="66">
        <v>5</v>
      </c>
      <c r="S5032" s="66">
        <v>52820</v>
      </c>
      <c r="T5032" s="66">
        <v>20000</v>
      </c>
      <c r="U5032" s="67">
        <f t="shared" si="1417"/>
        <v>32.82</v>
      </c>
      <c r="V5032" s="66">
        <f t="shared" si="1408"/>
        <v>665491.14</v>
      </c>
      <c r="W5032" s="66" t="str">
        <f t="shared" si="1409"/>
        <v>&gt; 5</v>
      </c>
      <c r="X5032" s="66">
        <f>A5032+SUMIFS(Presensi!F:F,Presensi!E:E,'Entry Data'!AP5032)</f>
        <v>1</v>
      </c>
      <c r="Y5032" s="66">
        <f>IFERROR(INDEX('Retasi Pricing'!F:F,MATCH('Entry Data'!AM5032,'Retasi Pricing'!E:E,0))*X5032,"")</f>
        <v>31200</v>
      </c>
      <c r="Z5032" s="62" t="s">
        <v>26</v>
      </c>
      <c r="AA5032" s="62" t="s">
        <v>27</v>
      </c>
      <c r="AB5032" s="32"/>
      <c r="AC5032" s="32" t="s">
        <v>204</v>
      </c>
      <c r="AD5032" s="32" t="str">
        <f t="shared" si="1410"/>
        <v/>
      </c>
      <c r="AF5032" s="5" t="str">
        <f t="shared" si="1411"/>
        <v>abdul majid44214</v>
      </c>
      <c r="AG5032" s="5" t="str">
        <f t="shared" si="1412"/>
        <v>BMJ 07244214UTARANIGHT</v>
      </c>
      <c r="AH5032" s="5" t="str">
        <f t="shared" si="1413"/>
        <v>abdul majid44214UTARANIGHT</v>
      </c>
      <c r="AI5032" s="5" t="str">
        <f t="shared" si="1414"/>
        <v>BMJ 07244214NIGHT</v>
      </c>
      <c r="AJ5032" s="5" t="str">
        <f t="shared" si="1415"/>
        <v>abdul majid44214NIGHT</v>
      </c>
      <c r="AK5032" s="5" t="str">
        <f t="shared" si="1416"/>
        <v>abdul majidBMJ</v>
      </c>
      <c r="AL5032" s="5" t="str">
        <f t="shared" si="1418"/>
        <v>5UTARA</v>
      </c>
      <c r="AM5032" s="5" t="str">
        <f t="shared" si="1419"/>
        <v>&gt; 5UTARA12 RODA</v>
      </c>
      <c r="AN5032" s="5" t="str">
        <f t="shared" si="1420"/>
        <v>abdul majidBMJ&gt; 5UTARA12 RODA</v>
      </c>
      <c r="AO5032" s="5" t="str">
        <f t="shared" si="1421"/>
        <v>abdul majid&gt; 5UTARA12 RODA</v>
      </c>
      <c r="AP5032" s="5" t="str">
        <f t="shared" si="1422"/>
        <v>44214NIGHT</v>
      </c>
    </row>
    <row r="5033" spans="1:42" x14ac:dyDescent="0.3">
      <c r="A5033" s="33">
        <v>1</v>
      </c>
      <c r="B5033" s="33"/>
      <c r="C5033" s="70">
        <v>44214</v>
      </c>
      <c r="D5033" s="71" t="s">
        <v>87</v>
      </c>
      <c r="E5033" s="70">
        <v>44215</v>
      </c>
      <c r="F5033" s="71">
        <v>5176400</v>
      </c>
      <c r="G5033" s="33" t="s">
        <v>20</v>
      </c>
      <c r="H5033" s="33" t="s">
        <v>50</v>
      </c>
      <c r="I5033" s="33" t="s">
        <v>51</v>
      </c>
      <c r="J5033" s="33" t="s">
        <v>53</v>
      </c>
      <c r="K5033" s="63" t="s">
        <v>82</v>
      </c>
      <c r="L5033" s="32" t="str">
        <f t="shared" si="1405"/>
        <v>AXOR4843</v>
      </c>
      <c r="M5033" s="32" t="str">
        <f t="shared" si="1406"/>
        <v>BMJ</v>
      </c>
      <c r="N5033" s="32" t="str">
        <f t="shared" si="1407"/>
        <v>12 RODA</v>
      </c>
      <c r="O5033" s="146">
        <v>8.7268518518518523E-2</v>
      </c>
      <c r="P5033" s="65">
        <v>8.7268518518518523E-2</v>
      </c>
      <c r="Q5033" s="65"/>
      <c r="R5033" s="66">
        <v>4</v>
      </c>
      <c r="S5033" s="66">
        <v>51500</v>
      </c>
      <c r="T5033" s="66">
        <v>20000</v>
      </c>
      <c r="U5033" s="67">
        <f t="shared" si="1417"/>
        <v>31.5</v>
      </c>
      <c r="V5033" s="66">
        <f t="shared" si="1408"/>
        <v>638725.5</v>
      </c>
      <c r="W5033" s="66" t="str">
        <f t="shared" si="1409"/>
        <v>1 &gt; 4</v>
      </c>
      <c r="X5033" s="66">
        <f>A5033+SUMIFS(Presensi!F:F,Presensi!E:E,'Entry Data'!AP5033)</f>
        <v>1</v>
      </c>
      <c r="Y5033" s="66">
        <f>IFERROR(INDEX('Retasi Pricing'!F:F,MATCH('Entry Data'!AM5033,'Retasi Pricing'!E:E,0))*X5033,"")</f>
        <v>27500</v>
      </c>
      <c r="Z5033" s="62" t="s">
        <v>26</v>
      </c>
      <c r="AA5033" s="62" t="s">
        <v>27</v>
      </c>
      <c r="AB5033" s="32"/>
      <c r="AC5033" s="32" t="s">
        <v>213</v>
      </c>
      <c r="AD5033" s="32" t="str">
        <f t="shared" si="1410"/>
        <v/>
      </c>
      <c r="AF5033" s="5" t="str">
        <f t="shared" si="1411"/>
        <v>alrandi44214</v>
      </c>
      <c r="AG5033" s="5" t="str">
        <f t="shared" si="1412"/>
        <v>BMJ 07244214UTARANIGHT</v>
      </c>
      <c r="AH5033" s="5" t="str">
        <f t="shared" si="1413"/>
        <v>alrandi44214UTARANIGHT</v>
      </c>
      <c r="AI5033" s="5" t="str">
        <f t="shared" si="1414"/>
        <v>BMJ 07244214NIGHT</v>
      </c>
      <c r="AJ5033" s="5" t="str">
        <f t="shared" si="1415"/>
        <v>alrandi44214NIGHT</v>
      </c>
      <c r="AK5033" s="5" t="str">
        <f t="shared" si="1416"/>
        <v>alrandiBMJ</v>
      </c>
      <c r="AL5033" s="5" t="str">
        <f t="shared" si="1418"/>
        <v>4UTARA</v>
      </c>
      <c r="AM5033" s="5" t="str">
        <f t="shared" si="1419"/>
        <v>1 &gt; 4UTARA12 RODA</v>
      </c>
      <c r="AN5033" s="5" t="str">
        <f t="shared" si="1420"/>
        <v>alrandiBMJ1 &gt; 4UTARA12 RODA</v>
      </c>
      <c r="AO5033" s="5" t="str">
        <f t="shared" si="1421"/>
        <v>alrandi1 &gt; 4UTARA12 RODA</v>
      </c>
      <c r="AP5033" s="5" t="str">
        <f t="shared" si="1422"/>
        <v>44214NIGHT</v>
      </c>
    </row>
    <row r="5034" spans="1:42" x14ac:dyDescent="0.3">
      <c r="A5034" s="33">
        <v>1</v>
      </c>
      <c r="B5034" s="33"/>
      <c r="C5034" s="70">
        <v>44214</v>
      </c>
      <c r="D5034" s="71" t="s">
        <v>87</v>
      </c>
      <c r="E5034" s="70">
        <v>44215</v>
      </c>
      <c r="F5034" s="71">
        <v>5176515</v>
      </c>
      <c r="G5034" s="33" t="s">
        <v>20</v>
      </c>
      <c r="H5034" s="33" t="s">
        <v>50</v>
      </c>
      <c r="I5034" s="33" t="s">
        <v>51</v>
      </c>
      <c r="J5034" s="33" t="s">
        <v>53</v>
      </c>
      <c r="K5034" s="63" t="s">
        <v>82</v>
      </c>
      <c r="L5034" s="32" t="str">
        <f t="shared" si="1405"/>
        <v>AXOR4843</v>
      </c>
      <c r="M5034" s="32" t="str">
        <f t="shared" si="1406"/>
        <v>BMJ</v>
      </c>
      <c r="N5034" s="32" t="str">
        <f t="shared" si="1407"/>
        <v>12 RODA</v>
      </c>
      <c r="O5034" s="146">
        <v>0.18945601851851854</v>
      </c>
      <c r="P5034" s="65">
        <v>0.18945601851851854</v>
      </c>
      <c r="Q5034" s="65"/>
      <c r="R5034" s="66">
        <v>5</v>
      </c>
      <c r="S5034" s="66">
        <v>51200</v>
      </c>
      <c r="T5034" s="66">
        <v>20000</v>
      </c>
      <c r="U5034" s="67">
        <f t="shared" si="1417"/>
        <v>31.2</v>
      </c>
      <c r="V5034" s="66">
        <f t="shared" si="1408"/>
        <v>632642.4</v>
      </c>
      <c r="W5034" s="66" t="str">
        <f t="shared" si="1409"/>
        <v>&gt; 5</v>
      </c>
      <c r="X5034" s="66">
        <f>A5034+SUMIFS(Presensi!F:F,Presensi!E:E,'Entry Data'!AP5034)</f>
        <v>1</v>
      </c>
      <c r="Y5034" s="66">
        <f>IFERROR(INDEX('Retasi Pricing'!F:F,MATCH('Entry Data'!AM5034,'Retasi Pricing'!E:E,0))*X5034,"")</f>
        <v>31200</v>
      </c>
      <c r="Z5034" s="62" t="s">
        <v>26</v>
      </c>
      <c r="AA5034" s="62" t="s">
        <v>27</v>
      </c>
      <c r="AB5034" s="32"/>
      <c r="AC5034" s="32" t="s">
        <v>213</v>
      </c>
      <c r="AD5034" s="32" t="str">
        <f t="shared" si="1410"/>
        <v/>
      </c>
      <c r="AF5034" s="5" t="str">
        <f t="shared" si="1411"/>
        <v>alrandi44214</v>
      </c>
      <c r="AG5034" s="5" t="str">
        <f t="shared" si="1412"/>
        <v>BMJ 07244214UTARANIGHT</v>
      </c>
      <c r="AH5034" s="5" t="str">
        <f t="shared" si="1413"/>
        <v>alrandi44214UTARANIGHT</v>
      </c>
      <c r="AI5034" s="5" t="str">
        <f t="shared" si="1414"/>
        <v>BMJ 07244214NIGHT</v>
      </c>
      <c r="AJ5034" s="5" t="str">
        <f t="shared" si="1415"/>
        <v>alrandi44214NIGHT</v>
      </c>
      <c r="AK5034" s="5" t="str">
        <f t="shared" si="1416"/>
        <v>alrandiBMJ</v>
      </c>
      <c r="AL5034" s="5" t="str">
        <f t="shared" si="1418"/>
        <v>5UTARA</v>
      </c>
      <c r="AM5034" s="5" t="str">
        <f t="shared" si="1419"/>
        <v>&gt; 5UTARA12 RODA</v>
      </c>
      <c r="AN5034" s="5" t="str">
        <f t="shared" si="1420"/>
        <v>alrandiBMJ&gt; 5UTARA12 RODA</v>
      </c>
      <c r="AO5034" s="5" t="str">
        <f t="shared" si="1421"/>
        <v>alrandi&gt; 5UTARA12 RODA</v>
      </c>
      <c r="AP5034" s="5" t="str">
        <f t="shared" si="1422"/>
        <v>44214NIGHT</v>
      </c>
    </row>
    <row r="5035" spans="1:42" x14ac:dyDescent="0.3">
      <c r="A5035" s="33">
        <v>1</v>
      </c>
      <c r="B5035" s="33"/>
      <c r="C5035" s="70">
        <v>44214</v>
      </c>
      <c r="D5035" s="71" t="s">
        <v>87</v>
      </c>
      <c r="E5035" s="70">
        <v>44215</v>
      </c>
      <c r="F5035" s="71">
        <v>5176567</v>
      </c>
      <c r="G5035" s="33" t="s">
        <v>20</v>
      </c>
      <c r="H5035" s="33" t="s">
        <v>21</v>
      </c>
      <c r="I5035" s="33" t="s">
        <v>51</v>
      </c>
      <c r="J5035" s="33" t="s">
        <v>46</v>
      </c>
      <c r="K5035" s="63" t="s">
        <v>82</v>
      </c>
      <c r="L5035" s="32" t="str">
        <f t="shared" si="1405"/>
        <v>AXOR4843</v>
      </c>
      <c r="M5035" s="32" t="str">
        <f t="shared" si="1406"/>
        <v>BMJ</v>
      </c>
      <c r="N5035" s="32" t="str">
        <f t="shared" si="1407"/>
        <v>12 RODA</v>
      </c>
      <c r="O5035" s="146">
        <v>0.25275462962962963</v>
      </c>
      <c r="P5035" s="65">
        <v>0.25275462962962963</v>
      </c>
      <c r="Q5035" s="65"/>
      <c r="R5035" s="66">
        <v>6</v>
      </c>
      <c r="S5035" s="66">
        <v>51600</v>
      </c>
      <c r="T5035" s="66">
        <v>20000</v>
      </c>
      <c r="U5035" s="67">
        <f t="shared" si="1417"/>
        <v>31.6</v>
      </c>
      <c r="V5035" s="66">
        <f t="shared" si="1408"/>
        <v>640753.20000000007</v>
      </c>
      <c r="W5035" s="66" t="str">
        <f t="shared" si="1409"/>
        <v>&gt; 6</v>
      </c>
      <c r="X5035" s="66">
        <f>A5035+SUMIFS(Presensi!F:F,Presensi!E:E,'Entry Data'!AP5035)</f>
        <v>1</v>
      </c>
      <c r="Y5035" s="66">
        <f>IFERROR(INDEX('Retasi Pricing'!F:F,MATCH('Entry Data'!AM5035,'Retasi Pricing'!E:E,0))*X5035,"")</f>
        <v>34450</v>
      </c>
      <c r="Z5035" s="62" t="s">
        <v>26</v>
      </c>
      <c r="AA5035" s="62" t="s">
        <v>27</v>
      </c>
      <c r="AB5035" s="32"/>
      <c r="AC5035" s="32" t="s">
        <v>213</v>
      </c>
      <c r="AD5035" s="32" t="str">
        <f t="shared" si="1410"/>
        <v/>
      </c>
      <c r="AF5035" s="5" t="str">
        <f t="shared" si="1411"/>
        <v>alrandi44214</v>
      </c>
      <c r="AG5035" s="5" t="str">
        <f t="shared" si="1412"/>
        <v>BMJ 07244214UTARANIGHT</v>
      </c>
      <c r="AH5035" s="5" t="str">
        <f t="shared" si="1413"/>
        <v>alrandi44214UTARANIGHT</v>
      </c>
      <c r="AI5035" s="5" t="str">
        <f t="shared" si="1414"/>
        <v>BMJ 07244214NIGHT</v>
      </c>
      <c r="AJ5035" s="5" t="str">
        <f t="shared" si="1415"/>
        <v>alrandi44214NIGHT</v>
      </c>
      <c r="AK5035" s="5" t="str">
        <f t="shared" si="1416"/>
        <v>alrandiBMJ</v>
      </c>
      <c r="AL5035" s="5" t="str">
        <f t="shared" si="1418"/>
        <v>6UTARA</v>
      </c>
      <c r="AM5035" s="5" t="str">
        <f t="shared" si="1419"/>
        <v>&gt; 6UTARA12 RODA</v>
      </c>
      <c r="AN5035" s="5" t="str">
        <f t="shared" si="1420"/>
        <v>alrandiBMJ&gt; 6UTARA12 RODA</v>
      </c>
      <c r="AO5035" s="5" t="str">
        <f t="shared" si="1421"/>
        <v>alrandi&gt; 6UTARA12 RODA</v>
      </c>
      <c r="AP5035" s="5" t="str">
        <f t="shared" si="1422"/>
        <v>44214NIGHT</v>
      </c>
    </row>
    <row r="5036" spans="1:42" x14ac:dyDescent="0.3">
      <c r="A5036" s="33">
        <v>1</v>
      </c>
      <c r="B5036" s="33"/>
      <c r="C5036" s="70">
        <v>44214</v>
      </c>
      <c r="D5036" s="71" t="s">
        <v>87</v>
      </c>
      <c r="E5036" s="70">
        <v>44214</v>
      </c>
      <c r="F5036" s="71">
        <v>5176081</v>
      </c>
      <c r="G5036" s="33" t="s">
        <v>20</v>
      </c>
      <c r="H5036" s="33" t="s">
        <v>21</v>
      </c>
      <c r="I5036" s="33" t="s">
        <v>123</v>
      </c>
      <c r="J5036" s="33" t="s">
        <v>23</v>
      </c>
      <c r="K5036" s="63" t="s">
        <v>82</v>
      </c>
      <c r="L5036" s="32" t="str">
        <f t="shared" ref="L5036:L5099" si="1423">IFERROR(VLOOKUP(K5036,db_unit,2,FALSE),"")</f>
        <v>AXOR4843</v>
      </c>
      <c r="M5036" s="32" t="str">
        <f t="shared" ref="M5036:M5099" si="1424">IFERROR(VLOOKUP(K5036,db_unit,3,FALSE),"")</f>
        <v>BMJ</v>
      </c>
      <c r="N5036" s="32" t="str">
        <f t="shared" ref="N5036:N5099" si="1425">IFERROR(VLOOKUP(K5036,db_unit,4,FALSE),"")</f>
        <v>12 RODA</v>
      </c>
      <c r="O5036" s="146">
        <v>0.77271990740740737</v>
      </c>
      <c r="P5036" s="65">
        <v>0.77271990740740737</v>
      </c>
      <c r="Q5036" s="65"/>
      <c r="R5036" s="66">
        <v>1</v>
      </c>
      <c r="S5036" s="66">
        <v>52580</v>
      </c>
      <c r="T5036" s="66">
        <v>20000</v>
      </c>
      <c r="U5036" s="67">
        <f t="shared" si="1417"/>
        <v>32.58</v>
      </c>
      <c r="V5036" s="66">
        <f t="shared" si="1408"/>
        <v>660624.65999999992</v>
      </c>
      <c r="W5036" s="66" t="str">
        <f t="shared" si="1409"/>
        <v>1 &gt; 4</v>
      </c>
      <c r="X5036" s="66">
        <f>A5036+SUMIFS(Presensi!F:F,Presensi!E:E,'Entry Data'!AP5036)</f>
        <v>1</v>
      </c>
      <c r="Y5036" s="66">
        <f>IFERROR(INDEX('Retasi Pricing'!F:F,MATCH('Entry Data'!AM5036,'Retasi Pricing'!E:E,0))*X5036,"")</f>
        <v>27500</v>
      </c>
      <c r="Z5036" s="62" t="s">
        <v>26</v>
      </c>
      <c r="AA5036" s="62" t="s">
        <v>27</v>
      </c>
      <c r="AB5036" s="32"/>
      <c r="AC5036" s="32" t="s">
        <v>213</v>
      </c>
      <c r="AD5036" s="32" t="str">
        <f t="shared" si="1410"/>
        <v/>
      </c>
      <c r="AF5036" s="5" t="str">
        <f t="shared" si="1411"/>
        <v>alrandi44214</v>
      </c>
      <c r="AG5036" s="5" t="str">
        <f t="shared" si="1412"/>
        <v>BMJ 07244214UTARANIGHT</v>
      </c>
      <c r="AH5036" s="5" t="str">
        <f t="shared" si="1413"/>
        <v>alrandi44214UTARANIGHT</v>
      </c>
      <c r="AI5036" s="5" t="str">
        <f t="shared" si="1414"/>
        <v>BMJ 07244214NIGHT</v>
      </c>
      <c r="AJ5036" s="5" t="str">
        <f t="shared" si="1415"/>
        <v>alrandi44214NIGHT</v>
      </c>
      <c r="AK5036" s="5" t="str">
        <f t="shared" si="1416"/>
        <v>alrandiBMJ</v>
      </c>
      <c r="AL5036" s="5" t="str">
        <f t="shared" si="1418"/>
        <v>1UTARA</v>
      </c>
      <c r="AM5036" s="5" t="str">
        <f t="shared" si="1419"/>
        <v>1 &gt; 4UTARA12 RODA</v>
      </c>
      <c r="AN5036" s="5" t="str">
        <f t="shared" si="1420"/>
        <v>alrandiBMJ1 &gt; 4UTARA12 RODA</v>
      </c>
      <c r="AO5036" s="5" t="str">
        <f t="shared" si="1421"/>
        <v>alrandi1 &gt; 4UTARA12 RODA</v>
      </c>
      <c r="AP5036" s="5" t="str">
        <f t="shared" si="1422"/>
        <v>44214NIGHT</v>
      </c>
    </row>
    <row r="5037" spans="1:42" x14ac:dyDescent="0.3">
      <c r="A5037" s="33">
        <v>1</v>
      </c>
      <c r="B5037" s="33"/>
      <c r="C5037" s="70">
        <v>44214</v>
      </c>
      <c r="D5037" s="71" t="s">
        <v>87</v>
      </c>
      <c r="E5037" s="70">
        <v>44214</v>
      </c>
      <c r="F5037" s="71">
        <v>5176145</v>
      </c>
      <c r="G5037" s="33" t="s">
        <v>20</v>
      </c>
      <c r="H5037" s="33" t="s">
        <v>50</v>
      </c>
      <c r="I5037" s="33" t="s">
        <v>51</v>
      </c>
      <c r="J5037" s="33" t="s">
        <v>53</v>
      </c>
      <c r="K5037" s="63" t="s">
        <v>82</v>
      </c>
      <c r="L5037" s="32" t="str">
        <f t="shared" si="1423"/>
        <v>AXOR4843</v>
      </c>
      <c r="M5037" s="32" t="str">
        <f t="shared" si="1424"/>
        <v>BMJ</v>
      </c>
      <c r="N5037" s="32" t="str">
        <f t="shared" si="1425"/>
        <v>12 RODA</v>
      </c>
      <c r="O5037" s="146">
        <v>0.85559027777777785</v>
      </c>
      <c r="P5037" s="65">
        <v>0.85559027777777785</v>
      </c>
      <c r="Q5037" s="65"/>
      <c r="R5037" s="66">
        <v>2</v>
      </c>
      <c r="S5037" s="66">
        <v>53800</v>
      </c>
      <c r="T5037" s="66">
        <v>20000</v>
      </c>
      <c r="U5037" s="67">
        <f t="shared" si="1417"/>
        <v>33.799999999999997</v>
      </c>
      <c r="V5037" s="66">
        <f t="shared" si="1408"/>
        <v>685362.6</v>
      </c>
      <c r="W5037" s="66" t="str">
        <f t="shared" si="1409"/>
        <v>1 &gt; 4</v>
      </c>
      <c r="X5037" s="66">
        <f>A5037+SUMIFS(Presensi!F:F,Presensi!E:E,'Entry Data'!AP5037)</f>
        <v>1</v>
      </c>
      <c r="Y5037" s="66">
        <f>IFERROR(INDEX('Retasi Pricing'!F:F,MATCH('Entry Data'!AM5037,'Retasi Pricing'!E:E,0))*X5037,"")</f>
        <v>27500</v>
      </c>
      <c r="Z5037" s="62" t="s">
        <v>26</v>
      </c>
      <c r="AA5037" s="62" t="s">
        <v>27</v>
      </c>
      <c r="AB5037" s="32"/>
      <c r="AC5037" s="32" t="s">
        <v>213</v>
      </c>
      <c r="AD5037" s="32" t="str">
        <f t="shared" si="1410"/>
        <v/>
      </c>
      <c r="AF5037" s="5" t="str">
        <f t="shared" si="1411"/>
        <v>alrandi44214</v>
      </c>
      <c r="AG5037" s="5" t="str">
        <f t="shared" si="1412"/>
        <v>BMJ 07244214UTARANIGHT</v>
      </c>
      <c r="AH5037" s="5" t="str">
        <f t="shared" si="1413"/>
        <v>alrandi44214UTARANIGHT</v>
      </c>
      <c r="AI5037" s="5" t="str">
        <f t="shared" si="1414"/>
        <v>BMJ 07244214NIGHT</v>
      </c>
      <c r="AJ5037" s="5" t="str">
        <f t="shared" si="1415"/>
        <v>alrandi44214NIGHT</v>
      </c>
      <c r="AK5037" s="5" t="str">
        <f t="shared" si="1416"/>
        <v>alrandiBMJ</v>
      </c>
      <c r="AL5037" s="5" t="str">
        <f t="shared" si="1418"/>
        <v>2UTARA</v>
      </c>
      <c r="AM5037" s="5" t="str">
        <f t="shared" si="1419"/>
        <v>1 &gt; 4UTARA12 RODA</v>
      </c>
      <c r="AN5037" s="5" t="str">
        <f t="shared" si="1420"/>
        <v>alrandiBMJ1 &gt; 4UTARA12 RODA</v>
      </c>
      <c r="AO5037" s="5" t="str">
        <f t="shared" si="1421"/>
        <v>alrandi1 &gt; 4UTARA12 RODA</v>
      </c>
      <c r="AP5037" s="5" t="str">
        <f t="shared" si="1422"/>
        <v>44214NIGHT</v>
      </c>
    </row>
    <row r="5038" spans="1:42" x14ac:dyDescent="0.3">
      <c r="A5038" s="33">
        <v>1</v>
      </c>
      <c r="B5038" s="33"/>
      <c r="C5038" s="70">
        <v>44214</v>
      </c>
      <c r="D5038" s="71" t="s">
        <v>87</v>
      </c>
      <c r="E5038" s="70">
        <v>44214</v>
      </c>
      <c r="F5038" s="71">
        <v>5176282</v>
      </c>
      <c r="G5038" s="33" t="s">
        <v>20</v>
      </c>
      <c r="H5038" s="33" t="s">
        <v>50</v>
      </c>
      <c r="I5038" s="33" t="s">
        <v>51</v>
      </c>
      <c r="J5038" s="33" t="s">
        <v>53</v>
      </c>
      <c r="K5038" s="63" t="s">
        <v>82</v>
      </c>
      <c r="L5038" s="32" t="str">
        <f t="shared" si="1423"/>
        <v>AXOR4843</v>
      </c>
      <c r="M5038" s="32" t="str">
        <f t="shared" si="1424"/>
        <v>BMJ</v>
      </c>
      <c r="N5038" s="32" t="str">
        <f t="shared" si="1425"/>
        <v>12 RODA</v>
      </c>
      <c r="O5038" s="146">
        <v>0.96726851851851858</v>
      </c>
      <c r="P5038" s="65">
        <v>0.96726851851851858</v>
      </c>
      <c r="Q5038" s="65"/>
      <c r="R5038" s="66">
        <v>3</v>
      </c>
      <c r="S5038" s="66">
        <v>51200</v>
      </c>
      <c r="T5038" s="66">
        <v>20000</v>
      </c>
      <c r="U5038" s="67">
        <f t="shared" si="1417"/>
        <v>31.2</v>
      </c>
      <c r="V5038" s="66">
        <f t="shared" si="1408"/>
        <v>632642.4</v>
      </c>
      <c r="W5038" s="66" t="str">
        <f t="shared" si="1409"/>
        <v>1 &gt; 4</v>
      </c>
      <c r="X5038" s="66">
        <f>A5038+SUMIFS(Presensi!F:F,Presensi!E:E,'Entry Data'!AP5038)</f>
        <v>1</v>
      </c>
      <c r="Y5038" s="66">
        <f>IFERROR(INDEX('Retasi Pricing'!F:F,MATCH('Entry Data'!AM5038,'Retasi Pricing'!E:E,0))*X5038,"")</f>
        <v>27500</v>
      </c>
      <c r="Z5038" s="62" t="s">
        <v>26</v>
      </c>
      <c r="AA5038" s="62" t="s">
        <v>27</v>
      </c>
      <c r="AB5038" s="32"/>
      <c r="AC5038" s="32" t="s">
        <v>213</v>
      </c>
      <c r="AD5038" s="32" t="str">
        <f t="shared" si="1410"/>
        <v/>
      </c>
      <c r="AF5038" s="5" t="str">
        <f t="shared" si="1411"/>
        <v>alrandi44214</v>
      </c>
      <c r="AG5038" s="5" t="str">
        <f t="shared" si="1412"/>
        <v>BMJ 07244214UTARANIGHT</v>
      </c>
      <c r="AH5038" s="5" t="str">
        <f t="shared" si="1413"/>
        <v>alrandi44214UTARANIGHT</v>
      </c>
      <c r="AI5038" s="5" t="str">
        <f t="shared" si="1414"/>
        <v>BMJ 07244214NIGHT</v>
      </c>
      <c r="AJ5038" s="5" t="str">
        <f t="shared" si="1415"/>
        <v>alrandi44214NIGHT</v>
      </c>
      <c r="AK5038" s="5" t="str">
        <f t="shared" si="1416"/>
        <v>alrandiBMJ</v>
      </c>
      <c r="AL5038" s="5" t="str">
        <f t="shared" si="1418"/>
        <v>3UTARA</v>
      </c>
      <c r="AM5038" s="5" t="str">
        <f t="shared" si="1419"/>
        <v>1 &gt; 4UTARA12 RODA</v>
      </c>
      <c r="AN5038" s="5" t="str">
        <f t="shared" si="1420"/>
        <v>alrandiBMJ1 &gt; 4UTARA12 RODA</v>
      </c>
      <c r="AO5038" s="5" t="str">
        <f t="shared" si="1421"/>
        <v>alrandi1 &gt; 4UTARA12 RODA</v>
      </c>
      <c r="AP5038" s="5" t="str">
        <f t="shared" si="1422"/>
        <v>44214NIGHT</v>
      </c>
    </row>
    <row r="5039" spans="1:42" x14ac:dyDescent="0.3">
      <c r="A5039" s="33">
        <v>1</v>
      </c>
      <c r="B5039" s="33"/>
      <c r="C5039" s="70">
        <v>44214</v>
      </c>
      <c r="D5039" s="71" t="s">
        <v>87</v>
      </c>
      <c r="E5039" s="70">
        <v>44214</v>
      </c>
      <c r="F5039" s="71">
        <v>5176238</v>
      </c>
      <c r="G5039" s="33" t="s">
        <v>20</v>
      </c>
      <c r="H5039" s="33" t="s">
        <v>50</v>
      </c>
      <c r="I5039" s="33" t="s">
        <v>51</v>
      </c>
      <c r="J5039" s="33" t="s">
        <v>53</v>
      </c>
      <c r="K5039" s="63" t="s">
        <v>83</v>
      </c>
      <c r="L5039" s="32" t="str">
        <f t="shared" si="1423"/>
        <v>AXOR4843</v>
      </c>
      <c r="M5039" s="32" t="str">
        <f t="shared" si="1424"/>
        <v>BMJ</v>
      </c>
      <c r="N5039" s="32" t="str">
        <f t="shared" si="1425"/>
        <v>12 RODA</v>
      </c>
      <c r="O5039" s="146">
        <v>0.93133101851851852</v>
      </c>
      <c r="P5039" s="65">
        <v>0.93133101851851852</v>
      </c>
      <c r="Q5039" s="65"/>
      <c r="R5039" s="66">
        <v>1</v>
      </c>
      <c r="S5039" s="66">
        <v>54640</v>
      </c>
      <c r="T5039" s="66">
        <v>20380</v>
      </c>
      <c r="U5039" s="67">
        <f t="shared" si="1417"/>
        <v>34.26</v>
      </c>
      <c r="V5039" s="66">
        <f t="shared" si="1408"/>
        <v>694690.0199999999</v>
      </c>
      <c r="W5039" s="66" t="str">
        <f t="shared" si="1409"/>
        <v>1 &gt; 4</v>
      </c>
      <c r="X5039" s="66">
        <f>A5039+SUMIFS(Presensi!F:F,Presensi!E:E,'Entry Data'!AP5039)</f>
        <v>1</v>
      </c>
      <c r="Y5039" s="66">
        <f>IFERROR(INDEX('Retasi Pricing'!F:F,MATCH('Entry Data'!AM5039,'Retasi Pricing'!E:E,0))*X5039,"")</f>
        <v>27500</v>
      </c>
      <c r="Z5039" s="62" t="s">
        <v>26</v>
      </c>
      <c r="AA5039" s="62" t="s">
        <v>27</v>
      </c>
      <c r="AB5039" s="32"/>
      <c r="AC5039" s="32" t="s">
        <v>214</v>
      </c>
      <c r="AD5039" s="32" t="str">
        <f t="shared" si="1410"/>
        <v/>
      </c>
      <c r="AF5039" s="5" t="str">
        <f t="shared" si="1411"/>
        <v>pelani44214</v>
      </c>
      <c r="AG5039" s="5" t="str">
        <f t="shared" si="1412"/>
        <v>BMJ 07344214UTARANIGHT</v>
      </c>
      <c r="AH5039" s="5" t="str">
        <f t="shared" si="1413"/>
        <v>pelani44214UTARANIGHT</v>
      </c>
      <c r="AI5039" s="5" t="str">
        <f t="shared" si="1414"/>
        <v>BMJ 07344214NIGHT</v>
      </c>
      <c r="AJ5039" s="5" t="str">
        <f t="shared" si="1415"/>
        <v>pelani44214NIGHT</v>
      </c>
      <c r="AK5039" s="5" t="str">
        <f t="shared" si="1416"/>
        <v>pelaniBMJ</v>
      </c>
      <c r="AL5039" s="5" t="str">
        <f t="shared" si="1418"/>
        <v>1UTARA</v>
      </c>
      <c r="AM5039" s="5" t="str">
        <f t="shared" si="1419"/>
        <v>1 &gt; 4UTARA12 RODA</v>
      </c>
      <c r="AN5039" s="5" t="str">
        <f t="shared" si="1420"/>
        <v>pelaniBMJ1 &gt; 4UTARA12 RODA</v>
      </c>
      <c r="AO5039" s="5" t="str">
        <f t="shared" si="1421"/>
        <v>pelani1 &gt; 4UTARA12 RODA</v>
      </c>
      <c r="AP5039" s="5" t="str">
        <f t="shared" si="1422"/>
        <v>44214NIGHT</v>
      </c>
    </row>
    <row r="5040" spans="1:42" x14ac:dyDescent="0.3">
      <c r="A5040" s="33">
        <v>1</v>
      </c>
      <c r="B5040" s="33"/>
      <c r="C5040" s="70">
        <v>44214</v>
      </c>
      <c r="D5040" s="71" t="s">
        <v>87</v>
      </c>
      <c r="E5040" s="70">
        <v>44215</v>
      </c>
      <c r="F5040" s="71">
        <v>5176340</v>
      </c>
      <c r="G5040" s="33" t="s">
        <v>20</v>
      </c>
      <c r="H5040" s="33" t="s">
        <v>50</v>
      </c>
      <c r="I5040" s="33" t="s">
        <v>51</v>
      </c>
      <c r="J5040" s="33" t="s">
        <v>53</v>
      </c>
      <c r="K5040" s="63" t="s">
        <v>85</v>
      </c>
      <c r="L5040" s="32" t="str">
        <f t="shared" si="1423"/>
        <v>AXOR4843</v>
      </c>
      <c r="M5040" s="32" t="str">
        <f t="shared" si="1424"/>
        <v>BMJ</v>
      </c>
      <c r="N5040" s="32" t="str">
        <f t="shared" si="1425"/>
        <v>12 RODA</v>
      </c>
      <c r="O5040" s="146">
        <v>1.8460648148148146E-2</v>
      </c>
      <c r="P5040" s="65">
        <v>1.8460648148148146E-2</v>
      </c>
      <c r="Q5040" s="65"/>
      <c r="R5040" s="66">
        <v>4</v>
      </c>
      <c r="S5040" s="66">
        <v>50180</v>
      </c>
      <c r="T5040" s="66">
        <v>19880</v>
      </c>
      <c r="U5040" s="67">
        <f t="shared" si="1417"/>
        <v>30.3</v>
      </c>
      <c r="V5040" s="66">
        <f t="shared" si="1408"/>
        <v>614393.1</v>
      </c>
      <c r="W5040" s="66" t="str">
        <f t="shared" si="1409"/>
        <v>1 &gt; 4</v>
      </c>
      <c r="X5040" s="66">
        <f>A5040+SUMIFS(Presensi!F:F,Presensi!E:E,'Entry Data'!AP5040)</f>
        <v>1</v>
      </c>
      <c r="Y5040" s="66">
        <f>IFERROR(INDEX('Retasi Pricing'!F:F,MATCH('Entry Data'!AM5040,'Retasi Pricing'!E:E,0))*X5040,"")</f>
        <v>27500</v>
      </c>
      <c r="Z5040" s="62" t="s">
        <v>26</v>
      </c>
      <c r="AA5040" s="62" t="s">
        <v>27</v>
      </c>
      <c r="AB5040" s="32"/>
      <c r="AC5040" s="32" t="s">
        <v>311</v>
      </c>
      <c r="AD5040" s="32" t="str">
        <f t="shared" si="1410"/>
        <v/>
      </c>
      <c r="AF5040" s="5" t="str">
        <f t="shared" si="1411"/>
        <v>M.SAINUDDIN KASIM44214</v>
      </c>
      <c r="AG5040" s="5" t="str">
        <f t="shared" si="1412"/>
        <v>BMJ 07444214UTARANIGHT</v>
      </c>
      <c r="AH5040" s="5" t="str">
        <f t="shared" si="1413"/>
        <v>M.SAINUDDIN KASIM44214UTARANIGHT</v>
      </c>
      <c r="AI5040" s="5" t="str">
        <f t="shared" si="1414"/>
        <v>BMJ 07444214NIGHT</v>
      </c>
      <c r="AJ5040" s="5" t="str">
        <f t="shared" si="1415"/>
        <v>M.SAINUDDIN KASIM44214NIGHT</v>
      </c>
      <c r="AK5040" s="5" t="str">
        <f t="shared" si="1416"/>
        <v>M.SAINUDDIN KASIMBMJ</v>
      </c>
      <c r="AL5040" s="5" t="str">
        <f t="shared" si="1418"/>
        <v>4UTARA</v>
      </c>
      <c r="AM5040" s="5" t="str">
        <f t="shared" si="1419"/>
        <v>1 &gt; 4UTARA12 RODA</v>
      </c>
      <c r="AN5040" s="5" t="str">
        <f t="shared" si="1420"/>
        <v>M.SAINUDDIN KASIMBMJ1 &gt; 4UTARA12 RODA</v>
      </c>
      <c r="AO5040" s="5" t="str">
        <f t="shared" si="1421"/>
        <v>M.SAINUDDIN KASIM1 &gt; 4UTARA12 RODA</v>
      </c>
      <c r="AP5040" s="5" t="str">
        <f t="shared" si="1422"/>
        <v>44214NIGHT</v>
      </c>
    </row>
    <row r="5041" spans="1:42" x14ac:dyDescent="0.3">
      <c r="A5041" s="33">
        <v>1</v>
      </c>
      <c r="B5041" s="33"/>
      <c r="C5041" s="70">
        <v>44214</v>
      </c>
      <c r="D5041" s="71" t="s">
        <v>87</v>
      </c>
      <c r="E5041" s="70">
        <v>44215</v>
      </c>
      <c r="F5041" s="71">
        <v>5176394</v>
      </c>
      <c r="G5041" s="33" t="s">
        <v>20</v>
      </c>
      <c r="H5041" s="33" t="s">
        <v>50</v>
      </c>
      <c r="I5041" s="33" t="s">
        <v>51</v>
      </c>
      <c r="J5041" s="33" t="s">
        <v>53</v>
      </c>
      <c r="K5041" s="63" t="s">
        <v>85</v>
      </c>
      <c r="L5041" s="32" t="str">
        <f t="shared" si="1423"/>
        <v>AXOR4843</v>
      </c>
      <c r="M5041" s="32" t="str">
        <f t="shared" si="1424"/>
        <v>BMJ</v>
      </c>
      <c r="N5041" s="32" t="str">
        <f t="shared" si="1425"/>
        <v>12 RODA</v>
      </c>
      <c r="O5041" s="146">
        <v>7.9224537037037038E-2</v>
      </c>
      <c r="P5041" s="65">
        <v>7.9224537037037038E-2</v>
      </c>
      <c r="Q5041" s="65"/>
      <c r="R5041" s="66">
        <v>5</v>
      </c>
      <c r="S5041" s="66">
        <v>51360</v>
      </c>
      <c r="T5041" s="66">
        <v>19880</v>
      </c>
      <c r="U5041" s="67">
        <f t="shared" si="1417"/>
        <v>31.48</v>
      </c>
      <c r="V5041" s="66">
        <f t="shared" si="1408"/>
        <v>638319.96</v>
      </c>
      <c r="W5041" s="66" t="str">
        <f t="shared" si="1409"/>
        <v>&gt; 5</v>
      </c>
      <c r="X5041" s="66">
        <f>A5041+SUMIFS(Presensi!F:F,Presensi!E:E,'Entry Data'!AP5041)</f>
        <v>1</v>
      </c>
      <c r="Y5041" s="66">
        <f>IFERROR(INDEX('Retasi Pricing'!F:F,MATCH('Entry Data'!AM5041,'Retasi Pricing'!E:E,0))*X5041,"")</f>
        <v>31200</v>
      </c>
      <c r="Z5041" s="62" t="s">
        <v>26</v>
      </c>
      <c r="AA5041" s="62" t="s">
        <v>27</v>
      </c>
      <c r="AB5041" s="32"/>
      <c r="AC5041" s="32" t="s">
        <v>311</v>
      </c>
      <c r="AD5041" s="32" t="str">
        <f t="shared" si="1410"/>
        <v/>
      </c>
      <c r="AF5041" s="5" t="str">
        <f t="shared" si="1411"/>
        <v>M.SAINUDDIN KASIM44214</v>
      </c>
      <c r="AG5041" s="5" t="str">
        <f t="shared" si="1412"/>
        <v>BMJ 07444214UTARANIGHT</v>
      </c>
      <c r="AH5041" s="5" t="str">
        <f t="shared" si="1413"/>
        <v>M.SAINUDDIN KASIM44214UTARANIGHT</v>
      </c>
      <c r="AI5041" s="5" t="str">
        <f t="shared" si="1414"/>
        <v>BMJ 07444214NIGHT</v>
      </c>
      <c r="AJ5041" s="5" t="str">
        <f t="shared" si="1415"/>
        <v>M.SAINUDDIN KASIM44214NIGHT</v>
      </c>
      <c r="AK5041" s="5" t="str">
        <f t="shared" si="1416"/>
        <v>M.SAINUDDIN KASIMBMJ</v>
      </c>
      <c r="AL5041" s="5" t="str">
        <f t="shared" si="1418"/>
        <v>5UTARA</v>
      </c>
      <c r="AM5041" s="5" t="str">
        <f t="shared" si="1419"/>
        <v>&gt; 5UTARA12 RODA</v>
      </c>
      <c r="AN5041" s="5" t="str">
        <f t="shared" si="1420"/>
        <v>M.SAINUDDIN KASIMBMJ&gt; 5UTARA12 RODA</v>
      </c>
      <c r="AO5041" s="5" t="str">
        <f t="shared" si="1421"/>
        <v>M.SAINUDDIN KASIM&gt; 5UTARA12 RODA</v>
      </c>
      <c r="AP5041" s="5" t="str">
        <f t="shared" si="1422"/>
        <v>44214NIGHT</v>
      </c>
    </row>
    <row r="5042" spans="1:42" x14ac:dyDescent="0.3">
      <c r="A5042" s="33">
        <v>1</v>
      </c>
      <c r="B5042" s="33"/>
      <c r="C5042" s="70">
        <v>44214</v>
      </c>
      <c r="D5042" s="71" t="s">
        <v>87</v>
      </c>
      <c r="E5042" s="70">
        <v>44215</v>
      </c>
      <c r="F5042" s="71">
        <v>5176456</v>
      </c>
      <c r="G5042" s="33" t="s">
        <v>20</v>
      </c>
      <c r="H5042" s="33" t="s">
        <v>50</v>
      </c>
      <c r="I5042" s="33" t="s">
        <v>51</v>
      </c>
      <c r="J5042" s="33" t="s">
        <v>53</v>
      </c>
      <c r="K5042" s="63" t="s">
        <v>85</v>
      </c>
      <c r="L5042" s="32" t="str">
        <f t="shared" si="1423"/>
        <v>AXOR4843</v>
      </c>
      <c r="M5042" s="32" t="str">
        <f t="shared" si="1424"/>
        <v>BMJ</v>
      </c>
      <c r="N5042" s="32" t="str">
        <f t="shared" si="1425"/>
        <v>12 RODA</v>
      </c>
      <c r="O5042" s="146">
        <v>0.14015046296296296</v>
      </c>
      <c r="P5042" s="65">
        <v>0.14015046296296296</v>
      </c>
      <c r="Q5042" s="65"/>
      <c r="R5042" s="66">
        <v>6</v>
      </c>
      <c r="S5042" s="66">
        <v>50140</v>
      </c>
      <c r="T5042" s="66">
        <v>19880</v>
      </c>
      <c r="U5042" s="67">
        <f t="shared" si="1417"/>
        <v>30.26</v>
      </c>
      <c r="V5042" s="66">
        <f t="shared" si="1408"/>
        <v>613582.02</v>
      </c>
      <c r="W5042" s="66" t="str">
        <f t="shared" si="1409"/>
        <v>&gt; 6</v>
      </c>
      <c r="X5042" s="66">
        <f>A5042+SUMIFS(Presensi!F:F,Presensi!E:E,'Entry Data'!AP5042)</f>
        <v>1</v>
      </c>
      <c r="Y5042" s="66">
        <f>IFERROR(INDEX('Retasi Pricing'!F:F,MATCH('Entry Data'!AM5042,'Retasi Pricing'!E:E,0))*X5042,"")</f>
        <v>34450</v>
      </c>
      <c r="Z5042" s="62" t="s">
        <v>26</v>
      </c>
      <c r="AA5042" s="62" t="s">
        <v>27</v>
      </c>
      <c r="AB5042" s="32"/>
      <c r="AC5042" s="32" t="s">
        <v>311</v>
      </c>
      <c r="AD5042" s="32" t="str">
        <f t="shared" si="1410"/>
        <v/>
      </c>
      <c r="AF5042" s="5" t="str">
        <f t="shared" si="1411"/>
        <v>M.SAINUDDIN KASIM44214</v>
      </c>
      <c r="AG5042" s="5" t="str">
        <f t="shared" si="1412"/>
        <v>BMJ 07444214UTARANIGHT</v>
      </c>
      <c r="AH5042" s="5" t="str">
        <f t="shared" si="1413"/>
        <v>M.SAINUDDIN KASIM44214UTARANIGHT</v>
      </c>
      <c r="AI5042" s="5" t="str">
        <f t="shared" si="1414"/>
        <v>BMJ 07444214NIGHT</v>
      </c>
      <c r="AJ5042" s="5" t="str">
        <f t="shared" si="1415"/>
        <v>M.SAINUDDIN KASIM44214NIGHT</v>
      </c>
      <c r="AK5042" s="5" t="str">
        <f t="shared" si="1416"/>
        <v>M.SAINUDDIN KASIMBMJ</v>
      </c>
      <c r="AL5042" s="5" t="str">
        <f t="shared" si="1418"/>
        <v>6UTARA</v>
      </c>
      <c r="AM5042" s="5" t="str">
        <f t="shared" si="1419"/>
        <v>&gt; 6UTARA12 RODA</v>
      </c>
      <c r="AN5042" s="5" t="str">
        <f t="shared" si="1420"/>
        <v>M.SAINUDDIN KASIMBMJ&gt; 6UTARA12 RODA</v>
      </c>
      <c r="AO5042" s="5" t="str">
        <f t="shared" si="1421"/>
        <v>M.SAINUDDIN KASIM&gt; 6UTARA12 RODA</v>
      </c>
      <c r="AP5042" s="5" t="str">
        <f t="shared" si="1422"/>
        <v>44214NIGHT</v>
      </c>
    </row>
    <row r="5043" spans="1:42" x14ac:dyDescent="0.3">
      <c r="A5043" s="33">
        <v>1</v>
      </c>
      <c r="B5043" s="33"/>
      <c r="C5043" s="70">
        <v>44214</v>
      </c>
      <c r="D5043" s="71" t="s">
        <v>87</v>
      </c>
      <c r="E5043" s="70">
        <v>44215</v>
      </c>
      <c r="F5043" s="71">
        <v>5176534</v>
      </c>
      <c r="G5043" s="33" t="s">
        <v>20</v>
      </c>
      <c r="H5043" s="33" t="s">
        <v>21</v>
      </c>
      <c r="I5043" s="33" t="s">
        <v>170</v>
      </c>
      <c r="J5043" s="33" t="s">
        <v>23</v>
      </c>
      <c r="K5043" s="63" t="s">
        <v>85</v>
      </c>
      <c r="L5043" s="32" t="str">
        <f t="shared" si="1423"/>
        <v>AXOR4843</v>
      </c>
      <c r="M5043" s="32" t="str">
        <f t="shared" si="1424"/>
        <v>BMJ</v>
      </c>
      <c r="N5043" s="32" t="str">
        <f t="shared" si="1425"/>
        <v>12 RODA</v>
      </c>
      <c r="O5043" s="146">
        <v>0.20964120370370368</v>
      </c>
      <c r="P5043" s="65">
        <v>0.20964120370370368</v>
      </c>
      <c r="Q5043" s="65"/>
      <c r="R5043" s="66">
        <v>7</v>
      </c>
      <c r="S5043" s="66">
        <v>53100</v>
      </c>
      <c r="T5043" s="66">
        <v>19880</v>
      </c>
      <c r="U5043" s="67">
        <f t="shared" si="1417"/>
        <v>33.22</v>
      </c>
      <c r="V5043" s="66">
        <f t="shared" si="1408"/>
        <v>673601.94</v>
      </c>
      <c r="W5043" s="66" t="str">
        <f t="shared" si="1409"/>
        <v>7 &gt;</v>
      </c>
      <c r="X5043" s="66">
        <f>A5043+SUMIFS(Presensi!F:F,Presensi!E:E,'Entry Data'!AP5043)</f>
        <v>1</v>
      </c>
      <c r="Y5043" s="66">
        <f>IFERROR(INDEX('Retasi Pricing'!F:F,MATCH('Entry Data'!AM5043,'Retasi Pricing'!E:E,0))*X5043,"")</f>
        <v>42000</v>
      </c>
      <c r="Z5043" s="62" t="s">
        <v>26</v>
      </c>
      <c r="AA5043" s="62" t="s">
        <v>27</v>
      </c>
      <c r="AB5043" s="32"/>
      <c r="AC5043" s="32" t="s">
        <v>311</v>
      </c>
      <c r="AD5043" s="32" t="str">
        <f t="shared" si="1410"/>
        <v/>
      </c>
      <c r="AF5043" s="5" t="str">
        <f t="shared" si="1411"/>
        <v>M.SAINUDDIN KASIM44214</v>
      </c>
      <c r="AG5043" s="5" t="str">
        <f t="shared" si="1412"/>
        <v>BMJ 07444214UTARANIGHT</v>
      </c>
      <c r="AH5043" s="5" t="str">
        <f t="shared" si="1413"/>
        <v>M.SAINUDDIN KASIM44214UTARANIGHT</v>
      </c>
      <c r="AI5043" s="5" t="str">
        <f t="shared" si="1414"/>
        <v>BMJ 07444214NIGHT</v>
      </c>
      <c r="AJ5043" s="5" t="str">
        <f t="shared" si="1415"/>
        <v>M.SAINUDDIN KASIM44214NIGHT</v>
      </c>
      <c r="AK5043" s="5" t="str">
        <f t="shared" si="1416"/>
        <v>M.SAINUDDIN KASIMBMJ</v>
      </c>
      <c r="AL5043" s="5" t="str">
        <f t="shared" si="1418"/>
        <v>7UTARA</v>
      </c>
      <c r="AM5043" s="5" t="str">
        <f t="shared" si="1419"/>
        <v>7 &gt;UTARA12 RODA</v>
      </c>
      <c r="AN5043" s="5" t="str">
        <f t="shared" si="1420"/>
        <v>M.SAINUDDIN KASIMBMJ7 &gt;UTARA12 RODA</v>
      </c>
      <c r="AO5043" s="5" t="str">
        <f t="shared" si="1421"/>
        <v>M.SAINUDDIN KASIM7 &gt;UTARA12 RODA</v>
      </c>
      <c r="AP5043" s="5" t="str">
        <f t="shared" si="1422"/>
        <v>44214NIGHT</v>
      </c>
    </row>
    <row r="5044" spans="1:42" x14ac:dyDescent="0.3">
      <c r="A5044" s="33">
        <v>1</v>
      </c>
      <c r="B5044" s="33"/>
      <c r="C5044" s="70">
        <v>44214</v>
      </c>
      <c r="D5044" s="71" t="s">
        <v>87</v>
      </c>
      <c r="E5044" s="70">
        <v>44214</v>
      </c>
      <c r="F5044" s="71">
        <v>5176140</v>
      </c>
      <c r="G5044" s="33" t="s">
        <v>20</v>
      </c>
      <c r="H5044" s="33" t="s">
        <v>50</v>
      </c>
      <c r="I5044" s="33" t="s">
        <v>51</v>
      </c>
      <c r="J5044" s="33" t="s">
        <v>53</v>
      </c>
      <c r="K5044" s="63" t="s">
        <v>85</v>
      </c>
      <c r="L5044" s="32" t="str">
        <f t="shared" si="1423"/>
        <v>AXOR4843</v>
      </c>
      <c r="M5044" s="32" t="str">
        <f t="shared" si="1424"/>
        <v>BMJ</v>
      </c>
      <c r="N5044" s="32" t="str">
        <f t="shared" si="1425"/>
        <v>12 RODA</v>
      </c>
      <c r="O5044" s="146">
        <v>0.85243055555555547</v>
      </c>
      <c r="P5044" s="65">
        <v>0.85927083333333332</v>
      </c>
      <c r="Q5044" s="65"/>
      <c r="R5044" s="66">
        <v>1</v>
      </c>
      <c r="S5044" s="66">
        <v>52080</v>
      </c>
      <c r="T5044" s="66">
        <v>19880</v>
      </c>
      <c r="U5044" s="67">
        <f t="shared" si="1417"/>
        <v>32.200000000000003</v>
      </c>
      <c r="V5044" s="66">
        <f t="shared" si="1408"/>
        <v>652919.4</v>
      </c>
      <c r="W5044" s="66" t="str">
        <f t="shared" si="1409"/>
        <v>1 &gt; 4</v>
      </c>
      <c r="X5044" s="66">
        <f>A5044+SUMIFS(Presensi!F:F,Presensi!E:E,'Entry Data'!AP5044)</f>
        <v>1</v>
      </c>
      <c r="Y5044" s="66">
        <f>IFERROR(INDEX('Retasi Pricing'!F:F,MATCH('Entry Data'!AM5044,'Retasi Pricing'!E:E,0))*X5044,"")</f>
        <v>27500</v>
      </c>
      <c r="Z5044" s="62" t="s">
        <v>26</v>
      </c>
      <c r="AA5044" s="62" t="s">
        <v>27</v>
      </c>
      <c r="AB5044" s="32"/>
      <c r="AC5044" s="32" t="s">
        <v>311</v>
      </c>
      <c r="AD5044" s="32" t="str">
        <f t="shared" si="1410"/>
        <v/>
      </c>
      <c r="AF5044" s="5" t="str">
        <f t="shared" si="1411"/>
        <v>M.SAINUDDIN KASIM44214</v>
      </c>
      <c r="AG5044" s="5" t="str">
        <f t="shared" si="1412"/>
        <v>BMJ 07444214UTARANIGHT</v>
      </c>
      <c r="AH5044" s="5" t="str">
        <f t="shared" si="1413"/>
        <v>M.SAINUDDIN KASIM44214UTARANIGHT</v>
      </c>
      <c r="AI5044" s="5" t="str">
        <f t="shared" si="1414"/>
        <v>BMJ 07444214NIGHT</v>
      </c>
      <c r="AJ5044" s="5" t="str">
        <f t="shared" si="1415"/>
        <v>M.SAINUDDIN KASIM44214NIGHT</v>
      </c>
      <c r="AK5044" s="5" t="str">
        <f t="shared" si="1416"/>
        <v>M.SAINUDDIN KASIMBMJ</v>
      </c>
      <c r="AL5044" s="5" t="str">
        <f t="shared" si="1418"/>
        <v>1UTARA</v>
      </c>
      <c r="AM5044" s="5" t="str">
        <f t="shared" si="1419"/>
        <v>1 &gt; 4UTARA12 RODA</v>
      </c>
      <c r="AN5044" s="5" t="str">
        <f t="shared" si="1420"/>
        <v>M.SAINUDDIN KASIMBMJ1 &gt; 4UTARA12 RODA</v>
      </c>
      <c r="AO5044" s="5" t="str">
        <f t="shared" si="1421"/>
        <v>M.SAINUDDIN KASIM1 &gt; 4UTARA12 RODA</v>
      </c>
      <c r="AP5044" s="5" t="str">
        <f t="shared" si="1422"/>
        <v>44214NIGHT</v>
      </c>
    </row>
    <row r="5045" spans="1:42" x14ac:dyDescent="0.3">
      <c r="A5045" s="33">
        <v>1</v>
      </c>
      <c r="B5045" s="33"/>
      <c r="C5045" s="70">
        <v>44214</v>
      </c>
      <c r="D5045" s="71" t="s">
        <v>87</v>
      </c>
      <c r="E5045" s="70">
        <v>44214</v>
      </c>
      <c r="F5045" s="71">
        <v>5176210</v>
      </c>
      <c r="G5045" s="33" t="s">
        <v>20</v>
      </c>
      <c r="H5045" s="33" t="s">
        <v>50</v>
      </c>
      <c r="I5045" s="33" t="s">
        <v>51</v>
      </c>
      <c r="J5045" s="33" t="s">
        <v>53</v>
      </c>
      <c r="K5045" s="63" t="s">
        <v>85</v>
      </c>
      <c r="L5045" s="32" t="str">
        <f t="shared" si="1423"/>
        <v>AXOR4843</v>
      </c>
      <c r="M5045" s="32" t="str">
        <f t="shared" si="1424"/>
        <v>BMJ</v>
      </c>
      <c r="N5045" s="32" t="str">
        <f t="shared" si="1425"/>
        <v>12 RODA</v>
      </c>
      <c r="O5045" s="146">
        <v>0.91093750000000007</v>
      </c>
      <c r="P5045" s="65">
        <v>0.91093750000000007</v>
      </c>
      <c r="Q5045" s="65"/>
      <c r="R5045" s="66">
        <v>2</v>
      </c>
      <c r="S5045" s="66">
        <v>51460</v>
      </c>
      <c r="T5045" s="66">
        <v>19880</v>
      </c>
      <c r="U5045" s="67">
        <f t="shared" si="1417"/>
        <v>31.58</v>
      </c>
      <c r="V5045" s="66">
        <f t="shared" si="1408"/>
        <v>640347.65999999992</v>
      </c>
      <c r="W5045" s="66" t="str">
        <f t="shared" si="1409"/>
        <v>1 &gt; 4</v>
      </c>
      <c r="X5045" s="66">
        <f>A5045+SUMIFS(Presensi!F:F,Presensi!E:E,'Entry Data'!AP5045)</f>
        <v>1</v>
      </c>
      <c r="Y5045" s="66">
        <f>IFERROR(INDEX('Retasi Pricing'!F:F,MATCH('Entry Data'!AM5045,'Retasi Pricing'!E:E,0))*X5045,"")</f>
        <v>27500</v>
      </c>
      <c r="Z5045" s="62" t="s">
        <v>26</v>
      </c>
      <c r="AA5045" s="62" t="s">
        <v>27</v>
      </c>
      <c r="AB5045" s="32"/>
      <c r="AC5045" s="32" t="s">
        <v>311</v>
      </c>
      <c r="AD5045" s="32" t="str">
        <f t="shared" si="1410"/>
        <v/>
      </c>
      <c r="AF5045" s="5" t="str">
        <f t="shared" si="1411"/>
        <v>M.SAINUDDIN KASIM44214</v>
      </c>
      <c r="AG5045" s="5" t="str">
        <f t="shared" si="1412"/>
        <v>BMJ 07444214UTARANIGHT</v>
      </c>
      <c r="AH5045" s="5" t="str">
        <f t="shared" si="1413"/>
        <v>M.SAINUDDIN KASIM44214UTARANIGHT</v>
      </c>
      <c r="AI5045" s="5" t="str">
        <f t="shared" si="1414"/>
        <v>BMJ 07444214NIGHT</v>
      </c>
      <c r="AJ5045" s="5" t="str">
        <f t="shared" si="1415"/>
        <v>M.SAINUDDIN KASIM44214NIGHT</v>
      </c>
      <c r="AK5045" s="5" t="str">
        <f t="shared" si="1416"/>
        <v>M.SAINUDDIN KASIMBMJ</v>
      </c>
      <c r="AL5045" s="5" t="str">
        <f t="shared" si="1418"/>
        <v>2UTARA</v>
      </c>
      <c r="AM5045" s="5" t="str">
        <f t="shared" si="1419"/>
        <v>1 &gt; 4UTARA12 RODA</v>
      </c>
      <c r="AN5045" s="5" t="str">
        <f t="shared" si="1420"/>
        <v>M.SAINUDDIN KASIMBMJ1 &gt; 4UTARA12 RODA</v>
      </c>
      <c r="AO5045" s="5" t="str">
        <f t="shared" si="1421"/>
        <v>M.SAINUDDIN KASIM1 &gt; 4UTARA12 RODA</v>
      </c>
      <c r="AP5045" s="5" t="str">
        <f t="shared" si="1422"/>
        <v>44214NIGHT</v>
      </c>
    </row>
    <row r="5046" spans="1:42" x14ac:dyDescent="0.3">
      <c r="A5046" s="33">
        <v>1</v>
      </c>
      <c r="B5046" s="33"/>
      <c r="C5046" s="70">
        <v>44214</v>
      </c>
      <c r="D5046" s="71" t="s">
        <v>87</v>
      </c>
      <c r="E5046" s="70">
        <v>44214</v>
      </c>
      <c r="F5046" s="71">
        <v>5176278</v>
      </c>
      <c r="G5046" s="33" t="s">
        <v>20</v>
      </c>
      <c r="H5046" s="33" t="s">
        <v>50</v>
      </c>
      <c r="I5046" s="33" t="s">
        <v>51</v>
      </c>
      <c r="J5046" s="33" t="s">
        <v>53</v>
      </c>
      <c r="K5046" s="63" t="s">
        <v>85</v>
      </c>
      <c r="L5046" s="32" t="str">
        <f t="shared" si="1423"/>
        <v>AXOR4843</v>
      </c>
      <c r="M5046" s="32" t="str">
        <f t="shared" si="1424"/>
        <v>BMJ</v>
      </c>
      <c r="N5046" s="32" t="str">
        <f t="shared" si="1425"/>
        <v>12 RODA</v>
      </c>
      <c r="O5046" s="146">
        <v>0.96559027777777784</v>
      </c>
      <c r="P5046" s="65">
        <v>0.96559027777777784</v>
      </c>
      <c r="Q5046" s="65"/>
      <c r="R5046" s="66">
        <v>3</v>
      </c>
      <c r="S5046" s="66">
        <v>53780</v>
      </c>
      <c r="T5046" s="66">
        <v>19880</v>
      </c>
      <c r="U5046" s="67">
        <f t="shared" si="1417"/>
        <v>33.9</v>
      </c>
      <c r="V5046" s="66">
        <f t="shared" si="1408"/>
        <v>687390.29999999993</v>
      </c>
      <c r="W5046" s="66" t="str">
        <f t="shared" si="1409"/>
        <v>1 &gt; 4</v>
      </c>
      <c r="X5046" s="66">
        <f>A5046+SUMIFS(Presensi!F:F,Presensi!E:E,'Entry Data'!AP5046)</f>
        <v>1</v>
      </c>
      <c r="Y5046" s="66">
        <f>IFERROR(INDEX('Retasi Pricing'!F:F,MATCH('Entry Data'!AM5046,'Retasi Pricing'!E:E,0))*X5046,"")</f>
        <v>27500</v>
      </c>
      <c r="Z5046" s="62" t="s">
        <v>26</v>
      </c>
      <c r="AA5046" s="62" t="s">
        <v>27</v>
      </c>
      <c r="AB5046" s="32"/>
      <c r="AC5046" s="32" t="s">
        <v>311</v>
      </c>
      <c r="AD5046" s="32" t="str">
        <f t="shared" si="1410"/>
        <v/>
      </c>
      <c r="AF5046" s="5" t="str">
        <f t="shared" si="1411"/>
        <v>M.SAINUDDIN KASIM44214</v>
      </c>
      <c r="AG5046" s="5" t="str">
        <f t="shared" si="1412"/>
        <v>BMJ 07444214UTARANIGHT</v>
      </c>
      <c r="AH5046" s="5" t="str">
        <f t="shared" si="1413"/>
        <v>M.SAINUDDIN KASIM44214UTARANIGHT</v>
      </c>
      <c r="AI5046" s="5" t="str">
        <f t="shared" si="1414"/>
        <v>BMJ 07444214NIGHT</v>
      </c>
      <c r="AJ5046" s="5" t="str">
        <f t="shared" si="1415"/>
        <v>M.SAINUDDIN KASIM44214NIGHT</v>
      </c>
      <c r="AK5046" s="5" t="str">
        <f t="shared" si="1416"/>
        <v>M.SAINUDDIN KASIMBMJ</v>
      </c>
      <c r="AL5046" s="5" t="str">
        <f t="shared" si="1418"/>
        <v>3UTARA</v>
      </c>
      <c r="AM5046" s="5" t="str">
        <f t="shared" si="1419"/>
        <v>1 &gt; 4UTARA12 RODA</v>
      </c>
      <c r="AN5046" s="5" t="str">
        <f t="shared" si="1420"/>
        <v>M.SAINUDDIN KASIMBMJ1 &gt; 4UTARA12 RODA</v>
      </c>
      <c r="AO5046" s="5" t="str">
        <f t="shared" si="1421"/>
        <v>M.SAINUDDIN KASIM1 &gt; 4UTARA12 RODA</v>
      </c>
      <c r="AP5046" s="5" t="str">
        <f t="shared" si="1422"/>
        <v>44214NIGHT</v>
      </c>
    </row>
    <row r="5047" spans="1:42" x14ac:dyDescent="0.3">
      <c r="A5047" s="33">
        <v>1</v>
      </c>
      <c r="B5047" s="33"/>
      <c r="C5047" s="70">
        <v>44215</v>
      </c>
      <c r="D5047" s="71" t="s">
        <v>19</v>
      </c>
      <c r="E5047" s="70">
        <v>44215</v>
      </c>
      <c r="F5047" s="71">
        <v>5176971</v>
      </c>
      <c r="G5047" s="33" t="s">
        <v>20</v>
      </c>
      <c r="H5047" s="33" t="s">
        <v>21</v>
      </c>
      <c r="I5047" s="33" t="s">
        <v>45</v>
      </c>
      <c r="J5047" s="33" t="s">
        <v>46</v>
      </c>
      <c r="K5047" s="63" t="s">
        <v>25</v>
      </c>
      <c r="L5047" s="32" t="str">
        <f t="shared" si="1423"/>
        <v>CGE370</v>
      </c>
      <c r="M5047" s="32" t="str">
        <f t="shared" si="1424"/>
        <v>BMJ II</v>
      </c>
      <c r="N5047" s="32" t="str">
        <f t="shared" si="1425"/>
        <v>12 RODA</v>
      </c>
      <c r="O5047" s="146">
        <v>0.64337962962962958</v>
      </c>
      <c r="P5047" s="65">
        <v>0.65325231481481483</v>
      </c>
      <c r="Q5047" s="65"/>
      <c r="R5047" s="66">
        <v>1</v>
      </c>
      <c r="S5047" s="66">
        <v>46740</v>
      </c>
      <c r="T5047" s="66">
        <v>19040</v>
      </c>
      <c r="U5047" s="67">
        <f t="shared" si="1417"/>
        <v>27.7</v>
      </c>
      <c r="V5047" s="66">
        <f t="shared" si="1408"/>
        <v>561672.9</v>
      </c>
      <c r="W5047" s="66" t="str">
        <f t="shared" si="1409"/>
        <v>1 &gt; 4</v>
      </c>
      <c r="X5047" s="66">
        <f>A5047+SUMIFS(Presensi!F:F,Presensi!E:E,'Entry Data'!AP5047)</f>
        <v>1</v>
      </c>
      <c r="Y5047" s="66">
        <f>IFERROR(INDEX('Retasi Pricing'!F:F,MATCH('Entry Data'!AM5047,'Retasi Pricing'!E:E,0))*X5047,"")</f>
        <v>27500</v>
      </c>
      <c r="Z5047" s="62" t="s">
        <v>26</v>
      </c>
      <c r="AA5047" s="62" t="s">
        <v>27</v>
      </c>
      <c r="AB5047" s="32"/>
      <c r="AC5047" s="32" t="s">
        <v>189</v>
      </c>
      <c r="AD5047" s="32" t="str">
        <f t="shared" si="1410"/>
        <v/>
      </c>
      <c r="AF5047" s="5" t="str">
        <f t="shared" si="1411"/>
        <v>bustam44215</v>
      </c>
      <c r="AG5047" s="5" t="str">
        <f t="shared" si="1412"/>
        <v>BMJ 04044215UTARADAY</v>
      </c>
      <c r="AH5047" s="5" t="str">
        <f t="shared" si="1413"/>
        <v>bustam44215UTARADAY</v>
      </c>
      <c r="AI5047" s="5" t="str">
        <f t="shared" si="1414"/>
        <v>BMJ 04044215DAY</v>
      </c>
      <c r="AJ5047" s="5" t="str">
        <f t="shared" si="1415"/>
        <v>bustam44215DAY</v>
      </c>
      <c r="AK5047" s="5" t="str">
        <f t="shared" si="1416"/>
        <v>bustamBMJ II</v>
      </c>
      <c r="AL5047" s="5" t="str">
        <f t="shared" si="1418"/>
        <v>1UTARA</v>
      </c>
      <c r="AM5047" s="5" t="str">
        <f t="shared" si="1419"/>
        <v>1 &gt; 4UTARA12 RODA</v>
      </c>
      <c r="AN5047" s="5" t="str">
        <f t="shared" si="1420"/>
        <v>bustamBMJ II1 &gt; 4UTARA12 RODA</v>
      </c>
      <c r="AO5047" s="5" t="str">
        <f t="shared" si="1421"/>
        <v>bustam1 &gt; 4UTARA12 RODA</v>
      </c>
      <c r="AP5047" s="5" t="str">
        <f t="shared" si="1422"/>
        <v>44215DAY</v>
      </c>
    </row>
    <row r="5048" spans="1:42" x14ac:dyDescent="0.3">
      <c r="A5048" s="33">
        <v>1</v>
      </c>
      <c r="B5048" s="33"/>
      <c r="C5048" s="70">
        <v>44215</v>
      </c>
      <c r="D5048" s="71" t="s">
        <v>19</v>
      </c>
      <c r="E5048" s="70">
        <v>44215</v>
      </c>
      <c r="F5048" s="71">
        <v>5176665</v>
      </c>
      <c r="G5048" s="33" t="s">
        <v>20</v>
      </c>
      <c r="H5048" s="33" t="s">
        <v>21</v>
      </c>
      <c r="I5048" s="33" t="s">
        <v>170</v>
      </c>
      <c r="J5048" s="33" t="s">
        <v>23</v>
      </c>
      <c r="K5048" s="63" t="s">
        <v>126</v>
      </c>
      <c r="L5048" s="32" t="str">
        <f t="shared" si="1423"/>
        <v>CGE370</v>
      </c>
      <c r="M5048" s="32" t="str">
        <f t="shared" si="1424"/>
        <v>BMJ II</v>
      </c>
      <c r="N5048" s="32" t="str">
        <f t="shared" si="1425"/>
        <v>12 RODA</v>
      </c>
      <c r="O5048" s="146">
        <v>0.38269675925925922</v>
      </c>
      <c r="P5048" s="65">
        <v>0.38635416666666672</v>
      </c>
      <c r="Q5048" s="65"/>
      <c r="R5048" s="66">
        <v>1</v>
      </c>
      <c r="S5048" s="66">
        <v>45820</v>
      </c>
      <c r="T5048" s="66">
        <v>17380</v>
      </c>
      <c r="U5048" s="67">
        <f t="shared" si="1417"/>
        <v>28.44</v>
      </c>
      <c r="V5048" s="66">
        <f t="shared" si="1408"/>
        <v>576677.88000000012</v>
      </c>
      <c r="W5048" s="66" t="str">
        <f t="shared" si="1409"/>
        <v>1 &gt; 4</v>
      </c>
      <c r="X5048" s="66">
        <f>A5048+SUMIFS(Presensi!F:F,Presensi!E:E,'Entry Data'!AP5048)</f>
        <v>1</v>
      </c>
      <c r="Y5048" s="66">
        <f>IFERROR(INDEX('Retasi Pricing'!F:F,MATCH('Entry Data'!AM5048,'Retasi Pricing'!E:E,0))*X5048,"")</f>
        <v>27500</v>
      </c>
      <c r="Z5048" s="62" t="s">
        <v>26</v>
      </c>
      <c r="AA5048" s="62" t="s">
        <v>27</v>
      </c>
      <c r="AB5048" s="32"/>
      <c r="AC5048" s="32" t="s">
        <v>215</v>
      </c>
      <c r="AD5048" s="32" t="str">
        <f t="shared" si="1410"/>
        <v/>
      </c>
      <c r="AF5048" s="5" t="str">
        <f t="shared" si="1411"/>
        <v>roni irfansyah44215</v>
      </c>
      <c r="AG5048" s="5" t="str">
        <f t="shared" si="1412"/>
        <v>BMJ 04244215UTARADAY</v>
      </c>
      <c r="AH5048" s="5" t="str">
        <f t="shared" si="1413"/>
        <v>roni irfansyah44215UTARADAY</v>
      </c>
      <c r="AI5048" s="5" t="str">
        <f t="shared" si="1414"/>
        <v>BMJ 04244215DAY</v>
      </c>
      <c r="AJ5048" s="5" t="str">
        <f t="shared" si="1415"/>
        <v>roni irfansyah44215DAY</v>
      </c>
      <c r="AK5048" s="5" t="str">
        <f t="shared" si="1416"/>
        <v>roni irfansyahBMJ II</v>
      </c>
      <c r="AL5048" s="5" t="str">
        <f t="shared" si="1418"/>
        <v>1UTARA</v>
      </c>
      <c r="AM5048" s="5" t="str">
        <f t="shared" si="1419"/>
        <v>1 &gt; 4UTARA12 RODA</v>
      </c>
      <c r="AN5048" s="5" t="str">
        <f t="shared" si="1420"/>
        <v>roni irfansyahBMJ II1 &gt; 4UTARA12 RODA</v>
      </c>
      <c r="AO5048" s="5" t="str">
        <f t="shared" si="1421"/>
        <v>roni irfansyah1 &gt; 4UTARA12 RODA</v>
      </c>
      <c r="AP5048" s="5" t="str">
        <f t="shared" si="1422"/>
        <v>44215DAY</v>
      </c>
    </row>
    <row r="5049" spans="1:42" x14ac:dyDescent="0.3">
      <c r="A5049" s="33">
        <v>1</v>
      </c>
      <c r="B5049" s="33"/>
      <c r="C5049" s="70">
        <v>44215</v>
      </c>
      <c r="D5049" s="71" t="s">
        <v>19</v>
      </c>
      <c r="E5049" s="70">
        <v>44215</v>
      </c>
      <c r="F5049" s="71">
        <v>5176738</v>
      </c>
      <c r="G5049" s="33" t="s">
        <v>20</v>
      </c>
      <c r="H5049" s="33" t="s">
        <v>21</v>
      </c>
      <c r="I5049" s="33" t="s">
        <v>123</v>
      </c>
      <c r="J5049" s="33" t="s">
        <v>23</v>
      </c>
      <c r="K5049" s="63" t="s">
        <v>126</v>
      </c>
      <c r="L5049" s="32" t="str">
        <f t="shared" si="1423"/>
        <v>CGE370</v>
      </c>
      <c r="M5049" s="32" t="str">
        <f t="shared" si="1424"/>
        <v>BMJ II</v>
      </c>
      <c r="N5049" s="32" t="str">
        <f t="shared" si="1425"/>
        <v>12 RODA</v>
      </c>
      <c r="O5049" s="146">
        <v>0.43815972222222221</v>
      </c>
      <c r="P5049" s="65">
        <v>0.43815972222222221</v>
      </c>
      <c r="Q5049" s="65"/>
      <c r="R5049" s="66">
        <v>2</v>
      </c>
      <c r="S5049" s="66">
        <v>47480</v>
      </c>
      <c r="T5049" s="66">
        <v>17380</v>
      </c>
      <c r="U5049" s="67">
        <f t="shared" si="1417"/>
        <v>30.1</v>
      </c>
      <c r="V5049" s="66">
        <f t="shared" si="1408"/>
        <v>610337.70000000007</v>
      </c>
      <c r="W5049" s="66" t="str">
        <f t="shared" si="1409"/>
        <v>1 &gt; 4</v>
      </c>
      <c r="X5049" s="66">
        <f>A5049+SUMIFS(Presensi!F:F,Presensi!E:E,'Entry Data'!AP5049)</f>
        <v>1</v>
      </c>
      <c r="Y5049" s="66">
        <f>IFERROR(INDEX('Retasi Pricing'!F:F,MATCH('Entry Data'!AM5049,'Retasi Pricing'!E:E,0))*X5049,"")</f>
        <v>27500</v>
      </c>
      <c r="Z5049" s="62" t="s">
        <v>26</v>
      </c>
      <c r="AA5049" s="62" t="s">
        <v>27</v>
      </c>
      <c r="AB5049" s="32"/>
      <c r="AC5049" s="32" t="s">
        <v>215</v>
      </c>
      <c r="AD5049" s="32" t="str">
        <f t="shared" si="1410"/>
        <v/>
      </c>
      <c r="AF5049" s="5" t="str">
        <f t="shared" si="1411"/>
        <v>roni irfansyah44215</v>
      </c>
      <c r="AG5049" s="5" t="str">
        <f t="shared" si="1412"/>
        <v>BMJ 04244215UTARADAY</v>
      </c>
      <c r="AH5049" s="5" t="str">
        <f t="shared" si="1413"/>
        <v>roni irfansyah44215UTARADAY</v>
      </c>
      <c r="AI5049" s="5" t="str">
        <f t="shared" si="1414"/>
        <v>BMJ 04244215DAY</v>
      </c>
      <c r="AJ5049" s="5" t="str">
        <f t="shared" si="1415"/>
        <v>roni irfansyah44215DAY</v>
      </c>
      <c r="AK5049" s="5" t="str">
        <f t="shared" si="1416"/>
        <v>roni irfansyahBMJ II</v>
      </c>
      <c r="AL5049" s="5" t="str">
        <f t="shared" si="1418"/>
        <v>2UTARA</v>
      </c>
      <c r="AM5049" s="5" t="str">
        <f t="shared" si="1419"/>
        <v>1 &gt; 4UTARA12 RODA</v>
      </c>
      <c r="AN5049" s="5" t="str">
        <f t="shared" si="1420"/>
        <v>roni irfansyahBMJ II1 &gt; 4UTARA12 RODA</v>
      </c>
      <c r="AO5049" s="5" t="str">
        <f t="shared" si="1421"/>
        <v>roni irfansyah1 &gt; 4UTARA12 RODA</v>
      </c>
      <c r="AP5049" s="5" t="str">
        <f t="shared" si="1422"/>
        <v>44215DAY</v>
      </c>
    </row>
    <row r="5050" spans="1:42" x14ac:dyDescent="0.3">
      <c r="A5050" s="33">
        <v>1</v>
      </c>
      <c r="B5050" s="33"/>
      <c r="C5050" s="70">
        <v>44215</v>
      </c>
      <c r="D5050" s="71" t="s">
        <v>19</v>
      </c>
      <c r="E5050" s="70">
        <v>44215</v>
      </c>
      <c r="F5050" s="71">
        <v>5176817</v>
      </c>
      <c r="G5050" s="33" t="s">
        <v>20</v>
      </c>
      <c r="H5050" s="33" t="s">
        <v>50</v>
      </c>
      <c r="I5050" s="33" t="s">
        <v>170</v>
      </c>
      <c r="J5050" s="33" t="s">
        <v>23</v>
      </c>
      <c r="K5050" s="63" t="s">
        <v>126</v>
      </c>
      <c r="L5050" s="32" t="str">
        <f t="shared" si="1423"/>
        <v>CGE370</v>
      </c>
      <c r="M5050" s="32" t="str">
        <f t="shared" si="1424"/>
        <v>BMJ II</v>
      </c>
      <c r="N5050" s="32" t="str">
        <f t="shared" si="1425"/>
        <v>12 RODA</v>
      </c>
      <c r="O5050" s="146">
        <v>0.50439814814814821</v>
      </c>
      <c r="P5050" s="65">
        <v>0.50439814814814821</v>
      </c>
      <c r="Q5050" s="65"/>
      <c r="R5050" s="66">
        <v>3</v>
      </c>
      <c r="S5050" s="66">
        <v>47760</v>
      </c>
      <c r="T5050" s="66">
        <v>17380</v>
      </c>
      <c r="U5050" s="67">
        <f t="shared" si="1417"/>
        <v>30.38</v>
      </c>
      <c r="V5050" s="66">
        <f t="shared" si="1408"/>
        <v>616015.26</v>
      </c>
      <c r="W5050" s="66" t="str">
        <f t="shared" si="1409"/>
        <v>1 &gt; 4</v>
      </c>
      <c r="X5050" s="66">
        <f>A5050+SUMIFS(Presensi!F:F,Presensi!E:E,'Entry Data'!AP5050)</f>
        <v>1</v>
      </c>
      <c r="Y5050" s="66">
        <f>IFERROR(INDEX('Retasi Pricing'!F:F,MATCH('Entry Data'!AM5050,'Retasi Pricing'!E:E,0))*X5050,"")</f>
        <v>27500</v>
      </c>
      <c r="Z5050" s="62" t="s">
        <v>26</v>
      </c>
      <c r="AA5050" s="62" t="s">
        <v>27</v>
      </c>
      <c r="AB5050" s="32"/>
      <c r="AC5050" s="32" t="s">
        <v>215</v>
      </c>
      <c r="AD5050" s="32" t="str">
        <f t="shared" si="1410"/>
        <v/>
      </c>
      <c r="AF5050" s="5" t="str">
        <f t="shared" si="1411"/>
        <v>roni irfansyah44215</v>
      </c>
      <c r="AG5050" s="5" t="str">
        <f t="shared" si="1412"/>
        <v>BMJ 04244215UTARADAY</v>
      </c>
      <c r="AH5050" s="5" t="str">
        <f t="shared" si="1413"/>
        <v>roni irfansyah44215UTARADAY</v>
      </c>
      <c r="AI5050" s="5" t="str">
        <f t="shared" si="1414"/>
        <v>BMJ 04244215DAY</v>
      </c>
      <c r="AJ5050" s="5" t="str">
        <f t="shared" si="1415"/>
        <v>roni irfansyah44215DAY</v>
      </c>
      <c r="AK5050" s="5" t="str">
        <f t="shared" si="1416"/>
        <v>roni irfansyahBMJ II</v>
      </c>
      <c r="AL5050" s="5" t="str">
        <f t="shared" si="1418"/>
        <v>3UTARA</v>
      </c>
      <c r="AM5050" s="5" t="str">
        <f t="shared" si="1419"/>
        <v>1 &gt; 4UTARA12 RODA</v>
      </c>
      <c r="AN5050" s="5" t="str">
        <f t="shared" si="1420"/>
        <v>roni irfansyahBMJ II1 &gt; 4UTARA12 RODA</v>
      </c>
      <c r="AO5050" s="5" t="str">
        <f t="shared" si="1421"/>
        <v>roni irfansyah1 &gt; 4UTARA12 RODA</v>
      </c>
      <c r="AP5050" s="5" t="str">
        <f t="shared" si="1422"/>
        <v>44215DAY</v>
      </c>
    </row>
    <row r="5051" spans="1:42" x14ac:dyDescent="0.3">
      <c r="A5051" s="33">
        <v>1</v>
      </c>
      <c r="B5051" s="33"/>
      <c r="C5051" s="70">
        <v>44215</v>
      </c>
      <c r="D5051" s="71" t="s">
        <v>19</v>
      </c>
      <c r="E5051" s="70">
        <v>44215</v>
      </c>
      <c r="F5051" s="71">
        <v>5176909</v>
      </c>
      <c r="G5051" s="33" t="s">
        <v>20</v>
      </c>
      <c r="H5051" s="33" t="s">
        <v>64</v>
      </c>
      <c r="I5051" s="33" t="s">
        <v>51</v>
      </c>
      <c r="J5051" s="33" t="s">
        <v>53</v>
      </c>
      <c r="K5051" s="63" t="s">
        <v>126</v>
      </c>
      <c r="L5051" s="32" t="str">
        <f t="shared" si="1423"/>
        <v>CGE370</v>
      </c>
      <c r="M5051" s="32" t="str">
        <f t="shared" si="1424"/>
        <v>BMJ II</v>
      </c>
      <c r="N5051" s="32" t="str">
        <f t="shared" si="1425"/>
        <v>12 RODA</v>
      </c>
      <c r="O5051" s="146">
        <v>0.59211805555555552</v>
      </c>
      <c r="P5051" s="65">
        <v>0.59211805555555552</v>
      </c>
      <c r="Q5051" s="65"/>
      <c r="R5051" s="66">
        <v>4</v>
      </c>
      <c r="S5051" s="66">
        <v>44780</v>
      </c>
      <c r="T5051" s="66">
        <v>17380</v>
      </c>
      <c r="U5051" s="67">
        <f t="shared" si="1417"/>
        <v>27.4</v>
      </c>
      <c r="V5051" s="66">
        <f t="shared" si="1408"/>
        <v>555589.79999999993</v>
      </c>
      <c r="W5051" s="66" t="str">
        <f t="shared" si="1409"/>
        <v>1 &gt; 4</v>
      </c>
      <c r="X5051" s="66">
        <f>A5051+SUMIFS(Presensi!F:F,Presensi!E:E,'Entry Data'!AP5051)</f>
        <v>1</v>
      </c>
      <c r="Y5051" s="66">
        <f>IFERROR(INDEX('Retasi Pricing'!F:F,MATCH('Entry Data'!AM5051,'Retasi Pricing'!E:E,0))*X5051,"")</f>
        <v>27500</v>
      </c>
      <c r="Z5051" s="62" t="s">
        <v>26</v>
      </c>
      <c r="AA5051" s="62" t="s">
        <v>27</v>
      </c>
      <c r="AB5051" s="32"/>
      <c r="AC5051" s="32" t="s">
        <v>215</v>
      </c>
      <c r="AD5051" s="32" t="str">
        <f t="shared" si="1410"/>
        <v/>
      </c>
      <c r="AF5051" s="5" t="str">
        <f t="shared" si="1411"/>
        <v>roni irfansyah44215</v>
      </c>
      <c r="AG5051" s="5" t="str">
        <f t="shared" si="1412"/>
        <v>BMJ 04244215UTARADAY</v>
      </c>
      <c r="AH5051" s="5" t="str">
        <f t="shared" si="1413"/>
        <v>roni irfansyah44215UTARADAY</v>
      </c>
      <c r="AI5051" s="5" t="str">
        <f t="shared" si="1414"/>
        <v>BMJ 04244215DAY</v>
      </c>
      <c r="AJ5051" s="5" t="str">
        <f t="shared" si="1415"/>
        <v>roni irfansyah44215DAY</v>
      </c>
      <c r="AK5051" s="5" t="str">
        <f t="shared" si="1416"/>
        <v>roni irfansyahBMJ II</v>
      </c>
      <c r="AL5051" s="5" t="str">
        <f t="shared" si="1418"/>
        <v>4UTARA</v>
      </c>
      <c r="AM5051" s="5" t="str">
        <f t="shared" si="1419"/>
        <v>1 &gt; 4UTARA12 RODA</v>
      </c>
      <c r="AN5051" s="5" t="str">
        <f t="shared" si="1420"/>
        <v>roni irfansyahBMJ II1 &gt; 4UTARA12 RODA</v>
      </c>
      <c r="AO5051" s="5" t="str">
        <f t="shared" si="1421"/>
        <v>roni irfansyah1 &gt; 4UTARA12 RODA</v>
      </c>
      <c r="AP5051" s="5" t="str">
        <f t="shared" si="1422"/>
        <v>44215DAY</v>
      </c>
    </row>
    <row r="5052" spans="1:42" x14ac:dyDescent="0.3">
      <c r="A5052" s="33">
        <v>1</v>
      </c>
      <c r="B5052" s="33"/>
      <c r="C5052" s="70">
        <v>44215</v>
      </c>
      <c r="D5052" s="71" t="s">
        <v>19</v>
      </c>
      <c r="E5052" s="70">
        <v>44215</v>
      </c>
      <c r="F5052" s="71">
        <v>5177012</v>
      </c>
      <c r="G5052" s="33" t="s">
        <v>20</v>
      </c>
      <c r="H5052" s="33" t="s">
        <v>21</v>
      </c>
      <c r="I5052" s="33" t="s">
        <v>45</v>
      </c>
      <c r="J5052" s="33" t="s">
        <v>46</v>
      </c>
      <c r="K5052" s="63" t="s">
        <v>126</v>
      </c>
      <c r="L5052" s="32" t="str">
        <f t="shared" si="1423"/>
        <v>CGE370</v>
      </c>
      <c r="M5052" s="32" t="str">
        <f t="shared" si="1424"/>
        <v>BMJ II</v>
      </c>
      <c r="N5052" s="32" t="str">
        <f t="shared" si="1425"/>
        <v>12 RODA</v>
      </c>
      <c r="O5052" s="146">
        <v>0.67265046296296294</v>
      </c>
      <c r="P5052" s="65">
        <v>0.67265046296296294</v>
      </c>
      <c r="Q5052" s="65"/>
      <c r="R5052" s="66">
        <v>5</v>
      </c>
      <c r="S5052" s="66">
        <v>46640</v>
      </c>
      <c r="T5052" s="66">
        <v>17380</v>
      </c>
      <c r="U5052" s="67">
        <f t="shared" si="1417"/>
        <v>29.26</v>
      </c>
      <c r="V5052" s="66">
        <f t="shared" si="1408"/>
        <v>593305.02</v>
      </c>
      <c r="W5052" s="66" t="str">
        <f t="shared" si="1409"/>
        <v>&gt; 5</v>
      </c>
      <c r="X5052" s="66">
        <f>A5052+SUMIFS(Presensi!F:F,Presensi!E:E,'Entry Data'!AP5052)</f>
        <v>1</v>
      </c>
      <c r="Y5052" s="66">
        <f>IFERROR(INDEX('Retasi Pricing'!F:F,MATCH('Entry Data'!AM5052,'Retasi Pricing'!E:E,0))*X5052,"")</f>
        <v>31200</v>
      </c>
      <c r="Z5052" s="62" t="s">
        <v>26</v>
      </c>
      <c r="AA5052" s="62" t="s">
        <v>27</v>
      </c>
      <c r="AB5052" s="32"/>
      <c r="AC5052" s="32" t="s">
        <v>215</v>
      </c>
      <c r="AD5052" s="32" t="str">
        <f t="shared" si="1410"/>
        <v/>
      </c>
      <c r="AF5052" s="5" t="str">
        <f t="shared" si="1411"/>
        <v>roni irfansyah44215</v>
      </c>
      <c r="AG5052" s="5" t="str">
        <f t="shared" si="1412"/>
        <v>BMJ 04244215UTARADAY</v>
      </c>
      <c r="AH5052" s="5" t="str">
        <f t="shared" si="1413"/>
        <v>roni irfansyah44215UTARADAY</v>
      </c>
      <c r="AI5052" s="5" t="str">
        <f t="shared" si="1414"/>
        <v>BMJ 04244215DAY</v>
      </c>
      <c r="AJ5052" s="5" t="str">
        <f t="shared" si="1415"/>
        <v>roni irfansyah44215DAY</v>
      </c>
      <c r="AK5052" s="5" t="str">
        <f t="shared" si="1416"/>
        <v>roni irfansyahBMJ II</v>
      </c>
      <c r="AL5052" s="5" t="str">
        <f t="shared" si="1418"/>
        <v>5UTARA</v>
      </c>
      <c r="AM5052" s="5" t="str">
        <f t="shared" si="1419"/>
        <v>&gt; 5UTARA12 RODA</v>
      </c>
      <c r="AN5052" s="5" t="str">
        <f t="shared" si="1420"/>
        <v>roni irfansyahBMJ II&gt; 5UTARA12 RODA</v>
      </c>
      <c r="AO5052" s="5" t="str">
        <f t="shared" si="1421"/>
        <v>roni irfansyah&gt; 5UTARA12 RODA</v>
      </c>
      <c r="AP5052" s="5" t="str">
        <f t="shared" si="1422"/>
        <v>44215DAY</v>
      </c>
    </row>
    <row r="5053" spans="1:42" x14ac:dyDescent="0.3">
      <c r="A5053" s="33">
        <v>1</v>
      </c>
      <c r="B5053" s="33"/>
      <c r="C5053" s="70">
        <v>44215</v>
      </c>
      <c r="D5053" s="71" t="s">
        <v>19</v>
      </c>
      <c r="E5053" s="70">
        <v>44215</v>
      </c>
      <c r="F5053" s="71">
        <v>5177083</v>
      </c>
      <c r="G5053" s="33" t="s">
        <v>20</v>
      </c>
      <c r="H5053" s="33" t="s">
        <v>21</v>
      </c>
      <c r="I5053" s="33" t="s">
        <v>51</v>
      </c>
      <c r="J5053" s="33" t="s">
        <v>46</v>
      </c>
      <c r="K5053" s="63" t="s">
        <v>126</v>
      </c>
      <c r="L5053" s="32" t="str">
        <f t="shared" si="1423"/>
        <v>CGE370</v>
      </c>
      <c r="M5053" s="32" t="str">
        <f t="shared" si="1424"/>
        <v>BMJ II</v>
      </c>
      <c r="N5053" s="32" t="str">
        <f t="shared" si="1425"/>
        <v>12 RODA</v>
      </c>
      <c r="O5053" s="146">
        <v>0.73741898148148144</v>
      </c>
      <c r="P5053" s="65">
        <v>0.73741898148148144</v>
      </c>
      <c r="Q5053" s="65"/>
      <c r="R5053" s="66">
        <v>6</v>
      </c>
      <c r="S5053" s="66">
        <v>46160</v>
      </c>
      <c r="T5053" s="66">
        <v>17380</v>
      </c>
      <c r="U5053" s="67">
        <f t="shared" si="1417"/>
        <v>28.78</v>
      </c>
      <c r="V5053" s="66">
        <f t="shared" si="1408"/>
        <v>583572.06000000006</v>
      </c>
      <c r="W5053" s="66" t="str">
        <f t="shared" si="1409"/>
        <v>&gt; 6</v>
      </c>
      <c r="X5053" s="66">
        <f>A5053+SUMIFS(Presensi!F:F,Presensi!E:E,'Entry Data'!AP5053)</f>
        <v>1</v>
      </c>
      <c r="Y5053" s="66">
        <f>IFERROR(INDEX('Retasi Pricing'!F:F,MATCH('Entry Data'!AM5053,'Retasi Pricing'!E:E,0))*X5053,"")</f>
        <v>34450</v>
      </c>
      <c r="Z5053" s="62" t="s">
        <v>26</v>
      </c>
      <c r="AA5053" s="62" t="s">
        <v>27</v>
      </c>
      <c r="AB5053" s="32"/>
      <c r="AC5053" s="32" t="s">
        <v>215</v>
      </c>
      <c r="AD5053" s="32" t="str">
        <f t="shared" si="1410"/>
        <v/>
      </c>
      <c r="AF5053" s="5" t="str">
        <f t="shared" si="1411"/>
        <v>roni irfansyah44215</v>
      </c>
      <c r="AG5053" s="5" t="str">
        <f t="shared" si="1412"/>
        <v>BMJ 04244215UTARADAY</v>
      </c>
      <c r="AH5053" s="5" t="str">
        <f t="shared" si="1413"/>
        <v>roni irfansyah44215UTARADAY</v>
      </c>
      <c r="AI5053" s="5" t="str">
        <f t="shared" si="1414"/>
        <v>BMJ 04244215DAY</v>
      </c>
      <c r="AJ5053" s="5" t="str">
        <f t="shared" si="1415"/>
        <v>roni irfansyah44215DAY</v>
      </c>
      <c r="AK5053" s="5" t="str">
        <f t="shared" si="1416"/>
        <v>roni irfansyahBMJ II</v>
      </c>
      <c r="AL5053" s="5" t="str">
        <f t="shared" si="1418"/>
        <v>6UTARA</v>
      </c>
      <c r="AM5053" s="5" t="str">
        <f t="shared" si="1419"/>
        <v>&gt; 6UTARA12 RODA</v>
      </c>
      <c r="AN5053" s="5" t="str">
        <f t="shared" si="1420"/>
        <v>roni irfansyahBMJ II&gt; 6UTARA12 RODA</v>
      </c>
      <c r="AO5053" s="5" t="str">
        <f t="shared" si="1421"/>
        <v>roni irfansyah&gt; 6UTARA12 RODA</v>
      </c>
      <c r="AP5053" s="5" t="str">
        <f t="shared" si="1422"/>
        <v>44215DAY</v>
      </c>
    </row>
    <row r="5054" spans="1:42" x14ac:dyDescent="0.3">
      <c r="A5054" s="33">
        <v>1</v>
      </c>
      <c r="B5054" s="33"/>
      <c r="C5054" s="70">
        <v>44215</v>
      </c>
      <c r="D5054" s="71" t="s">
        <v>19</v>
      </c>
      <c r="E5054" s="70">
        <v>44215</v>
      </c>
      <c r="F5054" s="71">
        <v>5176648</v>
      </c>
      <c r="G5054" s="33" t="s">
        <v>20</v>
      </c>
      <c r="H5054" s="33" t="s">
        <v>64</v>
      </c>
      <c r="I5054" s="33" t="s">
        <v>51</v>
      </c>
      <c r="J5054" s="33" t="s">
        <v>53</v>
      </c>
      <c r="K5054" s="63" t="s">
        <v>35</v>
      </c>
      <c r="L5054" s="32" t="str">
        <f t="shared" si="1423"/>
        <v>CGE370</v>
      </c>
      <c r="M5054" s="32" t="str">
        <f t="shared" si="1424"/>
        <v>BMJ II</v>
      </c>
      <c r="N5054" s="32" t="str">
        <f t="shared" si="1425"/>
        <v>12 RODA</v>
      </c>
      <c r="O5054" s="146">
        <v>0.36983796296296295</v>
      </c>
      <c r="P5054" s="65">
        <v>0.36983796296296295</v>
      </c>
      <c r="Q5054" s="65"/>
      <c r="R5054" s="66">
        <v>1</v>
      </c>
      <c r="S5054" s="66">
        <v>45300</v>
      </c>
      <c r="T5054" s="66">
        <v>17320</v>
      </c>
      <c r="U5054" s="67">
        <f t="shared" si="1417"/>
        <v>27.98</v>
      </c>
      <c r="V5054" s="66">
        <f t="shared" si="1408"/>
        <v>567350.46</v>
      </c>
      <c r="W5054" s="66" t="str">
        <f t="shared" si="1409"/>
        <v>1 &gt; 4</v>
      </c>
      <c r="X5054" s="66">
        <f>A5054+SUMIFS(Presensi!F:F,Presensi!E:E,'Entry Data'!AP5054)</f>
        <v>1</v>
      </c>
      <c r="Y5054" s="66">
        <f>IFERROR(INDEX('Retasi Pricing'!F:F,MATCH('Entry Data'!AM5054,'Retasi Pricing'!E:E,0))*X5054,"")</f>
        <v>27500</v>
      </c>
      <c r="Z5054" s="62" t="s">
        <v>26</v>
      </c>
      <c r="AA5054" s="62" t="s">
        <v>27</v>
      </c>
      <c r="AB5054" s="32"/>
      <c r="AC5054" s="32" t="s">
        <v>312</v>
      </c>
      <c r="AD5054" s="32" t="str">
        <f t="shared" si="1410"/>
        <v/>
      </c>
      <c r="AF5054" s="5" t="str">
        <f t="shared" si="1411"/>
        <v>yosef yanto44215</v>
      </c>
      <c r="AG5054" s="5" t="str">
        <f t="shared" si="1412"/>
        <v>BMJ 04544215UTARADAY</v>
      </c>
      <c r="AH5054" s="5" t="str">
        <f t="shared" si="1413"/>
        <v>yosef yanto44215UTARADAY</v>
      </c>
      <c r="AI5054" s="5" t="str">
        <f t="shared" si="1414"/>
        <v>BMJ 04544215DAY</v>
      </c>
      <c r="AJ5054" s="5" t="str">
        <f t="shared" si="1415"/>
        <v>yosef yanto44215DAY</v>
      </c>
      <c r="AK5054" s="5" t="str">
        <f t="shared" si="1416"/>
        <v>yosef yantoBMJ II</v>
      </c>
      <c r="AL5054" s="5" t="str">
        <f t="shared" si="1418"/>
        <v>1UTARA</v>
      </c>
      <c r="AM5054" s="5" t="str">
        <f t="shared" si="1419"/>
        <v>1 &gt; 4UTARA12 RODA</v>
      </c>
      <c r="AN5054" s="5" t="str">
        <f t="shared" si="1420"/>
        <v>yosef yantoBMJ II1 &gt; 4UTARA12 RODA</v>
      </c>
      <c r="AO5054" s="5" t="str">
        <f t="shared" si="1421"/>
        <v>yosef yanto1 &gt; 4UTARA12 RODA</v>
      </c>
      <c r="AP5054" s="5" t="str">
        <f t="shared" si="1422"/>
        <v>44215DAY</v>
      </c>
    </row>
    <row r="5055" spans="1:42" x14ac:dyDescent="0.3">
      <c r="A5055" s="33">
        <v>1</v>
      </c>
      <c r="B5055" s="33"/>
      <c r="C5055" s="70">
        <v>44215</v>
      </c>
      <c r="D5055" s="71" t="s">
        <v>19</v>
      </c>
      <c r="E5055" s="70">
        <v>44215</v>
      </c>
      <c r="F5055" s="71">
        <v>5176945</v>
      </c>
      <c r="G5055" s="33" t="s">
        <v>20</v>
      </c>
      <c r="H5055" s="33" t="s">
        <v>21</v>
      </c>
      <c r="I5055" s="33" t="s">
        <v>51</v>
      </c>
      <c r="J5055" s="33" t="s">
        <v>46</v>
      </c>
      <c r="K5055" s="63" t="s">
        <v>35</v>
      </c>
      <c r="L5055" s="32" t="str">
        <f t="shared" si="1423"/>
        <v>CGE370</v>
      </c>
      <c r="M5055" s="32" t="str">
        <f t="shared" si="1424"/>
        <v>BMJ II</v>
      </c>
      <c r="N5055" s="32" t="str">
        <f t="shared" si="1425"/>
        <v>12 RODA</v>
      </c>
      <c r="O5055" s="146">
        <v>0.62238425925925933</v>
      </c>
      <c r="P5055" s="65">
        <v>0.62238425925925933</v>
      </c>
      <c r="Q5055" s="65"/>
      <c r="R5055" s="66">
        <v>2</v>
      </c>
      <c r="S5055" s="66">
        <v>45260</v>
      </c>
      <c r="T5055" s="66">
        <v>17320</v>
      </c>
      <c r="U5055" s="67">
        <f t="shared" si="1417"/>
        <v>27.94</v>
      </c>
      <c r="V5055" s="66">
        <f t="shared" si="1408"/>
        <v>566539.38000000012</v>
      </c>
      <c r="W5055" s="66" t="str">
        <f t="shared" si="1409"/>
        <v>1 &gt; 4</v>
      </c>
      <c r="X5055" s="66">
        <f>A5055+SUMIFS(Presensi!F:F,Presensi!E:E,'Entry Data'!AP5055)</f>
        <v>1</v>
      </c>
      <c r="Y5055" s="66">
        <f>IFERROR(INDEX('Retasi Pricing'!F:F,MATCH('Entry Data'!AM5055,'Retasi Pricing'!E:E,0))*X5055,"")</f>
        <v>27500</v>
      </c>
      <c r="Z5055" s="62" t="s">
        <v>26</v>
      </c>
      <c r="AA5055" s="62" t="s">
        <v>27</v>
      </c>
      <c r="AB5055" s="32"/>
      <c r="AC5055" s="32" t="s">
        <v>312</v>
      </c>
      <c r="AD5055" s="32" t="str">
        <f t="shared" si="1410"/>
        <v/>
      </c>
      <c r="AF5055" s="5" t="str">
        <f t="shared" si="1411"/>
        <v>yosef yanto44215</v>
      </c>
      <c r="AG5055" s="5" t="str">
        <f t="shared" si="1412"/>
        <v>BMJ 04544215UTARADAY</v>
      </c>
      <c r="AH5055" s="5" t="str">
        <f t="shared" si="1413"/>
        <v>yosef yanto44215UTARADAY</v>
      </c>
      <c r="AI5055" s="5" t="str">
        <f t="shared" si="1414"/>
        <v>BMJ 04544215DAY</v>
      </c>
      <c r="AJ5055" s="5" t="str">
        <f t="shared" si="1415"/>
        <v>yosef yanto44215DAY</v>
      </c>
      <c r="AK5055" s="5" t="str">
        <f t="shared" si="1416"/>
        <v>yosef yantoBMJ II</v>
      </c>
      <c r="AL5055" s="5" t="str">
        <f t="shared" si="1418"/>
        <v>2UTARA</v>
      </c>
      <c r="AM5055" s="5" t="str">
        <f t="shared" si="1419"/>
        <v>1 &gt; 4UTARA12 RODA</v>
      </c>
      <c r="AN5055" s="5" t="str">
        <f t="shared" si="1420"/>
        <v>yosef yantoBMJ II1 &gt; 4UTARA12 RODA</v>
      </c>
      <c r="AO5055" s="5" t="str">
        <f t="shared" si="1421"/>
        <v>yosef yanto1 &gt; 4UTARA12 RODA</v>
      </c>
      <c r="AP5055" s="5" t="str">
        <f t="shared" si="1422"/>
        <v>44215DAY</v>
      </c>
    </row>
    <row r="5056" spans="1:42" x14ac:dyDescent="0.3">
      <c r="A5056" s="33">
        <v>1</v>
      </c>
      <c r="B5056" s="33"/>
      <c r="C5056" s="70">
        <v>44215</v>
      </c>
      <c r="D5056" s="71" t="s">
        <v>19</v>
      </c>
      <c r="E5056" s="70">
        <v>44215</v>
      </c>
      <c r="F5056" s="71">
        <v>5177027</v>
      </c>
      <c r="G5056" s="33" t="s">
        <v>20</v>
      </c>
      <c r="H5056" s="33" t="s">
        <v>21</v>
      </c>
      <c r="I5056" s="33" t="s">
        <v>45</v>
      </c>
      <c r="J5056" s="33" t="s">
        <v>46</v>
      </c>
      <c r="K5056" s="63" t="s">
        <v>35</v>
      </c>
      <c r="L5056" s="32" t="str">
        <f t="shared" si="1423"/>
        <v>CGE370</v>
      </c>
      <c r="M5056" s="32" t="str">
        <f t="shared" si="1424"/>
        <v>BMJ II</v>
      </c>
      <c r="N5056" s="32" t="str">
        <f t="shared" si="1425"/>
        <v>12 RODA</v>
      </c>
      <c r="O5056" s="146">
        <v>0.68642361111111105</v>
      </c>
      <c r="P5056" s="65">
        <v>0.68642361111111105</v>
      </c>
      <c r="Q5056" s="65"/>
      <c r="R5056" s="66">
        <v>3</v>
      </c>
      <c r="S5056" s="66">
        <v>46680</v>
      </c>
      <c r="T5056" s="66">
        <v>17320</v>
      </c>
      <c r="U5056" s="67">
        <f t="shared" si="1417"/>
        <v>29.36</v>
      </c>
      <c r="V5056" s="66">
        <f t="shared" si="1408"/>
        <v>595332.72</v>
      </c>
      <c r="W5056" s="66" t="str">
        <f t="shared" si="1409"/>
        <v>1 &gt; 4</v>
      </c>
      <c r="X5056" s="66">
        <f>A5056+SUMIFS(Presensi!F:F,Presensi!E:E,'Entry Data'!AP5056)</f>
        <v>1</v>
      </c>
      <c r="Y5056" s="66">
        <f>IFERROR(INDEX('Retasi Pricing'!F:F,MATCH('Entry Data'!AM5056,'Retasi Pricing'!E:E,0))*X5056,"")</f>
        <v>27500</v>
      </c>
      <c r="Z5056" s="62" t="s">
        <v>26</v>
      </c>
      <c r="AA5056" s="62" t="s">
        <v>27</v>
      </c>
      <c r="AB5056" s="32"/>
      <c r="AC5056" s="32" t="s">
        <v>312</v>
      </c>
      <c r="AD5056" s="32" t="str">
        <f t="shared" si="1410"/>
        <v/>
      </c>
      <c r="AF5056" s="5" t="str">
        <f t="shared" si="1411"/>
        <v>yosef yanto44215</v>
      </c>
      <c r="AG5056" s="5" t="str">
        <f t="shared" si="1412"/>
        <v>BMJ 04544215UTARADAY</v>
      </c>
      <c r="AH5056" s="5" t="str">
        <f t="shared" si="1413"/>
        <v>yosef yanto44215UTARADAY</v>
      </c>
      <c r="AI5056" s="5" t="str">
        <f t="shared" si="1414"/>
        <v>BMJ 04544215DAY</v>
      </c>
      <c r="AJ5056" s="5" t="str">
        <f t="shared" si="1415"/>
        <v>yosef yanto44215DAY</v>
      </c>
      <c r="AK5056" s="5" t="str">
        <f t="shared" si="1416"/>
        <v>yosef yantoBMJ II</v>
      </c>
      <c r="AL5056" s="5" t="str">
        <f t="shared" si="1418"/>
        <v>3UTARA</v>
      </c>
      <c r="AM5056" s="5" t="str">
        <f t="shared" si="1419"/>
        <v>1 &gt; 4UTARA12 RODA</v>
      </c>
      <c r="AN5056" s="5" t="str">
        <f t="shared" si="1420"/>
        <v>yosef yantoBMJ II1 &gt; 4UTARA12 RODA</v>
      </c>
      <c r="AO5056" s="5" t="str">
        <f t="shared" si="1421"/>
        <v>yosef yanto1 &gt; 4UTARA12 RODA</v>
      </c>
      <c r="AP5056" s="5" t="str">
        <f t="shared" si="1422"/>
        <v>44215DAY</v>
      </c>
    </row>
    <row r="5057" spans="1:42" x14ac:dyDescent="0.3">
      <c r="A5057" s="33">
        <v>1</v>
      </c>
      <c r="B5057" s="33"/>
      <c r="C5057" s="70">
        <v>44215</v>
      </c>
      <c r="D5057" s="71" t="s">
        <v>19</v>
      </c>
      <c r="E5057" s="70">
        <v>44215</v>
      </c>
      <c r="F5057" s="71">
        <v>5176733</v>
      </c>
      <c r="G5057" s="33" t="s">
        <v>20</v>
      </c>
      <c r="H5057" s="33" t="s">
        <v>50</v>
      </c>
      <c r="I5057" s="33" t="s">
        <v>170</v>
      </c>
      <c r="J5057" s="33" t="s">
        <v>23</v>
      </c>
      <c r="K5057" s="63" t="s">
        <v>36</v>
      </c>
      <c r="L5057" s="32" t="str">
        <f t="shared" si="1423"/>
        <v>CGE370</v>
      </c>
      <c r="M5057" s="32" t="str">
        <f t="shared" si="1424"/>
        <v>BMJ II</v>
      </c>
      <c r="N5057" s="32" t="str">
        <f t="shared" si="1425"/>
        <v>12 RODA</v>
      </c>
      <c r="O5057" s="146">
        <v>0.43596064814814817</v>
      </c>
      <c r="P5057" s="65">
        <v>0.4412152777777778</v>
      </c>
      <c r="Q5057" s="65"/>
      <c r="R5057" s="66">
        <v>1</v>
      </c>
      <c r="S5057" s="66">
        <v>47940</v>
      </c>
      <c r="T5057" s="66">
        <v>17040</v>
      </c>
      <c r="U5057" s="67">
        <f t="shared" si="1417"/>
        <v>30.9</v>
      </c>
      <c r="V5057" s="66">
        <f t="shared" si="1408"/>
        <v>626559.29999999993</v>
      </c>
      <c r="W5057" s="66" t="str">
        <f t="shared" si="1409"/>
        <v>1 &gt; 4</v>
      </c>
      <c r="X5057" s="66">
        <f>A5057+SUMIFS(Presensi!F:F,Presensi!E:E,'Entry Data'!AP5057)</f>
        <v>1</v>
      </c>
      <c r="Y5057" s="66">
        <f>IFERROR(INDEX('Retasi Pricing'!F:F,MATCH('Entry Data'!AM5057,'Retasi Pricing'!E:E,0))*X5057,"")</f>
        <v>27500</v>
      </c>
      <c r="Z5057" s="62" t="s">
        <v>26</v>
      </c>
      <c r="AA5057" s="62" t="s">
        <v>27</v>
      </c>
      <c r="AB5057" s="32"/>
      <c r="AC5057" s="32" t="s">
        <v>177</v>
      </c>
      <c r="AD5057" s="32" t="str">
        <f t="shared" si="1410"/>
        <v/>
      </c>
      <c r="AF5057" s="5" t="str">
        <f t="shared" si="1411"/>
        <v>herman as44215</v>
      </c>
      <c r="AG5057" s="5" t="str">
        <f t="shared" si="1412"/>
        <v>BMJ 04644215UTARADAY</v>
      </c>
      <c r="AH5057" s="5" t="str">
        <f t="shared" si="1413"/>
        <v>herman as44215UTARADAY</v>
      </c>
      <c r="AI5057" s="5" t="str">
        <f t="shared" si="1414"/>
        <v>BMJ 04644215DAY</v>
      </c>
      <c r="AJ5057" s="5" t="str">
        <f t="shared" si="1415"/>
        <v>herman as44215DAY</v>
      </c>
      <c r="AK5057" s="5" t="str">
        <f t="shared" si="1416"/>
        <v>herman asBMJ II</v>
      </c>
      <c r="AL5057" s="5" t="str">
        <f t="shared" si="1418"/>
        <v>1UTARA</v>
      </c>
      <c r="AM5057" s="5" t="str">
        <f t="shared" si="1419"/>
        <v>1 &gt; 4UTARA12 RODA</v>
      </c>
      <c r="AN5057" s="5" t="str">
        <f t="shared" si="1420"/>
        <v>herman asBMJ II1 &gt; 4UTARA12 RODA</v>
      </c>
      <c r="AO5057" s="5" t="str">
        <f t="shared" si="1421"/>
        <v>herman as1 &gt; 4UTARA12 RODA</v>
      </c>
      <c r="AP5057" s="5" t="str">
        <f t="shared" si="1422"/>
        <v>44215DAY</v>
      </c>
    </row>
    <row r="5058" spans="1:42" x14ac:dyDescent="0.3">
      <c r="A5058" s="33">
        <v>1</v>
      </c>
      <c r="B5058" s="33"/>
      <c r="C5058" s="70">
        <v>44215</v>
      </c>
      <c r="D5058" s="71" t="s">
        <v>19</v>
      </c>
      <c r="E5058" s="70">
        <v>44215</v>
      </c>
      <c r="F5058" s="71">
        <v>5176816</v>
      </c>
      <c r="G5058" s="33" t="s">
        <v>20</v>
      </c>
      <c r="H5058" s="33" t="s">
        <v>50</v>
      </c>
      <c r="I5058" s="33" t="s">
        <v>170</v>
      </c>
      <c r="J5058" s="33" t="s">
        <v>23</v>
      </c>
      <c r="K5058" s="63" t="s">
        <v>36</v>
      </c>
      <c r="L5058" s="32" t="str">
        <f t="shared" si="1423"/>
        <v>CGE370</v>
      </c>
      <c r="M5058" s="32" t="str">
        <f t="shared" si="1424"/>
        <v>BMJ II</v>
      </c>
      <c r="N5058" s="32" t="str">
        <f t="shared" si="1425"/>
        <v>12 RODA</v>
      </c>
      <c r="O5058" s="146">
        <v>0.50406249999999997</v>
      </c>
      <c r="P5058" s="65">
        <v>0.50406249999999997</v>
      </c>
      <c r="Q5058" s="65"/>
      <c r="R5058" s="66">
        <v>2</v>
      </c>
      <c r="S5058" s="66">
        <v>46940</v>
      </c>
      <c r="T5058" s="66">
        <v>17040</v>
      </c>
      <c r="U5058" s="67">
        <f t="shared" si="1417"/>
        <v>29.9</v>
      </c>
      <c r="V5058" s="66">
        <f t="shared" si="1408"/>
        <v>606282.29999999993</v>
      </c>
      <c r="W5058" s="66" t="str">
        <f t="shared" si="1409"/>
        <v>1 &gt; 4</v>
      </c>
      <c r="X5058" s="66">
        <f>A5058+SUMIFS(Presensi!F:F,Presensi!E:E,'Entry Data'!AP5058)</f>
        <v>1</v>
      </c>
      <c r="Y5058" s="66">
        <f>IFERROR(INDEX('Retasi Pricing'!F:F,MATCH('Entry Data'!AM5058,'Retasi Pricing'!E:E,0))*X5058,"")</f>
        <v>27500</v>
      </c>
      <c r="Z5058" s="62" t="s">
        <v>26</v>
      </c>
      <c r="AA5058" s="62" t="s">
        <v>27</v>
      </c>
      <c r="AB5058" s="32"/>
      <c r="AC5058" s="32" t="s">
        <v>177</v>
      </c>
      <c r="AD5058" s="32" t="str">
        <f t="shared" si="1410"/>
        <v/>
      </c>
      <c r="AF5058" s="5" t="str">
        <f t="shared" si="1411"/>
        <v>herman as44215</v>
      </c>
      <c r="AG5058" s="5" t="str">
        <f t="shared" si="1412"/>
        <v>BMJ 04644215UTARADAY</v>
      </c>
      <c r="AH5058" s="5" t="str">
        <f t="shared" si="1413"/>
        <v>herman as44215UTARADAY</v>
      </c>
      <c r="AI5058" s="5" t="str">
        <f t="shared" si="1414"/>
        <v>BMJ 04644215DAY</v>
      </c>
      <c r="AJ5058" s="5" t="str">
        <f t="shared" si="1415"/>
        <v>herman as44215DAY</v>
      </c>
      <c r="AK5058" s="5" t="str">
        <f t="shared" si="1416"/>
        <v>herman asBMJ II</v>
      </c>
      <c r="AL5058" s="5" t="str">
        <f t="shared" si="1418"/>
        <v>2UTARA</v>
      </c>
      <c r="AM5058" s="5" t="str">
        <f t="shared" si="1419"/>
        <v>1 &gt; 4UTARA12 RODA</v>
      </c>
      <c r="AN5058" s="5" t="str">
        <f t="shared" si="1420"/>
        <v>herman asBMJ II1 &gt; 4UTARA12 RODA</v>
      </c>
      <c r="AO5058" s="5" t="str">
        <f t="shared" si="1421"/>
        <v>herman as1 &gt; 4UTARA12 RODA</v>
      </c>
      <c r="AP5058" s="5" t="str">
        <f t="shared" si="1422"/>
        <v>44215DAY</v>
      </c>
    </row>
    <row r="5059" spans="1:42" x14ac:dyDescent="0.3">
      <c r="A5059" s="33">
        <v>1</v>
      </c>
      <c r="B5059" s="33"/>
      <c r="C5059" s="70">
        <v>44215</v>
      </c>
      <c r="D5059" s="71" t="s">
        <v>19</v>
      </c>
      <c r="E5059" s="70">
        <v>44215</v>
      </c>
      <c r="F5059" s="71">
        <v>5176901</v>
      </c>
      <c r="G5059" s="33" t="s">
        <v>20</v>
      </c>
      <c r="H5059" s="33" t="s">
        <v>21</v>
      </c>
      <c r="I5059" s="33" t="s">
        <v>45</v>
      </c>
      <c r="J5059" s="33" t="s">
        <v>46</v>
      </c>
      <c r="K5059" s="63" t="s">
        <v>36</v>
      </c>
      <c r="L5059" s="32" t="str">
        <f t="shared" si="1423"/>
        <v>CGE370</v>
      </c>
      <c r="M5059" s="32" t="str">
        <f t="shared" si="1424"/>
        <v>BMJ II</v>
      </c>
      <c r="N5059" s="32" t="str">
        <f t="shared" si="1425"/>
        <v>12 RODA</v>
      </c>
      <c r="O5059" s="146">
        <v>0.58655092592592595</v>
      </c>
      <c r="P5059" s="65">
        <v>0.58655092592592595</v>
      </c>
      <c r="Q5059" s="65"/>
      <c r="R5059" s="66">
        <v>3</v>
      </c>
      <c r="S5059" s="66">
        <v>46260</v>
      </c>
      <c r="T5059" s="66">
        <v>17040</v>
      </c>
      <c r="U5059" s="67">
        <f t="shared" si="1417"/>
        <v>29.22</v>
      </c>
      <c r="V5059" s="66">
        <f t="shared" si="1408"/>
        <v>592493.93999999994</v>
      </c>
      <c r="W5059" s="66" t="str">
        <f t="shared" si="1409"/>
        <v>1 &gt; 4</v>
      </c>
      <c r="X5059" s="66">
        <f>A5059+SUMIFS(Presensi!F:F,Presensi!E:E,'Entry Data'!AP5059)</f>
        <v>1</v>
      </c>
      <c r="Y5059" s="66">
        <f>IFERROR(INDEX('Retasi Pricing'!F:F,MATCH('Entry Data'!AM5059,'Retasi Pricing'!E:E,0))*X5059,"")</f>
        <v>27500</v>
      </c>
      <c r="Z5059" s="62" t="s">
        <v>26</v>
      </c>
      <c r="AA5059" s="62" t="s">
        <v>27</v>
      </c>
      <c r="AB5059" s="32"/>
      <c r="AC5059" s="32" t="s">
        <v>177</v>
      </c>
      <c r="AD5059" s="32" t="str">
        <f t="shared" si="1410"/>
        <v/>
      </c>
      <c r="AF5059" s="5" t="str">
        <f t="shared" si="1411"/>
        <v>herman as44215</v>
      </c>
      <c r="AG5059" s="5" t="str">
        <f t="shared" si="1412"/>
        <v>BMJ 04644215UTARADAY</v>
      </c>
      <c r="AH5059" s="5" t="str">
        <f t="shared" si="1413"/>
        <v>herman as44215UTARADAY</v>
      </c>
      <c r="AI5059" s="5" t="str">
        <f t="shared" si="1414"/>
        <v>BMJ 04644215DAY</v>
      </c>
      <c r="AJ5059" s="5" t="str">
        <f t="shared" si="1415"/>
        <v>herman as44215DAY</v>
      </c>
      <c r="AK5059" s="5" t="str">
        <f t="shared" si="1416"/>
        <v>herman asBMJ II</v>
      </c>
      <c r="AL5059" s="5" t="str">
        <f t="shared" si="1418"/>
        <v>3UTARA</v>
      </c>
      <c r="AM5059" s="5" t="str">
        <f t="shared" si="1419"/>
        <v>1 &gt; 4UTARA12 RODA</v>
      </c>
      <c r="AN5059" s="5" t="str">
        <f t="shared" si="1420"/>
        <v>herman asBMJ II1 &gt; 4UTARA12 RODA</v>
      </c>
      <c r="AO5059" s="5" t="str">
        <f t="shared" si="1421"/>
        <v>herman as1 &gt; 4UTARA12 RODA</v>
      </c>
      <c r="AP5059" s="5" t="str">
        <f t="shared" si="1422"/>
        <v>44215DAY</v>
      </c>
    </row>
    <row r="5060" spans="1:42" x14ac:dyDescent="0.3">
      <c r="A5060" s="33">
        <v>1</v>
      </c>
      <c r="B5060" s="33"/>
      <c r="C5060" s="70">
        <v>44215</v>
      </c>
      <c r="D5060" s="71" t="s">
        <v>19</v>
      </c>
      <c r="E5060" s="70">
        <v>44215</v>
      </c>
      <c r="F5060" s="71">
        <v>5176995</v>
      </c>
      <c r="G5060" s="33" t="s">
        <v>20</v>
      </c>
      <c r="H5060" s="33" t="s">
        <v>21</v>
      </c>
      <c r="I5060" s="33" t="s">
        <v>51</v>
      </c>
      <c r="J5060" s="33" t="s">
        <v>46</v>
      </c>
      <c r="K5060" s="63" t="s">
        <v>36</v>
      </c>
      <c r="L5060" s="32" t="str">
        <f t="shared" si="1423"/>
        <v>CGE370</v>
      </c>
      <c r="M5060" s="32" t="str">
        <f t="shared" si="1424"/>
        <v>BMJ II</v>
      </c>
      <c r="N5060" s="32" t="str">
        <f t="shared" si="1425"/>
        <v>12 RODA</v>
      </c>
      <c r="O5060" s="146">
        <v>0.66196759259259264</v>
      </c>
      <c r="P5060" s="65">
        <v>0.66196759259259264</v>
      </c>
      <c r="Q5060" s="65"/>
      <c r="R5060" s="66">
        <v>4</v>
      </c>
      <c r="S5060" s="66">
        <v>44420</v>
      </c>
      <c r="T5060" s="66">
        <v>17040</v>
      </c>
      <c r="U5060" s="67">
        <f t="shared" si="1417"/>
        <v>27.38</v>
      </c>
      <c r="V5060" s="66">
        <f t="shared" si="1408"/>
        <v>555184.26</v>
      </c>
      <c r="W5060" s="66" t="str">
        <f t="shared" si="1409"/>
        <v>1 &gt; 4</v>
      </c>
      <c r="X5060" s="66">
        <f>A5060+SUMIFS(Presensi!F:F,Presensi!E:E,'Entry Data'!AP5060)</f>
        <v>1</v>
      </c>
      <c r="Y5060" s="66">
        <f>IFERROR(INDEX('Retasi Pricing'!F:F,MATCH('Entry Data'!AM5060,'Retasi Pricing'!E:E,0))*X5060,"")</f>
        <v>27500</v>
      </c>
      <c r="Z5060" s="62" t="s">
        <v>26</v>
      </c>
      <c r="AA5060" s="62" t="s">
        <v>27</v>
      </c>
      <c r="AB5060" s="32"/>
      <c r="AC5060" s="32" t="s">
        <v>177</v>
      </c>
      <c r="AD5060" s="32" t="str">
        <f t="shared" si="1410"/>
        <v/>
      </c>
      <c r="AF5060" s="5" t="str">
        <f t="shared" si="1411"/>
        <v>herman as44215</v>
      </c>
      <c r="AG5060" s="5" t="str">
        <f t="shared" si="1412"/>
        <v>BMJ 04644215UTARADAY</v>
      </c>
      <c r="AH5060" s="5" t="str">
        <f t="shared" si="1413"/>
        <v>herman as44215UTARADAY</v>
      </c>
      <c r="AI5060" s="5" t="str">
        <f t="shared" si="1414"/>
        <v>BMJ 04644215DAY</v>
      </c>
      <c r="AJ5060" s="5" t="str">
        <f t="shared" si="1415"/>
        <v>herman as44215DAY</v>
      </c>
      <c r="AK5060" s="5" t="str">
        <f t="shared" si="1416"/>
        <v>herman asBMJ II</v>
      </c>
      <c r="AL5060" s="5" t="str">
        <f t="shared" si="1418"/>
        <v>4UTARA</v>
      </c>
      <c r="AM5060" s="5" t="str">
        <f t="shared" si="1419"/>
        <v>1 &gt; 4UTARA12 RODA</v>
      </c>
      <c r="AN5060" s="5" t="str">
        <f t="shared" si="1420"/>
        <v>herman asBMJ II1 &gt; 4UTARA12 RODA</v>
      </c>
      <c r="AO5060" s="5" t="str">
        <f t="shared" si="1421"/>
        <v>herman as1 &gt; 4UTARA12 RODA</v>
      </c>
      <c r="AP5060" s="5" t="str">
        <f t="shared" si="1422"/>
        <v>44215DAY</v>
      </c>
    </row>
    <row r="5061" spans="1:42" x14ac:dyDescent="0.3">
      <c r="A5061" s="33">
        <v>1</v>
      </c>
      <c r="B5061" s="33"/>
      <c r="C5061" s="70">
        <v>44215</v>
      </c>
      <c r="D5061" s="71" t="s">
        <v>19</v>
      </c>
      <c r="E5061" s="70">
        <v>44215</v>
      </c>
      <c r="F5061" s="71">
        <v>5177093</v>
      </c>
      <c r="G5061" s="33" t="s">
        <v>20</v>
      </c>
      <c r="H5061" s="33" t="s">
        <v>21</v>
      </c>
      <c r="I5061" s="33" t="s">
        <v>51</v>
      </c>
      <c r="J5061" s="33" t="s">
        <v>46</v>
      </c>
      <c r="K5061" s="63" t="s">
        <v>36</v>
      </c>
      <c r="L5061" s="32" t="str">
        <f t="shared" si="1423"/>
        <v>CGE370</v>
      </c>
      <c r="M5061" s="32" t="str">
        <f t="shared" si="1424"/>
        <v>BMJ II</v>
      </c>
      <c r="N5061" s="32" t="str">
        <f t="shared" si="1425"/>
        <v>12 RODA</v>
      </c>
      <c r="O5061" s="146">
        <v>0.74702546296296291</v>
      </c>
      <c r="P5061" s="65">
        <v>0.74702546296296291</v>
      </c>
      <c r="Q5061" s="65"/>
      <c r="R5061" s="66">
        <v>5</v>
      </c>
      <c r="S5061" s="66">
        <v>44860</v>
      </c>
      <c r="T5061" s="66">
        <v>17040</v>
      </c>
      <c r="U5061" s="67">
        <f t="shared" si="1417"/>
        <v>27.82</v>
      </c>
      <c r="V5061" s="66">
        <f t="shared" si="1408"/>
        <v>564106.14</v>
      </c>
      <c r="W5061" s="66" t="str">
        <f t="shared" si="1409"/>
        <v>&gt; 5</v>
      </c>
      <c r="X5061" s="66">
        <f>A5061+SUMIFS(Presensi!F:F,Presensi!E:E,'Entry Data'!AP5061)</f>
        <v>1</v>
      </c>
      <c r="Y5061" s="66">
        <f>IFERROR(INDEX('Retasi Pricing'!F:F,MATCH('Entry Data'!AM5061,'Retasi Pricing'!E:E,0))*X5061,"")</f>
        <v>31200</v>
      </c>
      <c r="Z5061" s="62" t="s">
        <v>26</v>
      </c>
      <c r="AA5061" s="62" t="s">
        <v>27</v>
      </c>
      <c r="AB5061" s="32"/>
      <c r="AC5061" s="32" t="s">
        <v>177</v>
      </c>
      <c r="AD5061" s="32" t="str">
        <f t="shared" si="1410"/>
        <v/>
      </c>
      <c r="AF5061" s="5" t="str">
        <f t="shared" si="1411"/>
        <v>herman as44215</v>
      </c>
      <c r="AG5061" s="5" t="str">
        <f t="shared" si="1412"/>
        <v>BMJ 04644215UTARADAY</v>
      </c>
      <c r="AH5061" s="5" t="str">
        <f t="shared" si="1413"/>
        <v>herman as44215UTARADAY</v>
      </c>
      <c r="AI5061" s="5" t="str">
        <f t="shared" si="1414"/>
        <v>BMJ 04644215DAY</v>
      </c>
      <c r="AJ5061" s="5" t="str">
        <f t="shared" si="1415"/>
        <v>herman as44215DAY</v>
      </c>
      <c r="AK5061" s="5" t="str">
        <f t="shared" si="1416"/>
        <v>herman asBMJ II</v>
      </c>
      <c r="AL5061" s="5" t="str">
        <f t="shared" si="1418"/>
        <v>5UTARA</v>
      </c>
      <c r="AM5061" s="5" t="str">
        <f t="shared" si="1419"/>
        <v>&gt; 5UTARA12 RODA</v>
      </c>
      <c r="AN5061" s="5" t="str">
        <f t="shared" si="1420"/>
        <v>herman asBMJ II&gt; 5UTARA12 RODA</v>
      </c>
      <c r="AO5061" s="5" t="str">
        <f t="shared" si="1421"/>
        <v>herman as&gt; 5UTARA12 RODA</v>
      </c>
      <c r="AP5061" s="5" t="str">
        <f t="shared" si="1422"/>
        <v>44215DAY</v>
      </c>
    </row>
    <row r="5062" spans="1:42" x14ac:dyDescent="0.3">
      <c r="A5062" s="33">
        <v>1</v>
      </c>
      <c r="B5062" s="33"/>
      <c r="C5062" s="70">
        <v>44215</v>
      </c>
      <c r="D5062" s="71" t="s">
        <v>19</v>
      </c>
      <c r="E5062" s="70">
        <v>44215</v>
      </c>
      <c r="F5062" s="71">
        <v>5176702</v>
      </c>
      <c r="G5062" s="33" t="s">
        <v>20</v>
      </c>
      <c r="H5062" s="33" t="s">
        <v>21</v>
      </c>
      <c r="I5062" s="33" t="s">
        <v>45</v>
      </c>
      <c r="J5062" s="33" t="s">
        <v>46</v>
      </c>
      <c r="K5062" s="63" t="s">
        <v>41</v>
      </c>
      <c r="L5062" s="32" t="str">
        <f t="shared" si="1423"/>
        <v>AXOR4843</v>
      </c>
      <c r="M5062" s="32" t="str">
        <f t="shared" si="1424"/>
        <v>BMJ II</v>
      </c>
      <c r="N5062" s="32" t="str">
        <f t="shared" si="1425"/>
        <v>12 RODA</v>
      </c>
      <c r="O5062" s="146">
        <v>0.40726851851851853</v>
      </c>
      <c r="P5062" s="65">
        <v>0.41340277777777779</v>
      </c>
      <c r="Q5062" s="65"/>
      <c r="R5062" s="66">
        <v>1</v>
      </c>
      <c r="S5062" s="66">
        <v>52020</v>
      </c>
      <c r="T5062" s="66">
        <v>20120</v>
      </c>
      <c r="U5062" s="67">
        <f t="shared" si="1417"/>
        <v>31.9</v>
      </c>
      <c r="V5062" s="66">
        <f t="shared" si="1408"/>
        <v>646836.29999999993</v>
      </c>
      <c r="W5062" s="66" t="str">
        <f t="shared" si="1409"/>
        <v>1 &gt; 4</v>
      </c>
      <c r="X5062" s="66">
        <f>A5062+SUMIFS(Presensi!F:F,Presensi!E:E,'Entry Data'!AP5062)</f>
        <v>1</v>
      </c>
      <c r="Y5062" s="66">
        <f>IFERROR(INDEX('Retasi Pricing'!F:F,MATCH('Entry Data'!AM5062,'Retasi Pricing'!E:E,0))*X5062,"")</f>
        <v>27500</v>
      </c>
      <c r="Z5062" s="62" t="s">
        <v>26</v>
      </c>
      <c r="AA5062" s="62" t="s">
        <v>27</v>
      </c>
      <c r="AB5062" s="32"/>
      <c r="AC5062" s="32" t="s">
        <v>368</v>
      </c>
      <c r="AD5062" s="32" t="str">
        <f t="shared" si="1410"/>
        <v/>
      </c>
      <c r="AF5062" s="5" t="str">
        <f t="shared" si="1411"/>
        <v>Romanus Roja44215</v>
      </c>
      <c r="AG5062" s="5" t="str">
        <f t="shared" si="1412"/>
        <v>BMJ 04744215UTARADAY</v>
      </c>
      <c r="AH5062" s="5" t="str">
        <f t="shared" si="1413"/>
        <v>Romanus Roja44215UTARADAY</v>
      </c>
      <c r="AI5062" s="5" t="str">
        <f t="shared" si="1414"/>
        <v>BMJ 04744215DAY</v>
      </c>
      <c r="AJ5062" s="5" t="str">
        <f t="shared" si="1415"/>
        <v>Romanus Roja44215DAY</v>
      </c>
      <c r="AK5062" s="5" t="str">
        <f t="shared" si="1416"/>
        <v>Romanus RojaBMJ II</v>
      </c>
      <c r="AL5062" s="5" t="str">
        <f t="shared" si="1418"/>
        <v>1UTARA</v>
      </c>
      <c r="AM5062" s="5" t="str">
        <f t="shared" si="1419"/>
        <v>1 &gt; 4UTARA12 RODA</v>
      </c>
      <c r="AN5062" s="5" t="str">
        <f t="shared" si="1420"/>
        <v>Romanus RojaBMJ II1 &gt; 4UTARA12 RODA</v>
      </c>
      <c r="AO5062" s="5" t="str">
        <f t="shared" si="1421"/>
        <v>Romanus Roja1 &gt; 4UTARA12 RODA</v>
      </c>
      <c r="AP5062" s="5" t="str">
        <f t="shared" si="1422"/>
        <v>44215DAY</v>
      </c>
    </row>
    <row r="5063" spans="1:42" x14ac:dyDescent="0.3">
      <c r="A5063" s="33">
        <v>1</v>
      </c>
      <c r="B5063" s="33"/>
      <c r="C5063" s="70">
        <v>44215</v>
      </c>
      <c r="D5063" s="71" t="s">
        <v>19</v>
      </c>
      <c r="E5063" s="70">
        <v>44215</v>
      </c>
      <c r="F5063" s="71">
        <v>5176781</v>
      </c>
      <c r="G5063" s="33" t="s">
        <v>20</v>
      </c>
      <c r="H5063" s="33" t="s">
        <v>21</v>
      </c>
      <c r="I5063" s="33" t="s">
        <v>45</v>
      </c>
      <c r="J5063" s="33" t="s">
        <v>46</v>
      </c>
      <c r="K5063" s="63" t="s">
        <v>41</v>
      </c>
      <c r="L5063" s="32" t="str">
        <f t="shared" si="1423"/>
        <v>AXOR4843</v>
      </c>
      <c r="M5063" s="32" t="str">
        <f t="shared" si="1424"/>
        <v>BMJ II</v>
      </c>
      <c r="N5063" s="32" t="str">
        <f t="shared" si="1425"/>
        <v>12 RODA</v>
      </c>
      <c r="O5063" s="146">
        <v>0.47281250000000002</v>
      </c>
      <c r="P5063" s="65">
        <v>0.47281250000000002</v>
      </c>
      <c r="Q5063" s="65"/>
      <c r="R5063" s="66">
        <v>2</v>
      </c>
      <c r="S5063" s="66">
        <v>51900</v>
      </c>
      <c r="T5063" s="66">
        <v>20120</v>
      </c>
      <c r="U5063" s="67">
        <f t="shared" si="1417"/>
        <v>31.78</v>
      </c>
      <c r="V5063" s="66">
        <f t="shared" si="1408"/>
        <v>644403.06000000006</v>
      </c>
      <c r="W5063" s="66" t="str">
        <f t="shared" si="1409"/>
        <v>1 &gt; 4</v>
      </c>
      <c r="X5063" s="66">
        <f>A5063+SUMIFS(Presensi!F:F,Presensi!E:E,'Entry Data'!AP5063)</f>
        <v>1</v>
      </c>
      <c r="Y5063" s="66">
        <f>IFERROR(INDEX('Retasi Pricing'!F:F,MATCH('Entry Data'!AM5063,'Retasi Pricing'!E:E,0))*X5063,"")</f>
        <v>27500</v>
      </c>
      <c r="Z5063" s="62" t="s">
        <v>26</v>
      </c>
      <c r="AA5063" s="62" t="s">
        <v>27</v>
      </c>
      <c r="AB5063" s="32"/>
      <c r="AC5063" s="32" t="s">
        <v>368</v>
      </c>
      <c r="AD5063" s="32" t="str">
        <f t="shared" si="1410"/>
        <v/>
      </c>
      <c r="AF5063" s="5" t="str">
        <f t="shared" si="1411"/>
        <v>Romanus Roja44215</v>
      </c>
      <c r="AG5063" s="5" t="str">
        <f t="shared" si="1412"/>
        <v>BMJ 04744215UTARADAY</v>
      </c>
      <c r="AH5063" s="5" t="str">
        <f t="shared" si="1413"/>
        <v>Romanus Roja44215UTARADAY</v>
      </c>
      <c r="AI5063" s="5" t="str">
        <f t="shared" si="1414"/>
        <v>BMJ 04744215DAY</v>
      </c>
      <c r="AJ5063" s="5" t="str">
        <f t="shared" si="1415"/>
        <v>Romanus Roja44215DAY</v>
      </c>
      <c r="AK5063" s="5" t="str">
        <f t="shared" si="1416"/>
        <v>Romanus RojaBMJ II</v>
      </c>
      <c r="AL5063" s="5" t="str">
        <f t="shared" si="1418"/>
        <v>2UTARA</v>
      </c>
      <c r="AM5063" s="5" t="str">
        <f t="shared" si="1419"/>
        <v>1 &gt; 4UTARA12 RODA</v>
      </c>
      <c r="AN5063" s="5" t="str">
        <f t="shared" si="1420"/>
        <v>Romanus RojaBMJ II1 &gt; 4UTARA12 RODA</v>
      </c>
      <c r="AO5063" s="5" t="str">
        <f t="shared" si="1421"/>
        <v>Romanus Roja1 &gt; 4UTARA12 RODA</v>
      </c>
      <c r="AP5063" s="5" t="str">
        <f t="shared" si="1422"/>
        <v>44215DAY</v>
      </c>
    </row>
    <row r="5064" spans="1:42" x14ac:dyDescent="0.3">
      <c r="A5064" s="33">
        <v>1</v>
      </c>
      <c r="B5064" s="33"/>
      <c r="C5064" s="70">
        <v>44215</v>
      </c>
      <c r="D5064" s="71" t="s">
        <v>19</v>
      </c>
      <c r="E5064" s="70">
        <v>44215</v>
      </c>
      <c r="F5064" s="71">
        <v>5176857</v>
      </c>
      <c r="G5064" s="33" t="s">
        <v>20</v>
      </c>
      <c r="H5064" s="33" t="s">
        <v>50</v>
      </c>
      <c r="I5064" s="33" t="s">
        <v>170</v>
      </c>
      <c r="J5064" s="33" t="s">
        <v>23</v>
      </c>
      <c r="K5064" s="63" t="s">
        <v>41</v>
      </c>
      <c r="L5064" s="32" t="str">
        <f t="shared" si="1423"/>
        <v>AXOR4843</v>
      </c>
      <c r="M5064" s="32" t="str">
        <f t="shared" si="1424"/>
        <v>BMJ II</v>
      </c>
      <c r="N5064" s="32" t="str">
        <f t="shared" si="1425"/>
        <v>12 RODA</v>
      </c>
      <c r="O5064" s="146">
        <v>0.53740740740740744</v>
      </c>
      <c r="P5064" s="65">
        <v>0.53740740740740744</v>
      </c>
      <c r="Q5064" s="65"/>
      <c r="R5064" s="66">
        <v>3</v>
      </c>
      <c r="S5064" s="66">
        <v>53180</v>
      </c>
      <c r="T5064" s="66">
        <v>20120</v>
      </c>
      <c r="U5064" s="67">
        <f t="shared" si="1417"/>
        <v>33.06</v>
      </c>
      <c r="V5064" s="66">
        <f t="shared" si="1408"/>
        <v>670357.62</v>
      </c>
      <c r="W5064" s="66" t="str">
        <f t="shared" si="1409"/>
        <v>1 &gt; 4</v>
      </c>
      <c r="X5064" s="66">
        <f>A5064+SUMIFS(Presensi!F:F,Presensi!E:E,'Entry Data'!AP5064)</f>
        <v>1</v>
      </c>
      <c r="Y5064" s="66">
        <f>IFERROR(INDEX('Retasi Pricing'!F:F,MATCH('Entry Data'!AM5064,'Retasi Pricing'!E:E,0))*X5064,"")</f>
        <v>27500</v>
      </c>
      <c r="Z5064" s="62" t="s">
        <v>26</v>
      </c>
      <c r="AA5064" s="62" t="s">
        <v>27</v>
      </c>
      <c r="AB5064" s="32"/>
      <c r="AC5064" s="32" t="s">
        <v>368</v>
      </c>
      <c r="AD5064" s="32" t="str">
        <f t="shared" si="1410"/>
        <v/>
      </c>
      <c r="AF5064" s="5" t="str">
        <f t="shared" si="1411"/>
        <v>Romanus Roja44215</v>
      </c>
      <c r="AG5064" s="5" t="str">
        <f t="shared" si="1412"/>
        <v>BMJ 04744215UTARADAY</v>
      </c>
      <c r="AH5064" s="5" t="str">
        <f t="shared" si="1413"/>
        <v>Romanus Roja44215UTARADAY</v>
      </c>
      <c r="AI5064" s="5" t="str">
        <f t="shared" si="1414"/>
        <v>BMJ 04744215DAY</v>
      </c>
      <c r="AJ5064" s="5" t="str">
        <f t="shared" si="1415"/>
        <v>Romanus Roja44215DAY</v>
      </c>
      <c r="AK5064" s="5" t="str">
        <f t="shared" si="1416"/>
        <v>Romanus RojaBMJ II</v>
      </c>
      <c r="AL5064" s="5" t="str">
        <f t="shared" si="1418"/>
        <v>3UTARA</v>
      </c>
      <c r="AM5064" s="5" t="str">
        <f t="shared" si="1419"/>
        <v>1 &gt; 4UTARA12 RODA</v>
      </c>
      <c r="AN5064" s="5" t="str">
        <f t="shared" si="1420"/>
        <v>Romanus RojaBMJ II1 &gt; 4UTARA12 RODA</v>
      </c>
      <c r="AO5064" s="5" t="str">
        <f t="shared" si="1421"/>
        <v>Romanus Roja1 &gt; 4UTARA12 RODA</v>
      </c>
      <c r="AP5064" s="5" t="str">
        <f t="shared" si="1422"/>
        <v>44215DAY</v>
      </c>
    </row>
    <row r="5065" spans="1:42" x14ac:dyDescent="0.3">
      <c r="A5065" s="33">
        <v>1</v>
      </c>
      <c r="B5065" s="33"/>
      <c r="C5065" s="70">
        <v>44215</v>
      </c>
      <c r="D5065" s="71" t="s">
        <v>19</v>
      </c>
      <c r="E5065" s="70">
        <v>44215</v>
      </c>
      <c r="F5065" s="71">
        <v>5176963</v>
      </c>
      <c r="G5065" s="33" t="s">
        <v>20</v>
      </c>
      <c r="H5065" s="33" t="s">
        <v>21</v>
      </c>
      <c r="I5065" s="33" t="s">
        <v>123</v>
      </c>
      <c r="J5065" s="33" t="s">
        <v>23</v>
      </c>
      <c r="K5065" s="63" t="s">
        <v>41</v>
      </c>
      <c r="L5065" s="32" t="str">
        <f t="shared" si="1423"/>
        <v>AXOR4843</v>
      </c>
      <c r="M5065" s="32" t="str">
        <f t="shared" si="1424"/>
        <v>BMJ II</v>
      </c>
      <c r="N5065" s="32" t="str">
        <f t="shared" si="1425"/>
        <v>12 RODA</v>
      </c>
      <c r="O5065" s="146">
        <v>0.63696759259259261</v>
      </c>
      <c r="P5065" s="65">
        <v>0.63696759259259261</v>
      </c>
      <c r="Q5065" s="65"/>
      <c r="R5065" s="66">
        <v>4</v>
      </c>
      <c r="S5065" s="66">
        <v>54400</v>
      </c>
      <c r="T5065" s="66">
        <v>20120</v>
      </c>
      <c r="U5065" s="67">
        <f t="shared" si="1417"/>
        <v>34.28</v>
      </c>
      <c r="V5065" s="66">
        <f t="shared" si="1408"/>
        <v>695095.56</v>
      </c>
      <c r="W5065" s="66" t="str">
        <f t="shared" si="1409"/>
        <v>1 &gt; 4</v>
      </c>
      <c r="X5065" s="66">
        <f>A5065+SUMIFS(Presensi!F:F,Presensi!E:E,'Entry Data'!AP5065)</f>
        <v>1</v>
      </c>
      <c r="Y5065" s="66">
        <f>IFERROR(INDEX('Retasi Pricing'!F:F,MATCH('Entry Data'!AM5065,'Retasi Pricing'!E:E,0))*X5065,"")</f>
        <v>27500</v>
      </c>
      <c r="Z5065" s="62" t="s">
        <v>26</v>
      </c>
      <c r="AA5065" s="62" t="s">
        <v>27</v>
      </c>
      <c r="AB5065" s="32"/>
      <c r="AC5065" s="32" t="s">
        <v>368</v>
      </c>
      <c r="AD5065" s="32" t="str">
        <f t="shared" si="1410"/>
        <v/>
      </c>
      <c r="AF5065" s="5" t="str">
        <f t="shared" si="1411"/>
        <v>Romanus Roja44215</v>
      </c>
      <c r="AG5065" s="5" t="str">
        <f t="shared" si="1412"/>
        <v>BMJ 04744215UTARADAY</v>
      </c>
      <c r="AH5065" s="5" t="str">
        <f t="shared" si="1413"/>
        <v>Romanus Roja44215UTARADAY</v>
      </c>
      <c r="AI5065" s="5" t="str">
        <f t="shared" si="1414"/>
        <v>BMJ 04744215DAY</v>
      </c>
      <c r="AJ5065" s="5" t="str">
        <f t="shared" si="1415"/>
        <v>Romanus Roja44215DAY</v>
      </c>
      <c r="AK5065" s="5" t="str">
        <f t="shared" si="1416"/>
        <v>Romanus RojaBMJ II</v>
      </c>
      <c r="AL5065" s="5" t="str">
        <f t="shared" si="1418"/>
        <v>4UTARA</v>
      </c>
      <c r="AM5065" s="5" t="str">
        <f t="shared" si="1419"/>
        <v>1 &gt; 4UTARA12 RODA</v>
      </c>
      <c r="AN5065" s="5" t="str">
        <f t="shared" si="1420"/>
        <v>Romanus RojaBMJ II1 &gt; 4UTARA12 RODA</v>
      </c>
      <c r="AO5065" s="5" t="str">
        <f t="shared" si="1421"/>
        <v>Romanus Roja1 &gt; 4UTARA12 RODA</v>
      </c>
      <c r="AP5065" s="5" t="str">
        <f t="shared" si="1422"/>
        <v>44215DAY</v>
      </c>
    </row>
    <row r="5066" spans="1:42" x14ac:dyDescent="0.3">
      <c r="A5066" s="33">
        <v>1</v>
      </c>
      <c r="B5066" s="33"/>
      <c r="C5066" s="70">
        <v>44215</v>
      </c>
      <c r="D5066" s="71" t="s">
        <v>19</v>
      </c>
      <c r="E5066" s="70">
        <v>44215</v>
      </c>
      <c r="F5066" s="71">
        <v>5177056</v>
      </c>
      <c r="G5066" s="33" t="s">
        <v>20</v>
      </c>
      <c r="H5066" s="33" t="s">
        <v>21</v>
      </c>
      <c r="I5066" s="33" t="s">
        <v>45</v>
      </c>
      <c r="J5066" s="33" t="s">
        <v>46</v>
      </c>
      <c r="K5066" s="63" t="s">
        <v>41</v>
      </c>
      <c r="L5066" s="32" t="str">
        <f t="shared" si="1423"/>
        <v>AXOR4843</v>
      </c>
      <c r="M5066" s="32" t="str">
        <f t="shared" si="1424"/>
        <v>BMJ II</v>
      </c>
      <c r="N5066" s="32" t="str">
        <f t="shared" si="1425"/>
        <v>12 RODA</v>
      </c>
      <c r="O5066" s="146">
        <v>0.70974537037037033</v>
      </c>
      <c r="P5066" s="65">
        <v>0.70974537037037033</v>
      </c>
      <c r="Q5066" s="65"/>
      <c r="R5066" s="66">
        <v>5</v>
      </c>
      <c r="S5066" s="66">
        <v>53580</v>
      </c>
      <c r="T5066" s="66">
        <v>20120</v>
      </c>
      <c r="U5066" s="67">
        <f t="shared" si="1417"/>
        <v>33.46</v>
      </c>
      <c r="V5066" s="66">
        <f t="shared" ref="V5066:V5129" si="1426">IFERROR(VLOOKUP(L5066,harga,2,FALSE),"")*U5066*IFERROR(VLOOKUP(G5066,jarak,2,FALSE),"")</f>
        <v>678468.41999999993</v>
      </c>
      <c r="W5066" s="66" t="str">
        <f t="shared" ref="W5066:W5129" si="1427">IFERROR(VLOOKUP(AL5066,Code,2,FALSE),"")</f>
        <v>&gt; 5</v>
      </c>
      <c r="X5066" s="66">
        <f>A5066+SUMIFS(Presensi!F:F,Presensi!E:E,'Entry Data'!AP5066)</f>
        <v>1</v>
      </c>
      <c r="Y5066" s="66">
        <f>IFERROR(INDEX('Retasi Pricing'!F:F,MATCH('Entry Data'!AM5066,'Retasi Pricing'!E:E,0))*X5066,"")</f>
        <v>31200</v>
      </c>
      <c r="Z5066" s="62" t="s">
        <v>26</v>
      </c>
      <c r="AA5066" s="62" t="s">
        <v>27</v>
      </c>
      <c r="AB5066" s="32"/>
      <c r="AC5066" s="32" t="s">
        <v>368</v>
      </c>
      <c r="AD5066" s="32" t="str">
        <f t="shared" ref="AD5066:AD5129" si="1428">IFERROR(VLOOKUP(AC5066,driver,13,FALSE),"")</f>
        <v/>
      </c>
      <c r="AF5066" s="5" t="str">
        <f t="shared" ref="AF5066:AF5129" si="1429">AC5066&amp;C5066</f>
        <v>Romanus Roja44215</v>
      </c>
      <c r="AG5066" s="5" t="str">
        <f t="shared" ref="AG5066:AG5129" si="1430">K5066&amp;C5066&amp;G5066&amp;D5066</f>
        <v>BMJ 04744215UTARADAY</v>
      </c>
      <c r="AH5066" s="5" t="str">
        <f t="shared" ref="AH5066:AH5129" si="1431">AC5066&amp;C5066&amp;G5066&amp;D5066</f>
        <v>Romanus Roja44215UTARADAY</v>
      </c>
      <c r="AI5066" s="5" t="str">
        <f t="shared" ref="AI5066:AI5129" si="1432">K5066&amp;C5066&amp;D5066</f>
        <v>BMJ 04744215DAY</v>
      </c>
      <c r="AJ5066" s="5" t="str">
        <f t="shared" ref="AJ5066:AJ5129" si="1433">AC5066&amp;C5066&amp;D5066</f>
        <v>Romanus Roja44215DAY</v>
      </c>
      <c r="AK5066" s="5" t="str">
        <f t="shared" ref="AK5066:AK5129" si="1434">AC5066&amp;M5066</f>
        <v>Romanus RojaBMJ II</v>
      </c>
      <c r="AL5066" s="5" t="str">
        <f t="shared" si="1418"/>
        <v>5UTARA</v>
      </c>
      <c r="AM5066" s="5" t="str">
        <f t="shared" si="1419"/>
        <v>&gt; 5UTARA12 RODA</v>
      </c>
      <c r="AN5066" s="5" t="str">
        <f t="shared" si="1420"/>
        <v>Romanus RojaBMJ II&gt; 5UTARA12 RODA</v>
      </c>
      <c r="AO5066" s="5" t="str">
        <f t="shared" si="1421"/>
        <v>Romanus Roja&gt; 5UTARA12 RODA</v>
      </c>
      <c r="AP5066" s="5" t="str">
        <f t="shared" si="1422"/>
        <v>44215DAY</v>
      </c>
    </row>
    <row r="5067" spans="1:42" x14ac:dyDescent="0.3">
      <c r="A5067" s="33">
        <v>1</v>
      </c>
      <c r="B5067" s="33"/>
      <c r="C5067" s="70">
        <v>44215</v>
      </c>
      <c r="D5067" s="71" t="s">
        <v>19</v>
      </c>
      <c r="E5067" s="70">
        <v>44215</v>
      </c>
      <c r="F5067" s="71">
        <v>5176675</v>
      </c>
      <c r="G5067" s="33" t="s">
        <v>38</v>
      </c>
      <c r="H5067" s="33" t="s">
        <v>102</v>
      </c>
      <c r="I5067" s="33" t="s">
        <v>291</v>
      </c>
      <c r="J5067" s="33" t="s">
        <v>40</v>
      </c>
      <c r="K5067" s="63" t="s">
        <v>57</v>
      </c>
      <c r="L5067" s="32" t="str">
        <f t="shared" si="1423"/>
        <v>AXOR4843</v>
      </c>
      <c r="M5067" s="32" t="str">
        <f t="shared" si="1424"/>
        <v>BMJ II</v>
      </c>
      <c r="N5067" s="32" t="str">
        <f t="shared" si="1425"/>
        <v>12 RODA</v>
      </c>
      <c r="O5067" s="146">
        <v>0.3903935185185185</v>
      </c>
      <c r="P5067" s="65">
        <v>0.39622685185185186</v>
      </c>
      <c r="Q5067" s="65"/>
      <c r="R5067" s="66">
        <v>1</v>
      </c>
      <c r="S5067" s="66">
        <v>52880</v>
      </c>
      <c r="T5067" s="66">
        <v>20440</v>
      </c>
      <c r="U5067" s="67">
        <f t="shared" ref="U5067:U5130" si="1435">(S5067-T5067)/1000</f>
        <v>32.44</v>
      </c>
      <c r="V5067" s="66">
        <f t="shared" si="1426"/>
        <v>974497.6</v>
      </c>
      <c r="W5067" s="66" t="str">
        <f t="shared" si="1427"/>
        <v>1 &gt; 3</v>
      </c>
      <c r="X5067" s="66">
        <f>A5067+SUMIFS(Presensi!F:F,Presensi!E:E,'Entry Data'!AP5067)</f>
        <v>1</v>
      </c>
      <c r="Y5067" s="66">
        <f>IFERROR(INDEX('Retasi Pricing'!F:F,MATCH('Entry Data'!AM5067,'Retasi Pricing'!E:E,0))*X5067,"")</f>
        <v>38000</v>
      </c>
      <c r="Z5067" s="62" t="s">
        <v>26</v>
      </c>
      <c r="AA5067" s="62" t="s">
        <v>27</v>
      </c>
      <c r="AB5067" s="32"/>
      <c r="AC5067" s="32" t="s">
        <v>205</v>
      </c>
      <c r="AD5067" s="32" t="str">
        <f t="shared" si="1428"/>
        <v/>
      </c>
      <c r="AF5067" s="5" t="str">
        <f t="shared" si="1429"/>
        <v>m.mulyo44215</v>
      </c>
      <c r="AG5067" s="5" t="str">
        <f t="shared" si="1430"/>
        <v>BMJ 05044215SELATANDAY</v>
      </c>
      <c r="AH5067" s="5" t="str">
        <f t="shared" si="1431"/>
        <v>m.mulyo44215SELATANDAY</v>
      </c>
      <c r="AI5067" s="5" t="str">
        <f t="shared" si="1432"/>
        <v>BMJ 05044215DAY</v>
      </c>
      <c r="AJ5067" s="5" t="str">
        <f t="shared" si="1433"/>
        <v>m.mulyo44215DAY</v>
      </c>
      <c r="AK5067" s="5" t="str">
        <f t="shared" si="1434"/>
        <v>m.mulyoBMJ II</v>
      </c>
      <c r="AL5067" s="5" t="str">
        <f t="shared" ref="AL5067:AL5130" si="1436">Q5067&amp;R5067&amp;G5067</f>
        <v>1SELATAN</v>
      </c>
      <c r="AM5067" s="5" t="str">
        <f t="shared" ref="AM5067:AM5130" si="1437">W5067&amp;G5067&amp;N5067</f>
        <v>1 &gt; 3SELATAN12 RODA</v>
      </c>
      <c r="AN5067" s="5" t="str">
        <f t="shared" ref="AN5067:AN5130" si="1438">AC5067&amp;M5067&amp;W5067&amp;G5067&amp;N5067</f>
        <v>m.mulyoBMJ II1 &gt; 3SELATAN12 RODA</v>
      </c>
      <c r="AO5067" s="5" t="str">
        <f t="shared" ref="AO5067:AO5130" si="1439">AC5067&amp;W5067&amp;G5067&amp;N5067</f>
        <v>m.mulyo1 &gt; 3SELATAN12 RODA</v>
      </c>
      <c r="AP5067" s="5" t="str">
        <f t="shared" ref="AP5067:AP5130" si="1440">C5067&amp;D5067</f>
        <v>44215DAY</v>
      </c>
    </row>
    <row r="5068" spans="1:42" x14ac:dyDescent="0.3">
      <c r="A5068" s="33">
        <v>1</v>
      </c>
      <c r="B5068" s="33"/>
      <c r="C5068" s="70">
        <v>44215</v>
      </c>
      <c r="D5068" s="71" t="s">
        <v>19</v>
      </c>
      <c r="E5068" s="70">
        <v>44215</v>
      </c>
      <c r="F5068" s="71">
        <v>5176823</v>
      </c>
      <c r="G5068" s="33" t="s">
        <v>38</v>
      </c>
      <c r="H5068" s="33" t="s">
        <v>102</v>
      </c>
      <c r="I5068" s="33" t="s">
        <v>291</v>
      </c>
      <c r="J5068" s="33" t="s">
        <v>40</v>
      </c>
      <c r="K5068" s="63" t="s">
        <v>57</v>
      </c>
      <c r="L5068" s="32" t="str">
        <f t="shared" si="1423"/>
        <v>AXOR4843</v>
      </c>
      <c r="M5068" s="32" t="str">
        <f t="shared" si="1424"/>
        <v>BMJ II</v>
      </c>
      <c r="N5068" s="32" t="str">
        <f t="shared" si="1425"/>
        <v>12 RODA</v>
      </c>
      <c r="O5068" s="146">
        <v>0.50902777777777775</v>
      </c>
      <c r="P5068" s="65">
        <v>0.50902777777777775</v>
      </c>
      <c r="Q5068" s="65"/>
      <c r="R5068" s="66">
        <v>2</v>
      </c>
      <c r="S5068" s="66">
        <v>53400</v>
      </c>
      <c r="T5068" s="66">
        <v>20440</v>
      </c>
      <c r="U5068" s="67">
        <f t="shared" si="1435"/>
        <v>32.96</v>
      </c>
      <c r="V5068" s="66">
        <f t="shared" si="1426"/>
        <v>990118.39999999991</v>
      </c>
      <c r="W5068" s="66" t="str">
        <f t="shared" si="1427"/>
        <v>1 &gt; 3</v>
      </c>
      <c r="X5068" s="66">
        <f>A5068+SUMIFS(Presensi!F:F,Presensi!E:E,'Entry Data'!AP5068)</f>
        <v>1</v>
      </c>
      <c r="Y5068" s="66">
        <f>IFERROR(INDEX('Retasi Pricing'!F:F,MATCH('Entry Data'!AM5068,'Retasi Pricing'!E:E,0))*X5068,"")</f>
        <v>38000</v>
      </c>
      <c r="Z5068" s="62" t="s">
        <v>26</v>
      </c>
      <c r="AA5068" s="62" t="s">
        <v>27</v>
      </c>
      <c r="AB5068" s="32"/>
      <c r="AC5068" s="32" t="s">
        <v>205</v>
      </c>
      <c r="AD5068" s="32" t="str">
        <f t="shared" si="1428"/>
        <v/>
      </c>
      <c r="AF5068" s="5" t="str">
        <f t="shared" si="1429"/>
        <v>m.mulyo44215</v>
      </c>
      <c r="AG5068" s="5" t="str">
        <f t="shared" si="1430"/>
        <v>BMJ 05044215SELATANDAY</v>
      </c>
      <c r="AH5068" s="5" t="str">
        <f t="shared" si="1431"/>
        <v>m.mulyo44215SELATANDAY</v>
      </c>
      <c r="AI5068" s="5" t="str">
        <f t="shared" si="1432"/>
        <v>BMJ 05044215DAY</v>
      </c>
      <c r="AJ5068" s="5" t="str">
        <f t="shared" si="1433"/>
        <v>m.mulyo44215DAY</v>
      </c>
      <c r="AK5068" s="5" t="str">
        <f t="shared" si="1434"/>
        <v>m.mulyoBMJ II</v>
      </c>
      <c r="AL5068" s="5" t="str">
        <f t="shared" si="1436"/>
        <v>2SELATAN</v>
      </c>
      <c r="AM5068" s="5" t="str">
        <f t="shared" si="1437"/>
        <v>1 &gt; 3SELATAN12 RODA</v>
      </c>
      <c r="AN5068" s="5" t="str">
        <f t="shared" si="1438"/>
        <v>m.mulyoBMJ II1 &gt; 3SELATAN12 RODA</v>
      </c>
      <c r="AO5068" s="5" t="str">
        <f t="shared" si="1439"/>
        <v>m.mulyo1 &gt; 3SELATAN12 RODA</v>
      </c>
      <c r="AP5068" s="5" t="str">
        <f t="shared" si="1440"/>
        <v>44215DAY</v>
      </c>
    </row>
    <row r="5069" spans="1:42" x14ac:dyDescent="0.3">
      <c r="A5069" s="33">
        <v>1</v>
      </c>
      <c r="B5069" s="33"/>
      <c r="C5069" s="70">
        <v>44215</v>
      </c>
      <c r="D5069" s="71" t="s">
        <v>19</v>
      </c>
      <c r="E5069" s="70">
        <v>44215</v>
      </c>
      <c r="F5069" s="71">
        <v>5176924</v>
      </c>
      <c r="G5069" s="33" t="s">
        <v>38</v>
      </c>
      <c r="H5069" s="33" t="s">
        <v>102</v>
      </c>
      <c r="I5069" s="33" t="s">
        <v>291</v>
      </c>
      <c r="J5069" s="33" t="s">
        <v>40</v>
      </c>
      <c r="K5069" s="63" t="s">
        <v>57</v>
      </c>
      <c r="L5069" s="32" t="str">
        <f t="shared" si="1423"/>
        <v>AXOR4843</v>
      </c>
      <c r="M5069" s="32" t="str">
        <f t="shared" si="1424"/>
        <v>BMJ II</v>
      </c>
      <c r="N5069" s="32" t="str">
        <f t="shared" si="1425"/>
        <v>12 RODA</v>
      </c>
      <c r="O5069" s="146">
        <v>0.6051157407407407</v>
      </c>
      <c r="P5069" s="65">
        <v>0.6051157407407407</v>
      </c>
      <c r="Q5069" s="65"/>
      <c r="R5069" s="66">
        <v>3</v>
      </c>
      <c r="S5069" s="66">
        <v>53500</v>
      </c>
      <c r="T5069" s="66">
        <v>20440</v>
      </c>
      <c r="U5069" s="67">
        <f t="shared" si="1435"/>
        <v>33.06</v>
      </c>
      <c r="V5069" s="66">
        <f t="shared" si="1426"/>
        <v>993122.4</v>
      </c>
      <c r="W5069" s="66" t="str">
        <f t="shared" si="1427"/>
        <v>1 &gt; 3</v>
      </c>
      <c r="X5069" s="66">
        <f>A5069+SUMIFS(Presensi!F:F,Presensi!E:E,'Entry Data'!AP5069)</f>
        <v>1</v>
      </c>
      <c r="Y5069" s="66">
        <f>IFERROR(INDEX('Retasi Pricing'!F:F,MATCH('Entry Data'!AM5069,'Retasi Pricing'!E:E,0))*X5069,"")</f>
        <v>38000</v>
      </c>
      <c r="Z5069" s="62" t="s">
        <v>26</v>
      </c>
      <c r="AA5069" s="62" t="s">
        <v>27</v>
      </c>
      <c r="AB5069" s="32"/>
      <c r="AC5069" s="32" t="s">
        <v>205</v>
      </c>
      <c r="AD5069" s="32" t="str">
        <f t="shared" si="1428"/>
        <v/>
      </c>
      <c r="AF5069" s="5" t="str">
        <f t="shared" si="1429"/>
        <v>m.mulyo44215</v>
      </c>
      <c r="AG5069" s="5" t="str">
        <f t="shared" si="1430"/>
        <v>BMJ 05044215SELATANDAY</v>
      </c>
      <c r="AH5069" s="5" t="str">
        <f t="shared" si="1431"/>
        <v>m.mulyo44215SELATANDAY</v>
      </c>
      <c r="AI5069" s="5" t="str">
        <f t="shared" si="1432"/>
        <v>BMJ 05044215DAY</v>
      </c>
      <c r="AJ5069" s="5" t="str">
        <f t="shared" si="1433"/>
        <v>m.mulyo44215DAY</v>
      </c>
      <c r="AK5069" s="5" t="str">
        <f t="shared" si="1434"/>
        <v>m.mulyoBMJ II</v>
      </c>
      <c r="AL5069" s="5" t="str">
        <f t="shared" si="1436"/>
        <v>3SELATAN</v>
      </c>
      <c r="AM5069" s="5" t="str">
        <f t="shared" si="1437"/>
        <v>1 &gt; 3SELATAN12 RODA</v>
      </c>
      <c r="AN5069" s="5" t="str">
        <f t="shared" si="1438"/>
        <v>m.mulyoBMJ II1 &gt; 3SELATAN12 RODA</v>
      </c>
      <c r="AO5069" s="5" t="str">
        <f t="shared" si="1439"/>
        <v>m.mulyo1 &gt; 3SELATAN12 RODA</v>
      </c>
      <c r="AP5069" s="5" t="str">
        <f t="shared" si="1440"/>
        <v>44215DAY</v>
      </c>
    </row>
    <row r="5070" spans="1:42" x14ac:dyDescent="0.3">
      <c r="A5070" s="33">
        <v>1</v>
      </c>
      <c r="B5070" s="33"/>
      <c r="C5070" s="70">
        <v>44215</v>
      </c>
      <c r="D5070" s="71" t="s">
        <v>19</v>
      </c>
      <c r="E5070" s="70">
        <v>44215</v>
      </c>
      <c r="F5070" s="71">
        <v>5176999</v>
      </c>
      <c r="G5070" s="33" t="s">
        <v>20</v>
      </c>
      <c r="H5070" s="33" t="s">
        <v>21</v>
      </c>
      <c r="I5070" s="33" t="s">
        <v>45</v>
      </c>
      <c r="J5070" s="33" t="s">
        <v>46</v>
      </c>
      <c r="K5070" s="63" t="s">
        <v>57</v>
      </c>
      <c r="L5070" s="32" t="str">
        <f t="shared" si="1423"/>
        <v>AXOR4843</v>
      </c>
      <c r="M5070" s="32" t="str">
        <f t="shared" si="1424"/>
        <v>BMJ II</v>
      </c>
      <c r="N5070" s="32" t="str">
        <f t="shared" si="1425"/>
        <v>12 RODA</v>
      </c>
      <c r="O5070" s="146">
        <v>0.66442129629629632</v>
      </c>
      <c r="P5070" s="65">
        <v>0.66442129629629632</v>
      </c>
      <c r="Q5070" s="65"/>
      <c r="R5070" s="66">
        <v>4</v>
      </c>
      <c r="S5070" s="66">
        <v>49460</v>
      </c>
      <c r="T5070" s="66">
        <v>20440</v>
      </c>
      <c r="U5070" s="67">
        <f t="shared" si="1435"/>
        <v>29.02</v>
      </c>
      <c r="V5070" s="66">
        <f t="shared" si="1426"/>
        <v>588438.54</v>
      </c>
      <c r="W5070" s="66" t="str">
        <f t="shared" si="1427"/>
        <v>1 &gt; 4</v>
      </c>
      <c r="X5070" s="66">
        <f>A5070+SUMIFS(Presensi!F:F,Presensi!E:E,'Entry Data'!AP5070)</f>
        <v>1</v>
      </c>
      <c r="Y5070" s="66">
        <f>IFERROR(INDEX('Retasi Pricing'!F:F,MATCH('Entry Data'!AM5070,'Retasi Pricing'!E:E,0))*X5070,"")</f>
        <v>27500</v>
      </c>
      <c r="Z5070" s="62" t="s">
        <v>26</v>
      </c>
      <c r="AA5070" s="62" t="s">
        <v>27</v>
      </c>
      <c r="AB5070" s="32"/>
      <c r="AC5070" s="32" t="s">
        <v>205</v>
      </c>
      <c r="AD5070" s="32" t="str">
        <f t="shared" si="1428"/>
        <v/>
      </c>
      <c r="AF5070" s="5" t="str">
        <f t="shared" si="1429"/>
        <v>m.mulyo44215</v>
      </c>
      <c r="AG5070" s="5" t="str">
        <f t="shared" si="1430"/>
        <v>BMJ 05044215UTARADAY</v>
      </c>
      <c r="AH5070" s="5" t="str">
        <f t="shared" si="1431"/>
        <v>m.mulyo44215UTARADAY</v>
      </c>
      <c r="AI5070" s="5" t="str">
        <f t="shared" si="1432"/>
        <v>BMJ 05044215DAY</v>
      </c>
      <c r="AJ5070" s="5" t="str">
        <f t="shared" si="1433"/>
        <v>m.mulyo44215DAY</v>
      </c>
      <c r="AK5070" s="5" t="str">
        <f t="shared" si="1434"/>
        <v>m.mulyoBMJ II</v>
      </c>
      <c r="AL5070" s="5" t="str">
        <f t="shared" si="1436"/>
        <v>4UTARA</v>
      </c>
      <c r="AM5070" s="5" t="str">
        <f t="shared" si="1437"/>
        <v>1 &gt; 4UTARA12 RODA</v>
      </c>
      <c r="AN5070" s="5" t="str">
        <f t="shared" si="1438"/>
        <v>m.mulyoBMJ II1 &gt; 4UTARA12 RODA</v>
      </c>
      <c r="AO5070" s="5" t="str">
        <f t="shared" si="1439"/>
        <v>m.mulyo1 &gt; 4UTARA12 RODA</v>
      </c>
      <c r="AP5070" s="5" t="str">
        <f t="shared" si="1440"/>
        <v>44215DAY</v>
      </c>
    </row>
    <row r="5071" spans="1:42" x14ac:dyDescent="0.3">
      <c r="A5071" s="33">
        <v>1</v>
      </c>
      <c r="B5071" s="33"/>
      <c r="C5071" s="70">
        <v>44215</v>
      </c>
      <c r="D5071" s="71" t="s">
        <v>19</v>
      </c>
      <c r="E5071" s="70">
        <v>44215</v>
      </c>
      <c r="F5071" s="71">
        <v>5177076</v>
      </c>
      <c r="G5071" s="33" t="s">
        <v>20</v>
      </c>
      <c r="H5071" s="33" t="s">
        <v>21</v>
      </c>
      <c r="I5071" s="33" t="s">
        <v>45</v>
      </c>
      <c r="J5071" s="33" t="s">
        <v>46</v>
      </c>
      <c r="K5071" s="63" t="s">
        <v>57</v>
      </c>
      <c r="L5071" s="32" t="str">
        <f t="shared" si="1423"/>
        <v>AXOR4843</v>
      </c>
      <c r="M5071" s="32" t="str">
        <f t="shared" si="1424"/>
        <v>BMJ II</v>
      </c>
      <c r="N5071" s="32" t="str">
        <f t="shared" si="1425"/>
        <v>12 RODA</v>
      </c>
      <c r="O5071" s="146">
        <v>0.73009259259259263</v>
      </c>
      <c r="P5071" s="65">
        <v>0.73009259259259263</v>
      </c>
      <c r="Q5071" s="65"/>
      <c r="R5071" s="66">
        <v>5</v>
      </c>
      <c r="S5071" s="66">
        <v>51020</v>
      </c>
      <c r="T5071" s="66">
        <v>20440</v>
      </c>
      <c r="U5071" s="67">
        <f t="shared" si="1435"/>
        <v>30.58</v>
      </c>
      <c r="V5071" s="66">
        <f t="shared" si="1426"/>
        <v>620070.65999999992</v>
      </c>
      <c r="W5071" s="66" t="str">
        <f t="shared" si="1427"/>
        <v>&gt; 5</v>
      </c>
      <c r="X5071" s="66">
        <f>A5071+SUMIFS(Presensi!F:F,Presensi!E:E,'Entry Data'!AP5071)</f>
        <v>1</v>
      </c>
      <c r="Y5071" s="66">
        <f>IFERROR(INDEX('Retasi Pricing'!F:F,MATCH('Entry Data'!AM5071,'Retasi Pricing'!E:E,0))*X5071,"")</f>
        <v>31200</v>
      </c>
      <c r="Z5071" s="62" t="s">
        <v>26</v>
      </c>
      <c r="AA5071" s="62" t="s">
        <v>27</v>
      </c>
      <c r="AB5071" s="32"/>
      <c r="AC5071" s="32" t="s">
        <v>205</v>
      </c>
      <c r="AD5071" s="32" t="str">
        <f t="shared" si="1428"/>
        <v/>
      </c>
      <c r="AF5071" s="5" t="str">
        <f t="shared" si="1429"/>
        <v>m.mulyo44215</v>
      </c>
      <c r="AG5071" s="5" t="str">
        <f t="shared" si="1430"/>
        <v>BMJ 05044215UTARADAY</v>
      </c>
      <c r="AH5071" s="5" t="str">
        <f t="shared" si="1431"/>
        <v>m.mulyo44215UTARADAY</v>
      </c>
      <c r="AI5071" s="5" t="str">
        <f t="shared" si="1432"/>
        <v>BMJ 05044215DAY</v>
      </c>
      <c r="AJ5071" s="5" t="str">
        <f t="shared" si="1433"/>
        <v>m.mulyo44215DAY</v>
      </c>
      <c r="AK5071" s="5" t="str">
        <f t="shared" si="1434"/>
        <v>m.mulyoBMJ II</v>
      </c>
      <c r="AL5071" s="5" t="str">
        <f t="shared" si="1436"/>
        <v>5UTARA</v>
      </c>
      <c r="AM5071" s="5" t="str">
        <f t="shared" si="1437"/>
        <v>&gt; 5UTARA12 RODA</v>
      </c>
      <c r="AN5071" s="5" t="str">
        <f t="shared" si="1438"/>
        <v>m.mulyoBMJ II&gt; 5UTARA12 RODA</v>
      </c>
      <c r="AO5071" s="5" t="str">
        <f t="shared" si="1439"/>
        <v>m.mulyo&gt; 5UTARA12 RODA</v>
      </c>
      <c r="AP5071" s="5" t="str">
        <f t="shared" si="1440"/>
        <v>44215DAY</v>
      </c>
    </row>
    <row r="5072" spans="1:42" x14ac:dyDescent="0.3">
      <c r="A5072" s="33">
        <v>1</v>
      </c>
      <c r="B5072" s="33"/>
      <c r="C5072" s="70">
        <v>44215</v>
      </c>
      <c r="D5072" s="71" t="s">
        <v>19</v>
      </c>
      <c r="E5072" s="70">
        <v>44215</v>
      </c>
      <c r="F5072" s="71">
        <v>5176905</v>
      </c>
      <c r="G5072" s="33" t="s">
        <v>20</v>
      </c>
      <c r="H5072" s="33" t="s">
        <v>21</v>
      </c>
      <c r="I5072" s="33" t="s">
        <v>22</v>
      </c>
      <c r="J5072" s="33" t="s">
        <v>23</v>
      </c>
      <c r="K5072" s="63" t="s">
        <v>62</v>
      </c>
      <c r="L5072" s="32" t="str">
        <f t="shared" si="1423"/>
        <v>FM260JD</v>
      </c>
      <c r="M5072" s="32" t="str">
        <f t="shared" si="1424"/>
        <v>BMJ III</v>
      </c>
      <c r="N5072" s="32" t="str">
        <f t="shared" si="1425"/>
        <v>10 RODA</v>
      </c>
      <c r="O5072" s="146">
        <v>0.58861111111111108</v>
      </c>
      <c r="P5072" s="65">
        <v>0.58861111111111108</v>
      </c>
      <c r="Q5072" s="65"/>
      <c r="R5072" s="66">
        <v>3</v>
      </c>
      <c r="S5072" s="66">
        <v>38720</v>
      </c>
      <c r="T5072" s="66">
        <v>14940</v>
      </c>
      <c r="U5072" s="67">
        <f t="shared" si="1435"/>
        <v>23.78</v>
      </c>
      <c r="V5072" s="66">
        <f t="shared" si="1426"/>
        <v>463567.32</v>
      </c>
      <c r="W5072" s="66" t="str">
        <f t="shared" si="1427"/>
        <v>1 &gt; 4</v>
      </c>
      <c r="X5072" s="66">
        <f>A5072+SUMIFS(Presensi!F:F,Presensi!E:E,'Entry Data'!AP5072)</f>
        <v>1</v>
      </c>
      <c r="Y5072" s="66">
        <f>IFERROR(INDEX('Retasi Pricing'!F:F,MATCH('Entry Data'!AM5072,'Retasi Pricing'!E:E,0))*X5072,"")</f>
        <v>25000</v>
      </c>
      <c r="Z5072" s="62" t="s">
        <v>26</v>
      </c>
      <c r="AA5072" s="62" t="s">
        <v>27</v>
      </c>
      <c r="AB5072" s="32"/>
      <c r="AC5072" s="32" t="s">
        <v>313</v>
      </c>
      <c r="AD5072" s="32" t="str">
        <f t="shared" si="1428"/>
        <v/>
      </c>
      <c r="AF5072" s="5" t="str">
        <f t="shared" si="1429"/>
        <v>arwan toban44215</v>
      </c>
      <c r="AG5072" s="5" t="str">
        <f t="shared" si="1430"/>
        <v>BMJ 05344215UTARADAY</v>
      </c>
      <c r="AH5072" s="5" t="str">
        <f t="shared" si="1431"/>
        <v>arwan toban44215UTARADAY</v>
      </c>
      <c r="AI5072" s="5" t="str">
        <f t="shared" si="1432"/>
        <v>BMJ 05344215DAY</v>
      </c>
      <c r="AJ5072" s="5" t="str">
        <f t="shared" si="1433"/>
        <v>arwan toban44215DAY</v>
      </c>
      <c r="AK5072" s="5" t="str">
        <f t="shared" si="1434"/>
        <v>arwan tobanBMJ III</v>
      </c>
      <c r="AL5072" s="5" t="str">
        <f t="shared" si="1436"/>
        <v>3UTARA</v>
      </c>
      <c r="AM5072" s="5" t="str">
        <f t="shared" si="1437"/>
        <v>1 &gt; 4UTARA10 RODA</v>
      </c>
      <c r="AN5072" s="5" t="str">
        <f t="shared" si="1438"/>
        <v>arwan tobanBMJ III1 &gt; 4UTARA10 RODA</v>
      </c>
      <c r="AO5072" s="5" t="str">
        <f t="shared" si="1439"/>
        <v>arwan toban1 &gt; 4UTARA10 RODA</v>
      </c>
      <c r="AP5072" s="5" t="str">
        <f t="shared" si="1440"/>
        <v>44215DAY</v>
      </c>
    </row>
    <row r="5073" spans="1:42" x14ac:dyDescent="0.3">
      <c r="A5073" s="33">
        <v>1</v>
      </c>
      <c r="B5073" s="33"/>
      <c r="C5073" s="70">
        <v>44215</v>
      </c>
      <c r="D5073" s="71" t="s">
        <v>19</v>
      </c>
      <c r="E5073" s="70">
        <v>44215</v>
      </c>
      <c r="F5073" s="71">
        <v>5177030</v>
      </c>
      <c r="G5073" s="33" t="s">
        <v>20</v>
      </c>
      <c r="H5073" s="33" t="s">
        <v>21</v>
      </c>
      <c r="I5073" s="33" t="s">
        <v>51</v>
      </c>
      <c r="J5073" s="33" t="s">
        <v>46</v>
      </c>
      <c r="K5073" s="63" t="s">
        <v>62</v>
      </c>
      <c r="L5073" s="32" t="str">
        <f t="shared" si="1423"/>
        <v>FM260JD</v>
      </c>
      <c r="M5073" s="32" t="str">
        <f t="shared" si="1424"/>
        <v>BMJ III</v>
      </c>
      <c r="N5073" s="32" t="str">
        <f t="shared" si="1425"/>
        <v>10 RODA</v>
      </c>
      <c r="O5073" s="146">
        <v>0.68798611111111108</v>
      </c>
      <c r="P5073" s="65">
        <v>0.68798611111111108</v>
      </c>
      <c r="Q5073" s="65"/>
      <c r="R5073" s="66">
        <v>4</v>
      </c>
      <c r="S5073" s="66">
        <v>38640</v>
      </c>
      <c r="T5073" s="66">
        <v>14940</v>
      </c>
      <c r="U5073" s="67">
        <f t="shared" si="1435"/>
        <v>23.7</v>
      </c>
      <c r="V5073" s="66">
        <f t="shared" si="1426"/>
        <v>462007.79999999993</v>
      </c>
      <c r="W5073" s="66" t="str">
        <f t="shared" si="1427"/>
        <v>1 &gt; 4</v>
      </c>
      <c r="X5073" s="66">
        <f>A5073+SUMIFS(Presensi!F:F,Presensi!E:E,'Entry Data'!AP5073)</f>
        <v>1</v>
      </c>
      <c r="Y5073" s="66">
        <f>IFERROR(INDEX('Retasi Pricing'!F:F,MATCH('Entry Data'!AM5073,'Retasi Pricing'!E:E,0))*X5073,"")</f>
        <v>25000</v>
      </c>
      <c r="Z5073" s="62" t="s">
        <v>26</v>
      </c>
      <c r="AA5073" s="62" t="s">
        <v>27</v>
      </c>
      <c r="AB5073" s="32"/>
      <c r="AC5073" s="32" t="s">
        <v>313</v>
      </c>
      <c r="AD5073" s="32" t="str">
        <f t="shared" si="1428"/>
        <v/>
      </c>
      <c r="AF5073" s="5" t="str">
        <f t="shared" si="1429"/>
        <v>arwan toban44215</v>
      </c>
      <c r="AG5073" s="5" t="str">
        <f t="shared" si="1430"/>
        <v>BMJ 05344215UTARADAY</v>
      </c>
      <c r="AH5073" s="5" t="str">
        <f t="shared" si="1431"/>
        <v>arwan toban44215UTARADAY</v>
      </c>
      <c r="AI5073" s="5" t="str">
        <f t="shared" si="1432"/>
        <v>BMJ 05344215DAY</v>
      </c>
      <c r="AJ5073" s="5" t="str">
        <f t="shared" si="1433"/>
        <v>arwan toban44215DAY</v>
      </c>
      <c r="AK5073" s="5" t="str">
        <f t="shared" si="1434"/>
        <v>arwan tobanBMJ III</v>
      </c>
      <c r="AL5073" s="5" t="str">
        <f t="shared" si="1436"/>
        <v>4UTARA</v>
      </c>
      <c r="AM5073" s="5" t="str">
        <f t="shared" si="1437"/>
        <v>1 &gt; 4UTARA10 RODA</v>
      </c>
      <c r="AN5073" s="5" t="str">
        <f t="shared" si="1438"/>
        <v>arwan tobanBMJ III1 &gt; 4UTARA10 RODA</v>
      </c>
      <c r="AO5073" s="5" t="str">
        <f t="shared" si="1439"/>
        <v>arwan toban1 &gt; 4UTARA10 RODA</v>
      </c>
      <c r="AP5073" s="5" t="str">
        <f t="shared" si="1440"/>
        <v>44215DAY</v>
      </c>
    </row>
    <row r="5074" spans="1:42" x14ac:dyDescent="0.3">
      <c r="A5074" s="33">
        <v>1</v>
      </c>
      <c r="B5074" s="33"/>
      <c r="C5074" s="70">
        <v>44215</v>
      </c>
      <c r="D5074" s="71" t="s">
        <v>19</v>
      </c>
      <c r="E5074" s="70">
        <v>44215</v>
      </c>
      <c r="F5074" s="71">
        <v>5177095</v>
      </c>
      <c r="G5074" s="33" t="s">
        <v>20</v>
      </c>
      <c r="H5074" s="33" t="s">
        <v>21</v>
      </c>
      <c r="I5074" s="33" t="s">
        <v>51</v>
      </c>
      <c r="J5074" s="33" t="s">
        <v>46</v>
      </c>
      <c r="K5074" s="63" t="s">
        <v>62</v>
      </c>
      <c r="L5074" s="32" t="str">
        <f t="shared" si="1423"/>
        <v>FM260JD</v>
      </c>
      <c r="M5074" s="32" t="str">
        <f t="shared" si="1424"/>
        <v>BMJ III</v>
      </c>
      <c r="N5074" s="32" t="str">
        <f t="shared" si="1425"/>
        <v>10 RODA</v>
      </c>
      <c r="O5074" s="146">
        <v>0.75019675925925933</v>
      </c>
      <c r="P5074" s="65">
        <v>0.75019675925925933</v>
      </c>
      <c r="Q5074" s="65"/>
      <c r="R5074" s="66">
        <v>5</v>
      </c>
      <c r="S5074" s="66">
        <v>38580</v>
      </c>
      <c r="T5074" s="66">
        <v>14940</v>
      </c>
      <c r="U5074" s="67">
        <f t="shared" si="1435"/>
        <v>23.64</v>
      </c>
      <c r="V5074" s="66">
        <f t="shared" si="1426"/>
        <v>460838.16000000003</v>
      </c>
      <c r="W5074" s="66" t="str">
        <f t="shared" si="1427"/>
        <v>&gt; 5</v>
      </c>
      <c r="X5074" s="66">
        <f>A5074+SUMIFS(Presensi!F:F,Presensi!E:E,'Entry Data'!AP5074)</f>
        <v>1</v>
      </c>
      <c r="Y5074" s="66">
        <f>IFERROR(INDEX('Retasi Pricing'!F:F,MATCH('Entry Data'!AM5074,'Retasi Pricing'!E:E,0))*X5074,"")</f>
        <v>27650</v>
      </c>
      <c r="Z5074" s="62" t="s">
        <v>26</v>
      </c>
      <c r="AA5074" s="62" t="s">
        <v>27</v>
      </c>
      <c r="AB5074" s="32"/>
      <c r="AC5074" s="32" t="s">
        <v>313</v>
      </c>
      <c r="AD5074" s="32" t="str">
        <f t="shared" si="1428"/>
        <v/>
      </c>
      <c r="AF5074" s="5" t="str">
        <f t="shared" si="1429"/>
        <v>arwan toban44215</v>
      </c>
      <c r="AG5074" s="5" t="str">
        <f t="shared" si="1430"/>
        <v>BMJ 05344215UTARADAY</v>
      </c>
      <c r="AH5074" s="5" t="str">
        <f t="shared" si="1431"/>
        <v>arwan toban44215UTARADAY</v>
      </c>
      <c r="AI5074" s="5" t="str">
        <f t="shared" si="1432"/>
        <v>BMJ 05344215DAY</v>
      </c>
      <c r="AJ5074" s="5" t="str">
        <f t="shared" si="1433"/>
        <v>arwan toban44215DAY</v>
      </c>
      <c r="AK5074" s="5" t="str">
        <f t="shared" si="1434"/>
        <v>arwan tobanBMJ III</v>
      </c>
      <c r="AL5074" s="5" t="str">
        <f t="shared" si="1436"/>
        <v>5UTARA</v>
      </c>
      <c r="AM5074" s="5" t="str">
        <f t="shared" si="1437"/>
        <v>&gt; 5UTARA10 RODA</v>
      </c>
      <c r="AN5074" s="5" t="str">
        <f t="shared" si="1438"/>
        <v>arwan tobanBMJ III&gt; 5UTARA10 RODA</v>
      </c>
      <c r="AO5074" s="5" t="str">
        <f t="shared" si="1439"/>
        <v>arwan toban&gt; 5UTARA10 RODA</v>
      </c>
      <c r="AP5074" s="5" t="str">
        <f t="shared" si="1440"/>
        <v>44215DAY</v>
      </c>
    </row>
    <row r="5075" spans="1:42" x14ac:dyDescent="0.3">
      <c r="A5075" s="33">
        <v>1</v>
      </c>
      <c r="B5075" s="33"/>
      <c r="C5075" s="70">
        <v>44215</v>
      </c>
      <c r="D5075" s="71" t="s">
        <v>19</v>
      </c>
      <c r="E5075" s="70">
        <v>44215</v>
      </c>
      <c r="F5075" s="71">
        <v>5176626</v>
      </c>
      <c r="G5075" s="33" t="s">
        <v>20</v>
      </c>
      <c r="H5075" s="33" t="s">
        <v>21</v>
      </c>
      <c r="I5075" s="33" t="s">
        <v>51</v>
      </c>
      <c r="J5075" s="33" t="s">
        <v>46</v>
      </c>
      <c r="K5075" s="63" t="s">
        <v>67</v>
      </c>
      <c r="L5075" s="32" t="str">
        <f t="shared" si="1423"/>
        <v>FM260JD</v>
      </c>
      <c r="M5075" s="32" t="str">
        <f t="shared" si="1424"/>
        <v>BMJ III</v>
      </c>
      <c r="N5075" s="32" t="str">
        <f t="shared" si="1425"/>
        <v>10 RODA</v>
      </c>
      <c r="O5075" s="146">
        <v>0.34489583333333335</v>
      </c>
      <c r="P5075" s="65">
        <v>0.34989583333333335</v>
      </c>
      <c r="Q5075" s="65"/>
      <c r="R5075" s="66">
        <v>1</v>
      </c>
      <c r="S5075" s="66">
        <v>39360</v>
      </c>
      <c r="T5075" s="66">
        <v>14940</v>
      </c>
      <c r="U5075" s="67">
        <f t="shared" si="1435"/>
        <v>24.42</v>
      </c>
      <c r="V5075" s="66">
        <f t="shared" si="1426"/>
        <v>476043.48000000004</v>
      </c>
      <c r="W5075" s="66" t="str">
        <f t="shared" si="1427"/>
        <v>1 &gt; 4</v>
      </c>
      <c r="X5075" s="66">
        <f>A5075+SUMIFS(Presensi!F:F,Presensi!E:E,'Entry Data'!AP5075)</f>
        <v>1</v>
      </c>
      <c r="Y5075" s="66">
        <f>IFERROR(INDEX('Retasi Pricing'!F:F,MATCH('Entry Data'!AM5075,'Retasi Pricing'!E:E,0))*X5075,"")</f>
        <v>25000</v>
      </c>
      <c r="Z5075" s="62" t="s">
        <v>26</v>
      </c>
      <c r="AA5075" s="62" t="s">
        <v>27</v>
      </c>
      <c r="AB5075" s="32"/>
      <c r="AC5075" s="32" t="s">
        <v>210</v>
      </c>
      <c r="AD5075" s="32" t="str">
        <f t="shared" si="1428"/>
        <v/>
      </c>
      <c r="AF5075" s="5" t="str">
        <f t="shared" si="1429"/>
        <v>m.taha44215</v>
      </c>
      <c r="AG5075" s="5" t="str">
        <f t="shared" si="1430"/>
        <v>BMJ 05444215UTARADAY</v>
      </c>
      <c r="AH5075" s="5" t="str">
        <f t="shared" si="1431"/>
        <v>m.taha44215UTARADAY</v>
      </c>
      <c r="AI5075" s="5" t="str">
        <f t="shared" si="1432"/>
        <v>BMJ 05444215DAY</v>
      </c>
      <c r="AJ5075" s="5" t="str">
        <f t="shared" si="1433"/>
        <v>m.taha44215DAY</v>
      </c>
      <c r="AK5075" s="5" t="str">
        <f t="shared" si="1434"/>
        <v>m.tahaBMJ III</v>
      </c>
      <c r="AL5075" s="5" t="str">
        <f t="shared" si="1436"/>
        <v>1UTARA</v>
      </c>
      <c r="AM5075" s="5" t="str">
        <f t="shared" si="1437"/>
        <v>1 &gt; 4UTARA10 RODA</v>
      </c>
      <c r="AN5075" s="5" t="str">
        <f t="shared" si="1438"/>
        <v>m.tahaBMJ III1 &gt; 4UTARA10 RODA</v>
      </c>
      <c r="AO5075" s="5" t="str">
        <f t="shared" si="1439"/>
        <v>m.taha1 &gt; 4UTARA10 RODA</v>
      </c>
      <c r="AP5075" s="5" t="str">
        <f t="shared" si="1440"/>
        <v>44215DAY</v>
      </c>
    </row>
    <row r="5076" spans="1:42" x14ac:dyDescent="0.3">
      <c r="A5076" s="33">
        <v>1</v>
      </c>
      <c r="B5076" s="33"/>
      <c r="C5076" s="70">
        <v>44215</v>
      </c>
      <c r="D5076" s="71" t="s">
        <v>19</v>
      </c>
      <c r="E5076" s="70">
        <v>44215</v>
      </c>
      <c r="F5076" s="71">
        <v>5176700</v>
      </c>
      <c r="G5076" s="33" t="s">
        <v>20</v>
      </c>
      <c r="H5076" s="33" t="s">
        <v>64</v>
      </c>
      <c r="I5076" s="33" t="s">
        <v>51</v>
      </c>
      <c r="J5076" s="33" t="s">
        <v>53</v>
      </c>
      <c r="K5076" s="63" t="s">
        <v>67</v>
      </c>
      <c r="L5076" s="32" t="str">
        <f t="shared" si="1423"/>
        <v>FM260JD</v>
      </c>
      <c r="M5076" s="32" t="str">
        <f t="shared" si="1424"/>
        <v>BMJ III</v>
      </c>
      <c r="N5076" s="32" t="str">
        <f t="shared" si="1425"/>
        <v>10 RODA</v>
      </c>
      <c r="O5076" s="146">
        <v>0.40653935185185186</v>
      </c>
      <c r="P5076" s="65">
        <v>0.40653935185185186</v>
      </c>
      <c r="Q5076" s="65"/>
      <c r="R5076" s="66">
        <v>2</v>
      </c>
      <c r="S5076" s="66">
        <v>38960</v>
      </c>
      <c r="T5076" s="66">
        <v>14940</v>
      </c>
      <c r="U5076" s="67">
        <f t="shared" si="1435"/>
        <v>24.02</v>
      </c>
      <c r="V5076" s="66">
        <f t="shared" si="1426"/>
        <v>468245.87999999995</v>
      </c>
      <c r="W5076" s="66" t="str">
        <f t="shared" si="1427"/>
        <v>1 &gt; 4</v>
      </c>
      <c r="X5076" s="66">
        <f>A5076+SUMIFS(Presensi!F:F,Presensi!E:E,'Entry Data'!AP5076)</f>
        <v>1</v>
      </c>
      <c r="Y5076" s="66">
        <f>IFERROR(INDEX('Retasi Pricing'!F:F,MATCH('Entry Data'!AM5076,'Retasi Pricing'!E:E,0))*X5076,"")</f>
        <v>25000</v>
      </c>
      <c r="Z5076" s="62" t="s">
        <v>26</v>
      </c>
      <c r="AA5076" s="62" t="s">
        <v>27</v>
      </c>
      <c r="AB5076" s="32"/>
      <c r="AC5076" s="32" t="s">
        <v>210</v>
      </c>
      <c r="AD5076" s="32" t="str">
        <f t="shared" si="1428"/>
        <v/>
      </c>
      <c r="AF5076" s="5" t="str">
        <f t="shared" si="1429"/>
        <v>m.taha44215</v>
      </c>
      <c r="AG5076" s="5" t="str">
        <f t="shared" si="1430"/>
        <v>BMJ 05444215UTARADAY</v>
      </c>
      <c r="AH5076" s="5" t="str">
        <f t="shared" si="1431"/>
        <v>m.taha44215UTARADAY</v>
      </c>
      <c r="AI5076" s="5" t="str">
        <f t="shared" si="1432"/>
        <v>BMJ 05444215DAY</v>
      </c>
      <c r="AJ5076" s="5" t="str">
        <f t="shared" si="1433"/>
        <v>m.taha44215DAY</v>
      </c>
      <c r="AK5076" s="5" t="str">
        <f t="shared" si="1434"/>
        <v>m.tahaBMJ III</v>
      </c>
      <c r="AL5076" s="5" t="str">
        <f t="shared" si="1436"/>
        <v>2UTARA</v>
      </c>
      <c r="AM5076" s="5" t="str">
        <f t="shared" si="1437"/>
        <v>1 &gt; 4UTARA10 RODA</v>
      </c>
      <c r="AN5076" s="5" t="str">
        <f t="shared" si="1438"/>
        <v>m.tahaBMJ III1 &gt; 4UTARA10 RODA</v>
      </c>
      <c r="AO5076" s="5" t="str">
        <f t="shared" si="1439"/>
        <v>m.taha1 &gt; 4UTARA10 RODA</v>
      </c>
      <c r="AP5076" s="5" t="str">
        <f t="shared" si="1440"/>
        <v>44215DAY</v>
      </c>
    </row>
    <row r="5077" spans="1:42" x14ac:dyDescent="0.3">
      <c r="A5077" s="33">
        <v>1</v>
      </c>
      <c r="B5077" s="33"/>
      <c r="C5077" s="70">
        <v>44215</v>
      </c>
      <c r="D5077" s="71" t="s">
        <v>19</v>
      </c>
      <c r="E5077" s="70">
        <v>44215</v>
      </c>
      <c r="F5077" s="71">
        <v>5176776</v>
      </c>
      <c r="G5077" s="33" t="s">
        <v>20</v>
      </c>
      <c r="H5077" s="33" t="s">
        <v>64</v>
      </c>
      <c r="I5077" s="33" t="s">
        <v>51</v>
      </c>
      <c r="J5077" s="33" t="s">
        <v>53</v>
      </c>
      <c r="K5077" s="63" t="s">
        <v>67</v>
      </c>
      <c r="L5077" s="32" t="str">
        <f t="shared" si="1423"/>
        <v>FM260JD</v>
      </c>
      <c r="M5077" s="32" t="str">
        <f t="shared" si="1424"/>
        <v>BMJ III</v>
      </c>
      <c r="N5077" s="32" t="str">
        <f t="shared" si="1425"/>
        <v>10 RODA</v>
      </c>
      <c r="O5077" s="146">
        <v>0.46993055555555552</v>
      </c>
      <c r="P5077" s="65">
        <v>0.46993055555555552</v>
      </c>
      <c r="Q5077" s="65"/>
      <c r="R5077" s="66">
        <v>3</v>
      </c>
      <c r="S5077" s="66">
        <v>37040</v>
      </c>
      <c r="T5077" s="66">
        <v>14940</v>
      </c>
      <c r="U5077" s="67">
        <f t="shared" si="1435"/>
        <v>22.1</v>
      </c>
      <c r="V5077" s="66">
        <f t="shared" si="1426"/>
        <v>430817.4</v>
      </c>
      <c r="W5077" s="66" t="str">
        <f t="shared" si="1427"/>
        <v>1 &gt; 4</v>
      </c>
      <c r="X5077" s="66">
        <f>A5077+SUMIFS(Presensi!F:F,Presensi!E:E,'Entry Data'!AP5077)</f>
        <v>1</v>
      </c>
      <c r="Y5077" s="66">
        <f>IFERROR(INDEX('Retasi Pricing'!F:F,MATCH('Entry Data'!AM5077,'Retasi Pricing'!E:E,0))*X5077,"")</f>
        <v>25000</v>
      </c>
      <c r="Z5077" s="62" t="s">
        <v>26</v>
      </c>
      <c r="AA5077" s="62" t="s">
        <v>27</v>
      </c>
      <c r="AB5077" s="32"/>
      <c r="AC5077" s="32" t="s">
        <v>210</v>
      </c>
      <c r="AD5077" s="32" t="str">
        <f t="shared" si="1428"/>
        <v/>
      </c>
      <c r="AF5077" s="5" t="str">
        <f t="shared" si="1429"/>
        <v>m.taha44215</v>
      </c>
      <c r="AG5077" s="5" t="str">
        <f t="shared" si="1430"/>
        <v>BMJ 05444215UTARADAY</v>
      </c>
      <c r="AH5077" s="5" t="str">
        <f t="shared" si="1431"/>
        <v>m.taha44215UTARADAY</v>
      </c>
      <c r="AI5077" s="5" t="str">
        <f t="shared" si="1432"/>
        <v>BMJ 05444215DAY</v>
      </c>
      <c r="AJ5077" s="5" t="str">
        <f t="shared" si="1433"/>
        <v>m.taha44215DAY</v>
      </c>
      <c r="AK5077" s="5" t="str">
        <f t="shared" si="1434"/>
        <v>m.tahaBMJ III</v>
      </c>
      <c r="AL5077" s="5" t="str">
        <f t="shared" si="1436"/>
        <v>3UTARA</v>
      </c>
      <c r="AM5077" s="5" t="str">
        <f t="shared" si="1437"/>
        <v>1 &gt; 4UTARA10 RODA</v>
      </c>
      <c r="AN5077" s="5" t="str">
        <f t="shared" si="1438"/>
        <v>m.tahaBMJ III1 &gt; 4UTARA10 RODA</v>
      </c>
      <c r="AO5077" s="5" t="str">
        <f t="shared" si="1439"/>
        <v>m.taha1 &gt; 4UTARA10 RODA</v>
      </c>
      <c r="AP5077" s="5" t="str">
        <f t="shared" si="1440"/>
        <v>44215DAY</v>
      </c>
    </row>
    <row r="5078" spans="1:42" x14ac:dyDescent="0.3">
      <c r="A5078" s="33">
        <v>1</v>
      </c>
      <c r="B5078" s="33"/>
      <c r="C5078" s="70">
        <v>44215</v>
      </c>
      <c r="D5078" s="71" t="s">
        <v>19</v>
      </c>
      <c r="E5078" s="70">
        <v>44215</v>
      </c>
      <c r="F5078" s="71">
        <v>5176854</v>
      </c>
      <c r="G5078" s="33" t="s">
        <v>20</v>
      </c>
      <c r="H5078" s="33" t="s">
        <v>50</v>
      </c>
      <c r="I5078" s="33" t="s">
        <v>170</v>
      </c>
      <c r="J5078" s="33" t="s">
        <v>23</v>
      </c>
      <c r="K5078" s="63" t="s">
        <v>67</v>
      </c>
      <c r="L5078" s="32" t="str">
        <f t="shared" si="1423"/>
        <v>FM260JD</v>
      </c>
      <c r="M5078" s="32" t="str">
        <f t="shared" si="1424"/>
        <v>BMJ III</v>
      </c>
      <c r="N5078" s="32" t="str">
        <f t="shared" si="1425"/>
        <v>10 RODA</v>
      </c>
      <c r="O5078" s="146">
        <v>0.53326388888888887</v>
      </c>
      <c r="P5078" s="65">
        <v>0.53326388888888887</v>
      </c>
      <c r="Q5078" s="65"/>
      <c r="R5078" s="66">
        <v>4</v>
      </c>
      <c r="S5078" s="66">
        <v>40240</v>
      </c>
      <c r="T5078" s="66">
        <v>14940</v>
      </c>
      <c r="U5078" s="67">
        <f t="shared" si="1435"/>
        <v>25.3</v>
      </c>
      <c r="V5078" s="66">
        <f t="shared" si="1426"/>
        <v>493198.20000000007</v>
      </c>
      <c r="W5078" s="66" t="str">
        <f t="shared" si="1427"/>
        <v>1 &gt; 4</v>
      </c>
      <c r="X5078" s="66">
        <f>A5078+SUMIFS(Presensi!F:F,Presensi!E:E,'Entry Data'!AP5078)</f>
        <v>1</v>
      </c>
      <c r="Y5078" s="66">
        <f>IFERROR(INDEX('Retasi Pricing'!F:F,MATCH('Entry Data'!AM5078,'Retasi Pricing'!E:E,0))*X5078,"")</f>
        <v>25000</v>
      </c>
      <c r="Z5078" s="62" t="s">
        <v>26</v>
      </c>
      <c r="AA5078" s="62" t="s">
        <v>27</v>
      </c>
      <c r="AB5078" s="32"/>
      <c r="AC5078" s="32" t="s">
        <v>210</v>
      </c>
      <c r="AD5078" s="32" t="str">
        <f t="shared" si="1428"/>
        <v/>
      </c>
      <c r="AF5078" s="5" t="str">
        <f t="shared" si="1429"/>
        <v>m.taha44215</v>
      </c>
      <c r="AG5078" s="5" t="str">
        <f t="shared" si="1430"/>
        <v>BMJ 05444215UTARADAY</v>
      </c>
      <c r="AH5078" s="5" t="str">
        <f t="shared" si="1431"/>
        <v>m.taha44215UTARADAY</v>
      </c>
      <c r="AI5078" s="5" t="str">
        <f t="shared" si="1432"/>
        <v>BMJ 05444215DAY</v>
      </c>
      <c r="AJ5078" s="5" t="str">
        <f t="shared" si="1433"/>
        <v>m.taha44215DAY</v>
      </c>
      <c r="AK5078" s="5" t="str">
        <f t="shared" si="1434"/>
        <v>m.tahaBMJ III</v>
      </c>
      <c r="AL5078" s="5" t="str">
        <f t="shared" si="1436"/>
        <v>4UTARA</v>
      </c>
      <c r="AM5078" s="5" t="str">
        <f t="shared" si="1437"/>
        <v>1 &gt; 4UTARA10 RODA</v>
      </c>
      <c r="AN5078" s="5" t="str">
        <f t="shared" si="1438"/>
        <v>m.tahaBMJ III1 &gt; 4UTARA10 RODA</v>
      </c>
      <c r="AO5078" s="5" t="str">
        <f t="shared" si="1439"/>
        <v>m.taha1 &gt; 4UTARA10 RODA</v>
      </c>
      <c r="AP5078" s="5" t="str">
        <f t="shared" si="1440"/>
        <v>44215DAY</v>
      </c>
    </row>
    <row r="5079" spans="1:42" x14ac:dyDescent="0.3">
      <c r="A5079" s="33">
        <v>1</v>
      </c>
      <c r="B5079" s="33"/>
      <c r="C5079" s="70">
        <v>44215</v>
      </c>
      <c r="D5079" s="71" t="s">
        <v>19</v>
      </c>
      <c r="E5079" s="70">
        <v>44215</v>
      </c>
      <c r="F5079" s="71">
        <v>5176941</v>
      </c>
      <c r="G5079" s="33" t="s">
        <v>20</v>
      </c>
      <c r="H5079" s="33" t="s">
        <v>21</v>
      </c>
      <c r="I5079" s="33" t="s">
        <v>45</v>
      </c>
      <c r="J5079" s="33" t="s">
        <v>46</v>
      </c>
      <c r="K5079" s="63" t="s">
        <v>67</v>
      </c>
      <c r="L5079" s="32" t="str">
        <f t="shared" si="1423"/>
        <v>FM260JD</v>
      </c>
      <c r="M5079" s="32" t="str">
        <f t="shared" si="1424"/>
        <v>BMJ III</v>
      </c>
      <c r="N5079" s="32" t="str">
        <f t="shared" si="1425"/>
        <v>10 RODA</v>
      </c>
      <c r="O5079" s="146">
        <v>0.61971064814814814</v>
      </c>
      <c r="P5079" s="65">
        <v>0.61971064814814814</v>
      </c>
      <c r="Q5079" s="65"/>
      <c r="R5079" s="66">
        <v>5</v>
      </c>
      <c r="S5079" s="66">
        <v>39220</v>
      </c>
      <c r="T5079" s="66">
        <v>14940</v>
      </c>
      <c r="U5079" s="67">
        <f t="shared" si="1435"/>
        <v>24.28</v>
      </c>
      <c r="V5079" s="66">
        <f t="shared" si="1426"/>
        <v>473314.32</v>
      </c>
      <c r="W5079" s="66" t="str">
        <f t="shared" si="1427"/>
        <v>&gt; 5</v>
      </c>
      <c r="X5079" s="66">
        <f>A5079+SUMIFS(Presensi!F:F,Presensi!E:E,'Entry Data'!AP5079)</f>
        <v>1</v>
      </c>
      <c r="Y5079" s="66">
        <f>IFERROR(INDEX('Retasi Pricing'!F:F,MATCH('Entry Data'!AM5079,'Retasi Pricing'!E:E,0))*X5079,"")</f>
        <v>27650</v>
      </c>
      <c r="Z5079" s="62" t="s">
        <v>26</v>
      </c>
      <c r="AA5079" s="62" t="s">
        <v>27</v>
      </c>
      <c r="AB5079" s="32"/>
      <c r="AC5079" s="32" t="s">
        <v>210</v>
      </c>
      <c r="AD5079" s="32" t="str">
        <f t="shared" si="1428"/>
        <v/>
      </c>
      <c r="AF5079" s="5" t="str">
        <f t="shared" si="1429"/>
        <v>m.taha44215</v>
      </c>
      <c r="AG5079" s="5" t="str">
        <f t="shared" si="1430"/>
        <v>BMJ 05444215UTARADAY</v>
      </c>
      <c r="AH5079" s="5" t="str">
        <f t="shared" si="1431"/>
        <v>m.taha44215UTARADAY</v>
      </c>
      <c r="AI5079" s="5" t="str">
        <f t="shared" si="1432"/>
        <v>BMJ 05444215DAY</v>
      </c>
      <c r="AJ5079" s="5" t="str">
        <f t="shared" si="1433"/>
        <v>m.taha44215DAY</v>
      </c>
      <c r="AK5079" s="5" t="str">
        <f t="shared" si="1434"/>
        <v>m.tahaBMJ III</v>
      </c>
      <c r="AL5079" s="5" t="str">
        <f t="shared" si="1436"/>
        <v>5UTARA</v>
      </c>
      <c r="AM5079" s="5" t="str">
        <f t="shared" si="1437"/>
        <v>&gt; 5UTARA10 RODA</v>
      </c>
      <c r="AN5079" s="5" t="str">
        <f t="shared" si="1438"/>
        <v>m.tahaBMJ III&gt; 5UTARA10 RODA</v>
      </c>
      <c r="AO5079" s="5" t="str">
        <f t="shared" si="1439"/>
        <v>m.taha&gt; 5UTARA10 RODA</v>
      </c>
      <c r="AP5079" s="5" t="str">
        <f t="shared" si="1440"/>
        <v>44215DAY</v>
      </c>
    </row>
    <row r="5080" spans="1:42" x14ac:dyDescent="0.3">
      <c r="A5080" s="33">
        <v>1</v>
      </c>
      <c r="B5080" s="33"/>
      <c r="C5080" s="70">
        <v>44215</v>
      </c>
      <c r="D5080" s="71" t="s">
        <v>19</v>
      </c>
      <c r="E5080" s="70">
        <v>44215</v>
      </c>
      <c r="F5080" s="71">
        <v>5177038</v>
      </c>
      <c r="G5080" s="33" t="s">
        <v>20</v>
      </c>
      <c r="H5080" s="33" t="s">
        <v>21</v>
      </c>
      <c r="I5080" s="33" t="s">
        <v>123</v>
      </c>
      <c r="J5080" s="33" t="s">
        <v>23</v>
      </c>
      <c r="K5080" s="63" t="s">
        <v>67</v>
      </c>
      <c r="L5080" s="32" t="str">
        <f t="shared" si="1423"/>
        <v>FM260JD</v>
      </c>
      <c r="M5080" s="32" t="str">
        <f t="shared" si="1424"/>
        <v>BMJ III</v>
      </c>
      <c r="N5080" s="32" t="str">
        <f t="shared" si="1425"/>
        <v>10 RODA</v>
      </c>
      <c r="O5080" s="146">
        <v>0.69543981481481476</v>
      </c>
      <c r="P5080" s="65">
        <v>0.69543981481481476</v>
      </c>
      <c r="Q5080" s="65"/>
      <c r="R5080" s="66">
        <v>6</v>
      </c>
      <c r="S5080" s="66">
        <v>38740</v>
      </c>
      <c r="T5080" s="66">
        <v>14940</v>
      </c>
      <c r="U5080" s="67">
        <f t="shared" si="1435"/>
        <v>23.8</v>
      </c>
      <c r="V5080" s="66">
        <f t="shared" si="1426"/>
        <v>463957.20000000007</v>
      </c>
      <c r="W5080" s="66" t="str">
        <f t="shared" si="1427"/>
        <v>&gt; 6</v>
      </c>
      <c r="X5080" s="66">
        <f>A5080+SUMIFS(Presensi!F:F,Presensi!E:E,'Entry Data'!AP5080)</f>
        <v>1</v>
      </c>
      <c r="Y5080" s="66">
        <f>IFERROR(INDEX('Retasi Pricing'!F:F,MATCH('Entry Data'!AM5080,'Retasi Pricing'!E:E,0))*X5080,"")</f>
        <v>30800</v>
      </c>
      <c r="Z5080" s="62" t="s">
        <v>26</v>
      </c>
      <c r="AA5080" s="62" t="s">
        <v>27</v>
      </c>
      <c r="AB5080" s="32"/>
      <c r="AC5080" s="32" t="s">
        <v>210</v>
      </c>
      <c r="AD5080" s="32" t="str">
        <f t="shared" si="1428"/>
        <v/>
      </c>
      <c r="AF5080" s="5" t="str">
        <f t="shared" si="1429"/>
        <v>m.taha44215</v>
      </c>
      <c r="AG5080" s="5" t="str">
        <f t="shared" si="1430"/>
        <v>BMJ 05444215UTARADAY</v>
      </c>
      <c r="AH5080" s="5" t="str">
        <f t="shared" si="1431"/>
        <v>m.taha44215UTARADAY</v>
      </c>
      <c r="AI5080" s="5" t="str">
        <f t="shared" si="1432"/>
        <v>BMJ 05444215DAY</v>
      </c>
      <c r="AJ5080" s="5" t="str">
        <f t="shared" si="1433"/>
        <v>m.taha44215DAY</v>
      </c>
      <c r="AK5080" s="5" t="str">
        <f t="shared" si="1434"/>
        <v>m.tahaBMJ III</v>
      </c>
      <c r="AL5080" s="5" t="str">
        <f t="shared" si="1436"/>
        <v>6UTARA</v>
      </c>
      <c r="AM5080" s="5" t="str">
        <f t="shared" si="1437"/>
        <v>&gt; 6UTARA10 RODA</v>
      </c>
      <c r="AN5080" s="5" t="str">
        <f t="shared" si="1438"/>
        <v>m.tahaBMJ III&gt; 6UTARA10 RODA</v>
      </c>
      <c r="AO5080" s="5" t="str">
        <f t="shared" si="1439"/>
        <v>m.taha&gt; 6UTARA10 RODA</v>
      </c>
      <c r="AP5080" s="5" t="str">
        <f t="shared" si="1440"/>
        <v>44215DAY</v>
      </c>
    </row>
    <row r="5081" spans="1:42" x14ac:dyDescent="0.3">
      <c r="A5081" s="33">
        <v>1</v>
      </c>
      <c r="B5081" s="33"/>
      <c r="C5081" s="70">
        <v>44215</v>
      </c>
      <c r="D5081" s="71" t="s">
        <v>19</v>
      </c>
      <c r="E5081" s="70">
        <v>44215</v>
      </c>
      <c r="F5081" s="71">
        <v>5176740</v>
      </c>
      <c r="G5081" s="33" t="s">
        <v>20</v>
      </c>
      <c r="H5081" s="33" t="s">
        <v>21</v>
      </c>
      <c r="I5081" s="33" t="s">
        <v>123</v>
      </c>
      <c r="J5081" s="33" t="s">
        <v>23</v>
      </c>
      <c r="K5081" s="63" t="s">
        <v>69</v>
      </c>
      <c r="L5081" s="32" t="str">
        <f t="shared" si="1423"/>
        <v>FM260JD</v>
      </c>
      <c r="M5081" s="32" t="str">
        <f t="shared" si="1424"/>
        <v>BMJ III</v>
      </c>
      <c r="N5081" s="32" t="str">
        <f t="shared" si="1425"/>
        <v>10 RODA</v>
      </c>
      <c r="O5081" s="146">
        <v>0.43990740740740741</v>
      </c>
      <c r="P5081" s="65">
        <v>0.44822916666666668</v>
      </c>
      <c r="Q5081" s="65"/>
      <c r="R5081" s="66">
        <v>1</v>
      </c>
      <c r="S5081" s="66">
        <v>39520</v>
      </c>
      <c r="T5081" s="66">
        <v>14800</v>
      </c>
      <c r="U5081" s="67">
        <f t="shared" si="1435"/>
        <v>24.72</v>
      </c>
      <c r="V5081" s="66">
        <f t="shared" si="1426"/>
        <v>481891.68</v>
      </c>
      <c r="W5081" s="66" t="str">
        <f t="shared" si="1427"/>
        <v>1 &gt; 4</v>
      </c>
      <c r="X5081" s="66">
        <f>A5081+SUMIFS(Presensi!F:F,Presensi!E:E,'Entry Data'!AP5081)</f>
        <v>1</v>
      </c>
      <c r="Y5081" s="66">
        <f>IFERROR(INDEX('Retasi Pricing'!F:F,MATCH('Entry Data'!AM5081,'Retasi Pricing'!E:E,0))*X5081,"")</f>
        <v>25000</v>
      </c>
      <c r="Z5081" s="62" t="s">
        <v>26</v>
      </c>
      <c r="AA5081" s="62" t="s">
        <v>27</v>
      </c>
      <c r="AB5081" s="32"/>
      <c r="AC5081" s="32" t="s">
        <v>178</v>
      </c>
      <c r="AD5081" s="32" t="str">
        <f t="shared" si="1428"/>
        <v/>
      </c>
      <c r="AF5081" s="5" t="str">
        <f t="shared" si="1429"/>
        <v>abrar44215</v>
      </c>
      <c r="AG5081" s="5" t="str">
        <f t="shared" si="1430"/>
        <v>BMJ 05544215UTARADAY</v>
      </c>
      <c r="AH5081" s="5" t="str">
        <f t="shared" si="1431"/>
        <v>abrar44215UTARADAY</v>
      </c>
      <c r="AI5081" s="5" t="str">
        <f t="shared" si="1432"/>
        <v>BMJ 05544215DAY</v>
      </c>
      <c r="AJ5081" s="5" t="str">
        <f t="shared" si="1433"/>
        <v>abrar44215DAY</v>
      </c>
      <c r="AK5081" s="5" t="str">
        <f t="shared" si="1434"/>
        <v>abrarBMJ III</v>
      </c>
      <c r="AL5081" s="5" t="str">
        <f t="shared" si="1436"/>
        <v>1UTARA</v>
      </c>
      <c r="AM5081" s="5" t="str">
        <f t="shared" si="1437"/>
        <v>1 &gt; 4UTARA10 RODA</v>
      </c>
      <c r="AN5081" s="5" t="str">
        <f t="shared" si="1438"/>
        <v>abrarBMJ III1 &gt; 4UTARA10 RODA</v>
      </c>
      <c r="AO5081" s="5" t="str">
        <f t="shared" si="1439"/>
        <v>abrar1 &gt; 4UTARA10 RODA</v>
      </c>
      <c r="AP5081" s="5" t="str">
        <f t="shared" si="1440"/>
        <v>44215DAY</v>
      </c>
    </row>
    <row r="5082" spans="1:42" x14ac:dyDescent="0.3">
      <c r="A5082" s="33">
        <v>1</v>
      </c>
      <c r="B5082" s="33"/>
      <c r="C5082" s="70">
        <v>44215</v>
      </c>
      <c r="D5082" s="71" t="s">
        <v>19</v>
      </c>
      <c r="E5082" s="70">
        <v>44215</v>
      </c>
      <c r="F5082" s="71">
        <v>5176837</v>
      </c>
      <c r="G5082" s="33" t="s">
        <v>20</v>
      </c>
      <c r="H5082" s="33" t="s">
        <v>21</v>
      </c>
      <c r="I5082" s="33" t="s">
        <v>45</v>
      </c>
      <c r="J5082" s="33" t="s">
        <v>46</v>
      </c>
      <c r="K5082" s="63" t="s">
        <v>69</v>
      </c>
      <c r="L5082" s="32" t="str">
        <f t="shared" si="1423"/>
        <v>FM260JD</v>
      </c>
      <c r="M5082" s="32" t="str">
        <f t="shared" si="1424"/>
        <v>BMJ III</v>
      </c>
      <c r="N5082" s="32" t="str">
        <f t="shared" si="1425"/>
        <v>10 RODA</v>
      </c>
      <c r="O5082" s="146">
        <v>0.51652777777777781</v>
      </c>
      <c r="P5082" s="65">
        <v>0.51652777777777781</v>
      </c>
      <c r="Q5082" s="65"/>
      <c r="R5082" s="66">
        <v>2</v>
      </c>
      <c r="S5082" s="66">
        <v>40700</v>
      </c>
      <c r="T5082" s="66">
        <v>14800</v>
      </c>
      <c r="U5082" s="67">
        <f t="shared" si="1435"/>
        <v>25.9</v>
      </c>
      <c r="V5082" s="66">
        <f t="shared" si="1426"/>
        <v>504894.6</v>
      </c>
      <c r="W5082" s="66" t="str">
        <f t="shared" si="1427"/>
        <v>1 &gt; 4</v>
      </c>
      <c r="X5082" s="66">
        <f>A5082+SUMIFS(Presensi!F:F,Presensi!E:E,'Entry Data'!AP5082)</f>
        <v>1</v>
      </c>
      <c r="Y5082" s="66">
        <f>IFERROR(INDEX('Retasi Pricing'!F:F,MATCH('Entry Data'!AM5082,'Retasi Pricing'!E:E,0))*X5082,"")</f>
        <v>25000</v>
      </c>
      <c r="Z5082" s="62" t="s">
        <v>26</v>
      </c>
      <c r="AA5082" s="62" t="s">
        <v>27</v>
      </c>
      <c r="AB5082" s="32"/>
      <c r="AC5082" s="32" t="s">
        <v>178</v>
      </c>
      <c r="AD5082" s="32" t="str">
        <f t="shared" si="1428"/>
        <v/>
      </c>
      <c r="AF5082" s="5" t="str">
        <f t="shared" si="1429"/>
        <v>abrar44215</v>
      </c>
      <c r="AG5082" s="5" t="str">
        <f t="shared" si="1430"/>
        <v>BMJ 05544215UTARADAY</v>
      </c>
      <c r="AH5082" s="5" t="str">
        <f t="shared" si="1431"/>
        <v>abrar44215UTARADAY</v>
      </c>
      <c r="AI5082" s="5" t="str">
        <f t="shared" si="1432"/>
        <v>BMJ 05544215DAY</v>
      </c>
      <c r="AJ5082" s="5" t="str">
        <f t="shared" si="1433"/>
        <v>abrar44215DAY</v>
      </c>
      <c r="AK5082" s="5" t="str">
        <f t="shared" si="1434"/>
        <v>abrarBMJ III</v>
      </c>
      <c r="AL5082" s="5" t="str">
        <f t="shared" si="1436"/>
        <v>2UTARA</v>
      </c>
      <c r="AM5082" s="5" t="str">
        <f t="shared" si="1437"/>
        <v>1 &gt; 4UTARA10 RODA</v>
      </c>
      <c r="AN5082" s="5" t="str">
        <f t="shared" si="1438"/>
        <v>abrarBMJ III1 &gt; 4UTARA10 RODA</v>
      </c>
      <c r="AO5082" s="5" t="str">
        <f t="shared" si="1439"/>
        <v>abrar1 &gt; 4UTARA10 RODA</v>
      </c>
      <c r="AP5082" s="5" t="str">
        <f t="shared" si="1440"/>
        <v>44215DAY</v>
      </c>
    </row>
    <row r="5083" spans="1:42" x14ac:dyDescent="0.3">
      <c r="A5083" s="33">
        <v>1</v>
      </c>
      <c r="B5083" s="33"/>
      <c r="C5083" s="70">
        <v>44215</v>
      </c>
      <c r="D5083" s="71" t="s">
        <v>19</v>
      </c>
      <c r="E5083" s="70">
        <v>44215</v>
      </c>
      <c r="F5083" s="71">
        <v>5176947</v>
      </c>
      <c r="G5083" s="33" t="s">
        <v>20</v>
      </c>
      <c r="H5083" s="33" t="s">
        <v>21</v>
      </c>
      <c r="I5083" s="33" t="s">
        <v>45</v>
      </c>
      <c r="J5083" s="33" t="s">
        <v>46</v>
      </c>
      <c r="K5083" s="63" t="s">
        <v>69</v>
      </c>
      <c r="L5083" s="32" t="str">
        <f t="shared" si="1423"/>
        <v>FM260JD</v>
      </c>
      <c r="M5083" s="32" t="str">
        <f t="shared" si="1424"/>
        <v>BMJ III</v>
      </c>
      <c r="N5083" s="32" t="str">
        <f t="shared" si="1425"/>
        <v>10 RODA</v>
      </c>
      <c r="O5083" s="146">
        <v>0.6242361111111111</v>
      </c>
      <c r="P5083" s="65">
        <v>0.6242361111111111</v>
      </c>
      <c r="Q5083" s="65"/>
      <c r="R5083" s="66">
        <v>3</v>
      </c>
      <c r="S5083" s="66">
        <v>41100</v>
      </c>
      <c r="T5083" s="66">
        <v>14800</v>
      </c>
      <c r="U5083" s="67">
        <f t="shared" si="1435"/>
        <v>26.3</v>
      </c>
      <c r="V5083" s="66">
        <f t="shared" si="1426"/>
        <v>512692.20000000007</v>
      </c>
      <c r="W5083" s="66" t="str">
        <f t="shared" si="1427"/>
        <v>1 &gt; 4</v>
      </c>
      <c r="X5083" s="66">
        <f>A5083+SUMIFS(Presensi!F:F,Presensi!E:E,'Entry Data'!AP5083)</f>
        <v>1</v>
      </c>
      <c r="Y5083" s="66">
        <f>IFERROR(INDEX('Retasi Pricing'!F:F,MATCH('Entry Data'!AM5083,'Retasi Pricing'!E:E,0))*X5083,"")</f>
        <v>25000</v>
      </c>
      <c r="Z5083" s="62" t="s">
        <v>26</v>
      </c>
      <c r="AA5083" s="62" t="s">
        <v>27</v>
      </c>
      <c r="AB5083" s="32"/>
      <c r="AC5083" s="32" t="s">
        <v>178</v>
      </c>
      <c r="AD5083" s="32" t="str">
        <f t="shared" si="1428"/>
        <v/>
      </c>
      <c r="AF5083" s="5" t="str">
        <f t="shared" si="1429"/>
        <v>abrar44215</v>
      </c>
      <c r="AG5083" s="5" t="str">
        <f t="shared" si="1430"/>
        <v>BMJ 05544215UTARADAY</v>
      </c>
      <c r="AH5083" s="5" t="str">
        <f t="shared" si="1431"/>
        <v>abrar44215UTARADAY</v>
      </c>
      <c r="AI5083" s="5" t="str">
        <f t="shared" si="1432"/>
        <v>BMJ 05544215DAY</v>
      </c>
      <c r="AJ5083" s="5" t="str">
        <f t="shared" si="1433"/>
        <v>abrar44215DAY</v>
      </c>
      <c r="AK5083" s="5" t="str">
        <f t="shared" si="1434"/>
        <v>abrarBMJ III</v>
      </c>
      <c r="AL5083" s="5" t="str">
        <f t="shared" si="1436"/>
        <v>3UTARA</v>
      </c>
      <c r="AM5083" s="5" t="str">
        <f t="shared" si="1437"/>
        <v>1 &gt; 4UTARA10 RODA</v>
      </c>
      <c r="AN5083" s="5" t="str">
        <f t="shared" si="1438"/>
        <v>abrarBMJ III1 &gt; 4UTARA10 RODA</v>
      </c>
      <c r="AO5083" s="5" t="str">
        <f t="shared" si="1439"/>
        <v>abrar1 &gt; 4UTARA10 RODA</v>
      </c>
      <c r="AP5083" s="5" t="str">
        <f t="shared" si="1440"/>
        <v>44215DAY</v>
      </c>
    </row>
    <row r="5084" spans="1:42" x14ac:dyDescent="0.3">
      <c r="A5084" s="33">
        <v>1</v>
      </c>
      <c r="B5084" s="33"/>
      <c r="C5084" s="70">
        <v>44215</v>
      </c>
      <c r="D5084" s="71" t="s">
        <v>19</v>
      </c>
      <c r="E5084" s="70">
        <v>44215</v>
      </c>
      <c r="F5084" s="71">
        <v>5177029</v>
      </c>
      <c r="G5084" s="33" t="s">
        <v>20</v>
      </c>
      <c r="H5084" s="33" t="s">
        <v>21</v>
      </c>
      <c r="I5084" s="33" t="s">
        <v>123</v>
      </c>
      <c r="J5084" s="33" t="s">
        <v>46</v>
      </c>
      <c r="K5084" s="63" t="s">
        <v>69</v>
      </c>
      <c r="L5084" s="32" t="str">
        <f t="shared" si="1423"/>
        <v>FM260JD</v>
      </c>
      <c r="M5084" s="32" t="str">
        <f t="shared" si="1424"/>
        <v>BMJ III</v>
      </c>
      <c r="N5084" s="32" t="str">
        <f t="shared" si="1425"/>
        <v>10 RODA</v>
      </c>
      <c r="O5084" s="146">
        <v>0.68774305555555559</v>
      </c>
      <c r="P5084" s="65">
        <v>0.68774305555555559</v>
      </c>
      <c r="Q5084" s="65"/>
      <c r="R5084" s="66">
        <v>4</v>
      </c>
      <c r="S5084" s="66">
        <v>38020</v>
      </c>
      <c r="T5084" s="66">
        <v>14800</v>
      </c>
      <c r="U5084" s="67">
        <f t="shared" si="1435"/>
        <v>23.22</v>
      </c>
      <c r="V5084" s="66">
        <f t="shared" si="1426"/>
        <v>452650.68</v>
      </c>
      <c r="W5084" s="66" t="str">
        <f t="shared" si="1427"/>
        <v>1 &gt; 4</v>
      </c>
      <c r="X5084" s="66">
        <f>A5084+SUMIFS(Presensi!F:F,Presensi!E:E,'Entry Data'!AP5084)</f>
        <v>1</v>
      </c>
      <c r="Y5084" s="66">
        <f>IFERROR(INDEX('Retasi Pricing'!F:F,MATCH('Entry Data'!AM5084,'Retasi Pricing'!E:E,0))*X5084,"")</f>
        <v>25000</v>
      </c>
      <c r="Z5084" s="62" t="s">
        <v>26</v>
      </c>
      <c r="AA5084" s="62" t="s">
        <v>27</v>
      </c>
      <c r="AB5084" s="32"/>
      <c r="AC5084" s="32" t="s">
        <v>178</v>
      </c>
      <c r="AD5084" s="32" t="str">
        <f t="shared" si="1428"/>
        <v/>
      </c>
      <c r="AF5084" s="5" t="str">
        <f t="shared" si="1429"/>
        <v>abrar44215</v>
      </c>
      <c r="AG5084" s="5" t="str">
        <f t="shared" si="1430"/>
        <v>BMJ 05544215UTARADAY</v>
      </c>
      <c r="AH5084" s="5" t="str">
        <f t="shared" si="1431"/>
        <v>abrar44215UTARADAY</v>
      </c>
      <c r="AI5084" s="5" t="str">
        <f t="shared" si="1432"/>
        <v>BMJ 05544215DAY</v>
      </c>
      <c r="AJ5084" s="5" t="str">
        <f t="shared" si="1433"/>
        <v>abrar44215DAY</v>
      </c>
      <c r="AK5084" s="5" t="str">
        <f t="shared" si="1434"/>
        <v>abrarBMJ III</v>
      </c>
      <c r="AL5084" s="5" t="str">
        <f t="shared" si="1436"/>
        <v>4UTARA</v>
      </c>
      <c r="AM5084" s="5" t="str">
        <f t="shared" si="1437"/>
        <v>1 &gt; 4UTARA10 RODA</v>
      </c>
      <c r="AN5084" s="5" t="str">
        <f t="shared" si="1438"/>
        <v>abrarBMJ III1 &gt; 4UTARA10 RODA</v>
      </c>
      <c r="AO5084" s="5" t="str">
        <f t="shared" si="1439"/>
        <v>abrar1 &gt; 4UTARA10 RODA</v>
      </c>
      <c r="AP5084" s="5" t="str">
        <f t="shared" si="1440"/>
        <v>44215DAY</v>
      </c>
    </row>
    <row r="5085" spans="1:42" x14ac:dyDescent="0.3">
      <c r="A5085" s="33">
        <v>1</v>
      </c>
      <c r="B5085" s="33"/>
      <c r="C5085" s="70">
        <v>44215</v>
      </c>
      <c r="D5085" s="71" t="s">
        <v>19</v>
      </c>
      <c r="E5085" s="70">
        <v>44215</v>
      </c>
      <c r="F5085" s="71">
        <v>5177097</v>
      </c>
      <c r="G5085" s="33" t="s">
        <v>20</v>
      </c>
      <c r="H5085" s="33" t="s">
        <v>21</v>
      </c>
      <c r="I5085" s="33" t="s">
        <v>45</v>
      </c>
      <c r="J5085" s="33" t="s">
        <v>46</v>
      </c>
      <c r="K5085" s="63" t="s">
        <v>69</v>
      </c>
      <c r="L5085" s="32" t="str">
        <f t="shared" si="1423"/>
        <v>FM260JD</v>
      </c>
      <c r="M5085" s="32" t="str">
        <f t="shared" si="1424"/>
        <v>BMJ III</v>
      </c>
      <c r="N5085" s="32" t="str">
        <f t="shared" si="1425"/>
        <v>10 RODA</v>
      </c>
      <c r="O5085" s="146">
        <v>0.75223379629629628</v>
      </c>
      <c r="P5085" s="65">
        <v>0.75223379629629628</v>
      </c>
      <c r="Q5085" s="65"/>
      <c r="R5085" s="66">
        <v>5</v>
      </c>
      <c r="S5085" s="66">
        <v>39500</v>
      </c>
      <c r="T5085" s="66">
        <v>14800</v>
      </c>
      <c r="U5085" s="67">
        <f t="shared" si="1435"/>
        <v>24.7</v>
      </c>
      <c r="V5085" s="66">
        <f t="shared" si="1426"/>
        <v>481501.79999999993</v>
      </c>
      <c r="W5085" s="66" t="str">
        <f t="shared" si="1427"/>
        <v>&gt; 5</v>
      </c>
      <c r="X5085" s="66">
        <f>A5085+SUMIFS(Presensi!F:F,Presensi!E:E,'Entry Data'!AP5085)</f>
        <v>1</v>
      </c>
      <c r="Y5085" s="66">
        <f>IFERROR(INDEX('Retasi Pricing'!F:F,MATCH('Entry Data'!AM5085,'Retasi Pricing'!E:E,0))*X5085,"")</f>
        <v>27650</v>
      </c>
      <c r="Z5085" s="62" t="s">
        <v>26</v>
      </c>
      <c r="AA5085" s="62" t="s">
        <v>27</v>
      </c>
      <c r="AB5085" s="32"/>
      <c r="AC5085" s="32" t="s">
        <v>178</v>
      </c>
      <c r="AD5085" s="32" t="str">
        <f t="shared" si="1428"/>
        <v/>
      </c>
      <c r="AF5085" s="5" t="str">
        <f t="shared" si="1429"/>
        <v>abrar44215</v>
      </c>
      <c r="AG5085" s="5" t="str">
        <f t="shared" si="1430"/>
        <v>BMJ 05544215UTARADAY</v>
      </c>
      <c r="AH5085" s="5" t="str">
        <f t="shared" si="1431"/>
        <v>abrar44215UTARADAY</v>
      </c>
      <c r="AI5085" s="5" t="str">
        <f t="shared" si="1432"/>
        <v>BMJ 05544215DAY</v>
      </c>
      <c r="AJ5085" s="5" t="str">
        <f t="shared" si="1433"/>
        <v>abrar44215DAY</v>
      </c>
      <c r="AK5085" s="5" t="str">
        <f t="shared" si="1434"/>
        <v>abrarBMJ III</v>
      </c>
      <c r="AL5085" s="5" t="str">
        <f t="shared" si="1436"/>
        <v>5UTARA</v>
      </c>
      <c r="AM5085" s="5" t="str">
        <f t="shared" si="1437"/>
        <v>&gt; 5UTARA10 RODA</v>
      </c>
      <c r="AN5085" s="5" t="str">
        <f t="shared" si="1438"/>
        <v>abrarBMJ III&gt; 5UTARA10 RODA</v>
      </c>
      <c r="AO5085" s="5" t="str">
        <f t="shared" si="1439"/>
        <v>abrar&gt; 5UTARA10 RODA</v>
      </c>
      <c r="AP5085" s="5" t="str">
        <f t="shared" si="1440"/>
        <v>44215DAY</v>
      </c>
    </row>
    <row r="5086" spans="1:42" x14ac:dyDescent="0.3">
      <c r="A5086" s="33">
        <v>1</v>
      </c>
      <c r="B5086" s="33"/>
      <c r="C5086" s="70">
        <v>44215</v>
      </c>
      <c r="D5086" s="71" t="s">
        <v>19</v>
      </c>
      <c r="E5086" s="70">
        <v>44215</v>
      </c>
      <c r="F5086" s="71">
        <v>5176706</v>
      </c>
      <c r="G5086" s="33" t="s">
        <v>20</v>
      </c>
      <c r="H5086" s="33" t="s">
        <v>21</v>
      </c>
      <c r="I5086" s="33" t="s">
        <v>45</v>
      </c>
      <c r="J5086" s="33" t="s">
        <v>46</v>
      </c>
      <c r="K5086" s="63" t="s">
        <v>71</v>
      </c>
      <c r="L5086" s="32" t="str">
        <f t="shared" si="1423"/>
        <v>FM260JD</v>
      </c>
      <c r="M5086" s="32" t="str">
        <f t="shared" si="1424"/>
        <v>BMJ III</v>
      </c>
      <c r="N5086" s="32" t="str">
        <f t="shared" si="1425"/>
        <v>10 RODA</v>
      </c>
      <c r="O5086" s="146">
        <v>0.41141203703703705</v>
      </c>
      <c r="P5086" s="65">
        <v>0.41554398148148147</v>
      </c>
      <c r="Q5086" s="65"/>
      <c r="R5086" s="66">
        <v>1</v>
      </c>
      <c r="S5086" s="66">
        <v>39480</v>
      </c>
      <c r="T5086" s="66">
        <v>14980</v>
      </c>
      <c r="U5086" s="67">
        <f t="shared" si="1435"/>
        <v>24.5</v>
      </c>
      <c r="V5086" s="66">
        <f t="shared" si="1426"/>
        <v>477603</v>
      </c>
      <c r="W5086" s="66" t="str">
        <f t="shared" si="1427"/>
        <v>1 &gt; 4</v>
      </c>
      <c r="X5086" s="66">
        <f>A5086+SUMIFS(Presensi!F:F,Presensi!E:E,'Entry Data'!AP5086)</f>
        <v>1</v>
      </c>
      <c r="Y5086" s="66">
        <f>IFERROR(INDEX('Retasi Pricing'!F:F,MATCH('Entry Data'!AM5086,'Retasi Pricing'!E:E,0))*X5086,"")</f>
        <v>25000</v>
      </c>
      <c r="Z5086" s="62" t="s">
        <v>26</v>
      </c>
      <c r="AA5086" s="62" t="s">
        <v>27</v>
      </c>
      <c r="AB5086" s="32"/>
      <c r="AC5086" s="32" t="s">
        <v>313</v>
      </c>
      <c r="AD5086" s="32" t="str">
        <f t="shared" si="1428"/>
        <v/>
      </c>
      <c r="AF5086" s="5" t="str">
        <f t="shared" si="1429"/>
        <v>arwan toban44215</v>
      </c>
      <c r="AG5086" s="5" t="str">
        <f t="shared" si="1430"/>
        <v>BMJ 05644215UTARADAY</v>
      </c>
      <c r="AH5086" s="5" t="str">
        <f t="shared" si="1431"/>
        <v>arwan toban44215UTARADAY</v>
      </c>
      <c r="AI5086" s="5" t="str">
        <f t="shared" si="1432"/>
        <v>BMJ 05644215DAY</v>
      </c>
      <c r="AJ5086" s="5" t="str">
        <f t="shared" si="1433"/>
        <v>arwan toban44215DAY</v>
      </c>
      <c r="AK5086" s="5" t="str">
        <f t="shared" si="1434"/>
        <v>arwan tobanBMJ III</v>
      </c>
      <c r="AL5086" s="5" t="str">
        <f t="shared" si="1436"/>
        <v>1UTARA</v>
      </c>
      <c r="AM5086" s="5" t="str">
        <f t="shared" si="1437"/>
        <v>1 &gt; 4UTARA10 RODA</v>
      </c>
      <c r="AN5086" s="5" t="str">
        <f t="shared" si="1438"/>
        <v>arwan tobanBMJ III1 &gt; 4UTARA10 RODA</v>
      </c>
      <c r="AO5086" s="5" t="str">
        <f t="shared" si="1439"/>
        <v>arwan toban1 &gt; 4UTARA10 RODA</v>
      </c>
      <c r="AP5086" s="5" t="str">
        <f t="shared" si="1440"/>
        <v>44215DAY</v>
      </c>
    </row>
    <row r="5087" spans="1:42" x14ac:dyDescent="0.3">
      <c r="A5087" s="33">
        <v>1</v>
      </c>
      <c r="B5087" s="33"/>
      <c r="C5087" s="70">
        <v>44215</v>
      </c>
      <c r="D5087" s="71" t="s">
        <v>19</v>
      </c>
      <c r="E5087" s="70">
        <v>44215</v>
      </c>
      <c r="F5087" s="71">
        <v>5176773</v>
      </c>
      <c r="G5087" s="33" t="s">
        <v>20</v>
      </c>
      <c r="H5087" s="33" t="s">
        <v>64</v>
      </c>
      <c r="I5087" s="33" t="s">
        <v>51</v>
      </c>
      <c r="J5087" s="33" t="s">
        <v>53</v>
      </c>
      <c r="K5087" s="63" t="s">
        <v>71</v>
      </c>
      <c r="L5087" s="32" t="str">
        <f t="shared" si="1423"/>
        <v>FM260JD</v>
      </c>
      <c r="M5087" s="32" t="str">
        <f t="shared" si="1424"/>
        <v>BMJ III</v>
      </c>
      <c r="N5087" s="32" t="str">
        <f t="shared" si="1425"/>
        <v>10 RODA</v>
      </c>
      <c r="O5087" s="146">
        <v>0.46855324074074073</v>
      </c>
      <c r="P5087" s="65">
        <v>0.46855324074074073</v>
      </c>
      <c r="Q5087" s="65"/>
      <c r="R5087" s="66">
        <v>2</v>
      </c>
      <c r="S5087" s="66">
        <v>38660</v>
      </c>
      <c r="T5087" s="66">
        <v>14980</v>
      </c>
      <c r="U5087" s="67">
        <f t="shared" si="1435"/>
        <v>23.68</v>
      </c>
      <c r="V5087" s="66">
        <f t="shared" si="1426"/>
        <v>461617.91999999998</v>
      </c>
      <c r="W5087" s="66" t="str">
        <f t="shared" si="1427"/>
        <v>1 &gt; 4</v>
      </c>
      <c r="X5087" s="66">
        <f>A5087+SUMIFS(Presensi!F:F,Presensi!E:E,'Entry Data'!AP5087)</f>
        <v>1</v>
      </c>
      <c r="Y5087" s="66">
        <f>IFERROR(INDEX('Retasi Pricing'!F:F,MATCH('Entry Data'!AM5087,'Retasi Pricing'!E:E,0))*X5087,"")</f>
        <v>25000</v>
      </c>
      <c r="Z5087" s="62" t="s">
        <v>26</v>
      </c>
      <c r="AA5087" s="62" t="s">
        <v>27</v>
      </c>
      <c r="AB5087" s="32"/>
      <c r="AC5087" s="32" t="s">
        <v>313</v>
      </c>
      <c r="AD5087" s="32" t="str">
        <f t="shared" si="1428"/>
        <v/>
      </c>
      <c r="AF5087" s="5" t="str">
        <f t="shared" si="1429"/>
        <v>arwan toban44215</v>
      </c>
      <c r="AG5087" s="5" t="str">
        <f t="shared" si="1430"/>
        <v>BMJ 05644215UTARADAY</v>
      </c>
      <c r="AH5087" s="5" t="str">
        <f t="shared" si="1431"/>
        <v>arwan toban44215UTARADAY</v>
      </c>
      <c r="AI5087" s="5" t="str">
        <f t="shared" si="1432"/>
        <v>BMJ 05644215DAY</v>
      </c>
      <c r="AJ5087" s="5" t="str">
        <f t="shared" si="1433"/>
        <v>arwan toban44215DAY</v>
      </c>
      <c r="AK5087" s="5" t="str">
        <f t="shared" si="1434"/>
        <v>arwan tobanBMJ III</v>
      </c>
      <c r="AL5087" s="5" t="str">
        <f t="shared" si="1436"/>
        <v>2UTARA</v>
      </c>
      <c r="AM5087" s="5" t="str">
        <f t="shared" si="1437"/>
        <v>1 &gt; 4UTARA10 RODA</v>
      </c>
      <c r="AN5087" s="5" t="str">
        <f t="shared" si="1438"/>
        <v>arwan tobanBMJ III1 &gt; 4UTARA10 RODA</v>
      </c>
      <c r="AO5087" s="5" t="str">
        <f t="shared" si="1439"/>
        <v>arwan toban1 &gt; 4UTARA10 RODA</v>
      </c>
      <c r="AP5087" s="5" t="str">
        <f t="shared" si="1440"/>
        <v>44215DAY</v>
      </c>
    </row>
    <row r="5088" spans="1:42" x14ac:dyDescent="0.3">
      <c r="A5088" s="33">
        <v>1</v>
      </c>
      <c r="B5088" s="33"/>
      <c r="C5088" s="70">
        <v>44215</v>
      </c>
      <c r="D5088" s="71" t="s">
        <v>19</v>
      </c>
      <c r="E5088" s="70">
        <v>44215</v>
      </c>
      <c r="F5088" s="71">
        <v>5176954</v>
      </c>
      <c r="G5088" s="33" t="s">
        <v>20</v>
      </c>
      <c r="H5088" s="33" t="s">
        <v>21</v>
      </c>
      <c r="I5088" s="33" t="s">
        <v>123</v>
      </c>
      <c r="J5088" s="33" t="s">
        <v>23</v>
      </c>
      <c r="K5088" s="63" t="s">
        <v>71</v>
      </c>
      <c r="L5088" s="32" t="str">
        <f t="shared" si="1423"/>
        <v>FM260JD</v>
      </c>
      <c r="M5088" s="32" t="str">
        <f t="shared" si="1424"/>
        <v>BMJ III</v>
      </c>
      <c r="N5088" s="32" t="str">
        <f t="shared" si="1425"/>
        <v>10 RODA</v>
      </c>
      <c r="O5088" s="146">
        <v>0.62915509259259261</v>
      </c>
      <c r="P5088" s="65">
        <v>0.62915509259259261</v>
      </c>
      <c r="Q5088" s="65"/>
      <c r="R5088" s="66">
        <v>1</v>
      </c>
      <c r="S5088" s="66">
        <v>40280</v>
      </c>
      <c r="T5088" s="66">
        <v>14980</v>
      </c>
      <c r="U5088" s="67">
        <f t="shared" si="1435"/>
        <v>25.3</v>
      </c>
      <c r="V5088" s="66">
        <f t="shared" si="1426"/>
        <v>493198.20000000007</v>
      </c>
      <c r="W5088" s="66" t="str">
        <f t="shared" si="1427"/>
        <v>1 &gt; 4</v>
      </c>
      <c r="X5088" s="66">
        <f>A5088+SUMIFS(Presensi!F:F,Presensi!E:E,'Entry Data'!AP5088)</f>
        <v>1</v>
      </c>
      <c r="Y5088" s="66">
        <f>IFERROR(INDEX('Retasi Pricing'!F:F,MATCH('Entry Data'!AM5088,'Retasi Pricing'!E:E,0))*X5088,"")</f>
        <v>25000</v>
      </c>
      <c r="Z5088" s="62" t="s">
        <v>26</v>
      </c>
      <c r="AA5088" s="62" t="s">
        <v>27</v>
      </c>
      <c r="AB5088" s="32"/>
      <c r="AC5088" s="32" t="s">
        <v>204</v>
      </c>
      <c r="AD5088" s="32" t="str">
        <f t="shared" si="1428"/>
        <v/>
      </c>
      <c r="AF5088" s="5" t="str">
        <f t="shared" si="1429"/>
        <v>abdul majid44215</v>
      </c>
      <c r="AG5088" s="5" t="str">
        <f t="shared" si="1430"/>
        <v>BMJ 05644215UTARADAY</v>
      </c>
      <c r="AH5088" s="5" t="str">
        <f t="shared" si="1431"/>
        <v>abdul majid44215UTARADAY</v>
      </c>
      <c r="AI5088" s="5" t="str">
        <f t="shared" si="1432"/>
        <v>BMJ 05644215DAY</v>
      </c>
      <c r="AJ5088" s="5" t="str">
        <f t="shared" si="1433"/>
        <v>abdul majid44215DAY</v>
      </c>
      <c r="AK5088" s="5" t="str">
        <f t="shared" si="1434"/>
        <v>abdul majidBMJ III</v>
      </c>
      <c r="AL5088" s="5" t="str">
        <f t="shared" si="1436"/>
        <v>1UTARA</v>
      </c>
      <c r="AM5088" s="5" t="str">
        <f t="shared" si="1437"/>
        <v>1 &gt; 4UTARA10 RODA</v>
      </c>
      <c r="AN5088" s="5" t="str">
        <f t="shared" si="1438"/>
        <v>abdul majidBMJ III1 &gt; 4UTARA10 RODA</v>
      </c>
      <c r="AO5088" s="5" t="str">
        <f t="shared" si="1439"/>
        <v>abdul majid1 &gt; 4UTARA10 RODA</v>
      </c>
      <c r="AP5088" s="5" t="str">
        <f t="shared" si="1440"/>
        <v>44215DAY</v>
      </c>
    </row>
    <row r="5089" spans="1:42" x14ac:dyDescent="0.3">
      <c r="A5089" s="33">
        <v>1</v>
      </c>
      <c r="B5089" s="33"/>
      <c r="C5089" s="70">
        <v>44215</v>
      </c>
      <c r="D5089" s="71" t="s">
        <v>19</v>
      </c>
      <c r="E5089" s="70">
        <v>44215</v>
      </c>
      <c r="F5089" s="71">
        <v>5177079</v>
      </c>
      <c r="G5089" s="33" t="s">
        <v>20</v>
      </c>
      <c r="H5089" s="33" t="s">
        <v>21</v>
      </c>
      <c r="I5089" s="33" t="s">
        <v>51</v>
      </c>
      <c r="J5089" s="33" t="s">
        <v>46</v>
      </c>
      <c r="K5089" s="63" t="s">
        <v>71</v>
      </c>
      <c r="L5089" s="32" t="str">
        <f t="shared" si="1423"/>
        <v>FM260JD</v>
      </c>
      <c r="M5089" s="32" t="str">
        <f t="shared" si="1424"/>
        <v>BMJ III</v>
      </c>
      <c r="N5089" s="32" t="str">
        <f t="shared" si="1425"/>
        <v>10 RODA</v>
      </c>
      <c r="O5089" s="146">
        <v>0.73111111111111116</v>
      </c>
      <c r="P5089" s="65">
        <v>0.73111111111111116</v>
      </c>
      <c r="Q5089" s="65"/>
      <c r="R5089" s="66">
        <v>2</v>
      </c>
      <c r="S5089" s="66">
        <v>38400</v>
      </c>
      <c r="T5089" s="66">
        <v>14980</v>
      </c>
      <c r="U5089" s="67">
        <f t="shared" si="1435"/>
        <v>23.42</v>
      </c>
      <c r="V5089" s="66">
        <f t="shared" si="1426"/>
        <v>456549.48000000004</v>
      </c>
      <c r="W5089" s="66" t="str">
        <f t="shared" si="1427"/>
        <v>1 &gt; 4</v>
      </c>
      <c r="X5089" s="66">
        <f>A5089+SUMIFS(Presensi!F:F,Presensi!E:E,'Entry Data'!AP5089)</f>
        <v>1</v>
      </c>
      <c r="Y5089" s="66">
        <f>IFERROR(INDEX('Retasi Pricing'!F:F,MATCH('Entry Data'!AM5089,'Retasi Pricing'!E:E,0))*X5089,"")</f>
        <v>25000</v>
      </c>
      <c r="Z5089" s="62" t="s">
        <v>26</v>
      </c>
      <c r="AA5089" s="62" t="s">
        <v>27</v>
      </c>
      <c r="AB5089" s="32"/>
      <c r="AC5089" s="32" t="s">
        <v>204</v>
      </c>
      <c r="AD5089" s="32" t="str">
        <f t="shared" si="1428"/>
        <v/>
      </c>
      <c r="AF5089" s="5" t="str">
        <f t="shared" si="1429"/>
        <v>abdul majid44215</v>
      </c>
      <c r="AG5089" s="5" t="str">
        <f t="shared" si="1430"/>
        <v>BMJ 05644215UTARADAY</v>
      </c>
      <c r="AH5089" s="5" t="str">
        <f t="shared" si="1431"/>
        <v>abdul majid44215UTARADAY</v>
      </c>
      <c r="AI5089" s="5" t="str">
        <f t="shared" si="1432"/>
        <v>BMJ 05644215DAY</v>
      </c>
      <c r="AJ5089" s="5" t="str">
        <f t="shared" si="1433"/>
        <v>abdul majid44215DAY</v>
      </c>
      <c r="AK5089" s="5" t="str">
        <f t="shared" si="1434"/>
        <v>abdul majidBMJ III</v>
      </c>
      <c r="AL5089" s="5" t="str">
        <f t="shared" si="1436"/>
        <v>2UTARA</v>
      </c>
      <c r="AM5089" s="5" t="str">
        <f t="shared" si="1437"/>
        <v>1 &gt; 4UTARA10 RODA</v>
      </c>
      <c r="AN5089" s="5" t="str">
        <f t="shared" si="1438"/>
        <v>abdul majidBMJ III1 &gt; 4UTARA10 RODA</v>
      </c>
      <c r="AO5089" s="5" t="str">
        <f t="shared" si="1439"/>
        <v>abdul majid1 &gt; 4UTARA10 RODA</v>
      </c>
      <c r="AP5089" s="5" t="str">
        <f t="shared" si="1440"/>
        <v>44215DAY</v>
      </c>
    </row>
    <row r="5090" spans="1:42" x14ac:dyDescent="0.3">
      <c r="A5090" s="33">
        <v>1</v>
      </c>
      <c r="B5090" s="33"/>
      <c r="C5090" s="70">
        <v>44215</v>
      </c>
      <c r="D5090" s="71" t="s">
        <v>19</v>
      </c>
      <c r="E5090" s="70">
        <v>44215</v>
      </c>
      <c r="F5090" s="71">
        <v>5176645</v>
      </c>
      <c r="G5090" s="33" t="s">
        <v>20</v>
      </c>
      <c r="H5090" s="33" t="s">
        <v>21</v>
      </c>
      <c r="I5090" s="33" t="s">
        <v>170</v>
      </c>
      <c r="J5090" s="33" t="s">
        <v>23</v>
      </c>
      <c r="K5090" s="63" t="s">
        <v>73</v>
      </c>
      <c r="L5090" s="32" t="str">
        <f t="shared" si="1423"/>
        <v>FM260JD</v>
      </c>
      <c r="M5090" s="32" t="str">
        <f t="shared" si="1424"/>
        <v>BMJ</v>
      </c>
      <c r="N5090" s="32" t="str">
        <f t="shared" si="1425"/>
        <v>10 RODA</v>
      </c>
      <c r="O5090" s="146">
        <v>0.36759259259259264</v>
      </c>
      <c r="P5090" s="65">
        <v>0.3730324074074074</v>
      </c>
      <c r="Q5090" s="65"/>
      <c r="R5090" s="66">
        <v>1</v>
      </c>
      <c r="S5090" s="66">
        <v>41220</v>
      </c>
      <c r="T5090" s="66">
        <v>14820</v>
      </c>
      <c r="U5090" s="67">
        <f t="shared" si="1435"/>
        <v>26.4</v>
      </c>
      <c r="V5090" s="66">
        <f t="shared" si="1426"/>
        <v>514641.6</v>
      </c>
      <c r="W5090" s="66" t="str">
        <f t="shared" si="1427"/>
        <v>1 &gt; 4</v>
      </c>
      <c r="X5090" s="66">
        <f>A5090+SUMIFS(Presensi!F:F,Presensi!E:E,'Entry Data'!AP5090)</f>
        <v>1</v>
      </c>
      <c r="Y5090" s="66">
        <f>IFERROR(INDEX('Retasi Pricing'!F:F,MATCH('Entry Data'!AM5090,'Retasi Pricing'!E:E,0))*X5090,"")</f>
        <v>25000</v>
      </c>
      <c r="Z5090" s="62" t="s">
        <v>26</v>
      </c>
      <c r="AA5090" s="62" t="s">
        <v>27</v>
      </c>
      <c r="AB5090" s="32"/>
      <c r="AC5090" s="32" t="s">
        <v>267</v>
      </c>
      <c r="AD5090" s="32" t="str">
        <f t="shared" si="1428"/>
        <v/>
      </c>
      <c r="AF5090" s="5" t="str">
        <f t="shared" si="1429"/>
        <v>Slamet Haryanto44215</v>
      </c>
      <c r="AG5090" s="5" t="str">
        <f t="shared" si="1430"/>
        <v>BMJ 06544215UTARADAY</v>
      </c>
      <c r="AH5090" s="5" t="str">
        <f t="shared" si="1431"/>
        <v>Slamet Haryanto44215UTARADAY</v>
      </c>
      <c r="AI5090" s="5" t="str">
        <f t="shared" si="1432"/>
        <v>BMJ 06544215DAY</v>
      </c>
      <c r="AJ5090" s="5" t="str">
        <f t="shared" si="1433"/>
        <v>Slamet Haryanto44215DAY</v>
      </c>
      <c r="AK5090" s="5" t="str">
        <f t="shared" si="1434"/>
        <v>Slamet HaryantoBMJ</v>
      </c>
      <c r="AL5090" s="5" t="str">
        <f t="shared" si="1436"/>
        <v>1UTARA</v>
      </c>
      <c r="AM5090" s="5" t="str">
        <f t="shared" si="1437"/>
        <v>1 &gt; 4UTARA10 RODA</v>
      </c>
      <c r="AN5090" s="5" t="str">
        <f t="shared" si="1438"/>
        <v>Slamet HaryantoBMJ1 &gt; 4UTARA10 RODA</v>
      </c>
      <c r="AO5090" s="5" t="str">
        <f t="shared" si="1439"/>
        <v>Slamet Haryanto1 &gt; 4UTARA10 RODA</v>
      </c>
      <c r="AP5090" s="5" t="str">
        <f t="shared" si="1440"/>
        <v>44215DAY</v>
      </c>
    </row>
    <row r="5091" spans="1:42" x14ac:dyDescent="0.3">
      <c r="A5091" s="33">
        <v>1</v>
      </c>
      <c r="B5091" s="33"/>
      <c r="C5091" s="70">
        <v>44215</v>
      </c>
      <c r="D5091" s="71" t="s">
        <v>19</v>
      </c>
      <c r="E5091" s="70">
        <v>44215</v>
      </c>
      <c r="F5091" s="71">
        <v>5176727</v>
      </c>
      <c r="G5091" s="33" t="s">
        <v>20</v>
      </c>
      <c r="H5091" s="33" t="s">
        <v>21</v>
      </c>
      <c r="I5091" s="33" t="s">
        <v>123</v>
      </c>
      <c r="J5091" s="33" t="s">
        <v>23</v>
      </c>
      <c r="K5091" s="63" t="s">
        <v>73</v>
      </c>
      <c r="L5091" s="32" t="str">
        <f t="shared" si="1423"/>
        <v>FM260JD</v>
      </c>
      <c r="M5091" s="32" t="str">
        <f t="shared" si="1424"/>
        <v>BMJ</v>
      </c>
      <c r="N5091" s="32" t="str">
        <f t="shared" si="1425"/>
        <v>10 RODA</v>
      </c>
      <c r="O5091" s="146">
        <v>0.42891203703703701</v>
      </c>
      <c r="P5091" s="65">
        <v>0.42891203703703701</v>
      </c>
      <c r="Q5091" s="65"/>
      <c r="R5091" s="66">
        <v>2</v>
      </c>
      <c r="S5091" s="66">
        <v>39040</v>
      </c>
      <c r="T5091" s="66">
        <v>14820</v>
      </c>
      <c r="U5091" s="67">
        <f t="shared" si="1435"/>
        <v>24.22</v>
      </c>
      <c r="V5091" s="66">
        <f t="shared" si="1426"/>
        <v>472144.68</v>
      </c>
      <c r="W5091" s="66" t="str">
        <f t="shared" si="1427"/>
        <v>1 &gt; 4</v>
      </c>
      <c r="X5091" s="66">
        <f>A5091+SUMIFS(Presensi!F:F,Presensi!E:E,'Entry Data'!AP5091)</f>
        <v>1</v>
      </c>
      <c r="Y5091" s="66">
        <f>IFERROR(INDEX('Retasi Pricing'!F:F,MATCH('Entry Data'!AM5091,'Retasi Pricing'!E:E,0))*X5091,"")</f>
        <v>25000</v>
      </c>
      <c r="Z5091" s="62" t="s">
        <v>26</v>
      </c>
      <c r="AA5091" s="62" t="s">
        <v>27</v>
      </c>
      <c r="AB5091" s="32"/>
      <c r="AC5091" s="32" t="s">
        <v>267</v>
      </c>
      <c r="AD5091" s="32" t="str">
        <f t="shared" si="1428"/>
        <v/>
      </c>
      <c r="AF5091" s="5" t="str">
        <f t="shared" si="1429"/>
        <v>Slamet Haryanto44215</v>
      </c>
      <c r="AG5091" s="5" t="str">
        <f t="shared" si="1430"/>
        <v>BMJ 06544215UTARADAY</v>
      </c>
      <c r="AH5091" s="5" t="str">
        <f t="shared" si="1431"/>
        <v>Slamet Haryanto44215UTARADAY</v>
      </c>
      <c r="AI5091" s="5" t="str">
        <f t="shared" si="1432"/>
        <v>BMJ 06544215DAY</v>
      </c>
      <c r="AJ5091" s="5" t="str">
        <f t="shared" si="1433"/>
        <v>Slamet Haryanto44215DAY</v>
      </c>
      <c r="AK5091" s="5" t="str">
        <f t="shared" si="1434"/>
        <v>Slamet HaryantoBMJ</v>
      </c>
      <c r="AL5091" s="5" t="str">
        <f t="shared" si="1436"/>
        <v>2UTARA</v>
      </c>
      <c r="AM5091" s="5" t="str">
        <f t="shared" si="1437"/>
        <v>1 &gt; 4UTARA10 RODA</v>
      </c>
      <c r="AN5091" s="5" t="str">
        <f t="shared" si="1438"/>
        <v>Slamet HaryantoBMJ1 &gt; 4UTARA10 RODA</v>
      </c>
      <c r="AO5091" s="5" t="str">
        <f t="shared" si="1439"/>
        <v>Slamet Haryanto1 &gt; 4UTARA10 RODA</v>
      </c>
      <c r="AP5091" s="5" t="str">
        <f t="shared" si="1440"/>
        <v>44215DAY</v>
      </c>
    </row>
    <row r="5092" spans="1:42" x14ac:dyDescent="0.3">
      <c r="A5092" s="33">
        <v>1</v>
      </c>
      <c r="B5092" s="33"/>
      <c r="C5092" s="70">
        <v>44215</v>
      </c>
      <c r="D5092" s="71" t="s">
        <v>19</v>
      </c>
      <c r="E5092" s="70">
        <v>44215</v>
      </c>
      <c r="F5092" s="71">
        <v>5176812</v>
      </c>
      <c r="G5092" s="33" t="s">
        <v>20</v>
      </c>
      <c r="H5092" s="33" t="s">
        <v>21</v>
      </c>
      <c r="I5092" s="33" t="s">
        <v>45</v>
      </c>
      <c r="J5092" s="33" t="s">
        <v>46</v>
      </c>
      <c r="K5092" s="63" t="s">
        <v>73</v>
      </c>
      <c r="L5092" s="32" t="str">
        <f t="shared" si="1423"/>
        <v>FM260JD</v>
      </c>
      <c r="M5092" s="32" t="str">
        <f t="shared" si="1424"/>
        <v>BMJ</v>
      </c>
      <c r="N5092" s="32" t="str">
        <f t="shared" si="1425"/>
        <v>10 RODA</v>
      </c>
      <c r="O5092" s="146">
        <v>0.49973379629629627</v>
      </c>
      <c r="P5092" s="65">
        <v>0.49973379629629627</v>
      </c>
      <c r="Q5092" s="65"/>
      <c r="R5092" s="66">
        <v>3</v>
      </c>
      <c r="S5092" s="66">
        <v>39960</v>
      </c>
      <c r="T5092" s="66">
        <v>14820</v>
      </c>
      <c r="U5092" s="67">
        <f t="shared" si="1435"/>
        <v>25.14</v>
      </c>
      <c r="V5092" s="66">
        <f t="shared" si="1426"/>
        <v>490079.16000000003</v>
      </c>
      <c r="W5092" s="66" t="str">
        <f t="shared" si="1427"/>
        <v>1 &gt; 4</v>
      </c>
      <c r="X5092" s="66">
        <f>A5092+SUMIFS(Presensi!F:F,Presensi!E:E,'Entry Data'!AP5092)</f>
        <v>1</v>
      </c>
      <c r="Y5092" s="66">
        <f>IFERROR(INDEX('Retasi Pricing'!F:F,MATCH('Entry Data'!AM5092,'Retasi Pricing'!E:E,0))*X5092,"")</f>
        <v>25000</v>
      </c>
      <c r="Z5092" s="62" t="s">
        <v>26</v>
      </c>
      <c r="AA5092" s="62" t="s">
        <v>27</v>
      </c>
      <c r="AB5092" s="32"/>
      <c r="AC5092" s="32" t="s">
        <v>267</v>
      </c>
      <c r="AD5092" s="32" t="str">
        <f t="shared" si="1428"/>
        <v/>
      </c>
      <c r="AF5092" s="5" t="str">
        <f t="shared" si="1429"/>
        <v>Slamet Haryanto44215</v>
      </c>
      <c r="AG5092" s="5" t="str">
        <f t="shared" si="1430"/>
        <v>BMJ 06544215UTARADAY</v>
      </c>
      <c r="AH5092" s="5" t="str">
        <f t="shared" si="1431"/>
        <v>Slamet Haryanto44215UTARADAY</v>
      </c>
      <c r="AI5092" s="5" t="str">
        <f t="shared" si="1432"/>
        <v>BMJ 06544215DAY</v>
      </c>
      <c r="AJ5092" s="5" t="str">
        <f t="shared" si="1433"/>
        <v>Slamet Haryanto44215DAY</v>
      </c>
      <c r="AK5092" s="5" t="str">
        <f t="shared" si="1434"/>
        <v>Slamet HaryantoBMJ</v>
      </c>
      <c r="AL5092" s="5" t="str">
        <f t="shared" si="1436"/>
        <v>3UTARA</v>
      </c>
      <c r="AM5092" s="5" t="str">
        <f t="shared" si="1437"/>
        <v>1 &gt; 4UTARA10 RODA</v>
      </c>
      <c r="AN5092" s="5" t="str">
        <f t="shared" si="1438"/>
        <v>Slamet HaryantoBMJ1 &gt; 4UTARA10 RODA</v>
      </c>
      <c r="AO5092" s="5" t="str">
        <f t="shared" si="1439"/>
        <v>Slamet Haryanto1 &gt; 4UTARA10 RODA</v>
      </c>
      <c r="AP5092" s="5" t="str">
        <f t="shared" si="1440"/>
        <v>44215DAY</v>
      </c>
    </row>
    <row r="5093" spans="1:42" x14ac:dyDescent="0.3">
      <c r="A5093" s="33">
        <v>1</v>
      </c>
      <c r="B5093" s="33"/>
      <c r="C5093" s="70">
        <v>44215</v>
      </c>
      <c r="D5093" s="71" t="s">
        <v>19</v>
      </c>
      <c r="E5093" s="70">
        <v>44215</v>
      </c>
      <c r="F5093" s="71">
        <v>5176893</v>
      </c>
      <c r="G5093" s="33" t="s">
        <v>20</v>
      </c>
      <c r="H5093" s="33" t="s">
        <v>21</v>
      </c>
      <c r="I5093" s="33" t="s">
        <v>45</v>
      </c>
      <c r="J5093" s="33" t="s">
        <v>46</v>
      </c>
      <c r="K5093" s="63" t="s">
        <v>73</v>
      </c>
      <c r="L5093" s="32" t="str">
        <f t="shared" si="1423"/>
        <v>FM260JD</v>
      </c>
      <c r="M5093" s="32" t="str">
        <f t="shared" si="1424"/>
        <v>BMJ</v>
      </c>
      <c r="N5093" s="32" t="str">
        <f t="shared" si="1425"/>
        <v>10 RODA</v>
      </c>
      <c r="O5093" s="146">
        <v>0.58118055555555559</v>
      </c>
      <c r="P5093" s="65">
        <v>0.58118055555555559</v>
      </c>
      <c r="Q5093" s="65"/>
      <c r="R5093" s="66">
        <v>4</v>
      </c>
      <c r="S5093" s="66">
        <v>39100</v>
      </c>
      <c r="T5093" s="66">
        <v>14820</v>
      </c>
      <c r="U5093" s="67">
        <f t="shared" si="1435"/>
        <v>24.28</v>
      </c>
      <c r="V5093" s="66">
        <f t="shared" si="1426"/>
        <v>473314.32</v>
      </c>
      <c r="W5093" s="66" t="str">
        <f t="shared" si="1427"/>
        <v>1 &gt; 4</v>
      </c>
      <c r="X5093" s="66">
        <f>A5093+SUMIFS(Presensi!F:F,Presensi!E:E,'Entry Data'!AP5093)</f>
        <v>1</v>
      </c>
      <c r="Y5093" s="66">
        <f>IFERROR(INDEX('Retasi Pricing'!F:F,MATCH('Entry Data'!AM5093,'Retasi Pricing'!E:E,0))*X5093,"")</f>
        <v>25000</v>
      </c>
      <c r="Z5093" s="62" t="s">
        <v>26</v>
      </c>
      <c r="AA5093" s="62" t="s">
        <v>27</v>
      </c>
      <c r="AB5093" s="32"/>
      <c r="AC5093" s="32" t="s">
        <v>267</v>
      </c>
      <c r="AD5093" s="32" t="str">
        <f t="shared" si="1428"/>
        <v/>
      </c>
      <c r="AF5093" s="5" t="str">
        <f t="shared" si="1429"/>
        <v>Slamet Haryanto44215</v>
      </c>
      <c r="AG5093" s="5" t="str">
        <f t="shared" si="1430"/>
        <v>BMJ 06544215UTARADAY</v>
      </c>
      <c r="AH5093" s="5" t="str">
        <f t="shared" si="1431"/>
        <v>Slamet Haryanto44215UTARADAY</v>
      </c>
      <c r="AI5093" s="5" t="str">
        <f t="shared" si="1432"/>
        <v>BMJ 06544215DAY</v>
      </c>
      <c r="AJ5093" s="5" t="str">
        <f t="shared" si="1433"/>
        <v>Slamet Haryanto44215DAY</v>
      </c>
      <c r="AK5093" s="5" t="str">
        <f t="shared" si="1434"/>
        <v>Slamet HaryantoBMJ</v>
      </c>
      <c r="AL5093" s="5" t="str">
        <f t="shared" si="1436"/>
        <v>4UTARA</v>
      </c>
      <c r="AM5093" s="5" t="str">
        <f t="shared" si="1437"/>
        <v>1 &gt; 4UTARA10 RODA</v>
      </c>
      <c r="AN5093" s="5" t="str">
        <f t="shared" si="1438"/>
        <v>Slamet HaryantoBMJ1 &gt; 4UTARA10 RODA</v>
      </c>
      <c r="AO5093" s="5" t="str">
        <f t="shared" si="1439"/>
        <v>Slamet Haryanto1 &gt; 4UTARA10 RODA</v>
      </c>
      <c r="AP5093" s="5" t="str">
        <f t="shared" si="1440"/>
        <v>44215DAY</v>
      </c>
    </row>
    <row r="5094" spans="1:42" x14ac:dyDescent="0.3">
      <c r="A5094" s="33">
        <v>1</v>
      </c>
      <c r="B5094" s="33"/>
      <c r="C5094" s="70">
        <v>44215</v>
      </c>
      <c r="D5094" s="71" t="s">
        <v>19</v>
      </c>
      <c r="E5094" s="70">
        <v>44215</v>
      </c>
      <c r="F5094" s="71">
        <v>5176981</v>
      </c>
      <c r="G5094" s="33" t="s">
        <v>20</v>
      </c>
      <c r="H5094" s="33" t="s">
        <v>21</v>
      </c>
      <c r="I5094" s="33" t="s">
        <v>45</v>
      </c>
      <c r="J5094" s="33" t="s">
        <v>46</v>
      </c>
      <c r="K5094" s="63" t="s">
        <v>73</v>
      </c>
      <c r="L5094" s="32" t="str">
        <f t="shared" si="1423"/>
        <v>FM260JD</v>
      </c>
      <c r="M5094" s="32" t="str">
        <f t="shared" si="1424"/>
        <v>BMJ</v>
      </c>
      <c r="N5094" s="32" t="str">
        <f t="shared" si="1425"/>
        <v>10 RODA</v>
      </c>
      <c r="O5094" s="146">
        <v>0.65105324074074067</v>
      </c>
      <c r="P5094" s="65">
        <v>0.65105324074074067</v>
      </c>
      <c r="Q5094" s="65"/>
      <c r="R5094" s="66">
        <v>5</v>
      </c>
      <c r="S5094" s="66">
        <v>40700</v>
      </c>
      <c r="T5094" s="66">
        <v>14820</v>
      </c>
      <c r="U5094" s="67">
        <f t="shared" si="1435"/>
        <v>25.88</v>
      </c>
      <c r="V5094" s="66">
        <f t="shared" si="1426"/>
        <v>504504.72000000003</v>
      </c>
      <c r="W5094" s="66" t="str">
        <f t="shared" si="1427"/>
        <v>&gt; 5</v>
      </c>
      <c r="X5094" s="66">
        <f>A5094+SUMIFS(Presensi!F:F,Presensi!E:E,'Entry Data'!AP5094)</f>
        <v>1</v>
      </c>
      <c r="Y5094" s="66">
        <f>IFERROR(INDEX('Retasi Pricing'!F:F,MATCH('Entry Data'!AM5094,'Retasi Pricing'!E:E,0))*X5094,"")</f>
        <v>27650</v>
      </c>
      <c r="Z5094" s="62" t="s">
        <v>26</v>
      </c>
      <c r="AA5094" s="62" t="s">
        <v>27</v>
      </c>
      <c r="AB5094" s="32"/>
      <c r="AC5094" s="32" t="s">
        <v>267</v>
      </c>
      <c r="AD5094" s="32" t="str">
        <f t="shared" si="1428"/>
        <v/>
      </c>
      <c r="AF5094" s="5" t="str">
        <f t="shared" si="1429"/>
        <v>Slamet Haryanto44215</v>
      </c>
      <c r="AG5094" s="5" t="str">
        <f t="shared" si="1430"/>
        <v>BMJ 06544215UTARADAY</v>
      </c>
      <c r="AH5094" s="5" t="str">
        <f t="shared" si="1431"/>
        <v>Slamet Haryanto44215UTARADAY</v>
      </c>
      <c r="AI5094" s="5" t="str">
        <f t="shared" si="1432"/>
        <v>BMJ 06544215DAY</v>
      </c>
      <c r="AJ5094" s="5" t="str">
        <f t="shared" si="1433"/>
        <v>Slamet Haryanto44215DAY</v>
      </c>
      <c r="AK5094" s="5" t="str">
        <f t="shared" si="1434"/>
        <v>Slamet HaryantoBMJ</v>
      </c>
      <c r="AL5094" s="5" t="str">
        <f t="shared" si="1436"/>
        <v>5UTARA</v>
      </c>
      <c r="AM5094" s="5" t="str">
        <f t="shared" si="1437"/>
        <v>&gt; 5UTARA10 RODA</v>
      </c>
      <c r="AN5094" s="5" t="str">
        <f t="shared" si="1438"/>
        <v>Slamet HaryantoBMJ&gt; 5UTARA10 RODA</v>
      </c>
      <c r="AO5094" s="5" t="str">
        <f t="shared" si="1439"/>
        <v>Slamet Haryanto&gt; 5UTARA10 RODA</v>
      </c>
      <c r="AP5094" s="5" t="str">
        <f t="shared" si="1440"/>
        <v>44215DAY</v>
      </c>
    </row>
    <row r="5095" spans="1:42" x14ac:dyDescent="0.3">
      <c r="A5095" s="33">
        <v>1</v>
      </c>
      <c r="B5095" s="33"/>
      <c r="C5095" s="70">
        <v>44215</v>
      </c>
      <c r="D5095" s="71" t="s">
        <v>19</v>
      </c>
      <c r="E5095" s="70">
        <v>44215</v>
      </c>
      <c r="F5095" s="71">
        <v>5177084</v>
      </c>
      <c r="G5095" s="33" t="s">
        <v>20</v>
      </c>
      <c r="H5095" s="33" t="s">
        <v>21</v>
      </c>
      <c r="I5095" s="33" t="s">
        <v>123</v>
      </c>
      <c r="J5095" s="33" t="s">
        <v>23</v>
      </c>
      <c r="K5095" s="63" t="s">
        <v>73</v>
      </c>
      <c r="L5095" s="32" t="str">
        <f t="shared" si="1423"/>
        <v>FM260JD</v>
      </c>
      <c r="M5095" s="32" t="str">
        <f t="shared" si="1424"/>
        <v>BMJ</v>
      </c>
      <c r="N5095" s="32" t="str">
        <f t="shared" si="1425"/>
        <v>10 RODA</v>
      </c>
      <c r="O5095" s="146">
        <v>0.73825231481481479</v>
      </c>
      <c r="P5095" s="65">
        <v>0.73825231481481479</v>
      </c>
      <c r="Q5095" s="65"/>
      <c r="R5095" s="66">
        <v>6</v>
      </c>
      <c r="S5095" s="66">
        <v>40240</v>
      </c>
      <c r="T5095" s="66">
        <v>14820</v>
      </c>
      <c r="U5095" s="67">
        <f t="shared" si="1435"/>
        <v>25.42</v>
      </c>
      <c r="V5095" s="66">
        <f t="shared" si="1426"/>
        <v>495537.48000000004</v>
      </c>
      <c r="W5095" s="66" t="str">
        <f t="shared" si="1427"/>
        <v>&gt; 6</v>
      </c>
      <c r="X5095" s="66">
        <f>A5095+SUMIFS(Presensi!F:F,Presensi!E:E,'Entry Data'!AP5095)</f>
        <v>1</v>
      </c>
      <c r="Y5095" s="66">
        <f>IFERROR(INDEX('Retasi Pricing'!F:F,MATCH('Entry Data'!AM5095,'Retasi Pricing'!E:E,0))*X5095,"")</f>
        <v>30800</v>
      </c>
      <c r="Z5095" s="62" t="s">
        <v>26</v>
      </c>
      <c r="AA5095" s="62" t="s">
        <v>27</v>
      </c>
      <c r="AB5095" s="32"/>
      <c r="AC5095" s="32" t="s">
        <v>267</v>
      </c>
      <c r="AD5095" s="32" t="str">
        <f t="shared" si="1428"/>
        <v/>
      </c>
      <c r="AF5095" s="5" t="str">
        <f t="shared" si="1429"/>
        <v>Slamet Haryanto44215</v>
      </c>
      <c r="AG5095" s="5" t="str">
        <f t="shared" si="1430"/>
        <v>BMJ 06544215UTARADAY</v>
      </c>
      <c r="AH5095" s="5" t="str">
        <f t="shared" si="1431"/>
        <v>Slamet Haryanto44215UTARADAY</v>
      </c>
      <c r="AI5095" s="5" t="str">
        <f t="shared" si="1432"/>
        <v>BMJ 06544215DAY</v>
      </c>
      <c r="AJ5095" s="5" t="str">
        <f t="shared" si="1433"/>
        <v>Slamet Haryanto44215DAY</v>
      </c>
      <c r="AK5095" s="5" t="str">
        <f t="shared" si="1434"/>
        <v>Slamet HaryantoBMJ</v>
      </c>
      <c r="AL5095" s="5" t="str">
        <f t="shared" si="1436"/>
        <v>6UTARA</v>
      </c>
      <c r="AM5095" s="5" t="str">
        <f t="shared" si="1437"/>
        <v>&gt; 6UTARA10 RODA</v>
      </c>
      <c r="AN5095" s="5" t="str">
        <f t="shared" si="1438"/>
        <v>Slamet HaryantoBMJ&gt; 6UTARA10 RODA</v>
      </c>
      <c r="AO5095" s="5" t="str">
        <f t="shared" si="1439"/>
        <v>Slamet Haryanto&gt; 6UTARA10 RODA</v>
      </c>
      <c r="AP5095" s="5" t="str">
        <f t="shared" si="1440"/>
        <v>44215DAY</v>
      </c>
    </row>
    <row r="5096" spans="1:42" x14ac:dyDescent="0.3">
      <c r="A5096" s="33">
        <v>1</v>
      </c>
      <c r="B5096" s="33"/>
      <c r="C5096" s="70">
        <v>44215</v>
      </c>
      <c r="D5096" s="71" t="s">
        <v>19</v>
      </c>
      <c r="E5096" s="70">
        <v>44215</v>
      </c>
      <c r="F5096" s="71">
        <v>5176646</v>
      </c>
      <c r="G5096" s="33" t="s">
        <v>20</v>
      </c>
      <c r="H5096" s="33" t="s">
        <v>21</v>
      </c>
      <c r="I5096" s="33" t="s">
        <v>123</v>
      </c>
      <c r="J5096" s="33" t="s">
        <v>23</v>
      </c>
      <c r="K5096" s="63" t="s">
        <v>75</v>
      </c>
      <c r="L5096" s="32" t="str">
        <f t="shared" si="1423"/>
        <v>FM260JD</v>
      </c>
      <c r="M5096" s="32" t="str">
        <f t="shared" si="1424"/>
        <v>BMJ</v>
      </c>
      <c r="N5096" s="32" t="str">
        <f t="shared" si="1425"/>
        <v>10 RODA</v>
      </c>
      <c r="O5096" s="146">
        <v>0.36809027777777775</v>
      </c>
      <c r="P5096" s="65">
        <v>0.38217592592592592</v>
      </c>
      <c r="Q5096" s="65"/>
      <c r="R5096" s="66">
        <v>1</v>
      </c>
      <c r="S5096" s="66">
        <v>40120</v>
      </c>
      <c r="T5096" s="66">
        <v>14860</v>
      </c>
      <c r="U5096" s="67">
        <f t="shared" si="1435"/>
        <v>25.26</v>
      </c>
      <c r="V5096" s="66">
        <f t="shared" si="1426"/>
        <v>492418.44000000006</v>
      </c>
      <c r="W5096" s="66" t="str">
        <f t="shared" si="1427"/>
        <v>1 &gt; 4</v>
      </c>
      <c r="X5096" s="66">
        <f>A5096+SUMIFS(Presensi!F:F,Presensi!E:E,'Entry Data'!AP5096)</f>
        <v>1</v>
      </c>
      <c r="Y5096" s="66">
        <f>IFERROR(INDEX('Retasi Pricing'!F:F,MATCH('Entry Data'!AM5096,'Retasi Pricing'!E:E,0))*X5096,"")</f>
        <v>25000</v>
      </c>
      <c r="Z5096" s="62" t="s">
        <v>26</v>
      </c>
      <c r="AA5096" s="62" t="s">
        <v>27</v>
      </c>
      <c r="AB5096" s="32"/>
      <c r="AC5096" s="32" t="s">
        <v>191</v>
      </c>
      <c r="AD5096" s="32" t="str">
        <f t="shared" si="1428"/>
        <v/>
      </c>
      <c r="AF5096" s="5" t="str">
        <f t="shared" si="1429"/>
        <v>ahmad asfuri44215</v>
      </c>
      <c r="AG5096" s="5" t="str">
        <f t="shared" si="1430"/>
        <v>BMJ 06744215UTARADAY</v>
      </c>
      <c r="AH5096" s="5" t="str">
        <f t="shared" si="1431"/>
        <v>ahmad asfuri44215UTARADAY</v>
      </c>
      <c r="AI5096" s="5" t="str">
        <f t="shared" si="1432"/>
        <v>BMJ 06744215DAY</v>
      </c>
      <c r="AJ5096" s="5" t="str">
        <f t="shared" si="1433"/>
        <v>ahmad asfuri44215DAY</v>
      </c>
      <c r="AK5096" s="5" t="str">
        <f t="shared" si="1434"/>
        <v>ahmad asfuriBMJ</v>
      </c>
      <c r="AL5096" s="5" t="str">
        <f t="shared" si="1436"/>
        <v>1UTARA</v>
      </c>
      <c r="AM5096" s="5" t="str">
        <f t="shared" si="1437"/>
        <v>1 &gt; 4UTARA10 RODA</v>
      </c>
      <c r="AN5096" s="5" t="str">
        <f t="shared" si="1438"/>
        <v>ahmad asfuriBMJ1 &gt; 4UTARA10 RODA</v>
      </c>
      <c r="AO5096" s="5" t="str">
        <f t="shared" si="1439"/>
        <v>ahmad asfuri1 &gt; 4UTARA10 RODA</v>
      </c>
      <c r="AP5096" s="5" t="str">
        <f t="shared" si="1440"/>
        <v>44215DAY</v>
      </c>
    </row>
    <row r="5097" spans="1:42" x14ac:dyDescent="0.3">
      <c r="A5097" s="33">
        <v>1</v>
      </c>
      <c r="B5097" s="33"/>
      <c r="C5097" s="70">
        <v>44215</v>
      </c>
      <c r="D5097" s="71" t="s">
        <v>19</v>
      </c>
      <c r="E5097" s="70">
        <v>44215</v>
      </c>
      <c r="F5097" s="71">
        <v>5176734</v>
      </c>
      <c r="G5097" s="33" t="s">
        <v>20</v>
      </c>
      <c r="H5097" s="33" t="s">
        <v>21</v>
      </c>
      <c r="I5097" s="33" t="s">
        <v>45</v>
      </c>
      <c r="J5097" s="33" t="s">
        <v>46</v>
      </c>
      <c r="K5097" s="63" t="s">
        <v>75</v>
      </c>
      <c r="L5097" s="32" t="str">
        <f t="shared" si="1423"/>
        <v>FM260JD</v>
      </c>
      <c r="M5097" s="32" t="str">
        <f t="shared" si="1424"/>
        <v>BMJ</v>
      </c>
      <c r="N5097" s="32" t="str">
        <f t="shared" si="1425"/>
        <v>10 RODA</v>
      </c>
      <c r="O5097" s="146">
        <v>0.43657407407407406</v>
      </c>
      <c r="P5097" s="65">
        <v>0.43657407407407406</v>
      </c>
      <c r="Q5097" s="65"/>
      <c r="R5097" s="66">
        <v>2</v>
      </c>
      <c r="S5097" s="66">
        <v>39760</v>
      </c>
      <c r="T5097" s="66">
        <v>14860</v>
      </c>
      <c r="U5097" s="67">
        <f t="shared" si="1435"/>
        <v>24.9</v>
      </c>
      <c r="V5097" s="66">
        <f t="shared" si="1426"/>
        <v>485400.6</v>
      </c>
      <c r="W5097" s="66" t="str">
        <f t="shared" si="1427"/>
        <v>1 &gt; 4</v>
      </c>
      <c r="X5097" s="66">
        <f>A5097+SUMIFS(Presensi!F:F,Presensi!E:E,'Entry Data'!AP5097)</f>
        <v>1</v>
      </c>
      <c r="Y5097" s="66">
        <f>IFERROR(INDEX('Retasi Pricing'!F:F,MATCH('Entry Data'!AM5097,'Retasi Pricing'!E:E,0))*X5097,"")</f>
        <v>25000</v>
      </c>
      <c r="Z5097" s="62" t="s">
        <v>26</v>
      </c>
      <c r="AA5097" s="62" t="s">
        <v>27</v>
      </c>
      <c r="AB5097" s="32"/>
      <c r="AC5097" s="32" t="s">
        <v>191</v>
      </c>
      <c r="AD5097" s="32" t="str">
        <f t="shared" si="1428"/>
        <v/>
      </c>
      <c r="AF5097" s="5" t="str">
        <f t="shared" si="1429"/>
        <v>ahmad asfuri44215</v>
      </c>
      <c r="AG5097" s="5" t="str">
        <f t="shared" si="1430"/>
        <v>BMJ 06744215UTARADAY</v>
      </c>
      <c r="AH5097" s="5" t="str">
        <f t="shared" si="1431"/>
        <v>ahmad asfuri44215UTARADAY</v>
      </c>
      <c r="AI5097" s="5" t="str">
        <f t="shared" si="1432"/>
        <v>BMJ 06744215DAY</v>
      </c>
      <c r="AJ5097" s="5" t="str">
        <f t="shared" si="1433"/>
        <v>ahmad asfuri44215DAY</v>
      </c>
      <c r="AK5097" s="5" t="str">
        <f t="shared" si="1434"/>
        <v>ahmad asfuriBMJ</v>
      </c>
      <c r="AL5097" s="5" t="str">
        <f t="shared" si="1436"/>
        <v>2UTARA</v>
      </c>
      <c r="AM5097" s="5" t="str">
        <f t="shared" si="1437"/>
        <v>1 &gt; 4UTARA10 RODA</v>
      </c>
      <c r="AN5097" s="5" t="str">
        <f t="shared" si="1438"/>
        <v>ahmad asfuriBMJ1 &gt; 4UTARA10 RODA</v>
      </c>
      <c r="AO5097" s="5" t="str">
        <f t="shared" si="1439"/>
        <v>ahmad asfuri1 &gt; 4UTARA10 RODA</v>
      </c>
      <c r="AP5097" s="5" t="str">
        <f t="shared" si="1440"/>
        <v>44215DAY</v>
      </c>
    </row>
    <row r="5098" spans="1:42" x14ac:dyDescent="0.3">
      <c r="A5098" s="33">
        <v>1</v>
      </c>
      <c r="B5098" s="33"/>
      <c r="C5098" s="70">
        <v>44215</v>
      </c>
      <c r="D5098" s="71" t="s">
        <v>19</v>
      </c>
      <c r="E5098" s="70">
        <v>44215</v>
      </c>
      <c r="F5098" s="71">
        <v>5176830</v>
      </c>
      <c r="G5098" s="33" t="s">
        <v>20</v>
      </c>
      <c r="H5098" s="33" t="s">
        <v>21</v>
      </c>
      <c r="I5098" s="33" t="s">
        <v>45</v>
      </c>
      <c r="J5098" s="33" t="s">
        <v>46</v>
      </c>
      <c r="K5098" s="63" t="s">
        <v>75</v>
      </c>
      <c r="L5098" s="32" t="str">
        <f t="shared" si="1423"/>
        <v>FM260JD</v>
      </c>
      <c r="M5098" s="32" t="str">
        <f t="shared" si="1424"/>
        <v>BMJ</v>
      </c>
      <c r="N5098" s="32" t="str">
        <f t="shared" si="1425"/>
        <v>10 RODA</v>
      </c>
      <c r="O5098" s="146">
        <v>0.51201388888888888</v>
      </c>
      <c r="P5098" s="65">
        <v>0.51201388888888888</v>
      </c>
      <c r="Q5098" s="65"/>
      <c r="R5098" s="66">
        <v>3</v>
      </c>
      <c r="S5098" s="66">
        <v>38900</v>
      </c>
      <c r="T5098" s="66">
        <v>14860</v>
      </c>
      <c r="U5098" s="67">
        <f t="shared" si="1435"/>
        <v>24.04</v>
      </c>
      <c r="V5098" s="66">
        <f t="shared" si="1426"/>
        <v>468635.76</v>
      </c>
      <c r="W5098" s="66" t="str">
        <f t="shared" si="1427"/>
        <v>1 &gt; 4</v>
      </c>
      <c r="X5098" s="66">
        <f>A5098+SUMIFS(Presensi!F:F,Presensi!E:E,'Entry Data'!AP5098)</f>
        <v>1</v>
      </c>
      <c r="Y5098" s="66">
        <f>IFERROR(INDEX('Retasi Pricing'!F:F,MATCH('Entry Data'!AM5098,'Retasi Pricing'!E:E,0))*X5098,"")</f>
        <v>25000</v>
      </c>
      <c r="Z5098" s="62" t="s">
        <v>26</v>
      </c>
      <c r="AA5098" s="62" t="s">
        <v>27</v>
      </c>
      <c r="AB5098" s="32"/>
      <c r="AC5098" s="32" t="s">
        <v>191</v>
      </c>
      <c r="AD5098" s="32" t="str">
        <f t="shared" si="1428"/>
        <v/>
      </c>
      <c r="AF5098" s="5" t="str">
        <f t="shared" si="1429"/>
        <v>ahmad asfuri44215</v>
      </c>
      <c r="AG5098" s="5" t="str">
        <f t="shared" si="1430"/>
        <v>BMJ 06744215UTARADAY</v>
      </c>
      <c r="AH5098" s="5" t="str">
        <f t="shared" si="1431"/>
        <v>ahmad asfuri44215UTARADAY</v>
      </c>
      <c r="AI5098" s="5" t="str">
        <f t="shared" si="1432"/>
        <v>BMJ 06744215DAY</v>
      </c>
      <c r="AJ5098" s="5" t="str">
        <f t="shared" si="1433"/>
        <v>ahmad asfuri44215DAY</v>
      </c>
      <c r="AK5098" s="5" t="str">
        <f t="shared" si="1434"/>
        <v>ahmad asfuriBMJ</v>
      </c>
      <c r="AL5098" s="5" t="str">
        <f t="shared" si="1436"/>
        <v>3UTARA</v>
      </c>
      <c r="AM5098" s="5" t="str">
        <f t="shared" si="1437"/>
        <v>1 &gt; 4UTARA10 RODA</v>
      </c>
      <c r="AN5098" s="5" t="str">
        <f t="shared" si="1438"/>
        <v>ahmad asfuriBMJ1 &gt; 4UTARA10 RODA</v>
      </c>
      <c r="AO5098" s="5" t="str">
        <f t="shared" si="1439"/>
        <v>ahmad asfuri1 &gt; 4UTARA10 RODA</v>
      </c>
      <c r="AP5098" s="5" t="str">
        <f t="shared" si="1440"/>
        <v>44215DAY</v>
      </c>
    </row>
    <row r="5099" spans="1:42" x14ac:dyDescent="0.3">
      <c r="A5099" s="33">
        <v>1</v>
      </c>
      <c r="B5099" s="33"/>
      <c r="C5099" s="70">
        <v>44215</v>
      </c>
      <c r="D5099" s="71" t="s">
        <v>19</v>
      </c>
      <c r="E5099" s="70">
        <v>44215</v>
      </c>
      <c r="F5099" s="71">
        <v>5176896</v>
      </c>
      <c r="G5099" s="33" t="s">
        <v>20</v>
      </c>
      <c r="H5099" s="33" t="s">
        <v>50</v>
      </c>
      <c r="I5099" s="33" t="s">
        <v>170</v>
      </c>
      <c r="J5099" s="33" t="s">
        <v>23</v>
      </c>
      <c r="K5099" s="63" t="s">
        <v>75</v>
      </c>
      <c r="L5099" s="32" t="str">
        <f t="shared" si="1423"/>
        <v>FM260JD</v>
      </c>
      <c r="M5099" s="32" t="str">
        <f t="shared" si="1424"/>
        <v>BMJ</v>
      </c>
      <c r="N5099" s="32" t="str">
        <f t="shared" si="1425"/>
        <v>10 RODA</v>
      </c>
      <c r="O5099" s="146">
        <v>0.5832060185185185</v>
      </c>
      <c r="P5099" s="65">
        <v>0.5832060185185185</v>
      </c>
      <c r="Q5099" s="65"/>
      <c r="R5099" s="66">
        <v>4</v>
      </c>
      <c r="S5099" s="66">
        <v>39180</v>
      </c>
      <c r="T5099" s="66">
        <v>14860</v>
      </c>
      <c r="U5099" s="67">
        <f t="shared" si="1435"/>
        <v>24.32</v>
      </c>
      <c r="V5099" s="66">
        <f t="shared" si="1426"/>
        <v>474094.08000000002</v>
      </c>
      <c r="W5099" s="66" t="str">
        <f t="shared" si="1427"/>
        <v>1 &gt; 4</v>
      </c>
      <c r="X5099" s="66">
        <f>A5099+SUMIFS(Presensi!F:F,Presensi!E:E,'Entry Data'!AP5099)</f>
        <v>1</v>
      </c>
      <c r="Y5099" s="66">
        <f>IFERROR(INDEX('Retasi Pricing'!F:F,MATCH('Entry Data'!AM5099,'Retasi Pricing'!E:E,0))*X5099,"")</f>
        <v>25000</v>
      </c>
      <c r="Z5099" s="62" t="s">
        <v>26</v>
      </c>
      <c r="AA5099" s="62" t="s">
        <v>27</v>
      </c>
      <c r="AB5099" s="32"/>
      <c r="AC5099" s="32" t="s">
        <v>191</v>
      </c>
      <c r="AD5099" s="32" t="str">
        <f t="shared" si="1428"/>
        <v/>
      </c>
      <c r="AF5099" s="5" t="str">
        <f t="shared" si="1429"/>
        <v>ahmad asfuri44215</v>
      </c>
      <c r="AG5099" s="5" t="str">
        <f t="shared" si="1430"/>
        <v>BMJ 06744215UTARADAY</v>
      </c>
      <c r="AH5099" s="5" t="str">
        <f t="shared" si="1431"/>
        <v>ahmad asfuri44215UTARADAY</v>
      </c>
      <c r="AI5099" s="5" t="str">
        <f t="shared" si="1432"/>
        <v>BMJ 06744215DAY</v>
      </c>
      <c r="AJ5099" s="5" t="str">
        <f t="shared" si="1433"/>
        <v>ahmad asfuri44215DAY</v>
      </c>
      <c r="AK5099" s="5" t="str">
        <f t="shared" si="1434"/>
        <v>ahmad asfuriBMJ</v>
      </c>
      <c r="AL5099" s="5" t="str">
        <f t="shared" si="1436"/>
        <v>4UTARA</v>
      </c>
      <c r="AM5099" s="5" t="str">
        <f t="shared" si="1437"/>
        <v>1 &gt; 4UTARA10 RODA</v>
      </c>
      <c r="AN5099" s="5" t="str">
        <f t="shared" si="1438"/>
        <v>ahmad asfuriBMJ1 &gt; 4UTARA10 RODA</v>
      </c>
      <c r="AO5099" s="5" t="str">
        <f t="shared" si="1439"/>
        <v>ahmad asfuri1 &gt; 4UTARA10 RODA</v>
      </c>
      <c r="AP5099" s="5" t="str">
        <f t="shared" si="1440"/>
        <v>44215DAY</v>
      </c>
    </row>
    <row r="5100" spans="1:42" x14ac:dyDescent="0.3">
      <c r="A5100" s="33">
        <v>1</v>
      </c>
      <c r="B5100" s="33"/>
      <c r="C5100" s="70">
        <v>44215</v>
      </c>
      <c r="D5100" s="71" t="s">
        <v>19</v>
      </c>
      <c r="E5100" s="70">
        <v>44215</v>
      </c>
      <c r="F5100" s="71">
        <v>5177018</v>
      </c>
      <c r="G5100" s="33" t="s">
        <v>20</v>
      </c>
      <c r="H5100" s="33" t="s">
        <v>21</v>
      </c>
      <c r="I5100" s="33" t="s">
        <v>123</v>
      </c>
      <c r="J5100" s="33" t="s">
        <v>46</v>
      </c>
      <c r="K5100" s="63" t="s">
        <v>75</v>
      </c>
      <c r="L5100" s="32" t="str">
        <f t="shared" ref="L5100:L5163" si="1441">IFERROR(VLOOKUP(K5100,db_unit,2,FALSE),"")</f>
        <v>FM260JD</v>
      </c>
      <c r="M5100" s="32" t="str">
        <f t="shared" ref="M5100:M5163" si="1442">IFERROR(VLOOKUP(K5100,db_unit,3,FALSE),"")</f>
        <v>BMJ</v>
      </c>
      <c r="N5100" s="32" t="str">
        <f t="shared" ref="N5100:N5163" si="1443">IFERROR(VLOOKUP(K5100,db_unit,4,FALSE),"")</f>
        <v>10 RODA</v>
      </c>
      <c r="O5100" s="146">
        <v>0.68033564814814806</v>
      </c>
      <c r="P5100" s="65">
        <v>0.68033564814814806</v>
      </c>
      <c r="Q5100" s="65"/>
      <c r="R5100" s="66">
        <v>5</v>
      </c>
      <c r="S5100" s="66">
        <v>39260</v>
      </c>
      <c r="T5100" s="66">
        <v>14860</v>
      </c>
      <c r="U5100" s="67">
        <f t="shared" si="1435"/>
        <v>24.4</v>
      </c>
      <c r="V5100" s="66">
        <f t="shared" si="1426"/>
        <v>475653.6</v>
      </c>
      <c r="W5100" s="66" t="str">
        <f t="shared" si="1427"/>
        <v>&gt; 5</v>
      </c>
      <c r="X5100" s="66">
        <f>A5100+SUMIFS(Presensi!F:F,Presensi!E:E,'Entry Data'!AP5100)</f>
        <v>1</v>
      </c>
      <c r="Y5100" s="66">
        <f>IFERROR(INDEX('Retasi Pricing'!F:F,MATCH('Entry Data'!AM5100,'Retasi Pricing'!E:E,0))*X5100,"")</f>
        <v>27650</v>
      </c>
      <c r="Z5100" s="62" t="s">
        <v>26</v>
      </c>
      <c r="AA5100" s="62" t="s">
        <v>27</v>
      </c>
      <c r="AB5100" s="32"/>
      <c r="AC5100" s="32" t="s">
        <v>191</v>
      </c>
      <c r="AD5100" s="32" t="str">
        <f t="shared" si="1428"/>
        <v/>
      </c>
      <c r="AF5100" s="5" t="str">
        <f t="shared" si="1429"/>
        <v>ahmad asfuri44215</v>
      </c>
      <c r="AG5100" s="5" t="str">
        <f t="shared" si="1430"/>
        <v>BMJ 06744215UTARADAY</v>
      </c>
      <c r="AH5100" s="5" t="str">
        <f t="shared" si="1431"/>
        <v>ahmad asfuri44215UTARADAY</v>
      </c>
      <c r="AI5100" s="5" t="str">
        <f t="shared" si="1432"/>
        <v>BMJ 06744215DAY</v>
      </c>
      <c r="AJ5100" s="5" t="str">
        <f t="shared" si="1433"/>
        <v>ahmad asfuri44215DAY</v>
      </c>
      <c r="AK5100" s="5" t="str">
        <f t="shared" si="1434"/>
        <v>ahmad asfuriBMJ</v>
      </c>
      <c r="AL5100" s="5" t="str">
        <f t="shared" si="1436"/>
        <v>5UTARA</v>
      </c>
      <c r="AM5100" s="5" t="str">
        <f t="shared" si="1437"/>
        <v>&gt; 5UTARA10 RODA</v>
      </c>
      <c r="AN5100" s="5" t="str">
        <f t="shared" si="1438"/>
        <v>ahmad asfuriBMJ&gt; 5UTARA10 RODA</v>
      </c>
      <c r="AO5100" s="5" t="str">
        <f t="shared" si="1439"/>
        <v>ahmad asfuri&gt; 5UTARA10 RODA</v>
      </c>
      <c r="AP5100" s="5" t="str">
        <f t="shared" si="1440"/>
        <v>44215DAY</v>
      </c>
    </row>
    <row r="5101" spans="1:42" x14ac:dyDescent="0.3">
      <c r="A5101" s="33">
        <v>1</v>
      </c>
      <c r="B5101" s="33"/>
      <c r="C5101" s="70">
        <v>44215</v>
      </c>
      <c r="D5101" s="71" t="s">
        <v>19</v>
      </c>
      <c r="E5101" s="70">
        <v>44215</v>
      </c>
      <c r="F5101" s="71">
        <v>5177098</v>
      </c>
      <c r="G5101" s="33" t="s">
        <v>20</v>
      </c>
      <c r="H5101" s="33" t="s">
        <v>21</v>
      </c>
      <c r="I5101" s="33" t="s">
        <v>51</v>
      </c>
      <c r="J5101" s="33" t="s">
        <v>46</v>
      </c>
      <c r="K5101" s="63" t="s">
        <v>75</v>
      </c>
      <c r="L5101" s="32" t="str">
        <f t="shared" si="1441"/>
        <v>FM260JD</v>
      </c>
      <c r="M5101" s="32" t="str">
        <f t="shared" si="1442"/>
        <v>BMJ</v>
      </c>
      <c r="N5101" s="32" t="str">
        <f t="shared" si="1443"/>
        <v>10 RODA</v>
      </c>
      <c r="O5101" s="146">
        <v>0.75253472222222229</v>
      </c>
      <c r="P5101" s="65">
        <v>0.75253472222222229</v>
      </c>
      <c r="Q5101" s="65"/>
      <c r="R5101" s="66">
        <v>6</v>
      </c>
      <c r="S5101" s="66">
        <v>38520</v>
      </c>
      <c r="T5101" s="66">
        <v>14860</v>
      </c>
      <c r="U5101" s="67">
        <f t="shared" si="1435"/>
        <v>23.66</v>
      </c>
      <c r="V5101" s="66">
        <f t="shared" si="1426"/>
        <v>461228.04000000004</v>
      </c>
      <c r="W5101" s="66" t="str">
        <f t="shared" si="1427"/>
        <v>&gt; 6</v>
      </c>
      <c r="X5101" s="66">
        <f>A5101+SUMIFS(Presensi!F:F,Presensi!E:E,'Entry Data'!AP5101)</f>
        <v>1</v>
      </c>
      <c r="Y5101" s="66">
        <f>IFERROR(INDEX('Retasi Pricing'!F:F,MATCH('Entry Data'!AM5101,'Retasi Pricing'!E:E,0))*X5101,"")</f>
        <v>30800</v>
      </c>
      <c r="Z5101" s="62" t="s">
        <v>26</v>
      </c>
      <c r="AA5101" s="62" t="s">
        <v>27</v>
      </c>
      <c r="AB5101" s="32"/>
      <c r="AC5101" s="32" t="s">
        <v>191</v>
      </c>
      <c r="AD5101" s="32" t="str">
        <f t="shared" si="1428"/>
        <v/>
      </c>
      <c r="AF5101" s="5" t="str">
        <f t="shared" si="1429"/>
        <v>ahmad asfuri44215</v>
      </c>
      <c r="AG5101" s="5" t="str">
        <f t="shared" si="1430"/>
        <v>BMJ 06744215UTARADAY</v>
      </c>
      <c r="AH5101" s="5" t="str">
        <f t="shared" si="1431"/>
        <v>ahmad asfuri44215UTARADAY</v>
      </c>
      <c r="AI5101" s="5" t="str">
        <f t="shared" si="1432"/>
        <v>BMJ 06744215DAY</v>
      </c>
      <c r="AJ5101" s="5" t="str">
        <f t="shared" si="1433"/>
        <v>ahmad asfuri44215DAY</v>
      </c>
      <c r="AK5101" s="5" t="str">
        <f t="shared" si="1434"/>
        <v>ahmad asfuriBMJ</v>
      </c>
      <c r="AL5101" s="5" t="str">
        <f t="shared" si="1436"/>
        <v>6UTARA</v>
      </c>
      <c r="AM5101" s="5" t="str">
        <f t="shared" si="1437"/>
        <v>&gt; 6UTARA10 RODA</v>
      </c>
      <c r="AN5101" s="5" t="str">
        <f t="shared" si="1438"/>
        <v>ahmad asfuriBMJ&gt; 6UTARA10 RODA</v>
      </c>
      <c r="AO5101" s="5" t="str">
        <f t="shared" si="1439"/>
        <v>ahmad asfuri&gt; 6UTARA10 RODA</v>
      </c>
      <c r="AP5101" s="5" t="str">
        <f t="shared" si="1440"/>
        <v>44215DAY</v>
      </c>
    </row>
    <row r="5102" spans="1:42" x14ac:dyDescent="0.3">
      <c r="A5102" s="33">
        <v>1</v>
      </c>
      <c r="B5102" s="33"/>
      <c r="C5102" s="70">
        <v>44215</v>
      </c>
      <c r="D5102" s="71" t="s">
        <v>19</v>
      </c>
      <c r="E5102" s="70">
        <v>44215</v>
      </c>
      <c r="F5102" s="71">
        <v>5176636</v>
      </c>
      <c r="G5102" s="33" t="s">
        <v>20</v>
      </c>
      <c r="H5102" s="33" t="s">
        <v>50</v>
      </c>
      <c r="I5102" s="33" t="s">
        <v>170</v>
      </c>
      <c r="J5102" s="33" t="s">
        <v>23</v>
      </c>
      <c r="K5102" s="63" t="s">
        <v>77</v>
      </c>
      <c r="L5102" s="32" t="str">
        <f t="shared" si="1441"/>
        <v>FM260JD</v>
      </c>
      <c r="M5102" s="32" t="str">
        <f t="shared" si="1442"/>
        <v>BMJ</v>
      </c>
      <c r="N5102" s="32" t="str">
        <f t="shared" si="1443"/>
        <v>10 RODA</v>
      </c>
      <c r="O5102" s="146">
        <v>0.35899305555555555</v>
      </c>
      <c r="P5102" s="65">
        <v>0.36416666666666669</v>
      </c>
      <c r="Q5102" s="65"/>
      <c r="R5102" s="66">
        <v>1</v>
      </c>
      <c r="S5102" s="66">
        <v>39980</v>
      </c>
      <c r="T5102" s="66">
        <v>15100</v>
      </c>
      <c r="U5102" s="67">
        <f t="shared" si="1435"/>
        <v>24.88</v>
      </c>
      <c r="V5102" s="66">
        <f t="shared" si="1426"/>
        <v>485010.72000000003</v>
      </c>
      <c r="W5102" s="66" t="str">
        <f t="shared" si="1427"/>
        <v>1 &gt; 4</v>
      </c>
      <c r="X5102" s="66">
        <f>A5102+SUMIFS(Presensi!F:F,Presensi!E:E,'Entry Data'!AP5102)</f>
        <v>1</v>
      </c>
      <c r="Y5102" s="66">
        <f>IFERROR(INDEX('Retasi Pricing'!F:F,MATCH('Entry Data'!AM5102,'Retasi Pricing'!E:E,0))*X5102,"")</f>
        <v>25000</v>
      </c>
      <c r="Z5102" s="62" t="s">
        <v>26</v>
      </c>
      <c r="AA5102" s="62" t="s">
        <v>27</v>
      </c>
      <c r="AB5102" s="32"/>
      <c r="AC5102" s="32" t="s">
        <v>195</v>
      </c>
      <c r="AD5102" s="32" t="str">
        <f t="shared" si="1428"/>
        <v/>
      </c>
      <c r="AF5102" s="5" t="str">
        <f t="shared" si="1429"/>
        <v>m.andri44215</v>
      </c>
      <c r="AG5102" s="5" t="str">
        <f t="shared" si="1430"/>
        <v>BMJ 06844215UTARADAY</v>
      </c>
      <c r="AH5102" s="5" t="str">
        <f t="shared" si="1431"/>
        <v>m.andri44215UTARADAY</v>
      </c>
      <c r="AI5102" s="5" t="str">
        <f t="shared" si="1432"/>
        <v>BMJ 06844215DAY</v>
      </c>
      <c r="AJ5102" s="5" t="str">
        <f t="shared" si="1433"/>
        <v>m.andri44215DAY</v>
      </c>
      <c r="AK5102" s="5" t="str">
        <f t="shared" si="1434"/>
        <v>m.andriBMJ</v>
      </c>
      <c r="AL5102" s="5" t="str">
        <f t="shared" si="1436"/>
        <v>1UTARA</v>
      </c>
      <c r="AM5102" s="5" t="str">
        <f t="shared" si="1437"/>
        <v>1 &gt; 4UTARA10 RODA</v>
      </c>
      <c r="AN5102" s="5" t="str">
        <f t="shared" si="1438"/>
        <v>m.andriBMJ1 &gt; 4UTARA10 RODA</v>
      </c>
      <c r="AO5102" s="5" t="str">
        <f t="shared" si="1439"/>
        <v>m.andri1 &gt; 4UTARA10 RODA</v>
      </c>
      <c r="AP5102" s="5" t="str">
        <f t="shared" si="1440"/>
        <v>44215DAY</v>
      </c>
    </row>
    <row r="5103" spans="1:42" x14ac:dyDescent="0.3">
      <c r="A5103" s="33">
        <v>1</v>
      </c>
      <c r="B5103" s="33"/>
      <c r="C5103" s="70">
        <v>44215</v>
      </c>
      <c r="D5103" s="71" t="s">
        <v>19</v>
      </c>
      <c r="E5103" s="70">
        <v>44215</v>
      </c>
      <c r="F5103" s="71">
        <v>5176719</v>
      </c>
      <c r="G5103" s="33" t="s">
        <v>20</v>
      </c>
      <c r="H5103" s="33" t="s">
        <v>21</v>
      </c>
      <c r="I5103" s="33" t="s">
        <v>123</v>
      </c>
      <c r="J5103" s="33" t="s">
        <v>23</v>
      </c>
      <c r="K5103" s="63" t="s">
        <v>77</v>
      </c>
      <c r="L5103" s="32" t="str">
        <f t="shared" si="1441"/>
        <v>FM260JD</v>
      </c>
      <c r="M5103" s="32" t="str">
        <f t="shared" si="1442"/>
        <v>BMJ</v>
      </c>
      <c r="N5103" s="32" t="str">
        <f t="shared" si="1443"/>
        <v>10 RODA</v>
      </c>
      <c r="O5103" s="146">
        <v>0.42394675925925923</v>
      </c>
      <c r="P5103" s="65">
        <v>0.42394675925925923</v>
      </c>
      <c r="Q5103" s="65"/>
      <c r="R5103" s="66">
        <v>2</v>
      </c>
      <c r="S5103" s="66">
        <v>40680</v>
      </c>
      <c r="T5103" s="66">
        <v>15100</v>
      </c>
      <c r="U5103" s="67">
        <f t="shared" si="1435"/>
        <v>25.58</v>
      </c>
      <c r="V5103" s="66">
        <f t="shared" si="1426"/>
        <v>498656.51999999996</v>
      </c>
      <c r="W5103" s="66" t="str">
        <f t="shared" si="1427"/>
        <v>1 &gt; 4</v>
      </c>
      <c r="X5103" s="66">
        <f>A5103+SUMIFS(Presensi!F:F,Presensi!E:E,'Entry Data'!AP5103)</f>
        <v>1</v>
      </c>
      <c r="Y5103" s="66">
        <f>IFERROR(INDEX('Retasi Pricing'!F:F,MATCH('Entry Data'!AM5103,'Retasi Pricing'!E:E,0))*X5103,"")</f>
        <v>25000</v>
      </c>
      <c r="Z5103" s="62" t="s">
        <v>26</v>
      </c>
      <c r="AA5103" s="62" t="s">
        <v>27</v>
      </c>
      <c r="AB5103" s="32"/>
      <c r="AC5103" s="32" t="s">
        <v>195</v>
      </c>
      <c r="AD5103" s="32" t="str">
        <f t="shared" si="1428"/>
        <v/>
      </c>
      <c r="AF5103" s="5" t="str">
        <f t="shared" si="1429"/>
        <v>m.andri44215</v>
      </c>
      <c r="AG5103" s="5" t="str">
        <f t="shared" si="1430"/>
        <v>BMJ 06844215UTARADAY</v>
      </c>
      <c r="AH5103" s="5" t="str">
        <f t="shared" si="1431"/>
        <v>m.andri44215UTARADAY</v>
      </c>
      <c r="AI5103" s="5" t="str">
        <f t="shared" si="1432"/>
        <v>BMJ 06844215DAY</v>
      </c>
      <c r="AJ5103" s="5" t="str">
        <f t="shared" si="1433"/>
        <v>m.andri44215DAY</v>
      </c>
      <c r="AK5103" s="5" t="str">
        <f t="shared" si="1434"/>
        <v>m.andriBMJ</v>
      </c>
      <c r="AL5103" s="5" t="str">
        <f t="shared" si="1436"/>
        <v>2UTARA</v>
      </c>
      <c r="AM5103" s="5" t="str">
        <f t="shared" si="1437"/>
        <v>1 &gt; 4UTARA10 RODA</v>
      </c>
      <c r="AN5103" s="5" t="str">
        <f t="shared" si="1438"/>
        <v>m.andriBMJ1 &gt; 4UTARA10 RODA</v>
      </c>
      <c r="AO5103" s="5" t="str">
        <f t="shared" si="1439"/>
        <v>m.andri1 &gt; 4UTARA10 RODA</v>
      </c>
      <c r="AP5103" s="5" t="str">
        <f t="shared" si="1440"/>
        <v>44215DAY</v>
      </c>
    </row>
    <row r="5104" spans="1:42" x14ac:dyDescent="0.3">
      <c r="A5104" s="33">
        <v>1</v>
      </c>
      <c r="B5104" s="33"/>
      <c r="C5104" s="70">
        <v>44215</v>
      </c>
      <c r="D5104" s="71" t="s">
        <v>19</v>
      </c>
      <c r="E5104" s="70">
        <v>44215</v>
      </c>
      <c r="F5104" s="71">
        <v>5176794</v>
      </c>
      <c r="G5104" s="33" t="s">
        <v>20</v>
      </c>
      <c r="H5104" s="33" t="s">
        <v>50</v>
      </c>
      <c r="I5104" s="33" t="s">
        <v>170</v>
      </c>
      <c r="J5104" s="33" t="s">
        <v>23</v>
      </c>
      <c r="K5104" s="63" t="s">
        <v>77</v>
      </c>
      <c r="L5104" s="32" t="str">
        <f t="shared" si="1441"/>
        <v>FM260JD</v>
      </c>
      <c r="M5104" s="32" t="str">
        <f t="shared" si="1442"/>
        <v>BMJ</v>
      </c>
      <c r="N5104" s="32" t="str">
        <f t="shared" si="1443"/>
        <v>10 RODA</v>
      </c>
      <c r="O5104" s="146">
        <v>0.48359953703703701</v>
      </c>
      <c r="P5104" s="65">
        <v>0.48359953703703701</v>
      </c>
      <c r="Q5104" s="65"/>
      <c r="R5104" s="66">
        <v>3</v>
      </c>
      <c r="S5104" s="66">
        <v>41680</v>
      </c>
      <c r="T5104" s="66">
        <v>15100</v>
      </c>
      <c r="U5104" s="67">
        <f t="shared" si="1435"/>
        <v>26.58</v>
      </c>
      <c r="V5104" s="66">
        <f t="shared" si="1426"/>
        <v>518150.51999999996</v>
      </c>
      <c r="W5104" s="66" t="str">
        <f t="shared" si="1427"/>
        <v>1 &gt; 4</v>
      </c>
      <c r="X5104" s="66">
        <f>A5104+SUMIFS(Presensi!F:F,Presensi!E:E,'Entry Data'!AP5104)</f>
        <v>1</v>
      </c>
      <c r="Y5104" s="66">
        <f>IFERROR(INDEX('Retasi Pricing'!F:F,MATCH('Entry Data'!AM5104,'Retasi Pricing'!E:E,0))*X5104,"")</f>
        <v>25000</v>
      </c>
      <c r="Z5104" s="62" t="s">
        <v>26</v>
      </c>
      <c r="AA5104" s="62" t="s">
        <v>27</v>
      </c>
      <c r="AB5104" s="32"/>
      <c r="AC5104" s="32" t="s">
        <v>195</v>
      </c>
      <c r="AD5104" s="32" t="str">
        <f t="shared" si="1428"/>
        <v/>
      </c>
      <c r="AF5104" s="5" t="str">
        <f t="shared" si="1429"/>
        <v>m.andri44215</v>
      </c>
      <c r="AG5104" s="5" t="str">
        <f t="shared" si="1430"/>
        <v>BMJ 06844215UTARADAY</v>
      </c>
      <c r="AH5104" s="5" t="str">
        <f t="shared" si="1431"/>
        <v>m.andri44215UTARADAY</v>
      </c>
      <c r="AI5104" s="5" t="str">
        <f t="shared" si="1432"/>
        <v>BMJ 06844215DAY</v>
      </c>
      <c r="AJ5104" s="5" t="str">
        <f t="shared" si="1433"/>
        <v>m.andri44215DAY</v>
      </c>
      <c r="AK5104" s="5" t="str">
        <f t="shared" si="1434"/>
        <v>m.andriBMJ</v>
      </c>
      <c r="AL5104" s="5" t="str">
        <f t="shared" si="1436"/>
        <v>3UTARA</v>
      </c>
      <c r="AM5104" s="5" t="str">
        <f t="shared" si="1437"/>
        <v>1 &gt; 4UTARA10 RODA</v>
      </c>
      <c r="AN5104" s="5" t="str">
        <f t="shared" si="1438"/>
        <v>m.andriBMJ1 &gt; 4UTARA10 RODA</v>
      </c>
      <c r="AO5104" s="5" t="str">
        <f t="shared" si="1439"/>
        <v>m.andri1 &gt; 4UTARA10 RODA</v>
      </c>
      <c r="AP5104" s="5" t="str">
        <f t="shared" si="1440"/>
        <v>44215DAY</v>
      </c>
    </row>
    <row r="5105" spans="1:42" x14ac:dyDescent="0.3">
      <c r="A5105" s="33">
        <v>1</v>
      </c>
      <c r="B5105" s="33"/>
      <c r="C5105" s="70">
        <v>44215</v>
      </c>
      <c r="D5105" s="71" t="s">
        <v>19</v>
      </c>
      <c r="E5105" s="70">
        <v>44215</v>
      </c>
      <c r="F5105" s="71">
        <v>5176910</v>
      </c>
      <c r="G5105" s="33" t="s">
        <v>20</v>
      </c>
      <c r="H5105" s="33" t="s">
        <v>21</v>
      </c>
      <c r="I5105" s="33" t="s">
        <v>22</v>
      </c>
      <c r="J5105" s="33" t="s">
        <v>23</v>
      </c>
      <c r="K5105" s="63" t="s">
        <v>77</v>
      </c>
      <c r="L5105" s="32" t="str">
        <f t="shared" si="1441"/>
        <v>FM260JD</v>
      </c>
      <c r="M5105" s="32" t="str">
        <f t="shared" si="1442"/>
        <v>BMJ</v>
      </c>
      <c r="N5105" s="32" t="str">
        <f t="shared" si="1443"/>
        <v>10 RODA</v>
      </c>
      <c r="O5105" s="146">
        <v>0.59293981481481484</v>
      </c>
      <c r="P5105" s="65">
        <v>0.59293981481481484</v>
      </c>
      <c r="Q5105" s="65"/>
      <c r="R5105" s="66">
        <v>4</v>
      </c>
      <c r="S5105" s="66">
        <v>38920</v>
      </c>
      <c r="T5105" s="66">
        <v>15100</v>
      </c>
      <c r="U5105" s="67">
        <f t="shared" si="1435"/>
        <v>23.82</v>
      </c>
      <c r="V5105" s="66">
        <f t="shared" si="1426"/>
        <v>464347.08</v>
      </c>
      <c r="W5105" s="66" t="str">
        <f t="shared" si="1427"/>
        <v>1 &gt; 4</v>
      </c>
      <c r="X5105" s="66">
        <f>A5105+SUMIFS(Presensi!F:F,Presensi!E:E,'Entry Data'!AP5105)</f>
        <v>1</v>
      </c>
      <c r="Y5105" s="66">
        <f>IFERROR(INDEX('Retasi Pricing'!F:F,MATCH('Entry Data'!AM5105,'Retasi Pricing'!E:E,0))*X5105,"")</f>
        <v>25000</v>
      </c>
      <c r="Z5105" s="62" t="s">
        <v>26</v>
      </c>
      <c r="AA5105" s="62" t="s">
        <v>27</v>
      </c>
      <c r="AB5105" s="32"/>
      <c r="AC5105" s="32" t="s">
        <v>195</v>
      </c>
      <c r="AD5105" s="32" t="str">
        <f t="shared" si="1428"/>
        <v/>
      </c>
      <c r="AF5105" s="5" t="str">
        <f t="shared" si="1429"/>
        <v>m.andri44215</v>
      </c>
      <c r="AG5105" s="5" t="str">
        <f t="shared" si="1430"/>
        <v>BMJ 06844215UTARADAY</v>
      </c>
      <c r="AH5105" s="5" t="str">
        <f t="shared" si="1431"/>
        <v>m.andri44215UTARADAY</v>
      </c>
      <c r="AI5105" s="5" t="str">
        <f t="shared" si="1432"/>
        <v>BMJ 06844215DAY</v>
      </c>
      <c r="AJ5105" s="5" t="str">
        <f t="shared" si="1433"/>
        <v>m.andri44215DAY</v>
      </c>
      <c r="AK5105" s="5" t="str">
        <f t="shared" si="1434"/>
        <v>m.andriBMJ</v>
      </c>
      <c r="AL5105" s="5" t="str">
        <f t="shared" si="1436"/>
        <v>4UTARA</v>
      </c>
      <c r="AM5105" s="5" t="str">
        <f t="shared" si="1437"/>
        <v>1 &gt; 4UTARA10 RODA</v>
      </c>
      <c r="AN5105" s="5" t="str">
        <f t="shared" si="1438"/>
        <v>m.andriBMJ1 &gt; 4UTARA10 RODA</v>
      </c>
      <c r="AO5105" s="5" t="str">
        <f t="shared" si="1439"/>
        <v>m.andri1 &gt; 4UTARA10 RODA</v>
      </c>
      <c r="AP5105" s="5" t="str">
        <f t="shared" si="1440"/>
        <v>44215DAY</v>
      </c>
    </row>
    <row r="5106" spans="1:42" x14ac:dyDescent="0.3">
      <c r="A5106" s="33">
        <v>1</v>
      </c>
      <c r="B5106" s="33"/>
      <c r="C5106" s="70">
        <v>44215</v>
      </c>
      <c r="D5106" s="71" t="s">
        <v>19</v>
      </c>
      <c r="E5106" s="70">
        <v>44215</v>
      </c>
      <c r="F5106" s="71">
        <v>5177005</v>
      </c>
      <c r="G5106" s="33" t="s">
        <v>20</v>
      </c>
      <c r="H5106" s="33" t="s">
        <v>21</v>
      </c>
      <c r="I5106" s="33" t="s">
        <v>45</v>
      </c>
      <c r="J5106" s="33" t="s">
        <v>46</v>
      </c>
      <c r="K5106" s="63" t="s">
        <v>77</v>
      </c>
      <c r="L5106" s="32" t="str">
        <f t="shared" si="1441"/>
        <v>FM260JD</v>
      </c>
      <c r="M5106" s="32" t="str">
        <f t="shared" si="1442"/>
        <v>BMJ</v>
      </c>
      <c r="N5106" s="32" t="str">
        <f t="shared" si="1443"/>
        <v>10 RODA</v>
      </c>
      <c r="O5106" s="146">
        <v>0.66898148148148151</v>
      </c>
      <c r="P5106" s="65">
        <v>0.66898148148148151</v>
      </c>
      <c r="Q5106" s="65"/>
      <c r="R5106" s="66">
        <v>5</v>
      </c>
      <c r="S5106" s="66">
        <v>40400</v>
      </c>
      <c r="T5106" s="66">
        <v>15100</v>
      </c>
      <c r="U5106" s="67">
        <f t="shared" si="1435"/>
        <v>25.3</v>
      </c>
      <c r="V5106" s="66">
        <f t="shared" si="1426"/>
        <v>493198.20000000007</v>
      </c>
      <c r="W5106" s="66" t="str">
        <f t="shared" si="1427"/>
        <v>&gt; 5</v>
      </c>
      <c r="X5106" s="66">
        <f>A5106+SUMIFS(Presensi!F:F,Presensi!E:E,'Entry Data'!AP5106)</f>
        <v>1</v>
      </c>
      <c r="Y5106" s="66">
        <f>IFERROR(INDEX('Retasi Pricing'!F:F,MATCH('Entry Data'!AM5106,'Retasi Pricing'!E:E,0))*X5106,"")</f>
        <v>27650</v>
      </c>
      <c r="Z5106" s="62" t="s">
        <v>26</v>
      </c>
      <c r="AA5106" s="62" t="s">
        <v>27</v>
      </c>
      <c r="AB5106" s="32"/>
      <c r="AC5106" s="32" t="s">
        <v>195</v>
      </c>
      <c r="AD5106" s="32" t="str">
        <f t="shared" si="1428"/>
        <v/>
      </c>
      <c r="AF5106" s="5" t="str">
        <f t="shared" si="1429"/>
        <v>m.andri44215</v>
      </c>
      <c r="AG5106" s="5" t="str">
        <f t="shared" si="1430"/>
        <v>BMJ 06844215UTARADAY</v>
      </c>
      <c r="AH5106" s="5" t="str">
        <f t="shared" si="1431"/>
        <v>m.andri44215UTARADAY</v>
      </c>
      <c r="AI5106" s="5" t="str">
        <f t="shared" si="1432"/>
        <v>BMJ 06844215DAY</v>
      </c>
      <c r="AJ5106" s="5" t="str">
        <f t="shared" si="1433"/>
        <v>m.andri44215DAY</v>
      </c>
      <c r="AK5106" s="5" t="str">
        <f t="shared" si="1434"/>
        <v>m.andriBMJ</v>
      </c>
      <c r="AL5106" s="5" t="str">
        <f t="shared" si="1436"/>
        <v>5UTARA</v>
      </c>
      <c r="AM5106" s="5" t="str">
        <f t="shared" si="1437"/>
        <v>&gt; 5UTARA10 RODA</v>
      </c>
      <c r="AN5106" s="5" t="str">
        <f t="shared" si="1438"/>
        <v>m.andriBMJ&gt; 5UTARA10 RODA</v>
      </c>
      <c r="AO5106" s="5" t="str">
        <f t="shared" si="1439"/>
        <v>m.andri&gt; 5UTARA10 RODA</v>
      </c>
      <c r="AP5106" s="5" t="str">
        <f t="shared" si="1440"/>
        <v>44215DAY</v>
      </c>
    </row>
    <row r="5107" spans="1:42" x14ac:dyDescent="0.3">
      <c r="A5107" s="33">
        <v>1</v>
      </c>
      <c r="B5107" s="33"/>
      <c r="C5107" s="70">
        <v>44215</v>
      </c>
      <c r="D5107" s="71" t="s">
        <v>19</v>
      </c>
      <c r="E5107" s="70">
        <v>44215</v>
      </c>
      <c r="F5107" s="71">
        <v>5177078</v>
      </c>
      <c r="G5107" s="33" t="s">
        <v>20</v>
      </c>
      <c r="H5107" s="33" t="s">
        <v>21</v>
      </c>
      <c r="I5107" s="33" t="s">
        <v>123</v>
      </c>
      <c r="J5107" s="33" t="s">
        <v>46</v>
      </c>
      <c r="K5107" s="63" t="s">
        <v>77</v>
      </c>
      <c r="L5107" s="32" t="str">
        <f t="shared" si="1441"/>
        <v>FM260JD</v>
      </c>
      <c r="M5107" s="32" t="str">
        <f t="shared" si="1442"/>
        <v>BMJ</v>
      </c>
      <c r="N5107" s="32" t="str">
        <f t="shared" si="1443"/>
        <v>10 RODA</v>
      </c>
      <c r="O5107" s="146">
        <v>0.73060185185185189</v>
      </c>
      <c r="P5107" s="65">
        <v>0.73060185185185189</v>
      </c>
      <c r="Q5107" s="65"/>
      <c r="R5107" s="66">
        <v>6</v>
      </c>
      <c r="S5107" s="66">
        <v>38540</v>
      </c>
      <c r="T5107" s="66">
        <v>15100</v>
      </c>
      <c r="U5107" s="67">
        <f t="shared" si="1435"/>
        <v>23.44</v>
      </c>
      <c r="V5107" s="66">
        <f t="shared" si="1426"/>
        <v>456939.36</v>
      </c>
      <c r="W5107" s="66" t="str">
        <f t="shared" si="1427"/>
        <v>&gt; 6</v>
      </c>
      <c r="X5107" s="66">
        <f>A5107+SUMIFS(Presensi!F:F,Presensi!E:E,'Entry Data'!AP5107)</f>
        <v>1</v>
      </c>
      <c r="Y5107" s="66">
        <f>IFERROR(INDEX('Retasi Pricing'!F:F,MATCH('Entry Data'!AM5107,'Retasi Pricing'!E:E,0))*X5107,"")</f>
        <v>30800</v>
      </c>
      <c r="Z5107" s="62" t="s">
        <v>26</v>
      </c>
      <c r="AA5107" s="62" t="s">
        <v>27</v>
      </c>
      <c r="AB5107" s="32"/>
      <c r="AC5107" s="32" t="s">
        <v>195</v>
      </c>
      <c r="AD5107" s="32" t="str">
        <f t="shared" si="1428"/>
        <v/>
      </c>
      <c r="AF5107" s="5" t="str">
        <f t="shared" si="1429"/>
        <v>m.andri44215</v>
      </c>
      <c r="AG5107" s="5" t="str">
        <f t="shared" si="1430"/>
        <v>BMJ 06844215UTARADAY</v>
      </c>
      <c r="AH5107" s="5" t="str">
        <f t="shared" si="1431"/>
        <v>m.andri44215UTARADAY</v>
      </c>
      <c r="AI5107" s="5" t="str">
        <f t="shared" si="1432"/>
        <v>BMJ 06844215DAY</v>
      </c>
      <c r="AJ5107" s="5" t="str">
        <f t="shared" si="1433"/>
        <v>m.andri44215DAY</v>
      </c>
      <c r="AK5107" s="5" t="str">
        <f t="shared" si="1434"/>
        <v>m.andriBMJ</v>
      </c>
      <c r="AL5107" s="5" t="str">
        <f t="shared" si="1436"/>
        <v>6UTARA</v>
      </c>
      <c r="AM5107" s="5" t="str">
        <f t="shared" si="1437"/>
        <v>&gt; 6UTARA10 RODA</v>
      </c>
      <c r="AN5107" s="5" t="str">
        <f t="shared" si="1438"/>
        <v>m.andriBMJ&gt; 6UTARA10 RODA</v>
      </c>
      <c r="AO5107" s="5" t="str">
        <f t="shared" si="1439"/>
        <v>m.andri&gt; 6UTARA10 RODA</v>
      </c>
      <c r="AP5107" s="5" t="str">
        <f t="shared" si="1440"/>
        <v>44215DAY</v>
      </c>
    </row>
    <row r="5108" spans="1:42" x14ac:dyDescent="0.3">
      <c r="A5108" s="33">
        <v>1</v>
      </c>
      <c r="B5108" s="33"/>
      <c r="C5108" s="70">
        <v>44215</v>
      </c>
      <c r="D5108" s="71" t="s">
        <v>19</v>
      </c>
      <c r="E5108" s="70">
        <v>44215</v>
      </c>
      <c r="F5108" s="71">
        <v>5176637</v>
      </c>
      <c r="G5108" s="33" t="s">
        <v>20</v>
      </c>
      <c r="H5108" s="33" t="s">
        <v>21</v>
      </c>
      <c r="I5108" s="33" t="s">
        <v>170</v>
      </c>
      <c r="J5108" s="33" t="s">
        <v>23</v>
      </c>
      <c r="K5108" s="63" t="s">
        <v>78</v>
      </c>
      <c r="L5108" s="32" t="str">
        <f t="shared" si="1441"/>
        <v>FM260JD</v>
      </c>
      <c r="M5108" s="32" t="str">
        <f t="shared" si="1442"/>
        <v>BMJ</v>
      </c>
      <c r="N5108" s="32" t="str">
        <f t="shared" si="1443"/>
        <v>10 RODA</v>
      </c>
      <c r="O5108" s="146">
        <v>0.35924768518518518</v>
      </c>
      <c r="P5108" s="65">
        <v>0.36930555555555555</v>
      </c>
      <c r="Q5108" s="65"/>
      <c r="R5108" s="66">
        <v>1</v>
      </c>
      <c r="S5108" s="66">
        <v>40980</v>
      </c>
      <c r="T5108" s="66">
        <v>14960</v>
      </c>
      <c r="U5108" s="67">
        <f t="shared" si="1435"/>
        <v>26.02</v>
      </c>
      <c r="V5108" s="66">
        <f t="shared" si="1426"/>
        <v>507233.87999999995</v>
      </c>
      <c r="W5108" s="66" t="str">
        <f t="shared" si="1427"/>
        <v>1 &gt; 4</v>
      </c>
      <c r="X5108" s="66">
        <f>A5108+SUMIFS(Presensi!F:F,Presensi!E:E,'Entry Data'!AP5108)</f>
        <v>1</v>
      </c>
      <c r="Y5108" s="66">
        <f>IFERROR(INDEX('Retasi Pricing'!F:F,MATCH('Entry Data'!AM5108,'Retasi Pricing'!E:E,0))*X5108,"")</f>
        <v>25000</v>
      </c>
      <c r="Z5108" s="62" t="s">
        <v>26</v>
      </c>
      <c r="AA5108" s="62" t="s">
        <v>27</v>
      </c>
      <c r="AB5108" s="32"/>
      <c r="AC5108" s="32" t="s">
        <v>265</v>
      </c>
      <c r="AD5108" s="32" t="str">
        <f t="shared" si="1428"/>
        <v/>
      </c>
      <c r="AF5108" s="5" t="str">
        <f t="shared" si="1429"/>
        <v>Dominikus Nong Yandris44215</v>
      </c>
      <c r="AG5108" s="5" t="str">
        <f t="shared" si="1430"/>
        <v>BMJ 06944215UTARADAY</v>
      </c>
      <c r="AH5108" s="5" t="str">
        <f t="shared" si="1431"/>
        <v>Dominikus Nong Yandris44215UTARADAY</v>
      </c>
      <c r="AI5108" s="5" t="str">
        <f t="shared" si="1432"/>
        <v>BMJ 06944215DAY</v>
      </c>
      <c r="AJ5108" s="5" t="str">
        <f t="shared" si="1433"/>
        <v>Dominikus Nong Yandris44215DAY</v>
      </c>
      <c r="AK5108" s="5" t="str">
        <f t="shared" si="1434"/>
        <v>Dominikus Nong YandrisBMJ</v>
      </c>
      <c r="AL5108" s="5" t="str">
        <f t="shared" si="1436"/>
        <v>1UTARA</v>
      </c>
      <c r="AM5108" s="5" t="str">
        <f t="shared" si="1437"/>
        <v>1 &gt; 4UTARA10 RODA</v>
      </c>
      <c r="AN5108" s="5" t="str">
        <f t="shared" si="1438"/>
        <v>Dominikus Nong YandrisBMJ1 &gt; 4UTARA10 RODA</v>
      </c>
      <c r="AO5108" s="5" t="str">
        <f t="shared" si="1439"/>
        <v>Dominikus Nong Yandris1 &gt; 4UTARA10 RODA</v>
      </c>
      <c r="AP5108" s="5" t="str">
        <f t="shared" si="1440"/>
        <v>44215DAY</v>
      </c>
    </row>
    <row r="5109" spans="1:42" x14ac:dyDescent="0.3">
      <c r="A5109" s="33">
        <v>1</v>
      </c>
      <c r="B5109" s="33"/>
      <c r="C5109" s="70">
        <v>44215</v>
      </c>
      <c r="D5109" s="71" t="s">
        <v>19</v>
      </c>
      <c r="E5109" s="70">
        <v>44215</v>
      </c>
      <c r="F5109" s="71">
        <v>5176720</v>
      </c>
      <c r="G5109" s="33" t="s">
        <v>20</v>
      </c>
      <c r="H5109" s="33" t="s">
        <v>21</v>
      </c>
      <c r="I5109" s="33" t="s">
        <v>45</v>
      </c>
      <c r="J5109" s="33" t="s">
        <v>46</v>
      </c>
      <c r="K5109" s="63" t="s">
        <v>78</v>
      </c>
      <c r="L5109" s="32" t="str">
        <f t="shared" si="1441"/>
        <v>FM260JD</v>
      </c>
      <c r="M5109" s="32" t="str">
        <f t="shared" si="1442"/>
        <v>BMJ</v>
      </c>
      <c r="N5109" s="32" t="str">
        <f t="shared" si="1443"/>
        <v>10 RODA</v>
      </c>
      <c r="O5109" s="146">
        <v>0.42443287037037036</v>
      </c>
      <c r="P5109" s="65">
        <v>0.42443287037037036</v>
      </c>
      <c r="Q5109" s="65"/>
      <c r="R5109" s="66">
        <v>2</v>
      </c>
      <c r="S5109" s="66">
        <v>39060</v>
      </c>
      <c r="T5109" s="66">
        <v>14960</v>
      </c>
      <c r="U5109" s="67">
        <f t="shared" si="1435"/>
        <v>24.1</v>
      </c>
      <c r="V5109" s="66">
        <f t="shared" si="1426"/>
        <v>469805.4</v>
      </c>
      <c r="W5109" s="66" t="str">
        <f t="shared" si="1427"/>
        <v>1 &gt; 4</v>
      </c>
      <c r="X5109" s="66">
        <f>A5109+SUMIFS(Presensi!F:F,Presensi!E:E,'Entry Data'!AP5109)</f>
        <v>1</v>
      </c>
      <c r="Y5109" s="66">
        <f>IFERROR(INDEX('Retasi Pricing'!F:F,MATCH('Entry Data'!AM5109,'Retasi Pricing'!E:E,0))*X5109,"")</f>
        <v>25000</v>
      </c>
      <c r="Z5109" s="62" t="s">
        <v>26</v>
      </c>
      <c r="AA5109" s="62" t="s">
        <v>27</v>
      </c>
      <c r="AB5109" s="32"/>
      <c r="AC5109" s="32" t="s">
        <v>265</v>
      </c>
      <c r="AD5109" s="32" t="str">
        <f t="shared" si="1428"/>
        <v/>
      </c>
      <c r="AF5109" s="5" t="str">
        <f t="shared" si="1429"/>
        <v>Dominikus Nong Yandris44215</v>
      </c>
      <c r="AG5109" s="5" t="str">
        <f t="shared" si="1430"/>
        <v>BMJ 06944215UTARADAY</v>
      </c>
      <c r="AH5109" s="5" t="str">
        <f t="shared" si="1431"/>
        <v>Dominikus Nong Yandris44215UTARADAY</v>
      </c>
      <c r="AI5109" s="5" t="str">
        <f t="shared" si="1432"/>
        <v>BMJ 06944215DAY</v>
      </c>
      <c r="AJ5109" s="5" t="str">
        <f t="shared" si="1433"/>
        <v>Dominikus Nong Yandris44215DAY</v>
      </c>
      <c r="AK5109" s="5" t="str">
        <f t="shared" si="1434"/>
        <v>Dominikus Nong YandrisBMJ</v>
      </c>
      <c r="AL5109" s="5" t="str">
        <f t="shared" si="1436"/>
        <v>2UTARA</v>
      </c>
      <c r="AM5109" s="5" t="str">
        <f t="shared" si="1437"/>
        <v>1 &gt; 4UTARA10 RODA</v>
      </c>
      <c r="AN5109" s="5" t="str">
        <f t="shared" si="1438"/>
        <v>Dominikus Nong YandrisBMJ1 &gt; 4UTARA10 RODA</v>
      </c>
      <c r="AO5109" s="5" t="str">
        <f t="shared" si="1439"/>
        <v>Dominikus Nong Yandris1 &gt; 4UTARA10 RODA</v>
      </c>
      <c r="AP5109" s="5" t="str">
        <f t="shared" si="1440"/>
        <v>44215DAY</v>
      </c>
    </row>
    <row r="5110" spans="1:42" x14ac:dyDescent="0.3">
      <c r="A5110" s="33">
        <v>1</v>
      </c>
      <c r="B5110" s="33"/>
      <c r="C5110" s="70">
        <v>44215</v>
      </c>
      <c r="D5110" s="71" t="s">
        <v>19</v>
      </c>
      <c r="E5110" s="70">
        <v>44215</v>
      </c>
      <c r="F5110" s="71">
        <v>5176797</v>
      </c>
      <c r="G5110" s="33" t="s">
        <v>20</v>
      </c>
      <c r="H5110" s="33" t="s">
        <v>21</v>
      </c>
      <c r="I5110" s="33" t="s">
        <v>123</v>
      </c>
      <c r="J5110" s="33" t="s">
        <v>23</v>
      </c>
      <c r="K5110" s="63" t="s">
        <v>78</v>
      </c>
      <c r="L5110" s="32" t="str">
        <f t="shared" si="1441"/>
        <v>FM260JD</v>
      </c>
      <c r="M5110" s="32" t="str">
        <f t="shared" si="1442"/>
        <v>BMJ</v>
      </c>
      <c r="N5110" s="32" t="str">
        <f t="shared" si="1443"/>
        <v>10 RODA</v>
      </c>
      <c r="O5110" s="146">
        <v>0.48855324074074075</v>
      </c>
      <c r="P5110" s="65">
        <v>0.48855324074074075</v>
      </c>
      <c r="Q5110" s="65"/>
      <c r="R5110" s="66">
        <v>3</v>
      </c>
      <c r="S5110" s="66">
        <v>40500</v>
      </c>
      <c r="T5110" s="66">
        <v>14960</v>
      </c>
      <c r="U5110" s="67">
        <f t="shared" si="1435"/>
        <v>25.54</v>
      </c>
      <c r="V5110" s="66">
        <f t="shared" si="1426"/>
        <v>497876.76</v>
      </c>
      <c r="W5110" s="66" t="str">
        <f t="shared" si="1427"/>
        <v>1 &gt; 4</v>
      </c>
      <c r="X5110" s="66">
        <f>A5110+SUMIFS(Presensi!F:F,Presensi!E:E,'Entry Data'!AP5110)</f>
        <v>1</v>
      </c>
      <c r="Y5110" s="66">
        <f>IFERROR(INDEX('Retasi Pricing'!F:F,MATCH('Entry Data'!AM5110,'Retasi Pricing'!E:E,0))*X5110,"")</f>
        <v>25000</v>
      </c>
      <c r="Z5110" s="62" t="s">
        <v>26</v>
      </c>
      <c r="AA5110" s="62" t="s">
        <v>27</v>
      </c>
      <c r="AB5110" s="32"/>
      <c r="AC5110" s="32" t="s">
        <v>265</v>
      </c>
      <c r="AD5110" s="32" t="str">
        <f t="shared" si="1428"/>
        <v/>
      </c>
      <c r="AF5110" s="5" t="str">
        <f t="shared" si="1429"/>
        <v>Dominikus Nong Yandris44215</v>
      </c>
      <c r="AG5110" s="5" t="str">
        <f t="shared" si="1430"/>
        <v>BMJ 06944215UTARADAY</v>
      </c>
      <c r="AH5110" s="5" t="str">
        <f t="shared" si="1431"/>
        <v>Dominikus Nong Yandris44215UTARADAY</v>
      </c>
      <c r="AI5110" s="5" t="str">
        <f t="shared" si="1432"/>
        <v>BMJ 06944215DAY</v>
      </c>
      <c r="AJ5110" s="5" t="str">
        <f t="shared" si="1433"/>
        <v>Dominikus Nong Yandris44215DAY</v>
      </c>
      <c r="AK5110" s="5" t="str">
        <f t="shared" si="1434"/>
        <v>Dominikus Nong YandrisBMJ</v>
      </c>
      <c r="AL5110" s="5" t="str">
        <f t="shared" si="1436"/>
        <v>3UTARA</v>
      </c>
      <c r="AM5110" s="5" t="str">
        <f t="shared" si="1437"/>
        <v>1 &gt; 4UTARA10 RODA</v>
      </c>
      <c r="AN5110" s="5" t="str">
        <f t="shared" si="1438"/>
        <v>Dominikus Nong YandrisBMJ1 &gt; 4UTARA10 RODA</v>
      </c>
      <c r="AO5110" s="5" t="str">
        <f t="shared" si="1439"/>
        <v>Dominikus Nong Yandris1 &gt; 4UTARA10 RODA</v>
      </c>
      <c r="AP5110" s="5" t="str">
        <f t="shared" si="1440"/>
        <v>44215DAY</v>
      </c>
    </row>
    <row r="5111" spans="1:42" x14ac:dyDescent="0.3">
      <c r="A5111" s="33">
        <v>1</v>
      </c>
      <c r="B5111" s="33"/>
      <c r="C5111" s="70">
        <v>44215</v>
      </c>
      <c r="D5111" s="71" t="s">
        <v>19</v>
      </c>
      <c r="E5111" s="70">
        <v>44215</v>
      </c>
      <c r="F5111" s="71">
        <v>5176867</v>
      </c>
      <c r="G5111" s="33" t="s">
        <v>20</v>
      </c>
      <c r="H5111" s="33" t="s">
        <v>64</v>
      </c>
      <c r="I5111" s="33" t="s">
        <v>51</v>
      </c>
      <c r="J5111" s="33" t="s">
        <v>53</v>
      </c>
      <c r="K5111" s="63" t="s">
        <v>78</v>
      </c>
      <c r="L5111" s="32" t="str">
        <f t="shared" si="1441"/>
        <v>FM260JD</v>
      </c>
      <c r="M5111" s="32" t="str">
        <f t="shared" si="1442"/>
        <v>BMJ</v>
      </c>
      <c r="N5111" s="32" t="str">
        <f t="shared" si="1443"/>
        <v>10 RODA</v>
      </c>
      <c r="O5111" s="146">
        <v>0.55019675925925926</v>
      </c>
      <c r="P5111" s="65">
        <v>0.55019675925925926</v>
      </c>
      <c r="Q5111" s="65"/>
      <c r="R5111" s="66">
        <v>4</v>
      </c>
      <c r="S5111" s="66">
        <v>38340</v>
      </c>
      <c r="T5111" s="66">
        <v>14960</v>
      </c>
      <c r="U5111" s="67">
        <f t="shared" si="1435"/>
        <v>23.38</v>
      </c>
      <c r="V5111" s="66">
        <f t="shared" si="1426"/>
        <v>455769.72000000003</v>
      </c>
      <c r="W5111" s="66" t="str">
        <f t="shared" si="1427"/>
        <v>1 &gt; 4</v>
      </c>
      <c r="X5111" s="66">
        <f>A5111+SUMIFS(Presensi!F:F,Presensi!E:E,'Entry Data'!AP5111)</f>
        <v>1</v>
      </c>
      <c r="Y5111" s="66">
        <f>IFERROR(INDEX('Retasi Pricing'!F:F,MATCH('Entry Data'!AM5111,'Retasi Pricing'!E:E,0))*X5111,"")</f>
        <v>25000</v>
      </c>
      <c r="Z5111" s="62" t="s">
        <v>26</v>
      </c>
      <c r="AA5111" s="62" t="s">
        <v>27</v>
      </c>
      <c r="AB5111" s="32"/>
      <c r="AC5111" s="32" t="s">
        <v>265</v>
      </c>
      <c r="AD5111" s="32" t="str">
        <f t="shared" si="1428"/>
        <v/>
      </c>
      <c r="AF5111" s="5" t="str">
        <f t="shared" si="1429"/>
        <v>Dominikus Nong Yandris44215</v>
      </c>
      <c r="AG5111" s="5" t="str">
        <f t="shared" si="1430"/>
        <v>BMJ 06944215UTARADAY</v>
      </c>
      <c r="AH5111" s="5" t="str">
        <f t="shared" si="1431"/>
        <v>Dominikus Nong Yandris44215UTARADAY</v>
      </c>
      <c r="AI5111" s="5" t="str">
        <f t="shared" si="1432"/>
        <v>BMJ 06944215DAY</v>
      </c>
      <c r="AJ5111" s="5" t="str">
        <f t="shared" si="1433"/>
        <v>Dominikus Nong Yandris44215DAY</v>
      </c>
      <c r="AK5111" s="5" t="str">
        <f t="shared" si="1434"/>
        <v>Dominikus Nong YandrisBMJ</v>
      </c>
      <c r="AL5111" s="5" t="str">
        <f t="shared" si="1436"/>
        <v>4UTARA</v>
      </c>
      <c r="AM5111" s="5" t="str">
        <f t="shared" si="1437"/>
        <v>1 &gt; 4UTARA10 RODA</v>
      </c>
      <c r="AN5111" s="5" t="str">
        <f t="shared" si="1438"/>
        <v>Dominikus Nong YandrisBMJ1 &gt; 4UTARA10 RODA</v>
      </c>
      <c r="AO5111" s="5" t="str">
        <f t="shared" si="1439"/>
        <v>Dominikus Nong Yandris1 &gt; 4UTARA10 RODA</v>
      </c>
      <c r="AP5111" s="5" t="str">
        <f t="shared" si="1440"/>
        <v>44215DAY</v>
      </c>
    </row>
    <row r="5112" spans="1:42" x14ac:dyDescent="0.3">
      <c r="A5112" s="33">
        <v>1</v>
      </c>
      <c r="B5112" s="33"/>
      <c r="C5112" s="70">
        <v>44215</v>
      </c>
      <c r="D5112" s="71" t="s">
        <v>19</v>
      </c>
      <c r="E5112" s="70">
        <v>44215</v>
      </c>
      <c r="F5112" s="71">
        <v>5176942</v>
      </c>
      <c r="G5112" s="33" t="s">
        <v>20</v>
      </c>
      <c r="H5112" s="33" t="s">
        <v>21</v>
      </c>
      <c r="I5112" s="33" t="s">
        <v>51</v>
      </c>
      <c r="J5112" s="33" t="s">
        <v>46</v>
      </c>
      <c r="K5112" s="63" t="s">
        <v>78</v>
      </c>
      <c r="L5112" s="32" t="str">
        <f t="shared" si="1441"/>
        <v>FM260JD</v>
      </c>
      <c r="M5112" s="32" t="str">
        <f t="shared" si="1442"/>
        <v>BMJ</v>
      </c>
      <c r="N5112" s="32" t="str">
        <f t="shared" si="1443"/>
        <v>10 RODA</v>
      </c>
      <c r="O5112" s="146">
        <v>0.62002314814814818</v>
      </c>
      <c r="P5112" s="65">
        <v>0.62002314814814818</v>
      </c>
      <c r="Q5112" s="65"/>
      <c r="R5112" s="66">
        <v>5</v>
      </c>
      <c r="S5112" s="66">
        <v>38280</v>
      </c>
      <c r="T5112" s="66">
        <v>14960</v>
      </c>
      <c r="U5112" s="67">
        <f t="shared" si="1435"/>
        <v>23.32</v>
      </c>
      <c r="V5112" s="66">
        <f t="shared" si="1426"/>
        <v>454600.08</v>
      </c>
      <c r="W5112" s="66" t="str">
        <f t="shared" si="1427"/>
        <v>&gt; 5</v>
      </c>
      <c r="X5112" s="66">
        <f>A5112+SUMIFS(Presensi!F:F,Presensi!E:E,'Entry Data'!AP5112)</f>
        <v>1</v>
      </c>
      <c r="Y5112" s="66">
        <f>IFERROR(INDEX('Retasi Pricing'!F:F,MATCH('Entry Data'!AM5112,'Retasi Pricing'!E:E,0))*X5112,"")</f>
        <v>27650</v>
      </c>
      <c r="Z5112" s="62" t="s">
        <v>26</v>
      </c>
      <c r="AA5112" s="62" t="s">
        <v>27</v>
      </c>
      <c r="AB5112" s="32"/>
      <c r="AC5112" s="32" t="s">
        <v>265</v>
      </c>
      <c r="AD5112" s="32" t="str">
        <f t="shared" si="1428"/>
        <v/>
      </c>
      <c r="AF5112" s="5" t="str">
        <f t="shared" si="1429"/>
        <v>Dominikus Nong Yandris44215</v>
      </c>
      <c r="AG5112" s="5" t="str">
        <f t="shared" si="1430"/>
        <v>BMJ 06944215UTARADAY</v>
      </c>
      <c r="AH5112" s="5" t="str">
        <f t="shared" si="1431"/>
        <v>Dominikus Nong Yandris44215UTARADAY</v>
      </c>
      <c r="AI5112" s="5" t="str">
        <f t="shared" si="1432"/>
        <v>BMJ 06944215DAY</v>
      </c>
      <c r="AJ5112" s="5" t="str">
        <f t="shared" si="1433"/>
        <v>Dominikus Nong Yandris44215DAY</v>
      </c>
      <c r="AK5112" s="5" t="str">
        <f t="shared" si="1434"/>
        <v>Dominikus Nong YandrisBMJ</v>
      </c>
      <c r="AL5112" s="5" t="str">
        <f t="shared" si="1436"/>
        <v>5UTARA</v>
      </c>
      <c r="AM5112" s="5" t="str">
        <f t="shared" si="1437"/>
        <v>&gt; 5UTARA10 RODA</v>
      </c>
      <c r="AN5112" s="5" t="str">
        <f t="shared" si="1438"/>
        <v>Dominikus Nong YandrisBMJ&gt; 5UTARA10 RODA</v>
      </c>
      <c r="AO5112" s="5" t="str">
        <f t="shared" si="1439"/>
        <v>Dominikus Nong Yandris&gt; 5UTARA10 RODA</v>
      </c>
      <c r="AP5112" s="5" t="str">
        <f t="shared" si="1440"/>
        <v>44215DAY</v>
      </c>
    </row>
    <row r="5113" spans="1:42" x14ac:dyDescent="0.3">
      <c r="A5113" s="33">
        <v>1</v>
      </c>
      <c r="B5113" s="33"/>
      <c r="C5113" s="70">
        <v>44215</v>
      </c>
      <c r="D5113" s="71" t="s">
        <v>19</v>
      </c>
      <c r="E5113" s="70">
        <v>44215</v>
      </c>
      <c r="F5113" s="71">
        <v>5177040</v>
      </c>
      <c r="G5113" s="33" t="s">
        <v>20</v>
      </c>
      <c r="H5113" s="33" t="s">
        <v>21</v>
      </c>
      <c r="I5113" s="33" t="s">
        <v>45</v>
      </c>
      <c r="J5113" s="33" t="s">
        <v>46</v>
      </c>
      <c r="K5113" s="63" t="s">
        <v>78</v>
      </c>
      <c r="L5113" s="32" t="str">
        <f t="shared" si="1441"/>
        <v>FM260JD</v>
      </c>
      <c r="M5113" s="32" t="str">
        <f t="shared" si="1442"/>
        <v>BMJ</v>
      </c>
      <c r="N5113" s="32" t="str">
        <f t="shared" si="1443"/>
        <v>10 RODA</v>
      </c>
      <c r="O5113" s="146">
        <v>0.69707175925925924</v>
      </c>
      <c r="P5113" s="65">
        <v>0.69707175925925924</v>
      </c>
      <c r="Q5113" s="65"/>
      <c r="R5113" s="66">
        <v>6</v>
      </c>
      <c r="S5113" s="66">
        <v>38900</v>
      </c>
      <c r="T5113" s="66">
        <v>14960</v>
      </c>
      <c r="U5113" s="67">
        <f t="shared" si="1435"/>
        <v>23.94</v>
      </c>
      <c r="V5113" s="66">
        <f t="shared" si="1426"/>
        <v>466686.36</v>
      </c>
      <c r="W5113" s="66" t="str">
        <f t="shared" si="1427"/>
        <v>&gt; 6</v>
      </c>
      <c r="X5113" s="66">
        <f>A5113+SUMIFS(Presensi!F:F,Presensi!E:E,'Entry Data'!AP5113)</f>
        <v>1</v>
      </c>
      <c r="Y5113" s="66">
        <f>IFERROR(INDEX('Retasi Pricing'!F:F,MATCH('Entry Data'!AM5113,'Retasi Pricing'!E:E,0))*X5113,"")</f>
        <v>30800</v>
      </c>
      <c r="Z5113" s="62" t="s">
        <v>26</v>
      </c>
      <c r="AA5113" s="62" t="s">
        <v>27</v>
      </c>
      <c r="AB5113" s="32"/>
      <c r="AC5113" s="32" t="s">
        <v>265</v>
      </c>
      <c r="AD5113" s="32" t="str">
        <f t="shared" si="1428"/>
        <v/>
      </c>
      <c r="AF5113" s="5" t="str">
        <f t="shared" si="1429"/>
        <v>Dominikus Nong Yandris44215</v>
      </c>
      <c r="AG5113" s="5" t="str">
        <f t="shared" si="1430"/>
        <v>BMJ 06944215UTARADAY</v>
      </c>
      <c r="AH5113" s="5" t="str">
        <f t="shared" si="1431"/>
        <v>Dominikus Nong Yandris44215UTARADAY</v>
      </c>
      <c r="AI5113" s="5" t="str">
        <f t="shared" si="1432"/>
        <v>BMJ 06944215DAY</v>
      </c>
      <c r="AJ5113" s="5" t="str">
        <f t="shared" si="1433"/>
        <v>Dominikus Nong Yandris44215DAY</v>
      </c>
      <c r="AK5113" s="5" t="str">
        <f t="shared" si="1434"/>
        <v>Dominikus Nong YandrisBMJ</v>
      </c>
      <c r="AL5113" s="5" t="str">
        <f t="shared" si="1436"/>
        <v>6UTARA</v>
      </c>
      <c r="AM5113" s="5" t="str">
        <f t="shared" si="1437"/>
        <v>&gt; 6UTARA10 RODA</v>
      </c>
      <c r="AN5113" s="5" t="str">
        <f t="shared" si="1438"/>
        <v>Dominikus Nong YandrisBMJ&gt; 6UTARA10 RODA</v>
      </c>
      <c r="AO5113" s="5" t="str">
        <f t="shared" si="1439"/>
        <v>Dominikus Nong Yandris&gt; 6UTARA10 RODA</v>
      </c>
      <c r="AP5113" s="5" t="str">
        <f t="shared" si="1440"/>
        <v>44215DAY</v>
      </c>
    </row>
    <row r="5114" spans="1:42" x14ac:dyDescent="0.3">
      <c r="A5114" s="33">
        <v>1</v>
      </c>
      <c r="B5114" s="33"/>
      <c r="C5114" s="70">
        <v>44215</v>
      </c>
      <c r="D5114" s="71" t="s">
        <v>19</v>
      </c>
      <c r="E5114" s="70">
        <v>44215</v>
      </c>
      <c r="F5114" s="71">
        <v>5177100</v>
      </c>
      <c r="G5114" s="33" t="s">
        <v>20</v>
      </c>
      <c r="H5114" s="33" t="s">
        <v>21</v>
      </c>
      <c r="I5114" s="33" t="s">
        <v>51</v>
      </c>
      <c r="J5114" s="33" t="s">
        <v>46</v>
      </c>
      <c r="K5114" s="63" t="s">
        <v>78</v>
      </c>
      <c r="L5114" s="32" t="str">
        <f t="shared" si="1441"/>
        <v>FM260JD</v>
      </c>
      <c r="M5114" s="32" t="str">
        <f t="shared" si="1442"/>
        <v>BMJ</v>
      </c>
      <c r="N5114" s="32" t="str">
        <f t="shared" si="1443"/>
        <v>10 RODA</v>
      </c>
      <c r="O5114" s="146">
        <v>0.75311342592592589</v>
      </c>
      <c r="P5114" s="65">
        <v>0.75311342592592589</v>
      </c>
      <c r="Q5114" s="65"/>
      <c r="R5114" s="66">
        <v>7</v>
      </c>
      <c r="S5114" s="66">
        <v>38320</v>
      </c>
      <c r="T5114" s="66">
        <v>14960</v>
      </c>
      <c r="U5114" s="67">
        <f t="shared" si="1435"/>
        <v>23.36</v>
      </c>
      <c r="V5114" s="66">
        <f t="shared" si="1426"/>
        <v>455379.83999999997</v>
      </c>
      <c r="W5114" s="66" t="str">
        <f t="shared" si="1427"/>
        <v>7 &gt;</v>
      </c>
      <c r="X5114" s="66">
        <f>A5114+SUMIFS(Presensi!F:F,Presensi!E:E,'Entry Data'!AP5114)</f>
        <v>1</v>
      </c>
      <c r="Y5114" s="66">
        <f>IFERROR(INDEX('Retasi Pricing'!F:F,MATCH('Entry Data'!AM5114,'Retasi Pricing'!E:E,0))*X5114,"")</f>
        <v>37750</v>
      </c>
      <c r="Z5114" s="62" t="s">
        <v>26</v>
      </c>
      <c r="AA5114" s="62" t="s">
        <v>27</v>
      </c>
      <c r="AB5114" s="32"/>
      <c r="AC5114" s="32" t="s">
        <v>265</v>
      </c>
      <c r="AD5114" s="32" t="str">
        <f t="shared" si="1428"/>
        <v/>
      </c>
      <c r="AF5114" s="5" t="str">
        <f t="shared" si="1429"/>
        <v>Dominikus Nong Yandris44215</v>
      </c>
      <c r="AG5114" s="5" t="str">
        <f t="shared" si="1430"/>
        <v>BMJ 06944215UTARADAY</v>
      </c>
      <c r="AH5114" s="5" t="str">
        <f t="shared" si="1431"/>
        <v>Dominikus Nong Yandris44215UTARADAY</v>
      </c>
      <c r="AI5114" s="5" t="str">
        <f t="shared" si="1432"/>
        <v>BMJ 06944215DAY</v>
      </c>
      <c r="AJ5114" s="5" t="str">
        <f t="shared" si="1433"/>
        <v>Dominikus Nong Yandris44215DAY</v>
      </c>
      <c r="AK5114" s="5" t="str">
        <f t="shared" si="1434"/>
        <v>Dominikus Nong YandrisBMJ</v>
      </c>
      <c r="AL5114" s="5" t="str">
        <f t="shared" si="1436"/>
        <v>7UTARA</v>
      </c>
      <c r="AM5114" s="5" t="str">
        <f t="shared" si="1437"/>
        <v>7 &gt;UTARA10 RODA</v>
      </c>
      <c r="AN5114" s="5" t="str">
        <f t="shared" si="1438"/>
        <v>Dominikus Nong YandrisBMJ7 &gt;UTARA10 RODA</v>
      </c>
      <c r="AO5114" s="5" t="str">
        <f t="shared" si="1439"/>
        <v>Dominikus Nong Yandris7 &gt;UTARA10 RODA</v>
      </c>
      <c r="AP5114" s="5" t="str">
        <f t="shared" si="1440"/>
        <v>44215DAY</v>
      </c>
    </row>
    <row r="5115" spans="1:42" x14ac:dyDescent="0.3">
      <c r="A5115" s="33">
        <v>1</v>
      </c>
      <c r="B5115" s="33"/>
      <c r="C5115" s="70">
        <v>44215</v>
      </c>
      <c r="D5115" s="71" t="s">
        <v>19</v>
      </c>
      <c r="E5115" s="70">
        <v>44215</v>
      </c>
      <c r="F5115" s="71">
        <v>5176682</v>
      </c>
      <c r="G5115" s="33" t="s">
        <v>38</v>
      </c>
      <c r="H5115" s="33" t="s">
        <v>102</v>
      </c>
      <c r="I5115" s="33" t="s">
        <v>290</v>
      </c>
      <c r="J5115" s="33" t="s">
        <v>40</v>
      </c>
      <c r="K5115" s="63" t="s">
        <v>79</v>
      </c>
      <c r="L5115" s="32" t="str">
        <f t="shared" si="1441"/>
        <v>AXOR4843</v>
      </c>
      <c r="M5115" s="32" t="str">
        <f t="shared" si="1442"/>
        <v>BMJ</v>
      </c>
      <c r="N5115" s="32" t="str">
        <f t="shared" si="1443"/>
        <v>12 RODA</v>
      </c>
      <c r="O5115" s="146">
        <v>0.39430555555555552</v>
      </c>
      <c r="P5115" s="65">
        <v>0.40106481481481482</v>
      </c>
      <c r="Q5115" s="65"/>
      <c r="R5115" s="66">
        <v>1</v>
      </c>
      <c r="S5115" s="66">
        <v>56600</v>
      </c>
      <c r="T5115" s="66">
        <v>20040</v>
      </c>
      <c r="U5115" s="67">
        <f t="shared" si="1435"/>
        <v>36.56</v>
      </c>
      <c r="V5115" s="66">
        <f t="shared" si="1426"/>
        <v>1098262.4000000001</v>
      </c>
      <c r="W5115" s="66" t="str">
        <f t="shared" si="1427"/>
        <v>1 &gt; 3</v>
      </c>
      <c r="X5115" s="66">
        <f>A5115+SUMIFS(Presensi!F:F,Presensi!E:E,'Entry Data'!AP5115)</f>
        <v>1</v>
      </c>
      <c r="Y5115" s="66">
        <f>IFERROR(INDEX('Retasi Pricing'!F:F,MATCH('Entry Data'!AM5115,'Retasi Pricing'!E:E,0))*X5115,"")</f>
        <v>38000</v>
      </c>
      <c r="Z5115" s="62" t="s">
        <v>26</v>
      </c>
      <c r="AA5115" s="62" t="s">
        <v>27</v>
      </c>
      <c r="AB5115" s="32"/>
      <c r="AC5115" s="32" t="s">
        <v>315</v>
      </c>
      <c r="AD5115" s="32" t="str">
        <f t="shared" si="1428"/>
        <v/>
      </c>
      <c r="AF5115" s="5" t="str">
        <f t="shared" si="1429"/>
        <v>linus harimin44215</v>
      </c>
      <c r="AG5115" s="5" t="str">
        <f t="shared" si="1430"/>
        <v>BMJ 07044215SELATANDAY</v>
      </c>
      <c r="AH5115" s="5" t="str">
        <f t="shared" si="1431"/>
        <v>linus harimin44215SELATANDAY</v>
      </c>
      <c r="AI5115" s="5" t="str">
        <f t="shared" si="1432"/>
        <v>BMJ 07044215DAY</v>
      </c>
      <c r="AJ5115" s="5" t="str">
        <f t="shared" si="1433"/>
        <v>linus harimin44215DAY</v>
      </c>
      <c r="AK5115" s="5" t="str">
        <f t="shared" si="1434"/>
        <v>linus hariminBMJ</v>
      </c>
      <c r="AL5115" s="5" t="str">
        <f t="shared" si="1436"/>
        <v>1SELATAN</v>
      </c>
      <c r="AM5115" s="5" t="str">
        <f t="shared" si="1437"/>
        <v>1 &gt; 3SELATAN12 RODA</v>
      </c>
      <c r="AN5115" s="5" t="str">
        <f t="shared" si="1438"/>
        <v>linus hariminBMJ1 &gt; 3SELATAN12 RODA</v>
      </c>
      <c r="AO5115" s="5" t="str">
        <f t="shared" si="1439"/>
        <v>linus harimin1 &gt; 3SELATAN12 RODA</v>
      </c>
      <c r="AP5115" s="5" t="str">
        <f t="shared" si="1440"/>
        <v>44215DAY</v>
      </c>
    </row>
    <row r="5116" spans="1:42" x14ac:dyDescent="0.3">
      <c r="A5116" s="33">
        <v>1</v>
      </c>
      <c r="B5116" s="33"/>
      <c r="C5116" s="70">
        <v>44215</v>
      </c>
      <c r="D5116" s="71" t="s">
        <v>19</v>
      </c>
      <c r="E5116" s="70">
        <v>44215</v>
      </c>
      <c r="F5116" s="71">
        <v>5176789</v>
      </c>
      <c r="G5116" s="33" t="s">
        <v>38</v>
      </c>
      <c r="H5116" s="33" t="s">
        <v>102</v>
      </c>
      <c r="I5116" s="33" t="s">
        <v>291</v>
      </c>
      <c r="J5116" s="33" t="s">
        <v>40</v>
      </c>
      <c r="K5116" s="63" t="s">
        <v>79</v>
      </c>
      <c r="L5116" s="32" t="str">
        <f t="shared" si="1441"/>
        <v>AXOR4843</v>
      </c>
      <c r="M5116" s="32" t="str">
        <f t="shared" si="1442"/>
        <v>BMJ</v>
      </c>
      <c r="N5116" s="32" t="str">
        <f t="shared" si="1443"/>
        <v>12 RODA</v>
      </c>
      <c r="O5116" s="146">
        <v>0.47925925925925927</v>
      </c>
      <c r="P5116" s="65">
        <v>0.47925925925925927</v>
      </c>
      <c r="Q5116" s="65"/>
      <c r="R5116" s="66">
        <v>2</v>
      </c>
      <c r="S5116" s="66">
        <v>53680</v>
      </c>
      <c r="T5116" s="66">
        <v>20040</v>
      </c>
      <c r="U5116" s="67">
        <f t="shared" si="1435"/>
        <v>33.64</v>
      </c>
      <c r="V5116" s="66">
        <f t="shared" si="1426"/>
        <v>1010545.6</v>
      </c>
      <c r="W5116" s="66" t="str">
        <f t="shared" si="1427"/>
        <v>1 &gt; 3</v>
      </c>
      <c r="X5116" s="66">
        <f>A5116+SUMIFS(Presensi!F:F,Presensi!E:E,'Entry Data'!AP5116)</f>
        <v>1</v>
      </c>
      <c r="Y5116" s="66">
        <f>IFERROR(INDEX('Retasi Pricing'!F:F,MATCH('Entry Data'!AM5116,'Retasi Pricing'!E:E,0))*X5116,"")</f>
        <v>38000</v>
      </c>
      <c r="Z5116" s="62" t="s">
        <v>26</v>
      </c>
      <c r="AA5116" s="62" t="s">
        <v>27</v>
      </c>
      <c r="AB5116" s="32"/>
      <c r="AC5116" s="32" t="s">
        <v>315</v>
      </c>
      <c r="AD5116" s="32" t="str">
        <f t="shared" si="1428"/>
        <v/>
      </c>
      <c r="AF5116" s="5" t="str">
        <f t="shared" si="1429"/>
        <v>linus harimin44215</v>
      </c>
      <c r="AG5116" s="5" t="str">
        <f t="shared" si="1430"/>
        <v>BMJ 07044215SELATANDAY</v>
      </c>
      <c r="AH5116" s="5" t="str">
        <f t="shared" si="1431"/>
        <v>linus harimin44215SELATANDAY</v>
      </c>
      <c r="AI5116" s="5" t="str">
        <f t="shared" si="1432"/>
        <v>BMJ 07044215DAY</v>
      </c>
      <c r="AJ5116" s="5" t="str">
        <f t="shared" si="1433"/>
        <v>linus harimin44215DAY</v>
      </c>
      <c r="AK5116" s="5" t="str">
        <f t="shared" si="1434"/>
        <v>linus hariminBMJ</v>
      </c>
      <c r="AL5116" s="5" t="str">
        <f t="shared" si="1436"/>
        <v>2SELATAN</v>
      </c>
      <c r="AM5116" s="5" t="str">
        <f t="shared" si="1437"/>
        <v>1 &gt; 3SELATAN12 RODA</v>
      </c>
      <c r="AN5116" s="5" t="str">
        <f t="shared" si="1438"/>
        <v>linus hariminBMJ1 &gt; 3SELATAN12 RODA</v>
      </c>
      <c r="AO5116" s="5" t="str">
        <f t="shared" si="1439"/>
        <v>linus harimin1 &gt; 3SELATAN12 RODA</v>
      </c>
      <c r="AP5116" s="5" t="str">
        <f t="shared" si="1440"/>
        <v>44215DAY</v>
      </c>
    </row>
    <row r="5117" spans="1:42" x14ac:dyDescent="0.3">
      <c r="A5117" s="33">
        <v>1</v>
      </c>
      <c r="B5117" s="33"/>
      <c r="C5117" s="70">
        <v>44215</v>
      </c>
      <c r="D5117" s="71" t="s">
        <v>19</v>
      </c>
      <c r="E5117" s="70">
        <v>44215</v>
      </c>
      <c r="F5117" s="71">
        <v>5176904</v>
      </c>
      <c r="G5117" s="33" t="s">
        <v>38</v>
      </c>
      <c r="H5117" s="33" t="s">
        <v>102</v>
      </c>
      <c r="I5117" s="33" t="s">
        <v>291</v>
      </c>
      <c r="J5117" s="33" t="s">
        <v>40</v>
      </c>
      <c r="K5117" s="63" t="s">
        <v>79</v>
      </c>
      <c r="L5117" s="32" t="str">
        <f t="shared" si="1441"/>
        <v>AXOR4843</v>
      </c>
      <c r="M5117" s="32" t="str">
        <f t="shared" si="1442"/>
        <v>BMJ</v>
      </c>
      <c r="N5117" s="32" t="str">
        <f t="shared" si="1443"/>
        <v>12 RODA</v>
      </c>
      <c r="O5117" s="146">
        <v>0.58810185185185182</v>
      </c>
      <c r="P5117" s="65">
        <v>0.58810185185185182</v>
      </c>
      <c r="Q5117" s="65"/>
      <c r="R5117" s="66">
        <v>3</v>
      </c>
      <c r="S5117" s="66">
        <v>54600</v>
      </c>
      <c r="T5117" s="66">
        <v>20040</v>
      </c>
      <c r="U5117" s="67">
        <f t="shared" si="1435"/>
        <v>34.56</v>
      </c>
      <c r="V5117" s="66">
        <f t="shared" si="1426"/>
        <v>1038182.4</v>
      </c>
      <c r="W5117" s="66" t="str">
        <f t="shared" si="1427"/>
        <v>1 &gt; 3</v>
      </c>
      <c r="X5117" s="66">
        <f>A5117+SUMIFS(Presensi!F:F,Presensi!E:E,'Entry Data'!AP5117)</f>
        <v>1</v>
      </c>
      <c r="Y5117" s="66">
        <f>IFERROR(INDEX('Retasi Pricing'!F:F,MATCH('Entry Data'!AM5117,'Retasi Pricing'!E:E,0))*X5117,"")</f>
        <v>38000</v>
      </c>
      <c r="Z5117" s="62" t="s">
        <v>26</v>
      </c>
      <c r="AA5117" s="62" t="s">
        <v>27</v>
      </c>
      <c r="AB5117" s="32"/>
      <c r="AC5117" s="32" t="s">
        <v>315</v>
      </c>
      <c r="AD5117" s="32" t="str">
        <f t="shared" si="1428"/>
        <v/>
      </c>
      <c r="AF5117" s="5" t="str">
        <f t="shared" si="1429"/>
        <v>linus harimin44215</v>
      </c>
      <c r="AG5117" s="5" t="str">
        <f t="shared" si="1430"/>
        <v>BMJ 07044215SELATANDAY</v>
      </c>
      <c r="AH5117" s="5" t="str">
        <f t="shared" si="1431"/>
        <v>linus harimin44215SELATANDAY</v>
      </c>
      <c r="AI5117" s="5" t="str">
        <f t="shared" si="1432"/>
        <v>BMJ 07044215DAY</v>
      </c>
      <c r="AJ5117" s="5" t="str">
        <f t="shared" si="1433"/>
        <v>linus harimin44215DAY</v>
      </c>
      <c r="AK5117" s="5" t="str">
        <f t="shared" si="1434"/>
        <v>linus hariminBMJ</v>
      </c>
      <c r="AL5117" s="5" t="str">
        <f t="shared" si="1436"/>
        <v>3SELATAN</v>
      </c>
      <c r="AM5117" s="5" t="str">
        <f t="shared" si="1437"/>
        <v>1 &gt; 3SELATAN12 RODA</v>
      </c>
      <c r="AN5117" s="5" t="str">
        <f t="shared" si="1438"/>
        <v>linus hariminBMJ1 &gt; 3SELATAN12 RODA</v>
      </c>
      <c r="AO5117" s="5" t="str">
        <f t="shared" si="1439"/>
        <v>linus harimin1 &gt; 3SELATAN12 RODA</v>
      </c>
      <c r="AP5117" s="5" t="str">
        <f t="shared" si="1440"/>
        <v>44215DAY</v>
      </c>
    </row>
    <row r="5118" spans="1:42" x14ac:dyDescent="0.3">
      <c r="A5118" s="33">
        <v>1</v>
      </c>
      <c r="B5118" s="33"/>
      <c r="C5118" s="70">
        <v>44215</v>
      </c>
      <c r="D5118" s="71" t="s">
        <v>19</v>
      </c>
      <c r="E5118" s="70">
        <v>44215</v>
      </c>
      <c r="F5118" s="71">
        <v>5177014</v>
      </c>
      <c r="G5118" s="33" t="s">
        <v>20</v>
      </c>
      <c r="H5118" s="33" t="s">
        <v>21</v>
      </c>
      <c r="I5118" s="33" t="s">
        <v>123</v>
      </c>
      <c r="J5118" s="33" t="s">
        <v>46</v>
      </c>
      <c r="K5118" s="63" t="s">
        <v>79</v>
      </c>
      <c r="L5118" s="32" t="str">
        <f t="shared" si="1441"/>
        <v>AXOR4843</v>
      </c>
      <c r="M5118" s="32" t="str">
        <f t="shared" si="1442"/>
        <v>BMJ</v>
      </c>
      <c r="N5118" s="32" t="str">
        <f t="shared" si="1443"/>
        <v>12 RODA</v>
      </c>
      <c r="O5118" s="146">
        <v>0.67584490740740744</v>
      </c>
      <c r="P5118" s="65">
        <v>0.67584490740740744</v>
      </c>
      <c r="Q5118" s="65"/>
      <c r="R5118" s="66">
        <v>4</v>
      </c>
      <c r="S5118" s="66">
        <v>51640</v>
      </c>
      <c r="T5118" s="66">
        <v>20040</v>
      </c>
      <c r="U5118" s="67">
        <f t="shared" si="1435"/>
        <v>31.6</v>
      </c>
      <c r="V5118" s="66">
        <f t="shared" si="1426"/>
        <v>640753.20000000007</v>
      </c>
      <c r="W5118" s="66" t="str">
        <f t="shared" si="1427"/>
        <v>1 &gt; 4</v>
      </c>
      <c r="X5118" s="66">
        <f>A5118+SUMIFS(Presensi!F:F,Presensi!E:E,'Entry Data'!AP5118)</f>
        <v>1</v>
      </c>
      <c r="Y5118" s="66">
        <f>IFERROR(INDEX('Retasi Pricing'!F:F,MATCH('Entry Data'!AM5118,'Retasi Pricing'!E:E,0))*X5118,"")</f>
        <v>27500</v>
      </c>
      <c r="Z5118" s="62" t="s">
        <v>26</v>
      </c>
      <c r="AA5118" s="62" t="s">
        <v>27</v>
      </c>
      <c r="AB5118" s="32"/>
      <c r="AC5118" s="32" t="s">
        <v>315</v>
      </c>
      <c r="AD5118" s="32" t="str">
        <f t="shared" si="1428"/>
        <v/>
      </c>
      <c r="AF5118" s="5" t="str">
        <f t="shared" si="1429"/>
        <v>linus harimin44215</v>
      </c>
      <c r="AG5118" s="5" t="str">
        <f t="shared" si="1430"/>
        <v>BMJ 07044215UTARADAY</v>
      </c>
      <c r="AH5118" s="5" t="str">
        <f t="shared" si="1431"/>
        <v>linus harimin44215UTARADAY</v>
      </c>
      <c r="AI5118" s="5" t="str">
        <f t="shared" si="1432"/>
        <v>BMJ 07044215DAY</v>
      </c>
      <c r="AJ5118" s="5" t="str">
        <f t="shared" si="1433"/>
        <v>linus harimin44215DAY</v>
      </c>
      <c r="AK5118" s="5" t="str">
        <f t="shared" si="1434"/>
        <v>linus hariminBMJ</v>
      </c>
      <c r="AL5118" s="5" t="str">
        <f t="shared" si="1436"/>
        <v>4UTARA</v>
      </c>
      <c r="AM5118" s="5" t="str">
        <f t="shared" si="1437"/>
        <v>1 &gt; 4UTARA12 RODA</v>
      </c>
      <c r="AN5118" s="5" t="str">
        <f t="shared" si="1438"/>
        <v>linus hariminBMJ1 &gt; 4UTARA12 RODA</v>
      </c>
      <c r="AO5118" s="5" t="str">
        <f t="shared" si="1439"/>
        <v>linus harimin1 &gt; 4UTARA12 RODA</v>
      </c>
      <c r="AP5118" s="5" t="str">
        <f t="shared" si="1440"/>
        <v>44215DAY</v>
      </c>
    </row>
    <row r="5119" spans="1:42" x14ac:dyDescent="0.3">
      <c r="A5119" s="33">
        <v>1</v>
      </c>
      <c r="B5119" s="33"/>
      <c r="C5119" s="70">
        <v>44215</v>
      </c>
      <c r="D5119" s="71" t="s">
        <v>19</v>
      </c>
      <c r="E5119" s="70">
        <v>44215</v>
      </c>
      <c r="F5119" s="71">
        <v>5177092</v>
      </c>
      <c r="G5119" s="33" t="s">
        <v>20</v>
      </c>
      <c r="H5119" s="33" t="s">
        <v>21</v>
      </c>
      <c r="I5119" s="33" t="s">
        <v>51</v>
      </c>
      <c r="J5119" s="33" t="s">
        <v>46</v>
      </c>
      <c r="K5119" s="63" t="s">
        <v>79</v>
      </c>
      <c r="L5119" s="32" t="str">
        <f t="shared" si="1441"/>
        <v>AXOR4843</v>
      </c>
      <c r="M5119" s="32" t="str">
        <f t="shared" si="1442"/>
        <v>BMJ</v>
      </c>
      <c r="N5119" s="32" t="str">
        <f t="shared" si="1443"/>
        <v>12 RODA</v>
      </c>
      <c r="O5119" s="146">
        <v>0.74627314814814805</v>
      </c>
      <c r="P5119" s="65">
        <v>0.74627314814814805</v>
      </c>
      <c r="Q5119" s="65"/>
      <c r="R5119" s="66">
        <v>5</v>
      </c>
      <c r="S5119" s="66">
        <v>52040</v>
      </c>
      <c r="T5119" s="66">
        <v>20040</v>
      </c>
      <c r="U5119" s="67">
        <f t="shared" si="1435"/>
        <v>32</v>
      </c>
      <c r="V5119" s="66">
        <f t="shared" si="1426"/>
        <v>648864</v>
      </c>
      <c r="W5119" s="66" t="str">
        <f t="shared" si="1427"/>
        <v>&gt; 5</v>
      </c>
      <c r="X5119" s="66">
        <f>A5119+SUMIFS(Presensi!F:F,Presensi!E:E,'Entry Data'!AP5119)</f>
        <v>1</v>
      </c>
      <c r="Y5119" s="66">
        <f>IFERROR(INDEX('Retasi Pricing'!F:F,MATCH('Entry Data'!AM5119,'Retasi Pricing'!E:E,0))*X5119,"")</f>
        <v>31200</v>
      </c>
      <c r="Z5119" s="62" t="s">
        <v>26</v>
      </c>
      <c r="AA5119" s="62" t="s">
        <v>27</v>
      </c>
      <c r="AB5119" s="32"/>
      <c r="AC5119" s="32" t="s">
        <v>315</v>
      </c>
      <c r="AD5119" s="32" t="str">
        <f t="shared" si="1428"/>
        <v/>
      </c>
      <c r="AF5119" s="5" t="str">
        <f t="shared" si="1429"/>
        <v>linus harimin44215</v>
      </c>
      <c r="AG5119" s="5" t="str">
        <f t="shared" si="1430"/>
        <v>BMJ 07044215UTARADAY</v>
      </c>
      <c r="AH5119" s="5" t="str">
        <f t="shared" si="1431"/>
        <v>linus harimin44215UTARADAY</v>
      </c>
      <c r="AI5119" s="5" t="str">
        <f t="shared" si="1432"/>
        <v>BMJ 07044215DAY</v>
      </c>
      <c r="AJ5119" s="5" t="str">
        <f t="shared" si="1433"/>
        <v>linus harimin44215DAY</v>
      </c>
      <c r="AK5119" s="5" t="str">
        <f t="shared" si="1434"/>
        <v>linus hariminBMJ</v>
      </c>
      <c r="AL5119" s="5" t="str">
        <f t="shared" si="1436"/>
        <v>5UTARA</v>
      </c>
      <c r="AM5119" s="5" t="str">
        <f t="shared" si="1437"/>
        <v>&gt; 5UTARA12 RODA</v>
      </c>
      <c r="AN5119" s="5" t="str">
        <f t="shared" si="1438"/>
        <v>linus hariminBMJ&gt; 5UTARA12 RODA</v>
      </c>
      <c r="AO5119" s="5" t="str">
        <f t="shared" si="1439"/>
        <v>linus harimin&gt; 5UTARA12 RODA</v>
      </c>
      <c r="AP5119" s="5" t="str">
        <f t="shared" si="1440"/>
        <v>44215DAY</v>
      </c>
    </row>
    <row r="5120" spans="1:42" x14ac:dyDescent="0.3">
      <c r="A5120" s="33">
        <v>1</v>
      </c>
      <c r="B5120" s="33"/>
      <c r="C5120" s="70">
        <v>44215</v>
      </c>
      <c r="D5120" s="71" t="s">
        <v>19</v>
      </c>
      <c r="E5120" s="70">
        <v>44215</v>
      </c>
      <c r="F5120" s="71">
        <v>5176707</v>
      </c>
      <c r="G5120" s="33" t="s">
        <v>38</v>
      </c>
      <c r="H5120" s="33" t="s">
        <v>102</v>
      </c>
      <c r="I5120" s="33" t="s">
        <v>290</v>
      </c>
      <c r="J5120" s="33" t="s">
        <v>40</v>
      </c>
      <c r="K5120" s="63" t="s">
        <v>80</v>
      </c>
      <c r="L5120" s="32" t="str">
        <f t="shared" si="1441"/>
        <v>AXOR4843</v>
      </c>
      <c r="M5120" s="32" t="str">
        <f t="shared" si="1442"/>
        <v>BMJ</v>
      </c>
      <c r="N5120" s="32" t="str">
        <f t="shared" si="1443"/>
        <v>12 RODA</v>
      </c>
      <c r="O5120" s="146">
        <v>0.4117939814814815</v>
      </c>
      <c r="P5120" s="65">
        <v>0.41629629629629633</v>
      </c>
      <c r="Q5120" s="65"/>
      <c r="R5120" s="66">
        <v>1</v>
      </c>
      <c r="S5120" s="66">
        <v>55940</v>
      </c>
      <c r="T5120" s="66">
        <v>20300</v>
      </c>
      <c r="U5120" s="67">
        <f t="shared" si="1435"/>
        <v>35.64</v>
      </c>
      <c r="V5120" s="66">
        <f t="shared" si="1426"/>
        <v>1070625.6000000001</v>
      </c>
      <c r="W5120" s="66" t="str">
        <f t="shared" si="1427"/>
        <v>1 &gt; 3</v>
      </c>
      <c r="X5120" s="66">
        <f>A5120+SUMIFS(Presensi!F:F,Presensi!E:E,'Entry Data'!AP5120)</f>
        <v>1</v>
      </c>
      <c r="Y5120" s="66">
        <f>IFERROR(INDEX('Retasi Pricing'!F:F,MATCH('Entry Data'!AM5120,'Retasi Pricing'!E:E,0))*X5120,"")</f>
        <v>38000</v>
      </c>
      <c r="Z5120" s="62" t="s">
        <v>26</v>
      </c>
      <c r="AA5120" s="62" t="s">
        <v>27</v>
      </c>
      <c r="AB5120" s="32"/>
      <c r="AC5120" s="32" t="s">
        <v>122</v>
      </c>
      <c r="AD5120" s="32" t="str">
        <f t="shared" si="1428"/>
        <v/>
      </c>
      <c r="AF5120" s="5" t="str">
        <f t="shared" si="1429"/>
        <v>ico rianto44215</v>
      </c>
      <c r="AG5120" s="5" t="str">
        <f t="shared" si="1430"/>
        <v>BMJ 07144215SELATANDAY</v>
      </c>
      <c r="AH5120" s="5" t="str">
        <f t="shared" si="1431"/>
        <v>ico rianto44215SELATANDAY</v>
      </c>
      <c r="AI5120" s="5" t="str">
        <f t="shared" si="1432"/>
        <v>BMJ 07144215DAY</v>
      </c>
      <c r="AJ5120" s="5" t="str">
        <f t="shared" si="1433"/>
        <v>ico rianto44215DAY</v>
      </c>
      <c r="AK5120" s="5" t="str">
        <f t="shared" si="1434"/>
        <v>ico riantoBMJ</v>
      </c>
      <c r="AL5120" s="5" t="str">
        <f t="shared" si="1436"/>
        <v>1SELATAN</v>
      </c>
      <c r="AM5120" s="5" t="str">
        <f t="shared" si="1437"/>
        <v>1 &gt; 3SELATAN12 RODA</v>
      </c>
      <c r="AN5120" s="5" t="str">
        <f t="shared" si="1438"/>
        <v>ico riantoBMJ1 &gt; 3SELATAN12 RODA</v>
      </c>
      <c r="AO5120" s="5" t="str">
        <f t="shared" si="1439"/>
        <v>ico rianto1 &gt; 3SELATAN12 RODA</v>
      </c>
      <c r="AP5120" s="5" t="str">
        <f t="shared" si="1440"/>
        <v>44215DAY</v>
      </c>
    </row>
    <row r="5121" spans="1:42" x14ac:dyDescent="0.3">
      <c r="A5121" s="33">
        <v>1</v>
      </c>
      <c r="B5121" s="33"/>
      <c r="C5121" s="70">
        <v>44215</v>
      </c>
      <c r="D5121" s="71" t="s">
        <v>19</v>
      </c>
      <c r="E5121" s="70">
        <v>44215</v>
      </c>
      <c r="F5121" s="71">
        <v>5176822</v>
      </c>
      <c r="G5121" s="33" t="s">
        <v>38</v>
      </c>
      <c r="H5121" s="33" t="s">
        <v>109</v>
      </c>
      <c r="I5121" s="33" t="s">
        <v>103</v>
      </c>
      <c r="J5121" s="33" t="s">
        <v>115</v>
      </c>
      <c r="K5121" s="63" t="s">
        <v>80</v>
      </c>
      <c r="L5121" s="32" t="str">
        <f t="shared" si="1441"/>
        <v>AXOR4843</v>
      </c>
      <c r="M5121" s="32" t="str">
        <f t="shared" si="1442"/>
        <v>BMJ</v>
      </c>
      <c r="N5121" s="32" t="str">
        <f t="shared" si="1443"/>
        <v>12 RODA</v>
      </c>
      <c r="O5121" s="146">
        <v>0.50782407407407404</v>
      </c>
      <c r="P5121" s="65">
        <v>0.50782407407407404</v>
      </c>
      <c r="Q5121" s="65"/>
      <c r="R5121" s="66">
        <v>2</v>
      </c>
      <c r="S5121" s="66">
        <v>53240</v>
      </c>
      <c r="T5121" s="66">
        <v>20300</v>
      </c>
      <c r="U5121" s="67">
        <f t="shared" si="1435"/>
        <v>32.94</v>
      </c>
      <c r="V5121" s="66">
        <f t="shared" si="1426"/>
        <v>989517.6</v>
      </c>
      <c r="W5121" s="66" t="str">
        <f t="shared" si="1427"/>
        <v>1 &gt; 3</v>
      </c>
      <c r="X5121" s="66">
        <f>A5121+SUMIFS(Presensi!F:F,Presensi!E:E,'Entry Data'!AP5121)</f>
        <v>1</v>
      </c>
      <c r="Y5121" s="66">
        <f>IFERROR(INDEX('Retasi Pricing'!F:F,MATCH('Entry Data'!AM5121,'Retasi Pricing'!E:E,0))*X5121,"")</f>
        <v>38000</v>
      </c>
      <c r="Z5121" s="62" t="s">
        <v>26</v>
      </c>
      <c r="AA5121" s="62" t="s">
        <v>27</v>
      </c>
      <c r="AB5121" s="32"/>
      <c r="AC5121" s="32" t="s">
        <v>122</v>
      </c>
      <c r="AD5121" s="32" t="str">
        <f t="shared" si="1428"/>
        <v/>
      </c>
      <c r="AF5121" s="5" t="str">
        <f t="shared" si="1429"/>
        <v>ico rianto44215</v>
      </c>
      <c r="AG5121" s="5" t="str">
        <f t="shared" si="1430"/>
        <v>BMJ 07144215SELATANDAY</v>
      </c>
      <c r="AH5121" s="5" t="str">
        <f t="shared" si="1431"/>
        <v>ico rianto44215SELATANDAY</v>
      </c>
      <c r="AI5121" s="5" t="str">
        <f t="shared" si="1432"/>
        <v>BMJ 07144215DAY</v>
      </c>
      <c r="AJ5121" s="5" t="str">
        <f t="shared" si="1433"/>
        <v>ico rianto44215DAY</v>
      </c>
      <c r="AK5121" s="5" t="str">
        <f t="shared" si="1434"/>
        <v>ico riantoBMJ</v>
      </c>
      <c r="AL5121" s="5" t="str">
        <f t="shared" si="1436"/>
        <v>2SELATAN</v>
      </c>
      <c r="AM5121" s="5" t="str">
        <f t="shared" si="1437"/>
        <v>1 &gt; 3SELATAN12 RODA</v>
      </c>
      <c r="AN5121" s="5" t="str">
        <f t="shared" si="1438"/>
        <v>ico riantoBMJ1 &gt; 3SELATAN12 RODA</v>
      </c>
      <c r="AO5121" s="5" t="str">
        <f t="shared" si="1439"/>
        <v>ico rianto1 &gt; 3SELATAN12 RODA</v>
      </c>
      <c r="AP5121" s="5" t="str">
        <f t="shared" si="1440"/>
        <v>44215DAY</v>
      </c>
    </row>
    <row r="5122" spans="1:42" x14ac:dyDescent="0.3">
      <c r="A5122" s="33">
        <v>1</v>
      </c>
      <c r="B5122" s="33"/>
      <c r="C5122" s="70">
        <v>44215</v>
      </c>
      <c r="D5122" s="71" t="s">
        <v>19</v>
      </c>
      <c r="E5122" s="70">
        <v>44215</v>
      </c>
      <c r="F5122" s="71">
        <v>5176907</v>
      </c>
      <c r="G5122" s="33" t="s">
        <v>38</v>
      </c>
      <c r="H5122" s="33" t="s">
        <v>109</v>
      </c>
      <c r="I5122" s="33" t="s">
        <v>103</v>
      </c>
      <c r="J5122" s="33" t="s">
        <v>40</v>
      </c>
      <c r="K5122" s="63" t="s">
        <v>80</v>
      </c>
      <c r="L5122" s="32" t="str">
        <f t="shared" si="1441"/>
        <v>AXOR4843</v>
      </c>
      <c r="M5122" s="32" t="str">
        <f t="shared" si="1442"/>
        <v>BMJ</v>
      </c>
      <c r="N5122" s="32" t="str">
        <f t="shared" si="1443"/>
        <v>12 RODA</v>
      </c>
      <c r="O5122" s="146">
        <v>0.59122685185185186</v>
      </c>
      <c r="P5122" s="65">
        <v>0.59122685185185186</v>
      </c>
      <c r="Q5122" s="65"/>
      <c r="R5122" s="66">
        <v>3</v>
      </c>
      <c r="S5122" s="66">
        <v>53040</v>
      </c>
      <c r="T5122" s="66">
        <v>20300</v>
      </c>
      <c r="U5122" s="67">
        <f t="shared" si="1435"/>
        <v>32.74</v>
      </c>
      <c r="V5122" s="66">
        <f t="shared" si="1426"/>
        <v>983509.60000000009</v>
      </c>
      <c r="W5122" s="66" t="str">
        <f t="shared" si="1427"/>
        <v>1 &gt; 3</v>
      </c>
      <c r="X5122" s="66">
        <f>A5122+SUMIFS(Presensi!F:F,Presensi!E:E,'Entry Data'!AP5122)</f>
        <v>1</v>
      </c>
      <c r="Y5122" s="66">
        <f>IFERROR(INDEX('Retasi Pricing'!F:F,MATCH('Entry Data'!AM5122,'Retasi Pricing'!E:E,0))*X5122,"")</f>
        <v>38000</v>
      </c>
      <c r="Z5122" s="62" t="s">
        <v>26</v>
      </c>
      <c r="AA5122" s="62" t="s">
        <v>27</v>
      </c>
      <c r="AB5122" s="32"/>
      <c r="AC5122" s="32" t="s">
        <v>122</v>
      </c>
      <c r="AD5122" s="32" t="str">
        <f t="shared" si="1428"/>
        <v/>
      </c>
      <c r="AF5122" s="5" t="str">
        <f t="shared" si="1429"/>
        <v>ico rianto44215</v>
      </c>
      <c r="AG5122" s="5" t="str">
        <f t="shared" si="1430"/>
        <v>BMJ 07144215SELATANDAY</v>
      </c>
      <c r="AH5122" s="5" t="str">
        <f t="shared" si="1431"/>
        <v>ico rianto44215SELATANDAY</v>
      </c>
      <c r="AI5122" s="5" t="str">
        <f t="shared" si="1432"/>
        <v>BMJ 07144215DAY</v>
      </c>
      <c r="AJ5122" s="5" t="str">
        <f t="shared" si="1433"/>
        <v>ico rianto44215DAY</v>
      </c>
      <c r="AK5122" s="5" t="str">
        <f t="shared" si="1434"/>
        <v>ico riantoBMJ</v>
      </c>
      <c r="AL5122" s="5" t="str">
        <f t="shared" si="1436"/>
        <v>3SELATAN</v>
      </c>
      <c r="AM5122" s="5" t="str">
        <f t="shared" si="1437"/>
        <v>1 &gt; 3SELATAN12 RODA</v>
      </c>
      <c r="AN5122" s="5" t="str">
        <f t="shared" si="1438"/>
        <v>ico riantoBMJ1 &gt; 3SELATAN12 RODA</v>
      </c>
      <c r="AO5122" s="5" t="str">
        <f t="shared" si="1439"/>
        <v>ico rianto1 &gt; 3SELATAN12 RODA</v>
      </c>
      <c r="AP5122" s="5" t="str">
        <f t="shared" si="1440"/>
        <v>44215DAY</v>
      </c>
    </row>
    <row r="5123" spans="1:42" x14ac:dyDescent="0.3">
      <c r="A5123" s="33">
        <v>1</v>
      </c>
      <c r="B5123" s="33"/>
      <c r="C5123" s="70">
        <v>44215</v>
      </c>
      <c r="D5123" s="71" t="s">
        <v>19</v>
      </c>
      <c r="E5123" s="70">
        <v>44215</v>
      </c>
      <c r="F5123" s="71">
        <v>5176984</v>
      </c>
      <c r="G5123" s="33" t="s">
        <v>20</v>
      </c>
      <c r="H5123" s="33" t="s">
        <v>21</v>
      </c>
      <c r="I5123" s="33" t="s">
        <v>45</v>
      </c>
      <c r="J5123" s="33" t="s">
        <v>46</v>
      </c>
      <c r="K5123" s="63" t="s">
        <v>80</v>
      </c>
      <c r="L5123" s="32" t="str">
        <f t="shared" si="1441"/>
        <v>AXOR4843</v>
      </c>
      <c r="M5123" s="32" t="str">
        <f t="shared" si="1442"/>
        <v>BMJ</v>
      </c>
      <c r="N5123" s="32" t="str">
        <f t="shared" si="1443"/>
        <v>12 RODA</v>
      </c>
      <c r="O5123" s="146">
        <v>0.65266203703703707</v>
      </c>
      <c r="P5123" s="65">
        <v>0.65266203703703707</v>
      </c>
      <c r="Q5123" s="65"/>
      <c r="R5123" s="66">
        <v>4</v>
      </c>
      <c r="S5123" s="66">
        <v>52000</v>
      </c>
      <c r="T5123" s="66">
        <v>20300</v>
      </c>
      <c r="U5123" s="67">
        <f t="shared" si="1435"/>
        <v>31.7</v>
      </c>
      <c r="V5123" s="66">
        <f t="shared" si="1426"/>
        <v>642780.9</v>
      </c>
      <c r="W5123" s="66" t="str">
        <f t="shared" si="1427"/>
        <v>1 &gt; 4</v>
      </c>
      <c r="X5123" s="66">
        <f>A5123+SUMIFS(Presensi!F:F,Presensi!E:E,'Entry Data'!AP5123)</f>
        <v>1</v>
      </c>
      <c r="Y5123" s="66">
        <f>IFERROR(INDEX('Retasi Pricing'!F:F,MATCH('Entry Data'!AM5123,'Retasi Pricing'!E:E,0))*X5123,"")</f>
        <v>27500</v>
      </c>
      <c r="Z5123" s="62" t="s">
        <v>26</v>
      </c>
      <c r="AA5123" s="62" t="s">
        <v>27</v>
      </c>
      <c r="AB5123" s="32"/>
      <c r="AC5123" s="32" t="s">
        <v>122</v>
      </c>
      <c r="AD5123" s="32" t="str">
        <f t="shared" si="1428"/>
        <v/>
      </c>
      <c r="AF5123" s="5" t="str">
        <f t="shared" si="1429"/>
        <v>ico rianto44215</v>
      </c>
      <c r="AG5123" s="5" t="str">
        <f t="shared" si="1430"/>
        <v>BMJ 07144215UTARADAY</v>
      </c>
      <c r="AH5123" s="5" t="str">
        <f t="shared" si="1431"/>
        <v>ico rianto44215UTARADAY</v>
      </c>
      <c r="AI5123" s="5" t="str">
        <f t="shared" si="1432"/>
        <v>BMJ 07144215DAY</v>
      </c>
      <c r="AJ5123" s="5" t="str">
        <f t="shared" si="1433"/>
        <v>ico rianto44215DAY</v>
      </c>
      <c r="AK5123" s="5" t="str">
        <f t="shared" si="1434"/>
        <v>ico riantoBMJ</v>
      </c>
      <c r="AL5123" s="5" t="str">
        <f t="shared" si="1436"/>
        <v>4UTARA</v>
      </c>
      <c r="AM5123" s="5" t="str">
        <f t="shared" si="1437"/>
        <v>1 &gt; 4UTARA12 RODA</v>
      </c>
      <c r="AN5123" s="5" t="str">
        <f t="shared" si="1438"/>
        <v>ico riantoBMJ1 &gt; 4UTARA12 RODA</v>
      </c>
      <c r="AO5123" s="5" t="str">
        <f t="shared" si="1439"/>
        <v>ico rianto1 &gt; 4UTARA12 RODA</v>
      </c>
      <c r="AP5123" s="5" t="str">
        <f t="shared" si="1440"/>
        <v>44215DAY</v>
      </c>
    </row>
    <row r="5124" spans="1:42" x14ac:dyDescent="0.3">
      <c r="A5124" s="33">
        <v>1</v>
      </c>
      <c r="B5124" s="33"/>
      <c r="C5124" s="70">
        <v>44215</v>
      </c>
      <c r="D5124" s="71" t="s">
        <v>19</v>
      </c>
      <c r="E5124" s="70">
        <v>44215</v>
      </c>
      <c r="F5124" s="71">
        <v>5177070</v>
      </c>
      <c r="G5124" s="33" t="s">
        <v>20</v>
      </c>
      <c r="H5124" s="33" t="s">
        <v>21</v>
      </c>
      <c r="I5124" s="33" t="s">
        <v>45</v>
      </c>
      <c r="J5124" s="33" t="s">
        <v>46</v>
      </c>
      <c r="K5124" s="63" t="s">
        <v>80</v>
      </c>
      <c r="L5124" s="32" t="str">
        <f t="shared" si="1441"/>
        <v>AXOR4843</v>
      </c>
      <c r="M5124" s="32" t="str">
        <f t="shared" si="1442"/>
        <v>BMJ</v>
      </c>
      <c r="N5124" s="32" t="str">
        <f t="shared" si="1443"/>
        <v>12 RODA</v>
      </c>
      <c r="O5124" s="146">
        <v>0.72425925925925927</v>
      </c>
      <c r="P5124" s="65">
        <v>0.72425925925925927</v>
      </c>
      <c r="Q5124" s="65"/>
      <c r="R5124" s="66">
        <v>5</v>
      </c>
      <c r="S5124" s="66">
        <v>48800</v>
      </c>
      <c r="T5124" s="66">
        <v>20300</v>
      </c>
      <c r="U5124" s="67">
        <f t="shared" si="1435"/>
        <v>28.5</v>
      </c>
      <c r="V5124" s="66">
        <f t="shared" si="1426"/>
        <v>577894.5</v>
      </c>
      <c r="W5124" s="66" t="str">
        <f t="shared" si="1427"/>
        <v>&gt; 5</v>
      </c>
      <c r="X5124" s="66">
        <f>A5124+SUMIFS(Presensi!F:F,Presensi!E:E,'Entry Data'!AP5124)</f>
        <v>1</v>
      </c>
      <c r="Y5124" s="66">
        <f>IFERROR(INDEX('Retasi Pricing'!F:F,MATCH('Entry Data'!AM5124,'Retasi Pricing'!E:E,0))*X5124,"")</f>
        <v>31200</v>
      </c>
      <c r="Z5124" s="62" t="s">
        <v>26</v>
      </c>
      <c r="AA5124" s="62" t="s">
        <v>27</v>
      </c>
      <c r="AB5124" s="32"/>
      <c r="AC5124" s="32" t="s">
        <v>122</v>
      </c>
      <c r="AD5124" s="32" t="str">
        <f t="shared" si="1428"/>
        <v/>
      </c>
      <c r="AF5124" s="5" t="str">
        <f t="shared" si="1429"/>
        <v>ico rianto44215</v>
      </c>
      <c r="AG5124" s="5" t="str">
        <f t="shared" si="1430"/>
        <v>BMJ 07144215UTARADAY</v>
      </c>
      <c r="AH5124" s="5" t="str">
        <f t="shared" si="1431"/>
        <v>ico rianto44215UTARADAY</v>
      </c>
      <c r="AI5124" s="5" t="str">
        <f t="shared" si="1432"/>
        <v>BMJ 07144215DAY</v>
      </c>
      <c r="AJ5124" s="5" t="str">
        <f t="shared" si="1433"/>
        <v>ico rianto44215DAY</v>
      </c>
      <c r="AK5124" s="5" t="str">
        <f t="shared" si="1434"/>
        <v>ico riantoBMJ</v>
      </c>
      <c r="AL5124" s="5" t="str">
        <f t="shared" si="1436"/>
        <v>5UTARA</v>
      </c>
      <c r="AM5124" s="5" t="str">
        <f t="shared" si="1437"/>
        <v>&gt; 5UTARA12 RODA</v>
      </c>
      <c r="AN5124" s="5" t="str">
        <f t="shared" si="1438"/>
        <v>ico riantoBMJ&gt; 5UTARA12 RODA</v>
      </c>
      <c r="AO5124" s="5" t="str">
        <f t="shared" si="1439"/>
        <v>ico rianto&gt; 5UTARA12 RODA</v>
      </c>
      <c r="AP5124" s="5" t="str">
        <f t="shared" si="1440"/>
        <v>44215DAY</v>
      </c>
    </row>
    <row r="5125" spans="1:42" x14ac:dyDescent="0.3">
      <c r="A5125" s="33">
        <v>1</v>
      </c>
      <c r="B5125" s="33"/>
      <c r="C5125" s="70">
        <v>44215</v>
      </c>
      <c r="D5125" s="71" t="s">
        <v>19</v>
      </c>
      <c r="E5125" s="70">
        <v>44215</v>
      </c>
      <c r="F5125" s="71">
        <v>5176683</v>
      </c>
      <c r="G5125" s="33" t="s">
        <v>38</v>
      </c>
      <c r="H5125" s="33" t="s">
        <v>102</v>
      </c>
      <c r="I5125" s="33" t="s">
        <v>291</v>
      </c>
      <c r="J5125" s="33" t="s">
        <v>40</v>
      </c>
      <c r="K5125" s="63" t="s">
        <v>82</v>
      </c>
      <c r="L5125" s="32" t="str">
        <f t="shared" si="1441"/>
        <v>AXOR4843</v>
      </c>
      <c r="M5125" s="32" t="str">
        <f t="shared" si="1442"/>
        <v>BMJ</v>
      </c>
      <c r="N5125" s="32" t="str">
        <f t="shared" si="1443"/>
        <v>12 RODA</v>
      </c>
      <c r="O5125" s="146">
        <v>0.39461805555555557</v>
      </c>
      <c r="P5125" s="65">
        <v>0.40128472222222222</v>
      </c>
      <c r="Q5125" s="65"/>
      <c r="R5125" s="66">
        <v>1</v>
      </c>
      <c r="S5125" s="66">
        <v>52420</v>
      </c>
      <c r="T5125" s="66">
        <v>20120</v>
      </c>
      <c r="U5125" s="67">
        <f t="shared" si="1435"/>
        <v>32.299999999999997</v>
      </c>
      <c r="V5125" s="66">
        <f t="shared" si="1426"/>
        <v>970292</v>
      </c>
      <c r="W5125" s="66" t="str">
        <f t="shared" si="1427"/>
        <v>1 &gt; 3</v>
      </c>
      <c r="X5125" s="66">
        <f>A5125+SUMIFS(Presensi!F:F,Presensi!E:E,'Entry Data'!AP5125)</f>
        <v>1</v>
      </c>
      <c r="Y5125" s="66">
        <f>IFERROR(INDEX('Retasi Pricing'!F:F,MATCH('Entry Data'!AM5125,'Retasi Pricing'!E:E,0))*X5125,"")</f>
        <v>38000</v>
      </c>
      <c r="Z5125" s="62" t="s">
        <v>26</v>
      </c>
      <c r="AA5125" s="62" t="s">
        <v>27</v>
      </c>
      <c r="AB5125" s="32"/>
      <c r="AC5125" s="32" t="s">
        <v>266</v>
      </c>
      <c r="AD5125" s="32" t="str">
        <f t="shared" si="1428"/>
        <v/>
      </c>
      <c r="AF5125" s="5" t="str">
        <f t="shared" si="1429"/>
        <v>Zulkifli Haribu44215</v>
      </c>
      <c r="AG5125" s="5" t="str">
        <f t="shared" si="1430"/>
        <v>BMJ 07244215SELATANDAY</v>
      </c>
      <c r="AH5125" s="5" t="str">
        <f t="shared" si="1431"/>
        <v>Zulkifli Haribu44215SELATANDAY</v>
      </c>
      <c r="AI5125" s="5" t="str">
        <f t="shared" si="1432"/>
        <v>BMJ 07244215DAY</v>
      </c>
      <c r="AJ5125" s="5" t="str">
        <f t="shared" si="1433"/>
        <v>Zulkifli Haribu44215DAY</v>
      </c>
      <c r="AK5125" s="5" t="str">
        <f t="shared" si="1434"/>
        <v>Zulkifli HaribuBMJ</v>
      </c>
      <c r="AL5125" s="5" t="str">
        <f t="shared" si="1436"/>
        <v>1SELATAN</v>
      </c>
      <c r="AM5125" s="5" t="str">
        <f t="shared" si="1437"/>
        <v>1 &gt; 3SELATAN12 RODA</v>
      </c>
      <c r="AN5125" s="5" t="str">
        <f t="shared" si="1438"/>
        <v>Zulkifli HaribuBMJ1 &gt; 3SELATAN12 RODA</v>
      </c>
      <c r="AO5125" s="5" t="str">
        <f t="shared" si="1439"/>
        <v>Zulkifli Haribu1 &gt; 3SELATAN12 RODA</v>
      </c>
      <c r="AP5125" s="5" t="str">
        <f t="shared" si="1440"/>
        <v>44215DAY</v>
      </c>
    </row>
    <row r="5126" spans="1:42" x14ac:dyDescent="0.3">
      <c r="A5126" s="33">
        <v>1</v>
      </c>
      <c r="B5126" s="33"/>
      <c r="C5126" s="70">
        <v>44215</v>
      </c>
      <c r="D5126" s="71" t="s">
        <v>19</v>
      </c>
      <c r="E5126" s="70">
        <v>44215</v>
      </c>
      <c r="F5126" s="71">
        <v>5176795</v>
      </c>
      <c r="G5126" s="33" t="s">
        <v>38</v>
      </c>
      <c r="H5126" s="33" t="s">
        <v>102</v>
      </c>
      <c r="I5126" s="33" t="s">
        <v>291</v>
      </c>
      <c r="J5126" s="33" t="s">
        <v>40</v>
      </c>
      <c r="K5126" s="63" t="s">
        <v>82</v>
      </c>
      <c r="L5126" s="32" t="str">
        <f t="shared" si="1441"/>
        <v>AXOR4843</v>
      </c>
      <c r="M5126" s="32" t="str">
        <f t="shared" si="1442"/>
        <v>BMJ</v>
      </c>
      <c r="N5126" s="32" t="str">
        <f t="shared" si="1443"/>
        <v>12 RODA</v>
      </c>
      <c r="O5126" s="146">
        <v>0.48391203703703706</v>
      </c>
      <c r="P5126" s="65">
        <v>0.48391203703703706</v>
      </c>
      <c r="Q5126" s="65"/>
      <c r="R5126" s="66">
        <v>2</v>
      </c>
      <c r="S5126" s="66">
        <v>54220</v>
      </c>
      <c r="T5126" s="66">
        <v>20120</v>
      </c>
      <c r="U5126" s="67">
        <f t="shared" si="1435"/>
        <v>34.1</v>
      </c>
      <c r="V5126" s="66">
        <f t="shared" si="1426"/>
        <v>1024364.0000000001</v>
      </c>
      <c r="W5126" s="66" t="str">
        <f t="shared" si="1427"/>
        <v>1 &gt; 3</v>
      </c>
      <c r="X5126" s="66">
        <f>A5126+SUMIFS(Presensi!F:F,Presensi!E:E,'Entry Data'!AP5126)</f>
        <v>1</v>
      </c>
      <c r="Y5126" s="66">
        <f>IFERROR(INDEX('Retasi Pricing'!F:F,MATCH('Entry Data'!AM5126,'Retasi Pricing'!E:E,0))*X5126,"")</f>
        <v>38000</v>
      </c>
      <c r="Z5126" s="62" t="s">
        <v>26</v>
      </c>
      <c r="AA5126" s="62" t="s">
        <v>27</v>
      </c>
      <c r="AB5126" s="32"/>
      <c r="AC5126" s="32" t="s">
        <v>266</v>
      </c>
      <c r="AD5126" s="32" t="str">
        <f t="shared" si="1428"/>
        <v/>
      </c>
      <c r="AF5126" s="5" t="str">
        <f t="shared" si="1429"/>
        <v>Zulkifli Haribu44215</v>
      </c>
      <c r="AG5126" s="5" t="str">
        <f t="shared" si="1430"/>
        <v>BMJ 07244215SELATANDAY</v>
      </c>
      <c r="AH5126" s="5" t="str">
        <f t="shared" si="1431"/>
        <v>Zulkifli Haribu44215SELATANDAY</v>
      </c>
      <c r="AI5126" s="5" t="str">
        <f t="shared" si="1432"/>
        <v>BMJ 07244215DAY</v>
      </c>
      <c r="AJ5126" s="5" t="str">
        <f t="shared" si="1433"/>
        <v>Zulkifli Haribu44215DAY</v>
      </c>
      <c r="AK5126" s="5" t="str">
        <f t="shared" si="1434"/>
        <v>Zulkifli HaribuBMJ</v>
      </c>
      <c r="AL5126" s="5" t="str">
        <f t="shared" si="1436"/>
        <v>2SELATAN</v>
      </c>
      <c r="AM5126" s="5" t="str">
        <f t="shared" si="1437"/>
        <v>1 &gt; 3SELATAN12 RODA</v>
      </c>
      <c r="AN5126" s="5" t="str">
        <f t="shared" si="1438"/>
        <v>Zulkifli HaribuBMJ1 &gt; 3SELATAN12 RODA</v>
      </c>
      <c r="AO5126" s="5" t="str">
        <f t="shared" si="1439"/>
        <v>Zulkifli Haribu1 &gt; 3SELATAN12 RODA</v>
      </c>
      <c r="AP5126" s="5" t="str">
        <f t="shared" si="1440"/>
        <v>44215DAY</v>
      </c>
    </row>
    <row r="5127" spans="1:42" x14ac:dyDescent="0.3">
      <c r="A5127" s="33">
        <v>1</v>
      </c>
      <c r="B5127" s="33"/>
      <c r="C5127" s="70">
        <v>44215</v>
      </c>
      <c r="D5127" s="71" t="s">
        <v>19</v>
      </c>
      <c r="E5127" s="70">
        <v>44215</v>
      </c>
      <c r="F5127" s="71">
        <v>5176908</v>
      </c>
      <c r="G5127" s="33" t="s">
        <v>38</v>
      </c>
      <c r="H5127" s="33" t="s">
        <v>102</v>
      </c>
      <c r="I5127" s="33" t="s">
        <v>291</v>
      </c>
      <c r="J5127" s="33" t="s">
        <v>40</v>
      </c>
      <c r="K5127" s="63" t="s">
        <v>82</v>
      </c>
      <c r="L5127" s="32" t="str">
        <f t="shared" si="1441"/>
        <v>AXOR4843</v>
      </c>
      <c r="M5127" s="32" t="str">
        <f t="shared" si="1442"/>
        <v>BMJ</v>
      </c>
      <c r="N5127" s="32" t="str">
        <f t="shared" si="1443"/>
        <v>12 RODA</v>
      </c>
      <c r="O5127" s="146">
        <v>0.59156249999999999</v>
      </c>
      <c r="P5127" s="65">
        <v>0.59156249999999999</v>
      </c>
      <c r="Q5127" s="65"/>
      <c r="R5127" s="66">
        <v>3</v>
      </c>
      <c r="S5127" s="66">
        <v>52500</v>
      </c>
      <c r="T5127" s="66">
        <v>20120</v>
      </c>
      <c r="U5127" s="67">
        <f t="shared" si="1435"/>
        <v>32.380000000000003</v>
      </c>
      <c r="V5127" s="66">
        <f t="shared" si="1426"/>
        <v>972695.20000000007</v>
      </c>
      <c r="W5127" s="66" t="str">
        <f t="shared" si="1427"/>
        <v>1 &gt; 3</v>
      </c>
      <c r="X5127" s="66">
        <f>A5127+SUMIFS(Presensi!F:F,Presensi!E:E,'Entry Data'!AP5127)</f>
        <v>1</v>
      </c>
      <c r="Y5127" s="66">
        <f>IFERROR(INDEX('Retasi Pricing'!F:F,MATCH('Entry Data'!AM5127,'Retasi Pricing'!E:E,0))*X5127,"")</f>
        <v>38000</v>
      </c>
      <c r="Z5127" s="62" t="s">
        <v>26</v>
      </c>
      <c r="AA5127" s="62" t="s">
        <v>27</v>
      </c>
      <c r="AB5127" s="32"/>
      <c r="AC5127" s="32" t="s">
        <v>266</v>
      </c>
      <c r="AD5127" s="32" t="str">
        <f t="shared" si="1428"/>
        <v/>
      </c>
      <c r="AF5127" s="5" t="str">
        <f t="shared" si="1429"/>
        <v>Zulkifli Haribu44215</v>
      </c>
      <c r="AG5127" s="5" t="str">
        <f t="shared" si="1430"/>
        <v>BMJ 07244215SELATANDAY</v>
      </c>
      <c r="AH5127" s="5" t="str">
        <f t="shared" si="1431"/>
        <v>Zulkifli Haribu44215SELATANDAY</v>
      </c>
      <c r="AI5127" s="5" t="str">
        <f t="shared" si="1432"/>
        <v>BMJ 07244215DAY</v>
      </c>
      <c r="AJ5127" s="5" t="str">
        <f t="shared" si="1433"/>
        <v>Zulkifli Haribu44215DAY</v>
      </c>
      <c r="AK5127" s="5" t="str">
        <f t="shared" si="1434"/>
        <v>Zulkifli HaribuBMJ</v>
      </c>
      <c r="AL5127" s="5" t="str">
        <f t="shared" si="1436"/>
        <v>3SELATAN</v>
      </c>
      <c r="AM5127" s="5" t="str">
        <f t="shared" si="1437"/>
        <v>1 &gt; 3SELATAN12 RODA</v>
      </c>
      <c r="AN5127" s="5" t="str">
        <f t="shared" si="1438"/>
        <v>Zulkifli HaribuBMJ1 &gt; 3SELATAN12 RODA</v>
      </c>
      <c r="AO5127" s="5" t="str">
        <f t="shared" si="1439"/>
        <v>Zulkifli Haribu1 &gt; 3SELATAN12 RODA</v>
      </c>
      <c r="AP5127" s="5" t="str">
        <f t="shared" si="1440"/>
        <v>44215DAY</v>
      </c>
    </row>
    <row r="5128" spans="1:42" x14ac:dyDescent="0.3">
      <c r="A5128" s="33">
        <v>1</v>
      </c>
      <c r="B5128" s="33"/>
      <c r="C5128" s="70">
        <v>44215</v>
      </c>
      <c r="D5128" s="71" t="s">
        <v>19</v>
      </c>
      <c r="E5128" s="70">
        <v>44215</v>
      </c>
      <c r="F5128" s="71">
        <v>5176998</v>
      </c>
      <c r="G5128" s="33" t="s">
        <v>20</v>
      </c>
      <c r="H5128" s="33" t="s">
        <v>21</v>
      </c>
      <c r="I5128" s="33" t="s">
        <v>123</v>
      </c>
      <c r="J5128" s="33" t="s">
        <v>46</v>
      </c>
      <c r="K5128" s="63" t="s">
        <v>82</v>
      </c>
      <c r="L5128" s="32" t="str">
        <f t="shared" si="1441"/>
        <v>AXOR4843</v>
      </c>
      <c r="M5128" s="32" t="str">
        <f t="shared" si="1442"/>
        <v>BMJ</v>
      </c>
      <c r="N5128" s="32" t="str">
        <f t="shared" si="1443"/>
        <v>12 RODA</v>
      </c>
      <c r="O5128" s="146">
        <v>0.66392361111111109</v>
      </c>
      <c r="P5128" s="65">
        <v>0.66392361111111109</v>
      </c>
      <c r="Q5128" s="65"/>
      <c r="R5128" s="66">
        <v>4</v>
      </c>
      <c r="S5128" s="66">
        <v>51680</v>
      </c>
      <c r="T5128" s="66">
        <v>20120</v>
      </c>
      <c r="U5128" s="67">
        <f t="shared" si="1435"/>
        <v>31.56</v>
      </c>
      <c r="V5128" s="66">
        <f t="shared" si="1426"/>
        <v>639942.11999999988</v>
      </c>
      <c r="W5128" s="66" t="str">
        <f t="shared" si="1427"/>
        <v>1 &gt; 4</v>
      </c>
      <c r="X5128" s="66">
        <f>A5128+SUMIFS(Presensi!F:F,Presensi!E:E,'Entry Data'!AP5128)</f>
        <v>1</v>
      </c>
      <c r="Y5128" s="66">
        <f>IFERROR(INDEX('Retasi Pricing'!F:F,MATCH('Entry Data'!AM5128,'Retasi Pricing'!E:E,0))*X5128,"")</f>
        <v>27500</v>
      </c>
      <c r="Z5128" s="62" t="s">
        <v>26</v>
      </c>
      <c r="AA5128" s="62" t="s">
        <v>27</v>
      </c>
      <c r="AB5128" s="32"/>
      <c r="AC5128" s="32" t="s">
        <v>266</v>
      </c>
      <c r="AD5128" s="32" t="str">
        <f t="shared" si="1428"/>
        <v/>
      </c>
      <c r="AF5128" s="5" t="str">
        <f t="shared" si="1429"/>
        <v>Zulkifli Haribu44215</v>
      </c>
      <c r="AG5128" s="5" t="str">
        <f t="shared" si="1430"/>
        <v>BMJ 07244215UTARADAY</v>
      </c>
      <c r="AH5128" s="5" t="str">
        <f t="shared" si="1431"/>
        <v>Zulkifli Haribu44215UTARADAY</v>
      </c>
      <c r="AI5128" s="5" t="str">
        <f t="shared" si="1432"/>
        <v>BMJ 07244215DAY</v>
      </c>
      <c r="AJ5128" s="5" t="str">
        <f t="shared" si="1433"/>
        <v>Zulkifli Haribu44215DAY</v>
      </c>
      <c r="AK5128" s="5" t="str">
        <f t="shared" si="1434"/>
        <v>Zulkifli HaribuBMJ</v>
      </c>
      <c r="AL5128" s="5" t="str">
        <f t="shared" si="1436"/>
        <v>4UTARA</v>
      </c>
      <c r="AM5128" s="5" t="str">
        <f t="shared" si="1437"/>
        <v>1 &gt; 4UTARA12 RODA</v>
      </c>
      <c r="AN5128" s="5" t="str">
        <f t="shared" si="1438"/>
        <v>Zulkifli HaribuBMJ1 &gt; 4UTARA12 RODA</v>
      </c>
      <c r="AO5128" s="5" t="str">
        <f t="shared" si="1439"/>
        <v>Zulkifli Haribu1 &gt; 4UTARA12 RODA</v>
      </c>
      <c r="AP5128" s="5" t="str">
        <f t="shared" si="1440"/>
        <v>44215DAY</v>
      </c>
    </row>
    <row r="5129" spans="1:42" x14ac:dyDescent="0.3">
      <c r="A5129" s="33">
        <v>1</v>
      </c>
      <c r="B5129" s="33"/>
      <c r="C5129" s="70">
        <v>44215</v>
      </c>
      <c r="D5129" s="71" t="s">
        <v>19</v>
      </c>
      <c r="E5129" s="70">
        <v>44215</v>
      </c>
      <c r="F5129" s="71">
        <v>5177077</v>
      </c>
      <c r="G5129" s="33" t="s">
        <v>20</v>
      </c>
      <c r="H5129" s="33" t="s">
        <v>21</v>
      </c>
      <c r="I5129" s="33" t="s">
        <v>45</v>
      </c>
      <c r="J5129" s="33" t="s">
        <v>46</v>
      </c>
      <c r="K5129" s="63" t="s">
        <v>82</v>
      </c>
      <c r="L5129" s="32" t="str">
        <f t="shared" si="1441"/>
        <v>AXOR4843</v>
      </c>
      <c r="M5129" s="32" t="str">
        <f t="shared" si="1442"/>
        <v>BMJ</v>
      </c>
      <c r="N5129" s="32" t="str">
        <f t="shared" si="1443"/>
        <v>12 RODA</v>
      </c>
      <c r="O5129" s="146">
        <v>0.73038194444444438</v>
      </c>
      <c r="P5129" s="65">
        <v>0.73038194444444438</v>
      </c>
      <c r="Q5129" s="65"/>
      <c r="R5129" s="66">
        <v>5</v>
      </c>
      <c r="S5129" s="66">
        <v>49660</v>
      </c>
      <c r="T5129" s="66">
        <v>20120</v>
      </c>
      <c r="U5129" s="67">
        <f t="shared" si="1435"/>
        <v>29.54</v>
      </c>
      <c r="V5129" s="66">
        <f t="shared" si="1426"/>
        <v>598982.58000000007</v>
      </c>
      <c r="W5129" s="66" t="str">
        <f t="shared" si="1427"/>
        <v>&gt; 5</v>
      </c>
      <c r="X5129" s="66">
        <f>A5129+SUMIFS(Presensi!F:F,Presensi!E:E,'Entry Data'!AP5129)</f>
        <v>1</v>
      </c>
      <c r="Y5129" s="66">
        <f>IFERROR(INDEX('Retasi Pricing'!F:F,MATCH('Entry Data'!AM5129,'Retasi Pricing'!E:E,0))*X5129,"")</f>
        <v>31200</v>
      </c>
      <c r="Z5129" s="62" t="s">
        <v>26</v>
      </c>
      <c r="AA5129" s="62" t="s">
        <v>27</v>
      </c>
      <c r="AB5129" s="32"/>
      <c r="AC5129" s="32" t="s">
        <v>266</v>
      </c>
      <c r="AD5129" s="32" t="str">
        <f t="shared" si="1428"/>
        <v/>
      </c>
      <c r="AF5129" s="5" t="str">
        <f t="shared" si="1429"/>
        <v>Zulkifli Haribu44215</v>
      </c>
      <c r="AG5129" s="5" t="str">
        <f t="shared" si="1430"/>
        <v>BMJ 07244215UTARADAY</v>
      </c>
      <c r="AH5129" s="5" t="str">
        <f t="shared" si="1431"/>
        <v>Zulkifli Haribu44215UTARADAY</v>
      </c>
      <c r="AI5129" s="5" t="str">
        <f t="shared" si="1432"/>
        <v>BMJ 07244215DAY</v>
      </c>
      <c r="AJ5129" s="5" t="str">
        <f t="shared" si="1433"/>
        <v>Zulkifli Haribu44215DAY</v>
      </c>
      <c r="AK5129" s="5" t="str">
        <f t="shared" si="1434"/>
        <v>Zulkifli HaribuBMJ</v>
      </c>
      <c r="AL5129" s="5" t="str">
        <f t="shared" si="1436"/>
        <v>5UTARA</v>
      </c>
      <c r="AM5129" s="5" t="str">
        <f t="shared" si="1437"/>
        <v>&gt; 5UTARA12 RODA</v>
      </c>
      <c r="AN5129" s="5" t="str">
        <f t="shared" si="1438"/>
        <v>Zulkifli HaribuBMJ&gt; 5UTARA12 RODA</v>
      </c>
      <c r="AO5129" s="5" t="str">
        <f t="shared" si="1439"/>
        <v>Zulkifli Haribu&gt; 5UTARA12 RODA</v>
      </c>
      <c r="AP5129" s="5" t="str">
        <f t="shared" si="1440"/>
        <v>44215DAY</v>
      </c>
    </row>
    <row r="5130" spans="1:42" x14ac:dyDescent="0.3">
      <c r="A5130" s="33">
        <v>1</v>
      </c>
      <c r="B5130" s="33"/>
      <c r="C5130" s="70">
        <v>44215</v>
      </c>
      <c r="D5130" s="71" t="s">
        <v>19</v>
      </c>
      <c r="E5130" s="70">
        <v>44215</v>
      </c>
      <c r="F5130" s="71">
        <v>5176714</v>
      </c>
      <c r="G5130" s="33" t="s">
        <v>38</v>
      </c>
      <c r="H5130" s="33" t="s">
        <v>102</v>
      </c>
      <c r="I5130" s="33" t="s">
        <v>291</v>
      </c>
      <c r="J5130" s="33" t="s">
        <v>40</v>
      </c>
      <c r="K5130" s="63" t="s">
        <v>83</v>
      </c>
      <c r="L5130" s="32" t="str">
        <f t="shared" si="1441"/>
        <v>AXOR4843</v>
      </c>
      <c r="M5130" s="32" t="str">
        <f t="shared" si="1442"/>
        <v>BMJ</v>
      </c>
      <c r="N5130" s="32" t="str">
        <f t="shared" si="1443"/>
        <v>12 RODA</v>
      </c>
      <c r="O5130" s="146">
        <v>0.41759259259259257</v>
      </c>
      <c r="P5130" s="65">
        <v>0.421875</v>
      </c>
      <c r="Q5130" s="65"/>
      <c r="R5130" s="66">
        <v>1</v>
      </c>
      <c r="S5130" s="66">
        <v>53060</v>
      </c>
      <c r="T5130" s="66">
        <v>20460</v>
      </c>
      <c r="U5130" s="67">
        <f t="shared" si="1435"/>
        <v>32.6</v>
      </c>
      <c r="V5130" s="66">
        <f t="shared" ref="V5130:V5193" si="1444">IFERROR(VLOOKUP(L5130,harga,2,FALSE),"")*U5130*IFERROR(VLOOKUP(G5130,jarak,2,FALSE),"")</f>
        <v>979304.00000000012</v>
      </c>
      <c r="W5130" s="66" t="str">
        <f t="shared" ref="W5130:W5193" si="1445">IFERROR(VLOOKUP(AL5130,Code,2,FALSE),"")</f>
        <v>1 &gt; 3</v>
      </c>
      <c r="X5130" s="66">
        <f>A5130+SUMIFS(Presensi!F:F,Presensi!E:E,'Entry Data'!AP5130)</f>
        <v>1</v>
      </c>
      <c r="Y5130" s="66">
        <f>IFERROR(INDEX('Retasi Pricing'!F:F,MATCH('Entry Data'!AM5130,'Retasi Pricing'!E:E,0))*X5130,"")</f>
        <v>38000</v>
      </c>
      <c r="Z5130" s="62" t="s">
        <v>26</v>
      </c>
      <c r="AA5130" s="62" t="s">
        <v>27</v>
      </c>
      <c r="AB5130" s="32"/>
      <c r="AC5130" s="32" t="s">
        <v>373</v>
      </c>
      <c r="AD5130" s="32" t="str">
        <f t="shared" ref="AD5130:AD5193" si="1446">IFERROR(VLOOKUP(AC5130,driver,13,FALSE),"")</f>
        <v/>
      </c>
      <c r="AF5130" s="5" t="str">
        <f t="shared" ref="AF5130:AF5193" si="1447">AC5130&amp;C5130</f>
        <v>muchammad44215</v>
      </c>
      <c r="AG5130" s="5" t="str">
        <f t="shared" ref="AG5130:AG5193" si="1448">K5130&amp;C5130&amp;G5130&amp;D5130</f>
        <v>BMJ 07344215SELATANDAY</v>
      </c>
      <c r="AH5130" s="5" t="str">
        <f t="shared" ref="AH5130:AH5193" si="1449">AC5130&amp;C5130&amp;G5130&amp;D5130</f>
        <v>muchammad44215SELATANDAY</v>
      </c>
      <c r="AI5130" s="5" t="str">
        <f t="shared" ref="AI5130:AI5193" si="1450">K5130&amp;C5130&amp;D5130</f>
        <v>BMJ 07344215DAY</v>
      </c>
      <c r="AJ5130" s="5" t="str">
        <f t="shared" ref="AJ5130:AJ5193" si="1451">AC5130&amp;C5130&amp;D5130</f>
        <v>muchammad44215DAY</v>
      </c>
      <c r="AK5130" s="5" t="str">
        <f t="shared" ref="AK5130:AK5193" si="1452">AC5130&amp;M5130</f>
        <v>muchammadBMJ</v>
      </c>
      <c r="AL5130" s="5" t="str">
        <f t="shared" si="1436"/>
        <v>1SELATAN</v>
      </c>
      <c r="AM5130" s="5" t="str">
        <f t="shared" si="1437"/>
        <v>1 &gt; 3SELATAN12 RODA</v>
      </c>
      <c r="AN5130" s="5" t="str">
        <f t="shared" si="1438"/>
        <v>muchammadBMJ1 &gt; 3SELATAN12 RODA</v>
      </c>
      <c r="AO5130" s="5" t="str">
        <f t="shared" si="1439"/>
        <v>muchammad1 &gt; 3SELATAN12 RODA</v>
      </c>
      <c r="AP5130" s="5" t="str">
        <f t="shared" si="1440"/>
        <v>44215DAY</v>
      </c>
    </row>
    <row r="5131" spans="1:42" x14ac:dyDescent="0.3">
      <c r="A5131" s="33">
        <v>1</v>
      </c>
      <c r="B5131" s="33"/>
      <c r="C5131" s="70">
        <v>44215</v>
      </c>
      <c r="D5131" s="71" t="s">
        <v>19</v>
      </c>
      <c r="E5131" s="70">
        <v>44215</v>
      </c>
      <c r="F5131" s="71">
        <v>5176833</v>
      </c>
      <c r="G5131" s="33" t="s">
        <v>38</v>
      </c>
      <c r="H5131" s="33" t="s">
        <v>102</v>
      </c>
      <c r="I5131" s="33" t="s">
        <v>291</v>
      </c>
      <c r="J5131" s="33" t="s">
        <v>40</v>
      </c>
      <c r="K5131" s="63" t="s">
        <v>83</v>
      </c>
      <c r="L5131" s="32" t="str">
        <f t="shared" si="1441"/>
        <v>AXOR4843</v>
      </c>
      <c r="M5131" s="32" t="str">
        <f t="shared" si="1442"/>
        <v>BMJ</v>
      </c>
      <c r="N5131" s="32" t="str">
        <f t="shared" si="1443"/>
        <v>12 RODA</v>
      </c>
      <c r="O5131" s="146">
        <v>0.51371527777777781</v>
      </c>
      <c r="P5131" s="65">
        <v>0.51371527777777781</v>
      </c>
      <c r="Q5131" s="65"/>
      <c r="R5131" s="66">
        <v>2</v>
      </c>
      <c r="S5131" s="66">
        <v>53720</v>
      </c>
      <c r="T5131" s="66">
        <v>20460</v>
      </c>
      <c r="U5131" s="67">
        <f t="shared" ref="U5131:U5194" si="1453">(S5131-T5131)/1000</f>
        <v>33.26</v>
      </c>
      <c r="V5131" s="66">
        <f t="shared" si="1444"/>
        <v>999130.39999999991</v>
      </c>
      <c r="W5131" s="66" t="str">
        <f t="shared" si="1445"/>
        <v>1 &gt; 3</v>
      </c>
      <c r="X5131" s="66">
        <f>A5131+SUMIFS(Presensi!F:F,Presensi!E:E,'Entry Data'!AP5131)</f>
        <v>1</v>
      </c>
      <c r="Y5131" s="66">
        <f>IFERROR(INDEX('Retasi Pricing'!F:F,MATCH('Entry Data'!AM5131,'Retasi Pricing'!E:E,0))*X5131,"")</f>
        <v>38000</v>
      </c>
      <c r="Z5131" s="62" t="s">
        <v>26</v>
      </c>
      <c r="AA5131" s="62" t="s">
        <v>27</v>
      </c>
      <c r="AB5131" s="32"/>
      <c r="AC5131" s="32" t="s">
        <v>373</v>
      </c>
      <c r="AD5131" s="32" t="str">
        <f t="shared" si="1446"/>
        <v/>
      </c>
      <c r="AF5131" s="5" t="str">
        <f t="shared" si="1447"/>
        <v>muchammad44215</v>
      </c>
      <c r="AG5131" s="5" t="str">
        <f t="shared" si="1448"/>
        <v>BMJ 07344215SELATANDAY</v>
      </c>
      <c r="AH5131" s="5" t="str">
        <f t="shared" si="1449"/>
        <v>muchammad44215SELATANDAY</v>
      </c>
      <c r="AI5131" s="5" t="str">
        <f t="shared" si="1450"/>
        <v>BMJ 07344215DAY</v>
      </c>
      <c r="AJ5131" s="5" t="str">
        <f t="shared" si="1451"/>
        <v>muchammad44215DAY</v>
      </c>
      <c r="AK5131" s="5" t="str">
        <f t="shared" si="1452"/>
        <v>muchammadBMJ</v>
      </c>
      <c r="AL5131" s="5" t="str">
        <f t="shared" ref="AL5131:AL5194" si="1454">Q5131&amp;R5131&amp;G5131</f>
        <v>2SELATAN</v>
      </c>
      <c r="AM5131" s="5" t="str">
        <f t="shared" ref="AM5131:AM5194" si="1455">W5131&amp;G5131&amp;N5131</f>
        <v>1 &gt; 3SELATAN12 RODA</v>
      </c>
      <c r="AN5131" s="5" t="str">
        <f t="shared" ref="AN5131:AN5194" si="1456">AC5131&amp;M5131&amp;W5131&amp;G5131&amp;N5131</f>
        <v>muchammadBMJ1 &gt; 3SELATAN12 RODA</v>
      </c>
      <c r="AO5131" s="5" t="str">
        <f t="shared" ref="AO5131:AO5194" si="1457">AC5131&amp;W5131&amp;G5131&amp;N5131</f>
        <v>muchammad1 &gt; 3SELATAN12 RODA</v>
      </c>
      <c r="AP5131" s="5" t="str">
        <f t="shared" ref="AP5131:AP5194" si="1458">C5131&amp;D5131</f>
        <v>44215DAY</v>
      </c>
    </row>
    <row r="5132" spans="1:42" x14ac:dyDescent="0.3">
      <c r="A5132" s="33">
        <v>1</v>
      </c>
      <c r="B5132" s="33"/>
      <c r="C5132" s="70">
        <v>44215</v>
      </c>
      <c r="D5132" s="71" t="s">
        <v>19</v>
      </c>
      <c r="E5132" s="70">
        <v>44215</v>
      </c>
      <c r="F5132" s="71">
        <v>5176929</v>
      </c>
      <c r="G5132" s="33" t="s">
        <v>38</v>
      </c>
      <c r="H5132" s="33" t="s">
        <v>102</v>
      </c>
      <c r="I5132" s="33" t="s">
        <v>291</v>
      </c>
      <c r="J5132" s="33" t="s">
        <v>40</v>
      </c>
      <c r="K5132" s="63" t="s">
        <v>83</v>
      </c>
      <c r="L5132" s="32" t="str">
        <f t="shared" si="1441"/>
        <v>AXOR4843</v>
      </c>
      <c r="M5132" s="32" t="str">
        <f t="shared" si="1442"/>
        <v>BMJ</v>
      </c>
      <c r="N5132" s="32" t="str">
        <f t="shared" si="1443"/>
        <v>12 RODA</v>
      </c>
      <c r="O5132" s="146">
        <v>0.60815972222222225</v>
      </c>
      <c r="P5132" s="65">
        <v>0.60815972222222225</v>
      </c>
      <c r="Q5132" s="65"/>
      <c r="R5132" s="66">
        <v>3</v>
      </c>
      <c r="S5132" s="66">
        <v>54500</v>
      </c>
      <c r="T5132" s="66">
        <v>20460</v>
      </c>
      <c r="U5132" s="67">
        <f t="shared" si="1453"/>
        <v>34.04</v>
      </c>
      <c r="V5132" s="66">
        <f t="shared" si="1444"/>
        <v>1022561.6000000001</v>
      </c>
      <c r="W5132" s="66" t="str">
        <f t="shared" si="1445"/>
        <v>1 &gt; 3</v>
      </c>
      <c r="X5132" s="66">
        <f>A5132+SUMIFS(Presensi!F:F,Presensi!E:E,'Entry Data'!AP5132)</f>
        <v>1</v>
      </c>
      <c r="Y5132" s="66">
        <f>IFERROR(INDEX('Retasi Pricing'!F:F,MATCH('Entry Data'!AM5132,'Retasi Pricing'!E:E,0))*X5132,"")</f>
        <v>38000</v>
      </c>
      <c r="Z5132" s="62" t="s">
        <v>26</v>
      </c>
      <c r="AA5132" s="62" t="s">
        <v>27</v>
      </c>
      <c r="AB5132" s="32"/>
      <c r="AC5132" s="32" t="s">
        <v>373</v>
      </c>
      <c r="AD5132" s="32" t="str">
        <f t="shared" si="1446"/>
        <v/>
      </c>
      <c r="AF5132" s="5" t="str">
        <f t="shared" si="1447"/>
        <v>muchammad44215</v>
      </c>
      <c r="AG5132" s="5" t="str">
        <f t="shared" si="1448"/>
        <v>BMJ 07344215SELATANDAY</v>
      </c>
      <c r="AH5132" s="5" t="str">
        <f t="shared" si="1449"/>
        <v>muchammad44215SELATANDAY</v>
      </c>
      <c r="AI5132" s="5" t="str">
        <f t="shared" si="1450"/>
        <v>BMJ 07344215DAY</v>
      </c>
      <c r="AJ5132" s="5" t="str">
        <f t="shared" si="1451"/>
        <v>muchammad44215DAY</v>
      </c>
      <c r="AK5132" s="5" t="str">
        <f t="shared" si="1452"/>
        <v>muchammadBMJ</v>
      </c>
      <c r="AL5132" s="5" t="str">
        <f t="shared" si="1454"/>
        <v>3SELATAN</v>
      </c>
      <c r="AM5132" s="5" t="str">
        <f t="shared" si="1455"/>
        <v>1 &gt; 3SELATAN12 RODA</v>
      </c>
      <c r="AN5132" s="5" t="str">
        <f t="shared" si="1456"/>
        <v>muchammadBMJ1 &gt; 3SELATAN12 RODA</v>
      </c>
      <c r="AO5132" s="5" t="str">
        <f t="shared" si="1457"/>
        <v>muchammad1 &gt; 3SELATAN12 RODA</v>
      </c>
      <c r="AP5132" s="5" t="str">
        <f t="shared" si="1458"/>
        <v>44215DAY</v>
      </c>
    </row>
    <row r="5133" spans="1:42" x14ac:dyDescent="0.3">
      <c r="A5133" s="33">
        <v>1</v>
      </c>
      <c r="B5133" s="33"/>
      <c r="C5133" s="70">
        <v>44215</v>
      </c>
      <c r="D5133" s="71" t="s">
        <v>19</v>
      </c>
      <c r="E5133" s="70">
        <v>44215</v>
      </c>
      <c r="F5133" s="71">
        <v>5177021</v>
      </c>
      <c r="G5133" s="33" t="s">
        <v>20</v>
      </c>
      <c r="H5133" s="33" t="s">
        <v>21</v>
      </c>
      <c r="I5133" s="33" t="s">
        <v>45</v>
      </c>
      <c r="J5133" s="33" t="s">
        <v>46</v>
      </c>
      <c r="K5133" s="63" t="s">
        <v>83</v>
      </c>
      <c r="L5133" s="32" t="str">
        <f t="shared" si="1441"/>
        <v>AXOR4843</v>
      </c>
      <c r="M5133" s="32" t="str">
        <f t="shared" si="1442"/>
        <v>BMJ</v>
      </c>
      <c r="N5133" s="32" t="str">
        <f t="shared" si="1443"/>
        <v>12 RODA</v>
      </c>
      <c r="O5133" s="146">
        <v>0.68128472222222225</v>
      </c>
      <c r="P5133" s="65">
        <v>0.68128472222222225</v>
      </c>
      <c r="Q5133" s="65"/>
      <c r="R5133" s="66">
        <v>4</v>
      </c>
      <c r="S5133" s="66">
        <v>52980</v>
      </c>
      <c r="T5133" s="66">
        <v>20460</v>
      </c>
      <c r="U5133" s="67">
        <f t="shared" si="1453"/>
        <v>32.520000000000003</v>
      </c>
      <c r="V5133" s="66">
        <f t="shared" si="1444"/>
        <v>659408.04000000015</v>
      </c>
      <c r="W5133" s="66" t="str">
        <f t="shared" si="1445"/>
        <v>1 &gt; 4</v>
      </c>
      <c r="X5133" s="66">
        <f>A5133+SUMIFS(Presensi!F:F,Presensi!E:E,'Entry Data'!AP5133)</f>
        <v>1</v>
      </c>
      <c r="Y5133" s="66">
        <f>IFERROR(INDEX('Retasi Pricing'!F:F,MATCH('Entry Data'!AM5133,'Retasi Pricing'!E:E,0))*X5133,"")</f>
        <v>27500</v>
      </c>
      <c r="Z5133" s="62" t="s">
        <v>26</v>
      </c>
      <c r="AA5133" s="62" t="s">
        <v>27</v>
      </c>
      <c r="AB5133" s="32"/>
      <c r="AC5133" s="32" t="s">
        <v>373</v>
      </c>
      <c r="AD5133" s="32" t="str">
        <f t="shared" si="1446"/>
        <v/>
      </c>
      <c r="AF5133" s="5" t="str">
        <f t="shared" si="1447"/>
        <v>muchammad44215</v>
      </c>
      <c r="AG5133" s="5" t="str">
        <f t="shared" si="1448"/>
        <v>BMJ 07344215UTARADAY</v>
      </c>
      <c r="AH5133" s="5" t="str">
        <f t="shared" si="1449"/>
        <v>muchammad44215UTARADAY</v>
      </c>
      <c r="AI5133" s="5" t="str">
        <f t="shared" si="1450"/>
        <v>BMJ 07344215DAY</v>
      </c>
      <c r="AJ5133" s="5" t="str">
        <f t="shared" si="1451"/>
        <v>muchammad44215DAY</v>
      </c>
      <c r="AK5133" s="5" t="str">
        <f t="shared" si="1452"/>
        <v>muchammadBMJ</v>
      </c>
      <c r="AL5133" s="5" t="str">
        <f t="shared" si="1454"/>
        <v>4UTARA</v>
      </c>
      <c r="AM5133" s="5" t="str">
        <f t="shared" si="1455"/>
        <v>1 &gt; 4UTARA12 RODA</v>
      </c>
      <c r="AN5133" s="5" t="str">
        <f t="shared" si="1456"/>
        <v>muchammadBMJ1 &gt; 4UTARA12 RODA</v>
      </c>
      <c r="AO5133" s="5" t="str">
        <f t="shared" si="1457"/>
        <v>muchammad1 &gt; 4UTARA12 RODA</v>
      </c>
      <c r="AP5133" s="5" t="str">
        <f t="shared" si="1458"/>
        <v>44215DAY</v>
      </c>
    </row>
    <row r="5134" spans="1:42" x14ac:dyDescent="0.3">
      <c r="A5134" s="33">
        <v>1</v>
      </c>
      <c r="B5134" s="33"/>
      <c r="C5134" s="70">
        <v>44215</v>
      </c>
      <c r="D5134" s="71" t="s">
        <v>19</v>
      </c>
      <c r="E5134" s="70">
        <v>44215</v>
      </c>
      <c r="F5134" s="71">
        <v>5177089</v>
      </c>
      <c r="G5134" s="33" t="s">
        <v>20</v>
      </c>
      <c r="H5134" s="33" t="s">
        <v>21</v>
      </c>
      <c r="I5134" s="33" t="s">
        <v>45</v>
      </c>
      <c r="J5134" s="33" t="s">
        <v>46</v>
      </c>
      <c r="K5134" s="63" t="s">
        <v>83</v>
      </c>
      <c r="L5134" s="32" t="str">
        <f t="shared" si="1441"/>
        <v>AXOR4843</v>
      </c>
      <c r="M5134" s="32" t="str">
        <f t="shared" si="1442"/>
        <v>BMJ</v>
      </c>
      <c r="N5134" s="32" t="str">
        <f t="shared" si="1443"/>
        <v>12 RODA</v>
      </c>
      <c r="O5134" s="146">
        <v>0.74253472222222217</v>
      </c>
      <c r="P5134" s="65">
        <v>0.74253472222222217</v>
      </c>
      <c r="Q5134" s="65"/>
      <c r="R5134" s="66">
        <v>5</v>
      </c>
      <c r="S5134" s="66">
        <v>50340</v>
      </c>
      <c r="T5134" s="66">
        <v>20460</v>
      </c>
      <c r="U5134" s="67">
        <f t="shared" si="1453"/>
        <v>29.88</v>
      </c>
      <c r="V5134" s="66">
        <f t="shared" si="1444"/>
        <v>605876.76</v>
      </c>
      <c r="W5134" s="66" t="str">
        <f t="shared" si="1445"/>
        <v>&gt; 5</v>
      </c>
      <c r="X5134" s="66">
        <f>A5134+SUMIFS(Presensi!F:F,Presensi!E:E,'Entry Data'!AP5134)</f>
        <v>1</v>
      </c>
      <c r="Y5134" s="66">
        <f>IFERROR(INDEX('Retasi Pricing'!F:F,MATCH('Entry Data'!AM5134,'Retasi Pricing'!E:E,0))*X5134,"")</f>
        <v>31200</v>
      </c>
      <c r="Z5134" s="62" t="s">
        <v>26</v>
      </c>
      <c r="AA5134" s="62" t="s">
        <v>27</v>
      </c>
      <c r="AB5134" s="32"/>
      <c r="AC5134" s="32" t="s">
        <v>373</v>
      </c>
      <c r="AD5134" s="32" t="str">
        <f t="shared" si="1446"/>
        <v/>
      </c>
      <c r="AF5134" s="5" t="str">
        <f t="shared" si="1447"/>
        <v>muchammad44215</v>
      </c>
      <c r="AG5134" s="5" t="str">
        <f t="shared" si="1448"/>
        <v>BMJ 07344215UTARADAY</v>
      </c>
      <c r="AH5134" s="5" t="str">
        <f t="shared" si="1449"/>
        <v>muchammad44215UTARADAY</v>
      </c>
      <c r="AI5134" s="5" t="str">
        <f t="shared" si="1450"/>
        <v>BMJ 07344215DAY</v>
      </c>
      <c r="AJ5134" s="5" t="str">
        <f t="shared" si="1451"/>
        <v>muchammad44215DAY</v>
      </c>
      <c r="AK5134" s="5" t="str">
        <f t="shared" si="1452"/>
        <v>muchammadBMJ</v>
      </c>
      <c r="AL5134" s="5" t="str">
        <f t="shared" si="1454"/>
        <v>5UTARA</v>
      </c>
      <c r="AM5134" s="5" t="str">
        <f t="shared" si="1455"/>
        <v>&gt; 5UTARA12 RODA</v>
      </c>
      <c r="AN5134" s="5" t="str">
        <f t="shared" si="1456"/>
        <v>muchammadBMJ&gt; 5UTARA12 RODA</v>
      </c>
      <c r="AO5134" s="5" t="str">
        <f t="shared" si="1457"/>
        <v>muchammad&gt; 5UTARA12 RODA</v>
      </c>
      <c r="AP5134" s="5" t="str">
        <f t="shared" si="1458"/>
        <v>44215DAY</v>
      </c>
    </row>
    <row r="5135" spans="1:42" x14ac:dyDescent="0.3">
      <c r="A5135" s="33">
        <v>1</v>
      </c>
      <c r="B5135" s="33"/>
      <c r="C5135" s="70">
        <v>44215</v>
      </c>
      <c r="D5135" s="71" t="s">
        <v>87</v>
      </c>
      <c r="E5135" s="70">
        <v>44216</v>
      </c>
      <c r="F5135" s="71">
        <v>5177386</v>
      </c>
      <c r="G5135" s="33" t="s">
        <v>20</v>
      </c>
      <c r="H5135" s="33" t="s">
        <v>21</v>
      </c>
      <c r="I5135" s="33" t="s">
        <v>123</v>
      </c>
      <c r="J5135" s="33" t="s">
        <v>46</v>
      </c>
      <c r="K5135" s="63" t="s">
        <v>126</v>
      </c>
      <c r="L5135" s="32" t="str">
        <f t="shared" si="1441"/>
        <v>CGE370</v>
      </c>
      <c r="M5135" s="32" t="str">
        <f t="shared" si="1442"/>
        <v>BMJ II</v>
      </c>
      <c r="N5135" s="32" t="str">
        <f t="shared" si="1443"/>
        <v>12 RODA</v>
      </c>
      <c r="O5135" s="146">
        <v>2.568287037037037E-2</v>
      </c>
      <c r="P5135" s="65">
        <v>2.568287037037037E-2</v>
      </c>
      <c r="Q5135" s="65"/>
      <c r="R5135" s="66">
        <v>2</v>
      </c>
      <c r="S5135" s="66">
        <v>45800</v>
      </c>
      <c r="T5135" s="66">
        <v>17440</v>
      </c>
      <c r="U5135" s="67">
        <f t="shared" si="1453"/>
        <v>28.36</v>
      </c>
      <c r="V5135" s="66">
        <f t="shared" si="1444"/>
        <v>575055.72</v>
      </c>
      <c r="W5135" s="66" t="str">
        <f t="shared" si="1445"/>
        <v>1 &gt; 4</v>
      </c>
      <c r="X5135" s="66">
        <f>A5135+SUMIFS(Presensi!F:F,Presensi!E:E,'Entry Data'!AP5135)</f>
        <v>1</v>
      </c>
      <c r="Y5135" s="66">
        <f>IFERROR(INDEX('Retasi Pricing'!F:F,MATCH('Entry Data'!AM5135,'Retasi Pricing'!E:E,0))*X5135,"")</f>
        <v>27500</v>
      </c>
      <c r="Z5135" s="62" t="s">
        <v>26</v>
      </c>
      <c r="AA5135" s="62" t="s">
        <v>27</v>
      </c>
      <c r="AB5135" s="32"/>
      <c r="AC5135" s="32" t="s">
        <v>209</v>
      </c>
      <c r="AD5135" s="32" t="str">
        <f t="shared" si="1446"/>
        <v/>
      </c>
      <c r="AF5135" s="5" t="str">
        <f t="shared" si="1447"/>
        <v>ahmad supawi44215</v>
      </c>
      <c r="AG5135" s="5" t="str">
        <f t="shared" si="1448"/>
        <v>BMJ 04244215UTARANIGHT</v>
      </c>
      <c r="AH5135" s="5" t="str">
        <f t="shared" si="1449"/>
        <v>ahmad supawi44215UTARANIGHT</v>
      </c>
      <c r="AI5135" s="5" t="str">
        <f t="shared" si="1450"/>
        <v>BMJ 04244215NIGHT</v>
      </c>
      <c r="AJ5135" s="5" t="str">
        <f t="shared" si="1451"/>
        <v>ahmad supawi44215NIGHT</v>
      </c>
      <c r="AK5135" s="5" t="str">
        <f t="shared" si="1452"/>
        <v>ahmad supawiBMJ II</v>
      </c>
      <c r="AL5135" s="5" t="str">
        <f t="shared" si="1454"/>
        <v>2UTARA</v>
      </c>
      <c r="AM5135" s="5" t="str">
        <f t="shared" si="1455"/>
        <v>1 &gt; 4UTARA12 RODA</v>
      </c>
      <c r="AN5135" s="5" t="str">
        <f t="shared" si="1456"/>
        <v>ahmad supawiBMJ II1 &gt; 4UTARA12 RODA</v>
      </c>
      <c r="AO5135" s="5" t="str">
        <f t="shared" si="1457"/>
        <v>ahmad supawi1 &gt; 4UTARA12 RODA</v>
      </c>
      <c r="AP5135" s="5" t="str">
        <f t="shared" si="1458"/>
        <v>44215NIGHT</v>
      </c>
    </row>
    <row r="5136" spans="1:42" x14ac:dyDescent="0.3">
      <c r="A5136" s="33">
        <v>1</v>
      </c>
      <c r="B5136" s="33"/>
      <c r="C5136" s="70">
        <v>44215</v>
      </c>
      <c r="D5136" s="71" t="s">
        <v>87</v>
      </c>
      <c r="E5136" s="70">
        <v>44216</v>
      </c>
      <c r="F5136" s="71">
        <v>5177539</v>
      </c>
      <c r="G5136" s="33" t="s">
        <v>20</v>
      </c>
      <c r="H5136" s="33" t="s">
        <v>21</v>
      </c>
      <c r="I5136" s="33" t="s">
        <v>123</v>
      </c>
      <c r="J5136" s="33" t="s">
        <v>46</v>
      </c>
      <c r="K5136" s="63" t="s">
        <v>126</v>
      </c>
      <c r="L5136" s="32" t="str">
        <f t="shared" si="1441"/>
        <v>CGE370</v>
      </c>
      <c r="M5136" s="32" t="str">
        <f t="shared" si="1442"/>
        <v>BMJ II</v>
      </c>
      <c r="N5136" s="32" t="str">
        <f t="shared" si="1443"/>
        <v>12 RODA</v>
      </c>
      <c r="O5136" s="146">
        <v>0.19413194444444445</v>
      </c>
      <c r="P5136" s="65">
        <v>0.19413194444444445</v>
      </c>
      <c r="Q5136" s="65"/>
      <c r="R5136" s="66">
        <v>3</v>
      </c>
      <c r="S5136" s="66">
        <v>45500</v>
      </c>
      <c r="T5136" s="66">
        <v>17440</v>
      </c>
      <c r="U5136" s="67">
        <f t="shared" si="1453"/>
        <v>28.06</v>
      </c>
      <c r="V5136" s="66">
        <f t="shared" si="1444"/>
        <v>568972.61999999988</v>
      </c>
      <c r="W5136" s="66" t="str">
        <f t="shared" si="1445"/>
        <v>1 &gt; 4</v>
      </c>
      <c r="X5136" s="66">
        <f>A5136+SUMIFS(Presensi!F:F,Presensi!E:E,'Entry Data'!AP5136)</f>
        <v>1</v>
      </c>
      <c r="Y5136" s="66">
        <f>IFERROR(INDEX('Retasi Pricing'!F:F,MATCH('Entry Data'!AM5136,'Retasi Pricing'!E:E,0))*X5136,"")</f>
        <v>27500</v>
      </c>
      <c r="Z5136" s="62" t="s">
        <v>26</v>
      </c>
      <c r="AA5136" s="62" t="s">
        <v>27</v>
      </c>
      <c r="AB5136" s="32"/>
      <c r="AC5136" s="32" t="s">
        <v>209</v>
      </c>
      <c r="AD5136" s="32" t="str">
        <f t="shared" si="1446"/>
        <v/>
      </c>
      <c r="AF5136" s="5" t="str">
        <f t="shared" si="1447"/>
        <v>ahmad supawi44215</v>
      </c>
      <c r="AG5136" s="5" t="str">
        <f t="shared" si="1448"/>
        <v>BMJ 04244215UTARANIGHT</v>
      </c>
      <c r="AH5136" s="5" t="str">
        <f t="shared" si="1449"/>
        <v>ahmad supawi44215UTARANIGHT</v>
      </c>
      <c r="AI5136" s="5" t="str">
        <f t="shared" si="1450"/>
        <v>BMJ 04244215NIGHT</v>
      </c>
      <c r="AJ5136" s="5" t="str">
        <f t="shared" si="1451"/>
        <v>ahmad supawi44215NIGHT</v>
      </c>
      <c r="AK5136" s="5" t="str">
        <f t="shared" si="1452"/>
        <v>ahmad supawiBMJ II</v>
      </c>
      <c r="AL5136" s="5" t="str">
        <f t="shared" si="1454"/>
        <v>3UTARA</v>
      </c>
      <c r="AM5136" s="5" t="str">
        <f t="shared" si="1455"/>
        <v>1 &gt; 4UTARA12 RODA</v>
      </c>
      <c r="AN5136" s="5" t="str">
        <f t="shared" si="1456"/>
        <v>ahmad supawiBMJ II1 &gt; 4UTARA12 RODA</v>
      </c>
      <c r="AO5136" s="5" t="str">
        <f t="shared" si="1457"/>
        <v>ahmad supawi1 &gt; 4UTARA12 RODA</v>
      </c>
      <c r="AP5136" s="5" t="str">
        <f t="shared" si="1458"/>
        <v>44215NIGHT</v>
      </c>
    </row>
    <row r="5137" spans="1:42" x14ac:dyDescent="0.3">
      <c r="A5137" s="33">
        <v>1</v>
      </c>
      <c r="B5137" s="33"/>
      <c r="C5137" s="70">
        <v>44215</v>
      </c>
      <c r="D5137" s="71" t="s">
        <v>87</v>
      </c>
      <c r="E5137" s="70">
        <v>44215</v>
      </c>
      <c r="F5137" s="71">
        <v>5177321</v>
      </c>
      <c r="G5137" s="33" t="s">
        <v>20</v>
      </c>
      <c r="H5137" s="33" t="s">
        <v>21</v>
      </c>
      <c r="I5137" s="33" t="s">
        <v>123</v>
      </c>
      <c r="J5137" s="33" t="s">
        <v>46</v>
      </c>
      <c r="K5137" s="63" t="s">
        <v>126</v>
      </c>
      <c r="L5137" s="32" t="str">
        <f t="shared" si="1441"/>
        <v>CGE370</v>
      </c>
      <c r="M5137" s="32" t="str">
        <f t="shared" si="1442"/>
        <v>BMJ II</v>
      </c>
      <c r="N5137" s="32" t="str">
        <f t="shared" si="1443"/>
        <v>12 RODA</v>
      </c>
      <c r="O5137" s="146">
        <v>0.96484953703703702</v>
      </c>
      <c r="P5137" s="65">
        <v>0.97050925925925924</v>
      </c>
      <c r="Q5137" s="65"/>
      <c r="R5137" s="66">
        <v>1</v>
      </c>
      <c r="S5137" s="66">
        <v>44720</v>
      </c>
      <c r="T5137" s="66">
        <v>17440</v>
      </c>
      <c r="U5137" s="67">
        <f t="shared" si="1453"/>
        <v>27.28</v>
      </c>
      <c r="V5137" s="66">
        <f t="shared" si="1444"/>
        <v>553156.56000000006</v>
      </c>
      <c r="W5137" s="66" t="str">
        <f t="shared" si="1445"/>
        <v>1 &gt; 4</v>
      </c>
      <c r="X5137" s="66">
        <f>A5137+SUMIFS(Presensi!F:F,Presensi!E:E,'Entry Data'!AP5137)</f>
        <v>1</v>
      </c>
      <c r="Y5137" s="66">
        <f>IFERROR(INDEX('Retasi Pricing'!F:F,MATCH('Entry Data'!AM5137,'Retasi Pricing'!E:E,0))*X5137,"")</f>
        <v>27500</v>
      </c>
      <c r="Z5137" s="62" t="s">
        <v>26</v>
      </c>
      <c r="AA5137" s="62" t="s">
        <v>27</v>
      </c>
      <c r="AB5137" s="32"/>
      <c r="AC5137" s="32" t="s">
        <v>209</v>
      </c>
      <c r="AD5137" s="32" t="str">
        <f t="shared" si="1446"/>
        <v/>
      </c>
      <c r="AF5137" s="5" t="str">
        <f t="shared" si="1447"/>
        <v>ahmad supawi44215</v>
      </c>
      <c r="AG5137" s="5" t="str">
        <f t="shared" si="1448"/>
        <v>BMJ 04244215UTARANIGHT</v>
      </c>
      <c r="AH5137" s="5" t="str">
        <f t="shared" si="1449"/>
        <v>ahmad supawi44215UTARANIGHT</v>
      </c>
      <c r="AI5137" s="5" t="str">
        <f t="shared" si="1450"/>
        <v>BMJ 04244215NIGHT</v>
      </c>
      <c r="AJ5137" s="5" t="str">
        <f t="shared" si="1451"/>
        <v>ahmad supawi44215NIGHT</v>
      </c>
      <c r="AK5137" s="5" t="str">
        <f t="shared" si="1452"/>
        <v>ahmad supawiBMJ II</v>
      </c>
      <c r="AL5137" s="5" t="str">
        <f t="shared" si="1454"/>
        <v>1UTARA</v>
      </c>
      <c r="AM5137" s="5" t="str">
        <f t="shared" si="1455"/>
        <v>1 &gt; 4UTARA12 RODA</v>
      </c>
      <c r="AN5137" s="5" t="str">
        <f t="shared" si="1456"/>
        <v>ahmad supawiBMJ II1 &gt; 4UTARA12 RODA</v>
      </c>
      <c r="AO5137" s="5" t="str">
        <f t="shared" si="1457"/>
        <v>ahmad supawi1 &gt; 4UTARA12 RODA</v>
      </c>
      <c r="AP5137" s="5" t="str">
        <f t="shared" si="1458"/>
        <v>44215NIGHT</v>
      </c>
    </row>
    <row r="5138" spans="1:42" x14ac:dyDescent="0.3">
      <c r="A5138" s="33">
        <v>1</v>
      </c>
      <c r="B5138" s="33"/>
      <c r="C5138" s="70">
        <v>44215</v>
      </c>
      <c r="D5138" s="71" t="s">
        <v>87</v>
      </c>
      <c r="E5138" s="70">
        <v>44216</v>
      </c>
      <c r="F5138" s="71">
        <v>5177370</v>
      </c>
      <c r="G5138" s="33" t="s">
        <v>20</v>
      </c>
      <c r="H5138" s="33" t="s">
        <v>21</v>
      </c>
      <c r="I5138" s="33" t="s">
        <v>51</v>
      </c>
      <c r="J5138" s="33" t="s">
        <v>46</v>
      </c>
      <c r="K5138" s="63" t="s">
        <v>35</v>
      </c>
      <c r="L5138" s="32" t="str">
        <f t="shared" si="1441"/>
        <v>CGE370</v>
      </c>
      <c r="M5138" s="32" t="str">
        <f t="shared" si="1442"/>
        <v>BMJ II</v>
      </c>
      <c r="N5138" s="32" t="str">
        <f t="shared" si="1443"/>
        <v>12 RODA</v>
      </c>
      <c r="O5138" s="146">
        <v>5.7870370370370376E-3</v>
      </c>
      <c r="P5138" s="65">
        <v>5.7870370370370376E-3</v>
      </c>
      <c r="Q5138" s="65"/>
      <c r="R5138" s="66">
        <v>3</v>
      </c>
      <c r="S5138" s="66">
        <v>46540</v>
      </c>
      <c r="T5138" s="66">
        <v>17320</v>
      </c>
      <c r="U5138" s="67">
        <f t="shared" si="1453"/>
        <v>29.22</v>
      </c>
      <c r="V5138" s="66">
        <f t="shared" si="1444"/>
        <v>592493.93999999994</v>
      </c>
      <c r="W5138" s="66" t="str">
        <f t="shared" si="1445"/>
        <v>1 &gt; 4</v>
      </c>
      <c r="X5138" s="66">
        <f>A5138+SUMIFS(Presensi!F:F,Presensi!E:E,'Entry Data'!AP5138)</f>
        <v>1</v>
      </c>
      <c r="Y5138" s="66">
        <f>IFERROR(INDEX('Retasi Pricing'!F:F,MATCH('Entry Data'!AM5138,'Retasi Pricing'!E:E,0))*X5138,"")</f>
        <v>27500</v>
      </c>
      <c r="Z5138" s="62" t="s">
        <v>26</v>
      </c>
      <c r="AA5138" s="62" t="s">
        <v>27</v>
      </c>
      <c r="AB5138" s="32"/>
      <c r="AC5138" s="32" t="s">
        <v>316</v>
      </c>
      <c r="AD5138" s="32" t="str">
        <f t="shared" si="1446"/>
        <v/>
      </c>
      <c r="AF5138" s="5" t="str">
        <f t="shared" si="1447"/>
        <v>joni palipadang44215</v>
      </c>
      <c r="AG5138" s="5" t="str">
        <f t="shared" si="1448"/>
        <v>BMJ 04544215UTARANIGHT</v>
      </c>
      <c r="AH5138" s="5" t="str">
        <f t="shared" si="1449"/>
        <v>joni palipadang44215UTARANIGHT</v>
      </c>
      <c r="AI5138" s="5" t="str">
        <f t="shared" si="1450"/>
        <v>BMJ 04544215NIGHT</v>
      </c>
      <c r="AJ5138" s="5" t="str">
        <f t="shared" si="1451"/>
        <v>joni palipadang44215NIGHT</v>
      </c>
      <c r="AK5138" s="5" t="str">
        <f t="shared" si="1452"/>
        <v>joni palipadangBMJ II</v>
      </c>
      <c r="AL5138" s="5" t="str">
        <f t="shared" si="1454"/>
        <v>3UTARA</v>
      </c>
      <c r="AM5138" s="5" t="str">
        <f t="shared" si="1455"/>
        <v>1 &gt; 4UTARA12 RODA</v>
      </c>
      <c r="AN5138" s="5" t="str">
        <f t="shared" si="1456"/>
        <v>joni palipadangBMJ II1 &gt; 4UTARA12 RODA</v>
      </c>
      <c r="AO5138" s="5" t="str">
        <f t="shared" si="1457"/>
        <v>joni palipadang1 &gt; 4UTARA12 RODA</v>
      </c>
      <c r="AP5138" s="5" t="str">
        <f t="shared" si="1458"/>
        <v>44215NIGHT</v>
      </c>
    </row>
    <row r="5139" spans="1:42" x14ac:dyDescent="0.3">
      <c r="A5139" s="33">
        <v>1</v>
      </c>
      <c r="B5139" s="33"/>
      <c r="C5139" s="70">
        <v>44215</v>
      </c>
      <c r="D5139" s="71" t="s">
        <v>87</v>
      </c>
      <c r="E5139" s="70">
        <v>44216</v>
      </c>
      <c r="F5139" s="71">
        <v>5177424</v>
      </c>
      <c r="G5139" s="33" t="s">
        <v>20</v>
      </c>
      <c r="H5139" s="33" t="s">
        <v>21</v>
      </c>
      <c r="I5139" s="33" t="s">
        <v>45</v>
      </c>
      <c r="J5139" s="33" t="s">
        <v>46</v>
      </c>
      <c r="K5139" s="63" t="s">
        <v>35</v>
      </c>
      <c r="L5139" s="32" t="str">
        <f t="shared" si="1441"/>
        <v>CGE370</v>
      </c>
      <c r="M5139" s="32" t="str">
        <f t="shared" si="1442"/>
        <v>BMJ II</v>
      </c>
      <c r="N5139" s="32" t="str">
        <f t="shared" si="1443"/>
        <v>12 RODA</v>
      </c>
      <c r="O5139" s="146">
        <v>7.2766203703703694E-2</v>
      </c>
      <c r="P5139" s="65">
        <v>7.2766203703703694E-2</v>
      </c>
      <c r="Q5139" s="65"/>
      <c r="R5139" s="66">
        <v>4</v>
      </c>
      <c r="S5139" s="66">
        <v>44340</v>
      </c>
      <c r="T5139" s="66">
        <v>17320</v>
      </c>
      <c r="U5139" s="67">
        <f t="shared" si="1453"/>
        <v>27.02</v>
      </c>
      <c r="V5139" s="66">
        <f t="shared" si="1444"/>
        <v>547884.54</v>
      </c>
      <c r="W5139" s="66" t="str">
        <f t="shared" si="1445"/>
        <v>1 &gt; 4</v>
      </c>
      <c r="X5139" s="66">
        <f>A5139+SUMIFS(Presensi!F:F,Presensi!E:E,'Entry Data'!AP5139)</f>
        <v>1</v>
      </c>
      <c r="Y5139" s="66">
        <f>IFERROR(INDEX('Retasi Pricing'!F:F,MATCH('Entry Data'!AM5139,'Retasi Pricing'!E:E,0))*X5139,"")</f>
        <v>27500</v>
      </c>
      <c r="Z5139" s="62" t="s">
        <v>26</v>
      </c>
      <c r="AA5139" s="62" t="s">
        <v>27</v>
      </c>
      <c r="AB5139" s="32"/>
      <c r="AC5139" s="32" t="s">
        <v>316</v>
      </c>
      <c r="AD5139" s="32" t="str">
        <f t="shared" si="1446"/>
        <v/>
      </c>
      <c r="AF5139" s="5" t="str">
        <f t="shared" si="1447"/>
        <v>joni palipadang44215</v>
      </c>
      <c r="AG5139" s="5" t="str">
        <f t="shared" si="1448"/>
        <v>BMJ 04544215UTARANIGHT</v>
      </c>
      <c r="AH5139" s="5" t="str">
        <f t="shared" si="1449"/>
        <v>joni palipadang44215UTARANIGHT</v>
      </c>
      <c r="AI5139" s="5" t="str">
        <f t="shared" si="1450"/>
        <v>BMJ 04544215NIGHT</v>
      </c>
      <c r="AJ5139" s="5" t="str">
        <f t="shared" si="1451"/>
        <v>joni palipadang44215NIGHT</v>
      </c>
      <c r="AK5139" s="5" t="str">
        <f t="shared" si="1452"/>
        <v>joni palipadangBMJ II</v>
      </c>
      <c r="AL5139" s="5" t="str">
        <f t="shared" si="1454"/>
        <v>4UTARA</v>
      </c>
      <c r="AM5139" s="5" t="str">
        <f t="shared" si="1455"/>
        <v>1 &gt; 4UTARA12 RODA</v>
      </c>
      <c r="AN5139" s="5" t="str">
        <f t="shared" si="1456"/>
        <v>joni palipadangBMJ II1 &gt; 4UTARA12 RODA</v>
      </c>
      <c r="AO5139" s="5" t="str">
        <f t="shared" si="1457"/>
        <v>joni palipadang1 &gt; 4UTARA12 RODA</v>
      </c>
      <c r="AP5139" s="5" t="str">
        <f t="shared" si="1458"/>
        <v>44215NIGHT</v>
      </c>
    </row>
    <row r="5140" spans="1:42" x14ac:dyDescent="0.3">
      <c r="A5140" s="33">
        <v>1</v>
      </c>
      <c r="B5140" s="33"/>
      <c r="C5140" s="70">
        <v>44215</v>
      </c>
      <c r="D5140" s="71" t="s">
        <v>87</v>
      </c>
      <c r="E5140" s="70">
        <v>44216</v>
      </c>
      <c r="F5140" s="71">
        <v>5177497</v>
      </c>
      <c r="G5140" s="33" t="s">
        <v>20</v>
      </c>
      <c r="H5140" s="33" t="s">
        <v>21</v>
      </c>
      <c r="I5140" s="33" t="s">
        <v>51</v>
      </c>
      <c r="J5140" s="33" t="s">
        <v>46</v>
      </c>
      <c r="K5140" s="63" t="s">
        <v>35</v>
      </c>
      <c r="L5140" s="32" t="str">
        <f t="shared" si="1441"/>
        <v>CGE370</v>
      </c>
      <c r="M5140" s="32" t="str">
        <f t="shared" si="1442"/>
        <v>BMJ II</v>
      </c>
      <c r="N5140" s="32" t="str">
        <f t="shared" si="1443"/>
        <v>12 RODA</v>
      </c>
      <c r="O5140" s="146">
        <v>0.13670138888888889</v>
      </c>
      <c r="P5140" s="65">
        <v>0.13670138888888889</v>
      </c>
      <c r="Q5140" s="65"/>
      <c r="R5140" s="66">
        <v>5</v>
      </c>
      <c r="S5140" s="66">
        <v>46060</v>
      </c>
      <c r="T5140" s="66">
        <v>17320</v>
      </c>
      <c r="U5140" s="67">
        <f t="shared" si="1453"/>
        <v>28.74</v>
      </c>
      <c r="V5140" s="66">
        <f t="shared" si="1444"/>
        <v>582760.98</v>
      </c>
      <c r="W5140" s="66" t="str">
        <f t="shared" si="1445"/>
        <v>&gt; 5</v>
      </c>
      <c r="X5140" s="66">
        <f>A5140+SUMIFS(Presensi!F:F,Presensi!E:E,'Entry Data'!AP5140)</f>
        <v>1</v>
      </c>
      <c r="Y5140" s="66">
        <f>IFERROR(INDEX('Retasi Pricing'!F:F,MATCH('Entry Data'!AM5140,'Retasi Pricing'!E:E,0))*X5140,"")</f>
        <v>31200</v>
      </c>
      <c r="Z5140" s="62" t="s">
        <v>26</v>
      </c>
      <c r="AA5140" s="62" t="s">
        <v>27</v>
      </c>
      <c r="AB5140" s="32"/>
      <c r="AC5140" s="32" t="s">
        <v>316</v>
      </c>
      <c r="AD5140" s="32" t="str">
        <f t="shared" si="1446"/>
        <v/>
      </c>
      <c r="AF5140" s="5" t="str">
        <f t="shared" si="1447"/>
        <v>joni palipadang44215</v>
      </c>
      <c r="AG5140" s="5" t="str">
        <f t="shared" si="1448"/>
        <v>BMJ 04544215UTARANIGHT</v>
      </c>
      <c r="AH5140" s="5" t="str">
        <f t="shared" si="1449"/>
        <v>joni palipadang44215UTARANIGHT</v>
      </c>
      <c r="AI5140" s="5" t="str">
        <f t="shared" si="1450"/>
        <v>BMJ 04544215NIGHT</v>
      </c>
      <c r="AJ5140" s="5" t="str">
        <f t="shared" si="1451"/>
        <v>joni palipadang44215NIGHT</v>
      </c>
      <c r="AK5140" s="5" t="str">
        <f t="shared" si="1452"/>
        <v>joni palipadangBMJ II</v>
      </c>
      <c r="AL5140" s="5" t="str">
        <f t="shared" si="1454"/>
        <v>5UTARA</v>
      </c>
      <c r="AM5140" s="5" t="str">
        <f t="shared" si="1455"/>
        <v>&gt; 5UTARA12 RODA</v>
      </c>
      <c r="AN5140" s="5" t="str">
        <f t="shared" si="1456"/>
        <v>joni palipadangBMJ II&gt; 5UTARA12 RODA</v>
      </c>
      <c r="AO5140" s="5" t="str">
        <f t="shared" si="1457"/>
        <v>joni palipadang&gt; 5UTARA12 RODA</v>
      </c>
      <c r="AP5140" s="5" t="str">
        <f t="shared" si="1458"/>
        <v>44215NIGHT</v>
      </c>
    </row>
    <row r="5141" spans="1:42" x14ac:dyDescent="0.3">
      <c r="A5141" s="33">
        <v>1</v>
      </c>
      <c r="B5141" s="33"/>
      <c r="C5141" s="70">
        <v>44215</v>
      </c>
      <c r="D5141" s="71" t="s">
        <v>87</v>
      </c>
      <c r="E5141" s="70">
        <v>44215</v>
      </c>
      <c r="F5141" s="71">
        <v>5177214</v>
      </c>
      <c r="G5141" s="33" t="s">
        <v>20</v>
      </c>
      <c r="H5141" s="33" t="s">
        <v>21</v>
      </c>
      <c r="I5141" s="33" t="s">
        <v>51</v>
      </c>
      <c r="J5141" s="33" t="s">
        <v>46</v>
      </c>
      <c r="K5141" s="63" t="s">
        <v>35</v>
      </c>
      <c r="L5141" s="32" t="str">
        <f t="shared" si="1441"/>
        <v>CGE370</v>
      </c>
      <c r="M5141" s="32" t="str">
        <f t="shared" si="1442"/>
        <v>BMJ II</v>
      </c>
      <c r="N5141" s="32" t="str">
        <f t="shared" si="1443"/>
        <v>12 RODA</v>
      </c>
      <c r="O5141" s="146">
        <v>0.8837962962962963</v>
      </c>
      <c r="P5141" s="65">
        <v>0.89023148148148146</v>
      </c>
      <c r="Q5141" s="65"/>
      <c r="R5141" s="66">
        <v>1</v>
      </c>
      <c r="S5141" s="66">
        <v>47180</v>
      </c>
      <c r="T5141" s="66">
        <v>17320</v>
      </c>
      <c r="U5141" s="67">
        <f t="shared" si="1453"/>
        <v>29.86</v>
      </c>
      <c r="V5141" s="66">
        <f t="shared" si="1444"/>
        <v>605471.22</v>
      </c>
      <c r="W5141" s="66" t="str">
        <f t="shared" si="1445"/>
        <v>1 &gt; 4</v>
      </c>
      <c r="X5141" s="66">
        <f>A5141+SUMIFS(Presensi!F:F,Presensi!E:E,'Entry Data'!AP5141)</f>
        <v>1</v>
      </c>
      <c r="Y5141" s="66">
        <f>IFERROR(INDEX('Retasi Pricing'!F:F,MATCH('Entry Data'!AM5141,'Retasi Pricing'!E:E,0))*X5141,"")</f>
        <v>27500</v>
      </c>
      <c r="Z5141" s="62" t="s">
        <v>26</v>
      </c>
      <c r="AA5141" s="62" t="s">
        <v>27</v>
      </c>
      <c r="AB5141" s="32"/>
      <c r="AC5141" s="32" t="s">
        <v>316</v>
      </c>
      <c r="AD5141" s="32" t="str">
        <f t="shared" si="1446"/>
        <v/>
      </c>
      <c r="AF5141" s="5" t="str">
        <f t="shared" si="1447"/>
        <v>joni palipadang44215</v>
      </c>
      <c r="AG5141" s="5" t="str">
        <f t="shared" si="1448"/>
        <v>BMJ 04544215UTARANIGHT</v>
      </c>
      <c r="AH5141" s="5" t="str">
        <f t="shared" si="1449"/>
        <v>joni palipadang44215UTARANIGHT</v>
      </c>
      <c r="AI5141" s="5" t="str">
        <f t="shared" si="1450"/>
        <v>BMJ 04544215NIGHT</v>
      </c>
      <c r="AJ5141" s="5" t="str">
        <f t="shared" si="1451"/>
        <v>joni palipadang44215NIGHT</v>
      </c>
      <c r="AK5141" s="5" t="str">
        <f t="shared" si="1452"/>
        <v>joni palipadangBMJ II</v>
      </c>
      <c r="AL5141" s="5" t="str">
        <f t="shared" si="1454"/>
        <v>1UTARA</v>
      </c>
      <c r="AM5141" s="5" t="str">
        <f t="shared" si="1455"/>
        <v>1 &gt; 4UTARA12 RODA</v>
      </c>
      <c r="AN5141" s="5" t="str">
        <f t="shared" si="1456"/>
        <v>joni palipadangBMJ II1 &gt; 4UTARA12 RODA</v>
      </c>
      <c r="AO5141" s="5" t="str">
        <f t="shared" si="1457"/>
        <v>joni palipadang1 &gt; 4UTARA12 RODA</v>
      </c>
      <c r="AP5141" s="5" t="str">
        <f t="shared" si="1458"/>
        <v>44215NIGHT</v>
      </c>
    </row>
    <row r="5142" spans="1:42" x14ac:dyDescent="0.3">
      <c r="A5142" s="33">
        <v>1</v>
      </c>
      <c r="B5142" s="33"/>
      <c r="C5142" s="70">
        <v>44215</v>
      </c>
      <c r="D5142" s="71" t="s">
        <v>87</v>
      </c>
      <c r="E5142" s="70">
        <v>44215</v>
      </c>
      <c r="F5142" s="71">
        <v>5177297</v>
      </c>
      <c r="G5142" s="33" t="s">
        <v>20</v>
      </c>
      <c r="H5142" s="33" t="s">
        <v>21</v>
      </c>
      <c r="I5142" s="33" t="s">
        <v>51</v>
      </c>
      <c r="J5142" s="33" t="s">
        <v>46</v>
      </c>
      <c r="K5142" s="63" t="s">
        <v>35</v>
      </c>
      <c r="L5142" s="32" t="str">
        <f t="shared" si="1441"/>
        <v>CGE370</v>
      </c>
      <c r="M5142" s="32" t="str">
        <f t="shared" si="1442"/>
        <v>BMJ II</v>
      </c>
      <c r="N5142" s="32" t="str">
        <f t="shared" si="1443"/>
        <v>12 RODA</v>
      </c>
      <c r="O5142" s="146">
        <v>0.94809027777777777</v>
      </c>
      <c r="P5142" s="65">
        <v>0.94809027777777777</v>
      </c>
      <c r="Q5142" s="65"/>
      <c r="R5142" s="66">
        <v>2</v>
      </c>
      <c r="S5142" s="66">
        <v>45140</v>
      </c>
      <c r="T5142" s="66">
        <v>17320</v>
      </c>
      <c r="U5142" s="67">
        <f t="shared" si="1453"/>
        <v>27.82</v>
      </c>
      <c r="V5142" s="66">
        <f t="shared" si="1444"/>
        <v>564106.14</v>
      </c>
      <c r="W5142" s="66" t="str">
        <f t="shared" si="1445"/>
        <v>1 &gt; 4</v>
      </c>
      <c r="X5142" s="66">
        <f>A5142+SUMIFS(Presensi!F:F,Presensi!E:E,'Entry Data'!AP5142)</f>
        <v>1</v>
      </c>
      <c r="Y5142" s="66">
        <f>IFERROR(INDEX('Retasi Pricing'!F:F,MATCH('Entry Data'!AM5142,'Retasi Pricing'!E:E,0))*X5142,"")</f>
        <v>27500</v>
      </c>
      <c r="Z5142" s="62" t="s">
        <v>26</v>
      </c>
      <c r="AA5142" s="62" t="s">
        <v>27</v>
      </c>
      <c r="AB5142" s="32"/>
      <c r="AC5142" s="32" t="s">
        <v>316</v>
      </c>
      <c r="AD5142" s="32" t="str">
        <f t="shared" si="1446"/>
        <v/>
      </c>
      <c r="AF5142" s="5" t="str">
        <f t="shared" si="1447"/>
        <v>joni palipadang44215</v>
      </c>
      <c r="AG5142" s="5" t="str">
        <f t="shared" si="1448"/>
        <v>BMJ 04544215UTARANIGHT</v>
      </c>
      <c r="AH5142" s="5" t="str">
        <f t="shared" si="1449"/>
        <v>joni palipadang44215UTARANIGHT</v>
      </c>
      <c r="AI5142" s="5" t="str">
        <f t="shared" si="1450"/>
        <v>BMJ 04544215NIGHT</v>
      </c>
      <c r="AJ5142" s="5" t="str">
        <f t="shared" si="1451"/>
        <v>joni palipadang44215NIGHT</v>
      </c>
      <c r="AK5142" s="5" t="str">
        <f t="shared" si="1452"/>
        <v>joni palipadangBMJ II</v>
      </c>
      <c r="AL5142" s="5" t="str">
        <f t="shared" si="1454"/>
        <v>2UTARA</v>
      </c>
      <c r="AM5142" s="5" t="str">
        <f t="shared" si="1455"/>
        <v>1 &gt; 4UTARA12 RODA</v>
      </c>
      <c r="AN5142" s="5" t="str">
        <f t="shared" si="1456"/>
        <v>joni palipadangBMJ II1 &gt; 4UTARA12 RODA</v>
      </c>
      <c r="AO5142" s="5" t="str">
        <f t="shared" si="1457"/>
        <v>joni palipadang1 &gt; 4UTARA12 RODA</v>
      </c>
      <c r="AP5142" s="5" t="str">
        <f t="shared" si="1458"/>
        <v>44215NIGHT</v>
      </c>
    </row>
    <row r="5143" spans="1:42" x14ac:dyDescent="0.3">
      <c r="A5143" s="33">
        <v>1</v>
      </c>
      <c r="B5143" s="33"/>
      <c r="C5143" s="70">
        <v>44215</v>
      </c>
      <c r="D5143" s="71" t="s">
        <v>87</v>
      </c>
      <c r="E5143" s="70">
        <v>44216</v>
      </c>
      <c r="F5143" s="71">
        <v>5177400</v>
      </c>
      <c r="G5143" s="33" t="s">
        <v>20</v>
      </c>
      <c r="H5143" s="33" t="s">
        <v>21</v>
      </c>
      <c r="I5143" s="33" t="s">
        <v>51</v>
      </c>
      <c r="J5143" s="33" t="s">
        <v>46</v>
      </c>
      <c r="K5143" s="63" t="s">
        <v>36</v>
      </c>
      <c r="L5143" s="32" t="str">
        <f t="shared" si="1441"/>
        <v>CGE370</v>
      </c>
      <c r="M5143" s="32" t="str">
        <f t="shared" si="1442"/>
        <v>BMJ II</v>
      </c>
      <c r="N5143" s="32" t="str">
        <f t="shared" si="1443"/>
        <v>12 RODA</v>
      </c>
      <c r="O5143" s="146">
        <v>4.6898148148148154E-2</v>
      </c>
      <c r="P5143" s="65">
        <v>4.6898148148148154E-2</v>
      </c>
      <c r="Q5143" s="65"/>
      <c r="R5143" s="66">
        <v>3</v>
      </c>
      <c r="S5143" s="66">
        <v>43500</v>
      </c>
      <c r="T5143" s="66">
        <v>17280</v>
      </c>
      <c r="U5143" s="67">
        <f t="shared" si="1453"/>
        <v>26.22</v>
      </c>
      <c r="V5143" s="66">
        <f t="shared" si="1444"/>
        <v>531662.93999999994</v>
      </c>
      <c r="W5143" s="66" t="str">
        <f t="shared" si="1445"/>
        <v>1 &gt; 4</v>
      </c>
      <c r="X5143" s="66">
        <f>A5143+SUMIFS(Presensi!F:F,Presensi!E:E,'Entry Data'!AP5143)</f>
        <v>1</v>
      </c>
      <c r="Y5143" s="66">
        <f>IFERROR(INDEX('Retasi Pricing'!F:F,MATCH('Entry Data'!AM5143,'Retasi Pricing'!E:E,0))*X5143,"")</f>
        <v>27500</v>
      </c>
      <c r="Z5143" s="62" t="s">
        <v>26</v>
      </c>
      <c r="AA5143" s="62" t="s">
        <v>27</v>
      </c>
      <c r="AB5143" s="32"/>
      <c r="AC5143" s="32" t="s">
        <v>131</v>
      </c>
      <c r="AD5143" s="32" t="str">
        <f t="shared" si="1446"/>
        <v/>
      </c>
      <c r="AF5143" s="5" t="str">
        <f t="shared" si="1447"/>
        <v>sofi'in44215</v>
      </c>
      <c r="AG5143" s="5" t="str">
        <f t="shared" si="1448"/>
        <v>BMJ 04644215UTARANIGHT</v>
      </c>
      <c r="AH5143" s="5" t="str">
        <f t="shared" si="1449"/>
        <v>sofi'in44215UTARANIGHT</v>
      </c>
      <c r="AI5143" s="5" t="str">
        <f t="shared" si="1450"/>
        <v>BMJ 04644215NIGHT</v>
      </c>
      <c r="AJ5143" s="5" t="str">
        <f t="shared" si="1451"/>
        <v>sofi'in44215NIGHT</v>
      </c>
      <c r="AK5143" s="5" t="str">
        <f t="shared" si="1452"/>
        <v>sofi'inBMJ II</v>
      </c>
      <c r="AL5143" s="5" t="str">
        <f t="shared" si="1454"/>
        <v>3UTARA</v>
      </c>
      <c r="AM5143" s="5" t="str">
        <f t="shared" si="1455"/>
        <v>1 &gt; 4UTARA12 RODA</v>
      </c>
      <c r="AN5143" s="5" t="str">
        <f t="shared" si="1456"/>
        <v>sofi'inBMJ II1 &gt; 4UTARA12 RODA</v>
      </c>
      <c r="AO5143" s="5" t="str">
        <f t="shared" si="1457"/>
        <v>sofi'in1 &gt; 4UTARA12 RODA</v>
      </c>
      <c r="AP5143" s="5" t="str">
        <f t="shared" si="1458"/>
        <v>44215NIGHT</v>
      </c>
    </row>
    <row r="5144" spans="1:42" x14ac:dyDescent="0.3">
      <c r="A5144" s="33">
        <v>1</v>
      </c>
      <c r="B5144" s="33"/>
      <c r="C5144" s="70">
        <v>44215</v>
      </c>
      <c r="D5144" s="71" t="s">
        <v>87</v>
      </c>
      <c r="E5144" s="70">
        <v>44216</v>
      </c>
      <c r="F5144" s="71">
        <v>5177473</v>
      </c>
      <c r="G5144" s="33" t="s">
        <v>20</v>
      </c>
      <c r="H5144" s="33" t="s">
        <v>21</v>
      </c>
      <c r="I5144" s="33" t="s">
        <v>51</v>
      </c>
      <c r="J5144" s="33" t="s">
        <v>46</v>
      </c>
      <c r="K5144" s="63" t="s">
        <v>36</v>
      </c>
      <c r="L5144" s="32" t="str">
        <f t="shared" si="1441"/>
        <v>CGE370</v>
      </c>
      <c r="M5144" s="32" t="str">
        <f t="shared" si="1442"/>
        <v>BMJ II</v>
      </c>
      <c r="N5144" s="32" t="str">
        <f t="shared" si="1443"/>
        <v>12 RODA</v>
      </c>
      <c r="O5144" s="146">
        <v>0.11002314814814813</v>
      </c>
      <c r="P5144" s="65">
        <v>0.11002314814814813</v>
      </c>
      <c r="Q5144" s="65"/>
      <c r="R5144" s="66">
        <v>4</v>
      </c>
      <c r="S5144" s="66">
        <v>46140</v>
      </c>
      <c r="T5144" s="66">
        <v>17280</v>
      </c>
      <c r="U5144" s="67">
        <f t="shared" si="1453"/>
        <v>28.86</v>
      </c>
      <c r="V5144" s="66">
        <f t="shared" si="1444"/>
        <v>585194.22</v>
      </c>
      <c r="W5144" s="66" t="str">
        <f t="shared" si="1445"/>
        <v>1 &gt; 4</v>
      </c>
      <c r="X5144" s="66">
        <f>A5144+SUMIFS(Presensi!F:F,Presensi!E:E,'Entry Data'!AP5144)</f>
        <v>1</v>
      </c>
      <c r="Y5144" s="66">
        <f>IFERROR(INDEX('Retasi Pricing'!F:F,MATCH('Entry Data'!AM5144,'Retasi Pricing'!E:E,0))*X5144,"")</f>
        <v>27500</v>
      </c>
      <c r="Z5144" s="62" t="s">
        <v>26</v>
      </c>
      <c r="AA5144" s="62" t="s">
        <v>27</v>
      </c>
      <c r="AB5144" s="32"/>
      <c r="AC5144" s="32" t="s">
        <v>131</v>
      </c>
      <c r="AD5144" s="32" t="str">
        <f t="shared" si="1446"/>
        <v/>
      </c>
      <c r="AF5144" s="5" t="str">
        <f t="shared" si="1447"/>
        <v>sofi'in44215</v>
      </c>
      <c r="AG5144" s="5" t="str">
        <f t="shared" si="1448"/>
        <v>BMJ 04644215UTARANIGHT</v>
      </c>
      <c r="AH5144" s="5" t="str">
        <f t="shared" si="1449"/>
        <v>sofi'in44215UTARANIGHT</v>
      </c>
      <c r="AI5144" s="5" t="str">
        <f t="shared" si="1450"/>
        <v>BMJ 04644215NIGHT</v>
      </c>
      <c r="AJ5144" s="5" t="str">
        <f t="shared" si="1451"/>
        <v>sofi'in44215NIGHT</v>
      </c>
      <c r="AK5144" s="5" t="str">
        <f t="shared" si="1452"/>
        <v>sofi'inBMJ II</v>
      </c>
      <c r="AL5144" s="5" t="str">
        <f t="shared" si="1454"/>
        <v>4UTARA</v>
      </c>
      <c r="AM5144" s="5" t="str">
        <f t="shared" si="1455"/>
        <v>1 &gt; 4UTARA12 RODA</v>
      </c>
      <c r="AN5144" s="5" t="str">
        <f t="shared" si="1456"/>
        <v>sofi'inBMJ II1 &gt; 4UTARA12 RODA</v>
      </c>
      <c r="AO5144" s="5" t="str">
        <f t="shared" si="1457"/>
        <v>sofi'in1 &gt; 4UTARA12 RODA</v>
      </c>
      <c r="AP5144" s="5" t="str">
        <f t="shared" si="1458"/>
        <v>44215NIGHT</v>
      </c>
    </row>
    <row r="5145" spans="1:42" x14ac:dyDescent="0.3">
      <c r="A5145" s="33">
        <v>1</v>
      </c>
      <c r="B5145" s="33"/>
      <c r="C5145" s="70">
        <v>44215</v>
      </c>
      <c r="D5145" s="71" t="s">
        <v>87</v>
      </c>
      <c r="E5145" s="70">
        <v>44215</v>
      </c>
      <c r="F5145" s="71">
        <v>5177203</v>
      </c>
      <c r="G5145" s="33" t="s">
        <v>20</v>
      </c>
      <c r="H5145" s="33" t="s">
        <v>21</v>
      </c>
      <c r="I5145" s="33" t="s">
        <v>51</v>
      </c>
      <c r="J5145" s="33" t="s">
        <v>46</v>
      </c>
      <c r="K5145" s="63" t="s">
        <v>36</v>
      </c>
      <c r="L5145" s="32" t="str">
        <f t="shared" si="1441"/>
        <v>CGE370</v>
      </c>
      <c r="M5145" s="32" t="str">
        <f t="shared" si="1442"/>
        <v>BMJ II</v>
      </c>
      <c r="N5145" s="32" t="str">
        <f t="shared" si="1443"/>
        <v>12 RODA</v>
      </c>
      <c r="O5145" s="146">
        <v>0.87553240740740745</v>
      </c>
      <c r="P5145" s="65">
        <v>0.89030092592592591</v>
      </c>
      <c r="Q5145" s="65"/>
      <c r="R5145" s="66">
        <v>1</v>
      </c>
      <c r="S5145" s="66">
        <v>45800</v>
      </c>
      <c r="T5145" s="66">
        <v>17280</v>
      </c>
      <c r="U5145" s="67">
        <f t="shared" si="1453"/>
        <v>28.52</v>
      </c>
      <c r="V5145" s="66">
        <f t="shared" si="1444"/>
        <v>578300.04</v>
      </c>
      <c r="W5145" s="66" t="str">
        <f t="shared" si="1445"/>
        <v>1 &gt; 4</v>
      </c>
      <c r="X5145" s="66">
        <f>A5145+SUMIFS(Presensi!F:F,Presensi!E:E,'Entry Data'!AP5145)</f>
        <v>1</v>
      </c>
      <c r="Y5145" s="66">
        <f>IFERROR(INDEX('Retasi Pricing'!F:F,MATCH('Entry Data'!AM5145,'Retasi Pricing'!E:E,0))*X5145,"")</f>
        <v>27500</v>
      </c>
      <c r="Z5145" s="62" t="s">
        <v>26</v>
      </c>
      <c r="AA5145" s="62" t="s">
        <v>27</v>
      </c>
      <c r="AB5145" s="32"/>
      <c r="AC5145" s="32" t="s">
        <v>131</v>
      </c>
      <c r="AD5145" s="32" t="str">
        <f t="shared" si="1446"/>
        <v/>
      </c>
      <c r="AF5145" s="5" t="str">
        <f t="shared" si="1447"/>
        <v>sofi'in44215</v>
      </c>
      <c r="AG5145" s="5" t="str">
        <f t="shared" si="1448"/>
        <v>BMJ 04644215UTARANIGHT</v>
      </c>
      <c r="AH5145" s="5" t="str">
        <f t="shared" si="1449"/>
        <v>sofi'in44215UTARANIGHT</v>
      </c>
      <c r="AI5145" s="5" t="str">
        <f t="shared" si="1450"/>
        <v>BMJ 04644215NIGHT</v>
      </c>
      <c r="AJ5145" s="5" t="str">
        <f t="shared" si="1451"/>
        <v>sofi'in44215NIGHT</v>
      </c>
      <c r="AK5145" s="5" t="str">
        <f t="shared" si="1452"/>
        <v>sofi'inBMJ II</v>
      </c>
      <c r="AL5145" s="5" t="str">
        <f t="shared" si="1454"/>
        <v>1UTARA</v>
      </c>
      <c r="AM5145" s="5" t="str">
        <f t="shared" si="1455"/>
        <v>1 &gt; 4UTARA12 RODA</v>
      </c>
      <c r="AN5145" s="5" t="str">
        <f t="shared" si="1456"/>
        <v>sofi'inBMJ II1 &gt; 4UTARA12 RODA</v>
      </c>
      <c r="AO5145" s="5" t="str">
        <f t="shared" si="1457"/>
        <v>sofi'in1 &gt; 4UTARA12 RODA</v>
      </c>
      <c r="AP5145" s="5" t="str">
        <f t="shared" si="1458"/>
        <v>44215NIGHT</v>
      </c>
    </row>
    <row r="5146" spans="1:42" x14ac:dyDescent="0.3">
      <c r="A5146" s="33">
        <v>1</v>
      </c>
      <c r="B5146" s="33"/>
      <c r="C5146" s="70">
        <v>44215</v>
      </c>
      <c r="D5146" s="71" t="s">
        <v>87</v>
      </c>
      <c r="E5146" s="70">
        <v>44215</v>
      </c>
      <c r="F5146" s="71">
        <v>5177313</v>
      </c>
      <c r="G5146" s="33" t="s">
        <v>20</v>
      </c>
      <c r="H5146" s="33" t="s">
        <v>21</v>
      </c>
      <c r="I5146" s="33" t="s">
        <v>51</v>
      </c>
      <c r="J5146" s="33" t="s">
        <v>46</v>
      </c>
      <c r="K5146" s="63" t="s">
        <v>36</v>
      </c>
      <c r="L5146" s="32" t="str">
        <f t="shared" si="1441"/>
        <v>CGE370</v>
      </c>
      <c r="M5146" s="32" t="str">
        <f t="shared" si="1442"/>
        <v>BMJ II</v>
      </c>
      <c r="N5146" s="32" t="str">
        <f t="shared" si="1443"/>
        <v>12 RODA</v>
      </c>
      <c r="O5146" s="146">
        <v>0.95847222222222228</v>
      </c>
      <c r="P5146" s="65">
        <v>0.95847222222222228</v>
      </c>
      <c r="Q5146" s="65"/>
      <c r="R5146" s="66">
        <v>2</v>
      </c>
      <c r="S5146" s="66">
        <v>48280</v>
      </c>
      <c r="T5146" s="66">
        <v>17280</v>
      </c>
      <c r="U5146" s="67">
        <f t="shared" si="1453"/>
        <v>31</v>
      </c>
      <c r="V5146" s="66">
        <f t="shared" si="1444"/>
        <v>628587</v>
      </c>
      <c r="W5146" s="66" t="str">
        <f t="shared" si="1445"/>
        <v>1 &gt; 4</v>
      </c>
      <c r="X5146" s="66">
        <f>A5146+SUMIFS(Presensi!F:F,Presensi!E:E,'Entry Data'!AP5146)</f>
        <v>1</v>
      </c>
      <c r="Y5146" s="66">
        <f>IFERROR(INDEX('Retasi Pricing'!F:F,MATCH('Entry Data'!AM5146,'Retasi Pricing'!E:E,0))*X5146,"")</f>
        <v>27500</v>
      </c>
      <c r="Z5146" s="62" t="s">
        <v>26</v>
      </c>
      <c r="AA5146" s="62" t="s">
        <v>27</v>
      </c>
      <c r="AB5146" s="32"/>
      <c r="AC5146" s="32" t="s">
        <v>131</v>
      </c>
      <c r="AD5146" s="32" t="str">
        <f t="shared" si="1446"/>
        <v/>
      </c>
      <c r="AF5146" s="5" t="str">
        <f t="shared" si="1447"/>
        <v>sofi'in44215</v>
      </c>
      <c r="AG5146" s="5" t="str">
        <f t="shared" si="1448"/>
        <v>BMJ 04644215UTARANIGHT</v>
      </c>
      <c r="AH5146" s="5" t="str">
        <f t="shared" si="1449"/>
        <v>sofi'in44215UTARANIGHT</v>
      </c>
      <c r="AI5146" s="5" t="str">
        <f t="shared" si="1450"/>
        <v>BMJ 04644215NIGHT</v>
      </c>
      <c r="AJ5146" s="5" t="str">
        <f t="shared" si="1451"/>
        <v>sofi'in44215NIGHT</v>
      </c>
      <c r="AK5146" s="5" t="str">
        <f t="shared" si="1452"/>
        <v>sofi'inBMJ II</v>
      </c>
      <c r="AL5146" s="5" t="str">
        <f t="shared" si="1454"/>
        <v>2UTARA</v>
      </c>
      <c r="AM5146" s="5" t="str">
        <f t="shared" si="1455"/>
        <v>1 &gt; 4UTARA12 RODA</v>
      </c>
      <c r="AN5146" s="5" t="str">
        <f t="shared" si="1456"/>
        <v>sofi'inBMJ II1 &gt; 4UTARA12 RODA</v>
      </c>
      <c r="AO5146" s="5" t="str">
        <f t="shared" si="1457"/>
        <v>sofi'in1 &gt; 4UTARA12 RODA</v>
      </c>
      <c r="AP5146" s="5" t="str">
        <f t="shared" si="1458"/>
        <v>44215NIGHT</v>
      </c>
    </row>
    <row r="5147" spans="1:42" x14ac:dyDescent="0.3">
      <c r="A5147" s="33">
        <v>1</v>
      </c>
      <c r="B5147" s="33"/>
      <c r="C5147" s="70">
        <v>44215</v>
      </c>
      <c r="D5147" s="71" t="s">
        <v>87</v>
      </c>
      <c r="E5147" s="70">
        <v>44215</v>
      </c>
      <c r="F5147" s="71">
        <v>5177172</v>
      </c>
      <c r="G5147" s="33" t="s">
        <v>20</v>
      </c>
      <c r="H5147" s="33" t="s">
        <v>21</v>
      </c>
      <c r="I5147" s="33" t="s">
        <v>51</v>
      </c>
      <c r="J5147" s="33" t="s">
        <v>46</v>
      </c>
      <c r="K5147" s="63" t="s">
        <v>41</v>
      </c>
      <c r="L5147" s="32" t="str">
        <f t="shared" si="1441"/>
        <v>AXOR4843</v>
      </c>
      <c r="M5147" s="32" t="str">
        <f t="shared" si="1442"/>
        <v>BMJ II</v>
      </c>
      <c r="N5147" s="32" t="str">
        <f t="shared" si="1443"/>
        <v>12 RODA</v>
      </c>
      <c r="O5147" s="146">
        <v>0.85327546296296297</v>
      </c>
      <c r="P5147" s="65">
        <v>0.86064814814814816</v>
      </c>
      <c r="Q5147" s="65"/>
      <c r="R5147" s="66">
        <v>1</v>
      </c>
      <c r="S5147" s="66">
        <v>51860</v>
      </c>
      <c r="T5147" s="66">
        <v>20200</v>
      </c>
      <c r="U5147" s="67">
        <f t="shared" si="1453"/>
        <v>31.66</v>
      </c>
      <c r="V5147" s="66">
        <f t="shared" si="1444"/>
        <v>641969.81999999995</v>
      </c>
      <c r="W5147" s="66" t="str">
        <f t="shared" si="1445"/>
        <v>1 &gt; 4</v>
      </c>
      <c r="X5147" s="66">
        <f>A5147+SUMIFS(Presensi!F:F,Presensi!E:E,'Entry Data'!AP5147)</f>
        <v>1</v>
      </c>
      <c r="Y5147" s="66">
        <f>IFERROR(INDEX('Retasi Pricing'!F:F,MATCH('Entry Data'!AM5147,'Retasi Pricing'!E:E,0))*X5147,"")</f>
        <v>27500</v>
      </c>
      <c r="Z5147" s="62" t="s">
        <v>26</v>
      </c>
      <c r="AA5147" s="62" t="s">
        <v>27</v>
      </c>
      <c r="AB5147" s="32"/>
      <c r="AC5147" s="32" t="s">
        <v>124</v>
      </c>
      <c r="AD5147" s="32" t="str">
        <f t="shared" si="1446"/>
        <v/>
      </c>
      <c r="AF5147" s="5" t="str">
        <f t="shared" si="1447"/>
        <v>rahman44215</v>
      </c>
      <c r="AG5147" s="5" t="str">
        <f t="shared" si="1448"/>
        <v>BMJ 04744215UTARANIGHT</v>
      </c>
      <c r="AH5147" s="5" t="str">
        <f t="shared" si="1449"/>
        <v>rahman44215UTARANIGHT</v>
      </c>
      <c r="AI5147" s="5" t="str">
        <f t="shared" si="1450"/>
        <v>BMJ 04744215NIGHT</v>
      </c>
      <c r="AJ5147" s="5" t="str">
        <f t="shared" si="1451"/>
        <v>rahman44215NIGHT</v>
      </c>
      <c r="AK5147" s="5" t="str">
        <f t="shared" si="1452"/>
        <v>rahmanBMJ II</v>
      </c>
      <c r="AL5147" s="5" t="str">
        <f t="shared" si="1454"/>
        <v>1UTARA</v>
      </c>
      <c r="AM5147" s="5" t="str">
        <f t="shared" si="1455"/>
        <v>1 &gt; 4UTARA12 RODA</v>
      </c>
      <c r="AN5147" s="5" t="str">
        <f t="shared" si="1456"/>
        <v>rahmanBMJ II1 &gt; 4UTARA12 RODA</v>
      </c>
      <c r="AO5147" s="5" t="str">
        <f t="shared" si="1457"/>
        <v>rahman1 &gt; 4UTARA12 RODA</v>
      </c>
      <c r="AP5147" s="5" t="str">
        <f t="shared" si="1458"/>
        <v>44215NIGHT</v>
      </c>
    </row>
    <row r="5148" spans="1:42" x14ac:dyDescent="0.3">
      <c r="A5148" s="33">
        <v>1</v>
      </c>
      <c r="B5148" s="33"/>
      <c r="C5148" s="70">
        <v>44215</v>
      </c>
      <c r="D5148" s="71" t="s">
        <v>87</v>
      </c>
      <c r="E5148" s="70">
        <v>44215</v>
      </c>
      <c r="F5148" s="71">
        <v>5177309</v>
      </c>
      <c r="G5148" s="33" t="s">
        <v>20</v>
      </c>
      <c r="H5148" s="33" t="s">
        <v>21</v>
      </c>
      <c r="I5148" s="33" t="s">
        <v>51</v>
      </c>
      <c r="J5148" s="33" t="s">
        <v>46</v>
      </c>
      <c r="K5148" s="63" t="s">
        <v>41</v>
      </c>
      <c r="L5148" s="32" t="str">
        <f t="shared" si="1441"/>
        <v>AXOR4843</v>
      </c>
      <c r="M5148" s="32" t="str">
        <f t="shared" si="1442"/>
        <v>BMJ II</v>
      </c>
      <c r="N5148" s="32" t="str">
        <f t="shared" si="1443"/>
        <v>12 RODA</v>
      </c>
      <c r="O5148" s="146">
        <v>0.95612268518518517</v>
      </c>
      <c r="P5148" s="65">
        <v>0.95612268518518517</v>
      </c>
      <c r="Q5148" s="65"/>
      <c r="R5148" s="66">
        <v>2</v>
      </c>
      <c r="S5148" s="66">
        <v>52280</v>
      </c>
      <c r="T5148" s="66">
        <v>20200</v>
      </c>
      <c r="U5148" s="67">
        <f t="shared" si="1453"/>
        <v>32.08</v>
      </c>
      <c r="V5148" s="66">
        <f t="shared" si="1444"/>
        <v>650486.15999999992</v>
      </c>
      <c r="W5148" s="66" t="str">
        <f t="shared" si="1445"/>
        <v>1 &gt; 4</v>
      </c>
      <c r="X5148" s="66">
        <f>A5148+SUMIFS(Presensi!F:F,Presensi!E:E,'Entry Data'!AP5148)</f>
        <v>1</v>
      </c>
      <c r="Y5148" s="66">
        <f>IFERROR(INDEX('Retasi Pricing'!F:F,MATCH('Entry Data'!AM5148,'Retasi Pricing'!E:E,0))*X5148,"")</f>
        <v>27500</v>
      </c>
      <c r="Z5148" s="62" t="s">
        <v>26</v>
      </c>
      <c r="AA5148" s="62" t="s">
        <v>27</v>
      </c>
      <c r="AB5148" s="32"/>
      <c r="AC5148" s="32" t="s">
        <v>124</v>
      </c>
      <c r="AD5148" s="32" t="str">
        <f t="shared" si="1446"/>
        <v/>
      </c>
      <c r="AF5148" s="5" t="str">
        <f t="shared" si="1447"/>
        <v>rahman44215</v>
      </c>
      <c r="AG5148" s="5" t="str">
        <f t="shared" si="1448"/>
        <v>BMJ 04744215UTARANIGHT</v>
      </c>
      <c r="AH5148" s="5" t="str">
        <f t="shared" si="1449"/>
        <v>rahman44215UTARANIGHT</v>
      </c>
      <c r="AI5148" s="5" t="str">
        <f t="shared" si="1450"/>
        <v>BMJ 04744215NIGHT</v>
      </c>
      <c r="AJ5148" s="5" t="str">
        <f t="shared" si="1451"/>
        <v>rahman44215NIGHT</v>
      </c>
      <c r="AK5148" s="5" t="str">
        <f t="shared" si="1452"/>
        <v>rahmanBMJ II</v>
      </c>
      <c r="AL5148" s="5" t="str">
        <f t="shared" si="1454"/>
        <v>2UTARA</v>
      </c>
      <c r="AM5148" s="5" t="str">
        <f t="shared" si="1455"/>
        <v>1 &gt; 4UTARA12 RODA</v>
      </c>
      <c r="AN5148" s="5" t="str">
        <f t="shared" si="1456"/>
        <v>rahmanBMJ II1 &gt; 4UTARA12 RODA</v>
      </c>
      <c r="AO5148" s="5" t="str">
        <f t="shared" si="1457"/>
        <v>rahman1 &gt; 4UTARA12 RODA</v>
      </c>
      <c r="AP5148" s="5" t="str">
        <f t="shared" si="1458"/>
        <v>44215NIGHT</v>
      </c>
    </row>
    <row r="5149" spans="1:42" x14ac:dyDescent="0.3">
      <c r="A5149" s="33">
        <v>1</v>
      </c>
      <c r="B5149" s="33"/>
      <c r="C5149" s="70">
        <v>44215</v>
      </c>
      <c r="D5149" s="71" t="s">
        <v>87</v>
      </c>
      <c r="E5149" s="70">
        <v>44216</v>
      </c>
      <c r="F5149" s="71">
        <v>5177373</v>
      </c>
      <c r="G5149" s="33" t="s">
        <v>20</v>
      </c>
      <c r="H5149" s="33" t="s">
        <v>21</v>
      </c>
      <c r="I5149" s="33" t="s">
        <v>51</v>
      </c>
      <c r="J5149" s="33" t="s">
        <v>46</v>
      </c>
      <c r="K5149" s="63" t="s">
        <v>48</v>
      </c>
      <c r="L5149" s="32" t="str">
        <f t="shared" si="1441"/>
        <v>AXOR4843</v>
      </c>
      <c r="M5149" s="32" t="str">
        <f t="shared" si="1442"/>
        <v>BMJ II</v>
      </c>
      <c r="N5149" s="32" t="str">
        <f t="shared" si="1443"/>
        <v>12 RODA</v>
      </c>
      <c r="O5149" s="146">
        <v>9.9537037037037042E-3</v>
      </c>
      <c r="P5149" s="65">
        <v>9.9537037037037042E-3</v>
      </c>
      <c r="Q5149" s="65"/>
      <c r="R5149" s="66">
        <v>3</v>
      </c>
      <c r="S5149" s="66">
        <v>52480</v>
      </c>
      <c r="T5149" s="66">
        <v>20020</v>
      </c>
      <c r="U5149" s="67">
        <f t="shared" si="1453"/>
        <v>32.46</v>
      </c>
      <c r="V5149" s="66">
        <f t="shared" si="1444"/>
        <v>658191.41999999993</v>
      </c>
      <c r="W5149" s="66" t="str">
        <f t="shared" si="1445"/>
        <v>1 &gt; 4</v>
      </c>
      <c r="X5149" s="66">
        <f>A5149+SUMIFS(Presensi!F:F,Presensi!E:E,'Entry Data'!AP5149)</f>
        <v>1</v>
      </c>
      <c r="Y5149" s="66">
        <f>IFERROR(INDEX('Retasi Pricing'!F:F,MATCH('Entry Data'!AM5149,'Retasi Pricing'!E:E,0))*X5149,"")</f>
        <v>27500</v>
      </c>
      <c r="Z5149" s="62" t="s">
        <v>26</v>
      </c>
      <c r="AA5149" s="62" t="s">
        <v>27</v>
      </c>
      <c r="AB5149" s="32"/>
      <c r="AC5149" s="32" t="s">
        <v>211</v>
      </c>
      <c r="AD5149" s="32" t="str">
        <f t="shared" si="1446"/>
        <v/>
      </c>
      <c r="AF5149" s="5" t="str">
        <f t="shared" si="1447"/>
        <v>yudianto44215</v>
      </c>
      <c r="AG5149" s="5" t="str">
        <f t="shared" si="1448"/>
        <v>BMJ 04844215UTARANIGHT</v>
      </c>
      <c r="AH5149" s="5" t="str">
        <f t="shared" si="1449"/>
        <v>yudianto44215UTARANIGHT</v>
      </c>
      <c r="AI5149" s="5" t="str">
        <f t="shared" si="1450"/>
        <v>BMJ 04844215NIGHT</v>
      </c>
      <c r="AJ5149" s="5" t="str">
        <f t="shared" si="1451"/>
        <v>yudianto44215NIGHT</v>
      </c>
      <c r="AK5149" s="5" t="str">
        <f t="shared" si="1452"/>
        <v>yudiantoBMJ II</v>
      </c>
      <c r="AL5149" s="5" t="str">
        <f t="shared" si="1454"/>
        <v>3UTARA</v>
      </c>
      <c r="AM5149" s="5" t="str">
        <f t="shared" si="1455"/>
        <v>1 &gt; 4UTARA12 RODA</v>
      </c>
      <c r="AN5149" s="5" t="str">
        <f t="shared" si="1456"/>
        <v>yudiantoBMJ II1 &gt; 4UTARA12 RODA</v>
      </c>
      <c r="AO5149" s="5" t="str">
        <f t="shared" si="1457"/>
        <v>yudianto1 &gt; 4UTARA12 RODA</v>
      </c>
      <c r="AP5149" s="5" t="str">
        <f t="shared" si="1458"/>
        <v>44215NIGHT</v>
      </c>
    </row>
    <row r="5150" spans="1:42" x14ac:dyDescent="0.3">
      <c r="A5150" s="33">
        <v>1</v>
      </c>
      <c r="B5150" s="33"/>
      <c r="C5150" s="70">
        <v>44215</v>
      </c>
      <c r="D5150" s="71" t="s">
        <v>87</v>
      </c>
      <c r="E5150" s="70">
        <v>44216</v>
      </c>
      <c r="F5150" s="71">
        <v>5177443</v>
      </c>
      <c r="G5150" s="33" t="s">
        <v>20</v>
      </c>
      <c r="H5150" s="33" t="s">
        <v>21</v>
      </c>
      <c r="I5150" s="33" t="s">
        <v>51</v>
      </c>
      <c r="J5150" s="33" t="s">
        <v>46</v>
      </c>
      <c r="K5150" s="63" t="s">
        <v>48</v>
      </c>
      <c r="L5150" s="32" t="str">
        <f t="shared" si="1441"/>
        <v>AXOR4843</v>
      </c>
      <c r="M5150" s="32" t="str">
        <f t="shared" si="1442"/>
        <v>BMJ II</v>
      </c>
      <c r="N5150" s="32" t="str">
        <f t="shared" si="1443"/>
        <v>12 RODA</v>
      </c>
      <c r="O5150" s="146">
        <v>8.8587962962962966E-2</v>
      </c>
      <c r="P5150" s="65">
        <v>8.8587962962962966E-2</v>
      </c>
      <c r="Q5150" s="65"/>
      <c r="R5150" s="66">
        <v>4</v>
      </c>
      <c r="S5150" s="66">
        <v>52040</v>
      </c>
      <c r="T5150" s="66">
        <v>20020</v>
      </c>
      <c r="U5150" s="67">
        <f t="shared" si="1453"/>
        <v>32.020000000000003</v>
      </c>
      <c r="V5150" s="66">
        <f t="shared" si="1444"/>
        <v>649269.54000000015</v>
      </c>
      <c r="W5150" s="66" t="str">
        <f t="shared" si="1445"/>
        <v>1 &gt; 4</v>
      </c>
      <c r="X5150" s="66">
        <f>A5150+SUMIFS(Presensi!F:F,Presensi!E:E,'Entry Data'!AP5150)</f>
        <v>1</v>
      </c>
      <c r="Y5150" s="66">
        <f>IFERROR(INDEX('Retasi Pricing'!F:F,MATCH('Entry Data'!AM5150,'Retasi Pricing'!E:E,0))*X5150,"")</f>
        <v>27500</v>
      </c>
      <c r="Z5150" s="62" t="s">
        <v>26</v>
      </c>
      <c r="AA5150" s="62" t="s">
        <v>27</v>
      </c>
      <c r="AB5150" s="32"/>
      <c r="AC5150" s="32" t="s">
        <v>211</v>
      </c>
      <c r="AD5150" s="32" t="str">
        <f t="shared" si="1446"/>
        <v/>
      </c>
      <c r="AF5150" s="5" t="str">
        <f t="shared" si="1447"/>
        <v>yudianto44215</v>
      </c>
      <c r="AG5150" s="5" t="str">
        <f t="shared" si="1448"/>
        <v>BMJ 04844215UTARANIGHT</v>
      </c>
      <c r="AH5150" s="5" t="str">
        <f t="shared" si="1449"/>
        <v>yudianto44215UTARANIGHT</v>
      </c>
      <c r="AI5150" s="5" t="str">
        <f t="shared" si="1450"/>
        <v>BMJ 04844215NIGHT</v>
      </c>
      <c r="AJ5150" s="5" t="str">
        <f t="shared" si="1451"/>
        <v>yudianto44215NIGHT</v>
      </c>
      <c r="AK5150" s="5" t="str">
        <f t="shared" si="1452"/>
        <v>yudiantoBMJ II</v>
      </c>
      <c r="AL5150" s="5" t="str">
        <f t="shared" si="1454"/>
        <v>4UTARA</v>
      </c>
      <c r="AM5150" s="5" t="str">
        <f t="shared" si="1455"/>
        <v>1 &gt; 4UTARA12 RODA</v>
      </c>
      <c r="AN5150" s="5" t="str">
        <f t="shared" si="1456"/>
        <v>yudiantoBMJ II1 &gt; 4UTARA12 RODA</v>
      </c>
      <c r="AO5150" s="5" t="str">
        <f t="shared" si="1457"/>
        <v>yudianto1 &gt; 4UTARA12 RODA</v>
      </c>
      <c r="AP5150" s="5" t="str">
        <f t="shared" si="1458"/>
        <v>44215NIGHT</v>
      </c>
    </row>
    <row r="5151" spans="1:42" x14ac:dyDescent="0.3">
      <c r="A5151" s="33">
        <v>1</v>
      </c>
      <c r="B5151" s="33"/>
      <c r="C5151" s="70">
        <v>44215</v>
      </c>
      <c r="D5151" s="71" t="s">
        <v>87</v>
      </c>
      <c r="E5151" s="70">
        <v>44216</v>
      </c>
      <c r="F5151" s="71">
        <v>5177608</v>
      </c>
      <c r="G5151" s="33" t="s">
        <v>20</v>
      </c>
      <c r="H5151" s="33" t="s">
        <v>21</v>
      </c>
      <c r="I5151" s="33" t="s">
        <v>51</v>
      </c>
      <c r="J5151" s="33" t="s">
        <v>46</v>
      </c>
      <c r="K5151" s="63" t="s">
        <v>48</v>
      </c>
      <c r="L5151" s="32" t="str">
        <f t="shared" si="1441"/>
        <v>AXOR4843</v>
      </c>
      <c r="M5151" s="32" t="str">
        <f t="shared" si="1442"/>
        <v>BMJ II</v>
      </c>
      <c r="N5151" s="32" t="str">
        <f t="shared" si="1443"/>
        <v>12 RODA</v>
      </c>
      <c r="O5151" s="146">
        <v>0.26028935185185187</v>
      </c>
      <c r="P5151" s="65">
        <v>0.26028935185185187</v>
      </c>
      <c r="Q5151" s="65"/>
      <c r="R5151" s="66">
        <v>5</v>
      </c>
      <c r="S5151" s="66">
        <v>51060</v>
      </c>
      <c r="T5151" s="66">
        <v>20020</v>
      </c>
      <c r="U5151" s="67">
        <f t="shared" si="1453"/>
        <v>31.04</v>
      </c>
      <c r="V5151" s="66">
        <f t="shared" si="1444"/>
        <v>629398.08000000007</v>
      </c>
      <c r="W5151" s="66" t="str">
        <f t="shared" si="1445"/>
        <v>&gt; 5</v>
      </c>
      <c r="X5151" s="66">
        <f>A5151+SUMIFS(Presensi!F:F,Presensi!E:E,'Entry Data'!AP5151)</f>
        <v>1</v>
      </c>
      <c r="Y5151" s="66">
        <f>IFERROR(INDEX('Retasi Pricing'!F:F,MATCH('Entry Data'!AM5151,'Retasi Pricing'!E:E,0))*X5151,"")</f>
        <v>31200</v>
      </c>
      <c r="Z5151" s="62" t="s">
        <v>26</v>
      </c>
      <c r="AA5151" s="62" t="s">
        <v>27</v>
      </c>
      <c r="AB5151" s="32"/>
      <c r="AC5151" s="32" t="s">
        <v>211</v>
      </c>
      <c r="AD5151" s="32" t="str">
        <f t="shared" si="1446"/>
        <v/>
      </c>
      <c r="AF5151" s="5" t="str">
        <f t="shared" si="1447"/>
        <v>yudianto44215</v>
      </c>
      <c r="AG5151" s="5" t="str">
        <f t="shared" si="1448"/>
        <v>BMJ 04844215UTARANIGHT</v>
      </c>
      <c r="AH5151" s="5" t="str">
        <f t="shared" si="1449"/>
        <v>yudianto44215UTARANIGHT</v>
      </c>
      <c r="AI5151" s="5" t="str">
        <f t="shared" si="1450"/>
        <v>BMJ 04844215NIGHT</v>
      </c>
      <c r="AJ5151" s="5" t="str">
        <f t="shared" si="1451"/>
        <v>yudianto44215NIGHT</v>
      </c>
      <c r="AK5151" s="5" t="str">
        <f t="shared" si="1452"/>
        <v>yudiantoBMJ II</v>
      </c>
      <c r="AL5151" s="5" t="str">
        <f t="shared" si="1454"/>
        <v>5UTARA</v>
      </c>
      <c r="AM5151" s="5" t="str">
        <f t="shared" si="1455"/>
        <v>&gt; 5UTARA12 RODA</v>
      </c>
      <c r="AN5151" s="5" t="str">
        <f t="shared" si="1456"/>
        <v>yudiantoBMJ II&gt; 5UTARA12 RODA</v>
      </c>
      <c r="AO5151" s="5" t="str">
        <f t="shared" si="1457"/>
        <v>yudianto&gt; 5UTARA12 RODA</v>
      </c>
      <c r="AP5151" s="5" t="str">
        <f t="shared" si="1458"/>
        <v>44215NIGHT</v>
      </c>
    </row>
    <row r="5152" spans="1:42" x14ac:dyDescent="0.3">
      <c r="A5152" s="33">
        <v>1</v>
      </c>
      <c r="B5152" s="33"/>
      <c r="C5152" s="70">
        <v>44215</v>
      </c>
      <c r="D5152" s="71" t="s">
        <v>87</v>
      </c>
      <c r="E5152" s="70">
        <v>44215</v>
      </c>
      <c r="F5152" s="71">
        <v>5177194</v>
      </c>
      <c r="G5152" s="33" t="s">
        <v>20</v>
      </c>
      <c r="H5152" s="33" t="s">
        <v>21</v>
      </c>
      <c r="I5152" s="33" t="s">
        <v>123</v>
      </c>
      <c r="J5152" s="33" t="s">
        <v>23</v>
      </c>
      <c r="K5152" s="63" t="s">
        <v>48</v>
      </c>
      <c r="L5152" s="32" t="str">
        <f t="shared" si="1441"/>
        <v>AXOR4843</v>
      </c>
      <c r="M5152" s="32" t="str">
        <f t="shared" si="1442"/>
        <v>BMJ II</v>
      </c>
      <c r="N5152" s="32" t="str">
        <f t="shared" si="1443"/>
        <v>12 RODA</v>
      </c>
      <c r="O5152" s="146">
        <v>0.86659722222222213</v>
      </c>
      <c r="P5152" s="65">
        <v>0.86790509259259263</v>
      </c>
      <c r="Q5152" s="65"/>
      <c r="R5152" s="66">
        <v>1</v>
      </c>
      <c r="S5152" s="66">
        <v>50800</v>
      </c>
      <c r="T5152" s="66">
        <v>20020</v>
      </c>
      <c r="U5152" s="67">
        <f t="shared" si="1453"/>
        <v>30.78</v>
      </c>
      <c r="V5152" s="66">
        <f t="shared" si="1444"/>
        <v>624126.06000000006</v>
      </c>
      <c r="W5152" s="66" t="str">
        <f t="shared" si="1445"/>
        <v>1 &gt; 4</v>
      </c>
      <c r="X5152" s="66">
        <f>A5152+SUMIFS(Presensi!F:F,Presensi!E:E,'Entry Data'!AP5152)</f>
        <v>1</v>
      </c>
      <c r="Y5152" s="66">
        <f>IFERROR(INDEX('Retasi Pricing'!F:F,MATCH('Entry Data'!AM5152,'Retasi Pricing'!E:E,0))*X5152,"")</f>
        <v>27500</v>
      </c>
      <c r="Z5152" s="62" t="s">
        <v>26</v>
      </c>
      <c r="AA5152" s="62" t="s">
        <v>27</v>
      </c>
      <c r="AB5152" s="32"/>
      <c r="AC5152" s="32" t="s">
        <v>211</v>
      </c>
      <c r="AD5152" s="32" t="str">
        <f t="shared" si="1446"/>
        <v/>
      </c>
      <c r="AF5152" s="5" t="str">
        <f t="shared" si="1447"/>
        <v>yudianto44215</v>
      </c>
      <c r="AG5152" s="5" t="str">
        <f t="shared" si="1448"/>
        <v>BMJ 04844215UTARANIGHT</v>
      </c>
      <c r="AH5152" s="5" t="str">
        <f t="shared" si="1449"/>
        <v>yudianto44215UTARANIGHT</v>
      </c>
      <c r="AI5152" s="5" t="str">
        <f t="shared" si="1450"/>
        <v>BMJ 04844215NIGHT</v>
      </c>
      <c r="AJ5152" s="5" t="str">
        <f t="shared" si="1451"/>
        <v>yudianto44215NIGHT</v>
      </c>
      <c r="AK5152" s="5" t="str">
        <f t="shared" si="1452"/>
        <v>yudiantoBMJ II</v>
      </c>
      <c r="AL5152" s="5" t="str">
        <f t="shared" si="1454"/>
        <v>1UTARA</v>
      </c>
      <c r="AM5152" s="5" t="str">
        <f t="shared" si="1455"/>
        <v>1 &gt; 4UTARA12 RODA</v>
      </c>
      <c r="AN5152" s="5" t="str">
        <f t="shared" si="1456"/>
        <v>yudiantoBMJ II1 &gt; 4UTARA12 RODA</v>
      </c>
      <c r="AO5152" s="5" t="str">
        <f t="shared" si="1457"/>
        <v>yudianto1 &gt; 4UTARA12 RODA</v>
      </c>
      <c r="AP5152" s="5" t="str">
        <f t="shared" si="1458"/>
        <v>44215NIGHT</v>
      </c>
    </row>
    <row r="5153" spans="1:42" x14ac:dyDescent="0.3">
      <c r="A5153" s="33">
        <v>1</v>
      </c>
      <c r="B5153" s="33"/>
      <c r="C5153" s="70">
        <v>44215</v>
      </c>
      <c r="D5153" s="71" t="s">
        <v>87</v>
      </c>
      <c r="E5153" s="70">
        <v>44215</v>
      </c>
      <c r="F5153" s="71">
        <v>5177288</v>
      </c>
      <c r="G5153" s="33" t="s">
        <v>20</v>
      </c>
      <c r="H5153" s="33" t="s">
        <v>21</v>
      </c>
      <c r="I5153" s="33" t="s">
        <v>45</v>
      </c>
      <c r="J5153" s="33" t="s">
        <v>46</v>
      </c>
      <c r="K5153" s="63" t="s">
        <v>48</v>
      </c>
      <c r="L5153" s="32" t="str">
        <f t="shared" si="1441"/>
        <v>AXOR4843</v>
      </c>
      <c r="M5153" s="32" t="str">
        <f t="shared" si="1442"/>
        <v>BMJ II</v>
      </c>
      <c r="N5153" s="32" t="str">
        <f t="shared" si="1443"/>
        <v>12 RODA</v>
      </c>
      <c r="O5153" s="146">
        <v>0.94217592592592592</v>
      </c>
      <c r="P5153" s="65">
        <v>0.94217592592592592</v>
      </c>
      <c r="Q5153" s="65"/>
      <c r="R5153" s="66">
        <v>2</v>
      </c>
      <c r="S5153" s="66">
        <v>49500</v>
      </c>
      <c r="T5153" s="66">
        <v>20020</v>
      </c>
      <c r="U5153" s="67">
        <f t="shared" si="1453"/>
        <v>29.48</v>
      </c>
      <c r="V5153" s="66">
        <f t="shared" si="1444"/>
        <v>597765.96</v>
      </c>
      <c r="W5153" s="66" t="str">
        <f t="shared" si="1445"/>
        <v>1 &gt; 4</v>
      </c>
      <c r="X5153" s="66">
        <f>A5153+SUMIFS(Presensi!F:F,Presensi!E:E,'Entry Data'!AP5153)</f>
        <v>1</v>
      </c>
      <c r="Y5153" s="66">
        <f>IFERROR(INDEX('Retasi Pricing'!F:F,MATCH('Entry Data'!AM5153,'Retasi Pricing'!E:E,0))*X5153,"")</f>
        <v>27500</v>
      </c>
      <c r="Z5153" s="62" t="s">
        <v>26</v>
      </c>
      <c r="AA5153" s="62" t="s">
        <v>27</v>
      </c>
      <c r="AB5153" s="32"/>
      <c r="AC5153" s="32" t="s">
        <v>211</v>
      </c>
      <c r="AD5153" s="32" t="str">
        <f t="shared" si="1446"/>
        <v/>
      </c>
      <c r="AF5153" s="5" t="str">
        <f t="shared" si="1447"/>
        <v>yudianto44215</v>
      </c>
      <c r="AG5153" s="5" t="str">
        <f t="shared" si="1448"/>
        <v>BMJ 04844215UTARANIGHT</v>
      </c>
      <c r="AH5153" s="5" t="str">
        <f t="shared" si="1449"/>
        <v>yudianto44215UTARANIGHT</v>
      </c>
      <c r="AI5153" s="5" t="str">
        <f t="shared" si="1450"/>
        <v>BMJ 04844215NIGHT</v>
      </c>
      <c r="AJ5153" s="5" t="str">
        <f t="shared" si="1451"/>
        <v>yudianto44215NIGHT</v>
      </c>
      <c r="AK5153" s="5" t="str">
        <f t="shared" si="1452"/>
        <v>yudiantoBMJ II</v>
      </c>
      <c r="AL5153" s="5" t="str">
        <f t="shared" si="1454"/>
        <v>2UTARA</v>
      </c>
      <c r="AM5153" s="5" t="str">
        <f t="shared" si="1455"/>
        <v>1 &gt; 4UTARA12 RODA</v>
      </c>
      <c r="AN5153" s="5" t="str">
        <f t="shared" si="1456"/>
        <v>yudiantoBMJ II1 &gt; 4UTARA12 RODA</v>
      </c>
      <c r="AO5153" s="5" t="str">
        <f t="shared" si="1457"/>
        <v>yudianto1 &gt; 4UTARA12 RODA</v>
      </c>
      <c r="AP5153" s="5" t="str">
        <f t="shared" si="1458"/>
        <v>44215NIGHT</v>
      </c>
    </row>
    <row r="5154" spans="1:42" x14ac:dyDescent="0.3">
      <c r="A5154" s="33">
        <v>1</v>
      </c>
      <c r="B5154" s="33"/>
      <c r="C5154" s="70">
        <v>44215</v>
      </c>
      <c r="D5154" s="71" t="s">
        <v>87</v>
      </c>
      <c r="E5154" s="70">
        <v>44216</v>
      </c>
      <c r="F5154" s="71">
        <v>5177387</v>
      </c>
      <c r="G5154" s="33" t="s">
        <v>20</v>
      </c>
      <c r="H5154" s="33" t="s">
        <v>21</v>
      </c>
      <c r="I5154" s="33" t="s">
        <v>51</v>
      </c>
      <c r="J5154" s="33" t="s">
        <v>46</v>
      </c>
      <c r="K5154" s="63" t="s">
        <v>57</v>
      </c>
      <c r="L5154" s="32" t="str">
        <f t="shared" si="1441"/>
        <v>AXOR4843</v>
      </c>
      <c r="M5154" s="32" t="str">
        <f t="shared" si="1442"/>
        <v>BMJ II</v>
      </c>
      <c r="N5154" s="32" t="str">
        <f t="shared" si="1443"/>
        <v>12 RODA</v>
      </c>
      <c r="O5154" s="146">
        <v>2.5972222222222219E-2</v>
      </c>
      <c r="P5154" s="65">
        <v>2.5972222222222219E-2</v>
      </c>
      <c r="Q5154" s="65"/>
      <c r="R5154" s="66">
        <v>3</v>
      </c>
      <c r="S5154" s="66">
        <v>52380</v>
      </c>
      <c r="T5154" s="66">
        <v>20140</v>
      </c>
      <c r="U5154" s="67">
        <f t="shared" si="1453"/>
        <v>32.24</v>
      </c>
      <c r="V5154" s="66">
        <f t="shared" si="1444"/>
        <v>653730.4800000001</v>
      </c>
      <c r="W5154" s="66" t="str">
        <f t="shared" si="1445"/>
        <v>1 &gt; 4</v>
      </c>
      <c r="X5154" s="66">
        <f>A5154+SUMIFS(Presensi!F:F,Presensi!E:E,'Entry Data'!AP5154)</f>
        <v>1</v>
      </c>
      <c r="Y5154" s="66">
        <f>IFERROR(INDEX('Retasi Pricing'!F:F,MATCH('Entry Data'!AM5154,'Retasi Pricing'!E:E,0))*X5154,"")</f>
        <v>27500</v>
      </c>
      <c r="Z5154" s="62" t="s">
        <v>26</v>
      </c>
      <c r="AA5154" s="62" t="s">
        <v>27</v>
      </c>
      <c r="AB5154" s="32"/>
      <c r="AC5154" s="32" t="s">
        <v>217</v>
      </c>
      <c r="AD5154" s="32" t="str">
        <f t="shared" si="1446"/>
        <v/>
      </c>
      <c r="AF5154" s="5" t="str">
        <f t="shared" si="1447"/>
        <v>agus suwantono44215</v>
      </c>
      <c r="AG5154" s="5" t="str">
        <f t="shared" si="1448"/>
        <v>BMJ 05044215UTARANIGHT</v>
      </c>
      <c r="AH5154" s="5" t="str">
        <f t="shared" si="1449"/>
        <v>agus suwantono44215UTARANIGHT</v>
      </c>
      <c r="AI5154" s="5" t="str">
        <f t="shared" si="1450"/>
        <v>BMJ 05044215NIGHT</v>
      </c>
      <c r="AJ5154" s="5" t="str">
        <f t="shared" si="1451"/>
        <v>agus suwantono44215NIGHT</v>
      </c>
      <c r="AK5154" s="5" t="str">
        <f t="shared" si="1452"/>
        <v>agus suwantonoBMJ II</v>
      </c>
      <c r="AL5154" s="5" t="str">
        <f t="shared" si="1454"/>
        <v>3UTARA</v>
      </c>
      <c r="AM5154" s="5" t="str">
        <f t="shared" si="1455"/>
        <v>1 &gt; 4UTARA12 RODA</v>
      </c>
      <c r="AN5154" s="5" t="str">
        <f t="shared" si="1456"/>
        <v>agus suwantonoBMJ II1 &gt; 4UTARA12 RODA</v>
      </c>
      <c r="AO5154" s="5" t="str">
        <f t="shared" si="1457"/>
        <v>agus suwantono1 &gt; 4UTARA12 RODA</v>
      </c>
      <c r="AP5154" s="5" t="str">
        <f t="shared" si="1458"/>
        <v>44215NIGHT</v>
      </c>
    </row>
    <row r="5155" spans="1:42" x14ac:dyDescent="0.3">
      <c r="A5155" s="33">
        <v>1</v>
      </c>
      <c r="B5155" s="33"/>
      <c r="C5155" s="70">
        <v>44215</v>
      </c>
      <c r="D5155" s="71" t="s">
        <v>87</v>
      </c>
      <c r="E5155" s="70">
        <v>44216</v>
      </c>
      <c r="F5155" s="71">
        <v>5177460</v>
      </c>
      <c r="G5155" s="33" t="s">
        <v>20</v>
      </c>
      <c r="H5155" s="33" t="s">
        <v>21</v>
      </c>
      <c r="I5155" s="33" t="s">
        <v>123</v>
      </c>
      <c r="J5155" s="33" t="s">
        <v>46</v>
      </c>
      <c r="K5155" s="63" t="s">
        <v>57</v>
      </c>
      <c r="L5155" s="32" t="str">
        <f t="shared" si="1441"/>
        <v>AXOR4843</v>
      </c>
      <c r="M5155" s="32" t="str">
        <f t="shared" si="1442"/>
        <v>BMJ II</v>
      </c>
      <c r="N5155" s="32" t="str">
        <f t="shared" si="1443"/>
        <v>12 RODA</v>
      </c>
      <c r="O5155" s="146">
        <v>9.9074074074074078E-2</v>
      </c>
      <c r="P5155" s="65">
        <v>9.9074074074074078E-2</v>
      </c>
      <c r="Q5155" s="65"/>
      <c r="R5155" s="66">
        <v>4</v>
      </c>
      <c r="S5155" s="66">
        <v>51860</v>
      </c>
      <c r="T5155" s="66">
        <v>20140</v>
      </c>
      <c r="U5155" s="67">
        <f t="shared" si="1453"/>
        <v>31.72</v>
      </c>
      <c r="V5155" s="66">
        <f t="shared" si="1444"/>
        <v>643186.43999999994</v>
      </c>
      <c r="W5155" s="66" t="str">
        <f t="shared" si="1445"/>
        <v>1 &gt; 4</v>
      </c>
      <c r="X5155" s="66">
        <f>A5155+SUMIFS(Presensi!F:F,Presensi!E:E,'Entry Data'!AP5155)</f>
        <v>1</v>
      </c>
      <c r="Y5155" s="66">
        <f>IFERROR(INDEX('Retasi Pricing'!F:F,MATCH('Entry Data'!AM5155,'Retasi Pricing'!E:E,0))*X5155,"")</f>
        <v>27500</v>
      </c>
      <c r="Z5155" s="62" t="s">
        <v>26</v>
      </c>
      <c r="AA5155" s="62" t="s">
        <v>27</v>
      </c>
      <c r="AB5155" s="32"/>
      <c r="AC5155" s="32" t="s">
        <v>217</v>
      </c>
      <c r="AD5155" s="32" t="str">
        <f t="shared" si="1446"/>
        <v/>
      </c>
      <c r="AF5155" s="5" t="str">
        <f t="shared" si="1447"/>
        <v>agus suwantono44215</v>
      </c>
      <c r="AG5155" s="5" t="str">
        <f t="shared" si="1448"/>
        <v>BMJ 05044215UTARANIGHT</v>
      </c>
      <c r="AH5155" s="5" t="str">
        <f t="shared" si="1449"/>
        <v>agus suwantono44215UTARANIGHT</v>
      </c>
      <c r="AI5155" s="5" t="str">
        <f t="shared" si="1450"/>
        <v>BMJ 05044215NIGHT</v>
      </c>
      <c r="AJ5155" s="5" t="str">
        <f t="shared" si="1451"/>
        <v>agus suwantono44215NIGHT</v>
      </c>
      <c r="AK5155" s="5" t="str">
        <f t="shared" si="1452"/>
        <v>agus suwantonoBMJ II</v>
      </c>
      <c r="AL5155" s="5" t="str">
        <f t="shared" si="1454"/>
        <v>4UTARA</v>
      </c>
      <c r="AM5155" s="5" t="str">
        <f t="shared" si="1455"/>
        <v>1 &gt; 4UTARA12 RODA</v>
      </c>
      <c r="AN5155" s="5" t="str">
        <f t="shared" si="1456"/>
        <v>agus suwantonoBMJ II1 &gt; 4UTARA12 RODA</v>
      </c>
      <c r="AO5155" s="5" t="str">
        <f t="shared" si="1457"/>
        <v>agus suwantono1 &gt; 4UTARA12 RODA</v>
      </c>
      <c r="AP5155" s="5" t="str">
        <f t="shared" si="1458"/>
        <v>44215NIGHT</v>
      </c>
    </row>
    <row r="5156" spans="1:42" x14ac:dyDescent="0.3">
      <c r="A5156" s="33">
        <v>1</v>
      </c>
      <c r="B5156" s="33"/>
      <c r="C5156" s="70">
        <v>44215</v>
      </c>
      <c r="D5156" s="71" t="s">
        <v>87</v>
      </c>
      <c r="E5156" s="70">
        <v>44216</v>
      </c>
      <c r="F5156" s="71">
        <v>5177527</v>
      </c>
      <c r="G5156" s="33" t="s">
        <v>20</v>
      </c>
      <c r="H5156" s="33" t="s">
        <v>21</v>
      </c>
      <c r="I5156" s="33" t="s">
        <v>51</v>
      </c>
      <c r="J5156" s="33" t="s">
        <v>46</v>
      </c>
      <c r="K5156" s="63" t="s">
        <v>57</v>
      </c>
      <c r="L5156" s="32" t="str">
        <f t="shared" si="1441"/>
        <v>AXOR4843</v>
      </c>
      <c r="M5156" s="32" t="str">
        <f t="shared" si="1442"/>
        <v>BMJ II</v>
      </c>
      <c r="N5156" s="32" t="str">
        <f t="shared" si="1443"/>
        <v>12 RODA</v>
      </c>
      <c r="O5156" s="146">
        <v>0.17851851851851852</v>
      </c>
      <c r="P5156" s="65">
        <v>0.17851851851851852</v>
      </c>
      <c r="Q5156" s="65"/>
      <c r="R5156" s="66">
        <v>5</v>
      </c>
      <c r="S5156" s="66">
        <v>52660</v>
      </c>
      <c r="T5156" s="66">
        <v>20140</v>
      </c>
      <c r="U5156" s="67">
        <f t="shared" si="1453"/>
        <v>32.520000000000003</v>
      </c>
      <c r="V5156" s="66">
        <f t="shared" si="1444"/>
        <v>659408.04000000015</v>
      </c>
      <c r="W5156" s="66" t="str">
        <f t="shared" si="1445"/>
        <v>&gt; 5</v>
      </c>
      <c r="X5156" s="66">
        <f>A5156+SUMIFS(Presensi!F:F,Presensi!E:E,'Entry Data'!AP5156)</f>
        <v>1</v>
      </c>
      <c r="Y5156" s="66">
        <f>IFERROR(INDEX('Retasi Pricing'!F:F,MATCH('Entry Data'!AM5156,'Retasi Pricing'!E:E,0))*X5156,"")</f>
        <v>31200</v>
      </c>
      <c r="Z5156" s="62" t="s">
        <v>26</v>
      </c>
      <c r="AA5156" s="62" t="s">
        <v>27</v>
      </c>
      <c r="AB5156" s="32"/>
      <c r="AC5156" s="32" t="s">
        <v>217</v>
      </c>
      <c r="AD5156" s="32" t="str">
        <f t="shared" si="1446"/>
        <v/>
      </c>
      <c r="AF5156" s="5" t="str">
        <f t="shared" si="1447"/>
        <v>agus suwantono44215</v>
      </c>
      <c r="AG5156" s="5" t="str">
        <f t="shared" si="1448"/>
        <v>BMJ 05044215UTARANIGHT</v>
      </c>
      <c r="AH5156" s="5" t="str">
        <f t="shared" si="1449"/>
        <v>agus suwantono44215UTARANIGHT</v>
      </c>
      <c r="AI5156" s="5" t="str">
        <f t="shared" si="1450"/>
        <v>BMJ 05044215NIGHT</v>
      </c>
      <c r="AJ5156" s="5" t="str">
        <f t="shared" si="1451"/>
        <v>agus suwantono44215NIGHT</v>
      </c>
      <c r="AK5156" s="5" t="str">
        <f t="shared" si="1452"/>
        <v>agus suwantonoBMJ II</v>
      </c>
      <c r="AL5156" s="5" t="str">
        <f t="shared" si="1454"/>
        <v>5UTARA</v>
      </c>
      <c r="AM5156" s="5" t="str">
        <f t="shared" si="1455"/>
        <v>&gt; 5UTARA12 RODA</v>
      </c>
      <c r="AN5156" s="5" t="str">
        <f t="shared" si="1456"/>
        <v>agus suwantonoBMJ II&gt; 5UTARA12 RODA</v>
      </c>
      <c r="AO5156" s="5" t="str">
        <f t="shared" si="1457"/>
        <v>agus suwantono&gt; 5UTARA12 RODA</v>
      </c>
      <c r="AP5156" s="5" t="str">
        <f t="shared" si="1458"/>
        <v>44215NIGHT</v>
      </c>
    </row>
    <row r="5157" spans="1:42" x14ac:dyDescent="0.3">
      <c r="A5157" s="33">
        <v>1</v>
      </c>
      <c r="B5157" s="33"/>
      <c r="C5157" s="70">
        <v>44215</v>
      </c>
      <c r="D5157" s="71" t="s">
        <v>87</v>
      </c>
      <c r="E5157" s="70">
        <v>44216</v>
      </c>
      <c r="F5157" s="71">
        <v>5177594</v>
      </c>
      <c r="G5157" s="33" t="s">
        <v>20</v>
      </c>
      <c r="H5157" s="33" t="s">
        <v>21</v>
      </c>
      <c r="I5157" s="33" t="s">
        <v>51</v>
      </c>
      <c r="J5157" s="33" t="s">
        <v>46</v>
      </c>
      <c r="K5157" s="63" t="s">
        <v>57</v>
      </c>
      <c r="L5157" s="32" t="str">
        <f t="shared" si="1441"/>
        <v>AXOR4843</v>
      </c>
      <c r="M5157" s="32" t="str">
        <f t="shared" si="1442"/>
        <v>BMJ II</v>
      </c>
      <c r="N5157" s="32" t="str">
        <f t="shared" si="1443"/>
        <v>12 RODA</v>
      </c>
      <c r="O5157" s="146">
        <v>0.23807870370370368</v>
      </c>
      <c r="P5157" s="65">
        <v>0.23807870370370368</v>
      </c>
      <c r="Q5157" s="65"/>
      <c r="R5157" s="66">
        <v>6</v>
      </c>
      <c r="S5157" s="66">
        <v>51740</v>
      </c>
      <c r="T5157" s="66">
        <v>20140</v>
      </c>
      <c r="U5157" s="67">
        <f t="shared" si="1453"/>
        <v>31.6</v>
      </c>
      <c r="V5157" s="66">
        <f t="shared" si="1444"/>
        <v>640753.20000000007</v>
      </c>
      <c r="W5157" s="66" t="str">
        <f t="shared" si="1445"/>
        <v>&gt; 6</v>
      </c>
      <c r="X5157" s="66">
        <f>A5157+SUMIFS(Presensi!F:F,Presensi!E:E,'Entry Data'!AP5157)</f>
        <v>1</v>
      </c>
      <c r="Y5157" s="66">
        <f>IFERROR(INDEX('Retasi Pricing'!F:F,MATCH('Entry Data'!AM5157,'Retasi Pricing'!E:E,0))*X5157,"")</f>
        <v>34450</v>
      </c>
      <c r="Z5157" s="62" t="s">
        <v>26</v>
      </c>
      <c r="AA5157" s="62" t="s">
        <v>27</v>
      </c>
      <c r="AB5157" s="32"/>
      <c r="AC5157" s="32" t="s">
        <v>217</v>
      </c>
      <c r="AD5157" s="32" t="str">
        <f t="shared" si="1446"/>
        <v/>
      </c>
      <c r="AF5157" s="5" t="str">
        <f t="shared" si="1447"/>
        <v>agus suwantono44215</v>
      </c>
      <c r="AG5157" s="5" t="str">
        <f t="shared" si="1448"/>
        <v>BMJ 05044215UTARANIGHT</v>
      </c>
      <c r="AH5157" s="5" t="str">
        <f t="shared" si="1449"/>
        <v>agus suwantono44215UTARANIGHT</v>
      </c>
      <c r="AI5157" s="5" t="str">
        <f t="shared" si="1450"/>
        <v>BMJ 05044215NIGHT</v>
      </c>
      <c r="AJ5157" s="5" t="str">
        <f t="shared" si="1451"/>
        <v>agus suwantono44215NIGHT</v>
      </c>
      <c r="AK5157" s="5" t="str">
        <f t="shared" si="1452"/>
        <v>agus suwantonoBMJ II</v>
      </c>
      <c r="AL5157" s="5" t="str">
        <f t="shared" si="1454"/>
        <v>6UTARA</v>
      </c>
      <c r="AM5157" s="5" t="str">
        <f t="shared" si="1455"/>
        <v>&gt; 6UTARA12 RODA</v>
      </c>
      <c r="AN5157" s="5" t="str">
        <f t="shared" si="1456"/>
        <v>agus suwantonoBMJ II&gt; 6UTARA12 RODA</v>
      </c>
      <c r="AO5157" s="5" t="str">
        <f t="shared" si="1457"/>
        <v>agus suwantono&gt; 6UTARA12 RODA</v>
      </c>
      <c r="AP5157" s="5" t="str">
        <f t="shared" si="1458"/>
        <v>44215NIGHT</v>
      </c>
    </row>
    <row r="5158" spans="1:42" x14ac:dyDescent="0.3">
      <c r="A5158" s="33">
        <v>1</v>
      </c>
      <c r="B5158" s="33"/>
      <c r="C5158" s="70">
        <v>44215</v>
      </c>
      <c r="D5158" s="71" t="s">
        <v>87</v>
      </c>
      <c r="E5158" s="70">
        <v>44215</v>
      </c>
      <c r="F5158" s="71">
        <v>5177199</v>
      </c>
      <c r="G5158" s="33" t="s">
        <v>20</v>
      </c>
      <c r="H5158" s="33" t="s">
        <v>21</v>
      </c>
      <c r="I5158" s="33" t="s">
        <v>51</v>
      </c>
      <c r="J5158" s="33" t="s">
        <v>46</v>
      </c>
      <c r="K5158" s="63" t="s">
        <v>57</v>
      </c>
      <c r="L5158" s="32" t="str">
        <f t="shared" si="1441"/>
        <v>AXOR4843</v>
      </c>
      <c r="M5158" s="32" t="str">
        <f t="shared" si="1442"/>
        <v>BMJ II</v>
      </c>
      <c r="N5158" s="32" t="str">
        <f t="shared" si="1443"/>
        <v>12 RODA</v>
      </c>
      <c r="O5158" s="146">
        <v>0.87282407407407403</v>
      </c>
      <c r="P5158" s="65">
        <v>0.87744212962962964</v>
      </c>
      <c r="Q5158" s="65"/>
      <c r="R5158" s="66">
        <v>1</v>
      </c>
      <c r="S5158" s="66">
        <v>51380</v>
      </c>
      <c r="T5158" s="66">
        <v>20140</v>
      </c>
      <c r="U5158" s="67">
        <f t="shared" si="1453"/>
        <v>31.24</v>
      </c>
      <c r="V5158" s="66">
        <f t="shared" si="1444"/>
        <v>633453.48</v>
      </c>
      <c r="W5158" s="66" t="str">
        <f t="shared" si="1445"/>
        <v>1 &gt; 4</v>
      </c>
      <c r="X5158" s="66">
        <f>A5158+SUMIFS(Presensi!F:F,Presensi!E:E,'Entry Data'!AP5158)</f>
        <v>1</v>
      </c>
      <c r="Y5158" s="66">
        <f>IFERROR(INDEX('Retasi Pricing'!F:F,MATCH('Entry Data'!AM5158,'Retasi Pricing'!E:E,0))*X5158,"")</f>
        <v>27500</v>
      </c>
      <c r="Z5158" s="62" t="s">
        <v>26</v>
      </c>
      <c r="AA5158" s="62" t="s">
        <v>27</v>
      </c>
      <c r="AB5158" s="32"/>
      <c r="AC5158" s="32" t="s">
        <v>217</v>
      </c>
      <c r="AD5158" s="32" t="str">
        <f t="shared" si="1446"/>
        <v/>
      </c>
      <c r="AF5158" s="5" t="str">
        <f t="shared" si="1447"/>
        <v>agus suwantono44215</v>
      </c>
      <c r="AG5158" s="5" t="str">
        <f t="shared" si="1448"/>
        <v>BMJ 05044215UTARANIGHT</v>
      </c>
      <c r="AH5158" s="5" t="str">
        <f t="shared" si="1449"/>
        <v>agus suwantono44215UTARANIGHT</v>
      </c>
      <c r="AI5158" s="5" t="str">
        <f t="shared" si="1450"/>
        <v>BMJ 05044215NIGHT</v>
      </c>
      <c r="AJ5158" s="5" t="str">
        <f t="shared" si="1451"/>
        <v>agus suwantono44215NIGHT</v>
      </c>
      <c r="AK5158" s="5" t="str">
        <f t="shared" si="1452"/>
        <v>agus suwantonoBMJ II</v>
      </c>
      <c r="AL5158" s="5" t="str">
        <f t="shared" si="1454"/>
        <v>1UTARA</v>
      </c>
      <c r="AM5158" s="5" t="str">
        <f t="shared" si="1455"/>
        <v>1 &gt; 4UTARA12 RODA</v>
      </c>
      <c r="AN5158" s="5" t="str">
        <f t="shared" si="1456"/>
        <v>agus suwantonoBMJ II1 &gt; 4UTARA12 RODA</v>
      </c>
      <c r="AO5158" s="5" t="str">
        <f t="shared" si="1457"/>
        <v>agus suwantono1 &gt; 4UTARA12 RODA</v>
      </c>
      <c r="AP5158" s="5" t="str">
        <f t="shared" si="1458"/>
        <v>44215NIGHT</v>
      </c>
    </row>
    <row r="5159" spans="1:42" x14ac:dyDescent="0.3">
      <c r="A5159" s="33">
        <v>1</v>
      </c>
      <c r="B5159" s="33"/>
      <c r="C5159" s="70">
        <v>44215</v>
      </c>
      <c r="D5159" s="71" t="s">
        <v>87</v>
      </c>
      <c r="E5159" s="70">
        <v>44215</v>
      </c>
      <c r="F5159" s="71">
        <v>5177304</v>
      </c>
      <c r="G5159" s="33" t="s">
        <v>20</v>
      </c>
      <c r="H5159" s="33" t="s">
        <v>21</v>
      </c>
      <c r="I5159" s="33" t="s">
        <v>51</v>
      </c>
      <c r="J5159" s="33" t="s">
        <v>46</v>
      </c>
      <c r="K5159" s="63" t="s">
        <v>57</v>
      </c>
      <c r="L5159" s="32" t="str">
        <f t="shared" si="1441"/>
        <v>AXOR4843</v>
      </c>
      <c r="M5159" s="32" t="str">
        <f t="shared" si="1442"/>
        <v>BMJ II</v>
      </c>
      <c r="N5159" s="32" t="str">
        <f t="shared" si="1443"/>
        <v>12 RODA</v>
      </c>
      <c r="O5159" s="146">
        <v>0.95251157407407405</v>
      </c>
      <c r="P5159" s="65">
        <v>0.95251157407407405</v>
      </c>
      <c r="Q5159" s="65"/>
      <c r="R5159" s="66">
        <v>2</v>
      </c>
      <c r="S5159" s="66">
        <v>52280</v>
      </c>
      <c r="T5159" s="66">
        <v>20140</v>
      </c>
      <c r="U5159" s="67">
        <f t="shared" si="1453"/>
        <v>32.14</v>
      </c>
      <c r="V5159" s="66">
        <f t="shared" si="1444"/>
        <v>651702.78</v>
      </c>
      <c r="W5159" s="66" t="str">
        <f t="shared" si="1445"/>
        <v>1 &gt; 4</v>
      </c>
      <c r="X5159" s="66">
        <f>A5159+SUMIFS(Presensi!F:F,Presensi!E:E,'Entry Data'!AP5159)</f>
        <v>1</v>
      </c>
      <c r="Y5159" s="66">
        <f>IFERROR(INDEX('Retasi Pricing'!F:F,MATCH('Entry Data'!AM5159,'Retasi Pricing'!E:E,0))*X5159,"")</f>
        <v>27500</v>
      </c>
      <c r="Z5159" s="62" t="s">
        <v>26</v>
      </c>
      <c r="AA5159" s="62" t="s">
        <v>27</v>
      </c>
      <c r="AB5159" s="32"/>
      <c r="AC5159" s="32" t="s">
        <v>217</v>
      </c>
      <c r="AD5159" s="32" t="str">
        <f t="shared" si="1446"/>
        <v/>
      </c>
      <c r="AF5159" s="5" t="str">
        <f t="shared" si="1447"/>
        <v>agus suwantono44215</v>
      </c>
      <c r="AG5159" s="5" t="str">
        <f t="shared" si="1448"/>
        <v>BMJ 05044215UTARANIGHT</v>
      </c>
      <c r="AH5159" s="5" t="str">
        <f t="shared" si="1449"/>
        <v>agus suwantono44215UTARANIGHT</v>
      </c>
      <c r="AI5159" s="5" t="str">
        <f t="shared" si="1450"/>
        <v>BMJ 05044215NIGHT</v>
      </c>
      <c r="AJ5159" s="5" t="str">
        <f t="shared" si="1451"/>
        <v>agus suwantono44215NIGHT</v>
      </c>
      <c r="AK5159" s="5" t="str">
        <f t="shared" si="1452"/>
        <v>agus suwantonoBMJ II</v>
      </c>
      <c r="AL5159" s="5" t="str">
        <f t="shared" si="1454"/>
        <v>2UTARA</v>
      </c>
      <c r="AM5159" s="5" t="str">
        <f t="shared" si="1455"/>
        <v>1 &gt; 4UTARA12 RODA</v>
      </c>
      <c r="AN5159" s="5" t="str">
        <f t="shared" si="1456"/>
        <v>agus suwantonoBMJ II1 &gt; 4UTARA12 RODA</v>
      </c>
      <c r="AO5159" s="5" t="str">
        <f t="shared" si="1457"/>
        <v>agus suwantono1 &gt; 4UTARA12 RODA</v>
      </c>
      <c r="AP5159" s="5" t="str">
        <f t="shared" si="1458"/>
        <v>44215NIGHT</v>
      </c>
    </row>
    <row r="5160" spans="1:42" x14ac:dyDescent="0.3">
      <c r="A5160" s="33">
        <v>1</v>
      </c>
      <c r="B5160" s="33"/>
      <c r="C5160" s="70">
        <v>44215</v>
      </c>
      <c r="D5160" s="71" t="s">
        <v>87</v>
      </c>
      <c r="E5160" s="70">
        <v>44216</v>
      </c>
      <c r="F5160" s="71">
        <v>5177364</v>
      </c>
      <c r="G5160" s="33" t="s">
        <v>20</v>
      </c>
      <c r="H5160" s="33" t="s">
        <v>21</v>
      </c>
      <c r="I5160" s="33" t="s">
        <v>51</v>
      </c>
      <c r="J5160" s="33" t="s">
        <v>46</v>
      </c>
      <c r="K5160" s="63" t="s">
        <v>62</v>
      </c>
      <c r="L5160" s="32" t="str">
        <f t="shared" si="1441"/>
        <v>FM260JD</v>
      </c>
      <c r="M5160" s="32" t="str">
        <f t="shared" si="1442"/>
        <v>BMJ III</v>
      </c>
      <c r="N5160" s="32" t="str">
        <f t="shared" si="1443"/>
        <v>10 RODA</v>
      </c>
      <c r="O5160" s="146">
        <v>2.7546296296296294E-3</v>
      </c>
      <c r="P5160" s="65">
        <v>2.7546296296296294E-3</v>
      </c>
      <c r="Q5160" s="65"/>
      <c r="R5160" s="66">
        <v>3</v>
      </c>
      <c r="S5160" s="66">
        <v>39860</v>
      </c>
      <c r="T5160" s="66">
        <v>14980</v>
      </c>
      <c r="U5160" s="67">
        <f t="shared" si="1453"/>
        <v>24.88</v>
      </c>
      <c r="V5160" s="66">
        <f t="shared" si="1444"/>
        <v>485010.72000000003</v>
      </c>
      <c r="W5160" s="66" t="str">
        <f t="shared" si="1445"/>
        <v>1 &gt; 4</v>
      </c>
      <c r="X5160" s="66">
        <f>A5160+SUMIFS(Presensi!F:F,Presensi!E:E,'Entry Data'!AP5160)</f>
        <v>1</v>
      </c>
      <c r="Y5160" s="66">
        <f>IFERROR(INDEX('Retasi Pricing'!F:F,MATCH('Entry Data'!AM5160,'Retasi Pricing'!E:E,0))*X5160,"")</f>
        <v>25000</v>
      </c>
      <c r="Z5160" s="62" t="s">
        <v>26</v>
      </c>
      <c r="AA5160" s="62" t="s">
        <v>27</v>
      </c>
      <c r="AB5160" s="32"/>
      <c r="AC5160" s="32" t="s">
        <v>128</v>
      </c>
      <c r="AD5160" s="32" t="str">
        <f t="shared" si="1446"/>
        <v/>
      </c>
      <c r="AF5160" s="5" t="str">
        <f t="shared" si="1447"/>
        <v>jafar44215</v>
      </c>
      <c r="AG5160" s="5" t="str">
        <f t="shared" si="1448"/>
        <v>BMJ 05344215UTARANIGHT</v>
      </c>
      <c r="AH5160" s="5" t="str">
        <f t="shared" si="1449"/>
        <v>jafar44215UTARANIGHT</v>
      </c>
      <c r="AI5160" s="5" t="str">
        <f t="shared" si="1450"/>
        <v>BMJ 05344215NIGHT</v>
      </c>
      <c r="AJ5160" s="5" t="str">
        <f t="shared" si="1451"/>
        <v>jafar44215NIGHT</v>
      </c>
      <c r="AK5160" s="5" t="str">
        <f t="shared" si="1452"/>
        <v>jafarBMJ III</v>
      </c>
      <c r="AL5160" s="5" t="str">
        <f t="shared" si="1454"/>
        <v>3UTARA</v>
      </c>
      <c r="AM5160" s="5" t="str">
        <f t="shared" si="1455"/>
        <v>1 &gt; 4UTARA10 RODA</v>
      </c>
      <c r="AN5160" s="5" t="str">
        <f t="shared" si="1456"/>
        <v>jafarBMJ III1 &gt; 4UTARA10 RODA</v>
      </c>
      <c r="AO5160" s="5" t="str">
        <f t="shared" si="1457"/>
        <v>jafar1 &gt; 4UTARA10 RODA</v>
      </c>
      <c r="AP5160" s="5" t="str">
        <f t="shared" si="1458"/>
        <v>44215NIGHT</v>
      </c>
    </row>
    <row r="5161" spans="1:42" x14ac:dyDescent="0.3">
      <c r="A5161" s="33">
        <v>1</v>
      </c>
      <c r="B5161" s="33"/>
      <c r="C5161" s="70">
        <v>44215</v>
      </c>
      <c r="D5161" s="71" t="s">
        <v>87</v>
      </c>
      <c r="E5161" s="70">
        <v>44216</v>
      </c>
      <c r="F5161" s="71">
        <v>5177466</v>
      </c>
      <c r="G5161" s="33" t="s">
        <v>20</v>
      </c>
      <c r="H5161" s="33" t="s">
        <v>21</v>
      </c>
      <c r="I5161" s="33" t="s">
        <v>51</v>
      </c>
      <c r="J5161" s="33" t="s">
        <v>46</v>
      </c>
      <c r="K5161" s="63" t="s">
        <v>62</v>
      </c>
      <c r="L5161" s="32" t="str">
        <f t="shared" si="1441"/>
        <v>FM260JD</v>
      </c>
      <c r="M5161" s="32" t="str">
        <f t="shared" si="1442"/>
        <v>BMJ III</v>
      </c>
      <c r="N5161" s="32" t="str">
        <f t="shared" si="1443"/>
        <v>10 RODA</v>
      </c>
      <c r="O5161" s="146">
        <v>0.10710648148148148</v>
      </c>
      <c r="P5161" s="65">
        <v>0.10710648148148148</v>
      </c>
      <c r="Q5161" s="65"/>
      <c r="R5161" s="66">
        <v>4</v>
      </c>
      <c r="S5161" s="66">
        <v>38420</v>
      </c>
      <c r="T5161" s="66">
        <v>14980</v>
      </c>
      <c r="U5161" s="67">
        <f t="shared" si="1453"/>
        <v>23.44</v>
      </c>
      <c r="V5161" s="66">
        <f t="shared" si="1444"/>
        <v>456939.36</v>
      </c>
      <c r="W5161" s="66" t="str">
        <f t="shared" si="1445"/>
        <v>1 &gt; 4</v>
      </c>
      <c r="X5161" s="66">
        <f>A5161+SUMIFS(Presensi!F:F,Presensi!E:E,'Entry Data'!AP5161)</f>
        <v>1</v>
      </c>
      <c r="Y5161" s="66">
        <f>IFERROR(INDEX('Retasi Pricing'!F:F,MATCH('Entry Data'!AM5161,'Retasi Pricing'!E:E,0))*X5161,"")</f>
        <v>25000</v>
      </c>
      <c r="Z5161" s="62" t="s">
        <v>26</v>
      </c>
      <c r="AA5161" s="62" t="s">
        <v>27</v>
      </c>
      <c r="AB5161" s="32"/>
      <c r="AC5161" s="32" t="s">
        <v>128</v>
      </c>
      <c r="AD5161" s="32" t="str">
        <f t="shared" si="1446"/>
        <v/>
      </c>
      <c r="AF5161" s="5" t="str">
        <f t="shared" si="1447"/>
        <v>jafar44215</v>
      </c>
      <c r="AG5161" s="5" t="str">
        <f t="shared" si="1448"/>
        <v>BMJ 05344215UTARANIGHT</v>
      </c>
      <c r="AH5161" s="5" t="str">
        <f t="shared" si="1449"/>
        <v>jafar44215UTARANIGHT</v>
      </c>
      <c r="AI5161" s="5" t="str">
        <f t="shared" si="1450"/>
        <v>BMJ 05344215NIGHT</v>
      </c>
      <c r="AJ5161" s="5" t="str">
        <f t="shared" si="1451"/>
        <v>jafar44215NIGHT</v>
      </c>
      <c r="AK5161" s="5" t="str">
        <f t="shared" si="1452"/>
        <v>jafarBMJ III</v>
      </c>
      <c r="AL5161" s="5" t="str">
        <f t="shared" si="1454"/>
        <v>4UTARA</v>
      </c>
      <c r="AM5161" s="5" t="str">
        <f t="shared" si="1455"/>
        <v>1 &gt; 4UTARA10 RODA</v>
      </c>
      <c r="AN5161" s="5" t="str">
        <f t="shared" si="1456"/>
        <v>jafarBMJ III1 &gt; 4UTARA10 RODA</v>
      </c>
      <c r="AO5161" s="5" t="str">
        <f t="shared" si="1457"/>
        <v>jafar1 &gt; 4UTARA10 RODA</v>
      </c>
      <c r="AP5161" s="5" t="str">
        <f t="shared" si="1458"/>
        <v>44215NIGHT</v>
      </c>
    </row>
    <row r="5162" spans="1:42" x14ac:dyDescent="0.3">
      <c r="A5162" s="33">
        <v>1</v>
      </c>
      <c r="B5162" s="33"/>
      <c r="C5162" s="70">
        <v>44215</v>
      </c>
      <c r="D5162" s="71" t="s">
        <v>87</v>
      </c>
      <c r="E5162" s="70">
        <v>44216</v>
      </c>
      <c r="F5162" s="71">
        <v>5177578</v>
      </c>
      <c r="G5162" s="33" t="s">
        <v>20</v>
      </c>
      <c r="H5162" s="33" t="s">
        <v>21</v>
      </c>
      <c r="I5162" s="33" t="s">
        <v>51</v>
      </c>
      <c r="J5162" s="33" t="s">
        <v>46</v>
      </c>
      <c r="K5162" s="63" t="s">
        <v>62</v>
      </c>
      <c r="L5162" s="32" t="str">
        <f t="shared" si="1441"/>
        <v>FM260JD</v>
      </c>
      <c r="M5162" s="32" t="str">
        <f t="shared" si="1442"/>
        <v>BMJ III</v>
      </c>
      <c r="N5162" s="32" t="str">
        <f t="shared" si="1443"/>
        <v>10 RODA</v>
      </c>
      <c r="O5162" s="146">
        <v>0.22109953703703702</v>
      </c>
      <c r="P5162" s="65">
        <v>0.22109953703703702</v>
      </c>
      <c r="Q5162" s="65"/>
      <c r="R5162" s="66">
        <v>5</v>
      </c>
      <c r="S5162" s="66">
        <v>39260</v>
      </c>
      <c r="T5162" s="66">
        <v>14980</v>
      </c>
      <c r="U5162" s="67">
        <f t="shared" si="1453"/>
        <v>24.28</v>
      </c>
      <c r="V5162" s="66">
        <f t="shared" si="1444"/>
        <v>473314.32</v>
      </c>
      <c r="W5162" s="66" t="str">
        <f t="shared" si="1445"/>
        <v>&gt; 5</v>
      </c>
      <c r="X5162" s="66">
        <f>A5162+SUMIFS(Presensi!F:F,Presensi!E:E,'Entry Data'!AP5162)</f>
        <v>1</v>
      </c>
      <c r="Y5162" s="66">
        <f>IFERROR(INDEX('Retasi Pricing'!F:F,MATCH('Entry Data'!AM5162,'Retasi Pricing'!E:E,0))*X5162,"")</f>
        <v>27650</v>
      </c>
      <c r="Z5162" s="62" t="s">
        <v>26</v>
      </c>
      <c r="AA5162" s="62" t="s">
        <v>27</v>
      </c>
      <c r="AB5162" s="32"/>
      <c r="AC5162" s="32" t="s">
        <v>128</v>
      </c>
      <c r="AD5162" s="32" t="str">
        <f t="shared" si="1446"/>
        <v/>
      </c>
      <c r="AF5162" s="5" t="str">
        <f t="shared" si="1447"/>
        <v>jafar44215</v>
      </c>
      <c r="AG5162" s="5" t="str">
        <f t="shared" si="1448"/>
        <v>BMJ 05344215UTARANIGHT</v>
      </c>
      <c r="AH5162" s="5" t="str">
        <f t="shared" si="1449"/>
        <v>jafar44215UTARANIGHT</v>
      </c>
      <c r="AI5162" s="5" t="str">
        <f t="shared" si="1450"/>
        <v>BMJ 05344215NIGHT</v>
      </c>
      <c r="AJ5162" s="5" t="str">
        <f t="shared" si="1451"/>
        <v>jafar44215NIGHT</v>
      </c>
      <c r="AK5162" s="5" t="str">
        <f t="shared" si="1452"/>
        <v>jafarBMJ III</v>
      </c>
      <c r="AL5162" s="5" t="str">
        <f t="shared" si="1454"/>
        <v>5UTARA</v>
      </c>
      <c r="AM5162" s="5" t="str">
        <f t="shared" si="1455"/>
        <v>&gt; 5UTARA10 RODA</v>
      </c>
      <c r="AN5162" s="5" t="str">
        <f t="shared" si="1456"/>
        <v>jafarBMJ III&gt; 5UTARA10 RODA</v>
      </c>
      <c r="AO5162" s="5" t="str">
        <f t="shared" si="1457"/>
        <v>jafar&gt; 5UTARA10 RODA</v>
      </c>
      <c r="AP5162" s="5" t="str">
        <f t="shared" si="1458"/>
        <v>44215NIGHT</v>
      </c>
    </row>
    <row r="5163" spans="1:42" x14ac:dyDescent="0.3">
      <c r="A5163" s="33">
        <v>1</v>
      </c>
      <c r="B5163" s="33"/>
      <c r="C5163" s="70">
        <v>44215</v>
      </c>
      <c r="D5163" s="71" t="s">
        <v>87</v>
      </c>
      <c r="E5163" s="70">
        <v>44215</v>
      </c>
      <c r="F5163" s="71">
        <v>5177195</v>
      </c>
      <c r="G5163" s="33" t="s">
        <v>20</v>
      </c>
      <c r="H5163" s="33" t="s">
        <v>21</v>
      </c>
      <c r="I5163" s="33" t="s">
        <v>51</v>
      </c>
      <c r="J5163" s="33" t="s">
        <v>46</v>
      </c>
      <c r="K5163" s="63" t="s">
        <v>62</v>
      </c>
      <c r="L5163" s="32" t="str">
        <f t="shared" si="1441"/>
        <v>FM260JD</v>
      </c>
      <c r="M5163" s="32" t="str">
        <f t="shared" si="1442"/>
        <v>BMJ III</v>
      </c>
      <c r="N5163" s="32" t="str">
        <f t="shared" si="1443"/>
        <v>10 RODA</v>
      </c>
      <c r="O5163" s="146">
        <v>0.87067129629629625</v>
      </c>
      <c r="P5163" s="65">
        <v>0.87704861111111121</v>
      </c>
      <c r="Q5163" s="65"/>
      <c r="R5163" s="66">
        <v>1</v>
      </c>
      <c r="S5163" s="66">
        <v>39180</v>
      </c>
      <c r="T5163" s="66">
        <v>14980</v>
      </c>
      <c r="U5163" s="67">
        <f t="shared" si="1453"/>
        <v>24.2</v>
      </c>
      <c r="V5163" s="66">
        <f t="shared" si="1444"/>
        <v>471754.79999999993</v>
      </c>
      <c r="W5163" s="66" t="str">
        <f t="shared" si="1445"/>
        <v>1 &gt; 4</v>
      </c>
      <c r="X5163" s="66">
        <f>A5163+SUMIFS(Presensi!F:F,Presensi!E:E,'Entry Data'!AP5163)</f>
        <v>1</v>
      </c>
      <c r="Y5163" s="66">
        <f>IFERROR(INDEX('Retasi Pricing'!F:F,MATCH('Entry Data'!AM5163,'Retasi Pricing'!E:E,0))*X5163,"")</f>
        <v>25000</v>
      </c>
      <c r="Z5163" s="62" t="s">
        <v>26</v>
      </c>
      <c r="AA5163" s="62" t="s">
        <v>27</v>
      </c>
      <c r="AB5163" s="32"/>
      <c r="AC5163" s="32" t="s">
        <v>128</v>
      </c>
      <c r="AD5163" s="32" t="str">
        <f t="shared" si="1446"/>
        <v/>
      </c>
      <c r="AF5163" s="5" t="str">
        <f t="shared" si="1447"/>
        <v>jafar44215</v>
      </c>
      <c r="AG5163" s="5" t="str">
        <f t="shared" si="1448"/>
        <v>BMJ 05344215UTARANIGHT</v>
      </c>
      <c r="AH5163" s="5" t="str">
        <f t="shared" si="1449"/>
        <v>jafar44215UTARANIGHT</v>
      </c>
      <c r="AI5163" s="5" t="str">
        <f t="shared" si="1450"/>
        <v>BMJ 05344215NIGHT</v>
      </c>
      <c r="AJ5163" s="5" t="str">
        <f t="shared" si="1451"/>
        <v>jafar44215NIGHT</v>
      </c>
      <c r="AK5163" s="5" t="str">
        <f t="shared" si="1452"/>
        <v>jafarBMJ III</v>
      </c>
      <c r="AL5163" s="5" t="str">
        <f t="shared" si="1454"/>
        <v>1UTARA</v>
      </c>
      <c r="AM5163" s="5" t="str">
        <f t="shared" si="1455"/>
        <v>1 &gt; 4UTARA10 RODA</v>
      </c>
      <c r="AN5163" s="5" t="str">
        <f t="shared" si="1456"/>
        <v>jafarBMJ III1 &gt; 4UTARA10 RODA</v>
      </c>
      <c r="AO5163" s="5" t="str">
        <f t="shared" si="1457"/>
        <v>jafar1 &gt; 4UTARA10 RODA</v>
      </c>
      <c r="AP5163" s="5" t="str">
        <f t="shared" si="1458"/>
        <v>44215NIGHT</v>
      </c>
    </row>
    <row r="5164" spans="1:42" x14ac:dyDescent="0.3">
      <c r="A5164" s="33">
        <v>1</v>
      </c>
      <c r="B5164" s="33"/>
      <c r="C5164" s="70">
        <v>44215</v>
      </c>
      <c r="D5164" s="71" t="s">
        <v>87</v>
      </c>
      <c r="E5164" s="70">
        <v>44215</v>
      </c>
      <c r="F5164" s="71">
        <v>5177277</v>
      </c>
      <c r="G5164" s="33" t="s">
        <v>20</v>
      </c>
      <c r="H5164" s="33" t="s">
        <v>21</v>
      </c>
      <c r="I5164" s="33" t="s">
        <v>51</v>
      </c>
      <c r="J5164" s="33" t="s">
        <v>46</v>
      </c>
      <c r="K5164" s="63" t="s">
        <v>62</v>
      </c>
      <c r="L5164" s="32" t="str">
        <f t="shared" ref="L5164:L5227" si="1459">IFERROR(VLOOKUP(K5164,db_unit,2,FALSE),"")</f>
        <v>FM260JD</v>
      </c>
      <c r="M5164" s="32" t="str">
        <f t="shared" ref="M5164:M5227" si="1460">IFERROR(VLOOKUP(K5164,db_unit,3,FALSE),"")</f>
        <v>BMJ III</v>
      </c>
      <c r="N5164" s="32" t="str">
        <f t="shared" ref="N5164:N5227" si="1461">IFERROR(VLOOKUP(K5164,db_unit,4,FALSE),"")</f>
        <v>10 RODA</v>
      </c>
      <c r="O5164" s="146">
        <v>0.9352893518518518</v>
      </c>
      <c r="P5164" s="65">
        <v>0.9352893518518518</v>
      </c>
      <c r="Q5164" s="65"/>
      <c r="R5164" s="66">
        <v>2</v>
      </c>
      <c r="S5164" s="66">
        <v>39020</v>
      </c>
      <c r="T5164" s="66">
        <v>14980</v>
      </c>
      <c r="U5164" s="67">
        <f t="shared" si="1453"/>
        <v>24.04</v>
      </c>
      <c r="V5164" s="66">
        <f t="shared" si="1444"/>
        <v>468635.76</v>
      </c>
      <c r="W5164" s="66" t="str">
        <f t="shared" si="1445"/>
        <v>1 &gt; 4</v>
      </c>
      <c r="X5164" s="66">
        <f>A5164+SUMIFS(Presensi!F:F,Presensi!E:E,'Entry Data'!AP5164)</f>
        <v>1</v>
      </c>
      <c r="Y5164" s="66">
        <f>IFERROR(INDEX('Retasi Pricing'!F:F,MATCH('Entry Data'!AM5164,'Retasi Pricing'!E:E,0))*X5164,"")</f>
        <v>25000</v>
      </c>
      <c r="Z5164" s="62" t="s">
        <v>26</v>
      </c>
      <c r="AA5164" s="62" t="s">
        <v>27</v>
      </c>
      <c r="AB5164" s="32"/>
      <c r="AC5164" s="32" t="s">
        <v>128</v>
      </c>
      <c r="AD5164" s="32" t="str">
        <f t="shared" si="1446"/>
        <v/>
      </c>
      <c r="AF5164" s="5" t="str">
        <f t="shared" si="1447"/>
        <v>jafar44215</v>
      </c>
      <c r="AG5164" s="5" t="str">
        <f t="shared" si="1448"/>
        <v>BMJ 05344215UTARANIGHT</v>
      </c>
      <c r="AH5164" s="5" t="str">
        <f t="shared" si="1449"/>
        <v>jafar44215UTARANIGHT</v>
      </c>
      <c r="AI5164" s="5" t="str">
        <f t="shared" si="1450"/>
        <v>BMJ 05344215NIGHT</v>
      </c>
      <c r="AJ5164" s="5" t="str">
        <f t="shared" si="1451"/>
        <v>jafar44215NIGHT</v>
      </c>
      <c r="AK5164" s="5" t="str">
        <f t="shared" si="1452"/>
        <v>jafarBMJ III</v>
      </c>
      <c r="AL5164" s="5" t="str">
        <f t="shared" si="1454"/>
        <v>2UTARA</v>
      </c>
      <c r="AM5164" s="5" t="str">
        <f t="shared" si="1455"/>
        <v>1 &gt; 4UTARA10 RODA</v>
      </c>
      <c r="AN5164" s="5" t="str">
        <f t="shared" si="1456"/>
        <v>jafarBMJ III1 &gt; 4UTARA10 RODA</v>
      </c>
      <c r="AO5164" s="5" t="str">
        <f t="shared" si="1457"/>
        <v>jafar1 &gt; 4UTARA10 RODA</v>
      </c>
      <c r="AP5164" s="5" t="str">
        <f t="shared" si="1458"/>
        <v>44215NIGHT</v>
      </c>
    </row>
    <row r="5165" spans="1:42" x14ac:dyDescent="0.3">
      <c r="A5165" s="33">
        <v>1</v>
      </c>
      <c r="B5165" s="33"/>
      <c r="C5165" s="70">
        <v>44215</v>
      </c>
      <c r="D5165" s="71" t="s">
        <v>87</v>
      </c>
      <c r="E5165" s="70">
        <v>44216</v>
      </c>
      <c r="F5165" s="71">
        <v>5177390</v>
      </c>
      <c r="G5165" s="33" t="s">
        <v>20</v>
      </c>
      <c r="H5165" s="33" t="s">
        <v>21</v>
      </c>
      <c r="I5165" s="33" t="s">
        <v>123</v>
      </c>
      <c r="J5165" s="33" t="s">
        <v>23</v>
      </c>
      <c r="K5165" s="63" t="s">
        <v>67</v>
      </c>
      <c r="L5165" s="32" t="str">
        <f t="shared" si="1459"/>
        <v>FM260JD</v>
      </c>
      <c r="M5165" s="32" t="str">
        <f t="shared" si="1460"/>
        <v>BMJ III</v>
      </c>
      <c r="N5165" s="32" t="str">
        <f t="shared" si="1461"/>
        <v>10 RODA</v>
      </c>
      <c r="O5165" s="146">
        <v>3.0081018518518521E-2</v>
      </c>
      <c r="P5165" s="65">
        <v>3.0081018518518521E-2</v>
      </c>
      <c r="Q5165" s="65"/>
      <c r="R5165" s="66">
        <v>3</v>
      </c>
      <c r="S5165" s="66">
        <v>39420</v>
      </c>
      <c r="T5165" s="66">
        <v>15080</v>
      </c>
      <c r="U5165" s="67">
        <f t="shared" si="1453"/>
        <v>24.34</v>
      </c>
      <c r="V5165" s="66">
        <f t="shared" si="1444"/>
        <v>474483.95999999996</v>
      </c>
      <c r="W5165" s="66" t="str">
        <f t="shared" si="1445"/>
        <v>1 &gt; 4</v>
      </c>
      <c r="X5165" s="66">
        <f>A5165+SUMIFS(Presensi!F:F,Presensi!E:E,'Entry Data'!AP5165)</f>
        <v>1</v>
      </c>
      <c r="Y5165" s="66">
        <f>IFERROR(INDEX('Retasi Pricing'!F:F,MATCH('Entry Data'!AM5165,'Retasi Pricing'!E:E,0))*X5165,"")</f>
        <v>25000</v>
      </c>
      <c r="Z5165" s="62" t="s">
        <v>26</v>
      </c>
      <c r="AA5165" s="62" t="s">
        <v>27</v>
      </c>
      <c r="AB5165" s="32"/>
      <c r="AC5165" s="32" t="s">
        <v>377</v>
      </c>
      <c r="AD5165" s="32" t="str">
        <f t="shared" si="1446"/>
        <v/>
      </c>
      <c r="AF5165" s="5" t="str">
        <f t="shared" si="1447"/>
        <v>Nurzaenal Abidin44215</v>
      </c>
      <c r="AG5165" s="5" t="str">
        <f t="shared" si="1448"/>
        <v>BMJ 05444215UTARANIGHT</v>
      </c>
      <c r="AH5165" s="5" t="str">
        <f t="shared" si="1449"/>
        <v>Nurzaenal Abidin44215UTARANIGHT</v>
      </c>
      <c r="AI5165" s="5" t="str">
        <f t="shared" si="1450"/>
        <v>BMJ 05444215NIGHT</v>
      </c>
      <c r="AJ5165" s="5" t="str">
        <f t="shared" si="1451"/>
        <v>Nurzaenal Abidin44215NIGHT</v>
      </c>
      <c r="AK5165" s="5" t="str">
        <f t="shared" si="1452"/>
        <v>Nurzaenal AbidinBMJ III</v>
      </c>
      <c r="AL5165" s="5" t="str">
        <f t="shared" si="1454"/>
        <v>3UTARA</v>
      </c>
      <c r="AM5165" s="5" t="str">
        <f t="shared" si="1455"/>
        <v>1 &gt; 4UTARA10 RODA</v>
      </c>
      <c r="AN5165" s="5" t="str">
        <f t="shared" si="1456"/>
        <v>Nurzaenal AbidinBMJ III1 &gt; 4UTARA10 RODA</v>
      </c>
      <c r="AO5165" s="5" t="str">
        <f t="shared" si="1457"/>
        <v>Nurzaenal Abidin1 &gt; 4UTARA10 RODA</v>
      </c>
      <c r="AP5165" s="5" t="str">
        <f t="shared" si="1458"/>
        <v>44215NIGHT</v>
      </c>
    </row>
    <row r="5166" spans="1:42" x14ac:dyDescent="0.3">
      <c r="A5166" s="33">
        <v>1</v>
      </c>
      <c r="B5166" s="33"/>
      <c r="C5166" s="70">
        <v>44215</v>
      </c>
      <c r="D5166" s="71" t="s">
        <v>87</v>
      </c>
      <c r="E5166" s="70">
        <v>44216</v>
      </c>
      <c r="F5166" s="71">
        <v>5177462</v>
      </c>
      <c r="G5166" s="33" t="s">
        <v>20</v>
      </c>
      <c r="H5166" s="33" t="s">
        <v>21</v>
      </c>
      <c r="I5166" s="33" t="s">
        <v>123</v>
      </c>
      <c r="J5166" s="33" t="s">
        <v>23</v>
      </c>
      <c r="K5166" s="63" t="s">
        <v>67</v>
      </c>
      <c r="L5166" s="32" t="str">
        <f t="shared" si="1459"/>
        <v>FM260JD</v>
      </c>
      <c r="M5166" s="32" t="str">
        <f t="shared" si="1460"/>
        <v>BMJ III</v>
      </c>
      <c r="N5166" s="32" t="str">
        <f t="shared" si="1461"/>
        <v>10 RODA</v>
      </c>
      <c r="O5166" s="146">
        <v>9.9953703703703711E-2</v>
      </c>
      <c r="P5166" s="65">
        <v>9.9953703703703711E-2</v>
      </c>
      <c r="Q5166" s="65"/>
      <c r="R5166" s="66">
        <v>4</v>
      </c>
      <c r="S5166" s="66">
        <v>38600</v>
      </c>
      <c r="T5166" s="66">
        <v>15080</v>
      </c>
      <c r="U5166" s="67">
        <f t="shared" si="1453"/>
        <v>23.52</v>
      </c>
      <c r="V5166" s="66">
        <f t="shared" si="1444"/>
        <v>458498.87999999995</v>
      </c>
      <c r="W5166" s="66" t="str">
        <f t="shared" si="1445"/>
        <v>1 &gt; 4</v>
      </c>
      <c r="X5166" s="66">
        <f>A5166+SUMIFS(Presensi!F:F,Presensi!E:E,'Entry Data'!AP5166)</f>
        <v>1</v>
      </c>
      <c r="Y5166" s="66">
        <f>IFERROR(INDEX('Retasi Pricing'!F:F,MATCH('Entry Data'!AM5166,'Retasi Pricing'!E:E,0))*X5166,"")</f>
        <v>25000</v>
      </c>
      <c r="Z5166" s="62" t="s">
        <v>26</v>
      </c>
      <c r="AA5166" s="62" t="s">
        <v>27</v>
      </c>
      <c r="AB5166" s="32"/>
      <c r="AC5166" s="32" t="s">
        <v>377</v>
      </c>
      <c r="AD5166" s="32" t="str">
        <f t="shared" si="1446"/>
        <v/>
      </c>
      <c r="AF5166" s="5" t="str">
        <f t="shared" si="1447"/>
        <v>Nurzaenal Abidin44215</v>
      </c>
      <c r="AG5166" s="5" t="str">
        <f t="shared" si="1448"/>
        <v>BMJ 05444215UTARANIGHT</v>
      </c>
      <c r="AH5166" s="5" t="str">
        <f t="shared" si="1449"/>
        <v>Nurzaenal Abidin44215UTARANIGHT</v>
      </c>
      <c r="AI5166" s="5" t="str">
        <f t="shared" si="1450"/>
        <v>BMJ 05444215NIGHT</v>
      </c>
      <c r="AJ5166" s="5" t="str">
        <f t="shared" si="1451"/>
        <v>Nurzaenal Abidin44215NIGHT</v>
      </c>
      <c r="AK5166" s="5" t="str">
        <f t="shared" si="1452"/>
        <v>Nurzaenal AbidinBMJ III</v>
      </c>
      <c r="AL5166" s="5" t="str">
        <f t="shared" si="1454"/>
        <v>4UTARA</v>
      </c>
      <c r="AM5166" s="5" t="str">
        <f t="shared" si="1455"/>
        <v>1 &gt; 4UTARA10 RODA</v>
      </c>
      <c r="AN5166" s="5" t="str">
        <f t="shared" si="1456"/>
        <v>Nurzaenal AbidinBMJ III1 &gt; 4UTARA10 RODA</v>
      </c>
      <c r="AO5166" s="5" t="str">
        <f t="shared" si="1457"/>
        <v>Nurzaenal Abidin1 &gt; 4UTARA10 RODA</v>
      </c>
      <c r="AP5166" s="5" t="str">
        <f t="shared" si="1458"/>
        <v>44215NIGHT</v>
      </c>
    </row>
    <row r="5167" spans="1:42" x14ac:dyDescent="0.3">
      <c r="A5167" s="33">
        <v>1</v>
      </c>
      <c r="B5167" s="33"/>
      <c r="C5167" s="70">
        <v>44215</v>
      </c>
      <c r="D5167" s="71" t="s">
        <v>87</v>
      </c>
      <c r="E5167" s="70">
        <v>44216</v>
      </c>
      <c r="F5167" s="71">
        <v>5177547</v>
      </c>
      <c r="G5167" s="33" t="s">
        <v>20</v>
      </c>
      <c r="H5167" s="33" t="s">
        <v>21</v>
      </c>
      <c r="I5167" s="33" t="s">
        <v>123</v>
      </c>
      <c r="J5167" s="33" t="s">
        <v>23</v>
      </c>
      <c r="K5167" s="63" t="s">
        <v>67</v>
      </c>
      <c r="L5167" s="32" t="str">
        <f t="shared" si="1459"/>
        <v>FM260JD</v>
      </c>
      <c r="M5167" s="32" t="str">
        <f t="shared" si="1460"/>
        <v>BMJ III</v>
      </c>
      <c r="N5167" s="32" t="str">
        <f t="shared" si="1461"/>
        <v>10 RODA</v>
      </c>
      <c r="O5167" s="146">
        <v>0.19881944444444444</v>
      </c>
      <c r="P5167" s="65">
        <v>0.19881944444444444</v>
      </c>
      <c r="Q5167" s="65"/>
      <c r="R5167" s="66">
        <v>5</v>
      </c>
      <c r="S5167" s="66">
        <v>40440</v>
      </c>
      <c r="T5167" s="66">
        <v>15080</v>
      </c>
      <c r="U5167" s="67">
        <f t="shared" si="1453"/>
        <v>25.36</v>
      </c>
      <c r="V5167" s="66">
        <f t="shared" si="1444"/>
        <v>494367.83999999997</v>
      </c>
      <c r="W5167" s="66" t="str">
        <f t="shared" si="1445"/>
        <v>&gt; 5</v>
      </c>
      <c r="X5167" s="66">
        <f>A5167+SUMIFS(Presensi!F:F,Presensi!E:E,'Entry Data'!AP5167)</f>
        <v>1</v>
      </c>
      <c r="Y5167" s="66">
        <f>IFERROR(INDEX('Retasi Pricing'!F:F,MATCH('Entry Data'!AM5167,'Retasi Pricing'!E:E,0))*X5167,"")</f>
        <v>27650</v>
      </c>
      <c r="Z5167" s="62" t="s">
        <v>26</v>
      </c>
      <c r="AA5167" s="62" t="s">
        <v>27</v>
      </c>
      <c r="AB5167" s="32"/>
      <c r="AC5167" s="32" t="s">
        <v>377</v>
      </c>
      <c r="AD5167" s="32" t="str">
        <f t="shared" si="1446"/>
        <v/>
      </c>
      <c r="AF5167" s="5" t="str">
        <f t="shared" si="1447"/>
        <v>Nurzaenal Abidin44215</v>
      </c>
      <c r="AG5167" s="5" t="str">
        <f t="shared" si="1448"/>
        <v>BMJ 05444215UTARANIGHT</v>
      </c>
      <c r="AH5167" s="5" t="str">
        <f t="shared" si="1449"/>
        <v>Nurzaenal Abidin44215UTARANIGHT</v>
      </c>
      <c r="AI5167" s="5" t="str">
        <f t="shared" si="1450"/>
        <v>BMJ 05444215NIGHT</v>
      </c>
      <c r="AJ5167" s="5" t="str">
        <f t="shared" si="1451"/>
        <v>Nurzaenal Abidin44215NIGHT</v>
      </c>
      <c r="AK5167" s="5" t="str">
        <f t="shared" si="1452"/>
        <v>Nurzaenal AbidinBMJ III</v>
      </c>
      <c r="AL5167" s="5" t="str">
        <f t="shared" si="1454"/>
        <v>5UTARA</v>
      </c>
      <c r="AM5167" s="5" t="str">
        <f t="shared" si="1455"/>
        <v>&gt; 5UTARA10 RODA</v>
      </c>
      <c r="AN5167" s="5" t="str">
        <f t="shared" si="1456"/>
        <v>Nurzaenal AbidinBMJ III&gt; 5UTARA10 RODA</v>
      </c>
      <c r="AO5167" s="5" t="str">
        <f t="shared" si="1457"/>
        <v>Nurzaenal Abidin&gt; 5UTARA10 RODA</v>
      </c>
      <c r="AP5167" s="5" t="str">
        <f t="shared" si="1458"/>
        <v>44215NIGHT</v>
      </c>
    </row>
    <row r="5168" spans="1:42" x14ac:dyDescent="0.3">
      <c r="A5168" s="33">
        <v>1</v>
      </c>
      <c r="B5168" s="33"/>
      <c r="C5168" s="70">
        <v>44215</v>
      </c>
      <c r="D5168" s="71" t="s">
        <v>87</v>
      </c>
      <c r="E5168" s="70">
        <v>44215</v>
      </c>
      <c r="F5168" s="71">
        <v>5177208</v>
      </c>
      <c r="G5168" s="33" t="s">
        <v>20</v>
      </c>
      <c r="H5168" s="33" t="s">
        <v>21</v>
      </c>
      <c r="I5168" s="33" t="s">
        <v>51</v>
      </c>
      <c r="J5168" s="33" t="s">
        <v>46</v>
      </c>
      <c r="K5168" s="63" t="s">
        <v>67</v>
      </c>
      <c r="L5168" s="32" t="str">
        <f t="shared" si="1459"/>
        <v>FM260JD</v>
      </c>
      <c r="M5168" s="32" t="str">
        <f t="shared" si="1460"/>
        <v>BMJ III</v>
      </c>
      <c r="N5168" s="32" t="str">
        <f t="shared" si="1461"/>
        <v>10 RODA</v>
      </c>
      <c r="O5168" s="146">
        <v>0.8787962962962963</v>
      </c>
      <c r="P5168" s="65">
        <v>0.88579861111111102</v>
      </c>
      <c r="Q5168" s="65"/>
      <c r="R5168" s="66">
        <v>1</v>
      </c>
      <c r="S5168" s="66">
        <v>40400</v>
      </c>
      <c r="T5168" s="66">
        <v>15080</v>
      </c>
      <c r="U5168" s="67">
        <f t="shared" si="1453"/>
        <v>25.32</v>
      </c>
      <c r="V5168" s="66">
        <f t="shared" si="1444"/>
        <v>493588.08</v>
      </c>
      <c r="W5168" s="66" t="str">
        <f t="shared" si="1445"/>
        <v>1 &gt; 4</v>
      </c>
      <c r="X5168" s="66">
        <f>A5168+SUMIFS(Presensi!F:F,Presensi!E:E,'Entry Data'!AP5168)</f>
        <v>1</v>
      </c>
      <c r="Y5168" s="66">
        <f>IFERROR(INDEX('Retasi Pricing'!F:F,MATCH('Entry Data'!AM5168,'Retasi Pricing'!E:E,0))*X5168,"")</f>
        <v>25000</v>
      </c>
      <c r="Z5168" s="62" t="s">
        <v>26</v>
      </c>
      <c r="AA5168" s="62" t="s">
        <v>27</v>
      </c>
      <c r="AB5168" s="32"/>
      <c r="AC5168" s="32" t="s">
        <v>377</v>
      </c>
      <c r="AD5168" s="32" t="str">
        <f t="shared" si="1446"/>
        <v/>
      </c>
      <c r="AF5168" s="5" t="str">
        <f t="shared" si="1447"/>
        <v>Nurzaenal Abidin44215</v>
      </c>
      <c r="AG5168" s="5" t="str">
        <f t="shared" si="1448"/>
        <v>BMJ 05444215UTARANIGHT</v>
      </c>
      <c r="AH5168" s="5" t="str">
        <f t="shared" si="1449"/>
        <v>Nurzaenal Abidin44215UTARANIGHT</v>
      </c>
      <c r="AI5168" s="5" t="str">
        <f t="shared" si="1450"/>
        <v>BMJ 05444215NIGHT</v>
      </c>
      <c r="AJ5168" s="5" t="str">
        <f t="shared" si="1451"/>
        <v>Nurzaenal Abidin44215NIGHT</v>
      </c>
      <c r="AK5168" s="5" t="str">
        <f t="shared" si="1452"/>
        <v>Nurzaenal AbidinBMJ III</v>
      </c>
      <c r="AL5168" s="5" t="str">
        <f t="shared" si="1454"/>
        <v>1UTARA</v>
      </c>
      <c r="AM5168" s="5" t="str">
        <f t="shared" si="1455"/>
        <v>1 &gt; 4UTARA10 RODA</v>
      </c>
      <c r="AN5168" s="5" t="str">
        <f t="shared" si="1456"/>
        <v>Nurzaenal AbidinBMJ III1 &gt; 4UTARA10 RODA</v>
      </c>
      <c r="AO5168" s="5" t="str">
        <f t="shared" si="1457"/>
        <v>Nurzaenal Abidin1 &gt; 4UTARA10 RODA</v>
      </c>
      <c r="AP5168" s="5" t="str">
        <f t="shared" si="1458"/>
        <v>44215NIGHT</v>
      </c>
    </row>
    <row r="5169" spans="1:42" x14ac:dyDescent="0.3">
      <c r="A5169" s="33">
        <v>1</v>
      </c>
      <c r="B5169" s="33"/>
      <c r="C5169" s="70">
        <v>44215</v>
      </c>
      <c r="D5169" s="71" t="s">
        <v>87</v>
      </c>
      <c r="E5169" s="70">
        <v>44215</v>
      </c>
      <c r="F5169" s="71">
        <v>5177287</v>
      </c>
      <c r="G5169" s="33" t="s">
        <v>20</v>
      </c>
      <c r="H5169" s="33" t="s">
        <v>21</v>
      </c>
      <c r="I5169" s="33" t="s">
        <v>51</v>
      </c>
      <c r="J5169" s="33" t="s">
        <v>46</v>
      </c>
      <c r="K5169" s="63" t="s">
        <v>67</v>
      </c>
      <c r="L5169" s="32" t="str">
        <f t="shared" si="1459"/>
        <v>FM260JD</v>
      </c>
      <c r="M5169" s="32" t="str">
        <f t="shared" si="1460"/>
        <v>BMJ III</v>
      </c>
      <c r="N5169" s="32" t="str">
        <f t="shared" si="1461"/>
        <v>10 RODA</v>
      </c>
      <c r="O5169" s="146">
        <v>0.94008101851851855</v>
      </c>
      <c r="P5169" s="65">
        <v>0.94008101851851855</v>
      </c>
      <c r="Q5169" s="65"/>
      <c r="R5169" s="66">
        <v>2</v>
      </c>
      <c r="S5169" s="66">
        <v>39040</v>
      </c>
      <c r="T5169" s="66">
        <v>15080</v>
      </c>
      <c r="U5169" s="67">
        <f t="shared" si="1453"/>
        <v>23.96</v>
      </c>
      <c r="V5169" s="66">
        <f t="shared" si="1444"/>
        <v>467076.24</v>
      </c>
      <c r="W5169" s="66" t="str">
        <f t="shared" si="1445"/>
        <v>1 &gt; 4</v>
      </c>
      <c r="X5169" s="66">
        <f>A5169+SUMIFS(Presensi!F:F,Presensi!E:E,'Entry Data'!AP5169)</f>
        <v>1</v>
      </c>
      <c r="Y5169" s="66">
        <f>IFERROR(INDEX('Retasi Pricing'!F:F,MATCH('Entry Data'!AM5169,'Retasi Pricing'!E:E,0))*X5169,"")</f>
        <v>25000</v>
      </c>
      <c r="Z5169" s="62" t="s">
        <v>26</v>
      </c>
      <c r="AA5169" s="62" t="s">
        <v>27</v>
      </c>
      <c r="AB5169" s="32"/>
      <c r="AC5169" s="32" t="s">
        <v>377</v>
      </c>
      <c r="AD5169" s="32" t="str">
        <f t="shared" si="1446"/>
        <v/>
      </c>
      <c r="AF5169" s="5" t="str">
        <f t="shared" si="1447"/>
        <v>Nurzaenal Abidin44215</v>
      </c>
      <c r="AG5169" s="5" t="str">
        <f t="shared" si="1448"/>
        <v>BMJ 05444215UTARANIGHT</v>
      </c>
      <c r="AH5169" s="5" t="str">
        <f t="shared" si="1449"/>
        <v>Nurzaenal Abidin44215UTARANIGHT</v>
      </c>
      <c r="AI5169" s="5" t="str">
        <f t="shared" si="1450"/>
        <v>BMJ 05444215NIGHT</v>
      </c>
      <c r="AJ5169" s="5" t="str">
        <f t="shared" si="1451"/>
        <v>Nurzaenal Abidin44215NIGHT</v>
      </c>
      <c r="AK5169" s="5" t="str">
        <f t="shared" si="1452"/>
        <v>Nurzaenal AbidinBMJ III</v>
      </c>
      <c r="AL5169" s="5" t="str">
        <f t="shared" si="1454"/>
        <v>2UTARA</v>
      </c>
      <c r="AM5169" s="5" t="str">
        <f t="shared" si="1455"/>
        <v>1 &gt; 4UTARA10 RODA</v>
      </c>
      <c r="AN5169" s="5" t="str">
        <f t="shared" si="1456"/>
        <v>Nurzaenal AbidinBMJ III1 &gt; 4UTARA10 RODA</v>
      </c>
      <c r="AO5169" s="5" t="str">
        <f t="shared" si="1457"/>
        <v>Nurzaenal Abidin1 &gt; 4UTARA10 RODA</v>
      </c>
      <c r="AP5169" s="5" t="str">
        <f t="shared" si="1458"/>
        <v>44215NIGHT</v>
      </c>
    </row>
    <row r="5170" spans="1:42" x14ac:dyDescent="0.3">
      <c r="A5170" s="33">
        <v>1</v>
      </c>
      <c r="B5170" s="33"/>
      <c r="C5170" s="70">
        <v>44215</v>
      </c>
      <c r="D5170" s="71" t="s">
        <v>87</v>
      </c>
      <c r="E5170" s="70">
        <v>44216</v>
      </c>
      <c r="F5170" s="71">
        <v>5177395</v>
      </c>
      <c r="G5170" s="33" t="s">
        <v>20</v>
      </c>
      <c r="H5170" s="33" t="s">
        <v>21</v>
      </c>
      <c r="I5170" s="33" t="s">
        <v>51</v>
      </c>
      <c r="J5170" s="33" t="s">
        <v>46</v>
      </c>
      <c r="K5170" s="63" t="s">
        <v>69</v>
      </c>
      <c r="L5170" s="32" t="str">
        <f t="shared" si="1459"/>
        <v>FM260JD</v>
      </c>
      <c r="M5170" s="32" t="str">
        <f t="shared" si="1460"/>
        <v>BMJ III</v>
      </c>
      <c r="N5170" s="32" t="str">
        <f t="shared" si="1461"/>
        <v>10 RODA</v>
      </c>
      <c r="O5170" s="146">
        <v>4.1585648148148149E-2</v>
      </c>
      <c r="P5170" s="65">
        <v>4.1585648148148149E-2</v>
      </c>
      <c r="Q5170" s="65"/>
      <c r="R5170" s="66">
        <v>3</v>
      </c>
      <c r="S5170" s="66">
        <v>39360</v>
      </c>
      <c r="T5170" s="66">
        <v>14980</v>
      </c>
      <c r="U5170" s="67">
        <f t="shared" si="1453"/>
        <v>24.38</v>
      </c>
      <c r="V5170" s="66">
        <f t="shared" si="1444"/>
        <v>475263.72000000003</v>
      </c>
      <c r="W5170" s="66" t="str">
        <f t="shared" si="1445"/>
        <v>1 &gt; 4</v>
      </c>
      <c r="X5170" s="66">
        <f>A5170+SUMIFS(Presensi!F:F,Presensi!E:E,'Entry Data'!AP5170)</f>
        <v>1</v>
      </c>
      <c r="Y5170" s="66">
        <f>IFERROR(INDEX('Retasi Pricing'!F:F,MATCH('Entry Data'!AM5170,'Retasi Pricing'!E:E,0))*X5170,"")</f>
        <v>25000</v>
      </c>
      <c r="Z5170" s="62" t="s">
        <v>26</v>
      </c>
      <c r="AA5170" s="62" t="s">
        <v>27</v>
      </c>
      <c r="AB5170" s="32"/>
      <c r="AC5170" s="32" t="s">
        <v>201</v>
      </c>
      <c r="AD5170" s="32" t="str">
        <f t="shared" si="1446"/>
        <v/>
      </c>
      <c r="AF5170" s="5" t="str">
        <f t="shared" si="1447"/>
        <v>arman44215</v>
      </c>
      <c r="AG5170" s="5" t="str">
        <f t="shared" si="1448"/>
        <v>BMJ 05544215UTARANIGHT</v>
      </c>
      <c r="AH5170" s="5" t="str">
        <f t="shared" si="1449"/>
        <v>arman44215UTARANIGHT</v>
      </c>
      <c r="AI5170" s="5" t="str">
        <f t="shared" si="1450"/>
        <v>BMJ 05544215NIGHT</v>
      </c>
      <c r="AJ5170" s="5" t="str">
        <f t="shared" si="1451"/>
        <v>arman44215NIGHT</v>
      </c>
      <c r="AK5170" s="5" t="str">
        <f t="shared" si="1452"/>
        <v>armanBMJ III</v>
      </c>
      <c r="AL5170" s="5" t="str">
        <f t="shared" si="1454"/>
        <v>3UTARA</v>
      </c>
      <c r="AM5170" s="5" t="str">
        <f t="shared" si="1455"/>
        <v>1 &gt; 4UTARA10 RODA</v>
      </c>
      <c r="AN5170" s="5" t="str">
        <f t="shared" si="1456"/>
        <v>armanBMJ III1 &gt; 4UTARA10 RODA</v>
      </c>
      <c r="AO5170" s="5" t="str">
        <f t="shared" si="1457"/>
        <v>arman1 &gt; 4UTARA10 RODA</v>
      </c>
      <c r="AP5170" s="5" t="str">
        <f t="shared" si="1458"/>
        <v>44215NIGHT</v>
      </c>
    </row>
    <row r="5171" spans="1:42" x14ac:dyDescent="0.3">
      <c r="A5171" s="33">
        <v>1</v>
      </c>
      <c r="B5171" s="33"/>
      <c r="C5171" s="70">
        <v>44215</v>
      </c>
      <c r="D5171" s="71" t="s">
        <v>87</v>
      </c>
      <c r="E5171" s="70">
        <v>44216</v>
      </c>
      <c r="F5171" s="71">
        <v>5177556</v>
      </c>
      <c r="G5171" s="33" t="s">
        <v>20</v>
      </c>
      <c r="H5171" s="33" t="s">
        <v>21</v>
      </c>
      <c r="I5171" s="33" t="s">
        <v>51</v>
      </c>
      <c r="J5171" s="33" t="s">
        <v>46</v>
      </c>
      <c r="K5171" s="63" t="s">
        <v>69</v>
      </c>
      <c r="L5171" s="32" t="str">
        <f t="shared" si="1459"/>
        <v>FM260JD</v>
      </c>
      <c r="M5171" s="32" t="str">
        <f t="shared" si="1460"/>
        <v>BMJ III</v>
      </c>
      <c r="N5171" s="32" t="str">
        <f t="shared" si="1461"/>
        <v>10 RODA</v>
      </c>
      <c r="O5171" s="146">
        <v>0.20496527777777776</v>
      </c>
      <c r="P5171" s="65">
        <v>0.20496527777777776</v>
      </c>
      <c r="Q5171" s="65"/>
      <c r="R5171" s="66">
        <v>4</v>
      </c>
      <c r="S5171" s="66">
        <v>42520</v>
      </c>
      <c r="T5171" s="66">
        <v>14980</v>
      </c>
      <c r="U5171" s="67">
        <f t="shared" si="1453"/>
        <v>27.54</v>
      </c>
      <c r="V5171" s="66">
        <f t="shared" si="1444"/>
        <v>536864.76</v>
      </c>
      <c r="W5171" s="66" t="str">
        <f t="shared" si="1445"/>
        <v>1 &gt; 4</v>
      </c>
      <c r="X5171" s="66">
        <f>A5171+SUMIFS(Presensi!F:F,Presensi!E:E,'Entry Data'!AP5171)</f>
        <v>1</v>
      </c>
      <c r="Y5171" s="66">
        <f>IFERROR(INDEX('Retasi Pricing'!F:F,MATCH('Entry Data'!AM5171,'Retasi Pricing'!E:E,0))*X5171,"")</f>
        <v>25000</v>
      </c>
      <c r="Z5171" s="62" t="s">
        <v>26</v>
      </c>
      <c r="AA5171" s="62" t="s">
        <v>27</v>
      </c>
      <c r="AB5171" s="32"/>
      <c r="AC5171" s="32" t="s">
        <v>201</v>
      </c>
      <c r="AD5171" s="32" t="str">
        <f t="shared" si="1446"/>
        <v/>
      </c>
      <c r="AF5171" s="5" t="str">
        <f t="shared" si="1447"/>
        <v>arman44215</v>
      </c>
      <c r="AG5171" s="5" t="str">
        <f t="shared" si="1448"/>
        <v>BMJ 05544215UTARANIGHT</v>
      </c>
      <c r="AH5171" s="5" t="str">
        <f t="shared" si="1449"/>
        <v>arman44215UTARANIGHT</v>
      </c>
      <c r="AI5171" s="5" t="str">
        <f t="shared" si="1450"/>
        <v>BMJ 05544215NIGHT</v>
      </c>
      <c r="AJ5171" s="5" t="str">
        <f t="shared" si="1451"/>
        <v>arman44215NIGHT</v>
      </c>
      <c r="AK5171" s="5" t="str">
        <f t="shared" si="1452"/>
        <v>armanBMJ III</v>
      </c>
      <c r="AL5171" s="5" t="str">
        <f t="shared" si="1454"/>
        <v>4UTARA</v>
      </c>
      <c r="AM5171" s="5" t="str">
        <f t="shared" si="1455"/>
        <v>1 &gt; 4UTARA10 RODA</v>
      </c>
      <c r="AN5171" s="5" t="str">
        <f t="shared" si="1456"/>
        <v>armanBMJ III1 &gt; 4UTARA10 RODA</v>
      </c>
      <c r="AO5171" s="5" t="str">
        <f t="shared" si="1457"/>
        <v>arman1 &gt; 4UTARA10 RODA</v>
      </c>
      <c r="AP5171" s="5" t="str">
        <f t="shared" si="1458"/>
        <v>44215NIGHT</v>
      </c>
    </row>
    <row r="5172" spans="1:42" x14ac:dyDescent="0.3">
      <c r="A5172" s="33">
        <v>1</v>
      </c>
      <c r="B5172" s="33"/>
      <c r="C5172" s="70">
        <v>44215</v>
      </c>
      <c r="D5172" s="71" t="s">
        <v>87</v>
      </c>
      <c r="E5172" s="70">
        <v>44216</v>
      </c>
      <c r="F5172" s="71">
        <v>5177611</v>
      </c>
      <c r="G5172" s="33" t="s">
        <v>20</v>
      </c>
      <c r="H5172" s="33" t="s">
        <v>21</v>
      </c>
      <c r="I5172" s="33" t="s">
        <v>51</v>
      </c>
      <c r="J5172" s="33" t="s">
        <v>46</v>
      </c>
      <c r="K5172" s="63" t="s">
        <v>69</v>
      </c>
      <c r="L5172" s="32" t="str">
        <f t="shared" si="1459"/>
        <v>FM260JD</v>
      </c>
      <c r="M5172" s="32" t="str">
        <f t="shared" si="1460"/>
        <v>BMJ III</v>
      </c>
      <c r="N5172" s="32" t="str">
        <f t="shared" si="1461"/>
        <v>10 RODA</v>
      </c>
      <c r="O5172" s="146">
        <v>0.26320601851851849</v>
      </c>
      <c r="P5172" s="65">
        <v>0.26320601851851849</v>
      </c>
      <c r="Q5172" s="65"/>
      <c r="R5172" s="66">
        <v>5</v>
      </c>
      <c r="S5172" s="66">
        <v>40260</v>
      </c>
      <c r="T5172" s="66">
        <v>14980</v>
      </c>
      <c r="U5172" s="67">
        <f t="shared" si="1453"/>
        <v>25.28</v>
      </c>
      <c r="V5172" s="66">
        <f t="shared" si="1444"/>
        <v>492808.32</v>
      </c>
      <c r="W5172" s="66" t="str">
        <f t="shared" si="1445"/>
        <v>&gt; 5</v>
      </c>
      <c r="X5172" s="66">
        <f>A5172+SUMIFS(Presensi!F:F,Presensi!E:E,'Entry Data'!AP5172)</f>
        <v>1</v>
      </c>
      <c r="Y5172" s="66">
        <f>IFERROR(INDEX('Retasi Pricing'!F:F,MATCH('Entry Data'!AM5172,'Retasi Pricing'!E:E,0))*X5172,"")</f>
        <v>27650</v>
      </c>
      <c r="Z5172" s="62" t="s">
        <v>26</v>
      </c>
      <c r="AA5172" s="62" t="s">
        <v>27</v>
      </c>
      <c r="AB5172" s="32"/>
      <c r="AC5172" s="32" t="s">
        <v>201</v>
      </c>
      <c r="AD5172" s="32" t="str">
        <f t="shared" si="1446"/>
        <v/>
      </c>
      <c r="AF5172" s="5" t="str">
        <f t="shared" si="1447"/>
        <v>arman44215</v>
      </c>
      <c r="AG5172" s="5" t="str">
        <f t="shared" si="1448"/>
        <v>BMJ 05544215UTARANIGHT</v>
      </c>
      <c r="AH5172" s="5" t="str">
        <f t="shared" si="1449"/>
        <v>arman44215UTARANIGHT</v>
      </c>
      <c r="AI5172" s="5" t="str">
        <f t="shared" si="1450"/>
        <v>BMJ 05544215NIGHT</v>
      </c>
      <c r="AJ5172" s="5" t="str">
        <f t="shared" si="1451"/>
        <v>arman44215NIGHT</v>
      </c>
      <c r="AK5172" s="5" t="str">
        <f t="shared" si="1452"/>
        <v>armanBMJ III</v>
      </c>
      <c r="AL5172" s="5" t="str">
        <f t="shared" si="1454"/>
        <v>5UTARA</v>
      </c>
      <c r="AM5172" s="5" t="str">
        <f t="shared" si="1455"/>
        <v>&gt; 5UTARA10 RODA</v>
      </c>
      <c r="AN5172" s="5" t="str">
        <f t="shared" si="1456"/>
        <v>armanBMJ III&gt; 5UTARA10 RODA</v>
      </c>
      <c r="AO5172" s="5" t="str">
        <f t="shared" si="1457"/>
        <v>arman&gt; 5UTARA10 RODA</v>
      </c>
      <c r="AP5172" s="5" t="str">
        <f t="shared" si="1458"/>
        <v>44215NIGHT</v>
      </c>
    </row>
    <row r="5173" spans="1:42" x14ac:dyDescent="0.3">
      <c r="A5173" s="33">
        <v>1</v>
      </c>
      <c r="B5173" s="33"/>
      <c r="C5173" s="70">
        <v>44215</v>
      </c>
      <c r="D5173" s="71" t="s">
        <v>87</v>
      </c>
      <c r="E5173" s="70">
        <v>44215</v>
      </c>
      <c r="F5173" s="71">
        <v>5177229</v>
      </c>
      <c r="G5173" s="33" t="s">
        <v>20</v>
      </c>
      <c r="H5173" s="33" t="s">
        <v>21</v>
      </c>
      <c r="I5173" s="33" t="s">
        <v>51</v>
      </c>
      <c r="J5173" s="33" t="s">
        <v>46</v>
      </c>
      <c r="K5173" s="63" t="s">
        <v>69</v>
      </c>
      <c r="L5173" s="32" t="str">
        <f t="shared" si="1459"/>
        <v>FM260JD</v>
      </c>
      <c r="M5173" s="32" t="str">
        <f t="shared" si="1460"/>
        <v>BMJ III</v>
      </c>
      <c r="N5173" s="32" t="str">
        <f t="shared" si="1461"/>
        <v>10 RODA</v>
      </c>
      <c r="O5173" s="146">
        <v>0.89484953703703696</v>
      </c>
      <c r="P5173" s="65">
        <v>0.90597222222222218</v>
      </c>
      <c r="Q5173" s="65"/>
      <c r="R5173" s="66">
        <v>1</v>
      </c>
      <c r="S5173" s="66">
        <v>39480</v>
      </c>
      <c r="T5173" s="66">
        <v>14980</v>
      </c>
      <c r="U5173" s="67">
        <f t="shared" si="1453"/>
        <v>24.5</v>
      </c>
      <c r="V5173" s="66">
        <f t="shared" si="1444"/>
        <v>477603</v>
      </c>
      <c r="W5173" s="66" t="str">
        <f t="shared" si="1445"/>
        <v>1 &gt; 4</v>
      </c>
      <c r="X5173" s="66">
        <f>A5173+SUMIFS(Presensi!F:F,Presensi!E:E,'Entry Data'!AP5173)</f>
        <v>1</v>
      </c>
      <c r="Y5173" s="66">
        <f>IFERROR(INDEX('Retasi Pricing'!F:F,MATCH('Entry Data'!AM5173,'Retasi Pricing'!E:E,0))*X5173,"")</f>
        <v>25000</v>
      </c>
      <c r="Z5173" s="62" t="s">
        <v>26</v>
      </c>
      <c r="AA5173" s="62" t="s">
        <v>27</v>
      </c>
      <c r="AB5173" s="32"/>
      <c r="AC5173" s="32" t="s">
        <v>201</v>
      </c>
      <c r="AD5173" s="32" t="str">
        <f t="shared" si="1446"/>
        <v/>
      </c>
      <c r="AF5173" s="5" t="str">
        <f t="shared" si="1447"/>
        <v>arman44215</v>
      </c>
      <c r="AG5173" s="5" t="str">
        <f t="shared" si="1448"/>
        <v>BMJ 05544215UTARANIGHT</v>
      </c>
      <c r="AH5173" s="5" t="str">
        <f t="shared" si="1449"/>
        <v>arman44215UTARANIGHT</v>
      </c>
      <c r="AI5173" s="5" t="str">
        <f t="shared" si="1450"/>
        <v>BMJ 05544215NIGHT</v>
      </c>
      <c r="AJ5173" s="5" t="str">
        <f t="shared" si="1451"/>
        <v>arman44215NIGHT</v>
      </c>
      <c r="AK5173" s="5" t="str">
        <f t="shared" si="1452"/>
        <v>armanBMJ III</v>
      </c>
      <c r="AL5173" s="5" t="str">
        <f t="shared" si="1454"/>
        <v>1UTARA</v>
      </c>
      <c r="AM5173" s="5" t="str">
        <f t="shared" si="1455"/>
        <v>1 &gt; 4UTARA10 RODA</v>
      </c>
      <c r="AN5173" s="5" t="str">
        <f t="shared" si="1456"/>
        <v>armanBMJ III1 &gt; 4UTARA10 RODA</v>
      </c>
      <c r="AO5173" s="5" t="str">
        <f t="shared" si="1457"/>
        <v>arman1 &gt; 4UTARA10 RODA</v>
      </c>
      <c r="AP5173" s="5" t="str">
        <f t="shared" si="1458"/>
        <v>44215NIGHT</v>
      </c>
    </row>
    <row r="5174" spans="1:42" x14ac:dyDescent="0.3">
      <c r="A5174" s="33">
        <v>1</v>
      </c>
      <c r="B5174" s="33"/>
      <c r="C5174" s="70">
        <v>44215</v>
      </c>
      <c r="D5174" s="71" t="s">
        <v>87</v>
      </c>
      <c r="E5174" s="70">
        <v>44215</v>
      </c>
      <c r="F5174" s="71">
        <v>5177326</v>
      </c>
      <c r="G5174" s="33" t="s">
        <v>20</v>
      </c>
      <c r="H5174" s="33" t="s">
        <v>21</v>
      </c>
      <c r="I5174" s="33" t="s">
        <v>51</v>
      </c>
      <c r="J5174" s="33" t="s">
        <v>46</v>
      </c>
      <c r="K5174" s="63" t="s">
        <v>69</v>
      </c>
      <c r="L5174" s="32" t="str">
        <f t="shared" si="1459"/>
        <v>FM260JD</v>
      </c>
      <c r="M5174" s="32" t="str">
        <f t="shared" si="1460"/>
        <v>BMJ III</v>
      </c>
      <c r="N5174" s="32" t="str">
        <f t="shared" si="1461"/>
        <v>10 RODA</v>
      </c>
      <c r="O5174" s="146">
        <v>0.96877314814814808</v>
      </c>
      <c r="P5174" s="65">
        <v>0.96877314814814808</v>
      </c>
      <c r="Q5174" s="65"/>
      <c r="R5174" s="66">
        <v>2</v>
      </c>
      <c r="S5174" s="66">
        <v>40840</v>
      </c>
      <c r="T5174" s="66">
        <v>14980</v>
      </c>
      <c r="U5174" s="67">
        <f t="shared" si="1453"/>
        <v>25.86</v>
      </c>
      <c r="V5174" s="66">
        <f t="shared" si="1444"/>
        <v>504114.83999999997</v>
      </c>
      <c r="W5174" s="66" t="str">
        <f t="shared" si="1445"/>
        <v>1 &gt; 4</v>
      </c>
      <c r="X5174" s="66">
        <f>A5174+SUMIFS(Presensi!F:F,Presensi!E:E,'Entry Data'!AP5174)</f>
        <v>1</v>
      </c>
      <c r="Y5174" s="66">
        <f>IFERROR(INDEX('Retasi Pricing'!F:F,MATCH('Entry Data'!AM5174,'Retasi Pricing'!E:E,0))*X5174,"")</f>
        <v>25000</v>
      </c>
      <c r="Z5174" s="62" t="s">
        <v>26</v>
      </c>
      <c r="AA5174" s="62" t="s">
        <v>27</v>
      </c>
      <c r="AB5174" s="32"/>
      <c r="AC5174" s="32" t="s">
        <v>201</v>
      </c>
      <c r="AD5174" s="32" t="str">
        <f t="shared" si="1446"/>
        <v/>
      </c>
      <c r="AF5174" s="5" t="str">
        <f t="shared" si="1447"/>
        <v>arman44215</v>
      </c>
      <c r="AG5174" s="5" t="str">
        <f t="shared" si="1448"/>
        <v>BMJ 05544215UTARANIGHT</v>
      </c>
      <c r="AH5174" s="5" t="str">
        <f t="shared" si="1449"/>
        <v>arman44215UTARANIGHT</v>
      </c>
      <c r="AI5174" s="5" t="str">
        <f t="shared" si="1450"/>
        <v>BMJ 05544215NIGHT</v>
      </c>
      <c r="AJ5174" s="5" t="str">
        <f t="shared" si="1451"/>
        <v>arman44215NIGHT</v>
      </c>
      <c r="AK5174" s="5" t="str">
        <f t="shared" si="1452"/>
        <v>armanBMJ III</v>
      </c>
      <c r="AL5174" s="5" t="str">
        <f t="shared" si="1454"/>
        <v>2UTARA</v>
      </c>
      <c r="AM5174" s="5" t="str">
        <f t="shared" si="1455"/>
        <v>1 &gt; 4UTARA10 RODA</v>
      </c>
      <c r="AN5174" s="5" t="str">
        <f t="shared" si="1456"/>
        <v>armanBMJ III1 &gt; 4UTARA10 RODA</v>
      </c>
      <c r="AO5174" s="5" t="str">
        <f t="shared" si="1457"/>
        <v>arman1 &gt; 4UTARA10 RODA</v>
      </c>
      <c r="AP5174" s="5" t="str">
        <f t="shared" si="1458"/>
        <v>44215NIGHT</v>
      </c>
    </row>
    <row r="5175" spans="1:42" x14ac:dyDescent="0.3">
      <c r="A5175" s="33">
        <v>1</v>
      </c>
      <c r="B5175" s="33"/>
      <c r="C5175" s="70">
        <v>44215</v>
      </c>
      <c r="D5175" s="71" t="s">
        <v>87</v>
      </c>
      <c r="E5175" s="70">
        <v>44216</v>
      </c>
      <c r="F5175" s="71">
        <v>5177508</v>
      </c>
      <c r="G5175" s="33" t="s">
        <v>20</v>
      </c>
      <c r="H5175" s="33" t="s">
        <v>21</v>
      </c>
      <c r="I5175" s="33" t="s">
        <v>51</v>
      </c>
      <c r="J5175" s="33" t="s">
        <v>46</v>
      </c>
      <c r="K5175" s="63" t="s">
        <v>71</v>
      </c>
      <c r="L5175" s="32" t="str">
        <f t="shared" si="1459"/>
        <v>FM260JD</v>
      </c>
      <c r="M5175" s="32" t="str">
        <f t="shared" si="1460"/>
        <v>BMJ III</v>
      </c>
      <c r="N5175" s="32" t="str">
        <f t="shared" si="1461"/>
        <v>10 RODA</v>
      </c>
      <c r="O5175" s="146">
        <v>0.15287037037037035</v>
      </c>
      <c r="P5175" s="65">
        <v>0.15287037037037035</v>
      </c>
      <c r="Q5175" s="65"/>
      <c r="R5175" s="66">
        <v>3</v>
      </c>
      <c r="S5175" s="66">
        <v>39160</v>
      </c>
      <c r="T5175" s="66">
        <v>14920</v>
      </c>
      <c r="U5175" s="67">
        <f t="shared" si="1453"/>
        <v>24.24</v>
      </c>
      <c r="V5175" s="66">
        <f t="shared" si="1444"/>
        <v>472534.55999999994</v>
      </c>
      <c r="W5175" s="66" t="str">
        <f t="shared" si="1445"/>
        <v>1 &gt; 4</v>
      </c>
      <c r="X5175" s="66">
        <f>A5175+SUMIFS(Presensi!F:F,Presensi!E:E,'Entry Data'!AP5175)</f>
        <v>1</v>
      </c>
      <c r="Y5175" s="66">
        <f>IFERROR(INDEX('Retasi Pricing'!F:F,MATCH('Entry Data'!AM5175,'Retasi Pricing'!E:E,0))*X5175,"")</f>
        <v>25000</v>
      </c>
      <c r="Z5175" s="62" t="s">
        <v>26</v>
      </c>
      <c r="AA5175" s="62" t="s">
        <v>27</v>
      </c>
      <c r="AB5175" s="32"/>
      <c r="AC5175" s="32" t="s">
        <v>216</v>
      </c>
      <c r="AD5175" s="32" t="str">
        <f t="shared" si="1446"/>
        <v/>
      </c>
      <c r="AF5175" s="5" t="str">
        <f t="shared" si="1447"/>
        <v>ruslan44215</v>
      </c>
      <c r="AG5175" s="5" t="str">
        <f t="shared" si="1448"/>
        <v>BMJ 05644215UTARANIGHT</v>
      </c>
      <c r="AH5175" s="5" t="str">
        <f t="shared" si="1449"/>
        <v>ruslan44215UTARANIGHT</v>
      </c>
      <c r="AI5175" s="5" t="str">
        <f t="shared" si="1450"/>
        <v>BMJ 05644215NIGHT</v>
      </c>
      <c r="AJ5175" s="5" t="str">
        <f t="shared" si="1451"/>
        <v>ruslan44215NIGHT</v>
      </c>
      <c r="AK5175" s="5" t="str">
        <f t="shared" si="1452"/>
        <v>ruslanBMJ III</v>
      </c>
      <c r="AL5175" s="5" t="str">
        <f t="shared" si="1454"/>
        <v>3UTARA</v>
      </c>
      <c r="AM5175" s="5" t="str">
        <f t="shared" si="1455"/>
        <v>1 &gt; 4UTARA10 RODA</v>
      </c>
      <c r="AN5175" s="5" t="str">
        <f t="shared" si="1456"/>
        <v>ruslanBMJ III1 &gt; 4UTARA10 RODA</v>
      </c>
      <c r="AO5175" s="5" t="str">
        <f t="shared" si="1457"/>
        <v>ruslan1 &gt; 4UTARA10 RODA</v>
      </c>
      <c r="AP5175" s="5" t="str">
        <f t="shared" si="1458"/>
        <v>44215NIGHT</v>
      </c>
    </row>
    <row r="5176" spans="1:42" x14ac:dyDescent="0.3">
      <c r="A5176" s="33">
        <v>1</v>
      </c>
      <c r="B5176" s="33"/>
      <c r="C5176" s="70">
        <v>44215</v>
      </c>
      <c r="D5176" s="71" t="s">
        <v>87</v>
      </c>
      <c r="E5176" s="70">
        <v>44216</v>
      </c>
      <c r="F5176" s="71">
        <v>5177565</v>
      </c>
      <c r="G5176" s="33" t="s">
        <v>20</v>
      </c>
      <c r="H5176" s="33" t="s">
        <v>21</v>
      </c>
      <c r="I5176" s="33" t="s">
        <v>51</v>
      </c>
      <c r="J5176" s="33" t="s">
        <v>46</v>
      </c>
      <c r="K5176" s="63" t="s">
        <v>71</v>
      </c>
      <c r="L5176" s="32" t="str">
        <f t="shared" si="1459"/>
        <v>FM260JD</v>
      </c>
      <c r="M5176" s="32" t="str">
        <f t="shared" si="1460"/>
        <v>BMJ III</v>
      </c>
      <c r="N5176" s="32" t="str">
        <f t="shared" si="1461"/>
        <v>10 RODA</v>
      </c>
      <c r="O5176" s="146">
        <v>0.21109953703703702</v>
      </c>
      <c r="P5176" s="65">
        <v>0.21109953703703702</v>
      </c>
      <c r="Q5176" s="65"/>
      <c r="R5176" s="66">
        <v>4</v>
      </c>
      <c r="S5176" s="66">
        <v>40180</v>
      </c>
      <c r="T5176" s="66">
        <v>14920</v>
      </c>
      <c r="U5176" s="67">
        <f t="shared" si="1453"/>
        <v>25.26</v>
      </c>
      <c r="V5176" s="66">
        <f t="shared" si="1444"/>
        <v>492418.44000000006</v>
      </c>
      <c r="W5176" s="66" t="str">
        <f t="shared" si="1445"/>
        <v>1 &gt; 4</v>
      </c>
      <c r="X5176" s="66">
        <f>A5176+SUMIFS(Presensi!F:F,Presensi!E:E,'Entry Data'!AP5176)</f>
        <v>1</v>
      </c>
      <c r="Y5176" s="66">
        <f>IFERROR(INDEX('Retasi Pricing'!F:F,MATCH('Entry Data'!AM5176,'Retasi Pricing'!E:E,0))*X5176,"")</f>
        <v>25000</v>
      </c>
      <c r="Z5176" s="62" t="s">
        <v>26</v>
      </c>
      <c r="AA5176" s="62" t="s">
        <v>27</v>
      </c>
      <c r="AB5176" s="32"/>
      <c r="AC5176" s="32" t="s">
        <v>216</v>
      </c>
      <c r="AD5176" s="32" t="str">
        <f t="shared" si="1446"/>
        <v/>
      </c>
      <c r="AF5176" s="5" t="str">
        <f t="shared" si="1447"/>
        <v>ruslan44215</v>
      </c>
      <c r="AG5176" s="5" t="str">
        <f t="shared" si="1448"/>
        <v>BMJ 05644215UTARANIGHT</v>
      </c>
      <c r="AH5176" s="5" t="str">
        <f t="shared" si="1449"/>
        <v>ruslan44215UTARANIGHT</v>
      </c>
      <c r="AI5176" s="5" t="str">
        <f t="shared" si="1450"/>
        <v>BMJ 05644215NIGHT</v>
      </c>
      <c r="AJ5176" s="5" t="str">
        <f t="shared" si="1451"/>
        <v>ruslan44215NIGHT</v>
      </c>
      <c r="AK5176" s="5" t="str">
        <f t="shared" si="1452"/>
        <v>ruslanBMJ III</v>
      </c>
      <c r="AL5176" s="5" t="str">
        <f t="shared" si="1454"/>
        <v>4UTARA</v>
      </c>
      <c r="AM5176" s="5" t="str">
        <f t="shared" si="1455"/>
        <v>1 &gt; 4UTARA10 RODA</v>
      </c>
      <c r="AN5176" s="5" t="str">
        <f t="shared" si="1456"/>
        <v>ruslanBMJ III1 &gt; 4UTARA10 RODA</v>
      </c>
      <c r="AO5176" s="5" t="str">
        <f t="shared" si="1457"/>
        <v>ruslan1 &gt; 4UTARA10 RODA</v>
      </c>
      <c r="AP5176" s="5" t="str">
        <f t="shared" si="1458"/>
        <v>44215NIGHT</v>
      </c>
    </row>
    <row r="5177" spans="1:42" x14ac:dyDescent="0.3">
      <c r="A5177" s="33">
        <v>1</v>
      </c>
      <c r="B5177" s="33"/>
      <c r="C5177" s="70">
        <v>44215</v>
      </c>
      <c r="D5177" s="71" t="s">
        <v>87</v>
      </c>
      <c r="E5177" s="70">
        <v>44215</v>
      </c>
      <c r="F5177" s="71">
        <v>5177176</v>
      </c>
      <c r="G5177" s="33" t="s">
        <v>20</v>
      </c>
      <c r="H5177" s="33" t="s">
        <v>21</v>
      </c>
      <c r="I5177" s="33" t="s">
        <v>51</v>
      </c>
      <c r="J5177" s="33" t="s">
        <v>46</v>
      </c>
      <c r="K5177" s="63" t="s">
        <v>71</v>
      </c>
      <c r="L5177" s="32" t="str">
        <f t="shared" si="1459"/>
        <v>FM260JD</v>
      </c>
      <c r="M5177" s="32" t="str">
        <f t="shared" si="1460"/>
        <v>BMJ III</v>
      </c>
      <c r="N5177" s="32" t="str">
        <f t="shared" si="1461"/>
        <v>10 RODA</v>
      </c>
      <c r="O5177" s="146">
        <v>0.85440972222222233</v>
      </c>
      <c r="P5177" s="65">
        <v>0.86562499999999998</v>
      </c>
      <c r="Q5177" s="65"/>
      <c r="R5177" s="66">
        <v>1</v>
      </c>
      <c r="S5177" s="66">
        <v>39200</v>
      </c>
      <c r="T5177" s="66">
        <v>14920</v>
      </c>
      <c r="U5177" s="67">
        <f t="shared" si="1453"/>
        <v>24.28</v>
      </c>
      <c r="V5177" s="66">
        <f t="shared" si="1444"/>
        <v>473314.32</v>
      </c>
      <c r="W5177" s="66" t="str">
        <f t="shared" si="1445"/>
        <v>1 &gt; 4</v>
      </c>
      <c r="X5177" s="66">
        <f>A5177+SUMIFS(Presensi!F:F,Presensi!E:E,'Entry Data'!AP5177)</f>
        <v>1</v>
      </c>
      <c r="Y5177" s="66">
        <f>IFERROR(INDEX('Retasi Pricing'!F:F,MATCH('Entry Data'!AM5177,'Retasi Pricing'!E:E,0))*X5177,"")</f>
        <v>25000</v>
      </c>
      <c r="Z5177" s="62" t="s">
        <v>26</v>
      </c>
      <c r="AA5177" s="62" t="s">
        <v>27</v>
      </c>
      <c r="AB5177" s="32"/>
      <c r="AC5177" s="32" t="s">
        <v>216</v>
      </c>
      <c r="AD5177" s="32" t="str">
        <f t="shared" si="1446"/>
        <v/>
      </c>
      <c r="AF5177" s="5" t="str">
        <f t="shared" si="1447"/>
        <v>ruslan44215</v>
      </c>
      <c r="AG5177" s="5" t="str">
        <f t="shared" si="1448"/>
        <v>BMJ 05644215UTARANIGHT</v>
      </c>
      <c r="AH5177" s="5" t="str">
        <f t="shared" si="1449"/>
        <v>ruslan44215UTARANIGHT</v>
      </c>
      <c r="AI5177" s="5" t="str">
        <f t="shared" si="1450"/>
        <v>BMJ 05644215NIGHT</v>
      </c>
      <c r="AJ5177" s="5" t="str">
        <f t="shared" si="1451"/>
        <v>ruslan44215NIGHT</v>
      </c>
      <c r="AK5177" s="5" t="str">
        <f t="shared" si="1452"/>
        <v>ruslanBMJ III</v>
      </c>
      <c r="AL5177" s="5" t="str">
        <f t="shared" si="1454"/>
        <v>1UTARA</v>
      </c>
      <c r="AM5177" s="5" t="str">
        <f t="shared" si="1455"/>
        <v>1 &gt; 4UTARA10 RODA</v>
      </c>
      <c r="AN5177" s="5" t="str">
        <f t="shared" si="1456"/>
        <v>ruslanBMJ III1 &gt; 4UTARA10 RODA</v>
      </c>
      <c r="AO5177" s="5" t="str">
        <f t="shared" si="1457"/>
        <v>ruslan1 &gt; 4UTARA10 RODA</v>
      </c>
      <c r="AP5177" s="5" t="str">
        <f t="shared" si="1458"/>
        <v>44215NIGHT</v>
      </c>
    </row>
    <row r="5178" spans="1:42" x14ac:dyDescent="0.3">
      <c r="A5178" s="33">
        <v>1</v>
      </c>
      <c r="B5178" s="33"/>
      <c r="C5178" s="70">
        <v>44215</v>
      </c>
      <c r="D5178" s="71" t="s">
        <v>87</v>
      </c>
      <c r="E5178" s="70">
        <v>44215</v>
      </c>
      <c r="F5178" s="71">
        <v>5177264</v>
      </c>
      <c r="G5178" s="33" t="s">
        <v>20</v>
      </c>
      <c r="H5178" s="33" t="s">
        <v>21</v>
      </c>
      <c r="I5178" s="33" t="s">
        <v>51</v>
      </c>
      <c r="J5178" s="33" t="s">
        <v>46</v>
      </c>
      <c r="K5178" s="63" t="s">
        <v>71</v>
      </c>
      <c r="L5178" s="32" t="str">
        <f t="shared" si="1459"/>
        <v>FM260JD</v>
      </c>
      <c r="M5178" s="32" t="str">
        <f t="shared" si="1460"/>
        <v>BMJ III</v>
      </c>
      <c r="N5178" s="32" t="str">
        <f t="shared" si="1461"/>
        <v>10 RODA</v>
      </c>
      <c r="O5178" s="146">
        <v>0.92593749999999997</v>
      </c>
      <c r="P5178" s="65">
        <v>0.92593749999999997</v>
      </c>
      <c r="Q5178" s="65"/>
      <c r="R5178" s="66">
        <v>2</v>
      </c>
      <c r="S5178" s="66">
        <v>40040</v>
      </c>
      <c r="T5178" s="66">
        <v>14920</v>
      </c>
      <c r="U5178" s="67">
        <f t="shared" si="1453"/>
        <v>25.12</v>
      </c>
      <c r="V5178" s="66">
        <f t="shared" si="1444"/>
        <v>489689.27999999997</v>
      </c>
      <c r="W5178" s="66" t="str">
        <f t="shared" si="1445"/>
        <v>1 &gt; 4</v>
      </c>
      <c r="X5178" s="66">
        <f>A5178+SUMIFS(Presensi!F:F,Presensi!E:E,'Entry Data'!AP5178)</f>
        <v>1</v>
      </c>
      <c r="Y5178" s="66">
        <f>IFERROR(INDEX('Retasi Pricing'!F:F,MATCH('Entry Data'!AM5178,'Retasi Pricing'!E:E,0))*X5178,"")</f>
        <v>25000</v>
      </c>
      <c r="Z5178" s="62" t="s">
        <v>26</v>
      </c>
      <c r="AA5178" s="62" t="s">
        <v>27</v>
      </c>
      <c r="AB5178" s="32"/>
      <c r="AC5178" s="32" t="s">
        <v>216</v>
      </c>
      <c r="AD5178" s="32" t="str">
        <f t="shared" si="1446"/>
        <v/>
      </c>
      <c r="AF5178" s="5" t="str">
        <f t="shared" si="1447"/>
        <v>ruslan44215</v>
      </c>
      <c r="AG5178" s="5" t="str">
        <f t="shared" si="1448"/>
        <v>BMJ 05644215UTARANIGHT</v>
      </c>
      <c r="AH5178" s="5" t="str">
        <f t="shared" si="1449"/>
        <v>ruslan44215UTARANIGHT</v>
      </c>
      <c r="AI5178" s="5" t="str">
        <f t="shared" si="1450"/>
        <v>BMJ 05644215NIGHT</v>
      </c>
      <c r="AJ5178" s="5" t="str">
        <f t="shared" si="1451"/>
        <v>ruslan44215NIGHT</v>
      </c>
      <c r="AK5178" s="5" t="str">
        <f t="shared" si="1452"/>
        <v>ruslanBMJ III</v>
      </c>
      <c r="AL5178" s="5" t="str">
        <f t="shared" si="1454"/>
        <v>2UTARA</v>
      </c>
      <c r="AM5178" s="5" t="str">
        <f t="shared" si="1455"/>
        <v>1 &gt; 4UTARA10 RODA</v>
      </c>
      <c r="AN5178" s="5" t="str">
        <f t="shared" si="1456"/>
        <v>ruslanBMJ III1 &gt; 4UTARA10 RODA</v>
      </c>
      <c r="AO5178" s="5" t="str">
        <f t="shared" si="1457"/>
        <v>ruslan1 &gt; 4UTARA10 RODA</v>
      </c>
      <c r="AP5178" s="5" t="str">
        <f t="shared" si="1458"/>
        <v>44215NIGHT</v>
      </c>
    </row>
    <row r="5179" spans="1:42" x14ac:dyDescent="0.3">
      <c r="A5179" s="33">
        <v>1</v>
      </c>
      <c r="B5179" s="33"/>
      <c r="C5179" s="70">
        <v>44215</v>
      </c>
      <c r="D5179" s="71" t="s">
        <v>87</v>
      </c>
      <c r="E5179" s="70">
        <v>44216</v>
      </c>
      <c r="F5179" s="71">
        <v>5177455</v>
      </c>
      <c r="G5179" s="33" t="s">
        <v>20</v>
      </c>
      <c r="H5179" s="33" t="s">
        <v>21</v>
      </c>
      <c r="I5179" s="33" t="s">
        <v>123</v>
      </c>
      <c r="J5179" s="33" t="s">
        <v>23</v>
      </c>
      <c r="K5179" s="63" t="s">
        <v>73</v>
      </c>
      <c r="L5179" s="32" t="str">
        <f t="shared" si="1459"/>
        <v>FM260JD</v>
      </c>
      <c r="M5179" s="32" t="str">
        <f t="shared" si="1460"/>
        <v>BMJ</v>
      </c>
      <c r="N5179" s="32" t="str">
        <f t="shared" si="1461"/>
        <v>10 RODA</v>
      </c>
      <c r="O5179" s="146">
        <v>9.7303240740740746E-2</v>
      </c>
      <c r="P5179" s="65">
        <v>9.7303240740740746E-2</v>
      </c>
      <c r="Q5179" s="65"/>
      <c r="R5179" s="66">
        <v>3</v>
      </c>
      <c r="S5179" s="66">
        <v>40680</v>
      </c>
      <c r="T5179" s="66">
        <v>14820</v>
      </c>
      <c r="U5179" s="67">
        <f t="shared" si="1453"/>
        <v>25.86</v>
      </c>
      <c r="V5179" s="66">
        <f t="shared" si="1444"/>
        <v>504114.83999999997</v>
      </c>
      <c r="W5179" s="66" t="str">
        <f t="shared" si="1445"/>
        <v>1 &gt; 4</v>
      </c>
      <c r="X5179" s="66">
        <f>A5179+SUMIFS(Presensi!F:F,Presensi!E:E,'Entry Data'!AP5179)</f>
        <v>1</v>
      </c>
      <c r="Y5179" s="66">
        <f>IFERROR(INDEX('Retasi Pricing'!F:F,MATCH('Entry Data'!AM5179,'Retasi Pricing'!E:E,0))*X5179,"")</f>
        <v>25000</v>
      </c>
      <c r="Z5179" s="62" t="s">
        <v>26</v>
      </c>
      <c r="AA5179" s="62" t="s">
        <v>27</v>
      </c>
      <c r="AB5179" s="32"/>
      <c r="AC5179" s="32" t="s">
        <v>376</v>
      </c>
      <c r="AD5179" s="32" t="str">
        <f t="shared" si="1446"/>
        <v/>
      </c>
      <c r="AF5179" s="5" t="str">
        <f t="shared" si="1447"/>
        <v>ahmad saputra44215</v>
      </c>
      <c r="AG5179" s="5" t="str">
        <f t="shared" si="1448"/>
        <v>BMJ 06544215UTARANIGHT</v>
      </c>
      <c r="AH5179" s="5" t="str">
        <f t="shared" si="1449"/>
        <v>ahmad saputra44215UTARANIGHT</v>
      </c>
      <c r="AI5179" s="5" t="str">
        <f t="shared" si="1450"/>
        <v>BMJ 06544215NIGHT</v>
      </c>
      <c r="AJ5179" s="5" t="str">
        <f t="shared" si="1451"/>
        <v>ahmad saputra44215NIGHT</v>
      </c>
      <c r="AK5179" s="5" t="str">
        <f t="shared" si="1452"/>
        <v>ahmad saputraBMJ</v>
      </c>
      <c r="AL5179" s="5" t="str">
        <f t="shared" si="1454"/>
        <v>3UTARA</v>
      </c>
      <c r="AM5179" s="5" t="str">
        <f t="shared" si="1455"/>
        <v>1 &gt; 4UTARA10 RODA</v>
      </c>
      <c r="AN5179" s="5" t="str">
        <f t="shared" si="1456"/>
        <v>ahmad saputraBMJ1 &gt; 4UTARA10 RODA</v>
      </c>
      <c r="AO5179" s="5" t="str">
        <f t="shared" si="1457"/>
        <v>ahmad saputra1 &gt; 4UTARA10 RODA</v>
      </c>
      <c r="AP5179" s="5" t="str">
        <f t="shared" si="1458"/>
        <v>44215NIGHT</v>
      </c>
    </row>
    <row r="5180" spans="1:42" x14ac:dyDescent="0.3">
      <c r="A5180" s="33">
        <v>1</v>
      </c>
      <c r="B5180" s="33"/>
      <c r="C5180" s="70">
        <v>44215</v>
      </c>
      <c r="D5180" s="71" t="s">
        <v>87</v>
      </c>
      <c r="E5180" s="70">
        <v>44216</v>
      </c>
      <c r="F5180" s="71">
        <v>5177518</v>
      </c>
      <c r="G5180" s="33" t="s">
        <v>20</v>
      </c>
      <c r="H5180" s="33" t="s">
        <v>21</v>
      </c>
      <c r="I5180" s="33" t="s">
        <v>123</v>
      </c>
      <c r="J5180" s="33" t="s">
        <v>23</v>
      </c>
      <c r="K5180" s="63" t="s">
        <v>73</v>
      </c>
      <c r="L5180" s="32" t="str">
        <f t="shared" si="1459"/>
        <v>FM260JD</v>
      </c>
      <c r="M5180" s="32" t="str">
        <f t="shared" si="1460"/>
        <v>BMJ</v>
      </c>
      <c r="N5180" s="32" t="str">
        <f t="shared" si="1461"/>
        <v>10 RODA</v>
      </c>
      <c r="O5180" s="146">
        <v>0.16319444444444445</v>
      </c>
      <c r="P5180" s="65">
        <v>0.16319444444444445</v>
      </c>
      <c r="Q5180" s="65"/>
      <c r="R5180" s="66">
        <v>4</v>
      </c>
      <c r="S5180" s="66">
        <v>40120</v>
      </c>
      <c r="T5180" s="66">
        <v>14820</v>
      </c>
      <c r="U5180" s="67">
        <f t="shared" si="1453"/>
        <v>25.3</v>
      </c>
      <c r="V5180" s="66">
        <f t="shared" si="1444"/>
        <v>493198.20000000007</v>
      </c>
      <c r="W5180" s="66" t="str">
        <f t="shared" si="1445"/>
        <v>1 &gt; 4</v>
      </c>
      <c r="X5180" s="66">
        <f>A5180+SUMIFS(Presensi!F:F,Presensi!E:E,'Entry Data'!AP5180)</f>
        <v>1</v>
      </c>
      <c r="Y5180" s="66">
        <f>IFERROR(INDEX('Retasi Pricing'!F:F,MATCH('Entry Data'!AM5180,'Retasi Pricing'!E:E,0))*X5180,"")</f>
        <v>25000</v>
      </c>
      <c r="Z5180" s="62" t="s">
        <v>26</v>
      </c>
      <c r="AA5180" s="62" t="s">
        <v>27</v>
      </c>
      <c r="AB5180" s="32"/>
      <c r="AC5180" s="32" t="s">
        <v>376</v>
      </c>
      <c r="AD5180" s="32" t="str">
        <f t="shared" si="1446"/>
        <v/>
      </c>
      <c r="AF5180" s="5" t="str">
        <f t="shared" si="1447"/>
        <v>ahmad saputra44215</v>
      </c>
      <c r="AG5180" s="5" t="str">
        <f t="shared" si="1448"/>
        <v>BMJ 06544215UTARANIGHT</v>
      </c>
      <c r="AH5180" s="5" t="str">
        <f t="shared" si="1449"/>
        <v>ahmad saputra44215UTARANIGHT</v>
      </c>
      <c r="AI5180" s="5" t="str">
        <f t="shared" si="1450"/>
        <v>BMJ 06544215NIGHT</v>
      </c>
      <c r="AJ5180" s="5" t="str">
        <f t="shared" si="1451"/>
        <v>ahmad saputra44215NIGHT</v>
      </c>
      <c r="AK5180" s="5" t="str">
        <f t="shared" si="1452"/>
        <v>ahmad saputraBMJ</v>
      </c>
      <c r="AL5180" s="5" t="str">
        <f t="shared" si="1454"/>
        <v>4UTARA</v>
      </c>
      <c r="AM5180" s="5" t="str">
        <f t="shared" si="1455"/>
        <v>1 &gt; 4UTARA10 RODA</v>
      </c>
      <c r="AN5180" s="5" t="str">
        <f t="shared" si="1456"/>
        <v>ahmad saputraBMJ1 &gt; 4UTARA10 RODA</v>
      </c>
      <c r="AO5180" s="5" t="str">
        <f t="shared" si="1457"/>
        <v>ahmad saputra1 &gt; 4UTARA10 RODA</v>
      </c>
      <c r="AP5180" s="5" t="str">
        <f t="shared" si="1458"/>
        <v>44215NIGHT</v>
      </c>
    </row>
    <row r="5181" spans="1:42" x14ac:dyDescent="0.3">
      <c r="A5181" s="33">
        <v>1</v>
      </c>
      <c r="B5181" s="33"/>
      <c r="C5181" s="70">
        <v>44215</v>
      </c>
      <c r="D5181" s="71" t="s">
        <v>87</v>
      </c>
      <c r="E5181" s="70">
        <v>44216</v>
      </c>
      <c r="F5181" s="71">
        <v>5177581</v>
      </c>
      <c r="G5181" s="33" t="s">
        <v>20</v>
      </c>
      <c r="H5181" s="33" t="s">
        <v>21</v>
      </c>
      <c r="I5181" s="33" t="s">
        <v>123</v>
      </c>
      <c r="J5181" s="33" t="s">
        <v>46</v>
      </c>
      <c r="K5181" s="63" t="s">
        <v>73</v>
      </c>
      <c r="L5181" s="32" t="str">
        <f t="shared" si="1459"/>
        <v>FM260JD</v>
      </c>
      <c r="M5181" s="32" t="str">
        <f t="shared" si="1460"/>
        <v>BMJ</v>
      </c>
      <c r="N5181" s="32" t="str">
        <f t="shared" si="1461"/>
        <v>10 RODA</v>
      </c>
      <c r="O5181" s="146">
        <v>0.22479166666666664</v>
      </c>
      <c r="P5181" s="65">
        <v>0.22479166666666664</v>
      </c>
      <c r="Q5181" s="65"/>
      <c r="R5181" s="66">
        <v>5</v>
      </c>
      <c r="S5181" s="66">
        <v>38200</v>
      </c>
      <c r="T5181" s="66">
        <v>14820</v>
      </c>
      <c r="U5181" s="67">
        <f t="shared" si="1453"/>
        <v>23.38</v>
      </c>
      <c r="V5181" s="66">
        <f t="shared" si="1444"/>
        <v>455769.72000000003</v>
      </c>
      <c r="W5181" s="66" t="str">
        <f t="shared" si="1445"/>
        <v>&gt; 5</v>
      </c>
      <c r="X5181" s="66">
        <f>A5181+SUMIFS(Presensi!F:F,Presensi!E:E,'Entry Data'!AP5181)</f>
        <v>1</v>
      </c>
      <c r="Y5181" s="66">
        <f>IFERROR(INDEX('Retasi Pricing'!F:F,MATCH('Entry Data'!AM5181,'Retasi Pricing'!E:E,0))*X5181,"")</f>
        <v>27650</v>
      </c>
      <c r="Z5181" s="62" t="s">
        <v>26</v>
      </c>
      <c r="AA5181" s="62" t="s">
        <v>27</v>
      </c>
      <c r="AB5181" s="32"/>
      <c r="AC5181" s="32" t="s">
        <v>376</v>
      </c>
      <c r="AD5181" s="32" t="str">
        <f t="shared" si="1446"/>
        <v/>
      </c>
      <c r="AF5181" s="5" t="str">
        <f t="shared" si="1447"/>
        <v>ahmad saputra44215</v>
      </c>
      <c r="AG5181" s="5" t="str">
        <f t="shared" si="1448"/>
        <v>BMJ 06544215UTARANIGHT</v>
      </c>
      <c r="AH5181" s="5" t="str">
        <f t="shared" si="1449"/>
        <v>ahmad saputra44215UTARANIGHT</v>
      </c>
      <c r="AI5181" s="5" t="str">
        <f t="shared" si="1450"/>
        <v>BMJ 06544215NIGHT</v>
      </c>
      <c r="AJ5181" s="5" t="str">
        <f t="shared" si="1451"/>
        <v>ahmad saputra44215NIGHT</v>
      </c>
      <c r="AK5181" s="5" t="str">
        <f t="shared" si="1452"/>
        <v>ahmad saputraBMJ</v>
      </c>
      <c r="AL5181" s="5" t="str">
        <f t="shared" si="1454"/>
        <v>5UTARA</v>
      </c>
      <c r="AM5181" s="5" t="str">
        <f t="shared" si="1455"/>
        <v>&gt; 5UTARA10 RODA</v>
      </c>
      <c r="AN5181" s="5" t="str">
        <f t="shared" si="1456"/>
        <v>ahmad saputraBMJ&gt; 5UTARA10 RODA</v>
      </c>
      <c r="AO5181" s="5" t="str">
        <f t="shared" si="1457"/>
        <v>ahmad saputra&gt; 5UTARA10 RODA</v>
      </c>
      <c r="AP5181" s="5" t="str">
        <f t="shared" si="1458"/>
        <v>44215NIGHT</v>
      </c>
    </row>
    <row r="5182" spans="1:42" x14ac:dyDescent="0.3">
      <c r="A5182" s="33">
        <v>1</v>
      </c>
      <c r="B5182" s="33"/>
      <c r="C5182" s="70">
        <v>44215</v>
      </c>
      <c r="D5182" s="71" t="s">
        <v>87</v>
      </c>
      <c r="E5182" s="70">
        <v>44215</v>
      </c>
      <c r="F5182" s="71">
        <v>5177219</v>
      </c>
      <c r="G5182" s="33" t="s">
        <v>20</v>
      </c>
      <c r="H5182" s="33" t="s">
        <v>21</v>
      </c>
      <c r="I5182" s="33" t="s">
        <v>45</v>
      </c>
      <c r="J5182" s="33" t="s">
        <v>46</v>
      </c>
      <c r="K5182" s="63" t="s">
        <v>73</v>
      </c>
      <c r="L5182" s="32" t="str">
        <f t="shared" si="1459"/>
        <v>FM260JD</v>
      </c>
      <c r="M5182" s="32" t="str">
        <f t="shared" si="1460"/>
        <v>BMJ</v>
      </c>
      <c r="N5182" s="32" t="str">
        <f t="shared" si="1461"/>
        <v>10 RODA</v>
      </c>
      <c r="O5182" s="146">
        <v>0.88675925925925936</v>
      </c>
      <c r="P5182" s="65">
        <v>0.88675925925925936</v>
      </c>
      <c r="Q5182" s="65"/>
      <c r="R5182" s="66">
        <v>1</v>
      </c>
      <c r="S5182" s="66">
        <v>40080</v>
      </c>
      <c r="T5182" s="66">
        <v>14820</v>
      </c>
      <c r="U5182" s="67">
        <f t="shared" si="1453"/>
        <v>25.26</v>
      </c>
      <c r="V5182" s="66">
        <f t="shared" si="1444"/>
        <v>492418.44000000006</v>
      </c>
      <c r="W5182" s="66" t="str">
        <f t="shared" si="1445"/>
        <v>1 &gt; 4</v>
      </c>
      <c r="X5182" s="66">
        <f>A5182+SUMIFS(Presensi!F:F,Presensi!E:E,'Entry Data'!AP5182)</f>
        <v>1</v>
      </c>
      <c r="Y5182" s="66">
        <f>IFERROR(INDEX('Retasi Pricing'!F:F,MATCH('Entry Data'!AM5182,'Retasi Pricing'!E:E,0))*X5182,"")</f>
        <v>25000</v>
      </c>
      <c r="Z5182" s="62" t="s">
        <v>26</v>
      </c>
      <c r="AA5182" s="62" t="s">
        <v>27</v>
      </c>
      <c r="AB5182" s="32"/>
      <c r="AC5182" s="32" t="s">
        <v>376</v>
      </c>
      <c r="AD5182" s="32" t="str">
        <f t="shared" si="1446"/>
        <v/>
      </c>
      <c r="AF5182" s="5" t="str">
        <f t="shared" si="1447"/>
        <v>ahmad saputra44215</v>
      </c>
      <c r="AG5182" s="5" t="str">
        <f t="shared" si="1448"/>
        <v>BMJ 06544215UTARANIGHT</v>
      </c>
      <c r="AH5182" s="5" t="str">
        <f t="shared" si="1449"/>
        <v>ahmad saputra44215UTARANIGHT</v>
      </c>
      <c r="AI5182" s="5" t="str">
        <f t="shared" si="1450"/>
        <v>BMJ 06544215NIGHT</v>
      </c>
      <c r="AJ5182" s="5" t="str">
        <f t="shared" si="1451"/>
        <v>ahmad saputra44215NIGHT</v>
      </c>
      <c r="AK5182" s="5" t="str">
        <f t="shared" si="1452"/>
        <v>ahmad saputraBMJ</v>
      </c>
      <c r="AL5182" s="5" t="str">
        <f t="shared" si="1454"/>
        <v>1UTARA</v>
      </c>
      <c r="AM5182" s="5" t="str">
        <f t="shared" si="1455"/>
        <v>1 &gt; 4UTARA10 RODA</v>
      </c>
      <c r="AN5182" s="5" t="str">
        <f t="shared" si="1456"/>
        <v>ahmad saputraBMJ1 &gt; 4UTARA10 RODA</v>
      </c>
      <c r="AO5182" s="5" t="str">
        <f t="shared" si="1457"/>
        <v>ahmad saputra1 &gt; 4UTARA10 RODA</v>
      </c>
      <c r="AP5182" s="5" t="str">
        <f t="shared" si="1458"/>
        <v>44215NIGHT</v>
      </c>
    </row>
    <row r="5183" spans="1:42" x14ac:dyDescent="0.3">
      <c r="A5183" s="33">
        <v>1</v>
      </c>
      <c r="B5183" s="33"/>
      <c r="C5183" s="70">
        <v>44215</v>
      </c>
      <c r="D5183" s="71" t="s">
        <v>87</v>
      </c>
      <c r="E5183" s="70">
        <v>44215</v>
      </c>
      <c r="F5183" s="71">
        <v>5177306</v>
      </c>
      <c r="G5183" s="33" t="s">
        <v>20</v>
      </c>
      <c r="H5183" s="33" t="s">
        <v>21</v>
      </c>
      <c r="I5183" s="33" t="s">
        <v>123</v>
      </c>
      <c r="J5183" s="33" t="s">
        <v>46</v>
      </c>
      <c r="K5183" s="63" t="s">
        <v>73</v>
      </c>
      <c r="L5183" s="32" t="str">
        <f t="shared" si="1459"/>
        <v>FM260JD</v>
      </c>
      <c r="M5183" s="32" t="str">
        <f t="shared" si="1460"/>
        <v>BMJ</v>
      </c>
      <c r="N5183" s="32" t="str">
        <f t="shared" si="1461"/>
        <v>10 RODA</v>
      </c>
      <c r="O5183" s="146">
        <v>0.95326388888888891</v>
      </c>
      <c r="P5183" s="65">
        <v>0.95326388888888891</v>
      </c>
      <c r="Q5183" s="65"/>
      <c r="R5183" s="66">
        <v>2</v>
      </c>
      <c r="S5183" s="66">
        <v>38420</v>
      </c>
      <c r="T5183" s="66">
        <v>14820</v>
      </c>
      <c r="U5183" s="67">
        <f t="shared" si="1453"/>
        <v>23.6</v>
      </c>
      <c r="V5183" s="66">
        <f t="shared" si="1444"/>
        <v>460058.4</v>
      </c>
      <c r="W5183" s="66" t="str">
        <f t="shared" si="1445"/>
        <v>1 &gt; 4</v>
      </c>
      <c r="X5183" s="66">
        <f>A5183+SUMIFS(Presensi!F:F,Presensi!E:E,'Entry Data'!AP5183)</f>
        <v>1</v>
      </c>
      <c r="Y5183" s="66">
        <f>IFERROR(INDEX('Retasi Pricing'!F:F,MATCH('Entry Data'!AM5183,'Retasi Pricing'!E:E,0))*X5183,"")</f>
        <v>25000</v>
      </c>
      <c r="Z5183" s="62" t="s">
        <v>26</v>
      </c>
      <c r="AA5183" s="62" t="s">
        <v>27</v>
      </c>
      <c r="AB5183" s="32"/>
      <c r="AC5183" s="32" t="s">
        <v>376</v>
      </c>
      <c r="AD5183" s="32" t="str">
        <f t="shared" si="1446"/>
        <v/>
      </c>
      <c r="AF5183" s="5" t="str">
        <f t="shared" si="1447"/>
        <v>ahmad saputra44215</v>
      </c>
      <c r="AG5183" s="5" t="str">
        <f t="shared" si="1448"/>
        <v>BMJ 06544215UTARANIGHT</v>
      </c>
      <c r="AH5183" s="5" t="str">
        <f t="shared" si="1449"/>
        <v>ahmad saputra44215UTARANIGHT</v>
      </c>
      <c r="AI5183" s="5" t="str">
        <f t="shared" si="1450"/>
        <v>BMJ 06544215NIGHT</v>
      </c>
      <c r="AJ5183" s="5" t="str">
        <f t="shared" si="1451"/>
        <v>ahmad saputra44215NIGHT</v>
      </c>
      <c r="AK5183" s="5" t="str">
        <f t="shared" si="1452"/>
        <v>ahmad saputraBMJ</v>
      </c>
      <c r="AL5183" s="5" t="str">
        <f t="shared" si="1454"/>
        <v>2UTARA</v>
      </c>
      <c r="AM5183" s="5" t="str">
        <f t="shared" si="1455"/>
        <v>1 &gt; 4UTARA10 RODA</v>
      </c>
      <c r="AN5183" s="5" t="str">
        <f t="shared" si="1456"/>
        <v>ahmad saputraBMJ1 &gt; 4UTARA10 RODA</v>
      </c>
      <c r="AO5183" s="5" t="str">
        <f t="shared" si="1457"/>
        <v>ahmad saputra1 &gt; 4UTARA10 RODA</v>
      </c>
      <c r="AP5183" s="5" t="str">
        <f t="shared" si="1458"/>
        <v>44215NIGHT</v>
      </c>
    </row>
    <row r="5184" spans="1:42" x14ac:dyDescent="0.3">
      <c r="A5184" s="33">
        <v>1</v>
      </c>
      <c r="B5184" s="33"/>
      <c r="C5184" s="70">
        <v>44215</v>
      </c>
      <c r="D5184" s="71" t="s">
        <v>87</v>
      </c>
      <c r="E5184" s="70">
        <v>44216</v>
      </c>
      <c r="F5184" s="71">
        <v>5177413</v>
      </c>
      <c r="G5184" s="33" t="s">
        <v>20</v>
      </c>
      <c r="H5184" s="33" t="s">
        <v>21</v>
      </c>
      <c r="I5184" s="33" t="s">
        <v>123</v>
      </c>
      <c r="J5184" s="33" t="s">
        <v>46</v>
      </c>
      <c r="K5184" s="63" t="s">
        <v>75</v>
      </c>
      <c r="L5184" s="32" t="str">
        <f t="shared" si="1459"/>
        <v>FM260JD</v>
      </c>
      <c r="M5184" s="32" t="str">
        <f t="shared" si="1460"/>
        <v>BMJ</v>
      </c>
      <c r="N5184" s="32" t="str">
        <f t="shared" si="1461"/>
        <v>10 RODA</v>
      </c>
      <c r="O5184" s="146">
        <v>6.0590277777777778E-2</v>
      </c>
      <c r="P5184" s="65">
        <v>6.0590277777777778E-2</v>
      </c>
      <c r="Q5184" s="65"/>
      <c r="R5184" s="66">
        <v>3</v>
      </c>
      <c r="S5184" s="66">
        <v>38500</v>
      </c>
      <c r="T5184" s="66">
        <v>15040</v>
      </c>
      <c r="U5184" s="67">
        <f t="shared" si="1453"/>
        <v>23.46</v>
      </c>
      <c r="V5184" s="66">
        <f t="shared" si="1444"/>
        <v>457329.24</v>
      </c>
      <c r="W5184" s="66" t="str">
        <f t="shared" si="1445"/>
        <v>1 &gt; 4</v>
      </c>
      <c r="X5184" s="66">
        <f>A5184+SUMIFS(Presensi!F:F,Presensi!E:E,'Entry Data'!AP5184)</f>
        <v>1</v>
      </c>
      <c r="Y5184" s="66">
        <f>IFERROR(INDEX('Retasi Pricing'!F:F,MATCH('Entry Data'!AM5184,'Retasi Pricing'!E:E,0))*X5184,"")</f>
        <v>25000</v>
      </c>
      <c r="Z5184" s="62" t="s">
        <v>26</v>
      </c>
      <c r="AA5184" s="62" t="s">
        <v>27</v>
      </c>
      <c r="AB5184" s="32"/>
      <c r="AC5184" s="32" t="s">
        <v>207</v>
      </c>
      <c r="AD5184" s="32" t="str">
        <f t="shared" si="1446"/>
        <v/>
      </c>
      <c r="AF5184" s="5" t="str">
        <f t="shared" si="1447"/>
        <v>umar abadi44215</v>
      </c>
      <c r="AG5184" s="5" t="str">
        <f t="shared" si="1448"/>
        <v>BMJ 06744215UTARANIGHT</v>
      </c>
      <c r="AH5184" s="5" t="str">
        <f t="shared" si="1449"/>
        <v>umar abadi44215UTARANIGHT</v>
      </c>
      <c r="AI5184" s="5" t="str">
        <f t="shared" si="1450"/>
        <v>BMJ 06744215NIGHT</v>
      </c>
      <c r="AJ5184" s="5" t="str">
        <f t="shared" si="1451"/>
        <v>umar abadi44215NIGHT</v>
      </c>
      <c r="AK5184" s="5" t="str">
        <f t="shared" si="1452"/>
        <v>umar abadiBMJ</v>
      </c>
      <c r="AL5184" s="5" t="str">
        <f t="shared" si="1454"/>
        <v>3UTARA</v>
      </c>
      <c r="AM5184" s="5" t="str">
        <f t="shared" si="1455"/>
        <v>1 &gt; 4UTARA10 RODA</v>
      </c>
      <c r="AN5184" s="5" t="str">
        <f t="shared" si="1456"/>
        <v>umar abadiBMJ1 &gt; 4UTARA10 RODA</v>
      </c>
      <c r="AO5184" s="5" t="str">
        <f t="shared" si="1457"/>
        <v>umar abadi1 &gt; 4UTARA10 RODA</v>
      </c>
      <c r="AP5184" s="5" t="str">
        <f t="shared" si="1458"/>
        <v>44215NIGHT</v>
      </c>
    </row>
    <row r="5185" spans="1:42" x14ac:dyDescent="0.3">
      <c r="A5185" s="33">
        <v>1</v>
      </c>
      <c r="B5185" s="33"/>
      <c r="C5185" s="70">
        <v>44215</v>
      </c>
      <c r="D5185" s="71" t="s">
        <v>87</v>
      </c>
      <c r="E5185" s="70">
        <v>44216</v>
      </c>
      <c r="F5185" s="71">
        <v>5177562</v>
      </c>
      <c r="G5185" s="33" t="s">
        <v>20</v>
      </c>
      <c r="H5185" s="33" t="s">
        <v>21</v>
      </c>
      <c r="I5185" s="33" t="s">
        <v>123</v>
      </c>
      <c r="J5185" s="33" t="s">
        <v>23</v>
      </c>
      <c r="K5185" s="63" t="s">
        <v>75</v>
      </c>
      <c r="L5185" s="32" t="str">
        <f t="shared" si="1459"/>
        <v>FM260JD</v>
      </c>
      <c r="M5185" s="32" t="str">
        <f t="shared" si="1460"/>
        <v>BMJ</v>
      </c>
      <c r="N5185" s="32" t="str">
        <f t="shared" si="1461"/>
        <v>10 RODA</v>
      </c>
      <c r="O5185" s="146">
        <v>0.20837962962962964</v>
      </c>
      <c r="P5185" s="65">
        <v>0.20837962962962964</v>
      </c>
      <c r="Q5185" s="65"/>
      <c r="R5185" s="66">
        <v>4</v>
      </c>
      <c r="S5185" s="66">
        <v>40200</v>
      </c>
      <c r="T5185" s="66">
        <v>15040</v>
      </c>
      <c r="U5185" s="67">
        <f t="shared" si="1453"/>
        <v>25.16</v>
      </c>
      <c r="V5185" s="66">
        <f t="shared" si="1444"/>
        <v>490469.04000000004</v>
      </c>
      <c r="W5185" s="66" t="str">
        <f t="shared" si="1445"/>
        <v>1 &gt; 4</v>
      </c>
      <c r="X5185" s="66">
        <f>A5185+SUMIFS(Presensi!F:F,Presensi!E:E,'Entry Data'!AP5185)</f>
        <v>1</v>
      </c>
      <c r="Y5185" s="66">
        <f>IFERROR(INDEX('Retasi Pricing'!F:F,MATCH('Entry Data'!AM5185,'Retasi Pricing'!E:E,0))*X5185,"")</f>
        <v>25000</v>
      </c>
      <c r="Z5185" s="62" t="s">
        <v>26</v>
      </c>
      <c r="AA5185" s="62" t="s">
        <v>27</v>
      </c>
      <c r="AB5185" s="32"/>
      <c r="AC5185" s="32" t="s">
        <v>207</v>
      </c>
      <c r="AD5185" s="32" t="str">
        <f t="shared" si="1446"/>
        <v/>
      </c>
      <c r="AF5185" s="5" t="str">
        <f t="shared" si="1447"/>
        <v>umar abadi44215</v>
      </c>
      <c r="AG5185" s="5" t="str">
        <f t="shared" si="1448"/>
        <v>BMJ 06744215UTARANIGHT</v>
      </c>
      <c r="AH5185" s="5" t="str">
        <f t="shared" si="1449"/>
        <v>umar abadi44215UTARANIGHT</v>
      </c>
      <c r="AI5185" s="5" t="str">
        <f t="shared" si="1450"/>
        <v>BMJ 06744215NIGHT</v>
      </c>
      <c r="AJ5185" s="5" t="str">
        <f t="shared" si="1451"/>
        <v>umar abadi44215NIGHT</v>
      </c>
      <c r="AK5185" s="5" t="str">
        <f t="shared" si="1452"/>
        <v>umar abadiBMJ</v>
      </c>
      <c r="AL5185" s="5" t="str">
        <f t="shared" si="1454"/>
        <v>4UTARA</v>
      </c>
      <c r="AM5185" s="5" t="str">
        <f t="shared" si="1455"/>
        <v>1 &gt; 4UTARA10 RODA</v>
      </c>
      <c r="AN5185" s="5" t="str">
        <f t="shared" si="1456"/>
        <v>umar abadiBMJ1 &gt; 4UTARA10 RODA</v>
      </c>
      <c r="AO5185" s="5" t="str">
        <f t="shared" si="1457"/>
        <v>umar abadi1 &gt; 4UTARA10 RODA</v>
      </c>
      <c r="AP5185" s="5" t="str">
        <f t="shared" si="1458"/>
        <v>44215NIGHT</v>
      </c>
    </row>
    <row r="5186" spans="1:42" x14ac:dyDescent="0.3">
      <c r="A5186" s="33">
        <v>1</v>
      </c>
      <c r="B5186" s="33"/>
      <c r="C5186" s="70">
        <v>44215</v>
      </c>
      <c r="D5186" s="71" t="s">
        <v>87</v>
      </c>
      <c r="E5186" s="70">
        <v>44215</v>
      </c>
      <c r="F5186" s="71">
        <v>5177270</v>
      </c>
      <c r="G5186" s="33" t="s">
        <v>20</v>
      </c>
      <c r="H5186" s="33" t="s">
        <v>21</v>
      </c>
      <c r="I5186" s="33" t="s">
        <v>51</v>
      </c>
      <c r="J5186" s="33" t="s">
        <v>46</v>
      </c>
      <c r="K5186" s="63" t="s">
        <v>75</v>
      </c>
      <c r="L5186" s="32" t="str">
        <f t="shared" si="1459"/>
        <v>FM260JD</v>
      </c>
      <c r="M5186" s="32" t="str">
        <f t="shared" si="1460"/>
        <v>BMJ</v>
      </c>
      <c r="N5186" s="32" t="str">
        <f t="shared" si="1461"/>
        <v>10 RODA</v>
      </c>
      <c r="O5186" s="146">
        <v>0.92981481481481476</v>
      </c>
      <c r="P5186" s="65">
        <v>0.94587962962962957</v>
      </c>
      <c r="Q5186" s="65"/>
      <c r="R5186" s="66">
        <v>1</v>
      </c>
      <c r="S5186" s="66">
        <v>39640</v>
      </c>
      <c r="T5186" s="66">
        <v>15040</v>
      </c>
      <c r="U5186" s="67">
        <f t="shared" si="1453"/>
        <v>24.6</v>
      </c>
      <c r="V5186" s="66">
        <f t="shared" si="1444"/>
        <v>479552.4</v>
      </c>
      <c r="W5186" s="66" t="str">
        <f t="shared" si="1445"/>
        <v>1 &gt; 4</v>
      </c>
      <c r="X5186" s="66">
        <f>A5186+SUMIFS(Presensi!F:F,Presensi!E:E,'Entry Data'!AP5186)</f>
        <v>1</v>
      </c>
      <c r="Y5186" s="66">
        <f>IFERROR(INDEX('Retasi Pricing'!F:F,MATCH('Entry Data'!AM5186,'Retasi Pricing'!E:E,0))*X5186,"")</f>
        <v>25000</v>
      </c>
      <c r="Z5186" s="62" t="s">
        <v>26</v>
      </c>
      <c r="AA5186" s="62" t="s">
        <v>27</v>
      </c>
      <c r="AB5186" s="32"/>
      <c r="AC5186" s="32" t="s">
        <v>207</v>
      </c>
      <c r="AD5186" s="32" t="str">
        <f t="shared" si="1446"/>
        <v/>
      </c>
      <c r="AF5186" s="5" t="str">
        <f t="shared" si="1447"/>
        <v>umar abadi44215</v>
      </c>
      <c r="AG5186" s="5" t="str">
        <f t="shared" si="1448"/>
        <v>BMJ 06744215UTARANIGHT</v>
      </c>
      <c r="AH5186" s="5" t="str">
        <f t="shared" si="1449"/>
        <v>umar abadi44215UTARANIGHT</v>
      </c>
      <c r="AI5186" s="5" t="str">
        <f t="shared" si="1450"/>
        <v>BMJ 06744215NIGHT</v>
      </c>
      <c r="AJ5186" s="5" t="str">
        <f t="shared" si="1451"/>
        <v>umar abadi44215NIGHT</v>
      </c>
      <c r="AK5186" s="5" t="str">
        <f t="shared" si="1452"/>
        <v>umar abadiBMJ</v>
      </c>
      <c r="AL5186" s="5" t="str">
        <f t="shared" si="1454"/>
        <v>1UTARA</v>
      </c>
      <c r="AM5186" s="5" t="str">
        <f t="shared" si="1455"/>
        <v>1 &gt; 4UTARA10 RODA</v>
      </c>
      <c r="AN5186" s="5" t="str">
        <f t="shared" si="1456"/>
        <v>umar abadiBMJ1 &gt; 4UTARA10 RODA</v>
      </c>
      <c r="AO5186" s="5" t="str">
        <f t="shared" si="1457"/>
        <v>umar abadi1 &gt; 4UTARA10 RODA</v>
      </c>
      <c r="AP5186" s="5" t="str">
        <f t="shared" si="1458"/>
        <v>44215NIGHT</v>
      </c>
    </row>
    <row r="5187" spans="1:42" x14ac:dyDescent="0.3">
      <c r="A5187" s="33">
        <v>1</v>
      </c>
      <c r="B5187" s="33"/>
      <c r="C5187" s="70">
        <v>44215</v>
      </c>
      <c r="D5187" s="71" t="s">
        <v>87</v>
      </c>
      <c r="E5187" s="70">
        <v>44215</v>
      </c>
      <c r="F5187" s="71">
        <v>5177358</v>
      </c>
      <c r="G5187" s="33" t="s">
        <v>20</v>
      </c>
      <c r="H5187" s="33" t="s">
        <v>21</v>
      </c>
      <c r="I5187" s="33" t="s">
        <v>123</v>
      </c>
      <c r="J5187" s="33" t="s">
        <v>46</v>
      </c>
      <c r="K5187" s="63" t="s">
        <v>75</v>
      </c>
      <c r="L5187" s="32" t="str">
        <f t="shared" si="1459"/>
        <v>FM260JD</v>
      </c>
      <c r="M5187" s="32" t="str">
        <f t="shared" si="1460"/>
        <v>BMJ</v>
      </c>
      <c r="N5187" s="32" t="str">
        <f t="shared" si="1461"/>
        <v>10 RODA</v>
      </c>
      <c r="O5187" s="146">
        <v>0.99825231481481491</v>
      </c>
      <c r="P5187" s="65">
        <v>0.99825231481481491</v>
      </c>
      <c r="Q5187" s="65"/>
      <c r="R5187" s="66">
        <v>2</v>
      </c>
      <c r="S5187" s="66">
        <v>38580</v>
      </c>
      <c r="T5187" s="66">
        <v>15040</v>
      </c>
      <c r="U5187" s="67">
        <f t="shared" si="1453"/>
        <v>23.54</v>
      </c>
      <c r="V5187" s="66">
        <f t="shared" si="1444"/>
        <v>458888.76</v>
      </c>
      <c r="W5187" s="66" t="str">
        <f t="shared" si="1445"/>
        <v>1 &gt; 4</v>
      </c>
      <c r="X5187" s="66">
        <f>A5187+SUMIFS(Presensi!F:F,Presensi!E:E,'Entry Data'!AP5187)</f>
        <v>1</v>
      </c>
      <c r="Y5187" s="66">
        <f>IFERROR(INDEX('Retasi Pricing'!F:F,MATCH('Entry Data'!AM5187,'Retasi Pricing'!E:E,0))*X5187,"")</f>
        <v>25000</v>
      </c>
      <c r="Z5187" s="62" t="s">
        <v>26</v>
      </c>
      <c r="AA5187" s="62" t="s">
        <v>27</v>
      </c>
      <c r="AB5187" s="32"/>
      <c r="AC5187" s="32" t="s">
        <v>207</v>
      </c>
      <c r="AD5187" s="32" t="str">
        <f t="shared" si="1446"/>
        <v/>
      </c>
      <c r="AF5187" s="5" t="str">
        <f t="shared" si="1447"/>
        <v>umar abadi44215</v>
      </c>
      <c r="AG5187" s="5" t="str">
        <f t="shared" si="1448"/>
        <v>BMJ 06744215UTARANIGHT</v>
      </c>
      <c r="AH5187" s="5" t="str">
        <f t="shared" si="1449"/>
        <v>umar abadi44215UTARANIGHT</v>
      </c>
      <c r="AI5187" s="5" t="str">
        <f t="shared" si="1450"/>
        <v>BMJ 06744215NIGHT</v>
      </c>
      <c r="AJ5187" s="5" t="str">
        <f t="shared" si="1451"/>
        <v>umar abadi44215NIGHT</v>
      </c>
      <c r="AK5187" s="5" t="str">
        <f t="shared" si="1452"/>
        <v>umar abadiBMJ</v>
      </c>
      <c r="AL5187" s="5" t="str">
        <f t="shared" si="1454"/>
        <v>2UTARA</v>
      </c>
      <c r="AM5187" s="5" t="str">
        <f t="shared" si="1455"/>
        <v>1 &gt; 4UTARA10 RODA</v>
      </c>
      <c r="AN5187" s="5" t="str">
        <f t="shared" si="1456"/>
        <v>umar abadiBMJ1 &gt; 4UTARA10 RODA</v>
      </c>
      <c r="AO5187" s="5" t="str">
        <f t="shared" si="1457"/>
        <v>umar abadi1 &gt; 4UTARA10 RODA</v>
      </c>
      <c r="AP5187" s="5" t="str">
        <f t="shared" si="1458"/>
        <v>44215NIGHT</v>
      </c>
    </row>
    <row r="5188" spans="1:42" x14ac:dyDescent="0.3">
      <c r="A5188" s="33">
        <v>1</v>
      </c>
      <c r="B5188" s="33"/>
      <c r="C5188" s="70">
        <v>44215</v>
      </c>
      <c r="D5188" s="71" t="s">
        <v>87</v>
      </c>
      <c r="E5188" s="70">
        <v>44216</v>
      </c>
      <c r="F5188" s="71">
        <v>5177377</v>
      </c>
      <c r="G5188" s="33" t="s">
        <v>20</v>
      </c>
      <c r="H5188" s="33" t="s">
        <v>21</v>
      </c>
      <c r="I5188" s="33" t="s">
        <v>51</v>
      </c>
      <c r="J5188" s="33" t="s">
        <v>46</v>
      </c>
      <c r="K5188" s="63" t="s">
        <v>77</v>
      </c>
      <c r="L5188" s="32" t="str">
        <f t="shared" si="1459"/>
        <v>FM260JD</v>
      </c>
      <c r="M5188" s="32" t="str">
        <f t="shared" si="1460"/>
        <v>BMJ</v>
      </c>
      <c r="N5188" s="32" t="str">
        <f t="shared" si="1461"/>
        <v>10 RODA</v>
      </c>
      <c r="O5188" s="146">
        <v>1.1817129629629629E-2</v>
      </c>
      <c r="P5188" s="65">
        <v>1.1817129629629629E-2</v>
      </c>
      <c r="Q5188" s="65"/>
      <c r="R5188" s="66">
        <v>3</v>
      </c>
      <c r="S5188" s="66">
        <v>41580</v>
      </c>
      <c r="T5188" s="66">
        <v>15160</v>
      </c>
      <c r="U5188" s="67">
        <f t="shared" si="1453"/>
        <v>26.42</v>
      </c>
      <c r="V5188" s="66">
        <f t="shared" si="1444"/>
        <v>515031.48000000004</v>
      </c>
      <c r="W5188" s="66" t="str">
        <f t="shared" si="1445"/>
        <v>1 &gt; 4</v>
      </c>
      <c r="X5188" s="66">
        <f>A5188+SUMIFS(Presensi!F:F,Presensi!E:E,'Entry Data'!AP5188)</f>
        <v>1</v>
      </c>
      <c r="Y5188" s="66">
        <f>IFERROR(INDEX('Retasi Pricing'!F:F,MATCH('Entry Data'!AM5188,'Retasi Pricing'!E:E,0))*X5188,"")</f>
        <v>25000</v>
      </c>
      <c r="Z5188" s="62" t="s">
        <v>26</v>
      </c>
      <c r="AA5188" s="62" t="s">
        <v>27</v>
      </c>
      <c r="AB5188" s="32"/>
      <c r="AC5188" s="32" t="s">
        <v>200</v>
      </c>
      <c r="AD5188" s="32" t="str">
        <f t="shared" si="1446"/>
        <v/>
      </c>
      <c r="AF5188" s="5" t="str">
        <f t="shared" si="1447"/>
        <v>teguh sugeng44215</v>
      </c>
      <c r="AG5188" s="5" t="str">
        <f t="shared" si="1448"/>
        <v>BMJ 06844215UTARANIGHT</v>
      </c>
      <c r="AH5188" s="5" t="str">
        <f t="shared" si="1449"/>
        <v>teguh sugeng44215UTARANIGHT</v>
      </c>
      <c r="AI5188" s="5" t="str">
        <f t="shared" si="1450"/>
        <v>BMJ 06844215NIGHT</v>
      </c>
      <c r="AJ5188" s="5" t="str">
        <f t="shared" si="1451"/>
        <v>teguh sugeng44215NIGHT</v>
      </c>
      <c r="AK5188" s="5" t="str">
        <f t="shared" si="1452"/>
        <v>teguh sugengBMJ</v>
      </c>
      <c r="AL5188" s="5" t="str">
        <f t="shared" si="1454"/>
        <v>3UTARA</v>
      </c>
      <c r="AM5188" s="5" t="str">
        <f t="shared" si="1455"/>
        <v>1 &gt; 4UTARA10 RODA</v>
      </c>
      <c r="AN5188" s="5" t="str">
        <f t="shared" si="1456"/>
        <v>teguh sugengBMJ1 &gt; 4UTARA10 RODA</v>
      </c>
      <c r="AO5188" s="5" t="str">
        <f t="shared" si="1457"/>
        <v>teguh sugeng1 &gt; 4UTARA10 RODA</v>
      </c>
      <c r="AP5188" s="5" t="str">
        <f t="shared" si="1458"/>
        <v>44215NIGHT</v>
      </c>
    </row>
    <row r="5189" spans="1:42" x14ac:dyDescent="0.3">
      <c r="A5189" s="33">
        <v>1</v>
      </c>
      <c r="B5189" s="33"/>
      <c r="C5189" s="70">
        <v>44215</v>
      </c>
      <c r="D5189" s="71" t="s">
        <v>87</v>
      </c>
      <c r="E5189" s="70">
        <v>44216</v>
      </c>
      <c r="F5189" s="71">
        <v>5177450</v>
      </c>
      <c r="G5189" s="33" t="s">
        <v>20</v>
      </c>
      <c r="H5189" s="33" t="s">
        <v>21</v>
      </c>
      <c r="I5189" s="33" t="s">
        <v>51</v>
      </c>
      <c r="J5189" s="33" t="s">
        <v>46</v>
      </c>
      <c r="K5189" s="63" t="s">
        <v>77</v>
      </c>
      <c r="L5189" s="32" t="str">
        <f t="shared" si="1459"/>
        <v>FM260JD</v>
      </c>
      <c r="M5189" s="32" t="str">
        <f t="shared" si="1460"/>
        <v>BMJ</v>
      </c>
      <c r="N5189" s="32" t="str">
        <f t="shared" si="1461"/>
        <v>10 RODA</v>
      </c>
      <c r="O5189" s="146">
        <v>9.4618055555555566E-2</v>
      </c>
      <c r="P5189" s="65">
        <v>9.4618055555555566E-2</v>
      </c>
      <c r="Q5189" s="65"/>
      <c r="R5189" s="66">
        <v>4</v>
      </c>
      <c r="S5189" s="66">
        <v>42040</v>
      </c>
      <c r="T5189" s="66">
        <v>15160</v>
      </c>
      <c r="U5189" s="67">
        <f t="shared" si="1453"/>
        <v>26.88</v>
      </c>
      <c r="V5189" s="66">
        <f t="shared" si="1444"/>
        <v>523998.72000000003</v>
      </c>
      <c r="W5189" s="66" t="str">
        <f t="shared" si="1445"/>
        <v>1 &gt; 4</v>
      </c>
      <c r="X5189" s="66">
        <f>A5189+SUMIFS(Presensi!F:F,Presensi!E:E,'Entry Data'!AP5189)</f>
        <v>1</v>
      </c>
      <c r="Y5189" s="66">
        <f>IFERROR(INDEX('Retasi Pricing'!F:F,MATCH('Entry Data'!AM5189,'Retasi Pricing'!E:E,0))*X5189,"")</f>
        <v>25000</v>
      </c>
      <c r="Z5189" s="62" t="s">
        <v>26</v>
      </c>
      <c r="AA5189" s="62" t="s">
        <v>27</v>
      </c>
      <c r="AB5189" s="32"/>
      <c r="AC5189" s="32" t="s">
        <v>200</v>
      </c>
      <c r="AD5189" s="32" t="str">
        <f t="shared" si="1446"/>
        <v/>
      </c>
      <c r="AF5189" s="5" t="str">
        <f t="shared" si="1447"/>
        <v>teguh sugeng44215</v>
      </c>
      <c r="AG5189" s="5" t="str">
        <f t="shared" si="1448"/>
        <v>BMJ 06844215UTARANIGHT</v>
      </c>
      <c r="AH5189" s="5" t="str">
        <f t="shared" si="1449"/>
        <v>teguh sugeng44215UTARANIGHT</v>
      </c>
      <c r="AI5189" s="5" t="str">
        <f t="shared" si="1450"/>
        <v>BMJ 06844215NIGHT</v>
      </c>
      <c r="AJ5189" s="5" t="str">
        <f t="shared" si="1451"/>
        <v>teguh sugeng44215NIGHT</v>
      </c>
      <c r="AK5189" s="5" t="str">
        <f t="shared" si="1452"/>
        <v>teguh sugengBMJ</v>
      </c>
      <c r="AL5189" s="5" t="str">
        <f t="shared" si="1454"/>
        <v>4UTARA</v>
      </c>
      <c r="AM5189" s="5" t="str">
        <f t="shared" si="1455"/>
        <v>1 &gt; 4UTARA10 RODA</v>
      </c>
      <c r="AN5189" s="5" t="str">
        <f t="shared" si="1456"/>
        <v>teguh sugengBMJ1 &gt; 4UTARA10 RODA</v>
      </c>
      <c r="AO5189" s="5" t="str">
        <f t="shared" si="1457"/>
        <v>teguh sugeng1 &gt; 4UTARA10 RODA</v>
      </c>
      <c r="AP5189" s="5" t="str">
        <f t="shared" si="1458"/>
        <v>44215NIGHT</v>
      </c>
    </row>
    <row r="5190" spans="1:42" x14ac:dyDescent="0.3">
      <c r="A5190" s="33">
        <v>1</v>
      </c>
      <c r="B5190" s="33"/>
      <c r="C5190" s="70">
        <v>44215</v>
      </c>
      <c r="D5190" s="71" t="s">
        <v>87</v>
      </c>
      <c r="E5190" s="70">
        <v>44216</v>
      </c>
      <c r="F5190" s="71">
        <v>5177514</v>
      </c>
      <c r="G5190" s="33" t="s">
        <v>20</v>
      </c>
      <c r="H5190" s="33" t="s">
        <v>21</v>
      </c>
      <c r="I5190" s="33" t="s">
        <v>51</v>
      </c>
      <c r="J5190" s="33" t="s">
        <v>46</v>
      </c>
      <c r="K5190" s="63" t="s">
        <v>77</v>
      </c>
      <c r="L5190" s="32" t="str">
        <f t="shared" si="1459"/>
        <v>FM260JD</v>
      </c>
      <c r="M5190" s="32" t="str">
        <f t="shared" si="1460"/>
        <v>BMJ</v>
      </c>
      <c r="N5190" s="32" t="str">
        <f t="shared" si="1461"/>
        <v>10 RODA</v>
      </c>
      <c r="O5190" s="146">
        <v>0.15896990740740741</v>
      </c>
      <c r="P5190" s="65">
        <v>0.15896990740740741</v>
      </c>
      <c r="Q5190" s="65"/>
      <c r="R5190" s="66">
        <v>5</v>
      </c>
      <c r="S5190" s="66">
        <v>40280</v>
      </c>
      <c r="T5190" s="66">
        <v>15160</v>
      </c>
      <c r="U5190" s="67">
        <f t="shared" si="1453"/>
        <v>25.12</v>
      </c>
      <c r="V5190" s="66">
        <f t="shared" si="1444"/>
        <v>489689.27999999997</v>
      </c>
      <c r="W5190" s="66" t="str">
        <f t="shared" si="1445"/>
        <v>&gt; 5</v>
      </c>
      <c r="X5190" s="66">
        <f>A5190+SUMIFS(Presensi!F:F,Presensi!E:E,'Entry Data'!AP5190)</f>
        <v>1</v>
      </c>
      <c r="Y5190" s="66">
        <f>IFERROR(INDEX('Retasi Pricing'!F:F,MATCH('Entry Data'!AM5190,'Retasi Pricing'!E:E,0))*X5190,"")</f>
        <v>27650</v>
      </c>
      <c r="Z5190" s="62" t="s">
        <v>26</v>
      </c>
      <c r="AA5190" s="62" t="s">
        <v>27</v>
      </c>
      <c r="AB5190" s="32"/>
      <c r="AC5190" s="32" t="s">
        <v>200</v>
      </c>
      <c r="AD5190" s="32" t="str">
        <f t="shared" si="1446"/>
        <v/>
      </c>
      <c r="AF5190" s="5" t="str">
        <f t="shared" si="1447"/>
        <v>teguh sugeng44215</v>
      </c>
      <c r="AG5190" s="5" t="str">
        <f t="shared" si="1448"/>
        <v>BMJ 06844215UTARANIGHT</v>
      </c>
      <c r="AH5190" s="5" t="str">
        <f t="shared" si="1449"/>
        <v>teguh sugeng44215UTARANIGHT</v>
      </c>
      <c r="AI5190" s="5" t="str">
        <f t="shared" si="1450"/>
        <v>BMJ 06844215NIGHT</v>
      </c>
      <c r="AJ5190" s="5" t="str">
        <f t="shared" si="1451"/>
        <v>teguh sugeng44215NIGHT</v>
      </c>
      <c r="AK5190" s="5" t="str">
        <f t="shared" si="1452"/>
        <v>teguh sugengBMJ</v>
      </c>
      <c r="AL5190" s="5" t="str">
        <f t="shared" si="1454"/>
        <v>5UTARA</v>
      </c>
      <c r="AM5190" s="5" t="str">
        <f t="shared" si="1455"/>
        <v>&gt; 5UTARA10 RODA</v>
      </c>
      <c r="AN5190" s="5" t="str">
        <f t="shared" si="1456"/>
        <v>teguh sugengBMJ&gt; 5UTARA10 RODA</v>
      </c>
      <c r="AO5190" s="5" t="str">
        <f t="shared" si="1457"/>
        <v>teguh sugeng&gt; 5UTARA10 RODA</v>
      </c>
      <c r="AP5190" s="5" t="str">
        <f t="shared" si="1458"/>
        <v>44215NIGHT</v>
      </c>
    </row>
    <row r="5191" spans="1:42" x14ac:dyDescent="0.3">
      <c r="A5191" s="33">
        <v>1</v>
      </c>
      <c r="B5191" s="33"/>
      <c r="C5191" s="70">
        <v>44215</v>
      </c>
      <c r="D5191" s="71" t="s">
        <v>87</v>
      </c>
      <c r="E5191" s="70">
        <v>44215</v>
      </c>
      <c r="F5191" s="71">
        <v>5177201</v>
      </c>
      <c r="G5191" s="33" t="s">
        <v>20</v>
      </c>
      <c r="H5191" s="33" t="s">
        <v>21</v>
      </c>
      <c r="I5191" s="33" t="s">
        <v>51</v>
      </c>
      <c r="J5191" s="33" t="s">
        <v>46</v>
      </c>
      <c r="K5191" s="63" t="s">
        <v>77</v>
      </c>
      <c r="L5191" s="32" t="str">
        <f t="shared" si="1459"/>
        <v>FM260JD</v>
      </c>
      <c r="M5191" s="32" t="str">
        <f t="shared" si="1460"/>
        <v>BMJ</v>
      </c>
      <c r="N5191" s="32" t="str">
        <f t="shared" si="1461"/>
        <v>10 RODA</v>
      </c>
      <c r="O5191" s="146">
        <v>0.87481481481481482</v>
      </c>
      <c r="P5191" s="65">
        <v>0.88129629629629624</v>
      </c>
      <c r="Q5191" s="65"/>
      <c r="R5191" s="66">
        <v>1</v>
      </c>
      <c r="S5191" s="66">
        <v>39740</v>
      </c>
      <c r="T5191" s="66">
        <v>15160</v>
      </c>
      <c r="U5191" s="67">
        <f t="shared" si="1453"/>
        <v>24.58</v>
      </c>
      <c r="V5191" s="66">
        <f t="shared" si="1444"/>
        <v>479162.51999999996</v>
      </c>
      <c r="W5191" s="66" t="str">
        <f t="shared" si="1445"/>
        <v>1 &gt; 4</v>
      </c>
      <c r="X5191" s="66">
        <f>A5191+SUMIFS(Presensi!F:F,Presensi!E:E,'Entry Data'!AP5191)</f>
        <v>1</v>
      </c>
      <c r="Y5191" s="66">
        <f>IFERROR(INDEX('Retasi Pricing'!F:F,MATCH('Entry Data'!AM5191,'Retasi Pricing'!E:E,0))*X5191,"")</f>
        <v>25000</v>
      </c>
      <c r="Z5191" s="62" t="s">
        <v>26</v>
      </c>
      <c r="AA5191" s="62" t="s">
        <v>27</v>
      </c>
      <c r="AB5191" s="32"/>
      <c r="AC5191" s="32" t="s">
        <v>200</v>
      </c>
      <c r="AD5191" s="32" t="str">
        <f t="shared" si="1446"/>
        <v/>
      </c>
      <c r="AF5191" s="5" t="str">
        <f t="shared" si="1447"/>
        <v>teguh sugeng44215</v>
      </c>
      <c r="AG5191" s="5" t="str">
        <f t="shared" si="1448"/>
        <v>BMJ 06844215UTARANIGHT</v>
      </c>
      <c r="AH5191" s="5" t="str">
        <f t="shared" si="1449"/>
        <v>teguh sugeng44215UTARANIGHT</v>
      </c>
      <c r="AI5191" s="5" t="str">
        <f t="shared" si="1450"/>
        <v>BMJ 06844215NIGHT</v>
      </c>
      <c r="AJ5191" s="5" t="str">
        <f t="shared" si="1451"/>
        <v>teguh sugeng44215NIGHT</v>
      </c>
      <c r="AK5191" s="5" t="str">
        <f t="shared" si="1452"/>
        <v>teguh sugengBMJ</v>
      </c>
      <c r="AL5191" s="5" t="str">
        <f t="shared" si="1454"/>
        <v>1UTARA</v>
      </c>
      <c r="AM5191" s="5" t="str">
        <f t="shared" si="1455"/>
        <v>1 &gt; 4UTARA10 RODA</v>
      </c>
      <c r="AN5191" s="5" t="str">
        <f t="shared" si="1456"/>
        <v>teguh sugengBMJ1 &gt; 4UTARA10 RODA</v>
      </c>
      <c r="AO5191" s="5" t="str">
        <f t="shared" si="1457"/>
        <v>teguh sugeng1 &gt; 4UTARA10 RODA</v>
      </c>
      <c r="AP5191" s="5" t="str">
        <f t="shared" si="1458"/>
        <v>44215NIGHT</v>
      </c>
    </row>
    <row r="5192" spans="1:42" x14ac:dyDescent="0.3">
      <c r="A5192" s="33">
        <v>1</v>
      </c>
      <c r="B5192" s="33"/>
      <c r="C5192" s="70">
        <v>44215</v>
      </c>
      <c r="D5192" s="71" t="s">
        <v>87</v>
      </c>
      <c r="E5192" s="70">
        <v>44215</v>
      </c>
      <c r="F5192" s="71">
        <v>5177302</v>
      </c>
      <c r="G5192" s="33" t="s">
        <v>20</v>
      </c>
      <c r="H5192" s="33" t="s">
        <v>21</v>
      </c>
      <c r="I5192" s="33" t="s">
        <v>51</v>
      </c>
      <c r="J5192" s="33" t="s">
        <v>46</v>
      </c>
      <c r="K5192" s="63" t="s">
        <v>77</v>
      </c>
      <c r="L5192" s="32" t="str">
        <f t="shared" si="1459"/>
        <v>FM260JD</v>
      </c>
      <c r="M5192" s="32" t="str">
        <f t="shared" si="1460"/>
        <v>BMJ</v>
      </c>
      <c r="N5192" s="32" t="str">
        <f t="shared" si="1461"/>
        <v>10 RODA</v>
      </c>
      <c r="O5192" s="146">
        <v>0.9517592592592593</v>
      </c>
      <c r="P5192" s="65">
        <v>0.9517592592592593</v>
      </c>
      <c r="Q5192" s="65"/>
      <c r="R5192" s="66">
        <v>2</v>
      </c>
      <c r="S5192" s="66">
        <v>39820</v>
      </c>
      <c r="T5192" s="66">
        <v>15160</v>
      </c>
      <c r="U5192" s="67">
        <f t="shared" si="1453"/>
        <v>24.66</v>
      </c>
      <c r="V5192" s="66">
        <f t="shared" si="1444"/>
        <v>480722.04000000004</v>
      </c>
      <c r="W5192" s="66" t="str">
        <f t="shared" si="1445"/>
        <v>1 &gt; 4</v>
      </c>
      <c r="X5192" s="66">
        <f>A5192+SUMIFS(Presensi!F:F,Presensi!E:E,'Entry Data'!AP5192)</f>
        <v>1</v>
      </c>
      <c r="Y5192" s="66">
        <f>IFERROR(INDEX('Retasi Pricing'!F:F,MATCH('Entry Data'!AM5192,'Retasi Pricing'!E:E,0))*X5192,"")</f>
        <v>25000</v>
      </c>
      <c r="Z5192" s="62" t="s">
        <v>26</v>
      </c>
      <c r="AA5192" s="62" t="s">
        <v>27</v>
      </c>
      <c r="AB5192" s="32"/>
      <c r="AC5192" s="32" t="s">
        <v>200</v>
      </c>
      <c r="AD5192" s="32" t="str">
        <f t="shared" si="1446"/>
        <v/>
      </c>
      <c r="AF5192" s="5" t="str">
        <f t="shared" si="1447"/>
        <v>teguh sugeng44215</v>
      </c>
      <c r="AG5192" s="5" t="str">
        <f t="shared" si="1448"/>
        <v>BMJ 06844215UTARANIGHT</v>
      </c>
      <c r="AH5192" s="5" t="str">
        <f t="shared" si="1449"/>
        <v>teguh sugeng44215UTARANIGHT</v>
      </c>
      <c r="AI5192" s="5" t="str">
        <f t="shared" si="1450"/>
        <v>BMJ 06844215NIGHT</v>
      </c>
      <c r="AJ5192" s="5" t="str">
        <f t="shared" si="1451"/>
        <v>teguh sugeng44215NIGHT</v>
      </c>
      <c r="AK5192" s="5" t="str">
        <f t="shared" si="1452"/>
        <v>teguh sugengBMJ</v>
      </c>
      <c r="AL5192" s="5" t="str">
        <f t="shared" si="1454"/>
        <v>2UTARA</v>
      </c>
      <c r="AM5192" s="5" t="str">
        <f t="shared" si="1455"/>
        <v>1 &gt; 4UTARA10 RODA</v>
      </c>
      <c r="AN5192" s="5" t="str">
        <f t="shared" si="1456"/>
        <v>teguh sugengBMJ1 &gt; 4UTARA10 RODA</v>
      </c>
      <c r="AO5192" s="5" t="str">
        <f t="shared" si="1457"/>
        <v>teguh sugeng1 &gt; 4UTARA10 RODA</v>
      </c>
      <c r="AP5192" s="5" t="str">
        <f t="shared" si="1458"/>
        <v>44215NIGHT</v>
      </c>
    </row>
    <row r="5193" spans="1:42" x14ac:dyDescent="0.3">
      <c r="A5193" s="33">
        <v>1</v>
      </c>
      <c r="B5193" s="33"/>
      <c r="C5193" s="70">
        <v>44215</v>
      </c>
      <c r="D5193" s="71" t="s">
        <v>87</v>
      </c>
      <c r="E5193" s="70">
        <v>44216</v>
      </c>
      <c r="F5193" s="71">
        <v>5177379</v>
      </c>
      <c r="G5193" s="33" t="s">
        <v>20</v>
      </c>
      <c r="H5193" s="33" t="s">
        <v>21</v>
      </c>
      <c r="I5193" s="33" t="s">
        <v>51</v>
      </c>
      <c r="J5193" s="33" t="s">
        <v>46</v>
      </c>
      <c r="K5193" s="63" t="s">
        <v>78</v>
      </c>
      <c r="L5193" s="32" t="str">
        <f t="shared" si="1459"/>
        <v>FM260JD</v>
      </c>
      <c r="M5193" s="32" t="str">
        <f t="shared" si="1460"/>
        <v>BMJ</v>
      </c>
      <c r="N5193" s="32" t="str">
        <f t="shared" si="1461"/>
        <v>10 RODA</v>
      </c>
      <c r="O5193" s="146">
        <v>1.5590277777777778E-2</v>
      </c>
      <c r="P5193" s="65">
        <v>1.5590277777777778E-2</v>
      </c>
      <c r="Q5193" s="65"/>
      <c r="R5193" s="66">
        <v>2</v>
      </c>
      <c r="S5193" s="66">
        <v>39460</v>
      </c>
      <c r="T5193" s="66">
        <v>14960</v>
      </c>
      <c r="U5193" s="67">
        <f t="shared" si="1453"/>
        <v>24.5</v>
      </c>
      <c r="V5193" s="66">
        <f t="shared" si="1444"/>
        <v>477603</v>
      </c>
      <c r="W5193" s="66" t="str">
        <f t="shared" si="1445"/>
        <v>1 &gt; 4</v>
      </c>
      <c r="X5193" s="66">
        <f>A5193+SUMIFS(Presensi!F:F,Presensi!E:E,'Entry Data'!AP5193)</f>
        <v>1</v>
      </c>
      <c r="Y5193" s="66">
        <f>IFERROR(INDEX('Retasi Pricing'!F:F,MATCH('Entry Data'!AM5193,'Retasi Pricing'!E:E,0))*X5193,"")</f>
        <v>25000</v>
      </c>
      <c r="Z5193" s="62" t="s">
        <v>26</v>
      </c>
      <c r="AA5193" s="62" t="s">
        <v>27</v>
      </c>
      <c r="AB5193" s="32"/>
      <c r="AC5193" s="32" t="s">
        <v>106</v>
      </c>
      <c r="AD5193" s="32" t="str">
        <f t="shared" si="1446"/>
        <v/>
      </c>
      <c r="AF5193" s="5" t="str">
        <f t="shared" si="1447"/>
        <v>muhlis44215</v>
      </c>
      <c r="AG5193" s="5" t="str">
        <f t="shared" si="1448"/>
        <v>BMJ 06944215UTARANIGHT</v>
      </c>
      <c r="AH5193" s="5" t="str">
        <f t="shared" si="1449"/>
        <v>muhlis44215UTARANIGHT</v>
      </c>
      <c r="AI5193" s="5" t="str">
        <f t="shared" si="1450"/>
        <v>BMJ 06944215NIGHT</v>
      </c>
      <c r="AJ5193" s="5" t="str">
        <f t="shared" si="1451"/>
        <v>muhlis44215NIGHT</v>
      </c>
      <c r="AK5193" s="5" t="str">
        <f t="shared" si="1452"/>
        <v>muhlisBMJ</v>
      </c>
      <c r="AL5193" s="5" t="str">
        <f t="shared" si="1454"/>
        <v>2UTARA</v>
      </c>
      <c r="AM5193" s="5" t="str">
        <f t="shared" si="1455"/>
        <v>1 &gt; 4UTARA10 RODA</v>
      </c>
      <c r="AN5193" s="5" t="str">
        <f t="shared" si="1456"/>
        <v>muhlisBMJ1 &gt; 4UTARA10 RODA</v>
      </c>
      <c r="AO5193" s="5" t="str">
        <f t="shared" si="1457"/>
        <v>muhlis1 &gt; 4UTARA10 RODA</v>
      </c>
      <c r="AP5193" s="5" t="str">
        <f t="shared" si="1458"/>
        <v>44215NIGHT</v>
      </c>
    </row>
    <row r="5194" spans="1:42" x14ac:dyDescent="0.3">
      <c r="A5194" s="33">
        <v>1</v>
      </c>
      <c r="B5194" s="33"/>
      <c r="C5194" s="70">
        <v>44215</v>
      </c>
      <c r="D5194" s="71" t="s">
        <v>87</v>
      </c>
      <c r="E5194" s="70">
        <v>44216</v>
      </c>
      <c r="F5194" s="71">
        <v>5177564</v>
      </c>
      <c r="G5194" s="33" t="s">
        <v>20</v>
      </c>
      <c r="H5194" s="33" t="s">
        <v>21</v>
      </c>
      <c r="I5194" s="33" t="s">
        <v>51</v>
      </c>
      <c r="J5194" s="33" t="s">
        <v>46</v>
      </c>
      <c r="K5194" s="63" t="s">
        <v>78</v>
      </c>
      <c r="L5194" s="32" t="str">
        <f t="shared" si="1459"/>
        <v>FM260JD</v>
      </c>
      <c r="M5194" s="32" t="str">
        <f t="shared" si="1460"/>
        <v>BMJ</v>
      </c>
      <c r="N5194" s="32" t="str">
        <f t="shared" si="1461"/>
        <v>10 RODA</v>
      </c>
      <c r="O5194" s="146">
        <v>0.21050925925925926</v>
      </c>
      <c r="P5194" s="65">
        <v>0.21050925925925926</v>
      </c>
      <c r="Q5194" s="65"/>
      <c r="R5194" s="66">
        <v>3</v>
      </c>
      <c r="S5194" s="66">
        <v>41440</v>
      </c>
      <c r="T5194" s="66">
        <v>14960</v>
      </c>
      <c r="U5194" s="67">
        <f t="shared" si="1453"/>
        <v>26.48</v>
      </c>
      <c r="V5194" s="66">
        <f t="shared" ref="V5194:V5257" si="1462">IFERROR(VLOOKUP(L5194,harga,2,FALSE),"")*U5194*IFERROR(VLOOKUP(G5194,jarak,2,FALSE),"")</f>
        <v>516201.12000000005</v>
      </c>
      <c r="W5194" s="66" t="str">
        <f t="shared" ref="W5194:W5257" si="1463">IFERROR(VLOOKUP(AL5194,Code,2,FALSE),"")</f>
        <v>1 &gt; 4</v>
      </c>
      <c r="X5194" s="66">
        <f>A5194+SUMIFS(Presensi!F:F,Presensi!E:E,'Entry Data'!AP5194)</f>
        <v>1</v>
      </c>
      <c r="Y5194" s="66">
        <f>IFERROR(INDEX('Retasi Pricing'!F:F,MATCH('Entry Data'!AM5194,'Retasi Pricing'!E:E,0))*X5194,"")</f>
        <v>25000</v>
      </c>
      <c r="Z5194" s="62" t="s">
        <v>26</v>
      </c>
      <c r="AA5194" s="62" t="s">
        <v>27</v>
      </c>
      <c r="AB5194" s="32"/>
      <c r="AC5194" s="32" t="s">
        <v>106</v>
      </c>
      <c r="AD5194" s="32" t="str">
        <f t="shared" ref="AD5194:AD5257" si="1464">IFERROR(VLOOKUP(AC5194,driver,13,FALSE),"")</f>
        <v/>
      </c>
      <c r="AF5194" s="5" t="str">
        <f t="shared" ref="AF5194:AF5257" si="1465">AC5194&amp;C5194</f>
        <v>muhlis44215</v>
      </c>
      <c r="AG5194" s="5" t="str">
        <f t="shared" ref="AG5194:AG5257" si="1466">K5194&amp;C5194&amp;G5194&amp;D5194</f>
        <v>BMJ 06944215UTARANIGHT</v>
      </c>
      <c r="AH5194" s="5" t="str">
        <f t="shared" ref="AH5194:AH5257" si="1467">AC5194&amp;C5194&amp;G5194&amp;D5194</f>
        <v>muhlis44215UTARANIGHT</v>
      </c>
      <c r="AI5194" s="5" t="str">
        <f t="shared" ref="AI5194:AI5257" si="1468">K5194&amp;C5194&amp;D5194</f>
        <v>BMJ 06944215NIGHT</v>
      </c>
      <c r="AJ5194" s="5" t="str">
        <f t="shared" ref="AJ5194:AJ5257" si="1469">AC5194&amp;C5194&amp;D5194</f>
        <v>muhlis44215NIGHT</v>
      </c>
      <c r="AK5194" s="5" t="str">
        <f t="shared" ref="AK5194:AK5257" si="1470">AC5194&amp;M5194</f>
        <v>muhlisBMJ</v>
      </c>
      <c r="AL5194" s="5" t="str">
        <f t="shared" si="1454"/>
        <v>3UTARA</v>
      </c>
      <c r="AM5194" s="5" t="str">
        <f t="shared" si="1455"/>
        <v>1 &gt; 4UTARA10 RODA</v>
      </c>
      <c r="AN5194" s="5" t="str">
        <f t="shared" si="1456"/>
        <v>muhlisBMJ1 &gt; 4UTARA10 RODA</v>
      </c>
      <c r="AO5194" s="5" t="str">
        <f t="shared" si="1457"/>
        <v>muhlis1 &gt; 4UTARA10 RODA</v>
      </c>
      <c r="AP5194" s="5" t="str">
        <f t="shared" si="1458"/>
        <v>44215NIGHT</v>
      </c>
    </row>
    <row r="5195" spans="1:42" x14ac:dyDescent="0.3">
      <c r="A5195" s="33">
        <v>1</v>
      </c>
      <c r="B5195" s="33"/>
      <c r="C5195" s="70">
        <v>44215</v>
      </c>
      <c r="D5195" s="71" t="s">
        <v>87</v>
      </c>
      <c r="E5195" s="70">
        <v>44215</v>
      </c>
      <c r="F5195" s="71">
        <v>5177298</v>
      </c>
      <c r="G5195" s="33" t="s">
        <v>20</v>
      </c>
      <c r="H5195" s="33" t="s">
        <v>21</v>
      </c>
      <c r="I5195" s="33" t="s">
        <v>51</v>
      </c>
      <c r="J5195" s="33" t="s">
        <v>46</v>
      </c>
      <c r="K5195" s="63" t="s">
        <v>78</v>
      </c>
      <c r="L5195" s="32" t="str">
        <f t="shared" si="1459"/>
        <v>FM260JD</v>
      </c>
      <c r="M5195" s="32" t="str">
        <f t="shared" si="1460"/>
        <v>BMJ</v>
      </c>
      <c r="N5195" s="32" t="str">
        <f t="shared" si="1461"/>
        <v>10 RODA</v>
      </c>
      <c r="O5195" s="146">
        <v>0.94988425925925923</v>
      </c>
      <c r="P5195" s="65">
        <v>0.94988425925925923</v>
      </c>
      <c r="Q5195" s="65"/>
      <c r="R5195" s="66">
        <v>1</v>
      </c>
      <c r="S5195" s="66">
        <v>39340</v>
      </c>
      <c r="T5195" s="66">
        <v>14960</v>
      </c>
      <c r="U5195" s="67">
        <f t="shared" ref="U5195:U5258" si="1471">(S5195-T5195)/1000</f>
        <v>24.38</v>
      </c>
      <c r="V5195" s="66">
        <f t="shared" si="1462"/>
        <v>475263.72000000003</v>
      </c>
      <c r="W5195" s="66" t="str">
        <f t="shared" si="1463"/>
        <v>1 &gt; 4</v>
      </c>
      <c r="X5195" s="66">
        <f>A5195+SUMIFS(Presensi!F:F,Presensi!E:E,'Entry Data'!AP5195)</f>
        <v>1</v>
      </c>
      <c r="Y5195" s="66">
        <f>IFERROR(INDEX('Retasi Pricing'!F:F,MATCH('Entry Data'!AM5195,'Retasi Pricing'!E:E,0))*X5195,"")</f>
        <v>25000</v>
      </c>
      <c r="Z5195" s="62" t="s">
        <v>26</v>
      </c>
      <c r="AA5195" s="62" t="s">
        <v>27</v>
      </c>
      <c r="AB5195" s="32"/>
      <c r="AC5195" s="32" t="s">
        <v>106</v>
      </c>
      <c r="AD5195" s="32" t="str">
        <f t="shared" si="1464"/>
        <v/>
      </c>
      <c r="AF5195" s="5" t="str">
        <f t="shared" si="1465"/>
        <v>muhlis44215</v>
      </c>
      <c r="AG5195" s="5" t="str">
        <f t="shared" si="1466"/>
        <v>BMJ 06944215UTARANIGHT</v>
      </c>
      <c r="AH5195" s="5" t="str">
        <f t="shared" si="1467"/>
        <v>muhlis44215UTARANIGHT</v>
      </c>
      <c r="AI5195" s="5" t="str">
        <f t="shared" si="1468"/>
        <v>BMJ 06944215NIGHT</v>
      </c>
      <c r="AJ5195" s="5" t="str">
        <f t="shared" si="1469"/>
        <v>muhlis44215NIGHT</v>
      </c>
      <c r="AK5195" s="5" t="str">
        <f t="shared" si="1470"/>
        <v>muhlisBMJ</v>
      </c>
      <c r="AL5195" s="5" t="str">
        <f t="shared" ref="AL5195:AL5258" si="1472">Q5195&amp;R5195&amp;G5195</f>
        <v>1UTARA</v>
      </c>
      <c r="AM5195" s="5" t="str">
        <f t="shared" ref="AM5195:AM5258" si="1473">W5195&amp;G5195&amp;N5195</f>
        <v>1 &gt; 4UTARA10 RODA</v>
      </c>
      <c r="AN5195" s="5" t="str">
        <f t="shared" ref="AN5195:AN5258" si="1474">AC5195&amp;M5195&amp;W5195&amp;G5195&amp;N5195</f>
        <v>muhlisBMJ1 &gt; 4UTARA10 RODA</v>
      </c>
      <c r="AO5195" s="5" t="str">
        <f t="shared" ref="AO5195:AO5258" si="1475">AC5195&amp;W5195&amp;G5195&amp;N5195</f>
        <v>muhlis1 &gt; 4UTARA10 RODA</v>
      </c>
      <c r="AP5195" s="5" t="str">
        <f t="shared" ref="AP5195:AP5258" si="1476">C5195&amp;D5195</f>
        <v>44215NIGHT</v>
      </c>
    </row>
    <row r="5196" spans="1:42" x14ac:dyDescent="0.3">
      <c r="A5196" s="33">
        <v>1</v>
      </c>
      <c r="B5196" s="33"/>
      <c r="C5196" s="70">
        <v>44215</v>
      </c>
      <c r="D5196" s="71" t="s">
        <v>87</v>
      </c>
      <c r="E5196" s="70">
        <v>44216</v>
      </c>
      <c r="F5196" s="71">
        <v>5177432</v>
      </c>
      <c r="G5196" s="33" t="s">
        <v>20</v>
      </c>
      <c r="H5196" s="33" t="s">
        <v>21</v>
      </c>
      <c r="I5196" s="33" t="s">
        <v>51</v>
      </c>
      <c r="J5196" s="33" t="s">
        <v>46</v>
      </c>
      <c r="K5196" s="63" t="s">
        <v>79</v>
      </c>
      <c r="L5196" s="32" t="str">
        <f t="shared" si="1459"/>
        <v>AXOR4843</v>
      </c>
      <c r="M5196" s="32" t="str">
        <f t="shared" si="1460"/>
        <v>BMJ</v>
      </c>
      <c r="N5196" s="32" t="str">
        <f t="shared" si="1461"/>
        <v>12 RODA</v>
      </c>
      <c r="O5196" s="146">
        <v>8.1006944444444437E-2</v>
      </c>
      <c r="P5196" s="65">
        <v>8.1006944444444437E-2</v>
      </c>
      <c r="Q5196" s="65"/>
      <c r="R5196" s="66">
        <v>2</v>
      </c>
      <c r="S5196" s="66">
        <v>54180</v>
      </c>
      <c r="T5196" s="66">
        <v>20040</v>
      </c>
      <c r="U5196" s="67">
        <f t="shared" si="1471"/>
        <v>34.14</v>
      </c>
      <c r="V5196" s="66">
        <f t="shared" si="1462"/>
        <v>692256.78</v>
      </c>
      <c r="W5196" s="66" t="str">
        <f t="shared" si="1463"/>
        <v>1 &gt; 4</v>
      </c>
      <c r="X5196" s="66">
        <f>A5196+SUMIFS(Presensi!F:F,Presensi!E:E,'Entry Data'!AP5196)</f>
        <v>1</v>
      </c>
      <c r="Y5196" s="66">
        <f>IFERROR(INDEX('Retasi Pricing'!F:F,MATCH('Entry Data'!AM5196,'Retasi Pricing'!E:E,0))*X5196,"")</f>
        <v>27500</v>
      </c>
      <c r="Z5196" s="62" t="s">
        <v>26</v>
      </c>
      <c r="AA5196" s="62" t="s">
        <v>27</v>
      </c>
      <c r="AB5196" s="32"/>
      <c r="AC5196" s="32" t="s">
        <v>203</v>
      </c>
      <c r="AD5196" s="32" t="str">
        <f t="shared" si="1464"/>
        <v/>
      </c>
      <c r="AF5196" s="5" t="str">
        <f t="shared" si="1465"/>
        <v>saipul bahri44215</v>
      </c>
      <c r="AG5196" s="5" t="str">
        <f t="shared" si="1466"/>
        <v>BMJ 07044215UTARANIGHT</v>
      </c>
      <c r="AH5196" s="5" t="str">
        <f t="shared" si="1467"/>
        <v>saipul bahri44215UTARANIGHT</v>
      </c>
      <c r="AI5196" s="5" t="str">
        <f t="shared" si="1468"/>
        <v>BMJ 07044215NIGHT</v>
      </c>
      <c r="AJ5196" s="5" t="str">
        <f t="shared" si="1469"/>
        <v>saipul bahri44215NIGHT</v>
      </c>
      <c r="AK5196" s="5" t="str">
        <f t="shared" si="1470"/>
        <v>saipul bahriBMJ</v>
      </c>
      <c r="AL5196" s="5" t="str">
        <f t="shared" si="1472"/>
        <v>2UTARA</v>
      </c>
      <c r="AM5196" s="5" t="str">
        <f t="shared" si="1473"/>
        <v>1 &gt; 4UTARA12 RODA</v>
      </c>
      <c r="AN5196" s="5" t="str">
        <f t="shared" si="1474"/>
        <v>saipul bahriBMJ1 &gt; 4UTARA12 RODA</v>
      </c>
      <c r="AO5196" s="5" t="str">
        <f t="shared" si="1475"/>
        <v>saipul bahri1 &gt; 4UTARA12 RODA</v>
      </c>
      <c r="AP5196" s="5" t="str">
        <f t="shared" si="1476"/>
        <v>44215NIGHT</v>
      </c>
    </row>
    <row r="5197" spans="1:42" x14ac:dyDescent="0.3">
      <c r="A5197" s="33">
        <v>1</v>
      </c>
      <c r="B5197" s="33"/>
      <c r="C5197" s="70">
        <v>44215</v>
      </c>
      <c r="D5197" s="71" t="s">
        <v>87</v>
      </c>
      <c r="E5197" s="70">
        <v>44215</v>
      </c>
      <c r="F5197" s="71">
        <v>5177181</v>
      </c>
      <c r="G5197" s="33" t="s">
        <v>20</v>
      </c>
      <c r="H5197" s="33" t="s">
        <v>21</v>
      </c>
      <c r="I5197" s="33" t="s">
        <v>45</v>
      </c>
      <c r="J5197" s="33" t="s">
        <v>46</v>
      </c>
      <c r="K5197" s="63" t="s">
        <v>79</v>
      </c>
      <c r="L5197" s="32" t="str">
        <f t="shared" si="1459"/>
        <v>AXOR4843</v>
      </c>
      <c r="M5197" s="32" t="str">
        <f t="shared" si="1460"/>
        <v>BMJ</v>
      </c>
      <c r="N5197" s="32" t="str">
        <f t="shared" si="1461"/>
        <v>12 RODA</v>
      </c>
      <c r="O5197" s="146">
        <v>0.8583101851851852</v>
      </c>
      <c r="P5197" s="65">
        <v>0.86784722222222221</v>
      </c>
      <c r="Q5197" s="65"/>
      <c r="R5197" s="66">
        <v>1</v>
      </c>
      <c r="S5197" s="66">
        <v>54020</v>
      </c>
      <c r="T5197" s="66">
        <v>20040</v>
      </c>
      <c r="U5197" s="67">
        <f t="shared" si="1471"/>
        <v>33.979999999999997</v>
      </c>
      <c r="V5197" s="66">
        <f t="shared" si="1462"/>
        <v>689012.45999999985</v>
      </c>
      <c r="W5197" s="66" t="str">
        <f t="shared" si="1463"/>
        <v>1 &gt; 4</v>
      </c>
      <c r="X5197" s="66">
        <f>A5197+SUMIFS(Presensi!F:F,Presensi!E:E,'Entry Data'!AP5197)</f>
        <v>1</v>
      </c>
      <c r="Y5197" s="66">
        <f>IFERROR(INDEX('Retasi Pricing'!F:F,MATCH('Entry Data'!AM5197,'Retasi Pricing'!E:E,0))*X5197,"")</f>
        <v>27500</v>
      </c>
      <c r="Z5197" s="62" t="s">
        <v>26</v>
      </c>
      <c r="AA5197" s="62" t="s">
        <v>27</v>
      </c>
      <c r="AB5197" s="32"/>
      <c r="AC5197" s="32" t="s">
        <v>203</v>
      </c>
      <c r="AD5197" s="32" t="str">
        <f t="shared" si="1464"/>
        <v/>
      </c>
      <c r="AF5197" s="5" t="str">
        <f t="shared" si="1465"/>
        <v>saipul bahri44215</v>
      </c>
      <c r="AG5197" s="5" t="str">
        <f t="shared" si="1466"/>
        <v>BMJ 07044215UTARANIGHT</v>
      </c>
      <c r="AH5197" s="5" t="str">
        <f t="shared" si="1467"/>
        <v>saipul bahri44215UTARANIGHT</v>
      </c>
      <c r="AI5197" s="5" t="str">
        <f t="shared" si="1468"/>
        <v>BMJ 07044215NIGHT</v>
      </c>
      <c r="AJ5197" s="5" t="str">
        <f t="shared" si="1469"/>
        <v>saipul bahri44215NIGHT</v>
      </c>
      <c r="AK5197" s="5" t="str">
        <f t="shared" si="1470"/>
        <v>saipul bahriBMJ</v>
      </c>
      <c r="AL5197" s="5" t="str">
        <f t="shared" si="1472"/>
        <v>1UTARA</v>
      </c>
      <c r="AM5197" s="5" t="str">
        <f t="shared" si="1473"/>
        <v>1 &gt; 4UTARA12 RODA</v>
      </c>
      <c r="AN5197" s="5" t="str">
        <f t="shared" si="1474"/>
        <v>saipul bahriBMJ1 &gt; 4UTARA12 RODA</v>
      </c>
      <c r="AO5197" s="5" t="str">
        <f t="shared" si="1475"/>
        <v>saipul bahri1 &gt; 4UTARA12 RODA</v>
      </c>
      <c r="AP5197" s="5" t="str">
        <f t="shared" si="1476"/>
        <v>44215NIGHT</v>
      </c>
    </row>
    <row r="5198" spans="1:42" x14ac:dyDescent="0.3">
      <c r="A5198" s="33">
        <v>1</v>
      </c>
      <c r="B5198" s="33"/>
      <c r="C5198" s="70">
        <v>44215</v>
      </c>
      <c r="D5198" s="71" t="s">
        <v>87</v>
      </c>
      <c r="E5198" s="70">
        <v>44216</v>
      </c>
      <c r="F5198" s="71">
        <v>5177398</v>
      </c>
      <c r="G5198" s="33" t="s">
        <v>20</v>
      </c>
      <c r="H5198" s="33" t="s">
        <v>21</v>
      </c>
      <c r="I5198" s="33" t="s">
        <v>123</v>
      </c>
      <c r="J5198" s="33" t="s">
        <v>46</v>
      </c>
      <c r="K5198" s="63" t="s">
        <v>80</v>
      </c>
      <c r="L5198" s="32" t="str">
        <f t="shared" si="1459"/>
        <v>AXOR4843</v>
      </c>
      <c r="M5198" s="32" t="str">
        <f t="shared" si="1460"/>
        <v>BMJ</v>
      </c>
      <c r="N5198" s="32" t="str">
        <f t="shared" si="1461"/>
        <v>12 RODA</v>
      </c>
      <c r="O5198" s="146">
        <v>4.372685185185185E-2</v>
      </c>
      <c r="P5198" s="65">
        <v>4.372685185185185E-2</v>
      </c>
      <c r="Q5198" s="65"/>
      <c r="R5198" s="66">
        <v>4</v>
      </c>
      <c r="S5198" s="66">
        <v>51000</v>
      </c>
      <c r="T5198" s="66">
        <v>20200</v>
      </c>
      <c r="U5198" s="67">
        <f t="shared" si="1471"/>
        <v>30.8</v>
      </c>
      <c r="V5198" s="66">
        <f t="shared" si="1462"/>
        <v>624531.6</v>
      </c>
      <c r="W5198" s="66" t="str">
        <f t="shared" si="1463"/>
        <v>1 &gt; 4</v>
      </c>
      <c r="X5198" s="66">
        <f>A5198+SUMIFS(Presensi!F:F,Presensi!E:E,'Entry Data'!AP5198)</f>
        <v>1</v>
      </c>
      <c r="Y5198" s="66">
        <f>IFERROR(INDEX('Retasi Pricing'!F:F,MATCH('Entry Data'!AM5198,'Retasi Pricing'!E:E,0))*X5198,"")</f>
        <v>27500</v>
      </c>
      <c r="Z5198" s="62" t="s">
        <v>26</v>
      </c>
      <c r="AA5198" s="62" t="s">
        <v>27</v>
      </c>
      <c r="AB5198" s="32"/>
      <c r="AC5198" s="32" t="s">
        <v>208</v>
      </c>
      <c r="AD5198" s="32" t="str">
        <f t="shared" si="1464"/>
        <v/>
      </c>
      <c r="AF5198" s="5" t="str">
        <f t="shared" si="1465"/>
        <v>mulyadi44215</v>
      </c>
      <c r="AG5198" s="5" t="str">
        <f t="shared" si="1466"/>
        <v>BMJ 07144215UTARANIGHT</v>
      </c>
      <c r="AH5198" s="5" t="str">
        <f t="shared" si="1467"/>
        <v>mulyadi44215UTARANIGHT</v>
      </c>
      <c r="AI5198" s="5" t="str">
        <f t="shared" si="1468"/>
        <v>BMJ 07144215NIGHT</v>
      </c>
      <c r="AJ5198" s="5" t="str">
        <f t="shared" si="1469"/>
        <v>mulyadi44215NIGHT</v>
      </c>
      <c r="AK5198" s="5" t="str">
        <f t="shared" si="1470"/>
        <v>mulyadiBMJ</v>
      </c>
      <c r="AL5198" s="5" t="str">
        <f t="shared" si="1472"/>
        <v>4UTARA</v>
      </c>
      <c r="AM5198" s="5" t="str">
        <f t="shared" si="1473"/>
        <v>1 &gt; 4UTARA12 RODA</v>
      </c>
      <c r="AN5198" s="5" t="str">
        <f t="shared" si="1474"/>
        <v>mulyadiBMJ1 &gt; 4UTARA12 RODA</v>
      </c>
      <c r="AO5198" s="5" t="str">
        <f t="shared" si="1475"/>
        <v>mulyadi1 &gt; 4UTARA12 RODA</v>
      </c>
      <c r="AP5198" s="5" t="str">
        <f t="shared" si="1476"/>
        <v>44215NIGHT</v>
      </c>
    </row>
    <row r="5199" spans="1:42" x14ac:dyDescent="0.3">
      <c r="A5199" s="33">
        <v>1</v>
      </c>
      <c r="B5199" s="33"/>
      <c r="C5199" s="70">
        <v>44215</v>
      </c>
      <c r="D5199" s="71" t="s">
        <v>87</v>
      </c>
      <c r="E5199" s="70">
        <v>44216</v>
      </c>
      <c r="F5199" s="71">
        <v>5177468</v>
      </c>
      <c r="G5199" s="33" t="s">
        <v>20</v>
      </c>
      <c r="H5199" s="33" t="s">
        <v>21</v>
      </c>
      <c r="I5199" s="33" t="s">
        <v>123</v>
      </c>
      <c r="J5199" s="33" t="s">
        <v>23</v>
      </c>
      <c r="K5199" s="63" t="s">
        <v>80</v>
      </c>
      <c r="L5199" s="32" t="str">
        <f t="shared" si="1459"/>
        <v>AXOR4843</v>
      </c>
      <c r="M5199" s="32" t="str">
        <f t="shared" si="1460"/>
        <v>BMJ</v>
      </c>
      <c r="N5199" s="32" t="str">
        <f t="shared" si="1461"/>
        <v>12 RODA</v>
      </c>
      <c r="O5199" s="146">
        <v>0.10793981481481481</v>
      </c>
      <c r="P5199" s="65">
        <v>0.10793981481481481</v>
      </c>
      <c r="Q5199" s="65"/>
      <c r="R5199" s="66">
        <v>5</v>
      </c>
      <c r="S5199" s="66">
        <v>51860</v>
      </c>
      <c r="T5199" s="66">
        <v>20200</v>
      </c>
      <c r="U5199" s="67">
        <f t="shared" si="1471"/>
        <v>31.66</v>
      </c>
      <c r="V5199" s="66">
        <f t="shared" si="1462"/>
        <v>641969.81999999995</v>
      </c>
      <c r="W5199" s="66" t="str">
        <f t="shared" si="1463"/>
        <v>&gt; 5</v>
      </c>
      <c r="X5199" s="66">
        <f>A5199+SUMIFS(Presensi!F:F,Presensi!E:E,'Entry Data'!AP5199)</f>
        <v>1</v>
      </c>
      <c r="Y5199" s="66">
        <f>IFERROR(INDEX('Retasi Pricing'!F:F,MATCH('Entry Data'!AM5199,'Retasi Pricing'!E:E,0))*X5199,"")</f>
        <v>31200</v>
      </c>
      <c r="Z5199" s="62" t="s">
        <v>26</v>
      </c>
      <c r="AA5199" s="62" t="s">
        <v>27</v>
      </c>
      <c r="AB5199" s="32"/>
      <c r="AC5199" s="32" t="s">
        <v>208</v>
      </c>
      <c r="AD5199" s="32" t="str">
        <f t="shared" si="1464"/>
        <v/>
      </c>
      <c r="AF5199" s="5" t="str">
        <f t="shared" si="1465"/>
        <v>mulyadi44215</v>
      </c>
      <c r="AG5199" s="5" t="str">
        <f t="shared" si="1466"/>
        <v>BMJ 07144215UTARANIGHT</v>
      </c>
      <c r="AH5199" s="5" t="str">
        <f t="shared" si="1467"/>
        <v>mulyadi44215UTARANIGHT</v>
      </c>
      <c r="AI5199" s="5" t="str">
        <f t="shared" si="1468"/>
        <v>BMJ 07144215NIGHT</v>
      </c>
      <c r="AJ5199" s="5" t="str">
        <f t="shared" si="1469"/>
        <v>mulyadi44215NIGHT</v>
      </c>
      <c r="AK5199" s="5" t="str">
        <f t="shared" si="1470"/>
        <v>mulyadiBMJ</v>
      </c>
      <c r="AL5199" s="5" t="str">
        <f t="shared" si="1472"/>
        <v>5UTARA</v>
      </c>
      <c r="AM5199" s="5" t="str">
        <f t="shared" si="1473"/>
        <v>&gt; 5UTARA12 RODA</v>
      </c>
      <c r="AN5199" s="5" t="str">
        <f t="shared" si="1474"/>
        <v>mulyadiBMJ&gt; 5UTARA12 RODA</v>
      </c>
      <c r="AO5199" s="5" t="str">
        <f t="shared" si="1475"/>
        <v>mulyadi&gt; 5UTARA12 RODA</v>
      </c>
      <c r="AP5199" s="5" t="str">
        <f t="shared" si="1476"/>
        <v>44215NIGHT</v>
      </c>
    </row>
    <row r="5200" spans="1:42" x14ac:dyDescent="0.3">
      <c r="A5200" s="33">
        <v>1</v>
      </c>
      <c r="B5200" s="33"/>
      <c r="C5200" s="70">
        <v>44215</v>
      </c>
      <c r="D5200" s="71" t="s">
        <v>87</v>
      </c>
      <c r="E5200" s="70">
        <v>44216</v>
      </c>
      <c r="F5200" s="71">
        <v>5177522</v>
      </c>
      <c r="G5200" s="33" t="s">
        <v>20</v>
      </c>
      <c r="H5200" s="33" t="s">
        <v>21</v>
      </c>
      <c r="I5200" s="33" t="s">
        <v>123</v>
      </c>
      <c r="J5200" s="33" t="s">
        <v>46</v>
      </c>
      <c r="K5200" s="63" t="s">
        <v>80</v>
      </c>
      <c r="L5200" s="32" t="str">
        <f t="shared" si="1459"/>
        <v>AXOR4843</v>
      </c>
      <c r="M5200" s="32" t="str">
        <f t="shared" si="1460"/>
        <v>BMJ</v>
      </c>
      <c r="N5200" s="32" t="str">
        <f t="shared" si="1461"/>
        <v>12 RODA</v>
      </c>
      <c r="O5200" s="146">
        <v>0.17060185185185184</v>
      </c>
      <c r="P5200" s="65">
        <v>0.17060185185185184</v>
      </c>
      <c r="Q5200" s="65"/>
      <c r="R5200" s="66">
        <v>6</v>
      </c>
      <c r="S5200" s="66">
        <v>50600</v>
      </c>
      <c r="T5200" s="66">
        <v>20200</v>
      </c>
      <c r="U5200" s="67">
        <f t="shared" si="1471"/>
        <v>30.4</v>
      </c>
      <c r="V5200" s="66">
        <f t="shared" si="1462"/>
        <v>616420.79999999993</v>
      </c>
      <c r="W5200" s="66" t="str">
        <f t="shared" si="1463"/>
        <v>&gt; 6</v>
      </c>
      <c r="X5200" s="66">
        <f>A5200+SUMIFS(Presensi!F:F,Presensi!E:E,'Entry Data'!AP5200)</f>
        <v>1</v>
      </c>
      <c r="Y5200" s="66">
        <f>IFERROR(INDEX('Retasi Pricing'!F:F,MATCH('Entry Data'!AM5200,'Retasi Pricing'!E:E,0))*X5200,"")</f>
        <v>34450</v>
      </c>
      <c r="Z5200" s="62" t="s">
        <v>26</v>
      </c>
      <c r="AA5200" s="62" t="s">
        <v>27</v>
      </c>
      <c r="AB5200" s="32"/>
      <c r="AC5200" s="32" t="s">
        <v>208</v>
      </c>
      <c r="AD5200" s="32" t="str">
        <f t="shared" si="1464"/>
        <v/>
      </c>
      <c r="AF5200" s="5" t="str">
        <f t="shared" si="1465"/>
        <v>mulyadi44215</v>
      </c>
      <c r="AG5200" s="5" t="str">
        <f t="shared" si="1466"/>
        <v>BMJ 07144215UTARANIGHT</v>
      </c>
      <c r="AH5200" s="5" t="str">
        <f t="shared" si="1467"/>
        <v>mulyadi44215UTARANIGHT</v>
      </c>
      <c r="AI5200" s="5" t="str">
        <f t="shared" si="1468"/>
        <v>BMJ 07144215NIGHT</v>
      </c>
      <c r="AJ5200" s="5" t="str">
        <f t="shared" si="1469"/>
        <v>mulyadi44215NIGHT</v>
      </c>
      <c r="AK5200" s="5" t="str">
        <f t="shared" si="1470"/>
        <v>mulyadiBMJ</v>
      </c>
      <c r="AL5200" s="5" t="str">
        <f t="shared" si="1472"/>
        <v>6UTARA</v>
      </c>
      <c r="AM5200" s="5" t="str">
        <f t="shared" si="1473"/>
        <v>&gt; 6UTARA12 RODA</v>
      </c>
      <c r="AN5200" s="5" t="str">
        <f t="shared" si="1474"/>
        <v>mulyadiBMJ&gt; 6UTARA12 RODA</v>
      </c>
      <c r="AO5200" s="5" t="str">
        <f t="shared" si="1475"/>
        <v>mulyadi&gt; 6UTARA12 RODA</v>
      </c>
      <c r="AP5200" s="5" t="str">
        <f t="shared" si="1476"/>
        <v>44215NIGHT</v>
      </c>
    </row>
    <row r="5201" spans="1:42" x14ac:dyDescent="0.3">
      <c r="A5201" s="33">
        <v>1</v>
      </c>
      <c r="B5201" s="33"/>
      <c r="C5201" s="70">
        <v>44215</v>
      </c>
      <c r="D5201" s="71" t="s">
        <v>87</v>
      </c>
      <c r="E5201" s="70">
        <v>44216</v>
      </c>
      <c r="F5201" s="71">
        <v>5177591</v>
      </c>
      <c r="G5201" s="33" t="s">
        <v>20</v>
      </c>
      <c r="H5201" s="33" t="s">
        <v>21</v>
      </c>
      <c r="I5201" s="33" t="s">
        <v>123</v>
      </c>
      <c r="J5201" s="33" t="s">
        <v>46</v>
      </c>
      <c r="K5201" s="63" t="s">
        <v>80</v>
      </c>
      <c r="L5201" s="32" t="str">
        <f t="shared" si="1459"/>
        <v>AXOR4843</v>
      </c>
      <c r="M5201" s="32" t="str">
        <f t="shared" si="1460"/>
        <v>BMJ</v>
      </c>
      <c r="N5201" s="32" t="str">
        <f t="shared" si="1461"/>
        <v>12 RODA</v>
      </c>
      <c r="O5201" s="146">
        <v>0.23527777777777778</v>
      </c>
      <c r="P5201" s="65">
        <v>0.23527777777777778</v>
      </c>
      <c r="Q5201" s="65"/>
      <c r="R5201" s="66">
        <v>7</v>
      </c>
      <c r="S5201" s="66">
        <v>54600</v>
      </c>
      <c r="T5201" s="66">
        <v>20200</v>
      </c>
      <c r="U5201" s="67">
        <f t="shared" si="1471"/>
        <v>34.4</v>
      </c>
      <c r="V5201" s="66">
        <f t="shared" si="1462"/>
        <v>697528.79999999993</v>
      </c>
      <c r="W5201" s="66" t="str">
        <f t="shared" si="1463"/>
        <v>7 &gt;</v>
      </c>
      <c r="X5201" s="66">
        <f>A5201+SUMIFS(Presensi!F:F,Presensi!E:E,'Entry Data'!AP5201)</f>
        <v>1</v>
      </c>
      <c r="Y5201" s="66">
        <f>IFERROR(INDEX('Retasi Pricing'!F:F,MATCH('Entry Data'!AM5201,'Retasi Pricing'!E:E,0))*X5201,"")</f>
        <v>42000</v>
      </c>
      <c r="Z5201" s="62" t="s">
        <v>26</v>
      </c>
      <c r="AA5201" s="62" t="s">
        <v>27</v>
      </c>
      <c r="AB5201" s="32"/>
      <c r="AC5201" s="32" t="s">
        <v>208</v>
      </c>
      <c r="AD5201" s="32" t="str">
        <f t="shared" si="1464"/>
        <v/>
      </c>
      <c r="AF5201" s="5" t="str">
        <f t="shared" si="1465"/>
        <v>mulyadi44215</v>
      </c>
      <c r="AG5201" s="5" t="str">
        <f t="shared" si="1466"/>
        <v>BMJ 07144215UTARANIGHT</v>
      </c>
      <c r="AH5201" s="5" t="str">
        <f t="shared" si="1467"/>
        <v>mulyadi44215UTARANIGHT</v>
      </c>
      <c r="AI5201" s="5" t="str">
        <f t="shared" si="1468"/>
        <v>BMJ 07144215NIGHT</v>
      </c>
      <c r="AJ5201" s="5" t="str">
        <f t="shared" si="1469"/>
        <v>mulyadi44215NIGHT</v>
      </c>
      <c r="AK5201" s="5" t="str">
        <f t="shared" si="1470"/>
        <v>mulyadiBMJ</v>
      </c>
      <c r="AL5201" s="5" t="str">
        <f t="shared" si="1472"/>
        <v>7UTARA</v>
      </c>
      <c r="AM5201" s="5" t="str">
        <f t="shared" si="1473"/>
        <v>7 &gt;UTARA12 RODA</v>
      </c>
      <c r="AN5201" s="5" t="str">
        <f t="shared" si="1474"/>
        <v>mulyadiBMJ7 &gt;UTARA12 RODA</v>
      </c>
      <c r="AO5201" s="5" t="str">
        <f t="shared" si="1475"/>
        <v>mulyadi7 &gt;UTARA12 RODA</v>
      </c>
      <c r="AP5201" s="5" t="str">
        <f t="shared" si="1476"/>
        <v>44215NIGHT</v>
      </c>
    </row>
    <row r="5202" spans="1:42" x14ac:dyDescent="0.3">
      <c r="A5202" s="33">
        <v>1</v>
      </c>
      <c r="B5202" s="33"/>
      <c r="C5202" s="70">
        <v>44215</v>
      </c>
      <c r="D5202" s="71" t="s">
        <v>87</v>
      </c>
      <c r="E5202" s="70">
        <v>44215</v>
      </c>
      <c r="F5202" s="71">
        <v>5177177</v>
      </c>
      <c r="G5202" s="33" t="s">
        <v>20</v>
      </c>
      <c r="H5202" s="33" t="s">
        <v>21</v>
      </c>
      <c r="I5202" s="33" t="s">
        <v>123</v>
      </c>
      <c r="J5202" s="33" t="s">
        <v>46</v>
      </c>
      <c r="K5202" s="63" t="s">
        <v>80</v>
      </c>
      <c r="L5202" s="32" t="str">
        <f t="shared" si="1459"/>
        <v>AXOR4843</v>
      </c>
      <c r="M5202" s="32" t="str">
        <f t="shared" si="1460"/>
        <v>BMJ</v>
      </c>
      <c r="N5202" s="32" t="str">
        <f t="shared" si="1461"/>
        <v>12 RODA</v>
      </c>
      <c r="O5202" s="146">
        <v>0.85469907407407408</v>
      </c>
      <c r="P5202" s="65">
        <v>0.86054398148148137</v>
      </c>
      <c r="Q5202" s="65"/>
      <c r="R5202" s="66">
        <v>1</v>
      </c>
      <c r="S5202" s="66">
        <v>50200</v>
      </c>
      <c r="T5202" s="66">
        <v>20200</v>
      </c>
      <c r="U5202" s="67">
        <f t="shared" si="1471"/>
        <v>30</v>
      </c>
      <c r="V5202" s="66">
        <f t="shared" si="1462"/>
        <v>608310</v>
      </c>
      <c r="W5202" s="66" t="str">
        <f t="shared" si="1463"/>
        <v>1 &gt; 4</v>
      </c>
      <c r="X5202" s="66">
        <f>A5202+SUMIFS(Presensi!F:F,Presensi!E:E,'Entry Data'!AP5202)</f>
        <v>1</v>
      </c>
      <c r="Y5202" s="66">
        <f>IFERROR(INDEX('Retasi Pricing'!F:F,MATCH('Entry Data'!AM5202,'Retasi Pricing'!E:E,0))*X5202,"")</f>
        <v>27500</v>
      </c>
      <c r="Z5202" s="62" t="s">
        <v>26</v>
      </c>
      <c r="AA5202" s="62" t="s">
        <v>27</v>
      </c>
      <c r="AB5202" s="32"/>
      <c r="AC5202" s="32" t="s">
        <v>208</v>
      </c>
      <c r="AD5202" s="32" t="str">
        <f t="shared" si="1464"/>
        <v/>
      </c>
      <c r="AF5202" s="5" t="str">
        <f t="shared" si="1465"/>
        <v>mulyadi44215</v>
      </c>
      <c r="AG5202" s="5" t="str">
        <f t="shared" si="1466"/>
        <v>BMJ 07144215UTARANIGHT</v>
      </c>
      <c r="AH5202" s="5" t="str">
        <f t="shared" si="1467"/>
        <v>mulyadi44215UTARANIGHT</v>
      </c>
      <c r="AI5202" s="5" t="str">
        <f t="shared" si="1468"/>
        <v>BMJ 07144215NIGHT</v>
      </c>
      <c r="AJ5202" s="5" t="str">
        <f t="shared" si="1469"/>
        <v>mulyadi44215NIGHT</v>
      </c>
      <c r="AK5202" s="5" t="str">
        <f t="shared" si="1470"/>
        <v>mulyadiBMJ</v>
      </c>
      <c r="AL5202" s="5" t="str">
        <f t="shared" si="1472"/>
        <v>1UTARA</v>
      </c>
      <c r="AM5202" s="5" t="str">
        <f t="shared" si="1473"/>
        <v>1 &gt; 4UTARA12 RODA</v>
      </c>
      <c r="AN5202" s="5" t="str">
        <f t="shared" si="1474"/>
        <v>mulyadiBMJ1 &gt; 4UTARA12 RODA</v>
      </c>
      <c r="AO5202" s="5" t="str">
        <f t="shared" si="1475"/>
        <v>mulyadi1 &gt; 4UTARA12 RODA</v>
      </c>
      <c r="AP5202" s="5" t="str">
        <f t="shared" si="1476"/>
        <v>44215NIGHT</v>
      </c>
    </row>
    <row r="5203" spans="1:42" x14ac:dyDescent="0.3">
      <c r="A5203" s="33">
        <v>1</v>
      </c>
      <c r="B5203" s="33"/>
      <c r="C5203" s="70">
        <v>44215</v>
      </c>
      <c r="D5203" s="71" t="s">
        <v>87</v>
      </c>
      <c r="E5203" s="70">
        <v>44215</v>
      </c>
      <c r="F5203" s="71">
        <v>5177260</v>
      </c>
      <c r="G5203" s="33" t="s">
        <v>20</v>
      </c>
      <c r="H5203" s="33" t="s">
        <v>21</v>
      </c>
      <c r="I5203" s="33" t="s">
        <v>123</v>
      </c>
      <c r="J5203" s="33" t="s">
        <v>46</v>
      </c>
      <c r="K5203" s="63" t="s">
        <v>80</v>
      </c>
      <c r="L5203" s="32" t="str">
        <f t="shared" si="1459"/>
        <v>AXOR4843</v>
      </c>
      <c r="M5203" s="32" t="str">
        <f t="shared" si="1460"/>
        <v>BMJ</v>
      </c>
      <c r="N5203" s="32" t="str">
        <f t="shared" si="1461"/>
        <v>12 RODA</v>
      </c>
      <c r="O5203" s="146">
        <v>0.91829861111111111</v>
      </c>
      <c r="P5203" s="65">
        <v>0.91829861111111111</v>
      </c>
      <c r="Q5203" s="65"/>
      <c r="R5203" s="66">
        <v>2</v>
      </c>
      <c r="S5203" s="66">
        <v>50520</v>
      </c>
      <c r="T5203" s="66">
        <v>20200</v>
      </c>
      <c r="U5203" s="67">
        <f t="shared" si="1471"/>
        <v>30.32</v>
      </c>
      <c r="V5203" s="66">
        <f t="shared" si="1462"/>
        <v>614798.64</v>
      </c>
      <c r="W5203" s="66" t="str">
        <f t="shared" si="1463"/>
        <v>1 &gt; 4</v>
      </c>
      <c r="X5203" s="66">
        <f>A5203+SUMIFS(Presensi!F:F,Presensi!E:E,'Entry Data'!AP5203)</f>
        <v>1</v>
      </c>
      <c r="Y5203" s="66">
        <f>IFERROR(INDEX('Retasi Pricing'!F:F,MATCH('Entry Data'!AM5203,'Retasi Pricing'!E:E,0))*X5203,"")</f>
        <v>27500</v>
      </c>
      <c r="Z5203" s="62" t="s">
        <v>26</v>
      </c>
      <c r="AA5203" s="62" t="s">
        <v>27</v>
      </c>
      <c r="AB5203" s="32"/>
      <c r="AC5203" s="32" t="s">
        <v>208</v>
      </c>
      <c r="AD5203" s="32" t="str">
        <f t="shared" si="1464"/>
        <v/>
      </c>
      <c r="AF5203" s="5" t="str">
        <f t="shared" si="1465"/>
        <v>mulyadi44215</v>
      </c>
      <c r="AG5203" s="5" t="str">
        <f t="shared" si="1466"/>
        <v>BMJ 07144215UTARANIGHT</v>
      </c>
      <c r="AH5203" s="5" t="str">
        <f t="shared" si="1467"/>
        <v>mulyadi44215UTARANIGHT</v>
      </c>
      <c r="AI5203" s="5" t="str">
        <f t="shared" si="1468"/>
        <v>BMJ 07144215NIGHT</v>
      </c>
      <c r="AJ5203" s="5" t="str">
        <f t="shared" si="1469"/>
        <v>mulyadi44215NIGHT</v>
      </c>
      <c r="AK5203" s="5" t="str">
        <f t="shared" si="1470"/>
        <v>mulyadiBMJ</v>
      </c>
      <c r="AL5203" s="5" t="str">
        <f t="shared" si="1472"/>
        <v>2UTARA</v>
      </c>
      <c r="AM5203" s="5" t="str">
        <f t="shared" si="1473"/>
        <v>1 &gt; 4UTARA12 RODA</v>
      </c>
      <c r="AN5203" s="5" t="str">
        <f t="shared" si="1474"/>
        <v>mulyadiBMJ1 &gt; 4UTARA12 RODA</v>
      </c>
      <c r="AO5203" s="5" t="str">
        <f t="shared" si="1475"/>
        <v>mulyadi1 &gt; 4UTARA12 RODA</v>
      </c>
      <c r="AP5203" s="5" t="str">
        <f t="shared" si="1476"/>
        <v>44215NIGHT</v>
      </c>
    </row>
    <row r="5204" spans="1:42" x14ac:dyDescent="0.3">
      <c r="A5204" s="33">
        <v>1</v>
      </c>
      <c r="B5204" s="33"/>
      <c r="C5204" s="70">
        <v>44215</v>
      </c>
      <c r="D5204" s="71" t="s">
        <v>87</v>
      </c>
      <c r="E5204" s="70">
        <v>44215</v>
      </c>
      <c r="F5204" s="71">
        <v>5177342</v>
      </c>
      <c r="G5204" s="33" t="s">
        <v>20</v>
      </c>
      <c r="H5204" s="33" t="s">
        <v>21</v>
      </c>
      <c r="I5204" s="33" t="s">
        <v>51</v>
      </c>
      <c r="J5204" s="33" t="s">
        <v>46</v>
      </c>
      <c r="K5204" s="63" t="s">
        <v>80</v>
      </c>
      <c r="L5204" s="32" t="str">
        <f t="shared" si="1459"/>
        <v>AXOR4843</v>
      </c>
      <c r="M5204" s="32" t="str">
        <f t="shared" si="1460"/>
        <v>BMJ</v>
      </c>
      <c r="N5204" s="32" t="str">
        <f t="shared" si="1461"/>
        <v>12 RODA</v>
      </c>
      <c r="O5204" s="146">
        <v>0.98148148148148151</v>
      </c>
      <c r="P5204" s="65">
        <v>0.98148148148148151</v>
      </c>
      <c r="Q5204" s="65"/>
      <c r="R5204" s="66">
        <v>3</v>
      </c>
      <c r="S5204" s="66">
        <v>51180</v>
      </c>
      <c r="T5204" s="66">
        <v>20200</v>
      </c>
      <c r="U5204" s="67">
        <f t="shared" si="1471"/>
        <v>30.98</v>
      </c>
      <c r="V5204" s="66">
        <f t="shared" si="1462"/>
        <v>628181.46</v>
      </c>
      <c r="W5204" s="66" t="str">
        <f t="shared" si="1463"/>
        <v>1 &gt; 4</v>
      </c>
      <c r="X5204" s="66">
        <f>A5204+SUMIFS(Presensi!F:F,Presensi!E:E,'Entry Data'!AP5204)</f>
        <v>1</v>
      </c>
      <c r="Y5204" s="66">
        <f>IFERROR(INDEX('Retasi Pricing'!F:F,MATCH('Entry Data'!AM5204,'Retasi Pricing'!E:E,0))*X5204,"")</f>
        <v>27500</v>
      </c>
      <c r="Z5204" s="62" t="s">
        <v>26</v>
      </c>
      <c r="AA5204" s="62" t="s">
        <v>27</v>
      </c>
      <c r="AB5204" s="32"/>
      <c r="AC5204" s="32" t="s">
        <v>208</v>
      </c>
      <c r="AD5204" s="32" t="str">
        <f t="shared" si="1464"/>
        <v/>
      </c>
      <c r="AF5204" s="5" t="str">
        <f t="shared" si="1465"/>
        <v>mulyadi44215</v>
      </c>
      <c r="AG5204" s="5" t="str">
        <f t="shared" si="1466"/>
        <v>BMJ 07144215UTARANIGHT</v>
      </c>
      <c r="AH5204" s="5" t="str">
        <f t="shared" si="1467"/>
        <v>mulyadi44215UTARANIGHT</v>
      </c>
      <c r="AI5204" s="5" t="str">
        <f t="shared" si="1468"/>
        <v>BMJ 07144215NIGHT</v>
      </c>
      <c r="AJ5204" s="5" t="str">
        <f t="shared" si="1469"/>
        <v>mulyadi44215NIGHT</v>
      </c>
      <c r="AK5204" s="5" t="str">
        <f t="shared" si="1470"/>
        <v>mulyadiBMJ</v>
      </c>
      <c r="AL5204" s="5" t="str">
        <f t="shared" si="1472"/>
        <v>3UTARA</v>
      </c>
      <c r="AM5204" s="5" t="str">
        <f t="shared" si="1473"/>
        <v>1 &gt; 4UTARA12 RODA</v>
      </c>
      <c r="AN5204" s="5" t="str">
        <f t="shared" si="1474"/>
        <v>mulyadiBMJ1 &gt; 4UTARA12 RODA</v>
      </c>
      <c r="AO5204" s="5" t="str">
        <f t="shared" si="1475"/>
        <v>mulyadi1 &gt; 4UTARA12 RODA</v>
      </c>
      <c r="AP5204" s="5" t="str">
        <f t="shared" si="1476"/>
        <v>44215NIGHT</v>
      </c>
    </row>
    <row r="5205" spans="1:42" x14ac:dyDescent="0.3">
      <c r="A5205" s="33">
        <v>1</v>
      </c>
      <c r="B5205" s="33"/>
      <c r="C5205" s="70">
        <v>44215</v>
      </c>
      <c r="D5205" s="71" t="s">
        <v>87</v>
      </c>
      <c r="E5205" s="70">
        <v>44216</v>
      </c>
      <c r="F5205" s="71">
        <v>5177403</v>
      </c>
      <c r="G5205" s="33" t="s">
        <v>20</v>
      </c>
      <c r="H5205" s="33" t="s">
        <v>21</v>
      </c>
      <c r="I5205" s="33" t="s">
        <v>123</v>
      </c>
      <c r="J5205" s="33" t="s">
        <v>46</v>
      </c>
      <c r="K5205" s="63" t="s">
        <v>82</v>
      </c>
      <c r="L5205" s="32" t="str">
        <f t="shared" si="1459"/>
        <v>AXOR4843</v>
      </c>
      <c r="M5205" s="32" t="str">
        <f t="shared" si="1460"/>
        <v>BMJ</v>
      </c>
      <c r="N5205" s="32" t="str">
        <f t="shared" si="1461"/>
        <v>12 RODA</v>
      </c>
      <c r="O5205" s="146">
        <v>4.7835648148148148E-2</v>
      </c>
      <c r="P5205" s="65">
        <v>4.7835648148148148E-2</v>
      </c>
      <c r="Q5205" s="65"/>
      <c r="R5205" s="66">
        <v>4</v>
      </c>
      <c r="S5205" s="66">
        <v>50380</v>
      </c>
      <c r="T5205" s="66">
        <v>20140</v>
      </c>
      <c r="U5205" s="67">
        <f t="shared" si="1471"/>
        <v>30.24</v>
      </c>
      <c r="V5205" s="66">
        <f t="shared" si="1462"/>
        <v>613176.48</v>
      </c>
      <c r="W5205" s="66" t="str">
        <f t="shared" si="1463"/>
        <v>1 &gt; 4</v>
      </c>
      <c r="X5205" s="66">
        <f>A5205+SUMIFS(Presensi!F:F,Presensi!E:E,'Entry Data'!AP5205)</f>
        <v>1</v>
      </c>
      <c r="Y5205" s="66">
        <f>IFERROR(INDEX('Retasi Pricing'!F:F,MATCH('Entry Data'!AM5205,'Retasi Pricing'!E:E,0))*X5205,"")</f>
        <v>27500</v>
      </c>
      <c r="Z5205" s="62" t="s">
        <v>26</v>
      </c>
      <c r="AA5205" s="62" t="s">
        <v>27</v>
      </c>
      <c r="AB5205" s="32"/>
      <c r="AC5205" s="32" t="s">
        <v>213</v>
      </c>
      <c r="AD5205" s="32" t="str">
        <f t="shared" si="1464"/>
        <v/>
      </c>
      <c r="AF5205" s="5" t="str">
        <f t="shared" si="1465"/>
        <v>alrandi44215</v>
      </c>
      <c r="AG5205" s="5" t="str">
        <f t="shared" si="1466"/>
        <v>BMJ 07244215UTARANIGHT</v>
      </c>
      <c r="AH5205" s="5" t="str">
        <f t="shared" si="1467"/>
        <v>alrandi44215UTARANIGHT</v>
      </c>
      <c r="AI5205" s="5" t="str">
        <f t="shared" si="1468"/>
        <v>BMJ 07244215NIGHT</v>
      </c>
      <c r="AJ5205" s="5" t="str">
        <f t="shared" si="1469"/>
        <v>alrandi44215NIGHT</v>
      </c>
      <c r="AK5205" s="5" t="str">
        <f t="shared" si="1470"/>
        <v>alrandiBMJ</v>
      </c>
      <c r="AL5205" s="5" t="str">
        <f t="shared" si="1472"/>
        <v>4UTARA</v>
      </c>
      <c r="AM5205" s="5" t="str">
        <f t="shared" si="1473"/>
        <v>1 &gt; 4UTARA12 RODA</v>
      </c>
      <c r="AN5205" s="5" t="str">
        <f t="shared" si="1474"/>
        <v>alrandiBMJ1 &gt; 4UTARA12 RODA</v>
      </c>
      <c r="AO5205" s="5" t="str">
        <f t="shared" si="1475"/>
        <v>alrandi1 &gt; 4UTARA12 RODA</v>
      </c>
      <c r="AP5205" s="5" t="str">
        <f t="shared" si="1476"/>
        <v>44215NIGHT</v>
      </c>
    </row>
    <row r="5206" spans="1:42" x14ac:dyDescent="0.3">
      <c r="A5206" s="33">
        <v>1</v>
      </c>
      <c r="B5206" s="33"/>
      <c r="C5206" s="70">
        <v>44215</v>
      </c>
      <c r="D5206" s="71" t="s">
        <v>87</v>
      </c>
      <c r="E5206" s="70">
        <v>44216</v>
      </c>
      <c r="F5206" s="71">
        <v>5177538</v>
      </c>
      <c r="G5206" s="33" t="s">
        <v>20</v>
      </c>
      <c r="H5206" s="33" t="s">
        <v>21</v>
      </c>
      <c r="I5206" s="33" t="s">
        <v>51</v>
      </c>
      <c r="J5206" s="33" t="s">
        <v>46</v>
      </c>
      <c r="K5206" s="63" t="s">
        <v>82</v>
      </c>
      <c r="L5206" s="32" t="str">
        <f t="shared" si="1459"/>
        <v>AXOR4843</v>
      </c>
      <c r="M5206" s="32" t="str">
        <f t="shared" si="1460"/>
        <v>BMJ</v>
      </c>
      <c r="N5206" s="32" t="str">
        <f t="shared" si="1461"/>
        <v>12 RODA</v>
      </c>
      <c r="O5206" s="146">
        <v>0.1938310185185185</v>
      </c>
      <c r="P5206" s="65">
        <v>0.1938310185185185</v>
      </c>
      <c r="Q5206" s="65"/>
      <c r="R5206" s="66">
        <v>5</v>
      </c>
      <c r="S5206" s="66">
        <v>50720</v>
      </c>
      <c r="T5206" s="66">
        <v>20140</v>
      </c>
      <c r="U5206" s="67">
        <f t="shared" si="1471"/>
        <v>30.58</v>
      </c>
      <c r="V5206" s="66">
        <f t="shared" si="1462"/>
        <v>620070.65999999992</v>
      </c>
      <c r="W5206" s="66" t="str">
        <f t="shared" si="1463"/>
        <v>&gt; 5</v>
      </c>
      <c r="X5206" s="66">
        <f>A5206+SUMIFS(Presensi!F:F,Presensi!E:E,'Entry Data'!AP5206)</f>
        <v>1</v>
      </c>
      <c r="Y5206" s="66">
        <f>IFERROR(INDEX('Retasi Pricing'!F:F,MATCH('Entry Data'!AM5206,'Retasi Pricing'!E:E,0))*X5206,"")</f>
        <v>31200</v>
      </c>
      <c r="Z5206" s="62" t="s">
        <v>26</v>
      </c>
      <c r="AA5206" s="62" t="s">
        <v>27</v>
      </c>
      <c r="AB5206" s="32"/>
      <c r="AC5206" s="32" t="s">
        <v>213</v>
      </c>
      <c r="AD5206" s="32" t="str">
        <f t="shared" si="1464"/>
        <v/>
      </c>
      <c r="AF5206" s="5" t="str">
        <f t="shared" si="1465"/>
        <v>alrandi44215</v>
      </c>
      <c r="AG5206" s="5" t="str">
        <f t="shared" si="1466"/>
        <v>BMJ 07244215UTARANIGHT</v>
      </c>
      <c r="AH5206" s="5" t="str">
        <f t="shared" si="1467"/>
        <v>alrandi44215UTARANIGHT</v>
      </c>
      <c r="AI5206" s="5" t="str">
        <f t="shared" si="1468"/>
        <v>BMJ 07244215NIGHT</v>
      </c>
      <c r="AJ5206" s="5" t="str">
        <f t="shared" si="1469"/>
        <v>alrandi44215NIGHT</v>
      </c>
      <c r="AK5206" s="5" t="str">
        <f t="shared" si="1470"/>
        <v>alrandiBMJ</v>
      </c>
      <c r="AL5206" s="5" t="str">
        <f t="shared" si="1472"/>
        <v>5UTARA</v>
      </c>
      <c r="AM5206" s="5" t="str">
        <f t="shared" si="1473"/>
        <v>&gt; 5UTARA12 RODA</v>
      </c>
      <c r="AN5206" s="5" t="str">
        <f t="shared" si="1474"/>
        <v>alrandiBMJ&gt; 5UTARA12 RODA</v>
      </c>
      <c r="AO5206" s="5" t="str">
        <f t="shared" si="1475"/>
        <v>alrandi&gt; 5UTARA12 RODA</v>
      </c>
      <c r="AP5206" s="5" t="str">
        <f t="shared" si="1476"/>
        <v>44215NIGHT</v>
      </c>
    </row>
    <row r="5207" spans="1:42" x14ac:dyDescent="0.3">
      <c r="A5207" s="33">
        <v>1</v>
      </c>
      <c r="B5207" s="33"/>
      <c r="C5207" s="70">
        <v>44215</v>
      </c>
      <c r="D5207" s="71" t="s">
        <v>87</v>
      </c>
      <c r="E5207" s="70">
        <v>44215</v>
      </c>
      <c r="F5207" s="71">
        <v>5177196</v>
      </c>
      <c r="G5207" s="33" t="s">
        <v>20</v>
      </c>
      <c r="H5207" s="33" t="s">
        <v>21</v>
      </c>
      <c r="I5207" s="33" t="s">
        <v>51</v>
      </c>
      <c r="J5207" s="33" t="s">
        <v>46</v>
      </c>
      <c r="K5207" s="63" t="s">
        <v>82</v>
      </c>
      <c r="L5207" s="32" t="str">
        <f t="shared" si="1459"/>
        <v>AXOR4843</v>
      </c>
      <c r="M5207" s="32" t="str">
        <f t="shared" si="1460"/>
        <v>BMJ</v>
      </c>
      <c r="N5207" s="32" t="str">
        <f t="shared" si="1461"/>
        <v>12 RODA</v>
      </c>
      <c r="O5207" s="146">
        <v>0.87106481481481479</v>
      </c>
      <c r="P5207" s="65">
        <v>0.87737268518518519</v>
      </c>
      <c r="Q5207" s="65"/>
      <c r="R5207" s="66">
        <v>1</v>
      </c>
      <c r="S5207" s="66">
        <v>52080</v>
      </c>
      <c r="T5207" s="66">
        <v>20140</v>
      </c>
      <c r="U5207" s="67">
        <f t="shared" si="1471"/>
        <v>31.94</v>
      </c>
      <c r="V5207" s="66">
        <f t="shared" si="1462"/>
        <v>647647.38000000012</v>
      </c>
      <c r="W5207" s="66" t="str">
        <f t="shared" si="1463"/>
        <v>1 &gt; 4</v>
      </c>
      <c r="X5207" s="66">
        <f>A5207+SUMIFS(Presensi!F:F,Presensi!E:E,'Entry Data'!AP5207)</f>
        <v>1</v>
      </c>
      <c r="Y5207" s="66">
        <f>IFERROR(INDEX('Retasi Pricing'!F:F,MATCH('Entry Data'!AM5207,'Retasi Pricing'!E:E,0))*X5207,"")</f>
        <v>27500</v>
      </c>
      <c r="Z5207" s="62" t="s">
        <v>26</v>
      </c>
      <c r="AA5207" s="62" t="s">
        <v>27</v>
      </c>
      <c r="AB5207" s="32"/>
      <c r="AC5207" s="32" t="s">
        <v>213</v>
      </c>
      <c r="AD5207" s="32" t="str">
        <f t="shared" si="1464"/>
        <v/>
      </c>
      <c r="AF5207" s="5" t="str">
        <f t="shared" si="1465"/>
        <v>alrandi44215</v>
      </c>
      <c r="AG5207" s="5" t="str">
        <f t="shared" si="1466"/>
        <v>BMJ 07244215UTARANIGHT</v>
      </c>
      <c r="AH5207" s="5" t="str">
        <f t="shared" si="1467"/>
        <v>alrandi44215UTARANIGHT</v>
      </c>
      <c r="AI5207" s="5" t="str">
        <f t="shared" si="1468"/>
        <v>BMJ 07244215NIGHT</v>
      </c>
      <c r="AJ5207" s="5" t="str">
        <f t="shared" si="1469"/>
        <v>alrandi44215NIGHT</v>
      </c>
      <c r="AK5207" s="5" t="str">
        <f t="shared" si="1470"/>
        <v>alrandiBMJ</v>
      </c>
      <c r="AL5207" s="5" t="str">
        <f t="shared" si="1472"/>
        <v>1UTARA</v>
      </c>
      <c r="AM5207" s="5" t="str">
        <f t="shared" si="1473"/>
        <v>1 &gt; 4UTARA12 RODA</v>
      </c>
      <c r="AN5207" s="5" t="str">
        <f t="shared" si="1474"/>
        <v>alrandiBMJ1 &gt; 4UTARA12 RODA</v>
      </c>
      <c r="AO5207" s="5" t="str">
        <f t="shared" si="1475"/>
        <v>alrandi1 &gt; 4UTARA12 RODA</v>
      </c>
      <c r="AP5207" s="5" t="str">
        <f t="shared" si="1476"/>
        <v>44215NIGHT</v>
      </c>
    </row>
    <row r="5208" spans="1:42" x14ac:dyDescent="0.3">
      <c r="A5208" s="33">
        <v>1</v>
      </c>
      <c r="B5208" s="33"/>
      <c r="C5208" s="70">
        <v>44215</v>
      </c>
      <c r="D5208" s="71" t="s">
        <v>87</v>
      </c>
      <c r="E5208" s="70">
        <v>44215</v>
      </c>
      <c r="F5208" s="71">
        <v>5177273</v>
      </c>
      <c r="G5208" s="33" t="s">
        <v>20</v>
      </c>
      <c r="H5208" s="33" t="s">
        <v>21</v>
      </c>
      <c r="I5208" s="33" t="s">
        <v>51</v>
      </c>
      <c r="J5208" s="33" t="s">
        <v>46</v>
      </c>
      <c r="K5208" s="63" t="s">
        <v>82</v>
      </c>
      <c r="L5208" s="32" t="str">
        <f t="shared" si="1459"/>
        <v>AXOR4843</v>
      </c>
      <c r="M5208" s="32" t="str">
        <f t="shared" si="1460"/>
        <v>BMJ</v>
      </c>
      <c r="N5208" s="32" t="str">
        <f t="shared" si="1461"/>
        <v>12 RODA</v>
      </c>
      <c r="O5208" s="146">
        <v>0.93230324074074078</v>
      </c>
      <c r="P5208" s="65">
        <v>0.93230324074074078</v>
      </c>
      <c r="Q5208" s="65"/>
      <c r="R5208" s="66">
        <v>2</v>
      </c>
      <c r="S5208" s="66">
        <v>54100</v>
      </c>
      <c r="T5208" s="66">
        <v>20140</v>
      </c>
      <c r="U5208" s="67">
        <f t="shared" si="1471"/>
        <v>33.96</v>
      </c>
      <c r="V5208" s="66">
        <f t="shared" si="1462"/>
        <v>688606.91999999993</v>
      </c>
      <c r="W5208" s="66" t="str">
        <f t="shared" si="1463"/>
        <v>1 &gt; 4</v>
      </c>
      <c r="X5208" s="66">
        <f>A5208+SUMIFS(Presensi!F:F,Presensi!E:E,'Entry Data'!AP5208)</f>
        <v>1</v>
      </c>
      <c r="Y5208" s="66">
        <f>IFERROR(INDEX('Retasi Pricing'!F:F,MATCH('Entry Data'!AM5208,'Retasi Pricing'!E:E,0))*X5208,"")</f>
        <v>27500</v>
      </c>
      <c r="Z5208" s="62" t="s">
        <v>26</v>
      </c>
      <c r="AA5208" s="62" t="s">
        <v>27</v>
      </c>
      <c r="AB5208" s="32"/>
      <c r="AC5208" s="32" t="s">
        <v>213</v>
      </c>
      <c r="AD5208" s="32" t="str">
        <f t="shared" si="1464"/>
        <v/>
      </c>
      <c r="AF5208" s="5" t="str">
        <f t="shared" si="1465"/>
        <v>alrandi44215</v>
      </c>
      <c r="AG5208" s="5" t="str">
        <f t="shared" si="1466"/>
        <v>BMJ 07244215UTARANIGHT</v>
      </c>
      <c r="AH5208" s="5" t="str">
        <f t="shared" si="1467"/>
        <v>alrandi44215UTARANIGHT</v>
      </c>
      <c r="AI5208" s="5" t="str">
        <f t="shared" si="1468"/>
        <v>BMJ 07244215NIGHT</v>
      </c>
      <c r="AJ5208" s="5" t="str">
        <f t="shared" si="1469"/>
        <v>alrandi44215NIGHT</v>
      </c>
      <c r="AK5208" s="5" t="str">
        <f t="shared" si="1470"/>
        <v>alrandiBMJ</v>
      </c>
      <c r="AL5208" s="5" t="str">
        <f t="shared" si="1472"/>
        <v>2UTARA</v>
      </c>
      <c r="AM5208" s="5" t="str">
        <f t="shared" si="1473"/>
        <v>1 &gt; 4UTARA12 RODA</v>
      </c>
      <c r="AN5208" s="5" t="str">
        <f t="shared" si="1474"/>
        <v>alrandiBMJ1 &gt; 4UTARA12 RODA</v>
      </c>
      <c r="AO5208" s="5" t="str">
        <f t="shared" si="1475"/>
        <v>alrandi1 &gt; 4UTARA12 RODA</v>
      </c>
      <c r="AP5208" s="5" t="str">
        <f t="shared" si="1476"/>
        <v>44215NIGHT</v>
      </c>
    </row>
    <row r="5209" spans="1:42" x14ac:dyDescent="0.3">
      <c r="A5209" s="33">
        <v>1</v>
      </c>
      <c r="B5209" s="33"/>
      <c r="C5209" s="70">
        <v>44215</v>
      </c>
      <c r="D5209" s="71" t="s">
        <v>87</v>
      </c>
      <c r="E5209" s="70">
        <v>44215</v>
      </c>
      <c r="F5209" s="71">
        <v>5177345</v>
      </c>
      <c r="G5209" s="33" t="s">
        <v>20</v>
      </c>
      <c r="H5209" s="33" t="s">
        <v>21</v>
      </c>
      <c r="I5209" s="33" t="s">
        <v>51</v>
      </c>
      <c r="J5209" s="33" t="s">
        <v>46</v>
      </c>
      <c r="K5209" s="63" t="s">
        <v>82</v>
      </c>
      <c r="L5209" s="32" t="str">
        <f t="shared" si="1459"/>
        <v>AXOR4843</v>
      </c>
      <c r="M5209" s="32" t="str">
        <f t="shared" si="1460"/>
        <v>BMJ</v>
      </c>
      <c r="N5209" s="32" t="str">
        <f t="shared" si="1461"/>
        <v>12 RODA</v>
      </c>
      <c r="O5209" s="146">
        <v>0.98721064814814818</v>
      </c>
      <c r="P5209" s="65">
        <v>0.98721064814814818</v>
      </c>
      <c r="Q5209" s="65"/>
      <c r="R5209" s="66">
        <v>3</v>
      </c>
      <c r="S5209" s="66">
        <v>50020</v>
      </c>
      <c r="T5209" s="66">
        <v>20140</v>
      </c>
      <c r="U5209" s="67">
        <f t="shared" si="1471"/>
        <v>29.88</v>
      </c>
      <c r="V5209" s="66">
        <f t="shared" si="1462"/>
        <v>605876.76</v>
      </c>
      <c r="W5209" s="66" t="str">
        <f t="shared" si="1463"/>
        <v>1 &gt; 4</v>
      </c>
      <c r="X5209" s="66">
        <f>A5209+SUMIFS(Presensi!F:F,Presensi!E:E,'Entry Data'!AP5209)</f>
        <v>1</v>
      </c>
      <c r="Y5209" s="66">
        <f>IFERROR(INDEX('Retasi Pricing'!F:F,MATCH('Entry Data'!AM5209,'Retasi Pricing'!E:E,0))*X5209,"")</f>
        <v>27500</v>
      </c>
      <c r="Z5209" s="62" t="s">
        <v>26</v>
      </c>
      <c r="AA5209" s="62" t="s">
        <v>27</v>
      </c>
      <c r="AB5209" s="32"/>
      <c r="AC5209" s="32" t="s">
        <v>213</v>
      </c>
      <c r="AD5209" s="32" t="str">
        <f t="shared" si="1464"/>
        <v/>
      </c>
      <c r="AF5209" s="5" t="str">
        <f t="shared" si="1465"/>
        <v>alrandi44215</v>
      </c>
      <c r="AG5209" s="5" t="str">
        <f t="shared" si="1466"/>
        <v>BMJ 07244215UTARANIGHT</v>
      </c>
      <c r="AH5209" s="5" t="str">
        <f t="shared" si="1467"/>
        <v>alrandi44215UTARANIGHT</v>
      </c>
      <c r="AI5209" s="5" t="str">
        <f t="shared" si="1468"/>
        <v>BMJ 07244215NIGHT</v>
      </c>
      <c r="AJ5209" s="5" t="str">
        <f t="shared" si="1469"/>
        <v>alrandi44215NIGHT</v>
      </c>
      <c r="AK5209" s="5" t="str">
        <f t="shared" si="1470"/>
        <v>alrandiBMJ</v>
      </c>
      <c r="AL5209" s="5" t="str">
        <f t="shared" si="1472"/>
        <v>3UTARA</v>
      </c>
      <c r="AM5209" s="5" t="str">
        <f t="shared" si="1473"/>
        <v>1 &gt; 4UTARA12 RODA</v>
      </c>
      <c r="AN5209" s="5" t="str">
        <f t="shared" si="1474"/>
        <v>alrandiBMJ1 &gt; 4UTARA12 RODA</v>
      </c>
      <c r="AO5209" s="5" t="str">
        <f t="shared" si="1475"/>
        <v>alrandi1 &gt; 4UTARA12 RODA</v>
      </c>
      <c r="AP5209" s="5" t="str">
        <f t="shared" si="1476"/>
        <v>44215NIGHT</v>
      </c>
    </row>
    <row r="5210" spans="1:42" x14ac:dyDescent="0.3">
      <c r="A5210" s="33">
        <v>1</v>
      </c>
      <c r="B5210" s="33"/>
      <c r="C5210" s="70">
        <v>44215</v>
      </c>
      <c r="D5210" s="71" t="s">
        <v>87</v>
      </c>
      <c r="E5210" s="70">
        <v>44216</v>
      </c>
      <c r="F5210" s="71">
        <v>5177368</v>
      </c>
      <c r="G5210" s="33" t="s">
        <v>20</v>
      </c>
      <c r="H5210" s="33" t="s">
        <v>21</v>
      </c>
      <c r="I5210" s="33" t="s">
        <v>51</v>
      </c>
      <c r="J5210" s="33" t="s">
        <v>46</v>
      </c>
      <c r="K5210" s="63" t="s">
        <v>83</v>
      </c>
      <c r="L5210" s="32" t="str">
        <f t="shared" si="1459"/>
        <v>AXOR4843</v>
      </c>
      <c r="M5210" s="32" t="str">
        <f t="shared" si="1460"/>
        <v>BMJ</v>
      </c>
      <c r="N5210" s="32" t="str">
        <f t="shared" si="1461"/>
        <v>12 RODA</v>
      </c>
      <c r="O5210" s="146">
        <v>4.6643518518518518E-3</v>
      </c>
      <c r="P5210" s="65">
        <v>4.6643518518518518E-3</v>
      </c>
      <c r="Q5210" s="65"/>
      <c r="R5210" s="66">
        <v>3</v>
      </c>
      <c r="S5210" s="66">
        <v>54140</v>
      </c>
      <c r="T5210" s="66">
        <v>20460</v>
      </c>
      <c r="U5210" s="67">
        <f t="shared" si="1471"/>
        <v>33.68</v>
      </c>
      <c r="V5210" s="66">
        <f t="shared" si="1462"/>
        <v>682929.36</v>
      </c>
      <c r="W5210" s="66" t="str">
        <f t="shared" si="1463"/>
        <v>1 &gt; 4</v>
      </c>
      <c r="X5210" s="66">
        <f>A5210+SUMIFS(Presensi!F:F,Presensi!E:E,'Entry Data'!AP5210)</f>
        <v>1</v>
      </c>
      <c r="Y5210" s="66">
        <f>IFERROR(INDEX('Retasi Pricing'!F:F,MATCH('Entry Data'!AM5210,'Retasi Pricing'!E:E,0))*X5210,"")</f>
        <v>27500</v>
      </c>
      <c r="Z5210" s="62" t="s">
        <v>26</v>
      </c>
      <c r="AA5210" s="62" t="s">
        <v>27</v>
      </c>
      <c r="AB5210" s="32"/>
      <c r="AC5210" s="32" t="s">
        <v>214</v>
      </c>
      <c r="AD5210" s="32" t="str">
        <f t="shared" si="1464"/>
        <v/>
      </c>
      <c r="AF5210" s="5" t="str">
        <f t="shared" si="1465"/>
        <v>pelani44215</v>
      </c>
      <c r="AG5210" s="5" t="str">
        <f t="shared" si="1466"/>
        <v>BMJ 07344215UTARANIGHT</v>
      </c>
      <c r="AH5210" s="5" t="str">
        <f t="shared" si="1467"/>
        <v>pelani44215UTARANIGHT</v>
      </c>
      <c r="AI5210" s="5" t="str">
        <f t="shared" si="1468"/>
        <v>BMJ 07344215NIGHT</v>
      </c>
      <c r="AJ5210" s="5" t="str">
        <f t="shared" si="1469"/>
        <v>pelani44215NIGHT</v>
      </c>
      <c r="AK5210" s="5" t="str">
        <f t="shared" si="1470"/>
        <v>pelaniBMJ</v>
      </c>
      <c r="AL5210" s="5" t="str">
        <f t="shared" si="1472"/>
        <v>3UTARA</v>
      </c>
      <c r="AM5210" s="5" t="str">
        <f t="shared" si="1473"/>
        <v>1 &gt; 4UTARA12 RODA</v>
      </c>
      <c r="AN5210" s="5" t="str">
        <f t="shared" si="1474"/>
        <v>pelaniBMJ1 &gt; 4UTARA12 RODA</v>
      </c>
      <c r="AO5210" s="5" t="str">
        <f t="shared" si="1475"/>
        <v>pelani1 &gt; 4UTARA12 RODA</v>
      </c>
      <c r="AP5210" s="5" t="str">
        <f t="shared" si="1476"/>
        <v>44215NIGHT</v>
      </c>
    </row>
    <row r="5211" spans="1:42" x14ac:dyDescent="0.3">
      <c r="A5211" s="33">
        <v>1</v>
      </c>
      <c r="B5211" s="33"/>
      <c r="C5211" s="70">
        <v>44215</v>
      </c>
      <c r="D5211" s="71" t="s">
        <v>87</v>
      </c>
      <c r="E5211" s="70">
        <v>44216</v>
      </c>
      <c r="F5211" s="71">
        <v>5177447</v>
      </c>
      <c r="G5211" s="33" t="s">
        <v>20</v>
      </c>
      <c r="H5211" s="33" t="s">
        <v>21</v>
      </c>
      <c r="I5211" s="33" t="s">
        <v>51</v>
      </c>
      <c r="J5211" s="33" t="s">
        <v>46</v>
      </c>
      <c r="K5211" s="63" t="s">
        <v>83</v>
      </c>
      <c r="L5211" s="32" t="str">
        <f t="shared" si="1459"/>
        <v>AXOR4843</v>
      </c>
      <c r="M5211" s="32" t="str">
        <f t="shared" si="1460"/>
        <v>BMJ</v>
      </c>
      <c r="N5211" s="32" t="str">
        <f t="shared" si="1461"/>
        <v>12 RODA</v>
      </c>
      <c r="O5211" s="146">
        <v>9.3194444444444455E-2</v>
      </c>
      <c r="P5211" s="65">
        <v>9.3194444444444455E-2</v>
      </c>
      <c r="Q5211" s="65"/>
      <c r="R5211" s="66">
        <v>4</v>
      </c>
      <c r="S5211" s="66">
        <v>52040</v>
      </c>
      <c r="T5211" s="66">
        <v>20460</v>
      </c>
      <c r="U5211" s="67">
        <f t="shared" si="1471"/>
        <v>31.58</v>
      </c>
      <c r="V5211" s="66">
        <f t="shared" si="1462"/>
        <v>640347.65999999992</v>
      </c>
      <c r="W5211" s="66" t="str">
        <f t="shared" si="1463"/>
        <v>1 &gt; 4</v>
      </c>
      <c r="X5211" s="66">
        <f>A5211+SUMIFS(Presensi!F:F,Presensi!E:E,'Entry Data'!AP5211)</f>
        <v>1</v>
      </c>
      <c r="Y5211" s="66">
        <f>IFERROR(INDEX('Retasi Pricing'!F:F,MATCH('Entry Data'!AM5211,'Retasi Pricing'!E:E,0))*X5211,"")</f>
        <v>27500</v>
      </c>
      <c r="Z5211" s="62" t="s">
        <v>26</v>
      </c>
      <c r="AA5211" s="62" t="s">
        <v>27</v>
      </c>
      <c r="AB5211" s="32"/>
      <c r="AC5211" s="32" t="s">
        <v>214</v>
      </c>
      <c r="AD5211" s="32" t="str">
        <f t="shared" si="1464"/>
        <v/>
      </c>
      <c r="AF5211" s="5" t="str">
        <f t="shared" si="1465"/>
        <v>pelani44215</v>
      </c>
      <c r="AG5211" s="5" t="str">
        <f t="shared" si="1466"/>
        <v>BMJ 07344215UTARANIGHT</v>
      </c>
      <c r="AH5211" s="5" t="str">
        <f t="shared" si="1467"/>
        <v>pelani44215UTARANIGHT</v>
      </c>
      <c r="AI5211" s="5" t="str">
        <f t="shared" si="1468"/>
        <v>BMJ 07344215NIGHT</v>
      </c>
      <c r="AJ5211" s="5" t="str">
        <f t="shared" si="1469"/>
        <v>pelani44215NIGHT</v>
      </c>
      <c r="AK5211" s="5" t="str">
        <f t="shared" si="1470"/>
        <v>pelaniBMJ</v>
      </c>
      <c r="AL5211" s="5" t="str">
        <f t="shared" si="1472"/>
        <v>4UTARA</v>
      </c>
      <c r="AM5211" s="5" t="str">
        <f t="shared" si="1473"/>
        <v>1 &gt; 4UTARA12 RODA</v>
      </c>
      <c r="AN5211" s="5" t="str">
        <f t="shared" si="1474"/>
        <v>pelaniBMJ1 &gt; 4UTARA12 RODA</v>
      </c>
      <c r="AO5211" s="5" t="str">
        <f t="shared" si="1475"/>
        <v>pelani1 &gt; 4UTARA12 RODA</v>
      </c>
      <c r="AP5211" s="5" t="str">
        <f t="shared" si="1476"/>
        <v>44215NIGHT</v>
      </c>
    </row>
    <row r="5212" spans="1:42" x14ac:dyDescent="0.3">
      <c r="A5212" s="33">
        <v>1</v>
      </c>
      <c r="B5212" s="33"/>
      <c r="C5212" s="70">
        <v>44215</v>
      </c>
      <c r="D5212" s="71" t="s">
        <v>87</v>
      </c>
      <c r="E5212" s="70">
        <v>44216</v>
      </c>
      <c r="F5212" s="71">
        <v>5177548</v>
      </c>
      <c r="G5212" s="33" t="s">
        <v>20</v>
      </c>
      <c r="H5212" s="33" t="s">
        <v>21</v>
      </c>
      <c r="I5212" s="33" t="s">
        <v>51</v>
      </c>
      <c r="J5212" s="33" t="s">
        <v>46</v>
      </c>
      <c r="K5212" s="63" t="s">
        <v>83</v>
      </c>
      <c r="L5212" s="32" t="str">
        <f t="shared" si="1459"/>
        <v>AXOR4843</v>
      </c>
      <c r="M5212" s="32" t="str">
        <f t="shared" si="1460"/>
        <v>BMJ</v>
      </c>
      <c r="N5212" s="32" t="str">
        <f t="shared" si="1461"/>
        <v>12 RODA</v>
      </c>
      <c r="O5212" s="146">
        <v>0.19915509259259259</v>
      </c>
      <c r="P5212" s="65">
        <v>0.19915509259259259</v>
      </c>
      <c r="Q5212" s="65"/>
      <c r="R5212" s="66">
        <v>5</v>
      </c>
      <c r="S5212" s="66">
        <v>54980</v>
      </c>
      <c r="T5212" s="66">
        <v>20460</v>
      </c>
      <c r="U5212" s="67">
        <f t="shared" si="1471"/>
        <v>34.520000000000003</v>
      </c>
      <c r="V5212" s="66">
        <f t="shared" si="1462"/>
        <v>699962.04000000015</v>
      </c>
      <c r="W5212" s="66" t="str">
        <f t="shared" si="1463"/>
        <v>&gt; 5</v>
      </c>
      <c r="X5212" s="66">
        <f>A5212+SUMIFS(Presensi!F:F,Presensi!E:E,'Entry Data'!AP5212)</f>
        <v>1</v>
      </c>
      <c r="Y5212" s="66">
        <f>IFERROR(INDEX('Retasi Pricing'!F:F,MATCH('Entry Data'!AM5212,'Retasi Pricing'!E:E,0))*X5212,"")</f>
        <v>31200</v>
      </c>
      <c r="Z5212" s="62" t="s">
        <v>26</v>
      </c>
      <c r="AA5212" s="62" t="s">
        <v>27</v>
      </c>
      <c r="AB5212" s="32"/>
      <c r="AC5212" s="32" t="s">
        <v>214</v>
      </c>
      <c r="AD5212" s="32" t="str">
        <f t="shared" si="1464"/>
        <v/>
      </c>
      <c r="AF5212" s="5" t="str">
        <f t="shared" si="1465"/>
        <v>pelani44215</v>
      </c>
      <c r="AG5212" s="5" t="str">
        <f t="shared" si="1466"/>
        <v>BMJ 07344215UTARANIGHT</v>
      </c>
      <c r="AH5212" s="5" t="str">
        <f t="shared" si="1467"/>
        <v>pelani44215UTARANIGHT</v>
      </c>
      <c r="AI5212" s="5" t="str">
        <f t="shared" si="1468"/>
        <v>BMJ 07344215NIGHT</v>
      </c>
      <c r="AJ5212" s="5" t="str">
        <f t="shared" si="1469"/>
        <v>pelani44215NIGHT</v>
      </c>
      <c r="AK5212" s="5" t="str">
        <f t="shared" si="1470"/>
        <v>pelaniBMJ</v>
      </c>
      <c r="AL5212" s="5" t="str">
        <f t="shared" si="1472"/>
        <v>5UTARA</v>
      </c>
      <c r="AM5212" s="5" t="str">
        <f t="shared" si="1473"/>
        <v>&gt; 5UTARA12 RODA</v>
      </c>
      <c r="AN5212" s="5" t="str">
        <f t="shared" si="1474"/>
        <v>pelaniBMJ&gt; 5UTARA12 RODA</v>
      </c>
      <c r="AO5212" s="5" t="str">
        <f t="shared" si="1475"/>
        <v>pelani&gt; 5UTARA12 RODA</v>
      </c>
      <c r="AP5212" s="5" t="str">
        <f t="shared" si="1476"/>
        <v>44215NIGHT</v>
      </c>
    </row>
    <row r="5213" spans="1:42" x14ac:dyDescent="0.3">
      <c r="A5213" s="33">
        <v>1</v>
      </c>
      <c r="B5213" s="33"/>
      <c r="C5213" s="70">
        <v>44215</v>
      </c>
      <c r="D5213" s="71" t="s">
        <v>87</v>
      </c>
      <c r="E5213" s="70">
        <v>44215</v>
      </c>
      <c r="F5213" s="71">
        <v>5177184</v>
      </c>
      <c r="G5213" s="33" t="s">
        <v>20</v>
      </c>
      <c r="H5213" s="33" t="s">
        <v>21</v>
      </c>
      <c r="I5213" s="33" t="s">
        <v>51</v>
      </c>
      <c r="J5213" s="33" t="s">
        <v>46</v>
      </c>
      <c r="K5213" s="63" t="s">
        <v>83</v>
      </c>
      <c r="L5213" s="32" t="str">
        <f t="shared" si="1459"/>
        <v>AXOR4843</v>
      </c>
      <c r="M5213" s="32" t="str">
        <f t="shared" si="1460"/>
        <v>BMJ</v>
      </c>
      <c r="N5213" s="32" t="str">
        <f t="shared" si="1461"/>
        <v>12 RODA</v>
      </c>
      <c r="O5213" s="146">
        <v>0.86185185185185187</v>
      </c>
      <c r="P5213" s="65">
        <v>0.86185185185185187</v>
      </c>
      <c r="Q5213" s="65"/>
      <c r="R5213" s="66">
        <v>1</v>
      </c>
      <c r="S5213" s="66">
        <v>52920</v>
      </c>
      <c r="T5213" s="66">
        <v>20460</v>
      </c>
      <c r="U5213" s="67">
        <f t="shared" si="1471"/>
        <v>32.46</v>
      </c>
      <c r="V5213" s="66">
        <f t="shared" si="1462"/>
        <v>658191.41999999993</v>
      </c>
      <c r="W5213" s="66" t="str">
        <f t="shared" si="1463"/>
        <v>1 &gt; 4</v>
      </c>
      <c r="X5213" s="66">
        <f>A5213+SUMIFS(Presensi!F:F,Presensi!E:E,'Entry Data'!AP5213)</f>
        <v>1</v>
      </c>
      <c r="Y5213" s="66">
        <f>IFERROR(INDEX('Retasi Pricing'!F:F,MATCH('Entry Data'!AM5213,'Retasi Pricing'!E:E,0))*X5213,"")</f>
        <v>27500</v>
      </c>
      <c r="Z5213" s="62" t="s">
        <v>26</v>
      </c>
      <c r="AA5213" s="62" t="s">
        <v>27</v>
      </c>
      <c r="AB5213" s="32"/>
      <c r="AC5213" s="32" t="s">
        <v>214</v>
      </c>
      <c r="AD5213" s="32" t="str">
        <f t="shared" si="1464"/>
        <v/>
      </c>
      <c r="AF5213" s="5" t="str">
        <f t="shared" si="1465"/>
        <v>pelani44215</v>
      </c>
      <c r="AG5213" s="5" t="str">
        <f t="shared" si="1466"/>
        <v>BMJ 07344215UTARANIGHT</v>
      </c>
      <c r="AH5213" s="5" t="str">
        <f t="shared" si="1467"/>
        <v>pelani44215UTARANIGHT</v>
      </c>
      <c r="AI5213" s="5" t="str">
        <f t="shared" si="1468"/>
        <v>BMJ 07344215NIGHT</v>
      </c>
      <c r="AJ5213" s="5" t="str">
        <f t="shared" si="1469"/>
        <v>pelani44215NIGHT</v>
      </c>
      <c r="AK5213" s="5" t="str">
        <f t="shared" si="1470"/>
        <v>pelaniBMJ</v>
      </c>
      <c r="AL5213" s="5" t="str">
        <f t="shared" si="1472"/>
        <v>1UTARA</v>
      </c>
      <c r="AM5213" s="5" t="str">
        <f t="shared" si="1473"/>
        <v>1 &gt; 4UTARA12 RODA</v>
      </c>
      <c r="AN5213" s="5" t="str">
        <f t="shared" si="1474"/>
        <v>pelaniBMJ1 &gt; 4UTARA12 RODA</v>
      </c>
      <c r="AO5213" s="5" t="str">
        <f t="shared" si="1475"/>
        <v>pelani1 &gt; 4UTARA12 RODA</v>
      </c>
      <c r="AP5213" s="5" t="str">
        <f t="shared" si="1476"/>
        <v>44215NIGHT</v>
      </c>
    </row>
    <row r="5214" spans="1:42" x14ac:dyDescent="0.3">
      <c r="A5214" s="33">
        <v>1</v>
      </c>
      <c r="B5214" s="33"/>
      <c r="C5214" s="70">
        <v>44215</v>
      </c>
      <c r="D5214" s="71" t="s">
        <v>87</v>
      </c>
      <c r="E5214" s="70">
        <v>44215</v>
      </c>
      <c r="F5214" s="71">
        <v>5177265</v>
      </c>
      <c r="G5214" s="33" t="s">
        <v>20</v>
      </c>
      <c r="H5214" s="33" t="s">
        <v>21</v>
      </c>
      <c r="I5214" s="33" t="s">
        <v>51</v>
      </c>
      <c r="J5214" s="33" t="s">
        <v>46</v>
      </c>
      <c r="K5214" s="63" t="s">
        <v>83</v>
      </c>
      <c r="L5214" s="32" t="str">
        <f t="shared" si="1459"/>
        <v>AXOR4843</v>
      </c>
      <c r="M5214" s="32" t="str">
        <f t="shared" si="1460"/>
        <v>BMJ</v>
      </c>
      <c r="N5214" s="32" t="str">
        <f t="shared" si="1461"/>
        <v>12 RODA</v>
      </c>
      <c r="O5214" s="146">
        <v>0.92634259259259266</v>
      </c>
      <c r="P5214" s="65">
        <v>0.92634259259259266</v>
      </c>
      <c r="Q5214" s="65"/>
      <c r="R5214" s="66">
        <v>2</v>
      </c>
      <c r="S5214" s="66">
        <v>50440</v>
      </c>
      <c r="T5214" s="66">
        <v>20460</v>
      </c>
      <c r="U5214" s="67">
        <f t="shared" si="1471"/>
        <v>29.98</v>
      </c>
      <c r="V5214" s="66">
        <f t="shared" si="1462"/>
        <v>607904.46</v>
      </c>
      <c r="W5214" s="66" t="str">
        <f t="shared" si="1463"/>
        <v>1 &gt; 4</v>
      </c>
      <c r="X5214" s="66">
        <f>A5214+SUMIFS(Presensi!F:F,Presensi!E:E,'Entry Data'!AP5214)</f>
        <v>1</v>
      </c>
      <c r="Y5214" s="66">
        <f>IFERROR(INDEX('Retasi Pricing'!F:F,MATCH('Entry Data'!AM5214,'Retasi Pricing'!E:E,0))*X5214,"")</f>
        <v>27500</v>
      </c>
      <c r="Z5214" s="62" t="s">
        <v>26</v>
      </c>
      <c r="AA5214" s="62" t="s">
        <v>27</v>
      </c>
      <c r="AB5214" s="32"/>
      <c r="AC5214" s="32" t="s">
        <v>214</v>
      </c>
      <c r="AD5214" s="32" t="str">
        <f t="shared" si="1464"/>
        <v/>
      </c>
      <c r="AF5214" s="5" t="str">
        <f t="shared" si="1465"/>
        <v>pelani44215</v>
      </c>
      <c r="AG5214" s="5" t="str">
        <f t="shared" si="1466"/>
        <v>BMJ 07344215UTARANIGHT</v>
      </c>
      <c r="AH5214" s="5" t="str">
        <f t="shared" si="1467"/>
        <v>pelani44215UTARANIGHT</v>
      </c>
      <c r="AI5214" s="5" t="str">
        <f t="shared" si="1468"/>
        <v>BMJ 07344215NIGHT</v>
      </c>
      <c r="AJ5214" s="5" t="str">
        <f t="shared" si="1469"/>
        <v>pelani44215NIGHT</v>
      </c>
      <c r="AK5214" s="5" t="str">
        <f t="shared" si="1470"/>
        <v>pelaniBMJ</v>
      </c>
      <c r="AL5214" s="5" t="str">
        <f t="shared" si="1472"/>
        <v>2UTARA</v>
      </c>
      <c r="AM5214" s="5" t="str">
        <f t="shared" si="1473"/>
        <v>1 &gt; 4UTARA12 RODA</v>
      </c>
      <c r="AN5214" s="5" t="str">
        <f t="shared" si="1474"/>
        <v>pelaniBMJ1 &gt; 4UTARA12 RODA</v>
      </c>
      <c r="AO5214" s="5" t="str">
        <f t="shared" si="1475"/>
        <v>pelani1 &gt; 4UTARA12 RODA</v>
      </c>
      <c r="AP5214" s="5" t="str">
        <f t="shared" si="1476"/>
        <v>44215NIGHT</v>
      </c>
    </row>
    <row r="5215" spans="1:42" x14ac:dyDescent="0.3">
      <c r="A5215" s="33">
        <v>1</v>
      </c>
      <c r="B5215" s="33"/>
      <c r="C5215" s="70">
        <v>44215</v>
      </c>
      <c r="D5215" s="71" t="s">
        <v>87</v>
      </c>
      <c r="E5215" s="70">
        <v>44216</v>
      </c>
      <c r="F5215" s="71">
        <v>5177537</v>
      </c>
      <c r="G5215" s="33" t="s">
        <v>20</v>
      </c>
      <c r="H5215" s="33" t="s">
        <v>21</v>
      </c>
      <c r="I5215" s="33" t="s">
        <v>45</v>
      </c>
      <c r="J5215" s="33" t="s">
        <v>46</v>
      </c>
      <c r="K5215" s="63" t="s">
        <v>85</v>
      </c>
      <c r="L5215" s="32" t="str">
        <f t="shared" si="1459"/>
        <v>AXOR4843</v>
      </c>
      <c r="M5215" s="32" t="str">
        <f t="shared" si="1460"/>
        <v>BMJ</v>
      </c>
      <c r="N5215" s="32" t="str">
        <f t="shared" si="1461"/>
        <v>12 RODA</v>
      </c>
      <c r="O5215" s="146">
        <v>0.19115740740740739</v>
      </c>
      <c r="P5215" s="65">
        <v>0.19115740740740739</v>
      </c>
      <c r="Q5215" s="65"/>
      <c r="R5215" s="66">
        <v>3</v>
      </c>
      <c r="S5215" s="66">
        <v>50640</v>
      </c>
      <c r="T5215" s="66">
        <v>20200</v>
      </c>
      <c r="U5215" s="67">
        <f t="shared" si="1471"/>
        <v>30.44</v>
      </c>
      <c r="V5215" s="66">
        <f t="shared" si="1462"/>
        <v>617231.88000000012</v>
      </c>
      <c r="W5215" s="66" t="str">
        <f t="shared" si="1463"/>
        <v>1 &gt; 4</v>
      </c>
      <c r="X5215" s="66">
        <f>A5215+SUMIFS(Presensi!F:F,Presensi!E:E,'Entry Data'!AP5215)</f>
        <v>1</v>
      </c>
      <c r="Y5215" s="66">
        <f>IFERROR(INDEX('Retasi Pricing'!F:F,MATCH('Entry Data'!AM5215,'Retasi Pricing'!E:E,0))*X5215,"")</f>
        <v>27500</v>
      </c>
      <c r="Z5215" s="62" t="s">
        <v>26</v>
      </c>
      <c r="AA5215" s="62" t="s">
        <v>27</v>
      </c>
      <c r="AB5215" s="32"/>
      <c r="AC5215" s="32" t="s">
        <v>311</v>
      </c>
      <c r="AD5215" s="32" t="str">
        <f t="shared" si="1464"/>
        <v/>
      </c>
      <c r="AF5215" s="5" t="str">
        <f t="shared" si="1465"/>
        <v>M.SAINUDDIN KASIM44215</v>
      </c>
      <c r="AG5215" s="5" t="str">
        <f t="shared" si="1466"/>
        <v>BMJ 07444215UTARANIGHT</v>
      </c>
      <c r="AH5215" s="5" t="str">
        <f t="shared" si="1467"/>
        <v>M.SAINUDDIN KASIM44215UTARANIGHT</v>
      </c>
      <c r="AI5215" s="5" t="str">
        <f t="shared" si="1468"/>
        <v>BMJ 07444215NIGHT</v>
      </c>
      <c r="AJ5215" s="5" t="str">
        <f t="shared" si="1469"/>
        <v>M.SAINUDDIN KASIM44215NIGHT</v>
      </c>
      <c r="AK5215" s="5" t="str">
        <f t="shared" si="1470"/>
        <v>M.SAINUDDIN KASIMBMJ</v>
      </c>
      <c r="AL5215" s="5" t="str">
        <f t="shared" si="1472"/>
        <v>3UTARA</v>
      </c>
      <c r="AM5215" s="5" t="str">
        <f t="shared" si="1473"/>
        <v>1 &gt; 4UTARA12 RODA</v>
      </c>
      <c r="AN5215" s="5" t="str">
        <f t="shared" si="1474"/>
        <v>M.SAINUDDIN KASIMBMJ1 &gt; 4UTARA12 RODA</v>
      </c>
      <c r="AO5215" s="5" t="str">
        <f t="shared" si="1475"/>
        <v>M.SAINUDDIN KASIM1 &gt; 4UTARA12 RODA</v>
      </c>
      <c r="AP5215" s="5" t="str">
        <f t="shared" si="1476"/>
        <v>44215NIGHT</v>
      </c>
    </row>
    <row r="5216" spans="1:42" x14ac:dyDescent="0.3">
      <c r="A5216" s="33">
        <v>1</v>
      </c>
      <c r="B5216" s="33"/>
      <c r="C5216" s="70">
        <v>44215</v>
      </c>
      <c r="D5216" s="71" t="s">
        <v>87</v>
      </c>
      <c r="E5216" s="70">
        <v>44215</v>
      </c>
      <c r="F5216" s="71">
        <v>5177182</v>
      </c>
      <c r="G5216" s="33" t="s">
        <v>20</v>
      </c>
      <c r="H5216" s="33" t="s">
        <v>21</v>
      </c>
      <c r="I5216" s="33" t="s">
        <v>45</v>
      </c>
      <c r="J5216" s="33" t="s">
        <v>46</v>
      </c>
      <c r="K5216" s="63" t="s">
        <v>85</v>
      </c>
      <c r="L5216" s="32" t="str">
        <f t="shared" si="1459"/>
        <v>AXOR4843</v>
      </c>
      <c r="M5216" s="32" t="str">
        <f t="shared" si="1460"/>
        <v>BMJ</v>
      </c>
      <c r="N5216" s="32" t="str">
        <f t="shared" si="1461"/>
        <v>12 RODA</v>
      </c>
      <c r="O5216" s="146">
        <v>0.8586921296296296</v>
      </c>
      <c r="P5216" s="65">
        <v>0.85981481481481481</v>
      </c>
      <c r="Q5216" s="65"/>
      <c r="R5216" s="66">
        <v>1</v>
      </c>
      <c r="S5216" s="66">
        <v>52220</v>
      </c>
      <c r="T5216" s="66">
        <v>20200</v>
      </c>
      <c r="U5216" s="67">
        <f t="shared" si="1471"/>
        <v>32.020000000000003</v>
      </c>
      <c r="V5216" s="66">
        <f t="shared" si="1462"/>
        <v>649269.54000000015</v>
      </c>
      <c r="W5216" s="66" t="str">
        <f t="shared" si="1463"/>
        <v>1 &gt; 4</v>
      </c>
      <c r="X5216" s="66">
        <f>A5216+SUMIFS(Presensi!F:F,Presensi!E:E,'Entry Data'!AP5216)</f>
        <v>1</v>
      </c>
      <c r="Y5216" s="66">
        <f>IFERROR(INDEX('Retasi Pricing'!F:F,MATCH('Entry Data'!AM5216,'Retasi Pricing'!E:E,0))*X5216,"")</f>
        <v>27500</v>
      </c>
      <c r="Z5216" s="62" t="s">
        <v>26</v>
      </c>
      <c r="AA5216" s="62" t="s">
        <v>27</v>
      </c>
      <c r="AB5216" s="32"/>
      <c r="AC5216" s="32" t="s">
        <v>311</v>
      </c>
      <c r="AD5216" s="32" t="str">
        <f t="shared" si="1464"/>
        <v/>
      </c>
      <c r="AF5216" s="5" t="str">
        <f t="shared" si="1465"/>
        <v>M.SAINUDDIN KASIM44215</v>
      </c>
      <c r="AG5216" s="5" t="str">
        <f t="shared" si="1466"/>
        <v>BMJ 07444215UTARANIGHT</v>
      </c>
      <c r="AH5216" s="5" t="str">
        <f t="shared" si="1467"/>
        <v>M.SAINUDDIN KASIM44215UTARANIGHT</v>
      </c>
      <c r="AI5216" s="5" t="str">
        <f t="shared" si="1468"/>
        <v>BMJ 07444215NIGHT</v>
      </c>
      <c r="AJ5216" s="5" t="str">
        <f t="shared" si="1469"/>
        <v>M.SAINUDDIN KASIM44215NIGHT</v>
      </c>
      <c r="AK5216" s="5" t="str">
        <f t="shared" si="1470"/>
        <v>M.SAINUDDIN KASIMBMJ</v>
      </c>
      <c r="AL5216" s="5" t="str">
        <f t="shared" si="1472"/>
        <v>1UTARA</v>
      </c>
      <c r="AM5216" s="5" t="str">
        <f t="shared" si="1473"/>
        <v>1 &gt; 4UTARA12 RODA</v>
      </c>
      <c r="AN5216" s="5" t="str">
        <f t="shared" si="1474"/>
        <v>M.SAINUDDIN KASIMBMJ1 &gt; 4UTARA12 RODA</v>
      </c>
      <c r="AO5216" s="5" t="str">
        <f t="shared" si="1475"/>
        <v>M.SAINUDDIN KASIM1 &gt; 4UTARA12 RODA</v>
      </c>
      <c r="AP5216" s="5" t="str">
        <f t="shared" si="1476"/>
        <v>44215NIGHT</v>
      </c>
    </row>
    <row r="5217" spans="1:42" x14ac:dyDescent="0.3">
      <c r="A5217" s="33">
        <v>1</v>
      </c>
      <c r="B5217" s="33"/>
      <c r="C5217" s="70">
        <v>44215</v>
      </c>
      <c r="D5217" s="71" t="s">
        <v>87</v>
      </c>
      <c r="E5217" s="70">
        <v>44215</v>
      </c>
      <c r="F5217" s="71">
        <v>5177339</v>
      </c>
      <c r="G5217" s="33" t="s">
        <v>20</v>
      </c>
      <c r="H5217" s="33" t="s">
        <v>21</v>
      </c>
      <c r="I5217" s="33" t="s">
        <v>123</v>
      </c>
      <c r="J5217" s="33" t="s">
        <v>46</v>
      </c>
      <c r="K5217" s="63" t="s">
        <v>85</v>
      </c>
      <c r="L5217" s="32" t="str">
        <f t="shared" si="1459"/>
        <v>AXOR4843</v>
      </c>
      <c r="M5217" s="32" t="str">
        <f t="shared" si="1460"/>
        <v>BMJ</v>
      </c>
      <c r="N5217" s="32" t="str">
        <f t="shared" si="1461"/>
        <v>12 RODA</v>
      </c>
      <c r="O5217" s="146">
        <v>0.97998842592592583</v>
      </c>
      <c r="P5217" s="65">
        <v>0.97998842592592583</v>
      </c>
      <c r="Q5217" s="65"/>
      <c r="R5217" s="66">
        <v>2</v>
      </c>
      <c r="S5217" s="66">
        <v>51020</v>
      </c>
      <c r="T5217" s="66">
        <v>20200</v>
      </c>
      <c r="U5217" s="67">
        <f t="shared" si="1471"/>
        <v>30.82</v>
      </c>
      <c r="V5217" s="66">
        <f t="shared" si="1462"/>
        <v>624937.14</v>
      </c>
      <c r="W5217" s="66" t="str">
        <f t="shared" si="1463"/>
        <v>1 &gt; 4</v>
      </c>
      <c r="X5217" s="66">
        <f>A5217+SUMIFS(Presensi!F:F,Presensi!E:E,'Entry Data'!AP5217)</f>
        <v>1</v>
      </c>
      <c r="Y5217" s="66">
        <f>IFERROR(INDEX('Retasi Pricing'!F:F,MATCH('Entry Data'!AM5217,'Retasi Pricing'!E:E,0))*X5217,"")</f>
        <v>27500</v>
      </c>
      <c r="Z5217" s="62" t="s">
        <v>26</v>
      </c>
      <c r="AA5217" s="62" t="s">
        <v>27</v>
      </c>
      <c r="AB5217" s="32"/>
      <c r="AC5217" s="32" t="s">
        <v>311</v>
      </c>
      <c r="AD5217" s="32" t="str">
        <f t="shared" si="1464"/>
        <v/>
      </c>
      <c r="AF5217" s="5" t="str">
        <f t="shared" si="1465"/>
        <v>M.SAINUDDIN KASIM44215</v>
      </c>
      <c r="AG5217" s="5" t="str">
        <f t="shared" si="1466"/>
        <v>BMJ 07444215UTARANIGHT</v>
      </c>
      <c r="AH5217" s="5" t="str">
        <f t="shared" si="1467"/>
        <v>M.SAINUDDIN KASIM44215UTARANIGHT</v>
      </c>
      <c r="AI5217" s="5" t="str">
        <f t="shared" si="1468"/>
        <v>BMJ 07444215NIGHT</v>
      </c>
      <c r="AJ5217" s="5" t="str">
        <f t="shared" si="1469"/>
        <v>M.SAINUDDIN KASIM44215NIGHT</v>
      </c>
      <c r="AK5217" s="5" t="str">
        <f t="shared" si="1470"/>
        <v>M.SAINUDDIN KASIMBMJ</v>
      </c>
      <c r="AL5217" s="5" t="str">
        <f t="shared" si="1472"/>
        <v>2UTARA</v>
      </c>
      <c r="AM5217" s="5" t="str">
        <f t="shared" si="1473"/>
        <v>1 &gt; 4UTARA12 RODA</v>
      </c>
      <c r="AN5217" s="5" t="str">
        <f t="shared" si="1474"/>
        <v>M.SAINUDDIN KASIMBMJ1 &gt; 4UTARA12 RODA</v>
      </c>
      <c r="AO5217" s="5" t="str">
        <f t="shared" si="1475"/>
        <v>M.SAINUDDIN KASIM1 &gt; 4UTARA12 RODA</v>
      </c>
      <c r="AP5217" s="5" t="str">
        <f t="shared" si="1476"/>
        <v>44215NIGHT</v>
      </c>
    </row>
    <row r="5218" spans="1:42" x14ac:dyDescent="0.3">
      <c r="A5218" s="33">
        <v>1</v>
      </c>
      <c r="B5218" s="33"/>
      <c r="C5218" s="70">
        <v>44216</v>
      </c>
      <c r="D5218" s="71" t="s">
        <v>19</v>
      </c>
      <c r="E5218" s="70">
        <v>44216</v>
      </c>
      <c r="F5218" s="71">
        <v>5177715</v>
      </c>
      <c r="G5218" s="33" t="s">
        <v>20</v>
      </c>
      <c r="H5218" s="33" t="s">
        <v>21</v>
      </c>
      <c r="I5218" s="33" t="s">
        <v>123</v>
      </c>
      <c r="J5218" s="33" t="s">
        <v>23</v>
      </c>
      <c r="K5218" s="63" t="s">
        <v>126</v>
      </c>
      <c r="L5218" s="32" t="str">
        <f t="shared" si="1459"/>
        <v>CGE370</v>
      </c>
      <c r="M5218" s="32" t="str">
        <f t="shared" si="1460"/>
        <v>BMJ II</v>
      </c>
      <c r="N5218" s="32" t="str">
        <f t="shared" si="1461"/>
        <v>12 RODA</v>
      </c>
      <c r="O5218" s="146">
        <v>0.39775462962962965</v>
      </c>
      <c r="P5218" s="65">
        <v>0.40282407407407406</v>
      </c>
      <c r="Q5218" s="65"/>
      <c r="R5218" s="66">
        <v>1</v>
      </c>
      <c r="S5218" s="66">
        <v>47020</v>
      </c>
      <c r="T5218" s="66">
        <v>17540</v>
      </c>
      <c r="U5218" s="67">
        <f t="shared" si="1471"/>
        <v>29.48</v>
      </c>
      <c r="V5218" s="66">
        <f t="shared" si="1462"/>
        <v>597765.96</v>
      </c>
      <c r="W5218" s="66" t="str">
        <f t="shared" si="1463"/>
        <v>1 &gt; 4</v>
      </c>
      <c r="X5218" s="66">
        <f>A5218+SUMIFS(Presensi!F:F,Presensi!E:E,'Entry Data'!AP5218)</f>
        <v>1</v>
      </c>
      <c r="Y5218" s="66">
        <f>IFERROR(INDEX('Retasi Pricing'!F:F,MATCH('Entry Data'!AM5218,'Retasi Pricing'!E:E,0))*X5218,"")</f>
        <v>27500</v>
      </c>
      <c r="Z5218" s="62" t="s">
        <v>26</v>
      </c>
      <c r="AA5218" s="62" t="s">
        <v>27</v>
      </c>
      <c r="AB5218" s="32"/>
      <c r="AC5218" s="32" t="s">
        <v>215</v>
      </c>
      <c r="AD5218" s="32" t="str">
        <f t="shared" si="1464"/>
        <v/>
      </c>
      <c r="AF5218" s="5" t="str">
        <f t="shared" si="1465"/>
        <v>roni irfansyah44216</v>
      </c>
      <c r="AG5218" s="5" t="str">
        <f t="shared" si="1466"/>
        <v>BMJ 04244216UTARADAY</v>
      </c>
      <c r="AH5218" s="5" t="str">
        <f t="shared" si="1467"/>
        <v>roni irfansyah44216UTARADAY</v>
      </c>
      <c r="AI5218" s="5" t="str">
        <f t="shared" si="1468"/>
        <v>BMJ 04244216DAY</v>
      </c>
      <c r="AJ5218" s="5" t="str">
        <f t="shared" si="1469"/>
        <v>roni irfansyah44216DAY</v>
      </c>
      <c r="AK5218" s="5" t="str">
        <f t="shared" si="1470"/>
        <v>roni irfansyahBMJ II</v>
      </c>
      <c r="AL5218" s="5" t="str">
        <f t="shared" si="1472"/>
        <v>1UTARA</v>
      </c>
      <c r="AM5218" s="5" t="str">
        <f t="shared" si="1473"/>
        <v>1 &gt; 4UTARA12 RODA</v>
      </c>
      <c r="AN5218" s="5" t="str">
        <f t="shared" si="1474"/>
        <v>roni irfansyahBMJ II1 &gt; 4UTARA12 RODA</v>
      </c>
      <c r="AO5218" s="5" t="str">
        <f t="shared" si="1475"/>
        <v>roni irfansyah1 &gt; 4UTARA12 RODA</v>
      </c>
      <c r="AP5218" s="5" t="str">
        <f t="shared" si="1476"/>
        <v>44216DAY</v>
      </c>
    </row>
    <row r="5219" spans="1:42" x14ac:dyDescent="0.3">
      <c r="A5219" s="33">
        <v>1</v>
      </c>
      <c r="B5219" s="33"/>
      <c r="C5219" s="70">
        <v>44216</v>
      </c>
      <c r="D5219" s="71" t="s">
        <v>19</v>
      </c>
      <c r="E5219" s="70">
        <v>44216</v>
      </c>
      <c r="F5219" s="71">
        <v>5177789</v>
      </c>
      <c r="G5219" s="33" t="s">
        <v>20</v>
      </c>
      <c r="H5219" s="33" t="s">
        <v>21</v>
      </c>
      <c r="I5219" s="33" t="s">
        <v>45</v>
      </c>
      <c r="J5219" s="33" t="s">
        <v>46</v>
      </c>
      <c r="K5219" s="63" t="s">
        <v>126</v>
      </c>
      <c r="L5219" s="32" t="str">
        <f t="shared" si="1459"/>
        <v>CGE370</v>
      </c>
      <c r="M5219" s="32" t="str">
        <f t="shared" si="1460"/>
        <v>BMJ II</v>
      </c>
      <c r="N5219" s="32" t="str">
        <f t="shared" si="1461"/>
        <v>12 RODA</v>
      </c>
      <c r="O5219" s="146">
        <v>0.45667824074074076</v>
      </c>
      <c r="P5219" s="65">
        <v>0.45667824074074076</v>
      </c>
      <c r="Q5219" s="65"/>
      <c r="R5219" s="66">
        <v>2</v>
      </c>
      <c r="S5219" s="66">
        <v>46680</v>
      </c>
      <c r="T5219" s="66">
        <v>17540</v>
      </c>
      <c r="U5219" s="67">
        <f t="shared" si="1471"/>
        <v>29.14</v>
      </c>
      <c r="V5219" s="66">
        <f t="shared" si="1462"/>
        <v>590871.78</v>
      </c>
      <c r="W5219" s="66" t="str">
        <f t="shared" si="1463"/>
        <v>1 &gt; 4</v>
      </c>
      <c r="X5219" s="66">
        <f>A5219+SUMIFS(Presensi!F:F,Presensi!E:E,'Entry Data'!AP5219)</f>
        <v>1</v>
      </c>
      <c r="Y5219" s="66">
        <f>IFERROR(INDEX('Retasi Pricing'!F:F,MATCH('Entry Data'!AM5219,'Retasi Pricing'!E:E,0))*X5219,"")</f>
        <v>27500</v>
      </c>
      <c r="Z5219" s="62" t="s">
        <v>26</v>
      </c>
      <c r="AA5219" s="62" t="s">
        <v>27</v>
      </c>
      <c r="AB5219" s="32"/>
      <c r="AC5219" s="32" t="s">
        <v>215</v>
      </c>
      <c r="AD5219" s="32" t="str">
        <f t="shared" si="1464"/>
        <v/>
      </c>
      <c r="AF5219" s="5" t="str">
        <f t="shared" si="1465"/>
        <v>roni irfansyah44216</v>
      </c>
      <c r="AG5219" s="5" t="str">
        <f t="shared" si="1466"/>
        <v>BMJ 04244216UTARADAY</v>
      </c>
      <c r="AH5219" s="5" t="str">
        <f t="shared" si="1467"/>
        <v>roni irfansyah44216UTARADAY</v>
      </c>
      <c r="AI5219" s="5" t="str">
        <f t="shared" si="1468"/>
        <v>BMJ 04244216DAY</v>
      </c>
      <c r="AJ5219" s="5" t="str">
        <f t="shared" si="1469"/>
        <v>roni irfansyah44216DAY</v>
      </c>
      <c r="AK5219" s="5" t="str">
        <f t="shared" si="1470"/>
        <v>roni irfansyahBMJ II</v>
      </c>
      <c r="AL5219" s="5" t="str">
        <f t="shared" si="1472"/>
        <v>2UTARA</v>
      </c>
      <c r="AM5219" s="5" t="str">
        <f t="shared" si="1473"/>
        <v>1 &gt; 4UTARA12 RODA</v>
      </c>
      <c r="AN5219" s="5" t="str">
        <f t="shared" si="1474"/>
        <v>roni irfansyahBMJ II1 &gt; 4UTARA12 RODA</v>
      </c>
      <c r="AO5219" s="5" t="str">
        <f t="shared" si="1475"/>
        <v>roni irfansyah1 &gt; 4UTARA12 RODA</v>
      </c>
      <c r="AP5219" s="5" t="str">
        <f t="shared" si="1476"/>
        <v>44216DAY</v>
      </c>
    </row>
    <row r="5220" spans="1:42" x14ac:dyDescent="0.3">
      <c r="A5220" s="33">
        <v>1</v>
      </c>
      <c r="B5220" s="33"/>
      <c r="C5220" s="70">
        <v>44216</v>
      </c>
      <c r="D5220" s="71" t="s">
        <v>19</v>
      </c>
      <c r="E5220" s="70">
        <v>44216</v>
      </c>
      <c r="F5220" s="71">
        <v>5177860</v>
      </c>
      <c r="G5220" s="33" t="s">
        <v>20</v>
      </c>
      <c r="H5220" s="33" t="s">
        <v>21</v>
      </c>
      <c r="I5220" s="33" t="s">
        <v>45</v>
      </c>
      <c r="J5220" s="33" t="s">
        <v>46</v>
      </c>
      <c r="K5220" s="63" t="s">
        <v>126</v>
      </c>
      <c r="L5220" s="32" t="str">
        <f t="shared" si="1459"/>
        <v>CGE370</v>
      </c>
      <c r="M5220" s="32" t="str">
        <f t="shared" si="1460"/>
        <v>BMJ II</v>
      </c>
      <c r="N5220" s="32" t="str">
        <f t="shared" si="1461"/>
        <v>12 RODA</v>
      </c>
      <c r="O5220" s="146">
        <v>0.50972222222222219</v>
      </c>
      <c r="P5220" s="65">
        <v>0.50972222222222219</v>
      </c>
      <c r="Q5220" s="65"/>
      <c r="R5220" s="66">
        <v>3</v>
      </c>
      <c r="S5220" s="66">
        <v>45180</v>
      </c>
      <c r="T5220" s="66">
        <v>17540</v>
      </c>
      <c r="U5220" s="67">
        <f t="shared" si="1471"/>
        <v>27.64</v>
      </c>
      <c r="V5220" s="66">
        <f t="shared" si="1462"/>
        <v>560456.28</v>
      </c>
      <c r="W5220" s="66" t="str">
        <f t="shared" si="1463"/>
        <v>1 &gt; 4</v>
      </c>
      <c r="X5220" s="66">
        <f>A5220+SUMIFS(Presensi!F:F,Presensi!E:E,'Entry Data'!AP5220)</f>
        <v>1</v>
      </c>
      <c r="Y5220" s="66">
        <f>IFERROR(INDEX('Retasi Pricing'!F:F,MATCH('Entry Data'!AM5220,'Retasi Pricing'!E:E,0))*X5220,"")</f>
        <v>27500</v>
      </c>
      <c r="Z5220" s="62" t="s">
        <v>26</v>
      </c>
      <c r="AA5220" s="62" t="s">
        <v>27</v>
      </c>
      <c r="AB5220" s="32"/>
      <c r="AC5220" s="32" t="s">
        <v>215</v>
      </c>
      <c r="AD5220" s="32" t="str">
        <f t="shared" si="1464"/>
        <v/>
      </c>
      <c r="AF5220" s="5" t="str">
        <f t="shared" si="1465"/>
        <v>roni irfansyah44216</v>
      </c>
      <c r="AG5220" s="5" t="str">
        <f t="shared" si="1466"/>
        <v>BMJ 04244216UTARADAY</v>
      </c>
      <c r="AH5220" s="5" t="str">
        <f t="shared" si="1467"/>
        <v>roni irfansyah44216UTARADAY</v>
      </c>
      <c r="AI5220" s="5" t="str">
        <f t="shared" si="1468"/>
        <v>BMJ 04244216DAY</v>
      </c>
      <c r="AJ5220" s="5" t="str">
        <f t="shared" si="1469"/>
        <v>roni irfansyah44216DAY</v>
      </c>
      <c r="AK5220" s="5" t="str">
        <f t="shared" si="1470"/>
        <v>roni irfansyahBMJ II</v>
      </c>
      <c r="AL5220" s="5" t="str">
        <f t="shared" si="1472"/>
        <v>3UTARA</v>
      </c>
      <c r="AM5220" s="5" t="str">
        <f t="shared" si="1473"/>
        <v>1 &gt; 4UTARA12 RODA</v>
      </c>
      <c r="AN5220" s="5" t="str">
        <f t="shared" si="1474"/>
        <v>roni irfansyahBMJ II1 &gt; 4UTARA12 RODA</v>
      </c>
      <c r="AO5220" s="5" t="str">
        <f t="shared" si="1475"/>
        <v>roni irfansyah1 &gt; 4UTARA12 RODA</v>
      </c>
      <c r="AP5220" s="5" t="str">
        <f t="shared" si="1476"/>
        <v>44216DAY</v>
      </c>
    </row>
    <row r="5221" spans="1:42" x14ac:dyDescent="0.3">
      <c r="A5221" s="33">
        <v>1</v>
      </c>
      <c r="B5221" s="33"/>
      <c r="C5221" s="70">
        <v>44216</v>
      </c>
      <c r="D5221" s="71" t="s">
        <v>19</v>
      </c>
      <c r="E5221" s="70">
        <v>44216</v>
      </c>
      <c r="F5221" s="71">
        <v>5177951</v>
      </c>
      <c r="G5221" s="33" t="s">
        <v>20</v>
      </c>
      <c r="H5221" s="33" t="s">
        <v>21</v>
      </c>
      <c r="I5221" s="33" t="s">
        <v>51</v>
      </c>
      <c r="J5221" s="33" t="s">
        <v>46</v>
      </c>
      <c r="K5221" s="63" t="s">
        <v>126</v>
      </c>
      <c r="L5221" s="32" t="str">
        <f t="shared" si="1459"/>
        <v>CGE370</v>
      </c>
      <c r="M5221" s="32" t="str">
        <f t="shared" si="1460"/>
        <v>BMJ II</v>
      </c>
      <c r="N5221" s="32" t="str">
        <f t="shared" si="1461"/>
        <v>12 RODA</v>
      </c>
      <c r="O5221" s="146">
        <v>0.59252314814814822</v>
      </c>
      <c r="P5221" s="65">
        <v>0.59252314814814822</v>
      </c>
      <c r="Q5221" s="65"/>
      <c r="R5221" s="66">
        <v>4</v>
      </c>
      <c r="S5221" s="66">
        <v>45760</v>
      </c>
      <c r="T5221" s="66">
        <v>17540</v>
      </c>
      <c r="U5221" s="67">
        <f t="shared" si="1471"/>
        <v>28.22</v>
      </c>
      <c r="V5221" s="66">
        <f t="shared" si="1462"/>
        <v>572216.93999999994</v>
      </c>
      <c r="W5221" s="66" t="str">
        <f t="shared" si="1463"/>
        <v>1 &gt; 4</v>
      </c>
      <c r="X5221" s="66">
        <f>A5221+SUMIFS(Presensi!F:F,Presensi!E:E,'Entry Data'!AP5221)</f>
        <v>1</v>
      </c>
      <c r="Y5221" s="66">
        <f>IFERROR(INDEX('Retasi Pricing'!F:F,MATCH('Entry Data'!AM5221,'Retasi Pricing'!E:E,0))*X5221,"")</f>
        <v>27500</v>
      </c>
      <c r="Z5221" s="62" t="s">
        <v>26</v>
      </c>
      <c r="AA5221" s="62" t="s">
        <v>27</v>
      </c>
      <c r="AB5221" s="32"/>
      <c r="AC5221" s="32" t="s">
        <v>215</v>
      </c>
      <c r="AD5221" s="32" t="str">
        <f t="shared" si="1464"/>
        <v/>
      </c>
      <c r="AF5221" s="5" t="str">
        <f t="shared" si="1465"/>
        <v>roni irfansyah44216</v>
      </c>
      <c r="AG5221" s="5" t="str">
        <f t="shared" si="1466"/>
        <v>BMJ 04244216UTARADAY</v>
      </c>
      <c r="AH5221" s="5" t="str">
        <f t="shared" si="1467"/>
        <v>roni irfansyah44216UTARADAY</v>
      </c>
      <c r="AI5221" s="5" t="str">
        <f t="shared" si="1468"/>
        <v>BMJ 04244216DAY</v>
      </c>
      <c r="AJ5221" s="5" t="str">
        <f t="shared" si="1469"/>
        <v>roni irfansyah44216DAY</v>
      </c>
      <c r="AK5221" s="5" t="str">
        <f t="shared" si="1470"/>
        <v>roni irfansyahBMJ II</v>
      </c>
      <c r="AL5221" s="5" t="str">
        <f t="shared" si="1472"/>
        <v>4UTARA</v>
      </c>
      <c r="AM5221" s="5" t="str">
        <f t="shared" si="1473"/>
        <v>1 &gt; 4UTARA12 RODA</v>
      </c>
      <c r="AN5221" s="5" t="str">
        <f t="shared" si="1474"/>
        <v>roni irfansyahBMJ II1 &gt; 4UTARA12 RODA</v>
      </c>
      <c r="AO5221" s="5" t="str">
        <f t="shared" si="1475"/>
        <v>roni irfansyah1 &gt; 4UTARA12 RODA</v>
      </c>
      <c r="AP5221" s="5" t="str">
        <f t="shared" si="1476"/>
        <v>44216DAY</v>
      </c>
    </row>
    <row r="5222" spans="1:42" x14ac:dyDescent="0.3">
      <c r="A5222" s="33">
        <v>1</v>
      </c>
      <c r="B5222" s="33"/>
      <c r="C5222" s="70">
        <v>44216</v>
      </c>
      <c r="D5222" s="71" t="s">
        <v>19</v>
      </c>
      <c r="E5222" s="70">
        <v>44216</v>
      </c>
      <c r="F5222" s="71">
        <v>5178048</v>
      </c>
      <c r="G5222" s="33" t="s">
        <v>20</v>
      </c>
      <c r="H5222" s="33" t="s">
        <v>21</v>
      </c>
      <c r="I5222" s="33" t="s">
        <v>45</v>
      </c>
      <c r="J5222" s="33" t="s">
        <v>46</v>
      </c>
      <c r="K5222" s="63" t="s">
        <v>126</v>
      </c>
      <c r="L5222" s="32" t="str">
        <f t="shared" si="1459"/>
        <v>CGE370</v>
      </c>
      <c r="M5222" s="32" t="str">
        <f t="shared" si="1460"/>
        <v>BMJ II</v>
      </c>
      <c r="N5222" s="32" t="str">
        <f t="shared" si="1461"/>
        <v>12 RODA</v>
      </c>
      <c r="O5222" s="146">
        <v>0.66466435185185191</v>
      </c>
      <c r="P5222" s="65">
        <v>0.66466435185185191</v>
      </c>
      <c r="Q5222" s="65"/>
      <c r="R5222" s="66">
        <v>5</v>
      </c>
      <c r="S5222" s="66">
        <v>45700</v>
      </c>
      <c r="T5222" s="66">
        <v>17540</v>
      </c>
      <c r="U5222" s="67">
        <f t="shared" si="1471"/>
        <v>28.16</v>
      </c>
      <c r="V5222" s="66">
        <f t="shared" si="1462"/>
        <v>571000.31999999995</v>
      </c>
      <c r="W5222" s="66" t="str">
        <f t="shared" si="1463"/>
        <v>&gt; 5</v>
      </c>
      <c r="X5222" s="66">
        <f>A5222+SUMIFS(Presensi!F:F,Presensi!E:E,'Entry Data'!AP5222)</f>
        <v>1</v>
      </c>
      <c r="Y5222" s="66">
        <f>IFERROR(INDEX('Retasi Pricing'!F:F,MATCH('Entry Data'!AM5222,'Retasi Pricing'!E:E,0))*X5222,"")</f>
        <v>31200</v>
      </c>
      <c r="Z5222" s="62" t="s">
        <v>26</v>
      </c>
      <c r="AA5222" s="62" t="s">
        <v>27</v>
      </c>
      <c r="AB5222" s="32"/>
      <c r="AC5222" s="32" t="s">
        <v>215</v>
      </c>
      <c r="AD5222" s="32" t="str">
        <f t="shared" si="1464"/>
        <v/>
      </c>
      <c r="AF5222" s="5" t="str">
        <f t="shared" si="1465"/>
        <v>roni irfansyah44216</v>
      </c>
      <c r="AG5222" s="5" t="str">
        <f t="shared" si="1466"/>
        <v>BMJ 04244216UTARADAY</v>
      </c>
      <c r="AH5222" s="5" t="str">
        <f t="shared" si="1467"/>
        <v>roni irfansyah44216UTARADAY</v>
      </c>
      <c r="AI5222" s="5" t="str">
        <f t="shared" si="1468"/>
        <v>BMJ 04244216DAY</v>
      </c>
      <c r="AJ5222" s="5" t="str">
        <f t="shared" si="1469"/>
        <v>roni irfansyah44216DAY</v>
      </c>
      <c r="AK5222" s="5" t="str">
        <f t="shared" si="1470"/>
        <v>roni irfansyahBMJ II</v>
      </c>
      <c r="AL5222" s="5" t="str">
        <f t="shared" si="1472"/>
        <v>5UTARA</v>
      </c>
      <c r="AM5222" s="5" t="str">
        <f t="shared" si="1473"/>
        <v>&gt; 5UTARA12 RODA</v>
      </c>
      <c r="AN5222" s="5" t="str">
        <f t="shared" si="1474"/>
        <v>roni irfansyahBMJ II&gt; 5UTARA12 RODA</v>
      </c>
      <c r="AO5222" s="5" t="str">
        <f t="shared" si="1475"/>
        <v>roni irfansyah&gt; 5UTARA12 RODA</v>
      </c>
      <c r="AP5222" s="5" t="str">
        <f t="shared" si="1476"/>
        <v>44216DAY</v>
      </c>
    </row>
    <row r="5223" spans="1:42" x14ac:dyDescent="0.3">
      <c r="A5223" s="33">
        <v>1</v>
      </c>
      <c r="B5223" s="33"/>
      <c r="C5223" s="70">
        <v>44216</v>
      </c>
      <c r="D5223" s="71" t="s">
        <v>19</v>
      </c>
      <c r="E5223" s="70">
        <v>44216</v>
      </c>
      <c r="F5223" s="71">
        <v>5178146</v>
      </c>
      <c r="G5223" s="33" t="s">
        <v>20</v>
      </c>
      <c r="H5223" s="33" t="s">
        <v>21</v>
      </c>
      <c r="I5223" s="33" t="s">
        <v>45</v>
      </c>
      <c r="J5223" s="33" t="s">
        <v>46</v>
      </c>
      <c r="K5223" s="63" t="s">
        <v>126</v>
      </c>
      <c r="L5223" s="32" t="str">
        <f t="shared" si="1459"/>
        <v>CGE370</v>
      </c>
      <c r="M5223" s="32" t="str">
        <f t="shared" si="1460"/>
        <v>BMJ II</v>
      </c>
      <c r="N5223" s="32" t="str">
        <f t="shared" si="1461"/>
        <v>12 RODA</v>
      </c>
      <c r="O5223" s="146">
        <v>0.73348379629629623</v>
      </c>
      <c r="P5223" s="65">
        <v>0.73348379629629623</v>
      </c>
      <c r="Q5223" s="65"/>
      <c r="R5223" s="66">
        <v>6</v>
      </c>
      <c r="S5223" s="66">
        <v>45980</v>
      </c>
      <c r="T5223" s="66">
        <v>17540</v>
      </c>
      <c r="U5223" s="67">
        <f t="shared" si="1471"/>
        <v>28.44</v>
      </c>
      <c r="V5223" s="66">
        <f t="shared" si="1462"/>
        <v>576677.88000000012</v>
      </c>
      <c r="W5223" s="66" t="str">
        <f t="shared" si="1463"/>
        <v>&gt; 6</v>
      </c>
      <c r="X5223" s="66">
        <f>A5223+SUMIFS(Presensi!F:F,Presensi!E:E,'Entry Data'!AP5223)</f>
        <v>1</v>
      </c>
      <c r="Y5223" s="66">
        <f>IFERROR(INDEX('Retasi Pricing'!F:F,MATCH('Entry Data'!AM5223,'Retasi Pricing'!E:E,0))*X5223,"")</f>
        <v>34450</v>
      </c>
      <c r="Z5223" s="62" t="s">
        <v>26</v>
      </c>
      <c r="AA5223" s="62" t="s">
        <v>27</v>
      </c>
      <c r="AB5223" s="32"/>
      <c r="AC5223" s="32" t="s">
        <v>215</v>
      </c>
      <c r="AD5223" s="32" t="str">
        <f t="shared" si="1464"/>
        <v/>
      </c>
      <c r="AF5223" s="5" t="str">
        <f t="shared" si="1465"/>
        <v>roni irfansyah44216</v>
      </c>
      <c r="AG5223" s="5" t="str">
        <f t="shared" si="1466"/>
        <v>BMJ 04244216UTARADAY</v>
      </c>
      <c r="AH5223" s="5" t="str">
        <f t="shared" si="1467"/>
        <v>roni irfansyah44216UTARADAY</v>
      </c>
      <c r="AI5223" s="5" t="str">
        <f t="shared" si="1468"/>
        <v>BMJ 04244216DAY</v>
      </c>
      <c r="AJ5223" s="5" t="str">
        <f t="shared" si="1469"/>
        <v>roni irfansyah44216DAY</v>
      </c>
      <c r="AK5223" s="5" t="str">
        <f t="shared" si="1470"/>
        <v>roni irfansyahBMJ II</v>
      </c>
      <c r="AL5223" s="5" t="str">
        <f t="shared" si="1472"/>
        <v>6UTARA</v>
      </c>
      <c r="AM5223" s="5" t="str">
        <f t="shared" si="1473"/>
        <v>&gt; 6UTARA12 RODA</v>
      </c>
      <c r="AN5223" s="5" t="str">
        <f t="shared" si="1474"/>
        <v>roni irfansyahBMJ II&gt; 6UTARA12 RODA</v>
      </c>
      <c r="AO5223" s="5" t="str">
        <f t="shared" si="1475"/>
        <v>roni irfansyah&gt; 6UTARA12 RODA</v>
      </c>
      <c r="AP5223" s="5" t="str">
        <f t="shared" si="1476"/>
        <v>44216DAY</v>
      </c>
    </row>
    <row r="5224" spans="1:42" x14ac:dyDescent="0.3">
      <c r="A5224" s="33">
        <v>1</v>
      </c>
      <c r="B5224" s="33"/>
      <c r="C5224" s="70">
        <v>44216</v>
      </c>
      <c r="D5224" s="71" t="s">
        <v>19</v>
      </c>
      <c r="E5224" s="70">
        <v>44216</v>
      </c>
      <c r="F5224" s="71">
        <v>5177736</v>
      </c>
      <c r="G5224" s="33" t="s">
        <v>20</v>
      </c>
      <c r="H5224" s="33" t="s">
        <v>21</v>
      </c>
      <c r="I5224" s="33" t="s">
        <v>45</v>
      </c>
      <c r="J5224" s="33" t="s">
        <v>46</v>
      </c>
      <c r="K5224" s="63" t="s">
        <v>107</v>
      </c>
      <c r="L5224" s="32" t="str">
        <f t="shared" si="1459"/>
        <v>CGE370</v>
      </c>
      <c r="M5224" s="32" t="str">
        <f t="shared" si="1460"/>
        <v>BMJ II</v>
      </c>
      <c r="N5224" s="32" t="str">
        <f t="shared" si="1461"/>
        <v>12 RODA</v>
      </c>
      <c r="O5224" s="146">
        <v>0.41844907407407406</v>
      </c>
      <c r="P5224" s="65">
        <v>0.44091435185185185</v>
      </c>
      <c r="Q5224" s="65"/>
      <c r="R5224" s="66">
        <v>1</v>
      </c>
      <c r="S5224" s="66">
        <v>43600</v>
      </c>
      <c r="T5224" s="66">
        <v>17120</v>
      </c>
      <c r="U5224" s="67">
        <f t="shared" si="1471"/>
        <v>26.48</v>
      </c>
      <c r="V5224" s="66">
        <f t="shared" si="1462"/>
        <v>536934.96</v>
      </c>
      <c r="W5224" s="66" t="str">
        <f t="shared" si="1463"/>
        <v>1 &gt; 4</v>
      </c>
      <c r="X5224" s="66">
        <f>A5224+SUMIFS(Presensi!F:F,Presensi!E:E,'Entry Data'!AP5224)</f>
        <v>1</v>
      </c>
      <c r="Y5224" s="66">
        <f>IFERROR(INDEX('Retasi Pricing'!F:F,MATCH('Entry Data'!AM5224,'Retasi Pricing'!E:E,0))*X5224,"")</f>
        <v>27500</v>
      </c>
      <c r="Z5224" s="62" t="s">
        <v>26</v>
      </c>
      <c r="AA5224" s="62" t="s">
        <v>27</v>
      </c>
      <c r="AB5224" s="32"/>
      <c r="AC5224" s="32" t="s">
        <v>192</v>
      </c>
      <c r="AD5224" s="32" t="str">
        <f t="shared" si="1464"/>
        <v/>
      </c>
      <c r="AF5224" s="5" t="str">
        <f t="shared" si="1465"/>
        <v>awaluddin44216</v>
      </c>
      <c r="AG5224" s="5" t="str">
        <f t="shared" si="1466"/>
        <v>BMJ 04444216UTARADAY</v>
      </c>
      <c r="AH5224" s="5" t="str">
        <f t="shared" si="1467"/>
        <v>awaluddin44216UTARADAY</v>
      </c>
      <c r="AI5224" s="5" t="str">
        <f t="shared" si="1468"/>
        <v>BMJ 04444216DAY</v>
      </c>
      <c r="AJ5224" s="5" t="str">
        <f t="shared" si="1469"/>
        <v>awaluddin44216DAY</v>
      </c>
      <c r="AK5224" s="5" t="str">
        <f t="shared" si="1470"/>
        <v>awaluddinBMJ II</v>
      </c>
      <c r="AL5224" s="5" t="str">
        <f t="shared" si="1472"/>
        <v>1UTARA</v>
      </c>
      <c r="AM5224" s="5" t="str">
        <f t="shared" si="1473"/>
        <v>1 &gt; 4UTARA12 RODA</v>
      </c>
      <c r="AN5224" s="5" t="str">
        <f t="shared" si="1474"/>
        <v>awaluddinBMJ II1 &gt; 4UTARA12 RODA</v>
      </c>
      <c r="AO5224" s="5" t="str">
        <f t="shared" si="1475"/>
        <v>awaluddin1 &gt; 4UTARA12 RODA</v>
      </c>
      <c r="AP5224" s="5" t="str">
        <f t="shared" si="1476"/>
        <v>44216DAY</v>
      </c>
    </row>
    <row r="5225" spans="1:42" x14ac:dyDescent="0.3">
      <c r="A5225" s="33">
        <v>1</v>
      </c>
      <c r="B5225" s="33"/>
      <c r="C5225" s="70">
        <v>44216</v>
      </c>
      <c r="D5225" s="71" t="s">
        <v>19</v>
      </c>
      <c r="E5225" s="70">
        <v>44216</v>
      </c>
      <c r="F5225" s="71">
        <v>5177844</v>
      </c>
      <c r="G5225" s="33" t="s">
        <v>20</v>
      </c>
      <c r="H5225" s="33" t="s">
        <v>21</v>
      </c>
      <c r="I5225" s="33" t="s">
        <v>45</v>
      </c>
      <c r="J5225" s="33" t="s">
        <v>46</v>
      </c>
      <c r="K5225" s="63" t="s">
        <v>107</v>
      </c>
      <c r="L5225" s="32" t="str">
        <f t="shared" si="1459"/>
        <v>CGE370</v>
      </c>
      <c r="M5225" s="32" t="str">
        <f t="shared" si="1460"/>
        <v>BMJ II</v>
      </c>
      <c r="N5225" s="32" t="str">
        <f t="shared" si="1461"/>
        <v>12 RODA</v>
      </c>
      <c r="O5225" s="146">
        <v>0.49715277777777778</v>
      </c>
      <c r="P5225" s="65">
        <v>0.49715277777777778</v>
      </c>
      <c r="Q5225" s="65"/>
      <c r="R5225" s="66">
        <v>2</v>
      </c>
      <c r="S5225" s="66">
        <v>45960</v>
      </c>
      <c r="T5225" s="66">
        <v>17120</v>
      </c>
      <c r="U5225" s="67">
        <f t="shared" si="1471"/>
        <v>28.84</v>
      </c>
      <c r="V5225" s="66">
        <f t="shared" si="1462"/>
        <v>584788.68000000005</v>
      </c>
      <c r="W5225" s="66" t="str">
        <f t="shared" si="1463"/>
        <v>1 &gt; 4</v>
      </c>
      <c r="X5225" s="66">
        <f>A5225+SUMIFS(Presensi!F:F,Presensi!E:E,'Entry Data'!AP5225)</f>
        <v>1</v>
      </c>
      <c r="Y5225" s="66">
        <f>IFERROR(INDEX('Retasi Pricing'!F:F,MATCH('Entry Data'!AM5225,'Retasi Pricing'!E:E,0))*X5225,"")</f>
        <v>27500</v>
      </c>
      <c r="Z5225" s="62" t="s">
        <v>26</v>
      </c>
      <c r="AA5225" s="62" t="s">
        <v>27</v>
      </c>
      <c r="AB5225" s="32"/>
      <c r="AC5225" s="32" t="s">
        <v>192</v>
      </c>
      <c r="AD5225" s="32" t="str">
        <f t="shared" si="1464"/>
        <v/>
      </c>
      <c r="AF5225" s="5" t="str">
        <f t="shared" si="1465"/>
        <v>awaluddin44216</v>
      </c>
      <c r="AG5225" s="5" t="str">
        <f t="shared" si="1466"/>
        <v>BMJ 04444216UTARADAY</v>
      </c>
      <c r="AH5225" s="5" t="str">
        <f t="shared" si="1467"/>
        <v>awaluddin44216UTARADAY</v>
      </c>
      <c r="AI5225" s="5" t="str">
        <f t="shared" si="1468"/>
        <v>BMJ 04444216DAY</v>
      </c>
      <c r="AJ5225" s="5" t="str">
        <f t="shared" si="1469"/>
        <v>awaluddin44216DAY</v>
      </c>
      <c r="AK5225" s="5" t="str">
        <f t="shared" si="1470"/>
        <v>awaluddinBMJ II</v>
      </c>
      <c r="AL5225" s="5" t="str">
        <f t="shared" si="1472"/>
        <v>2UTARA</v>
      </c>
      <c r="AM5225" s="5" t="str">
        <f t="shared" si="1473"/>
        <v>1 &gt; 4UTARA12 RODA</v>
      </c>
      <c r="AN5225" s="5" t="str">
        <f t="shared" si="1474"/>
        <v>awaluddinBMJ II1 &gt; 4UTARA12 RODA</v>
      </c>
      <c r="AO5225" s="5" t="str">
        <f t="shared" si="1475"/>
        <v>awaluddin1 &gt; 4UTARA12 RODA</v>
      </c>
      <c r="AP5225" s="5" t="str">
        <f t="shared" si="1476"/>
        <v>44216DAY</v>
      </c>
    </row>
    <row r="5226" spans="1:42" x14ac:dyDescent="0.3">
      <c r="A5226" s="33">
        <v>1</v>
      </c>
      <c r="B5226" s="33"/>
      <c r="C5226" s="70">
        <v>44216</v>
      </c>
      <c r="D5226" s="71" t="s">
        <v>19</v>
      </c>
      <c r="E5226" s="70">
        <v>44216</v>
      </c>
      <c r="F5226" s="71">
        <v>5177976</v>
      </c>
      <c r="G5226" s="33" t="s">
        <v>20</v>
      </c>
      <c r="H5226" s="33" t="s">
        <v>21</v>
      </c>
      <c r="I5226" s="33" t="s">
        <v>51</v>
      </c>
      <c r="J5226" s="33" t="s">
        <v>46</v>
      </c>
      <c r="K5226" s="63" t="s">
        <v>107</v>
      </c>
      <c r="L5226" s="32" t="str">
        <f t="shared" si="1459"/>
        <v>CGE370</v>
      </c>
      <c r="M5226" s="32" t="str">
        <f t="shared" si="1460"/>
        <v>BMJ II</v>
      </c>
      <c r="N5226" s="32" t="str">
        <f t="shared" si="1461"/>
        <v>12 RODA</v>
      </c>
      <c r="O5226" s="146">
        <v>0.61263888888888884</v>
      </c>
      <c r="P5226" s="65">
        <v>0.61263888888888884</v>
      </c>
      <c r="Q5226" s="65"/>
      <c r="R5226" s="66">
        <v>3</v>
      </c>
      <c r="S5226" s="66">
        <v>44480</v>
      </c>
      <c r="T5226" s="66">
        <v>17120</v>
      </c>
      <c r="U5226" s="67">
        <f t="shared" si="1471"/>
        <v>27.36</v>
      </c>
      <c r="V5226" s="66">
        <f t="shared" si="1462"/>
        <v>554778.72</v>
      </c>
      <c r="W5226" s="66" t="str">
        <f t="shared" si="1463"/>
        <v>1 &gt; 4</v>
      </c>
      <c r="X5226" s="66">
        <f>A5226+SUMIFS(Presensi!F:F,Presensi!E:E,'Entry Data'!AP5226)</f>
        <v>1</v>
      </c>
      <c r="Y5226" s="66">
        <f>IFERROR(INDEX('Retasi Pricing'!F:F,MATCH('Entry Data'!AM5226,'Retasi Pricing'!E:E,0))*X5226,"")</f>
        <v>27500</v>
      </c>
      <c r="Z5226" s="62" t="s">
        <v>26</v>
      </c>
      <c r="AA5226" s="62" t="s">
        <v>27</v>
      </c>
      <c r="AB5226" s="32"/>
      <c r="AC5226" s="32" t="s">
        <v>192</v>
      </c>
      <c r="AD5226" s="32" t="str">
        <f t="shared" si="1464"/>
        <v/>
      </c>
      <c r="AF5226" s="5" t="str">
        <f t="shared" si="1465"/>
        <v>awaluddin44216</v>
      </c>
      <c r="AG5226" s="5" t="str">
        <f t="shared" si="1466"/>
        <v>BMJ 04444216UTARADAY</v>
      </c>
      <c r="AH5226" s="5" t="str">
        <f t="shared" si="1467"/>
        <v>awaluddin44216UTARADAY</v>
      </c>
      <c r="AI5226" s="5" t="str">
        <f t="shared" si="1468"/>
        <v>BMJ 04444216DAY</v>
      </c>
      <c r="AJ5226" s="5" t="str">
        <f t="shared" si="1469"/>
        <v>awaluddin44216DAY</v>
      </c>
      <c r="AK5226" s="5" t="str">
        <f t="shared" si="1470"/>
        <v>awaluddinBMJ II</v>
      </c>
      <c r="AL5226" s="5" t="str">
        <f t="shared" si="1472"/>
        <v>3UTARA</v>
      </c>
      <c r="AM5226" s="5" t="str">
        <f t="shared" si="1473"/>
        <v>1 &gt; 4UTARA12 RODA</v>
      </c>
      <c r="AN5226" s="5" t="str">
        <f t="shared" si="1474"/>
        <v>awaluddinBMJ II1 &gt; 4UTARA12 RODA</v>
      </c>
      <c r="AO5226" s="5" t="str">
        <f t="shared" si="1475"/>
        <v>awaluddin1 &gt; 4UTARA12 RODA</v>
      </c>
      <c r="AP5226" s="5" t="str">
        <f t="shared" si="1476"/>
        <v>44216DAY</v>
      </c>
    </row>
    <row r="5227" spans="1:42" x14ac:dyDescent="0.3">
      <c r="A5227" s="33">
        <v>1</v>
      </c>
      <c r="B5227" s="33"/>
      <c r="C5227" s="70">
        <v>44216</v>
      </c>
      <c r="D5227" s="71" t="s">
        <v>19</v>
      </c>
      <c r="E5227" s="70">
        <v>44216</v>
      </c>
      <c r="F5227" s="71">
        <v>5178081</v>
      </c>
      <c r="G5227" s="33" t="s">
        <v>20</v>
      </c>
      <c r="H5227" s="33" t="s">
        <v>21</v>
      </c>
      <c r="I5227" s="33" t="s">
        <v>45</v>
      </c>
      <c r="J5227" s="33" t="s">
        <v>46</v>
      </c>
      <c r="K5227" s="63" t="s">
        <v>107</v>
      </c>
      <c r="L5227" s="32" t="str">
        <f t="shared" si="1459"/>
        <v>CGE370</v>
      </c>
      <c r="M5227" s="32" t="str">
        <f t="shared" si="1460"/>
        <v>BMJ II</v>
      </c>
      <c r="N5227" s="32" t="str">
        <f t="shared" si="1461"/>
        <v>12 RODA</v>
      </c>
      <c r="O5227" s="146">
        <v>0.69025462962962969</v>
      </c>
      <c r="P5227" s="65">
        <v>0.69025462962962969</v>
      </c>
      <c r="Q5227" s="65"/>
      <c r="R5227" s="66">
        <v>4</v>
      </c>
      <c r="S5227" s="66">
        <v>45680</v>
      </c>
      <c r="T5227" s="66">
        <v>17120</v>
      </c>
      <c r="U5227" s="67">
        <f t="shared" si="1471"/>
        <v>28.56</v>
      </c>
      <c r="V5227" s="66">
        <f t="shared" si="1462"/>
        <v>579111.11999999988</v>
      </c>
      <c r="W5227" s="66" t="str">
        <f t="shared" si="1463"/>
        <v>1 &gt; 4</v>
      </c>
      <c r="X5227" s="66">
        <f>A5227+SUMIFS(Presensi!F:F,Presensi!E:E,'Entry Data'!AP5227)</f>
        <v>1</v>
      </c>
      <c r="Y5227" s="66">
        <f>IFERROR(INDEX('Retasi Pricing'!F:F,MATCH('Entry Data'!AM5227,'Retasi Pricing'!E:E,0))*X5227,"")</f>
        <v>27500</v>
      </c>
      <c r="Z5227" s="62" t="s">
        <v>26</v>
      </c>
      <c r="AA5227" s="62" t="s">
        <v>27</v>
      </c>
      <c r="AB5227" s="32"/>
      <c r="AC5227" s="32" t="s">
        <v>192</v>
      </c>
      <c r="AD5227" s="32" t="str">
        <f t="shared" si="1464"/>
        <v/>
      </c>
      <c r="AF5227" s="5" t="str">
        <f t="shared" si="1465"/>
        <v>awaluddin44216</v>
      </c>
      <c r="AG5227" s="5" t="str">
        <f t="shared" si="1466"/>
        <v>BMJ 04444216UTARADAY</v>
      </c>
      <c r="AH5227" s="5" t="str">
        <f t="shared" si="1467"/>
        <v>awaluddin44216UTARADAY</v>
      </c>
      <c r="AI5227" s="5" t="str">
        <f t="shared" si="1468"/>
        <v>BMJ 04444216DAY</v>
      </c>
      <c r="AJ5227" s="5" t="str">
        <f t="shared" si="1469"/>
        <v>awaluddin44216DAY</v>
      </c>
      <c r="AK5227" s="5" t="str">
        <f t="shared" si="1470"/>
        <v>awaluddinBMJ II</v>
      </c>
      <c r="AL5227" s="5" t="str">
        <f t="shared" si="1472"/>
        <v>4UTARA</v>
      </c>
      <c r="AM5227" s="5" t="str">
        <f t="shared" si="1473"/>
        <v>1 &gt; 4UTARA12 RODA</v>
      </c>
      <c r="AN5227" s="5" t="str">
        <f t="shared" si="1474"/>
        <v>awaluddinBMJ II1 &gt; 4UTARA12 RODA</v>
      </c>
      <c r="AO5227" s="5" t="str">
        <f t="shared" si="1475"/>
        <v>awaluddin1 &gt; 4UTARA12 RODA</v>
      </c>
      <c r="AP5227" s="5" t="str">
        <f t="shared" si="1476"/>
        <v>44216DAY</v>
      </c>
    </row>
    <row r="5228" spans="1:42" x14ac:dyDescent="0.3">
      <c r="A5228" s="33">
        <v>1</v>
      </c>
      <c r="B5228" s="33"/>
      <c r="C5228" s="70">
        <v>44216</v>
      </c>
      <c r="D5228" s="71" t="s">
        <v>19</v>
      </c>
      <c r="E5228" s="70">
        <v>44216</v>
      </c>
      <c r="F5228" s="71">
        <v>5178163</v>
      </c>
      <c r="G5228" s="33" t="s">
        <v>20</v>
      </c>
      <c r="H5228" s="33" t="s">
        <v>21</v>
      </c>
      <c r="I5228" s="33" t="s">
        <v>45</v>
      </c>
      <c r="J5228" s="33" t="s">
        <v>46</v>
      </c>
      <c r="K5228" s="63" t="s">
        <v>107</v>
      </c>
      <c r="L5228" s="32" t="str">
        <f t="shared" ref="L5228:L5291" si="1477">IFERROR(VLOOKUP(K5228,db_unit,2,FALSE),"")</f>
        <v>CGE370</v>
      </c>
      <c r="M5228" s="32" t="str">
        <f t="shared" ref="M5228:M5291" si="1478">IFERROR(VLOOKUP(K5228,db_unit,3,FALSE),"")</f>
        <v>BMJ II</v>
      </c>
      <c r="N5228" s="32" t="str">
        <f t="shared" ref="N5228:N5291" si="1479">IFERROR(VLOOKUP(K5228,db_unit,4,FALSE),"")</f>
        <v>12 RODA</v>
      </c>
      <c r="O5228" s="146">
        <v>0.75737268518518519</v>
      </c>
      <c r="P5228" s="65">
        <v>0.75737268518518519</v>
      </c>
      <c r="Q5228" s="65"/>
      <c r="R5228" s="66">
        <v>5</v>
      </c>
      <c r="S5228" s="66">
        <v>44920</v>
      </c>
      <c r="T5228" s="66">
        <v>17120</v>
      </c>
      <c r="U5228" s="67">
        <f t="shared" si="1471"/>
        <v>27.8</v>
      </c>
      <c r="V5228" s="66">
        <f t="shared" si="1462"/>
        <v>563700.6</v>
      </c>
      <c r="W5228" s="66" t="str">
        <f t="shared" si="1463"/>
        <v>&gt; 5</v>
      </c>
      <c r="X5228" s="66">
        <f>A5228+SUMIFS(Presensi!F:F,Presensi!E:E,'Entry Data'!AP5228)</f>
        <v>1</v>
      </c>
      <c r="Y5228" s="66">
        <f>IFERROR(INDEX('Retasi Pricing'!F:F,MATCH('Entry Data'!AM5228,'Retasi Pricing'!E:E,0))*X5228,"")</f>
        <v>31200</v>
      </c>
      <c r="Z5228" s="62" t="s">
        <v>26</v>
      </c>
      <c r="AA5228" s="62" t="s">
        <v>27</v>
      </c>
      <c r="AB5228" s="32"/>
      <c r="AC5228" s="32" t="s">
        <v>192</v>
      </c>
      <c r="AD5228" s="32" t="str">
        <f t="shared" si="1464"/>
        <v/>
      </c>
      <c r="AF5228" s="5" t="str">
        <f t="shared" si="1465"/>
        <v>awaluddin44216</v>
      </c>
      <c r="AG5228" s="5" t="str">
        <f t="shared" si="1466"/>
        <v>BMJ 04444216UTARADAY</v>
      </c>
      <c r="AH5228" s="5" t="str">
        <f t="shared" si="1467"/>
        <v>awaluddin44216UTARADAY</v>
      </c>
      <c r="AI5228" s="5" t="str">
        <f t="shared" si="1468"/>
        <v>BMJ 04444216DAY</v>
      </c>
      <c r="AJ5228" s="5" t="str">
        <f t="shared" si="1469"/>
        <v>awaluddin44216DAY</v>
      </c>
      <c r="AK5228" s="5" t="str">
        <f t="shared" si="1470"/>
        <v>awaluddinBMJ II</v>
      </c>
      <c r="AL5228" s="5" t="str">
        <f t="shared" si="1472"/>
        <v>5UTARA</v>
      </c>
      <c r="AM5228" s="5" t="str">
        <f t="shared" si="1473"/>
        <v>&gt; 5UTARA12 RODA</v>
      </c>
      <c r="AN5228" s="5" t="str">
        <f t="shared" si="1474"/>
        <v>awaluddinBMJ II&gt; 5UTARA12 RODA</v>
      </c>
      <c r="AO5228" s="5" t="str">
        <f t="shared" si="1475"/>
        <v>awaluddin&gt; 5UTARA12 RODA</v>
      </c>
      <c r="AP5228" s="5" t="str">
        <f t="shared" si="1476"/>
        <v>44216DAY</v>
      </c>
    </row>
    <row r="5229" spans="1:42" x14ac:dyDescent="0.3">
      <c r="A5229" s="33">
        <v>1</v>
      </c>
      <c r="B5229" s="33"/>
      <c r="C5229" s="70">
        <v>44216</v>
      </c>
      <c r="D5229" s="71" t="s">
        <v>19</v>
      </c>
      <c r="E5229" s="70">
        <v>44216</v>
      </c>
      <c r="F5229" s="71">
        <v>5177724</v>
      </c>
      <c r="G5229" s="33" t="s">
        <v>20</v>
      </c>
      <c r="H5229" s="33" t="s">
        <v>21</v>
      </c>
      <c r="I5229" s="33" t="s">
        <v>123</v>
      </c>
      <c r="J5229" s="33" t="s">
        <v>23</v>
      </c>
      <c r="K5229" s="63" t="s">
        <v>35</v>
      </c>
      <c r="L5229" s="32" t="str">
        <f t="shared" si="1477"/>
        <v>CGE370</v>
      </c>
      <c r="M5229" s="32" t="str">
        <f t="shared" si="1478"/>
        <v>BMJ II</v>
      </c>
      <c r="N5229" s="32" t="str">
        <f t="shared" si="1479"/>
        <v>12 RODA</v>
      </c>
      <c r="O5229" s="146">
        <v>0.40710648148148149</v>
      </c>
      <c r="P5229" s="65">
        <v>0.41184027777777782</v>
      </c>
      <c r="Q5229" s="65"/>
      <c r="R5229" s="66">
        <v>1</v>
      </c>
      <c r="S5229" s="66">
        <v>47140</v>
      </c>
      <c r="T5229" s="66">
        <v>17320</v>
      </c>
      <c r="U5229" s="67">
        <f t="shared" si="1471"/>
        <v>29.82</v>
      </c>
      <c r="V5229" s="66">
        <f t="shared" si="1462"/>
        <v>604660.14</v>
      </c>
      <c r="W5229" s="66" t="str">
        <f t="shared" si="1463"/>
        <v>1 &gt; 4</v>
      </c>
      <c r="X5229" s="66">
        <f>A5229+SUMIFS(Presensi!F:F,Presensi!E:E,'Entry Data'!AP5229)</f>
        <v>1</v>
      </c>
      <c r="Y5229" s="66">
        <f>IFERROR(INDEX('Retasi Pricing'!F:F,MATCH('Entry Data'!AM5229,'Retasi Pricing'!E:E,0))*X5229,"")</f>
        <v>27500</v>
      </c>
      <c r="Z5229" s="62" t="s">
        <v>26</v>
      </c>
      <c r="AA5229" s="62" t="s">
        <v>27</v>
      </c>
      <c r="AB5229" s="32"/>
      <c r="AC5229" s="32" t="s">
        <v>312</v>
      </c>
      <c r="AD5229" s="32" t="str">
        <f t="shared" si="1464"/>
        <v/>
      </c>
      <c r="AF5229" s="5" t="str">
        <f t="shared" si="1465"/>
        <v>yosef yanto44216</v>
      </c>
      <c r="AG5229" s="5" t="str">
        <f t="shared" si="1466"/>
        <v>BMJ 04544216UTARADAY</v>
      </c>
      <c r="AH5229" s="5" t="str">
        <f t="shared" si="1467"/>
        <v>yosef yanto44216UTARADAY</v>
      </c>
      <c r="AI5229" s="5" t="str">
        <f t="shared" si="1468"/>
        <v>BMJ 04544216DAY</v>
      </c>
      <c r="AJ5229" s="5" t="str">
        <f t="shared" si="1469"/>
        <v>yosef yanto44216DAY</v>
      </c>
      <c r="AK5229" s="5" t="str">
        <f t="shared" si="1470"/>
        <v>yosef yantoBMJ II</v>
      </c>
      <c r="AL5229" s="5" t="str">
        <f t="shared" si="1472"/>
        <v>1UTARA</v>
      </c>
      <c r="AM5229" s="5" t="str">
        <f t="shared" si="1473"/>
        <v>1 &gt; 4UTARA12 RODA</v>
      </c>
      <c r="AN5229" s="5" t="str">
        <f t="shared" si="1474"/>
        <v>yosef yantoBMJ II1 &gt; 4UTARA12 RODA</v>
      </c>
      <c r="AO5229" s="5" t="str">
        <f t="shared" si="1475"/>
        <v>yosef yanto1 &gt; 4UTARA12 RODA</v>
      </c>
      <c r="AP5229" s="5" t="str">
        <f t="shared" si="1476"/>
        <v>44216DAY</v>
      </c>
    </row>
    <row r="5230" spans="1:42" x14ac:dyDescent="0.3">
      <c r="A5230" s="33">
        <v>1</v>
      </c>
      <c r="B5230" s="33"/>
      <c r="C5230" s="70">
        <v>44216</v>
      </c>
      <c r="D5230" s="71" t="s">
        <v>19</v>
      </c>
      <c r="E5230" s="70">
        <v>44216</v>
      </c>
      <c r="F5230" s="71">
        <v>5177800</v>
      </c>
      <c r="G5230" s="33" t="s">
        <v>20</v>
      </c>
      <c r="H5230" s="33" t="s">
        <v>21</v>
      </c>
      <c r="I5230" s="33" t="s">
        <v>51</v>
      </c>
      <c r="J5230" s="33" t="s">
        <v>46</v>
      </c>
      <c r="K5230" s="63" t="s">
        <v>35</v>
      </c>
      <c r="L5230" s="32" t="str">
        <f t="shared" si="1477"/>
        <v>CGE370</v>
      </c>
      <c r="M5230" s="32" t="str">
        <f t="shared" si="1478"/>
        <v>BMJ II</v>
      </c>
      <c r="N5230" s="32" t="str">
        <f t="shared" si="1479"/>
        <v>12 RODA</v>
      </c>
      <c r="O5230" s="146">
        <v>0.46386574074074072</v>
      </c>
      <c r="P5230" s="65">
        <v>0.46386574074074072</v>
      </c>
      <c r="Q5230" s="65"/>
      <c r="R5230" s="66">
        <v>2</v>
      </c>
      <c r="S5230" s="66">
        <v>45000</v>
      </c>
      <c r="T5230" s="66">
        <v>17320</v>
      </c>
      <c r="U5230" s="67">
        <f t="shared" si="1471"/>
        <v>27.68</v>
      </c>
      <c r="V5230" s="66">
        <f t="shared" si="1462"/>
        <v>561267.36</v>
      </c>
      <c r="W5230" s="66" t="str">
        <f t="shared" si="1463"/>
        <v>1 &gt; 4</v>
      </c>
      <c r="X5230" s="66">
        <f>A5230+SUMIFS(Presensi!F:F,Presensi!E:E,'Entry Data'!AP5230)</f>
        <v>1</v>
      </c>
      <c r="Y5230" s="66">
        <f>IFERROR(INDEX('Retasi Pricing'!F:F,MATCH('Entry Data'!AM5230,'Retasi Pricing'!E:E,0))*X5230,"")</f>
        <v>27500</v>
      </c>
      <c r="Z5230" s="62" t="s">
        <v>26</v>
      </c>
      <c r="AA5230" s="62" t="s">
        <v>27</v>
      </c>
      <c r="AB5230" s="32"/>
      <c r="AC5230" s="32" t="s">
        <v>312</v>
      </c>
      <c r="AD5230" s="32" t="str">
        <f t="shared" si="1464"/>
        <v/>
      </c>
      <c r="AF5230" s="5" t="str">
        <f t="shared" si="1465"/>
        <v>yosef yanto44216</v>
      </c>
      <c r="AG5230" s="5" t="str">
        <f t="shared" si="1466"/>
        <v>BMJ 04544216UTARADAY</v>
      </c>
      <c r="AH5230" s="5" t="str">
        <f t="shared" si="1467"/>
        <v>yosef yanto44216UTARADAY</v>
      </c>
      <c r="AI5230" s="5" t="str">
        <f t="shared" si="1468"/>
        <v>BMJ 04544216DAY</v>
      </c>
      <c r="AJ5230" s="5" t="str">
        <f t="shared" si="1469"/>
        <v>yosef yanto44216DAY</v>
      </c>
      <c r="AK5230" s="5" t="str">
        <f t="shared" si="1470"/>
        <v>yosef yantoBMJ II</v>
      </c>
      <c r="AL5230" s="5" t="str">
        <f t="shared" si="1472"/>
        <v>2UTARA</v>
      </c>
      <c r="AM5230" s="5" t="str">
        <f t="shared" si="1473"/>
        <v>1 &gt; 4UTARA12 RODA</v>
      </c>
      <c r="AN5230" s="5" t="str">
        <f t="shared" si="1474"/>
        <v>yosef yantoBMJ II1 &gt; 4UTARA12 RODA</v>
      </c>
      <c r="AO5230" s="5" t="str">
        <f t="shared" si="1475"/>
        <v>yosef yanto1 &gt; 4UTARA12 RODA</v>
      </c>
      <c r="AP5230" s="5" t="str">
        <f t="shared" si="1476"/>
        <v>44216DAY</v>
      </c>
    </row>
    <row r="5231" spans="1:42" x14ac:dyDescent="0.3">
      <c r="A5231" s="33">
        <v>1</v>
      </c>
      <c r="B5231" s="33"/>
      <c r="C5231" s="70">
        <v>44216</v>
      </c>
      <c r="D5231" s="71" t="s">
        <v>19</v>
      </c>
      <c r="E5231" s="70">
        <v>44216</v>
      </c>
      <c r="F5231" s="71">
        <v>5177873</v>
      </c>
      <c r="G5231" s="33" t="s">
        <v>20</v>
      </c>
      <c r="H5231" s="33" t="s">
        <v>21</v>
      </c>
      <c r="I5231" s="33" t="s">
        <v>123</v>
      </c>
      <c r="J5231" s="33" t="s">
        <v>23</v>
      </c>
      <c r="K5231" s="63" t="s">
        <v>35</v>
      </c>
      <c r="L5231" s="32" t="str">
        <f t="shared" si="1477"/>
        <v>CGE370</v>
      </c>
      <c r="M5231" s="32" t="str">
        <f t="shared" si="1478"/>
        <v>BMJ II</v>
      </c>
      <c r="N5231" s="32" t="str">
        <f t="shared" si="1479"/>
        <v>12 RODA</v>
      </c>
      <c r="O5231" s="146">
        <v>0.5192592592592592</v>
      </c>
      <c r="P5231" s="65">
        <v>0.5192592592592592</v>
      </c>
      <c r="Q5231" s="65"/>
      <c r="R5231" s="66">
        <v>3</v>
      </c>
      <c r="S5231" s="66">
        <v>47920</v>
      </c>
      <c r="T5231" s="66">
        <v>17320</v>
      </c>
      <c r="U5231" s="67">
        <f t="shared" si="1471"/>
        <v>30.6</v>
      </c>
      <c r="V5231" s="66">
        <f t="shared" si="1462"/>
        <v>620476.20000000007</v>
      </c>
      <c r="W5231" s="66" t="str">
        <f t="shared" si="1463"/>
        <v>1 &gt; 4</v>
      </c>
      <c r="X5231" s="66">
        <f>A5231+SUMIFS(Presensi!F:F,Presensi!E:E,'Entry Data'!AP5231)</f>
        <v>1</v>
      </c>
      <c r="Y5231" s="66">
        <f>IFERROR(INDEX('Retasi Pricing'!F:F,MATCH('Entry Data'!AM5231,'Retasi Pricing'!E:E,0))*X5231,"")</f>
        <v>27500</v>
      </c>
      <c r="Z5231" s="62" t="s">
        <v>26</v>
      </c>
      <c r="AA5231" s="62" t="s">
        <v>27</v>
      </c>
      <c r="AB5231" s="32"/>
      <c r="AC5231" s="32" t="s">
        <v>312</v>
      </c>
      <c r="AD5231" s="32" t="str">
        <f t="shared" si="1464"/>
        <v/>
      </c>
      <c r="AF5231" s="5" t="str">
        <f t="shared" si="1465"/>
        <v>yosef yanto44216</v>
      </c>
      <c r="AG5231" s="5" t="str">
        <f t="shared" si="1466"/>
        <v>BMJ 04544216UTARADAY</v>
      </c>
      <c r="AH5231" s="5" t="str">
        <f t="shared" si="1467"/>
        <v>yosef yanto44216UTARADAY</v>
      </c>
      <c r="AI5231" s="5" t="str">
        <f t="shared" si="1468"/>
        <v>BMJ 04544216DAY</v>
      </c>
      <c r="AJ5231" s="5" t="str">
        <f t="shared" si="1469"/>
        <v>yosef yanto44216DAY</v>
      </c>
      <c r="AK5231" s="5" t="str">
        <f t="shared" si="1470"/>
        <v>yosef yantoBMJ II</v>
      </c>
      <c r="AL5231" s="5" t="str">
        <f t="shared" si="1472"/>
        <v>3UTARA</v>
      </c>
      <c r="AM5231" s="5" t="str">
        <f t="shared" si="1473"/>
        <v>1 &gt; 4UTARA12 RODA</v>
      </c>
      <c r="AN5231" s="5" t="str">
        <f t="shared" si="1474"/>
        <v>yosef yantoBMJ II1 &gt; 4UTARA12 RODA</v>
      </c>
      <c r="AO5231" s="5" t="str">
        <f t="shared" si="1475"/>
        <v>yosef yanto1 &gt; 4UTARA12 RODA</v>
      </c>
      <c r="AP5231" s="5" t="str">
        <f t="shared" si="1476"/>
        <v>44216DAY</v>
      </c>
    </row>
    <row r="5232" spans="1:42" x14ac:dyDescent="0.3">
      <c r="A5232" s="33">
        <v>1</v>
      </c>
      <c r="B5232" s="33"/>
      <c r="C5232" s="70">
        <v>44216</v>
      </c>
      <c r="D5232" s="71" t="s">
        <v>19</v>
      </c>
      <c r="E5232" s="70">
        <v>44216</v>
      </c>
      <c r="F5232" s="71">
        <v>5178031</v>
      </c>
      <c r="G5232" s="33" t="s">
        <v>20</v>
      </c>
      <c r="H5232" s="33" t="s">
        <v>21</v>
      </c>
      <c r="I5232" s="33" t="s">
        <v>45</v>
      </c>
      <c r="J5232" s="33" t="s">
        <v>46</v>
      </c>
      <c r="K5232" s="63" t="s">
        <v>35</v>
      </c>
      <c r="L5232" s="32" t="str">
        <f t="shared" si="1477"/>
        <v>CGE370</v>
      </c>
      <c r="M5232" s="32" t="str">
        <f t="shared" si="1478"/>
        <v>BMJ II</v>
      </c>
      <c r="N5232" s="32" t="str">
        <f t="shared" si="1479"/>
        <v>12 RODA</v>
      </c>
      <c r="O5232" s="146">
        <v>0.6488194444444445</v>
      </c>
      <c r="P5232" s="65">
        <v>0.6488194444444445</v>
      </c>
      <c r="Q5232" s="65"/>
      <c r="R5232" s="66">
        <v>4</v>
      </c>
      <c r="S5232" s="66">
        <v>45760</v>
      </c>
      <c r="T5232" s="66">
        <v>17320</v>
      </c>
      <c r="U5232" s="67">
        <f t="shared" si="1471"/>
        <v>28.44</v>
      </c>
      <c r="V5232" s="66">
        <f t="shared" si="1462"/>
        <v>576677.88000000012</v>
      </c>
      <c r="W5232" s="66" t="str">
        <f t="shared" si="1463"/>
        <v>1 &gt; 4</v>
      </c>
      <c r="X5232" s="66">
        <f>A5232+SUMIFS(Presensi!F:F,Presensi!E:E,'Entry Data'!AP5232)</f>
        <v>1</v>
      </c>
      <c r="Y5232" s="66">
        <f>IFERROR(INDEX('Retasi Pricing'!F:F,MATCH('Entry Data'!AM5232,'Retasi Pricing'!E:E,0))*X5232,"")</f>
        <v>27500</v>
      </c>
      <c r="Z5232" s="62" t="s">
        <v>26</v>
      </c>
      <c r="AA5232" s="62" t="s">
        <v>27</v>
      </c>
      <c r="AB5232" s="32"/>
      <c r="AC5232" s="32" t="s">
        <v>312</v>
      </c>
      <c r="AD5232" s="32" t="str">
        <f t="shared" si="1464"/>
        <v/>
      </c>
      <c r="AF5232" s="5" t="str">
        <f t="shared" si="1465"/>
        <v>yosef yanto44216</v>
      </c>
      <c r="AG5232" s="5" t="str">
        <f t="shared" si="1466"/>
        <v>BMJ 04544216UTARADAY</v>
      </c>
      <c r="AH5232" s="5" t="str">
        <f t="shared" si="1467"/>
        <v>yosef yanto44216UTARADAY</v>
      </c>
      <c r="AI5232" s="5" t="str">
        <f t="shared" si="1468"/>
        <v>BMJ 04544216DAY</v>
      </c>
      <c r="AJ5232" s="5" t="str">
        <f t="shared" si="1469"/>
        <v>yosef yanto44216DAY</v>
      </c>
      <c r="AK5232" s="5" t="str">
        <f t="shared" si="1470"/>
        <v>yosef yantoBMJ II</v>
      </c>
      <c r="AL5232" s="5" t="str">
        <f t="shared" si="1472"/>
        <v>4UTARA</v>
      </c>
      <c r="AM5232" s="5" t="str">
        <f t="shared" si="1473"/>
        <v>1 &gt; 4UTARA12 RODA</v>
      </c>
      <c r="AN5232" s="5" t="str">
        <f t="shared" si="1474"/>
        <v>yosef yantoBMJ II1 &gt; 4UTARA12 RODA</v>
      </c>
      <c r="AO5232" s="5" t="str">
        <f t="shared" si="1475"/>
        <v>yosef yanto1 &gt; 4UTARA12 RODA</v>
      </c>
      <c r="AP5232" s="5" t="str">
        <f t="shared" si="1476"/>
        <v>44216DAY</v>
      </c>
    </row>
    <row r="5233" spans="1:42" x14ac:dyDescent="0.3">
      <c r="A5233" s="33">
        <v>1</v>
      </c>
      <c r="B5233" s="33"/>
      <c r="C5233" s="70">
        <v>44216</v>
      </c>
      <c r="D5233" s="71" t="s">
        <v>19</v>
      </c>
      <c r="E5233" s="70">
        <v>44216</v>
      </c>
      <c r="F5233" s="71">
        <v>5178115</v>
      </c>
      <c r="G5233" s="33" t="s">
        <v>20</v>
      </c>
      <c r="H5233" s="33" t="s">
        <v>21</v>
      </c>
      <c r="I5233" s="33" t="s">
        <v>123</v>
      </c>
      <c r="J5233" s="33" t="s">
        <v>23</v>
      </c>
      <c r="K5233" s="63" t="s">
        <v>35</v>
      </c>
      <c r="L5233" s="32" t="str">
        <f t="shared" si="1477"/>
        <v>CGE370</v>
      </c>
      <c r="M5233" s="32" t="str">
        <f t="shared" si="1478"/>
        <v>BMJ II</v>
      </c>
      <c r="N5233" s="32" t="str">
        <f t="shared" si="1479"/>
        <v>12 RODA</v>
      </c>
      <c r="O5233" s="146">
        <v>0.71585648148148151</v>
      </c>
      <c r="P5233" s="65">
        <v>0.71585648148148151</v>
      </c>
      <c r="Q5233" s="65"/>
      <c r="R5233" s="66">
        <v>5</v>
      </c>
      <c r="S5233" s="66">
        <v>46240</v>
      </c>
      <c r="T5233" s="66">
        <v>17320</v>
      </c>
      <c r="U5233" s="67">
        <f t="shared" si="1471"/>
        <v>28.92</v>
      </c>
      <c r="V5233" s="66">
        <f t="shared" si="1462"/>
        <v>586410.84000000008</v>
      </c>
      <c r="W5233" s="66" t="str">
        <f t="shared" si="1463"/>
        <v>&gt; 5</v>
      </c>
      <c r="X5233" s="66">
        <f>A5233+SUMIFS(Presensi!F:F,Presensi!E:E,'Entry Data'!AP5233)</f>
        <v>1</v>
      </c>
      <c r="Y5233" s="66">
        <f>IFERROR(INDEX('Retasi Pricing'!F:F,MATCH('Entry Data'!AM5233,'Retasi Pricing'!E:E,0))*X5233,"")</f>
        <v>31200</v>
      </c>
      <c r="Z5233" s="62" t="s">
        <v>26</v>
      </c>
      <c r="AA5233" s="62" t="s">
        <v>27</v>
      </c>
      <c r="AB5233" s="32"/>
      <c r="AC5233" s="32" t="s">
        <v>312</v>
      </c>
      <c r="AD5233" s="32" t="str">
        <f t="shared" si="1464"/>
        <v/>
      </c>
      <c r="AF5233" s="5" t="str">
        <f t="shared" si="1465"/>
        <v>yosef yanto44216</v>
      </c>
      <c r="AG5233" s="5" t="str">
        <f t="shared" si="1466"/>
        <v>BMJ 04544216UTARADAY</v>
      </c>
      <c r="AH5233" s="5" t="str">
        <f t="shared" si="1467"/>
        <v>yosef yanto44216UTARADAY</v>
      </c>
      <c r="AI5233" s="5" t="str">
        <f t="shared" si="1468"/>
        <v>BMJ 04544216DAY</v>
      </c>
      <c r="AJ5233" s="5" t="str">
        <f t="shared" si="1469"/>
        <v>yosef yanto44216DAY</v>
      </c>
      <c r="AK5233" s="5" t="str">
        <f t="shared" si="1470"/>
        <v>yosef yantoBMJ II</v>
      </c>
      <c r="AL5233" s="5" t="str">
        <f t="shared" si="1472"/>
        <v>5UTARA</v>
      </c>
      <c r="AM5233" s="5" t="str">
        <f t="shared" si="1473"/>
        <v>&gt; 5UTARA12 RODA</v>
      </c>
      <c r="AN5233" s="5" t="str">
        <f t="shared" si="1474"/>
        <v>yosef yantoBMJ II&gt; 5UTARA12 RODA</v>
      </c>
      <c r="AO5233" s="5" t="str">
        <f t="shared" si="1475"/>
        <v>yosef yanto&gt; 5UTARA12 RODA</v>
      </c>
      <c r="AP5233" s="5" t="str">
        <f t="shared" si="1476"/>
        <v>44216DAY</v>
      </c>
    </row>
    <row r="5234" spans="1:42" x14ac:dyDescent="0.3">
      <c r="A5234" s="33">
        <v>1</v>
      </c>
      <c r="B5234" s="33"/>
      <c r="C5234" s="70">
        <v>44216</v>
      </c>
      <c r="D5234" s="71" t="s">
        <v>19</v>
      </c>
      <c r="E5234" s="70">
        <v>44216</v>
      </c>
      <c r="F5234" s="71">
        <v>5177727</v>
      </c>
      <c r="G5234" s="33" t="s">
        <v>20</v>
      </c>
      <c r="H5234" s="33" t="s">
        <v>21</v>
      </c>
      <c r="I5234" s="33" t="s">
        <v>51</v>
      </c>
      <c r="J5234" s="33" t="s">
        <v>46</v>
      </c>
      <c r="K5234" s="63" t="s">
        <v>36</v>
      </c>
      <c r="L5234" s="32" t="str">
        <f t="shared" si="1477"/>
        <v>CGE370</v>
      </c>
      <c r="M5234" s="32" t="str">
        <f t="shared" si="1478"/>
        <v>BMJ II</v>
      </c>
      <c r="N5234" s="32" t="str">
        <f t="shared" si="1479"/>
        <v>12 RODA</v>
      </c>
      <c r="O5234" s="146">
        <v>0.4104976851851852</v>
      </c>
      <c r="P5234" s="65">
        <v>0.4104976851851852</v>
      </c>
      <c r="Q5234" s="65"/>
      <c r="R5234" s="66">
        <v>1</v>
      </c>
      <c r="S5234" s="66">
        <v>45480</v>
      </c>
      <c r="T5234" s="66">
        <v>17280</v>
      </c>
      <c r="U5234" s="67">
        <f t="shared" si="1471"/>
        <v>28.2</v>
      </c>
      <c r="V5234" s="66">
        <f t="shared" si="1462"/>
        <v>571811.4</v>
      </c>
      <c r="W5234" s="66" t="str">
        <f t="shared" si="1463"/>
        <v>1 &gt; 4</v>
      </c>
      <c r="X5234" s="66">
        <f>A5234+SUMIFS(Presensi!F:F,Presensi!E:E,'Entry Data'!AP5234)</f>
        <v>1</v>
      </c>
      <c r="Y5234" s="66">
        <f>IFERROR(INDEX('Retasi Pricing'!F:F,MATCH('Entry Data'!AM5234,'Retasi Pricing'!E:E,0))*X5234,"")</f>
        <v>27500</v>
      </c>
      <c r="Z5234" s="62" t="s">
        <v>26</v>
      </c>
      <c r="AA5234" s="62" t="s">
        <v>27</v>
      </c>
      <c r="AB5234" s="32"/>
      <c r="AC5234" s="32" t="s">
        <v>190</v>
      </c>
      <c r="AD5234" s="32" t="str">
        <f t="shared" si="1464"/>
        <v/>
      </c>
      <c r="AF5234" s="5" t="str">
        <f t="shared" si="1465"/>
        <v>usman mansyur44216</v>
      </c>
      <c r="AG5234" s="5" t="str">
        <f t="shared" si="1466"/>
        <v>BMJ 04644216UTARADAY</v>
      </c>
      <c r="AH5234" s="5" t="str">
        <f t="shared" si="1467"/>
        <v>usman mansyur44216UTARADAY</v>
      </c>
      <c r="AI5234" s="5" t="str">
        <f t="shared" si="1468"/>
        <v>BMJ 04644216DAY</v>
      </c>
      <c r="AJ5234" s="5" t="str">
        <f t="shared" si="1469"/>
        <v>usman mansyur44216DAY</v>
      </c>
      <c r="AK5234" s="5" t="str">
        <f t="shared" si="1470"/>
        <v>usman mansyurBMJ II</v>
      </c>
      <c r="AL5234" s="5" t="str">
        <f t="shared" si="1472"/>
        <v>1UTARA</v>
      </c>
      <c r="AM5234" s="5" t="str">
        <f t="shared" si="1473"/>
        <v>1 &gt; 4UTARA12 RODA</v>
      </c>
      <c r="AN5234" s="5" t="str">
        <f t="shared" si="1474"/>
        <v>usman mansyurBMJ II1 &gt; 4UTARA12 RODA</v>
      </c>
      <c r="AO5234" s="5" t="str">
        <f t="shared" si="1475"/>
        <v>usman mansyur1 &gt; 4UTARA12 RODA</v>
      </c>
      <c r="AP5234" s="5" t="str">
        <f t="shared" si="1476"/>
        <v>44216DAY</v>
      </c>
    </row>
    <row r="5235" spans="1:42" x14ac:dyDescent="0.3">
      <c r="A5235" s="33">
        <v>1</v>
      </c>
      <c r="B5235" s="33"/>
      <c r="C5235" s="70">
        <v>44216</v>
      </c>
      <c r="D5235" s="71" t="s">
        <v>19</v>
      </c>
      <c r="E5235" s="70">
        <v>44216</v>
      </c>
      <c r="F5235" s="71">
        <v>5177867</v>
      </c>
      <c r="G5235" s="33" t="s">
        <v>20</v>
      </c>
      <c r="H5235" s="33" t="s">
        <v>21</v>
      </c>
      <c r="I5235" s="33" t="s">
        <v>51</v>
      </c>
      <c r="J5235" s="33" t="s">
        <v>46</v>
      </c>
      <c r="K5235" s="63" t="s">
        <v>36</v>
      </c>
      <c r="L5235" s="32" t="str">
        <f t="shared" si="1477"/>
        <v>CGE370</v>
      </c>
      <c r="M5235" s="32" t="str">
        <f t="shared" si="1478"/>
        <v>BMJ II</v>
      </c>
      <c r="N5235" s="32" t="str">
        <f t="shared" si="1479"/>
        <v>12 RODA</v>
      </c>
      <c r="O5235" s="146">
        <v>0.51593750000000005</v>
      </c>
      <c r="P5235" s="65">
        <v>0.51593750000000005</v>
      </c>
      <c r="Q5235" s="65"/>
      <c r="R5235" s="66">
        <v>2</v>
      </c>
      <c r="S5235" s="66">
        <v>47180</v>
      </c>
      <c r="T5235" s="66">
        <v>17280</v>
      </c>
      <c r="U5235" s="67">
        <f t="shared" si="1471"/>
        <v>29.9</v>
      </c>
      <c r="V5235" s="66">
        <f t="shared" si="1462"/>
        <v>606282.29999999993</v>
      </c>
      <c r="W5235" s="66" t="str">
        <f t="shared" si="1463"/>
        <v>1 &gt; 4</v>
      </c>
      <c r="X5235" s="66">
        <f>A5235+SUMIFS(Presensi!F:F,Presensi!E:E,'Entry Data'!AP5235)</f>
        <v>1</v>
      </c>
      <c r="Y5235" s="66">
        <f>IFERROR(INDEX('Retasi Pricing'!F:F,MATCH('Entry Data'!AM5235,'Retasi Pricing'!E:E,0))*X5235,"")</f>
        <v>27500</v>
      </c>
      <c r="Z5235" s="62" t="s">
        <v>26</v>
      </c>
      <c r="AA5235" s="62" t="s">
        <v>27</v>
      </c>
      <c r="AB5235" s="32"/>
      <c r="AC5235" s="32" t="s">
        <v>190</v>
      </c>
      <c r="AD5235" s="32" t="str">
        <f t="shared" si="1464"/>
        <v/>
      </c>
      <c r="AF5235" s="5" t="str">
        <f t="shared" si="1465"/>
        <v>usman mansyur44216</v>
      </c>
      <c r="AG5235" s="5" t="str">
        <f t="shared" si="1466"/>
        <v>BMJ 04644216UTARADAY</v>
      </c>
      <c r="AH5235" s="5" t="str">
        <f t="shared" si="1467"/>
        <v>usman mansyur44216UTARADAY</v>
      </c>
      <c r="AI5235" s="5" t="str">
        <f t="shared" si="1468"/>
        <v>BMJ 04644216DAY</v>
      </c>
      <c r="AJ5235" s="5" t="str">
        <f t="shared" si="1469"/>
        <v>usman mansyur44216DAY</v>
      </c>
      <c r="AK5235" s="5" t="str">
        <f t="shared" si="1470"/>
        <v>usman mansyurBMJ II</v>
      </c>
      <c r="AL5235" s="5" t="str">
        <f t="shared" si="1472"/>
        <v>2UTARA</v>
      </c>
      <c r="AM5235" s="5" t="str">
        <f t="shared" si="1473"/>
        <v>1 &gt; 4UTARA12 RODA</v>
      </c>
      <c r="AN5235" s="5" t="str">
        <f t="shared" si="1474"/>
        <v>usman mansyurBMJ II1 &gt; 4UTARA12 RODA</v>
      </c>
      <c r="AO5235" s="5" t="str">
        <f t="shared" si="1475"/>
        <v>usman mansyur1 &gt; 4UTARA12 RODA</v>
      </c>
      <c r="AP5235" s="5" t="str">
        <f t="shared" si="1476"/>
        <v>44216DAY</v>
      </c>
    </row>
    <row r="5236" spans="1:42" x14ac:dyDescent="0.3">
      <c r="A5236" s="33">
        <v>1</v>
      </c>
      <c r="B5236" s="33"/>
      <c r="C5236" s="70">
        <v>44216</v>
      </c>
      <c r="D5236" s="71" t="s">
        <v>19</v>
      </c>
      <c r="E5236" s="70">
        <v>44216</v>
      </c>
      <c r="F5236" s="71">
        <v>5177968</v>
      </c>
      <c r="G5236" s="33" t="s">
        <v>20</v>
      </c>
      <c r="H5236" s="33" t="s">
        <v>21</v>
      </c>
      <c r="I5236" s="33" t="s">
        <v>51</v>
      </c>
      <c r="J5236" s="33" t="s">
        <v>46</v>
      </c>
      <c r="K5236" s="63" t="s">
        <v>36</v>
      </c>
      <c r="L5236" s="32" t="str">
        <f t="shared" si="1477"/>
        <v>CGE370</v>
      </c>
      <c r="M5236" s="32" t="str">
        <f t="shared" si="1478"/>
        <v>BMJ II</v>
      </c>
      <c r="N5236" s="32" t="str">
        <f t="shared" si="1479"/>
        <v>12 RODA</v>
      </c>
      <c r="O5236" s="146">
        <v>0.60895833333333338</v>
      </c>
      <c r="P5236" s="65">
        <v>0.60895833333333338</v>
      </c>
      <c r="Q5236" s="65"/>
      <c r="R5236" s="66">
        <v>3</v>
      </c>
      <c r="S5236" s="66">
        <v>45520</v>
      </c>
      <c r="T5236" s="66">
        <v>17280</v>
      </c>
      <c r="U5236" s="67">
        <f t="shared" si="1471"/>
        <v>28.24</v>
      </c>
      <c r="V5236" s="66">
        <f t="shared" si="1462"/>
        <v>572622.48</v>
      </c>
      <c r="W5236" s="66" t="str">
        <f t="shared" si="1463"/>
        <v>1 &gt; 4</v>
      </c>
      <c r="X5236" s="66">
        <f>A5236+SUMIFS(Presensi!F:F,Presensi!E:E,'Entry Data'!AP5236)</f>
        <v>1</v>
      </c>
      <c r="Y5236" s="66">
        <f>IFERROR(INDEX('Retasi Pricing'!F:F,MATCH('Entry Data'!AM5236,'Retasi Pricing'!E:E,0))*X5236,"")</f>
        <v>27500</v>
      </c>
      <c r="Z5236" s="62" t="s">
        <v>26</v>
      </c>
      <c r="AA5236" s="62" t="s">
        <v>27</v>
      </c>
      <c r="AB5236" s="32"/>
      <c r="AC5236" s="32" t="s">
        <v>190</v>
      </c>
      <c r="AD5236" s="32" t="str">
        <f t="shared" si="1464"/>
        <v/>
      </c>
      <c r="AF5236" s="5" t="str">
        <f t="shared" si="1465"/>
        <v>usman mansyur44216</v>
      </c>
      <c r="AG5236" s="5" t="str">
        <f t="shared" si="1466"/>
        <v>BMJ 04644216UTARADAY</v>
      </c>
      <c r="AH5236" s="5" t="str">
        <f t="shared" si="1467"/>
        <v>usman mansyur44216UTARADAY</v>
      </c>
      <c r="AI5236" s="5" t="str">
        <f t="shared" si="1468"/>
        <v>BMJ 04644216DAY</v>
      </c>
      <c r="AJ5236" s="5" t="str">
        <f t="shared" si="1469"/>
        <v>usman mansyur44216DAY</v>
      </c>
      <c r="AK5236" s="5" t="str">
        <f t="shared" si="1470"/>
        <v>usman mansyurBMJ II</v>
      </c>
      <c r="AL5236" s="5" t="str">
        <f t="shared" si="1472"/>
        <v>3UTARA</v>
      </c>
      <c r="AM5236" s="5" t="str">
        <f t="shared" si="1473"/>
        <v>1 &gt; 4UTARA12 RODA</v>
      </c>
      <c r="AN5236" s="5" t="str">
        <f t="shared" si="1474"/>
        <v>usman mansyurBMJ II1 &gt; 4UTARA12 RODA</v>
      </c>
      <c r="AO5236" s="5" t="str">
        <f t="shared" si="1475"/>
        <v>usman mansyur1 &gt; 4UTARA12 RODA</v>
      </c>
      <c r="AP5236" s="5" t="str">
        <f t="shared" si="1476"/>
        <v>44216DAY</v>
      </c>
    </row>
    <row r="5237" spans="1:42" x14ac:dyDescent="0.3">
      <c r="A5237" s="33">
        <v>1</v>
      </c>
      <c r="B5237" s="33"/>
      <c r="C5237" s="70">
        <v>44216</v>
      </c>
      <c r="D5237" s="71" t="s">
        <v>19</v>
      </c>
      <c r="E5237" s="70">
        <v>44216</v>
      </c>
      <c r="F5237" s="71">
        <v>5178062</v>
      </c>
      <c r="G5237" s="33" t="s">
        <v>20</v>
      </c>
      <c r="H5237" s="33" t="s">
        <v>21</v>
      </c>
      <c r="I5237" s="33" t="s">
        <v>123</v>
      </c>
      <c r="J5237" s="33" t="s">
        <v>23</v>
      </c>
      <c r="K5237" s="63" t="s">
        <v>36</v>
      </c>
      <c r="L5237" s="32" t="str">
        <f t="shared" si="1477"/>
        <v>CGE370</v>
      </c>
      <c r="M5237" s="32" t="str">
        <f t="shared" si="1478"/>
        <v>BMJ II</v>
      </c>
      <c r="N5237" s="32" t="str">
        <f t="shared" si="1479"/>
        <v>12 RODA</v>
      </c>
      <c r="O5237" s="146">
        <v>0.67700231481481488</v>
      </c>
      <c r="P5237" s="65">
        <v>0.67700231481481488</v>
      </c>
      <c r="Q5237" s="65"/>
      <c r="R5237" s="66">
        <v>4</v>
      </c>
      <c r="S5237" s="66">
        <v>46180</v>
      </c>
      <c r="T5237" s="66">
        <v>17280</v>
      </c>
      <c r="U5237" s="67">
        <f t="shared" si="1471"/>
        <v>28.9</v>
      </c>
      <c r="V5237" s="66">
        <f t="shared" si="1462"/>
        <v>586005.29999999993</v>
      </c>
      <c r="W5237" s="66" t="str">
        <f t="shared" si="1463"/>
        <v>1 &gt; 4</v>
      </c>
      <c r="X5237" s="66">
        <f>A5237+SUMIFS(Presensi!F:F,Presensi!E:E,'Entry Data'!AP5237)</f>
        <v>1</v>
      </c>
      <c r="Y5237" s="66">
        <f>IFERROR(INDEX('Retasi Pricing'!F:F,MATCH('Entry Data'!AM5237,'Retasi Pricing'!E:E,0))*X5237,"")</f>
        <v>27500</v>
      </c>
      <c r="Z5237" s="62" t="s">
        <v>26</v>
      </c>
      <c r="AA5237" s="62" t="s">
        <v>27</v>
      </c>
      <c r="AB5237" s="32"/>
      <c r="AC5237" s="32" t="s">
        <v>190</v>
      </c>
      <c r="AD5237" s="32" t="str">
        <f t="shared" si="1464"/>
        <v/>
      </c>
      <c r="AF5237" s="5" t="str">
        <f t="shared" si="1465"/>
        <v>usman mansyur44216</v>
      </c>
      <c r="AG5237" s="5" t="str">
        <f t="shared" si="1466"/>
        <v>BMJ 04644216UTARADAY</v>
      </c>
      <c r="AH5237" s="5" t="str">
        <f t="shared" si="1467"/>
        <v>usman mansyur44216UTARADAY</v>
      </c>
      <c r="AI5237" s="5" t="str">
        <f t="shared" si="1468"/>
        <v>BMJ 04644216DAY</v>
      </c>
      <c r="AJ5237" s="5" t="str">
        <f t="shared" si="1469"/>
        <v>usman mansyur44216DAY</v>
      </c>
      <c r="AK5237" s="5" t="str">
        <f t="shared" si="1470"/>
        <v>usman mansyurBMJ II</v>
      </c>
      <c r="AL5237" s="5" t="str">
        <f t="shared" si="1472"/>
        <v>4UTARA</v>
      </c>
      <c r="AM5237" s="5" t="str">
        <f t="shared" si="1473"/>
        <v>1 &gt; 4UTARA12 RODA</v>
      </c>
      <c r="AN5237" s="5" t="str">
        <f t="shared" si="1474"/>
        <v>usman mansyurBMJ II1 &gt; 4UTARA12 RODA</v>
      </c>
      <c r="AO5237" s="5" t="str">
        <f t="shared" si="1475"/>
        <v>usman mansyur1 &gt; 4UTARA12 RODA</v>
      </c>
      <c r="AP5237" s="5" t="str">
        <f t="shared" si="1476"/>
        <v>44216DAY</v>
      </c>
    </row>
    <row r="5238" spans="1:42" x14ac:dyDescent="0.3">
      <c r="A5238" s="33">
        <v>1</v>
      </c>
      <c r="B5238" s="33"/>
      <c r="C5238" s="70">
        <v>44216</v>
      </c>
      <c r="D5238" s="71" t="s">
        <v>19</v>
      </c>
      <c r="E5238" s="70">
        <v>44216</v>
      </c>
      <c r="F5238" s="71">
        <v>5178150</v>
      </c>
      <c r="G5238" s="33" t="s">
        <v>20</v>
      </c>
      <c r="H5238" s="33" t="s">
        <v>21</v>
      </c>
      <c r="I5238" s="33" t="s">
        <v>123</v>
      </c>
      <c r="J5238" s="33" t="s">
        <v>23</v>
      </c>
      <c r="K5238" s="63" t="s">
        <v>36</v>
      </c>
      <c r="L5238" s="32" t="str">
        <f t="shared" si="1477"/>
        <v>CGE370</v>
      </c>
      <c r="M5238" s="32" t="str">
        <f t="shared" si="1478"/>
        <v>BMJ II</v>
      </c>
      <c r="N5238" s="32" t="str">
        <f t="shared" si="1479"/>
        <v>12 RODA</v>
      </c>
      <c r="O5238" s="146">
        <v>0.74256944444444439</v>
      </c>
      <c r="P5238" s="65">
        <v>0.74256944444444439</v>
      </c>
      <c r="Q5238" s="65"/>
      <c r="R5238" s="66">
        <v>5</v>
      </c>
      <c r="S5238" s="66">
        <v>47000</v>
      </c>
      <c r="T5238" s="66">
        <v>17280</v>
      </c>
      <c r="U5238" s="67">
        <f t="shared" si="1471"/>
        <v>29.72</v>
      </c>
      <c r="V5238" s="66">
        <f t="shared" si="1462"/>
        <v>602632.43999999994</v>
      </c>
      <c r="W5238" s="66" t="str">
        <f t="shared" si="1463"/>
        <v>&gt; 5</v>
      </c>
      <c r="X5238" s="66">
        <f>A5238+SUMIFS(Presensi!F:F,Presensi!E:E,'Entry Data'!AP5238)</f>
        <v>1</v>
      </c>
      <c r="Y5238" s="66">
        <f>IFERROR(INDEX('Retasi Pricing'!F:F,MATCH('Entry Data'!AM5238,'Retasi Pricing'!E:E,0))*X5238,"")</f>
        <v>31200</v>
      </c>
      <c r="Z5238" s="62" t="s">
        <v>26</v>
      </c>
      <c r="AA5238" s="62" t="s">
        <v>27</v>
      </c>
      <c r="AB5238" s="32"/>
      <c r="AC5238" s="32" t="s">
        <v>190</v>
      </c>
      <c r="AD5238" s="32" t="str">
        <f t="shared" si="1464"/>
        <v/>
      </c>
      <c r="AF5238" s="5" t="str">
        <f t="shared" si="1465"/>
        <v>usman mansyur44216</v>
      </c>
      <c r="AG5238" s="5" t="str">
        <f t="shared" si="1466"/>
        <v>BMJ 04644216UTARADAY</v>
      </c>
      <c r="AH5238" s="5" t="str">
        <f t="shared" si="1467"/>
        <v>usman mansyur44216UTARADAY</v>
      </c>
      <c r="AI5238" s="5" t="str">
        <f t="shared" si="1468"/>
        <v>BMJ 04644216DAY</v>
      </c>
      <c r="AJ5238" s="5" t="str">
        <f t="shared" si="1469"/>
        <v>usman mansyur44216DAY</v>
      </c>
      <c r="AK5238" s="5" t="str">
        <f t="shared" si="1470"/>
        <v>usman mansyurBMJ II</v>
      </c>
      <c r="AL5238" s="5" t="str">
        <f t="shared" si="1472"/>
        <v>5UTARA</v>
      </c>
      <c r="AM5238" s="5" t="str">
        <f t="shared" si="1473"/>
        <v>&gt; 5UTARA12 RODA</v>
      </c>
      <c r="AN5238" s="5" t="str">
        <f t="shared" si="1474"/>
        <v>usman mansyurBMJ II&gt; 5UTARA12 RODA</v>
      </c>
      <c r="AO5238" s="5" t="str">
        <f t="shared" si="1475"/>
        <v>usman mansyur&gt; 5UTARA12 RODA</v>
      </c>
      <c r="AP5238" s="5" t="str">
        <f t="shared" si="1476"/>
        <v>44216DAY</v>
      </c>
    </row>
    <row r="5239" spans="1:42" x14ac:dyDescent="0.3">
      <c r="A5239" s="33">
        <v>1</v>
      </c>
      <c r="B5239" s="33"/>
      <c r="C5239" s="70">
        <v>44216</v>
      </c>
      <c r="D5239" s="71" t="s">
        <v>19</v>
      </c>
      <c r="E5239" s="70">
        <v>44216</v>
      </c>
      <c r="F5239" s="71">
        <v>5177622</v>
      </c>
      <c r="G5239" s="33" t="s">
        <v>20</v>
      </c>
      <c r="H5239" s="33" t="s">
        <v>21</v>
      </c>
      <c r="I5239" s="33" t="s">
        <v>123</v>
      </c>
      <c r="J5239" s="33" t="s">
        <v>23</v>
      </c>
      <c r="K5239" s="63" t="s">
        <v>41</v>
      </c>
      <c r="L5239" s="32" t="str">
        <f t="shared" si="1477"/>
        <v>AXOR4843</v>
      </c>
      <c r="M5239" s="32" t="str">
        <f t="shared" si="1478"/>
        <v>BMJ II</v>
      </c>
      <c r="N5239" s="32" t="str">
        <f t="shared" si="1479"/>
        <v>12 RODA</v>
      </c>
      <c r="O5239" s="146">
        <v>0.31254629629629632</v>
      </c>
      <c r="P5239" s="65">
        <v>0.33254629629629628</v>
      </c>
      <c r="Q5239" s="65"/>
      <c r="R5239" s="66">
        <v>1</v>
      </c>
      <c r="S5239" s="66">
        <v>50880</v>
      </c>
      <c r="T5239" s="66">
        <v>20480</v>
      </c>
      <c r="U5239" s="67">
        <f t="shared" si="1471"/>
        <v>30.4</v>
      </c>
      <c r="V5239" s="66">
        <f t="shared" si="1462"/>
        <v>616420.79999999993</v>
      </c>
      <c r="W5239" s="66" t="str">
        <f t="shared" si="1463"/>
        <v>1 &gt; 4</v>
      </c>
      <c r="X5239" s="66">
        <f>A5239+SUMIFS(Presensi!F:F,Presensi!E:E,'Entry Data'!AP5239)</f>
        <v>1</v>
      </c>
      <c r="Y5239" s="66">
        <f>IFERROR(INDEX('Retasi Pricing'!F:F,MATCH('Entry Data'!AM5239,'Retasi Pricing'!E:E,0))*X5239,"")</f>
        <v>27500</v>
      </c>
      <c r="Z5239" s="62" t="s">
        <v>26</v>
      </c>
      <c r="AA5239" s="62" t="s">
        <v>27</v>
      </c>
      <c r="AB5239" s="32"/>
      <c r="AC5239" s="32" t="s">
        <v>368</v>
      </c>
      <c r="AD5239" s="32" t="str">
        <f t="shared" si="1464"/>
        <v/>
      </c>
      <c r="AF5239" s="5" t="str">
        <f t="shared" si="1465"/>
        <v>Romanus Roja44216</v>
      </c>
      <c r="AG5239" s="5" t="str">
        <f t="shared" si="1466"/>
        <v>BMJ 04744216UTARADAY</v>
      </c>
      <c r="AH5239" s="5" t="str">
        <f t="shared" si="1467"/>
        <v>Romanus Roja44216UTARADAY</v>
      </c>
      <c r="AI5239" s="5" t="str">
        <f t="shared" si="1468"/>
        <v>BMJ 04744216DAY</v>
      </c>
      <c r="AJ5239" s="5" t="str">
        <f t="shared" si="1469"/>
        <v>Romanus Roja44216DAY</v>
      </c>
      <c r="AK5239" s="5" t="str">
        <f t="shared" si="1470"/>
        <v>Romanus RojaBMJ II</v>
      </c>
      <c r="AL5239" s="5" t="str">
        <f t="shared" si="1472"/>
        <v>1UTARA</v>
      </c>
      <c r="AM5239" s="5" t="str">
        <f t="shared" si="1473"/>
        <v>1 &gt; 4UTARA12 RODA</v>
      </c>
      <c r="AN5239" s="5" t="str">
        <f t="shared" si="1474"/>
        <v>Romanus RojaBMJ II1 &gt; 4UTARA12 RODA</v>
      </c>
      <c r="AO5239" s="5" t="str">
        <f t="shared" si="1475"/>
        <v>Romanus Roja1 &gt; 4UTARA12 RODA</v>
      </c>
      <c r="AP5239" s="5" t="str">
        <f t="shared" si="1476"/>
        <v>44216DAY</v>
      </c>
    </row>
    <row r="5240" spans="1:42" x14ac:dyDescent="0.3">
      <c r="A5240" s="33">
        <v>1</v>
      </c>
      <c r="B5240" s="33"/>
      <c r="C5240" s="70">
        <v>44216</v>
      </c>
      <c r="D5240" s="71" t="s">
        <v>19</v>
      </c>
      <c r="E5240" s="70">
        <v>44216</v>
      </c>
      <c r="F5240" s="71">
        <v>5177718</v>
      </c>
      <c r="G5240" s="33" t="s">
        <v>20</v>
      </c>
      <c r="H5240" s="33" t="s">
        <v>21</v>
      </c>
      <c r="I5240" s="33" t="s">
        <v>51</v>
      </c>
      <c r="J5240" s="33" t="s">
        <v>46</v>
      </c>
      <c r="K5240" s="63" t="s">
        <v>41</v>
      </c>
      <c r="L5240" s="32" t="str">
        <f t="shared" si="1477"/>
        <v>AXOR4843</v>
      </c>
      <c r="M5240" s="32" t="str">
        <f t="shared" si="1478"/>
        <v>BMJ II</v>
      </c>
      <c r="N5240" s="32" t="str">
        <f t="shared" si="1479"/>
        <v>12 RODA</v>
      </c>
      <c r="O5240" s="146">
        <v>0.39906250000000004</v>
      </c>
      <c r="P5240" s="65">
        <v>0.39906250000000004</v>
      </c>
      <c r="Q5240" s="65"/>
      <c r="R5240" s="66">
        <v>2</v>
      </c>
      <c r="S5240" s="66">
        <v>51960</v>
      </c>
      <c r="T5240" s="66">
        <v>20480</v>
      </c>
      <c r="U5240" s="67">
        <f t="shared" si="1471"/>
        <v>31.48</v>
      </c>
      <c r="V5240" s="66">
        <f t="shared" si="1462"/>
        <v>638319.96</v>
      </c>
      <c r="W5240" s="66" t="str">
        <f t="shared" si="1463"/>
        <v>1 &gt; 4</v>
      </c>
      <c r="X5240" s="66">
        <f>A5240+SUMIFS(Presensi!F:F,Presensi!E:E,'Entry Data'!AP5240)</f>
        <v>1</v>
      </c>
      <c r="Y5240" s="66">
        <f>IFERROR(INDEX('Retasi Pricing'!F:F,MATCH('Entry Data'!AM5240,'Retasi Pricing'!E:E,0))*X5240,"")</f>
        <v>27500</v>
      </c>
      <c r="Z5240" s="62" t="s">
        <v>26</v>
      </c>
      <c r="AA5240" s="62" t="s">
        <v>27</v>
      </c>
      <c r="AB5240" s="32"/>
      <c r="AC5240" s="32" t="s">
        <v>368</v>
      </c>
      <c r="AD5240" s="32" t="str">
        <f t="shared" si="1464"/>
        <v/>
      </c>
      <c r="AF5240" s="5" t="str">
        <f t="shared" si="1465"/>
        <v>Romanus Roja44216</v>
      </c>
      <c r="AG5240" s="5" t="str">
        <f t="shared" si="1466"/>
        <v>BMJ 04744216UTARADAY</v>
      </c>
      <c r="AH5240" s="5" t="str">
        <f t="shared" si="1467"/>
        <v>Romanus Roja44216UTARADAY</v>
      </c>
      <c r="AI5240" s="5" t="str">
        <f t="shared" si="1468"/>
        <v>BMJ 04744216DAY</v>
      </c>
      <c r="AJ5240" s="5" t="str">
        <f t="shared" si="1469"/>
        <v>Romanus Roja44216DAY</v>
      </c>
      <c r="AK5240" s="5" t="str">
        <f t="shared" si="1470"/>
        <v>Romanus RojaBMJ II</v>
      </c>
      <c r="AL5240" s="5" t="str">
        <f t="shared" si="1472"/>
        <v>2UTARA</v>
      </c>
      <c r="AM5240" s="5" t="str">
        <f t="shared" si="1473"/>
        <v>1 &gt; 4UTARA12 RODA</v>
      </c>
      <c r="AN5240" s="5" t="str">
        <f t="shared" si="1474"/>
        <v>Romanus RojaBMJ II1 &gt; 4UTARA12 RODA</v>
      </c>
      <c r="AO5240" s="5" t="str">
        <f t="shared" si="1475"/>
        <v>Romanus Roja1 &gt; 4UTARA12 RODA</v>
      </c>
      <c r="AP5240" s="5" t="str">
        <f t="shared" si="1476"/>
        <v>44216DAY</v>
      </c>
    </row>
    <row r="5241" spans="1:42" x14ac:dyDescent="0.3">
      <c r="A5241" s="33">
        <v>1</v>
      </c>
      <c r="B5241" s="33"/>
      <c r="C5241" s="70">
        <v>44216</v>
      </c>
      <c r="D5241" s="71" t="s">
        <v>19</v>
      </c>
      <c r="E5241" s="70">
        <v>44216</v>
      </c>
      <c r="F5241" s="71">
        <v>5177799</v>
      </c>
      <c r="G5241" s="33" t="s">
        <v>20</v>
      </c>
      <c r="H5241" s="33" t="s">
        <v>21</v>
      </c>
      <c r="I5241" s="33" t="s">
        <v>45</v>
      </c>
      <c r="J5241" s="33" t="s">
        <v>46</v>
      </c>
      <c r="K5241" s="63" t="s">
        <v>41</v>
      </c>
      <c r="L5241" s="32" t="str">
        <f t="shared" si="1477"/>
        <v>AXOR4843</v>
      </c>
      <c r="M5241" s="32" t="str">
        <f t="shared" si="1478"/>
        <v>BMJ II</v>
      </c>
      <c r="N5241" s="32" t="str">
        <f t="shared" si="1479"/>
        <v>12 RODA</v>
      </c>
      <c r="O5241" s="146">
        <v>0.4626851851851852</v>
      </c>
      <c r="P5241" s="65">
        <v>0.4626851851851852</v>
      </c>
      <c r="Q5241" s="65"/>
      <c r="R5241" s="66">
        <v>3</v>
      </c>
      <c r="S5241" s="66">
        <v>51080</v>
      </c>
      <c r="T5241" s="66">
        <v>20480</v>
      </c>
      <c r="U5241" s="67">
        <f t="shared" si="1471"/>
        <v>30.6</v>
      </c>
      <c r="V5241" s="66">
        <f t="shared" si="1462"/>
        <v>620476.20000000007</v>
      </c>
      <c r="W5241" s="66" t="str">
        <f t="shared" si="1463"/>
        <v>1 &gt; 4</v>
      </c>
      <c r="X5241" s="66">
        <f>A5241+SUMIFS(Presensi!F:F,Presensi!E:E,'Entry Data'!AP5241)</f>
        <v>1</v>
      </c>
      <c r="Y5241" s="66">
        <f>IFERROR(INDEX('Retasi Pricing'!F:F,MATCH('Entry Data'!AM5241,'Retasi Pricing'!E:E,0))*X5241,"")</f>
        <v>27500</v>
      </c>
      <c r="Z5241" s="62" t="s">
        <v>26</v>
      </c>
      <c r="AA5241" s="62" t="s">
        <v>27</v>
      </c>
      <c r="AB5241" s="32"/>
      <c r="AC5241" s="32" t="s">
        <v>368</v>
      </c>
      <c r="AD5241" s="32" t="str">
        <f t="shared" si="1464"/>
        <v/>
      </c>
      <c r="AF5241" s="5" t="str">
        <f t="shared" si="1465"/>
        <v>Romanus Roja44216</v>
      </c>
      <c r="AG5241" s="5" t="str">
        <f t="shared" si="1466"/>
        <v>BMJ 04744216UTARADAY</v>
      </c>
      <c r="AH5241" s="5" t="str">
        <f t="shared" si="1467"/>
        <v>Romanus Roja44216UTARADAY</v>
      </c>
      <c r="AI5241" s="5" t="str">
        <f t="shared" si="1468"/>
        <v>BMJ 04744216DAY</v>
      </c>
      <c r="AJ5241" s="5" t="str">
        <f t="shared" si="1469"/>
        <v>Romanus Roja44216DAY</v>
      </c>
      <c r="AK5241" s="5" t="str">
        <f t="shared" si="1470"/>
        <v>Romanus RojaBMJ II</v>
      </c>
      <c r="AL5241" s="5" t="str">
        <f t="shared" si="1472"/>
        <v>3UTARA</v>
      </c>
      <c r="AM5241" s="5" t="str">
        <f t="shared" si="1473"/>
        <v>1 &gt; 4UTARA12 RODA</v>
      </c>
      <c r="AN5241" s="5" t="str">
        <f t="shared" si="1474"/>
        <v>Romanus RojaBMJ II1 &gt; 4UTARA12 RODA</v>
      </c>
      <c r="AO5241" s="5" t="str">
        <f t="shared" si="1475"/>
        <v>Romanus Roja1 &gt; 4UTARA12 RODA</v>
      </c>
      <c r="AP5241" s="5" t="str">
        <f t="shared" si="1476"/>
        <v>44216DAY</v>
      </c>
    </row>
    <row r="5242" spans="1:42" x14ac:dyDescent="0.3">
      <c r="A5242" s="33">
        <v>1</v>
      </c>
      <c r="B5242" s="33"/>
      <c r="C5242" s="70">
        <v>44216</v>
      </c>
      <c r="D5242" s="71" t="s">
        <v>19</v>
      </c>
      <c r="E5242" s="70">
        <v>44216</v>
      </c>
      <c r="F5242" s="71">
        <v>5177880</v>
      </c>
      <c r="G5242" s="33" t="s">
        <v>20</v>
      </c>
      <c r="H5242" s="33" t="s">
        <v>21</v>
      </c>
      <c r="I5242" s="33" t="s">
        <v>123</v>
      </c>
      <c r="J5242" s="33" t="s">
        <v>23</v>
      </c>
      <c r="K5242" s="63" t="s">
        <v>41</v>
      </c>
      <c r="L5242" s="32" t="str">
        <f t="shared" si="1477"/>
        <v>AXOR4843</v>
      </c>
      <c r="M5242" s="32" t="str">
        <f t="shared" si="1478"/>
        <v>BMJ II</v>
      </c>
      <c r="N5242" s="32" t="str">
        <f t="shared" si="1479"/>
        <v>12 RODA</v>
      </c>
      <c r="O5242" s="146">
        <v>0.52482638888888888</v>
      </c>
      <c r="P5242" s="65">
        <v>0.52482638888888888</v>
      </c>
      <c r="Q5242" s="65"/>
      <c r="R5242" s="66">
        <v>4</v>
      </c>
      <c r="S5242" s="66">
        <v>53540</v>
      </c>
      <c r="T5242" s="66">
        <v>20480</v>
      </c>
      <c r="U5242" s="67">
        <f t="shared" si="1471"/>
        <v>33.06</v>
      </c>
      <c r="V5242" s="66">
        <f t="shared" si="1462"/>
        <v>670357.62</v>
      </c>
      <c r="W5242" s="66" t="str">
        <f t="shared" si="1463"/>
        <v>1 &gt; 4</v>
      </c>
      <c r="X5242" s="66">
        <f>A5242+SUMIFS(Presensi!F:F,Presensi!E:E,'Entry Data'!AP5242)</f>
        <v>1</v>
      </c>
      <c r="Y5242" s="66">
        <f>IFERROR(INDEX('Retasi Pricing'!F:F,MATCH('Entry Data'!AM5242,'Retasi Pricing'!E:E,0))*X5242,"")</f>
        <v>27500</v>
      </c>
      <c r="Z5242" s="62" t="s">
        <v>26</v>
      </c>
      <c r="AA5242" s="62" t="s">
        <v>27</v>
      </c>
      <c r="AB5242" s="32"/>
      <c r="AC5242" s="32" t="s">
        <v>368</v>
      </c>
      <c r="AD5242" s="32" t="str">
        <f t="shared" si="1464"/>
        <v/>
      </c>
      <c r="AF5242" s="5" t="str">
        <f t="shared" si="1465"/>
        <v>Romanus Roja44216</v>
      </c>
      <c r="AG5242" s="5" t="str">
        <f t="shared" si="1466"/>
        <v>BMJ 04744216UTARADAY</v>
      </c>
      <c r="AH5242" s="5" t="str">
        <f t="shared" si="1467"/>
        <v>Romanus Roja44216UTARADAY</v>
      </c>
      <c r="AI5242" s="5" t="str">
        <f t="shared" si="1468"/>
        <v>BMJ 04744216DAY</v>
      </c>
      <c r="AJ5242" s="5" t="str">
        <f t="shared" si="1469"/>
        <v>Romanus Roja44216DAY</v>
      </c>
      <c r="AK5242" s="5" t="str">
        <f t="shared" si="1470"/>
        <v>Romanus RojaBMJ II</v>
      </c>
      <c r="AL5242" s="5" t="str">
        <f t="shared" si="1472"/>
        <v>4UTARA</v>
      </c>
      <c r="AM5242" s="5" t="str">
        <f t="shared" si="1473"/>
        <v>1 &gt; 4UTARA12 RODA</v>
      </c>
      <c r="AN5242" s="5" t="str">
        <f t="shared" si="1474"/>
        <v>Romanus RojaBMJ II1 &gt; 4UTARA12 RODA</v>
      </c>
      <c r="AO5242" s="5" t="str">
        <f t="shared" si="1475"/>
        <v>Romanus Roja1 &gt; 4UTARA12 RODA</v>
      </c>
      <c r="AP5242" s="5" t="str">
        <f t="shared" si="1476"/>
        <v>44216DAY</v>
      </c>
    </row>
    <row r="5243" spans="1:42" x14ac:dyDescent="0.3">
      <c r="A5243" s="33">
        <v>1</v>
      </c>
      <c r="B5243" s="33"/>
      <c r="C5243" s="70">
        <v>44216</v>
      </c>
      <c r="D5243" s="71" t="s">
        <v>19</v>
      </c>
      <c r="E5243" s="70">
        <v>44216</v>
      </c>
      <c r="F5243" s="71">
        <v>5177977</v>
      </c>
      <c r="G5243" s="33" t="s">
        <v>20</v>
      </c>
      <c r="H5243" s="33" t="s">
        <v>21</v>
      </c>
      <c r="I5243" s="33" t="s">
        <v>123</v>
      </c>
      <c r="J5243" s="33" t="s">
        <v>23</v>
      </c>
      <c r="K5243" s="63" t="s">
        <v>41</v>
      </c>
      <c r="L5243" s="32" t="str">
        <f t="shared" si="1477"/>
        <v>AXOR4843</v>
      </c>
      <c r="M5243" s="32" t="str">
        <f t="shared" si="1478"/>
        <v>BMJ II</v>
      </c>
      <c r="N5243" s="32" t="str">
        <f t="shared" si="1479"/>
        <v>12 RODA</v>
      </c>
      <c r="O5243" s="146">
        <v>0.61288194444444444</v>
      </c>
      <c r="P5243" s="65">
        <v>0.61288194444444444</v>
      </c>
      <c r="Q5243" s="65"/>
      <c r="R5243" s="66">
        <v>5</v>
      </c>
      <c r="S5243" s="66">
        <v>51860</v>
      </c>
      <c r="T5243" s="66">
        <v>20480</v>
      </c>
      <c r="U5243" s="67">
        <f t="shared" si="1471"/>
        <v>31.38</v>
      </c>
      <c r="V5243" s="66">
        <f t="shared" si="1462"/>
        <v>636292.26</v>
      </c>
      <c r="W5243" s="66" t="str">
        <f t="shared" si="1463"/>
        <v>&gt; 5</v>
      </c>
      <c r="X5243" s="66">
        <f>A5243+SUMIFS(Presensi!F:F,Presensi!E:E,'Entry Data'!AP5243)</f>
        <v>1</v>
      </c>
      <c r="Y5243" s="66">
        <f>IFERROR(INDEX('Retasi Pricing'!F:F,MATCH('Entry Data'!AM5243,'Retasi Pricing'!E:E,0))*X5243,"")</f>
        <v>31200</v>
      </c>
      <c r="Z5243" s="62" t="s">
        <v>26</v>
      </c>
      <c r="AA5243" s="62" t="s">
        <v>27</v>
      </c>
      <c r="AB5243" s="32"/>
      <c r="AC5243" s="32" t="s">
        <v>368</v>
      </c>
      <c r="AD5243" s="32" t="str">
        <f t="shared" si="1464"/>
        <v/>
      </c>
      <c r="AF5243" s="5" t="str">
        <f t="shared" si="1465"/>
        <v>Romanus Roja44216</v>
      </c>
      <c r="AG5243" s="5" t="str">
        <f t="shared" si="1466"/>
        <v>BMJ 04744216UTARADAY</v>
      </c>
      <c r="AH5243" s="5" t="str">
        <f t="shared" si="1467"/>
        <v>Romanus Roja44216UTARADAY</v>
      </c>
      <c r="AI5243" s="5" t="str">
        <f t="shared" si="1468"/>
        <v>BMJ 04744216DAY</v>
      </c>
      <c r="AJ5243" s="5" t="str">
        <f t="shared" si="1469"/>
        <v>Romanus Roja44216DAY</v>
      </c>
      <c r="AK5243" s="5" t="str">
        <f t="shared" si="1470"/>
        <v>Romanus RojaBMJ II</v>
      </c>
      <c r="AL5243" s="5" t="str">
        <f t="shared" si="1472"/>
        <v>5UTARA</v>
      </c>
      <c r="AM5243" s="5" t="str">
        <f t="shared" si="1473"/>
        <v>&gt; 5UTARA12 RODA</v>
      </c>
      <c r="AN5243" s="5" t="str">
        <f t="shared" si="1474"/>
        <v>Romanus RojaBMJ II&gt; 5UTARA12 RODA</v>
      </c>
      <c r="AO5243" s="5" t="str">
        <f t="shared" si="1475"/>
        <v>Romanus Roja&gt; 5UTARA12 RODA</v>
      </c>
      <c r="AP5243" s="5" t="str">
        <f t="shared" si="1476"/>
        <v>44216DAY</v>
      </c>
    </row>
    <row r="5244" spans="1:42" x14ac:dyDescent="0.3">
      <c r="A5244" s="33">
        <v>1</v>
      </c>
      <c r="B5244" s="33"/>
      <c r="C5244" s="70">
        <v>44216</v>
      </c>
      <c r="D5244" s="71" t="s">
        <v>19</v>
      </c>
      <c r="E5244" s="70">
        <v>44216</v>
      </c>
      <c r="F5244" s="71">
        <v>5178063</v>
      </c>
      <c r="G5244" s="33" t="s">
        <v>20</v>
      </c>
      <c r="H5244" s="33" t="s">
        <v>21</v>
      </c>
      <c r="I5244" s="33" t="s">
        <v>45</v>
      </c>
      <c r="J5244" s="33" t="s">
        <v>46</v>
      </c>
      <c r="K5244" s="63" t="s">
        <v>41</v>
      </c>
      <c r="L5244" s="32" t="str">
        <f t="shared" si="1477"/>
        <v>AXOR4843</v>
      </c>
      <c r="M5244" s="32" t="str">
        <f t="shared" si="1478"/>
        <v>BMJ II</v>
      </c>
      <c r="N5244" s="32" t="str">
        <f t="shared" si="1479"/>
        <v>12 RODA</v>
      </c>
      <c r="O5244" s="146">
        <v>0.6783217592592593</v>
      </c>
      <c r="P5244" s="65">
        <v>0.6783217592592593</v>
      </c>
      <c r="Q5244" s="65"/>
      <c r="R5244" s="66">
        <v>6</v>
      </c>
      <c r="S5244" s="66">
        <v>48780</v>
      </c>
      <c r="T5244" s="66">
        <v>20480</v>
      </c>
      <c r="U5244" s="67">
        <f t="shared" si="1471"/>
        <v>28.3</v>
      </c>
      <c r="V5244" s="66">
        <f t="shared" si="1462"/>
        <v>573839.1</v>
      </c>
      <c r="W5244" s="66" t="str">
        <f t="shared" si="1463"/>
        <v>&gt; 6</v>
      </c>
      <c r="X5244" s="66">
        <f>A5244+SUMIFS(Presensi!F:F,Presensi!E:E,'Entry Data'!AP5244)</f>
        <v>1</v>
      </c>
      <c r="Y5244" s="66">
        <f>IFERROR(INDEX('Retasi Pricing'!F:F,MATCH('Entry Data'!AM5244,'Retasi Pricing'!E:E,0))*X5244,"")</f>
        <v>34450</v>
      </c>
      <c r="Z5244" s="62" t="s">
        <v>26</v>
      </c>
      <c r="AA5244" s="62" t="s">
        <v>27</v>
      </c>
      <c r="AB5244" s="32"/>
      <c r="AC5244" s="32" t="s">
        <v>368</v>
      </c>
      <c r="AD5244" s="32" t="str">
        <f t="shared" si="1464"/>
        <v/>
      </c>
      <c r="AF5244" s="5" t="str">
        <f t="shared" si="1465"/>
        <v>Romanus Roja44216</v>
      </c>
      <c r="AG5244" s="5" t="str">
        <f t="shared" si="1466"/>
        <v>BMJ 04744216UTARADAY</v>
      </c>
      <c r="AH5244" s="5" t="str">
        <f t="shared" si="1467"/>
        <v>Romanus Roja44216UTARADAY</v>
      </c>
      <c r="AI5244" s="5" t="str">
        <f t="shared" si="1468"/>
        <v>BMJ 04744216DAY</v>
      </c>
      <c r="AJ5244" s="5" t="str">
        <f t="shared" si="1469"/>
        <v>Romanus Roja44216DAY</v>
      </c>
      <c r="AK5244" s="5" t="str">
        <f t="shared" si="1470"/>
        <v>Romanus RojaBMJ II</v>
      </c>
      <c r="AL5244" s="5" t="str">
        <f t="shared" si="1472"/>
        <v>6UTARA</v>
      </c>
      <c r="AM5244" s="5" t="str">
        <f t="shared" si="1473"/>
        <v>&gt; 6UTARA12 RODA</v>
      </c>
      <c r="AN5244" s="5" t="str">
        <f t="shared" si="1474"/>
        <v>Romanus RojaBMJ II&gt; 6UTARA12 RODA</v>
      </c>
      <c r="AO5244" s="5" t="str">
        <f t="shared" si="1475"/>
        <v>Romanus Roja&gt; 6UTARA12 RODA</v>
      </c>
      <c r="AP5244" s="5" t="str">
        <f t="shared" si="1476"/>
        <v>44216DAY</v>
      </c>
    </row>
    <row r="5245" spans="1:42" x14ac:dyDescent="0.3">
      <c r="A5245" s="33">
        <v>1</v>
      </c>
      <c r="B5245" s="33"/>
      <c r="C5245" s="70">
        <v>44216</v>
      </c>
      <c r="D5245" s="71" t="s">
        <v>19</v>
      </c>
      <c r="E5245" s="70">
        <v>44216</v>
      </c>
      <c r="F5245" s="71">
        <v>5178166</v>
      </c>
      <c r="G5245" s="33" t="s">
        <v>20</v>
      </c>
      <c r="H5245" s="33" t="s">
        <v>21</v>
      </c>
      <c r="I5245" s="33" t="s">
        <v>45</v>
      </c>
      <c r="J5245" s="33" t="s">
        <v>46</v>
      </c>
      <c r="K5245" s="63" t="s">
        <v>41</v>
      </c>
      <c r="L5245" s="32" t="str">
        <f t="shared" si="1477"/>
        <v>AXOR4843</v>
      </c>
      <c r="M5245" s="32" t="str">
        <f t="shared" si="1478"/>
        <v>BMJ II</v>
      </c>
      <c r="N5245" s="32" t="str">
        <f t="shared" si="1479"/>
        <v>12 RODA</v>
      </c>
      <c r="O5245" s="146">
        <v>0.77179398148148148</v>
      </c>
      <c r="P5245" s="65">
        <v>0.77179398148148148</v>
      </c>
      <c r="Q5245" s="65"/>
      <c r="R5245" s="66">
        <v>7</v>
      </c>
      <c r="S5245" s="66">
        <v>50960</v>
      </c>
      <c r="T5245" s="66">
        <v>20480</v>
      </c>
      <c r="U5245" s="67">
        <f t="shared" si="1471"/>
        <v>30.48</v>
      </c>
      <c r="V5245" s="66">
        <f t="shared" si="1462"/>
        <v>618042.96</v>
      </c>
      <c r="W5245" s="66" t="str">
        <f t="shared" si="1463"/>
        <v>7 &gt;</v>
      </c>
      <c r="X5245" s="66">
        <f>A5245+SUMIFS(Presensi!F:F,Presensi!E:E,'Entry Data'!AP5245)</f>
        <v>1</v>
      </c>
      <c r="Y5245" s="66">
        <f>IFERROR(INDEX('Retasi Pricing'!F:F,MATCH('Entry Data'!AM5245,'Retasi Pricing'!E:E,0))*X5245,"")</f>
        <v>42000</v>
      </c>
      <c r="Z5245" s="62" t="s">
        <v>26</v>
      </c>
      <c r="AA5245" s="62" t="s">
        <v>27</v>
      </c>
      <c r="AB5245" s="32"/>
      <c r="AC5245" s="32" t="s">
        <v>368</v>
      </c>
      <c r="AD5245" s="32" t="str">
        <f t="shared" si="1464"/>
        <v/>
      </c>
      <c r="AF5245" s="5" t="str">
        <f t="shared" si="1465"/>
        <v>Romanus Roja44216</v>
      </c>
      <c r="AG5245" s="5" t="str">
        <f t="shared" si="1466"/>
        <v>BMJ 04744216UTARADAY</v>
      </c>
      <c r="AH5245" s="5" t="str">
        <f t="shared" si="1467"/>
        <v>Romanus Roja44216UTARADAY</v>
      </c>
      <c r="AI5245" s="5" t="str">
        <f t="shared" si="1468"/>
        <v>BMJ 04744216DAY</v>
      </c>
      <c r="AJ5245" s="5" t="str">
        <f t="shared" si="1469"/>
        <v>Romanus Roja44216DAY</v>
      </c>
      <c r="AK5245" s="5" t="str">
        <f t="shared" si="1470"/>
        <v>Romanus RojaBMJ II</v>
      </c>
      <c r="AL5245" s="5" t="str">
        <f t="shared" si="1472"/>
        <v>7UTARA</v>
      </c>
      <c r="AM5245" s="5" t="str">
        <f t="shared" si="1473"/>
        <v>7 &gt;UTARA12 RODA</v>
      </c>
      <c r="AN5245" s="5" t="str">
        <f t="shared" si="1474"/>
        <v>Romanus RojaBMJ II7 &gt;UTARA12 RODA</v>
      </c>
      <c r="AO5245" s="5" t="str">
        <f t="shared" si="1475"/>
        <v>Romanus Roja7 &gt;UTARA12 RODA</v>
      </c>
      <c r="AP5245" s="5" t="str">
        <f t="shared" si="1476"/>
        <v>44216DAY</v>
      </c>
    </row>
    <row r="5246" spans="1:42" x14ac:dyDescent="0.3">
      <c r="A5246" s="33">
        <v>1</v>
      </c>
      <c r="B5246" s="33"/>
      <c r="C5246" s="70">
        <v>44216</v>
      </c>
      <c r="D5246" s="71" t="s">
        <v>19</v>
      </c>
      <c r="E5246" s="70">
        <v>44216</v>
      </c>
      <c r="F5246" s="71">
        <v>5177716</v>
      </c>
      <c r="G5246" s="33" t="s">
        <v>20</v>
      </c>
      <c r="H5246" s="33" t="s">
        <v>21</v>
      </c>
      <c r="I5246" s="33" t="s">
        <v>123</v>
      </c>
      <c r="J5246" s="33" t="s">
        <v>46</v>
      </c>
      <c r="K5246" s="63" t="s">
        <v>48</v>
      </c>
      <c r="L5246" s="32" t="str">
        <f t="shared" si="1477"/>
        <v>AXOR4843</v>
      </c>
      <c r="M5246" s="32" t="str">
        <f t="shared" si="1478"/>
        <v>BMJ II</v>
      </c>
      <c r="N5246" s="32" t="str">
        <f t="shared" si="1479"/>
        <v>12 RODA</v>
      </c>
      <c r="O5246" s="146">
        <v>0.39824074074074073</v>
      </c>
      <c r="P5246" s="65">
        <v>0.39824074074074073</v>
      </c>
      <c r="Q5246" s="65"/>
      <c r="R5246" s="66">
        <v>1</v>
      </c>
      <c r="S5246" s="66">
        <v>53220</v>
      </c>
      <c r="T5246" s="66">
        <v>20020</v>
      </c>
      <c r="U5246" s="67">
        <f t="shared" si="1471"/>
        <v>33.200000000000003</v>
      </c>
      <c r="V5246" s="66">
        <f t="shared" si="1462"/>
        <v>673196.4</v>
      </c>
      <c r="W5246" s="66" t="str">
        <f t="shared" si="1463"/>
        <v>1 &gt; 4</v>
      </c>
      <c r="X5246" s="66">
        <f>A5246+SUMIFS(Presensi!F:F,Presensi!E:E,'Entry Data'!AP5246)</f>
        <v>1</v>
      </c>
      <c r="Y5246" s="66">
        <f>IFERROR(INDEX('Retasi Pricing'!F:F,MATCH('Entry Data'!AM5246,'Retasi Pricing'!E:E,0))*X5246,"")</f>
        <v>27500</v>
      </c>
      <c r="Z5246" s="62" t="s">
        <v>26</v>
      </c>
      <c r="AA5246" s="62" t="s">
        <v>27</v>
      </c>
      <c r="AB5246" s="32"/>
      <c r="AC5246" s="32" t="s">
        <v>204</v>
      </c>
      <c r="AD5246" s="32" t="str">
        <f t="shared" si="1464"/>
        <v/>
      </c>
      <c r="AF5246" s="5" t="str">
        <f t="shared" si="1465"/>
        <v>abdul majid44216</v>
      </c>
      <c r="AG5246" s="5" t="str">
        <f t="shared" si="1466"/>
        <v>BMJ 04844216UTARADAY</v>
      </c>
      <c r="AH5246" s="5" t="str">
        <f t="shared" si="1467"/>
        <v>abdul majid44216UTARADAY</v>
      </c>
      <c r="AI5246" s="5" t="str">
        <f t="shared" si="1468"/>
        <v>BMJ 04844216DAY</v>
      </c>
      <c r="AJ5246" s="5" t="str">
        <f t="shared" si="1469"/>
        <v>abdul majid44216DAY</v>
      </c>
      <c r="AK5246" s="5" t="str">
        <f t="shared" si="1470"/>
        <v>abdul majidBMJ II</v>
      </c>
      <c r="AL5246" s="5" t="str">
        <f t="shared" si="1472"/>
        <v>1UTARA</v>
      </c>
      <c r="AM5246" s="5" t="str">
        <f t="shared" si="1473"/>
        <v>1 &gt; 4UTARA12 RODA</v>
      </c>
      <c r="AN5246" s="5" t="str">
        <f t="shared" si="1474"/>
        <v>abdul majidBMJ II1 &gt; 4UTARA12 RODA</v>
      </c>
      <c r="AO5246" s="5" t="str">
        <f t="shared" si="1475"/>
        <v>abdul majid1 &gt; 4UTARA12 RODA</v>
      </c>
      <c r="AP5246" s="5" t="str">
        <f t="shared" si="1476"/>
        <v>44216DAY</v>
      </c>
    </row>
    <row r="5247" spans="1:42" x14ac:dyDescent="0.3">
      <c r="A5247" s="33">
        <v>1</v>
      </c>
      <c r="B5247" s="33"/>
      <c r="C5247" s="70">
        <v>44216</v>
      </c>
      <c r="D5247" s="71" t="s">
        <v>19</v>
      </c>
      <c r="E5247" s="70">
        <v>44216</v>
      </c>
      <c r="F5247" s="71">
        <v>5177681</v>
      </c>
      <c r="G5247" s="33" t="s">
        <v>20</v>
      </c>
      <c r="H5247" s="33" t="s">
        <v>21</v>
      </c>
      <c r="I5247" s="33" t="s">
        <v>123</v>
      </c>
      <c r="J5247" s="33" t="s">
        <v>46</v>
      </c>
      <c r="K5247" s="63" t="s">
        <v>57</v>
      </c>
      <c r="L5247" s="32" t="str">
        <f t="shared" si="1477"/>
        <v>AXOR4843</v>
      </c>
      <c r="M5247" s="32" t="str">
        <f t="shared" si="1478"/>
        <v>BMJ II</v>
      </c>
      <c r="N5247" s="32" t="str">
        <f t="shared" si="1479"/>
        <v>12 RODA</v>
      </c>
      <c r="O5247" s="146">
        <v>0.35836805555555556</v>
      </c>
      <c r="P5247" s="65">
        <v>0.36629629629629629</v>
      </c>
      <c r="Q5247" s="65"/>
      <c r="R5247" s="66">
        <v>1</v>
      </c>
      <c r="S5247" s="66">
        <v>51340</v>
      </c>
      <c r="T5247" s="66">
        <v>20700</v>
      </c>
      <c r="U5247" s="67">
        <f t="shared" si="1471"/>
        <v>30.64</v>
      </c>
      <c r="V5247" s="66">
        <f t="shared" si="1462"/>
        <v>621287.28</v>
      </c>
      <c r="W5247" s="66" t="str">
        <f t="shared" si="1463"/>
        <v>1 &gt; 4</v>
      </c>
      <c r="X5247" s="66">
        <f>A5247+SUMIFS(Presensi!F:F,Presensi!E:E,'Entry Data'!AP5247)</f>
        <v>1</v>
      </c>
      <c r="Y5247" s="66">
        <f>IFERROR(INDEX('Retasi Pricing'!F:F,MATCH('Entry Data'!AM5247,'Retasi Pricing'!E:E,0))*X5247,"")</f>
        <v>27500</v>
      </c>
      <c r="Z5247" s="62" t="s">
        <v>26</v>
      </c>
      <c r="AA5247" s="62" t="s">
        <v>27</v>
      </c>
      <c r="AB5247" s="32"/>
      <c r="AC5247" s="32" t="s">
        <v>205</v>
      </c>
      <c r="AD5247" s="32" t="str">
        <f t="shared" si="1464"/>
        <v/>
      </c>
      <c r="AF5247" s="5" t="str">
        <f t="shared" si="1465"/>
        <v>m.mulyo44216</v>
      </c>
      <c r="AG5247" s="5" t="str">
        <f t="shared" si="1466"/>
        <v>BMJ 05044216UTARADAY</v>
      </c>
      <c r="AH5247" s="5" t="str">
        <f t="shared" si="1467"/>
        <v>m.mulyo44216UTARADAY</v>
      </c>
      <c r="AI5247" s="5" t="str">
        <f t="shared" si="1468"/>
        <v>BMJ 05044216DAY</v>
      </c>
      <c r="AJ5247" s="5" t="str">
        <f t="shared" si="1469"/>
        <v>m.mulyo44216DAY</v>
      </c>
      <c r="AK5247" s="5" t="str">
        <f t="shared" si="1470"/>
        <v>m.mulyoBMJ II</v>
      </c>
      <c r="AL5247" s="5" t="str">
        <f t="shared" si="1472"/>
        <v>1UTARA</v>
      </c>
      <c r="AM5247" s="5" t="str">
        <f t="shared" si="1473"/>
        <v>1 &gt; 4UTARA12 RODA</v>
      </c>
      <c r="AN5247" s="5" t="str">
        <f t="shared" si="1474"/>
        <v>m.mulyoBMJ II1 &gt; 4UTARA12 RODA</v>
      </c>
      <c r="AO5247" s="5" t="str">
        <f t="shared" si="1475"/>
        <v>m.mulyo1 &gt; 4UTARA12 RODA</v>
      </c>
      <c r="AP5247" s="5" t="str">
        <f t="shared" si="1476"/>
        <v>44216DAY</v>
      </c>
    </row>
    <row r="5248" spans="1:42" x14ac:dyDescent="0.3">
      <c r="A5248" s="33">
        <v>1</v>
      </c>
      <c r="B5248" s="33"/>
      <c r="C5248" s="70">
        <v>44216</v>
      </c>
      <c r="D5248" s="71" t="s">
        <v>19</v>
      </c>
      <c r="E5248" s="70">
        <v>44216</v>
      </c>
      <c r="F5248" s="71">
        <v>5177755</v>
      </c>
      <c r="G5248" s="33" t="s">
        <v>20</v>
      </c>
      <c r="H5248" s="33" t="s">
        <v>21</v>
      </c>
      <c r="I5248" s="33" t="s">
        <v>123</v>
      </c>
      <c r="J5248" s="33" t="s">
        <v>46</v>
      </c>
      <c r="K5248" s="63" t="s">
        <v>57</v>
      </c>
      <c r="L5248" s="32" t="str">
        <f t="shared" si="1477"/>
        <v>AXOR4843</v>
      </c>
      <c r="M5248" s="32" t="str">
        <f t="shared" si="1478"/>
        <v>BMJ II</v>
      </c>
      <c r="N5248" s="32" t="str">
        <f t="shared" si="1479"/>
        <v>12 RODA</v>
      </c>
      <c r="O5248" s="146">
        <v>0.43203703703703705</v>
      </c>
      <c r="P5248" s="65">
        <v>0.43203703703703705</v>
      </c>
      <c r="Q5248" s="65"/>
      <c r="R5248" s="66">
        <v>2</v>
      </c>
      <c r="S5248" s="66">
        <v>51480</v>
      </c>
      <c r="T5248" s="66">
        <v>20700</v>
      </c>
      <c r="U5248" s="67">
        <f t="shared" si="1471"/>
        <v>30.78</v>
      </c>
      <c r="V5248" s="66">
        <f t="shared" si="1462"/>
        <v>624126.06000000006</v>
      </c>
      <c r="W5248" s="66" t="str">
        <f t="shared" si="1463"/>
        <v>1 &gt; 4</v>
      </c>
      <c r="X5248" s="66">
        <f>A5248+SUMIFS(Presensi!F:F,Presensi!E:E,'Entry Data'!AP5248)</f>
        <v>1</v>
      </c>
      <c r="Y5248" s="66">
        <f>IFERROR(INDEX('Retasi Pricing'!F:F,MATCH('Entry Data'!AM5248,'Retasi Pricing'!E:E,0))*X5248,"")</f>
        <v>27500</v>
      </c>
      <c r="Z5248" s="62" t="s">
        <v>26</v>
      </c>
      <c r="AA5248" s="62" t="s">
        <v>27</v>
      </c>
      <c r="AB5248" s="32"/>
      <c r="AC5248" s="32" t="s">
        <v>205</v>
      </c>
      <c r="AD5248" s="32" t="str">
        <f t="shared" si="1464"/>
        <v/>
      </c>
      <c r="AF5248" s="5" t="str">
        <f t="shared" si="1465"/>
        <v>m.mulyo44216</v>
      </c>
      <c r="AG5248" s="5" t="str">
        <f t="shared" si="1466"/>
        <v>BMJ 05044216UTARADAY</v>
      </c>
      <c r="AH5248" s="5" t="str">
        <f t="shared" si="1467"/>
        <v>m.mulyo44216UTARADAY</v>
      </c>
      <c r="AI5248" s="5" t="str">
        <f t="shared" si="1468"/>
        <v>BMJ 05044216DAY</v>
      </c>
      <c r="AJ5248" s="5" t="str">
        <f t="shared" si="1469"/>
        <v>m.mulyo44216DAY</v>
      </c>
      <c r="AK5248" s="5" t="str">
        <f t="shared" si="1470"/>
        <v>m.mulyoBMJ II</v>
      </c>
      <c r="AL5248" s="5" t="str">
        <f t="shared" si="1472"/>
        <v>2UTARA</v>
      </c>
      <c r="AM5248" s="5" t="str">
        <f t="shared" si="1473"/>
        <v>1 &gt; 4UTARA12 RODA</v>
      </c>
      <c r="AN5248" s="5" t="str">
        <f t="shared" si="1474"/>
        <v>m.mulyoBMJ II1 &gt; 4UTARA12 RODA</v>
      </c>
      <c r="AO5248" s="5" t="str">
        <f t="shared" si="1475"/>
        <v>m.mulyo1 &gt; 4UTARA12 RODA</v>
      </c>
      <c r="AP5248" s="5" t="str">
        <f t="shared" si="1476"/>
        <v>44216DAY</v>
      </c>
    </row>
    <row r="5249" spans="1:42" x14ac:dyDescent="0.3">
      <c r="A5249" s="33">
        <v>1</v>
      </c>
      <c r="B5249" s="33"/>
      <c r="C5249" s="70">
        <v>44216</v>
      </c>
      <c r="D5249" s="71" t="s">
        <v>19</v>
      </c>
      <c r="E5249" s="70">
        <v>44216</v>
      </c>
      <c r="F5249" s="71">
        <v>5177839</v>
      </c>
      <c r="G5249" s="33" t="s">
        <v>20</v>
      </c>
      <c r="H5249" s="33" t="s">
        <v>21</v>
      </c>
      <c r="I5249" s="33" t="s">
        <v>123</v>
      </c>
      <c r="J5249" s="33" t="s">
        <v>46</v>
      </c>
      <c r="K5249" s="63" t="s">
        <v>57</v>
      </c>
      <c r="L5249" s="32" t="str">
        <f t="shared" si="1477"/>
        <v>AXOR4843</v>
      </c>
      <c r="M5249" s="32" t="str">
        <f t="shared" si="1478"/>
        <v>BMJ II</v>
      </c>
      <c r="N5249" s="32" t="str">
        <f t="shared" si="1479"/>
        <v>12 RODA</v>
      </c>
      <c r="O5249" s="146">
        <v>0.49359953703703702</v>
      </c>
      <c r="P5249" s="65">
        <v>0.49359953703703702</v>
      </c>
      <c r="Q5249" s="65"/>
      <c r="R5249" s="66">
        <v>3</v>
      </c>
      <c r="S5249" s="66">
        <v>51500</v>
      </c>
      <c r="T5249" s="66">
        <v>20700</v>
      </c>
      <c r="U5249" s="67">
        <f t="shared" si="1471"/>
        <v>30.8</v>
      </c>
      <c r="V5249" s="66">
        <f t="shared" si="1462"/>
        <v>624531.6</v>
      </c>
      <c r="W5249" s="66" t="str">
        <f t="shared" si="1463"/>
        <v>1 &gt; 4</v>
      </c>
      <c r="X5249" s="66">
        <f>A5249+SUMIFS(Presensi!F:F,Presensi!E:E,'Entry Data'!AP5249)</f>
        <v>1</v>
      </c>
      <c r="Y5249" s="66">
        <f>IFERROR(INDEX('Retasi Pricing'!F:F,MATCH('Entry Data'!AM5249,'Retasi Pricing'!E:E,0))*X5249,"")</f>
        <v>27500</v>
      </c>
      <c r="Z5249" s="62" t="s">
        <v>26</v>
      </c>
      <c r="AA5249" s="62" t="s">
        <v>27</v>
      </c>
      <c r="AB5249" s="32"/>
      <c r="AC5249" s="32" t="s">
        <v>205</v>
      </c>
      <c r="AD5249" s="32" t="str">
        <f t="shared" si="1464"/>
        <v/>
      </c>
      <c r="AF5249" s="5" t="str">
        <f t="shared" si="1465"/>
        <v>m.mulyo44216</v>
      </c>
      <c r="AG5249" s="5" t="str">
        <f t="shared" si="1466"/>
        <v>BMJ 05044216UTARADAY</v>
      </c>
      <c r="AH5249" s="5" t="str">
        <f t="shared" si="1467"/>
        <v>m.mulyo44216UTARADAY</v>
      </c>
      <c r="AI5249" s="5" t="str">
        <f t="shared" si="1468"/>
        <v>BMJ 05044216DAY</v>
      </c>
      <c r="AJ5249" s="5" t="str">
        <f t="shared" si="1469"/>
        <v>m.mulyo44216DAY</v>
      </c>
      <c r="AK5249" s="5" t="str">
        <f t="shared" si="1470"/>
        <v>m.mulyoBMJ II</v>
      </c>
      <c r="AL5249" s="5" t="str">
        <f t="shared" si="1472"/>
        <v>3UTARA</v>
      </c>
      <c r="AM5249" s="5" t="str">
        <f t="shared" si="1473"/>
        <v>1 &gt; 4UTARA12 RODA</v>
      </c>
      <c r="AN5249" s="5" t="str">
        <f t="shared" si="1474"/>
        <v>m.mulyoBMJ II1 &gt; 4UTARA12 RODA</v>
      </c>
      <c r="AO5249" s="5" t="str">
        <f t="shared" si="1475"/>
        <v>m.mulyo1 &gt; 4UTARA12 RODA</v>
      </c>
      <c r="AP5249" s="5" t="str">
        <f t="shared" si="1476"/>
        <v>44216DAY</v>
      </c>
    </row>
    <row r="5250" spans="1:42" x14ac:dyDescent="0.3">
      <c r="A5250" s="33">
        <v>1</v>
      </c>
      <c r="B5250" s="33"/>
      <c r="C5250" s="70">
        <v>44216</v>
      </c>
      <c r="D5250" s="71" t="s">
        <v>19</v>
      </c>
      <c r="E5250" s="70">
        <v>44216</v>
      </c>
      <c r="F5250" s="71">
        <v>5177912</v>
      </c>
      <c r="G5250" s="33" t="s">
        <v>20</v>
      </c>
      <c r="H5250" s="33" t="s">
        <v>50</v>
      </c>
      <c r="I5250" s="33" t="s">
        <v>51</v>
      </c>
      <c r="J5250" s="33" t="s">
        <v>52</v>
      </c>
      <c r="K5250" s="63" t="s">
        <v>57</v>
      </c>
      <c r="L5250" s="32" t="str">
        <f t="shared" si="1477"/>
        <v>AXOR4843</v>
      </c>
      <c r="M5250" s="32" t="str">
        <f t="shared" si="1478"/>
        <v>BMJ II</v>
      </c>
      <c r="N5250" s="32" t="str">
        <f t="shared" si="1479"/>
        <v>12 RODA</v>
      </c>
      <c r="O5250" s="146">
        <v>0.56452546296296291</v>
      </c>
      <c r="P5250" s="65">
        <v>0.56452546296296291</v>
      </c>
      <c r="Q5250" s="65"/>
      <c r="R5250" s="66">
        <v>4</v>
      </c>
      <c r="S5250" s="66">
        <v>52680</v>
      </c>
      <c r="T5250" s="66">
        <v>20700</v>
      </c>
      <c r="U5250" s="67">
        <f t="shared" si="1471"/>
        <v>31.98</v>
      </c>
      <c r="V5250" s="66">
        <f t="shared" si="1462"/>
        <v>648458.46</v>
      </c>
      <c r="W5250" s="66" t="str">
        <f t="shared" si="1463"/>
        <v>1 &gt; 4</v>
      </c>
      <c r="X5250" s="66">
        <f>A5250+SUMIFS(Presensi!F:F,Presensi!E:E,'Entry Data'!AP5250)</f>
        <v>1</v>
      </c>
      <c r="Y5250" s="66">
        <f>IFERROR(INDEX('Retasi Pricing'!F:F,MATCH('Entry Data'!AM5250,'Retasi Pricing'!E:E,0))*X5250,"")</f>
        <v>27500</v>
      </c>
      <c r="Z5250" s="62" t="s">
        <v>26</v>
      </c>
      <c r="AA5250" s="62" t="s">
        <v>27</v>
      </c>
      <c r="AB5250" s="32"/>
      <c r="AC5250" s="32" t="s">
        <v>205</v>
      </c>
      <c r="AD5250" s="32" t="str">
        <f t="shared" si="1464"/>
        <v/>
      </c>
      <c r="AF5250" s="5" t="str">
        <f t="shared" si="1465"/>
        <v>m.mulyo44216</v>
      </c>
      <c r="AG5250" s="5" t="str">
        <f t="shared" si="1466"/>
        <v>BMJ 05044216UTARADAY</v>
      </c>
      <c r="AH5250" s="5" t="str">
        <f t="shared" si="1467"/>
        <v>m.mulyo44216UTARADAY</v>
      </c>
      <c r="AI5250" s="5" t="str">
        <f t="shared" si="1468"/>
        <v>BMJ 05044216DAY</v>
      </c>
      <c r="AJ5250" s="5" t="str">
        <f t="shared" si="1469"/>
        <v>m.mulyo44216DAY</v>
      </c>
      <c r="AK5250" s="5" t="str">
        <f t="shared" si="1470"/>
        <v>m.mulyoBMJ II</v>
      </c>
      <c r="AL5250" s="5" t="str">
        <f t="shared" si="1472"/>
        <v>4UTARA</v>
      </c>
      <c r="AM5250" s="5" t="str">
        <f t="shared" si="1473"/>
        <v>1 &gt; 4UTARA12 RODA</v>
      </c>
      <c r="AN5250" s="5" t="str">
        <f t="shared" si="1474"/>
        <v>m.mulyoBMJ II1 &gt; 4UTARA12 RODA</v>
      </c>
      <c r="AO5250" s="5" t="str">
        <f t="shared" si="1475"/>
        <v>m.mulyo1 &gt; 4UTARA12 RODA</v>
      </c>
      <c r="AP5250" s="5" t="str">
        <f t="shared" si="1476"/>
        <v>44216DAY</v>
      </c>
    </row>
    <row r="5251" spans="1:42" x14ac:dyDescent="0.3">
      <c r="A5251" s="33">
        <v>1</v>
      </c>
      <c r="B5251" s="33"/>
      <c r="C5251" s="70">
        <v>44216</v>
      </c>
      <c r="D5251" s="71" t="s">
        <v>19</v>
      </c>
      <c r="E5251" s="70">
        <v>44216</v>
      </c>
      <c r="F5251" s="71">
        <v>5177993</v>
      </c>
      <c r="G5251" s="33" t="s">
        <v>20</v>
      </c>
      <c r="H5251" s="33" t="s">
        <v>50</v>
      </c>
      <c r="I5251" s="33" t="s">
        <v>51</v>
      </c>
      <c r="J5251" s="33" t="s">
        <v>53</v>
      </c>
      <c r="K5251" s="63" t="s">
        <v>57</v>
      </c>
      <c r="L5251" s="32" t="str">
        <f t="shared" si="1477"/>
        <v>AXOR4843</v>
      </c>
      <c r="M5251" s="32" t="str">
        <f t="shared" si="1478"/>
        <v>BMJ II</v>
      </c>
      <c r="N5251" s="32" t="str">
        <f t="shared" si="1479"/>
        <v>12 RODA</v>
      </c>
      <c r="O5251" s="146">
        <v>0.62650462962962961</v>
      </c>
      <c r="P5251" s="65">
        <v>0.62650462962962961</v>
      </c>
      <c r="Q5251" s="65"/>
      <c r="R5251" s="66">
        <v>5</v>
      </c>
      <c r="S5251" s="66">
        <v>49240</v>
      </c>
      <c r="T5251" s="66">
        <v>20700</v>
      </c>
      <c r="U5251" s="67">
        <f t="shared" si="1471"/>
        <v>28.54</v>
      </c>
      <c r="V5251" s="66">
        <f t="shared" si="1462"/>
        <v>578705.58000000007</v>
      </c>
      <c r="W5251" s="66" t="str">
        <f t="shared" si="1463"/>
        <v>&gt; 5</v>
      </c>
      <c r="X5251" s="66">
        <f>A5251+SUMIFS(Presensi!F:F,Presensi!E:E,'Entry Data'!AP5251)</f>
        <v>1</v>
      </c>
      <c r="Y5251" s="66">
        <f>IFERROR(INDEX('Retasi Pricing'!F:F,MATCH('Entry Data'!AM5251,'Retasi Pricing'!E:E,0))*X5251,"")</f>
        <v>31200</v>
      </c>
      <c r="Z5251" s="62" t="s">
        <v>26</v>
      </c>
      <c r="AA5251" s="62" t="s">
        <v>27</v>
      </c>
      <c r="AB5251" s="32"/>
      <c r="AC5251" s="32" t="s">
        <v>205</v>
      </c>
      <c r="AD5251" s="32" t="str">
        <f t="shared" si="1464"/>
        <v/>
      </c>
      <c r="AF5251" s="5" t="str">
        <f t="shared" si="1465"/>
        <v>m.mulyo44216</v>
      </c>
      <c r="AG5251" s="5" t="str">
        <f t="shared" si="1466"/>
        <v>BMJ 05044216UTARADAY</v>
      </c>
      <c r="AH5251" s="5" t="str">
        <f t="shared" si="1467"/>
        <v>m.mulyo44216UTARADAY</v>
      </c>
      <c r="AI5251" s="5" t="str">
        <f t="shared" si="1468"/>
        <v>BMJ 05044216DAY</v>
      </c>
      <c r="AJ5251" s="5" t="str">
        <f t="shared" si="1469"/>
        <v>m.mulyo44216DAY</v>
      </c>
      <c r="AK5251" s="5" t="str">
        <f t="shared" si="1470"/>
        <v>m.mulyoBMJ II</v>
      </c>
      <c r="AL5251" s="5" t="str">
        <f t="shared" si="1472"/>
        <v>5UTARA</v>
      </c>
      <c r="AM5251" s="5" t="str">
        <f t="shared" si="1473"/>
        <v>&gt; 5UTARA12 RODA</v>
      </c>
      <c r="AN5251" s="5" t="str">
        <f t="shared" si="1474"/>
        <v>m.mulyoBMJ II&gt; 5UTARA12 RODA</v>
      </c>
      <c r="AO5251" s="5" t="str">
        <f t="shared" si="1475"/>
        <v>m.mulyo&gt; 5UTARA12 RODA</v>
      </c>
      <c r="AP5251" s="5" t="str">
        <f t="shared" si="1476"/>
        <v>44216DAY</v>
      </c>
    </row>
    <row r="5252" spans="1:42" x14ac:dyDescent="0.3">
      <c r="A5252" s="33">
        <v>1</v>
      </c>
      <c r="B5252" s="33"/>
      <c r="C5252" s="70">
        <v>44216</v>
      </c>
      <c r="D5252" s="71" t="s">
        <v>19</v>
      </c>
      <c r="E5252" s="70">
        <v>44216</v>
      </c>
      <c r="F5252" s="71">
        <v>5178086</v>
      </c>
      <c r="G5252" s="33" t="s">
        <v>20</v>
      </c>
      <c r="H5252" s="33" t="s">
        <v>21</v>
      </c>
      <c r="I5252" s="33" t="s">
        <v>123</v>
      </c>
      <c r="J5252" s="33" t="s">
        <v>23</v>
      </c>
      <c r="K5252" s="63" t="s">
        <v>57</v>
      </c>
      <c r="L5252" s="32" t="str">
        <f t="shared" si="1477"/>
        <v>AXOR4843</v>
      </c>
      <c r="M5252" s="32" t="str">
        <f t="shared" si="1478"/>
        <v>BMJ II</v>
      </c>
      <c r="N5252" s="32" t="str">
        <f t="shared" si="1479"/>
        <v>12 RODA</v>
      </c>
      <c r="O5252" s="146">
        <v>0.6947916666666667</v>
      </c>
      <c r="P5252" s="65">
        <v>0.6947916666666667</v>
      </c>
      <c r="Q5252" s="65"/>
      <c r="R5252" s="66">
        <v>6</v>
      </c>
      <c r="S5252" s="66">
        <v>53820</v>
      </c>
      <c r="T5252" s="66">
        <v>20700</v>
      </c>
      <c r="U5252" s="67">
        <f t="shared" si="1471"/>
        <v>33.119999999999997</v>
      </c>
      <c r="V5252" s="66">
        <f t="shared" si="1462"/>
        <v>671574.24</v>
      </c>
      <c r="W5252" s="66" t="str">
        <f t="shared" si="1463"/>
        <v>&gt; 6</v>
      </c>
      <c r="X5252" s="66">
        <f>A5252+SUMIFS(Presensi!F:F,Presensi!E:E,'Entry Data'!AP5252)</f>
        <v>1</v>
      </c>
      <c r="Y5252" s="66">
        <f>IFERROR(INDEX('Retasi Pricing'!F:F,MATCH('Entry Data'!AM5252,'Retasi Pricing'!E:E,0))*X5252,"")</f>
        <v>34450</v>
      </c>
      <c r="Z5252" s="62" t="s">
        <v>26</v>
      </c>
      <c r="AA5252" s="62" t="s">
        <v>27</v>
      </c>
      <c r="AB5252" s="32"/>
      <c r="AC5252" s="32" t="s">
        <v>205</v>
      </c>
      <c r="AD5252" s="32" t="str">
        <f t="shared" si="1464"/>
        <v/>
      </c>
      <c r="AF5252" s="5" t="str">
        <f t="shared" si="1465"/>
        <v>m.mulyo44216</v>
      </c>
      <c r="AG5252" s="5" t="str">
        <f t="shared" si="1466"/>
        <v>BMJ 05044216UTARADAY</v>
      </c>
      <c r="AH5252" s="5" t="str">
        <f t="shared" si="1467"/>
        <v>m.mulyo44216UTARADAY</v>
      </c>
      <c r="AI5252" s="5" t="str">
        <f t="shared" si="1468"/>
        <v>BMJ 05044216DAY</v>
      </c>
      <c r="AJ5252" s="5" t="str">
        <f t="shared" si="1469"/>
        <v>m.mulyo44216DAY</v>
      </c>
      <c r="AK5252" s="5" t="str">
        <f t="shared" si="1470"/>
        <v>m.mulyoBMJ II</v>
      </c>
      <c r="AL5252" s="5" t="str">
        <f t="shared" si="1472"/>
        <v>6UTARA</v>
      </c>
      <c r="AM5252" s="5" t="str">
        <f t="shared" si="1473"/>
        <v>&gt; 6UTARA12 RODA</v>
      </c>
      <c r="AN5252" s="5" t="str">
        <f t="shared" si="1474"/>
        <v>m.mulyoBMJ II&gt; 6UTARA12 RODA</v>
      </c>
      <c r="AO5252" s="5" t="str">
        <f t="shared" si="1475"/>
        <v>m.mulyo&gt; 6UTARA12 RODA</v>
      </c>
      <c r="AP5252" s="5" t="str">
        <f t="shared" si="1476"/>
        <v>44216DAY</v>
      </c>
    </row>
    <row r="5253" spans="1:42" x14ac:dyDescent="0.3">
      <c r="A5253" s="33">
        <v>1</v>
      </c>
      <c r="B5253" s="33"/>
      <c r="C5253" s="70">
        <v>44216</v>
      </c>
      <c r="D5253" s="71" t="s">
        <v>19</v>
      </c>
      <c r="E5253" s="70">
        <v>44216</v>
      </c>
      <c r="F5253" s="71">
        <v>5178162</v>
      </c>
      <c r="G5253" s="33" t="s">
        <v>20</v>
      </c>
      <c r="H5253" s="33" t="s">
        <v>50</v>
      </c>
      <c r="I5253" s="33" t="s">
        <v>51</v>
      </c>
      <c r="J5253" s="33" t="s">
        <v>53</v>
      </c>
      <c r="K5253" s="63" t="s">
        <v>57</v>
      </c>
      <c r="L5253" s="32" t="str">
        <f t="shared" si="1477"/>
        <v>AXOR4843</v>
      </c>
      <c r="M5253" s="32" t="str">
        <f t="shared" si="1478"/>
        <v>BMJ II</v>
      </c>
      <c r="N5253" s="32" t="str">
        <f t="shared" si="1479"/>
        <v>12 RODA</v>
      </c>
      <c r="O5253" s="146">
        <v>0.75534722222222228</v>
      </c>
      <c r="P5253" s="65">
        <v>0.75534722222222228</v>
      </c>
      <c r="Q5253" s="65"/>
      <c r="R5253" s="66">
        <v>7</v>
      </c>
      <c r="S5253" s="66">
        <v>51980</v>
      </c>
      <c r="T5253" s="66">
        <v>20700</v>
      </c>
      <c r="U5253" s="67">
        <f t="shared" si="1471"/>
        <v>31.28</v>
      </c>
      <c r="V5253" s="66">
        <f t="shared" si="1462"/>
        <v>634264.56000000006</v>
      </c>
      <c r="W5253" s="66" t="str">
        <f t="shared" si="1463"/>
        <v>7 &gt;</v>
      </c>
      <c r="X5253" s="66">
        <f>A5253+SUMIFS(Presensi!F:F,Presensi!E:E,'Entry Data'!AP5253)</f>
        <v>1</v>
      </c>
      <c r="Y5253" s="66">
        <f>IFERROR(INDEX('Retasi Pricing'!F:F,MATCH('Entry Data'!AM5253,'Retasi Pricing'!E:E,0))*X5253,"")</f>
        <v>42000</v>
      </c>
      <c r="Z5253" s="62" t="s">
        <v>26</v>
      </c>
      <c r="AA5253" s="62" t="s">
        <v>27</v>
      </c>
      <c r="AB5253" s="32"/>
      <c r="AC5253" s="32" t="s">
        <v>205</v>
      </c>
      <c r="AD5253" s="32" t="str">
        <f t="shared" si="1464"/>
        <v/>
      </c>
      <c r="AF5253" s="5" t="str">
        <f t="shared" si="1465"/>
        <v>m.mulyo44216</v>
      </c>
      <c r="AG5253" s="5" t="str">
        <f t="shared" si="1466"/>
        <v>BMJ 05044216UTARADAY</v>
      </c>
      <c r="AH5253" s="5" t="str">
        <f t="shared" si="1467"/>
        <v>m.mulyo44216UTARADAY</v>
      </c>
      <c r="AI5253" s="5" t="str">
        <f t="shared" si="1468"/>
        <v>BMJ 05044216DAY</v>
      </c>
      <c r="AJ5253" s="5" t="str">
        <f t="shared" si="1469"/>
        <v>m.mulyo44216DAY</v>
      </c>
      <c r="AK5253" s="5" t="str">
        <f t="shared" si="1470"/>
        <v>m.mulyoBMJ II</v>
      </c>
      <c r="AL5253" s="5" t="str">
        <f t="shared" si="1472"/>
        <v>7UTARA</v>
      </c>
      <c r="AM5253" s="5" t="str">
        <f t="shared" si="1473"/>
        <v>7 &gt;UTARA12 RODA</v>
      </c>
      <c r="AN5253" s="5" t="str">
        <f t="shared" si="1474"/>
        <v>m.mulyoBMJ II7 &gt;UTARA12 RODA</v>
      </c>
      <c r="AO5253" s="5" t="str">
        <f t="shared" si="1475"/>
        <v>m.mulyo7 &gt;UTARA12 RODA</v>
      </c>
      <c r="AP5253" s="5" t="str">
        <f t="shared" si="1476"/>
        <v>44216DAY</v>
      </c>
    </row>
    <row r="5254" spans="1:42" x14ac:dyDescent="0.3">
      <c r="A5254" s="33">
        <v>1</v>
      </c>
      <c r="B5254" s="33"/>
      <c r="C5254" s="70">
        <v>44216</v>
      </c>
      <c r="D5254" s="71" t="s">
        <v>19</v>
      </c>
      <c r="E5254" s="70">
        <v>44216</v>
      </c>
      <c r="F5254" s="71">
        <v>5177674</v>
      </c>
      <c r="G5254" s="33" t="s">
        <v>20</v>
      </c>
      <c r="H5254" s="33" t="s">
        <v>21</v>
      </c>
      <c r="I5254" s="33" t="s">
        <v>22</v>
      </c>
      <c r="J5254" s="33" t="s">
        <v>23</v>
      </c>
      <c r="K5254" s="63" t="s">
        <v>62</v>
      </c>
      <c r="L5254" s="32" t="str">
        <f t="shared" si="1477"/>
        <v>FM260JD</v>
      </c>
      <c r="M5254" s="32" t="str">
        <f t="shared" si="1478"/>
        <v>BMJ III</v>
      </c>
      <c r="N5254" s="32" t="str">
        <f t="shared" si="1479"/>
        <v>10 RODA</v>
      </c>
      <c r="O5254" s="146">
        <v>0.35120370370370368</v>
      </c>
      <c r="P5254" s="65">
        <v>0.37986111111111115</v>
      </c>
      <c r="Q5254" s="65"/>
      <c r="R5254" s="66">
        <v>1</v>
      </c>
      <c r="S5254" s="66">
        <v>40000</v>
      </c>
      <c r="T5254" s="66">
        <v>15440</v>
      </c>
      <c r="U5254" s="67">
        <f t="shared" si="1471"/>
        <v>24.56</v>
      </c>
      <c r="V5254" s="66">
        <f t="shared" si="1462"/>
        <v>478772.64</v>
      </c>
      <c r="W5254" s="66" t="str">
        <f t="shared" si="1463"/>
        <v>1 &gt; 4</v>
      </c>
      <c r="X5254" s="66">
        <f>A5254+SUMIFS(Presensi!F:F,Presensi!E:E,'Entry Data'!AP5254)</f>
        <v>1</v>
      </c>
      <c r="Y5254" s="66">
        <f>IFERROR(INDEX('Retasi Pricing'!F:F,MATCH('Entry Data'!AM5254,'Retasi Pricing'!E:E,0))*X5254,"")</f>
        <v>25000</v>
      </c>
      <c r="Z5254" s="62" t="s">
        <v>26</v>
      </c>
      <c r="AA5254" s="62" t="s">
        <v>27</v>
      </c>
      <c r="AB5254" s="32"/>
      <c r="AC5254" s="32" t="s">
        <v>313</v>
      </c>
      <c r="AD5254" s="32" t="str">
        <f t="shared" si="1464"/>
        <v/>
      </c>
      <c r="AF5254" s="5" t="str">
        <f t="shared" si="1465"/>
        <v>arwan toban44216</v>
      </c>
      <c r="AG5254" s="5" t="str">
        <f t="shared" si="1466"/>
        <v>BMJ 05344216UTARADAY</v>
      </c>
      <c r="AH5254" s="5" t="str">
        <f t="shared" si="1467"/>
        <v>arwan toban44216UTARADAY</v>
      </c>
      <c r="AI5254" s="5" t="str">
        <f t="shared" si="1468"/>
        <v>BMJ 05344216DAY</v>
      </c>
      <c r="AJ5254" s="5" t="str">
        <f t="shared" si="1469"/>
        <v>arwan toban44216DAY</v>
      </c>
      <c r="AK5254" s="5" t="str">
        <f t="shared" si="1470"/>
        <v>arwan tobanBMJ III</v>
      </c>
      <c r="AL5254" s="5" t="str">
        <f t="shared" si="1472"/>
        <v>1UTARA</v>
      </c>
      <c r="AM5254" s="5" t="str">
        <f t="shared" si="1473"/>
        <v>1 &gt; 4UTARA10 RODA</v>
      </c>
      <c r="AN5254" s="5" t="str">
        <f t="shared" si="1474"/>
        <v>arwan tobanBMJ III1 &gt; 4UTARA10 RODA</v>
      </c>
      <c r="AO5254" s="5" t="str">
        <f t="shared" si="1475"/>
        <v>arwan toban1 &gt; 4UTARA10 RODA</v>
      </c>
      <c r="AP5254" s="5" t="str">
        <f t="shared" si="1476"/>
        <v>44216DAY</v>
      </c>
    </row>
    <row r="5255" spans="1:42" x14ac:dyDescent="0.3">
      <c r="A5255" s="33">
        <v>1</v>
      </c>
      <c r="B5255" s="33"/>
      <c r="C5255" s="70">
        <v>44216</v>
      </c>
      <c r="D5255" s="71" t="s">
        <v>19</v>
      </c>
      <c r="E5255" s="70">
        <v>44216</v>
      </c>
      <c r="F5255" s="71">
        <v>5177765</v>
      </c>
      <c r="G5255" s="33" t="s">
        <v>20</v>
      </c>
      <c r="H5255" s="33" t="s">
        <v>21</v>
      </c>
      <c r="I5255" s="33" t="s">
        <v>123</v>
      </c>
      <c r="J5255" s="33" t="s">
        <v>46</v>
      </c>
      <c r="K5255" s="63" t="s">
        <v>62</v>
      </c>
      <c r="L5255" s="32" t="str">
        <f t="shared" si="1477"/>
        <v>FM260JD</v>
      </c>
      <c r="M5255" s="32" t="str">
        <f t="shared" si="1478"/>
        <v>BMJ III</v>
      </c>
      <c r="N5255" s="32" t="str">
        <f t="shared" si="1479"/>
        <v>10 RODA</v>
      </c>
      <c r="O5255" s="146">
        <v>0.43623842592592593</v>
      </c>
      <c r="P5255" s="65">
        <v>0.43623842592592593</v>
      </c>
      <c r="Q5255" s="65"/>
      <c r="R5255" s="66">
        <v>2</v>
      </c>
      <c r="S5255" s="66">
        <v>38560</v>
      </c>
      <c r="T5255" s="66">
        <v>15440</v>
      </c>
      <c r="U5255" s="67">
        <f t="shared" si="1471"/>
        <v>23.12</v>
      </c>
      <c r="V5255" s="66">
        <f t="shared" si="1462"/>
        <v>450701.27999999997</v>
      </c>
      <c r="W5255" s="66" t="str">
        <f t="shared" si="1463"/>
        <v>1 &gt; 4</v>
      </c>
      <c r="X5255" s="66">
        <f>A5255+SUMIFS(Presensi!F:F,Presensi!E:E,'Entry Data'!AP5255)</f>
        <v>1</v>
      </c>
      <c r="Y5255" s="66">
        <f>IFERROR(INDEX('Retasi Pricing'!F:F,MATCH('Entry Data'!AM5255,'Retasi Pricing'!E:E,0))*X5255,"")</f>
        <v>25000</v>
      </c>
      <c r="Z5255" s="62" t="s">
        <v>26</v>
      </c>
      <c r="AA5255" s="62" t="s">
        <v>27</v>
      </c>
      <c r="AB5255" s="32"/>
      <c r="AC5255" s="32" t="s">
        <v>313</v>
      </c>
      <c r="AD5255" s="32" t="str">
        <f t="shared" si="1464"/>
        <v/>
      </c>
      <c r="AF5255" s="5" t="str">
        <f t="shared" si="1465"/>
        <v>arwan toban44216</v>
      </c>
      <c r="AG5255" s="5" t="str">
        <f t="shared" si="1466"/>
        <v>BMJ 05344216UTARADAY</v>
      </c>
      <c r="AH5255" s="5" t="str">
        <f t="shared" si="1467"/>
        <v>arwan toban44216UTARADAY</v>
      </c>
      <c r="AI5255" s="5" t="str">
        <f t="shared" si="1468"/>
        <v>BMJ 05344216DAY</v>
      </c>
      <c r="AJ5255" s="5" t="str">
        <f t="shared" si="1469"/>
        <v>arwan toban44216DAY</v>
      </c>
      <c r="AK5255" s="5" t="str">
        <f t="shared" si="1470"/>
        <v>arwan tobanBMJ III</v>
      </c>
      <c r="AL5255" s="5" t="str">
        <f t="shared" si="1472"/>
        <v>2UTARA</v>
      </c>
      <c r="AM5255" s="5" t="str">
        <f t="shared" si="1473"/>
        <v>1 &gt; 4UTARA10 RODA</v>
      </c>
      <c r="AN5255" s="5" t="str">
        <f t="shared" si="1474"/>
        <v>arwan tobanBMJ III1 &gt; 4UTARA10 RODA</v>
      </c>
      <c r="AO5255" s="5" t="str">
        <f t="shared" si="1475"/>
        <v>arwan toban1 &gt; 4UTARA10 RODA</v>
      </c>
      <c r="AP5255" s="5" t="str">
        <f t="shared" si="1476"/>
        <v>44216DAY</v>
      </c>
    </row>
    <row r="5256" spans="1:42" x14ac:dyDescent="0.3">
      <c r="A5256" s="33">
        <v>1</v>
      </c>
      <c r="B5256" s="33"/>
      <c r="C5256" s="70">
        <v>44216</v>
      </c>
      <c r="D5256" s="71" t="s">
        <v>19</v>
      </c>
      <c r="E5256" s="70">
        <v>44216</v>
      </c>
      <c r="F5256" s="71">
        <v>5177855</v>
      </c>
      <c r="G5256" s="33" t="s">
        <v>20</v>
      </c>
      <c r="H5256" s="33" t="s">
        <v>21</v>
      </c>
      <c r="I5256" s="33" t="s">
        <v>51</v>
      </c>
      <c r="J5256" s="33" t="s">
        <v>46</v>
      </c>
      <c r="K5256" s="63" t="s">
        <v>62</v>
      </c>
      <c r="L5256" s="32" t="str">
        <f t="shared" si="1477"/>
        <v>FM260JD</v>
      </c>
      <c r="M5256" s="32" t="str">
        <f t="shared" si="1478"/>
        <v>BMJ III</v>
      </c>
      <c r="N5256" s="32" t="str">
        <f t="shared" si="1479"/>
        <v>10 RODA</v>
      </c>
      <c r="O5256" s="146">
        <v>0.50777777777777777</v>
      </c>
      <c r="P5256" s="65">
        <v>0.50777777777777777</v>
      </c>
      <c r="Q5256" s="65"/>
      <c r="R5256" s="66">
        <v>3</v>
      </c>
      <c r="S5256" s="66">
        <v>38960</v>
      </c>
      <c r="T5256" s="66">
        <v>15440</v>
      </c>
      <c r="U5256" s="67">
        <f t="shared" si="1471"/>
        <v>23.52</v>
      </c>
      <c r="V5256" s="66">
        <f t="shared" si="1462"/>
        <v>458498.87999999995</v>
      </c>
      <c r="W5256" s="66" t="str">
        <f t="shared" si="1463"/>
        <v>1 &gt; 4</v>
      </c>
      <c r="X5256" s="66">
        <f>A5256+SUMIFS(Presensi!F:F,Presensi!E:E,'Entry Data'!AP5256)</f>
        <v>1</v>
      </c>
      <c r="Y5256" s="66">
        <f>IFERROR(INDEX('Retasi Pricing'!F:F,MATCH('Entry Data'!AM5256,'Retasi Pricing'!E:E,0))*X5256,"")</f>
        <v>25000</v>
      </c>
      <c r="Z5256" s="62" t="s">
        <v>26</v>
      </c>
      <c r="AA5256" s="62" t="s">
        <v>27</v>
      </c>
      <c r="AB5256" s="32"/>
      <c r="AC5256" s="32" t="s">
        <v>313</v>
      </c>
      <c r="AD5256" s="32" t="str">
        <f t="shared" si="1464"/>
        <v/>
      </c>
      <c r="AF5256" s="5" t="str">
        <f t="shared" si="1465"/>
        <v>arwan toban44216</v>
      </c>
      <c r="AG5256" s="5" t="str">
        <f t="shared" si="1466"/>
        <v>BMJ 05344216UTARADAY</v>
      </c>
      <c r="AH5256" s="5" t="str">
        <f t="shared" si="1467"/>
        <v>arwan toban44216UTARADAY</v>
      </c>
      <c r="AI5256" s="5" t="str">
        <f t="shared" si="1468"/>
        <v>BMJ 05344216DAY</v>
      </c>
      <c r="AJ5256" s="5" t="str">
        <f t="shared" si="1469"/>
        <v>arwan toban44216DAY</v>
      </c>
      <c r="AK5256" s="5" t="str">
        <f t="shared" si="1470"/>
        <v>arwan tobanBMJ III</v>
      </c>
      <c r="AL5256" s="5" t="str">
        <f t="shared" si="1472"/>
        <v>3UTARA</v>
      </c>
      <c r="AM5256" s="5" t="str">
        <f t="shared" si="1473"/>
        <v>1 &gt; 4UTARA10 RODA</v>
      </c>
      <c r="AN5256" s="5" t="str">
        <f t="shared" si="1474"/>
        <v>arwan tobanBMJ III1 &gt; 4UTARA10 RODA</v>
      </c>
      <c r="AO5256" s="5" t="str">
        <f t="shared" si="1475"/>
        <v>arwan toban1 &gt; 4UTARA10 RODA</v>
      </c>
      <c r="AP5256" s="5" t="str">
        <f t="shared" si="1476"/>
        <v>44216DAY</v>
      </c>
    </row>
    <row r="5257" spans="1:42" x14ac:dyDescent="0.3">
      <c r="A5257" s="33">
        <v>1</v>
      </c>
      <c r="B5257" s="33"/>
      <c r="C5257" s="70">
        <v>44216</v>
      </c>
      <c r="D5257" s="71" t="s">
        <v>19</v>
      </c>
      <c r="E5257" s="70">
        <v>44216</v>
      </c>
      <c r="F5257" s="71">
        <v>5177957</v>
      </c>
      <c r="G5257" s="33" t="s">
        <v>20</v>
      </c>
      <c r="H5257" s="33" t="s">
        <v>21</v>
      </c>
      <c r="I5257" s="33" t="s">
        <v>45</v>
      </c>
      <c r="J5257" s="33" t="s">
        <v>46</v>
      </c>
      <c r="K5257" s="63" t="s">
        <v>62</v>
      </c>
      <c r="L5257" s="32" t="str">
        <f t="shared" si="1477"/>
        <v>FM260JD</v>
      </c>
      <c r="M5257" s="32" t="str">
        <f t="shared" si="1478"/>
        <v>BMJ III</v>
      </c>
      <c r="N5257" s="32" t="str">
        <f t="shared" si="1479"/>
        <v>10 RODA</v>
      </c>
      <c r="O5257" s="146">
        <v>0.59750000000000003</v>
      </c>
      <c r="P5257" s="65">
        <v>0.59750000000000003</v>
      </c>
      <c r="Q5257" s="65"/>
      <c r="R5257" s="66">
        <v>4</v>
      </c>
      <c r="S5257" s="66">
        <v>40180</v>
      </c>
      <c r="T5257" s="66">
        <v>15440</v>
      </c>
      <c r="U5257" s="67">
        <f t="shared" si="1471"/>
        <v>24.74</v>
      </c>
      <c r="V5257" s="66">
        <f t="shared" si="1462"/>
        <v>482281.55999999994</v>
      </c>
      <c r="W5257" s="66" t="str">
        <f t="shared" si="1463"/>
        <v>1 &gt; 4</v>
      </c>
      <c r="X5257" s="66">
        <f>A5257+SUMIFS(Presensi!F:F,Presensi!E:E,'Entry Data'!AP5257)</f>
        <v>1</v>
      </c>
      <c r="Y5257" s="66">
        <f>IFERROR(INDEX('Retasi Pricing'!F:F,MATCH('Entry Data'!AM5257,'Retasi Pricing'!E:E,0))*X5257,"")</f>
        <v>25000</v>
      </c>
      <c r="Z5257" s="62" t="s">
        <v>26</v>
      </c>
      <c r="AA5257" s="62" t="s">
        <v>27</v>
      </c>
      <c r="AB5257" s="32"/>
      <c r="AC5257" s="32" t="s">
        <v>313</v>
      </c>
      <c r="AD5257" s="32" t="str">
        <f t="shared" si="1464"/>
        <v/>
      </c>
      <c r="AF5257" s="5" t="str">
        <f t="shared" si="1465"/>
        <v>arwan toban44216</v>
      </c>
      <c r="AG5257" s="5" t="str">
        <f t="shared" si="1466"/>
        <v>BMJ 05344216UTARADAY</v>
      </c>
      <c r="AH5257" s="5" t="str">
        <f t="shared" si="1467"/>
        <v>arwan toban44216UTARADAY</v>
      </c>
      <c r="AI5257" s="5" t="str">
        <f t="shared" si="1468"/>
        <v>BMJ 05344216DAY</v>
      </c>
      <c r="AJ5257" s="5" t="str">
        <f t="shared" si="1469"/>
        <v>arwan toban44216DAY</v>
      </c>
      <c r="AK5257" s="5" t="str">
        <f t="shared" si="1470"/>
        <v>arwan tobanBMJ III</v>
      </c>
      <c r="AL5257" s="5" t="str">
        <f t="shared" si="1472"/>
        <v>4UTARA</v>
      </c>
      <c r="AM5257" s="5" t="str">
        <f t="shared" si="1473"/>
        <v>1 &gt; 4UTARA10 RODA</v>
      </c>
      <c r="AN5257" s="5" t="str">
        <f t="shared" si="1474"/>
        <v>arwan tobanBMJ III1 &gt; 4UTARA10 RODA</v>
      </c>
      <c r="AO5257" s="5" t="str">
        <f t="shared" si="1475"/>
        <v>arwan toban1 &gt; 4UTARA10 RODA</v>
      </c>
      <c r="AP5257" s="5" t="str">
        <f t="shared" si="1476"/>
        <v>44216DAY</v>
      </c>
    </row>
    <row r="5258" spans="1:42" x14ac:dyDescent="0.3">
      <c r="A5258" s="33">
        <v>1</v>
      </c>
      <c r="B5258" s="33"/>
      <c r="C5258" s="70">
        <v>44216</v>
      </c>
      <c r="D5258" s="71" t="s">
        <v>19</v>
      </c>
      <c r="E5258" s="70">
        <v>44216</v>
      </c>
      <c r="F5258" s="71">
        <v>5178056</v>
      </c>
      <c r="G5258" s="33" t="s">
        <v>20</v>
      </c>
      <c r="H5258" s="33" t="s">
        <v>21</v>
      </c>
      <c r="I5258" s="33" t="s">
        <v>45</v>
      </c>
      <c r="J5258" s="33" t="s">
        <v>46</v>
      </c>
      <c r="K5258" s="63" t="s">
        <v>62</v>
      </c>
      <c r="L5258" s="32" t="str">
        <f t="shared" si="1477"/>
        <v>FM260JD</v>
      </c>
      <c r="M5258" s="32" t="str">
        <f t="shared" si="1478"/>
        <v>BMJ III</v>
      </c>
      <c r="N5258" s="32" t="str">
        <f t="shared" si="1479"/>
        <v>10 RODA</v>
      </c>
      <c r="O5258" s="146">
        <v>0.67204861111111114</v>
      </c>
      <c r="P5258" s="65">
        <v>0.67204861111111114</v>
      </c>
      <c r="Q5258" s="65"/>
      <c r="R5258" s="66">
        <v>5</v>
      </c>
      <c r="S5258" s="66">
        <v>39120</v>
      </c>
      <c r="T5258" s="66">
        <v>15440</v>
      </c>
      <c r="U5258" s="67">
        <f t="shared" si="1471"/>
        <v>23.68</v>
      </c>
      <c r="V5258" s="66">
        <f t="shared" ref="V5258:V5321" si="1480">IFERROR(VLOOKUP(L5258,harga,2,FALSE),"")*U5258*IFERROR(VLOOKUP(G5258,jarak,2,FALSE),"")</f>
        <v>461617.91999999998</v>
      </c>
      <c r="W5258" s="66" t="str">
        <f t="shared" ref="W5258:W5321" si="1481">IFERROR(VLOOKUP(AL5258,Code,2,FALSE),"")</f>
        <v>&gt; 5</v>
      </c>
      <c r="X5258" s="66">
        <f>A5258+SUMIFS(Presensi!F:F,Presensi!E:E,'Entry Data'!AP5258)</f>
        <v>1</v>
      </c>
      <c r="Y5258" s="66">
        <f>IFERROR(INDEX('Retasi Pricing'!F:F,MATCH('Entry Data'!AM5258,'Retasi Pricing'!E:E,0))*X5258,"")</f>
        <v>27650</v>
      </c>
      <c r="Z5258" s="62" t="s">
        <v>26</v>
      </c>
      <c r="AA5258" s="62" t="s">
        <v>27</v>
      </c>
      <c r="AB5258" s="32"/>
      <c r="AC5258" s="32" t="s">
        <v>313</v>
      </c>
      <c r="AD5258" s="32" t="str">
        <f t="shared" ref="AD5258:AD5321" si="1482">IFERROR(VLOOKUP(AC5258,driver,13,FALSE),"")</f>
        <v/>
      </c>
      <c r="AF5258" s="5" t="str">
        <f t="shared" ref="AF5258:AF5321" si="1483">AC5258&amp;C5258</f>
        <v>arwan toban44216</v>
      </c>
      <c r="AG5258" s="5" t="str">
        <f t="shared" ref="AG5258:AG5321" si="1484">K5258&amp;C5258&amp;G5258&amp;D5258</f>
        <v>BMJ 05344216UTARADAY</v>
      </c>
      <c r="AH5258" s="5" t="str">
        <f t="shared" ref="AH5258:AH5321" si="1485">AC5258&amp;C5258&amp;G5258&amp;D5258</f>
        <v>arwan toban44216UTARADAY</v>
      </c>
      <c r="AI5258" s="5" t="str">
        <f t="shared" ref="AI5258:AI5321" si="1486">K5258&amp;C5258&amp;D5258</f>
        <v>BMJ 05344216DAY</v>
      </c>
      <c r="AJ5258" s="5" t="str">
        <f t="shared" ref="AJ5258:AJ5321" si="1487">AC5258&amp;C5258&amp;D5258</f>
        <v>arwan toban44216DAY</v>
      </c>
      <c r="AK5258" s="5" t="str">
        <f t="shared" ref="AK5258:AK5321" si="1488">AC5258&amp;M5258</f>
        <v>arwan tobanBMJ III</v>
      </c>
      <c r="AL5258" s="5" t="str">
        <f t="shared" si="1472"/>
        <v>5UTARA</v>
      </c>
      <c r="AM5258" s="5" t="str">
        <f t="shared" si="1473"/>
        <v>&gt; 5UTARA10 RODA</v>
      </c>
      <c r="AN5258" s="5" t="str">
        <f t="shared" si="1474"/>
        <v>arwan tobanBMJ III&gt; 5UTARA10 RODA</v>
      </c>
      <c r="AO5258" s="5" t="str">
        <f t="shared" si="1475"/>
        <v>arwan toban&gt; 5UTARA10 RODA</v>
      </c>
      <c r="AP5258" s="5" t="str">
        <f t="shared" si="1476"/>
        <v>44216DAY</v>
      </c>
    </row>
    <row r="5259" spans="1:42" x14ac:dyDescent="0.3">
      <c r="A5259" s="33">
        <v>1</v>
      </c>
      <c r="B5259" s="33"/>
      <c r="C5259" s="70">
        <v>44216</v>
      </c>
      <c r="D5259" s="71" t="s">
        <v>19</v>
      </c>
      <c r="E5259" s="70">
        <v>44216</v>
      </c>
      <c r="F5259" s="71">
        <v>5178134</v>
      </c>
      <c r="G5259" s="33" t="s">
        <v>20</v>
      </c>
      <c r="H5259" s="33" t="s">
        <v>21</v>
      </c>
      <c r="I5259" s="33" t="s">
        <v>22</v>
      </c>
      <c r="J5259" s="33" t="s">
        <v>23</v>
      </c>
      <c r="K5259" s="63" t="s">
        <v>62</v>
      </c>
      <c r="L5259" s="32" t="str">
        <f t="shared" si="1477"/>
        <v>FM260JD</v>
      </c>
      <c r="M5259" s="32" t="str">
        <f t="shared" si="1478"/>
        <v>BMJ III</v>
      </c>
      <c r="N5259" s="32" t="str">
        <f t="shared" si="1479"/>
        <v>10 RODA</v>
      </c>
      <c r="O5259" s="146">
        <v>0.72668981481481476</v>
      </c>
      <c r="P5259" s="65">
        <v>0.72668981481481476</v>
      </c>
      <c r="Q5259" s="65"/>
      <c r="R5259" s="66">
        <v>6</v>
      </c>
      <c r="S5259" s="66">
        <v>39120</v>
      </c>
      <c r="T5259" s="66">
        <v>15440</v>
      </c>
      <c r="U5259" s="67">
        <f t="shared" ref="U5259:U5322" si="1489">(S5259-T5259)/1000</f>
        <v>23.68</v>
      </c>
      <c r="V5259" s="66">
        <f t="shared" si="1480"/>
        <v>461617.91999999998</v>
      </c>
      <c r="W5259" s="66" t="str">
        <f t="shared" si="1481"/>
        <v>&gt; 6</v>
      </c>
      <c r="X5259" s="66">
        <f>A5259+SUMIFS(Presensi!F:F,Presensi!E:E,'Entry Data'!AP5259)</f>
        <v>1</v>
      </c>
      <c r="Y5259" s="66">
        <f>IFERROR(INDEX('Retasi Pricing'!F:F,MATCH('Entry Data'!AM5259,'Retasi Pricing'!E:E,0))*X5259,"")</f>
        <v>30800</v>
      </c>
      <c r="Z5259" s="62" t="s">
        <v>26</v>
      </c>
      <c r="AA5259" s="62" t="s">
        <v>27</v>
      </c>
      <c r="AB5259" s="32"/>
      <c r="AC5259" s="32" t="s">
        <v>313</v>
      </c>
      <c r="AD5259" s="32" t="str">
        <f t="shared" si="1482"/>
        <v/>
      </c>
      <c r="AF5259" s="5" t="str">
        <f t="shared" si="1483"/>
        <v>arwan toban44216</v>
      </c>
      <c r="AG5259" s="5" t="str">
        <f t="shared" si="1484"/>
        <v>BMJ 05344216UTARADAY</v>
      </c>
      <c r="AH5259" s="5" t="str">
        <f t="shared" si="1485"/>
        <v>arwan toban44216UTARADAY</v>
      </c>
      <c r="AI5259" s="5" t="str">
        <f t="shared" si="1486"/>
        <v>BMJ 05344216DAY</v>
      </c>
      <c r="AJ5259" s="5" t="str">
        <f t="shared" si="1487"/>
        <v>arwan toban44216DAY</v>
      </c>
      <c r="AK5259" s="5" t="str">
        <f t="shared" si="1488"/>
        <v>arwan tobanBMJ III</v>
      </c>
      <c r="AL5259" s="5" t="str">
        <f t="shared" ref="AL5259:AL5322" si="1490">Q5259&amp;R5259&amp;G5259</f>
        <v>6UTARA</v>
      </c>
      <c r="AM5259" s="5" t="str">
        <f t="shared" ref="AM5259:AM5322" si="1491">W5259&amp;G5259&amp;N5259</f>
        <v>&gt; 6UTARA10 RODA</v>
      </c>
      <c r="AN5259" s="5" t="str">
        <f t="shared" ref="AN5259:AN5322" si="1492">AC5259&amp;M5259&amp;W5259&amp;G5259&amp;N5259</f>
        <v>arwan tobanBMJ III&gt; 6UTARA10 RODA</v>
      </c>
      <c r="AO5259" s="5" t="str">
        <f t="shared" ref="AO5259:AO5322" si="1493">AC5259&amp;W5259&amp;G5259&amp;N5259</f>
        <v>arwan toban&gt; 6UTARA10 RODA</v>
      </c>
      <c r="AP5259" s="5" t="str">
        <f t="shared" ref="AP5259:AP5322" si="1494">C5259&amp;D5259</f>
        <v>44216DAY</v>
      </c>
    </row>
    <row r="5260" spans="1:42" x14ac:dyDescent="0.3">
      <c r="A5260" s="33">
        <v>1</v>
      </c>
      <c r="B5260" s="33"/>
      <c r="C5260" s="70">
        <v>44216</v>
      </c>
      <c r="D5260" s="71" t="s">
        <v>19</v>
      </c>
      <c r="E5260" s="70">
        <v>44216</v>
      </c>
      <c r="F5260" s="71">
        <v>5177658</v>
      </c>
      <c r="G5260" s="33" t="s">
        <v>20</v>
      </c>
      <c r="H5260" s="33" t="s">
        <v>21</v>
      </c>
      <c r="I5260" s="33" t="s">
        <v>22</v>
      </c>
      <c r="J5260" s="33" t="s">
        <v>23</v>
      </c>
      <c r="K5260" s="63" t="s">
        <v>67</v>
      </c>
      <c r="L5260" s="32" t="str">
        <f t="shared" si="1477"/>
        <v>FM260JD</v>
      </c>
      <c r="M5260" s="32" t="str">
        <f t="shared" si="1478"/>
        <v>BMJ III</v>
      </c>
      <c r="N5260" s="32" t="str">
        <f t="shared" si="1479"/>
        <v>10 RODA</v>
      </c>
      <c r="O5260" s="146">
        <v>0.34265046296296298</v>
      </c>
      <c r="P5260" s="65">
        <v>0.3480787037037037</v>
      </c>
      <c r="Q5260" s="65"/>
      <c r="R5260" s="66">
        <v>1</v>
      </c>
      <c r="S5260" s="66">
        <v>40340</v>
      </c>
      <c r="T5260" s="66">
        <v>15420</v>
      </c>
      <c r="U5260" s="67">
        <f t="shared" si="1489"/>
        <v>24.92</v>
      </c>
      <c r="V5260" s="66">
        <f t="shared" si="1480"/>
        <v>485790.48000000004</v>
      </c>
      <c r="W5260" s="66" t="str">
        <f t="shared" si="1481"/>
        <v>1 &gt; 4</v>
      </c>
      <c r="X5260" s="66">
        <f>A5260+SUMIFS(Presensi!F:F,Presensi!E:E,'Entry Data'!AP5260)</f>
        <v>1</v>
      </c>
      <c r="Y5260" s="66">
        <f>IFERROR(INDEX('Retasi Pricing'!F:F,MATCH('Entry Data'!AM5260,'Retasi Pricing'!E:E,0))*X5260,"")</f>
        <v>25000</v>
      </c>
      <c r="Z5260" s="62" t="s">
        <v>26</v>
      </c>
      <c r="AA5260" s="62" t="s">
        <v>27</v>
      </c>
      <c r="AB5260" s="32"/>
      <c r="AC5260" s="32" t="s">
        <v>210</v>
      </c>
      <c r="AD5260" s="32" t="str">
        <f t="shared" si="1482"/>
        <v/>
      </c>
      <c r="AF5260" s="5" t="str">
        <f t="shared" si="1483"/>
        <v>m.taha44216</v>
      </c>
      <c r="AG5260" s="5" t="str">
        <f t="shared" si="1484"/>
        <v>BMJ 05444216UTARADAY</v>
      </c>
      <c r="AH5260" s="5" t="str">
        <f t="shared" si="1485"/>
        <v>m.taha44216UTARADAY</v>
      </c>
      <c r="AI5260" s="5" t="str">
        <f t="shared" si="1486"/>
        <v>BMJ 05444216DAY</v>
      </c>
      <c r="AJ5260" s="5" t="str">
        <f t="shared" si="1487"/>
        <v>m.taha44216DAY</v>
      </c>
      <c r="AK5260" s="5" t="str">
        <f t="shared" si="1488"/>
        <v>m.tahaBMJ III</v>
      </c>
      <c r="AL5260" s="5" t="str">
        <f t="shared" si="1490"/>
        <v>1UTARA</v>
      </c>
      <c r="AM5260" s="5" t="str">
        <f t="shared" si="1491"/>
        <v>1 &gt; 4UTARA10 RODA</v>
      </c>
      <c r="AN5260" s="5" t="str">
        <f t="shared" si="1492"/>
        <v>m.tahaBMJ III1 &gt; 4UTARA10 RODA</v>
      </c>
      <c r="AO5260" s="5" t="str">
        <f t="shared" si="1493"/>
        <v>m.taha1 &gt; 4UTARA10 RODA</v>
      </c>
      <c r="AP5260" s="5" t="str">
        <f t="shared" si="1494"/>
        <v>44216DAY</v>
      </c>
    </row>
    <row r="5261" spans="1:42" x14ac:dyDescent="0.3">
      <c r="A5261" s="33">
        <v>1</v>
      </c>
      <c r="B5261" s="33"/>
      <c r="C5261" s="70">
        <v>44216</v>
      </c>
      <c r="D5261" s="71" t="s">
        <v>19</v>
      </c>
      <c r="E5261" s="70">
        <v>44216</v>
      </c>
      <c r="F5261" s="71">
        <v>5177732</v>
      </c>
      <c r="G5261" s="33" t="s">
        <v>20</v>
      </c>
      <c r="H5261" s="33" t="s">
        <v>21</v>
      </c>
      <c r="I5261" s="33" t="s">
        <v>123</v>
      </c>
      <c r="J5261" s="33" t="s">
        <v>23</v>
      </c>
      <c r="K5261" s="63" t="s">
        <v>67</v>
      </c>
      <c r="L5261" s="32" t="str">
        <f t="shared" si="1477"/>
        <v>FM260JD</v>
      </c>
      <c r="M5261" s="32" t="str">
        <f t="shared" si="1478"/>
        <v>BMJ III</v>
      </c>
      <c r="N5261" s="32" t="str">
        <f t="shared" si="1479"/>
        <v>10 RODA</v>
      </c>
      <c r="O5261" s="146">
        <v>0.41707175925925927</v>
      </c>
      <c r="P5261" s="65">
        <v>0.41707175925925927</v>
      </c>
      <c r="Q5261" s="65"/>
      <c r="R5261" s="66">
        <v>2</v>
      </c>
      <c r="S5261" s="66">
        <v>41280</v>
      </c>
      <c r="T5261" s="66">
        <v>15420</v>
      </c>
      <c r="U5261" s="67">
        <f t="shared" si="1489"/>
        <v>25.86</v>
      </c>
      <c r="V5261" s="66">
        <f t="shared" si="1480"/>
        <v>504114.83999999997</v>
      </c>
      <c r="W5261" s="66" t="str">
        <f t="shared" si="1481"/>
        <v>1 &gt; 4</v>
      </c>
      <c r="X5261" s="66">
        <f>A5261+SUMIFS(Presensi!F:F,Presensi!E:E,'Entry Data'!AP5261)</f>
        <v>1</v>
      </c>
      <c r="Y5261" s="66">
        <f>IFERROR(INDEX('Retasi Pricing'!F:F,MATCH('Entry Data'!AM5261,'Retasi Pricing'!E:E,0))*X5261,"")</f>
        <v>25000</v>
      </c>
      <c r="Z5261" s="62" t="s">
        <v>26</v>
      </c>
      <c r="AA5261" s="62" t="s">
        <v>27</v>
      </c>
      <c r="AB5261" s="32"/>
      <c r="AC5261" s="32" t="s">
        <v>210</v>
      </c>
      <c r="AD5261" s="32" t="str">
        <f t="shared" si="1482"/>
        <v/>
      </c>
      <c r="AF5261" s="5" t="str">
        <f t="shared" si="1483"/>
        <v>m.taha44216</v>
      </c>
      <c r="AG5261" s="5" t="str">
        <f t="shared" si="1484"/>
        <v>BMJ 05444216UTARADAY</v>
      </c>
      <c r="AH5261" s="5" t="str">
        <f t="shared" si="1485"/>
        <v>m.taha44216UTARADAY</v>
      </c>
      <c r="AI5261" s="5" t="str">
        <f t="shared" si="1486"/>
        <v>BMJ 05444216DAY</v>
      </c>
      <c r="AJ5261" s="5" t="str">
        <f t="shared" si="1487"/>
        <v>m.taha44216DAY</v>
      </c>
      <c r="AK5261" s="5" t="str">
        <f t="shared" si="1488"/>
        <v>m.tahaBMJ III</v>
      </c>
      <c r="AL5261" s="5" t="str">
        <f t="shared" si="1490"/>
        <v>2UTARA</v>
      </c>
      <c r="AM5261" s="5" t="str">
        <f t="shared" si="1491"/>
        <v>1 &gt; 4UTARA10 RODA</v>
      </c>
      <c r="AN5261" s="5" t="str">
        <f t="shared" si="1492"/>
        <v>m.tahaBMJ III1 &gt; 4UTARA10 RODA</v>
      </c>
      <c r="AO5261" s="5" t="str">
        <f t="shared" si="1493"/>
        <v>m.taha1 &gt; 4UTARA10 RODA</v>
      </c>
      <c r="AP5261" s="5" t="str">
        <f t="shared" si="1494"/>
        <v>44216DAY</v>
      </c>
    </row>
    <row r="5262" spans="1:42" x14ac:dyDescent="0.3">
      <c r="A5262" s="33">
        <v>1</v>
      </c>
      <c r="B5262" s="33"/>
      <c r="C5262" s="70">
        <v>44216</v>
      </c>
      <c r="D5262" s="71" t="s">
        <v>19</v>
      </c>
      <c r="E5262" s="70">
        <v>44216</v>
      </c>
      <c r="F5262" s="71">
        <v>5177823</v>
      </c>
      <c r="G5262" s="33" t="s">
        <v>20</v>
      </c>
      <c r="H5262" s="33" t="s">
        <v>21</v>
      </c>
      <c r="I5262" s="33" t="s">
        <v>51</v>
      </c>
      <c r="J5262" s="33" t="s">
        <v>46</v>
      </c>
      <c r="K5262" s="63" t="s">
        <v>67</v>
      </c>
      <c r="L5262" s="32" t="str">
        <f t="shared" si="1477"/>
        <v>FM260JD</v>
      </c>
      <c r="M5262" s="32" t="str">
        <f t="shared" si="1478"/>
        <v>BMJ III</v>
      </c>
      <c r="N5262" s="32" t="str">
        <f t="shared" si="1479"/>
        <v>10 RODA</v>
      </c>
      <c r="O5262" s="146">
        <v>0.48282407407407407</v>
      </c>
      <c r="P5262" s="65">
        <v>0.48282407407407407</v>
      </c>
      <c r="Q5262" s="65"/>
      <c r="R5262" s="66">
        <v>3</v>
      </c>
      <c r="S5262" s="66">
        <v>38720</v>
      </c>
      <c r="T5262" s="66">
        <v>15420</v>
      </c>
      <c r="U5262" s="67">
        <f t="shared" si="1489"/>
        <v>23.3</v>
      </c>
      <c r="V5262" s="66">
        <f t="shared" si="1480"/>
        <v>454210.20000000007</v>
      </c>
      <c r="W5262" s="66" t="str">
        <f t="shared" si="1481"/>
        <v>1 &gt; 4</v>
      </c>
      <c r="X5262" s="66">
        <f>A5262+SUMIFS(Presensi!F:F,Presensi!E:E,'Entry Data'!AP5262)</f>
        <v>1</v>
      </c>
      <c r="Y5262" s="66">
        <f>IFERROR(INDEX('Retasi Pricing'!F:F,MATCH('Entry Data'!AM5262,'Retasi Pricing'!E:E,0))*X5262,"")</f>
        <v>25000</v>
      </c>
      <c r="Z5262" s="62" t="s">
        <v>26</v>
      </c>
      <c r="AA5262" s="62" t="s">
        <v>27</v>
      </c>
      <c r="AB5262" s="32"/>
      <c r="AC5262" s="32" t="s">
        <v>210</v>
      </c>
      <c r="AD5262" s="32" t="str">
        <f t="shared" si="1482"/>
        <v/>
      </c>
      <c r="AF5262" s="5" t="str">
        <f t="shared" si="1483"/>
        <v>m.taha44216</v>
      </c>
      <c r="AG5262" s="5" t="str">
        <f t="shared" si="1484"/>
        <v>BMJ 05444216UTARADAY</v>
      </c>
      <c r="AH5262" s="5" t="str">
        <f t="shared" si="1485"/>
        <v>m.taha44216UTARADAY</v>
      </c>
      <c r="AI5262" s="5" t="str">
        <f t="shared" si="1486"/>
        <v>BMJ 05444216DAY</v>
      </c>
      <c r="AJ5262" s="5" t="str">
        <f t="shared" si="1487"/>
        <v>m.taha44216DAY</v>
      </c>
      <c r="AK5262" s="5" t="str">
        <f t="shared" si="1488"/>
        <v>m.tahaBMJ III</v>
      </c>
      <c r="AL5262" s="5" t="str">
        <f t="shared" si="1490"/>
        <v>3UTARA</v>
      </c>
      <c r="AM5262" s="5" t="str">
        <f t="shared" si="1491"/>
        <v>1 &gt; 4UTARA10 RODA</v>
      </c>
      <c r="AN5262" s="5" t="str">
        <f t="shared" si="1492"/>
        <v>m.tahaBMJ III1 &gt; 4UTARA10 RODA</v>
      </c>
      <c r="AO5262" s="5" t="str">
        <f t="shared" si="1493"/>
        <v>m.taha1 &gt; 4UTARA10 RODA</v>
      </c>
      <c r="AP5262" s="5" t="str">
        <f t="shared" si="1494"/>
        <v>44216DAY</v>
      </c>
    </row>
    <row r="5263" spans="1:42" x14ac:dyDescent="0.3">
      <c r="A5263" s="33">
        <v>1</v>
      </c>
      <c r="B5263" s="33"/>
      <c r="C5263" s="70">
        <v>44216</v>
      </c>
      <c r="D5263" s="71" t="s">
        <v>19</v>
      </c>
      <c r="E5263" s="70">
        <v>44216</v>
      </c>
      <c r="F5263" s="71">
        <v>5177911</v>
      </c>
      <c r="G5263" s="33" t="s">
        <v>20</v>
      </c>
      <c r="H5263" s="33" t="s">
        <v>21</v>
      </c>
      <c r="I5263" s="33" t="s">
        <v>45</v>
      </c>
      <c r="J5263" s="33" t="s">
        <v>46</v>
      </c>
      <c r="K5263" s="63" t="s">
        <v>67</v>
      </c>
      <c r="L5263" s="32" t="str">
        <f t="shared" si="1477"/>
        <v>FM260JD</v>
      </c>
      <c r="M5263" s="32" t="str">
        <f t="shared" si="1478"/>
        <v>BMJ III</v>
      </c>
      <c r="N5263" s="32" t="str">
        <f t="shared" si="1479"/>
        <v>10 RODA</v>
      </c>
      <c r="O5263" s="146">
        <v>0.56410879629629629</v>
      </c>
      <c r="P5263" s="65">
        <v>0.56410879629629629</v>
      </c>
      <c r="Q5263" s="65"/>
      <c r="R5263" s="66">
        <v>4</v>
      </c>
      <c r="S5263" s="66">
        <v>38940</v>
      </c>
      <c r="T5263" s="66">
        <v>15420</v>
      </c>
      <c r="U5263" s="67">
        <f t="shared" si="1489"/>
        <v>23.52</v>
      </c>
      <c r="V5263" s="66">
        <f t="shared" si="1480"/>
        <v>458498.87999999995</v>
      </c>
      <c r="W5263" s="66" t="str">
        <f t="shared" si="1481"/>
        <v>1 &gt; 4</v>
      </c>
      <c r="X5263" s="66">
        <f>A5263+SUMIFS(Presensi!F:F,Presensi!E:E,'Entry Data'!AP5263)</f>
        <v>1</v>
      </c>
      <c r="Y5263" s="66">
        <f>IFERROR(INDEX('Retasi Pricing'!F:F,MATCH('Entry Data'!AM5263,'Retasi Pricing'!E:E,0))*X5263,"")</f>
        <v>25000</v>
      </c>
      <c r="Z5263" s="62" t="s">
        <v>26</v>
      </c>
      <c r="AA5263" s="62" t="s">
        <v>27</v>
      </c>
      <c r="AB5263" s="32"/>
      <c r="AC5263" s="32" t="s">
        <v>210</v>
      </c>
      <c r="AD5263" s="32" t="str">
        <f t="shared" si="1482"/>
        <v/>
      </c>
      <c r="AF5263" s="5" t="str">
        <f t="shared" si="1483"/>
        <v>m.taha44216</v>
      </c>
      <c r="AG5263" s="5" t="str">
        <f t="shared" si="1484"/>
        <v>BMJ 05444216UTARADAY</v>
      </c>
      <c r="AH5263" s="5" t="str">
        <f t="shared" si="1485"/>
        <v>m.taha44216UTARADAY</v>
      </c>
      <c r="AI5263" s="5" t="str">
        <f t="shared" si="1486"/>
        <v>BMJ 05444216DAY</v>
      </c>
      <c r="AJ5263" s="5" t="str">
        <f t="shared" si="1487"/>
        <v>m.taha44216DAY</v>
      </c>
      <c r="AK5263" s="5" t="str">
        <f t="shared" si="1488"/>
        <v>m.tahaBMJ III</v>
      </c>
      <c r="AL5263" s="5" t="str">
        <f t="shared" si="1490"/>
        <v>4UTARA</v>
      </c>
      <c r="AM5263" s="5" t="str">
        <f t="shared" si="1491"/>
        <v>1 &gt; 4UTARA10 RODA</v>
      </c>
      <c r="AN5263" s="5" t="str">
        <f t="shared" si="1492"/>
        <v>m.tahaBMJ III1 &gt; 4UTARA10 RODA</v>
      </c>
      <c r="AO5263" s="5" t="str">
        <f t="shared" si="1493"/>
        <v>m.taha1 &gt; 4UTARA10 RODA</v>
      </c>
      <c r="AP5263" s="5" t="str">
        <f t="shared" si="1494"/>
        <v>44216DAY</v>
      </c>
    </row>
    <row r="5264" spans="1:42" x14ac:dyDescent="0.3">
      <c r="A5264" s="33">
        <v>1</v>
      </c>
      <c r="B5264" s="33"/>
      <c r="C5264" s="70">
        <v>44216</v>
      </c>
      <c r="D5264" s="71" t="s">
        <v>19</v>
      </c>
      <c r="E5264" s="70">
        <v>44216</v>
      </c>
      <c r="F5264" s="71">
        <v>5177999</v>
      </c>
      <c r="G5264" s="33" t="s">
        <v>20</v>
      </c>
      <c r="H5264" s="33" t="s">
        <v>50</v>
      </c>
      <c r="I5264" s="33" t="s">
        <v>51</v>
      </c>
      <c r="J5264" s="33" t="s">
        <v>53</v>
      </c>
      <c r="K5264" s="63" t="s">
        <v>67</v>
      </c>
      <c r="L5264" s="32" t="str">
        <f t="shared" si="1477"/>
        <v>FM260JD</v>
      </c>
      <c r="M5264" s="32" t="str">
        <f t="shared" si="1478"/>
        <v>BMJ III</v>
      </c>
      <c r="N5264" s="32" t="str">
        <f t="shared" si="1479"/>
        <v>10 RODA</v>
      </c>
      <c r="O5264" s="146">
        <v>0.62996527777777778</v>
      </c>
      <c r="P5264" s="65">
        <v>0.62996527777777778</v>
      </c>
      <c r="Q5264" s="65"/>
      <c r="R5264" s="66">
        <v>5</v>
      </c>
      <c r="S5264" s="66">
        <v>39800</v>
      </c>
      <c r="T5264" s="66">
        <v>15420</v>
      </c>
      <c r="U5264" s="67">
        <f t="shared" si="1489"/>
        <v>24.38</v>
      </c>
      <c r="V5264" s="66">
        <f t="shared" si="1480"/>
        <v>475263.72000000003</v>
      </c>
      <c r="W5264" s="66" t="str">
        <f t="shared" si="1481"/>
        <v>&gt; 5</v>
      </c>
      <c r="X5264" s="66">
        <f>A5264+SUMIFS(Presensi!F:F,Presensi!E:E,'Entry Data'!AP5264)</f>
        <v>1</v>
      </c>
      <c r="Y5264" s="66">
        <f>IFERROR(INDEX('Retasi Pricing'!F:F,MATCH('Entry Data'!AM5264,'Retasi Pricing'!E:E,0))*X5264,"")</f>
        <v>27650</v>
      </c>
      <c r="Z5264" s="62" t="s">
        <v>26</v>
      </c>
      <c r="AA5264" s="62" t="s">
        <v>27</v>
      </c>
      <c r="AB5264" s="32"/>
      <c r="AC5264" s="32" t="s">
        <v>210</v>
      </c>
      <c r="AD5264" s="32" t="str">
        <f t="shared" si="1482"/>
        <v/>
      </c>
      <c r="AF5264" s="5" t="str">
        <f t="shared" si="1483"/>
        <v>m.taha44216</v>
      </c>
      <c r="AG5264" s="5" t="str">
        <f t="shared" si="1484"/>
        <v>BMJ 05444216UTARADAY</v>
      </c>
      <c r="AH5264" s="5" t="str">
        <f t="shared" si="1485"/>
        <v>m.taha44216UTARADAY</v>
      </c>
      <c r="AI5264" s="5" t="str">
        <f t="shared" si="1486"/>
        <v>BMJ 05444216DAY</v>
      </c>
      <c r="AJ5264" s="5" t="str">
        <f t="shared" si="1487"/>
        <v>m.taha44216DAY</v>
      </c>
      <c r="AK5264" s="5" t="str">
        <f t="shared" si="1488"/>
        <v>m.tahaBMJ III</v>
      </c>
      <c r="AL5264" s="5" t="str">
        <f t="shared" si="1490"/>
        <v>5UTARA</v>
      </c>
      <c r="AM5264" s="5" t="str">
        <f t="shared" si="1491"/>
        <v>&gt; 5UTARA10 RODA</v>
      </c>
      <c r="AN5264" s="5" t="str">
        <f t="shared" si="1492"/>
        <v>m.tahaBMJ III&gt; 5UTARA10 RODA</v>
      </c>
      <c r="AO5264" s="5" t="str">
        <f t="shared" si="1493"/>
        <v>m.taha&gt; 5UTARA10 RODA</v>
      </c>
      <c r="AP5264" s="5" t="str">
        <f t="shared" si="1494"/>
        <v>44216DAY</v>
      </c>
    </row>
    <row r="5265" spans="1:42" x14ac:dyDescent="0.3">
      <c r="A5265" s="33">
        <v>1</v>
      </c>
      <c r="B5265" s="33"/>
      <c r="C5265" s="70">
        <v>44216</v>
      </c>
      <c r="D5265" s="71" t="s">
        <v>19</v>
      </c>
      <c r="E5265" s="70">
        <v>44216</v>
      </c>
      <c r="F5265" s="71">
        <v>5178114</v>
      </c>
      <c r="G5265" s="33" t="s">
        <v>20</v>
      </c>
      <c r="H5265" s="33" t="s">
        <v>21</v>
      </c>
      <c r="I5265" s="33" t="s">
        <v>22</v>
      </c>
      <c r="J5265" s="33" t="s">
        <v>23</v>
      </c>
      <c r="K5265" s="63" t="s">
        <v>67</v>
      </c>
      <c r="L5265" s="32" t="str">
        <f t="shared" si="1477"/>
        <v>FM260JD</v>
      </c>
      <c r="M5265" s="32" t="str">
        <f t="shared" si="1478"/>
        <v>BMJ III</v>
      </c>
      <c r="N5265" s="32" t="str">
        <f t="shared" si="1479"/>
        <v>10 RODA</v>
      </c>
      <c r="O5265" s="146">
        <v>0.71437499999999998</v>
      </c>
      <c r="P5265" s="65">
        <v>0.71437499999999998</v>
      </c>
      <c r="Q5265" s="65"/>
      <c r="R5265" s="66">
        <v>6</v>
      </c>
      <c r="S5265" s="66">
        <v>40500</v>
      </c>
      <c r="T5265" s="66">
        <v>15420</v>
      </c>
      <c r="U5265" s="67">
        <f t="shared" si="1489"/>
        <v>25.08</v>
      </c>
      <c r="V5265" s="66">
        <f t="shared" si="1480"/>
        <v>488909.51999999996</v>
      </c>
      <c r="W5265" s="66" t="str">
        <f t="shared" si="1481"/>
        <v>&gt; 6</v>
      </c>
      <c r="X5265" s="66">
        <f>A5265+SUMIFS(Presensi!F:F,Presensi!E:E,'Entry Data'!AP5265)</f>
        <v>1</v>
      </c>
      <c r="Y5265" s="66">
        <f>IFERROR(INDEX('Retasi Pricing'!F:F,MATCH('Entry Data'!AM5265,'Retasi Pricing'!E:E,0))*X5265,"")</f>
        <v>30800</v>
      </c>
      <c r="Z5265" s="62" t="s">
        <v>26</v>
      </c>
      <c r="AA5265" s="62" t="s">
        <v>27</v>
      </c>
      <c r="AB5265" s="32"/>
      <c r="AC5265" s="32" t="s">
        <v>210</v>
      </c>
      <c r="AD5265" s="32" t="str">
        <f t="shared" si="1482"/>
        <v/>
      </c>
      <c r="AF5265" s="5" t="str">
        <f t="shared" si="1483"/>
        <v>m.taha44216</v>
      </c>
      <c r="AG5265" s="5" t="str">
        <f t="shared" si="1484"/>
        <v>BMJ 05444216UTARADAY</v>
      </c>
      <c r="AH5265" s="5" t="str">
        <f t="shared" si="1485"/>
        <v>m.taha44216UTARADAY</v>
      </c>
      <c r="AI5265" s="5" t="str">
        <f t="shared" si="1486"/>
        <v>BMJ 05444216DAY</v>
      </c>
      <c r="AJ5265" s="5" t="str">
        <f t="shared" si="1487"/>
        <v>m.taha44216DAY</v>
      </c>
      <c r="AK5265" s="5" t="str">
        <f t="shared" si="1488"/>
        <v>m.tahaBMJ III</v>
      </c>
      <c r="AL5265" s="5" t="str">
        <f t="shared" si="1490"/>
        <v>6UTARA</v>
      </c>
      <c r="AM5265" s="5" t="str">
        <f t="shared" si="1491"/>
        <v>&gt; 6UTARA10 RODA</v>
      </c>
      <c r="AN5265" s="5" t="str">
        <f t="shared" si="1492"/>
        <v>m.tahaBMJ III&gt; 6UTARA10 RODA</v>
      </c>
      <c r="AO5265" s="5" t="str">
        <f t="shared" si="1493"/>
        <v>m.taha&gt; 6UTARA10 RODA</v>
      </c>
      <c r="AP5265" s="5" t="str">
        <f t="shared" si="1494"/>
        <v>44216DAY</v>
      </c>
    </row>
    <row r="5266" spans="1:42" x14ac:dyDescent="0.3">
      <c r="A5266" s="33">
        <v>1</v>
      </c>
      <c r="B5266" s="33"/>
      <c r="C5266" s="70">
        <v>44216</v>
      </c>
      <c r="D5266" s="71" t="s">
        <v>19</v>
      </c>
      <c r="E5266" s="70">
        <v>44216</v>
      </c>
      <c r="F5266" s="71">
        <v>5177684</v>
      </c>
      <c r="G5266" s="33" t="s">
        <v>20</v>
      </c>
      <c r="H5266" s="33" t="s">
        <v>21</v>
      </c>
      <c r="I5266" s="33" t="s">
        <v>123</v>
      </c>
      <c r="J5266" s="33" t="s">
        <v>23</v>
      </c>
      <c r="K5266" s="63" t="s">
        <v>69</v>
      </c>
      <c r="L5266" s="32" t="str">
        <f t="shared" si="1477"/>
        <v>FM260JD</v>
      </c>
      <c r="M5266" s="32" t="str">
        <f t="shared" si="1478"/>
        <v>BMJ III</v>
      </c>
      <c r="N5266" s="32" t="str">
        <f t="shared" si="1479"/>
        <v>10 RODA</v>
      </c>
      <c r="O5266" s="146">
        <v>0.3631712962962963</v>
      </c>
      <c r="P5266" s="65">
        <v>0.36773148148148144</v>
      </c>
      <c r="Q5266" s="65"/>
      <c r="R5266" s="66">
        <v>1</v>
      </c>
      <c r="S5266" s="66">
        <v>39960</v>
      </c>
      <c r="T5266" s="66">
        <v>15300</v>
      </c>
      <c r="U5266" s="67">
        <f t="shared" si="1489"/>
        <v>24.66</v>
      </c>
      <c r="V5266" s="66">
        <f t="shared" si="1480"/>
        <v>480722.04000000004</v>
      </c>
      <c r="W5266" s="66" t="str">
        <f t="shared" si="1481"/>
        <v>1 &gt; 4</v>
      </c>
      <c r="X5266" s="66">
        <f>A5266+SUMIFS(Presensi!F:F,Presensi!E:E,'Entry Data'!AP5266)</f>
        <v>1</v>
      </c>
      <c r="Y5266" s="66">
        <f>IFERROR(INDEX('Retasi Pricing'!F:F,MATCH('Entry Data'!AM5266,'Retasi Pricing'!E:E,0))*X5266,"")</f>
        <v>25000</v>
      </c>
      <c r="Z5266" s="62" t="s">
        <v>26</v>
      </c>
      <c r="AA5266" s="62" t="s">
        <v>27</v>
      </c>
      <c r="AB5266" s="32"/>
      <c r="AC5266" s="32" t="s">
        <v>178</v>
      </c>
      <c r="AD5266" s="32" t="str">
        <f t="shared" si="1482"/>
        <v/>
      </c>
      <c r="AF5266" s="5" t="str">
        <f t="shared" si="1483"/>
        <v>abrar44216</v>
      </c>
      <c r="AG5266" s="5" t="str">
        <f t="shared" si="1484"/>
        <v>BMJ 05544216UTARADAY</v>
      </c>
      <c r="AH5266" s="5" t="str">
        <f t="shared" si="1485"/>
        <v>abrar44216UTARADAY</v>
      </c>
      <c r="AI5266" s="5" t="str">
        <f t="shared" si="1486"/>
        <v>BMJ 05544216DAY</v>
      </c>
      <c r="AJ5266" s="5" t="str">
        <f t="shared" si="1487"/>
        <v>abrar44216DAY</v>
      </c>
      <c r="AK5266" s="5" t="str">
        <f t="shared" si="1488"/>
        <v>abrarBMJ III</v>
      </c>
      <c r="AL5266" s="5" t="str">
        <f t="shared" si="1490"/>
        <v>1UTARA</v>
      </c>
      <c r="AM5266" s="5" t="str">
        <f t="shared" si="1491"/>
        <v>1 &gt; 4UTARA10 RODA</v>
      </c>
      <c r="AN5266" s="5" t="str">
        <f t="shared" si="1492"/>
        <v>abrarBMJ III1 &gt; 4UTARA10 RODA</v>
      </c>
      <c r="AO5266" s="5" t="str">
        <f t="shared" si="1493"/>
        <v>abrar1 &gt; 4UTARA10 RODA</v>
      </c>
      <c r="AP5266" s="5" t="str">
        <f t="shared" si="1494"/>
        <v>44216DAY</v>
      </c>
    </row>
    <row r="5267" spans="1:42" x14ac:dyDescent="0.3">
      <c r="A5267" s="33">
        <v>1</v>
      </c>
      <c r="B5267" s="33"/>
      <c r="C5267" s="70">
        <v>44216</v>
      </c>
      <c r="D5267" s="71" t="s">
        <v>19</v>
      </c>
      <c r="E5267" s="70">
        <v>44216</v>
      </c>
      <c r="F5267" s="71">
        <v>5177850</v>
      </c>
      <c r="G5267" s="33" t="s">
        <v>20</v>
      </c>
      <c r="H5267" s="33" t="s">
        <v>21</v>
      </c>
      <c r="I5267" s="33" t="s">
        <v>123</v>
      </c>
      <c r="J5267" s="33" t="s">
        <v>23</v>
      </c>
      <c r="K5267" s="63" t="s">
        <v>69</v>
      </c>
      <c r="L5267" s="32" t="str">
        <f t="shared" si="1477"/>
        <v>FM260JD</v>
      </c>
      <c r="M5267" s="32" t="str">
        <f t="shared" si="1478"/>
        <v>BMJ III</v>
      </c>
      <c r="N5267" s="32" t="str">
        <f t="shared" si="1479"/>
        <v>10 RODA</v>
      </c>
      <c r="O5267" s="146">
        <v>0.5022685185185185</v>
      </c>
      <c r="P5267" s="65">
        <v>0.5022685185185185</v>
      </c>
      <c r="Q5267" s="65"/>
      <c r="R5267" s="66">
        <v>2</v>
      </c>
      <c r="S5267" s="66">
        <v>39300</v>
      </c>
      <c r="T5267" s="66">
        <v>15300</v>
      </c>
      <c r="U5267" s="67">
        <f t="shared" si="1489"/>
        <v>24</v>
      </c>
      <c r="V5267" s="66">
        <f t="shared" si="1480"/>
        <v>467856</v>
      </c>
      <c r="W5267" s="66" t="str">
        <f t="shared" si="1481"/>
        <v>1 &gt; 4</v>
      </c>
      <c r="X5267" s="66">
        <f>A5267+SUMIFS(Presensi!F:F,Presensi!E:E,'Entry Data'!AP5267)</f>
        <v>1</v>
      </c>
      <c r="Y5267" s="66">
        <f>IFERROR(INDEX('Retasi Pricing'!F:F,MATCH('Entry Data'!AM5267,'Retasi Pricing'!E:E,0))*X5267,"")</f>
        <v>25000</v>
      </c>
      <c r="Z5267" s="62" t="s">
        <v>26</v>
      </c>
      <c r="AA5267" s="62" t="s">
        <v>27</v>
      </c>
      <c r="AB5267" s="32"/>
      <c r="AC5267" s="32" t="s">
        <v>178</v>
      </c>
      <c r="AD5267" s="32" t="str">
        <f t="shared" si="1482"/>
        <v/>
      </c>
      <c r="AF5267" s="5" t="str">
        <f t="shared" si="1483"/>
        <v>abrar44216</v>
      </c>
      <c r="AG5267" s="5" t="str">
        <f t="shared" si="1484"/>
        <v>BMJ 05544216UTARADAY</v>
      </c>
      <c r="AH5267" s="5" t="str">
        <f t="shared" si="1485"/>
        <v>abrar44216UTARADAY</v>
      </c>
      <c r="AI5267" s="5" t="str">
        <f t="shared" si="1486"/>
        <v>BMJ 05544216DAY</v>
      </c>
      <c r="AJ5267" s="5" t="str">
        <f t="shared" si="1487"/>
        <v>abrar44216DAY</v>
      </c>
      <c r="AK5267" s="5" t="str">
        <f t="shared" si="1488"/>
        <v>abrarBMJ III</v>
      </c>
      <c r="AL5267" s="5" t="str">
        <f t="shared" si="1490"/>
        <v>2UTARA</v>
      </c>
      <c r="AM5267" s="5" t="str">
        <f t="shared" si="1491"/>
        <v>1 &gt; 4UTARA10 RODA</v>
      </c>
      <c r="AN5267" s="5" t="str">
        <f t="shared" si="1492"/>
        <v>abrarBMJ III1 &gt; 4UTARA10 RODA</v>
      </c>
      <c r="AO5267" s="5" t="str">
        <f t="shared" si="1493"/>
        <v>abrar1 &gt; 4UTARA10 RODA</v>
      </c>
      <c r="AP5267" s="5" t="str">
        <f t="shared" si="1494"/>
        <v>44216DAY</v>
      </c>
    </row>
    <row r="5268" spans="1:42" x14ac:dyDescent="0.3">
      <c r="A5268" s="33">
        <v>1</v>
      </c>
      <c r="B5268" s="33"/>
      <c r="C5268" s="70">
        <v>44216</v>
      </c>
      <c r="D5268" s="71" t="s">
        <v>19</v>
      </c>
      <c r="E5268" s="70">
        <v>44216</v>
      </c>
      <c r="F5268" s="71">
        <v>5177954</v>
      </c>
      <c r="G5268" s="33" t="s">
        <v>20</v>
      </c>
      <c r="H5268" s="33" t="s">
        <v>21</v>
      </c>
      <c r="I5268" s="33" t="s">
        <v>45</v>
      </c>
      <c r="J5268" s="33" t="s">
        <v>46</v>
      </c>
      <c r="K5268" s="63" t="s">
        <v>69</v>
      </c>
      <c r="L5268" s="32" t="str">
        <f t="shared" si="1477"/>
        <v>FM260JD</v>
      </c>
      <c r="M5268" s="32" t="str">
        <f t="shared" si="1478"/>
        <v>BMJ III</v>
      </c>
      <c r="N5268" s="32" t="str">
        <f t="shared" si="1479"/>
        <v>10 RODA</v>
      </c>
      <c r="O5268" s="146">
        <v>0.59633101851851855</v>
      </c>
      <c r="P5268" s="65">
        <v>0.59633101851851855</v>
      </c>
      <c r="Q5268" s="65"/>
      <c r="R5268" s="66">
        <v>3</v>
      </c>
      <c r="S5268" s="66">
        <v>40120</v>
      </c>
      <c r="T5268" s="66">
        <v>15300</v>
      </c>
      <c r="U5268" s="67">
        <f t="shared" si="1489"/>
        <v>24.82</v>
      </c>
      <c r="V5268" s="66">
        <f t="shared" si="1480"/>
        <v>483841.08</v>
      </c>
      <c r="W5268" s="66" t="str">
        <f t="shared" si="1481"/>
        <v>1 &gt; 4</v>
      </c>
      <c r="X5268" s="66">
        <f>A5268+SUMIFS(Presensi!F:F,Presensi!E:E,'Entry Data'!AP5268)</f>
        <v>1</v>
      </c>
      <c r="Y5268" s="66">
        <f>IFERROR(INDEX('Retasi Pricing'!F:F,MATCH('Entry Data'!AM5268,'Retasi Pricing'!E:E,0))*X5268,"")</f>
        <v>25000</v>
      </c>
      <c r="Z5268" s="62" t="s">
        <v>26</v>
      </c>
      <c r="AA5268" s="62" t="s">
        <v>27</v>
      </c>
      <c r="AB5268" s="32"/>
      <c r="AC5268" s="32" t="s">
        <v>178</v>
      </c>
      <c r="AD5268" s="32" t="str">
        <f t="shared" si="1482"/>
        <v/>
      </c>
      <c r="AF5268" s="5" t="str">
        <f t="shared" si="1483"/>
        <v>abrar44216</v>
      </c>
      <c r="AG5268" s="5" t="str">
        <f t="shared" si="1484"/>
        <v>BMJ 05544216UTARADAY</v>
      </c>
      <c r="AH5268" s="5" t="str">
        <f t="shared" si="1485"/>
        <v>abrar44216UTARADAY</v>
      </c>
      <c r="AI5268" s="5" t="str">
        <f t="shared" si="1486"/>
        <v>BMJ 05544216DAY</v>
      </c>
      <c r="AJ5268" s="5" t="str">
        <f t="shared" si="1487"/>
        <v>abrar44216DAY</v>
      </c>
      <c r="AK5268" s="5" t="str">
        <f t="shared" si="1488"/>
        <v>abrarBMJ III</v>
      </c>
      <c r="AL5268" s="5" t="str">
        <f t="shared" si="1490"/>
        <v>3UTARA</v>
      </c>
      <c r="AM5268" s="5" t="str">
        <f t="shared" si="1491"/>
        <v>1 &gt; 4UTARA10 RODA</v>
      </c>
      <c r="AN5268" s="5" t="str">
        <f t="shared" si="1492"/>
        <v>abrarBMJ III1 &gt; 4UTARA10 RODA</v>
      </c>
      <c r="AO5268" s="5" t="str">
        <f t="shared" si="1493"/>
        <v>abrar1 &gt; 4UTARA10 RODA</v>
      </c>
      <c r="AP5268" s="5" t="str">
        <f t="shared" si="1494"/>
        <v>44216DAY</v>
      </c>
    </row>
    <row r="5269" spans="1:42" x14ac:dyDescent="0.3">
      <c r="A5269" s="33">
        <v>1</v>
      </c>
      <c r="B5269" s="33"/>
      <c r="C5269" s="70">
        <v>44216</v>
      </c>
      <c r="D5269" s="71" t="s">
        <v>19</v>
      </c>
      <c r="E5269" s="70">
        <v>44216</v>
      </c>
      <c r="F5269" s="71">
        <v>5178043</v>
      </c>
      <c r="G5269" s="33" t="s">
        <v>20</v>
      </c>
      <c r="H5269" s="33" t="s">
        <v>21</v>
      </c>
      <c r="I5269" s="33" t="s">
        <v>22</v>
      </c>
      <c r="J5269" s="33" t="s">
        <v>23</v>
      </c>
      <c r="K5269" s="63" t="s">
        <v>69</v>
      </c>
      <c r="L5269" s="32" t="str">
        <f t="shared" si="1477"/>
        <v>FM260JD</v>
      </c>
      <c r="M5269" s="32" t="str">
        <f t="shared" si="1478"/>
        <v>BMJ III</v>
      </c>
      <c r="N5269" s="32" t="str">
        <f t="shared" si="1479"/>
        <v>10 RODA</v>
      </c>
      <c r="O5269" s="146">
        <v>0.66160879629629632</v>
      </c>
      <c r="P5269" s="65">
        <v>0.66160879629629632</v>
      </c>
      <c r="Q5269" s="65"/>
      <c r="R5269" s="66">
        <v>4</v>
      </c>
      <c r="S5269" s="66">
        <v>39620</v>
      </c>
      <c r="T5269" s="66">
        <v>15300</v>
      </c>
      <c r="U5269" s="67">
        <f t="shared" si="1489"/>
        <v>24.32</v>
      </c>
      <c r="V5269" s="66">
        <f t="shared" si="1480"/>
        <v>474094.08000000002</v>
      </c>
      <c r="W5269" s="66" t="str">
        <f t="shared" si="1481"/>
        <v>1 &gt; 4</v>
      </c>
      <c r="X5269" s="66">
        <f>A5269+SUMIFS(Presensi!F:F,Presensi!E:E,'Entry Data'!AP5269)</f>
        <v>1</v>
      </c>
      <c r="Y5269" s="66">
        <f>IFERROR(INDEX('Retasi Pricing'!F:F,MATCH('Entry Data'!AM5269,'Retasi Pricing'!E:E,0))*X5269,"")</f>
        <v>25000</v>
      </c>
      <c r="Z5269" s="62" t="s">
        <v>26</v>
      </c>
      <c r="AA5269" s="62" t="s">
        <v>27</v>
      </c>
      <c r="AB5269" s="32"/>
      <c r="AC5269" s="32" t="s">
        <v>178</v>
      </c>
      <c r="AD5269" s="32" t="str">
        <f t="shared" si="1482"/>
        <v/>
      </c>
      <c r="AF5269" s="5" t="str">
        <f t="shared" si="1483"/>
        <v>abrar44216</v>
      </c>
      <c r="AG5269" s="5" t="str">
        <f t="shared" si="1484"/>
        <v>BMJ 05544216UTARADAY</v>
      </c>
      <c r="AH5269" s="5" t="str">
        <f t="shared" si="1485"/>
        <v>abrar44216UTARADAY</v>
      </c>
      <c r="AI5269" s="5" t="str">
        <f t="shared" si="1486"/>
        <v>BMJ 05544216DAY</v>
      </c>
      <c r="AJ5269" s="5" t="str">
        <f t="shared" si="1487"/>
        <v>abrar44216DAY</v>
      </c>
      <c r="AK5269" s="5" t="str">
        <f t="shared" si="1488"/>
        <v>abrarBMJ III</v>
      </c>
      <c r="AL5269" s="5" t="str">
        <f t="shared" si="1490"/>
        <v>4UTARA</v>
      </c>
      <c r="AM5269" s="5" t="str">
        <f t="shared" si="1491"/>
        <v>1 &gt; 4UTARA10 RODA</v>
      </c>
      <c r="AN5269" s="5" t="str">
        <f t="shared" si="1492"/>
        <v>abrarBMJ III1 &gt; 4UTARA10 RODA</v>
      </c>
      <c r="AO5269" s="5" t="str">
        <f t="shared" si="1493"/>
        <v>abrar1 &gt; 4UTARA10 RODA</v>
      </c>
      <c r="AP5269" s="5" t="str">
        <f t="shared" si="1494"/>
        <v>44216DAY</v>
      </c>
    </row>
    <row r="5270" spans="1:42" x14ac:dyDescent="0.3">
      <c r="A5270" s="33">
        <v>1</v>
      </c>
      <c r="B5270" s="33"/>
      <c r="C5270" s="70">
        <v>44216</v>
      </c>
      <c r="D5270" s="71" t="s">
        <v>19</v>
      </c>
      <c r="E5270" s="70">
        <v>44216</v>
      </c>
      <c r="F5270" s="71">
        <v>5178135</v>
      </c>
      <c r="G5270" s="33" t="s">
        <v>20</v>
      </c>
      <c r="H5270" s="33" t="s">
        <v>21</v>
      </c>
      <c r="I5270" s="33" t="s">
        <v>22</v>
      </c>
      <c r="J5270" s="33" t="s">
        <v>23</v>
      </c>
      <c r="K5270" s="63" t="s">
        <v>69</v>
      </c>
      <c r="L5270" s="32" t="str">
        <f t="shared" si="1477"/>
        <v>FM260JD</v>
      </c>
      <c r="M5270" s="32" t="str">
        <f t="shared" si="1478"/>
        <v>BMJ III</v>
      </c>
      <c r="N5270" s="32" t="str">
        <f t="shared" si="1479"/>
        <v>10 RODA</v>
      </c>
      <c r="O5270" s="146">
        <v>0.72721064814814806</v>
      </c>
      <c r="P5270" s="65">
        <v>0.72721064814814806</v>
      </c>
      <c r="Q5270" s="65"/>
      <c r="R5270" s="66">
        <v>5</v>
      </c>
      <c r="S5270" s="66">
        <v>41700</v>
      </c>
      <c r="T5270" s="66">
        <v>15300</v>
      </c>
      <c r="U5270" s="67">
        <f t="shared" si="1489"/>
        <v>26.4</v>
      </c>
      <c r="V5270" s="66">
        <f t="shared" si="1480"/>
        <v>514641.6</v>
      </c>
      <c r="W5270" s="66" t="str">
        <f t="shared" si="1481"/>
        <v>&gt; 5</v>
      </c>
      <c r="X5270" s="66">
        <f>A5270+SUMIFS(Presensi!F:F,Presensi!E:E,'Entry Data'!AP5270)</f>
        <v>1</v>
      </c>
      <c r="Y5270" s="66">
        <f>IFERROR(INDEX('Retasi Pricing'!F:F,MATCH('Entry Data'!AM5270,'Retasi Pricing'!E:E,0))*X5270,"")</f>
        <v>27650</v>
      </c>
      <c r="Z5270" s="62" t="s">
        <v>26</v>
      </c>
      <c r="AA5270" s="62" t="s">
        <v>27</v>
      </c>
      <c r="AB5270" s="32"/>
      <c r="AC5270" s="32" t="s">
        <v>178</v>
      </c>
      <c r="AD5270" s="32" t="str">
        <f t="shared" si="1482"/>
        <v/>
      </c>
      <c r="AF5270" s="5" t="str">
        <f t="shared" si="1483"/>
        <v>abrar44216</v>
      </c>
      <c r="AG5270" s="5" t="str">
        <f t="shared" si="1484"/>
        <v>BMJ 05544216UTARADAY</v>
      </c>
      <c r="AH5270" s="5" t="str">
        <f t="shared" si="1485"/>
        <v>abrar44216UTARADAY</v>
      </c>
      <c r="AI5270" s="5" t="str">
        <f t="shared" si="1486"/>
        <v>BMJ 05544216DAY</v>
      </c>
      <c r="AJ5270" s="5" t="str">
        <f t="shared" si="1487"/>
        <v>abrar44216DAY</v>
      </c>
      <c r="AK5270" s="5" t="str">
        <f t="shared" si="1488"/>
        <v>abrarBMJ III</v>
      </c>
      <c r="AL5270" s="5" t="str">
        <f t="shared" si="1490"/>
        <v>5UTARA</v>
      </c>
      <c r="AM5270" s="5" t="str">
        <f t="shared" si="1491"/>
        <v>&gt; 5UTARA10 RODA</v>
      </c>
      <c r="AN5270" s="5" t="str">
        <f t="shared" si="1492"/>
        <v>abrarBMJ III&gt; 5UTARA10 RODA</v>
      </c>
      <c r="AO5270" s="5" t="str">
        <f t="shared" si="1493"/>
        <v>abrar&gt; 5UTARA10 RODA</v>
      </c>
      <c r="AP5270" s="5" t="str">
        <f t="shared" si="1494"/>
        <v>44216DAY</v>
      </c>
    </row>
    <row r="5271" spans="1:42" x14ac:dyDescent="0.3">
      <c r="A5271" s="33">
        <v>1</v>
      </c>
      <c r="B5271" s="33"/>
      <c r="C5271" s="70">
        <v>44216</v>
      </c>
      <c r="D5271" s="71" t="s">
        <v>19</v>
      </c>
      <c r="E5271" s="70">
        <v>44216</v>
      </c>
      <c r="F5271" s="71">
        <v>5178071</v>
      </c>
      <c r="G5271" s="33" t="s">
        <v>20</v>
      </c>
      <c r="H5271" s="33" t="s">
        <v>21</v>
      </c>
      <c r="I5271" s="33" t="s">
        <v>123</v>
      </c>
      <c r="J5271" s="33" t="s">
        <v>23</v>
      </c>
      <c r="K5271" s="63" t="s">
        <v>71</v>
      </c>
      <c r="L5271" s="32" t="str">
        <f t="shared" si="1477"/>
        <v>FM260JD</v>
      </c>
      <c r="M5271" s="32" t="str">
        <f t="shared" si="1478"/>
        <v>BMJ III</v>
      </c>
      <c r="N5271" s="32" t="str">
        <f t="shared" si="1479"/>
        <v>10 RODA</v>
      </c>
      <c r="O5271" s="146">
        <v>0.68284722222222216</v>
      </c>
      <c r="P5271" s="65">
        <v>0.68862268518518521</v>
      </c>
      <c r="Q5271" s="65"/>
      <c r="R5271" s="66">
        <v>2</v>
      </c>
      <c r="S5271" s="66">
        <v>39620</v>
      </c>
      <c r="T5271" s="66">
        <v>15120</v>
      </c>
      <c r="U5271" s="67">
        <f t="shared" si="1489"/>
        <v>24.5</v>
      </c>
      <c r="V5271" s="66">
        <f t="shared" si="1480"/>
        <v>477603</v>
      </c>
      <c r="W5271" s="66" t="str">
        <f t="shared" si="1481"/>
        <v>1 &gt; 4</v>
      </c>
      <c r="X5271" s="66">
        <f>A5271+SUMIFS(Presensi!F:F,Presensi!E:E,'Entry Data'!AP5271)</f>
        <v>1</v>
      </c>
      <c r="Y5271" s="66">
        <f>IFERROR(INDEX('Retasi Pricing'!F:F,MATCH('Entry Data'!AM5271,'Retasi Pricing'!E:E,0))*X5271,"")</f>
        <v>25000</v>
      </c>
      <c r="Z5271" s="62" t="s">
        <v>26</v>
      </c>
      <c r="AA5271" s="62" t="s">
        <v>27</v>
      </c>
      <c r="AB5271" s="32"/>
      <c r="AC5271" s="32" t="s">
        <v>204</v>
      </c>
      <c r="AD5271" s="32" t="str">
        <f t="shared" si="1482"/>
        <v/>
      </c>
      <c r="AF5271" s="5" t="str">
        <f t="shared" si="1483"/>
        <v>abdul majid44216</v>
      </c>
      <c r="AG5271" s="5" t="str">
        <f t="shared" si="1484"/>
        <v>BMJ 05644216UTARADAY</v>
      </c>
      <c r="AH5271" s="5" t="str">
        <f t="shared" si="1485"/>
        <v>abdul majid44216UTARADAY</v>
      </c>
      <c r="AI5271" s="5" t="str">
        <f t="shared" si="1486"/>
        <v>BMJ 05644216DAY</v>
      </c>
      <c r="AJ5271" s="5" t="str">
        <f t="shared" si="1487"/>
        <v>abdul majid44216DAY</v>
      </c>
      <c r="AK5271" s="5" t="str">
        <f t="shared" si="1488"/>
        <v>abdul majidBMJ III</v>
      </c>
      <c r="AL5271" s="5" t="str">
        <f t="shared" si="1490"/>
        <v>2UTARA</v>
      </c>
      <c r="AM5271" s="5" t="str">
        <f t="shared" si="1491"/>
        <v>1 &gt; 4UTARA10 RODA</v>
      </c>
      <c r="AN5271" s="5" t="str">
        <f t="shared" si="1492"/>
        <v>abdul majidBMJ III1 &gt; 4UTARA10 RODA</v>
      </c>
      <c r="AO5271" s="5" t="str">
        <f t="shared" si="1493"/>
        <v>abdul majid1 &gt; 4UTARA10 RODA</v>
      </c>
      <c r="AP5271" s="5" t="str">
        <f t="shared" si="1494"/>
        <v>44216DAY</v>
      </c>
    </row>
    <row r="5272" spans="1:42" x14ac:dyDescent="0.3">
      <c r="A5272" s="33">
        <v>1</v>
      </c>
      <c r="B5272" s="33"/>
      <c r="C5272" s="70">
        <v>44216</v>
      </c>
      <c r="D5272" s="71" t="s">
        <v>19</v>
      </c>
      <c r="E5272" s="70">
        <v>44216</v>
      </c>
      <c r="F5272" s="71">
        <v>5178147</v>
      </c>
      <c r="G5272" s="33" t="s">
        <v>20</v>
      </c>
      <c r="H5272" s="33" t="s">
        <v>21</v>
      </c>
      <c r="I5272" s="33" t="s">
        <v>22</v>
      </c>
      <c r="J5272" s="33" t="s">
        <v>23</v>
      </c>
      <c r="K5272" s="63" t="s">
        <v>71</v>
      </c>
      <c r="L5272" s="32" t="str">
        <f t="shared" si="1477"/>
        <v>FM260JD</v>
      </c>
      <c r="M5272" s="32" t="str">
        <f t="shared" si="1478"/>
        <v>BMJ III</v>
      </c>
      <c r="N5272" s="32" t="str">
        <f t="shared" si="1479"/>
        <v>10 RODA</v>
      </c>
      <c r="O5272" s="146">
        <v>0.73607638888888882</v>
      </c>
      <c r="P5272" s="65">
        <v>0.73607638888888882</v>
      </c>
      <c r="Q5272" s="65"/>
      <c r="R5272" s="66">
        <v>3</v>
      </c>
      <c r="S5272" s="66">
        <v>38920</v>
      </c>
      <c r="T5272" s="66">
        <v>15120</v>
      </c>
      <c r="U5272" s="67">
        <f t="shared" si="1489"/>
        <v>23.8</v>
      </c>
      <c r="V5272" s="66">
        <f t="shared" si="1480"/>
        <v>463957.20000000007</v>
      </c>
      <c r="W5272" s="66" t="str">
        <f t="shared" si="1481"/>
        <v>1 &gt; 4</v>
      </c>
      <c r="X5272" s="66">
        <f>A5272+SUMIFS(Presensi!F:F,Presensi!E:E,'Entry Data'!AP5272)</f>
        <v>1</v>
      </c>
      <c r="Y5272" s="66">
        <f>IFERROR(INDEX('Retasi Pricing'!F:F,MATCH('Entry Data'!AM5272,'Retasi Pricing'!E:E,0))*X5272,"")</f>
        <v>25000</v>
      </c>
      <c r="Z5272" s="62" t="s">
        <v>26</v>
      </c>
      <c r="AA5272" s="62" t="s">
        <v>27</v>
      </c>
      <c r="AB5272" s="32"/>
      <c r="AC5272" s="32" t="s">
        <v>204</v>
      </c>
      <c r="AD5272" s="32" t="str">
        <f t="shared" si="1482"/>
        <v/>
      </c>
      <c r="AF5272" s="5" t="str">
        <f t="shared" si="1483"/>
        <v>abdul majid44216</v>
      </c>
      <c r="AG5272" s="5" t="str">
        <f t="shared" si="1484"/>
        <v>BMJ 05644216UTARADAY</v>
      </c>
      <c r="AH5272" s="5" t="str">
        <f t="shared" si="1485"/>
        <v>abdul majid44216UTARADAY</v>
      </c>
      <c r="AI5272" s="5" t="str">
        <f t="shared" si="1486"/>
        <v>BMJ 05644216DAY</v>
      </c>
      <c r="AJ5272" s="5" t="str">
        <f t="shared" si="1487"/>
        <v>abdul majid44216DAY</v>
      </c>
      <c r="AK5272" s="5" t="str">
        <f t="shared" si="1488"/>
        <v>abdul majidBMJ III</v>
      </c>
      <c r="AL5272" s="5" t="str">
        <f t="shared" si="1490"/>
        <v>3UTARA</v>
      </c>
      <c r="AM5272" s="5" t="str">
        <f t="shared" si="1491"/>
        <v>1 &gt; 4UTARA10 RODA</v>
      </c>
      <c r="AN5272" s="5" t="str">
        <f t="shared" si="1492"/>
        <v>abdul majidBMJ III1 &gt; 4UTARA10 RODA</v>
      </c>
      <c r="AO5272" s="5" t="str">
        <f t="shared" si="1493"/>
        <v>abdul majid1 &gt; 4UTARA10 RODA</v>
      </c>
      <c r="AP5272" s="5" t="str">
        <f t="shared" si="1494"/>
        <v>44216DAY</v>
      </c>
    </row>
    <row r="5273" spans="1:42" x14ac:dyDescent="0.3">
      <c r="A5273" s="33">
        <v>1</v>
      </c>
      <c r="B5273" s="33"/>
      <c r="C5273" s="70">
        <v>44216</v>
      </c>
      <c r="D5273" s="71" t="s">
        <v>19</v>
      </c>
      <c r="E5273" s="70">
        <v>44216</v>
      </c>
      <c r="F5273" s="71">
        <v>5177692</v>
      </c>
      <c r="G5273" s="33" t="s">
        <v>20</v>
      </c>
      <c r="H5273" s="33" t="s">
        <v>21</v>
      </c>
      <c r="I5273" s="33" t="s">
        <v>123</v>
      </c>
      <c r="J5273" s="33" t="s">
        <v>46</v>
      </c>
      <c r="K5273" s="63" t="s">
        <v>73</v>
      </c>
      <c r="L5273" s="32" t="str">
        <f t="shared" si="1477"/>
        <v>FM260JD</v>
      </c>
      <c r="M5273" s="32" t="str">
        <f t="shared" si="1478"/>
        <v>BMJ</v>
      </c>
      <c r="N5273" s="32" t="str">
        <f t="shared" si="1479"/>
        <v>10 RODA</v>
      </c>
      <c r="O5273" s="146">
        <v>0.3747800925925926</v>
      </c>
      <c r="P5273" s="65">
        <v>0.37972222222222224</v>
      </c>
      <c r="Q5273" s="65"/>
      <c r="R5273" s="66">
        <v>1</v>
      </c>
      <c r="S5273" s="66">
        <v>38920</v>
      </c>
      <c r="T5273" s="66">
        <v>15160</v>
      </c>
      <c r="U5273" s="67">
        <f t="shared" si="1489"/>
        <v>23.76</v>
      </c>
      <c r="V5273" s="66">
        <f t="shared" si="1480"/>
        <v>463177.44000000006</v>
      </c>
      <c r="W5273" s="66" t="str">
        <f t="shared" si="1481"/>
        <v>1 &gt; 4</v>
      </c>
      <c r="X5273" s="66">
        <f>A5273+SUMIFS(Presensi!F:F,Presensi!E:E,'Entry Data'!AP5273)</f>
        <v>1</v>
      </c>
      <c r="Y5273" s="66">
        <f>IFERROR(INDEX('Retasi Pricing'!F:F,MATCH('Entry Data'!AM5273,'Retasi Pricing'!E:E,0))*X5273,"")</f>
        <v>25000</v>
      </c>
      <c r="Z5273" s="62" t="s">
        <v>26</v>
      </c>
      <c r="AA5273" s="62" t="s">
        <v>27</v>
      </c>
      <c r="AB5273" s="32"/>
      <c r="AC5273" s="32" t="s">
        <v>267</v>
      </c>
      <c r="AD5273" s="32" t="str">
        <f t="shared" si="1482"/>
        <v/>
      </c>
      <c r="AF5273" s="5" t="str">
        <f t="shared" si="1483"/>
        <v>Slamet Haryanto44216</v>
      </c>
      <c r="AG5273" s="5" t="str">
        <f t="shared" si="1484"/>
        <v>BMJ 06544216UTARADAY</v>
      </c>
      <c r="AH5273" s="5" t="str">
        <f t="shared" si="1485"/>
        <v>Slamet Haryanto44216UTARADAY</v>
      </c>
      <c r="AI5273" s="5" t="str">
        <f t="shared" si="1486"/>
        <v>BMJ 06544216DAY</v>
      </c>
      <c r="AJ5273" s="5" t="str">
        <f t="shared" si="1487"/>
        <v>Slamet Haryanto44216DAY</v>
      </c>
      <c r="AK5273" s="5" t="str">
        <f t="shared" si="1488"/>
        <v>Slamet HaryantoBMJ</v>
      </c>
      <c r="AL5273" s="5" t="str">
        <f t="shared" si="1490"/>
        <v>1UTARA</v>
      </c>
      <c r="AM5273" s="5" t="str">
        <f t="shared" si="1491"/>
        <v>1 &gt; 4UTARA10 RODA</v>
      </c>
      <c r="AN5273" s="5" t="str">
        <f t="shared" si="1492"/>
        <v>Slamet HaryantoBMJ1 &gt; 4UTARA10 RODA</v>
      </c>
      <c r="AO5273" s="5" t="str">
        <f t="shared" si="1493"/>
        <v>Slamet Haryanto1 &gt; 4UTARA10 RODA</v>
      </c>
      <c r="AP5273" s="5" t="str">
        <f t="shared" si="1494"/>
        <v>44216DAY</v>
      </c>
    </row>
    <row r="5274" spans="1:42" x14ac:dyDescent="0.3">
      <c r="A5274" s="33">
        <v>1</v>
      </c>
      <c r="B5274" s="33"/>
      <c r="C5274" s="70">
        <v>44216</v>
      </c>
      <c r="D5274" s="71" t="s">
        <v>19</v>
      </c>
      <c r="E5274" s="70">
        <v>44216</v>
      </c>
      <c r="F5274" s="71">
        <v>5177770</v>
      </c>
      <c r="G5274" s="33" t="s">
        <v>20</v>
      </c>
      <c r="H5274" s="33" t="s">
        <v>21</v>
      </c>
      <c r="I5274" s="33" t="s">
        <v>123</v>
      </c>
      <c r="J5274" s="33" t="s">
        <v>23</v>
      </c>
      <c r="K5274" s="63" t="s">
        <v>73</v>
      </c>
      <c r="L5274" s="32" t="str">
        <f t="shared" si="1477"/>
        <v>FM260JD</v>
      </c>
      <c r="M5274" s="32" t="str">
        <f t="shared" si="1478"/>
        <v>BMJ</v>
      </c>
      <c r="N5274" s="32" t="str">
        <f t="shared" si="1479"/>
        <v>10 RODA</v>
      </c>
      <c r="O5274" s="146">
        <v>0.44269675925925928</v>
      </c>
      <c r="P5274" s="65">
        <v>0.44269675925925928</v>
      </c>
      <c r="Q5274" s="65"/>
      <c r="R5274" s="66">
        <v>2</v>
      </c>
      <c r="S5274" s="66">
        <v>41660</v>
      </c>
      <c r="T5274" s="66">
        <v>15160</v>
      </c>
      <c r="U5274" s="67">
        <f t="shared" si="1489"/>
        <v>26.5</v>
      </c>
      <c r="V5274" s="66">
        <f t="shared" si="1480"/>
        <v>516591</v>
      </c>
      <c r="W5274" s="66" t="str">
        <f t="shared" si="1481"/>
        <v>1 &gt; 4</v>
      </c>
      <c r="X5274" s="66">
        <f>A5274+SUMIFS(Presensi!F:F,Presensi!E:E,'Entry Data'!AP5274)</f>
        <v>1</v>
      </c>
      <c r="Y5274" s="66">
        <f>IFERROR(INDEX('Retasi Pricing'!F:F,MATCH('Entry Data'!AM5274,'Retasi Pricing'!E:E,0))*X5274,"")</f>
        <v>25000</v>
      </c>
      <c r="Z5274" s="62" t="s">
        <v>26</v>
      </c>
      <c r="AA5274" s="62" t="s">
        <v>27</v>
      </c>
      <c r="AB5274" s="32"/>
      <c r="AC5274" s="32" t="s">
        <v>267</v>
      </c>
      <c r="AD5274" s="32" t="str">
        <f t="shared" si="1482"/>
        <v/>
      </c>
      <c r="AF5274" s="5" t="str">
        <f t="shared" si="1483"/>
        <v>Slamet Haryanto44216</v>
      </c>
      <c r="AG5274" s="5" t="str">
        <f t="shared" si="1484"/>
        <v>BMJ 06544216UTARADAY</v>
      </c>
      <c r="AH5274" s="5" t="str">
        <f t="shared" si="1485"/>
        <v>Slamet Haryanto44216UTARADAY</v>
      </c>
      <c r="AI5274" s="5" t="str">
        <f t="shared" si="1486"/>
        <v>BMJ 06544216DAY</v>
      </c>
      <c r="AJ5274" s="5" t="str">
        <f t="shared" si="1487"/>
        <v>Slamet Haryanto44216DAY</v>
      </c>
      <c r="AK5274" s="5" t="str">
        <f t="shared" si="1488"/>
        <v>Slamet HaryantoBMJ</v>
      </c>
      <c r="AL5274" s="5" t="str">
        <f t="shared" si="1490"/>
        <v>2UTARA</v>
      </c>
      <c r="AM5274" s="5" t="str">
        <f t="shared" si="1491"/>
        <v>1 &gt; 4UTARA10 RODA</v>
      </c>
      <c r="AN5274" s="5" t="str">
        <f t="shared" si="1492"/>
        <v>Slamet HaryantoBMJ1 &gt; 4UTARA10 RODA</v>
      </c>
      <c r="AO5274" s="5" t="str">
        <f t="shared" si="1493"/>
        <v>Slamet Haryanto1 &gt; 4UTARA10 RODA</v>
      </c>
      <c r="AP5274" s="5" t="str">
        <f t="shared" si="1494"/>
        <v>44216DAY</v>
      </c>
    </row>
    <row r="5275" spans="1:42" x14ac:dyDescent="0.3">
      <c r="A5275" s="33">
        <v>1</v>
      </c>
      <c r="B5275" s="33"/>
      <c r="C5275" s="70">
        <v>44216</v>
      </c>
      <c r="D5275" s="71" t="s">
        <v>19</v>
      </c>
      <c r="E5275" s="70">
        <v>44216</v>
      </c>
      <c r="F5275" s="71">
        <v>5177886</v>
      </c>
      <c r="G5275" s="33" t="s">
        <v>20</v>
      </c>
      <c r="H5275" s="33" t="s">
        <v>21</v>
      </c>
      <c r="I5275" s="33" t="s">
        <v>123</v>
      </c>
      <c r="J5275" s="33" t="s">
        <v>23</v>
      </c>
      <c r="K5275" s="63" t="s">
        <v>73</v>
      </c>
      <c r="L5275" s="32" t="str">
        <f t="shared" si="1477"/>
        <v>FM260JD</v>
      </c>
      <c r="M5275" s="32" t="str">
        <f t="shared" si="1478"/>
        <v>BMJ</v>
      </c>
      <c r="N5275" s="32" t="str">
        <f t="shared" si="1479"/>
        <v>10 RODA</v>
      </c>
      <c r="O5275" s="146">
        <v>0.53493055555555558</v>
      </c>
      <c r="P5275" s="65">
        <v>0.53493055555555558</v>
      </c>
      <c r="Q5275" s="65"/>
      <c r="R5275" s="66">
        <v>3</v>
      </c>
      <c r="S5275" s="66">
        <v>41280</v>
      </c>
      <c r="T5275" s="66">
        <v>15160</v>
      </c>
      <c r="U5275" s="67">
        <f t="shared" si="1489"/>
        <v>26.12</v>
      </c>
      <c r="V5275" s="66">
        <f t="shared" si="1480"/>
        <v>509183.27999999997</v>
      </c>
      <c r="W5275" s="66" t="str">
        <f t="shared" si="1481"/>
        <v>1 &gt; 4</v>
      </c>
      <c r="X5275" s="66">
        <f>A5275+SUMIFS(Presensi!F:F,Presensi!E:E,'Entry Data'!AP5275)</f>
        <v>1</v>
      </c>
      <c r="Y5275" s="66">
        <f>IFERROR(INDEX('Retasi Pricing'!F:F,MATCH('Entry Data'!AM5275,'Retasi Pricing'!E:E,0))*X5275,"")</f>
        <v>25000</v>
      </c>
      <c r="Z5275" s="62" t="s">
        <v>26</v>
      </c>
      <c r="AA5275" s="62" t="s">
        <v>27</v>
      </c>
      <c r="AB5275" s="32"/>
      <c r="AC5275" s="32" t="s">
        <v>267</v>
      </c>
      <c r="AD5275" s="32" t="str">
        <f t="shared" si="1482"/>
        <v/>
      </c>
      <c r="AF5275" s="5" t="str">
        <f t="shared" si="1483"/>
        <v>Slamet Haryanto44216</v>
      </c>
      <c r="AG5275" s="5" t="str">
        <f t="shared" si="1484"/>
        <v>BMJ 06544216UTARADAY</v>
      </c>
      <c r="AH5275" s="5" t="str">
        <f t="shared" si="1485"/>
        <v>Slamet Haryanto44216UTARADAY</v>
      </c>
      <c r="AI5275" s="5" t="str">
        <f t="shared" si="1486"/>
        <v>BMJ 06544216DAY</v>
      </c>
      <c r="AJ5275" s="5" t="str">
        <f t="shared" si="1487"/>
        <v>Slamet Haryanto44216DAY</v>
      </c>
      <c r="AK5275" s="5" t="str">
        <f t="shared" si="1488"/>
        <v>Slamet HaryantoBMJ</v>
      </c>
      <c r="AL5275" s="5" t="str">
        <f t="shared" si="1490"/>
        <v>3UTARA</v>
      </c>
      <c r="AM5275" s="5" t="str">
        <f t="shared" si="1491"/>
        <v>1 &gt; 4UTARA10 RODA</v>
      </c>
      <c r="AN5275" s="5" t="str">
        <f t="shared" si="1492"/>
        <v>Slamet HaryantoBMJ1 &gt; 4UTARA10 RODA</v>
      </c>
      <c r="AO5275" s="5" t="str">
        <f t="shared" si="1493"/>
        <v>Slamet Haryanto1 &gt; 4UTARA10 RODA</v>
      </c>
      <c r="AP5275" s="5" t="str">
        <f t="shared" si="1494"/>
        <v>44216DAY</v>
      </c>
    </row>
    <row r="5276" spans="1:42" x14ac:dyDescent="0.3">
      <c r="A5276" s="33">
        <v>1</v>
      </c>
      <c r="B5276" s="33"/>
      <c r="C5276" s="70">
        <v>44216</v>
      </c>
      <c r="D5276" s="71" t="s">
        <v>19</v>
      </c>
      <c r="E5276" s="70">
        <v>44216</v>
      </c>
      <c r="F5276" s="71">
        <v>5177955</v>
      </c>
      <c r="G5276" s="33" t="s">
        <v>20</v>
      </c>
      <c r="H5276" s="33" t="s">
        <v>21</v>
      </c>
      <c r="I5276" s="33" t="s">
        <v>123</v>
      </c>
      <c r="J5276" s="33" t="s">
        <v>23</v>
      </c>
      <c r="K5276" s="63" t="s">
        <v>73</v>
      </c>
      <c r="L5276" s="32" t="str">
        <f t="shared" si="1477"/>
        <v>FM260JD</v>
      </c>
      <c r="M5276" s="32" t="str">
        <f t="shared" si="1478"/>
        <v>BMJ</v>
      </c>
      <c r="N5276" s="32" t="str">
        <f t="shared" si="1479"/>
        <v>10 RODA</v>
      </c>
      <c r="O5276" s="146">
        <v>0.59666666666666668</v>
      </c>
      <c r="P5276" s="65">
        <v>0.59666666666666668</v>
      </c>
      <c r="Q5276" s="65"/>
      <c r="R5276" s="66">
        <v>4</v>
      </c>
      <c r="S5276" s="66">
        <v>41360</v>
      </c>
      <c r="T5276" s="66">
        <v>15160</v>
      </c>
      <c r="U5276" s="67">
        <f t="shared" si="1489"/>
        <v>26.2</v>
      </c>
      <c r="V5276" s="66">
        <f t="shared" si="1480"/>
        <v>510742.79999999993</v>
      </c>
      <c r="W5276" s="66" t="str">
        <f t="shared" si="1481"/>
        <v>1 &gt; 4</v>
      </c>
      <c r="X5276" s="66">
        <f>A5276+SUMIFS(Presensi!F:F,Presensi!E:E,'Entry Data'!AP5276)</f>
        <v>1</v>
      </c>
      <c r="Y5276" s="66">
        <f>IFERROR(INDEX('Retasi Pricing'!F:F,MATCH('Entry Data'!AM5276,'Retasi Pricing'!E:E,0))*X5276,"")</f>
        <v>25000</v>
      </c>
      <c r="Z5276" s="62" t="s">
        <v>26</v>
      </c>
      <c r="AA5276" s="62" t="s">
        <v>27</v>
      </c>
      <c r="AB5276" s="32"/>
      <c r="AC5276" s="32" t="s">
        <v>267</v>
      </c>
      <c r="AD5276" s="32" t="str">
        <f t="shared" si="1482"/>
        <v/>
      </c>
      <c r="AF5276" s="5" t="str">
        <f t="shared" si="1483"/>
        <v>Slamet Haryanto44216</v>
      </c>
      <c r="AG5276" s="5" t="str">
        <f t="shared" si="1484"/>
        <v>BMJ 06544216UTARADAY</v>
      </c>
      <c r="AH5276" s="5" t="str">
        <f t="shared" si="1485"/>
        <v>Slamet Haryanto44216UTARADAY</v>
      </c>
      <c r="AI5276" s="5" t="str">
        <f t="shared" si="1486"/>
        <v>BMJ 06544216DAY</v>
      </c>
      <c r="AJ5276" s="5" t="str">
        <f t="shared" si="1487"/>
        <v>Slamet Haryanto44216DAY</v>
      </c>
      <c r="AK5276" s="5" t="str">
        <f t="shared" si="1488"/>
        <v>Slamet HaryantoBMJ</v>
      </c>
      <c r="AL5276" s="5" t="str">
        <f t="shared" si="1490"/>
        <v>4UTARA</v>
      </c>
      <c r="AM5276" s="5" t="str">
        <f t="shared" si="1491"/>
        <v>1 &gt; 4UTARA10 RODA</v>
      </c>
      <c r="AN5276" s="5" t="str">
        <f t="shared" si="1492"/>
        <v>Slamet HaryantoBMJ1 &gt; 4UTARA10 RODA</v>
      </c>
      <c r="AO5276" s="5" t="str">
        <f t="shared" si="1493"/>
        <v>Slamet Haryanto1 &gt; 4UTARA10 RODA</v>
      </c>
      <c r="AP5276" s="5" t="str">
        <f t="shared" si="1494"/>
        <v>44216DAY</v>
      </c>
    </row>
    <row r="5277" spans="1:42" x14ac:dyDescent="0.3">
      <c r="A5277" s="33">
        <v>1</v>
      </c>
      <c r="B5277" s="33"/>
      <c r="C5277" s="70">
        <v>44216</v>
      </c>
      <c r="D5277" s="71" t="s">
        <v>19</v>
      </c>
      <c r="E5277" s="70">
        <v>44216</v>
      </c>
      <c r="F5277" s="71">
        <v>5178046</v>
      </c>
      <c r="G5277" s="33" t="s">
        <v>20</v>
      </c>
      <c r="H5277" s="33" t="s">
        <v>21</v>
      </c>
      <c r="I5277" s="33" t="s">
        <v>123</v>
      </c>
      <c r="J5277" s="33" t="s">
        <v>23</v>
      </c>
      <c r="K5277" s="63" t="s">
        <v>73</v>
      </c>
      <c r="L5277" s="32" t="str">
        <f t="shared" si="1477"/>
        <v>FM260JD</v>
      </c>
      <c r="M5277" s="32" t="str">
        <f t="shared" si="1478"/>
        <v>BMJ</v>
      </c>
      <c r="N5277" s="32" t="str">
        <f t="shared" si="1479"/>
        <v>10 RODA</v>
      </c>
      <c r="O5277" s="146">
        <v>0.66405092592592596</v>
      </c>
      <c r="P5277" s="65">
        <v>0.66405092592592596</v>
      </c>
      <c r="Q5277" s="65"/>
      <c r="R5277" s="66">
        <v>5</v>
      </c>
      <c r="S5277" s="66">
        <v>39900</v>
      </c>
      <c r="T5277" s="66">
        <v>15160</v>
      </c>
      <c r="U5277" s="67">
        <f t="shared" si="1489"/>
        <v>24.74</v>
      </c>
      <c r="V5277" s="66">
        <f t="shared" si="1480"/>
        <v>482281.55999999994</v>
      </c>
      <c r="W5277" s="66" t="str">
        <f t="shared" si="1481"/>
        <v>&gt; 5</v>
      </c>
      <c r="X5277" s="66">
        <f>A5277+SUMIFS(Presensi!F:F,Presensi!E:E,'Entry Data'!AP5277)</f>
        <v>1</v>
      </c>
      <c r="Y5277" s="66">
        <f>IFERROR(INDEX('Retasi Pricing'!F:F,MATCH('Entry Data'!AM5277,'Retasi Pricing'!E:E,0))*X5277,"")</f>
        <v>27650</v>
      </c>
      <c r="Z5277" s="62" t="s">
        <v>26</v>
      </c>
      <c r="AA5277" s="62" t="s">
        <v>27</v>
      </c>
      <c r="AB5277" s="32"/>
      <c r="AC5277" s="32" t="s">
        <v>267</v>
      </c>
      <c r="AD5277" s="32" t="str">
        <f t="shared" si="1482"/>
        <v/>
      </c>
      <c r="AF5277" s="5" t="str">
        <f t="shared" si="1483"/>
        <v>Slamet Haryanto44216</v>
      </c>
      <c r="AG5277" s="5" t="str">
        <f t="shared" si="1484"/>
        <v>BMJ 06544216UTARADAY</v>
      </c>
      <c r="AH5277" s="5" t="str">
        <f t="shared" si="1485"/>
        <v>Slamet Haryanto44216UTARADAY</v>
      </c>
      <c r="AI5277" s="5" t="str">
        <f t="shared" si="1486"/>
        <v>BMJ 06544216DAY</v>
      </c>
      <c r="AJ5277" s="5" t="str">
        <f t="shared" si="1487"/>
        <v>Slamet Haryanto44216DAY</v>
      </c>
      <c r="AK5277" s="5" t="str">
        <f t="shared" si="1488"/>
        <v>Slamet HaryantoBMJ</v>
      </c>
      <c r="AL5277" s="5" t="str">
        <f t="shared" si="1490"/>
        <v>5UTARA</v>
      </c>
      <c r="AM5277" s="5" t="str">
        <f t="shared" si="1491"/>
        <v>&gt; 5UTARA10 RODA</v>
      </c>
      <c r="AN5277" s="5" t="str">
        <f t="shared" si="1492"/>
        <v>Slamet HaryantoBMJ&gt; 5UTARA10 RODA</v>
      </c>
      <c r="AO5277" s="5" t="str">
        <f t="shared" si="1493"/>
        <v>Slamet Haryanto&gt; 5UTARA10 RODA</v>
      </c>
      <c r="AP5277" s="5" t="str">
        <f t="shared" si="1494"/>
        <v>44216DAY</v>
      </c>
    </row>
    <row r="5278" spans="1:42" x14ac:dyDescent="0.3">
      <c r="A5278" s="33">
        <v>1</v>
      </c>
      <c r="B5278" s="33"/>
      <c r="C5278" s="70">
        <v>44216</v>
      </c>
      <c r="D5278" s="71" t="s">
        <v>19</v>
      </c>
      <c r="E5278" s="70">
        <v>44216</v>
      </c>
      <c r="F5278" s="71">
        <v>5178139</v>
      </c>
      <c r="G5278" s="33" t="s">
        <v>20</v>
      </c>
      <c r="H5278" s="33" t="s">
        <v>21</v>
      </c>
      <c r="I5278" s="33" t="s">
        <v>22</v>
      </c>
      <c r="J5278" s="33" t="s">
        <v>23</v>
      </c>
      <c r="K5278" s="63" t="s">
        <v>73</v>
      </c>
      <c r="L5278" s="32" t="str">
        <f t="shared" si="1477"/>
        <v>FM260JD</v>
      </c>
      <c r="M5278" s="32" t="str">
        <f t="shared" si="1478"/>
        <v>BMJ</v>
      </c>
      <c r="N5278" s="32" t="str">
        <f t="shared" si="1479"/>
        <v>10 RODA</v>
      </c>
      <c r="O5278" s="146">
        <v>0.73153935185185182</v>
      </c>
      <c r="P5278" s="65">
        <v>0.73153935185185182</v>
      </c>
      <c r="Q5278" s="65"/>
      <c r="R5278" s="66">
        <v>6</v>
      </c>
      <c r="S5278" s="66">
        <v>41700</v>
      </c>
      <c r="T5278" s="66">
        <v>15160</v>
      </c>
      <c r="U5278" s="67">
        <f t="shared" si="1489"/>
        <v>26.54</v>
      </c>
      <c r="V5278" s="66">
        <f t="shared" si="1480"/>
        <v>517370.76</v>
      </c>
      <c r="W5278" s="66" t="str">
        <f t="shared" si="1481"/>
        <v>&gt; 6</v>
      </c>
      <c r="X5278" s="66">
        <f>A5278+SUMIFS(Presensi!F:F,Presensi!E:E,'Entry Data'!AP5278)</f>
        <v>1</v>
      </c>
      <c r="Y5278" s="66">
        <f>IFERROR(INDEX('Retasi Pricing'!F:F,MATCH('Entry Data'!AM5278,'Retasi Pricing'!E:E,0))*X5278,"")</f>
        <v>30800</v>
      </c>
      <c r="Z5278" s="62" t="s">
        <v>26</v>
      </c>
      <c r="AA5278" s="62" t="s">
        <v>27</v>
      </c>
      <c r="AB5278" s="32"/>
      <c r="AC5278" s="32" t="s">
        <v>267</v>
      </c>
      <c r="AD5278" s="32" t="str">
        <f t="shared" si="1482"/>
        <v/>
      </c>
      <c r="AF5278" s="5" t="str">
        <f t="shared" si="1483"/>
        <v>Slamet Haryanto44216</v>
      </c>
      <c r="AG5278" s="5" t="str">
        <f t="shared" si="1484"/>
        <v>BMJ 06544216UTARADAY</v>
      </c>
      <c r="AH5278" s="5" t="str">
        <f t="shared" si="1485"/>
        <v>Slamet Haryanto44216UTARADAY</v>
      </c>
      <c r="AI5278" s="5" t="str">
        <f t="shared" si="1486"/>
        <v>BMJ 06544216DAY</v>
      </c>
      <c r="AJ5278" s="5" t="str">
        <f t="shared" si="1487"/>
        <v>Slamet Haryanto44216DAY</v>
      </c>
      <c r="AK5278" s="5" t="str">
        <f t="shared" si="1488"/>
        <v>Slamet HaryantoBMJ</v>
      </c>
      <c r="AL5278" s="5" t="str">
        <f t="shared" si="1490"/>
        <v>6UTARA</v>
      </c>
      <c r="AM5278" s="5" t="str">
        <f t="shared" si="1491"/>
        <v>&gt; 6UTARA10 RODA</v>
      </c>
      <c r="AN5278" s="5" t="str">
        <f t="shared" si="1492"/>
        <v>Slamet HaryantoBMJ&gt; 6UTARA10 RODA</v>
      </c>
      <c r="AO5278" s="5" t="str">
        <f t="shared" si="1493"/>
        <v>Slamet Haryanto&gt; 6UTARA10 RODA</v>
      </c>
      <c r="AP5278" s="5" t="str">
        <f t="shared" si="1494"/>
        <v>44216DAY</v>
      </c>
    </row>
    <row r="5279" spans="1:42" x14ac:dyDescent="0.3">
      <c r="A5279" s="33">
        <v>1</v>
      </c>
      <c r="B5279" s="33"/>
      <c r="C5279" s="70">
        <v>44216</v>
      </c>
      <c r="D5279" s="71" t="s">
        <v>19</v>
      </c>
      <c r="E5279" s="70">
        <v>44216</v>
      </c>
      <c r="F5279" s="71">
        <v>5177819</v>
      </c>
      <c r="G5279" s="33" t="s">
        <v>20</v>
      </c>
      <c r="H5279" s="33" t="s">
        <v>21</v>
      </c>
      <c r="I5279" s="33" t="s">
        <v>123</v>
      </c>
      <c r="J5279" s="33" t="s">
        <v>23</v>
      </c>
      <c r="K5279" s="63" t="s">
        <v>75</v>
      </c>
      <c r="L5279" s="32" t="str">
        <f t="shared" si="1477"/>
        <v>FM260JD</v>
      </c>
      <c r="M5279" s="32" t="str">
        <f t="shared" si="1478"/>
        <v>BMJ</v>
      </c>
      <c r="N5279" s="32" t="str">
        <f t="shared" si="1479"/>
        <v>10 RODA</v>
      </c>
      <c r="O5279" s="146">
        <v>0.47814814814814816</v>
      </c>
      <c r="P5279" s="65">
        <v>0.48481481481481481</v>
      </c>
      <c r="Q5279" s="65"/>
      <c r="R5279" s="66">
        <v>1</v>
      </c>
      <c r="S5279" s="66">
        <v>41420</v>
      </c>
      <c r="T5279" s="66">
        <v>15340</v>
      </c>
      <c r="U5279" s="67">
        <f t="shared" si="1489"/>
        <v>26.08</v>
      </c>
      <c r="V5279" s="66">
        <f t="shared" si="1480"/>
        <v>508403.51999999996</v>
      </c>
      <c r="W5279" s="66" t="str">
        <f t="shared" si="1481"/>
        <v>1 &gt; 4</v>
      </c>
      <c r="X5279" s="66">
        <f>A5279+SUMIFS(Presensi!F:F,Presensi!E:E,'Entry Data'!AP5279)</f>
        <v>1</v>
      </c>
      <c r="Y5279" s="66">
        <f>IFERROR(INDEX('Retasi Pricing'!F:F,MATCH('Entry Data'!AM5279,'Retasi Pricing'!E:E,0))*X5279,"")</f>
        <v>25000</v>
      </c>
      <c r="Z5279" s="62" t="s">
        <v>26</v>
      </c>
      <c r="AA5279" s="62" t="s">
        <v>27</v>
      </c>
      <c r="AB5279" s="32"/>
      <c r="AC5279" s="32" t="s">
        <v>191</v>
      </c>
      <c r="AD5279" s="32" t="str">
        <f t="shared" si="1482"/>
        <v/>
      </c>
      <c r="AF5279" s="5" t="str">
        <f t="shared" si="1483"/>
        <v>ahmad asfuri44216</v>
      </c>
      <c r="AG5279" s="5" t="str">
        <f t="shared" si="1484"/>
        <v>BMJ 06744216UTARADAY</v>
      </c>
      <c r="AH5279" s="5" t="str">
        <f t="shared" si="1485"/>
        <v>ahmad asfuri44216UTARADAY</v>
      </c>
      <c r="AI5279" s="5" t="str">
        <f t="shared" si="1486"/>
        <v>BMJ 06744216DAY</v>
      </c>
      <c r="AJ5279" s="5" t="str">
        <f t="shared" si="1487"/>
        <v>ahmad asfuri44216DAY</v>
      </c>
      <c r="AK5279" s="5" t="str">
        <f t="shared" si="1488"/>
        <v>ahmad asfuriBMJ</v>
      </c>
      <c r="AL5279" s="5" t="str">
        <f t="shared" si="1490"/>
        <v>1UTARA</v>
      </c>
      <c r="AM5279" s="5" t="str">
        <f t="shared" si="1491"/>
        <v>1 &gt; 4UTARA10 RODA</v>
      </c>
      <c r="AN5279" s="5" t="str">
        <f t="shared" si="1492"/>
        <v>ahmad asfuriBMJ1 &gt; 4UTARA10 RODA</v>
      </c>
      <c r="AO5279" s="5" t="str">
        <f t="shared" si="1493"/>
        <v>ahmad asfuri1 &gt; 4UTARA10 RODA</v>
      </c>
      <c r="AP5279" s="5" t="str">
        <f t="shared" si="1494"/>
        <v>44216DAY</v>
      </c>
    </row>
    <row r="5280" spans="1:42" x14ac:dyDescent="0.3">
      <c r="A5280" s="33">
        <v>1</v>
      </c>
      <c r="B5280" s="33"/>
      <c r="C5280" s="70">
        <v>44216</v>
      </c>
      <c r="D5280" s="71" t="s">
        <v>19</v>
      </c>
      <c r="E5280" s="70">
        <v>44216</v>
      </c>
      <c r="F5280" s="71">
        <v>5177892</v>
      </c>
      <c r="G5280" s="33" t="s">
        <v>20</v>
      </c>
      <c r="H5280" s="33" t="s">
        <v>21</v>
      </c>
      <c r="I5280" s="33" t="s">
        <v>45</v>
      </c>
      <c r="J5280" s="33" t="s">
        <v>46</v>
      </c>
      <c r="K5280" s="63" t="s">
        <v>75</v>
      </c>
      <c r="L5280" s="32" t="str">
        <f t="shared" si="1477"/>
        <v>FM260JD</v>
      </c>
      <c r="M5280" s="32" t="str">
        <f t="shared" si="1478"/>
        <v>BMJ</v>
      </c>
      <c r="N5280" s="32" t="str">
        <f t="shared" si="1479"/>
        <v>10 RODA</v>
      </c>
      <c r="O5280" s="146">
        <v>0.54201388888888891</v>
      </c>
      <c r="P5280" s="65">
        <v>0.54201388888888891</v>
      </c>
      <c r="Q5280" s="65"/>
      <c r="R5280" s="66">
        <v>2</v>
      </c>
      <c r="S5280" s="66">
        <v>39260</v>
      </c>
      <c r="T5280" s="66">
        <v>15340</v>
      </c>
      <c r="U5280" s="67">
        <f t="shared" si="1489"/>
        <v>23.92</v>
      </c>
      <c r="V5280" s="66">
        <f t="shared" si="1480"/>
        <v>466296.48000000004</v>
      </c>
      <c r="W5280" s="66" t="str">
        <f t="shared" si="1481"/>
        <v>1 &gt; 4</v>
      </c>
      <c r="X5280" s="66">
        <f>A5280+SUMIFS(Presensi!F:F,Presensi!E:E,'Entry Data'!AP5280)</f>
        <v>1</v>
      </c>
      <c r="Y5280" s="66">
        <f>IFERROR(INDEX('Retasi Pricing'!F:F,MATCH('Entry Data'!AM5280,'Retasi Pricing'!E:E,0))*X5280,"")</f>
        <v>25000</v>
      </c>
      <c r="Z5280" s="62" t="s">
        <v>26</v>
      </c>
      <c r="AA5280" s="62" t="s">
        <v>27</v>
      </c>
      <c r="AB5280" s="32"/>
      <c r="AC5280" s="32" t="s">
        <v>191</v>
      </c>
      <c r="AD5280" s="32" t="str">
        <f t="shared" si="1482"/>
        <v/>
      </c>
      <c r="AF5280" s="5" t="str">
        <f t="shared" si="1483"/>
        <v>ahmad asfuri44216</v>
      </c>
      <c r="AG5280" s="5" t="str">
        <f t="shared" si="1484"/>
        <v>BMJ 06744216UTARADAY</v>
      </c>
      <c r="AH5280" s="5" t="str">
        <f t="shared" si="1485"/>
        <v>ahmad asfuri44216UTARADAY</v>
      </c>
      <c r="AI5280" s="5" t="str">
        <f t="shared" si="1486"/>
        <v>BMJ 06744216DAY</v>
      </c>
      <c r="AJ5280" s="5" t="str">
        <f t="shared" si="1487"/>
        <v>ahmad asfuri44216DAY</v>
      </c>
      <c r="AK5280" s="5" t="str">
        <f t="shared" si="1488"/>
        <v>ahmad asfuriBMJ</v>
      </c>
      <c r="AL5280" s="5" t="str">
        <f t="shared" si="1490"/>
        <v>2UTARA</v>
      </c>
      <c r="AM5280" s="5" t="str">
        <f t="shared" si="1491"/>
        <v>1 &gt; 4UTARA10 RODA</v>
      </c>
      <c r="AN5280" s="5" t="str">
        <f t="shared" si="1492"/>
        <v>ahmad asfuriBMJ1 &gt; 4UTARA10 RODA</v>
      </c>
      <c r="AO5280" s="5" t="str">
        <f t="shared" si="1493"/>
        <v>ahmad asfuri1 &gt; 4UTARA10 RODA</v>
      </c>
      <c r="AP5280" s="5" t="str">
        <f t="shared" si="1494"/>
        <v>44216DAY</v>
      </c>
    </row>
    <row r="5281" spans="1:42" x14ac:dyDescent="0.3">
      <c r="A5281" s="33">
        <v>1</v>
      </c>
      <c r="B5281" s="33"/>
      <c r="C5281" s="70">
        <v>44216</v>
      </c>
      <c r="D5281" s="71" t="s">
        <v>19</v>
      </c>
      <c r="E5281" s="70">
        <v>44216</v>
      </c>
      <c r="F5281" s="71">
        <v>5178011</v>
      </c>
      <c r="G5281" s="33" t="s">
        <v>20</v>
      </c>
      <c r="H5281" s="33" t="s">
        <v>21</v>
      </c>
      <c r="I5281" s="33" t="s">
        <v>45</v>
      </c>
      <c r="J5281" s="33" t="s">
        <v>46</v>
      </c>
      <c r="K5281" s="63" t="s">
        <v>75</v>
      </c>
      <c r="L5281" s="32" t="str">
        <f t="shared" si="1477"/>
        <v>FM260JD</v>
      </c>
      <c r="M5281" s="32" t="str">
        <f t="shared" si="1478"/>
        <v>BMJ</v>
      </c>
      <c r="N5281" s="32" t="str">
        <f t="shared" si="1479"/>
        <v>10 RODA</v>
      </c>
      <c r="O5281" s="146">
        <v>0.63609953703703703</v>
      </c>
      <c r="P5281" s="65">
        <v>0.63609953703703703</v>
      </c>
      <c r="Q5281" s="65"/>
      <c r="R5281" s="66">
        <v>3</v>
      </c>
      <c r="S5281" s="66">
        <v>39680</v>
      </c>
      <c r="T5281" s="66">
        <v>15340</v>
      </c>
      <c r="U5281" s="67">
        <f t="shared" si="1489"/>
        <v>24.34</v>
      </c>
      <c r="V5281" s="66">
        <f t="shared" si="1480"/>
        <v>474483.95999999996</v>
      </c>
      <c r="W5281" s="66" t="str">
        <f t="shared" si="1481"/>
        <v>1 &gt; 4</v>
      </c>
      <c r="X5281" s="66">
        <f>A5281+SUMIFS(Presensi!F:F,Presensi!E:E,'Entry Data'!AP5281)</f>
        <v>1</v>
      </c>
      <c r="Y5281" s="66">
        <f>IFERROR(INDEX('Retasi Pricing'!F:F,MATCH('Entry Data'!AM5281,'Retasi Pricing'!E:E,0))*X5281,"")</f>
        <v>25000</v>
      </c>
      <c r="Z5281" s="62" t="s">
        <v>26</v>
      </c>
      <c r="AA5281" s="62" t="s">
        <v>27</v>
      </c>
      <c r="AB5281" s="32"/>
      <c r="AC5281" s="32" t="s">
        <v>191</v>
      </c>
      <c r="AD5281" s="32" t="str">
        <f t="shared" si="1482"/>
        <v/>
      </c>
      <c r="AF5281" s="5" t="str">
        <f t="shared" si="1483"/>
        <v>ahmad asfuri44216</v>
      </c>
      <c r="AG5281" s="5" t="str">
        <f t="shared" si="1484"/>
        <v>BMJ 06744216UTARADAY</v>
      </c>
      <c r="AH5281" s="5" t="str">
        <f t="shared" si="1485"/>
        <v>ahmad asfuri44216UTARADAY</v>
      </c>
      <c r="AI5281" s="5" t="str">
        <f t="shared" si="1486"/>
        <v>BMJ 06744216DAY</v>
      </c>
      <c r="AJ5281" s="5" t="str">
        <f t="shared" si="1487"/>
        <v>ahmad asfuri44216DAY</v>
      </c>
      <c r="AK5281" s="5" t="str">
        <f t="shared" si="1488"/>
        <v>ahmad asfuriBMJ</v>
      </c>
      <c r="AL5281" s="5" t="str">
        <f t="shared" si="1490"/>
        <v>3UTARA</v>
      </c>
      <c r="AM5281" s="5" t="str">
        <f t="shared" si="1491"/>
        <v>1 &gt; 4UTARA10 RODA</v>
      </c>
      <c r="AN5281" s="5" t="str">
        <f t="shared" si="1492"/>
        <v>ahmad asfuriBMJ1 &gt; 4UTARA10 RODA</v>
      </c>
      <c r="AO5281" s="5" t="str">
        <f t="shared" si="1493"/>
        <v>ahmad asfuri1 &gt; 4UTARA10 RODA</v>
      </c>
      <c r="AP5281" s="5" t="str">
        <f t="shared" si="1494"/>
        <v>44216DAY</v>
      </c>
    </row>
    <row r="5282" spans="1:42" x14ac:dyDescent="0.3">
      <c r="A5282" s="33">
        <v>1</v>
      </c>
      <c r="B5282" s="33"/>
      <c r="C5282" s="70">
        <v>44216</v>
      </c>
      <c r="D5282" s="71" t="s">
        <v>19</v>
      </c>
      <c r="E5282" s="70">
        <v>44216</v>
      </c>
      <c r="F5282" s="71">
        <v>5178131</v>
      </c>
      <c r="G5282" s="33" t="s">
        <v>20</v>
      </c>
      <c r="H5282" s="33" t="s">
        <v>21</v>
      </c>
      <c r="I5282" s="33" t="s">
        <v>123</v>
      </c>
      <c r="J5282" s="33" t="s">
        <v>23</v>
      </c>
      <c r="K5282" s="63" t="s">
        <v>75</v>
      </c>
      <c r="L5282" s="32" t="str">
        <f t="shared" si="1477"/>
        <v>FM260JD</v>
      </c>
      <c r="M5282" s="32" t="str">
        <f t="shared" si="1478"/>
        <v>BMJ</v>
      </c>
      <c r="N5282" s="32" t="str">
        <f t="shared" si="1479"/>
        <v>10 RODA</v>
      </c>
      <c r="O5282" s="146">
        <v>0.7251967592592593</v>
      </c>
      <c r="P5282" s="65">
        <v>0.7251967592592593</v>
      </c>
      <c r="Q5282" s="65"/>
      <c r="R5282" s="66">
        <v>4</v>
      </c>
      <c r="S5282" s="66">
        <v>39400</v>
      </c>
      <c r="T5282" s="66">
        <v>15340</v>
      </c>
      <c r="U5282" s="67">
        <f t="shared" si="1489"/>
        <v>24.06</v>
      </c>
      <c r="V5282" s="66">
        <f t="shared" si="1480"/>
        <v>469025.64</v>
      </c>
      <c r="W5282" s="66" t="str">
        <f t="shared" si="1481"/>
        <v>1 &gt; 4</v>
      </c>
      <c r="X5282" s="66">
        <f>A5282+SUMIFS(Presensi!F:F,Presensi!E:E,'Entry Data'!AP5282)</f>
        <v>1</v>
      </c>
      <c r="Y5282" s="66">
        <f>IFERROR(INDEX('Retasi Pricing'!F:F,MATCH('Entry Data'!AM5282,'Retasi Pricing'!E:E,0))*X5282,"")</f>
        <v>25000</v>
      </c>
      <c r="Z5282" s="62" t="s">
        <v>26</v>
      </c>
      <c r="AA5282" s="62" t="s">
        <v>27</v>
      </c>
      <c r="AB5282" s="32"/>
      <c r="AC5282" s="32" t="s">
        <v>191</v>
      </c>
      <c r="AD5282" s="32" t="str">
        <f t="shared" si="1482"/>
        <v/>
      </c>
      <c r="AF5282" s="5" t="str">
        <f t="shared" si="1483"/>
        <v>ahmad asfuri44216</v>
      </c>
      <c r="AG5282" s="5" t="str">
        <f t="shared" si="1484"/>
        <v>BMJ 06744216UTARADAY</v>
      </c>
      <c r="AH5282" s="5" t="str">
        <f t="shared" si="1485"/>
        <v>ahmad asfuri44216UTARADAY</v>
      </c>
      <c r="AI5282" s="5" t="str">
        <f t="shared" si="1486"/>
        <v>BMJ 06744216DAY</v>
      </c>
      <c r="AJ5282" s="5" t="str">
        <f t="shared" si="1487"/>
        <v>ahmad asfuri44216DAY</v>
      </c>
      <c r="AK5282" s="5" t="str">
        <f t="shared" si="1488"/>
        <v>ahmad asfuriBMJ</v>
      </c>
      <c r="AL5282" s="5" t="str">
        <f t="shared" si="1490"/>
        <v>4UTARA</v>
      </c>
      <c r="AM5282" s="5" t="str">
        <f t="shared" si="1491"/>
        <v>1 &gt; 4UTARA10 RODA</v>
      </c>
      <c r="AN5282" s="5" t="str">
        <f t="shared" si="1492"/>
        <v>ahmad asfuriBMJ1 &gt; 4UTARA10 RODA</v>
      </c>
      <c r="AO5282" s="5" t="str">
        <f t="shared" si="1493"/>
        <v>ahmad asfuri1 &gt; 4UTARA10 RODA</v>
      </c>
      <c r="AP5282" s="5" t="str">
        <f t="shared" si="1494"/>
        <v>44216DAY</v>
      </c>
    </row>
    <row r="5283" spans="1:42" x14ac:dyDescent="0.3">
      <c r="A5283" s="33">
        <v>1</v>
      </c>
      <c r="B5283" s="33"/>
      <c r="C5283" s="70">
        <v>44216</v>
      </c>
      <c r="D5283" s="71" t="s">
        <v>19</v>
      </c>
      <c r="E5283" s="70">
        <v>44216</v>
      </c>
      <c r="F5283" s="71">
        <v>5177705</v>
      </c>
      <c r="G5283" s="33" t="s">
        <v>20</v>
      </c>
      <c r="H5283" s="33" t="s">
        <v>21</v>
      </c>
      <c r="I5283" s="33" t="s">
        <v>123</v>
      </c>
      <c r="J5283" s="33" t="s">
        <v>23</v>
      </c>
      <c r="K5283" s="63" t="s">
        <v>77</v>
      </c>
      <c r="L5283" s="32" t="str">
        <f t="shared" si="1477"/>
        <v>FM260JD</v>
      </c>
      <c r="M5283" s="32" t="str">
        <f t="shared" si="1478"/>
        <v>BMJ</v>
      </c>
      <c r="N5283" s="32" t="str">
        <f t="shared" si="1479"/>
        <v>10 RODA</v>
      </c>
      <c r="O5283" s="146">
        <v>0.38896990740740739</v>
      </c>
      <c r="P5283" s="65">
        <v>0.39405092592592594</v>
      </c>
      <c r="Q5283" s="65"/>
      <c r="R5283" s="66">
        <v>1</v>
      </c>
      <c r="S5283" s="66">
        <v>40160</v>
      </c>
      <c r="T5283" s="66">
        <v>15520</v>
      </c>
      <c r="U5283" s="67">
        <f t="shared" si="1489"/>
        <v>24.64</v>
      </c>
      <c r="V5283" s="66">
        <f t="shared" si="1480"/>
        <v>480332.16000000003</v>
      </c>
      <c r="W5283" s="66" t="str">
        <f t="shared" si="1481"/>
        <v>1 &gt; 4</v>
      </c>
      <c r="X5283" s="66">
        <f>A5283+SUMIFS(Presensi!F:F,Presensi!E:E,'Entry Data'!AP5283)</f>
        <v>1</v>
      </c>
      <c r="Y5283" s="66">
        <f>IFERROR(INDEX('Retasi Pricing'!F:F,MATCH('Entry Data'!AM5283,'Retasi Pricing'!E:E,0))*X5283,"")</f>
        <v>25000</v>
      </c>
      <c r="Z5283" s="62" t="s">
        <v>26</v>
      </c>
      <c r="AA5283" s="62" t="s">
        <v>27</v>
      </c>
      <c r="AB5283" s="32"/>
      <c r="AC5283" s="32" t="s">
        <v>195</v>
      </c>
      <c r="AD5283" s="32" t="str">
        <f t="shared" si="1482"/>
        <v/>
      </c>
      <c r="AF5283" s="5" t="str">
        <f t="shared" si="1483"/>
        <v>m.andri44216</v>
      </c>
      <c r="AG5283" s="5" t="str">
        <f t="shared" si="1484"/>
        <v>BMJ 06844216UTARADAY</v>
      </c>
      <c r="AH5283" s="5" t="str">
        <f t="shared" si="1485"/>
        <v>m.andri44216UTARADAY</v>
      </c>
      <c r="AI5283" s="5" t="str">
        <f t="shared" si="1486"/>
        <v>BMJ 06844216DAY</v>
      </c>
      <c r="AJ5283" s="5" t="str">
        <f t="shared" si="1487"/>
        <v>m.andri44216DAY</v>
      </c>
      <c r="AK5283" s="5" t="str">
        <f t="shared" si="1488"/>
        <v>m.andriBMJ</v>
      </c>
      <c r="AL5283" s="5" t="str">
        <f t="shared" si="1490"/>
        <v>1UTARA</v>
      </c>
      <c r="AM5283" s="5" t="str">
        <f t="shared" si="1491"/>
        <v>1 &gt; 4UTARA10 RODA</v>
      </c>
      <c r="AN5283" s="5" t="str">
        <f t="shared" si="1492"/>
        <v>m.andriBMJ1 &gt; 4UTARA10 RODA</v>
      </c>
      <c r="AO5283" s="5" t="str">
        <f t="shared" si="1493"/>
        <v>m.andri1 &gt; 4UTARA10 RODA</v>
      </c>
      <c r="AP5283" s="5" t="str">
        <f t="shared" si="1494"/>
        <v>44216DAY</v>
      </c>
    </row>
    <row r="5284" spans="1:42" x14ac:dyDescent="0.3">
      <c r="A5284" s="33">
        <v>1</v>
      </c>
      <c r="B5284" s="33"/>
      <c r="C5284" s="70">
        <v>44216</v>
      </c>
      <c r="D5284" s="71" t="s">
        <v>19</v>
      </c>
      <c r="E5284" s="70">
        <v>44216</v>
      </c>
      <c r="F5284" s="71">
        <v>5177776</v>
      </c>
      <c r="G5284" s="33" t="s">
        <v>20</v>
      </c>
      <c r="H5284" s="33" t="s">
        <v>21</v>
      </c>
      <c r="I5284" s="33" t="s">
        <v>51</v>
      </c>
      <c r="J5284" s="33" t="s">
        <v>46</v>
      </c>
      <c r="K5284" s="63" t="s">
        <v>77</v>
      </c>
      <c r="L5284" s="32" t="str">
        <f t="shared" si="1477"/>
        <v>FM260JD</v>
      </c>
      <c r="M5284" s="32" t="str">
        <f t="shared" si="1478"/>
        <v>BMJ</v>
      </c>
      <c r="N5284" s="32" t="str">
        <f t="shared" si="1479"/>
        <v>10 RODA</v>
      </c>
      <c r="O5284" s="146">
        <v>0.44629629629629625</v>
      </c>
      <c r="P5284" s="65">
        <v>0.44629629629629625</v>
      </c>
      <c r="Q5284" s="65"/>
      <c r="R5284" s="66">
        <v>2</v>
      </c>
      <c r="S5284" s="66">
        <v>38020</v>
      </c>
      <c r="T5284" s="66">
        <v>15520</v>
      </c>
      <c r="U5284" s="67">
        <f t="shared" si="1489"/>
        <v>22.5</v>
      </c>
      <c r="V5284" s="66">
        <f t="shared" si="1480"/>
        <v>438615</v>
      </c>
      <c r="W5284" s="66" t="str">
        <f t="shared" si="1481"/>
        <v>1 &gt; 4</v>
      </c>
      <c r="X5284" s="66">
        <f>A5284+SUMIFS(Presensi!F:F,Presensi!E:E,'Entry Data'!AP5284)</f>
        <v>1</v>
      </c>
      <c r="Y5284" s="66">
        <f>IFERROR(INDEX('Retasi Pricing'!F:F,MATCH('Entry Data'!AM5284,'Retasi Pricing'!E:E,0))*X5284,"")</f>
        <v>25000</v>
      </c>
      <c r="Z5284" s="62" t="s">
        <v>26</v>
      </c>
      <c r="AA5284" s="62" t="s">
        <v>27</v>
      </c>
      <c r="AB5284" s="32"/>
      <c r="AC5284" s="32" t="s">
        <v>195</v>
      </c>
      <c r="AD5284" s="32" t="str">
        <f t="shared" si="1482"/>
        <v/>
      </c>
      <c r="AF5284" s="5" t="str">
        <f t="shared" si="1483"/>
        <v>m.andri44216</v>
      </c>
      <c r="AG5284" s="5" t="str">
        <f t="shared" si="1484"/>
        <v>BMJ 06844216UTARADAY</v>
      </c>
      <c r="AH5284" s="5" t="str">
        <f t="shared" si="1485"/>
        <v>m.andri44216UTARADAY</v>
      </c>
      <c r="AI5284" s="5" t="str">
        <f t="shared" si="1486"/>
        <v>BMJ 06844216DAY</v>
      </c>
      <c r="AJ5284" s="5" t="str">
        <f t="shared" si="1487"/>
        <v>m.andri44216DAY</v>
      </c>
      <c r="AK5284" s="5" t="str">
        <f t="shared" si="1488"/>
        <v>m.andriBMJ</v>
      </c>
      <c r="AL5284" s="5" t="str">
        <f t="shared" si="1490"/>
        <v>2UTARA</v>
      </c>
      <c r="AM5284" s="5" t="str">
        <f t="shared" si="1491"/>
        <v>1 &gt; 4UTARA10 RODA</v>
      </c>
      <c r="AN5284" s="5" t="str">
        <f t="shared" si="1492"/>
        <v>m.andriBMJ1 &gt; 4UTARA10 RODA</v>
      </c>
      <c r="AO5284" s="5" t="str">
        <f t="shared" si="1493"/>
        <v>m.andri1 &gt; 4UTARA10 RODA</v>
      </c>
      <c r="AP5284" s="5" t="str">
        <f t="shared" si="1494"/>
        <v>44216DAY</v>
      </c>
    </row>
    <row r="5285" spans="1:42" x14ac:dyDescent="0.3">
      <c r="A5285" s="33">
        <v>1</v>
      </c>
      <c r="B5285" s="33"/>
      <c r="C5285" s="70">
        <v>44216</v>
      </c>
      <c r="D5285" s="71" t="s">
        <v>19</v>
      </c>
      <c r="E5285" s="70">
        <v>44216</v>
      </c>
      <c r="F5285" s="71">
        <v>5177853</v>
      </c>
      <c r="G5285" s="33" t="s">
        <v>20</v>
      </c>
      <c r="H5285" s="33" t="s">
        <v>21</v>
      </c>
      <c r="I5285" s="33" t="s">
        <v>123</v>
      </c>
      <c r="J5285" s="33" t="s">
        <v>46</v>
      </c>
      <c r="K5285" s="63" t="s">
        <v>77</v>
      </c>
      <c r="L5285" s="32" t="str">
        <f t="shared" si="1477"/>
        <v>FM260JD</v>
      </c>
      <c r="M5285" s="32" t="str">
        <f t="shared" si="1478"/>
        <v>BMJ</v>
      </c>
      <c r="N5285" s="32" t="str">
        <f t="shared" si="1479"/>
        <v>10 RODA</v>
      </c>
      <c r="O5285" s="146">
        <v>0.50723379629629628</v>
      </c>
      <c r="P5285" s="65">
        <v>0.50723379629629628</v>
      </c>
      <c r="Q5285" s="65"/>
      <c r="R5285" s="66">
        <v>3</v>
      </c>
      <c r="S5285" s="66">
        <v>40480</v>
      </c>
      <c r="T5285" s="66">
        <v>15520</v>
      </c>
      <c r="U5285" s="67">
        <f t="shared" si="1489"/>
        <v>24.96</v>
      </c>
      <c r="V5285" s="66">
        <f t="shared" si="1480"/>
        <v>486570.23999999999</v>
      </c>
      <c r="W5285" s="66" t="str">
        <f t="shared" si="1481"/>
        <v>1 &gt; 4</v>
      </c>
      <c r="X5285" s="66">
        <f>A5285+SUMIFS(Presensi!F:F,Presensi!E:E,'Entry Data'!AP5285)</f>
        <v>1</v>
      </c>
      <c r="Y5285" s="66">
        <f>IFERROR(INDEX('Retasi Pricing'!F:F,MATCH('Entry Data'!AM5285,'Retasi Pricing'!E:E,0))*X5285,"")</f>
        <v>25000</v>
      </c>
      <c r="Z5285" s="62" t="s">
        <v>26</v>
      </c>
      <c r="AA5285" s="62" t="s">
        <v>27</v>
      </c>
      <c r="AB5285" s="32"/>
      <c r="AC5285" s="32" t="s">
        <v>195</v>
      </c>
      <c r="AD5285" s="32" t="str">
        <f t="shared" si="1482"/>
        <v/>
      </c>
      <c r="AF5285" s="5" t="str">
        <f t="shared" si="1483"/>
        <v>m.andri44216</v>
      </c>
      <c r="AG5285" s="5" t="str">
        <f t="shared" si="1484"/>
        <v>BMJ 06844216UTARADAY</v>
      </c>
      <c r="AH5285" s="5" t="str">
        <f t="shared" si="1485"/>
        <v>m.andri44216UTARADAY</v>
      </c>
      <c r="AI5285" s="5" t="str">
        <f t="shared" si="1486"/>
        <v>BMJ 06844216DAY</v>
      </c>
      <c r="AJ5285" s="5" t="str">
        <f t="shared" si="1487"/>
        <v>m.andri44216DAY</v>
      </c>
      <c r="AK5285" s="5" t="str">
        <f t="shared" si="1488"/>
        <v>m.andriBMJ</v>
      </c>
      <c r="AL5285" s="5" t="str">
        <f t="shared" si="1490"/>
        <v>3UTARA</v>
      </c>
      <c r="AM5285" s="5" t="str">
        <f t="shared" si="1491"/>
        <v>1 &gt; 4UTARA10 RODA</v>
      </c>
      <c r="AN5285" s="5" t="str">
        <f t="shared" si="1492"/>
        <v>m.andriBMJ1 &gt; 4UTARA10 RODA</v>
      </c>
      <c r="AO5285" s="5" t="str">
        <f t="shared" si="1493"/>
        <v>m.andri1 &gt; 4UTARA10 RODA</v>
      </c>
      <c r="AP5285" s="5" t="str">
        <f t="shared" si="1494"/>
        <v>44216DAY</v>
      </c>
    </row>
    <row r="5286" spans="1:42" x14ac:dyDescent="0.3">
      <c r="A5286" s="33">
        <v>1</v>
      </c>
      <c r="B5286" s="33"/>
      <c r="C5286" s="70">
        <v>44216</v>
      </c>
      <c r="D5286" s="71" t="s">
        <v>19</v>
      </c>
      <c r="E5286" s="70">
        <v>44216</v>
      </c>
      <c r="F5286" s="71">
        <v>5177964</v>
      </c>
      <c r="G5286" s="33" t="s">
        <v>20</v>
      </c>
      <c r="H5286" s="33" t="s">
        <v>21</v>
      </c>
      <c r="I5286" s="33" t="s">
        <v>123</v>
      </c>
      <c r="J5286" s="33" t="s">
        <v>23</v>
      </c>
      <c r="K5286" s="63" t="s">
        <v>77</v>
      </c>
      <c r="L5286" s="32" t="str">
        <f t="shared" si="1477"/>
        <v>FM260JD</v>
      </c>
      <c r="M5286" s="32" t="str">
        <f t="shared" si="1478"/>
        <v>BMJ</v>
      </c>
      <c r="N5286" s="32" t="str">
        <f t="shared" si="1479"/>
        <v>10 RODA</v>
      </c>
      <c r="O5286" s="146">
        <v>0.60513888888888889</v>
      </c>
      <c r="P5286" s="65">
        <v>0.60513888888888889</v>
      </c>
      <c r="Q5286" s="65"/>
      <c r="R5286" s="66">
        <v>4</v>
      </c>
      <c r="S5286" s="66">
        <v>41920</v>
      </c>
      <c r="T5286" s="66">
        <v>15520</v>
      </c>
      <c r="U5286" s="67">
        <f t="shared" si="1489"/>
        <v>26.4</v>
      </c>
      <c r="V5286" s="66">
        <f t="shared" si="1480"/>
        <v>514641.6</v>
      </c>
      <c r="W5286" s="66" t="str">
        <f t="shared" si="1481"/>
        <v>1 &gt; 4</v>
      </c>
      <c r="X5286" s="66">
        <f>A5286+SUMIFS(Presensi!F:F,Presensi!E:E,'Entry Data'!AP5286)</f>
        <v>1</v>
      </c>
      <c r="Y5286" s="66">
        <f>IFERROR(INDEX('Retasi Pricing'!F:F,MATCH('Entry Data'!AM5286,'Retasi Pricing'!E:E,0))*X5286,"")</f>
        <v>25000</v>
      </c>
      <c r="Z5286" s="62" t="s">
        <v>26</v>
      </c>
      <c r="AA5286" s="62" t="s">
        <v>27</v>
      </c>
      <c r="AB5286" s="32"/>
      <c r="AC5286" s="32" t="s">
        <v>195</v>
      </c>
      <c r="AD5286" s="32" t="str">
        <f t="shared" si="1482"/>
        <v/>
      </c>
      <c r="AF5286" s="5" t="str">
        <f t="shared" si="1483"/>
        <v>m.andri44216</v>
      </c>
      <c r="AG5286" s="5" t="str">
        <f t="shared" si="1484"/>
        <v>BMJ 06844216UTARADAY</v>
      </c>
      <c r="AH5286" s="5" t="str">
        <f t="shared" si="1485"/>
        <v>m.andri44216UTARADAY</v>
      </c>
      <c r="AI5286" s="5" t="str">
        <f t="shared" si="1486"/>
        <v>BMJ 06844216DAY</v>
      </c>
      <c r="AJ5286" s="5" t="str">
        <f t="shared" si="1487"/>
        <v>m.andri44216DAY</v>
      </c>
      <c r="AK5286" s="5" t="str">
        <f t="shared" si="1488"/>
        <v>m.andriBMJ</v>
      </c>
      <c r="AL5286" s="5" t="str">
        <f t="shared" si="1490"/>
        <v>4UTARA</v>
      </c>
      <c r="AM5286" s="5" t="str">
        <f t="shared" si="1491"/>
        <v>1 &gt; 4UTARA10 RODA</v>
      </c>
      <c r="AN5286" s="5" t="str">
        <f t="shared" si="1492"/>
        <v>m.andriBMJ1 &gt; 4UTARA10 RODA</v>
      </c>
      <c r="AO5286" s="5" t="str">
        <f t="shared" si="1493"/>
        <v>m.andri1 &gt; 4UTARA10 RODA</v>
      </c>
      <c r="AP5286" s="5" t="str">
        <f t="shared" si="1494"/>
        <v>44216DAY</v>
      </c>
    </row>
    <row r="5287" spans="1:42" x14ac:dyDescent="0.3">
      <c r="A5287" s="33">
        <v>1</v>
      </c>
      <c r="B5287" s="33"/>
      <c r="C5287" s="70">
        <v>44216</v>
      </c>
      <c r="D5287" s="71" t="s">
        <v>19</v>
      </c>
      <c r="E5287" s="70">
        <v>44216</v>
      </c>
      <c r="F5287" s="71">
        <v>5177735</v>
      </c>
      <c r="G5287" s="33" t="s">
        <v>20</v>
      </c>
      <c r="H5287" s="33" t="s">
        <v>21</v>
      </c>
      <c r="I5287" s="33" t="s">
        <v>45</v>
      </c>
      <c r="J5287" s="33" t="s">
        <v>46</v>
      </c>
      <c r="K5287" s="63" t="s">
        <v>78</v>
      </c>
      <c r="L5287" s="32" t="str">
        <f t="shared" si="1477"/>
        <v>FM260JD</v>
      </c>
      <c r="M5287" s="32" t="str">
        <f t="shared" si="1478"/>
        <v>BMJ</v>
      </c>
      <c r="N5287" s="32" t="str">
        <f t="shared" si="1479"/>
        <v>10 RODA</v>
      </c>
      <c r="O5287" s="146">
        <v>0.41806712962962966</v>
      </c>
      <c r="P5287" s="65">
        <v>0.42319444444444443</v>
      </c>
      <c r="Q5287" s="65"/>
      <c r="R5287" s="66">
        <v>1</v>
      </c>
      <c r="S5287" s="66">
        <v>40280</v>
      </c>
      <c r="T5287" s="66">
        <v>15000</v>
      </c>
      <c r="U5287" s="67">
        <f t="shared" si="1489"/>
        <v>25.28</v>
      </c>
      <c r="V5287" s="66">
        <f t="shared" si="1480"/>
        <v>492808.32</v>
      </c>
      <c r="W5287" s="66" t="str">
        <f t="shared" si="1481"/>
        <v>1 &gt; 4</v>
      </c>
      <c r="X5287" s="66">
        <f>A5287+SUMIFS(Presensi!F:F,Presensi!E:E,'Entry Data'!AP5287)</f>
        <v>1</v>
      </c>
      <c r="Y5287" s="66">
        <f>IFERROR(INDEX('Retasi Pricing'!F:F,MATCH('Entry Data'!AM5287,'Retasi Pricing'!E:E,0))*X5287,"")</f>
        <v>25000</v>
      </c>
      <c r="Z5287" s="62" t="s">
        <v>26</v>
      </c>
      <c r="AA5287" s="62" t="s">
        <v>27</v>
      </c>
      <c r="AB5287" s="32"/>
      <c r="AC5287" s="32" t="s">
        <v>265</v>
      </c>
      <c r="AD5287" s="32" t="str">
        <f t="shared" si="1482"/>
        <v/>
      </c>
      <c r="AF5287" s="5" t="str">
        <f t="shared" si="1483"/>
        <v>Dominikus Nong Yandris44216</v>
      </c>
      <c r="AG5287" s="5" t="str">
        <f t="shared" si="1484"/>
        <v>BMJ 06944216UTARADAY</v>
      </c>
      <c r="AH5287" s="5" t="str">
        <f t="shared" si="1485"/>
        <v>Dominikus Nong Yandris44216UTARADAY</v>
      </c>
      <c r="AI5287" s="5" t="str">
        <f t="shared" si="1486"/>
        <v>BMJ 06944216DAY</v>
      </c>
      <c r="AJ5287" s="5" t="str">
        <f t="shared" si="1487"/>
        <v>Dominikus Nong Yandris44216DAY</v>
      </c>
      <c r="AK5287" s="5" t="str">
        <f t="shared" si="1488"/>
        <v>Dominikus Nong YandrisBMJ</v>
      </c>
      <c r="AL5287" s="5" t="str">
        <f t="shared" si="1490"/>
        <v>1UTARA</v>
      </c>
      <c r="AM5287" s="5" t="str">
        <f t="shared" si="1491"/>
        <v>1 &gt; 4UTARA10 RODA</v>
      </c>
      <c r="AN5287" s="5" t="str">
        <f t="shared" si="1492"/>
        <v>Dominikus Nong YandrisBMJ1 &gt; 4UTARA10 RODA</v>
      </c>
      <c r="AO5287" s="5" t="str">
        <f t="shared" si="1493"/>
        <v>Dominikus Nong Yandris1 &gt; 4UTARA10 RODA</v>
      </c>
      <c r="AP5287" s="5" t="str">
        <f t="shared" si="1494"/>
        <v>44216DAY</v>
      </c>
    </row>
    <row r="5288" spans="1:42" x14ac:dyDescent="0.3">
      <c r="A5288" s="33">
        <v>1</v>
      </c>
      <c r="B5288" s="33"/>
      <c r="C5288" s="70">
        <v>44216</v>
      </c>
      <c r="D5288" s="71" t="s">
        <v>19</v>
      </c>
      <c r="E5288" s="70">
        <v>44216</v>
      </c>
      <c r="F5288" s="71">
        <v>5177820</v>
      </c>
      <c r="G5288" s="33" t="s">
        <v>20</v>
      </c>
      <c r="H5288" s="33" t="s">
        <v>21</v>
      </c>
      <c r="I5288" s="33" t="s">
        <v>51</v>
      </c>
      <c r="J5288" s="33" t="s">
        <v>46</v>
      </c>
      <c r="K5288" s="63" t="s">
        <v>78</v>
      </c>
      <c r="L5288" s="32" t="str">
        <f t="shared" si="1477"/>
        <v>FM260JD</v>
      </c>
      <c r="M5288" s="32" t="str">
        <f t="shared" si="1478"/>
        <v>BMJ</v>
      </c>
      <c r="N5288" s="32" t="str">
        <f t="shared" si="1479"/>
        <v>10 RODA</v>
      </c>
      <c r="O5288" s="146">
        <v>0.47912037037037036</v>
      </c>
      <c r="P5288" s="65">
        <v>0.47912037037037036</v>
      </c>
      <c r="Q5288" s="65"/>
      <c r="R5288" s="66">
        <v>2</v>
      </c>
      <c r="S5288" s="66">
        <v>40700</v>
      </c>
      <c r="T5288" s="66">
        <v>15000</v>
      </c>
      <c r="U5288" s="67">
        <f t="shared" si="1489"/>
        <v>25.7</v>
      </c>
      <c r="V5288" s="66">
        <f t="shared" si="1480"/>
        <v>500995.79999999993</v>
      </c>
      <c r="W5288" s="66" t="str">
        <f t="shared" si="1481"/>
        <v>1 &gt; 4</v>
      </c>
      <c r="X5288" s="66">
        <f>A5288+SUMIFS(Presensi!F:F,Presensi!E:E,'Entry Data'!AP5288)</f>
        <v>1</v>
      </c>
      <c r="Y5288" s="66">
        <f>IFERROR(INDEX('Retasi Pricing'!F:F,MATCH('Entry Data'!AM5288,'Retasi Pricing'!E:E,0))*X5288,"")</f>
        <v>25000</v>
      </c>
      <c r="Z5288" s="62" t="s">
        <v>26</v>
      </c>
      <c r="AA5288" s="62" t="s">
        <v>27</v>
      </c>
      <c r="AB5288" s="32"/>
      <c r="AC5288" s="32" t="s">
        <v>265</v>
      </c>
      <c r="AD5288" s="32" t="str">
        <f t="shared" si="1482"/>
        <v/>
      </c>
      <c r="AF5288" s="5" t="str">
        <f t="shared" si="1483"/>
        <v>Dominikus Nong Yandris44216</v>
      </c>
      <c r="AG5288" s="5" t="str">
        <f t="shared" si="1484"/>
        <v>BMJ 06944216UTARADAY</v>
      </c>
      <c r="AH5288" s="5" t="str">
        <f t="shared" si="1485"/>
        <v>Dominikus Nong Yandris44216UTARADAY</v>
      </c>
      <c r="AI5288" s="5" t="str">
        <f t="shared" si="1486"/>
        <v>BMJ 06944216DAY</v>
      </c>
      <c r="AJ5288" s="5" t="str">
        <f t="shared" si="1487"/>
        <v>Dominikus Nong Yandris44216DAY</v>
      </c>
      <c r="AK5288" s="5" t="str">
        <f t="shared" si="1488"/>
        <v>Dominikus Nong YandrisBMJ</v>
      </c>
      <c r="AL5288" s="5" t="str">
        <f t="shared" si="1490"/>
        <v>2UTARA</v>
      </c>
      <c r="AM5288" s="5" t="str">
        <f t="shared" si="1491"/>
        <v>1 &gt; 4UTARA10 RODA</v>
      </c>
      <c r="AN5288" s="5" t="str">
        <f t="shared" si="1492"/>
        <v>Dominikus Nong YandrisBMJ1 &gt; 4UTARA10 RODA</v>
      </c>
      <c r="AO5288" s="5" t="str">
        <f t="shared" si="1493"/>
        <v>Dominikus Nong Yandris1 &gt; 4UTARA10 RODA</v>
      </c>
      <c r="AP5288" s="5" t="str">
        <f t="shared" si="1494"/>
        <v>44216DAY</v>
      </c>
    </row>
    <row r="5289" spans="1:42" x14ac:dyDescent="0.3">
      <c r="A5289" s="33">
        <v>1</v>
      </c>
      <c r="B5289" s="33"/>
      <c r="C5289" s="70">
        <v>44216</v>
      </c>
      <c r="D5289" s="71" t="s">
        <v>19</v>
      </c>
      <c r="E5289" s="70">
        <v>44216</v>
      </c>
      <c r="F5289" s="71">
        <v>5178065</v>
      </c>
      <c r="G5289" s="33" t="s">
        <v>20</v>
      </c>
      <c r="H5289" s="33" t="s">
        <v>21</v>
      </c>
      <c r="I5289" s="33" t="s">
        <v>22</v>
      </c>
      <c r="J5289" s="33" t="s">
        <v>23</v>
      </c>
      <c r="K5289" s="63" t="s">
        <v>78</v>
      </c>
      <c r="L5289" s="32" t="str">
        <f t="shared" si="1477"/>
        <v>FM260JD</v>
      </c>
      <c r="M5289" s="32" t="str">
        <f t="shared" si="1478"/>
        <v>BMJ</v>
      </c>
      <c r="N5289" s="32" t="str">
        <f t="shared" si="1479"/>
        <v>10 RODA</v>
      </c>
      <c r="O5289" s="146">
        <v>0.68048611111111112</v>
      </c>
      <c r="P5289" s="65">
        <v>0.68048611111111112</v>
      </c>
      <c r="Q5289" s="65"/>
      <c r="R5289" s="66">
        <v>3</v>
      </c>
      <c r="S5289" s="66">
        <v>40480</v>
      </c>
      <c r="T5289" s="66">
        <v>15000</v>
      </c>
      <c r="U5289" s="67">
        <f t="shared" si="1489"/>
        <v>25.48</v>
      </c>
      <c r="V5289" s="66">
        <f t="shared" si="1480"/>
        <v>496707.12000000005</v>
      </c>
      <c r="W5289" s="66" t="str">
        <f t="shared" si="1481"/>
        <v>1 &gt; 4</v>
      </c>
      <c r="X5289" s="66">
        <f>A5289+SUMIFS(Presensi!F:F,Presensi!E:E,'Entry Data'!AP5289)</f>
        <v>1</v>
      </c>
      <c r="Y5289" s="66">
        <f>IFERROR(INDEX('Retasi Pricing'!F:F,MATCH('Entry Data'!AM5289,'Retasi Pricing'!E:E,0))*X5289,"")</f>
        <v>25000</v>
      </c>
      <c r="Z5289" s="62" t="s">
        <v>26</v>
      </c>
      <c r="AA5289" s="62" t="s">
        <v>27</v>
      </c>
      <c r="AB5289" s="32"/>
      <c r="AC5289" s="32" t="s">
        <v>265</v>
      </c>
      <c r="AD5289" s="32" t="str">
        <f t="shared" si="1482"/>
        <v/>
      </c>
      <c r="AF5289" s="5" t="str">
        <f t="shared" si="1483"/>
        <v>Dominikus Nong Yandris44216</v>
      </c>
      <c r="AG5289" s="5" t="str">
        <f t="shared" si="1484"/>
        <v>BMJ 06944216UTARADAY</v>
      </c>
      <c r="AH5289" s="5" t="str">
        <f t="shared" si="1485"/>
        <v>Dominikus Nong Yandris44216UTARADAY</v>
      </c>
      <c r="AI5289" s="5" t="str">
        <f t="shared" si="1486"/>
        <v>BMJ 06944216DAY</v>
      </c>
      <c r="AJ5289" s="5" t="str">
        <f t="shared" si="1487"/>
        <v>Dominikus Nong Yandris44216DAY</v>
      </c>
      <c r="AK5289" s="5" t="str">
        <f t="shared" si="1488"/>
        <v>Dominikus Nong YandrisBMJ</v>
      </c>
      <c r="AL5289" s="5" t="str">
        <f t="shared" si="1490"/>
        <v>3UTARA</v>
      </c>
      <c r="AM5289" s="5" t="str">
        <f t="shared" si="1491"/>
        <v>1 &gt; 4UTARA10 RODA</v>
      </c>
      <c r="AN5289" s="5" t="str">
        <f t="shared" si="1492"/>
        <v>Dominikus Nong YandrisBMJ1 &gt; 4UTARA10 RODA</v>
      </c>
      <c r="AO5289" s="5" t="str">
        <f t="shared" si="1493"/>
        <v>Dominikus Nong Yandris1 &gt; 4UTARA10 RODA</v>
      </c>
      <c r="AP5289" s="5" t="str">
        <f t="shared" si="1494"/>
        <v>44216DAY</v>
      </c>
    </row>
    <row r="5290" spans="1:42" x14ac:dyDescent="0.3">
      <c r="A5290" s="33">
        <v>1</v>
      </c>
      <c r="B5290" s="33"/>
      <c r="C5290" s="70">
        <v>44216</v>
      </c>
      <c r="D5290" s="71" t="s">
        <v>19</v>
      </c>
      <c r="E5290" s="70">
        <v>44216</v>
      </c>
      <c r="F5290" s="71">
        <v>5178157</v>
      </c>
      <c r="G5290" s="33" t="s">
        <v>20</v>
      </c>
      <c r="H5290" s="33" t="s">
        <v>21</v>
      </c>
      <c r="I5290" s="33" t="s">
        <v>22</v>
      </c>
      <c r="J5290" s="33" t="s">
        <v>23</v>
      </c>
      <c r="K5290" s="63" t="s">
        <v>78</v>
      </c>
      <c r="L5290" s="32" t="str">
        <f t="shared" si="1477"/>
        <v>FM260JD</v>
      </c>
      <c r="M5290" s="32" t="str">
        <f t="shared" si="1478"/>
        <v>BMJ</v>
      </c>
      <c r="N5290" s="32" t="str">
        <f t="shared" si="1479"/>
        <v>10 RODA</v>
      </c>
      <c r="O5290" s="146">
        <v>0.7475925925925927</v>
      </c>
      <c r="P5290" s="65">
        <v>0.7475925925925927</v>
      </c>
      <c r="Q5290" s="65"/>
      <c r="R5290" s="66">
        <v>4</v>
      </c>
      <c r="S5290" s="66">
        <v>39180</v>
      </c>
      <c r="T5290" s="66">
        <v>15000</v>
      </c>
      <c r="U5290" s="67">
        <f t="shared" si="1489"/>
        <v>24.18</v>
      </c>
      <c r="V5290" s="66">
        <f t="shared" si="1480"/>
        <v>471364.92</v>
      </c>
      <c r="W5290" s="66" t="str">
        <f t="shared" si="1481"/>
        <v>1 &gt; 4</v>
      </c>
      <c r="X5290" s="66">
        <f>A5290+SUMIFS(Presensi!F:F,Presensi!E:E,'Entry Data'!AP5290)</f>
        <v>1</v>
      </c>
      <c r="Y5290" s="66">
        <f>IFERROR(INDEX('Retasi Pricing'!F:F,MATCH('Entry Data'!AM5290,'Retasi Pricing'!E:E,0))*X5290,"")</f>
        <v>25000</v>
      </c>
      <c r="Z5290" s="62" t="s">
        <v>26</v>
      </c>
      <c r="AA5290" s="62" t="s">
        <v>27</v>
      </c>
      <c r="AB5290" s="32"/>
      <c r="AC5290" s="32" t="s">
        <v>265</v>
      </c>
      <c r="AD5290" s="32" t="str">
        <f t="shared" si="1482"/>
        <v/>
      </c>
      <c r="AF5290" s="5" t="str">
        <f t="shared" si="1483"/>
        <v>Dominikus Nong Yandris44216</v>
      </c>
      <c r="AG5290" s="5" t="str">
        <f t="shared" si="1484"/>
        <v>BMJ 06944216UTARADAY</v>
      </c>
      <c r="AH5290" s="5" t="str">
        <f t="shared" si="1485"/>
        <v>Dominikus Nong Yandris44216UTARADAY</v>
      </c>
      <c r="AI5290" s="5" t="str">
        <f t="shared" si="1486"/>
        <v>BMJ 06944216DAY</v>
      </c>
      <c r="AJ5290" s="5" t="str">
        <f t="shared" si="1487"/>
        <v>Dominikus Nong Yandris44216DAY</v>
      </c>
      <c r="AK5290" s="5" t="str">
        <f t="shared" si="1488"/>
        <v>Dominikus Nong YandrisBMJ</v>
      </c>
      <c r="AL5290" s="5" t="str">
        <f t="shared" si="1490"/>
        <v>4UTARA</v>
      </c>
      <c r="AM5290" s="5" t="str">
        <f t="shared" si="1491"/>
        <v>1 &gt; 4UTARA10 RODA</v>
      </c>
      <c r="AN5290" s="5" t="str">
        <f t="shared" si="1492"/>
        <v>Dominikus Nong YandrisBMJ1 &gt; 4UTARA10 RODA</v>
      </c>
      <c r="AO5290" s="5" t="str">
        <f t="shared" si="1493"/>
        <v>Dominikus Nong Yandris1 &gt; 4UTARA10 RODA</v>
      </c>
      <c r="AP5290" s="5" t="str">
        <f t="shared" si="1494"/>
        <v>44216DAY</v>
      </c>
    </row>
    <row r="5291" spans="1:42" x14ac:dyDescent="0.3">
      <c r="A5291" s="33">
        <v>1</v>
      </c>
      <c r="B5291" s="33"/>
      <c r="C5291" s="70">
        <v>44216</v>
      </c>
      <c r="D5291" s="71" t="s">
        <v>19</v>
      </c>
      <c r="E5291" s="70">
        <v>44216</v>
      </c>
      <c r="F5291" s="71">
        <v>5177697</v>
      </c>
      <c r="G5291" s="33" t="s">
        <v>20</v>
      </c>
      <c r="H5291" s="33" t="s">
        <v>21</v>
      </c>
      <c r="I5291" s="33" t="s">
        <v>45</v>
      </c>
      <c r="J5291" s="33" t="s">
        <v>46</v>
      </c>
      <c r="K5291" s="63" t="s">
        <v>79</v>
      </c>
      <c r="L5291" s="32" t="str">
        <f t="shared" si="1477"/>
        <v>AXOR4843</v>
      </c>
      <c r="M5291" s="32" t="str">
        <f t="shared" si="1478"/>
        <v>BMJ</v>
      </c>
      <c r="N5291" s="32" t="str">
        <f t="shared" si="1479"/>
        <v>12 RODA</v>
      </c>
      <c r="O5291" s="146">
        <v>0.38284722222222217</v>
      </c>
      <c r="P5291" s="65">
        <v>0.38784722222222223</v>
      </c>
      <c r="Q5291" s="65"/>
      <c r="R5291" s="66">
        <v>1</v>
      </c>
      <c r="S5291" s="66">
        <v>52820</v>
      </c>
      <c r="T5291" s="66">
        <v>20640</v>
      </c>
      <c r="U5291" s="67">
        <f t="shared" si="1489"/>
        <v>32.18</v>
      </c>
      <c r="V5291" s="66">
        <f t="shared" si="1480"/>
        <v>652513.86</v>
      </c>
      <c r="W5291" s="66" t="str">
        <f t="shared" si="1481"/>
        <v>1 &gt; 4</v>
      </c>
      <c r="X5291" s="66">
        <f>A5291+SUMIFS(Presensi!F:F,Presensi!E:E,'Entry Data'!AP5291)</f>
        <v>1</v>
      </c>
      <c r="Y5291" s="66">
        <f>IFERROR(INDEX('Retasi Pricing'!F:F,MATCH('Entry Data'!AM5291,'Retasi Pricing'!E:E,0))*X5291,"")</f>
        <v>27500</v>
      </c>
      <c r="Z5291" s="62" t="s">
        <v>26</v>
      </c>
      <c r="AA5291" s="62" t="s">
        <v>27</v>
      </c>
      <c r="AB5291" s="32"/>
      <c r="AC5291" s="32" t="s">
        <v>315</v>
      </c>
      <c r="AD5291" s="32" t="str">
        <f t="shared" si="1482"/>
        <v/>
      </c>
      <c r="AF5291" s="5" t="str">
        <f t="shared" si="1483"/>
        <v>linus harimin44216</v>
      </c>
      <c r="AG5291" s="5" t="str">
        <f t="shared" si="1484"/>
        <v>BMJ 07044216UTARADAY</v>
      </c>
      <c r="AH5291" s="5" t="str">
        <f t="shared" si="1485"/>
        <v>linus harimin44216UTARADAY</v>
      </c>
      <c r="AI5291" s="5" t="str">
        <f t="shared" si="1486"/>
        <v>BMJ 07044216DAY</v>
      </c>
      <c r="AJ5291" s="5" t="str">
        <f t="shared" si="1487"/>
        <v>linus harimin44216DAY</v>
      </c>
      <c r="AK5291" s="5" t="str">
        <f t="shared" si="1488"/>
        <v>linus hariminBMJ</v>
      </c>
      <c r="AL5291" s="5" t="str">
        <f t="shared" si="1490"/>
        <v>1UTARA</v>
      </c>
      <c r="AM5291" s="5" t="str">
        <f t="shared" si="1491"/>
        <v>1 &gt; 4UTARA12 RODA</v>
      </c>
      <c r="AN5291" s="5" t="str">
        <f t="shared" si="1492"/>
        <v>linus hariminBMJ1 &gt; 4UTARA12 RODA</v>
      </c>
      <c r="AO5291" s="5" t="str">
        <f t="shared" si="1493"/>
        <v>linus harimin1 &gt; 4UTARA12 RODA</v>
      </c>
      <c r="AP5291" s="5" t="str">
        <f t="shared" si="1494"/>
        <v>44216DAY</v>
      </c>
    </row>
    <row r="5292" spans="1:42" x14ac:dyDescent="0.3">
      <c r="A5292" s="33">
        <v>1</v>
      </c>
      <c r="B5292" s="33"/>
      <c r="C5292" s="70">
        <v>44216</v>
      </c>
      <c r="D5292" s="71" t="s">
        <v>19</v>
      </c>
      <c r="E5292" s="70">
        <v>44216</v>
      </c>
      <c r="F5292" s="71">
        <v>5177783</v>
      </c>
      <c r="G5292" s="33" t="s">
        <v>20</v>
      </c>
      <c r="H5292" s="33" t="s">
        <v>21</v>
      </c>
      <c r="I5292" s="33" t="s">
        <v>45</v>
      </c>
      <c r="J5292" s="33" t="s">
        <v>46</v>
      </c>
      <c r="K5292" s="63" t="s">
        <v>79</v>
      </c>
      <c r="L5292" s="32" t="str">
        <f t="shared" ref="L5292:L5355" si="1495">IFERROR(VLOOKUP(K5292,db_unit,2,FALSE),"")</f>
        <v>AXOR4843</v>
      </c>
      <c r="M5292" s="32" t="str">
        <f t="shared" ref="M5292:M5355" si="1496">IFERROR(VLOOKUP(K5292,db_unit,3,FALSE),"")</f>
        <v>BMJ</v>
      </c>
      <c r="N5292" s="32" t="str">
        <f t="shared" ref="N5292:N5355" si="1497">IFERROR(VLOOKUP(K5292,db_unit,4,FALSE),"")</f>
        <v>12 RODA</v>
      </c>
      <c r="O5292" s="146">
        <v>0.45369212962962963</v>
      </c>
      <c r="P5292" s="65">
        <v>0.45369212962962963</v>
      </c>
      <c r="Q5292" s="65"/>
      <c r="R5292" s="66">
        <v>2</v>
      </c>
      <c r="S5292" s="66">
        <v>52900</v>
      </c>
      <c r="T5292" s="66">
        <v>20640</v>
      </c>
      <c r="U5292" s="67">
        <f t="shared" si="1489"/>
        <v>32.26</v>
      </c>
      <c r="V5292" s="66">
        <f t="shared" si="1480"/>
        <v>654136.0199999999</v>
      </c>
      <c r="W5292" s="66" t="str">
        <f t="shared" si="1481"/>
        <v>1 &gt; 4</v>
      </c>
      <c r="X5292" s="66">
        <f>A5292+SUMIFS(Presensi!F:F,Presensi!E:E,'Entry Data'!AP5292)</f>
        <v>1</v>
      </c>
      <c r="Y5292" s="66">
        <f>IFERROR(INDEX('Retasi Pricing'!F:F,MATCH('Entry Data'!AM5292,'Retasi Pricing'!E:E,0))*X5292,"")</f>
        <v>27500</v>
      </c>
      <c r="Z5292" s="62" t="s">
        <v>26</v>
      </c>
      <c r="AA5292" s="62" t="s">
        <v>27</v>
      </c>
      <c r="AB5292" s="32"/>
      <c r="AC5292" s="32" t="s">
        <v>315</v>
      </c>
      <c r="AD5292" s="32" t="str">
        <f t="shared" si="1482"/>
        <v/>
      </c>
      <c r="AF5292" s="5" t="str">
        <f t="shared" si="1483"/>
        <v>linus harimin44216</v>
      </c>
      <c r="AG5292" s="5" t="str">
        <f t="shared" si="1484"/>
        <v>BMJ 07044216UTARADAY</v>
      </c>
      <c r="AH5292" s="5" t="str">
        <f t="shared" si="1485"/>
        <v>linus harimin44216UTARADAY</v>
      </c>
      <c r="AI5292" s="5" t="str">
        <f t="shared" si="1486"/>
        <v>BMJ 07044216DAY</v>
      </c>
      <c r="AJ5292" s="5" t="str">
        <f t="shared" si="1487"/>
        <v>linus harimin44216DAY</v>
      </c>
      <c r="AK5292" s="5" t="str">
        <f t="shared" si="1488"/>
        <v>linus hariminBMJ</v>
      </c>
      <c r="AL5292" s="5" t="str">
        <f t="shared" si="1490"/>
        <v>2UTARA</v>
      </c>
      <c r="AM5292" s="5" t="str">
        <f t="shared" si="1491"/>
        <v>1 &gt; 4UTARA12 RODA</v>
      </c>
      <c r="AN5292" s="5" t="str">
        <f t="shared" si="1492"/>
        <v>linus hariminBMJ1 &gt; 4UTARA12 RODA</v>
      </c>
      <c r="AO5292" s="5" t="str">
        <f t="shared" si="1493"/>
        <v>linus harimin1 &gt; 4UTARA12 RODA</v>
      </c>
      <c r="AP5292" s="5" t="str">
        <f t="shared" si="1494"/>
        <v>44216DAY</v>
      </c>
    </row>
    <row r="5293" spans="1:42" x14ac:dyDescent="0.3">
      <c r="A5293" s="33">
        <v>1</v>
      </c>
      <c r="B5293" s="33"/>
      <c r="C5293" s="70">
        <v>44216</v>
      </c>
      <c r="D5293" s="71" t="s">
        <v>19</v>
      </c>
      <c r="E5293" s="70">
        <v>44216</v>
      </c>
      <c r="F5293" s="71">
        <v>5177868</v>
      </c>
      <c r="G5293" s="33" t="s">
        <v>20</v>
      </c>
      <c r="H5293" s="33" t="s">
        <v>50</v>
      </c>
      <c r="I5293" s="33" t="s">
        <v>51</v>
      </c>
      <c r="J5293" s="33" t="s">
        <v>53</v>
      </c>
      <c r="K5293" s="63" t="s">
        <v>79</v>
      </c>
      <c r="L5293" s="32" t="str">
        <f t="shared" si="1495"/>
        <v>AXOR4843</v>
      </c>
      <c r="M5293" s="32" t="str">
        <f t="shared" si="1496"/>
        <v>BMJ</v>
      </c>
      <c r="N5293" s="32" t="str">
        <f t="shared" si="1497"/>
        <v>12 RODA</v>
      </c>
      <c r="O5293" s="146">
        <v>0.51637731481481486</v>
      </c>
      <c r="P5293" s="65">
        <v>0.51637731481481486</v>
      </c>
      <c r="Q5293" s="65"/>
      <c r="R5293" s="66">
        <v>3</v>
      </c>
      <c r="S5293" s="66">
        <v>50580</v>
      </c>
      <c r="T5293" s="66">
        <v>20640</v>
      </c>
      <c r="U5293" s="67">
        <f t="shared" si="1489"/>
        <v>29.94</v>
      </c>
      <c r="V5293" s="66">
        <f t="shared" si="1480"/>
        <v>607093.38000000012</v>
      </c>
      <c r="W5293" s="66" t="str">
        <f t="shared" si="1481"/>
        <v>1 &gt; 4</v>
      </c>
      <c r="X5293" s="66">
        <f>A5293+SUMIFS(Presensi!F:F,Presensi!E:E,'Entry Data'!AP5293)</f>
        <v>1</v>
      </c>
      <c r="Y5293" s="66">
        <f>IFERROR(INDEX('Retasi Pricing'!F:F,MATCH('Entry Data'!AM5293,'Retasi Pricing'!E:E,0))*X5293,"")</f>
        <v>27500</v>
      </c>
      <c r="Z5293" s="62" t="s">
        <v>26</v>
      </c>
      <c r="AA5293" s="62" t="s">
        <v>27</v>
      </c>
      <c r="AB5293" s="32"/>
      <c r="AC5293" s="32" t="s">
        <v>315</v>
      </c>
      <c r="AD5293" s="32" t="str">
        <f t="shared" si="1482"/>
        <v/>
      </c>
      <c r="AF5293" s="5" t="str">
        <f t="shared" si="1483"/>
        <v>linus harimin44216</v>
      </c>
      <c r="AG5293" s="5" t="str">
        <f t="shared" si="1484"/>
        <v>BMJ 07044216UTARADAY</v>
      </c>
      <c r="AH5293" s="5" t="str">
        <f t="shared" si="1485"/>
        <v>linus harimin44216UTARADAY</v>
      </c>
      <c r="AI5293" s="5" t="str">
        <f t="shared" si="1486"/>
        <v>BMJ 07044216DAY</v>
      </c>
      <c r="AJ5293" s="5" t="str">
        <f t="shared" si="1487"/>
        <v>linus harimin44216DAY</v>
      </c>
      <c r="AK5293" s="5" t="str">
        <f t="shared" si="1488"/>
        <v>linus hariminBMJ</v>
      </c>
      <c r="AL5293" s="5" t="str">
        <f t="shared" si="1490"/>
        <v>3UTARA</v>
      </c>
      <c r="AM5293" s="5" t="str">
        <f t="shared" si="1491"/>
        <v>1 &gt; 4UTARA12 RODA</v>
      </c>
      <c r="AN5293" s="5" t="str">
        <f t="shared" si="1492"/>
        <v>linus hariminBMJ1 &gt; 4UTARA12 RODA</v>
      </c>
      <c r="AO5293" s="5" t="str">
        <f t="shared" si="1493"/>
        <v>linus harimin1 &gt; 4UTARA12 RODA</v>
      </c>
      <c r="AP5293" s="5" t="str">
        <f t="shared" si="1494"/>
        <v>44216DAY</v>
      </c>
    </row>
    <row r="5294" spans="1:42" x14ac:dyDescent="0.3">
      <c r="A5294" s="33">
        <v>1</v>
      </c>
      <c r="B5294" s="33"/>
      <c r="C5294" s="70">
        <v>44216</v>
      </c>
      <c r="D5294" s="71" t="s">
        <v>19</v>
      </c>
      <c r="E5294" s="70">
        <v>44216</v>
      </c>
      <c r="F5294" s="71">
        <v>5177935</v>
      </c>
      <c r="G5294" s="33" t="s">
        <v>20</v>
      </c>
      <c r="H5294" s="33" t="s">
        <v>21</v>
      </c>
      <c r="I5294" s="33" t="s">
        <v>51</v>
      </c>
      <c r="J5294" s="33" t="s">
        <v>46</v>
      </c>
      <c r="K5294" s="63" t="s">
        <v>79</v>
      </c>
      <c r="L5294" s="32" t="str">
        <f t="shared" si="1495"/>
        <v>AXOR4843</v>
      </c>
      <c r="M5294" s="32" t="str">
        <f t="shared" si="1496"/>
        <v>BMJ</v>
      </c>
      <c r="N5294" s="32" t="str">
        <f t="shared" si="1497"/>
        <v>12 RODA</v>
      </c>
      <c r="O5294" s="146">
        <v>0.58134259259259258</v>
      </c>
      <c r="P5294" s="65">
        <v>0.58134259259259258</v>
      </c>
      <c r="Q5294" s="65"/>
      <c r="R5294" s="66">
        <v>4</v>
      </c>
      <c r="S5294" s="66">
        <v>49940</v>
      </c>
      <c r="T5294" s="66">
        <v>20640</v>
      </c>
      <c r="U5294" s="67">
        <f t="shared" si="1489"/>
        <v>29.3</v>
      </c>
      <c r="V5294" s="66">
        <f t="shared" si="1480"/>
        <v>594116.1</v>
      </c>
      <c r="W5294" s="66" t="str">
        <f t="shared" si="1481"/>
        <v>1 &gt; 4</v>
      </c>
      <c r="X5294" s="66">
        <f>A5294+SUMIFS(Presensi!F:F,Presensi!E:E,'Entry Data'!AP5294)</f>
        <v>1</v>
      </c>
      <c r="Y5294" s="66">
        <f>IFERROR(INDEX('Retasi Pricing'!F:F,MATCH('Entry Data'!AM5294,'Retasi Pricing'!E:E,0))*X5294,"")</f>
        <v>27500</v>
      </c>
      <c r="Z5294" s="62" t="s">
        <v>26</v>
      </c>
      <c r="AA5294" s="62" t="s">
        <v>27</v>
      </c>
      <c r="AB5294" s="32"/>
      <c r="AC5294" s="32" t="s">
        <v>315</v>
      </c>
      <c r="AD5294" s="32" t="str">
        <f t="shared" si="1482"/>
        <v/>
      </c>
      <c r="AF5294" s="5" t="str">
        <f t="shared" si="1483"/>
        <v>linus harimin44216</v>
      </c>
      <c r="AG5294" s="5" t="str">
        <f t="shared" si="1484"/>
        <v>BMJ 07044216UTARADAY</v>
      </c>
      <c r="AH5294" s="5" t="str">
        <f t="shared" si="1485"/>
        <v>linus harimin44216UTARADAY</v>
      </c>
      <c r="AI5294" s="5" t="str">
        <f t="shared" si="1486"/>
        <v>BMJ 07044216DAY</v>
      </c>
      <c r="AJ5294" s="5" t="str">
        <f t="shared" si="1487"/>
        <v>linus harimin44216DAY</v>
      </c>
      <c r="AK5294" s="5" t="str">
        <f t="shared" si="1488"/>
        <v>linus hariminBMJ</v>
      </c>
      <c r="AL5294" s="5" t="str">
        <f t="shared" si="1490"/>
        <v>4UTARA</v>
      </c>
      <c r="AM5294" s="5" t="str">
        <f t="shared" si="1491"/>
        <v>1 &gt; 4UTARA12 RODA</v>
      </c>
      <c r="AN5294" s="5" t="str">
        <f t="shared" si="1492"/>
        <v>linus hariminBMJ1 &gt; 4UTARA12 RODA</v>
      </c>
      <c r="AO5294" s="5" t="str">
        <f t="shared" si="1493"/>
        <v>linus harimin1 &gt; 4UTARA12 RODA</v>
      </c>
      <c r="AP5294" s="5" t="str">
        <f t="shared" si="1494"/>
        <v>44216DAY</v>
      </c>
    </row>
    <row r="5295" spans="1:42" x14ac:dyDescent="0.3">
      <c r="A5295" s="33">
        <v>1</v>
      </c>
      <c r="B5295" s="33"/>
      <c r="C5295" s="70">
        <v>44216</v>
      </c>
      <c r="D5295" s="71" t="s">
        <v>19</v>
      </c>
      <c r="E5295" s="70">
        <v>44216</v>
      </c>
      <c r="F5295" s="71">
        <v>5178033</v>
      </c>
      <c r="G5295" s="33" t="s">
        <v>20</v>
      </c>
      <c r="H5295" s="33" t="s">
        <v>50</v>
      </c>
      <c r="I5295" s="33" t="s">
        <v>51</v>
      </c>
      <c r="J5295" s="33" t="s">
        <v>53</v>
      </c>
      <c r="K5295" s="63" t="s">
        <v>79</v>
      </c>
      <c r="L5295" s="32" t="str">
        <f t="shared" si="1495"/>
        <v>AXOR4843</v>
      </c>
      <c r="M5295" s="32" t="str">
        <f t="shared" si="1496"/>
        <v>BMJ</v>
      </c>
      <c r="N5295" s="32" t="str">
        <f t="shared" si="1497"/>
        <v>12 RODA</v>
      </c>
      <c r="O5295" s="146">
        <v>0.64960648148148148</v>
      </c>
      <c r="P5295" s="65">
        <v>0.64960648148148148</v>
      </c>
      <c r="Q5295" s="65"/>
      <c r="R5295" s="66">
        <v>5</v>
      </c>
      <c r="S5295" s="66">
        <v>52660</v>
      </c>
      <c r="T5295" s="66">
        <v>20640</v>
      </c>
      <c r="U5295" s="67">
        <f t="shared" si="1489"/>
        <v>32.020000000000003</v>
      </c>
      <c r="V5295" s="66">
        <f t="shared" si="1480"/>
        <v>649269.54000000015</v>
      </c>
      <c r="W5295" s="66" t="str">
        <f t="shared" si="1481"/>
        <v>&gt; 5</v>
      </c>
      <c r="X5295" s="66">
        <f>A5295+SUMIFS(Presensi!F:F,Presensi!E:E,'Entry Data'!AP5295)</f>
        <v>1</v>
      </c>
      <c r="Y5295" s="66">
        <f>IFERROR(INDEX('Retasi Pricing'!F:F,MATCH('Entry Data'!AM5295,'Retasi Pricing'!E:E,0))*X5295,"")</f>
        <v>31200</v>
      </c>
      <c r="Z5295" s="62" t="s">
        <v>26</v>
      </c>
      <c r="AA5295" s="62" t="s">
        <v>27</v>
      </c>
      <c r="AB5295" s="32"/>
      <c r="AC5295" s="32" t="s">
        <v>315</v>
      </c>
      <c r="AD5295" s="32" t="str">
        <f t="shared" si="1482"/>
        <v/>
      </c>
      <c r="AF5295" s="5" t="str">
        <f t="shared" si="1483"/>
        <v>linus harimin44216</v>
      </c>
      <c r="AG5295" s="5" t="str">
        <f t="shared" si="1484"/>
        <v>BMJ 07044216UTARADAY</v>
      </c>
      <c r="AH5295" s="5" t="str">
        <f t="shared" si="1485"/>
        <v>linus harimin44216UTARADAY</v>
      </c>
      <c r="AI5295" s="5" t="str">
        <f t="shared" si="1486"/>
        <v>BMJ 07044216DAY</v>
      </c>
      <c r="AJ5295" s="5" t="str">
        <f t="shared" si="1487"/>
        <v>linus harimin44216DAY</v>
      </c>
      <c r="AK5295" s="5" t="str">
        <f t="shared" si="1488"/>
        <v>linus hariminBMJ</v>
      </c>
      <c r="AL5295" s="5" t="str">
        <f t="shared" si="1490"/>
        <v>5UTARA</v>
      </c>
      <c r="AM5295" s="5" t="str">
        <f t="shared" si="1491"/>
        <v>&gt; 5UTARA12 RODA</v>
      </c>
      <c r="AN5295" s="5" t="str">
        <f t="shared" si="1492"/>
        <v>linus hariminBMJ&gt; 5UTARA12 RODA</v>
      </c>
      <c r="AO5295" s="5" t="str">
        <f t="shared" si="1493"/>
        <v>linus harimin&gt; 5UTARA12 RODA</v>
      </c>
      <c r="AP5295" s="5" t="str">
        <f t="shared" si="1494"/>
        <v>44216DAY</v>
      </c>
    </row>
    <row r="5296" spans="1:42" x14ac:dyDescent="0.3">
      <c r="A5296" s="33">
        <v>1</v>
      </c>
      <c r="B5296" s="33"/>
      <c r="C5296" s="70">
        <v>44216</v>
      </c>
      <c r="D5296" s="71" t="s">
        <v>19</v>
      </c>
      <c r="E5296" s="70">
        <v>44216</v>
      </c>
      <c r="F5296" s="71">
        <v>5178124</v>
      </c>
      <c r="G5296" s="33" t="s">
        <v>20</v>
      </c>
      <c r="H5296" s="33" t="s">
        <v>21</v>
      </c>
      <c r="I5296" s="33" t="s">
        <v>123</v>
      </c>
      <c r="J5296" s="33" t="s">
        <v>46</v>
      </c>
      <c r="K5296" s="63" t="s">
        <v>79</v>
      </c>
      <c r="L5296" s="32" t="str">
        <f t="shared" si="1495"/>
        <v>AXOR4843</v>
      </c>
      <c r="M5296" s="32" t="str">
        <f t="shared" si="1496"/>
        <v>BMJ</v>
      </c>
      <c r="N5296" s="32" t="str">
        <f t="shared" si="1497"/>
        <v>12 RODA</v>
      </c>
      <c r="O5296" s="146">
        <v>0.71964120370370377</v>
      </c>
      <c r="P5296" s="65">
        <v>0.71964120370370377</v>
      </c>
      <c r="Q5296" s="65"/>
      <c r="R5296" s="66">
        <v>6</v>
      </c>
      <c r="S5296" s="66">
        <v>50720</v>
      </c>
      <c r="T5296" s="66">
        <v>20640</v>
      </c>
      <c r="U5296" s="67">
        <f t="shared" si="1489"/>
        <v>30.08</v>
      </c>
      <c r="V5296" s="66">
        <f t="shared" si="1480"/>
        <v>609932.15999999992</v>
      </c>
      <c r="W5296" s="66" t="str">
        <f t="shared" si="1481"/>
        <v>&gt; 6</v>
      </c>
      <c r="X5296" s="66">
        <f>A5296+SUMIFS(Presensi!F:F,Presensi!E:E,'Entry Data'!AP5296)</f>
        <v>1</v>
      </c>
      <c r="Y5296" s="66">
        <f>IFERROR(INDEX('Retasi Pricing'!F:F,MATCH('Entry Data'!AM5296,'Retasi Pricing'!E:E,0))*X5296,"")</f>
        <v>34450</v>
      </c>
      <c r="Z5296" s="62" t="s">
        <v>26</v>
      </c>
      <c r="AA5296" s="62" t="s">
        <v>27</v>
      </c>
      <c r="AB5296" s="32"/>
      <c r="AC5296" s="32" t="s">
        <v>315</v>
      </c>
      <c r="AD5296" s="32" t="str">
        <f t="shared" si="1482"/>
        <v/>
      </c>
      <c r="AF5296" s="5" t="str">
        <f t="shared" si="1483"/>
        <v>linus harimin44216</v>
      </c>
      <c r="AG5296" s="5" t="str">
        <f t="shared" si="1484"/>
        <v>BMJ 07044216UTARADAY</v>
      </c>
      <c r="AH5296" s="5" t="str">
        <f t="shared" si="1485"/>
        <v>linus harimin44216UTARADAY</v>
      </c>
      <c r="AI5296" s="5" t="str">
        <f t="shared" si="1486"/>
        <v>BMJ 07044216DAY</v>
      </c>
      <c r="AJ5296" s="5" t="str">
        <f t="shared" si="1487"/>
        <v>linus harimin44216DAY</v>
      </c>
      <c r="AK5296" s="5" t="str">
        <f t="shared" si="1488"/>
        <v>linus hariminBMJ</v>
      </c>
      <c r="AL5296" s="5" t="str">
        <f t="shared" si="1490"/>
        <v>6UTARA</v>
      </c>
      <c r="AM5296" s="5" t="str">
        <f t="shared" si="1491"/>
        <v>&gt; 6UTARA12 RODA</v>
      </c>
      <c r="AN5296" s="5" t="str">
        <f t="shared" si="1492"/>
        <v>linus hariminBMJ&gt; 6UTARA12 RODA</v>
      </c>
      <c r="AO5296" s="5" t="str">
        <f t="shared" si="1493"/>
        <v>linus harimin&gt; 6UTARA12 RODA</v>
      </c>
      <c r="AP5296" s="5" t="str">
        <f t="shared" si="1494"/>
        <v>44216DAY</v>
      </c>
    </row>
    <row r="5297" spans="1:42" x14ac:dyDescent="0.3">
      <c r="A5297" s="33">
        <v>1</v>
      </c>
      <c r="B5297" s="33"/>
      <c r="C5297" s="70">
        <v>44216</v>
      </c>
      <c r="D5297" s="71" t="s">
        <v>19</v>
      </c>
      <c r="E5297" s="70">
        <v>44216</v>
      </c>
      <c r="F5297" s="71">
        <v>5177696</v>
      </c>
      <c r="G5297" s="33" t="s">
        <v>20</v>
      </c>
      <c r="H5297" s="33" t="s">
        <v>21</v>
      </c>
      <c r="I5297" s="33" t="s">
        <v>51</v>
      </c>
      <c r="J5297" s="33" t="s">
        <v>46</v>
      </c>
      <c r="K5297" s="63" t="s">
        <v>80</v>
      </c>
      <c r="L5297" s="32" t="str">
        <f t="shared" si="1495"/>
        <v>AXOR4843</v>
      </c>
      <c r="M5297" s="32" t="str">
        <f t="shared" si="1496"/>
        <v>BMJ</v>
      </c>
      <c r="N5297" s="32" t="str">
        <f t="shared" si="1497"/>
        <v>12 RODA</v>
      </c>
      <c r="O5297" s="146">
        <v>0.38254629629629627</v>
      </c>
      <c r="P5297" s="65">
        <v>0.38763888888888887</v>
      </c>
      <c r="Q5297" s="65"/>
      <c r="R5297" s="66">
        <v>1</v>
      </c>
      <c r="S5297" s="66">
        <v>52280</v>
      </c>
      <c r="T5297" s="66">
        <v>20720</v>
      </c>
      <c r="U5297" s="67">
        <f t="shared" si="1489"/>
        <v>31.56</v>
      </c>
      <c r="V5297" s="66">
        <f t="shared" si="1480"/>
        <v>639942.11999999988</v>
      </c>
      <c r="W5297" s="66" t="str">
        <f t="shared" si="1481"/>
        <v>1 &gt; 4</v>
      </c>
      <c r="X5297" s="66">
        <f>A5297+SUMIFS(Presensi!F:F,Presensi!E:E,'Entry Data'!AP5297)</f>
        <v>1</v>
      </c>
      <c r="Y5297" s="66">
        <f>IFERROR(INDEX('Retasi Pricing'!F:F,MATCH('Entry Data'!AM5297,'Retasi Pricing'!E:E,0))*X5297,"")</f>
        <v>27500</v>
      </c>
      <c r="Z5297" s="62" t="s">
        <v>26</v>
      </c>
      <c r="AA5297" s="62" t="s">
        <v>27</v>
      </c>
      <c r="AB5297" s="32"/>
      <c r="AC5297" s="32" t="s">
        <v>189</v>
      </c>
      <c r="AD5297" s="32" t="str">
        <f t="shared" si="1482"/>
        <v/>
      </c>
      <c r="AF5297" s="5" t="str">
        <f t="shared" si="1483"/>
        <v>bustam44216</v>
      </c>
      <c r="AG5297" s="5" t="str">
        <f t="shared" si="1484"/>
        <v>BMJ 07144216UTARADAY</v>
      </c>
      <c r="AH5297" s="5" t="str">
        <f t="shared" si="1485"/>
        <v>bustam44216UTARADAY</v>
      </c>
      <c r="AI5297" s="5" t="str">
        <f t="shared" si="1486"/>
        <v>BMJ 07144216DAY</v>
      </c>
      <c r="AJ5297" s="5" t="str">
        <f t="shared" si="1487"/>
        <v>bustam44216DAY</v>
      </c>
      <c r="AK5297" s="5" t="str">
        <f t="shared" si="1488"/>
        <v>bustamBMJ</v>
      </c>
      <c r="AL5297" s="5" t="str">
        <f t="shared" si="1490"/>
        <v>1UTARA</v>
      </c>
      <c r="AM5297" s="5" t="str">
        <f t="shared" si="1491"/>
        <v>1 &gt; 4UTARA12 RODA</v>
      </c>
      <c r="AN5297" s="5" t="str">
        <f t="shared" si="1492"/>
        <v>bustamBMJ1 &gt; 4UTARA12 RODA</v>
      </c>
      <c r="AO5297" s="5" t="str">
        <f t="shared" si="1493"/>
        <v>bustam1 &gt; 4UTARA12 RODA</v>
      </c>
      <c r="AP5297" s="5" t="str">
        <f t="shared" si="1494"/>
        <v>44216DAY</v>
      </c>
    </row>
    <row r="5298" spans="1:42" x14ac:dyDescent="0.3">
      <c r="A5298" s="33">
        <v>1</v>
      </c>
      <c r="B5298" s="33"/>
      <c r="C5298" s="70">
        <v>44216</v>
      </c>
      <c r="D5298" s="71" t="s">
        <v>19</v>
      </c>
      <c r="E5298" s="70">
        <v>44216</v>
      </c>
      <c r="F5298" s="71">
        <v>5177781</v>
      </c>
      <c r="G5298" s="33" t="s">
        <v>20</v>
      </c>
      <c r="H5298" s="33" t="s">
        <v>21</v>
      </c>
      <c r="I5298" s="33" t="s">
        <v>45</v>
      </c>
      <c r="J5298" s="33" t="s">
        <v>46</v>
      </c>
      <c r="K5298" s="63" t="s">
        <v>80</v>
      </c>
      <c r="L5298" s="32" t="str">
        <f t="shared" si="1495"/>
        <v>AXOR4843</v>
      </c>
      <c r="M5298" s="32" t="str">
        <f t="shared" si="1496"/>
        <v>BMJ</v>
      </c>
      <c r="N5298" s="32" t="str">
        <f t="shared" si="1497"/>
        <v>12 RODA</v>
      </c>
      <c r="O5298" s="146">
        <v>0.45120370370370372</v>
      </c>
      <c r="P5298" s="65">
        <v>0.45120370370370372</v>
      </c>
      <c r="Q5298" s="65"/>
      <c r="R5298" s="66">
        <v>2</v>
      </c>
      <c r="S5298" s="66">
        <v>51180</v>
      </c>
      <c r="T5298" s="66">
        <v>20720</v>
      </c>
      <c r="U5298" s="67">
        <f t="shared" si="1489"/>
        <v>30.46</v>
      </c>
      <c r="V5298" s="66">
        <f t="shared" si="1480"/>
        <v>617637.41999999993</v>
      </c>
      <c r="W5298" s="66" t="str">
        <f t="shared" si="1481"/>
        <v>1 &gt; 4</v>
      </c>
      <c r="X5298" s="66">
        <f>A5298+SUMIFS(Presensi!F:F,Presensi!E:E,'Entry Data'!AP5298)</f>
        <v>1</v>
      </c>
      <c r="Y5298" s="66">
        <f>IFERROR(INDEX('Retasi Pricing'!F:F,MATCH('Entry Data'!AM5298,'Retasi Pricing'!E:E,0))*X5298,"")</f>
        <v>27500</v>
      </c>
      <c r="Z5298" s="62" t="s">
        <v>26</v>
      </c>
      <c r="AA5298" s="62" t="s">
        <v>27</v>
      </c>
      <c r="AB5298" s="32"/>
      <c r="AC5298" s="32" t="s">
        <v>189</v>
      </c>
      <c r="AD5298" s="32" t="str">
        <f t="shared" si="1482"/>
        <v/>
      </c>
      <c r="AF5298" s="5" t="str">
        <f t="shared" si="1483"/>
        <v>bustam44216</v>
      </c>
      <c r="AG5298" s="5" t="str">
        <f t="shared" si="1484"/>
        <v>BMJ 07144216UTARADAY</v>
      </c>
      <c r="AH5298" s="5" t="str">
        <f t="shared" si="1485"/>
        <v>bustam44216UTARADAY</v>
      </c>
      <c r="AI5298" s="5" t="str">
        <f t="shared" si="1486"/>
        <v>BMJ 07144216DAY</v>
      </c>
      <c r="AJ5298" s="5" t="str">
        <f t="shared" si="1487"/>
        <v>bustam44216DAY</v>
      </c>
      <c r="AK5298" s="5" t="str">
        <f t="shared" si="1488"/>
        <v>bustamBMJ</v>
      </c>
      <c r="AL5298" s="5" t="str">
        <f t="shared" si="1490"/>
        <v>2UTARA</v>
      </c>
      <c r="AM5298" s="5" t="str">
        <f t="shared" si="1491"/>
        <v>1 &gt; 4UTARA12 RODA</v>
      </c>
      <c r="AN5298" s="5" t="str">
        <f t="shared" si="1492"/>
        <v>bustamBMJ1 &gt; 4UTARA12 RODA</v>
      </c>
      <c r="AO5298" s="5" t="str">
        <f t="shared" si="1493"/>
        <v>bustam1 &gt; 4UTARA12 RODA</v>
      </c>
      <c r="AP5298" s="5" t="str">
        <f t="shared" si="1494"/>
        <v>44216DAY</v>
      </c>
    </row>
    <row r="5299" spans="1:42" x14ac:dyDescent="0.3">
      <c r="A5299" s="33">
        <v>1</v>
      </c>
      <c r="B5299" s="33"/>
      <c r="C5299" s="70">
        <v>44216</v>
      </c>
      <c r="D5299" s="71" t="s">
        <v>19</v>
      </c>
      <c r="E5299" s="70">
        <v>44216</v>
      </c>
      <c r="F5299" s="71">
        <v>5177859</v>
      </c>
      <c r="G5299" s="33" t="s">
        <v>20</v>
      </c>
      <c r="H5299" s="33" t="s">
        <v>21</v>
      </c>
      <c r="I5299" s="33" t="s">
        <v>123</v>
      </c>
      <c r="J5299" s="33" t="s">
        <v>23</v>
      </c>
      <c r="K5299" s="63" t="s">
        <v>80</v>
      </c>
      <c r="L5299" s="32" t="str">
        <f t="shared" si="1495"/>
        <v>AXOR4843</v>
      </c>
      <c r="M5299" s="32" t="str">
        <f t="shared" si="1496"/>
        <v>BMJ</v>
      </c>
      <c r="N5299" s="32" t="str">
        <f t="shared" si="1497"/>
        <v>12 RODA</v>
      </c>
      <c r="O5299" s="146">
        <v>0.50945601851851852</v>
      </c>
      <c r="P5299" s="65">
        <v>0.50945601851851852</v>
      </c>
      <c r="Q5299" s="65"/>
      <c r="R5299" s="66">
        <v>3</v>
      </c>
      <c r="S5299" s="66">
        <v>52980</v>
      </c>
      <c r="T5299" s="66">
        <v>20720</v>
      </c>
      <c r="U5299" s="67">
        <f t="shared" si="1489"/>
        <v>32.26</v>
      </c>
      <c r="V5299" s="66">
        <f t="shared" si="1480"/>
        <v>654136.0199999999</v>
      </c>
      <c r="W5299" s="66" t="str">
        <f t="shared" si="1481"/>
        <v>1 &gt; 4</v>
      </c>
      <c r="X5299" s="66">
        <f>A5299+SUMIFS(Presensi!F:F,Presensi!E:E,'Entry Data'!AP5299)</f>
        <v>1</v>
      </c>
      <c r="Y5299" s="66">
        <f>IFERROR(INDEX('Retasi Pricing'!F:F,MATCH('Entry Data'!AM5299,'Retasi Pricing'!E:E,0))*X5299,"")</f>
        <v>27500</v>
      </c>
      <c r="Z5299" s="62" t="s">
        <v>26</v>
      </c>
      <c r="AA5299" s="62" t="s">
        <v>27</v>
      </c>
      <c r="AB5299" s="32"/>
      <c r="AC5299" s="32" t="s">
        <v>189</v>
      </c>
      <c r="AD5299" s="32" t="str">
        <f t="shared" si="1482"/>
        <v/>
      </c>
      <c r="AF5299" s="5" t="str">
        <f t="shared" si="1483"/>
        <v>bustam44216</v>
      </c>
      <c r="AG5299" s="5" t="str">
        <f t="shared" si="1484"/>
        <v>BMJ 07144216UTARADAY</v>
      </c>
      <c r="AH5299" s="5" t="str">
        <f t="shared" si="1485"/>
        <v>bustam44216UTARADAY</v>
      </c>
      <c r="AI5299" s="5" t="str">
        <f t="shared" si="1486"/>
        <v>BMJ 07144216DAY</v>
      </c>
      <c r="AJ5299" s="5" t="str">
        <f t="shared" si="1487"/>
        <v>bustam44216DAY</v>
      </c>
      <c r="AK5299" s="5" t="str">
        <f t="shared" si="1488"/>
        <v>bustamBMJ</v>
      </c>
      <c r="AL5299" s="5" t="str">
        <f t="shared" si="1490"/>
        <v>3UTARA</v>
      </c>
      <c r="AM5299" s="5" t="str">
        <f t="shared" si="1491"/>
        <v>1 &gt; 4UTARA12 RODA</v>
      </c>
      <c r="AN5299" s="5" t="str">
        <f t="shared" si="1492"/>
        <v>bustamBMJ1 &gt; 4UTARA12 RODA</v>
      </c>
      <c r="AO5299" s="5" t="str">
        <f t="shared" si="1493"/>
        <v>bustam1 &gt; 4UTARA12 RODA</v>
      </c>
      <c r="AP5299" s="5" t="str">
        <f t="shared" si="1494"/>
        <v>44216DAY</v>
      </c>
    </row>
    <row r="5300" spans="1:42" x14ac:dyDescent="0.3">
      <c r="A5300" s="33">
        <v>1</v>
      </c>
      <c r="B5300" s="33"/>
      <c r="C5300" s="70">
        <v>44216</v>
      </c>
      <c r="D5300" s="71" t="s">
        <v>19</v>
      </c>
      <c r="E5300" s="70">
        <v>44216</v>
      </c>
      <c r="F5300" s="71">
        <v>5177959</v>
      </c>
      <c r="G5300" s="33" t="s">
        <v>20</v>
      </c>
      <c r="H5300" s="33" t="s">
        <v>21</v>
      </c>
      <c r="I5300" s="33" t="s">
        <v>51</v>
      </c>
      <c r="J5300" s="33" t="s">
        <v>46</v>
      </c>
      <c r="K5300" s="63" t="s">
        <v>80</v>
      </c>
      <c r="L5300" s="32" t="str">
        <f t="shared" si="1495"/>
        <v>AXOR4843</v>
      </c>
      <c r="M5300" s="32" t="str">
        <f t="shared" si="1496"/>
        <v>BMJ</v>
      </c>
      <c r="N5300" s="32" t="str">
        <f t="shared" si="1497"/>
        <v>12 RODA</v>
      </c>
      <c r="O5300" s="146">
        <v>0.6011805555555555</v>
      </c>
      <c r="P5300" s="65">
        <v>0.6011805555555555</v>
      </c>
      <c r="Q5300" s="65"/>
      <c r="R5300" s="66">
        <v>4</v>
      </c>
      <c r="S5300" s="66">
        <v>51600</v>
      </c>
      <c r="T5300" s="66">
        <v>20720</v>
      </c>
      <c r="U5300" s="67">
        <f t="shared" si="1489"/>
        <v>30.88</v>
      </c>
      <c r="V5300" s="66">
        <f t="shared" si="1480"/>
        <v>626153.76</v>
      </c>
      <c r="W5300" s="66" t="str">
        <f t="shared" si="1481"/>
        <v>1 &gt; 4</v>
      </c>
      <c r="X5300" s="66">
        <f>A5300+SUMIFS(Presensi!F:F,Presensi!E:E,'Entry Data'!AP5300)</f>
        <v>1</v>
      </c>
      <c r="Y5300" s="66">
        <f>IFERROR(INDEX('Retasi Pricing'!F:F,MATCH('Entry Data'!AM5300,'Retasi Pricing'!E:E,0))*X5300,"")</f>
        <v>27500</v>
      </c>
      <c r="Z5300" s="62" t="s">
        <v>26</v>
      </c>
      <c r="AA5300" s="62" t="s">
        <v>27</v>
      </c>
      <c r="AB5300" s="32"/>
      <c r="AC5300" s="32" t="s">
        <v>189</v>
      </c>
      <c r="AD5300" s="32" t="str">
        <f t="shared" si="1482"/>
        <v/>
      </c>
      <c r="AF5300" s="5" t="str">
        <f t="shared" si="1483"/>
        <v>bustam44216</v>
      </c>
      <c r="AG5300" s="5" t="str">
        <f t="shared" si="1484"/>
        <v>BMJ 07144216UTARADAY</v>
      </c>
      <c r="AH5300" s="5" t="str">
        <f t="shared" si="1485"/>
        <v>bustam44216UTARADAY</v>
      </c>
      <c r="AI5300" s="5" t="str">
        <f t="shared" si="1486"/>
        <v>BMJ 07144216DAY</v>
      </c>
      <c r="AJ5300" s="5" t="str">
        <f t="shared" si="1487"/>
        <v>bustam44216DAY</v>
      </c>
      <c r="AK5300" s="5" t="str">
        <f t="shared" si="1488"/>
        <v>bustamBMJ</v>
      </c>
      <c r="AL5300" s="5" t="str">
        <f t="shared" si="1490"/>
        <v>4UTARA</v>
      </c>
      <c r="AM5300" s="5" t="str">
        <f t="shared" si="1491"/>
        <v>1 &gt; 4UTARA12 RODA</v>
      </c>
      <c r="AN5300" s="5" t="str">
        <f t="shared" si="1492"/>
        <v>bustamBMJ1 &gt; 4UTARA12 RODA</v>
      </c>
      <c r="AO5300" s="5" t="str">
        <f t="shared" si="1493"/>
        <v>bustam1 &gt; 4UTARA12 RODA</v>
      </c>
      <c r="AP5300" s="5" t="str">
        <f t="shared" si="1494"/>
        <v>44216DAY</v>
      </c>
    </row>
    <row r="5301" spans="1:42" x14ac:dyDescent="0.3">
      <c r="A5301" s="33">
        <v>1</v>
      </c>
      <c r="B5301" s="33"/>
      <c r="C5301" s="70">
        <v>44216</v>
      </c>
      <c r="D5301" s="71" t="s">
        <v>19</v>
      </c>
      <c r="E5301" s="70">
        <v>44216</v>
      </c>
      <c r="F5301" s="71">
        <v>5178053</v>
      </c>
      <c r="G5301" s="33" t="s">
        <v>20</v>
      </c>
      <c r="H5301" s="33" t="s">
        <v>50</v>
      </c>
      <c r="I5301" s="33" t="s">
        <v>51</v>
      </c>
      <c r="J5301" s="33" t="s">
        <v>53</v>
      </c>
      <c r="K5301" s="63" t="s">
        <v>80</v>
      </c>
      <c r="L5301" s="32" t="str">
        <f t="shared" si="1495"/>
        <v>AXOR4843</v>
      </c>
      <c r="M5301" s="32" t="str">
        <f t="shared" si="1496"/>
        <v>BMJ</v>
      </c>
      <c r="N5301" s="32" t="str">
        <f t="shared" si="1497"/>
        <v>12 RODA</v>
      </c>
      <c r="O5301" s="146">
        <v>0.67125000000000001</v>
      </c>
      <c r="P5301" s="65">
        <v>0.67125000000000001</v>
      </c>
      <c r="Q5301" s="65"/>
      <c r="R5301" s="66">
        <v>5</v>
      </c>
      <c r="S5301" s="66">
        <v>51520</v>
      </c>
      <c r="T5301" s="66">
        <v>20720</v>
      </c>
      <c r="U5301" s="67">
        <f t="shared" si="1489"/>
        <v>30.8</v>
      </c>
      <c r="V5301" s="66">
        <f t="shared" si="1480"/>
        <v>624531.6</v>
      </c>
      <c r="W5301" s="66" t="str">
        <f t="shared" si="1481"/>
        <v>&gt; 5</v>
      </c>
      <c r="X5301" s="66">
        <f>A5301+SUMIFS(Presensi!F:F,Presensi!E:E,'Entry Data'!AP5301)</f>
        <v>1</v>
      </c>
      <c r="Y5301" s="66">
        <f>IFERROR(INDEX('Retasi Pricing'!F:F,MATCH('Entry Data'!AM5301,'Retasi Pricing'!E:E,0))*X5301,"")</f>
        <v>31200</v>
      </c>
      <c r="Z5301" s="62" t="s">
        <v>26</v>
      </c>
      <c r="AA5301" s="62" t="s">
        <v>27</v>
      </c>
      <c r="AB5301" s="32"/>
      <c r="AC5301" s="32" t="s">
        <v>189</v>
      </c>
      <c r="AD5301" s="32" t="str">
        <f t="shared" si="1482"/>
        <v/>
      </c>
      <c r="AF5301" s="5" t="str">
        <f t="shared" si="1483"/>
        <v>bustam44216</v>
      </c>
      <c r="AG5301" s="5" t="str">
        <f t="shared" si="1484"/>
        <v>BMJ 07144216UTARADAY</v>
      </c>
      <c r="AH5301" s="5" t="str">
        <f t="shared" si="1485"/>
        <v>bustam44216UTARADAY</v>
      </c>
      <c r="AI5301" s="5" t="str">
        <f t="shared" si="1486"/>
        <v>BMJ 07144216DAY</v>
      </c>
      <c r="AJ5301" s="5" t="str">
        <f t="shared" si="1487"/>
        <v>bustam44216DAY</v>
      </c>
      <c r="AK5301" s="5" t="str">
        <f t="shared" si="1488"/>
        <v>bustamBMJ</v>
      </c>
      <c r="AL5301" s="5" t="str">
        <f t="shared" si="1490"/>
        <v>5UTARA</v>
      </c>
      <c r="AM5301" s="5" t="str">
        <f t="shared" si="1491"/>
        <v>&gt; 5UTARA12 RODA</v>
      </c>
      <c r="AN5301" s="5" t="str">
        <f t="shared" si="1492"/>
        <v>bustamBMJ&gt; 5UTARA12 RODA</v>
      </c>
      <c r="AO5301" s="5" t="str">
        <f t="shared" si="1493"/>
        <v>bustam&gt; 5UTARA12 RODA</v>
      </c>
      <c r="AP5301" s="5" t="str">
        <f t="shared" si="1494"/>
        <v>44216DAY</v>
      </c>
    </row>
    <row r="5302" spans="1:42" x14ac:dyDescent="0.3">
      <c r="A5302" s="33">
        <v>1</v>
      </c>
      <c r="B5302" s="33"/>
      <c r="C5302" s="70">
        <v>44216</v>
      </c>
      <c r="D5302" s="71" t="s">
        <v>19</v>
      </c>
      <c r="E5302" s="70">
        <v>44216</v>
      </c>
      <c r="F5302" s="71">
        <v>5178141</v>
      </c>
      <c r="G5302" s="33" t="s">
        <v>20</v>
      </c>
      <c r="H5302" s="33" t="s">
        <v>21</v>
      </c>
      <c r="I5302" s="33" t="s">
        <v>123</v>
      </c>
      <c r="J5302" s="33" t="s">
        <v>23</v>
      </c>
      <c r="K5302" s="63" t="s">
        <v>80</v>
      </c>
      <c r="L5302" s="32" t="str">
        <f t="shared" si="1495"/>
        <v>AXOR4843</v>
      </c>
      <c r="M5302" s="32" t="str">
        <f t="shared" si="1496"/>
        <v>BMJ</v>
      </c>
      <c r="N5302" s="32" t="str">
        <f t="shared" si="1497"/>
        <v>12 RODA</v>
      </c>
      <c r="O5302" s="146">
        <v>0.73212962962962969</v>
      </c>
      <c r="P5302" s="65">
        <v>0.73212962962962969</v>
      </c>
      <c r="Q5302" s="65"/>
      <c r="R5302" s="66">
        <v>6</v>
      </c>
      <c r="S5302" s="66">
        <v>54180</v>
      </c>
      <c r="T5302" s="66">
        <v>20720</v>
      </c>
      <c r="U5302" s="67">
        <f t="shared" si="1489"/>
        <v>33.46</v>
      </c>
      <c r="V5302" s="66">
        <f t="shared" si="1480"/>
        <v>678468.41999999993</v>
      </c>
      <c r="W5302" s="66" t="str">
        <f t="shared" si="1481"/>
        <v>&gt; 6</v>
      </c>
      <c r="X5302" s="66">
        <f>A5302+SUMIFS(Presensi!F:F,Presensi!E:E,'Entry Data'!AP5302)</f>
        <v>1</v>
      </c>
      <c r="Y5302" s="66">
        <f>IFERROR(INDEX('Retasi Pricing'!F:F,MATCH('Entry Data'!AM5302,'Retasi Pricing'!E:E,0))*X5302,"")</f>
        <v>34450</v>
      </c>
      <c r="Z5302" s="62" t="s">
        <v>26</v>
      </c>
      <c r="AA5302" s="62" t="s">
        <v>27</v>
      </c>
      <c r="AB5302" s="32"/>
      <c r="AC5302" s="32" t="s">
        <v>189</v>
      </c>
      <c r="AD5302" s="32" t="str">
        <f t="shared" si="1482"/>
        <v/>
      </c>
      <c r="AF5302" s="5" t="str">
        <f t="shared" si="1483"/>
        <v>bustam44216</v>
      </c>
      <c r="AG5302" s="5" t="str">
        <f t="shared" si="1484"/>
        <v>BMJ 07144216UTARADAY</v>
      </c>
      <c r="AH5302" s="5" t="str">
        <f t="shared" si="1485"/>
        <v>bustam44216UTARADAY</v>
      </c>
      <c r="AI5302" s="5" t="str">
        <f t="shared" si="1486"/>
        <v>BMJ 07144216DAY</v>
      </c>
      <c r="AJ5302" s="5" t="str">
        <f t="shared" si="1487"/>
        <v>bustam44216DAY</v>
      </c>
      <c r="AK5302" s="5" t="str">
        <f t="shared" si="1488"/>
        <v>bustamBMJ</v>
      </c>
      <c r="AL5302" s="5" t="str">
        <f t="shared" si="1490"/>
        <v>6UTARA</v>
      </c>
      <c r="AM5302" s="5" t="str">
        <f t="shared" si="1491"/>
        <v>&gt; 6UTARA12 RODA</v>
      </c>
      <c r="AN5302" s="5" t="str">
        <f t="shared" si="1492"/>
        <v>bustamBMJ&gt; 6UTARA12 RODA</v>
      </c>
      <c r="AO5302" s="5" t="str">
        <f t="shared" si="1493"/>
        <v>bustam&gt; 6UTARA12 RODA</v>
      </c>
      <c r="AP5302" s="5" t="str">
        <f t="shared" si="1494"/>
        <v>44216DAY</v>
      </c>
    </row>
    <row r="5303" spans="1:42" x14ac:dyDescent="0.3">
      <c r="A5303" s="33">
        <v>1</v>
      </c>
      <c r="B5303" s="33"/>
      <c r="C5303" s="70">
        <v>44216</v>
      </c>
      <c r="D5303" s="71" t="s">
        <v>19</v>
      </c>
      <c r="E5303" s="70">
        <v>44216</v>
      </c>
      <c r="F5303" s="71">
        <v>5177797</v>
      </c>
      <c r="G5303" s="33" t="s">
        <v>20</v>
      </c>
      <c r="H5303" s="33" t="s">
        <v>50</v>
      </c>
      <c r="I5303" s="33" t="s">
        <v>51</v>
      </c>
      <c r="J5303" s="33" t="s">
        <v>53</v>
      </c>
      <c r="K5303" s="63" t="s">
        <v>82</v>
      </c>
      <c r="L5303" s="32" t="str">
        <f t="shared" si="1495"/>
        <v>AXOR4843</v>
      </c>
      <c r="M5303" s="32" t="str">
        <f t="shared" si="1496"/>
        <v>BMJ</v>
      </c>
      <c r="N5303" s="32" t="str">
        <f t="shared" si="1497"/>
        <v>12 RODA</v>
      </c>
      <c r="O5303" s="146">
        <v>0.46203703703703702</v>
      </c>
      <c r="P5303" s="65">
        <v>0.46718750000000003</v>
      </c>
      <c r="Q5303" s="65"/>
      <c r="R5303" s="66">
        <v>1</v>
      </c>
      <c r="S5303" s="66">
        <v>51780</v>
      </c>
      <c r="T5303" s="66">
        <v>20560</v>
      </c>
      <c r="U5303" s="67">
        <f t="shared" si="1489"/>
        <v>31.22</v>
      </c>
      <c r="V5303" s="66">
        <f t="shared" si="1480"/>
        <v>633047.93999999994</v>
      </c>
      <c r="W5303" s="66" t="str">
        <f t="shared" si="1481"/>
        <v>1 &gt; 4</v>
      </c>
      <c r="X5303" s="66">
        <f>A5303+SUMIFS(Presensi!F:F,Presensi!E:E,'Entry Data'!AP5303)</f>
        <v>1</v>
      </c>
      <c r="Y5303" s="66">
        <f>IFERROR(INDEX('Retasi Pricing'!F:F,MATCH('Entry Data'!AM5303,'Retasi Pricing'!E:E,0))*X5303,"")</f>
        <v>27500</v>
      </c>
      <c r="Z5303" s="62" t="s">
        <v>26</v>
      </c>
      <c r="AA5303" s="62" t="s">
        <v>27</v>
      </c>
      <c r="AB5303" s="32"/>
      <c r="AC5303" s="32" t="s">
        <v>266</v>
      </c>
      <c r="AD5303" s="32" t="str">
        <f t="shared" si="1482"/>
        <v/>
      </c>
      <c r="AF5303" s="5" t="str">
        <f t="shared" si="1483"/>
        <v>Zulkifli Haribu44216</v>
      </c>
      <c r="AG5303" s="5" t="str">
        <f t="shared" si="1484"/>
        <v>BMJ 07244216UTARADAY</v>
      </c>
      <c r="AH5303" s="5" t="str">
        <f t="shared" si="1485"/>
        <v>Zulkifli Haribu44216UTARADAY</v>
      </c>
      <c r="AI5303" s="5" t="str">
        <f t="shared" si="1486"/>
        <v>BMJ 07244216DAY</v>
      </c>
      <c r="AJ5303" s="5" t="str">
        <f t="shared" si="1487"/>
        <v>Zulkifli Haribu44216DAY</v>
      </c>
      <c r="AK5303" s="5" t="str">
        <f t="shared" si="1488"/>
        <v>Zulkifli HaribuBMJ</v>
      </c>
      <c r="AL5303" s="5" t="str">
        <f t="shared" si="1490"/>
        <v>1UTARA</v>
      </c>
      <c r="AM5303" s="5" t="str">
        <f t="shared" si="1491"/>
        <v>1 &gt; 4UTARA12 RODA</v>
      </c>
      <c r="AN5303" s="5" t="str">
        <f t="shared" si="1492"/>
        <v>Zulkifli HaribuBMJ1 &gt; 4UTARA12 RODA</v>
      </c>
      <c r="AO5303" s="5" t="str">
        <f t="shared" si="1493"/>
        <v>Zulkifli Haribu1 &gt; 4UTARA12 RODA</v>
      </c>
      <c r="AP5303" s="5" t="str">
        <f t="shared" si="1494"/>
        <v>44216DAY</v>
      </c>
    </row>
    <row r="5304" spans="1:42" x14ac:dyDescent="0.3">
      <c r="A5304" s="33">
        <v>1</v>
      </c>
      <c r="B5304" s="33"/>
      <c r="C5304" s="70">
        <v>44216</v>
      </c>
      <c r="D5304" s="71" t="s">
        <v>19</v>
      </c>
      <c r="E5304" s="70">
        <v>44216</v>
      </c>
      <c r="F5304" s="71">
        <v>5178060</v>
      </c>
      <c r="G5304" s="33" t="s">
        <v>20</v>
      </c>
      <c r="H5304" s="33" t="s">
        <v>50</v>
      </c>
      <c r="I5304" s="33" t="s">
        <v>51</v>
      </c>
      <c r="J5304" s="33" t="s">
        <v>52</v>
      </c>
      <c r="K5304" s="63" t="s">
        <v>82</v>
      </c>
      <c r="L5304" s="32" t="str">
        <f t="shared" si="1495"/>
        <v>AXOR4843</v>
      </c>
      <c r="M5304" s="32" t="str">
        <f t="shared" si="1496"/>
        <v>BMJ</v>
      </c>
      <c r="N5304" s="32" t="str">
        <f t="shared" si="1497"/>
        <v>12 RODA</v>
      </c>
      <c r="O5304" s="146">
        <v>0.6734606481481481</v>
      </c>
      <c r="P5304" s="65">
        <v>0.6734606481481481</v>
      </c>
      <c r="Q5304" s="65"/>
      <c r="R5304" s="66">
        <v>2</v>
      </c>
      <c r="S5304" s="66">
        <v>53960</v>
      </c>
      <c r="T5304" s="66">
        <v>20560</v>
      </c>
      <c r="U5304" s="67">
        <f t="shared" si="1489"/>
        <v>33.4</v>
      </c>
      <c r="V5304" s="66">
        <f t="shared" si="1480"/>
        <v>677251.79999999993</v>
      </c>
      <c r="W5304" s="66" t="str">
        <f t="shared" si="1481"/>
        <v>1 &gt; 4</v>
      </c>
      <c r="X5304" s="66">
        <f>A5304+SUMIFS(Presensi!F:F,Presensi!E:E,'Entry Data'!AP5304)</f>
        <v>1</v>
      </c>
      <c r="Y5304" s="66">
        <f>IFERROR(INDEX('Retasi Pricing'!F:F,MATCH('Entry Data'!AM5304,'Retasi Pricing'!E:E,0))*X5304,"")</f>
        <v>27500</v>
      </c>
      <c r="Z5304" s="62" t="s">
        <v>26</v>
      </c>
      <c r="AA5304" s="62" t="s">
        <v>27</v>
      </c>
      <c r="AB5304" s="32"/>
      <c r="AC5304" s="32" t="s">
        <v>266</v>
      </c>
      <c r="AD5304" s="32" t="str">
        <f t="shared" si="1482"/>
        <v/>
      </c>
      <c r="AF5304" s="5" t="str">
        <f t="shared" si="1483"/>
        <v>Zulkifli Haribu44216</v>
      </c>
      <c r="AG5304" s="5" t="str">
        <f t="shared" si="1484"/>
        <v>BMJ 07244216UTARADAY</v>
      </c>
      <c r="AH5304" s="5" t="str">
        <f t="shared" si="1485"/>
        <v>Zulkifli Haribu44216UTARADAY</v>
      </c>
      <c r="AI5304" s="5" t="str">
        <f t="shared" si="1486"/>
        <v>BMJ 07244216DAY</v>
      </c>
      <c r="AJ5304" s="5" t="str">
        <f t="shared" si="1487"/>
        <v>Zulkifli Haribu44216DAY</v>
      </c>
      <c r="AK5304" s="5" t="str">
        <f t="shared" si="1488"/>
        <v>Zulkifli HaribuBMJ</v>
      </c>
      <c r="AL5304" s="5" t="str">
        <f t="shared" si="1490"/>
        <v>2UTARA</v>
      </c>
      <c r="AM5304" s="5" t="str">
        <f t="shared" si="1491"/>
        <v>1 &gt; 4UTARA12 RODA</v>
      </c>
      <c r="AN5304" s="5" t="str">
        <f t="shared" si="1492"/>
        <v>Zulkifli HaribuBMJ1 &gt; 4UTARA12 RODA</v>
      </c>
      <c r="AO5304" s="5" t="str">
        <f t="shared" si="1493"/>
        <v>Zulkifli Haribu1 &gt; 4UTARA12 RODA</v>
      </c>
      <c r="AP5304" s="5" t="str">
        <f t="shared" si="1494"/>
        <v>44216DAY</v>
      </c>
    </row>
    <row r="5305" spans="1:42" x14ac:dyDescent="0.3">
      <c r="A5305" s="33">
        <v>1</v>
      </c>
      <c r="B5305" s="33"/>
      <c r="C5305" s="70">
        <v>44216</v>
      </c>
      <c r="D5305" s="71" t="s">
        <v>19</v>
      </c>
      <c r="E5305" s="70">
        <v>44216</v>
      </c>
      <c r="F5305" s="71">
        <v>5177689</v>
      </c>
      <c r="G5305" s="33" t="s">
        <v>20</v>
      </c>
      <c r="H5305" s="33" t="s">
        <v>21</v>
      </c>
      <c r="I5305" s="33" t="s">
        <v>45</v>
      </c>
      <c r="J5305" s="33" t="s">
        <v>46</v>
      </c>
      <c r="K5305" s="63" t="s">
        <v>83</v>
      </c>
      <c r="L5305" s="32" t="str">
        <f t="shared" si="1495"/>
        <v>AXOR4843</v>
      </c>
      <c r="M5305" s="32" t="str">
        <f t="shared" si="1496"/>
        <v>BMJ</v>
      </c>
      <c r="N5305" s="32" t="str">
        <f t="shared" si="1497"/>
        <v>12 RODA</v>
      </c>
      <c r="O5305" s="146">
        <v>0.37215277777777778</v>
      </c>
      <c r="P5305" s="65">
        <v>0.3772685185185185</v>
      </c>
      <c r="Q5305" s="65"/>
      <c r="R5305" s="66">
        <v>1</v>
      </c>
      <c r="S5305" s="66">
        <v>50900</v>
      </c>
      <c r="T5305" s="66">
        <v>20560</v>
      </c>
      <c r="U5305" s="67">
        <f t="shared" si="1489"/>
        <v>30.34</v>
      </c>
      <c r="V5305" s="66">
        <f t="shared" si="1480"/>
        <v>615204.18000000005</v>
      </c>
      <c r="W5305" s="66" t="str">
        <f t="shared" si="1481"/>
        <v>1 &gt; 4</v>
      </c>
      <c r="X5305" s="66">
        <f>A5305+SUMIFS(Presensi!F:F,Presensi!E:E,'Entry Data'!AP5305)</f>
        <v>1</v>
      </c>
      <c r="Y5305" s="66">
        <f>IFERROR(INDEX('Retasi Pricing'!F:F,MATCH('Entry Data'!AM5305,'Retasi Pricing'!E:E,0))*X5305,"")</f>
        <v>27500</v>
      </c>
      <c r="Z5305" s="62" t="s">
        <v>26</v>
      </c>
      <c r="AA5305" s="62" t="s">
        <v>27</v>
      </c>
      <c r="AB5305" s="32"/>
      <c r="AC5305" s="32" t="s">
        <v>373</v>
      </c>
      <c r="AD5305" s="32" t="str">
        <f t="shared" si="1482"/>
        <v/>
      </c>
      <c r="AF5305" s="5" t="str">
        <f t="shared" si="1483"/>
        <v>muchammad44216</v>
      </c>
      <c r="AG5305" s="5" t="str">
        <f t="shared" si="1484"/>
        <v>BMJ 07344216UTARADAY</v>
      </c>
      <c r="AH5305" s="5" t="str">
        <f t="shared" si="1485"/>
        <v>muchammad44216UTARADAY</v>
      </c>
      <c r="AI5305" s="5" t="str">
        <f t="shared" si="1486"/>
        <v>BMJ 07344216DAY</v>
      </c>
      <c r="AJ5305" s="5" t="str">
        <f t="shared" si="1487"/>
        <v>muchammad44216DAY</v>
      </c>
      <c r="AK5305" s="5" t="str">
        <f t="shared" si="1488"/>
        <v>muchammadBMJ</v>
      </c>
      <c r="AL5305" s="5" t="str">
        <f t="shared" si="1490"/>
        <v>1UTARA</v>
      </c>
      <c r="AM5305" s="5" t="str">
        <f t="shared" si="1491"/>
        <v>1 &gt; 4UTARA12 RODA</v>
      </c>
      <c r="AN5305" s="5" t="str">
        <f t="shared" si="1492"/>
        <v>muchammadBMJ1 &gt; 4UTARA12 RODA</v>
      </c>
      <c r="AO5305" s="5" t="str">
        <f t="shared" si="1493"/>
        <v>muchammad1 &gt; 4UTARA12 RODA</v>
      </c>
      <c r="AP5305" s="5" t="str">
        <f t="shared" si="1494"/>
        <v>44216DAY</v>
      </c>
    </row>
    <row r="5306" spans="1:42" x14ac:dyDescent="0.3">
      <c r="A5306" s="33">
        <v>1</v>
      </c>
      <c r="B5306" s="33"/>
      <c r="C5306" s="70">
        <v>44216</v>
      </c>
      <c r="D5306" s="71" t="s">
        <v>19</v>
      </c>
      <c r="E5306" s="70">
        <v>44216</v>
      </c>
      <c r="F5306" s="71">
        <v>5177772</v>
      </c>
      <c r="G5306" s="33" t="s">
        <v>20</v>
      </c>
      <c r="H5306" s="33" t="s">
        <v>21</v>
      </c>
      <c r="I5306" s="33" t="s">
        <v>45</v>
      </c>
      <c r="J5306" s="33" t="s">
        <v>46</v>
      </c>
      <c r="K5306" s="63" t="s">
        <v>83</v>
      </c>
      <c r="L5306" s="32" t="str">
        <f t="shared" si="1495"/>
        <v>AXOR4843</v>
      </c>
      <c r="M5306" s="32" t="str">
        <f t="shared" si="1496"/>
        <v>BMJ</v>
      </c>
      <c r="N5306" s="32" t="str">
        <f t="shared" si="1497"/>
        <v>12 RODA</v>
      </c>
      <c r="O5306" s="146">
        <v>0.4433449074074074</v>
      </c>
      <c r="P5306" s="65">
        <v>0.4433449074074074</v>
      </c>
      <c r="Q5306" s="65"/>
      <c r="R5306" s="66">
        <v>2</v>
      </c>
      <c r="S5306" s="66">
        <v>51840</v>
      </c>
      <c r="T5306" s="66">
        <v>20560</v>
      </c>
      <c r="U5306" s="67">
        <f t="shared" si="1489"/>
        <v>31.28</v>
      </c>
      <c r="V5306" s="66">
        <f t="shared" si="1480"/>
        <v>634264.56000000006</v>
      </c>
      <c r="W5306" s="66" t="str">
        <f t="shared" si="1481"/>
        <v>1 &gt; 4</v>
      </c>
      <c r="X5306" s="66">
        <f>A5306+SUMIFS(Presensi!F:F,Presensi!E:E,'Entry Data'!AP5306)</f>
        <v>1</v>
      </c>
      <c r="Y5306" s="66">
        <f>IFERROR(INDEX('Retasi Pricing'!F:F,MATCH('Entry Data'!AM5306,'Retasi Pricing'!E:E,0))*X5306,"")</f>
        <v>27500</v>
      </c>
      <c r="Z5306" s="62" t="s">
        <v>26</v>
      </c>
      <c r="AA5306" s="62" t="s">
        <v>27</v>
      </c>
      <c r="AB5306" s="32"/>
      <c r="AC5306" s="32" t="s">
        <v>373</v>
      </c>
      <c r="AD5306" s="32" t="str">
        <f t="shared" si="1482"/>
        <v/>
      </c>
      <c r="AF5306" s="5" t="str">
        <f t="shared" si="1483"/>
        <v>muchammad44216</v>
      </c>
      <c r="AG5306" s="5" t="str">
        <f t="shared" si="1484"/>
        <v>BMJ 07344216UTARADAY</v>
      </c>
      <c r="AH5306" s="5" t="str">
        <f t="shared" si="1485"/>
        <v>muchammad44216UTARADAY</v>
      </c>
      <c r="AI5306" s="5" t="str">
        <f t="shared" si="1486"/>
        <v>BMJ 07344216DAY</v>
      </c>
      <c r="AJ5306" s="5" t="str">
        <f t="shared" si="1487"/>
        <v>muchammad44216DAY</v>
      </c>
      <c r="AK5306" s="5" t="str">
        <f t="shared" si="1488"/>
        <v>muchammadBMJ</v>
      </c>
      <c r="AL5306" s="5" t="str">
        <f t="shared" si="1490"/>
        <v>2UTARA</v>
      </c>
      <c r="AM5306" s="5" t="str">
        <f t="shared" si="1491"/>
        <v>1 &gt; 4UTARA12 RODA</v>
      </c>
      <c r="AN5306" s="5" t="str">
        <f t="shared" si="1492"/>
        <v>muchammadBMJ1 &gt; 4UTARA12 RODA</v>
      </c>
      <c r="AO5306" s="5" t="str">
        <f t="shared" si="1493"/>
        <v>muchammad1 &gt; 4UTARA12 RODA</v>
      </c>
      <c r="AP5306" s="5" t="str">
        <f t="shared" si="1494"/>
        <v>44216DAY</v>
      </c>
    </row>
    <row r="5307" spans="1:42" x14ac:dyDescent="0.3">
      <c r="A5307" s="33">
        <v>1</v>
      </c>
      <c r="B5307" s="33"/>
      <c r="C5307" s="70">
        <v>44216</v>
      </c>
      <c r="D5307" s="71" t="s">
        <v>19</v>
      </c>
      <c r="E5307" s="70">
        <v>44216</v>
      </c>
      <c r="F5307" s="71">
        <v>5177848</v>
      </c>
      <c r="G5307" s="33" t="s">
        <v>20</v>
      </c>
      <c r="H5307" s="33" t="s">
        <v>21</v>
      </c>
      <c r="I5307" s="33" t="s">
        <v>51</v>
      </c>
      <c r="J5307" s="33" t="s">
        <v>46</v>
      </c>
      <c r="K5307" s="69" t="s">
        <v>83</v>
      </c>
      <c r="L5307" s="32" t="str">
        <f t="shared" si="1495"/>
        <v>AXOR4843</v>
      </c>
      <c r="M5307" s="32" t="str">
        <f t="shared" si="1496"/>
        <v>BMJ</v>
      </c>
      <c r="N5307" s="32" t="str">
        <f t="shared" si="1497"/>
        <v>12 RODA</v>
      </c>
      <c r="O5307" s="146">
        <v>0.49950231481481483</v>
      </c>
      <c r="P5307" s="65">
        <v>0.49950231481481483</v>
      </c>
      <c r="Q5307" s="65"/>
      <c r="R5307" s="66">
        <v>3</v>
      </c>
      <c r="S5307" s="66">
        <v>50900</v>
      </c>
      <c r="T5307" s="66">
        <v>20560</v>
      </c>
      <c r="U5307" s="67">
        <f t="shared" si="1489"/>
        <v>30.34</v>
      </c>
      <c r="V5307" s="66">
        <f t="shared" si="1480"/>
        <v>615204.18000000005</v>
      </c>
      <c r="W5307" s="66" t="str">
        <f t="shared" si="1481"/>
        <v>1 &gt; 4</v>
      </c>
      <c r="X5307" s="66">
        <f>A5307+SUMIFS(Presensi!F:F,Presensi!E:E,'Entry Data'!AP5307)</f>
        <v>1</v>
      </c>
      <c r="Y5307" s="66">
        <f>IFERROR(INDEX('Retasi Pricing'!F:F,MATCH('Entry Data'!AM5307,'Retasi Pricing'!E:E,0))*X5307,"")</f>
        <v>27500</v>
      </c>
      <c r="Z5307" s="62" t="s">
        <v>26</v>
      </c>
      <c r="AA5307" s="62" t="s">
        <v>27</v>
      </c>
      <c r="AB5307" s="32"/>
      <c r="AC5307" s="32" t="s">
        <v>373</v>
      </c>
      <c r="AD5307" s="32" t="str">
        <f t="shared" si="1482"/>
        <v/>
      </c>
      <c r="AF5307" s="5" t="str">
        <f t="shared" si="1483"/>
        <v>muchammad44216</v>
      </c>
      <c r="AG5307" s="5" t="str">
        <f t="shared" si="1484"/>
        <v>BMJ 07344216UTARADAY</v>
      </c>
      <c r="AH5307" s="5" t="str">
        <f t="shared" si="1485"/>
        <v>muchammad44216UTARADAY</v>
      </c>
      <c r="AI5307" s="5" t="str">
        <f t="shared" si="1486"/>
        <v>BMJ 07344216DAY</v>
      </c>
      <c r="AJ5307" s="5" t="str">
        <f t="shared" si="1487"/>
        <v>muchammad44216DAY</v>
      </c>
      <c r="AK5307" s="5" t="str">
        <f t="shared" si="1488"/>
        <v>muchammadBMJ</v>
      </c>
      <c r="AL5307" s="5" t="str">
        <f t="shared" si="1490"/>
        <v>3UTARA</v>
      </c>
      <c r="AM5307" s="5" t="str">
        <f t="shared" si="1491"/>
        <v>1 &gt; 4UTARA12 RODA</v>
      </c>
      <c r="AN5307" s="5" t="str">
        <f t="shared" si="1492"/>
        <v>muchammadBMJ1 &gt; 4UTARA12 RODA</v>
      </c>
      <c r="AO5307" s="5" t="str">
        <f t="shared" si="1493"/>
        <v>muchammad1 &gt; 4UTARA12 RODA</v>
      </c>
      <c r="AP5307" s="5" t="str">
        <f t="shared" si="1494"/>
        <v>44216DAY</v>
      </c>
    </row>
    <row r="5308" spans="1:42" x14ac:dyDescent="0.3">
      <c r="A5308" s="33">
        <v>1</v>
      </c>
      <c r="B5308" s="33"/>
      <c r="C5308" s="70">
        <v>44216</v>
      </c>
      <c r="D5308" s="71" t="s">
        <v>19</v>
      </c>
      <c r="E5308" s="70">
        <v>44216</v>
      </c>
      <c r="F5308" s="71">
        <v>5177952</v>
      </c>
      <c r="G5308" s="33" t="s">
        <v>20</v>
      </c>
      <c r="H5308" s="33" t="s">
        <v>50</v>
      </c>
      <c r="I5308" s="33" t="s">
        <v>51</v>
      </c>
      <c r="J5308" s="33" t="s">
        <v>52</v>
      </c>
      <c r="K5308" s="69" t="s">
        <v>83</v>
      </c>
      <c r="L5308" s="32" t="str">
        <f t="shared" si="1495"/>
        <v>AXOR4843</v>
      </c>
      <c r="M5308" s="32" t="str">
        <f t="shared" si="1496"/>
        <v>BMJ</v>
      </c>
      <c r="N5308" s="32" t="str">
        <f t="shared" si="1497"/>
        <v>12 RODA</v>
      </c>
      <c r="O5308" s="146">
        <v>0.5930671296296296</v>
      </c>
      <c r="P5308" s="65">
        <v>0.5930671296296296</v>
      </c>
      <c r="Q5308" s="65"/>
      <c r="R5308" s="66">
        <v>4</v>
      </c>
      <c r="S5308" s="66">
        <v>54000</v>
      </c>
      <c r="T5308" s="66">
        <v>20560</v>
      </c>
      <c r="U5308" s="67">
        <f t="shared" si="1489"/>
        <v>33.44</v>
      </c>
      <c r="V5308" s="66">
        <f t="shared" si="1480"/>
        <v>678062.88</v>
      </c>
      <c r="W5308" s="66" t="str">
        <f t="shared" si="1481"/>
        <v>1 &gt; 4</v>
      </c>
      <c r="X5308" s="66">
        <f>A5308+SUMIFS(Presensi!F:F,Presensi!E:E,'Entry Data'!AP5308)</f>
        <v>1</v>
      </c>
      <c r="Y5308" s="66">
        <f>IFERROR(INDEX('Retasi Pricing'!F:F,MATCH('Entry Data'!AM5308,'Retasi Pricing'!E:E,0))*X5308,"")</f>
        <v>27500</v>
      </c>
      <c r="Z5308" s="62" t="s">
        <v>26</v>
      </c>
      <c r="AA5308" s="62" t="s">
        <v>27</v>
      </c>
      <c r="AB5308" s="32"/>
      <c r="AC5308" s="32" t="s">
        <v>373</v>
      </c>
      <c r="AD5308" s="32" t="str">
        <f t="shared" si="1482"/>
        <v/>
      </c>
      <c r="AF5308" s="5" t="str">
        <f t="shared" si="1483"/>
        <v>muchammad44216</v>
      </c>
      <c r="AG5308" s="5" t="str">
        <f t="shared" si="1484"/>
        <v>BMJ 07344216UTARADAY</v>
      </c>
      <c r="AH5308" s="5" t="str">
        <f t="shared" si="1485"/>
        <v>muchammad44216UTARADAY</v>
      </c>
      <c r="AI5308" s="5" t="str">
        <f t="shared" si="1486"/>
        <v>BMJ 07344216DAY</v>
      </c>
      <c r="AJ5308" s="5" t="str">
        <f t="shared" si="1487"/>
        <v>muchammad44216DAY</v>
      </c>
      <c r="AK5308" s="5" t="str">
        <f t="shared" si="1488"/>
        <v>muchammadBMJ</v>
      </c>
      <c r="AL5308" s="5" t="str">
        <f t="shared" si="1490"/>
        <v>4UTARA</v>
      </c>
      <c r="AM5308" s="5" t="str">
        <f t="shared" si="1491"/>
        <v>1 &gt; 4UTARA12 RODA</v>
      </c>
      <c r="AN5308" s="5" t="str">
        <f t="shared" si="1492"/>
        <v>muchammadBMJ1 &gt; 4UTARA12 RODA</v>
      </c>
      <c r="AO5308" s="5" t="str">
        <f t="shared" si="1493"/>
        <v>muchammad1 &gt; 4UTARA12 RODA</v>
      </c>
      <c r="AP5308" s="5" t="str">
        <f t="shared" si="1494"/>
        <v>44216DAY</v>
      </c>
    </row>
    <row r="5309" spans="1:42" x14ac:dyDescent="0.3">
      <c r="A5309" s="33">
        <v>1</v>
      </c>
      <c r="B5309" s="33"/>
      <c r="C5309" s="70">
        <v>44216</v>
      </c>
      <c r="D5309" s="71" t="s">
        <v>19</v>
      </c>
      <c r="E5309" s="70">
        <v>44216</v>
      </c>
      <c r="F5309" s="71">
        <v>5178042</v>
      </c>
      <c r="G5309" s="33" t="s">
        <v>20</v>
      </c>
      <c r="H5309" s="33" t="s">
        <v>50</v>
      </c>
      <c r="I5309" s="33" t="s">
        <v>51</v>
      </c>
      <c r="J5309" s="33" t="s">
        <v>53</v>
      </c>
      <c r="K5309" s="69" t="s">
        <v>83</v>
      </c>
      <c r="L5309" s="32" t="str">
        <f t="shared" si="1495"/>
        <v>AXOR4843</v>
      </c>
      <c r="M5309" s="32" t="str">
        <f t="shared" si="1496"/>
        <v>BMJ</v>
      </c>
      <c r="N5309" s="32" t="str">
        <f t="shared" si="1497"/>
        <v>12 RODA</v>
      </c>
      <c r="O5309" s="146">
        <v>0.66062500000000002</v>
      </c>
      <c r="P5309" s="65">
        <v>0.66062500000000002</v>
      </c>
      <c r="Q5309" s="65"/>
      <c r="R5309" s="66">
        <v>5</v>
      </c>
      <c r="S5309" s="66">
        <v>51700</v>
      </c>
      <c r="T5309" s="66">
        <v>20560</v>
      </c>
      <c r="U5309" s="67">
        <f t="shared" si="1489"/>
        <v>31.14</v>
      </c>
      <c r="V5309" s="66">
        <f t="shared" si="1480"/>
        <v>631425.78</v>
      </c>
      <c r="W5309" s="66" t="str">
        <f t="shared" si="1481"/>
        <v>&gt; 5</v>
      </c>
      <c r="X5309" s="66">
        <f>A5309+SUMIFS(Presensi!F:F,Presensi!E:E,'Entry Data'!AP5309)</f>
        <v>1</v>
      </c>
      <c r="Y5309" s="66">
        <f>IFERROR(INDEX('Retasi Pricing'!F:F,MATCH('Entry Data'!AM5309,'Retasi Pricing'!E:E,0))*X5309,"")</f>
        <v>31200</v>
      </c>
      <c r="Z5309" s="62" t="s">
        <v>26</v>
      </c>
      <c r="AA5309" s="62" t="s">
        <v>27</v>
      </c>
      <c r="AB5309" s="32"/>
      <c r="AC5309" s="32" t="s">
        <v>373</v>
      </c>
      <c r="AD5309" s="32" t="str">
        <f t="shared" si="1482"/>
        <v/>
      </c>
      <c r="AF5309" s="5" t="str">
        <f t="shared" si="1483"/>
        <v>muchammad44216</v>
      </c>
      <c r="AG5309" s="5" t="str">
        <f t="shared" si="1484"/>
        <v>BMJ 07344216UTARADAY</v>
      </c>
      <c r="AH5309" s="5" t="str">
        <f t="shared" si="1485"/>
        <v>muchammad44216UTARADAY</v>
      </c>
      <c r="AI5309" s="5" t="str">
        <f t="shared" si="1486"/>
        <v>BMJ 07344216DAY</v>
      </c>
      <c r="AJ5309" s="5" t="str">
        <f t="shared" si="1487"/>
        <v>muchammad44216DAY</v>
      </c>
      <c r="AK5309" s="5" t="str">
        <f t="shared" si="1488"/>
        <v>muchammadBMJ</v>
      </c>
      <c r="AL5309" s="5" t="str">
        <f t="shared" si="1490"/>
        <v>5UTARA</v>
      </c>
      <c r="AM5309" s="5" t="str">
        <f t="shared" si="1491"/>
        <v>&gt; 5UTARA12 RODA</v>
      </c>
      <c r="AN5309" s="5" t="str">
        <f t="shared" si="1492"/>
        <v>muchammadBMJ&gt; 5UTARA12 RODA</v>
      </c>
      <c r="AO5309" s="5" t="str">
        <f t="shared" si="1493"/>
        <v>muchammad&gt; 5UTARA12 RODA</v>
      </c>
      <c r="AP5309" s="5" t="str">
        <f t="shared" si="1494"/>
        <v>44216DAY</v>
      </c>
    </row>
    <row r="5310" spans="1:42" x14ac:dyDescent="0.3">
      <c r="A5310" s="33">
        <v>1</v>
      </c>
      <c r="B5310" s="33"/>
      <c r="C5310" s="70">
        <v>44216</v>
      </c>
      <c r="D5310" s="71" t="s">
        <v>19</v>
      </c>
      <c r="E5310" s="70">
        <v>44216</v>
      </c>
      <c r="F5310" s="71">
        <v>5178138</v>
      </c>
      <c r="G5310" s="33" t="s">
        <v>20</v>
      </c>
      <c r="H5310" s="33" t="s">
        <v>50</v>
      </c>
      <c r="I5310" s="33" t="s">
        <v>51</v>
      </c>
      <c r="J5310" s="33" t="s">
        <v>52</v>
      </c>
      <c r="K5310" s="69" t="s">
        <v>83</v>
      </c>
      <c r="L5310" s="32" t="str">
        <f t="shared" si="1495"/>
        <v>AXOR4843</v>
      </c>
      <c r="M5310" s="32" t="str">
        <f t="shared" si="1496"/>
        <v>BMJ</v>
      </c>
      <c r="N5310" s="32" t="str">
        <f t="shared" si="1497"/>
        <v>12 RODA</v>
      </c>
      <c r="O5310" s="146">
        <v>0.7305787037037037</v>
      </c>
      <c r="P5310" s="65">
        <v>0.7305787037037037</v>
      </c>
      <c r="Q5310" s="65"/>
      <c r="R5310" s="66">
        <v>6</v>
      </c>
      <c r="S5310" s="66">
        <v>53740</v>
      </c>
      <c r="T5310" s="66">
        <v>20560</v>
      </c>
      <c r="U5310" s="67">
        <f t="shared" si="1489"/>
        <v>33.18</v>
      </c>
      <c r="V5310" s="66">
        <f t="shared" si="1480"/>
        <v>672790.86</v>
      </c>
      <c r="W5310" s="66" t="str">
        <f t="shared" si="1481"/>
        <v>&gt; 6</v>
      </c>
      <c r="X5310" s="66">
        <f>A5310+SUMIFS(Presensi!F:F,Presensi!E:E,'Entry Data'!AP5310)</f>
        <v>1</v>
      </c>
      <c r="Y5310" s="66">
        <f>IFERROR(INDEX('Retasi Pricing'!F:F,MATCH('Entry Data'!AM5310,'Retasi Pricing'!E:E,0))*X5310,"")</f>
        <v>34450</v>
      </c>
      <c r="Z5310" s="62" t="s">
        <v>26</v>
      </c>
      <c r="AA5310" s="62" t="s">
        <v>27</v>
      </c>
      <c r="AB5310" s="32"/>
      <c r="AC5310" s="32" t="s">
        <v>373</v>
      </c>
      <c r="AD5310" s="32" t="str">
        <f t="shared" si="1482"/>
        <v/>
      </c>
      <c r="AF5310" s="5" t="str">
        <f t="shared" si="1483"/>
        <v>muchammad44216</v>
      </c>
      <c r="AG5310" s="5" t="str">
        <f t="shared" si="1484"/>
        <v>BMJ 07344216UTARADAY</v>
      </c>
      <c r="AH5310" s="5" t="str">
        <f t="shared" si="1485"/>
        <v>muchammad44216UTARADAY</v>
      </c>
      <c r="AI5310" s="5" t="str">
        <f t="shared" si="1486"/>
        <v>BMJ 07344216DAY</v>
      </c>
      <c r="AJ5310" s="5" t="str">
        <f t="shared" si="1487"/>
        <v>muchammad44216DAY</v>
      </c>
      <c r="AK5310" s="5" t="str">
        <f t="shared" si="1488"/>
        <v>muchammadBMJ</v>
      </c>
      <c r="AL5310" s="5" t="str">
        <f t="shared" si="1490"/>
        <v>6UTARA</v>
      </c>
      <c r="AM5310" s="5" t="str">
        <f t="shared" si="1491"/>
        <v>&gt; 6UTARA12 RODA</v>
      </c>
      <c r="AN5310" s="5" t="str">
        <f t="shared" si="1492"/>
        <v>muchammadBMJ&gt; 6UTARA12 RODA</v>
      </c>
      <c r="AO5310" s="5" t="str">
        <f t="shared" si="1493"/>
        <v>muchammad&gt; 6UTARA12 RODA</v>
      </c>
      <c r="AP5310" s="5" t="str">
        <f t="shared" si="1494"/>
        <v>44216DAY</v>
      </c>
    </row>
    <row r="5311" spans="1:42" x14ac:dyDescent="0.3">
      <c r="A5311" s="33">
        <v>1</v>
      </c>
      <c r="B5311" s="33"/>
      <c r="C5311" s="70">
        <v>44216</v>
      </c>
      <c r="D5311" s="71" t="s">
        <v>19</v>
      </c>
      <c r="E5311" s="70">
        <v>44216</v>
      </c>
      <c r="F5311" s="71">
        <v>5177680</v>
      </c>
      <c r="G5311" s="33" t="s">
        <v>20</v>
      </c>
      <c r="H5311" s="33" t="s">
        <v>50</v>
      </c>
      <c r="I5311" s="33" t="s">
        <v>51</v>
      </c>
      <c r="J5311" s="33" t="s">
        <v>53</v>
      </c>
      <c r="K5311" s="69" t="s">
        <v>85</v>
      </c>
      <c r="L5311" s="32" t="str">
        <f t="shared" si="1495"/>
        <v>AXOR4843</v>
      </c>
      <c r="M5311" s="32" t="str">
        <f t="shared" si="1496"/>
        <v>BMJ</v>
      </c>
      <c r="N5311" s="32" t="str">
        <f t="shared" si="1497"/>
        <v>12 RODA</v>
      </c>
      <c r="O5311" s="146">
        <v>0.35541666666666666</v>
      </c>
      <c r="P5311" s="65">
        <v>0.36261574074074071</v>
      </c>
      <c r="Q5311" s="65"/>
      <c r="R5311" s="66">
        <v>1</v>
      </c>
      <c r="S5311" s="66">
        <v>53480</v>
      </c>
      <c r="T5311" s="66">
        <v>20300</v>
      </c>
      <c r="U5311" s="67">
        <f t="shared" si="1489"/>
        <v>33.18</v>
      </c>
      <c r="V5311" s="66">
        <f t="shared" si="1480"/>
        <v>672790.86</v>
      </c>
      <c r="W5311" s="66" t="str">
        <f t="shared" si="1481"/>
        <v>1 &gt; 4</v>
      </c>
      <c r="X5311" s="66">
        <f>A5311+SUMIFS(Presensi!F:F,Presensi!E:E,'Entry Data'!AP5311)</f>
        <v>1</v>
      </c>
      <c r="Y5311" s="66">
        <f>IFERROR(INDEX('Retasi Pricing'!F:F,MATCH('Entry Data'!AM5311,'Retasi Pricing'!E:E,0))*X5311,"")</f>
        <v>27500</v>
      </c>
      <c r="Z5311" s="62" t="s">
        <v>26</v>
      </c>
      <c r="AA5311" s="62" t="s">
        <v>27</v>
      </c>
      <c r="AB5311" s="32"/>
      <c r="AC5311" s="32" t="s">
        <v>212</v>
      </c>
      <c r="AD5311" s="32" t="str">
        <f t="shared" si="1482"/>
        <v/>
      </c>
      <c r="AF5311" s="5" t="str">
        <f t="shared" si="1483"/>
        <v>reso sungkowo44216</v>
      </c>
      <c r="AG5311" s="5" t="str">
        <f t="shared" si="1484"/>
        <v>BMJ 07444216UTARADAY</v>
      </c>
      <c r="AH5311" s="5" t="str">
        <f t="shared" si="1485"/>
        <v>reso sungkowo44216UTARADAY</v>
      </c>
      <c r="AI5311" s="5" t="str">
        <f t="shared" si="1486"/>
        <v>BMJ 07444216DAY</v>
      </c>
      <c r="AJ5311" s="5" t="str">
        <f t="shared" si="1487"/>
        <v>reso sungkowo44216DAY</v>
      </c>
      <c r="AK5311" s="5" t="str">
        <f t="shared" si="1488"/>
        <v>reso sungkowoBMJ</v>
      </c>
      <c r="AL5311" s="5" t="str">
        <f t="shared" si="1490"/>
        <v>1UTARA</v>
      </c>
      <c r="AM5311" s="5" t="str">
        <f t="shared" si="1491"/>
        <v>1 &gt; 4UTARA12 RODA</v>
      </c>
      <c r="AN5311" s="5" t="str">
        <f t="shared" si="1492"/>
        <v>reso sungkowoBMJ1 &gt; 4UTARA12 RODA</v>
      </c>
      <c r="AO5311" s="5" t="str">
        <f t="shared" si="1493"/>
        <v>reso sungkowo1 &gt; 4UTARA12 RODA</v>
      </c>
      <c r="AP5311" s="5" t="str">
        <f t="shared" si="1494"/>
        <v>44216DAY</v>
      </c>
    </row>
    <row r="5312" spans="1:42" x14ac:dyDescent="0.3">
      <c r="A5312" s="33">
        <v>1</v>
      </c>
      <c r="B5312" s="33"/>
      <c r="C5312" s="70">
        <v>44216</v>
      </c>
      <c r="D5312" s="71" t="s">
        <v>19</v>
      </c>
      <c r="E5312" s="70">
        <v>44216</v>
      </c>
      <c r="F5312" s="71">
        <v>5177758</v>
      </c>
      <c r="G5312" s="33" t="s">
        <v>20</v>
      </c>
      <c r="H5312" s="33" t="s">
        <v>21</v>
      </c>
      <c r="I5312" s="33" t="s">
        <v>51</v>
      </c>
      <c r="J5312" s="33" t="s">
        <v>46</v>
      </c>
      <c r="K5312" s="63" t="s">
        <v>85</v>
      </c>
      <c r="L5312" s="32" t="str">
        <f t="shared" si="1495"/>
        <v>AXOR4843</v>
      </c>
      <c r="M5312" s="32" t="str">
        <f t="shared" si="1496"/>
        <v>BMJ</v>
      </c>
      <c r="N5312" s="32" t="str">
        <f t="shared" si="1497"/>
        <v>12 RODA</v>
      </c>
      <c r="O5312" s="146">
        <v>0.43298611111111113</v>
      </c>
      <c r="P5312" s="65">
        <v>0.43298611111111113</v>
      </c>
      <c r="Q5312" s="65"/>
      <c r="R5312" s="66">
        <v>2</v>
      </c>
      <c r="S5312" s="66">
        <v>52880</v>
      </c>
      <c r="T5312" s="66">
        <v>20300</v>
      </c>
      <c r="U5312" s="67">
        <f t="shared" si="1489"/>
        <v>32.58</v>
      </c>
      <c r="V5312" s="66">
        <f t="shared" si="1480"/>
        <v>660624.65999999992</v>
      </c>
      <c r="W5312" s="66" t="str">
        <f t="shared" si="1481"/>
        <v>1 &gt; 4</v>
      </c>
      <c r="X5312" s="66">
        <f>A5312+SUMIFS(Presensi!F:F,Presensi!E:E,'Entry Data'!AP5312)</f>
        <v>1</v>
      </c>
      <c r="Y5312" s="66">
        <f>IFERROR(INDEX('Retasi Pricing'!F:F,MATCH('Entry Data'!AM5312,'Retasi Pricing'!E:E,0))*X5312,"")</f>
        <v>27500</v>
      </c>
      <c r="Z5312" s="62" t="s">
        <v>26</v>
      </c>
      <c r="AA5312" s="62" t="s">
        <v>27</v>
      </c>
      <c r="AB5312" s="32"/>
      <c r="AC5312" s="32" t="s">
        <v>212</v>
      </c>
      <c r="AD5312" s="32" t="str">
        <f t="shared" si="1482"/>
        <v/>
      </c>
      <c r="AF5312" s="5" t="str">
        <f t="shared" si="1483"/>
        <v>reso sungkowo44216</v>
      </c>
      <c r="AG5312" s="5" t="str">
        <f t="shared" si="1484"/>
        <v>BMJ 07444216UTARADAY</v>
      </c>
      <c r="AH5312" s="5" t="str">
        <f t="shared" si="1485"/>
        <v>reso sungkowo44216UTARADAY</v>
      </c>
      <c r="AI5312" s="5" t="str">
        <f t="shared" si="1486"/>
        <v>BMJ 07444216DAY</v>
      </c>
      <c r="AJ5312" s="5" t="str">
        <f t="shared" si="1487"/>
        <v>reso sungkowo44216DAY</v>
      </c>
      <c r="AK5312" s="5" t="str">
        <f t="shared" si="1488"/>
        <v>reso sungkowoBMJ</v>
      </c>
      <c r="AL5312" s="5" t="str">
        <f t="shared" si="1490"/>
        <v>2UTARA</v>
      </c>
      <c r="AM5312" s="5" t="str">
        <f t="shared" si="1491"/>
        <v>1 &gt; 4UTARA12 RODA</v>
      </c>
      <c r="AN5312" s="5" t="str">
        <f t="shared" si="1492"/>
        <v>reso sungkowoBMJ1 &gt; 4UTARA12 RODA</v>
      </c>
      <c r="AO5312" s="5" t="str">
        <f t="shared" si="1493"/>
        <v>reso sungkowo1 &gt; 4UTARA12 RODA</v>
      </c>
      <c r="AP5312" s="5" t="str">
        <f t="shared" si="1494"/>
        <v>44216DAY</v>
      </c>
    </row>
    <row r="5313" spans="1:42" x14ac:dyDescent="0.3">
      <c r="A5313" s="33">
        <v>1</v>
      </c>
      <c r="B5313" s="33"/>
      <c r="C5313" s="70">
        <v>44216</v>
      </c>
      <c r="D5313" s="71" t="s">
        <v>19</v>
      </c>
      <c r="E5313" s="70">
        <v>44216</v>
      </c>
      <c r="F5313" s="71">
        <v>5177832</v>
      </c>
      <c r="G5313" s="33" t="s">
        <v>20</v>
      </c>
      <c r="H5313" s="33" t="s">
        <v>21</v>
      </c>
      <c r="I5313" s="33" t="s">
        <v>51</v>
      </c>
      <c r="J5313" s="33" t="s">
        <v>46</v>
      </c>
      <c r="K5313" s="69" t="s">
        <v>85</v>
      </c>
      <c r="L5313" s="32" t="str">
        <f t="shared" si="1495"/>
        <v>AXOR4843</v>
      </c>
      <c r="M5313" s="32" t="str">
        <f t="shared" si="1496"/>
        <v>BMJ</v>
      </c>
      <c r="N5313" s="32" t="str">
        <f t="shared" si="1497"/>
        <v>12 RODA</v>
      </c>
      <c r="O5313" s="146">
        <v>0.49031249999999998</v>
      </c>
      <c r="P5313" s="65">
        <v>0.49031249999999998</v>
      </c>
      <c r="Q5313" s="65"/>
      <c r="R5313" s="66">
        <v>3</v>
      </c>
      <c r="S5313" s="66">
        <v>53180</v>
      </c>
      <c r="T5313" s="66">
        <v>20300</v>
      </c>
      <c r="U5313" s="67">
        <f t="shared" si="1489"/>
        <v>32.880000000000003</v>
      </c>
      <c r="V5313" s="66">
        <f t="shared" si="1480"/>
        <v>666707.76</v>
      </c>
      <c r="W5313" s="66" t="str">
        <f t="shared" si="1481"/>
        <v>1 &gt; 4</v>
      </c>
      <c r="X5313" s="66">
        <f>A5313+SUMIFS(Presensi!F:F,Presensi!E:E,'Entry Data'!AP5313)</f>
        <v>1</v>
      </c>
      <c r="Y5313" s="66">
        <f>IFERROR(INDEX('Retasi Pricing'!F:F,MATCH('Entry Data'!AM5313,'Retasi Pricing'!E:E,0))*X5313,"")</f>
        <v>27500</v>
      </c>
      <c r="Z5313" s="62" t="s">
        <v>26</v>
      </c>
      <c r="AA5313" s="62" t="s">
        <v>27</v>
      </c>
      <c r="AB5313" s="32"/>
      <c r="AC5313" s="32" t="s">
        <v>212</v>
      </c>
      <c r="AD5313" s="32" t="str">
        <f t="shared" si="1482"/>
        <v/>
      </c>
      <c r="AF5313" s="5" t="str">
        <f t="shared" si="1483"/>
        <v>reso sungkowo44216</v>
      </c>
      <c r="AG5313" s="5" t="str">
        <f t="shared" si="1484"/>
        <v>BMJ 07444216UTARADAY</v>
      </c>
      <c r="AH5313" s="5" t="str">
        <f t="shared" si="1485"/>
        <v>reso sungkowo44216UTARADAY</v>
      </c>
      <c r="AI5313" s="5" t="str">
        <f t="shared" si="1486"/>
        <v>BMJ 07444216DAY</v>
      </c>
      <c r="AJ5313" s="5" t="str">
        <f t="shared" si="1487"/>
        <v>reso sungkowo44216DAY</v>
      </c>
      <c r="AK5313" s="5" t="str">
        <f t="shared" si="1488"/>
        <v>reso sungkowoBMJ</v>
      </c>
      <c r="AL5313" s="5" t="str">
        <f t="shared" si="1490"/>
        <v>3UTARA</v>
      </c>
      <c r="AM5313" s="5" t="str">
        <f t="shared" si="1491"/>
        <v>1 &gt; 4UTARA12 RODA</v>
      </c>
      <c r="AN5313" s="5" t="str">
        <f t="shared" si="1492"/>
        <v>reso sungkowoBMJ1 &gt; 4UTARA12 RODA</v>
      </c>
      <c r="AO5313" s="5" t="str">
        <f t="shared" si="1493"/>
        <v>reso sungkowo1 &gt; 4UTARA12 RODA</v>
      </c>
      <c r="AP5313" s="5" t="str">
        <f t="shared" si="1494"/>
        <v>44216DAY</v>
      </c>
    </row>
    <row r="5314" spans="1:42" x14ac:dyDescent="0.3">
      <c r="A5314" s="33">
        <v>1</v>
      </c>
      <c r="B5314" s="33"/>
      <c r="C5314" s="70">
        <v>44216</v>
      </c>
      <c r="D5314" s="71" t="s">
        <v>19</v>
      </c>
      <c r="E5314" s="70">
        <v>44216</v>
      </c>
      <c r="F5314" s="71">
        <v>5177902</v>
      </c>
      <c r="G5314" s="33" t="s">
        <v>20</v>
      </c>
      <c r="H5314" s="33" t="s">
        <v>21</v>
      </c>
      <c r="I5314" s="33" t="s">
        <v>45</v>
      </c>
      <c r="J5314" s="33" t="s">
        <v>46</v>
      </c>
      <c r="K5314" s="69" t="s">
        <v>85</v>
      </c>
      <c r="L5314" s="32" t="str">
        <f t="shared" si="1495"/>
        <v>AXOR4843</v>
      </c>
      <c r="M5314" s="32" t="str">
        <f t="shared" si="1496"/>
        <v>BMJ</v>
      </c>
      <c r="N5314" s="32" t="str">
        <f t="shared" si="1497"/>
        <v>12 RODA</v>
      </c>
      <c r="O5314" s="146">
        <v>0.55371527777777774</v>
      </c>
      <c r="P5314" s="65">
        <v>0.55371527777777774</v>
      </c>
      <c r="Q5314" s="65"/>
      <c r="R5314" s="66">
        <v>4</v>
      </c>
      <c r="S5314" s="66">
        <v>50940</v>
      </c>
      <c r="T5314" s="66">
        <v>20300</v>
      </c>
      <c r="U5314" s="67">
        <f t="shared" si="1489"/>
        <v>30.64</v>
      </c>
      <c r="V5314" s="66">
        <f t="shared" si="1480"/>
        <v>621287.28</v>
      </c>
      <c r="W5314" s="66" t="str">
        <f t="shared" si="1481"/>
        <v>1 &gt; 4</v>
      </c>
      <c r="X5314" s="66">
        <f>A5314+SUMIFS(Presensi!F:F,Presensi!E:E,'Entry Data'!AP5314)</f>
        <v>1</v>
      </c>
      <c r="Y5314" s="66">
        <f>IFERROR(INDEX('Retasi Pricing'!F:F,MATCH('Entry Data'!AM5314,'Retasi Pricing'!E:E,0))*X5314,"")</f>
        <v>27500</v>
      </c>
      <c r="Z5314" s="62" t="s">
        <v>26</v>
      </c>
      <c r="AA5314" s="62" t="s">
        <v>27</v>
      </c>
      <c r="AB5314" s="32"/>
      <c r="AC5314" s="32" t="s">
        <v>212</v>
      </c>
      <c r="AD5314" s="32" t="str">
        <f t="shared" si="1482"/>
        <v/>
      </c>
      <c r="AF5314" s="5" t="str">
        <f t="shared" si="1483"/>
        <v>reso sungkowo44216</v>
      </c>
      <c r="AG5314" s="5" t="str">
        <f t="shared" si="1484"/>
        <v>BMJ 07444216UTARADAY</v>
      </c>
      <c r="AH5314" s="5" t="str">
        <f t="shared" si="1485"/>
        <v>reso sungkowo44216UTARADAY</v>
      </c>
      <c r="AI5314" s="5" t="str">
        <f t="shared" si="1486"/>
        <v>BMJ 07444216DAY</v>
      </c>
      <c r="AJ5314" s="5" t="str">
        <f t="shared" si="1487"/>
        <v>reso sungkowo44216DAY</v>
      </c>
      <c r="AK5314" s="5" t="str">
        <f t="shared" si="1488"/>
        <v>reso sungkowoBMJ</v>
      </c>
      <c r="AL5314" s="5" t="str">
        <f t="shared" si="1490"/>
        <v>4UTARA</v>
      </c>
      <c r="AM5314" s="5" t="str">
        <f t="shared" si="1491"/>
        <v>1 &gt; 4UTARA12 RODA</v>
      </c>
      <c r="AN5314" s="5" t="str">
        <f t="shared" si="1492"/>
        <v>reso sungkowoBMJ1 &gt; 4UTARA12 RODA</v>
      </c>
      <c r="AO5314" s="5" t="str">
        <f t="shared" si="1493"/>
        <v>reso sungkowo1 &gt; 4UTARA12 RODA</v>
      </c>
      <c r="AP5314" s="5" t="str">
        <f t="shared" si="1494"/>
        <v>44216DAY</v>
      </c>
    </row>
    <row r="5315" spans="1:42" x14ac:dyDescent="0.3">
      <c r="A5315" s="33">
        <v>1</v>
      </c>
      <c r="B5315" s="33"/>
      <c r="C5315" s="70">
        <v>44216</v>
      </c>
      <c r="D5315" s="71" t="s">
        <v>19</v>
      </c>
      <c r="E5315" s="70">
        <v>44216</v>
      </c>
      <c r="F5315" s="71">
        <v>5177973</v>
      </c>
      <c r="G5315" s="33" t="s">
        <v>20</v>
      </c>
      <c r="H5315" s="33" t="s">
        <v>21</v>
      </c>
      <c r="I5315" s="33" t="s">
        <v>123</v>
      </c>
      <c r="J5315" s="33" t="s">
        <v>23</v>
      </c>
      <c r="K5315" s="63" t="s">
        <v>85</v>
      </c>
      <c r="L5315" s="32" t="str">
        <f t="shared" si="1495"/>
        <v>AXOR4843</v>
      </c>
      <c r="M5315" s="32" t="str">
        <f t="shared" si="1496"/>
        <v>BMJ</v>
      </c>
      <c r="N5315" s="32" t="str">
        <f t="shared" si="1497"/>
        <v>12 RODA</v>
      </c>
      <c r="O5315" s="146">
        <v>0.61115740740740743</v>
      </c>
      <c r="P5315" s="65">
        <v>0.61115740740740743</v>
      </c>
      <c r="Q5315" s="65"/>
      <c r="R5315" s="66">
        <v>5</v>
      </c>
      <c r="S5315" s="66">
        <v>51000</v>
      </c>
      <c r="T5315" s="66">
        <v>20300</v>
      </c>
      <c r="U5315" s="67">
        <f t="shared" si="1489"/>
        <v>30.7</v>
      </c>
      <c r="V5315" s="66">
        <f t="shared" si="1480"/>
        <v>622503.9</v>
      </c>
      <c r="W5315" s="66" t="str">
        <f t="shared" si="1481"/>
        <v>&gt; 5</v>
      </c>
      <c r="X5315" s="66">
        <f>A5315+SUMIFS(Presensi!F:F,Presensi!E:E,'Entry Data'!AP5315)</f>
        <v>1</v>
      </c>
      <c r="Y5315" s="66">
        <f>IFERROR(INDEX('Retasi Pricing'!F:F,MATCH('Entry Data'!AM5315,'Retasi Pricing'!E:E,0))*X5315,"")</f>
        <v>31200</v>
      </c>
      <c r="Z5315" s="62" t="s">
        <v>26</v>
      </c>
      <c r="AA5315" s="62" t="s">
        <v>27</v>
      </c>
      <c r="AB5315" s="32"/>
      <c r="AC5315" s="32" t="s">
        <v>212</v>
      </c>
      <c r="AD5315" s="32" t="str">
        <f t="shared" si="1482"/>
        <v/>
      </c>
      <c r="AF5315" s="5" t="str">
        <f t="shared" si="1483"/>
        <v>reso sungkowo44216</v>
      </c>
      <c r="AG5315" s="5" t="str">
        <f t="shared" si="1484"/>
        <v>BMJ 07444216UTARADAY</v>
      </c>
      <c r="AH5315" s="5" t="str">
        <f t="shared" si="1485"/>
        <v>reso sungkowo44216UTARADAY</v>
      </c>
      <c r="AI5315" s="5" t="str">
        <f t="shared" si="1486"/>
        <v>BMJ 07444216DAY</v>
      </c>
      <c r="AJ5315" s="5" t="str">
        <f t="shared" si="1487"/>
        <v>reso sungkowo44216DAY</v>
      </c>
      <c r="AK5315" s="5" t="str">
        <f t="shared" si="1488"/>
        <v>reso sungkowoBMJ</v>
      </c>
      <c r="AL5315" s="5" t="str">
        <f t="shared" si="1490"/>
        <v>5UTARA</v>
      </c>
      <c r="AM5315" s="5" t="str">
        <f t="shared" si="1491"/>
        <v>&gt; 5UTARA12 RODA</v>
      </c>
      <c r="AN5315" s="5" t="str">
        <f t="shared" si="1492"/>
        <v>reso sungkowoBMJ&gt; 5UTARA12 RODA</v>
      </c>
      <c r="AO5315" s="5" t="str">
        <f t="shared" si="1493"/>
        <v>reso sungkowo&gt; 5UTARA12 RODA</v>
      </c>
      <c r="AP5315" s="5" t="str">
        <f t="shared" si="1494"/>
        <v>44216DAY</v>
      </c>
    </row>
    <row r="5316" spans="1:42" x14ac:dyDescent="0.3">
      <c r="A5316" s="33">
        <v>1</v>
      </c>
      <c r="B5316" s="33"/>
      <c r="C5316" s="70">
        <v>44216</v>
      </c>
      <c r="D5316" s="71" t="s">
        <v>19</v>
      </c>
      <c r="E5316" s="70">
        <v>44216</v>
      </c>
      <c r="F5316" s="71">
        <v>5178054</v>
      </c>
      <c r="G5316" s="33" t="s">
        <v>20</v>
      </c>
      <c r="H5316" s="33" t="s">
        <v>50</v>
      </c>
      <c r="I5316" s="33" t="s">
        <v>51</v>
      </c>
      <c r="J5316" s="33" t="s">
        <v>53</v>
      </c>
      <c r="K5316" s="69" t="s">
        <v>85</v>
      </c>
      <c r="L5316" s="32" t="str">
        <f t="shared" si="1495"/>
        <v>AXOR4843</v>
      </c>
      <c r="M5316" s="32" t="str">
        <f t="shared" si="1496"/>
        <v>BMJ</v>
      </c>
      <c r="N5316" s="32" t="str">
        <f t="shared" si="1497"/>
        <v>12 RODA</v>
      </c>
      <c r="O5316" s="146">
        <v>0.67146990740740742</v>
      </c>
      <c r="P5316" s="65">
        <v>0.67146990740740742</v>
      </c>
      <c r="Q5316" s="65"/>
      <c r="R5316" s="66">
        <v>6</v>
      </c>
      <c r="S5316" s="66">
        <v>48300</v>
      </c>
      <c r="T5316" s="66">
        <v>20300</v>
      </c>
      <c r="U5316" s="67">
        <f t="shared" si="1489"/>
        <v>28</v>
      </c>
      <c r="V5316" s="66">
        <f t="shared" si="1480"/>
        <v>567756</v>
      </c>
      <c r="W5316" s="66" t="str">
        <f t="shared" si="1481"/>
        <v>&gt; 6</v>
      </c>
      <c r="X5316" s="66">
        <f>A5316+SUMIFS(Presensi!F:F,Presensi!E:E,'Entry Data'!AP5316)</f>
        <v>1</v>
      </c>
      <c r="Y5316" s="66">
        <f>IFERROR(INDEX('Retasi Pricing'!F:F,MATCH('Entry Data'!AM5316,'Retasi Pricing'!E:E,0))*X5316,"")</f>
        <v>34450</v>
      </c>
      <c r="Z5316" s="62" t="s">
        <v>26</v>
      </c>
      <c r="AA5316" s="62" t="s">
        <v>27</v>
      </c>
      <c r="AB5316" s="32"/>
      <c r="AC5316" s="32" t="s">
        <v>212</v>
      </c>
      <c r="AD5316" s="32" t="str">
        <f t="shared" si="1482"/>
        <v/>
      </c>
      <c r="AF5316" s="5" t="str">
        <f t="shared" si="1483"/>
        <v>reso sungkowo44216</v>
      </c>
      <c r="AG5316" s="5" t="str">
        <f t="shared" si="1484"/>
        <v>BMJ 07444216UTARADAY</v>
      </c>
      <c r="AH5316" s="5" t="str">
        <f t="shared" si="1485"/>
        <v>reso sungkowo44216UTARADAY</v>
      </c>
      <c r="AI5316" s="5" t="str">
        <f t="shared" si="1486"/>
        <v>BMJ 07444216DAY</v>
      </c>
      <c r="AJ5316" s="5" t="str">
        <f t="shared" si="1487"/>
        <v>reso sungkowo44216DAY</v>
      </c>
      <c r="AK5316" s="5" t="str">
        <f t="shared" si="1488"/>
        <v>reso sungkowoBMJ</v>
      </c>
      <c r="AL5316" s="5" t="str">
        <f t="shared" si="1490"/>
        <v>6UTARA</v>
      </c>
      <c r="AM5316" s="5" t="str">
        <f t="shared" si="1491"/>
        <v>&gt; 6UTARA12 RODA</v>
      </c>
      <c r="AN5316" s="5" t="str">
        <f t="shared" si="1492"/>
        <v>reso sungkowoBMJ&gt; 6UTARA12 RODA</v>
      </c>
      <c r="AO5316" s="5" t="str">
        <f t="shared" si="1493"/>
        <v>reso sungkowo&gt; 6UTARA12 RODA</v>
      </c>
      <c r="AP5316" s="5" t="str">
        <f t="shared" si="1494"/>
        <v>44216DAY</v>
      </c>
    </row>
    <row r="5317" spans="1:42" x14ac:dyDescent="0.3">
      <c r="A5317" s="33">
        <v>1</v>
      </c>
      <c r="B5317" s="33"/>
      <c r="C5317" s="70">
        <v>44216</v>
      </c>
      <c r="D5317" s="71" t="s">
        <v>19</v>
      </c>
      <c r="E5317" s="70">
        <v>44216</v>
      </c>
      <c r="F5317" s="71">
        <v>5178149</v>
      </c>
      <c r="G5317" s="33" t="s">
        <v>20</v>
      </c>
      <c r="H5317" s="33" t="s">
        <v>50</v>
      </c>
      <c r="I5317" s="33" t="s">
        <v>51</v>
      </c>
      <c r="J5317" s="33" t="s">
        <v>53</v>
      </c>
      <c r="K5317" s="69" t="s">
        <v>85</v>
      </c>
      <c r="L5317" s="32" t="str">
        <f t="shared" si="1495"/>
        <v>AXOR4843</v>
      </c>
      <c r="M5317" s="32" t="str">
        <f t="shared" si="1496"/>
        <v>BMJ</v>
      </c>
      <c r="N5317" s="32" t="str">
        <f t="shared" si="1497"/>
        <v>12 RODA</v>
      </c>
      <c r="O5317" s="146">
        <v>0.74101851851851863</v>
      </c>
      <c r="P5317" s="65">
        <v>0.74101851851851863</v>
      </c>
      <c r="Q5317" s="65"/>
      <c r="R5317" s="66">
        <v>7</v>
      </c>
      <c r="S5317" s="66">
        <v>49620</v>
      </c>
      <c r="T5317" s="66">
        <v>20300</v>
      </c>
      <c r="U5317" s="67">
        <f t="shared" si="1489"/>
        <v>29.32</v>
      </c>
      <c r="V5317" s="66">
        <f t="shared" si="1480"/>
        <v>594521.64</v>
      </c>
      <c r="W5317" s="66" t="str">
        <f t="shared" si="1481"/>
        <v>7 &gt;</v>
      </c>
      <c r="X5317" s="66">
        <f>A5317+SUMIFS(Presensi!F:F,Presensi!E:E,'Entry Data'!AP5317)</f>
        <v>1</v>
      </c>
      <c r="Y5317" s="66">
        <f>IFERROR(INDEX('Retasi Pricing'!F:F,MATCH('Entry Data'!AM5317,'Retasi Pricing'!E:E,0))*X5317,"")</f>
        <v>42000</v>
      </c>
      <c r="Z5317" s="62" t="s">
        <v>26</v>
      </c>
      <c r="AA5317" s="62" t="s">
        <v>27</v>
      </c>
      <c r="AB5317" s="32"/>
      <c r="AC5317" s="32" t="s">
        <v>212</v>
      </c>
      <c r="AD5317" s="32" t="str">
        <f t="shared" si="1482"/>
        <v/>
      </c>
      <c r="AF5317" s="5" t="str">
        <f t="shared" si="1483"/>
        <v>reso sungkowo44216</v>
      </c>
      <c r="AG5317" s="5" t="str">
        <f t="shared" si="1484"/>
        <v>BMJ 07444216UTARADAY</v>
      </c>
      <c r="AH5317" s="5" t="str">
        <f t="shared" si="1485"/>
        <v>reso sungkowo44216UTARADAY</v>
      </c>
      <c r="AI5317" s="5" t="str">
        <f t="shared" si="1486"/>
        <v>BMJ 07444216DAY</v>
      </c>
      <c r="AJ5317" s="5" t="str">
        <f t="shared" si="1487"/>
        <v>reso sungkowo44216DAY</v>
      </c>
      <c r="AK5317" s="5" t="str">
        <f t="shared" si="1488"/>
        <v>reso sungkowoBMJ</v>
      </c>
      <c r="AL5317" s="5" t="str">
        <f t="shared" si="1490"/>
        <v>7UTARA</v>
      </c>
      <c r="AM5317" s="5" t="str">
        <f t="shared" si="1491"/>
        <v>7 &gt;UTARA12 RODA</v>
      </c>
      <c r="AN5317" s="5" t="str">
        <f t="shared" si="1492"/>
        <v>reso sungkowoBMJ7 &gt;UTARA12 RODA</v>
      </c>
      <c r="AO5317" s="5" t="str">
        <f t="shared" si="1493"/>
        <v>reso sungkowo7 &gt;UTARA12 RODA</v>
      </c>
      <c r="AP5317" s="5" t="str">
        <f t="shared" si="1494"/>
        <v>44216DAY</v>
      </c>
    </row>
    <row r="5318" spans="1:42" x14ac:dyDescent="0.3">
      <c r="A5318" s="33">
        <v>1</v>
      </c>
      <c r="B5318" s="33"/>
      <c r="C5318" s="70">
        <v>44216</v>
      </c>
      <c r="D5318" s="71" t="s">
        <v>87</v>
      </c>
      <c r="E5318" s="70">
        <v>44217</v>
      </c>
      <c r="F5318" s="71">
        <v>5178481</v>
      </c>
      <c r="G5318" s="33" t="s">
        <v>20</v>
      </c>
      <c r="H5318" s="33" t="s">
        <v>21</v>
      </c>
      <c r="I5318" s="33" t="s">
        <v>51</v>
      </c>
      <c r="J5318" s="33" t="s">
        <v>46</v>
      </c>
      <c r="K5318" s="69" t="s">
        <v>126</v>
      </c>
      <c r="L5318" s="32" t="str">
        <f t="shared" si="1495"/>
        <v>CGE370</v>
      </c>
      <c r="M5318" s="32" t="str">
        <f t="shared" si="1496"/>
        <v>BMJ II</v>
      </c>
      <c r="N5318" s="32" t="str">
        <f t="shared" si="1497"/>
        <v>12 RODA</v>
      </c>
      <c r="O5318" s="146">
        <v>5.8865740740740739E-2</v>
      </c>
      <c r="P5318" s="65">
        <v>5.8865740740740739E-2</v>
      </c>
      <c r="Q5318" s="65"/>
      <c r="R5318" s="66">
        <v>4</v>
      </c>
      <c r="S5318" s="66">
        <v>45400</v>
      </c>
      <c r="T5318" s="66">
        <v>17740</v>
      </c>
      <c r="U5318" s="67">
        <f t="shared" si="1489"/>
        <v>27.66</v>
      </c>
      <c r="V5318" s="66">
        <f t="shared" si="1480"/>
        <v>560861.81999999995</v>
      </c>
      <c r="W5318" s="66" t="str">
        <f t="shared" si="1481"/>
        <v>1 &gt; 4</v>
      </c>
      <c r="X5318" s="66">
        <f>A5318+SUMIFS(Presensi!F:F,Presensi!E:E,'Entry Data'!AP5318)</f>
        <v>1</v>
      </c>
      <c r="Y5318" s="66">
        <f>IFERROR(INDEX('Retasi Pricing'!F:F,MATCH('Entry Data'!AM5318,'Retasi Pricing'!E:E,0))*X5318,"")</f>
        <v>27500</v>
      </c>
      <c r="Z5318" s="62" t="s">
        <v>26</v>
      </c>
      <c r="AA5318" s="62" t="s">
        <v>27</v>
      </c>
      <c r="AB5318" s="32"/>
      <c r="AC5318" s="32" t="s">
        <v>209</v>
      </c>
      <c r="AD5318" s="32" t="str">
        <f t="shared" si="1482"/>
        <v/>
      </c>
      <c r="AF5318" s="5" t="str">
        <f t="shared" si="1483"/>
        <v>ahmad supawi44216</v>
      </c>
      <c r="AG5318" s="5" t="str">
        <f t="shared" si="1484"/>
        <v>BMJ 04244216UTARANIGHT</v>
      </c>
      <c r="AH5318" s="5" t="str">
        <f t="shared" si="1485"/>
        <v>ahmad supawi44216UTARANIGHT</v>
      </c>
      <c r="AI5318" s="5" t="str">
        <f t="shared" si="1486"/>
        <v>BMJ 04244216NIGHT</v>
      </c>
      <c r="AJ5318" s="5" t="str">
        <f t="shared" si="1487"/>
        <v>ahmad supawi44216NIGHT</v>
      </c>
      <c r="AK5318" s="5" t="str">
        <f t="shared" si="1488"/>
        <v>ahmad supawiBMJ II</v>
      </c>
      <c r="AL5318" s="5" t="str">
        <f t="shared" si="1490"/>
        <v>4UTARA</v>
      </c>
      <c r="AM5318" s="5" t="str">
        <f t="shared" si="1491"/>
        <v>1 &gt; 4UTARA12 RODA</v>
      </c>
      <c r="AN5318" s="5" t="str">
        <f t="shared" si="1492"/>
        <v>ahmad supawiBMJ II1 &gt; 4UTARA12 RODA</v>
      </c>
      <c r="AO5318" s="5" t="str">
        <f t="shared" si="1493"/>
        <v>ahmad supawi1 &gt; 4UTARA12 RODA</v>
      </c>
      <c r="AP5318" s="5" t="str">
        <f t="shared" si="1494"/>
        <v>44216NIGHT</v>
      </c>
    </row>
    <row r="5319" spans="1:42" x14ac:dyDescent="0.3">
      <c r="A5319" s="33">
        <v>1</v>
      </c>
      <c r="B5319" s="33"/>
      <c r="C5319" s="70">
        <v>44216</v>
      </c>
      <c r="D5319" s="71" t="s">
        <v>87</v>
      </c>
      <c r="E5319" s="70">
        <v>44216</v>
      </c>
      <c r="F5319" s="71">
        <v>5178251</v>
      </c>
      <c r="G5319" s="33" t="s">
        <v>20</v>
      </c>
      <c r="H5319" s="33" t="s">
        <v>21</v>
      </c>
      <c r="I5319" s="33" t="s">
        <v>123</v>
      </c>
      <c r="J5319" s="33" t="s">
        <v>23</v>
      </c>
      <c r="K5319" s="69" t="s">
        <v>126</v>
      </c>
      <c r="L5319" s="32" t="str">
        <f t="shared" si="1495"/>
        <v>CGE370</v>
      </c>
      <c r="M5319" s="32" t="str">
        <f t="shared" si="1496"/>
        <v>BMJ II</v>
      </c>
      <c r="N5319" s="32" t="str">
        <f t="shared" si="1497"/>
        <v>12 RODA</v>
      </c>
      <c r="O5319" s="146">
        <v>0.85902777777777783</v>
      </c>
      <c r="P5319" s="65">
        <v>0.86486111111111119</v>
      </c>
      <c r="Q5319" s="65"/>
      <c r="R5319" s="66">
        <v>1</v>
      </c>
      <c r="S5319" s="66">
        <v>46160</v>
      </c>
      <c r="T5319" s="66">
        <v>17740</v>
      </c>
      <c r="U5319" s="67">
        <f t="shared" si="1489"/>
        <v>28.42</v>
      </c>
      <c r="V5319" s="66">
        <f t="shared" si="1480"/>
        <v>576272.34000000008</v>
      </c>
      <c r="W5319" s="66" t="str">
        <f t="shared" si="1481"/>
        <v>1 &gt; 4</v>
      </c>
      <c r="X5319" s="66">
        <f>A5319+SUMIFS(Presensi!F:F,Presensi!E:E,'Entry Data'!AP5319)</f>
        <v>1</v>
      </c>
      <c r="Y5319" s="66">
        <f>IFERROR(INDEX('Retasi Pricing'!F:F,MATCH('Entry Data'!AM5319,'Retasi Pricing'!E:E,0))*X5319,"")</f>
        <v>27500</v>
      </c>
      <c r="Z5319" s="62" t="s">
        <v>26</v>
      </c>
      <c r="AA5319" s="62" t="s">
        <v>27</v>
      </c>
      <c r="AB5319" s="32"/>
      <c r="AC5319" s="32" t="s">
        <v>209</v>
      </c>
      <c r="AD5319" s="32" t="str">
        <f t="shared" si="1482"/>
        <v/>
      </c>
      <c r="AF5319" s="5" t="str">
        <f t="shared" si="1483"/>
        <v>ahmad supawi44216</v>
      </c>
      <c r="AG5319" s="5" t="str">
        <f t="shared" si="1484"/>
        <v>BMJ 04244216UTARANIGHT</v>
      </c>
      <c r="AH5319" s="5" t="str">
        <f t="shared" si="1485"/>
        <v>ahmad supawi44216UTARANIGHT</v>
      </c>
      <c r="AI5319" s="5" t="str">
        <f t="shared" si="1486"/>
        <v>BMJ 04244216NIGHT</v>
      </c>
      <c r="AJ5319" s="5" t="str">
        <f t="shared" si="1487"/>
        <v>ahmad supawi44216NIGHT</v>
      </c>
      <c r="AK5319" s="5" t="str">
        <f t="shared" si="1488"/>
        <v>ahmad supawiBMJ II</v>
      </c>
      <c r="AL5319" s="5" t="str">
        <f t="shared" si="1490"/>
        <v>1UTARA</v>
      </c>
      <c r="AM5319" s="5" t="str">
        <f t="shared" si="1491"/>
        <v>1 &gt; 4UTARA12 RODA</v>
      </c>
      <c r="AN5319" s="5" t="str">
        <f t="shared" si="1492"/>
        <v>ahmad supawiBMJ II1 &gt; 4UTARA12 RODA</v>
      </c>
      <c r="AO5319" s="5" t="str">
        <f t="shared" si="1493"/>
        <v>ahmad supawi1 &gt; 4UTARA12 RODA</v>
      </c>
      <c r="AP5319" s="5" t="str">
        <f t="shared" si="1494"/>
        <v>44216NIGHT</v>
      </c>
    </row>
    <row r="5320" spans="1:42" x14ac:dyDescent="0.3">
      <c r="A5320" s="33">
        <v>1</v>
      </c>
      <c r="B5320" s="33"/>
      <c r="C5320" s="70">
        <v>44216</v>
      </c>
      <c r="D5320" s="71" t="s">
        <v>87</v>
      </c>
      <c r="E5320" s="70">
        <v>44216</v>
      </c>
      <c r="F5320" s="71">
        <v>5178321</v>
      </c>
      <c r="G5320" s="33" t="s">
        <v>20</v>
      </c>
      <c r="H5320" s="33" t="s">
        <v>21</v>
      </c>
      <c r="I5320" s="33" t="s">
        <v>45</v>
      </c>
      <c r="J5320" s="33" t="s">
        <v>46</v>
      </c>
      <c r="K5320" s="69" t="s">
        <v>126</v>
      </c>
      <c r="L5320" s="32" t="str">
        <f t="shared" si="1495"/>
        <v>CGE370</v>
      </c>
      <c r="M5320" s="32" t="str">
        <f t="shared" si="1496"/>
        <v>BMJ II</v>
      </c>
      <c r="N5320" s="32" t="str">
        <f t="shared" si="1497"/>
        <v>12 RODA</v>
      </c>
      <c r="O5320" s="146">
        <v>0.91612268518518514</v>
      </c>
      <c r="P5320" s="65">
        <v>0.91612268518518514</v>
      </c>
      <c r="Q5320" s="65"/>
      <c r="R5320" s="66">
        <v>2</v>
      </c>
      <c r="S5320" s="66">
        <v>49980</v>
      </c>
      <c r="T5320" s="66">
        <v>17740</v>
      </c>
      <c r="U5320" s="67">
        <f t="shared" si="1489"/>
        <v>32.24</v>
      </c>
      <c r="V5320" s="66">
        <f t="shared" si="1480"/>
        <v>653730.4800000001</v>
      </c>
      <c r="W5320" s="66" t="str">
        <f t="shared" si="1481"/>
        <v>1 &gt; 4</v>
      </c>
      <c r="X5320" s="66">
        <f>A5320+SUMIFS(Presensi!F:F,Presensi!E:E,'Entry Data'!AP5320)</f>
        <v>1</v>
      </c>
      <c r="Y5320" s="66">
        <f>IFERROR(INDEX('Retasi Pricing'!F:F,MATCH('Entry Data'!AM5320,'Retasi Pricing'!E:E,0))*X5320,"")</f>
        <v>27500</v>
      </c>
      <c r="Z5320" s="62" t="s">
        <v>26</v>
      </c>
      <c r="AA5320" s="62" t="s">
        <v>27</v>
      </c>
      <c r="AB5320" s="32"/>
      <c r="AC5320" s="32" t="s">
        <v>209</v>
      </c>
      <c r="AD5320" s="32" t="str">
        <f t="shared" si="1482"/>
        <v/>
      </c>
      <c r="AF5320" s="5" t="str">
        <f t="shared" si="1483"/>
        <v>ahmad supawi44216</v>
      </c>
      <c r="AG5320" s="5" t="str">
        <f t="shared" si="1484"/>
        <v>BMJ 04244216UTARANIGHT</v>
      </c>
      <c r="AH5320" s="5" t="str">
        <f t="shared" si="1485"/>
        <v>ahmad supawi44216UTARANIGHT</v>
      </c>
      <c r="AI5320" s="5" t="str">
        <f t="shared" si="1486"/>
        <v>BMJ 04244216NIGHT</v>
      </c>
      <c r="AJ5320" s="5" t="str">
        <f t="shared" si="1487"/>
        <v>ahmad supawi44216NIGHT</v>
      </c>
      <c r="AK5320" s="5" t="str">
        <f t="shared" si="1488"/>
        <v>ahmad supawiBMJ II</v>
      </c>
      <c r="AL5320" s="5" t="str">
        <f t="shared" si="1490"/>
        <v>2UTARA</v>
      </c>
      <c r="AM5320" s="5" t="str">
        <f t="shared" si="1491"/>
        <v>1 &gt; 4UTARA12 RODA</v>
      </c>
      <c r="AN5320" s="5" t="str">
        <f t="shared" si="1492"/>
        <v>ahmad supawiBMJ II1 &gt; 4UTARA12 RODA</v>
      </c>
      <c r="AO5320" s="5" t="str">
        <f t="shared" si="1493"/>
        <v>ahmad supawi1 &gt; 4UTARA12 RODA</v>
      </c>
      <c r="AP5320" s="5" t="str">
        <f t="shared" si="1494"/>
        <v>44216NIGHT</v>
      </c>
    </row>
    <row r="5321" spans="1:42" x14ac:dyDescent="0.3">
      <c r="A5321" s="33">
        <v>1</v>
      </c>
      <c r="B5321" s="33"/>
      <c r="C5321" s="70">
        <v>44216</v>
      </c>
      <c r="D5321" s="71" t="s">
        <v>87</v>
      </c>
      <c r="E5321" s="70">
        <v>44216</v>
      </c>
      <c r="F5321" s="71">
        <v>5178407</v>
      </c>
      <c r="G5321" s="33" t="s">
        <v>20</v>
      </c>
      <c r="H5321" s="33" t="s">
        <v>21</v>
      </c>
      <c r="I5321" s="33" t="s">
        <v>123</v>
      </c>
      <c r="J5321" s="33" t="s">
        <v>46</v>
      </c>
      <c r="K5321" s="69" t="s">
        <v>126</v>
      </c>
      <c r="L5321" s="32" t="str">
        <f t="shared" si="1495"/>
        <v>CGE370</v>
      </c>
      <c r="M5321" s="32" t="str">
        <f t="shared" si="1496"/>
        <v>BMJ II</v>
      </c>
      <c r="N5321" s="32" t="str">
        <f t="shared" si="1497"/>
        <v>12 RODA</v>
      </c>
      <c r="O5321" s="146">
        <v>0.98427083333333332</v>
      </c>
      <c r="P5321" s="65">
        <v>0.98427083333333332</v>
      </c>
      <c r="Q5321" s="65"/>
      <c r="R5321" s="66">
        <v>3</v>
      </c>
      <c r="S5321" s="66">
        <v>45200</v>
      </c>
      <c r="T5321" s="66">
        <v>17740</v>
      </c>
      <c r="U5321" s="67">
        <f t="shared" si="1489"/>
        <v>27.46</v>
      </c>
      <c r="V5321" s="66">
        <f t="shared" si="1480"/>
        <v>556806.41999999993</v>
      </c>
      <c r="W5321" s="66" t="str">
        <f t="shared" si="1481"/>
        <v>1 &gt; 4</v>
      </c>
      <c r="X5321" s="66">
        <f>A5321+SUMIFS(Presensi!F:F,Presensi!E:E,'Entry Data'!AP5321)</f>
        <v>1</v>
      </c>
      <c r="Y5321" s="66">
        <f>IFERROR(INDEX('Retasi Pricing'!F:F,MATCH('Entry Data'!AM5321,'Retasi Pricing'!E:E,0))*X5321,"")</f>
        <v>27500</v>
      </c>
      <c r="Z5321" s="62" t="s">
        <v>26</v>
      </c>
      <c r="AA5321" s="62" t="s">
        <v>27</v>
      </c>
      <c r="AB5321" s="32"/>
      <c r="AC5321" s="32" t="s">
        <v>209</v>
      </c>
      <c r="AD5321" s="32" t="str">
        <f t="shared" si="1482"/>
        <v/>
      </c>
      <c r="AF5321" s="5" t="str">
        <f t="shared" si="1483"/>
        <v>ahmad supawi44216</v>
      </c>
      <c r="AG5321" s="5" t="str">
        <f t="shared" si="1484"/>
        <v>BMJ 04244216UTARANIGHT</v>
      </c>
      <c r="AH5321" s="5" t="str">
        <f t="shared" si="1485"/>
        <v>ahmad supawi44216UTARANIGHT</v>
      </c>
      <c r="AI5321" s="5" t="str">
        <f t="shared" si="1486"/>
        <v>BMJ 04244216NIGHT</v>
      </c>
      <c r="AJ5321" s="5" t="str">
        <f t="shared" si="1487"/>
        <v>ahmad supawi44216NIGHT</v>
      </c>
      <c r="AK5321" s="5" t="str">
        <f t="shared" si="1488"/>
        <v>ahmad supawiBMJ II</v>
      </c>
      <c r="AL5321" s="5" t="str">
        <f t="shared" si="1490"/>
        <v>3UTARA</v>
      </c>
      <c r="AM5321" s="5" t="str">
        <f t="shared" si="1491"/>
        <v>1 &gt; 4UTARA12 RODA</v>
      </c>
      <c r="AN5321" s="5" t="str">
        <f t="shared" si="1492"/>
        <v>ahmad supawiBMJ II1 &gt; 4UTARA12 RODA</v>
      </c>
      <c r="AO5321" s="5" t="str">
        <f t="shared" si="1493"/>
        <v>ahmad supawi1 &gt; 4UTARA12 RODA</v>
      </c>
      <c r="AP5321" s="5" t="str">
        <f t="shared" si="1494"/>
        <v>44216NIGHT</v>
      </c>
    </row>
    <row r="5322" spans="1:42" x14ac:dyDescent="0.3">
      <c r="A5322" s="33">
        <v>1</v>
      </c>
      <c r="B5322" s="33"/>
      <c r="C5322" s="70">
        <v>44216</v>
      </c>
      <c r="D5322" s="71" t="s">
        <v>87</v>
      </c>
      <c r="E5322" s="70">
        <v>44217</v>
      </c>
      <c r="F5322" s="71">
        <v>5178441</v>
      </c>
      <c r="G5322" s="33" t="s">
        <v>20</v>
      </c>
      <c r="H5322" s="33" t="s">
        <v>21</v>
      </c>
      <c r="I5322" s="33" t="s">
        <v>51</v>
      </c>
      <c r="J5322" s="33" t="s">
        <v>46</v>
      </c>
      <c r="K5322" s="63" t="s">
        <v>107</v>
      </c>
      <c r="L5322" s="32" t="str">
        <f t="shared" si="1495"/>
        <v>CGE370</v>
      </c>
      <c r="M5322" s="32" t="str">
        <f t="shared" si="1496"/>
        <v>BMJ II</v>
      </c>
      <c r="N5322" s="32" t="str">
        <f t="shared" si="1497"/>
        <v>12 RODA</v>
      </c>
      <c r="O5322" s="146">
        <v>1.9259259259259261E-2</v>
      </c>
      <c r="P5322" s="65">
        <v>1.9259259259259261E-2</v>
      </c>
      <c r="Q5322" s="65"/>
      <c r="R5322" s="66">
        <v>3</v>
      </c>
      <c r="S5322" s="66">
        <v>44000</v>
      </c>
      <c r="T5322" s="66">
        <v>17220</v>
      </c>
      <c r="U5322" s="67">
        <f t="shared" si="1489"/>
        <v>26.78</v>
      </c>
      <c r="V5322" s="66">
        <f t="shared" ref="V5322:V5385" si="1498">IFERROR(VLOOKUP(L5322,harga,2,FALSE),"")*U5322*IFERROR(VLOOKUP(G5322,jarak,2,FALSE),"")</f>
        <v>543018.06000000006</v>
      </c>
      <c r="W5322" s="66" t="str">
        <f t="shared" ref="W5322:W5385" si="1499">IFERROR(VLOOKUP(AL5322,Code,2,FALSE),"")</f>
        <v>1 &gt; 4</v>
      </c>
      <c r="X5322" s="66">
        <f>A5322+SUMIFS(Presensi!F:F,Presensi!E:E,'Entry Data'!AP5322)</f>
        <v>1</v>
      </c>
      <c r="Y5322" s="66">
        <f>IFERROR(INDEX('Retasi Pricing'!F:F,MATCH('Entry Data'!AM5322,'Retasi Pricing'!E:E,0))*X5322,"")</f>
        <v>27500</v>
      </c>
      <c r="Z5322" s="62" t="s">
        <v>26</v>
      </c>
      <c r="AA5322" s="62" t="s">
        <v>27</v>
      </c>
      <c r="AB5322" s="32"/>
      <c r="AC5322" s="32" t="s">
        <v>106</v>
      </c>
      <c r="AD5322" s="32" t="str">
        <f t="shared" ref="AD5322:AD5385" si="1500">IFERROR(VLOOKUP(AC5322,driver,13,FALSE),"")</f>
        <v/>
      </c>
      <c r="AF5322" s="5" t="str">
        <f t="shared" ref="AF5322:AF5385" si="1501">AC5322&amp;C5322</f>
        <v>muhlis44216</v>
      </c>
      <c r="AG5322" s="5" t="str">
        <f t="shared" ref="AG5322:AG5385" si="1502">K5322&amp;C5322&amp;G5322&amp;D5322</f>
        <v>BMJ 04444216UTARANIGHT</v>
      </c>
      <c r="AH5322" s="5" t="str">
        <f t="shared" ref="AH5322:AH5385" si="1503">AC5322&amp;C5322&amp;G5322&amp;D5322</f>
        <v>muhlis44216UTARANIGHT</v>
      </c>
      <c r="AI5322" s="5" t="str">
        <f t="shared" ref="AI5322:AI5385" si="1504">K5322&amp;C5322&amp;D5322</f>
        <v>BMJ 04444216NIGHT</v>
      </c>
      <c r="AJ5322" s="5" t="str">
        <f t="shared" ref="AJ5322:AJ5385" si="1505">AC5322&amp;C5322&amp;D5322</f>
        <v>muhlis44216NIGHT</v>
      </c>
      <c r="AK5322" s="5" t="str">
        <f t="shared" ref="AK5322:AK5385" si="1506">AC5322&amp;M5322</f>
        <v>muhlisBMJ II</v>
      </c>
      <c r="AL5322" s="5" t="str">
        <f t="shared" si="1490"/>
        <v>3UTARA</v>
      </c>
      <c r="AM5322" s="5" t="str">
        <f t="shared" si="1491"/>
        <v>1 &gt; 4UTARA12 RODA</v>
      </c>
      <c r="AN5322" s="5" t="str">
        <f t="shared" si="1492"/>
        <v>muhlisBMJ II1 &gt; 4UTARA12 RODA</v>
      </c>
      <c r="AO5322" s="5" t="str">
        <f t="shared" si="1493"/>
        <v>muhlis1 &gt; 4UTARA12 RODA</v>
      </c>
      <c r="AP5322" s="5" t="str">
        <f t="shared" si="1494"/>
        <v>44216NIGHT</v>
      </c>
    </row>
    <row r="5323" spans="1:42" x14ac:dyDescent="0.3">
      <c r="A5323" s="33">
        <v>1</v>
      </c>
      <c r="B5323" s="33"/>
      <c r="C5323" s="70">
        <v>44216</v>
      </c>
      <c r="D5323" s="71" t="s">
        <v>87</v>
      </c>
      <c r="E5323" s="70">
        <v>44217</v>
      </c>
      <c r="F5323" s="71">
        <v>5178545</v>
      </c>
      <c r="G5323" s="33" t="s">
        <v>20</v>
      </c>
      <c r="H5323" s="33" t="s">
        <v>21</v>
      </c>
      <c r="I5323" s="33" t="s">
        <v>51</v>
      </c>
      <c r="J5323" s="33" t="s">
        <v>46</v>
      </c>
      <c r="K5323" s="69" t="s">
        <v>107</v>
      </c>
      <c r="L5323" s="32" t="str">
        <f t="shared" si="1495"/>
        <v>CGE370</v>
      </c>
      <c r="M5323" s="32" t="str">
        <f t="shared" si="1496"/>
        <v>BMJ II</v>
      </c>
      <c r="N5323" s="32" t="str">
        <f t="shared" si="1497"/>
        <v>12 RODA</v>
      </c>
      <c r="O5323" s="146">
        <v>0.11206018518518518</v>
      </c>
      <c r="P5323" s="65">
        <v>0.11206018518518518</v>
      </c>
      <c r="Q5323" s="65"/>
      <c r="R5323" s="66">
        <v>4</v>
      </c>
      <c r="S5323" s="66">
        <v>44220</v>
      </c>
      <c r="T5323" s="66">
        <v>17220</v>
      </c>
      <c r="U5323" s="67">
        <f t="shared" ref="U5323:U5386" si="1507">(S5323-T5323)/1000</f>
        <v>27</v>
      </c>
      <c r="V5323" s="66">
        <f t="shared" si="1498"/>
        <v>547479</v>
      </c>
      <c r="W5323" s="66" t="str">
        <f t="shared" si="1499"/>
        <v>1 &gt; 4</v>
      </c>
      <c r="X5323" s="66">
        <f>A5323+SUMIFS(Presensi!F:F,Presensi!E:E,'Entry Data'!AP5323)</f>
        <v>1</v>
      </c>
      <c r="Y5323" s="66">
        <f>IFERROR(INDEX('Retasi Pricing'!F:F,MATCH('Entry Data'!AM5323,'Retasi Pricing'!E:E,0))*X5323,"")</f>
        <v>27500</v>
      </c>
      <c r="Z5323" s="62" t="s">
        <v>26</v>
      </c>
      <c r="AA5323" s="62" t="s">
        <v>27</v>
      </c>
      <c r="AB5323" s="32"/>
      <c r="AC5323" s="32" t="s">
        <v>106</v>
      </c>
      <c r="AD5323" s="32" t="str">
        <f t="shared" si="1500"/>
        <v/>
      </c>
      <c r="AF5323" s="5" t="str">
        <f t="shared" si="1501"/>
        <v>muhlis44216</v>
      </c>
      <c r="AG5323" s="5" t="str">
        <f t="shared" si="1502"/>
        <v>BMJ 04444216UTARANIGHT</v>
      </c>
      <c r="AH5323" s="5" t="str">
        <f t="shared" si="1503"/>
        <v>muhlis44216UTARANIGHT</v>
      </c>
      <c r="AI5323" s="5" t="str">
        <f t="shared" si="1504"/>
        <v>BMJ 04444216NIGHT</v>
      </c>
      <c r="AJ5323" s="5" t="str">
        <f t="shared" si="1505"/>
        <v>muhlis44216NIGHT</v>
      </c>
      <c r="AK5323" s="5" t="str">
        <f t="shared" si="1506"/>
        <v>muhlisBMJ II</v>
      </c>
      <c r="AL5323" s="5" t="str">
        <f t="shared" ref="AL5323:AL5386" si="1508">Q5323&amp;R5323&amp;G5323</f>
        <v>4UTARA</v>
      </c>
      <c r="AM5323" s="5" t="str">
        <f t="shared" ref="AM5323:AM5386" si="1509">W5323&amp;G5323&amp;N5323</f>
        <v>1 &gt; 4UTARA12 RODA</v>
      </c>
      <c r="AN5323" s="5" t="str">
        <f t="shared" ref="AN5323:AN5386" si="1510">AC5323&amp;M5323&amp;W5323&amp;G5323&amp;N5323</f>
        <v>muhlisBMJ II1 &gt; 4UTARA12 RODA</v>
      </c>
      <c r="AO5323" s="5" t="str">
        <f t="shared" ref="AO5323:AO5386" si="1511">AC5323&amp;W5323&amp;G5323&amp;N5323</f>
        <v>muhlis1 &gt; 4UTARA12 RODA</v>
      </c>
      <c r="AP5323" s="5" t="str">
        <f t="shared" ref="AP5323:AP5386" si="1512">C5323&amp;D5323</f>
        <v>44216NIGHT</v>
      </c>
    </row>
    <row r="5324" spans="1:42" x14ac:dyDescent="0.3">
      <c r="A5324" s="33">
        <v>1</v>
      </c>
      <c r="B5324" s="33"/>
      <c r="C5324" s="70">
        <v>44216</v>
      </c>
      <c r="D5324" s="71" t="s">
        <v>87</v>
      </c>
      <c r="E5324" s="70">
        <v>44217</v>
      </c>
      <c r="F5324" s="71">
        <v>5178613</v>
      </c>
      <c r="G5324" s="33" t="s">
        <v>20</v>
      </c>
      <c r="H5324" s="33" t="s">
        <v>21</v>
      </c>
      <c r="I5324" s="33" t="s">
        <v>45</v>
      </c>
      <c r="J5324" s="33" t="s">
        <v>46</v>
      </c>
      <c r="K5324" s="63" t="s">
        <v>107</v>
      </c>
      <c r="L5324" s="32" t="str">
        <f t="shared" si="1495"/>
        <v>CGE370</v>
      </c>
      <c r="M5324" s="32" t="str">
        <f t="shared" si="1496"/>
        <v>BMJ II</v>
      </c>
      <c r="N5324" s="32" t="str">
        <f t="shared" si="1497"/>
        <v>12 RODA</v>
      </c>
      <c r="O5324" s="146">
        <v>0.17497685185185186</v>
      </c>
      <c r="P5324" s="65">
        <v>0.17497685185185186</v>
      </c>
      <c r="Q5324" s="65"/>
      <c r="R5324" s="66">
        <v>5</v>
      </c>
      <c r="S5324" s="66">
        <v>46780</v>
      </c>
      <c r="T5324" s="66">
        <v>17220</v>
      </c>
      <c r="U5324" s="67">
        <f t="shared" si="1507"/>
        <v>29.56</v>
      </c>
      <c r="V5324" s="66">
        <f t="shared" si="1498"/>
        <v>599388.11999999988</v>
      </c>
      <c r="W5324" s="66" t="str">
        <f t="shared" si="1499"/>
        <v>&gt; 5</v>
      </c>
      <c r="X5324" s="66">
        <f>A5324+SUMIFS(Presensi!F:F,Presensi!E:E,'Entry Data'!AP5324)</f>
        <v>1</v>
      </c>
      <c r="Y5324" s="66">
        <f>IFERROR(INDEX('Retasi Pricing'!F:F,MATCH('Entry Data'!AM5324,'Retasi Pricing'!E:E,0))*X5324,"")</f>
        <v>31200</v>
      </c>
      <c r="Z5324" s="62" t="s">
        <v>26</v>
      </c>
      <c r="AA5324" s="62" t="s">
        <v>27</v>
      </c>
      <c r="AB5324" s="32"/>
      <c r="AC5324" s="32" t="s">
        <v>106</v>
      </c>
      <c r="AD5324" s="32" t="str">
        <f t="shared" si="1500"/>
        <v/>
      </c>
      <c r="AF5324" s="5" t="str">
        <f t="shared" si="1501"/>
        <v>muhlis44216</v>
      </c>
      <c r="AG5324" s="5" t="str">
        <f t="shared" si="1502"/>
        <v>BMJ 04444216UTARANIGHT</v>
      </c>
      <c r="AH5324" s="5" t="str">
        <f t="shared" si="1503"/>
        <v>muhlis44216UTARANIGHT</v>
      </c>
      <c r="AI5324" s="5" t="str">
        <f t="shared" si="1504"/>
        <v>BMJ 04444216NIGHT</v>
      </c>
      <c r="AJ5324" s="5" t="str">
        <f t="shared" si="1505"/>
        <v>muhlis44216NIGHT</v>
      </c>
      <c r="AK5324" s="5" t="str">
        <f t="shared" si="1506"/>
        <v>muhlisBMJ II</v>
      </c>
      <c r="AL5324" s="5" t="str">
        <f t="shared" si="1508"/>
        <v>5UTARA</v>
      </c>
      <c r="AM5324" s="5" t="str">
        <f t="shared" si="1509"/>
        <v>&gt; 5UTARA12 RODA</v>
      </c>
      <c r="AN5324" s="5" t="str">
        <f t="shared" si="1510"/>
        <v>muhlisBMJ II&gt; 5UTARA12 RODA</v>
      </c>
      <c r="AO5324" s="5" t="str">
        <f t="shared" si="1511"/>
        <v>muhlis&gt; 5UTARA12 RODA</v>
      </c>
      <c r="AP5324" s="5" t="str">
        <f t="shared" si="1512"/>
        <v>44216NIGHT</v>
      </c>
    </row>
    <row r="5325" spans="1:42" x14ac:dyDescent="0.3">
      <c r="A5325" s="33">
        <v>1</v>
      </c>
      <c r="B5325" s="33"/>
      <c r="C5325" s="70">
        <v>44216</v>
      </c>
      <c r="D5325" s="71" t="s">
        <v>87</v>
      </c>
      <c r="E5325" s="70">
        <v>44217</v>
      </c>
      <c r="F5325" s="71">
        <v>5178688</v>
      </c>
      <c r="G5325" s="33" t="s">
        <v>20</v>
      </c>
      <c r="H5325" s="33" t="s">
        <v>21</v>
      </c>
      <c r="I5325" s="33" t="s">
        <v>45</v>
      </c>
      <c r="J5325" s="33" t="s">
        <v>46</v>
      </c>
      <c r="K5325" s="63" t="s">
        <v>107</v>
      </c>
      <c r="L5325" s="32" t="str">
        <f t="shared" si="1495"/>
        <v>CGE370</v>
      </c>
      <c r="M5325" s="32" t="str">
        <f t="shared" si="1496"/>
        <v>BMJ II</v>
      </c>
      <c r="N5325" s="32" t="str">
        <f t="shared" si="1497"/>
        <v>12 RODA</v>
      </c>
      <c r="O5325" s="146">
        <v>0.24216435185185184</v>
      </c>
      <c r="P5325" s="65">
        <v>0.24216435185185184</v>
      </c>
      <c r="Q5325" s="65"/>
      <c r="R5325" s="66">
        <v>6</v>
      </c>
      <c r="S5325" s="66">
        <v>46760</v>
      </c>
      <c r="T5325" s="66">
        <v>17220</v>
      </c>
      <c r="U5325" s="67">
        <f t="shared" si="1507"/>
        <v>29.54</v>
      </c>
      <c r="V5325" s="66">
        <f t="shared" si="1498"/>
        <v>598982.58000000007</v>
      </c>
      <c r="W5325" s="66" t="str">
        <f t="shared" si="1499"/>
        <v>&gt; 6</v>
      </c>
      <c r="X5325" s="66">
        <f>A5325+SUMIFS(Presensi!F:F,Presensi!E:E,'Entry Data'!AP5325)</f>
        <v>1</v>
      </c>
      <c r="Y5325" s="66">
        <f>IFERROR(INDEX('Retasi Pricing'!F:F,MATCH('Entry Data'!AM5325,'Retasi Pricing'!E:E,0))*X5325,"")</f>
        <v>34450</v>
      </c>
      <c r="Z5325" s="62" t="s">
        <v>26</v>
      </c>
      <c r="AA5325" s="62" t="s">
        <v>27</v>
      </c>
      <c r="AB5325" s="32"/>
      <c r="AC5325" s="32" t="s">
        <v>106</v>
      </c>
      <c r="AD5325" s="32" t="str">
        <f t="shared" si="1500"/>
        <v/>
      </c>
      <c r="AF5325" s="5" t="str">
        <f t="shared" si="1501"/>
        <v>muhlis44216</v>
      </c>
      <c r="AG5325" s="5" t="str">
        <f t="shared" si="1502"/>
        <v>BMJ 04444216UTARANIGHT</v>
      </c>
      <c r="AH5325" s="5" t="str">
        <f t="shared" si="1503"/>
        <v>muhlis44216UTARANIGHT</v>
      </c>
      <c r="AI5325" s="5" t="str">
        <f t="shared" si="1504"/>
        <v>BMJ 04444216NIGHT</v>
      </c>
      <c r="AJ5325" s="5" t="str">
        <f t="shared" si="1505"/>
        <v>muhlis44216NIGHT</v>
      </c>
      <c r="AK5325" s="5" t="str">
        <f t="shared" si="1506"/>
        <v>muhlisBMJ II</v>
      </c>
      <c r="AL5325" s="5" t="str">
        <f t="shared" si="1508"/>
        <v>6UTARA</v>
      </c>
      <c r="AM5325" s="5" t="str">
        <f t="shared" si="1509"/>
        <v>&gt; 6UTARA12 RODA</v>
      </c>
      <c r="AN5325" s="5" t="str">
        <f t="shared" si="1510"/>
        <v>muhlisBMJ II&gt; 6UTARA12 RODA</v>
      </c>
      <c r="AO5325" s="5" t="str">
        <f t="shared" si="1511"/>
        <v>muhlis&gt; 6UTARA12 RODA</v>
      </c>
      <c r="AP5325" s="5" t="str">
        <f t="shared" si="1512"/>
        <v>44216NIGHT</v>
      </c>
    </row>
    <row r="5326" spans="1:42" x14ac:dyDescent="0.3">
      <c r="A5326" s="33">
        <v>1</v>
      </c>
      <c r="B5326" s="33"/>
      <c r="C5326" s="70">
        <v>44216</v>
      </c>
      <c r="D5326" s="71" t="s">
        <v>87</v>
      </c>
      <c r="E5326" s="70">
        <v>44216</v>
      </c>
      <c r="F5326" s="71">
        <v>5178257</v>
      </c>
      <c r="G5326" s="33" t="s">
        <v>20</v>
      </c>
      <c r="H5326" s="33" t="s">
        <v>21</v>
      </c>
      <c r="I5326" s="33" t="s">
        <v>51</v>
      </c>
      <c r="J5326" s="33" t="s">
        <v>46</v>
      </c>
      <c r="K5326" s="69" t="s">
        <v>107</v>
      </c>
      <c r="L5326" s="32" t="str">
        <f t="shared" si="1495"/>
        <v>CGE370</v>
      </c>
      <c r="M5326" s="32" t="str">
        <f t="shared" si="1496"/>
        <v>BMJ II</v>
      </c>
      <c r="N5326" s="32" t="str">
        <f t="shared" si="1497"/>
        <v>12 RODA</v>
      </c>
      <c r="O5326" s="146">
        <v>0.8631712962962963</v>
      </c>
      <c r="P5326" s="65">
        <v>0.86839120370370371</v>
      </c>
      <c r="Q5326" s="65"/>
      <c r="R5326" s="66">
        <v>1</v>
      </c>
      <c r="S5326" s="66">
        <v>46080</v>
      </c>
      <c r="T5326" s="66">
        <v>17220</v>
      </c>
      <c r="U5326" s="67">
        <f t="shared" si="1507"/>
        <v>28.86</v>
      </c>
      <c r="V5326" s="66">
        <f t="shared" si="1498"/>
        <v>585194.22</v>
      </c>
      <c r="W5326" s="66" t="str">
        <f t="shared" si="1499"/>
        <v>1 &gt; 4</v>
      </c>
      <c r="X5326" s="66">
        <f>A5326+SUMIFS(Presensi!F:F,Presensi!E:E,'Entry Data'!AP5326)</f>
        <v>1</v>
      </c>
      <c r="Y5326" s="66">
        <f>IFERROR(INDEX('Retasi Pricing'!F:F,MATCH('Entry Data'!AM5326,'Retasi Pricing'!E:E,0))*X5326,"")</f>
        <v>27500</v>
      </c>
      <c r="Z5326" s="62" t="s">
        <v>26</v>
      </c>
      <c r="AA5326" s="62" t="s">
        <v>27</v>
      </c>
      <c r="AB5326" s="32"/>
      <c r="AC5326" s="32" t="s">
        <v>106</v>
      </c>
      <c r="AD5326" s="32" t="str">
        <f t="shared" si="1500"/>
        <v/>
      </c>
      <c r="AF5326" s="5" t="str">
        <f t="shared" si="1501"/>
        <v>muhlis44216</v>
      </c>
      <c r="AG5326" s="5" t="str">
        <f t="shared" si="1502"/>
        <v>BMJ 04444216UTARANIGHT</v>
      </c>
      <c r="AH5326" s="5" t="str">
        <f t="shared" si="1503"/>
        <v>muhlis44216UTARANIGHT</v>
      </c>
      <c r="AI5326" s="5" t="str">
        <f t="shared" si="1504"/>
        <v>BMJ 04444216NIGHT</v>
      </c>
      <c r="AJ5326" s="5" t="str">
        <f t="shared" si="1505"/>
        <v>muhlis44216NIGHT</v>
      </c>
      <c r="AK5326" s="5" t="str">
        <f t="shared" si="1506"/>
        <v>muhlisBMJ II</v>
      </c>
      <c r="AL5326" s="5" t="str">
        <f t="shared" si="1508"/>
        <v>1UTARA</v>
      </c>
      <c r="AM5326" s="5" t="str">
        <f t="shared" si="1509"/>
        <v>1 &gt; 4UTARA12 RODA</v>
      </c>
      <c r="AN5326" s="5" t="str">
        <f t="shared" si="1510"/>
        <v>muhlisBMJ II1 &gt; 4UTARA12 RODA</v>
      </c>
      <c r="AO5326" s="5" t="str">
        <f t="shared" si="1511"/>
        <v>muhlis1 &gt; 4UTARA12 RODA</v>
      </c>
      <c r="AP5326" s="5" t="str">
        <f t="shared" si="1512"/>
        <v>44216NIGHT</v>
      </c>
    </row>
    <row r="5327" spans="1:42" x14ac:dyDescent="0.3">
      <c r="A5327" s="33">
        <v>1</v>
      </c>
      <c r="B5327" s="33"/>
      <c r="C5327" s="70">
        <v>44216</v>
      </c>
      <c r="D5327" s="71" t="s">
        <v>87</v>
      </c>
      <c r="E5327" s="70">
        <v>44216</v>
      </c>
      <c r="F5327" s="71">
        <v>5178373</v>
      </c>
      <c r="G5327" s="33" t="s">
        <v>20</v>
      </c>
      <c r="H5327" s="33" t="s">
        <v>21</v>
      </c>
      <c r="I5327" s="33" t="s">
        <v>51</v>
      </c>
      <c r="J5327" s="33" t="s">
        <v>46</v>
      </c>
      <c r="K5327" s="69" t="s">
        <v>107</v>
      </c>
      <c r="L5327" s="32" t="str">
        <f t="shared" si="1495"/>
        <v>CGE370</v>
      </c>
      <c r="M5327" s="32" t="str">
        <f t="shared" si="1496"/>
        <v>BMJ II</v>
      </c>
      <c r="N5327" s="32" t="str">
        <f t="shared" si="1497"/>
        <v>12 RODA</v>
      </c>
      <c r="O5327" s="146">
        <v>0.95969907407407407</v>
      </c>
      <c r="P5327" s="65">
        <v>0.95969907407407407</v>
      </c>
      <c r="Q5327" s="65"/>
      <c r="R5327" s="66">
        <v>2</v>
      </c>
      <c r="S5327" s="66">
        <v>44560</v>
      </c>
      <c r="T5327" s="66">
        <v>17220</v>
      </c>
      <c r="U5327" s="67">
        <f t="shared" si="1507"/>
        <v>27.34</v>
      </c>
      <c r="V5327" s="66">
        <f t="shared" si="1498"/>
        <v>554373.18000000005</v>
      </c>
      <c r="W5327" s="66" t="str">
        <f t="shared" si="1499"/>
        <v>1 &gt; 4</v>
      </c>
      <c r="X5327" s="66">
        <f>A5327+SUMIFS(Presensi!F:F,Presensi!E:E,'Entry Data'!AP5327)</f>
        <v>1</v>
      </c>
      <c r="Y5327" s="66">
        <f>IFERROR(INDEX('Retasi Pricing'!F:F,MATCH('Entry Data'!AM5327,'Retasi Pricing'!E:E,0))*X5327,"")</f>
        <v>27500</v>
      </c>
      <c r="Z5327" s="62" t="s">
        <v>26</v>
      </c>
      <c r="AA5327" s="62" t="s">
        <v>27</v>
      </c>
      <c r="AB5327" s="32"/>
      <c r="AC5327" s="32" t="s">
        <v>106</v>
      </c>
      <c r="AD5327" s="32" t="str">
        <f t="shared" si="1500"/>
        <v/>
      </c>
      <c r="AF5327" s="5" t="str">
        <f t="shared" si="1501"/>
        <v>muhlis44216</v>
      </c>
      <c r="AG5327" s="5" t="str">
        <f t="shared" si="1502"/>
        <v>BMJ 04444216UTARANIGHT</v>
      </c>
      <c r="AH5327" s="5" t="str">
        <f t="shared" si="1503"/>
        <v>muhlis44216UTARANIGHT</v>
      </c>
      <c r="AI5327" s="5" t="str">
        <f t="shared" si="1504"/>
        <v>BMJ 04444216NIGHT</v>
      </c>
      <c r="AJ5327" s="5" t="str">
        <f t="shared" si="1505"/>
        <v>muhlis44216NIGHT</v>
      </c>
      <c r="AK5327" s="5" t="str">
        <f t="shared" si="1506"/>
        <v>muhlisBMJ II</v>
      </c>
      <c r="AL5327" s="5" t="str">
        <f t="shared" si="1508"/>
        <v>2UTARA</v>
      </c>
      <c r="AM5327" s="5" t="str">
        <f t="shared" si="1509"/>
        <v>1 &gt; 4UTARA12 RODA</v>
      </c>
      <c r="AN5327" s="5" t="str">
        <f t="shared" si="1510"/>
        <v>muhlisBMJ II1 &gt; 4UTARA12 RODA</v>
      </c>
      <c r="AO5327" s="5" t="str">
        <f t="shared" si="1511"/>
        <v>muhlis1 &gt; 4UTARA12 RODA</v>
      </c>
      <c r="AP5327" s="5" t="str">
        <f t="shared" si="1512"/>
        <v>44216NIGHT</v>
      </c>
    </row>
    <row r="5328" spans="1:42" x14ac:dyDescent="0.3">
      <c r="A5328" s="33">
        <v>1</v>
      </c>
      <c r="B5328" s="33"/>
      <c r="C5328" s="70">
        <v>44216</v>
      </c>
      <c r="D5328" s="71" t="s">
        <v>87</v>
      </c>
      <c r="E5328" s="70">
        <v>44217</v>
      </c>
      <c r="F5328" s="71">
        <v>5178489</v>
      </c>
      <c r="G5328" s="33" t="s">
        <v>20</v>
      </c>
      <c r="H5328" s="33" t="s">
        <v>21</v>
      </c>
      <c r="I5328" s="33" t="s">
        <v>51</v>
      </c>
      <c r="J5328" s="33" t="s">
        <v>46</v>
      </c>
      <c r="K5328" s="69" t="s">
        <v>35</v>
      </c>
      <c r="L5328" s="32" t="str">
        <f t="shared" si="1495"/>
        <v>CGE370</v>
      </c>
      <c r="M5328" s="32" t="str">
        <f t="shared" si="1496"/>
        <v>BMJ II</v>
      </c>
      <c r="N5328" s="32" t="str">
        <f t="shared" si="1497"/>
        <v>12 RODA</v>
      </c>
      <c r="O5328" s="146">
        <v>6.3275462962962964E-2</v>
      </c>
      <c r="P5328" s="65">
        <v>6.3275462962962964E-2</v>
      </c>
      <c r="Q5328" s="65"/>
      <c r="R5328" s="66">
        <v>3</v>
      </c>
      <c r="S5328" s="66">
        <v>45960</v>
      </c>
      <c r="T5328" s="66">
        <v>17320</v>
      </c>
      <c r="U5328" s="67">
        <f t="shared" si="1507"/>
        <v>28.64</v>
      </c>
      <c r="V5328" s="66">
        <f t="shared" si="1498"/>
        <v>580733.28</v>
      </c>
      <c r="W5328" s="66" t="str">
        <f t="shared" si="1499"/>
        <v>1 &gt; 4</v>
      </c>
      <c r="X5328" s="66">
        <f>A5328+SUMIFS(Presensi!F:F,Presensi!E:E,'Entry Data'!AP5328)</f>
        <v>1</v>
      </c>
      <c r="Y5328" s="66">
        <f>IFERROR(INDEX('Retasi Pricing'!F:F,MATCH('Entry Data'!AM5328,'Retasi Pricing'!E:E,0))*X5328,"")</f>
        <v>27500</v>
      </c>
      <c r="Z5328" s="62" t="s">
        <v>26</v>
      </c>
      <c r="AA5328" s="62" t="s">
        <v>27</v>
      </c>
      <c r="AB5328" s="32"/>
      <c r="AC5328" s="32" t="s">
        <v>316</v>
      </c>
      <c r="AD5328" s="32" t="str">
        <f t="shared" si="1500"/>
        <v/>
      </c>
      <c r="AF5328" s="5" t="str">
        <f t="shared" si="1501"/>
        <v>joni palipadang44216</v>
      </c>
      <c r="AG5328" s="5" t="str">
        <f t="shared" si="1502"/>
        <v>BMJ 04544216UTARANIGHT</v>
      </c>
      <c r="AH5328" s="5" t="str">
        <f t="shared" si="1503"/>
        <v>joni palipadang44216UTARANIGHT</v>
      </c>
      <c r="AI5328" s="5" t="str">
        <f t="shared" si="1504"/>
        <v>BMJ 04544216NIGHT</v>
      </c>
      <c r="AJ5328" s="5" t="str">
        <f t="shared" si="1505"/>
        <v>joni palipadang44216NIGHT</v>
      </c>
      <c r="AK5328" s="5" t="str">
        <f t="shared" si="1506"/>
        <v>joni palipadangBMJ II</v>
      </c>
      <c r="AL5328" s="5" t="str">
        <f t="shared" si="1508"/>
        <v>3UTARA</v>
      </c>
      <c r="AM5328" s="5" t="str">
        <f t="shared" si="1509"/>
        <v>1 &gt; 4UTARA12 RODA</v>
      </c>
      <c r="AN5328" s="5" t="str">
        <f t="shared" si="1510"/>
        <v>joni palipadangBMJ II1 &gt; 4UTARA12 RODA</v>
      </c>
      <c r="AO5328" s="5" t="str">
        <f t="shared" si="1511"/>
        <v>joni palipadang1 &gt; 4UTARA12 RODA</v>
      </c>
      <c r="AP5328" s="5" t="str">
        <f t="shared" si="1512"/>
        <v>44216NIGHT</v>
      </c>
    </row>
    <row r="5329" spans="1:42" x14ac:dyDescent="0.3">
      <c r="A5329" s="33">
        <v>1</v>
      </c>
      <c r="B5329" s="33"/>
      <c r="C5329" s="70">
        <v>44216</v>
      </c>
      <c r="D5329" s="71" t="s">
        <v>87</v>
      </c>
      <c r="E5329" s="70">
        <v>44217</v>
      </c>
      <c r="F5329" s="71">
        <v>5178562</v>
      </c>
      <c r="G5329" s="33" t="s">
        <v>20</v>
      </c>
      <c r="H5329" s="33" t="s">
        <v>21</v>
      </c>
      <c r="I5329" s="33" t="s">
        <v>51</v>
      </c>
      <c r="J5329" s="33" t="s">
        <v>46</v>
      </c>
      <c r="K5329" s="63" t="s">
        <v>35</v>
      </c>
      <c r="L5329" s="32" t="str">
        <f t="shared" si="1495"/>
        <v>CGE370</v>
      </c>
      <c r="M5329" s="32" t="str">
        <f t="shared" si="1496"/>
        <v>BMJ II</v>
      </c>
      <c r="N5329" s="32" t="str">
        <f t="shared" si="1497"/>
        <v>12 RODA</v>
      </c>
      <c r="O5329" s="146">
        <v>0.12555555555555556</v>
      </c>
      <c r="P5329" s="65">
        <v>0.12555555555555556</v>
      </c>
      <c r="Q5329" s="65"/>
      <c r="R5329" s="66">
        <v>4</v>
      </c>
      <c r="S5329" s="66">
        <v>44720</v>
      </c>
      <c r="T5329" s="66">
        <v>17320</v>
      </c>
      <c r="U5329" s="67">
        <f t="shared" si="1507"/>
        <v>27.4</v>
      </c>
      <c r="V5329" s="66">
        <f t="shared" si="1498"/>
        <v>555589.79999999993</v>
      </c>
      <c r="W5329" s="66" t="str">
        <f t="shared" si="1499"/>
        <v>1 &gt; 4</v>
      </c>
      <c r="X5329" s="66">
        <f>A5329+SUMIFS(Presensi!F:F,Presensi!E:E,'Entry Data'!AP5329)</f>
        <v>1</v>
      </c>
      <c r="Y5329" s="66">
        <f>IFERROR(INDEX('Retasi Pricing'!F:F,MATCH('Entry Data'!AM5329,'Retasi Pricing'!E:E,0))*X5329,"")</f>
        <v>27500</v>
      </c>
      <c r="Z5329" s="62" t="s">
        <v>26</v>
      </c>
      <c r="AA5329" s="62" t="s">
        <v>27</v>
      </c>
      <c r="AB5329" s="32"/>
      <c r="AC5329" s="32" t="s">
        <v>316</v>
      </c>
      <c r="AD5329" s="32" t="str">
        <f t="shared" si="1500"/>
        <v/>
      </c>
      <c r="AF5329" s="5" t="str">
        <f t="shared" si="1501"/>
        <v>joni palipadang44216</v>
      </c>
      <c r="AG5329" s="5" t="str">
        <f t="shared" si="1502"/>
        <v>BMJ 04544216UTARANIGHT</v>
      </c>
      <c r="AH5329" s="5" t="str">
        <f t="shared" si="1503"/>
        <v>joni palipadang44216UTARANIGHT</v>
      </c>
      <c r="AI5329" s="5" t="str">
        <f t="shared" si="1504"/>
        <v>BMJ 04544216NIGHT</v>
      </c>
      <c r="AJ5329" s="5" t="str">
        <f t="shared" si="1505"/>
        <v>joni palipadang44216NIGHT</v>
      </c>
      <c r="AK5329" s="5" t="str">
        <f t="shared" si="1506"/>
        <v>joni palipadangBMJ II</v>
      </c>
      <c r="AL5329" s="5" t="str">
        <f t="shared" si="1508"/>
        <v>4UTARA</v>
      </c>
      <c r="AM5329" s="5" t="str">
        <f t="shared" si="1509"/>
        <v>1 &gt; 4UTARA12 RODA</v>
      </c>
      <c r="AN5329" s="5" t="str">
        <f t="shared" si="1510"/>
        <v>joni palipadangBMJ II1 &gt; 4UTARA12 RODA</v>
      </c>
      <c r="AO5329" s="5" t="str">
        <f t="shared" si="1511"/>
        <v>joni palipadang1 &gt; 4UTARA12 RODA</v>
      </c>
      <c r="AP5329" s="5" t="str">
        <f t="shared" si="1512"/>
        <v>44216NIGHT</v>
      </c>
    </row>
    <row r="5330" spans="1:42" x14ac:dyDescent="0.3">
      <c r="A5330" s="33">
        <v>1</v>
      </c>
      <c r="B5330" s="33"/>
      <c r="C5330" s="70">
        <v>44216</v>
      </c>
      <c r="D5330" s="71" t="s">
        <v>87</v>
      </c>
      <c r="E5330" s="70">
        <v>44217</v>
      </c>
      <c r="F5330" s="71">
        <v>5178622</v>
      </c>
      <c r="G5330" s="33" t="s">
        <v>20</v>
      </c>
      <c r="H5330" s="33" t="s">
        <v>21</v>
      </c>
      <c r="I5330" s="33" t="s">
        <v>45</v>
      </c>
      <c r="J5330" s="33" t="s">
        <v>46</v>
      </c>
      <c r="K5330" s="63" t="s">
        <v>35</v>
      </c>
      <c r="L5330" s="32" t="str">
        <f t="shared" si="1495"/>
        <v>CGE370</v>
      </c>
      <c r="M5330" s="32" t="str">
        <f t="shared" si="1496"/>
        <v>BMJ II</v>
      </c>
      <c r="N5330" s="32" t="str">
        <f t="shared" si="1497"/>
        <v>12 RODA</v>
      </c>
      <c r="O5330" s="146">
        <v>0.18295138888888887</v>
      </c>
      <c r="P5330" s="65">
        <v>0.18295138888888887</v>
      </c>
      <c r="Q5330" s="65"/>
      <c r="R5330" s="66">
        <v>5</v>
      </c>
      <c r="S5330" s="66">
        <v>43980</v>
      </c>
      <c r="T5330" s="66">
        <v>17320</v>
      </c>
      <c r="U5330" s="67">
        <f t="shared" si="1507"/>
        <v>26.66</v>
      </c>
      <c r="V5330" s="66">
        <f t="shared" si="1498"/>
        <v>540584.81999999995</v>
      </c>
      <c r="W5330" s="66" t="str">
        <f t="shared" si="1499"/>
        <v>&gt; 5</v>
      </c>
      <c r="X5330" s="66">
        <f>A5330+SUMIFS(Presensi!F:F,Presensi!E:E,'Entry Data'!AP5330)</f>
        <v>1</v>
      </c>
      <c r="Y5330" s="66">
        <f>IFERROR(INDEX('Retasi Pricing'!F:F,MATCH('Entry Data'!AM5330,'Retasi Pricing'!E:E,0))*X5330,"")</f>
        <v>31200</v>
      </c>
      <c r="Z5330" s="62" t="s">
        <v>26</v>
      </c>
      <c r="AA5330" s="62" t="s">
        <v>27</v>
      </c>
      <c r="AB5330" s="32"/>
      <c r="AC5330" s="32" t="s">
        <v>316</v>
      </c>
      <c r="AD5330" s="32" t="str">
        <f t="shared" si="1500"/>
        <v/>
      </c>
      <c r="AF5330" s="5" t="str">
        <f t="shared" si="1501"/>
        <v>joni palipadang44216</v>
      </c>
      <c r="AG5330" s="5" t="str">
        <f t="shared" si="1502"/>
        <v>BMJ 04544216UTARANIGHT</v>
      </c>
      <c r="AH5330" s="5" t="str">
        <f t="shared" si="1503"/>
        <v>joni palipadang44216UTARANIGHT</v>
      </c>
      <c r="AI5330" s="5" t="str">
        <f t="shared" si="1504"/>
        <v>BMJ 04544216NIGHT</v>
      </c>
      <c r="AJ5330" s="5" t="str">
        <f t="shared" si="1505"/>
        <v>joni palipadang44216NIGHT</v>
      </c>
      <c r="AK5330" s="5" t="str">
        <f t="shared" si="1506"/>
        <v>joni palipadangBMJ II</v>
      </c>
      <c r="AL5330" s="5" t="str">
        <f t="shared" si="1508"/>
        <v>5UTARA</v>
      </c>
      <c r="AM5330" s="5" t="str">
        <f t="shared" si="1509"/>
        <v>&gt; 5UTARA12 RODA</v>
      </c>
      <c r="AN5330" s="5" t="str">
        <f t="shared" si="1510"/>
        <v>joni palipadangBMJ II&gt; 5UTARA12 RODA</v>
      </c>
      <c r="AO5330" s="5" t="str">
        <f t="shared" si="1511"/>
        <v>joni palipadang&gt; 5UTARA12 RODA</v>
      </c>
      <c r="AP5330" s="5" t="str">
        <f t="shared" si="1512"/>
        <v>44216NIGHT</v>
      </c>
    </row>
    <row r="5331" spans="1:42" x14ac:dyDescent="0.3">
      <c r="A5331" s="33">
        <v>1</v>
      </c>
      <c r="B5331" s="33"/>
      <c r="C5331" s="70">
        <v>44216</v>
      </c>
      <c r="D5331" s="71" t="s">
        <v>87</v>
      </c>
      <c r="E5331" s="70">
        <v>44216</v>
      </c>
      <c r="F5331" s="71">
        <v>5178274</v>
      </c>
      <c r="G5331" s="33" t="s">
        <v>20</v>
      </c>
      <c r="H5331" s="33" t="s">
        <v>21</v>
      </c>
      <c r="I5331" s="33" t="s">
        <v>45</v>
      </c>
      <c r="J5331" s="33" t="s">
        <v>46</v>
      </c>
      <c r="K5331" s="69" t="s">
        <v>35</v>
      </c>
      <c r="L5331" s="32" t="str">
        <f t="shared" si="1495"/>
        <v>CGE370</v>
      </c>
      <c r="M5331" s="32" t="str">
        <f t="shared" si="1496"/>
        <v>BMJ II</v>
      </c>
      <c r="N5331" s="32" t="str">
        <f t="shared" si="1497"/>
        <v>12 RODA</v>
      </c>
      <c r="O5331" s="146">
        <v>0.8772106481481482</v>
      </c>
      <c r="P5331" s="65">
        <v>0.8772106481481482</v>
      </c>
      <c r="Q5331" s="65"/>
      <c r="R5331" s="66">
        <v>1</v>
      </c>
      <c r="S5331" s="66">
        <v>46740</v>
      </c>
      <c r="T5331" s="66">
        <v>17320</v>
      </c>
      <c r="U5331" s="67">
        <f t="shared" si="1507"/>
        <v>29.42</v>
      </c>
      <c r="V5331" s="66">
        <f t="shared" si="1498"/>
        <v>596549.34000000008</v>
      </c>
      <c r="W5331" s="66" t="str">
        <f t="shared" si="1499"/>
        <v>1 &gt; 4</v>
      </c>
      <c r="X5331" s="66">
        <f>A5331+SUMIFS(Presensi!F:F,Presensi!E:E,'Entry Data'!AP5331)</f>
        <v>1</v>
      </c>
      <c r="Y5331" s="66">
        <f>IFERROR(INDEX('Retasi Pricing'!F:F,MATCH('Entry Data'!AM5331,'Retasi Pricing'!E:E,0))*X5331,"")</f>
        <v>27500</v>
      </c>
      <c r="Z5331" s="62" t="s">
        <v>26</v>
      </c>
      <c r="AA5331" s="62" t="s">
        <v>27</v>
      </c>
      <c r="AB5331" s="32"/>
      <c r="AC5331" s="32" t="s">
        <v>316</v>
      </c>
      <c r="AD5331" s="32" t="str">
        <f t="shared" si="1500"/>
        <v/>
      </c>
      <c r="AF5331" s="5" t="str">
        <f t="shared" si="1501"/>
        <v>joni palipadang44216</v>
      </c>
      <c r="AG5331" s="5" t="str">
        <f t="shared" si="1502"/>
        <v>BMJ 04544216UTARANIGHT</v>
      </c>
      <c r="AH5331" s="5" t="str">
        <f t="shared" si="1503"/>
        <v>joni palipadang44216UTARANIGHT</v>
      </c>
      <c r="AI5331" s="5" t="str">
        <f t="shared" si="1504"/>
        <v>BMJ 04544216NIGHT</v>
      </c>
      <c r="AJ5331" s="5" t="str">
        <f t="shared" si="1505"/>
        <v>joni palipadang44216NIGHT</v>
      </c>
      <c r="AK5331" s="5" t="str">
        <f t="shared" si="1506"/>
        <v>joni palipadangBMJ II</v>
      </c>
      <c r="AL5331" s="5" t="str">
        <f t="shared" si="1508"/>
        <v>1UTARA</v>
      </c>
      <c r="AM5331" s="5" t="str">
        <f t="shared" si="1509"/>
        <v>1 &gt; 4UTARA12 RODA</v>
      </c>
      <c r="AN5331" s="5" t="str">
        <f t="shared" si="1510"/>
        <v>joni palipadangBMJ II1 &gt; 4UTARA12 RODA</v>
      </c>
      <c r="AO5331" s="5" t="str">
        <f t="shared" si="1511"/>
        <v>joni palipadang1 &gt; 4UTARA12 RODA</v>
      </c>
      <c r="AP5331" s="5" t="str">
        <f t="shared" si="1512"/>
        <v>44216NIGHT</v>
      </c>
    </row>
    <row r="5332" spans="1:42" x14ac:dyDescent="0.3">
      <c r="A5332" s="33">
        <v>1</v>
      </c>
      <c r="B5332" s="33"/>
      <c r="C5332" s="70">
        <v>44216</v>
      </c>
      <c r="D5332" s="71" t="s">
        <v>87</v>
      </c>
      <c r="E5332" s="70">
        <v>44216</v>
      </c>
      <c r="F5332" s="71">
        <v>5178411</v>
      </c>
      <c r="G5332" s="33" t="s">
        <v>20</v>
      </c>
      <c r="H5332" s="33" t="s">
        <v>21</v>
      </c>
      <c r="I5332" s="33" t="s">
        <v>45</v>
      </c>
      <c r="J5332" s="33" t="s">
        <v>46</v>
      </c>
      <c r="K5332" s="69" t="s">
        <v>35</v>
      </c>
      <c r="L5332" s="32" t="str">
        <f t="shared" si="1495"/>
        <v>CGE370</v>
      </c>
      <c r="M5332" s="32" t="str">
        <f t="shared" si="1496"/>
        <v>BMJ II</v>
      </c>
      <c r="N5332" s="32" t="str">
        <f t="shared" si="1497"/>
        <v>12 RODA</v>
      </c>
      <c r="O5332" s="146">
        <v>0.98605324074074074</v>
      </c>
      <c r="P5332" s="65">
        <v>0.98605324074074074</v>
      </c>
      <c r="Q5332" s="65"/>
      <c r="R5332" s="66">
        <v>2</v>
      </c>
      <c r="S5332" s="66">
        <v>46980</v>
      </c>
      <c r="T5332" s="66">
        <v>17320</v>
      </c>
      <c r="U5332" s="67">
        <f t="shared" si="1507"/>
        <v>29.66</v>
      </c>
      <c r="V5332" s="66">
        <f t="shared" si="1498"/>
        <v>601415.81999999995</v>
      </c>
      <c r="W5332" s="66" t="str">
        <f t="shared" si="1499"/>
        <v>1 &gt; 4</v>
      </c>
      <c r="X5332" s="66">
        <f>A5332+SUMIFS(Presensi!F:F,Presensi!E:E,'Entry Data'!AP5332)</f>
        <v>1</v>
      </c>
      <c r="Y5332" s="66">
        <f>IFERROR(INDEX('Retasi Pricing'!F:F,MATCH('Entry Data'!AM5332,'Retasi Pricing'!E:E,0))*X5332,"")</f>
        <v>27500</v>
      </c>
      <c r="Z5332" s="62" t="s">
        <v>26</v>
      </c>
      <c r="AA5332" s="62" t="s">
        <v>27</v>
      </c>
      <c r="AB5332" s="32"/>
      <c r="AC5332" s="32" t="s">
        <v>316</v>
      </c>
      <c r="AD5332" s="32" t="str">
        <f t="shared" si="1500"/>
        <v/>
      </c>
      <c r="AF5332" s="5" t="str">
        <f t="shared" si="1501"/>
        <v>joni palipadang44216</v>
      </c>
      <c r="AG5332" s="5" t="str">
        <f t="shared" si="1502"/>
        <v>BMJ 04544216UTARANIGHT</v>
      </c>
      <c r="AH5332" s="5" t="str">
        <f t="shared" si="1503"/>
        <v>joni palipadang44216UTARANIGHT</v>
      </c>
      <c r="AI5332" s="5" t="str">
        <f t="shared" si="1504"/>
        <v>BMJ 04544216NIGHT</v>
      </c>
      <c r="AJ5332" s="5" t="str">
        <f t="shared" si="1505"/>
        <v>joni palipadang44216NIGHT</v>
      </c>
      <c r="AK5332" s="5" t="str">
        <f t="shared" si="1506"/>
        <v>joni palipadangBMJ II</v>
      </c>
      <c r="AL5332" s="5" t="str">
        <f t="shared" si="1508"/>
        <v>2UTARA</v>
      </c>
      <c r="AM5332" s="5" t="str">
        <f t="shared" si="1509"/>
        <v>1 &gt; 4UTARA12 RODA</v>
      </c>
      <c r="AN5332" s="5" t="str">
        <f t="shared" si="1510"/>
        <v>joni palipadangBMJ II1 &gt; 4UTARA12 RODA</v>
      </c>
      <c r="AO5332" s="5" t="str">
        <f t="shared" si="1511"/>
        <v>joni palipadang1 &gt; 4UTARA12 RODA</v>
      </c>
      <c r="AP5332" s="5" t="str">
        <f t="shared" si="1512"/>
        <v>44216NIGHT</v>
      </c>
    </row>
    <row r="5333" spans="1:42" x14ac:dyDescent="0.3">
      <c r="A5333" s="33">
        <v>1</v>
      </c>
      <c r="B5333" s="33"/>
      <c r="C5333" s="70">
        <v>44216</v>
      </c>
      <c r="D5333" s="71" t="s">
        <v>87</v>
      </c>
      <c r="E5333" s="70">
        <v>44217</v>
      </c>
      <c r="F5333" s="71">
        <v>5178436</v>
      </c>
      <c r="G5333" s="33" t="s">
        <v>20</v>
      </c>
      <c r="H5333" s="33" t="s">
        <v>21</v>
      </c>
      <c r="I5333" s="33" t="s">
        <v>51</v>
      </c>
      <c r="J5333" s="33" t="s">
        <v>46</v>
      </c>
      <c r="K5333" s="69" t="s">
        <v>36</v>
      </c>
      <c r="L5333" s="32" t="str">
        <f t="shared" si="1495"/>
        <v>CGE370</v>
      </c>
      <c r="M5333" s="32" t="str">
        <f t="shared" si="1496"/>
        <v>BMJ II</v>
      </c>
      <c r="N5333" s="32" t="str">
        <f t="shared" si="1497"/>
        <v>12 RODA</v>
      </c>
      <c r="O5333" s="146">
        <v>1.6620370370370372E-2</v>
      </c>
      <c r="P5333" s="65">
        <v>1.6620370370370372E-2</v>
      </c>
      <c r="Q5333" s="65"/>
      <c r="R5333" s="66">
        <v>3</v>
      </c>
      <c r="S5333" s="66">
        <v>46320</v>
      </c>
      <c r="T5333" s="66">
        <v>17520</v>
      </c>
      <c r="U5333" s="67">
        <f t="shared" si="1507"/>
        <v>28.8</v>
      </c>
      <c r="V5333" s="66">
        <f t="shared" si="1498"/>
        <v>583977.6</v>
      </c>
      <c r="W5333" s="66" t="str">
        <f t="shared" si="1499"/>
        <v>1 &gt; 4</v>
      </c>
      <c r="X5333" s="66">
        <f>A5333+SUMIFS(Presensi!F:F,Presensi!E:E,'Entry Data'!AP5333)</f>
        <v>1</v>
      </c>
      <c r="Y5333" s="66">
        <f>IFERROR(INDEX('Retasi Pricing'!F:F,MATCH('Entry Data'!AM5333,'Retasi Pricing'!E:E,0))*X5333,"")</f>
        <v>27500</v>
      </c>
      <c r="Z5333" s="62" t="s">
        <v>26</v>
      </c>
      <c r="AA5333" s="62" t="s">
        <v>27</v>
      </c>
      <c r="AB5333" s="32"/>
      <c r="AC5333" s="32" t="s">
        <v>131</v>
      </c>
      <c r="AD5333" s="32" t="str">
        <f t="shared" si="1500"/>
        <v/>
      </c>
      <c r="AF5333" s="5" t="str">
        <f t="shared" si="1501"/>
        <v>sofi'in44216</v>
      </c>
      <c r="AG5333" s="5" t="str">
        <f t="shared" si="1502"/>
        <v>BMJ 04644216UTARANIGHT</v>
      </c>
      <c r="AH5333" s="5" t="str">
        <f t="shared" si="1503"/>
        <v>sofi'in44216UTARANIGHT</v>
      </c>
      <c r="AI5333" s="5" t="str">
        <f t="shared" si="1504"/>
        <v>BMJ 04644216NIGHT</v>
      </c>
      <c r="AJ5333" s="5" t="str">
        <f t="shared" si="1505"/>
        <v>sofi'in44216NIGHT</v>
      </c>
      <c r="AK5333" s="5" t="str">
        <f t="shared" si="1506"/>
        <v>sofi'inBMJ II</v>
      </c>
      <c r="AL5333" s="5" t="str">
        <f t="shared" si="1508"/>
        <v>3UTARA</v>
      </c>
      <c r="AM5333" s="5" t="str">
        <f t="shared" si="1509"/>
        <v>1 &gt; 4UTARA12 RODA</v>
      </c>
      <c r="AN5333" s="5" t="str">
        <f t="shared" si="1510"/>
        <v>sofi'inBMJ II1 &gt; 4UTARA12 RODA</v>
      </c>
      <c r="AO5333" s="5" t="str">
        <f t="shared" si="1511"/>
        <v>sofi'in1 &gt; 4UTARA12 RODA</v>
      </c>
      <c r="AP5333" s="5" t="str">
        <f t="shared" si="1512"/>
        <v>44216NIGHT</v>
      </c>
    </row>
    <row r="5334" spans="1:42" x14ac:dyDescent="0.3">
      <c r="A5334" s="33">
        <v>1</v>
      </c>
      <c r="B5334" s="33"/>
      <c r="C5334" s="70">
        <v>44216</v>
      </c>
      <c r="D5334" s="71" t="s">
        <v>87</v>
      </c>
      <c r="E5334" s="70">
        <v>44217</v>
      </c>
      <c r="F5334" s="71">
        <v>5178508</v>
      </c>
      <c r="G5334" s="33" t="s">
        <v>20</v>
      </c>
      <c r="H5334" s="33" t="s">
        <v>21</v>
      </c>
      <c r="I5334" s="33" t="s">
        <v>51</v>
      </c>
      <c r="J5334" s="33" t="s">
        <v>46</v>
      </c>
      <c r="K5334" s="69" t="s">
        <v>36</v>
      </c>
      <c r="L5334" s="32" t="str">
        <f t="shared" si="1495"/>
        <v>CGE370</v>
      </c>
      <c r="M5334" s="32" t="str">
        <f t="shared" si="1496"/>
        <v>BMJ II</v>
      </c>
      <c r="N5334" s="32" t="str">
        <f t="shared" si="1497"/>
        <v>12 RODA</v>
      </c>
      <c r="O5334" s="146">
        <v>8.0983796296296304E-2</v>
      </c>
      <c r="P5334" s="65">
        <v>8.0983796296296304E-2</v>
      </c>
      <c r="Q5334" s="65"/>
      <c r="R5334" s="66">
        <v>4</v>
      </c>
      <c r="S5334" s="66">
        <v>45040</v>
      </c>
      <c r="T5334" s="66">
        <v>17520</v>
      </c>
      <c r="U5334" s="67">
        <f t="shared" si="1507"/>
        <v>27.52</v>
      </c>
      <c r="V5334" s="66">
        <f t="shared" si="1498"/>
        <v>558023.04</v>
      </c>
      <c r="W5334" s="66" t="str">
        <f t="shared" si="1499"/>
        <v>1 &gt; 4</v>
      </c>
      <c r="X5334" s="66">
        <f>A5334+SUMIFS(Presensi!F:F,Presensi!E:E,'Entry Data'!AP5334)</f>
        <v>1</v>
      </c>
      <c r="Y5334" s="66">
        <f>IFERROR(INDEX('Retasi Pricing'!F:F,MATCH('Entry Data'!AM5334,'Retasi Pricing'!E:E,0))*X5334,"")</f>
        <v>27500</v>
      </c>
      <c r="Z5334" s="62" t="s">
        <v>26</v>
      </c>
      <c r="AA5334" s="62" t="s">
        <v>27</v>
      </c>
      <c r="AB5334" s="32"/>
      <c r="AC5334" s="32" t="s">
        <v>131</v>
      </c>
      <c r="AD5334" s="32" t="str">
        <f t="shared" si="1500"/>
        <v/>
      </c>
      <c r="AF5334" s="5" t="str">
        <f t="shared" si="1501"/>
        <v>sofi'in44216</v>
      </c>
      <c r="AG5334" s="5" t="str">
        <f t="shared" si="1502"/>
        <v>BMJ 04644216UTARANIGHT</v>
      </c>
      <c r="AH5334" s="5" t="str">
        <f t="shared" si="1503"/>
        <v>sofi'in44216UTARANIGHT</v>
      </c>
      <c r="AI5334" s="5" t="str">
        <f t="shared" si="1504"/>
        <v>BMJ 04644216NIGHT</v>
      </c>
      <c r="AJ5334" s="5" t="str">
        <f t="shared" si="1505"/>
        <v>sofi'in44216NIGHT</v>
      </c>
      <c r="AK5334" s="5" t="str">
        <f t="shared" si="1506"/>
        <v>sofi'inBMJ II</v>
      </c>
      <c r="AL5334" s="5" t="str">
        <f t="shared" si="1508"/>
        <v>4UTARA</v>
      </c>
      <c r="AM5334" s="5" t="str">
        <f t="shared" si="1509"/>
        <v>1 &gt; 4UTARA12 RODA</v>
      </c>
      <c r="AN5334" s="5" t="str">
        <f t="shared" si="1510"/>
        <v>sofi'inBMJ II1 &gt; 4UTARA12 RODA</v>
      </c>
      <c r="AO5334" s="5" t="str">
        <f t="shared" si="1511"/>
        <v>sofi'in1 &gt; 4UTARA12 RODA</v>
      </c>
      <c r="AP5334" s="5" t="str">
        <f t="shared" si="1512"/>
        <v>44216NIGHT</v>
      </c>
    </row>
    <row r="5335" spans="1:42" x14ac:dyDescent="0.3">
      <c r="A5335" s="33">
        <v>1</v>
      </c>
      <c r="B5335" s="33"/>
      <c r="C5335" s="70">
        <v>44216</v>
      </c>
      <c r="D5335" s="71" t="s">
        <v>87</v>
      </c>
      <c r="E5335" s="70">
        <v>44217</v>
      </c>
      <c r="F5335" s="71">
        <v>5178600</v>
      </c>
      <c r="G5335" s="33" t="s">
        <v>20</v>
      </c>
      <c r="H5335" s="33" t="s">
        <v>21</v>
      </c>
      <c r="I5335" s="33" t="s">
        <v>51</v>
      </c>
      <c r="J5335" s="33" t="s">
        <v>46</v>
      </c>
      <c r="K5335" s="63" t="s">
        <v>36</v>
      </c>
      <c r="L5335" s="32" t="str">
        <f t="shared" si="1495"/>
        <v>CGE370</v>
      </c>
      <c r="M5335" s="32" t="str">
        <f t="shared" si="1496"/>
        <v>BMJ II</v>
      </c>
      <c r="N5335" s="32" t="str">
        <f t="shared" si="1497"/>
        <v>12 RODA</v>
      </c>
      <c r="O5335" s="146">
        <v>0.16018518518518518</v>
      </c>
      <c r="P5335" s="65">
        <v>0.16018518518518518</v>
      </c>
      <c r="Q5335" s="65"/>
      <c r="R5335" s="66">
        <v>5</v>
      </c>
      <c r="S5335" s="66">
        <v>46800</v>
      </c>
      <c r="T5335" s="66">
        <v>17520</v>
      </c>
      <c r="U5335" s="67">
        <f t="shared" si="1507"/>
        <v>29.28</v>
      </c>
      <c r="V5335" s="66">
        <f t="shared" si="1498"/>
        <v>593710.56000000006</v>
      </c>
      <c r="W5335" s="66" t="str">
        <f t="shared" si="1499"/>
        <v>&gt; 5</v>
      </c>
      <c r="X5335" s="66">
        <f>A5335+SUMIFS(Presensi!F:F,Presensi!E:E,'Entry Data'!AP5335)</f>
        <v>1</v>
      </c>
      <c r="Y5335" s="66">
        <f>IFERROR(INDEX('Retasi Pricing'!F:F,MATCH('Entry Data'!AM5335,'Retasi Pricing'!E:E,0))*X5335,"")</f>
        <v>31200</v>
      </c>
      <c r="Z5335" s="62" t="s">
        <v>26</v>
      </c>
      <c r="AA5335" s="62" t="s">
        <v>27</v>
      </c>
      <c r="AB5335" s="32"/>
      <c r="AC5335" s="32" t="s">
        <v>131</v>
      </c>
      <c r="AD5335" s="32" t="str">
        <f t="shared" si="1500"/>
        <v/>
      </c>
      <c r="AF5335" s="5" t="str">
        <f t="shared" si="1501"/>
        <v>sofi'in44216</v>
      </c>
      <c r="AG5335" s="5" t="str">
        <f t="shared" si="1502"/>
        <v>BMJ 04644216UTARANIGHT</v>
      </c>
      <c r="AH5335" s="5" t="str">
        <f t="shared" si="1503"/>
        <v>sofi'in44216UTARANIGHT</v>
      </c>
      <c r="AI5335" s="5" t="str">
        <f t="shared" si="1504"/>
        <v>BMJ 04644216NIGHT</v>
      </c>
      <c r="AJ5335" s="5" t="str">
        <f t="shared" si="1505"/>
        <v>sofi'in44216NIGHT</v>
      </c>
      <c r="AK5335" s="5" t="str">
        <f t="shared" si="1506"/>
        <v>sofi'inBMJ II</v>
      </c>
      <c r="AL5335" s="5" t="str">
        <f t="shared" si="1508"/>
        <v>5UTARA</v>
      </c>
      <c r="AM5335" s="5" t="str">
        <f t="shared" si="1509"/>
        <v>&gt; 5UTARA12 RODA</v>
      </c>
      <c r="AN5335" s="5" t="str">
        <f t="shared" si="1510"/>
        <v>sofi'inBMJ II&gt; 5UTARA12 RODA</v>
      </c>
      <c r="AO5335" s="5" t="str">
        <f t="shared" si="1511"/>
        <v>sofi'in&gt; 5UTARA12 RODA</v>
      </c>
      <c r="AP5335" s="5" t="str">
        <f t="shared" si="1512"/>
        <v>44216NIGHT</v>
      </c>
    </row>
    <row r="5336" spans="1:42" x14ac:dyDescent="0.3">
      <c r="A5336" s="33">
        <v>1</v>
      </c>
      <c r="B5336" s="33"/>
      <c r="C5336" s="70">
        <v>44216</v>
      </c>
      <c r="D5336" s="71" t="s">
        <v>87</v>
      </c>
      <c r="E5336" s="70">
        <v>44217</v>
      </c>
      <c r="F5336" s="71">
        <v>5178666</v>
      </c>
      <c r="G5336" s="33" t="s">
        <v>20</v>
      </c>
      <c r="H5336" s="33" t="s">
        <v>21</v>
      </c>
      <c r="I5336" s="33" t="s">
        <v>51</v>
      </c>
      <c r="J5336" s="33" t="s">
        <v>46</v>
      </c>
      <c r="K5336" s="69" t="s">
        <v>36</v>
      </c>
      <c r="L5336" s="32" t="str">
        <f t="shared" si="1495"/>
        <v>CGE370</v>
      </c>
      <c r="M5336" s="32" t="str">
        <f t="shared" si="1496"/>
        <v>BMJ II</v>
      </c>
      <c r="N5336" s="32" t="str">
        <f t="shared" si="1497"/>
        <v>12 RODA</v>
      </c>
      <c r="O5336" s="146">
        <v>0.22207175925925926</v>
      </c>
      <c r="P5336" s="65">
        <v>0.22207175925925926</v>
      </c>
      <c r="Q5336" s="65"/>
      <c r="R5336" s="66">
        <v>6</v>
      </c>
      <c r="S5336" s="66">
        <v>46880</v>
      </c>
      <c r="T5336" s="66">
        <v>17520</v>
      </c>
      <c r="U5336" s="67">
        <f t="shared" si="1507"/>
        <v>29.36</v>
      </c>
      <c r="V5336" s="66">
        <f t="shared" si="1498"/>
        <v>595332.72</v>
      </c>
      <c r="W5336" s="66" t="str">
        <f t="shared" si="1499"/>
        <v>&gt; 6</v>
      </c>
      <c r="X5336" s="66">
        <f>A5336+SUMIFS(Presensi!F:F,Presensi!E:E,'Entry Data'!AP5336)</f>
        <v>1</v>
      </c>
      <c r="Y5336" s="66">
        <f>IFERROR(INDEX('Retasi Pricing'!F:F,MATCH('Entry Data'!AM5336,'Retasi Pricing'!E:E,0))*X5336,"")</f>
        <v>34450</v>
      </c>
      <c r="Z5336" s="62" t="s">
        <v>26</v>
      </c>
      <c r="AA5336" s="62" t="s">
        <v>27</v>
      </c>
      <c r="AB5336" s="32"/>
      <c r="AC5336" s="32" t="s">
        <v>131</v>
      </c>
      <c r="AD5336" s="32" t="str">
        <f t="shared" si="1500"/>
        <v/>
      </c>
      <c r="AF5336" s="5" t="str">
        <f t="shared" si="1501"/>
        <v>sofi'in44216</v>
      </c>
      <c r="AG5336" s="5" t="str">
        <f t="shared" si="1502"/>
        <v>BMJ 04644216UTARANIGHT</v>
      </c>
      <c r="AH5336" s="5" t="str">
        <f t="shared" si="1503"/>
        <v>sofi'in44216UTARANIGHT</v>
      </c>
      <c r="AI5336" s="5" t="str">
        <f t="shared" si="1504"/>
        <v>BMJ 04644216NIGHT</v>
      </c>
      <c r="AJ5336" s="5" t="str">
        <f t="shared" si="1505"/>
        <v>sofi'in44216NIGHT</v>
      </c>
      <c r="AK5336" s="5" t="str">
        <f t="shared" si="1506"/>
        <v>sofi'inBMJ II</v>
      </c>
      <c r="AL5336" s="5" t="str">
        <f t="shared" si="1508"/>
        <v>6UTARA</v>
      </c>
      <c r="AM5336" s="5" t="str">
        <f t="shared" si="1509"/>
        <v>&gt; 6UTARA12 RODA</v>
      </c>
      <c r="AN5336" s="5" t="str">
        <f t="shared" si="1510"/>
        <v>sofi'inBMJ II&gt; 6UTARA12 RODA</v>
      </c>
      <c r="AO5336" s="5" t="str">
        <f t="shared" si="1511"/>
        <v>sofi'in&gt; 6UTARA12 RODA</v>
      </c>
      <c r="AP5336" s="5" t="str">
        <f t="shared" si="1512"/>
        <v>44216NIGHT</v>
      </c>
    </row>
    <row r="5337" spans="1:42" x14ac:dyDescent="0.3">
      <c r="A5337" s="33">
        <v>1</v>
      </c>
      <c r="B5337" s="33"/>
      <c r="C5337" s="70">
        <v>44216</v>
      </c>
      <c r="D5337" s="71" t="s">
        <v>87</v>
      </c>
      <c r="E5337" s="70">
        <v>44216</v>
      </c>
      <c r="F5337" s="71">
        <v>5178266</v>
      </c>
      <c r="G5337" s="33" t="s">
        <v>20</v>
      </c>
      <c r="H5337" s="33" t="s">
        <v>21</v>
      </c>
      <c r="I5337" s="33" t="s">
        <v>45</v>
      </c>
      <c r="J5337" s="33" t="s">
        <v>46</v>
      </c>
      <c r="K5337" s="69" t="s">
        <v>36</v>
      </c>
      <c r="L5337" s="32" t="str">
        <f t="shared" si="1495"/>
        <v>CGE370</v>
      </c>
      <c r="M5337" s="32" t="str">
        <f t="shared" si="1496"/>
        <v>BMJ II</v>
      </c>
      <c r="N5337" s="32" t="str">
        <f t="shared" si="1497"/>
        <v>12 RODA</v>
      </c>
      <c r="O5337" s="146">
        <v>0.87092592592592588</v>
      </c>
      <c r="P5337" s="65">
        <v>0.87826388888888884</v>
      </c>
      <c r="Q5337" s="65"/>
      <c r="R5337" s="66">
        <v>1</v>
      </c>
      <c r="S5337" s="66">
        <v>45280</v>
      </c>
      <c r="T5337" s="66">
        <v>17520</v>
      </c>
      <c r="U5337" s="67">
        <f t="shared" si="1507"/>
        <v>27.76</v>
      </c>
      <c r="V5337" s="66">
        <f t="shared" si="1498"/>
        <v>562889.52</v>
      </c>
      <c r="W5337" s="66" t="str">
        <f t="shared" si="1499"/>
        <v>1 &gt; 4</v>
      </c>
      <c r="X5337" s="66">
        <f>A5337+SUMIFS(Presensi!F:F,Presensi!E:E,'Entry Data'!AP5337)</f>
        <v>1</v>
      </c>
      <c r="Y5337" s="66">
        <f>IFERROR(INDEX('Retasi Pricing'!F:F,MATCH('Entry Data'!AM5337,'Retasi Pricing'!E:E,0))*X5337,"")</f>
        <v>27500</v>
      </c>
      <c r="Z5337" s="62" t="s">
        <v>26</v>
      </c>
      <c r="AA5337" s="62" t="s">
        <v>27</v>
      </c>
      <c r="AB5337" s="32"/>
      <c r="AC5337" s="32" t="s">
        <v>131</v>
      </c>
      <c r="AD5337" s="32" t="str">
        <f t="shared" si="1500"/>
        <v/>
      </c>
      <c r="AF5337" s="5" t="str">
        <f t="shared" si="1501"/>
        <v>sofi'in44216</v>
      </c>
      <c r="AG5337" s="5" t="str">
        <f t="shared" si="1502"/>
        <v>BMJ 04644216UTARANIGHT</v>
      </c>
      <c r="AH5337" s="5" t="str">
        <f t="shared" si="1503"/>
        <v>sofi'in44216UTARANIGHT</v>
      </c>
      <c r="AI5337" s="5" t="str">
        <f t="shared" si="1504"/>
        <v>BMJ 04644216NIGHT</v>
      </c>
      <c r="AJ5337" s="5" t="str">
        <f t="shared" si="1505"/>
        <v>sofi'in44216NIGHT</v>
      </c>
      <c r="AK5337" s="5" t="str">
        <f t="shared" si="1506"/>
        <v>sofi'inBMJ II</v>
      </c>
      <c r="AL5337" s="5" t="str">
        <f t="shared" si="1508"/>
        <v>1UTARA</v>
      </c>
      <c r="AM5337" s="5" t="str">
        <f t="shared" si="1509"/>
        <v>1 &gt; 4UTARA12 RODA</v>
      </c>
      <c r="AN5337" s="5" t="str">
        <f t="shared" si="1510"/>
        <v>sofi'inBMJ II1 &gt; 4UTARA12 RODA</v>
      </c>
      <c r="AO5337" s="5" t="str">
        <f t="shared" si="1511"/>
        <v>sofi'in1 &gt; 4UTARA12 RODA</v>
      </c>
      <c r="AP5337" s="5" t="str">
        <f t="shared" si="1512"/>
        <v>44216NIGHT</v>
      </c>
    </row>
    <row r="5338" spans="1:42" x14ac:dyDescent="0.3">
      <c r="A5338" s="33">
        <v>1</v>
      </c>
      <c r="B5338" s="33"/>
      <c r="C5338" s="70">
        <v>44216</v>
      </c>
      <c r="D5338" s="71" t="s">
        <v>87</v>
      </c>
      <c r="E5338" s="70">
        <v>44216</v>
      </c>
      <c r="F5338" s="71">
        <v>5178347</v>
      </c>
      <c r="G5338" s="33" t="s">
        <v>20</v>
      </c>
      <c r="H5338" s="33" t="s">
        <v>21</v>
      </c>
      <c r="I5338" s="33" t="s">
        <v>51</v>
      </c>
      <c r="J5338" s="33" t="s">
        <v>46</v>
      </c>
      <c r="K5338" s="69" t="s">
        <v>36</v>
      </c>
      <c r="L5338" s="32" t="str">
        <f t="shared" si="1495"/>
        <v>CGE370</v>
      </c>
      <c r="M5338" s="32" t="str">
        <f t="shared" si="1496"/>
        <v>BMJ II</v>
      </c>
      <c r="N5338" s="32" t="str">
        <f t="shared" si="1497"/>
        <v>12 RODA</v>
      </c>
      <c r="O5338" s="146">
        <v>0.93792824074074066</v>
      </c>
      <c r="P5338" s="65">
        <v>0.93792824074074066</v>
      </c>
      <c r="Q5338" s="65"/>
      <c r="R5338" s="66">
        <v>2</v>
      </c>
      <c r="S5338" s="66">
        <v>46540</v>
      </c>
      <c r="T5338" s="66">
        <v>17520</v>
      </c>
      <c r="U5338" s="67">
        <f t="shared" si="1507"/>
        <v>29.02</v>
      </c>
      <c r="V5338" s="66">
        <f t="shared" si="1498"/>
        <v>588438.54</v>
      </c>
      <c r="W5338" s="66" t="str">
        <f t="shared" si="1499"/>
        <v>1 &gt; 4</v>
      </c>
      <c r="X5338" s="66">
        <f>A5338+SUMIFS(Presensi!F:F,Presensi!E:E,'Entry Data'!AP5338)</f>
        <v>1</v>
      </c>
      <c r="Y5338" s="66">
        <f>IFERROR(INDEX('Retasi Pricing'!F:F,MATCH('Entry Data'!AM5338,'Retasi Pricing'!E:E,0))*X5338,"")</f>
        <v>27500</v>
      </c>
      <c r="Z5338" s="62" t="s">
        <v>26</v>
      </c>
      <c r="AA5338" s="62" t="s">
        <v>27</v>
      </c>
      <c r="AB5338" s="32"/>
      <c r="AC5338" s="32" t="s">
        <v>131</v>
      </c>
      <c r="AD5338" s="32" t="str">
        <f t="shared" si="1500"/>
        <v/>
      </c>
      <c r="AF5338" s="5" t="str">
        <f t="shared" si="1501"/>
        <v>sofi'in44216</v>
      </c>
      <c r="AG5338" s="5" t="str">
        <f t="shared" si="1502"/>
        <v>BMJ 04644216UTARANIGHT</v>
      </c>
      <c r="AH5338" s="5" t="str">
        <f t="shared" si="1503"/>
        <v>sofi'in44216UTARANIGHT</v>
      </c>
      <c r="AI5338" s="5" t="str">
        <f t="shared" si="1504"/>
        <v>BMJ 04644216NIGHT</v>
      </c>
      <c r="AJ5338" s="5" t="str">
        <f t="shared" si="1505"/>
        <v>sofi'in44216NIGHT</v>
      </c>
      <c r="AK5338" s="5" t="str">
        <f t="shared" si="1506"/>
        <v>sofi'inBMJ II</v>
      </c>
      <c r="AL5338" s="5" t="str">
        <f t="shared" si="1508"/>
        <v>2UTARA</v>
      </c>
      <c r="AM5338" s="5" t="str">
        <f t="shared" si="1509"/>
        <v>1 &gt; 4UTARA12 RODA</v>
      </c>
      <c r="AN5338" s="5" t="str">
        <f t="shared" si="1510"/>
        <v>sofi'inBMJ II1 &gt; 4UTARA12 RODA</v>
      </c>
      <c r="AO5338" s="5" t="str">
        <f t="shared" si="1511"/>
        <v>sofi'in1 &gt; 4UTARA12 RODA</v>
      </c>
      <c r="AP5338" s="5" t="str">
        <f t="shared" si="1512"/>
        <v>44216NIGHT</v>
      </c>
    </row>
    <row r="5339" spans="1:42" x14ac:dyDescent="0.3">
      <c r="A5339" s="33">
        <v>1</v>
      </c>
      <c r="B5339" s="33"/>
      <c r="C5339" s="70">
        <v>44216</v>
      </c>
      <c r="D5339" s="71" t="s">
        <v>87</v>
      </c>
      <c r="E5339" s="70">
        <v>44217</v>
      </c>
      <c r="F5339" s="71">
        <v>5178463</v>
      </c>
      <c r="G5339" s="33" t="s">
        <v>20</v>
      </c>
      <c r="H5339" s="33" t="s">
        <v>21</v>
      </c>
      <c r="I5339" s="33" t="s">
        <v>51</v>
      </c>
      <c r="J5339" s="33" t="s">
        <v>46</v>
      </c>
      <c r="K5339" s="69" t="s">
        <v>41</v>
      </c>
      <c r="L5339" s="32" t="str">
        <f t="shared" si="1495"/>
        <v>AXOR4843</v>
      </c>
      <c r="M5339" s="32" t="str">
        <f t="shared" si="1496"/>
        <v>BMJ II</v>
      </c>
      <c r="N5339" s="32" t="str">
        <f t="shared" si="1497"/>
        <v>12 RODA</v>
      </c>
      <c r="O5339" s="146">
        <v>4.3090277777777776E-2</v>
      </c>
      <c r="P5339" s="65">
        <v>4.3090277777777776E-2</v>
      </c>
      <c r="Q5339" s="65"/>
      <c r="R5339" s="66">
        <v>4</v>
      </c>
      <c r="S5339" s="66">
        <v>51880</v>
      </c>
      <c r="T5339" s="66">
        <v>20040</v>
      </c>
      <c r="U5339" s="67">
        <f t="shared" si="1507"/>
        <v>31.84</v>
      </c>
      <c r="V5339" s="66">
        <f t="shared" si="1498"/>
        <v>645619.68000000005</v>
      </c>
      <c r="W5339" s="66" t="str">
        <f t="shared" si="1499"/>
        <v>1 &gt; 4</v>
      </c>
      <c r="X5339" s="66">
        <f>A5339+SUMIFS(Presensi!F:F,Presensi!E:E,'Entry Data'!AP5339)</f>
        <v>1</v>
      </c>
      <c r="Y5339" s="66">
        <f>IFERROR(INDEX('Retasi Pricing'!F:F,MATCH('Entry Data'!AM5339,'Retasi Pricing'!E:E,0))*X5339,"")</f>
        <v>27500</v>
      </c>
      <c r="Z5339" s="62" t="s">
        <v>26</v>
      </c>
      <c r="AA5339" s="62" t="s">
        <v>27</v>
      </c>
      <c r="AB5339" s="32"/>
      <c r="AC5339" s="32" t="s">
        <v>124</v>
      </c>
      <c r="AD5339" s="32" t="str">
        <f t="shared" si="1500"/>
        <v/>
      </c>
      <c r="AF5339" s="5" t="str">
        <f t="shared" si="1501"/>
        <v>rahman44216</v>
      </c>
      <c r="AG5339" s="5" t="str">
        <f t="shared" si="1502"/>
        <v>BMJ 04744216UTARANIGHT</v>
      </c>
      <c r="AH5339" s="5" t="str">
        <f t="shared" si="1503"/>
        <v>rahman44216UTARANIGHT</v>
      </c>
      <c r="AI5339" s="5" t="str">
        <f t="shared" si="1504"/>
        <v>BMJ 04744216NIGHT</v>
      </c>
      <c r="AJ5339" s="5" t="str">
        <f t="shared" si="1505"/>
        <v>rahman44216NIGHT</v>
      </c>
      <c r="AK5339" s="5" t="str">
        <f t="shared" si="1506"/>
        <v>rahmanBMJ II</v>
      </c>
      <c r="AL5339" s="5" t="str">
        <f t="shared" si="1508"/>
        <v>4UTARA</v>
      </c>
      <c r="AM5339" s="5" t="str">
        <f t="shared" si="1509"/>
        <v>1 &gt; 4UTARA12 RODA</v>
      </c>
      <c r="AN5339" s="5" t="str">
        <f t="shared" si="1510"/>
        <v>rahmanBMJ II1 &gt; 4UTARA12 RODA</v>
      </c>
      <c r="AO5339" s="5" t="str">
        <f t="shared" si="1511"/>
        <v>rahman1 &gt; 4UTARA12 RODA</v>
      </c>
      <c r="AP5339" s="5" t="str">
        <f t="shared" si="1512"/>
        <v>44216NIGHT</v>
      </c>
    </row>
    <row r="5340" spans="1:42" x14ac:dyDescent="0.3">
      <c r="A5340" s="33">
        <v>1</v>
      </c>
      <c r="B5340" s="33"/>
      <c r="C5340" s="70">
        <v>44216</v>
      </c>
      <c r="D5340" s="71" t="s">
        <v>87</v>
      </c>
      <c r="E5340" s="70">
        <v>44217</v>
      </c>
      <c r="F5340" s="71">
        <v>5178548</v>
      </c>
      <c r="G5340" s="33" t="s">
        <v>20</v>
      </c>
      <c r="H5340" s="33" t="s">
        <v>21</v>
      </c>
      <c r="I5340" s="33" t="s">
        <v>51</v>
      </c>
      <c r="J5340" s="33" t="s">
        <v>46</v>
      </c>
      <c r="K5340" s="63" t="s">
        <v>41</v>
      </c>
      <c r="L5340" s="32" t="str">
        <f t="shared" si="1495"/>
        <v>AXOR4843</v>
      </c>
      <c r="M5340" s="32" t="str">
        <f t="shared" si="1496"/>
        <v>BMJ II</v>
      </c>
      <c r="N5340" s="32" t="str">
        <f t="shared" si="1497"/>
        <v>12 RODA</v>
      </c>
      <c r="O5340" s="146">
        <v>0.11453703703703703</v>
      </c>
      <c r="P5340" s="65">
        <v>0.11453703703703703</v>
      </c>
      <c r="Q5340" s="65"/>
      <c r="R5340" s="66">
        <v>5</v>
      </c>
      <c r="S5340" s="66">
        <v>52760</v>
      </c>
      <c r="T5340" s="66">
        <v>20040</v>
      </c>
      <c r="U5340" s="67">
        <f t="shared" si="1507"/>
        <v>32.72</v>
      </c>
      <c r="V5340" s="66">
        <f t="shared" si="1498"/>
        <v>663463.43999999994</v>
      </c>
      <c r="W5340" s="66" t="str">
        <f t="shared" si="1499"/>
        <v>&gt; 5</v>
      </c>
      <c r="X5340" s="66">
        <f>A5340+SUMIFS(Presensi!F:F,Presensi!E:E,'Entry Data'!AP5340)</f>
        <v>1</v>
      </c>
      <c r="Y5340" s="66">
        <f>IFERROR(INDEX('Retasi Pricing'!F:F,MATCH('Entry Data'!AM5340,'Retasi Pricing'!E:E,0))*X5340,"")</f>
        <v>31200</v>
      </c>
      <c r="Z5340" s="62" t="s">
        <v>26</v>
      </c>
      <c r="AA5340" s="62" t="s">
        <v>27</v>
      </c>
      <c r="AB5340" s="32"/>
      <c r="AC5340" s="32" t="s">
        <v>124</v>
      </c>
      <c r="AD5340" s="32" t="str">
        <f t="shared" si="1500"/>
        <v/>
      </c>
      <c r="AF5340" s="5" t="str">
        <f t="shared" si="1501"/>
        <v>rahman44216</v>
      </c>
      <c r="AG5340" s="5" t="str">
        <f t="shared" si="1502"/>
        <v>BMJ 04744216UTARANIGHT</v>
      </c>
      <c r="AH5340" s="5" t="str">
        <f t="shared" si="1503"/>
        <v>rahman44216UTARANIGHT</v>
      </c>
      <c r="AI5340" s="5" t="str">
        <f t="shared" si="1504"/>
        <v>BMJ 04744216NIGHT</v>
      </c>
      <c r="AJ5340" s="5" t="str">
        <f t="shared" si="1505"/>
        <v>rahman44216NIGHT</v>
      </c>
      <c r="AK5340" s="5" t="str">
        <f t="shared" si="1506"/>
        <v>rahmanBMJ II</v>
      </c>
      <c r="AL5340" s="5" t="str">
        <f t="shared" si="1508"/>
        <v>5UTARA</v>
      </c>
      <c r="AM5340" s="5" t="str">
        <f t="shared" si="1509"/>
        <v>&gt; 5UTARA12 RODA</v>
      </c>
      <c r="AN5340" s="5" t="str">
        <f t="shared" si="1510"/>
        <v>rahmanBMJ II&gt; 5UTARA12 RODA</v>
      </c>
      <c r="AO5340" s="5" t="str">
        <f t="shared" si="1511"/>
        <v>rahman&gt; 5UTARA12 RODA</v>
      </c>
      <c r="AP5340" s="5" t="str">
        <f t="shared" si="1512"/>
        <v>44216NIGHT</v>
      </c>
    </row>
    <row r="5341" spans="1:42" x14ac:dyDescent="0.3">
      <c r="A5341" s="33">
        <v>1</v>
      </c>
      <c r="B5341" s="33"/>
      <c r="C5341" s="70">
        <v>44216</v>
      </c>
      <c r="D5341" s="71" t="s">
        <v>87</v>
      </c>
      <c r="E5341" s="70">
        <v>44217</v>
      </c>
      <c r="F5341" s="71">
        <v>5178614</v>
      </c>
      <c r="G5341" s="33" t="s">
        <v>20</v>
      </c>
      <c r="H5341" s="33" t="s">
        <v>21</v>
      </c>
      <c r="I5341" s="33" t="s">
        <v>123</v>
      </c>
      <c r="J5341" s="33" t="s">
        <v>46</v>
      </c>
      <c r="K5341" s="63" t="s">
        <v>41</v>
      </c>
      <c r="L5341" s="32" t="str">
        <f t="shared" si="1495"/>
        <v>AXOR4843</v>
      </c>
      <c r="M5341" s="32" t="str">
        <f t="shared" si="1496"/>
        <v>BMJ II</v>
      </c>
      <c r="N5341" s="32" t="str">
        <f t="shared" si="1497"/>
        <v>12 RODA</v>
      </c>
      <c r="O5341" s="146">
        <v>0.17530092592592594</v>
      </c>
      <c r="P5341" s="65">
        <v>0.17530092592592594</v>
      </c>
      <c r="Q5341" s="65"/>
      <c r="R5341" s="66">
        <v>6</v>
      </c>
      <c r="S5341" s="66">
        <v>49080</v>
      </c>
      <c r="T5341" s="66">
        <v>20040</v>
      </c>
      <c r="U5341" s="67">
        <f t="shared" si="1507"/>
        <v>29.04</v>
      </c>
      <c r="V5341" s="66">
        <f t="shared" si="1498"/>
        <v>588844.08000000007</v>
      </c>
      <c r="W5341" s="66" t="str">
        <f t="shared" si="1499"/>
        <v>&gt; 6</v>
      </c>
      <c r="X5341" s="66">
        <f>A5341+SUMIFS(Presensi!F:F,Presensi!E:E,'Entry Data'!AP5341)</f>
        <v>1</v>
      </c>
      <c r="Y5341" s="66">
        <f>IFERROR(INDEX('Retasi Pricing'!F:F,MATCH('Entry Data'!AM5341,'Retasi Pricing'!E:E,0))*X5341,"")</f>
        <v>34450</v>
      </c>
      <c r="Z5341" s="62" t="s">
        <v>26</v>
      </c>
      <c r="AA5341" s="62" t="s">
        <v>27</v>
      </c>
      <c r="AB5341" s="32"/>
      <c r="AC5341" s="32" t="s">
        <v>124</v>
      </c>
      <c r="AD5341" s="32" t="str">
        <f t="shared" si="1500"/>
        <v/>
      </c>
      <c r="AF5341" s="5" t="str">
        <f t="shared" si="1501"/>
        <v>rahman44216</v>
      </c>
      <c r="AG5341" s="5" t="str">
        <f t="shared" si="1502"/>
        <v>BMJ 04744216UTARANIGHT</v>
      </c>
      <c r="AH5341" s="5" t="str">
        <f t="shared" si="1503"/>
        <v>rahman44216UTARANIGHT</v>
      </c>
      <c r="AI5341" s="5" t="str">
        <f t="shared" si="1504"/>
        <v>BMJ 04744216NIGHT</v>
      </c>
      <c r="AJ5341" s="5" t="str">
        <f t="shared" si="1505"/>
        <v>rahman44216NIGHT</v>
      </c>
      <c r="AK5341" s="5" t="str">
        <f t="shared" si="1506"/>
        <v>rahmanBMJ II</v>
      </c>
      <c r="AL5341" s="5" t="str">
        <f t="shared" si="1508"/>
        <v>6UTARA</v>
      </c>
      <c r="AM5341" s="5" t="str">
        <f t="shared" si="1509"/>
        <v>&gt; 6UTARA12 RODA</v>
      </c>
      <c r="AN5341" s="5" t="str">
        <f t="shared" si="1510"/>
        <v>rahmanBMJ II&gt; 6UTARA12 RODA</v>
      </c>
      <c r="AO5341" s="5" t="str">
        <f t="shared" si="1511"/>
        <v>rahman&gt; 6UTARA12 RODA</v>
      </c>
      <c r="AP5341" s="5" t="str">
        <f t="shared" si="1512"/>
        <v>44216NIGHT</v>
      </c>
    </row>
    <row r="5342" spans="1:42" x14ac:dyDescent="0.3">
      <c r="A5342" s="33">
        <v>1</v>
      </c>
      <c r="B5342" s="33"/>
      <c r="C5342" s="70">
        <v>44216</v>
      </c>
      <c r="D5342" s="71" t="s">
        <v>87</v>
      </c>
      <c r="E5342" s="70">
        <v>44217</v>
      </c>
      <c r="F5342" s="71">
        <v>5178694</v>
      </c>
      <c r="G5342" s="33" t="s">
        <v>20</v>
      </c>
      <c r="H5342" s="33" t="s">
        <v>21</v>
      </c>
      <c r="I5342" s="33" t="s">
        <v>123</v>
      </c>
      <c r="J5342" s="33" t="s">
        <v>23</v>
      </c>
      <c r="K5342" s="63" t="s">
        <v>41</v>
      </c>
      <c r="L5342" s="32" t="str">
        <f t="shared" si="1495"/>
        <v>AXOR4843</v>
      </c>
      <c r="M5342" s="32" t="str">
        <f t="shared" si="1496"/>
        <v>BMJ II</v>
      </c>
      <c r="N5342" s="32" t="str">
        <f t="shared" si="1497"/>
        <v>12 RODA</v>
      </c>
      <c r="O5342" s="146">
        <v>0.25971064814814815</v>
      </c>
      <c r="P5342" s="65">
        <v>0.25971064814814815</v>
      </c>
      <c r="Q5342" s="65"/>
      <c r="R5342" s="66">
        <v>7</v>
      </c>
      <c r="S5342" s="66">
        <v>50400</v>
      </c>
      <c r="T5342" s="66">
        <v>20040</v>
      </c>
      <c r="U5342" s="67">
        <f t="shared" si="1507"/>
        <v>30.36</v>
      </c>
      <c r="V5342" s="66">
        <f t="shared" si="1498"/>
        <v>615609.72</v>
      </c>
      <c r="W5342" s="66" t="str">
        <f t="shared" si="1499"/>
        <v>7 &gt;</v>
      </c>
      <c r="X5342" s="66">
        <f>A5342+SUMIFS(Presensi!F:F,Presensi!E:E,'Entry Data'!AP5342)</f>
        <v>1</v>
      </c>
      <c r="Y5342" s="66">
        <f>IFERROR(INDEX('Retasi Pricing'!F:F,MATCH('Entry Data'!AM5342,'Retasi Pricing'!E:E,0))*X5342,"")</f>
        <v>42000</v>
      </c>
      <c r="Z5342" s="62" t="s">
        <v>26</v>
      </c>
      <c r="AA5342" s="62" t="s">
        <v>27</v>
      </c>
      <c r="AB5342" s="32"/>
      <c r="AC5342" s="32" t="s">
        <v>124</v>
      </c>
      <c r="AD5342" s="32" t="str">
        <f t="shared" si="1500"/>
        <v/>
      </c>
      <c r="AF5342" s="5" t="str">
        <f t="shared" si="1501"/>
        <v>rahman44216</v>
      </c>
      <c r="AG5342" s="5" t="str">
        <f t="shared" si="1502"/>
        <v>BMJ 04744216UTARANIGHT</v>
      </c>
      <c r="AH5342" s="5" t="str">
        <f t="shared" si="1503"/>
        <v>rahman44216UTARANIGHT</v>
      </c>
      <c r="AI5342" s="5" t="str">
        <f t="shared" si="1504"/>
        <v>BMJ 04744216NIGHT</v>
      </c>
      <c r="AJ5342" s="5" t="str">
        <f t="shared" si="1505"/>
        <v>rahman44216NIGHT</v>
      </c>
      <c r="AK5342" s="5" t="str">
        <f t="shared" si="1506"/>
        <v>rahmanBMJ II</v>
      </c>
      <c r="AL5342" s="5" t="str">
        <f t="shared" si="1508"/>
        <v>7UTARA</v>
      </c>
      <c r="AM5342" s="5" t="str">
        <f t="shared" si="1509"/>
        <v>7 &gt;UTARA12 RODA</v>
      </c>
      <c r="AN5342" s="5" t="str">
        <f t="shared" si="1510"/>
        <v>rahmanBMJ II7 &gt;UTARA12 RODA</v>
      </c>
      <c r="AO5342" s="5" t="str">
        <f t="shared" si="1511"/>
        <v>rahman7 &gt;UTARA12 RODA</v>
      </c>
      <c r="AP5342" s="5" t="str">
        <f t="shared" si="1512"/>
        <v>44216NIGHT</v>
      </c>
    </row>
    <row r="5343" spans="1:42" x14ac:dyDescent="0.3">
      <c r="A5343" s="33">
        <v>1</v>
      </c>
      <c r="B5343" s="33"/>
      <c r="C5343" s="70">
        <v>44216</v>
      </c>
      <c r="D5343" s="71" t="s">
        <v>87</v>
      </c>
      <c r="E5343" s="70">
        <v>44216</v>
      </c>
      <c r="F5343" s="71">
        <v>5178231</v>
      </c>
      <c r="G5343" s="33" t="s">
        <v>20</v>
      </c>
      <c r="H5343" s="33" t="s">
        <v>21</v>
      </c>
      <c r="I5343" s="33" t="s">
        <v>123</v>
      </c>
      <c r="J5343" s="33" t="s">
        <v>46</v>
      </c>
      <c r="K5343" s="69" t="s">
        <v>41</v>
      </c>
      <c r="L5343" s="32" t="str">
        <f t="shared" si="1495"/>
        <v>AXOR4843</v>
      </c>
      <c r="M5343" s="32" t="str">
        <f t="shared" si="1496"/>
        <v>BMJ II</v>
      </c>
      <c r="N5343" s="32" t="str">
        <f t="shared" si="1497"/>
        <v>12 RODA</v>
      </c>
      <c r="O5343" s="146">
        <v>0.8426851851851852</v>
      </c>
      <c r="P5343" s="65">
        <v>0.85222222222222221</v>
      </c>
      <c r="Q5343" s="65"/>
      <c r="R5343" s="66">
        <v>1</v>
      </c>
      <c r="S5343" s="66">
        <v>48800</v>
      </c>
      <c r="T5343" s="66">
        <v>20040</v>
      </c>
      <c r="U5343" s="67">
        <f t="shared" si="1507"/>
        <v>28.76</v>
      </c>
      <c r="V5343" s="66">
        <f t="shared" si="1498"/>
        <v>583166.52</v>
      </c>
      <c r="W5343" s="66" t="str">
        <f t="shared" si="1499"/>
        <v>1 &gt; 4</v>
      </c>
      <c r="X5343" s="66">
        <f>A5343+SUMIFS(Presensi!F:F,Presensi!E:E,'Entry Data'!AP5343)</f>
        <v>1</v>
      </c>
      <c r="Y5343" s="66">
        <f>IFERROR(INDEX('Retasi Pricing'!F:F,MATCH('Entry Data'!AM5343,'Retasi Pricing'!E:E,0))*X5343,"")</f>
        <v>27500</v>
      </c>
      <c r="Z5343" s="62" t="s">
        <v>26</v>
      </c>
      <c r="AA5343" s="62" t="s">
        <v>27</v>
      </c>
      <c r="AB5343" s="32"/>
      <c r="AC5343" s="32" t="s">
        <v>124</v>
      </c>
      <c r="AD5343" s="32" t="str">
        <f t="shared" si="1500"/>
        <v/>
      </c>
      <c r="AF5343" s="5" t="str">
        <f t="shared" si="1501"/>
        <v>rahman44216</v>
      </c>
      <c r="AG5343" s="5" t="str">
        <f t="shared" si="1502"/>
        <v>BMJ 04744216UTARANIGHT</v>
      </c>
      <c r="AH5343" s="5" t="str">
        <f t="shared" si="1503"/>
        <v>rahman44216UTARANIGHT</v>
      </c>
      <c r="AI5343" s="5" t="str">
        <f t="shared" si="1504"/>
        <v>BMJ 04744216NIGHT</v>
      </c>
      <c r="AJ5343" s="5" t="str">
        <f t="shared" si="1505"/>
        <v>rahman44216NIGHT</v>
      </c>
      <c r="AK5343" s="5" t="str">
        <f t="shared" si="1506"/>
        <v>rahmanBMJ II</v>
      </c>
      <c r="AL5343" s="5" t="str">
        <f t="shared" si="1508"/>
        <v>1UTARA</v>
      </c>
      <c r="AM5343" s="5" t="str">
        <f t="shared" si="1509"/>
        <v>1 &gt; 4UTARA12 RODA</v>
      </c>
      <c r="AN5343" s="5" t="str">
        <f t="shared" si="1510"/>
        <v>rahmanBMJ II1 &gt; 4UTARA12 RODA</v>
      </c>
      <c r="AO5343" s="5" t="str">
        <f t="shared" si="1511"/>
        <v>rahman1 &gt; 4UTARA12 RODA</v>
      </c>
      <c r="AP5343" s="5" t="str">
        <f t="shared" si="1512"/>
        <v>44216NIGHT</v>
      </c>
    </row>
    <row r="5344" spans="1:42" x14ac:dyDescent="0.3">
      <c r="A5344" s="33">
        <v>1</v>
      </c>
      <c r="B5344" s="33"/>
      <c r="C5344" s="70">
        <v>44216</v>
      </c>
      <c r="D5344" s="71" t="s">
        <v>87</v>
      </c>
      <c r="E5344" s="70">
        <v>44216</v>
      </c>
      <c r="F5344" s="71">
        <v>5178308</v>
      </c>
      <c r="G5344" s="33" t="s">
        <v>20</v>
      </c>
      <c r="H5344" s="33" t="s">
        <v>21</v>
      </c>
      <c r="I5344" s="33" t="s">
        <v>51</v>
      </c>
      <c r="J5344" s="33" t="s">
        <v>46</v>
      </c>
      <c r="K5344" s="69" t="s">
        <v>41</v>
      </c>
      <c r="L5344" s="32" t="str">
        <f t="shared" si="1495"/>
        <v>AXOR4843</v>
      </c>
      <c r="M5344" s="32" t="str">
        <f t="shared" si="1496"/>
        <v>BMJ II</v>
      </c>
      <c r="N5344" s="32" t="str">
        <f t="shared" si="1497"/>
        <v>12 RODA</v>
      </c>
      <c r="O5344" s="146">
        <v>0.90224537037037045</v>
      </c>
      <c r="P5344" s="65">
        <v>0.90224537037037045</v>
      </c>
      <c r="Q5344" s="65"/>
      <c r="R5344" s="66">
        <v>2</v>
      </c>
      <c r="S5344" s="66">
        <v>55160</v>
      </c>
      <c r="T5344" s="66">
        <v>20040</v>
      </c>
      <c r="U5344" s="67">
        <f t="shared" si="1507"/>
        <v>35.119999999999997</v>
      </c>
      <c r="V5344" s="66">
        <f t="shared" si="1498"/>
        <v>712128.24</v>
      </c>
      <c r="W5344" s="66" t="str">
        <f t="shared" si="1499"/>
        <v>1 &gt; 4</v>
      </c>
      <c r="X5344" s="66">
        <f>A5344+SUMIFS(Presensi!F:F,Presensi!E:E,'Entry Data'!AP5344)</f>
        <v>1</v>
      </c>
      <c r="Y5344" s="66">
        <f>IFERROR(INDEX('Retasi Pricing'!F:F,MATCH('Entry Data'!AM5344,'Retasi Pricing'!E:E,0))*X5344,"")</f>
        <v>27500</v>
      </c>
      <c r="Z5344" s="62" t="s">
        <v>26</v>
      </c>
      <c r="AA5344" s="62" t="s">
        <v>27</v>
      </c>
      <c r="AB5344" s="32"/>
      <c r="AC5344" s="32" t="s">
        <v>124</v>
      </c>
      <c r="AD5344" s="32" t="str">
        <f t="shared" si="1500"/>
        <v/>
      </c>
      <c r="AF5344" s="5" t="str">
        <f t="shared" si="1501"/>
        <v>rahman44216</v>
      </c>
      <c r="AG5344" s="5" t="str">
        <f t="shared" si="1502"/>
        <v>BMJ 04744216UTARANIGHT</v>
      </c>
      <c r="AH5344" s="5" t="str">
        <f t="shared" si="1503"/>
        <v>rahman44216UTARANIGHT</v>
      </c>
      <c r="AI5344" s="5" t="str">
        <f t="shared" si="1504"/>
        <v>BMJ 04744216NIGHT</v>
      </c>
      <c r="AJ5344" s="5" t="str">
        <f t="shared" si="1505"/>
        <v>rahman44216NIGHT</v>
      </c>
      <c r="AK5344" s="5" t="str">
        <f t="shared" si="1506"/>
        <v>rahmanBMJ II</v>
      </c>
      <c r="AL5344" s="5" t="str">
        <f t="shared" si="1508"/>
        <v>2UTARA</v>
      </c>
      <c r="AM5344" s="5" t="str">
        <f t="shared" si="1509"/>
        <v>1 &gt; 4UTARA12 RODA</v>
      </c>
      <c r="AN5344" s="5" t="str">
        <f t="shared" si="1510"/>
        <v>rahmanBMJ II1 &gt; 4UTARA12 RODA</v>
      </c>
      <c r="AO5344" s="5" t="str">
        <f t="shared" si="1511"/>
        <v>rahman1 &gt; 4UTARA12 RODA</v>
      </c>
      <c r="AP5344" s="5" t="str">
        <f t="shared" si="1512"/>
        <v>44216NIGHT</v>
      </c>
    </row>
    <row r="5345" spans="1:42" x14ac:dyDescent="0.3">
      <c r="A5345" s="33">
        <v>1</v>
      </c>
      <c r="B5345" s="33"/>
      <c r="C5345" s="70">
        <v>44216</v>
      </c>
      <c r="D5345" s="71" t="s">
        <v>87</v>
      </c>
      <c r="E5345" s="70">
        <v>44216</v>
      </c>
      <c r="F5345" s="71">
        <v>5178390</v>
      </c>
      <c r="G5345" s="33" t="s">
        <v>20</v>
      </c>
      <c r="H5345" s="33" t="s">
        <v>21</v>
      </c>
      <c r="I5345" s="33" t="s">
        <v>51</v>
      </c>
      <c r="J5345" s="33" t="s">
        <v>46</v>
      </c>
      <c r="K5345" s="69" t="s">
        <v>41</v>
      </c>
      <c r="L5345" s="32" t="str">
        <f t="shared" si="1495"/>
        <v>AXOR4843</v>
      </c>
      <c r="M5345" s="32" t="str">
        <f t="shared" si="1496"/>
        <v>BMJ II</v>
      </c>
      <c r="N5345" s="32" t="str">
        <f t="shared" si="1497"/>
        <v>12 RODA</v>
      </c>
      <c r="O5345" s="146">
        <v>0.9694328703703704</v>
      </c>
      <c r="P5345" s="65">
        <v>0.9694328703703704</v>
      </c>
      <c r="Q5345" s="65"/>
      <c r="R5345" s="66">
        <v>3</v>
      </c>
      <c r="S5345" s="66">
        <v>51480</v>
      </c>
      <c r="T5345" s="66">
        <v>20040</v>
      </c>
      <c r="U5345" s="67">
        <f t="shared" si="1507"/>
        <v>31.44</v>
      </c>
      <c r="V5345" s="66">
        <f t="shared" si="1498"/>
        <v>637508.88000000012</v>
      </c>
      <c r="W5345" s="66" t="str">
        <f t="shared" si="1499"/>
        <v>1 &gt; 4</v>
      </c>
      <c r="X5345" s="66">
        <f>A5345+SUMIFS(Presensi!F:F,Presensi!E:E,'Entry Data'!AP5345)</f>
        <v>1</v>
      </c>
      <c r="Y5345" s="66">
        <f>IFERROR(INDEX('Retasi Pricing'!F:F,MATCH('Entry Data'!AM5345,'Retasi Pricing'!E:E,0))*X5345,"")</f>
        <v>27500</v>
      </c>
      <c r="Z5345" s="62" t="s">
        <v>26</v>
      </c>
      <c r="AA5345" s="62" t="s">
        <v>27</v>
      </c>
      <c r="AB5345" s="32"/>
      <c r="AC5345" s="32" t="s">
        <v>124</v>
      </c>
      <c r="AD5345" s="32" t="str">
        <f t="shared" si="1500"/>
        <v/>
      </c>
      <c r="AF5345" s="5" t="str">
        <f t="shared" si="1501"/>
        <v>rahman44216</v>
      </c>
      <c r="AG5345" s="5" t="str">
        <f t="shared" si="1502"/>
        <v>BMJ 04744216UTARANIGHT</v>
      </c>
      <c r="AH5345" s="5" t="str">
        <f t="shared" si="1503"/>
        <v>rahman44216UTARANIGHT</v>
      </c>
      <c r="AI5345" s="5" t="str">
        <f t="shared" si="1504"/>
        <v>BMJ 04744216NIGHT</v>
      </c>
      <c r="AJ5345" s="5" t="str">
        <f t="shared" si="1505"/>
        <v>rahman44216NIGHT</v>
      </c>
      <c r="AK5345" s="5" t="str">
        <f t="shared" si="1506"/>
        <v>rahmanBMJ II</v>
      </c>
      <c r="AL5345" s="5" t="str">
        <f t="shared" si="1508"/>
        <v>3UTARA</v>
      </c>
      <c r="AM5345" s="5" t="str">
        <f t="shared" si="1509"/>
        <v>1 &gt; 4UTARA12 RODA</v>
      </c>
      <c r="AN5345" s="5" t="str">
        <f t="shared" si="1510"/>
        <v>rahmanBMJ II1 &gt; 4UTARA12 RODA</v>
      </c>
      <c r="AO5345" s="5" t="str">
        <f t="shared" si="1511"/>
        <v>rahman1 &gt; 4UTARA12 RODA</v>
      </c>
      <c r="AP5345" s="5" t="str">
        <f t="shared" si="1512"/>
        <v>44216NIGHT</v>
      </c>
    </row>
    <row r="5346" spans="1:42" x14ac:dyDescent="0.3">
      <c r="A5346" s="33">
        <v>1</v>
      </c>
      <c r="B5346" s="33"/>
      <c r="C5346" s="70">
        <v>44216</v>
      </c>
      <c r="D5346" s="71" t="s">
        <v>87</v>
      </c>
      <c r="E5346" s="70">
        <v>44217</v>
      </c>
      <c r="F5346" s="71">
        <v>5178513</v>
      </c>
      <c r="G5346" s="33" t="s">
        <v>20</v>
      </c>
      <c r="H5346" s="33" t="s">
        <v>21</v>
      </c>
      <c r="I5346" s="33" t="s">
        <v>51</v>
      </c>
      <c r="J5346" s="33" t="s">
        <v>46</v>
      </c>
      <c r="K5346" s="63" t="s">
        <v>48</v>
      </c>
      <c r="L5346" s="32" t="str">
        <f t="shared" si="1495"/>
        <v>AXOR4843</v>
      </c>
      <c r="M5346" s="32" t="str">
        <f t="shared" si="1496"/>
        <v>BMJ II</v>
      </c>
      <c r="N5346" s="32" t="str">
        <f t="shared" si="1497"/>
        <v>12 RODA</v>
      </c>
      <c r="O5346" s="146">
        <v>8.4918981481481484E-2</v>
      </c>
      <c r="P5346" s="65">
        <v>8.4918981481481484E-2</v>
      </c>
      <c r="Q5346" s="65"/>
      <c r="R5346" s="66">
        <v>3</v>
      </c>
      <c r="S5346" s="66">
        <v>51960</v>
      </c>
      <c r="T5346" s="66">
        <v>20020</v>
      </c>
      <c r="U5346" s="67">
        <f t="shared" si="1507"/>
        <v>31.94</v>
      </c>
      <c r="V5346" s="66">
        <f t="shared" si="1498"/>
        <v>647647.38000000012</v>
      </c>
      <c r="W5346" s="66" t="str">
        <f t="shared" si="1499"/>
        <v>1 &gt; 4</v>
      </c>
      <c r="X5346" s="66">
        <f>A5346+SUMIFS(Presensi!F:F,Presensi!E:E,'Entry Data'!AP5346)</f>
        <v>1</v>
      </c>
      <c r="Y5346" s="66">
        <f>IFERROR(INDEX('Retasi Pricing'!F:F,MATCH('Entry Data'!AM5346,'Retasi Pricing'!E:E,0))*X5346,"")</f>
        <v>27500</v>
      </c>
      <c r="Z5346" s="62" t="s">
        <v>26</v>
      </c>
      <c r="AA5346" s="62" t="s">
        <v>27</v>
      </c>
      <c r="AB5346" s="32"/>
      <c r="AC5346" s="32" t="s">
        <v>211</v>
      </c>
      <c r="AD5346" s="32" t="str">
        <f t="shared" si="1500"/>
        <v/>
      </c>
      <c r="AF5346" s="5" t="str">
        <f t="shared" si="1501"/>
        <v>yudianto44216</v>
      </c>
      <c r="AG5346" s="5" t="str">
        <f t="shared" si="1502"/>
        <v>BMJ 04844216UTARANIGHT</v>
      </c>
      <c r="AH5346" s="5" t="str">
        <f t="shared" si="1503"/>
        <v>yudianto44216UTARANIGHT</v>
      </c>
      <c r="AI5346" s="5" t="str">
        <f t="shared" si="1504"/>
        <v>BMJ 04844216NIGHT</v>
      </c>
      <c r="AJ5346" s="5" t="str">
        <f t="shared" si="1505"/>
        <v>yudianto44216NIGHT</v>
      </c>
      <c r="AK5346" s="5" t="str">
        <f t="shared" si="1506"/>
        <v>yudiantoBMJ II</v>
      </c>
      <c r="AL5346" s="5" t="str">
        <f t="shared" si="1508"/>
        <v>3UTARA</v>
      </c>
      <c r="AM5346" s="5" t="str">
        <f t="shared" si="1509"/>
        <v>1 &gt; 4UTARA12 RODA</v>
      </c>
      <c r="AN5346" s="5" t="str">
        <f t="shared" si="1510"/>
        <v>yudiantoBMJ II1 &gt; 4UTARA12 RODA</v>
      </c>
      <c r="AO5346" s="5" t="str">
        <f t="shared" si="1511"/>
        <v>yudianto1 &gt; 4UTARA12 RODA</v>
      </c>
      <c r="AP5346" s="5" t="str">
        <f t="shared" si="1512"/>
        <v>44216NIGHT</v>
      </c>
    </row>
    <row r="5347" spans="1:42" x14ac:dyDescent="0.3">
      <c r="A5347" s="33">
        <v>1</v>
      </c>
      <c r="B5347" s="33"/>
      <c r="C5347" s="70">
        <v>44216</v>
      </c>
      <c r="D5347" s="71" t="s">
        <v>87</v>
      </c>
      <c r="E5347" s="70">
        <v>44217</v>
      </c>
      <c r="F5347" s="71">
        <v>5178586</v>
      </c>
      <c r="G5347" s="33" t="s">
        <v>20</v>
      </c>
      <c r="H5347" s="33" t="s">
        <v>21</v>
      </c>
      <c r="I5347" s="33" t="s">
        <v>123</v>
      </c>
      <c r="J5347" s="33" t="s">
        <v>23</v>
      </c>
      <c r="K5347" s="63" t="s">
        <v>48</v>
      </c>
      <c r="L5347" s="32" t="str">
        <f t="shared" si="1495"/>
        <v>AXOR4843</v>
      </c>
      <c r="M5347" s="32" t="str">
        <f t="shared" si="1496"/>
        <v>BMJ II</v>
      </c>
      <c r="N5347" s="32" t="str">
        <f t="shared" si="1497"/>
        <v>12 RODA</v>
      </c>
      <c r="O5347" s="146">
        <v>0.1429398148148148</v>
      </c>
      <c r="P5347" s="65">
        <v>0.1429398148148148</v>
      </c>
      <c r="Q5347" s="65"/>
      <c r="R5347" s="66">
        <v>4</v>
      </c>
      <c r="S5347" s="66">
        <v>50880</v>
      </c>
      <c r="T5347" s="66">
        <v>20020</v>
      </c>
      <c r="U5347" s="67">
        <f t="shared" si="1507"/>
        <v>30.86</v>
      </c>
      <c r="V5347" s="66">
        <f t="shared" si="1498"/>
        <v>625748.22</v>
      </c>
      <c r="W5347" s="66" t="str">
        <f t="shared" si="1499"/>
        <v>1 &gt; 4</v>
      </c>
      <c r="X5347" s="66">
        <f>A5347+SUMIFS(Presensi!F:F,Presensi!E:E,'Entry Data'!AP5347)</f>
        <v>1</v>
      </c>
      <c r="Y5347" s="66">
        <f>IFERROR(INDEX('Retasi Pricing'!F:F,MATCH('Entry Data'!AM5347,'Retasi Pricing'!E:E,0))*X5347,"")</f>
        <v>27500</v>
      </c>
      <c r="Z5347" s="62" t="s">
        <v>26</v>
      </c>
      <c r="AA5347" s="62" t="s">
        <v>27</v>
      </c>
      <c r="AB5347" s="32"/>
      <c r="AC5347" s="32" t="s">
        <v>211</v>
      </c>
      <c r="AD5347" s="32" t="str">
        <f t="shared" si="1500"/>
        <v/>
      </c>
      <c r="AF5347" s="5" t="str">
        <f t="shared" si="1501"/>
        <v>yudianto44216</v>
      </c>
      <c r="AG5347" s="5" t="str">
        <f t="shared" si="1502"/>
        <v>BMJ 04844216UTARANIGHT</v>
      </c>
      <c r="AH5347" s="5" t="str">
        <f t="shared" si="1503"/>
        <v>yudianto44216UTARANIGHT</v>
      </c>
      <c r="AI5347" s="5" t="str">
        <f t="shared" si="1504"/>
        <v>BMJ 04844216NIGHT</v>
      </c>
      <c r="AJ5347" s="5" t="str">
        <f t="shared" si="1505"/>
        <v>yudianto44216NIGHT</v>
      </c>
      <c r="AK5347" s="5" t="str">
        <f t="shared" si="1506"/>
        <v>yudiantoBMJ II</v>
      </c>
      <c r="AL5347" s="5" t="str">
        <f t="shared" si="1508"/>
        <v>4UTARA</v>
      </c>
      <c r="AM5347" s="5" t="str">
        <f t="shared" si="1509"/>
        <v>1 &gt; 4UTARA12 RODA</v>
      </c>
      <c r="AN5347" s="5" t="str">
        <f t="shared" si="1510"/>
        <v>yudiantoBMJ II1 &gt; 4UTARA12 RODA</v>
      </c>
      <c r="AO5347" s="5" t="str">
        <f t="shared" si="1511"/>
        <v>yudianto1 &gt; 4UTARA12 RODA</v>
      </c>
      <c r="AP5347" s="5" t="str">
        <f t="shared" si="1512"/>
        <v>44216NIGHT</v>
      </c>
    </row>
    <row r="5348" spans="1:42" x14ac:dyDescent="0.3">
      <c r="A5348" s="33">
        <v>1</v>
      </c>
      <c r="B5348" s="33"/>
      <c r="C5348" s="70">
        <v>44216</v>
      </c>
      <c r="D5348" s="71" t="s">
        <v>87</v>
      </c>
      <c r="E5348" s="70">
        <v>44217</v>
      </c>
      <c r="F5348" s="71">
        <v>5178667</v>
      </c>
      <c r="G5348" s="33" t="s">
        <v>20</v>
      </c>
      <c r="H5348" s="33" t="s">
        <v>21</v>
      </c>
      <c r="I5348" s="33" t="s">
        <v>51</v>
      </c>
      <c r="J5348" s="33" t="s">
        <v>46</v>
      </c>
      <c r="K5348" s="69" t="s">
        <v>48</v>
      </c>
      <c r="L5348" s="32" t="str">
        <f t="shared" si="1495"/>
        <v>AXOR4843</v>
      </c>
      <c r="M5348" s="32" t="str">
        <f t="shared" si="1496"/>
        <v>BMJ II</v>
      </c>
      <c r="N5348" s="32" t="str">
        <f t="shared" si="1497"/>
        <v>12 RODA</v>
      </c>
      <c r="O5348" s="146">
        <v>0.22291666666666665</v>
      </c>
      <c r="P5348" s="65">
        <v>0.22291666666666665</v>
      </c>
      <c r="Q5348" s="65"/>
      <c r="R5348" s="66">
        <v>5</v>
      </c>
      <c r="S5348" s="66">
        <v>54220</v>
      </c>
      <c r="T5348" s="66">
        <v>20020</v>
      </c>
      <c r="U5348" s="67">
        <f t="shared" si="1507"/>
        <v>34.200000000000003</v>
      </c>
      <c r="V5348" s="66">
        <f t="shared" si="1498"/>
        <v>693473.4</v>
      </c>
      <c r="W5348" s="66" t="str">
        <f t="shared" si="1499"/>
        <v>&gt; 5</v>
      </c>
      <c r="X5348" s="66">
        <f>A5348+SUMIFS(Presensi!F:F,Presensi!E:E,'Entry Data'!AP5348)</f>
        <v>1</v>
      </c>
      <c r="Y5348" s="66">
        <f>IFERROR(INDEX('Retasi Pricing'!F:F,MATCH('Entry Data'!AM5348,'Retasi Pricing'!E:E,0))*X5348,"")</f>
        <v>31200</v>
      </c>
      <c r="Z5348" s="62" t="s">
        <v>26</v>
      </c>
      <c r="AA5348" s="62" t="s">
        <v>27</v>
      </c>
      <c r="AB5348" s="32"/>
      <c r="AC5348" s="32" t="s">
        <v>211</v>
      </c>
      <c r="AD5348" s="32" t="str">
        <f t="shared" si="1500"/>
        <v/>
      </c>
      <c r="AF5348" s="5" t="str">
        <f t="shared" si="1501"/>
        <v>yudianto44216</v>
      </c>
      <c r="AG5348" s="5" t="str">
        <f t="shared" si="1502"/>
        <v>BMJ 04844216UTARANIGHT</v>
      </c>
      <c r="AH5348" s="5" t="str">
        <f t="shared" si="1503"/>
        <v>yudianto44216UTARANIGHT</v>
      </c>
      <c r="AI5348" s="5" t="str">
        <f t="shared" si="1504"/>
        <v>BMJ 04844216NIGHT</v>
      </c>
      <c r="AJ5348" s="5" t="str">
        <f t="shared" si="1505"/>
        <v>yudianto44216NIGHT</v>
      </c>
      <c r="AK5348" s="5" t="str">
        <f t="shared" si="1506"/>
        <v>yudiantoBMJ II</v>
      </c>
      <c r="AL5348" s="5" t="str">
        <f t="shared" si="1508"/>
        <v>5UTARA</v>
      </c>
      <c r="AM5348" s="5" t="str">
        <f t="shared" si="1509"/>
        <v>&gt; 5UTARA12 RODA</v>
      </c>
      <c r="AN5348" s="5" t="str">
        <f t="shared" si="1510"/>
        <v>yudiantoBMJ II&gt; 5UTARA12 RODA</v>
      </c>
      <c r="AO5348" s="5" t="str">
        <f t="shared" si="1511"/>
        <v>yudianto&gt; 5UTARA12 RODA</v>
      </c>
      <c r="AP5348" s="5" t="str">
        <f t="shared" si="1512"/>
        <v>44216NIGHT</v>
      </c>
    </row>
    <row r="5349" spans="1:42" x14ac:dyDescent="0.3">
      <c r="A5349" s="33">
        <v>1</v>
      </c>
      <c r="B5349" s="33"/>
      <c r="C5349" s="70">
        <v>44216</v>
      </c>
      <c r="D5349" s="71" t="s">
        <v>87</v>
      </c>
      <c r="E5349" s="70">
        <v>44216</v>
      </c>
      <c r="F5349" s="71">
        <v>5178392</v>
      </c>
      <c r="G5349" s="33" t="s">
        <v>20</v>
      </c>
      <c r="H5349" s="33" t="s">
        <v>21</v>
      </c>
      <c r="I5349" s="33" t="s">
        <v>51</v>
      </c>
      <c r="J5349" s="33" t="s">
        <v>46</v>
      </c>
      <c r="K5349" s="69" t="s">
        <v>48</v>
      </c>
      <c r="L5349" s="32" t="str">
        <f t="shared" si="1495"/>
        <v>AXOR4843</v>
      </c>
      <c r="M5349" s="32" t="str">
        <f t="shared" si="1496"/>
        <v>BMJ II</v>
      </c>
      <c r="N5349" s="32" t="str">
        <f t="shared" si="1497"/>
        <v>12 RODA</v>
      </c>
      <c r="O5349" s="146">
        <v>0.97038194444444448</v>
      </c>
      <c r="P5349" s="65">
        <v>0.97038194444444448</v>
      </c>
      <c r="Q5349" s="65"/>
      <c r="R5349" s="66">
        <v>1</v>
      </c>
      <c r="S5349" s="66">
        <v>50920</v>
      </c>
      <c r="T5349" s="66">
        <v>20020</v>
      </c>
      <c r="U5349" s="67">
        <f t="shared" si="1507"/>
        <v>30.9</v>
      </c>
      <c r="V5349" s="66">
        <f t="shared" si="1498"/>
        <v>626559.29999999993</v>
      </c>
      <c r="W5349" s="66" t="str">
        <f t="shared" si="1499"/>
        <v>1 &gt; 4</v>
      </c>
      <c r="X5349" s="66">
        <f>A5349+SUMIFS(Presensi!F:F,Presensi!E:E,'Entry Data'!AP5349)</f>
        <v>1</v>
      </c>
      <c r="Y5349" s="66">
        <f>IFERROR(INDEX('Retasi Pricing'!F:F,MATCH('Entry Data'!AM5349,'Retasi Pricing'!E:E,0))*X5349,"")</f>
        <v>27500</v>
      </c>
      <c r="Z5349" s="62" t="s">
        <v>26</v>
      </c>
      <c r="AA5349" s="62" t="s">
        <v>27</v>
      </c>
      <c r="AB5349" s="32"/>
      <c r="AC5349" s="32" t="s">
        <v>211</v>
      </c>
      <c r="AD5349" s="32" t="str">
        <f t="shared" si="1500"/>
        <v/>
      </c>
      <c r="AF5349" s="5" t="str">
        <f t="shared" si="1501"/>
        <v>yudianto44216</v>
      </c>
      <c r="AG5349" s="5" t="str">
        <f t="shared" si="1502"/>
        <v>BMJ 04844216UTARANIGHT</v>
      </c>
      <c r="AH5349" s="5" t="str">
        <f t="shared" si="1503"/>
        <v>yudianto44216UTARANIGHT</v>
      </c>
      <c r="AI5349" s="5" t="str">
        <f t="shared" si="1504"/>
        <v>BMJ 04844216NIGHT</v>
      </c>
      <c r="AJ5349" s="5" t="str">
        <f t="shared" si="1505"/>
        <v>yudianto44216NIGHT</v>
      </c>
      <c r="AK5349" s="5" t="str">
        <f t="shared" si="1506"/>
        <v>yudiantoBMJ II</v>
      </c>
      <c r="AL5349" s="5" t="str">
        <f t="shared" si="1508"/>
        <v>1UTARA</v>
      </c>
      <c r="AM5349" s="5" t="str">
        <f t="shared" si="1509"/>
        <v>1 &gt; 4UTARA12 RODA</v>
      </c>
      <c r="AN5349" s="5" t="str">
        <f t="shared" si="1510"/>
        <v>yudiantoBMJ II1 &gt; 4UTARA12 RODA</v>
      </c>
      <c r="AO5349" s="5" t="str">
        <f t="shared" si="1511"/>
        <v>yudianto1 &gt; 4UTARA12 RODA</v>
      </c>
      <c r="AP5349" s="5" t="str">
        <f t="shared" si="1512"/>
        <v>44216NIGHT</v>
      </c>
    </row>
    <row r="5350" spans="1:42" x14ac:dyDescent="0.3">
      <c r="A5350" s="33">
        <v>1</v>
      </c>
      <c r="B5350" s="33"/>
      <c r="C5350" s="70">
        <v>44216</v>
      </c>
      <c r="D5350" s="71" t="s">
        <v>87</v>
      </c>
      <c r="E5350" s="70">
        <v>44216</v>
      </c>
      <c r="F5350" s="71">
        <v>5178256</v>
      </c>
      <c r="G5350" s="33" t="s">
        <v>20</v>
      </c>
      <c r="H5350" s="33" t="s">
        <v>21</v>
      </c>
      <c r="I5350" s="33" t="s">
        <v>45</v>
      </c>
      <c r="J5350" s="33" t="s">
        <v>46</v>
      </c>
      <c r="K5350" s="69" t="s">
        <v>57</v>
      </c>
      <c r="L5350" s="32" t="str">
        <f t="shared" si="1495"/>
        <v>AXOR4843</v>
      </c>
      <c r="M5350" s="32" t="str">
        <f t="shared" si="1496"/>
        <v>BMJ II</v>
      </c>
      <c r="N5350" s="32" t="str">
        <f t="shared" si="1497"/>
        <v>12 RODA</v>
      </c>
      <c r="O5350" s="146">
        <v>0.86290509259259263</v>
      </c>
      <c r="P5350" s="65">
        <v>0.86521990740740751</v>
      </c>
      <c r="Q5350" s="65"/>
      <c r="R5350" s="66">
        <v>1</v>
      </c>
      <c r="S5350" s="66">
        <v>53080</v>
      </c>
      <c r="T5350" s="66">
        <v>20320</v>
      </c>
      <c r="U5350" s="67">
        <f t="shared" si="1507"/>
        <v>32.76</v>
      </c>
      <c r="V5350" s="66">
        <f t="shared" si="1498"/>
        <v>664274.5199999999</v>
      </c>
      <c r="W5350" s="66" t="str">
        <f t="shared" si="1499"/>
        <v>1 &gt; 4</v>
      </c>
      <c r="X5350" s="66">
        <f>A5350+SUMIFS(Presensi!F:F,Presensi!E:E,'Entry Data'!AP5350)</f>
        <v>1</v>
      </c>
      <c r="Y5350" s="66">
        <f>IFERROR(INDEX('Retasi Pricing'!F:F,MATCH('Entry Data'!AM5350,'Retasi Pricing'!E:E,0))*X5350,"")</f>
        <v>27500</v>
      </c>
      <c r="Z5350" s="62" t="s">
        <v>26</v>
      </c>
      <c r="AA5350" s="62" t="s">
        <v>27</v>
      </c>
      <c r="AB5350" s="32"/>
      <c r="AC5350" s="32" t="s">
        <v>217</v>
      </c>
      <c r="AD5350" s="32" t="str">
        <f t="shared" si="1500"/>
        <v/>
      </c>
      <c r="AF5350" s="5" t="str">
        <f t="shared" si="1501"/>
        <v>agus suwantono44216</v>
      </c>
      <c r="AG5350" s="5" t="str">
        <f t="shared" si="1502"/>
        <v>BMJ 05044216UTARANIGHT</v>
      </c>
      <c r="AH5350" s="5" t="str">
        <f t="shared" si="1503"/>
        <v>agus suwantono44216UTARANIGHT</v>
      </c>
      <c r="AI5350" s="5" t="str">
        <f t="shared" si="1504"/>
        <v>BMJ 05044216NIGHT</v>
      </c>
      <c r="AJ5350" s="5" t="str">
        <f t="shared" si="1505"/>
        <v>agus suwantono44216NIGHT</v>
      </c>
      <c r="AK5350" s="5" t="str">
        <f t="shared" si="1506"/>
        <v>agus suwantonoBMJ II</v>
      </c>
      <c r="AL5350" s="5" t="str">
        <f t="shared" si="1508"/>
        <v>1UTARA</v>
      </c>
      <c r="AM5350" s="5" t="str">
        <f t="shared" si="1509"/>
        <v>1 &gt; 4UTARA12 RODA</v>
      </c>
      <c r="AN5350" s="5" t="str">
        <f t="shared" si="1510"/>
        <v>agus suwantonoBMJ II1 &gt; 4UTARA12 RODA</v>
      </c>
      <c r="AO5350" s="5" t="str">
        <f t="shared" si="1511"/>
        <v>agus suwantono1 &gt; 4UTARA12 RODA</v>
      </c>
      <c r="AP5350" s="5" t="str">
        <f t="shared" si="1512"/>
        <v>44216NIGHT</v>
      </c>
    </row>
    <row r="5351" spans="1:42" x14ac:dyDescent="0.3">
      <c r="A5351" s="33">
        <v>1</v>
      </c>
      <c r="B5351" s="33"/>
      <c r="C5351" s="70">
        <v>44216</v>
      </c>
      <c r="D5351" s="71" t="s">
        <v>87</v>
      </c>
      <c r="E5351" s="70">
        <v>44216</v>
      </c>
      <c r="F5351" s="71">
        <v>5178333</v>
      </c>
      <c r="G5351" s="33" t="s">
        <v>20</v>
      </c>
      <c r="H5351" s="33" t="s">
        <v>21</v>
      </c>
      <c r="I5351" s="33" t="s">
        <v>123</v>
      </c>
      <c r="J5351" s="33" t="s">
        <v>23</v>
      </c>
      <c r="K5351" s="63" t="s">
        <v>57</v>
      </c>
      <c r="L5351" s="32" t="str">
        <f t="shared" si="1495"/>
        <v>AXOR4843</v>
      </c>
      <c r="M5351" s="32" t="str">
        <f t="shared" si="1496"/>
        <v>BMJ II</v>
      </c>
      <c r="N5351" s="32" t="str">
        <f t="shared" si="1497"/>
        <v>12 RODA</v>
      </c>
      <c r="O5351" s="146">
        <v>0.92703703703703699</v>
      </c>
      <c r="P5351" s="65">
        <v>0.92703703703703699</v>
      </c>
      <c r="Q5351" s="65"/>
      <c r="R5351" s="66">
        <v>2</v>
      </c>
      <c r="S5351" s="66">
        <v>50640</v>
      </c>
      <c r="T5351" s="66">
        <v>20320</v>
      </c>
      <c r="U5351" s="67">
        <f t="shared" si="1507"/>
        <v>30.32</v>
      </c>
      <c r="V5351" s="66">
        <f t="shared" si="1498"/>
        <v>614798.64</v>
      </c>
      <c r="W5351" s="66" t="str">
        <f t="shared" si="1499"/>
        <v>1 &gt; 4</v>
      </c>
      <c r="X5351" s="66">
        <f>A5351+SUMIFS(Presensi!F:F,Presensi!E:E,'Entry Data'!AP5351)</f>
        <v>1</v>
      </c>
      <c r="Y5351" s="66">
        <f>IFERROR(INDEX('Retasi Pricing'!F:F,MATCH('Entry Data'!AM5351,'Retasi Pricing'!E:E,0))*X5351,"")</f>
        <v>27500</v>
      </c>
      <c r="Z5351" s="62" t="s">
        <v>26</v>
      </c>
      <c r="AA5351" s="62" t="s">
        <v>27</v>
      </c>
      <c r="AB5351" s="32"/>
      <c r="AC5351" s="32" t="s">
        <v>217</v>
      </c>
      <c r="AD5351" s="32" t="str">
        <f t="shared" si="1500"/>
        <v/>
      </c>
      <c r="AF5351" s="5" t="str">
        <f t="shared" si="1501"/>
        <v>agus suwantono44216</v>
      </c>
      <c r="AG5351" s="5" t="str">
        <f t="shared" si="1502"/>
        <v>BMJ 05044216UTARANIGHT</v>
      </c>
      <c r="AH5351" s="5" t="str">
        <f t="shared" si="1503"/>
        <v>agus suwantono44216UTARANIGHT</v>
      </c>
      <c r="AI5351" s="5" t="str">
        <f t="shared" si="1504"/>
        <v>BMJ 05044216NIGHT</v>
      </c>
      <c r="AJ5351" s="5" t="str">
        <f t="shared" si="1505"/>
        <v>agus suwantono44216NIGHT</v>
      </c>
      <c r="AK5351" s="5" t="str">
        <f t="shared" si="1506"/>
        <v>agus suwantonoBMJ II</v>
      </c>
      <c r="AL5351" s="5" t="str">
        <f t="shared" si="1508"/>
        <v>2UTARA</v>
      </c>
      <c r="AM5351" s="5" t="str">
        <f t="shared" si="1509"/>
        <v>1 &gt; 4UTARA12 RODA</v>
      </c>
      <c r="AN5351" s="5" t="str">
        <f t="shared" si="1510"/>
        <v>agus suwantonoBMJ II1 &gt; 4UTARA12 RODA</v>
      </c>
      <c r="AO5351" s="5" t="str">
        <f t="shared" si="1511"/>
        <v>agus suwantono1 &gt; 4UTARA12 RODA</v>
      </c>
      <c r="AP5351" s="5" t="str">
        <f t="shared" si="1512"/>
        <v>44216NIGHT</v>
      </c>
    </row>
    <row r="5352" spans="1:42" x14ac:dyDescent="0.3">
      <c r="A5352" s="33">
        <v>1</v>
      </c>
      <c r="B5352" s="33"/>
      <c r="C5352" s="70">
        <v>44216</v>
      </c>
      <c r="D5352" s="71" t="s">
        <v>87</v>
      </c>
      <c r="E5352" s="70">
        <v>44217</v>
      </c>
      <c r="F5352" s="71">
        <v>5178472</v>
      </c>
      <c r="G5352" s="33" t="s">
        <v>20</v>
      </c>
      <c r="H5352" s="33" t="s">
        <v>21</v>
      </c>
      <c r="I5352" s="33" t="s">
        <v>51</v>
      </c>
      <c r="J5352" s="33" t="s">
        <v>46</v>
      </c>
      <c r="K5352" s="69" t="s">
        <v>67</v>
      </c>
      <c r="L5352" s="32" t="str">
        <f t="shared" si="1495"/>
        <v>FM260JD</v>
      </c>
      <c r="M5352" s="32" t="str">
        <f t="shared" si="1496"/>
        <v>BMJ III</v>
      </c>
      <c r="N5352" s="32" t="str">
        <f t="shared" si="1497"/>
        <v>10 RODA</v>
      </c>
      <c r="O5352" s="146">
        <v>4.7476851851851853E-2</v>
      </c>
      <c r="P5352" s="65">
        <v>4.7476851851851853E-2</v>
      </c>
      <c r="Q5352" s="65"/>
      <c r="R5352" s="66">
        <v>4</v>
      </c>
      <c r="S5352" s="66">
        <v>39740</v>
      </c>
      <c r="T5352" s="66">
        <v>15220</v>
      </c>
      <c r="U5352" s="67">
        <f t="shared" si="1507"/>
        <v>24.52</v>
      </c>
      <c r="V5352" s="66">
        <f t="shared" si="1498"/>
        <v>477992.87999999995</v>
      </c>
      <c r="W5352" s="66" t="str">
        <f t="shared" si="1499"/>
        <v>1 &gt; 4</v>
      </c>
      <c r="X5352" s="66">
        <f>A5352+SUMIFS(Presensi!F:F,Presensi!E:E,'Entry Data'!AP5352)</f>
        <v>1</v>
      </c>
      <c r="Y5352" s="66">
        <f>IFERROR(INDEX('Retasi Pricing'!F:F,MATCH('Entry Data'!AM5352,'Retasi Pricing'!E:E,0))*X5352,"")</f>
        <v>25000</v>
      </c>
      <c r="Z5352" s="62" t="s">
        <v>26</v>
      </c>
      <c r="AA5352" s="62" t="s">
        <v>27</v>
      </c>
      <c r="AB5352" s="32"/>
      <c r="AC5352" s="32" t="s">
        <v>188</v>
      </c>
      <c r="AD5352" s="32" t="str">
        <f t="shared" si="1500"/>
        <v/>
      </c>
      <c r="AF5352" s="5" t="str">
        <f t="shared" si="1501"/>
        <v>setianto44216</v>
      </c>
      <c r="AG5352" s="5" t="str">
        <f t="shared" si="1502"/>
        <v>BMJ 05444216UTARANIGHT</v>
      </c>
      <c r="AH5352" s="5" t="str">
        <f t="shared" si="1503"/>
        <v>setianto44216UTARANIGHT</v>
      </c>
      <c r="AI5352" s="5" t="str">
        <f t="shared" si="1504"/>
        <v>BMJ 05444216NIGHT</v>
      </c>
      <c r="AJ5352" s="5" t="str">
        <f t="shared" si="1505"/>
        <v>setianto44216NIGHT</v>
      </c>
      <c r="AK5352" s="5" t="str">
        <f t="shared" si="1506"/>
        <v>setiantoBMJ III</v>
      </c>
      <c r="AL5352" s="5" t="str">
        <f t="shared" si="1508"/>
        <v>4UTARA</v>
      </c>
      <c r="AM5352" s="5" t="str">
        <f t="shared" si="1509"/>
        <v>1 &gt; 4UTARA10 RODA</v>
      </c>
      <c r="AN5352" s="5" t="str">
        <f t="shared" si="1510"/>
        <v>setiantoBMJ III1 &gt; 4UTARA10 RODA</v>
      </c>
      <c r="AO5352" s="5" t="str">
        <f t="shared" si="1511"/>
        <v>setianto1 &gt; 4UTARA10 RODA</v>
      </c>
      <c r="AP5352" s="5" t="str">
        <f t="shared" si="1512"/>
        <v>44216NIGHT</v>
      </c>
    </row>
    <row r="5353" spans="1:42" x14ac:dyDescent="0.3">
      <c r="A5353" s="33">
        <v>1</v>
      </c>
      <c r="B5353" s="33"/>
      <c r="C5353" s="70">
        <v>44216</v>
      </c>
      <c r="D5353" s="71" t="s">
        <v>87</v>
      </c>
      <c r="E5353" s="70">
        <v>44217</v>
      </c>
      <c r="F5353" s="71">
        <v>5178540</v>
      </c>
      <c r="G5353" s="33" t="s">
        <v>20</v>
      </c>
      <c r="H5353" s="33" t="s">
        <v>21</v>
      </c>
      <c r="I5353" s="33" t="s">
        <v>51</v>
      </c>
      <c r="J5353" s="33" t="s">
        <v>46</v>
      </c>
      <c r="K5353" s="63" t="s">
        <v>67</v>
      </c>
      <c r="L5353" s="32" t="str">
        <f t="shared" si="1495"/>
        <v>FM260JD</v>
      </c>
      <c r="M5353" s="32" t="str">
        <f t="shared" si="1496"/>
        <v>BMJ III</v>
      </c>
      <c r="N5353" s="32" t="str">
        <f t="shared" si="1497"/>
        <v>10 RODA</v>
      </c>
      <c r="O5353" s="146">
        <v>0.10747685185185185</v>
      </c>
      <c r="P5353" s="65">
        <v>0.10747685185185185</v>
      </c>
      <c r="Q5353" s="65"/>
      <c r="R5353" s="66">
        <v>5</v>
      </c>
      <c r="S5353" s="66">
        <v>39240</v>
      </c>
      <c r="T5353" s="66">
        <v>15220</v>
      </c>
      <c r="U5353" s="67">
        <f t="shared" si="1507"/>
        <v>24.02</v>
      </c>
      <c r="V5353" s="66">
        <f t="shared" si="1498"/>
        <v>468245.87999999995</v>
      </c>
      <c r="W5353" s="66" t="str">
        <f t="shared" si="1499"/>
        <v>&gt; 5</v>
      </c>
      <c r="X5353" s="66">
        <f>A5353+SUMIFS(Presensi!F:F,Presensi!E:E,'Entry Data'!AP5353)</f>
        <v>1</v>
      </c>
      <c r="Y5353" s="66">
        <f>IFERROR(INDEX('Retasi Pricing'!F:F,MATCH('Entry Data'!AM5353,'Retasi Pricing'!E:E,0))*X5353,"")</f>
        <v>27650</v>
      </c>
      <c r="Z5353" s="62" t="s">
        <v>26</v>
      </c>
      <c r="AA5353" s="62" t="s">
        <v>27</v>
      </c>
      <c r="AB5353" s="32"/>
      <c r="AC5353" s="32" t="s">
        <v>188</v>
      </c>
      <c r="AD5353" s="32" t="str">
        <f t="shared" si="1500"/>
        <v/>
      </c>
      <c r="AF5353" s="5" t="str">
        <f t="shared" si="1501"/>
        <v>setianto44216</v>
      </c>
      <c r="AG5353" s="5" t="str">
        <f t="shared" si="1502"/>
        <v>BMJ 05444216UTARANIGHT</v>
      </c>
      <c r="AH5353" s="5" t="str">
        <f t="shared" si="1503"/>
        <v>setianto44216UTARANIGHT</v>
      </c>
      <c r="AI5353" s="5" t="str">
        <f t="shared" si="1504"/>
        <v>BMJ 05444216NIGHT</v>
      </c>
      <c r="AJ5353" s="5" t="str">
        <f t="shared" si="1505"/>
        <v>setianto44216NIGHT</v>
      </c>
      <c r="AK5353" s="5" t="str">
        <f t="shared" si="1506"/>
        <v>setiantoBMJ III</v>
      </c>
      <c r="AL5353" s="5" t="str">
        <f t="shared" si="1508"/>
        <v>5UTARA</v>
      </c>
      <c r="AM5353" s="5" t="str">
        <f t="shared" si="1509"/>
        <v>&gt; 5UTARA10 RODA</v>
      </c>
      <c r="AN5353" s="5" t="str">
        <f t="shared" si="1510"/>
        <v>setiantoBMJ III&gt; 5UTARA10 RODA</v>
      </c>
      <c r="AO5353" s="5" t="str">
        <f t="shared" si="1511"/>
        <v>setianto&gt; 5UTARA10 RODA</v>
      </c>
      <c r="AP5353" s="5" t="str">
        <f t="shared" si="1512"/>
        <v>44216NIGHT</v>
      </c>
    </row>
    <row r="5354" spans="1:42" x14ac:dyDescent="0.3">
      <c r="A5354" s="33">
        <v>1</v>
      </c>
      <c r="B5354" s="33"/>
      <c r="C5354" s="70">
        <v>44216</v>
      </c>
      <c r="D5354" s="71" t="s">
        <v>87</v>
      </c>
      <c r="E5354" s="70">
        <v>44217</v>
      </c>
      <c r="F5354" s="71">
        <v>5178611</v>
      </c>
      <c r="G5354" s="33" t="s">
        <v>20</v>
      </c>
      <c r="H5354" s="33" t="s">
        <v>21</v>
      </c>
      <c r="I5354" s="33" t="s">
        <v>51</v>
      </c>
      <c r="J5354" s="33" t="s">
        <v>46</v>
      </c>
      <c r="K5354" s="69" t="s">
        <v>67</v>
      </c>
      <c r="L5354" s="32" t="str">
        <f t="shared" si="1495"/>
        <v>FM260JD</v>
      </c>
      <c r="M5354" s="32" t="str">
        <f t="shared" si="1496"/>
        <v>BMJ III</v>
      </c>
      <c r="N5354" s="32" t="str">
        <f t="shared" si="1497"/>
        <v>10 RODA</v>
      </c>
      <c r="O5354" s="146">
        <v>0.17300925925925925</v>
      </c>
      <c r="P5354" s="65">
        <v>0.17300925925925925</v>
      </c>
      <c r="Q5354" s="65"/>
      <c r="R5354" s="66">
        <v>6</v>
      </c>
      <c r="S5354" s="66">
        <v>37680</v>
      </c>
      <c r="T5354" s="66">
        <v>15220</v>
      </c>
      <c r="U5354" s="67">
        <f t="shared" si="1507"/>
        <v>22.46</v>
      </c>
      <c r="V5354" s="66">
        <f t="shared" si="1498"/>
        <v>437835.24000000005</v>
      </c>
      <c r="W5354" s="66" t="str">
        <f t="shared" si="1499"/>
        <v>&gt; 6</v>
      </c>
      <c r="X5354" s="66">
        <f>A5354+SUMIFS(Presensi!F:F,Presensi!E:E,'Entry Data'!AP5354)</f>
        <v>1</v>
      </c>
      <c r="Y5354" s="66">
        <f>IFERROR(INDEX('Retasi Pricing'!F:F,MATCH('Entry Data'!AM5354,'Retasi Pricing'!E:E,0))*X5354,"")</f>
        <v>30800</v>
      </c>
      <c r="Z5354" s="62" t="s">
        <v>26</v>
      </c>
      <c r="AA5354" s="62" t="s">
        <v>27</v>
      </c>
      <c r="AB5354" s="32"/>
      <c r="AC5354" s="32" t="s">
        <v>188</v>
      </c>
      <c r="AD5354" s="32" t="str">
        <f t="shared" si="1500"/>
        <v/>
      </c>
      <c r="AF5354" s="5" t="str">
        <f t="shared" si="1501"/>
        <v>setianto44216</v>
      </c>
      <c r="AG5354" s="5" t="str">
        <f t="shared" si="1502"/>
        <v>BMJ 05444216UTARANIGHT</v>
      </c>
      <c r="AH5354" s="5" t="str">
        <f t="shared" si="1503"/>
        <v>setianto44216UTARANIGHT</v>
      </c>
      <c r="AI5354" s="5" t="str">
        <f t="shared" si="1504"/>
        <v>BMJ 05444216NIGHT</v>
      </c>
      <c r="AJ5354" s="5" t="str">
        <f t="shared" si="1505"/>
        <v>setianto44216NIGHT</v>
      </c>
      <c r="AK5354" s="5" t="str">
        <f t="shared" si="1506"/>
        <v>setiantoBMJ III</v>
      </c>
      <c r="AL5354" s="5" t="str">
        <f t="shared" si="1508"/>
        <v>6UTARA</v>
      </c>
      <c r="AM5354" s="5" t="str">
        <f t="shared" si="1509"/>
        <v>&gt; 6UTARA10 RODA</v>
      </c>
      <c r="AN5354" s="5" t="str">
        <f t="shared" si="1510"/>
        <v>setiantoBMJ III&gt; 6UTARA10 RODA</v>
      </c>
      <c r="AO5354" s="5" t="str">
        <f t="shared" si="1511"/>
        <v>setianto&gt; 6UTARA10 RODA</v>
      </c>
      <c r="AP5354" s="5" t="str">
        <f t="shared" si="1512"/>
        <v>44216NIGHT</v>
      </c>
    </row>
    <row r="5355" spans="1:42" x14ac:dyDescent="0.3">
      <c r="A5355" s="33">
        <v>1</v>
      </c>
      <c r="B5355" s="33"/>
      <c r="C5355" s="70">
        <v>44216</v>
      </c>
      <c r="D5355" s="71" t="s">
        <v>87</v>
      </c>
      <c r="E5355" s="70">
        <v>44216</v>
      </c>
      <c r="F5355" s="71">
        <v>5178241</v>
      </c>
      <c r="G5355" s="33" t="s">
        <v>20</v>
      </c>
      <c r="H5355" s="33" t="s">
        <v>21</v>
      </c>
      <c r="I5355" s="33" t="s">
        <v>51</v>
      </c>
      <c r="J5355" s="33" t="s">
        <v>46</v>
      </c>
      <c r="K5355" s="63" t="s">
        <v>67</v>
      </c>
      <c r="L5355" s="32" t="str">
        <f t="shared" si="1495"/>
        <v>FM260JD</v>
      </c>
      <c r="M5355" s="32" t="str">
        <f t="shared" si="1496"/>
        <v>BMJ III</v>
      </c>
      <c r="N5355" s="32" t="str">
        <f t="shared" si="1497"/>
        <v>10 RODA</v>
      </c>
      <c r="O5355" s="146">
        <v>0.8505787037037037</v>
      </c>
      <c r="P5355" s="65">
        <v>0.8603587962962963</v>
      </c>
      <c r="Q5355" s="65"/>
      <c r="R5355" s="66">
        <v>1</v>
      </c>
      <c r="S5355" s="66">
        <v>40160</v>
      </c>
      <c r="T5355" s="66">
        <v>15220</v>
      </c>
      <c r="U5355" s="67">
        <f t="shared" si="1507"/>
        <v>24.94</v>
      </c>
      <c r="V5355" s="66">
        <f t="shared" si="1498"/>
        <v>486180.36</v>
      </c>
      <c r="W5355" s="66" t="str">
        <f t="shared" si="1499"/>
        <v>1 &gt; 4</v>
      </c>
      <c r="X5355" s="66">
        <f>A5355+SUMIFS(Presensi!F:F,Presensi!E:E,'Entry Data'!AP5355)</f>
        <v>1</v>
      </c>
      <c r="Y5355" s="66">
        <f>IFERROR(INDEX('Retasi Pricing'!F:F,MATCH('Entry Data'!AM5355,'Retasi Pricing'!E:E,0))*X5355,"")</f>
        <v>25000</v>
      </c>
      <c r="Z5355" s="62" t="s">
        <v>26</v>
      </c>
      <c r="AA5355" s="62" t="s">
        <v>27</v>
      </c>
      <c r="AB5355" s="32"/>
      <c r="AC5355" s="32" t="s">
        <v>188</v>
      </c>
      <c r="AD5355" s="32" t="str">
        <f t="shared" si="1500"/>
        <v/>
      </c>
      <c r="AF5355" s="5" t="str">
        <f t="shared" si="1501"/>
        <v>setianto44216</v>
      </c>
      <c r="AG5355" s="5" t="str">
        <f t="shared" si="1502"/>
        <v>BMJ 05444216UTARANIGHT</v>
      </c>
      <c r="AH5355" s="5" t="str">
        <f t="shared" si="1503"/>
        <v>setianto44216UTARANIGHT</v>
      </c>
      <c r="AI5355" s="5" t="str">
        <f t="shared" si="1504"/>
        <v>BMJ 05444216NIGHT</v>
      </c>
      <c r="AJ5355" s="5" t="str">
        <f t="shared" si="1505"/>
        <v>setianto44216NIGHT</v>
      </c>
      <c r="AK5355" s="5" t="str">
        <f t="shared" si="1506"/>
        <v>setiantoBMJ III</v>
      </c>
      <c r="AL5355" s="5" t="str">
        <f t="shared" si="1508"/>
        <v>1UTARA</v>
      </c>
      <c r="AM5355" s="5" t="str">
        <f t="shared" si="1509"/>
        <v>1 &gt; 4UTARA10 RODA</v>
      </c>
      <c r="AN5355" s="5" t="str">
        <f t="shared" si="1510"/>
        <v>setiantoBMJ III1 &gt; 4UTARA10 RODA</v>
      </c>
      <c r="AO5355" s="5" t="str">
        <f t="shared" si="1511"/>
        <v>setianto1 &gt; 4UTARA10 RODA</v>
      </c>
      <c r="AP5355" s="5" t="str">
        <f t="shared" si="1512"/>
        <v>44216NIGHT</v>
      </c>
    </row>
    <row r="5356" spans="1:42" x14ac:dyDescent="0.3">
      <c r="A5356" s="33">
        <v>1</v>
      </c>
      <c r="B5356" s="33"/>
      <c r="C5356" s="70">
        <v>44216</v>
      </c>
      <c r="D5356" s="71" t="s">
        <v>87</v>
      </c>
      <c r="E5356" s="70">
        <v>44216</v>
      </c>
      <c r="F5356" s="71">
        <v>5178327</v>
      </c>
      <c r="G5356" s="33" t="s">
        <v>20</v>
      </c>
      <c r="H5356" s="33" t="s">
        <v>21</v>
      </c>
      <c r="I5356" s="33" t="s">
        <v>45</v>
      </c>
      <c r="J5356" s="33" t="s">
        <v>46</v>
      </c>
      <c r="K5356" s="69" t="s">
        <v>67</v>
      </c>
      <c r="L5356" s="32" t="str">
        <f t="shared" ref="L5356:L5419" si="1513">IFERROR(VLOOKUP(K5356,db_unit,2,FALSE),"")</f>
        <v>FM260JD</v>
      </c>
      <c r="M5356" s="32" t="str">
        <f t="shared" ref="M5356:M5419" si="1514">IFERROR(VLOOKUP(K5356,db_unit,3,FALSE),"")</f>
        <v>BMJ III</v>
      </c>
      <c r="N5356" s="32" t="str">
        <f t="shared" ref="N5356:N5419" si="1515">IFERROR(VLOOKUP(K5356,db_unit,4,FALSE),"")</f>
        <v>10 RODA</v>
      </c>
      <c r="O5356" s="146">
        <v>0.91954861111111119</v>
      </c>
      <c r="P5356" s="65">
        <v>0.91954861111111119</v>
      </c>
      <c r="Q5356" s="65"/>
      <c r="R5356" s="66">
        <v>2</v>
      </c>
      <c r="S5356" s="66">
        <v>39180</v>
      </c>
      <c r="T5356" s="66">
        <v>15220</v>
      </c>
      <c r="U5356" s="67">
        <f t="shared" si="1507"/>
        <v>23.96</v>
      </c>
      <c r="V5356" s="66">
        <f t="shared" si="1498"/>
        <v>467076.24</v>
      </c>
      <c r="W5356" s="66" t="str">
        <f t="shared" si="1499"/>
        <v>1 &gt; 4</v>
      </c>
      <c r="X5356" s="66">
        <f>A5356+SUMIFS(Presensi!F:F,Presensi!E:E,'Entry Data'!AP5356)</f>
        <v>1</v>
      </c>
      <c r="Y5356" s="66">
        <f>IFERROR(INDEX('Retasi Pricing'!F:F,MATCH('Entry Data'!AM5356,'Retasi Pricing'!E:E,0))*X5356,"")</f>
        <v>25000</v>
      </c>
      <c r="Z5356" s="62" t="s">
        <v>26</v>
      </c>
      <c r="AA5356" s="62" t="s">
        <v>27</v>
      </c>
      <c r="AB5356" s="32"/>
      <c r="AC5356" s="32" t="s">
        <v>188</v>
      </c>
      <c r="AD5356" s="32" t="str">
        <f t="shared" si="1500"/>
        <v/>
      </c>
      <c r="AF5356" s="5" t="str">
        <f t="shared" si="1501"/>
        <v>setianto44216</v>
      </c>
      <c r="AG5356" s="5" t="str">
        <f t="shared" si="1502"/>
        <v>BMJ 05444216UTARANIGHT</v>
      </c>
      <c r="AH5356" s="5" t="str">
        <f t="shared" si="1503"/>
        <v>setianto44216UTARANIGHT</v>
      </c>
      <c r="AI5356" s="5" t="str">
        <f t="shared" si="1504"/>
        <v>BMJ 05444216NIGHT</v>
      </c>
      <c r="AJ5356" s="5" t="str">
        <f t="shared" si="1505"/>
        <v>setianto44216NIGHT</v>
      </c>
      <c r="AK5356" s="5" t="str">
        <f t="shared" si="1506"/>
        <v>setiantoBMJ III</v>
      </c>
      <c r="AL5356" s="5" t="str">
        <f t="shared" si="1508"/>
        <v>2UTARA</v>
      </c>
      <c r="AM5356" s="5" t="str">
        <f t="shared" si="1509"/>
        <v>1 &gt; 4UTARA10 RODA</v>
      </c>
      <c r="AN5356" s="5" t="str">
        <f t="shared" si="1510"/>
        <v>setiantoBMJ III1 &gt; 4UTARA10 RODA</v>
      </c>
      <c r="AO5356" s="5" t="str">
        <f t="shared" si="1511"/>
        <v>setianto1 &gt; 4UTARA10 RODA</v>
      </c>
      <c r="AP5356" s="5" t="str">
        <f t="shared" si="1512"/>
        <v>44216NIGHT</v>
      </c>
    </row>
    <row r="5357" spans="1:42" x14ac:dyDescent="0.3">
      <c r="A5357" s="33">
        <v>1</v>
      </c>
      <c r="B5357" s="33"/>
      <c r="C5357" s="70">
        <v>44216</v>
      </c>
      <c r="D5357" s="71" t="s">
        <v>87</v>
      </c>
      <c r="E5357" s="70">
        <v>44216</v>
      </c>
      <c r="F5357" s="71">
        <v>5178403</v>
      </c>
      <c r="G5357" s="33" t="s">
        <v>20</v>
      </c>
      <c r="H5357" s="33" t="s">
        <v>21</v>
      </c>
      <c r="I5357" s="33" t="s">
        <v>51</v>
      </c>
      <c r="J5357" s="33" t="s">
        <v>46</v>
      </c>
      <c r="K5357" s="63" t="s">
        <v>67</v>
      </c>
      <c r="L5357" s="32" t="str">
        <f t="shared" si="1513"/>
        <v>FM260JD</v>
      </c>
      <c r="M5357" s="32" t="str">
        <f t="shared" si="1514"/>
        <v>BMJ III</v>
      </c>
      <c r="N5357" s="32" t="str">
        <f t="shared" si="1515"/>
        <v>10 RODA</v>
      </c>
      <c r="O5357" s="146">
        <v>0.97978009259259258</v>
      </c>
      <c r="P5357" s="65">
        <v>0.97978009259259258</v>
      </c>
      <c r="Q5357" s="65"/>
      <c r="R5357" s="66">
        <v>3</v>
      </c>
      <c r="S5357" s="66">
        <v>39240</v>
      </c>
      <c r="T5357" s="66">
        <v>15220</v>
      </c>
      <c r="U5357" s="67">
        <f t="shared" si="1507"/>
        <v>24.02</v>
      </c>
      <c r="V5357" s="66">
        <f t="shared" si="1498"/>
        <v>468245.87999999995</v>
      </c>
      <c r="W5357" s="66" t="str">
        <f t="shared" si="1499"/>
        <v>1 &gt; 4</v>
      </c>
      <c r="X5357" s="66">
        <f>A5357+SUMIFS(Presensi!F:F,Presensi!E:E,'Entry Data'!AP5357)</f>
        <v>1</v>
      </c>
      <c r="Y5357" s="66">
        <f>IFERROR(INDEX('Retasi Pricing'!F:F,MATCH('Entry Data'!AM5357,'Retasi Pricing'!E:E,0))*X5357,"")</f>
        <v>25000</v>
      </c>
      <c r="Z5357" s="62" t="s">
        <v>26</v>
      </c>
      <c r="AA5357" s="62" t="s">
        <v>27</v>
      </c>
      <c r="AB5357" s="32"/>
      <c r="AC5357" s="32" t="s">
        <v>188</v>
      </c>
      <c r="AD5357" s="32" t="str">
        <f t="shared" si="1500"/>
        <v/>
      </c>
      <c r="AF5357" s="5" t="str">
        <f t="shared" si="1501"/>
        <v>setianto44216</v>
      </c>
      <c r="AG5357" s="5" t="str">
        <f t="shared" si="1502"/>
        <v>BMJ 05444216UTARANIGHT</v>
      </c>
      <c r="AH5357" s="5" t="str">
        <f t="shared" si="1503"/>
        <v>setianto44216UTARANIGHT</v>
      </c>
      <c r="AI5357" s="5" t="str">
        <f t="shared" si="1504"/>
        <v>BMJ 05444216NIGHT</v>
      </c>
      <c r="AJ5357" s="5" t="str">
        <f t="shared" si="1505"/>
        <v>setianto44216NIGHT</v>
      </c>
      <c r="AK5357" s="5" t="str">
        <f t="shared" si="1506"/>
        <v>setiantoBMJ III</v>
      </c>
      <c r="AL5357" s="5" t="str">
        <f t="shared" si="1508"/>
        <v>3UTARA</v>
      </c>
      <c r="AM5357" s="5" t="str">
        <f t="shared" si="1509"/>
        <v>1 &gt; 4UTARA10 RODA</v>
      </c>
      <c r="AN5357" s="5" t="str">
        <f t="shared" si="1510"/>
        <v>setiantoBMJ III1 &gt; 4UTARA10 RODA</v>
      </c>
      <c r="AO5357" s="5" t="str">
        <f t="shared" si="1511"/>
        <v>setianto1 &gt; 4UTARA10 RODA</v>
      </c>
      <c r="AP5357" s="5" t="str">
        <f t="shared" si="1512"/>
        <v>44216NIGHT</v>
      </c>
    </row>
    <row r="5358" spans="1:42" x14ac:dyDescent="0.3">
      <c r="A5358" s="33">
        <v>1</v>
      </c>
      <c r="B5358" s="33"/>
      <c r="C5358" s="70">
        <v>44216</v>
      </c>
      <c r="D5358" s="71" t="s">
        <v>87</v>
      </c>
      <c r="E5358" s="70">
        <v>44217</v>
      </c>
      <c r="F5358" s="71">
        <v>5178473</v>
      </c>
      <c r="G5358" s="33" t="s">
        <v>20</v>
      </c>
      <c r="H5358" s="33" t="s">
        <v>21</v>
      </c>
      <c r="I5358" s="33" t="s">
        <v>51</v>
      </c>
      <c r="J5358" s="33" t="s">
        <v>46</v>
      </c>
      <c r="K5358" s="69" t="s">
        <v>69</v>
      </c>
      <c r="L5358" s="32" t="str">
        <f t="shared" si="1513"/>
        <v>FM260JD</v>
      </c>
      <c r="M5358" s="32" t="str">
        <f t="shared" si="1514"/>
        <v>BMJ III</v>
      </c>
      <c r="N5358" s="32" t="str">
        <f t="shared" si="1515"/>
        <v>10 RODA</v>
      </c>
      <c r="O5358" s="146">
        <v>4.7870370370370369E-2</v>
      </c>
      <c r="P5358" s="65">
        <v>4.7870370370370369E-2</v>
      </c>
      <c r="Q5358" s="65"/>
      <c r="R5358" s="66">
        <v>4</v>
      </c>
      <c r="S5358" s="66">
        <v>37880</v>
      </c>
      <c r="T5358" s="66">
        <v>15280</v>
      </c>
      <c r="U5358" s="67">
        <f t="shared" si="1507"/>
        <v>22.6</v>
      </c>
      <c r="V5358" s="66">
        <f t="shared" si="1498"/>
        <v>440564.4</v>
      </c>
      <c r="W5358" s="66" t="str">
        <f t="shared" si="1499"/>
        <v>1 &gt; 4</v>
      </c>
      <c r="X5358" s="66">
        <f>A5358+SUMIFS(Presensi!F:F,Presensi!E:E,'Entry Data'!AP5358)</f>
        <v>1</v>
      </c>
      <c r="Y5358" s="66">
        <f>IFERROR(INDEX('Retasi Pricing'!F:F,MATCH('Entry Data'!AM5358,'Retasi Pricing'!E:E,0))*X5358,"")</f>
        <v>25000</v>
      </c>
      <c r="Z5358" s="62" t="s">
        <v>26</v>
      </c>
      <c r="AA5358" s="62" t="s">
        <v>27</v>
      </c>
      <c r="AB5358" s="32"/>
      <c r="AC5358" s="32" t="s">
        <v>201</v>
      </c>
      <c r="AD5358" s="32" t="str">
        <f t="shared" si="1500"/>
        <v/>
      </c>
      <c r="AF5358" s="5" t="str">
        <f t="shared" si="1501"/>
        <v>arman44216</v>
      </c>
      <c r="AG5358" s="5" t="str">
        <f t="shared" si="1502"/>
        <v>BMJ 05544216UTARANIGHT</v>
      </c>
      <c r="AH5358" s="5" t="str">
        <f t="shared" si="1503"/>
        <v>arman44216UTARANIGHT</v>
      </c>
      <c r="AI5358" s="5" t="str">
        <f t="shared" si="1504"/>
        <v>BMJ 05544216NIGHT</v>
      </c>
      <c r="AJ5358" s="5" t="str">
        <f t="shared" si="1505"/>
        <v>arman44216NIGHT</v>
      </c>
      <c r="AK5358" s="5" t="str">
        <f t="shared" si="1506"/>
        <v>armanBMJ III</v>
      </c>
      <c r="AL5358" s="5" t="str">
        <f t="shared" si="1508"/>
        <v>4UTARA</v>
      </c>
      <c r="AM5358" s="5" t="str">
        <f t="shared" si="1509"/>
        <v>1 &gt; 4UTARA10 RODA</v>
      </c>
      <c r="AN5358" s="5" t="str">
        <f t="shared" si="1510"/>
        <v>armanBMJ III1 &gt; 4UTARA10 RODA</v>
      </c>
      <c r="AO5358" s="5" t="str">
        <f t="shared" si="1511"/>
        <v>arman1 &gt; 4UTARA10 RODA</v>
      </c>
      <c r="AP5358" s="5" t="str">
        <f t="shared" si="1512"/>
        <v>44216NIGHT</v>
      </c>
    </row>
    <row r="5359" spans="1:42" x14ac:dyDescent="0.3">
      <c r="A5359" s="33">
        <v>1</v>
      </c>
      <c r="B5359" s="33"/>
      <c r="C5359" s="70">
        <v>44216</v>
      </c>
      <c r="D5359" s="71" t="s">
        <v>87</v>
      </c>
      <c r="E5359" s="70">
        <v>44217</v>
      </c>
      <c r="F5359" s="71">
        <v>5178555</v>
      </c>
      <c r="G5359" s="33" t="s">
        <v>20</v>
      </c>
      <c r="H5359" s="33" t="s">
        <v>21</v>
      </c>
      <c r="I5359" s="33" t="s">
        <v>51</v>
      </c>
      <c r="J5359" s="33" t="s">
        <v>46</v>
      </c>
      <c r="K5359" s="69" t="s">
        <v>69</v>
      </c>
      <c r="L5359" s="32" t="str">
        <f t="shared" si="1513"/>
        <v>FM260JD</v>
      </c>
      <c r="M5359" s="32" t="str">
        <f t="shared" si="1514"/>
        <v>BMJ III</v>
      </c>
      <c r="N5359" s="32" t="str">
        <f t="shared" si="1515"/>
        <v>10 RODA</v>
      </c>
      <c r="O5359" s="146">
        <v>0.12172453703703705</v>
      </c>
      <c r="P5359" s="65">
        <v>0.12172453703703705</v>
      </c>
      <c r="Q5359" s="65"/>
      <c r="R5359" s="66">
        <v>5</v>
      </c>
      <c r="S5359" s="66">
        <v>37460</v>
      </c>
      <c r="T5359" s="66">
        <v>15280</v>
      </c>
      <c r="U5359" s="67">
        <f t="shared" si="1507"/>
        <v>22.18</v>
      </c>
      <c r="V5359" s="66">
        <f t="shared" si="1498"/>
        <v>432376.92</v>
      </c>
      <c r="W5359" s="66" t="str">
        <f t="shared" si="1499"/>
        <v>&gt; 5</v>
      </c>
      <c r="X5359" s="66">
        <f>A5359+SUMIFS(Presensi!F:F,Presensi!E:E,'Entry Data'!AP5359)</f>
        <v>1</v>
      </c>
      <c r="Y5359" s="66">
        <f>IFERROR(INDEX('Retasi Pricing'!F:F,MATCH('Entry Data'!AM5359,'Retasi Pricing'!E:E,0))*X5359,"")</f>
        <v>27650</v>
      </c>
      <c r="Z5359" s="62" t="s">
        <v>26</v>
      </c>
      <c r="AA5359" s="62" t="s">
        <v>27</v>
      </c>
      <c r="AB5359" s="32"/>
      <c r="AC5359" s="32" t="s">
        <v>201</v>
      </c>
      <c r="AD5359" s="32" t="str">
        <f t="shared" si="1500"/>
        <v/>
      </c>
      <c r="AF5359" s="5" t="str">
        <f t="shared" si="1501"/>
        <v>arman44216</v>
      </c>
      <c r="AG5359" s="5" t="str">
        <f t="shared" si="1502"/>
        <v>BMJ 05544216UTARANIGHT</v>
      </c>
      <c r="AH5359" s="5" t="str">
        <f t="shared" si="1503"/>
        <v>arman44216UTARANIGHT</v>
      </c>
      <c r="AI5359" s="5" t="str">
        <f t="shared" si="1504"/>
        <v>BMJ 05544216NIGHT</v>
      </c>
      <c r="AJ5359" s="5" t="str">
        <f t="shared" si="1505"/>
        <v>arman44216NIGHT</v>
      </c>
      <c r="AK5359" s="5" t="str">
        <f t="shared" si="1506"/>
        <v>armanBMJ III</v>
      </c>
      <c r="AL5359" s="5" t="str">
        <f t="shared" si="1508"/>
        <v>5UTARA</v>
      </c>
      <c r="AM5359" s="5" t="str">
        <f t="shared" si="1509"/>
        <v>&gt; 5UTARA10 RODA</v>
      </c>
      <c r="AN5359" s="5" t="str">
        <f t="shared" si="1510"/>
        <v>armanBMJ III&gt; 5UTARA10 RODA</v>
      </c>
      <c r="AO5359" s="5" t="str">
        <f t="shared" si="1511"/>
        <v>arman&gt; 5UTARA10 RODA</v>
      </c>
      <c r="AP5359" s="5" t="str">
        <f t="shared" si="1512"/>
        <v>44216NIGHT</v>
      </c>
    </row>
    <row r="5360" spans="1:42" x14ac:dyDescent="0.3">
      <c r="A5360" s="33">
        <v>1</v>
      </c>
      <c r="B5360" s="33"/>
      <c r="C5360" s="70">
        <v>44216</v>
      </c>
      <c r="D5360" s="71" t="s">
        <v>87</v>
      </c>
      <c r="E5360" s="70">
        <v>44217</v>
      </c>
      <c r="F5360" s="71">
        <v>5178631</v>
      </c>
      <c r="G5360" s="33" t="s">
        <v>20</v>
      </c>
      <c r="H5360" s="33" t="s">
        <v>21</v>
      </c>
      <c r="I5360" s="33" t="s">
        <v>51</v>
      </c>
      <c r="J5360" s="33" t="s">
        <v>46</v>
      </c>
      <c r="K5360" s="69" t="s">
        <v>69</v>
      </c>
      <c r="L5360" s="32" t="str">
        <f t="shared" si="1513"/>
        <v>FM260JD</v>
      </c>
      <c r="M5360" s="32" t="str">
        <f t="shared" si="1514"/>
        <v>BMJ III</v>
      </c>
      <c r="N5360" s="32" t="str">
        <f t="shared" si="1515"/>
        <v>10 RODA</v>
      </c>
      <c r="O5360" s="146">
        <v>0.19359953703703703</v>
      </c>
      <c r="P5360" s="65">
        <v>0.19359953703703703</v>
      </c>
      <c r="Q5360" s="65"/>
      <c r="R5360" s="66">
        <v>6</v>
      </c>
      <c r="S5360" s="66">
        <v>38620</v>
      </c>
      <c r="T5360" s="66">
        <v>15280</v>
      </c>
      <c r="U5360" s="67">
        <f t="shared" si="1507"/>
        <v>23.34</v>
      </c>
      <c r="V5360" s="66">
        <f t="shared" si="1498"/>
        <v>454989.95999999996</v>
      </c>
      <c r="W5360" s="66" t="str">
        <f t="shared" si="1499"/>
        <v>&gt; 6</v>
      </c>
      <c r="X5360" s="66">
        <f>A5360+SUMIFS(Presensi!F:F,Presensi!E:E,'Entry Data'!AP5360)</f>
        <v>1</v>
      </c>
      <c r="Y5360" s="66">
        <f>IFERROR(INDEX('Retasi Pricing'!F:F,MATCH('Entry Data'!AM5360,'Retasi Pricing'!E:E,0))*X5360,"")</f>
        <v>30800</v>
      </c>
      <c r="Z5360" s="62" t="s">
        <v>26</v>
      </c>
      <c r="AA5360" s="62" t="s">
        <v>27</v>
      </c>
      <c r="AB5360" s="32"/>
      <c r="AC5360" s="32" t="s">
        <v>201</v>
      </c>
      <c r="AD5360" s="32" t="str">
        <f t="shared" si="1500"/>
        <v/>
      </c>
      <c r="AF5360" s="5" t="str">
        <f t="shared" si="1501"/>
        <v>arman44216</v>
      </c>
      <c r="AG5360" s="5" t="str">
        <f t="shared" si="1502"/>
        <v>BMJ 05544216UTARANIGHT</v>
      </c>
      <c r="AH5360" s="5" t="str">
        <f t="shared" si="1503"/>
        <v>arman44216UTARANIGHT</v>
      </c>
      <c r="AI5360" s="5" t="str">
        <f t="shared" si="1504"/>
        <v>BMJ 05544216NIGHT</v>
      </c>
      <c r="AJ5360" s="5" t="str">
        <f t="shared" si="1505"/>
        <v>arman44216NIGHT</v>
      </c>
      <c r="AK5360" s="5" t="str">
        <f t="shared" si="1506"/>
        <v>armanBMJ III</v>
      </c>
      <c r="AL5360" s="5" t="str">
        <f t="shared" si="1508"/>
        <v>6UTARA</v>
      </c>
      <c r="AM5360" s="5" t="str">
        <f t="shared" si="1509"/>
        <v>&gt; 6UTARA10 RODA</v>
      </c>
      <c r="AN5360" s="5" t="str">
        <f t="shared" si="1510"/>
        <v>armanBMJ III&gt; 6UTARA10 RODA</v>
      </c>
      <c r="AO5360" s="5" t="str">
        <f t="shared" si="1511"/>
        <v>arman&gt; 6UTARA10 RODA</v>
      </c>
      <c r="AP5360" s="5" t="str">
        <f t="shared" si="1512"/>
        <v>44216NIGHT</v>
      </c>
    </row>
    <row r="5361" spans="1:42" x14ac:dyDescent="0.3">
      <c r="A5361" s="33">
        <v>1</v>
      </c>
      <c r="B5361" s="33"/>
      <c r="C5361" s="70">
        <v>44216</v>
      </c>
      <c r="D5361" s="71" t="s">
        <v>87</v>
      </c>
      <c r="E5361" s="70">
        <v>44216</v>
      </c>
      <c r="F5361" s="71">
        <v>5178255</v>
      </c>
      <c r="G5361" s="33" t="s">
        <v>20</v>
      </c>
      <c r="H5361" s="33" t="s">
        <v>21</v>
      </c>
      <c r="I5361" s="33" t="s">
        <v>51</v>
      </c>
      <c r="J5361" s="33" t="s">
        <v>46</v>
      </c>
      <c r="K5361" s="69" t="s">
        <v>69</v>
      </c>
      <c r="L5361" s="32" t="str">
        <f t="shared" si="1513"/>
        <v>FM260JD</v>
      </c>
      <c r="M5361" s="32" t="str">
        <f t="shared" si="1514"/>
        <v>BMJ III</v>
      </c>
      <c r="N5361" s="32" t="str">
        <f t="shared" si="1515"/>
        <v>10 RODA</v>
      </c>
      <c r="O5361" s="146">
        <v>0.86255787037037035</v>
      </c>
      <c r="P5361" s="65">
        <v>0.86818287037037034</v>
      </c>
      <c r="Q5361" s="65"/>
      <c r="R5361" s="66">
        <v>1</v>
      </c>
      <c r="S5361" s="66">
        <v>40660</v>
      </c>
      <c r="T5361" s="66">
        <v>15280</v>
      </c>
      <c r="U5361" s="67">
        <f t="shared" si="1507"/>
        <v>25.38</v>
      </c>
      <c r="V5361" s="66">
        <f t="shared" si="1498"/>
        <v>494757.72000000003</v>
      </c>
      <c r="W5361" s="66" t="str">
        <f t="shared" si="1499"/>
        <v>1 &gt; 4</v>
      </c>
      <c r="X5361" s="66">
        <f>A5361+SUMIFS(Presensi!F:F,Presensi!E:E,'Entry Data'!AP5361)</f>
        <v>1</v>
      </c>
      <c r="Y5361" s="66">
        <f>IFERROR(INDEX('Retasi Pricing'!F:F,MATCH('Entry Data'!AM5361,'Retasi Pricing'!E:E,0))*X5361,"")</f>
        <v>25000</v>
      </c>
      <c r="Z5361" s="62" t="s">
        <v>26</v>
      </c>
      <c r="AA5361" s="62" t="s">
        <v>27</v>
      </c>
      <c r="AB5361" s="32"/>
      <c r="AC5361" s="32" t="s">
        <v>201</v>
      </c>
      <c r="AD5361" s="32" t="str">
        <f t="shared" si="1500"/>
        <v/>
      </c>
      <c r="AF5361" s="5" t="str">
        <f t="shared" si="1501"/>
        <v>arman44216</v>
      </c>
      <c r="AG5361" s="5" t="str">
        <f t="shared" si="1502"/>
        <v>BMJ 05544216UTARANIGHT</v>
      </c>
      <c r="AH5361" s="5" t="str">
        <f t="shared" si="1503"/>
        <v>arman44216UTARANIGHT</v>
      </c>
      <c r="AI5361" s="5" t="str">
        <f t="shared" si="1504"/>
        <v>BMJ 05544216NIGHT</v>
      </c>
      <c r="AJ5361" s="5" t="str">
        <f t="shared" si="1505"/>
        <v>arman44216NIGHT</v>
      </c>
      <c r="AK5361" s="5" t="str">
        <f t="shared" si="1506"/>
        <v>armanBMJ III</v>
      </c>
      <c r="AL5361" s="5" t="str">
        <f t="shared" si="1508"/>
        <v>1UTARA</v>
      </c>
      <c r="AM5361" s="5" t="str">
        <f t="shared" si="1509"/>
        <v>1 &gt; 4UTARA10 RODA</v>
      </c>
      <c r="AN5361" s="5" t="str">
        <f t="shared" si="1510"/>
        <v>armanBMJ III1 &gt; 4UTARA10 RODA</v>
      </c>
      <c r="AO5361" s="5" t="str">
        <f t="shared" si="1511"/>
        <v>arman1 &gt; 4UTARA10 RODA</v>
      </c>
      <c r="AP5361" s="5" t="str">
        <f t="shared" si="1512"/>
        <v>44216NIGHT</v>
      </c>
    </row>
    <row r="5362" spans="1:42" x14ac:dyDescent="0.3">
      <c r="A5362" s="33">
        <v>1</v>
      </c>
      <c r="B5362" s="33"/>
      <c r="C5362" s="70">
        <v>44216</v>
      </c>
      <c r="D5362" s="71" t="s">
        <v>87</v>
      </c>
      <c r="E5362" s="70">
        <v>44216</v>
      </c>
      <c r="F5362" s="71">
        <v>5178328</v>
      </c>
      <c r="G5362" s="33" t="s">
        <v>20</v>
      </c>
      <c r="H5362" s="33" t="s">
        <v>21</v>
      </c>
      <c r="I5362" s="33" t="s">
        <v>51</v>
      </c>
      <c r="J5362" s="33" t="s">
        <v>46</v>
      </c>
      <c r="K5362" s="63" t="s">
        <v>69</v>
      </c>
      <c r="L5362" s="32" t="str">
        <f t="shared" si="1513"/>
        <v>FM260JD</v>
      </c>
      <c r="M5362" s="32" t="str">
        <f t="shared" si="1514"/>
        <v>BMJ III</v>
      </c>
      <c r="N5362" s="32" t="str">
        <f t="shared" si="1515"/>
        <v>10 RODA</v>
      </c>
      <c r="O5362" s="146">
        <v>0.92178240740740736</v>
      </c>
      <c r="P5362" s="65">
        <v>0.92178240740740736</v>
      </c>
      <c r="Q5362" s="65"/>
      <c r="R5362" s="66">
        <v>2</v>
      </c>
      <c r="S5362" s="66">
        <v>38900</v>
      </c>
      <c r="T5362" s="66">
        <v>15280</v>
      </c>
      <c r="U5362" s="67">
        <f t="shared" si="1507"/>
        <v>23.62</v>
      </c>
      <c r="V5362" s="66">
        <f t="shared" si="1498"/>
        <v>460448.27999999997</v>
      </c>
      <c r="W5362" s="66" t="str">
        <f t="shared" si="1499"/>
        <v>1 &gt; 4</v>
      </c>
      <c r="X5362" s="66">
        <f>A5362+SUMIFS(Presensi!F:F,Presensi!E:E,'Entry Data'!AP5362)</f>
        <v>1</v>
      </c>
      <c r="Y5362" s="66">
        <f>IFERROR(INDEX('Retasi Pricing'!F:F,MATCH('Entry Data'!AM5362,'Retasi Pricing'!E:E,0))*X5362,"")</f>
        <v>25000</v>
      </c>
      <c r="Z5362" s="62" t="s">
        <v>26</v>
      </c>
      <c r="AA5362" s="62" t="s">
        <v>27</v>
      </c>
      <c r="AB5362" s="32"/>
      <c r="AC5362" s="32" t="s">
        <v>201</v>
      </c>
      <c r="AD5362" s="32" t="str">
        <f t="shared" si="1500"/>
        <v/>
      </c>
      <c r="AF5362" s="5" t="str">
        <f t="shared" si="1501"/>
        <v>arman44216</v>
      </c>
      <c r="AG5362" s="5" t="str">
        <f t="shared" si="1502"/>
        <v>BMJ 05544216UTARANIGHT</v>
      </c>
      <c r="AH5362" s="5" t="str">
        <f t="shared" si="1503"/>
        <v>arman44216UTARANIGHT</v>
      </c>
      <c r="AI5362" s="5" t="str">
        <f t="shared" si="1504"/>
        <v>BMJ 05544216NIGHT</v>
      </c>
      <c r="AJ5362" s="5" t="str">
        <f t="shared" si="1505"/>
        <v>arman44216NIGHT</v>
      </c>
      <c r="AK5362" s="5" t="str">
        <f t="shared" si="1506"/>
        <v>armanBMJ III</v>
      </c>
      <c r="AL5362" s="5" t="str">
        <f t="shared" si="1508"/>
        <v>2UTARA</v>
      </c>
      <c r="AM5362" s="5" t="str">
        <f t="shared" si="1509"/>
        <v>1 &gt; 4UTARA10 RODA</v>
      </c>
      <c r="AN5362" s="5" t="str">
        <f t="shared" si="1510"/>
        <v>armanBMJ III1 &gt; 4UTARA10 RODA</v>
      </c>
      <c r="AO5362" s="5" t="str">
        <f t="shared" si="1511"/>
        <v>arman1 &gt; 4UTARA10 RODA</v>
      </c>
      <c r="AP5362" s="5" t="str">
        <f t="shared" si="1512"/>
        <v>44216NIGHT</v>
      </c>
    </row>
    <row r="5363" spans="1:42" x14ac:dyDescent="0.3">
      <c r="A5363" s="33">
        <v>1</v>
      </c>
      <c r="B5363" s="33"/>
      <c r="C5363" s="70">
        <v>44216</v>
      </c>
      <c r="D5363" s="71" t="s">
        <v>87</v>
      </c>
      <c r="E5363" s="70">
        <v>44216</v>
      </c>
      <c r="F5363" s="71">
        <v>5178406</v>
      </c>
      <c r="G5363" s="33" t="s">
        <v>20</v>
      </c>
      <c r="H5363" s="33" t="s">
        <v>21</v>
      </c>
      <c r="I5363" s="33" t="s">
        <v>51</v>
      </c>
      <c r="J5363" s="33" t="s">
        <v>46</v>
      </c>
      <c r="K5363" s="69" t="s">
        <v>69</v>
      </c>
      <c r="L5363" s="32" t="str">
        <f t="shared" si="1513"/>
        <v>FM260JD</v>
      </c>
      <c r="M5363" s="32" t="str">
        <f t="shared" si="1514"/>
        <v>BMJ III</v>
      </c>
      <c r="N5363" s="32" t="str">
        <f t="shared" si="1515"/>
        <v>10 RODA</v>
      </c>
      <c r="O5363" s="146">
        <v>0.9827662037037036</v>
      </c>
      <c r="P5363" s="65">
        <v>0.9827662037037036</v>
      </c>
      <c r="Q5363" s="65"/>
      <c r="R5363" s="66">
        <v>3</v>
      </c>
      <c r="S5363" s="66">
        <v>39280</v>
      </c>
      <c r="T5363" s="66">
        <v>15280</v>
      </c>
      <c r="U5363" s="67">
        <f t="shared" si="1507"/>
        <v>24</v>
      </c>
      <c r="V5363" s="66">
        <f t="shared" si="1498"/>
        <v>467856</v>
      </c>
      <c r="W5363" s="66" t="str">
        <f t="shared" si="1499"/>
        <v>1 &gt; 4</v>
      </c>
      <c r="X5363" s="66">
        <f>A5363+SUMIFS(Presensi!F:F,Presensi!E:E,'Entry Data'!AP5363)</f>
        <v>1</v>
      </c>
      <c r="Y5363" s="66">
        <f>IFERROR(INDEX('Retasi Pricing'!F:F,MATCH('Entry Data'!AM5363,'Retasi Pricing'!E:E,0))*X5363,"")</f>
        <v>25000</v>
      </c>
      <c r="Z5363" s="62" t="s">
        <v>26</v>
      </c>
      <c r="AA5363" s="62" t="s">
        <v>27</v>
      </c>
      <c r="AB5363" s="32"/>
      <c r="AC5363" s="32" t="s">
        <v>201</v>
      </c>
      <c r="AD5363" s="32" t="str">
        <f t="shared" si="1500"/>
        <v/>
      </c>
      <c r="AF5363" s="5" t="str">
        <f t="shared" si="1501"/>
        <v>arman44216</v>
      </c>
      <c r="AG5363" s="5" t="str">
        <f t="shared" si="1502"/>
        <v>BMJ 05544216UTARANIGHT</v>
      </c>
      <c r="AH5363" s="5" t="str">
        <f t="shared" si="1503"/>
        <v>arman44216UTARANIGHT</v>
      </c>
      <c r="AI5363" s="5" t="str">
        <f t="shared" si="1504"/>
        <v>BMJ 05544216NIGHT</v>
      </c>
      <c r="AJ5363" s="5" t="str">
        <f t="shared" si="1505"/>
        <v>arman44216NIGHT</v>
      </c>
      <c r="AK5363" s="5" t="str">
        <f t="shared" si="1506"/>
        <v>armanBMJ III</v>
      </c>
      <c r="AL5363" s="5" t="str">
        <f t="shared" si="1508"/>
        <v>3UTARA</v>
      </c>
      <c r="AM5363" s="5" t="str">
        <f t="shared" si="1509"/>
        <v>1 &gt; 4UTARA10 RODA</v>
      </c>
      <c r="AN5363" s="5" t="str">
        <f t="shared" si="1510"/>
        <v>armanBMJ III1 &gt; 4UTARA10 RODA</v>
      </c>
      <c r="AO5363" s="5" t="str">
        <f t="shared" si="1511"/>
        <v>arman1 &gt; 4UTARA10 RODA</v>
      </c>
      <c r="AP5363" s="5" t="str">
        <f t="shared" si="1512"/>
        <v>44216NIGHT</v>
      </c>
    </row>
    <row r="5364" spans="1:42" x14ac:dyDescent="0.3">
      <c r="A5364" s="33">
        <v>1</v>
      </c>
      <c r="B5364" s="33"/>
      <c r="C5364" s="70">
        <v>44216</v>
      </c>
      <c r="D5364" s="71" t="s">
        <v>87</v>
      </c>
      <c r="E5364" s="70">
        <v>44217</v>
      </c>
      <c r="F5364" s="71">
        <v>5178471</v>
      </c>
      <c r="G5364" s="33" t="s">
        <v>20</v>
      </c>
      <c r="H5364" s="33" t="s">
        <v>21</v>
      </c>
      <c r="I5364" s="33" t="s">
        <v>123</v>
      </c>
      <c r="J5364" s="33" t="s">
        <v>23</v>
      </c>
      <c r="K5364" s="69" t="s">
        <v>71</v>
      </c>
      <c r="L5364" s="32" t="str">
        <f t="shared" si="1513"/>
        <v>FM260JD</v>
      </c>
      <c r="M5364" s="32" t="str">
        <f t="shared" si="1514"/>
        <v>BMJ III</v>
      </c>
      <c r="N5364" s="32" t="str">
        <f t="shared" si="1515"/>
        <v>10 RODA</v>
      </c>
      <c r="O5364" s="146">
        <v>4.7210648148148147E-2</v>
      </c>
      <c r="P5364" s="65">
        <v>4.7210648148148147E-2</v>
      </c>
      <c r="Q5364" s="65"/>
      <c r="R5364" s="66">
        <v>4</v>
      </c>
      <c r="S5364" s="66">
        <v>39020</v>
      </c>
      <c r="T5364" s="66">
        <v>15220</v>
      </c>
      <c r="U5364" s="67">
        <f t="shared" si="1507"/>
        <v>23.8</v>
      </c>
      <c r="V5364" s="66">
        <f t="shared" si="1498"/>
        <v>463957.20000000007</v>
      </c>
      <c r="W5364" s="66" t="str">
        <f t="shared" si="1499"/>
        <v>1 &gt; 4</v>
      </c>
      <c r="X5364" s="66">
        <f>A5364+SUMIFS(Presensi!F:F,Presensi!E:E,'Entry Data'!AP5364)</f>
        <v>1</v>
      </c>
      <c r="Y5364" s="66">
        <f>IFERROR(INDEX('Retasi Pricing'!F:F,MATCH('Entry Data'!AM5364,'Retasi Pricing'!E:E,0))*X5364,"")</f>
        <v>25000</v>
      </c>
      <c r="Z5364" s="62" t="s">
        <v>26</v>
      </c>
      <c r="AA5364" s="62" t="s">
        <v>27</v>
      </c>
      <c r="AB5364" s="32"/>
      <c r="AC5364" s="32" t="s">
        <v>216</v>
      </c>
      <c r="AD5364" s="32" t="str">
        <f t="shared" si="1500"/>
        <v/>
      </c>
      <c r="AF5364" s="5" t="str">
        <f t="shared" si="1501"/>
        <v>ruslan44216</v>
      </c>
      <c r="AG5364" s="5" t="str">
        <f t="shared" si="1502"/>
        <v>BMJ 05644216UTARANIGHT</v>
      </c>
      <c r="AH5364" s="5" t="str">
        <f t="shared" si="1503"/>
        <v>ruslan44216UTARANIGHT</v>
      </c>
      <c r="AI5364" s="5" t="str">
        <f t="shared" si="1504"/>
        <v>BMJ 05644216NIGHT</v>
      </c>
      <c r="AJ5364" s="5" t="str">
        <f t="shared" si="1505"/>
        <v>ruslan44216NIGHT</v>
      </c>
      <c r="AK5364" s="5" t="str">
        <f t="shared" si="1506"/>
        <v>ruslanBMJ III</v>
      </c>
      <c r="AL5364" s="5" t="str">
        <f t="shared" si="1508"/>
        <v>4UTARA</v>
      </c>
      <c r="AM5364" s="5" t="str">
        <f t="shared" si="1509"/>
        <v>1 &gt; 4UTARA10 RODA</v>
      </c>
      <c r="AN5364" s="5" t="str">
        <f t="shared" si="1510"/>
        <v>ruslanBMJ III1 &gt; 4UTARA10 RODA</v>
      </c>
      <c r="AO5364" s="5" t="str">
        <f t="shared" si="1511"/>
        <v>ruslan1 &gt; 4UTARA10 RODA</v>
      </c>
      <c r="AP5364" s="5" t="str">
        <f t="shared" si="1512"/>
        <v>44216NIGHT</v>
      </c>
    </row>
    <row r="5365" spans="1:42" x14ac:dyDescent="0.3">
      <c r="A5365" s="33">
        <v>1</v>
      </c>
      <c r="B5365" s="33"/>
      <c r="C5365" s="70">
        <v>44216</v>
      </c>
      <c r="D5365" s="71" t="s">
        <v>87</v>
      </c>
      <c r="E5365" s="70">
        <v>44217</v>
      </c>
      <c r="F5365" s="71">
        <v>5178541</v>
      </c>
      <c r="G5365" s="33" t="s">
        <v>20</v>
      </c>
      <c r="H5365" s="33" t="s">
        <v>21</v>
      </c>
      <c r="I5365" s="33" t="s">
        <v>123</v>
      </c>
      <c r="J5365" s="33" t="s">
        <v>46</v>
      </c>
      <c r="K5365" s="69" t="s">
        <v>71</v>
      </c>
      <c r="L5365" s="32" t="str">
        <f t="shared" si="1513"/>
        <v>FM260JD</v>
      </c>
      <c r="M5365" s="32" t="str">
        <f t="shared" si="1514"/>
        <v>BMJ III</v>
      </c>
      <c r="N5365" s="32" t="str">
        <f t="shared" si="1515"/>
        <v>10 RODA</v>
      </c>
      <c r="O5365" s="146">
        <v>0.10900462962962963</v>
      </c>
      <c r="P5365" s="65">
        <v>0.10900462962962963</v>
      </c>
      <c r="Q5365" s="65"/>
      <c r="R5365" s="66">
        <v>5</v>
      </c>
      <c r="S5365" s="66">
        <v>37100</v>
      </c>
      <c r="T5365" s="66">
        <v>15220</v>
      </c>
      <c r="U5365" s="67">
        <f t="shared" si="1507"/>
        <v>21.88</v>
      </c>
      <c r="V5365" s="66">
        <f t="shared" si="1498"/>
        <v>426528.72</v>
      </c>
      <c r="W5365" s="66" t="str">
        <f t="shared" si="1499"/>
        <v>&gt; 5</v>
      </c>
      <c r="X5365" s="66">
        <f>A5365+SUMIFS(Presensi!F:F,Presensi!E:E,'Entry Data'!AP5365)</f>
        <v>1</v>
      </c>
      <c r="Y5365" s="66">
        <f>IFERROR(INDEX('Retasi Pricing'!F:F,MATCH('Entry Data'!AM5365,'Retasi Pricing'!E:E,0))*X5365,"")</f>
        <v>27650</v>
      </c>
      <c r="Z5365" s="62" t="s">
        <v>26</v>
      </c>
      <c r="AA5365" s="62" t="s">
        <v>27</v>
      </c>
      <c r="AB5365" s="32"/>
      <c r="AC5365" s="32" t="s">
        <v>216</v>
      </c>
      <c r="AD5365" s="32" t="str">
        <f t="shared" si="1500"/>
        <v/>
      </c>
      <c r="AF5365" s="5" t="str">
        <f t="shared" si="1501"/>
        <v>ruslan44216</v>
      </c>
      <c r="AG5365" s="5" t="str">
        <f t="shared" si="1502"/>
        <v>BMJ 05644216UTARANIGHT</v>
      </c>
      <c r="AH5365" s="5" t="str">
        <f t="shared" si="1503"/>
        <v>ruslan44216UTARANIGHT</v>
      </c>
      <c r="AI5365" s="5" t="str">
        <f t="shared" si="1504"/>
        <v>BMJ 05644216NIGHT</v>
      </c>
      <c r="AJ5365" s="5" t="str">
        <f t="shared" si="1505"/>
        <v>ruslan44216NIGHT</v>
      </c>
      <c r="AK5365" s="5" t="str">
        <f t="shared" si="1506"/>
        <v>ruslanBMJ III</v>
      </c>
      <c r="AL5365" s="5" t="str">
        <f t="shared" si="1508"/>
        <v>5UTARA</v>
      </c>
      <c r="AM5365" s="5" t="str">
        <f t="shared" si="1509"/>
        <v>&gt; 5UTARA10 RODA</v>
      </c>
      <c r="AN5365" s="5" t="str">
        <f t="shared" si="1510"/>
        <v>ruslanBMJ III&gt; 5UTARA10 RODA</v>
      </c>
      <c r="AO5365" s="5" t="str">
        <f t="shared" si="1511"/>
        <v>ruslan&gt; 5UTARA10 RODA</v>
      </c>
      <c r="AP5365" s="5" t="str">
        <f t="shared" si="1512"/>
        <v>44216NIGHT</v>
      </c>
    </row>
    <row r="5366" spans="1:42" x14ac:dyDescent="0.3">
      <c r="A5366" s="33">
        <v>1</v>
      </c>
      <c r="B5366" s="33"/>
      <c r="C5366" s="70">
        <v>44216</v>
      </c>
      <c r="D5366" s="71" t="s">
        <v>87</v>
      </c>
      <c r="E5366" s="70">
        <v>44217</v>
      </c>
      <c r="F5366" s="71">
        <v>5178634</v>
      </c>
      <c r="G5366" s="33" t="s">
        <v>20</v>
      </c>
      <c r="H5366" s="33" t="s">
        <v>21</v>
      </c>
      <c r="I5366" s="33" t="s">
        <v>51</v>
      </c>
      <c r="J5366" s="33" t="s">
        <v>46</v>
      </c>
      <c r="K5366" s="69" t="s">
        <v>71</v>
      </c>
      <c r="L5366" s="32" t="str">
        <f t="shared" si="1513"/>
        <v>FM260JD</v>
      </c>
      <c r="M5366" s="32" t="str">
        <f t="shared" si="1514"/>
        <v>BMJ III</v>
      </c>
      <c r="N5366" s="32" t="str">
        <f t="shared" si="1515"/>
        <v>10 RODA</v>
      </c>
      <c r="O5366" s="146">
        <v>0.19516203703703705</v>
      </c>
      <c r="P5366" s="65">
        <v>0.19516203703703705</v>
      </c>
      <c r="Q5366" s="65"/>
      <c r="R5366" s="66">
        <v>6</v>
      </c>
      <c r="S5366" s="66">
        <v>40880</v>
      </c>
      <c r="T5366" s="66">
        <v>15220</v>
      </c>
      <c r="U5366" s="67">
        <f t="shared" si="1507"/>
        <v>25.66</v>
      </c>
      <c r="V5366" s="66">
        <f t="shared" si="1498"/>
        <v>500216.04000000004</v>
      </c>
      <c r="W5366" s="66" t="str">
        <f t="shared" si="1499"/>
        <v>&gt; 6</v>
      </c>
      <c r="X5366" s="66">
        <f>A5366+SUMIFS(Presensi!F:F,Presensi!E:E,'Entry Data'!AP5366)</f>
        <v>1</v>
      </c>
      <c r="Y5366" s="66">
        <f>IFERROR(INDEX('Retasi Pricing'!F:F,MATCH('Entry Data'!AM5366,'Retasi Pricing'!E:E,0))*X5366,"")</f>
        <v>30800</v>
      </c>
      <c r="Z5366" s="62" t="s">
        <v>26</v>
      </c>
      <c r="AA5366" s="62" t="s">
        <v>27</v>
      </c>
      <c r="AB5366" s="32"/>
      <c r="AC5366" s="32" t="s">
        <v>216</v>
      </c>
      <c r="AD5366" s="32" t="str">
        <f t="shared" si="1500"/>
        <v/>
      </c>
      <c r="AF5366" s="5" t="str">
        <f t="shared" si="1501"/>
        <v>ruslan44216</v>
      </c>
      <c r="AG5366" s="5" t="str">
        <f t="shared" si="1502"/>
        <v>BMJ 05644216UTARANIGHT</v>
      </c>
      <c r="AH5366" s="5" t="str">
        <f t="shared" si="1503"/>
        <v>ruslan44216UTARANIGHT</v>
      </c>
      <c r="AI5366" s="5" t="str">
        <f t="shared" si="1504"/>
        <v>BMJ 05644216NIGHT</v>
      </c>
      <c r="AJ5366" s="5" t="str">
        <f t="shared" si="1505"/>
        <v>ruslan44216NIGHT</v>
      </c>
      <c r="AK5366" s="5" t="str">
        <f t="shared" si="1506"/>
        <v>ruslanBMJ III</v>
      </c>
      <c r="AL5366" s="5" t="str">
        <f t="shared" si="1508"/>
        <v>6UTARA</v>
      </c>
      <c r="AM5366" s="5" t="str">
        <f t="shared" si="1509"/>
        <v>&gt; 6UTARA10 RODA</v>
      </c>
      <c r="AN5366" s="5" t="str">
        <f t="shared" si="1510"/>
        <v>ruslanBMJ III&gt; 6UTARA10 RODA</v>
      </c>
      <c r="AO5366" s="5" t="str">
        <f t="shared" si="1511"/>
        <v>ruslan&gt; 6UTARA10 RODA</v>
      </c>
      <c r="AP5366" s="5" t="str">
        <f t="shared" si="1512"/>
        <v>44216NIGHT</v>
      </c>
    </row>
    <row r="5367" spans="1:42" x14ac:dyDescent="0.3">
      <c r="A5367" s="33">
        <v>1</v>
      </c>
      <c r="B5367" s="33"/>
      <c r="C5367" s="70">
        <v>44216</v>
      </c>
      <c r="D5367" s="71" t="s">
        <v>87</v>
      </c>
      <c r="E5367" s="70">
        <v>44216</v>
      </c>
      <c r="F5367" s="71">
        <v>5178246</v>
      </c>
      <c r="G5367" s="33" t="s">
        <v>20</v>
      </c>
      <c r="H5367" s="33" t="s">
        <v>21</v>
      </c>
      <c r="I5367" s="33" t="s">
        <v>123</v>
      </c>
      <c r="J5367" s="33" t="s">
        <v>46</v>
      </c>
      <c r="K5367" s="69" t="s">
        <v>71</v>
      </c>
      <c r="L5367" s="32" t="str">
        <f t="shared" si="1513"/>
        <v>FM260JD</v>
      </c>
      <c r="M5367" s="32" t="str">
        <f t="shared" si="1514"/>
        <v>BMJ III</v>
      </c>
      <c r="N5367" s="32" t="str">
        <f t="shared" si="1515"/>
        <v>10 RODA</v>
      </c>
      <c r="O5367" s="146">
        <v>0.85512731481481474</v>
      </c>
      <c r="P5367" s="65">
        <v>0.86031250000000004</v>
      </c>
      <c r="Q5367" s="65"/>
      <c r="R5367" s="66">
        <v>1</v>
      </c>
      <c r="S5367" s="66">
        <v>37680</v>
      </c>
      <c r="T5367" s="66">
        <v>15220</v>
      </c>
      <c r="U5367" s="67">
        <f t="shared" si="1507"/>
        <v>22.46</v>
      </c>
      <c r="V5367" s="66">
        <f t="shared" si="1498"/>
        <v>437835.24000000005</v>
      </c>
      <c r="W5367" s="66" t="str">
        <f t="shared" si="1499"/>
        <v>1 &gt; 4</v>
      </c>
      <c r="X5367" s="66">
        <f>A5367+SUMIFS(Presensi!F:F,Presensi!E:E,'Entry Data'!AP5367)</f>
        <v>1</v>
      </c>
      <c r="Y5367" s="66">
        <f>IFERROR(INDEX('Retasi Pricing'!F:F,MATCH('Entry Data'!AM5367,'Retasi Pricing'!E:E,0))*X5367,"")</f>
        <v>25000</v>
      </c>
      <c r="Z5367" s="62" t="s">
        <v>26</v>
      </c>
      <c r="AA5367" s="62" t="s">
        <v>27</v>
      </c>
      <c r="AB5367" s="32"/>
      <c r="AC5367" s="32" t="s">
        <v>216</v>
      </c>
      <c r="AD5367" s="32" t="str">
        <f t="shared" si="1500"/>
        <v/>
      </c>
      <c r="AF5367" s="5" t="str">
        <f t="shared" si="1501"/>
        <v>ruslan44216</v>
      </c>
      <c r="AG5367" s="5" t="str">
        <f t="shared" si="1502"/>
        <v>BMJ 05644216UTARANIGHT</v>
      </c>
      <c r="AH5367" s="5" t="str">
        <f t="shared" si="1503"/>
        <v>ruslan44216UTARANIGHT</v>
      </c>
      <c r="AI5367" s="5" t="str">
        <f t="shared" si="1504"/>
        <v>BMJ 05644216NIGHT</v>
      </c>
      <c r="AJ5367" s="5" t="str">
        <f t="shared" si="1505"/>
        <v>ruslan44216NIGHT</v>
      </c>
      <c r="AK5367" s="5" t="str">
        <f t="shared" si="1506"/>
        <v>ruslanBMJ III</v>
      </c>
      <c r="AL5367" s="5" t="str">
        <f t="shared" si="1508"/>
        <v>1UTARA</v>
      </c>
      <c r="AM5367" s="5" t="str">
        <f t="shared" si="1509"/>
        <v>1 &gt; 4UTARA10 RODA</v>
      </c>
      <c r="AN5367" s="5" t="str">
        <f t="shared" si="1510"/>
        <v>ruslanBMJ III1 &gt; 4UTARA10 RODA</v>
      </c>
      <c r="AO5367" s="5" t="str">
        <f t="shared" si="1511"/>
        <v>ruslan1 &gt; 4UTARA10 RODA</v>
      </c>
      <c r="AP5367" s="5" t="str">
        <f t="shared" si="1512"/>
        <v>44216NIGHT</v>
      </c>
    </row>
    <row r="5368" spans="1:42" x14ac:dyDescent="0.3">
      <c r="A5368" s="33">
        <v>1</v>
      </c>
      <c r="B5368" s="33"/>
      <c r="C5368" s="70">
        <v>44216</v>
      </c>
      <c r="D5368" s="71" t="s">
        <v>87</v>
      </c>
      <c r="E5368" s="70">
        <v>44216</v>
      </c>
      <c r="F5368" s="71">
        <v>5178318</v>
      </c>
      <c r="G5368" s="33" t="s">
        <v>20</v>
      </c>
      <c r="H5368" s="33" t="s">
        <v>21</v>
      </c>
      <c r="I5368" s="33" t="s">
        <v>51</v>
      </c>
      <c r="J5368" s="33" t="s">
        <v>46</v>
      </c>
      <c r="K5368" s="69" t="s">
        <v>71</v>
      </c>
      <c r="L5368" s="32" t="str">
        <f t="shared" si="1513"/>
        <v>FM260JD</v>
      </c>
      <c r="M5368" s="32" t="str">
        <f t="shared" si="1514"/>
        <v>BMJ III</v>
      </c>
      <c r="N5368" s="32" t="str">
        <f t="shared" si="1515"/>
        <v>10 RODA</v>
      </c>
      <c r="O5368" s="146">
        <v>0.91362268518518519</v>
      </c>
      <c r="P5368" s="65">
        <v>0.91362268518518519</v>
      </c>
      <c r="Q5368" s="65"/>
      <c r="R5368" s="66">
        <v>2</v>
      </c>
      <c r="S5368" s="66">
        <v>39900</v>
      </c>
      <c r="T5368" s="66">
        <v>15220</v>
      </c>
      <c r="U5368" s="67">
        <f t="shared" si="1507"/>
        <v>24.68</v>
      </c>
      <c r="V5368" s="66">
        <f t="shared" si="1498"/>
        <v>481111.92</v>
      </c>
      <c r="W5368" s="66" t="str">
        <f t="shared" si="1499"/>
        <v>1 &gt; 4</v>
      </c>
      <c r="X5368" s="66">
        <f>A5368+SUMIFS(Presensi!F:F,Presensi!E:E,'Entry Data'!AP5368)</f>
        <v>1</v>
      </c>
      <c r="Y5368" s="66">
        <f>IFERROR(INDEX('Retasi Pricing'!F:F,MATCH('Entry Data'!AM5368,'Retasi Pricing'!E:E,0))*X5368,"")</f>
        <v>25000</v>
      </c>
      <c r="Z5368" s="62" t="s">
        <v>26</v>
      </c>
      <c r="AA5368" s="62" t="s">
        <v>27</v>
      </c>
      <c r="AB5368" s="32"/>
      <c r="AC5368" s="32" t="s">
        <v>216</v>
      </c>
      <c r="AD5368" s="32" t="str">
        <f t="shared" si="1500"/>
        <v/>
      </c>
      <c r="AF5368" s="5" t="str">
        <f t="shared" si="1501"/>
        <v>ruslan44216</v>
      </c>
      <c r="AG5368" s="5" t="str">
        <f t="shared" si="1502"/>
        <v>BMJ 05644216UTARANIGHT</v>
      </c>
      <c r="AH5368" s="5" t="str">
        <f t="shared" si="1503"/>
        <v>ruslan44216UTARANIGHT</v>
      </c>
      <c r="AI5368" s="5" t="str">
        <f t="shared" si="1504"/>
        <v>BMJ 05644216NIGHT</v>
      </c>
      <c r="AJ5368" s="5" t="str">
        <f t="shared" si="1505"/>
        <v>ruslan44216NIGHT</v>
      </c>
      <c r="AK5368" s="5" t="str">
        <f t="shared" si="1506"/>
        <v>ruslanBMJ III</v>
      </c>
      <c r="AL5368" s="5" t="str">
        <f t="shared" si="1508"/>
        <v>2UTARA</v>
      </c>
      <c r="AM5368" s="5" t="str">
        <f t="shared" si="1509"/>
        <v>1 &gt; 4UTARA10 RODA</v>
      </c>
      <c r="AN5368" s="5" t="str">
        <f t="shared" si="1510"/>
        <v>ruslanBMJ III1 &gt; 4UTARA10 RODA</v>
      </c>
      <c r="AO5368" s="5" t="str">
        <f t="shared" si="1511"/>
        <v>ruslan1 &gt; 4UTARA10 RODA</v>
      </c>
      <c r="AP5368" s="5" t="str">
        <f t="shared" si="1512"/>
        <v>44216NIGHT</v>
      </c>
    </row>
    <row r="5369" spans="1:42" x14ac:dyDescent="0.3">
      <c r="A5369" s="33">
        <v>1</v>
      </c>
      <c r="B5369" s="33"/>
      <c r="C5369" s="70">
        <v>44216</v>
      </c>
      <c r="D5369" s="71" t="s">
        <v>87</v>
      </c>
      <c r="E5369" s="70">
        <v>44216</v>
      </c>
      <c r="F5369" s="71">
        <v>5178401</v>
      </c>
      <c r="G5369" s="33" t="s">
        <v>20</v>
      </c>
      <c r="H5369" s="33" t="s">
        <v>21</v>
      </c>
      <c r="I5369" s="33" t="s">
        <v>123</v>
      </c>
      <c r="J5369" s="33" t="s">
        <v>46</v>
      </c>
      <c r="K5369" s="63" t="s">
        <v>71</v>
      </c>
      <c r="L5369" s="32" t="str">
        <f t="shared" si="1513"/>
        <v>FM260JD</v>
      </c>
      <c r="M5369" s="32" t="str">
        <f t="shared" si="1514"/>
        <v>BMJ III</v>
      </c>
      <c r="N5369" s="32" t="str">
        <f t="shared" si="1515"/>
        <v>10 RODA</v>
      </c>
      <c r="O5369" s="146">
        <v>0.97905092592592602</v>
      </c>
      <c r="P5369" s="65">
        <v>0.97905092592592602</v>
      </c>
      <c r="Q5369" s="65"/>
      <c r="R5369" s="66">
        <v>3</v>
      </c>
      <c r="S5369" s="66">
        <v>38660</v>
      </c>
      <c r="T5369" s="66">
        <v>15220</v>
      </c>
      <c r="U5369" s="67">
        <f t="shared" si="1507"/>
        <v>23.44</v>
      </c>
      <c r="V5369" s="66">
        <f t="shared" si="1498"/>
        <v>456939.36</v>
      </c>
      <c r="W5369" s="66" t="str">
        <f t="shared" si="1499"/>
        <v>1 &gt; 4</v>
      </c>
      <c r="X5369" s="66">
        <f>A5369+SUMIFS(Presensi!F:F,Presensi!E:E,'Entry Data'!AP5369)</f>
        <v>1</v>
      </c>
      <c r="Y5369" s="66">
        <f>IFERROR(INDEX('Retasi Pricing'!F:F,MATCH('Entry Data'!AM5369,'Retasi Pricing'!E:E,0))*X5369,"")</f>
        <v>25000</v>
      </c>
      <c r="Z5369" s="62" t="s">
        <v>26</v>
      </c>
      <c r="AA5369" s="62" t="s">
        <v>27</v>
      </c>
      <c r="AB5369" s="32"/>
      <c r="AC5369" s="32" t="s">
        <v>216</v>
      </c>
      <c r="AD5369" s="32" t="str">
        <f t="shared" si="1500"/>
        <v/>
      </c>
      <c r="AF5369" s="5" t="str">
        <f t="shared" si="1501"/>
        <v>ruslan44216</v>
      </c>
      <c r="AG5369" s="5" t="str">
        <f t="shared" si="1502"/>
        <v>BMJ 05644216UTARANIGHT</v>
      </c>
      <c r="AH5369" s="5" t="str">
        <f t="shared" si="1503"/>
        <v>ruslan44216UTARANIGHT</v>
      </c>
      <c r="AI5369" s="5" t="str">
        <f t="shared" si="1504"/>
        <v>BMJ 05644216NIGHT</v>
      </c>
      <c r="AJ5369" s="5" t="str">
        <f t="shared" si="1505"/>
        <v>ruslan44216NIGHT</v>
      </c>
      <c r="AK5369" s="5" t="str">
        <f t="shared" si="1506"/>
        <v>ruslanBMJ III</v>
      </c>
      <c r="AL5369" s="5" t="str">
        <f t="shared" si="1508"/>
        <v>3UTARA</v>
      </c>
      <c r="AM5369" s="5" t="str">
        <f t="shared" si="1509"/>
        <v>1 &gt; 4UTARA10 RODA</v>
      </c>
      <c r="AN5369" s="5" t="str">
        <f t="shared" si="1510"/>
        <v>ruslanBMJ III1 &gt; 4UTARA10 RODA</v>
      </c>
      <c r="AO5369" s="5" t="str">
        <f t="shared" si="1511"/>
        <v>ruslan1 &gt; 4UTARA10 RODA</v>
      </c>
      <c r="AP5369" s="5" t="str">
        <f t="shared" si="1512"/>
        <v>44216NIGHT</v>
      </c>
    </row>
    <row r="5370" spans="1:42" x14ac:dyDescent="0.3">
      <c r="A5370" s="33">
        <v>1</v>
      </c>
      <c r="B5370" s="33"/>
      <c r="C5370" s="70">
        <v>44216</v>
      </c>
      <c r="D5370" s="71" t="s">
        <v>87</v>
      </c>
      <c r="E5370" s="70">
        <v>44217</v>
      </c>
      <c r="F5370" s="71">
        <v>5178465</v>
      </c>
      <c r="G5370" s="33" t="s">
        <v>20</v>
      </c>
      <c r="H5370" s="33" t="s">
        <v>21</v>
      </c>
      <c r="I5370" s="33" t="s">
        <v>123</v>
      </c>
      <c r="J5370" s="33" t="s">
        <v>23</v>
      </c>
      <c r="K5370" s="69" t="s">
        <v>73</v>
      </c>
      <c r="L5370" s="32" t="str">
        <f t="shared" si="1513"/>
        <v>FM260JD</v>
      </c>
      <c r="M5370" s="32" t="str">
        <f t="shared" si="1514"/>
        <v>BMJ</v>
      </c>
      <c r="N5370" s="32" t="str">
        <f t="shared" si="1515"/>
        <v>10 RODA</v>
      </c>
      <c r="O5370" s="146">
        <v>4.3993055555555556E-2</v>
      </c>
      <c r="P5370" s="65">
        <v>4.3993055555555556E-2</v>
      </c>
      <c r="Q5370" s="65"/>
      <c r="R5370" s="66">
        <v>4</v>
      </c>
      <c r="S5370" s="66">
        <v>38480</v>
      </c>
      <c r="T5370" s="66">
        <v>15160</v>
      </c>
      <c r="U5370" s="67">
        <f t="shared" si="1507"/>
        <v>23.32</v>
      </c>
      <c r="V5370" s="66">
        <f t="shared" si="1498"/>
        <v>454600.08</v>
      </c>
      <c r="W5370" s="66" t="str">
        <f t="shared" si="1499"/>
        <v>1 &gt; 4</v>
      </c>
      <c r="X5370" s="66">
        <f>A5370+SUMIFS(Presensi!F:F,Presensi!E:E,'Entry Data'!AP5370)</f>
        <v>1</v>
      </c>
      <c r="Y5370" s="66">
        <f>IFERROR(INDEX('Retasi Pricing'!F:F,MATCH('Entry Data'!AM5370,'Retasi Pricing'!E:E,0))*X5370,"")</f>
        <v>25000</v>
      </c>
      <c r="Z5370" s="62" t="s">
        <v>26</v>
      </c>
      <c r="AA5370" s="62" t="s">
        <v>27</v>
      </c>
      <c r="AB5370" s="32"/>
      <c r="AC5370" s="32" t="s">
        <v>376</v>
      </c>
      <c r="AD5370" s="32" t="str">
        <f t="shared" si="1500"/>
        <v/>
      </c>
      <c r="AF5370" s="5" t="str">
        <f t="shared" si="1501"/>
        <v>ahmad saputra44216</v>
      </c>
      <c r="AG5370" s="5" t="str">
        <f t="shared" si="1502"/>
        <v>BMJ 06544216UTARANIGHT</v>
      </c>
      <c r="AH5370" s="5" t="str">
        <f t="shared" si="1503"/>
        <v>ahmad saputra44216UTARANIGHT</v>
      </c>
      <c r="AI5370" s="5" t="str">
        <f t="shared" si="1504"/>
        <v>BMJ 06544216NIGHT</v>
      </c>
      <c r="AJ5370" s="5" t="str">
        <f t="shared" si="1505"/>
        <v>ahmad saputra44216NIGHT</v>
      </c>
      <c r="AK5370" s="5" t="str">
        <f t="shared" si="1506"/>
        <v>ahmad saputraBMJ</v>
      </c>
      <c r="AL5370" s="5" t="str">
        <f t="shared" si="1508"/>
        <v>4UTARA</v>
      </c>
      <c r="AM5370" s="5" t="str">
        <f t="shared" si="1509"/>
        <v>1 &gt; 4UTARA10 RODA</v>
      </c>
      <c r="AN5370" s="5" t="str">
        <f t="shared" si="1510"/>
        <v>ahmad saputraBMJ1 &gt; 4UTARA10 RODA</v>
      </c>
      <c r="AO5370" s="5" t="str">
        <f t="shared" si="1511"/>
        <v>ahmad saputra1 &gt; 4UTARA10 RODA</v>
      </c>
      <c r="AP5370" s="5" t="str">
        <f t="shared" si="1512"/>
        <v>44216NIGHT</v>
      </c>
    </row>
    <row r="5371" spans="1:42" x14ac:dyDescent="0.3">
      <c r="A5371" s="33">
        <v>1</v>
      </c>
      <c r="B5371" s="33"/>
      <c r="C5371" s="70">
        <v>44216</v>
      </c>
      <c r="D5371" s="71" t="s">
        <v>87</v>
      </c>
      <c r="E5371" s="70">
        <v>44217</v>
      </c>
      <c r="F5371" s="71">
        <v>5178535</v>
      </c>
      <c r="G5371" s="33" t="s">
        <v>20</v>
      </c>
      <c r="H5371" s="33" t="s">
        <v>21</v>
      </c>
      <c r="I5371" s="33" t="s">
        <v>45</v>
      </c>
      <c r="J5371" s="33" t="s">
        <v>46</v>
      </c>
      <c r="K5371" s="63" t="s">
        <v>73</v>
      </c>
      <c r="L5371" s="32" t="str">
        <f t="shared" si="1513"/>
        <v>FM260JD</v>
      </c>
      <c r="M5371" s="32" t="str">
        <f t="shared" si="1514"/>
        <v>BMJ</v>
      </c>
      <c r="N5371" s="32" t="str">
        <f t="shared" si="1515"/>
        <v>10 RODA</v>
      </c>
      <c r="O5371" s="146">
        <v>0.10534722222222222</v>
      </c>
      <c r="P5371" s="65">
        <v>0.10534722222222222</v>
      </c>
      <c r="Q5371" s="65"/>
      <c r="R5371" s="66">
        <v>5</v>
      </c>
      <c r="S5371" s="66">
        <v>39940</v>
      </c>
      <c r="T5371" s="66">
        <v>15160</v>
      </c>
      <c r="U5371" s="67">
        <f t="shared" si="1507"/>
        <v>24.78</v>
      </c>
      <c r="V5371" s="66">
        <f t="shared" si="1498"/>
        <v>483061.32</v>
      </c>
      <c r="W5371" s="66" t="str">
        <f t="shared" si="1499"/>
        <v>&gt; 5</v>
      </c>
      <c r="X5371" s="66">
        <f>A5371+SUMIFS(Presensi!F:F,Presensi!E:E,'Entry Data'!AP5371)</f>
        <v>1</v>
      </c>
      <c r="Y5371" s="66">
        <f>IFERROR(INDEX('Retasi Pricing'!F:F,MATCH('Entry Data'!AM5371,'Retasi Pricing'!E:E,0))*X5371,"")</f>
        <v>27650</v>
      </c>
      <c r="Z5371" s="62" t="s">
        <v>26</v>
      </c>
      <c r="AA5371" s="62" t="s">
        <v>27</v>
      </c>
      <c r="AB5371" s="32"/>
      <c r="AC5371" s="32" t="s">
        <v>376</v>
      </c>
      <c r="AD5371" s="32" t="str">
        <f t="shared" si="1500"/>
        <v/>
      </c>
      <c r="AF5371" s="5" t="str">
        <f t="shared" si="1501"/>
        <v>ahmad saputra44216</v>
      </c>
      <c r="AG5371" s="5" t="str">
        <f t="shared" si="1502"/>
        <v>BMJ 06544216UTARANIGHT</v>
      </c>
      <c r="AH5371" s="5" t="str">
        <f t="shared" si="1503"/>
        <v>ahmad saputra44216UTARANIGHT</v>
      </c>
      <c r="AI5371" s="5" t="str">
        <f t="shared" si="1504"/>
        <v>BMJ 06544216NIGHT</v>
      </c>
      <c r="AJ5371" s="5" t="str">
        <f t="shared" si="1505"/>
        <v>ahmad saputra44216NIGHT</v>
      </c>
      <c r="AK5371" s="5" t="str">
        <f t="shared" si="1506"/>
        <v>ahmad saputraBMJ</v>
      </c>
      <c r="AL5371" s="5" t="str">
        <f t="shared" si="1508"/>
        <v>5UTARA</v>
      </c>
      <c r="AM5371" s="5" t="str">
        <f t="shared" si="1509"/>
        <v>&gt; 5UTARA10 RODA</v>
      </c>
      <c r="AN5371" s="5" t="str">
        <f t="shared" si="1510"/>
        <v>ahmad saputraBMJ&gt; 5UTARA10 RODA</v>
      </c>
      <c r="AO5371" s="5" t="str">
        <f t="shared" si="1511"/>
        <v>ahmad saputra&gt; 5UTARA10 RODA</v>
      </c>
      <c r="AP5371" s="5" t="str">
        <f t="shared" si="1512"/>
        <v>44216NIGHT</v>
      </c>
    </row>
    <row r="5372" spans="1:42" x14ac:dyDescent="0.3">
      <c r="A5372" s="33">
        <v>1</v>
      </c>
      <c r="B5372" s="33"/>
      <c r="C5372" s="70">
        <v>44216</v>
      </c>
      <c r="D5372" s="71" t="s">
        <v>87</v>
      </c>
      <c r="E5372" s="70">
        <v>44217</v>
      </c>
      <c r="F5372" s="71">
        <v>5178608</v>
      </c>
      <c r="G5372" s="33" t="s">
        <v>20</v>
      </c>
      <c r="H5372" s="33" t="s">
        <v>21</v>
      </c>
      <c r="I5372" s="33" t="s">
        <v>123</v>
      </c>
      <c r="J5372" s="33" t="s">
        <v>23</v>
      </c>
      <c r="K5372" s="63" t="s">
        <v>73</v>
      </c>
      <c r="L5372" s="32" t="str">
        <f t="shared" si="1513"/>
        <v>FM260JD</v>
      </c>
      <c r="M5372" s="32" t="str">
        <f t="shared" si="1514"/>
        <v>BMJ</v>
      </c>
      <c r="N5372" s="32" t="str">
        <f t="shared" si="1515"/>
        <v>10 RODA</v>
      </c>
      <c r="O5372" s="146">
        <v>0.17015046296296296</v>
      </c>
      <c r="P5372" s="65">
        <v>0.17015046296296296</v>
      </c>
      <c r="Q5372" s="65"/>
      <c r="R5372" s="66">
        <v>6</v>
      </c>
      <c r="S5372" s="66">
        <v>39240</v>
      </c>
      <c r="T5372" s="66">
        <v>15160</v>
      </c>
      <c r="U5372" s="67">
        <f t="shared" si="1507"/>
        <v>24.08</v>
      </c>
      <c r="V5372" s="66">
        <f t="shared" si="1498"/>
        <v>469415.51999999996</v>
      </c>
      <c r="W5372" s="66" t="str">
        <f t="shared" si="1499"/>
        <v>&gt; 6</v>
      </c>
      <c r="X5372" s="66">
        <f>A5372+SUMIFS(Presensi!F:F,Presensi!E:E,'Entry Data'!AP5372)</f>
        <v>1</v>
      </c>
      <c r="Y5372" s="66">
        <f>IFERROR(INDEX('Retasi Pricing'!F:F,MATCH('Entry Data'!AM5372,'Retasi Pricing'!E:E,0))*X5372,"")</f>
        <v>30800</v>
      </c>
      <c r="Z5372" s="62" t="s">
        <v>26</v>
      </c>
      <c r="AA5372" s="62" t="s">
        <v>27</v>
      </c>
      <c r="AB5372" s="32"/>
      <c r="AC5372" s="32" t="s">
        <v>376</v>
      </c>
      <c r="AD5372" s="32" t="str">
        <f t="shared" si="1500"/>
        <v/>
      </c>
      <c r="AF5372" s="5" t="str">
        <f t="shared" si="1501"/>
        <v>ahmad saputra44216</v>
      </c>
      <c r="AG5372" s="5" t="str">
        <f t="shared" si="1502"/>
        <v>BMJ 06544216UTARANIGHT</v>
      </c>
      <c r="AH5372" s="5" t="str">
        <f t="shared" si="1503"/>
        <v>ahmad saputra44216UTARANIGHT</v>
      </c>
      <c r="AI5372" s="5" t="str">
        <f t="shared" si="1504"/>
        <v>BMJ 06544216NIGHT</v>
      </c>
      <c r="AJ5372" s="5" t="str">
        <f t="shared" si="1505"/>
        <v>ahmad saputra44216NIGHT</v>
      </c>
      <c r="AK5372" s="5" t="str">
        <f t="shared" si="1506"/>
        <v>ahmad saputraBMJ</v>
      </c>
      <c r="AL5372" s="5" t="str">
        <f t="shared" si="1508"/>
        <v>6UTARA</v>
      </c>
      <c r="AM5372" s="5" t="str">
        <f t="shared" si="1509"/>
        <v>&gt; 6UTARA10 RODA</v>
      </c>
      <c r="AN5372" s="5" t="str">
        <f t="shared" si="1510"/>
        <v>ahmad saputraBMJ&gt; 6UTARA10 RODA</v>
      </c>
      <c r="AO5372" s="5" t="str">
        <f t="shared" si="1511"/>
        <v>ahmad saputra&gt; 6UTARA10 RODA</v>
      </c>
      <c r="AP5372" s="5" t="str">
        <f t="shared" si="1512"/>
        <v>44216NIGHT</v>
      </c>
    </row>
    <row r="5373" spans="1:42" x14ac:dyDescent="0.3">
      <c r="A5373" s="33">
        <v>1</v>
      </c>
      <c r="B5373" s="33"/>
      <c r="C5373" s="70">
        <v>44216</v>
      </c>
      <c r="D5373" s="71" t="s">
        <v>87</v>
      </c>
      <c r="E5373" s="70">
        <v>44217</v>
      </c>
      <c r="F5373" s="71">
        <v>5178680</v>
      </c>
      <c r="G5373" s="33" t="s">
        <v>20</v>
      </c>
      <c r="H5373" s="33" t="s">
        <v>21</v>
      </c>
      <c r="I5373" s="33" t="s">
        <v>123</v>
      </c>
      <c r="J5373" s="33" t="s">
        <v>46</v>
      </c>
      <c r="K5373" s="69" t="s">
        <v>73</v>
      </c>
      <c r="L5373" s="32" t="str">
        <f t="shared" si="1513"/>
        <v>FM260JD</v>
      </c>
      <c r="M5373" s="32" t="str">
        <f t="shared" si="1514"/>
        <v>BMJ</v>
      </c>
      <c r="N5373" s="32" t="str">
        <f t="shared" si="1515"/>
        <v>10 RODA</v>
      </c>
      <c r="O5373" s="146">
        <v>0.23306712962962961</v>
      </c>
      <c r="P5373" s="65">
        <v>0.23306712962962961</v>
      </c>
      <c r="Q5373" s="65"/>
      <c r="R5373" s="66">
        <v>7</v>
      </c>
      <c r="S5373" s="66">
        <v>39100</v>
      </c>
      <c r="T5373" s="66">
        <v>15160</v>
      </c>
      <c r="U5373" s="67">
        <f t="shared" si="1507"/>
        <v>23.94</v>
      </c>
      <c r="V5373" s="66">
        <f t="shared" si="1498"/>
        <v>466686.36</v>
      </c>
      <c r="W5373" s="66" t="str">
        <f t="shared" si="1499"/>
        <v>7 &gt;</v>
      </c>
      <c r="X5373" s="66">
        <f>A5373+SUMIFS(Presensi!F:F,Presensi!E:E,'Entry Data'!AP5373)</f>
        <v>1</v>
      </c>
      <c r="Y5373" s="66">
        <f>IFERROR(INDEX('Retasi Pricing'!F:F,MATCH('Entry Data'!AM5373,'Retasi Pricing'!E:E,0))*X5373,"")</f>
        <v>37750</v>
      </c>
      <c r="Z5373" s="62" t="s">
        <v>26</v>
      </c>
      <c r="AA5373" s="62" t="s">
        <v>27</v>
      </c>
      <c r="AB5373" s="32"/>
      <c r="AC5373" s="32" t="s">
        <v>376</v>
      </c>
      <c r="AD5373" s="32" t="str">
        <f t="shared" si="1500"/>
        <v/>
      </c>
      <c r="AF5373" s="5" t="str">
        <f t="shared" si="1501"/>
        <v>ahmad saputra44216</v>
      </c>
      <c r="AG5373" s="5" t="str">
        <f t="shared" si="1502"/>
        <v>BMJ 06544216UTARANIGHT</v>
      </c>
      <c r="AH5373" s="5" t="str">
        <f t="shared" si="1503"/>
        <v>ahmad saputra44216UTARANIGHT</v>
      </c>
      <c r="AI5373" s="5" t="str">
        <f t="shared" si="1504"/>
        <v>BMJ 06544216NIGHT</v>
      </c>
      <c r="AJ5373" s="5" t="str">
        <f t="shared" si="1505"/>
        <v>ahmad saputra44216NIGHT</v>
      </c>
      <c r="AK5373" s="5" t="str">
        <f t="shared" si="1506"/>
        <v>ahmad saputraBMJ</v>
      </c>
      <c r="AL5373" s="5" t="str">
        <f t="shared" si="1508"/>
        <v>7UTARA</v>
      </c>
      <c r="AM5373" s="5" t="str">
        <f t="shared" si="1509"/>
        <v>7 &gt;UTARA10 RODA</v>
      </c>
      <c r="AN5373" s="5" t="str">
        <f t="shared" si="1510"/>
        <v>ahmad saputraBMJ7 &gt;UTARA10 RODA</v>
      </c>
      <c r="AO5373" s="5" t="str">
        <f t="shared" si="1511"/>
        <v>ahmad saputra7 &gt;UTARA10 RODA</v>
      </c>
      <c r="AP5373" s="5" t="str">
        <f t="shared" si="1512"/>
        <v>44216NIGHT</v>
      </c>
    </row>
    <row r="5374" spans="1:42" x14ac:dyDescent="0.3">
      <c r="A5374" s="33">
        <v>1</v>
      </c>
      <c r="B5374" s="33"/>
      <c r="C5374" s="70">
        <v>44216</v>
      </c>
      <c r="D5374" s="71" t="s">
        <v>87</v>
      </c>
      <c r="E5374" s="70">
        <v>44216</v>
      </c>
      <c r="F5374" s="71">
        <v>5178234</v>
      </c>
      <c r="G5374" s="33" t="s">
        <v>20</v>
      </c>
      <c r="H5374" s="33" t="s">
        <v>21</v>
      </c>
      <c r="I5374" s="33" t="s">
        <v>45</v>
      </c>
      <c r="J5374" s="33" t="s">
        <v>46</v>
      </c>
      <c r="K5374" s="63" t="s">
        <v>73</v>
      </c>
      <c r="L5374" s="32" t="str">
        <f t="shared" si="1513"/>
        <v>FM260JD</v>
      </c>
      <c r="M5374" s="32" t="str">
        <f t="shared" si="1514"/>
        <v>BMJ</v>
      </c>
      <c r="N5374" s="32" t="str">
        <f t="shared" si="1515"/>
        <v>10 RODA</v>
      </c>
      <c r="O5374" s="146">
        <v>0.84760416666666671</v>
      </c>
      <c r="P5374" s="65">
        <v>0.85267361111111117</v>
      </c>
      <c r="Q5374" s="65"/>
      <c r="R5374" s="66">
        <v>1</v>
      </c>
      <c r="S5374" s="66">
        <v>40200</v>
      </c>
      <c r="T5374" s="66">
        <v>15160</v>
      </c>
      <c r="U5374" s="67">
        <f t="shared" si="1507"/>
        <v>25.04</v>
      </c>
      <c r="V5374" s="66">
        <f t="shared" si="1498"/>
        <v>488129.76</v>
      </c>
      <c r="W5374" s="66" t="str">
        <f t="shared" si="1499"/>
        <v>1 &gt; 4</v>
      </c>
      <c r="X5374" s="66">
        <f>A5374+SUMIFS(Presensi!F:F,Presensi!E:E,'Entry Data'!AP5374)</f>
        <v>1</v>
      </c>
      <c r="Y5374" s="66">
        <f>IFERROR(INDEX('Retasi Pricing'!F:F,MATCH('Entry Data'!AM5374,'Retasi Pricing'!E:E,0))*X5374,"")</f>
        <v>25000</v>
      </c>
      <c r="Z5374" s="62" t="s">
        <v>26</v>
      </c>
      <c r="AA5374" s="62" t="s">
        <v>27</v>
      </c>
      <c r="AB5374" s="32"/>
      <c r="AC5374" s="32" t="s">
        <v>376</v>
      </c>
      <c r="AD5374" s="32" t="str">
        <f t="shared" si="1500"/>
        <v/>
      </c>
      <c r="AF5374" s="5" t="str">
        <f t="shared" si="1501"/>
        <v>ahmad saputra44216</v>
      </c>
      <c r="AG5374" s="5" t="str">
        <f t="shared" si="1502"/>
        <v>BMJ 06544216UTARANIGHT</v>
      </c>
      <c r="AH5374" s="5" t="str">
        <f t="shared" si="1503"/>
        <v>ahmad saputra44216UTARANIGHT</v>
      </c>
      <c r="AI5374" s="5" t="str">
        <f t="shared" si="1504"/>
        <v>BMJ 06544216NIGHT</v>
      </c>
      <c r="AJ5374" s="5" t="str">
        <f t="shared" si="1505"/>
        <v>ahmad saputra44216NIGHT</v>
      </c>
      <c r="AK5374" s="5" t="str">
        <f t="shared" si="1506"/>
        <v>ahmad saputraBMJ</v>
      </c>
      <c r="AL5374" s="5" t="str">
        <f t="shared" si="1508"/>
        <v>1UTARA</v>
      </c>
      <c r="AM5374" s="5" t="str">
        <f t="shared" si="1509"/>
        <v>1 &gt; 4UTARA10 RODA</v>
      </c>
      <c r="AN5374" s="5" t="str">
        <f t="shared" si="1510"/>
        <v>ahmad saputraBMJ1 &gt; 4UTARA10 RODA</v>
      </c>
      <c r="AO5374" s="5" t="str">
        <f t="shared" si="1511"/>
        <v>ahmad saputra1 &gt; 4UTARA10 RODA</v>
      </c>
      <c r="AP5374" s="5" t="str">
        <f t="shared" si="1512"/>
        <v>44216NIGHT</v>
      </c>
    </row>
    <row r="5375" spans="1:42" x14ac:dyDescent="0.3">
      <c r="A5375" s="33">
        <v>1</v>
      </c>
      <c r="B5375" s="33"/>
      <c r="C5375" s="70">
        <v>44216</v>
      </c>
      <c r="D5375" s="71" t="s">
        <v>87</v>
      </c>
      <c r="E5375" s="70">
        <v>44216</v>
      </c>
      <c r="F5375" s="71">
        <v>5178314</v>
      </c>
      <c r="G5375" s="33" t="s">
        <v>20</v>
      </c>
      <c r="H5375" s="33" t="s">
        <v>21</v>
      </c>
      <c r="I5375" s="33" t="s">
        <v>123</v>
      </c>
      <c r="J5375" s="33" t="s">
        <v>46</v>
      </c>
      <c r="K5375" s="69" t="s">
        <v>73</v>
      </c>
      <c r="L5375" s="32" t="str">
        <f t="shared" si="1513"/>
        <v>FM260JD</v>
      </c>
      <c r="M5375" s="32" t="str">
        <f t="shared" si="1514"/>
        <v>BMJ</v>
      </c>
      <c r="N5375" s="32" t="str">
        <f t="shared" si="1515"/>
        <v>10 RODA</v>
      </c>
      <c r="O5375" s="146">
        <v>0.90788194444444448</v>
      </c>
      <c r="P5375" s="65">
        <v>0.90788194444444448</v>
      </c>
      <c r="Q5375" s="65"/>
      <c r="R5375" s="66">
        <v>2</v>
      </c>
      <c r="S5375" s="66">
        <v>39240</v>
      </c>
      <c r="T5375" s="66">
        <v>15160</v>
      </c>
      <c r="U5375" s="67">
        <f t="shared" si="1507"/>
        <v>24.08</v>
      </c>
      <c r="V5375" s="66">
        <f t="shared" si="1498"/>
        <v>469415.51999999996</v>
      </c>
      <c r="W5375" s="66" t="str">
        <f t="shared" si="1499"/>
        <v>1 &gt; 4</v>
      </c>
      <c r="X5375" s="66">
        <f>A5375+SUMIFS(Presensi!F:F,Presensi!E:E,'Entry Data'!AP5375)</f>
        <v>1</v>
      </c>
      <c r="Y5375" s="66">
        <f>IFERROR(INDEX('Retasi Pricing'!F:F,MATCH('Entry Data'!AM5375,'Retasi Pricing'!E:E,0))*X5375,"")</f>
        <v>25000</v>
      </c>
      <c r="Z5375" s="62" t="s">
        <v>26</v>
      </c>
      <c r="AA5375" s="62" t="s">
        <v>27</v>
      </c>
      <c r="AB5375" s="32"/>
      <c r="AC5375" s="32" t="s">
        <v>376</v>
      </c>
      <c r="AD5375" s="32" t="str">
        <f t="shared" si="1500"/>
        <v/>
      </c>
      <c r="AF5375" s="5" t="str">
        <f t="shared" si="1501"/>
        <v>ahmad saputra44216</v>
      </c>
      <c r="AG5375" s="5" t="str">
        <f t="shared" si="1502"/>
        <v>BMJ 06544216UTARANIGHT</v>
      </c>
      <c r="AH5375" s="5" t="str">
        <f t="shared" si="1503"/>
        <v>ahmad saputra44216UTARANIGHT</v>
      </c>
      <c r="AI5375" s="5" t="str">
        <f t="shared" si="1504"/>
        <v>BMJ 06544216NIGHT</v>
      </c>
      <c r="AJ5375" s="5" t="str">
        <f t="shared" si="1505"/>
        <v>ahmad saputra44216NIGHT</v>
      </c>
      <c r="AK5375" s="5" t="str">
        <f t="shared" si="1506"/>
        <v>ahmad saputraBMJ</v>
      </c>
      <c r="AL5375" s="5" t="str">
        <f t="shared" si="1508"/>
        <v>2UTARA</v>
      </c>
      <c r="AM5375" s="5" t="str">
        <f t="shared" si="1509"/>
        <v>1 &gt; 4UTARA10 RODA</v>
      </c>
      <c r="AN5375" s="5" t="str">
        <f t="shared" si="1510"/>
        <v>ahmad saputraBMJ1 &gt; 4UTARA10 RODA</v>
      </c>
      <c r="AO5375" s="5" t="str">
        <f t="shared" si="1511"/>
        <v>ahmad saputra1 &gt; 4UTARA10 RODA</v>
      </c>
      <c r="AP5375" s="5" t="str">
        <f t="shared" si="1512"/>
        <v>44216NIGHT</v>
      </c>
    </row>
    <row r="5376" spans="1:42" x14ac:dyDescent="0.3">
      <c r="A5376" s="33">
        <v>1</v>
      </c>
      <c r="B5376" s="33"/>
      <c r="C5376" s="70">
        <v>44216</v>
      </c>
      <c r="D5376" s="71" t="s">
        <v>87</v>
      </c>
      <c r="E5376" s="70">
        <v>44216</v>
      </c>
      <c r="F5376" s="71">
        <v>5178398</v>
      </c>
      <c r="G5376" s="33" t="s">
        <v>20</v>
      </c>
      <c r="H5376" s="33" t="s">
        <v>21</v>
      </c>
      <c r="I5376" s="33" t="s">
        <v>123</v>
      </c>
      <c r="J5376" s="33" t="s">
        <v>23</v>
      </c>
      <c r="K5376" s="69" t="s">
        <v>73</v>
      </c>
      <c r="L5376" s="32" t="str">
        <f t="shared" si="1513"/>
        <v>FM260JD</v>
      </c>
      <c r="M5376" s="32" t="str">
        <f t="shared" si="1514"/>
        <v>BMJ</v>
      </c>
      <c r="N5376" s="32" t="str">
        <f t="shared" si="1515"/>
        <v>10 RODA</v>
      </c>
      <c r="O5376" s="146">
        <v>0.97520833333333334</v>
      </c>
      <c r="P5376" s="65">
        <v>0.97520833333333334</v>
      </c>
      <c r="Q5376" s="65"/>
      <c r="R5376" s="66">
        <v>3</v>
      </c>
      <c r="S5376" s="66">
        <v>39360</v>
      </c>
      <c r="T5376" s="66">
        <v>15160</v>
      </c>
      <c r="U5376" s="67">
        <f t="shared" si="1507"/>
        <v>24.2</v>
      </c>
      <c r="V5376" s="66">
        <f t="shared" si="1498"/>
        <v>471754.79999999993</v>
      </c>
      <c r="W5376" s="66" t="str">
        <f t="shared" si="1499"/>
        <v>1 &gt; 4</v>
      </c>
      <c r="X5376" s="66">
        <f>A5376+SUMIFS(Presensi!F:F,Presensi!E:E,'Entry Data'!AP5376)</f>
        <v>1</v>
      </c>
      <c r="Y5376" s="66">
        <f>IFERROR(INDEX('Retasi Pricing'!F:F,MATCH('Entry Data'!AM5376,'Retasi Pricing'!E:E,0))*X5376,"")</f>
        <v>25000</v>
      </c>
      <c r="Z5376" s="62" t="s">
        <v>26</v>
      </c>
      <c r="AA5376" s="62" t="s">
        <v>27</v>
      </c>
      <c r="AB5376" s="32"/>
      <c r="AC5376" s="32" t="s">
        <v>376</v>
      </c>
      <c r="AD5376" s="32" t="str">
        <f t="shared" si="1500"/>
        <v/>
      </c>
      <c r="AF5376" s="5" t="str">
        <f t="shared" si="1501"/>
        <v>ahmad saputra44216</v>
      </c>
      <c r="AG5376" s="5" t="str">
        <f t="shared" si="1502"/>
        <v>BMJ 06544216UTARANIGHT</v>
      </c>
      <c r="AH5376" s="5" t="str">
        <f t="shared" si="1503"/>
        <v>ahmad saputra44216UTARANIGHT</v>
      </c>
      <c r="AI5376" s="5" t="str">
        <f t="shared" si="1504"/>
        <v>BMJ 06544216NIGHT</v>
      </c>
      <c r="AJ5376" s="5" t="str">
        <f t="shared" si="1505"/>
        <v>ahmad saputra44216NIGHT</v>
      </c>
      <c r="AK5376" s="5" t="str">
        <f t="shared" si="1506"/>
        <v>ahmad saputraBMJ</v>
      </c>
      <c r="AL5376" s="5" t="str">
        <f t="shared" si="1508"/>
        <v>3UTARA</v>
      </c>
      <c r="AM5376" s="5" t="str">
        <f t="shared" si="1509"/>
        <v>1 &gt; 4UTARA10 RODA</v>
      </c>
      <c r="AN5376" s="5" t="str">
        <f t="shared" si="1510"/>
        <v>ahmad saputraBMJ1 &gt; 4UTARA10 RODA</v>
      </c>
      <c r="AO5376" s="5" t="str">
        <f t="shared" si="1511"/>
        <v>ahmad saputra1 &gt; 4UTARA10 RODA</v>
      </c>
      <c r="AP5376" s="5" t="str">
        <f t="shared" si="1512"/>
        <v>44216NIGHT</v>
      </c>
    </row>
    <row r="5377" spans="1:42" x14ac:dyDescent="0.3">
      <c r="A5377" s="33">
        <v>1</v>
      </c>
      <c r="B5377" s="33"/>
      <c r="C5377" s="70">
        <v>44216</v>
      </c>
      <c r="D5377" s="71" t="s">
        <v>87</v>
      </c>
      <c r="E5377" s="70">
        <v>44216</v>
      </c>
      <c r="F5377" s="71">
        <v>5178268</v>
      </c>
      <c r="G5377" s="33" t="s">
        <v>20</v>
      </c>
      <c r="H5377" s="33" t="s">
        <v>21</v>
      </c>
      <c r="I5377" s="33" t="s">
        <v>51</v>
      </c>
      <c r="J5377" s="33" t="s">
        <v>46</v>
      </c>
      <c r="K5377" s="69" t="s">
        <v>75</v>
      </c>
      <c r="L5377" s="32" t="str">
        <f t="shared" si="1513"/>
        <v>FM260JD</v>
      </c>
      <c r="M5377" s="32" t="str">
        <f t="shared" si="1514"/>
        <v>BMJ</v>
      </c>
      <c r="N5377" s="32" t="str">
        <f t="shared" si="1515"/>
        <v>10 RODA</v>
      </c>
      <c r="O5377" s="146">
        <v>0.87322916666666661</v>
      </c>
      <c r="P5377" s="65">
        <v>0.87843749999999998</v>
      </c>
      <c r="Q5377" s="65"/>
      <c r="R5377" s="66">
        <v>2</v>
      </c>
      <c r="S5377" s="66">
        <v>42020</v>
      </c>
      <c r="T5377" s="66">
        <v>15400</v>
      </c>
      <c r="U5377" s="67">
        <f t="shared" si="1507"/>
        <v>26.62</v>
      </c>
      <c r="V5377" s="66">
        <f t="shared" si="1498"/>
        <v>518930.27999999997</v>
      </c>
      <c r="W5377" s="66" t="str">
        <f t="shared" si="1499"/>
        <v>1 &gt; 4</v>
      </c>
      <c r="X5377" s="66">
        <f>A5377+SUMIFS(Presensi!F:F,Presensi!E:E,'Entry Data'!AP5377)</f>
        <v>1</v>
      </c>
      <c r="Y5377" s="66">
        <f>IFERROR(INDEX('Retasi Pricing'!F:F,MATCH('Entry Data'!AM5377,'Retasi Pricing'!E:E,0))*X5377,"")</f>
        <v>25000</v>
      </c>
      <c r="Z5377" s="62" t="s">
        <v>26</v>
      </c>
      <c r="AA5377" s="62" t="s">
        <v>27</v>
      </c>
      <c r="AB5377" s="32"/>
      <c r="AC5377" s="32" t="s">
        <v>377</v>
      </c>
      <c r="AD5377" s="32" t="str">
        <f t="shared" si="1500"/>
        <v/>
      </c>
      <c r="AF5377" s="5" t="str">
        <f t="shared" si="1501"/>
        <v>Nurzaenal Abidin44216</v>
      </c>
      <c r="AG5377" s="5" t="str">
        <f t="shared" si="1502"/>
        <v>BMJ 06744216UTARANIGHT</v>
      </c>
      <c r="AH5377" s="5" t="str">
        <f t="shared" si="1503"/>
        <v>Nurzaenal Abidin44216UTARANIGHT</v>
      </c>
      <c r="AI5377" s="5" t="str">
        <f t="shared" si="1504"/>
        <v>BMJ 06744216NIGHT</v>
      </c>
      <c r="AJ5377" s="5" t="str">
        <f t="shared" si="1505"/>
        <v>Nurzaenal Abidin44216NIGHT</v>
      </c>
      <c r="AK5377" s="5" t="str">
        <f t="shared" si="1506"/>
        <v>Nurzaenal AbidinBMJ</v>
      </c>
      <c r="AL5377" s="5" t="str">
        <f t="shared" si="1508"/>
        <v>2UTARA</v>
      </c>
      <c r="AM5377" s="5" t="str">
        <f t="shared" si="1509"/>
        <v>1 &gt; 4UTARA10 RODA</v>
      </c>
      <c r="AN5377" s="5" t="str">
        <f t="shared" si="1510"/>
        <v>Nurzaenal AbidinBMJ1 &gt; 4UTARA10 RODA</v>
      </c>
      <c r="AO5377" s="5" t="str">
        <f t="shared" si="1511"/>
        <v>Nurzaenal Abidin1 &gt; 4UTARA10 RODA</v>
      </c>
      <c r="AP5377" s="5" t="str">
        <f t="shared" si="1512"/>
        <v>44216NIGHT</v>
      </c>
    </row>
    <row r="5378" spans="1:42" x14ac:dyDescent="0.3">
      <c r="A5378" s="33">
        <v>1</v>
      </c>
      <c r="B5378" s="33"/>
      <c r="C5378" s="70">
        <v>44216</v>
      </c>
      <c r="D5378" s="71" t="s">
        <v>87</v>
      </c>
      <c r="E5378" s="70">
        <v>44217</v>
      </c>
      <c r="F5378" s="71">
        <v>5178552</v>
      </c>
      <c r="G5378" s="33" t="s">
        <v>20</v>
      </c>
      <c r="H5378" s="33" t="s">
        <v>21</v>
      </c>
      <c r="I5378" s="33" t="s">
        <v>51</v>
      </c>
      <c r="J5378" s="33" t="s">
        <v>46</v>
      </c>
      <c r="K5378" s="63" t="s">
        <v>78</v>
      </c>
      <c r="L5378" s="32" t="str">
        <f t="shared" si="1513"/>
        <v>FM260JD</v>
      </c>
      <c r="M5378" s="32" t="str">
        <f t="shared" si="1514"/>
        <v>BMJ</v>
      </c>
      <c r="N5378" s="32" t="str">
        <f t="shared" si="1515"/>
        <v>10 RODA</v>
      </c>
      <c r="O5378" s="146">
        <v>0.12006944444444445</v>
      </c>
      <c r="P5378" s="65">
        <v>0.12006944444444445</v>
      </c>
      <c r="Q5378" s="65"/>
      <c r="R5378" s="66">
        <v>3</v>
      </c>
      <c r="S5378" s="66">
        <v>39880</v>
      </c>
      <c r="T5378" s="66">
        <v>15200</v>
      </c>
      <c r="U5378" s="67">
        <f t="shared" si="1507"/>
        <v>24.68</v>
      </c>
      <c r="V5378" s="66">
        <f t="shared" si="1498"/>
        <v>481111.92</v>
      </c>
      <c r="W5378" s="66" t="str">
        <f t="shared" si="1499"/>
        <v>1 &gt; 4</v>
      </c>
      <c r="X5378" s="66">
        <f>A5378+SUMIFS(Presensi!F:F,Presensi!E:E,'Entry Data'!AP5378)</f>
        <v>1</v>
      </c>
      <c r="Y5378" s="66">
        <f>IFERROR(INDEX('Retasi Pricing'!F:F,MATCH('Entry Data'!AM5378,'Retasi Pricing'!E:E,0))*X5378,"")</f>
        <v>25000</v>
      </c>
      <c r="Z5378" s="62" t="s">
        <v>26</v>
      </c>
      <c r="AA5378" s="62" t="s">
        <v>27</v>
      </c>
      <c r="AB5378" s="32"/>
      <c r="AC5378" s="32" t="s">
        <v>128</v>
      </c>
      <c r="AD5378" s="32" t="str">
        <f t="shared" si="1500"/>
        <v/>
      </c>
      <c r="AF5378" s="5" t="str">
        <f t="shared" si="1501"/>
        <v>jafar44216</v>
      </c>
      <c r="AG5378" s="5" t="str">
        <f t="shared" si="1502"/>
        <v>BMJ 06944216UTARANIGHT</v>
      </c>
      <c r="AH5378" s="5" t="str">
        <f t="shared" si="1503"/>
        <v>jafar44216UTARANIGHT</v>
      </c>
      <c r="AI5378" s="5" t="str">
        <f t="shared" si="1504"/>
        <v>BMJ 06944216NIGHT</v>
      </c>
      <c r="AJ5378" s="5" t="str">
        <f t="shared" si="1505"/>
        <v>jafar44216NIGHT</v>
      </c>
      <c r="AK5378" s="5" t="str">
        <f t="shared" si="1506"/>
        <v>jafarBMJ</v>
      </c>
      <c r="AL5378" s="5" t="str">
        <f t="shared" si="1508"/>
        <v>3UTARA</v>
      </c>
      <c r="AM5378" s="5" t="str">
        <f t="shared" si="1509"/>
        <v>1 &gt; 4UTARA10 RODA</v>
      </c>
      <c r="AN5378" s="5" t="str">
        <f t="shared" si="1510"/>
        <v>jafarBMJ1 &gt; 4UTARA10 RODA</v>
      </c>
      <c r="AO5378" s="5" t="str">
        <f t="shared" si="1511"/>
        <v>jafar1 &gt; 4UTARA10 RODA</v>
      </c>
      <c r="AP5378" s="5" t="str">
        <f t="shared" si="1512"/>
        <v>44216NIGHT</v>
      </c>
    </row>
    <row r="5379" spans="1:42" x14ac:dyDescent="0.3">
      <c r="A5379" s="33">
        <v>1</v>
      </c>
      <c r="B5379" s="33"/>
      <c r="C5379" s="70">
        <v>44216</v>
      </c>
      <c r="D5379" s="71" t="s">
        <v>87</v>
      </c>
      <c r="E5379" s="70">
        <v>44217</v>
      </c>
      <c r="F5379" s="71">
        <v>5178679</v>
      </c>
      <c r="G5379" s="33" t="s">
        <v>20</v>
      </c>
      <c r="H5379" s="33" t="s">
        <v>21</v>
      </c>
      <c r="I5379" s="33" t="s">
        <v>123</v>
      </c>
      <c r="J5379" s="33" t="s">
        <v>23</v>
      </c>
      <c r="K5379" s="69" t="s">
        <v>78</v>
      </c>
      <c r="L5379" s="32" t="str">
        <f t="shared" si="1513"/>
        <v>FM260JD</v>
      </c>
      <c r="M5379" s="32" t="str">
        <f t="shared" si="1514"/>
        <v>BMJ</v>
      </c>
      <c r="N5379" s="32" t="str">
        <f t="shared" si="1515"/>
        <v>10 RODA</v>
      </c>
      <c r="O5379" s="146">
        <v>0.23275462962962964</v>
      </c>
      <c r="P5379" s="65">
        <v>0.23275462962962964</v>
      </c>
      <c r="Q5379" s="65"/>
      <c r="R5379" s="66">
        <v>4</v>
      </c>
      <c r="S5379" s="66">
        <v>38700</v>
      </c>
      <c r="T5379" s="66">
        <v>15200</v>
      </c>
      <c r="U5379" s="67">
        <f t="shared" si="1507"/>
        <v>23.5</v>
      </c>
      <c r="V5379" s="66">
        <f t="shared" si="1498"/>
        <v>458109</v>
      </c>
      <c r="W5379" s="66" t="str">
        <f t="shared" si="1499"/>
        <v>1 &gt; 4</v>
      </c>
      <c r="X5379" s="66">
        <f>A5379+SUMIFS(Presensi!F:F,Presensi!E:E,'Entry Data'!AP5379)</f>
        <v>1</v>
      </c>
      <c r="Y5379" s="66">
        <f>IFERROR(INDEX('Retasi Pricing'!F:F,MATCH('Entry Data'!AM5379,'Retasi Pricing'!E:E,0))*X5379,"")</f>
        <v>25000</v>
      </c>
      <c r="Z5379" s="62" t="s">
        <v>26</v>
      </c>
      <c r="AA5379" s="62" t="s">
        <v>27</v>
      </c>
      <c r="AB5379" s="32"/>
      <c r="AC5379" s="32" t="s">
        <v>128</v>
      </c>
      <c r="AD5379" s="32" t="str">
        <f t="shared" si="1500"/>
        <v/>
      </c>
      <c r="AF5379" s="5" t="str">
        <f t="shared" si="1501"/>
        <v>jafar44216</v>
      </c>
      <c r="AG5379" s="5" t="str">
        <f t="shared" si="1502"/>
        <v>BMJ 06944216UTARANIGHT</v>
      </c>
      <c r="AH5379" s="5" t="str">
        <f t="shared" si="1503"/>
        <v>jafar44216UTARANIGHT</v>
      </c>
      <c r="AI5379" s="5" t="str">
        <f t="shared" si="1504"/>
        <v>BMJ 06944216NIGHT</v>
      </c>
      <c r="AJ5379" s="5" t="str">
        <f t="shared" si="1505"/>
        <v>jafar44216NIGHT</v>
      </c>
      <c r="AK5379" s="5" t="str">
        <f t="shared" si="1506"/>
        <v>jafarBMJ</v>
      </c>
      <c r="AL5379" s="5" t="str">
        <f t="shared" si="1508"/>
        <v>4UTARA</v>
      </c>
      <c r="AM5379" s="5" t="str">
        <f t="shared" si="1509"/>
        <v>1 &gt; 4UTARA10 RODA</v>
      </c>
      <c r="AN5379" s="5" t="str">
        <f t="shared" si="1510"/>
        <v>jafarBMJ1 &gt; 4UTARA10 RODA</v>
      </c>
      <c r="AO5379" s="5" t="str">
        <f t="shared" si="1511"/>
        <v>jafar1 &gt; 4UTARA10 RODA</v>
      </c>
      <c r="AP5379" s="5" t="str">
        <f t="shared" si="1512"/>
        <v>44216NIGHT</v>
      </c>
    </row>
    <row r="5380" spans="1:42" x14ac:dyDescent="0.3">
      <c r="A5380" s="33">
        <v>1</v>
      </c>
      <c r="B5380" s="33"/>
      <c r="C5380" s="70">
        <v>44216</v>
      </c>
      <c r="D5380" s="71" t="s">
        <v>87</v>
      </c>
      <c r="E5380" s="70">
        <v>44216</v>
      </c>
      <c r="F5380" s="71">
        <v>5178288</v>
      </c>
      <c r="G5380" s="33" t="s">
        <v>20</v>
      </c>
      <c r="H5380" s="33" t="s">
        <v>21</v>
      </c>
      <c r="I5380" s="33" t="s">
        <v>45</v>
      </c>
      <c r="J5380" s="33" t="s">
        <v>46</v>
      </c>
      <c r="K5380" s="63" t="s">
        <v>78</v>
      </c>
      <c r="L5380" s="32" t="str">
        <f t="shared" si="1513"/>
        <v>FM260JD</v>
      </c>
      <c r="M5380" s="32" t="str">
        <f t="shared" si="1514"/>
        <v>BMJ</v>
      </c>
      <c r="N5380" s="32" t="str">
        <f t="shared" si="1515"/>
        <v>10 RODA</v>
      </c>
      <c r="O5380" s="146">
        <v>0.88951388888888883</v>
      </c>
      <c r="P5380" s="65">
        <v>0.89548611111111109</v>
      </c>
      <c r="Q5380" s="65"/>
      <c r="R5380" s="66">
        <v>1</v>
      </c>
      <c r="S5380" s="66">
        <v>40880</v>
      </c>
      <c r="T5380" s="66">
        <v>15200</v>
      </c>
      <c r="U5380" s="67">
        <f t="shared" si="1507"/>
        <v>25.68</v>
      </c>
      <c r="V5380" s="66">
        <f t="shared" si="1498"/>
        <v>500605.92</v>
      </c>
      <c r="W5380" s="66" t="str">
        <f t="shared" si="1499"/>
        <v>1 &gt; 4</v>
      </c>
      <c r="X5380" s="66">
        <f>A5380+SUMIFS(Presensi!F:F,Presensi!E:E,'Entry Data'!AP5380)</f>
        <v>1</v>
      </c>
      <c r="Y5380" s="66">
        <f>IFERROR(INDEX('Retasi Pricing'!F:F,MATCH('Entry Data'!AM5380,'Retasi Pricing'!E:E,0))*X5380,"")</f>
        <v>25000</v>
      </c>
      <c r="Z5380" s="62" t="s">
        <v>26</v>
      </c>
      <c r="AA5380" s="62" t="s">
        <v>27</v>
      </c>
      <c r="AB5380" s="32"/>
      <c r="AC5380" s="32" t="s">
        <v>128</v>
      </c>
      <c r="AD5380" s="32" t="str">
        <f t="shared" si="1500"/>
        <v/>
      </c>
      <c r="AF5380" s="5" t="str">
        <f t="shared" si="1501"/>
        <v>jafar44216</v>
      </c>
      <c r="AG5380" s="5" t="str">
        <f t="shared" si="1502"/>
        <v>BMJ 06944216UTARANIGHT</v>
      </c>
      <c r="AH5380" s="5" t="str">
        <f t="shared" si="1503"/>
        <v>jafar44216UTARANIGHT</v>
      </c>
      <c r="AI5380" s="5" t="str">
        <f t="shared" si="1504"/>
        <v>BMJ 06944216NIGHT</v>
      </c>
      <c r="AJ5380" s="5" t="str">
        <f t="shared" si="1505"/>
        <v>jafar44216NIGHT</v>
      </c>
      <c r="AK5380" s="5" t="str">
        <f t="shared" si="1506"/>
        <v>jafarBMJ</v>
      </c>
      <c r="AL5380" s="5" t="str">
        <f t="shared" si="1508"/>
        <v>1UTARA</v>
      </c>
      <c r="AM5380" s="5" t="str">
        <f t="shared" si="1509"/>
        <v>1 &gt; 4UTARA10 RODA</v>
      </c>
      <c r="AN5380" s="5" t="str">
        <f t="shared" si="1510"/>
        <v>jafarBMJ1 &gt; 4UTARA10 RODA</v>
      </c>
      <c r="AO5380" s="5" t="str">
        <f t="shared" si="1511"/>
        <v>jafar1 &gt; 4UTARA10 RODA</v>
      </c>
      <c r="AP5380" s="5" t="str">
        <f t="shared" si="1512"/>
        <v>44216NIGHT</v>
      </c>
    </row>
    <row r="5381" spans="1:42" x14ac:dyDescent="0.3">
      <c r="A5381" s="33">
        <v>1</v>
      </c>
      <c r="B5381" s="33"/>
      <c r="C5381" s="70">
        <v>44216</v>
      </c>
      <c r="D5381" s="71" t="s">
        <v>87</v>
      </c>
      <c r="E5381" s="70">
        <v>44216</v>
      </c>
      <c r="F5381" s="71">
        <v>5178378</v>
      </c>
      <c r="G5381" s="33" t="s">
        <v>20</v>
      </c>
      <c r="H5381" s="33" t="s">
        <v>21</v>
      </c>
      <c r="I5381" s="33" t="s">
        <v>51</v>
      </c>
      <c r="J5381" s="33" t="s">
        <v>46</v>
      </c>
      <c r="K5381" s="63" t="s">
        <v>78</v>
      </c>
      <c r="L5381" s="32" t="str">
        <f t="shared" si="1513"/>
        <v>FM260JD</v>
      </c>
      <c r="M5381" s="32" t="str">
        <f t="shared" si="1514"/>
        <v>BMJ</v>
      </c>
      <c r="N5381" s="32" t="str">
        <f t="shared" si="1515"/>
        <v>10 RODA</v>
      </c>
      <c r="O5381" s="146">
        <v>0.96283564814814815</v>
      </c>
      <c r="P5381" s="65">
        <v>0.96283564814814815</v>
      </c>
      <c r="Q5381" s="65"/>
      <c r="R5381" s="66">
        <v>2</v>
      </c>
      <c r="S5381" s="66">
        <v>40480</v>
      </c>
      <c r="T5381" s="66">
        <v>15200</v>
      </c>
      <c r="U5381" s="67">
        <f t="shared" si="1507"/>
        <v>25.28</v>
      </c>
      <c r="V5381" s="66">
        <f t="shared" si="1498"/>
        <v>492808.32</v>
      </c>
      <c r="W5381" s="66" t="str">
        <f t="shared" si="1499"/>
        <v>1 &gt; 4</v>
      </c>
      <c r="X5381" s="66">
        <f>A5381+SUMIFS(Presensi!F:F,Presensi!E:E,'Entry Data'!AP5381)</f>
        <v>1</v>
      </c>
      <c r="Y5381" s="66">
        <f>IFERROR(INDEX('Retasi Pricing'!F:F,MATCH('Entry Data'!AM5381,'Retasi Pricing'!E:E,0))*X5381,"")</f>
        <v>25000</v>
      </c>
      <c r="Z5381" s="62" t="s">
        <v>26</v>
      </c>
      <c r="AA5381" s="62" t="s">
        <v>27</v>
      </c>
      <c r="AB5381" s="32"/>
      <c r="AC5381" s="32" t="s">
        <v>128</v>
      </c>
      <c r="AD5381" s="32" t="str">
        <f t="shared" si="1500"/>
        <v/>
      </c>
      <c r="AF5381" s="5" t="str">
        <f t="shared" si="1501"/>
        <v>jafar44216</v>
      </c>
      <c r="AG5381" s="5" t="str">
        <f t="shared" si="1502"/>
        <v>BMJ 06944216UTARANIGHT</v>
      </c>
      <c r="AH5381" s="5" t="str">
        <f t="shared" si="1503"/>
        <v>jafar44216UTARANIGHT</v>
      </c>
      <c r="AI5381" s="5" t="str">
        <f t="shared" si="1504"/>
        <v>BMJ 06944216NIGHT</v>
      </c>
      <c r="AJ5381" s="5" t="str">
        <f t="shared" si="1505"/>
        <v>jafar44216NIGHT</v>
      </c>
      <c r="AK5381" s="5" t="str">
        <f t="shared" si="1506"/>
        <v>jafarBMJ</v>
      </c>
      <c r="AL5381" s="5" t="str">
        <f t="shared" si="1508"/>
        <v>2UTARA</v>
      </c>
      <c r="AM5381" s="5" t="str">
        <f t="shared" si="1509"/>
        <v>1 &gt; 4UTARA10 RODA</v>
      </c>
      <c r="AN5381" s="5" t="str">
        <f t="shared" si="1510"/>
        <v>jafarBMJ1 &gt; 4UTARA10 RODA</v>
      </c>
      <c r="AO5381" s="5" t="str">
        <f t="shared" si="1511"/>
        <v>jafar1 &gt; 4UTARA10 RODA</v>
      </c>
      <c r="AP5381" s="5" t="str">
        <f t="shared" si="1512"/>
        <v>44216NIGHT</v>
      </c>
    </row>
    <row r="5382" spans="1:42" x14ac:dyDescent="0.3">
      <c r="A5382" s="33">
        <v>1</v>
      </c>
      <c r="B5382" s="33"/>
      <c r="C5382" s="70">
        <v>44216</v>
      </c>
      <c r="D5382" s="71" t="s">
        <v>87</v>
      </c>
      <c r="E5382" s="70">
        <v>44217</v>
      </c>
      <c r="F5382" s="71">
        <v>5178434</v>
      </c>
      <c r="G5382" s="33" t="s">
        <v>20</v>
      </c>
      <c r="H5382" s="33" t="s">
        <v>21</v>
      </c>
      <c r="I5382" s="33" t="s">
        <v>45</v>
      </c>
      <c r="J5382" s="33" t="s">
        <v>46</v>
      </c>
      <c r="K5382" s="69" t="s">
        <v>79</v>
      </c>
      <c r="L5382" s="32" t="str">
        <f t="shared" si="1513"/>
        <v>AXOR4843</v>
      </c>
      <c r="M5382" s="32" t="str">
        <f t="shared" si="1514"/>
        <v>BMJ</v>
      </c>
      <c r="N5382" s="32" t="str">
        <f t="shared" si="1515"/>
        <v>12 RODA</v>
      </c>
      <c r="O5382" s="146">
        <v>1.2048611111111112E-2</v>
      </c>
      <c r="P5382" s="65">
        <v>1.2048611111111112E-2</v>
      </c>
      <c r="Q5382" s="65"/>
      <c r="R5382" s="66">
        <v>2</v>
      </c>
      <c r="S5382" s="66">
        <v>54960</v>
      </c>
      <c r="T5382" s="66">
        <v>20180</v>
      </c>
      <c r="U5382" s="67">
        <f t="shared" si="1507"/>
        <v>34.78</v>
      </c>
      <c r="V5382" s="66">
        <f t="shared" si="1498"/>
        <v>705234.06</v>
      </c>
      <c r="W5382" s="66" t="str">
        <f t="shared" si="1499"/>
        <v>1 &gt; 4</v>
      </c>
      <c r="X5382" s="66">
        <f>A5382+SUMIFS(Presensi!F:F,Presensi!E:E,'Entry Data'!AP5382)</f>
        <v>1</v>
      </c>
      <c r="Y5382" s="66">
        <f>IFERROR(INDEX('Retasi Pricing'!F:F,MATCH('Entry Data'!AM5382,'Retasi Pricing'!E:E,0))*X5382,"")</f>
        <v>27500</v>
      </c>
      <c r="Z5382" s="62" t="s">
        <v>26</v>
      </c>
      <c r="AA5382" s="62" t="s">
        <v>27</v>
      </c>
      <c r="AB5382" s="32"/>
      <c r="AC5382" s="32" t="s">
        <v>211</v>
      </c>
      <c r="AD5382" s="32" t="str">
        <f t="shared" si="1500"/>
        <v/>
      </c>
      <c r="AF5382" s="5" t="str">
        <f t="shared" si="1501"/>
        <v>yudianto44216</v>
      </c>
      <c r="AG5382" s="5" t="str">
        <f t="shared" si="1502"/>
        <v>BMJ 07044216UTARANIGHT</v>
      </c>
      <c r="AH5382" s="5" t="str">
        <f t="shared" si="1503"/>
        <v>yudianto44216UTARANIGHT</v>
      </c>
      <c r="AI5382" s="5" t="str">
        <f t="shared" si="1504"/>
        <v>BMJ 07044216NIGHT</v>
      </c>
      <c r="AJ5382" s="5" t="str">
        <f t="shared" si="1505"/>
        <v>yudianto44216NIGHT</v>
      </c>
      <c r="AK5382" s="5" t="str">
        <f t="shared" si="1506"/>
        <v>yudiantoBMJ</v>
      </c>
      <c r="AL5382" s="5" t="str">
        <f t="shared" si="1508"/>
        <v>2UTARA</v>
      </c>
      <c r="AM5382" s="5" t="str">
        <f t="shared" si="1509"/>
        <v>1 &gt; 4UTARA12 RODA</v>
      </c>
      <c r="AN5382" s="5" t="str">
        <f t="shared" si="1510"/>
        <v>yudiantoBMJ1 &gt; 4UTARA12 RODA</v>
      </c>
      <c r="AO5382" s="5" t="str">
        <f t="shared" si="1511"/>
        <v>yudianto1 &gt; 4UTARA12 RODA</v>
      </c>
      <c r="AP5382" s="5" t="str">
        <f t="shared" si="1512"/>
        <v>44216NIGHT</v>
      </c>
    </row>
    <row r="5383" spans="1:42" x14ac:dyDescent="0.3">
      <c r="A5383" s="33">
        <v>1</v>
      </c>
      <c r="B5383" s="33"/>
      <c r="C5383" s="70">
        <v>44216</v>
      </c>
      <c r="D5383" s="71" t="s">
        <v>87</v>
      </c>
      <c r="E5383" s="70">
        <v>44217</v>
      </c>
      <c r="F5383" s="71">
        <v>5178509</v>
      </c>
      <c r="G5383" s="33" t="s">
        <v>20</v>
      </c>
      <c r="H5383" s="33" t="s">
        <v>21</v>
      </c>
      <c r="I5383" s="33" t="s">
        <v>45</v>
      </c>
      <c r="J5383" s="33" t="s">
        <v>46</v>
      </c>
      <c r="K5383" s="69" t="s">
        <v>79</v>
      </c>
      <c r="L5383" s="32" t="str">
        <f t="shared" si="1513"/>
        <v>AXOR4843</v>
      </c>
      <c r="M5383" s="32" t="str">
        <f t="shared" si="1514"/>
        <v>BMJ</v>
      </c>
      <c r="N5383" s="32" t="str">
        <f t="shared" si="1515"/>
        <v>12 RODA</v>
      </c>
      <c r="O5383" s="146">
        <v>8.1215277777777775E-2</v>
      </c>
      <c r="P5383" s="65">
        <v>8.1215277777777775E-2</v>
      </c>
      <c r="Q5383" s="65"/>
      <c r="R5383" s="66">
        <v>4</v>
      </c>
      <c r="S5383" s="66">
        <v>53360</v>
      </c>
      <c r="T5383" s="66">
        <v>20180</v>
      </c>
      <c r="U5383" s="67">
        <f t="shared" si="1507"/>
        <v>33.18</v>
      </c>
      <c r="V5383" s="66">
        <f t="shared" si="1498"/>
        <v>672790.86</v>
      </c>
      <c r="W5383" s="66" t="str">
        <f t="shared" si="1499"/>
        <v>1 &gt; 4</v>
      </c>
      <c r="X5383" s="66">
        <f>A5383+SUMIFS(Presensi!F:F,Presensi!E:E,'Entry Data'!AP5383)</f>
        <v>1</v>
      </c>
      <c r="Y5383" s="66">
        <f>IFERROR(INDEX('Retasi Pricing'!F:F,MATCH('Entry Data'!AM5383,'Retasi Pricing'!E:E,0))*X5383,"")</f>
        <v>27500</v>
      </c>
      <c r="Z5383" s="62" t="s">
        <v>26</v>
      </c>
      <c r="AA5383" s="62" t="s">
        <v>27</v>
      </c>
      <c r="AB5383" s="32"/>
      <c r="AC5383" s="32" t="s">
        <v>377</v>
      </c>
      <c r="AD5383" s="32" t="str">
        <f t="shared" si="1500"/>
        <v/>
      </c>
      <c r="AF5383" s="5" t="str">
        <f t="shared" si="1501"/>
        <v>Nurzaenal Abidin44216</v>
      </c>
      <c r="AG5383" s="5" t="str">
        <f t="shared" si="1502"/>
        <v>BMJ 07044216UTARANIGHT</v>
      </c>
      <c r="AH5383" s="5" t="str">
        <f t="shared" si="1503"/>
        <v>Nurzaenal Abidin44216UTARANIGHT</v>
      </c>
      <c r="AI5383" s="5" t="str">
        <f t="shared" si="1504"/>
        <v>BMJ 07044216NIGHT</v>
      </c>
      <c r="AJ5383" s="5" t="str">
        <f t="shared" si="1505"/>
        <v>Nurzaenal Abidin44216NIGHT</v>
      </c>
      <c r="AK5383" s="5" t="str">
        <f t="shared" si="1506"/>
        <v>Nurzaenal AbidinBMJ</v>
      </c>
      <c r="AL5383" s="5" t="str">
        <f t="shared" si="1508"/>
        <v>4UTARA</v>
      </c>
      <c r="AM5383" s="5" t="str">
        <f t="shared" si="1509"/>
        <v>1 &gt; 4UTARA12 RODA</v>
      </c>
      <c r="AN5383" s="5" t="str">
        <f t="shared" si="1510"/>
        <v>Nurzaenal AbidinBMJ1 &gt; 4UTARA12 RODA</v>
      </c>
      <c r="AO5383" s="5" t="str">
        <f t="shared" si="1511"/>
        <v>Nurzaenal Abidin1 &gt; 4UTARA12 RODA</v>
      </c>
      <c r="AP5383" s="5" t="str">
        <f t="shared" si="1512"/>
        <v>44216NIGHT</v>
      </c>
    </row>
    <row r="5384" spans="1:42" x14ac:dyDescent="0.3">
      <c r="A5384" s="33">
        <v>1</v>
      </c>
      <c r="B5384" s="33"/>
      <c r="C5384" s="70">
        <v>44216</v>
      </c>
      <c r="D5384" s="71" t="s">
        <v>87</v>
      </c>
      <c r="E5384" s="70">
        <v>44217</v>
      </c>
      <c r="F5384" s="71">
        <v>5178582</v>
      </c>
      <c r="G5384" s="33" t="s">
        <v>20</v>
      </c>
      <c r="H5384" s="33" t="s">
        <v>21</v>
      </c>
      <c r="I5384" s="33" t="s">
        <v>45</v>
      </c>
      <c r="J5384" s="33" t="s">
        <v>46</v>
      </c>
      <c r="K5384" s="63" t="s">
        <v>79</v>
      </c>
      <c r="L5384" s="32" t="str">
        <f t="shared" si="1513"/>
        <v>AXOR4843</v>
      </c>
      <c r="M5384" s="32" t="str">
        <f t="shared" si="1514"/>
        <v>BMJ</v>
      </c>
      <c r="N5384" s="32" t="str">
        <f t="shared" si="1515"/>
        <v>12 RODA</v>
      </c>
      <c r="O5384" s="146">
        <v>0.13780092592592594</v>
      </c>
      <c r="P5384" s="65">
        <v>0.13780092592592594</v>
      </c>
      <c r="Q5384" s="65"/>
      <c r="R5384" s="66">
        <v>5</v>
      </c>
      <c r="S5384" s="66">
        <v>50960</v>
      </c>
      <c r="T5384" s="66">
        <v>20180</v>
      </c>
      <c r="U5384" s="67">
        <f t="shared" si="1507"/>
        <v>30.78</v>
      </c>
      <c r="V5384" s="66">
        <f t="shared" si="1498"/>
        <v>624126.06000000006</v>
      </c>
      <c r="W5384" s="66" t="str">
        <f t="shared" si="1499"/>
        <v>&gt; 5</v>
      </c>
      <c r="X5384" s="66">
        <f>A5384+SUMIFS(Presensi!F:F,Presensi!E:E,'Entry Data'!AP5384)</f>
        <v>1</v>
      </c>
      <c r="Y5384" s="66">
        <f>IFERROR(INDEX('Retasi Pricing'!F:F,MATCH('Entry Data'!AM5384,'Retasi Pricing'!E:E,0))*X5384,"")</f>
        <v>31200</v>
      </c>
      <c r="Z5384" s="62" t="s">
        <v>26</v>
      </c>
      <c r="AA5384" s="62" t="s">
        <v>27</v>
      </c>
      <c r="AB5384" s="32"/>
      <c r="AC5384" s="32" t="s">
        <v>377</v>
      </c>
      <c r="AD5384" s="32" t="str">
        <f t="shared" si="1500"/>
        <v/>
      </c>
      <c r="AF5384" s="5" t="str">
        <f t="shared" si="1501"/>
        <v>Nurzaenal Abidin44216</v>
      </c>
      <c r="AG5384" s="5" t="str">
        <f t="shared" si="1502"/>
        <v>BMJ 07044216UTARANIGHT</v>
      </c>
      <c r="AH5384" s="5" t="str">
        <f t="shared" si="1503"/>
        <v>Nurzaenal Abidin44216UTARANIGHT</v>
      </c>
      <c r="AI5384" s="5" t="str">
        <f t="shared" si="1504"/>
        <v>BMJ 07044216NIGHT</v>
      </c>
      <c r="AJ5384" s="5" t="str">
        <f t="shared" si="1505"/>
        <v>Nurzaenal Abidin44216NIGHT</v>
      </c>
      <c r="AK5384" s="5" t="str">
        <f t="shared" si="1506"/>
        <v>Nurzaenal AbidinBMJ</v>
      </c>
      <c r="AL5384" s="5" t="str">
        <f t="shared" si="1508"/>
        <v>5UTARA</v>
      </c>
      <c r="AM5384" s="5" t="str">
        <f t="shared" si="1509"/>
        <v>&gt; 5UTARA12 RODA</v>
      </c>
      <c r="AN5384" s="5" t="str">
        <f t="shared" si="1510"/>
        <v>Nurzaenal AbidinBMJ&gt; 5UTARA12 RODA</v>
      </c>
      <c r="AO5384" s="5" t="str">
        <f t="shared" si="1511"/>
        <v>Nurzaenal Abidin&gt; 5UTARA12 RODA</v>
      </c>
      <c r="AP5384" s="5" t="str">
        <f t="shared" si="1512"/>
        <v>44216NIGHT</v>
      </c>
    </row>
    <row r="5385" spans="1:42" x14ac:dyDescent="0.3">
      <c r="A5385" s="33">
        <v>1</v>
      </c>
      <c r="B5385" s="33"/>
      <c r="C5385" s="70">
        <v>44216</v>
      </c>
      <c r="D5385" s="71" t="s">
        <v>87</v>
      </c>
      <c r="E5385" s="70">
        <v>44217</v>
      </c>
      <c r="F5385" s="71">
        <v>5178652</v>
      </c>
      <c r="G5385" s="33" t="s">
        <v>20</v>
      </c>
      <c r="H5385" s="33" t="s">
        <v>21</v>
      </c>
      <c r="I5385" s="33" t="s">
        <v>123</v>
      </c>
      <c r="J5385" s="33" t="s">
        <v>46</v>
      </c>
      <c r="K5385" s="69" t="s">
        <v>79</v>
      </c>
      <c r="L5385" s="32" t="str">
        <f t="shared" si="1513"/>
        <v>AXOR4843</v>
      </c>
      <c r="M5385" s="32" t="str">
        <f t="shared" si="1514"/>
        <v>BMJ</v>
      </c>
      <c r="N5385" s="32" t="str">
        <f t="shared" si="1515"/>
        <v>12 RODA</v>
      </c>
      <c r="O5385" s="146">
        <v>0.20966435185185184</v>
      </c>
      <c r="P5385" s="65">
        <v>0.20966435185185184</v>
      </c>
      <c r="Q5385" s="65"/>
      <c r="R5385" s="66">
        <v>6</v>
      </c>
      <c r="S5385" s="66">
        <v>50920</v>
      </c>
      <c r="T5385" s="66">
        <v>20180</v>
      </c>
      <c r="U5385" s="67">
        <f t="shared" si="1507"/>
        <v>30.74</v>
      </c>
      <c r="V5385" s="66">
        <f t="shared" si="1498"/>
        <v>623314.98</v>
      </c>
      <c r="W5385" s="66" t="str">
        <f t="shared" si="1499"/>
        <v>&gt; 6</v>
      </c>
      <c r="X5385" s="66">
        <f>A5385+SUMIFS(Presensi!F:F,Presensi!E:E,'Entry Data'!AP5385)</f>
        <v>1</v>
      </c>
      <c r="Y5385" s="66">
        <f>IFERROR(INDEX('Retasi Pricing'!F:F,MATCH('Entry Data'!AM5385,'Retasi Pricing'!E:E,0))*X5385,"")</f>
        <v>34450</v>
      </c>
      <c r="Z5385" s="62" t="s">
        <v>26</v>
      </c>
      <c r="AA5385" s="62" t="s">
        <v>27</v>
      </c>
      <c r="AB5385" s="32"/>
      <c r="AC5385" s="32" t="s">
        <v>377</v>
      </c>
      <c r="AD5385" s="32" t="str">
        <f t="shared" si="1500"/>
        <v/>
      </c>
      <c r="AF5385" s="5" t="str">
        <f t="shared" si="1501"/>
        <v>Nurzaenal Abidin44216</v>
      </c>
      <c r="AG5385" s="5" t="str">
        <f t="shared" si="1502"/>
        <v>BMJ 07044216UTARANIGHT</v>
      </c>
      <c r="AH5385" s="5" t="str">
        <f t="shared" si="1503"/>
        <v>Nurzaenal Abidin44216UTARANIGHT</v>
      </c>
      <c r="AI5385" s="5" t="str">
        <f t="shared" si="1504"/>
        <v>BMJ 07044216NIGHT</v>
      </c>
      <c r="AJ5385" s="5" t="str">
        <f t="shared" si="1505"/>
        <v>Nurzaenal Abidin44216NIGHT</v>
      </c>
      <c r="AK5385" s="5" t="str">
        <f t="shared" si="1506"/>
        <v>Nurzaenal AbidinBMJ</v>
      </c>
      <c r="AL5385" s="5" t="str">
        <f t="shared" si="1508"/>
        <v>6UTARA</v>
      </c>
      <c r="AM5385" s="5" t="str">
        <f t="shared" si="1509"/>
        <v>&gt; 6UTARA12 RODA</v>
      </c>
      <c r="AN5385" s="5" t="str">
        <f t="shared" si="1510"/>
        <v>Nurzaenal AbidinBMJ&gt; 6UTARA12 RODA</v>
      </c>
      <c r="AO5385" s="5" t="str">
        <f t="shared" si="1511"/>
        <v>Nurzaenal Abidin&gt; 6UTARA12 RODA</v>
      </c>
      <c r="AP5385" s="5" t="str">
        <f t="shared" si="1512"/>
        <v>44216NIGHT</v>
      </c>
    </row>
    <row r="5386" spans="1:42" x14ac:dyDescent="0.3">
      <c r="A5386" s="33">
        <v>1</v>
      </c>
      <c r="B5386" s="33"/>
      <c r="C5386" s="70">
        <v>44216</v>
      </c>
      <c r="D5386" s="71" t="s">
        <v>87</v>
      </c>
      <c r="E5386" s="70">
        <v>44216</v>
      </c>
      <c r="F5386" s="71">
        <v>5178253</v>
      </c>
      <c r="G5386" s="33" t="s">
        <v>20</v>
      </c>
      <c r="H5386" s="33" t="s">
        <v>21</v>
      </c>
      <c r="I5386" s="33" t="s">
        <v>51</v>
      </c>
      <c r="J5386" s="33" t="s">
        <v>46</v>
      </c>
      <c r="K5386" s="63" t="s">
        <v>79</v>
      </c>
      <c r="L5386" s="32" t="str">
        <f t="shared" si="1513"/>
        <v>AXOR4843</v>
      </c>
      <c r="M5386" s="32" t="str">
        <f t="shared" si="1514"/>
        <v>BMJ</v>
      </c>
      <c r="N5386" s="32" t="str">
        <f t="shared" si="1515"/>
        <v>12 RODA</v>
      </c>
      <c r="O5386" s="146">
        <v>0.85978009259259258</v>
      </c>
      <c r="P5386" s="65">
        <v>0.86517361111111113</v>
      </c>
      <c r="Q5386" s="65"/>
      <c r="R5386" s="66">
        <v>1</v>
      </c>
      <c r="S5386" s="66">
        <v>52120</v>
      </c>
      <c r="T5386" s="66">
        <v>20180</v>
      </c>
      <c r="U5386" s="67">
        <f t="shared" si="1507"/>
        <v>31.94</v>
      </c>
      <c r="V5386" s="66">
        <f t="shared" ref="V5386:V5449" si="1516">IFERROR(VLOOKUP(L5386,harga,2,FALSE),"")*U5386*IFERROR(VLOOKUP(G5386,jarak,2,FALSE),"")</f>
        <v>647647.38000000012</v>
      </c>
      <c r="W5386" s="66" t="str">
        <f t="shared" ref="W5386:W5449" si="1517">IFERROR(VLOOKUP(AL5386,Code,2,FALSE),"")</f>
        <v>1 &gt; 4</v>
      </c>
      <c r="X5386" s="66">
        <f>A5386+SUMIFS(Presensi!F:F,Presensi!E:E,'Entry Data'!AP5386)</f>
        <v>1</v>
      </c>
      <c r="Y5386" s="66">
        <f>IFERROR(INDEX('Retasi Pricing'!F:F,MATCH('Entry Data'!AM5386,'Retasi Pricing'!E:E,0))*X5386,"")</f>
        <v>27500</v>
      </c>
      <c r="Z5386" s="62" t="s">
        <v>26</v>
      </c>
      <c r="AA5386" s="62" t="s">
        <v>27</v>
      </c>
      <c r="AB5386" s="32"/>
      <c r="AC5386" s="32" t="s">
        <v>377</v>
      </c>
      <c r="AD5386" s="32" t="str">
        <f t="shared" ref="AD5386:AD5449" si="1518">IFERROR(VLOOKUP(AC5386,driver,13,FALSE),"")</f>
        <v/>
      </c>
      <c r="AF5386" s="5" t="str">
        <f t="shared" ref="AF5386:AF5449" si="1519">AC5386&amp;C5386</f>
        <v>Nurzaenal Abidin44216</v>
      </c>
      <c r="AG5386" s="5" t="str">
        <f t="shared" ref="AG5386:AG5449" si="1520">K5386&amp;C5386&amp;G5386&amp;D5386</f>
        <v>BMJ 07044216UTARANIGHT</v>
      </c>
      <c r="AH5386" s="5" t="str">
        <f t="shared" ref="AH5386:AH5449" si="1521">AC5386&amp;C5386&amp;G5386&amp;D5386</f>
        <v>Nurzaenal Abidin44216UTARANIGHT</v>
      </c>
      <c r="AI5386" s="5" t="str">
        <f t="shared" ref="AI5386:AI5449" si="1522">K5386&amp;C5386&amp;D5386</f>
        <v>BMJ 07044216NIGHT</v>
      </c>
      <c r="AJ5386" s="5" t="str">
        <f t="shared" ref="AJ5386:AJ5449" si="1523">AC5386&amp;C5386&amp;D5386</f>
        <v>Nurzaenal Abidin44216NIGHT</v>
      </c>
      <c r="AK5386" s="5" t="str">
        <f t="shared" ref="AK5386:AK5449" si="1524">AC5386&amp;M5386</f>
        <v>Nurzaenal AbidinBMJ</v>
      </c>
      <c r="AL5386" s="5" t="str">
        <f t="shared" si="1508"/>
        <v>1UTARA</v>
      </c>
      <c r="AM5386" s="5" t="str">
        <f t="shared" si="1509"/>
        <v>1 &gt; 4UTARA12 RODA</v>
      </c>
      <c r="AN5386" s="5" t="str">
        <f t="shared" si="1510"/>
        <v>Nurzaenal AbidinBMJ1 &gt; 4UTARA12 RODA</v>
      </c>
      <c r="AO5386" s="5" t="str">
        <f t="shared" si="1511"/>
        <v>Nurzaenal Abidin1 &gt; 4UTARA12 RODA</v>
      </c>
      <c r="AP5386" s="5" t="str">
        <f t="shared" si="1512"/>
        <v>44216NIGHT</v>
      </c>
    </row>
    <row r="5387" spans="1:42" x14ac:dyDescent="0.3">
      <c r="A5387" s="33">
        <v>1</v>
      </c>
      <c r="B5387" s="33"/>
      <c r="C5387" s="70">
        <v>44216</v>
      </c>
      <c r="D5387" s="71" t="s">
        <v>87</v>
      </c>
      <c r="E5387" s="70">
        <v>44216</v>
      </c>
      <c r="F5387" s="71">
        <v>5178369</v>
      </c>
      <c r="G5387" s="33" t="s">
        <v>20</v>
      </c>
      <c r="H5387" s="33" t="s">
        <v>21</v>
      </c>
      <c r="I5387" s="33" t="s">
        <v>51</v>
      </c>
      <c r="J5387" s="33" t="s">
        <v>46</v>
      </c>
      <c r="K5387" s="63" t="s">
        <v>79</v>
      </c>
      <c r="L5387" s="32" t="str">
        <f t="shared" si="1513"/>
        <v>AXOR4843</v>
      </c>
      <c r="M5387" s="32" t="str">
        <f t="shared" si="1514"/>
        <v>BMJ</v>
      </c>
      <c r="N5387" s="32" t="str">
        <f t="shared" si="1515"/>
        <v>12 RODA</v>
      </c>
      <c r="O5387" s="146">
        <v>0.95657407407407413</v>
      </c>
      <c r="P5387" s="65">
        <v>0.95657407407407413</v>
      </c>
      <c r="Q5387" s="65"/>
      <c r="R5387" s="66">
        <v>3</v>
      </c>
      <c r="S5387" s="66">
        <v>49960</v>
      </c>
      <c r="T5387" s="66">
        <v>20180</v>
      </c>
      <c r="U5387" s="67">
        <f t="shared" ref="U5387:U5450" si="1525">(S5387-T5387)/1000</f>
        <v>29.78</v>
      </c>
      <c r="V5387" s="66">
        <f t="shared" si="1516"/>
        <v>603849.06000000006</v>
      </c>
      <c r="W5387" s="66" t="str">
        <f t="shared" si="1517"/>
        <v>1 &gt; 4</v>
      </c>
      <c r="X5387" s="66">
        <f>A5387+SUMIFS(Presensi!F:F,Presensi!E:E,'Entry Data'!AP5387)</f>
        <v>1</v>
      </c>
      <c r="Y5387" s="66">
        <f>IFERROR(INDEX('Retasi Pricing'!F:F,MATCH('Entry Data'!AM5387,'Retasi Pricing'!E:E,0))*X5387,"")</f>
        <v>27500</v>
      </c>
      <c r="Z5387" s="62" t="s">
        <v>26</v>
      </c>
      <c r="AA5387" s="62" t="s">
        <v>27</v>
      </c>
      <c r="AB5387" s="32"/>
      <c r="AC5387" s="32" t="s">
        <v>377</v>
      </c>
      <c r="AD5387" s="32" t="str">
        <f t="shared" si="1518"/>
        <v/>
      </c>
      <c r="AF5387" s="5" t="str">
        <f t="shared" si="1519"/>
        <v>Nurzaenal Abidin44216</v>
      </c>
      <c r="AG5387" s="5" t="str">
        <f t="shared" si="1520"/>
        <v>BMJ 07044216UTARANIGHT</v>
      </c>
      <c r="AH5387" s="5" t="str">
        <f t="shared" si="1521"/>
        <v>Nurzaenal Abidin44216UTARANIGHT</v>
      </c>
      <c r="AI5387" s="5" t="str">
        <f t="shared" si="1522"/>
        <v>BMJ 07044216NIGHT</v>
      </c>
      <c r="AJ5387" s="5" t="str">
        <f t="shared" si="1523"/>
        <v>Nurzaenal Abidin44216NIGHT</v>
      </c>
      <c r="AK5387" s="5" t="str">
        <f t="shared" si="1524"/>
        <v>Nurzaenal AbidinBMJ</v>
      </c>
      <c r="AL5387" s="5" t="str">
        <f t="shared" ref="AL5387:AL5410" si="1526">Q5387&amp;R5387&amp;G5387</f>
        <v>3UTARA</v>
      </c>
      <c r="AM5387" s="5" t="str">
        <f t="shared" ref="AM5387:AM5450" si="1527">W5387&amp;G5387&amp;N5387</f>
        <v>1 &gt; 4UTARA12 RODA</v>
      </c>
      <c r="AN5387" s="5" t="str">
        <f t="shared" ref="AN5387:AN5450" si="1528">AC5387&amp;M5387&amp;W5387&amp;G5387&amp;N5387</f>
        <v>Nurzaenal AbidinBMJ1 &gt; 4UTARA12 RODA</v>
      </c>
      <c r="AO5387" s="5" t="str">
        <f t="shared" ref="AO5387:AO5450" si="1529">AC5387&amp;W5387&amp;G5387&amp;N5387</f>
        <v>Nurzaenal Abidin1 &gt; 4UTARA12 RODA</v>
      </c>
      <c r="AP5387" s="5" t="str">
        <f t="shared" ref="AP5387:AP5450" si="1530">C5387&amp;D5387</f>
        <v>44216NIGHT</v>
      </c>
    </row>
    <row r="5388" spans="1:42" x14ac:dyDescent="0.3">
      <c r="A5388" s="33">
        <v>1</v>
      </c>
      <c r="B5388" s="33"/>
      <c r="C5388" s="70">
        <v>44216</v>
      </c>
      <c r="D5388" s="71" t="s">
        <v>87</v>
      </c>
      <c r="E5388" s="70">
        <v>44217</v>
      </c>
      <c r="F5388" s="71">
        <v>5178460</v>
      </c>
      <c r="G5388" s="33" t="s">
        <v>20</v>
      </c>
      <c r="H5388" s="33" t="s">
        <v>21</v>
      </c>
      <c r="I5388" s="33" t="s">
        <v>51</v>
      </c>
      <c r="J5388" s="33" t="s">
        <v>46</v>
      </c>
      <c r="K5388" s="69" t="s">
        <v>80</v>
      </c>
      <c r="L5388" s="32" t="str">
        <f t="shared" si="1513"/>
        <v>AXOR4843</v>
      </c>
      <c r="M5388" s="32" t="str">
        <f t="shared" si="1514"/>
        <v>BMJ</v>
      </c>
      <c r="N5388" s="32" t="str">
        <f t="shared" si="1515"/>
        <v>12 RODA</v>
      </c>
      <c r="O5388" s="146">
        <v>4.0057870370370369E-2</v>
      </c>
      <c r="P5388" s="65">
        <v>4.0057870370370369E-2</v>
      </c>
      <c r="Q5388" s="65"/>
      <c r="R5388" s="66">
        <v>4</v>
      </c>
      <c r="S5388" s="66">
        <v>51680</v>
      </c>
      <c r="T5388" s="66">
        <v>20600</v>
      </c>
      <c r="U5388" s="67">
        <f t="shared" si="1525"/>
        <v>31.08</v>
      </c>
      <c r="V5388" s="66">
        <f t="shared" si="1516"/>
        <v>630209.15999999992</v>
      </c>
      <c r="W5388" s="66" t="str">
        <f t="shared" si="1517"/>
        <v>1 &gt; 4</v>
      </c>
      <c r="X5388" s="66">
        <f>A5388+SUMIFS(Presensi!F:F,Presensi!E:E,'Entry Data'!AP5388)</f>
        <v>1</v>
      </c>
      <c r="Y5388" s="66">
        <f>IFERROR(INDEX('Retasi Pricing'!F:F,MATCH('Entry Data'!AM5388,'Retasi Pricing'!E:E,0))*X5388,"")</f>
        <v>27500</v>
      </c>
      <c r="Z5388" s="62" t="s">
        <v>26</v>
      </c>
      <c r="AA5388" s="62" t="s">
        <v>27</v>
      </c>
      <c r="AB5388" s="32"/>
      <c r="AC5388" s="32" t="s">
        <v>197</v>
      </c>
      <c r="AD5388" s="32" t="str">
        <f t="shared" si="1518"/>
        <v/>
      </c>
      <c r="AF5388" s="5" t="str">
        <f t="shared" si="1519"/>
        <v>melkias44216</v>
      </c>
      <c r="AG5388" s="5" t="str">
        <f t="shared" si="1520"/>
        <v>BMJ 07144216UTARANIGHT</v>
      </c>
      <c r="AH5388" s="5" t="str">
        <f t="shared" si="1521"/>
        <v>melkias44216UTARANIGHT</v>
      </c>
      <c r="AI5388" s="5" t="str">
        <f t="shared" si="1522"/>
        <v>BMJ 07144216NIGHT</v>
      </c>
      <c r="AJ5388" s="5" t="str">
        <f t="shared" si="1523"/>
        <v>melkias44216NIGHT</v>
      </c>
      <c r="AK5388" s="5" t="str">
        <f t="shared" si="1524"/>
        <v>melkiasBMJ</v>
      </c>
      <c r="AL5388" s="5" t="str">
        <f t="shared" si="1526"/>
        <v>4UTARA</v>
      </c>
      <c r="AM5388" s="5" t="str">
        <f t="shared" si="1527"/>
        <v>1 &gt; 4UTARA12 RODA</v>
      </c>
      <c r="AN5388" s="5" t="str">
        <f t="shared" si="1528"/>
        <v>melkiasBMJ1 &gt; 4UTARA12 RODA</v>
      </c>
      <c r="AO5388" s="5" t="str">
        <f t="shared" si="1529"/>
        <v>melkias1 &gt; 4UTARA12 RODA</v>
      </c>
      <c r="AP5388" s="5" t="str">
        <f t="shared" si="1530"/>
        <v>44216NIGHT</v>
      </c>
    </row>
    <row r="5389" spans="1:42" x14ac:dyDescent="0.3">
      <c r="A5389" s="33">
        <v>1</v>
      </c>
      <c r="B5389" s="33"/>
      <c r="C5389" s="70">
        <v>44216</v>
      </c>
      <c r="D5389" s="71" t="s">
        <v>87</v>
      </c>
      <c r="E5389" s="70">
        <v>44217</v>
      </c>
      <c r="F5389" s="71">
        <v>5178547</v>
      </c>
      <c r="G5389" s="33" t="s">
        <v>20</v>
      </c>
      <c r="H5389" s="33" t="s">
        <v>21</v>
      </c>
      <c r="I5389" s="33" t="s">
        <v>51</v>
      </c>
      <c r="J5389" s="33" t="s">
        <v>46</v>
      </c>
      <c r="K5389" s="63" t="s">
        <v>80</v>
      </c>
      <c r="L5389" s="32" t="str">
        <f t="shared" si="1513"/>
        <v>AXOR4843</v>
      </c>
      <c r="M5389" s="32" t="str">
        <f t="shared" si="1514"/>
        <v>BMJ</v>
      </c>
      <c r="N5389" s="32" t="str">
        <f t="shared" si="1515"/>
        <v>12 RODA</v>
      </c>
      <c r="O5389" s="146">
        <v>0.1133912037037037</v>
      </c>
      <c r="P5389" s="65">
        <v>0.1133912037037037</v>
      </c>
      <c r="Q5389" s="65"/>
      <c r="R5389" s="66">
        <v>5</v>
      </c>
      <c r="S5389" s="66">
        <v>52360</v>
      </c>
      <c r="T5389" s="66">
        <v>20600</v>
      </c>
      <c r="U5389" s="67">
        <f t="shared" si="1525"/>
        <v>31.76</v>
      </c>
      <c r="V5389" s="66">
        <f t="shared" si="1516"/>
        <v>643997.52</v>
      </c>
      <c r="W5389" s="66" t="str">
        <f t="shared" si="1517"/>
        <v>&gt; 5</v>
      </c>
      <c r="X5389" s="66">
        <f>A5389+SUMIFS(Presensi!F:F,Presensi!E:E,'Entry Data'!AP5389)</f>
        <v>1</v>
      </c>
      <c r="Y5389" s="66">
        <f>IFERROR(INDEX('Retasi Pricing'!F:F,MATCH('Entry Data'!AM5389,'Retasi Pricing'!E:E,0))*X5389,"")</f>
        <v>31200</v>
      </c>
      <c r="Z5389" s="62" t="s">
        <v>26</v>
      </c>
      <c r="AA5389" s="62" t="s">
        <v>27</v>
      </c>
      <c r="AB5389" s="32"/>
      <c r="AC5389" s="32" t="s">
        <v>197</v>
      </c>
      <c r="AD5389" s="32" t="str">
        <f t="shared" si="1518"/>
        <v/>
      </c>
      <c r="AF5389" s="5" t="str">
        <f t="shared" si="1519"/>
        <v>melkias44216</v>
      </c>
      <c r="AG5389" s="5" t="str">
        <f t="shared" si="1520"/>
        <v>BMJ 07144216UTARANIGHT</v>
      </c>
      <c r="AH5389" s="5" t="str">
        <f t="shared" si="1521"/>
        <v>melkias44216UTARANIGHT</v>
      </c>
      <c r="AI5389" s="5" t="str">
        <f t="shared" si="1522"/>
        <v>BMJ 07144216NIGHT</v>
      </c>
      <c r="AJ5389" s="5" t="str">
        <f t="shared" si="1523"/>
        <v>melkias44216NIGHT</v>
      </c>
      <c r="AK5389" s="5" t="str">
        <f t="shared" si="1524"/>
        <v>melkiasBMJ</v>
      </c>
      <c r="AL5389" s="5" t="str">
        <f t="shared" si="1526"/>
        <v>5UTARA</v>
      </c>
      <c r="AM5389" s="5" t="str">
        <f t="shared" si="1527"/>
        <v>&gt; 5UTARA12 RODA</v>
      </c>
      <c r="AN5389" s="5" t="str">
        <f t="shared" si="1528"/>
        <v>melkiasBMJ&gt; 5UTARA12 RODA</v>
      </c>
      <c r="AO5389" s="5" t="str">
        <f t="shared" si="1529"/>
        <v>melkias&gt; 5UTARA12 RODA</v>
      </c>
      <c r="AP5389" s="5" t="str">
        <f t="shared" si="1530"/>
        <v>44216NIGHT</v>
      </c>
    </row>
    <row r="5390" spans="1:42" x14ac:dyDescent="0.3">
      <c r="A5390" s="33">
        <v>1</v>
      </c>
      <c r="B5390" s="33"/>
      <c r="C5390" s="70">
        <v>44216</v>
      </c>
      <c r="D5390" s="71" t="s">
        <v>87</v>
      </c>
      <c r="E5390" s="70">
        <v>44217</v>
      </c>
      <c r="F5390" s="71">
        <v>5178690</v>
      </c>
      <c r="G5390" s="33" t="s">
        <v>20</v>
      </c>
      <c r="H5390" s="33" t="s">
        <v>21</v>
      </c>
      <c r="I5390" s="33" t="s">
        <v>51</v>
      </c>
      <c r="J5390" s="33" t="s">
        <v>46</v>
      </c>
      <c r="K5390" s="63" t="s">
        <v>80</v>
      </c>
      <c r="L5390" s="32" t="str">
        <f t="shared" si="1513"/>
        <v>AXOR4843</v>
      </c>
      <c r="M5390" s="32" t="str">
        <f t="shared" si="1514"/>
        <v>BMJ</v>
      </c>
      <c r="N5390" s="32" t="str">
        <f t="shared" si="1515"/>
        <v>12 RODA</v>
      </c>
      <c r="O5390" s="146">
        <v>0.24728009259259257</v>
      </c>
      <c r="P5390" s="65">
        <v>0.24728009259259257</v>
      </c>
      <c r="Q5390" s="65"/>
      <c r="R5390" s="66">
        <v>6</v>
      </c>
      <c r="S5390" s="66">
        <v>52560</v>
      </c>
      <c r="T5390" s="66">
        <v>20600</v>
      </c>
      <c r="U5390" s="67">
        <f t="shared" si="1525"/>
        <v>31.96</v>
      </c>
      <c r="V5390" s="66">
        <f t="shared" si="1516"/>
        <v>648052.91999999993</v>
      </c>
      <c r="W5390" s="66" t="str">
        <f t="shared" si="1517"/>
        <v>&gt; 6</v>
      </c>
      <c r="X5390" s="66">
        <f>A5390+SUMIFS(Presensi!F:F,Presensi!E:E,'Entry Data'!AP5390)</f>
        <v>1</v>
      </c>
      <c r="Y5390" s="66">
        <f>IFERROR(INDEX('Retasi Pricing'!F:F,MATCH('Entry Data'!AM5390,'Retasi Pricing'!E:E,0))*X5390,"")</f>
        <v>34450</v>
      </c>
      <c r="Z5390" s="62" t="s">
        <v>26</v>
      </c>
      <c r="AA5390" s="62" t="s">
        <v>27</v>
      </c>
      <c r="AB5390" s="32"/>
      <c r="AC5390" s="32" t="s">
        <v>197</v>
      </c>
      <c r="AD5390" s="32" t="str">
        <f t="shared" si="1518"/>
        <v/>
      </c>
      <c r="AF5390" s="5" t="str">
        <f t="shared" si="1519"/>
        <v>melkias44216</v>
      </c>
      <c r="AG5390" s="5" t="str">
        <f t="shared" si="1520"/>
        <v>BMJ 07144216UTARANIGHT</v>
      </c>
      <c r="AH5390" s="5" t="str">
        <f t="shared" si="1521"/>
        <v>melkias44216UTARANIGHT</v>
      </c>
      <c r="AI5390" s="5" t="str">
        <f t="shared" si="1522"/>
        <v>BMJ 07144216NIGHT</v>
      </c>
      <c r="AJ5390" s="5" t="str">
        <f t="shared" si="1523"/>
        <v>melkias44216NIGHT</v>
      </c>
      <c r="AK5390" s="5" t="str">
        <f t="shared" si="1524"/>
        <v>melkiasBMJ</v>
      </c>
      <c r="AL5390" s="5" t="str">
        <f t="shared" si="1526"/>
        <v>6UTARA</v>
      </c>
      <c r="AM5390" s="5" t="str">
        <f t="shared" si="1527"/>
        <v>&gt; 6UTARA12 RODA</v>
      </c>
      <c r="AN5390" s="5" t="str">
        <f t="shared" si="1528"/>
        <v>melkiasBMJ&gt; 6UTARA12 RODA</v>
      </c>
      <c r="AO5390" s="5" t="str">
        <f t="shared" si="1529"/>
        <v>melkias&gt; 6UTARA12 RODA</v>
      </c>
      <c r="AP5390" s="5" t="str">
        <f t="shared" si="1530"/>
        <v>44216NIGHT</v>
      </c>
    </row>
    <row r="5391" spans="1:42" x14ac:dyDescent="0.3">
      <c r="A5391" s="33">
        <v>1</v>
      </c>
      <c r="B5391" s="33"/>
      <c r="C5391" s="70">
        <v>44216</v>
      </c>
      <c r="D5391" s="71" t="s">
        <v>87</v>
      </c>
      <c r="E5391" s="70">
        <v>44216</v>
      </c>
      <c r="F5391" s="71">
        <v>5178248</v>
      </c>
      <c r="G5391" s="33" t="s">
        <v>20</v>
      </c>
      <c r="H5391" s="33" t="s">
        <v>21</v>
      </c>
      <c r="I5391" s="33" t="s">
        <v>51</v>
      </c>
      <c r="J5391" s="33" t="s">
        <v>46</v>
      </c>
      <c r="K5391" s="69" t="s">
        <v>80</v>
      </c>
      <c r="L5391" s="32" t="str">
        <f t="shared" si="1513"/>
        <v>AXOR4843</v>
      </c>
      <c r="M5391" s="32" t="str">
        <f t="shared" si="1514"/>
        <v>BMJ</v>
      </c>
      <c r="N5391" s="32" t="str">
        <f t="shared" si="1515"/>
        <v>12 RODA</v>
      </c>
      <c r="O5391" s="146">
        <v>0.85805555555555557</v>
      </c>
      <c r="P5391" s="65">
        <v>0.86400462962962965</v>
      </c>
      <c r="Q5391" s="65"/>
      <c r="R5391" s="66">
        <v>1</v>
      </c>
      <c r="S5391" s="66">
        <v>52400</v>
      </c>
      <c r="T5391" s="66">
        <v>20600</v>
      </c>
      <c r="U5391" s="67">
        <f t="shared" si="1525"/>
        <v>31.8</v>
      </c>
      <c r="V5391" s="66">
        <f t="shared" si="1516"/>
        <v>644808.6</v>
      </c>
      <c r="W5391" s="66" t="str">
        <f t="shared" si="1517"/>
        <v>1 &gt; 4</v>
      </c>
      <c r="X5391" s="66">
        <f>A5391+SUMIFS(Presensi!F:F,Presensi!E:E,'Entry Data'!AP5391)</f>
        <v>1</v>
      </c>
      <c r="Y5391" s="66">
        <f>IFERROR(INDEX('Retasi Pricing'!F:F,MATCH('Entry Data'!AM5391,'Retasi Pricing'!E:E,0))*X5391,"")</f>
        <v>27500</v>
      </c>
      <c r="Z5391" s="62" t="s">
        <v>26</v>
      </c>
      <c r="AA5391" s="62" t="s">
        <v>27</v>
      </c>
      <c r="AB5391" s="32"/>
      <c r="AC5391" s="32" t="s">
        <v>197</v>
      </c>
      <c r="AD5391" s="32" t="str">
        <f t="shared" si="1518"/>
        <v/>
      </c>
      <c r="AF5391" s="5" t="str">
        <f t="shared" si="1519"/>
        <v>melkias44216</v>
      </c>
      <c r="AG5391" s="5" t="str">
        <f t="shared" si="1520"/>
        <v>BMJ 07144216UTARANIGHT</v>
      </c>
      <c r="AH5391" s="5" t="str">
        <f t="shared" si="1521"/>
        <v>melkias44216UTARANIGHT</v>
      </c>
      <c r="AI5391" s="5" t="str">
        <f t="shared" si="1522"/>
        <v>BMJ 07144216NIGHT</v>
      </c>
      <c r="AJ5391" s="5" t="str">
        <f t="shared" si="1523"/>
        <v>melkias44216NIGHT</v>
      </c>
      <c r="AK5391" s="5" t="str">
        <f t="shared" si="1524"/>
        <v>melkiasBMJ</v>
      </c>
      <c r="AL5391" s="5" t="str">
        <f t="shared" si="1526"/>
        <v>1UTARA</v>
      </c>
      <c r="AM5391" s="5" t="str">
        <f t="shared" si="1527"/>
        <v>1 &gt; 4UTARA12 RODA</v>
      </c>
      <c r="AN5391" s="5" t="str">
        <f t="shared" si="1528"/>
        <v>melkiasBMJ1 &gt; 4UTARA12 RODA</v>
      </c>
      <c r="AO5391" s="5" t="str">
        <f t="shared" si="1529"/>
        <v>melkias1 &gt; 4UTARA12 RODA</v>
      </c>
      <c r="AP5391" s="5" t="str">
        <f t="shared" si="1530"/>
        <v>44216NIGHT</v>
      </c>
    </row>
    <row r="5392" spans="1:42" x14ac:dyDescent="0.3">
      <c r="A5392" s="33">
        <v>1</v>
      </c>
      <c r="B5392" s="33"/>
      <c r="C5392" s="70">
        <v>44216</v>
      </c>
      <c r="D5392" s="71" t="s">
        <v>87</v>
      </c>
      <c r="E5392" s="70">
        <v>44216</v>
      </c>
      <c r="F5392" s="71">
        <v>5178319</v>
      </c>
      <c r="G5392" s="33" t="s">
        <v>20</v>
      </c>
      <c r="H5392" s="33" t="s">
        <v>21</v>
      </c>
      <c r="I5392" s="33" t="s">
        <v>51</v>
      </c>
      <c r="J5392" s="33" t="s">
        <v>46</v>
      </c>
      <c r="K5392" s="63" t="s">
        <v>80</v>
      </c>
      <c r="L5392" s="32" t="str">
        <f t="shared" si="1513"/>
        <v>AXOR4843</v>
      </c>
      <c r="M5392" s="32" t="str">
        <f t="shared" si="1514"/>
        <v>BMJ</v>
      </c>
      <c r="N5392" s="32" t="str">
        <f t="shared" si="1515"/>
        <v>12 RODA</v>
      </c>
      <c r="O5392" s="146">
        <v>0.91390046296296301</v>
      </c>
      <c r="P5392" s="65">
        <v>0.91390046296296301</v>
      </c>
      <c r="Q5392" s="65"/>
      <c r="R5392" s="66">
        <v>2</v>
      </c>
      <c r="S5392" s="66">
        <v>52820</v>
      </c>
      <c r="T5392" s="66">
        <v>20600</v>
      </c>
      <c r="U5392" s="67">
        <f t="shared" si="1525"/>
        <v>32.22</v>
      </c>
      <c r="V5392" s="66">
        <f t="shared" si="1516"/>
        <v>653324.93999999994</v>
      </c>
      <c r="W5392" s="66" t="str">
        <f t="shared" si="1517"/>
        <v>1 &gt; 4</v>
      </c>
      <c r="X5392" s="66">
        <f>A5392+SUMIFS(Presensi!F:F,Presensi!E:E,'Entry Data'!AP5392)</f>
        <v>1</v>
      </c>
      <c r="Y5392" s="66">
        <f>IFERROR(INDEX('Retasi Pricing'!F:F,MATCH('Entry Data'!AM5392,'Retasi Pricing'!E:E,0))*X5392,"")</f>
        <v>27500</v>
      </c>
      <c r="Z5392" s="62" t="s">
        <v>26</v>
      </c>
      <c r="AA5392" s="62" t="s">
        <v>27</v>
      </c>
      <c r="AB5392" s="32"/>
      <c r="AC5392" s="32" t="s">
        <v>197</v>
      </c>
      <c r="AD5392" s="32" t="str">
        <f t="shared" si="1518"/>
        <v/>
      </c>
      <c r="AF5392" s="5" t="str">
        <f t="shared" si="1519"/>
        <v>melkias44216</v>
      </c>
      <c r="AG5392" s="5" t="str">
        <f t="shared" si="1520"/>
        <v>BMJ 07144216UTARANIGHT</v>
      </c>
      <c r="AH5392" s="5" t="str">
        <f t="shared" si="1521"/>
        <v>melkias44216UTARANIGHT</v>
      </c>
      <c r="AI5392" s="5" t="str">
        <f t="shared" si="1522"/>
        <v>BMJ 07144216NIGHT</v>
      </c>
      <c r="AJ5392" s="5" t="str">
        <f t="shared" si="1523"/>
        <v>melkias44216NIGHT</v>
      </c>
      <c r="AK5392" s="5" t="str">
        <f t="shared" si="1524"/>
        <v>melkiasBMJ</v>
      </c>
      <c r="AL5392" s="5" t="str">
        <f t="shared" si="1526"/>
        <v>2UTARA</v>
      </c>
      <c r="AM5392" s="5" t="str">
        <f t="shared" si="1527"/>
        <v>1 &gt; 4UTARA12 RODA</v>
      </c>
      <c r="AN5392" s="5" t="str">
        <f t="shared" si="1528"/>
        <v>melkiasBMJ1 &gt; 4UTARA12 RODA</v>
      </c>
      <c r="AO5392" s="5" t="str">
        <f t="shared" si="1529"/>
        <v>melkias1 &gt; 4UTARA12 RODA</v>
      </c>
      <c r="AP5392" s="5" t="str">
        <f t="shared" si="1530"/>
        <v>44216NIGHT</v>
      </c>
    </row>
    <row r="5393" spans="1:42" x14ac:dyDescent="0.3">
      <c r="A5393" s="33">
        <v>1</v>
      </c>
      <c r="B5393" s="33"/>
      <c r="C5393" s="70">
        <v>44216</v>
      </c>
      <c r="D5393" s="71" t="s">
        <v>87</v>
      </c>
      <c r="E5393" s="70">
        <v>44216</v>
      </c>
      <c r="F5393" s="71">
        <v>5178396</v>
      </c>
      <c r="G5393" s="33" t="s">
        <v>20</v>
      </c>
      <c r="H5393" s="33" t="s">
        <v>21</v>
      </c>
      <c r="I5393" s="33" t="s">
        <v>51</v>
      </c>
      <c r="J5393" s="33" t="s">
        <v>46</v>
      </c>
      <c r="K5393" s="63" t="s">
        <v>80</v>
      </c>
      <c r="L5393" s="32" t="str">
        <f t="shared" si="1513"/>
        <v>AXOR4843</v>
      </c>
      <c r="M5393" s="32" t="str">
        <f t="shared" si="1514"/>
        <v>BMJ</v>
      </c>
      <c r="N5393" s="32" t="str">
        <f t="shared" si="1515"/>
        <v>12 RODA</v>
      </c>
      <c r="O5393" s="146">
        <v>0.97359953703703705</v>
      </c>
      <c r="P5393" s="65">
        <v>0.97359953703703705</v>
      </c>
      <c r="Q5393" s="65"/>
      <c r="R5393" s="66">
        <v>3</v>
      </c>
      <c r="S5393" s="66">
        <v>52480</v>
      </c>
      <c r="T5393" s="66">
        <v>20600</v>
      </c>
      <c r="U5393" s="67">
        <f t="shared" si="1525"/>
        <v>31.88</v>
      </c>
      <c r="V5393" s="66">
        <f t="shared" si="1516"/>
        <v>646430.76</v>
      </c>
      <c r="W5393" s="66" t="str">
        <f t="shared" si="1517"/>
        <v>1 &gt; 4</v>
      </c>
      <c r="X5393" s="66">
        <f>A5393+SUMIFS(Presensi!F:F,Presensi!E:E,'Entry Data'!AP5393)</f>
        <v>1</v>
      </c>
      <c r="Y5393" s="66">
        <f>IFERROR(INDEX('Retasi Pricing'!F:F,MATCH('Entry Data'!AM5393,'Retasi Pricing'!E:E,0))*X5393,"")</f>
        <v>27500</v>
      </c>
      <c r="Z5393" s="62" t="s">
        <v>26</v>
      </c>
      <c r="AA5393" s="62" t="s">
        <v>27</v>
      </c>
      <c r="AB5393" s="32"/>
      <c r="AC5393" s="32" t="s">
        <v>197</v>
      </c>
      <c r="AD5393" s="32" t="str">
        <f t="shared" si="1518"/>
        <v/>
      </c>
      <c r="AF5393" s="5" t="str">
        <f t="shared" si="1519"/>
        <v>melkias44216</v>
      </c>
      <c r="AG5393" s="5" t="str">
        <f t="shared" si="1520"/>
        <v>BMJ 07144216UTARANIGHT</v>
      </c>
      <c r="AH5393" s="5" t="str">
        <f t="shared" si="1521"/>
        <v>melkias44216UTARANIGHT</v>
      </c>
      <c r="AI5393" s="5" t="str">
        <f t="shared" si="1522"/>
        <v>BMJ 07144216NIGHT</v>
      </c>
      <c r="AJ5393" s="5" t="str">
        <f t="shared" si="1523"/>
        <v>melkias44216NIGHT</v>
      </c>
      <c r="AK5393" s="5" t="str">
        <f t="shared" si="1524"/>
        <v>melkiasBMJ</v>
      </c>
      <c r="AL5393" s="5" t="str">
        <f t="shared" si="1526"/>
        <v>3UTARA</v>
      </c>
      <c r="AM5393" s="5" t="str">
        <f t="shared" si="1527"/>
        <v>1 &gt; 4UTARA12 RODA</v>
      </c>
      <c r="AN5393" s="5" t="str">
        <f t="shared" si="1528"/>
        <v>melkiasBMJ1 &gt; 4UTARA12 RODA</v>
      </c>
      <c r="AO5393" s="5" t="str">
        <f t="shared" si="1529"/>
        <v>melkias1 &gt; 4UTARA12 RODA</v>
      </c>
      <c r="AP5393" s="5" t="str">
        <f t="shared" si="1530"/>
        <v>44216NIGHT</v>
      </c>
    </row>
    <row r="5394" spans="1:42" x14ac:dyDescent="0.3">
      <c r="A5394" s="33">
        <v>1</v>
      </c>
      <c r="B5394" s="33"/>
      <c r="C5394" s="70">
        <v>44216</v>
      </c>
      <c r="D5394" s="71" t="s">
        <v>87</v>
      </c>
      <c r="E5394" s="70">
        <v>44217</v>
      </c>
      <c r="F5394" s="71">
        <v>5178480</v>
      </c>
      <c r="G5394" s="33" t="s">
        <v>20</v>
      </c>
      <c r="H5394" s="33" t="s">
        <v>21</v>
      </c>
      <c r="I5394" s="33" t="s">
        <v>51</v>
      </c>
      <c r="J5394" s="33" t="s">
        <v>46</v>
      </c>
      <c r="K5394" s="69" t="s">
        <v>82</v>
      </c>
      <c r="L5394" s="32" t="str">
        <f t="shared" si="1513"/>
        <v>AXOR4843</v>
      </c>
      <c r="M5394" s="32" t="str">
        <f t="shared" si="1514"/>
        <v>BMJ</v>
      </c>
      <c r="N5394" s="32" t="str">
        <f t="shared" si="1515"/>
        <v>12 RODA</v>
      </c>
      <c r="O5394" s="146">
        <v>5.8541666666666665E-2</v>
      </c>
      <c r="P5394" s="65">
        <v>5.8541666666666665E-2</v>
      </c>
      <c r="Q5394" s="65"/>
      <c r="R5394" s="66">
        <v>4</v>
      </c>
      <c r="S5394" s="66">
        <v>50940</v>
      </c>
      <c r="T5394" s="66">
        <v>20520</v>
      </c>
      <c r="U5394" s="67">
        <f t="shared" si="1525"/>
        <v>30.42</v>
      </c>
      <c r="V5394" s="66">
        <f t="shared" si="1516"/>
        <v>616826.34000000008</v>
      </c>
      <c r="W5394" s="66" t="str">
        <f t="shared" si="1517"/>
        <v>1 &gt; 4</v>
      </c>
      <c r="X5394" s="66">
        <f>A5394+SUMIFS(Presensi!F:F,Presensi!E:E,'Entry Data'!AP5394)</f>
        <v>1</v>
      </c>
      <c r="Y5394" s="66">
        <f>IFERROR(INDEX('Retasi Pricing'!F:F,MATCH('Entry Data'!AM5394,'Retasi Pricing'!E:E,0))*X5394,"")</f>
        <v>27500</v>
      </c>
      <c r="Z5394" s="62" t="s">
        <v>26</v>
      </c>
      <c r="AA5394" s="62" t="s">
        <v>27</v>
      </c>
      <c r="AB5394" s="32"/>
      <c r="AC5394" s="32" t="s">
        <v>213</v>
      </c>
      <c r="AD5394" s="32" t="str">
        <f t="shared" si="1518"/>
        <v/>
      </c>
      <c r="AF5394" s="5" t="str">
        <f t="shared" si="1519"/>
        <v>alrandi44216</v>
      </c>
      <c r="AG5394" s="5" t="str">
        <f t="shared" si="1520"/>
        <v>BMJ 07244216UTARANIGHT</v>
      </c>
      <c r="AH5394" s="5" t="str">
        <f t="shared" si="1521"/>
        <v>alrandi44216UTARANIGHT</v>
      </c>
      <c r="AI5394" s="5" t="str">
        <f t="shared" si="1522"/>
        <v>BMJ 07244216NIGHT</v>
      </c>
      <c r="AJ5394" s="5" t="str">
        <f t="shared" si="1523"/>
        <v>alrandi44216NIGHT</v>
      </c>
      <c r="AK5394" s="5" t="str">
        <f t="shared" si="1524"/>
        <v>alrandiBMJ</v>
      </c>
      <c r="AL5394" s="5" t="str">
        <f t="shared" si="1526"/>
        <v>4UTARA</v>
      </c>
      <c r="AM5394" s="5" t="str">
        <f t="shared" si="1527"/>
        <v>1 &gt; 4UTARA12 RODA</v>
      </c>
      <c r="AN5394" s="5" t="str">
        <f t="shared" si="1528"/>
        <v>alrandiBMJ1 &gt; 4UTARA12 RODA</v>
      </c>
      <c r="AO5394" s="5" t="str">
        <f t="shared" si="1529"/>
        <v>alrandi1 &gt; 4UTARA12 RODA</v>
      </c>
      <c r="AP5394" s="5" t="str">
        <f t="shared" si="1530"/>
        <v>44216NIGHT</v>
      </c>
    </row>
    <row r="5395" spans="1:42" x14ac:dyDescent="0.3">
      <c r="A5395" s="33">
        <v>1</v>
      </c>
      <c r="B5395" s="33"/>
      <c r="C5395" s="70">
        <v>44216</v>
      </c>
      <c r="D5395" s="71" t="s">
        <v>87</v>
      </c>
      <c r="E5395" s="70">
        <v>44216</v>
      </c>
      <c r="F5395" s="71">
        <v>5178250</v>
      </c>
      <c r="G5395" s="33" t="s">
        <v>20</v>
      </c>
      <c r="H5395" s="33" t="s">
        <v>21</v>
      </c>
      <c r="I5395" s="33" t="s">
        <v>45</v>
      </c>
      <c r="J5395" s="33" t="s">
        <v>46</v>
      </c>
      <c r="K5395" s="69" t="s">
        <v>82</v>
      </c>
      <c r="L5395" s="32" t="str">
        <f t="shared" si="1513"/>
        <v>AXOR4843</v>
      </c>
      <c r="M5395" s="32" t="str">
        <f t="shared" si="1514"/>
        <v>BMJ</v>
      </c>
      <c r="N5395" s="32" t="str">
        <f t="shared" si="1515"/>
        <v>12 RODA</v>
      </c>
      <c r="O5395" s="146">
        <v>0.85872685185185194</v>
      </c>
      <c r="P5395" s="65">
        <v>0.86451388888888892</v>
      </c>
      <c r="Q5395" s="65"/>
      <c r="R5395" s="66">
        <v>1</v>
      </c>
      <c r="S5395" s="66">
        <v>55500</v>
      </c>
      <c r="T5395" s="66">
        <v>20520</v>
      </c>
      <c r="U5395" s="67">
        <f t="shared" si="1525"/>
        <v>34.979999999999997</v>
      </c>
      <c r="V5395" s="66">
        <f t="shared" si="1516"/>
        <v>709289.45999999985</v>
      </c>
      <c r="W5395" s="66" t="str">
        <f t="shared" si="1517"/>
        <v>1 &gt; 4</v>
      </c>
      <c r="X5395" s="66">
        <f>A5395+SUMIFS(Presensi!F:F,Presensi!E:E,'Entry Data'!AP5395)</f>
        <v>1</v>
      </c>
      <c r="Y5395" s="66">
        <f>IFERROR(INDEX('Retasi Pricing'!F:F,MATCH('Entry Data'!AM5395,'Retasi Pricing'!E:E,0))*X5395,"")</f>
        <v>27500</v>
      </c>
      <c r="Z5395" s="62" t="s">
        <v>26</v>
      </c>
      <c r="AA5395" s="62" t="s">
        <v>27</v>
      </c>
      <c r="AB5395" s="32"/>
      <c r="AC5395" s="32" t="s">
        <v>213</v>
      </c>
      <c r="AD5395" s="32" t="str">
        <f t="shared" si="1518"/>
        <v/>
      </c>
      <c r="AF5395" s="5" t="str">
        <f t="shared" si="1519"/>
        <v>alrandi44216</v>
      </c>
      <c r="AG5395" s="5" t="str">
        <f t="shared" si="1520"/>
        <v>BMJ 07244216UTARANIGHT</v>
      </c>
      <c r="AH5395" s="5" t="str">
        <f t="shared" si="1521"/>
        <v>alrandi44216UTARANIGHT</v>
      </c>
      <c r="AI5395" s="5" t="str">
        <f t="shared" si="1522"/>
        <v>BMJ 07244216NIGHT</v>
      </c>
      <c r="AJ5395" s="5" t="str">
        <f t="shared" si="1523"/>
        <v>alrandi44216NIGHT</v>
      </c>
      <c r="AK5395" s="5" t="str">
        <f t="shared" si="1524"/>
        <v>alrandiBMJ</v>
      </c>
      <c r="AL5395" s="5" t="str">
        <f t="shared" si="1526"/>
        <v>1UTARA</v>
      </c>
      <c r="AM5395" s="5" t="str">
        <f t="shared" si="1527"/>
        <v>1 &gt; 4UTARA12 RODA</v>
      </c>
      <c r="AN5395" s="5" t="str">
        <f t="shared" si="1528"/>
        <v>alrandiBMJ1 &gt; 4UTARA12 RODA</v>
      </c>
      <c r="AO5395" s="5" t="str">
        <f t="shared" si="1529"/>
        <v>alrandi1 &gt; 4UTARA12 RODA</v>
      </c>
      <c r="AP5395" s="5" t="str">
        <f t="shared" si="1530"/>
        <v>44216NIGHT</v>
      </c>
    </row>
    <row r="5396" spans="1:42" x14ac:dyDescent="0.3">
      <c r="A5396" s="33">
        <v>1</v>
      </c>
      <c r="B5396" s="33"/>
      <c r="C5396" s="70">
        <v>44216</v>
      </c>
      <c r="D5396" s="71" t="s">
        <v>87</v>
      </c>
      <c r="E5396" s="70">
        <v>44216</v>
      </c>
      <c r="F5396" s="71">
        <v>5178322</v>
      </c>
      <c r="G5396" s="33" t="s">
        <v>20</v>
      </c>
      <c r="H5396" s="33" t="s">
        <v>21</v>
      </c>
      <c r="I5396" s="33" t="s">
        <v>51</v>
      </c>
      <c r="J5396" s="33" t="s">
        <v>46</v>
      </c>
      <c r="K5396" s="69" t="s">
        <v>82</v>
      </c>
      <c r="L5396" s="32" t="str">
        <f t="shared" si="1513"/>
        <v>AXOR4843</v>
      </c>
      <c r="M5396" s="32" t="str">
        <f t="shared" si="1514"/>
        <v>BMJ</v>
      </c>
      <c r="N5396" s="32" t="str">
        <f t="shared" si="1515"/>
        <v>12 RODA</v>
      </c>
      <c r="O5396" s="146">
        <v>0.91640046296296296</v>
      </c>
      <c r="P5396" s="65">
        <v>0.91640046296296296</v>
      </c>
      <c r="Q5396" s="65"/>
      <c r="R5396" s="66">
        <v>2</v>
      </c>
      <c r="S5396" s="66">
        <v>52900</v>
      </c>
      <c r="T5396" s="66">
        <v>20520</v>
      </c>
      <c r="U5396" s="67">
        <f t="shared" si="1525"/>
        <v>32.380000000000003</v>
      </c>
      <c r="V5396" s="66">
        <f t="shared" si="1516"/>
        <v>656569.26</v>
      </c>
      <c r="W5396" s="66" t="str">
        <f t="shared" si="1517"/>
        <v>1 &gt; 4</v>
      </c>
      <c r="X5396" s="66">
        <f>A5396+SUMIFS(Presensi!F:F,Presensi!E:E,'Entry Data'!AP5396)</f>
        <v>1</v>
      </c>
      <c r="Y5396" s="66">
        <f>IFERROR(INDEX('Retasi Pricing'!F:F,MATCH('Entry Data'!AM5396,'Retasi Pricing'!E:E,0))*X5396,"")</f>
        <v>27500</v>
      </c>
      <c r="Z5396" s="62" t="s">
        <v>26</v>
      </c>
      <c r="AA5396" s="62" t="s">
        <v>27</v>
      </c>
      <c r="AB5396" s="32"/>
      <c r="AC5396" s="32" t="s">
        <v>213</v>
      </c>
      <c r="AD5396" s="32" t="str">
        <f t="shared" si="1518"/>
        <v/>
      </c>
      <c r="AF5396" s="5" t="str">
        <f t="shared" si="1519"/>
        <v>alrandi44216</v>
      </c>
      <c r="AG5396" s="5" t="str">
        <f t="shared" si="1520"/>
        <v>BMJ 07244216UTARANIGHT</v>
      </c>
      <c r="AH5396" s="5" t="str">
        <f t="shared" si="1521"/>
        <v>alrandi44216UTARANIGHT</v>
      </c>
      <c r="AI5396" s="5" t="str">
        <f t="shared" si="1522"/>
        <v>BMJ 07244216NIGHT</v>
      </c>
      <c r="AJ5396" s="5" t="str">
        <f t="shared" si="1523"/>
        <v>alrandi44216NIGHT</v>
      </c>
      <c r="AK5396" s="5" t="str">
        <f t="shared" si="1524"/>
        <v>alrandiBMJ</v>
      </c>
      <c r="AL5396" s="5" t="str">
        <f t="shared" si="1526"/>
        <v>2UTARA</v>
      </c>
      <c r="AM5396" s="5" t="str">
        <f t="shared" si="1527"/>
        <v>1 &gt; 4UTARA12 RODA</v>
      </c>
      <c r="AN5396" s="5" t="str">
        <f t="shared" si="1528"/>
        <v>alrandiBMJ1 &gt; 4UTARA12 RODA</v>
      </c>
      <c r="AO5396" s="5" t="str">
        <f t="shared" si="1529"/>
        <v>alrandi1 &gt; 4UTARA12 RODA</v>
      </c>
      <c r="AP5396" s="5" t="str">
        <f t="shared" si="1530"/>
        <v>44216NIGHT</v>
      </c>
    </row>
    <row r="5397" spans="1:42" x14ac:dyDescent="0.3">
      <c r="A5397" s="33">
        <v>1</v>
      </c>
      <c r="B5397" s="33"/>
      <c r="C5397" s="70">
        <v>44216</v>
      </c>
      <c r="D5397" s="71" t="s">
        <v>87</v>
      </c>
      <c r="E5397" s="70">
        <v>44216</v>
      </c>
      <c r="F5397" s="71">
        <v>5178408</v>
      </c>
      <c r="G5397" s="33" t="s">
        <v>20</v>
      </c>
      <c r="H5397" s="33" t="s">
        <v>21</v>
      </c>
      <c r="I5397" s="33" t="s">
        <v>51</v>
      </c>
      <c r="J5397" s="33" t="s">
        <v>46</v>
      </c>
      <c r="K5397" s="63" t="s">
        <v>82</v>
      </c>
      <c r="L5397" s="32" t="str">
        <f t="shared" si="1513"/>
        <v>AXOR4843</v>
      </c>
      <c r="M5397" s="32" t="str">
        <f t="shared" si="1514"/>
        <v>BMJ</v>
      </c>
      <c r="N5397" s="32" t="str">
        <f t="shared" si="1515"/>
        <v>12 RODA</v>
      </c>
      <c r="O5397" s="146">
        <v>0.98462962962962963</v>
      </c>
      <c r="P5397" s="65">
        <v>0.98462962962962963</v>
      </c>
      <c r="Q5397" s="65"/>
      <c r="R5397" s="66">
        <v>3</v>
      </c>
      <c r="S5397" s="66">
        <v>50860</v>
      </c>
      <c r="T5397" s="66">
        <v>20520</v>
      </c>
      <c r="U5397" s="67">
        <f t="shared" si="1525"/>
        <v>30.34</v>
      </c>
      <c r="V5397" s="66">
        <f t="shared" si="1516"/>
        <v>615204.18000000005</v>
      </c>
      <c r="W5397" s="66" t="str">
        <f t="shared" si="1517"/>
        <v>1 &gt; 4</v>
      </c>
      <c r="X5397" s="66">
        <f>A5397+SUMIFS(Presensi!F:F,Presensi!E:E,'Entry Data'!AP5397)</f>
        <v>1</v>
      </c>
      <c r="Y5397" s="66">
        <f>IFERROR(INDEX('Retasi Pricing'!F:F,MATCH('Entry Data'!AM5397,'Retasi Pricing'!E:E,0))*X5397,"")</f>
        <v>27500</v>
      </c>
      <c r="Z5397" s="62" t="s">
        <v>26</v>
      </c>
      <c r="AA5397" s="62" t="s">
        <v>27</v>
      </c>
      <c r="AB5397" s="32"/>
      <c r="AC5397" s="32" t="s">
        <v>213</v>
      </c>
      <c r="AD5397" s="32" t="str">
        <f t="shared" si="1518"/>
        <v/>
      </c>
      <c r="AF5397" s="5" t="str">
        <f t="shared" si="1519"/>
        <v>alrandi44216</v>
      </c>
      <c r="AG5397" s="5" t="str">
        <f t="shared" si="1520"/>
        <v>BMJ 07244216UTARANIGHT</v>
      </c>
      <c r="AH5397" s="5" t="str">
        <f t="shared" si="1521"/>
        <v>alrandi44216UTARANIGHT</v>
      </c>
      <c r="AI5397" s="5" t="str">
        <f t="shared" si="1522"/>
        <v>BMJ 07244216NIGHT</v>
      </c>
      <c r="AJ5397" s="5" t="str">
        <f t="shared" si="1523"/>
        <v>alrandi44216NIGHT</v>
      </c>
      <c r="AK5397" s="5" t="str">
        <f t="shared" si="1524"/>
        <v>alrandiBMJ</v>
      </c>
      <c r="AL5397" s="5" t="str">
        <f t="shared" si="1526"/>
        <v>3UTARA</v>
      </c>
      <c r="AM5397" s="5" t="str">
        <f t="shared" si="1527"/>
        <v>1 &gt; 4UTARA12 RODA</v>
      </c>
      <c r="AN5397" s="5" t="str">
        <f t="shared" si="1528"/>
        <v>alrandiBMJ1 &gt; 4UTARA12 RODA</v>
      </c>
      <c r="AO5397" s="5" t="str">
        <f t="shared" si="1529"/>
        <v>alrandi1 &gt; 4UTARA12 RODA</v>
      </c>
      <c r="AP5397" s="5" t="str">
        <f t="shared" si="1530"/>
        <v>44216NIGHT</v>
      </c>
    </row>
    <row r="5398" spans="1:42" x14ac:dyDescent="0.3">
      <c r="A5398" s="33">
        <v>1</v>
      </c>
      <c r="B5398" s="33"/>
      <c r="C5398" s="70">
        <v>44216</v>
      </c>
      <c r="D5398" s="71" t="s">
        <v>87</v>
      </c>
      <c r="E5398" s="70">
        <v>44217</v>
      </c>
      <c r="F5398" s="71">
        <v>5178457</v>
      </c>
      <c r="G5398" s="33" t="s">
        <v>20</v>
      </c>
      <c r="H5398" s="33" t="s">
        <v>21</v>
      </c>
      <c r="I5398" s="33" t="s">
        <v>51</v>
      </c>
      <c r="J5398" s="33" t="s">
        <v>46</v>
      </c>
      <c r="K5398" s="69" t="s">
        <v>83</v>
      </c>
      <c r="L5398" s="32" t="str">
        <f t="shared" si="1513"/>
        <v>AXOR4843</v>
      </c>
      <c r="M5398" s="32" t="str">
        <f t="shared" si="1514"/>
        <v>BMJ</v>
      </c>
      <c r="N5398" s="32" t="str">
        <f t="shared" si="1515"/>
        <v>12 RODA</v>
      </c>
      <c r="O5398" s="146">
        <v>3.4004629629629628E-2</v>
      </c>
      <c r="P5398" s="65">
        <v>3.4004629629629628E-2</v>
      </c>
      <c r="Q5398" s="65"/>
      <c r="R5398" s="66">
        <v>3</v>
      </c>
      <c r="S5398" s="66">
        <v>51500</v>
      </c>
      <c r="T5398" s="66">
        <v>20560</v>
      </c>
      <c r="U5398" s="67">
        <f t="shared" si="1525"/>
        <v>30.94</v>
      </c>
      <c r="V5398" s="66">
        <f t="shared" si="1516"/>
        <v>627370.38000000012</v>
      </c>
      <c r="W5398" s="66" t="str">
        <f t="shared" si="1517"/>
        <v>1 &gt; 4</v>
      </c>
      <c r="X5398" s="66">
        <f>A5398+SUMIFS(Presensi!F:F,Presensi!E:E,'Entry Data'!AP5398)</f>
        <v>1</v>
      </c>
      <c r="Y5398" s="66">
        <f>IFERROR(INDEX('Retasi Pricing'!F:F,MATCH('Entry Data'!AM5398,'Retasi Pricing'!E:E,0))*X5398,"")</f>
        <v>27500</v>
      </c>
      <c r="Z5398" s="62" t="s">
        <v>26</v>
      </c>
      <c r="AA5398" s="62" t="s">
        <v>27</v>
      </c>
      <c r="AB5398" s="32"/>
      <c r="AC5398" s="32" t="s">
        <v>214</v>
      </c>
      <c r="AD5398" s="32" t="str">
        <f t="shared" si="1518"/>
        <v/>
      </c>
      <c r="AF5398" s="5" t="str">
        <f t="shared" si="1519"/>
        <v>pelani44216</v>
      </c>
      <c r="AG5398" s="5" t="str">
        <f t="shared" si="1520"/>
        <v>BMJ 07344216UTARANIGHT</v>
      </c>
      <c r="AH5398" s="5" t="str">
        <f t="shared" si="1521"/>
        <v>pelani44216UTARANIGHT</v>
      </c>
      <c r="AI5398" s="5" t="str">
        <f t="shared" si="1522"/>
        <v>BMJ 07344216NIGHT</v>
      </c>
      <c r="AJ5398" s="5" t="str">
        <f t="shared" si="1523"/>
        <v>pelani44216NIGHT</v>
      </c>
      <c r="AK5398" s="5" t="str">
        <f t="shared" si="1524"/>
        <v>pelaniBMJ</v>
      </c>
      <c r="AL5398" s="5" t="str">
        <f t="shared" si="1526"/>
        <v>3UTARA</v>
      </c>
      <c r="AM5398" s="5" t="str">
        <f t="shared" si="1527"/>
        <v>1 &gt; 4UTARA12 RODA</v>
      </c>
      <c r="AN5398" s="5" t="str">
        <f t="shared" si="1528"/>
        <v>pelaniBMJ1 &gt; 4UTARA12 RODA</v>
      </c>
      <c r="AO5398" s="5" t="str">
        <f t="shared" si="1529"/>
        <v>pelani1 &gt; 4UTARA12 RODA</v>
      </c>
      <c r="AP5398" s="5" t="str">
        <f t="shared" si="1530"/>
        <v>44216NIGHT</v>
      </c>
    </row>
    <row r="5399" spans="1:42" x14ac:dyDescent="0.3">
      <c r="A5399" s="33">
        <v>1</v>
      </c>
      <c r="B5399" s="33"/>
      <c r="C5399" s="70">
        <v>44216</v>
      </c>
      <c r="D5399" s="71" t="s">
        <v>87</v>
      </c>
      <c r="E5399" s="70">
        <v>44217</v>
      </c>
      <c r="F5399" s="71">
        <v>5178528</v>
      </c>
      <c r="G5399" s="33" t="s">
        <v>20</v>
      </c>
      <c r="H5399" s="33" t="s">
        <v>21</v>
      </c>
      <c r="I5399" s="33" t="s">
        <v>51</v>
      </c>
      <c r="J5399" s="33" t="s">
        <v>46</v>
      </c>
      <c r="K5399" s="69" t="s">
        <v>83</v>
      </c>
      <c r="L5399" s="32" t="str">
        <f t="shared" si="1513"/>
        <v>AXOR4843</v>
      </c>
      <c r="M5399" s="32" t="str">
        <f t="shared" si="1514"/>
        <v>BMJ</v>
      </c>
      <c r="N5399" s="32" t="str">
        <f t="shared" si="1515"/>
        <v>12 RODA</v>
      </c>
      <c r="O5399" s="146">
        <v>9.7696759259259261E-2</v>
      </c>
      <c r="P5399" s="65">
        <v>9.7696759259259261E-2</v>
      </c>
      <c r="Q5399" s="65"/>
      <c r="R5399" s="66">
        <v>4</v>
      </c>
      <c r="S5399" s="66">
        <v>51640</v>
      </c>
      <c r="T5399" s="66">
        <v>20560</v>
      </c>
      <c r="U5399" s="67">
        <f t="shared" si="1525"/>
        <v>31.08</v>
      </c>
      <c r="V5399" s="66">
        <f t="shared" si="1516"/>
        <v>630209.15999999992</v>
      </c>
      <c r="W5399" s="66" t="str">
        <f t="shared" si="1517"/>
        <v>1 &gt; 4</v>
      </c>
      <c r="X5399" s="66">
        <f>A5399+SUMIFS(Presensi!F:F,Presensi!E:E,'Entry Data'!AP5399)</f>
        <v>1</v>
      </c>
      <c r="Y5399" s="66">
        <f>IFERROR(INDEX('Retasi Pricing'!F:F,MATCH('Entry Data'!AM5399,'Retasi Pricing'!E:E,0))*X5399,"")</f>
        <v>27500</v>
      </c>
      <c r="Z5399" s="62" t="s">
        <v>26</v>
      </c>
      <c r="AA5399" s="62" t="s">
        <v>27</v>
      </c>
      <c r="AB5399" s="32"/>
      <c r="AC5399" s="32" t="s">
        <v>214</v>
      </c>
      <c r="AD5399" s="32" t="str">
        <f t="shared" si="1518"/>
        <v/>
      </c>
      <c r="AF5399" s="5" t="str">
        <f t="shared" si="1519"/>
        <v>pelani44216</v>
      </c>
      <c r="AG5399" s="5" t="str">
        <f t="shared" si="1520"/>
        <v>BMJ 07344216UTARANIGHT</v>
      </c>
      <c r="AH5399" s="5" t="str">
        <f t="shared" si="1521"/>
        <v>pelani44216UTARANIGHT</v>
      </c>
      <c r="AI5399" s="5" t="str">
        <f t="shared" si="1522"/>
        <v>BMJ 07344216NIGHT</v>
      </c>
      <c r="AJ5399" s="5" t="str">
        <f t="shared" si="1523"/>
        <v>pelani44216NIGHT</v>
      </c>
      <c r="AK5399" s="5" t="str">
        <f t="shared" si="1524"/>
        <v>pelaniBMJ</v>
      </c>
      <c r="AL5399" s="5" t="str">
        <f t="shared" si="1526"/>
        <v>4UTARA</v>
      </c>
      <c r="AM5399" s="5" t="str">
        <f t="shared" si="1527"/>
        <v>1 &gt; 4UTARA12 RODA</v>
      </c>
      <c r="AN5399" s="5" t="str">
        <f t="shared" si="1528"/>
        <v>pelaniBMJ1 &gt; 4UTARA12 RODA</v>
      </c>
      <c r="AO5399" s="5" t="str">
        <f t="shared" si="1529"/>
        <v>pelani1 &gt; 4UTARA12 RODA</v>
      </c>
      <c r="AP5399" s="5" t="str">
        <f t="shared" si="1530"/>
        <v>44216NIGHT</v>
      </c>
    </row>
    <row r="5400" spans="1:42" x14ac:dyDescent="0.3">
      <c r="A5400" s="33">
        <v>1</v>
      </c>
      <c r="B5400" s="33"/>
      <c r="C5400" s="70">
        <v>44216</v>
      </c>
      <c r="D5400" s="71" t="s">
        <v>87</v>
      </c>
      <c r="E5400" s="70">
        <v>44217</v>
      </c>
      <c r="F5400" s="71">
        <v>5178599</v>
      </c>
      <c r="G5400" s="33" t="s">
        <v>20</v>
      </c>
      <c r="H5400" s="33" t="s">
        <v>21</v>
      </c>
      <c r="I5400" s="33" t="s">
        <v>123</v>
      </c>
      <c r="J5400" s="33" t="s">
        <v>46</v>
      </c>
      <c r="K5400" s="69" t="s">
        <v>83</v>
      </c>
      <c r="L5400" s="32" t="str">
        <f t="shared" si="1513"/>
        <v>AXOR4843</v>
      </c>
      <c r="M5400" s="32" t="str">
        <f t="shared" si="1514"/>
        <v>BMJ</v>
      </c>
      <c r="N5400" s="32" t="str">
        <f t="shared" si="1515"/>
        <v>12 RODA</v>
      </c>
      <c r="O5400" s="146">
        <v>0.15734953703703705</v>
      </c>
      <c r="P5400" s="65">
        <v>0.15734953703703705</v>
      </c>
      <c r="Q5400" s="65"/>
      <c r="R5400" s="66">
        <v>5</v>
      </c>
      <c r="S5400" s="66">
        <v>49960</v>
      </c>
      <c r="T5400" s="66">
        <v>20560</v>
      </c>
      <c r="U5400" s="67">
        <f t="shared" si="1525"/>
        <v>29.4</v>
      </c>
      <c r="V5400" s="66">
        <f t="shared" si="1516"/>
        <v>596143.79999999993</v>
      </c>
      <c r="W5400" s="66" t="str">
        <f t="shared" si="1517"/>
        <v>&gt; 5</v>
      </c>
      <c r="X5400" s="66">
        <f>A5400+SUMIFS(Presensi!F:F,Presensi!E:E,'Entry Data'!AP5400)</f>
        <v>1</v>
      </c>
      <c r="Y5400" s="66">
        <f>IFERROR(INDEX('Retasi Pricing'!F:F,MATCH('Entry Data'!AM5400,'Retasi Pricing'!E:E,0))*X5400,"")</f>
        <v>31200</v>
      </c>
      <c r="Z5400" s="62" t="s">
        <v>26</v>
      </c>
      <c r="AA5400" s="62" t="s">
        <v>27</v>
      </c>
      <c r="AB5400" s="32"/>
      <c r="AC5400" s="32" t="s">
        <v>214</v>
      </c>
      <c r="AD5400" s="32" t="str">
        <f t="shared" si="1518"/>
        <v/>
      </c>
      <c r="AF5400" s="5" t="str">
        <f t="shared" si="1519"/>
        <v>pelani44216</v>
      </c>
      <c r="AG5400" s="5" t="str">
        <f t="shared" si="1520"/>
        <v>BMJ 07344216UTARANIGHT</v>
      </c>
      <c r="AH5400" s="5" t="str">
        <f t="shared" si="1521"/>
        <v>pelani44216UTARANIGHT</v>
      </c>
      <c r="AI5400" s="5" t="str">
        <f t="shared" si="1522"/>
        <v>BMJ 07344216NIGHT</v>
      </c>
      <c r="AJ5400" s="5" t="str">
        <f t="shared" si="1523"/>
        <v>pelani44216NIGHT</v>
      </c>
      <c r="AK5400" s="5" t="str">
        <f t="shared" si="1524"/>
        <v>pelaniBMJ</v>
      </c>
      <c r="AL5400" s="5" t="str">
        <f t="shared" si="1526"/>
        <v>5UTARA</v>
      </c>
      <c r="AM5400" s="5" t="str">
        <f t="shared" si="1527"/>
        <v>&gt; 5UTARA12 RODA</v>
      </c>
      <c r="AN5400" s="5" t="str">
        <f t="shared" si="1528"/>
        <v>pelaniBMJ&gt; 5UTARA12 RODA</v>
      </c>
      <c r="AO5400" s="5" t="str">
        <f t="shared" si="1529"/>
        <v>pelani&gt; 5UTARA12 RODA</v>
      </c>
      <c r="AP5400" s="5" t="str">
        <f t="shared" si="1530"/>
        <v>44216NIGHT</v>
      </c>
    </row>
    <row r="5401" spans="1:42" x14ac:dyDescent="0.3">
      <c r="A5401" s="33">
        <v>1</v>
      </c>
      <c r="B5401" s="33"/>
      <c r="C5401" s="70">
        <v>44216</v>
      </c>
      <c r="D5401" s="71" t="s">
        <v>87</v>
      </c>
      <c r="E5401" s="70">
        <v>44217</v>
      </c>
      <c r="F5401" s="71">
        <v>5178668</v>
      </c>
      <c r="G5401" s="33" t="s">
        <v>20</v>
      </c>
      <c r="H5401" s="33" t="s">
        <v>21</v>
      </c>
      <c r="I5401" s="33" t="s">
        <v>51</v>
      </c>
      <c r="J5401" s="33" t="s">
        <v>46</v>
      </c>
      <c r="K5401" s="69" t="s">
        <v>83</v>
      </c>
      <c r="L5401" s="32" t="str">
        <f t="shared" si="1513"/>
        <v>AXOR4843</v>
      </c>
      <c r="M5401" s="32" t="str">
        <f t="shared" si="1514"/>
        <v>BMJ</v>
      </c>
      <c r="N5401" s="32" t="str">
        <f t="shared" si="1515"/>
        <v>12 RODA</v>
      </c>
      <c r="O5401" s="146">
        <v>0.22327546296296297</v>
      </c>
      <c r="P5401" s="65">
        <v>0.22327546296296297</v>
      </c>
      <c r="Q5401" s="65"/>
      <c r="R5401" s="66">
        <v>6</v>
      </c>
      <c r="S5401" s="66">
        <v>52300</v>
      </c>
      <c r="T5401" s="66">
        <v>20560</v>
      </c>
      <c r="U5401" s="67">
        <f t="shared" si="1525"/>
        <v>31.74</v>
      </c>
      <c r="V5401" s="66">
        <f t="shared" si="1516"/>
        <v>643591.98</v>
      </c>
      <c r="W5401" s="66" t="str">
        <f t="shared" si="1517"/>
        <v>&gt; 6</v>
      </c>
      <c r="X5401" s="66">
        <f>A5401+SUMIFS(Presensi!F:F,Presensi!E:E,'Entry Data'!AP5401)</f>
        <v>1</v>
      </c>
      <c r="Y5401" s="66">
        <f>IFERROR(INDEX('Retasi Pricing'!F:F,MATCH('Entry Data'!AM5401,'Retasi Pricing'!E:E,0))*X5401,"")</f>
        <v>34450</v>
      </c>
      <c r="Z5401" s="62" t="s">
        <v>26</v>
      </c>
      <c r="AA5401" s="62" t="s">
        <v>27</v>
      </c>
      <c r="AB5401" s="32"/>
      <c r="AC5401" s="32" t="s">
        <v>214</v>
      </c>
      <c r="AD5401" s="32" t="str">
        <f t="shared" si="1518"/>
        <v/>
      </c>
      <c r="AF5401" s="5" t="str">
        <f t="shared" si="1519"/>
        <v>pelani44216</v>
      </c>
      <c r="AG5401" s="5" t="str">
        <f t="shared" si="1520"/>
        <v>BMJ 07344216UTARANIGHT</v>
      </c>
      <c r="AH5401" s="5" t="str">
        <f t="shared" si="1521"/>
        <v>pelani44216UTARANIGHT</v>
      </c>
      <c r="AI5401" s="5" t="str">
        <f t="shared" si="1522"/>
        <v>BMJ 07344216NIGHT</v>
      </c>
      <c r="AJ5401" s="5" t="str">
        <f t="shared" si="1523"/>
        <v>pelani44216NIGHT</v>
      </c>
      <c r="AK5401" s="5" t="str">
        <f t="shared" si="1524"/>
        <v>pelaniBMJ</v>
      </c>
      <c r="AL5401" s="5" t="str">
        <f t="shared" si="1526"/>
        <v>6UTARA</v>
      </c>
      <c r="AM5401" s="5" t="str">
        <f t="shared" si="1527"/>
        <v>&gt; 6UTARA12 RODA</v>
      </c>
      <c r="AN5401" s="5" t="str">
        <f t="shared" si="1528"/>
        <v>pelaniBMJ&gt; 6UTARA12 RODA</v>
      </c>
      <c r="AO5401" s="5" t="str">
        <f t="shared" si="1529"/>
        <v>pelani&gt; 6UTARA12 RODA</v>
      </c>
      <c r="AP5401" s="5" t="str">
        <f t="shared" si="1530"/>
        <v>44216NIGHT</v>
      </c>
    </row>
    <row r="5402" spans="1:42" x14ac:dyDescent="0.3">
      <c r="A5402" s="33">
        <v>1</v>
      </c>
      <c r="B5402" s="33"/>
      <c r="C5402" s="70">
        <v>44216</v>
      </c>
      <c r="D5402" s="71" t="s">
        <v>87</v>
      </c>
      <c r="E5402" s="70">
        <v>44216</v>
      </c>
      <c r="F5402" s="71">
        <v>5178245</v>
      </c>
      <c r="G5402" s="33" t="s">
        <v>20</v>
      </c>
      <c r="H5402" s="33" t="s">
        <v>21</v>
      </c>
      <c r="I5402" s="33" t="s">
        <v>51</v>
      </c>
      <c r="J5402" s="33" t="s">
        <v>46</v>
      </c>
      <c r="K5402" s="63" t="s">
        <v>83</v>
      </c>
      <c r="L5402" s="32" t="str">
        <f t="shared" si="1513"/>
        <v>AXOR4843</v>
      </c>
      <c r="M5402" s="32" t="str">
        <f t="shared" si="1514"/>
        <v>BMJ</v>
      </c>
      <c r="N5402" s="32" t="str">
        <f t="shared" si="1515"/>
        <v>12 RODA</v>
      </c>
      <c r="O5402" s="146">
        <v>0.85480324074074077</v>
      </c>
      <c r="P5402" s="65">
        <v>0.86456018518518529</v>
      </c>
      <c r="Q5402" s="65"/>
      <c r="R5402" s="66">
        <v>1</v>
      </c>
      <c r="S5402" s="66">
        <v>52480</v>
      </c>
      <c r="T5402" s="66">
        <v>20560</v>
      </c>
      <c r="U5402" s="67">
        <f t="shared" si="1525"/>
        <v>31.92</v>
      </c>
      <c r="V5402" s="66">
        <f t="shared" si="1516"/>
        <v>647241.84000000008</v>
      </c>
      <c r="W5402" s="66" t="str">
        <f t="shared" si="1517"/>
        <v>1 &gt; 4</v>
      </c>
      <c r="X5402" s="66">
        <f>A5402+SUMIFS(Presensi!F:F,Presensi!E:E,'Entry Data'!AP5402)</f>
        <v>1</v>
      </c>
      <c r="Y5402" s="66">
        <f>IFERROR(INDEX('Retasi Pricing'!F:F,MATCH('Entry Data'!AM5402,'Retasi Pricing'!E:E,0))*X5402,"")</f>
        <v>27500</v>
      </c>
      <c r="Z5402" s="62" t="s">
        <v>26</v>
      </c>
      <c r="AA5402" s="62" t="s">
        <v>27</v>
      </c>
      <c r="AB5402" s="32"/>
      <c r="AC5402" s="32" t="s">
        <v>214</v>
      </c>
      <c r="AD5402" s="32" t="str">
        <f t="shared" si="1518"/>
        <v/>
      </c>
      <c r="AF5402" s="5" t="str">
        <f t="shared" si="1519"/>
        <v>pelani44216</v>
      </c>
      <c r="AG5402" s="5" t="str">
        <f t="shared" si="1520"/>
        <v>BMJ 07344216UTARANIGHT</v>
      </c>
      <c r="AH5402" s="5" t="str">
        <f t="shared" si="1521"/>
        <v>pelani44216UTARANIGHT</v>
      </c>
      <c r="AI5402" s="5" t="str">
        <f t="shared" si="1522"/>
        <v>BMJ 07344216NIGHT</v>
      </c>
      <c r="AJ5402" s="5" t="str">
        <f t="shared" si="1523"/>
        <v>pelani44216NIGHT</v>
      </c>
      <c r="AK5402" s="5" t="str">
        <f t="shared" si="1524"/>
        <v>pelaniBMJ</v>
      </c>
      <c r="AL5402" s="5" t="str">
        <f t="shared" si="1526"/>
        <v>1UTARA</v>
      </c>
      <c r="AM5402" s="5" t="str">
        <f t="shared" si="1527"/>
        <v>1 &gt; 4UTARA12 RODA</v>
      </c>
      <c r="AN5402" s="5" t="str">
        <f t="shared" si="1528"/>
        <v>pelaniBMJ1 &gt; 4UTARA12 RODA</v>
      </c>
      <c r="AO5402" s="5" t="str">
        <f t="shared" si="1529"/>
        <v>pelani1 &gt; 4UTARA12 RODA</v>
      </c>
      <c r="AP5402" s="5" t="str">
        <f t="shared" si="1530"/>
        <v>44216NIGHT</v>
      </c>
    </row>
    <row r="5403" spans="1:42" x14ac:dyDescent="0.3">
      <c r="A5403" s="33">
        <v>1</v>
      </c>
      <c r="B5403" s="33"/>
      <c r="C5403" s="70">
        <v>44216</v>
      </c>
      <c r="D5403" s="71" t="s">
        <v>87</v>
      </c>
      <c r="E5403" s="70">
        <v>44216</v>
      </c>
      <c r="F5403" s="71">
        <v>5178391</v>
      </c>
      <c r="G5403" s="33" t="s">
        <v>20</v>
      </c>
      <c r="H5403" s="33" t="s">
        <v>21</v>
      </c>
      <c r="I5403" s="33" t="s">
        <v>51</v>
      </c>
      <c r="J5403" s="33" t="s">
        <v>46</v>
      </c>
      <c r="K5403" s="69" t="s">
        <v>83</v>
      </c>
      <c r="L5403" s="32" t="str">
        <f t="shared" si="1513"/>
        <v>AXOR4843</v>
      </c>
      <c r="M5403" s="32" t="str">
        <f t="shared" si="1514"/>
        <v>BMJ</v>
      </c>
      <c r="N5403" s="32" t="str">
        <f t="shared" si="1515"/>
        <v>12 RODA</v>
      </c>
      <c r="O5403" s="146">
        <v>0.96986111111111117</v>
      </c>
      <c r="P5403" s="65">
        <v>0.96986111111111117</v>
      </c>
      <c r="Q5403" s="65"/>
      <c r="R5403" s="66">
        <v>2</v>
      </c>
      <c r="S5403" s="66">
        <v>51540</v>
      </c>
      <c r="T5403" s="66">
        <v>20560</v>
      </c>
      <c r="U5403" s="67">
        <f t="shared" si="1525"/>
        <v>30.98</v>
      </c>
      <c r="V5403" s="66">
        <f t="shared" si="1516"/>
        <v>628181.46</v>
      </c>
      <c r="W5403" s="66" t="str">
        <f t="shared" si="1517"/>
        <v>1 &gt; 4</v>
      </c>
      <c r="X5403" s="66">
        <f>A5403+SUMIFS(Presensi!F:F,Presensi!E:E,'Entry Data'!AP5403)</f>
        <v>1</v>
      </c>
      <c r="Y5403" s="66">
        <f>IFERROR(INDEX('Retasi Pricing'!F:F,MATCH('Entry Data'!AM5403,'Retasi Pricing'!E:E,0))*X5403,"")</f>
        <v>27500</v>
      </c>
      <c r="Z5403" s="62" t="s">
        <v>26</v>
      </c>
      <c r="AA5403" s="62" t="s">
        <v>27</v>
      </c>
      <c r="AB5403" s="32"/>
      <c r="AC5403" s="32" t="s">
        <v>214</v>
      </c>
      <c r="AD5403" s="32" t="str">
        <f t="shared" si="1518"/>
        <v/>
      </c>
      <c r="AF5403" s="5" t="str">
        <f t="shared" si="1519"/>
        <v>pelani44216</v>
      </c>
      <c r="AG5403" s="5" t="str">
        <f t="shared" si="1520"/>
        <v>BMJ 07344216UTARANIGHT</v>
      </c>
      <c r="AH5403" s="5" t="str">
        <f t="shared" si="1521"/>
        <v>pelani44216UTARANIGHT</v>
      </c>
      <c r="AI5403" s="5" t="str">
        <f t="shared" si="1522"/>
        <v>BMJ 07344216NIGHT</v>
      </c>
      <c r="AJ5403" s="5" t="str">
        <f t="shared" si="1523"/>
        <v>pelani44216NIGHT</v>
      </c>
      <c r="AK5403" s="5" t="str">
        <f t="shared" si="1524"/>
        <v>pelaniBMJ</v>
      </c>
      <c r="AL5403" s="5" t="str">
        <f t="shared" si="1526"/>
        <v>2UTARA</v>
      </c>
      <c r="AM5403" s="5" t="str">
        <f t="shared" si="1527"/>
        <v>1 &gt; 4UTARA12 RODA</v>
      </c>
      <c r="AN5403" s="5" t="str">
        <f t="shared" si="1528"/>
        <v>pelaniBMJ1 &gt; 4UTARA12 RODA</v>
      </c>
      <c r="AO5403" s="5" t="str">
        <f t="shared" si="1529"/>
        <v>pelani1 &gt; 4UTARA12 RODA</v>
      </c>
      <c r="AP5403" s="5" t="str">
        <f t="shared" si="1530"/>
        <v>44216NIGHT</v>
      </c>
    </row>
    <row r="5404" spans="1:42" x14ac:dyDescent="0.3">
      <c r="A5404" s="33">
        <v>1</v>
      </c>
      <c r="B5404" s="33"/>
      <c r="C5404" s="70">
        <v>44216</v>
      </c>
      <c r="D5404" s="71" t="s">
        <v>87</v>
      </c>
      <c r="E5404" s="70">
        <v>44217</v>
      </c>
      <c r="F5404" s="71">
        <v>5178440</v>
      </c>
      <c r="G5404" s="33" t="s">
        <v>20</v>
      </c>
      <c r="H5404" s="33" t="s">
        <v>21</v>
      </c>
      <c r="I5404" s="33" t="s">
        <v>51</v>
      </c>
      <c r="J5404" s="33" t="s">
        <v>46</v>
      </c>
      <c r="K5404" s="63" t="s">
        <v>85</v>
      </c>
      <c r="L5404" s="32" t="str">
        <f t="shared" si="1513"/>
        <v>AXOR4843</v>
      </c>
      <c r="M5404" s="32" t="str">
        <f t="shared" si="1514"/>
        <v>BMJ</v>
      </c>
      <c r="N5404" s="32" t="str">
        <f t="shared" si="1515"/>
        <v>12 RODA</v>
      </c>
      <c r="O5404" s="146">
        <v>1.8749999999999999E-2</v>
      </c>
      <c r="P5404" s="65">
        <v>1.8749999999999999E-2</v>
      </c>
      <c r="Q5404" s="65"/>
      <c r="R5404" s="66">
        <v>4</v>
      </c>
      <c r="S5404" s="66">
        <v>50280</v>
      </c>
      <c r="T5404" s="66">
        <v>20040</v>
      </c>
      <c r="U5404" s="67">
        <f t="shared" si="1525"/>
        <v>30.24</v>
      </c>
      <c r="V5404" s="66">
        <f t="shared" si="1516"/>
        <v>613176.48</v>
      </c>
      <c r="W5404" s="66" t="str">
        <f t="shared" si="1517"/>
        <v>1 &gt; 4</v>
      </c>
      <c r="X5404" s="66">
        <f>A5404+SUMIFS(Presensi!F:F,Presensi!E:E,'Entry Data'!AP5404)</f>
        <v>1</v>
      </c>
      <c r="Y5404" s="66">
        <f>IFERROR(INDEX('Retasi Pricing'!F:F,MATCH('Entry Data'!AM5404,'Retasi Pricing'!E:E,0))*X5404,"")</f>
        <v>27500</v>
      </c>
      <c r="Z5404" s="62" t="s">
        <v>26</v>
      </c>
      <c r="AA5404" s="62" t="s">
        <v>27</v>
      </c>
      <c r="AB5404" s="32"/>
      <c r="AC5404" s="32" t="s">
        <v>311</v>
      </c>
      <c r="AD5404" s="32" t="str">
        <f t="shared" si="1518"/>
        <v/>
      </c>
      <c r="AF5404" s="5" t="str">
        <f t="shared" si="1519"/>
        <v>M.SAINUDDIN KASIM44216</v>
      </c>
      <c r="AG5404" s="5" t="str">
        <f t="shared" si="1520"/>
        <v>BMJ 07444216UTARANIGHT</v>
      </c>
      <c r="AH5404" s="5" t="str">
        <f t="shared" si="1521"/>
        <v>M.SAINUDDIN KASIM44216UTARANIGHT</v>
      </c>
      <c r="AI5404" s="5" t="str">
        <f t="shared" si="1522"/>
        <v>BMJ 07444216NIGHT</v>
      </c>
      <c r="AJ5404" s="5" t="str">
        <f t="shared" si="1523"/>
        <v>M.SAINUDDIN KASIM44216NIGHT</v>
      </c>
      <c r="AK5404" s="5" t="str">
        <f t="shared" si="1524"/>
        <v>M.SAINUDDIN KASIMBMJ</v>
      </c>
      <c r="AL5404" s="5" t="str">
        <f t="shared" si="1526"/>
        <v>4UTARA</v>
      </c>
      <c r="AM5404" s="5" t="str">
        <f t="shared" si="1527"/>
        <v>1 &gt; 4UTARA12 RODA</v>
      </c>
      <c r="AN5404" s="5" t="str">
        <f t="shared" si="1528"/>
        <v>M.SAINUDDIN KASIMBMJ1 &gt; 4UTARA12 RODA</v>
      </c>
      <c r="AO5404" s="5" t="str">
        <f t="shared" si="1529"/>
        <v>M.SAINUDDIN KASIM1 &gt; 4UTARA12 RODA</v>
      </c>
      <c r="AP5404" s="5" t="str">
        <f t="shared" si="1530"/>
        <v>44216NIGHT</v>
      </c>
    </row>
    <row r="5405" spans="1:42" x14ac:dyDescent="0.3">
      <c r="A5405" s="33">
        <v>1</v>
      </c>
      <c r="B5405" s="33"/>
      <c r="C5405" s="70">
        <v>44216</v>
      </c>
      <c r="D5405" s="71" t="s">
        <v>87</v>
      </c>
      <c r="E5405" s="70">
        <v>44217</v>
      </c>
      <c r="F5405" s="71">
        <v>5178507</v>
      </c>
      <c r="G5405" s="33" t="s">
        <v>20</v>
      </c>
      <c r="H5405" s="33" t="s">
        <v>21</v>
      </c>
      <c r="I5405" s="33" t="s">
        <v>45</v>
      </c>
      <c r="J5405" s="33" t="s">
        <v>46</v>
      </c>
      <c r="K5405" s="69" t="s">
        <v>85</v>
      </c>
      <c r="L5405" s="32" t="str">
        <f t="shared" si="1513"/>
        <v>AXOR4843</v>
      </c>
      <c r="M5405" s="32" t="str">
        <f t="shared" si="1514"/>
        <v>BMJ</v>
      </c>
      <c r="N5405" s="32" t="str">
        <f t="shared" si="1515"/>
        <v>12 RODA</v>
      </c>
      <c r="O5405" s="146">
        <v>7.8819444444444442E-2</v>
      </c>
      <c r="P5405" s="65">
        <v>7.8819444444444442E-2</v>
      </c>
      <c r="Q5405" s="65"/>
      <c r="R5405" s="66">
        <v>5</v>
      </c>
      <c r="S5405" s="66">
        <v>51720</v>
      </c>
      <c r="T5405" s="66">
        <v>20040</v>
      </c>
      <c r="U5405" s="67">
        <f t="shared" si="1525"/>
        <v>31.68</v>
      </c>
      <c r="V5405" s="66">
        <f t="shared" si="1516"/>
        <v>642375.36</v>
      </c>
      <c r="W5405" s="66" t="str">
        <f t="shared" si="1517"/>
        <v>&gt; 5</v>
      </c>
      <c r="X5405" s="66">
        <f>A5405+SUMIFS(Presensi!F:F,Presensi!E:E,'Entry Data'!AP5405)</f>
        <v>1</v>
      </c>
      <c r="Y5405" s="66">
        <f>IFERROR(INDEX('Retasi Pricing'!F:F,MATCH('Entry Data'!AM5405,'Retasi Pricing'!E:E,0))*X5405,"")</f>
        <v>31200</v>
      </c>
      <c r="Z5405" s="62" t="s">
        <v>26</v>
      </c>
      <c r="AA5405" s="62" t="s">
        <v>27</v>
      </c>
      <c r="AB5405" s="32"/>
      <c r="AC5405" s="32" t="s">
        <v>311</v>
      </c>
      <c r="AD5405" s="32" t="str">
        <f t="shared" si="1518"/>
        <v/>
      </c>
      <c r="AF5405" s="5" t="str">
        <f t="shared" si="1519"/>
        <v>M.SAINUDDIN KASIM44216</v>
      </c>
      <c r="AG5405" s="5" t="str">
        <f t="shared" si="1520"/>
        <v>BMJ 07444216UTARANIGHT</v>
      </c>
      <c r="AH5405" s="5" t="str">
        <f t="shared" si="1521"/>
        <v>M.SAINUDDIN KASIM44216UTARANIGHT</v>
      </c>
      <c r="AI5405" s="5" t="str">
        <f t="shared" si="1522"/>
        <v>BMJ 07444216NIGHT</v>
      </c>
      <c r="AJ5405" s="5" t="str">
        <f t="shared" si="1523"/>
        <v>M.SAINUDDIN KASIM44216NIGHT</v>
      </c>
      <c r="AK5405" s="5" t="str">
        <f t="shared" si="1524"/>
        <v>M.SAINUDDIN KASIMBMJ</v>
      </c>
      <c r="AL5405" s="5" t="str">
        <f t="shared" si="1526"/>
        <v>5UTARA</v>
      </c>
      <c r="AM5405" s="5" t="str">
        <f t="shared" si="1527"/>
        <v>&gt; 5UTARA12 RODA</v>
      </c>
      <c r="AN5405" s="5" t="str">
        <f t="shared" si="1528"/>
        <v>M.SAINUDDIN KASIMBMJ&gt; 5UTARA12 RODA</v>
      </c>
      <c r="AO5405" s="5" t="str">
        <f t="shared" si="1529"/>
        <v>M.SAINUDDIN KASIM&gt; 5UTARA12 RODA</v>
      </c>
      <c r="AP5405" s="5" t="str">
        <f t="shared" si="1530"/>
        <v>44216NIGHT</v>
      </c>
    </row>
    <row r="5406" spans="1:42" x14ac:dyDescent="0.3">
      <c r="A5406" s="33">
        <v>1</v>
      </c>
      <c r="B5406" s="33"/>
      <c r="C5406" s="70">
        <v>44216</v>
      </c>
      <c r="D5406" s="71" t="s">
        <v>87</v>
      </c>
      <c r="E5406" s="70">
        <v>44217</v>
      </c>
      <c r="F5406" s="71">
        <v>5178577</v>
      </c>
      <c r="G5406" s="33" t="s">
        <v>20</v>
      </c>
      <c r="H5406" s="33" t="s">
        <v>50</v>
      </c>
      <c r="I5406" s="33" t="s">
        <v>51</v>
      </c>
      <c r="J5406" s="33" t="s">
        <v>53</v>
      </c>
      <c r="K5406" s="69" t="s">
        <v>85</v>
      </c>
      <c r="L5406" s="32" t="str">
        <f t="shared" si="1513"/>
        <v>AXOR4843</v>
      </c>
      <c r="M5406" s="32" t="str">
        <f t="shared" si="1514"/>
        <v>BMJ</v>
      </c>
      <c r="N5406" s="32" t="str">
        <f t="shared" si="1515"/>
        <v>12 RODA</v>
      </c>
      <c r="O5406" s="146">
        <v>0.13550925925925925</v>
      </c>
      <c r="P5406" s="65">
        <v>0.13550925925925925</v>
      </c>
      <c r="Q5406" s="65"/>
      <c r="R5406" s="66">
        <v>6</v>
      </c>
      <c r="S5406" s="66">
        <v>52460</v>
      </c>
      <c r="T5406" s="66">
        <v>20040</v>
      </c>
      <c r="U5406" s="67">
        <f t="shared" si="1525"/>
        <v>32.42</v>
      </c>
      <c r="V5406" s="66">
        <f t="shared" si="1516"/>
        <v>657380.34000000008</v>
      </c>
      <c r="W5406" s="66" t="str">
        <f t="shared" si="1517"/>
        <v>&gt; 6</v>
      </c>
      <c r="X5406" s="66">
        <f>A5406+SUMIFS(Presensi!F:F,Presensi!E:E,'Entry Data'!AP5406)</f>
        <v>1</v>
      </c>
      <c r="Y5406" s="66">
        <f>IFERROR(INDEX('Retasi Pricing'!F:F,MATCH('Entry Data'!AM5406,'Retasi Pricing'!E:E,0))*X5406,"")</f>
        <v>34450</v>
      </c>
      <c r="Z5406" s="62" t="s">
        <v>26</v>
      </c>
      <c r="AA5406" s="62" t="s">
        <v>27</v>
      </c>
      <c r="AB5406" s="32"/>
      <c r="AC5406" s="32" t="s">
        <v>311</v>
      </c>
      <c r="AD5406" s="32" t="str">
        <f t="shared" si="1518"/>
        <v/>
      </c>
      <c r="AF5406" s="5" t="str">
        <f t="shared" si="1519"/>
        <v>M.SAINUDDIN KASIM44216</v>
      </c>
      <c r="AG5406" s="5" t="str">
        <f t="shared" si="1520"/>
        <v>BMJ 07444216UTARANIGHT</v>
      </c>
      <c r="AH5406" s="5" t="str">
        <f t="shared" si="1521"/>
        <v>M.SAINUDDIN KASIM44216UTARANIGHT</v>
      </c>
      <c r="AI5406" s="5" t="str">
        <f t="shared" si="1522"/>
        <v>BMJ 07444216NIGHT</v>
      </c>
      <c r="AJ5406" s="5" t="str">
        <f t="shared" si="1523"/>
        <v>M.SAINUDDIN KASIM44216NIGHT</v>
      </c>
      <c r="AK5406" s="5" t="str">
        <f t="shared" si="1524"/>
        <v>M.SAINUDDIN KASIMBMJ</v>
      </c>
      <c r="AL5406" s="5" t="str">
        <f t="shared" si="1526"/>
        <v>6UTARA</v>
      </c>
      <c r="AM5406" s="5" t="str">
        <f t="shared" si="1527"/>
        <v>&gt; 6UTARA12 RODA</v>
      </c>
      <c r="AN5406" s="5" t="str">
        <f t="shared" si="1528"/>
        <v>M.SAINUDDIN KASIMBMJ&gt; 6UTARA12 RODA</v>
      </c>
      <c r="AO5406" s="5" t="str">
        <f t="shared" si="1529"/>
        <v>M.SAINUDDIN KASIM&gt; 6UTARA12 RODA</v>
      </c>
      <c r="AP5406" s="5" t="str">
        <f t="shared" si="1530"/>
        <v>44216NIGHT</v>
      </c>
    </row>
    <row r="5407" spans="1:42" x14ac:dyDescent="0.3">
      <c r="A5407" s="33">
        <v>1</v>
      </c>
      <c r="B5407" s="33"/>
      <c r="C5407" s="70">
        <v>44216</v>
      </c>
      <c r="D5407" s="71" t="s">
        <v>87</v>
      </c>
      <c r="E5407" s="70">
        <v>44217</v>
      </c>
      <c r="F5407" s="71">
        <v>5178671</v>
      </c>
      <c r="G5407" s="33" t="s">
        <v>20</v>
      </c>
      <c r="H5407" s="33" t="s">
        <v>50</v>
      </c>
      <c r="I5407" s="33" t="s">
        <v>51</v>
      </c>
      <c r="J5407" s="33" t="s">
        <v>53</v>
      </c>
      <c r="K5407" s="69" t="s">
        <v>85</v>
      </c>
      <c r="L5407" s="32" t="str">
        <f t="shared" si="1513"/>
        <v>AXOR4843</v>
      </c>
      <c r="M5407" s="32" t="str">
        <f t="shared" si="1514"/>
        <v>BMJ</v>
      </c>
      <c r="N5407" s="32" t="str">
        <f t="shared" si="1515"/>
        <v>12 RODA</v>
      </c>
      <c r="O5407" s="146">
        <v>0.22427083333333334</v>
      </c>
      <c r="P5407" s="65">
        <v>0.22427083333333334</v>
      </c>
      <c r="Q5407" s="65"/>
      <c r="R5407" s="66">
        <v>7</v>
      </c>
      <c r="S5407" s="66">
        <v>54260</v>
      </c>
      <c r="T5407" s="66">
        <v>20040</v>
      </c>
      <c r="U5407" s="67">
        <f t="shared" si="1525"/>
        <v>34.22</v>
      </c>
      <c r="V5407" s="66">
        <f t="shared" si="1516"/>
        <v>693878.94</v>
      </c>
      <c r="W5407" s="66" t="str">
        <f t="shared" si="1517"/>
        <v>7 &gt;</v>
      </c>
      <c r="X5407" s="66">
        <f>A5407+SUMIFS(Presensi!F:F,Presensi!E:E,'Entry Data'!AP5407)</f>
        <v>1</v>
      </c>
      <c r="Y5407" s="66">
        <f>IFERROR(INDEX('Retasi Pricing'!F:F,MATCH('Entry Data'!AM5407,'Retasi Pricing'!E:E,0))*X5407,"")</f>
        <v>42000</v>
      </c>
      <c r="Z5407" s="62" t="s">
        <v>26</v>
      </c>
      <c r="AA5407" s="62" t="s">
        <v>27</v>
      </c>
      <c r="AB5407" s="32"/>
      <c r="AC5407" s="32" t="s">
        <v>311</v>
      </c>
      <c r="AD5407" s="32" t="str">
        <f t="shared" si="1518"/>
        <v/>
      </c>
      <c r="AF5407" s="5" t="str">
        <f t="shared" si="1519"/>
        <v>M.SAINUDDIN KASIM44216</v>
      </c>
      <c r="AG5407" s="5" t="str">
        <f t="shared" si="1520"/>
        <v>BMJ 07444216UTARANIGHT</v>
      </c>
      <c r="AH5407" s="5" t="str">
        <f t="shared" si="1521"/>
        <v>M.SAINUDDIN KASIM44216UTARANIGHT</v>
      </c>
      <c r="AI5407" s="5" t="str">
        <f t="shared" si="1522"/>
        <v>BMJ 07444216NIGHT</v>
      </c>
      <c r="AJ5407" s="5" t="str">
        <f t="shared" si="1523"/>
        <v>M.SAINUDDIN KASIM44216NIGHT</v>
      </c>
      <c r="AK5407" s="5" t="str">
        <f t="shared" si="1524"/>
        <v>M.SAINUDDIN KASIMBMJ</v>
      </c>
      <c r="AL5407" s="5" t="str">
        <f t="shared" si="1526"/>
        <v>7UTARA</v>
      </c>
      <c r="AM5407" s="5" t="str">
        <f t="shared" si="1527"/>
        <v>7 &gt;UTARA12 RODA</v>
      </c>
      <c r="AN5407" s="5" t="str">
        <f t="shared" si="1528"/>
        <v>M.SAINUDDIN KASIMBMJ7 &gt;UTARA12 RODA</v>
      </c>
      <c r="AO5407" s="5" t="str">
        <f t="shared" si="1529"/>
        <v>M.SAINUDDIN KASIM7 &gt;UTARA12 RODA</v>
      </c>
      <c r="AP5407" s="5" t="str">
        <f t="shared" si="1530"/>
        <v>44216NIGHT</v>
      </c>
    </row>
    <row r="5408" spans="1:42" x14ac:dyDescent="0.3">
      <c r="A5408" s="33">
        <v>1</v>
      </c>
      <c r="B5408" s="33"/>
      <c r="C5408" s="70">
        <v>44216</v>
      </c>
      <c r="D5408" s="71" t="s">
        <v>87</v>
      </c>
      <c r="E5408" s="70">
        <v>44216</v>
      </c>
      <c r="F5408" s="71">
        <v>5178230</v>
      </c>
      <c r="G5408" s="33" t="s">
        <v>20</v>
      </c>
      <c r="H5408" s="33" t="s">
        <v>21</v>
      </c>
      <c r="I5408" s="33" t="s">
        <v>51</v>
      </c>
      <c r="J5408" s="33" t="s">
        <v>46</v>
      </c>
      <c r="K5408" s="63" t="s">
        <v>85</v>
      </c>
      <c r="L5408" s="32" t="str">
        <f t="shared" si="1513"/>
        <v>AXOR4843</v>
      </c>
      <c r="M5408" s="32" t="str">
        <f t="shared" si="1514"/>
        <v>BMJ</v>
      </c>
      <c r="N5408" s="32" t="str">
        <f t="shared" si="1515"/>
        <v>12 RODA</v>
      </c>
      <c r="O5408" s="146">
        <v>0.84233796296296293</v>
      </c>
      <c r="P5408" s="65">
        <v>0.8521643518518518</v>
      </c>
      <c r="Q5408" s="65"/>
      <c r="R5408" s="66">
        <v>1</v>
      </c>
      <c r="S5408" s="66">
        <v>51360</v>
      </c>
      <c r="T5408" s="66">
        <v>20040</v>
      </c>
      <c r="U5408" s="67">
        <f t="shared" si="1525"/>
        <v>31.32</v>
      </c>
      <c r="V5408" s="66">
        <f t="shared" si="1516"/>
        <v>635075.64</v>
      </c>
      <c r="W5408" s="66" t="str">
        <f t="shared" si="1517"/>
        <v>1 &gt; 4</v>
      </c>
      <c r="X5408" s="66">
        <f>A5408+SUMIFS(Presensi!F:F,Presensi!E:E,'Entry Data'!AP5408)</f>
        <v>1</v>
      </c>
      <c r="Y5408" s="66">
        <f>IFERROR(INDEX('Retasi Pricing'!F:F,MATCH('Entry Data'!AM5408,'Retasi Pricing'!E:E,0))*X5408,"")</f>
        <v>27500</v>
      </c>
      <c r="Z5408" s="62" t="s">
        <v>26</v>
      </c>
      <c r="AA5408" s="62" t="s">
        <v>27</v>
      </c>
      <c r="AB5408" s="32"/>
      <c r="AC5408" s="32" t="s">
        <v>311</v>
      </c>
      <c r="AD5408" s="32" t="str">
        <f t="shared" si="1518"/>
        <v/>
      </c>
      <c r="AF5408" s="5" t="str">
        <f t="shared" si="1519"/>
        <v>M.SAINUDDIN KASIM44216</v>
      </c>
      <c r="AG5408" s="5" t="str">
        <f t="shared" si="1520"/>
        <v>BMJ 07444216UTARANIGHT</v>
      </c>
      <c r="AH5408" s="5" t="str">
        <f t="shared" si="1521"/>
        <v>M.SAINUDDIN KASIM44216UTARANIGHT</v>
      </c>
      <c r="AI5408" s="5" t="str">
        <f t="shared" si="1522"/>
        <v>BMJ 07444216NIGHT</v>
      </c>
      <c r="AJ5408" s="5" t="str">
        <f t="shared" si="1523"/>
        <v>M.SAINUDDIN KASIM44216NIGHT</v>
      </c>
      <c r="AK5408" s="5" t="str">
        <f t="shared" si="1524"/>
        <v>M.SAINUDDIN KASIMBMJ</v>
      </c>
      <c r="AL5408" s="5" t="str">
        <f t="shared" si="1526"/>
        <v>1UTARA</v>
      </c>
      <c r="AM5408" s="5" t="str">
        <f t="shared" si="1527"/>
        <v>1 &gt; 4UTARA12 RODA</v>
      </c>
      <c r="AN5408" s="5" t="str">
        <f t="shared" si="1528"/>
        <v>M.SAINUDDIN KASIMBMJ1 &gt; 4UTARA12 RODA</v>
      </c>
      <c r="AO5408" s="5" t="str">
        <f t="shared" si="1529"/>
        <v>M.SAINUDDIN KASIM1 &gt; 4UTARA12 RODA</v>
      </c>
      <c r="AP5408" s="5" t="str">
        <f t="shared" si="1530"/>
        <v>44216NIGHT</v>
      </c>
    </row>
    <row r="5409" spans="1:42" x14ac:dyDescent="0.3">
      <c r="A5409" s="33">
        <v>1</v>
      </c>
      <c r="B5409" s="33"/>
      <c r="C5409" s="70">
        <v>44216</v>
      </c>
      <c r="D5409" s="71" t="s">
        <v>87</v>
      </c>
      <c r="E5409" s="70">
        <v>44216</v>
      </c>
      <c r="F5409" s="71">
        <v>5178303</v>
      </c>
      <c r="G5409" s="33" t="s">
        <v>20</v>
      </c>
      <c r="H5409" s="33" t="s">
        <v>21</v>
      </c>
      <c r="I5409" s="33" t="s">
        <v>51</v>
      </c>
      <c r="J5409" s="33" t="s">
        <v>46</v>
      </c>
      <c r="K5409" s="69" t="s">
        <v>85</v>
      </c>
      <c r="L5409" s="32" t="str">
        <f t="shared" si="1513"/>
        <v>AXOR4843</v>
      </c>
      <c r="M5409" s="32" t="str">
        <f t="shared" si="1514"/>
        <v>BMJ</v>
      </c>
      <c r="N5409" s="32" t="str">
        <f t="shared" si="1515"/>
        <v>12 RODA</v>
      </c>
      <c r="O5409" s="146">
        <v>0.8979166666666667</v>
      </c>
      <c r="P5409" s="65">
        <v>0.8979166666666667</v>
      </c>
      <c r="Q5409" s="65"/>
      <c r="R5409" s="66">
        <v>2</v>
      </c>
      <c r="S5409" s="66">
        <v>51740</v>
      </c>
      <c r="T5409" s="66">
        <v>20040</v>
      </c>
      <c r="U5409" s="67">
        <f t="shared" si="1525"/>
        <v>31.7</v>
      </c>
      <c r="V5409" s="66">
        <f t="shared" si="1516"/>
        <v>642780.9</v>
      </c>
      <c r="W5409" s="66" t="str">
        <f t="shared" si="1517"/>
        <v>1 &gt; 4</v>
      </c>
      <c r="X5409" s="66">
        <f>A5409+SUMIFS(Presensi!F:F,Presensi!E:E,'Entry Data'!AP5409)</f>
        <v>1</v>
      </c>
      <c r="Y5409" s="66">
        <f>IFERROR(INDEX('Retasi Pricing'!F:F,MATCH('Entry Data'!AM5409,'Retasi Pricing'!E:E,0))*X5409,"")</f>
        <v>27500</v>
      </c>
      <c r="Z5409" s="62" t="s">
        <v>26</v>
      </c>
      <c r="AA5409" s="62" t="s">
        <v>27</v>
      </c>
      <c r="AB5409" s="32"/>
      <c r="AC5409" s="32" t="s">
        <v>311</v>
      </c>
      <c r="AD5409" s="32" t="str">
        <f t="shared" si="1518"/>
        <v/>
      </c>
      <c r="AF5409" s="5" t="str">
        <f t="shared" si="1519"/>
        <v>M.SAINUDDIN KASIM44216</v>
      </c>
      <c r="AG5409" s="5" t="str">
        <f t="shared" si="1520"/>
        <v>BMJ 07444216UTARANIGHT</v>
      </c>
      <c r="AH5409" s="5" t="str">
        <f t="shared" si="1521"/>
        <v>M.SAINUDDIN KASIM44216UTARANIGHT</v>
      </c>
      <c r="AI5409" s="5" t="str">
        <f t="shared" si="1522"/>
        <v>BMJ 07444216NIGHT</v>
      </c>
      <c r="AJ5409" s="5" t="str">
        <f t="shared" si="1523"/>
        <v>M.SAINUDDIN KASIM44216NIGHT</v>
      </c>
      <c r="AK5409" s="5" t="str">
        <f t="shared" si="1524"/>
        <v>M.SAINUDDIN KASIMBMJ</v>
      </c>
      <c r="AL5409" s="5" t="str">
        <f t="shared" si="1526"/>
        <v>2UTARA</v>
      </c>
      <c r="AM5409" s="5" t="str">
        <f t="shared" si="1527"/>
        <v>1 &gt; 4UTARA12 RODA</v>
      </c>
      <c r="AN5409" s="5" t="str">
        <f t="shared" si="1528"/>
        <v>M.SAINUDDIN KASIMBMJ1 &gt; 4UTARA12 RODA</v>
      </c>
      <c r="AO5409" s="5" t="str">
        <f t="shared" si="1529"/>
        <v>M.SAINUDDIN KASIM1 &gt; 4UTARA12 RODA</v>
      </c>
      <c r="AP5409" s="5" t="str">
        <f t="shared" si="1530"/>
        <v>44216NIGHT</v>
      </c>
    </row>
    <row r="5410" spans="1:42" x14ac:dyDescent="0.3">
      <c r="A5410" s="33">
        <v>1</v>
      </c>
      <c r="B5410" s="33"/>
      <c r="C5410" s="70">
        <v>44216</v>
      </c>
      <c r="D5410" s="71" t="s">
        <v>87</v>
      </c>
      <c r="E5410" s="70">
        <v>44216</v>
      </c>
      <c r="F5410" s="71">
        <v>5178380</v>
      </c>
      <c r="G5410" s="33" t="s">
        <v>20</v>
      </c>
      <c r="H5410" s="33" t="s">
        <v>21</v>
      </c>
      <c r="I5410" s="33" t="s">
        <v>45</v>
      </c>
      <c r="J5410" s="33" t="s">
        <v>46</v>
      </c>
      <c r="K5410" s="69" t="s">
        <v>85</v>
      </c>
      <c r="L5410" s="32" t="str">
        <f t="shared" si="1513"/>
        <v>AXOR4843</v>
      </c>
      <c r="M5410" s="32" t="str">
        <f t="shared" si="1514"/>
        <v>BMJ</v>
      </c>
      <c r="N5410" s="32" t="str">
        <f t="shared" si="1515"/>
        <v>12 RODA</v>
      </c>
      <c r="O5410" s="146">
        <v>0.96337962962962964</v>
      </c>
      <c r="P5410" s="65">
        <v>0.96337962962962964</v>
      </c>
      <c r="Q5410" s="65"/>
      <c r="R5410" s="66">
        <v>3</v>
      </c>
      <c r="S5410" s="66">
        <v>52360</v>
      </c>
      <c r="T5410" s="66">
        <v>20040</v>
      </c>
      <c r="U5410" s="67">
        <f t="shared" si="1525"/>
        <v>32.32</v>
      </c>
      <c r="V5410" s="66">
        <f t="shared" si="1516"/>
        <v>655352.64</v>
      </c>
      <c r="W5410" s="66" t="str">
        <f t="shared" si="1517"/>
        <v>1 &gt; 4</v>
      </c>
      <c r="X5410" s="66">
        <f>A5410+SUMIFS(Presensi!F:F,Presensi!E:E,'Entry Data'!AP5410)</f>
        <v>1</v>
      </c>
      <c r="Y5410" s="66">
        <f>IFERROR(INDEX('Retasi Pricing'!F:F,MATCH('Entry Data'!AM5410,'Retasi Pricing'!E:E,0))*X5410,"")</f>
        <v>27500</v>
      </c>
      <c r="Z5410" s="62" t="s">
        <v>26</v>
      </c>
      <c r="AA5410" s="62" t="s">
        <v>27</v>
      </c>
      <c r="AB5410" s="32"/>
      <c r="AC5410" s="32" t="s">
        <v>311</v>
      </c>
      <c r="AD5410" s="32" t="str">
        <f t="shared" si="1518"/>
        <v/>
      </c>
      <c r="AF5410" s="5" t="str">
        <f t="shared" si="1519"/>
        <v>M.SAINUDDIN KASIM44216</v>
      </c>
      <c r="AG5410" s="5" t="str">
        <f t="shared" si="1520"/>
        <v>BMJ 07444216UTARANIGHT</v>
      </c>
      <c r="AH5410" s="5" t="str">
        <f t="shared" si="1521"/>
        <v>M.SAINUDDIN KASIM44216UTARANIGHT</v>
      </c>
      <c r="AI5410" s="5" t="str">
        <f t="shared" si="1522"/>
        <v>BMJ 07444216NIGHT</v>
      </c>
      <c r="AJ5410" s="5" t="str">
        <f t="shared" si="1523"/>
        <v>M.SAINUDDIN KASIM44216NIGHT</v>
      </c>
      <c r="AK5410" s="5" t="str">
        <f t="shared" si="1524"/>
        <v>M.SAINUDDIN KASIMBMJ</v>
      </c>
      <c r="AL5410" s="5" t="str">
        <f t="shared" si="1526"/>
        <v>3UTARA</v>
      </c>
      <c r="AM5410" s="5" t="str">
        <f t="shared" si="1527"/>
        <v>1 &gt; 4UTARA12 RODA</v>
      </c>
      <c r="AN5410" s="5" t="str">
        <f t="shared" si="1528"/>
        <v>M.SAINUDDIN KASIMBMJ1 &gt; 4UTARA12 RODA</v>
      </c>
      <c r="AO5410" s="5" t="str">
        <f t="shared" si="1529"/>
        <v>M.SAINUDDIN KASIM1 &gt; 4UTARA12 RODA</v>
      </c>
      <c r="AP5410" s="5" t="str">
        <f t="shared" si="1530"/>
        <v>44216NIGHT</v>
      </c>
    </row>
    <row r="5411" spans="1:42" x14ac:dyDescent="0.3">
      <c r="A5411" s="33"/>
      <c r="B5411" s="33"/>
      <c r="C5411" s="70"/>
      <c r="D5411" s="71"/>
      <c r="E5411" s="70"/>
      <c r="F5411" s="71"/>
      <c r="G5411" s="33"/>
      <c r="H5411" s="33"/>
      <c r="I5411" s="33"/>
      <c r="J5411" s="33"/>
      <c r="K5411" s="69"/>
      <c r="L5411" s="32" t="str">
        <f t="shared" si="1513"/>
        <v/>
      </c>
      <c r="M5411" s="32" t="str">
        <f t="shared" si="1514"/>
        <v/>
      </c>
      <c r="N5411" s="32" t="str">
        <f t="shared" si="1515"/>
        <v/>
      </c>
      <c r="O5411" s="146"/>
      <c r="P5411" s="65"/>
      <c r="Q5411" s="65"/>
      <c r="R5411" s="66"/>
      <c r="S5411" s="66"/>
      <c r="T5411" s="66"/>
      <c r="U5411" s="67">
        <f t="shared" si="1525"/>
        <v>0</v>
      </c>
      <c r="V5411" s="66" t="e">
        <f t="shared" si="1516"/>
        <v>#VALUE!</v>
      </c>
      <c r="W5411" s="66" t="str">
        <f t="shared" si="1517"/>
        <v/>
      </c>
      <c r="X5411" s="66">
        <f>A5411+SUMIFS(Presensi!F:F,Presensi!E:E,'Entry Data'!AP5411)</f>
        <v>0</v>
      </c>
      <c r="Y5411" s="66" t="str">
        <f>IFERROR(INDEX('Retasi Pricing'!F:F,MATCH('Entry Data'!AM5411,'Retasi Pricing'!E:E,0))*X5411,"")</f>
        <v/>
      </c>
      <c r="Z5411" s="62"/>
      <c r="AA5411" s="62"/>
      <c r="AB5411" s="32"/>
      <c r="AC5411" s="32"/>
      <c r="AD5411" s="32" t="str">
        <f t="shared" si="1518"/>
        <v/>
      </c>
      <c r="AF5411" s="5" t="str">
        <f t="shared" si="1519"/>
        <v/>
      </c>
      <c r="AG5411" s="5" t="str">
        <f t="shared" si="1520"/>
        <v/>
      </c>
      <c r="AH5411" s="5" t="str">
        <f t="shared" si="1521"/>
        <v/>
      </c>
      <c r="AI5411" s="5" t="str">
        <f t="shared" si="1522"/>
        <v/>
      </c>
      <c r="AJ5411" s="5" t="str">
        <f t="shared" si="1523"/>
        <v/>
      </c>
      <c r="AK5411" s="5" t="str">
        <f t="shared" si="1524"/>
        <v/>
      </c>
      <c r="AM5411" s="5" t="str">
        <f t="shared" si="1527"/>
        <v/>
      </c>
      <c r="AN5411" s="5" t="str">
        <f t="shared" si="1528"/>
        <v/>
      </c>
      <c r="AO5411" s="5" t="str">
        <f t="shared" si="1529"/>
        <v/>
      </c>
      <c r="AP5411" s="5" t="str">
        <f t="shared" si="1530"/>
        <v/>
      </c>
    </row>
    <row r="5412" spans="1:42" x14ac:dyDescent="0.3">
      <c r="A5412" s="33"/>
      <c r="B5412" s="33"/>
      <c r="C5412" s="70"/>
      <c r="D5412" s="71"/>
      <c r="E5412" s="70"/>
      <c r="F5412" s="71"/>
      <c r="G5412" s="33"/>
      <c r="H5412" s="33"/>
      <c r="I5412" s="33"/>
      <c r="J5412" s="33"/>
      <c r="K5412" s="69"/>
      <c r="L5412" s="32" t="str">
        <f t="shared" si="1513"/>
        <v/>
      </c>
      <c r="M5412" s="32" t="str">
        <f t="shared" si="1514"/>
        <v/>
      </c>
      <c r="N5412" s="32" t="str">
        <f t="shared" si="1515"/>
        <v/>
      </c>
      <c r="O5412" s="146"/>
      <c r="P5412" s="65"/>
      <c r="Q5412" s="65"/>
      <c r="R5412" s="66"/>
      <c r="S5412" s="66"/>
      <c r="T5412" s="66"/>
      <c r="U5412" s="67">
        <f t="shared" si="1525"/>
        <v>0</v>
      </c>
      <c r="V5412" s="66" t="e">
        <f t="shared" si="1516"/>
        <v>#VALUE!</v>
      </c>
      <c r="W5412" s="66" t="str">
        <f t="shared" si="1517"/>
        <v/>
      </c>
      <c r="X5412" s="66">
        <f>A5412+SUMIFS(Presensi!F:F,Presensi!E:E,'Entry Data'!AP5412)</f>
        <v>0</v>
      </c>
      <c r="Y5412" s="66" t="str">
        <f>IFERROR(INDEX('Retasi Pricing'!F:F,MATCH('Entry Data'!AM5412,'Retasi Pricing'!E:E,0))*X5412,"")</f>
        <v/>
      </c>
      <c r="Z5412" s="62"/>
      <c r="AA5412" s="62"/>
      <c r="AB5412" s="32"/>
      <c r="AC5412" s="32"/>
      <c r="AD5412" s="32" t="str">
        <f t="shared" si="1518"/>
        <v/>
      </c>
      <c r="AF5412" s="5" t="str">
        <f t="shared" si="1519"/>
        <v/>
      </c>
      <c r="AG5412" s="5" t="str">
        <f t="shared" si="1520"/>
        <v/>
      </c>
      <c r="AH5412" s="5" t="str">
        <f t="shared" si="1521"/>
        <v/>
      </c>
      <c r="AI5412" s="5" t="str">
        <f t="shared" si="1522"/>
        <v/>
      </c>
      <c r="AJ5412" s="5" t="str">
        <f t="shared" si="1523"/>
        <v/>
      </c>
      <c r="AK5412" s="5" t="str">
        <f t="shared" si="1524"/>
        <v/>
      </c>
      <c r="AM5412" s="5" t="str">
        <f t="shared" si="1527"/>
        <v/>
      </c>
      <c r="AN5412" s="5" t="str">
        <f t="shared" si="1528"/>
        <v/>
      </c>
      <c r="AO5412" s="5" t="str">
        <f t="shared" si="1529"/>
        <v/>
      </c>
      <c r="AP5412" s="5" t="str">
        <f t="shared" si="1530"/>
        <v/>
      </c>
    </row>
    <row r="5413" spans="1:42" x14ac:dyDescent="0.3">
      <c r="A5413" s="33"/>
      <c r="B5413" s="33"/>
      <c r="C5413" s="70"/>
      <c r="D5413" s="71"/>
      <c r="E5413" s="70"/>
      <c r="F5413" s="71"/>
      <c r="G5413" s="33"/>
      <c r="H5413" s="33"/>
      <c r="I5413" s="33"/>
      <c r="J5413" s="33"/>
      <c r="K5413" s="63"/>
      <c r="L5413" s="32" t="str">
        <f t="shared" si="1513"/>
        <v/>
      </c>
      <c r="M5413" s="32" t="str">
        <f t="shared" si="1514"/>
        <v/>
      </c>
      <c r="N5413" s="32" t="str">
        <f t="shared" si="1515"/>
        <v/>
      </c>
      <c r="O5413" s="146"/>
      <c r="P5413" s="65"/>
      <c r="Q5413" s="65"/>
      <c r="R5413" s="66"/>
      <c r="S5413" s="66"/>
      <c r="T5413" s="66"/>
      <c r="U5413" s="67">
        <f t="shared" si="1525"/>
        <v>0</v>
      </c>
      <c r="V5413" s="66" t="e">
        <f t="shared" si="1516"/>
        <v>#VALUE!</v>
      </c>
      <c r="W5413" s="66" t="str">
        <f t="shared" si="1517"/>
        <v/>
      </c>
      <c r="X5413" s="66">
        <f>A5413+SUMIFS(Presensi!F:F,Presensi!E:E,'Entry Data'!AP5413)</f>
        <v>0</v>
      </c>
      <c r="Y5413" s="66" t="str">
        <f>IFERROR(INDEX('Retasi Pricing'!F:F,MATCH('Entry Data'!AM5413,'Retasi Pricing'!E:E,0))*X5413,"")</f>
        <v/>
      </c>
      <c r="Z5413" s="62"/>
      <c r="AA5413" s="62"/>
      <c r="AB5413" s="32"/>
      <c r="AC5413" s="32"/>
      <c r="AD5413" s="32" t="str">
        <f t="shared" si="1518"/>
        <v/>
      </c>
      <c r="AF5413" s="5" t="str">
        <f t="shared" si="1519"/>
        <v/>
      </c>
      <c r="AG5413" s="5" t="str">
        <f t="shared" si="1520"/>
        <v/>
      </c>
      <c r="AH5413" s="5" t="str">
        <f t="shared" si="1521"/>
        <v/>
      </c>
      <c r="AI5413" s="5" t="str">
        <f t="shared" si="1522"/>
        <v/>
      </c>
      <c r="AJ5413" s="5" t="str">
        <f t="shared" si="1523"/>
        <v/>
      </c>
      <c r="AK5413" s="5" t="str">
        <f t="shared" si="1524"/>
        <v/>
      </c>
      <c r="AM5413" s="5" t="str">
        <f t="shared" si="1527"/>
        <v/>
      </c>
      <c r="AN5413" s="5" t="str">
        <f t="shared" si="1528"/>
        <v/>
      </c>
      <c r="AO5413" s="5" t="str">
        <f t="shared" si="1529"/>
        <v/>
      </c>
      <c r="AP5413" s="5" t="str">
        <f t="shared" si="1530"/>
        <v/>
      </c>
    </row>
    <row r="5414" spans="1:42" x14ac:dyDescent="0.3">
      <c r="A5414" s="33"/>
      <c r="B5414" s="33"/>
      <c r="C5414" s="70"/>
      <c r="D5414" s="71"/>
      <c r="E5414" s="70"/>
      <c r="F5414" s="71"/>
      <c r="G5414" s="33"/>
      <c r="H5414" s="33"/>
      <c r="I5414" s="33"/>
      <c r="J5414" s="33"/>
      <c r="K5414" s="63"/>
      <c r="L5414" s="32" t="str">
        <f t="shared" si="1513"/>
        <v/>
      </c>
      <c r="M5414" s="32" t="str">
        <f t="shared" si="1514"/>
        <v/>
      </c>
      <c r="N5414" s="32" t="str">
        <f t="shared" si="1515"/>
        <v/>
      </c>
      <c r="O5414" s="146"/>
      <c r="P5414" s="65"/>
      <c r="Q5414" s="65"/>
      <c r="R5414" s="66"/>
      <c r="S5414" s="66"/>
      <c r="T5414" s="66"/>
      <c r="U5414" s="67">
        <f t="shared" si="1525"/>
        <v>0</v>
      </c>
      <c r="V5414" s="66" t="e">
        <f t="shared" si="1516"/>
        <v>#VALUE!</v>
      </c>
      <c r="W5414" s="66" t="str">
        <f t="shared" si="1517"/>
        <v/>
      </c>
      <c r="X5414" s="66">
        <f>A5414+SUMIFS(Presensi!F:F,Presensi!E:E,'Entry Data'!AP5414)</f>
        <v>0</v>
      </c>
      <c r="Y5414" s="66" t="str">
        <f>IFERROR(INDEX('Retasi Pricing'!F:F,MATCH('Entry Data'!AM5414,'Retasi Pricing'!E:E,0))*X5414,"")</f>
        <v/>
      </c>
      <c r="Z5414" s="62"/>
      <c r="AA5414" s="62"/>
      <c r="AB5414" s="32"/>
      <c r="AC5414" s="32"/>
      <c r="AD5414" s="32" t="str">
        <f t="shared" si="1518"/>
        <v/>
      </c>
      <c r="AF5414" s="5" t="str">
        <f t="shared" si="1519"/>
        <v/>
      </c>
      <c r="AG5414" s="5" t="str">
        <f t="shared" si="1520"/>
        <v/>
      </c>
      <c r="AH5414" s="5" t="str">
        <f t="shared" si="1521"/>
        <v/>
      </c>
      <c r="AI5414" s="5" t="str">
        <f t="shared" si="1522"/>
        <v/>
      </c>
      <c r="AJ5414" s="5" t="str">
        <f t="shared" si="1523"/>
        <v/>
      </c>
      <c r="AK5414" s="5" t="str">
        <f t="shared" si="1524"/>
        <v/>
      </c>
      <c r="AM5414" s="5" t="str">
        <f t="shared" si="1527"/>
        <v/>
      </c>
      <c r="AN5414" s="5" t="str">
        <f t="shared" si="1528"/>
        <v/>
      </c>
      <c r="AO5414" s="5" t="str">
        <f t="shared" si="1529"/>
        <v/>
      </c>
      <c r="AP5414" s="5" t="str">
        <f t="shared" si="1530"/>
        <v/>
      </c>
    </row>
    <row r="5415" spans="1:42" x14ac:dyDescent="0.3">
      <c r="A5415" s="33"/>
      <c r="B5415" s="33"/>
      <c r="C5415" s="70"/>
      <c r="D5415" s="71"/>
      <c r="E5415" s="70"/>
      <c r="F5415" s="71"/>
      <c r="G5415" s="33"/>
      <c r="H5415" s="33"/>
      <c r="I5415" s="33"/>
      <c r="J5415" s="33"/>
      <c r="K5415" s="69"/>
      <c r="L5415" s="32" t="str">
        <f t="shared" si="1513"/>
        <v/>
      </c>
      <c r="M5415" s="32" t="str">
        <f t="shared" si="1514"/>
        <v/>
      </c>
      <c r="N5415" s="32" t="str">
        <f t="shared" si="1515"/>
        <v/>
      </c>
      <c r="O5415" s="146"/>
      <c r="P5415" s="65"/>
      <c r="Q5415" s="65"/>
      <c r="R5415" s="66"/>
      <c r="S5415" s="66"/>
      <c r="T5415" s="66"/>
      <c r="U5415" s="67">
        <f t="shared" si="1525"/>
        <v>0</v>
      </c>
      <c r="V5415" s="66" t="e">
        <f t="shared" si="1516"/>
        <v>#VALUE!</v>
      </c>
      <c r="W5415" s="66" t="str">
        <f t="shared" si="1517"/>
        <v/>
      </c>
      <c r="X5415" s="66">
        <f>A5415+SUMIFS(Presensi!F:F,Presensi!E:E,'Entry Data'!AP5415)</f>
        <v>0</v>
      </c>
      <c r="Y5415" s="66" t="str">
        <f>IFERROR(INDEX('Retasi Pricing'!F:F,MATCH('Entry Data'!AM5415,'Retasi Pricing'!E:E,0))*X5415,"")</f>
        <v/>
      </c>
      <c r="Z5415" s="62"/>
      <c r="AA5415" s="62"/>
      <c r="AB5415" s="32"/>
      <c r="AC5415" s="32"/>
      <c r="AD5415" s="32" t="str">
        <f t="shared" si="1518"/>
        <v/>
      </c>
      <c r="AF5415" s="5" t="str">
        <f t="shared" si="1519"/>
        <v/>
      </c>
      <c r="AG5415" s="5" t="str">
        <f t="shared" si="1520"/>
        <v/>
      </c>
      <c r="AH5415" s="5" t="str">
        <f t="shared" si="1521"/>
        <v/>
      </c>
      <c r="AI5415" s="5" t="str">
        <f t="shared" si="1522"/>
        <v/>
      </c>
      <c r="AJ5415" s="5" t="str">
        <f t="shared" si="1523"/>
        <v/>
      </c>
      <c r="AK5415" s="5" t="str">
        <f t="shared" si="1524"/>
        <v/>
      </c>
      <c r="AM5415" s="5" t="str">
        <f t="shared" si="1527"/>
        <v/>
      </c>
      <c r="AN5415" s="5" t="str">
        <f t="shared" si="1528"/>
        <v/>
      </c>
      <c r="AO5415" s="5" t="str">
        <f t="shared" si="1529"/>
        <v/>
      </c>
      <c r="AP5415" s="5" t="str">
        <f t="shared" si="1530"/>
        <v/>
      </c>
    </row>
    <row r="5416" spans="1:42" x14ac:dyDescent="0.3">
      <c r="A5416" s="33"/>
      <c r="B5416" s="33"/>
      <c r="C5416" s="70"/>
      <c r="D5416" s="71"/>
      <c r="E5416" s="70"/>
      <c r="F5416" s="71"/>
      <c r="G5416" s="33"/>
      <c r="H5416" s="33"/>
      <c r="I5416" s="33"/>
      <c r="J5416" s="33"/>
      <c r="K5416" s="69"/>
      <c r="L5416" s="32" t="str">
        <f t="shared" si="1513"/>
        <v/>
      </c>
      <c r="M5416" s="32" t="str">
        <f t="shared" si="1514"/>
        <v/>
      </c>
      <c r="N5416" s="32" t="str">
        <f t="shared" si="1515"/>
        <v/>
      </c>
      <c r="O5416" s="146"/>
      <c r="P5416" s="65"/>
      <c r="Q5416" s="65"/>
      <c r="R5416" s="66"/>
      <c r="S5416" s="66"/>
      <c r="T5416" s="66"/>
      <c r="U5416" s="67">
        <f t="shared" si="1525"/>
        <v>0</v>
      </c>
      <c r="V5416" s="66" t="e">
        <f t="shared" si="1516"/>
        <v>#VALUE!</v>
      </c>
      <c r="W5416" s="66" t="str">
        <f t="shared" si="1517"/>
        <v/>
      </c>
      <c r="X5416" s="66">
        <f>A5416+SUMIFS(Presensi!F:F,Presensi!E:E,'Entry Data'!AP5416)</f>
        <v>0</v>
      </c>
      <c r="Y5416" s="66" t="str">
        <f>IFERROR(INDEX('Retasi Pricing'!F:F,MATCH('Entry Data'!AM5416,'Retasi Pricing'!E:E,0))*X5416,"")</f>
        <v/>
      </c>
      <c r="Z5416" s="62"/>
      <c r="AA5416" s="62"/>
      <c r="AB5416" s="32"/>
      <c r="AC5416" s="32"/>
      <c r="AD5416" s="32" t="str">
        <f t="shared" si="1518"/>
        <v/>
      </c>
      <c r="AF5416" s="5" t="str">
        <f t="shared" si="1519"/>
        <v/>
      </c>
      <c r="AG5416" s="5" t="str">
        <f t="shared" si="1520"/>
        <v/>
      </c>
      <c r="AH5416" s="5" t="str">
        <f t="shared" si="1521"/>
        <v/>
      </c>
      <c r="AI5416" s="5" t="str">
        <f t="shared" si="1522"/>
        <v/>
      </c>
      <c r="AJ5416" s="5" t="str">
        <f t="shared" si="1523"/>
        <v/>
      </c>
      <c r="AK5416" s="5" t="str">
        <f t="shared" si="1524"/>
        <v/>
      </c>
      <c r="AM5416" s="5" t="str">
        <f t="shared" si="1527"/>
        <v/>
      </c>
      <c r="AN5416" s="5" t="str">
        <f t="shared" si="1528"/>
        <v/>
      </c>
      <c r="AO5416" s="5" t="str">
        <f t="shared" si="1529"/>
        <v/>
      </c>
      <c r="AP5416" s="5" t="str">
        <f t="shared" si="1530"/>
        <v/>
      </c>
    </row>
    <row r="5417" spans="1:42" x14ac:dyDescent="0.3">
      <c r="A5417" s="33"/>
      <c r="B5417" s="33"/>
      <c r="C5417" s="70"/>
      <c r="D5417" s="71"/>
      <c r="E5417" s="70"/>
      <c r="F5417" s="71"/>
      <c r="G5417" s="33"/>
      <c r="H5417" s="33"/>
      <c r="I5417" s="33"/>
      <c r="J5417" s="33"/>
      <c r="K5417" s="69"/>
      <c r="L5417" s="32" t="str">
        <f t="shared" si="1513"/>
        <v/>
      </c>
      <c r="M5417" s="32" t="str">
        <f t="shared" si="1514"/>
        <v/>
      </c>
      <c r="N5417" s="32" t="str">
        <f t="shared" si="1515"/>
        <v/>
      </c>
      <c r="O5417" s="146"/>
      <c r="P5417" s="65"/>
      <c r="Q5417" s="65"/>
      <c r="R5417" s="66"/>
      <c r="S5417" s="66"/>
      <c r="T5417" s="66"/>
      <c r="U5417" s="67">
        <f t="shared" si="1525"/>
        <v>0</v>
      </c>
      <c r="V5417" s="66" t="e">
        <f t="shared" si="1516"/>
        <v>#VALUE!</v>
      </c>
      <c r="W5417" s="66" t="str">
        <f t="shared" si="1517"/>
        <v/>
      </c>
      <c r="X5417" s="66">
        <f>A5417+SUMIFS(Presensi!F:F,Presensi!E:E,'Entry Data'!AP5417)</f>
        <v>0</v>
      </c>
      <c r="Y5417" s="66" t="str">
        <f>IFERROR(INDEX('Retasi Pricing'!F:F,MATCH('Entry Data'!AM5417,'Retasi Pricing'!E:E,0))*X5417,"")</f>
        <v/>
      </c>
      <c r="Z5417" s="62"/>
      <c r="AA5417" s="62"/>
      <c r="AB5417" s="32"/>
      <c r="AC5417" s="32"/>
      <c r="AD5417" s="32" t="str">
        <f t="shared" si="1518"/>
        <v/>
      </c>
      <c r="AF5417" s="5" t="str">
        <f t="shared" si="1519"/>
        <v/>
      </c>
      <c r="AG5417" s="5" t="str">
        <f t="shared" si="1520"/>
        <v/>
      </c>
      <c r="AH5417" s="5" t="str">
        <f t="shared" si="1521"/>
        <v/>
      </c>
      <c r="AI5417" s="5" t="str">
        <f t="shared" si="1522"/>
        <v/>
      </c>
      <c r="AJ5417" s="5" t="str">
        <f t="shared" si="1523"/>
        <v/>
      </c>
      <c r="AK5417" s="5" t="str">
        <f t="shared" si="1524"/>
        <v/>
      </c>
      <c r="AM5417" s="5" t="str">
        <f t="shared" si="1527"/>
        <v/>
      </c>
      <c r="AN5417" s="5" t="str">
        <f t="shared" si="1528"/>
        <v/>
      </c>
      <c r="AO5417" s="5" t="str">
        <f t="shared" si="1529"/>
        <v/>
      </c>
      <c r="AP5417" s="5" t="str">
        <f t="shared" si="1530"/>
        <v/>
      </c>
    </row>
    <row r="5418" spans="1:42" x14ac:dyDescent="0.3">
      <c r="A5418" s="33"/>
      <c r="B5418" s="33"/>
      <c r="C5418" s="70"/>
      <c r="D5418" s="71"/>
      <c r="E5418" s="70"/>
      <c r="F5418" s="71"/>
      <c r="G5418" s="33"/>
      <c r="H5418" s="33"/>
      <c r="I5418" s="33"/>
      <c r="J5418" s="33"/>
      <c r="K5418" s="63"/>
      <c r="L5418" s="32" t="str">
        <f t="shared" si="1513"/>
        <v/>
      </c>
      <c r="M5418" s="32" t="str">
        <f t="shared" si="1514"/>
        <v/>
      </c>
      <c r="N5418" s="32" t="str">
        <f t="shared" si="1515"/>
        <v/>
      </c>
      <c r="O5418" s="146"/>
      <c r="P5418" s="65"/>
      <c r="Q5418" s="65"/>
      <c r="R5418" s="66"/>
      <c r="S5418" s="66"/>
      <c r="T5418" s="66"/>
      <c r="U5418" s="67">
        <f t="shared" si="1525"/>
        <v>0</v>
      </c>
      <c r="V5418" s="66" t="e">
        <f t="shared" si="1516"/>
        <v>#VALUE!</v>
      </c>
      <c r="W5418" s="66" t="str">
        <f t="shared" si="1517"/>
        <v/>
      </c>
      <c r="X5418" s="66">
        <f>A5418+SUMIFS(Presensi!F:F,Presensi!E:E,'Entry Data'!AP5418)</f>
        <v>0</v>
      </c>
      <c r="Y5418" s="66" t="str">
        <f>IFERROR(INDEX('Retasi Pricing'!F:F,MATCH('Entry Data'!AM5418,'Retasi Pricing'!E:E,0))*X5418,"")</f>
        <v/>
      </c>
      <c r="Z5418" s="62"/>
      <c r="AA5418" s="62"/>
      <c r="AB5418" s="32"/>
      <c r="AC5418" s="32"/>
      <c r="AD5418" s="32" t="str">
        <f t="shared" si="1518"/>
        <v/>
      </c>
      <c r="AF5418" s="5" t="str">
        <f t="shared" si="1519"/>
        <v/>
      </c>
      <c r="AG5418" s="5" t="str">
        <f t="shared" si="1520"/>
        <v/>
      </c>
      <c r="AH5418" s="5" t="str">
        <f t="shared" si="1521"/>
        <v/>
      </c>
      <c r="AI5418" s="5" t="str">
        <f t="shared" si="1522"/>
        <v/>
      </c>
      <c r="AJ5418" s="5" t="str">
        <f t="shared" si="1523"/>
        <v/>
      </c>
      <c r="AK5418" s="5" t="str">
        <f t="shared" si="1524"/>
        <v/>
      </c>
      <c r="AM5418" s="5" t="str">
        <f t="shared" si="1527"/>
        <v/>
      </c>
      <c r="AN5418" s="5" t="str">
        <f t="shared" si="1528"/>
        <v/>
      </c>
      <c r="AO5418" s="5" t="str">
        <f t="shared" si="1529"/>
        <v/>
      </c>
      <c r="AP5418" s="5" t="str">
        <f t="shared" si="1530"/>
        <v/>
      </c>
    </row>
    <row r="5419" spans="1:42" x14ac:dyDescent="0.3">
      <c r="A5419" s="33"/>
      <c r="B5419" s="33"/>
      <c r="C5419" s="70"/>
      <c r="D5419" s="71"/>
      <c r="E5419" s="70"/>
      <c r="F5419" s="71"/>
      <c r="G5419" s="33"/>
      <c r="H5419" s="33"/>
      <c r="I5419" s="33"/>
      <c r="J5419" s="33"/>
      <c r="K5419" s="69"/>
      <c r="L5419" s="32" t="str">
        <f t="shared" si="1513"/>
        <v/>
      </c>
      <c r="M5419" s="32" t="str">
        <f t="shared" si="1514"/>
        <v/>
      </c>
      <c r="N5419" s="32" t="str">
        <f t="shared" si="1515"/>
        <v/>
      </c>
      <c r="O5419" s="146"/>
      <c r="P5419" s="65"/>
      <c r="Q5419" s="65"/>
      <c r="R5419" s="66"/>
      <c r="S5419" s="66"/>
      <c r="T5419" s="66"/>
      <c r="U5419" s="67">
        <f t="shared" si="1525"/>
        <v>0</v>
      </c>
      <c r="V5419" s="66" t="e">
        <f t="shared" si="1516"/>
        <v>#VALUE!</v>
      </c>
      <c r="W5419" s="66" t="str">
        <f t="shared" si="1517"/>
        <v/>
      </c>
      <c r="X5419" s="66">
        <f>A5419+SUMIFS(Presensi!F:F,Presensi!E:E,'Entry Data'!AP5419)</f>
        <v>0</v>
      </c>
      <c r="Y5419" s="66" t="str">
        <f>IFERROR(INDEX('Retasi Pricing'!F:F,MATCH('Entry Data'!AM5419,'Retasi Pricing'!E:E,0))*X5419,"")</f>
        <v/>
      </c>
      <c r="Z5419" s="62"/>
      <c r="AA5419" s="62"/>
      <c r="AB5419" s="32"/>
      <c r="AC5419" s="32"/>
      <c r="AD5419" s="32" t="str">
        <f t="shared" si="1518"/>
        <v/>
      </c>
      <c r="AF5419" s="5" t="str">
        <f t="shared" si="1519"/>
        <v/>
      </c>
      <c r="AG5419" s="5" t="str">
        <f t="shared" si="1520"/>
        <v/>
      </c>
      <c r="AH5419" s="5" t="str">
        <f t="shared" si="1521"/>
        <v/>
      </c>
      <c r="AI5419" s="5" t="str">
        <f t="shared" si="1522"/>
        <v/>
      </c>
      <c r="AJ5419" s="5" t="str">
        <f t="shared" si="1523"/>
        <v/>
      </c>
      <c r="AK5419" s="5" t="str">
        <f t="shared" si="1524"/>
        <v/>
      </c>
      <c r="AM5419" s="5" t="str">
        <f t="shared" si="1527"/>
        <v/>
      </c>
      <c r="AN5419" s="5" t="str">
        <f t="shared" si="1528"/>
        <v/>
      </c>
      <c r="AO5419" s="5" t="str">
        <f t="shared" si="1529"/>
        <v/>
      </c>
      <c r="AP5419" s="5" t="str">
        <f t="shared" si="1530"/>
        <v/>
      </c>
    </row>
    <row r="5420" spans="1:42" x14ac:dyDescent="0.3">
      <c r="A5420" s="33"/>
      <c r="B5420" s="33"/>
      <c r="C5420" s="70"/>
      <c r="D5420" s="71"/>
      <c r="E5420" s="70"/>
      <c r="F5420" s="71"/>
      <c r="G5420" s="33"/>
      <c r="H5420" s="33"/>
      <c r="I5420" s="33"/>
      <c r="J5420" s="33"/>
      <c r="K5420" s="69"/>
      <c r="L5420" s="32" t="str">
        <f t="shared" ref="L5420:L5483" si="1531">IFERROR(VLOOKUP(K5420,db_unit,2,FALSE),"")</f>
        <v/>
      </c>
      <c r="M5420" s="32" t="str">
        <f t="shared" ref="M5420:M5483" si="1532">IFERROR(VLOOKUP(K5420,db_unit,3,FALSE),"")</f>
        <v/>
      </c>
      <c r="N5420" s="32" t="str">
        <f t="shared" ref="N5420:N5483" si="1533">IFERROR(VLOOKUP(K5420,db_unit,4,FALSE),"")</f>
        <v/>
      </c>
      <c r="O5420" s="146"/>
      <c r="P5420" s="65"/>
      <c r="Q5420" s="65"/>
      <c r="R5420" s="66"/>
      <c r="S5420" s="66"/>
      <c r="T5420" s="66"/>
      <c r="U5420" s="67">
        <f t="shared" si="1525"/>
        <v>0</v>
      </c>
      <c r="V5420" s="66" t="e">
        <f t="shared" si="1516"/>
        <v>#VALUE!</v>
      </c>
      <c r="W5420" s="66" t="str">
        <f t="shared" si="1517"/>
        <v/>
      </c>
      <c r="X5420" s="66">
        <f>A5420+SUMIFS(Presensi!F:F,Presensi!E:E,'Entry Data'!AP5420)</f>
        <v>0</v>
      </c>
      <c r="Y5420" s="66" t="str">
        <f>IFERROR(INDEX('Retasi Pricing'!F:F,MATCH('Entry Data'!AM5420,'Retasi Pricing'!E:E,0))*X5420,"")</f>
        <v/>
      </c>
      <c r="Z5420" s="62"/>
      <c r="AA5420" s="62"/>
      <c r="AB5420" s="32"/>
      <c r="AC5420" s="32"/>
      <c r="AD5420" s="32" t="str">
        <f t="shared" si="1518"/>
        <v/>
      </c>
      <c r="AF5420" s="5" t="str">
        <f t="shared" si="1519"/>
        <v/>
      </c>
      <c r="AG5420" s="5" t="str">
        <f t="shared" si="1520"/>
        <v/>
      </c>
      <c r="AH5420" s="5" t="str">
        <f t="shared" si="1521"/>
        <v/>
      </c>
      <c r="AI5420" s="5" t="str">
        <f t="shared" si="1522"/>
        <v/>
      </c>
      <c r="AJ5420" s="5" t="str">
        <f t="shared" si="1523"/>
        <v/>
      </c>
      <c r="AK5420" s="5" t="str">
        <f t="shared" si="1524"/>
        <v/>
      </c>
      <c r="AM5420" s="5" t="str">
        <f t="shared" si="1527"/>
        <v/>
      </c>
      <c r="AN5420" s="5" t="str">
        <f t="shared" si="1528"/>
        <v/>
      </c>
      <c r="AO5420" s="5" t="str">
        <f t="shared" si="1529"/>
        <v/>
      </c>
      <c r="AP5420" s="5" t="str">
        <f t="shared" si="1530"/>
        <v/>
      </c>
    </row>
    <row r="5421" spans="1:42" x14ac:dyDescent="0.3">
      <c r="A5421" s="33"/>
      <c r="B5421" s="33"/>
      <c r="C5421" s="70"/>
      <c r="D5421" s="71"/>
      <c r="E5421" s="70"/>
      <c r="F5421" s="71"/>
      <c r="G5421" s="33"/>
      <c r="H5421" s="33"/>
      <c r="I5421" s="33"/>
      <c r="J5421" s="33"/>
      <c r="K5421" s="63"/>
      <c r="L5421" s="32" t="str">
        <f t="shared" si="1531"/>
        <v/>
      </c>
      <c r="M5421" s="32" t="str">
        <f t="shared" si="1532"/>
        <v/>
      </c>
      <c r="N5421" s="32" t="str">
        <f t="shared" si="1533"/>
        <v/>
      </c>
      <c r="O5421" s="146"/>
      <c r="P5421" s="65"/>
      <c r="Q5421" s="65"/>
      <c r="R5421" s="66"/>
      <c r="S5421" s="66"/>
      <c r="T5421" s="66"/>
      <c r="U5421" s="67">
        <f t="shared" si="1525"/>
        <v>0</v>
      </c>
      <c r="V5421" s="66" t="e">
        <f t="shared" si="1516"/>
        <v>#VALUE!</v>
      </c>
      <c r="W5421" s="66" t="str">
        <f t="shared" si="1517"/>
        <v/>
      </c>
      <c r="X5421" s="66">
        <f>A5421+SUMIFS(Presensi!F:F,Presensi!E:E,'Entry Data'!AP5421)</f>
        <v>0</v>
      </c>
      <c r="Y5421" s="66" t="str">
        <f>IFERROR(INDEX('Retasi Pricing'!F:F,MATCH('Entry Data'!AM5421,'Retasi Pricing'!E:E,0))*X5421,"")</f>
        <v/>
      </c>
      <c r="Z5421" s="62"/>
      <c r="AA5421" s="62"/>
      <c r="AB5421" s="32"/>
      <c r="AC5421" s="32"/>
      <c r="AD5421" s="32" t="str">
        <f t="shared" si="1518"/>
        <v/>
      </c>
      <c r="AF5421" s="5" t="str">
        <f t="shared" si="1519"/>
        <v/>
      </c>
      <c r="AG5421" s="5" t="str">
        <f t="shared" si="1520"/>
        <v/>
      </c>
      <c r="AH5421" s="5" t="str">
        <f t="shared" si="1521"/>
        <v/>
      </c>
      <c r="AI5421" s="5" t="str">
        <f t="shared" si="1522"/>
        <v/>
      </c>
      <c r="AJ5421" s="5" t="str">
        <f t="shared" si="1523"/>
        <v/>
      </c>
      <c r="AK5421" s="5" t="str">
        <f t="shared" si="1524"/>
        <v/>
      </c>
      <c r="AM5421" s="5" t="str">
        <f t="shared" si="1527"/>
        <v/>
      </c>
      <c r="AN5421" s="5" t="str">
        <f t="shared" si="1528"/>
        <v/>
      </c>
      <c r="AO5421" s="5" t="str">
        <f t="shared" si="1529"/>
        <v/>
      </c>
      <c r="AP5421" s="5" t="str">
        <f t="shared" si="1530"/>
        <v/>
      </c>
    </row>
    <row r="5422" spans="1:42" x14ac:dyDescent="0.3">
      <c r="A5422" s="33"/>
      <c r="B5422" s="33"/>
      <c r="C5422" s="70"/>
      <c r="D5422" s="71"/>
      <c r="E5422" s="70"/>
      <c r="F5422" s="71"/>
      <c r="G5422" s="33"/>
      <c r="H5422" s="33"/>
      <c r="I5422" s="33"/>
      <c r="J5422" s="33"/>
      <c r="K5422" s="63"/>
      <c r="L5422" s="32" t="str">
        <f t="shared" si="1531"/>
        <v/>
      </c>
      <c r="M5422" s="32" t="str">
        <f t="shared" si="1532"/>
        <v/>
      </c>
      <c r="N5422" s="32" t="str">
        <f t="shared" si="1533"/>
        <v/>
      </c>
      <c r="O5422" s="146"/>
      <c r="P5422" s="65"/>
      <c r="Q5422" s="65"/>
      <c r="R5422" s="66"/>
      <c r="S5422" s="66"/>
      <c r="T5422" s="66"/>
      <c r="U5422" s="67">
        <f t="shared" si="1525"/>
        <v>0</v>
      </c>
      <c r="V5422" s="66" t="e">
        <f t="shared" si="1516"/>
        <v>#VALUE!</v>
      </c>
      <c r="W5422" s="66" t="str">
        <f t="shared" si="1517"/>
        <v/>
      </c>
      <c r="X5422" s="66">
        <f>A5422+SUMIFS(Presensi!F:F,Presensi!E:E,'Entry Data'!AP5422)</f>
        <v>0</v>
      </c>
      <c r="Y5422" s="66" t="str">
        <f>IFERROR(INDEX('Retasi Pricing'!F:F,MATCH('Entry Data'!AM5422,'Retasi Pricing'!E:E,0))*X5422,"")</f>
        <v/>
      </c>
      <c r="Z5422" s="62"/>
      <c r="AA5422" s="62"/>
      <c r="AB5422" s="32"/>
      <c r="AC5422" s="32"/>
      <c r="AD5422" s="32" t="str">
        <f t="shared" si="1518"/>
        <v/>
      </c>
      <c r="AF5422" s="5" t="str">
        <f t="shared" si="1519"/>
        <v/>
      </c>
      <c r="AG5422" s="5" t="str">
        <f t="shared" si="1520"/>
        <v/>
      </c>
      <c r="AH5422" s="5" t="str">
        <f t="shared" si="1521"/>
        <v/>
      </c>
      <c r="AI5422" s="5" t="str">
        <f t="shared" si="1522"/>
        <v/>
      </c>
      <c r="AJ5422" s="5" t="str">
        <f t="shared" si="1523"/>
        <v/>
      </c>
      <c r="AK5422" s="5" t="str">
        <f t="shared" si="1524"/>
        <v/>
      </c>
      <c r="AM5422" s="5" t="str">
        <f t="shared" si="1527"/>
        <v/>
      </c>
      <c r="AN5422" s="5" t="str">
        <f t="shared" si="1528"/>
        <v/>
      </c>
      <c r="AO5422" s="5" t="str">
        <f t="shared" si="1529"/>
        <v/>
      </c>
      <c r="AP5422" s="5" t="str">
        <f t="shared" si="1530"/>
        <v/>
      </c>
    </row>
    <row r="5423" spans="1:42" x14ac:dyDescent="0.3">
      <c r="A5423" s="33"/>
      <c r="B5423" s="33"/>
      <c r="C5423" s="70"/>
      <c r="D5423" s="71"/>
      <c r="E5423" s="70"/>
      <c r="F5423" s="71"/>
      <c r="G5423" s="33"/>
      <c r="H5423" s="33"/>
      <c r="I5423" s="33"/>
      <c r="J5423" s="33"/>
      <c r="K5423" s="63"/>
      <c r="L5423" s="32" t="str">
        <f t="shared" si="1531"/>
        <v/>
      </c>
      <c r="M5423" s="32" t="str">
        <f t="shared" si="1532"/>
        <v/>
      </c>
      <c r="N5423" s="32" t="str">
        <f t="shared" si="1533"/>
        <v/>
      </c>
      <c r="O5423" s="146"/>
      <c r="P5423" s="65"/>
      <c r="Q5423" s="65"/>
      <c r="R5423" s="66"/>
      <c r="S5423" s="66"/>
      <c r="T5423" s="66"/>
      <c r="U5423" s="67">
        <f t="shared" si="1525"/>
        <v>0</v>
      </c>
      <c r="V5423" s="66" t="e">
        <f t="shared" si="1516"/>
        <v>#VALUE!</v>
      </c>
      <c r="W5423" s="66" t="str">
        <f t="shared" si="1517"/>
        <v/>
      </c>
      <c r="X5423" s="66">
        <f>A5423+SUMIFS(Presensi!F:F,Presensi!E:E,'Entry Data'!AP5423)</f>
        <v>0</v>
      </c>
      <c r="Y5423" s="66" t="str">
        <f>IFERROR(INDEX('Retasi Pricing'!F:F,MATCH('Entry Data'!AM5423,'Retasi Pricing'!E:E,0))*X5423,"")</f>
        <v/>
      </c>
      <c r="Z5423" s="62"/>
      <c r="AA5423" s="62"/>
      <c r="AB5423" s="32"/>
      <c r="AC5423" s="32"/>
      <c r="AD5423" s="32" t="str">
        <f t="shared" si="1518"/>
        <v/>
      </c>
      <c r="AF5423" s="5" t="str">
        <f t="shared" si="1519"/>
        <v/>
      </c>
      <c r="AG5423" s="5" t="str">
        <f t="shared" si="1520"/>
        <v/>
      </c>
      <c r="AH5423" s="5" t="str">
        <f t="shared" si="1521"/>
        <v/>
      </c>
      <c r="AI5423" s="5" t="str">
        <f t="shared" si="1522"/>
        <v/>
      </c>
      <c r="AJ5423" s="5" t="str">
        <f t="shared" si="1523"/>
        <v/>
      </c>
      <c r="AK5423" s="5" t="str">
        <f t="shared" si="1524"/>
        <v/>
      </c>
      <c r="AM5423" s="5" t="str">
        <f t="shared" si="1527"/>
        <v/>
      </c>
      <c r="AN5423" s="5" t="str">
        <f t="shared" si="1528"/>
        <v/>
      </c>
      <c r="AO5423" s="5" t="str">
        <f t="shared" si="1529"/>
        <v/>
      </c>
      <c r="AP5423" s="5" t="str">
        <f t="shared" si="1530"/>
        <v/>
      </c>
    </row>
    <row r="5424" spans="1:42" x14ac:dyDescent="0.3">
      <c r="A5424" s="33"/>
      <c r="B5424" s="33"/>
      <c r="C5424" s="70"/>
      <c r="D5424" s="71"/>
      <c r="E5424" s="70"/>
      <c r="F5424" s="71"/>
      <c r="G5424" s="33"/>
      <c r="H5424" s="33"/>
      <c r="I5424" s="33"/>
      <c r="J5424" s="33"/>
      <c r="K5424" s="63"/>
      <c r="L5424" s="32" t="str">
        <f t="shared" si="1531"/>
        <v/>
      </c>
      <c r="M5424" s="32" t="str">
        <f t="shared" si="1532"/>
        <v/>
      </c>
      <c r="N5424" s="32" t="str">
        <f t="shared" si="1533"/>
        <v/>
      </c>
      <c r="O5424" s="146"/>
      <c r="P5424" s="65"/>
      <c r="Q5424" s="65"/>
      <c r="R5424" s="66"/>
      <c r="S5424" s="66"/>
      <c r="T5424" s="66"/>
      <c r="U5424" s="67">
        <f t="shared" si="1525"/>
        <v>0</v>
      </c>
      <c r="V5424" s="66" t="e">
        <f t="shared" si="1516"/>
        <v>#VALUE!</v>
      </c>
      <c r="W5424" s="66" t="str">
        <f t="shared" si="1517"/>
        <v/>
      </c>
      <c r="X5424" s="66">
        <f>A5424+SUMIFS(Presensi!F:F,Presensi!E:E,'Entry Data'!AP5424)</f>
        <v>0</v>
      </c>
      <c r="Y5424" s="66" t="str">
        <f>IFERROR(INDEX('Retasi Pricing'!F:F,MATCH('Entry Data'!AM5424,'Retasi Pricing'!E:E,0))*X5424,"")</f>
        <v/>
      </c>
      <c r="Z5424" s="62"/>
      <c r="AA5424" s="62"/>
      <c r="AB5424" s="32"/>
      <c r="AC5424" s="32"/>
      <c r="AD5424" s="32" t="str">
        <f t="shared" si="1518"/>
        <v/>
      </c>
      <c r="AF5424" s="5" t="str">
        <f t="shared" si="1519"/>
        <v/>
      </c>
      <c r="AG5424" s="5" t="str">
        <f t="shared" si="1520"/>
        <v/>
      </c>
      <c r="AH5424" s="5" t="str">
        <f t="shared" si="1521"/>
        <v/>
      </c>
      <c r="AI5424" s="5" t="str">
        <f t="shared" si="1522"/>
        <v/>
      </c>
      <c r="AJ5424" s="5" t="str">
        <f t="shared" si="1523"/>
        <v/>
      </c>
      <c r="AK5424" s="5" t="str">
        <f t="shared" si="1524"/>
        <v/>
      </c>
      <c r="AM5424" s="5" t="str">
        <f t="shared" si="1527"/>
        <v/>
      </c>
      <c r="AN5424" s="5" t="str">
        <f t="shared" si="1528"/>
        <v/>
      </c>
      <c r="AO5424" s="5" t="str">
        <f t="shared" si="1529"/>
        <v/>
      </c>
      <c r="AP5424" s="5" t="str">
        <f t="shared" si="1530"/>
        <v/>
      </c>
    </row>
    <row r="5425" spans="1:42" x14ac:dyDescent="0.3">
      <c r="A5425" s="33"/>
      <c r="B5425" s="33"/>
      <c r="C5425" s="70"/>
      <c r="D5425" s="71"/>
      <c r="E5425" s="70"/>
      <c r="F5425" s="71"/>
      <c r="G5425" s="33"/>
      <c r="H5425" s="33"/>
      <c r="I5425" s="33"/>
      <c r="J5425" s="33"/>
      <c r="K5425" s="69"/>
      <c r="L5425" s="32" t="str">
        <f t="shared" si="1531"/>
        <v/>
      </c>
      <c r="M5425" s="32" t="str">
        <f t="shared" si="1532"/>
        <v/>
      </c>
      <c r="N5425" s="32" t="str">
        <f t="shared" si="1533"/>
        <v/>
      </c>
      <c r="O5425" s="146"/>
      <c r="P5425" s="65"/>
      <c r="Q5425" s="65"/>
      <c r="R5425" s="66"/>
      <c r="S5425" s="66"/>
      <c r="T5425" s="66"/>
      <c r="U5425" s="67">
        <f t="shared" si="1525"/>
        <v>0</v>
      </c>
      <c r="V5425" s="66" t="e">
        <f t="shared" si="1516"/>
        <v>#VALUE!</v>
      </c>
      <c r="W5425" s="66" t="str">
        <f t="shared" si="1517"/>
        <v/>
      </c>
      <c r="X5425" s="66">
        <f>A5425+SUMIFS(Presensi!F:F,Presensi!E:E,'Entry Data'!AP5425)</f>
        <v>0</v>
      </c>
      <c r="Y5425" s="66" t="str">
        <f>IFERROR(INDEX('Retasi Pricing'!F:F,MATCH('Entry Data'!AM5425,'Retasi Pricing'!E:E,0))*X5425,"")</f>
        <v/>
      </c>
      <c r="Z5425" s="62"/>
      <c r="AA5425" s="62"/>
      <c r="AB5425" s="32"/>
      <c r="AC5425" s="32"/>
      <c r="AD5425" s="32" t="str">
        <f t="shared" si="1518"/>
        <v/>
      </c>
      <c r="AF5425" s="5" t="str">
        <f t="shared" si="1519"/>
        <v/>
      </c>
      <c r="AG5425" s="5" t="str">
        <f t="shared" si="1520"/>
        <v/>
      </c>
      <c r="AH5425" s="5" t="str">
        <f t="shared" si="1521"/>
        <v/>
      </c>
      <c r="AI5425" s="5" t="str">
        <f t="shared" si="1522"/>
        <v/>
      </c>
      <c r="AJ5425" s="5" t="str">
        <f t="shared" si="1523"/>
        <v/>
      </c>
      <c r="AK5425" s="5" t="str">
        <f t="shared" si="1524"/>
        <v/>
      </c>
      <c r="AM5425" s="5" t="str">
        <f t="shared" si="1527"/>
        <v/>
      </c>
      <c r="AN5425" s="5" t="str">
        <f t="shared" si="1528"/>
        <v/>
      </c>
      <c r="AO5425" s="5" t="str">
        <f t="shared" si="1529"/>
        <v/>
      </c>
      <c r="AP5425" s="5" t="str">
        <f t="shared" si="1530"/>
        <v/>
      </c>
    </row>
    <row r="5426" spans="1:42" x14ac:dyDescent="0.3">
      <c r="A5426" s="33"/>
      <c r="B5426" s="33"/>
      <c r="C5426" s="70"/>
      <c r="D5426" s="71"/>
      <c r="E5426" s="70"/>
      <c r="F5426" s="71"/>
      <c r="G5426" s="33"/>
      <c r="H5426" s="33"/>
      <c r="I5426" s="33"/>
      <c r="J5426" s="33"/>
      <c r="K5426" s="63"/>
      <c r="L5426" s="32" t="str">
        <f t="shared" si="1531"/>
        <v/>
      </c>
      <c r="M5426" s="32" t="str">
        <f t="shared" si="1532"/>
        <v/>
      </c>
      <c r="N5426" s="32" t="str">
        <f t="shared" si="1533"/>
        <v/>
      </c>
      <c r="O5426" s="146"/>
      <c r="P5426" s="65"/>
      <c r="Q5426" s="65"/>
      <c r="R5426" s="66"/>
      <c r="S5426" s="66"/>
      <c r="T5426" s="66"/>
      <c r="U5426" s="67">
        <f t="shared" si="1525"/>
        <v>0</v>
      </c>
      <c r="V5426" s="66" t="e">
        <f t="shared" si="1516"/>
        <v>#VALUE!</v>
      </c>
      <c r="W5426" s="66" t="str">
        <f t="shared" si="1517"/>
        <v/>
      </c>
      <c r="X5426" s="66">
        <f>A5426+SUMIFS(Presensi!F:F,Presensi!E:E,'Entry Data'!AP5426)</f>
        <v>0</v>
      </c>
      <c r="Y5426" s="66" t="str">
        <f>IFERROR(INDEX('Retasi Pricing'!F:F,MATCH('Entry Data'!AM5426,'Retasi Pricing'!E:E,0))*X5426,"")</f>
        <v/>
      </c>
      <c r="Z5426" s="62"/>
      <c r="AA5426" s="62"/>
      <c r="AB5426" s="32"/>
      <c r="AC5426" s="32"/>
      <c r="AD5426" s="32" t="str">
        <f t="shared" si="1518"/>
        <v/>
      </c>
      <c r="AF5426" s="5" t="str">
        <f t="shared" si="1519"/>
        <v/>
      </c>
      <c r="AG5426" s="5" t="str">
        <f t="shared" si="1520"/>
        <v/>
      </c>
      <c r="AH5426" s="5" t="str">
        <f t="shared" si="1521"/>
        <v/>
      </c>
      <c r="AI5426" s="5" t="str">
        <f t="shared" si="1522"/>
        <v/>
      </c>
      <c r="AJ5426" s="5" t="str">
        <f t="shared" si="1523"/>
        <v/>
      </c>
      <c r="AK5426" s="5" t="str">
        <f t="shared" si="1524"/>
        <v/>
      </c>
      <c r="AM5426" s="5" t="str">
        <f t="shared" si="1527"/>
        <v/>
      </c>
      <c r="AN5426" s="5" t="str">
        <f t="shared" si="1528"/>
        <v/>
      </c>
      <c r="AO5426" s="5" t="str">
        <f t="shared" si="1529"/>
        <v/>
      </c>
      <c r="AP5426" s="5" t="str">
        <f t="shared" si="1530"/>
        <v/>
      </c>
    </row>
    <row r="5427" spans="1:42" x14ac:dyDescent="0.3">
      <c r="A5427" s="33"/>
      <c r="B5427" s="33"/>
      <c r="C5427" s="70"/>
      <c r="D5427" s="71"/>
      <c r="E5427" s="70"/>
      <c r="F5427" s="71"/>
      <c r="G5427" s="33"/>
      <c r="H5427" s="33"/>
      <c r="I5427" s="33"/>
      <c r="J5427" s="33"/>
      <c r="K5427" s="63"/>
      <c r="L5427" s="32" t="str">
        <f t="shared" si="1531"/>
        <v/>
      </c>
      <c r="M5427" s="32" t="str">
        <f t="shared" si="1532"/>
        <v/>
      </c>
      <c r="N5427" s="32" t="str">
        <f t="shared" si="1533"/>
        <v/>
      </c>
      <c r="O5427" s="146"/>
      <c r="P5427" s="65"/>
      <c r="Q5427" s="65"/>
      <c r="R5427" s="66"/>
      <c r="S5427" s="66"/>
      <c r="T5427" s="66"/>
      <c r="U5427" s="67">
        <f t="shared" si="1525"/>
        <v>0</v>
      </c>
      <c r="V5427" s="66" t="e">
        <f t="shared" si="1516"/>
        <v>#VALUE!</v>
      </c>
      <c r="W5427" s="66" t="str">
        <f t="shared" si="1517"/>
        <v/>
      </c>
      <c r="X5427" s="66">
        <f>A5427+SUMIFS(Presensi!F:F,Presensi!E:E,'Entry Data'!AP5427)</f>
        <v>0</v>
      </c>
      <c r="Y5427" s="66" t="str">
        <f>IFERROR(INDEX('Retasi Pricing'!F:F,MATCH('Entry Data'!AM5427,'Retasi Pricing'!E:E,0))*X5427,"")</f>
        <v/>
      </c>
      <c r="Z5427" s="62"/>
      <c r="AA5427" s="62"/>
      <c r="AB5427" s="32"/>
      <c r="AC5427" s="32"/>
      <c r="AD5427" s="32" t="str">
        <f t="shared" si="1518"/>
        <v/>
      </c>
      <c r="AF5427" s="5" t="str">
        <f t="shared" si="1519"/>
        <v/>
      </c>
      <c r="AG5427" s="5" t="str">
        <f t="shared" si="1520"/>
        <v/>
      </c>
      <c r="AH5427" s="5" t="str">
        <f t="shared" si="1521"/>
        <v/>
      </c>
      <c r="AI5427" s="5" t="str">
        <f t="shared" si="1522"/>
        <v/>
      </c>
      <c r="AJ5427" s="5" t="str">
        <f t="shared" si="1523"/>
        <v/>
      </c>
      <c r="AK5427" s="5" t="str">
        <f t="shared" si="1524"/>
        <v/>
      </c>
      <c r="AM5427" s="5" t="str">
        <f t="shared" si="1527"/>
        <v/>
      </c>
      <c r="AN5427" s="5" t="str">
        <f t="shared" si="1528"/>
        <v/>
      </c>
      <c r="AO5427" s="5" t="str">
        <f t="shared" si="1529"/>
        <v/>
      </c>
      <c r="AP5427" s="5" t="str">
        <f t="shared" si="1530"/>
        <v/>
      </c>
    </row>
    <row r="5428" spans="1:42" x14ac:dyDescent="0.3">
      <c r="A5428" s="33"/>
      <c r="B5428" s="33"/>
      <c r="C5428" s="70"/>
      <c r="D5428" s="71"/>
      <c r="E5428" s="70"/>
      <c r="F5428" s="71"/>
      <c r="G5428" s="33"/>
      <c r="H5428" s="33"/>
      <c r="I5428" s="33"/>
      <c r="J5428" s="33"/>
      <c r="K5428" s="63"/>
      <c r="L5428" s="32" t="str">
        <f t="shared" si="1531"/>
        <v/>
      </c>
      <c r="M5428" s="32" t="str">
        <f t="shared" si="1532"/>
        <v/>
      </c>
      <c r="N5428" s="32" t="str">
        <f t="shared" si="1533"/>
        <v/>
      </c>
      <c r="O5428" s="146"/>
      <c r="P5428" s="65"/>
      <c r="Q5428" s="65"/>
      <c r="R5428" s="66"/>
      <c r="S5428" s="66"/>
      <c r="T5428" s="66"/>
      <c r="U5428" s="67">
        <f t="shared" si="1525"/>
        <v>0</v>
      </c>
      <c r="V5428" s="66" t="e">
        <f t="shared" si="1516"/>
        <v>#VALUE!</v>
      </c>
      <c r="W5428" s="66" t="str">
        <f t="shared" si="1517"/>
        <v/>
      </c>
      <c r="X5428" s="66">
        <f>A5428+SUMIFS(Presensi!F:F,Presensi!E:E,'Entry Data'!AP5428)</f>
        <v>0</v>
      </c>
      <c r="Y5428" s="66" t="str">
        <f>IFERROR(INDEX('Retasi Pricing'!F:F,MATCH('Entry Data'!AM5428,'Retasi Pricing'!E:E,0))*X5428,"")</f>
        <v/>
      </c>
      <c r="Z5428" s="62"/>
      <c r="AA5428" s="62"/>
      <c r="AB5428" s="32"/>
      <c r="AC5428" s="32"/>
      <c r="AD5428" s="32" t="str">
        <f t="shared" si="1518"/>
        <v/>
      </c>
      <c r="AF5428" s="5" t="str">
        <f t="shared" si="1519"/>
        <v/>
      </c>
      <c r="AG5428" s="5" t="str">
        <f t="shared" si="1520"/>
        <v/>
      </c>
      <c r="AH5428" s="5" t="str">
        <f t="shared" si="1521"/>
        <v/>
      </c>
      <c r="AI5428" s="5" t="str">
        <f t="shared" si="1522"/>
        <v/>
      </c>
      <c r="AJ5428" s="5" t="str">
        <f t="shared" si="1523"/>
        <v/>
      </c>
      <c r="AK5428" s="5" t="str">
        <f t="shared" si="1524"/>
        <v/>
      </c>
      <c r="AM5428" s="5" t="str">
        <f t="shared" si="1527"/>
        <v/>
      </c>
      <c r="AN5428" s="5" t="str">
        <f t="shared" si="1528"/>
        <v/>
      </c>
      <c r="AO5428" s="5" t="str">
        <f t="shared" si="1529"/>
        <v/>
      </c>
      <c r="AP5428" s="5" t="str">
        <f t="shared" si="1530"/>
        <v/>
      </c>
    </row>
    <row r="5429" spans="1:42" x14ac:dyDescent="0.3">
      <c r="A5429" s="33"/>
      <c r="B5429" s="33"/>
      <c r="C5429" s="70"/>
      <c r="D5429" s="71"/>
      <c r="E5429" s="70"/>
      <c r="F5429" s="71"/>
      <c r="G5429" s="33"/>
      <c r="H5429" s="33"/>
      <c r="I5429" s="33"/>
      <c r="J5429" s="33"/>
      <c r="K5429" s="63"/>
      <c r="L5429" s="32" t="str">
        <f t="shared" si="1531"/>
        <v/>
      </c>
      <c r="M5429" s="32" t="str">
        <f t="shared" si="1532"/>
        <v/>
      </c>
      <c r="N5429" s="32" t="str">
        <f t="shared" si="1533"/>
        <v/>
      </c>
      <c r="O5429" s="146"/>
      <c r="P5429" s="65"/>
      <c r="Q5429" s="65"/>
      <c r="R5429" s="66"/>
      <c r="S5429" s="66"/>
      <c r="T5429" s="66"/>
      <c r="U5429" s="67">
        <f t="shared" si="1525"/>
        <v>0</v>
      </c>
      <c r="V5429" s="66" t="e">
        <f t="shared" si="1516"/>
        <v>#VALUE!</v>
      </c>
      <c r="W5429" s="66" t="str">
        <f t="shared" si="1517"/>
        <v/>
      </c>
      <c r="X5429" s="66">
        <f>A5429+SUMIFS(Presensi!F:F,Presensi!E:E,'Entry Data'!AP5429)</f>
        <v>0</v>
      </c>
      <c r="Y5429" s="66" t="str">
        <f>IFERROR(INDEX('Retasi Pricing'!F:F,MATCH('Entry Data'!AM5429,'Retasi Pricing'!E:E,0))*X5429,"")</f>
        <v/>
      </c>
      <c r="Z5429" s="62"/>
      <c r="AA5429" s="62"/>
      <c r="AB5429" s="32"/>
      <c r="AC5429" s="32"/>
      <c r="AD5429" s="32" t="str">
        <f t="shared" si="1518"/>
        <v/>
      </c>
      <c r="AF5429" s="5" t="str">
        <f t="shared" si="1519"/>
        <v/>
      </c>
      <c r="AG5429" s="5" t="str">
        <f t="shared" si="1520"/>
        <v/>
      </c>
      <c r="AH5429" s="5" t="str">
        <f t="shared" si="1521"/>
        <v/>
      </c>
      <c r="AI5429" s="5" t="str">
        <f t="shared" si="1522"/>
        <v/>
      </c>
      <c r="AJ5429" s="5" t="str">
        <f t="shared" si="1523"/>
        <v/>
      </c>
      <c r="AK5429" s="5" t="str">
        <f t="shared" si="1524"/>
        <v/>
      </c>
      <c r="AM5429" s="5" t="str">
        <f t="shared" si="1527"/>
        <v/>
      </c>
      <c r="AN5429" s="5" t="str">
        <f t="shared" si="1528"/>
        <v/>
      </c>
      <c r="AO5429" s="5" t="str">
        <f t="shared" si="1529"/>
        <v/>
      </c>
      <c r="AP5429" s="5" t="str">
        <f t="shared" si="1530"/>
        <v/>
      </c>
    </row>
    <row r="5430" spans="1:42" x14ac:dyDescent="0.3">
      <c r="A5430" s="33"/>
      <c r="B5430" s="33"/>
      <c r="C5430" s="70"/>
      <c r="D5430" s="71"/>
      <c r="E5430" s="70"/>
      <c r="F5430" s="71"/>
      <c r="G5430" s="33"/>
      <c r="H5430" s="33"/>
      <c r="I5430" s="33"/>
      <c r="J5430" s="33"/>
      <c r="K5430" s="63"/>
      <c r="L5430" s="32" t="str">
        <f t="shared" si="1531"/>
        <v/>
      </c>
      <c r="M5430" s="32" t="str">
        <f t="shared" si="1532"/>
        <v/>
      </c>
      <c r="N5430" s="32" t="str">
        <f t="shared" si="1533"/>
        <v/>
      </c>
      <c r="O5430" s="146"/>
      <c r="P5430" s="65"/>
      <c r="Q5430" s="65"/>
      <c r="R5430" s="66"/>
      <c r="S5430" s="66"/>
      <c r="T5430" s="66"/>
      <c r="U5430" s="67">
        <f t="shared" si="1525"/>
        <v>0</v>
      </c>
      <c r="V5430" s="66" t="e">
        <f t="shared" si="1516"/>
        <v>#VALUE!</v>
      </c>
      <c r="W5430" s="66" t="str">
        <f t="shared" si="1517"/>
        <v/>
      </c>
      <c r="X5430" s="66">
        <f>A5430+SUMIFS(Presensi!F:F,Presensi!E:E,'Entry Data'!AP5430)</f>
        <v>0</v>
      </c>
      <c r="Y5430" s="66" t="str">
        <f>IFERROR(INDEX('Retasi Pricing'!F:F,MATCH('Entry Data'!AM5430,'Retasi Pricing'!E:E,0))*X5430,"")</f>
        <v/>
      </c>
      <c r="Z5430" s="62"/>
      <c r="AA5430" s="62"/>
      <c r="AB5430" s="32"/>
      <c r="AC5430" s="32"/>
      <c r="AD5430" s="32" t="str">
        <f t="shared" si="1518"/>
        <v/>
      </c>
      <c r="AF5430" s="5" t="str">
        <f t="shared" si="1519"/>
        <v/>
      </c>
      <c r="AG5430" s="5" t="str">
        <f t="shared" si="1520"/>
        <v/>
      </c>
      <c r="AH5430" s="5" t="str">
        <f t="shared" si="1521"/>
        <v/>
      </c>
      <c r="AI5430" s="5" t="str">
        <f t="shared" si="1522"/>
        <v/>
      </c>
      <c r="AJ5430" s="5" t="str">
        <f t="shared" si="1523"/>
        <v/>
      </c>
      <c r="AK5430" s="5" t="str">
        <f t="shared" si="1524"/>
        <v/>
      </c>
      <c r="AM5430" s="5" t="str">
        <f t="shared" si="1527"/>
        <v/>
      </c>
      <c r="AN5430" s="5" t="str">
        <f t="shared" si="1528"/>
        <v/>
      </c>
      <c r="AO5430" s="5" t="str">
        <f t="shared" si="1529"/>
        <v/>
      </c>
      <c r="AP5430" s="5" t="str">
        <f t="shared" si="1530"/>
        <v/>
      </c>
    </row>
    <row r="5431" spans="1:42" x14ac:dyDescent="0.3">
      <c r="A5431" s="33"/>
      <c r="B5431" s="33"/>
      <c r="C5431" s="70"/>
      <c r="D5431" s="71"/>
      <c r="E5431" s="70"/>
      <c r="F5431" s="71"/>
      <c r="G5431" s="33"/>
      <c r="H5431" s="33"/>
      <c r="I5431" s="33"/>
      <c r="J5431" s="33"/>
      <c r="K5431" s="63"/>
      <c r="L5431" s="32" t="str">
        <f t="shared" si="1531"/>
        <v/>
      </c>
      <c r="M5431" s="32" t="str">
        <f t="shared" si="1532"/>
        <v/>
      </c>
      <c r="N5431" s="32" t="str">
        <f t="shared" si="1533"/>
        <v/>
      </c>
      <c r="O5431" s="146"/>
      <c r="P5431" s="65"/>
      <c r="Q5431" s="65"/>
      <c r="R5431" s="66"/>
      <c r="S5431" s="66"/>
      <c r="T5431" s="66"/>
      <c r="U5431" s="67">
        <f t="shared" si="1525"/>
        <v>0</v>
      </c>
      <c r="V5431" s="66" t="e">
        <f t="shared" si="1516"/>
        <v>#VALUE!</v>
      </c>
      <c r="W5431" s="66" t="str">
        <f t="shared" si="1517"/>
        <v/>
      </c>
      <c r="X5431" s="66">
        <f>A5431+SUMIFS(Presensi!F:F,Presensi!E:E,'Entry Data'!AP5431)</f>
        <v>0</v>
      </c>
      <c r="Y5431" s="66" t="str">
        <f>IFERROR(INDEX('Retasi Pricing'!F:F,MATCH('Entry Data'!AM5431,'Retasi Pricing'!E:E,0))*X5431,"")</f>
        <v/>
      </c>
      <c r="Z5431" s="62"/>
      <c r="AA5431" s="62"/>
      <c r="AB5431" s="32"/>
      <c r="AC5431" s="32"/>
      <c r="AD5431" s="32" t="str">
        <f t="shared" si="1518"/>
        <v/>
      </c>
      <c r="AF5431" s="5" t="str">
        <f t="shared" si="1519"/>
        <v/>
      </c>
      <c r="AG5431" s="5" t="str">
        <f t="shared" si="1520"/>
        <v/>
      </c>
      <c r="AH5431" s="5" t="str">
        <f t="shared" si="1521"/>
        <v/>
      </c>
      <c r="AI5431" s="5" t="str">
        <f t="shared" si="1522"/>
        <v/>
      </c>
      <c r="AJ5431" s="5" t="str">
        <f t="shared" si="1523"/>
        <v/>
      </c>
      <c r="AK5431" s="5" t="str">
        <f t="shared" si="1524"/>
        <v/>
      </c>
      <c r="AM5431" s="5" t="str">
        <f t="shared" si="1527"/>
        <v/>
      </c>
      <c r="AN5431" s="5" t="str">
        <f t="shared" si="1528"/>
        <v/>
      </c>
      <c r="AO5431" s="5" t="str">
        <f t="shared" si="1529"/>
        <v/>
      </c>
      <c r="AP5431" s="5" t="str">
        <f t="shared" si="1530"/>
        <v/>
      </c>
    </row>
    <row r="5432" spans="1:42" x14ac:dyDescent="0.3">
      <c r="A5432" s="33"/>
      <c r="B5432" s="33"/>
      <c r="C5432" s="70"/>
      <c r="D5432" s="71"/>
      <c r="E5432" s="70"/>
      <c r="F5432" s="71"/>
      <c r="G5432" s="33"/>
      <c r="H5432" s="33"/>
      <c r="I5432" s="33"/>
      <c r="J5432" s="33"/>
      <c r="K5432" s="63"/>
      <c r="L5432" s="32" t="str">
        <f t="shared" si="1531"/>
        <v/>
      </c>
      <c r="M5432" s="32" t="str">
        <f t="shared" si="1532"/>
        <v/>
      </c>
      <c r="N5432" s="32" t="str">
        <f t="shared" si="1533"/>
        <v/>
      </c>
      <c r="O5432" s="146"/>
      <c r="P5432" s="65"/>
      <c r="Q5432" s="65"/>
      <c r="R5432" s="66"/>
      <c r="S5432" s="66"/>
      <c r="T5432" s="66"/>
      <c r="U5432" s="67">
        <f t="shared" si="1525"/>
        <v>0</v>
      </c>
      <c r="V5432" s="66" t="e">
        <f t="shared" si="1516"/>
        <v>#VALUE!</v>
      </c>
      <c r="W5432" s="66" t="str">
        <f t="shared" si="1517"/>
        <v/>
      </c>
      <c r="X5432" s="66">
        <f>A5432+SUMIFS(Presensi!F:F,Presensi!E:E,'Entry Data'!AP5432)</f>
        <v>0</v>
      </c>
      <c r="Y5432" s="66" t="str">
        <f>IFERROR(INDEX('Retasi Pricing'!F:F,MATCH('Entry Data'!AM5432,'Retasi Pricing'!E:E,0))*X5432,"")</f>
        <v/>
      </c>
      <c r="Z5432" s="62"/>
      <c r="AA5432" s="62"/>
      <c r="AB5432" s="32"/>
      <c r="AC5432" s="32"/>
      <c r="AD5432" s="32" t="str">
        <f t="shared" si="1518"/>
        <v/>
      </c>
      <c r="AF5432" s="5" t="str">
        <f t="shared" si="1519"/>
        <v/>
      </c>
      <c r="AG5432" s="5" t="str">
        <f t="shared" si="1520"/>
        <v/>
      </c>
      <c r="AH5432" s="5" t="str">
        <f t="shared" si="1521"/>
        <v/>
      </c>
      <c r="AI5432" s="5" t="str">
        <f t="shared" si="1522"/>
        <v/>
      </c>
      <c r="AJ5432" s="5" t="str">
        <f t="shared" si="1523"/>
        <v/>
      </c>
      <c r="AK5432" s="5" t="str">
        <f t="shared" si="1524"/>
        <v/>
      </c>
      <c r="AM5432" s="5" t="str">
        <f t="shared" si="1527"/>
        <v/>
      </c>
      <c r="AN5432" s="5" t="str">
        <f t="shared" si="1528"/>
        <v/>
      </c>
      <c r="AO5432" s="5" t="str">
        <f t="shared" si="1529"/>
        <v/>
      </c>
      <c r="AP5432" s="5" t="str">
        <f t="shared" si="1530"/>
        <v/>
      </c>
    </row>
    <row r="5433" spans="1:42" x14ac:dyDescent="0.3">
      <c r="A5433" s="33"/>
      <c r="B5433" s="33"/>
      <c r="C5433" s="70"/>
      <c r="D5433" s="71"/>
      <c r="E5433" s="70"/>
      <c r="F5433" s="71"/>
      <c r="G5433" s="33"/>
      <c r="H5433" s="33"/>
      <c r="I5433" s="33"/>
      <c r="J5433" s="33"/>
      <c r="K5433" s="63"/>
      <c r="L5433" s="32" t="str">
        <f t="shared" si="1531"/>
        <v/>
      </c>
      <c r="M5433" s="32" t="str">
        <f t="shared" si="1532"/>
        <v/>
      </c>
      <c r="N5433" s="32" t="str">
        <f t="shared" si="1533"/>
        <v/>
      </c>
      <c r="O5433" s="146"/>
      <c r="P5433" s="65"/>
      <c r="Q5433" s="65"/>
      <c r="R5433" s="66"/>
      <c r="S5433" s="66"/>
      <c r="T5433" s="66"/>
      <c r="U5433" s="67">
        <f t="shared" si="1525"/>
        <v>0</v>
      </c>
      <c r="V5433" s="66" t="e">
        <f t="shared" si="1516"/>
        <v>#VALUE!</v>
      </c>
      <c r="W5433" s="66" t="str">
        <f t="shared" si="1517"/>
        <v/>
      </c>
      <c r="X5433" s="66">
        <f>A5433+SUMIFS(Presensi!F:F,Presensi!E:E,'Entry Data'!AP5433)</f>
        <v>0</v>
      </c>
      <c r="Y5433" s="66" t="str">
        <f>IFERROR(INDEX('Retasi Pricing'!F:F,MATCH('Entry Data'!AM5433,'Retasi Pricing'!E:E,0))*X5433,"")</f>
        <v/>
      </c>
      <c r="Z5433" s="62"/>
      <c r="AA5433" s="62"/>
      <c r="AB5433" s="32"/>
      <c r="AC5433" s="32"/>
      <c r="AD5433" s="32" t="str">
        <f t="shared" si="1518"/>
        <v/>
      </c>
      <c r="AF5433" s="5" t="str">
        <f t="shared" si="1519"/>
        <v/>
      </c>
      <c r="AG5433" s="5" t="str">
        <f t="shared" si="1520"/>
        <v/>
      </c>
      <c r="AH5433" s="5" t="str">
        <f t="shared" si="1521"/>
        <v/>
      </c>
      <c r="AI5433" s="5" t="str">
        <f t="shared" si="1522"/>
        <v/>
      </c>
      <c r="AJ5433" s="5" t="str">
        <f t="shared" si="1523"/>
        <v/>
      </c>
      <c r="AK5433" s="5" t="str">
        <f t="shared" si="1524"/>
        <v/>
      </c>
      <c r="AM5433" s="5" t="str">
        <f t="shared" si="1527"/>
        <v/>
      </c>
      <c r="AN5433" s="5" t="str">
        <f t="shared" si="1528"/>
        <v/>
      </c>
      <c r="AO5433" s="5" t="str">
        <f t="shared" si="1529"/>
        <v/>
      </c>
      <c r="AP5433" s="5" t="str">
        <f t="shared" si="1530"/>
        <v/>
      </c>
    </row>
    <row r="5434" spans="1:42" x14ac:dyDescent="0.3">
      <c r="A5434" s="33"/>
      <c r="B5434" s="33"/>
      <c r="C5434" s="70"/>
      <c r="D5434" s="71"/>
      <c r="E5434" s="70"/>
      <c r="F5434" s="71"/>
      <c r="G5434" s="33"/>
      <c r="H5434" s="33"/>
      <c r="I5434" s="33"/>
      <c r="J5434" s="33"/>
      <c r="K5434" s="63"/>
      <c r="L5434" s="32" t="str">
        <f t="shared" si="1531"/>
        <v/>
      </c>
      <c r="M5434" s="32" t="str">
        <f t="shared" si="1532"/>
        <v/>
      </c>
      <c r="N5434" s="32" t="str">
        <f t="shared" si="1533"/>
        <v/>
      </c>
      <c r="O5434" s="146"/>
      <c r="P5434" s="65"/>
      <c r="Q5434" s="65"/>
      <c r="R5434" s="66"/>
      <c r="S5434" s="66"/>
      <c r="T5434" s="66"/>
      <c r="U5434" s="67">
        <f t="shared" si="1525"/>
        <v>0</v>
      </c>
      <c r="V5434" s="66" t="e">
        <f t="shared" si="1516"/>
        <v>#VALUE!</v>
      </c>
      <c r="W5434" s="66" t="str">
        <f t="shared" si="1517"/>
        <v/>
      </c>
      <c r="X5434" s="66">
        <f>A5434+SUMIFS(Presensi!F:F,Presensi!E:E,'Entry Data'!AP5434)</f>
        <v>0</v>
      </c>
      <c r="Y5434" s="66" t="str">
        <f>IFERROR(INDEX('Retasi Pricing'!F:F,MATCH('Entry Data'!AM5434,'Retasi Pricing'!E:E,0))*X5434,"")</f>
        <v/>
      </c>
      <c r="Z5434" s="62"/>
      <c r="AA5434" s="62"/>
      <c r="AB5434" s="32"/>
      <c r="AC5434" s="32"/>
      <c r="AD5434" s="32" t="str">
        <f t="shared" si="1518"/>
        <v/>
      </c>
      <c r="AF5434" s="5" t="str">
        <f t="shared" si="1519"/>
        <v/>
      </c>
      <c r="AG5434" s="5" t="str">
        <f t="shared" si="1520"/>
        <v/>
      </c>
      <c r="AH5434" s="5" t="str">
        <f t="shared" si="1521"/>
        <v/>
      </c>
      <c r="AI5434" s="5" t="str">
        <f t="shared" si="1522"/>
        <v/>
      </c>
      <c r="AJ5434" s="5" t="str">
        <f t="shared" si="1523"/>
        <v/>
      </c>
      <c r="AK5434" s="5" t="str">
        <f t="shared" si="1524"/>
        <v/>
      </c>
      <c r="AM5434" s="5" t="str">
        <f t="shared" si="1527"/>
        <v/>
      </c>
      <c r="AN5434" s="5" t="str">
        <f t="shared" si="1528"/>
        <v/>
      </c>
      <c r="AO5434" s="5" t="str">
        <f t="shared" si="1529"/>
        <v/>
      </c>
      <c r="AP5434" s="5" t="str">
        <f t="shared" si="1530"/>
        <v/>
      </c>
    </row>
    <row r="5435" spans="1:42" x14ac:dyDescent="0.3">
      <c r="A5435" s="33"/>
      <c r="B5435" s="33"/>
      <c r="C5435" s="70"/>
      <c r="D5435" s="71"/>
      <c r="E5435" s="70"/>
      <c r="F5435" s="71"/>
      <c r="G5435" s="33"/>
      <c r="H5435" s="33"/>
      <c r="I5435" s="33"/>
      <c r="J5435" s="33"/>
      <c r="K5435" s="63"/>
      <c r="L5435" s="32" t="str">
        <f t="shared" si="1531"/>
        <v/>
      </c>
      <c r="M5435" s="32" t="str">
        <f t="shared" si="1532"/>
        <v/>
      </c>
      <c r="N5435" s="32" t="str">
        <f t="shared" si="1533"/>
        <v/>
      </c>
      <c r="O5435" s="146"/>
      <c r="P5435" s="65"/>
      <c r="Q5435" s="65"/>
      <c r="R5435" s="66"/>
      <c r="S5435" s="66"/>
      <c r="T5435" s="66"/>
      <c r="U5435" s="67">
        <f t="shared" si="1525"/>
        <v>0</v>
      </c>
      <c r="V5435" s="66" t="e">
        <f t="shared" si="1516"/>
        <v>#VALUE!</v>
      </c>
      <c r="W5435" s="66" t="str">
        <f t="shared" si="1517"/>
        <v/>
      </c>
      <c r="X5435" s="66">
        <f>A5435+SUMIFS(Presensi!F:F,Presensi!E:E,'Entry Data'!AP5435)</f>
        <v>0</v>
      </c>
      <c r="Y5435" s="66" t="str">
        <f>IFERROR(INDEX('Retasi Pricing'!F:F,MATCH('Entry Data'!AM5435,'Retasi Pricing'!E:E,0))*X5435,"")</f>
        <v/>
      </c>
      <c r="Z5435" s="62"/>
      <c r="AA5435" s="62"/>
      <c r="AB5435" s="32"/>
      <c r="AC5435" s="32"/>
      <c r="AD5435" s="32" t="str">
        <f t="shared" si="1518"/>
        <v/>
      </c>
      <c r="AF5435" s="5" t="str">
        <f t="shared" si="1519"/>
        <v/>
      </c>
      <c r="AG5435" s="5" t="str">
        <f t="shared" si="1520"/>
        <v/>
      </c>
      <c r="AH5435" s="5" t="str">
        <f t="shared" si="1521"/>
        <v/>
      </c>
      <c r="AI5435" s="5" t="str">
        <f t="shared" si="1522"/>
        <v/>
      </c>
      <c r="AJ5435" s="5" t="str">
        <f t="shared" si="1523"/>
        <v/>
      </c>
      <c r="AK5435" s="5" t="str">
        <f t="shared" si="1524"/>
        <v/>
      </c>
      <c r="AM5435" s="5" t="str">
        <f t="shared" si="1527"/>
        <v/>
      </c>
      <c r="AN5435" s="5" t="str">
        <f t="shared" si="1528"/>
        <v/>
      </c>
      <c r="AO5435" s="5" t="str">
        <f t="shared" si="1529"/>
        <v/>
      </c>
      <c r="AP5435" s="5" t="str">
        <f t="shared" si="1530"/>
        <v/>
      </c>
    </row>
    <row r="5436" spans="1:42" x14ac:dyDescent="0.3">
      <c r="A5436" s="33"/>
      <c r="B5436" s="33"/>
      <c r="C5436" s="70"/>
      <c r="D5436" s="71"/>
      <c r="E5436" s="70"/>
      <c r="F5436" s="71"/>
      <c r="G5436" s="33"/>
      <c r="H5436" s="33"/>
      <c r="I5436" s="33"/>
      <c r="J5436" s="33"/>
      <c r="K5436" s="63"/>
      <c r="L5436" s="32" t="str">
        <f t="shared" si="1531"/>
        <v/>
      </c>
      <c r="M5436" s="32" t="str">
        <f t="shared" si="1532"/>
        <v/>
      </c>
      <c r="N5436" s="32" t="str">
        <f t="shared" si="1533"/>
        <v/>
      </c>
      <c r="O5436" s="146"/>
      <c r="P5436" s="65"/>
      <c r="Q5436" s="65"/>
      <c r="R5436" s="66"/>
      <c r="S5436" s="66"/>
      <c r="T5436" s="66"/>
      <c r="U5436" s="67">
        <f t="shared" si="1525"/>
        <v>0</v>
      </c>
      <c r="V5436" s="66" t="e">
        <f t="shared" si="1516"/>
        <v>#VALUE!</v>
      </c>
      <c r="W5436" s="66" t="str">
        <f t="shared" si="1517"/>
        <v/>
      </c>
      <c r="X5436" s="66">
        <f>A5436+SUMIFS(Presensi!F:F,Presensi!E:E,'Entry Data'!AP5436)</f>
        <v>0</v>
      </c>
      <c r="Y5436" s="66" t="str">
        <f>IFERROR(INDEX('Retasi Pricing'!F:F,MATCH('Entry Data'!AM5436,'Retasi Pricing'!E:E,0))*X5436,"")</f>
        <v/>
      </c>
      <c r="Z5436" s="62"/>
      <c r="AA5436" s="62"/>
      <c r="AB5436" s="32"/>
      <c r="AC5436" s="32"/>
      <c r="AD5436" s="32" t="str">
        <f t="shared" si="1518"/>
        <v/>
      </c>
      <c r="AF5436" s="5" t="str">
        <f t="shared" si="1519"/>
        <v/>
      </c>
      <c r="AG5436" s="5" t="str">
        <f t="shared" si="1520"/>
        <v/>
      </c>
      <c r="AH5436" s="5" t="str">
        <f t="shared" si="1521"/>
        <v/>
      </c>
      <c r="AI5436" s="5" t="str">
        <f t="shared" si="1522"/>
        <v/>
      </c>
      <c r="AJ5436" s="5" t="str">
        <f t="shared" si="1523"/>
        <v/>
      </c>
      <c r="AK5436" s="5" t="str">
        <f t="shared" si="1524"/>
        <v/>
      </c>
      <c r="AM5436" s="5" t="str">
        <f t="shared" si="1527"/>
        <v/>
      </c>
      <c r="AN5436" s="5" t="str">
        <f t="shared" si="1528"/>
        <v/>
      </c>
      <c r="AO5436" s="5" t="str">
        <f t="shared" si="1529"/>
        <v/>
      </c>
      <c r="AP5436" s="5" t="str">
        <f t="shared" si="1530"/>
        <v/>
      </c>
    </row>
    <row r="5437" spans="1:42" x14ac:dyDescent="0.3">
      <c r="A5437" s="33"/>
      <c r="B5437" s="33"/>
      <c r="C5437" s="70"/>
      <c r="D5437" s="71"/>
      <c r="E5437" s="70"/>
      <c r="F5437" s="71"/>
      <c r="G5437" s="33"/>
      <c r="H5437" s="33"/>
      <c r="I5437" s="33"/>
      <c r="J5437" s="33"/>
      <c r="K5437" s="63"/>
      <c r="L5437" s="32" t="str">
        <f t="shared" si="1531"/>
        <v/>
      </c>
      <c r="M5437" s="32" t="str">
        <f t="shared" si="1532"/>
        <v/>
      </c>
      <c r="N5437" s="32" t="str">
        <f t="shared" si="1533"/>
        <v/>
      </c>
      <c r="O5437" s="146"/>
      <c r="P5437" s="65"/>
      <c r="Q5437" s="65"/>
      <c r="R5437" s="66"/>
      <c r="S5437" s="66"/>
      <c r="T5437" s="66"/>
      <c r="U5437" s="67">
        <f t="shared" si="1525"/>
        <v>0</v>
      </c>
      <c r="V5437" s="66" t="e">
        <f t="shared" si="1516"/>
        <v>#VALUE!</v>
      </c>
      <c r="W5437" s="66" t="str">
        <f t="shared" si="1517"/>
        <v/>
      </c>
      <c r="X5437" s="66">
        <f>A5437+SUMIFS(Presensi!F:F,Presensi!E:E,'Entry Data'!AP5437)</f>
        <v>0</v>
      </c>
      <c r="Y5437" s="66" t="str">
        <f>IFERROR(INDEX('Retasi Pricing'!F:F,MATCH('Entry Data'!AM5437,'Retasi Pricing'!E:E,0))*X5437,"")</f>
        <v/>
      </c>
      <c r="Z5437" s="62"/>
      <c r="AA5437" s="62"/>
      <c r="AB5437" s="32"/>
      <c r="AC5437" s="32"/>
      <c r="AD5437" s="32" t="str">
        <f t="shared" si="1518"/>
        <v/>
      </c>
      <c r="AF5437" s="5" t="str">
        <f t="shared" si="1519"/>
        <v/>
      </c>
      <c r="AG5437" s="5" t="str">
        <f t="shared" si="1520"/>
        <v/>
      </c>
      <c r="AH5437" s="5" t="str">
        <f t="shared" si="1521"/>
        <v/>
      </c>
      <c r="AI5437" s="5" t="str">
        <f t="shared" si="1522"/>
        <v/>
      </c>
      <c r="AJ5437" s="5" t="str">
        <f t="shared" si="1523"/>
        <v/>
      </c>
      <c r="AK5437" s="5" t="str">
        <f t="shared" si="1524"/>
        <v/>
      </c>
      <c r="AM5437" s="5" t="str">
        <f t="shared" si="1527"/>
        <v/>
      </c>
      <c r="AN5437" s="5" t="str">
        <f t="shared" si="1528"/>
        <v/>
      </c>
      <c r="AO5437" s="5" t="str">
        <f t="shared" si="1529"/>
        <v/>
      </c>
      <c r="AP5437" s="5" t="str">
        <f t="shared" si="1530"/>
        <v/>
      </c>
    </row>
    <row r="5438" spans="1:42" x14ac:dyDescent="0.3">
      <c r="A5438" s="33"/>
      <c r="B5438" s="33"/>
      <c r="C5438" s="70"/>
      <c r="D5438" s="71"/>
      <c r="E5438" s="70"/>
      <c r="F5438" s="71"/>
      <c r="G5438" s="33"/>
      <c r="H5438" s="33"/>
      <c r="I5438" s="33"/>
      <c r="J5438" s="33"/>
      <c r="K5438" s="63"/>
      <c r="L5438" s="32" t="str">
        <f t="shared" si="1531"/>
        <v/>
      </c>
      <c r="M5438" s="32" t="str">
        <f t="shared" si="1532"/>
        <v/>
      </c>
      <c r="N5438" s="32" t="str">
        <f t="shared" si="1533"/>
        <v/>
      </c>
      <c r="O5438" s="146"/>
      <c r="P5438" s="65"/>
      <c r="Q5438" s="65"/>
      <c r="R5438" s="66"/>
      <c r="S5438" s="66"/>
      <c r="T5438" s="66"/>
      <c r="U5438" s="67">
        <f t="shared" si="1525"/>
        <v>0</v>
      </c>
      <c r="V5438" s="66" t="e">
        <f t="shared" si="1516"/>
        <v>#VALUE!</v>
      </c>
      <c r="W5438" s="66" t="str">
        <f t="shared" si="1517"/>
        <v/>
      </c>
      <c r="X5438" s="66">
        <f>A5438+SUMIFS(Presensi!F:F,Presensi!E:E,'Entry Data'!AP5438)</f>
        <v>0</v>
      </c>
      <c r="Y5438" s="66" t="str">
        <f>IFERROR(INDEX('Retasi Pricing'!F:F,MATCH('Entry Data'!AM5438,'Retasi Pricing'!E:E,0))*X5438,"")</f>
        <v/>
      </c>
      <c r="Z5438" s="62"/>
      <c r="AA5438" s="62"/>
      <c r="AB5438" s="32"/>
      <c r="AC5438" s="32"/>
      <c r="AD5438" s="32" t="str">
        <f t="shared" si="1518"/>
        <v/>
      </c>
      <c r="AF5438" s="5" t="str">
        <f t="shared" si="1519"/>
        <v/>
      </c>
      <c r="AG5438" s="5" t="str">
        <f t="shared" si="1520"/>
        <v/>
      </c>
      <c r="AH5438" s="5" t="str">
        <f t="shared" si="1521"/>
        <v/>
      </c>
      <c r="AI5438" s="5" t="str">
        <f t="shared" si="1522"/>
        <v/>
      </c>
      <c r="AJ5438" s="5" t="str">
        <f t="shared" si="1523"/>
        <v/>
      </c>
      <c r="AK5438" s="5" t="str">
        <f t="shared" si="1524"/>
        <v/>
      </c>
      <c r="AM5438" s="5" t="str">
        <f t="shared" si="1527"/>
        <v/>
      </c>
      <c r="AN5438" s="5" t="str">
        <f t="shared" si="1528"/>
        <v/>
      </c>
      <c r="AO5438" s="5" t="str">
        <f t="shared" si="1529"/>
        <v/>
      </c>
      <c r="AP5438" s="5" t="str">
        <f t="shared" si="1530"/>
        <v/>
      </c>
    </row>
    <row r="5439" spans="1:42" x14ac:dyDescent="0.3">
      <c r="A5439" s="33"/>
      <c r="B5439" s="33"/>
      <c r="C5439" s="70"/>
      <c r="D5439" s="71"/>
      <c r="E5439" s="70"/>
      <c r="F5439" s="71"/>
      <c r="G5439" s="33"/>
      <c r="H5439" s="33"/>
      <c r="I5439" s="33"/>
      <c r="J5439" s="33"/>
      <c r="K5439" s="63"/>
      <c r="L5439" s="32" t="str">
        <f t="shared" si="1531"/>
        <v/>
      </c>
      <c r="M5439" s="32" t="str">
        <f t="shared" si="1532"/>
        <v/>
      </c>
      <c r="N5439" s="32" t="str">
        <f t="shared" si="1533"/>
        <v/>
      </c>
      <c r="O5439" s="146"/>
      <c r="P5439" s="65"/>
      <c r="Q5439" s="65"/>
      <c r="R5439" s="66"/>
      <c r="S5439" s="66"/>
      <c r="T5439" s="66"/>
      <c r="U5439" s="67">
        <f t="shared" si="1525"/>
        <v>0</v>
      </c>
      <c r="V5439" s="66" t="e">
        <f t="shared" si="1516"/>
        <v>#VALUE!</v>
      </c>
      <c r="W5439" s="66" t="str">
        <f t="shared" si="1517"/>
        <v/>
      </c>
      <c r="X5439" s="66">
        <f>A5439+SUMIFS(Presensi!F:F,Presensi!E:E,'Entry Data'!AP5439)</f>
        <v>0</v>
      </c>
      <c r="Y5439" s="66" t="str">
        <f>IFERROR(INDEX('Retasi Pricing'!F:F,MATCH('Entry Data'!AM5439,'Retasi Pricing'!E:E,0))*X5439,"")</f>
        <v/>
      </c>
      <c r="Z5439" s="62"/>
      <c r="AA5439" s="62"/>
      <c r="AB5439" s="32"/>
      <c r="AC5439" s="32"/>
      <c r="AD5439" s="32" t="str">
        <f t="shared" si="1518"/>
        <v/>
      </c>
      <c r="AF5439" s="5" t="str">
        <f t="shared" si="1519"/>
        <v/>
      </c>
      <c r="AG5439" s="5" t="str">
        <f t="shared" si="1520"/>
        <v/>
      </c>
      <c r="AH5439" s="5" t="str">
        <f t="shared" si="1521"/>
        <v/>
      </c>
      <c r="AI5439" s="5" t="str">
        <f t="shared" si="1522"/>
        <v/>
      </c>
      <c r="AJ5439" s="5" t="str">
        <f t="shared" si="1523"/>
        <v/>
      </c>
      <c r="AK5439" s="5" t="str">
        <f t="shared" si="1524"/>
        <v/>
      </c>
      <c r="AM5439" s="5" t="str">
        <f t="shared" si="1527"/>
        <v/>
      </c>
      <c r="AN5439" s="5" t="str">
        <f t="shared" si="1528"/>
        <v/>
      </c>
      <c r="AO5439" s="5" t="str">
        <f t="shared" si="1529"/>
        <v/>
      </c>
      <c r="AP5439" s="5" t="str">
        <f t="shared" si="1530"/>
        <v/>
      </c>
    </row>
    <row r="5440" spans="1:42" x14ac:dyDescent="0.3">
      <c r="A5440" s="33"/>
      <c r="B5440" s="33"/>
      <c r="C5440" s="70"/>
      <c r="D5440" s="71"/>
      <c r="E5440" s="70"/>
      <c r="F5440" s="71"/>
      <c r="G5440" s="33"/>
      <c r="H5440" s="33"/>
      <c r="I5440" s="33"/>
      <c r="J5440" s="33"/>
      <c r="K5440" s="63"/>
      <c r="L5440" s="32" t="str">
        <f t="shared" si="1531"/>
        <v/>
      </c>
      <c r="M5440" s="32" t="str">
        <f t="shared" si="1532"/>
        <v/>
      </c>
      <c r="N5440" s="32" t="str">
        <f t="shared" si="1533"/>
        <v/>
      </c>
      <c r="O5440" s="146"/>
      <c r="P5440" s="65"/>
      <c r="Q5440" s="65"/>
      <c r="R5440" s="66"/>
      <c r="S5440" s="66"/>
      <c r="T5440" s="66"/>
      <c r="U5440" s="67">
        <f t="shared" si="1525"/>
        <v>0</v>
      </c>
      <c r="V5440" s="66" t="e">
        <f t="shared" si="1516"/>
        <v>#VALUE!</v>
      </c>
      <c r="W5440" s="66" t="str">
        <f t="shared" si="1517"/>
        <v/>
      </c>
      <c r="X5440" s="66">
        <f>A5440+SUMIFS(Presensi!F:F,Presensi!E:E,'Entry Data'!AP5440)</f>
        <v>0</v>
      </c>
      <c r="Y5440" s="66" t="str">
        <f>IFERROR(INDEX('Retasi Pricing'!F:F,MATCH('Entry Data'!AM5440,'Retasi Pricing'!E:E,0))*X5440,"")</f>
        <v/>
      </c>
      <c r="Z5440" s="62"/>
      <c r="AA5440" s="62"/>
      <c r="AB5440" s="32"/>
      <c r="AC5440" s="32"/>
      <c r="AD5440" s="32" t="str">
        <f t="shared" si="1518"/>
        <v/>
      </c>
      <c r="AF5440" s="5" t="str">
        <f t="shared" si="1519"/>
        <v/>
      </c>
      <c r="AG5440" s="5" t="str">
        <f t="shared" si="1520"/>
        <v/>
      </c>
      <c r="AH5440" s="5" t="str">
        <f t="shared" si="1521"/>
        <v/>
      </c>
      <c r="AI5440" s="5" t="str">
        <f t="shared" si="1522"/>
        <v/>
      </c>
      <c r="AJ5440" s="5" t="str">
        <f t="shared" si="1523"/>
        <v/>
      </c>
      <c r="AK5440" s="5" t="str">
        <f t="shared" si="1524"/>
        <v/>
      </c>
      <c r="AM5440" s="5" t="str">
        <f t="shared" si="1527"/>
        <v/>
      </c>
      <c r="AN5440" s="5" t="str">
        <f t="shared" si="1528"/>
        <v/>
      </c>
      <c r="AO5440" s="5" t="str">
        <f t="shared" si="1529"/>
        <v/>
      </c>
      <c r="AP5440" s="5" t="str">
        <f t="shared" si="1530"/>
        <v/>
      </c>
    </row>
    <row r="5441" spans="1:42" x14ac:dyDescent="0.3">
      <c r="A5441" s="33"/>
      <c r="B5441" s="33"/>
      <c r="C5441" s="70"/>
      <c r="D5441" s="71"/>
      <c r="E5441" s="70"/>
      <c r="F5441" s="71"/>
      <c r="G5441" s="33"/>
      <c r="H5441" s="33"/>
      <c r="I5441" s="33"/>
      <c r="J5441" s="33"/>
      <c r="K5441" s="63"/>
      <c r="L5441" s="32" t="str">
        <f t="shared" si="1531"/>
        <v/>
      </c>
      <c r="M5441" s="32" t="str">
        <f t="shared" si="1532"/>
        <v/>
      </c>
      <c r="N5441" s="32" t="str">
        <f t="shared" si="1533"/>
        <v/>
      </c>
      <c r="O5441" s="146"/>
      <c r="P5441" s="65"/>
      <c r="Q5441" s="65"/>
      <c r="R5441" s="66"/>
      <c r="S5441" s="66"/>
      <c r="T5441" s="66"/>
      <c r="U5441" s="67">
        <f t="shared" si="1525"/>
        <v>0</v>
      </c>
      <c r="V5441" s="66" t="e">
        <f t="shared" si="1516"/>
        <v>#VALUE!</v>
      </c>
      <c r="W5441" s="66" t="str">
        <f t="shared" si="1517"/>
        <v/>
      </c>
      <c r="X5441" s="66">
        <f>A5441+SUMIFS(Presensi!F:F,Presensi!E:E,'Entry Data'!AP5441)</f>
        <v>0</v>
      </c>
      <c r="Y5441" s="66" t="str">
        <f>IFERROR(INDEX('Retasi Pricing'!F:F,MATCH('Entry Data'!AM5441,'Retasi Pricing'!E:E,0))*X5441,"")</f>
        <v/>
      </c>
      <c r="Z5441" s="62"/>
      <c r="AA5441" s="62"/>
      <c r="AB5441" s="32"/>
      <c r="AC5441" s="32"/>
      <c r="AD5441" s="32" t="str">
        <f t="shared" si="1518"/>
        <v/>
      </c>
      <c r="AF5441" s="5" t="str">
        <f t="shared" si="1519"/>
        <v/>
      </c>
      <c r="AG5441" s="5" t="str">
        <f t="shared" si="1520"/>
        <v/>
      </c>
      <c r="AH5441" s="5" t="str">
        <f t="shared" si="1521"/>
        <v/>
      </c>
      <c r="AI5441" s="5" t="str">
        <f t="shared" si="1522"/>
        <v/>
      </c>
      <c r="AJ5441" s="5" t="str">
        <f t="shared" si="1523"/>
        <v/>
      </c>
      <c r="AK5441" s="5" t="str">
        <f t="shared" si="1524"/>
        <v/>
      </c>
      <c r="AM5441" s="5" t="str">
        <f t="shared" si="1527"/>
        <v/>
      </c>
      <c r="AN5441" s="5" t="str">
        <f t="shared" si="1528"/>
        <v/>
      </c>
      <c r="AO5441" s="5" t="str">
        <f t="shared" si="1529"/>
        <v/>
      </c>
      <c r="AP5441" s="5" t="str">
        <f t="shared" si="1530"/>
        <v/>
      </c>
    </row>
    <row r="5442" spans="1:42" x14ac:dyDescent="0.3">
      <c r="A5442" s="33"/>
      <c r="B5442" s="33"/>
      <c r="C5442" s="70"/>
      <c r="D5442" s="71"/>
      <c r="E5442" s="70"/>
      <c r="F5442" s="71"/>
      <c r="G5442" s="33"/>
      <c r="H5442" s="33"/>
      <c r="I5442" s="33"/>
      <c r="J5442" s="33"/>
      <c r="K5442" s="63"/>
      <c r="L5442" s="32" t="str">
        <f t="shared" si="1531"/>
        <v/>
      </c>
      <c r="M5442" s="32" t="str">
        <f t="shared" si="1532"/>
        <v/>
      </c>
      <c r="N5442" s="32" t="str">
        <f t="shared" si="1533"/>
        <v/>
      </c>
      <c r="O5442" s="146"/>
      <c r="P5442" s="65"/>
      <c r="Q5442" s="65"/>
      <c r="R5442" s="66"/>
      <c r="S5442" s="66"/>
      <c r="T5442" s="66"/>
      <c r="U5442" s="67">
        <f t="shared" si="1525"/>
        <v>0</v>
      </c>
      <c r="V5442" s="66" t="e">
        <f t="shared" si="1516"/>
        <v>#VALUE!</v>
      </c>
      <c r="W5442" s="66" t="str">
        <f t="shared" si="1517"/>
        <v/>
      </c>
      <c r="X5442" s="66">
        <f>A5442+SUMIFS(Presensi!F:F,Presensi!E:E,'Entry Data'!AP5442)</f>
        <v>0</v>
      </c>
      <c r="Y5442" s="66" t="str">
        <f>IFERROR(INDEX('Retasi Pricing'!F:F,MATCH('Entry Data'!AM5442,'Retasi Pricing'!E:E,0))*X5442,"")</f>
        <v/>
      </c>
      <c r="Z5442" s="62"/>
      <c r="AA5442" s="62"/>
      <c r="AB5442" s="32"/>
      <c r="AC5442" s="32"/>
      <c r="AD5442" s="32" t="str">
        <f t="shared" si="1518"/>
        <v/>
      </c>
      <c r="AF5442" s="5" t="str">
        <f t="shared" si="1519"/>
        <v/>
      </c>
      <c r="AG5442" s="5" t="str">
        <f t="shared" si="1520"/>
        <v/>
      </c>
      <c r="AH5442" s="5" t="str">
        <f t="shared" si="1521"/>
        <v/>
      </c>
      <c r="AI5442" s="5" t="str">
        <f t="shared" si="1522"/>
        <v/>
      </c>
      <c r="AJ5442" s="5" t="str">
        <f t="shared" si="1523"/>
        <v/>
      </c>
      <c r="AK5442" s="5" t="str">
        <f t="shared" si="1524"/>
        <v/>
      </c>
      <c r="AM5442" s="5" t="str">
        <f t="shared" si="1527"/>
        <v/>
      </c>
      <c r="AN5442" s="5" t="str">
        <f t="shared" si="1528"/>
        <v/>
      </c>
      <c r="AO5442" s="5" t="str">
        <f t="shared" si="1529"/>
        <v/>
      </c>
      <c r="AP5442" s="5" t="str">
        <f t="shared" si="1530"/>
        <v/>
      </c>
    </row>
    <row r="5443" spans="1:42" x14ac:dyDescent="0.3">
      <c r="A5443" s="33"/>
      <c r="B5443" s="33"/>
      <c r="C5443" s="70"/>
      <c r="D5443" s="71"/>
      <c r="E5443" s="70"/>
      <c r="F5443" s="71"/>
      <c r="G5443" s="33"/>
      <c r="H5443" s="33"/>
      <c r="I5443" s="33"/>
      <c r="J5443" s="33"/>
      <c r="K5443" s="63"/>
      <c r="L5443" s="32" t="str">
        <f t="shared" si="1531"/>
        <v/>
      </c>
      <c r="M5443" s="32" t="str">
        <f t="shared" si="1532"/>
        <v/>
      </c>
      <c r="N5443" s="32" t="str">
        <f t="shared" si="1533"/>
        <v/>
      </c>
      <c r="O5443" s="146"/>
      <c r="P5443" s="65"/>
      <c r="Q5443" s="65"/>
      <c r="R5443" s="66"/>
      <c r="S5443" s="66"/>
      <c r="T5443" s="66"/>
      <c r="U5443" s="67">
        <f t="shared" si="1525"/>
        <v>0</v>
      </c>
      <c r="V5443" s="66" t="e">
        <f t="shared" si="1516"/>
        <v>#VALUE!</v>
      </c>
      <c r="W5443" s="66" t="str">
        <f t="shared" si="1517"/>
        <v/>
      </c>
      <c r="X5443" s="66">
        <f>A5443+SUMIFS(Presensi!F:F,Presensi!E:E,'Entry Data'!AP5443)</f>
        <v>0</v>
      </c>
      <c r="Y5443" s="66" t="str">
        <f>IFERROR(INDEX('Retasi Pricing'!F:F,MATCH('Entry Data'!AM5443,'Retasi Pricing'!E:E,0))*X5443,"")</f>
        <v/>
      </c>
      <c r="Z5443" s="62"/>
      <c r="AA5443" s="62"/>
      <c r="AB5443" s="32"/>
      <c r="AC5443" s="32"/>
      <c r="AD5443" s="32" t="str">
        <f t="shared" si="1518"/>
        <v/>
      </c>
      <c r="AF5443" s="5" t="str">
        <f t="shared" si="1519"/>
        <v/>
      </c>
      <c r="AG5443" s="5" t="str">
        <f t="shared" si="1520"/>
        <v/>
      </c>
      <c r="AH5443" s="5" t="str">
        <f t="shared" si="1521"/>
        <v/>
      </c>
      <c r="AI5443" s="5" t="str">
        <f t="shared" si="1522"/>
        <v/>
      </c>
      <c r="AJ5443" s="5" t="str">
        <f t="shared" si="1523"/>
        <v/>
      </c>
      <c r="AK5443" s="5" t="str">
        <f t="shared" si="1524"/>
        <v/>
      </c>
      <c r="AM5443" s="5" t="str">
        <f t="shared" si="1527"/>
        <v/>
      </c>
      <c r="AN5443" s="5" t="str">
        <f t="shared" si="1528"/>
        <v/>
      </c>
      <c r="AO5443" s="5" t="str">
        <f t="shared" si="1529"/>
        <v/>
      </c>
      <c r="AP5443" s="5" t="str">
        <f t="shared" si="1530"/>
        <v/>
      </c>
    </row>
    <row r="5444" spans="1:42" x14ac:dyDescent="0.3">
      <c r="A5444" s="33"/>
      <c r="B5444" s="33"/>
      <c r="C5444" s="70"/>
      <c r="D5444" s="71"/>
      <c r="E5444" s="70"/>
      <c r="F5444" s="71"/>
      <c r="G5444" s="33"/>
      <c r="H5444" s="33"/>
      <c r="I5444" s="33"/>
      <c r="J5444" s="33"/>
      <c r="K5444" s="63"/>
      <c r="L5444" s="32" t="str">
        <f t="shared" si="1531"/>
        <v/>
      </c>
      <c r="M5444" s="32" t="str">
        <f t="shared" si="1532"/>
        <v/>
      </c>
      <c r="N5444" s="32" t="str">
        <f t="shared" si="1533"/>
        <v/>
      </c>
      <c r="O5444" s="146"/>
      <c r="P5444" s="65"/>
      <c r="Q5444" s="65"/>
      <c r="R5444" s="66"/>
      <c r="S5444" s="66"/>
      <c r="T5444" s="66"/>
      <c r="U5444" s="67">
        <f t="shared" si="1525"/>
        <v>0</v>
      </c>
      <c r="V5444" s="66" t="e">
        <f t="shared" si="1516"/>
        <v>#VALUE!</v>
      </c>
      <c r="W5444" s="66" t="str">
        <f t="shared" si="1517"/>
        <v/>
      </c>
      <c r="X5444" s="66">
        <f>A5444+SUMIFS(Presensi!F:F,Presensi!E:E,'Entry Data'!AP5444)</f>
        <v>0</v>
      </c>
      <c r="Y5444" s="66" t="str">
        <f>IFERROR(INDEX('Retasi Pricing'!F:F,MATCH('Entry Data'!AM5444,'Retasi Pricing'!E:E,0))*X5444,"")</f>
        <v/>
      </c>
      <c r="Z5444" s="62"/>
      <c r="AA5444" s="62"/>
      <c r="AB5444" s="32"/>
      <c r="AC5444" s="32"/>
      <c r="AD5444" s="32" t="str">
        <f t="shared" si="1518"/>
        <v/>
      </c>
      <c r="AF5444" s="5" t="str">
        <f t="shared" si="1519"/>
        <v/>
      </c>
      <c r="AG5444" s="5" t="str">
        <f t="shared" si="1520"/>
        <v/>
      </c>
      <c r="AH5444" s="5" t="str">
        <f t="shared" si="1521"/>
        <v/>
      </c>
      <c r="AI5444" s="5" t="str">
        <f t="shared" si="1522"/>
        <v/>
      </c>
      <c r="AJ5444" s="5" t="str">
        <f t="shared" si="1523"/>
        <v/>
      </c>
      <c r="AK5444" s="5" t="str">
        <f t="shared" si="1524"/>
        <v/>
      </c>
      <c r="AM5444" s="5" t="str">
        <f t="shared" si="1527"/>
        <v/>
      </c>
      <c r="AN5444" s="5" t="str">
        <f t="shared" si="1528"/>
        <v/>
      </c>
      <c r="AO5444" s="5" t="str">
        <f t="shared" si="1529"/>
        <v/>
      </c>
      <c r="AP5444" s="5" t="str">
        <f t="shared" si="1530"/>
        <v/>
      </c>
    </row>
    <row r="5445" spans="1:42" x14ac:dyDescent="0.3">
      <c r="A5445" s="33"/>
      <c r="B5445" s="33"/>
      <c r="C5445" s="70"/>
      <c r="D5445" s="71"/>
      <c r="E5445" s="70"/>
      <c r="F5445" s="71"/>
      <c r="G5445" s="33"/>
      <c r="H5445" s="33"/>
      <c r="I5445" s="33"/>
      <c r="J5445" s="33"/>
      <c r="K5445" s="63"/>
      <c r="L5445" s="32" t="str">
        <f t="shared" si="1531"/>
        <v/>
      </c>
      <c r="M5445" s="32" t="str">
        <f t="shared" si="1532"/>
        <v/>
      </c>
      <c r="N5445" s="32" t="str">
        <f t="shared" si="1533"/>
        <v/>
      </c>
      <c r="O5445" s="146"/>
      <c r="P5445" s="65"/>
      <c r="Q5445" s="65"/>
      <c r="R5445" s="66"/>
      <c r="S5445" s="66"/>
      <c r="T5445" s="66"/>
      <c r="U5445" s="67">
        <f t="shared" si="1525"/>
        <v>0</v>
      </c>
      <c r="V5445" s="66" t="e">
        <f t="shared" si="1516"/>
        <v>#VALUE!</v>
      </c>
      <c r="W5445" s="66" t="str">
        <f t="shared" si="1517"/>
        <v/>
      </c>
      <c r="X5445" s="66">
        <f>A5445+SUMIFS(Presensi!F:F,Presensi!E:E,'Entry Data'!AP5445)</f>
        <v>0</v>
      </c>
      <c r="Y5445" s="66" t="str">
        <f>IFERROR(INDEX('Retasi Pricing'!F:F,MATCH('Entry Data'!AM5445,'Retasi Pricing'!E:E,0))*X5445,"")</f>
        <v/>
      </c>
      <c r="Z5445" s="62"/>
      <c r="AA5445" s="62"/>
      <c r="AB5445" s="32"/>
      <c r="AC5445" s="32"/>
      <c r="AD5445" s="32" t="str">
        <f t="shared" si="1518"/>
        <v/>
      </c>
      <c r="AF5445" s="5" t="str">
        <f t="shared" si="1519"/>
        <v/>
      </c>
      <c r="AG5445" s="5" t="str">
        <f t="shared" si="1520"/>
        <v/>
      </c>
      <c r="AH5445" s="5" t="str">
        <f t="shared" si="1521"/>
        <v/>
      </c>
      <c r="AI5445" s="5" t="str">
        <f t="shared" si="1522"/>
        <v/>
      </c>
      <c r="AJ5445" s="5" t="str">
        <f t="shared" si="1523"/>
        <v/>
      </c>
      <c r="AK5445" s="5" t="str">
        <f t="shared" si="1524"/>
        <v/>
      </c>
      <c r="AM5445" s="5" t="str">
        <f t="shared" si="1527"/>
        <v/>
      </c>
      <c r="AN5445" s="5" t="str">
        <f t="shared" si="1528"/>
        <v/>
      </c>
      <c r="AO5445" s="5" t="str">
        <f t="shared" si="1529"/>
        <v/>
      </c>
      <c r="AP5445" s="5" t="str">
        <f t="shared" si="1530"/>
        <v/>
      </c>
    </row>
    <row r="5446" spans="1:42" x14ac:dyDescent="0.3">
      <c r="A5446" s="33"/>
      <c r="B5446" s="33"/>
      <c r="C5446" s="70"/>
      <c r="D5446" s="71"/>
      <c r="E5446" s="70"/>
      <c r="F5446" s="71"/>
      <c r="G5446" s="33"/>
      <c r="H5446" s="33"/>
      <c r="I5446" s="33"/>
      <c r="J5446" s="33"/>
      <c r="K5446" s="63"/>
      <c r="L5446" s="32" t="str">
        <f t="shared" si="1531"/>
        <v/>
      </c>
      <c r="M5446" s="32" t="str">
        <f t="shared" si="1532"/>
        <v/>
      </c>
      <c r="N5446" s="32" t="str">
        <f t="shared" si="1533"/>
        <v/>
      </c>
      <c r="O5446" s="146"/>
      <c r="P5446" s="65"/>
      <c r="Q5446" s="65"/>
      <c r="R5446" s="66"/>
      <c r="S5446" s="66"/>
      <c r="T5446" s="66"/>
      <c r="U5446" s="67">
        <f t="shared" si="1525"/>
        <v>0</v>
      </c>
      <c r="V5446" s="66" t="e">
        <f t="shared" si="1516"/>
        <v>#VALUE!</v>
      </c>
      <c r="W5446" s="66" t="str">
        <f t="shared" si="1517"/>
        <v/>
      </c>
      <c r="X5446" s="66">
        <f>A5446+SUMIFS(Presensi!F:F,Presensi!E:E,'Entry Data'!AP5446)</f>
        <v>0</v>
      </c>
      <c r="Y5446" s="66" t="str">
        <f>IFERROR(INDEX('Retasi Pricing'!F:F,MATCH('Entry Data'!AM5446,'Retasi Pricing'!E:E,0))*X5446,"")</f>
        <v/>
      </c>
      <c r="Z5446" s="62"/>
      <c r="AA5446" s="62"/>
      <c r="AB5446" s="32"/>
      <c r="AC5446" s="32"/>
      <c r="AD5446" s="32" t="str">
        <f t="shared" si="1518"/>
        <v/>
      </c>
      <c r="AF5446" s="5" t="str">
        <f t="shared" si="1519"/>
        <v/>
      </c>
      <c r="AG5446" s="5" t="str">
        <f t="shared" si="1520"/>
        <v/>
      </c>
      <c r="AH5446" s="5" t="str">
        <f t="shared" si="1521"/>
        <v/>
      </c>
      <c r="AI5446" s="5" t="str">
        <f t="shared" si="1522"/>
        <v/>
      </c>
      <c r="AJ5446" s="5" t="str">
        <f t="shared" si="1523"/>
        <v/>
      </c>
      <c r="AK5446" s="5" t="str">
        <f t="shared" si="1524"/>
        <v/>
      </c>
      <c r="AM5446" s="5" t="str">
        <f t="shared" si="1527"/>
        <v/>
      </c>
      <c r="AN5446" s="5" t="str">
        <f t="shared" si="1528"/>
        <v/>
      </c>
      <c r="AO5446" s="5" t="str">
        <f t="shared" si="1529"/>
        <v/>
      </c>
      <c r="AP5446" s="5" t="str">
        <f t="shared" si="1530"/>
        <v/>
      </c>
    </row>
    <row r="5447" spans="1:42" x14ac:dyDescent="0.3">
      <c r="A5447" s="33"/>
      <c r="B5447" s="33"/>
      <c r="C5447" s="70"/>
      <c r="D5447" s="71"/>
      <c r="E5447" s="70"/>
      <c r="F5447" s="71"/>
      <c r="G5447" s="33"/>
      <c r="H5447" s="33"/>
      <c r="I5447" s="33"/>
      <c r="J5447" s="33"/>
      <c r="K5447" s="63"/>
      <c r="L5447" s="32" t="str">
        <f t="shared" si="1531"/>
        <v/>
      </c>
      <c r="M5447" s="32" t="str">
        <f t="shared" si="1532"/>
        <v/>
      </c>
      <c r="N5447" s="32" t="str">
        <f t="shared" si="1533"/>
        <v/>
      </c>
      <c r="O5447" s="146"/>
      <c r="P5447" s="65"/>
      <c r="Q5447" s="65"/>
      <c r="R5447" s="66"/>
      <c r="S5447" s="66"/>
      <c r="T5447" s="66"/>
      <c r="U5447" s="67">
        <f t="shared" si="1525"/>
        <v>0</v>
      </c>
      <c r="V5447" s="66" t="e">
        <f t="shared" si="1516"/>
        <v>#VALUE!</v>
      </c>
      <c r="W5447" s="66" t="str">
        <f t="shared" si="1517"/>
        <v/>
      </c>
      <c r="X5447" s="66">
        <f>A5447+SUMIFS(Presensi!F:F,Presensi!E:E,'Entry Data'!AP5447)</f>
        <v>0</v>
      </c>
      <c r="Y5447" s="66" t="str">
        <f>IFERROR(INDEX('Retasi Pricing'!F:F,MATCH('Entry Data'!AM5447,'Retasi Pricing'!E:E,0))*X5447,"")</f>
        <v/>
      </c>
      <c r="Z5447" s="62"/>
      <c r="AA5447" s="62"/>
      <c r="AB5447" s="32"/>
      <c r="AC5447" s="32"/>
      <c r="AD5447" s="32" t="str">
        <f t="shared" si="1518"/>
        <v/>
      </c>
      <c r="AF5447" s="5" t="str">
        <f t="shared" si="1519"/>
        <v/>
      </c>
      <c r="AG5447" s="5" t="str">
        <f t="shared" si="1520"/>
        <v/>
      </c>
      <c r="AH5447" s="5" t="str">
        <f t="shared" si="1521"/>
        <v/>
      </c>
      <c r="AI5447" s="5" t="str">
        <f t="shared" si="1522"/>
        <v/>
      </c>
      <c r="AJ5447" s="5" t="str">
        <f t="shared" si="1523"/>
        <v/>
      </c>
      <c r="AK5447" s="5" t="str">
        <f t="shared" si="1524"/>
        <v/>
      </c>
      <c r="AM5447" s="5" t="str">
        <f t="shared" si="1527"/>
        <v/>
      </c>
      <c r="AN5447" s="5" t="str">
        <f t="shared" si="1528"/>
        <v/>
      </c>
      <c r="AO5447" s="5" t="str">
        <f t="shared" si="1529"/>
        <v/>
      </c>
      <c r="AP5447" s="5" t="str">
        <f t="shared" si="1530"/>
        <v/>
      </c>
    </row>
    <row r="5448" spans="1:42" x14ac:dyDescent="0.3">
      <c r="A5448" s="33"/>
      <c r="B5448" s="33"/>
      <c r="C5448" s="70"/>
      <c r="D5448" s="71"/>
      <c r="E5448" s="70"/>
      <c r="F5448" s="71"/>
      <c r="G5448" s="33"/>
      <c r="H5448" s="33"/>
      <c r="I5448" s="33"/>
      <c r="J5448" s="33"/>
      <c r="K5448" s="63"/>
      <c r="L5448" s="32" t="str">
        <f t="shared" si="1531"/>
        <v/>
      </c>
      <c r="M5448" s="32" t="str">
        <f t="shared" si="1532"/>
        <v/>
      </c>
      <c r="N5448" s="32" t="str">
        <f t="shared" si="1533"/>
        <v/>
      </c>
      <c r="O5448" s="146"/>
      <c r="P5448" s="65"/>
      <c r="Q5448" s="65"/>
      <c r="R5448" s="66"/>
      <c r="S5448" s="66"/>
      <c r="T5448" s="66"/>
      <c r="U5448" s="67">
        <f t="shared" si="1525"/>
        <v>0</v>
      </c>
      <c r="V5448" s="66" t="e">
        <f t="shared" si="1516"/>
        <v>#VALUE!</v>
      </c>
      <c r="W5448" s="66" t="str">
        <f t="shared" si="1517"/>
        <v/>
      </c>
      <c r="X5448" s="66">
        <f>A5448+SUMIFS(Presensi!F:F,Presensi!E:E,'Entry Data'!AP5448)</f>
        <v>0</v>
      </c>
      <c r="Y5448" s="66" t="str">
        <f>IFERROR(INDEX('Retasi Pricing'!F:F,MATCH('Entry Data'!AM5448,'Retasi Pricing'!E:E,0))*X5448,"")</f>
        <v/>
      </c>
      <c r="Z5448" s="62"/>
      <c r="AA5448" s="62"/>
      <c r="AB5448" s="32"/>
      <c r="AC5448" s="32"/>
      <c r="AD5448" s="32" t="str">
        <f t="shared" si="1518"/>
        <v/>
      </c>
      <c r="AF5448" s="5" t="str">
        <f t="shared" si="1519"/>
        <v/>
      </c>
      <c r="AG5448" s="5" t="str">
        <f t="shared" si="1520"/>
        <v/>
      </c>
      <c r="AH5448" s="5" t="str">
        <f t="shared" si="1521"/>
        <v/>
      </c>
      <c r="AI5448" s="5" t="str">
        <f t="shared" si="1522"/>
        <v/>
      </c>
      <c r="AJ5448" s="5" t="str">
        <f t="shared" si="1523"/>
        <v/>
      </c>
      <c r="AK5448" s="5" t="str">
        <f t="shared" si="1524"/>
        <v/>
      </c>
      <c r="AM5448" s="5" t="str">
        <f t="shared" si="1527"/>
        <v/>
      </c>
      <c r="AN5448" s="5" t="str">
        <f t="shared" si="1528"/>
        <v/>
      </c>
      <c r="AO5448" s="5" t="str">
        <f t="shared" si="1529"/>
        <v/>
      </c>
      <c r="AP5448" s="5" t="str">
        <f t="shared" si="1530"/>
        <v/>
      </c>
    </row>
    <row r="5449" spans="1:42" x14ac:dyDescent="0.3">
      <c r="A5449" s="33"/>
      <c r="B5449" s="33"/>
      <c r="C5449" s="70"/>
      <c r="D5449" s="71"/>
      <c r="E5449" s="70"/>
      <c r="F5449" s="71"/>
      <c r="G5449" s="33"/>
      <c r="H5449" s="33"/>
      <c r="I5449" s="33"/>
      <c r="J5449" s="33"/>
      <c r="K5449" s="63"/>
      <c r="L5449" s="32" t="str">
        <f t="shared" si="1531"/>
        <v/>
      </c>
      <c r="M5449" s="32" t="str">
        <f t="shared" si="1532"/>
        <v/>
      </c>
      <c r="N5449" s="32" t="str">
        <f t="shared" si="1533"/>
        <v/>
      </c>
      <c r="O5449" s="146"/>
      <c r="P5449" s="65"/>
      <c r="Q5449" s="65"/>
      <c r="R5449" s="66"/>
      <c r="S5449" s="66"/>
      <c r="T5449" s="66"/>
      <c r="U5449" s="67">
        <f t="shared" si="1525"/>
        <v>0</v>
      </c>
      <c r="V5449" s="66" t="e">
        <f t="shared" si="1516"/>
        <v>#VALUE!</v>
      </c>
      <c r="W5449" s="66" t="str">
        <f t="shared" si="1517"/>
        <v/>
      </c>
      <c r="X5449" s="66">
        <f>A5449+SUMIFS(Presensi!F:F,Presensi!E:E,'Entry Data'!AP5449)</f>
        <v>0</v>
      </c>
      <c r="Y5449" s="66" t="str">
        <f>IFERROR(INDEX('Retasi Pricing'!F:F,MATCH('Entry Data'!AM5449,'Retasi Pricing'!E:E,0))*X5449,"")</f>
        <v/>
      </c>
      <c r="Z5449" s="62"/>
      <c r="AA5449" s="62"/>
      <c r="AB5449" s="32"/>
      <c r="AC5449" s="32"/>
      <c r="AD5449" s="32" t="str">
        <f t="shared" si="1518"/>
        <v/>
      </c>
      <c r="AF5449" s="5" t="str">
        <f t="shared" si="1519"/>
        <v/>
      </c>
      <c r="AG5449" s="5" t="str">
        <f t="shared" si="1520"/>
        <v/>
      </c>
      <c r="AH5449" s="5" t="str">
        <f t="shared" si="1521"/>
        <v/>
      </c>
      <c r="AI5449" s="5" t="str">
        <f t="shared" si="1522"/>
        <v/>
      </c>
      <c r="AJ5449" s="5" t="str">
        <f t="shared" si="1523"/>
        <v/>
      </c>
      <c r="AK5449" s="5" t="str">
        <f t="shared" si="1524"/>
        <v/>
      </c>
      <c r="AM5449" s="5" t="str">
        <f t="shared" si="1527"/>
        <v/>
      </c>
      <c r="AN5449" s="5" t="str">
        <f t="shared" si="1528"/>
        <v/>
      </c>
      <c r="AO5449" s="5" t="str">
        <f t="shared" si="1529"/>
        <v/>
      </c>
      <c r="AP5449" s="5" t="str">
        <f t="shared" si="1530"/>
        <v/>
      </c>
    </row>
    <row r="5450" spans="1:42" x14ac:dyDescent="0.3">
      <c r="A5450" s="33"/>
      <c r="B5450" s="33"/>
      <c r="C5450" s="70"/>
      <c r="D5450" s="71"/>
      <c r="E5450" s="70"/>
      <c r="F5450" s="71"/>
      <c r="G5450" s="33"/>
      <c r="H5450" s="33"/>
      <c r="I5450" s="33"/>
      <c r="J5450" s="33"/>
      <c r="K5450" s="63"/>
      <c r="L5450" s="32" t="str">
        <f t="shared" si="1531"/>
        <v/>
      </c>
      <c r="M5450" s="32" t="str">
        <f t="shared" si="1532"/>
        <v/>
      </c>
      <c r="N5450" s="32" t="str">
        <f t="shared" si="1533"/>
        <v/>
      </c>
      <c r="O5450" s="146"/>
      <c r="P5450" s="65"/>
      <c r="Q5450" s="65"/>
      <c r="R5450" s="66"/>
      <c r="S5450" s="66"/>
      <c r="T5450" s="66"/>
      <c r="U5450" s="67">
        <f t="shared" si="1525"/>
        <v>0</v>
      </c>
      <c r="V5450" s="66" t="e">
        <f t="shared" ref="V5450:V5513" si="1534">IFERROR(VLOOKUP(L5450,harga,2,FALSE),"")*U5450*IFERROR(VLOOKUP(G5450,jarak,2,FALSE),"")</f>
        <v>#VALUE!</v>
      </c>
      <c r="W5450" s="66" t="str">
        <f t="shared" ref="W5450:W5513" si="1535">IFERROR(VLOOKUP(AL5450,Code,2,FALSE),"")</f>
        <v/>
      </c>
      <c r="X5450" s="66">
        <f>A5450+SUMIFS(Presensi!F:F,Presensi!E:E,'Entry Data'!AP5450)</f>
        <v>0</v>
      </c>
      <c r="Y5450" s="66" t="str">
        <f>IFERROR(INDEX('Retasi Pricing'!F:F,MATCH('Entry Data'!AM5450,'Retasi Pricing'!E:E,0))*X5450,"")</f>
        <v/>
      </c>
      <c r="Z5450" s="62"/>
      <c r="AA5450" s="62"/>
      <c r="AB5450" s="32"/>
      <c r="AC5450" s="32"/>
      <c r="AD5450" s="32" t="str">
        <f t="shared" ref="AD5450:AD5513" si="1536">IFERROR(VLOOKUP(AC5450,driver,13,FALSE),"")</f>
        <v/>
      </c>
      <c r="AF5450" s="5" t="str">
        <f t="shared" ref="AF5450:AF5513" si="1537">AC5450&amp;C5450</f>
        <v/>
      </c>
      <c r="AG5450" s="5" t="str">
        <f t="shared" ref="AG5450:AG5513" si="1538">K5450&amp;C5450&amp;G5450&amp;D5450</f>
        <v/>
      </c>
      <c r="AH5450" s="5" t="str">
        <f t="shared" ref="AH5450:AH5513" si="1539">AC5450&amp;C5450&amp;G5450&amp;D5450</f>
        <v/>
      </c>
      <c r="AI5450" s="5" t="str">
        <f t="shared" ref="AI5450:AI5513" si="1540">K5450&amp;C5450&amp;D5450</f>
        <v/>
      </c>
      <c r="AJ5450" s="5" t="str">
        <f t="shared" ref="AJ5450:AJ5513" si="1541">AC5450&amp;C5450&amp;D5450</f>
        <v/>
      </c>
      <c r="AK5450" s="5" t="str">
        <f t="shared" ref="AK5450:AK5513" si="1542">AC5450&amp;M5450</f>
        <v/>
      </c>
      <c r="AM5450" s="5" t="str">
        <f t="shared" si="1527"/>
        <v/>
      </c>
      <c r="AN5450" s="5" t="str">
        <f t="shared" si="1528"/>
        <v/>
      </c>
      <c r="AO5450" s="5" t="str">
        <f t="shared" si="1529"/>
        <v/>
      </c>
      <c r="AP5450" s="5" t="str">
        <f t="shared" si="1530"/>
        <v/>
      </c>
    </row>
    <row r="5451" spans="1:42" x14ac:dyDescent="0.3">
      <c r="A5451" s="33"/>
      <c r="B5451" s="33"/>
      <c r="C5451" s="70"/>
      <c r="D5451" s="71"/>
      <c r="E5451" s="70"/>
      <c r="F5451" s="71"/>
      <c r="G5451" s="33"/>
      <c r="H5451" s="33"/>
      <c r="I5451" s="33"/>
      <c r="J5451" s="33"/>
      <c r="K5451" s="63"/>
      <c r="L5451" s="32" t="str">
        <f t="shared" si="1531"/>
        <v/>
      </c>
      <c r="M5451" s="32" t="str">
        <f t="shared" si="1532"/>
        <v/>
      </c>
      <c r="N5451" s="32" t="str">
        <f t="shared" si="1533"/>
        <v/>
      </c>
      <c r="O5451" s="146"/>
      <c r="P5451" s="65"/>
      <c r="Q5451" s="65"/>
      <c r="R5451" s="66"/>
      <c r="S5451" s="66"/>
      <c r="T5451" s="66"/>
      <c r="U5451" s="67">
        <f t="shared" ref="U5451:U5514" si="1543">(S5451-T5451)/1000</f>
        <v>0</v>
      </c>
      <c r="V5451" s="66" t="e">
        <f t="shared" si="1534"/>
        <v>#VALUE!</v>
      </c>
      <c r="W5451" s="66" t="str">
        <f t="shared" si="1535"/>
        <v/>
      </c>
      <c r="X5451" s="66">
        <f>A5451+SUMIFS(Presensi!F:F,Presensi!E:E,'Entry Data'!AP5451)</f>
        <v>0</v>
      </c>
      <c r="Y5451" s="66" t="str">
        <f>IFERROR(INDEX('Retasi Pricing'!F:F,MATCH('Entry Data'!AM5451,'Retasi Pricing'!E:E,0))*X5451,"")</f>
        <v/>
      </c>
      <c r="Z5451" s="62"/>
      <c r="AA5451" s="62"/>
      <c r="AB5451" s="32"/>
      <c r="AC5451" s="32"/>
      <c r="AD5451" s="32" t="str">
        <f t="shared" si="1536"/>
        <v/>
      </c>
      <c r="AF5451" s="5" t="str">
        <f t="shared" si="1537"/>
        <v/>
      </c>
      <c r="AG5451" s="5" t="str">
        <f t="shared" si="1538"/>
        <v/>
      </c>
      <c r="AH5451" s="5" t="str">
        <f t="shared" si="1539"/>
        <v/>
      </c>
      <c r="AI5451" s="5" t="str">
        <f t="shared" si="1540"/>
        <v/>
      </c>
      <c r="AJ5451" s="5" t="str">
        <f t="shared" si="1541"/>
        <v/>
      </c>
      <c r="AK5451" s="5" t="str">
        <f t="shared" si="1542"/>
        <v/>
      </c>
      <c r="AM5451" s="5" t="str">
        <f t="shared" ref="AM5451:AM5514" si="1544">W5451&amp;G5451&amp;N5451</f>
        <v/>
      </c>
      <c r="AN5451" s="5" t="str">
        <f t="shared" ref="AN5451:AN5514" si="1545">AC5451&amp;M5451&amp;W5451&amp;G5451&amp;N5451</f>
        <v/>
      </c>
      <c r="AO5451" s="5" t="str">
        <f t="shared" ref="AO5451:AO5514" si="1546">AC5451&amp;W5451&amp;G5451&amp;N5451</f>
        <v/>
      </c>
      <c r="AP5451" s="5" t="str">
        <f t="shared" ref="AP5451:AP5514" si="1547">C5451&amp;D5451</f>
        <v/>
      </c>
    </row>
    <row r="5452" spans="1:42" x14ac:dyDescent="0.3">
      <c r="A5452" s="33"/>
      <c r="B5452" s="33"/>
      <c r="C5452" s="70"/>
      <c r="D5452" s="71"/>
      <c r="E5452" s="70"/>
      <c r="F5452" s="71"/>
      <c r="G5452" s="33"/>
      <c r="H5452" s="33"/>
      <c r="I5452" s="33"/>
      <c r="J5452" s="33"/>
      <c r="K5452" s="63"/>
      <c r="L5452" s="32" t="str">
        <f t="shared" si="1531"/>
        <v/>
      </c>
      <c r="M5452" s="32" t="str">
        <f t="shared" si="1532"/>
        <v/>
      </c>
      <c r="N5452" s="32" t="str">
        <f t="shared" si="1533"/>
        <v/>
      </c>
      <c r="O5452" s="146"/>
      <c r="P5452" s="65"/>
      <c r="Q5452" s="65"/>
      <c r="R5452" s="66"/>
      <c r="S5452" s="66"/>
      <c r="T5452" s="66"/>
      <c r="U5452" s="67">
        <f t="shared" si="1543"/>
        <v>0</v>
      </c>
      <c r="V5452" s="66" t="e">
        <f t="shared" si="1534"/>
        <v>#VALUE!</v>
      </c>
      <c r="W5452" s="66" t="str">
        <f t="shared" si="1535"/>
        <v/>
      </c>
      <c r="X5452" s="66">
        <f>A5452+SUMIFS(Presensi!F:F,Presensi!E:E,'Entry Data'!AP5452)</f>
        <v>0</v>
      </c>
      <c r="Y5452" s="66" t="str">
        <f>IFERROR(INDEX('Retasi Pricing'!F:F,MATCH('Entry Data'!AM5452,'Retasi Pricing'!E:E,0))*X5452,"")</f>
        <v/>
      </c>
      <c r="Z5452" s="62"/>
      <c r="AA5452" s="62"/>
      <c r="AB5452" s="32"/>
      <c r="AC5452" s="32"/>
      <c r="AD5452" s="32" t="str">
        <f t="shared" si="1536"/>
        <v/>
      </c>
      <c r="AF5452" s="5" t="str">
        <f t="shared" si="1537"/>
        <v/>
      </c>
      <c r="AG5452" s="5" t="str">
        <f t="shared" si="1538"/>
        <v/>
      </c>
      <c r="AH5452" s="5" t="str">
        <f t="shared" si="1539"/>
        <v/>
      </c>
      <c r="AI5452" s="5" t="str">
        <f t="shared" si="1540"/>
        <v/>
      </c>
      <c r="AJ5452" s="5" t="str">
        <f t="shared" si="1541"/>
        <v/>
      </c>
      <c r="AK5452" s="5" t="str">
        <f t="shared" si="1542"/>
        <v/>
      </c>
      <c r="AM5452" s="5" t="str">
        <f t="shared" si="1544"/>
        <v/>
      </c>
      <c r="AN5452" s="5" t="str">
        <f t="shared" si="1545"/>
        <v/>
      </c>
      <c r="AO5452" s="5" t="str">
        <f t="shared" si="1546"/>
        <v/>
      </c>
      <c r="AP5452" s="5" t="str">
        <f t="shared" si="1547"/>
        <v/>
      </c>
    </row>
    <row r="5453" spans="1:42" x14ac:dyDescent="0.3">
      <c r="A5453" s="33"/>
      <c r="B5453" s="33"/>
      <c r="C5453" s="70"/>
      <c r="D5453" s="71"/>
      <c r="E5453" s="70"/>
      <c r="F5453" s="71"/>
      <c r="G5453" s="33"/>
      <c r="H5453" s="33"/>
      <c r="I5453" s="33"/>
      <c r="J5453" s="33"/>
      <c r="K5453" s="63"/>
      <c r="L5453" s="32" t="str">
        <f t="shared" si="1531"/>
        <v/>
      </c>
      <c r="M5453" s="32" t="str">
        <f t="shared" si="1532"/>
        <v/>
      </c>
      <c r="N5453" s="32" t="str">
        <f t="shared" si="1533"/>
        <v/>
      </c>
      <c r="O5453" s="146"/>
      <c r="P5453" s="65"/>
      <c r="Q5453" s="65"/>
      <c r="R5453" s="66"/>
      <c r="S5453" s="66"/>
      <c r="T5453" s="66"/>
      <c r="U5453" s="67">
        <f t="shared" si="1543"/>
        <v>0</v>
      </c>
      <c r="V5453" s="66" t="e">
        <f t="shared" si="1534"/>
        <v>#VALUE!</v>
      </c>
      <c r="W5453" s="66" t="str">
        <f t="shared" si="1535"/>
        <v/>
      </c>
      <c r="X5453" s="66">
        <f>A5453+SUMIFS(Presensi!F:F,Presensi!E:E,'Entry Data'!AP5453)</f>
        <v>0</v>
      </c>
      <c r="Y5453" s="66" t="str">
        <f>IFERROR(INDEX('Retasi Pricing'!F:F,MATCH('Entry Data'!AM5453,'Retasi Pricing'!E:E,0))*X5453,"")</f>
        <v/>
      </c>
      <c r="Z5453" s="62"/>
      <c r="AA5453" s="62"/>
      <c r="AB5453" s="32"/>
      <c r="AC5453" s="32"/>
      <c r="AD5453" s="32" t="str">
        <f t="shared" si="1536"/>
        <v/>
      </c>
      <c r="AF5453" s="5" t="str">
        <f t="shared" si="1537"/>
        <v/>
      </c>
      <c r="AG5453" s="5" t="str">
        <f t="shared" si="1538"/>
        <v/>
      </c>
      <c r="AH5453" s="5" t="str">
        <f t="shared" si="1539"/>
        <v/>
      </c>
      <c r="AI5453" s="5" t="str">
        <f t="shared" si="1540"/>
        <v/>
      </c>
      <c r="AJ5453" s="5" t="str">
        <f t="shared" si="1541"/>
        <v/>
      </c>
      <c r="AK5453" s="5" t="str">
        <f t="shared" si="1542"/>
        <v/>
      </c>
      <c r="AM5453" s="5" t="str">
        <f t="shared" si="1544"/>
        <v/>
      </c>
      <c r="AN5453" s="5" t="str">
        <f t="shared" si="1545"/>
        <v/>
      </c>
      <c r="AO5453" s="5" t="str">
        <f t="shared" si="1546"/>
        <v/>
      </c>
      <c r="AP5453" s="5" t="str">
        <f t="shared" si="1547"/>
        <v/>
      </c>
    </row>
    <row r="5454" spans="1:42" x14ac:dyDescent="0.3">
      <c r="A5454" s="33"/>
      <c r="B5454" s="33"/>
      <c r="C5454" s="70"/>
      <c r="D5454" s="71"/>
      <c r="E5454" s="70"/>
      <c r="F5454" s="71"/>
      <c r="G5454" s="33"/>
      <c r="H5454" s="33"/>
      <c r="I5454" s="33"/>
      <c r="J5454" s="33"/>
      <c r="K5454" s="63"/>
      <c r="L5454" s="32" t="str">
        <f t="shared" si="1531"/>
        <v/>
      </c>
      <c r="M5454" s="32" t="str">
        <f t="shared" si="1532"/>
        <v/>
      </c>
      <c r="N5454" s="32" t="str">
        <f t="shared" si="1533"/>
        <v/>
      </c>
      <c r="O5454" s="146"/>
      <c r="P5454" s="65"/>
      <c r="Q5454" s="65"/>
      <c r="R5454" s="66"/>
      <c r="S5454" s="66"/>
      <c r="T5454" s="66"/>
      <c r="U5454" s="67">
        <f t="shared" si="1543"/>
        <v>0</v>
      </c>
      <c r="V5454" s="66" t="e">
        <f t="shared" si="1534"/>
        <v>#VALUE!</v>
      </c>
      <c r="W5454" s="66" t="str">
        <f t="shared" si="1535"/>
        <v/>
      </c>
      <c r="X5454" s="66">
        <f>A5454+SUMIFS(Presensi!F:F,Presensi!E:E,'Entry Data'!AP5454)</f>
        <v>0</v>
      </c>
      <c r="Y5454" s="66" t="str">
        <f>IFERROR(INDEX('Retasi Pricing'!F:F,MATCH('Entry Data'!AM5454,'Retasi Pricing'!E:E,0))*X5454,"")</f>
        <v/>
      </c>
      <c r="Z5454" s="62"/>
      <c r="AA5454" s="62"/>
      <c r="AB5454" s="32"/>
      <c r="AC5454" s="32"/>
      <c r="AD5454" s="32" t="str">
        <f t="shared" si="1536"/>
        <v/>
      </c>
      <c r="AF5454" s="5" t="str">
        <f t="shared" si="1537"/>
        <v/>
      </c>
      <c r="AG5454" s="5" t="str">
        <f t="shared" si="1538"/>
        <v/>
      </c>
      <c r="AH5454" s="5" t="str">
        <f t="shared" si="1539"/>
        <v/>
      </c>
      <c r="AI5454" s="5" t="str">
        <f t="shared" si="1540"/>
        <v/>
      </c>
      <c r="AJ5454" s="5" t="str">
        <f t="shared" si="1541"/>
        <v/>
      </c>
      <c r="AK5454" s="5" t="str">
        <f t="shared" si="1542"/>
        <v/>
      </c>
      <c r="AM5454" s="5" t="str">
        <f t="shared" si="1544"/>
        <v/>
      </c>
      <c r="AN5454" s="5" t="str">
        <f t="shared" si="1545"/>
        <v/>
      </c>
      <c r="AO5454" s="5" t="str">
        <f t="shared" si="1546"/>
        <v/>
      </c>
      <c r="AP5454" s="5" t="str">
        <f t="shared" si="1547"/>
        <v/>
      </c>
    </row>
    <row r="5455" spans="1:42" x14ac:dyDescent="0.3">
      <c r="A5455" s="33"/>
      <c r="B5455" s="33"/>
      <c r="C5455" s="70"/>
      <c r="D5455" s="71"/>
      <c r="E5455" s="70"/>
      <c r="F5455" s="71"/>
      <c r="G5455" s="33"/>
      <c r="H5455" s="33"/>
      <c r="I5455" s="33"/>
      <c r="J5455" s="33"/>
      <c r="K5455" s="63"/>
      <c r="L5455" s="32" t="str">
        <f t="shared" si="1531"/>
        <v/>
      </c>
      <c r="M5455" s="32" t="str">
        <f t="shared" si="1532"/>
        <v/>
      </c>
      <c r="N5455" s="32" t="str">
        <f t="shared" si="1533"/>
        <v/>
      </c>
      <c r="O5455" s="146"/>
      <c r="P5455" s="65"/>
      <c r="Q5455" s="65"/>
      <c r="R5455" s="66"/>
      <c r="S5455" s="66"/>
      <c r="T5455" s="66"/>
      <c r="U5455" s="67">
        <f t="shared" si="1543"/>
        <v>0</v>
      </c>
      <c r="V5455" s="66" t="e">
        <f t="shared" si="1534"/>
        <v>#VALUE!</v>
      </c>
      <c r="W5455" s="66" t="str">
        <f t="shared" si="1535"/>
        <v/>
      </c>
      <c r="X5455" s="66">
        <f>A5455+SUMIFS(Presensi!F:F,Presensi!E:E,'Entry Data'!AP5455)</f>
        <v>0</v>
      </c>
      <c r="Y5455" s="66" t="str">
        <f>IFERROR(INDEX('Retasi Pricing'!F:F,MATCH('Entry Data'!AM5455,'Retasi Pricing'!E:E,0))*X5455,"")</f>
        <v/>
      </c>
      <c r="Z5455" s="62"/>
      <c r="AA5455" s="62"/>
      <c r="AB5455" s="32"/>
      <c r="AC5455" s="32"/>
      <c r="AD5455" s="32" t="str">
        <f t="shared" si="1536"/>
        <v/>
      </c>
      <c r="AF5455" s="5" t="str">
        <f t="shared" si="1537"/>
        <v/>
      </c>
      <c r="AG5455" s="5" t="str">
        <f t="shared" si="1538"/>
        <v/>
      </c>
      <c r="AH5455" s="5" t="str">
        <f t="shared" si="1539"/>
        <v/>
      </c>
      <c r="AI5455" s="5" t="str">
        <f t="shared" si="1540"/>
        <v/>
      </c>
      <c r="AJ5455" s="5" t="str">
        <f t="shared" si="1541"/>
        <v/>
      </c>
      <c r="AK5455" s="5" t="str">
        <f t="shared" si="1542"/>
        <v/>
      </c>
      <c r="AM5455" s="5" t="str">
        <f t="shared" si="1544"/>
        <v/>
      </c>
      <c r="AN5455" s="5" t="str">
        <f t="shared" si="1545"/>
        <v/>
      </c>
      <c r="AO5455" s="5" t="str">
        <f t="shared" si="1546"/>
        <v/>
      </c>
      <c r="AP5455" s="5" t="str">
        <f t="shared" si="1547"/>
        <v/>
      </c>
    </row>
    <row r="5456" spans="1:42" x14ac:dyDescent="0.3">
      <c r="A5456" s="33"/>
      <c r="B5456" s="33"/>
      <c r="C5456" s="70"/>
      <c r="D5456" s="71"/>
      <c r="E5456" s="70"/>
      <c r="F5456" s="71"/>
      <c r="G5456" s="33"/>
      <c r="H5456" s="33"/>
      <c r="I5456" s="33"/>
      <c r="J5456" s="33"/>
      <c r="K5456" s="63"/>
      <c r="L5456" s="32" t="str">
        <f t="shared" si="1531"/>
        <v/>
      </c>
      <c r="M5456" s="32" t="str">
        <f t="shared" si="1532"/>
        <v/>
      </c>
      <c r="N5456" s="32" t="str">
        <f t="shared" si="1533"/>
        <v/>
      </c>
      <c r="O5456" s="146"/>
      <c r="P5456" s="65"/>
      <c r="Q5456" s="65"/>
      <c r="R5456" s="66"/>
      <c r="S5456" s="66"/>
      <c r="T5456" s="66"/>
      <c r="U5456" s="67">
        <f t="shared" si="1543"/>
        <v>0</v>
      </c>
      <c r="V5456" s="66" t="e">
        <f t="shared" si="1534"/>
        <v>#VALUE!</v>
      </c>
      <c r="W5456" s="66" t="str">
        <f t="shared" si="1535"/>
        <v/>
      </c>
      <c r="X5456" s="66">
        <f>A5456+SUMIFS(Presensi!F:F,Presensi!E:E,'Entry Data'!AP5456)</f>
        <v>0</v>
      </c>
      <c r="Y5456" s="66" t="str">
        <f>IFERROR(INDEX('Retasi Pricing'!F:F,MATCH('Entry Data'!AM5456,'Retasi Pricing'!E:E,0))*X5456,"")</f>
        <v/>
      </c>
      <c r="Z5456" s="62"/>
      <c r="AA5456" s="62"/>
      <c r="AB5456" s="32"/>
      <c r="AC5456" s="32"/>
      <c r="AD5456" s="32" t="str">
        <f t="shared" si="1536"/>
        <v/>
      </c>
      <c r="AF5456" s="5" t="str">
        <f t="shared" si="1537"/>
        <v/>
      </c>
      <c r="AG5456" s="5" t="str">
        <f t="shared" si="1538"/>
        <v/>
      </c>
      <c r="AH5456" s="5" t="str">
        <f t="shared" si="1539"/>
        <v/>
      </c>
      <c r="AI5456" s="5" t="str">
        <f t="shared" si="1540"/>
        <v/>
      </c>
      <c r="AJ5456" s="5" t="str">
        <f t="shared" si="1541"/>
        <v/>
      </c>
      <c r="AK5456" s="5" t="str">
        <f t="shared" si="1542"/>
        <v/>
      </c>
      <c r="AM5456" s="5" t="str">
        <f t="shared" si="1544"/>
        <v/>
      </c>
      <c r="AN5456" s="5" t="str">
        <f t="shared" si="1545"/>
        <v/>
      </c>
      <c r="AO5456" s="5" t="str">
        <f t="shared" si="1546"/>
        <v/>
      </c>
      <c r="AP5456" s="5" t="str">
        <f t="shared" si="1547"/>
        <v/>
      </c>
    </row>
    <row r="5457" spans="1:42" x14ac:dyDescent="0.3">
      <c r="A5457" s="33"/>
      <c r="B5457" s="33"/>
      <c r="C5457" s="70"/>
      <c r="D5457" s="71"/>
      <c r="E5457" s="70"/>
      <c r="F5457" s="71"/>
      <c r="G5457" s="33"/>
      <c r="H5457" s="33"/>
      <c r="I5457" s="33"/>
      <c r="J5457" s="33"/>
      <c r="K5457" s="63"/>
      <c r="L5457" s="32" t="str">
        <f t="shared" si="1531"/>
        <v/>
      </c>
      <c r="M5457" s="32" t="str">
        <f t="shared" si="1532"/>
        <v/>
      </c>
      <c r="N5457" s="32" t="str">
        <f t="shared" si="1533"/>
        <v/>
      </c>
      <c r="O5457" s="146"/>
      <c r="P5457" s="65"/>
      <c r="Q5457" s="65"/>
      <c r="R5457" s="66"/>
      <c r="S5457" s="66"/>
      <c r="T5457" s="66"/>
      <c r="U5457" s="67">
        <f t="shared" si="1543"/>
        <v>0</v>
      </c>
      <c r="V5457" s="66" t="e">
        <f t="shared" si="1534"/>
        <v>#VALUE!</v>
      </c>
      <c r="W5457" s="66" t="str">
        <f t="shared" si="1535"/>
        <v/>
      </c>
      <c r="X5457" s="66">
        <f>A5457+SUMIFS(Presensi!F:F,Presensi!E:E,'Entry Data'!AP5457)</f>
        <v>0</v>
      </c>
      <c r="Y5457" s="66" t="str">
        <f>IFERROR(INDEX('Retasi Pricing'!F:F,MATCH('Entry Data'!AM5457,'Retasi Pricing'!E:E,0))*X5457,"")</f>
        <v/>
      </c>
      <c r="Z5457" s="62"/>
      <c r="AA5457" s="62"/>
      <c r="AB5457" s="32"/>
      <c r="AC5457" s="32"/>
      <c r="AD5457" s="32" t="str">
        <f t="shared" si="1536"/>
        <v/>
      </c>
      <c r="AF5457" s="5" t="str">
        <f t="shared" si="1537"/>
        <v/>
      </c>
      <c r="AG5457" s="5" t="str">
        <f t="shared" si="1538"/>
        <v/>
      </c>
      <c r="AH5457" s="5" t="str">
        <f t="shared" si="1539"/>
        <v/>
      </c>
      <c r="AI5457" s="5" t="str">
        <f t="shared" si="1540"/>
        <v/>
      </c>
      <c r="AJ5457" s="5" t="str">
        <f t="shared" si="1541"/>
        <v/>
      </c>
      <c r="AK5457" s="5" t="str">
        <f t="shared" si="1542"/>
        <v/>
      </c>
      <c r="AM5457" s="5" t="str">
        <f t="shared" si="1544"/>
        <v/>
      </c>
      <c r="AN5457" s="5" t="str">
        <f t="shared" si="1545"/>
        <v/>
      </c>
      <c r="AO5457" s="5" t="str">
        <f t="shared" si="1546"/>
        <v/>
      </c>
      <c r="AP5457" s="5" t="str">
        <f t="shared" si="1547"/>
        <v/>
      </c>
    </row>
    <row r="5458" spans="1:42" x14ac:dyDescent="0.3">
      <c r="A5458" s="33"/>
      <c r="B5458" s="33"/>
      <c r="C5458" s="70"/>
      <c r="D5458" s="71"/>
      <c r="E5458" s="70"/>
      <c r="F5458" s="71"/>
      <c r="G5458" s="33"/>
      <c r="H5458" s="33"/>
      <c r="I5458" s="33"/>
      <c r="J5458" s="33"/>
      <c r="K5458" s="63"/>
      <c r="L5458" s="32" t="str">
        <f t="shared" si="1531"/>
        <v/>
      </c>
      <c r="M5458" s="32" t="str">
        <f t="shared" si="1532"/>
        <v/>
      </c>
      <c r="N5458" s="32" t="str">
        <f t="shared" si="1533"/>
        <v/>
      </c>
      <c r="O5458" s="146"/>
      <c r="P5458" s="65"/>
      <c r="Q5458" s="65"/>
      <c r="R5458" s="66"/>
      <c r="S5458" s="66"/>
      <c r="T5458" s="66"/>
      <c r="U5458" s="67">
        <f t="shared" si="1543"/>
        <v>0</v>
      </c>
      <c r="V5458" s="66" t="e">
        <f t="shared" si="1534"/>
        <v>#VALUE!</v>
      </c>
      <c r="W5458" s="66" t="str">
        <f t="shared" si="1535"/>
        <v/>
      </c>
      <c r="X5458" s="66">
        <f>A5458+SUMIFS(Presensi!F:F,Presensi!E:E,'Entry Data'!AP5458)</f>
        <v>0</v>
      </c>
      <c r="Y5458" s="66" t="str">
        <f>IFERROR(INDEX('Retasi Pricing'!F:F,MATCH('Entry Data'!AM5458,'Retasi Pricing'!E:E,0))*X5458,"")</f>
        <v/>
      </c>
      <c r="Z5458" s="62"/>
      <c r="AA5458" s="62"/>
      <c r="AB5458" s="32"/>
      <c r="AC5458" s="32"/>
      <c r="AD5458" s="32" t="str">
        <f t="shared" si="1536"/>
        <v/>
      </c>
      <c r="AF5458" s="5" t="str">
        <f t="shared" si="1537"/>
        <v/>
      </c>
      <c r="AG5458" s="5" t="str">
        <f t="shared" si="1538"/>
        <v/>
      </c>
      <c r="AH5458" s="5" t="str">
        <f t="shared" si="1539"/>
        <v/>
      </c>
      <c r="AI5458" s="5" t="str">
        <f t="shared" si="1540"/>
        <v/>
      </c>
      <c r="AJ5458" s="5" t="str">
        <f t="shared" si="1541"/>
        <v/>
      </c>
      <c r="AK5458" s="5" t="str">
        <f t="shared" si="1542"/>
        <v/>
      </c>
      <c r="AM5458" s="5" t="str">
        <f t="shared" si="1544"/>
        <v/>
      </c>
      <c r="AN5458" s="5" t="str">
        <f t="shared" si="1545"/>
        <v/>
      </c>
      <c r="AO5458" s="5" t="str">
        <f t="shared" si="1546"/>
        <v/>
      </c>
      <c r="AP5458" s="5" t="str">
        <f t="shared" si="1547"/>
        <v/>
      </c>
    </row>
    <row r="5459" spans="1:42" x14ac:dyDescent="0.3">
      <c r="A5459" s="33"/>
      <c r="B5459" s="33"/>
      <c r="C5459" s="70"/>
      <c r="D5459" s="71"/>
      <c r="E5459" s="70"/>
      <c r="F5459" s="71"/>
      <c r="G5459" s="33"/>
      <c r="H5459" s="33"/>
      <c r="I5459" s="33"/>
      <c r="J5459" s="33"/>
      <c r="K5459" s="63"/>
      <c r="L5459" s="32" t="str">
        <f t="shared" si="1531"/>
        <v/>
      </c>
      <c r="M5459" s="32" t="str">
        <f t="shared" si="1532"/>
        <v/>
      </c>
      <c r="N5459" s="32" t="str">
        <f t="shared" si="1533"/>
        <v/>
      </c>
      <c r="O5459" s="146"/>
      <c r="P5459" s="65"/>
      <c r="Q5459" s="65"/>
      <c r="R5459" s="66"/>
      <c r="S5459" s="66"/>
      <c r="T5459" s="66"/>
      <c r="U5459" s="67">
        <f t="shared" si="1543"/>
        <v>0</v>
      </c>
      <c r="V5459" s="66" t="e">
        <f t="shared" si="1534"/>
        <v>#VALUE!</v>
      </c>
      <c r="W5459" s="66" t="str">
        <f t="shared" si="1535"/>
        <v/>
      </c>
      <c r="X5459" s="66">
        <f>A5459+SUMIFS(Presensi!F:F,Presensi!E:E,'Entry Data'!AP5459)</f>
        <v>0</v>
      </c>
      <c r="Y5459" s="66" t="str">
        <f>IFERROR(INDEX('Retasi Pricing'!F:F,MATCH('Entry Data'!AM5459,'Retasi Pricing'!E:E,0))*X5459,"")</f>
        <v/>
      </c>
      <c r="Z5459" s="62"/>
      <c r="AA5459" s="62"/>
      <c r="AB5459" s="32"/>
      <c r="AC5459" s="32"/>
      <c r="AD5459" s="32" t="str">
        <f t="shared" si="1536"/>
        <v/>
      </c>
      <c r="AF5459" s="5" t="str">
        <f t="shared" si="1537"/>
        <v/>
      </c>
      <c r="AG5459" s="5" t="str">
        <f t="shared" si="1538"/>
        <v/>
      </c>
      <c r="AH5459" s="5" t="str">
        <f t="shared" si="1539"/>
        <v/>
      </c>
      <c r="AI5459" s="5" t="str">
        <f t="shared" si="1540"/>
        <v/>
      </c>
      <c r="AJ5459" s="5" t="str">
        <f t="shared" si="1541"/>
        <v/>
      </c>
      <c r="AK5459" s="5" t="str">
        <f t="shared" si="1542"/>
        <v/>
      </c>
      <c r="AM5459" s="5" t="str">
        <f t="shared" si="1544"/>
        <v/>
      </c>
      <c r="AN5459" s="5" t="str">
        <f t="shared" si="1545"/>
        <v/>
      </c>
      <c r="AO5459" s="5" t="str">
        <f t="shared" si="1546"/>
        <v/>
      </c>
      <c r="AP5459" s="5" t="str">
        <f t="shared" si="1547"/>
        <v/>
      </c>
    </row>
    <row r="5460" spans="1:42" x14ac:dyDescent="0.3">
      <c r="A5460" s="33"/>
      <c r="B5460" s="33"/>
      <c r="C5460" s="70"/>
      <c r="D5460" s="71"/>
      <c r="E5460" s="70"/>
      <c r="F5460" s="71"/>
      <c r="G5460" s="33"/>
      <c r="H5460" s="33"/>
      <c r="I5460" s="33"/>
      <c r="J5460" s="33"/>
      <c r="K5460" s="63"/>
      <c r="L5460" s="32" t="str">
        <f t="shared" si="1531"/>
        <v/>
      </c>
      <c r="M5460" s="32" t="str">
        <f t="shared" si="1532"/>
        <v/>
      </c>
      <c r="N5460" s="32" t="str">
        <f t="shared" si="1533"/>
        <v/>
      </c>
      <c r="O5460" s="146"/>
      <c r="P5460" s="65"/>
      <c r="Q5460" s="65"/>
      <c r="R5460" s="66"/>
      <c r="S5460" s="66"/>
      <c r="T5460" s="66"/>
      <c r="U5460" s="67">
        <f t="shared" si="1543"/>
        <v>0</v>
      </c>
      <c r="V5460" s="66" t="e">
        <f t="shared" si="1534"/>
        <v>#VALUE!</v>
      </c>
      <c r="W5460" s="66" t="str">
        <f t="shared" si="1535"/>
        <v/>
      </c>
      <c r="X5460" s="66">
        <f>A5460+SUMIFS(Presensi!F:F,Presensi!E:E,'Entry Data'!AP5460)</f>
        <v>0</v>
      </c>
      <c r="Y5460" s="66" t="str">
        <f>IFERROR(INDEX('Retasi Pricing'!F:F,MATCH('Entry Data'!AM5460,'Retasi Pricing'!E:E,0))*X5460,"")</f>
        <v/>
      </c>
      <c r="Z5460" s="62"/>
      <c r="AA5460" s="62"/>
      <c r="AB5460" s="32"/>
      <c r="AC5460" s="32"/>
      <c r="AD5460" s="32" t="str">
        <f t="shared" si="1536"/>
        <v/>
      </c>
      <c r="AF5460" s="5" t="str">
        <f t="shared" si="1537"/>
        <v/>
      </c>
      <c r="AG5460" s="5" t="str">
        <f t="shared" si="1538"/>
        <v/>
      </c>
      <c r="AH5460" s="5" t="str">
        <f t="shared" si="1539"/>
        <v/>
      </c>
      <c r="AI5460" s="5" t="str">
        <f t="shared" si="1540"/>
        <v/>
      </c>
      <c r="AJ5460" s="5" t="str">
        <f t="shared" si="1541"/>
        <v/>
      </c>
      <c r="AK5460" s="5" t="str">
        <f t="shared" si="1542"/>
        <v/>
      </c>
      <c r="AM5460" s="5" t="str">
        <f t="shared" si="1544"/>
        <v/>
      </c>
      <c r="AN5460" s="5" t="str">
        <f t="shared" si="1545"/>
        <v/>
      </c>
      <c r="AO5460" s="5" t="str">
        <f t="shared" si="1546"/>
        <v/>
      </c>
      <c r="AP5460" s="5" t="str">
        <f t="shared" si="1547"/>
        <v/>
      </c>
    </row>
    <row r="5461" spans="1:42" x14ac:dyDescent="0.3">
      <c r="A5461" s="33"/>
      <c r="B5461" s="33"/>
      <c r="C5461" s="70"/>
      <c r="D5461" s="71"/>
      <c r="E5461" s="70"/>
      <c r="F5461" s="71"/>
      <c r="G5461" s="33"/>
      <c r="H5461" s="33"/>
      <c r="I5461" s="33"/>
      <c r="J5461" s="33"/>
      <c r="K5461" s="63"/>
      <c r="L5461" s="32" t="str">
        <f t="shared" si="1531"/>
        <v/>
      </c>
      <c r="M5461" s="32" t="str">
        <f t="shared" si="1532"/>
        <v/>
      </c>
      <c r="N5461" s="32" t="str">
        <f t="shared" si="1533"/>
        <v/>
      </c>
      <c r="O5461" s="146"/>
      <c r="P5461" s="65"/>
      <c r="Q5461" s="65"/>
      <c r="R5461" s="66"/>
      <c r="S5461" s="66"/>
      <c r="T5461" s="66"/>
      <c r="U5461" s="67">
        <f t="shared" si="1543"/>
        <v>0</v>
      </c>
      <c r="V5461" s="66" t="e">
        <f t="shared" si="1534"/>
        <v>#VALUE!</v>
      </c>
      <c r="W5461" s="66" t="str">
        <f t="shared" si="1535"/>
        <v/>
      </c>
      <c r="X5461" s="66">
        <f>A5461+SUMIFS(Presensi!F:F,Presensi!E:E,'Entry Data'!AP5461)</f>
        <v>0</v>
      </c>
      <c r="Y5461" s="66" t="str">
        <f>IFERROR(INDEX('Retasi Pricing'!F:F,MATCH('Entry Data'!AM5461,'Retasi Pricing'!E:E,0))*X5461,"")</f>
        <v/>
      </c>
      <c r="Z5461" s="62"/>
      <c r="AA5461" s="62"/>
      <c r="AB5461" s="32"/>
      <c r="AC5461" s="32"/>
      <c r="AD5461" s="32" t="str">
        <f t="shared" si="1536"/>
        <v/>
      </c>
      <c r="AF5461" s="5" t="str">
        <f t="shared" si="1537"/>
        <v/>
      </c>
      <c r="AG5461" s="5" t="str">
        <f t="shared" si="1538"/>
        <v/>
      </c>
      <c r="AH5461" s="5" t="str">
        <f t="shared" si="1539"/>
        <v/>
      </c>
      <c r="AI5461" s="5" t="str">
        <f t="shared" si="1540"/>
        <v/>
      </c>
      <c r="AJ5461" s="5" t="str">
        <f t="shared" si="1541"/>
        <v/>
      </c>
      <c r="AK5461" s="5" t="str">
        <f t="shared" si="1542"/>
        <v/>
      </c>
      <c r="AM5461" s="5" t="str">
        <f t="shared" si="1544"/>
        <v/>
      </c>
      <c r="AN5461" s="5" t="str">
        <f t="shared" si="1545"/>
        <v/>
      </c>
      <c r="AO5461" s="5" t="str">
        <f t="shared" si="1546"/>
        <v/>
      </c>
      <c r="AP5461" s="5" t="str">
        <f t="shared" si="1547"/>
        <v/>
      </c>
    </row>
    <row r="5462" spans="1:42" x14ac:dyDescent="0.3">
      <c r="A5462" s="33"/>
      <c r="B5462" s="33"/>
      <c r="C5462" s="70"/>
      <c r="D5462" s="71"/>
      <c r="E5462" s="70"/>
      <c r="F5462" s="71"/>
      <c r="G5462" s="33"/>
      <c r="H5462" s="33"/>
      <c r="I5462" s="33"/>
      <c r="J5462" s="33"/>
      <c r="K5462" s="63"/>
      <c r="L5462" s="32" t="str">
        <f t="shared" si="1531"/>
        <v/>
      </c>
      <c r="M5462" s="32" t="str">
        <f t="shared" si="1532"/>
        <v/>
      </c>
      <c r="N5462" s="32" t="str">
        <f t="shared" si="1533"/>
        <v/>
      </c>
      <c r="O5462" s="146"/>
      <c r="P5462" s="65"/>
      <c r="Q5462" s="65"/>
      <c r="R5462" s="66"/>
      <c r="S5462" s="66"/>
      <c r="T5462" s="66"/>
      <c r="U5462" s="67">
        <f t="shared" si="1543"/>
        <v>0</v>
      </c>
      <c r="V5462" s="66" t="e">
        <f t="shared" si="1534"/>
        <v>#VALUE!</v>
      </c>
      <c r="W5462" s="66" t="str">
        <f t="shared" si="1535"/>
        <v/>
      </c>
      <c r="X5462" s="66">
        <f>A5462+SUMIFS(Presensi!F:F,Presensi!E:E,'Entry Data'!AP5462)</f>
        <v>0</v>
      </c>
      <c r="Y5462" s="66" t="str">
        <f>IFERROR(INDEX('Retasi Pricing'!F:F,MATCH('Entry Data'!AM5462,'Retasi Pricing'!E:E,0))*X5462,"")</f>
        <v/>
      </c>
      <c r="Z5462" s="62"/>
      <c r="AA5462" s="62"/>
      <c r="AB5462" s="32"/>
      <c r="AC5462" s="32"/>
      <c r="AD5462" s="32" t="str">
        <f t="shared" si="1536"/>
        <v/>
      </c>
      <c r="AF5462" s="5" t="str">
        <f t="shared" si="1537"/>
        <v/>
      </c>
      <c r="AG5462" s="5" t="str">
        <f t="shared" si="1538"/>
        <v/>
      </c>
      <c r="AH5462" s="5" t="str">
        <f t="shared" si="1539"/>
        <v/>
      </c>
      <c r="AI5462" s="5" t="str">
        <f t="shared" si="1540"/>
        <v/>
      </c>
      <c r="AJ5462" s="5" t="str">
        <f t="shared" si="1541"/>
        <v/>
      </c>
      <c r="AK5462" s="5" t="str">
        <f t="shared" si="1542"/>
        <v/>
      </c>
      <c r="AM5462" s="5" t="str">
        <f t="shared" si="1544"/>
        <v/>
      </c>
      <c r="AN5462" s="5" t="str">
        <f t="shared" si="1545"/>
        <v/>
      </c>
      <c r="AO5462" s="5" t="str">
        <f t="shared" si="1546"/>
        <v/>
      </c>
      <c r="AP5462" s="5" t="str">
        <f t="shared" si="1547"/>
        <v/>
      </c>
    </row>
    <row r="5463" spans="1:42" x14ac:dyDescent="0.3">
      <c r="A5463" s="33"/>
      <c r="B5463" s="33"/>
      <c r="C5463" s="70"/>
      <c r="D5463" s="71"/>
      <c r="E5463" s="70"/>
      <c r="F5463" s="71"/>
      <c r="G5463" s="33"/>
      <c r="H5463" s="33"/>
      <c r="I5463" s="33"/>
      <c r="J5463" s="33"/>
      <c r="K5463" s="63"/>
      <c r="L5463" s="32" t="str">
        <f t="shared" si="1531"/>
        <v/>
      </c>
      <c r="M5463" s="32" t="str">
        <f t="shared" si="1532"/>
        <v/>
      </c>
      <c r="N5463" s="32" t="str">
        <f t="shared" si="1533"/>
        <v/>
      </c>
      <c r="O5463" s="146"/>
      <c r="P5463" s="65"/>
      <c r="Q5463" s="65"/>
      <c r="R5463" s="66"/>
      <c r="S5463" s="66"/>
      <c r="T5463" s="66"/>
      <c r="U5463" s="67">
        <f t="shared" si="1543"/>
        <v>0</v>
      </c>
      <c r="V5463" s="66" t="e">
        <f t="shared" si="1534"/>
        <v>#VALUE!</v>
      </c>
      <c r="W5463" s="66" t="str">
        <f t="shared" si="1535"/>
        <v/>
      </c>
      <c r="X5463" s="66">
        <f>A5463+SUMIFS(Presensi!F:F,Presensi!E:E,'Entry Data'!AP5463)</f>
        <v>0</v>
      </c>
      <c r="Y5463" s="66" t="str">
        <f>IFERROR(INDEX('Retasi Pricing'!F:F,MATCH('Entry Data'!AM5463,'Retasi Pricing'!E:E,0))*X5463,"")</f>
        <v/>
      </c>
      <c r="Z5463" s="62"/>
      <c r="AA5463" s="62"/>
      <c r="AB5463" s="32"/>
      <c r="AC5463" s="32"/>
      <c r="AD5463" s="32" t="str">
        <f t="shared" si="1536"/>
        <v/>
      </c>
      <c r="AF5463" s="5" t="str">
        <f t="shared" si="1537"/>
        <v/>
      </c>
      <c r="AG5463" s="5" t="str">
        <f t="shared" si="1538"/>
        <v/>
      </c>
      <c r="AH5463" s="5" t="str">
        <f t="shared" si="1539"/>
        <v/>
      </c>
      <c r="AI5463" s="5" t="str">
        <f t="shared" si="1540"/>
        <v/>
      </c>
      <c r="AJ5463" s="5" t="str">
        <f t="shared" si="1541"/>
        <v/>
      </c>
      <c r="AK5463" s="5" t="str">
        <f t="shared" si="1542"/>
        <v/>
      </c>
      <c r="AM5463" s="5" t="str">
        <f t="shared" si="1544"/>
        <v/>
      </c>
      <c r="AN5463" s="5" t="str">
        <f t="shared" si="1545"/>
        <v/>
      </c>
      <c r="AO5463" s="5" t="str">
        <f t="shared" si="1546"/>
        <v/>
      </c>
      <c r="AP5463" s="5" t="str">
        <f t="shared" si="1547"/>
        <v/>
      </c>
    </row>
    <row r="5464" spans="1:42" x14ac:dyDescent="0.3">
      <c r="A5464" s="33"/>
      <c r="B5464" s="33"/>
      <c r="C5464" s="70"/>
      <c r="D5464" s="71"/>
      <c r="E5464" s="70"/>
      <c r="F5464" s="71"/>
      <c r="G5464" s="33"/>
      <c r="H5464" s="33"/>
      <c r="I5464" s="33"/>
      <c r="J5464" s="33"/>
      <c r="K5464" s="63"/>
      <c r="L5464" s="32" t="str">
        <f t="shared" si="1531"/>
        <v/>
      </c>
      <c r="M5464" s="32" t="str">
        <f t="shared" si="1532"/>
        <v/>
      </c>
      <c r="N5464" s="32" t="str">
        <f t="shared" si="1533"/>
        <v/>
      </c>
      <c r="O5464" s="146"/>
      <c r="P5464" s="65"/>
      <c r="Q5464" s="65"/>
      <c r="R5464" s="66"/>
      <c r="S5464" s="66"/>
      <c r="T5464" s="66"/>
      <c r="U5464" s="67">
        <f t="shared" si="1543"/>
        <v>0</v>
      </c>
      <c r="V5464" s="66" t="e">
        <f t="shared" si="1534"/>
        <v>#VALUE!</v>
      </c>
      <c r="W5464" s="66" t="str">
        <f t="shared" si="1535"/>
        <v/>
      </c>
      <c r="X5464" s="66">
        <f>A5464+SUMIFS(Presensi!F:F,Presensi!E:E,'Entry Data'!AP5464)</f>
        <v>0</v>
      </c>
      <c r="Y5464" s="66" t="str">
        <f>IFERROR(INDEX('Retasi Pricing'!F:F,MATCH('Entry Data'!AM5464,'Retasi Pricing'!E:E,0))*X5464,"")</f>
        <v/>
      </c>
      <c r="Z5464" s="62"/>
      <c r="AA5464" s="62"/>
      <c r="AB5464" s="32"/>
      <c r="AC5464" s="32"/>
      <c r="AD5464" s="32" t="str">
        <f t="shared" si="1536"/>
        <v/>
      </c>
      <c r="AF5464" s="5" t="str">
        <f t="shared" si="1537"/>
        <v/>
      </c>
      <c r="AG5464" s="5" t="str">
        <f t="shared" si="1538"/>
        <v/>
      </c>
      <c r="AH5464" s="5" t="str">
        <f t="shared" si="1539"/>
        <v/>
      </c>
      <c r="AI5464" s="5" t="str">
        <f t="shared" si="1540"/>
        <v/>
      </c>
      <c r="AJ5464" s="5" t="str">
        <f t="shared" si="1541"/>
        <v/>
      </c>
      <c r="AK5464" s="5" t="str">
        <f t="shared" si="1542"/>
        <v/>
      </c>
      <c r="AM5464" s="5" t="str">
        <f t="shared" si="1544"/>
        <v/>
      </c>
      <c r="AN5464" s="5" t="str">
        <f t="shared" si="1545"/>
        <v/>
      </c>
      <c r="AO5464" s="5" t="str">
        <f t="shared" si="1546"/>
        <v/>
      </c>
      <c r="AP5464" s="5" t="str">
        <f t="shared" si="1547"/>
        <v/>
      </c>
    </row>
    <row r="5465" spans="1:42" x14ac:dyDescent="0.3">
      <c r="A5465" s="33"/>
      <c r="B5465" s="33"/>
      <c r="C5465" s="70"/>
      <c r="D5465" s="71"/>
      <c r="E5465" s="70"/>
      <c r="F5465" s="71"/>
      <c r="G5465" s="33"/>
      <c r="H5465" s="33"/>
      <c r="I5465" s="33"/>
      <c r="J5465" s="33"/>
      <c r="K5465" s="63"/>
      <c r="L5465" s="32" t="str">
        <f t="shared" si="1531"/>
        <v/>
      </c>
      <c r="M5465" s="32" t="str">
        <f t="shared" si="1532"/>
        <v/>
      </c>
      <c r="N5465" s="32" t="str">
        <f t="shared" si="1533"/>
        <v/>
      </c>
      <c r="O5465" s="146"/>
      <c r="P5465" s="65"/>
      <c r="Q5465" s="65"/>
      <c r="R5465" s="66"/>
      <c r="S5465" s="66"/>
      <c r="T5465" s="66"/>
      <c r="U5465" s="67">
        <f t="shared" si="1543"/>
        <v>0</v>
      </c>
      <c r="V5465" s="66" t="e">
        <f t="shared" si="1534"/>
        <v>#VALUE!</v>
      </c>
      <c r="W5465" s="66" t="str">
        <f t="shared" si="1535"/>
        <v/>
      </c>
      <c r="X5465" s="66">
        <f>A5465+SUMIFS(Presensi!F:F,Presensi!E:E,'Entry Data'!AP5465)</f>
        <v>0</v>
      </c>
      <c r="Y5465" s="66" t="str">
        <f>IFERROR(INDEX('Retasi Pricing'!F:F,MATCH('Entry Data'!AM5465,'Retasi Pricing'!E:E,0))*X5465,"")</f>
        <v/>
      </c>
      <c r="Z5465" s="62"/>
      <c r="AA5465" s="62"/>
      <c r="AB5465" s="32"/>
      <c r="AC5465" s="32"/>
      <c r="AD5465" s="32" t="str">
        <f t="shared" si="1536"/>
        <v/>
      </c>
      <c r="AF5465" s="5" t="str">
        <f t="shared" si="1537"/>
        <v/>
      </c>
      <c r="AG5465" s="5" t="str">
        <f t="shared" si="1538"/>
        <v/>
      </c>
      <c r="AH5465" s="5" t="str">
        <f t="shared" si="1539"/>
        <v/>
      </c>
      <c r="AI5465" s="5" t="str">
        <f t="shared" si="1540"/>
        <v/>
      </c>
      <c r="AJ5465" s="5" t="str">
        <f t="shared" si="1541"/>
        <v/>
      </c>
      <c r="AK5465" s="5" t="str">
        <f t="shared" si="1542"/>
        <v/>
      </c>
      <c r="AM5465" s="5" t="str">
        <f t="shared" si="1544"/>
        <v/>
      </c>
      <c r="AN5465" s="5" t="str">
        <f t="shared" si="1545"/>
        <v/>
      </c>
      <c r="AO5465" s="5" t="str">
        <f t="shared" si="1546"/>
        <v/>
      </c>
      <c r="AP5465" s="5" t="str">
        <f t="shared" si="1547"/>
        <v/>
      </c>
    </row>
    <row r="5466" spans="1:42" x14ac:dyDescent="0.3">
      <c r="A5466" s="33"/>
      <c r="B5466" s="33"/>
      <c r="C5466" s="70"/>
      <c r="D5466" s="71"/>
      <c r="E5466" s="70"/>
      <c r="F5466" s="71"/>
      <c r="G5466" s="33"/>
      <c r="H5466" s="33"/>
      <c r="I5466" s="33"/>
      <c r="J5466" s="33"/>
      <c r="K5466" s="63"/>
      <c r="L5466" s="32" t="str">
        <f t="shared" si="1531"/>
        <v/>
      </c>
      <c r="M5466" s="32" t="str">
        <f t="shared" si="1532"/>
        <v/>
      </c>
      <c r="N5466" s="32" t="str">
        <f t="shared" si="1533"/>
        <v/>
      </c>
      <c r="O5466" s="146"/>
      <c r="P5466" s="65"/>
      <c r="Q5466" s="65"/>
      <c r="R5466" s="66"/>
      <c r="S5466" s="66"/>
      <c r="T5466" s="66"/>
      <c r="U5466" s="67">
        <f t="shared" si="1543"/>
        <v>0</v>
      </c>
      <c r="V5466" s="66" t="e">
        <f t="shared" si="1534"/>
        <v>#VALUE!</v>
      </c>
      <c r="W5466" s="66" t="str">
        <f t="shared" si="1535"/>
        <v/>
      </c>
      <c r="X5466" s="66">
        <f>A5466+SUMIFS(Presensi!F:F,Presensi!E:E,'Entry Data'!AP5466)</f>
        <v>0</v>
      </c>
      <c r="Y5466" s="66" t="str">
        <f>IFERROR(INDEX('Retasi Pricing'!F:F,MATCH('Entry Data'!AM5466,'Retasi Pricing'!E:E,0))*X5466,"")</f>
        <v/>
      </c>
      <c r="Z5466" s="62"/>
      <c r="AA5466" s="62"/>
      <c r="AB5466" s="32"/>
      <c r="AC5466" s="32"/>
      <c r="AD5466" s="32" t="str">
        <f t="shared" si="1536"/>
        <v/>
      </c>
      <c r="AF5466" s="5" t="str">
        <f t="shared" si="1537"/>
        <v/>
      </c>
      <c r="AG5466" s="5" t="str">
        <f t="shared" si="1538"/>
        <v/>
      </c>
      <c r="AH5466" s="5" t="str">
        <f t="shared" si="1539"/>
        <v/>
      </c>
      <c r="AI5466" s="5" t="str">
        <f t="shared" si="1540"/>
        <v/>
      </c>
      <c r="AJ5466" s="5" t="str">
        <f t="shared" si="1541"/>
        <v/>
      </c>
      <c r="AK5466" s="5" t="str">
        <f t="shared" si="1542"/>
        <v/>
      </c>
      <c r="AM5466" s="5" t="str">
        <f t="shared" si="1544"/>
        <v/>
      </c>
      <c r="AN5466" s="5" t="str">
        <f t="shared" si="1545"/>
        <v/>
      </c>
      <c r="AO5466" s="5" t="str">
        <f t="shared" si="1546"/>
        <v/>
      </c>
      <c r="AP5466" s="5" t="str">
        <f t="shared" si="1547"/>
        <v/>
      </c>
    </row>
    <row r="5467" spans="1:42" x14ac:dyDescent="0.3">
      <c r="A5467" s="33"/>
      <c r="B5467" s="33"/>
      <c r="C5467" s="70"/>
      <c r="D5467" s="71"/>
      <c r="E5467" s="70"/>
      <c r="F5467" s="71"/>
      <c r="G5467" s="33"/>
      <c r="H5467" s="33"/>
      <c r="I5467" s="33"/>
      <c r="J5467" s="33"/>
      <c r="K5467" s="63"/>
      <c r="L5467" s="32" t="str">
        <f t="shared" si="1531"/>
        <v/>
      </c>
      <c r="M5467" s="32" t="str">
        <f t="shared" si="1532"/>
        <v/>
      </c>
      <c r="N5467" s="32" t="str">
        <f t="shared" si="1533"/>
        <v/>
      </c>
      <c r="O5467" s="146"/>
      <c r="P5467" s="65"/>
      <c r="Q5467" s="65"/>
      <c r="R5467" s="66"/>
      <c r="S5467" s="66"/>
      <c r="T5467" s="66"/>
      <c r="U5467" s="67">
        <f t="shared" si="1543"/>
        <v>0</v>
      </c>
      <c r="V5467" s="66" t="e">
        <f t="shared" si="1534"/>
        <v>#VALUE!</v>
      </c>
      <c r="W5467" s="66" t="str">
        <f t="shared" si="1535"/>
        <v/>
      </c>
      <c r="X5467" s="66">
        <f>A5467+SUMIFS(Presensi!F:F,Presensi!E:E,'Entry Data'!AP5467)</f>
        <v>0</v>
      </c>
      <c r="Y5467" s="66" t="str">
        <f>IFERROR(INDEX('Retasi Pricing'!F:F,MATCH('Entry Data'!AM5467,'Retasi Pricing'!E:E,0))*X5467,"")</f>
        <v/>
      </c>
      <c r="Z5467" s="62"/>
      <c r="AA5467" s="62"/>
      <c r="AB5467" s="32"/>
      <c r="AC5467" s="32"/>
      <c r="AD5467" s="32" t="str">
        <f t="shared" si="1536"/>
        <v/>
      </c>
      <c r="AF5467" s="5" t="str">
        <f t="shared" si="1537"/>
        <v/>
      </c>
      <c r="AG5467" s="5" t="str">
        <f t="shared" si="1538"/>
        <v/>
      </c>
      <c r="AH5467" s="5" t="str">
        <f t="shared" si="1539"/>
        <v/>
      </c>
      <c r="AI5467" s="5" t="str">
        <f t="shared" si="1540"/>
        <v/>
      </c>
      <c r="AJ5467" s="5" t="str">
        <f t="shared" si="1541"/>
        <v/>
      </c>
      <c r="AK5467" s="5" t="str">
        <f t="shared" si="1542"/>
        <v/>
      </c>
      <c r="AM5467" s="5" t="str">
        <f t="shared" si="1544"/>
        <v/>
      </c>
      <c r="AN5467" s="5" t="str">
        <f t="shared" si="1545"/>
        <v/>
      </c>
      <c r="AO5467" s="5" t="str">
        <f t="shared" si="1546"/>
        <v/>
      </c>
      <c r="AP5467" s="5" t="str">
        <f t="shared" si="1547"/>
        <v/>
      </c>
    </row>
    <row r="5468" spans="1:42" x14ac:dyDescent="0.3">
      <c r="A5468" s="33"/>
      <c r="B5468" s="33"/>
      <c r="C5468" s="70"/>
      <c r="D5468" s="71"/>
      <c r="E5468" s="70"/>
      <c r="F5468" s="71"/>
      <c r="G5468" s="33"/>
      <c r="H5468" s="33"/>
      <c r="I5468" s="33"/>
      <c r="J5468" s="33"/>
      <c r="K5468" s="63"/>
      <c r="L5468" s="32" t="str">
        <f t="shared" si="1531"/>
        <v/>
      </c>
      <c r="M5468" s="32" t="str">
        <f t="shared" si="1532"/>
        <v/>
      </c>
      <c r="N5468" s="32" t="str">
        <f t="shared" si="1533"/>
        <v/>
      </c>
      <c r="O5468" s="146"/>
      <c r="P5468" s="65"/>
      <c r="Q5468" s="65"/>
      <c r="R5468" s="66"/>
      <c r="S5468" s="66"/>
      <c r="T5468" s="66"/>
      <c r="U5468" s="67">
        <f t="shared" si="1543"/>
        <v>0</v>
      </c>
      <c r="V5468" s="66" t="e">
        <f t="shared" si="1534"/>
        <v>#VALUE!</v>
      </c>
      <c r="W5468" s="66" t="str">
        <f t="shared" si="1535"/>
        <v/>
      </c>
      <c r="X5468" s="66">
        <f>A5468+SUMIFS(Presensi!F:F,Presensi!E:E,'Entry Data'!AP5468)</f>
        <v>0</v>
      </c>
      <c r="Y5468" s="66" t="str">
        <f>IFERROR(INDEX('Retasi Pricing'!F:F,MATCH('Entry Data'!AM5468,'Retasi Pricing'!E:E,0))*X5468,"")</f>
        <v/>
      </c>
      <c r="Z5468" s="62"/>
      <c r="AA5468" s="62"/>
      <c r="AB5468" s="32"/>
      <c r="AC5468" s="32"/>
      <c r="AD5468" s="32" t="str">
        <f t="shared" si="1536"/>
        <v/>
      </c>
      <c r="AF5468" s="5" t="str">
        <f t="shared" si="1537"/>
        <v/>
      </c>
      <c r="AG5468" s="5" t="str">
        <f t="shared" si="1538"/>
        <v/>
      </c>
      <c r="AH5468" s="5" t="str">
        <f t="shared" si="1539"/>
        <v/>
      </c>
      <c r="AI5468" s="5" t="str">
        <f t="shared" si="1540"/>
        <v/>
      </c>
      <c r="AJ5468" s="5" t="str">
        <f t="shared" si="1541"/>
        <v/>
      </c>
      <c r="AK5468" s="5" t="str">
        <f t="shared" si="1542"/>
        <v/>
      </c>
      <c r="AM5468" s="5" t="str">
        <f t="shared" si="1544"/>
        <v/>
      </c>
      <c r="AN5468" s="5" t="str">
        <f t="shared" si="1545"/>
        <v/>
      </c>
      <c r="AO5468" s="5" t="str">
        <f t="shared" si="1546"/>
        <v/>
      </c>
      <c r="AP5468" s="5" t="str">
        <f t="shared" si="1547"/>
        <v/>
      </c>
    </row>
    <row r="5469" spans="1:42" x14ac:dyDescent="0.3">
      <c r="A5469" s="33"/>
      <c r="B5469" s="33"/>
      <c r="C5469" s="70"/>
      <c r="D5469" s="71"/>
      <c r="E5469" s="70"/>
      <c r="F5469" s="71"/>
      <c r="G5469" s="33"/>
      <c r="H5469" s="33"/>
      <c r="I5469" s="33"/>
      <c r="J5469" s="33"/>
      <c r="K5469" s="63"/>
      <c r="L5469" s="32" t="str">
        <f t="shared" si="1531"/>
        <v/>
      </c>
      <c r="M5469" s="32" t="str">
        <f t="shared" si="1532"/>
        <v/>
      </c>
      <c r="N5469" s="32" t="str">
        <f t="shared" si="1533"/>
        <v/>
      </c>
      <c r="O5469" s="146"/>
      <c r="P5469" s="65"/>
      <c r="Q5469" s="65"/>
      <c r="R5469" s="66"/>
      <c r="S5469" s="66"/>
      <c r="T5469" s="66"/>
      <c r="U5469" s="67">
        <f t="shared" si="1543"/>
        <v>0</v>
      </c>
      <c r="V5469" s="66" t="e">
        <f t="shared" si="1534"/>
        <v>#VALUE!</v>
      </c>
      <c r="W5469" s="66" t="str">
        <f t="shared" si="1535"/>
        <v/>
      </c>
      <c r="X5469" s="66">
        <f>A5469+SUMIFS(Presensi!F:F,Presensi!E:E,'Entry Data'!AP5469)</f>
        <v>0</v>
      </c>
      <c r="Y5469" s="66" t="str">
        <f>IFERROR(INDEX('Retasi Pricing'!F:F,MATCH('Entry Data'!AM5469,'Retasi Pricing'!E:E,0))*X5469,"")</f>
        <v/>
      </c>
      <c r="Z5469" s="62"/>
      <c r="AA5469" s="62"/>
      <c r="AB5469" s="32"/>
      <c r="AC5469" s="32"/>
      <c r="AD5469" s="32" t="str">
        <f t="shared" si="1536"/>
        <v/>
      </c>
      <c r="AF5469" s="5" t="str">
        <f t="shared" si="1537"/>
        <v/>
      </c>
      <c r="AG5469" s="5" t="str">
        <f t="shared" si="1538"/>
        <v/>
      </c>
      <c r="AH5469" s="5" t="str">
        <f t="shared" si="1539"/>
        <v/>
      </c>
      <c r="AI5469" s="5" t="str">
        <f t="shared" si="1540"/>
        <v/>
      </c>
      <c r="AJ5469" s="5" t="str">
        <f t="shared" si="1541"/>
        <v/>
      </c>
      <c r="AK5469" s="5" t="str">
        <f t="shared" si="1542"/>
        <v/>
      </c>
      <c r="AM5469" s="5" t="str">
        <f t="shared" si="1544"/>
        <v/>
      </c>
      <c r="AN5469" s="5" t="str">
        <f t="shared" si="1545"/>
        <v/>
      </c>
      <c r="AO5469" s="5" t="str">
        <f t="shared" si="1546"/>
        <v/>
      </c>
      <c r="AP5469" s="5" t="str">
        <f t="shared" si="1547"/>
        <v/>
      </c>
    </row>
    <row r="5470" spans="1:42" x14ac:dyDescent="0.3">
      <c r="A5470" s="33"/>
      <c r="B5470" s="33"/>
      <c r="C5470" s="70"/>
      <c r="D5470" s="71"/>
      <c r="E5470" s="70"/>
      <c r="F5470" s="71"/>
      <c r="G5470" s="33"/>
      <c r="H5470" s="33"/>
      <c r="I5470" s="33"/>
      <c r="J5470" s="33"/>
      <c r="K5470" s="63"/>
      <c r="L5470" s="32" t="str">
        <f t="shared" si="1531"/>
        <v/>
      </c>
      <c r="M5470" s="32" t="str">
        <f t="shared" si="1532"/>
        <v/>
      </c>
      <c r="N5470" s="32" t="str">
        <f t="shared" si="1533"/>
        <v/>
      </c>
      <c r="O5470" s="146"/>
      <c r="P5470" s="65"/>
      <c r="Q5470" s="65"/>
      <c r="R5470" s="66"/>
      <c r="S5470" s="66"/>
      <c r="T5470" s="66"/>
      <c r="U5470" s="67">
        <f t="shared" si="1543"/>
        <v>0</v>
      </c>
      <c r="V5470" s="66" t="e">
        <f t="shared" si="1534"/>
        <v>#VALUE!</v>
      </c>
      <c r="W5470" s="66" t="str">
        <f t="shared" si="1535"/>
        <v/>
      </c>
      <c r="X5470" s="66">
        <f>A5470+SUMIFS(Presensi!F:F,Presensi!E:E,'Entry Data'!AP5470)</f>
        <v>0</v>
      </c>
      <c r="Y5470" s="66" t="str">
        <f>IFERROR(INDEX('Retasi Pricing'!F:F,MATCH('Entry Data'!AM5470,'Retasi Pricing'!E:E,0))*X5470,"")</f>
        <v/>
      </c>
      <c r="Z5470" s="62"/>
      <c r="AA5470" s="62"/>
      <c r="AB5470" s="32"/>
      <c r="AC5470" s="32"/>
      <c r="AD5470" s="32" t="str">
        <f t="shared" si="1536"/>
        <v/>
      </c>
      <c r="AF5470" s="5" t="str">
        <f t="shared" si="1537"/>
        <v/>
      </c>
      <c r="AG5470" s="5" t="str">
        <f t="shared" si="1538"/>
        <v/>
      </c>
      <c r="AH5470" s="5" t="str">
        <f t="shared" si="1539"/>
        <v/>
      </c>
      <c r="AI5470" s="5" t="str">
        <f t="shared" si="1540"/>
        <v/>
      </c>
      <c r="AJ5470" s="5" t="str">
        <f t="shared" si="1541"/>
        <v/>
      </c>
      <c r="AK5470" s="5" t="str">
        <f t="shared" si="1542"/>
        <v/>
      </c>
      <c r="AM5470" s="5" t="str">
        <f t="shared" si="1544"/>
        <v/>
      </c>
      <c r="AN5470" s="5" t="str">
        <f t="shared" si="1545"/>
        <v/>
      </c>
      <c r="AO5470" s="5" t="str">
        <f t="shared" si="1546"/>
        <v/>
      </c>
      <c r="AP5470" s="5" t="str">
        <f t="shared" si="1547"/>
        <v/>
      </c>
    </row>
    <row r="5471" spans="1:42" x14ac:dyDescent="0.3">
      <c r="A5471" s="33"/>
      <c r="B5471" s="33"/>
      <c r="C5471" s="70"/>
      <c r="D5471" s="71"/>
      <c r="E5471" s="70"/>
      <c r="F5471" s="71"/>
      <c r="G5471" s="33"/>
      <c r="H5471" s="33"/>
      <c r="I5471" s="33"/>
      <c r="J5471" s="33"/>
      <c r="K5471" s="63"/>
      <c r="L5471" s="32" t="str">
        <f t="shared" si="1531"/>
        <v/>
      </c>
      <c r="M5471" s="32" t="str">
        <f t="shared" si="1532"/>
        <v/>
      </c>
      <c r="N5471" s="32" t="str">
        <f t="shared" si="1533"/>
        <v/>
      </c>
      <c r="O5471" s="146"/>
      <c r="P5471" s="65"/>
      <c r="Q5471" s="65"/>
      <c r="R5471" s="66"/>
      <c r="S5471" s="66"/>
      <c r="T5471" s="66"/>
      <c r="U5471" s="67">
        <f t="shared" si="1543"/>
        <v>0</v>
      </c>
      <c r="V5471" s="66" t="e">
        <f t="shared" si="1534"/>
        <v>#VALUE!</v>
      </c>
      <c r="W5471" s="66" t="str">
        <f t="shared" si="1535"/>
        <v/>
      </c>
      <c r="X5471" s="66">
        <f>A5471+SUMIFS(Presensi!F:F,Presensi!E:E,'Entry Data'!AP5471)</f>
        <v>0</v>
      </c>
      <c r="Y5471" s="66" t="str">
        <f>IFERROR(INDEX('Retasi Pricing'!F:F,MATCH('Entry Data'!AM5471,'Retasi Pricing'!E:E,0))*X5471,"")</f>
        <v/>
      </c>
      <c r="Z5471" s="62"/>
      <c r="AA5471" s="62"/>
      <c r="AB5471" s="32"/>
      <c r="AC5471" s="32"/>
      <c r="AD5471" s="32" t="str">
        <f t="shared" si="1536"/>
        <v/>
      </c>
      <c r="AF5471" s="5" t="str">
        <f t="shared" si="1537"/>
        <v/>
      </c>
      <c r="AG5471" s="5" t="str">
        <f t="shared" si="1538"/>
        <v/>
      </c>
      <c r="AH5471" s="5" t="str">
        <f t="shared" si="1539"/>
        <v/>
      </c>
      <c r="AI5471" s="5" t="str">
        <f t="shared" si="1540"/>
        <v/>
      </c>
      <c r="AJ5471" s="5" t="str">
        <f t="shared" si="1541"/>
        <v/>
      </c>
      <c r="AK5471" s="5" t="str">
        <f t="shared" si="1542"/>
        <v/>
      </c>
      <c r="AM5471" s="5" t="str">
        <f t="shared" si="1544"/>
        <v/>
      </c>
      <c r="AN5471" s="5" t="str">
        <f t="shared" si="1545"/>
        <v/>
      </c>
      <c r="AO5471" s="5" t="str">
        <f t="shared" si="1546"/>
        <v/>
      </c>
      <c r="AP5471" s="5" t="str">
        <f t="shared" si="1547"/>
        <v/>
      </c>
    </row>
    <row r="5472" spans="1:42" x14ac:dyDescent="0.3">
      <c r="A5472" s="33"/>
      <c r="B5472" s="33"/>
      <c r="C5472" s="70"/>
      <c r="D5472" s="71"/>
      <c r="E5472" s="70"/>
      <c r="F5472" s="71"/>
      <c r="G5472" s="33"/>
      <c r="H5472" s="33"/>
      <c r="I5472" s="33"/>
      <c r="J5472" s="33"/>
      <c r="K5472" s="63"/>
      <c r="L5472" s="32" t="str">
        <f t="shared" si="1531"/>
        <v/>
      </c>
      <c r="M5472" s="32" t="str">
        <f t="shared" si="1532"/>
        <v/>
      </c>
      <c r="N5472" s="32" t="str">
        <f t="shared" si="1533"/>
        <v/>
      </c>
      <c r="O5472" s="146"/>
      <c r="P5472" s="65"/>
      <c r="Q5472" s="65"/>
      <c r="R5472" s="66"/>
      <c r="S5472" s="66"/>
      <c r="T5472" s="66"/>
      <c r="U5472" s="67">
        <f t="shared" si="1543"/>
        <v>0</v>
      </c>
      <c r="V5472" s="66" t="e">
        <f t="shared" si="1534"/>
        <v>#VALUE!</v>
      </c>
      <c r="W5472" s="66" t="str">
        <f t="shared" si="1535"/>
        <v/>
      </c>
      <c r="X5472" s="66">
        <f>A5472+SUMIFS(Presensi!F:F,Presensi!E:E,'Entry Data'!AP5472)</f>
        <v>0</v>
      </c>
      <c r="Y5472" s="66" t="str">
        <f>IFERROR(INDEX('Retasi Pricing'!F:F,MATCH('Entry Data'!AM5472,'Retasi Pricing'!E:E,0))*X5472,"")</f>
        <v/>
      </c>
      <c r="Z5472" s="62"/>
      <c r="AA5472" s="62"/>
      <c r="AB5472" s="32"/>
      <c r="AC5472" s="32"/>
      <c r="AD5472" s="32" t="str">
        <f t="shared" si="1536"/>
        <v/>
      </c>
      <c r="AF5472" s="5" t="str">
        <f t="shared" si="1537"/>
        <v/>
      </c>
      <c r="AG5472" s="5" t="str">
        <f t="shared" si="1538"/>
        <v/>
      </c>
      <c r="AH5472" s="5" t="str">
        <f t="shared" si="1539"/>
        <v/>
      </c>
      <c r="AI5472" s="5" t="str">
        <f t="shared" si="1540"/>
        <v/>
      </c>
      <c r="AJ5472" s="5" t="str">
        <f t="shared" si="1541"/>
        <v/>
      </c>
      <c r="AK5472" s="5" t="str">
        <f t="shared" si="1542"/>
        <v/>
      </c>
      <c r="AM5472" s="5" t="str">
        <f t="shared" si="1544"/>
        <v/>
      </c>
      <c r="AN5472" s="5" t="str">
        <f t="shared" si="1545"/>
        <v/>
      </c>
      <c r="AO5472" s="5" t="str">
        <f t="shared" si="1546"/>
        <v/>
      </c>
      <c r="AP5472" s="5" t="str">
        <f t="shared" si="1547"/>
        <v/>
      </c>
    </row>
    <row r="5473" spans="1:42" x14ac:dyDescent="0.3">
      <c r="A5473" s="33"/>
      <c r="B5473" s="33"/>
      <c r="C5473" s="70"/>
      <c r="D5473" s="71"/>
      <c r="E5473" s="70"/>
      <c r="F5473" s="71"/>
      <c r="G5473" s="33"/>
      <c r="H5473" s="33"/>
      <c r="I5473" s="33"/>
      <c r="J5473" s="33"/>
      <c r="K5473" s="63"/>
      <c r="L5473" s="32" t="str">
        <f t="shared" si="1531"/>
        <v/>
      </c>
      <c r="M5473" s="32" t="str">
        <f t="shared" si="1532"/>
        <v/>
      </c>
      <c r="N5473" s="32" t="str">
        <f t="shared" si="1533"/>
        <v/>
      </c>
      <c r="O5473" s="146"/>
      <c r="P5473" s="65"/>
      <c r="Q5473" s="65"/>
      <c r="R5473" s="66"/>
      <c r="S5473" s="66"/>
      <c r="T5473" s="66"/>
      <c r="U5473" s="67">
        <f t="shared" si="1543"/>
        <v>0</v>
      </c>
      <c r="V5473" s="66" t="e">
        <f t="shared" si="1534"/>
        <v>#VALUE!</v>
      </c>
      <c r="W5473" s="66" t="str">
        <f t="shared" si="1535"/>
        <v/>
      </c>
      <c r="X5473" s="66">
        <f>A5473+SUMIFS(Presensi!F:F,Presensi!E:E,'Entry Data'!AP5473)</f>
        <v>0</v>
      </c>
      <c r="Y5473" s="66" t="str">
        <f>IFERROR(INDEX('Retasi Pricing'!F:F,MATCH('Entry Data'!AM5473,'Retasi Pricing'!E:E,0))*X5473,"")</f>
        <v/>
      </c>
      <c r="Z5473" s="62"/>
      <c r="AA5473" s="62"/>
      <c r="AB5473" s="32"/>
      <c r="AC5473" s="32"/>
      <c r="AD5473" s="32" t="str">
        <f t="shared" si="1536"/>
        <v/>
      </c>
      <c r="AF5473" s="5" t="str">
        <f t="shared" si="1537"/>
        <v/>
      </c>
      <c r="AG5473" s="5" t="str">
        <f t="shared" si="1538"/>
        <v/>
      </c>
      <c r="AH5473" s="5" t="str">
        <f t="shared" si="1539"/>
        <v/>
      </c>
      <c r="AI5473" s="5" t="str">
        <f t="shared" si="1540"/>
        <v/>
      </c>
      <c r="AJ5473" s="5" t="str">
        <f t="shared" si="1541"/>
        <v/>
      </c>
      <c r="AK5473" s="5" t="str">
        <f t="shared" si="1542"/>
        <v/>
      </c>
      <c r="AM5473" s="5" t="str">
        <f t="shared" si="1544"/>
        <v/>
      </c>
      <c r="AN5473" s="5" t="str">
        <f t="shared" si="1545"/>
        <v/>
      </c>
      <c r="AO5473" s="5" t="str">
        <f t="shared" si="1546"/>
        <v/>
      </c>
      <c r="AP5473" s="5" t="str">
        <f t="shared" si="1547"/>
        <v/>
      </c>
    </row>
    <row r="5474" spans="1:42" x14ac:dyDescent="0.3">
      <c r="A5474" s="33"/>
      <c r="B5474" s="33"/>
      <c r="C5474" s="70"/>
      <c r="D5474" s="71"/>
      <c r="E5474" s="70"/>
      <c r="F5474" s="71"/>
      <c r="G5474" s="33"/>
      <c r="H5474" s="33"/>
      <c r="I5474" s="33"/>
      <c r="J5474" s="33"/>
      <c r="K5474" s="63"/>
      <c r="L5474" s="32" t="str">
        <f t="shared" si="1531"/>
        <v/>
      </c>
      <c r="M5474" s="32" t="str">
        <f t="shared" si="1532"/>
        <v/>
      </c>
      <c r="N5474" s="32" t="str">
        <f t="shared" si="1533"/>
        <v/>
      </c>
      <c r="O5474" s="146"/>
      <c r="P5474" s="65"/>
      <c r="Q5474" s="65"/>
      <c r="R5474" s="66"/>
      <c r="S5474" s="66"/>
      <c r="T5474" s="66"/>
      <c r="U5474" s="67">
        <f t="shared" si="1543"/>
        <v>0</v>
      </c>
      <c r="V5474" s="66" t="e">
        <f t="shared" si="1534"/>
        <v>#VALUE!</v>
      </c>
      <c r="W5474" s="66" t="str">
        <f t="shared" si="1535"/>
        <v/>
      </c>
      <c r="X5474" s="66">
        <f>A5474+SUMIFS(Presensi!F:F,Presensi!E:E,'Entry Data'!AP5474)</f>
        <v>0</v>
      </c>
      <c r="Y5474" s="66" t="str">
        <f>IFERROR(INDEX('Retasi Pricing'!F:F,MATCH('Entry Data'!AM5474,'Retasi Pricing'!E:E,0))*X5474,"")</f>
        <v/>
      </c>
      <c r="Z5474" s="62"/>
      <c r="AA5474" s="62"/>
      <c r="AB5474" s="32"/>
      <c r="AC5474" s="32"/>
      <c r="AD5474" s="32" t="str">
        <f t="shared" si="1536"/>
        <v/>
      </c>
      <c r="AF5474" s="5" t="str">
        <f t="shared" si="1537"/>
        <v/>
      </c>
      <c r="AG5474" s="5" t="str">
        <f t="shared" si="1538"/>
        <v/>
      </c>
      <c r="AH5474" s="5" t="str">
        <f t="shared" si="1539"/>
        <v/>
      </c>
      <c r="AI5474" s="5" t="str">
        <f t="shared" si="1540"/>
        <v/>
      </c>
      <c r="AJ5474" s="5" t="str">
        <f t="shared" si="1541"/>
        <v/>
      </c>
      <c r="AK5474" s="5" t="str">
        <f t="shared" si="1542"/>
        <v/>
      </c>
      <c r="AM5474" s="5" t="str">
        <f t="shared" si="1544"/>
        <v/>
      </c>
      <c r="AN5474" s="5" t="str">
        <f t="shared" si="1545"/>
        <v/>
      </c>
      <c r="AO5474" s="5" t="str">
        <f t="shared" si="1546"/>
        <v/>
      </c>
      <c r="AP5474" s="5" t="str">
        <f t="shared" si="1547"/>
        <v/>
      </c>
    </row>
    <row r="5475" spans="1:42" x14ac:dyDescent="0.3">
      <c r="A5475" s="33"/>
      <c r="B5475" s="33"/>
      <c r="C5475" s="70"/>
      <c r="D5475" s="71"/>
      <c r="E5475" s="70"/>
      <c r="F5475" s="71"/>
      <c r="G5475" s="33"/>
      <c r="H5475" s="33"/>
      <c r="I5475" s="33"/>
      <c r="J5475" s="33"/>
      <c r="K5475" s="63"/>
      <c r="L5475" s="32" t="str">
        <f t="shared" si="1531"/>
        <v/>
      </c>
      <c r="M5475" s="32" t="str">
        <f t="shared" si="1532"/>
        <v/>
      </c>
      <c r="N5475" s="32" t="str">
        <f t="shared" si="1533"/>
        <v/>
      </c>
      <c r="O5475" s="146"/>
      <c r="P5475" s="65"/>
      <c r="Q5475" s="65"/>
      <c r="R5475" s="66"/>
      <c r="S5475" s="66"/>
      <c r="T5475" s="66"/>
      <c r="U5475" s="67">
        <f t="shared" si="1543"/>
        <v>0</v>
      </c>
      <c r="V5475" s="66" t="e">
        <f t="shared" si="1534"/>
        <v>#VALUE!</v>
      </c>
      <c r="W5475" s="66" t="str">
        <f t="shared" si="1535"/>
        <v/>
      </c>
      <c r="X5475" s="66">
        <f>A5475+SUMIFS(Presensi!F:F,Presensi!E:E,'Entry Data'!AP5475)</f>
        <v>0</v>
      </c>
      <c r="Y5475" s="66" t="str">
        <f>IFERROR(INDEX('Retasi Pricing'!F:F,MATCH('Entry Data'!AM5475,'Retasi Pricing'!E:E,0))*X5475,"")</f>
        <v/>
      </c>
      <c r="Z5475" s="62"/>
      <c r="AA5475" s="62"/>
      <c r="AB5475" s="32"/>
      <c r="AC5475" s="32"/>
      <c r="AD5475" s="32" t="str">
        <f t="shared" si="1536"/>
        <v/>
      </c>
      <c r="AF5475" s="5" t="str">
        <f t="shared" si="1537"/>
        <v/>
      </c>
      <c r="AG5475" s="5" t="str">
        <f t="shared" si="1538"/>
        <v/>
      </c>
      <c r="AH5475" s="5" t="str">
        <f t="shared" si="1539"/>
        <v/>
      </c>
      <c r="AI5475" s="5" t="str">
        <f t="shared" si="1540"/>
        <v/>
      </c>
      <c r="AJ5475" s="5" t="str">
        <f t="shared" si="1541"/>
        <v/>
      </c>
      <c r="AK5475" s="5" t="str">
        <f t="shared" si="1542"/>
        <v/>
      </c>
      <c r="AM5475" s="5" t="str">
        <f t="shared" si="1544"/>
        <v/>
      </c>
      <c r="AN5475" s="5" t="str">
        <f t="shared" si="1545"/>
        <v/>
      </c>
      <c r="AO5475" s="5" t="str">
        <f t="shared" si="1546"/>
        <v/>
      </c>
      <c r="AP5475" s="5" t="str">
        <f t="shared" si="1547"/>
        <v/>
      </c>
    </row>
    <row r="5476" spans="1:42" x14ac:dyDescent="0.3">
      <c r="A5476" s="33"/>
      <c r="B5476" s="33"/>
      <c r="C5476" s="70"/>
      <c r="D5476" s="71"/>
      <c r="E5476" s="70"/>
      <c r="F5476" s="71"/>
      <c r="G5476" s="33"/>
      <c r="H5476" s="33"/>
      <c r="I5476" s="33"/>
      <c r="J5476" s="33"/>
      <c r="K5476" s="63"/>
      <c r="L5476" s="32" t="str">
        <f t="shared" si="1531"/>
        <v/>
      </c>
      <c r="M5476" s="32" t="str">
        <f t="shared" si="1532"/>
        <v/>
      </c>
      <c r="N5476" s="32" t="str">
        <f t="shared" si="1533"/>
        <v/>
      </c>
      <c r="O5476" s="146"/>
      <c r="P5476" s="65"/>
      <c r="Q5476" s="65"/>
      <c r="R5476" s="66"/>
      <c r="S5476" s="66"/>
      <c r="T5476" s="66"/>
      <c r="U5476" s="67">
        <f t="shared" si="1543"/>
        <v>0</v>
      </c>
      <c r="V5476" s="66" t="e">
        <f t="shared" si="1534"/>
        <v>#VALUE!</v>
      </c>
      <c r="W5476" s="66" t="str">
        <f t="shared" si="1535"/>
        <v/>
      </c>
      <c r="X5476" s="66">
        <f>A5476+SUMIFS(Presensi!F:F,Presensi!E:E,'Entry Data'!AP5476)</f>
        <v>0</v>
      </c>
      <c r="Y5476" s="66" t="str">
        <f>IFERROR(INDEX('Retasi Pricing'!F:F,MATCH('Entry Data'!AM5476,'Retasi Pricing'!E:E,0))*X5476,"")</f>
        <v/>
      </c>
      <c r="Z5476" s="62"/>
      <c r="AA5476" s="62"/>
      <c r="AB5476" s="32"/>
      <c r="AC5476" s="32"/>
      <c r="AD5476" s="32" t="str">
        <f t="shared" si="1536"/>
        <v/>
      </c>
      <c r="AF5476" s="5" t="str">
        <f t="shared" si="1537"/>
        <v/>
      </c>
      <c r="AG5476" s="5" t="str">
        <f t="shared" si="1538"/>
        <v/>
      </c>
      <c r="AH5476" s="5" t="str">
        <f t="shared" si="1539"/>
        <v/>
      </c>
      <c r="AI5476" s="5" t="str">
        <f t="shared" si="1540"/>
        <v/>
      </c>
      <c r="AJ5476" s="5" t="str">
        <f t="shared" si="1541"/>
        <v/>
      </c>
      <c r="AK5476" s="5" t="str">
        <f t="shared" si="1542"/>
        <v/>
      </c>
      <c r="AM5476" s="5" t="str">
        <f t="shared" si="1544"/>
        <v/>
      </c>
      <c r="AN5476" s="5" t="str">
        <f t="shared" si="1545"/>
        <v/>
      </c>
      <c r="AO5476" s="5" t="str">
        <f t="shared" si="1546"/>
        <v/>
      </c>
      <c r="AP5476" s="5" t="str">
        <f t="shared" si="1547"/>
        <v/>
      </c>
    </row>
    <row r="5477" spans="1:42" x14ac:dyDescent="0.3">
      <c r="A5477" s="33"/>
      <c r="B5477" s="33"/>
      <c r="C5477" s="70"/>
      <c r="D5477" s="71"/>
      <c r="E5477" s="70"/>
      <c r="F5477" s="71"/>
      <c r="G5477" s="33"/>
      <c r="H5477" s="33"/>
      <c r="I5477" s="33"/>
      <c r="J5477" s="33"/>
      <c r="K5477" s="63"/>
      <c r="L5477" s="32" t="str">
        <f t="shared" si="1531"/>
        <v/>
      </c>
      <c r="M5477" s="32" t="str">
        <f t="shared" si="1532"/>
        <v/>
      </c>
      <c r="N5477" s="32" t="str">
        <f t="shared" si="1533"/>
        <v/>
      </c>
      <c r="O5477" s="146"/>
      <c r="P5477" s="65"/>
      <c r="Q5477" s="65"/>
      <c r="R5477" s="66"/>
      <c r="S5477" s="66"/>
      <c r="T5477" s="66"/>
      <c r="U5477" s="67">
        <f t="shared" si="1543"/>
        <v>0</v>
      </c>
      <c r="V5477" s="66" t="e">
        <f t="shared" si="1534"/>
        <v>#VALUE!</v>
      </c>
      <c r="W5477" s="66" t="str">
        <f t="shared" si="1535"/>
        <v/>
      </c>
      <c r="X5477" s="66">
        <f>A5477+SUMIFS(Presensi!F:F,Presensi!E:E,'Entry Data'!AP5477)</f>
        <v>0</v>
      </c>
      <c r="Y5477" s="66" t="str">
        <f>IFERROR(INDEX('Retasi Pricing'!F:F,MATCH('Entry Data'!AM5477,'Retasi Pricing'!E:E,0))*X5477,"")</f>
        <v/>
      </c>
      <c r="Z5477" s="62"/>
      <c r="AA5477" s="62"/>
      <c r="AB5477" s="32"/>
      <c r="AC5477" s="32"/>
      <c r="AD5477" s="32" t="str">
        <f t="shared" si="1536"/>
        <v/>
      </c>
      <c r="AF5477" s="5" t="str">
        <f t="shared" si="1537"/>
        <v/>
      </c>
      <c r="AG5477" s="5" t="str">
        <f t="shared" si="1538"/>
        <v/>
      </c>
      <c r="AH5477" s="5" t="str">
        <f t="shared" si="1539"/>
        <v/>
      </c>
      <c r="AI5477" s="5" t="str">
        <f t="shared" si="1540"/>
        <v/>
      </c>
      <c r="AJ5477" s="5" t="str">
        <f t="shared" si="1541"/>
        <v/>
      </c>
      <c r="AK5477" s="5" t="str">
        <f t="shared" si="1542"/>
        <v/>
      </c>
      <c r="AM5477" s="5" t="str">
        <f t="shared" si="1544"/>
        <v/>
      </c>
      <c r="AN5477" s="5" t="str">
        <f t="shared" si="1545"/>
        <v/>
      </c>
      <c r="AO5477" s="5" t="str">
        <f t="shared" si="1546"/>
        <v/>
      </c>
      <c r="AP5477" s="5" t="str">
        <f t="shared" si="1547"/>
        <v/>
      </c>
    </row>
    <row r="5478" spans="1:42" x14ac:dyDescent="0.3">
      <c r="A5478" s="33"/>
      <c r="B5478" s="33"/>
      <c r="C5478" s="70"/>
      <c r="D5478" s="71"/>
      <c r="E5478" s="70"/>
      <c r="F5478" s="71"/>
      <c r="G5478" s="33"/>
      <c r="H5478" s="33"/>
      <c r="I5478" s="33"/>
      <c r="J5478" s="33"/>
      <c r="K5478" s="63"/>
      <c r="L5478" s="32" t="str">
        <f t="shared" si="1531"/>
        <v/>
      </c>
      <c r="M5478" s="32" t="str">
        <f t="shared" si="1532"/>
        <v/>
      </c>
      <c r="N5478" s="32" t="str">
        <f t="shared" si="1533"/>
        <v/>
      </c>
      <c r="O5478" s="146"/>
      <c r="P5478" s="65"/>
      <c r="Q5478" s="65"/>
      <c r="R5478" s="66"/>
      <c r="S5478" s="66"/>
      <c r="T5478" s="66"/>
      <c r="U5478" s="67">
        <f t="shared" si="1543"/>
        <v>0</v>
      </c>
      <c r="V5478" s="66" t="e">
        <f t="shared" si="1534"/>
        <v>#VALUE!</v>
      </c>
      <c r="W5478" s="66" t="str">
        <f t="shared" si="1535"/>
        <v/>
      </c>
      <c r="X5478" s="66">
        <f>A5478+SUMIFS(Presensi!F:F,Presensi!E:E,'Entry Data'!AP5478)</f>
        <v>0</v>
      </c>
      <c r="Y5478" s="66" t="str">
        <f>IFERROR(INDEX('Retasi Pricing'!F:F,MATCH('Entry Data'!AM5478,'Retasi Pricing'!E:E,0))*X5478,"")</f>
        <v/>
      </c>
      <c r="Z5478" s="62"/>
      <c r="AA5478" s="62"/>
      <c r="AB5478" s="32"/>
      <c r="AC5478" s="32"/>
      <c r="AD5478" s="32" t="str">
        <f t="shared" si="1536"/>
        <v/>
      </c>
      <c r="AF5478" s="5" t="str">
        <f t="shared" si="1537"/>
        <v/>
      </c>
      <c r="AG5478" s="5" t="str">
        <f t="shared" si="1538"/>
        <v/>
      </c>
      <c r="AH5478" s="5" t="str">
        <f t="shared" si="1539"/>
        <v/>
      </c>
      <c r="AI5478" s="5" t="str">
        <f t="shared" si="1540"/>
        <v/>
      </c>
      <c r="AJ5478" s="5" t="str">
        <f t="shared" si="1541"/>
        <v/>
      </c>
      <c r="AK5478" s="5" t="str">
        <f t="shared" si="1542"/>
        <v/>
      </c>
      <c r="AM5478" s="5" t="str">
        <f t="shared" si="1544"/>
        <v/>
      </c>
      <c r="AN5478" s="5" t="str">
        <f t="shared" si="1545"/>
        <v/>
      </c>
      <c r="AO5478" s="5" t="str">
        <f t="shared" si="1546"/>
        <v/>
      </c>
      <c r="AP5478" s="5" t="str">
        <f t="shared" si="1547"/>
        <v/>
      </c>
    </row>
    <row r="5479" spans="1:42" x14ac:dyDescent="0.3">
      <c r="A5479" s="33"/>
      <c r="B5479" s="33"/>
      <c r="C5479" s="70"/>
      <c r="D5479" s="71"/>
      <c r="E5479" s="70"/>
      <c r="F5479" s="71"/>
      <c r="G5479" s="33"/>
      <c r="H5479" s="33"/>
      <c r="I5479" s="33"/>
      <c r="J5479" s="33"/>
      <c r="K5479" s="63"/>
      <c r="L5479" s="32" t="str">
        <f t="shared" si="1531"/>
        <v/>
      </c>
      <c r="M5479" s="32" t="str">
        <f t="shared" si="1532"/>
        <v/>
      </c>
      <c r="N5479" s="32" t="str">
        <f t="shared" si="1533"/>
        <v/>
      </c>
      <c r="O5479" s="146"/>
      <c r="P5479" s="65"/>
      <c r="Q5479" s="65"/>
      <c r="R5479" s="66"/>
      <c r="S5479" s="66"/>
      <c r="T5479" s="66"/>
      <c r="U5479" s="67">
        <f t="shared" si="1543"/>
        <v>0</v>
      </c>
      <c r="V5479" s="66" t="e">
        <f t="shared" si="1534"/>
        <v>#VALUE!</v>
      </c>
      <c r="W5479" s="66" t="str">
        <f t="shared" si="1535"/>
        <v/>
      </c>
      <c r="X5479" s="66">
        <f>A5479+SUMIFS(Presensi!F:F,Presensi!E:E,'Entry Data'!AP5479)</f>
        <v>0</v>
      </c>
      <c r="Y5479" s="66" t="str">
        <f>IFERROR(INDEX('Retasi Pricing'!F:F,MATCH('Entry Data'!AM5479,'Retasi Pricing'!E:E,0))*X5479,"")</f>
        <v/>
      </c>
      <c r="Z5479" s="62"/>
      <c r="AA5479" s="62"/>
      <c r="AB5479" s="32"/>
      <c r="AC5479" s="32"/>
      <c r="AD5479" s="32" t="str">
        <f t="shared" si="1536"/>
        <v/>
      </c>
      <c r="AF5479" s="5" t="str">
        <f t="shared" si="1537"/>
        <v/>
      </c>
      <c r="AG5479" s="5" t="str">
        <f t="shared" si="1538"/>
        <v/>
      </c>
      <c r="AH5479" s="5" t="str">
        <f t="shared" si="1539"/>
        <v/>
      </c>
      <c r="AI5479" s="5" t="str">
        <f t="shared" si="1540"/>
        <v/>
      </c>
      <c r="AJ5479" s="5" t="str">
        <f t="shared" si="1541"/>
        <v/>
      </c>
      <c r="AK5479" s="5" t="str">
        <f t="shared" si="1542"/>
        <v/>
      </c>
      <c r="AM5479" s="5" t="str">
        <f t="shared" si="1544"/>
        <v/>
      </c>
      <c r="AN5479" s="5" t="str">
        <f t="shared" si="1545"/>
        <v/>
      </c>
      <c r="AO5479" s="5" t="str">
        <f t="shared" si="1546"/>
        <v/>
      </c>
      <c r="AP5479" s="5" t="str">
        <f t="shared" si="1547"/>
        <v/>
      </c>
    </row>
    <row r="5480" spans="1:42" x14ac:dyDescent="0.3">
      <c r="A5480" s="33"/>
      <c r="B5480" s="33"/>
      <c r="C5480" s="70"/>
      <c r="D5480" s="71"/>
      <c r="E5480" s="70"/>
      <c r="F5480" s="71"/>
      <c r="G5480" s="33"/>
      <c r="H5480" s="33"/>
      <c r="I5480" s="33"/>
      <c r="J5480" s="33"/>
      <c r="K5480" s="63"/>
      <c r="L5480" s="32" t="str">
        <f t="shared" si="1531"/>
        <v/>
      </c>
      <c r="M5480" s="32" t="str">
        <f t="shared" si="1532"/>
        <v/>
      </c>
      <c r="N5480" s="32" t="str">
        <f t="shared" si="1533"/>
        <v/>
      </c>
      <c r="O5480" s="146"/>
      <c r="P5480" s="65"/>
      <c r="Q5480" s="65"/>
      <c r="R5480" s="66"/>
      <c r="S5480" s="66"/>
      <c r="T5480" s="66"/>
      <c r="U5480" s="67">
        <f t="shared" si="1543"/>
        <v>0</v>
      </c>
      <c r="V5480" s="66" t="e">
        <f t="shared" si="1534"/>
        <v>#VALUE!</v>
      </c>
      <c r="W5480" s="66" t="str">
        <f t="shared" si="1535"/>
        <v/>
      </c>
      <c r="X5480" s="66">
        <f>A5480+SUMIFS(Presensi!F:F,Presensi!E:E,'Entry Data'!AP5480)</f>
        <v>0</v>
      </c>
      <c r="Y5480" s="66" t="str">
        <f>IFERROR(INDEX('Retasi Pricing'!F:F,MATCH('Entry Data'!AM5480,'Retasi Pricing'!E:E,0))*X5480,"")</f>
        <v/>
      </c>
      <c r="Z5480" s="62"/>
      <c r="AA5480" s="62"/>
      <c r="AB5480" s="32"/>
      <c r="AC5480" s="32"/>
      <c r="AD5480" s="32" t="str">
        <f t="shared" si="1536"/>
        <v/>
      </c>
      <c r="AF5480" s="5" t="str">
        <f t="shared" si="1537"/>
        <v/>
      </c>
      <c r="AG5480" s="5" t="str">
        <f t="shared" si="1538"/>
        <v/>
      </c>
      <c r="AH5480" s="5" t="str">
        <f t="shared" si="1539"/>
        <v/>
      </c>
      <c r="AI5480" s="5" t="str">
        <f t="shared" si="1540"/>
        <v/>
      </c>
      <c r="AJ5480" s="5" t="str">
        <f t="shared" si="1541"/>
        <v/>
      </c>
      <c r="AK5480" s="5" t="str">
        <f t="shared" si="1542"/>
        <v/>
      </c>
      <c r="AM5480" s="5" t="str">
        <f t="shared" si="1544"/>
        <v/>
      </c>
      <c r="AN5480" s="5" t="str">
        <f t="shared" si="1545"/>
        <v/>
      </c>
      <c r="AO5480" s="5" t="str">
        <f t="shared" si="1546"/>
        <v/>
      </c>
      <c r="AP5480" s="5" t="str">
        <f t="shared" si="1547"/>
        <v/>
      </c>
    </row>
    <row r="5481" spans="1:42" x14ac:dyDescent="0.3">
      <c r="A5481" s="33"/>
      <c r="B5481" s="33"/>
      <c r="C5481" s="70"/>
      <c r="D5481" s="71"/>
      <c r="E5481" s="70"/>
      <c r="F5481" s="71"/>
      <c r="G5481" s="33"/>
      <c r="H5481" s="33"/>
      <c r="I5481" s="33"/>
      <c r="J5481" s="33"/>
      <c r="K5481" s="63"/>
      <c r="L5481" s="32" t="str">
        <f t="shared" si="1531"/>
        <v/>
      </c>
      <c r="M5481" s="32" t="str">
        <f t="shared" si="1532"/>
        <v/>
      </c>
      <c r="N5481" s="32" t="str">
        <f t="shared" si="1533"/>
        <v/>
      </c>
      <c r="O5481" s="146"/>
      <c r="P5481" s="65"/>
      <c r="Q5481" s="65"/>
      <c r="R5481" s="66"/>
      <c r="S5481" s="66"/>
      <c r="T5481" s="66"/>
      <c r="U5481" s="67">
        <f t="shared" si="1543"/>
        <v>0</v>
      </c>
      <c r="V5481" s="66" t="e">
        <f t="shared" si="1534"/>
        <v>#VALUE!</v>
      </c>
      <c r="W5481" s="66" t="str">
        <f t="shared" si="1535"/>
        <v/>
      </c>
      <c r="X5481" s="66">
        <f>A5481+SUMIFS(Presensi!F:F,Presensi!E:E,'Entry Data'!AP5481)</f>
        <v>0</v>
      </c>
      <c r="Y5481" s="66" t="str">
        <f>IFERROR(INDEX('Retasi Pricing'!F:F,MATCH('Entry Data'!AM5481,'Retasi Pricing'!E:E,0))*X5481,"")</f>
        <v/>
      </c>
      <c r="Z5481" s="62"/>
      <c r="AA5481" s="62"/>
      <c r="AB5481" s="32"/>
      <c r="AC5481" s="32"/>
      <c r="AD5481" s="32" t="str">
        <f t="shared" si="1536"/>
        <v/>
      </c>
      <c r="AF5481" s="5" t="str">
        <f t="shared" si="1537"/>
        <v/>
      </c>
      <c r="AG5481" s="5" t="str">
        <f t="shared" si="1538"/>
        <v/>
      </c>
      <c r="AH5481" s="5" t="str">
        <f t="shared" si="1539"/>
        <v/>
      </c>
      <c r="AI5481" s="5" t="str">
        <f t="shared" si="1540"/>
        <v/>
      </c>
      <c r="AJ5481" s="5" t="str">
        <f t="shared" si="1541"/>
        <v/>
      </c>
      <c r="AK5481" s="5" t="str">
        <f t="shared" si="1542"/>
        <v/>
      </c>
      <c r="AM5481" s="5" t="str">
        <f t="shared" si="1544"/>
        <v/>
      </c>
      <c r="AN5481" s="5" t="str">
        <f t="shared" si="1545"/>
        <v/>
      </c>
      <c r="AO5481" s="5" t="str">
        <f t="shared" si="1546"/>
        <v/>
      </c>
      <c r="AP5481" s="5" t="str">
        <f t="shared" si="1547"/>
        <v/>
      </c>
    </row>
    <row r="5482" spans="1:42" x14ac:dyDescent="0.3">
      <c r="A5482" s="33"/>
      <c r="B5482" s="33"/>
      <c r="C5482" s="70"/>
      <c r="D5482" s="71"/>
      <c r="E5482" s="70"/>
      <c r="F5482" s="71"/>
      <c r="G5482" s="33"/>
      <c r="H5482" s="33"/>
      <c r="I5482" s="33"/>
      <c r="J5482" s="33"/>
      <c r="K5482" s="63"/>
      <c r="L5482" s="32" t="str">
        <f t="shared" si="1531"/>
        <v/>
      </c>
      <c r="M5482" s="32" t="str">
        <f t="shared" si="1532"/>
        <v/>
      </c>
      <c r="N5482" s="32" t="str">
        <f t="shared" si="1533"/>
        <v/>
      </c>
      <c r="O5482" s="146"/>
      <c r="P5482" s="65"/>
      <c r="Q5482" s="65"/>
      <c r="R5482" s="66"/>
      <c r="S5482" s="66"/>
      <c r="T5482" s="66"/>
      <c r="U5482" s="67">
        <f t="shared" si="1543"/>
        <v>0</v>
      </c>
      <c r="V5482" s="66" t="e">
        <f t="shared" si="1534"/>
        <v>#VALUE!</v>
      </c>
      <c r="W5482" s="66" t="str">
        <f t="shared" si="1535"/>
        <v/>
      </c>
      <c r="X5482" s="66">
        <f>A5482+SUMIFS(Presensi!F:F,Presensi!E:E,'Entry Data'!AP5482)</f>
        <v>0</v>
      </c>
      <c r="Y5482" s="66" t="str">
        <f>IFERROR(INDEX('Retasi Pricing'!F:F,MATCH('Entry Data'!AM5482,'Retasi Pricing'!E:E,0))*X5482,"")</f>
        <v/>
      </c>
      <c r="Z5482" s="62"/>
      <c r="AA5482" s="62"/>
      <c r="AB5482" s="32"/>
      <c r="AC5482" s="32"/>
      <c r="AD5482" s="32" t="str">
        <f t="shared" si="1536"/>
        <v/>
      </c>
      <c r="AF5482" s="5" t="str">
        <f t="shared" si="1537"/>
        <v/>
      </c>
      <c r="AG5482" s="5" t="str">
        <f t="shared" si="1538"/>
        <v/>
      </c>
      <c r="AH5482" s="5" t="str">
        <f t="shared" si="1539"/>
        <v/>
      </c>
      <c r="AI5482" s="5" t="str">
        <f t="shared" si="1540"/>
        <v/>
      </c>
      <c r="AJ5482" s="5" t="str">
        <f t="shared" si="1541"/>
        <v/>
      </c>
      <c r="AK5482" s="5" t="str">
        <f t="shared" si="1542"/>
        <v/>
      </c>
      <c r="AM5482" s="5" t="str">
        <f t="shared" si="1544"/>
        <v/>
      </c>
      <c r="AN5482" s="5" t="str">
        <f t="shared" si="1545"/>
        <v/>
      </c>
      <c r="AO5482" s="5" t="str">
        <f t="shared" si="1546"/>
        <v/>
      </c>
      <c r="AP5482" s="5" t="str">
        <f t="shared" si="1547"/>
        <v/>
      </c>
    </row>
    <row r="5483" spans="1:42" x14ac:dyDescent="0.3">
      <c r="A5483" s="33"/>
      <c r="B5483" s="33"/>
      <c r="C5483" s="70"/>
      <c r="D5483" s="71"/>
      <c r="E5483" s="70"/>
      <c r="F5483" s="71"/>
      <c r="G5483" s="33"/>
      <c r="H5483" s="33"/>
      <c r="I5483" s="33"/>
      <c r="J5483" s="33"/>
      <c r="K5483" s="63"/>
      <c r="L5483" s="32" t="str">
        <f t="shared" si="1531"/>
        <v/>
      </c>
      <c r="M5483" s="32" t="str">
        <f t="shared" si="1532"/>
        <v/>
      </c>
      <c r="N5483" s="32" t="str">
        <f t="shared" si="1533"/>
        <v/>
      </c>
      <c r="O5483" s="146"/>
      <c r="P5483" s="65"/>
      <c r="Q5483" s="65"/>
      <c r="R5483" s="66"/>
      <c r="S5483" s="66"/>
      <c r="T5483" s="66"/>
      <c r="U5483" s="67">
        <f t="shared" si="1543"/>
        <v>0</v>
      </c>
      <c r="V5483" s="66" t="e">
        <f t="shared" si="1534"/>
        <v>#VALUE!</v>
      </c>
      <c r="W5483" s="66" t="str">
        <f t="shared" si="1535"/>
        <v/>
      </c>
      <c r="X5483" s="66">
        <f>A5483+SUMIFS(Presensi!F:F,Presensi!E:E,'Entry Data'!AP5483)</f>
        <v>0</v>
      </c>
      <c r="Y5483" s="66" t="str">
        <f>IFERROR(INDEX('Retasi Pricing'!F:F,MATCH('Entry Data'!AM5483,'Retasi Pricing'!E:E,0))*X5483,"")</f>
        <v/>
      </c>
      <c r="Z5483" s="62"/>
      <c r="AA5483" s="62"/>
      <c r="AB5483" s="32"/>
      <c r="AC5483" s="32"/>
      <c r="AD5483" s="32" t="str">
        <f t="shared" si="1536"/>
        <v/>
      </c>
      <c r="AF5483" s="5" t="str">
        <f t="shared" si="1537"/>
        <v/>
      </c>
      <c r="AG5483" s="5" t="str">
        <f t="shared" si="1538"/>
        <v/>
      </c>
      <c r="AH5483" s="5" t="str">
        <f t="shared" si="1539"/>
        <v/>
      </c>
      <c r="AI5483" s="5" t="str">
        <f t="shared" si="1540"/>
        <v/>
      </c>
      <c r="AJ5483" s="5" t="str">
        <f t="shared" si="1541"/>
        <v/>
      </c>
      <c r="AK5483" s="5" t="str">
        <f t="shared" si="1542"/>
        <v/>
      </c>
      <c r="AM5483" s="5" t="str">
        <f t="shared" si="1544"/>
        <v/>
      </c>
      <c r="AN5483" s="5" t="str">
        <f t="shared" si="1545"/>
        <v/>
      </c>
      <c r="AO5483" s="5" t="str">
        <f t="shared" si="1546"/>
        <v/>
      </c>
      <c r="AP5483" s="5" t="str">
        <f t="shared" si="1547"/>
        <v/>
      </c>
    </row>
    <row r="5484" spans="1:42" x14ac:dyDescent="0.3">
      <c r="A5484" s="33"/>
      <c r="B5484" s="33"/>
      <c r="C5484" s="70"/>
      <c r="D5484" s="71"/>
      <c r="E5484" s="70"/>
      <c r="F5484" s="71"/>
      <c r="G5484" s="33"/>
      <c r="H5484" s="33"/>
      <c r="I5484" s="33"/>
      <c r="J5484" s="33"/>
      <c r="K5484" s="63"/>
      <c r="L5484" s="32" t="str">
        <f t="shared" ref="L5484:L5547" si="1548">IFERROR(VLOOKUP(K5484,db_unit,2,FALSE),"")</f>
        <v/>
      </c>
      <c r="M5484" s="32" t="str">
        <f t="shared" ref="M5484:M5547" si="1549">IFERROR(VLOOKUP(K5484,db_unit,3,FALSE),"")</f>
        <v/>
      </c>
      <c r="N5484" s="32" t="str">
        <f t="shared" ref="N5484:N5547" si="1550">IFERROR(VLOOKUP(K5484,db_unit,4,FALSE),"")</f>
        <v/>
      </c>
      <c r="O5484" s="146"/>
      <c r="P5484" s="65"/>
      <c r="Q5484" s="65"/>
      <c r="R5484" s="66"/>
      <c r="S5484" s="66"/>
      <c r="T5484" s="66"/>
      <c r="U5484" s="67">
        <f t="shared" si="1543"/>
        <v>0</v>
      </c>
      <c r="V5484" s="66" t="e">
        <f t="shared" si="1534"/>
        <v>#VALUE!</v>
      </c>
      <c r="W5484" s="66" t="str">
        <f t="shared" si="1535"/>
        <v/>
      </c>
      <c r="X5484" s="66">
        <f>A5484+SUMIFS(Presensi!F:F,Presensi!E:E,'Entry Data'!AP5484)</f>
        <v>0</v>
      </c>
      <c r="Y5484" s="66" t="str">
        <f>IFERROR(INDEX('Retasi Pricing'!F:F,MATCH('Entry Data'!AM5484,'Retasi Pricing'!E:E,0))*X5484,"")</f>
        <v/>
      </c>
      <c r="Z5484" s="62"/>
      <c r="AA5484" s="62"/>
      <c r="AB5484" s="32"/>
      <c r="AC5484" s="32"/>
      <c r="AD5484" s="32" t="str">
        <f t="shared" si="1536"/>
        <v/>
      </c>
      <c r="AF5484" s="5" t="str">
        <f t="shared" si="1537"/>
        <v/>
      </c>
      <c r="AG5484" s="5" t="str">
        <f t="shared" si="1538"/>
        <v/>
      </c>
      <c r="AH5484" s="5" t="str">
        <f t="shared" si="1539"/>
        <v/>
      </c>
      <c r="AI5484" s="5" t="str">
        <f t="shared" si="1540"/>
        <v/>
      </c>
      <c r="AJ5484" s="5" t="str">
        <f t="shared" si="1541"/>
        <v/>
      </c>
      <c r="AK5484" s="5" t="str">
        <f t="shared" si="1542"/>
        <v/>
      </c>
      <c r="AM5484" s="5" t="str">
        <f t="shared" si="1544"/>
        <v/>
      </c>
      <c r="AN5484" s="5" t="str">
        <f t="shared" si="1545"/>
        <v/>
      </c>
      <c r="AO5484" s="5" t="str">
        <f t="shared" si="1546"/>
        <v/>
      </c>
      <c r="AP5484" s="5" t="str">
        <f t="shared" si="1547"/>
        <v/>
      </c>
    </row>
    <row r="5485" spans="1:42" x14ac:dyDescent="0.3">
      <c r="A5485" s="33"/>
      <c r="B5485" s="33"/>
      <c r="C5485" s="70"/>
      <c r="D5485" s="71"/>
      <c r="E5485" s="70"/>
      <c r="F5485" s="71"/>
      <c r="G5485" s="33"/>
      <c r="H5485" s="33"/>
      <c r="I5485" s="33"/>
      <c r="J5485" s="33"/>
      <c r="K5485" s="63"/>
      <c r="L5485" s="32" t="str">
        <f t="shared" si="1548"/>
        <v/>
      </c>
      <c r="M5485" s="32" t="str">
        <f t="shared" si="1549"/>
        <v/>
      </c>
      <c r="N5485" s="32" t="str">
        <f t="shared" si="1550"/>
        <v/>
      </c>
      <c r="O5485" s="146"/>
      <c r="P5485" s="65"/>
      <c r="Q5485" s="65"/>
      <c r="R5485" s="66"/>
      <c r="S5485" s="66"/>
      <c r="T5485" s="66"/>
      <c r="U5485" s="67">
        <f t="shared" si="1543"/>
        <v>0</v>
      </c>
      <c r="V5485" s="66" t="e">
        <f t="shared" si="1534"/>
        <v>#VALUE!</v>
      </c>
      <c r="W5485" s="66" t="str">
        <f t="shared" si="1535"/>
        <v/>
      </c>
      <c r="X5485" s="66">
        <f>A5485+SUMIFS(Presensi!F:F,Presensi!E:E,'Entry Data'!AP5485)</f>
        <v>0</v>
      </c>
      <c r="Y5485" s="66" t="str">
        <f>IFERROR(INDEX('Retasi Pricing'!F:F,MATCH('Entry Data'!AM5485,'Retasi Pricing'!E:E,0))*X5485,"")</f>
        <v/>
      </c>
      <c r="Z5485" s="62"/>
      <c r="AA5485" s="62"/>
      <c r="AB5485" s="32"/>
      <c r="AC5485" s="32"/>
      <c r="AD5485" s="32" t="str">
        <f t="shared" si="1536"/>
        <v/>
      </c>
      <c r="AF5485" s="5" t="str">
        <f t="shared" si="1537"/>
        <v/>
      </c>
      <c r="AG5485" s="5" t="str">
        <f t="shared" si="1538"/>
        <v/>
      </c>
      <c r="AH5485" s="5" t="str">
        <f t="shared" si="1539"/>
        <v/>
      </c>
      <c r="AI5485" s="5" t="str">
        <f t="shared" si="1540"/>
        <v/>
      </c>
      <c r="AJ5485" s="5" t="str">
        <f t="shared" si="1541"/>
        <v/>
      </c>
      <c r="AK5485" s="5" t="str">
        <f t="shared" si="1542"/>
        <v/>
      </c>
      <c r="AM5485" s="5" t="str">
        <f t="shared" si="1544"/>
        <v/>
      </c>
      <c r="AN5485" s="5" t="str">
        <f t="shared" si="1545"/>
        <v/>
      </c>
      <c r="AO5485" s="5" t="str">
        <f t="shared" si="1546"/>
        <v/>
      </c>
      <c r="AP5485" s="5" t="str">
        <f t="shared" si="1547"/>
        <v/>
      </c>
    </row>
    <row r="5486" spans="1:42" x14ac:dyDescent="0.3">
      <c r="A5486" s="33"/>
      <c r="B5486" s="33"/>
      <c r="C5486" s="70"/>
      <c r="D5486" s="71"/>
      <c r="E5486" s="70"/>
      <c r="F5486" s="71"/>
      <c r="G5486" s="33"/>
      <c r="H5486" s="33"/>
      <c r="I5486" s="33"/>
      <c r="J5486" s="33"/>
      <c r="K5486" s="63"/>
      <c r="L5486" s="32" t="str">
        <f t="shared" si="1548"/>
        <v/>
      </c>
      <c r="M5486" s="32" t="str">
        <f t="shared" si="1549"/>
        <v/>
      </c>
      <c r="N5486" s="32" t="str">
        <f t="shared" si="1550"/>
        <v/>
      </c>
      <c r="O5486" s="146"/>
      <c r="P5486" s="65"/>
      <c r="Q5486" s="65"/>
      <c r="R5486" s="66"/>
      <c r="S5486" s="66"/>
      <c r="T5486" s="66"/>
      <c r="U5486" s="67">
        <f t="shared" si="1543"/>
        <v>0</v>
      </c>
      <c r="V5486" s="66" t="e">
        <f t="shared" si="1534"/>
        <v>#VALUE!</v>
      </c>
      <c r="W5486" s="66" t="str">
        <f t="shared" si="1535"/>
        <v/>
      </c>
      <c r="X5486" s="66">
        <f>A5486+SUMIFS(Presensi!F:F,Presensi!E:E,'Entry Data'!AP5486)</f>
        <v>0</v>
      </c>
      <c r="Y5486" s="66" t="str">
        <f>IFERROR(INDEX('Retasi Pricing'!F:F,MATCH('Entry Data'!AM5486,'Retasi Pricing'!E:E,0))*X5486,"")</f>
        <v/>
      </c>
      <c r="Z5486" s="62"/>
      <c r="AA5486" s="62"/>
      <c r="AB5486" s="32"/>
      <c r="AC5486" s="32"/>
      <c r="AD5486" s="32" t="str">
        <f t="shared" si="1536"/>
        <v/>
      </c>
      <c r="AF5486" s="5" t="str">
        <f t="shared" si="1537"/>
        <v/>
      </c>
      <c r="AG5486" s="5" t="str">
        <f t="shared" si="1538"/>
        <v/>
      </c>
      <c r="AH5486" s="5" t="str">
        <f t="shared" si="1539"/>
        <v/>
      </c>
      <c r="AI5486" s="5" t="str">
        <f t="shared" si="1540"/>
        <v/>
      </c>
      <c r="AJ5486" s="5" t="str">
        <f t="shared" si="1541"/>
        <v/>
      </c>
      <c r="AK5486" s="5" t="str">
        <f t="shared" si="1542"/>
        <v/>
      </c>
      <c r="AM5486" s="5" t="str">
        <f t="shared" si="1544"/>
        <v/>
      </c>
      <c r="AN5486" s="5" t="str">
        <f t="shared" si="1545"/>
        <v/>
      </c>
      <c r="AO5486" s="5" t="str">
        <f t="shared" si="1546"/>
        <v/>
      </c>
      <c r="AP5486" s="5" t="str">
        <f t="shared" si="1547"/>
        <v/>
      </c>
    </row>
    <row r="5487" spans="1:42" x14ac:dyDescent="0.3">
      <c r="A5487" s="33"/>
      <c r="B5487" s="33"/>
      <c r="C5487" s="70"/>
      <c r="D5487" s="71"/>
      <c r="E5487" s="70"/>
      <c r="F5487" s="71"/>
      <c r="G5487" s="33"/>
      <c r="H5487" s="33"/>
      <c r="I5487" s="33"/>
      <c r="J5487" s="33"/>
      <c r="K5487" s="63"/>
      <c r="L5487" s="32" t="str">
        <f t="shared" si="1548"/>
        <v/>
      </c>
      <c r="M5487" s="32" t="str">
        <f t="shared" si="1549"/>
        <v/>
      </c>
      <c r="N5487" s="32" t="str">
        <f t="shared" si="1550"/>
        <v/>
      </c>
      <c r="O5487" s="146"/>
      <c r="P5487" s="65"/>
      <c r="Q5487" s="65"/>
      <c r="R5487" s="66"/>
      <c r="S5487" s="66"/>
      <c r="T5487" s="66"/>
      <c r="U5487" s="67">
        <f t="shared" si="1543"/>
        <v>0</v>
      </c>
      <c r="V5487" s="66" t="e">
        <f t="shared" si="1534"/>
        <v>#VALUE!</v>
      </c>
      <c r="W5487" s="66" t="str">
        <f t="shared" si="1535"/>
        <v/>
      </c>
      <c r="X5487" s="66">
        <f>A5487+SUMIFS(Presensi!F:F,Presensi!E:E,'Entry Data'!AP5487)</f>
        <v>0</v>
      </c>
      <c r="Y5487" s="66" t="str">
        <f>IFERROR(INDEX('Retasi Pricing'!F:F,MATCH('Entry Data'!AM5487,'Retasi Pricing'!E:E,0))*X5487,"")</f>
        <v/>
      </c>
      <c r="Z5487" s="62"/>
      <c r="AA5487" s="62"/>
      <c r="AB5487" s="32"/>
      <c r="AC5487" s="32"/>
      <c r="AD5487" s="32" t="str">
        <f t="shared" si="1536"/>
        <v/>
      </c>
      <c r="AF5487" s="5" t="str">
        <f t="shared" si="1537"/>
        <v/>
      </c>
      <c r="AG5487" s="5" t="str">
        <f t="shared" si="1538"/>
        <v/>
      </c>
      <c r="AH5487" s="5" t="str">
        <f t="shared" si="1539"/>
        <v/>
      </c>
      <c r="AI5487" s="5" t="str">
        <f t="shared" si="1540"/>
        <v/>
      </c>
      <c r="AJ5487" s="5" t="str">
        <f t="shared" si="1541"/>
        <v/>
      </c>
      <c r="AK5487" s="5" t="str">
        <f t="shared" si="1542"/>
        <v/>
      </c>
      <c r="AM5487" s="5" t="str">
        <f t="shared" si="1544"/>
        <v/>
      </c>
      <c r="AN5487" s="5" t="str">
        <f t="shared" si="1545"/>
        <v/>
      </c>
      <c r="AO5487" s="5" t="str">
        <f t="shared" si="1546"/>
        <v/>
      </c>
      <c r="AP5487" s="5" t="str">
        <f t="shared" si="1547"/>
        <v/>
      </c>
    </row>
    <row r="5488" spans="1:42" x14ac:dyDescent="0.3">
      <c r="A5488" s="33"/>
      <c r="B5488" s="33"/>
      <c r="C5488" s="70"/>
      <c r="D5488" s="71"/>
      <c r="E5488" s="70"/>
      <c r="F5488" s="71"/>
      <c r="G5488" s="33"/>
      <c r="H5488" s="33"/>
      <c r="I5488" s="33"/>
      <c r="J5488" s="33"/>
      <c r="K5488" s="63"/>
      <c r="L5488" s="32" t="str">
        <f t="shared" si="1548"/>
        <v/>
      </c>
      <c r="M5488" s="32" t="str">
        <f t="shared" si="1549"/>
        <v/>
      </c>
      <c r="N5488" s="32" t="str">
        <f t="shared" si="1550"/>
        <v/>
      </c>
      <c r="O5488" s="146"/>
      <c r="P5488" s="65"/>
      <c r="Q5488" s="65"/>
      <c r="R5488" s="66"/>
      <c r="S5488" s="66"/>
      <c r="T5488" s="66"/>
      <c r="U5488" s="67">
        <f t="shared" si="1543"/>
        <v>0</v>
      </c>
      <c r="V5488" s="66" t="e">
        <f t="shared" si="1534"/>
        <v>#VALUE!</v>
      </c>
      <c r="W5488" s="66" t="str">
        <f t="shared" si="1535"/>
        <v/>
      </c>
      <c r="X5488" s="66">
        <f>A5488+SUMIFS(Presensi!F:F,Presensi!E:E,'Entry Data'!AP5488)</f>
        <v>0</v>
      </c>
      <c r="Y5488" s="66" t="str">
        <f>IFERROR(INDEX('Retasi Pricing'!F:F,MATCH('Entry Data'!AM5488,'Retasi Pricing'!E:E,0))*X5488,"")</f>
        <v/>
      </c>
      <c r="Z5488" s="62"/>
      <c r="AA5488" s="62"/>
      <c r="AB5488" s="32"/>
      <c r="AC5488" s="32"/>
      <c r="AD5488" s="32" t="str">
        <f t="shared" si="1536"/>
        <v/>
      </c>
      <c r="AF5488" s="5" t="str">
        <f t="shared" si="1537"/>
        <v/>
      </c>
      <c r="AG5488" s="5" t="str">
        <f t="shared" si="1538"/>
        <v/>
      </c>
      <c r="AH5488" s="5" t="str">
        <f t="shared" si="1539"/>
        <v/>
      </c>
      <c r="AI5488" s="5" t="str">
        <f t="shared" si="1540"/>
        <v/>
      </c>
      <c r="AJ5488" s="5" t="str">
        <f t="shared" si="1541"/>
        <v/>
      </c>
      <c r="AK5488" s="5" t="str">
        <f t="shared" si="1542"/>
        <v/>
      </c>
      <c r="AM5488" s="5" t="str">
        <f t="shared" si="1544"/>
        <v/>
      </c>
      <c r="AN5488" s="5" t="str">
        <f t="shared" si="1545"/>
        <v/>
      </c>
      <c r="AO5488" s="5" t="str">
        <f t="shared" si="1546"/>
        <v/>
      </c>
      <c r="AP5488" s="5" t="str">
        <f t="shared" si="1547"/>
        <v/>
      </c>
    </row>
    <row r="5489" spans="1:42" x14ac:dyDescent="0.3">
      <c r="A5489" s="33"/>
      <c r="B5489" s="33"/>
      <c r="C5489" s="70"/>
      <c r="D5489" s="71"/>
      <c r="E5489" s="70"/>
      <c r="F5489" s="71"/>
      <c r="G5489" s="33"/>
      <c r="H5489" s="33"/>
      <c r="I5489" s="33"/>
      <c r="J5489" s="33"/>
      <c r="K5489" s="63"/>
      <c r="L5489" s="32" t="str">
        <f t="shared" si="1548"/>
        <v/>
      </c>
      <c r="M5489" s="32" t="str">
        <f t="shared" si="1549"/>
        <v/>
      </c>
      <c r="N5489" s="32" t="str">
        <f t="shared" si="1550"/>
        <v/>
      </c>
      <c r="O5489" s="146"/>
      <c r="P5489" s="65"/>
      <c r="Q5489" s="65"/>
      <c r="R5489" s="66"/>
      <c r="S5489" s="66"/>
      <c r="T5489" s="66"/>
      <c r="U5489" s="67">
        <f t="shared" si="1543"/>
        <v>0</v>
      </c>
      <c r="V5489" s="66" t="e">
        <f t="shared" si="1534"/>
        <v>#VALUE!</v>
      </c>
      <c r="W5489" s="66" t="str">
        <f t="shared" si="1535"/>
        <v/>
      </c>
      <c r="X5489" s="66">
        <f>A5489+SUMIFS(Presensi!F:F,Presensi!E:E,'Entry Data'!AP5489)</f>
        <v>0</v>
      </c>
      <c r="Y5489" s="66" t="str">
        <f>IFERROR(INDEX('Retasi Pricing'!F:F,MATCH('Entry Data'!AM5489,'Retasi Pricing'!E:E,0))*X5489,"")</f>
        <v/>
      </c>
      <c r="Z5489" s="62"/>
      <c r="AA5489" s="62"/>
      <c r="AB5489" s="32"/>
      <c r="AC5489" s="32"/>
      <c r="AD5489" s="32" t="str">
        <f t="shared" si="1536"/>
        <v/>
      </c>
      <c r="AF5489" s="5" t="str">
        <f t="shared" si="1537"/>
        <v/>
      </c>
      <c r="AG5489" s="5" t="str">
        <f t="shared" si="1538"/>
        <v/>
      </c>
      <c r="AH5489" s="5" t="str">
        <f t="shared" si="1539"/>
        <v/>
      </c>
      <c r="AI5489" s="5" t="str">
        <f t="shared" si="1540"/>
        <v/>
      </c>
      <c r="AJ5489" s="5" t="str">
        <f t="shared" si="1541"/>
        <v/>
      </c>
      <c r="AK5489" s="5" t="str">
        <f t="shared" si="1542"/>
        <v/>
      </c>
      <c r="AM5489" s="5" t="str">
        <f t="shared" si="1544"/>
        <v/>
      </c>
      <c r="AN5489" s="5" t="str">
        <f t="shared" si="1545"/>
        <v/>
      </c>
      <c r="AO5489" s="5" t="str">
        <f t="shared" si="1546"/>
        <v/>
      </c>
      <c r="AP5489" s="5" t="str">
        <f t="shared" si="1547"/>
        <v/>
      </c>
    </row>
    <row r="5490" spans="1:42" x14ac:dyDescent="0.3">
      <c r="A5490" s="33"/>
      <c r="B5490" s="33"/>
      <c r="C5490" s="70"/>
      <c r="D5490" s="71"/>
      <c r="E5490" s="70"/>
      <c r="F5490" s="71"/>
      <c r="G5490" s="33"/>
      <c r="H5490" s="33"/>
      <c r="I5490" s="33"/>
      <c r="J5490" s="33"/>
      <c r="K5490" s="63"/>
      <c r="L5490" s="32" t="str">
        <f t="shared" si="1548"/>
        <v/>
      </c>
      <c r="M5490" s="32" t="str">
        <f t="shared" si="1549"/>
        <v/>
      </c>
      <c r="N5490" s="32" t="str">
        <f t="shared" si="1550"/>
        <v/>
      </c>
      <c r="O5490" s="146"/>
      <c r="P5490" s="65"/>
      <c r="Q5490" s="65"/>
      <c r="R5490" s="66"/>
      <c r="S5490" s="66"/>
      <c r="T5490" s="66"/>
      <c r="U5490" s="67">
        <f t="shared" si="1543"/>
        <v>0</v>
      </c>
      <c r="V5490" s="66" t="e">
        <f t="shared" si="1534"/>
        <v>#VALUE!</v>
      </c>
      <c r="W5490" s="66" t="str">
        <f t="shared" si="1535"/>
        <v/>
      </c>
      <c r="X5490" s="66">
        <f>A5490+SUMIFS(Presensi!F:F,Presensi!E:E,'Entry Data'!AP5490)</f>
        <v>0</v>
      </c>
      <c r="Y5490" s="66" t="str">
        <f>IFERROR(INDEX('Retasi Pricing'!F:F,MATCH('Entry Data'!AM5490,'Retasi Pricing'!E:E,0))*X5490,"")</f>
        <v/>
      </c>
      <c r="Z5490" s="62"/>
      <c r="AA5490" s="62"/>
      <c r="AB5490" s="32"/>
      <c r="AC5490" s="32"/>
      <c r="AD5490" s="32" t="str">
        <f t="shared" si="1536"/>
        <v/>
      </c>
      <c r="AF5490" s="5" t="str">
        <f t="shared" si="1537"/>
        <v/>
      </c>
      <c r="AG5490" s="5" t="str">
        <f t="shared" si="1538"/>
        <v/>
      </c>
      <c r="AH5490" s="5" t="str">
        <f t="shared" si="1539"/>
        <v/>
      </c>
      <c r="AI5490" s="5" t="str">
        <f t="shared" si="1540"/>
        <v/>
      </c>
      <c r="AJ5490" s="5" t="str">
        <f t="shared" si="1541"/>
        <v/>
      </c>
      <c r="AK5490" s="5" t="str">
        <f t="shared" si="1542"/>
        <v/>
      </c>
      <c r="AM5490" s="5" t="str">
        <f t="shared" si="1544"/>
        <v/>
      </c>
      <c r="AN5490" s="5" t="str">
        <f t="shared" si="1545"/>
        <v/>
      </c>
      <c r="AO5490" s="5" t="str">
        <f t="shared" si="1546"/>
        <v/>
      </c>
      <c r="AP5490" s="5" t="str">
        <f t="shared" si="1547"/>
        <v/>
      </c>
    </row>
    <row r="5491" spans="1:42" x14ac:dyDescent="0.3">
      <c r="A5491" s="33"/>
      <c r="B5491" s="33"/>
      <c r="C5491" s="70"/>
      <c r="D5491" s="71"/>
      <c r="E5491" s="70"/>
      <c r="F5491" s="71"/>
      <c r="G5491" s="33"/>
      <c r="H5491" s="33"/>
      <c r="I5491" s="33"/>
      <c r="J5491" s="33"/>
      <c r="K5491" s="63"/>
      <c r="L5491" s="32" t="str">
        <f t="shared" si="1548"/>
        <v/>
      </c>
      <c r="M5491" s="32" t="str">
        <f t="shared" si="1549"/>
        <v/>
      </c>
      <c r="N5491" s="32" t="str">
        <f t="shared" si="1550"/>
        <v/>
      </c>
      <c r="O5491" s="146"/>
      <c r="P5491" s="65"/>
      <c r="Q5491" s="65"/>
      <c r="R5491" s="66"/>
      <c r="S5491" s="66"/>
      <c r="T5491" s="66"/>
      <c r="U5491" s="67">
        <f t="shared" si="1543"/>
        <v>0</v>
      </c>
      <c r="V5491" s="66" t="e">
        <f t="shared" si="1534"/>
        <v>#VALUE!</v>
      </c>
      <c r="W5491" s="66" t="str">
        <f t="shared" si="1535"/>
        <v/>
      </c>
      <c r="X5491" s="66">
        <f>A5491+SUMIFS(Presensi!F:F,Presensi!E:E,'Entry Data'!AP5491)</f>
        <v>0</v>
      </c>
      <c r="Y5491" s="66" t="str">
        <f>IFERROR(INDEX('Retasi Pricing'!F:F,MATCH('Entry Data'!AM5491,'Retasi Pricing'!E:E,0))*X5491,"")</f>
        <v/>
      </c>
      <c r="Z5491" s="62"/>
      <c r="AA5491" s="62"/>
      <c r="AB5491" s="32"/>
      <c r="AC5491" s="32"/>
      <c r="AD5491" s="32" t="str">
        <f t="shared" si="1536"/>
        <v/>
      </c>
      <c r="AF5491" s="5" t="str">
        <f t="shared" si="1537"/>
        <v/>
      </c>
      <c r="AG5491" s="5" t="str">
        <f t="shared" si="1538"/>
        <v/>
      </c>
      <c r="AH5491" s="5" t="str">
        <f t="shared" si="1539"/>
        <v/>
      </c>
      <c r="AI5491" s="5" t="str">
        <f t="shared" si="1540"/>
        <v/>
      </c>
      <c r="AJ5491" s="5" t="str">
        <f t="shared" si="1541"/>
        <v/>
      </c>
      <c r="AK5491" s="5" t="str">
        <f t="shared" si="1542"/>
        <v/>
      </c>
      <c r="AM5491" s="5" t="str">
        <f t="shared" si="1544"/>
        <v/>
      </c>
      <c r="AN5491" s="5" t="str">
        <f t="shared" si="1545"/>
        <v/>
      </c>
      <c r="AO5491" s="5" t="str">
        <f t="shared" si="1546"/>
        <v/>
      </c>
      <c r="AP5491" s="5" t="str">
        <f t="shared" si="1547"/>
        <v/>
      </c>
    </row>
    <row r="5492" spans="1:42" x14ac:dyDescent="0.3">
      <c r="A5492" s="33"/>
      <c r="B5492" s="33"/>
      <c r="C5492" s="70"/>
      <c r="D5492" s="71"/>
      <c r="E5492" s="70"/>
      <c r="F5492" s="71"/>
      <c r="G5492" s="33"/>
      <c r="H5492" s="33"/>
      <c r="I5492" s="33"/>
      <c r="J5492" s="33"/>
      <c r="K5492" s="63"/>
      <c r="L5492" s="32" t="str">
        <f t="shared" si="1548"/>
        <v/>
      </c>
      <c r="M5492" s="32" t="str">
        <f t="shared" si="1549"/>
        <v/>
      </c>
      <c r="N5492" s="32" t="str">
        <f t="shared" si="1550"/>
        <v/>
      </c>
      <c r="O5492" s="146"/>
      <c r="P5492" s="65"/>
      <c r="Q5492" s="65"/>
      <c r="R5492" s="66"/>
      <c r="S5492" s="66"/>
      <c r="T5492" s="66"/>
      <c r="U5492" s="67">
        <f t="shared" si="1543"/>
        <v>0</v>
      </c>
      <c r="V5492" s="66" t="e">
        <f t="shared" si="1534"/>
        <v>#VALUE!</v>
      </c>
      <c r="W5492" s="66" t="str">
        <f t="shared" si="1535"/>
        <v/>
      </c>
      <c r="X5492" s="66">
        <f>A5492+SUMIFS(Presensi!F:F,Presensi!E:E,'Entry Data'!AP5492)</f>
        <v>0</v>
      </c>
      <c r="Y5492" s="66" t="str">
        <f>IFERROR(INDEX('Retasi Pricing'!F:F,MATCH('Entry Data'!AM5492,'Retasi Pricing'!E:E,0))*X5492,"")</f>
        <v/>
      </c>
      <c r="Z5492" s="62"/>
      <c r="AA5492" s="62"/>
      <c r="AB5492" s="32"/>
      <c r="AC5492" s="32"/>
      <c r="AD5492" s="32" t="str">
        <f t="shared" si="1536"/>
        <v/>
      </c>
      <c r="AF5492" s="5" t="str">
        <f t="shared" si="1537"/>
        <v/>
      </c>
      <c r="AG5492" s="5" t="str">
        <f t="shared" si="1538"/>
        <v/>
      </c>
      <c r="AH5492" s="5" t="str">
        <f t="shared" si="1539"/>
        <v/>
      </c>
      <c r="AI5492" s="5" t="str">
        <f t="shared" si="1540"/>
        <v/>
      </c>
      <c r="AJ5492" s="5" t="str">
        <f t="shared" si="1541"/>
        <v/>
      </c>
      <c r="AK5492" s="5" t="str">
        <f t="shared" si="1542"/>
        <v/>
      </c>
      <c r="AM5492" s="5" t="str">
        <f t="shared" si="1544"/>
        <v/>
      </c>
      <c r="AN5492" s="5" t="str">
        <f t="shared" si="1545"/>
        <v/>
      </c>
      <c r="AO5492" s="5" t="str">
        <f t="shared" si="1546"/>
        <v/>
      </c>
      <c r="AP5492" s="5" t="str">
        <f t="shared" si="1547"/>
        <v/>
      </c>
    </row>
    <row r="5493" spans="1:42" x14ac:dyDescent="0.3">
      <c r="A5493" s="33"/>
      <c r="B5493" s="33"/>
      <c r="C5493" s="70"/>
      <c r="D5493" s="71"/>
      <c r="E5493" s="70"/>
      <c r="F5493" s="71"/>
      <c r="G5493" s="33"/>
      <c r="H5493" s="33"/>
      <c r="I5493" s="33"/>
      <c r="J5493" s="33"/>
      <c r="K5493" s="63"/>
      <c r="L5493" s="32" t="str">
        <f t="shared" si="1548"/>
        <v/>
      </c>
      <c r="M5493" s="32" t="str">
        <f t="shared" si="1549"/>
        <v/>
      </c>
      <c r="N5493" s="32" t="str">
        <f t="shared" si="1550"/>
        <v/>
      </c>
      <c r="O5493" s="146"/>
      <c r="P5493" s="65"/>
      <c r="Q5493" s="65"/>
      <c r="R5493" s="66"/>
      <c r="S5493" s="66"/>
      <c r="T5493" s="66"/>
      <c r="U5493" s="67">
        <f t="shared" si="1543"/>
        <v>0</v>
      </c>
      <c r="V5493" s="66" t="e">
        <f t="shared" si="1534"/>
        <v>#VALUE!</v>
      </c>
      <c r="W5493" s="66" t="str">
        <f t="shared" si="1535"/>
        <v/>
      </c>
      <c r="X5493" s="66">
        <f>A5493+SUMIFS(Presensi!F:F,Presensi!E:E,'Entry Data'!AP5493)</f>
        <v>0</v>
      </c>
      <c r="Y5493" s="66" t="str">
        <f>IFERROR(INDEX('Retasi Pricing'!F:F,MATCH('Entry Data'!AM5493,'Retasi Pricing'!E:E,0))*X5493,"")</f>
        <v/>
      </c>
      <c r="Z5493" s="62"/>
      <c r="AA5493" s="62"/>
      <c r="AB5493" s="32"/>
      <c r="AC5493" s="32"/>
      <c r="AD5493" s="32" t="str">
        <f t="shared" si="1536"/>
        <v/>
      </c>
      <c r="AF5493" s="5" t="str">
        <f t="shared" si="1537"/>
        <v/>
      </c>
      <c r="AG5493" s="5" t="str">
        <f t="shared" si="1538"/>
        <v/>
      </c>
      <c r="AH5493" s="5" t="str">
        <f t="shared" si="1539"/>
        <v/>
      </c>
      <c r="AI5493" s="5" t="str">
        <f t="shared" si="1540"/>
        <v/>
      </c>
      <c r="AJ5493" s="5" t="str">
        <f t="shared" si="1541"/>
        <v/>
      </c>
      <c r="AK5493" s="5" t="str">
        <f t="shared" si="1542"/>
        <v/>
      </c>
      <c r="AM5493" s="5" t="str">
        <f t="shared" si="1544"/>
        <v/>
      </c>
      <c r="AN5493" s="5" t="str">
        <f t="shared" si="1545"/>
        <v/>
      </c>
      <c r="AO5493" s="5" t="str">
        <f t="shared" si="1546"/>
        <v/>
      </c>
      <c r="AP5493" s="5" t="str">
        <f t="shared" si="1547"/>
        <v/>
      </c>
    </row>
    <row r="5494" spans="1:42" x14ac:dyDescent="0.3">
      <c r="A5494" s="33"/>
      <c r="B5494" s="33"/>
      <c r="C5494" s="70"/>
      <c r="D5494" s="71"/>
      <c r="E5494" s="70"/>
      <c r="F5494" s="71"/>
      <c r="G5494" s="33"/>
      <c r="H5494" s="33"/>
      <c r="I5494" s="33"/>
      <c r="J5494" s="33"/>
      <c r="K5494" s="63"/>
      <c r="L5494" s="32" t="str">
        <f t="shared" si="1548"/>
        <v/>
      </c>
      <c r="M5494" s="32" t="str">
        <f t="shared" si="1549"/>
        <v/>
      </c>
      <c r="N5494" s="32" t="str">
        <f t="shared" si="1550"/>
        <v/>
      </c>
      <c r="O5494" s="146"/>
      <c r="P5494" s="65"/>
      <c r="Q5494" s="65"/>
      <c r="R5494" s="66"/>
      <c r="S5494" s="66"/>
      <c r="T5494" s="66"/>
      <c r="U5494" s="67">
        <f t="shared" si="1543"/>
        <v>0</v>
      </c>
      <c r="V5494" s="66" t="e">
        <f t="shared" si="1534"/>
        <v>#VALUE!</v>
      </c>
      <c r="W5494" s="66" t="str">
        <f t="shared" si="1535"/>
        <v/>
      </c>
      <c r="X5494" s="66">
        <f>A5494+SUMIFS(Presensi!F:F,Presensi!E:E,'Entry Data'!AP5494)</f>
        <v>0</v>
      </c>
      <c r="Y5494" s="66" t="str">
        <f>IFERROR(INDEX('Retasi Pricing'!F:F,MATCH('Entry Data'!AM5494,'Retasi Pricing'!E:E,0))*X5494,"")</f>
        <v/>
      </c>
      <c r="Z5494" s="62"/>
      <c r="AA5494" s="62"/>
      <c r="AB5494" s="32"/>
      <c r="AC5494" s="32"/>
      <c r="AD5494" s="32" t="str">
        <f t="shared" si="1536"/>
        <v/>
      </c>
      <c r="AF5494" s="5" t="str">
        <f t="shared" si="1537"/>
        <v/>
      </c>
      <c r="AG5494" s="5" t="str">
        <f t="shared" si="1538"/>
        <v/>
      </c>
      <c r="AH5494" s="5" t="str">
        <f t="shared" si="1539"/>
        <v/>
      </c>
      <c r="AI5494" s="5" t="str">
        <f t="shared" si="1540"/>
        <v/>
      </c>
      <c r="AJ5494" s="5" t="str">
        <f t="shared" si="1541"/>
        <v/>
      </c>
      <c r="AK5494" s="5" t="str">
        <f t="shared" si="1542"/>
        <v/>
      </c>
      <c r="AM5494" s="5" t="str">
        <f t="shared" si="1544"/>
        <v/>
      </c>
      <c r="AN5494" s="5" t="str">
        <f t="shared" si="1545"/>
        <v/>
      </c>
      <c r="AO5494" s="5" t="str">
        <f t="shared" si="1546"/>
        <v/>
      </c>
      <c r="AP5494" s="5" t="str">
        <f t="shared" si="1547"/>
        <v/>
      </c>
    </row>
    <row r="5495" spans="1:42" x14ac:dyDescent="0.3">
      <c r="A5495" s="33"/>
      <c r="B5495" s="33"/>
      <c r="C5495" s="70"/>
      <c r="D5495" s="71"/>
      <c r="E5495" s="70"/>
      <c r="F5495" s="71"/>
      <c r="G5495" s="33"/>
      <c r="H5495" s="33"/>
      <c r="I5495" s="33"/>
      <c r="J5495" s="33"/>
      <c r="K5495" s="63"/>
      <c r="L5495" s="32" t="str">
        <f t="shared" si="1548"/>
        <v/>
      </c>
      <c r="M5495" s="32" t="str">
        <f t="shared" si="1549"/>
        <v/>
      </c>
      <c r="N5495" s="32" t="str">
        <f t="shared" si="1550"/>
        <v/>
      </c>
      <c r="O5495" s="146"/>
      <c r="P5495" s="65"/>
      <c r="Q5495" s="65"/>
      <c r="R5495" s="66"/>
      <c r="S5495" s="66"/>
      <c r="T5495" s="66"/>
      <c r="U5495" s="67">
        <f t="shared" si="1543"/>
        <v>0</v>
      </c>
      <c r="V5495" s="66" t="e">
        <f t="shared" si="1534"/>
        <v>#VALUE!</v>
      </c>
      <c r="W5495" s="66" t="str">
        <f t="shared" si="1535"/>
        <v/>
      </c>
      <c r="X5495" s="66">
        <f>A5495+SUMIFS(Presensi!F:F,Presensi!E:E,'Entry Data'!AP5495)</f>
        <v>0</v>
      </c>
      <c r="Y5495" s="66" t="str">
        <f>IFERROR(INDEX('Retasi Pricing'!F:F,MATCH('Entry Data'!AM5495,'Retasi Pricing'!E:E,0))*X5495,"")</f>
        <v/>
      </c>
      <c r="Z5495" s="62"/>
      <c r="AA5495" s="62"/>
      <c r="AB5495" s="32"/>
      <c r="AC5495" s="32"/>
      <c r="AD5495" s="32" t="str">
        <f t="shared" si="1536"/>
        <v/>
      </c>
      <c r="AF5495" s="5" t="str">
        <f t="shared" si="1537"/>
        <v/>
      </c>
      <c r="AG5495" s="5" t="str">
        <f t="shared" si="1538"/>
        <v/>
      </c>
      <c r="AH5495" s="5" t="str">
        <f t="shared" si="1539"/>
        <v/>
      </c>
      <c r="AI5495" s="5" t="str">
        <f t="shared" si="1540"/>
        <v/>
      </c>
      <c r="AJ5495" s="5" t="str">
        <f t="shared" si="1541"/>
        <v/>
      </c>
      <c r="AK5495" s="5" t="str">
        <f t="shared" si="1542"/>
        <v/>
      </c>
      <c r="AM5495" s="5" t="str">
        <f t="shared" si="1544"/>
        <v/>
      </c>
      <c r="AN5495" s="5" t="str">
        <f t="shared" si="1545"/>
        <v/>
      </c>
      <c r="AO5495" s="5" t="str">
        <f t="shared" si="1546"/>
        <v/>
      </c>
      <c r="AP5495" s="5" t="str">
        <f t="shared" si="1547"/>
        <v/>
      </c>
    </row>
    <row r="5496" spans="1:42" x14ac:dyDescent="0.3">
      <c r="A5496" s="33"/>
      <c r="B5496" s="33"/>
      <c r="C5496" s="70"/>
      <c r="D5496" s="71"/>
      <c r="E5496" s="70"/>
      <c r="F5496" s="71"/>
      <c r="G5496" s="33"/>
      <c r="H5496" s="33"/>
      <c r="I5496" s="33"/>
      <c r="J5496" s="33"/>
      <c r="K5496" s="63"/>
      <c r="L5496" s="32" t="str">
        <f t="shared" si="1548"/>
        <v/>
      </c>
      <c r="M5496" s="32" t="str">
        <f t="shared" si="1549"/>
        <v/>
      </c>
      <c r="N5496" s="32" t="str">
        <f t="shared" si="1550"/>
        <v/>
      </c>
      <c r="O5496" s="146"/>
      <c r="P5496" s="65"/>
      <c r="Q5496" s="65"/>
      <c r="R5496" s="66"/>
      <c r="S5496" s="66"/>
      <c r="T5496" s="66"/>
      <c r="U5496" s="67">
        <f t="shared" si="1543"/>
        <v>0</v>
      </c>
      <c r="V5496" s="66" t="e">
        <f t="shared" si="1534"/>
        <v>#VALUE!</v>
      </c>
      <c r="W5496" s="66" t="str">
        <f t="shared" si="1535"/>
        <v/>
      </c>
      <c r="X5496" s="66">
        <f>A5496+SUMIFS(Presensi!F:F,Presensi!E:E,'Entry Data'!AP5496)</f>
        <v>0</v>
      </c>
      <c r="Y5496" s="66" t="str">
        <f>IFERROR(INDEX('Retasi Pricing'!F:F,MATCH('Entry Data'!AM5496,'Retasi Pricing'!E:E,0))*X5496,"")</f>
        <v/>
      </c>
      <c r="Z5496" s="62"/>
      <c r="AA5496" s="62"/>
      <c r="AB5496" s="32"/>
      <c r="AC5496" s="32"/>
      <c r="AD5496" s="32" t="str">
        <f t="shared" si="1536"/>
        <v/>
      </c>
      <c r="AF5496" s="5" t="str">
        <f t="shared" si="1537"/>
        <v/>
      </c>
      <c r="AG5496" s="5" t="str">
        <f t="shared" si="1538"/>
        <v/>
      </c>
      <c r="AH5496" s="5" t="str">
        <f t="shared" si="1539"/>
        <v/>
      </c>
      <c r="AI5496" s="5" t="str">
        <f t="shared" si="1540"/>
        <v/>
      </c>
      <c r="AJ5496" s="5" t="str">
        <f t="shared" si="1541"/>
        <v/>
      </c>
      <c r="AK5496" s="5" t="str">
        <f t="shared" si="1542"/>
        <v/>
      </c>
      <c r="AM5496" s="5" t="str">
        <f t="shared" si="1544"/>
        <v/>
      </c>
      <c r="AN5496" s="5" t="str">
        <f t="shared" si="1545"/>
        <v/>
      </c>
      <c r="AO5496" s="5" t="str">
        <f t="shared" si="1546"/>
        <v/>
      </c>
      <c r="AP5496" s="5" t="str">
        <f t="shared" si="1547"/>
        <v/>
      </c>
    </row>
    <row r="5497" spans="1:42" x14ac:dyDescent="0.3">
      <c r="A5497" s="33"/>
      <c r="B5497" s="33"/>
      <c r="C5497" s="70"/>
      <c r="D5497" s="71"/>
      <c r="E5497" s="70"/>
      <c r="F5497" s="71"/>
      <c r="G5497" s="33"/>
      <c r="H5497" s="33"/>
      <c r="I5497" s="33"/>
      <c r="J5497" s="33"/>
      <c r="K5497" s="63"/>
      <c r="L5497" s="32" t="str">
        <f t="shared" si="1548"/>
        <v/>
      </c>
      <c r="M5497" s="32" t="str">
        <f t="shared" si="1549"/>
        <v/>
      </c>
      <c r="N5497" s="32" t="str">
        <f t="shared" si="1550"/>
        <v/>
      </c>
      <c r="O5497" s="146"/>
      <c r="P5497" s="65"/>
      <c r="Q5497" s="65"/>
      <c r="R5497" s="66"/>
      <c r="S5497" s="66"/>
      <c r="T5497" s="66"/>
      <c r="U5497" s="67">
        <f t="shared" si="1543"/>
        <v>0</v>
      </c>
      <c r="V5497" s="66" t="e">
        <f t="shared" si="1534"/>
        <v>#VALUE!</v>
      </c>
      <c r="W5497" s="66" t="str">
        <f t="shared" si="1535"/>
        <v/>
      </c>
      <c r="X5497" s="66">
        <f>A5497+SUMIFS(Presensi!F:F,Presensi!E:E,'Entry Data'!AP5497)</f>
        <v>0</v>
      </c>
      <c r="Y5497" s="66" t="str">
        <f>IFERROR(INDEX('Retasi Pricing'!F:F,MATCH('Entry Data'!AM5497,'Retasi Pricing'!E:E,0))*X5497,"")</f>
        <v/>
      </c>
      <c r="Z5497" s="62"/>
      <c r="AA5497" s="62"/>
      <c r="AB5497" s="32"/>
      <c r="AC5497" s="32"/>
      <c r="AD5497" s="32" t="str">
        <f t="shared" si="1536"/>
        <v/>
      </c>
      <c r="AF5497" s="5" t="str">
        <f t="shared" si="1537"/>
        <v/>
      </c>
      <c r="AG5497" s="5" t="str">
        <f t="shared" si="1538"/>
        <v/>
      </c>
      <c r="AH5497" s="5" t="str">
        <f t="shared" si="1539"/>
        <v/>
      </c>
      <c r="AI5497" s="5" t="str">
        <f t="shared" si="1540"/>
        <v/>
      </c>
      <c r="AJ5497" s="5" t="str">
        <f t="shared" si="1541"/>
        <v/>
      </c>
      <c r="AK5497" s="5" t="str">
        <f t="shared" si="1542"/>
        <v/>
      </c>
      <c r="AM5497" s="5" t="str">
        <f t="shared" si="1544"/>
        <v/>
      </c>
      <c r="AN5497" s="5" t="str">
        <f t="shared" si="1545"/>
        <v/>
      </c>
      <c r="AO5497" s="5" t="str">
        <f t="shared" si="1546"/>
        <v/>
      </c>
      <c r="AP5497" s="5" t="str">
        <f t="shared" si="1547"/>
        <v/>
      </c>
    </row>
    <row r="5498" spans="1:42" x14ac:dyDescent="0.3">
      <c r="A5498" s="33"/>
      <c r="B5498" s="33"/>
      <c r="C5498" s="70"/>
      <c r="D5498" s="71"/>
      <c r="E5498" s="70"/>
      <c r="F5498" s="71"/>
      <c r="G5498" s="33"/>
      <c r="H5498" s="33"/>
      <c r="I5498" s="33"/>
      <c r="J5498" s="33"/>
      <c r="K5498" s="63"/>
      <c r="L5498" s="32" t="str">
        <f t="shared" si="1548"/>
        <v/>
      </c>
      <c r="M5498" s="32" t="str">
        <f t="shared" si="1549"/>
        <v/>
      </c>
      <c r="N5498" s="32" t="str">
        <f t="shared" si="1550"/>
        <v/>
      </c>
      <c r="O5498" s="146"/>
      <c r="P5498" s="65"/>
      <c r="Q5498" s="65"/>
      <c r="R5498" s="66"/>
      <c r="S5498" s="66"/>
      <c r="T5498" s="66"/>
      <c r="U5498" s="67">
        <f t="shared" si="1543"/>
        <v>0</v>
      </c>
      <c r="V5498" s="66" t="e">
        <f t="shared" si="1534"/>
        <v>#VALUE!</v>
      </c>
      <c r="W5498" s="66" t="str">
        <f t="shared" si="1535"/>
        <v/>
      </c>
      <c r="X5498" s="66">
        <f>A5498+SUMIFS(Presensi!F:F,Presensi!E:E,'Entry Data'!AP5498)</f>
        <v>0</v>
      </c>
      <c r="Y5498" s="66" t="str">
        <f>IFERROR(INDEX('Retasi Pricing'!F:F,MATCH('Entry Data'!AM5498,'Retasi Pricing'!E:E,0))*X5498,"")</f>
        <v/>
      </c>
      <c r="Z5498" s="62"/>
      <c r="AA5498" s="62"/>
      <c r="AB5498" s="32"/>
      <c r="AC5498" s="32"/>
      <c r="AD5498" s="32" t="str">
        <f t="shared" si="1536"/>
        <v/>
      </c>
      <c r="AF5498" s="5" t="str">
        <f t="shared" si="1537"/>
        <v/>
      </c>
      <c r="AG5498" s="5" t="str">
        <f t="shared" si="1538"/>
        <v/>
      </c>
      <c r="AH5498" s="5" t="str">
        <f t="shared" si="1539"/>
        <v/>
      </c>
      <c r="AI5498" s="5" t="str">
        <f t="shared" si="1540"/>
        <v/>
      </c>
      <c r="AJ5498" s="5" t="str">
        <f t="shared" si="1541"/>
        <v/>
      </c>
      <c r="AK5498" s="5" t="str">
        <f t="shared" si="1542"/>
        <v/>
      </c>
      <c r="AM5498" s="5" t="str">
        <f t="shared" si="1544"/>
        <v/>
      </c>
      <c r="AN5498" s="5" t="str">
        <f t="shared" si="1545"/>
        <v/>
      </c>
      <c r="AO5498" s="5" t="str">
        <f t="shared" si="1546"/>
        <v/>
      </c>
      <c r="AP5498" s="5" t="str">
        <f t="shared" si="1547"/>
        <v/>
      </c>
    </row>
    <row r="5499" spans="1:42" x14ac:dyDescent="0.3">
      <c r="A5499" s="33"/>
      <c r="B5499" s="33"/>
      <c r="C5499" s="70"/>
      <c r="D5499" s="71"/>
      <c r="E5499" s="70"/>
      <c r="F5499" s="71"/>
      <c r="G5499" s="33"/>
      <c r="H5499" s="33"/>
      <c r="I5499" s="33"/>
      <c r="J5499" s="33"/>
      <c r="K5499" s="63"/>
      <c r="L5499" s="32" t="str">
        <f t="shared" si="1548"/>
        <v/>
      </c>
      <c r="M5499" s="32" t="str">
        <f t="shared" si="1549"/>
        <v/>
      </c>
      <c r="N5499" s="32" t="str">
        <f t="shared" si="1550"/>
        <v/>
      </c>
      <c r="O5499" s="146"/>
      <c r="P5499" s="65"/>
      <c r="Q5499" s="65"/>
      <c r="R5499" s="66"/>
      <c r="S5499" s="66"/>
      <c r="T5499" s="66"/>
      <c r="U5499" s="67">
        <f t="shared" si="1543"/>
        <v>0</v>
      </c>
      <c r="V5499" s="66" t="e">
        <f t="shared" si="1534"/>
        <v>#VALUE!</v>
      </c>
      <c r="W5499" s="66" t="str">
        <f t="shared" si="1535"/>
        <v/>
      </c>
      <c r="X5499" s="66">
        <f>A5499+SUMIFS(Presensi!F:F,Presensi!E:E,'Entry Data'!AP5499)</f>
        <v>0</v>
      </c>
      <c r="Y5499" s="66" t="str">
        <f>IFERROR(INDEX('Retasi Pricing'!F:F,MATCH('Entry Data'!AM5499,'Retasi Pricing'!E:E,0))*X5499,"")</f>
        <v/>
      </c>
      <c r="Z5499" s="62"/>
      <c r="AA5499" s="62"/>
      <c r="AB5499" s="32"/>
      <c r="AC5499" s="32"/>
      <c r="AD5499" s="32" t="str">
        <f t="shared" si="1536"/>
        <v/>
      </c>
      <c r="AF5499" s="5" t="str">
        <f t="shared" si="1537"/>
        <v/>
      </c>
      <c r="AG5499" s="5" t="str">
        <f t="shared" si="1538"/>
        <v/>
      </c>
      <c r="AH5499" s="5" t="str">
        <f t="shared" si="1539"/>
        <v/>
      </c>
      <c r="AI5499" s="5" t="str">
        <f t="shared" si="1540"/>
        <v/>
      </c>
      <c r="AJ5499" s="5" t="str">
        <f t="shared" si="1541"/>
        <v/>
      </c>
      <c r="AK5499" s="5" t="str">
        <f t="shared" si="1542"/>
        <v/>
      </c>
      <c r="AM5499" s="5" t="str">
        <f t="shared" si="1544"/>
        <v/>
      </c>
      <c r="AN5499" s="5" t="str">
        <f t="shared" si="1545"/>
        <v/>
      </c>
      <c r="AO5499" s="5" t="str">
        <f t="shared" si="1546"/>
        <v/>
      </c>
      <c r="AP5499" s="5" t="str">
        <f t="shared" si="1547"/>
        <v/>
      </c>
    </row>
    <row r="5500" spans="1:42" x14ac:dyDescent="0.3">
      <c r="A5500" s="33"/>
      <c r="B5500" s="33"/>
      <c r="C5500" s="70"/>
      <c r="D5500" s="71"/>
      <c r="E5500" s="70"/>
      <c r="F5500" s="71"/>
      <c r="G5500" s="33"/>
      <c r="H5500" s="33"/>
      <c r="I5500" s="33"/>
      <c r="J5500" s="33"/>
      <c r="K5500" s="63"/>
      <c r="L5500" s="32" t="str">
        <f t="shared" si="1548"/>
        <v/>
      </c>
      <c r="M5500" s="32" t="str">
        <f t="shared" si="1549"/>
        <v/>
      </c>
      <c r="N5500" s="32" t="str">
        <f t="shared" si="1550"/>
        <v/>
      </c>
      <c r="O5500" s="146"/>
      <c r="P5500" s="65"/>
      <c r="Q5500" s="65"/>
      <c r="R5500" s="66"/>
      <c r="S5500" s="66"/>
      <c r="T5500" s="66"/>
      <c r="U5500" s="67">
        <f t="shared" si="1543"/>
        <v>0</v>
      </c>
      <c r="V5500" s="66" t="e">
        <f t="shared" si="1534"/>
        <v>#VALUE!</v>
      </c>
      <c r="W5500" s="66" t="str">
        <f t="shared" si="1535"/>
        <v/>
      </c>
      <c r="X5500" s="66">
        <f>A5500+SUMIFS(Presensi!F:F,Presensi!E:E,'Entry Data'!AP5500)</f>
        <v>0</v>
      </c>
      <c r="Y5500" s="66" t="str">
        <f>IFERROR(INDEX('Retasi Pricing'!F:F,MATCH('Entry Data'!AM5500,'Retasi Pricing'!E:E,0))*X5500,"")</f>
        <v/>
      </c>
      <c r="Z5500" s="62"/>
      <c r="AA5500" s="62"/>
      <c r="AB5500" s="32"/>
      <c r="AC5500" s="32"/>
      <c r="AD5500" s="32" t="str">
        <f t="shared" si="1536"/>
        <v/>
      </c>
      <c r="AF5500" s="5" t="str">
        <f t="shared" si="1537"/>
        <v/>
      </c>
      <c r="AG5500" s="5" t="str">
        <f t="shared" si="1538"/>
        <v/>
      </c>
      <c r="AH5500" s="5" t="str">
        <f t="shared" si="1539"/>
        <v/>
      </c>
      <c r="AI5500" s="5" t="str">
        <f t="shared" si="1540"/>
        <v/>
      </c>
      <c r="AJ5500" s="5" t="str">
        <f t="shared" si="1541"/>
        <v/>
      </c>
      <c r="AK5500" s="5" t="str">
        <f t="shared" si="1542"/>
        <v/>
      </c>
      <c r="AM5500" s="5" t="str">
        <f t="shared" si="1544"/>
        <v/>
      </c>
      <c r="AN5500" s="5" t="str">
        <f t="shared" si="1545"/>
        <v/>
      </c>
      <c r="AO5500" s="5" t="str">
        <f t="shared" si="1546"/>
        <v/>
      </c>
      <c r="AP5500" s="5" t="str">
        <f t="shared" si="1547"/>
        <v/>
      </c>
    </row>
    <row r="5501" spans="1:42" x14ac:dyDescent="0.3">
      <c r="A5501" s="33"/>
      <c r="B5501" s="33"/>
      <c r="C5501" s="70"/>
      <c r="D5501" s="71"/>
      <c r="E5501" s="70"/>
      <c r="F5501" s="71"/>
      <c r="G5501" s="33"/>
      <c r="H5501" s="33"/>
      <c r="I5501" s="33"/>
      <c r="J5501" s="33"/>
      <c r="K5501" s="63"/>
      <c r="L5501" s="32" t="str">
        <f t="shared" si="1548"/>
        <v/>
      </c>
      <c r="M5501" s="32" t="str">
        <f t="shared" si="1549"/>
        <v/>
      </c>
      <c r="N5501" s="32" t="str">
        <f t="shared" si="1550"/>
        <v/>
      </c>
      <c r="O5501" s="146"/>
      <c r="P5501" s="65"/>
      <c r="Q5501" s="65"/>
      <c r="R5501" s="66"/>
      <c r="S5501" s="66"/>
      <c r="T5501" s="66"/>
      <c r="U5501" s="67">
        <f t="shared" si="1543"/>
        <v>0</v>
      </c>
      <c r="V5501" s="66" t="e">
        <f t="shared" si="1534"/>
        <v>#VALUE!</v>
      </c>
      <c r="W5501" s="66" t="str">
        <f t="shared" si="1535"/>
        <v/>
      </c>
      <c r="X5501" s="66">
        <f>A5501+SUMIFS(Presensi!F:F,Presensi!E:E,'Entry Data'!AP5501)</f>
        <v>0</v>
      </c>
      <c r="Y5501" s="66" t="str">
        <f>IFERROR(INDEX('Retasi Pricing'!F:F,MATCH('Entry Data'!AM5501,'Retasi Pricing'!E:E,0))*X5501,"")</f>
        <v/>
      </c>
      <c r="Z5501" s="62"/>
      <c r="AA5501" s="62"/>
      <c r="AB5501" s="32"/>
      <c r="AC5501" s="32"/>
      <c r="AD5501" s="32" t="str">
        <f t="shared" si="1536"/>
        <v/>
      </c>
      <c r="AF5501" s="5" t="str">
        <f t="shared" si="1537"/>
        <v/>
      </c>
      <c r="AG5501" s="5" t="str">
        <f t="shared" si="1538"/>
        <v/>
      </c>
      <c r="AH5501" s="5" t="str">
        <f t="shared" si="1539"/>
        <v/>
      </c>
      <c r="AI5501" s="5" t="str">
        <f t="shared" si="1540"/>
        <v/>
      </c>
      <c r="AJ5501" s="5" t="str">
        <f t="shared" si="1541"/>
        <v/>
      </c>
      <c r="AK5501" s="5" t="str">
        <f t="shared" si="1542"/>
        <v/>
      </c>
      <c r="AM5501" s="5" t="str">
        <f t="shared" si="1544"/>
        <v/>
      </c>
      <c r="AN5501" s="5" t="str">
        <f t="shared" si="1545"/>
        <v/>
      </c>
      <c r="AO5501" s="5" t="str">
        <f t="shared" si="1546"/>
        <v/>
      </c>
      <c r="AP5501" s="5" t="str">
        <f t="shared" si="1547"/>
        <v/>
      </c>
    </row>
    <row r="5502" spans="1:42" x14ac:dyDescent="0.3">
      <c r="A5502" s="33"/>
      <c r="B5502" s="33"/>
      <c r="C5502" s="70"/>
      <c r="D5502" s="71"/>
      <c r="E5502" s="70"/>
      <c r="F5502" s="71"/>
      <c r="G5502" s="33"/>
      <c r="H5502" s="33"/>
      <c r="I5502" s="33"/>
      <c r="J5502" s="33"/>
      <c r="K5502" s="63"/>
      <c r="L5502" s="32" t="str">
        <f t="shared" si="1548"/>
        <v/>
      </c>
      <c r="M5502" s="32" t="str">
        <f t="shared" si="1549"/>
        <v/>
      </c>
      <c r="N5502" s="32" t="str">
        <f t="shared" si="1550"/>
        <v/>
      </c>
      <c r="O5502" s="146"/>
      <c r="P5502" s="65"/>
      <c r="Q5502" s="65"/>
      <c r="R5502" s="66"/>
      <c r="S5502" s="66"/>
      <c r="T5502" s="66"/>
      <c r="U5502" s="67">
        <f t="shared" si="1543"/>
        <v>0</v>
      </c>
      <c r="V5502" s="66" t="e">
        <f t="shared" si="1534"/>
        <v>#VALUE!</v>
      </c>
      <c r="W5502" s="66" t="str">
        <f t="shared" si="1535"/>
        <v/>
      </c>
      <c r="X5502" s="66">
        <f>A5502+SUMIFS(Presensi!F:F,Presensi!E:E,'Entry Data'!AP5502)</f>
        <v>0</v>
      </c>
      <c r="Y5502" s="66" t="str">
        <f>IFERROR(INDEX('Retasi Pricing'!F:F,MATCH('Entry Data'!AM5502,'Retasi Pricing'!E:E,0))*X5502,"")</f>
        <v/>
      </c>
      <c r="Z5502" s="62"/>
      <c r="AA5502" s="62"/>
      <c r="AB5502" s="32"/>
      <c r="AC5502" s="32"/>
      <c r="AD5502" s="32" t="str">
        <f t="shared" si="1536"/>
        <v/>
      </c>
      <c r="AF5502" s="5" t="str">
        <f t="shared" si="1537"/>
        <v/>
      </c>
      <c r="AG5502" s="5" t="str">
        <f t="shared" si="1538"/>
        <v/>
      </c>
      <c r="AH5502" s="5" t="str">
        <f t="shared" si="1539"/>
        <v/>
      </c>
      <c r="AI5502" s="5" t="str">
        <f t="shared" si="1540"/>
        <v/>
      </c>
      <c r="AJ5502" s="5" t="str">
        <f t="shared" si="1541"/>
        <v/>
      </c>
      <c r="AK5502" s="5" t="str">
        <f t="shared" si="1542"/>
        <v/>
      </c>
      <c r="AM5502" s="5" t="str">
        <f t="shared" si="1544"/>
        <v/>
      </c>
      <c r="AN5502" s="5" t="str">
        <f t="shared" si="1545"/>
        <v/>
      </c>
      <c r="AO5502" s="5" t="str">
        <f t="shared" si="1546"/>
        <v/>
      </c>
      <c r="AP5502" s="5" t="str">
        <f t="shared" si="1547"/>
        <v/>
      </c>
    </row>
    <row r="5503" spans="1:42" x14ac:dyDescent="0.3">
      <c r="A5503" s="33"/>
      <c r="B5503" s="33"/>
      <c r="C5503" s="70"/>
      <c r="D5503" s="71"/>
      <c r="E5503" s="70"/>
      <c r="F5503" s="71"/>
      <c r="G5503" s="33"/>
      <c r="H5503" s="33"/>
      <c r="I5503" s="33"/>
      <c r="J5503" s="33"/>
      <c r="K5503" s="63"/>
      <c r="L5503" s="32" t="str">
        <f t="shared" si="1548"/>
        <v/>
      </c>
      <c r="M5503" s="32" t="str">
        <f t="shared" si="1549"/>
        <v/>
      </c>
      <c r="N5503" s="32" t="str">
        <f t="shared" si="1550"/>
        <v/>
      </c>
      <c r="O5503" s="146"/>
      <c r="P5503" s="65"/>
      <c r="Q5503" s="65"/>
      <c r="R5503" s="66"/>
      <c r="S5503" s="66"/>
      <c r="T5503" s="66"/>
      <c r="U5503" s="67">
        <f t="shared" si="1543"/>
        <v>0</v>
      </c>
      <c r="V5503" s="66" t="e">
        <f t="shared" si="1534"/>
        <v>#VALUE!</v>
      </c>
      <c r="W5503" s="66" t="str">
        <f t="shared" si="1535"/>
        <v/>
      </c>
      <c r="X5503" s="66">
        <f>A5503+SUMIFS(Presensi!F:F,Presensi!E:E,'Entry Data'!AP5503)</f>
        <v>0</v>
      </c>
      <c r="Y5503" s="66" t="str">
        <f>IFERROR(INDEX('Retasi Pricing'!F:F,MATCH('Entry Data'!AM5503,'Retasi Pricing'!E:E,0))*X5503,"")</f>
        <v/>
      </c>
      <c r="Z5503" s="62"/>
      <c r="AA5503" s="62"/>
      <c r="AB5503" s="32"/>
      <c r="AC5503" s="32"/>
      <c r="AD5503" s="32" t="str">
        <f t="shared" si="1536"/>
        <v/>
      </c>
      <c r="AF5503" s="5" t="str">
        <f t="shared" si="1537"/>
        <v/>
      </c>
      <c r="AG5503" s="5" t="str">
        <f t="shared" si="1538"/>
        <v/>
      </c>
      <c r="AH5503" s="5" t="str">
        <f t="shared" si="1539"/>
        <v/>
      </c>
      <c r="AI5503" s="5" t="str">
        <f t="shared" si="1540"/>
        <v/>
      </c>
      <c r="AJ5503" s="5" t="str">
        <f t="shared" si="1541"/>
        <v/>
      </c>
      <c r="AK5503" s="5" t="str">
        <f t="shared" si="1542"/>
        <v/>
      </c>
      <c r="AM5503" s="5" t="str">
        <f t="shared" si="1544"/>
        <v/>
      </c>
      <c r="AN5503" s="5" t="str">
        <f t="shared" si="1545"/>
        <v/>
      </c>
      <c r="AO5503" s="5" t="str">
        <f t="shared" si="1546"/>
        <v/>
      </c>
      <c r="AP5503" s="5" t="str">
        <f t="shared" si="1547"/>
        <v/>
      </c>
    </row>
    <row r="5504" spans="1:42" x14ac:dyDescent="0.3">
      <c r="A5504" s="33"/>
      <c r="B5504" s="33"/>
      <c r="C5504" s="70"/>
      <c r="D5504" s="71"/>
      <c r="E5504" s="70"/>
      <c r="F5504" s="71"/>
      <c r="G5504" s="33"/>
      <c r="H5504" s="33"/>
      <c r="I5504" s="33"/>
      <c r="J5504" s="33"/>
      <c r="K5504" s="63"/>
      <c r="L5504" s="32" t="str">
        <f t="shared" si="1548"/>
        <v/>
      </c>
      <c r="M5504" s="32" t="str">
        <f t="shared" si="1549"/>
        <v/>
      </c>
      <c r="N5504" s="32" t="str">
        <f t="shared" si="1550"/>
        <v/>
      </c>
      <c r="O5504" s="146"/>
      <c r="P5504" s="65"/>
      <c r="Q5504" s="65"/>
      <c r="R5504" s="66"/>
      <c r="S5504" s="66"/>
      <c r="T5504" s="66"/>
      <c r="U5504" s="67">
        <f t="shared" si="1543"/>
        <v>0</v>
      </c>
      <c r="V5504" s="66" t="e">
        <f t="shared" si="1534"/>
        <v>#VALUE!</v>
      </c>
      <c r="W5504" s="66" t="str">
        <f t="shared" si="1535"/>
        <v/>
      </c>
      <c r="X5504" s="66">
        <f>A5504+SUMIFS(Presensi!F:F,Presensi!E:E,'Entry Data'!AP5504)</f>
        <v>0</v>
      </c>
      <c r="Y5504" s="66" t="str">
        <f>IFERROR(INDEX('Retasi Pricing'!F:F,MATCH('Entry Data'!AM5504,'Retasi Pricing'!E:E,0))*X5504,"")</f>
        <v/>
      </c>
      <c r="Z5504" s="62"/>
      <c r="AA5504" s="62"/>
      <c r="AB5504" s="32"/>
      <c r="AC5504" s="32"/>
      <c r="AD5504" s="32" t="str">
        <f t="shared" si="1536"/>
        <v/>
      </c>
      <c r="AF5504" s="5" t="str">
        <f t="shared" si="1537"/>
        <v/>
      </c>
      <c r="AG5504" s="5" t="str">
        <f t="shared" si="1538"/>
        <v/>
      </c>
      <c r="AH5504" s="5" t="str">
        <f t="shared" si="1539"/>
        <v/>
      </c>
      <c r="AI5504" s="5" t="str">
        <f t="shared" si="1540"/>
        <v/>
      </c>
      <c r="AJ5504" s="5" t="str">
        <f t="shared" si="1541"/>
        <v/>
      </c>
      <c r="AK5504" s="5" t="str">
        <f t="shared" si="1542"/>
        <v/>
      </c>
      <c r="AM5504" s="5" t="str">
        <f t="shared" si="1544"/>
        <v/>
      </c>
      <c r="AN5504" s="5" t="str">
        <f t="shared" si="1545"/>
        <v/>
      </c>
      <c r="AO5504" s="5" t="str">
        <f t="shared" si="1546"/>
        <v/>
      </c>
      <c r="AP5504" s="5" t="str">
        <f t="shared" si="1547"/>
        <v/>
      </c>
    </row>
    <row r="5505" spans="1:42" x14ac:dyDescent="0.3">
      <c r="A5505" s="33"/>
      <c r="B5505" s="33"/>
      <c r="C5505" s="70"/>
      <c r="D5505" s="71"/>
      <c r="E5505" s="70"/>
      <c r="F5505" s="71"/>
      <c r="G5505" s="33"/>
      <c r="H5505" s="33"/>
      <c r="I5505" s="33"/>
      <c r="J5505" s="33"/>
      <c r="K5505" s="63"/>
      <c r="L5505" s="32" t="str">
        <f t="shared" si="1548"/>
        <v/>
      </c>
      <c r="M5505" s="32" t="str">
        <f t="shared" si="1549"/>
        <v/>
      </c>
      <c r="N5505" s="32" t="str">
        <f t="shared" si="1550"/>
        <v/>
      </c>
      <c r="O5505" s="146"/>
      <c r="P5505" s="65"/>
      <c r="Q5505" s="65"/>
      <c r="R5505" s="66"/>
      <c r="S5505" s="66"/>
      <c r="T5505" s="66"/>
      <c r="U5505" s="67">
        <f t="shared" si="1543"/>
        <v>0</v>
      </c>
      <c r="V5505" s="66" t="e">
        <f t="shared" si="1534"/>
        <v>#VALUE!</v>
      </c>
      <c r="W5505" s="66" t="str">
        <f t="shared" si="1535"/>
        <v/>
      </c>
      <c r="X5505" s="66">
        <f>A5505+SUMIFS(Presensi!F:F,Presensi!E:E,'Entry Data'!AP5505)</f>
        <v>0</v>
      </c>
      <c r="Y5505" s="66" t="str">
        <f>IFERROR(INDEX('Retasi Pricing'!F:F,MATCH('Entry Data'!AM5505,'Retasi Pricing'!E:E,0))*X5505,"")</f>
        <v/>
      </c>
      <c r="Z5505" s="62"/>
      <c r="AA5505" s="62"/>
      <c r="AB5505" s="32"/>
      <c r="AC5505" s="32"/>
      <c r="AD5505" s="32" t="str">
        <f t="shared" si="1536"/>
        <v/>
      </c>
      <c r="AF5505" s="5" t="str">
        <f t="shared" si="1537"/>
        <v/>
      </c>
      <c r="AG5505" s="5" t="str">
        <f t="shared" si="1538"/>
        <v/>
      </c>
      <c r="AH5505" s="5" t="str">
        <f t="shared" si="1539"/>
        <v/>
      </c>
      <c r="AI5505" s="5" t="str">
        <f t="shared" si="1540"/>
        <v/>
      </c>
      <c r="AJ5505" s="5" t="str">
        <f t="shared" si="1541"/>
        <v/>
      </c>
      <c r="AK5505" s="5" t="str">
        <f t="shared" si="1542"/>
        <v/>
      </c>
      <c r="AM5505" s="5" t="str">
        <f t="shared" si="1544"/>
        <v/>
      </c>
      <c r="AN5505" s="5" t="str">
        <f t="shared" si="1545"/>
        <v/>
      </c>
      <c r="AO5505" s="5" t="str">
        <f t="shared" si="1546"/>
        <v/>
      </c>
      <c r="AP5505" s="5" t="str">
        <f t="shared" si="1547"/>
        <v/>
      </c>
    </row>
    <row r="5506" spans="1:42" x14ac:dyDescent="0.3">
      <c r="A5506" s="33"/>
      <c r="B5506" s="33"/>
      <c r="C5506" s="70"/>
      <c r="D5506" s="71"/>
      <c r="E5506" s="70"/>
      <c r="F5506" s="71"/>
      <c r="G5506" s="33"/>
      <c r="H5506" s="33"/>
      <c r="I5506" s="33"/>
      <c r="J5506" s="33"/>
      <c r="K5506" s="63"/>
      <c r="L5506" s="32" t="str">
        <f t="shared" si="1548"/>
        <v/>
      </c>
      <c r="M5506" s="32" t="str">
        <f t="shared" si="1549"/>
        <v/>
      </c>
      <c r="N5506" s="32" t="str">
        <f t="shared" si="1550"/>
        <v/>
      </c>
      <c r="O5506" s="146"/>
      <c r="P5506" s="65"/>
      <c r="Q5506" s="65"/>
      <c r="R5506" s="66"/>
      <c r="S5506" s="66"/>
      <c r="T5506" s="66"/>
      <c r="U5506" s="67">
        <f t="shared" si="1543"/>
        <v>0</v>
      </c>
      <c r="V5506" s="66" t="e">
        <f t="shared" si="1534"/>
        <v>#VALUE!</v>
      </c>
      <c r="W5506" s="66" t="str">
        <f t="shared" si="1535"/>
        <v/>
      </c>
      <c r="X5506" s="66">
        <f>A5506+SUMIFS(Presensi!F:F,Presensi!E:E,'Entry Data'!AP5506)</f>
        <v>0</v>
      </c>
      <c r="Y5506" s="66" t="str">
        <f>IFERROR(INDEX('Retasi Pricing'!F:F,MATCH('Entry Data'!AM5506,'Retasi Pricing'!E:E,0))*X5506,"")</f>
        <v/>
      </c>
      <c r="Z5506" s="62"/>
      <c r="AA5506" s="62"/>
      <c r="AB5506" s="32"/>
      <c r="AC5506" s="32"/>
      <c r="AD5506" s="32" t="str">
        <f t="shared" si="1536"/>
        <v/>
      </c>
      <c r="AF5506" s="5" t="str">
        <f t="shared" si="1537"/>
        <v/>
      </c>
      <c r="AG5506" s="5" t="str">
        <f t="shared" si="1538"/>
        <v/>
      </c>
      <c r="AH5506" s="5" t="str">
        <f t="shared" si="1539"/>
        <v/>
      </c>
      <c r="AI5506" s="5" t="str">
        <f t="shared" si="1540"/>
        <v/>
      </c>
      <c r="AJ5506" s="5" t="str">
        <f t="shared" si="1541"/>
        <v/>
      </c>
      <c r="AK5506" s="5" t="str">
        <f t="shared" si="1542"/>
        <v/>
      </c>
      <c r="AM5506" s="5" t="str">
        <f t="shared" si="1544"/>
        <v/>
      </c>
      <c r="AN5506" s="5" t="str">
        <f t="shared" si="1545"/>
        <v/>
      </c>
      <c r="AO5506" s="5" t="str">
        <f t="shared" si="1546"/>
        <v/>
      </c>
      <c r="AP5506" s="5" t="str">
        <f t="shared" si="1547"/>
        <v/>
      </c>
    </row>
    <row r="5507" spans="1:42" x14ac:dyDescent="0.3">
      <c r="A5507" s="33"/>
      <c r="B5507" s="33"/>
      <c r="C5507" s="70"/>
      <c r="D5507" s="71"/>
      <c r="E5507" s="70"/>
      <c r="F5507" s="71"/>
      <c r="G5507" s="33"/>
      <c r="H5507" s="33"/>
      <c r="I5507" s="33"/>
      <c r="J5507" s="33"/>
      <c r="K5507" s="63"/>
      <c r="L5507" s="32" t="str">
        <f t="shared" si="1548"/>
        <v/>
      </c>
      <c r="M5507" s="32" t="str">
        <f t="shared" si="1549"/>
        <v/>
      </c>
      <c r="N5507" s="32" t="str">
        <f t="shared" si="1550"/>
        <v/>
      </c>
      <c r="O5507" s="146"/>
      <c r="P5507" s="65"/>
      <c r="Q5507" s="65"/>
      <c r="R5507" s="66"/>
      <c r="S5507" s="66"/>
      <c r="T5507" s="66"/>
      <c r="U5507" s="67">
        <f t="shared" si="1543"/>
        <v>0</v>
      </c>
      <c r="V5507" s="66" t="e">
        <f t="shared" si="1534"/>
        <v>#VALUE!</v>
      </c>
      <c r="W5507" s="66" t="str">
        <f t="shared" si="1535"/>
        <v/>
      </c>
      <c r="X5507" s="66">
        <f>A5507+SUMIFS(Presensi!F:F,Presensi!E:E,'Entry Data'!AP5507)</f>
        <v>0</v>
      </c>
      <c r="Y5507" s="66" t="str">
        <f>IFERROR(INDEX('Retasi Pricing'!F:F,MATCH('Entry Data'!AM5507,'Retasi Pricing'!E:E,0))*X5507,"")</f>
        <v/>
      </c>
      <c r="Z5507" s="62"/>
      <c r="AA5507" s="62"/>
      <c r="AB5507" s="32"/>
      <c r="AC5507" s="32"/>
      <c r="AD5507" s="32" t="str">
        <f t="shared" si="1536"/>
        <v/>
      </c>
      <c r="AF5507" s="5" t="str">
        <f t="shared" si="1537"/>
        <v/>
      </c>
      <c r="AG5507" s="5" t="str">
        <f t="shared" si="1538"/>
        <v/>
      </c>
      <c r="AH5507" s="5" t="str">
        <f t="shared" si="1539"/>
        <v/>
      </c>
      <c r="AI5507" s="5" t="str">
        <f t="shared" si="1540"/>
        <v/>
      </c>
      <c r="AJ5507" s="5" t="str">
        <f t="shared" si="1541"/>
        <v/>
      </c>
      <c r="AK5507" s="5" t="str">
        <f t="shared" si="1542"/>
        <v/>
      </c>
      <c r="AM5507" s="5" t="str">
        <f t="shared" si="1544"/>
        <v/>
      </c>
      <c r="AN5507" s="5" t="str">
        <f t="shared" si="1545"/>
        <v/>
      </c>
      <c r="AO5507" s="5" t="str">
        <f t="shared" si="1546"/>
        <v/>
      </c>
      <c r="AP5507" s="5" t="str">
        <f t="shared" si="1547"/>
        <v/>
      </c>
    </row>
    <row r="5508" spans="1:42" x14ac:dyDescent="0.3">
      <c r="A5508" s="33"/>
      <c r="B5508" s="33"/>
      <c r="C5508" s="70"/>
      <c r="D5508" s="71"/>
      <c r="E5508" s="70"/>
      <c r="F5508" s="71"/>
      <c r="G5508" s="33"/>
      <c r="H5508" s="33"/>
      <c r="I5508" s="33"/>
      <c r="J5508" s="33"/>
      <c r="K5508" s="63"/>
      <c r="L5508" s="32" t="str">
        <f t="shared" si="1548"/>
        <v/>
      </c>
      <c r="M5508" s="32" t="str">
        <f t="shared" si="1549"/>
        <v/>
      </c>
      <c r="N5508" s="32" t="str">
        <f t="shared" si="1550"/>
        <v/>
      </c>
      <c r="O5508" s="146"/>
      <c r="P5508" s="65"/>
      <c r="Q5508" s="65"/>
      <c r="R5508" s="66"/>
      <c r="S5508" s="66"/>
      <c r="T5508" s="66"/>
      <c r="U5508" s="67">
        <f t="shared" si="1543"/>
        <v>0</v>
      </c>
      <c r="V5508" s="66" t="e">
        <f t="shared" si="1534"/>
        <v>#VALUE!</v>
      </c>
      <c r="W5508" s="66" t="str">
        <f t="shared" si="1535"/>
        <v/>
      </c>
      <c r="X5508" s="66">
        <f>A5508+SUMIFS(Presensi!F:F,Presensi!E:E,'Entry Data'!AP5508)</f>
        <v>0</v>
      </c>
      <c r="Y5508" s="66" t="str">
        <f>IFERROR(INDEX('Retasi Pricing'!F:F,MATCH('Entry Data'!AM5508,'Retasi Pricing'!E:E,0))*X5508,"")</f>
        <v/>
      </c>
      <c r="Z5508" s="62"/>
      <c r="AA5508" s="62"/>
      <c r="AB5508" s="32"/>
      <c r="AC5508" s="32"/>
      <c r="AD5508" s="32" t="str">
        <f t="shared" si="1536"/>
        <v/>
      </c>
      <c r="AF5508" s="5" t="str">
        <f t="shared" si="1537"/>
        <v/>
      </c>
      <c r="AG5508" s="5" t="str">
        <f t="shared" si="1538"/>
        <v/>
      </c>
      <c r="AH5508" s="5" t="str">
        <f t="shared" si="1539"/>
        <v/>
      </c>
      <c r="AI5508" s="5" t="str">
        <f t="shared" si="1540"/>
        <v/>
      </c>
      <c r="AJ5508" s="5" t="str">
        <f t="shared" si="1541"/>
        <v/>
      </c>
      <c r="AK5508" s="5" t="str">
        <f t="shared" si="1542"/>
        <v/>
      </c>
      <c r="AM5508" s="5" t="str">
        <f t="shared" si="1544"/>
        <v/>
      </c>
      <c r="AN5508" s="5" t="str">
        <f t="shared" si="1545"/>
        <v/>
      </c>
      <c r="AO5508" s="5" t="str">
        <f t="shared" si="1546"/>
        <v/>
      </c>
      <c r="AP5508" s="5" t="str">
        <f t="shared" si="1547"/>
        <v/>
      </c>
    </row>
    <row r="5509" spans="1:42" x14ac:dyDescent="0.3">
      <c r="A5509" s="33"/>
      <c r="B5509" s="33"/>
      <c r="C5509" s="70"/>
      <c r="D5509" s="71"/>
      <c r="E5509" s="70"/>
      <c r="F5509" s="71"/>
      <c r="G5509" s="33"/>
      <c r="H5509" s="33"/>
      <c r="I5509" s="33"/>
      <c r="J5509" s="33"/>
      <c r="K5509" s="63"/>
      <c r="L5509" s="32" t="str">
        <f t="shared" si="1548"/>
        <v/>
      </c>
      <c r="M5509" s="32" t="str">
        <f t="shared" si="1549"/>
        <v/>
      </c>
      <c r="N5509" s="32" t="str">
        <f t="shared" si="1550"/>
        <v/>
      </c>
      <c r="O5509" s="146"/>
      <c r="P5509" s="65"/>
      <c r="Q5509" s="65"/>
      <c r="R5509" s="66"/>
      <c r="S5509" s="66"/>
      <c r="T5509" s="66"/>
      <c r="U5509" s="67">
        <f t="shared" si="1543"/>
        <v>0</v>
      </c>
      <c r="V5509" s="66" t="e">
        <f t="shared" si="1534"/>
        <v>#VALUE!</v>
      </c>
      <c r="W5509" s="66" t="str">
        <f t="shared" si="1535"/>
        <v/>
      </c>
      <c r="X5509" s="66">
        <f>A5509+SUMIFS(Presensi!F:F,Presensi!E:E,'Entry Data'!AP5509)</f>
        <v>0</v>
      </c>
      <c r="Y5509" s="66" t="str">
        <f>IFERROR(INDEX('Retasi Pricing'!F:F,MATCH('Entry Data'!AM5509,'Retasi Pricing'!E:E,0))*X5509,"")</f>
        <v/>
      </c>
      <c r="Z5509" s="62"/>
      <c r="AA5509" s="62"/>
      <c r="AB5509" s="32"/>
      <c r="AC5509" s="32"/>
      <c r="AD5509" s="32" t="str">
        <f t="shared" si="1536"/>
        <v/>
      </c>
      <c r="AF5509" s="5" t="str">
        <f t="shared" si="1537"/>
        <v/>
      </c>
      <c r="AG5509" s="5" t="str">
        <f t="shared" si="1538"/>
        <v/>
      </c>
      <c r="AH5509" s="5" t="str">
        <f t="shared" si="1539"/>
        <v/>
      </c>
      <c r="AI5509" s="5" t="str">
        <f t="shared" si="1540"/>
        <v/>
      </c>
      <c r="AJ5509" s="5" t="str">
        <f t="shared" si="1541"/>
        <v/>
      </c>
      <c r="AK5509" s="5" t="str">
        <f t="shared" si="1542"/>
        <v/>
      </c>
      <c r="AM5509" s="5" t="str">
        <f t="shared" si="1544"/>
        <v/>
      </c>
      <c r="AN5509" s="5" t="str">
        <f t="shared" si="1545"/>
        <v/>
      </c>
      <c r="AO5509" s="5" t="str">
        <f t="shared" si="1546"/>
        <v/>
      </c>
      <c r="AP5509" s="5" t="str">
        <f t="shared" si="1547"/>
        <v/>
      </c>
    </row>
    <row r="5510" spans="1:42" x14ac:dyDescent="0.3">
      <c r="A5510" s="33"/>
      <c r="B5510" s="33"/>
      <c r="C5510" s="70"/>
      <c r="D5510" s="71"/>
      <c r="E5510" s="70"/>
      <c r="F5510" s="71"/>
      <c r="G5510" s="33"/>
      <c r="H5510" s="33"/>
      <c r="I5510" s="33"/>
      <c r="J5510" s="33"/>
      <c r="K5510" s="63"/>
      <c r="L5510" s="32" t="str">
        <f t="shared" si="1548"/>
        <v/>
      </c>
      <c r="M5510" s="32" t="str">
        <f t="shared" si="1549"/>
        <v/>
      </c>
      <c r="N5510" s="32" t="str">
        <f t="shared" si="1550"/>
        <v/>
      </c>
      <c r="O5510" s="146"/>
      <c r="P5510" s="65"/>
      <c r="Q5510" s="65"/>
      <c r="R5510" s="66"/>
      <c r="S5510" s="66"/>
      <c r="T5510" s="66"/>
      <c r="U5510" s="67">
        <f t="shared" si="1543"/>
        <v>0</v>
      </c>
      <c r="V5510" s="66" t="e">
        <f t="shared" si="1534"/>
        <v>#VALUE!</v>
      </c>
      <c r="W5510" s="66" t="str">
        <f t="shared" si="1535"/>
        <v/>
      </c>
      <c r="X5510" s="66">
        <f>A5510+SUMIFS(Presensi!F:F,Presensi!E:E,'Entry Data'!AP5510)</f>
        <v>0</v>
      </c>
      <c r="Y5510" s="66" t="str">
        <f>IFERROR(INDEX('Retasi Pricing'!F:F,MATCH('Entry Data'!AM5510,'Retasi Pricing'!E:E,0))*X5510,"")</f>
        <v/>
      </c>
      <c r="Z5510" s="62"/>
      <c r="AA5510" s="62"/>
      <c r="AB5510" s="32"/>
      <c r="AC5510" s="32"/>
      <c r="AD5510" s="32" t="str">
        <f t="shared" si="1536"/>
        <v/>
      </c>
      <c r="AF5510" s="5" t="str">
        <f t="shared" si="1537"/>
        <v/>
      </c>
      <c r="AG5510" s="5" t="str">
        <f t="shared" si="1538"/>
        <v/>
      </c>
      <c r="AH5510" s="5" t="str">
        <f t="shared" si="1539"/>
        <v/>
      </c>
      <c r="AI5510" s="5" t="str">
        <f t="shared" si="1540"/>
        <v/>
      </c>
      <c r="AJ5510" s="5" t="str">
        <f t="shared" si="1541"/>
        <v/>
      </c>
      <c r="AK5510" s="5" t="str">
        <f t="shared" si="1542"/>
        <v/>
      </c>
      <c r="AM5510" s="5" t="str">
        <f t="shared" si="1544"/>
        <v/>
      </c>
      <c r="AN5510" s="5" t="str">
        <f t="shared" si="1545"/>
        <v/>
      </c>
      <c r="AO5510" s="5" t="str">
        <f t="shared" si="1546"/>
        <v/>
      </c>
      <c r="AP5510" s="5" t="str">
        <f t="shared" si="1547"/>
        <v/>
      </c>
    </row>
    <row r="5511" spans="1:42" x14ac:dyDescent="0.3">
      <c r="A5511" s="33"/>
      <c r="B5511" s="33"/>
      <c r="C5511" s="70"/>
      <c r="D5511" s="71"/>
      <c r="E5511" s="70"/>
      <c r="F5511" s="71"/>
      <c r="G5511" s="33"/>
      <c r="H5511" s="33"/>
      <c r="I5511" s="33"/>
      <c r="J5511" s="33"/>
      <c r="K5511" s="63"/>
      <c r="L5511" s="32" t="str">
        <f t="shared" si="1548"/>
        <v/>
      </c>
      <c r="M5511" s="32" t="str">
        <f t="shared" si="1549"/>
        <v/>
      </c>
      <c r="N5511" s="32" t="str">
        <f t="shared" si="1550"/>
        <v/>
      </c>
      <c r="O5511" s="146"/>
      <c r="P5511" s="65"/>
      <c r="Q5511" s="65"/>
      <c r="R5511" s="66"/>
      <c r="S5511" s="66"/>
      <c r="T5511" s="66"/>
      <c r="U5511" s="67">
        <f t="shared" si="1543"/>
        <v>0</v>
      </c>
      <c r="V5511" s="66" t="e">
        <f t="shared" si="1534"/>
        <v>#VALUE!</v>
      </c>
      <c r="W5511" s="66" t="str">
        <f t="shared" si="1535"/>
        <v/>
      </c>
      <c r="X5511" s="66">
        <f>A5511+SUMIFS(Presensi!F:F,Presensi!E:E,'Entry Data'!AP5511)</f>
        <v>0</v>
      </c>
      <c r="Y5511" s="66" t="str">
        <f>IFERROR(INDEX('Retasi Pricing'!F:F,MATCH('Entry Data'!AM5511,'Retasi Pricing'!E:E,0))*X5511,"")</f>
        <v/>
      </c>
      <c r="Z5511" s="62"/>
      <c r="AA5511" s="62"/>
      <c r="AB5511" s="32"/>
      <c r="AC5511" s="32"/>
      <c r="AD5511" s="32" t="str">
        <f t="shared" si="1536"/>
        <v/>
      </c>
      <c r="AF5511" s="5" t="str">
        <f t="shared" si="1537"/>
        <v/>
      </c>
      <c r="AG5511" s="5" t="str">
        <f t="shared" si="1538"/>
        <v/>
      </c>
      <c r="AH5511" s="5" t="str">
        <f t="shared" si="1539"/>
        <v/>
      </c>
      <c r="AI5511" s="5" t="str">
        <f t="shared" si="1540"/>
        <v/>
      </c>
      <c r="AJ5511" s="5" t="str">
        <f t="shared" si="1541"/>
        <v/>
      </c>
      <c r="AK5511" s="5" t="str">
        <f t="shared" si="1542"/>
        <v/>
      </c>
      <c r="AM5511" s="5" t="str">
        <f t="shared" si="1544"/>
        <v/>
      </c>
      <c r="AN5511" s="5" t="str">
        <f t="shared" si="1545"/>
        <v/>
      </c>
      <c r="AO5511" s="5" t="str">
        <f t="shared" si="1546"/>
        <v/>
      </c>
      <c r="AP5511" s="5" t="str">
        <f t="shared" si="1547"/>
        <v/>
      </c>
    </row>
    <row r="5512" spans="1:42" x14ac:dyDescent="0.3">
      <c r="A5512" s="33"/>
      <c r="B5512" s="33"/>
      <c r="C5512" s="70"/>
      <c r="D5512" s="71"/>
      <c r="E5512" s="70"/>
      <c r="F5512" s="71"/>
      <c r="G5512" s="33"/>
      <c r="H5512" s="33"/>
      <c r="I5512" s="33"/>
      <c r="J5512" s="33"/>
      <c r="K5512" s="63"/>
      <c r="L5512" s="32" t="str">
        <f t="shared" si="1548"/>
        <v/>
      </c>
      <c r="M5512" s="32" t="str">
        <f t="shared" si="1549"/>
        <v/>
      </c>
      <c r="N5512" s="32" t="str">
        <f t="shared" si="1550"/>
        <v/>
      </c>
      <c r="O5512" s="146"/>
      <c r="P5512" s="65"/>
      <c r="Q5512" s="65"/>
      <c r="R5512" s="66"/>
      <c r="S5512" s="66"/>
      <c r="T5512" s="66"/>
      <c r="U5512" s="67">
        <f t="shared" si="1543"/>
        <v>0</v>
      </c>
      <c r="V5512" s="66" t="e">
        <f t="shared" si="1534"/>
        <v>#VALUE!</v>
      </c>
      <c r="W5512" s="66" t="str">
        <f t="shared" si="1535"/>
        <v/>
      </c>
      <c r="X5512" s="66">
        <f>A5512+SUMIFS(Presensi!F:F,Presensi!E:E,'Entry Data'!AP5512)</f>
        <v>0</v>
      </c>
      <c r="Y5512" s="66" t="str">
        <f>IFERROR(INDEX('Retasi Pricing'!F:F,MATCH('Entry Data'!AM5512,'Retasi Pricing'!E:E,0))*X5512,"")</f>
        <v/>
      </c>
      <c r="Z5512" s="62"/>
      <c r="AA5512" s="62"/>
      <c r="AB5512" s="32"/>
      <c r="AC5512" s="32"/>
      <c r="AD5512" s="32" t="str">
        <f t="shared" si="1536"/>
        <v/>
      </c>
      <c r="AF5512" s="5" t="str">
        <f t="shared" si="1537"/>
        <v/>
      </c>
      <c r="AG5512" s="5" t="str">
        <f t="shared" si="1538"/>
        <v/>
      </c>
      <c r="AH5512" s="5" t="str">
        <f t="shared" si="1539"/>
        <v/>
      </c>
      <c r="AI5512" s="5" t="str">
        <f t="shared" si="1540"/>
        <v/>
      </c>
      <c r="AJ5512" s="5" t="str">
        <f t="shared" si="1541"/>
        <v/>
      </c>
      <c r="AK5512" s="5" t="str">
        <f t="shared" si="1542"/>
        <v/>
      </c>
      <c r="AM5512" s="5" t="str">
        <f t="shared" si="1544"/>
        <v/>
      </c>
      <c r="AN5512" s="5" t="str">
        <f t="shared" si="1545"/>
        <v/>
      </c>
      <c r="AO5512" s="5" t="str">
        <f t="shared" si="1546"/>
        <v/>
      </c>
      <c r="AP5512" s="5" t="str">
        <f t="shared" si="1547"/>
        <v/>
      </c>
    </row>
    <row r="5513" spans="1:42" x14ac:dyDescent="0.3">
      <c r="A5513" s="33"/>
      <c r="B5513" s="33"/>
      <c r="C5513" s="70"/>
      <c r="D5513" s="71"/>
      <c r="E5513" s="70"/>
      <c r="F5513" s="71"/>
      <c r="G5513" s="33"/>
      <c r="H5513" s="33"/>
      <c r="I5513" s="33"/>
      <c r="J5513" s="33"/>
      <c r="K5513" s="63"/>
      <c r="L5513" s="32" t="str">
        <f t="shared" si="1548"/>
        <v/>
      </c>
      <c r="M5513" s="32" t="str">
        <f t="shared" si="1549"/>
        <v/>
      </c>
      <c r="N5513" s="32" t="str">
        <f t="shared" si="1550"/>
        <v/>
      </c>
      <c r="O5513" s="146"/>
      <c r="P5513" s="65"/>
      <c r="Q5513" s="65"/>
      <c r="R5513" s="66"/>
      <c r="S5513" s="66"/>
      <c r="T5513" s="66"/>
      <c r="U5513" s="67">
        <f t="shared" si="1543"/>
        <v>0</v>
      </c>
      <c r="V5513" s="66" t="e">
        <f t="shared" si="1534"/>
        <v>#VALUE!</v>
      </c>
      <c r="W5513" s="66" t="str">
        <f t="shared" si="1535"/>
        <v/>
      </c>
      <c r="X5513" s="66">
        <f>A5513+SUMIFS(Presensi!F:F,Presensi!E:E,'Entry Data'!AP5513)</f>
        <v>0</v>
      </c>
      <c r="Y5513" s="66" t="str">
        <f>IFERROR(INDEX('Retasi Pricing'!F:F,MATCH('Entry Data'!AM5513,'Retasi Pricing'!E:E,0))*X5513,"")</f>
        <v/>
      </c>
      <c r="Z5513" s="62"/>
      <c r="AA5513" s="62"/>
      <c r="AB5513" s="32"/>
      <c r="AC5513" s="32"/>
      <c r="AD5513" s="32" t="str">
        <f t="shared" si="1536"/>
        <v/>
      </c>
      <c r="AF5513" s="5" t="str">
        <f t="shared" si="1537"/>
        <v/>
      </c>
      <c r="AG5513" s="5" t="str">
        <f t="shared" si="1538"/>
        <v/>
      </c>
      <c r="AH5513" s="5" t="str">
        <f t="shared" si="1539"/>
        <v/>
      </c>
      <c r="AI5513" s="5" t="str">
        <f t="shared" si="1540"/>
        <v/>
      </c>
      <c r="AJ5513" s="5" t="str">
        <f t="shared" si="1541"/>
        <v/>
      </c>
      <c r="AK5513" s="5" t="str">
        <f t="shared" si="1542"/>
        <v/>
      </c>
      <c r="AM5513" s="5" t="str">
        <f t="shared" si="1544"/>
        <v/>
      </c>
      <c r="AN5513" s="5" t="str">
        <f t="shared" si="1545"/>
        <v/>
      </c>
      <c r="AO5513" s="5" t="str">
        <f t="shared" si="1546"/>
        <v/>
      </c>
      <c r="AP5513" s="5" t="str">
        <f t="shared" si="1547"/>
        <v/>
      </c>
    </row>
    <row r="5514" spans="1:42" x14ac:dyDescent="0.3">
      <c r="A5514" s="33"/>
      <c r="B5514" s="33"/>
      <c r="C5514" s="70"/>
      <c r="D5514" s="71"/>
      <c r="E5514" s="70"/>
      <c r="F5514" s="71"/>
      <c r="G5514" s="33"/>
      <c r="H5514" s="33"/>
      <c r="I5514" s="33"/>
      <c r="J5514" s="33"/>
      <c r="K5514" s="63"/>
      <c r="L5514" s="32" t="str">
        <f t="shared" si="1548"/>
        <v/>
      </c>
      <c r="M5514" s="32" t="str">
        <f t="shared" si="1549"/>
        <v/>
      </c>
      <c r="N5514" s="32" t="str">
        <f t="shared" si="1550"/>
        <v/>
      </c>
      <c r="O5514" s="146"/>
      <c r="P5514" s="65"/>
      <c r="Q5514" s="65"/>
      <c r="R5514" s="66"/>
      <c r="S5514" s="66"/>
      <c r="T5514" s="66"/>
      <c r="U5514" s="67">
        <f t="shared" si="1543"/>
        <v>0</v>
      </c>
      <c r="V5514" s="66" t="e">
        <f t="shared" ref="V5514:V5577" si="1551">IFERROR(VLOOKUP(L5514,harga,2,FALSE),"")*U5514*IFERROR(VLOOKUP(G5514,jarak,2,FALSE),"")</f>
        <v>#VALUE!</v>
      </c>
      <c r="W5514" s="66" t="str">
        <f t="shared" ref="W5514:W5577" si="1552">IFERROR(VLOOKUP(AL5514,Code,2,FALSE),"")</f>
        <v/>
      </c>
      <c r="X5514" s="66">
        <f>A5514+SUMIFS(Presensi!F:F,Presensi!E:E,'Entry Data'!AP5514)</f>
        <v>0</v>
      </c>
      <c r="Y5514" s="66" t="str">
        <f>IFERROR(INDEX('Retasi Pricing'!F:F,MATCH('Entry Data'!AM5514,'Retasi Pricing'!E:E,0))*X5514,"")</f>
        <v/>
      </c>
      <c r="Z5514" s="62"/>
      <c r="AA5514" s="62"/>
      <c r="AB5514" s="32"/>
      <c r="AC5514" s="32"/>
      <c r="AD5514" s="32" t="str">
        <f t="shared" ref="AD5514:AD5577" si="1553">IFERROR(VLOOKUP(AC5514,driver,13,FALSE),"")</f>
        <v/>
      </c>
      <c r="AF5514" s="5" t="str">
        <f t="shared" ref="AF5514:AF5577" si="1554">AC5514&amp;C5514</f>
        <v/>
      </c>
      <c r="AG5514" s="5" t="str">
        <f t="shared" ref="AG5514:AG5577" si="1555">K5514&amp;C5514&amp;G5514&amp;D5514</f>
        <v/>
      </c>
      <c r="AH5514" s="5" t="str">
        <f t="shared" ref="AH5514:AH5577" si="1556">AC5514&amp;C5514&amp;G5514&amp;D5514</f>
        <v/>
      </c>
      <c r="AI5514" s="5" t="str">
        <f t="shared" ref="AI5514:AI5577" si="1557">K5514&amp;C5514&amp;D5514</f>
        <v/>
      </c>
      <c r="AJ5514" s="5" t="str">
        <f t="shared" ref="AJ5514:AJ5577" si="1558">AC5514&amp;C5514&amp;D5514</f>
        <v/>
      </c>
      <c r="AK5514" s="5" t="str">
        <f t="shared" ref="AK5514:AK5577" si="1559">AC5514&amp;M5514</f>
        <v/>
      </c>
      <c r="AM5514" s="5" t="str">
        <f t="shared" si="1544"/>
        <v/>
      </c>
      <c r="AN5514" s="5" t="str">
        <f t="shared" si="1545"/>
        <v/>
      </c>
      <c r="AO5514" s="5" t="str">
        <f t="shared" si="1546"/>
        <v/>
      </c>
      <c r="AP5514" s="5" t="str">
        <f t="shared" si="1547"/>
        <v/>
      </c>
    </row>
    <row r="5515" spans="1:42" x14ac:dyDescent="0.3">
      <c r="A5515" s="33"/>
      <c r="B5515" s="33"/>
      <c r="C5515" s="70"/>
      <c r="D5515" s="71"/>
      <c r="E5515" s="70"/>
      <c r="F5515" s="71"/>
      <c r="G5515" s="33"/>
      <c r="H5515" s="33"/>
      <c r="I5515" s="33"/>
      <c r="J5515" s="33"/>
      <c r="K5515" s="63"/>
      <c r="L5515" s="32" t="str">
        <f t="shared" si="1548"/>
        <v/>
      </c>
      <c r="M5515" s="32" t="str">
        <f t="shared" si="1549"/>
        <v/>
      </c>
      <c r="N5515" s="32" t="str">
        <f t="shared" si="1550"/>
        <v/>
      </c>
      <c r="O5515" s="146"/>
      <c r="P5515" s="65"/>
      <c r="Q5515" s="65"/>
      <c r="R5515" s="66"/>
      <c r="S5515" s="66"/>
      <c r="T5515" s="66"/>
      <c r="U5515" s="67">
        <f t="shared" ref="U5515:U5578" si="1560">(S5515-T5515)/1000</f>
        <v>0</v>
      </c>
      <c r="V5515" s="66" t="e">
        <f t="shared" si="1551"/>
        <v>#VALUE!</v>
      </c>
      <c r="W5515" s="66" t="str">
        <f t="shared" si="1552"/>
        <v/>
      </c>
      <c r="X5515" s="66">
        <f>A5515+SUMIFS(Presensi!F:F,Presensi!E:E,'Entry Data'!AP5515)</f>
        <v>0</v>
      </c>
      <c r="Y5515" s="66" t="str">
        <f>IFERROR(INDEX('Retasi Pricing'!F:F,MATCH('Entry Data'!AM5515,'Retasi Pricing'!E:E,0))*X5515,"")</f>
        <v/>
      </c>
      <c r="Z5515" s="62"/>
      <c r="AA5515" s="62"/>
      <c r="AB5515" s="32"/>
      <c r="AC5515" s="32"/>
      <c r="AD5515" s="32" t="str">
        <f t="shared" si="1553"/>
        <v/>
      </c>
      <c r="AF5515" s="5" t="str">
        <f t="shared" si="1554"/>
        <v/>
      </c>
      <c r="AG5515" s="5" t="str">
        <f t="shared" si="1555"/>
        <v/>
      </c>
      <c r="AH5515" s="5" t="str">
        <f t="shared" si="1556"/>
        <v/>
      </c>
      <c r="AI5515" s="5" t="str">
        <f t="shared" si="1557"/>
        <v/>
      </c>
      <c r="AJ5515" s="5" t="str">
        <f t="shared" si="1558"/>
        <v/>
      </c>
      <c r="AK5515" s="5" t="str">
        <f t="shared" si="1559"/>
        <v/>
      </c>
      <c r="AM5515" s="5" t="str">
        <f t="shared" ref="AM5515:AM5578" si="1561">W5515&amp;G5515&amp;N5515</f>
        <v/>
      </c>
      <c r="AN5515" s="5" t="str">
        <f t="shared" ref="AN5515:AN5578" si="1562">AC5515&amp;M5515&amp;W5515&amp;G5515&amp;N5515</f>
        <v/>
      </c>
      <c r="AO5515" s="5" t="str">
        <f t="shared" ref="AO5515:AO5578" si="1563">AC5515&amp;W5515&amp;G5515&amp;N5515</f>
        <v/>
      </c>
      <c r="AP5515" s="5" t="str">
        <f t="shared" ref="AP5515:AP5578" si="1564">C5515&amp;D5515</f>
        <v/>
      </c>
    </row>
    <row r="5516" spans="1:42" x14ac:dyDescent="0.3">
      <c r="A5516" s="33"/>
      <c r="B5516" s="33"/>
      <c r="C5516" s="70"/>
      <c r="D5516" s="71"/>
      <c r="E5516" s="70"/>
      <c r="F5516" s="71"/>
      <c r="G5516" s="33"/>
      <c r="H5516" s="33"/>
      <c r="I5516" s="33"/>
      <c r="J5516" s="33"/>
      <c r="K5516" s="63"/>
      <c r="L5516" s="32" t="str">
        <f t="shared" si="1548"/>
        <v/>
      </c>
      <c r="M5516" s="32" t="str">
        <f t="shared" si="1549"/>
        <v/>
      </c>
      <c r="N5516" s="32" t="str">
        <f t="shared" si="1550"/>
        <v/>
      </c>
      <c r="O5516" s="146"/>
      <c r="P5516" s="65"/>
      <c r="Q5516" s="65"/>
      <c r="R5516" s="66"/>
      <c r="S5516" s="66"/>
      <c r="T5516" s="66"/>
      <c r="U5516" s="67">
        <f t="shared" si="1560"/>
        <v>0</v>
      </c>
      <c r="V5516" s="66" t="e">
        <f t="shared" si="1551"/>
        <v>#VALUE!</v>
      </c>
      <c r="W5516" s="66" t="str">
        <f t="shared" si="1552"/>
        <v/>
      </c>
      <c r="X5516" s="66">
        <f>A5516+SUMIFS(Presensi!F:F,Presensi!E:E,'Entry Data'!AP5516)</f>
        <v>0</v>
      </c>
      <c r="Y5516" s="66" t="str">
        <f>IFERROR(INDEX('Retasi Pricing'!F:F,MATCH('Entry Data'!AM5516,'Retasi Pricing'!E:E,0))*X5516,"")</f>
        <v/>
      </c>
      <c r="Z5516" s="62"/>
      <c r="AA5516" s="62"/>
      <c r="AB5516" s="32"/>
      <c r="AC5516" s="32"/>
      <c r="AD5516" s="32" t="str">
        <f t="shared" si="1553"/>
        <v/>
      </c>
      <c r="AF5516" s="5" t="str">
        <f t="shared" si="1554"/>
        <v/>
      </c>
      <c r="AG5516" s="5" t="str">
        <f t="shared" si="1555"/>
        <v/>
      </c>
      <c r="AH5516" s="5" t="str">
        <f t="shared" si="1556"/>
        <v/>
      </c>
      <c r="AI5516" s="5" t="str">
        <f t="shared" si="1557"/>
        <v/>
      </c>
      <c r="AJ5516" s="5" t="str">
        <f t="shared" si="1558"/>
        <v/>
      </c>
      <c r="AK5516" s="5" t="str">
        <f t="shared" si="1559"/>
        <v/>
      </c>
      <c r="AM5516" s="5" t="str">
        <f t="shared" si="1561"/>
        <v/>
      </c>
      <c r="AN5516" s="5" t="str">
        <f t="shared" si="1562"/>
        <v/>
      </c>
      <c r="AO5516" s="5" t="str">
        <f t="shared" si="1563"/>
        <v/>
      </c>
      <c r="AP5516" s="5" t="str">
        <f t="shared" si="1564"/>
        <v/>
      </c>
    </row>
    <row r="5517" spans="1:42" x14ac:dyDescent="0.3">
      <c r="A5517" s="33"/>
      <c r="B5517" s="33"/>
      <c r="C5517" s="70"/>
      <c r="D5517" s="71"/>
      <c r="E5517" s="70"/>
      <c r="F5517" s="71"/>
      <c r="G5517" s="33"/>
      <c r="H5517" s="33"/>
      <c r="I5517" s="33"/>
      <c r="J5517" s="33"/>
      <c r="K5517" s="63"/>
      <c r="L5517" s="32" t="str">
        <f t="shared" si="1548"/>
        <v/>
      </c>
      <c r="M5517" s="32" t="str">
        <f t="shared" si="1549"/>
        <v/>
      </c>
      <c r="N5517" s="32" t="str">
        <f t="shared" si="1550"/>
        <v/>
      </c>
      <c r="O5517" s="146"/>
      <c r="P5517" s="65"/>
      <c r="Q5517" s="65"/>
      <c r="R5517" s="66"/>
      <c r="S5517" s="66"/>
      <c r="T5517" s="66"/>
      <c r="U5517" s="67">
        <f t="shared" si="1560"/>
        <v>0</v>
      </c>
      <c r="V5517" s="66" t="e">
        <f t="shared" si="1551"/>
        <v>#VALUE!</v>
      </c>
      <c r="W5517" s="66" t="str">
        <f t="shared" si="1552"/>
        <v/>
      </c>
      <c r="X5517" s="66">
        <f>A5517+SUMIFS(Presensi!F:F,Presensi!E:E,'Entry Data'!AP5517)</f>
        <v>0</v>
      </c>
      <c r="Y5517" s="66" t="str">
        <f>IFERROR(INDEX('Retasi Pricing'!F:F,MATCH('Entry Data'!AM5517,'Retasi Pricing'!E:E,0))*X5517,"")</f>
        <v/>
      </c>
      <c r="Z5517" s="62"/>
      <c r="AA5517" s="62"/>
      <c r="AB5517" s="32"/>
      <c r="AC5517" s="32"/>
      <c r="AD5517" s="32" t="str">
        <f t="shared" si="1553"/>
        <v/>
      </c>
      <c r="AF5517" s="5" t="str">
        <f t="shared" si="1554"/>
        <v/>
      </c>
      <c r="AG5517" s="5" t="str">
        <f t="shared" si="1555"/>
        <v/>
      </c>
      <c r="AH5517" s="5" t="str">
        <f t="shared" si="1556"/>
        <v/>
      </c>
      <c r="AI5517" s="5" t="str">
        <f t="shared" si="1557"/>
        <v/>
      </c>
      <c r="AJ5517" s="5" t="str">
        <f t="shared" si="1558"/>
        <v/>
      </c>
      <c r="AK5517" s="5" t="str">
        <f t="shared" si="1559"/>
        <v/>
      </c>
      <c r="AM5517" s="5" t="str">
        <f t="shared" si="1561"/>
        <v/>
      </c>
      <c r="AN5517" s="5" t="str">
        <f t="shared" si="1562"/>
        <v/>
      </c>
      <c r="AO5517" s="5" t="str">
        <f t="shared" si="1563"/>
        <v/>
      </c>
      <c r="AP5517" s="5" t="str">
        <f t="shared" si="1564"/>
        <v/>
      </c>
    </row>
    <row r="5518" spans="1:42" x14ac:dyDescent="0.3">
      <c r="A5518" s="33"/>
      <c r="B5518" s="33"/>
      <c r="C5518" s="70"/>
      <c r="D5518" s="71"/>
      <c r="E5518" s="70"/>
      <c r="F5518" s="71"/>
      <c r="G5518" s="33"/>
      <c r="H5518" s="33"/>
      <c r="I5518" s="33"/>
      <c r="J5518" s="33"/>
      <c r="K5518" s="63"/>
      <c r="L5518" s="32" t="str">
        <f t="shared" si="1548"/>
        <v/>
      </c>
      <c r="M5518" s="32" t="str">
        <f t="shared" si="1549"/>
        <v/>
      </c>
      <c r="N5518" s="32" t="str">
        <f t="shared" si="1550"/>
        <v/>
      </c>
      <c r="O5518" s="146"/>
      <c r="P5518" s="65"/>
      <c r="Q5518" s="65"/>
      <c r="R5518" s="66"/>
      <c r="S5518" s="66"/>
      <c r="T5518" s="66"/>
      <c r="U5518" s="67">
        <f t="shared" si="1560"/>
        <v>0</v>
      </c>
      <c r="V5518" s="66" t="e">
        <f t="shared" si="1551"/>
        <v>#VALUE!</v>
      </c>
      <c r="W5518" s="66" t="str">
        <f t="shared" si="1552"/>
        <v/>
      </c>
      <c r="X5518" s="66">
        <f>A5518+SUMIFS(Presensi!F:F,Presensi!E:E,'Entry Data'!AP5518)</f>
        <v>0</v>
      </c>
      <c r="Y5518" s="66" t="str">
        <f>IFERROR(INDEX('Retasi Pricing'!F:F,MATCH('Entry Data'!AM5518,'Retasi Pricing'!E:E,0))*X5518,"")</f>
        <v/>
      </c>
      <c r="Z5518" s="62"/>
      <c r="AA5518" s="62"/>
      <c r="AB5518" s="32"/>
      <c r="AC5518" s="32"/>
      <c r="AD5518" s="32" t="str">
        <f t="shared" si="1553"/>
        <v/>
      </c>
      <c r="AF5518" s="5" t="str">
        <f t="shared" si="1554"/>
        <v/>
      </c>
      <c r="AG5518" s="5" t="str">
        <f t="shared" si="1555"/>
        <v/>
      </c>
      <c r="AH5518" s="5" t="str">
        <f t="shared" si="1556"/>
        <v/>
      </c>
      <c r="AI5518" s="5" t="str">
        <f t="shared" si="1557"/>
        <v/>
      </c>
      <c r="AJ5518" s="5" t="str">
        <f t="shared" si="1558"/>
        <v/>
      </c>
      <c r="AK5518" s="5" t="str">
        <f t="shared" si="1559"/>
        <v/>
      </c>
      <c r="AM5518" s="5" t="str">
        <f t="shared" si="1561"/>
        <v/>
      </c>
      <c r="AN5518" s="5" t="str">
        <f t="shared" si="1562"/>
        <v/>
      </c>
      <c r="AO5518" s="5" t="str">
        <f t="shared" si="1563"/>
        <v/>
      </c>
      <c r="AP5518" s="5" t="str">
        <f t="shared" si="1564"/>
        <v/>
      </c>
    </row>
    <row r="5519" spans="1:42" x14ac:dyDescent="0.3">
      <c r="A5519" s="33"/>
      <c r="B5519" s="33"/>
      <c r="C5519" s="70"/>
      <c r="D5519" s="71"/>
      <c r="E5519" s="70"/>
      <c r="F5519" s="71"/>
      <c r="G5519" s="33"/>
      <c r="H5519" s="33"/>
      <c r="I5519" s="33"/>
      <c r="J5519" s="33"/>
      <c r="K5519" s="63"/>
      <c r="L5519" s="32" t="str">
        <f t="shared" si="1548"/>
        <v/>
      </c>
      <c r="M5519" s="32" t="str">
        <f t="shared" si="1549"/>
        <v/>
      </c>
      <c r="N5519" s="32" t="str">
        <f t="shared" si="1550"/>
        <v/>
      </c>
      <c r="O5519" s="146"/>
      <c r="P5519" s="65"/>
      <c r="Q5519" s="65"/>
      <c r="R5519" s="66"/>
      <c r="S5519" s="66"/>
      <c r="T5519" s="66"/>
      <c r="U5519" s="67">
        <f t="shared" si="1560"/>
        <v>0</v>
      </c>
      <c r="V5519" s="66" t="e">
        <f t="shared" si="1551"/>
        <v>#VALUE!</v>
      </c>
      <c r="W5519" s="66" t="str">
        <f t="shared" si="1552"/>
        <v/>
      </c>
      <c r="X5519" s="66">
        <f>A5519+SUMIFS(Presensi!F:F,Presensi!E:E,'Entry Data'!AP5519)</f>
        <v>0</v>
      </c>
      <c r="Y5519" s="66" t="str">
        <f>IFERROR(INDEX('Retasi Pricing'!F:F,MATCH('Entry Data'!AM5519,'Retasi Pricing'!E:E,0))*X5519,"")</f>
        <v/>
      </c>
      <c r="Z5519" s="62"/>
      <c r="AA5519" s="62"/>
      <c r="AB5519" s="32"/>
      <c r="AC5519" s="32"/>
      <c r="AD5519" s="32" t="str">
        <f t="shared" si="1553"/>
        <v/>
      </c>
      <c r="AF5519" s="5" t="str">
        <f t="shared" si="1554"/>
        <v/>
      </c>
      <c r="AG5519" s="5" t="str">
        <f t="shared" si="1555"/>
        <v/>
      </c>
      <c r="AH5519" s="5" t="str">
        <f t="shared" si="1556"/>
        <v/>
      </c>
      <c r="AI5519" s="5" t="str">
        <f t="shared" si="1557"/>
        <v/>
      </c>
      <c r="AJ5519" s="5" t="str">
        <f t="shared" si="1558"/>
        <v/>
      </c>
      <c r="AK5519" s="5" t="str">
        <f t="shared" si="1559"/>
        <v/>
      </c>
      <c r="AM5519" s="5" t="str">
        <f t="shared" si="1561"/>
        <v/>
      </c>
      <c r="AN5519" s="5" t="str">
        <f t="shared" si="1562"/>
        <v/>
      </c>
      <c r="AO5519" s="5" t="str">
        <f t="shared" si="1563"/>
        <v/>
      </c>
      <c r="AP5519" s="5" t="str">
        <f t="shared" si="1564"/>
        <v/>
      </c>
    </row>
    <row r="5520" spans="1:42" x14ac:dyDescent="0.3">
      <c r="A5520" s="33"/>
      <c r="B5520" s="33"/>
      <c r="C5520" s="70"/>
      <c r="D5520" s="71"/>
      <c r="E5520" s="70"/>
      <c r="F5520" s="71"/>
      <c r="G5520" s="33"/>
      <c r="H5520" s="33"/>
      <c r="I5520" s="33"/>
      <c r="J5520" s="33"/>
      <c r="K5520" s="63"/>
      <c r="L5520" s="32" t="str">
        <f t="shared" si="1548"/>
        <v/>
      </c>
      <c r="M5520" s="32" t="str">
        <f t="shared" si="1549"/>
        <v/>
      </c>
      <c r="N5520" s="32" t="str">
        <f t="shared" si="1550"/>
        <v/>
      </c>
      <c r="O5520" s="146"/>
      <c r="P5520" s="65"/>
      <c r="Q5520" s="65"/>
      <c r="R5520" s="66"/>
      <c r="S5520" s="66"/>
      <c r="T5520" s="66"/>
      <c r="U5520" s="67">
        <f t="shared" si="1560"/>
        <v>0</v>
      </c>
      <c r="V5520" s="66" t="e">
        <f t="shared" si="1551"/>
        <v>#VALUE!</v>
      </c>
      <c r="W5520" s="66" t="str">
        <f t="shared" si="1552"/>
        <v/>
      </c>
      <c r="X5520" s="66">
        <f>A5520+SUMIFS(Presensi!F:F,Presensi!E:E,'Entry Data'!AP5520)</f>
        <v>0</v>
      </c>
      <c r="Y5520" s="66" t="str">
        <f>IFERROR(INDEX('Retasi Pricing'!F:F,MATCH('Entry Data'!AM5520,'Retasi Pricing'!E:E,0))*X5520,"")</f>
        <v/>
      </c>
      <c r="Z5520" s="62"/>
      <c r="AA5520" s="62"/>
      <c r="AB5520" s="32"/>
      <c r="AC5520" s="32"/>
      <c r="AD5520" s="32" t="str">
        <f t="shared" si="1553"/>
        <v/>
      </c>
      <c r="AF5520" s="5" t="str">
        <f t="shared" si="1554"/>
        <v/>
      </c>
      <c r="AG5520" s="5" t="str">
        <f t="shared" si="1555"/>
        <v/>
      </c>
      <c r="AH5520" s="5" t="str">
        <f t="shared" si="1556"/>
        <v/>
      </c>
      <c r="AI5520" s="5" t="str">
        <f t="shared" si="1557"/>
        <v/>
      </c>
      <c r="AJ5520" s="5" t="str">
        <f t="shared" si="1558"/>
        <v/>
      </c>
      <c r="AK5520" s="5" t="str">
        <f t="shared" si="1559"/>
        <v/>
      </c>
      <c r="AM5520" s="5" t="str">
        <f t="shared" si="1561"/>
        <v/>
      </c>
      <c r="AN5520" s="5" t="str">
        <f t="shared" si="1562"/>
        <v/>
      </c>
      <c r="AO5520" s="5" t="str">
        <f t="shared" si="1563"/>
        <v/>
      </c>
      <c r="AP5520" s="5" t="str">
        <f t="shared" si="1564"/>
        <v/>
      </c>
    </row>
    <row r="5521" spans="1:42" x14ac:dyDescent="0.3">
      <c r="A5521" s="33"/>
      <c r="B5521" s="33"/>
      <c r="C5521" s="70"/>
      <c r="D5521" s="71"/>
      <c r="E5521" s="70"/>
      <c r="F5521" s="71"/>
      <c r="G5521" s="33"/>
      <c r="H5521" s="33"/>
      <c r="I5521" s="33"/>
      <c r="J5521" s="33"/>
      <c r="K5521" s="63"/>
      <c r="L5521" s="32" t="str">
        <f t="shared" si="1548"/>
        <v/>
      </c>
      <c r="M5521" s="32" t="str">
        <f t="shared" si="1549"/>
        <v/>
      </c>
      <c r="N5521" s="32" t="str">
        <f t="shared" si="1550"/>
        <v/>
      </c>
      <c r="O5521" s="146"/>
      <c r="P5521" s="65"/>
      <c r="Q5521" s="65"/>
      <c r="R5521" s="66"/>
      <c r="S5521" s="66"/>
      <c r="T5521" s="66"/>
      <c r="U5521" s="67">
        <f t="shared" si="1560"/>
        <v>0</v>
      </c>
      <c r="V5521" s="66" t="e">
        <f t="shared" si="1551"/>
        <v>#VALUE!</v>
      </c>
      <c r="W5521" s="66" t="str">
        <f t="shared" si="1552"/>
        <v/>
      </c>
      <c r="X5521" s="66">
        <f>A5521+SUMIFS(Presensi!F:F,Presensi!E:E,'Entry Data'!AP5521)</f>
        <v>0</v>
      </c>
      <c r="Y5521" s="66" t="str">
        <f>IFERROR(INDEX('Retasi Pricing'!F:F,MATCH('Entry Data'!AM5521,'Retasi Pricing'!E:E,0))*X5521,"")</f>
        <v/>
      </c>
      <c r="Z5521" s="62"/>
      <c r="AA5521" s="62"/>
      <c r="AB5521" s="32"/>
      <c r="AC5521" s="32"/>
      <c r="AD5521" s="32" t="str">
        <f t="shared" si="1553"/>
        <v/>
      </c>
      <c r="AF5521" s="5" t="str">
        <f t="shared" si="1554"/>
        <v/>
      </c>
      <c r="AG5521" s="5" t="str">
        <f t="shared" si="1555"/>
        <v/>
      </c>
      <c r="AH5521" s="5" t="str">
        <f t="shared" si="1556"/>
        <v/>
      </c>
      <c r="AI5521" s="5" t="str">
        <f t="shared" si="1557"/>
        <v/>
      </c>
      <c r="AJ5521" s="5" t="str">
        <f t="shared" si="1558"/>
        <v/>
      </c>
      <c r="AK5521" s="5" t="str">
        <f t="shared" si="1559"/>
        <v/>
      </c>
      <c r="AM5521" s="5" t="str">
        <f t="shared" si="1561"/>
        <v/>
      </c>
      <c r="AN5521" s="5" t="str">
        <f t="shared" si="1562"/>
        <v/>
      </c>
      <c r="AO5521" s="5" t="str">
        <f t="shared" si="1563"/>
        <v/>
      </c>
      <c r="AP5521" s="5" t="str">
        <f t="shared" si="1564"/>
        <v/>
      </c>
    </row>
    <row r="5522" spans="1:42" x14ac:dyDescent="0.3">
      <c r="A5522" s="33"/>
      <c r="B5522" s="33"/>
      <c r="C5522" s="70"/>
      <c r="D5522" s="71"/>
      <c r="E5522" s="70"/>
      <c r="F5522" s="71"/>
      <c r="G5522" s="33"/>
      <c r="H5522" s="33"/>
      <c r="I5522" s="33"/>
      <c r="J5522" s="33"/>
      <c r="K5522" s="63"/>
      <c r="L5522" s="32" t="str">
        <f t="shared" si="1548"/>
        <v/>
      </c>
      <c r="M5522" s="32" t="str">
        <f t="shared" si="1549"/>
        <v/>
      </c>
      <c r="N5522" s="32" t="str">
        <f t="shared" si="1550"/>
        <v/>
      </c>
      <c r="O5522" s="146"/>
      <c r="P5522" s="65"/>
      <c r="Q5522" s="65"/>
      <c r="R5522" s="66"/>
      <c r="S5522" s="66"/>
      <c r="T5522" s="66"/>
      <c r="U5522" s="67">
        <f t="shared" si="1560"/>
        <v>0</v>
      </c>
      <c r="V5522" s="66" t="e">
        <f t="shared" si="1551"/>
        <v>#VALUE!</v>
      </c>
      <c r="W5522" s="66" t="str">
        <f t="shared" si="1552"/>
        <v/>
      </c>
      <c r="X5522" s="66">
        <f>A5522+SUMIFS(Presensi!F:F,Presensi!E:E,'Entry Data'!AP5522)</f>
        <v>0</v>
      </c>
      <c r="Y5522" s="66" t="str">
        <f>IFERROR(INDEX('Retasi Pricing'!F:F,MATCH('Entry Data'!AM5522,'Retasi Pricing'!E:E,0))*X5522,"")</f>
        <v/>
      </c>
      <c r="Z5522" s="62"/>
      <c r="AA5522" s="62"/>
      <c r="AB5522" s="32"/>
      <c r="AC5522" s="32"/>
      <c r="AD5522" s="32" t="str">
        <f t="shared" si="1553"/>
        <v/>
      </c>
      <c r="AF5522" s="5" t="str">
        <f t="shared" si="1554"/>
        <v/>
      </c>
      <c r="AG5522" s="5" t="str">
        <f t="shared" si="1555"/>
        <v/>
      </c>
      <c r="AH5522" s="5" t="str">
        <f t="shared" si="1556"/>
        <v/>
      </c>
      <c r="AI5522" s="5" t="str">
        <f t="shared" si="1557"/>
        <v/>
      </c>
      <c r="AJ5522" s="5" t="str">
        <f t="shared" si="1558"/>
        <v/>
      </c>
      <c r="AK5522" s="5" t="str">
        <f t="shared" si="1559"/>
        <v/>
      </c>
      <c r="AM5522" s="5" t="str">
        <f t="shared" si="1561"/>
        <v/>
      </c>
      <c r="AN5522" s="5" t="str">
        <f t="shared" si="1562"/>
        <v/>
      </c>
      <c r="AO5522" s="5" t="str">
        <f t="shared" si="1563"/>
        <v/>
      </c>
      <c r="AP5522" s="5" t="str">
        <f t="shared" si="1564"/>
        <v/>
      </c>
    </row>
    <row r="5523" spans="1:42" x14ac:dyDescent="0.3">
      <c r="A5523" s="33"/>
      <c r="B5523" s="33"/>
      <c r="C5523" s="70"/>
      <c r="D5523" s="71"/>
      <c r="E5523" s="70"/>
      <c r="F5523" s="71"/>
      <c r="G5523" s="33"/>
      <c r="H5523" s="33"/>
      <c r="I5523" s="33"/>
      <c r="J5523" s="33"/>
      <c r="K5523" s="63"/>
      <c r="L5523" s="32" t="str">
        <f t="shared" si="1548"/>
        <v/>
      </c>
      <c r="M5523" s="32" t="str">
        <f t="shared" si="1549"/>
        <v/>
      </c>
      <c r="N5523" s="32" t="str">
        <f t="shared" si="1550"/>
        <v/>
      </c>
      <c r="O5523" s="146"/>
      <c r="P5523" s="65"/>
      <c r="Q5523" s="65"/>
      <c r="R5523" s="66"/>
      <c r="S5523" s="66"/>
      <c r="T5523" s="66"/>
      <c r="U5523" s="67">
        <f t="shared" si="1560"/>
        <v>0</v>
      </c>
      <c r="V5523" s="66" t="e">
        <f t="shared" si="1551"/>
        <v>#VALUE!</v>
      </c>
      <c r="W5523" s="66" t="str">
        <f t="shared" si="1552"/>
        <v/>
      </c>
      <c r="X5523" s="66">
        <f>A5523+SUMIFS(Presensi!F:F,Presensi!E:E,'Entry Data'!AP5523)</f>
        <v>0</v>
      </c>
      <c r="Y5523" s="66" t="str">
        <f>IFERROR(INDEX('Retasi Pricing'!F:F,MATCH('Entry Data'!AM5523,'Retasi Pricing'!E:E,0))*X5523,"")</f>
        <v/>
      </c>
      <c r="Z5523" s="62"/>
      <c r="AA5523" s="62"/>
      <c r="AB5523" s="32"/>
      <c r="AC5523" s="32"/>
      <c r="AD5523" s="32" t="str">
        <f t="shared" si="1553"/>
        <v/>
      </c>
      <c r="AF5523" s="5" t="str">
        <f t="shared" si="1554"/>
        <v/>
      </c>
      <c r="AG5523" s="5" t="str">
        <f t="shared" si="1555"/>
        <v/>
      </c>
      <c r="AH5523" s="5" t="str">
        <f t="shared" si="1556"/>
        <v/>
      </c>
      <c r="AI5523" s="5" t="str">
        <f t="shared" si="1557"/>
        <v/>
      </c>
      <c r="AJ5523" s="5" t="str">
        <f t="shared" si="1558"/>
        <v/>
      </c>
      <c r="AK5523" s="5" t="str">
        <f t="shared" si="1559"/>
        <v/>
      </c>
      <c r="AM5523" s="5" t="str">
        <f t="shared" si="1561"/>
        <v/>
      </c>
      <c r="AN5523" s="5" t="str">
        <f t="shared" si="1562"/>
        <v/>
      </c>
      <c r="AO5523" s="5" t="str">
        <f t="shared" si="1563"/>
        <v/>
      </c>
      <c r="AP5523" s="5" t="str">
        <f t="shared" si="1564"/>
        <v/>
      </c>
    </row>
    <row r="5524" spans="1:42" x14ac:dyDescent="0.3">
      <c r="A5524" s="33"/>
      <c r="B5524" s="33"/>
      <c r="C5524" s="70"/>
      <c r="D5524" s="71"/>
      <c r="E5524" s="70"/>
      <c r="F5524" s="71"/>
      <c r="G5524" s="33"/>
      <c r="H5524" s="33"/>
      <c r="I5524" s="33"/>
      <c r="J5524" s="33"/>
      <c r="K5524" s="63"/>
      <c r="L5524" s="32" t="str">
        <f t="shared" si="1548"/>
        <v/>
      </c>
      <c r="M5524" s="32" t="str">
        <f t="shared" si="1549"/>
        <v/>
      </c>
      <c r="N5524" s="32" t="str">
        <f t="shared" si="1550"/>
        <v/>
      </c>
      <c r="O5524" s="146"/>
      <c r="P5524" s="65"/>
      <c r="Q5524" s="65"/>
      <c r="R5524" s="66"/>
      <c r="S5524" s="66"/>
      <c r="T5524" s="66"/>
      <c r="U5524" s="67">
        <f t="shared" si="1560"/>
        <v>0</v>
      </c>
      <c r="V5524" s="66" t="e">
        <f t="shared" si="1551"/>
        <v>#VALUE!</v>
      </c>
      <c r="W5524" s="66" t="str">
        <f t="shared" si="1552"/>
        <v/>
      </c>
      <c r="X5524" s="66">
        <f>A5524+SUMIFS(Presensi!F:F,Presensi!E:E,'Entry Data'!AP5524)</f>
        <v>0</v>
      </c>
      <c r="Y5524" s="66" t="str">
        <f>IFERROR(INDEX('Retasi Pricing'!F:F,MATCH('Entry Data'!AM5524,'Retasi Pricing'!E:E,0))*X5524,"")</f>
        <v/>
      </c>
      <c r="Z5524" s="62"/>
      <c r="AA5524" s="62"/>
      <c r="AB5524" s="32"/>
      <c r="AC5524" s="32"/>
      <c r="AD5524" s="32" t="str">
        <f t="shared" si="1553"/>
        <v/>
      </c>
      <c r="AF5524" s="5" t="str">
        <f t="shared" si="1554"/>
        <v/>
      </c>
      <c r="AG5524" s="5" t="str">
        <f t="shared" si="1555"/>
        <v/>
      </c>
      <c r="AH5524" s="5" t="str">
        <f t="shared" si="1556"/>
        <v/>
      </c>
      <c r="AI5524" s="5" t="str">
        <f t="shared" si="1557"/>
        <v/>
      </c>
      <c r="AJ5524" s="5" t="str">
        <f t="shared" si="1558"/>
        <v/>
      </c>
      <c r="AK5524" s="5" t="str">
        <f t="shared" si="1559"/>
        <v/>
      </c>
      <c r="AM5524" s="5" t="str">
        <f t="shared" si="1561"/>
        <v/>
      </c>
      <c r="AN5524" s="5" t="str">
        <f t="shared" si="1562"/>
        <v/>
      </c>
      <c r="AO5524" s="5" t="str">
        <f t="shared" si="1563"/>
        <v/>
      </c>
      <c r="AP5524" s="5" t="str">
        <f t="shared" si="1564"/>
        <v/>
      </c>
    </row>
    <row r="5525" spans="1:42" x14ac:dyDescent="0.3">
      <c r="A5525" s="33"/>
      <c r="B5525" s="33"/>
      <c r="C5525" s="70"/>
      <c r="D5525" s="71"/>
      <c r="E5525" s="70"/>
      <c r="F5525" s="71"/>
      <c r="G5525" s="33"/>
      <c r="H5525" s="33"/>
      <c r="I5525" s="33"/>
      <c r="J5525" s="33"/>
      <c r="K5525" s="63"/>
      <c r="L5525" s="32" t="str">
        <f t="shared" si="1548"/>
        <v/>
      </c>
      <c r="M5525" s="32" t="str">
        <f t="shared" si="1549"/>
        <v/>
      </c>
      <c r="N5525" s="32" t="str">
        <f t="shared" si="1550"/>
        <v/>
      </c>
      <c r="O5525" s="146"/>
      <c r="P5525" s="65"/>
      <c r="Q5525" s="65"/>
      <c r="R5525" s="66"/>
      <c r="S5525" s="66"/>
      <c r="T5525" s="66"/>
      <c r="U5525" s="67">
        <f t="shared" si="1560"/>
        <v>0</v>
      </c>
      <c r="V5525" s="66" t="e">
        <f t="shared" si="1551"/>
        <v>#VALUE!</v>
      </c>
      <c r="W5525" s="66" t="str">
        <f t="shared" si="1552"/>
        <v/>
      </c>
      <c r="X5525" s="66">
        <f>A5525+SUMIFS(Presensi!F:F,Presensi!E:E,'Entry Data'!AP5525)</f>
        <v>0</v>
      </c>
      <c r="Y5525" s="66" t="str">
        <f>IFERROR(INDEX('Retasi Pricing'!F:F,MATCH('Entry Data'!AM5525,'Retasi Pricing'!E:E,0))*X5525,"")</f>
        <v/>
      </c>
      <c r="Z5525" s="62"/>
      <c r="AA5525" s="62"/>
      <c r="AB5525" s="32"/>
      <c r="AC5525" s="32"/>
      <c r="AD5525" s="32" t="str">
        <f t="shared" si="1553"/>
        <v/>
      </c>
      <c r="AF5525" s="5" t="str">
        <f t="shared" si="1554"/>
        <v/>
      </c>
      <c r="AG5525" s="5" t="str">
        <f t="shared" si="1555"/>
        <v/>
      </c>
      <c r="AH5525" s="5" t="str">
        <f t="shared" si="1556"/>
        <v/>
      </c>
      <c r="AI5525" s="5" t="str">
        <f t="shared" si="1557"/>
        <v/>
      </c>
      <c r="AJ5525" s="5" t="str">
        <f t="shared" si="1558"/>
        <v/>
      </c>
      <c r="AK5525" s="5" t="str">
        <f t="shared" si="1559"/>
        <v/>
      </c>
      <c r="AM5525" s="5" t="str">
        <f t="shared" si="1561"/>
        <v/>
      </c>
      <c r="AN5525" s="5" t="str">
        <f t="shared" si="1562"/>
        <v/>
      </c>
      <c r="AO5525" s="5" t="str">
        <f t="shared" si="1563"/>
        <v/>
      </c>
      <c r="AP5525" s="5" t="str">
        <f t="shared" si="1564"/>
        <v/>
      </c>
    </row>
    <row r="5526" spans="1:42" x14ac:dyDescent="0.3">
      <c r="A5526" s="33"/>
      <c r="B5526" s="33"/>
      <c r="C5526" s="70"/>
      <c r="D5526" s="71"/>
      <c r="E5526" s="70"/>
      <c r="F5526" s="71"/>
      <c r="G5526" s="33"/>
      <c r="H5526" s="33"/>
      <c r="I5526" s="33"/>
      <c r="J5526" s="33"/>
      <c r="K5526" s="63"/>
      <c r="L5526" s="32" t="str">
        <f t="shared" si="1548"/>
        <v/>
      </c>
      <c r="M5526" s="32" t="str">
        <f t="shared" si="1549"/>
        <v/>
      </c>
      <c r="N5526" s="32" t="str">
        <f t="shared" si="1550"/>
        <v/>
      </c>
      <c r="O5526" s="146"/>
      <c r="P5526" s="65"/>
      <c r="Q5526" s="65"/>
      <c r="R5526" s="66"/>
      <c r="S5526" s="66"/>
      <c r="T5526" s="66"/>
      <c r="U5526" s="67">
        <f t="shared" si="1560"/>
        <v>0</v>
      </c>
      <c r="V5526" s="66" t="e">
        <f t="shared" si="1551"/>
        <v>#VALUE!</v>
      </c>
      <c r="W5526" s="66" t="str">
        <f t="shared" si="1552"/>
        <v/>
      </c>
      <c r="X5526" s="66">
        <f>A5526+SUMIFS(Presensi!F:F,Presensi!E:E,'Entry Data'!AP5526)</f>
        <v>0</v>
      </c>
      <c r="Y5526" s="66" t="str">
        <f>IFERROR(INDEX('Retasi Pricing'!F:F,MATCH('Entry Data'!AM5526,'Retasi Pricing'!E:E,0))*X5526,"")</f>
        <v/>
      </c>
      <c r="Z5526" s="62"/>
      <c r="AA5526" s="62"/>
      <c r="AB5526" s="32"/>
      <c r="AC5526" s="32"/>
      <c r="AD5526" s="32" t="str">
        <f t="shared" si="1553"/>
        <v/>
      </c>
      <c r="AF5526" s="5" t="str">
        <f t="shared" si="1554"/>
        <v/>
      </c>
      <c r="AG5526" s="5" t="str">
        <f t="shared" si="1555"/>
        <v/>
      </c>
      <c r="AH5526" s="5" t="str">
        <f t="shared" si="1556"/>
        <v/>
      </c>
      <c r="AI5526" s="5" t="str">
        <f t="shared" si="1557"/>
        <v/>
      </c>
      <c r="AJ5526" s="5" t="str">
        <f t="shared" si="1558"/>
        <v/>
      </c>
      <c r="AK5526" s="5" t="str">
        <f t="shared" si="1559"/>
        <v/>
      </c>
      <c r="AM5526" s="5" t="str">
        <f t="shared" si="1561"/>
        <v/>
      </c>
      <c r="AN5526" s="5" t="str">
        <f t="shared" si="1562"/>
        <v/>
      </c>
      <c r="AO5526" s="5" t="str">
        <f t="shared" si="1563"/>
        <v/>
      </c>
      <c r="AP5526" s="5" t="str">
        <f t="shared" si="1564"/>
        <v/>
      </c>
    </row>
    <row r="5527" spans="1:42" x14ac:dyDescent="0.3">
      <c r="A5527" s="33"/>
      <c r="B5527" s="33"/>
      <c r="C5527" s="70"/>
      <c r="D5527" s="71"/>
      <c r="E5527" s="70"/>
      <c r="F5527" s="71"/>
      <c r="G5527" s="33"/>
      <c r="H5527" s="33"/>
      <c r="I5527" s="33"/>
      <c r="J5527" s="33"/>
      <c r="K5527" s="63"/>
      <c r="L5527" s="32" t="str">
        <f t="shared" si="1548"/>
        <v/>
      </c>
      <c r="M5527" s="32" t="str">
        <f t="shared" si="1549"/>
        <v/>
      </c>
      <c r="N5527" s="32" t="str">
        <f t="shared" si="1550"/>
        <v/>
      </c>
      <c r="O5527" s="146"/>
      <c r="P5527" s="65"/>
      <c r="Q5527" s="65"/>
      <c r="R5527" s="66"/>
      <c r="S5527" s="66"/>
      <c r="T5527" s="66"/>
      <c r="U5527" s="67">
        <f t="shared" si="1560"/>
        <v>0</v>
      </c>
      <c r="V5527" s="66" t="e">
        <f t="shared" si="1551"/>
        <v>#VALUE!</v>
      </c>
      <c r="W5527" s="66" t="str">
        <f t="shared" si="1552"/>
        <v/>
      </c>
      <c r="X5527" s="66">
        <f>A5527+SUMIFS(Presensi!F:F,Presensi!E:E,'Entry Data'!AP5527)</f>
        <v>0</v>
      </c>
      <c r="Y5527" s="66" t="str">
        <f>IFERROR(INDEX('Retasi Pricing'!F:F,MATCH('Entry Data'!AM5527,'Retasi Pricing'!E:E,0))*X5527,"")</f>
        <v/>
      </c>
      <c r="Z5527" s="62"/>
      <c r="AA5527" s="62"/>
      <c r="AB5527" s="32"/>
      <c r="AC5527" s="32"/>
      <c r="AD5527" s="32" t="str">
        <f t="shared" si="1553"/>
        <v/>
      </c>
      <c r="AF5527" s="5" t="str">
        <f t="shared" si="1554"/>
        <v/>
      </c>
      <c r="AG5527" s="5" t="str">
        <f t="shared" si="1555"/>
        <v/>
      </c>
      <c r="AH5527" s="5" t="str">
        <f t="shared" si="1556"/>
        <v/>
      </c>
      <c r="AI5527" s="5" t="str">
        <f t="shared" si="1557"/>
        <v/>
      </c>
      <c r="AJ5527" s="5" t="str">
        <f t="shared" si="1558"/>
        <v/>
      </c>
      <c r="AK5527" s="5" t="str">
        <f t="shared" si="1559"/>
        <v/>
      </c>
      <c r="AM5527" s="5" t="str">
        <f t="shared" si="1561"/>
        <v/>
      </c>
      <c r="AN5527" s="5" t="str">
        <f t="shared" si="1562"/>
        <v/>
      </c>
      <c r="AO5527" s="5" t="str">
        <f t="shared" si="1563"/>
        <v/>
      </c>
      <c r="AP5527" s="5" t="str">
        <f t="shared" si="1564"/>
        <v/>
      </c>
    </row>
    <row r="5528" spans="1:42" x14ac:dyDescent="0.3">
      <c r="A5528" s="33"/>
      <c r="B5528" s="33"/>
      <c r="C5528" s="70"/>
      <c r="D5528" s="71"/>
      <c r="E5528" s="70"/>
      <c r="F5528" s="71"/>
      <c r="G5528" s="33"/>
      <c r="H5528" s="33"/>
      <c r="I5528" s="33"/>
      <c r="J5528" s="33"/>
      <c r="K5528" s="63"/>
      <c r="L5528" s="32" t="str">
        <f t="shared" si="1548"/>
        <v/>
      </c>
      <c r="M5528" s="32" t="str">
        <f t="shared" si="1549"/>
        <v/>
      </c>
      <c r="N5528" s="32" t="str">
        <f t="shared" si="1550"/>
        <v/>
      </c>
      <c r="O5528" s="146"/>
      <c r="P5528" s="65"/>
      <c r="Q5528" s="65"/>
      <c r="R5528" s="66"/>
      <c r="S5528" s="66"/>
      <c r="T5528" s="66"/>
      <c r="U5528" s="67">
        <f t="shared" si="1560"/>
        <v>0</v>
      </c>
      <c r="V5528" s="66" t="e">
        <f t="shared" si="1551"/>
        <v>#VALUE!</v>
      </c>
      <c r="W5528" s="66" t="str">
        <f t="shared" si="1552"/>
        <v/>
      </c>
      <c r="X5528" s="66">
        <f>A5528+SUMIFS(Presensi!F:F,Presensi!E:E,'Entry Data'!AP5528)</f>
        <v>0</v>
      </c>
      <c r="Y5528" s="66" t="str">
        <f>IFERROR(INDEX('Retasi Pricing'!F:F,MATCH('Entry Data'!AM5528,'Retasi Pricing'!E:E,0))*X5528,"")</f>
        <v/>
      </c>
      <c r="Z5528" s="62"/>
      <c r="AA5528" s="62"/>
      <c r="AB5528" s="32"/>
      <c r="AC5528" s="32"/>
      <c r="AD5528" s="32" t="str">
        <f t="shared" si="1553"/>
        <v/>
      </c>
      <c r="AF5528" s="5" t="str">
        <f t="shared" si="1554"/>
        <v/>
      </c>
      <c r="AG5528" s="5" t="str">
        <f t="shared" si="1555"/>
        <v/>
      </c>
      <c r="AH5528" s="5" t="str">
        <f t="shared" si="1556"/>
        <v/>
      </c>
      <c r="AI5528" s="5" t="str">
        <f t="shared" si="1557"/>
        <v/>
      </c>
      <c r="AJ5528" s="5" t="str">
        <f t="shared" si="1558"/>
        <v/>
      </c>
      <c r="AK5528" s="5" t="str">
        <f t="shared" si="1559"/>
        <v/>
      </c>
      <c r="AM5528" s="5" t="str">
        <f t="shared" si="1561"/>
        <v/>
      </c>
      <c r="AN5528" s="5" t="str">
        <f t="shared" si="1562"/>
        <v/>
      </c>
      <c r="AO5528" s="5" t="str">
        <f t="shared" si="1563"/>
        <v/>
      </c>
      <c r="AP5528" s="5" t="str">
        <f t="shared" si="1564"/>
        <v/>
      </c>
    </row>
    <row r="5529" spans="1:42" x14ac:dyDescent="0.3">
      <c r="A5529" s="33"/>
      <c r="B5529" s="33"/>
      <c r="C5529" s="70"/>
      <c r="D5529" s="71"/>
      <c r="E5529" s="70"/>
      <c r="F5529" s="71"/>
      <c r="G5529" s="33"/>
      <c r="H5529" s="33"/>
      <c r="I5529" s="33"/>
      <c r="J5529" s="33"/>
      <c r="K5529" s="63"/>
      <c r="L5529" s="32" t="str">
        <f t="shared" si="1548"/>
        <v/>
      </c>
      <c r="M5529" s="32" t="str">
        <f t="shared" si="1549"/>
        <v/>
      </c>
      <c r="N5529" s="32" t="str">
        <f t="shared" si="1550"/>
        <v/>
      </c>
      <c r="O5529" s="146"/>
      <c r="P5529" s="65"/>
      <c r="Q5529" s="65"/>
      <c r="R5529" s="66"/>
      <c r="S5529" s="66"/>
      <c r="T5529" s="66"/>
      <c r="U5529" s="67">
        <f t="shared" si="1560"/>
        <v>0</v>
      </c>
      <c r="V5529" s="66" t="e">
        <f t="shared" si="1551"/>
        <v>#VALUE!</v>
      </c>
      <c r="W5529" s="66" t="str">
        <f t="shared" si="1552"/>
        <v/>
      </c>
      <c r="X5529" s="66">
        <f>A5529+SUMIFS(Presensi!F:F,Presensi!E:E,'Entry Data'!AP5529)</f>
        <v>0</v>
      </c>
      <c r="Y5529" s="66" t="str">
        <f>IFERROR(INDEX('Retasi Pricing'!F:F,MATCH('Entry Data'!AM5529,'Retasi Pricing'!E:E,0))*X5529,"")</f>
        <v/>
      </c>
      <c r="Z5529" s="62"/>
      <c r="AA5529" s="62"/>
      <c r="AB5529" s="32"/>
      <c r="AC5529" s="32"/>
      <c r="AD5529" s="32" t="str">
        <f t="shared" si="1553"/>
        <v/>
      </c>
      <c r="AF5529" s="5" t="str">
        <f t="shared" si="1554"/>
        <v/>
      </c>
      <c r="AG5529" s="5" t="str">
        <f t="shared" si="1555"/>
        <v/>
      </c>
      <c r="AH5529" s="5" t="str">
        <f t="shared" si="1556"/>
        <v/>
      </c>
      <c r="AI5529" s="5" t="str">
        <f t="shared" si="1557"/>
        <v/>
      </c>
      <c r="AJ5529" s="5" t="str">
        <f t="shared" si="1558"/>
        <v/>
      </c>
      <c r="AK5529" s="5" t="str">
        <f t="shared" si="1559"/>
        <v/>
      </c>
      <c r="AM5529" s="5" t="str">
        <f t="shared" si="1561"/>
        <v/>
      </c>
      <c r="AN5529" s="5" t="str">
        <f t="shared" si="1562"/>
        <v/>
      </c>
      <c r="AO5529" s="5" t="str">
        <f t="shared" si="1563"/>
        <v/>
      </c>
      <c r="AP5529" s="5" t="str">
        <f t="shared" si="1564"/>
        <v/>
      </c>
    </row>
    <row r="5530" spans="1:42" x14ac:dyDescent="0.3">
      <c r="A5530" s="33"/>
      <c r="B5530" s="33"/>
      <c r="C5530" s="70"/>
      <c r="D5530" s="71"/>
      <c r="E5530" s="70"/>
      <c r="F5530" s="71"/>
      <c r="G5530" s="33"/>
      <c r="H5530" s="33"/>
      <c r="I5530" s="33"/>
      <c r="J5530" s="33"/>
      <c r="K5530" s="63"/>
      <c r="L5530" s="32" t="str">
        <f t="shared" si="1548"/>
        <v/>
      </c>
      <c r="M5530" s="32" t="str">
        <f t="shared" si="1549"/>
        <v/>
      </c>
      <c r="N5530" s="32" t="str">
        <f t="shared" si="1550"/>
        <v/>
      </c>
      <c r="O5530" s="146"/>
      <c r="P5530" s="65"/>
      <c r="Q5530" s="65"/>
      <c r="R5530" s="66"/>
      <c r="S5530" s="66"/>
      <c r="T5530" s="66"/>
      <c r="U5530" s="67">
        <f t="shared" si="1560"/>
        <v>0</v>
      </c>
      <c r="V5530" s="66" t="e">
        <f t="shared" si="1551"/>
        <v>#VALUE!</v>
      </c>
      <c r="W5530" s="66" t="str">
        <f t="shared" si="1552"/>
        <v/>
      </c>
      <c r="X5530" s="66">
        <f>A5530+SUMIFS(Presensi!F:F,Presensi!E:E,'Entry Data'!AP5530)</f>
        <v>0</v>
      </c>
      <c r="Y5530" s="66" t="str">
        <f>IFERROR(INDEX('Retasi Pricing'!F:F,MATCH('Entry Data'!AM5530,'Retasi Pricing'!E:E,0))*X5530,"")</f>
        <v/>
      </c>
      <c r="Z5530" s="62"/>
      <c r="AA5530" s="62"/>
      <c r="AB5530" s="32"/>
      <c r="AC5530" s="32"/>
      <c r="AD5530" s="32" t="str">
        <f t="shared" si="1553"/>
        <v/>
      </c>
      <c r="AF5530" s="5" t="str">
        <f t="shared" si="1554"/>
        <v/>
      </c>
      <c r="AG5530" s="5" t="str">
        <f t="shared" si="1555"/>
        <v/>
      </c>
      <c r="AH5530" s="5" t="str">
        <f t="shared" si="1556"/>
        <v/>
      </c>
      <c r="AI5530" s="5" t="str">
        <f t="shared" si="1557"/>
        <v/>
      </c>
      <c r="AJ5530" s="5" t="str">
        <f t="shared" si="1558"/>
        <v/>
      </c>
      <c r="AK5530" s="5" t="str">
        <f t="shared" si="1559"/>
        <v/>
      </c>
      <c r="AM5530" s="5" t="str">
        <f t="shared" si="1561"/>
        <v/>
      </c>
      <c r="AN5530" s="5" t="str">
        <f t="shared" si="1562"/>
        <v/>
      </c>
      <c r="AO5530" s="5" t="str">
        <f t="shared" si="1563"/>
        <v/>
      </c>
      <c r="AP5530" s="5" t="str">
        <f t="shared" si="1564"/>
        <v/>
      </c>
    </row>
    <row r="5531" spans="1:42" x14ac:dyDescent="0.3">
      <c r="A5531" s="33"/>
      <c r="B5531" s="33"/>
      <c r="C5531" s="70"/>
      <c r="D5531" s="71"/>
      <c r="E5531" s="70"/>
      <c r="F5531" s="71"/>
      <c r="G5531" s="33"/>
      <c r="H5531" s="33"/>
      <c r="I5531" s="33"/>
      <c r="J5531" s="33"/>
      <c r="K5531" s="63"/>
      <c r="L5531" s="32" t="str">
        <f t="shared" si="1548"/>
        <v/>
      </c>
      <c r="M5531" s="32" t="str">
        <f t="shared" si="1549"/>
        <v/>
      </c>
      <c r="N5531" s="32" t="str">
        <f t="shared" si="1550"/>
        <v/>
      </c>
      <c r="O5531" s="146"/>
      <c r="P5531" s="65"/>
      <c r="Q5531" s="65"/>
      <c r="R5531" s="66"/>
      <c r="S5531" s="66"/>
      <c r="T5531" s="66"/>
      <c r="U5531" s="67">
        <f t="shared" si="1560"/>
        <v>0</v>
      </c>
      <c r="V5531" s="66" t="e">
        <f t="shared" si="1551"/>
        <v>#VALUE!</v>
      </c>
      <c r="W5531" s="66" t="str">
        <f t="shared" si="1552"/>
        <v/>
      </c>
      <c r="X5531" s="66">
        <f>A5531+SUMIFS(Presensi!F:F,Presensi!E:E,'Entry Data'!AP5531)</f>
        <v>0</v>
      </c>
      <c r="Y5531" s="66" t="str">
        <f>IFERROR(INDEX('Retasi Pricing'!F:F,MATCH('Entry Data'!AM5531,'Retasi Pricing'!E:E,0))*X5531,"")</f>
        <v/>
      </c>
      <c r="Z5531" s="62"/>
      <c r="AA5531" s="62"/>
      <c r="AB5531" s="32"/>
      <c r="AC5531" s="32"/>
      <c r="AD5531" s="32" t="str">
        <f t="shared" si="1553"/>
        <v/>
      </c>
      <c r="AF5531" s="5" t="str">
        <f t="shared" si="1554"/>
        <v/>
      </c>
      <c r="AG5531" s="5" t="str">
        <f t="shared" si="1555"/>
        <v/>
      </c>
      <c r="AH5531" s="5" t="str">
        <f t="shared" si="1556"/>
        <v/>
      </c>
      <c r="AI5531" s="5" t="str">
        <f t="shared" si="1557"/>
        <v/>
      </c>
      <c r="AJ5531" s="5" t="str">
        <f t="shared" si="1558"/>
        <v/>
      </c>
      <c r="AK5531" s="5" t="str">
        <f t="shared" si="1559"/>
        <v/>
      </c>
      <c r="AM5531" s="5" t="str">
        <f t="shared" si="1561"/>
        <v/>
      </c>
      <c r="AN5531" s="5" t="str">
        <f t="shared" si="1562"/>
        <v/>
      </c>
      <c r="AO5531" s="5" t="str">
        <f t="shared" si="1563"/>
        <v/>
      </c>
      <c r="AP5531" s="5" t="str">
        <f t="shared" si="1564"/>
        <v/>
      </c>
    </row>
    <row r="5532" spans="1:42" x14ac:dyDescent="0.3">
      <c r="A5532" s="33"/>
      <c r="B5532" s="33"/>
      <c r="C5532" s="70"/>
      <c r="D5532" s="71"/>
      <c r="E5532" s="70"/>
      <c r="F5532" s="71"/>
      <c r="G5532" s="33"/>
      <c r="H5532" s="33"/>
      <c r="I5532" s="33"/>
      <c r="J5532" s="33"/>
      <c r="K5532" s="63"/>
      <c r="L5532" s="32" t="str">
        <f t="shared" si="1548"/>
        <v/>
      </c>
      <c r="M5532" s="32" t="str">
        <f t="shared" si="1549"/>
        <v/>
      </c>
      <c r="N5532" s="32" t="str">
        <f t="shared" si="1550"/>
        <v/>
      </c>
      <c r="O5532" s="146"/>
      <c r="P5532" s="65"/>
      <c r="Q5532" s="65"/>
      <c r="R5532" s="66"/>
      <c r="S5532" s="66"/>
      <c r="T5532" s="66"/>
      <c r="U5532" s="67">
        <f t="shared" si="1560"/>
        <v>0</v>
      </c>
      <c r="V5532" s="66" t="e">
        <f t="shared" si="1551"/>
        <v>#VALUE!</v>
      </c>
      <c r="W5532" s="66" t="str">
        <f t="shared" si="1552"/>
        <v/>
      </c>
      <c r="X5532" s="66">
        <f>A5532+SUMIFS(Presensi!F:F,Presensi!E:E,'Entry Data'!AP5532)</f>
        <v>0</v>
      </c>
      <c r="Y5532" s="66" t="str">
        <f>IFERROR(INDEX('Retasi Pricing'!F:F,MATCH('Entry Data'!AM5532,'Retasi Pricing'!E:E,0))*X5532,"")</f>
        <v/>
      </c>
      <c r="Z5532" s="62"/>
      <c r="AA5532" s="62"/>
      <c r="AB5532" s="32"/>
      <c r="AC5532" s="32"/>
      <c r="AD5532" s="32" t="str">
        <f t="shared" si="1553"/>
        <v/>
      </c>
      <c r="AF5532" s="5" t="str">
        <f t="shared" si="1554"/>
        <v/>
      </c>
      <c r="AG5532" s="5" t="str">
        <f t="shared" si="1555"/>
        <v/>
      </c>
      <c r="AH5532" s="5" t="str">
        <f t="shared" si="1556"/>
        <v/>
      </c>
      <c r="AI5532" s="5" t="str">
        <f t="shared" si="1557"/>
        <v/>
      </c>
      <c r="AJ5532" s="5" t="str">
        <f t="shared" si="1558"/>
        <v/>
      </c>
      <c r="AK5532" s="5" t="str">
        <f t="shared" si="1559"/>
        <v/>
      </c>
      <c r="AM5532" s="5" t="str">
        <f t="shared" si="1561"/>
        <v/>
      </c>
      <c r="AN5532" s="5" t="str">
        <f t="shared" si="1562"/>
        <v/>
      </c>
      <c r="AO5532" s="5" t="str">
        <f t="shared" si="1563"/>
        <v/>
      </c>
      <c r="AP5532" s="5" t="str">
        <f t="shared" si="1564"/>
        <v/>
      </c>
    </row>
    <row r="5533" spans="1:42" x14ac:dyDescent="0.3">
      <c r="A5533" s="33"/>
      <c r="B5533" s="33"/>
      <c r="C5533" s="70"/>
      <c r="D5533" s="71"/>
      <c r="E5533" s="70"/>
      <c r="F5533" s="71"/>
      <c r="G5533" s="33"/>
      <c r="H5533" s="33"/>
      <c r="I5533" s="33"/>
      <c r="J5533" s="33"/>
      <c r="K5533" s="63"/>
      <c r="L5533" s="32" t="str">
        <f t="shared" si="1548"/>
        <v/>
      </c>
      <c r="M5533" s="32" t="str">
        <f t="shared" si="1549"/>
        <v/>
      </c>
      <c r="N5533" s="32" t="str">
        <f t="shared" si="1550"/>
        <v/>
      </c>
      <c r="O5533" s="146"/>
      <c r="P5533" s="65"/>
      <c r="Q5533" s="65"/>
      <c r="R5533" s="66"/>
      <c r="S5533" s="66"/>
      <c r="T5533" s="66"/>
      <c r="U5533" s="67">
        <f t="shared" si="1560"/>
        <v>0</v>
      </c>
      <c r="V5533" s="66" t="e">
        <f t="shared" si="1551"/>
        <v>#VALUE!</v>
      </c>
      <c r="W5533" s="66" t="str">
        <f t="shared" si="1552"/>
        <v/>
      </c>
      <c r="X5533" s="66">
        <f>A5533+SUMIFS(Presensi!F:F,Presensi!E:E,'Entry Data'!AP5533)</f>
        <v>0</v>
      </c>
      <c r="Y5533" s="66" t="str">
        <f>IFERROR(INDEX('Retasi Pricing'!F:F,MATCH('Entry Data'!AM5533,'Retasi Pricing'!E:E,0))*X5533,"")</f>
        <v/>
      </c>
      <c r="Z5533" s="62"/>
      <c r="AA5533" s="62"/>
      <c r="AB5533" s="32"/>
      <c r="AC5533" s="32"/>
      <c r="AD5533" s="32" t="str">
        <f t="shared" si="1553"/>
        <v/>
      </c>
      <c r="AF5533" s="5" t="str">
        <f t="shared" si="1554"/>
        <v/>
      </c>
      <c r="AG5533" s="5" t="str">
        <f t="shared" si="1555"/>
        <v/>
      </c>
      <c r="AH5533" s="5" t="str">
        <f t="shared" si="1556"/>
        <v/>
      </c>
      <c r="AI5533" s="5" t="str">
        <f t="shared" si="1557"/>
        <v/>
      </c>
      <c r="AJ5533" s="5" t="str">
        <f t="shared" si="1558"/>
        <v/>
      </c>
      <c r="AK5533" s="5" t="str">
        <f t="shared" si="1559"/>
        <v/>
      </c>
      <c r="AM5533" s="5" t="str">
        <f t="shared" si="1561"/>
        <v/>
      </c>
      <c r="AN5533" s="5" t="str">
        <f t="shared" si="1562"/>
        <v/>
      </c>
      <c r="AO5533" s="5" t="str">
        <f t="shared" si="1563"/>
        <v/>
      </c>
      <c r="AP5533" s="5" t="str">
        <f t="shared" si="1564"/>
        <v/>
      </c>
    </row>
    <row r="5534" spans="1:42" x14ac:dyDescent="0.3">
      <c r="A5534" s="33"/>
      <c r="B5534" s="33"/>
      <c r="C5534" s="70"/>
      <c r="D5534" s="71"/>
      <c r="E5534" s="70"/>
      <c r="F5534" s="71"/>
      <c r="G5534" s="33"/>
      <c r="H5534" s="33"/>
      <c r="I5534" s="33"/>
      <c r="J5534" s="33"/>
      <c r="K5534" s="63"/>
      <c r="L5534" s="32" t="str">
        <f t="shared" si="1548"/>
        <v/>
      </c>
      <c r="M5534" s="32" t="str">
        <f t="shared" si="1549"/>
        <v/>
      </c>
      <c r="N5534" s="32" t="str">
        <f t="shared" si="1550"/>
        <v/>
      </c>
      <c r="O5534" s="146"/>
      <c r="P5534" s="65"/>
      <c r="Q5534" s="65"/>
      <c r="R5534" s="66"/>
      <c r="S5534" s="66"/>
      <c r="T5534" s="66"/>
      <c r="U5534" s="67">
        <f t="shared" si="1560"/>
        <v>0</v>
      </c>
      <c r="V5534" s="66" t="e">
        <f t="shared" si="1551"/>
        <v>#VALUE!</v>
      </c>
      <c r="W5534" s="66" t="str">
        <f t="shared" si="1552"/>
        <v/>
      </c>
      <c r="X5534" s="66">
        <f>A5534+SUMIFS(Presensi!F:F,Presensi!E:E,'Entry Data'!AP5534)</f>
        <v>0</v>
      </c>
      <c r="Y5534" s="66" t="str">
        <f>IFERROR(INDEX('Retasi Pricing'!F:F,MATCH('Entry Data'!AM5534,'Retasi Pricing'!E:E,0))*X5534,"")</f>
        <v/>
      </c>
      <c r="Z5534" s="62"/>
      <c r="AA5534" s="62"/>
      <c r="AB5534" s="32"/>
      <c r="AC5534" s="32"/>
      <c r="AD5534" s="32" t="str">
        <f t="shared" si="1553"/>
        <v/>
      </c>
      <c r="AF5534" s="5" t="str">
        <f t="shared" si="1554"/>
        <v/>
      </c>
      <c r="AG5534" s="5" t="str">
        <f t="shared" si="1555"/>
        <v/>
      </c>
      <c r="AH5534" s="5" t="str">
        <f t="shared" si="1556"/>
        <v/>
      </c>
      <c r="AI5534" s="5" t="str">
        <f t="shared" si="1557"/>
        <v/>
      </c>
      <c r="AJ5534" s="5" t="str">
        <f t="shared" si="1558"/>
        <v/>
      </c>
      <c r="AK5534" s="5" t="str">
        <f t="shared" si="1559"/>
        <v/>
      </c>
      <c r="AM5534" s="5" t="str">
        <f t="shared" si="1561"/>
        <v/>
      </c>
      <c r="AN5534" s="5" t="str">
        <f t="shared" si="1562"/>
        <v/>
      </c>
      <c r="AO5534" s="5" t="str">
        <f t="shared" si="1563"/>
        <v/>
      </c>
      <c r="AP5534" s="5" t="str">
        <f t="shared" si="1564"/>
        <v/>
      </c>
    </row>
    <row r="5535" spans="1:42" x14ac:dyDescent="0.3">
      <c r="A5535" s="33"/>
      <c r="B5535" s="33"/>
      <c r="C5535" s="70"/>
      <c r="D5535" s="71"/>
      <c r="E5535" s="70"/>
      <c r="F5535" s="71"/>
      <c r="G5535" s="33"/>
      <c r="H5535" s="33"/>
      <c r="I5535" s="33"/>
      <c r="J5535" s="33"/>
      <c r="K5535" s="63"/>
      <c r="L5535" s="32" t="str">
        <f t="shared" si="1548"/>
        <v/>
      </c>
      <c r="M5535" s="32" t="str">
        <f t="shared" si="1549"/>
        <v/>
      </c>
      <c r="N5535" s="32" t="str">
        <f t="shared" si="1550"/>
        <v/>
      </c>
      <c r="O5535" s="146"/>
      <c r="P5535" s="65"/>
      <c r="Q5535" s="65"/>
      <c r="R5535" s="66"/>
      <c r="S5535" s="66"/>
      <c r="T5535" s="66"/>
      <c r="U5535" s="67">
        <f t="shared" si="1560"/>
        <v>0</v>
      </c>
      <c r="V5535" s="66" t="e">
        <f t="shared" si="1551"/>
        <v>#VALUE!</v>
      </c>
      <c r="W5535" s="66" t="str">
        <f t="shared" si="1552"/>
        <v/>
      </c>
      <c r="X5535" s="66">
        <f>A5535+SUMIFS(Presensi!F:F,Presensi!E:E,'Entry Data'!AP5535)</f>
        <v>0</v>
      </c>
      <c r="Y5535" s="66" t="str">
        <f>IFERROR(INDEX('Retasi Pricing'!F:F,MATCH('Entry Data'!AM5535,'Retasi Pricing'!E:E,0))*X5535,"")</f>
        <v/>
      </c>
      <c r="Z5535" s="62"/>
      <c r="AA5535" s="62"/>
      <c r="AB5535" s="32"/>
      <c r="AC5535" s="32"/>
      <c r="AD5535" s="32" t="str">
        <f t="shared" si="1553"/>
        <v/>
      </c>
      <c r="AF5535" s="5" t="str">
        <f t="shared" si="1554"/>
        <v/>
      </c>
      <c r="AG5535" s="5" t="str">
        <f t="shared" si="1555"/>
        <v/>
      </c>
      <c r="AH5535" s="5" t="str">
        <f t="shared" si="1556"/>
        <v/>
      </c>
      <c r="AI5535" s="5" t="str">
        <f t="shared" si="1557"/>
        <v/>
      </c>
      <c r="AJ5535" s="5" t="str">
        <f t="shared" si="1558"/>
        <v/>
      </c>
      <c r="AK5535" s="5" t="str">
        <f t="shared" si="1559"/>
        <v/>
      </c>
      <c r="AM5535" s="5" t="str">
        <f t="shared" si="1561"/>
        <v/>
      </c>
      <c r="AN5535" s="5" t="str">
        <f t="shared" si="1562"/>
        <v/>
      </c>
      <c r="AO5535" s="5" t="str">
        <f t="shared" si="1563"/>
        <v/>
      </c>
      <c r="AP5535" s="5" t="str">
        <f t="shared" si="1564"/>
        <v/>
      </c>
    </row>
    <row r="5536" spans="1:42" x14ac:dyDescent="0.3">
      <c r="A5536" s="33"/>
      <c r="B5536" s="33"/>
      <c r="C5536" s="70"/>
      <c r="D5536" s="71"/>
      <c r="E5536" s="70"/>
      <c r="F5536" s="71"/>
      <c r="G5536" s="33"/>
      <c r="H5536" s="33"/>
      <c r="I5536" s="33"/>
      <c r="J5536" s="33"/>
      <c r="K5536" s="63"/>
      <c r="L5536" s="32" t="str">
        <f t="shared" si="1548"/>
        <v/>
      </c>
      <c r="M5536" s="32" t="str">
        <f t="shared" si="1549"/>
        <v/>
      </c>
      <c r="N5536" s="32" t="str">
        <f t="shared" si="1550"/>
        <v/>
      </c>
      <c r="O5536" s="146"/>
      <c r="P5536" s="65"/>
      <c r="Q5536" s="65"/>
      <c r="R5536" s="66"/>
      <c r="S5536" s="66"/>
      <c r="T5536" s="66"/>
      <c r="U5536" s="67">
        <f t="shared" si="1560"/>
        <v>0</v>
      </c>
      <c r="V5536" s="66" t="e">
        <f t="shared" si="1551"/>
        <v>#VALUE!</v>
      </c>
      <c r="W5536" s="66" t="str">
        <f t="shared" si="1552"/>
        <v/>
      </c>
      <c r="X5536" s="66">
        <f>A5536+SUMIFS(Presensi!F:F,Presensi!E:E,'Entry Data'!AP5536)</f>
        <v>0</v>
      </c>
      <c r="Y5536" s="66" t="str">
        <f>IFERROR(INDEX('Retasi Pricing'!F:F,MATCH('Entry Data'!AM5536,'Retasi Pricing'!E:E,0))*X5536,"")</f>
        <v/>
      </c>
      <c r="Z5536" s="62"/>
      <c r="AA5536" s="62"/>
      <c r="AB5536" s="32"/>
      <c r="AC5536" s="32"/>
      <c r="AD5536" s="32" t="str">
        <f t="shared" si="1553"/>
        <v/>
      </c>
      <c r="AF5536" s="5" t="str">
        <f t="shared" si="1554"/>
        <v/>
      </c>
      <c r="AG5536" s="5" t="str">
        <f t="shared" si="1555"/>
        <v/>
      </c>
      <c r="AH5536" s="5" t="str">
        <f t="shared" si="1556"/>
        <v/>
      </c>
      <c r="AI5536" s="5" t="str">
        <f t="shared" si="1557"/>
        <v/>
      </c>
      <c r="AJ5536" s="5" t="str">
        <f t="shared" si="1558"/>
        <v/>
      </c>
      <c r="AK5536" s="5" t="str">
        <f t="shared" si="1559"/>
        <v/>
      </c>
      <c r="AM5536" s="5" t="str">
        <f t="shared" si="1561"/>
        <v/>
      </c>
      <c r="AN5536" s="5" t="str">
        <f t="shared" si="1562"/>
        <v/>
      </c>
      <c r="AO5536" s="5" t="str">
        <f t="shared" si="1563"/>
        <v/>
      </c>
      <c r="AP5536" s="5" t="str">
        <f t="shared" si="1564"/>
        <v/>
      </c>
    </row>
    <row r="5537" spans="1:42" x14ac:dyDescent="0.3">
      <c r="A5537" s="33"/>
      <c r="B5537" s="33"/>
      <c r="C5537" s="70"/>
      <c r="D5537" s="71"/>
      <c r="E5537" s="70"/>
      <c r="F5537" s="71"/>
      <c r="G5537" s="33"/>
      <c r="H5537" s="33"/>
      <c r="I5537" s="33"/>
      <c r="J5537" s="33"/>
      <c r="K5537" s="63"/>
      <c r="L5537" s="32" t="str">
        <f t="shared" si="1548"/>
        <v/>
      </c>
      <c r="M5537" s="32" t="str">
        <f t="shared" si="1549"/>
        <v/>
      </c>
      <c r="N5537" s="32" t="str">
        <f t="shared" si="1550"/>
        <v/>
      </c>
      <c r="O5537" s="146"/>
      <c r="P5537" s="65"/>
      <c r="Q5537" s="65"/>
      <c r="R5537" s="66"/>
      <c r="S5537" s="66"/>
      <c r="T5537" s="66"/>
      <c r="U5537" s="67">
        <f t="shared" si="1560"/>
        <v>0</v>
      </c>
      <c r="V5537" s="66" t="e">
        <f t="shared" si="1551"/>
        <v>#VALUE!</v>
      </c>
      <c r="W5537" s="66" t="str">
        <f t="shared" si="1552"/>
        <v/>
      </c>
      <c r="X5537" s="66">
        <f>A5537+SUMIFS(Presensi!F:F,Presensi!E:E,'Entry Data'!AP5537)</f>
        <v>0</v>
      </c>
      <c r="Y5537" s="66" t="str">
        <f>IFERROR(INDEX('Retasi Pricing'!F:F,MATCH('Entry Data'!AM5537,'Retasi Pricing'!E:E,0))*X5537,"")</f>
        <v/>
      </c>
      <c r="Z5537" s="62"/>
      <c r="AA5537" s="62"/>
      <c r="AB5537" s="32"/>
      <c r="AC5537" s="32"/>
      <c r="AD5537" s="32" t="str">
        <f t="shared" si="1553"/>
        <v/>
      </c>
      <c r="AF5537" s="5" t="str">
        <f t="shared" si="1554"/>
        <v/>
      </c>
      <c r="AG5537" s="5" t="str">
        <f t="shared" si="1555"/>
        <v/>
      </c>
      <c r="AH5537" s="5" t="str">
        <f t="shared" si="1556"/>
        <v/>
      </c>
      <c r="AI5537" s="5" t="str">
        <f t="shared" si="1557"/>
        <v/>
      </c>
      <c r="AJ5537" s="5" t="str">
        <f t="shared" si="1558"/>
        <v/>
      </c>
      <c r="AK5537" s="5" t="str">
        <f t="shared" si="1559"/>
        <v/>
      </c>
      <c r="AM5537" s="5" t="str">
        <f t="shared" si="1561"/>
        <v/>
      </c>
      <c r="AN5537" s="5" t="str">
        <f t="shared" si="1562"/>
        <v/>
      </c>
      <c r="AO5537" s="5" t="str">
        <f t="shared" si="1563"/>
        <v/>
      </c>
      <c r="AP5537" s="5" t="str">
        <f t="shared" si="1564"/>
        <v/>
      </c>
    </row>
    <row r="5538" spans="1:42" x14ac:dyDescent="0.3">
      <c r="A5538" s="33"/>
      <c r="B5538" s="33"/>
      <c r="C5538" s="70"/>
      <c r="D5538" s="71"/>
      <c r="E5538" s="70"/>
      <c r="F5538" s="71"/>
      <c r="G5538" s="33"/>
      <c r="H5538" s="33"/>
      <c r="I5538" s="33"/>
      <c r="J5538" s="33"/>
      <c r="K5538" s="63"/>
      <c r="L5538" s="32" t="str">
        <f t="shared" si="1548"/>
        <v/>
      </c>
      <c r="M5538" s="32" t="str">
        <f t="shared" si="1549"/>
        <v/>
      </c>
      <c r="N5538" s="32" t="str">
        <f t="shared" si="1550"/>
        <v/>
      </c>
      <c r="O5538" s="146"/>
      <c r="P5538" s="65"/>
      <c r="Q5538" s="65"/>
      <c r="R5538" s="66"/>
      <c r="S5538" s="66"/>
      <c r="T5538" s="66"/>
      <c r="U5538" s="67">
        <f t="shared" si="1560"/>
        <v>0</v>
      </c>
      <c r="V5538" s="66" t="e">
        <f t="shared" si="1551"/>
        <v>#VALUE!</v>
      </c>
      <c r="W5538" s="66" t="str">
        <f t="shared" si="1552"/>
        <v/>
      </c>
      <c r="X5538" s="66">
        <f>A5538+SUMIFS(Presensi!F:F,Presensi!E:E,'Entry Data'!AP5538)</f>
        <v>0</v>
      </c>
      <c r="Y5538" s="66" t="str">
        <f>IFERROR(INDEX('Retasi Pricing'!F:F,MATCH('Entry Data'!AM5538,'Retasi Pricing'!E:E,0))*X5538,"")</f>
        <v/>
      </c>
      <c r="Z5538" s="62"/>
      <c r="AA5538" s="62"/>
      <c r="AB5538" s="32"/>
      <c r="AC5538" s="32"/>
      <c r="AD5538" s="32" t="str">
        <f t="shared" si="1553"/>
        <v/>
      </c>
      <c r="AF5538" s="5" t="str">
        <f t="shared" si="1554"/>
        <v/>
      </c>
      <c r="AG5538" s="5" t="str">
        <f t="shared" si="1555"/>
        <v/>
      </c>
      <c r="AH5538" s="5" t="str">
        <f t="shared" si="1556"/>
        <v/>
      </c>
      <c r="AI5538" s="5" t="str">
        <f t="shared" si="1557"/>
        <v/>
      </c>
      <c r="AJ5538" s="5" t="str">
        <f t="shared" si="1558"/>
        <v/>
      </c>
      <c r="AK5538" s="5" t="str">
        <f t="shared" si="1559"/>
        <v/>
      </c>
      <c r="AM5538" s="5" t="str">
        <f t="shared" si="1561"/>
        <v/>
      </c>
      <c r="AN5538" s="5" t="str">
        <f t="shared" si="1562"/>
        <v/>
      </c>
      <c r="AO5538" s="5" t="str">
        <f t="shared" si="1563"/>
        <v/>
      </c>
      <c r="AP5538" s="5" t="str">
        <f t="shared" si="1564"/>
        <v/>
      </c>
    </row>
    <row r="5539" spans="1:42" x14ac:dyDescent="0.3">
      <c r="A5539" s="33"/>
      <c r="B5539" s="33"/>
      <c r="C5539" s="70"/>
      <c r="D5539" s="71"/>
      <c r="E5539" s="70"/>
      <c r="F5539" s="71"/>
      <c r="G5539" s="33"/>
      <c r="H5539" s="33"/>
      <c r="I5539" s="33"/>
      <c r="J5539" s="33"/>
      <c r="K5539" s="63"/>
      <c r="L5539" s="32" t="str">
        <f t="shared" si="1548"/>
        <v/>
      </c>
      <c r="M5539" s="32" t="str">
        <f t="shared" si="1549"/>
        <v/>
      </c>
      <c r="N5539" s="32" t="str">
        <f t="shared" si="1550"/>
        <v/>
      </c>
      <c r="O5539" s="146"/>
      <c r="P5539" s="65"/>
      <c r="Q5539" s="65"/>
      <c r="R5539" s="66"/>
      <c r="S5539" s="66"/>
      <c r="T5539" s="66"/>
      <c r="U5539" s="67">
        <f t="shared" si="1560"/>
        <v>0</v>
      </c>
      <c r="V5539" s="66" t="e">
        <f t="shared" si="1551"/>
        <v>#VALUE!</v>
      </c>
      <c r="W5539" s="66" t="str">
        <f t="shared" si="1552"/>
        <v/>
      </c>
      <c r="X5539" s="66">
        <f>A5539+SUMIFS(Presensi!F:F,Presensi!E:E,'Entry Data'!AP5539)</f>
        <v>0</v>
      </c>
      <c r="Y5539" s="66" t="str">
        <f>IFERROR(INDEX('Retasi Pricing'!F:F,MATCH('Entry Data'!AM5539,'Retasi Pricing'!E:E,0))*X5539,"")</f>
        <v/>
      </c>
      <c r="Z5539" s="62"/>
      <c r="AA5539" s="62"/>
      <c r="AB5539" s="32"/>
      <c r="AC5539" s="32"/>
      <c r="AD5539" s="32" t="str">
        <f t="shared" si="1553"/>
        <v/>
      </c>
      <c r="AF5539" s="5" t="str">
        <f t="shared" si="1554"/>
        <v/>
      </c>
      <c r="AG5539" s="5" t="str">
        <f t="shared" si="1555"/>
        <v/>
      </c>
      <c r="AH5539" s="5" t="str">
        <f t="shared" si="1556"/>
        <v/>
      </c>
      <c r="AI5539" s="5" t="str">
        <f t="shared" si="1557"/>
        <v/>
      </c>
      <c r="AJ5539" s="5" t="str">
        <f t="shared" si="1558"/>
        <v/>
      </c>
      <c r="AK5539" s="5" t="str">
        <f t="shared" si="1559"/>
        <v/>
      </c>
      <c r="AM5539" s="5" t="str">
        <f t="shared" si="1561"/>
        <v/>
      </c>
      <c r="AN5539" s="5" t="str">
        <f t="shared" si="1562"/>
        <v/>
      </c>
      <c r="AO5539" s="5" t="str">
        <f t="shared" si="1563"/>
        <v/>
      </c>
      <c r="AP5539" s="5" t="str">
        <f t="shared" si="1564"/>
        <v/>
      </c>
    </row>
    <row r="5540" spans="1:42" x14ac:dyDescent="0.3">
      <c r="A5540" s="33"/>
      <c r="B5540" s="33"/>
      <c r="C5540" s="70"/>
      <c r="D5540" s="71"/>
      <c r="E5540" s="70"/>
      <c r="F5540" s="71"/>
      <c r="G5540" s="33"/>
      <c r="H5540" s="33"/>
      <c r="I5540" s="33"/>
      <c r="J5540" s="33"/>
      <c r="K5540" s="63"/>
      <c r="L5540" s="32" t="str">
        <f t="shared" si="1548"/>
        <v/>
      </c>
      <c r="M5540" s="32" t="str">
        <f t="shared" si="1549"/>
        <v/>
      </c>
      <c r="N5540" s="32" t="str">
        <f t="shared" si="1550"/>
        <v/>
      </c>
      <c r="O5540" s="146"/>
      <c r="P5540" s="65"/>
      <c r="Q5540" s="65"/>
      <c r="R5540" s="66"/>
      <c r="S5540" s="66"/>
      <c r="T5540" s="66"/>
      <c r="U5540" s="67">
        <f t="shared" si="1560"/>
        <v>0</v>
      </c>
      <c r="V5540" s="66" t="e">
        <f t="shared" si="1551"/>
        <v>#VALUE!</v>
      </c>
      <c r="W5540" s="66" t="str">
        <f t="shared" si="1552"/>
        <v/>
      </c>
      <c r="X5540" s="66">
        <f>A5540+SUMIFS(Presensi!F:F,Presensi!E:E,'Entry Data'!AP5540)</f>
        <v>0</v>
      </c>
      <c r="Y5540" s="66" t="str">
        <f>IFERROR(INDEX('Retasi Pricing'!F:F,MATCH('Entry Data'!AM5540,'Retasi Pricing'!E:E,0))*X5540,"")</f>
        <v/>
      </c>
      <c r="Z5540" s="62"/>
      <c r="AA5540" s="62"/>
      <c r="AB5540" s="32"/>
      <c r="AC5540" s="32"/>
      <c r="AD5540" s="32" t="str">
        <f t="shared" si="1553"/>
        <v/>
      </c>
      <c r="AF5540" s="5" t="str">
        <f t="shared" si="1554"/>
        <v/>
      </c>
      <c r="AG5540" s="5" t="str">
        <f t="shared" si="1555"/>
        <v/>
      </c>
      <c r="AH5540" s="5" t="str">
        <f t="shared" si="1556"/>
        <v/>
      </c>
      <c r="AI5540" s="5" t="str">
        <f t="shared" si="1557"/>
        <v/>
      </c>
      <c r="AJ5540" s="5" t="str">
        <f t="shared" si="1558"/>
        <v/>
      </c>
      <c r="AK5540" s="5" t="str">
        <f t="shared" si="1559"/>
        <v/>
      </c>
      <c r="AM5540" s="5" t="str">
        <f t="shared" si="1561"/>
        <v/>
      </c>
      <c r="AN5540" s="5" t="str">
        <f t="shared" si="1562"/>
        <v/>
      </c>
      <c r="AO5540" s="5" t="str">
        <f t="shared" si="1563"/>
        <v/>
      </c>
      <c r="AP5540" s="5" t="str">
        <f t="shared" si="1564"/>
        <v/>
      </c>
    </row>
    <row r="5541" spans="1:42" x14ac:dyDescent="0.3">
      <c r="A5541" s="33"/>
      <c r="B5541" s="33"/>
      <c r="C5541" s="70"/>
      <c r="D5541" s="71"/>
      <c r="E5541" s="70"/>
      <c r="F5541" s="71"/>
      <c r="G5541" s="33"/>
      <c r="H5541" s="33"/>
      <c r="I5541" s="33"/>
      <c r="J5541" s="33"/>
      <c r="K5541" s="63"/>
      <c r="L5541" s="32" t="str">
        <f t="shared" si="1548"/>
        <v/>
      </c>
      <c r="M5541" s="32" t="str">
        <f t="shared" si="1549"/>
        <v/>
      </c>
      <c r="N5541" s="32" t="str">
        <f t="shared" si="1550"/>
        <v/>
      </c>
      <c r="O5541" s="146"/>
      <c r="P5541" s="65"/>
      <c r="Q5541" s="65"/>
      <c r="R5541" s="66"/>
      <c r="S5541" s="66"/>
      <c r="T5541" s="66"/>
      <c r="U5541" s="67">
        <f t="shared" si="1560"/>
        <v>0</v>
      </c>
      <c r="V5541" s="66" t="e">
        <f t="shared" si="1551"/>
        <v>#VALUE!</v>
      </c>
      <c r="W5541" s="66" t="str">
        <f t="shared" si="1552"/>
        <v/>
      </c>
      <c r="X5541" s="66">
        <f>A5541+SUMIFS(Presensi!F:F,Presensi!E:E,'Entry Data'!AP5541)</f>
        <v>0</v>
      </c>
      <c r="Y5541" s="66" t="str">
        <f>IFERROR(INDEX('Retasi Pricing'!F:F,MATCH('Entry Data'!AM5541,'Retasi Pricing'!E:E,0))*X5541,"")</f>
        <v/>
      </c>
      <c r="Z5541" s="62"/>
      <c r="AA5541" s="62"/>
      <c r="AB5541" s="32"/>
      <c r="AC5541" s="32"/>
      <c r="AD5541" s="32" t="str">
        <f t="shared" si="1553"/>
        <v/>
      </c>
      <c r="AF5541" s="5" t="str">
        <f t="shared" si="1554"/>
        <v/>
      </c>
      <c r="AG5541" s="5" t="str">
        <f t="shared" si="1555"/>
        <v/>
      </c>
      <c r="AH5541" s="5" t="str">
        <f t="shared" si="1556"/>
        <v/>
      </c>
      <c r="AI5541" s="5" t="str">
        <f t="shared" si="1557"/>
        <v/>
      </c>
      <c r="AJ5541" s="5" t="str">
        <f t="shared" si="1558"/>
        <v/>
      </c>
      <c r="AK5541" s="5" t="str">
        <f t="shared" si="1559"/>
        <v/>
      </c>
      <c r="AM5541" s="5" t="str">
        <f t="shared" si="1561"/>
        <v/>
      </c>
      <c r="AN5541" s="5" t="str">
        <f t="shared" si="1562"/>
        <v/>
      </c>
      <c r="AO5541" s="5" t="str">
        <f t="shared" si="1563"/>
        <v/>
      </c>
      <c r="AP5541" s="5" t="str">
        <f t="shared" si="1564"/>
        <v/>
      </c>
    </row>
    <row r="5542" spans="1:42" x14ac:dyDescent="0.3">
      <c r="A5542" s="33"/>
      <c r="B5542" s="33"/>
      <c r="C5542" s="70"/>
      <c r="D5542" s="71"/>
      <c r="E5542" s="70"/>
      <c r="F5542" s="71"/>
      <c r="G5542" s="33"/>
      <c r="H5542" s="33"/>
      <c r="I5542" s="33"/>
      <c r="J5542" s="33"/>
      <c r="K5542" s="63"/>
      <c r="L5542" s="32" t="str">
        <f t="shared" si="1548"/>
        <v/>
      </c>
      <c r="M5542" s="32" t="str">
        <f t="shared" si="1549"/>
        <v/>
      </c>
      <c r="N5542" s="32" t="str">
        <f t="shared" si="1550"/>
        <v/>
      </c>
      <c r="O5542" s="146"/>
      <c r="P5542" s="65"/>
      <c r="Q5542" s="65"/>
      <c r="R5542" s="66"/>
      <c r="S5542" s="66"/>
      <c r="T5542" s="66"/>
      <c r="U5542" s="67">
        <f t="shared" si="1560"/>
        <v>0</v>
      </c>
      <c r="V5542" s="66" t="e">
        <f t="shared" si="1551"/>
        <v>#VALUE!</v>
      </c>
      <c r="W5542" s="66" t="str">
        <f t="shared" si="1552"/>
        <v/>
      </c>
      <c r="X5542" s="66">
        <f>A5542+SUMIFS(Presensi!F:F,Presensi!E:E,'Entry Data'!AP5542)</f>
        <v>0</v>
      </c>
      <c r="Y5542" s="66" t="str">
        <f>IFERROR(INDEX('Retasi Pricing'!F:F,MATCH('Entry Data'!AM5542,'Retasi Pricing'!E:E,0))*X5542,"")</f>
        <v/>
      </c>
      <c r="Z5542" s="62"/>
      <c r="AA5542" s="62"/>
      <c r="AB5542" s="32"/>
      <c r="AC5542" s="32"/>
      <c r="AD5542" s="32" t="str">
        <f t="shared" si="1553"/>
        <v/>
      </c>
      <c r="AF5542" s="5" t="str">
        <f t="shared" si="1554"/>
        <v/>
      </c>
      <c r="AG5542" s="5" t="str">
        <f t="shared" si="1555"/>
        <v/>
      </c>
      <c r="AH5542" s="5" t="str">
        <f t="shared" si="1556"/>
        <v/>
      </c>
      <c r="AI5542" s="5" t="str">
        <f t="shared" si="1557"/>
        <v/>
      </c>
      <c r="AJ5542" s="5" t="str">
        <f t="shared" si="1558"/>
        <v/>
      </c>
      <c r="AK5542" s="5" t="str">
        <f t="shared" si="1559"/>
        <v/>
      </c>
      <c r="AM5542" s="5" t="str">
        <f t="shared" si="1561"/>
        <v/>
      </c>
      <c r="AN5542" s="5" t="str">
        <f t="shared" si="1562"/>
        <v/>
      </c>
      <c r="AO5542" s="5" t="str">
        <f t="shared" si="1563"/>
        <v/>
      </c>
      <c r="AP5542" s="5" t="str">
        <f t="shared" si="1564"/>
        <v/>
      </c>
    </row>
    <row r="5543" spans="1:42" x14ac:dyDescent="0.3">
      <c r="A5543" s="33"/>
      <c r="B5543" s="33"/>
      <c r="C5543" s="70"/>
      <c r="D5543" s="71"/>
      <c r="E5543" s="70"/>
      <c r="F5543" s="71"/>
      <c r="G5543" s="33"/>
      <c r="H5543" s="33"/>
      <c r="I5543" s="33"/>
      <c r="J5543" s="33"/>
      <c r="K5543" s="63"/>
      <c r="L5543" s="32" t="str">
        <f t="shared" si="1548"/>
        <v/>
      </c>
      <c r="M5543" s="32" t="str">
        <f t="shared" si="1549"/>
        <v/>
      </c>
      <c r="N5543" s="32" t="str">
        <f t="shared" si="1550"/>
        <v/>
      </c>
      <c r="O5543" s="146"/>
      <c r="P5543" s="65"/>
      <c r="Q5543" s="65"/>
      <c r="R5543" s="66"/>
      <c r="S5543" s="66"/>
      <c r="T5543" s="66"/>
      <c r="U5543" s="67">
        <f t="shared" si="1560"/>
        <v>0</v>
      </c>
      <c r="V5543" s="66" t="e">
        <f t="shared" si="1551"/>
        <v>#VALUE!</v>
      </c>
      <c r="W5543" s="66" t="str">
        <f t="shared" si="1552"/>
        <v/>
      </c>
      <c r="X5543" s="66">
        <f>A5543+SUMIFS(Presensi!F:F,Presensi!E:E,'Entry Data'!AP5543)</f>
        <v>0</v>
      </c>
      <c r="Y5543" s="66" t="str">
        <f>IFERROR(INDEX('Retasi Pricing'!F:F,MATCH('Entry Data'!AM5543,'Retasi Pricing'!E:E,0))*X5543,"")</f>
        <v/>
      </c>
      <c r="Z5543" s="62"/>
      <c r="AA5543" s="62"/>
      <c r="AB5543" s="32"/>
      <c r="AC5543" s="32"/>
      <c r="AD5543" s="32" t="str">
        <f t="shared" si="1553"/>
        <v/>
      </c>
      <c r="AF5543" s="5" t="str">
        <f t="shared" si="1554"/>
        <v/>
      </c>
      <c r="AG5543" s="5" t="str">
        <f t="shared" si="1555"/>
        <v/>
      </c>
      <c r="AH5543" s="5" t="str">
        <f t="shared" si="1556"/>
        <v/>
      </c>
      <c r="AI5543" s="5" t="str">
        <f t="shared" si="1557"/>
        <v/>
      </c>
      <c r="AJ5543" s="5" t="str">
        <f t="shared" si="1558"/>
        <v/>
      </c>
      <c r="AK5543" s="5" t="str">
        <f t="shared" si="1559"/>
        <v/>
      </c>
      <c r="AM5543" s="5" t="str">
        <f t="shared" si="1561"/>
        <v/>
      </c>
      <c r="AN5543" s="5" t="str">
        <f t="shared" si="1562"/>
        <v/>
      </c>
      <c r="AO5543" s="5" t="str">
        <f t="shared" si="1563"/>
        <v/>
      </c>
      <c r="AP5543" s="5" t="str">
        <f t="shared" si="1564"/>
        <v/>
      </c>
    </row>
    <row r="5544" spans="1:42" x14ac:dyDescent="0.3">
      <c r="A5544" s="33"/>
      <c r="B5544" s="33"/>
      <c r="C5544" s="70"/>
      <c r="D5544" s="71"/>
      <c r="E5544" s="70"/>
      <c r="F5544" s="71"/>
      <c r="G5544" s="33"/>
      <c r="H5544" s="33"/>
      <c r="I5544" s="33"/>
      <c r="J5544" s="33"/>
      <c r="K5544" s="63"/>
      <c r="L5544" s="32" t="str">
        <f t="shared" si="1548"/>
        <v/>
      </c>
      <c r="M5544" s="32" t="str">
        <f t="shared" si="1549"/>
        <v/>
      </c>
      <c r="N5544" s="32" t="str">
        <f t="shared" si="1550"/>
        <v/>
      </c>
      <c r="O5544" s="146"/>
      <c r="P5544" s="65"/>
      <c r="Q5544" s="65"/>
      <c r="R5544" s="66"/>
      <c r="S5544" s="66"/>
      <c r="T5544" s="66"/>
      <c r="U5544" s="67">
        <f t="shared" si="1560"/>
        <v>0</v>
      </c>
      <c r="V5544" s="66" t="e">
        <f t="shared" si="1551"/>
        <v>#VALUE!</v>
      </c>
      <c r="W5544" s="66" t="str">
        <f t="shared" si="1552"/>
        <v/>
      </c>
      <c r="X5544" s="66">
        <f>A5544+SUMIFS(Presensi!F:F,Presensi!E:E,'Entry Data'!AP5544)</f>
        <v>0</v>
      </c>
      <c r="Y5544" s="66" t="str">
        <f>IFERROR(INDEX('Retasi Pricing'!F:F,MATCH('Entry Data'!AM5544,'Retasi Pricing'!E:E,0))*X5544,"")</f>
        <v/>
      </c>
      <c r="Z5544" s="62"/>
      <c r="AA5544" s="62"/>
      <c r="AB5544" s="32"/>
      <c r="AC5544" s="32"/>
      <c r="AD5544" s="32" t="str">
        <f t="shared" si="1553"/>
        <v/>
      </c>
      <c r="AF5544" s="5" t="str">
        <f t="shared" si="1554"/>
        <v/>
      </c>
      <c r="AG5544" s="5" t="str">
        <f t="shared" si="1555"/>
        <v/>
      </c>
      <c r="AH5544" s="5" t="str">
        <f t="shared" si="1556"/>
        <v/>
      </c>
      <c r="AI5544" s="5" t="str">
        <f t="shared" si="1557"/>
        <v/>
      </c>
      <c r="AJ5544" s="5" t="str">
        <f t="shared" si="1558"/>
        <v/>
      </c>
      <c r="AK5544" s="5" t="str">
        <f t="shared" si="1559"/>
        <v/>
      </c>
      <c r="AM5544" s="5" t="str">
        <f t="shared" si="1561"/>
        <v/>
      </c>
      <c r="AN5544" s="5" t="str">
        <f t="shared" si="1562"/>
        <v/>
      </c>
      <c r="AO5544" s="5" t="str">
        <f t="shared" si="1563"/>
        <v/>
      </c>
      <c r="AP5544" s="5" t="str">
        <f t="shared" si="1564"/>
        <v/>
      </c>
    </row>
    <row r="5545" spans="1:42" x14ac:dyDescent="0.3">
      <c r="A5545" s="33"/>
      <c r="B5545" s="33"/>
      <c r="C5545" s="70"/>
      <c r="D5545" s="71"/>
      <c r="E5545" s="70"/>
      <c r="F5545" s="71"/>
      <c r="G5545" s="33"/>
      <c r="H5545" s="33"/>
      <c r="I5545" s="33"/>
      <c r="J5545" s="33"/>
      <c r="K5545" s="63"/>
      <c r="L5545" s="32" t="str">
        <f t="shared" si="1548"/>
        <v/>
      </c>
      <c r="M5545" s="32" t="str">
        <f t="shared" si="1549"/>
        <v/>
      </c>
      <c r="N5545" s="32" t="str">
        <f t="shared" si="1550"/>
        <v/>
      </c>
      <c r="O5545" s="146"/>
      <c r="P5545" s="65"/>
      <c r="Q5545" s="65"/>
      <c r="R5545" s="66"/>
      <c r="S5545" s="66"/>
      <c r="T5545" s="66"/>
      <c r="U5545" s="67">
        <f t="shared" si="1560"/>
        <v>0</v>
      </c>
      <c r="V5545" s="66" t="e">
        <f t="shared" si="1551"/>
        <v>#VALUE!</v>
      </c>
      <c r="W5545" s="66" t="str">
        <f t="shared" si="1552"/>
        <v/>
      </c>
      <c r="X5545" s="66">
        <f>A5545+SUMIFS(Presensi!F:F,Presensi!E:E,'Entry Data'!AP5545)</f>
        <v>0</v>
      </c>
      <c r="Y5545" s="66" t="str">
        <f>IFERROR(INDEX('Retasi Pricing'!F:F,MATCH('Entry Data'!AM5545,'Retasi Pricing'!E:E,0))*X5545,"")</f>
        <v/>
      </c>
      <c r="Z5545" s="62"/>
      <c r="AA5545" s="62"/>
      <c r="AB5545" s="32"/>
      <c r="AC5545" s="32"/>
      <c r="AD5545" s="32" t="str">
        <f t="shared" si="1553"/>
        <v/>
      </c>
      <c r="AF5545" s="5" t="str">
        <f t="shared" si="1554"/>
        <v/>
      </c>
      <c r="AG5545" s="5" t="str">
        <f t="shared" si="1555"/>
        <v/>
      </c>
      <c r="AH5545" s="5" t="str">
        <f t="shared" si="1556"/>
        <v/>
      </c>
      <c r="AI5545" s="5" t="str">
        <f t="shared" si="1557"/>
        <v/>
      </c>
      <c r="AJ5545" s="5" t="str">
        <f t="shared" si="1558"/>
        <v/>
      </c>
      <c r="AK5545" s="5" t="str">
        <f t="shared" si="1559"/>
        <v/>
      </c>
      <c r="AM5545" s="5" t="str">
        <f t="shared" si="1561"/>
        <v/>
      </c>
      <c r="AN5545" s="5" t="str">
        <f t="shared" si="1562"/>
        <v/>
      </c>
      <c r="AO5545" s="5" t="str">
        <f t="shared" si="1563"/>
        <v/>
      </c>
      <c r="AP5545" s="5" t="str">
        <f t="shared" si="1564"/>
        <v/>
      </c>
    </row>
    <row r="5546" spans="1:42" x14ac:dyDescent="0.3">
      <c r="A5546" s="33"/>
      <c r="B5546" s="33"/>
      <c r="C5546" s="70"/>
      <c r="D5546" s="71"/>
      <c r="E5546" s="70"/>
      <c r="F5546" s="71"/>
      <c r="G5546" s="33"/>
      <c r="H5546" s="33"/>
      <c r="I5546" s="33"/>
      <c r="J5546" s="33"/>
      <c r="K5546" s="63"/>
      <c r="L5546" s="32" t="str">
        <f t="shared" si="1548"/>
        <v/>
      </c>
      <c r="M5546" s="32" t="str">
        <f t="shared" si="1549"/>
        <v/>
      </c>
      <c r="N5546" s="32" t="str">
        <f t="shared" si="1550"/>
        <v/>
      </c>
      <c r="O5546" s="146"/>
      <c r="P5546" s="65"/>
      <c r="Q5546" s="65"/>
      <c r="R5546" s="66"/>
      <c r="S5546" s="66"/>
      <c r="T5546" s="66"/>
      <c r="U5546" s="67">
        <f t="shared" si="1560"/>
        <v>0</v>
      </c>
      <c r="V5546" s="66" t="e">
        <f t="shared" si="1551"/>
        <v>#VALUE!</v>
      </c>
      <c r="W5546" s="66" t="str">
        <f t="shared" si="1552"/>
        <v/>
      </c>
      <c r="X5546" s="66">
        <f>A5546+SUMIFS(Presensi!F:F,Presensi!E:E,'Entry Data'!AP5546)</f>
        <v>0</v>
      </c>
      <c r="Y5546" s="66" t="str">
        <f>IFERROR(INDEX('Retasi Pricing'!F:F,MATCH('Entry Data'!AM5546,'Retasi Pricing'!E:E,0))*X5546,"")</f>
        <v/>
      </c>
      <c r="Z5546" s="62"/>
      <c r="AA5546" s="62"/>
      <c r="AB5546" s="32"/>
      <c r="AC5546" s="32"/>
      <c r="AD5546" s="32" t="str">
        <f t="shared" si="1553"/>
        <v/>
      </c>
      <c r="AF5546" s="5" t="str">
        <f t="shared" si="1554"/>
        <v/>
      </c>
      <c r="AG5546" s="5" t="str">
        <f t="shared" si="1555"/>
        <v/>
      </c>
      <c r="AH5546" s="5" t="str">
        <f t="shared" si="1556"/>
        <v/>
      </c>
      <c r="AI5546" s="5" t="str">
        <f t="shared" si="1557"/>
        <v/>
      </c>
      <c r="AJ5546" s="5" t="str">
        <f t="shared" si="1558"/>
        <v/>
      </c>
      <c r="AK5546" s="5" t="str">
        <f t="shared" si="1559"/>
        <v/>
      </c>
      <c r="AM5546" s="5" t="str">
        <f t="shared" si="1561"/>
        <v/>
      </c>
      <c r="AN5546" s="5" t="str">
        <f t="shared" si="1562"/>
        <v/>
      </c>
      <c r="AO5546" s="5" t="str">
        <f t="shared" si="1563"/>
        <v/>
      </c>
      <c r="AP5546" s="5" t="str">
        <f t="shared" si="1564"/>
        <v/>
      </c>
    </row>
    <row r="5547" spans="1:42" x14ac:dyDescent="0.3">
      <c r="A5547" s="33"/>
      <c r="B5547" s="33"/>
      <c r="C5547" s="70"/>
      <c r="D5547" s="71"/>
      <c r="E5547" s="70"/>
      <c r="F5547" s="71"/>
      <c r="G5547" s="33"/>
      <c r="H5547" s="33"/>
      <c r="I5547" s="33"/>
      <c r="J5547" s="33"/>
      <c r="K5547" s="63"/>
      <c r="L5547" s="32" t="str">
        <f t="shared" si="1548"/>
        <v/>
      </c>
      <c r="M5547" s="32" t="str">
        <f t="shared" si="1549"/>
        <v/>
      </c>
      <c r="N5547" s="32" t="str">
        <f t="shared" si="1550"/>
        <v/>
      </c>
      <c r="O5547" s="146"/>
      <c r="P5547" s="65"/>
      <c r="Q5547" s="65"/>
      <c r="R5547" s="66"/>
      <c r="S5547" s="66"/>
      <c r="T5547" s="66"/>
      <c r="U5547" s="67">
        <f t="shared" si="1560"/>
        <v>0</v>
      </c>
      <c r="V5547" s="66" t="e">
        <f t="shared" si="1551"/>
        <v>#VALUE!</v>
      </c>
      <c r="W5547" s="66" t="str">
        <f t="shared" si="1552"/>
        <v/>
      </c>
      <c r="X5547" s="66">
        <f>A5547+SUMIFS(Presensi!F:F,Presensi!E:E,'Entry Data'!AP5547)</f>
        <v>0</v>
      </c>
      <c r="Y5547" s="66" t="str">
        <f>IFERROR(INDEX('Retasi Pricing'!F:F,MATCH('Entry Data'!AM5547,'Retasi Pricing'!E:E,0))*X5547,"")</f>
        <v/>
      </c>
      <c r="Z5547" s="62"/>
      <c r="AA5547" s="62"/>
      <c r="AB5547" s="32"/>
      <c r="AC5547" s="32"/>
      <c r="AD5547" s="32" t="str">
        <f t="shared" si="1553"/>
        <v/>
      </c>
      <c r="AF5547" s="5" t="str">
        <f t="shared" si="1554"/>
        <v/>
      </c>
      <c r="AG5547" s="5" t="str">
        <f t="shared" si="1555"/>
        <v/>
      </c>
      <c r="AH5547" s="5" t="str">
        <f t="shared" si="1556"/>
        <v/>
      </c>
      <c r="AI5547" s="5" t="str">
        <f t="shared" si="1557"/>
        <v/>
      </c>
      <c r="AJ5547" s="5" t="str">
        <f t="shared" si="1558"/>
        <v/>
      </c>
      <c r="AK5547" s="5" t="str">
        <f t="shared" si="1559"/>
        <v/>
      </c>
      <c r="AM5547" s="5" t="str">
        <f t="shared" si="1561"/>
        <v/>
      </c>
      <c r="AN5547" s="5" t="str">
        <f t="shared" si="1562"/>
        <v/>
      </c>
      <c r="AO5547" s="5" t="str">
        <f t="shared" si="1563"/>
        <v/>
      </c>
      <c r="AP5547" s="5" t="str">
        <f t="shared" si="1564"/>
        <v/>
      </c>
    </row>
    <row r="5548" spans="1:42" x14ac:dyDescent="0.3">
      <c r="A5548" s="33"/>
      <c r="B5548" s="33"/>
      <c r="C5548" s="70"/>
      <c r="D5548" s="71"/>
      <c r="E5548" s="70"/>
      <c r="F5548" s="71"/>
      <c r="G5548" s="33"/>
      <c r="H5548" s="33"/>
      <c r="I5548" s="33"/>
      <c r="J5548" s="33"/>
      <c r="K5548" s="63"/>
      <c r="L5548" s="32" t="str">
        <f t="shared" ref="L5548:L5611" si="1565">IFERROR(VLOOKUP(K5548,db_unit,2,FALSE),"")</f>
        <v/>
      </c>
      <c r="M5548" s="32" t="str">
        <f t="shared" ref="M5548:M5611" si="1566">IFERROR(VLOOKUP(K5548,db_unit,3,FALSE),"")</f>
        <v/>
      </c>
      <c r="N5548" s="32" t="str">
        <f t="shared" ref="N5548:N5611" si="1567">IFERROR(VLOOKUP(K5548,db_unit,4,FALSE),"")</f>
        <v/>
      </c>
      <c r="O5548" s="146"/>
      <c r="P5548" s="65"/>
      <c r="Q5548" s="65"/>
      <c r="R5548" s="66"/>
      <c r="S5548" s="66"/>
      <c r="T5548" s="66"/>
      <c r="U5548" s="67">
        <f t="shared" si="1560"/>
        <v>0</v>
      </c>
      <c r="V5548" s="66" t="e">
        <f t="shared" si="1551"/>
        <v>#VALUE!</v>
      </c>
      <c r="W5548" s="66" t="str">
        <f t="shared" si="1552"/>
        <v/>
      </c>
      <c r="X5548" s="66">
        <f>A5548+SUMIFS(Presensi!F:F,Presensi!E:E,'Entry Data'!AP5548)</f>
        <v>0</v>
      </c>
      <c r="Y5548" s="66" t="str">
        <f>IFERROR(INDEX('Retasi Pricing'!F:F,MATCH('Entry Data'!AM5548,'Retasi Pricing'!E:E,0))*X5548,"")</f>
        <v/>
      </c>
      <c r="Z5548" s="62"/>
      <c r="AA5548" s="62"/>
      <c r="AB5548" s="32"/>
      <c r="AC5548" s="32"/>
      <c r="AD5548" s="32" t="str">
        <f t="shared" si="1553"/>
        <v/>
      </c>
      <c r="AF5548" s="5" t="str">
        <f t="shared" si="1554"/>
        <v/>
      </c>
      <c r="AG5548" s="5" t="str">
        <f t="shared" si="1555"/>
        <v/>
      </c>
      <c r="AH5548" s="5" t="str">
        <f t="shared" si="1556"/>
        <v/>
      </c>
      <c r="AI5548" s="5" t="str">
        <f t="shared" si="1557"/>
        <v/>
      </c>
      <c r="AJ5548" s="5" t="str">
        <f t="shared" si="1558"/>
        <v/>
      </c>
      <c r="AK5548" s="5" t="str">
        <f t="shared" si="1559"/>
        <v/>
      </c>
      <c r="AM5548" s="5" t="str">
        <f t="shared" si="1561"/>
        <v/>
      </c>
      <c r="AN5548" s="5" t="str">
        <f t="shared" si="1562"/>
        <v/>
      </c>
      <c r="AO5548" s="5" t="str">
        <f t="shared" si="1563"/>
        <v/>
      </c>
      <c r="AP5548" s="5" t="str">
        <f t="shared" si="1564"/>
        <v/>
      </c>
    </row>
    <row r="5549" spans="1:42" x14ac:dyDescent="0.3">
      <c r="A5549" s="33"/>
      <c r="B5549" s="33"/>
      <c r="C5549" s="70"/>
      <c r="D5549" s="71"/>
      <c r="E5549" s="70"/>
      <c r="F5549" s="71"/>
      <c r="G5549" s="33"/>
      <c r="H5549" s="33"/>
      <c r="I5549" s="33"/>
      <c r="J5549" s="33"/>
      <c r="K5549" s="63"/>
      <c r="L5549" s="32" t="str">
        <f t="shared" si="1565"/>
        <v/>
      </c>
      <c r="M5549" s="32" t="str">
        <f t="shared" si="1566"/>
        <v/>
      </c>
      <c r="N5549" s="32" t="str">
        <f t="shared" si="1567"/>
        <v/>
      </c>
      <c r="O5549" s="146"/>
      <c r="P5549" s="65"/>
      <c r="Q5549" s="65"/>
      <c r="R5549" s="66"/>
      <c r="S5549" s="66"/>
      <c r="T5549" s="66"/>
      <c r="U5549" s="67">
        <f t="shared" si="1560"/>
        <v>0</v>
      </c>
      <c r="V5549" s="66" t="e">
        <f t="shared" si="1551"/>
        <v>#VALUE!</v>
      </c>
      <c r="W5549" s="66" t="str">
        <f t="shared" si="1552"/>
        <v/>
      </c>
      <c r="X5549" s="66">
        <f>A5549+SUMIFS(Presensi!F:F,Presensi!E:E,'Entry Data'!AP5549)</f>
        <v>0</v>
      </c>
      <c r="Y5549" s="66" t="str">
        <f>IFERROR(INDEX('Retasi Pricing'!F:F,MATCH('Entry Data'!AM5549,'Retasi Pricing'!E:E,0))*X5549,"")</f>
        <v/>
      </c>
      <c r="Z5549" s="62"/>
      <c r="AA5549" s="62"/>
      <c r="AB5549" s="32"/>
      <c r="AC5549" s="32"/>
      <c r="AD5549" s="32" t="str">
        <f t="shared" si="1553"/>
        <v/>
      </c>
      <c r="AF5549" s="5" t="str">
        <f t="shared" si="1554"/>
        <v/>
      </c>
      <c r="AG5549" s="5" t="str">
        <f t="shared" si="1555"/>
        <v/>
      </c>
      <c r="AH5549" s="5" t="str">
        <f t="shared" si="1556"/>
        <v/>
      </c>
      <c r="AI5549" s="5" t="str">
        <f t="shared" si="1557"/>
        <v/>
      </c>
      <c r="AJ5549" s="5" t="str">
        <f t="shared" si="1558"/>
        <v/>
      </c>
      <c r="AK5549" s="5" t="str">
        <f t="shared" si="1559"/>
        <v/>
      </c>
      <c r="AM5549" s="5" t="str">
        <f t="shared" si="1561"/>
        <v/>
      </c>
      <c r="AN5549" s="5" t="str">
        <f t="shared" si="1562"/>
        <v/>
      </c>
      <c r="AO5549" s="5" t="str">
        <f t="shared" si="1563"/>
        <v/>
      </c>
      <c r="AP5549" s="5" t="str">
        <f t="shared" si="1564"/>
        <v/>
      </c>
    </row>
    <row r="5550" spans="1:42" x14ac:dyDescent="0.3">
      <c r="A5550" s="33"/>
      <c r="B5550" s="33"/>
      <c r="C5550" s="70"/>
      <c r="D5550" s="71"/>
      <c r="E5550" s="70"/>
      <c r="F5550" s="71"/>
      <c r="G5550" s="33"/>
      <c r="H5550" s="33"/>
      <c r="I5550" s="33"/>
      <c r="J5550" s="33"/>
      <c r="K5550" s="63"/>
      <c r="L5550" s="32" t="str">
        <f t="shared" si="1565"/>
        <v/>
      </c>
      <c r="M5550" s="32" t="str">
        <f t="shared" si="1566"/>
        <v/>
      </c>
      <c r="N5550" s="32" t="str">
        <f t="shared" si="1567"/>
        <v/>
      </c>
      <c r="O5550" s="146"/>
      <c r="P5550" s="65"/>
      <c r="Q5550" s="65"/>
      <c r="R5550" s="66"/>
      <c r="S5550" s="66"/>
      <c r="T5550" s="66"/>
      <c r="U5550" s="67">
        <f t="shared" si="1560"/>
        <v>0</v>
      </c>
      <c r="V5550" s="66" t="e">
        <f t="shared" si="1551"/>
        <v>#VALUE!</v>
      </c>
      <c r="W5550" s="66" t="str">
        <f t="shared" si="1552"/>
        <v/>
      </c>
      <c r="X5550" s="66">
        <f>A5550+SUMIFS(Presensi!F:F,Presensi!E:E,'Entry Data'!AP5550)</f>
        <v>0</v>
      </c>
      <c r="Y5550" s="66" t="str">
        <f>IFERROR(INDEX('Retasi Pricing'!F:F,MATCH('Entry Data'!AM5550,'Retasi Pricing'!E:E,0))*X5550,"")</f>
        <v/>
      </c>
      <c r="Z5550" s="62"/>
      <c r="AA5550" s="62"/>
      <c r="AB5550" s="32"/>
      <c r="AC5550" s="32"/>
      <c r="AD5550" s="32" t="str">
        <f t="shared" si="1553"/>
        <v/>
      </c>
      <c r="AF5550" s="5" t="str">
        <f t="shared" si="1554"/>
        <v/>
      </c>
      <c r="AG5550" s="5" t="str">
        <f t="shared" si="1555"/>
        <v/>
      </c>
      <c r="AH5550" s="5" t="str">
        <f t="shared" si="1556"/>
        <v/>
      </c>
      <c r="AI5550" s="5" t="str">
        <f t="shared" si="1557"/>
        <v/>
      </c>
      <c r="AJ5550" s="5" t="str">
        <f t="shared" si="1558"/>
        <v/>
      </c>
      <c r="AK5550" s="5" t="str">
        <f t="shared" si="1559"/>
        <v/>
      </c>
      <c r="AM5550" s="5" t="str">
        <f t="shared" si="1561"/>
        <v/>
      </c>
      <c r="AN5550" s="5" t="str">
        <f t="shared" si="1562"/>
        <v/>
      </c>
      <c r="AO5550" s="5" t="str">
        <f t="shared" si="1563"/>
        <v/>
      </c>
      <c r="AP5550" s="5" t="str">
        <f t="shared" si="1564"/>
        <v/>
      </c>
    </row>
    <row r="5551" spans="1:42" x14ac:dyDescent="0.3">
      <c r="A5551" s="33"/>
      <c r="B5551" s="33"/>
      <c r="C5551" s="70"/>
      <c r="D5551" s="71"/>
      <c r="E5551" s="70"/>
      <c r="F5551" s="71"/>
      <c r="G5551" s="33"/>
      <c r="H5551" s="33"/>
      <c r="I5551" s="33"/>
      <c r="J5551" s="33"/>
      <c r="K5551" s="63"/>
      <c r="L5551" s="32" t="str">
        <f t="shared" si="1565"/>
        <v/>
      </c>
      <c r="M5551" s="32" t="str">
        <f t="shared" si="1566"/>
        <v/>
      </c>
      <c r="N5551" s="32" t="str">
        <f t="shared" si="1567"/>
        <v/>
      </c>
      <c r="O5551" s="146"/>
      <c r="P5551" s="65"/>
      <c r="Q5551" s="65"/>
      <c r="R5551" s="66"/>
      <c r="S5551" s="66"/>
      <c r="T5551" s="66"/>
      <c r="U5551" s="67">
        <f t="shared" si="1560"/>
        <v>0</v>
      </c>
      <c r="V5551" s="66" t="e">
        <f t="shared" si="1551"/>
        <v>#VALUE!</v>
      </c>
      <c r="W5551" s="66" t="str">
        <f t="shared" si="1552"/>
        <v/>
      </c>
      <c r="X5551" s="66">
        <f>A5551+SUMIFS(Presensi!F:F,Presensi!E:E,'Entry Data'!AP5551)</f>
        <v>0</v>
      </c>
      <c r="Y5551" s="66" t="str">
        <f>IFERROR(INDEX('Retasi Pricing'!F:F,MATCH('Entry Data'!AM5551,'Retasi Pricing'!E:E,0))*X5551,"")</f>
        <v/>
      </c>
      <c r="Z5551" s="62"/>
      <c r="AA5551" s="62"/>
      <c r="AB5551" s="32"/>
      <c r="AC5551" s="32"/>
      <c r="AD5551" s="32" t="str">
        <f t="shared" si="1553"/>
        <v/>
      </c>
      <c r="AF5551" s="5" t="str">
        <f t="shared" si="1554"/>
        <v/>
      </c>
      <c r="AG5551" s="5" t="str">
        <f t="shared" si="1555"/>
        <v/>
      </c>
      <c r="AH5551" s="5" t="str">
        <f t="shared" si="1556"/>
        <v/>
      </c>
      <c r="AI5551" s="5" t="str">
        <f t="shared" si="1557"/>
        <v/>
      </c>
      <c r="AJ5551" s="5" t="str">
        <f t="shared" si="1558"/>
        <v/>
      </c>
      <c r="AK5551" s="5" t="str">
        <f t="shared" si="1559"/>
        <v/>
      </c>
      <c r="AM5551" s="5" t="str">
        <f t="shared" si="1561"/>
        <v/>
      </c>
      <c r="AN5551" s="5" t="str">
        <f t="shared" si="1562"/>
        <v/>
      </c>
      <c r="AO5551" s="5" t="str">
        <f t="shared" si="1563"/>
        <v/>
      </c>
      <c r="AP5551" s="5" t="str">
        <f t="shared" si="1564"/>
        <v/>
      </c>
    </row>
    <row r="5552" spans="1:42" x14ac:dyDescent="0.3">
      <c r="A5552" s="33"/>
      <c r="B5552" s="33"/>
      <c r="C5552" s="70"/>
      <c r="D5552" s="71"/>
      <c r="E5552" s="70"/>
      <c r="F5552" s="71"/>
      <c r="G5552" s="33"/>
      <c r="H5552" s="33"/>
      <c r="I5552" s="33"/>
      <c r="J5552" s="33"/>
      <c r="K5552" s="63"/>
      <c r="L5552" s="32" t="str">
        <f t="shared" si="1565"/>
        <v/>
      </c>
      <c r="M5552" s="32" t="str">
        <f t="shared" si="1566"/>
        <v/>
      </c>
      <c r="N5552" s="32" t="str">
        <f t="shared" si="1567"/>
        <v/>
      </c>
      <c r="O5552" s="146"/>
      <c r="P5552" s="65"/>
      <c r="Q5552" s="65"/>
      <c r="R5552" s="66"/>
      <c r="S5552" s="66"/>
      <c r="T5552" s="66"/>
      <c r="U5552" s="67">
        <f t="shared" si="1560"/>
        <v>0</v>
      </c>
      <c r="V5552" s="66" t="e">
        <f t="shared" si="1551"/>
        <v>#VALUE!</v>
      </c>
      <c r="W5552" s="66" t="str">
        <f t="shared" si="1552"/>
        <v/>
      </c>
      <c r="X5552" s="66">
        <f>A5552+SUMIFS(Presensi!F:F,Presensi!E:E,'Entry Data'!AP5552)</f>
        <v>0</v>
      </c>
      <c r="Y5552" s="66" t="str">
        <f>IFERROR(INDEX('Retasi Pricing'!F:F,MATCH('Entry Data'!AM5552,'Retasi Pricing'!E:E,0))*X5552,"")</f>
        <v/>
      </c>
      <c r="Z5552" s="62"/>
      <c r="AA5552" s="62"/>
      <c r="AB5552" s="32"/>
      <c r="AC5552" s="32"/>
      <c r="AD5552" s="32" t="str">
        <f t="shared" si="1553"/>
        <v/>
      </c>
      <c r="AF5552" s="5" t="str">
        <f t="shared" si="1554"/>
        <v/>
      </c>
      <c r="AG5552" s="5" t="str">
        <f t="shared" si="1555"/>
        <v/>
      </c>
      <c r="AH5552" s="5" t="str">
        <f t="shared" si="1556"/>
        <v/>
      </c>
      <c r="AI5552" s="5" t="str">
        <f t="shared" si="1557"/>
        <v/>
      </c>
      <c r="AJ5552" s="5" t="str">
        <f t="shared" si="1558"/>
        <v/>
      </c>
      <c r="AK5552" s="5" t="str">
        <f t="shared" si="1559"/>
        <v/>
      </c>
      <c r="AM5552" s="5" t="str">
        <f t="shared" si="1561"/>
        <v/>
      </c>
      <c r="AN5552" s="5" t="str">
        <f t="shared" si="1562"/>
        <v/>
      </c>
      <c r="AO5552" s="5" t="str">
        <f t="shared" si="1563"/>
        <v/>
      </c>
      <c r="AP5552" s="5" t="str">
        <f t="shared" si="1564"/>
        <v/>
      </c>
    </row>
    <row r="5553" spans="1:42" x14ac:dyDescent="0.3">
      <c r="A5553" s="33"/>
      <c r="B5553" s="33"/>
      <c r="C5553" s="70"/>
      <c r="D5553" s="71"/>
      <c r="E5553" s="70"/>
      <c r="F5553" s="71"/>
      <c r="G5553" s="33"/>
      <c r="H5553" s="33"/>
      <c r="I5553" s="33"/>
      <c r="J5553" s="33"/>
      <c r="K5553" s="63"/>
      <c r="L5553" s="32" t="str">
        <f t="shared" si="1565"/>
        <v/>
      </c>
      <c r="M5553" s="32" t="str">
        <f t="shared" si="1566"/>
        <v/>
      </c>
      <c r="N5553" s="32" t="str">
        <f t="shared" si="1567"/>
        <v/>
      </c>
      <c r="O5553" s="146"/>
      <c r="P5553" s="65"/>
      <c r="Q5553" s="65"/>
      <c r="R5553" s="66"/>
      <c r="S5553" s="66"/>
      <c r="T5553" s="66"/>
      <c r="U5553" s="67">
        <f t="shared" si="1560"/>
        <v>0</v>
      </c>
      <c r="V5553" s="66" t="e">
        <f t="shared" si="1551"/>
        <v>#VALUE!</v>
      </c>
      <c r="W5553" s="66" t="str">
        <f t="shared" si="1552"/>
        <v/>
      </c>
      <c r="X5553" s="66">
        <f>A5553+SUMIFS(Presensi!F:F,Presensi!E:E,'Entry Data'!AP5553)</f>
        <v>0</v>
      </c>
      <c r="Y5553" s="66" t="str">
        <f>IFERROR(INDEX('Retasi Pricing'!F:F,MATCH('Entry Data'!AM5553,'Retasi Pricing'!E:E,0))*X5553,"")</f>
        <v/>
      </c>
      <c r="Z5553" s="62"/>
      <c r="AA5553" s="62"/>
      <c r="AB5553" s="32"/>
      <c r="AC5553" s="32"/>
      <c r="AD5553" s="32" t="str">
        <f t="shared" si="1553"/>
        <v/>
      </c>
      <c r="AF5553" s="5" t="str">
        <f t="shared" si="1554"/>
        <v/>
      </c>
      <c r="AG5553" s="5" t="str">
        <f t="shared" si="1555"/>
        <v/>
      </c>
      <c r="AH5553" s="5" t="str">
        <f t="shared" si="1556"/>
        <v/>
      </c>
      <c r="AI5553" s="5" t="str">
        <f t="shared" si="1557"/>
        <v/>
      </c>
      <c r="AJ5553" s="5" t="str">
        <f t="shared" si="1558"/>
        <v/>
      </c>
      <c r="AK5553" s="5" t="str">
        <f t="shared" si="1559"/>
        <v/>
      </c>
      <c r="AM5553" s="5" t="str">
        <f t="shared" si="1561"/>
        <v/>
      </c>
      <c r="AN5553" s="5" t="str">
        <f t="shared" si="1562"/>
        <v/>
      </c>
      <c r="AO5553" s="5" t="str">
        <f t="shared" si="1563"/>
        <v/>
      </c>
      <c r="AP5553" s="5" t="str">
        <f t="shared" si="1564"/>
        <v/>
      </c>
    </row>
    <row r="5554" spans="1:42" x14ac:dyDescent="0.3">
      <c r="A5554" s="33"/>
      <c r="B5554" s="33"/>
      <c r="C5554" s="70"/>
      <c r="D5554" s="71"/>
      <c r="E5554" s="70"/>
      <c r="F5554" s="71"/>
      <c r="G5554" s="33"/>
      <c r="H5554" s="33"/>
      <c r="I5554" s="33"/>
      <c r="J5554" s="33"/>
      <c r="K5554" s="63"/>
      <c r="L5554" s="32" t="str">
        <f t="shared" si="1565"/>
        <v/>
      </c>
      <c r="M5554" s="32" t="str">
        <f t="shared" si="1566"/>
        <v/>
      </c>
      <c r="N5554" s="32" t="str">
        <f t="shared" si="1567"/>
        <v/>
      </c>
      <c r="O5554" s="146"/>
      <c r="P5554" s="65"/>
      <c r="Q5554" s="65"/>
      <c r="R5554" s="66"/>
      <c r="S5554" s="66"/>
      <c r="T5554" s="66"/>
      <c r="U5554" s="67">
        <f t="shared" si="1560"/>
        <v>0</v>
      </c>
      <c r="V5554" s="66" t="e">
        <f t="shared" si="1551"/>
        <v>#VALUE!</v>
      </c>
      <c r="W5554" s="66" t="str">
        <f t="shared" si="1552"/>
        <v/>
      </c>
      <c r="X5554" s="66">
        <f>A5554+SUMIFS(Presensi!F:F,Presensi!E:E,'Entry Data'!AP5554)</f>
        <v>0</v>
      </c>
      <c r="Y5554" s="66" t="str">
        <f>IFERROR(INDEX('Retasi Pricing'!F:F,MATCH('Entry Data'!AM5554,'Retasi Pricing'!E:E,0))*X5554,"")</f>
        <v/>
      </c>
      <c r="Z5554" s="62"/>
      <c r="AA5554" s="62"/>
      <c r="AB5554" s="32"/>
      <c r="AC5554" s="32"/>
      <c r="AD5554" s="32" t="str">
        <f t="shared" si="1553"/>
        <v/>
      </c>
      <c r="AF5554" s="5" t="str">
        <f t="shared" si="1554"/>
        <v/>
      </c>
      <c r="AG5554" s="5" t="str">
        <f t="shared" si="1555"/>
        <v/>
      </c>
      <c r="AH5554" s="5" t="str">
        <f t="shared" si="1556"/>
        <v/>
      </c>
      <c r="AI5554" s="5" t="str">
        <f t="shared" si="1557"/>
        <v/>
      </c>
      <c r="AJ5554" s="5" t="str">
        <f t="shared" si="1558"/>
        <v/>
      </c>
      <c r="AK5554" s="5" t="str">
        <f t="shared" si="1559"/>
        <v/>
      </c>
      <c r="AM5554" s="5" t="str">
        <f t="shared" si="1561"/>
        <v/>
      </c>
      <c r="AN5554" s="5" t="str">
        <f t="shared" si="1562"/>
        <v/>
      </c>
      <c r="AO5554" s="5" t="str">
        <f t="shared" si="1563"/>
        <v/>
      </c>
      <c r="AP5554" s="5" t="str">
        <f t="shared" si="1564"/>
        <v/>
      </c>
    </row>
    <row r="5555" spans="1:42" x14ac:dyDescent="0.3">
      <c r="A5555" s="33"/>
      <c r="B5555" s="33"/>
      <c r="C5555" s="70"/>
      <c r="D5555" s="71"/>
      <c r="E5555" s="70"/>
      <c r="F5555" s="71"/>
      <c r="G5555" s="33"/>
      <c r="H5555" s="33"/>
      <c r="I5555" s="33"/>
      <c r="J5555" s="33"/>
      <c r="K5555" s="63"/>
      <c r="L5555" s="32" t="str">
        <f t="shared" si="1565"/>
        <v/>
      </c>
      <c r="M5555" s="32" t="str">
        <f t="shared" si="1566"/>
        <v/>
      </c>
      <c r="N5555" s="32" t="str">
        <f t="shared" si="1567"/>
        <v/>
      </c>
      <c r="O5555" s="146"/>
      <c r="P5555" s="65"/>
      <c r="Q5555" s="65"/>
      <c r="R5555" s="66"/>
      <c r="S5555" s="66"/>
      <c r="T5555" s="66"/>
      <c r="U5555" s="67">
        <f t="shared" si="1560"/>
        <v>0</v>
      </c>
      <c r="V5555" s="66" t="e">
        <f t="shared" si="1551"/>
        <v>#VALUE!</v>
      </c>
      <c r="W5555" s="66" t="str">
        <f t="shared" si="1552"/>
        <v/>
      </c>
      <c r="X5555" s="66">
        <f>A5555+SUMIFS(Presensi!F:F,Presensi!E:E,'Entry Data'!AP5555)</f>
        <v>0</v>
      </c>
      <c r="Y5555" s="66" t="str">
        <f>IFERROR(INDEX('Retasi Pricing'!F:F,MATCH('Entry Data'!AM5555,'Retasi Pricing'!E:E,0))*X5555,"")</f>
        <v/>
      </c>
      <c r="Z5555" s="62"/>
      <c r="AA5555" s="62"/>
      <c r="AB5555" s="32"/>
      <c r="AC5555" s="32"/>
      <c r="AD5555" s="32" t="str">
        <f t="shared" si="1553"/>
        <v/>
      </c>
      <c r="AF5555" s="5" t="str">
        <f t="shared" si="1554"/>
        <v/>
      </c>
      <c r="AG5555" s="5" t="str">
        <f t="shared" si="1555"/>
        <v/>
      </c>
      <c r="AH5555" s="5" t="str">
        <f t="shared" si="1556"/>
        <v/>
      </c>
      <c r="AI5555" s="5" t="str">
        <f t="shared" si="1557"/>
        <v/>
      </c>
      <c r="AJ5555" s="5" t="str">
        <f t="shared" si="1558"/>
        <v/>
      </c>
      <c r="AK5555" s="5" t="str">
        <f t="shared" si="1559"/>
        <v/>
      </c>
      <c r="AM5555" s="5" t="str">
        <f t="shared" si="1561"/>
        <v/>
      </c>
      <c r="AN5555" s="5" t="str">
        <f t="shared" si="1562"/>
        <v/>
      </c>
      <c r="AO5555" s="5" t="str">
        <f t="shared" si="1563"/>
        <v/>
      </c>
      <c r="AP5555" s="5" t="str">
        <f t="shared" si="1564"/>
        <v/>
      </c>
    </row>
    <row r="5556" spans="1:42" x14ac:dyDescent="0.3">
      <c r="A5556" s="33"/>
      <c r="B5556" s="33"/>
      <c r="C5556" s="70"/>
      <c r="D5556" s="71"/>
      <c r="E5556" s="70"/>
      <c r="F5556" s="71"/>
      <c r="G5556" s="33"/>
      <c r="H5556" s="33"/>
      <c r="I5556" s="33"/>
      <c r="J5556" s="33"/>
      <c r="K5556" s="63"/>
      <c r="L5556" s="32" t="str">
        <f t="shared" si="1565"/>
        <v/>
      </c>
      <c r="M5556" s="32" t="str">
        <f t="shared" si="1566"/>
        <v/>
      </c>
      <c r="N5556" s="32" t="str">
        <f t="shared" si="1567"/>
        <v/>
      </c>
      <c r="O5556" s="146"/>
      <c r="P5556" s="65"/>
      <c r="Q5556" s="65"/>
      <c r="R5556" s="66"/>
      <c r="S5556" s="66"/>
      <c r="T5556" s="66"/>
      <c r="U5556" s="67">
        <f t="shared" si="1560"/>
        <v>0</v>
      </c>
      <c r="V5556" s="66" t="e">
        <f t="shared" si="1551"/>
        <v>#VALUE!</v>
      </c>
      <c r="W5556" s="66" t="str">
        <f t="shared" si="1552"/>
        <v/>
      </c>
      <c r="X5556" s="66">
        <f>A5556+SUMIFS(Presensi!F:F,Presensi!E:E,'Entry Data'!AP5556)</f>
        <v>0</v>
      </c>
      <c r="Y5556" s="66" t="str">
        <f>IFERROR(INDEX('Retasi Pricing'!F:F,MATCH('Entry Data'!AM5556,'Retasi Pricing'!E:E,0))*X5556,"")</f>
        <v/>
      </c>
      <c r="Z5556" s="62"/>
      <c r="AA5556" s="62"/>
      <c r="AB5556" s="32"/>
      <c r="AC5556" s="32"/>
      <c r="AD5556" s="32" t="str">
        <f t="shared" si="1553"/>
        <v/>
      </c>
      <c r="AF5556" s="5" t="str">
        <f t="shared" si="1554"/>
        <v/>
      </c>
      <c r="AG5556" s="5" t="str">
        <f t="shared" si="1555"/>
        <v/>
      </c>
      <c r="AH5556" s="5" t="str">
        <f t="shared" si="1556"/>
        <v/>
      </c>
      <c r="AI5556" s="5" t="str">
        <f t="shared" si="1557"/>
        <v/>
      </c>
      <c r="AJ5556" s="5" t="str">
        <f t="shared" si="1558"/>
        <v/>
      </c>
      <c r="AK5556" s="5" t="str">
        <f t="shared" si="1559"/>
        <v/>
      </c>
      <c r="AM5556" s="5" t="str">
        <f t="shared" si="1561"/>
        <v/>
      </c>
      <c r="AN5556" s="5" t="str">
        <f t="shared" si="1562"/>
        <v/>
      </c>
      <c r="AO5556" s="5" t="str">
        <f t="shared" si="1563"/>
        <v/>
      </c>
      <c r="AP5556" s="5" t="str">
        <f t="shared" si="1564"/>
        <v/>
      </c>
    </row>
    <row r="5557" spans="1:42" x14ac:dyDescent="0.3">
      <c r="A5557" s="33"/>
      <c r="B5557" s="33"/>
      <c r="C5557" s="70"/>
      <c r="D5557" s="71"/>
      <c r="E5557" s="70"/>
      <c r="F5557" s="71"/>
      <c r="G5557" s="33"/>
      <c r="H5557" s="33"/>
      <c r="I5557" s="33"/>
      <c r="J5557" s="33"/>
      <c r="K5557" s="63"/>
      <c r="L5557" s="32" t="str">
        <f t="shared" si="1565"/>
        <v/>
      </c>
      <c r="M5557" s="32" t="str">
        <f t="shared" si="1566"/>
        <v/>
      </c>
      <c r="N5557" s="32" t="str">
        <f t="shared" si="1567"/>
        <v/>
      </c>
      <c r="O5557" s="146"/>
      <c r="P5557" s="65"/>
      <c r="Q5557" s="65"/>
      <c r="R5557" s="66"/>
      <c r="S5557" s="66"/>
      <c r="T5557" s="66"/>
      <c r="U5557" s="67">
        <f t="shared" si="1560"/>
        <v>0</v>
      </c>
      <c r="V5557" s="66" t="e">
        <f t="shared" si="1551"/>
        <v>#VALUE!</v>
      </c>
      <c r="W5557" s="66" t="str">
        <f t="shared" si="1552"/>
        <v/>
      </c>
      <c r="X5557" s="66">
        <f>A5557+SUMIFS(Presensi!F:F,Presensi!E:E,'Entry Data'!AP5557)</f>
        <v>0</v>
      </c>
      <c r="Y5557" s="66" t="str">
        <f>IFERROR(INDEX('Retasi Pricing'!F:F,MATCH('Entry Data'!AM5557,'Retasi Pricing'!E:E,0))*X5557,"")</f>
        <v/>
      </c>
      <c r="Z5557" s="62"/>
      <c r="AA5557" s="62"/>
      <c r="AB5557" s="32"/>
      <c r="AC5557" s="32"/>
      <c r="AD5557" s="32" t="str">
        <f t="shared" si="1553"/>
        <v/>
      </c>
      <c r="AF5557" s="5" t="str">
        <f t="shared" si="1554"/>
        <v/>
      </c>
      <c r="AG5557" s="5" t="str">
        <f t="shared" si="1555"/>
        <v/>
      </c>
      <c r="AH5557" s="5" t="str">
        <f t="shared" si="1556"/>
        <v/>
      </c>
      <c r="AI5557" s="5" t="str">
        <f t="shared" si="1557"/>
        <v/>
      </c>
      <c r="AJ5557" s="5" t="str">
        <f t="shared" si="1558"/>
        <v/>
      </c>
      <c r="AK5557" s="5" t="str">
        <f t="shared" si="1559"/>
        <v/>
      </c>
      <c r="AM5557" s="5" t="str">
        <f t="shared" si="1561"/>
        <v/>
      </c>
      <c r="AN5557" s="5" t="str">
        <f t="shared" si="1562"/>
        <v/>
      </c>
      <c r="AO5557" s="5" t="str">
        <f t="shared" si="1563"/>
        <v/>
      </c>
      <c r="AP5557" s="5" t="str">
        <f t="shared" si="1564"/>
        <v/>
      </c>
    </row>
    <row r="5558" spans="1:42" x14ac:dyDescent="0.3">
      <c r="A5558" s="33"/>
      <c r="B5558" s="33"/>
      <c r="C5558" s="70"/>
      <c r="D5558" s="71"/>
      <c r="E5558" s="70"/>
      <c r="F5558" s="71"/>
      <c r="G5558" s="33"/>
      <c r="H5558" s="33"/>
      <c r="I5558" s="33"/>
      <c r="J5558" s="33"/>
      <c r="K5558" s="63"/>
      <c r="L5558" s="32" t="str">
        <f t="shared" si="1565"/>
        <v/>
      </c>
      <c r="M5558" s="32" t="str">
        <f t="shared" si="1566"/>
        <v/>
      </c>
      <c r="N5558" s="32" t="str">
        <f t="shared" si="1567"/>
        <v/>
      </c>
      <c r="O5558" s="146"/>
      <c r="P5558" s="65"/>
      <c r="Q5558" s="65"/>
      <c r="R5558" s="66"/>
      <c r="S5558" s="66"/>
      <c r="T5558" s="66"/>
      <c r="U5558" s="67">
        <f t="shared" si="1560"/>
        <v>0</v>
      </c>
      <c r="V5558" s="66" t="e">
        <f t="shared" si="1551"/>
        <v>#VALUE!</v>
      </c>
      <c r="W5558" s="66" t="str">
        <f t="shared" si="1552"/>
        <v/>
      </c>
      <c r="X5558" s="66">
        <f>A5558+SUMIFS(Presensi!F:F,Presensi!E:E,'Entry Data'!AP5558)</f>
        <v>0</v>
      </c>
      <c r="Y5558" s="66" t="str">
        <f>IFERROR(INDEX('Retasi Pricing'!F:F,MATCH('Entry Data'!AM5558,'Retasi Pricing'!E:E,0))*X5558,"")</f>
        <v/>
      </c>
      <c r="Z5558" s="62"/>
      <c r="AA5558" s="62"/>
      <c r="AB5558" s="32"/>
      <c r="AC5558" s="32"/>
      <c r="AD5558" s="32" t="str">
        <f t="shared" si="1553"/>
        <v/>
      </c>
      <c r="AF5558" s="5" t="str">
        <f t="shared" si="1554"/>
        <v/>
      </c>
      <c r="AG5558" s="5" t="str">
        <f t="shared" si="1555"/>
        <v/>
      </c>
      <c r="AH5558" s="5" t="str">
        <f t="shared" si="1556"/>
        <v/>
      </c>
      <c r="AI5558" s="5" t="str">
        <f t="shared" si="1557"/>
        <v/>
      </c>
      <c r="AJ5558" s="5" t="str">
        <f t="shared" si="1558"/>
        <v/>
      </c>
      <c r="AK5558" s="5" t="str">
        <f t="shared" si="1559"/>
        <v/>
      </c>
      <c r="AM5558" s="5" t="str">
        <f t="shared" si="1561"/>
        <v/>
      </c>
      <c r="AN5558" s="5" t="str">
        <f t="shared" si="1562"/>
        <v/>
      </c>
      <c r="AO5558" s="5" t="str">
        <f t="shared" si="1563"/>
        <v/>
      </c>
      <c r="AP5558" s="5" t="str">
        <f t="shared" si="1564"/>
        <v/>
      </c>
    </row>
    <row r="5559" spans="1:42" x14ac:dyDescent="0.3">
      <c r="A5559" s="33"/>
      <c r="B5559" s="33"/>
      <c r="C5559" s="70"/>
      <c r="D5559" s="71"/>
      <c r="E5559" s="70"/>
      <c r="F5559" s="71"/>
      <c r="G5559" s="33"/>
      <c r="H5559" s="33"/>
      <c r="I5559" s="33"/>
      <c r="J5559" s="33"/>
      <c r="K5559" s="63"/>
      <c r="L5559" s="32" t="str">
        <f t="shared" si="1565"/>
        <v/>
      </c>
      <c r="M5559" s="32" t="str">
        <f t="shared" si="1566"/>
        <v/>
      </c>
      <c r="N5559" s="32" t="str">
        <f t="shared" si="1567"/>
        <v/>
      </c>
      <c r="O5559" s="146"/>
      <c r="P5559" s="65"/>
      <c r="Q5559" s="65"/>
      <c r="R5559" s="66"/>
      <c r="S5559" s="66"/>
      <c r="T5559" s="66"/>
      <c r="U5559" s="67">
        <f t="shared" si="1560"/>
        <v>0</v>
      </c>
      <c r="V5559" s="66" t="e">
        <f t="shared" si="1551"/>
        <v>#VALUE!</v>
      </c>
      <c r="W5559" s="66" t="str">
        <f t="shared" si="1552"/>
        <v/>
      </c>
      <c r="X5559" s="66">
        <f>A5559+SUMIFS(Presensi!F:F,Presensi!E:E,'Entry Data'!AP5559)</f>
        <v>0</v>
      </c>
      <c r="Y5559" s="66" t="str">
        <f>IFERROR(INDEX('Retasi Pricing'!F:F,MATCH('Entry Data'!AM5559,'Retasi Pricing'!E:E,0))*X5559,"")</f>
        <v/>
      </c>
      <c r="Z5559" s="62"/>
      <c r="AA5559" s="62"/>
      <c r="AB5559" s="32"/>
      <c r="AC5559" s="32"/>
      <c r="AD5559" s="32" t="str">
        <f t="shared" si="1553"/>
        <v/>
      </c>
      <c r="AF5559" s="5" t="str">
        <f t="shared" si="1554"/>
        <v/>
      </c>
      <c r="AG5559" s="5" t="str">
        <f t="shared" si="1555"/>
        <v/>
      </c>
      <c r="AH5559" s="5" t="str">
        <f t="shared" si="1556"/>
        <v/>
      </c>
      <c r="AI5559" s="5" t="str">
        <f t="shared" si="1557"/>
        <v/>
      </c>
      <c r="AJ5559" s="5" t="str">
        <f t="shared" si="1558"/>
        <v/>
      </c>
      <c r="AK5559" s="5" t="str">
        <f t="shared" si="1559"/>
        <v/>
      </c>
      <c r="AM5559" s="5" t="str">
        <f t="shared" si="1561"/>
        <v/>
      </c>
      <c r="AN5559" s="5" t="str">
        <f t="shared" si="1562"/>
        <v/>
      </c>
      <c r="AO5559" s="5" t="str">
        <f t="shared" si="1563"/>
        <v/>
      </c>
      <c r="AP5559" s="5" t="str">
        <f t="shared" si="1564"/>
        <v/>
      </c>
    </row>
    <row r="5560" spans="1:42" x14ac:dyDescent="0.3">
      <c r="A5560" s="33"/>
      <c r="B5560" s="33"/>
      <c r="C5560" s="70"/>
      <c r="D5560" s="71"/>
      <c r="E5560" s="70"/>
      <c r="F5560" s="71"/>
      <c r="G5560" s="33"/>
      <c r="H5560" s="33"/>
      <c r="I5560" s="33"/>
      <c r="J5560" s="33"/>
      <c r="K5560" s="63"/>
      <c r="L5560" s="32" t="str">
        <f t="shared" si="1565"/>
        <v/>
      </c>
      <c r="M5560" s="32" t="str">
        <f t="shared" si="1566"/>
        <v/>
      </c>
      <c r="N5560" s="32" t="str">
        <f t="shared" si="1567"/>
        <v/>
      </c>
      <c r="O5560" s="146"/>
      <c r="P5560" s="65"/>
      <c r="Q5560" s="65"/>
      <c r="R5560" s="66"/>
      <c r="S5560" s="66"/>
      <c r="T5560" s="66"/>
      <c r="U5560" s="67">
        <f t="shared" si="1560"/>
        <v>0</v>
      </c>
      <c r="V5560" s="66" t="e">
        <f t="shared" si="1551"/>
        <v>#VALUE!</v>
      </c>
      <c r="W5560" s="66" t="str">
        <f t="shared" si="1552"/>
        <v/>
      </c>
      <c r="X5560" s="66">
        <f>A5560+SUMIFS(Presensi!F:F,Presensi!E:E,'Entry Data'!AP5560)</f>
        <v>0</v>
      </c>
      <c r="Y5560" s="66" t="str">
        <f>IFERROR(INDEX('Retasi Pricing'!F:F,MATCH('Entry Data'!AM5560,'Retasi Pricing'!E:E,0))*X5560,"")</f>
        <v/>
      </c>
      <c r="Z5560" s="62"/>
      <c r="AA5560" s="62"/>
      <c r="AB5560" s="32"/>
      <c r="AC5560" s="32"/>
      <c r="AD5560" s="32" t="str">
        <f t="shared" si="1553"/>
        <v/>
      </c>
      <c r="AF5560" s="5" t="str">
        <f t="shared" si="1554"/>
        <v/>
      </c>
      <c r="AG5560" s="5" t="str">
        <f t="shared" si="1555"/>
        <v/>
      </c>
      <c r="AH5560" s="5" t="str">
        <f t="shared" si="1556"/>
        <v/>
      </c>
      <c r="AI5560" s="5" t="str">
        <f t="shared" si="1557"/>
        <v/>
      </c>
      <c r="AJ5560" s="5" t="str">
        <f t="shared" si="1558"/>
        <v/>
      </c>
      <c r="AK5560" s="5" t="str">
        <f t="shared" si="1559"/>
        <v/>
      </c>
      <c r="AM5560" s="5" t="str">
        <f t="shared" si="1561"/>
        <v/>
      </c>
      <c r="AN5560" s="5" t="str">
        <f t="shared" si="1562"/>
        <v/>
      </c>
      <c r="AO5560" s="5" t="str">
        <f t="shared" si="1563"/>
        <v/>
      </c>
      <c r="AP5560" s="5" t="str">
        <f t="shared" si="1564"/>
        <v/>
      </c>
    </row>
    <row r="5561" spans="1:42" x14ac:dyDescent="0.3">
      <c r="A5561" s="33"/>
      <c r="B5561" s="33"/>
      <c r="C5561" s="70"/>
      <c r="D5561" s="71"/>
      <c r="E5561" s="70"/>
      <c r="F5561" s="71"/>
      <c r="G5561" s="33"/>
      <c r="H5561" s="33"/>
      <c r="I5561" s="33"/>
      <c r="J5561" s="33"/>
      <c r="K5561" s="63"/>
      <c r="L5561" s="32" t="str">
        <f t="shared" si="1565"/>
        <v/>
      </c>
      <c r="M5561" s="32" t="str">
        <f t="shared" si="1566"/>
        <v/>
      </c>
      <c r="N5561" s="32" t="str">
        <f t="shared" si="1567"/>
        <v/>
      </c>
      <c r="O5561" s="146"/>
      <c r="P5561" s="65"/>
      <c r="Q5561" s="65"/>
      <c r="R5561" s="66"/>
      <c r="S5561" s="66"/>
      <c r="T5561" s="66"/>
      <c r="U5561" s="67">
        <f t="shared" si="1560"/>
        <v>0</v>
      </c>
      <c r="V5561" s="66" t="e">
        <f t="shared" si="1551"/>
        <v>#VALUE!</v>
      </c>
      <c r="W5561" s="66" t="str">
        <f t="shared" si="1552"/>
        <v/>
      </c>
      <c r="X5561" s="66">
        <f>A5561+SUMIFS(Presensi!F:F,Presensi!E:E,'Entry Data'!AP5561)</f>
        <v>0</v>
      </c>
      <c r="Y5561" s="66" t="str">
        <f>IFERROR(INDEX('Retasi Pricing'!F:F,MATCH('Entry Data'!AM5561,'Retasi Pricing'!E:E,0))*X5561,"")</f>
        <v/>
      </c>
      <c r="Z5561" s="62"/>
      <c r="AA5561" s="62"/>
      <c r="AB5561" s="32"/>
      <c r="AC5561" s="32"/>
      <c r="AD5561" s="32" t="str">
        <f t="shared" si="1553"/>
        <v/>
      </c>
      <c r="AF5561" s="5" t="str">
        <f t="shared" si="1554"/>
        <v/>
      </c>
      <c r="AG5561" s="5" t="str">
        <f t="shared" si="1555"/>
        <v/>
      </c>
      <c r="AH5561" s="5" t="str">
        <f t="shared" si="1556"/>
        <v/>
      </c>
      <c r="AI5561" s="5" t="str">
        <f t="shared" si="1557"/>
        <v/>
      </c>
      <c r="AJ5561" s="5" t="str">
        <f t="shared" si="1558"/>
        <v/>
      </c>
      <c r="AK5561" s="5" t="str">
        <f t="shared" si="1559"/>
        <v/>
      </c>
      <c r="AM5561" s="5" t="str">
        <f t="shared" si="1561"/>
        <v/>
      </c>
      <c r="AN5561" s="5" t="str">
        <f t="shared" si="1562"/>
        <v/>
      </c>
      <c r="AO5561" s="5" t="str">
        <f t="shared" si="1563"/>
        <v/>
      </c>
      <c r="AP5561" s="5" t="str">
        <f t="shared" si="1564"/>
        <v/>
      </c>
    </row>
    <row r="5562" spans="1:42" x14ac:dyDescent="0.3">
      <c r="A5562" s="33"/>
      <c r="B5562" s="33"/>
      <c r="C5562" s="70"/>
      <c r="D5562" s="71"/>
      <c r="E5562" s="70"/>
      <c r="F5562" s="71"/>
      <c r="G5562" s="33"/>
      <c r="H5562" s="33"/>
      <c r="I5562" s="33"/>
      <c r="J5562" s="33"/>
      <c r="K5562" s="63"/>
      <c r="L5562" s="32" t="str">
        <f t="shared" si="1565"/>
        <v/>
      </c>
      <c r="M5562" s="32" t="str">
        <f t="shared" si="1566"/>
        <v/>
      </c>
      <c r="N5562" s="32" t="str">
        <f t="shared" si="1567"/>
        <v/>
      </c>
      <c r="O5562" s="146"/>
      <c r="P5562" s="65"/>
      <c r="Q5562" s="65"/>
      <c r="R5562" s="66"/>
      <c r="S5562" s="66"/>
      <c r="T5562" s="66"/>
      <c r="U5562" s="67">
        <f t="shared" si="1560"/>
        <v>0</v>
      </c>
      <c r="V5562" s="66" t="e">
        <f t="shared" si="1551"/>
        <v>#VALUE!</v>
      </c>
      <c r="W5562" s="66" t="str">
        <f t="shared" si="1552"/>
        <v/>
      </c>
      <c r="X5562" s="66">
        <f>A5562+SUMIFS(Presensi!F:F,Presensi!E:E,'Entry Data'!AP5562)</f>
        <v>0</v>
      </c>
      <c r="Y5562" s="66" t="str">
        <f>IFERROR(INDEX('Retasi Pricing'!F:F,MATCH('Entry Data'!AM5562,'Retasi Pricing'!E:E,0))*X5562,"")</f>
        <v/>
      </c>
      <c r="Z5562" s="62"/>
      <c r="AA5562" s="62"/>
      <c r="AB5562" s="32"/>
      <c r="AC5562" s="32"/>
      <c r="AD5562" s="32" t="str">
        <f t="shared" si="1553"/>
        <v/>
      </c>
      <c r="AF5562" s="5" t="str">
        <f t="shared" si="1554"/>
        <v/>
      </c>
      <c r="AG5562" s="5" t="str">
        <f t="shared" si="1555"/>
        <v/>
      </c>
      <c r="AH5562" s="5" t="str">
        <f t="shared" si="1556"/>
        <v/>
      </c>
      <c r="AI5562" s="5" t="str">
        <f t="shared" si="1557"/>
        <v/>
      </c>
      <c r="AJ5562" s="5" t="str">
        <f t="shared" si="1558"/>
        <v/>
      </c>
      <c r="AK5562" s="5" t="str">
        <f t="shared" si="1559"/>
        <v/>
      </c>
      <c r="AM5562" s="5" t="str">
        <f t="shared" si="1561"/>
        <v/>
      </c>
      <c r="AN5562" s="5" t="str">
        <f t="shared" si="1562"/>
        <v/>
      </c>
      <c r="AO5562" s="5" t="str">
        <f t="shared" si="1563"/>
        <v/>
      </c>
      <c r="AP5562" s="5" t="str">
        <f t="shared" si="1564"/>
        <v/>
      </c>
    </row>
    <row r="5563" spans="1:42" x14ac:dyDescent="0.3">
      <c r="A5563" s="33"/>
      <c r="B5563" s="33"/>
      <c r="C5563" s="70"/>
      <c r="D5563" s="71"/>
      <c r="E5563" s="70"/>
      <c r="F5563" s="71"/>
      <c r="G5563" s="33"/>
      <c r="H5563" s="33"/>
      <c r="I5563" s="33"/>
      <c r="J5563" s="33"/>
      <c r="K5563" s="63"/>
      <c r="L5563" s="32" t="str">
        <f t="shared" si="1565"/>
        <v/>
      </c>
      <c r="M5563" s="32" t="str">
        <f t="shared" si="1566"/>
        <v/>
      </c>
      <c r="N5563" s="32" t="str">
        <f t="shared" si="1567"/>
        <v/>
      </c>
      <c r="O5563" s="146"/>
      <c r="P5563" s="65"/>
      <c r="Q5563" s="65"/>
      <c r="R5563" s="66"/>
      <c r="S5563" s="66"/>
      <c r="T5563" s="66"/>
      <c r="U5563" s="67">
        <f t="shared" si="1560"/>
        <v>0</v>
      </c>
      <c r="V5563" s="66" t="e">
        <f t="shared" si="1551"/>
        <v>#VALUE!</v>
      </c>
      <c r="W5563" s="66" t="str">
        <f t="shared" si="1552"/>
        <v/>
      </c>
      <c r="X5563" s="66">
        <f>A5563+SUMIFS(Presensi!F:F,Presensi!E:E,'Entry Data'!AP5563)</f>
        <v>0</v>
      </c>
      <c r="Y5563" s="66" t="str">
        <f>IFERROR(INDEX('Retasi Pricing'!F:F,MATCH('Entry Data'!AM5563,'Retasi Pricing'!E:E,0))*X5563,"")</f>
        <v/>
      </c>
      <c r="Z5563" s="62"/>
      <c r="AA5563" s="62"/>
      <c r="AB5563" s="32"/>
      <c r="AC5563" s="32"/>
      <c r="AD5563" s="32" t="str">
        <f t="shared" si="1553"/>
        <v/>
      </c>
      <c r="AF5563" s="5" t="str">
        <f t="shared" si="1554"/>
        <v/>
      </c>
      <c r="AG5563" s="5" t="str">
        <f t="shared" si="1555"/>
        <v/>
      </c>
      <c r="AH5563" s="5" t="str">
        <f t="shared" si="1556"/>
        <v/>
      </c>
      <c r="AI5563" s="5" t="str">
        <f t="shared" si="1557"/>
        <v/>
      </c>
      <c r="AJ5563" s="5" t="str">
        <f t="shared" si="1558"/>
        <v/>
      </c>
      <c r="AK5563" s="5" t="str">
        <f t="shared" si="1559"/>
        <v/>
      </c>
      <c r="AM5563" s="5" t="str">
        <f t="shared" si="1561"/>
        <v/>
      </c>
      <c r="AN5563" s="5" t="str">
        <f t="shared" si="1562"/>
        <v/>
      </c>
      <c r="AO5563" s="5" t="str">
        <f t="shared" si="1563"/>
        <v/>
      </c>
      <c r="AP5563" s="5" t="str">
        <f t="shared" si="1564"/>
        <v/>
      </c>
    </row>
    <row r="5564" spans="1:42" x14ac:dyDescent="0.3">
      <c r="A5564" s="33"/>
      <c r="B5564" s="33"/>
      <c r="C5564" s="70"/>
      <c r="D5564" s="71"/>
      <c r="E5564" s="70"/>
      <c r="F5564" s="71"/>
      <c r="G5564" s="33"/>
      <c r="H5564" s="33"/>
      <c r="I5564" s="33"/>
      <c r="J5564" s="33"/>
      <c r="K5564" s="63"/>
      <c r="L5564" s="32" t="str">
        <f t="shared" si="1565"/>
        <v/>
      </c>
      <c r="M5564" s="32" t="str">
        <f t="shared" si="1566"/>
        <v/>
      </c>
      <c r="N5564" s="32" t="str">
        <f t="shared" si="1567"/>
        <v/>
      </c>
      <c r="O5564" s="146"/>
      <c r="P5564" s="65"/>
      <c r="Q5564" s="65"/>
      <c r="R5564" s="66"/>
      <c r="S5564" s="66"/>
      <c r="T5564" s="66"/>
      <c r="U5564" s="67">
        <f t="shared" si="1560"/>
        <v>0</v>
      </c>
      <c r="V5564" s="66" t="e">
        <f t="shared" si="1551"/>
        <v>#VALUE!</v>
      </c>
      <c r="W5564" s="66" t="str">
        <f t="shared" si="1552"/>
        <v/>
      </c>
      <c r="X5564" s="66">
        <f>A5564+SUMIFS(Presensi!F:F,Presensi!E:E,'Entry Data'!AP5564)</f>
        <v>0</v>
      </c>
      <c r="Y5564" s="66" t="str">
        <f>IFERROR(INDEX('Retasi Pricing'!F:F,MATCH('Entry Data'!AM5564,'Retasi Pricing'!E:E,0))*X5564,"")</f>
        <v/>
      </c>
      <c r="Z5564" s="62"/>
      <c r="AA5564" s="62"/>
      <c r="AB5564" s="32"/>
      <c r="AC5564" s="32"/>
      <c r="AD5564" s="32" t="str">
        <f t="shared" si="1553"/>
        <v/>
      </c>
      <c r="AF5564" s="5" t="str">
        <f t="shared" si="1554"/>
        <v/>
      </c>
      <c r="AG5564" s="5" t="str">
        <f t="shared" si="1555"/>
        <v/>
      </c>
      <c r="AH5564" s="5" t="str">
        <f t="shared" si="1556"/>
        <v/>
      </c>
      <c r="AI5564" s="5" t="str">
        <f t="shared" si="1557"/>
        <v/>
      </c>
      <c r="AJ5564" s="5" t="str">
        <f t="shared" si="1558"/>
        <v/>
      </c>
      <c r="AK5564" s="5" t="str">
        <f t="shared" si="1559"/>
        <v/>
      </c>
      <c r="AM5564" s="5" t="str">
        <f t="shared" si="1561"/>
        <v/>
      </c>
      <c r="AN5564" s="5" t="str">
        <f t="shared" si="1562"/>
        <v/>
      </c>
      <c r="AO5564" s="5" t="str">
        <f t="shared" si="1563"/>
        <v/>
      </c>
      <c r="AP5564" s="5" t="str">
        <f t="shared" si="1564"/>
        <v/>
      </c>
    </row>
    <row r="5565" spans="1:42" x14ac:dyDescent="0.3">
      <c r="A5565" s="33"/>
      <c r="B5565" s="33"/>
      <c r="C5565" s="70"/>
      <c r="D5565" s="71"/>
      <c r="E5565" s="70"/>
      <c r="F5565" s="71"/>
      <c r="G5565" s="33"/>
      <c r="H5565" s="33"/>
      <c r="I5565" s="33"/>
      <c r="J5565" s="33"/>
      <c r="K5565" s="63"/>
      <c r="L5565" s="32" t="str">
        <f t="shared" si="1565"/>
        <v/>
      </c>
      <c r="M5565" s="32" t="str">
        <f t="shared" si="1566"/>
        <v/>
      </c>
      <c r="N5565" s="32" t="str">
        <f t="shared" si="1567"/>
        <v/>
      </c>
      <c r="O5565" s="146"/>
      <c r="P5565" s="65"/>
      <c r="Q5565" s="65"/>
      <c r="R5565" s="66"/>
      <c r="S5565" s="66"/>
      <c r="T5565" s="66"/>
      <c r="U5565" s="67">
        <f t="shared" si="1560"/>
        <v>0</v>
      </c>
      <c r="V5565" s="66" t="e">
        <f t="shared" si="1551"/>
        <v>#VALUE!</v>
      </c>
      <c r="W5565" s="66" t="str">
        <f t="shared" si="1552"/>
        <v/>
      </c>
      <c r="X5565" s="66">
        <f>A5565+SUMIFS(Presensi!F:F,Presensi!E:E,'Entry Data'!AP5565)</f>
        <v>0</v>
      </c>
      <c r="Y5565" s="66" t="str">
        <f>IFERROR(INDEX('Retasi Pricing'!F:F,MATCH('Entry Data'!AM5565,'Retasi Pricing'!E:E,0))*X5565,"")</f>
        <v/>
      </c>
      <c r="Z5565" s="62"/>
      <c r="AA5565" s="62"/>
      <c r="AB5565" s="32"/>
      <c r="AC5565" s="32"/>
      <c r="AD5565" s="32" t="str">
        <f t="shared" si="1553"/>
        <v/>
      </c>
      <c r="AF5565" s="5" t="str">
        <f t="shared" si="1554"/>
        <v/>
      </c>
      <c r="AG5565" s="5" t="str">
        <f t="shared" si="1555"/>
        <v/>
      </c>
      <c r="AH5565" s="5" t="str">
        <f t="shared" si="1556"/>
        <v/>
      </c>
      <c r="AI5565" s="5" t="str">
        <f t="shared" si="1557"/>
        <v/>
      </c>
      <c r="AJ5565" s="5" t="str">
        <f t="shared" si="1558"/>
        <v/>
      </c>
      <c r="AK5565" s="5" t="str">
        <f t="shared" si="1559"/>
        <v/>
      </c>
      <c r="AM5565" s="5" t="str">
        <f t="shared" si="1561"/>
        <v/>
      </c>
      <c r="AN5565" s="5" t="str">
        <f t="shared" si="1562"/>
        <v/>
      </c>
      <c r="AO5565" s="5" t="str">
        <f t="shared" si="1563"/>
        <v/>
      </c>
      <c r="AP5565" s="5" t="str">
        <f t="shared" si="1564"/>
        <v/>
      </c>
    </row>
    <row r="5566" spans="1:42" x14ac:dyDescent="0.3">
      <c r="A5566" s="33"/>
      <c r="B5566" s="33"/>
      <c r="C5566" s="70"/>
      <c r="D5566" s="71"/>
      <c r="E5566" s="70"/>
      <c r="F5566" s="71"/>
      <c r="G5566" s="33"/>
      <c r="H5566" s="33"/>
      <c r="I5566" s="33"/>
      <c r="J5566" s="33"/>
      <c r="K5566" s="63"/>
      <c r="L5566" s="32" t="str">
        <f t="shared" si="1565"/>
        <v/>
      </c>
      <c r="M5566" s="32" t="str">
        <f t="shared" si="1566"/>
        <v/>
      </c>
      <c r="N5566" s="32" t="str">
        <f t="shared" si="1567"/>
        <v/>
      </c>
      <c r="O5566" s="146"/>
      <c r="P5566" s="65"/>
      <c r="Q5566" s="65"/>
      <c r="R5566" s="66"/>
      <c r="S5566" s="66"/>
      <c r="T5566" s="66"/>
      <c r="U5566" s="67">
        <f t="shared" si="1560"/>
        <v>0</v>
      </c>
      <c r="V5566" s="66" t="e">
        <f t="shared" si="1551"/>
        <v>#VALUE!</v>
      </c>
      <c r="W5566" s="66" t="str">
        <f t="shared" si="1552"/>
        <v/>
      </c>
      <c r="X5566" s="66">
        <f>A5566+SUMIFS(Presensi!F:F,Presensi!E:E,'Entry Data'!AP5566)</f>
        <v>0</v>
      </c>
      <c r="Y5566" s="66" t="str">
        <f>IFERROR(INDEX('Retasi Pricing'!F:F,MATCH('Entry Data'!AM5566,'Retasi Pricing'!E:E,0))*X5566,"")</f>
        <v/>
      </c>
      <c r="Z5566" s="62"/>
      <c r="AA5566" s="62"/>
      <c r="AB5566" s="32"/>
      <c r="AC5566" s="32"/>
      <c r="AD5566" s="32" t="str">
        <f t="shared" si="1553"/>
        <v/>
      </c>
      <c r="AF5566" s="5" t="str">
        <f t="shared" si="1554"/>
        <v/>
      </c>
      <c r="AG5566" s="5" t="str">
        <f t="shared" si="1555"/>
        <v/>
      </c>
      <c r="AH5566" s="5" t="str">
        <f t="shared" si="1556"/>
        <v/>
      </c>
      <c r="AI5566" s="5" t="str">
        <f t="shared" si="1557"/>
        <v/>
      </c>
      <c r="AJ5566" s="5" t="str">
        <f t="shared" si="1558"/>
        <v/>
      </c>
      <c r="AK5566" s="5" t="str">
        <f t="shared" si="1559"/>
        <v/>
      </c>
      <c r="AM5566" s="5" t="str">
        <f t="shared" si="1561"/>
        <v/>
      </c>
      <c r="AN5566" s="5" t="str">
        <f t="shared" si="1562"/>
        <v/>
      </c>
      <c r="AO5566" s="5" t="str">
        <f t="shared" si="1563"/>
        <v/>
      </c>
      <c r="AP5566" s="5" t="str">
        <f t="shared" si="1564"/>
        <v/>
      </c>
    </row>
    <row r="5567" spans="1:42" x14ac:dyDescent="0.3">
      <c r="A5567" s="33"/>
      <c r="B5567" s="33"/>
      <c r="C5567" s="70"/>
      <c r="D5567" s="71"/>
      <c r="E5567" s="70"/>
      <c r="F5567" s="71"/>
      <c r="G5567" s="33"/>
      <c r="H5567" s="33"/>
      <c r="I5567" s="33"/>
      <c r="J5567" s="33"/>
      <c r="K5567" s="63"/>
      <c r="L5567" s="32" t="str">
        <f t="shared" si="1565"/>
        <v/>
      </c>
      <c r="M5567" s="32" t="str">
        <f t="shared" si="1566"/>
        <v/>
      </c>
      <c r="N5567" s="32" t="str">
        <f t="shared" si="1567"/>
        <v/>
      </c>
      <c r="O5567" s="146"/>
      <c r="P5567" s="65"/>
      <c r="Q5567" s="65"/>
      <c r="R5567" s="66"/>
      <c r="S5567" s="66"/>
      <c r="T5567" s="66"/>
      <c r="U5567" s="67">
        <f t="shared" si="1560"/>
        <v>0</v>
      </c>
      <c r="V5567" s="66" t="e">
        <f t="shared" si="1551"/>
        <v>#VALUE!</v>
      </c>
      <c r="W5567" s="66" t="str">
        <f t="shared" si="1552"/>
        <v/>
      </c>
      <c r="X5567" s="66">
        <f>A5567+SUMIFS(Presensi!F:F,Presensi!E:E,'Entry Data'!AP5567)</f>
        <v>0</v>
      </c>
      <c r="Y5567" s="66" t="str">
        <f>IFERROR(INDEX('Retasi Pricing'!F:F,MATCH('Entry Data'!AM5567,'Retasi Pricing'!E:E,0))*X5567,"")</f>
        <v/>
      </c>
      <c r="Z5567" s="62"/>
      <c r="AA5567" s="62"/>
      <c r="AB5567" s="32"/>
      <c r="AC5567" s="32"/>
      <c r="AD5567" s="32" t="str">
        <f t="shared" si="1553"/>
        <v/>
      </c>
      <c r="AF5567" s="5" t="str">
        <f t="shared" si="1554"/>
        <v/>
      </c>
      <c r="AG5567" s="5" t="str">
        <f t="shared" si="1555"/>
        <v/>
      </c>
      <c r="AH5567" s="5" t="str">
        <f t="shared" si="1556"/>
        <v/>
      </c>
      <c r="AI5567" s="5" t="str">
        <f t="shared" si="1557"/>
        <v/>
      </c>
      <c r="AJ5567" s="5" t="str">
        <f t="shared" si="1558"/>
        <v/>
      </c>
      <c r="AK5567" s="5" t="str">
        <f t="shared" si="1559"/>
        <v/>
      </c>
      <c r="AM5567" s="5" t="str">
        <f t="shared" si="1561"/>
        <v/>
      </c>
      <c r="AN5567" s="5" t="str">
        <f t="shared" si="1562"/>
        <v/>
      </c>
      <c r="AO5567" s="5" t="str">
        <f t="shared" si="1563"/>
        <v/>
      </c>
      <c r="AP5567" s="5" t="str">
        <f t="shared" si="1564"/>
        <v/>
      </c>
    </row>
    <row r="5568" spans="1:42" x14ac:dyDescent="0.3">
      <c r="A5568" s="33"/>
      <c r="B5568" s="33"/>
      <c r="C5568" s="70"/>
      <c r="D5568" s="71"/>
      <c r="E5568" s="70"/>
      <c r="F5568" s="71"/>
      <c r="G5568" s="33"/>
      <c r="H5568" s="33"/>
      <c r="I5568" s="33"/>
      <c r="J5568" s="33"/>
      <c r="K5568" s="63"/>
      <c r="L5568" s="32" t="str">
        <f t="shared" si="1565"/>
        <v/>
      </c>
      <c r="M5568" s="32" t="str">
        <f t="shared" si="1566"/>
        <v/>
      </c>
      <c r="N5568" s="32" t="str">
        <f t="shared" si="1567"/>
        <v/>
      </c>
      <c r="O5568" s="146"/>
      <c r="P5568" s="65"/>
      <c r="Q5568" s="65"/>
      <c r="R5568" s="66"/>
      <c r="S5568" s="66"/>
      <c r="T5568" s="66"/>
      <c r="U5568" s="67">
        <f t="shared" si="1560"/>
        <v>0</v>
      </c>
      <c r="V5568" s="66" t="e">
        <f t="shared" si="1551"/>
        <v>#VALUE!</v>
      </c>
      <c r="W5568" s="66" t="str">
        <f t="shared" si="1552"/>
        <v/>
      </c>
      <c r="X5568" s="66">
        <f>A5568+SUMIFS(Presensi!F:F,Presensi!E:E,'Entry Data'!AP5568)</f>
        <v>0</v>
      </c>
      <c r="Y5568" s="66" t="str">
        <f>IFERROR(INDEX('Retasi Pricing'!F:F,MATCH('Entry Data'!AM5568,'Retasi Pricing'!E:E,0))*X5568,"")</f>
        <v/>
      </c>
      <c r="Z5568" s="62"/>
      <c r="AA5568" s="62"/>
      <c r="AB5568" s="32"/>
      <c r="AC5568" s="32"/>
      <c r="AD5568" s="32" t="str">
        <f t="shared" si="1553"/>
        <v/>
      </c>
      <c r="AF5568" s="5" t="str">
        <f t="shared" si="1554"/>
        <v/>
      </c>
      <c r="AG5568" s="5" t="str">
        <f t="shared" si="1555"/>
        <v/>
      </c>
      <c r="AH5568" s="5" t="str">
        <f t="shared" si="1556"/>
        <v/>
      </c>
      <c r="AI5568" s="5" t="str">
        <f t="shared" si="1557"/>
        <v/>
      </c>
      <c r="AJ5568" s="5" t="str">
        <f t="shared" si="1558"/>
        <v/>
      </c>
      <c r="AK5568" s="5" t="str">
        <f t="shared" si="1559"/>
        <v/>
      </c>
      <c r="AM5568" s="5" t="str">
        <f t="shared" si="1561"/>
        <v/>
      </c>
      <c r="AN5568" s="5" t="str">
        <f t="shared" si="1562"/>
        <v/>
      </c>
      <c r="AO5568" s="5" t="str">
        <f t="shared" si="1563"/>
        <v/>
      </c>
      <c r="AP5568" s="5" t="str">
        <f t="shared" si="1564"/>
        <v/>
      </c>
    </row>
    <row r="5569" spans="1:42" x14ac:dyDescent="0.3">
      <c r="A5569" s="33"/>
      <c r="B5569" s="33"/>
      <c r="C5569" s="70"/>
      <c r="D5569" s="71"/>
      <c r="E5569" s="70"/>
      <c r="F5569" s="71"/>
      <c r="G5569" s="33"/>
      <c r="H5569" s="33"/>
      <c r="I5569" s="33"/>
      <c r="J5569" s="33"/>
      <c r="K5569" s="63"/>
      <c r="L5569" s="32" t="str">
        <f t="shared" si="1565"/>
        <v/>
      </c>
      <c r="M5569" s="32" t="str">
        <f t="shared" si="1566"/>
        <v/>
      </c>
      <c r="N5569" s="32" t="str">
        <f t="shared" si="1567"/>
        <v/>
      </c>
      <c r="O5569" s="146"/>
      <c r="P5569" s="65"/>
      <c r="Q5569" s="65"/>
      <c r="R5569" s="66"/>
      <c r="S5569" s="66"/>
      <c r="T5569" s="66"/>
      <c r="U5569" s="67">
        <f t="shared" si="1560"/>
        <v>0</v>
      </c>
      <c r="V5569" s="66" t="e">
        <f t="shared" si="1551"/>
        <v>#VALUE!</v>
      </c>
      <c r="W5569" s="66" t="str">
        <f t="shared" si="1552"/>
        <v/>
      </c>
      <c r="X5569" s="66">
        <f>A5569+SUMIFS(Presensi!F:F,Presensi!E:E,'Entry Data'!AP5569)</f>
        <v>0</v>
      </c>
      <c r="Y5569" s="66" t="str">
        <f>IFERROR(INDEX('Retasi Pricing'!F:F,MATCH('Entry Data'!AM5569,'Retasi Pricing'!E:E,0))*X5569,"")</f>
        <v/>
      </c>
      <c r="Z5569" s="62"/>
      <c r="AA5569" s="62"/>
      <c r="AB5569" s="32"/>
      <c r="AC5569" s="32"/>
      <c r="AD5569" s="32" t="str">
        <f t="shared" si="1553"/>
        <v/>
      </c>
      <c r="AF5569" s="5" t="str">
        <f t="shared" si="1554"/>
        <v/>
      </c>
      <c r="AG5569" s="5" t="str">
        <f t="shared" si="1555"/>
        <v/>
      </c>
      <c r="AH5569" s="5" t="str">
        <f t="shared" si="1556"/>
        <v/>
      </c>
      <c r="AI5569" s="5" t="str">
        <f t="shared" si="1557"/>
        <v/>
      </c>
      <c r="AJ5569" s="5" t="str">
        <f t="shared" si="1558"/>
        <v/>
      </c>
      <c r="AK5569" s="5" t="str">
        <f t="shared" si="1559"/>
        <v/>
      </c>
      <c r="AM5569" s="5" t="str">
        <f t="shared" si="1561"/>
        <v/>
      </c>
      <c r="AN5569" s="5" t="str">
        <f t="shared" si="1562"/>
        <v/>
      </c>
      <c r="AO5569" s="5" t="str">
        <f t="shared" si="1563"/>
        <v/>
      </c>
      <c r="AP5569" s="5" t="str">
        <f t="shared" si="1564"/>
        <v/>
      </c>
    </row>
    <row r="5570" spans="1:42" x14ac:dyDescent="0.3">
      <c r="A5570" s="33"/>
      <c r="B5570" s="33"/>
      <c r="C5570" s="70"/>
      <c r="D5570" s="71"/>
      <c r="E5570" s="70"/>
      <c r="F5570" s="71"/>
      <c r="G5570" s="33"/>
      <c r="H5570" s="33"/>
      <c r="I5570" s="33"/>
      <c r="J5570" s="33"/>
      <c r="K5570" s="63"/>
      <c r="L5570" s="32" t="str">
        <f t="shared" si="1565"/>
        <v/>
      </c>
      <c r="M5570" s="32" t="str">
        <f t="shared" si="1566"/>
        <v/>
      </c>
      <c r="N5570" s="32" t="str">
        <f t="shared" si="1567"/>
        <v/>
      </c>
      <c r="O5570" s="146"/>
      <c r="P5570" s="65"/>
      <c r="Q5570" s="65"/>
      <c r="R5570" s="66"/>
      <c r="S5570" s="66"/>
      <c r="T5570" s="66"/>
      <c r="U5570" s="67">
        <f t="shared" si="1560"/>
        <v>0</v>
      </c>
      <c r="V5570" s="66" t="e">
        <f t="shared" si="1551"/>
        <v>#VALUE!</v>
      </c>
      <c r="W5570" s="66" t="str">
        <f t="shared" si="1552"/>
        <v/>
      </c>
      <c r="X5570" s="66">
        <f>A5570+SUMIFS(Presensi!F:F,Presensi!E:E,'Entry Data'!AP5570)</f>
        <v>0</v>
      </c>
      <c r="Y5570" s="66" t="str">
        <f>IFERROR(INDEX('Retasi Pricing'!F:F,MATCH('Entry Data'!AM5570,'Retasi Pricing'!E:E,0))*X5570,"")</f>
        <v/>
      </c>
      <c r="Z5570" s="62"/>
      <c r="AA5570" s="62"/>
      <c r="AB5570" s="32"/>
      <c r="AC5570" s="32"/>
      <c r="AD5570" s="32" t="str">
        <f t="shared" si="1553"/>
        <v/>
      </c>
      <c r="AF5570" s="5" t="str">
        <f t="shared" si="1554"/>
        <v/>
      </c>
      <c r="AG5570" s="5" t="str">
        <f t="shared" si="1555"/>
        <v/>
      </c>
      <c r="AH5570" s="5" t="str">
        <f t="shared" si="1556"/>
        <v/>
      </c>
      <c r="AI5570" s="5" t="str">
        <f t="shared" si="1557"/>
        <v/>
      </c>
      <c r="AJ5570" s="5" t="str">
        <f t="shared" si="1558"/>
        <v/>
      </c>
      <c r="AK5570" s="5" t="str">
        <f t="shared" si="1559"/>
        <v/>
      </c>
      <c r="AM5570" s="5" t="str">
        <f t="shared" si="1561"/>
        <v/>
      </c>
      <c r="AN5570" s="5" t="str">
        <f t="shared" si="1562"/>
        <v/>
      </c>
      <c r="AO5570" s="5" t="str">
        <f t="shared" si="1563"/>
        <v/>
      </c>
      <c r="AP5570" s="5" t="str">
        <f t="shared" si="1564"/>
        <v/>
      </c>
    </row>
    <row r="5571" spans="1:42" x14ac:dyDescent="0.3">
      <c r="A5571" s="33"/>
      <c r="B5571" s="33"/>
      <c r="C5571" s="70"/>
      <c r="D5571" s="71"/>
      <c r="E5571" s="70"/>
      <c r="F5571" s="71"/>
      <c r="G5571" s="33"/>
      <c r="H5571" s="33"/>
      <c r="I5571" s="33"/>
      <c r="J5571" s="33"/>
      <c r="K5571" s="63"/>
      <c r="L5571" s="32" t="str">
        <f t="shared" si="1565"/>
        <v/>
      </c>
      <c r="M5571" s="32" t="str">
        <f t="shared" si="1566"/>
        <v/>
      </c>
      <c r="N5571" s="32" t="str">
        <f t="shared" si="1567"/>
        <v/>
      </c>
      <c r="O5571" s="146"/>
      <c r="P5571" s="65"/>
      <c r="Q5571" s="65"/>
      <c r="R5571" s="66"/>
      <c r="S5571" s="66"/>
      <c r="T5571" s="66"/>
      <c r="U5571" s="67">
        <f t="shared" si="1560"/>
        <v>0</v>
      </c>
      <c r="V5571" s="66" t="e">
        <f t="shared" si="1551"/>
        <v>#VALUE!</v>
      </c>
      <c r="W5571" s="66" t="str">
        <f t="shared" si="1552"/>
        <v/>
      </c>
      <c r="X5571" s="66">
        <f>A5571+SUMIFS(Presensi!F:F,Presensi!E:E,'Entry Data'!AP5571)</f>
        <v>0</v>
      </c>
      <c r="Y5571" s="66" t="str">
        <f>IFERROR(INDEX('Retasi Pricing'!F:F,MATCH('Entry Data'!AM5571,'Retasi Pricing'!E:E,0))*X5571,"")</f>
        <v/>
      </c>
      <c r="Z5571" s="62"/>
      <c r="AA5571" s="62"/>
      <c r="AB5571" s="32"/>
      <c r="AC5571" s="32"/>
      <c r="AD5571" s="32" t="str">
        <f t="shared" si="1553"/>
        <v/>
      </c>
      <c r="AF5571" s="5" t="str">
        <f t="shared" si="1554"/>
        <v/>
      </c>
      <c r="AG5571" s="5" t="str">
        <f t="shared" si="1555"/>
        <v/>
      </c>
      <c r="AH5571" s="5" t="str">
        <f t="shared" si="1556"/>
        <v/>
      </c>
      <c r="AI5571" s="5" t="str">
        <f t="shared" si="1557"/>
        <v/>
      </c>
      <c r="AJ5571" s="5" t="str">
        <f t="shared" si="1558"/>
        <v/>
      </c>
      <c r="AK5571" s="5" t="str">
        <f t="shared" si="1559"/>
        <v/>
      </c>
      <c r="AM5571" s="5" t="str">
        <f t="shared" si="1561"/>
        <v/>
      </c>
      <c r="AN5571" s="5" t="str">
        <f t="shared" si="1562"/>
        <v/>
      </c>
      <c r="AO5571" s="5" t="str">
        <f t="shared" si="1563"/>
        <v/>
      </c>
      <c r="AP5571" s="5" t="str">
        <f t="shared" si="1564"/>
        <v/>
      </c>
    </row>
    <row r="5572" spans="1:42" x14ac:dyDescent="0.3">
      <c r="A5572" s="33"/>
      <c r="B5572" s="33"/>
      <c r="C5572" s="70"/>
      <c r="D5572" s="71"/>
      <c r="E5572" s="70"/>
      <c r="F5572" s="71"/>
      <c r="G5572" s="33"/>
      <c r="H5572" s="33"/>
      <c r="I5572" s="33"/>
      <c r="J5572" s="33"/>
      <c r="K5572" s="63"/>
      <c r="L5572" s="32" t="str">
        <f t="shared" si="1565"/>
        <v/>
      </c>
      <c r="M5572" s="32" t="str">
        <f t="shared" si="1566"/>
        <v/>
      </c>
      <c r="N5572" s="32" t="str">
        <f t="shared" si="1567"/>
        <v/>
      </c>
      <c r="O5572" s="146"/>
      <c r="P5572" s="65"/>
      <c r="Q5572" s="65"/>
      <c r="R5572" s="66"/>
      <c r="S5572" s="66"/>
      <c r="T5572" s="66"/>
      <c r="U5572" s="67">
        <f t="shared" si="1560"/>
        <v>0</v>
      </c>
      <c r="V5572" s="66" t="e">
        <f t="shared" si="1551"/>
        <v>#VALUE!</v>
      </c>
      <c r="W5572" s="66" t="str">
        <f t="shared" si="1552"/>
        <v/>
      </c>
      <c r="X5572" s="66">
        <f>A5572+SUMIFS(Presensi!F:F,Presensi!E:E,'Entry Data'!AP5572)</f>
        <v>0</v>
      </c>
      <c r="Y5572" s="66" t="str">
        <f>IFERROR(INDEX('Retasi Pricing'!F:F,MATCH('Entry Data'!AM5572,'Retasi Pricing'!E:E,0))*X5572,"")</f>
        <v/>
      </c>
      <c r="Z5572" s="62"/>
      <c r="AA5572" s="62"/>
      <c r="AB5572" s="32"/>
      <c r="AC5572" s="32"/>
      <c r="AD5572" s="32" t="str">
        <f t="shared" si="1553"/>
        <v/>
      </c>
      <c r="AF5572" s="5" t="str">
        <f t="shared" si="1554"/>
        <v/>
      </c>
      <c r="AG5572" s="5" t="str">
        <f t="shared" si="1555"/>
        <v/>
      </c>
      <c r="AH5572" s="5" t="str">
        <f t="shared" si="1556"/>
        <v/>
      </c>
      <c r="AI5572" s="5" t="str">
        <f t="shared" si="1557"/>
        <v/>
      </c>
      <c r="AJ5572" s="5" t="str">
        <f t="shared" si="1558"/>
        <v/>
      </c>
      <c r="AK5572" s="5" t="str">
        <f t="shared" si="1559"/>
        <v/>
      </c>
      <c r="AM5572" s="5" t="str">
        <f t="shared" si="1561"/>
        <v/>
      </c>
      <c r="AN5572" s="5" t="str">
        <f t="shared" si="1562"/>
        <v/>
      </c>
      <c r="AO5572" s="5" t="str">
        <f t="shared" si="1563"/>
        <v/>
      </c>
      <c r="AP5572" s="5" t="str">
        <f t="shared" si="1564"/>
        <v/>
      </c>
    </row>
    <row r="5573" spans="1:42" x14ac:dyDescent="0.3">
      <c r="A5573" s="33"/>
      <c r="B5573" s="33"/>
      <c r="C5573" s="70"/>
      <c r="D5573" s="71"/>
      <c r="E5573" s="70"/>
      <c r="F5573" s="71"/>
      <c r="G5573" s="33"/>
      <c r="H5573" s="33"/>
      <c r="I5573" s="33"/>
      <c r="J5573" s="33"/>
      <c r="K5573" s="63"/>
      <c r="L5573" s="32" t="str">
        <f t="shared" si="1565"/>
        <v/>
      </c>
      <c r="M5573" s="32" t="str">
        <f t="shared" si="1566"/>
        <v/>
      </c>
      <c r="N5573" s="32" t="str">
        <f t="shared" si="1567"/>
        <v/>
      </c>
      <c r="O5573" s="146"/>
      <c r="P5573" s="65"/>
      <c r="Q5573" s="65"/>
      <c r="R5573" s="66"/>
      <c r="S5573" s="66"/>
      <c r="T5573" s="66"/>
      <c r="U5573" s="67">
        <f t="shared" si="1560"/>
        <v>0</v>
      </c>
      <c r="V5573" s="66" t="e">
        <f t="shared" si="1551"/>
        <v>#VALUE!</v>
      </c>
      <c r="W5573" s="66" t="str">
        <f t="shared" si="1552"/>
        <v/>
      </c>
      <c r="X5573" s="66">
        <f>A5573+SUMIFS(Presensi!F:F,Presensi!E:E,'Entry Data'!AP5573)</f>
        <v>0</v>
      </c>
      <c r="Y5573" s="66" t="str">
        <f>IFERROR(INDEX('Retasi Pricing'!F:F,MATCH('Entry Data'!AM5573,'Retasi Pricing'!E:E,0))*X5573,"")</f>
        <v/>
      </c>
      <c r="Z5573" s="62"/>
      <c r="AA5573" s="62"/>
      <c r="AB5573" s="32"/>
      <c r="AC5573" s="32"/>
      <c r="AD5573" s="32" t="str">
        <f t="shared" si="1553"/>
        <v/>
      </c>
      <c r="AF5573" s="5" t="str">
        <f t="shared" si="1554"/>
        <v/>
      </c>
      <c r="AG5573" s="5" t="str">
        <f t="shared" si="1555"/>
        <v/>
      </c>
      <c r="AH5573" s="5" t="str">
        <f t="shared" si="1556"/>
        <v/>
      </c>
      <c r="AI5573" s="5" t="str">
        <f t="shared" si="1557"/>
        <v/>
      </c>
      <c r="AJ5573" s="5" t="str">
        <f t="shared" si="1558"/>
        <v/>
      </c>
      <c r="AK5573" s="5" t="str">
        <f t="shared" si="1559"/>
        <v/>
      </c>
      <c r="AM5573" s="5" t="str">
        <f t="shared" si="1561"/>
        <v/>
      </c>
      <c r="AN5573" s="5" t="str">
        <f t="shared" si="1562"/>
        <v/>
      </c>
      <c r="AO5573" s="5" t="str">
        <f t="shared" si="1563"/>
        <v/>
      </c>
      <c r="AP5573" s="5" t="str">
        <f t="shared" si="1564"/>
        <v/>
      </c>
    </row>
    <row r="5574" spans="1:42" x14ac:dyDescent="0.3">
      <c r="A5574" s="33"/>
      <c r="B5574" s="33"/>
      <c r="C5574" s="70"/>
      <c r="D5574" s="71"/>
      <c r="E5574" s="70"/>
      <c r="F5574" s="71"/>
      <c r="G5574" s="33"/>
      <c r="H5574" s="33"/>
      <c r="I5574" s="33"/>
      <c r="J5574" s="33"/>
      <c r="K5574" s="63"/>
      <c r="L5574" s="32" t="str">
        <f t="shared" si="1565"/>
        <v/>
      </c>
      <c r="M5574" s="32" t="str">
        <f t="shared" si="1566"/>
        <v/>
      </c>
      <c r="N5574" s="32" t="str">
        <f t="shared" si="1567"/>
        <v/>
      </c>
      <c r="O5574" s="146"/>
      <c r="P5574" s="65"/>
      <c r="Q5574" s="65"/>
      <c r="R5574" s="66"/>
      <c r="S5574" s="66"/>
      <c r="T5574" s="66"/>
      <c r="U5574" s="67">
        <f t="shared" si="1560"/>
        <v>0</v>
      </c>
      <c r="V5574" s="66" t="e">
        <f t="shared" si="1551"/>
        <v>#VALUE!</v>
      </c>
      <c r="W5574" s="66" t="str">
        <f t="shared" si="1552"/>
        <v/>
      </c>
      <c r="X5574" s="66">
        <f>A5574+SUMIFS(Presensi!F:F,Presensi!E:E,'Entry Data'!AP5574)</f>
        <v>0</v>
      </c>
      <c r="Y5574" s="66" t="str">
        <f>IFERROR(INDEX('Retasi Pricing'!F:F,MATCH('Entry Data'!AM5574,'Retasi Pricing'!E:E,0))*X5574,"")</f>
        <v/>
      </c>
      <c r="Z5574" s="62"/>
      <c r="AA5574" s="62"/>
      <c r="AB5574" s="32"/>
      <c r="AC5574" s="32"/>
      <c r="AD5574" s="32" t="str">
        <f t="shared" si="1553"/>
        <v/>
      </c>
      <c r="AF5574" s="5" t="str">
        <f t="shared" si="1554"/>
        <v/>
      </c>
      <c r="AG5574" s="5" t="str">
        <f t="shared" si="1555"/>
        <v/>
      </c>
      <c r="AH5574" s="5" t="str">
        <f t="shared" si="1556"/>
        <v/>
      </c>
      <c r="AI5574" s="5" t="str">
        <f t="shared" si="1557"/>
        <v/>
      </c>
      <c r="AJ5574" s="5" t="str">
        <f t="shared" si="1558"/>
        <v/>
      </c>
      <c r="AK5574" s="5" t="str">
        <f t="shared" si="1559"/>
        <v/>
      </c>
      <c r="AM5574" s="5" t="str">
        <f t="shared" si="1561"/>
        <v/>
      </c>
      <c r="AN5574" s="5" t="str">
        <f t="shared" si="1562"/>
        <v/>
      </c>
      <c r="AO5574" s="5" t="str">
        <f t="shared" si="1563"/>
        <v/>
      </c>
      <c r="AP5574" s="5" t="str">
        <f t="shared" si="1564"/>
        <v/>
      </c>
    </row>
    <row r="5575" spans="1:42" x14ac:dyDescent="0.3">
      <c r="A5575" s="33"/>
      <c r="B5575" s="33"/>
      <c r="C5575" s="70"/>
      <c r="D5575" s="71"/>
      <c r="E5575" s="70"/>
      <c r="F5575" s="71"/>
      <c r="G5575" s="33"/>
      <c r="H5575" s="33"/>
      <c r="I5575" s="33"/>
      <c r="J5575" s="33"/>
      <c r="K5575" s="63"/>
      <c r="L5575" s="32" t="str">
        <f t="shared" si="1565"/>
        <v/>
      </c>
      <c r="M5575" s="32" t="str">
        <f t="shared" si="1566"/>
        <v/>
      </c>
      <c r="N5575" s="32" t="str">
        <f t="shared" si="1567"/>
        <v/>
      </c>
      <c r="O5575" s="146"/>
      <c r="P5575" s="65"/>
      <c r="Q5575" s="65"/>
      <c r="R5575" s="66"/>
      <c r="S5575" s="66"/>
      <c r="T5575" s="66"/>
      <c r="U5575" s="67">
        <f t="shared" si="1560"/>
        <v>0</v>
      </c>
      <c r="V5575" s="66" t="e">
        <f t="shared" si="1551"/>
        <v>#VALUE!</v>
      </c>
      <c r="W5575" s="66" t="str">
        <f t="shared" si="1552"/>
        <v/>
      </c>
      <c r="X5575" s="66">
        <f>A5575+SUMIFS(Presensi!F:F,Presensi!E:E,'Entry Data'!AP5575)</f>
        <v>0</v>
      </c>
      <c r="Y5575" s="66" t="str">
        <f>IFERROR(INDEX('Retasi Pricing'!F:F,MATCH('Entry Data'!AM5575,'Retasi Pricing'!E:E,0))*X5575,"")</f>
        <v/>
      </c>
      <c r="Z5575" s="62"/>
      <c r="AA5575" s="62"/>
      <c r="AB5575" s="32"/>
      <c r="AC5575" s="32"/>
      <c r="AD5575" s="32" t="str">
        <f t="shared" si="1553"/>
        <v/>
      </c>
      <c r="AF5575" s="5" t="str">
        <f t="shared" si="1554"/>
        <v/>
      </c>
      <c r="AG5575" s="5" t="str">
        <f t="shared" si="1555"/>
        <v/>
      </c>
      <c r="AH5575" s="5" t="str">
        <f t="shared" si="1556"/>
        <v/>
      </c>
      <c r="AI5575" s="5" t="str">
        <f t="shared" si="1557"/>
        <v/>
      </c>
      <c r="AJ5575" s="5" t="str">
        <f t="shared" si="1558"/>
        <v/>
      </c>
      <c r="AK5575" s="5" t="str">
        <f t="shared" si="1559"/>
        <v/>
      </c>
      <c r="AM5575" s="5" t="str">
        <f t="shared" si="1561"/>
        <v/>
      </c>
      <c r="AN5575" s="5" t="str">
        <f t="shared" si="1562"/>
        <v/>
      </c>
      <c r="AO5575" s="5" t="str">
        <f t="shared" si="1563"/>
        <v/>
      </c>
      <c r="AP5575" s="5" t="str">
        <f t="shared" si="1564"/>
        <v/>
      </c>
    </row>
    <row r="5576" spans="1:42" x14ac:dyDescent="0.3">
      <c r="A5576" s="33"/>
      <c r="B5576" s="33"/>
      <c r="C5576" s="70"/>
      <c r="D5576" s="71"/>
      <c r="E5576" s="70"/>
      <c r="F5576" s="71"/>
      <c r="G5576" s="33"/>
      <c r="H5576" s="33"/>
      <c r="I5576" s="33"/>
      <c r="J5576" s="33"/>
      <c r="K5576" s="63"/>
      <c r="L5576" s="32" t="str">
        <f t="shared" si="1565"/>
        <v/>
      </c>
      <c r="M5576" s="32" t="str">
        <f t="shared" si="1566"/>
        <v/>
      </c>
      <c r="N5576" s="32" t="str">
        <f t="shared" si="1567"/>
        <v/>
      </c>
      <c r="O5576" s="146"/>
      <c r="P5576" s="65"/>
      <c r="Q5576" s="65"/>
      <c r="R5576" s="66"/>
      <c r="S5576" s="66"/>
      <c r="T5576" s="66"/>
      <c r="U5576" s="67">
        <f t="shared" si="1560"/>
        <v>0</v>
      </c>
      <c r="V5576" s="66" t="e">
        <f t="shared" si="1551"/>
        <v>#VALUE!</v>
      </c>
      <c r="W5576" s="66" t="str">
        <f t="shared" si="1552"/>
        <v/>
      </c>
      <c r="X5576" s="66">
        <f>A5576+SUMIFS(Presensi!F:F,Presensi!E:E,'Entry Data'!AP5576)</f>
        <v>0</v>
      </c>
      <c r="Y5576" s="66" t="str">
        <f>IFERROR(INDEX('Retasi Pricing'!F:F,MATCH('Entry Data'!AM5576,'Retasi Pricing'!E:E,0))*X5576,"")</f>
        <v/>
      </c>
      <c r="Z5576" s="62"/>
      <c r="AA5576" s="62"/>
      <c r="AB5576" s="32"/>
      <c r="AC5576" s="32"/>
      <c r="AD5576" s="32" t="str">
        <f t="shared" si="1553"/>
        <v/>
      </c>
      <c r="AF5576" s="5" t="str">
        <f t="shared" si="1554"/>
        <v/>
      </c>
      <c r="AG5576" s="5" t="str">
        <f t="shared" si="1555"/>
        <v/>
      </c>
      <c r="AH5576" s="5" t="str">
        <f t="shared" si="1556"/>
        <v/>
      </c>
      <c r="AI5576" s="5" t="str">
        <f t="shared" si="1557"/>
        <v/>
      </c>
      <c r="AJ5576" s="5" t="str">
        <f t="shared" si="1558"/>
        <v/>
      </c>
      <c r="AK5576" s="5" t="str">
        <f t="shared" si="1559"/>
        <v/>
      </c>
      <c r="AM5576" s="5" t="str">
        <f t="shared" si="1561"/>
        <v/>
      </c>
      <c r="AN5576" s="5" t="str">
        <f t="shared" si="1562"/>
        <v/>
      </c>
      <c r="AO5576" s="5" t="str">
        <f t="shared" si="1563"/>
        <v/>
      </c>
      <c r="AP5576" s="5" t="str">
        <f t="shared" si="1564"/>
        <v/>
      </c>
    </row>
    <row r="5577" spans="1:42" x14ac:dyDescent="0.3">
      <c r="A5577" s="33"/>
      <c r="B5577" s="33"/>
      <c r="C5577" s="70"/>
      <c r="D5577" s="71"/>
      <c r="E5577" s="70"/>
      <c r="F5577" s="71"/>
      <c r="G5577" s="33"/>
      <c r="H5577" s="33"/>
      <c r="I5577" s="33"/>
      <c r="J5577" s="33"/>
      <c r="K5577" s="63"/>
      <c r="L5577" s="32" t="str">
        <f t="shared" si="1565"/>
        <v/>
      </c>
      <c r="M5577" s="32" t="str">
        <f t="shared" si="1566"/>
        <v/>
      </c>
      <c r="N5577" s="32" t="str">
        <f t="shared" si="1567"/>
        <v/>
      </c>
      <c r="O5577" s="146"/>
      <c r="P5577" s="65"/>
      <c r="Q5577" s="65"/>
      <c r="R5577" s="66"/>
      <c r="S5577" s="66"/>
      <c r="T5577" s="66"/>
      <c r="U5577" s="67">
        <f t="shared" si="1560"/>
        <v>0</v>
      </c>
      <c r="V5577" s="66" t="e">
        <f t="shared" si="1551"/>
        <v>#VALUE!</v>
      </c>
      <c r="W5577" s="66" t="str">
        <f t="shared" si="1552"/>
        <v/>
      </c>
      <c r="X5577" s="66">
        <f>A5577+SUMIFS(Presensi!F:F,Presensi!E:E,'Entry Data'!AP5577)</f>
        <v>0</v>
      </c>
      <c r="Y5577" s="66" t="str">
        <f>IFERROR(INDEX('Retasi Pricing'!F:F,MATCH('Entry Data'!AM5577,'Retasi Pricing'!E:E,0))*X5577,"")</f>
        <v/>
      </c>
      <c r="Z5577" s="62"/>
      <c r="AA5577" s="62"/>
      <c r="AB5577" s="32"/>
      <c r="AC5577" s="32"/>
      <c r="AD5577" s="32" t="str">
        <f t="shared" si="1553"/>
        <v/>
      </c>
      <c r="AF5577" s="5" t="str">
        <f t="shared" si="1554"/>
        <v/>
      </c>
      <c r="AG5577" s="5" t="str">
        <f t="shared" si="1555"/>
        <v/>
      </c>
      <c r="AH5577" s="5" t="str">
        <f t="shared" si="1556"/>
        <v/>
      </c>
      <c r="AI5577" s="5" t="str">
        <f t="shared" si="1557"/>
        <v/>
      </c>
      <c r="AJ5577" s="5" t="str">
        <f t="shared" si="1558"/>
        <v/>
      </c>
      <c r="AK5577" s="5" t="str">
        <f t="shared" si="1559"/>
        <v/>
      </c>
      <c r="AM5577" s="5" t="str">
        <f t="shared" si="1561"/>
        <v/>
      </c>
      <c r="AN5577" s="5" t="str">
        <f t="shared" si="1562"/>
        <v/>
      </c>
      <c r="AO5577" s="5" t="str">
        <f t="shared" si="1563"/>
        <v/>
      </c>
      <c r="AP5577" s="5" t="str">
        <f t="shared" si="1564"/>
        <v/>
      </c>
    </row>
    <row r="5578" spans="1:42" x14ac:dyDescent="0.3">
      <c r="A5578" s="33"/>
      <c r="B5578" s="33"/>
      <c r="C5578" s="70"/>
      <c r="D5578" s="71"/>
      <c r="E5578" s="70"/>
      <c r="F5578" s="71"/>
      <c r="G5578" s="33"/>
      <c r="H5578" s="33"/>
      <c r="I5578" s="33"/>
      <c r="J5578" s="33"/>
      <c r="K5578" s="63"/>
      <c r="L5578" s="32" t="str">
        <f t="shared" si="1565"/>
        <v/>
      </c>
      <c r="M5578" s="32" t="str">
        <f t="shared" si="1566"/>
        <v/>
      </c>
      <c r="N5578" s="32" t="str">
        <f t="shared" si="1567"/>
        <v/>
      </c>
      <c r="O5578" s="146"/>
      <c r="P5578" s="65"/>
      <c r="Q5578" s="65"/>
      <c r="R5578" s="66"/>
      <c r="S5578" s="66"/>
      <c r="T5578" s="66"/>
      <c r="U5578" s="67">
        <f t="shared" si="1560"/>
        <v>0</v>
      </c>
      <c r="V5578" s="66" t="e">
        <f t="shared" ref="V5578:V5641" si="1568">IFERROR(VLOOKUP(L5578,harga,2,FALSE),"")*U5578*IFERROR(VLOOKUP(G5578,jarak,2,FALSE),"")</f>
        <v>#VALUE!</v>
      </c>
      <c r="W5578" s="66" t="str">
        <f t="shared" ref="W5578:W5641" si="1569">IFERROR(VLOOKUP(AL5578,Code,2,FALSE),"")</f>
        <v/>
      </c>
      <c r="X5578" s="66">
        <f>A5578+SUMIFS(Presensi!F:F,Presensi!E:E,'Entry Data'!AP5578)</f>
        <v>0</v>
      </c>
      <c r="Y5578" s="66" t="str">
        <f>IFERROR(INDEX('Retasi Pricing'!F:F,MATCH('Entry Data'!AM5578,'Retasi Pricing'!E:E,0))*X5578,"")</f>
        <v/>
      </c>
      <c r="Z5578" s="62"/>
      <c r="AA5578" s="62"/>
      <c r="AB5578" s="32"/>
      <c r="AC5578" s="32"/>
      <c r="AD5578" s="32" t="str">
        <f t="shared" ref="AD5578:AD5641" si="1570">IFERROR(VLOOKUP(AC5578,driver,13,FALSE),"")</f>
        <v/>
      </c>
      <c r="AF5578" s="5" t="str">
        <f t="shared" ref="AF5578:AF5641" si="1571">AC5578&amp;C5578</f>
        <v/>
      </c>
      <c r="AG5578" s="5" t="str">
        <f t="shared" ref="AG5578:AG5641" si="1572">K5578&amp;C5578&amp;G5578&amp;D5578</f>
        <v/>
      </c>
      <c r="AH5578" s="5" t="str">
        <f t="shared" ref="AH5578:AH5641" si="1573">AC5578&amp;C5578&amp;G5578&amp;D5578</f>
        <v/>
      </c>
      <c r="AI5578" s="5" t="str">
        <f t="shared" ref="AI5578:AI5641" si="1574">K5578&amp;C5578&amp;D5578</f>
        <v/>
      </c>
      <c r="AJ5578" s="5" t="str">
        <f t="shared" ref="AJ5578:AJ5641" si="1575">AC5578&amp;C5578&amp;D5578</f>
        <v/>
      </c>
      <c r="AK5578" s="5" t="str">
        <f t="shared" ref="AK5578:AK5641" si="1576">AC5578&amp;M5578</f>
        <v/>
      </c>
      <c r="AM5578" s="5" t="str">
        <f t="shared" si="1561"/>
        <v/>
      </c>
      <c r="AN5578" s="5" t="str">
        <f t="shared" si="1562"/>
        <v/>
      </c>
      <c r="AO5578" s="5" t="str">
        <f t="shared" si="1563"/>
        <v/>
      </c>
      <c r="AP5578" s="5" t="str">
        <f t="shared" si="1564"/>
        <v/>
      </c>
    </row>
    <row r="5579" spans="1:42" x14ac:dyDescent="0.3">
      <c r="A5579" s="33"/>
      <c r="B5579" s="33"/>
      <c r="C5579" s="70"/>
      <c r="D5579" s="71"/>
      <c r="E5579" s="70"/>
      <c r="F5579" s="71"/>
      <c r="G5579" s="33"/>
      <c r="H5579" s="33"/>
      <c r="I5579" s="33"/>
      <c r="J5579" s="33"/>
      <c r="K5579" s="63"/>
      <c r="L5579" s="32" t="str">
        <f t="shared" si="1565"/>
        <v/>
      </c>
      <c r="M5579" s="32" t="str">
        <f t="shared" si="1566"/>
        <v/>
      </c>
      <c r="N5579" s="32" t="str">
        <f t="shared" si="1567"/>
        <v/>
      </c>
      <c r="O5579" s="146"/>
      <c r="P5579" s="65"/>
      <c r="Q5579" s="65"/>
      <c r="R5579" s="66"/>
      <c r="S5579" s="66"/>
      <c r="T5579" s="66"/>
      <c r="U5579" s="67">
        <f t="shared" ref="U5579:U5642" si="1577">(S5579-T5579)/1000</f>
        <v>0</v>
      </c>
      <c r="V5579" s="66" t="e">
        <f t="shared" si="1568"/>
        <v>#VALUE!</v>
      </c>
      <c r="W5579" s="66" t="str">
        <f t="shared" si="1569"/>
        <v/>
      </c>
      <c r="X5579" s="66">
        <f>A5579+SUMIFS(Presensi!F:F,Presensi!E:E,'Entry Data'!AP5579)</f>
        <v>0</v>
      </c>
      <c r="Y5579" s="66" t="str">
        <f>IFERROR(INDEX('Retasi Pricing'!F:F,MATCH('Entry Data'!AM5579,'Retasi Pricing'!E:E,0))*X5579,"")</f>
        <v/>
      </c>
      <c r="Z5579" s="62"/>
      <c r="AA5579" s="62"/>
      <c r="AB5579" s="32"/>
      <c r="AC5579" s="32"/>
      <c r="AD5579" s="32" t="str">
        <f t="shared" si="1570"/>
        <v/>
      </c>
      <c r="AF5579" s="5" t="str">
        <f t="shared" si="1571"/>
        <v/>
      </c>
      <c r="AG5579" s="5" t="str">
        <f t="shared" si="1572"/>
        <v/>
      </c>
      <c r="AH5579" s="5" t="str">
        <f t="shared" si="1573"/>
        <v/>
      </c>
      <c r="AI5579" s="5" t="str">
        <f t="shared" si="1574"/>
        <v/>
      </c>
      <c r="AJ5579" s="5" t="str">
        <f t="shared" si="1575"/>
        <v/>
      </c>
      <c r="AK5579" s="5" t="str">
        <f t="shared" si="1576"/>
        <v/>
      </c>
      <c r="AM5579" s="5" t="str">
        <f t="shared" ref="AM5579:AM5642" si="1578">W5579&amp;G5579&amp;N5579</f>
        <v/>
      </c>
      <c r="AN5579" s="5" t="str">
        <f t="shared" ref="AN5579:AN5642" si="1579">AC5579&amp;M5579&amp;W5579&amp;G5579&amp;N5579</f>
        <v/>
      </c>
      <c r="AO5579" s="5" t="str">
        <f t="shared" ref="AO5579:AO5642" si="1580">AC5579&amp;W5579&amp;G5579&amp;N5579</f>
        <v/>
      </c>
      <c r="AP5579" s="5" t="str">
        <f t="shared" ref="AP5579:AP5642" si="1581">C5579&amp;D5579</f>
        <v/>
      </c>
    </row>
    <row r="5580" spans="1:42" x14ac:dyDescent="0.3">
      <c r="A5580" s="33"/>
      <c r="B5580" s="33"/>
      <c r="C5580" s="70"/>
      <c r="D5580" s="71"/>
      <c r="E5580" s="70"/>
      <c r="F5580" s="71"/>
      <c r="G5580" s="33"/>
      <c r="H5580" s="33"/>
      <c r="I5580" s="33"/>
      <c r="J5580" s="33"/>
      <c r="K5580" s="63"/>
      <c r="L5580" s="32" t="str">
        <f t="shared" si="1565"/>
        <v/>
      </c>
      <c r="M5580" s="32" t="str">
        <f t="shared" si="1566"/>
        <v/>
      </c>
      <c r="N5580" s="32" t="str">
        <f t="shared" si="1567"/>
        <v/>
      </c>
      <c r="O5580" s="146"/>
      <c r="P5580" s="65"/>
      <c r="Q5580" s="65"/>
      <c r="R5580" s="66"/>
      <c r="S5580" s="66"/>
      <c r="T5580" s="66"/>
      <c r="U5580" s="67">
        <f t="shared" si="1577"/>
        <v>0</v>
      </c>
      <c r="V5580" s="66" t="e">
        <f t="shared" si="1568"/>
        <v>#VALUE!</v>
      </c>
      <c r="W5580" s="66" t="str">
        <f t="shared" si="1569"/>
        <v/>
      </c>
      <c r="X5580" s="66">
        <f>A5580+SUMIFS(Presensi!F:F,Presensi!E:E,'Entry Data'!AP5580)</f>
        <v>0</v>
      </c>
      <c r="Y5580" s="66" t="str">
        <f>IFERROR(INDEX('Retasi Pricing'!F:F,MATCH('Entry Data'!AM5580,'Retasi Pricing'!E:E,0))*X5580,"")</f>
        <v/>
      </c>
      <c r="Z5580" s="62"/>
      <c r="AA5580" s="62"/>
      <c r="AB5580" s="32"/>
      <c r="AC5580" s="32"/>
      <c r="AD5580" s="32" t="str">
        <f t="shared" si="1570"/>
        <v/>
      </c>
      <c r="AF5580" s="5" t="str">
        <f t="shared" si="1571"/>
        <v/>
      </c>
      <c r="AG5580" s="5" t="str">
        <f t="shared" si="1572"/>
        <v/>
      </c>
      <c r="AH5580" s="5" t="str">
        <f t="shared" si="1573"/>
        <v/>
      </c>
      <c r="AI5580" s="5" t="str">
        <f t="shared" si="1574"/>
        <v/>
      </c>
      <c r="AJ5580" s="5" t="str">
        <f t="shared" si="1575"/>
        <v/>
      </c>
      <c r="AK5580" s="5" t="str">
        <f t="shared" si="1576"/>
        <v/>
      </c>
      <c r="AM5580" s="5" t="str">
        <f t="shared" si="1578"/>
        <v/>
      </c>
      <c r="AN5580" s="5" t="str">
        <f t="shared" si="1579"/>
        <v/>
      </c>
      <c r="AO5580" s="5" t="str">
        <f t="shared" si="1580"/>
        <v/>
      </c>
      <c r="AP5580" s="5" t="str">
        <f t="shared" si="1581"/>
        <v/>
      </c>
    </row>
    <row r="5581" spans="1:42" x14ac:dyDescent="0.3">
      <c r="A5581" s="33"/>
      <c r="B5581" s="33"/>
      <c r="C5581" s="70"/>
      <c r="D5581" s="71"/>
      <c r="E5581" s="70"/>
      <c r="F5581" s="71"/>
      <c r="G5581" s="33"/>
      <c r="H5581" s="33"/>
      <c r="I5581" s="33"/>
      <c r="J5581" s="33"/>
      <c r="K5581" s="63"/>
      <c r="L5581" s="32" t="str">
        <f t="shared" si="1565"/>
        <v/>
      </c>
      <c r="M5581" s="32" t="str">
        <f t="shared" si="1566"/>
        <v/>
      </c>
      <c r="N5581" s="32" t="str">
        <f t="shared" si="1567"/>
        <v/>
      </c>
      <c r="O5581" s="146"/>
      <c r="P5581" s="65"/>
      <c r="Q5581" s="65"/>
      <c r="R5581" s="66"/>
      <c r="S5581" s="66"/>
      <c r="T5581" s="66"/>
      <c r="U5581" s="67">
        <f t="shared" si="1577"/>
        <v>0</v>
      </c>
      <c r="V5581" s="66" t="e">
        <f t="shared" si="1568"/>
        <v>#VALUE!</v>
      </c>
      <c r="W5581" s="66" t="str">
        <f t="shared" si="1569"/>
        <v/>
      </c>
      <c r="X5581" s="66">
        <f>A5581+SUMIFS(Presensi!F:F,Presensi!E:E,'Entry Data'!AP5581)</f>
        <v>0</v>
      </c>
      <c r="Y5581" s="66" t="str">
        <f>IFERROR(INDEX('Retasi Pricing'!F:F,MATCH('Entry Data'!AM5581,'Retasi Pricing'!E:E,0))*X5581,"")</f>
        <v/>
      </c>
      <c r="Z5581" s="62"/>
      <c r="AA5581" s="62"/>
      <c r="AB5581" s="32"/>
      <c r="AC5581" s="32"/>
      <c r="AD5581" s="32" t="str">
        <f t="shared" si="1570"/>
        <v/>
      </c>
      <c r="AF5581" s="5" t="str">
        <f t="shared" si="1571"/>
        <v/>
      </c>
      <c r="AG5581" s="5" t="str">
        <f t="shared" si="1572"/>
        <v/>
      </c>
      <c r="AH5581" s="5" t="str">
        <f t="shared" si="1573"/>
        <v/>
      </c>
      <c r="AI5581" s="5" t="str">
        <f t="shared" si="1574"/>
        <v/>
      </c>
      <c r="AJ5581" s="5" t="str">
        <f t="shared" si="1575"/>
        <v/>
      </c>
      <c r="AK5581" s="5" t="str">
        <f t="shared" si="1576"/>
        <v/>
      </c>
      <c r="AM5581" s="5" t="str">
        <f t="shared" si="1578"/>
        <v/>
      </c>
      <c r="AN5581" s="5" t="str">
        <f t="shared" si="1579"/>
        <v/>
      </c>
      <c r="AO5581" s="5" t="str">
        <f t="shared" si="1580"/>
        <v/>
      </c>
      <c r="AP5581" s="5" t="str">
        <f t="shared" si="1581"/>
        <v/>
      </c>
    </row>
    <row r="5582" spans="1:42" x14ac:dyDescent="0.3">
      <c r="A5582" s="33"/>
      <c r="B5582" s="33"/>
      <c r="C5582" s="70"/>
      <c r="D5582" s="71"/>
      <c r="E5582" s="70"/>
      <c r="F5582" s="71"/>
      <c r="G5582" s="33"/>
      <c r="H5582" s="33"/>
      <c r="I5582" s="33"/>
      <c r="J5582" s="33"/>
      <c r="K5582" s="63"/>
      <c r="L5582" s="32" t="str">
        <f t="shared" si="1565"/>
        <v/>
      </c>
      <c r="M5582" s="32" t="str">
        <f t="shared" si="1566"/>
        <v/>
      </c>
      <c r="N5582" s="32" t="str">
        <f t="shared" si="1567"/>
        <v/>
      </c>
      <c r="O5582" s="146"/>
      <c r="P5582" s="65"/>
      <c r="Q5582" s="65"/>
      <c r="R5582" s="66"/>
      <c r="S5582" s="66"/>
      <c r="T5582" s="66"/>
      <c r="U5582" s="67">
        <f t="shared" si="1577"/>
        <v>0</v>
      </c>
      <c r="V5582" s="66" t="e">
        <f t="shared" si="1568"/>
        <v>#VALUE!</v>
      </c>
      <c r="W5582" s="66" t="str">
        <f t="shared" si="1569"/>
        <v/>
      </c>
      <c r="X5582" s="66">
        <f>A5582+SUMIFS(Presensi!F:F,Presensi!E:E,'Entry Data'!AP5582)</f>
        <v>0</v>
      </c>
      <c r="Y5582" s="66" t="str">
        <f>IFERROR(INDEX('Retasi Pricing'!F:F,MATCH('Entry Data'!AM5582,'Retasi Pricing'!E:E,0))*X5582,"")</f>
        <v/>
      </c>
      <c r="Z5582" s="62"/>
      <c r="AA5582" s="62"/>
      <c r="AB5582" s="32"/>
      <c r="AC5582" s="32"/>
      <c r="AD5582" s="32" t="str">
        <f t="shared" si="1570"/>
        <v/>
      </c>
      <c r="AF5582" s="5" t="str">
        <f t="shared" si="1571"/>
        <v/>
      </c>
      <c r="AG5582" s="5" t="str">
        <f t="shared" si="1572"/>
        <v/>
      </c>
      <c r="AH5582" s="5" t="str">
        <f t="shared" si="1573"/>
        <v/>
      </c>
      <c r="AI5582" s="5" t="str">
        <f t="shared" si="1574"/>
        <v/>
      </c>
      <c r="AJ5582" s="5" t="str">
        <f t="shared" si="1575"/>
        <v/>
      </c>
      <c r="AK5582" s="5" t="str">
        <f t="shared" si="1576"/>
        <v/>
      </c>
      <c r="AM5582" s="5" t="str">
        <f t="shared" si="1578"/>
        <v/>
      </c>
      <c r="AN5582" s="5" t="str">
        <f t="shared" si="1579"/>
        <v/>
      </c>
      <c r="AO5582" s="5" t="str">
        <f t="shared" si="1580"/>
        <v/>
      </c>
      <c r="AP5582" s="5" t="str">
        <f t="shared" si="1581"/>
        <v/>
      </c>
    </row>
    <row r="5583" spans="1:42" x14ac:dyDescent="0.3">
      <c r="A5583" s="33"/>
      <c r="B5583" s="33"/>
      <c r="C5583" s="70"/>
      <c r="D5583" s="71"/>
      <c r="E5583" s="70"/>
      <c r="F5583" s="71"/>
      <c r="G5583" s="33"/>
      <c r="H5583" s="33"/>
      <c r="I5583" s="33"/>
      <c r="J5583" s="33"/>
      <c r="K5583" s="63"/>
      <c r="L5583" s="32" t="str">
        <f t="shared" si="1565"/>
        <v/>
      </c>
      <c r="M5583" s="32" t="str">
        <f t="shared" si="1566"/>
        <v/>
      </c>
      <c r="N5583" s="32" t="str">
        <f t="shared" si="1567"/>
        <v/>
      </c>
      <c r="O5583" s="146"/>
      <c r="P5583" s="65"/>
      <c r="Q5583" s="65"/>
      <c r="R5583" s="66"/>
      <c r="S5583" s="66"/>
      <c r="T5583" s="66"/>
      <c r="U5583" s="67">
        <f t="shared" si="1577"/>
        <v>0</v>
      </c>
      <c r="V5583" s="66" t="e">
        <f t="shared" si="1568"/>
        <v>#VALUE!</v>
      </c>
      <c r="W5583" s="66" t="str">
        <f t="shared" si="1569"/>
        <v/>
      </c>
      <c r="X5583" s="66">
        <f>A5583+SUMIFS(Presensi!F:F,Presensi!E:E,'Entry Data'!AP5583)</f>
        <v>0</v>
      </c>
      <c r="Y5583" s="66" t="str">
        <f>IFERROR(INDEX('Retasi Pricing'!F:F,MATCH('Entry Data'!AM5583,'Retasi Pricing'!E:E,0))*X5583,"")</f>
        <v/>
      </c>
      <c r="Z5583" s="62"/>
      <c r="AA5583" s="62"/>
      <c r="AB5583" s="32"/>
      <c r="AC5583" s="32"/>
      <c r="AD5583" s="32" t="str">
        <f t="shared" si="1570"/>
        <v/>
      </c>
      <c r="AF5583" s="5" t="str">
        <f t="shared" si="1571"/>
        <v/>
      </c>
      <c r="AG5583" s="5" t="str">
        <f t="shared" si="1572"/>
        <v/>
      </c>
      <c r="AH5583" s="5" t="str">
        <f t="shared" si="1573"/>
        <v/>
      </c>
      <c r="AI5583" s="5" t="str">
        <f t="shared" si="1574"/>
        <v/>
      </c>
      <c r="AJ5583" s="5" t="str">
        <f t="shared" si="1575"/>
        <v/>
      </c>
      <c r="AK5583" s="5" t="str">
        <f t="shared" si="1576"/>
        <v/>
      </c>
      <c r="AM5583" s="5" t="str">
        <f t="shared" si="1578"/>
        <v/>
      </c>
      <c r="AN5583" s="5" t="str">
        <f t="shared" si="1579"/>
        <v/>
      </c>
      <c r="AO5583" s="5" t="str">
        <f t="shared" si="1580"/>
        <v/>
      </c>
      <c r="AP5583" s="5" t="str">
        <f t="shared" si="1581"/>
        <v/>
      </c>
    </row>
    <row r="5584" spans="1:42" x14ac:dyDescent="0.3">
      <c r="A5584" s="33"/>
      <c r="B5584" s="33"/>
      <c r="C5584" s="70"/>
      <c r="D5584" s="71"/>
      <c r="E5584" s="70"/>
      <c r="F5584" s="71"/>
      <c r="G5584" s="33"/>
      <c r="H5584" s="33"/>
      <c r="I5584" s="33"/>
      <c r="J5584" s="33"/>
      <c r="K5584" s="63"/>
      <c r="L5584" s="32" t="str">
        <f t="shared" si="1565"/>
        <v/>
      </c>
      <c r="M5584" s="32" t="str">
        <f t="shared" si="1566"/>
        <v/>
      </c>
      <c r="N5584" s="32" t="str">
        <f t="shared" si="1567"/>
        <v/>
      </c>
      <c r="O5584" s="146"/>
      <c r="P5584" s="65"/>
      <c r="Q5584" s="65"/>
      <c r="R5584" s="66"/>
      <c r="S5584" s="66"/>
      <c r="T5584" s="66"/>
      <c r="U5584" s="67">
        <f t="shared" si="1577"/>
        <v>0</v>
      </c>
      <c r="V5584" s="66" t="e">
        <f t="shared" si="1568"/>
        <v>#VALUE!</v>
      </c>
      <c r="W5584" s="66" t="str">
        <f t="shared" si="1569"/>
        <v/>
      </c>
      <c r="X5584" s="66">
        <f>A5584+SUMIFS(Presensi!F:F,Presensi!E:E,'Entry Data'!AP5584)</f>
        <v>0</v>
      </c>
      <c r="Y5584" s="66" t="str">
        <f>IFERROR(INDEX('Retasi Pricing'!F:F,MATCH('Entry Data'!AM5584,'Retasi Pricing'!E:E,0))*X5584,"")</f>
        <v/>
      </c>
      <c r="Z5584" s="62"/>
      <c r="AA5584" s="62"/>
      <c r="AB5584" s="32"/>
      <c r="AC5584" s="32"/>
      <c r="AD5584" s="32" t="str">
        <f t="shared" si="1570"/>
        <v/>
      </c>
      <c r="AF5584" s="5" t="str">
        <f t="shared" si="1571"/>
        <v/>
      </c>
      <c r="AG5584" s="5" t="str">
        <f t="shared" si="1572"/>
        <v/>
      </c>
      <c r="AH5584" s="5" t="str">
        <f t="shared" si="1573"/>
        <v/>
      </c>
      <c r="AI5584" s="5" t="str">
        <f t="shared" si="1574"/>
        <v/>
      </c>
      <c r="AJ5584" s="5" t="str">
        <f t="shared" si="1575"/>
        <v/>
      </c>
      <c r="AK5584" s="5" t="str">
        <f t="shared" si="1576"/>
        <v/>
      </c>
      <c r="AM5584" s="5" t="str">
        <f t="shared" si="1578"/>
        <v/>
      </c>
      <c r="AN5584" s="5" t="str">
        <f t="shared" si="1579"/>
        <v/>
      </c>
      <c r="AO5584" s="5" t="str">
        <f t="shared" si="1580"/>
        <v/>
      </c>
      <c r="AP5584" s="5" t="str">
        <f t="shared" si="1581"/>
        <v/>
      </c>
    </row>
    <row r="5585" spans="1:42" x14ac:dyDescent="0.3">
      <c r="A5585" s="33"/>
      <c r="B5585" s="33"/>
      <c r="C5585" s="70"/>
      <c r="D5585" s="71"/>
      <c r="E5585" s="70"/>
      <c r="F5585" s="71"/>
      <c r="G5585" s="33"/>
      <c r="H5585" s="33"/>
      <c r="I5585" s="33"/>
      <c r="J5585" s="33"/>
      <c r="K5585" s="63"/>
      <c r="L5585" s="32" t="str">
        <f t="shared" si="1565"/>
        <v/>
      </c>
      <c r="M5585" s="32" t="str">
        <f t="shared" si="1566"/>
        <v/>
      </c>
      <c r="N5585" s="32" t="str">
        <f t="shared" si="1567"/>
        <v/>
      </c>
      <c r="O5585" s="146"/>
      <c r="P5585" s="65"/>
      <c r="Q5585" s="65"/>
      <c r="R5585" s="66"/>
      <c r="S5585" s="66"/>
      <c r="T5585" s="66"/>
      <c r="U5585" s="67">
        <f t="shared" si="1577"/>
        <v>0</v>
      </c>
      <c r="V5585" s="66" t="e">
        <f t="shared" si="1568"/>
        <v>#VALUE!</v>
      </c>
      <c r="W5585" s="66" t="str">
        <f t="shared" si="1569"/>
        <v/>
      </c>
      <c r="X5585" s="66">
        <f>A5585+SUMIFS(Presensi!F:F,Presensi!E:E,'Entry Data'!AP5585)</f>
        <v>0</v>
      </c>
      <c r="Y5585" s="66" t="str">
        <f>IFERROR(INDEX('Retasi Pricing'!F:F,MATCH('Entry Data'!AM5585,'Retasi Pricing'!E:E,0))*X5585,"")</f>
        <v/>
      </c>
      <c r="Z5585" s="62"/>
      <c r="AA5585" s="62"/>
      <c r="AB5585" s="32"/>
      <c r="AC5585" s="32"/>
      <c r="AD5585" s="32" t="str">
        <f t="shared" si="1570"/>
        <v/>
      </c>
      <c r="AF5585" s="5" t="str">
        <f t="shared" si="1571"/>
        <v/>
      </c>
      <c r="AG5585" s="5" t="str">
        <f t="shared" si="1572"/>
        <v/>
      </c>
      <c r="AH5585" s="5" t="str">
        <f t="shared" si="1573"/>
        <v/>
      </c>
      <c r="AI5585" s="5" t="str">
        <f t="shared" si="1574"/>
        <v/>
      </c>
      <c r="AJ5585" s="5" t="str">
        <f t="shared" si="1575"/>
        <v/>
      </c>
      <c r="AK5585" s="5" t="str">
        <f t="shared" si="1576"/>
        <v/>
      </c>
      <c r="AM5585" s="5" t="str">
        <f t="shared" si="1578"/>
        <v/>
      </c>
      <c r="AN5585" s="5" t="str">
        <f t="shared" si="1579"/>
        <v/>
      </c>
      <c r="AO5585" s="5" t="str">
        <f t="shared" si="1580"/>
        <v/>
      </c>
      <c r="AP5585" s="5" t="str">
        <f t="shared" si="1581"/>
        <v/>
      </c>
    </row>
    <row r="5586" spans="1:42" x14ac:dyDescent="0.3">
      <c r="A5586" s="33"/>
      <c r="B5586" s="33"/>
      <c r="C5586" s="70"/>
      <c r="D5586" s="71"/>
      <c r="E5586" s="70"/>
      <c r="F5586" s="71"/>
      <c r="G5586" s="33"/>
      <c r="H5586" s="33"/>
      <c r="I5586" s="33"/>
      <c r="J5586" s="33"/>
      <c r="K5586" s="63"/>
      <c r="L5586" s="32" t="str">
        <f t="shared" si="1565"/>
        <v/>
      </c>
      <c r="M5586" s="32" t="str">
        <f t="shared" si="1566"/>
        <v/>
      </c>
      <c r="N5586" s="32" t="str">
        <f t="shared" si="1567"/>
        <v/>
      </c>
      <c r="O5586" s="146"/>
      <c r="P5586" s="65"/>
      <c r="Q5586" s="65"/>
      <c r="R5586" s="66"/>
      <c r="S5586" s="66"/>
      <c r="T5586" s="66"/>
      <c r="U5586" s="67">
        <f t="shared" si="1577"/>
        <v>0</v>
      </c>
      <c r="V5586" s="66" t="e">
        <f t="shared" si="1568"/>
        <v>#VALUE!</v>
      </c>
      <c r="W5586" s="66" t="str">
        <f t="shared" si="1569"/>
        <v/>
      </c>
      <c r="X5586" s="66">
        <f>A5586+SUMIFS(Presensi!F:F,Presensi!E:E,'Entry Data'!AP5586)</f>
        <v>0</v>
      </c>
      <c r="Y5586" s="66" t="str">
        <f>IFERROR(INDEX('Retasi Pricing'!F:F,MATCH('Entry Data'!AM5586,'Retasi Pricing'!E:E,0))*X5586,"")</f>
        <v/>
      </c>
      <c r="Z5586" s="62"/>
      <c r="AA5586" s="62"/>
      <c r="AB5586" s="32"/>
      <c r="AC5586" s="32"/>
      <c r="AD5586" s="32" t="str">
        <f t="shared" si="1570"/>
        <v/>
      </c>
      <c r="AF5586" s="5" t="str">
        <f t="shared" si="1571"/>
        <v/>
      </c>
      <c r="AG5586" s="5" t="str">
        <f t="shared" si="1572"/>
        <v/>
      </c>
      <c r="AH5586" s="5" t="str">
        <f t="shared" si="1573"/>
        <v/>
      </c>
      <c r="AI5586" s="5" t="str">
        <f t="shared" si="1574"/>
        <v/>
      </c>
      <c r="AJ5586" s="5" t="str">
        <f t="shared" si="1575"/>
        <v/>
      </c>
      <c r="AK5586" s="5" t="str">
        <f t="shared" si="1576"/>
        <v/>
      </c>
      <c r="AM5586" s="5" t="str">
        <f t="shared" si="1578"/>
        <v/>
      </c>
      <c r="AN5586" s="5" t="str">
        <f t="shared" si="1579"/>
        <v/>
      </c>
      <c r="AO5586" s="5" t="str">
        <f t="shared" si="1580"/>
        <v/>
      </c>
      <c r="AP5586" s="5" t="str">
        <f t="shared" si="1581"/>
        <v/>
      </c>
    </row>
    <row r="5587" spans="1:42" x14ac:dyDescent="0.3">
      <c r="A5587" s="33"/>
      <c r="B5587" s="33"/>
      <c r="C5587" s="70"/>
      <c r="D5587" s="71"/>
      <c r="E5587" s="70"/>
      <c r="F5587" s="71"/>
      <c r="G5587" s="33"/>
      <c r="H5587" s="33"/>
      <c r="I5587" s="33"/>
      <c r="J5587" s="33"/>
      <c r="K5587" s="63"/>
      <c r="L5587" s="32" t="str">
        <f t="shared" si="1565"/>
        <v/>
      </c>
      <c r="M5587" s="32" t="str">
        <f t="shared" si="1566"/>
        <v/>
      </c>
      <c r="N5587" s="32" t="str">
        <f t="shared" si="1567"/>
        <v/>
      </c>
      <c r="O5587" s="146"/>
      <c r="P5587" s="65"/>
      <c r="Q5587" s="65"/>
      <c r="R5587" s="66"/>
      <c r="S5587" s="66"/>
      <c r="T5587" s="66"/>
      <c r="U5587" s="67">
        <f t="shared" si="1577"/>
        <v>0</v>
      </c>
      <c r="V5587" s="66" t="e">
        <f t="shared" si="1568"/>
        <v>#VALUE!</v>
      </c>
      <c r="W5587" s="66" t="str">
        <f t="shared" si="1569"/>
        <v/>
      </c>
      <c r="X5587" s="66">
        <f>A5587+SUMIFS(Presensi!F:F,Presensi!E:E,'Entry Data'!AP5587)</f>
        <v>0</v>
      </c>
      <c r="Y5587" s="66" t="str">
        <f>IFERROR(INDEX('Retasi Pricing'!F:F,MATCH('Entry Data'!AM5587,'Retasi Pricing'!E:E,0))*X5587,"")</f>
        <v/>
      </c>
      <c r="Z5587" s="62"/>
      <c r="AA5587" s="62"/>
      <c r="AB5587" s="32"/>
      <c r="AC5587" s="32"/>
      <c r="AD5587" s="32" t="str">
        <f t="shared" si="1570"/>
        <v/>
      </c>
      <c r="AF5587" s="5" t="str">
        <f t="shared" si="1571"/>
        <v/>
      </c>
      <c r="AG5587" s="5" t="str">
        <f t="shared" si="1572"/>
        <v/>
      </c>
      <c r="AH5587" s="5" t="str">
        <f t="shared" si="1573"/>
        <v/>
      </c>
      <c r="AI5587" s="5" t="str">
        <f t="shared" si="1574"/>
        <v/>
      </c>
      <c r="AJ5587" s="5" t="str">
        <f t="shared" si="1575"/>
        <v/>
      </c>
      <c r="AK5587" s="5" t="str">
        <f t="shared" si="1576"/>
        <v/>
      </c>
      <c r="AM5587" s="5" t="str">
        <f t="shared" si="1578"/>
        <v/>
      </c>
      <c r="AN5587" s="5" t="str">
        <f t="shared" si="1579"/>
        <v/>
      </c>
      <c r="AO5587" s="5" t="str">
        <f t="shared" si="1580"/>
        <v/>
      </c>
      <c r="AP5587" s="5" t="str">
        <f t="shared" si="1581"/>
        <v/>
      </c>
    </row>
    <row r="5588" spans="1:42" x14ac:dyDescent="0.3">
      <c r="A5588" s="33"/>
      <c r="B5588" s="33"/>
      <c r="C5588" s="70"/>
      <c r="D5588" s="71"/>
      <c r="E5588" s="70"/>
      <c r="F5588" s="71"/>
      <c r="G5588" s="33"/>
      <c r="H5588" s="33"/>
      <c r="I5588" s="33"/>
      <c r="J5588" s="33"/>
      <c r="K5588" s="63"/>
      <c r="L5588" s="32" t="str">
        <f t="shared" si="1565"/>
        <v/>
      </c>
      <c r="M5588" s="32" t="str">
        <f t="shared" si="1566"/>
        <v/>
      </c>
      <c r="N5588" s="32" t="str">
        <f t="shared" si="1567"/>
        <v/>
      </c>
      <c r="O5588" s="146"/>
      <c r="P5588" s="65"/>
      <c r="Q5588" s="65"/>
      <c r="R5588" s="66"/>
      <c r="S5588" s="66"/>
      <c r="T5588" s="66"/>
      <c r="U5588" s="67">
        <f t="shared" si="1577"/>
        <v>0</v>
      </c>
      <c r="V5588" s="66" t="e">
        <f t="shared" si="1568"/>
        <v>#VALUE!</v>
      </c>
      <c r="W5588" s="66" t="str">
        <f t="shared" si="1569"/>
        <v/>
      </c>
      <c r="X5588" s="66">
        <f>A5588+SUMIFS(Presensi!F:F,Presensi!E:E,'Entry Data'!AP5588)</f>
        <v>0</v>
      </c>
      <c r="Y5588" s="66" t="str">
        <f>IFERROR(INDEX('Retasi Pricing'!F:F,MATCH('Entry Data'!AM5588,'Retasi Pricing'!E:E,0))*X5588,"")</f>
        <v/>
      </c>
      <c r="Z5588" s="62"/>
      <c r="AA5588" s="62"/>
      <c r="AB5588" s="32"/>
      <c r="AC5588" s="32"/>
      <c r="AD5588" s="32" t="str">
        <f t="shared" si="1570"/>
        <v/>
      </c>
      <c r="AF5588" s="5" t="str">
        <f t="shared" si="1571"/>
        <v/>
      </c>
      <c r="AG5588" s="5" t="str">
        <f t="shared" si="1572"/>
        <v/>
      </c>
      <c r="AH5588" s="5" t="str">
        <f t="shared" si="1573"/>
        <v/>
      </c>
      <c r="AI5588" s="5" t="str">
        <f t="shared" si="1574"/>
        <v/>
      </c>
      <c r="AJ5588" s="5" t="str">
        <f t="shared" si="1575"/>
        <v/>
      </c>
      <c r="AK5588" s="5" t="str">
        <f t="shared" si="1576"/>
        <v/>
      </c>
      <c r="AM5588" s="5" t="str">
        <f t="shared" si="1578"/>
        <v/>
      </c>
      <c r="AN5588" s="5" t="str">
        <f t="shared" si="1579"/>
        <v/>
      </c>
      <c r="AO5588" s="5" t="str">
        <f t="shared" si="1580"/>
        <v/>
      </c>
      <c r="AP5588" s="5" t="str">
        <f t="shared" si="1581"/>
        <v/>
      </c>
    </row>
    <row r="5589" spans="1:42" x14ac:dyDescent="0.3">
      <c r="A5589" s="33"/>
      <c r="B5589" s="33"/>
      <c r="C5589" s="70"/>
      <c r="D5589" s="71"/>
      <c r="E5589" s="70"/>
      <c r="F5589" s="71"/>
      <c r="G5589" s="33"/>
      <c r="H5589" s="33"/>
      <c r="I5589" s="33"/>
      <c r="J5589" s="33"/>
      <c r="K5589" s="63"/>
      <c r="L5589" s="32" t="str">
        <f t="shared" si="1565"/>
        <v/>
      </c>
      <c r="M5589" s="32" t="str">
        <f t="shared" si="1566"/>
        <v/>
      </c>
      <c r="N5589" s="32" t="str">
        <f t="shared" si="1567"/>
        <v/>
      </c>
      <c r="O5589" s="146"/>
      <c r="P5589" s="65"/>
      <c r="Q5589" s="65"/>
      <c r="R5589" s="66"/>
      <c r="S5589" s="66"/>
      <c r="T5589" s="66"/>
      <c r="U5589" s="67">
        <f t="shared" si="1577"/>
        <v>0</v>
      </c>
      <c r="V5589" s="66" t="e">
        <f t="shared" si="1568"/>
        <v>#VALUE!</v>
      </c>
      <c r="W5589" s="66" t="str">
        <f t="shared" si="1569"/>
        <v/>
      </c>
      <c r="X5589" s="66">
        <f>A5589+SUMIFS(Presensi!F:F,Presensi!E:E,'Entry Data'!AP5589)</f>
        <v>0</v>
      </c>
      <c r="Y5589" s="66" t="str">
        <f>IFERROR(INDEX('Retasi Pricing'!F:F,MATCH('Entry Data'!AM5589,'Retasi Pricing'!E:E,0))*X5589,"")</f>
        <v/>
      </c>
      <c r="Z5589" s="62"/>
      <c r="AA5589" s="62"/>
      <c r="AB5589" s="32"/>
      <c r="AC5589" s="32"/>
      <c r="AD5589" s="32" t="str">
        <f t="shared" si="1570"/>
        <v/>
      </c>
      <c r="AF5589" s="5" t="str">
        <f t="shared" si="1571"/>
        <v/>
      </c>
      <c r="AG5589" s="5" t="str">
        <f t="shared" si="1572"/>
        <v/>
      </c>
      <c r="AH5589" s="5" t="str">
        <f t="shared" si="1573"/>
        <v/>
      </c>
      <c r="AI5589" s="5" t="str">
        <f t="shared" si="1574"/>
        <v/>
      </c>
      <c r="AJ5589" s="5" t="str">
        <f t="shared" si="1575"/>
        <v/>
      </c>
      <c r="AK5589" s="5" t="str">
        <f t="shared" si="1576"/>
        <v/>
      </c>
      <c r="AM5589" s="5" t="str">
        <f t="shared" si="1578"/>
        <v/>
      </c>
      <c r="AN5589" s="5" t="str">
        <f t="shared" si="1579"/>
        <v/>
      </c>
      <c r="AO5589" s="5" t="str">
        <f t="shared" si="1580"/>
        <v/>
      </c>
      <c r="AP5589" s="5" t="str">
        <f t="shared" si="1581"/>
        <v/>
      </c>
    </row>
    <row r="5590" spans="1:42" x14ac:dyDescent="0.3">
      <c r="A5590" s="33"/>
      <c r="B5590" s="33"/>
      <c r="C5590" s="70"/>
      <c r="D5590" s="71"/>
      <c r="E5590" s="70"/>
      <c r="F5590" s="71"/>
      <c r="G5590" s="33"/>
      <c r="H5590" s="33"/>
      <c r="I5590" s="33"/>
      <c r="J5590" s="33"/>
      <c r="K5590" s="63"/>
      <c r="L5590" s="32" t="str">
        <f t="shared" si="1565"/>
        <v/>
      </c>
      <c r="M5590" s="32" t="str">
        <f t="shared" si="1566"/>
        <v/>
      </c>
      <c r="N5590" s="32" t="str">
        <f t="shared" si="1567"/>
        <v/>
      </c>
      <c r="O5590" s="146"/>
      <c r="P5590" s="65"/>
      <c r="Q5590" s="65"/>
      <c r="R5590" s="66"/>
      <c r="S5590" s="66"/>
      <c r="T5590" s="66"/>
      <c r="U5590" s="67">
        <f t="shared" si="1577"/>
        <v>0</v>
      </c>
      <c r="V5590" s="66" t="e">
        <f t="shared" si="1568"/>
        <v>#VALUE!</v>
      </c>
      <c r="W5590" s="66" t="str">
        <f t="shared" si="1569"/>
        <v/>
      </c>
      <c r="X5590" s="66">
        <f>A5590+SUMIFS(Presensi!F:F,Presensi!E:E,'Entry Data'!AP5590)</f>
        <v>0</v>
      </c>
      <c r="Y5590" s="66" t="str">
        <f>IFERROR(INDEX('Retasi Pricing'!F:F,MATCH('Entry Data'!AM5590,'Retasi Pricing'!E:E,0))*X5590,"")</f>
        <v/>
      </c>
      <c r="Z5590" s="62"/>
      <c r="AA5590" s="62"/>
      <c r="AB5590" s="32"/>
      <c r="AC5590" s="32"/>
      <c r="AD5590" s="32" t="str">
        <f t="shared" si="1570"/>
        <v/>
      </c>
      <c r="AF5590" s="5" t="str">
        <f t="shared" si="1571"/>
        <v/>
      </c>
      <c r="AG5590" s="5" t="str">
        <f t="shared" si="1572"/>
        <v/>
      </c>
      <c r="AH5590" s="5" t="str">
        <f t="shared" si="1573"/>
        <v/>
      </c>
      <c r="AI5590" s="5" t="str">
        <f t="shared" si="1574"/>
        <v/>
      </c>
      <c r="AJ5590" s="5" t="str">
        <f t="shared" si="1575"/>
        <v/>
      </c>
      <c r="AK5590" s="5" t="str">
        <f t="shared" si="1576"/>
        <v/>
      </c>
      <c r="AM5590" s="5" t="str">
        <f t="shared" si="1578"/>
        <v/>
      </c>
      <c r="AN5590" s="5" t="str">
        <f t="shared" si="1579"/>
        <v/>
      </c>
      <c r="AO5590" s="5" t="str">
        <f t="shared" si="1580"/>
        <v/>
      </c>
      <c r="AP5590" s="5" t="str">
        <f t="shared" si="1581"/>
        <v/>
      </c>
    </row>
    <row r="5591" spans="1:42" x14ac:dyDescent="0.3">
      <c r="A5591" s="33"/>
      <c r="B5591" s="33"/>
      <c r="C5591" s="70"/>
      <c r="D5591" s="71"/>
      <c r="E5591" s="70"/>
      <c r="F5591" s="71"/>
      <c r="G5591" s="33"/>
      <c r="H5591" s="33"/>
      <c r="I5591" s="33"/>
      <c r="J5591" s="33"/>
      <c r="K5591" s="63"/>
      <c r="L5591" s="32" t="str">
        <f t="shared" si="1565"/>
        <v/>
      </c>
      <c r="M5591" s="32" t="str">
        <f t="shared" si="1566"/>
        <v/>
      </c>
      <c r="N5591" s="32" t="str">
        <f t="shared" si="1567"/>
        <v/>
      </c>
      <c r="O5591" s="146"/>
      <c r="P5591" s="65"/>
      <c r="Q5591" s="65"/>
      <c r="R5591" s="66"/>
      <c r="S5591" s="66"/>
      <c r="T5591" s="66"/>
      <c r="U5591" s="67">
        <f t="shared" si="1577"/>
        <v>0</v>
      </c>
      <c r="V5591" s="66" t="e">
        <f t="shared" si="1568"/>
        <v>#VALUE!</v>
      </c>
      <c r="W5591" s="66" t="str">
        <f t="shared" si="1569"/>
        <v/>
      </c>
      <c r="X5591" s="66">
        <f>A5591+SUMIFS(Presensi!F:F,Presensi!E:E,'Entry Data'!AP5591)</f>
        <v>0</v>
      </c>
      <c r="Y5591" s="66" t="str">
        <f>IFERROR(INDEX('Retasi Pricing'!F:F,MATCH('Entry Data'!AM5591,'Retasi Pricing'!E:E,0))*X5591,"")</f>
        <v/>
      </c>
      <c r="Z5591" s="62"/>
      <c r="AA5591" s="62"/>
      <c r="AB5591" s="32"/>
      <c r="AC5591" s="32"/>
      <c r="AD5591" s="32" t="str">
        <f t="shared" si="1570"/>
        <v/>
      </c>
      <c r="AF5591" s="5" t="str">
        <f t="shared" si="1571"/>
        <v/>
      </c>
      <c r="AG5591" s="5" t="str">
        <f t="shared" si="1572"/>
        <v/>
      </c>
      <c r="AH5591" s="5" t="str">
        <f t="shared" si="1573"/>
        <v/>
      </c>
      <c r="AI5591" s="5" t="str">
        <f t="shared" si="1574"/>
        <v/>
      </c>
      <c r="AJ5591" s="5" t="str">
        <f t="shared" si="1575"/>
        <v/>
      </c>
      <c r="AK5591" s="5" t="str">
        <f t="shared" si="1576"/>
        <v/>
      </c>
      <c r="AM5591" s="5" t="str">
        <f t="shared" si="1578"/>
        <v/>
      </c>
      <c r="AN5591" s="5" t="str">
        <f t="shared" si="1579"/>
        <v/>
      </c>
      <c r="AO5591" s="5" t="str">
        <f t="shared" si="1580"/>
        <v/>
      </c>
      <c r="AP5591" s="5" t="str">
        <f t="shared" si="1581"/>
        <v/>
      </c>
    </row>
    <row r="5592" spans="1:42" x14ac:dyDescent="0.3">
      <c r="A5592" s="33"/>
      <c r="B5592" s="33"/>
      <c r="C5592" s="70"/>
      <c r="D5592" s="71"/>
      <c r="E5592" s="70"/>
      <c r="F5592" s="71"/>
      <c r="G5592" s="33"/>
      <c r="H5592" s="33"/>
      <c r="I5592" s="33"/>
      <c r="J5592" s="33"/>
      <c r="K5592" s="63"/>
      <c r="L5592" s="32" t="str">
        <f t="shared" si="1565"/>
        <v/>
      </c>
      <c r="M5592" s="32" t="str">
        <f t="shared" si="1566"/>
        <v/>
      </c>
      <c r="N5592" s="32" t="str">
        <f t="shared" si="1567"/>
        <v/>
      </c>
      <c r="O5592" s="146"/>
      <c r="P5592" s="65"/>
      <c r="Q5592" s="65"/>
      <c r="R5592" s="66"/>
      <c r="S5592" s="66"/>
      <c r="T5592" s="66"/>
      <c r="U5592" s="67">
        <f t="shared" si="1577"/>
        <v>0</v>
      </c>
      <c r="V5592" s="66" t="e">
        <f t="shared" si="1568"/>
        <v>#VALUE!</v>
      </c>
      <c r="W5592" s="66" t="str">
        <f t="shared" si="1569"/>
        <v/>
      </c>
      <c r="X5592" s="66">
        <f>A5592+SUMIFS(Presensi!F:F,Presensi!E:E,'Entry Data'!AP5592)</f>
        <v>0</v>
      </c>
      <c r="Y5592" s="66" t="str">
        <f>IFERROR(INDEX('Retasi Pricing'!F:F,MATCH('Entry Data'!AM5592,'Retasi Pricing'!E:E,0))*X5592,"")</f>
        <v/>
      </c>
      <c r="Z5592" s="62"/>
      <c r="AA5592" s="62"/>
      <c r="AB5592" s="32"/>
      <c r="AC5592" s="32"/>
      <c r="AD5592" s="32" t="str">
        <f t="shared" si="1570"/>
        <v/>
      </c>
      <c r="AF5592" s="5" t="str">
        <f t="shared" si="1571"/>
        <v/>
      </c>
      <c r="AG5592" s="5" t="str">
        <f t="shared" si="1572"/>
        <v/>
      </c>
      <c r="AH5592" s="5" t="str">
        <f t="shared" si="1573"/>
        <v/>
      </c>
      <c r="AI5592" s="5" t="str">
        <f t="shared" si="1574"/>
        <v/>
      </c>
      <c r="AJ5592" s="5" t="str">
        <f t="shared" si="1575"/>
        <v/>
      </c>
      <c r="AK5592" s="5" t="str">
        <f t="shared" si="1576"/>
        <v/>
      </c>
      <c r="AM5592" s="5" t="str">
        <f t="shared" si="1578"/>
        <v/>
      </c>
      <c r="AN5592" s="5" t="str">
        <f t="shared" si="1579"/>
        <v/>
      </c>
      <c r="AO5592" s="5" t="str">
        <f t="shared" si="1580"/>
        <v/>
      </c>
      <c r="AP5592" s="5" t="str">
        <f t="shared" si="1581"/>
        <v/>
      </c>
    </row>
    <row r="5593" spans="1:42" x14ac:dyDescent="0.3">
      <c r="A5593" s="33"/>
      <c r="B5593" s="33"/>
      <c r="C5593" s="70"/>
      <c r="D5593" s="71"/>
      <c r="E5593" s="70"/>
      <c r="F5593" s="71"/>
      <c r="G5593" s="33"/>
      <c r="H5593" s="33"/>
      <c r="I5593" s="33"/>
      <c r="J5593" s="33"/>
      <c r="K5593" s="63"/>
      <c r="L5593" s="32" t="str">
        <f t="shared" si="1565"/>
        <v/>
      </c>
      <c r="M5593" s="32" t="str">
        <f t="shared" si="1566"/>
        <v/>
      </c>
      <c r="N5593" s="32" t="str">
        <f t="shared" si="1567"/>
        <v/>
      </c>
      <c r="O5593" s="146"/>
      <c r="P5593" s="65"/>
      <c r="Q5593" s="65"/>
      <c r="R5593" s="66"/>
      <c r="S5593" s="66"/>
      <c r="T5593" s="66"/>
      <c r="U5593" s="67">
        <f t="shared" si="1577"/>
        <v>0</v>
      </c>
      <c r="V5593" s="66" t="e">
        <f t="shared" si="1568"/>
        <v>#VALUE!</v>
      </c>
      <c r="W5593" s="66" t="str">
        <f t="shared" si="1569"/>
        <v/>
      </c>
      <c r="X5593" s="66">
        <f>A5593+SUMIFS(Presensi!F:F,Presensi!E:E,'Entry Data'!AP5593)</f>
        <v>0</v>
      </c>
      <c r="Y5593" s="66" t="str">
        <f>IFERROR(INDEX('Retasi Pricing'!F:F,MATCH('Entry Data'!AM5593,'Retasi Pricing'!E:E,0))*X5593,"")</f>
        <v/>
      </c>
      <c r="Z5593" s="62"/>
      <c r="AA5593" s="62"/>
      <c r="AB5593" s="32"/>
      <c r="AC5593" s="32"/>
      <c r="AD5593" s="32" t="str">
        <f t="shared" si="1570"/>
        <v/>
      </c>
      <c r="AF5593" s="5" t="str">
        <f t="shared" si="1571"/>
        <v/>
      </c>
      <c r="AG5593" s="5" t="str">
        <f t="shared" si="1572"/>
        <v/>
      </c>
      <c r="AH5593" s="5" t="str">
        <f t="shared" si="1573"/>
        <v/>
      </c>
      <c r="AI5593" s="5" t="str">
        <f t="shared" si="1574"/>
        <v/>
      </c>
      <c r="AJ5593" s="5" t="str">
        <f t="shared" si="1575"/>
        <v/>
      </c>
      <c r="AK5593" s="5" t="str">
        <f t="shared" si="1576"/>
        <v/>
      </c>
      <c r="AM5593" s="5" t="str">
        <f t="shared" si="1578"/>
        <v/>
      </c>
      <c r="AN5593" s="5" t="str">
        <f t="shared" si="1579"/>
        <v/>
      </c>
      <c r="AO5593" s="5" t="str">
        <f t="shared" si="1580"/>
        <v/>
      </c>
      <c r="AP5593" s="5" t="str">
        <f t="shared" si="1581"/>
        <v/>
      </c>
    </row>
    <row r="5594" spans="1:42" x14ac:dyDescent="0.3">
      <c r="A5594" s="33"/>
      <c r="B5594" s="33"/>
      <c r="C5594" s="70"/>
      <c r="D5594" s="71"/>
      <c r="E5594" s="70"/>
      <c r="F5594" s="71"/>
      <c r="G5594" s="33"/>
      <c r="H5594" s="33"/>
      <c r="I5594" s="33"/>
      <c r="J5594" s="33"/>
      <c r="K5594" s="63"/>
      <c r="L5594" s="32" t="str">
        <f t="shared" si="1565"/>
        <v/>
      </c>
      <c r="M5594" s="32" t="str">
        <f t="shared" si="1566"/>
        <v/>
      </c>
      <c r="N5594" s="32" t="str">
        <f t="shared" si="1567"/>
        <v/>
      </c>
      <c r="O5594" s="146"/>
      <c r="P5594" s="65"/>
      <c r="Q5594" s="65"/>
      <c r="R5594" s="66"/>
      <c r="S5594" s="66"/>
      <c r="T5594" s="66"/>
      <c r="U5594" s="67">
        <f t="shared" si="1577"/>
        <v>0</v>
      </c>
      <c r="V5594" s="66" t="e">
        <f t="shared" si="1568"/>
        <v>#VALUE!</v>
      </c>
      <c r="W5594" s="66" t="str">
        <f t="shared" si="1569"/>
        <v/>
      </c>
      <c r="X5594" s="66">
        <f>A5594+SUMIFS(Presensi!F:F,Presensi!E:E,'Entry Data'!AP5594)</f>
        <v>0</v>
      </c>
      <c r="Y5594" s="66" t="str">
        <f>IFERROR(INDEX('Retasi Pricing'!F:F,MATCH('Entry Data'!AM5594,'Retasi Pricing'!E:E,0))*X5594,"")</f>
        <v/>
      </c>
      <c r="Z5594" s="62"/>
      <c r="AA5594" s="62"/>
      <c r="AB5594" s="32"/>
      <c r="AC5594" s="32"/>
      <c r="AD5594" s="32" t="str">
        <f t="shared" si="1570"/>
        <v/>
      </c>
      <c r="AF5594" s="5" t="str">
        <f t="shared" si="1571"/>
        <v/>
      </c>
      <c r="AG5594" s="5" t="str">
        <f t="shared" si="1572"/>
        <v/>
      </c>
      <c r="AH5594" s="5" t="str">
        <f t="shared" si="1573"/>
        <v/>
      </c>
      <c r="AI5594" s="5" t="str">
        <f t="shared" si="1574"/>
        <v/>
      </c>
      <c r="AJ5594" s="5" t="str">
        <f t="shared" si="1575"/>
        <v/>
      </c>
      <c r="AK5594" s="5" t="str">
        <f t="shared" si="1576"/>
        <v/>
      </c>
      <c r="AM5594" s="5" t="str">
        <f t="shared" si="1578"/>
        <v/>
      </c>
      <c r="AN5594" s="5" t="str">
        <f t="shared" si="1579"/>
        <v/>
      </c>
      <c r="AO5594" s="5" t="str">
        <f t="shared" si="1580"/>
        <v/>
      </c>
      <c r="AP5594" s="5" t="str">
        <f t="shared" si="1581"/>
        <v/>
      </c>
    </row>
    <row r="5595" spans="1:42" x14ac:dyDescent="0.3">
      <c r="A5595" s="33"/>
      <c r="B5595" s="33"/>
      <c r="C5595" s="70"/>
      <c r="D5595" s="71"/>
      <c r="E5595" s="70"/>
      <c r="F5595" s="71"/>
      <c r="G5595" s="33"/>
      <c r="H5595" s="33"/>
      <c r="I5595" s="33"/>
      <c r="J5595" s="33"/>
      <c r="K5595" s="63"/>
      <c r="L5595" s="32" t="str">
        <f t="shared" si="1565"/>
        <v/>
      </c>
      <c r="M5595" s="32" t="str">
        <f t="shared" si="1566"/>
        <v/>
      </c>
      <c r="N5595" s="32" t="str">
        <f t="shared" si="1567"/>
        <v/>
      </c>
      <c r="O5595" s="146"/>
      <c r="P5595" s="65"/>
      <c r="Q5595" s="65"/>
      <c r="R5595" s="66"/>
      <c r="S5595" s="66"/>
      <c r="T5595" s="66"/>
      <c r="U5595" s="67">
        <f t="shared" si="1577"/>
        <v>0</v>
      </c>
      <c r="V5595" s="66" t="e">
        <f t="shared" si="1568"/>
        <v>#VALUE!</v>
      </c>
      <c r="W5595" s="66" t="str">
        <f t="shared" si="1569"/>
        <v/>
      </c>
      <c r="X5595" s="66">
        <f>A5595+SUMIFS(Presensi!F:F,Presensi!E:E,'Entry Data'!AP5595)</f>
        <v>0</v>
      </c>
      <c r="Y5595" s="66" t="str">
        <f>IFERROR(INDEX('Retasi Pricing'!F:F,MATCH('Entry Data'!AM5595,'Retasi Pricing'!E:E,0))*X5595,"")</f>
        <v/>
      </c>
      <c r="Z5595" s="62"/>
      <c r="AA5595" s="62"/>
      <c r="AB5595" s="32"/>
      <c r="AC5595" s="32"/>
      <c r="AD5595" s="32" t="str">
        <f t="shared" si="1570"/>
        <v/>
      </c>
      <c r="AF5595" s="5" t="str">
        <f t="shared" si="1571"/>
        <v/>
      </c>
      <c r="AG5595" s="5" t="str">
        <f t="shared" si="1572"/>
        <v/>
      </c>
      <c r="AH5595" s="5" t="str">
        <f t="shared" si="1573"/>
        <v/>
      </c>
      <c r="AI5595" s="5" t="str">
        <f t="shared" si="1574"/>
        <v/>
      </c>
      <c r="AJ5595" s="5" t="str">
        <f t="shared" si="1575"/>
        <v/>
      </c>
      <c r="AK5595" s="5" t="str">
        <f t="shared" si="1576"/>
        <v/>
      </c>
      <c r="AM5595" s="5" t="str">
        <f t="shared" si="1578"/>
        <v/>
      </c>
      <c r="AN5595" s="5" t="str">
        <f t="shared" si="1579"/>
        <v/>
      </c>
      <c r="AO5595" s="5" t="str">
        <f t="shared" si="1580"/>
        <v/>
      </c>
      <c r="AP5595" s="5" t="str">
        <f t="shared" si="1581"/>
        <v/>
      </c>
    </row>
    <row r="5596" spans="1:42" x14ac:dyDescent="0.3">
      <c r="A5596" s="33"/>
      <c r="B5596" s="33"/>
      <c r="C5596" s="70"/>
      <c r="D5596" s="71"/>
      <c r="E5596" s="70"/>
      <c r="F5596" s="71"/>
      <c r="G5596" s="33"/>
      <c r="H5596" s="33"/>
      <c r="I5596" s="33"/>
      <c r="J5596" s="33"/>
      <c r="K5596" s="63"/>
      <c r="L5596" s="32" t="str">
        <f t="shared" si="1565"/>
        <v/>
      </c>
      <c r="M5596" s="32" t="str">
        <f t="shared" si="1566"/>
        <v/>
      </c>
      <c r="N5596" s="32" t="str">
        <f t="shared" si="1567"/>
        <v/>
      </c>
      <c r="O5596" s="146"/>
      <c r="P5596" s="65"/>
      <c r="Q5596" s="65"/>
      <c r="R5596" s="66"/>
      <c r="S5596" s="66"/>
      <c r="T5596" s="66"/>
      <c r="U5596" s="67">
        <f t="shared" si="1577"/>
        <v>0</v>
      </c>
      <c r="V5596" s="66" t="e">
        <f t="shared" si="1568"/>
        <v>#VALUE!</v>
      </c>
      <c r="W5596" s="66" t="str">
        <f t="shared" si="1569"/>
        <v/>
      </c>
      <c r="X5596" s="66">
        <f>A5596+SUMIFS(Presensi!F:F,Presensi!E:E,'Entry Data'!AP5596)</f>
        <v>0</v>
      </c>
      <c r="Y5596" s="66" t="str">
        <f>IFERROR(INDEX('Retasi Pricing'!F:F,MATCH('Entry Data'!AM5596,'Retasi Pricing'!E:E,0))*X5596,"")</f>
        <v/>
      </c>
      <c r="Z5596" s="62"/>
      <c r="AA5596" s="62"/>
      <c r="AB5596" s="32"/>
      <c r="AC5596" s="32"/>
      <c r="AD5596" s="32" t="str">
        <f t="shared" si="1570"/>
        <v/>
      </c>
      <c r="AF5596" s="5" t="str">
        <f t="shared" si="1571"/>
        <v/>
      </c>
      <c r="AG5596" s="5" t="str">
        <f t="shared" si="1572"/>
        <v/>
      </c>
      <c r="AH5596" s="5" t="str">
        <f t="shared" si="1573"/>
        <v/>
      </c>
      <c r="AI5596" s="5" t="str">
        <f t="shared" si="1574"/>
        <v/>
      </c>
      <c r="AJ5596" s="5" t="str">
        <f t="shared" si="1575"/>
        <v/>
      </c>
      <c r="AK5596" s="5" t="str">
        <f t="shared" si="1576"/>
        <v/>
      </c>
      <c r="AM5596" s="5" t="str">
        <f t="shared" si="1578"/>
        <v/>
      </c>
      <c r="AN5596" s="5" t="str">
        <f t="shared" si="1579"/>
        <v/>
      </c>
      <c r="AO5596" s="5" t="str">
        <f t="shared" si="1580"/>
        <v/>
      </c>
      <c r="AP5596" s="5" t="str">
        <f t="shared" si="1581"/>
        <v/>
      </c>
    </row>
    <row r="5597" spans="1:42" x14ac:dyDescent="0.3">
      <c r="A5597" s="33"/>
      <c r="B5597" s="33"/>
      <c r="C5597" s="70"/>
      <c r="D5597" s="71"/>
      <c r="E5597" s="70"/>
      <c r="F5597" s="71"/>
      <c r="G5597" s="33"/>
      <c r="H5597" s="33"/>
      <c r="I5597" s="33"/>
      <c r="J5597" s="33"/>
      <c r="K5597" s="63"/>
      <c r="L5597" s="32" t="str">
        <f t="shared" si="1565"/>
        <v/>
      </c>
      <c r="M5597" s="32" t="str">
        <f t="shared" si="1566"/>
        <v/>
      </c>
      <c r="N5597" s="32" t="str">
        <f t="shared" si="1567"/>
        <v/>
      </c>
      <c r="O5597" s="146"/>
      <c r="P5597" s="65"/>
      <c r="Q5597" s="65"/>
      <c r="R5597" s="66"/>
      <c r="S5597" s="66"/>
      <c r="T5597" s="66"/>
      <c r="U5597" s="67">
        <f t="shared" si="1577"/>
        <v>0</v>
      </c>
      <c r="V5597" s="66" t="e">
        <f t="shared" si="1568"/>
        <v>#VALUE!</v>
      </c>
      <c r="W5597" s="66" t="str">
        <f t="shared" si="1569"/>
        <v/>
      </c>
      <c r="X5597" s="66">
        <f>A5597+SUMIFS(Presensi!F:F,Presensi!E:E,'Entry Data'!AP5597)</f>
        <v>0</v>
      </c>
      <c r="Y5597" s="66" t="str">
        <f>IFERROR(INDEX('Retasi Pricing'!F:F,MATCH('Entry Data'!AM5597,'Retasi Pricing'!E:E,0))*X5597,"")</f>
        <v/>
      </c>
      <c r="Z5597" s="62"/>
      <c r="AA5597" s="62"/>
      <c r="AB5597" s="32"/>
      <c r="AC5597" s="32"/>
      <c r="AD5597" s="32" t="str">
        <f t="shared" si="1570"/>
        <v/>
      </c>
      <c r="AF5597" s="5" t="str">
        <f t="shared" si="1571"/>
        <v/>
      </c>
      <c r="AG5597" s="5" t="str">
        <f t="shared" si="1572"/>
        <v/>
      </c>
      <c r="AH5597" s="5" t="str">
        <f t="shared" si="1573"/>
        <v/>
      </c>
      <c r="AI5597" s="5" t="str">
        <f t="shared" si="1574"/>
        <v/>
      </c>
      <c r="AJ5597" s="5" t="str">
        <f t="shared" si="1575"/>
        <v/>
      </c>
      <c r="AK5597" s="5" t="str">
        <f t="shared" si="1576"/>
        <v/>
      </c>
      <c r="AM5597" s="5" t="str">
        <f t="shared" si="1578"/>
        <v/>
      </c>
      <c r="AN5597" s="5" t="str">
        <f t="shared" si="1579"/>
        <v/>
      </c>
      <c r="AO5597" s="5" t="str">
        <f t="shared" si="1580"/>
        <v/>
      </c>
      <c r="AP5597" s="5" t="str">
        <f t="shared" si="1581"/>
        <v/>
      </c>
    </row>
    <row r="5598" spans="1:42" x14ac:dyDescent="0.3">
      <c r="A5598" s="33"/>
      <c r="B5598" s="33"/>
      <c r="C5598" s="70"/>
      <c r="D5598" s="71"/>
      <c r="E5598" s="70"/>
      <c r="F5598" s="71"/>
      <c r="G5598" s="33"/>
      <c r="H5598" s="33"/>
      <c r="I5598" s="33"/>
      <c r="J5598" s="33"/>
      <c r="K5598" s="63"/>
      <c r="L5598" s="32" t="str">
        <f t="shared" si="1565"/>
        <v/>
      </c>
      <c r="M5598" s="32" t="str">
        <f t="shared" si="1566"/>
        <v/>
      </c>
      <c r="N5598" s="32" t="str">
        <f t="shared" si="1567"/>
        <v/>
      </c>
      <c r="O5598" s="146"/>
      <c r="P5598" s="65"/>
      <c r="Q5598" s="65"/>
      <c r="R5598" s="66"/>
      <c r="S5598" s="66"/>
      <c r="T5598" s="66"/>
      <c r="U5598" s="67">
        <f t="shared" si="1577"/>
        <v>0</v>
      </c>
      <c r="V5598" s="66" t="e">
        <f t="shared" si="1568"/>
        <v>#VALUE!</v>
      </c>
      <c r="W5598" s="66" t="str">
        <f t="shared" si="1569"/>
        <v/>
      </c>
      <c r="X5598" s="66">
        <f>A5598+SUMIFS(Presensi!F:F,Presensi!E:E,'Entry Data'!AP5598)</f>
        <v>0</v>
      </c>
      <c r="Y5598" s="66" t="str">
        <f>IFERROR(INDEX('Retasi Pricing'!F:F,MATCH('Entry Data'!AM5598,'Retasi Pricing'!E:E,0))*X5598,"")</f>
        <v/>
      </c>
      <c r="Z5598" s="62"/>
      <c r="AA5598" s="62"/>
      <c r="AB5598" s="32"/>
      <c r="AC5598" s="32"/>
      <c r="AD5598" s="32" t="str">
        <f t="shared" si="1570"/>
        <v/>
      </c>
      <c r="AF5598" s="5" t="str">
        <f t="shared" si="1571"/>
        <v/>
      </c>
      <c r="AG5598" s="5" t="str">
        <f t="shared" si="1572"/>
        <v/>
      </c>
      <c r="AH5598" s="5" t="str">
        <f t="shared" si="1573"/>
        <v/>
      </c>
      <c r="AI5598" s="5" t="str">
        <f t="shared" si="1574"/>
        <v/>
      </c>
      <c r="AJ5598" s="5" t="str">
        <f t="shared" si="1575"/>
        <v/>
      </c>
      <c r="AK5598" s="5" t="str">
        <f t="shared" si="1576"/>
        <v/>
      </c>
      <c r="AM5598" s="5" t="str">
        <f t="shared" si="1578"/>
        <v/>
      </c>
      <c r="AN5598" s="5" t="str">
        <f t="shared" si="1579"/>
        <v/>
      </c>
      <c r="AO5598" s="5" t="str">
        <f t="shared" si="1580"/>
        <v/>
      </c>
      <c r="AP5598" s="5" t="str">
        <f t="shared" si="1581"/>
        <v/>
      </c>
    </row>
    <row r="5599" spans="1:42" x14ac:dyDescent="0.3">
      <c r="A5599" s="33"/>
      <c r="B5599" s="33"/>
      <c r="C5599" s="70"/>
      <c r="D5599" s="71"/>
      <c r="E5599" s="70"/>
      <c r="F5599" s="71"/>
      <c r="G5599" s="33"/>
      <c r="H5599" s="33"/>
      <c r="I5599" s="33"/>
      <c r="J5599" s="33"/>
      <c r="K5599" s="63"/>
      <c r="L5599" s="32" t="str">
        <f t="shared" si="1565"/>
        <v/>
      </c>
      <c r="M5599" s="32" t="str">
        <f t="shared" si="1566"/>
        <v/>
      </c>
      <c r="N5599" s="32" t="str">
        <f t="shared" si="1567"/>
        <v/>
      </c>
      <c r="O5599" s="146"/>
      <c r="P5599" s="65"/>
      <c r="Q5599" s="65"/>
      <c r="R5599" s="66"/>
      <c r="S5599" s="66"/>
      <c r="T5599" s="66"/>
      <c r="U5599" s="67">
        <f t="shared" si="1577"/>
        <v>0</v>
      </c>
      <c r="V5599" s="66" t="e">
        <f t="shared" si="1568"/>
        <v>#VALUE!</v>
      </c>
      <c r="W5599" s="66" t="str">
        <f t="shared" si="1569"/>
        <v/>
      </c>
      <c r="X5599" s="66">
        <f>A5599+SUMIFS(Presensi!F:F,Presensi!E:E,'Entry Data'!AP5599)</f>
        <v>0</v>
      </c>
      <c r="Y5599" s="66" t="str">
        <f>IFERROR(INDEX('Retasi Pricing'!F:F,MATCH('Entry Data'!AM5599,'Retasi Pricing'!E:E,0))*X5599,"")</f>
        <v/>
      </c>
      <c r="Z5599" s="62"/>
      <c r="AA5599" s="62"/>
      <c r="AB5599" s="32"/>
      <c r="AC5599" s="32"/>
      <c r="AD5599" s="32" t="str">
        <f t="shared" si="1570"/>
        <v/>
      </c>
      <c r="AF5599" s="5" t="str">
        <f t="shared" si="1571"/>
        <v/>
      </c>
      <c r="AG5599" s="5" t="str">
        <f t="shared" si="1572"/>
        <v/>
      </c>
      <c r="AH5599" s="5" t="str">
        <f t="shared" si="1573"/>
        <v/>
      </c>
      <c r="AI5599" s="5" t="str">
        <f t="shared" si="1574"/>
        <v/>
      </c>
      <c r="AJ5599" s="5" t="str">
        <f t="shared" si="1575"/>
        <v/>
      </c>
      <c r="AK5599" s="5" t="str">
        <f t="shared" si="1576"/>
        <v/>
      </c>
      <c r="AM5599" s="5" t="str">
        <f t="shared" si="1578"/>
        <v/>
      </c>
      <c r="AN5599" s="5" t="str">
        <f t="shared" si="1579"/>
        <v/>
      </c>
      <c r="AO5599" s="5" t="str">
        <f t="shared" si="1580"/>
        <v/>
      </c>
      <c r="AP5599" s="5" t="str">
        <f t="shared" si="1581"/>
        <v/>
      </c>
    </row>
    <row r="5600" spans="1:42" x14ac:dyDescent="0.3">
      <c r="A5600" s="33"/>
      <c r="B5600" s="33"/>
      <c r="C5600" s="70"/>
      <c r="D5600" s="71"/>
      <c r="E5600" s="70"/>
      <c r="F5600" s="71"/>
      <c r="G5600" s="33"/>
      <c r="H5600" s="33"/>
      <c r="I5600" s="33"/>
      <c r="J5600" s="33"/>
      <c r="K5600" s="63"/>
      <c r="L5600" s="32" t="str">
        <f t="shared" si="1565"/>
        <v/>
      </c>
      <c r="M5600" s="32" t="str">
        <f t="shared" si="1566"/>
        <v/>
      </c>
      <c r="N5600" s="32" t="str">
        <f t="shared" si="1567"/>
        <v/>
      </c>
      <c r="O5600" s="146"/>
      <c r="P5600" s="65"/>
      <c r="Q5600" s="65"/>
      <c r="R5600" s="66"/>
      <c r="S5600" s="66"/>
      <c r="T5600" s="66"/>
      <c r="U5600" s="67">
        <f t="shared" si="1577"/>
        <v>0</v>
      </c>
      <c r="V5600" s="66" t="e">
        <f t="shared" si="1568"/>
        <v>#VALUE!</v>
      </c>
      <c r="W5600" s="66" t="str">
        <f t="shared" si="1569"/>
        <v/>
      </c>
      <c r="X5600" s="66">
        <f>A5600+SUMIFS(Presensi!F:F,Presensi!E:E,'Entry Data'!AP5600)</f>
        <v>0</v>
      </c>
      <c r="Y5600" s="66" t="str">
        <f>IFERROR(INDEX('Retasi Pricing'!F:F,MATCH('Entry Data'!AM5600,'Retasi Pricing'!E:E,0))*X5600,"")</f>
        <v/>
      </c>
      <c r="Z5600" s="62"/>
      <c r="AA5600" s="62"/>
      <c r="AB5600" s="32"/>
      <c r="AC5600" s="32"/>
      <c r="AD5600" s="32" t="str">
        <f t="shared" si="1570"/>
        <v/>
      </c>
      <c r="AF5600" s="5" t="str">
        <f t="shared" si="1571"/>
        <v/>
      </c>
      <c r="AG5600" s="5" t="str">
        <f t="shared" si="1572"/>
        <v/>
      </c>
      <c r="AH5600" s="5" t="str">
        <f t="shared" si="1573"/>
        <v/>
      </c>
      <c r="AI5600" s="5" t="str">
        <f t="shared" si="1574"/>
        <v/>
      </c>
      <c r="AJ5600" s="5" t="str">
        <f t="shared" si="1575"/>
        <v/>
      </c>
      <c r="AK5600" s="5" t="str">
        <f t="shared" si="1576"/>
        <v/>
      </c>
      <c r="AM5600" s="5" t="str">
        <f t="shared" si="1578"/>
        <v/>
      </c>
      <c r="AN5600" s="5" t="str">
        <f t="shared" si="1579"/>
        <v/>
      </c>
      <c r="AO5600" s="5" t="str">
        <f t="shared" si="1580"/>
        <v/>
      </c>
      <c r="AP5600" s="5" t="str">
        <f t="shared" si="1581"/>
        <v/>
      </c>
    </row>
    <row r="5601" spans="1:42" x14ac:dyDescent="0.3">
      <c r="A5601" s="33"/>
      <c r="B5601" s="33"/>
      <c r="C5601" s="70"/>
      <c r="D5601" s="71"/>
      <c r="E5601" s="70"/>
      <c r="F5601" s="71"/>
      <c r="G5601" s="33"/>
      <c r="H5601" s="33"/>
      <c r="I5601" s="33"/>
      <c r="J5601" s="33"/>
      <c r="K5601" s="63"/>
      <c r="L5601" s="32" t="str">
        <f t="shared" si="1565"/>
        <v/>
      </c>
      <c r="M5601" s="32" t="str">
        <f t="shared" si="1566"/>
        <v/>
      </c>
      <c r="N5601" s="32" t="str">
        <f t="shared" si="1567"/>
        <v/>
      </c>
      <c r="O5601" s="146"/>
      <c r="P5601" s="65"/>
      <c r="Q5601" s="65"/>
      <c r="R5601" s="66"/>
      <c r="S5601" s="66"/>
      <c r="T5601" s="66"/>
      <c r="U5601" s="67">
        <f t="shared" si="1577"/>
        <v>0</v>
      </c>
      <c r="V5601" s="66" t="e">
        <f t="shared" si="1568"/>
        <v>#VALUE!</v>
      </c>
      <c r="W5601" s="66" t="str">
        <f t="shared" si="1569"/>
        <v/>
      </c>
      <c r="X5601" s="66">
        <f>A5601+SUMIFS(Presensi!F:F,Presensi!E:E,'Entry Data'!AP5601)</f>
        <v>0</v>
      </c>
      <c r="Y5601" s="66" t="str">
        <f>IFERROR(INDEX('Retasi Pricing'!F:F,MATCH('Entry Data'!AM5601,'Retasi Pricing'!E:E,0))*X5601,"")</f>
        <v/>
      </c>
      <c r="Z5601" s="62"/>
      <c r="AA5601" s="62"/>
      <c r="AB5601" s="32"/>
      <c r="AC5601" s="32"/>
      <c r="AD5601" s="32" t="str">
        <f t="shared" si="1570"/>
        <v/>
      </c>
      <c r="AF5601" s="5" t="str">
        <f t="shared" si="1571"/>
        <v/>
      </c>
      <c r="AG5601" s="5" t="str">
        <f t="shared" si="1572"/>
        <v/>
      </c>
      <c r="AH5601" s="5" t="str">
        <f t="shared" si="1573"/>
        <v/>
      </c>
      <c r="AI5601" s="5" t="str">
        <f t="shared" si="1574"/>
        <v/>
      </c>
      <c r="AJ5601" s="5" t="str">
        <f t="shared" si="1575"/>
        <v/>
      </c>
      <c r="AK5601" s="5" t="str">
        <f t="shared" si="1576"/>
        <v/>
      </c>
      <c r="AM5601" s="5" t="str">
        <f t="shared" si="1578"/>
        <v/>
      </c>
      <c r="AN5601" s="5" t="str">
        <f t="shared" si="1579"/>
        <v/>
      </c>
      <c r="AO5601" s="5" t="str">
        <f t="shared" si="1580"/>
        <v/>
      </c>
      <c r="AP5601" s="5" t="str">
        <f t="shared" si="1581"/>
        <v/>
      </c>
    </row>
    <row r="5602" spans="1:42" x14ac:dyDescent="0.3">
      <c r="A5602" s="33"/>
      <c r="B5602" s="33"/>
      <c r="C5602" s="70"/>
      <c r="D5602" s="71"/>
      <c r="E5602" s="70"/>
      <c r="F5602" s="71"/>
      <c r="G5602" s="33"/>
      <c r="H5602" s="33"/>
      <c r="I5602" s="33"/>
      <c r="J5602" s="33"/>
      <c r="K5602" s="63"/>
      <c r="L5602" s="32" t="str">
        <f t="shared" si="1565"/>
        <v/>
      </c>
      <c r="M5602" s="32" t="str">
        <f t="shared" si="1566"/>
        <v/>
      </c>
      <c r="N5602" s="32" t="str">
        <f t="shared" si="1567"/>
        <v/>
      </c>
      <c r="O5602" s="146"/>
      <c r="P5602" s="65"/>
      <c r="Q5602" s="65"/>
      <c r="R5602" s="66"/>
      <c r="S5602" s="66"/>
      <c r="T5602" s="66"/>
      <c r="U5602" s="67">
        <f t="shared" si="1577"/>
        <v>0</v>
      </c>
      <c r="V5602" s="66" t="e">
        <f t="shared" si="1568"/>
        <v>#VALUE!</v>
      </c>
      <c r="W5602" s="66" t="str">
        <f t="shared" si="1569"/>
        <v/>
      </c>
      <c r="X5602" s="66">
        <f>A5602+SUMIFS(Presensi!F:F,Presensi!E:E,'Entry Data'!AP5602)</f>
        <v>0</v>
      </c>
      <c r="Y5602" s="66" t="str">
        <f>IFERROR(INDEX('Retasi Pricing'!F:F,MATCH('Entry Data'!AM5602,'Retasi Pricing'!E:E,0))*X5602,"")</f>
        <v/>
      </c>
      <c r="Z5602" s="62"/>
      <c r="AA5602" s="62"/>
      <c r="AB5602" s="32"/>
      <c r="AC5602" s="32"/>
      <c r="AD5602" s="32" t="str">
        <f t="shared" si="1570"/>
        <v/>
      </c>
      <c r="AF5602" s="5" t="str">
        <f t="shared" si="1571"/>
        <v/>
      </c>
      <c r="AG5602" s="5" t="str">
        <f t="shared" si="1572"/>
        <v/>
      </c>
      <c r="AH5602" s="5" t="str">
        <f t="shared" si="1573"/>
        <v/>
      </c>
      <c r="AI5602" s="5" t="str">
        <f t="shared" si="1574"/>
        <v/>
      </c>
      <c r="AJ5602" s="5" t="str">
        <f t="shared" si="1575"/>
        <v/>
      </c>
      <c r="AK5602" s="5" t="str">
        <f t="shared" si="1576"/>
        <v/>
      </c>
      <c r="AM5602" s="5" t="str">
        <f t="shared" si="1578"/>
        <v/>
      </c>
      <c r="AN5602" s="5" t="str">
        <f t="shared" si="1579"/>
        <v/>
      </c>
      <c r="AO5602" s="5" t="str">
        <f t="shared" si="1580"/>
        <v/>
      </c>
      <c r="AP5602" s="5" t="str">
        <f t="shared" si="1581"/>
        <v/>
      </c>
    </row>
    <row r="5603" spans="1:42" x14ac:dyDescent="0.3">
      <c r="A5603" s="33"/>
      <c r="B5603" s="33"/>
      <c r="C5603" s="70"/>
      <c r="D5603" s="71"/>
      <c r="E5603" s="70"/>
      <c r="F5603" s="71"/>
      <c r="G5603" s="33"/>
      <c r="H5603" s="33"/>
      <c r="I5603" s="33"/>
      <c r="J5603" s="33"/>
      <c r="K5603" s="63"/>
      <c r="L5603" s="32" t="str">
        <f t="shared" si="1565"/>
        <v/>
      </c>
      <c r="M5603" s="32" t="str">
        <f t="shared" si="1566"/>
        <v/>
      </c>
      <c r="N5603" s="32" t="str">
        <f t="shared" si="1567"/>
        <v/>
      </c>
      <c r="O5603" s="146"/>
      <c r="P5603" s="65"/>
      <c r="Q5603" s="65"/>
      <c r="R5603" s="66"/>
      <c r="S5603" s="66"/>
      <c r="T5603" s="66"/>
      <c r="U5603" s="67">
        <f t="shared" si="1577"/>
        <v>0</v>
      </c>
      <c r="V5603" s="66" t="e">
        <f t="shared" si="1568"/>
        <v>#VALUE!</v>
      </c>
      <c r="W5603" s="66" t="str">
        <f t="shared" si="1569"/>
        <v/>
      </c>
      <c r="X5603" s="66">
        <f>A5603+SUMIFS(Presensi!F:F,Presensi!E:E,'Entry Data'!AP5603)</f>
        <v>0</v>
      </c>
      <c r="Y5603" s="66" t="str">
        <f>IFERROR(INDEX('Retasi Pricing'!F:F,MATCH('Entry Data'!AM5603,'Retasi Pricing'!E:E,0))*X5603,"")</f>
        <v/>
      </c>
      <c r="Z5603" s="62"/>
      <c r="AA5603" s="62"/>
      <c r="AB5603" s="32"/>
      <c r="AC5603" s="32"/>
      <c r="AD5603" s="32" t="str">
        <f t="shared" si="1570"/>
        <v/>
      </c>
      <c r="AF5603" s="5" t="str">
        <f t="shared" si="1571"/>
        <v/>
      </c>
      <c r="AG5603" s="5" t="str">
        <f t="shared" si="1572"/>
        <v/>
      </c>
      <c r="AH5603" s="5" t="str">
        <f t="shared" si="1573"/>
        <v/>
      </c>
      <c r="AI5603" s="5" t="str">
        <f t="shared" si="1574"/>
        <v/>
      </c>
      <c r="AJ5603" s="5" t="str">
        <f t="shared" si="1575"/>
        <v/>
      </c>
      <c r="AK5603" s="5" t="str">
        <f t="shared" si="1576"/>
        <v/>
      </c>
      <c r="AM5603" s="5" t="str">
        <f t="shared" si="1578"/>
        <v/>
      </c>
      <c r="AN5603" s="5" t="str">
        <f t="shared" si="1579"/>
        <v/>
      </c>
      <c r="AO5603" s="5" t="str">
        <f t="shared" si="1580"/>
        <v/>
      </c>
      <c r="AP5603" s="5" t="str">
        <f t="shared" si="1581"/>
        <v/>
      </c>
    </row>
    <row r="5604" spans="1:42" x14ac:dyDescent="0.3">
      <c r="A5604" s="33"/>
      <c r="B5604" s="33"/>
      <c r="C5604" s="70"/>
      <c r="D5604" s="71"/>
      <c r="E5604" s="70"/>
      <c r="F5604" s="71"/>
      <c r="G5604" s="33"/>
      <c r="H5604" s="33"/>
      <c r="I5604" s="33"/>
      <c r="J5604" s="33"/>
      <c r="K5604" s="63"/>
      <c r="L5604" s="32" t="str">
        <f t="shared" si="1565"/>
        <v/>
      </c>
      <c r="M5604" s="32" t="str">
        <f t="shared" si="1566"/>
        <v/>
      </c>
      <c r="N5604" s="32" t="str">
        <f t="shared" si="1567"/>
        <v/>
      </c>
      <c r="O5604" s="146"/>
      <c r="P5604" s="65"/>
      <c r="Q5604" s="65"/>
      <c r="R5604" s="66"/>
      <c r="S5604" s="66"/>
      <c r="T5604" s="66"/>
      <c r="U5604" s="67">
        <f t="shared" si="1577"/>
        <v>0</v>
      </c>
      <c r="V5604" s="66" t="e">
        <f t="shared" si="1568"/>
        <v>#VALUE!</v>
      </c>
      <c r="W5604" s="66" t="str">
        <f t="shared" si="1569"/>
        <v/>
      </c>
      <c r="X5604" s="66">
        <f>A5604+SUMIFS(Presensi!F:F,Presensi!E:E,'Entry Data'!AP5604)</f>
        <v>0</v>
      </c>
      <c r="Y5604" s="66" t="str">
        <f>IFERROR(INDEX('Retasi Pricing'!F:F,MATCH('Entry Data'!AM5604,'Retasi Pricing'!E:E,0))*X5604,"")</f>
        <v/>
      </c>
      <c r="Z5604" s="62"/>
      <c r="AA5604" s="62"/>
      <c r="AB5604" s="32"/>
      <c r="AC5604" s="32"/>
      <c r="AD5604" s="32" t="str">
        <f t="shared" si="1570"/>
        <v/>
      </c>
      <c r="AF5604" s="5" t="str">
        <f t="shared" si="1571"/>
        <v/>
      </c>
      <c r="AG5604" s="5" t="str">
        <f t="shared" si="1572"/>
        <v/>
      </c>
      <c r="AH5604" s="5" t="str">
        <f t="shared" si="1573"/>
        <v/>
      </c>
      <c r="AI5604" s="5" t="str">
        <f t="shared" si="1574"/>
        <v/>
      </c>
      <c r="AJ5604" s="5" t="str">
        <f t="shared" si="1575"/>
        <v/>
      </c>
      <c r="AK5604" s="5" t="str">
        <f t="shared" si="1576"/>
        <v/>
      </c>
      <c r="AM5604" s="5" t="str">
        <f t="shared" si="1578"/>
        <v/>
      </c>
      <c r="AN5604" s="5" t="str">
        <f t="shared" si="1579"/>
        <v/>
      </c>
      <c r="AO5604" s="5" t="str">
        <f t="shared" si="1580"/>
        <v/>
      </c>
      <c r="AP5604" s="5" t="str">
        <f t="shared" si="1581"/>
        <v/>
      </c>
    </row>
    <row r="5605" spans="1:42" x14ac:dyDescent="0.3">
      <c r="A5605" s="33"/>
      <c r="B5605" s="33"/>
      <c r="C5605" s="70"/>
      <c r="D5605" s="71"/>
      <c r="E5605" s="70"/>
      <c r="F5605" s="71"/>
      <c r="G5605" s="33"/>
      <c r="H5605" s="33"/>
      <c r="I5605" s="33"/>
      <c r="J5605" s="33"/>
      <c r="K5605" s="63"/>
      <c r="L5605" s="32" t="str">
        <f t="shared" si="1565"/>
        <v/>
      </c>
      <c r="M5605" s="32" t="str">
        <f t="shared" si="1566"/>
        <v/>
      </c>
      <c r="N5605" s="32" t="str">
        <f t="shared" si="1567"/>
        <v/>
      </c>
      <c r="O5605" s="146"/>
      <c r="P5605" s="65"/>
      <c r="Q5605" s="65"/>
      <c r="R5605" s="66"/>
      <c r="S5605" s="66"/>
      <c r="T5605" s="66"/>
      <c r="U5605" s="67">
        <f t="shared" si="1577"/>
        <v>0</v>
      </c>
      <c r="V5605" s="66" t="e">
        <f t="shared" si="1568"/>
        <v>#VALUE!</v>
      </c>
      <c r="W5605" s="66" t="str">
        <f t="shared" si="1569"/>
        <v/>
      </c>
      <c r="X5605" s="66">
        <f>A5605+SUMIFS(Presensi!F:F,Presensi!E:E,'Entry Data'!AP5605)</f>
        <v>0</v>
      </c>
      <c r="Y5605" s="66" t="str">
        <f>IFERROR(INDEX('Retasi Pricing'!F:F,MATCH('Entry Data'!AM5605,'Retasi Pricing'!E:E,0))*X5605,"")</f>
        <v/>
      </c>
      <c r="Z5605" s="62"/>
      <c r="AA5605" s="62"/>
      <c r="AB5605" s="32"/>
      <c r="AC5605" s="32"/>
      <c r="AD5605" s="32" t="str">
        <f t="shared" si="1570"/>
        <v/>
      </c>
      <c r="AF5605" s="5" t="str">
        <f t="shared" si="1571"/>
        <v/>
      </c>
      <c r="AG5605" s="5" t="str">
        <f t="shared" si="1572"/>
        <v/>
      </c>
      <c r="AH5605" s="5" t="str">
        <f t="shared" si="1573"/>
        <v/>
      </c>
      <c r="AI5605" s="5" t="str">
        <f t="shared" si="1574"/>
        <v/>
      </c>
      <c r="AJ5605" s="5" t="str">
        <f t="shared" si="1575"/>
        <v/>
      </c>
      <c r="AK5605" s="5" t="str">
        <f t="shared" si="1576"/>
        <v/>
      </c>
      <c r="AM5605" s="5" t="str">
        <f t="shared" si="1578"/>
        <v/>
      </c>
      <c r="AN5605" s="5" t="str">
        <f t="shared" si="1579"/>
        <v/>
      </c>
      <c r="AO5605" s="5" t="str">
        <f t="shared" si="1580"/>
        <v/>
      </c>
      <c r="AP5605" s="5" t="str">
        <f t="shared" si="1581"/>
        <v/>
      </c>
    </row>
    <row r="5606" spans="1:42" x14ac:dyDescent="0.3">
      <c r="A5606" s="33"/>
      <c r="B5606" s="33"/>
      <c r="C5606" s="70"/>
      <c r="D5606" s="71"/>
      <c r="E5606" s="70"/>
      <c r="F5606" s="71"/>
      <c r="G5606" s="33"/>
      <c r="H5606" s="33"/>
      <c r="I5606" s="33"/>
      <c r="J5606" s="33"/>
      <c r="K5606" s="63"/>
      <c r="L5606" s="32" t="str">
        <f t="shared" si="1565"/>
        <v/>
      </c>
      <c r="M5606" s="32" t="str">
        <f t="shared" si="1566"/>
        <v/>
      </c>
      <c r="N5606" s="32" t="str">
        <f t="shared" si="1567"/>
        <v/>
      </c>
      <c r="O5606" s="146"/>
      <c r="P5606" s="65"/>
      <c r="Q5606" s="65"/>
      <c r="R5606" s="66"/>
      <c r="S5606" s="66"/>
      <c r="T5606" s="66"/>
      <c r="U5606" s="67">
        <f t="shared" si="1577"/>
        <v>0</v>
      </c>
      <c r="V5606" s="66" t="e">
        <f t="shared" si="1568"/>
        <v>#VALUE!</v>
      </c>
      <c r="W5606" s="66" t="str">
        <f t="shared" si="1569"/>
        <v/>
      </c>
      <c r="X5606" s="66">
        <f>A5606+SUMIFS(Presensi!F:F,Presensi!E:E,'Entry Data'!AP5606)</f>
        <v>0</v>
      </c>
      <c r="Y5606" s="66" t="str">
        <f>IFERROR(INDEX('Retasi Pricing'!F:F,MATCH('Entry Data'!AM5606,'Retasi Pricing'!E:E,0))*X5606,"")</f>
        <v/>
      </c>
      <c r="Z5606" s="62"/>
      <c r="AA5606" s="62"/>
      <c r="AB5606" s="32"/>
      <c r="AC5606" s="32"/>
      <c r="AD5606" s="32" t="str">
        <f t="shared" si="1570"/>
        <v/>
      </c>
      <c r="AF5606" s="5" t="str">
        <f t="shared" si="1571"/>
        <v/>
      </c>
      <c r="AG5606" s="5" t="str">
        <f t="shared" si="1572"/>
        <v/>
      </c>
      <c r="AH5606" s="5" t="str">
        <f t="shared" si="1573"/>
        <v/>
      </c>
      <c r="AI5606" s="5" t="str">
        <f t="shared" si="1574"/>
        <v/>
      </c>
      <c r="AJ5606" s="5" t="str">
        <f t="shared" si="1575"/>
        <v/>
      </c>
      <c r="AK5606" s="5" t="str">
        <f t="shared" si="1576"/>
        <v/>
      </c>
      <c r="AM5606" s="5" t="str">
        <f t="shared" si="1578"/>
        <v/>
      </c>
      <c r="AN5606" s="5" t="str">
        <f t="shared" si="1579"/>
        <v/>
      </c>
      <c r="AO5606" s="5" t="str">
        <f t="shared" si="1580"/>
        <v/>
      </c>
      <c r="AP5606" s="5" t="str">
        <f t="shared" si="1581"/>
        <v/>
      </c>
    </row>
    <row r="5607" spans="1:42" x14ac:dyDescent="0.3">
      <c r="A5607" s="33"/>
      <c r="B5607" s="33"/>
      <c r="C5607" s="70"/>
      <c r="D5607" s="71"/>
      <c r="E5607" s="70"/>
      <c r="F5607" s="71"/>
      <c r="G5607" s="33"/>
      <c r="H5607" s="33"/>
      <c r="I5607" s="33"/>
      <c r="J5607" s="33"/>
      <c r="K5607" s="63"/>
      <c r="L5607" s="32" t="str">
        <f t="shared" si="1565"/>
        <v/>
      </c>
      <c r="M5607" s="32" t="str">
        <f t="shared" si="1566"/>
        <v/>
      </c>
      <c r="N5607" s="32" t="str">
        <f t="shared" si="1567"/>
        <v/>
      </c>
      <c r="O5607" s="146"/>
      <c r="P5607" s="65"/>
      <c r="Q5607" s="65"/>
      <c r="R5607" s="66"/>
      <c r="S5607" s="66"/>
      <c r="T5607" s="66"/>
      <c r="U5607" s="67">
        <f t="shared" si="1577"/>
        <v>0</v>
      </c>
      <c r="V5607" s="66" t="e">
        <f t="shared" si="1568"/>
        <v>#VALUE!</v>
      </c>
      <c r="W5607" s="66" t="str">
        <f t="shared" si="1569"/>
        <v/>
      </c>
      <c r="X5607" s="66">
        <f>A5607+SUMIFS(Presensi!F:F,Presensi!E:E,'Entry Data'!AP5607)</f>
        <v>0</v>
      </c>
      <c r="Y5607" s="66" t="str">
        <f>IFERROR(INDEX('Retasi Pricing'!F:F,MATCH('Entry Data'!AM5607,'Retasi Pricing'!E:E,0))*X5607,"")</f>
        <v/>
      </c>
      <c r="Z5607" s="62"/>
      <c r="AA5607" s="62"/>
      <c r="AB5607" s="32"/>
      <c r="AC5607" s="32"/>
      <c r="AD5607" s="32" t="str">
        <f t="shared" si="1570"/>
        <v/>
      </c>
      <c r="AF5607" s="5" t="str">
        <f t="shared" si="1571"/>
        <v/>
      </c>
      <c r="AG5607" s="5" t="str">
        <f t="shared" si="1572"/>
        <v/>
      </c>
      <c r="AH5607" s="5" t="str">
        <f t="shared" si="1573"/>
        <v/>
      </c>
      <c r="AI5607" s="5" t="str">
        <f t="shared" si="1574"/>
        <v/>
      </c>
      <c r="AJ5607" s="5" t="str">
        <f t="shared" si="1575"/>
        <v/>
      </c>
      <c r="AK5607" s="5" t="str">
        <f t="shared" si="1576"/>
        <v/>
      </c>
      <c r="AM5607" s="5" t="str">
        <f t="shared" si="1578"/>
        <v/>
      </c>
      <c r="AN5607" s="5" t="str">
        <f t="shared" si="1579"/>
        <v/>
      </c>
      <c r="AO5607" s="5" t="str">
        <f t="shared" si="1580"/>
        <v/>
      </c>
      <c r="AP5607" s="5" t="str">
        <f t="shared" si="1581"/>
        <v/>
      </c>
    </row>
    <row r="5608" spans="1:42" x14ac:dyDescent="0.3">
      <c r="A5608" s="33"/>
      <c r="B5608" s="33"/>
      <c r="C5608" s="70"/>
      <c r="D5608" s="71"/>
      <c r="E5608" s="70"/>
      <c r="F5608" s="71"/>
      <c r="G5608" s="33"/>
      <c r="H5608" s="33"/>
      <c r="I5608" s="33"/>
      <c r="J5608" s="33"/>
      <c r="K5608" s="63"/>
      <c r="L5608" s="32" t="str">
        <f t="shared" si="1565"/>
        <v/>
      </c>
      <c r="M5608" s="32" t="str">
        <f t="shared" si="1566"/>
        <v/>
      </c>
      <c r="N5608" s="32" t="str">
        <f t="shared" si="1567"/>
        <v/>
      </c>
      <c r="O5608" s="146"/>
      <c r="P5608" s="65"/>
      <c r="Q5608" s="65"/>
      <c r="R5608" s="66"/>
      <c r="S5608" s="66"/>
      <c r="T5608" s="66"/>
      <c r="U5608" s="67">
        <f t="shared" si="1577"/>
        <v>0</v>
      </c>
      <c r="V5608" s="66" t="e">
        <f t="shared" si="1568"/>
        <v>#VALUE!</v>
      </c>
      <c r="W5608" s="66" t="str">
        <f t="shared" si="1569"/>
        <v/>
      </c>
      <c r="X5608" s="66">
        <f>A5608+SUMIFS(Presensi!F:F,Presensi!E:E,'Entry Data'!AP5608)</f>
        <v>0</v>
      </c>
      <c r="Y5608" s="66" t="str">
        <f>IFERROR(INDEX('Retasi Pricing'!F:F,MATCH('Entry Data'!AM5608,'Retasi Pricing'!E:E,0))*X5608,"")</f>
        <v/>
      </c>
      <c r="Z5608" s="62"/>
      <c r="AA5608" s="62"/>
      <c r="AB5608" s="32"/>
      <c r="AC5608" s="32"/>
      <c r="AD5608" s="32" t="str">
        <f t="shared" si="1570"/>
        <v/>
      </c>
      <c r="AF5608" s="5" t="str">
        <f t="shared" si="1571"/>
        <v/>
      </c>
      <c r="AG5608" s="5" t="str">
        <f t="shared" si="1572"/>
        <v/>
      </c>
      <c r="AH5608" s="5" t="str">
        <f t="shared" si="1573"/>
        <v/>
      </c>
      <c r="AI5608" s="5" t="str">
        <f t="shared" si="1574"/>
        <v/>
      </c>
      <c r="AJ5608" s="5" t="str">
        <f t="shared" si="1575"/>
        <v/>
      </c>
      <c r="AK5608" s="5" t="str">
        <f t="shared" si="1576"/>
        <v/>
      </c>
      <c r="AM5608" s="5" t="str">
        <f t="shared" si="1578"/>
        <v/>
      </c>
      <c r="AN5608" s="5" t="str">
        <f t="shared" si="1579"/>
        <v/>
      </c>
      <c r="AO5608" s="5" t="str">
        <f t="shared" si="1580"/>
        <v/>
      </c>
      <c r="AP5608" s="5" t="str">
        <f t="shared" si="1581"/>
        <v/>
      </c>
    </row>
    <row r="5609" spans="1:42" x14ac:dyDescent="0.3">
      <c r="A5609" s="33"/>
      <c r="B5609" s="33"/>
      <c r="C5609" s="70"/>
      <c r="D5609" s="71"/>
      <c r="E5609" s="70"/>
      <c r="F5609" s="71"/>
      <c r="G5609" s="33"/>
      <c r="H5609" s="33"/>
      <c r="I5609" s="33"/>
      <c r="J5609" s="33"/>
      <c r="K5609" s="63"/>
      <c r="L5609" s="32" t="str">
        <f t="shared" si="1565"/>
        <v/>
      </c>
      <c r="M5609" s="32" t="str">
        <f t="shared" si="1566"/>
        <v/>
      </c>
      <c r="N5609" s="32" t="str">
        <f t="shared" si="1567"/>
        <v/>
      </c>
      <c r="O5609" s="146"/>
      <c r="P5609" s="65"/>
      <c r="Q5609" s="65"/>
      <c r="R5609" s="66"/>
      <c r="S5609" s="66"/>
      <c r="T5609" s="66"/>
      <c r="U5609" s="67">
        <f t="shared" si="1577"/>
        <v>0</v>
      </c>
      <c r="V5609" s="66" t="e">
        <f t="shared" si="1568"/>
        <v>#VALUE!</v>
      </c>
      <c r="W5609" s="66" t="str">
        <f t="shared" si="1569"/>
        <v/>
      </c>
      <c r="X5609" s="66">
        <f>A5609+SUMIFS(Presensi!F:F,Presensi!E:E,'Entry Data'!AP5609)</f>
        <v>0</v>
      </c>
      <c r="Y5609" s="66" t="str">
        <f>IFERROR(INDEX('Retasi Pricing'!F:F,MATCH('Entry Data'!AM5609,'Retasi Pricing'!E:E,0))*X5609,"")</f>
        <v/>
      </c>
      <c r="Z5609" s="62"/>
      <c r="AA5609" s="62"/>
      <c r="AB5609" s="32"/>
      <c r="AC5609" s="32"/>
      <c r="AD5609" s="32" t="str">
        <f t="shared" si="1570"/>
        <v/>
      </c>
      <c r="AF5609" s="5" t="str">
        <f t="shared" si="1571"/>
        <v/>
      </c>
      <c r="AG5609" s="5" t="str">
        <f t="shared" si="1572"/>
        <v/>
      </c>
      <c r="AH5609" s="5" t="str">
        <f t="shared" si="1573"/>
        <v/>
      </c>
      <c r="AI5609" s="5" t="str">
        <f t="shared" si="1574"/>
        <v/>
      </c>
      <c r="AJ5609" s="5" t="str">
        <f t="shared" si="1575"/>
        <v/>
      </c>
      <c r="AK5609" s="5" t="str">
        <f t="shared" si="1576"/>
        <v/>
      </c>
      <c r="AM5609" s="5" t="str">
        <f t="shared" si="1578"/>
        <v/>
      </c>
      <c r="AN5609" s="5" t="str">
        <f t="shared" si="1579"/>
        <v/>
      </c>
      <c r="AO5609" s="5" t="str">
        <f t="shared" si="1580"/>
        <v/>
      </c>
      <c r="AP5609" s="5" t="str">
        <f t="shared" si="1581"/>
        <v/>
      </c>
    </row>
    <row r="5610" spans="1:42" x14ac:dyDescent="0.3">
      <c r="A5610" s="33"/>
      <c r="B5610" s="33"/>
      <c r="C5610" s="70"/>
      <c r="D5610" s="71"/>
      <c r="E5610" s="70"/>
      <c r="F5610" s="71"/>
      <c r="G5610" s="33"/>
      <c r="H5610" s="33"/>
      <c r="I5610" s="33"/>
      <c r="J5610" s="33"/>
      <c r="K5610" s="63"/>
      <c r="L5610" s="32" t="str">
        <f t="shared" si="1565"/>
        <v/>
      </c>
      <c r="M5610" s="32" t="str">
        <f t="shared" si="1566"/>
        <v/>
      </c>
      <c r="N5610" s="32" t="str">
        <f t="shared" si="1567"/>
        <v/>
      </c>
      <c r="O5610" s="146"/>
      <c r="P5610" s="65"/>
      <c r="Q5610" s="65"/>
      <c r="R5610" s="66"/>
      <c r="S5610" s="66"/>
      <c r="T5610" s="66"/>
      <c r="U5610" s="67">
        <f t="shared" si="1577"/>
        <v>0</v>
      </c>
      <c r="V5610" s="66" t="e">
        <f t="shared" si="1568"/>
        <v>#VALUE!</v>
      </c>
      <c r="W5610" s="66" t="str">
        <f t="shared" si="1569"/>
        <v/>
      </c>
      <c r="X5610" s="66">
        <f>A5610+SUMIFS(Presensi!F:F,Presensi!E:E,'Entry Data'!AP5610)</f>
        <v>0</v>
      </c>
      <c r="Y5610" s="66" t="str">
        <f>IFERROR(INDEX('Retasi Pricing'!F:F,MATCH('Entry Data'!AM5610,'Retasi Pricing'!E:E,0))*X5610,"")</f>
        <v/>
      </c>
      <c r="Z5610" s="62"/>
      <c r="AA5610" s="62"/>
      <c r="AB5610" s="32"/>
      <c r="AC5610" s="32"/>
      <c r="AD5610" s="32" t="str">
        <f t="shared" si="1570"/>
        <v/>
      </c>
      <c r="AF5610" s="5" t="str">
        <f t="shared" si="1571"/>
        <v/>
      </c>
      <c r="AG5610" s="5" t="str">
        <f t="shared" si="1572"/>
        <v/>
      </c>
      <c r="AH5610" s="5" t="str">
        <f t="shared" si="1573"/>
        <v/>
      </c>
      <c r="AI5610" s="5" t="str">
        <f t="shared" si="1574"/>
        <v/>
      </c>
      <c r="AJ5610" s="5" t="str">
        <f t="shared" si="1575"/>
        <v/>
      </c>
      <c r="AK5610" s="5" t="str">
        <f t="shared" si="1576"/>
        <v/>
      </c>
      <c r="AM5610" s="5" t="str">
        <f t="shared" si="1578"/>
        <v/>
      </c>
      <c r="AN5610" s="5" t="str">
        <f t="shared" si="1579"/>
        <v/>
      </c>
      <c r="AO5610" s="5" t="str">
        <f t="shared" si="1580"/>
        <v/>
      </c>
      <c r="AP5610" s="5" t="str">
        <f t="shared" si="1581"/>
        <v/>
      </c>
    </row>
    <row r="5611" spans="1:42" x14ac:dyDescent="0.3">
      <c r="A5611" s="33"/>
      <c r="B5611" s="33"/>
      <c r="C5611" s="70"/>
      <c r="D5611" s="71"/>
      <c r="E5611" s="70"/>
      <c r="F5611" s="71"/>
      <c r="G5611" s="33"/>
      <c r="H5611" s="33"/>
      <c r="I5611" s="33"/>
      <c r="J5611" s="33"/>
      <c r="K5611" s="63"/>
      <c r="L5611" s="32" t="str">
        <f t="shared" si="1565"/>
        <v/>
      </c>
      <c r="M5611" s="32" t="str">
        <f t="shared" si="1566"/>
        <v/>
      </c>
      <c r="N5611" s="32" t="str">
        <f t="shared" si="1567"/>
        <v/>
      </c>
      <c r="O5611" s="146"/>
      <c r="P5611" s="65"/>
      <c r="Q5611" s="65"/>
      <c r="R5611" s="66"/>
      <c r="S5611" s="66"/>
      <c r="T5611" s="66"/>
      <c r="U5611" s="67">
        <f t="shared" si="1577"/>
        <v>0</v>
      </c>
      <c r="V5611" s="66" t="e">
        <f t="shared" si="1568"/>
        <v>#VALUE!</v>
      </c>
      <c r="W5611" s="66" t="str">
        <f t="shared" si="1569"/>
        <v/>
      </c>
      <c r="X5611" s="66">
        <f>A5611+SUMIFS(Presensi!F:F,Presensi!E:E,'Entry Data'!AP5611)</f>
        <v>0</v>
      </c>
      <c r="Y5611" s="66" t="str">
        <f>IFERROR(INDEX('Retasi Pricing'!F:F,MATCH('Entry Data'!AM5611,'Retasi Pricing'!E:E,0))*X5611,"")</f>
        <v/>
      </c>
      <c r="Z5611" s="62"/>
      <c r="AA5611" s="62"/>
      <c r="AB5611" s="32"/>
      <c r="AC5611" s="32"/>
      <c r="AD5611" s="32" t="str">
        <f t="shared" si="1570"/>
        <v/>
      </c>
      <c r="AF5611" s="5" t="str">
        <f t="shared" si="1571"/>
        <v/>
      </c>
      <c r="AG5611" s="5" t="str">
        <f t="shared" si="1572"/>
        <v/>
      </c>
      <c r="AH5611" s="5" t="str">
        <f t="shared" si="1573"/>
        <v/>
      </c>
      <c r="AI5611" s="5" t="str">
        <f t="shared" si="1574"/>
        <v/>
      </c>
      <c r="AJ5611" s="5" t="str">
        <f t="shared" si="1575"/>
        <v/>
      </c>
      <c r="AK5611" s="5" t="str">
        <f t="shared" si="1576"/>
        <v/>
      </c>
      <c r="AM5611" s="5" t="str">
        <f t="shared" si="1578"/>
        <v/>
      </c>
      <c r="AN5611" s="5" t="str">
        <f t="shared" si="1579"/>
        <v/>
      </c>
      <c r="AO5611" s="5" t="str">
        <f t="shared" si="1580"/>
        <v/>
      </c>
      <c r="AP5611" s="5" t="str">
        <f t="shared" si="1581"/>
        <v/>
      </c>
    </row>
    <row r="5612" spans="1:42" x14ac:dyDescent="0.3">
      <c r="A5612" s="33"/>
      <c r="B5612" s="33"/>
      <c r="C5612" s="70"/>
      <c r="D5612" s="71"/>
      <c r="E5612" s="70"/>
      <c r="F5612" s="71"/>
      <c r="G5612" s="33"/>
      <c r="H5612" s="33"/>
      <c r="I5612" s="33"/>
      <c r="J5612" s="33"/>
      <c r="K5612" s="63"/>
      <c r="L5612" s="32" t="str">
        <f t="shared" ref="L5612:L5660" si="1582">IFERROR(VLOOKUP(K5612,db_unit,2,FALSE),"")</f>
        <v/>
      </c>
      <c r="M5612" s="32" t="str">
        <f t="shared" ref="M5612:M5660" si="1583">IFERROR(VLOOKUP(K5612,db_unit,3,FALSE),"")</f>
        <v/>
      </c>
      <c r="N5612" s="32" t="str">
        <f t="shared" ref="N5612:N5660" si="1584">IFERROR(VLOOKUP(K5612,db_unit,4,FALSE),"")</f>
        <v/>
      </c>
      <c r="O5612" s="146"/>
      <c r="P5612" s="65"/>
      <c r="Q5612" s="65"/>
      <c r="R5612" s="66"/>
      <c r="S5612" s="66"/>
      <c r="T5612" s="66"/>
      <c r="U5612" s="67">
        <f t="shared" si="1577"/>
        <v>0</v>
      </c>
      <c r="V5612" s="66" t="e">
        <f t="shared" si="1568"/>
        <v>#VALUE!</v>
      </c>
      <c r="W5612" s="66" t="str">
        <f t="shared" si="1569"/>
        <v/>
      </c>
      <c r="X5612" s="66">
        <f>A5612+SUMIFS(Presensi!F:F,Presensi!E:E,'Entry Data'!AP5612)</f>
        <v>0</v>
      </c>
      <c r="Y5612" s="66" t="str">
        <f>IFERROR(INDEX('Retasi Pricing'!F:F,MATCH('Entry Data'!AM5612,'Retasi Pricing'!E:E,0))*X5612,"")</f>
        <v/>
      </c>
      <c r="Z5612" s="62"/>
      <c r="AA5612" s="62"/>
      <c r="AB5612" s="32"/>
      <c r="AC5612" s="32"/>
      <c r="AD5612" s="32" t="str">
        <f t="shared" si="1570"/>
        <v/>
      </c>
      <c r="AF5612" s="5" t="str">
        <f t="shared" si="1571"/>
        <v/>
      </c>
      <c r="AG5612" s="5" t="str">
        <f t="shared" si="1572"/>
        <v/>
      </c>
      <c r="AH5612" s="5" t="str">
        <f t="shared" si="1573"/>
        <v/>
      </c>
      <c r="AI5612" s="5" t="str">
        <f t="shared" si="1574"/>
        <v/>
      </c>
      <c r="AJ5612" s="5" t="str">
        <f t="shared" si="1575"/>
        <v/>
      </c>
      <c r="AK5612" s="5" t="str">
        <f t="shared" si="1576"/>
        <v/>
      </c>
      <c r="AM5612" s="5" t="str">
        <f t="shared" si="1578"/>
        <v/>
      </c>
      <c r="AN5612" s="5" t="str">
        <f t="shared" si="1579"/>
        <v/>
      </c>
      <c r="AO5612" s="5" t="str">
        <f t="shared" si="1580"/>
        <v/>
      </c>
      <c r="AP5612" s="5" t="str">
        <f t="shared" si="1581"/>
        <v/>
      </c>
    </row>
    <row r="5613" spans="1:42" x14ac:dyDescent="0.3">
      <c r="A5613" s="33"/>
      <c r="B5613" s="33"/>
      <c r="C5613" s="70"/>
      <c r="D5613" s="71"/>
      <c r="E5613" s="70"/>
      <c r="F5613" s="71"/>
      <c r="G5613" s="33"/>
      <c r="H5613" s="33"/>
      <c r="I5613" s="33"/>
      <c r="J5613" s="33"/>
      <c r="K5613" s="63"/>
      <c r="L5613" s="32" t="str">
        <f t="shared" si="1582"/>
        <v/>
      </c>
      <c r="M5613" s="32" t="str">
        <f t="shared" si="1583"/>
        <v/>
      </c>
      <c r="N5613" s="32" t="str">
        <f t="shared" si="1584"/>
        <v/>
      </c>
      <c r="O5613" s="146"/>
      <c r="P5613" s="65"/>
      <c r="Q5613" s="65"/>
      <c r="R5613" s="66"/>
      <c r="S5613" s="66"/>
      <c r="T5613" s="66"/>
      <c r="U5613" s="67">
        <f t="shared" si="1577"/>
        <v>0</v>
      </c>
      <c r="V5613" s="66" t="e">
        <f t="shared" si="1568"/>
        <v>#VALUE!</v>
      </c>
      <c r="W5613" s="66" t="str">
        <f t="shared" si="1569"/>
        <v/>
      </c>
      <c r="X5613" s="66">
        <f>A5613+SUMIFS(Presensi!F:F,Presensi!E:E,'Entry Data'!AP5613)</f>
        <v>0</v>
      </c>
      <c r="Y5613" s="66" t="str">
        <f>IFERROR(INDEX('Retasi Pricing'!F:F,MATCH('Entry Data'!AM5613,'Retasi Pricing'!E:E,0))*X5613,"")</f>
        <v/>
      </c>
      <c r="Z5613" s="62"/>
      <c r="AA5613" s="62"/>
      <c r="AB5613" s="32"/>
      <c r="AC5613" s="32"/>
      <c r="AD5613" s="32" t="str">
        <f t="shared" si="1570"/>
        <v/>
      </c>
      <c r="AF5613" s="5" t="str">
        <f t="shared" si="1571"/>
        <v/>
      </c>
      <c r="AG5613" s="5" t="str">
        <f t="shared" si="1572"/>
        <v/>
      </c>
      <c r="AH5613" s="5" t="str">
        <f t="shared" si="1573"/>
        <v/>
      </c>
      <c r="AI5613" s="5" t="str">
        <f t="shared" si="1574"/>
        <v/>
      </c>
      <c r="AJ5613" s="5" t="str">
        <f t="shared" si="1575"/>
        <v/>
      </c>
      <c r="AK5613" s="5" t="str">
        <f t="shared" si="1576"/>
        <v/>
      </c>
      <c r="AM5613" s="5" t="str">
        <f t="shared" si="1578"/>
        <v/>
      </c>
      <c r="AN5613" s="5" t="str">
        <f t="shared" si="1579"/>
        <v/>
      </c>
      <c r="AO5613" s="5" t="str">
        <f t="shared" si="1580"/>
        <v/>
      </c>
      <c r="AP5613" s="5" t="str">
        <f t="shared" si="1581"/>
        <v/>
      </c>
    </row>
    <row r="5614" spans="1:42" x14ac:dyDescent="0.3">
      <c r="A5614" s="33"/>
      <c r="B5614" s="33"/>
      <c r="C5614" s="70"/>
      <c r="D5614" s="71"/>
      <c r="E5614" s="70"/>
      <c r="F5614" s="71"/>
      <c r="G5614" s="33"/>
      <c r="H5614" s="33"/>
      <c r="I5614" s="33"/>
      <c r="J5614" s="33"/>
      <c r="K5614" s="63"/>
      <c r="L5614" s="32" t="str">
        <f t="shared" si="1582"/>
        <v/>
      </c>
      <c r="M5614" s="32" t="str">
        <f t="shared" si="1583"/>
        <v/>
      </c>
      <c r="N5614" s="32" t="str">
        <f t="shared" si="1584"/>
        <v/>
      </c>
      <c r="O5614" s="146"/>
      <c r="P5614" s="65"/>
      <c r="Q5614" s="65"/>
      <c r="R5614" s="66"/>
      <c r="S5614" s="66"/>
      <c r="T5614" s="66"/>
      <c r="U5614" s="67">
        <f t="shared" si="1577"/>
        <v>0</v>
      </c>
      <c r="V5614" s="66" t="e">
        <f t="shared" si="1568"/>
        <v>#VALUE!</v>
      </c>
      <c r="W5614" s="66" t="str">
        <f t="shared" si="1569"/>
        <v/>
      </c>
      <c r="X5614" s="66">
        <f>A5614+SUMIFS(Presensi!F:F,Presensi!E:E,'Entry Data'!AP5614)</f>
        <v>0</v>
      </c>
      <c r="Y5614" s="66" t="str">
        <f>IFERROR(INDEX('Retasi Pricing'!F:F,MATCH('Entry Data'!AM5614,'Retasi Pricing'!E:E,0))*X5614,"")</f>
        <v/>
      </c>
      <c r="Z5614" s="62"/>
      <c r="AA5614" s="62"/>
      <c r="AB5614" s="32"/>
      <c r="AC5614" s="32"/>
      <c r="AD5614" s="32" t="str">
        <f t="shared" si="1570"/>
        <v/>
      </c>
      <c r="AF5614" s="5" t="str">
        <f t="shared" si="1571"/>
        <v/>
      </c>
      <c r="AG5614" s="5" t="str">
        <f t="shared" si="1572"/>
        <v/>
      </c>
      <c r="AH5614" s="5" t="str">
        <f t="shared" si="1573"/>
        <v/>
      </c>
      <c r="AI5614" s="5" t="str">
        <f t="shared" si="1574"/>
        <v/>
      </c>
      <c r="AJ5614" s="5" t="str">
        <f t="shared" si="1575"/>
        <v/>
      </c>
      <c r="AK5614" s="5" t="str">
        <f t="shared" si="1576"/>
        <v/>
      </c>
      <c r="AM5614" s="5" t="str">
        <f t="shared" si="1578"/>
        <v/>
      </c>
      <c r="AN5614" s="5" t="str">
        <f t="shared" si="1579"/>
        <v/>
      </c>
      <c r="AO5614" s="5" t="str">
        <f t="shared" si="1580"/>
        <v/>
      </c>
      <c r="AP5614" s="5" t="str">
        <f t="shared" si="1581"/>
        <v/>
      </c>
    </row>
    <row r="5615" spans="1:42" x14ac:dyDescent="0.3">
      <c r="A5615" s="33"/>
      <c r="B5615" s="33"/>
      <c r="C5615" s="70"/>
      <c r="D5615" s="71"/>
      <c r="E5615" s="70"/>
      <c r="F5615" s="71"/>
      <c r="G5615" s="33"/>
      <c r="H5615" s="33"/>
      <c r="I5615" s="33"/>
      <c r="J5615" s="33"/>
      <c r="K5615" s="63"/>
      <c r="L5615" s="32" t="str">
        <f t="shared" si="1582"/>
        <v/>
      </c>
      <c r="M5615" s="32" t="str">
        <f t="shared" si="1583"/>
        <v/>
      </c>
      <c r="N5615" s="32" t="str">
        <f t="shared" si="1584"/>
        <v/>
      </c>
      <c r="O5615" s="146"/>
      <c r="P5615" s="65"/>
      <c r="Q5615" s="65"/>
      <c r="R5615" s="66"/>
      <c r="S5615" s="66"/>
      <c r="T5615" s="66"/>
      <c r="U5615" s="67">
        <f t="shared" si="1577"/>
        <v>0</v>
      </c>
      <c r="V5615" s="66" t="e">
        <f t="shared" si="1568"/>
        <v>#VALUE!</v>
      </c>
      <c r="W5615" s="66" t="str">
        <f t="shared" si="1569"/>
        <v/>
      </c>
      <c r="X5615" s="66">
        <f>A5615+SUMIFS(Presensi!F:F,Presensi!E:E,'Entry Data'!AP5615)</f>
        <v>0</v>
      </c>
      <c r="Y5615" s="66" t="str">
        <f>IFERROR(INDEX('Retasi Pricing'!F:F,MATCH('Entry Data'!AM5615,'Retasi Pricing'!E:E,0))*X5615,"")</f>
        <v/>
      </c>
      <c r="Z5615" s="62"/>
      <c r="AA5615" s="62"/>
      <c r="AB5615" s="32"/>
      <c r="AC5615" s="32"/>
      <c r="AD5615" s="32" t="str">
        <f t="shared" si="1570"/>
        <v/>
      </c>
      <c r="AF5615" s="5" t="str">
        <f t="shared" si="1571"/>
        <v/>
      </c>
      <c r="AG5615" s="5" t="str">
        <f t="shared" si="1572"/>
        <v/>
      </c>
      <c r="AH5615" s="5" t="str">
        <f t="shared" si="1573"/>
        <v/>
      </c>
      <c r="AI5615" s="5" t="str">
        <f t="shared" si="1574"/>
        <v/>
      </c>
      <c r="AJ5615" s="5" t="str">
        <f t="shared" si="1575"/>
        <v/>
      </c>
      <c r="AK5615" s="5" t="str">
        <f t="shared" si="1576"/>
        <v/>
      </c>
      <c r="AM5615" s="5" t="str">
        <f t="shared" si="1578"/>
        <v/>
      </c>
      <c r="AN5615" s="5" t="str">
        <f t="shared" si="1579"/>
        <v/>
      </c>
      <c r="AO5615" s="5" t="str">
        <f t="shared" si="1580"/>
        <v/>
      </c>
      <c r="AP5615" s="5" t="str">
        <f t="shared" si="1581"/>
        <v/>
      </c>
    </row>
    <row r="5616" spans="1:42" x14ac:dyDescent="0.3">
      <c r="A5616" s="33"/>
      <c r="B5616" s="33"/>
      <c r="C5616" s="70"/>
      <c r="D5616" s="71"/>
      <c r="E5616" s="70"/>
      <c r="F5616" s="71"/>
      <c r="G5616" s="33"/>
      <c r="H5616" s="33"/>
      <c r="I5616" s="33"/>
      <c r="J5616" s="33"/>
      <c r="K5616" s="63"/>
      <c r="L5616" s="32" t="str">
        <f t="shared" si="1582"/>
        <v/>
      </c>
      <c r="M5616" s="32" t="str">
        <f t="shared" si="1583"/>
        <v/>
      </c>
      <c r="N5616" s="32" t="str">
        <f t="shared" si="1584"/>
        <v/>
      </c>
      <c r="O5616" s="146"/>
      <c r="P5616" s="65"/>
      <c r="Q5616" s="65"/>
      <c r="R5616" s="66"/>
      <c r="S5616" s="66"/>
      <c r="T5616" s="66"/>
      <c r="U5616" s="67">
        <f t="shared" si="1577"/>
        <v>0</v>
      </c>
      <c r="V5616" s="66" t="e">
        <f t="shared" si="1568"/>
        <v>#VALUE!</v>
      </c>
      <c r="W5616" s="66" t="str">
        <f t="shared" si="1569"/>
        <v/>
      </c>
      <c r="X5616" s="66">
        <f>A5616+SUMIFS(Presensi!F:F,Presensi!E:E,'Entry Data'!AP5616)</f>
        <v>0</v>
      </c>
      <c r="Y5616" s="66" t="str">
        <f>IFERROR(INDEX('Retasi Pricing'!F:F,MATCH('Entry Data'!AM5616,'Retasi Pricing'!E:E,0))*X5616,"")</f>
        <v/>
      </c>
      <c r="Z5616" s="62"/>
      <c r="AA5616" s="62"/>
      <c r="AB5616" s="32"/>
      <c r="AC5616" s="32"/>
      <c r="AD5616" s="32" t="str">
        <f t="shared" si="1570"/>
        <v/>
      </c>
      <c r="AF5616" s="5" t="str">
        <f t="shared" si="1571"/>
        <v/>
      </c>
      <c r="AG5616" s="5" t="str">
        <f t="shared" si="1572"/>
        <v/>
      </c>
      <c r="AH5616" s="5" t="str">
        <f t="shared" si="1573"/>
        <v/>
      </c>
      <c r="AI5616" s="5" t="str">
        <f t="shared" si="1574"/>
        <v/>
      </c>
      <c r="AJ5616" s="5" t="str">
        <f t="shared" si="1575"/>
        <v/>
      </c>
      <c r="AK5616" s="5" t="str">
        <f t="shared" si="1576"/>
        <v/>
      </c>
      <c r="AM5616" s="5" t="str">
        <f t="shared" si="1578"/>
        <v/>
      </c>
      <c r="AN5616" s="5" t="str">
        <f t="shared" si="1579"/>
        <v/>
      </c>
      <c r="AO5616" s="5" t="str">
        <f t="shared" si="1580"/>
        <v/>
      </c>
      <c r="AP5616" s="5" t="str">
        <f t="shared" si="1581"/>
        <v/>
      </c>
    </row>
    <row r="5617" spans="1:42" x14ac:dyDescent="0.3">
      <c r="A5617" s="33"/>
      <c r="B5617" s="33"/>
      <c r="C5617" s="70"/>
      <c r="D5617" s="71"/>
      <c r="E5617" s="70"/>
      <c r="F5617" s="71"/>
      <c r="G5617" s="33"/>
      <c r="H5617" s="33"/>
      <c r="I5617" s="33"/>
      <c r="J5617" s="33"/>
      <c r="K5617" s="63"/>
      <c r="L5617" s="32" t="str">
        <f t="shared" si="1582"/>
        <v/>
      </c>
      <c r="M5617" s="32" t="str">
        <f t="shared" si="1583"/>
        <v/>
      </c>
      <c r="N5617" s="32" t="str">
        <f t="shared" si="1584"/>
        <v/>
      </c>
      <c r="O5617" s="146"/>
      <c r="P5617" s="65"/>
      <c r="Q5617" s="65"/>
      <c r="R5617" s="66"/>
      <c r="S5617" s="66"/>
      <c r="T5617" s="66"/>
      <c r="U5617" s="67">
        <f t="shared" si="1577"/>
        <v>0</v>
      </c>
      <c r="V5617" s="66" t="e">
        <f t="shared" si="1568"/>
        <v>#VALUE!</v>
      </c>
      <c r="W5617" s="66" t="str">
        <f t="shared" si="1569"/>
        <v/>
      </c>
      <c r="X5617" s="66">
        <f>A5617+SUMIFS(Presensi!F:F,Presensi!E:E,'Entry Data'!AP5617)</f>
        <v>0</v>
      </c>
      <c r="Y5617" s="66" t="str">
        <f>IFERROR(INDEX('Retasi Pricing'!F:F,MATCH('Entry Data'!AM5617,'Retasi Pricing'!E:E,0))*X5617,"")</f>
        <v/>
      </c>
      <c r="Z5617" s="62"/>
      <c r="AA5617" s="62"/>
      <c r="AB5617" s="32"/>
      <c r="AC5617" s="32"/>
      <c r="AD5617" s="32" t="str">
        <f t="shared" si="1570"/>
        <v/>
      </c>
      <c r="AF5617" s="5" t="str">
        <f t="shared" si="1571"/>
        <v/>
      </c>
      <c r="AG5617" s="5" t="str">
        <f t="shared" si="1572"/>
        <v/>
      </c>
      <c r="AH5617" s="5" t="str">
        <f t="shared" si="1573"/>
        <v/>
      </c>
      <c r="AI5617" s="5" t="str">
        <f t="shared" si="1574"/>
        <v/>
      </c>
      <c r="AJ5617" s="5" t="str">
        <f t="shared" si="1575"/>
        <v/>
      </c>
      <c r="AK5617" s="5" t="str">
        <f t="shared" si="1576"/>
        <v/>
      </c>
      <c r="AM5617" s="5" t="str">
        <f t="shared" si="1578"/>
        <v/>
      </c>
      <c r="AN5617" s="5" t="str">
        <f t="shared" si="1579"/>
        <v/>
      </c>
      <c r="AO5617" s="5" t="str">
        <f t="shared" si="1580"/>
        <v/>
      </c>
      <c r="AP5617" s="5" t="str">
        <f t="shared" si="1581"/>
        <v/>
      </c>
    </row>
    <row r="5618" spans="1:42" x14ac:dyDescent="0.3">
      <c r="A5618" s="33"/>
      <c r="B5618" s="33"/>
      <c r="C5618" s="70"/>
      <c r="D5618" s="71"/>
      <c r="E5618" s="70"/>
      <c r="F5618" s="71"/>
      <c r="G5618" s="33"/>
      <c r="H5618" s="33"/>
      <c r="I5618" s="33"/>
      <c r="J5618" s="33"/>
      <c r="K5618" s="63"/>
      <c r="L5618" s="32" t="str">
        <f t="shared" si="1582"/>
        <v/>
      </c>
      <c r="M5618" s="32" t="str">
        <f t="shared" si="1583"/>
        <v/>
      </c>
      <c r="N5618" s="32" t="str">
        <f t="shared" si="1584"/>
        <v/>
      </c>
      <c r="O5618" s="146"/>
      <c r="P5618" s="65"/>
      <c r="Q5618" s="65"/>
      <c r="R5618" s="66"/>
      <c r="S5618" s="66"/>
      <c r="T5618" s="66"/>
      <c r="U5618" s="67">
        <f t="shared" si="1577"/>
        <v>0</v>
      </c>
      <c r="V5618" s="66" t="e">
        <f t="shared" si="1568"/>
        <v>#VALUE!</v>
      </c>
      <c r="W5618" s="66" t="str">
        <f t="shared" si="1569"/>
        <v/>
      </c>
      <c r="X5618" s="66">
        <f>A5618+SUMIFS(Presensi!F:F,Presensi!E:E,'Entry Data'!AP5618)</f>
        <v>0</v>
      </c>
      <c r="Y5618" s="66" t="str">
        <f>IFERROR(INDEX('Retasi Pricing'!F:F,MATCH('Entry Data'!AM5618,'Retasi Pricing'!E:E,0))*X5618,"")</f>
        <v/>
      </c>
      <c r="Z5618" s="62"/>
      <c r="AA5618" s="62"/>
      <c r="AB5618" s="32"/>
      <c r="AC5618" s="32"/>
      <c r="AD5618" s="32" t="str">
        <f t="shared" si="1570"/>
        <v/>
      </c>
      <c r="AF5618" s="5" t="str">
        <f t="shared" si="1571"/>
        <v/>
      </c>
      <c r="AG5618" s="5" t="str">
        <f t="shared" si="1572"/>
        <v/>
      </c>
      <c r="AH5618" s="5" t="str">
        <f t="shared" si="1573"/>
        <v/>
      </c>
      <c r="AI5618" s="5" t="str">
        <f t="shared" si="1574"/>
        <v/>
      </c>
      <c r="AJ5618" s="5" t="str">
        <f t="shared" si="1575"/>
        <v/>
      </c>
      <c r="AK5618" s="5" t="str">
        <f t="shared" si="1576"/>
        <v/>
      </c>
      <c r="AM5618" s="5" t="str">
        <f t="shared" si="1578"/>
        <v/>
      </c>
      <c r="AN5618" s="5" t="str">
        <f t="shared" si="1579"/>
        <v/>
      </c>
      <c r="AO5618" s="5" t="str">
        <f t="shared" si="1580"/>
        <v/>
      </c>
      <c r="AP5618" s="5" t="str">
        <f t="shared" si="1581"/>
        <v/>
      </c>
    </row>
    <row r="5619" spans="1:42" x14ac:dyDescent="0.3">
      <c r="A5619" s="33"/>
      <c r="B5619" s="33"/>
      <c r="C5619" s="70"/>
      <c r="D5619" s="71"/>
      <c r="E5619" s="70"/>
      <c r="F5619" s="71"/>
      <c r="G5619" s="33"/>
      <c r="H5619" s="33"/>
      <c r="I5619" s="33"/>
      <c r="J5619" s="33"/>
      <c r="K5619" s="63"/>
      <c r="L5619" s="32" t="str">
        <f t="shared" si="1582"/>
        <v/>
      </c>
      <c r="M5619" s="32" t="str">
        <f t="shared" si="1583"/>
        <v/>
      </c>
      <c r="N5619" s="32" t="str">
        <f t="shared" si="1584"/>
        <v/>
      </c>
      <c r="O5619" s="146"/>
      <c r="P5619" s="65"/>
      <c r="Q5619" s="65"/>
      <c r="R5619" s="66"/>
      <c r="S5619" s="66"/>
      <c r="T5619" s="66"/>
      <c r="U5619" s="67">
        <f t="shared" si="1577"/>
        <v>0</v>
      </c>
      <c r="V5619" s="66" t="e">
        <f t="shared" si="1568"/>
        <v>#VALUE!</v>
      </c>
      <c r="W5619" s="66" t="str">
        <f t="shared" si="1569"/>
        <v/>
      </c>
      <c r="X5619" s="66">
        <f>A5619+SUMIFS(Presensi!F:F,Presensi!E:E,'Entry Data'!AP5619)</f>
        <v>0</v>
      </c>
      <c r="Y5619" s="66" t="str">
        <f>IFERROR(INDEX('Retasi Pricing'!F:F,MATCH('Entry Data'!AM5619,'Retasi Pricing'!E:E,0))*X5619,"")</f>
        <v/>
      </c>
      <c r="Z5619" s="62"/>
      <c r="AA5619" s="62"/>
      <c r="AB5619" s="32"/>
      <c r="AC5619" s="32"/>
      <c r="AD5619" s="32" t="str">
        <f t="shared" si="1570"/>
        <v/>
      </c>
      <c r="AF5619" s="5" t="str">
        <f t="shared" si="1571"/>
        <v/>
      </c>
      <c r="AG5619" s="5" t="str">
        <f t="shared" si="1572"/>
        <v/>
      </c>
      <c r="AH5619" s="5" t="str">
        <f t="shared" si="1573"/>
        <v/>
      </c>
      <c r="AI5619" s="5" t="str">
        <f t="shared" si="1574"/>
        <v/>
      </c>
      <c r="AJ5619" s="5" t="str">
        <f t="shared" si="1575"/>
        <v/>
      </c>
      <c r="AK5619" s="5" t="str">
        <f t="shared" si="1576"/>
        <v/>
      </c>
      <c r="AM5619" s="5" t="str">
        <f t="shared" si="1578"/>
        <v/>
      </c>
      <c r="AN5619" s="5" t="str">
        <f t="shared" si="1579"/>
        <v/>
      </c>
      <c r="AO5619" s="5" t="str">
        <f t="shared" si="1580"/>
        <v/>
      </c>
      <c r="AP5619" s="5" t="str">
        <f t="shared" si="1581"/>
        <v/>
      </c>
    </row>
    <row r="5620" spans="1:42" x14ac:dyDescent="0.3">
      <c r="A5620" s="33"/>
      <c r="B5620" s="33"/>
      <c r="C5620" s="70"/>
      <c r="D5620" s="71"/>
      <c r="E5620" s="70"/>
      <c r="F5620" s="71"/>
      <c r="G5620" s="33"/>
      <c r="H5620" s="33"/>
      <c r="I5620" s="33"/>
      <c r="J5620" s="33"/>
      <c r="K5620" s="63"/>
      <c r="L5620" s="32" t="str">
        <f t="shared" si="1582"/>
        <v/>
      </c>
      <c r="M5620" s="32" t="str">
        <f t="shared" si="1583"/>
        <v/>
      </c>
      <c r="N5620" s="32" t="str">
        <f t="shared" si="1584"/>
        <v/>
      </c>
      <c r="O5620" s="146"/>
      <c r="P5620" s="65"/>
      <c r="Q5620" s="65"/>
      <c r="R5620" s="66"/>
      <c r="S5620" s="66"/>
      <c r="T5620" s="66"/>
      <c r="U5620" s="67">
        <f t="shared" si="1577"/>
        <v>0</v>
      </c>
      <c r="V5620" s="66" t="e">
        <f t="shared" si="1568"/>
        <v>#VALUE!</v>
      </c>
      <c r="W5620" s="66" t="str">
        <f t="shared" si="1569"/>
        <v/>
      </c>
      <c r="X5620" s="66">
        <f>A5620+SUMIFS(Presensi!F:F,Presensi!E:E,'Entry Data'!AP5620)</f>
        <v>0</v>
      </c>
      <c r="Y5620" s="66" t="str">
        <f>IFERROR(INDEX('Retasi Pricing'!F:F,MATCH('Entry Data'!AM5620,'Retasi Pricing'!E:E,0))*X5620,"")</f>
        <v/>
      </c>
      <c r="Z5620" s="62"/>
      <c r="AA5620" s="62"/>
      <c r="AB5620" s="32"/>
      <c r="AC5620" s="32"/>
      <c r="AD5620" s="32" t="str">
        <f t="shared" si="1570"/>
        <v/>
      </c>
      <c r="AF5620" s="5" t="str">
        <f t="shared" si="1571"/>
        <v/>
      </c>
      <c r="AG5620" s="5" t="str">
        <f t="shared" si="1572"/>
        <v/>
      </c>
      <c r="AH5620" s="5" t="str">
        <f t="shared" si="1573"/>
        <v/>
      </c>
      <c r="AI5620" s="5" t="str">
        <f t="shared" si="1574"/>
        <v/>
      </c>
      <c r="AJ5620" s="5" t="str">
        <f t="shared" si="1575"/>
        <v/>
      </c>
      <c r="AK5620" s="5" t="str">
        <f t="shared" si="1576"/>
        <v/>
      </c>
      <c r="AM5620" s="5" t="str">
        <f t="shared" si="1578"/>
        <v/>
      </c>
      <c r="AN5620" s="5" t="str">
        <f t="shared" si="1579"/>
        <v/>
      </c>
      <c r="AO5620" s="5" t="str">
        <f t="shared" si="1580"/>
        <v/>
      </c>
      <c r="AP5620" s="5" t="str">
        <f t="shared" si="1581"/>
        <v/>
      </c>
    </row>
    <row r="5621" spans="1:42" x14ac:dyDescent="0.3">
      <c r="A5621" s="33"/>
      <c r="B5621" s="33"/>
      <c r="C5621" s="70"/>
      <c r="D5621" s="71"/>
      <c r="E5621" s="70"/>
      <c r="F5621" s="71"/>
      <c r="G5621" s="33"/>
      <c r="H5621" s="33"/>
      <c r="I5621" s="33"/>
      <c r="J5621" s="33"/>
      <c r="K5621" s="63"/>
      <c r="L5621" s="32" t="str">
        <f t="shared" si="1582"/>
        <v/>
      </c>
      <c r="M5621" s="32" t="str">
        <f t="shared" si="1583"/>
        <v/>
      </c>
      <c r="N5621" s="32" t="str">
        <f t="shared" si="1584"/>
        <v/>
      </c>
      <c r="O5621" s="146"/>
      <c r="P5621" s="65"/>
      <c r="Q5621" s="65"/>
      <c r="R5621" s="66"/>
      <c r="S5621" s="66"/>
      <c r="T5621" s="66"/>
      <c r="U5621" s="67">
        <f t="shared" si="1577"/>
        <v>0</v>
      </c>
      <c r="V5621" s="66" t="e">
        <f t="shared" si="1568"/>
        <v>#VALUE!</v>
      </c>
      <c r="W5621" s="66" t="str">
        <f t="shared" si="1569"/>
        <v/>
      </c>
      <c r="X5621" s="66">
        <f>A5621+SUMIFS(Presensi!F:F,Presensi!E:E,'Entry Data'!AP5621)</f>
        <v>0</v>
      </c>
      <c r="Y5621" s="66" t="str">
        <f>IFERROR(INDEX('Retasi Pricing'!F:F,MATCH('Entry Data'!AM5621,'Retasi Pricing'!E:E,0))*X5621,"")</f>
        <v/>
      </c>
      <c r="Z5621" s="62"/>
      <c r="AA5621" s="62"/>
      <c r="AB5621" s="32"/>
      <c r="AC5621" s="32"/>
      <c r="AD5621" s="32" t="str">
        <f t="shared" si="1570"/>
        <v/>
      </c>
      <c r="AF5621" s="5" t="str">
        <f t="shared" si="1571"/>
        <v/>
      </c>
      <c r="AG5621" s="5" t="str">
        <f t="shared" si="1572"/>
        <v/>
      </c>
      <c r="AH5621" s="5" t="str">
        <f t="shared" si="1573"/>
        <v/>
      </c>
      <c r="AI5621" s="5" t="str">
        <f t="shared" si="1574"/>
        <v/>
      </c>
      <c r="AJ5621" s="5" t="str">
        <f t="shared" si="1575"/>
        <v/>
      </c>
      <c r="AK5621" s="5" t="str">
        <f t="shared" si="1576"/>
        <v/>
      </c>
      <c r="AM5621" s="5" t="str">
        <f t="shared" si="1578"/>
        <v/>
      </c>
      <c r="AN5621" s="5" t="str">
        <f t="shared" si="1579"/>
        <v/>
      </c>
      <c r="AO5621" s="5" t="str">
        <f t="shared" si="1580"/>
        <v/>
      </c>
      <c r="AP5621" s="5" t="str">
        <f t="shared" si="1581"/>
        <v/>
      </c>
    </row>
    <row r="5622" spans="1:42" x14ac:dyDescent="0.3">
      <c r="A5622" s="33"/>
      <c r="B5622" s="33"/>
      <c r="C5622" s="70"/>
      <c r="D5622" s="71"/>
      <c r="E5622" s="70"/>
      <c r="F5622" s="71"/>
      <c r="G5622" s="33"/>
      <c r="H5622" s="33"/>
      <c r="I5622" s="33"/>
      <c r="J5622" s="33"/>
      <c r="K5622" s="63"/>
      <c r="L5622" s="32" t="str">
        <f t="shared" si="1582"/>
        <v/>
      </c>
      <c r="M5622" s="32" t="str">
        <f t="shared" si="1583"/>
        <v/>
      </c>
      <c r="N5622" s="32" t="str">
        <f t="shared" si="1584"/>
        <v/>
      </c>
      <c r="O5622" s="146"/>
      <c r="P5622" s="65"/>
      <c r="Q5622" s="65"/>
      <c r="R5622" s="66"/>
      <c r="S5622" s="66"/>
      <c r="T5622" s="66"/>
      <c r="U5622" s="67">
        <f t="shared" si="1577"/>
        <v>0</v>
      </c>
      <c r="V5622" s="66" t="e">
        <f t="shared" si="1568"/>
        <v>#VALUE!</v>
      </c>
      <c r="W5622" s="66" t="str">
        <f t="shared" si="1569"/>
        <v/>
      </c>
      <c r="X5622" s="66">
        <f>A5622+SUMIFS(Presensi!F:F,Presensi!E:E,'Entry Data'!AP5622)</f>
        <v>0</v>
      </c>
      <c r="Y5622" s="66" t="str">
        <f>IFERROR(INDEX('Retasi Pricing'!F:F,MATCH('Entry Data'!AM5622,'Retasi Pricing'!E:E,0))*X5622,"")</f>
        <v/>
      </c>
      <c r="Z5622" s="62"/>
      <c r="AA5622" s="62"/>
      <c r="AB5622" s="32"/>
      <c r="AC5622" s="32"/>
      <c r="AD5622" s="32" t="str">
        <f t="shared" si="1570"/>
        <v/>
      </c>
      <c r="AF5622" s="5" t="str">
        <f t="shared" si="1571"/>
        <v/>
      </c>
      <c r="AG5622" s="5" t="str">
        <f t="shared" si="1572"/>
        <v/>
      </c>
      <c r="AH5622" s="5" t="str">
        <f t="shared" si="1573"/>
        <v/>
      </c>
      <c r="AI5622" s="5" t="str">
        <f t="shared" si="1574"/>
        <v/>
      </c>
      <c r="AJ5622" s="5" t="str">
        <f t="shared" si="1575"/>
        <v/>
      </c>
      <c r="AK5622" s="5" t="str">
        <f t="shared" si="1576"/>
        <v/>
      </c>
      <c r="AM5622" s="5" t="str">
        <f t="shared" si="1578"/>
        <v/>
      </c>
      <c r="AN5622" s="5" t="str">
        <f t="shared" si="1579"/>
        <v/>
      </c>
      <c r="AO5622" s="5" t="str">
        <f t="shared" si="1580"/>
        <v/>
      </c>
      <c r="AP5622" s="5" t="str">
        <f t="shared" si="1581"/>
        <v/>
      </c>
    </row>
    <row r="5623" spans="1:42" x14ac:dyDescent="0.3">
      <c r="A5623" s="33"/>
      <c r="B5623" s="33"/>
      <c r="C5623" s="70"/>
      <c r="D5623" s="71"/>
      <c r="E5623" s="70"/>
      <c r="F5623" s="71"/>
      <c r="G5623" s="33"/>
      <c r="H5623" s="33"/>
      <c r="I5623" s="33"/>
      <c r="J5623" s="33"/>
      <c r="K5623" s="63"/>
      <c r="L5623" s="32" t="str">
        <f t="shared" si="1582"/>
        <v/>
      </c>
      <c r="M5623" s="32" t="str">
        <f t="shared" si="1583"/>
        <v/>
      </c>
      <c r="N5623" s="32" t="str">
        <f t="shared" si="1584"/>
        <v/>
      </c>
      <c r="O5623" s="146"/>
      <c r="P5623" s="65"/>
      <c r="Q5623" s="65"/>
      <c r="R5623" s="66"/>
      <c r="S5623" s="66"/>
      <c r="T5623" s="66"/>
      <c r="U5623" s="67">
        <f t="shared" si="1577"/>
        <v>0</v>
      </c>
      <c r="V5623" s="66" t="e">
        <f t="shared" si="1568"/>
        <v>#VALUE!</v>
      </c>
      <c r="W5623" s="66" t="str">
        <f t="shared" si="1569"/>
        <v/>
      </c>
      <c r="X5623" s="66">
        <f>A5623+SUMIFS(Presensi!F:F,Presensi!E:E,'Entry Data'!AP5623)</f>
        <v>0</v>
      </c>
      <c r="Y5623" s="66" t="str">
        <f>IFERROR(INDEX('Retasi Pricing'!F:F,MATCH('Entry Data'!AM5623,'Retasi Pricing'!E:E,0))*X5623,"")</f>
        <v/>
      </c>
      <c r="Z5623" s="62"/>
      <c r="AA5623" s="62"/>
      <c r="AB5623" s="32"/>
      <c r="AC5623" s="32"/>
      <c r="AD5623" s="32" t="str">
        <f t="shared" si="1570"/>
        <v/>
      </c>
      <c r="AF5623" s="5" t="str">
        <f t="shared" si="1571"/>
        <v/>
      </c>
      <c r="AG5623" s="5" t="str">
        <f t="shared" si="1572"/>
        <v/>
      </c>
      <c r="AH5623" s="5" t="str">
        <f t="shared" si="1573"/>
        <v/>
      </c>
      <c r="AI5623" s="5" t="str">
        <f t="shared" si="1574"/>
        <v/>
      </c>
      <c r="AJ5623" s="5" t="str">
        <f t="shared" si="1575"/>
        <v/>
      </c>
      <c r="AK5623" s="5" t="str">
        <f t="shared" si="1576"/>
        <v/>
      </c>
      <c r="AM5623" s="5" t="str">
        <f t="shared" si="1578"/>
        <v/>
      </c>
      <c r="AN5623" s="5" t="str">
        <f t="shared" si="1579"/>
        <v/>
      </c>
      <c r="AO5623" s="5" t="str">
        <f t="shared" si="1580"/>
        <v/>
      </c>
      <c r="AP5623" s="5" t="str">
        <f t="shared" si="1581"/>
        <v/>
      </c>
    </row>
    <row r="5624" spans="1:42" x14ac:dyDescent="0.3">
      <c r="A5624" s="33"/>
      <c r="B5624" s="33"/>
      <c r="C5624" s="70"/>
      <c r="D5624" s="71"/>
      <c r="E5624" s="70"/>
      <c r="F5624" s="71"/>
      <c r="G5624" s="33"/>
      <c r="H5624" s="33"/>
      <c r="I5624" s="33"/>
      <c r="J5624" s="33"/>
      <c r="K5624" s="63"/>
      <c r="L5624" s="32" t="str">
        <f t="shared" si="1582"/>
        <v/>
      </c>
      <c r="M5624" s="32" t="str">
        <f t="shared" si="1583"/>
        <v/>
      </c>
      <c r="N5624" s="32" t="str">
        <f t="shared" si="1584"/>
        <v/>
      </c>
      <c r="O5624" s="146"/>
      <c r="P5624" s="65"/>
      <c r="Q5624" s="65"/>
      <c r="R5624" s="66"/>
      <c r="S5624" s="66"/>
      <c r="T5624" s="66"/>
      <c r="U5624" s="67">
        <f t="shared" si="1577"/>
        <v>0</v>
      </c>
      <c r="V5624" s="66" t="e">
        <f t="shared" si="1568"/>
        <v>#VALUE!</v>
      </c>
      <c r="W5624" s="66" t="str">
        <f t="shared" si="1569"/>
        <v/>
      </c>
      <c r="X5624" s="66">
        <f>A5624+SUMIFS(Presensi!F:F,Presensi!E:E,'Entry Data'!AP5624)</f>
        <v>0</v>
      </c>
      <c r="Y5624" s="66" t="str">
        <f>IFERROR(INDEX('Retasi Pricing'!F:F,MATCH('Entry Data'!AM5624,'Retasi Pricing'!E:E,0))*X5624,"")</f>
        <v/>
      </c>
      <c r="Z5624" s="62"/>
      <c r="AA5624" s="62"/>
      <c r="AB5624" s="32"/>
      <c r="AC5624" s="32"/>
      <c r="AD5624" s="32" t="str">
        <f t="shared" si="1570"/>
        <v/>
      </c>
      <c r="AF5624" s="5" t="str">
        <f t="shared" si="1571"/>
        <v/>
      </c>
      <c r="AG5624" s="5" t="str">
        <f t="shared" si="1572"/>
        <v/>
      </c>
      <c r="AH5624" s="5" t="str">
        <f t="shared" si="1573"/>
        <v/>
      </c>
      <c r="AI5624" s="5" t="str">
        <f t="shared" si="1574"/>
        <v/>
      </c>
      <c r="AJ5624" s="5" t="str">
        <f t="shared" si="1575"/>
        <v/>
      </c>
      <c r="AK5624" s="5" t="str">
        <f t="shared" si="1576"/>
        <v/>
      </c>
      <c r="AM5624" s="5" t="str">
        <f t="shared" si="1578"/>
        <v/>
      </c>
      <c r="AN5624" s="5" t="str">
        <f t="shared" si="1579"/>
        <v/>
      </c>
      <c r="AO5624" s="5" t="str">
        <f t="shared" si="1580"/>
        <v/>
      </c>
      <c r="AP5624" s="5" t="str">
        <f t="shared" si="1581"/>
        <v/>
      </c>
    </row>
    <row r="5625" spans="1:42" x14ac:dyDescent="0.3">
      <c r="A5625" s="33"/>
      <c r="B5625" s="33"/>
      <c r="C5625" s="70"/>
      <c r="D5625" s="71"/>
      <c r="E5625" s="70"/>
      <c r="F5625" s="71"/>
      <c r="G5625" s="33"/>
      <c r="H5625" s="33"/>
      <c r="I5625" s="33"/>
      <c r="J5625" s="33"/>
      <c r="K5625" s="63"/>
      <c r="L5625" s="32" t="str">
        <f t="shared" si="1582"/>
        <v/>
      </c>
      <c r="M5625" s="32" t="str">
        <f t="shared" si="1583"/>
        <v/>
      </c>
      <c r="N5625" s="32" t="str">
        <f t="shared" si="1584"/>
        <v/>
      </c>
      <c r="O5625" s="146"/>
      <c r="P5625" s="65"/>
      <c r="Q5625" s="65"/>
      <c r="R5625" s="66"/>
      <c r="S5625" s="66"/>
      <c r="T5625" s="66"/>
      <c r="U5625" s="67">
        <f t="shared" si="1577"/>
        <v>0</v>
      </c>
      <c r="V5625" s="66" t="e">
        <f t="shared" si="1568"/>
        <v>#VALUE!</v>
      </c>
      <c r="W5625" s="66" t="str">
        <f t="shared" si="1569"/>
        <v/>
      </c>
      <c r="X5625" s="66">
        <f>A5625+SUMIFS(Presensi!F:F,Presensi!E:E,'Entry Data'!AP5625)</f>
        <v>0</v>
      </c>
      <c r="Y5625" s="66" t="str">
        <f>IFERROR(INDEX('Retasi Pricing'!F:F,MATCH('Entry Data'!AM5625,'Retasi Pricing'!E:E,0))*X5625,"")</f>
        <v/>
      </c>
      <c r="Z5625" s="62"/>
      <c r="AA5625" s="62"/>
      <c r="AB5625" s="32"/>
      <c r="AC5625" s="32"/>
      <c r="AD5625" s="32" t="str">
        <f t="shared" si="1570"/>
        <v/>
      </c>
      <c r="AF5625" s="5" t="str">
        <f t="shared" si="1571"/>
        <v/>
      </c>
      <c r="AG5625" s="5" t="str">
        <f t="shared" si="1572"/>
        <v/>
      </c>
      <c r="AH5625" s="5" t="str">
        <f t="shared" si="1573"/>
        <v/>
      </c>
      <c r="AI5625" s="5" t="str">
        <f t="shared" si="1574"/>
        <v/>
      </c>
      <c r="AJ5625" s="5" t="str">
        <f t="shared" si="1575"/>
        <v/>
      </c>
      <c r="AK5625" s="5" t="str">
        <f t="shared" si="1576"/>
        <v/>
      </c>
      <c r="AM5625" s="5" t="str">
        <f t="shared" si="1578"/>
        <v/>
      </c>
      <c r="AN5625" s="5" t="str">
        <f t="shared" si="1579"/>
        <v/>
      </c>
      <c r="AO5625" s="5" t="str">
        <f t="shared" si="1580"/>
        <v/>
      </c>
      <c r="AP5625" s="5" t="str">
        <f t="shared" si="1581"/>
        <v/>
      </c>
    </row>
    <row r="5626" spans="1:42" x14ac:dyDescent="0.3">
      <c r="A5626" s="33"/>
      <c r="B5626" s="33"/>
      <c r="C5626" s="70"/>
      <c r="D5626" s="71"/>
      <c r="E5626" s="70"/>
      <c r="F5626" s="71"/>
      <c r="G5626" s="33"/>
      <c r="H5626" s="33"/>
      <c r="I5626" s="33"/>
      <c r="J5626" s="33"/>
      <c r="K5626" s="63"/>
      <c r="L5626" s="32" t="str">
        <f t="shared" si="1582"/>
        <v/>
      </c>
      <c r="M5626" s="32" t="str">
        <f t="shared" si="1583"/>
        <v/>
      </c>
      <c r="N5626" s="32" t="str">
        <f t="shared" si="1584"/>
        <v/>
      </c>
      <c r="O5626" s="146"/>
      <c r="P5626" s="65"/>
      <c r="Q5626" s="65"/>
      <c r="R5626" s="66"/>
      <c r="S5626" s="66"/>
      <c r="T5626" s="66"/>
      <c r="U5626" s="67">
        <f t="shared" si="1577"/>
        <v>0</v>
      </c>
      <c r="V5626" s="66" t="e">
        <f t="shared" si="1568"/>
        <v>#VALUE!</v>
      </c>
      <c r="W5626" s="66" t="str">
        <f t="shared" si="1569"/>
        <v/>
      </c>
      <c r="X5626" s="66">
        <f>A5626+SUMIFS(Presensi!F:F,Presensi!E:E,'Entry Data'!AP5626)</f>
        <v>0</v>
      </c>
      <c r="Y5626" s="66" t="str">
        <f>IFERROR(INDEX('Retasi Pricing'!F:F,MATCH('Entry Data'!AM5626,'Retasi Pricing'!E:E,0))*X5626,"")</f>
        <v/>
      </c>
      <c r="Z5626" s="62"/>
      <c r="AA5626" s="62"/>
      <c r="AB5626" s="32"/>
      <c r="AC5626" s="32"/>
      <c r="AD5626" s="32" t="str">
        <f t="shared" si="1570"/>
        <v/>
      </c>
      <c r="AF5626" s="5" t="str">
        <f t="shared" si="1571"/>
        <v/>
      </c>
      <c r="AG5626" s="5" t="str">
        <f t="shared" si="1572"/>
        <v/>
      </c>
      <c r="AH5626" s="5" t="str">
        <f t="shared" si="1573"/>
        <v/>
      </c>
      <c r="AI5626" s="5" t="str">
        <f t="shared" si="1574"/>
        <v/>
      </c>
      <c r="AJ5626" s="5" t="str">
        <f t="shared" si="1575"/>
        <v/>
      </c>
      <c r="AK5626" s="5" t="str">
        <f t="shared" si="1576"/>
        <v/>
      </c>
      <c r="AM5626" s="5" t="str">
        <f t="shared" si="1578"/>
        <v/>
      </c>
      <c r="AN5626" s="5" t="str">
        <f t="shared" si="1579"/>
        <v/>
      </c>
      <c r="AO5626" s="5" t="str">
        <f t="shared" si="1580"/>
        <v/>
      </c>
      <c r="AP5626" s="5" t="str">
        <f t="shared" si="1581"/>
        <v/>
      </c>
    </row>
    <row r="5627" spans="1:42" x14ac:dyDescent="0.3">
      <c r="A5627" s="33"/>
      <c r="B5627" s="33"/>
      <c r="C5627" s="70"/>
      <c r="D5627" s="71"/>
      <c r="E5627" s="70"/>
      <c r="F5627" s="71"/>
      <c r="G5627" s="33"/>
      <c r="H5627" s="33"/>
      <c r="I5627" s="33"/>
      <c r="J5627" s="33"/>
      <c r="K5627" s="63"/>
      <c r="L5627" s="32" t="str">
        <f t="shared" si="1582"/>
        <v/>
      </c>
      <c r="M5627" s="32" t="str">
        <f t="shared" si="1583"/>
        <v/>
      </c>
      <c r="N5627" s="32" t="str">
        <f t="shared" si="1584"/>
        <v/>
      </c>
      <c r="O5627" s="146"/>
      <c r="P5627" s="65"/>
      <c r="Q5627" s="65"/>
      <c r="R5627" s="66"/>
      <c r="S5627" s="66"/>
      <c r="T5627" s="66"/>
      <c r="U5627" s="67">
        <f t="shared" si="1577"/>
        <v>0</v>
      </c>
      <c r="V5627" s="66" t="e">
        <f t="shared" si="1568"/>
        <v>#VALUE!</v>
      </c>
      <c r="W5627" s="66" t="str">
        <f t="shared" si="1569"/>
        <v/>
      </c>
      <c r="X5627" s="66">
        <f>A5627+SUMIFS(Presensi!F:F,Presensi!E:E,'Entry Data'!AP5627)</f>
        <v>0</v>
      </c>
      <c r="Y5627" s="66" t="str">
        <f>IFERROR(INDEX('Retasi Pricing'!F:F,MATCH('Entry Data'!AM5627,'Retasi Pricing'!E:E,0))*X5627,"")</f>
        <v/>
      </c>
      <c r="Z5627" s="62"/>
      <c r="AA5627" s="62"/>
      <c r="AB5627" s="32"/>
      <c r="AC5627" s="32"/>
      <c r="AD5627" s="32" t="str">
        <f t="shared" si="1570"/>
        <v/>
      </c>
      <c r="AF5627" s="5" t="str">
        <f t="shared" si="1571"/>
        <v/>
      </c>
      <c r="AG5627" s="5" t="str">
        <f t="shared" si="1572"/>
        <v/>
      </c>
      <c r="AH5627" s="5" t="str">
        <f t="shared" si="1573"/>
        <v/>
      </c>
      <c r="AI5627" s="5" t="str">
        <f t="shared" si="1574"/>
        <v/>
      </c>
      <c r="AJ5627" s="5" t="str">
        <f t="shared" si="1575"/>
        <v/>
      </c>
      <c r="AK5627" s="5" t="str">
        <f t="shared" si="1576"/>
        <v/>
      </c>
      <c r="AM5627" s="5" t="str">
        <f t="shared" si="1578"/>
        <v/>
      </c>
      <c r="AN5627" s="5" t="str">
        <f t="shared" si="1579"/>
        <v/>
      </c>
      <c r="AO5627" s="5" t="str">
        <f t="shared" si="1580"/>
        <v/>
      </c>
      <c r="AP5627" s="5" t="str">
        <f t="shared" si="1581"/>
        <v/>
      </c>
    </row>
    <row r="5628" spans="1:42" x14ac:dyDescent="0.3">
      <c r="A5628" s="33"/>
      <c r="B5628" s="33"/>
      <c r="C5628" s="70"/>
      <c r="D5628" s="71"/>
      <c r="E5628" s="70"/>
      <c r="F5628" s="71"/>
      <c r="G5628" s="33"/>
      <c r="H5628" s="33"/>
      <c r="I5628" s="33"/>
      <c r="J5628" s="33"/>
      <c r="K5628" s="63"/>
      <c r="L5628" s="32" t="str">
        <f t="shared" si="1582"/>
        <v/>
      </c>
      <c r="M5628" s="32" t="str">
        <f t="shared" si="1583"/>
        <v/>
      </c>
      <c r="N5628" s="32" t="str">
        <f t="shared" si="1584"/>
        <v/>
      </c>
      <c r="O5628" s="146"/>
      <c r="P5628" s="65"/>
      <c r="Q5628" s="65"/>
      <c r="R5628" s="66"/>
      <c r="S5628" s="66"/>
      <c r="T5628" s="66"/>
      <c r="U5628" s="67">
        <f t="shared" si="1577"/>
        <v>0</v>
      </c>
      <c r="V5628" s="66" t="e">
        <f t="shared" si="1568"/>
        <v>#VALUE!</v>
      </c>
      <c r="W5628" s="66" t="str">
        <f t="shared" si="1569"/>
        <v/>
      </c>
      <c r="X5628" s="66">
        <f>A5628+SUMIFS(Presensi!F:F,Presensi!E:E,'Entry Data'!AP5628)</f>
        <v>0</v>
      </c>
      <c r="Y5628" s="66" t="str">
        <f>IFERROR(INDEX('Retasi Pricing'!F:F,MATCH('Entry Data'!AM5628,'Retasi Pricing'!E:E,0))*X5628,"")</f>
        <v/>
      </c>
      <c r="Z5628" s="62"/>
      <c r="AA5628" s="62"/>
      <c r="AB5628" s="32"/>
      <c r="AC5628" s="32"/>
      <c r="AD5628" s="32" t="str">
        <f t="shared" si="1570"/>
        <v/>
      </c>
      <c r="AF5628" s="5" t="str">
        <f t="shared" si="1571"/>
        <v/>
      </c>
      <c r="AG5628" s="5" t="str">
        <f t="shared" si="1572"/>
        <v/>
      </c>
      <c r="AH5628" s="5" t="str">
        <f t="shared" si="1573"/>
        <v/>
      </c>
      <c r="AI5628" s="5" t="str">
        <f t="shared" si="1574"/>
        <v/>
      </c>
      <c r="AJ5628" s="5" t="str">
        <f t="shared" si="1575"/>
        <v/>
      </c>
      <c r="AK5628" s="5" t="str">
        <f t="shared" si="1576"/>
        <v/>
      </c>
      <c r="AM5628" s="5" t="str">
        <f t="shared" si="1578"/>
        <v/>
      </c>
      <c r="AN5628" s="5" t="str">
        <f t="shared" si="1579"/>
        <v/>
      </c>
      <c r="AO5628" s="5" t="str">
        <f t="shared" si="1580"/>
        <v/>
      </c>
      <c r="AP5628" s="5" t="str">
        <f t="shared" si="1581"/>
        <v/>
      </c>
    </row>
    <row r="5629" spans="1:42" x14ac:dyDescent="0.3">
      <c r="A5629" s="33"/>
      <c r="B5629" s="33"/>
      <c r="C5629" s="70"/>
      <c r="D5629" s="71"/>
      <c r="E5629" s="70"/>
      <c r="F5629" s="71"/>
      <c r="G5629" s="33"/>
      <c r="H5629" s="33"/>
      <c r="I5629" s="33"/>
      <c r="J5629" s="33"/>
      <c r="K5629" s="63"/>
      <c r="L5629" s="32" t="str">
        <f t="shared" si="1582"/>
        <v/>
      </c>
      <c r="M5629" s="32" t="str">
        <f t="shared" si="1583"/>
        <v/>
      </c>
      <c r="N5629" s="32" t="str">
        <f t="shared" si="1584"/>
        <v/>
      </c>
      <c r="O5629" s="146"/>
      <c r="P5629" s="65"/>
      <c r="Q5629" s="65"/>
      <c r="R5629" s="66"/>
      <c r="S5629" s="66"/>
      <c r="T5629" s="66"/>
      <c r="U5629" s="67">
        <f t="shared" si="1577"/>
        <v>0</v>
      </c>
      <c r="V5629" s="66" t="e">
        <f t="shared" si="1568"/>
        <v>#VALUE!</v>
      </c>
      <c r="W5629" s="66" t="str">
        <f t="shared" si="1569"/>
        <v/>
      </c>
      <c r="X5629" s="66">
        <f>A5629+SUMIFS(Presensi!F:F,Presensi!E:E,'Entry Data'!AP5629)</f>
        <v>0</v>
      </c>
      <c r="Y5629" s="66" t="str">
        <f>IFERROR(INDEX('Retasi Pricing'!F:F,MATCH('Entry Data'!AM5629,'Retasi Pricing'!E:E,0))*X5629,"")</f>
        <v/>
      </c>
      <c r="Z5629" s="62"/>
      <c r="AA5629" s="62"/>
      <c r="AB5629" s="32"/>
      <c r="AC5629" s="32"/>
      <c r="AD5629" s="32" t="str">
        <f t="shared" si="1570"/>
        <v/>
      </c>
      <c r="AF5629" s="5" t="str">
        <f t="shared" si="1571"/>
        <v/>
      </c>
      <c r="AG5629" s="5" t="str">
        <f t="shared" si="1572"/>
        <v/>
      </c>
      <c r="AH5629" s="5" t="str">
        <f t="shared" si="1573"/>
        <v/>
      </c>
      <c r="AI5629" s="5" t="str">
        <f t="shared" si="1574"/>
        <v/>
      </c>
      <c r="AJ5629" s="5" t="str">
        <f t="shared" si="1575"/>
        <v/>
      </c>
      <c r="AK5629" s="5" t="str">
        <f t="shared" si="1576"/>
        <v/>
      </c>
      <c r="AM5629" s="5" t="str">
        <f t="shared" si="1578"/>
        <v/>
      </c>
      <c r="AN5629" s="5" t="str">
        <f t="shared" si="1579"/>
        <v/>
      </c>
      <c r="AO5629" s="5" t="str">
        <f t="shared" si="1580"/>
        <v/>
      </c>
      <c r="AP5629" s="5" t="str">
        <f t="shared" si="1581"/>
        <v/>
      </c>
    </row>
    <row r="5630" spans="1:42" x14ac:dyDescent="0.3">
      <c r="A5630" s="33"/>
      <c r="B5630" s="33"/>
      <c r="C5630" s="70"/>
      <c r="D5630" s="71"/>
      <c r="E5630" s="70"/>
      <c r="F5630" s="71"/>
      <c r="G5630" s="33"/>
      <c r="H5630" s="33"/>
      <c r="I5630" s="33"/>
      <c r="J5630" s="33"/>
      <c r="K5630" s="63"/>
      <c r="L5630" s="32" t="str">
        <f t="shared" si="1582"/>
        <v/>
      </c>
      <c r="M5630" s="32" t="str">
        <f t="shared" si="1583"/>
        <v/>
      </c>
      <c r="N5630" s="32" t="str">
        <f t="shared" si="1584"/>
        <v/>
      </c>
      <c r="O5630" s="146"/>
      <c r="P5630" s="65"/>
      <c r="Q5630" s="65"/>
      <c r="R5630" s="66"/>
      <c r="S5630" s="66"/>
      <c r="T5630" s="66"/>
      <c r="U5630" s="67">
        <f t="shared" si="1577"/>
        <v>0</v>
      </c>
      <c r="V5630" s="66" t="e">
        <f t="shared" si="1568"/>
        <v>#VALUE!</v>
      </c>
      <c r="W5630" s="66" t="str">
        <f t="shared" si="1569"/>
        <v/>
      </c>
      <c r="X5630" s="66">
        <f>A5630+SUMIFS(Presensi!F:F,Presensi!E:E,'Entry Data'!AP5630)</f>
        <v>0</v>
      </c>
      <c r="Y5630" s="66" t="str">
        <f>IFERROR(INDEX('Retasi Pricing'!F:F,MATCH('Entry Data'!AM5630,'Retasi Pricing'!E:E,0))*X5630,"")</f>
        <v/>
      </c>
      <c r="Z5630" s="62"/>
      <c r="AA5630" s="62"/>
      <c r="AB5630" s="32"/>
      <c r="AC5630" s="32"/>
      <c r="AD5630" s="32" t="str">
        <f t="shared" si="1570"/>
        <v/>
      </c>
      <c r="AF5630" s="5" t="str">
        <f t="shared" si="1571"/>
        <v/>
      </c>
      <c r="AG5630" s="5" t="str">
        <f t="shared" si="1572"/>
        <v/>
      </c>
      <c r="AH5630" s="5" t="str">
        <f t="shared" si="1573"/>
        <v/>
      </c>
      <c r="AI5630" s="5" t="str">
        <f t="shared" si="1574"/>
        <v/>
      </c>
      <c r="AJ5630" s="5" t="str">
        <f t="shared" si="1575"/>
        <v/>
      </c>
      <c r="AK5630" s="5" t="str">
        <f t="shared" si="1576"/>
        <v/>
      </c>
      <c r="AM5630" s="5" t="str">
        <f t="shared" si="1578"/>
        <v/>
      </c>
      <c r="AN5630" s="5" t="str">
        <f t="shared" si="1579"/>
        <v/>
      </c>
      <c r="AO5630" s="5" t="str">
        <f t="shared" si="1580"/>
        <v/>
      </c>
      <c r="AP5630" s="5" t="str">
        <f t="shared" si="1581"/>
        <v/>
      </c>
    </row>
    <row r="5631" spans="1:42" x14ac:dyDescent="0.3">
      <c r="A5631" s="33"/>
      <c r="B5631" s="33"/>
      <c r="C5631" s="70"/>
      <c r="D5631" s="71"/>
      <c r="E5631" s="70"/>
      <c r="F5631" s="71"/>
      <c r="G5631" s="33"/>
      <c r="H5631" s="33"/>
      <c r="I5631" s="33"/>
      <c r="J5631" s="33"/>
      <c r="K5631" s="63"/>
      <c r="L5631" s="32" t="str">
        <f t="shared" si="1582"/>
        <v/>
      </c>
      <c r="M5631" s="32" t="str">
        <f t="shared" si="1583"/>
        <v/>
      </c>
      <c r="N5631" s="32" t="str">
        <f t="shared" si="1584"/>
        <v/>
      </c>
      <c r="O5631" s="146"/>
      <c r="P5631" s="65"/>
      <c r="Q5631" s="65"/>
      <c r="R5631" s="66"/>
      <c r="S5631" s="66"/>
      <c r="T5631" s="66"/>
      <c r="U5631" s="67">
        <f t="shared" si="1577"/>
        <v>0</v>
      </c>
      <c r="V5631" s="66" t="e">
        <f t="shared" si="1568"/>
        <v>#VALUE!</v>
      </c>
      <c r="W5631" s="66" t="str">
        <f t="shared" si="1569"/>
        <v/>
      </c>
      <c r="X5631" s="66">
        <f>A5631+SUMIFS(Presensi!F:F,Presensi!E:E,'Entry Data'!AP5631)</f>
        <v>0</v>
      </c>
      <c r="Y5631" s="66" t="str">
        <f>IFERROR(INDEX('Retasi Pricing'!F:F,MATCH('Entry Data'!AM5631,'Retasi Pricing'!E:E,0))*X5631,"")</f>
        <v/>
      </c>
      <c r="Z5631" s="62"/>
      <c r="AA5631" s="62"/>
      <c r="AB5631" s="32"/>
      <c r="AC5631" s="32"/>
      <c r="AD5631" s="32" t="str">
        <f t="shared" si="1570"/>
        <v/>
      </c>
      <c r="AF5631" s="5" t="str">
        <f t="shared" si="1571"/>
        <v/>
      </c>
      <c r="AG5631" s="5" t="str">
        <f t="shared" si="1572"/>
        <v/>
      </c>
      <c r="AH5631" s="5" t="str">
        <f t="shared" si="1573"/>
        <v/>
      </c>
      <c r="AI5631" s="5" t="str">
        <f t="shared" si="1574"/>
        <v/>
      </c>
      <c r="AJ5631" s="5" t="str">
        <f t="shared" si="1575"/>
        <v/>
      </c>
      <c r="AK5631" s="5" t="str">
        <f t="shared" si="1576"/>
        <v/>
      </c>
      <c r="AM5631" s="5" t="str">
        <f t="shared" si="1578"/>
        <v/>
      </c>
      <c r="AN5631" s="5" t="str">
        <f t="shared" si="1579"/>
        <v/>
      </c>
      <c r="AO5631" s="5" t="str">
        <f t="shared" si="1580"/>
        <v/>
      </c>
      <c r="AP5631" s="5" t="str">
        <f t="shared" si="1581"/>
        <v/>
      </c>
    </row>
    <row r="5632" spans="1:42" x14ac:dyDescent="0.3">
      <c r="A5632" s="33"/>
      <c r="B5632" s="33"/>
      <c r="C5632" s="70"/>
      <c r="D5632" s="71"/>
      <c r="E5632" s="70"/>
      <c r="F5632" s="71"/>
      <c r="G5632" s="33"/>
      <c r="H5632" s="33"/>
      <c r="I5632" s="33"/>
      <c r="J5632" s="33"/>
      <c r="K5632" s="63"/>
      <c r="L5632" s="32" t="str">
        <f t="shared" si="1582"/>
        <v/>
      </c>
      <c r="M5632" s="32" t="str">
        <f t="shared" si="1583"/>
        <v/>
      </c>
      <c r="N5632" s="32" t="str">
        <f t="shared" si="1584"/>
        <v/>
      </c>
      <c r="O5632" s="146"/>
      <c r="P5632" s="65"/>
      <c r="Q5632" s="65"/>
      <c r="R5632" s="66"/>
      <c r="S5632" s="66"/>
      <c r="T5632" s="66"/>
      <c r="U5632" s="67">
        <f t="shared" si="1577"/>
        <v>0</v>
      </c>
      <c r="V5632" s="66" t="e">
        <f t="shared" si="1568"/>
        <v>#VALUE!</v>
      </c>
      <c r="W5632" s="66" t="str">
        <f t="shared" si="1569"/>
        <v/>
      </c>
      <c r="X5632" s="66">
        <f>A5632+SUMIFS(Presensi!F:F,Presensi!E:E,'Entry Data'!AP5632)</f>
        <v>0</v>
      </c>
      <c r="Y5632" s="66" t="str">
        <f>IFERROR(INDEX('Retasi Pricing'!F:F,MATCH('Entry Data'!AM5632,'Retasi Pricing'!E:E,0))*X5632,"")</f>
        <v/>
      </c>
      <c r="Z5632" s="62"/>
      <c r="AA5632" s="62"/>
      <c r="AB5632" s="32"/>
      <c r="AC5632" s="32"/>
      <c r="AD5632" s="32" t="str">
        <f t="shared" si="1570"/>
        <v/>
      </c>
      <c r="AF5632" s="5" t="str">
        <f t="shared" si="1571"/>
        <v/>
      </c>
      <c r="AG5632" s="5" t="str">
        <f t="shared" si="1572"/>
        <v/>
      </c>
      <c r="AH5632" s="5" t="str">
        <f t="shared" si="1573"/>
        <v/>
      </c>
      <c r="AI5632" s="5" t="str">
        <f t="shared" si="1574"/>
        <v/>
      </c>
      <c r="AJ5632" s="5" t="str">
        <f t="shared" si="1575"/>
        <v/>
      </c>
      <c r="AK5632" s="5" t="str">
        <f t="shared" si="1576"/>
        <v/>
      </c>
      <c r="AM5632" s="5" t="str">
        <f t="shared" si="1578"/>
        <v/>
      </c>
      <c r="AN5632" s="5" t="str">
        <f t="shared" si="1579"/>
        <v/>
      </c>
      <c r="AO5632" s="5" t="str">
        <f t="shared" si="1580"/>
        <v/>
      </c>
      <c r="AP5632" s="5" t="str">
        <f t="shared" si="1581"/>
        <v/>
      </c>
    </row>
    <row r="5633" spans="1:42" x14ac:dyDescent="0.3">
      <c r="A5633" s="33"/>
      <c r="B5633" s="33"/>
      <c r="C5633" s="70"/>
      <c r="D5633" s="71"/>
      <c r="E5633" s="70"/>
      <c r="F5633" s="71"/>
      <c r="G5633" s="33"/>
      <c r="H5633" s="33"/>
      <c r="I5633" s="33"/>
      <c r="J5633" s="33"/>
      <c r="K5633" s="63"/>
      <c r="L5633" s="32" t="str">
        <f t="shared" si="1582"/>
        <v/>
      </c>
      <c r="M5633" s="32" t="str">
        <f t="shared" si="1583"/>
        <v/>
      </c>
      <c r="N5633" s="32" t="str">
        <f t="shared" si="1584"/>
        <v/>
      </c>
      <c r="O5633" s="146"/>
      <c r="P5633" s="65"/>
      <c r="Q5633" s="65"/>
      <c r="R5633" s="66"/>
      <c r="S5633" s="66"/>
      <c r="T5633" s="66"/>
      <c r="U5633" s="67">
        <f t="shared" si="1577"/>
        <v>0</v>
      </c>
      <c r="V5633" s="66" t="e">
        <f t="shared" si="1568"/>
        <v>#VALUE!</v>
      </c>
      <c r="W5633" s="66" t="str">
        <f t="shared" si="1569"/>
        <v/>
      </c>
      <c r="X5633" s="66">
        <f>A5633+SUMIFS(Presensi!F:F,Presensi!E:E,'Entry Data'!AP5633)</f>
        <v>0</v>
      </c>
      <c r="Y5633" s="66" t="str">
        <f>IFERROR(INDEX('Retasi Pricing'!F:F,MATCH('Entry Data'!AM5633,'Retasi Pricing'!E:E,0))*X5633,"")</f>
        <v/>
      </c>
      <c r="Z5633" s="62"/>
      <c r="AA5633" s="62"/>
      <c r="AB5633" s="32"/>
      <c r="AC5633" s="32"/>
      <c r="AD5633" s="32" t="str">
        <f t="shared" si="1570"/>
        <v/>
      </c>
      <c r="AF5633" s="5" t="str">
        <f t="shared" si="1571"/>
        <v/>
      </c>
      <c r="AG5633" s="5" t="str">
        <f t="shared" si="1572"/>
        <v/>
      </c>
      <c r="AH5633" s="5" t="str">
        <f t="shared" si="1573"/>
        <v/>
      </c>
      <c r="AI5633" s="5" t="str">
        <f t="shared" si="1574"/>
        <v/>
      </c>
      <c r="AJ5633" s="5" t="str">
        <f t="shared" si="1575"/>
        <v/>
      </c>
      <c r="AK5633" s="5" t="str">
        <f t="shared" si="1576"/>
        <v/>
      </c>
      <c r="AM5633" s="5" t="str">
        <f t="shared" si="1578"/>
        <v/>
      </c>
      <c r="AN5633" s="5" t="str">
        <f t="shared" si="1579"/>
        <v/>
      </c>
      <c r="AO5633" s="5" t="str">
        <f t="shared" si="1580"/>
        <v/>
      </c>
      <c r="AP5633" s="5" t="str">
        <f t="shared" si="1581"/>
        <v/>
      </c>
    </row>
    <row r="5634" spans="1:42" x14ac:dyDescent="0.3">
      <c r="A5634" s="33"/>
      <c r="B5634" s="33"/>
      <c r="C5634" s="70"/>
      <c r="D5634" s="71"/>
      <c r="E5634" s="70"/>
      <c r="F5634" s="71"/>
      <c r="G5634" s="33"/>
      <c r="H5634" s="33"/>
      <c r="I5634" s="33"/>
      <c r="J5634" s="33"/>
      <c r="K5634" s="63"/>
      <c r="L5634" s="32" t="str">
        <f t="shared" si="1582"/>
        <v/>
      </c>
      <c r="M5634" s="32" t="str">
        <f t="shared" si="1583"/>
        <v/>
      </c>
      <c r="N5634" s="32" t="str">
        <f t="shared" si="1584"/>
        <v/>
      </c>
      <c r="O5634" s="146"/>
      <c r="P5634" s="65"/>
      <c r="Q5634" s="65"/>
      <c r="R5634" s="66"/>
      <c r="S5634" s="66"/>
      <c r="T5634" s="66"/>
      <c r="U5634" s="67">
        <f t="shared" si="1577"/>
        <v>0</v>
      </c>
      <c r="V5634" s="66" t="e">
        <f t="shared" si="1568"/>
        <v>#VALUE!</v>
      </c>
      <c r="W5634" s="66" t="str">
        <f t="shared" si="1569"/>
        <v/>
      </c>
      <c r="X5634" s="66">
        <f>A5634+SUMIFS(Presensi!F:F,Presensi!E:E,'Entry Data'!AP5634)</f>
        <v>0</v>
      </c>
      <c r="Y5634" s="66" t="str">
        <f>IFERROR(INDEX('Retasi Pricing'!F:F,MATCH('Entry Data'!AM5634,'Retasi Pricing'!E:E,0))*X5634,"")</f>
        <v/>
      </c>
      <c r="Z5634" s="62"/>
      <c r="AA5634" s="62"/>
      <c r="AB5634" s="32"/>
      <c r="AC5634" s="32"/>
      <c r="AD5634" s="32" t="str">
        <f t="shared" si="1570"/>
        <v/>
      </c>
      <c r="AF5634" s="5" t="str">
        <f t="shared" si="1571"/>
        <v/>
      </c>
      <c r="AG5634" s="5" t="str">
        <f t="shared" si="1572"/>
        <v/>
      </c>
      <c r="AH5634" s="5" t="str">
        <f t="shared" si="1573"/>
        <v/>
      </c>
      <c r="AI5634" s="5" t="str">
        <f t="shared" si="1574"/>
        <v/>
      </c>
      <c r="AJ5634" s="5" t="str">
        <f t="shared" si="1575"/>
        <v/>
      </c>
      <c r="AK5634" s="5" t="str">
        <f t="shared" si="1576"/>
        <v/>
      </c>
      <c r="AM5634" s="5" t="str">
        <f t="shared" si="1578"/>
        <v/>
      </c>
      <c r="AN5634" s="5" t="str">
        <f t="shared" si="1579"/>
        <v/>
      </c>
      <c r="AO5634" s="5" t="str">
        <f t="shared" si="1580"/>
        <v/>
      </c>
      <c r="AP5634" s="5" t="str">
        <f t="shared" si="1581"/>
        <v/>
      </c>
    </row>
    <row r="5635" spans="1:42" x14ac:dyDescent="0.3">
      <c r="A5635" s="33"/>
      <c r="B5635" s="33"/>
      <c r="C5635" s="70"/>
      <c r="D5635" s="71"/>
      <c r="E5635" s="70"/>
      <c r="F5635" s="71"/>
      <c r="G5635" s="33"/>
      <c r="H5635" s="33"/>
      <c r="I5635" s="33"/>
      <c r="J5635" s="33"/>
      <c r="K5635" s="63"/>
      <c r="L5635" s="32" t="str">
        <f t="shared" si="1582"/>
        <v/>
      </c>
      <c r="M5635" s="32" t="str">
        <f t="shared" si="1583"/>
        <v/>
      </c>
      <c r="N5635" s="32" t="str">
        <f t="shared" si="1584"/>
        <v/>
      </c>
      <c r="O5635" s="146"/>
      <c r="P5635" s="65"/>
      <c r="Q5635" s="65"/>
      <c r="R5635" s="66"/>
      <c r="S5635" s="66"/>
      <c r="T5635" s="66"/>
      <c r="U5635" s="67">
        <f t="shared" si="1577"/>
        <v>0</v>
      </c>
      <c r="V5635" s="66" t="e">
        <f t="shared" si="1568"/>
        <v>#VALUE!</v>
      </c>
      <c r="W5635" s="66" t="str">
        <f t="shared" si="1569"/>
        <v/>
      </c>
      <c r="X5635" s="66">
        <f>A5635+SUMIFS(Presensi!F:F,Presensi!E:E,'Entry Data'!AP5635)</f>
        <v>0</v>
      </c>
      <c r="Y5635" s="66" t="str">
        <f>IFERROR(INDEX('Retasi Pricing'!F:F,MATCH('Entry Data'!AM5635,'Retasi Pricing'!E:E,0))*X5635,"")</f>
        <v/>
      </c>
      <c r="Z5635" s="62"/>
      <c r="AA5635" s="62"/>
      <c r="AB5635" s="32"/>
      <c r="AC5635" s="32"/>
      <c r="AD5635" s="32" t="str">
        <f t="shared" si="1570"/>
        <v/>
      </c>
      <c r="AF5635" s="5" t="str">
        <f t="shared" si="1571"/>
        <v/>
      </c>
      <c r="AG5635" s="5" t="str">
        <f t="shared" si="1572"/>
        <v/>
      </c>
      <c r="AH5635" s="5" t="str">
        <f t="shared" si="1573"/>
        <v/>
      </c>
      <c r="AI5635" s="5" t="str">
        <f t="shared" si="1574"/>
        <v/>
      </c>
      <c r="AJ5635" s="5" t="str">
        <f t="shared" si="1575"/>
        <v/>
      </c>
      <c r="AK5635" s="5" t="str">
        <f t="shared" si="1576"/>
        <v/>
      </c>
      <c r="AM5635" s="5" t="str">
        <f t="shared" si="1578"/>
        <v/>
      </c>
      <c r="AN5635" s="5" t="str">
        <f t="shared" si="1579"/>
        <v/>
      </c>
      <c r="AO5635" s="5" t="str">
        <f t="shared" si="1580"/>
        <v/>
      </c>
      <c r="AP5635" s="5" t="str">
        <f t="shared" si="1581"/>
        <v/>
      </c>
    </row>
    <row r="5636" spans="1:42" x14ac:dyDescent="0.3">
      <c r="A5636" s="33"/>
      <c r="B5636" s="33"/>
      <c r="C5636" s="70"/>
      <c r="D5636" s="71"/>
      <c r="E5636" s="70"/>
      <c r="F5636" s="71"/>
      <c r="G5636" s="33"/>
      <c r="H5636" s="33"/>
      <c r="I5636" s="33"/>
      <c r="J5636" s="33"/>
      <c r="K5636" s="63"/>
      <c r="L5636" s="32" t="str">
        <f t="shared" si="1582"/>
        <v/>
      </c>
      <c r="M5636" s="32" t="str">
        <f t="shared" si="1583"/>
        <v/>
      </c>
      <c r="N5636" s="32" t="str">
        <f t="shared" si="1584"/>
        <v/>
      </c>
      <c r="O5636" s="146"/>
      <c r="P5636" s="65"/>
      <c r="Q5636" s="65"/>
      <c r="R5636" s="66"/>
      <c r="S5636" s="66"/>
      <c r="T5636" s="66"/>
      <c r="U5636" s="67">
        <f t="shared" si="1577"/>
        <v>0</v>
      </c>
      <c r="V5636" s="66" t="e">
        <f t="shared" si="1568"/>
        <v>#VALUE!</v>
      </c>
      <c r="W5636" s="66" t="str">
        <f t="shared" si="1569"/>
        <v/>
      </c>
      <c r="X5636" s="66">
        <f>A5636+SUMIFS(Presensi!F:F,Presensi!E:E,'Entry Data'!AP5636)</f>
        <v>0</v>
      </c>
      <c r="Y5636" s="66" t="str">
        <f>IFERROR(INDEX('Retasi Pricing'!F:F,MATCH('Entry Data'!AM5636,'Retasi Pricing'!E:E,0))*X5636,"")</f>
        <v/>
      </c>
      <c r="Z5636" s="62"/>
      <c r="AA5636" s="62"/>
      <c r="AB5636" s="32"/>
      <c r="AC5636" s="32"/>
      <c r="AD5636" s="32" t="str">
        <f t="shared" si="1570"/>
        <v/>
      </c>
      <c r="AF5636" s="5" t="str">
        <f t="shared" si="1571"/>
        <v/>
      </c>
      <c r="AG5636" s="5" t="str">
        <f t="shared" si="1572"/>
        <v/>
      </c>
      <c r="AH5636" s="5" t="str">
        <f t="shared" si="1573"/>
        <v/>
      </c>
      <c r="AI5636" s="5" t="str">
        <f t="shared" si="1574"/>
        <v/>
      </c>
      <c r="AJ5636" s="5" t="str">
        <f t="shared" si="1575"/>
        <v/>
      </c>
      <c r="AK5636" s="5" t="str">
        <f t="shared" si="1576"/>
        <v/>
      </c>
      <c r="AM5636" s="5" t="str">
        <f t="shared" si="1578"/>
        <v/>
      </c>
      <c r="AN5636" s="5" t="str">
        <f t="shared" si="1579"/>
        <v/>
      </c>
      <c r="AO5636" s="5" t="str">
        <f t="shared" si="1580"/>
        <v/>
      </c>
      <c r="AP5636" s="5" t="str">
        <f t="shared" si="1581"/>
        <v/>
      </c>
    </row>
    <row r="5637" spans="1:42" x14ac:dyDescent="0.3">
      <c r="A5637" s="33"/>
      <c r="B5637" s="33"/>
      <c r="C5637" s="70"/>
      <c r="D5637" s="71"/>
      <c r="E5637" s="70"/>
      <c r="F5637" s="71"/>
      <c r="G5637" s="33"/>
      <c r="H5637" s="33"/>
      <c r="I5637" s="33"/>
      <c r="J5637" s="33"/>
      <c r="K5637" s="63"/>
      <c r="L5637" s="32" t="str">
        <f t="shared" si="1582"/>
        <v/>
      </c>
      <c r="M5637" s="32" t="str">
        <f t="shared" si="1583"/>
        <v/>
      </c>
      <c r="N5637" s="32" t="str">
        <f t="shared" si="1584"/>
        <v/>
      </c>
      <c r="O5637" s="146"/>
      <c r="P5637" s="65"/>
      <c r="Q5637" s="65"/>
      <c r="R5637" s="66"/>
      <c r="S5637" s="66"/>
      <c r="T5637" s="66"/>
      <c r="U5637" s="67">
        <f t="shared" si="1577"/>
        <v>0</v>
      </c>
      <c r="V5637" s="66" t="e">
        <f t="shared" si="1568"/>
        <v>#VALUE!</v>
      </c>
      <c r="W5637" s="66" t="str">
        <f t="shared" si="1569"/>
        <v/>
      </c>
      <c r="X5637" s="66">
        <f>A5637+SUMIFS(Presensi!F:F,Presensi!E:E,'Entry Data'!AP5637)</f>
        <v>0</v>
      </c>
      <c r="Y5637" s="66" t="str">
        <f>IFERROR(INDEX('Retasi Pricing'!F:F,MATCH('Entry Data'!AM5637,'Retasi Pricing'!E:E,0))*X5637,"")</f>
        <v/>
      </c>
      <c r="Z5637" s="62"/>
      <c r="AA5637" s="62"/>
      <c r="AB5637" s="32"/>
      <c r="AC5637" s="32"/>
      <c r="AD5637" s="32" t="str">
        <f t="shared" si="1570"/>
        <v/>
      </c>
      <c r="AF5637" s="5" t="str">
        <f t="shared" si="1571"/>
        <v/>
      </c>
      <c r="AG5637" s="5" t="str">
        <f t="shared" si="1572"/>
        <v/>
      </c>
      <c r="AH5637" s="5" t="str">
        <f t="shared" si="1573"/>
        <v/>
      </c>
      <c r="AI5637" s="5" t="str">
        <f t="shared" si="1574"/>
        <v/>
      </c>
      <c r="AJ5637" s="5" t="str">
        <f t="shared" si="1575"/>
        <v/>
      </c>
      <c r="AK5637" s="5" t="str">
        <f t="shared" si="1576"/>
        <v/>
      </c>
      <c r="AM5637" s="5" t="str">
        <f t="shared" si="1578"/>
        <v/>
      </c>
      <c r="AN5637" s="5" t="str">
        <f t="shared" si="1579"/>
        <v/>
      </c>
      <c r="AO5637" s="5" t="str">
        <f t="shared" si="1580"/>
        <v/>
      </c>
      <c r="AP5637" s="5" t="str">
        <f t="shared" si="1581"/>
        <v/>
      </c>
    </row>
    <row r="5638" spans="1:42" x14ac:dyDescent="0.3">
      <c r="A5638" s="33"/>
      <c r="B5638" s="33"/>
      <c r="C5638" s="70"/>
      <c r="D5638" s="71"/>
      <c r="E5638" s="70"/>
      <c r="F5638" s="71"/>
      <c r="G5638" s="33"/>
      <c r="H5638" s="33"/>
      <c r="I5638" s="33"/>
      <c r="J5638" s="33"/>
      <c r="K5638" s="63"/>
      <c r="L5638" s="32" t="str">
        <f t="shared" si="1582"/>
        <v/>
      </c>
      <c r="M5638" s="32" t="str">
        <f t="shared" si="1583"/>
        <v/>
      </c>
      <c r="N5638" s="32" t="str">
        <f t="shared" si="1584"/>
        <v/>
      </c>
      <c r="O5638" s="146"/>
      <c r="P5638" s="65"/>
      <c r="Q5638" s="65"/>
      <c r="R5638" s="66"/>
      <c r="S5638" s="66"/>
      <c r="T5638" s="66"/>
      <c r="U5638" s="67">
        <f t="shared" si="1577"/>
        <v>0</v>
      </c>
      <c r="V5638" s="66" t="e">
        <f t="shared" si="1568"/>
        <v>#VALUE!</v>
      </c>
      <c r="W5638" s="66" t="str">
        <f t="shared" si="1569"/>
        <v/>
      </c>
      <c r="X5638" s="66">
        <f>A5638+SUMIFS(Presensi!F:F,Presensi!E:E,'Entry Data'!AP5638)</f>
        <v>0</v>
      </c>
      <c r="Y5638" s="66" t="str">
        <f>IFERROR(INDEX('Retasi Pricing'!F:F,MATCH('Entry Data'!AM5638,'Retasi Pricing'!E:E,0))*X5638,"")</f>
        <v/>
      </c>
      <c r="Z5638" s="62"/>
      <c r="AA5638" s="62"/>
      <c r="AB5638" s="32"/>
      <c r="AC5638" s="32"/>
      <c r="AD5638" s="32" t="str">
        <f t="shared" si="1570"/>
        <v/>
      </c>
      <c r="AF5638" s="5" t="str">
        <f t="shared" si="1571"/>
        <v/>
      </c>
      <c r="AG5638" s="5" t="str">
        <f t="shared" si="1572"/>
        <v/>
      </c>
      <c r="AH5638" s="5" t="str">
        <f t="shared" si="1573"/>
        <v/>
      </c>
      <c r="AI5638" s="5" t="str">
        <f t="shared" si="1574"/>
        <v/>
      </c>
      <c r="AJ5638" s="5" t="str">
        <f t="shared" si="1575"/>
        <v/>
      </c>
      <c r="AK5638" s="5" t="str">
        <f t="shared" si="1576"/>
        <v/>
      </c>
      <c r="AM5638" s="5" t="str">
        <f t="shared" si="1578"/>
        <v/>
      </c>
      <c r="AN5638" s="5" t="str">
        <f t="shared" si="1579"/>
        <v/>
      </c>
      <c r="AO5638" s="5" t="str">
        <f t="shared" si="1580"/>
        <v/>
      </c>
      <c r="AP5638" s="5" t="str">
        <f t="shared" si="1581"/>
        <v/>
      </c>
    </row>
    <row r="5639" spans="1:42" x14ac:dyDescent="0.3">
      <c r="A5639" s="33"/>
      <c r="B5639" s="33"/>
      <c r="C5639" s="70"/>
      <c r="D5639" s="71"/>
      <c r="E5639" s="70"/>
      <c r="F5639" s="71"/>
      <c r="G5639" s="33"/>
      <c r="H5639" s="33"/>
      <c r="I5639" s="33"/>
      <c r="J5639" s="33"/>
      <c r="K5639" s="63"/>
      <c r="L5639" s="32" t="str">
        <f t="shared" si="1582"/>
        <v/>
      </c>
      <c r="M5639" s="32" t="str">
        <f t="shared" si="1583"/>
        <v/>
      </c>
      <c r="N5639" s="32" t="str">
        <f t="shared" si="1584"/>
        <v/>
      </c>
      <c r="O5639" s="146"/>
      <c r="P5639" s="65"/>
      <c r="Q5639" s="65"/>
      <c r="R5639" s="66"/>
      <c r="S5639" s="66"/>
      <c r="T5639" s="66"/>
      <c r="U5639" s="67">
        <f t="shared" si="1577"/>
        <v>0</v>
      </c>
      <c r="V5639" s="66" t="e">
        <f t="shared" si="1568"/>
        <v>#VALUE!</v>
      </c>
      <c r="W5639" s="66" t="str">
        <f t="shared" si="1569"/>
        <v/>
      </c>
      <c r="X5639" s="66">
        <f>A5639+SUMIFS(Presensi!F:F,Presensi!E:E,'Entry Data'!AP5639)</f>
        <v>0</v>
      </c>
      <c r="Y5639" s="66" t="str">
        <f>IFERROR(INDEX('Retasi Pricing'!F:F,MATCH('Entry Data'!AM5639,'Retasi Pricing'!E:E,0))*X5639,"")</f>
        <v/>
      </c>
      <c r="Z5639" s="62"/>
      <c r="AA5639" s="62"/>
      <c r="AB5639" s="32"/>
      <c r="AC5639" s="32"/>
      <c r="AD5639" s="32" t="str">
        <f t="shared" si="1570"/>
        <v/>
      </c>
      <c r="AF5639" s="5" t="str">
        <f t="shared" si="1571"/>
        <v/>
      </c>
      <c r="AG5639" s="5" t="str">
        <f t="shared" si="1572"/>
        <v/>
      </c>
      <c r="AH5639" s="5" t="str">
        <f t="shared" si="1573"/>
        <v/>
      </c>
      <c r="AI5639" s="5" t="str">
        <f t="shared" si="1574"/>
        <v/>
      </c>
      <c r="AJ5639" s="5" t="str">
        <f t="shared" si="1575"/>
        <v/>
      </c>
      <c r="AK5639" s="5" t="str">
        <f t="shared" si="1576"/>
        <v/>
      </c>
      <c r="AM5639" s="5" t="str">
        <f t="shared" si="1578"/>
        <v/>
      </c>
      <c r="AN5639" s="5" t="str">
        <f t="shared" si="1579"/>
        <v/>
      </c>
      <c r="AO5639" s="5" t="str">
        <f t="shared" si="1580"/>
        <v/>
      </c>
      <c r="AP5639" s="5" t="str">
        <f t="shared" si="1581"/>
        <v/>
      </c>
    </row>
    <row r="5640" spans="1:42" x14ac:dyDescent="0.3">
      <c r="A5640" s="33"/>
      <c r="B5640" s="33"/>
      <c r="C5640" s="70"/>
      <c r="D5640" s="71"/>
      <c r="E5640" s="70"/>
      <c r="F5640" s="71"/>
      <c r="G5640" s="33"/>
      <c r="H5640" s="33"/>
      <c r="I5640" s="33"/>
      <c r="J5640" s="33"/>
      <c r="K5640" s="63"/>
      <c r="L5640" s="32" t="str">
        <f t="shared" si="1582"/>
        <v/>
      </c>
      <c r="M5640" s="32" t="str">
        <f t="shared" si="1583"/>
        <v/>
      </c>
      <c r="N5640" s="32" t="str">
        <f t="shared" si="1584"/>
        <v/>
      </c>
      <c r="O5640" s="146"/>
      <c r="P5640" s="65"/>
      <c r="Q5640" s="65"/>
      <c r="R5640" s="66"/>
      <c r="S5640" s="66"/>
      <c r="T5640" s="66"/>
      <c r="U5640" s="67">
        <f t="shared" si="1577"/>
        <v>0</v>
      </c>
      <c r="V5640" s="66" t="e">
        <f t="shared" si="1568"/>
        <v>#VALUE!</v>
      </c>
      <c r="W5640" s="66" t="str">
        <f t="shared" si="1569"/>
        <v/>
      </c>
      <c r="X5640" s="66">
        <f>A5640+SUMIFS(Presensi!F:F,Presensi!E:E,'Entry Data'!AP5640)</f>
        <v>0</v>
      </c>
      <c r="Y5640" s="66" t="str">
        <f>IFERROR(INDEX('Retasi Pricing'!F:F,MATCH('Entry Data'!AM5640,'Retasi Pricing'!E:E,0))*X5640,"")</f>
        <v/>
      </c>
      <c r="Z5640" s="62"/>
      <c r="AA5640" s="62"/>
      <c r="AB5640" s="32"/>
      <c r="AC5640" s="32"/>
      <c r="AD5640" s="32" t="str">
        <f t="shared" si="1570"/>
        <v/>
      </c>
      <c r="AF5640" s="5" t="str">
        <f t="shared" si="1571"/>
        <v/>
      </c>
      <c r="AG5640" s="5" t="str">
        <f t="shared" si="1572"/>
        <v/>
      </c>
      <c r="AH5640" s="5" t="str">
        <f t="shared" si="1573"/>
        <v/>
      </c>
      <c r="AI5640" s="5" t="str">
        <f t="shared" si="1574"/>
        <v/>
      </c>
      <c r="AJ5640" s="5" t="str">
        <f t="shared" si="1575"/>
        <v/>
      </c>
      <c r="AK5640" s="5" t="str">
        <f t="shared" si="1576"/>
        <v/>
      </c>
      <c r="AM5640" s="5" t="str">
        <f t="shared" si="1578"/>
        <v/>
      </c>
      <c r="AN5640" s="5" t="str">
        <f t="shared" si="1579"/>
        <v/>
      </c>
      <c r="AO5640" s="5" t="str">
        <f t="shared" si="1580"/>
        <v/>
      </c>
      <c r="AP5640" s="5" t="str">
        <f t="shared" si="1581"/>
        <v/>
      </c>
    </row>
    <row r="5641" spans="1:42" x14ac:dyDescent="0.3">
      <c r="A5641" s="33"/>
      <c r="B5641" s="33"/>
      <c r="C5641" s="70"/>
      <c r="D5641" s="71"/>
      <c r="E5641" s="70"/>
      <c r="F5641" s="71"/>
      <c r="G5641" s="33"/>
      <c r="H5641" s="33"/>
      <c r="I5641" s="33"/>
      <c r="J5641" s="33"/>
      <c r="K5641" s="63"/>
      <c r="L5641" s="32" t="str">
        <f t="shared" si="1582"/>
        <v/>
      </c>
      <c r="M5641" s="32" t="str">
        <f t="shared" si="1583"/>
        <v/>
      </c>
      <c r="N5641" s="32" t="str">
        <f t="shared" si="1584"/>
        <v/>
      </c>
      <c r="O5641" s="146"/>
      <c r="P5641" s="65"/>
      <c r="Q5641" s="65"/>
      <c r="R5641" s="66"/>
      <c r="S5641" s="66"/>
      <c r="T5641" s="66"/>
      <c r="U5641" s="67">
        <f t="shared" si="1577"/>
        <v>0</v>
      </c>
      <c r="V5641" s="66" t="e">
        <f t="shared" si="1568"/>
        <v>#VALUE!</v>
      </c>
      <c r="W5641" s="66" t="str">
        <f t="shared" si="1569"/>
        <v/>
      </c>
      <c r="X5641" s="66">
        <f>A5641+SUMIFS(Presensi!F:F,Presensi!E:E,'Entry Data'!AP5641)</f>
        <v>0</v>
      </c>
      <c r="Y5641" s="66" t="str">
        <f>IFERROR(INDEX('Retasi Pricing'!F:F,MATCH('Entry Data'!AM5641,'Retasi Pricing'!E:E,0))*X5641,"")</f>
        <v/>
      </c>
      <c r="Z5641" s="62"/>
      <c r="AA5641" s="62"/>
      <c r="AB5641" s="32"/>
      <c r="AC5641" s="32"/>
      <c r="AD5641" s="32" t="str">
        <f t="shared" si="1570"/>
        <v/>
      </c>
      <c r="AF5641" s="5" t="str">
        <f t="shared" si="1571"/>
        <v/>
      </c>
      <c r="AG5641" s="5" t="str">
        <f t="shared" si="1572"/>
        <v/>
      </c>
      <c r="AH5641" s="5" t="str">
        <f t="shared" si="1573"/>
        <v/>
      </c>
      <c r="AI5641" s="5" t="str">
        <f t="shared" si="1574"/>
        <v/>
      </c>
      <c r="AJ5641" s="5" t="str">
        <f t="shared" si="1575"/>
        <v/>
      </c>
      <c r="AK5641" s="5" t="str">
        <f t="shared" si="1576"/>
        <v/>
      </c>
      <c r="AM5641" s="5" t="str">
        <f t="shared" si="1578"/>
        <v/>
      </c>
      <c r="AN5641" s="5" t="str">
        <f t="shared" si="1579"/>
        <v/>
      </c>
      <c r="AO5641" s="5" t="str">
        <f t="shared" si="1580"/>
        <v/>
      </c>
      <c r="AP5641" s="5" t="str">
        <f t="shared" si="1581"/>
        <v/>
      </c>
    </row>
    <row r="5642" spans="1:42" x14ac:dyDescent="0.3">
      <c r="A5642" s="33"/>
      <c r="B5642" s="33"/>
      <c r="C5642" s="70"/>
      <c r="D5642" s="71"/>
      <c r="E5642" s="70"/>
      <c r="F5642" s="71"/>
      <c r="G5642" s="33"/>
      <c r="H5642" s="33"/>
      <c r="I5642" s="33"/>
      <c r="J5642" s="33"/>
      <c r="K5642" s="63"/>
      <c r="L5642" s="32" t="str">
        <f t="shared" si="1582"/>
        <v/>
      </c>
      <c r="M5642" s="32" t="str">
        <f t="shared" si="1583"/>
        <v/>
      </c>
      <c r="N5642" s="32" t="str">
        <f t="shared" si="1584"/>
        <v/>
      </c>
      <c r="O5642" s="146"/>
      <c r="P5642" s="65"/>
      <c r="Q5642" s="65"/>
      <c r="R5642" s="66"/>
      <c r="S5642" s="66"/>
      <c r="T5642" s="66"/>
      <c r="U5642" s="67">
        <f t="shared" si="1577"/>
        <v>0</v>
      </c>
      <c r="V5642" s="66" t="e">
        <f t="shared" ref="V5642:V5660" si="1585">IFERROR(VLOOKUP(L5642,harga,2,FALSE),"")*U5642*IFERROR(VLOOKUP(G5642,jarak,2,FALSE),"")</f>
        <v>#VALUE!</v>
      </c>
      <c r="W5642" s="66" t="str">
        <f t="shared" ref="W5642:W5660" si="1586">IFERROR(VLOOKUP(AL5642,Code,2,FALSE),"")</f>
        <v/>
      </c>
      <c r="X5642" s="66">
        <f>A5642+SUMIFS(Presensi!F:F,Presensi!E:E,'Entry Data'!AP5642)</f>
        <v>0</v>
      </c>
      <c r="Y5642" s="66" t="str">
        <f>IFERROR(INDEX('Retasi Pricing'!F:F,MATCH('Entry Data'!AM5642,'Retasi Pricing'!E:E,0))*X5642,"")</f>
        <v/>
      </c>
      <c r="Z5642" s="62"/>
      <c r="AA5642" s="62"/>
      <c r="AB5642" s="32"/>
      <c r="AC5642" s="32"/>
      <c r="AD5642" s="32" t="str">
        <f t="shared" ref="AD5642:AD5660" si="1587">IFERROR(VLOOKUP(AC5642,driver,13,FALSE),"")</f>
        <v/>
      </c>
      <c r="AF5642" s="5" t="str">
        <f t="shared" ref="AF5642:AF5662" si="1588">AC5642&amp;C5642</f>
        <v/>
      </c>
      <c r="AG5642" s="5" t="str">
        <f t="shared" ref="AG5642:AG5662" si="1589">K5642&amp;C5642&amp;G5642&amp;D5642</f>
        <v/>
      </c>
      <c r="AH5642" s="5" t="str">
        <f t="shared" ref="AH5642:AH5662" si="1590">AC5642&amp;C5642&amp;G5642&amp;D5642</f>
        <v/>
      </c>
      <c r="AI5642" s="5" t="str">
        <f t="shared" ref="AI5642:AI5662" si="1591">K5642&amp;C5642&amp;D5642</f>
        <v/>
      </c>
      <c r="AJ5642" s="5" t="str">
        <f t="shared" ref="AJ5642:AJ5662" si="1592">AC5642&amp;C5642&amp;D5642</f>
        <v/>
      </c>
      <c r="AK5642" s="5" t="str">
        <f t="shared" ref="AK5642:AK5662" si="1593">AC5642&amp;M5642</f>
        <v/>
      </c>
      <c r="AM5642" s="5" t="str">
        <f t="shared" si="1578"/>
        <v/>
      </c>
      <c r="AN5642" s="5" t="str">
        <f t="shared" si="1579"/>
        <v/>
      </c>
      <c r="AO5642" s="5" t="str">
        <f t="shared" si="1580"/>
        <v/>
      </c>
      <c r="AP5642" s="5" t="str">
        <f t="shared" si="1581"/>
        <v/>
      </c>
    </row>
    <row r="5643" spans="1:42" x14ac:dyDescent="0.3">
      <c r="A5643" s="33"/>
      <c r="B5643" s="33"/>
      <c r="C5643" s="70"/>
      <c r="D5643" s="71"/>
      <c r="E5643" s="70"/>
      <c r="F5643" s="71"/>
      <c r="G5643" s="33"/>
      <c r="H5643" s="33"/>
      <c r="I5643" s="33"/>
      <c r="J5643" s="33"/>
      <c r="K5643" s="63"/>
      <c r="L5643" s="32" t="str">
        <f t="shared" si="1582"/>
        <v/>
      </c>
      <c r="M5643" s="32" t="str">
        <f t="shared" si="1583"/>
        <v/>
      </c>
      <c r="N5643" s="32" t="str">
        <f t="shared" si="1584"/>
        <v/>
      </c>
      <c r="O5643" s="146"/>
      <c r="P5643" s="65"/>
      <c r="Q5643" s="65"/>
      <c r="R5643" s="66"/>
      <c r="S5643" s="66"/>
      <c r="T5643" s="66"/>
      <c r="U5643" s="67">
        <f t="shared" ref="U5643:U5660" si="1594">(S5643-T5643)/1000</f>
        <v>0</v>
      </c>
      <c r="V5643" s="66" t="e">
        <f t="shared" si="1585"/>
        <v>#VALUE!</v>
      </c>
      <c r="W5643" s="66" t="str">
        <f t="shared" si="1586"/>
        <v/>
      </c>
      <c r="X5643" s="66">
        <f>A5643+SUMIFS(Presensi!F:F,Presensi!E:E,'Entry Data'!AP5643)</f>
        <v>0</v>
      </c>
      <c r="Y5643" s="66" t="str">
        <f>IFERROR(INDEX('Retasi Pricing'!F:F,MATCH('Entry Data'!AM5643,'Retasi Pricing'!E:E,0))*X5643,"")</f>
        <v/>
      </c>
      <c r="Z5643" s="62"/>
      <c r="AA5643" s="62"/>
      <c r="AB5643" s="32"/>
      <c r="AC5643" s="32"/>
      <c r="AD5643" s="32" t="str">
        <f t="shared" si="1587"/>
        <v/>
      </c>
      <c r="AF5643" s="5" t="str">
        <f t="shared" si="1588"/>
        <v/>
      </c>
      <c r="AG5643" s="5" t="str">
        <f t="shared" si="1589"/>
        <v/>
      </c>
      <c r="AH5643" s="5" t="str">
        <f t="shared" si="1590"/>
        <v/>
      </c>
      <c r="AI5643" s="5" t="str">
        <f t="shared" si="1591"/>
        <v/>
      </c>
      <c r="AJ5643" s="5" t="str">
        <f t="shared" si="1592"/>
        <v/>
      </c>
      <c r="AK5643" s="5" t="str">
        <f t="shared" si="1593"/>
        <v/>
      </c>
      <c r="AM5643" s="5" t="str">
        <f t="shared" ref="AM5643:AM5662" si="1595">W5643&amp;G5643&amp;N5643</f>
        <v/>
      </c>
      <c r="AN5643" s="5" t="str">
        <f t="shared" ref="AN5643:AN5662" si="1596">AC5643&amp;M5643&amp;W5643&amp;G5643&amp;N5643</f>
        <v/>
      </c>
      <c r="AO5643" s="5" t="str">
        <f t="shared" ref="AO5643:AO5662" si="1597">AC5643&amp;W5643&amp;G5643&amp;N5643</f>
        <v/>
      </c>
      <c r="AP5643" s="5" t="str">
        <f t="shared" ref="AP5643:AP5662" si="1598">C5643&amp;D5643</f>
        <v/>
      </c>
    </row>
    <row r="5644" spans="1:42" x14ac:dyDescent="0.3">
      <c r="A5644" s="33"/>
      <c r="B5644" s="33"/>
      <c r="C5644" s="70"/>
      <c r="D5644" s="71"/>
      <c r="E5644" s="70"/>
      <c r="F5644" s="71"/>
      <c r="G5644" s="33"/>
      <c r="H5644" s="33"/>
      <c r="I5644" s="33"/>
      <c r="J5644" s="33"/>
      <c r="K5644" s="63"/>
      <c r="L5644" s="32" t="str">
        <f t="shared" si="1582"/>
        <v/>
      </c>
      <c r="M5644" s="32" t="str">
        <f t="shared" si="1583"/>
        <v/>
      </c>
      <c r="N5644" s="32" t="str">
        <f t="shared" si="1584"/>
        <v/>
      </c>
      <c r="O5644" s="146"/>
      <c r="P5644" s="65"/>
      <c r="Q5644" s="65"/>
      <c r="R5644" s="66"/>
      <c r="S5644" s="66"/>
      <c r="T5644" s="66"/>
      <c r="U5644" s="67">
        <f t="shared" si="1594"/>
        <v>0</v>
      </c>
      <c r="V5644" s="66" t="e">
        <f t="shared" si="1585"/>
        <v>#VALUE!</v>
      </c>
      <c r="W5644" s="66" t="str">
        <f t="shared" si="1586"/>
        <v/>
      </c>
      <c r="X5644" s="66">
        <f>A5644+SUMIFS(Presensi!F:F,Presensi!E:E,'Entry Data'!AP5644)</f>
        <v>0</v>
      </c>
      <c r="Y5644" s="66" t="str">
        <f>IFERROR(INDEX('Retasi Pricing'!F:F,MATCH('Entry Data'!AM5644,'Retasi Pricing'!E:E,0))*X5644,"")</f>
        <v/>
      </c>
      <c r="Z5644" s="62"/>
      <c r="AA5644" s="62"/>
      <c r="AB5644" s="32"/>
      <c r="AC5644" s="32"/>
      <c r="AD5644" s="32" t="str">
        <f t="shared" si="1587"/>
        <v/>
      </c>
      <c r="AF5644" s="5" t="str">
        <f t="shared" si="1588"/>
        <v/>
      </c>
      <c r="AG5644" s="5" t="str">
        <f t="shared" si="1589"/>
        <v/>
      </c>
      <c r="AH5644" s="5" t="str">
        <f t="shared" si="1590"/>
        <v/>
      </c>
      <c r="AI5644" s="5" t="str">
        <f t="shared" si="1591"/>
        <v/>
      </c>
      <c r="AJ5644" s="5" t="str">
        <f t="shared" si="1592"/>
        <v/>
      </c>
      <c r="AK5644" s="5" t="str">
        <f t="shared" si="1593"/>
        <v/>
      </c>
      <c r="AM5644" s="5" t="str">
        <f t="shared" si="1595"/>
        <v/>
      </c>
      <c r="AN5644" s="5" t="str">
        <f t="shared" si="1596"/>
        <v/>
      </c>
      <c r="AO5644" s="5" t="str">
        <f t="shared" si="1597"/>
        <v/>
      </c>
      <c r="AP5644" s="5" t="str">
        <f t="shared" si="1598"/>
        <v/>
      </c>
    </row>
    <row r="5645" spans="1:42" x14ac:dyDescent="0.3">
      <c r="A5645" s="33"/>
      <c r="B5645" s="33"/>
      <c r="C5645" s="70"/>
      <c r="D5645" s="71"/>
      <c r="E5645" s="70"/>
      <c r="F5645" s="71"/>
      <c r="G5645" s="33"/>
      <c r="H5645" s="33"/>
      <c r="I5645" s="33"/>
      <c r="J5645" s="33"/>
      <c r="K5645" s="63"/>
      <c r="L5645" s="32" t="str">
        <f t="shared" si="1582"/>
        <v/>
      </c>
      <c r="M5645" s="32" t="str">
        <f t="shared" si="1583"/>
        <v/>
      </c>
      <c r="N5645" s="32" t="str">
        <f t="shared" si="1584"/>
        <v/>
      </c>
      <c r="O5645" s="146"/>
      <c r="P5645" s="65"/>
      <c r="Q5645" s="65"/>
      <c r="R5645" s="66"/>
      <c r="S5645" s="66"/>
      <c r="T5645" s="66"/>
      <c r="U5645" s="67">
        <f t="shared" si="1594"/>
        <v>0</v>
      </c>
      <c r="V5645" s="66" t="e">
        <f t="shared" si="1585"/>
        <v>#VALUE!</v>
      </c>
      <c r="W5645" s="66" t="str">
        <f t="shared" si="1586"/>
        <v/>
      </c>
      <c r="X5645" s="66">
        <f>A5645+SUMIFS(Presensi!F:F,Presensi!E:E,'Entry Data'!AP5645)</f>
        <v>0</v>
      </c>
      <c r="Y5645" s="66" t="str">
        <f>IFERROR(INDEX('Retasi Pricing'!F:F,MATCH('Entry Data'!AM5645,'Retasi Pricing'!E:E,0))*X5645,"")</f>
        <v/>
      </c>
      <c r="Z5645" s="62"/>
      <c r="AA5645" s="62"/>
      <c r="AB5645" s="32"/>
      <c r="AC5645" s="32"/>
      <c r="AD5645" s="32" t="str">
        <f t="shared" si="1587"/>
        <v/>
      </c>
      <c r="AF5645" s="5" t="str">
        <f t="shared" si="1588"/>
        <v/>
      </c>
      <c r="AG5645" s="5" t="str">
        <f t="shared" si="1589"/>
        <v/>
      </c>
      <c r="AH5645" s="5" t="str">
        <f t="shared" si="1590"/>
        <v/>
      </c>
      <c r="AI5645" s="5" t="str">
        <f t="shared" si="1591"/>
        <v/>
      </c>
      <c r="AJ5645" s="5" t="str">
        <f t="shared" si="1592"/>
        <v/>
      </c>
      <c r="AK5645" s="5" t="str">
        <f t="shared" si="1593"/>
        <v/>
      </c>
      <c r="AM5645" s="5" t="str">
        <f t="shared" si="1595"/>
        <v/>
      </c>
      <c r="AN5645" s="5" t="str">
        <f t="shared" si="1596"/>
        <v/>
      </c>
      <c r="AO5645" s="5" t="str">
        <f t="shared" si="1597"/>
        <v/>
      </c>
      <c r="AP5645" s="5" t="str">
        <f t="shared" si="1598"/>
        <v/>
      </c>
    </row>
    <row r="5646" spans="1:42" x14ac:dyDescent="0.3">
      <c r="A5646" s="33"/>
      <c r="B5646" s="33"/>
      <c r="C5646" s="70"/>
      <c r="D5646" s="71"/>
      <c r="E5646" s="70"/>
      <c r="F5646" s="71"/>
      <c r="G5646" s="33"/>
      <c r="H5646" s="33"/>
      <c r="I5646" s="33"/>
      <c r="J5646" s="33"/>
      <c r="K5646" s="63"/>
      <c r="L5646" s="32" t="str">
        <f t="shared" si="1582"/>
        <v/>
      </c>
      <c r="M5646" s="32" t="str">
        <f t="shared" si="1583"/>
        <v/>
      </c>
      <c r="N5646" s="32" t="str">
        <f t="shared" si="1584"/>
        <v/>
      </c>
      <c r="O5646" s="146"/>
      <c r="P5646" s="65"/>
      <c r="Q5646" s="65"/>
      <c r="R5646" s="66"/>
      <c r="S5646" s="66"/>
      <c r="T5646" s="66"/>
      <c r="U5646" s="67">
        <f t="shared" si="1594"/>
        <v>0</v>
      </c>
      <c r="V5646" s="66" t="e">
        <f t="shared" si="1585"/>
        <v>#VALUE!</v>
      </c>
      <c r="W5646" s="66" t="str">
        <f t="shared" si="1586"/>
        <v/>
      </c>
      <c r="X5646" s="66">
        <f>A5646+SUMIFS(Presensi!F:F,Presensi!E:E,'Entry Data'!AP5646)</f>
        <v>0</v>
      </c>
      <c r="Y5646" s="66" t="str">
        <f>IFERROR(INDEX('Retasi Pricing'!F:F,MATCH('Entry Data'!AM5646,'Retasi Pricing'!E:E,0))*X5646,"")</f>
        <v/>
      </c>
      <c r="Z5646" s="62"/>
      <c r="AA5646" s="62"/>
      <c r="AB5646" s="32"/>
      <c r="AC5646" s="32"/>
      <c r="AD5646" s="32" t="str">
        <f t="shared" si="1587"/>
        <v/>
      </c>
      <c r="AF5646" s="5" t="str">
        <f t="shared" si="1588"/>
        <v/>
      </c>
      <c r="AG5646" s="5" t="str">
        <f t="shared" si="1589"/>
        <v/>
      </c>
      <c r="AH5646" s="5" t="str">
        <f t="shared" si="1590"/>
        <v/>
      </c>
      <c r="AI5646" s="5" t="str">
        <f t="shared" si="1591"/>
        <v/>
      </c>
      <c r="AJ5646" s="5" t="str">
        <f t="shared" si="1592"/>
        <v/>
      </c>
      <c r="AK5646" s="5" t="str">
        <f t="shared" si="1593"/>
        <v/>
      </c>
      <c r="AM5646" s="5" t="str">
        <f t="shared" si="1595"/>
        <v/>
      </c>
      <c r="AN5646" s="5" t="str">
        <f t="shared" si="1596"/>
        <v/>
      </c>
      <c r="AO5646" s="5" t="str">
        <f t="shared" si="1597"/>
        <v/>
      </c>
      <c r="AP5646" s="5" t="str">
        <f t="shared" si="1598"/>
        <v/>
      </c>
    </row>
    <row r="5647" spans="1:42" x14ac:dyDescent="0.3">
      <c r="A5647" s="33"/>
      <c r="B5647" s="33"/>
      <c r="C5647" s="70"/>
      <c r="D5647" s="71"/>
      <c r="E5647" s="70"/>
      <c r="F5647" s="71"/>
      <c r="G5647" s="33"/>
      <c r="H5647" s="33"/>
      <c r="I5647" s="33"/>
      <c r="J5647" s="33"/>
      <c r="K5647" s="63"/>
      <c r="L5647" s="32" t="str">
        <f t="shared" si="1582"/>
        <v/>
      </c>
      <c r="M5647" s="32" t="str">
        <f t="shared" si="1583"/>
        <v/>
      </c>
      <c r="N5647" s="32" t="str">
        <f t="shared" si="1584"/>
        <v/>
      </c>
      <c r="O5647" s="146"/>
      <c r="P5647" s="65"/>
      <c r="Q5647" s="65"/>
      <c r="R5647" s="66"/>
      <c r="S5647" s="66"/>
      <c r="T5647" s="66"/>
      <c r="U5647" s="67">
        <f t="shared" si="1594"/>
        <v>0</v>
      </c>
      <c r="V5647" s="66" t="e">
        <f t="shared" si="1585"/>
        <v>#VALUE!</v>
      </c>
      <c r="W5647" s="66" t="str">
        <f t="shared" si="1586"/>
        <v/>
      </c>
      <c r="X5647" s="66">
        <f>A5647+SUMIFS(Presensi!F:F,Presensi!E:E,'Entry Data'!AP5647)</f>
        <v>0</v>
      </c>
      <c r="Y5647" s="66" t="str">
        <f>IFERROR(INDEX('Retasi Pricing'!F:F,MATCH('Entry Data'!AM5647,'Retasi Pricing'!E:E,0))*X5647,"")</f>
        <v/>
      </c>
      <c r="Z5647" s="62"/>
      <c r="AA5647" s="62"/>
      <c r="AB5647" s="32"/>
      <c r="AC5647" s="32"/>
      <c r="AD5647" s="32" t="str">
        <f t="shared" si="1587"/>
        <v/>
      </c>
      <c r="AF5647" s="5" t="str">
        <f t="shared" si="1588"/>
        <v/>
      </c>
      <c r="AG5647" s="5" t="str">
        <f t="shared" si="1589"/>
        <v/>
      </c>
      <c r="AH5647" s="5" t="str">
        <f t="shared" si="1590"/>
        <v/>
      </c>
      <c r="AI5647" s="5" t="str">
        <f t="shared" si="1591"/>
        <v/>
      </c>
      <c r="AJ5647" s="5" t="str">
        <f t="shared" si="1592"/>
        <v/>
      </c>
      <c r="AK5647" s="5" t="str">
        <f t="shared" si="1593"/>
        <v/>
      </c>
      <c r="AM5647" s="5" t="str">
        <f t="shared" si="1595"/>
        <v/>
      </c>
      <c r="AN5647" s="5" t="str">
        <f t="shared" si="1596"/>
        <v/>
      </c>
      <c r="AO5647" s="5" t="str">
        <f t="shared" si="1597"/>
        <v/>
      </c>
      <c r="AP5647" s="5" t="str">
        <f t="shared" si="1598"/>
        <v/>
      </c>
    </row>
    <row r="5648" spans="1:42" x14ac:dyDescent="0.3">
      <c r="A5648" s="33"/>
      <c r="B5648" s="33"/>
      <c r="C5648" s="70"/>
      <c r="D5648" s="71"/>
      <c r="E5648" s="70"/>
      <c r="F5648" s="71"/>
      <c r="G5648" s="33"/>
      <c r="H5648" s="33"/>
      <c r="I5648" s="33"/>
      <c r="J5648" s="33"/>
      <c r="K5648" s="63"/>
      <c r="L5648" s="32" t="str">
        <f t="shared" si="1582"/>
        <v/>
      </c>
      <c r="M5648" s="32" t="str">
        <f t="shared" si="1583"/>
        <v/>
      </c>
      <c r="N5648" s="32" t="str">
        <f t="shared" si="1584"/>
        <v/>
      </c>
      <c r="O5648" s="64"/>
      <c r="P5648" s="65"/>
      <c r="Q5648" s="65"/>
      <c r="R5648" s="66"/>
      <c r="S5648" s="66"/>
      <c r="T5648" s="66"/>
      <c r="U5648" s="67">
        <f t="shared" si="1594"/>
        <v>0</v>
      </c>
      <c r="V5648" s="66" t="e">
        <f t="shared" si="1585"/>
        <v>#VALUE!</v>
      </c>
      <c r="W5648" s="66" t="str">
        <f t="shared" si="1586"/>
        <v/>
      </c>
      <c r="X5648" s="66">
        <f>A5648+SUMIFS(Presensi!F:F,Presensi!E:E,'Entry Data'!AP5648)</f>
        <v>0</v>
      </c>
      <c r="Y5648" s="66" t="str">
        <f>IFERROR(INDEX('Retasi Pricing'!F:F,MATCH('Entry Data'!AM5648,'Retasi Pricing'!E:E,0))*X5648,"")</f>
        <v/>
      </c>
      <c r="Z5648" s="62"/>
      <c r="AA5648" s="62"/>
      <c r="AB5648" s="32"/>
      <c r="AC5648" s="32"/>
      <c r="AD5648" s="32" t="str">
        <f t="shared" si="1587"/>
        <v/>
      </c>
      <c r="AF5648" s="5" t="str">
        <f t="shared" si="1588"/>
        <v/>
      </c>
      <c r="AG5648" s="5" t="str">
        <f t="shared" si="1589"/>
        <v/>
      </c>
      <c r="AH5648" s="5" t="str">
        <f t="shared" si="1590"/>
        <v/>
      </c>
      <c r="AI5648" s="5" t="str">
        <f t="shared" si="1591"/>
        <v/>
      </c>
      <c r="AJ5648" s="5" t="str">
        <f t="shared" si="1592"/>
        <v/>
      </c>
      <c r="AK5648" s="5" t="str">
        <f t="shared" si="1593"/>
        <v/>
      </c>
      <c r="AM5648" s="5" t="str">
        <f t="shared" si="1595"/>
        <v/>
      </c>
      <c r="AN5648" s="5" t="str">
        <f t="shared" si="1596"/>
        <v/>
      </c>
      <c r="AO5648" s="5" t="str">
        <f t="shared" si="1597"/>
        <v/>
      </c>
      <c r="AP5648" s="5" t="str">
        <f t="shared" si="1598"/>
        <v/>
      </c>
    </row>
    <row r="5649" spans="1:42" x14ac:dyDescent="0.3">
      <c r="A5649" s="33"/>
      <c r="B5649" s="33"/>
      <c r="C5649" s="70"/>
      <c r="D5649" s="71"/>
      <c r="E5649" s="70"/>
      <c r="F5649" s="71"/>
      <c r="G5649" s="33"/>
      <c r="H5649" s="33"/>
      <c r="I5649" s="33"/>
      <c r="J5649" s="33"/>
      <c r="K5649" s="63"/>
      <c r="L5649" s="32" t="str">
        <f t="shared" si="1582"/>
        <v/>
      </c>
      <c r="M5649" s="32" t="str">
        <f t="shared" si="1583"/>
        <v/>
      </c>
      <c r="N5649" s="32" t="str">
        <f t="shared" si="1584"/>
        <v/>
      </c>
      <c r="O5649" s="64"/>
      <c r="P5649" s="65"/>
      <c r="Q5649" s="65"/>
      <c r="R5649" s="66"/>
      <c r="S5649" s="66"/>
      <c r="T5649" s="66"/>
      <c r="U5649" s="67">
        <f t="shared" si="1594"/>
        <v>0</v>
      </c>
      <c r="V5649" s="66" t="e">
        <f t="shared" si="1585"/>
        <v>#VALUE!</v>
      </c>
      <c r="W5649" s="66" t="str">
        <f t="shared" si="1586"/>
        <v/>
      </c>
      <c r="X5649" s="66">
        <f>A5649+SUMIFS(Presensi!F:F,Presensi!E:E,'Entry Data'!AP5649)</f>
        <v>0</v>
      </c>
      <c r="Y5649" s="66" t="str">
        <f>IFERROR(INDEX('Retasi Pricing'!F:F,MATCH('Entry Data'!AM5649,'Retasi Pricing'!E:E,0))*X5649,"")</f>
        <v/>
      </c>
      <c r="Z5649" s="62"/>
      <c r="AA5649" s="62"/>
      <c r="AB5649" s="32"/>
      <c r="AC5649" s="32"/>
      <c r="AD5649" s="32" t="str">
        <f t="shared" si="1587"/>
        <v/>
      </c>
      <c r="AF5649" s="5" t="str">
        <f t="shared" si="1588"/>
        <v/>
      </c>
      <c r="AG5649" s="5" t="str">
        <f t="shared" si="1589"/>
        <v/>
      </c>
      <c r="AH5649" s="5" t="str">
        <f t="shared" si="1590"/>
        <v/>
      </c>
      <c r="AI5649" s="5" t="str">
        <f t="shared" si="1591"/>
        <v/>
      </c>
      <c r="AJ5649" s="5" t="str">
        <f t="shared" si="1592"/>
        <v/>
      </c>
      <c r="AK5649" s="5" t="str">
        <f t="shared" si="1593"/>
        <v/>
      </c>
      <c r="AM5649" s="5" t="str">
        <f t="shared" si="1595"/>
        <v/>
      </c>
      <c r="AN5649" s="5" t="str">
        <f t="shared" si="1596"/>
        <v/>
      </c>
      <c r="AO5649" s="5" t="str">
        <f t="shared" si="1597"/>
        <v/>
      </c>
      <c r="AP5649" s="5" t="str">
        <f t="shared" si="1598"/>
        <v/>
      </c>
    </row>
    <row r="5650" spans="1:42" x14ac:dyDescent="0.3">
      <c r="A5650" s="33"/>
      <c r="B5650" s="33"/>
      <c r="C5650" s="70"/>
      <c r="D5650" s="71"/>
      <c r="E5650" s="70"/>
      <c r="F5650" s="71"/>
      <c r="G5650" s="33"/>
      <c r="H5650" s="33"/>
      <c r="I5650" s="33"/>
      <c r="J5650" s="33"/>
      <c r="K5650" s="63"/>
      <c r="L5650" s="32" t="str">
        <f t="shared" si="1582"/>
        <v/>
      </c>
      <c r="M5650" s="32" t="str">
        <f t="shared" si="1583"/>
        <v/>
      </c>
      <c r="N5650" s="32" t="str">
        <f t="shared" si="1584"/>
        <v/>
      </c>
      <c r="O5650" s="64"/>
      <c r="P5650" s="65"/>
      <c r="Q5650" s="65"/>
      <c r="R5650" s="66"/>
      <c r="S5650" s="66"/>
      <c r="T5650" s="66"/>
      <c r="U5650" s="67">
        <f t="shared" si="1594"/>
        <v>0</v>
      </c>
      <c r="V5650" s="66" t="e">
        <f t="shared" si="1585"/>
        <v>#VALUE!</v>
      </c>
      <c r="W5650" s="66" t="str">
        <f t="shared" si="1586"/>
        <v/>
      </c>
      <c r="X5650" s="66">
        <f>A5650+SUMIFS(Presensi!F:F,Presensi!E:E,'Entry Data'!AP5650)</f>
        <v>0</v>
      </c>
      <c r="Y5650" s="66" t="str">
        <f>IFERROR(INDEX('Retasi Pricing'!F:F,MATCH('Entry Data'!AM5650,'Retasi Pricing'!E:E,0))*X5650,"")</f>
        <v/>
      </c>
      <c r="Z5650" s="62"/>
      <c r="AA5650" s="62"/>
      <c r="AB5650" s="32"/>
      <c r="AC5650" s="32"/>
      <c r="AD5650" s="32" t="str">
        <f t="shared" si="1587"/>
        <v/>
      </c>
      <c r="AF5650" s="5" t="str">
        <f t="shared" si="1588"/>
        <v/>
      </c>
      <c r="AG5650" s="5" t="str">
        <f t="shared" si="1589"/>
        <v/>
      </c>
      <c r="AH5650" s="5" t="str">
        <f t="shared" si="1590"/>
        <v/>
      </c>
      <c r="AI5650" s="5" t="str">
        <f t="shared" si="1591"/>
        <v/>
      </c>
      <c r="AJ5650" s="5" t="str">
        <f t="shared" si="1592"/>
        <v/>
      </c>
      <c r="AK5650" s="5" t="str">
        <f t="shared" si="1593"/>
        <v/>
      </c>
      <c r="AM5650" s="5" t="str">
        <f t="shared" si="1595"/>
        <v/>
      </c>
      <c r="AN5650" s="5" t="str">
        <f t="shared" si="1596"/>
        <v/>
      </c>
      <c r="AO5650" s="5" t="str">
        <f t="shared" si="1597"/>
        <v/>
      </c>
      <c r="AP5650" s="5" t="str">
        <f t="shared" si="1598"/>
        <v/>
      </c>
    </row>
    <row r="5651" spans="1:42" x14ac:dyDescent="0.3">
      <c r="A5651" s="33"/>
      <c r="B5651" s="33"/>
      <c r="C5651" s="70"/>
      <c r="D5651" s="71"/>
      <c r="E5651" s="70"/>
      <c r="F5651" s="71"/>
      <c r="G5651" s="33"/>
      <c r="H5651" s="33"/>
      <c r="I5651" s="33"/>
      <c r="J5651" s="33"/>
      <c r="K5651" s="63"/>
      <c r="L5651" s="32" t="str">
        <f t="shared" si="1582"/>
        <v/>
      </c>
      <c r="M5651" s="32" t="str">
        <f t="shared" si="1583"/>
        <v/>
      </c>
      <c r="N5651" s="32" t="str">
        <f t="shared" si="1584"/>
        <v/>
      </c>
      <c r="O5651" s="64"/>
      <c r="P5651" s="65"/>
      <c r="Q5651" s="65"/>
      <c r="R5651" s="66"/>
      <c r="S5651" s="66"/>
      <c r="T5651" s="66"/>
      <c r="U5651" s="67">
        <f t="shared" si="1594"/>
        <v>0</v>
      </c>
      <c r="V5651" s="66" t="e">
        <f t="shared" si="1585"/>
        <v>#VALUE!</v>
      </c>
      <c r="W5651" s="66" t="str">
        <f t="shared" si="1586"/>
        <v/>
      </c>
      <c r="X5651" s="66">
        <f>A5651+SUMIFS(Presensi!F:F,Presensi!E:E,'Entry Data'!AP5651)</f>
        <v>0</v>
      </c>
      <c r="Y5651" s="66" t="str">
        <f>IFERROR(INDEX('Retasi Pricing'!F:F,MATCH('Entry Data'!AM5651,'Retasi Pricing'!E:E,0))*X5651,"")</f>
        <v/>
      </c>
      <c r="Z5651" s="62"/>
      <c r="AA5651" s="62"/>
      <c r="AB5651" s="32"/>
      <c r="AC5651" s="32"/>
      <c r="AD5651" s="32" t="str">
        <f t="shared" si="1587"/>
        <v/>
      </c>
      <c r="AF5651" s="5" t="str">
        <f t="shared" si="1588"/>
        <v/>
      </c>
      <c r="AG5651" s="5" t="str">
        <f t="shared" si="1589"/>
        <v/>
      </c>
      <c r="AH5651" s="5" t="str">
        <f t="shared" si="1590"/>
        <v/>
      </c>
      <c r="AI5651" s="5" t="str">
        <f t="shared" si="1591"/>
        <v/>
      </c>
      <c r="AJ5651" s="5" t="str">
        <f t="shared" si="1592"/>
        <v/>
      </c>
      <c r="AK5651" s="5" t="str">
        <f t="shared" si="1593"/>
        <v/>
      </c>
      <c r="AM5651" s="5" t="str">
        <f t="shared" si="1595"/>
        <v/>
      </c>
      <c r="AN5651" s="5" t="str">
        <f t="shared" si="1596"/>
        <v/>
      </c>
      <c r="AO5651" s="5" t="str">
        <f t="shared" si="1597"/>
        <v/>
      </c>
      <c r="AP5651" s="5" t="str">
        <f t="shared" si="1598"/>
        <v/>
      </c>
    </row>
    <row r="5652" spans="1:42" x14ac:dyDescent="0.3">
      <c r="A5652" s="33"/>
      <c r="B5652" s="33"/>
      <c r="C5652" s="70"/>
      <c r="D5652" s="71"/>
      <c r="E5652" s="70"/>
      <c r="F5652" s="71"/>
      <c r="G5652" s="33"/>
      <c r="H5652" s="33"/>
      <c r="I5652" s="33"/>
      <c r="J5652" s="33"/>
      <c r="K5652" s="63"/>
      <c r="L5652" s="32" t="str">
        <f t="shared" si="1582"/>
        <v/>
      </c>
      <c r="M5652" s="32" t="str">
        <f t="shared" si="1583"/>
        <v/>
      </c>
      <c r="N5652" s="32" t="str">
        <f t="shared" si="1584"/>
        <v/>
      </c>
      <c r="O5652" s="64"/>
      <c r="P5652" s="65"/>
      <c r="Q5652" s="65"/>
      <c r="R5652" s="66"/>
      <c r="S5652" s="66"/>
      <c r="T5652" s="66"/>
      <c r="U5652" s="67">
        <f t="shared" si="1594"/>
        <v>0</v>
      </c>
      <c r="V5652" s="66" t="e">
        <f t="shared" si="1585"/>
        <v>#VALUE!</v>
      </c>
      <c r="W5652" s="66" t="str">
        <f t="shared" si="1586"/>
        <v/>
      </c>
      <c r="X5652" s="66">
        <f>A5652+SUMIFS(Presensi!F:F,Presensi!E:E,'Entry Data'!AP5652)</f>
        <v>0</v>
      </c>
      <c r="Y5652" s="66" t="str">
        <f>IFERROR(INDEX('Retasi Pricing'!F:F,MATCH('Entry Data'!AM5652,'Retasi Pricing'!E:E,0))*X5652,"")</f>
        <v/>
      </c>
      <c r="Z5652" s="62"/>
      <c r="AA5652" s="62"/>
      <c r="AB5652" s="32"/>
      <c r="AC5652" s="32"/>
      <c r="AD5652" s="32" t="str">
        <f t="shared" si="1587"/>
        <v/>
      </c>
      <c r="AF5652" s="5" t="str">
        <f t="shared" si="1588"/>
        <v/>
      </c>
      <c r="AG5652" s="5" t="str">
        <f t="shared" si="1589"/>
        <v/>
      </c>
      <c r="AH5652" s="5" t="str">
        <f t="shared" si="1590"/>
        <v/>
      </c>
      <c r="AI5652" s="5" t="str">
        <f t="shared" si="1591"/>
        <v/>
      </c>
      <c r="AJ5652" s="5" t="str">
        <f t="shared" si="1592"/>
        <v/>
      </c>
      <c r="AK5652" s="5" t="str">
        <f t="shared" si="1593"/>
        <v/>
      </c>
      <c r="AM5652" s="5" t="str">
        <f t="shared" si="1595"/>
        <v/>
      </c>
      <c r="AN5652" s="5" t="str">
        <f t="shared" si="1596"/>
        <v/>
      </c>
      <c r="AO5652" s="5" t="str">
        <f t="shared" si="1597"/>
        <v/>
      </c>
      <c r="AP5652" s="5" t="str">
        <f t="shared" si="1598"/>
        <v/>
      </c>
    </row>
    <row r="5653" spans="1:42" x14ac:dyDescent="0.3">
      <c r="A5653" s="33"/>
      <c r="B5653" s="33"/>
      <c r="C5653" s="70"/>
      <c r="D5653" s="71"/>
      <c r="E5653" s="70"/>
      <c r="F5653" s="71"/>
      <c r="G5653" s="33"/>
      <c r="H5653" s="33"/>
      <c r="I5653" s="33"/>
      <c r="J5653" s="33"/>
      <c r="K5653" s="63"/>
      <c r="L5653" s="32" t="str">
        <f t="shared" si="1582"/>
        <v/>
      </c>
      <c r="M5653" s="32" t="str">
        <f t="shared" si="1583"/>
        <v/>
      </c>
      <c r="N5653" s="32" t="str">
        <f t="shared" si="1584"/>
        <v/>
      </c>
      <c r="O5653" s="64"/>
      <c r="P5653" s="65"/>
      <c r="Q5653" s="65"/>
      <c r="R5653" s="66"/>
      <c r="S5653" s="66"/>
      <c r="T5653" s="66"/>
      <c r="U5653" s="67">
        <f t="shared" si="1594"/>
        <v>0</v>
      </c>
      <c r="V5653" s="66" t="e">
        <f t="shared" si="1585"/>
        <v>#VALUE!</v>
      </c>
      <c r="W5653" s="66" t="str">
        <f t="shared" si="1586"/>
        <v/>
      </c>
      <c r="X5653" s="66">
        <f>A5653+SUMIFS(Presensi!F:F,Presensi!E:E,'Entry Data'!AP5653)</f>
        <v>0</v>
      </c>
      <c r="Y5653" s="66" t="str">
        <f>IFERROR(INDEX('Retasi Pricing'!F:F,MATCH('Entry Data'!AM5653,'Retasi Pricing'!E:E,0))*X5653,"")</f>
        <v/>
      </c>
      <c r="Z5653" s="62"/>
      <c r="AA5653" s="62"/>
      <c r="AB5653" s="32"/>
      <c r="AC5653" s="32"/>
      <c r="AD5653" s="32" t="str">
        <f t="shared" si="1587"/>
        <v/>
      </c>
      <c r="AF5653" s="5" t="str">
        <f t="shared" si="1588"/>
        <v/>
      </c>
      <c r="AG5653" s="5" t="str">
        <f t="shared" si="1589"/>
        <v/>
      </c>
      <c r="AH5653" s="5" t="str">
        <f t="shared" si="1590"/>
        <v/>
      </c>
      <c r="AI5653" s="5" t="str">
        <f t="shared" si="1591"/>
        <v/>
      </c>
      <c r="AJ5653" s="5" t="str">
        <f t="shared" si="1592"/>
        <v/>
      </c>
      <c r="AK5653" s="5" t="str">
        <f t="shared" si="1593"/>
        <v/>
      </c>
      <c r="AM5653" s="5" t="str">
        <f t="shared" si="1595"/>
        <v/>
      </c>
      <c r="AN5653" s="5" t="str">
        <f t="shared" si="1596"/>
        <v/>
      </c>
      <c r="AO5653" s="5" t="str">
        <f t="shared" si="1597"/>
        <v/>
      </c>
      <c r="AP5653" s="5" t="str">
        <f t="shared" si="1598"/>
        <v/>
      </c>
    </row>
    <row r="5654" spans="1:42" x14ac:dyDescent="0.3">
      <c r="A5654" s="33"/>
      <c r="B5654" s="33"/>
      <c r="C5654" s="70"/>
      <c r="D5654" s="71"/>
      <c r="E5654" s="70"/>
      <c r="F5654" s="71"/>
      <c r="G5654" s="33"/>
      <c r="H5654" s="33"/>
      <c r="I5654" s="33"/>
      <c r="J5654" s="33"/>
      <c r="K5654" s="63"/>
      <c r="L5654" s="32" t="str">
        <f t="shared" si="1582"/>
        <v/>
      </c>
      <c r="M5654" s="32" t="str">
        <f t="shared" si="1583"/>
        <v/>
      </c>
      <c r="N5654" s="32" t="str">
        <f t="shared" si="1584"/>
        <v/>
      </c>
      <c r="O5654" s="64"/>
      <c r="P5654" s="65"/>
      <c r="Q5654" s="65"/>
      <c r="R5654" s="66"/>
      <c r="S5654" s="66"/>
      <c r="T5654" s="66"/>
      <c r="U5654" s="67">
        <f t="shared" si="1594"/>
        <v>0</v>
      </c>
      <c r="V5654" s="66" t="e">
        <f t="shared" si="1585"/>
        <v>#VALUE!</v>
      </c>
      <c r="W5654" s="66" t="str">
        <f t="shared" si="1586"/>
        <v/>
      </c>
      <c r="X5654" s="66">
        <f>A5654+SUMIFS(Presensi!F:F,Presensi!E:E,'Entry Data'!AP5654)</f>
        <v>0</v>
      </c>
      <c r="Y5654" s="66" t="str">
        <f>IFERROR(INDEX('Retasi Pricing'!F:F,MATCH('Entry Data'!AM5654,'Retasi Pricing'!E:E,0))*X5654,"")</f>
        <v/>
      </c>
      <c r="Z5654" s="62"/>
      <c r="AA5654" s="62"/>
      <c r="AB5654" s="32"/>
      <c r="AC5654" s="32"/>
      <c r="AD5654" s="32" t="str">
        <f t="shared" si="1587"/>
        <v/>
      </c>
      <c r="AF5654" s="5" t="str">
        <f t="shared" si="1588"/>
        <v/>
      </c>
      <c r="AG5654" s="5" t="str">
        <f t="shared" si="1589"/>
        <v/>
      </c>
      <c r="AH5654" s="5" t="str">
        <f t="shared" si="1590"/>
        <v/>
      </c>
      <c r="AI5654" s="5" t="str">
        <f t="shared" si="1591"/>
        <v/>
      </c>
      <c r="AJ5654" s="5" t="str">
        <f t="shared" si="1592"/>
        <v/>
      </c>
      <c r="AK5654" s="5" t="str">
        <f t="shared" si="1593"/>
        <v/>
      </c>
      <c r="AM5654" s="5" t="str">
        <f t="shared" si="1595"/>
        <v/>
      </c>
      <c r="AN5654" s="5" t="str">
        <f t="shared" si="1596"/>
        <v/>
      </c>
      <c r="AO5654" s="5" t="str">
        <f t="shared" si="1597"/>
        <v/>
      </c>
      <c r="AP5654" s="5" t="str">
        <f t="shared" si="1598"/>
        <v/>
      </c>
    </row>
    <row r="5655" spans="1:42" x14ac:dyDescent="0.3">
      <c r="A5655" s="33"/>
      <c r="B5655" s="33"/>
      <c r="C5655" s="70"/>
      <c r="D5655" s="71"/>
      <c r="E5655" s="70"/>
      <c r="F5655" s="71"/>
      <c r="G5655" s="33"/>
      <c r="H5655" s="33"/>
      <c r="I5655" s="33"/>
      <c r="J5655" s="33"/>
      <c r="K5655" s="63"/>
      <c r="L5655" s="32" t="str">
        <f t="shared" si="1582"/>
        <v/>
      </c>
      <c r="M5655" s="32" t="str">
        <f t="shared" si="1583"/>
        <v/>
      </c>
      <c r="N5655" s="32" t="str">
        <f t="shared" si="1584"/>
        <v/>
      </c>
      <c r="O5655" s="64"/>
      <c r="P5655" s="65"/>
      <c r="Q5655" s="65"/>
      <c r="R5655" s="66"/>
      <c r="S5655" s="66"/>
      <c r="T5655" s="66"/>
      <c r="U5655" s="67">
        <f t="shared" si="1594"/>
        <v>0</v>
      </c>
      <c r="V5655" s="66" t="e">
        <f t="shared" si="1585"/>
        <v>#VALUE!</v>
      </c>
      <c r="W5655" s="66" t="str">
        <f t="shared" si="1586"/>
        <v/>
      </c>
      <c r="X5655" s="66">
        <f>A5655+SUMIFS(Presensi!F:F,Presensi!E:E,'Entry Data'!AP5655)</f>
        <v>0</v>
      </c>
      <c r="Y5655" s="66" t="str">
        <f>IFERROR(INDEX('Retasi Pricing'!F:F,MATCH('Entry Data'!AM5655,'Retasi Pricing'!E:E,0))*X5655,"")</f>
        <v/>
      </c>
      <c r="Z5655" s="62"/>
      <c r="AA5655" s="62"/>
      <c r="AB5655" s="32"/>
      <c r="AC5655" s="32"/>
      <c r="AD5655" s="32" t="str">
        <f t="shared" si="1587"/>
        <v/>
      </c>
      <c r="AF5655" s="5" t="str">
        <f t="shared" si="1588"/>
        <v/>
      </c>
      <c r="AG5655" s="5" t="str">
        <f t="shared" si="1589"/>
        <v/>
      </c>
      <c r="AH5655" s="5" t="str">
        <f t="shared" si="1590"/>
        <v/>
      </c>
      <c r="AI5655" s="5" t="str">
        <f t="shared" si="1591"/>
        <v/>
      </c>
      <c r="AJ5655" s="5" t="str">
        <f t="shared" si="1592"/>
        <v/>
      </c>
      <c r="AK5655" s="5" t="str">
        <f t="shared" si="1593"/>
        <v/>
      </c>
      <c r="AM5655" s="5" t="str">
        <f t="shared" si="1595"/>
        <v/>
      </c>
      <c r="AN5655" s="5" t="str">
        <f t="shared" si="1596"/>
        <v/>
      </c>
      <c r="AO5655" s="5" t="str">
        <f t="shared" si="1597"/>
        <v/>
      </c>
      <c r="AP5655" s="5" t="str">
        <f t="shared" si="1598"/>
        <v/>
      </c>
    </row>
    <row r="5656" spans="1:42" x14ac:dyDescent="0.3">
      <c r="A5656" s="33"/>
      <c r="B5656" s="33"/>
      <c r="C5656" s="70"/>
      <c r="D5656" s="71"/>
      <c r="E5656" s="70"/>
      <c r="F5656" s="71"/>
      <c r="G5656" s="33"/>
      <c r="H5656" s="33"/>
      <c r="I5656" s="33"/>
      <c r="J5656" s="33"/>
      <c r="K5656" s="63"/>
      <c r="L5656" s="32" t="str">
        <f t="shared" si="1582"/>
        <v/>
      </c>
      <c r="M5656" s="32" t="str">
        <f t="shared" si="1583"/>
        <v/>
      </c>
      <c r="N5656" s="32" t="str">
        <f t="shared" si="1584"/>
        <v/>
      </c>
      <c r="O5656" s="64"/>
      <c r="P5656" s="65"/>
      <c r="Q5656" s="65"/>
      <c r="R5656" s="66"/>
      <c r="S5656" s="66"/>
      <c r="T5656" s="66"/>
      <c r="U5656" s="67">
        <f t="shared" si="1594"/>
        <v>0</v>
      </c>
      <c r="V5656" s="66" t="e">
        <f t="shared" si="1585"/>
        <v>#VALUE!</v>
      </c>
      <c r="W5656" s="66" t="str">
        <f t="shared" si="1586"/>
        <v/>
      </c>
      <c r="X5656" s="66">
        <f>A5656+SUMIFS(Presensi!F:F,Presensi!E:E,'Entry Data'!AP5656)</f>
        <v>0</v>
      </c>
      <c r="Y5656" s="66" t="str">
        <f>IFERROR(INDEX('Retasi Pricing'!F:F,MATCH('Entry Data'!AM5656,'Retasi Pricing'!E:E,0))*X5656,"")</f>
        <v/>
      </c>
      <c r="Z5656" s="62"/>
      <c r="AA5656" s="62"/>
      <c r="AB5656" s="32"/>
      <c r="AC5656" s="32"/>
      <c r="AD5656" s="32" t="str">
        <f t="shared" si="1587"/>
        <v/>
      </c>
      <c r="AF5656" s="5" t="str">
        <f t="shared" si="1588"/>
        <v/>
      </c>
      <c r="AG5656" s="5" t="str">
        <f t="shared" si="1589"/>
        <v/>
      </c>
      <c r="AH5656" s="5" t="str">
        <f t="shared" si="1590"/>
        <v/>
      </c>
      <c r="AI5656" s="5" t="str">
        <f t="shared" si="1591"/>
        <v/>
      </c>
      <c r="AJ5656" s="5" t="str">
        <f t="shared" si="1592"/>
        <v/>
      </c>
      <c r="AK5656" s="5" t="str">
        <f t="shared" si="1593"/>
        <v/>
      </c>
      <c r="AM5656" s="5" t="str">
        <f t="shared" si="1595"/>
        <v/>
      </c>
      <c r="AN5656" s="5" t="str">
        <f t="shared" si="1596"/>
        <v/>
      </c>
      <c r="AO5656" s="5" t="str">
        <f t="shared" si="1597"/>
        <v/>
      </c>
      <c r="AP5656" s="5" t="str">
        <f t="shared" si="1598"/>
        <v/>
      </c>
    </row>
    <row r="5657" spans="1:42" x14ac:dyDescent="0.3">
      <c r="A5657" s="33"/>
      <c r="B5657" s="33"/>
      <c r="C5657" s="70"/>
      <c r="D5657" s="71"/>
      <c r="E5657" s="70"/>
      <c r="F5657" s="71"/>
      <c r="G5657" s="33"/>
      <c r="H5657" s="33"/>
      <c r="I5657" s="33"/>
      <c r="J5657" s="33"/>
      <c r="K5657" s="63"/>
      <c r="L5657" s="32" t="str">
        <f t="shared" si="1582"/>
        <v/>
      </c>
      <c r="M5657" s="32" t="str">
        <f t="shared" si="1583"/>
        <v/>
      </c>
      <c r="N5657" s="32" t="str">
        <f t="shared" si="1584"/>
        <v/>
      </c>
      <c r="O5657" s="64"/>
      <c r="P5657" s="65"/>
      <c r="Q5657" s="65"/>
      <c r="R5657" s="66"/>
      <c r="S5657" s="66"/>
      <c r="T5657" s="66"/>
      <c r="U5657" s="67">
        <f t="shared" si="1594"/>
        <v>0</v>
      </c>
      <c r="V5657" s="66" t="e">
        <f t="shared" si="1585"/>
        <v>#VALUE!</v>
      </c>
      <c r="W5657" s="66" t="str">
        <f t="shared" si="1586"/>
        <v/>
      </c>
      <c r="X5657" s="66">
        <f>A5657+SUMIFS(Presensi!F:F,Presensi!E:E,'Entry Data'!AP5657)</f>
        <v>0</v>
      </c>
      <c r="Y5657" s="66" t="str">
        <f>IFERROR(INDEX('Retasi Pricing'!F:F,MATCH('Entry Data'!AM5657,'Retasi Pricing'!E:E,0))*X5657,"")</f>
        <v/>
      </c>
      <c r="Z5657" s="62"/>
      <c r="AA5657" s="62"/>
      <c r="AB5657" s="32"/>
      <c r="AC5657" s="32"/>
      <c r="AD5657" s="32" t="str">
        <f t="shared" si="1587"/>
        <v/>
      </c>
      <c r="AF5657" s="5" t="str">
        <f t="shared" si="1588"/>
        <v/>
      </c>
      <c r="AG5657" s="5" t="str">
        <f t="shared" si="1589"/>
        <v/>
      </c>
      <c r="AH5657" s="5" t="str">
        <f t="shared" si="1590"/>
        <v/>
      </c>
      <c r="AI5657" s="5" t="str">
        <f t="shared" si="1591"/>
        <v/>
      </c>
      <c r="AJ5657" s="5" t="str">
        <f t="shared" si="1592"/>
        <v/>
      </c>
      <c r="AK5657" s="5" t="str">
        <f t="shared" si="1593"/>
        <v/>
      </c>
      <c r="AM5657" s="5" t="str">
        <f t="shared" si="1595"/>
        <v/>
      </c>
      <c r="AN5657" s="5" t="str">
        <f t="shared" si="1596"/>
        <v/>
      </c>
      <c r="AO5657" s="5" t="str">
        <f t="shared" si="1597"/>
        <v/>
      </c>
      <c r="AP5657" s="5" t="str">
        <f t="shared" si="1598"/>
        <v/>
      </c>
    </row>
    <row r="5658" spans="1:42" x14ac:dyDescent="0.3">
      <c r="A5658" s="33"/>
      <c r="B5658" s="33"/>
      <c r="C5658" s="70"/>
      <c r="D5658" s="71"/>
      <c r="E5658" s="70"/>
      <c r="F5658" s="71"/>
      <c r="G5658" s="33"/>
      <c r="H5658" s="33"/>
      <c r="I5658" s="33"/>
      <c r="J5658" s="33"/>
      <c r="K5658" s="63"/>
      <c r="L5658" s="32" t="str">
        <f t="shared" si="1582"/>
        <v/>
      </c>
      <c r="M5658" s="32" t="str">
        <f t="shared" si="1583"/>
        <v/>
      </c>
      <c r="N5658" s="32" t="str">
        <f t="shared" si="1584"/>
        <v/>
      </c>
      <c r="O5658" s="64"/>
      <c r="P5658" s="65"/>
      <c r="Q5658" s="65"/>
      <c r="R5658" s="66"/>
      <c r="S5658" s="66"/>
      <c r="T5658" s="66"/>
      <c r="U5658" s="67">
        <f t="shared" si="1594"/>
        <v>0</v>
      </c>
      <c r="V5658" s="66" t="e">
        <f t="shared" si="1585"/>
        <v>#VALUE!</v>
      </c>
      <c r="W5658" s="66" t="str">
        <f t="shared" si="1586"/>
        <v/>
      </c>
      <c r="X5658" s="66">
        <f>A5658+SUMIFS(Presensi!F:F,Presensi!E:E,'Entry Data'!AP5658)</f>
        <v>0</v>
      </c>
      <c r="Y5658" s="66" t="str">
        <f>IFERROR(INDEX('Retasi Pricing'!F:F,MATCH('Entry Data'!AM5658,'Retasi Pricing'!E:E,0))*X5658,"")</f>
        <v/>
      </c>
      <c r="Z5658" s="62"/>
      <c r="AA5658" s="62"/>
      <c r="AB5658" s="32"/>
      <c r="AC5658" s="32"/>
      <c r="AD5658" s="32" t="str">
        <f t="shared" si="1587"/>
        <v/>
      </c>
      <c r="AF5658" s="5" t="str">
        <f t="shared" si="1588"/>
        <v/>
      </c>
      <c r="AG5658" s="5" t="str">
        <f t="shared" si="1589"/>
        <v/>
      </c>
      <c r="AH5658" s="5" t="str">
        <f t="shared" si="1590"/>
        <v/>
      </c>
      <c r="AI5658" s="5" t="str">
        <f t="shared" si="1591"/>
        <v/>
      </c>
      <c r="AJ5658" s="5" t="str">
        <f t="shared" si="1592"/>
        <v/>
      </c>
      <c r="AK5658" s="5" t="str">
        <f t="shared" si="1593"/>
        <v/>
      </c>
      <c r="AM5658" s="5" t="str">
        <f t="shared" si="1595"/>
        <v/>
      </c>
      <c r="AN5658" s="5" t="str">
        <f t="shared" si="1596"/>
        <v/>
      </c>
      <c r="AO5658" s="5" t="str">
        <f t="shared" si="1597"/>
        <v/>
      </c>
      <c r="AP5658" s="5" t="str">
        <f t="shared" si="1598"/>
        <v/>
      </c>
    </row>
    <row r="5659" spans="1:42" x14ac:dyDescent="0.3">
      <c r="A5659" s="33"/>
      <c r="B5659" s="33"/>
      <c r="C5659" s="70"/>
      <c r="D5659" s="71"/>
      <c r="E5659" s="70"/>
      <c r="F5659" s="71"/>
      <c r="G5659" s="33"/>
      <c r="H5659" s="33"/>
      <c r="I5659" s="33"/>
      <c r="J5659" s="33"/>
      <c r="K5659" s="63"/>
      <c r="L5659" s="32" t="str">
        <f t="shared" si="1582"/>
        <v/>
      </c>
      <c r="M5659" s="32" t="str">
        <f t="shared" si="1583"/>
        <v/>
      </c>
      <c r="N5659" s="32" t="str">
        <f t="shared" si="1584"/>
        <v/>
      </c>
      <c r="O5659" s="64"/>
      <c r="P5659" s="65"/>
      <c r="Q5659" s="65"/>
      <c r="R5659" s="66"/>
      <c r="S5659" s="66"/>
      <c r="T5659" s="66"/>
      <c r="U5659" s="67">
        <f t="shared" si="1594"/>
        <v>0</v>
      </c>
      <c r="V5659" s="66" t="e">
        <f t="shared" si="1585"/>
        <v>#VALUE!</v>
      </c>
      <c r="W5659" s="66" t="str">
        <f t="shared" si="1586"/>
        <v/>
      </c>
      <c r="X5659" s="66">
        <f>A5659+SUMIFS(Presensi!F:F,Presensi!E:E,'Entry Data'!AP5659)</f>
        <v>0</v>
      </c>
      <c r="Y5659" s="66" t="str">
        <f>IFERROR(INDEX('Retasi Pricing'!F:F,MATCH('Entry Data'!AM5659,'Retasi Pricing'!E:E,0))*X5659,"")</f>
        <v/>
      </c>
      <c r="Z5659" s="62"/>
      <c r="AA5659" s="62"/>
      <c r="AB5659" s="32"/>
      <c r="AC5659" s="32"/>
      <c r="AD5659" s="32" t="str">
        <f t="shared" si="1587"/>
        <v/>
      </c>
      <c r="AF5659" s="5" t="str">
        <f t="shared" si="1588"/>
        <v/>
      </c>
      <c r="AG5659" s="5" t="str">
        <f t="shared" si="1589"/>
        <v/>
      </c>
      <c r="AH5659" s="5" t="str">
        <f t="shared" si="1590"/>
        <v/>
      </c>
      <c r="AI5659" s="5" t="str">
        <f t="shared" si="1591"/>
        <v/>
      </c>
      <c r="AJ5659" s="5" t="str">
        <f t="shared" si="1592"/>
        <v/>
      </c>
      <c r="AK5659" s="5" t="str">
        <f t="shared" si="1593"/>
        <v/>
      </c>
      <c r="AM5659" s="5" t="str">
        <f t="shared" si="1595"/>
        <v/>
      </c>
      <c r="AN5659" s="5" t="str">
        <f t="shared" si="1596"/>
        <v/>
      </c>
      <c r="AO5659" s="5" t="str">
        <f t="shared" si="1597"/>
        <v/>
      </c>
      <c r="AP5659" s="5" t="str">
        <f t="shared" si="1598"/>
        <v/>
      </c>
    </row>
    <row r="5660" spans="1:42" x14ac:dyDescent="0.3">
      <c r="A5660" s="33"/>
      <c r="B5660" s="33"/>
      <c r="C5660" s="70"/>
      <c r="D5660" s="71"/>
      <c r="E5660" s="70"/>
      <c r="F5660" s="71"/>
      <c r="G5660" s="33"/>
      <c r="H5660" s="33"/>
      <c r="I5660" s="33"/>
      <c r="J5660" s="33"/>
      <c r="K5660" s="63"/>
      <c r="L5660" s="32" t="str">
        <f t="shared" si="1582"/>
        <v/>
      </c>
      <c r="M5660" s="32" t="str">
        <f t="shared" si="1583"/>
        <v/>
      </c>
      <c r="N5660" s="32" t="str">
        <f t="shared" si="1584"/>
        <v/>
      </c>
      <c r="O5660" s="64"/>
      <c r="P5660" s="65"/>
      <c r="Q5660" s="65"/>
      <c r="R5660" s="66"/>
      <c r="S5660" s="66"/>
      <c r="T5660" s="66"/>
      <c r="U5660" s="67">
        <f t="shared" si="1594"/>
        <v>0</v>
      </c>
      <c r="V5660" s="66" t="e">
        <f t="shared" si="1585"/>
        <v>#VALUE!</v>
      </c>
      <c r="W5660" s="66" t="str">
        <f t="shared" si="1586"/>
        <v/>
      </c>
      <c r="X5660" s="66">
        <f>A5660+SUMIFS(Presensi!F:F,Presensi!E:E,'Entry Data'!AP5660)</f>
        <v>0</v>
      </c>
      <c r="Y5660" s="66" t="str">
        <f>IFERROR(INDEX('Retasi Pricing'!F:F,MATCH('Entry Data'!AM5660,'Retasi Pricing'!E:E,0))*X5660,"")</f>
        <v/>
      </c>
      <c r="Z5660" s="62"/>
      <c r="AA5660" s="62"/>
      <c r="AB5660" s="32"/>
      <c r="AC5660" s="32"/>
      <c r="AD5660" s="32" t="str">
        <f t="shared" si="1587"/>
        <v/>
      </c>
      <c r="AF5660" s="5" t="str">
        <f t="shared" si="1588"/>
        <v/>
      </c>
      <c r="AG5660" s="5" t="str">
        <f t="shared" si="1589"/>
        <v/>
      </c>
      <c r="AH5660" s="5" t="str">
        <f t="shared" si="1590"/>
        <v/>
      </c>
      <c r="AI5660" s="5" t="str">
        <f t="shared" si="1591"/>
        <v/>
      </c>
      <c r="AJ5660" s="5" t="str">
        <f t="shared" si="1592"/>
        <v/>
      </c>
      <c r="AK5660" s="5" t="str">
        <f t="shared" si="1593"/>
        <v/>
      </c>
      <c r="AM5660" s="5" t="str">
        <f t="shared" si="1595"/>
        <v/>
      </c>
      <c r="AN5660" s="5" t="str">
        <f t="shared" si="1596"/>
        <v/>
      </c>
      <c r="AO5660" s="5" t="str">
        <f t="shared" si="1597"/>
        <v/>
      </c>
      <c r="AP5660" s="5" t="str">
        <f t="shared" si="1598"/>
        <v/>
      </c>
    </row>
    <row r="5661" spans="1:42" x14ac:dyDescent="0.3">
      <c r="AF5661" s="5" t="str">
        <f t="shared" si="1588"/>
        <v/>
      </c>
      <c r="AG5661" s="5" t="str">
        <f t="shared" si="1589"/>
        <v/>
      </c>
      <c r="AH5661" s="5" t="str">
        <f t="shared" si="1590"/>
        <v/>
      </c>
      <c r="AI5661" s="5" t="str">
        <f t="shared" si="1591"/>
        <v/>
      </c>
      <c r="AJ5661" s="5" t="str">
        <f t="shared" si="1592"/>
        <v/>
      </c>
      <c r="AK5661" s="5" t="str">
        <f t="shared" si="1593"/>
        <v/>
      </c>
      <c r="AM5661" s="5" t="str">
        <f t="shared" si="1595"/>
        <v/>
      </c>
      <c r="AN5661" s="5" t="str">
        <f t="shared" si="1596"/>
        <v/>
      </c>
      <c r="AO5661" s="5" t="str">
        <f t="shared" si="1597"/>
        <v/>
      </c>
      <c r="AP5661" s="5" t="str">
        <f t="shared" si="1598"/>
        <v/>
      </c>
    </row>
    <row r="5662" spans="1:42" x14ac:dyDescent="0.3">
      <c r="S5662" s="66"/>
      <c r="AF5662" s="5" t="str">
        <f t="shared" si="1588"/>
        <v/>
      </c>
      <c r="AG5662" s="5" t="str">
        <f t="shared" si="1589"/>
        <v/>
      </c>
      <c r="AH5662" s="5" t="str">
        <f t="shared" si="1590"/>
        <v/>
      </c>
      <c r="AI5662" s="5" t="str">
        <f t="shared" si="1591"/>
        <v/>
      </c>
      <c r="AJ5662" s="5" t="str">
        <f t="shared" si="1592"/>
        <v/>
      </c>
      <c r="AK5662" s="5" t="str">
        <f t="shared" si="1593"/>
        <v/>
      </c>
      <c r="AM5662" s="5" t="str">
        <f t="shared" si="1595"/>
        <v/>
      </c>
      <c r="AN5662" s="5" t="str">
        <f t="shared" si="1596"/>
        <v/>
      </c>
      <c r="AO5662" s="5" t="str">
        <f t="shared" si="1597"/>
        <v/>
      </c>
      <c r="AP5662" s="5" t="str">
        <f t="shared" si="1598"/>
        <v/>
      </c>
    </row>
  </sheetData>
  <autoFilter ref="A9:AD5660"/>
  <mergeCells count="1">
    <mergeCell ref="D2:E2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'Master Driver'!$B:$B</xm:f>
          </x14:formula1>
          <xm:sqref>AC1:AC1048576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T68"/>
  <sheetViews>
    <sheetView topLeftCell="A2" zoomScale="80" zoomScaleNormal="80" workbookViewId="0">
      <pane xSplit="3" ySplit="8" topLeftCell="D10" activePane="bottomRight" state="frozen"/>
      <selection activeCell="A2" sqref="A2"/>
      <selection pane="topRight" activeCell="D2" sqref="D2"/>
      <selection pane="bottomLeft" activeCell="A10" sqref="A10"/>
      <selection pane="bottomRight" activeCell="B18" sqref="B18"/>
    </sheetView>
  </sheetViews>
  <sheetFormatPr defaultColWidth="9.140625" defaultRowHeight="15" x14ac:dyDescent="0.25"/>
  <cols>
    <col min="1" max="1" width="10.85546875" style="93" customWidth="1"/>
    <col min="2" max="2" width="30.42578125" style="93" customWidth="1"/>
    <col min="3" max="3" width="18.5703125" style="93" customWidth="1"/>
    <col min="4" max="4" width="7.140625" style="136" customWidth="1"/>
    <col min="5" max="13" width="7.7109375" style="93" customWidth="1"/>
    <col min="14" max="14" width="10.5703125" style="93" customWidth="1"/>
    <col min="15" max="15" width="7.7109375" style="93" customWidth="1"/>
    <col min="16" max="44" width="7.140625" style="126" customWidth="1"/>
    <col min="45" max="45" width="7.140625" style="127" customWidth="1"/>
    <col min="46" max="16384" width="9.140625" style="93"/>
  </cols>
  <sheetData>
    <row r="1" spans="1:46" ht="16.5" x14ac:dyDescent="0.3">
      <c r="A1" s="89" t="s">
        <v>320</v>
      </c>
      <c r="B1" s="90"/>
      <c r="C1" s="90"/>
      <c r="D1" s="9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2"/>
    </row>
    <row r="2" spans="1:46" ht="16.5" x14ac:dyDescent="0.3">
      <c r="A2" s="90"/>
      <c r="B2" s="90"/>
      <c r="C2" s="90"/>
      <c r="D2" s="9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2"/>
    </row>
    <row r="3" spans="1:46" ht="17.25" x14ac:dyDescent="0.3">
      <c r="A3" s="90"/>
      <c r="B3" s="94" t="s">
        <v>153</v>
      </c>
      <c r="C3" s="95">
        <v>44186</v>
      </c>
      <c r="D3" s="128"/>
      <c r="E3" s="96" t="s">
        <v>154</v>
      </c>
      <c r="F3" s="344">
        <v>43850</v>
      </c>
      <c r="G3" s="344"/>
      <c r="H3" s="90"/>
      <c r="I3" s="90"/>
      <c r="J3" s="90"/>
      <c r="K3" s="90"/>
      <c r="L3" s="90"/>
      <c r="M3" s="90"/>
      <c r="N3" s="90"/>
      <c r="O3" s="90"/>
      <c r="P3" s="91"/>
      <c r="Q3" s="91"/>
      <c r="R3" s="91"/>
      <c r="S3" s="91"/>
      <c r="T3" s="91"/>
      <c r="U3" s="91"/>
      <c r="V3" s="91"/>
      <c r="W3" s="91"/>
      <c r="X3" s="91"/>
      <c r="Y3" s="346"/>
      <c r="Z3" s="347"/>
      <c r="AA3" s="335"/>
      <c r="AB3" s="335"/>
      <c r="AC3" s="335"/>
      <c r="AD3" s="337"/>
      <c r="AE3" s="335"/>
      <c r="AF3" s="33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1"/>
      <c r="AS3" s="92"/>
    </row>
    <row r="4" spans="1:46" s="102" customFormat="1" ht="17.25" x14ac:dyDescent="0.3">
      <c r="A4" s="90"/>
      <c r="B4" s="94" t="s">
        <v>321</v>
      </c>
      <c r="C4" s="98">
        <f ca="1">NOW()</f>
        <v>44230.683048263891</v>
      </c>
      <c r="D4" s="129"/>
      <c r="E4" s="99"/>
      <c r="F4" s="99"/>
      <c r="G4" s="96"/>
      <c r="H4" s="90"/>
      <c r="I4" s="90"/>
      <c r="J4" s="90"/>
      <c r="K4" s="90"/>
      <c r="L4" s="90"/>
      <c r="M4" s="90"/>
      <c r="N4" s="90"/>
      <c r="O4" s="90"/>
      <c r="P4" s="100"/>
      <c r="Q4" s="100"/>
      <c r="R4" s="100"/>
      <c r="S4" s="100"/>
      <c r="T4" s="100"/>
      <c r="U4" s="100"/>
      <c r="V4" s="100"/>
      <c r="W4" s="100"/>
      <c r="X4" s="100"/>
      <c r="Y4" s="335"/>
      <c r="Z4" s="335"/>
      <c r="AA4" s="335"/>
      <c r="AB4" s="335"/>
      <c r="AC4" s="335"/>
      <c r="AD4" s="337"/>
      <c r="AE4" s="335"/>
      <c r="AF4" s="337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1"/>
    </row>
    <row r="5" spans="1:46" s="102" customFormat="1" ht="17.25" x14ac:dyDescent="0.3">
      <c r="A5" s="90"/>
      <c r="B5" s="103" t="s">
        <v>322</v>
      </c>
      <c r="D5" s="130"/>
      <c r="E5" s="104" t="s">
        <v>164</v>
      </c>
      <c r="F5" s="104"/>
      <c r="G5" s="105"/>
      <c r="H5" s="90"/>
      <c r="I5" s="90"/>
      <c r="J5" s="90"/>
      <c r="K5" s="90"/>
      <c r="L5" s="90"/>
      <c r="M5" s="90"/>
      <c r="N5" s="90"/>
      <c r="O5" s="90"/>
      <c r="P5" s="100"/>
      <c r="Q5" s="100"/>
      <c r="R5" s="100"/>
      <c r="S5" s="100"/>
      <c r="T5" s="100"/>
      <c r="U5" s="100"/>
      <c r="V5" s="100"/>
      <c r="W5" s="100"/>
      <c r="X5" s="100"/>
      <c r="Y5" s="334"/>
      <c r="Z5" s="334"/>
      <c r="AA5" s="335"/>
      <c r="AB5" s="335"/>
      <c r="AC5" s="336"/>
      <c r="AD5" s="336"/>
      <c r="AE5" s="335"/>
      <c r="AF5" s="337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1"/>
    </row>
    <row r="6" spans="1:46" ht="15.75" x14ac:dyDescent="0.3">
      <c r="A6" s="106"/>
      <c r="B6" s="106"/>
      <c r="C6" s="104">
        <f ca="1">C4-C3+1</f>
        <v>45.683048263890669</v>
      </c>
      <c r="D6" s="131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338" t="s">
        <v>323</v>
      </c>
      <c r="Q6" s="338"/>
      <c r="R6" s="338"/>
      <c r="S6" s="338"/>
      <c r="T6" s="338"/>
      <c r="U6" s="338"/>
      <c r="V6" s="338"/>
      <c r="W6" s="338"/>
      <c r="X6" s="338"/>
      <c r="Y6" s="338"/>
      <c r="Z6" s="338"/>
      <c r="AA6" s="338"/>
      <c r="AB6" s="338"/>
      <c r="AC6" s="338"/>
      <c r="AD6" s="338"/>
      <c r="AE6" s="338"/>
      <c r="AF6" s="338"/>
      <c r="AG6" s="338"/>
      <c r="AH6" s="338"/>
      <c r="AI6" s="338"/>
      <c r="AJ6" s="338"/>
      <c r="AK6" s="338"/>
      <c r="AL6" s="338"/>
      <c r="AM6" s="338"/>
      <c r="AN6" s="338"/>
      <c r="AO6" s="338"/>
      <c r="AP6" s="338"/>
      <c r="AQ6" s="338"/>
      <c r="AR6" s="338"/>
      <c r="AS6" s="338"/>
      <c r="AT6" s="338"/>
    </row>
    <row r="7" spans="1:46" ht="15.75" hidden="1" x14ac:dyDescent="0.3">
      <c r="A7" s="106"/>
      <c r="B7" s="106"/>
      <c r="C7" s="106"/>
      <c r="D7" s="132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8"/>
    </row>
    <row r="8" spans="1:46" x14ac:dyDescent="0.25">
      <c r="A8" s="339" t="s">
        <v>147</v>
      </c>
      <c r="B8" s="340" t="s">
        <v>324</v>
      </c>
      <c r="C8" s="341" t="s">
        <v>325</v>
      </c>
      <c r="D8" s="133"/>
      <c r="E8" s="345" t="s">
        <v>326</v>
      </c>
      <c r="F8" s="345"/>
      <c r="G8" s="345"/>
      <c r="H8" s="345"/>
      <c r="I8" s="345"/>
      <c r="J8" s="345"/>
      <c r="K8" s="345"/>
      <c r="L8" s="345"/>
      <c r="M8" s="345"/>
      <c r="N8" s="345"/>
      <c r="O8" s="342" t="s">
        <v>165</v>
      </c>
      <c r="P8" s="109">
        <v>44186</v>
      </c>
      <c r="Q8" s="109">
        <v>44187</v>
      </c>
      <c r="R8" s="109">
        <v>44188</v>
      </c>
      <c r="S8" s="109">
        <v>44189</v>
      </c>
      <c r="T8" s="109">
        <v>44190</v>
      </c>
      <c r="U8" s="109">
        <v>44191</v>
      </c>
      <c r="V8" s="109">
        <v>44192</v>
      </c>
      <c r="W8" s="109">
        <v>44193</v>
      </c>
      <c r="X8" s="109">
        <v>44194</v>
      </c>
      <c r="Y8" s="109">
        <v>44195</v>
      </c>
      <c r="Z8" s="109">
        <v>44196</v>
      </c>
      <c r="AA8" s="109">
        <v>44197</v>
      </c>
      <c r="AB8" s="109">
        <v>44198</v>
      </c>
      <c r="AC8" s="109">
        <v>44199</v>
      </c>
      <c r="AD8" s="109">
        <v>44200</v>
      </c>
      <c r="AE8" s="109">
        <v>44201</v>
      </c>
      <c r="AF8" s="109">
        <v>44202</v>
      </c>
      <c r="AG8" s="109">
        <v>44203</v>
      </c>
      <c r="AH8" s="109">
        <v>44204</v>
      </c>
      <c r="AI8" s="109">
        <v>44205</v>
      </c>
      <c r="AJ8" s="109">
        <v>44206</v>
      </c>
      <c r="AK8" s="109">
        <v>44207</v>
      </c>
      <c r="AL8" s="109">
        <v>44208</v>
      </c>
      <c r="AM8" s="109">
        <v>44209</v>
      </c>
      <c r="AN8" s="109">
        <v>44210</v>
      </c>
      <c r="AO8" s="109">
        <v>44211</v>
      </c>
      <c r="AP8" s="109">
        <v>44212</v>
      </c>
      <c r="AQ8" s="109">
        <v>44213</v>
      </c>
      <c r="AR8" s="109">
        <v>44214</v>
      </c>
      <c r="AS8" s="109">
        <v>44215</v>
      </c>
      <c r="AT8" s="109">
        <v>44216</v>
      </c>
    </row>
    <row r="9" spans="1:46" ht="15.75" customHeight="1" x14ac:dyDescent="0.25">
      <c r="A9" s="339"/>
      <c r="B9" s="340"/>
      <c r="C9" s="341"/>
      <c r="D9" s="134"/>
      <c r="E9" s="139" t="s">
        <v>327</v>
      </c>
      <c r="F9" s="139" t="s">
        <v>328</v>
      </c>
      <c r="G9" s="139" t="s">
        <v>329</v>
      </c>
      <c r="H9" s="139" t="s">
        <v>330</v>
      </c>
      <c r="I9" s="139" t="s">
        <v>318</v>
      </c>
      <c r="J9" s="139" t="s">
        <v>331</v>
      </c>
      <c r="K9" s="139" t="s">
        <v>332</v>
      </c>
      <c r="L9" s="139" t="s">
        <v>333</v>
      </c>
      <c r="M9" s="139" t="s">
        <v>319</v>
      </c>
      <c r="N9" s="139" t="s">
        <v>382</v>
      </c>
      <c r="O9" s="343"/>
      <c r="P9" s="110">
        <f>P8</f>
        <v>44186</v>
      </c>
      <c r="Q9" s="110">
        <f t="shared" ref="Q9:AT9" si="0">Q8</f>
        <v>44187</v>
      </c>
      <c r="R9" s="110">
        <f t="shared" si="0"/>
        <v>44188</v>
      </c>
      <c r="S9" s="110">
        <f t="shared" si="0"/>
        <v>44189</v>
      </c>
      <c r="T9" s="110">
        <f t="shared" si="0"/>
        <v>44190</v>
      </c>
      <c r="U9" s="110">
        <f t="shared" si="0"/>
        <v>44191</v>
      </c>
      <c r="V9" s="110">
        <f t="shared" si="0"/>
        <v>44192</v>
      </c>
      <c r="W9" s="110">
        <f t="shared" si="0"/>
        <v>44193</v>
      </c>
      <c r="X9" s="110">
        <f t="shared" si="0"/>
        <v>44194</v>
      </c>
      <c r="Y9" s="110">
        <f t="shared" si="0"/>
        <v>44195</v>
      </c>
      <c r="Z9" s="110">
        <f t="shared" si="0"/>
        <v>44196</v>
      </c>
      <c r="AA9" s="110">
        <f t="shared" si="0"/>
        <v>44197</v>
      </c>
      <c r="AB9" s="110">
        <f t="shared" si="0"/>
        <v>44198</v>
      </c>
      <c r="AC9" s="110">
        <f t="shared" si="0"/>
        <v>44199</v>
      </c>
      <c r="AD9" s="110">
        <f t="shared" si="0"/>
        <v>44200</v>
      </c>
      <c r="AE9" s="110">
        <f t="shared" si="0"/>
        <v>44201</v>
      </c>
      <c r="AF9" s="110">
        <f t="shared" si="0"/>
        <v>44202</v>
      </c>
      <c r="AG9" s="110">
        <f t="shared" si="0"/>
        <v>44203</v>
      </c>
      <c r="AH9" s="110">
        <f t="shared" si="0"/>
        <v>44204</v>
      </c>
      <c r="AI9" s="110">
        <f t="shared" si="0"/>
        <v>44205</v>
      </c>
      <c r="AJ9" s="110">
        <f t="shared" si="0"/>
        <v>44206</v>
      </c>
      <c r="AK9" s="110">
        <f t="shared" si="0"/>
        <v>44207</v>
      </c>
      <c r="AL9" s="110">
        <f t="shared" si="0"/>
        <v>44208</v>
      </c>
      <c r="AM9" s="110">
        <f t="shared" si="0"/>
        <v>44209</v>
      </c>
      <c r="AN9" s="110">
        <f t="shared" si="0"/>
        <v>44210</v>
      </c>
      <c r="AO9" s="110">
        <f t="shared" si="0"/>
        <v>44211</v>
      </c>
      <c r="AP9" s="110">
        <f t="shared" si="0"/>
        <v>44212</v>
      </c>
      <c r="AQ9" s="110">
        <f t="shared" si="0"/>
        <v>44213</v>
      </c>
      <c r="AR9" s="110">
        <f t="shared" si="0"/>
        <v>44214</v>
      </c>
      <c r="AS9" s="110">
        <f t="shared" si="0"/>
        <v>44215</v>
      </c>
      <c r="AT9" s="110">
        <f t="shared" si="0"/>
        <v>44216</v>
      </c>
    </row>
    <row r="10" spans="1:46" s="117" customFormat="1" ht="17.25" customHeight="1" x14ac:dyDescent="0.3">
      <c r="A10" s="111">
        <v>1</v>
      </c>
      <c r="B10" s="112" t="s">
        <v>92</v>
      </c>
      <c r="C10" s="113" t="s">
        <v>334</v>
      </c>
      <c r="D10" s="135" t="str">
        <f t="shared" ref="D10:D41" si="1">IFERROR(VLOOKUP(B10,driver,17,FALSE),"")</f>
        <v/>
      </c>
      <c r="E10" s="114">
        <f>COUNTIF(P10:AT10,"D")+COUNTIF(P10:AT10,"N")+COUNTIF(P10:AT10,"STB")</f>
        <v>26</v>
      </c>
      <c r="F10" s="114">
        <f>COUNTIF(P10:AT10,"os")</f>
        <v>1</v>
      </c>
      <c r="G10" s="114">
        <f>COUNTIF(P10:AT10,"A")</f>
        <v>1</v>
      </c>
      <c r="H10" s="114">
        <f>COUNTIF(P10:AT10,"I")</f>
        <v>0</v>
      </c>
      <c r="I10" s="114">
        <f>COUNTIF(P10:AT10,"IP")</f>
        <v>0</v>
      </c>
      <c r="J10" s="114">
        <f>COUNTIF(P10:AT10,"S")</f>
        <v>1</v>
      </c>
      <c r="K10" s="114">
        <f>COUNTIF(P10:AT10,"B")+COUNTIF(P10:AT10,"NEW")+COUNTIF(P10:AT10,"OUT")</f>
        <v>0</v>
      </c>
      <c r="L10" s="114">
        <f>COUNTIF(P10:AT10,"L")</f>
        <v>2</v>
      </c>
      <c r="M10" s="114">
        <f>COUNTIF(P10:AT10,"C")</f>
        <v>0</v>
      </c>
      <c r="N10" s="114">
        <f>COUNTIF(P10:AT10,"K")</f>
        <v>0</v>
      </c>
      <c r="O10" s="114">
        <f>SUM(E10:N10)</f>
        <v>31</v>
      </c>
      <c r="P10" s="115" t="s">
        <v>335</v>
      </c>
      <c r="Q10" s="115" t="s">
        <v>335</v>
      </c>
      <c r="R10" s="115" t="s">
        <v>335</v>
      </c>
      <c r="S10" s="115" t="s">
        <v>335</v>
      </c>
      <c r="T10" s="115" t="s">
        <v>335</v>
      </c>
      <c r="U10" s="115" t="s">
        <v>335</v>
      </c>
      <c r="V10" s="116" t="s">
        <v>336</v>
      </c>
      <c r="W10" s="115" t="s">
        <v>336</v>
      </c>
      <c r="X10" s="115" t="s">
        <v>336</v>
      </c>
      <c r="Y10" s="115" t="s">
        <v>336</v>
      </c>
      <c r="Z10" s="115" t="s">
        <v>337</v>
      </c>
      <c r="AA10" s="115" t="s">
        <v>337</v>
      </c>
      <c r="AB10" s="115" t="s">
        <v>335</v>
      </c>
      <c r="AC10" s="115" t="s">
        <v>335</v>
      </c>
      <c r="AD10" s="115" t="s">
        <v>335</v>
      </c>
      <c r="AE10" s="115" t="s">
        <v>335</v>
      </c>
      <c r="AF10" s="115" t="s">
        <v>335</v>
      </c>
      <c r="AG10" s="115" t="s">
        <v>335</v>
      </c>
      <c r="AH10" s="115" t="s">
        <v>335</v>
      </c>
      <c r="AI10" s="115" t="s">
        <v>338</v>
      </c>
      <c r="AJ10" s="115" t="s">
        <v>336</v>
      </c>
      <c r="AK10" s="115" t="s">
        <v>336</v>
      </c>
      <c r="AL10" s="115" t="s">
        <v>336</v>
      </c>
      <c r="AM10" s="115" t="s">
        <v>336</v>
      </c>
      <c r="AN10" s="115" t="s">
        <v>336</v>
      </c>
      <c r="AO10" s="115" t="s">
        <v>339</v>
      </c>
      <c r="AP10" s="115" t="s">
        <v>336</v>
      </c>
      <c r="AQ10" s="115" t="s">
        <v>328</v>
      </c>
      <c r="AR10" s="115" t="s">
        <v>335</v>
      </c>
      <c r="AS10" s="115" t="s">
        <v>335</v>
      </c>
      <c r="AT10" s="115" t="s">
        <v>335</v>
      </c>
    </row>
    <row r="11" spans="1:46" s="117" customFormat="1" ht="17.25" customHeight="1" x14ac:dyDescent="0.3">
      <c r="A11" s="111">
        <v>2</v>
      </c>
      <c r="B11" s="112" t="s">
        <v>367</v>
      </c>
      <c r="C11" s="113" t="s">
        <v>334</v>
      </c>
      <c r="D11" s="135" t="str">
        <f t="shared" si="1"/>
        <v/>
      </c>
      <c r="E11" s="114">
        <f t="shared" ref="E11:E68" si="2">COUNTIF(P11:AT11,"D")+COUNTIF(P11:AT11,"N")+COUNTIF(P11:AT11,"STB")</f>
        <v>26</v>
      </c>
      <c r="F11" s="114">
        <f t="shared" ref="F11:F68" si="3">COUNTIF(P11:AT11,"os")</f>
        <v>2</v>
      </c>
      <c r="G11" s="114">
        <f t="shared" ref="G11:G68" si="4">COUNTIF(P11:AT11,"A")</f>
        <v>1</v>
      </c>
      <c r="H11" s="114">
        <f t="shared" ref="H11:H68" si="5">COUNTIF(P11:AT11,"I")</f>
        <v>0</v>
      </c>
      <c r="I11" s="114">
        <f t="shared" ref="I11:I68" si="6">COUNTIF(P11:AT11,"IP")</f>
        <v>1</v>
      </c>
      <c r="J11" s="114">
        <f t="shared" ref="J11:J68" si="7">COUNTIF(P11:AT11,"S")</f>
        <v>0</v>
      </c>
      <c r="K11" s="114">
        <f t="shared" ref="K11:K68" si="8">COUNTIF(P11:AT11,"B")+COUNTIF(P11:AT11,"NEW")+COUNTIF(P11:AT11,"OUT")</f>
        <v>0</v>
      </c>
      <c r="L11" s="114">
        <f t="shared" ref="L11:L68" si="9">COUNTIF(P11:AT11,"L")</f>
        <v>1</v>
      </c>
      <c r="M11" s="114">
        <f t="shared" ref="M11:M68" si="10">COUNTIF(P11:AT11,"C")</f>
        <v>0</v>
      </c>
      <c r="N11" s="114">
        <f t="shared" ref="N11:N68" si="11">COUNTIF(P11:AT11,"K")</f>
        <v>0</v>
      </c>
      <c r="O11" s="114">
        <f t="shared" ref="O11:O68" si="12">SUM(E11:N11)</f>
        <v>31</v>
      </c>
      <c r="P11" s="115" t="s">
        <v>336</v>
      </c>
      <c r="Q11" s="115" t="s">
        <v>336</v>
      </c>
      <c r="R11" s="115" t="s">
        <v>336</v>
      </c>
      <c r="S11" s="115" t="s">
        <v>336</v>
      </c>
      <c r="T11" s="115" t="s">
        <v>336</v>
      </c>
      <c r="U11" s="115" t="s">
        <v>336</v>
      </c>
      <c r="V11" s="115" t="s">
        <v>328</v>
      </c>
      <c r="W11" s="115" t="s">
        <v>335</v>
      </c>
      <c r="X11" s="115" t="s">
        <v>335</v>
      </c>
      <c r="Y11" s="115" t="s">
        <v>335</v>
      </c>
      <c r="Z11" s="115" t="s">
        <v>318</v>
      </c>
      <c r="AA11" s="115" t="s">
        <v>337</v>
      </c>
      <c r="AB11" s="115" t="s">
        <v>336</v>
      </c>
      <c r="AC11" s="115" t="s">
        <v>336</v>
      </c>
      <c r="AD11" s="115" t="s">
        <v>336</v>
      </c>
      <c r="AE11" s="115" t="s">
        <v>336</v>
      </c>
      <c r="AF11" s="115" t="s">
        <v>336</v>
      </c>
      <c r="AG11" s="115" t="s">
        <v>336</v>
      </c>
      <c r="AH11" s="115" t="s">
        <v>336</v>
      </c>
      <c r="AI11" s="115" t="s">
        <v>338</v>
      </c>
      <c r="AJ11" s="115" t="s">
        <v>328</v>
      </c>
      <c r="AK11" s="115" t="s">
        <v>335</v>
      </c>
      <c r="AL11" s="115" t="s">
        <v>335</v>
      </c>
      <c r="AM11" s="115" t="s">
        <v>335</v>
      </c>
      <c r="AN11" s="115" t="s">
        <v>335</v>
      </c>
      <c r="AO11" s="115" t="s">
        <v>335</v>
      </c>
      <c r="AP11" s="115" t="s">
        <v>335</v>
      </c>
      <c r="AQ11" s="115" t="s">
        <v>336</v>
      </c>
      <c r="AR11" s="115" t="s">
        <v>336</v>
      </c>
      <c r="AS11" s="118" t="s">
        <v>336</v>
      </c>
      <c r="AT11" s="118" t="s">
        <v>336</v>
      </c>
    </row>
    <row r="12" spans="1:46" s="117" customFormat="1" ht="17.25" customHeight="1" x14ac:dyDescent="0.3">
      <c r="A12" s="111">
        <v>3</v>
      </c>
      <c r="B12" s="112" t="s">
        <v>340</v>
      </c>
      <c r="C12" s="113" t="s">
        <v>334</v>
      </c>
      <c r="D12" s="135" t="str">
        <f t="shared" si="1"/>
        <v/>
      </c>
      <c r="E12" s="114">
        <f t="shared" si="2"/>
        <v>10</v>
      </c>
      <c r="F12" s="114">
        <f t="shared" si="3"/>
        <v>1</v>
      </c>
      <c r="G12" s="114">
        <f t="shared" si="4"/>
        <v>0</v>
      </c>
      <c r="H12" s="114">
        <f t="shared" si="5"/>
        <v>0</v>
      </c>
      <c r="I12" s="114">
        <f t="shared" si="6"/>
        <v>0</v>
      </c>
      <c r="J12" s="114">
        <f t="shared" si="7"/>
        <v>0</v>
      </c>
      <c r="K12" s="114">
        <f t="shared" si="8"/>
        <v>0</v>
      </c>
      <c r="L12" s="114">
        <f t="shared" si="9"/>
        <v>0</v>
      </c>
      <c r="M12" s="114">
        <f t="shared" si="10"/>
        <v>20</v>
      </c>
      <c r="N12" s="114">
        <f t="shared" si="11"/>
        <v>0</v>
      </c>
      <c r="O12" s="114">
        <f t="shared" si="12"/>
        <v>31</v>
      </c>
      <c r="P12" s="115" t="s">
        <v>335</v>
      </c>
      <c r="Q12" s="115" t="s">
        <v>341</v>
      </c>
      <c r="R12" s="115" t="s">
        <v>341</v>
      </c>
      <c r="S12" s="115" t="s">
        <v>341</v>
      </c>
      <c r="T12" s="115" t="s">
        <v>341</v>
      </c>
      <c r="U12" s="115" t="s">
        <v>341</v>
      </c>
      <c r="V12" s="116" t="s">
        <v>341</v>
      </c>
      <c r="W12" s="115" t="s">
        <v>341</v>
      </c>
      <c r="X12" s="115" t="s">
        <v>341</v>
      </c>
      <c r="Y12" s="115" t="s">
        <v>341</v>
      </c>
      <c r="Z12" s="115" t="s">
        <v>341</v>
      </c>
      <c r="AA12" s="115" t="s">
        <v>341</v>
      </c>
      <c r="AB12" s="115" t="s">
        <v>341</v>
      </c>
      <c r="AC12" s="115" t="s">
        <v>341</v>
      </c>
      <c r="AD12" s="115" t="s">
        <v>341</v>
      </c>
      <c r="AE12" s="115" t="s">
        <v>341</v>
      </c>
      <c r="AF12" s="115" t="s">
        <v>341</v>
      </c>
      <c r="AG12" s="115" t="s">
        <v>341</v>
      </c>
      <c r="AH12" s="115" t="s">
        <v>341</v>
      </c>
      <c r="AI12" s="115" t="s">
        <v>341</v>
      </c>
      <c r="AJ12" s="115" t="s">
        <v>341</v>
      </c>
      <c r="AK12" s="115" t="s">
        <v>342</v>
      </c>
      <c r="AL12" s="115" t="s">
        <v>342</v>
      </c>
      <c r="AM12" s="115" t="s">
        <v>342</v>
      </c>
      <c r="AN12" s="115" t="s">
        <v>342</v>
      </c>
      <c r="AO12" s="115" t="s">
        <v>342</v>
      </c>
      <c r="AP12" s="115" t="s">
        <v>342</v>
      </c>
      <c r="AQ12" s="115" t="s">
        <v>328</v>
      </c>
      <c r="AR12" s="115" t="s">
        <v>335</v>
      </c>
      <c r="AS12" s="119" t="s">
        <v>335</v>
      </c>
      <c r="AT12" s="119" t="s">
        <v>335</v>
      </c>
    </row>
    <row r="13" spans="1:46" s="117" customFormat="1" ht="17.25" customHeight="1" x14ac:dyDescent="0.3">
      <c r="A13" s="111">
        <v>4</v>
      </c>
      <c r="B13" s="112" t="s">
        <v>343</v>
      </c>
      <c r="C13" s="113" t="s">
        <v>334</v>
      </c>
      <c r="D13" s="135" t="str">
        <f t="shared" si="1"/>
        <v/>
      </c>
      <c r="E13" s="114">
        <f t="shared" si="2"/>
        <v>24</v>
      </c>
      <c r="F13" s="114">
        <f t="shared" si="3"/>
        <v>2</v>
      </c>
      <c r="G13" s="114">
        <f t="shared" si="4"/>
        <v>0</v>
      </c>
      <c r="H13" s="114">
        <f t="shared" si="5"/>
        <v>1</v>
      </c>
      <c r="I13" s="114">
        <f t="shared" si="6"/>
        <v>0</v>
      </c>
      <c r="J13" s="114">
        <f t="shared" si="7"/>
        <v>3</v>
      </c>
      <c r="K13" s="114">
        <f t="shared" si="8"/>
        <v>0</v>
      </c>
      <c r="L13" s="114">
        <f t="shared" si="9"/>
        <v>1</v>
      </c>
      <c r="M13" s="114">
        <f t="shared" si="10"/>
        <v>0</v>
      </c>
      <c r="N13" s="114">
        <f t="shared" si="11"/>
        <v>0</v>
      </c>
      <c r="O13" s="114">
        <f t="shared" si="12"/>
        <v>31</v>
      </c>
      <c r="P13" s="115" t="s">
        <v>339</v>
      </c>
      <c r="Q13" s="115" t="s">
        <v>339</v>
      </c>
      <c r="R13" s="115" t="s">
        <v>336</v>
      </c>
      <c r="S13" s="115" t="s">
        <v>336</v>
      </c>
      <c r="T13" s="115" t="s">
        <v>336</v>
      </c>
      <c r="U13" s="115" t="s">
        <v>336</v>
      </c>
      <c r="V13" s="115" t="s">
        <v>328</v>
      </c>
      <c r="W13" s="115" t="s">
        <v>335</v>
      </c>
      <c r="X13" s="115" t="s">
        <v>335</v>
      </c>
      <c r="Y13" s="115" t="s">
        <v>335</v>
      </c>
      <c r="Z13" s="115" t="s">
        <v>335</v>
      </c>
      <c r="AA13" s="115" t="s">
        <v>337</v>
      </c>
      <c r="AB13" s="115" t="s">
        <v>336</v>
      </c>
      <c r="AC13" s="115" t="s">
        <v>336</v>
      </c>
      <c r="AD13" s="115" t="s">
        <v>336</v>
      </c>
      <c r="AE13" s="115" t="s">
        <v>336</v>
      </c>
      <c r="AF13" s="115" t="s">
        <v>336</v>
      </c>
      <c r="AG13" s="115" t="s">
        <v>344</v>
      </c>
      <c r="AH13" s="115" t="s">
        <v>336</v>
      </c>
      <c r="AI13" s="115" t="s">
        <v>336</v>
      </c>
      <c r="AJ13" s="115" t="s">
        <v>328</v>
      </c>
      <c r="AK13" s="115" t="s">
        <v>335</v>
      </c>
      <c r="AL13" s="115" t="s">
        <v>335</v>
      </c>
      <c r="AM13" s="115" t="s">
        <v>335</v>
      </c>
      <c r="AN13" s="115" t="s">
        <v>335</v>
      </c>
      <c r="AO13" s="115" t="s">
        <v>335</v>
      </c>
      <c r="AP13" s="115" t="s">
        <v>335</v>
      </c>
      <c r="AQ13" s="115" t="s">
        <v>336</v>
      </c>
      <c r="AR13" s="115" t="s">
        <v>336</v>
      </c>
      <c r="AS13" s="118" t="s">
        <v>336</v>
      </c>
      <c r="AT13" s="115" t="s">
        <v>339</v>
      </c>
    </row>
    <row r="14" spans="1:46" s="117" customFormat="1" ht="17.25" customHeight="1" x14ac:dyDescent="0.3">
      <c r="A14" s="111">
        <v>5</v>
      </c>
      <c r="B14" s="112" t="s">
        <v>345</v>
      </c>
      <c r="C14" s="113" t="s">
        <v>334</v>
      </c>
      <c r="D14" s="135" t="str">
        <f t="shared" si="1"/>
        <v/>
      </c>
      <c r="E14" s="114">
        <f t="shared" si="2"/>
        <v>26</v>
      </c>
      <c r="F14" s="114">
        <f t="shared" si="3"/>
        <v>1</v>
      </c>
      <c r="G14" s="114">
        <f t="shared" si="4"/>
        <v>0</v>
      </c>
      <c r="H14" s="114">
        <f t="shared" si="5"/>
        <v>0</v>
      </c>
      <c r="I14" s="114">
        <f t="shared" si="6"/>
        <v>0</v>
      </c>
      <c r="J14" s="114">
        <f t="shared" si="7"/>
        <v>2</v>
      </c>
      <c r="K14" s="114">
        <f t="shared" si="8"/>
        <v>0</v>
      </c>
      <c r="L14" s="114">
        <f t="shared" si="9"/>
        <v>2</v>
      </c>
      <c r="M14" s="114">
        <f t="shared" si="10"/>
        <v>0</v>
      </c>
      <c r="N14" s="114">
        <f t="shared" si="11"/>
        <v>0</v>
      </c>
      <c r="O14" s="114">
        <f t="shared" si="12"/>
        <v>31</v>
      </c>
      <c r="P14" s="115" t="s">
        <v>335</v>
      </c>
      <c r="Q14" s="115" t="s">
        <v>335</v>
      </c>
      <c r="R14" s="115" t="s">
        <v>335</v>
      </c>
      <c r="S14" s="115" t="s">
        <v>335</v>
      </c>
      <c r="T14" s="115" t="s">
        <v>335</v>
      </c>
      <c r="U14" s="115" t="s">
        <v>335</v>
      </c>
      <c r="V14" s="116" t="s">
        <v>336</v>
      </c>
      <c r="W14" s="115" t="s">
        <v>336</v>
      </c>
      <c r="X14" s="115" t="s">
        <v>336</v>
      </c>
      <c r="Y14" s="115" t="s">
        <v>336</v>
      </c>
      <c r="Z14" s="115" t="s">
        <v>337</v>
      </c>
      <c r="AA14" s="115" t="s">
        <v>337</v>
      </c>
      <c r="AB14" s="115" t="s">
        <v>335</v>
      </c>
      <c r="AC14" s="115" t="s">
        <v>335</v>
      </c>
      <c r="AD14" s="115" t="s">
        <v>335</v>
      </c>
      <c r="AE14" s="115" t="s">
        <v>335</v>
      </c>
      <c r="AF14" s="115" t="s">
        <v>335</v>
      </c>
      <c r="AG14" s="115" t="s">
        <v>339</v>
      </c>
      <c r="AH14" s="115" t="s">
        <v>335</v>
      </c>
      <c r="AI14" s="115" t="s">
        <v>335</v>
      </c>
      <c r="AJ14" s="115" t="s">
        <v>336</v>
      </c>
      <c r="AK14" s="115" t="s">
        <v>336</v>
      </c>
      <c r="AL14" s="115" t="s">
        <v>336</v>
      </c>
      <c r="AM14" s="115" t="s">
        <v>336</v>
      </c>
      <c r="AN14" s="115" t="s">
        <v>336</v>
      </c>
      <c r="AO14" s="115" t="s">
        <v>336</v>
      </c>
      <c r="AP14" s="115" t="s">
        <v>336</v>
      </c>
      <c r="AQ14" s="115" t="s">
        <v>328</v>
      </c>
      <c r="AR14" s="115" t="s">
        <v>339</v>
      </c>
      <c r="AS14" s="119" t="s">
        <v>335</v>
      </c>
      <c r="AT14" s="119" t="s">
        <v>335</v>
      </c>
    </row>
    <row r="15" spans="1:46" s="117" customFormat="1" ht="17.25" customHeight="1" x14ac:dyDescent="0.3">
      <c r="A15" s="111">
        <v>6</v>
      </c>
      <c r="B15" s="112" t="s">
        <v>346</v>
      </c>
      <c r="C15" s="113" t="s">
        <v>334</v>
      </c>
      <c r="D15" s="135" t="str">
        <f t="shared" si="1"/>
        <v/>
      </c>
      <c r="E15" s="114">
        <f t="shared" si="2"/>
        <v>9</v>
      </c>
      <c r="F15" s="114">
        <f t="shared" si="3"/>
        <v>0</v>
      </c>
      <c r="G15" s="114">
        <f t="shared" si="4"/>
        <v>0</v>
      </c>
      <c r="H15" s="114">
        <f t="shared" si="5"/>
        <v>0</v>
      </c>
      <c r="I15" s="114">
        <f t="shared" si="6"/>
        <v>0</v>
      </c>
      <c r="J15" s="114">
        <f t="shared" si="7"/>
        <v>1</v>
      </c>
      <c r="K15" s="114">
        <f t="shared" si="8"/>
        <v>0</v>
      </c>
      <c r="L15" s="114">
        <f t="shared" si="9"/>
        <v>0</v>
      </c>
      <c r="M15" s="114">
        <f t="shared" si="10"/>
        <v>21</v>
      </c>
      <c r="N15" s="114">
        <f t="shared" si="11"/>
        <v>0</v>
      </c>
      <c r="O15" s="114">
        <f t="shared" si="12"/>
        <v>31</v>
      </c>
      <c r="P15" s="115" t="s">
        <v>341</v>
      </c>
      <c r="Q15" s="115" t="s">
        <v>341</v>
      </c>
      <c r="R15" s="115" t="s">
        <v>341</v>
      </c>
      <c r="S15" s="115" t="s">
        <v>341</v>
      </c>
      <c r="T15" s="115" t="s">
        <v>341</v>
      </c>
      <c r="U15" s="115" t="s">
        <v>341</v>
      </c>
      <c r="V15" s="115" t="s">
        <v>341</v>
      </c>
      <c r="W15" s="115" t="s">
        <v>341</v>
      </c>
      <c r="X15" s="115" t="s">
        <v>341</v>
      </c>
      <c r="Y15" s="115" t="s">
        <v>341</v>
      </c>
      <c r="Z15" s="115" t="s">
        <v>341</v>
      </c>
      <c r="AA15" s="115" t="s">
        <v>341</v>
      </c>
      <c r="AB15" s="115" t="s">
        <v>341</v>
      </c>
      <c r="AC15" s="115" t="s">
        <v>341</v>
      </c>
      <c r="AD15" s="115" t="s">
        <v>341</v>
      </c>
      <c r="AE15" s="115" t="s">
        <v>341</v>
      </c>
      <c r="AF15" s="115" t="s">
        <v>341</v>
      </c>
      <c r="AG15" s="115" t="s">
        <v>341</v>
      </c>
      <c r="AH15" s="115" t="s">
        <v>341</v>
      </c>
      <c r="AI15" s="115" t="s">
        <v>341</v>
      </c>
      <c r="AJ15" s="115" t="s">
        <v>341</v>
      </c>
      <c r="AK15" s="115" t="s">
        <v>342</v>
      </c>
      <c r="AL15" s="115" t="s">
        <v>342</v>
      </c>
      <c r="AM15" s="115" t="s">
        <v>342</v>
      </c>
      <c r="AN15" s="115" t="s">
        <v>342</v>
      </c>
      <c r="AO15" s="115" t="s">
        <v>342</v>
      </c>
      <c r="AP15" s="115" t="s">
        <v>342</v>
      </c>
      <c r="AQ15" s="115" t="s">
        <v>342</v>
      </c>
      <c r="AR15" s="115" t="s">
        <v>342</v>
      </c>
      <c r="AS15" s="118" t="s">
        <v>335</v>
      </c>
      <c r="AT15" s="115" t="s">
        <v>339</v>
      </c>
    </row>
    <row r="16" spans="1:46" s="117" customFormat="1" ht="17.25" customHeight="1" x14ac:dyDescent="0.3">
      <c r="A16" s="111">
        <v>7</v>
      </c>
      <c r="B16" s="112" t="s">
        <v>347</v>
      </c>
      <c r="C16" s="113" t="s">
        <v>334</v>
      </c>
      <c r="D16" s="135" t="str">
        <f t="shared" si="1"/>
        <v/>
      </c>
      <c r="E16" s="114">
        <f t="shared" si="2"/>
        <v>24</v>
      </c>
      <c r="F16" s="114">
        <f t="shared" si="3"/>
        <v>1</v>
      </c>
      <c r="G16" s="114">
        <f t="shared" si="4"/>
        <v>0</v>
      </c>
      <c r="H16" s="114">
        <f t="shared" si="5"/>
        <v>3</v>
      </c>
      <c r="I16" s="114">
        <f t="shared" si="6"/>
        <v>0</v>
      </c>
      <c r="J16" s="114">
        <f t="shared" si="7"/>
        <v>0</v>
      </c>
      <c r="K16" s="114">
        <f t="shared" si="8"/>
        <v>0</v>
      </c>
      <c r="L16" s="114">
        <f t="shared" si="9"/>
        <v>2</v>
      </c>
      <c r="M16" s="114">
        <f t="shared" si="10"/>
        <v>1</v>
      </c>
      <c r="N16" s="114">
        <f t="shared" si="11"/>
        <v>0</v>
      </c>
      <c r="O16" s="114">
        <f t="shared" si="12"/>
        <v>31</v>
      </c>
      <c r="P16" s="115" t="s">
        <v>335</v>
      </c>
      <c r="Q16" s="115" t="s">
        <v>335</v>
      </c>
      <c r="R16" s="115" t="s">
        <v>335</v>
      </c>
      <c r="S16" s="115" t="s">
        <v>335</v>
      </c>
      <c r="T16" s="115" t="s">
        <v>335</v>
      </c>
      <c r="U16" s="115" t="s">
        <v>335</v>
      </c>
      <c r="V16" s="116" t="s">
        <v>336</v>
      </c>
      <c r="W16" s="115" t="s">
        <v>336</v>
      </c>
      <c r="X16" s="115" t="s">
        <v>336</v>
      </c>
      <c r="Y16" s="115" t="s">
        <v>336</v>
      </c>
      <c r="Z16" s="115" t="s">
        <v>337</v>
      </c>
      <c r="AA16" s="115" t="s">
        <v>337</v>
      </c>
      <c r="AB16" s="115" t="s">
        <v>344</v>
      </c>
      <c r="AC16" s="115" t="s">
        <v>335</v>
      </c>
      <c r="AD16" s="115" t="s">
        <v>344</v>
      </c>
      <c r="AE16" s="115" t="s">
        <v>335</v>
      </c>
      <c r="AF16" s="115" t="s">
        <v>335</v>
      </c>
      <c r="AG16" s="115" t="s">
        <v>335</v>
      </c>
      <c r="AH16" s="116" t="s">
        <v>335</v>
      </c>
      <c r="AI16" s="115" t="s">
        <v>344</v>
      </c>
      <c r="AJ16" s="115" t="s">
        <v>336</v>
      </c>
      <c r="AK16" s="115" t="s">
        <v>336</v>
      </c>
      <c r="AL16" s="115" t="s">
        <v>336</v>
      </c>
      <c r="AM16" s="115" t="s">
        <v>336</v>
      </c>
      <c r="AN16" s="115" t="s">
        <v>336</v>
      </c>
      <c r="AO16" s="115" t="s">
        <v>336</v>
      </c>
      <c r="AP16" s="115" t="s">
        <v>336</v>
      </c>
      <c r="AQ16" s="115" t="s">
        <v>328</v>
      </c>
      <c r="AR16" s="115" t="s">
        <v>335</v>
      </c>
      <c r="AS16" s="118" t="s">
        <v>335</v>
      </c>
      <c r="AT16" s="115" t="s">
        <v>341</v>
      </c>
    </row>
    <row r="17" spans="1:46" s="117" customFormat="1" ht="17.25" customHeight="1" x14ac:dyDescent="0.3">
      <c r="A17" s="111">
        <v>8</v>
      </c>
      <c r="B17" s="112" t="s">
        <v>348</v>
      </c>
      <c r="C17" s="113" t="s">
        <v>334</v>
      </c>
      <c r="D17" s="135" t="str">
        <f t="shared" si="1"/>
        <v/>
      </c>
      <c r="E17" s="114">
        <f t="shared" si="2"/>
        <v>10</v>
      </c>
      <c r="F17" s="114">
        <f t="shared" si="3"/>
        <v>0</v>
      </c>
      <c r="G17" s="114">
        <f t="shared" si="4"/>
        <v>0</v>
      </c>
      <c r="H17" s="114">
        <f t="shared" si="5"/>
        <v>0</v>
      </c>
      <c r="I17" s="114">
        <f t="shared" si="6"/>
        <v>0</v>
      </c>
      <c r="J17" s="114">
        <f t="shared" si="7"/>
        <v>0</v>
      </c>
      <c r="K17" s="114">
        <f t="shared" si="8"/>
        <v>0</v>
      </c>
      <c r="L17" s="114">
        <f t="shared" si="9"/>
        <v>0</v>
      </c>
      <c r="M17" s="114">
        <f t="shared" si="10"/>
        <v>21</v>
      </c>
      <c r="N17" s="114">
        <f t="shared" si="11"/>
        <v>0</v>
      </c>
      <c r="O17" s="114">
        <f t="shared" si="12"/>
        <v>31</v>
      </c>
      <c r="P17" s="115" t="s">
        <v>341</v>
      </c>
      <c r="Q17" s="115" t="s">
        <v>341</v>
      </c>
      <c r="R17" s="115" t="s">
        <v>341</v>
      </c>
      <c r="S17" s="115" t="s">
        <v>341</v>
      </c>
      <c r="T17" s="115" t="s">
        <v>341</v>
      </c>
      <c r="U17" s="115" t="s">
        <v>341</v>
      </c>
      <c r="V17" s="115" t="s">
        <v>341</v>
      </c>
      <c r="W17" s="115" t="s">
        <v>341</v>
      </c>
      <c r="X17" s="115" t="s">
        <v>341</v>
      </c>
      <c r="Y17" s="115" t="s">
        <v>341</v>
      </c>
      <c r="Z17" s="115" t="s">
        <v>341</v>
      </c>
      <c r="AA17" s="115" t="s">
        <v>341</v>
      </c>
      <c r="AB17" s="115" t="s">
        <v>341</v>
      </c>
      <c r="AC17" s="115" t="s">
        <v>341</v>
      </c>
      <c r="AD17" s="115" t="s">
        <v>341</v>
      </c>
      <c r="AE17" s="115" t="s">
        <v>341</v>
      </c>
      <c r="AF17" s="115" t="s">
        <v>341</v>
      </c>
      <c r="AG17" s="115" t="s">
        <v>341</v>
      </c>
      <c r="AH17" s="115" t="s">
        <v>341</v>
      </c>
      <c r="AI17" s="115" t="s">
        <v>341</v>
      </c>
      <c r="AJ17" s="115" t="s">
        <v>341</v>
      </c>
      <c r="AK17" s="115" t="s">
        <v>342</v>
      </c>
      <c r="AL17" s="115" t="s">
        <v>342</v>
      </c>
      <c r="AM17" s="115" t="s">
        <v>342</v>
      </c>
      <c r="AN17" s="115" t="s">
        <v>342</v>
      </c>
      <c r="AO17" s="115" t="s">
        <v>342</v>
      </c>
      <c r="AP17" s="115" t="s">
        <v>342</v>
      </c>
      <c r="AQ17" s="115" t="s">
        <v>342</v>
      </c>
      <c r="AR17" s="115" t="s">
        <v>335</v>
      </c>
      <c r="AS17" s="119" t="s">
        <v>335</v>
      </c>
      <c r="AT17" s="119" t="s">
        <v>335</v>
      </c>
    </row>
    <row r="18" spans="1:46" s="117" customFormat="1" ht="17.25" customHeight="1" x14ac:dyDescent="0.3">
      <c r="A18" s="111">
        <v>9</v>
      </c>
      <c r="B18" s="112" t="s">
        <v>305</v>
      </c>
      <c r="C18" s="113" t="s">
        <v>334</v>
      </c>
      <c r="D18" s="135" t="str">
        <f t="shared" si="1"/>
        <v/>
      </c>
      <c r="E18" s="114">
        <f t="shared" si="2"/>
        <v>18</v>
      </c>
      <c r="F18" s="114">
        <f t="shared" si="3"/>
        <v>1</v>
      </c>
      <c r="G18" s="114">
        <f t="shared" si="4"/>
        <v>0</v>
      </c>
      <c r="H18" s="114">
        <f t="shared" si="5"/>
        <v>1</v>
      </c>
      <c r="I18" s="114">
        <f t="shared" si="6"/>
        <v>0</v>
      </c>
      <c r="J18" s="114">
        <f t="shared" si="7"/>
        <v>2</v>
      </c>
      <c r="K18" s="114">
        <f t="shared" si="8"/>
        <v>8</v>
      </c>
      <c r="L18" s="114">
        <f t="shared" si="9"/>
        <v>1</v>
      </c>
      <c r="M18" s="114">
        <f t="shared" si="10"/>
        <v>0</v>
      </c>
      <c r="N18" s="114">
        <f t="shared" si="11"/>
        <v>0</v>
      </c>
      <c r="O18" s="114">
        <f t="shared" si="12"/>
        <v>31</v>
      </c>
      <c r="P18" s="115" t="s">
        <v>358</v>
      </c>
      <c r="Q18" s="115" t="s">
        <v>358</v>
      </c>
      <c r="R18" s="115" t="s">
        <v>358</v>
      </c>
      <c r="S18" s="115" t="s">
        <v>358</v>
      </c>
      <c r="T18" s="115" t="s">
        <v>358</v>
      </c>
      <c r="U18" s="115" t="s">
        <v>358</v>
      </c>
      <c r="V18" s="115" t="s">
        <v>358</v>
      </c>
      <c r="W18" s="115" t="s">
        <v>358</v>
      </c>
      <c r="X18" s="115" t="s">
        <v>335</v>
      </c>
      <c r="Y18" s="115" t="s">
        <v>335</v>
      </c>
      <c r="Z18" s="115" t="s">
        <v>335</v>
      </c>
      <c r="AA18" s="115" t="s">
        <v>337</v>
      </c>
      <c r="AB18" s="115" t="s">
        <v>336</v>
      </c>
      <c r="AC18" s="115" t="s">
        <v>336</v>
      </c>
      <c r="AD18" s="115" t="s">
        <v>339</v>
      </c>
      <c r="AE18" s="115" t="s">
        <v>336</v>
      </c>
      <c r="AF18" s="115" t="s">
        <v>336</v>
      </c>
      <c r="AG18" s="115" t="s">
        <v>336</v>
      </c>
      <c r="AH18" s="115" t="s">
        <v>336</v>
      </c>
      <c r="AI18" s="115" t="s">
        <v>344</v>
      </c>
      <c r="AJ18" s="115" t="s">
        <v>328</v>
      </c>
      <c r="AK18" s="115" t="s">
        <v>335</v>
      </c>
      <c r="AL18" s="115" t="s">
        <v>335</v>
      </c>
      <c r="AM18" s="115" t="s">
        <v>335</v>
      </c>
      <c r="AN18" s="115" t="s">
        <v>335</v>
      </c>
      <c r="AO18" s="115" t="s">
        <v>339</v>
      </c>
      <c r="AP18" s="115" t="s">
        <v>335</v>
      </c>
      <c r="AQ18" s="115" t="s">
        <v>336</v>
      </c>
      <c r="AR18" s="115" t="s">
        <v>336</v>
      </c>
      <c r="AS18" s="119" t="s">
        <v>336</v>
      </c>
      <c r="AT18" s="119" t="s">
        <v>336</v>
      </c>
    </row>
    <row r="19" spans="1:46" s="117" customFormat="1" ht="17.25" customHeight="1" x14ac:dyDescent="0.3">
      <c r="A19" s="111">
        <v>10</v>
      </c>
      <c r="B19" s="112" t="s">
        <v>310</v>
      </c>
      <c r="C19" s="113" t="s">
        <v>334</v>
      </c>
      <c r="D19" s="135" t="str">
        <f t="shared" si="1"/>
        <v/>
      </c>
      <c r="E19" s="114">
        <f t="shared" si="2"/>
        <v>28</v>
      </c>
      <c r="F19" s="114">
        <f t="shared" si="3"/>
        <v>2</v>
      </c>
      <c r="G19" s="114">
        <f t="shared" si="4"/>
        <v>0</v>
      </c>
      <c r="H19" s="114">
        <f t="shared" si="5"/>
        <v>0</v>
      </c>
      <c r="I19" s="114">
        <f t="shared" si="6"/>
        <v>0</v>
      </c>
      <c r="J19" s="114">
        <f t="shared" si="7"/>
        <v>0</v>
      </c>
      <c r="K19" s="114">
        <f t="shared" si="8"/>
        <v>0</v>
      </c>
      <c r="L19" s="114">
        <f t="shared" si="9"/>
        <v>1</v>
      </c>
      <c r="M19" s="114">
        <f t="shared" si="10"/>
        <v>0</v>
      </c>
      <c r="N19" s="114">
        <f t="shared" si="11"/>
        <v>0</v>
      </c>
      <c r="O19" s="114">
        <f t="shared" si="12"/>
        <v>31</v>
      </c>
      <c r="P19" s="115" t="s">
        <v>336</v>
      </c>
      <c r="Q19" s="115" t="s">
        <v>336</v>
      </c>
      <c r="R19" s="115" t="s">
        <v>336</v>
      </c>
      <c r="S19" s="115" t="s">
        <v>336</v>
      </c>
      <c r="T19" s="115" t="s">
        <v>336</v>
      </c>
      <c r="U19" s="115" t="s">
        <v>336</v>
      </c>
      <c r="V19" s="115" t="s">
        <v>328</v>
      </c>
      <c r="W19" s="115" t="s">
        <v>335</v>
      </c>
      <c r="X19" s="115" t="s">
        <v>335</v>
      </c>
      <c r="Y19" s="115" t="s">
        <v>335</v>
      </c>
      <c r="Z19" s="115" t="s">
        <v>335</v>
      </c>
      <c r="AA19" s="115" t="s">
        <v>337</v>
      </c>
      <c r="AB19" s="115" t="s">
        <v>336</v>
      </c>
      <c r="AC19" s="115" t="s">
        <v>336</v>
      </c>
      <c r="AD19" s="115" t="s">
        <v>336</v>
      </c>
      <c r="AE19" s="115" t="s">
        <v>336</v>
      </c>
      <c r="AF19" s="115" t="s">
        <v>336</v>
      </c>
      <c r="AG19" s="120" t="s">
        <v>336</v>
      </c>
      <c r="AH19" s="115" t="s">
        <v>336</v>
      </c>
      <c r="AI19" s="115" t="s">
        <v>336</v>
      </c>
      <c r="AJ19" s="115" t="s">
        <v>328</v>
      </c>
      <c r="AK19" s="115" t="s">
        <v>335</v>
      </c>
      <c r="AL19" s="115" t="s">
        <v>335</v>
      </c>
      <c r="AM19" s="115" t="s">
        <v>335</v>
      </c>
      <c r="AN19" s="115" t="s">
        <v>335</v>
      </c>
      <c r="AO19" s="115" t="s">
        <v>335</v>
      </c>
      <c r="AP19" s="115" t="s">
        <v>335</v>
      </c>
      <c r="AQ19" s="115" t="s">
        <v>336</v>
      </c>
      <c r="AR19" s="115" t="s">
        <v>336</v>
      </c>
      <c r="AS19" s="118" t="s">
        <v>336</v>
      </c>
      <c r="AT19" s="118" t="s">
        <v>336</v>
      </c>
    </row>
    <row r="20" spans="1:46" s="117" customFormat="1" ht="17.25" customHeight="1" x14ac:dyDescent="0.3">
      <c r="A20" s="111">
        <v>11</v>
      </c>
      <c r="B20" s="112" t="s">
        <v>303</v>
      </c>
      <c r="C20" s="113" t="s">
        <v>334</v>
      </c>
      <c r="D20" s="135" t="str">
        <f t="shared" si="1"/>
        <v/>
      </c>
      <c r="E20" s="114">
        <f t="shared" si="2"/>
        <v>26</v>
      </c>
      <c r="F20" s="114">
        <f t="shared" si="3"/>
        <v>2</v>
      </c>
      <c r="G20" s="114">
        <f t="shared" si="4"/>
        <v>0</v>
      </c>
      <c r="H20" s="114">
        <f t="shared" si="5"/>
        <v>0</v>
      </c>
      <c r="I20" s="114">
        <f t="shared" si="6"/>
        <v>0</v>
      </c>
      <c r="J20" s="114">
        <f t="shared" si="7"/>
        <v>2</v>
      </c>
      <c r="K20" s="114">
        <f t="shared" si="8"/>
        <v>0</v>
      </c>
      <c r="L20" s="114">
        <f t="shared" si="9"/>
        <v>1</v>
      </c>
      <c r="M20" s="114">
        <f t="shared" si="10"/>
        <v>0</v>
      </c>
      <c r="N20" s="114">
        <f t="shared" si="11"/>
        <v>0</v>
      </c>
      <c r="O20" s="114">
        <f t="shared" si="12"/>
        <v>31</v>
      </c>
      <c r="P20" s="116" t="s">
        <v>336</v>
      </c>
      <c r="Q20" s="116" t="s">
        <v>336</v>
      </c>
      <c r="R20" s="116" t="s">
        <v>336</v>
      </c>
      <c r="S20" s="116" t="s">
        <v>336</v>
      </c>
      <c r="T20" s="116" t="s">
        <v>336</v>
      </c>
      <c r="U20" s="116" t="s">
        <v>336</v>
      </c>
      <c r="V20" s="116" t="s">
        <v>328</v>
      </c>
      <c r="W20" s="116" t="s">
        <v>335</v>
      </c>
      <c r="X20" s="115" t="s">
        <v>335</v>
      </c>
      <c r="Y20" s="116" t="s">
        <v>335</v>
      </c>
      <c r="Z20" s="116" t="s">
        <v>335</v>
      </c>
      <c r="AA20" s="115" t="s">
        <v>337</v>
      </c>
      <c r="AB20" s="116" t="s">
        <v>336</v>
      </c>
      <c r="AC20" s="115" t="s">
        <v>336</v>
      </c>
      <c r="AD20" s="116" t="s">
        <v>336</v>
      </c>
      <c r="AE20" s="116" t="s">
        <v>336</v>
      </c>
      <c r="AF20" s="116" t="s">
        <v>336</v>
      </c>
      <c r="AG20" s="116" t="s">
        <v>336</v>
      </c>
      <c r="AH20" s="116" t="s">
        <v>336</v>
      </c>
      <c r="AI20" s="115" t="s">
        <v>339</v>
      </c>
      <c r="AJ20" s="116" t="s">
        <v>328</v>
      </c>
      <c r="AK20" s="116" t="s">
        <v>335</v>
      </c>
      <c r="AL20" s="115" t="s">
        <v>335</v>
      </c>
      <c r="AM20" s="115" t="s">
        <v>335</v>
      </c>
      <c r="AN20" s="116" t="s">
        <v>335</v>
      </c>
      <c r="AO20" s="116" t="s">
        <v>335</v>
      </c>
      <c r="AP20" s="116" t="s">
        <v>335</v>
      </c>
      <c r="AQ20" s="116" t="s">
        <v>336</v>
      </c>
      <c r="AR20" s="116" t="s">
        <v>336</v>
      </c>
      <c r="AS20" s="119" t="s">
        <v>336</v>
      </c>
      <c r="AT20" s="115" t="s">
        <v>339</v>
      </c>
    </row>
    <row r="21" spans="1:46" s="117" customFormat="1" ht="17.25" customHeight="1" x14ac:dyDescent="0.3">
      <c r="A21" s="111">
        <v>12</v>
      </c>
      <c r="B21" s="112" t="s">
        <v>349</v>
      </c>
      <c r="C21" s="113" t="s">
        <v>334</v>
      </c>
      <c r="D21" s="135" t="str">
        <f t="shared" si="1"/>
        <v/>
      </c>
      <c r="E21" s="114">
        <f t="shared" si="2"/>
        <v>27</v>
      </c>
      <c r="F21" s="114">
        <f t="shared" si="3"/>
        <v>1</v>
      </c>
      <c r="G21" s="114">
        <f t="shared" si="4"/>
        <v>0</v>
      </c>
      <c r="H21" s="114">
        <f t="shared" si="5"/>
        <v>0</v>
      </c>
      <c r="I21" s="114">
        <f t="shared" si="6"/>
        <v>0</v>
      </c>
      <c r="J21" s="114">
        <f t="shared" si="7"/>
        <v>1</v>
      </c>
      <c r="K21" s="114">
        <f t="shared" si="8"/>
        <v>0</v>
      </c>
      <c r="L21" s="114">
        <f t="shared" si="9"/>
        <v>2</v>
      </c>
      <c r="M21" s="114">
        <f t="shared" si="10"/>
        <v>0</v>
      </c>
      <c r="N21" s="114">
        <f t="shared" si="11"/>
        <v>0</v>
      </c>
      <c r="O21" s="114">
        <f t="shared" si="12"/>
        <v>31</v>
      </c>
      <c r="P21" s="116" t="s">
        <v>335</v>
      </c>
      <c r="Q21" s="115" t="s">
        <v>335</v>
      </c>
      <c r="R21" s="116" t="s">
        <v>335</v>
      </c>
      <c r="S21" s="116" t="s">
        <v>335</v>
      </c>
      <c r="T21" s="115" t="s">
        <v>335</v>
      </c>
      <c r="U21" s="116" t="s">
        <v>335</v>
      </c>
      <c r="V21" s="116" t="s">
        <v>336</v>
      </c>
      <c r="W21" s="116" t="s">
        <v>336</v>
      </c>
      <c r="X21" s="115" t="s">
        <v>336</v>
      </c>
      <c r="Y21" s="116" t="s">
        <v>336</v>
      </c>
      <c r="Z21" s="116" t="s">
        <v>337</v>
      </c>
      <c r="AA21" s="116" t="s">
        <v>337</v>
      </c>
      <c r="AB21" s="116" t="s">
        <v>335</v>
      </c>
      <c r="AC21" s="116" t="s">
        <v>335</v>
      </c>
      <c r="AD21" s="116" t="s">
        <v>335</v>
      </c>
      <c r="AE21" s="116" t="s">
        <v>335</v>
      </c>
      <c r="AF21" s="116" t="s">
        <v>335</v>
      </c>
      <c r="AG21" s="116" t="s">
        <v>335</v>
      </c>
      <c r="AH21" s="116" t="s">
        <v>339</v>
      </c>
      <c r="AI21" s="116" t="s">
        <v>335</v>
      </c>
      <c r="AJ21" s="116" t="s">
        <v>336</v>
      </c>
      <c r="AK21" s="116" t="s">
        <v>336</v>
      </c>
      <c r="AL21" s="116" t="s">
        <v>336</v>
      </c>
      <c r="AM21" s="115" t="s">
        <v>336</v>
      </c>
      <c r="AN21" s="116" t="s">
        <v>336</v>
      </c>
      <c r="AO21" s="116" t="s">
        <v>336</v>
      </c>
      <c r="AP21" s="116" t="s">
        <v>336</v>
      </c>
      <c r="AQ21" s="116" t="s">
        <v>328</v>
      </c>
      <c r="AR21" s="116" t="s">
        <v>335</v>
      </c>
      <c r="AS21" s="118" t="s">
        <v>335</v>
      </c>
      <c r="AT21" s="118" t="s">
        <v>335</v>
      </c>
    </row>
    <row r="22" spans="1:46" s="117" customFormat="1" ht="17.25" customHeight="1" x14ac:dyDescent="0.3">
      <c r="A22" s="111">
        <v>13</v>
      </c>
      <c r="B22" s="112" t="s">
        <v>296</v>
      </c>
      <c r="C22" s="113" t="s">
        <v>334</v>
      </c>
      <c r="D22" s="135" t="str">
        <f t="shared" si="1"/>
        <v/>
      </c>
      <c r="E22" s="114">
        <f t="shared" si="2"/>
        <v>24</v>
      </c>
      <c r="F22" s="114">
        <f t="shared" si="3"/>
        <v>1</v>
      </c>
      <c r="G22" s="114">
        <f t="shared" si="4"/>
        <v>0</v>
      </c>
      <c r="H22" s="114">
        <f t="shared" si="5"/>
        <v>1</v>
      </c>
      <c r="I22" s="114">
        <f t="shared" si="6"/>
        <v>1</v>
      </c>
      <c r="J22" s="114">
        <f t="shared" si="7"/>
        <v>0</v>
      </c>
      <c r="K22" s="114">
        <f t="shared" si="8"/>
        <v>0</v>
      </c>
      <c r="L22" s="114">
        <f t="shared" si="9"/>
        <v>1</v>
      </c>
      <c r="M22" s="114">
        <f t="shared" si="10"/>
        <v>3</v>
      </c>
      <c r="N22" s="114">
        <f t="shared" si="11"/>
        <v>0</v>
      </c>
      <c r="O22" s="114">
        <f t="shared" si="12"/>
        <v>31</v>
      </c>
      <c r="P22" s="115" t="s">
        <v>318</v>
      </c>
      <c r="Q22" s="116" t="s">
        <v>335</v>
      </c>
      <c r="R22" s="116" t="s">
        <v>335</v>
      </c>
      <c r="S22" s="116" t="s">
        <v>335</v>
      </c>
      <c r="T22" s="115" t="s">
        <v>335</v>
      </c>
      <c r="U22" s="116" t="s">
        <v>335</v>
      </c>
      <c r="V22" s="116" t="s">
        <v>336</v>
      </c>
      <c r="W22" s="116" t="s">
        <v>336</v>
      </c>
      <c r="X22" s="116" t="s">
        <v>341</v>
      </c>
      <c r="Y22" s="116" t="s">
        <v>341</v>
      </c>
      <c r="Z22" s="116" t="s">
        <v>341</v>
      </c>
      <c r="AA22" s="116" t="s">
        <v>337</v>
      </c>
      <c r="AB22" s="116" t="s">
        <v>335</v>
      </c>
      <c r="AC22" s="116" t="s">
        <v>335</v>
      </c>
      <c r="AD22" s="116" t="s">
        <v>335</v>
      </c>
      <c r="AE22" s="116" t="s">
        <v>335</v>
      </c>
      <c r="AF22" s="116" t="s">
        <v>335</v>
      </c>
      <c r="AG22" s="116" t="s">
        <v>335</v>
      </c>
      <c r="AH22" s="116" t="s">
        <v>335</v>
      </c>
      <c r="AI22" s="116" t="s">
        <v>344</v>
      </c>
      <c r="AJ22" s="116" t="s">
        <v>336</v>
      </c>
      <c r="AK22" s="116" t="s">
        <v>336</v>
      </c>
      <c r="AL22" s="116" t="s">
        <v>336</v>
      </c>
      <c r="AM22" s="115" t="s">
        <v>336</v>
      </c>
      <c r="AN22" s="116" t="s">
        <v>336</v>
      </c>
      <c r="AO22" s="116" t="s">
        <v>336</v>
      </c>
      <c r="AP22" s="116" t="s">
        <v>336</v>
      </c>
      <c r="AQ22" s="116" t="s">
        <v>328</v>
      </c>
      <c r="AR22" s="116" t="s">
        <v>335</v>
      </c>
      <c r="AS22" s="119" t="s">
        <v>335</v>
      </c>
      <c r="AT22" s="119" t="s">
        <v>335</v>
      </c>
    </row>
    <row r="23" spans="1:46" s="117" customFormat="1" ht="17.25" customHeight="1" x14ac:dyDescent="0.3">
      <c r="A23" s="111">
        <v>14</v>
      </c>
      <c r="B23" s="112" t="s">
        <v>100</v>
      </c>
      <c r="C23" s="113" t="s">
        <v>334</v>
      </c>
      <c r="D23" s="135" t="str">
        <f t="shared" si="1"/>
        <v/>
      </c>
      <c r="E23" s="114">
        <f t="shared" si="2"/>
        <v>3</v>
      </c>
      <c r="F23" s="114">
        <f t="shared" si="3"/>
        <v>0</v>
      </c>
      <c r="G23" s="114">
        <f t="shared" si="4"/>
        <v>1</v>
      </c>
      <c r="H23" s="114">
        <f t="shared" si="5"/>
        <v>1</v>
      </c>
      <c r="I23" s="114">
        <f t="shared" si="6"/>
        <v>0</v>
      </c>
      <c r="J23" s="114">
        <f t="shared" si="7"/>
        <v>24</v>
      </c>
      <c r="K23" s="114">
        <f t="shared" si="8"/>
        <v>0</v>
      </c>
      <c r="L23" s="114">
        <f t="shared" si="9"/>
        <v>2</v>
      </c>
      <c r="M23" s="114">
        <f t="shared" si="10"/>
        <v>0</v>
      </c>
      <c r="N23" s="114">
        <f t="shared" si="11"/>
        <v>0</v>
      </c>
      <c r="O23" s="114">
        <f t="shared" si="12"/>
        <v>31</v>
      </c>
      <c r="P23" s="116" t="s">
        <v>342</v>
      </c>
      <c r="Q23" s="115" t="s">
        <v>335</v>
      </c>
      <c r="R23" s="116" t="s">
        <v>335</v>
      </c>
      <c r="S23" s="116" t="s">
        <v>338</v>
      </c>
      <c r="T23" s="115" t="s">
        <v>344</v>
      </c>
      <c r="U23" s="116" t="s">
        <v>339</v>
      </c>
      <c r="V23" s="116" t="s">
        <v>339</v>
      </c>
      <c r="W23" s="116" t="s">
        <v>339</v>
      </c>
      <c r="X23" s="116" t="s">
        <v>339</v>
      </c>
      <c r="Y23" s="116" t="s">
        <v>339</v>
      </c>
      <c r="Z23" s="116" t="s">
        <v>337</v>
      </c>
      <c r="AA23" s="116" t="s">
        <v>337</v>
      </c>
      <c r="AB23" s="116" t="s">
        <v>339</v>
      </c>
      <c r="AC23" s="116" t="s">
        <v>339</v>
      </c>
      <c r="AD23" s="116" t="s">
        <v>339</v>
      </c>
      <c r="AE23" s="116" t="s">
        <v>339</v>
      </c>
      <c r="AF23" s="116" t="s">
        <v>339</v>
      </c>
      <c r="AG23" s="116" t="s">
        <v>339</v>
      </c>
      <c r="AH23" s="116" t="s">
        <v>339</v>
      </c>
      <c r="AI23" s="116" t="s">
        <v>339</v>
      </c>
      <c r="AJ23" s="116" t="s">
        <v>339</v>
      </c>
      <c r="AK23" s="116" t="s">
        <v>339</v>
      </c>
      <c r="AL23" s="116" t="s">
        <v>339</v>
      </c>
      <c r="AM23" s="115" t="s">
        <v>339</v>
      </c>
      <c r="AN23" s="116" t="s">
        <v>339</v>
      </c>
      <c r="AO23" s="116" t="s">
        <v>339</v>
      </c>
      <c r="AP23" s="116" t="s">
        <v>339</v>
      </c>
      <c r="AQ23" s="116" t="s">
        <v>339</v>
      </c>
      <c r="AR23" s="116" t="s">
        <v>339</v>
      </c>
      <c r="AS23" s="116" t="s">
        <v>339</v>
      </c>
      <c r="AT23" s="116" t="s">
        <v>339</v>
      </c>
    </row>
    <row r="24" spans="1:46" s="117" customFormat="1" ht="17.25" customHeight="1" x14ac:dyDescent="0.3">
      <c r="A24" s="111">
        <v>15</v>
      </c>
      <c r="B24" s="112" t="s">
        <v>350</v>
      </c>
      <c r="C24" s="113" t="s">
        <v>334</v>
      </c>
      <c r="D24" s="135" t="str">
        <f t="shared" si="1"/>
        <v/>
      </c>
      <c r="E24" s="114">
        <f t="shared" si="2"/>
        <v>9</v>
      </c>
      <c r="F24" s="114">
        <f t="shared" si="3"/>
        <v>1</v>
      </c>
      <c r="G24" s="114">
        <f t="shared" si="4"/>
        <v>0</v>
      </c>
      <c r="H24" s="114">
        <f t="shared" si="5"/>
        <v>0</v>
      </c>
      <c r="I24" s="114">
        <f t="shared" si="6"/>
        <v>0</v>
      </c>
      <c r="J24" s="114">
        <f t="shared" si="7"/>
        <v>0</v>
      </c>
      <c r="K24" s="114">
        <f t="shared" si="8"/>
        <v>0</v>
      </c>
      <c r="L24" s="114">
        <f t="shared" si="9"/>
        <v>0</v>
      </c>
      <c r="M24" s="114">
        <f t="shared" si="10"/>
        <v>21</v>
      </c>
      <c r="N24" s="114">
        <f t="shared" si="11"/>
        <v>0</v>
      </c>
      <c r="O24" s="114">
        <f t="shared" si="12"/>
        <v>31</v>
      </c>
      <c r="P24" s="115" t="s">
        <v>341</v>
      </c>
      <c r="Q24" s="115" t="s">
        <v>341</v>
      </c>
      <c r="R24" s="115" t="s">
        <v>341</v>
      </c>
      <c r="S24" s="115" t="s">
        <v>341</v>
      </c>
      <c r="T24" s="115" t="s">
        <v>341</v>
      </c>
      <c r="U24" s="116" t="s">
        <v>341</v>
      </c>
      <c r="V24" s="116" t="s">
        <v>341</v>
      </c>
      <c r="W24" s="116" t="s">
        <v>341</v>
      </c>
      <c r="X24" s="116" t="s">
        <v>341</v>
      </c>
      <c r="Y24" s="116" t="s">
        <v>341</v>
      </c>
      <c r="Z24" s="116" t="s">
        <v>341</v>
      </c>
      <c r="AA24" s="116" t="s">
        <v>341</v>
      </c>
      <c r="AB24" s="116" t="s">
        <v>341</v>
      </c>
      <c r="AC24" s="116" t="s">
        <v>341</v>
      </c>
      <c r="AD24" s="116" t="s">
        <v>341</v>
      </c>
      <c r="AE24" s="116" t="s">
        <v>341</v>
      </c>
      <c r="AF24" s="116" t="s">
        <v>341</v>
      </c>
      <c r="AG24" s="116" t="s">
        <v>341</v>
      </c>
      <c r="AH24" s="116" t="s">
        <v>341</v>
      </c>
      <c r="AI24" s="116" t="s">
        <v>341</v>
      </c>
      <c r="AJ24" s="116" t="s">
        <v>341</v>
      </c>
      <c r="AK24" s="116" t="s">
        <v>342</v>
      </c>
      <c r="AL24" s="116" t="s">
        <v>342</v>
      </c>
      <c r="AM24" s="115" t="s">
        <v>342</v>
      </c>
      <c r="AN24" s="116" t="s">
        <v>342</v>
      </c>
      <c r="AO24" s="116" t="s">
        <v>342</v>
      </c>
      <c r="AP24" s="116" t="s">
        <v>342</v>
      </c>
      <c r="AQ24" s="116" t="s">
        <v>328</v>
      </c>
      <c r="AR24" s="116" t="s">
        <v>335</v>
      </c>
      <c r="AS24" s="118" t="s">
        <v>335</v>
      </c>
      <c r="AT24" s="118" t="s">
        <v>335</v>
      </c>
    </row>
    <row r="25" spans="1:46" s="117" customFormat="1" ht="17.25" customHeight="1" x14ac:dyDescent="0.3">
      <c r="A25" s="111">
        <v>16</v>
      </c>
      <c r="B25" s="112" t="s">
        <v>89</v>
      </c>
      <c r="C25" s="113" t="s">
        <v>334</v>
      </c>
      <c r="D25" s="135" t="str">
        <f t="shared" si="1"/>
        <v/>
      </c>
      <c r="E25" s="114">
        <f t="shared" si="2"/>
        <v>23</v>
      </c>
      <c r="F25" s="114">
        <f t="shared" si="3"/>
        <v>1</v>
      </c>
      <c r="G25" s="114">
        <f t="shared" si="4"/>
        <v>0</v>
      </c>
      <c r="H25" s="114">
        <f t="shared" si="5"/>
        <v>1</v>
      </c>
      <c r="I25" s="114">
        <f t="shared" si="6"/>
        <v>1</v>
      </c>
      <c r="J25" s="114">
        <f t="shared" si="7"/>
        <v>3</v>
      </c>
      <c r="K25" s="114">
        <f t="shared" si="8"/>
        <v>0</v>
      </c>
      <c r="L25" s="114">
        <f t="shared" si="9"/>
        <v>2</v>
      </c>
      <c r="M25" s="114">
        <f t="shared" si="10"/>
        <v>0</v>
      </c>
      <c r="N25" s="114">
        <f t="shared" si="11"/>
        <v>0</v>
      </c>
      <c r="O25" s="114">
        <f t="shared" si="12"/>
        <v>31</v>
      </c>
      <c r="P25" s="115" t="s">
        <v>339</v>
      </c>
      <c r="Q25" s="115" t="s">
        <v>335</v>
      </c>
      <c r="R25" s="116" t="s">
        <v>335</v>
      </c>
      <c r="S25" s="116" t="s">
        <v>335</v>
      </c>
      <c r="T25" s="115" t="s">
        <v>335</v>
      </c>
      <c r="U25" s="116" t="s">
        <v>335</v>
      </c>
      <c r="V25" s="116" t="s">
        <v>336</v>
      </c>
      <c r="W25" s="116" t="s">
        <v>336</v>
      </c>
      <c r="X25" s="116" t="s">
        <v>318</v>
      </c>
      <c r="Y25" s="116" t="s">
        <v>336</v>
      </c>
      <c r="Z25" s="116" t="s">
        <v>337</v>
      </c>
      <c r="AA25" s="116" t="s">
        <v>337</v>
      </c>
      <c r="AB25" s="116" t="s">
        <v>335</v>
      </c>
      <c r="AC25" s="116" t="s">
        <v>335</v>
      </c>
      <c r="AD25" s="116" t="s">
        <v>335</v>
      </c>
      <c r="AE25" s="116" t="s">
        <v>335</v>
      </c>
      <c r="AF25" s="116" t="s">
        <v>335</v>
      </c>
      <c r="AG25" s="116" t="s">
        <v>335</v>
      </c>
      <c r="AH25" s="116" t="s">
        <v>335</v>
      </c>
      <c r="AI25" s="116" t="s">
        <v>335</v>
      </c>
      <c r="AJ25" s="116" t="s">
        <v>336</v>
      </c>
      <c r="AK25" s="116" t="s">
        <v>336</v>
      </c>
      <c r="AL25" s="116" t="s">
        <v>344</v>
      </c>
      <c r="AM25" s="116" t="s">
        <v>336</v>
      </c>
      <c r="AN25" s="116" t="s">
        <v>336</v>
      </c>
      <c r="AO25" s="116" t="s">
        <v>336</v>
      </c>
      <c r="AP25" s="116" t="s">
        <v>336</v>
      </c>
      <c r="AQ25" s="116" t="s">
        <v>328</v>
      </c>
      <c r="AR25" s="116" t="s">
        <v>339</v>
      </c>
      <c r="AS25" s="116" t="s">
        <v>339</v>
      </c>
      <c r="AT25" s="119" t="s">
        <v>335</v>
      </c>
    </row>
    <row r="26" spans="1:46" s="117" customFormat="1" ht="17.25" customHeight="1" x14ac:dyDescent="0.3">
      <c r="A26" s="111">
        <v>17</v>
      </c>
      <c r="B26" s="112" t="s">
        <v>351</v>
      </c>
      <c r="C26" s="113" t="s">
        <v>334</v>
      </c>
      <c r="D26" s="135" t="str">
        <f t="shared" si="1"/>
        <v/>
      </c>
      <c r="E26" s="114">
        <f t="shared" si="2"/>
        <v>26</v>
      </c>
      <c r="F26" s="114">
        <f t="shared" si="3"/>
        <v>2</v>
      </c>
      <c r="G26" s="114">
        <f t="shared" si="4"/>
        <v>0</v>
      </c>
      <c r="H26" s="114">
        <f t="shared" si="5"/>
        <v>0</v>
      </c>
      <c r="I26" s="114">
        <f t="shared" si="6"/>
        <v>0</v>
      </c>
      <c r="J26" s="114">
        <f t="shared" si="7"/>
        <v>2</v>
      </c>
      <c r="K26" s="114">
        <f t="shared" si="8"/>
        <v>0</v>
      </c>
      <c r="L26" s="114">
        <f t="shared" si="9"/>
        <v>1</v>
      </c>
      <c r="M26" s="114">
        <f t="shared" si="10"/>
        <v>0</v>
      </c>
      <c r="N26" s="114">
        <f t="shared" si="11"/>
        <v>0</v>
      </c>
      <c r="O26" s="114">
        <f t="shared" si="12"/>
        <v>31</v>
      </c>
      <c r="P26" s="116" t="s">
        <v>336</v>
      </c>
      <c r="Q26" s="116" t="s">
        <v>336</v>
      </c>
      <c r="R26" s="116" t="s">
        <v>336</v>
      </c>
      <c r="S26" s="116" t="s">
        <v>336</v>
      </c>
      <c r="T26" s="116" t="s">
        <v>336</v>
      </c>
      <c r="U26" s="116" t="s">
        <v>336</v>
      </c>
      <c r="V26" s="116" t="s">
        <v>328</v>
      </c>
      <c r="W26" s="116" t="s">
        <v>335</v>
      </c>
      <c r="X26" s="116" t="s">
        <v>335</v>
      </c>
      <c r="Y26" s="116" t="s">
        <v>335</v>
      </c>
      <c r="Z26" s="116" t="s">
        <v>335</v>
      </c>
      <c r="AA26" s="115" t="s">
        <v>337</v>
      </c>
      <c r="AB26" s="116" t="s">
        <v>339</v>
      </c>
      <c r="AC26" s="115" t="s">
        <v>336</v>
      </c>
      <c r="AD26" s="116" t="s">
        <v>336</v>
      </c>
      <c r="AE26" s="116" t="s">
        <v>336</v>
      </c>
      <c r="AF26" s="116" t="s">
        <v>336</v>
      </c>
      <c r="AG26" s="116" t="s">
        <v>336</v>
      </c>
      <c r="AH26" s="116" t="s">
        <v>336</v>
      </c>
      <c r="AI26" s="115" t="s">
        <v>336</v>
      </c>
      <c r="AJ26" s="116" t="s">
        <v>328</v>
      </c>
      <c r="AK26" s="116" t="s">
        <v>335</v>
      </c>
      <c r="AL26" s="115" t="s">
        <v>335</v>
      </c>
      <c r="AM26" s="115" t="s">
        <v>335</v>
      </c>
      <c r="AN26" s="116" t="s">
        <v>335</v>
      </c>
      <c r="AO26" s="116" t="s">
        <v>335</v>
      </c>
      <c r="AP26" s="116" t="s">
        <v>335</v>
      </c>
      <c r="AQ26" s="116" t="s">
        <v>336</v>
      </c>
      <c r="AR26" s="116" t="s">
        <v>336</v>
      </c>
      <c r="AS26" s="116" t="s">
        <v>336</v>
      </c>
      <c r="AT26" s="116" t="s">
        <v>339</v>
      </c>
    </row>
    <row r="27" spans="1:46" s="117" customFormat="1" ht="17.25" customHeight="1" x14ac:dyDescent="0.3">
      <c r="A27" s="111">
        <v>18</v>
      </c>
      <c r="B27" s="112" t="s">
        <v>309</v>
      </c>
      <c r="C27" s="113" t="s">
        <v>334</v>
      </c>
      <c r="D27" s="135" t="str">
        <f t="shared" si="1"/>
        <v/>
      </c>
      <c r="E27" s="114">
        <f t="shared" si="2"/>
        <v>24</v>
      </c>
      <c r="F27" s="114">
        <f t="shared" si="3"/>
        <v>2</v>
      </c>
      <c r="G27" s="114">
        <f t="shared" si="4"/>
        <v>0</v>
      </c>
      <c r="H27" s="114">
        <f t="shared" si="5"/>
        <v>3</v>
      </c>
      <c r="I27" s="114">
        <f t="shared" si="6"/>
        <v>1</v>
      </c>
      <c r="J27" s="114">
        <f t="shared" si="7"/>
        <v>0</v>
      </c>
      <c r="K27" s="114">
        <f t="shared" si="8"/>
        <v>0</v>
      </c>
      <c r="L27" s="114">
        <f t="shared" si="9"/>
        <v>1</v>
      </c>
      <c r="M27" s="114">
        <f t="shared" si="10"/>
        <v>0</v>
      </c>
      <c r="N27" s="114">
        <f t="shared" si="11"/>
        <v>0</v>
      </c>
      <c r="O27" s="114">
        <f t="shared" si="12"/>
        <v>31</v>
      </c>
      <c r="P27" s="116" t="s">
        <v>336</v>
      </c>
      <c r="Q27" s="116" t="s">
        <v>336</v>
      </c>
      <c r="R27" s="116" t="s">
        <v>318</v>
      </c>
      <c r="S27" s="116" t="s">
        <v>344</v>
      </c>
      <c r="T27" s="116" t="s">
        <v>344</v>
      </c>
      <c r="U27" s="116" t="s">
        <v>336</v>
      </c>
      <c r="V27" s="116" t="s">
        <v>328</v>
      </c>
      <c r="W27" s="116" t="s">
        <v>335</v>
      </c>
      <c r="X27" s="116" t="s">
        <v>335</v>
      </c>
      <c r="Y27" s="116" t="s">
        <v>335</v>
      </c>
      <c r="Z27" s="116" t="s">
        <v>335</v>
      </c>
      <c r="AA27" s="115" t="s">
        <v>337</v>
      </c>
      <c r="AB27" s="116" t="s">
        <v>336</v>
      </c>
      <c r="AC27" s="116" t="s">
        <v>336</v>
      </c>
      <c r="AD27" s="116" t="s">
        <v>336</v>
      </c>
      <c r="AE27" s="116" t="s">
        <v>336</v>
      </c>
      <c r="AF27" s="116" t="s">
        <v>336</v>
      </c>
      <c r="AG27" s="116" t="s">
        <v>336</v>
      </c>
      <c r="AH27" s="116" t="s">
        <v>336</v>
      </c>
      <c r="AI27" s="116" t="s">
        <v>336</v>
      </c>
      <c r="AJ27" s="116" t="s">
        <v>328</v>
      </c>
      <c r="AK27" s="116" t="s">
        <v>335</v>
      </c>
      <c r="AL27" s="115" t="s">
        <v>335</v>
      </c>
      <c r="AM27" s="116" t="s">
        <v>335</v>
      </c>
      <c r="AN27" s="116" t="s">
        <v>335</v>
      </c>
      <c r="AO27" s="116" t="s">
        <v>335</v>
      </c>
      <c r="AP27" s="116" t="s">
        <v>335</v>
      </c>
      <c r="AQ27" s="116" t="s">
        <v>336</v>
      </c>
      <c r="AR27" s="116" t="s">
        <v>336</v>
      </c>
      <c r="AS27" s="115" t="s">
        <v>344</v>
      </c>
      <c r="AT27" s="119" t="s">
        <v>336</v>
      </c>
    </row>
    <row r="28" spans="1:46" s="117" customFormat="1" ht="17.25" customHeight="1" x14ac:dyDescent="0.3">
      <c r="A28" s="111">
        <v>19</v>
      </c>
      <c r="B28" s="121" t="s">
        <v>306</v>
      </c>
      <c r="C28" s="113" t="s">
        <v>334</v>
      </c>
      <c r="D28" s="135" t="str">
        <f t="shared" si="1"/>
        <v/>
      </c>
      <c r="E28" s="114">
        <f t="shared" si="2"/>
        <v>23</v>
      </c>
      <c r="F28" s="114">
        <f t="shared" si="3"/>
        <v>2</v>
      </c>
      <c r="G28" s="114">
        <f t="shared" si="4"/>
        <v>0</v>
      </c>
      <c r="H28" s="114">
        <f t="shared" si="5"/>
        <v>1</v>
      </c>
      <c r="I28" s="114">
        <f t="shared" si="6"/>
        <v>1</v>
      </c>
      <c r="J28" s="114">
        <f t="shared" si="7"/>
        <v>0</v>
      </c>
      <c r="K28" s="114">
        <f t="shared" si="8"/>
        <v>0</v>
      </c>
      <c r="L28" s="114">
        <f t="shared" si="9"/>
        <v>0</v>
      </c>
      <c r="M28" s="114">
        <f t="shared" si="10"/>
        <v>4</v>
      </c>
      <c r="N28" s="114">
        <f t="shared" si="11"/>
        <v>0</v>
      </c>
      <c r="O28" s="114">
        <f t="shared" si="12"/>
        <v>31</v>
      </c>
      <c r="P28" s="116" t="s">
        <v>336</v>
      </c>
      <c r="Q28" s="116" t="s">
        <v>318</v>
      </c>
      <c r="R28" s="116" t="s">
        <v>336</v>
      </c>
      <c r="S28" s="116" t="s">
        <v>336</v>
      </c>
      <c r="T28" s="116" t="s">
        <v>336</v>
      </c>
      <c r="U28" s="116" t="s">
        <v>336</v>
      </c>
      <c r="V28" s="116" t="s">
        <v>328</v>
      </c>
      <c r="W28" s="116" t="s">
        <v>335</v>
      </c>
      <c r="X28" s="116" t="s">
        <v>335</v>
      </c>
      <c r="Y28" s="116" t="s">
        <v>335</v>
      </c>
      <c r="Z28" s="116" t="s">
        <v>341</v>
      </c>
      <c r="AA28" s="115" t="s">
        <v>341</v>
      </c>
      <c r="AB28" s="116" t="s">
        <v>341</v>
      </c>
      <c r="AC28" s="115" t="s">
        <v>341</v>
      </c>
      <c r="AD28" s="116" t="s">
        <v>336</v>
      </c>
      <c r="AE28" s="116" t="s">
        <v>336</v>
      </c>
      <c r="AF28" s="116" t="s">
        <v>336</v>
      </c>
      <c r="AG28" s="116" t="s">
        <v>336</v>
      </c>
      <c r="AH28" s="116" t="s">
        <v>336</v>
      </c>
      <c r="AI28" s="115" t="s">
        <v>336</v>
      </c>
      <c r="AJ28" s="116" t="s">
        <v>328</v>
      </c>
      <c r="AK28" s="116" t="s">
        <v>335</v>
      </c>
      <c r="AL28" s="115" t="s">
        <v>335</v>
      </c>
      <c r="AM28" s="115" t="s">
        <v>344</v>
      </c>
      <c r="AN28" s="116" t="s">
        <v>335</v>
      </c>
      <c r="AO28" s="116" t="s">
        <v>335</v>
      </c>
      <c r="AP28" s="116" t="s">
        <v>342</v>
      </c>
      <c r="AQ28" s="116" t="s">
        <v>336</v>
      </c>
      <c r="AR28" s="116" t="s">
        <v>336</v>
      </c>
      <c r="AS28" s="115" t="s">
        <v>336</v>
      </c>
      <c r="AT28" s="115" t="s">
        <v>336</v>
      </c>
    </row>
    <row r="29" spans="1:46" s="124" customFormat="1" ht="17.25" customHeight="1" x14ac:dyDescent="0.3">
      <c r="A29" s="111">
        <v>20</v>
      </c>
      <c r="B29" s="122" t="s">
        <v>300</v>
      </c>
      <c r="C29" s="113" t="s">
        <v>334</v>
      </c>
      <c r="D29" s="135" t="str">
        <f t="shared" si="1"/>
        <v/>
      </c>
      <c r="E29" s="114">
        <f t="shared" si="2"/>
        <v>28</v>
      </c>
      <c r="F29" s="114">
        <f t="shared" si="3"/>
        <v>1</v>
      </c>
      <c r="G29" s="114">
        <f t="shared" si="4"/>
        <v>0</v>
      </c>
      <c r="H29" s="114">
        <f t="shared" si="5"/>
        <v>0</v>
      </c>
      <c r="I29" s="114">
        <f t="shared" si="6"/>
        <v>0</v>
      </c>
      <c r="J29" s="114">
        <f t="shared" si="7"/>
        <v>0</v>
      </c>
      <c r="K29" s="114">
        <f t="shared" si="8"/>
        <v>0</v>
      </c>
      <c r="L29" s="114">
        <f t="shared" si="9"/>
        <v>2</v>
      </c>
      <c r="M29" s="114">
        <f t="shared" si="10"/>
        <v>0</v>
      </c>
      <c r="N29" s="114">
        <f t="shared" si="11"/>
        <v>0</v>
      </c>
      <c r="O29" s="114">
        <f t="shared" si="12"/>
        <v>31</v>
      </c>
      <c r="P29" s="115" t="s">
        <v>335</v>
      </c>
      <c r="Q29" s="115" t="s">
        <v>335</v>
      </c>
      <c r="R29" s="123" t="s">
        <v>335</v>
      </c>
      <c r="S29" s="123" t="s">
        <v>335</v>
      </c>
      <c r="T29" s="115" t="s">
        <v>335</v>
      </c>
      <c r="U29" s="123" t="s">
        <v>335</v>
      </c>
      <c r="V29" s="116" t="s">
        <v>336</v>
      </c>
      <c r="W29" s="123" t="s">
        <v>336</v>
      </c>
      <c r="X29" s="123" t="s">
        <v>336</v>
      </c>
      <c r="Y29" s="123" t="s">
        <v>336</v>
      </c>
      <c r="Z29" s="123" t="s">
        <v>337</v>
      </c>
      <c r="AA29" s="123" t="s">
        <v>337</v>
      </c>
      <c r="AB29" s="123" t="s">
        <v>335</v>
      </c>
      <c r="AC29" s="123" t="s">
        <v>335</v>
      </c>
      <c r="AD29" s="123" t="s">
        <v>335</v>
      </c>
      <c r="AE29" s="123" t="s">
        <v>335</v>
      </c>
      <c r="AF29" s="123" t="s">
        <v>335</v>
      </c>
      <c r="AG29" s="123" t="s">
        <v>335</v>
      </c>
      <c r="AH29" s="123" t="s">
        <v>335</v>
      </c>
      <c r="AI29" s="123" t="s">
        <v>335</v>
      </c>
      <c r="AJ29" s="123" t="s">
        <v>336</v>
      </c>
      <c r="AK29" s="123" t="s">
        <v>336</v>
      </c>
      <c r="AL29" s="123" t="s">
        <v>336</v>
      </c>
      <c r="AM29" s="115" t="s">
        <v>336</v>
      </c>
      <c r="AN29" s="123" t="s">
        <v>336</v>
      </c>
      <c r="AO29" s="123" t="s">
        <v>336</v>
      </c>
      <c r="AP29" s="123" t="s">
        <v>336</v>
      </c>
      <c r="AQ29" s="123" t="s">
        <v>328</v>
      </c>
      <c r="AR29" s="123" t="s">
        <v>342</v>
      </c>
      <c r="AS29" s="123" t="s">
        <v>342</v>
      </c>
      <c r="AT29" s="123" t="s">
        <v>342</v>
      </c>
    </row>
    <row r="30" spans="1:46" s="117" customFormat="1" ht="17.25" customHeight="1" x14ac:dyDescent="0.3">
      <c r="A30" s="141">
        <v>21</v>
      </c>
      <c r="B30" s="145" t="s">
        <v>139</v>
      </c>
      <c r="C30" s="143" t="s">
        <v>334</v>
      </c>
      <c r="D30" s="144" t="str">
        <f t="shared" si="1"/>
        <v/>
      </c>
      <c r="E30" s="140">
        <f t="shared" si="2"/>
        <v>17</v>
      </c>
      <c r="F30" s="140">
        <f t="shared" si="3"/>
        <v>1</v>
      </c>
      <c r="G30" s="140">
        <f t="shared" si="4"/>
        <v>0</v>
      </c>
      <c r="H30" s="140">
        <f t="shared" si="5"/>
        <v>0</v>
      </c>
      <c r="I30" s="140">
        <f t="shared" si="6"/>
        <v>1</v>
      </c>
      <c r="J30" s="140">
        <f t="shared" si="7"/>
        <v>0</v>
      </c>
      <c r="K30" s="140">
        <f t="shared" si="8"/>
        <v>11</v>
      </c>
      <c r="L30" s="140">
        <f t="shared" si="9"/>
        <v>0</v>
      </c>
      <c r="M30" s="140">
        <f t="shared" si="10"/>
        <v>0</v>
      </c>
      <c r="N30" s="140">
        <f t="shared" si="11"/>
        <v>0</v>
      </c>
      <c r="O30" s="140">
        <f t="shared" si="12"/>
        <v>30</v>
      </c>
      <c r="P30" s="115" t="s">
        <v>318</v>
      </c>
      <c r="Q30" s="115" t="s">
        <v>358</v>
      </c>
      <c r="R30" s="115" t="s">
        <v>358</v>
      </c>
      <c r="S30" s="115" t="s">
        <v>358</v>
      </c>
      <c r="T30" s="115" t="s">
        <v>358</v>
      </c>
      <c r="U30" s="115" t="s">
        <v>358</v>
      </c>
      <c r="V30" s="115" t="s">
        <v>358</v>
      </c>
      <c r="W30" s="115" t="s">
        <v>358</v>
      </c>
      <c r="X30" s="115" t="s">
        <v>358</v>
      </c>
      <c r="Y30" s="115" t="s">
        <v>358</v>
      </c>
      <c r="Z30" s="115" t="s">
        <v>358</v>
      </c>
      <c r="AA30" s="115" t="s">
        <v>358</v>
      </c>
      <c r="AB30" s="116" t="s">
        <v>342</v>
      </c>
      <c r="AC30" s="116" t="s">
        <v>335</v>
      </c>
      <c r="AD30" s="116" t="s">
        <v>335</v>
      </c>
      <c r="AE30" s="116" t="s">
        <v>335</v>
      </c>
      <c r="AF30" s="116" t="s">
        <v>335</v>
      </c>
      <c r="AG30" s="116" t="s">
        <v>335</v>
      </c>
      <c r="AH30" s="116" t="s">
        <v>335</v>
      </c>
      <c r="AI30" s="116" t="s">
        <v>335</v>
      </c>
      <c r="AJ30" s="116" t="s">
        <v>336</v>
      </c>
      <c r="AK30" s="116" t="s">
        <v>336</v>
      </c>
      <c r="AL30" s="116" t="s">
        <v>336</v>
      </c>
      <c r="AM30" s="115" t="s">
        <v>336</v>
      </c>
      <c r="AN30" s="116" t="s">
        <v>336</v>
      </c>
      <c r="AO30" s="116"/>
      <c r="AP30" s="116" t="s">
        <v>336</v>
      </c>
      <c r="AQ30" s="116" t="s">
        <v>328</v>
      </c>
      <c r="AR30" s="116" t="s">
        <v>335</v>
      </c>
      <c r="AS30" s="116" t="s">
        <v>335</v>
      </c>
      <c r="AT30" s="116" t="s">
        <v>335</v>
      </c>
    </row>
    <row r="31" spans="1:46" s="117" customFormat="1" ht="17.25" customHeight="1" x14ac:dyDescent="0.3">
      <c r="A31" s="111">
        <v>22</v>
      </c>
      <c r="B31" s="112" t="s">
        <v>307</v>
      </c>
      <c r="C31" s="113" t="s">
        <v>334</v>
      </c>
      <c r="D31" s="135" t="str">
        <f t="shared" si="1"/>
        <v/>
      </c>
      <c r="E31" s="114">
        <f t="shared" si="2"/>
        <v>27</v>
      </c>
      <c r="F31" s="114">
        <f t="shared" si="3"/>
        <v>2</v>
      </c>
      <c r="G31" s="114">
        <f t="shared" si="4"/>
        <v>0</v>
      </c>
      <c r="H31" s="114">
        <f t="shared" si="5"/>
        <v>1</v>
      </c>
      <c r="I31" s="114">
        <f t="shared" si="6"/>
        <v>0</v>
      </c>
      <c r="J31" s="114">
        <f t="shared" si="7"/>
        <v>0</v>
      </c>
      <c r="K31" s="114">
        <f t="shared" si="8"/>
        <v>0</v>
      </c>
      <c r="L31" s="114">
        <f t="shared" si="9"/>
        <v>1</v>
      </c>
      <c r="M31" s="114">
        <f t="shared" si="10"/>
        <v>0</v>
      </c>
      <c r="N31" s="114">
        <f t="shared" si="11"/>
        <v>0</v>
      </c>
      <c r="O31" s="114">
        <f t="shared" si="12"/>
        <v>31</v>
      </c>
      <c r="P31" s="116" t="s">
        <v>336</v>
      </c>
      <c r="Q31" s="116" t="s">
        <v>336</v>
      </c>
      <c r="R31" s="116" t="s">
        <v>336</v>
      </c>
      <c r="S31" s="116" t="s">
        <v>336</v>
      </c>
      <c r="T31" s="116" t="s">
        <v>336</v>
      </c>
      <c r="U31" s="116" t="s">
        <v>336</v>
      </c>
      <c r="V31" s="116" t="s">
        <v>328</v>
      </c>
      <c r="W31" s="116" t="s">
        <v>335</v>
      </c>
      <c r="X31" s="116" t="s">
        <v>335</v>
      </c>
      <c r="Y31" s="116" t="s">
        <v>335</v>
      </c>
      <c r="Z31" s="116" t="s">
        <v>335</v>
      </c>
      <c r="AA31" s="115" t="s">
        <v>337</v>
      </c>
      <c r="AB31" s="116" t="s">
        <v>336</v>
      </c>
      <c r="AC31" s="115" t="s">
        <v>336</v>
      </c>
      <c r="AD31" s="116" t="s">
        <v>336</v>
      </c>
      <c r="AE31" s="116" t="s">
        <v>336</v>
      </c>
      <c r="AF31" s="116" t="s">
        <v>336</v>
      </c>
      <c r="AG31" s="116" t="s">
        <v>336</v>
      </c>
      <c r="AH31" s="116" t="s">
        <v>336</v>
      </c>
      <c r="AI31" s="115" t="s">
        <v>344</v>
      </c>
      <c r="AJ31" s="116" t="s">
        <v>328</v>
      </c>
      <c r="AK31" s="116" t="s">
        <v>335</v>
      </c>
      <c r="AL31" s="115" t="s">
        <v>335</v>
      </c>
      <c r="AM31" s="115" t="s">
        <v>335</v>
      </c>
      <c r="AN31" s="115" t="s">
        <v>335</v>
      </c>
      <c r="AO31" s="115" t="s">
        <v>335</v>
      </c>
      <c r="AP31" s="115" t="s">
        <v>335</v>
      </c>
      <c r="AQ31" s="115" t="s">
        <v>336</v>
      </c>
      <c r="AR31" s="115" t="s">
        <v>336</v>
      </c>
      <c r="AS31" s="115" t="s">
        <v>336</v>
      </c>
      <c r="AT31" s="115" t="s">
        <v>336</v>
      </c>
    </row>
    <row r="32" spans="1:46" s="117" customFormat="1" ht="17.25" customHeight="1" x14ac:dyDescent="0.3">
      <c r="A32" s="111">
        <v>23</v>
      </c>
      <c r="B32" s="112" t="s">
        <v>353</v>
      </c>
      <c r="C32" s="113" t="s">
        <v>334</v>
      </c>
      <c r="D32" s="135" t="str">
        <f t="shared" si="1"/>
        <v/>
      </c>
      <c r="E32" s="114">
        <f t="shared" si="2"/>
        <v>28</v>
      </c>
      <c r="F32" s="114">
        <f t="shared" si="3"/>
        <v>1</v>
      </c>
      <c r="G32" s="114">
        <f t="shared" si="4"/>
        <v>0</v>
      </c>
      <c r="H32" s="114">
        <f t="shared" si="5"/>
        <v>0</v>
      </c>
      <c r="I32" s="114">
        <f t="shared" si="6"/>
        <v>0</v>
      </c>
      <c r="J32" s="114">
        <f t="shared" si="7"/>
        <v>0</v>
      </c>
      <c r="K32" s="114">
        <f t="shared" si="8"/>
        <v>0</v>
      </c>
      <c r="L32" s="114">
        <f t="shared" si="9"/>
        <v>2</v>
      </c>
      <c r="M32" s="114">
        <f t="shared" si="10"/>
        <v>0</v>
      </c>
      <c r="N32" s="114">
        <f t="shared" si="11"/>
        <v>0</v>
      </c>
      <c r="O32" s="114">
        <f t="shared" si="12"/>
        <v>31</v>
      </c>
      <c r="P32" s="116" t="s">
        <v>335</v>
      </c>
      <c r="Q32" s="115" t="s">
        <v>335</v>
      </c>
      <c r="R32" s="116" t="s">
        <v>335</v>
      </c>
      <c r="S32" s="116" t="s">
        <v>335</v>
      </c>
      <c r="T32" s="115" t="s">
        <v>335</v>
      </c>
      <c r="U32" s="116" t="s">
        <v>335</v>
      </c>
      <c r="V32" s="116" t="s">
        <v>336</v>
      </c>
      <c r="W32" s="116" t="s">
        <v>336</v>
      </c>
      <c r="X32" s="116" t="s">
        <v>336</v>
      </c>
      <c r="Y32" s="116" t="s">
        <v>336</v>
      </c>
      <c r="Z32" s="116" t="s">
        <v>337</v>
      </c>
      <c r="AA32" s="116" t="s">
        <v>337</v>
      </c>
      <c r="AB32" s="116" t="s">
        <v>335</v>
      </c>
      <c r="AC32" s="116" t="s">
        <v>335</v>
      </c>
      <c r="AD32" s="116" t="s">
        <v>335</v>
      </c>
      <c r="AE32" s="116" t="s">
        <v>335</v>
      </c>
      <c r="AF32" s="116" t="s">
        <v>335</v>
      </c>
      <c r="AG32" s="116" t="s">
        <v>335</v>
      </c>
      <c r="AH32" s="116" t="s">
        <v>335</v>
      </c>
      <c r="AI32" s="116" t="s">
        <v>335</v>
      </c>
      <c r="AJ32" s="116" t="s">
        <v>336</v>
      </c>
      <c r="AK32" s="116" t="s">
        <v>336</v>
      </c>
      <c r="AL32" s="116" t="s">
        <v>336</v>
      </c>
      <c r="AM32" s="115" t="s">
        <v>336</v>
      </c>
      <c r="AN32" s="116" t="s">
        <v>336</v>
      </c>
      <c r="AO32" s="116" t="s">
        <v>336</v>
      </c>
      <c r="AP32" s="116" t="s">
        <v>336</v>
      </c>
      <c r="AQ32" s="116" t="s">
        <v>328</v>
      </c>
      <c r="AR32" s="116" t="s">
        <v>335</v>
      </c>
      <c r="AS32" s="119" t="s">
        <v>335</v>
      </c>
      <c r="AT32" s="119" t="s">
        <v>335</v>
      </c>
    </row>
    <row r="33" spans="1:46" s="117" customFormat="1" ht="17.25" customHeight="1" x14ac:dyDescent="0.3">
      <c r="A33" s="111">
        <v>24</v>
      </c>
      <c r="B33" s="112" t="s">
        <v>86</v>
      </c>
      <c r="C33" s="113" t="s">
        <v>334</v>
      </c>
      <c r="D33" s="135" t="str">
        <f t="shared" si="1"/>
        <v/>
      </c>
      <c r="E33" s="114">
        <f t="shared" si="2"/>
        <v>24</v>
      </c>
      <c r="F33" s="114">
        <f t="shared" si="3"/>
        <v>2</v>
      </c>
      <c r="G33" s="114">
        <f t="shared" si="4"/>
        <v>0</v>
      </c>
      <c r="H33" s="114">
        <f t="shared" si="5"/>
        <v>0</v>
      </c>
      <c r="I33" s="114">
        <f t="shared" si="6"/>
        <v>0</v>
      </c>
      <c r="J33" s="114">
        <f t="shared" si="7"/>
        <v>4</v>
      </c>
      <c r="K33" s="114">
        <f t="shared" si="8"/>
        <v>0</v>
      </c>
      <c r="L33" s="114">
        <f t="shared" si="9"/>
        <v>1</v>
      </c>
      <c r="M33" s="114">
        <f t="shared" si="10"/>
        <v>0</v>
      </c>
      <c r="N33" s="114">
        <f t="shared" si="11"/>
        <v>0</v>
      </c>
      <c r="O33" s="114">
        <f t="shared" si="12"/>
        <v>31</v>
      </c>
      <c r="P33" s="116" t="s">
        <v>336</v>
      </c>
      <c r="Q33" s="116" t="s">
        <v>336</v>
      </c>
      <c r="R33" s="116" t="s">
        <v>336</v>
      </c>
      <c r="S33" s="116" t="s">
        <v>339</v>
      </c>
      <c r="T33" s="116" t="s">
        <v>336</v>
      </c>
      <c r="U33" s="116" t="s">
        <v>336</v>
      </c>
      <c r="V33" s="116" t="s">
        <v>328</v>
      </c>
      <c r="W33" s="116" t="s">
        <v>335</v>
      </c>
      <c r="X33" s="116" t="s">
        <v>335</v>
      </c>
      <c r="Y33" s="116" t="s">
        <v>335</v>
      </c>
      <c r="Z33" s="116" t="s">
        <v>335</v>
      </c>
      <c r="AA33" s="115" t="s">
        <v>337</v>
      </c>
      <c r="AB33" s="116" t="s">
        <v>339</v>
      </c>
      <c r="AC33" s="116" t="s">
        <v>339</v>
      </c>
      <c r="AD33" s="116" t="s">
        <v>339</v>
      </c>
      <c r="AE33" s="116" t="s">
        <v>336</v>
      </c>
      <c r="AF33" s="116" t="s">
        <v>336</v>
      </c>
      <c r="AG33" s="116" t="s">
        <v>336</v>
      </c>
      <c r="AH33" s="116" t="s">
        <v>336</v>
      </c>
      <c r="AI33" s="115" t="s">
        <v>336</v>
      </c>
      <c r="AJ33" s="116" t="s">
        <v>328</v>
      </c>
      <c r="AK33" s="116" t="s">
        <v>335</v>
      </c>
      <c r="AL33" s="115" t="s">
        <v>335</v>
      </c>
      <c r="AM33" s="115" t="s">
        <v>335</v>
      </c>
      <c r="AN33" s="116" t="s">
        <v>335</v>
      </c>
      <c r="AO33" s="116" t="s">
        <v>335</v>
      </c>
      <c r="AP33" s="116" t="s">
        <v>335</v>
      </c>
      <c r="AQ33" s="116" t="s">
        <v>336</v>
      </c>
      <c r="AR33" s="116" t="s">
        <v>336</v>
      </c>
      <c r="AS33" s="116" t="s">
        <v>336</v>
      </c>
      <c r="AT33" s="116" t="s">
        <v>336</v>
      </c>
    </row>
    <row r="34" spans="1:46" s="117" customFormat="1" ht="17.25" customHeight="1" x14ac:dyDescent="0.3">
      <c r="A34" s="111">
        <v>25</v>
      </c>
      <c r="B34" s="112" t="s">
        <v>301</v>
      </c>
      <c r="C34" s="113" t="s">
        <v>334</v>
      </c>
      <c r="D34" s="135" t="str">
        <f t="shared" si="1"/>
        <v/>
      </c>
      <c r="E34" s="114">
        <f t="shared" si="2"/>
        <v>25</v>
      </c>
      <c r="F34" s="114">
        <f t="shared" si="3"/>
        <v>2</v>
      </c>
      <c r="G34" s="114">
        <f t="shared" si="4"/>
        <v>1</v>
      </c>
      <c r="H34" s="114">
        <f t="shared" si="5"/>
        <v>0</v>
      </c>
      <c r="I34" s="114">
        <f t="shared" si="6"/>
        <v>0</v>
      </c>
      <c r="J34" s="114">
        <f t="shared" si="7"/>
        <v>2</v>
      </c>
      <c r="K34" s="114">
        <f t="shared" si="8"/>
        <v>0</v>
      </c>
      <c r="L34" s="114">
        <f t="shared" si="9"/>
        <v>1</v>
      </c>
      <c r="M34" s="114">
        <f t="shared" si="10"/>
        <v>0</v>
      </c>
      <c r="N34" s="114">
        <f t="shared" si="11"/>
        <v>0</v>
      </c>
      <c r="O34" s="114">
        <f t="shared" si="12"/>
        <v>31</v>
      </c>
      <c r="P34" s="116" t="s">
        <v>336</v>
      </c>
      <c r="Q34" s="116" t="s">
        <v>336</v>
      </c>
      <c r="R34" s="116" t="s">
        <v>336</v>
      </c>
      <c r="S34" s="116" t="s">
        <v>336</v>
      </c>
      <c r="T34" s="116" t="s">
        <v>336</v>
      </c>
      <c r="U34" s="116" t="s">
        <v>336</v>
      </c>
      <c r="V34" s="116" t="s">
        <v>328</v>
      </c>
      <c r="W34" s="116" t="s">
        <v>335</v>
      </c>
      <c r="X34" s="116" t="s">
        <v>339</v>
      </c>
      <c r="Y34" s="116" t="s">
        <v>335</v>
      </c>
      <c r="Z34" s="116" t="s">
        <v>335</v>
      </c>
      <c r="AA34" s="115" t="s">
        <v>337</v>
      </c>
      <c r="AB34" s="116" t="s">
        <v>336</v>
      </c>
      <c r="AC34" s="115" t="s">
        <v>336</v>
      </c>
      <c r="AD34" s="116" t="s">
        <v>336</v>
      </c>
      <c r="AE34" s="116" t="s">
        <v>336</v>
      </c>
      <c r="AF34" s="116" t="s">
        <v>336</v>
      </c>
      <c r="AG34" s="116" t="s">
        <v>336</v>
      </c>
      <c r="AH34" s="116" t="s">
        <v>336</v>
      </c>
      <c r="AI34" s="116" t="s">
        <v>336</v>
      </c>
      <c r="AJ34" s="116" t="s">
        <v>328</v>
      </c>
      <c r="AK34" s="116" t="s">
        <v>338</v>
      </c>
      <c r="AL34" s="115" t="s">
        <v>335</v>
      </c>
      <c r="AM34" s="115" t="s">
        <v>335</v>
      </c>
      <c r="AN34" s="116" t="s">
        <v>335</v>
      </c>
      <c r="AO34" s="116" t="s">
        <v>335</v>
      </c>
      <c r="AP34" s="116" t="s">
        <v>339</v>
      </c>
      <c r="AQ34" s="116" t="s">
        <v>336</v>
      </c>
      <c r="AR34" s="116" t="s">
        <v>336</v>
      </c>
      <c r="AS34" s="116" t="s">
        <v>336</v>
      </c>
      <c r="AT34" s="116" t="s">
        <v>342</v>
      </c>
    </row>
    <row r="35" spans="1:46" s="117" customFormat="1" ht="17.25" customHeight="1" x14ac:dyDescent="0.3">
      <c r="A35" s="111">
        <v>26</v>
      </c>
      <c r="B35" s="112" t="s">
        <v>354</v>
      </c>
      <c r="C35" s="113" t="s">
        <v>334</v>
      </c>
      <c r="D35" s="135" t="str">
        <f t="shared" si="1"/>
        <v/>
      </c>
      <c r="E35" s="114">
        <f t="shared" si="2"/>
        <v>22</v>
      </c>
      <c r="F35" s="114">
        <f t="shared" si="3"/>
        <v>1</v>
      </c>
      <c r="G35" s="114">
        <f t="shared" si="4"/>
        <v>4</v>
      </c>
      <c r="H35" s="114">
        <f t="shared" si="5"/>
        <v>0</v>
      </c>
      <c r="I35" s="114">
        <f t="shared" si="6"/>
        <v>1</v>
      </c>
      <c r="J35" s="114">
        <f t="shared" si="7"/>
        <v>1</v>
      </c>
      <c r="K35" s="114">
        <f t="shared" si="8"/>
        <v>0</v>
      </c>
      <c r="L35" s="114">
        <f t="shared" si="9"/>
        <v>2</v>
      </c>
      <c r="M35" s="114">
        <f t="shared" si="10"/>
        <v>0</v>
      </c>
      <c r="N35" s="114">
        <f t="shared" si="11"/>
        <v>0</v>
      </c>
      <c r="O35" s="114">
        <f t="shared" si="12"/>
        <v>31</v>
      </c>
      <c r="P35" s="115" t="s">
        <v>338</v>
      </c>
      <c r="Q35" s="115" t="s">
        <v>335</v>
      </c>
      <c r="R35" s="116" t="s">
        <v>335</v>
      </c>
      <c r="S35" s="116" t="s">
        <v>338</v>
      </c>
      <c r="T35" s="116" t="s">
        <v>318</v>
      </c>
      <c r="U35" s="116" t="s">
        <v>335</v>
      </c>
      <c r="V35" s="116" t="s">
        <v>338</v>
      </c>
      <c r="W35" s="116" t="s">
        <v>336</v>
      </c>
      <c r="X35" s="116" t="s">
        <v>336</v>
      </c>
      <c r="Y35" s="116" t="s">
        <v>336</v>
      </c>
      <c r="Z35" s="116" t="s">
        <v>337</v>
      </c>
      <c r="AA35" s="116" t="s">
        <v>337</v>
      </c>
      <c r="AB35" s="116" t="s">
        <v>335</v>
      </c>
      <c r="AC35" s="116" t="s">
        <v>335</v>
      </c>
      <c r="AD35" s="116" t="s">
        <v>335</v>
      </c>
      <c r="AE35" s="116" t="s">
        <v>335</v>
      </c>
      <c r="AF35" s="116" t="s">
        <v>335</v>
      </c>
      <c r="AG35" s="116" t="s">
        <v>335</v>
      </c>
      <c r="AH35" s="116" t="s">
        <v>335</v>
      </c>
      <c r="AI35" s="116" t="s">
        <v>335</v>
      </c>
      <c r="AJ35" s="116" t="s">
        <v>336</v>
      </c>
      <c r="AK35" s="116" t="s">
        <v>336</v>
      </c>
      <c r="AL35" s="116" t="s">
        <v>336</v>
      </c>
      <c r="AM35" s="115" t="s">
        <v>336</v>
      </c>
      <c r="AN35" s="115" t="s">
        <v>339</v>
      </c>
      <c r="AO35" s="116" t="s">
        <v>338</v>
      </c>
      <c r="AP35" s="116" t="s">
        <v>336</v>
      </c>
      <c r="AQ35" s="116" t="s">
        <v>328</v>
      </c>
      <c r="AR35" s="116" t="s">
        <v>335</v>
      </c>
      <c r="AS35" s="116" t="s">
        <v>335</v>
      </c>
      <c r="AT35" s="116" t="s">
        <v>335</v>
      </c>
    </row>
    <row r="36" spans="1:46" s="117" customFormat="1" ht="17.25" customHeight="1" x14ac:dyDescent="0.3">
      <c r="A36" s="111">
        <v>27</v>
      </c>
      <c r="B36" s="112" t="s">
        <v>119</v>
      </c>
      <c r="C36" s="113" t="s">
        <v>334</v>
      </c>
      <c r="D36" s="135" t="str">
        <f t="shared" si="1"/>
        <v/>
      </c>
      <c r="E36" s="114">
        <f t="shared" si="2"/>
        <v>25</v>
      </c>
      <c r="F36" s="114">
        <f t="shared" si="3"/>
        <v>2</v>
      </c>
      <c r="G36" s="114">
        <f t="shared" si="4"/>
        <v>0</v>
      </c>
      <c r="H36" s="114">
        <f t="shared" si="5"/>
        <v>0</v>
      </c>
      <c r="I36" s="114">
        <f t="shared" si="6"/>
        <v>2</v>
      </c>
      <c r="J36" s="114">
        <f t="shared" si="7"/>
        <v>1</v>
      </c>
      <c r="K36" s="114">
        <f t="shared" si="8"/>
        <v>0</v>
      </c>
      <c r="L36" s="114">
        <f t="shared" si="9"/>
        <v>1</v>
      </c>
      <c r="M36" s="114">
        <f t="shared" si="10"/>
        <v>0</v>
      </c>
      <c r="N36" s="114">
        <f t="shared" si="11"/>
        <v>0</v>
      </c>
      <c r="O36" s="114">
        <f t="shared" si="12"/>
        <v>31</v>
      </c>
      <c r="P36" s="116" t="s">
        <v>336</v>
      </c>
      <c r="Q36" s="115" t="s">
        <v>336</v>
      </c>
      <c r="R36" s="116" t="s">
        <v>336</v>
      </c>
      <c r="S36" s="116" t="s">
        <v>318</v>
      </c>
      <c r="T36" s="115" t="s">
        <v>336</v>
      </c>
      <c r="U36" s="116" t="s">
        <v>336</v>
      </c>
      <c r="V36" s="116" t="s">
        <v>328</v>
      </c>
      <c r="W36" s="116" t="s">
        <v>335</v>
      </c>
      <c r="X36" s="116" t="s">
        <v>335</v>
      </c>
      <c r="Y36" s="116" t="s">
        <v>335</v>
      </c>
      <c r="Z36" s="116" t="s">
        <v>318</v>
      </c>
      <c r="AA36" s="115" t="s">
        <v>337</v>
      </c>
      <c r="AB36" s="116" t="s">
        <v>336</v>
      </c>
      <c r="AC36" s="116" t="s">
        <v>336</v>
      </c>
      <c r="AD36" s="116" t="s">
        <v>336</v>
      </c>
      <c r="AE36" s="116" t="s">
        <v>336</v>
      </c>
      <c r="AF36" s="116" t="s">
        <v>336</v>
      </c>
      <c r="AG36" s="116" t="s">
        <v>336</v>
      </c>
      <c r="AH36" s="116" t="s">
        <v>336</v>
      </c>
      <c r="AI36" s="116" t="s">
        <v>336</v>
      </c>
      <c r="AJ36" s="116" t="s">
        <v>328</v>
      </c>
      <c r="AK36" s="116" t="s">
        <v>335</v>
      </c>
      <c r="AL36" s="115" t="s">
        <v>335</v>
      </c>
      <c r="AM36" s="115" t="s">
        <v>339</v>
      </c>
      <c r="AN36" s="115" t="s">
        <v>335</v>
      </c>
      <c r="AO36" s="116" t="s">
        <v>335</v>
      </c>
      <c r="AP36" s="116" t="s">
        <v>335</v>
      </c>
      <c r="AQ36" s="116" t="s">
        <v>336</v>
      </c>
      <c r="AR36" s="116" t="s">
        <v>336</v>
      </c>
      <c r="AS36" s="116" t="s">
        <v>336</v>
      </c>
      <c r="AT36" s="116" t="s">
        <v>336</v>
      </c>
    </row>
    <row r="37" spans="1:46" s="117" customFormat="1" ht="17.25" customHeight="1" x14ac:dyDescent="0.3">
      <c r="A37" s="141">
        <v>28</v>
      </c>
      <c r="B37" s="142" t="s">
        <v>134</v>
      </c>
      <c r="C37" s="143" t="s">
        <v>334</v>
      </c>
      <c r="D37" s="144" t="str">
        <f t="shared" si="1"/>
        <v/>
      </c>
      <c r="E37" s="140">
        <f t="shared" si="2"/>
        <v>26</v>
      </c>
      <c r="F37" s="140">
        <f t="shared" si="3"/>
        <v>1</v>
      </c>
      <c r="G37" s="140">
        <f t="shared" si="4"/>
        <v>0</v>
      </c>
      <c r="H37" s="140">
        <f t="shared" si="5"/>
        <v>0</v>
      </c>
      <c r="I37" s="140">
        <f t="shared" si="6"/>
        <v>0</v>
      </c>
      <c r="J37" s="140">
        <f t="shared" si="7"/>
        <v>1</v>
      </c>
      <c r="K37" s="140">
        <f t="shared" si="8"/>
        <v>0</v>
      </c>
      <c r="L37" s="140">
        <f t="shared" si="9"/>
        <v>2</v>
      </c>
      <c r="M37" s="140">
        <f t="shared" si="10"/>
        <v>0</v>
      </c>
      <c r="N37" s="140">
        <f t="shared" si="11"/>
        <v>0</v>
      </c>
      <c r="O37" s="140">
        <f t="shared" si="12"/>
        <v>30</v>
      </c>
      <c r="P37" s="115" t="s">
        <v>335</v>
      </c>
      <c r="Q37" s="115" t="s">
        <v>335</v>
      </c>
      <c r="R37" s="116" t="s">
        <v>335</v>
      </c>
      <c r="S37" s="116" t="s">
        <v>335</v>
      </c>
      <c r="T37" s="116" t="s">
        <v>335</v>
      </c>
      <c r="U37" s="116" t="s">
        <v>335</v>
      </c>
      <c r="V37" s="116" t="s">
        <v>336</v>
      </c>
      <c r="W37" s="116" t="s">
        <v>336</v>
      </c>
      <c r="X37" s="116" t="s">
        <v>336</v>
      </c>
      <c r="Y37" s="116" t="s">
        <v>336</v>
      </c>
      <c r="Z37" s="116" t="s">
        <v>337</v>
      </c>
      <c r="AA37" s="116" t="s">
        <v>337</v>
      </c>
      <c r="AB37" s="116" t="s">
        <v>335</v>
      </c>
      <c r="AC37" s="116" t="s">
        <v>335</v>
      </c>
      <c r="AD37" s="116" t="s">
        <v>335</v>
      </c>
      <c r="AE37" s="116" t="s">
        <v>335</v>
      </c>
      <c r="AF37" s="116" t="s">
        <v>335</v>
      </c>
      <c r="AG37" s="116" t="s">
        <v>335</v>
      </c>
      <c r="AH37" s="116" t="s">
        <v>335</v>
      </c>
      <c r="AI37" s="116" t="s">
        <v>335</v>
      </c>
      <c r="AJ37" s="116" t="s">
        <v>336</v>
      </c>
      <c r="AK37" s="116" t="s">
        <v>336</v>
      </c>
      <c r="AL37" s="116" t="s">
        <v>336</v>
      </c>
      <c r="AM37" s="116" t="s">
        <v>336</v>
      </c>
      <c r="AN37" s="116" t="s">
        <v>336</v>
      </c>
      <c r="AO37" s="116" t="s">
        <v>336</v>
      </c>
      <c r="AP37" s="116"/>
      <c r="AQ37" s="116" t="s">
        <v>328</v>
      </c>
      <c r="AR37" s="116" t="s">
        <v>339</v>
      </c>
      <c r="AS37" s="116" t="s">
        <v>335</v>
      </c>
      <c r="AT37" s="116" t="s">
        <v>335</v>
      </c>
    </row>
    <row r="38" spans="1:46" s="117" customFormat="1" ht="17.25" customHeight="1" x14ac:dyDescent="0.3">
      <c r="A38" s="111">
        <v>29</v>
      </c>
      <c r="B38" s="112" t="s">
        <v>355</v>
      </c>
      <c r="C38" s="113" t="s">
        <v>334</v>
      </c>
      <c r="D38" s="135" t="str">
        <f t="shared" si="1"/>
        <v/>
      </c>
      <c r="E38" s="114">
        <f t="shared" si="2"/>
        <v>28</v>
      </c>
      <c r="F38" s="114">
        <f t="shared" si="3"/>
        <v>2</v>
      </c>
      <c r="G38" s="114">
        <f t="shared" si="4"/>
        <v>0</v>
      </c>
      <c r="H38" s="114">
        <f t="shared" si="5"/>
        <v>0</v>
      </c>
      <c r="I38" s="114">
        <f t="shared" si="6"/>
        <v>0</v>
      </c>
      <c r="J38" s="114">
        <f t="shared" si="7"/>
        <v>0</v>
      </c>
      <c r="K38" s="114">
        <f t="shared" si="8"/>
        <v>0</v>
      </c>
      <c r="L38" s="114">
        <f t="shared" si="9"/>
        <v>1</v>
      </c>
      <c r="M38" s="114">
        <f t="shared" si="10"/>
        <v>0</v>
      </c>
      <c r="N38" s="114">
        <f t="shared" si="11"/>
        <v>0</v>
      </c>
      <c r="O38" s="114">
        <f t="shared" si="12"/>
        <v>31</v>
      </c>
      <c r="P38" s="116" t="s">
        <v>336</v>
      </c>
      <c r="Q38" s="116" t="s">
        <v>336</v>
      </c>
      <c r="R38" s="116" t="s">
        <v>336</v>
      </c>
      <c r="S38" s="116" t="s">
        <v>336</v>
      </c>
      <c r="T38" s="116" t="s">
        <v>336</v>
      </c>
      <c r="U38" s="116" t="s">
        <v>336</v>
      </c>
      <c r="V38" s="116" t="s">
        <v>328</v>
      </c>
      <c r="W38" s="116" t="s">
        <v>335</v>
      </c>
      <c r="X38" s="116" t="s">
        <v>335</v>
      </c>
      <c r="Y38" s="116" t="s">
        <v>335</v>
      </c>
      <c r="Z38" s="116" t="s">
        <v>335</v>
      </c>
      <c r="AA38" s="115" t="s">
        <v>337</v>
      </c>
      <c r="AB38" s="116" t="s">
        <v>336</v>
      </c>
      <c r="AC38" s="115" t="s">
        <v>336</v>
      </c>
      <c r="AD38" s="116" t="s">
        <v>336</v>
      </c>
      <c r="AE38" s="116" t="s">
        <v>336</v>
      </c>
      <c r="AF38" s="116" t="s">
        <v>336</v>
      </c>
      <c r="AG38" s="116" t="s">
        <v>336</v>
      </c>
      <c r="AH38" s="116" t="s">
        <v>336</v>
      </c>
      <c r="AI38" s="115" t="s">
        <v>336</v>
      </c>
      <c r="AJ38" s="116" t="s">
        <v>328</v>
      </c>
      <c r="AK38" s="116" t="s">
        <v>335</v>
      </c>
      <c r="AL38" s="115" t="s">
        <v>335</v>
      </c>
      <c r="AM38" s="115" t="s">
        <v>335</v>
      </c>
      <c r="AN38" s="115" t="s">
        <v>335</v>
      </c>
      <c r="AO38" s="115" t="s">
        <v>335</v>
      </c>
      <c r="AP38" s="115" t="s">
        <v>335</v>
      </c>
      <c r="AQ38" s="115" t="s">
        <v>336</v>
      </c>
      <c r="AR38" s="115" t="s">
        <v>336</v>
      </c>
      <c r="AS38" s="115" t="s">
        <v>336</v>
      </c>
      <c r="AT38" s="115" t="s">
        <v>336</v>
      </c>
    </row>
    <row r="39" spans="1:46" s="117" customFormat="1" ht="17.25" customHeight="1" x14ac:dyDescent="0.3">
      <c r="A39" s="111">
        <v>30</v>
      </c>
      <c r="B39" s="112" t="s">
        <v>299</v>
      </c>
      <c r="C39" s="113" t="s">
        <v>334</v>
      </c>
      <c r="D39" s="135" t="str">
        <f t="shared" si="1"/>
        <v/>
      </c>
      <c r="E39" s="114">
        <f t="shared" si="2"/>
        <v>25</v>
      </c>
      <c r="F39" s="114">
        <f t="shared" si="3"/>
        <v>1</v>
      </c>
      <c r="G39" s="114">
        <f t="shared" si="4"/>
        <v>1</v>
      </c>
      <c r="H39" s="114">
        <f t="shared" si="5"/>
        <v>1</v>
      </c>
      <c r="I39" s="114">
        <f t="shared" si="6"/>
        <v>0</v>
      </c>
      <c r="J39" s="114">
        <f t="shared" si="7"/>
        <v>1</v>
      </c>
      <c r="K39" s="114">
        <f t="shared" si="8"/>
        <v>0</v>
      </c>
      <c r="L39" s="114">
        <f t="shared" si="9"/>
        <v>2</v>
      </c>
      <c r="M39" s="114">
        <f t="shared" si="10"/>
        <v>0</v>
      </c>
      <c r="N39" s="114">
        <f t="shared" si="11"/>
        <v>0</v>
      </c>
      <c r="O39" s="114">
        <f t="shared" si="12"/>
        <v>31</v>
      </c>
      <c r="P39" s="115" t="s">
        <v>339</v>
      </c>
      <c r="Q39" s="115" t="s">
        <v>335</v>
      </c>
      <c r="R39" s="116" t="s">
        <v>335</v>
      </c>
      <c r="S39" s="116" t="s">
        <v>335</v>
      </c>
      <c r="T39" s="115" t="s">
        <v>335</v>
      </c>
      <c r="U39" s="116" t="s">
        <v>335</v>
      </c>
      <c r="V39" s="116" t="s">
        <v>336</v>
      </c>
      <c r="W39" s="116" t="s">
        <v>336</v>
      </c>
      <c r="X39" s="116" t="s">
        <v>336</v>
      </c>
      <c r="Y39" s="116" t="s">
        <v>336</v>
      </c>
      <c r="Z39" s="116" t="s">
        <v>337</v>
      </c>
      <c r="AA39" s="116" t="s">
        <v>337</v>
      </c>
      <c r="AB39" s="116" t="s">
        <v>338</v>
      </c>
      <c r="AC39" s="116" t="s">
        <v>335</v>
      </c>
      <c r="AD39" s="116" t="s">
        <v>335</v>
      </c>
      <c r="AE39" s="116" t="s">
        <v>335</v>
      </c>
      <c r="AF39" s="116" t="s">
        <v>344</v>
      </c>
      <c r="AG39" s="116" t="s">
        <v>335</v>
      </c>
      <c r="AH39" s="116" t="s">
        <v>335</v>
      </c>
      <c r="AI39" s="116" t="s">
        <v>335</v>
      </c>
      <c r="AJ39" s="116" t="s">
        <v>336</v>
      </c>
      <c r="AK39" s="116" t="s">
        <v>336</v>
      </c>
      <c r="AL39" s="116" t="s">
        <v>336</v>
      </c>
      <c r="AM39" s="115" t="s">
        <v>336</v>
      </c>
      <c r="AN39" s="115" t="s">
        <v>336</v>
      </c>
      <c r="AO39" s="115" t="s">
        <v>336</v>
      </c>
      <c r="AP39" s="115" t="s">
        <v>336</v>
      </c>
      <c r="AQ39" s="116" t="s">
        <v>328</v>
      </c>
      <c r="AR39" s="115" t="s">
        <v>335</v>
      </c>
      <c r="AS39" s="115" t="s">
        <v>335</v>
      </c>
      <c r="AT39" s="115" t="s">
        <v>335</v>
      </c>
    </row>
    <row r="40" spans="1:46" s="117" customFormat="1" ht="17.25" customHeight="1" x14ac:dyDescent="0.3">
      <c r="A40" s="111">
        <v>31</v>
      </c>
      <c r="B40" s="112" t="s">
        <v>356</v>
      </c>
      <c r="C40" s="113" t="s">
        <v>334</v>
      </c>
      <c r="D40" s="135" t="str">
        <f t="shared" si="1"/>
        <v/>
      </c>
      <c r="E40" s="114">
        <f t="shared" si="2"/>
        <v>20</v>
      </c>
      <c r="F40" s="114">
        <f t="shared" si="3"/>
        <v>2</v>
      </c>
      <c r="G40" s="114">
        <f t="shared" si="4"/>
        <v>1</v>
      </c>
      <c r="H40" s="114">
        <f t="shared" si="5"/>
        <v>0</v>
      </c>
      <c r="I40" s="114">
        <f t="shared" si="6"/>
        <v>1</v>
      </c>
      <c r="J40" s="114">
        <f t="shared" si="7"/>
        <v>0</v>
      </c>
      <c r="K40" s="114">
        <f t="shared" si="8"/>
        <v>0</v>
      </c>
      <c r="L40" s="114">
        <f t="shared" si="9"/>
        <v>1</v>
      </c>
      <c r="M40" s="114">
        <f t="shared" si="10"/>
        <v>6</v>
      </c>
      <c r="N40" s="114">
        <f t="shared" si="11"/>
        <v>0</v>
      </c>
      <c r="O40" s="114">
        <f t="shared" si="12"/>
        <v>31</v>
      </c>
      <c r="P40" s="116" t="s">
        <v>336</v>
      </c>
      <c r="Q40" s="116" t="s">
        <v>336</v>
      </c>
      <c r="R40" s="116" t="s">
        <v>336</v>
      </c>
      <c r="S40" s="116" t="s">
        <v>336</v>
      </c>
      <c r="T40" s="116" t="s">
        <v>336</v>
      </c>
      <c r="U40" s="116" t="s">
        <v>338</v>
      </c>
      <c r="V40" s="116" t="s">
        <v>328</v>
      </c>
      <c r="W40" s="116" t="s">
        <v>335</v>
      </c>
      <c r="X40" s="116" t="s">
        <v>335</v>
      </c>
      <c r="Y40" s="116" t="s">
        <v>335</v>
      </c>
      <c r="Z40" s="116" t="s">
        <v>318</v>
      </c>
      <c r="AA40" s="115" t="s">
        <v>337</v>
      </c>
      <c r="AB40" s="116" t="s">
        <v>336</v>
      </c>
      <c r="AC40" s="116" t="s">
        <v>336</v>
      </c>
      <c r="AD40" s="116" t="s">
        <v>336</v>
      </c>
      <c r="AE40" s="116" t="s">
        <v>336</v>
      </c>
      <c r="AF40" s="116" t="s">
        <v>336</v>
      </c>
      <c r="AG40" s="116" t="s">
        <v>336</v>
      </c>
      <c r="AH40" s="116" t="s">
        <v>336</v>
      </c>
      <c r="AI40" s="116" t="s">
        <v>336</v>
      </c>
      <c r="AJ40" s="116" t="s">
        <v>328</v>
      </c>
      <c r="AK40" s="116" t="s">
        <v>335</v>
      </c>
      <c r="AL40" s="115" t="s">
        <v>335</v>
      </c>
      <c r="AM40" s="115" t="s">
        <v>335</v>
      </c>
      <c r="AN40" s="116" t="s">
        <v>335</v>
      </c>
      <c r="AO40" s="116" t="s">
        <v>341</v>
      </c>
      <c r="AP40" s="116" t="s">
        <v>341</v>
      </c>
      <c r="AQ40" s="116" t="s">
        <v>341</v>
      </c>
      <c r="AR40" s="116" t="s">
        <v>341</v>
      </c>
      <c r="AS40" s="116" t="s">
        <v>341</v>
      </c>
      <c r="AT40" s="116" t="s">
        <v>341</v>
      </c>
    </row>
    <row r="41" spans="1:46" s="117" customFormat="1" ht="17.25" customHeight="1" x14ac:dyDescent="0.3">
      <c r="A41" s="111">
        <v>32</v>
      </c>
      <c r="B41" s="112" t="s">
        <v>357</v>
      </c>
      <c r="C41" s="113" t="s">
        <v>334</v>
      </c>
      <c r="D41" s="135" t="str">
        <f t="shared" si="1"/>
        <v/>
      </c>
      <c r="E41" s="114">
        <f t="shared" si="2"/>
        <v>8</v>
      </c>
      <c r="F41" s="114">
        <f t="shared" si="3"/>
        <v>1</v>
      </c>
      <c r="G41" s="114">
        <f t="shared" si="4"/>
        <v>0</v>
      </c>
      <c r="H41" s="114">
        <f t="shared" si="5"/>
        <v>0</v>
      </c>
      <c r="I41" s="114">
        <f t="shared" si="6"/>
        <v>1</v>
      </c>
      <c r="J41" s="114">
        <f t="shared" si="7"/>
        <v>2</v>
      </c>
      <c r="K41" s="114">
        <f t="shared" si="8"/>
        <v>0</v>
      </c>
      <c r="L41" s="114">
        <f t="shared" si="9"/>
        <v>0</v>
      </c>
      <c r="M41" s="114">
        <f t="shared" si="10"/>
        <v>19</v>
      </c>
      <c r="N41" s="114">
        <f t="shared" si="11"/>
        <v>0</v>
      </c>
      <c r="O41" s="114">
        <f t="shared" si="12"/>
        <v>31</v>
      </c>
      <c r="P41" s="116" t="s">
        <v>318</v>
      </c>
      <c r="Q41" s="116" t="s">
        <v>341</v>
      </c>
      <c r="R41" s="116" t="s">
        <v>341</v>
      </c>
      <c r="S41" s="116" t="s">
        <v>341</v>
      </c>
      <c r="T41" s="116" t="s">
        <v>341</v>
      </c>
      <c r="U41" s="116" t="s">
        <v>341</v>
      </c>
      <c r="V41" s="116" t="s">
        <v>341</v>
      </c>
      <c r="W41" s="116" t="s">
        <v>341</v>
      </c>
      <c r="X41" s="116" t="s">
        <v>341</v>
      </c>
      <c r="Y41" s="116" t="s">
        <v>341</v>
      </c>
      <c r="Z41" s="116" t="s">
        <v>341</v>
      </c>
      <c r="AA41" s="115" t="s">
        <v>341</v>
      </c>
      <c r="AB41" s="116" t="s">
        <v>341</v>
      </c>
      <c r="AC41" s="115" t="s">
        <v>341</v>
      </c>
      <c r="AD41" s="116" t="s">
        <v>341</v>
      </c>
      <c r="AE41" s="116" t="s">
        <v>341</v>
      </c>
      <c r="AF41" s="116" t="s">
        <v>341</v>
      </c>
      <c r="AG41" s="116" t="s">
        <v>341</v>
      </c>
      <c r="AH41" s="116" t="s">
        <v>341</v>
      </c>
      <c r="AI41" s="115" t="s">
        <v>341</v>
      </c>
      <c r="AJ41" s="116" t="s">
        <v>328</v>
      </c>
      <c r="AK41" s="116" t="s">
        <v>335</v>
      </c>
      <c r="AL41" s="115" t="s">
        <v>335</v>
      </c>
      <c r="AM41" s="115" t="s">
        <v>335</v>
      </c>
      <c r="AN41" s="116" t="s">
        <v>335</v>
      </c>
      <c r="AO41" s="116" t="s">
        <v>335</v>
      </c>
      <c r="AP41" s="116" t="s">
        <v>335</v>
      </c>
      <c r="AQ41" s="116" t="s">
        <v>336</v>
      </c>
      <c r="AR41" s="116" t="s">
        <v>336</v>
      </c>
      <c r="AS41" s="116" t="s">
        <v>339</v>
      </c>
      <c r="AT41" s="116" t="s">
        <v>339</v>
      </c>
    </row>
    <row r="42" spans="1:46" s="117" customFormat="1" ht="17.25" customHeight="1" x14ac:dyDescent="0.3">
      <c r="A42" s="111">
        <v>33</v>
      </c>
      <c r="B42" s="112" t="s">
        <v>371</v>
      </c>
      <c r="C42" s="113" t="s">
        <v>334</v>
      </c>
      <c r="D42" s="135" t="str">
        <f t="shared" ref="D42:D68" si="13">IFERROR(VLOOKUP(B42,driver,17,FALSE),"")</f>
        <v/>
      </c>
      <c r="E42" s="114">
        <f t="shared" si="2"/>
        <v>24</v>
      </c>
      <c r="F42" s="114">
        <f t="shared" si="3"/>
        <v>0</v>
      </c>
      <c r="G42" s="114">
        <f t="shared" si="4"/>
        <v>0</v>
      </c>
      <c r="H42" s="114">
        <f t="shared" si="5"/>
        <v>0</v>
      </c>
      <c r="I42" s="114">
        <f t="shared" si="6"/>
        <v>0</v>
      </c>
      <c r="J42" s="114">
        <f t="shared" si="7"/>
        <v>0</v>
      </c>
      <c r="K42" s="114">
        <f t="shared" si="8"/>
        <v>5</v>
      </c>
      <c r="L42" s="114">
        <f t="shared" si="9"/>
        <v>2</v>
      </c>
      <c r="M42" s="114">
        <f t="shared" si="10"/>
        <v>0</v>
      </c>
      <c r="N42" s="114">
        <f t="shared" si="11"/>
        <v>0</v>
      </c>
      <c r="O42" s="114">
        <f t="shared" si="12"/>
        <v>31</v>
      </c>
      <c r="P42" s="115" t="s">
        <v>335</v>
      </c>
      <c r="Q42" s="115" t="s">
        <v>335</v>
      </c>
      <c r="R42" s="116" t="s">
        <v>335</v>
      </c>
      <c r="S42" s="116" t="s">
        <v>335</v>
      </c>
      <c r="T42" s="116" t="s">
        <v>335</v>
      </c>
      <c r="U42" s="116" t="s">
        <v>335</v>
      </c>
      <c r="V42" s="116" t="s">
        <v>336</v>
      </c>
      <c r="W42" s="116" t="s">
        <v>336</v>
      </c>
      <c r="X42" s="116" t="s">
        <v>336</v>
      </c>
      <c r="Y42" s="116" t="s">
        <v>336</v>
      </c>
      <c r="Z42" s="116" t="s">
        <v>337</v>
      </c>
      <c r="AA42" s="115" t="s">
        <v>337</v>
      </c>
      <c r="AB42" s="116" t="s">
        <v>335</v>
      </c>
      <c r="AC42" s="116" t="s">
        <v>335</v>
      </c>
      <c r="AD42" s="116" t="s">
        <v>335</v>
      </c>
      <c r="AE42" s="116" t="s">
        <v>335</v>
      </c>
      <c r="AF42" s="116" t="s">
        <v>335</v>
      </c>
      <c r="AG42" s="116" t="s">
        <v>335</v>
      </c>
      <c r="AH42" s="116" t="s">
        <v>335</v>
      </c>
      <c r="AI42" s="116" t="s">
        <v>335</v>
      </c>
      <c r="AJ42" s="116" t="s">
        <v>336</v>
      </c>
      <c r="AK42" s="116" t="s">
        <v>336</v>
      </c>
      <c r="AL42" s="116" t="s">
        <v>336</v>
      </c>
      <c r="AM42" s="115" t="s">
        <v>336</v>
      </c>
      <c r="AN42" s="116" t="s">
        <v>336</v>
      </c>
      <c r="AO42" s="116" t="s">
        <v>342</v>
      </c>
      <c r="AP42" s="116" t="s">
        <v>358</v>
      </c>
      <c r="AQ42" s="116" t="s">
        <v>358</v>
      </c>
      <c r="AR42" s="116" t="s">
        <v>358</v>
      </c>
      <c r="AS42" s="116" t="s">
        <v>358</v>
      </c>
      <c r="AT42" s="116" t="s">
        <v>358</v>
      </c>
    </row>
    <row r="43" spans="1:46" s="117" customFormat="1" ht="17.25" customHeight="1" x14ac:dyDescent="0.3">
      <c r="A43" s="111">
        <v>34</v>
      </c>
      <c r="B43" s="112" t="s">
        <v>97</v>
      </c>
      <c r="C43" s="113" t="s">
        <v>334</v>
      </c>
      <c r="D43" s="135" t="str">
        <f t="shared" si="13"/>
        <v/>
      </c>
      <c r="E43" s="114">
        <f t="shared" si="2"/>
        <v>28</v>
      </c>
      <c r="F43" s="114">
        <f t="shared" si="3"/>
        <v>0</v>
      </c>
      <c r="G43" s="114">
        <f t="shared" si="4"/>
        <v>0</v>
      </c>
      <c r="H43" s="114">
        <f t="shared" si="5"/>
        <v>0</v>
      </c>
      <c r="I43" s="114">
        <f t="shared" si="6"/>
        <v>0</v>
      </c>
      <c r="J43" s="114">
        <f t="shared" si="7"/>
        <v>1</v>
      </c>
      <c r="K43" s="114">
        <f t="shared" si="8"/>
        <v>0</v>
      </c>
      <c r="L43" s="114">
        <f t="shared" si="9"/>
        <v>2</v>
      </c>
      <c r="M43" s="114">
        <f t="shared" si="10"/>
        <v>0</v>
      </c>
      <c r="N43" s="114">
        <f t="shared" si="11"/>
        <v>0</v>
      </c>
      <c r="O43" s="114">
        <f t="shared" si="12"/>
        <v>31</v>
      </c>
      <c r="P43" s="116" t="s">
        <v>335</v>
      </c>
      <c r="Q43" s="115" t="s">
        <v>335</v>
      </c>
      <c r="R43" s="116" t="s">
        <v>335</v>
      </c>
      <c r="S43" s="116" t="s">
        <v>335</v>
      </c>
      <c r="T43" s="115" t="s">
        <v>335</v>
      </c>
      <c r="U43" s="116" t="s">
        <v>335</v>
      </c>
      <c r="V43" s="116" t="s">
        <v>336</v>
      </c>
      <c r="W43" s="116" t="s">
        <v>336</v>
      </c>
      <c r="X43" s="116" t="s">
        <v>336</v>
      </c>
      <c r="Y43" s="116" t="s">
        <v>336</v>
      </c>
      <c r="Z43" s="116" t="s">
        <v>337</v>
      </c>
      <c r="AA43" s="116" t="s">
        <v>337</v>
      </c>
      <c r="AB43" s="116" t="s">
        <v>335</v>
      </c>
      <c r="AC43" s="116" t="s">
        <v>335</v>
      </c>
      <c r="AD43" s="116" t="s">
        <v>335</v>
      </c>
      <c r="AE43" s="116" t="s">
        <v>335</v>
      </c>
      <c r="AF43" s="116" t="s">
        <v>335</v>
      </c>
      <c r="AG43" s="116" t="s">
        <v>335</v>
      </c>
      <c r="AH43" s="116" t="s">
        <v>335</v>
      </c>
      <c r="AI43" s="116" t="s">
        <v>339</v>
      </c>
      <c r="AJ43" s="116" t="s">
        <v>336</v>
      </c>
      <c r="AK43" s="116" t="s">
        <v>336</v>
      </c>
      <c r="AL43" s="116" t="s">
        <v>336</v>
      </c>
      <c r="AM43" s="116" t="s">
        <v>342</v>
      </c>
      <c r="AN43" s="116" t="s">
        <v>342</v>
      </c>
      <c r="AO43" s="116" t="s">
        <v>342</v>
      </c>
      <c r="AP43" s="116" t="s">
        <v>342</v>
      </c>
      <c r="AQ43" s="116" t="s">
        <v>342</v>
      </c>
      <c r="AR43" s="116" t="s">
        <v>342</v>
      </c>
      <c r="AS43" s="116" t="s">
        <v>342</v>
      </c>
      <c r="AT43" s="116" t="s">
        <v>342</v>
      </c>
    </row>
    <row r="44" spans="1:46" s="117" customFormat="1" ht="17.25" customHeight="1" x14ac:dyDescent="0.3">
      <c r="A44" s="141">
        <v>35</v>
      </c>
      <c r="B44" s="142" t="s">
        <v>135</v>
      </c>
      <c r="C44" s="143" t="s">
        <v>334</v>
      </c>
      <c r="D44" s="144" t="str">
        <f t="shared" si="13"/>
        <v/>
      </c>
      <c r="E44" s="140">
        <f t="shared" si="2"/>
        <v>17</v>
      </c>
      <c r="F44" s="140">
        <f t="shared" si="3"/>
        <v>1</v>
      </c>
      <c r="G44" s="140">
        <f t="shared" si="4"/>
        <v>0</v>
      </c>
      <c r="H44" s="140">
        <f t="shared" si="5"/>
        <v>1</v>
      </c>
      <c r="I44" s="140">
        <f t="shared" si="6"/>
        <v>0</v>
      </c>
      <c r="J44" s="140">
        <f t="shared" si="7"/>
        <v>9</v>
      </c>
      <c r="K44" s="140">
        <f t="shared" si="8"/>
        <v>0</v>
      </c>
      <c r="L44" s="140">
        <f t="shared" si="9"/>
        <v>2</v>
      </c>
      <c r="M44" s="140">
        <f t="shared" si="10"/>
        <v>0</v>
      </c>
      <c r="N44" s="140">
        <f t="shared" si="11"/>
        <v>0</v>
      </c>
      <c r="O44" s="140">
        <f t="shared" si="12"/>
        <v>30</v>
      </c>
      <c r="P44" s="115" t="s">
        <v>335</v>
      </c>
      <c r="Q44" s="115" t="s">
        <v>339</v>
      </c>
      <c r="R44" s="116" t="s">
        <v>335</v>
      </c>
      <c r="S44" s="116" t="s">
        <v>335</v>
      </c>
      <c r="T44" s="115" t="s">
        <v>335</v>
      </c>
      <c r="U44" s="116"/>
      <c r="V44" s="116" t="s">
        <v>339</v>
      </c>
      <c r="W44" s="116" t="s">
        <v>339</v>
      </c>
      <c r="X44" s="116" t="s">
        <v>339</v>
      </c>
      <c r="Y44" s="116" t="s">
        <v>336</v>
      </c>
      <c r="Z44" s="116" t="s">
        <v>337</v>
      </c>
      <c r="AA44" s="116" t="s">
        <v>337</v>
      </c>
      <c r="AB44" s="116" t="s">
        <v>335</v>
      </c>
      <c r="AC44" s="116" t="s">
        <v>335</v>
      </c>
      <c r="AD44" s="116" t="s">
        <v>335</v>
      </c>
      <c r="AE44" s="116" t="s">
        <v>335</v>
      </c>
      <c r="AF44" s="116" t="s">
        <v>335</v>
      </c>
      <c r="AG44" s="116" t="s">
        <v>335</v>
      </c>
      <c r="AH44" s="116" t="s">
        <v>335</v>
      </c>
      <c r="AI44" s="116" t="s">
        <v>339</v>
      </c>
      <c r="AJ44" s="116" t="s">
        <v>339</v>
      </c>
      <c r="AK44" s="116" t="s">
        <v>339</v>
      </c>
      <c r="AL44" s="116" t="s">
        <v>339</v>
      </c>
      <c r="AM44" s="116" t="s">
        <v>339</v>
      </c>
      <c r="AN44" s="116" t="s">
        <v>342</v>
      </c>
      <c r="AO44" s="116" t="s">
        <v>342</v>
      </c>
      <c r="AP44" s="116" t="s">
        <v>336</v>
      </c>
      <c r="AQ44" s="116" t="s">
        <v>328</v>
      </c>
      <c r="AR44" s="116" t="s">
        <v>335</v>
      </c>
      <c r="AS44" s="116" t="s">
        <v>335</v>
      </c>
      <c r="AT44" s="116" t="s">
        <v>344</v>
      </c>
    </row>
    <row r="45" spans="1:46" s="117" customFormat="1" ht="17.25" customHeight="1" x14ac:dyDescent="0.3">
      <c r="A45" s="111">
        <v>36</v>
      </c>
      <c r="B45" s="112" t="s">
        <v>132</v>
      </c>
      <c r="C45" s="113" t="s">
        <v>334</v>
      </c>
      <c r="D45" s="135" t="str">
        <f t="shared" si="13"/>
        <v/>
      </c>
      <c r="E45" s="114">
        <f t="shared" si="2"/>
        <v>24</v>
      </c>
      <c r="F45" s="114">
        <f t="shared" si="3"/>
        <v>1</v>
      </c>
      <c r="G45" s="114">
        <f t="shared" si="4"/>
        <v>0</v>
      </c>
      <c r="H45" s="114">
        <f t="shared" si="5"/>
        <v>0</v>
      </c>
      <c r="I45" s="114">
        <f t="shared" si="6"/>
        <v>1</v>
      </c>
      <c r="J45" s="114">
        <f t="shared" si="7"/>
        <v>3</v>
      </c>
      <c r="K45" s="114">
        <f t="shared" si="8"/>
        <v>0</v>
      </c>
      <c r="L45" s="114">
        <f t="shared" si="9"/>
        <v>2</v>
      </c>
      <c r="M45" s="114">
        <f t="shared" si="10"/>
        <v>0</v>
      </c>
      <c r="N45" s="114">
        <f t="shared" si="11"/>
        <v>0</v>
      </c>
      <c r="O45" s="114">
        <f t="shared" si="12"/>
        <v>31</v>
      </c>
      <c r="P45" s="116" t="s">
        <v>339</v>
      </c>
      <c r="Q45" s="115" t="s">
        <v>335</v>
      </c>
      <c r="R45" s="116" t="s">
        <v>335</v>
      </c>
      <c r="S45" s="116" t="s">
        <v>335</v>
      </c>
      <c r="T45" s="116" t="s">
        <v>335</v>
      </c>
      <c r="U45" s="116" t="s">
        <v>335</v>
      </c>
      <c r="V45" s="116" t="s">
        <v>336</v>
      </c>
      <c r="W45" s="116" t="s">
        <v>336</v>
      </c>
      <c r="X45" s="116" t="s">
        <v>336</v>
      </c>
      <c r="Y45" s="116" t="s">
        <v>336</v>
      </c>
      <c r="Z45" s="116" t="s">
        <v>337</v>
      </c>
      <c r="AA45" s="116" t="s">
        <v>337</v>
      </c>
      <c r="AB45" s="116" t="s">
        <v>318</v>
      </c>
      <c r="AC45" s="116" t="s">
        <v>335</v>
      </c>
      <c r="AD45" s="116" t="s">
        <v>335</v>
      </c>
      <c r="AE45" s="116" t="s">
        <v>335</v>
      </c>
      <c r="AF45" s="116" t="s">
        <v>339</v>
      </c>
      <c r="AG45" s="116" t="s">
        <v>335</v>
      </c>
      <c r="AH45" s="116" t="s">
        <v>335</v>
      </c>
      <c r="AI45" s="116" t="s">
        <v>335</v>
      </c>
      <c r="AJ45" s="116" t="s">
        <v>336</v>
      </c>
      <c r="AK45" s="116" t="s">
        <v>336</v>
      </c>
      <c r="AL45" s="116" t="s">
        <v>336</v>
      </c>
      <c r="AM45" s="115" t="s">
        <v>336</v>
      </c>
      <c r="AN45" s="116" t="s">
        <v>336</v>
      </c>
      <c r="AO45" s="116" t="s">
        <v>336</v>
      </c>
      <c r="AP45" s="116" t="s">
        <v>339</v>
      </c>
      <c r="AQ45" s="116" t="s">
        <v>328</v>
      </c>
      <c r="AR45" s="116" t="s">
        <v>335</v>
      </c>
      <c r="AS45" s="116" t="s">
        <v>335</v>
      </c>
      <c r="AT45" s="116" t="s">
        <v>335</v>
      </c>
    </row>
    <row r="46" spans="1:46" s="117" customFormat="1" ht="17.25" customHeight="1" x14ac:dyDescent="0.3">
      <c r="A46" s="111">
        <v>37</v>
      </c>
      <c r="B46" s="112" t="s">
        <v>359</v>
      </c>
      <c r="C46" s="113" t="s">
        <v>334</v>
      </c>
      <c r="D46" s="135" t="str">
        <f t="shared" si="13"/>
        <v/>
      </c>
      <c r="E46" s="114">
        <f t="shared" si="2"/>
        <v>25</v>
      </c>
      <c r="F46" s="114">
        <f t="shared" si="3"/>
        <v>2</v>
      </c>
      <c r="G46" s="114">
        <f t="shared" si="4"/>
        <v>0</v>
      </c>
      <c r="H46" s="114">
        <f t="shared" si="5"/>
        <v>1</v>
      </c>
      <c r="I46" s="114">
        <f t="shared" si="6"/>
        <v>0</v>
      </c>
      <c r="J46" s="114">
        <f t="shared" si="7"/>
        <v>2</v>
      </c>
      <c r="K46" s="114">
        <f t="shared" si="8"/>
        <v>0</v>
      </c>
      <c r="L46" s="114">
        <f t="shared" si="9"/>
        <v>1</v>
      </c>
      <c r="M46" s="114">
        <f t="shared" si="10"/>
        <v>0</v>
      </c>
      <c r="N46" s="114">
        <f t="shared" si="11"/>
        <v>0</v>
      </c>
      <c r="O46" s="114">
        <f t="shared" si="12"/>
        <v>31</v>
      </c>
      <c r="P46" s="116" t="s">
        <v>336</v>
      </c>
      <c r="Q46" s="116" t="s">
        <v>336</v>
      </c>
      <c r="R46" s="116" t="s">
        <v>339</v>
      </c>
      <c r="S46" s="116" t="s">
        <v>336</v>
      </c>
      <c r="T46" s="116" t="s">
        <v>336</v>
      </c>
      <c r="U46" s="116" t="s">
        <v>336</v>
      </c>
      <c r="V46" s="116" t="s">
        <v>328</v>
      </c>
      <c r="W46" s="116" t="s">
        <v>335</v>
      </c>
      <c r="X46" s="116" t="s">
        <v>335</v>
      </c>
      <c r="Y46" s="116" t="s">
        <v>335</v>
      </c>
      <c r="Z46" s="116" t="s">
        <v>335</v>
      </c>
      <c r="AA46" s="116" t="s">
        <v>337</v>
      </c>
      <c r="AB46" s="116" t="s">
        <v>336</v>
      </c>
      <c r="AC46" s="115" t="s">
        <v>336</v>
      </c>
      <c r="AD46" s="116" t="s">
        <v>336</v>
      </c>
      <c r="AE46" s="116" t="s">
        <v>336</v>
      </c>
      <c r="AF46" s="116" t="s">
        <v>336</v>
      </c>
      <c r="AG46" s="116" t="s">
        <v>344</v>
      </c>
      <c r="AH46" s="116" t="s">
        <v>336</v>
      </c>
      <c r="AI46" s="116" t="s">
        <v>336</v>
      </c>
      <c r="AJ46" s="116" t="s">
        <v>328</v>
      </c>
      <c r="AK46" s="116" t="s">
        <v>339</v>
      </c>
      <c r="AL46" s="115" t="s">
        <v>335</v>
      </c>
      <c r="AM46" s="116" t="s">
        <v>335</v>
      </c>
      <c r="AN46" s="116" t="s">
        <v>335</v>
      </c>
      <c r="AO46" s="116" t="s">
        <v>335</v>
      </c>
      <c r="AP46" s="116" t="s">
        <v>335</v>
      </c>
      <c r="AQ46" s="116" t="s">
        <v>336</v>
      </c>
      <c r="AR46" s="116" t="s">
        <v>336</v>
      </c>
      <c r="AS46" s="116" t="s">
        <v>336</v>
      </c>
      <c r="AT46" s="116" t="s">
        <v>336</v>
      </c>
    </row>
    <row r="47" spans="1:46" s="117" customFormat="1" ht="17.25" customHeight="1" x14ac:dyDescent="0.3">
      <c r="A47" s="111">
        <v>38</v>
      </c>
      <c r="B47" s="112" t="s">
        <v>360</v>
      </c>
      <c r="C47" s="113" t="s">
        <v>334</v>
      </c>
      <c r="D47" s="135" t="str">
        <f t="shared" si="13"/>
        <v/>
      </c>
      <c r="E47" s="114">
        <f t="shared" si="2"/>
        <v>28</v>
      </c>
      <c r="F47" s="114">
        <f t="shared" si="3"/>
        <v>1</v>
      </c>
      <c r="G47" s="114">
        <f t="shared" si="4"/>
        <v>0</v>
      </c>
      <c r="H47" s="114">
        <f t="shared" si="5"/>
        <v>0</v>
      </c>
      <c r="I47" s="114">
        <f t="shared" si="6"/>
        <v>0</v>
      </c>
      <c r="J47" s="114">
        <f t="shared" si="7"/>
        <v>0</v>
      </c>
      <c r="K47" s="114">
        <f t="shared" si="8"/>
        <v>0</v>
      </c>
      <c r="L47" s="114">
        <f t="shared" si="9"/>
        <v>2</v>
      </c>
      <c r="M47" s="114">
        <f t="shared" si="10"/>
        <v>0</v>
      </c>
      <c r="N47" s="114">
        <f t="shared" si="11"/>
        <v>0</v>
      </c>
      <c r="O47" s="114">
        <f t="shared" si="12"/>
        <v>31</v>
      </c>
      <c r="P47" s="115" t="s">
        <v>335</v>
      </c>
      <c r="Q47" s="116" t="s">
        <v>335</v>
      </c>
      <c r="R47" s="116" t="s">
        <v>335</v>
      </c>
      <c r="S47" s="116" t="s">
        <v>335</v>
      </c>
      <c r="T47" s="115" t="s">
        <v>335</v>
      </c>
      <c r="U47" s="116" t="s">
        <v>335</v>
      </c>
      <c r="V47" s="116" t="s">
        <v>336</v>
      </c>
      <c r="W47" s="116" t="s">
        <v>336</v>
      </c>
      <c r="X47" s="116" t="s">
        <v>336</v>
      </c>
      <c r="Y47" s="116" t="s">
        <v>336</v>
      </c>
      <c r="Z47" s="116" t="s">
        <v>337</v>
      </c>
      <c r="AA47" s="116" t="s">
        <v>337</v>
      </c>
      <c r="AB47" s="116" t="s">
        <v>335</v>
      </c>
      <c r="AC47" s="116" t="s">
        <v>335</v>
      </c>
      <c r="AD47" s="116" t="s">
        <v>335</v>
      </c>
      <c r="AE47" s="116" t="s">
        <v>335</v>
      </c>
      <c r="AF47" s="116" t="s">
        <v>335</v>
      </c>
      <c r="AG47" s="116" t="s">
        <v>335</v>
      </c>
      <c r="AH47" s="116" t="s">
        <v>335</v>
      </c>
      <c r="AI47" s="116" t="s">
        <v>335</v>
      </c>
      <c r="AJ47" s="116" t="s">
        <v>336</v>
      </c>
      <c r="AK47" s="116" t="s">
        <v>336</v>
      </c>
      <c r="AL47" s="116" t="s">
        <v>336</v>
      </c>
      <c r="AM47" s="115" t="s">
        <v>336</v>
      </c>
      <c r="AN47" s="116" t="s">
        <v>336</v>
      </c>
      <c r="AO47" s="116" t="s">
        <v>336</v>
      </c>
      <c r="AP47" s="116" t="s">
        <v>336</v>
      </c>
      <c r="AQ47" s="116" t="s">
        <v>328</v>
      </c>
      <c r="AR47" s="116" t="s">
        <v>335</v>
      </c>
      <c r="AS47" s="116" t="s">
        <v>335</v>
      </c>
      <c r="AT47" s="116" t="s">
        <v>335</v>
      </c>
    </row>
    <row r="48" spans="1:46" s="117" customFormat="1" ht="17.25" customHeight="1" x14ac:dyDescent="0.3">
      <c r="A48" s="111">
        <v>39</v>
      </c>
      <c r="B48" s="112" t="s">
        <v>302</v>
      </c>
      <c r="C48" s="113" t="s">
        <v>334</v>
      </c>
      <c r="D48" s="135" t="str">
        <f t="shared" si="13"/>
        <v/>
      </c>
      <c r="E48" s="114">
        <f t="shared" si="2"/>
        <v>27</v>
      </c>
      <c r="F48" s="114">
        <f t="shared" si="3"/>
        <v>2</v>
      </c>
      <c r="G48" s="114">
        <f t="shared" si="4"/>
        <v>0</v>
      </c>
      <c r="H48" s="114">
        <f t="shared" si="5"/>
        <v>0</v>
      </c>
      <c r="I48" s="114">
        <f t="shared" si="6"/>
        <v>0</v>
      </c>
      <c r="J48" s="114">
        <f t="shared" si="7"/>
        <v>1</v>
      </c>
      <c r="K48" s="114">
        <f t="shared" si="8"/>
        <v>0</v>
      </c>
      <c r="L48" s="114">
        <f t="shared" si="9"/>
        <v>1</v>
      </c>
      <c r="M48" s="114">
        <f t="shared" si="10"/>
        <v>0</v>
      </c>
      <c r="N48" s="114">
        <f t="shared" si="11"/>
        <v>0</v>
      </c>
      <c r="O48" s="114">
        <f t="shared" si="12"/>
        <v>31</v>
      </c>
      <c r="P48" s="116" t="s">
        <v>336</v>
      </c>
      <c r="Q48" s="116" t="s">
        <v>336</v>
      </c>
      <c r="R48" s="116" t="s">
        <v>336</v>
      </c>
      <c r="S48" s="116" t="s">
        <v>336</v>
      </c>
      <c r="T48" s="116" t="s">
        <v>336</v>
      </c>
      <c r="U48" s="116" t="s">
        <v>336</v>
      </c>
      <c r="V48" s="116" t="s">
        <v>328</v>
      </c>
      <c r="W48" s="116" t="s">
        <v>335</v>
      </c>
      <c r="X48" s="116" t="s">
        <v>335</v>
      </c>
      <c r="Y48" s="116" t="s">
        <v>335</v>
      </c>
      <c r="Z48" s="116" t="s">
        <v>335</v>
      </c>
      <c r="AA48" s="116" t="s">
        <v>337</v>
      </c>
      <c r="AB48" s="116" t="s">
        <v>336</v>
      </c>
      <c r="AC48" s="115" t="s">
        <v>336</v>
      </c>
      <c r="AD48" s="116" t="s">
        <v>336</v>
      </c>
      <c r="AE48" s="116" t="s">
        <v>336</v>
      </c>
      <c r="AF48" s="116" t="s">
        <v>336</v>
      </c>
      <c r="AG48" s="116" t="s">
        <v>336</v>
      </c>
      <c r="AH48" s="116" t="s">
        <v>336</v>
      </c>
      <c r="AI48" s="115" t="s">
        <v>336</v>
      </c>
      <c r="AJ48" s="116" t="s">
        <v>328</v>
      </c>
      <c r="AK48" s="116" t="s">
        <v>335</v>
      </c>
      <c r="AL48" s="115" t="s">
        <v>335</v>
      </c>
      <c r="AM48" s="115" t="s">
        <v>339</v>
      </c>
      <c r="AN48" s="116" t="s">
        <v>335</v>
      </c>
      <c r="AO48" s="116" t="s">
        <v>335</v>
      </c>
      <c r="AP48" s="116" t="s">
        <v>335</v>
      </c>
      <c r="AQ48" s="116" t="s">
        <v>336</v>
      </c>
      <c r="AR48" s="116" t="s">
        <v>336</v>
      </c>
      <c r="AS48" s="116" t="s">
        <v>336</v>
      </c>
      <c r="AT48" s="116" t="s">
        <v>336</v>
      </c>
    </row>
    <row r="49" spans="1:46" s="117" customFormat="1" ht="17.25" customHeight="1" x14ac:dyDescent="0.3">
      <c r="A49" s="141">
        <v>40</v>
      </c>
      <c r="B49" s="142" t="s">
        <v>116</v>
      </c>
      <c r="C49" s="143" t="s">
        <v>334</v>
      </c>
      <c r="D49" s="144" t="str">
        <f t="shared" si="13"/>
        <v/>
      </c>
      <c r="E49" s="140">
        <f t="shared" si="2"/>
        <v>7</v>
      </c>
      <c r="F49" s="140">
        <f t="shared" si="3"/>
        <v>1</v>
      </c>
      <c r="G49" s="140">
        <f t="shared" si="4"/>
        <v>0</v>
      </c>
      <c r="H49" s="140">
        <f t="shared" si="5"/>
        <v>0</v>
      </c>
      <c r="I49" s="140">
        <f t="shared" si="6"/>
        <v>0</v>
      </c>
      <c r="J49" s="140">
        <f t="shared" si="7"/>
        <v>1</v>
      </c>
      <c r="K49" s="140">
        <f t="shared" si="8"/>
        <v>0</v>
      </c>
      <c r="L49" s="140">
        <f t="shared" si="9"/>
        <v>0</v>
      </c>
      <c r="M49" s="140">
        <f t="shared" si="10"/>
        <v>21</v>
      </c>
      <c r="N49" s="140">
        <f t="shared" si="11"/>
        <v>0</v>
      </c>
      <c r="O49" s="140">
        <f t="shared" si="12"/>
        <v>30</v>
      </c>
      <c r="P49" s="115" t="s">
        <v>341</v>
      </c>
      <c r="Q49" s="115" t="s">
        <v>341</v>
      </c>
      <c r="R49" s="115" t="s">
        <v>341</v>
      </c>
      <c r="S49" s="115" t="s">
        <v>341</v>
      </c>
      <c r="T49" s="115" t="s">
        <v>341</v>
      </c>
      <c r="U49" s="116" t="s">
        <v>341</v>
      </c>
      <c r="V49" s="116" t="s">
        <v>341</v>
      </c>
      <c r="W49" s="116" t="s">
        <v>341</v>
      </c>
      <c r="X49" s="116" t="s">
        <v>341</v>
      </c>
      <c r="Y49" s="116" t="s">
        <v>341</v>
      </c>
      <c r="Z49" s="116" t="s">
        <v>341</v>
      </c>
      <c r="AA49" s="116" t="s">
        <v>341</v>
      </c>
      <c r="AB49" s="116" t="s">
        <v>341</v>
      </c>
      <c r="AC49" s="116" t="s">
        <v>341</v>
      </c>
      <c r="AD49" s="116" t="s">
        <v>341</v>
      </c>
      <c r="AE49" s="116" t="s">
        <v>341</v>
      </c>
      <c r="AF49" s="116" t="s">
        <v>341</v>
      </c>
      <c r="AG49" s="116" t="s">
        <v>341</v>
      </c>
      <c r="AH49" s="116" t="s">
        <v>341</v>
      </c>
      <c r="AI49" s="116" t="s">
        <v>341</v>
      </c>
      <c r="AJ49" s="116" t="s">
        <v>341</v>
      </c>
      <c r="AK49" s="116" t="s">
        <v>335</v>
      </c>
      <c r="AL49" s="116" t="s">
        <v>336</v>
      </c>
      <c r="AM49" s="115" t="s">
        <v>336</v>
      </c>
      <c r="AN49" s="116" t="s">
        <v>336</v>
      </c>
      <c r="AO49" s="116"/>
      <c r="AP49" s="116" t="s">
        <v>339</v>
      </c>
      <c r="AQ49" s="116" t="s">
        <v>328</v>
      </c>
      <c r="AR49" s="116" t="s">
        <v>335</v>
      </c>
      <c r="AS49" s="116" t="s">
        <v>335</v>
      </c>
      <c r="AT49" s="116" t="s">
        <v>335</v>
      </c>
    </row>
    <row r="50" spans="1:46" s="117" customFormat="1" ht="17.25" customHeight="1" x14ac:dyDescent="0.3">
      <c r="A50" s="111">
        <v>41</v>
      </c>
      <c r="B50" s="112" t="s">
        <v>361</v>
      </c>
      <c r="C50" s="113" t="s">
        <v>334</v>
      </c>
      <c r="D50" s="135" t="str">
        <f t="shared" si="13"/>
        <v/>
      </c>
      <c r="E50" s="114">
        <f t="shared" si="2"/>
        <v>10</v>
      </c>
      <c r="F50" s="114">
        <f t="shared" si="3"/>
        <v>0</v>
      </c>
      <c r="G50" s="114">
        <f t="shared" si="4"/>
        <v>0</v>
      </c>
      <c r="H50" s="114">
        <f t="shared" si="5"/>
        <v>0</v>
      </c>
      <c r="I50" s="114">
        <f t="shared" si="6"/>
        <v>0</v>
      </c>
      <c r="J50" s="114">
        <f t="shared" si="7"/>
        <v>0</v>
      </c>
      <c r="K50" s="114">
        <f t="shared" si="8"/>
        <v>0</v>
      </c>
      <c r="L50" s="114">
        <f t="shared" si="9"/>
        <v>0</v>
      </c>
      <c r="M50" s="114">
        <f t="shared" si="10"/>
        <v>21</v>
      </c>
      <c r="N50" s="114">
        <f t="shared" si="11"/>
        <v>0</v>
      </c>
      <c r="O50" s="114">
        <f t="shared" si="12"/>
        <v>31</v>
      </c>
      <c r="P50" s="116" t="s">
        <v>336</v>
      </c>
      <c r="Q50" s="116" t="s">
        <v>341</v>
      </c>
      <c r="R50" s="116" t="s">
        <v>341</v>
      </c>
      <c r="S50" s="116" t="s">
        <v>341</v>
      </c>
      <c r="T50" s="116" t="s">
        <v>341</v>
      </c>
      <c r="U50" s="116" t="s">
        <v>341</v>
      </c>
      <c r="V50" s="116" t="s">
        <v>341</v>
      </c>
      <c r="W50" s="116" t="s">
        <v>341</v>
      </c>
      <c r="X50" s="116" t="s">
        <v>341</v>
      </c>
      <c r="Y50" s="116" t="s">
        <v>341</v>
      </c>
      <c r="Z50" s="116" t="s">
        <v>341</v>
      </c>
      <c r="AA50" s="116" t="s">
        <v>341</v>
      </c>
      <c r="AB50" s="116" t="s">
        <v>341</v>
      </c>
      <c r="AC50" s="115" t="s">
        <v>341</v>
      </c>
      <c r="AD50" s="116" t="s">
        <v>341</v>
      </c>
      <c r="AE50" s="116" t="s">
        <v>341</v>
      </c>
      <c r="AF50" s="116" t="s">
        <v>341</v>
      </c>
      <c r="AG50" s="116" t="s">
        <v>341</v>
      </c>
      <c r="AH50" s="116" t="s">
        <v>341</v>
      </c>
      <c r="AI50" s="116" t="s">
        <v>341</v>
      </c>
      <c r="AJ50" s="116" t="s">
        <v>341</v>
      </c>
      <c r="AK50" s="116" t="s">
        <v>341</v>
      </c>
      <c r="AL50" s="115" t="s">
        <v>342</v>
      </c>
      <c r="AM50" s="115" t="s">
        <v>342</v>
      </c>
      <c r="AN50" s="116" t="s">
        <v>342</v>
      </c>
      <c r="AO50" s="116" t="s">
        <v>342</v>
      </c>
      <c r="AP50" s="116" t="s">
        <v>342</v>
      </c>
      <c r="AQ50" s="116" t="s">
        <v>342</v>
      </c>
      <c r="AR50" s="116" t="s">
        <v>342</v>
      </c>
      <c r="AS50" s="116" t="s">
        <v>342</v>
      </c>
      <c r="AT50" s="116" t="s">
        <v>342</v>
      </c>
    </row>
    <row r="51" spans="1:46" s="117" customFormat="1" ht="17.25" customHeight="1" x14ac:dyDescent="0.3">
      <c r="A51" s="111">
        <v>42</v>
      </c>
      <c r="B51" s="112" t="s">
        <v>280</v>
      </c>
      <c r="C51" s="113" t="s">
        <v>334</v>
      </c>
      <c r="D51" s="135" t="str">
        <f t="shared" si="13"/>
        <v/>
      </c>
      <c r="E51" s="114">
        <f t="shared" si="2"/>
        <v>10</v>
      </c>
      <c r="F51" s="114">
        <f t="shared" si="3"/>
        <v>1</v>
      </c>
      <c r="G51" s="114">
        <f t="shared" si="4"/>
        <v>0</v>
      </c>
      <c r="H51" s="114">
        <f t="shared" si="5"/>
        <v>0</v>
      </c>
      <c r="I51" s="114">
        <f t="shared" si="6"/>
        <v>0</v>
      </c>
      <c r="J51" s="114">
        <f t="shared" si="7"/>
        <v>0</v>
      </c>
      <c r="K51" s="114">
        <f t="shared" si="8"/>
        <v>0</v>
      </c>
      <c r="L51" s="114">
        <f t="shared" si="9"/>
        <v>0</v>
      </c>
      <c r="M51" s="114">
        <f t="shared" si="10"/>
        <v>20</v>
      </c>
      <c r="N51" s="114">
        <f t="shared" si="11"/>
        <v>0</v>
      </c>
      <c r="O51" s="114">
        <f t="shared" si="12"/>
        <v>31</v>
      </c>
      <c r="P51" s="115" t="s">
        <v>335</v>
      </c>
      <c r="Q51" s="115" t="s">
        <v>341</v>
      </c>
      <c r="R51" s="116" t="s">
        <v>341</v>
      </c>
      <c r="S51" s="116" t="s">
        <v>341</v>
      </c>
      <c r="T51" s="115" t="s">
        <v>341</v>
      </c>
      <c r="U51" s="116" t="s">
        <v>341</v>
      </c>
      <c r="V51" s="116" t="s">
        <v>341</v>
      </c>
      <c r="W51" s="116" t="s">
        <v>341</v>
      </c>
      <c r="X51" s="116" t="s">
        <v>341</v>
      </c>
      <c r="Y51" s="116" t="s">
        <v>341</v>
      </c>
      <c r="Z51" s="116" t="s">
        <v>341</v>
      </c>
      <c r="AA51" s="116" t="s">
        <v>341</v>
      </c>
      <c r="AB51" s="116" t="s">
        <v>341</v>
      </c>
      <c r="AC51" s="116" t="s">
        <v>341</v>
      </c>
      <c r="AD51" s="116" t="s">
        <v>341</v>
      </c>
      <c r="AE51" s="116" t="s">
        <v>341</v>
      </c>
      <c r="AF51" s="116" t="s">
        <v>341</v>
      </c>
      <c r="AG51" s="116" t="s">
        <v>341</v>
      </c>
      <c r="AH51" s="116" t="s">
        <v>341</v>
      </c>
      <c r="AI51" s="116" t="s">
        <v>341</v>
      </c>
      <c r="AJ51" s="116" t="s">
        <v>341</v>
      </c>
      <c r="AK51" s="116" t="s">
        <v>342</v>
      </c>
      <c r="AL51" s="116" t="s">
        <v>342</v>
      </c>
      <c r="AM51" s="115" t="s">
        <v>342</v>
      </c>
      <c r="AN51" s="116" t="s">
        <v>342</v>
      </c>
      <c r="AO51" s="116" t="s">
        <v>342</v>
      </c>
      <c r="AP51" s="116" t="s">
        <v>342</v>
      </c>
      <c r="AQ51" s="116" t="s">
        <v>328</v>
      </c>
      <c r="AR51" s="116" t="s">
        <v>335</v>
      </c>
      <c r="AS51" s="116" t="s">
        <v>335</v>
      </c>
      <c r="AT51" s="116" t="s">
        <v>335</v>
      </c>
    </row>
    <row r="52" spans="1:46" s="117" customFormat="1" ht="17.25" customHeight="1" x14ac:dyDescent="0.3">
      <c r="A52" s="111">
        <v>43</v>
      </c>
      <c r="B52" s="112" t="s">
        <v>180</v>
      </c>
      <c r="C52" s="113" t="s">
        <v>334</v>
      </c>
      <c r="D52" s="135" t="str">
        <f t="shared" si="13"/>
        <v/>
      </c>
      <c r="E52" s="114">
        <f t="shared" si="2"/>
        <v>27</v>
      </c>
      <c r="F52" s="114">
        <f t="shared" si="3"/>
        <v>2</v>
      </c>
      <c r="G52" s="114">
        <f t="shared" si="4"/>
        <v>0</v>
      </c>
      <c r="H52" s="114">
        <f t="shared" si="5"/>
        <v>0</v>
      </c>
      <c r="I52" s="114">
        <f t="shared" si="6"/>
        <v>0</v>
      </c>
      <c r="J52" s="114">
        <f t="shared" si="7"/>
        <v>1</v>
      </c>
      <c r="K52" s="114">
        <f t="shared" si="8"/>
        <v>0</v>
      </c>
      <c r="L52" s="114">
        <f t="shared" si="9"/>
        <v>1</v>
      </c>
      <c r="M52" s="114">
        <f t="shared" si="10"/>
        <v>0</v>
      </c>
      <c r="N52" s="114">
        <f t="shared" si="11"/>
        <v>0</v>
      </c>
      <c r="O52" s="114">
        <f t="shared" si="12"/>
        <v>31</v>
      </c>
      <c r="P52" s="116" t="s">
        <v>336</v>
      </c>
      <c r="Q52" s="116" t="s">
        <v>336</v>
      </c>
      <c r="R52" s="116" t="s">
        <v>336</v>
      </c>
      <c r="S52" s="116" t="s">
        <v>336</v>
      </c>
      <c r="T52" s="116" t="s">
        <v>336</v>
      </c>
      <c r="U52" s="116" t="s">
        <v>336</v>
      </c>
      <c r="V52" s="116" t="s">
        <v>328</v>
      </c>
      <c r="W52" s="116" t="s">
        <v>335</v>
      </c>
      <c r="X52" s="116" t="s">
        <v>335</v>
      </c>
      <c r="Y52" s="116" t="s">
        <v>335</v>
      </c>
      <c r="Z52" s="116" t="s">
        <v>335</v>
      </c>
      <c r="AA52" s="116" t="s">
        <v>337</v>
      </c>
      <c r="AB52" s="116" t="s">
        <v>336</v>
      </c>
      <c r="AC52" s="116" t="s">
        <v>336</v>
      </c>
      <c r="AD52" s="116" t="s">
        <v>336</v>
      </c>
      <c r="AE52" s="116" t="s">
        <v>336</v>
      </c>
      <c r="AF52" s="116" t="s">
        <v>336</v>
      </c>
      <c r="AG52" s="116" t="s">
        <v>336</v>
      </c>
      <c r="AH52" s="116" t="s">
        <v>336</v>
      </c>
      <c r="AI52" s="115" t="s">
        <v>336</v>
      </c>
      <c r="AJ52" s="116" t="s">
        <v>328</v>
      </c>
      <c r="AK52" s="116" t="s">
        <v>335</v>
      </c>
      <c r="AL52" s="115" t="s">
        <v>335</v>
      </c>
      <c r="AM52" s="115" t="s">
        <v>335</v>
      </c>
      <c r="AN52" s="115" t="s">
        <v>335</v>
      </c>
      <c r="AO52" s="115" t="s">
        <v>335</v>
      </c>
      <c r="AP52" s="115" t="s">
        <v>335</v>
      </c>
      <c r="AQ52" s="115" t="s">
        <v>336</v>
      </c>
      <c r="AR52" s="115" t="s">
        <v>336</v>
      </c>
      <c r="AS52" s="116" t="s">
        <v>339</v>
      </c>
      <c r="AT52" s="116" t="s">
        <v>336</v>
      </c>
    </row>
    <row r="53" spans="1:46" s="117" customFormat="1" ht="17.25" customHeight="1" x14ac:dyDescent="0.3">
      <c r="A53" s="111">
        <v>44</v>
      </c>
      <c r="B53" s="112" t="s">
        <v>94</v>
      </c>
      <c r="C53" s="113" t="s">
        <v>334</v>
      </c>
      <c r="D53" s="135" t="str">
        <f t="shared" si="13"/>
        <v/>
      </c>
      <c r="E53" s="114">
        <f t="shared" si="2"/>
        <v>25</v>
      </c>
      <c r="F53" s="114">
        <f t="shared" si="3"/>
        <v>1</v>
      </c>
      <c r="G53" s="114">
        <f t="shared" si="4"/>
        <v>1</v>
      </c>
      <c r="H53" s="114">
        <f t="shared" si="5"/>
        <v>0</v>
      </c>
      <c r="I53" s="114">
        <f t="shared" si="6"/>
        <v>0</v>
      </c>
      <c r="J53" s="114">
        <f t="shared" si="7"/>
        <v>2</v>
      </c>
      <c r="K53" s="114">
        <f t="shared" si="8"/>
        <v>0</v>
      </c>
      <c r="L53" s="114">
        <f t="shared" si="9"/>
        <v>2</v>
      </c>
      <c r="M53" s="114">
        <f t="shared" si="10"/>
        <v>0</v>
      </c>
      <c r="N53" s="114">
        <f t="shared" si="11"/>
        <v>0</v>
      </c>
      <c r="O53" s="114">
        <f t="shared" si="12"/>
        <v>31</v>
      </c>
      <c r="P53" s="115" t="s">
        <v>335</v>
      </c>
      <c r="Q53" s="115" t="s">
        <v>335</v>
      </c>
      <c r="R53" s="116" t="s">
        <v>335</v>
      </c>
      <c r="S53" s="116" t="s">
        <v>335</v>
      </c>
      <c r="T53" s="115" t="s">
        <v>338</v>
      </c>
      <c r="U53" s="116" t="s">
        <v>339</v>
      </c>
      <c r="V53" s="116" t="s">
        <v>339</v>
      </c>
      <c r="W53" s="116" t="s">
        <v>336</v>
      </c>
      <c r="X53" s="116" t="s">
        <v>336</v>
      </c>
      <c r="Y53" s="116" t="s">
        <v>336</v>
      </c>
      <c r="Z53" s="116" t="s">
        <v>337</v>
      </c>
      <c r="AA53" s="116" t="s">
        <v>337</v>
      </c>
      <c r="AB53" s="116" t="s">
        <v>335</v>
      </c>
      <c r="AC53" s="116" t="s">
        <v>335</v>
      </c>
      <c r="AD53" s="116" t="s">
        <v>335</v>
      </c>
      <c r="AE53" s="116" t="s">
        <v>335</v>
      </c>
      <c r="AF53" s="116" t="s">
        <v>335</v>
      </c>
      <c r="AG53" s="116" t="s">
        <v>335</v>
      </c>
      <c r="AH53" s="116" t="s">
        <v>335</v>
      </c>
      <c r="AI53" s="116" t="s">
        <v>335</v>
      </c>
      <c r="AJ53" s="116" t="s">
        <v>336</v>
      </c>
      <c r="AK53" s="116" t="s">
        <v>336</v>
      </c>
      <c r="AL53" s="116" t="s">
        <v>336</v>
      </c>
      <c r="AM53" s="115" t="s">
        <v>342</v>
      </c>
      <c r="AN53" s="116" t="s">
        <v>336</v>
      </c>
      <c r="AO53" s="116" t="s">
        <v>336</v>
      </c>
      <c r="AP53" s="116" t="s">
        <v>336</v>
      </c>
      <c r="AQ53" s="116" t="s">
        <v>328</v>
      </c>
      <c r="AR53" s="116" t="s">
        <v>335</v>
      </c>
      <c r="AS53" s="116" t="s">
        <v>335</v>
      </c>
      <c r="AT53" s="116" t="s">
        <v>335</v>
      </c>
    </row>
    <row r="54" spans="1:46" s="117" customFormat="1" ht="17.25" customHeight="1" x14ac:dyDescent="0.3">
      <c r="A54" s="111">
        <v>45</v>
      </c>
      <c r="B54" s="112" t="s">
        <v>111</v>
      </c>
      <c r="C54" s="113" t="s">
        <v>334</v>
      </c>
      <c r="D54" s="135" t="str">
        <f t="shared" si="13"/>
        <v/>
      </c>
      <c r="E54" s="114">
        <f t="shared" si="2"/>
        <v>5</v>
      </c>
      <c r="F54" s="114">
        <f t="shared" si="3"/>
        <v>1</v>
      </c>
      <c r="G54" s="114">
        <f t="shared" si="4"/>
        <v>0</v>
      </c>
      <c r="H54" s="114">
        <f t="shared" si="5"/>
        <v>0</v>
      </c>
      <c r="I54" s="114">
        <f t="shared" si="6"/>
        <v>0</v>
      </c>
      <c r="J54" s="114">
        <f t="shared" si="7"/>
        <v>2</v>
      </c>
      <c r="K54" s="114">
        <f t="shared" si="8"/>
        <v>0</v>
      </c>
      <c r="L54" s="114">
        <f t="shared" si="9"/>
        <v>0</v>
      </c>
      <c r="M54" s="114">
        <f t="shared" si="10"/>
        <v>23</v>
      </c>
      <c r="N54" s="114">
        <f t="shared" si="11"/>
        <v>0</v>
      </c>
      <c r="O54" s="114">
        <f t="shared" si="12"/>
        <v>31</v>
      </c>
      <c r="P54" s="116" t="s">
        <v>336</v>
      </c>
      <c r="Q54" s="116" t="s">
        <v>339</v>
      </c>
      <c r="R54" s="116" t="s">
        <v>336</v>
      </c>
      <c r="S54" s="116" t="s">
        <v>336</v>
      </c>
      <c r="T54" s="116" t="s">
        <v>336</v>
      </c>
      <c r="U54" s="116" t="s">
        <v>339</v>
      </c>
      <c r="V54" s="116" t="s">
        <v>328</v>
      </c>
      <c r="W54" s="116" t="s">
        <v>335</v>
      </c>
      <c r="X54" s="116" t="s">
        <v>341</v>
      </c>
      <c r="Y54" s="116" t="s">
        <v>341</v>
      </c>
      <c r="Z54" s="116" t="s">
        <v>341</v>
      </c>
      <c r="AA54" s="116" t="s">
        <v>341</v>
      </c>
      <c r="AB54" s="116" t="s">
        <v>341</v>
      </c>
      <c r="AC54" s="116" t="s">
        <v>341</v>
      </c>
      <c r="AD54" s="116" t="s">
        <v>341</v>
      </c>
      <c r="AE54" s="116" t="s">
        <v>341</v>
      </c>
      <c r="AF54" s="116" t="s">
        <v>341</v>
      </c>
      <c r="AG54" s="116" t="s">
        <v>341</v>
      </c>
      <c r="AH54" s="116" t="s">
        <v>341</v>
      </c>
      <c r="AI54" s="115" t="s">
        <v>341</v>
      </c>
      <c r="AJ54" s="116" t="s">
        <v>341</v>
      </c>
      <c r="AK54" s="116" t="s">
        <v>341</v>
      </c>
      <c r="AL54" s="115" t="s">
        <v>341</v>
      </c>
      <c r="AM54" s="115" t="s">
        <v>341</v>
      </c>
      <c r="AN54" s="116" t="s">
        <v>341</v>
      </c>
      <c r="AO54" s="116" t="s">
        <v>341</v>
      </c>
      <c r="AP54" s="116" t="s">
        <v>341</v>
      </c>
      <c r="AQ54" s="116" t="s">
        <v>341</v>
      </c>
      <c r="AR54" s="116" t="s">
        <v>341</v>
      </c>
      <c r="AS54" s="116" t="s">
        <v>341</v>
      </c>
      <c r="AT54" s="116" t="s">
        <v>341</v>
      </c>
    </row>
    <row r="55" spans="1:46" s="117" customFormat="1" ht="17.25" customHeight="1" x14ac:dyDescent="0.3">
      <c r="A55" s="111">
        <v>46</v>
      </c>
      <c r="B55" s="112" t="s">
        <v>298</v>
      </c>
      <c r="C55" s="113" t="s">
        <v>334</v>
      </c>
      <c r="D55" s="135" t="str">
        <f t="shared" si="13"/>
        <v/>
      </c>
      <c r="E55" s="114">
        <f t="shared" si="2"/>
        <v>24</v>
      </c>
      <c r="F55" s="114">
        <f t="shared" si="3"/>
        <v>1</v>
      </c>
      <c r="G55" s="114">
        <f t="shared" si="4"/>
        <v>1</v>
      </c>
      <c r="H55" s="114">
        <f t="shared" si="5"/>
        <v>0</v>
      </c>
      <c r="I55" s="114">
        <f t="shared" si="6"/>
        <v>0</v>
      </c>
      <c r="J55" s="114">
        <f t="shared" si="7"/>
        <v>3</v>
      </c>
      <c r="K55" s="114">
        <f t="shared" si="8"/>
        <v>0</v>
      </c>
      <c r="L55" s="114">
        <f t="shared" si="9"/>
        <v>2</v>
      </c>
      <c r="M55" s="114">
        <f t="shared" si="10"/>
        <v>0</v>
      </c>
      <c r="N55" s="114">
        <f t="shared" si="11"/>
        <v>0</v>
      </c>
      <c r="O55" s="114">
        <f t="shared" si="12"/>
        <v>31</v>
      </c>
      <c r="P55" s="115" t="s">
        <v>339</v>
      </c>
      <c r="Q55" s="115" t="s">
        <v>335</v>
      </c>
      <c r="R55" s="116" t="s">
        <v>335</v>
      </c>
      <c r="S55" s="116" t="s">
        <v>335</v>
      </c>
      <c r="T55" s="115" t="s">
        <v>335</v>
      </c>
      <c r="U55" s="116" t="s">
        <v>335</v>
      </c>
      <c r="V55" s="116" t="s">
        <v>336</v>
      </c>
      <c r="W55" s="116" t="s">
        <v>336</v>
      </c>
      <c r="X55" s="116" t="s">
        <v>336</v>
      </c>
      <c r="Y55" s="116" t="s">
        <v>336</v>
      </c>
      <c r="Z55" s="116" t="s">
        <v>337</v>
      </c>
      <c r="AA55" s="116" t="s">
        <v>337</v>
      </c>
      <c r="AB55" s="116" t="s">
        <v>338</v>
      </c>
      <c r="AC55" s="116" t="s">
        <v>335</v>
      </c>
      <c r="AD55" s="116" t="s">
        <v>335</v>
      </c>
      <c r="AE55" s="116" t="s">
        <v>335</v>
      </c>
      <c r="AF55" s="116" t="s">
        <v>335</v>
      </c>
      <c r="AG55" s="116" t="s">
        <v>335</v>
      </c>
      <c r="AH55" s="116" t="s">
        <v>335</v>
      </c>
      <c r="AI55" s="116" t="s">
        <v>335</v>
      </c>
      <c r="AJ55" s="116" t="s">
        <v>336</v>
      </c>
      <c r="AK55" s="116" t="s">
        <v>336</v>
      </c>
      <c r="AL55" s="116" t="s">
        <v>339</v>
      </c>
      <c r="AM55" s="115" t="s">
        <v>339</v>
      </c>
      <c r="AN55" s="116" t="s">
        <v>336</v>
      </c>
      <c r="AO55" s="116" t="s">
        <v>336</v>
      </c>
      <c r="AP55" s="116" t="s">
        <v>336</v>
      </c>
      <c r="AQ55" s="116" t="s">
        <v>328</v>
      </c>
      <c r="AR55" s="116" t="s">
        <v>335</v>
      </c>
      <c r="AS55" s="116" t="s">
        <v>335</v>
      </c>
      <c r="AT55" s="116" t="s">
        <v>335</v>
      </c>
    </row>
    <row r="56" spans="1:46" s="117" customFormat="1" ht="17.25" customHeight="1" x14ac:dyDescent="0.3">
      <c r="A56" s="141">
        <v>47</v>
      </c>
      <c r="B56" s="142" t="s">
        <v>362</v>
      </c>
      <c r="C56" s="143" t="s">
        <v>334</v>
      </c>
      <c r="D56" s="144" t="str">
        <f t="shared" si="13"/>
        <v/>
      </c>
      <c r="E56" s="140">
        <f t="shared" si="2"/>
        <v>18</v>
      </c>
      <c r="F56" s="140">
        <f t="shared" si="3"/>
        <v>1</v>
      </c>
      <c r="G56" s="140">
        <f t="shared" si="4"/>
        <v>1</v>
      </c>
      <c r="H56" s="140">
        <f t="shared" si="5"/>
        <v>0</v>
      </c>
      <c r="I56" s="140">
        <f t="shared" si="6"/>
        <v>0</v>
      </c>
      <c r="J56" s="140">
        <f t="shared" si="7"/>
        <v>9</v>
      </c>
      <c r="K56" s="140">
        <f t="shared" si="8"/>
        <v>0</v>
      </c>
      <c r="L56" s="140">
        <f t="shared" si="9"/>
        <v>2</v>
      </c>
      <c r="M56" s="140">
        <f t="shared" si="10"/>
        <v>0</v>
      </c>
      <c r="N56" s="140">
        <f t="shared" si="11"/>
        <v>0</v>
      </c>
      <c r="O56" s="140">
        <f t="shared" si="12"/>
        <v>31</v>
      </c>
      <c r="P56" s="115" t="s">
        <v>339</v>
      </c>
      <c r="Q56" s="115" t="s">
        <v>339</v>
      </c>
      <c r="R56" s="116" t="s">
        <v>335</v>
      </c>
      <c r="S56" s="116" t="s">
        <v>335</v>
      </c>
      <c r="T56" s="115" t="s">
        <v>338</v>
      </c>
      <c r="U56" s="116" t="s">
        <v>335</v>
      </c>
      <c r="V56" s="116" t="s">
        <v>336</v>
      </c>
      <c r="W56" s="116" t="s">
        <v>336</v>
      </c>
      <c r="X56" s="116" t="s">
        <v>336</v>
      </c>
      <c r="Y56" s="116" t="s">
        <v>336</v>
      </c>
      <c r="Z56" s="116" t="s">
        <v>337</v>
      </c>
      <c r="AA56" s="116" t="s">
        <v>337</v>
      </c>
      <c r="AB56" s="116" t="s">
        <v>339</v>
      </c>
      <c r="AC56" s="116" t="s">
        <v>335</v>
      </c>
      <c r="AD56" s="116" t="s">
        <v>339</v>
      </c>
      <c r="AE56" s="116" t="s">
        <v>339</v>
      </c>
      <c r="AF56" s="116" t="s">
        <v>339</v>
      </c>
      <c r="AG56" s="116" t="s">
        <v>335</v>
      </c>
      <c r="AH56" s="116" t="s">
        <v>335</v>
      </c>
      <c r="AI56" s="116" t="s">
        <v>339</v>
      </c>
      <c r="AJ56" s="116" t="s">
        <v>336</v>
      </c>
      <c r="AK56" s="116" t="s">
        <v>336</v>
      </c>
      <c r="AL56" s="116" t="s">
        <v>336</v>
      </c>
      <c r="AM56" s="116" t="s">
        <v>336</v>
      </c>
      <c r="AN56" s="116" t="s">
        <v>336</v>
      </c>
      <c r="AO56" s="116" t="s">
        <v>336</v>
      </c>
      <c r="AP56" s="116" t="s">
        <v>336</v>
      </c>
      <c r="AQ56" s="116" t="s">
        <v>328</v>
      </c>
      <c r="AR56" s="116" t="s">
        <v>335</v>
      </c>
      <c r="AS56" s="116" t="s">
        <v>339</v>
      </c>
      <c r="AT56" s="116" t="s">
        <v>339</v>
      </c>
    </row>
    <row r="57" spans="1:46" s="117" customFormat="1" ht="17.25" customHeight="1" x14ac:dyDescent="0.3">
      <c r="A57" s="111">
        <v>48</v>
      </c>
      <c r="B57" s="112" t="s">
        <v>284</v>
      </c>
      <c r="C57" s="113" t="s">
        <v>334</v>
      </c>
      <c r="D57" s="135" t="str">
        <f t="shared" si="13"/>
        <v/>
      </c>
      <c r="E57" s="114">
        <f t="shared" si="2"/>
        <v>27</v>
      </c>
      <c r="F57" s="114">
        <f t="shared" si="3"/>
        <v>2</v>
      </c>
      <c r="G57" s="114">
        <f t="shared" si="4"/>
        <v>0</v>
      </c>
      <c r="H57" s="114">
        <f t="shared" si="5"/>
        <v>0</v>
      </c>
      <c r="I57" s="114">
        <f t="shared" si="6"/>
        <v>0</v>
      </c>
      <c r="J57" s="114">
        <f t="shared" si="7"/>
        <v>1</v>
      </c>
      <c r="K57" s="114">
        <f t="shared" si="8"/>
        <v>0</v>
      </c>
      <c r="L57" s="114">
        <f t="shared" si="9"/>
        <v>1</v>
      </c>
      <c r="M57" s="114">
        <f t="shared" si="10"/>
        <v>0</v>
      </c>
      <c r="N57" s="114">
        <f t="shared" si="11"/>
        <v>0</v>
      </c>
      <c r="O57" s="114">
        <f t="shared" si="12"/>
        <v>31</v>
      </c>
      <c r="P57" s="116" t="s">
        <v>336</v>
      </c>
      <c r="Q57" s="116" t="s">
        <v>336</v>
      </c>
      <c r="R57" s="116" t="s">
        <v>336</v>
      </c>
      <c r="S57" s="116" t="s">
        <v>336</v>
      </c>
      <c r="T57" s="116" t="s">
        <v>336</v>
      </c>
      <c r="U57" s="116" t="s">
        <v>336</v>
      </c>
      <c r="V57" s="116" t="s">
        <v>328</v>
      </c>
      <c r="W57" s="116" t="s">
        <v>335</v>
      </c>
      <c r="X57" s="116" t="s">
        <v>335</v>
      </c>
      <c r="Y57" s="116" t="s">
        <v>335</v>
      </c>
      <c r="Z57" s="116" t="s">
        <v>335</v>
      </c>
      <c r="AA57" s="116" t="s">
        <v>337</v>
      </c>
      <c r="AB57" s="116" t="s">
        <v>336</v>
      </c>
      <c r="AC57" s="115" t="s">
        <v>336</v>
      </c>
      <c r="AD57" s="116" t="s">
        <v>336</v>
      </c>
      <c r="AE57" s="116" t="s">
        <v>336</v>
      </c>
      <c r="AF57" s="116" t="s">
        <v>336</v>
      </c>
      <c r="AG57" s="116" t="s">
        <v>336</v>
      </c>
      <c r="AH57" s="116" t="s">
        <v>336</v>
      </c>
      <c r="AI57" s="115" t="s">
        <v>336</v>
      </c>
      <c r="AJ57" s="116" t="s">
        <v>328</v>
      </c>
      <c r="AK57" s="116" t="s">
        <v>335</v>
      </c>
      <c r="AL57" s="115" t="s">
        <v>335</v>
      </c>
      <c r="AM57" s="115" t="s">
        <v>339</v>
      </c>
      <c r="AN57" s="116" t="s">
        <v>335</v>
      </c>
      <c r="AO57" s="116" t="s">
        <v>335</v>
      </c>
      <c r="AP57" s="116" t="s">
        <v>335</v>
      </c>
      <c r="AQ57" s="116" t="s">
        <v>336</v>
      </c>
      <c r="AR57" s="116" t="s">
        <v>336</v>
      </c>
      <c r="AS57" s="116" t="s">
        <v>336</v>
      </c>
      <c r="AT57" s="116" t="s">
        <v>336</v>
      </c>
    </row>
    <row r="58" spans="1:46" s="117" customFormat="1" ht="17.25" customHeight="1" x14ac:dyDescent="0.3">
      <c r="A58" s="111">
        <v>49</v>
      </c>
      <c r="B58" s="112" t="s">
        <v>282</v>
      </c>
      <c r="C58" s="113" t="s">
        <v>334</v>
      </c>
      <c r="D58" s="135" t="str">
        <f t="shared" si="13"/>
        <v/>
      </c>
      <c r="E58" s="114">
        <f t="shared" si="2"/>
        <v>25</v>
      </c>
      <c r="F58" s="114">
        <f t="shared" si="3"/>
        <v>2</v>
      </c>
      <c r="G58" s="114">
        <f t="shared" si="4"/>
        <v>0</v>
      </c>
      <c r="H58" s="114">
        <f t="shared" si="5"/>
        <v>0</v>
      </c>
      <c r="I58" s="114">
        <f t="shared" si="6"/>
        <v>0</v>
      </c>
      <c r="J58" s="114">
        <f t="shared" si="7"/>
        <v>3</v>
      </c>
      <c r="K58" s="114">
        <f t="shared" si="8"/>
        <v>0</v>
      </c>
      <c r="L58" s="114">
        <f t="shared" si="9"/>
        <v>1</v>
      </c>
      <c r="M58" s="114">
        <f t="shared" si="10"/>
        <v>0</v>
      </c>
      <c r="N58" s="114">
        <f t="shared" si="11"/>
        <v>0</v>
      </c>
      <c r="O58" s="114">
        <f t="shared" si="12"/>
        <v>31</v>
      </c>
      <c r="P58" s="116" t="s">
        <v>336</v>
      </c>
      <c r="Q58" s="116" t="s">
        <v>336</v>
      </c>
      <c r="R58" s="116" t="s">
        <v>336</v>
      </c>
      <c r="S58" s="116" t="s">
        <v>336</v>
      </c>
      <c r="T58" s="115" t="s">
        <v>336</v>
      </c>
      <c r="U58" s="116" t="s">
        <v>336</v>
      </c>
      <c r="V58" s="116" t="s">
        <v>328</v>
      </c>
      <c r="W58" s="116" t="s">
        <v>335</v>
      </c>
      <c r="X58" s="116" t="s">
        <v>335</v>
      </c>
      <c r="Y58" s="116" t="s">
        <v>335</v>
      </c>
      <c r="Z58" s="116" t="s">
        <v>335</v>
      </c>
      <c r="AA58" s="116" t="s">
        <v>337</v>
      </c>
      <c r="AB58" s="116" t="s">
        <v>336</v>
      </c>
      <c r="AC58" s="116" t="s">
        <v>336</v>
      </c>
      <c r="AD58" s="116" t="s">
        <v>336</v>
      </c>
      <c r="AE58" s="116" t="s">
        <v>339</v>
      </c>
      <c r="AF58" s="116" t="s">
        <v>336</v>
      </c>
      <c r="AG58" s="116" t="s">
        <v>336</v>
      </c>
      <c r="AH58" s="116" t="s">
        <v>339</v>
      </c>
      <c r="AI58" s="116" t="s">
        <v>339</v>
      </c>
      <c r="AJ58" s="116" t="s">
        <v>328</v>
      </c>
      <c r="AK58" s="116" t="s">
        <v>335</v>
      </c>
      <c r="AL58" s="115" t="s">
        <v>335</v>
      </c>
      <c r="AM58" s="116" t="s">
        <v>335</v>
      </c>
      <c r="AN58" s="116" t="s">
        <v>335</v>
      </c>
      <c r="AO58" s="116" t="s">
        <v>335</v>
      </c>
      <c r="AP58" s="116" t="s">
        <v>335</v>
      </c>
      <c r="AQ58" s="116" t="s">
        <v>336</v>
      </c>
      <c r="AR58" s="116" t="s">
        <v>336</v>
      </c>
      <c r="AS58" s="116" t="s">
        <v>336</v>
      </c>
      <c r="AT58" s="116" t="s">
        <v>336</v>
      </c>
    </row>
    <row r="59" spans="1:46" s="117" customFormat="1" ht="17.25" customHeight="1" x14ac:dyDescent="0.3">
      <c r="A59" s="111">
        <v>50</v>
      </c>
      <c r="B59" s="112" t="s">
        <v>363</v>
      </c>
      <c r="C59" s="113" t="s">
        <v>334</v>
      </c>
      <c r="D59" s="135" t="str">
        <f t="shared" si="13"/>
        <v/>
      </c>
      <c r="E59" s="114">
        <f t="shared" si="2"/>
        <v>22</v>
      </c>
      <c r="F59" s="114">
        <f t="shared" si="3"/>
        <v>0</v>
      </c>
      <c r="G59" s="114">
        <f t="shared" si="4"/>
        <v>1</v>
      </c>
      <c r="H59" s="114">
        <f t="shared" si="5"/>
        <v>0</v>
      </c>
      <c r="I59" s="114">
        <f t="shared" si="6"/>
        <v>0</v>
      </c>
      <c r="J59" s="114">
        <f t="shared" si="7"/>
        <v>1</v>
      </c>
      <c r="K59" s="114">
        <f t="shared" si="8"/>
        <v>5</v>
      </c>
      <c r="L59" s="114">
        <f t="shared" si="9"/>
        <v>2</v>
      </c>
      <c r="M59" s="114">
        <f t="shared" si="10"/>
        <v>0</v>
      </c>
      <c r="N59" s="114">
        <f t="shared" si="11"/>
        <v>0</v>
      </c>
      <c r="O59" s="114">
        <f t="shared" si="12"/>
        <v>31</v>
      </c>
      <c r="P59" s="116" t="s">
        <v>335</v>
      </c>
      <c r="Q59" s="115" t="s">
        <v>335</v>
      </c>
      <c r="R59" s="116" t="s">
        <v>335</v>
      </c>
      <c r="S59" s="116" t="s">
        <v>339</v>
      </c>
      <c r="T59" s="116" t="s">
        <v>335</v>
      </c>
      <c r="U59" s="116" t="s">
        <v>338</v>
      </c>
      <c r="V59" s="116" t="s">
        <v>336</v>
      </c>
      <c r="W59" s="116" t="s">
        <v>336</v>
      </c>
      <c r="X59" s="116" t="s">
        <v>336</v>
      </c>
      <c r="Y59" s="116" t="s">
        <v>336</v>
      </c>
      <c r="Z59" s="116" t="s">
        <v>337</v>
      </c>
      <c r="AA59" s="116" t="s">
        <v>337</v>
      </c>
      <c r="AB59" s="116" t="s">
        <v>335</v>
      </c>
      <c r="AC59" s="115" t="s">
        <v>335</v>
      </c>
      <c r="AD59" s="116" t="s">
        <v>335</v>
      </c>
      <c r="AE59" s="116" t="s">
        <v>335</v>
      </c>
      <c r="AF59" s="116" t="s">
        <v>335</v>
      </c>
      <c r="AG59" s="116" t="s">
        <v>335</v>
      </c>
      <c r="AH59" s="116" t="s">
        <v>335</v>
      </c>
      <c r="AI59" s="115" t="s">
        <v>335</v>
      </c>
      <c r="AJ59" s="116" t="s">
        <v>335</v>
      </c>
      <c r="AK59" s="116" t="s">
        <v>336</v>
      </c>
      <c r="AL59" s="116" t="s">
        <v>336</v>
      </c>
      <c r="AM59" s="115" t="s">
        <v>336</v>
      </c>
      <c r="AN59" s="116" t="s">
        <v>336</v>
      </c>
      <c r="AO59" s="116" t="s">
        <v>342</v>
      </c>
      <c r="AP59" s="116" t="s">
        <v>358</v>
      </c>
      <c r="AQ59" s="116" t="s">
        <v>358</v>
      </c>
      <c r="AR59" s="116" t="s">
        <v>358</v>
      </c>
      <c r="AS59" s="116" t="s">
        <v>358</v>
      </c>
      <c r="AT59" s="116" t="s">
        <v>358</v>
      </c>
    </row>
    <row r="60" spans="1:46" ht="15" customHeight="1" x14ac:dyDescent="0.3">
      <c r="A60" s="111">
        <v>51</v>
      </c>
      <c r="B60" s="112" t="s">
        <v>364</v>
      </c>
      <c r="C60" s="113" t="s">
        <v>334</v>
      </c>
      <c r="D60" s="135" t="str">
        <f t="shared" si="13"/>
        <v/>
      </c>
      <c r="E60" s="114">
        <f t="shared" si="2"/>
        <v>0</v>
      </c>
      <c r="F60" s="114">
        <f t="shared" si="3"/>
        <v>0</v>
      </c>
      <c r="G60" s="114">
        <f t="shared" si="4"/>
        <v>0</v>
      </c>
      <c r="H60" s="114">
        <f t="shared" si="5"/>
        <v>0</v>
      </c>
      <c r="I60" s="114">
        <f t="shared" si="6"/>
        <v>0</v>
      </c>
      <c r="J60" s="114">
        <f t="shared" si="7"/>
        <v>0</v>
      </c>
      <c r="K60" s="114">
        <f t="shared" si="8"/>
        <v>31</v>
      </c>
      <c r="L60" s="114">
        <f t="shared" si="9"/>
        <v>0</v>
      </c>
      <c r="M60" s="114">
        <f t="shared" si="10"/>
        <v>0</v>
      </c>
      <c r="N60" s="114">
        <f t="shared" si="11"/>
        <v>0</v>
      </c>
      <c r="O60" s="114">
        <f t="shared" si="12"/>
        <v>31</v>
      </c>
      <c r="P60" s="116" t="s">
        <v>358</v>
      </c>
      <c r="Q60" s="116" t="s">
        <v>358</v>
      </c>
      <c r="R60" s="116" t="s">
        <v>358</v>
      </c>
      <c r="S60" s="116" t="s">
        <v>358</v>
      </c>
      <c r="T60" s="116" t="s">
        <v>358</v>
      </c>
      <c r="U60" s="116" t="s">
        <v>358</v>
      </c>
      <c r="V60" s="116" t="s">
        <v>358</v>
      </c>
      <c r="W60" s="116" t="s">
        <v>358</v>
      </c>
      <c r="X60" s="116" t="s">
        <v>358</v>
      </c>
      <c r="Y60" s="116" t="s">
        <v>358</v>
      </c>
      <c r="Z60" s="116" t="s">
        <v>358</v>
      </c>
      <c r="AA60" s="116" t="s">
        <v>358</v>
      </c>
      <c r="AB60" s="116" t="s">
        <v>358</v>
      </c>
      <c r="AC60" s="116" t="s">
        <v>358</v>
      </c>
      <c r="AD60" s="116" t="s">
        <v>358</v>
      </c>
      <c r="AE60" s="116" t="s">
        <v>358</v>
      </c>
      <c r="AF60" s="116" t="s">
        <v>358</v>
      </c>
      <c r="AG60" s="116" t="s">
        <v>358</v>
      </c>
      <c r="AH60" s="116" t="s">
        <v>358</v>
      </c>
      <c r="AI60" s="116" t="s">
        <v>358</v>
      </c>
      <c r="AJ60" s="116" t="s">
        <v>358</v>
      </c>
      <c r="AK60" s="116" t="s">
        <v>358</v>
      </c>
      <c r="AL60" s="116" t="s">
        <v>358</v>
      </c>
      <c r="AM60" s="116" t="s">
        <v>358</v>
      </c>
      <c r="AN60" s="116" t="s">
        <v>358</v>
      </c>
      <c r="AO60" s="116" t="s">
        <v>358</v>
      </c>
      <c r="AP60" s="116" t="s">
        <v>358</v>
      </c>
      <c r="AQ60" s="116" t="s">
        <v>358</v>
      </c>
      <c r="AR60" s="116" t="s">
        <v>358</v>
      </c>
      <c r="AS60" s="116" t="s">
        <v>358</v>
      </c>
      <c r="AT60" s="116" t="s">
        <v>358</v>
      </c>
    </row>
    <row r="61" spans="1:46" ht="16.5" x14ac:dyDescent="0.3">
      <c r="A61" s="111">
        <v>52</v>
      </c>
      <c r="B61" s="112" t="s">
        <v>308</v>
      </c>
      <c r="C61" s="113" t="s">
        <v>334</v>
      </c>
      <c r="D61" s="135" t="str">
        <f t="shared" si="13"/>
        <v/>
      </c>
      <c r="E61" s="114">
        <f t="shared" si="2"/>
        <v>19</v>
      </c>
      <c r="F61" s="114">
        <f t="shared" si="3"/>
        <v>2</v>
      </c>
      <c r="G61" s="114">
        <f t="shared" si="4"/>
        <v>0</v>
      </c>
      <c r="H61" s="114">
        <f t="shared" si="5"/>
        <v>0</v>
      </c>
      <c r="I61" s="114">
        <f t="shared" si="6"/>
        <v>0</v>
      </c>
      <c r="J61" s="114">
        <f t="shared" si="7"/>
        <v>9</v>
      </c>
      <c r="K61" s="114">
        <f t="shared" si="8"/>
        <v>0</v>
      </c>
      <c r="L61" s="114">
        <f t="shared" si="9"/>
        <v>1</v>
      </c>
      <c r="M61" s="114">
        <f t="shared" si="10"/>
        <v>0</v>
      </c>
      <c r="N61" s="114">
        <f t="shared" si="11"/>
        <v>0</v>
      </c>
      <c r="O61" s="114">
        <f t="shared" si="12"/>
        <v>31</v>
      </c>
      <c r="P61" s="116" t="s">
        <v>336</v>
      </c>
      <c r="Q61" s="116" t="s">
        <v>336</v>
      </c>
      <c r="R61" s="116" t="s">
        <v>336</v>
      </c>
      <c r="S61" s="116" t="s">
        <v>336</v>
      </c>
      <c r="T61" s="116" t="s">
        <v>336</v>
      </c>
      <c r="U61" s="116" t="s">
        <v>336</v>
      </c>
      <c r="V61" s="116" t="s">
        <v>328</v>
      </c>
      <c r="W61" s="116" t="s">
        <v>335</v>
      </c>
      <c r="X61" s="116" t="s">
        <v>335</v>
      </c>
      <c r="Y61" s="116" t="s">
        <v>335</v>
      </c>
      <c r="Z61" s="116" t="s">
        <v>335</v>
      </c>
      <c r="AA61" s="116" t="s">
        <v>337</v>
      </c>
      <c r="AB61" s="116" t="s">
        <v>336</v>
      </c>
      <c r="AC61" s="115" t="s">
        <v>336</v>
      </c>
      <c r="AD61" s="116" t="s">
        <v>336</v>
      </c>
      <c r="AE61" s="116" t="s">
        <v>336</v>
      </c>
      <c r="AF61" s="116" t="s">
        <v>336</v>
      </c>
      <c r="AG61" s="116" t="s">
        <v>336</v>
      </c>
      <c r="AH61" s="116" t="s">
        <v>336</v>
      </c>
      <c r="AI61" s="116" t="s">
        <v>336</v>
      </c>
      <c r="AJ61" s="116" t="s">
        <v>328</v>
      </c>
      <c r="AK61" s="116" t="s">
        <v>335</v>
      </c>
      <c r="AL61" s="115" t="s">
        <v>339</v>
      </c>
      <c r="AM61" s="116" t="s">
        <v>339</v>
      </c>
      <c r="AN61" s="116" t="s">
        <v>339</v>
      </c>
      <c r="AO61" s="116" t="s">
        <v>339</v>
      </c>
      <c r="AP61" s="116" t="s">
        <v>339</v>
      </c>
      <c r="AQ61" s="116" t="s">
        <v>339</v>
      </c>
      <c r="AR61" s="116" t="s">
        <v>339</v>
      </c>
      <c r="AS61" s="116" t="s">
        <v>339</v>
      </c>
      <c r="AT61" s="116" t="s">
        <v>339</v>
      </c>
    </row>
    <row r="62" spans="1:46" ht="16.5" x14ac:dyDescent="0.3">
      <c r="A62" s="111">
        <v>53</v>
      </c>
      <c r="B62" s="112" t="s">
        <v>375</v>
      </c>
      <c r="C62" s="113" t="s">
        <v>334</v>
      </c>
      <c r="D62" s="135" t="str">
        <f t="shared" si="13"/>
        <v/>
      </c>
      <c r="E62" s="114">
        <f t="shared" si="2"/>
        <v>25</v>
      </c>
      <c r="F62" s="114">
        <f t="shared" si="3"/>
        <v>2</v>
      </c>
      <c r="G62" s="114">
        <f t="shared" si="4"/>
        <v>0</v>
      </c>
      <c r="H62" s="114">
        <f t="shared" si="5"/>
        <v>0</v>
      </c>
      <c r="I62" s="114">
        <f t="shared" si="6"/>
        <v>0</v>
      </c>
      <c r="J62" s="114">
        <f t="shared" si="7"/>
        <v>3</v>
      </c>
      <c r="K62" s="114">
        <f t="shared" si="8"/>
        <v>0</v>
      </c>
      <c r="L62" s="114">
        <f t="shared" si="9"/>
        <v>1</v>
      </c>
      <c r="M62" s="114">
        <f t="shared" si="10"/>
        <v>0</v>
      </c>
      <c r="N62" s="114">
        <f t="shared" si="11"/>
        <v>0</v>
      </c>
      <c r="O62" s="114">
        <f t="shared" si="12"/>
        <v>31</v>
      </c>
      <c r="P62" s="116" t="s">
        <v>336</v>
      </c>
      <c r="Q62" s="116" t="s">
        <v>336</v>
      </c>
      <c r="R62" s="116" t="s">
        <v>336</v>
      </c>
      <c r="S62" s="116" t="s">
        <v>336</v>
      </c>
      <c r="T62" s="116" t="s">
        <v>336</v>
      </c>
      <c r="U62" s="116" t="s">
        <v>336</v>
      </c>
      <c r="V62" s="116" t="s">
        <v>328</v>
      </c>
      <c r="W62" s="116" t="s">
        <v>335</v>
      </c>
      <c r="X62" s="116" t="s">
        <v>335</v>
      </c>
      <c r="Y62" s="116" t="s">
        <v>335</v>
      </c>
      <c r="Z62" s="116" t="s">
        <v>335</v>
      </c>
      <c r="AA62" s="116" t="s">
        <v>337</v>
      </c>
      <c r="AB62" s="116" t="s">
        <v>336</v>
      </c>
      <c r="AC62" s="116" t="s">
        <v>336</v>
      </c>
      <c r="AD62" s="116" t="s">
        <v>336</v>
      </c>
      <c r="AE62" s="116" t="s">
        <v>336</v>
      </c>
      <c r="AF62" s="116" t="s">
        <v>339</v>
      </c>
      <c r="AG62" s="116" t="s">
        <v>336</v>
      </c>
      <c r="AH62" s="116" t="s">
        <v>336</v>
      </c>
      <c r="AI62" s="116" t="s">
        <v>336</v>
      </c>
      <c r="AJ62" s="116" t="s">
        <v>328</v>
      </c>
      <c r="AK62" s="116" t="s">
        <v>335</v>
      </c>
      <c r="AL62" s="115" t="s">
        <v>339</v>
      </c>
      <c r="AM62" s="116" t="s">
        <v>339</v>
      </c>
      <c r="AN62" s="116" t="s">
        <v>335</v>
      </c>
      <c r="AO62" s="116" t="s">
        <v>335</v>
      </c>
      <c r="AP62" s="116" t="s">
        <v>335</v>
      </c>
      <c r="AQ62" s="116" t="s">
        <v>336</v>
      </c>
      <c r="AR62" s="116" t="s">
        <v>336</v>
      </c>
      <c r="AS62" s="116" t="s">
        <v>336</v>
      </c>
      <c r="AT62" s="116" t="s">
        <v>336</v>
      </c>
    </row>
    <row r="63" spans="1:46" ht="16.5" x14ac:dyDescent="0.3">
      <c r="A63" s="111">
        <v>54</v>
      </c>
      <c r="B63" s="112" t="s">
        <v>377</v>
      </c>
      <c r="C63" s="113" t="s">
        <v>334</v>
      </c>
      <c r="D63" s="135" t="str">
        <f t="shared" si="13"/>
        <v/>
      </c>
      <c r="E63" s="114">
        <f t="shared" si="2"/>
        <v>24</v>
      </c>
      <c r="F63" s="114">
        <f t="shared" si="3"/>
        <v>2</v>
      </c>
      <c r="G63" s="114">
        <f t="shared" si="4"/>
        <v>1</v>
      </c>
      <c r="H63" s="114">
        <f t="shared" si="5"/>
        <v>0</v>
      </c>
      <c r="I63" s="114">
        <f t="shared" si="6"/>
        <v>1</v>
      </c>
      <c r="J63" s="114">
        <f t="shared" si="7"/>
        <v>2</v>
      </c>
      <c r="K63" s="114">
        <f t="shared" si="8"/>
        <v>0</v>
      </c>
      <c r="L63" s="114">
        <f t="shared" si="9"/>
        <v>1</v>
      </c>
      <c r="M63" s="114">
        <f t="shared" si="10"/>
        <v>0</v>
      </c>
      <c r="N63" s="114">
        <f t="shared" si="11"/>
        <v>0</v>
      </c>
      <c r="O63" s="114">
        <f t="shared" si="12"/>
        <v>31</v>
      </c>
      <c r="P63" s="116" t="s">
        <v>318</v>
      </c>
      <c r="Q63" s="116" t="s">
        <v>336</v>
      </c>
      <c r="R63" s="116" t="s">
        <v>336</v>
      </c>
      <c r="S63" s="116" t="s">
        <v>336</v>
      </c>
      <c r="T63" s="116" t="s">
        <v>336</v>
      </c>
      <c r="U63" s="116" t="s">
        <v>338</v>
      </c>
      <c r="V63" s="116" t="s">
        <v>328</v>
      </c>
      <c r="W63" s="116" t="s">
        <v>335</v>
      </c>
      <c r="X63" s="116" t="s">
        <v>335</v>
      </c>
      <c r="Y63" s="116" t="s">
        <v>335</v>
      </c>
      <c r="Z63" s="116" t="s">
        <v>335</v>
      </c>
      <c r="AA63" s="116" t="s">
        <v>337</v>
      </c>
      <c r="AB63" s="116" t="s">
        <v>336</v>
      </c>
      <c r="AC63" s="116" t="s">
        <v>336</v>
      </c>
      <c r="AD63" s="116" t="s">
        <v>336</v>
      </c>
      <c r="AE63" s="116" t="s">
        <v>336</v>
      </c>
      <c r="AF63" s="116" t="s">
        <v>336</v>
      </c>
      <c r="AG63" s="116" t="s">
        <v>336</v>
      </c>
      <c r="AH63" s="116" t="s">
        <v>339</v>
      </c>
      <c r="AI63" s="116" t="s">
        <v>336</v>
      </c>
      <c r="AJ63" s="116" t="s">
        <v>328</v>
      </c>
      <c r="AK63" s="116" t="s">
        <v>335</v>
      </c>
      <c r="AL63" s="115" t="s">
        <v>335</v>
      </c>
      <c r="AM63" s="116" t="s">
        <v>335</v>
      </c>
      <c r="AN63" s="116" t="s">
        <v>335</v>
      </c>
      <c r="AO63" s="116" t="s">
        <v>339</v>
      </c>
      <c r="AP63" s="116" t="s">
        <v>335</v>
      </c>
      <c r="AQ63" s="116" t="s">
        <v>336</v>
      </c>
      <c r="AR63" s="116" t="s">
        <v>336</v>
      </c>
      <c r="AS63" s="116" t="s">
        <v>336</v>
      </c>
      <c r="AT63" s="116" t="s">
        <v>336</v>
      </c>
    </row>
    <row r="64" spans="1:46" ht="16.5" x14ac:dyDescent="0.3">
      <c r="A64" s="111">
        <v>55</v>
      </c>
      <c r="B64" s="112" t="s">
        <v>283</v>
      </c>
      <c r="C64" s="113" t="s">
        <v>334</v>
      </c>
      <c r="D64" s="135" t="str">
        <f t="shared" si="13"/>
        <v/>
      </c>
      <c r="E64" s="114">
        <f t="shared" si="2"/>
        <v>27</v>
      </c>
      <c r="F64" s="114">
        <f t="shared" si="3"/>
        <v>2</v>
      </c>
      <c r="G64" s="114">
        <f t="shared" si="4"/>
        <v>0</v>
      </c>
      <c r="H64" s="114">
        <f t="shared" si="5"/>
        <v>0</v>
      </c>
      <c r="I64" s="114">
        <f t="shared" si="6"/>
        <v>0</v>
      </c>
      <c r="J64" s="114">
        <f t="shared" si="7"/>
        <v>1</v>
      </c>
      <c r="K64" s="114">
        <f t="shared" si="8"/>
        <v>0</v>
      </c>
      <c r="L64" s="114">
        <f t="shared" si="9"/>
        <v>1</v>
      </c>
      <c r="M64" s="114">
        <f t="shared" si="10"/>
        <v>0</v>
      </c>
      <c r="N64" s="114">
        <f t="shared" si="11"/>
        <v>0</v>
      </c>
      <c r="O64" s="114">
        <f t="shared" si="12"/>
        <v>31</v>
      </c>
      <c r="P64" s="116" t="s">
        <v>336</v>
      </c>
      <c r="Q64" s="116" t="s">
        <v>336</v>
      </c>
      <c r="R64" s="116" t="s">
        <v>336</v>
      </c>
      <c r="S64" s="116" t="s">
        <v>336</v>
      </c>
      <c r="T64" s="116" t="s">
        <v>336</v>
      </c>
      <c r="U64" s="116" t="s">
        <v>336</v>
      </c>
      <c r="V64" s="116" t="s">
        <v>328</v>
      </c>
      <c r="W64" s="116" t="s">
        <v>335</v>
      </c>
      <c r="X64" s="116" t="s">
        <v>335</v>
      </c>
      <c r="Y64" s="116" t="s">
        <v>335</v>
      </c>
      <c r="Z64" s="116" t="s">
        <v>335</v>
      </c>
      <c r="AA64" s="116" t="s">
        <v>337</v>
      </c>
      <c r="AB64" s="116" t="s">
        <v>336</v>
      </c>
      <c r="AC64" s="116" t="s">
        <v>336</v>
      </c>
      <c r="AD64" s="116" t="s">
        <v>336</v>
      </c>
      <c r="AE64" s="116" t="s">
        <v>336</v>
      </c>
      <c r="AF64" s="116" t="s">
        <v>336</v>
      </c>
      <c r="AG64" s="116" t="s">
        <v>336</v>
      </c>
      <c r="AH64" s="116" t="s">
        <v>336</v>
      </c>
      <c r="AI64" s="116" t="s">
        <v>339</v>
      </c>
      <c r="AJ64" s="116" t="s">
        <v>328</v>
      </c>
      <c r="AK64" s="116" t="s">
        <v>335</v>
      </c>
      <c r="AL64" s="115" t="s">
        <v>335</v>
      </c>
      <c r="AM64" s="116" t="s">
        <v>335</v>
      </c>
      <c r="AN64" s="116" t="s">
        <v>335</v>
      </c>
      <c r="AO64" s="116" t="s">
        <v>335</v>
      </c>
      <c r="AP64" s="116" t="s">
        <v>335</v>
      </c>
      <c r="AQ64" s="116" t="s">
        <v>336</v>
      </c>
      <c r="AR64" s="116" t="s">
        <v>336</v>
      </c>
      <c r="AS64" s="116" t="s">
        <v>336</v>
      </c>
      <c r="AT64" s="116" t="s">
        <v>336</v>
      </c>
    </row>
    <row r="65" spans="1:46" ht="16.5" x14ac:dyDescent="0.3">
      <c r="A65" s="111">
        <v>56</v>
      </c>
      <c r="B65" s="112" t="s">
        <v>365</v>
      </c>
      <c r="C65" s="113" t="s">
        <v>334</v>
      </c>
      <c r="D65" s="135" t="str">
        <f t="shared" si="13"/>
        <v/>
      </c>
      <c r="E65" s="114">
        <f t="shared" si="2"/>
        <v>23</v>
      </c>
      <c r="F65" s="114">
        <f t="shared" si="3"/>
        <v>1</v>
      </c>
      <c r="G65" s="114">
        <f t="shared" si="4"/>
        <v>0</v>
      </c>
      <c r="H65" s="114">
        <f t="shared" si="5"/>
        <v>0</v>
      </c>
      <c r="I65" s="114">
        <f t="shared" si="6"/>
        <v>0</v>
      </c>
      <c r="J65" s="114">
        <f t="shared" si="7"/>
        <v>5</v>
      </c>
      <c r="K65" s="114">
        <f t="shared" si="8"/>
        <v>0</v>
      </c>
      <c r="L65" s="114">
        <f t="shared" si="9"/>
        <v>2</v>
      </c>
      <c r="M65" s="114">
        <f t="shared" si="10"/>
        <v>0</v>
      </c>
      <c r="N65" s="114">
        <f t="shared" si="11"/>
        <v>0</v>
      </c>
      <c r="O65" s="114">
        <f t="shared" si="12"/>
        <v>31</v>
      </c>
      <c r="P65" s="116" t="s">
        <v>335</v>
      </c>
      <c r="Q65" s="116" t="s">
        <v>335</v>
      </c>
      <c r="R65" s="116" t="s">
        <v>335</v>
      </c>
      <c r="S65" s="116" t="s">
        <v>335</v>
      </c>
      <c r="T65" s="116" t="s">
        <v>335</v>
      </c>
      <c r="U65" s="116" t="s">
        <v>335</v>
      </c>
      <c r="V65" s="116" t="s">
        <v>336</v>
      </c>
      <c r="W65" s="116" t="s">
        <v>336</v>
      </c>
      <c r="X65" s="116" t="s">
        <v>336</v>
      </c>
      <c r="Y65" s="116" t="s">
        <v>336</v>
      </c>
      <c r="Z65" s="116" t="s">
        <v>337</v>
      </c>
      <c r="AA65" s="116" t="s">
        <v>337</v>
      </c>
      <c r="AB65" s="116" t="s">
        <v>339</v>
      </c>
      <c r="AC65" s="116" t="s">
        <v>335</v>
      </c>
      <c r="AD65" s="116" t="s">
        <v>335</v>
      </c>
      <c r="AE65" s="116" t="s">
        <v>335</v>
      </c>
      <c r="AF65" s="116" t="s">
        <v>335</v>
      </c>
      <c r="AG65" s="116" t="s">
        <v>335</v>
      </c>
      <c r="AH65" s="116" t="s">
        <v>335</v>
      </c>
      <c r="AI65" s="116" t="s">
        <v>335</v>
      </c>
      <c r="AJ65" s="116" t="s">
        <v>336</v>
      </c>
      <c r="AK65" s="116" t="s">
        <v>339</v>
      </c>
      <c r="AL65" s="116" t="s">
        <v>339</v>
      </c>
      <c r="AM65" s="116" t="s">
        <v>339</v>
      </c>
      <c r="AN65" s="116" t="s">
        <v>336</v>
      </c>
      <c r="AO65" s="116" t="s">
        <v>336</v>
      </c>
      <c r="AP65" s="116" t="s">
        <v>336</v>
      </c>
      <c r="AQ65" s="116" t="s">
        <v>328</v>
      </c>
      <c r="AR65" s="116" t="s">
        <v>339</v>
      </c>
      <c r="AS65" s="116" t="s">
        <v>335</v>
      </c>
      <c r="AT65" s="116" t="s">
        <v>335</v>
      </c>
    </row>
    <row r="66" spans="1:46" ht="16.5" x14ac:dyDescent="0.3">
      <c r="A66" s="111">
        <v>57</v>
      </c>
      <c r="B66" s="112" t="s">
        <v>265</v>
      </c>
      <c r="C66" s="113" t="s">
        <v>334</v>
      </c>
      <c r="D66" s="135" t="str">
        <f t="shared" si="13"/>
        <v/>
      </c>
      <c r="E66" s="114">
        <f t="shared" si="2"/>
        <v>16</v>
      </c>
      <c r="F66" s="114">
        <f t="shared" si="3"/>
        <v>1</v>
      </c>
      <c r="G66" s="114">
        <f t="shared" si="4"/>
        <v>1</v>
      </c>
      <c r="H66" s="114">
        <f t="shared" si="5"/>
        <v>0</v>
      </c>
      <c r="I66" s="114">
        <f t="shared" si="6"/>
        <v>1</v>
      </c>
      <c r="J66" s="114">
        <f t="shared" si="7"/>
        <v>1</v>
      </c>
      <c r="K66" s="114">
        <f t="shared" si="8"/>
        <v>0</v>
      </c>
      <c r="L66" s="114">
        <f t="shared" si="9"/>
        <v>0</v>
      </c>
      <c r="M66" s="114">
        <f t="shared" si="10"/>
        <v>0</v>
      </c>
      <c r="N66" s="114">
        <f t="shared" si="11"/>
        <v>11</v>
      </c>
      <c r="O66" s="114">
        <f t="shared" si="12"/>
        <v>31</v>
      </c>
      <c r="P66" s="116" t="s">
        <v>318</v>
      </c>
      <c r="Q66" s="115" t="s">
        <v>352</v>
      </c>
      <c r="R66" s="116" t="s">
        <v>352</v>
      </c>
      <c r="S66" s="116" t="s">
        <v>352</v>
      </c>
      <c r="T66" s="116" t="s">
        <v>352</v>
      </c>
      <c r="U66" s="116" t="s">
        <v>352</v>
      </c>
      <c r="V66" s="116" t="s">
        <v>352</v>
      </c>
      <c r="W66" s="116" t="s">
        <v>352</v>
      </c>
      <c r="X66" s="116" t="s">
        <v>352</v>
      </c>
      <c r="Y66" s="116" t="s">
        <v>352</v>
      </c>
      <c r="Z66" s="116" t="s">
        <v>352</v>
      </c>
      <c r="AA66" s="116" t="s">
        <v>352</v>
      </c>
      <c r="AB66" s="116" t="s">
        <v>342</v>
      </c>
      <c r="AC66" s="116" t="s">
        <v>335</v>
      </c>
      <c r="AD66" s="116" t="s">
        <v>335</v>
      </c>
      <c r="AE66" s="116" t="s">
        <v>335</v>
      </c>
      <c r="AF66" s="116" t="s">
        <v>335</v>
      </c>
      <c r="AG66" s="116" t="s">
        <v>335</v>
      </c>
      <c r="AH66" s="116" t="s">
        <v>335</v>
      </c>
      <c r="AI66" s="116" t="s">
        <v>338</v>
      </c>
      <c r="AJ66" s="116" t="s">
        <v>336</v>
      </c>
      <c r="AK66" s="116" t="s">
        <v>336</v>
      </c>
      <c r="AL66" s="116" t="s">
        <v>336</v>
      </c>
      <c r="AM66" s="116" t="s">
        <v>336</v>
      </c>
      <c r="AN66" s="116" t="s">
        <v>336</v>
      </c>
      <c r="AO66" s="116" t="s">
        <v>339</v>
      </c>
      <c r="AP66" s="116" t="s">
        <v>336</v>
      </c>
      <c r="AQ66" s="116" t="s">
        <v>328</v>
      </c>
      <c r="AR66" s="116" t="s">
        <v>335</v>
      </c>
      <c r="AS66" s="116" t="s">
        <v>335</v>
      </c>
      <c r="AT66" s="116" t="s">
        <v>335</v>
      </c>
    </row>
    <row r="67" spans="1:46" ht="16.5" x14ac:dyDescent="0.3">
      <c r="A67" s="111">
        <v>58</v>
      </c>
      <c r="B67" s="112" t="s">
        <v>264</v>
      </c>
      <c r="C67" s="113" t="s">
        <v>334</v>
      </c>
      <c r="D67" s="135" t="str">
        <f t="shared" si="13"/>
        <v/>
      </c>
      <c r="E67" s="114">
        <f t="shared" si="2"/>
        <v>14</v>
      </c>
      <c r="F67" s="114">
        <f t="shared" si="3"/>
        <v>0</v>
      </c>
      <c r="G67" s="114">
        <f t="shared" si="4"/>
        <v>0</v>
      </c>
      <c r="H67" s="114">
        <f t="shared" si="5"/>
        <v>0</v>
      </c>
      <c r="I67" s="114">
        <f t="shared" si="6"/>
        <v>0</v>
      </c>
      <c r="J67" s="114">
        <f t="shared" si="7"/>
        <v>0</v>
      </c>
      <c r="K67" s="114">
        <f t="shared" si="8"/>
        <v>0</v>
      </c>
      <c r="L67" s="114">
        <f t="shared" si="9"/>
        <v>2</v>
      </c>
      <c r="M67" s="114">
        <f t="shared" si="10"/>
        <v>15</v>
      </c>
      <c r="N67" s="114">
        <f t="shared" si="11"/>
        <v>0</v>
      </c>
      <c r="O67" s="114">
        <f t="shared" si="12"/>
        <v>31</v>
      </c>
      <c r="P67" s="116" t="s">
        <v>335</v>
      </c>
      <c r="Q67" s="116" t="s">
        <v>335</v>
      </c>
      <c r="R67" s="116" t="s">
        <v>335</v>
      </c>
      <c r="S67" s="116" t="s">
        <v>335</v>
      </c>
      <c r="T67" s="116" t="s">
        <v>335</v>
      </c>
      <c r="U67" s="116" t="s">
        <v>335</v>
      </c>
      <c r="V67" s="116" t="s">
        <v>336</v>
      </c>
      <c r="W67" s="116" t="s">
        <v>336</v>
      </c>
      <c r="X67" s="116" t="s">
        <v>336</v>
      </c>
      <c r="Y67" s="116" t="s">
        <v>336</v>
      </c>
      <c r="Z67" s="116" t="s">
        <v>337</v>
      </c>
      <c r="AA67" s="116" t="s">
        <v>337</v>
      </c>
      <c r="AB67" s="116" t="s">
        <v>335</v>
      </c>
      <c r="AC67" s="116" t="s">
        <v>335</v>
      </c>
      <c r="AD67" s="116" t="s">
        <v>335</v>
      </c>
      <c r="AE67" s="116" t="s">
        <v>335</v>
      </c>
      <c r="AF67" s="116" t="s">
        <v>341</v>
      </c>
      <c r="AG67" s="116" t="s">
        <v>341</v>
      </c>
      <c r="AH67" s="116" t="s">
        <v>341</v>
      </c>
      <c r="AI67" s="116" t="s">
        <v>341</v>
      </c>
      <c r="AJ67" s="116" t="s">
        <v>341</v>
      </c>
      <c r="AK67" s="116" t="s">
        <v>341</v>
      </c>
      <c r="AL67" s="116" t="s">
        <v>341</v>
      </c>
      <c r="AM67" s="116" t="s">
        <v>341</v>
      </c>
      <c r="AN67" s="116" t="s">
        <v>341</v>
      </c>
      <c r="AO67" s="116" t="s">
        <v>341</v>
      </c>
      <c r="AP67" s="116" t="s">
        <v>341</v>
      </c>
      <c r="AQ67" s="116" t="s">
        <v>341</v>
      </c>
      <c r="AR67" s="116" t="s">
        <v>341</v>
      </c>
      <c r="AS67" s="116" t="s">
        <v>341</v>
      </c>
      <c r="AT67" s="116" t="s">
        <v>341</v>
      </c>
    </row>
    <row r="68" spans="1:46" ht="16.5" x14ac:dyDescent="0.3">
      <c r="A68" s="111">
        <v>59</v>
      </c>
      <c r="B68" s="125" t="s">
        <v>366</v>
      </c>
      <c r="C68" s="113" t="s">
        <v>334</v>
      </c>
      <c r="D68" s="135" t="str">
        <f t="shared" si="13"/>
        <v/>
      </c>
      <c r="E68" s="114">
        <f t="shared" si="2"/>
        <v>28</v>
      </c>
      <c r="F68" s="114">
        <f t="shared" si="3"/>
        <v>1</v>
      </c>
      <c r="G68" s="114">
        <f t="shared" si="4"/>
        <v>0</v>
      </c>
      <c r="H68" s="114">
        <f t="shared" si="5"/>
        <v>0</v>
      </c>
      <c r="I68" s="114">
        <f t="shared" si="6"/>
        <v>0</v>
      </c>
      <c r="J68" s="114">
        <f t="shared" si="7"/>
        <v>0</v>
      </c>
      <c r="K68" s="114">
        <f t="shared" si="8"/>
        <v>0</v>
      </c>
      <c r="L68" s="114">
        <f t="shared" si="9"/>
        <v>2</v>
      </c>
      <c r="M68" s="114">
        <f t="shared" si="10"/>
        <v>0</v>
      </c>
      <c r="N68" s="114">
        <f t="shared" si="11"/>
        <v>0</v>
      </c>
      <c r="O68" s="114">
        <f t="shared" si="12"/>
        <v>31</v>
      </c>
      <c r="P68" s="115" t="s">
        <v>335</v>
      </c>
      <c r="Q68" s="115" t="s">
        <v>335</v>
      </c>
      <c r="R68" s="115" t="s">
        <v>335</v>
      </c>
      <c r="S68" s="115" t="s">
        <v>335</v>
      </c>
      <c r="T68" s="115" t="s">
        <v>335</v>
      </c>
      <c r="U68" s="115" t="s">
        <v>335</v>
      </c>
      <c r="V68" s="115" t="s">
        <v>336</v>
      </c>
      <c r="W68" s="116" t="s">
        <v>336</v>
      </c>
      <c r="X68" s="116" t="s">
        <v>336</v>
      </c>
      <c r="Y68" s="116" t="s">
        <v>336</v>
      </c>
      <c r="Z68" s="116" t="s">
        <v>337</v>
      </c>
      <c r="AA68" s="116" t="s">
        <v>337</v>
      </c>
      <c r="AB68" s="116" t="s">
        <v>335</v>
      </c>
      <c r="AC68" s="116" t="s">
        <v>335</v>
      </c>
      <c r="AD68" s="116" t="s">
        <v>335</v>
      </c>
      <c r="AE68" s="116" t="s">
        <v>335</v>
      </c>
      <c r="AF68" s="116" t="s">
        <v>335</v>
      </c>
      <c r="AG68" s="116" t="s">
        <v>335</v>
      </c>
      <c r="AH68" s="116" t="s">
        <v>335</v>
      </c>
      <c r="AI68" s="116" t="s">
        <v>335</v>
      </c>
      <c r="AJ68" s="116" t="s">
        <v>336</v>
      </c>
      <c r="AK68" s="116" t="s">
        <v>336</v>
      </c>
      <c r="AL68" s="116" t="s">
        <v>336</v>
      </c>
      <c r="AM68" s="116" t="s">
        <v>336</v>
      </c>
      <c r="AN68" s="116" t="s">
        <v>336</v>
      </c>
      <c r="AO68" s="116" t="s">
        <v>336</v>
      </c>
      <c r="AP68" s="116" t="s">
        <v>336</v>
      </c>
      <c r="AQ68" s="116" t="s">
        <v>328</v>
      </c>
      <c r="AR68" s="116" t="s">
        <v>335</v>
      </c>
      <c r="AS68" s="116" t="s">
        <v>335</v>
      </c>
      <c r="AT68" s="116" t="s">
        <v>335</v>
      </c>
    </row>
  </sheetData>
  <mergeCells count="19">
    <mergeCell ref="Y3:Z3"/>
    <mergeCell ref="AA3:AB3"/>
    <mergeCell ref="AC3:AD3"/>
    <mergeCell ref="AE3:AF3"/>
    <mergeCell ref="Y4:Z4"/>
    <mergeCell ref="AA4:AB4"/>
    <mergeCell ref="AC4:AD4"/>
    <mergeCell ref="AE4:AF4"/>
    <mergeCell ref="A8:A9"/>
    <mergeCell ref="B8:B9"/>
    <mergeCell ref="C8:C9"/>
    <mergeCell ref="O8:O9"/>
    <mergeCell ref="F3:G3"/>
    <mergeCell ref="E8:N8"/>
    <mergeCell ref="Y5:Z5"/>
    <mergeCell ref="AA5:AB5"/>
    <mergeCell ref="AC5:AD5"/>
    <mergeCell ref="AE5:AF5"/>
    <mergeCell ref="P6:AT6"/>
  </mergeCells>
  <conditionalFormatting sqref="O10:O68">
    <cfRule type="cellIs" dxfId="132" priority="133" operator="lessThan">
      <formula>30</formula>
    </cfRule>
  </conditionalFormatting>
  <conditionalFormatting sqref="AN39:AP39 AR39:AT39">
    <cfRule type="containsText" dxfId="131" priority="127" operator="containsText" text="OS">
      <formula>NOT(ISERROR(SEARCH("OS",AN39)))</formula>
    </cfRule>
    <cfRule type="containsText" dxfId="130" priority="128" operator="containsText" text="I">
      <formula>NOT(ISERROR(SEARCH("I",AN39)))</formula>
    </cfRule>
    <cfRule type="containsText" dxfId="129" priority="129" operator="containsText" text="STB">
      <formula>NOT(ISERROR(SEARCH("STB",AN39)))</formula>
    </cfRule>
    <cfRule type="containsText" dxfId="128" priority="130" operator="containsText" text="S">
      <formula>NOT(ISERROR(SEARCH("S",AN39)))</formula>
    </cfRule>
    <cfRule type="containsText" dxfId="127" priority="131" operator="containsText" text="A">
      <formula>NOT(ISERROR(SEARCH("A",AN39)))</formula>
    </cfRule>
    <cfRule type="containsText" dxfId="126" priority="132" operator="containsText" text="C">
      <formula>NOT(ISERROR(SEARCH("C",AN39)))</formula>
    </cfRule>
  </conditionalFormatting>
  <conditionalFormatting sqref="AS33:AT33">
    <cfRule type="containsText" dxfId="125" priority="121" operator="containsText" text="OS">
      <formula>NOT(ISERROR(SEARCH("OS",AS33)))</formula>
    </cfRule>
    <cfRule type="containsText" dxfId="124" priority="122" operator="containsText" text="I">
      <formula>NOT(ISERROR(SEARCH("I",AS33)))</formula>
    </cfRule>
    <cfRule type="containsText" dxfId="123" priority="123" operator="containsText" text="STB">
      <formula>NOT(ISERROR(SEARCH("STB",AS33)))</formula>
    </cfRule>
    <cfRule type="containsText" dxfId="122" priority="124" operator="containsText" text="S">
      <formula>NOT(ISERROR(SEARCH("S",AS33)))</formula>
    </cfRule>
    <cfRule type="containsText" dxfId="121" priority="125" operator="containsText" text="A">
      <formula>NOT(ISERROR(SEARCH("A",AS33)))</formula>
    </cfRule>
    <cfRule type="containsText" dxfId="120" priority="126" operator="containsText" text="C">
      <formula>NOT(ISERROR(SEARCH("C",AS33)))</formula>
    </cfRule>
  </conditionalFormatting>
  <conditionalFormatting sqref="AS28:AT28">
    <cfRule type="containsText" dxfId="119" priority="115" operator="containsText" text="OS">
      <formula>NOT(ISERROR(SEARCH("OS",AS28)))</formula>
    </cfRule>
    <cfRule type="containsText" dxfId="118" priority="116" operator="containsText" text="I">
      <formula>NOT(ISERROR(SEARCH("I",AS28)))</formula>
    </cfRule>
    <cfRule type="containsText" dxfId="117" priority="117" operator="containsText" text="STB">
      <formula>NOT(ISERROR(SEARCH("STB",AS28)))</formula>
    </cfRule>
    <cfRule type="containsText" dxfId="116" priority="118" operator="containsText" text="S">
      <formula>NOT(ISERROR(SEARCH("S",AS28)))</formula>
    </cfRule>
    <cfRule type="containsText" dxfId="115" priority="119" operator="containsText" text="A">
      <formula>NOT(ISERROR(SEARCH("A",AS28)))</formula>
    </cfRule>
    <cfRule type="containsText" dxfId="114" priority="120" operator="containsText" text="C">
      <formula>NOT(ISERROR(SEARCH("C",AS28)))</formula>
    </cfRule>
  </conditionalFormatting>
  <conditionalFormatting sqref="AM37">
    <cfRule type="containsText" dxfId="113" priority="109" operator="containsText" text="OS">
      <formula>NOT(ISERROR(SEARCH("OS",AM37)))</formula>
    </cfRule>
    <cfRule type="containsText" dxfId="112" priority="110" operator="containsText" text="I">
      <formula>NOT(ISERROR(SEARCH("I",AM37)))</formula>
    </cfRule>
    <cfRule type="containsText" dxfId="111" priority="111" operator="containsText" text="STB">
      <formula>NOT(ISERROR(SEARCH("STB",AM37)))</formula>
    </cfRule>
    <cfRule type="containsText" dxfId="110" priority="112" operator="containsText" text="S">
      <formula>NOT(ISERROR(SEARCH("S",AM37)))</formula>
    </cfRule>
    <cfRule type="containsText" dxfId="109" priority="113" operator="containsText" text="A">
      <formula>NOT(ISERROR(SEARCH("A",AM37)))</formula>
    </cfRule>
    <cfRule type="containsText" dxfId="108" priority="114" operator="containsText" text="C">
      <formula>NOT(ISERROR(SEARCH("C",AM37)))</formula>
    </cfRule>
  </conditionalFormatting>
  <conditionalFormatting sqref="AN37">
    <cfRule type="containsText" dxfId="107" priority="103" operator="containsText" text="OS">
      <formula>NOT(ISERROR(SEARCH("OS",AN37)))</formula>
    </cfRule>
    <cfRule type="containsText" dxfId="106" priority="104" operator="containsText" text="I">
      <formula>NOT(ISERROR(SEARCH("I",AN37)))</formula>
    </cfRule>
    <cfRule type="containsText" dxfId="105" priority="105" operator="containsText" text="STB">
      <formula>NOT(ISERROR(SEARCH("STB",AN37)))</formula>
    </cfRule>
    <cfRule type="containsText" dxfId="104" priority="106" operator="containsText" text="S">
      <formula>NOT(ISERROR(SEARCH("S",AN37)))</formula>
    </cfRule>
    <cfRule type="containsText" dxfId="103" priority="107" operator="containsText" text="A">
      <formula>NOT(ISERROR(SEARCH("A",AN37)))</formula>
    </cfRule>
    <cfRule type="containsText" dxfId="102" priority="108" operator="containsText" text="C">
      <formula>NOT(ISERROR(SEARCH("C",AN37)))</formula>
    </cfRule>
  </conditionalFormatting>
  <conditionalFormatting sqref="AO37:AP37">
    <cfRule type="containsText" dxfId="101" priority="97" operator="containsText" text="OS">
      <formula>NOT(ISERROR(SEARCH("OS",AO37)))</formula>
    </cfRule>
    <cfRule type="containsText" dxfId="100" priority="98" operator="containsText" text="I">
      <formula>NOT(ISERROR(SEARCH("I",AO37)))</formula>
    </cfRule>
    <cfRule type="containsText" dxfId="99" priority="99" operator="containsText" text="STB">
      <formula>NOT(ISERROR(SEARCH("STB",AO37)))</formula>
    </cfRule>
    <cfRule type="containsText" dxfId="98" priority="100" operator="containsText" text="S">
      <formula>NOT(ISERROR(SEARCH("S",AO37)))</formula>
    </cfRule>
    <cfRule type="containsText" dxfId="97" priority="101" operator="containsText" text="A">
      <formula>NOT(ISERROR(SEARCH("A",AO37)))</formula>
    </cfRule>
    <cfRule type="containsText" dxfId="96" priority="102" operator="containsText" text="C">
      <formula>NOT(ISERROR(SEARCH("C",AO37)))</formula>
    </cfRule>
  </conditionalFormatting>
  <conditionalFormatting sqref="AQ37">
    <cfRule type="containsText" dxfId="95" priority="91" operator="containsText" text="OS">
      <formula>NOT(ISERROR(SEARCH("OS",AQ37)))</formula>
    </cfRule>
    <cfRule type="containsText" dxfId="94" priority="92" operator="containsText" text="I">
      <formula>NOT(ISERROR(SEARCH("I",AQ37)))</formula>
    </cfRule>
    <cfRule type="containsText" dxfId="93" priority="93" operator="containsText" text="STB">
      <formula>NOT(ISERROR(SEARCH("STB",AQ37)))</formula>
    </cfRule>
    <cfRule type="containsText" dxfId="92" priority="94" operator="containsText" text="S">
      <formula>NOT(ISERROR(SEARCH("S",AQ37)))</formula>
    </cfRule>
    <cfRule type="containsText" dxfId="91" priority="95" operator="containsText" text="A">
      <formula>NOT(ISERROR(SEARCH("A",AQ37)))</formula>
    </cfRule>
    <cfRule type="containsText" dxfId="90" priority="96" operator="containsText" text="C">
      <formula>NOT(ISERROR(SEARCH("C",AQ37)))</formula>
    </cfRule>
  </conditionalFormatting>
  <conditionalFormatting sqref="AQ39">
    <cfRule type="containsText" dxfId="89" priority="85" operator="containsText" text="OS">
      <formula>NOT(ISERROR(SEARCH("OS",AQ39)))</formula>
    </cfRule>
    <cfRule type="containsText" dxfId="88" priority="86" operator="containsText" text="I">
      <formula>NOT(ISERROR(SEARCH("I",AQ39)))</formula>
    </cfRule>
    <cfRule type="containsText" dxfId="87" priority="87" operator="containsText" text="STB">
      <formula>NOT(ISERROR(SEARCH("STB",AQ39)))</formula>
    </cfRule>
    <cfRule type="containsText" dxfId="86" priority="88" operator="containsText" text="S">
      <formula>NOT(ISERROR(SEARCH("S",AQ39)))</formula>
    </cfRule>
    <cfRule type="containsText" dxfId="85" priority="89" operator="containsText" text="A">
      <formula>NOT(ISERROR(SEARCH("A",AQ39)))</formula>
    </cfRule>
    <cfRule type="containsText" dxfId="84" priority="90" operator="containsText" text="C">
      <formula>NOT(ISERROR(SEARCH("C",AQ39)))</formula>
    </cfRule>
  </conditionalFormatting>
  <conditionalFormatting sqref="AS27">
    <cfRule type="containsText" dxfId="83" priority="79" operator="containsText" text="OS">
      <formula>NOT(ISERROR(SEARCH("OS",AS27)))</formula>
    </cfRule>
    <cfRule type="containsText" dxfId="82" priority="80" operator="containsText" text="I">
      <formula>NOT(ISERROR(SEARCH("I",AS27)))</formula>
    </cfRule>
    <cfRule type="containsText" dxfId="81" priority="81" operator="containsText" text="STB">
      <formula>NOT(ISERROR(SEARCH("STB",AS27)))</formula>
    </cfRule>
    <cfRule type="containsText" dxfId="80" priority="82" operator="containsText" text="S">
      <formula>NOT(ISERROR(SEARCH("S",AS27)))</formula>
    </cfRule>
    <cfRule type="containsText" dxfId="79" priority="83" operator="containsText" text="A">
      <formula>NOT(ISERROR(SEARCH("A",AS27)))</formula>
    </cfRule>
    <cfRule type="containsText" dxfId="78" priority="84" operator="containsText" text="C">
      <formula>NOT(ISERROR(SEARCH("C",AS27)))</formula>
    </cfRule>
  </conditionalFormatting>
  <conditionalFormatting sqref="AT16">
    <cfRule type="containsText" dxfId="77" priority="73" operator="containsText" text="OS">
      <formula>NOT(ISERROR(SEARCH("OS",AT16)))</formula>
    </cfRule>
    <cfRule type="containsText" dxfId="76" priority="74" operator="containsText" text="I">
      <formula>NOT(ISERROR(SEARCH("I",AT16)))</formula>
    </cfRule>
    <cfRule type="containsText" dxfId="75" priority="75" operator="containsText" text="STB">
      <formula>NOT(ISERROR(SEARCH("STB",AT16)))</formula>
    </cfRule>
    <cfRule type="containsText" dxfId="74" priority="76" operator="containsText" text="S">
      <formula>NOT(ISERROR(SEARCH("S",AT16)))</formula>
    </cfRule>
    <cfRule type="containsText" dxfId="73" priority="77" operator="containsText" text="A">
      <formula>NOT(ISERROR(SEARCH("A",AT16)))</formula>
    </cfRule>
    <cfRule type="containsText" dxfId="72" priority="78" operator="containsText" text="C">
      <formula>NOT(ISERROR(SEARCH("C",AT16)))</formula>
    </cfRule>
  </conditionalFormatting>
  <conditionalFormatting sqref="AT29">
    <cfRule type="containsText" dxfId="71" priority="67" operator="containsText" text="OS">
      <formula>NOT(ISERROR(SEARCH("OS",AT29)))</formula>
    </cfRule>
    <cfRule type="containsText" dxfId="70" priority="68" operator="containsText" text="I">
      <formula>NOT(ISERROR(SEARCH("I",AT29)))</formula>
    </cfRule>
    <cfRule type="containsText" dxfId="69" priority="69" operator="containsText" text="STB">
      <formula>NOT(ISERROR(SEARCH("STB",AT29)))</formula>
    </cfRule>
    <cfRule type="containsText" dxfId="68" priority="70" operator="containsText" text="S">
      <formula>NOT(ISERROR(SEARCH("S",AT29)))</formula>
    </cfRule>
    <cfRule type="containsText" dxfId="67" priority="71" operator="containsText" text="A">
      <formula>NOT(ISERROR(SEARCH("A",AT29)))</formula>
    </cfRule>
    <cfRule type="containsText" dxfId="66" priority="72" operator="containsText" text="C">
      <formula>NOT(ISERROR(SEARCH("C",AT29)))</formula>
    </cfRule>
  </conditionalFormatting>
  <conditionalFormatting sqref="AS25">
    <cfRule type="containsText" dxfId="65" priority="61" operator="containsText" text="OS">
      <formula>NOT(ISERROR(SEARCH("OS",AS25)))</formula>
    </cfRule>
    <cfRule type="containsText" dxfId="64" priority="62" operator="containsText" text="I">
      <formula>NOT(ISERROR(SEARCH("I",AS25)))</formula>
    </cfRule>
    <cfRule type="containsText" dxfId="63" priority="63" operator="containsText" text="STB">
      <formula>NOT(ISERROR(SEARCH("STB",AS25)))</formula>
    </cfRule>
    <cfRule type="containsText" dxfId="62" priority="64" operator="containsText" text="S">
      <formula>NOT(ISERROR(SEARCH("S",AS25)))</formula>
    </cfRule>
    <cfRule type="containsText" dxfId="61" priority="65" operator="containsText" text="A">
      <formula>NOT(ISERROR(SEARCH("A",AS25)))</formula>
    </cfRule>
    <cfRule type="containsText" dxfId="60" priority="66" operator="containsText" text="C">
      <formula>NOT(ISERROR(SEARCH("C",AS25)))</formula>
    </cfRule>
  </conditionalFormatting>
  <conditionalFormatting sqref="AT15">
    <cfRule type="containsText" dxfId="59" priority="55" operator="containsText" text="OS">
      <formula>NOT(ISERROR(SEARCH("OS",AT15)))</formula>
    </cfRule>
    <cfRule type="containsText" dxfId="58" priority="56" operator="containsText" text="I">
      <formula>NOT(ISERROR(SEARCH("I",AT15)))</formula>
    </cfRule>
    <cfRule type="containsText" dxfId="57" priority="57" operator="containsText" text="STB">
      <formula>NOT(ISERROR(SEARCH("STB",AT15)))</formula>
    </cfRule>
    <cfRule type="containsText" dxfId="56" priority="58" operator="containsText" text="S">
      <formula>NOT(ISERROR(SEARCH("S",AT15)))</formula>
    </cfRule>
    <cfRule type="containsText" dxfId="55" priority="59" operator="containsText" text="A">
      <formula>NOT(ISERROR(SEARCH("A",AT15)))</formula>
    </cfRule>
    <cfRule type="containsText" dxfId="54" priority="60" operator="containsText" text="C">
      <formula>NOT(ISERROR(SEARCH("C",AT15)))</formula>
    </cfRule>
  </conditionalFormatting>
  <conditionalFormatting sqref="AO34:AS36 P33:AE34 AO32:AR33 AN32:AN34 P43:AM43 AG33:AL33 AF34:AL34 P35:AL42 AR37:AS37 P10:AL14 W68:AS68 AN40:AS43 AN30:AT30 AS26:AT26 AT34:AT37 AN10:AR14 AS29 AS23:AT23 AT40:AT59 P61:AS67 P60:AM60 AT61:AT68 P15:AR29 P30:AL32 P44:AS59">
    <cfRule type="containsText" dxfId="53" priority="49" operator="containsText" text="OS">
      <formula>NOT(ISERROR(SEARCH("OS",P10)))</formula>
    </cfRule>
    <cfRule type="containsText" dxfId="52" priority="50" operator="containsText" text="I">
      <formula>NOT(ISERROR(SEARCH("I",P10)))</formula>
    </cfRule>
    <cfRule type="containsText" dxfId="51" priority="51" operator="containsText" text="STB">
      <formula>NOT(ISERROR(SEARCH("STB",P10)))</formula>
    </cfRule>
    <cfRule type="containsText" dxfId="50" priority="52" operator="containsText" text="S">
      <formula>NOT(ISERROR(SEARCH("S",P10)))</formula>
    </cfRule>
    <cfRule type="containsText" dxfId="49" priority="53" operator="containsText" text="A">
      <formula>NOT(ISERROR(SEARCH("A",P10)))</formula>
    </cfRule>
    <cfRule type="containsText" dxfId="48" priority="54" operator="containsText" text="C">
      <formula>NOT(ISERROR(SEARCH("C",P10)))</formula>
    </cfRule>
  </conditionalFormatting>
  <conditionalFormatting sqref="AF33">
    <cfRule type="containsText" dxfId="47" priority="43" operator="containsText" text="OS">
      <formula>NOT(ISERROR(SEARCH("OS",AF33)))</formula>
    </cfRule>
    <cfRule type="containsText" dxfId="46" priority="44" operator="containsText" text="I">
      <formula>NOT(ISERROR(SEARCH("I",AF33)))</formula>
    </cfRule>
    <cfRule type="containsText" dxfId="45" priority="45" operator="containsText" text="STB">
      <formula>NOT(ISERROR(SEARCH("STB",AF33)))</formula>
    </cfRule>
    <cfRule type="containsText" dxfId="44" priority="46" operator="containsText" text="S">
      <formula>NOT(ISERROR(SEARCH("S",AF33)))</formula>
    </cfRule>
    <cfRule type="containsText" dxfId="43" priority="47" operator="containsText" text="A">
      <formula>NOT(ISERROR(SEARCH("A",AF33)))</formula>
    </cfRule>
    <cfRule type="containsText" dxfId="42" priority="48" operator="containsText" text="C">
      <formula>NOT(ISERROR(SEARCH("C",AF33)))</formula>
    </cfRule>
  </conditionalFormatting>
  <conditionalFormatting sqref="AM10:AM14">
    <cfRule type="containsText" dxfId="41" priority="37" operator="containsText" text="OS">
      <formula>NOT(ISERROR(SEARCH("OS",AM10)))</formula>
    </cfRule>
    <cfRule type="containsText" dxfId="40" priority="38" operator="containsText" text="I">
      <formula>NOT(ISERROR(SEARCH("I",AM10)))</formula>
    </cfRule>
    <cfRule type="containsText" dxfId="39" priority="39" operator="containsText" text="STB">
      <formula>NOT(ISERROR(SEARCH("STB",AM10)))</formula>
    </cfRule>
    <cfRule type="containsText" dxfId="38" priority="40" operator="containsText" text="S">
      <formula>NOT(ISERROR(SEARCH("S",AM10)))</formula>
    </cfRule>
    <cfRule type="containsText" dxfId="37" priority="41" operator="containsText" text="A">
      <formula>NOT(ISERROR(SEARCH("A",AM10)))</formula>
    </cfRule>
    <cfRule type="containsText" dxfId="36" priority="42" operator="containsText" text="C">
      <formula>NOT(ISERROR(SEARCH("C",AM10)))</formula>
    </cfRule>
  </conditionalFormatting>
  <conditionalFormatting sqref="AM30:AM36 AN35:AN36 AM38:AM42 AN31:AT31">
    <cfRule type="containsText" dxfId="35" priority="31" operator="containsText" text="OS">
      <formula>NOT(ISERROR(SEARCH("OS",AM30)))</formula>
    </cfRule>
    <cfRule type="containsText" dxfId="34" priority="32" operator="containsText" text="I">
      <formula>NOT(ISERROR(SEARCH("I",AM30)))</formula>
    </cfRule>
    <cfRule type="containsText" dxfId="33" priority="33" operator="containsText" text="STB">
      <formula>NOT(ISERROR(SEARCH("STB",AM30)))</formula>
    </cfRule>
    <cfRule type="containsText" dxfId="32" priority="34" operator="containsText" text="S">
      <formula>NOT(ISERROR(SEARCH("S",AM30)))</formula>
    </cfRule>
    <cfRule type="containsText" dxfId="31" priority="35" operator="containsText" text="A">
      <formula>NOT(ISERROR(SEARCH("A",AM30)))</formula>
    </cfRule>
    <cfRule type="containsText" dxfId="30" priority="36" operator="containsText" text="C">
      <formula>NOT(ISERROR(SEARCH("C",AM30)))</formula>
    </cfRule>
  </conditionalFormatting>
  <conditionalFormatting sqref="AN38:AT38">
    <cfRule type="containsText" dxfId="29" priority="25" operator="containsText" text="OS">
      <formula>NOT(ISERROR(SEARCH("OS",AN38)))</formula>
    </cfRule>
    <cfRule type="containsText" dxfId="28" priority="26" operator="containsText" text="I">
      <formula>NOT(ISERROR(SEARCH("I",AN38)))</formula>
    </cfRule>
    <cfRule type="containsText" dxfId="27" priority="27" operator="containsText" text="STB">
      <formula>NOT(ISERROR(SEARCH("STB",AN38)))</formula>
    </cfRule>
    <cfRule type="containsText" dxfId="26" priority="28" operator="containsText" text="S">
      <formula>NOT(ISERROR(SEARCH("S",AN38)))</formula>
    </cfRule>
    <cfRule type="containsText" dxfId="25" priority="29" operator="containsText" text="A">
      <formula>NOT(ISERROR(SEARCH("A",AN38)))</formula>
    </cfRule>
    <cfRule type="containsText" dxfId="24" priority="30" operator="containsText" text="C">
      <formula>NOT(ISERROR(SEARCH("C",AN38)))</formula>
    </cfRule>
  </conditionalFormatting>
  <conditionalFormatting sqref="AS10:AT10">
    <cfRule type="containsText" dxfId="23" priority="19" operator="containsText" text="OS">
      <formula>NOT(ISERROR(SEARCH("OS",AS10)))</formula>
    </cfRule>
    <cfRule type="containsText" dxfId="22" priority="20" operator="containsText" text="I">
      <formula>NOT(ISERROR(SEARCH("I",AS10)))</formula>
    </cfRule>
    <cfRule type="containsText" dxfId="21" priority="21" operator="containsText" text="STB">
      <formula>NOT(ISERROR(SEARCH("STB",AS10)))</formula>
    </cfRule>
    <cfRule type="containsText" dxfId="20" priority="22" operator="containsText" text="S">
      <formula>NOT(ISERROR(SEARCH("S",AS10)))</formula>
    </cfRule>
    <cfRule type="containsText" dxfId="19" priority="23" operator="containsText" text="A">
      <formula>NOT(ISERROR(SEARCH("A",AS10)))</formula>
    </cfRule>
    <cfRule type="containsText" dxfId="18" priority="24" operator="containsText" text="C">
      <formula>NOT(ISERROR(SEARCH("C",AS10)))</formula>
    </cfRule>
  </conditionalFormatting>
  <conditionalFormatting sqref="AT13">
    <cfRule type="containsText" dxfId="17" priority="13" operator="containsText" text="OS">
      <formula>NOT(ISERROR(SEARCH("OS",AT13)))</formula>
    </cfRule>
    <cfRule type="containsText" dxfId="16" priority="14" operator="containsText" text="I">
      <formula>NOT(ISERROR(SEARCH("I",AT13)))</formula>
    </cfRule>
    <cfRule type="containsText" dxfId="15" priority="15" operator="containsText" text="STB">
      <formula>NOT(ISERROR(SEARCH("STB",AT13)))</formula>
    </cfRule>
    <cfRule type="containsText" dxfId="14" priority="16" operator="containsText" text="S">
      <formula>NOT(ISERROR(SEARCH("S",AT13)))</formula>
    </cfRule>
    <cfRule type="containsText" dxfId="13" priority="17" operator="containsText" text="A">
      <formula>NOT(ISERROR(SEARCH("A",AT13)))</formula>
    </cfRule>
    <cfRule type="containsText" dxfId="12" priority="18" operator="containsText" text="C">
      <formula>NOT(ISERROR(SEARCH("C",AT13)))</formula>
    </cfRule>
  </conditionalFormatting>
  <conditionalFormatting sqref="AT20">
    <cfRule type="containsText" dxfId="11" priority="7" operator="containsText" text="OS">
      <formula>NOT(ISERROR(SEARCH("OS",AT20)))</formula>
    </cfRule>
    <cfRule type="containsText" dxfId="10" priority="8" operator="containsText" text="I">
      <formula>NOT(ISERROR(SEARCH("I",AT20)))</formula>
    </cfRule>
    <cfRule type="containsText" dxfId="9" priority="9" operator="containsText" text="STB">
      <formula>NOT(ISERROR(SEARCH("STB",AT20)))</formula>
    </cfRule>
    <cfRule type="containsText" dxfId="8" priority="10" operator="containsText" text="S">
      <formula>NOT(ISERROR(SEARCH("S",AT20)))</formula>
    </cfRule>
    <cfRule type="containsText" dxfId="7" priority="11" operator="containsText" text="A">
      <formula>NOT(ISERROR(SEARCH("A",AT20)))</formula>
    </cfRule>
    <cfRule type="containsText" dxfId="6" priority="12" operator="containsText" text="C">
      <formula>NOT(ISERROR(SEARCH("C",AT20)))</formula>
    </cfRule>
  </conditionalFormatting>
  <conditionalFormatting sqref="AN60:AT60">
    <cfRule type="containsText" dxfId="5" priority="1" operator="containsText" text="OS">
      <formula>NOT(ISERROR(SEARCH("OS",AN60)))</formula>
    </cfRule>
    <cfRule type="containsText" dxfId="4" priority="2" operator="containsText" text="I">
      <formula>NOT(ISERROR(SEARCH("I",AN60)))</formula>
    </cfRule>
    <cfRule type="containsText" dxfId="3" priority="3" operator="containsText" text="STB">
      <formula>NOT(ISERROR(SEARCH("STB",AN60)))</formula>
    </cfRule>
    <cfRule type="containsText" dxfId="2" priority="4" operator="containsText" text="S">
      <formula>NOT(ISERROR(SEARCH("S",AN60)))</formula>
    </cfRule>
    <cfRule type="containsText" dxfId="1" priority="5" operator="containsText" text="A">
      <formula>NOT(ISERROR(SEARCH("A",AN60)))</formula>
    </cfRule>
    <cfRule type="containsText" dxfId="0" priority="6" operator="containsText" text="C">
      <formula>NOT(ISERROR(SEARCH("C",AN60)))</formula>
    </cfRule>
  </conditionalFormatting>
  <printOptions horizontalCentered="1"/>
  <pageMargins left="0" right="0" top="0.75" bottom="0.75" header="0" footer="0"/>
  <pageSetup paperSize="9" scale="77" orientation="landscape" horizont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R64"/>
  <sheetViews>
    <sheetView showGridLines="0" workbookViewId="0">
      <pane ySplit="4" topLeftCell="A5" activePane="bottomLeft" state="frozen"/>
      <selection pane="bottomLeft" activeCell="P24" sqref="P24"/>
    </sheetView>
  </sheetViews>
  <sheetFormatPr defaultRowHeight="13.5" x14ac:dyDescent="0.3"/>
  <cols>
    <col min="1" max="1" width="4.5703125" style="5" customWidth="1"/>
    <col min="2" max="2" width="19" style="8" customWidth="1"/>
    <col min="3" max="3" width="12.42578125" style="80" customWidth="1"/>
    <col min="4" max="4" width="9.42578125" style="8" customWidth="1"/>
    <col min="5" max="7" width="12.7109375" style="195" customWidth="1"/>
    <col min="8" max="8" width="2.28515625" style="5" hidden="1" customWidth="1"/>
    <col min="9" max="9" width="3.28515625" style="5" hidden="1" customWidth="1"/>
    <col min="10" max="10" width="2.5703125" style="5" hidden="1" customWidth="1"/>
    <col min="11" max="11" width="10.85546875" style="195" customWidth="1"/>
    <col min="12" max="12" width="9.85546875" style="195" customWidth="1"/>
    <col min="13" max="15" width="10.85546875" style="195" customWidth="1"/>
    <col min="16" max="16" width="11.28515625" style="195" customWidth="1"/>
    <col min="17" max="19" width="11.42578125" style="195" customWidth="1"/>
    <col min="20" max="28" width="6.85546875" style="9" customWidth="1"/>
    <col min="29" max="29" width="10.42578125" style="9" customWidth="1"/>
    <col min="30" max="30" width="7.42578125" style="5" customWidth="1"/>
    <col min="31" max="31" width="7" style="5" customWidth="1"/>
    <col min="32" max="32" width="1.5703125" style="5" customWidth="1"/>
    <col min="33" max="33" width="6.42578125" style="9" customWidth="1"/>
    <col min="34" max="34" width="6.7109375" style="9" customWidth="1"/>
    <col min="35" max="35" width="7.7109375" style="9" customWidth="1"/>
    <col min="36" max="36" width="7.140625" style="9" customWidth="1"/>
    <col min="37" max="37" width="5.85546875" style="9" customWidth="1"/>
    <col min="38" max="38" width="6.7109375" style="9" customWidth="1"/>
    <col min="39" max="39" width="1.7109375" style="5" hidden="1" customWidth="1"/>
    <col min="40" max="40" width="3.42578125" style="5" hidden="1" customWidth="1"/>
    <col min="41" max="41" width="2.5703125" style="5" customWidth="1"/>
    <col min="42" max="42" width="9.140625" style="5"/>
    <col min="43" max="43" width="9" style="5" customWidth="1"/>
    <col min="44" max="16384" width="9.140625" style="5"/>
  </cols>
  <sheetData>
    <row r="1" spans="1:44" x14ac:dyDescent="0.3">
      <c r="B1" s="407" t="s">
        <v>380</v>
      </c>
      <c r="C1" s="408">
        <f>'Entry Data'!D3</f>
        <v>31</v>
      </c>
      <c r="D1" s="407" t="s">
        <v>19</v>
      </c>
      <c r="E1" s="406"/>
      <c r="F1" s="406"/>
      <c r="G1" s="406"/>
      <c r="H1" s="74"/>
      <c r="I1" s="74"/>
      <c r="J1" s="74"/>
      <c r="K1" s="406"/>
      <c r="L1" s="406"/>
      <c r="M1" s="406"/>
      <c r="N1" s="406"/>
      <c r="O1" s="406"/>
      <c r="P1" s="406"/>
      <c r="Q1" s="406"/>
      <c r="R1" s="406"/>
      <c r="S1" s="406"/>
    </row>
    <row r="2" spans="1:44" ht="15.75" customHeight="1" x14ac:dyDescent="0.3">
      <c r="A2" s="382" t="s">
        <v>274</v>
      </c>
      <c r="B2" s="382" t="s">
        <v>514</v>
      </c>
      <c r="C2" s="392" t="s">
        <v>397</v>
      </c>
      <c r="D2" s="382" t="s">
        <v>495</v>
      </c>
      <c r="E2" s="385" t="s">
        <v>398</v>
      </c>
      <c r="F2" s="385" t="s">
        <v>431</v>
      </c>
      <c r="G2" s="385" t="s">
        <v>498</v>
      </c>
      <c r="H2" s="400"/>
      <c r="I2" s="400"/>
      <c r="J2" s="400"/>
      <c r="K2" s="385" t="s">
        <v>511</v>
      </c>
      <c r="L2" s="386" t="s">
        <v>513</v>
      </c>
      <c r="M2" s="387"/>
      <c r="N2" s="387"/>
      <c r="O2" s="387"/>
      <c r="P2" s="387"/>
      <c r="Q2" s="390"/>
      <c r="R2" s="385" t="s">
        <v>510</v>
      </c>
      <c r="S2" s="397" t="s">
        <v>512</v>
      </c>
      <c r="T2" s="349" t="s">
        <v>476</v>
      </c>
      <c r="U2" s="350"/>
      <c r="V2" s="350"/>
      <c r="W2" s="350"/>
      <c r="X2" s="350"/>
      <c r="Y2" s="350"/>
      <c r="Z2" s="350"/>
      <c r="AA2" s="350"/>
      <c r="AB2" s="350"/>
      <c r="AC2" s="351"/>
      <c r="AD2" s="352" t="s">
        <v>163</v>
      </c>
      <c r="AE2" s="352" t="s">
        <v>381</v>
      </c>
      <c r="AG2" s="348" t="s">
        <v>24</v>
      </c>
      <c r="AH2" s="348"/>
      <c r="AI2" s="348" t="s">
        <v>183</v>
      </c>
      <c r="AJ2" s="348"/>
      <c r="AK2" s="348" t="s">
        <v>268</v>
      </c>
      <c r="AL2" s="348"/>
      <c r="AP2" s="348" t="s">
        <v>163</v>
      </c>
      <c r="AQ2" s="348"/>
    </row>
    <row r="3" spans="1:44" x14ac:dyDescent="0.3">
      <c r="A3" s="396"/>
      <c r="B3" s="396"/>
      <c r="C3" s="401"/>
      <c r="D3" s="396"/>
      <c r="E3" s="398"/>
      <c r="F3" s="398"/>
      <c r="G3" s="398"/>
      <c r="H3" s="400"/>
      <c r="I3" s="400"/>
      <c r="J3" s="400"/>
      <c r="K3" s="398"/>
      <c r="L3" s="330" t="s">
        <v>499</v>
      </c>
      <c r="M3" s="330" t="s">
        <v>500</v>
      </c>
      <c r="N3" s="330" t="s">
        <v>504</v>
      </c>
      <c r="O3" s="330" t="s">
        <v>501</v>
      </c>
      <c r="P3" s="330" t="s">
        <v>502</v>
      </c>
      <c r="Q3" s="330" t="s">
        <v>503</v>
      </c>
      <c r="R3" s="398"/>
      <c r="S3" s="399"/>
      <c r="T3" s="87" t="s">
        <v>317</v>
      </c>
      <c r="U3" s="87" t="s">
        <v>328</v>
      </c>
      <c r="V3" s="87" t="s">
        <v>329</v>
      </c>
      <c r="W3" s="87" t="s">
        <v>330</v>
      </c>
      <c r="X3" s="87" t="s">
        <v>318</v>
      </c>
      <c r="Y3" s="87" t="s">
        <v>331</v>
      </c>
      <c r="Z3" s="87" t="s">
        <v>332</v>
      </c>
      <c r="AA3" s="87" t="s">
        <v>378</v>
      </c>
      <c r="AB3" s="87" t="s">
        <v>379</v>
      </c>
      <c r="AC3" s="87" t="s">
        <v>382</v>
      </c>
      <c r="AD3" s="353"/>
      <c r="AE3" s="353"/>
      <c r="AG3" s="137" t="s">
        <v>181</v>
      </c>
      <c r="AH3" s="138" t="s">
        <v>182</v>
      </c>
      <c r="AI3" s="137" t="s">
        <v>181</v>
      </c>
      <c r="AJ3" s="138" t="s">
        <v>182</v>
      </c>
      <c r="AK3" s="137" t="s">
        <v>181</v>
      </c>
      <c r="AL3" s="138" t="s">
        <v>182</v>
      </c>
      <c r="AP3" s="41" t="s">
        <v>181</v>
      </c>
      <c r="AQ3" s="42" t="s">
        <v>182</v>
      </c>
    </row>
    <row r="4" spans="1:44" ht="14.25" customHeight="1" x14ac:dyDescent="0.3">
      <c r="A4" s="37"/>
      <c r="B4" s="81"/>
      <c r="C4" s="77"/>
      <c r="D4" s="84"/>
      <c r="E4" s="193"/>
      <c r="F4" s="241"/>
      <c r="G4" s="241"/>
      <c r="K4" s="241"/>
      <c r="L4" s="241"/>
      <c r="M4" s="241"/>
      <c r="N4" s="241"/>
      <c r="O4" s="241"/>
      <c r="P4" s="241"/>
      <c r="Q4" s="241"/>
      <c r="R4" s="394"/>
      <c r="S4" s="331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G4" s="43"/>
      <c r="AH4" s="44"/>
      <c r="AI4" s="43"/>
      <c r="AJ4" s="44"/>
      <c r="AK4" s="43"/>
      <c r="AL4" s="44"/>
      <c r="AP4" s="43"/>
      <c r="AQ4" s="44"/>
    </row>
    <row r="5" spans="1:44" s="74" customFormat="1" x14ac:dyDescent="0.3">
      <c r="A5" s="76">
        <v>1</v>
      </c>
      <c r="B5" s="82" t="s">
        <v>98</v>
      </c>
      <c r="C5" s="78">
        <v>40981</v>
      </c>
      <c r="D5" s="85" t="s">
        <v>183</v>
      </c>
      <c r="E5" s="194">
        <v>3275000</v>
      </c>
      <c r="F5" s="242">
        <f>E5-(SUM(L5:N5))</f>
        <v>3275000</v>
      </c>
      <c r="G5" s="242">
        <f>SUMIFS('Entry Data'!Y:Y,'Entry Data'!AC:AC,'Master Driver'!B5)</f>
        <v>2595300</v>
      </c>
      <c r="I5" s="74">
        <v>1</v>
      </c>
      <c r="K5" s="242">
        <f>5000*T5</f>
        <v>130000</v>
      </c>
      <c r="L5" s="242">
        <f>E5/$C$1*V5</f>
        <v>0</v>
      </c>
      <c r="M5" s="242">
        <f>E5/$C$1*X5</f>
        <v>0</v>
      </c>
      <c r="N5" s="242">
        <f>E5/$C$1*Z5</f>
        <v>0</v>
      </c>
      <c r="O5" s="242"/>
      <c r="P5" s="242"/>
      <c r="Q5" s="242"/>
      <c r="R5" s="395"/>
      <c r="S5" s="332">
        <f>(E5+G5+K5)-SUM(L5:Q5)+R5</f>
        <v>6000300</v>
      </c>
      <c r="T5" s="86">
        <f>SUMIFS(Absen!$E:$E,Absen!$B:$B,'Master Driver'!$B:$B)</f>
        <v>26</v>
      </c>
      <c r="U5" s="86">
        <f>SUMIFS(Absen!$F:$F,Absen!$B:$B,'Master Driver'!$B:$B)</f>
        <v>1</v>
      </c>
      <c r="V5" s="86">
        <f>SUMIFS(Absen!$G:$G,Absen!$B:$B,'Master Driver'!$B:$B)</f>
        <v>0</v>
      </c>
      <c r="W5" s="86">
        <f>SUMIFS(Absen!$H:$H,Absen!$B:$B,'Master Driver'!$B:$B)</f>
        <v>0</v>
      </c>
      <c r="X5" s="86">
        <f>SUMIFS(Absen!$I:$I,Absen!$B:$B,'Master Driver'!$B:$B)</f>
        <v>0</v>
      </c>
      <c r="Y5" s="86">
        <f>SUMIFS(Absen!$J:$J,Absen!$B:$B,'Master Driver'!$B:$B)</f>
        <v>2</v>
      </c>
      <c r="Z5" s="86">
        <f>SUMIFS(Absen!$K:$K,Absen!$B:$B,'Master Driver'!$B:$B)</f>
        <v>0</v>
      </c>
      <c r="AA5" s="86">
        <f>SUMIFS(Absen!$L:$L,Absen!$B:$B,'Master Driver'!$B:$B)</f>
        <v>2</v>
      </c>
      <c r="AB5" s="86">
        <f>SUMIFS(Absen!$M:$M,Absen!$B:$B,'Master Driver'!$B:$B)</f>
        <v>0</v>
      </c>
      <c r="AC5" s="86">
        <f>SUMIFS(Absen!$N:$N,Absen!$B:$B,'Master Driver'!$B:$B)</f>
        <v>0</v>
      </c>
      <c r="AD5" s="86">
        <f>SUM(T5:AC5)</f>
        <v>31</v>
      </c>
      <c r="AE5" s="86">
        <f>$C$1-AD5</f>
        <v>0</v>
      </c>
      <c r="AG5" s="39">
        <f>SUMIFS('Entry Data'!$A:$A,'Entry Data'!$AK:$AK,'Master Driver'!B5&amp;'Master Driver'!$AG$2)</f>
        <v>81</v>
      </c>
      <c r="AH5" s="40">
        <f>SUMIFS('Entry Data'!$U:$U,'Entry Data'!$AK:$AK,'Master Driver'!B5&amp;'Master Driver'!$AG$2)</f>
        <v>2065.6500000000005</v>
      </c>
      <c r="AI5" s="39">
        <f>SUMIFS('Entry Data'!$A:$A,'Entry Data'!$AK:$AK,'Master Driver'!B5&amp;'Master Driver'!$AI$2)</f>
        <v>6</v>
      </c>
      <c r="AJ5" s="40">
        <f>SUMIFS('Entry Data'!$U:$U,'Entry Data'!$AK:$AK,'Master Driver'!B5&amp;'Master Driver'!$AI$2)</f>
        <v>167.07999999999998</v>
      </c>
      <c r="AK5" s="39">
        <f>SUMIFS('Entry Data'!$A:$A,'Entry Data'!$AK:$AK,'Master Driver'!B5&amp;'Master Driver'!$AK$2)</f>
        <v>0</v>
      </c>
      <c r="AL5" s="40">
        <f>SUMIFS('Entry Data'!$U:$U,'Entry Data'!$AK:$AK,'Master Driver'!B5&amp;'Master Driver'!$AK$2)</f>
        <v>0</v>
      </c>
      <c r="AN5" s="74">
        <f t="shared" ref="AN5:AN36" si="0">A5</f>
        <v>1</v>
      </c>
      <c r="AP5" s="39">
        <f t="shared" ref="AP5:AP15" si="1">SUM(AG5,AI5,AK5)</f>
        <v>87</v>
      </c>
      <c r="AQ5" s="39">
        <f t="shared" ref="AQ5:AQ15" si="2">SUM(AH5,AJ5,AL5)</f>
        <v>2232.7300000000005</v>
      </c>
      <c r="AR5" s="75"/>
    </row>
    <row r="6" spans="1:44" s="74" customFormat="1" x14ac:dyDescent="0.3">
      <c r="A6" s="76">
        <v>2</v>
      </c>
      <c r="B6" s="82" t="s">
        <v>43</v>
      </c>
      <c r="C6" s="79">
        <v>42326</v>
      </c>
      <c r="D6" s="85" t="s">
        <v>183</v>
      </c>
      <c r="E6" s="194">
        <v>3275000</v>
      </c>
      <c r="F6" s="242">
        <f t="shared" ref="F6:F64" si="3">E6-(SUM(L6:N6))</f>
        <v>3169354.8387096776</v>
      </c>
      <c r="G6" s="242">
        <f>SUMIFS('Entry Data'!Y:Y,'Entry Data'!AC:AC,'Master Driver'!B6)</f>
        <v>2676050</v>
      </c>
      <c r="I6" s="74">
        <v>2</v>
      </c>
      <c r="K6" s="242">
        <f t="shared" ref="K6:K63" si="4">5000*T6</f>
        <v>115000</v>
      </c>
      <c r="L6" s="242">
        <f t="shared" ref="L6:L63" si="5">E6/$C$1*V6</f>
        <v>0</v>
      </c>
      <c r="M6" s="242">
        <f t="shared" ref="M6:M63" si="6">E6/$C$1*X6</f>
        <v>105645.16129032258</v>
      </c>
      <c r="N6" s="242">
        <f t="shared" ref="N6:N63" si="7">E6/$C$1*Z6</f>
        <v>0</v>
      </c>
      <c r="O6" s="242"/>
      <c r="P6" s="242"/>
      <c r="Q6" s="242"/>
      <c r="R6" s="395"/>
      <c r="S6" s="332">
        <f t="shared" ref="S6:S63" si="8">(E6+G6+K6)-SUM(L6:Q6)+R6</f>
        <v>5960404.8387096776</v>
      </c>
      <c r="T6" s="86">
        <f>SUMIFS(Absen!$E:$E,Absen!$B:$B,'Master Driver'!$B:$B)</f>
        <v>23</v>
      </c>
      <c r="U6" s="86">
        <f>SUMIFS(Absen!$F:$F,Absen!$B:$B,'Master Driver'!$B:$B)</f>
        <v>2</v>
      </c>
      <c r="V6" s="86">
        <f>SUMIFS(Absen!$G:$G,Absen!$B:$B,'Master Driver'!$B:$B)</f>
        <v>0</v>
      </c>
      <c r="W6" s="86">
        <f>SUMIFS(Absen!$H:$H,Absen!$B:$B,'Master Driver'!$B:$B)</f>
        <v>1</v>
      </c>
      <c r="X6" s="86">
        <f>SUMIFS(Absen!$I:$I,Absen!$B:$B,'Master Driver'!$B:$B)</f>
        <v>1</v>
      </c>
      <c r="Y6" s="86">
        <f>SUMIFS(Absen!$J:$J,Absen!$B:$B,'Master Driver'!$B:$B)</f>
        <v>0</v>
      </c>
      <c r="Z6" s="86">
        <f>SUMIFS(Absen!$K:$K,Absen!$B:$B,'Master Driver'!$B:$B)</f>
        <v>0</v>
      </c>
      <c r="AA6" s="86">
        <f>SUMIFS(Absen!$L:$L,Absen!$B:$B,'Master Driver'!$B:$B)</f>
        <v>0</v>
      </c>
      <c r="AB6" s="86">
        <f>SUMIFS(Absen!$M:$M,Absen!$B:$B,'Master Driver'!$B:$B)</f>
        <v>4</v>
      </c>
      <c r="AC6" s="86">
        <f>SUMIFS(Absen!$N:$N,Absen!$B:$B,'Master Driver'!$B:$B)</f>
        <v>0</v>
      </c>
      <c r="AD6" s="86">
        <f t="shared" ref="AD6:AD63" si="9">SUM(T6:AC6)</f>
        <v>31</v>
      </c>
      <c r="AE6" s="86">
        <f t="shared" ref="AE6:AE63" si="10">$C$1-AD6</f>
        <v>0</v>
      </c>
      <c r="AG6" s="39">
        <f>SUMIFS('Entry Data'!$A:$A,'Entry Data'!$AK:$AK,'Master Driver'!B6&amp;'Master Driver'!$AG$2)</f>
        <v>7</v>
      </c>
      <c r="AH6" s="40">
        <f>SUMIFS('Entry Data'!$U:$U,'Entry Data'!$AK:$AK,'Master Driver'!B6&amp;'Master Driver'!$AG$2)</f>
        <v>224.03999999999996</v>
      </c>
      <c r="AI6" s="39">
        <f>SUMIFS('Entry Data'!$A:$A,'Entry Data'!$AK:$AK,'Master Driver'!B6&amp;'Master Driver'!$AI$2)</f>
        <v>95</v>
      </c>
      <c r="AJ6" s="40">
        <f>SUMIFS('Entry Data'!$U:$U,'Entry Data'!$AK:$AK,'Master Driver'!B6&amp;'Master Driver'!$AI$2)</f>
        <v>3039.9700000000003</v>
      </c>
      <c r="AK6" s="39">
        <f>SUMIFS('Entry Data'!$A:$A,'Entry Data'!$AK:$AK,'Master Driver'!B6&amp;'Master Driver'!$AK$2)</f>
        <v>0</v>
      </c>
      <c r="AL6" s="40">
        <f>SUMIFS('Entry Data'!$U:$U,'Entry Data'!$AK:$AK,'Master Driver'!B6&amp;'Master Driver'!$AK$2)</f>
        <v>0</v>
      </c>
      <c r="AN6" s="74">
        <f t="shared" si="0"/>
        <v>2</v>
      </c>
      <c r="AP6" s="39">
        <f t="shared" si="1"/>
        <v>102</v>
      </c>
      <c r="AQ6" s="39">
        <f t="shared" si="2"/>
        <v>3264.01</v>
      </c>
      <c r="AR6" s="75"/>
    </row>
    <row r="7" spans="1:44" s="74" customFormat="1" x14ac:dyDescent="0.3">
      <c r="A7" s="76">
        <v>3</v>
      </c>
      <c r="B7" s="82" t="s">
        <v>132</v>
      </c>
      <c r="C7" s="79">
        <v>42348</v>
      </c>
      <c r="D7" s="85" t="s">
        <v>183</v>
      </c>
      <c r="E7" s="194">
        <v>3275000</v>
      </c>
      <c r="F7" s="242">
        <f t="shared" si="3"/>
        <v>3169354.8387096776</v>
      </c>
      <c r="G7" s="242">
        <f>SUMIFS('Entry Data'!Y:Y,'Entry Data'!AC:AC,'Master Driver'!B7)</f>
        <v>4003450</v>
      </c>
      <c r="I7" s="74">
        <v>3</v>
      </c>
      <c r="K7" s="242">
        <f t="shared" si="4"/>
        <v>120000</v>
      </c>
      <c r="L7" s="242">
        <f t="shared" si="5"/>
        <v>0</v>
      </c>
      <c r="M7" s="242">
        <f t="shared" si="6"/>
        <v>105645.16129032258</v>
      </c>
      <c r="N7" s="242">
        <f t="shared" si="7"/>
        <v>0</v>
      </c>
      <c r="O7" s="242"/>
      <c r="P7" s="242"/>
      <c r="Q7" s="242"/>
      <c r="R7" s="395"/>
      <c r="S7" s="332">
        <f t="shared" si="8"/>
        <v>7292804.8387096776</v>
      </c>
      <c r="T7" s="86">
        <f>SUMIFS(Absen!$E:$E,Absen!$B:$B,'Master Driver'!$B:$B)</f>
        <v>24</v>
      </c>
      <c r="U7" s="86">
        <f>SUMIFS(Absen!$F:$F,Absen!$B:$B,'Master Driver'!$B:$B)</f>
        <v>1</v>
      </c>
      <c r="V7" s="86">
        <f>SUMIFS(Absen!$G:$G,Absen!$B:$B,'Master Driver'!$B:$B)</f>
        <v>0</v>
      </c>
      <c r="W7" s="86">
        <f>SUMIFS(Absen!$H:$H,Absen!$B:$B,'Master Driver'!$B:$B)</f>
        <v>0</v>
      </c>
      <c r="X7" s="86">
        <f>SUMIFS(Absen!$I:$I,Absen!$B:$B,'Master Driver'!$B:$B)</f>
        <v>1</v>
      </c>
      <c r="Y7" s="86">
        <f>SUMIFS(Absen!$J:$J,Absen!$B:$B,'Master Driver'!$B:$B)</f>
        <v>3</v>
      </c>
      <c r="Z7" s="86">
        <f>SUMIFS(Absen!$K:$K,Absen!$B:$B,'Master Driver'!$B:$B)</f>
        <v>0</v>
      </c>
      <c r="AA7" s="86">
        <f>SUMIFS(Absen!$L:$L,Absen!$B:$B,'Master Driver'!$B:$B)</f>
        <v>2</v>
      </c>
      <c r="AB7" s="86">
        <f>SUMIFS(Absen!$M:$M,Absen!$B:$B,'Master Driver'!$B:$B)</f>
        <v>0</v>
      </c>
      <c r="AC7" s="86">
        <f>SUMIFS(Absen!$N:$N,Absen!$B:$B,'Master Driver'!$B:$B)</f>
        <v>0</v>
      </c>
      <c r="AD7" s="86">
        <f t="shared" si="9"/>
        <v>31</v>
      </c>
      <c r="AE7" s="86">
        <f t="shared" si="10"/>
        <v>0</v>
      </c>
      <c r="AG7" s="39">
        <f>SUMIFS('Entry Data'!$A:$A,'Entry Data'!$AK:$AK,'Master Driver'!B7&amp;'Master Driver'!$AG$2)</f>
        <v>0</v>
      </c>
      <c r="AH7" s="40">
        <f>SUMIFS('Entry Data'!$U:$U,'Entry Data'!$AK:$AK,'Master Driver'!B7&amp;'Master Driver'!$AG$2)</f>
        <v>0</v>
      </c>
      <c r="AI7" s="39">
        <f>SUMIFS('Entry Data'!$A:$A,'Entry Data'!$AK:$AK,'Master Driver'!B7&amp;'Master Driver'!$AI$2)</f>
        <v>112</v>
      </c>
      <c r="AJ7" s="40">
        <f>SUMIFS('Entry Data'!$U:$U,'Entry Data'!$AK:$AK,'Master Driver'!B7&amp;'Master Driver'!$AI$2)</f>
        <v>3251.54</v>
      </c>
      <c r="AK7" s="39">
        <f>SUMIFS('Entry Data'!$A:$A,'Entry Data'!$AK:$AK,'Master Driver'!B7&amp;'Master Driver'!$AK$2)</f>
        <v>6</v>
      </c>
      <c r="AL7" s="40">
        <f>SUMIFS('Entry Data'!$U:$U,'Entry Data'!$AK:$AK,'Master Driver'!B7&amp;'Master Driver'!$AK$2)</f>
        <v>148.32</v>
      </c>
      <c r="AN7" s="74">
        <f t="shared" si="0"/>
        <v>3</v>
      </c>
      <c r="AP7" s="39">
        <f t="shared" si="1"/>
        <v>118</v>
      </c>
      <c r="AQ7" s="39">
        <f t="shared" si="2"/>
        <v>3399.86</v>
      </c>
      <c r="AR7" s="75"/>
    </row>
    <row r="8" spans="1:44" s="74" customFormat="1" x14ac:dyDescent="0.3">
      <c r="A8" s="76">
        <v>4</v>
      </c>
      <c r="B8" s="82" t="s">
        <v>58</v>
      </c>
      <c r="C8" s="78">
        <v>42391</v>
      </c>
      <c r="D8" s="85" t="s">
        <v>183</v>
      </c>
      <c r="E8" s="194">
        <v>3275000</v>
      </c>
      <c r="F8" s="242">
        <f t="shared" si="3"/>
        <v>3275000</v>
      </c>
      <c r="G8" s="242">
        <f>SUMIFS('Entry Data'!Y:Y,'Entry Data'!AC:AC,'Master Driver'!B8)</f>
        <v>4906300</v>
      </c>
      <c r="I8" s="74">
        <v>4</v>
      </c>
      <c r="K8" s="242">
        <f t="shared" si="4"/>
        <v>140000</v>
      </c>
      <c r="L8" s="242">
        <f t="shared" si="5"/>
        <v>0</v>
      </c>
      <c r="M8" s="242">
        <f t="shared" si="6"/>
        <v>0</v>
      </c>
      <c r="N8" s="242">
        <f t="shared" si="7"/>
        <v>0</v>
      </c>
      <c r="O8" s="242"/>
      <c r="P8" s="242"/>
      <c r="Q8" s="242"/>
      <c r="R8" s="395"/>
      <c r="S8" s="332">
        <f t="shared" si="8"/>
        <v>8321300</v>
      </c>
      <c r="T8" s="86">
        <f>SUMIFS(Absen!$E:$E,Absen!$B:$B,'Master Driver'!$B:$B)</f>
        <v>28</v>
      </c>
      <c r="U8" s="86">
        <f>SUMIFS(Absen!$F:$F,Absen!$B:$B,'Master Driver'!$B:$B)</f>
        <v>2</v>
      </c>
      <c r="V8" s="86">
        <f>SUMIFS(Absen!$G:$G,Absen!$B:$B,'Master Driver'!$B:$B)</f>
        <v>0</v>
      </c>
      <c r="W8" s="86">
        <f>SUMIFS(Absen!$H:$H,Absen!$B:$B,'Master Driver'!$B:$B)</f>
        <v>0</v>
      </c>
      <c r="X8" s="86">
        <f>SUMIFS(Absen!$I:$I,Absen!$B:$B,'Master Driver'!$B:$B)</f>
        <v>0</v>
      </c>
      <c r="Y8" s="86">
        <f>SUMIFS(Absen!$J:$J,Absen!$B:$B,'Master Driver'!$B:$B)</f>
        <v>0</v>
      </c>
      <c r="Z8" s="86">
        <f>SUMIFS(Absen!$K:$K,Absen!$B:$B,'Master Driver'!$B:$B)</f>
        <v>0</v>
      </c>
      <c r="AA8" s="86">
        <f>SUMIFS(Absen!$L:$L,Absen!$B:$B,'Master Driver'!$B:$B)</f>
        <v>1</v>
      </c>
      <c r="AB8" s="86">
        <f>SUMIFS(Absen!$M:$M,Absen!$B:$B,'Master Driver'!$B:$B)</f>
        <v>0</v>
      </c>
      <c r="AC8" s="86">
        <f>SUMIFS(Absen!$N:$N,Absen!$B:$B,'Master Driver'!$B:$B)</f>
        <v>0</v>
      </c>
      <c r="AD8" s="86">
        <f t="shared" si="9"/>
        <v>31</v>
      </c>
      <c r="AE8" s="86">
        <f t="shared" si="10"/>
        <v>0</v>
      </c>
      <c r="AG8" s="39">
        <f>SUMIFS('Entry Data'!$A:$A,'Entry Data'!$AK:$AK,'Master Driver'!B8&amp;'Master Driver'!$AG$2)</f>
        <v>12</v>
      </c>
      <c r="AH8" s="40">
        <f>SUMIFS('Entry Data'!$U:$U,'Entry Data'!$AK:$AK,'Master Driver'!B8&amp;'Master Driver'!$AG$2)</f>
        <v>292.8</v>
      </c>
      <c r="AI8" s="39">
        <f>SUMIFS('Entry Data'!$A:$A,'Entry Data'!$AK:$AK,'Master Driver'!B8&amp;'Master Driver'!$AI$2)</f>
        <v>129</v>
      </c>
      <c r="AJ8" s="40">
        <f>SUMIFS('Entry Data'!$U:$U,'Entry Data'!$AK:$AK,'Master Driver'!B8&amp;'Master Driver'!$AI$2)</f>
        <v>4127.8799999999974</v>
      </c>
      <c r="AK8" s="39">
        <f>SUMIFS('Entry Data'!$A:$A,'Entry Data'!$AK:$AK,'Master Driver'!B8&amp;'Master Driver'!$AK$2)</f>
        <v>0</v>
      </c>
      <c r="AL8" s="40">
        <f>SUMIFS('Entry Data'!$U:$U,'Entry Data'!$AK:$AK,'Master Driver'!B8&amp;'Master Driver'!$AK$2)</f>
        <v>0</v>
      </c>
      <c r="AN8" s="74">
        <f t="shared" si="0"/>
        <v>4</v>
      </c>
      <c r="AP8" s="39">
        <f t="shared" si="1"/>
        <v>141</v>
      </c>
      <c r="AQ8" s="39">
        <f t="shared" si="2"/>
        <v>4420.6799999999976</v>
      </c>
      <c r="AR8" s="75"/>
    </row>
    <row r="9" spans="1:44" s="74" customFormat="1" x14ac:dyDescent="0.3">
      <c r="A9" s="76">
        <v>5</v>
      </c>
      <c r="B9" s="82" t="s">
        <v>137</v>
      </c>
      <c r="C9" s="79">
        <v>42436</v>
      </c>
      <c r="D9" s="85" t="s">
        <v>286</v>
      </c>
      <c r="E9" s="194">
        <v>3275000</v>
      </c>
      <c r="F9" s="242">
        <f t="shared" si="3"/>
        <v>3275000</v>
      </c>
      <c r="G9" s="242">
        <f>SUMIFS('Entry Data'!Y:Y,'Entry Data'!AC:AC,'Master Driver'!B9)</f>
        <v>3316500</v>
      </c>
      <c r="I9" s="74">
        <v>5</v>
      </c>
      <c r="K9" s="242">
        <f t="shared" si="4"/>
        <v>130000</v>
      </c>
      <c r="L9" s="242">
        <f t="shared" si="5"/>
        <v>0</v>
      </c>
      <c r="M9" s="242">
        <f t="shared" si="6"/>
        <v>0</v>
      </c>
      <c r="N9" s="242">
        <f t="shared" si="7"/>
        <v>0</v>
      </c>
      <c r="O9" s="242"/>
      <c r="P9" s="242"/>
      <c r="Q9" s="242"/>
      <c r="R9" s="395"/>
      <c r="S9" s="332">
        <f t="shared" si="8"/>
        <v>6721500</v>
      </c>
      <c r="T9" s="86">
        <f>SUMIFS(Absen!$E:$E,Absen!$B:$B,'Master Driver'!$B:$B)</f>
        <v>26</v>
      </c>
      <c r="U9" s="86">
        <f>SUMIFS(Absen!$F:$F,Absen!$B:$B,'Master Driver'!$B:$B)</f>
        <v>2</v>
      </c>
      <c r="V9" s="86">
        <f>SUMIFS(Absen!$G:$G,Absen!$B:$B,'Master Driver'!$B:$B)</f>
        <v>0</v>
      </c>
      <c r="W9" s="86">
        <f>SUMIFS(Absen!$H:$H,Absen!$B:$B,'Master Driver'!$B:$B)</f>
        <v>0</v>
      </c>
      <c r="X9" s="86">
        <f>SUMIFS(Absen!$I:$I,Absen!$B:$B,'Master Driver'!$B:$B)</f>
        <v>0</v>
      </c>
      <c r="Y9" s="86">
        <f>SUMIFS(Absen!$J:$J,Absen!$B:$B,'Master Driver'!$B:$B)</f>
        <v>2</v>
      </c>
      <c r="Z9" s="86">
        <f>SUMIFS(Absen!$K:$K,Absen!$B:$B,'Master Driver'!$B:$B)</f>
        <v>0</v>
      </c>
      <c r="AA9" s="86">
        <f>SUMIFS(Absen!$L:$L,Absen!$B:$B,'Master Driver'!$B:$B)</f>
        <v>1</v>
      </c>
      <c r="AB9" s="86">
        <f>SUMIFS(Absen!$M:$M,Absen!$B:$B,'Master Driver'!$B:$B)</f>
        <v>0</v>
      </c>
      <c r="AC9" s="86">
        <f>SUMIFS(Absen!$N:$N,Absen!$B:$B,'Master Driver'!$B:$B)</f>
        <v>0</v>
      </c>
      <c r="AD9" s="86">
        <f t="shared" si="9"/>
        <v>31</v>
      </c>
      <c r="AE9" s="86">
        <f t="shared" si="10"/>
        <v>0</v>
      </c>
      <c r="AG9" s="39">
        <f>SUMIFS('Entry Data'!$A:$A,'Entry Data'!$AK:$AK,'Master Driver'!B9&amp;'Master Driver'!$AG$2)</f>
        <v>98</v>
      </c>
      <c r="AH9" s="40">
        <f>SUMIFS('Entry Data'!$U:$U,'Entry Data'!$AK:$AK,'Master Driver'!B9&amp;'Master Driver'!$AG$2)</f>
        <v>3128.5200000000004</v>
      </c>
      <c r="AI9" s="39">
        <f>SUMIFS('Entry Data'!$A:$A,'Entry Data'!$AK:$AK,'Master Driver'!B9&amp;'Master Driver'!$AI$2)</f>
        <v>8</v>
      </c>
      <c r="AJ9" s="40">
        <f>SUMIFS('Entry Data'!$U:$U,'Entry Data'!$AK:$AK,'Master Driver'!B9&amp;'Master Driver'!$AI$2)</f>
        <v>245.34</v>
      </c>
      <c r="AK9" s="39">
        <f>SUMIFS('Entry Data'!$A:$A,'Entry Data'!$AK:$AK,'Master Driver'!B9&amp;'Master Driver'!$AK$2)</f>
        <v>0</v>
      </c>
      <c r="AL9" s="40">
        <f>SUMIFS('Entry Data'!$U:$U,'Entry Data'!$AK:$AK,'Master Driver'!B9&amp;'Master Driver'!$AK$2)</f>
        <v>0</v>
      </c>
      <c r="AN9" s="74">
        <f t="shared" si="0"/>
        <v>5</v>
      </c>
      <c r="AP9" s="39">
        <f t="shared" si="1"/>
        <v>106</v>
      </c>
      <c r="AQ9" s="39">
        <f t="shared" si="2"/>
        <v>3373.8600000000006</v>
      </c>
      <c r="AR9" s="75"/>
    </row>
    <row r="10" spans="1:44" s="74" customFormat="1" x14ac:dyDescent="0.3">
      <c r="A10" s="76">
        <v>6</v>
      </c>
      <c r="B10" s="82" t="s">
        <v>99</v>
      </c>
      <c r="C10" s="79">
        <v>42629</v>
      </c>
      <c r="D10" s="85" t="s">
        <v>183</v>
      </c>
      <c r="E10" s="194">
        <v>3275000</v>
      </c>
      <c r="F10" s="242">
        <f t="shared" si="3"/>
        <v>3169354.8387096776</v>
      </c>
      <c r="G10" s="242">
        <f>SUMIFS('Entry Data'!Y:Y,'Entry Data'!AC:AC,'Master Driver'!B10)</f>
        <v>3652950</v>
      </c>
      <c r="I10" s="74">
        <v>6</v>
      </c>
      <c r="K10" s="242">
        <f t="shared" si="4"/>
        <v>125000</v>
      </c>
      <c r="L10" s="242">
        <f t="shared" si="5"/>
        <v>105645.16129032258</v>
      </c>
      <c r="M10" s="242">
        <f t="shared" si="6"/>
        <v>0</v>
      </c>
      <c r="N10" s="242">
        <f t="shared" si="7"/>
        <v>0</v>
      </c>
      <c r="O10" s="242"/>
      <c r="P10" s="242"/>
      <c r="Q10" s="242"/>
      <c r="R10" s="395"/>
      <c r="S10" s="332">
        <f t="shared" si="8"/>
        <v>6947304.8387096776</v>
      </c>
      <c r="T10" s="86">
        <f>SUMIFS(Absen!$E:$E,Absen!$B:$B,'Master Driver'!$B:$B)</f>
        <v>25</v>
      </c>
      <c r="U10" s="86">
        <f>SUMIFS(Absen!$F:$F,Absen!$B:$B,'Master Driver'!$B:$B)</f>
        <v>1</v>
      </c>
      <c r="V10" s="86">
        <f>SUMIFS(Absen!$G:$G,Absen!$B:$B,'Master Driver'!$B:$B)</f>
        <v>1</v>
      </c>
      <c r="W10" s="86">
        <f>SUMIFS(Absen!$H:$H,Absen!$B:$B,'Master Driver'!$B:$B)</f>
        <v>1</v>
      </c>
      <c r="X10" s="86">
        <f>SUMIFS(Absen!$I:$I,Absen!$B:$B,'Master Driver'!$B:$B)</f>
        <v>0</v>
      </c>
      <c r="Y10" s="86">
        <f>SUMIFS(Absen!$J:$J,Absen!$B:$B,'Master Driver'!$B:$B)</f>
        <v>1</v>
      </c>
      <c r="Z10" s="86">
        <f>SUMIFS(Absen!$K:$K,Absen!$B:$B,'Master Driver'!$B:$B)</f>
        <v>0</v>
      </c>
      <c r="AA10" s="86">
        <f>SUMIFS(Absen!$L:$L,Absen!$B:$B,'Master Driver'!$B:$B)</f>
        <v>2</v>
      </c>
      <c r="AB10" s="86">
        <f>SUMIFS(Absen!$M:$M,Absen!$B:$B,'Master Driver'!$B:$B)</f>
        <v>0</v>
      </c>
      <c r="AC10" s="86">
        <f>SUMIFS(Absen!$N:$N,Absen!$B:$B,'Master Driver'!$B:$B)</f>
        <v>0</v>
      </c>
      <c r="AD10" s="86">
        <f t="shared" si="9"/>
        <v>31</v>
      </c>
      <c r="AE10" s="86">
        <f t="shared" si="10"/>
        <v>0</v>
      </c>
      <c r="AG10" s="39">
        <f>SUMIFS('Entry Data'!$A:$A,'Entry Data'!$AK:$AK,'Master Driver'!B10&amp;'Master Driver'!$AG$2)</f>
        <v>91</v>
      </c>
      <c r="AH10" s="40">
        <f>SUMIFS('Entry Data'!$U:$U,'Entry Data'!$AK:$AK,'Master Driver'!B10&amp;'Master Driver'!$AG$2)</f>
        <v>2293.6800000000007</v>
      </c>
      <c r="AI10" s="39">
        <f>SUMIFS('Entry Data'!$A:$A,'Entry Data'!$AK:$AK,'Master Driver'!B10&amp;'Master Driver'!$AI$2)</f>
        <v>20</v>
      </c>
      <c r="AJ10" s="40">
        <f>SUMIFS('Entry Data'!$U:$U,'Entry Data'!$AK:$AK,'Master Driver'!B10&amp;'Master Driver'!$AI$2)</f>
        <v>607.09999999999991</v>
      </c>
      <c r="AK10" s="39">
        <f>SUMIFS('Entry Data'!$A:$A,'Entry Data'!$AK:$AK,'Master Driver'!B10&amp;'Master Driver'!$AK$2)</f>
        <v>3</v>
      </c>
      <c r="AL10" s="40">
        <f>SUMIFS('Entry Data'!$U:$U,'Entry Data'!$AK:$AK,'Master Driver'!B10&amp;'Master Driver'!$AK$2)</f>
        <v>71.56</v>
      </c>
      <c r="AN10" s="74">
        <f t="shared" si="0"/>
        <v>6</v>
      </c>
      <c r="AP10" s="39">
        <f t="shared" si="1"/>
        <v>114</v>
      </c>
      <c r="AQ10" s="39">
        <f t="shared" si="2"/>
        <v>2972.3400000000006</v>
      </c>
      <c r="AR10" s="75"/>
    </row>
    <row r="11" spans="1:44" s="74" customFormat="1" x14ac:dyDescent="0.3">
      <c r="A11" s="76">
        <v>7</v>
      </c>
      <c r="B11" s="82" t="s">
        <v>93</v>
      </c>
      <c r="C11" s="78">
        <v>42690</v>
      </c>
      <c r="D11" s="85" t="s">
        <v>268</v>
      </c>
      <c r="E11" s="194">
        <v>3275000</v>
      </c>
      <c r="F11" s="242">
        <f t="shared" si="3"/>
        <v>3275000</v>
      </c>
      <c r="G11" s="242">
        <f>SUMIFS('Entry Data'!Y:Y,'Entry Data'!AC:AC,'Master Driver'!B11)</f>
        <v>703500</v>
      </c>
      <c r="H11" s="74" t="s">
        <v>285</v>
      </c>
      <c r="I11" s="74">
        <v>7</v>
      </c>
      <c r="K11" s="242">
        <f t="shared" si="4"/>
        <v>50000</v>
      </c>
      <c r="L11" s="242">
        <f t="shared" si="5"/>
        <v>0</v>
      </c>
      <c r="M11" s="242">
        <f t="shared" si="6"/>
        <v>0</v>
      </c>
      <c r="N11" s="242">
        <f t="shared" si="7"/>
        <v>0</v>
      </c>
      <c r="O11" s="242"/>
      <c r="P11" s="242"/>
      <c r="Q11" s="242"/>
      <c r="R11" s="395"/>
      <c r="S11" s="332">
        <f t="shared" si="8"/>
        <v>4028500</v>
      </c>
      <c r="T11" s="86">
        <f>SUMIFS(Absen!$E:$E,Absen!$B:$B,'Master Driver'!$B:$B)</f>
        <v>10</v>
      </c>
      <c r="U11" s="86">
        <f>SUMIFS(Absen!$F:$F,Absen!$B:$B,'Master Driver'!$B:$B)</f>
        <v>1</v>
      </c>
      <c r="V11" s="86">
        <f>SUMIFS(Absen!$G:$G,Absen!$B:$B,'Master Driver'!$B:$B)</f>
        <v>0</v>
      </c>
      <c r="W11" s="86">
        <f>SUMIFS(Absen!$H:$H,Absen!$B:$B,'Master Driver'!$B:$B)</f>
        <v>0</v>
      </c>
      <c r="X11" s="86">
        <f>SUMIFS(Absen!$I:$I,Absen!$B:$B,'Master Driver'!$B:$B)</f>
        <v>0</v>
      </c>
      <c r="Y11" s="86">
        <f>SUMIFS(Absen!$J:$J,Absen!$B:$B,'Master Driver'!$B:$B)</f>
        <v>0</v>
      </c>
      <c r="Z11" s="86">
        <f>SUMIFS(Absen!$K:$K,Absen!$B:$B,'Master Driver'!$B:$B)</f>
        <v>0</v>
      </c>
      <c r="AA11" s="86">
        <f>SUMIFS(Absen!$L:$L,Absen!$B:$B,'Master Driver'!$B:$B)</f>
        <v>0</v>
      </c>
      <c r="AB11" s="86">
        <f>SUMIFS(Absen!$M:$M,Absen!$B:$B,'Master Driver'!$B:$B)</f>
        <v>20</v>
      </c>
      <c r="AC11" s="86">
        <f>SUMIFS(Absen!$N:$N,Absen!$B:$B,'Master Driver'!$B:$B)</f>
        <v>0</v>
      </c>
      <c r="AD11" s="86">
        <f t="shared" si="9"/>
        <v>31</v>
      </c>
      <c r="AE11" s="86">
        <f t="shared" si="10"/>
        <v>0</v>
      </c>
      <c r="AG11" s="39">
        <f>SUMIFS('Entry Data'!$A:$A,'Entry Data'!$AK:$AK,'Master Driver'!B11&amp;'Master Driver'!$AG$2)</f>
        <v>0</v>
      </c>
      <c r="AH11" s="40">
        <f>SUMIFS('Entry Data'!$U:$U,'Entry Data'!$AK:$AK,'Master Driver'!B11&amp;'Master Driver'!$AG$2)</f>
        <v>0</v>
      </c>
      <c r="AI11" s="39">
        <f>SUMIFS('Entry Data'!$A:$A,'Entry Data'!$AK:$AK,'Master Driver'!B11&amp;'Master Driver'!$AI$2)</f>
        <v>0</v>
      </c>
      <c r="AJ11" s="40">
        <f>SUMIFS('Entry Data'!$U:$U,'Entry Data'!$AK:$AK,'Master Driver'!B11&amp;'Master Driver'!$AI$2)</f>
        <v>0</v>
      </c>
      <c r="AK11" s="39">
        <f>SUMIFS('Entry Data'!$A:$A,'Entry Data'!$AK:$AK,'Master Driver'!B11&amp;'Master Driver'!$AK$2)</f>
        <v>26</v>
      </c>
      <c r="AL11" s="40">
        <f>SUMIFS('Entry Data'!$U:$U,'Entry Data'!$AK:$AK,'Master Driver'!B11&amp;'Master Driver'!$AK$2)</f>
        <v>629.89999999999975</v>
      </c>
      <c r="AN11" s="74">
        <f t="shared" si="0"/>
        <v>7</v>
      </c>
      <c r="AP11" s="39">
        <f t="shared" si="1"/>
        <v>26</v>
      </c>
      <c r="AQ11" s="39">
        <f t="shared" si="2"/>
        <v>629.89999999999975</v>
      </c>
      <c r="AR11" s="75"/>
    </row>
    <row r="12" spans="1:44" s="74" customFormat="1" x14ac:dyDescent="0.3">
      <c r="A12" s="76">
        <v>8</v>
      </c>
      <c r="B12" s="82" t="s">
        <v>369</v>
      </c>
      <c r="C12" s="79">
        <v>42684</v>
      </c>
      <c r="D12" s="85" t="s">
        <v>286</v>
      </c>
      <c r="E12" s="194">
        <v>3275000</v>
      </c>
      <c r="F12" s="242">
        <f t="shared" si="3"/>
        <v>3169354.8387096776</v>
      </c>
      <c r="G12" s="242">
        <f>SUMIFS('Entry Data'!Y:Y,'Entry Data'!AC:AC,'Master Driver'!B12)</f>
        <v>754650</v>
      </c>
      <c r="I12" s="74">
        <v>8</v>
      </c>
      <c r="K12" s="242">
        <f t="shared" si="4"/>
        <v>40000</v>
      </c>
      <c r="L12" s="242">
        <f t="shared" si="5"/>
        <v>0</v>
      </c>
      <c r="M12" s="242">
        <f t="shared" si="6"/>
        <v>105645.16129032258</v>
      </c>
      <c r="N12" s="242">
        <f t="shared" si="7"/>
        <v>0</v>
      </c>
      <c r="O12" s="242"/>
      <c r="P12" s="242"/>
      <c r="Q12" s="242"/>
      <c r="R12" s="395"/>
      <c r="S12" s="332">
        <f t="shared" si="8"/>
        <v>3964004.8387096776</v>
      </c>
      <c r="T12" s="86">
        <f>SUMIFS(Absen!$E:$E,Absen!$B:$B,'Master Driver'!$B:$B)</f>
        <v>8</v>
      </c>
      <c r="U12" s="86">
        <f>SUMIFS(Absen!$F:$F,Absen!$B:$B,'Master Driver'!$B:$B)</f>
        <v>1</v>
      </c>
      <c r="V12" s="86">
        <f>SUMIFS(Absen!$G:$G,Absen!$B:$B,'Master Driver'!$B:$B)</f>
        <v>0</v>
      </c>
      <c r="W12" s="86">
        <f>SUMIFS(Absen!$H:$H,Absen!$B:$B,'Master Driver'!$B:$B)</f>
        <v>0</v>
      </c>
      <c r="X12" s="86">
        <f>SUMIFS(Absen!$I:$I,Absen!$B:$B,'Master Driver'!$B:$B)</f>
        <v>1</v>
      </c>
      <c r="Y12" s="86">
        <f>SUMIFS(Absen!$J:$J,Absen!$B:$B,'Master Driver'!$B:$B)</f>
        <v>2</v>
      </c>
      <c r="Z12" s="86">
        <f>SUMIFS(Absen!$K:$K,Absen!$B:$B,'Master Driver'!$B:$B)</f>
        <v>0</v>
      </c>
      <c r="AA12" s="86">
        <f>SUMIFS(Absen!$L:$L,Absen!$B:$B,'Master Driver'!$B:$B)</f>
        <v>0</v>
      </c>
      <c r="AB12" s="86">
        <f>SUMIFS(Absen!$M:$M,Absen!$B:$B,'Master Driver'!$B:$B)</f>
        <v>19</v>
      </c>
      <c r="AC12" s="86">
        <f>SUMIFS(Absen!$N:$N,Absen!$B:$B,'Master Driver'!$B:$B)</f>
        <v>0</v>
      </c>
      <c r="AD12" s="86">
        <f t="shared" si="9"/>
        <v>31</v>
      </c>
      <c r="AE12" s="86">
        <f t="shared" si="10"/>
        <v>0</v>
      </c>
      <c r="AG12" s="39">
        <f>SUMIFS('Entry Data'!$A:$A,'Entry Data'!$AK:$AK,'Master Driver'!B12&amp;'Master Driver'!$AG$2)</f>
        <v>25</v>
      </c>
      <c r="AH12" s="40">
        <f>SUMIFS('Entry Data'!$U:$U,'Entry Data'!$AK:$AK,'Master Driver'!B12&amp;'Master Driver'!$AG$2)</f>
        <v>621.14</v>
      </c>
      <c r="AI12" s="39">
        <f>SUMIFS('Entry Data'!$A:$A,'Entry Data'!$AK:$AK,'Master Driver'!B12&amp;'Master Driver'!$AI$2)</f>
        <v>0</v>
      </c>
      <c r="AJ12" s="40">
        <f>SUMIFS('Entry Data'!$U:$U,'Entry Data'!$AK:$AK,'Master Driver'!B12&amp;'Master Driver'!$AI$2)</f>
        <v>0</v>
      </c>
      <c r="AK12" s="39">
        <f>SUMIFS('Entry Data'!$A:$A,'Entry Data'!$AK:$AK,'Master Driver'!B12&amp;'Master Driver'!$AK$2)</f>
        <v>0</v>
      </c>
      <c r="AL12" s="40">
        <f>SUMIFS('Entry Data'!$U:$U,'Entry Data'!$AK:$AK,'Master Driver'!B12&amp;'Master Driver'!$AK$2)</f>
        <v>0</v>
      </c>
      <c r="AN12" s="74">
        <f t="shared" si="0"/>
        <v>8</v>
      </c>
      <c r="AP12" s="39">
        <f t="shared" si="1"/>
        <v>25</v>
      </c>
      <c r="AQ12" s="39">
        <f t="shared" si="2"/>
        <v>621.14</v>
      </c>
      <c r="AR12" s="75"/>
    </row>
    <row r="13" spans="1:44" s="74" customFormat="1" x14ac:dyDescent="0.3">
      <c r="A13" s="76">
        <v>9</v>
      </c>
      <c r="B13" s="82" t="s">
        <v>136</v>
      </c>
      <c r="C13" s="79">
        <v>42751</v>
      </c>
      <c r="D13" s="85" t="s">
        <v>286</v>
      </c>
      <c r="E13" s="194">
        <v>3275000</v>
      </c>
      <c r="F13" s="242">
        <f t="shared" si="3"/>
        <v>3275000</v>
      </c>
      <c r="G13" s="242">
        <f>SUMIFS('Entry Data'!Y:Y,'Entry Data'!AC:AC,'Master Driver'!B13)</f>
        <v>282400</v>
      </c>
      <c r="I13" s="74">
        <v>9</v>
      </c>
      <c r="K13" s="242">
        <f t="shared" si="4"/>
        <v>50000</v>
      </c>
      <c r="L13" s="242">
        <f t="shared" si="5"/>
        <v>0</v>
      </c>
      <c r="M13" s="242">
        <f t="shared" si="6"/>
        <v>0</v>
      </c>
      <c r="N13" s="242">
        <f t="shared" si="7"/>
        <v>0</v>
      </c>
      <c r="O13" s="242"/>
      <c r="P13" s="242"/>
      <c r="Q13" s="242"/>
      <c r="R13" s="395"/>
      <c r="S13" s="332">
        <f t="shared" si="8"/>
        <v>3607400</v>
      </c>
      <c r="T13" s="86">
        <f>SUMIFS(Absen!$E:$E,Absen!$B:$B,'Master Driver'!$B:$B)</f>
        <v>10</v>
      </c>
      <c r="U13" s="86">
        <f>SUMIFS(Absen!$F:$F,Absen!$B:$B,'Master Driver'!$B:$B)</f>
        <v>0</v>
      </c>
      <c r="V13" s="86">
        <f>SUMIFS(Absen!$G:$G,Absen!$B:$B,'Master Driver'!$B:$B)</f>
        <v>0</v>
      </c>
      <c r="W13" s="86">
        <f>SUMIFS(Absen!$H:$H,Absen!$B:$B,'Master Driver'!$B:$B)</f>
        <v>0</v>
      </c>
      <c r="X13" s="86">
        <f>SUMIFS(Absen!$I:$I,Absen!$B:$B,'Master Driver'!$B:$B)</f>
        <v>0</v>
      </c>
      <c r="Y13" s="86">
        <f>SUMIFS(Absen!$J:$J,Absen!$B:$B,'Master Driver'!$B:$B)</f>
        <v>0</v>
      </c>
      <c r="Z13" s="86">
        <f>SUMIFS(Absen!$K:$K,Absen!$B:$B,'Master Driver'!$B:$B)</f>
        <v>0</v>
      </c>
      <c r="AA13" s="86">
        <f>SUMIFS(Absen!$L:$L,Absen!$B:$B,'Master Driver'!$B:$B)</f>
        <v>0</v>
      </c>
      <c r="AB13" s="86">
        <f>SUMIFS(Absen!$M:$M,Absen!$B:$B,'Master Driver'!$B:$B)</f>
        <v>21</v>
      </c>
      <c r="AC13" s="86">
        <f>SUMIFS(Absen!$N:$N,Absen!$B:$B,'Master Driver'!$B:$B)</f>
        <v>0</v>
      </c>
      <c r="AD13" s="86">
        <f t="shared" si="9"/>
        <v>31</v>
      </c>
      <c r="AE13" s="86">
        <f t="shared" si="10"/>
        <v>0</v>
      </c>
      <c r="AG13" s="39">
        <f>SUMIFS('Entry Data'!$A:$A,'Entry Data'!$AK:$AK,'Master Driver'!B13&amp;'Master Driver'!$AG$2)</f>
        <v>0</v>
      </c>
      <c r="AH13" s="40">
        <f>SUMIFS('Entry Data'!$U:$U,'Entry Data'!$AK:$AK,'Master Driver'!B13&amp;'Master Driver'!$AG$2)</f>
        <v>0</v>
      </c>
      <c r="AI13" s="39">
        <f>SUMIFS('Entry Data'!$A:$A,'Entry Data'!$AK:$AK,'Master Driver'!B13&amp;'Master Driver'!$AI$2)</f>
        <v>10</v>
      </c>
      <c r="AJ13" s="40">
        <f>SUMIFS('Entry Data'!$U:$U,'Entry Data'!$AK:$AK,'Master Driver'!B13&amp;'Master Driver'!$AI$2)</f>
        <v>284.44000000000005</v>
      </c>
      <c r="AK13" s="39">
        <f>SUMIFS('Entry Data'!$A:$A,'Entry Data'!$AK:$AK,'Master Driver'!B13&amp;'Master Driver'!$AK$2)</f>
        <v>0</v>
      </c>
      <c r="AL13" s="40">
        <f>SUMIFS('Entry Data'!$U:$U,'Entry Data'!$AK:$AK,'Master Driver'!B13&amp;'Master Driver'!$AK$2)</f>
        <v>0</v>
      </c>
      <c r="AN13" s="74">
        <f t="shared" si="0"/>
        <v>9</v>
      </c>
      <c r="AP13" s="39">
        <f t="shared" si="1"/>
        <v>10</v>
      </c>
      <c r="AQ13" s="39">
        <f t="shared" si="2"/>
        <v>284.44000000000005</v>
      </c>
      <c r="AR13" s="75"/>
    </row>
    <row r="14" spans="1:44" s="74" customFormat="1" x14ac:dyDescent="0.3">
      <c r="A14" s="76">
        <v>10</v>
      </c>
      <c r="B14" s="82" t="s">
        <v>108</v>
      </c>
      <c r="C14" s="79">
        <v>42767</v>
      </c>
      <c r="D14" s="85" t="s">
        <v>183</v>
      </c>
      <c r="E14" s="194">
        <v>3275000</v>
      </c>
      <c r="F14" s="242">
        <f t="shared" si="3"/>
        <v>3275000</v>
      </c>
      <c r="G14" s="242">
        <f>SUMIFS('Entry Data'!Y:Y,'Entry Data'!AC:AC,'Master Driver'!B14)</f>
        <v>2461750</v>
      </c>
      <c r="I14" s="74">
        <v>10</v>
      </c>
      <c r="K14" s="242">
        <f t="shared" si="4"/>
        <v>130000</v>
      </c>
      <c r="L14" s="242">
        <f t="shared" si="5"/>
        <v>0</v>
      </c>
      <c r="M14" s="242">
        <f t="shared" si="6"/>
        <v>0</v>
      </c>
      <c r="N14" s="242">
        <f t="shared" si="7"/>
        <v>0</v>
      </c>
      <c r="O14" s="242"/>
      <c r="P14" s="242"/>
      <c r="Q14" s="242"/>
      <c r="R14" s="395"/>
      <c r="S14" s="332">
        <f t="shared" si="8"/>
        <v>5866750</v>
      </c>
      <c r="T14" s="86">
        <f>SUMIFS(Absen!$E:$E,Absen!$B:$B,'Master Driver'!$B:$B)</f>
        <v>26</v>
      </c>
      <c r="U14" s="86">
        <f>SUMIFS(Absen!$F:$F,Absen!$B:$B,'Master Driver'!$B:$B)</f>
        <v>2</v>
      </c>
      <c r="V14" s="86">
        <f>SUMIFS(Absen!$G:$G,Absen!$B:$B,'Master Driver'!$B:$B)</f>
        <v>0</v>
      </c>
      <c r="W14" s="86">
        <f>SUMIFS(Absen!$H:$H,Absen!$B:$B,'Master Driver'!$B:$B)</f>
        <v>0</v>
      </c>
      <c r="X14" s="86">
        <f>SUMIFS(Absen!$I:$I,Absen!$B:$B,'Master Driver'!$B:$B)</f>
        <v>0</v>
      </c>
      <c r="Y14" s="86">
        <f>SUMIFS(Absen!$J:$J,Absen!$B:$B,'Master Driver'!$B:$B)</f>
        <v>2</v>
      </c>
      <c r="Z14" s="86">
        <f>SUMIFS(Absen!$K:$K,Absen!$B:$B,'Master Driver'!$B:$B)</f>
        <v>0</v>
      </c>
      <c r="AA14" s="86">
        <f>SUMIFS(Absen!$L:$L,Absen!$B:$B,'Master Driver'!$B:$B)</f>
        <v>1</v>
      </c>
      <c r="AB14" s="86">
        <f>SUMIFS(Absen!$M:$M,Absen!$B:$B,'Master Driver'!$B:$B)</f>
        <v>0</v>
      </c>
      <c r="AC14" s="86">
        <f>SUMIFS(Absen!$N:$N,Absen!$B:$B,'Master Driver'!$B:$B)</f>
        <v>0</v>
      </c>
      <c r="AD14" s="86">
        <f t="shared" si="9"/>
        <v>31</v>
      </c>
      <c r="AE14" s="86">
        <f t="shared" si="10"/>
        <v>0</v>
      </c>
      <c r="AG14" s="39">
        <f>SUMIFS('Entry Data'!$A:$A,'Entry Data'!$AK:$AK,'Master Driver'!B14&amp;'Master Driver'!$AG$2)</f>
        <v>0</v>
      </c>
      <c r="AH14" s="40">
        <f>SUMIFS('Entry Data'!$U:$U,'Entry Data'!$AK:$AK,'Master Driver'!B14&amp;'Master Driver'!$AG$2)</f>
        <v>0</v>
      </c>
      <c r="AI14" s="39">
        <f>SUMIFS('Entry Data'!$A:$A,'Entry Data'!$AK:$AK,'Master Driver'!B14&amp;'Master Driver'!$AI$2)</f>
        <v>78</v>
      </c>
      <c r="AJ14" s="40">
        <f>SUMIFS('Entry Data'!$U:$U,'Entry Data'!$AK:$AK,'Master Driver'!B14&amp;'Master Driver'!$AI$2)</f>
        <v>2239.06</v>
      </c>
      <c r="AK14" s="39">
        <f>SUMIFS('Entry Data'!$A:$A,'Entry Data'!$AK:$AK,'Master Driver'!B14&amp;'Master Driver'!$AK$2)</f>
        <v>0</v>
      </c>
      <c r="AL14" s="40">
        <f>SUMIFS('Entry Data'!$U:$U,'Entry Data'!$AK:$AK,'Master Driver'!B14&amp;'Master Driver'!$AK$2)</f>
        <v>0</v>
      </c>
      <c r="AN14" s="74">
        <f t="shared" si="0"/>
        <v>10</v>
      </c>
      <c r="AP14" s="39">
        <f t="shared" si="1"/>
        <v>78</v>
      </c>
      <c r="AQ14" s="39">
        <f t="shared" si="2"/>
        <v>2239.06</v>
      </c>
      <c r="AR14" s="75"/>
    </row>
    <row r="15" spans="1:44" s="74" customFormat="1" x14ac:dyDescent="0.3">
      <c r="A15" s="76">
        <v>11</v>
      </c>
      <c r="B15" s="82" t="s">
        <v>32</v>
      </c>
      <c r="C15" s="79">
        <v>42795</v>
      </c>
      <c r="D15" s="85" t="s">
        <v>183</v>
      </c>
      <c r="E15" s="194">
        <v>3275000</v>
      </c>
      <c r="F15" s="242">
        <f t="shared" si="3"/>
        <v>3275000</v>
      </c>
      <c r="G15" s="242">
        <f>SUMIFS('Entry Data'!Y:Y,'Entry Data'!AC:AC,'Master Driver'!B15)</f>
        <v>3708400</v>
      </c>
      <c r="I15" s="74">
        <v>11</v>
      </c>
      <c r="K15" s="242">
        <f t="shared" si="4"/>
        <v>135000</v>
      </c>
      <c r="L15" s="242">
        <f t="shared" si="5"/>
        <v>0</v>
      </c>
      <c r="M15" s="242">
        <f t="shared" si="6"/>
        <v>0</v>
      </c>
      <c r="N15" s="242">
        <f t="shared" si="7"/>
        <v>0</v>
      </c>
      <c r="O15" s="242"/>
      <c r="P15" s="242"/>
      <c r="Q15" s="242"/>
      <c r="R15" s="395"/>
      <c r="S15" s="332">
        <f t="shared" si="8"/>
        <v>7118400</v>
      </c>
      <c r="T15" s="86">
        <f>SUMIFS(Absen!$E:$E,Absen!$B:$B,'Master Driver'!$B:$B)</f>
        <v>27</v>
      </c>
      <c r="U15" s="86">
        <f>SUMIFS(Absen!$F:$F,Absen!$B:$B,'Master Driver'!$B:$B)</f>
        <v>2</v>
      </c>
      <c r="V15" s="86">
        <f>SUMIFS(Absen!$G:$G,Absen!$B:$B,'Master Driver'!$B:$B)</f>
        <v>0</v>
      </c>
      <c r="W15" s="86">
        <f>SUMIFS(Absen!$H:$H,Absen!$B:$B,'Master Driver'!$B:$B)</f>
        <v>0</v>
      </c>
      <c r="X15" s="86">
        <f>SUMIFS(Absen!$I:$I,Absen!$B:$B,'Master Driver'!$B:$B)</f>
        <v>0</v>
      </c>
      <c r="Y15" s="86">
        <f>SUMIFS(Absen!$J:$J,Absen!$B:$B,'Master Driver'!$B:$B)</f>
        <v>1</v>
      </c>
      <c r="Z15" s="86">
        <f>SUMIFS(Absen!$K:$K,Absen!$B:$B,'Master Driver'!$B:$B)</f>
        <v>0</v>
      </c>
      <c r="AA15" s="86">
        <f>SUMIFS(Absen!$L:$L,Absen!$B:$B,'Master Driver'!$B:$B)</f>
        <v>1</v>
      </c>
      <c r="AB15" s="86">
        <f>SUMIFS(Absen!$M:$M,Absen!$B:$B,'Master Driver'!$B:$B)</f>
        <v>0</v>
      </c>
      <c r="AC15" s="86">
        <f>SUMIFS(Absen!$N:$N,Absen!$B:$B,'Master Driver'!$B:$B)</f>
        <v>0</v>
      </c>
      <c r="AD15" s="86">
        <f t="shared" si="9"/>
        <v>31</v>
      </c>
      <c r="AE15" s="86">
        <f t="shared" si="10"/>
        <v>0</v>
      </c>
      <c r="AG15" s="39">
        <f>SUMIFS('Entry Data'!$A:$A,'Entry Data'!$AK:$AK,'Master Driver'!B15&amp;'Master Driver'!$AG$2)</f>
        <v>14</v>
      </c>
      <c r="AH15" s="40">
        <f>SUMIFS('Entry Data'!$U:$U,'Entry Data'!$AK:$AK,'Master Driver'!B15&amp;'Master Driver'!$AG$2)</f>
        <v>434.28</v>
      </c>
      <c r="AI15" s="39">
        <f>SUMIFS('Entry Data'!$A:$A,'Entry Data'!$AK:$AK,'Master Driver'!B15&amp;'Master Driver'!$AI$2)</f>
        <v>95</v>
      </c>
      <c r="AJ15" s="40">
        <f>SUMIFS('Entry Data'!$U:$U,'Entry Data'!$AK:$AK,'Master Driver'!B15&amp;'Master Driver'!$AI$2)</f>
        <v>2709.6599999999994</v>
      </c>
      <c r="AK15" s="39">
        <f>SUMIFS('Entry Data'!$A:$A,'Entry Data'!$AK:$AK,'Master Driver'!B15&amp;'Master Driver'!$AK$2)</f>
        <v>0</v>
      </c>
      <c r="AL15" s="40">
        <f>SUMIFS('Entry Data'!$U:$U,'Entry Data'!$AK:$AK,'Master Driver'!B15&amp;'Master Driver'!$AK$2)</f>
        <v>0</v>
      </c>
      <c r="AN15" s="74">
        <f t="shared" si="0"/>
        <v>11</v>
      </c>
      <c r="AP15" s="39">
        <f t="shared" si="1"/>
        <v>109</v>
      </c>
      <c r="AQ15" s="39">
        <f t="shared" si="2"/>
        <v>3143.9399999999996</v>
      </c>
      <c r="AR15" s="75"/>
    </row>
    <row r="16" spans="1:44" s="74" customFormat="1" x14ac:dyDescent="0.3">
      <c r="A16" s="76">
        <v>12</v>
      </c>
      <c r="B16" s="82" t="s">
        <v>90</v>
      </c>
      <c r="C16" s="78">
        <v>42797</v>
      </c>
      <c r="D16" s="85" t="s">
        <v>183</v>
      </c>
      <c r="E16" s="194">
        <v>3275000</v>
      </c>
      <c r="F16" s="242">
        <f t="shared" si="3"/>
        <v>3275000</v>
      </c>
      <c r="G16" s="242">
        <f>SUMIFS('Entry Data'!Y:Y,'Entry Data'!AC:AC,'Master Driver'!B16)</f>
        <v>3337950</v>
      </c>
      <c r="I16" s="74">
        <v>12</v>
      </c>
      <c r="K16" s="242">
        <f t="shared" si="4"/>
        <v>135000</v>
      </c>
      <c r="L16" s="242">
        <f t="shared" si="5"/>
        <v>0</v>
      </c>
      <c r="M16" s="242">
        <f t="shared" si="6"/>
        <v>0</v>
      </c>
      <c r="N16" s="242">
        <f t="shared" si="7"/>
        <v>0</v>
      </c>
      <c r="O16" s="242"/>
      <c r="P16" s="242"/>
      <c r="Q16" s="242"/>
      <c r="R16" s="395"/>
      <c r="S16" s="332">
        <f t="shared" si="8"/>
        <v>6747950</v>
      </c>
      <c r="T16" s="86">
        <f>SUMIFS(Absen!$E:$E,Absen!$B:$B,'Master Driver'!$B:$B)</f>
        <v>27</v>
      </c>
      <c r="U16" s="86">
        <f>SUMIFS(Absen!$F:$F,Absen!$B:$B,'Master Driver'!$B:$B)</f>
        <v>1</v>
      </c>
      <c r="V16" s="86">
        <f>SUMIFS(Absen!$G:$G,Absen!$B:$B,'Master Driver'!$B:$B)</f>
        <v>0</v>
      </c>
      <c r="W16" s="86">
        <f>SUMIFS(Absen!$H:$H,Absen!$B:$B,'Master Driver'!$B:$B)</f>
        <v>0</v>
      </c>
      <c r="X16" s="86">
        <f>SUMIFS(Absen!$I:$I,Absen!$B:$B,'Master Driver'!$B:$B)</f>
        <v>0</v>
      </c>
      <c r="Y16" s="86">
        <f>SUMIFS(Absen!$J:$J,Absen!$B:$B,'Master Driver'!$B:$B)</f>
        <v>1</v>
      </c>
      <c r="Z16" s="86">
        <f>SUMIFS(Absen!$K:$K,Absen!$B:$B,'Master Driver'!$B:$B)</f>
        <v>0</v>
      </c>
      <c r="AA16" s="86">
        <f>SUMIFS(Absen!$L:$L,Absen!$B:$B,'Master Driver'!$B:$B)</f>
        <v>2</v>
      </c>
      <c r="AB16" s="86">
        <f>SUMIFS(Absen!$M:$M,Absen!$B:$B,'Master Driver'!$B:$B)</f>
        <v>0</v>
      </c>
      <c r="AC16" s="86">
        <f>SUMIFS(Absen!$N:$N,Absen!$B:$B,'Master Driver'!$B:$B)</f>
        <v>0</v>
      </c>
      <c r="AD16" s="86">
        <f t="shared" si="9"/>
        <v>31</v>
      </c>
      <c r="AE16" s="86">
        <f t="shared" si="10"/>
        <v>0</v>
      </c>
      <c r="AG16" s="39">
        <f>SUMIFS('Entry Data'!$A:$A,'Entry Data'!$AK:$AK,'Master Driver'!B16&amp;'Master Driver'!$AG$2)</f>
        <v>35</v>
      </c>
      <c r="AH16" s="40">
        <f>SUMIFS('Entry Data'!$U:$U,'Entry Data'!$AK:$AK,'Master Driver'!B16&amp;'Master Driver'!$AG$2)</f>
        <v>1092.76</v>
      </c>
      <c r="AI16" s="39">
        <f>SUMIFS('Entry Data'!$A:$A,'Entry Data'!$AK:$AK,'Master Driver'!B16&amp;'Master Driver'!$AI$2)</f>
        <v>24</v>
      </c>
      <c r="AJ16" s="40">
        <f>SUMIFS('Entry Data'!$U:$U,'Entry Data'!$AK:$AK,'Master Driver'!B16&amp;'Master Driver'!$AI$2)</f>
        <v>787.42000000000019</v>
      </c>
      <c r="AK16" s="39">
        <f>SUMIFS('Entry Data'!$A:$A,'Entry Data'!$AK:$AK,'Master Driver'!B16&amp;'Master Driver'!$AK$2)</f>
        <v>40</v>
      </c>
      <c r="AL16" s="40">
        <f>SUMIFS('Entry Data'!$U:$U,'Entry Data'!$AK:$AK,'Master Driver'!B16&amp;'Master Driver'!$AK$2)</f>
        <v>984.34000000000026</v>
      </c>
      <c r="AN16" s="74">
        <f t="shared" si="0"/>
        <v>12</v>
      </c>
      <c r="AP16" s="39">
        <f t="shared" ref="AP16:AP63" si="11">SUM(AG16,AI16,AK16)</f>
        <v>99</v>
      </c>
      <c r="AQ16" s="39">
        <f t="shared" ref="AQ16:AQ63" si="12">SUM(AH16,AJ16,AL16)</f>
        <v>2864.5200000000004</v>
      </c>
      <c r="AR16" s="75"/>
    </row>
    <row r="17" spans="1:44" s="74" customFormat="1" x14ac:dyDescent="0.3">
      <c r="A17" s="76">
        <v>13</v>
      </c>
      <c r="B17" s="82" t="s">
        <v>70</v>
      </c>
      <c r="C17" s="78">
        <v>42797</v>
      </c>
      <c r="D17" s="85" t="s">
        <v>183</v>
      </c>
      <c r="E17" s="194">
        <v>3275000</v>
      </c>
      <c r="F17" s="242">
        <f t="shared" si="3"/>
        <v>3275000</v>
      </c>
      <c r="G17" s="242">
        <f>SUMIFS('Entry Data'!Y:Y,'Entry Data'!AC:AC,'Master Driver'!B17)</f>
        <v>4725300</v>
      </c>
      <c r="I17" s="74">
        <v>13</v>
      </c>
      <c r="K17" s="242">
        <f t="shared" si="4"/>
        <v>140000</v>
      </c>
      <c r="L17" s="242">
        <f t="shared" si="5"/>
        <v>0</v>
      </c>
      <c r="M17" s="242">
        <f t="shared" si="6"/>
        <v>0</v>
      </c>
      <c r="N17" s="242">
        <f t="shared" si="7"/>
        <v>0</v>
      </c>
      <c r="O17" s="242"/>
      <c r="P17" s="242"/>
      <c r="Q17" s="242"/>
      <c r="R17" s="395"/>
      <c r="S17" s="332">
        <f t="shared" si="8"/>
        <v>8140300</v>
      </c>
      <c r="T17" s="86">
        <f>SUMIFS(Absen!$E:$E,Absen!$B:$B,'Master Driver'!$B:$B)</f>
        <v>28</v>
      </c>
      <c r="U17" s="86">
        <f>SUMIFS(Absen!$F:$F,Absen!$B:$B,'Master Driver'!$B:$B)</f>
        <v>2</v>
      </c>
      <c r="V17" s="86">
        <f>SUMIFS(Absen!$G:$G,Absen!$B:$B,'Master Driver'!$B:$B)</f>
        <v>0</v>
      </c>
      <c r="W17" s="86">
        <f>SUMIFS(Absen!$H:$H,Absen!$B:$B,'Master Driver'!$B:$B)</f>
        <v>0</v>
      </c>
      <c r="X17" s="86">
        <f>SUMIFS(Absen!$I:$I,Absen!$B:$B,'Master Driver'!$B:$B)</f>
        <v>0</v>
      </c>
      <c r="Y17" s="86">
        <f>SUMIFS(Absen!$J:$J,Absen!$B:$B,'Master Driver'!$B:$B)</f>
        <v>0</v>
      </c>
      <c r="Z17" s="86">
        <f>SUMIFS(Absen!$K:$K,Absen!$B:$B,'Master Driver'!$B:$B)</f>
        <v>0</v>
      </c>
      <c r="AA17" s="86">
        <f>SUMIFS(Absen!$L:$L,Absen!$B:$B,'Master Driver'!$B:$B)</f>
        <v>1</v>
      </c>
      <c r="AB17" s="86">
        <f>SUMIFS(Absen!$M:$M,Absen!$B:$B,'Master Driver'!$B:$B)</f>
        <v>0</v>
      </c>
      <c r="AC17" s="86">
        <f>SUMIFS(Absen!$N:$N,Absen!$B:$B,'Master Driver'!$B:$B)</f>
        <v>0</v>
      </c>
      <c r="AD17" s="86">
        <f t="shared" si="9"/>
        <v>31</v>
      </c>
      <c r="AE17" s="86">
        <f t="shared" si="10"/>
        <v>0</v>
      </c>
      <c r="AG17" s="39">
        <f>SUMIFS('Entry Data'!$A:$A,'Entry Data'!$AK:$AK,'Master Driver'!B17&amp;'Master Driver'!$AG$2)</f>
        <v>130</v>
      </c>
      <c r="AH17" s="40">
        <f>SUMIFS('Entry Data'!$U:$U,'Entry Data'!$AK:$AK,'Master Driver'!B17&amp;'Master Driver'!$AG$2)</f>
        <v>4120.5600000000004</v>
      </c>
      <c r="AI17" s="39">
        <f>SUMIFS('Entry Data'!$A:$A,'Entry Data'!$AK:$AK,'Master Driver'!B17&amp;'Master Driver'!$AI$2)</f>
        <v>3</v>
      </c>
      <c r="AJ17" s="40">
        <f>SUMIFS('Entry Data'!$U:$U,'Entry Data'!$AK:$AK,'Master Driver'!B17&amp;'Master Driver'!$AI$2)</f>
        <v>90.52000000000001</v>
      </c>
      <c r="AK17" s="39">
        <f>SUMIFS('Entry Data'!$A:$A,'Entry Data'!$AK:$AK,'Master Driver'!B17&amp;'Master Driver'!$AK$2)</f>
        <v>0</v>
      </c>
      <c r="AL17" s="40">
        <f>SUMIFS('Entry Data'!$U:$U,'Entry Data'!$AK:$AK,'Master Driver'!B17&amp;'Master Driver'!$AK$2)</f>
        <v>0</v>
      </c>
      <c r="AN17" s="74">
        <f t="shared" si="0"/>
        <v>13</v>
      </c>
      <c r="AP17" s="39">
        <f t="shared" ref="AP17:AP43" si="13">SUM(AG17,AI17,AK17)</f>
        <v>133</v>
      </c>
      <c r="AQ17" s="39">
        <f t="shared" si="12"/>
        <v>4211.0800000000008</v>
      </c>
      <c r="AR17" s="75"/>
    </row>
    <row r="18" spans="1:44" s="74" customFormat="1" x14ac:dyDescent="0.3">
      <c r="A18" s="76">
        <v>14</v>
      </c>
      <c r="B18" s="82" t="s">
        <v>86</v>
      </c>
      <c r="C18" s="79">
        <v>42797</v>
      </c>
      <c r="D18" s="85" t="s">
        <v>286</v>
      </c>
      <c r="E18" s="194">
        <v>3275000</v>
      </c>
      <c r="F18" s="242">
        <f t="shared" si="3"/>
        <v>3275000</v>
      </c>
      <c r="G18" s="242">
        <f>SUMIFS('Entry Data'!Y:Y,'Entry Data'!AC:AC,'Master Driver'!B18)</f>
        <v>3910750</v>
      </c>
      <c r="I18" s="74">
        <v>14</v>
      </c>
      <c r="K18" s="242">
        <f t="shared" si="4"/>
        <v>120000</v>
      </c>
      <c r="L18" s="242">
        <f t="shared" si="5"/>
        <v>0</v>
      </c>
      <c r="M18" s="242">
        <f t="shared" si="6"/>
        <v>0</v>
      </c>
      <c r="N18" s="242">
        <f t="shared" si="7"/>
        <v>0</v>
      </c>
      <c r="O18" s="242"/>
      <c r="P18" s="242"/>
      <c r="Q18" s="242"/>
      <c r="R18" s="395"/>
      <c r="S18" s="332">
        <f t="shared" si="8"/>
        <v>7305750</v>
      </c>
      <c r="T18" s="86">
        <f>SUMIFS(Absen!$E:$E,Absen!$B:$B,'Master Driver'!$B:$B)</f>
        <v>24</v>
      </c>
      <c r="U18" s="86">
        <f>SUMIFS(Absen!$F:$F,Absen!$B:$B,'Master Driver'!$B:$B)</f>
        <v>2</v>
      </c>
      <c r="V18" s="86">
        <f>SUMIFS(Absen!$G:$G,Absen!$B:$B,'Master Driver'!$B:$B)</f>
        <v>0</v>
      </c>
      <c r="W18" s="86">
        <f>SUMIFS(Absen!$H:$H,Absen!$B:$B,'Master Driver'!$B:$B)</f>
        <v>0</v>
      </c>
      <c r="X18" s="86">
        <f>SUMIFS(Absen!$I:$I,Absen!$B:$B,'Master Driver'!$B:$B)</f>
        <v>0</v>
      </c>
      <c r="Y18" s="86">
        <f>SUMIFS(Absen!$J:$J,Absen!$B:$B,'Master Driver'!$B:$B)</f>
        <v>4</v>
      </c>
      <c r="Z18" s="86">
        <f>SUMIFS(Absen!$K:$K,Absen!$B:$B,'Master Driver'!$B:$B)</f>
        <v>0</v>
      </c>
      <c r="AA18" s="86">
        <f>SUMIFS(Absen!$L:$L,Absen!$B:$B,'Master Driver'!$B:$B)</f>
        <v>1</v>
      </c>
      <c r="AB18" s="86">
        <f>SUMIFS(Absen!$M:$M,Absen!$B:$B,'Master Driver'!$B:$B)</f>
        <v>0</v>
      </c>
      <c r="AC18" s="86">
        <f>SUMIFS(Absen!$N:$N,Absen!$B:$B,'Master Driver'!$B:$B)</f>
        <v>0</v>
      </c>
      <c r="AD18" s="86">
        <f t="shared" si="9"/>
        <v>31</v>
      </c>
      <c r="AE18" s="86">
        <f t="shared" si="10"/>
        <v>0</v>
      </c>
      <c r="AG18" s="39">
        <f>SUMIFS('Entry Data'!$A:$A,'Entry Data'!$AK:$AK,'Master Driver'!B18&amp;'Master Driver'!$AG$2)</f>
        <v>107</v>
      </c>
      <c r="AH18" s="40">
        <f>SUMIFS('Entry Data'!$U:$U,'Entry Data'!$AK:$AK,'Master Driver'!B18&amp;'Master Driver'!$AG$2)</f>
        <v>3407.5399999999995</v>
      </c>
      <c r="AI18" s="39">
        <f>SUMIFS('Entry Data'!$A:$A,'Entry Data'!$AK:$AK,'Master Driver'!B18&amp;'Master Driver'!$AI$2)</f>
        <v>4</v>
      </c>
      <c r="AJ18" s="40">
        <f>SUMIFS('Entry Data'!$U:$U,'Entry Data'!$AK:$AK,'Master Driver'!B18&amp;'Master Driver'!$AI$2)</f>
        <v>117.96000000000001</v>
      </c>
      <c r="AK18" s="39">
        <f>SUMIFS('Entry Data'!$A:$A,'Entry Data'!$AK:$AK,'Master Driver'!B18&amp;'Master Driver'!$AK$2)</f>
        <v>0</v>
      </c>
      <c r="AL18" s="40">
        <f>SUMIFS('Entry Data'!$U:$U,'Entry Data'!$AK:$AK,'Master Driver'!B18&amp;'Master Driver'!$AK$2)</f>
        <v>0</v>
      </c>
      <c r="AN18" s="74">
        <f t="shared" si="0"/>
        <v>14</v>
      </c>
      <c r="AP18" s="39">
        <f t="shared" si="13"/>
        <v>111</v>
      </c>
      <c r="AQ18" s="39">
        <f t="shared" si="12"/>
        <v>3525.4999999999995</v>
      </c>
      <c r="AR18" s="75"/>
    </row>
    <row r="19" spans="1:44" s="74" customFormat="1" x14ac:dyDescent="0.3">
      <c r="A19" s="76">
        <v>15</v>
      </c>
      <c r="B19" s="82" t="s">
        <v>139</v>
      </c>
      <c r="C19" s="79">
        <v>42797</v>
      </c>
      <c r="D19" s="85" t="s">
        <v>286</v>
      </c>
      <c r="E19" s="194">
        <v>3275000</v>
      </c>
      <c r="F19" s="242">
        <f t="shared" si="3"/>
        <v>2007258.064516129</v>
      </c>
      <c r="G19" s="242">
        <f>SUMIFS('Entry Data'!Y:Y,'Entry Data'!AC:AC,'Master Driver'!B19)</f>
        <v>2298600</v>
      </c>
      <c r="I19" s="74">
        <v>15</v>
      </c>
      <c r="K19" s="242">
        <f t="shared" si="4"/>
        <v>85000</v>
      </c>
      <c r="L19" s="242">
        <f t="shared" si="5"/>
        <v>0</v>
      </c>
      <c r="M19" s="242">
        <f t="shared" si="6"/>
        <v>105645.16129032258</v>
      </c>
      <c r="N19" s="242">
        <f t="shared" si="7"/>
        <v>1162096.7741935484</v>
      </c>
      <c r="O19" s="242"/>
      <c r="P19" s="242"/>
      <c r="Q19" s="242"/>
      <c r="R19" s="395"/>
      <c r="S19" s="332">
        <f t="shared" si="8"/>
        <v>4390858.064516129</v>
      </c>
      <c r="T19" s="86">
        <f>SUMIFS(Absen!$E:$E,Absen!$B:$B,'Master Driver'!$B:$B)</f>
        <v>17</v>
      </c>
      <c r="U19" s="86">
        <f>SUMIFS(Absen!$F:$F,Absen!$B:$B,'Master Driver'!$B:$B)</f>
        <v>1</v>
      </c>
      <c r="V19" s="86">
        <f>SUMIFS(Absen!$G:$G,Absen!$B:$B,'Master Driver'!$B:$B)</f>
        <v>0</v>
      </c>
      <c r="W19" s="86">
        <f>SUMIFS(Absen!$H:$H,Absen!$B:$B,'Master Driver'!$B:$B)</f>
        <v>0</v>
      </c>
      <c r="X19" s="86">
        <f>SUMIFS(Absen!$I:$I,Absen!$B:$B,'Master Driver'!$B:$B)</f>
        <v>1</v>
      </c>
      <c r="Y19" s="86">
        <f>SUMIFS(Absen!$J:$J,Absen!$B:$B,'Master Driver'!$B:$B)</f>
        <v>0</v>
      </c>
      <c r="Z19" s="86">
        <f>SUMIFS(Absen!$K:$K,Absen!$B:$B,'Master Driver'!$B:$B)</f>
        <v>11</v>
      </c>
      <c r="AA19" s="86">
        <f>SUMIFS(Absen!$L:$L,Absen!$B:$B,'Master Driver'!$B:$B)</f>
        <v>0</v>
      </c>
      <c r="AB19" s="86">
        <f>SUMIFS(Absen!$M:$M,Absen!$B:$B,'Master Driver'!$B:$B)</f>
        <v>0</v>
      </c>
      <c r="AC19" s="86">
        <f>SUMIFS(Absen!$N:$N,Absen!$B:$B,'Master Driver'!$B:$B)</f>
        <v>0</v>
      </c>
      <c r="AD19" s="86">
        <f t="shared" si="9"/>
        <v>30</v>
      </c>
      <c r="AE19" s="86">
        <f t="shared" si="10"/>
        <v>1</v>
      </c>
      <c r="AG19" s="39">
        <f>SUMIFS('Entry Data'!$A:$A,'Entry Data'!$AK:$AK,'Master Driver'!B19&amp;'Master Driver'!$AG$2)</f>
        <v>0</v>
      </c>
      <c r="AH19" s="40">
        <f>SUMIFS('Entry Data'!$U:$U,'Entry Data'!$AK:$AK,'Master Driver'!B19&amp;'Master Driver'!$AG$2)</f>
        <v>0</v>
      </c>
      <c r="AI19" s="39">
        <f>SUMIFS('Entry Data'!$A:$A,'Entry Data'!$AK:$AK,'Master Driver'!B19&amp;'Master Driver'!$AI$2)</f>
        <v>68</v>
      </c>
      <c r="AJ19" s="40">
        <f>SUMIFS('Entry Data'!$U:$U,'Entry Data'!$AK:$AK,'Master Driver'!B19&amp;'Master Driver'!$AI$2)</f>
        <v>1994.14</v>
      </c>
      <c r="AK19" s="39">
        <f>SUMIFS('Entry Data'!$A:$A,'Entry Data'!$AK:$AK,'Master Driver'!B19&amp;'Master Driver'!$AK$2)</f>
        <v>0</v>
      </c>
      <c r="AL19" s="40">
        <f>SUMIFS('Entry Data'!$U:$U,'Entry Data'!$AK:$AK,'Master Driver'!B19&amp;'Master Driver'!$AK$2)</f>
        <v>0</v>
      </c>
      <c r="AN19" s="74">
        <f t="shared" si="0"/>
        <v>15</v>
      </c>
      <c r="AP19" s="39">
        <f t="shared" si="13"/>
        <v>68</v>
      </c>
      <c r="AQ19" s="39">
        <f t="shared" si="12"/>
        <v>1994.14</v>
      </c>
      <c r="AR19" s="75"/>
    </row>
    <row r="20" spans="1:44" s="74" customFormat="1" x14ac:dyDescent="0.3">
      <c r="A20" s="76">
        <v>16</v>
      </c>
      <c r="B20" s="82" t="s">
        <v>94</v>
      </c>
      <c r="C20" s="79">
        <v>42845</v>
      </c>
      <c r="D20" s="85" t="s">
        <v>268</v>
      </c>
      <c r="E20" s="194">
        <v>3275000</v>
      </c>
      <c r="F20" s="242">
        <f t="shared" si="3"/>
        <v>3169354.8387096776</v>
      </c>
      <c r="G20" s="242">
        <f>SUMIFS('Entry Data'!Y:Y,'Entry Data'!AC:AC,'Master Driver'!B20)</f>
        <v>3689850</v>
      </c>
      <c r="H20" s="74" t="s">
        <v>285</v>
      </c>
      <c r="I20" s="74">
        <v>16</v>
      </c>
      <c r="K20" s="242">
        <f t="shared" si="4"/>
        <v>125000</v>
      </c>
      <c r="L20" s="242">
        <f t="shared" si="5"/>
        <v>105645.16129032258</v>
      </c>
      <c r="M20" s="242">
        <f t="shared" si="6"/>
        <v>0</v>
      </c>
      <c r="N20" s="242">
        <f t="shared" si="7"/>
        <v>0</v>
      </c>
      <c r="O20" s="242"/>
      <c r="P20" s="242"/>
      <c r="Q20" s="242"/>
      <c r="R20" s="395"/>
      <c r="S20" s="332">
        <f t="shared" si="8"/>
        <v>6984204.8387096776</v>
      </c>
      <c r="T20" s="86">
        <f>SUMIFS(Absen!$E:$E,Absen!$B:$B,'Master Driver'!$B:$B)</f>
        <v>25</v>
      </c>
      <c r="U20" s="86">
        <f>SUMIFS(Absen!$F:$F,Absen!$B:$B,'Master Driver'!$B:$B)</f>
        <v>1</v>
      </c>
      <c r="V20" s="86">
        <f>SUMIFS(Absen!$G:$G,Absen!$B:$B,'Master Driver'!$B:$B)</f>
        <v>1</v>
      </c>
      <c r="W20" s="86">
        <f>SUMIFS(Absen!$H:$H,Absen!$B:$B,'Master Driver'!$B:$B)</f>
        <v>0</v>
      </c>
      <c r="X20" s="86">
        <f>SUMIFS(Absen!$I:$I,Absen!$B:$B,'Master Driver'!$B:$B)</f>
        <v>0</v>
      </c>
      <c r="Y20" s="86">
        <f>SUMIFS(Absen!$J:$J,Absen!$B:$B,'Master Driver'!$B:$B)</f>
        <v>2</v>
      </c>
      <c r="Z20" s="86">
        <f>SUMIFS(Absen!$K:$K,Absen!$B:$B,'Master Driver'!$B:$B)</f>
        <v>0</v>
      </c>
      <c r="AA20" s="86">
        <f>SUMIFS(Absen!$L:$L,Absen!$B:$B,'Master Driver'!$B:$B)</f>
        <v>2</v>
      </c>
      <c r="AB20" s="86">
        <f>SUMIFS(Absen!$M:$M,Absen!$B:$B,'Master Driver'!$B:$B)</f>
        <v>0</v>
      </c>
      <c r="AC20" s="86">
        <f>SUMIFS(Absen!$N:$N,Absen!$B:$B,'Master Driver'!$B:$B)</f>
        <v>0</v>
      </c>
      <c r="AD20" s="86">
        <f t="shared" si="9"/>
        <v>31</v>
      </c>
      <c r="AE20" s="86">
        <f t="shared" si="10"/>
        <v>0</v>
      </c>
      <c r="AG20" s="39">
        <f>SUMIFS('Entry Data'!$A:$A,'Entry Data'!$AK:$AK,'Master Driver'!B20&amp;'Master Driver'!$AG$2)</f>
        <v>5</v>
      </c>
      <c r="AH20" s="40">
        <f>SUMIFS('Entry Data'!$U:$U,'Entry Data'!$AK:$AK,'Master Driver'!B20&amp;'Master Driver'!$AG$2)</f>
        <v>128.06</v>
      </c>
      <c r="AI20" s="39">
        <f>SUMIFS('Entry Data'!$A:$A,'Entry Data'!$AK:$AK,'Master Driver'!B20&amp;'Master Driver'!$AI$2)</f>
        <v>0</v>
      </c>
      <c r="AJ20" s="40">
        <f>SUMIFS('Entry Data'!$U:$U,'Entry Data'!$AK:$AK,'Master Driver'!B20&amp;'Master Driver'!$AI$2)</f>
        <v>0</v>
      </c>
      <c r="AK20" s="39">
        <f>SUMIFS('Entry Data'!$A:$A,'Entry Data'!$AK:$AK,'Master Driver'!B20&amp;'Master Driver'!$AK$2)</f>
        <v>135</v>
      </c>
      <c r="AL20" s="40">
        <f>SUMIFS('Entry Data'!$U:$U,'Entry Data'!$AK:$AK,'Master Driver'!B20&amp;'Master Driver'!$AK$2)</f>
        <v>3332.5800000000008</v>
      </c>
      <c r="AN20" s="74">
        <f t="shared" si="0"/>
        <v>16</v>
      </c>
      <c r="AP20" s="39">
        <f t="shared" si="13"/>
        <v>140</v>
      </c>
      <c r="AQ20" s="39">
        <f t="shared" si="12"/>
        <v>3460.6400000000008</v>
      </c>
      <c r="AR20" s="75"/>
    </row>
    <row r="21" spans="1:44" s="74" customFormat="1" x14ac:dyDescent="0.3">
      <c r="A21" s="76">
        <v>17</v>
      </c>
      <c r="B21" s="82" t="s">
        <v>138</v>
      </c>
      <c r="C21" s="79">
        <v>42845</v>
      </c>
      <c r="D21" s="85" t="s">
        <v>268</v>
      </c>
      <c r="E21" s="194">
        <v>3275000</v>
      </c>
      <c r="F21" s="242">
        <f t="shared" si="3"/>
        <v>3275000</v>
      </c>
      <c r="G21" s="242">
        <f>SUMIFS('Entry Data'!Y:Y,'Entry Data'!AC:AC,'Master Driver'!B21)</f>
        <v>4128950</v>
      </c>
      <c r="H21" s="74" t="s">
        <v>285</v>
      </c>
      <c r="I21" s="74">
        <v>17</v>
      </c>
      <c r="K21" s="242">
        <f t="shared" si="4"/>
        <v>135000</v>
      </c>
      <c r="L21" s="242">
        <f t="shared" si="5"/>
        <v>0</v>
      </c>
      <c r="M21" s="242">
        <f t="shared" si="6"/>
        <v>0</v>
      </c>
      <c r="N21" s="242">
        <f t="shared" si="7"/>
        <v>0</v>
      </c>
      <c r="O21" s="242"/>
      <c r="P21" s="242"/>
      <c r="Q21" s="242"/>
      <c r="R21" s="395"/>
      <c r="S21" s="332">
        <f t="shared" si="8"/>
        <v>7538950</v>
      </c>
      <c r="T21" s="86">
        <f>SUMIFS(Absen!$E:$E,Absen!$B:$B,'Master Driver'!$B:$B)</f>
        <v>27</v>
      </c>
      <c r="U21" s="86">
        <f>SUMIFS(Absen!$F:$F,Absen!$B:$B,'Master Driver'!$B:$B)</f>
        <v>2</v>
      </c>
      <c r="V21" s="86">
        <f>SUMIFS(Absen!$G:$G,Absen!$B:$B,'Master Driver'!$B:$B)</f>
        <v>0</v>
      </c>
      <c r="W21" s="86">
        <f>SUMIFS(Absen!$H:$H,Absen!$B:$B,'Master Driver'!$B:$B)</f>
        <v>0</v>
      </c>
      <c r="X21" s="86">
        <f>SUMIFS(Absen!$I:$I,Absen!$B:$B,'Master Driver'!$B:$B)</f>
        <v>0</v>
      </c>
      <c r="Y21" s="86">
        <f>SUMIFS(Absen!$J:$J,Absen!$B:$B,'Master Driver'!$B:$B)</f>
        <v>1</v>
      </c>
      <c r="Z21" s="86">
        <f>SUMIFS(Absen!$K:$K,Absen!$B:$B,'Master Driver'!$B:$B)</f>
        <v>0</v>
      </c>
      <c r="AA21" s="86">
        <f>SUMIFS(Absen!$L:$L,Absen!$B:$B,'Master Driver'!$B:$B)</f>
        <v>1</v>
      </c>
      <c r="AB21" s="86">
        <f>SUMIFS(Absen!$M:$M,Absen!$B:$B,'Master Driver'!$B:$B)</f>
        <v>0</v>
      </c>
      <c r="AC21" s="86">
        <f>SUMIFS(Absen!$N:$N,Absen!$B:$B,'Master Driver'!$B:$B)</f>
        <v>0</v>
      </c>
      <c r="AD21" s="86">
        <f t="shared" si="9"/>
        <v>31</v>
      </c>
      <c r="AE21" s="86">
        <f t="shared" si="10"/>
        <v>0</v>
      </c>
      <c r="AG21" s="39">
        <f>SUMIFS('Entry Data'!$A:$A,'Entry Data'!$AK:$AK,'Master Driver'!B21&amp;'Master Driver'!$AG$2)</f>
        <v>14</v>
      </c>
      <c r="AH21" s="40">
        <f>SUMIFS('Entry Data'!$U:$U,'Entry Data'!$AK:$AK,'Master Driver'!B21&amp;'Master Driver'!$AG$2)</f>
        <v>389.38</v>
      </c>
      <c r="AI21" s="39">
        <f>SUMIFS('Entry Data'!$A:$A,'Entry Data'!$AK:$AK,'Master Driver'!B21&amp;'Master Driver'!$AI$2)</f>
        <v>0</v>
      </c>
      <c r="AJ21" s="40">
        <f>SUMIFS('Entry Data'!$U:$U,'Entry Data'!$AK:$AK,'Master Driver'!B21&amp;'Master Driver'!$AI$2)</f>
        <v>0</v>
      </c>
      <c r="AK21" s="39">
        <f>SUMIFS('Entry Data'!$A:$A,'Entry Data'!$AK:$AK,'Master Driver'!B21&amp;'Master Driver'!$AK$2)</f>
        <v>152</v>
      </c>
      <c r="AL21" s="40">
        <f>SUMIFS('Entry Data'!$U:$U,'Entry Data'!$AK:$AK,'Master Driver'!B21&amp;'Master Driver'!$AK$2)</f>
        <v>3748.9600000000023</v>
      </c>
      <c r="AN21" s="74">
        <f t="shared" si="0"/>
        <v>17</v>
      </c>
      <c r="AP21" s="39">
        <f t="shared" si="13"/>
        <v>166</v>
      </c>
      <c r="AQ21" s="39">
        <f t="shared" si="12"/>
        <v>4138.340000000002</v>
      </c>
      <c r="AR21" s="75"/>
    </row>
    <row r="22" spans="1:44" s="74" customFormat="1" x14ac:dyDescent="0.3">
      <c r="A22" s="76">
        <v>18</v>
      </c>
      <c r="B22" s="82" t="s">
        <v>29</v>
      </c>
      <c r="C22" s="79">
        <v>42853</v>
      </c>
      <c r="D22" s="85" t="s">
        <v>183</v>
      </c>
      <c r="E22" s="194">
        <v>3275000</v>
      </c>
      <c r="F22" s="242">
        <f t="shared" si="3"/>
        <v>3169354.8387096776</v>
      </c>
      <c r="G22" s="242">
        <f>SUMIFS('Entry Data'!Y:Y,'Entry Data'!AC:AC,'Master Driver'!B22)</f>
        <v>3709250</v>
      </c>
      <c r="I22" s="74">
        <v>18</v>
      </c>
      <c r="K22" s="242">
        <f t="shared" si="4"/>
        <v>125000</v>
      </c>
      <c r="L22" s="242">
        <f t="shared" si="5"/>
        <v>105645.16129032258</v>
      </c>
      <c r="M22" s="242">
        <f t="shared" si="6"/>
        <v>0</v>
      </c>
      <c r="N22" s="242">
        <f t="shared" si="7"/>
        <v>0</v>
      </c>
      <c r="O22" s="242"/>
      <c r="P22" s="242"/>
      <c r="Q22" s="242"/>
      <c r="R22" s="395"/>
      <c r="S22" s="332">
        <f t="shared" si="8"/>
        <v>7003604.8387096776</v>
      </c>
      <c r="T22" s="86">
        <f>SUMIFS(Absen!$E:$E,Absen!$B:$B,'Master Driver'!$B:$B)</f>
        <v>25</v>
      </c>
      <c r="U22" s="86">
        <f>SUMIFS(Absen!$F:$F,Absen!$B:$B,'Master Driver'!$B:$B)</f>
        <v>2</v>
      </c>
      <c r="V22" s="86">
        <f>SUMIFS(Absen!$G:$G,Absen!$B:$B,'Master Driver'!$B:$B)</f>
        <v>1</v>
      </c>
      <c r="W22" s="86">
        <f>SUMIFS(Absen!$H:$H,Absen!$B:$B,'Master Driver'!$B:$B)</f>
        <v>0</v>
      </c>
      <c r="X22" s="86">
        <f>SUMIFS(Absen!$I:$I,Absen!$B:$B,'Master Driver'!$B:$B)</f>
        <v>0</v>
      </c>
      <c r="Y22" s="86">
        <f>SUMIFS(Absen!$J:$J,Absen!$B:$B,'Master Driver'!$B:$B)</f>
        <v>2</v>
      </c>
      <c r="Z22" s="86">
        <f>SUMIFS(Absen!$K:$K,Absen!$B:$B,'Master Driver'!$B:$B)</f>
        <v>0</v>
      </c>
      <c r="AA22" s="86">
        <f>SUMIFS(Absen!$L:$L,Absen!$B:$B,'Master Driver'!$B:$B)</f>
        <v>1</v>
      </c>
      <c r="AB22" s="86">
        <f>SUMIFS(Absen!$M:$M,Absen!$B:$B,'Master Driver'!$B:$B)</f>
        <v>0</v>
      </c>
      <c r="AC22" s="86">
        <f>SUMIFS(Absen!$N:$N,Absen!$B:$B,'Master Driver'!$B:$B)</f>
        <v>0</v>
      </c>
      <c r="AD22" s="86">
        <f t="shared" si="9"/>
        <v>31</v>
      </c>
      <c r="AE22" s="86">
        <f t="shared" si="10"/>
        <v>0</v>
      </c>
      <c r="AG22" s="39">
        <f>SUMIFS('Entry Data'!$A:$A,'Entry Data'!$AK:$AK,'Master Driver'!B22&amp;'Master Driver'!$AG$2)</f>
        <v>10</v>
      </c>
      <c r="AH22" s="40">
        <f>SUMIFS('Entry Data'!$U:$U,'Entry Data'!$AK:$AK,'Master Driver'!B22&amp;'Master Driver'!$AG$2)</f>
        <v>248</v>
      </c>
      <c r="AI22" s="39">
        <f>SUMIFS('Entry Data'!$A:$A,'Entry Data'!$AK:$AK,'Master Driver'!B22&amp;'Master Driver'!$AI$2)</f>
        <v>112</v>
      </c>
      <c r="AJ22" s="40">
        <f>SUMIFS('Entry Data'!$U:$U,'Entry Data'!$AK:$AK,'Master Driver'!B22&amp;'Master Driver'!$AI$2)</f>
        <v>3194.7999999999997</v>
      </c>
      <c r="AK22" s="39">
        <f>SUMIFS('Entry Data'!$A:$A,'Entry Data'!$AK:$AK,'Master Driver'!B22&amp;'Master Driver'!$AK$2)</f>
        <v>0</v>
      </c>
      <c r="AL22" s="40">
        <f>SUMIFS('Entry Data'!$U:$U,'Entry Data'!$AK:$AK,'Master Driver'!B22&amp;'Master Driver'!$AK$2)</f>
        <v>0</v>
      </c>
      <c r="AN22" s="74">
        <f t="shared" si="0"/>
        <v>18</v>
      </c>
      <c r="AP22" s="39">
        <f t="shared" si="13"/>
        <v>122</v>
      </c>
      <c r="AQ22" s="39">
        <f t="shared" si="12"/>
        <v>3442.7999999999997</v>
      </c>
      <c r="AR22" s="75"/>
    </row>
    <row r="23" spans="1:44" s="74" customFormat="1" ht="14.25" customHeight="1" x14ac:dyDescent="0.3">
      <c r="A23" s="76">
        <v>19</v>
      </c>
      <c r="B23" s="82" t="s">
        <v>96</v>
      </c>
      <c r="C23" s="79">
        <v>42867</v>
      </c>
      <c r="D23" s="85" t="s">
        <v>268</v>
      </c>
      <c r="E23" s="194">
        <v>3275000</v>
      </c>
      <c r="F23" s="242">
        <f t="shared" si="3"/>
        <v>3169354.8387096776</v>
      </c>
      <c r="G23" s="242">
        <f>SUMIFS('Entry Data'!Y:Y,'Entry Data'!AC:AC,'Master Driver'!B23)</f>
        <v>2787500</v>
      </c>
      <c r="H23" s="74" t="s">
        <v>285</v>
      </c>
      <c r="I23" s="74">
        <v>19</v>
      </c>
      <c r="K23" s="242">
        <f t="shared" si="4"/>
        <v>90000</v>
      </c>
      <c r="L23" s="242">
        <f t="shared" si="5"/>
        <v>105645.16129032258</v>
      </c>
      <c r="M23" s="242">
        <f t="shared" si="6"/>
        <v>0</v>
      </c>
      <c r="N23" s="242">
        <f t="shared" si="7"/>
        <v>0</v>
      </c>
      <c r="O23" s="242"/>
      <c r="P23" s="242"/>
      <c r="Q23" s="242"/>
      <c r="R23" s="395"/>
      <c r="S23" s="332">
        <f t="shared" si="8"/>
        <v>6046854.8387096776</v>
      </c>
      <c r="T23" s="86">
        <f>SUMIFS(Absen!$E:$E,Absen!$B:$B,'Master Driver'!$B:$B)</f>
        <v>18</v>
      </c>
      <c r="U23" s="86">
        <f>SUMIFS(Absen!$F:$F,Absen!$B:$B,'Master Driver'!$B:$B)</f>
        <v>1</v>
      </c>
      <c r="V23" s="86">
        <f>SUMIFS(Absen!$G:$G,Absen!$B:$B,'Master Driver'!$B:$B)</f>
        <v>1</v>
      </c>
      <c r="W23" s="86">
        <f>SUMIFS(Absen!$H:$H,Absen!$B:$B,'Master Driver'!$B:$B)</f>
        <v>0</v>
      </c>
      <c r="X23" s="86">
        <f>SUMIFS(Absen!$I:$I,Absen!$B:$B,'Master Driver'!$B:$B)</f>
        <v>0</v>
      </c>
      <c r="Y23" s="86">
        <f>SUMIFS(Absen!$J:$J,Absen!$B:$B,'Master Driver'!$B:$B)</f>
        <v>9</v>
      </c>
      <c r="Z23" s="86">
        <f>SUMIFS(Absen!$K:$K,Absen!$B:$B,'Master Driver'!$B:$B)</f>
        <v>0</v>
      </c>
      <c r="AA23" s="86">
        <f>SUMIFS(Absen!$L:$L,Absen!$B:$B,'Master Driver'!$B:$B)</f>
        <v>2</v>
      </c>
      <c r="AB23" s="86">
        <f>SUMIFS(Absen!$M:$M,Absen!$B:$B,'Master Driver'!$B:$B)</f>
        <v>0</v>
      </c>
      <c r="AC23" s="86">
        <f>SUMIFS(Absen!$N:$N,Absen!$B:$B,'Master Driver'!$B:$B)</f>
        <v>0</v>
      </c>
      <c r="AD23" s="86">
        <f t="shared" si="9"/>
        <v>31</v>
      </c>
      <c r="AE23" s="86">
        <f t="shared" si="10"/>
        <v>0</v>
      </c>
      <c r="AG23" s="39">
        <f>SUMIFS('Entry Data'!$A:$A,'Entry Data'!$AK:$AK,'Master Driver'!B23&amp;'Master Driver'!$AG$2)</f>
        <v>0</v>
      </c>
      <c r="AH23" s="40">
        <f>SUMIFS('Entry Data'!$U:$U,'Entry Data'!$AK:$AK,'Master Driver'!B23&amp;'Master Driver'!$AG$2)</f>
        <v>0</v>
      </c>
      <c r="AI23" s="39">
        <f>SUMIFS('Entry Data'!$A:$A,'Entry Data'!$AK:$AK,'Master Driver'!B23&amp;'Master Driver'!$AI$2)</f>
        <v>0</v>
      </c>
      <c r="AJ23" s="40">
        <f>SUMIFS('Entry Data'!$U:$U,'Entry Data'!$AK:$AK,'Master Driver'!B23&amp;'Master Driver'!$AI$2)</f>
        <v>0</v>
      </c>
      <c r="AK23" s="39">
        <f>SUMIFS('Entry Data'!$A:$A,'Entry Data'!$AK:$AK,'Master Driver'!B23&amp;'Master Driver'!$AK$2)</f>
        <v>89</v>
      </c>
      <c r="AL23" s="40">
        <f>SUMIFS('Entry Data'!$U:$U,'Entry Data'!$AK:$AK,'Master Driver'!B23&amp;'Master Driver'!$AK$2)</f>
        <v>2202.4700000000012</v>
      </c>
      <c r="AN23" s="74">
        <f t="shared" si="0"/>
        <v>19</v>
      </c>
      <c r="AP23" s="39">
        <f t="shared" si="13"/>
        <v>89</v>
      </c>
      <c r="AQ23" s="39">
        <f t="shared" si="12"/>
        <v>2202.4700000000012</v>
      </c>
      <c r="AR23" s="75"/>
    </row>
    <row r="24" spans="1:44" s="74" customFormat="1" x14ac:dyDescent="0.3">
      <c r="A24" s="76">
        <v>20</v>
      </c>
      <c r="B24" s="82" t="s">
        <v>84</v>
      </c>
      <c r="C24" s="79">
        <v>42871</v>
      </c>
      <c r="D24" s="85" t="s">
        <v>286</v>
      </c>
      <c r="E24" s="194">
        <v>3275000</v>
      </c>
      <c r="F24" s="242">
        <f t="shared" si="3"/>
        <v>3063709.6774193547</v>
      </c>
      <c r="G24" s="242">
        <f>SUMIFS('Entry Data'!Y:Y,'Entry Data'!AC:AC,'Master Driver'!B24)</f>
        <v>2933150</v>
      </c>
      <c r="I24" s="74">
        <v>20</v>
      </c>
      <c r="K24" s="242">
        <f t="shared" si="4"/>
        <v>130000</v>
      </c>
      <c r="L24" s="242">
        <f t="shared" si="5"/>
        <v>105645.16129032258</v>
      </c>
      <c r="M24" s="242">
        <f t="shared" si="6"/>
        <v>105645.16129032258</v>
      </c>
      <c r="N24" s="242">
        <f t="shared" si="7"/>
        <v>0</v>
      </c>
      <c r="O24" s="242"/>
      <c r="P24" s="242"/>
      <c r="Q24" s="242"/>
      <c r="R24" s="395"/>
      <c r="S24" s="332">
        <f t="shared" si="8"/>
        <v>6126859.6774193551</v>
      </c>
      <c r="T24" s="86">
        <f>SUMIFS(Absen!$E:$E,Absen!$B:$B,'Master Driver'!$B:$B)</f>
        <v>26</v>
      </c>
      <c r="U24" s="86">
        <f>SUMIFS(Absen!$F:$F,Absen!$B:$B,'Master Driver'!$B:$B)</f>
        <v>2</v>
      </c>
      <c r="V24" s="86">
        <f>SUMIFS(Absen!$G:$G,Absen!$B:$B,'Master Driver'!$B:$B)</f>
        <v>1</v>
      </c>
      <c r="W24" s="86">
        <f>SUMIFS(Absen!$H:$H,Absen!$B:$B,'Master Driver'!$B:$B)</f>
        <v>0</v>
      </c>
      <c r="X24" s="86">
        <f>SUMIFS(Absen!$I:$I,Absen!$B:$B,'Master Driver'!$B:$B)</f>
        <v>1</v>
      </c>
      <c r="Y24" s="86">
        <f>SUMIFS(Absen!$J:$J,Absen!$B:$B,'Master Driver'!$B:$B)</f>
        <v>0</v>
      </c>
      <c r="Z24" s="86">
        <f>SUMIFS(Absen!$K:$K,Absen!$B:$B,'Master Driver'!$B:$B)</f>
        <v>0</v>
      </c>
      <c r="AA24" s="86">
        <f>SUMIFS(Absen!$L:$L,Absen!$B:$B,'Master Driver'!$B:$B)</f>
        <v>1</v>
      </c>
      <c r="AB24" s="86">
        <f>SUMIFS(Absen!$M:$M,Absen!$B:$B,'Master Driver'!$B:$B)</f>
        <v>0</v>
      </c>
      <c r="AC24" s="86">
        <f>SUMIFS(Absen!$N:$N,Absen!$B:$B,'Master Driver'!$B:$B)</f>
        <v>0</v>
      </c>
      <c r="AD24" s="86">
        <f t="shared" si="9"/>
        <v>31</v>
      </c>
      <c r="AE24" s="86">
        <f t="shared" si="10"/>
        <v>0</v>
      </c>
      <c r="AG24" s="39">
        <f>SUMIFS('Entry Data'!$A:$A,'Entry Data'!$AK:$AK,'Master Driver'!B24&amp;'Master Driver'!$AG$2)</f>
        <v>89</v>
      </c>
      <c r="AH24" s="40">
        <f>SUMIFS('Entry Data'!$U:$U,'Entry Data'!$AK:$AK,'Master Driver'!B24&amp;'Master Driver'!$AG$2)</f>
        <v>2831.7999999999997</v>
      </c>
      <c r="AI24" s="39">
        <f>SUMIFS('Entry Data'!$A:$A,'Entry Data'!$AK:$AK,'Master Driver'!B24&amp;'Master Driver'!$AI$2)</f>
        <v>1</v>
      </c>
      <c r="AJ24" s="40">
        <f>SUMIFS('Entry Data'!$U:$U,'Entry Data'!$AK:$AK,'Master Driver'!B24&amp;'Master Driver'!$AI$2)</f>
        <v>29.48</v>
      </c>
      <c r="AK24" s="39">
        <f>SUMIFS('Entry Data'!$A:$A,'Entry Data'!$AK:$AK,'Master Driver'!B24&amp;'Master Driver'!$AK$2)</f>
        <v>0</v>
      </c>
      <c r="AL24" s="40">
        <f>SUMIFS('Entry Data'!$U:$U,'Entry Data'!$AK:$AK,'Master Driver'!B24&amp;'Master Driver'!$AK$2)</f>
        <v>0</v>
      </c>
      <c r="AN24" s="74">
        <f t="shared" si="0"/>
        <v>20</v>
      </c>
      <c r="AP24" s="39">
        <f t="shared" si="13"/>
        <v>90</v>
      </c>
      <c r="AQ24" s="39">
        <f t="shared" si="12"/>
        <v>2861.2799999999997</v>
      </c>
      <c r="AR24" s="75"/>
    </row>
    <row r="25" spans="1:44" s="74" customFormat="1" x14ac:dyDescent="0.3">
      <c r="A25" s="76">
        <v>21</v>
      </c>
      <c r="B25" s="82" t="s">
        <v>117</v>
      </c>
      <c r="C25" s="78">
        <v>42871</v>
      </c>
      <c r="D25" s="85" t="s">
        <v>268</v>
      </c>
      <c r="E25" s="194">
        <v>3275000</v>
      </c>
      <c r="F25" s="242">
        <f t="shared" si="3"/>
        <v>3169354.8387096776</v>
      </c>
      <c r="G25" s="242">
        <f>SUMIFS('Entry Data'!Y:Y,'Entry Data'!AC:AC,'Master Driver'!B25)</f>
        <v>3923300</v>
      </c>
      <c r="H25" s="74" t="s">
        <v>285</v>
      </c>
      <c r="I25" s="74">
        <v>21</v>
      </c>
      <c r="K25" s="242">
        <f t="shared" si="4"/>
        <v>120000</v>
      </c>
      <c r="L25" s="242">
        <f t="shared" si="5"/>
        <v>105645.16129032258</v>
      </c>
      <c r="M25" s="242">
        <f t="shared" si="6"/>
        <v>0</v>
      </c>
      <c r="N25" s="242">
        <f t="shared" si="7"/>
        <v>0</v>
      </c>
      <c r="O25" s="242"/>
      <c r="P25" s="242"/>
      <c r="Q25" s="242"/>
      <c r="R25" s="395"/>
      <c r="S25" s="332">
        <f t="shared" si="8"/>
        <v>7212654.8387096776</v>
      </c>
      <c r="T25" s="86">
        <f>SUMIFS(Absen!$E:$E,Absen!$B:$B,'Master Driver'!$B:$B)</f>
        <v>24</v>
      </c>
      <c r="U25" s="86">
        <f>SUMIFS(Absen!$F:$F,Absen!$B:$B,'Master Driver'!$B:$B)</f>
        <v>1</v>
      </c>
      <c r="V25" s="86">
        <f>SUMIFS(Absen!$G:$G,Absen!$B:$B,'Master Driver'!$B:$B)</f>
        <v>1</v>
      </c>
      <c r="W25" s="86">
        <f>SUMIFS(Absen!$H:$H,Absen!$B:$B,'Master Driver'!$B:$B)</f>
        <v>0</v>
      </c>
      <c r="X25" s="86">
        <f>SUMIFS(Absen!$I:$I,Absen!$B:$B,'Master Driver'!$B:$B)</f>
        <v>0</v>
      </c>
      <c r="Y25" s="86">
        <f>SUMIFS(Absen!$J:$J,Absen!$B:$B,'Master Driver'!$B:$B)</f>
        <v>3</v>
      </c>
      <c r="Z25" s="86">
        <f>SUMIFS(Absen!$K:$K,Absen!$B:$B,'Master Driver'!$B:$B)</f>
        <v>0</v>
      </c>
      <c r="AA25" s="86">
        <f>SUMIFS(Absen!$L:$L,Absen!$B:$B,'Master Driver'!$B:$B)</f>
        <v>2</v>
      </c>
      <c r="AB25" s="86">
        <f>SUMIFS(Absen!$M:$M,Absen!$B:$B,'Master Driver'!$B:$B)</f>
        <v>0</v>
      </c>
      <c r="AC25" s="86">
        <f>SUMIFS(Absen!$N:$N,Absen!$B:$B,'Master Driver'!$B:$B)</f>
        <v>0</v>
      </c>
      <c r="AD25" s="86">
        <f t="shared" si="9"/>
        <v>31</v>
      </c>
      <c r="AE25" s="86">
        <f t="shared" si="10"/>
        <v>0</v>
      </c>
      <c r="AG25" s="39">
        <f>SUMIFS('Entry Data'!$A:$A,'Entry Data'!$AK:$AK,'Master Driver'!B25&amp;'Master Driver'!$AG$2)</f>
        <v>0</v>
      </c>
      <c r="AH25" s="40">
        <f>SUMIFS('Entry Data'!$U:$U,'Entry Data'!$AK:$AK,'Master Driver'!B25&amp;'Master Driver'!$AG$2)</f>
        <v>0</v>
      </c>
      <c r="AI25" s="39">
        <f>SUMIFS('Entry Data'!$A:$A,'Entry Data'!$AK:$AK,'Master Driver'!B25&amp;'Master Driver'!$AI$2)</f>
        <v>0</v>
      </c>
      <c r="AJ25" s="40">
        <f>SUMIFS('Entry Data'!$U:$U,'Entry Data'!$AK:$AK,'Master Driver'!B25&amp;'Master Driver'!$AI$2)</f>
        <v>0</v>
      </c>
      <c r="AK25" s="39">
        <f>SUMIFS('Entry Data'!$A:$A,'Entry Data'!$AK:$AK,'Master Driver'!B25&amp;'Master Driver'!$AK$2)</f>
        <v>132</v>
      </c>
      <c r="AL25" s="40">
        <f>SUMIFS('Entry Data'!$U:$U,'Entry Data'!$AK:$AK,'Master Driver'!B25&amp;'Master Driver'!$AK$2)</f>
        <v>3245.9599999999991</v>
      </c>
      <c r="AN25" s="74">
        <f t="shared" si="0"/>
        <v>21</v>
      </c>
      <c r="AP25" s="39">
        <f t="shared" si="13"/>
        <v>132</v>
      </c>
      <c r="AQ25" s="39">
        <f t="shared" si="12"/>
        <v>3245.9599999999991</v>
      </c>
      <c r="AR25" s="75"/>
    </row>
    <row r="26" spans="1:44" s="74" customFormat="1" x14ac:dyDescent="0.3">
      <c r="A26" s="76">
        <v>22</v>
      </c>
      <c r="B26" s="82" t="s">
        <v>125</v>
      </c>
      <c r="C26" s="79">
        <v>42920</v>
      </c>
      <c r="D26" s="85" t="s">
        <v>286</v>
      </c>
      <c r="E26" s="194">
        <v>3275000</v>
      </c>
      <c r="F26" s="242">
        <f t="shared" si="3"/>
        <v>3169354.8387096776</v>
      </c>
      <c r="G26" s="242">
        <f>SUMIFS('Entry Data'!Y:Y,'Entry Data'!AC:AC,'Master Driver'!B26)</f>
        <v>3396000</v>
      </c>
      <c r="I26" s="74">
        <v>22</v>
      </c>
      <c r="K26" s="242">
        <f t="shared" si="4"/>
        <v>120000</v>
      </c>
      <c r="L26" s="242">
        <f t="shared" si="5"/>
        <v>0</v>
      </c>
      <c r="M26" s="242">
        <f t="shared" si="6"/>
        <v>105645.16129032258</v>
      </c>
      <c r="N26" s="242">
        <f t="shared" si="7"/>
        <v>0</v>
      </c>
      <c r="O26" s="242"/>
      <c r="P26" s="242"/>
      <c r="Q26" s="242"/>
      <c r="R26" s="395"/>
      <c r="S26" s="332">
        <f t="shared" si="8"/>
        <v>6685354.8387096776</v>
      </c>
      <c r="T26" s="86">
        <f>SUMIFS(Absen!$E:$E,Absen!$B:$B,'Master Driver'!$B:$B)</f>
        <v>24</v>
      </c>
      <c r="U26" s="86">
        <f>SUMIFS(Absen!$F:$F,Absen!$B:$B,'Master Driver'!$B:$B)</f>
        <v>2</v>
      </c>
      <c r="V26" s="86">
        <f>SUMIFS(Absen!$G:$G,Absen!$B:$B,'Master Driver'!$B:$B)</f>
        <v>0</v>
      </c>
      <c r="W26" s="86">
        <f>SUMIFS(Absen!$H:$H,Absen!$B:$B,'Master Driver'!$B:$B)</f>
        <v>3</v>
      </c>
      <c r="X26" s="86">
        <f>SUMIFS(Absen!$I:$I,Absen!$B:$B,'Master Driver'!$B:$B)</f>
        <v>1</v>
      </c>
      <c r="Y26" s="86">
        <f>SUMIFS(Absen!$J:$J,Absen!$B:$B,'Master Driver'!$B:$B)</f>
        <v>0</v>
      </c>
      <c r="Z26" s="86">
        <f>SUMIFS(Absen!$K:$K,Absen!$B:$B,'Master Driver'!$B:$B)</f>
        <v>0</v>
      </c>
      <c r="AA26" s="86">
        <f>SUMIFS(Absen!$L:$L,Absen!$B:$B,'Master Driver'!$B:$B)</f>
        <v>1</v>
      </c>
      <c r="AB26" s="86">
        <f>SUMIFS(Absen!$M:$M,Absen!$B:$B,'Master Driver'!$B:$B)</f>
        <v>0</v>
      </c>
      <c r="AC26" s="86">
        <f>SUMIFS(Absen!$N:$N,Absen!$B:$B,'Master Driver'!$B:$B)</f>
        <v>0</v>
      </c>
      <c r="AD26" s="86">
        <f t="shared" si="9"/>
        <v>31</v>
      </c>
      <c r="AE26" s="86">
        <f t="shared" si="10"/>
        <v>0</v>
      </c>
      <c r="AG26" s="39">
        <f>SUMIFS('Entry Data'!$A:$A,'Entry Data'!$AK:$AK,'Master Driver'!B26&amp;'Master Driver'!$AG$2)</f>
        <v>108</v>
      </c>
      <c r="AH26" s="40">
        <f>SUMIFS('Entry Data'!$U:$U,'Entry Data'!$AK:$AK,'Master Driver'!B26&amp;'Master Driver'!$AG$2)</f>
        <v>3445.4899999999989</v>
      </c>
      <c r="AI26" s="39">
        <f>SUMIFS('Entry Data'!$A:$A,'Entry Data'!$AK:$AK,'Master Driver'!B26&amp;'Master Driver'!$AI$2)</f>
        <v>0</v>
      </c>
      <c r="AJ26" s="40">
        <f>SUMIFS('Entry Data'!$U:$U,'Entry Data'!$AK:$AK,'Master Driver'!B26&amp;'Master Driver'!$AI$2)</f>
        <v>0</v>
      </c>
      <c r="AK26" s="39">
        <f>SUMIFS('Entry Data'!$A:$A,'Entry Data'!$AK:$AK,'Master Driver'!B26&amp;'Master Driver'!$AK$2)</f>
        <v>0</v>
      </c>
      <c r="AL26" s="40">
        <f>SUMIFS('Entry Data'!$U:$U,'Entry Data'!$AK:$AK,'Master Driver'!B26&amp;'Master Driver'!$AK$2)</f>
        <v>0</v>
      </c>
      <c r="AN26" s="74">
        <f t="shared" si="0"/>
        <v>22</v>
      </c>
      <c r="AP26" s="39">
        <f t="shared" si="13"/>
        <v>108</v>
      </c>
      <c r="AQ26" s="39">
        <f t="shared" si="12"/>
        <v>3445.4899999999989</v>
      </c>
      <c r="AR26" s="75"/>
    </row>
    <row r="27" spans="1:44" s="74" customFormat="1" x14ac:dyDescent="0.3">
      <c r="A27" s="76">
        <v>23</v>
      </c>
      <c r="B27" s="82" t="s">
        <v>368</v>
      </c>
      <c r="C27" s="79">
        <v>42981</v>
      </c>
      <c r="D27" s="85" t="s">
        <v>183</v>
      </c>
      <c r="E27" s="194">
        <v>3275000</v>
      </c>
      <c r="F27" s="242">
        <f t="shared" si="3"/>
        <v>2746774.1935483869</v>
      </c>
      <c r="G27" s="242">
        <f>SUMIFS('Entry Data'!Y:Y,'Entry Data'!AC:AC,'Master Driver'!B27)</f>
        <v>3257250</v>
      </c>
      <c r="I27" s="74">
        <v>23</v>
      </c>
      <c r="K27" s="242">
        <f t="shared" si="4"/>
        <v>110000</v>
      </c>
      <c r="L27" s="242">
        <f t="shared" si="5"/>
        <v>422580.6451612903</v>
      </c>
      <c r="M27" s="242">
        <f t="shared" si="6"/>
        <v>105645.16129032258</v>
      </c>
      <c r="N27" s="242">
        <f t="shared" si="7"/>
        <v>0</v>
      </c>
      <c r="O27" s="242"/>
      <c r="P27" s="242"/>
      <c r="Q27" s="242"/>
      <c r="R27" s="395"/>
      <c r="S27" s="332">
        <f t="shared" si="8"/>
        <v>6114024.1935483869</v>
      </c>
      <c r="T27" s="86">
        <f>SUMIFS(Absen!$E:$E,Absen!$B:$B,'Master Driver'!$B:$B)</f>
        <v>22</v>
      </c>
      <c r="U27" s="86">
        <f>SUMIFS(Absen!$F:$F,Absen!$B:$B,'Master Driver'!$B:$B)</f>
        <v>1</v>
      </c>
      <c r="V27" s="86">
        <f>SUMIFS(Absen!$G:$G,Absen!$B:$B,'Master Driver'!$B:$B)</f>
        <v>4</v>
      </c>
      <c r="W27" s="86">
        <f>SUMIFS(Absen!$H:$H,Absen!$B:$B,'Master Driver'!$B:$B)</f>
        <v>0</v>
      </c>
      <c r="X27" s="86">
        <f>SUMIFS(Absen!$I:$I,Absen!$B:$B,'Master Driver'!$B:$B)</f>
        <v>1</v>
      </c>
      <c r="Y27" s="86">
        <f>SUMIFS(Absen!$J:$J,Absen!$B:$B,'Master Driver'!$B:$B)</f>
        <v>1</v>
      </c>
      <c r="Z27" s="86">
        <f>SUMIFS(Absen!$K:$K,Absen!$B:$B,'Master Driver'!$B:$B)</f>
        <v>0</v>
      </c>
      <c r="AA27" s="86">
        <f>SUMIFS(Absen!$L:$L,Absen!$B:$B,'Master Driver'!$B:$B)</f>
        <v>2</v>
      </c>
      <c r="AB27" s="86">
        <f>SUMIFS(Absen!$M:$M,Absen!$B:$B,'Master Driver'!$B:$B)</f>
        <v>0</v>
      </c>
      <c r="AC27" s="86">
        <f>SUMIFS(Absen!$N:$N,Absen!$B:$B,'Master Driver'!$B:$B)</f>
        <v>0</v>
      </c>
      <c r="AD27" s="86">
        <f t="shared" si="9"/>
        <v>31</v>
      </c>
      <c r="AE27" s="86">
        <f t="shared" si="10"/>
        <v>0</v>
      </c>
      <c r="AG27" s="39">
        <f>SUMIFS('Entry Data'!$A:$A,'Entry Data'!$AK:$AK,'Master Driver'!B27&amp;'Master Driver'!$AG$2)</f>
        <v>2</v>
      </c>
      <c r="AH27" s="40">
        <f>SUMIFS('Entry Data'!$U:$U,'Entry Data'!$AK:$AK,'Master Driver'!B27&amp;'Master Driver'!$AG$2)</f>
        <v>65.16</v>
      </c>
      <c r="AI27" s="39">
        <f>SUMIFS('Entry Data'!$A:$A,'Entry Data'!$AK:$AK,'Master Driver'!B27&amp;'Master Driver'!$AI$2)</f>
        <v>93</v>
      </c>
      <c r="AJ27" s="40">
        <f>SUMIFS('Entry Data'!$U:$U,'Entry Data'!$AK:$AK,'Master Driver'!B27&amp;'Master Driver'!$AI$2)</f>
        <v>3028.320000000002</v>
      </c>
      <c r="AK27" s="39">
        <f>SUMIFS('Entry Data'!$A:$A,'Entry Data'!$AK:$AK,'Master Driver'!B27&amp;'Master Driver'!$AK$2)</f>
        <v>0</v>
      </c>
      <c r="AL27" s="40">
        <f>SUMIFS('Entry Data'!$U:$U,'Entry Data'!$AK:$AK,'Master Driver'!B27&amp;'Master Driver'!$AK$2)</f>
        <v>0</v>
      </c>
      <c r="AN27" s="74">
        <f t="shared" si="0"/>
        <v>23</v>
      </c>
      <c r="AP27" s="39">
        <f t="shared" si="13"/>
        <v>95</v>
      </c>
      <c r="AQ27" s="39">
        <f t="shared" si="12"/>
        <v>3093.4800000000018</v>
      </c>
      <c r="AR27" s="75"/>
    </row>
    <row r="28" spans="1:44" s="74" customFormat="1" x14ac:dyDescent="0.3">
      <c r="A28" s="76">
        <v>24</v>
      </c>
      <c r="B28" s="82" t="s">
        <v>111</v>
      </c>
      <c r="C28" s="79">
        <v>43028</v>
      </c>
      <c r="D28" s="85" t="s">
        <v>268</v>
      </c>
      <c r="E28" s="194">
        <v>3275000</v>
      </c>
      <c r="F28" s="242">
        <f t="shared" si="3"/>
        <v>3275000</v>
      </c>
      <c r="G28" s="242">
        <f>SUMIFS('Entry Data'!Y:Y,'Entry Data'!AC:AC,'Master Driver'!B28)</f>
        <v>650350</v>
      </c>
      <c r="H28" s="74" t="s">
        <v>285</v>
      </c>
      <c r="I28" s="74">
        <v>24</v>
      </c>
      <c r="K28" s="242">
        <f t="shared" si="4"/>
        <v>25000</v>
      </c>
      <c r="L28" s="242">
        <f t="shared" si="5"/>
        <v>0</v>
      </c>
      <c r="M28" s="242">
        <f t="shared" si="6"/>
        <v>0</v>
      </c>
      <c r="N28" s="242">
        <f t="shared" si="7"/>
        <v>0</v>
      </c>
      <c r="O28" s="242"/>
      <c r="P28" s="242"/>
      <c r="Q28" s="242"/>
      <c r="R28" s="395"/>
      <c r="S28" s="332">
        <f t="shared" si="8"/>
        <v>3950350</v>
      </c>
      <c r="T28" s="86">
        <f>SUMIFS(Absen!$E:$E,Absen!$B:$B,'Master Driver'!$B:$B)</f>
        <v>5</v>
      </c>
      <c r="U28" s="86">
        <f>SUMIFS(Absen!$F:$F,Absen!$B:$B,'Master Driver'!$B:$B)</f>
        <v>1</v>
      </c>
      <c r="V28" s="86">
        <f>SUMIFS(Absen!$G:$G,Absen!$B:$B,'Master Driver'!$B:$B)</f>
        <v>0</v>
      </c>
      <c r="W28" s="86">
        <f>SUMIFS(Absen!$H:$H,Absen!$B:$B,'Master Driver'!$B:$B)</f>
        <v>0</v>
      </c>
      <c r="X28" s="86">
        <f>SUMIFS(Absen!$I:$I,Absen!$B:$B,'Master Driver'!$B:$B)</f>
        <v>0</v>
      </c>
      <c r="Y28" s="86">
        <f>SUMIFS(Absen!$J:$J,Absen!$B:$B,'Master Driver'!$B:$B)</f>
        <v>2</v>
      </c>
      <c r="Z28" s="86">
        <f>SUMIFS(Absen!$K:$K,Absen!$B:$B,'Master Driver'!$B:$B)</f>
        <v>0</v>
      </c>
      <c r="AA28" s="86">
        <f>SUMIFS(Absen!$L:$L,Absen!$B:$B,'Master Driver'!$B:$B)</f>
        <v>0</v>
      </c>
      <c r="AB28" s="86">
        <f>SUMIFS(Absen!$M:$M,Absen!$B:$B,'Master Driver'!$B:$B)</f>
        <v>23</v>
      </c>
      <c r="AC28" s="86">
        <f>SUMIFS(Absen!$N:$N,Absen!$B:$B,'Master Driver'!$B:$B)</f>
        <v>0</v>
      </c>
      <c r="AD28" s="86">
        <f t="shared" si="9"/>
        <v>31</v>
      </c>
      <c r="AE28" s="86">
        <f t="shared" si="10"/>
        <v>0</v>
      </c>
      <c r="AG28" s="39">
        <f>SUMIFS('Entry Data'!$A:$A,'Entry Data'!$AK:$AK,'Master Driver'!B28&amp;'Master Driver'!$AG$2)</f>
        <v>0</v>
      </c>
      <c r="AH28" s="40">
        <f>SUMIFS('Entry Data'!$U:$U,'Entry Data'!$AK:$AK,'Master Driver'!B28&amp;'Master Driver'!$AG$2)</f>
        <v>0</v>
      </c>
      <c r="AI28" s="39">
        <f>SUMIFS('Entry Data'!$A:$A,'Entry Data'!$AK:$AK,'Master Driver'!B28&amp;'Master Driver'!$AI$2)</f>
        <v>0</v>
      </c>
      <c r="AJ28" s="40">
        <f>SUMIFS('Entry Data'!$U:$U,'Entry Data'!$AK:$AK,'Master Driver'!B28&amp;'Master Driver'!$AI$2)</f>
        <v>0</v>
      </c>
      <c r="AK28" s="39">
        <f>SUMIFS('Entry Data'!$A:$A,'Entry Data'!$AK:$AK,'Master Driver'!B28&amp;'Master Driver'!$AK$2)</f>
        <v>19</v>
      </c>
      <c r="AL28" s="40">
        <f>SUMIFS('Entry Data'!$U:$U,'Entry Data'!$AK:$AK,'Master Driver'!B28&amp;'Master Driver'!$AK$2)</f>
        <v>474.44000000000005</v>
      </c>
      <c r="AN28" s="74">
        <f t="shared" si="0"/>
        <v>24</v>
      </c>
      <c r="AP28" s="39">
        <f t="shared" si="13"/>
        <v>19</v>
      </c>
      <c r="AQ28" s="39">
        <f t="shared" si="12"/>
        <v>474.44000000000005</v>
      </c>
      <c r="AR28" s="75"/>
    </row>
    <row r="29" spans="1:44" s="74" customFormat="1" x14ac:dyDescent="0.3">
      <c r="A29" s="76">
        <v>25</v>
      </c>
      <c r="B29" s="82" t="s">
        <v>91</v>
      </c>
      <c r="C29" s="79">
        <v>43045</v>
      </c>
      <c r="D29" s="85" t="s">
        <v>183</v>
      </c>
      <c r="E29" s="194">
        <v>3275000</v>
      </c>
      <c r="F29" s="242">
        <f t="shared" si="3"/>
        <v>3169354.8387096776</v>
      </c>
      <c r="G29" s="242">
        <f>SUMIFS('Entry Data'!Y:Y,'Entry Data'!AC:AC,'Master Driver'!B29)</f>
        <v>4616600</v>
      </c>
      <c r="I29" s="74">
        <v>25</v>
      </c>
      <c r="K29" s="242">
        <f t="shared" si="4"/>
        <v>120000</v>
      </c>
      <c r="L29" s="242">
        <f t="shared" si="5"/>
        <v>0</v>
      </c>
      <c r="M29" s="242">
        <f t="shared" si="6"/>
        <v>105645.16129032258</v>
      </c>
      <c r="N29" s="242">
        <f t="shared" si="7"/>
        <v>0</v>
      </c>
      <c r="O29" s="242"/>
      <c r="P29" s="242"/>
      <c r="Q29" s="242"/>
      <c r="R29" s="395"/>
      <c r="S29" s="332">
        <f t="shared" si="8"/>
        <v>7905954.8387096776</v>
      </c>
      <c r="T29" s="86">
        <f>SUMIFS(Absen!$E:$E,Absen!$B:$B,'Master Driver'!$B:$B)</f>
        <v>24</v>
      </c>
      <c r="U29" s="86">
        <f>SUMIFS(Absen!$F:$F,Absen!$B:$B,'Master Driver'!$B:$B)</f>
        <v>1</v>
      </c>
      <c r="V29" s="86">
        <f>SUMIFS(Absen!$G:$G,Absen!$B:$B,'Master Driver'!$B:$B)</f>
        <v>0</v>
      </c>
      <c r="W29" s="86">
        <f>SUMIFS(Absen!$H:$H,Absen!$B:$B,'Master Driver'!$B:$B)</f>
        <v>1</v>
      </c>
      <c r="X29" s="86">
        <f>SUMIFS(Absen!$I:$I,Absen!$B:$B,'Master Driver'!$B:$B)</f>
        <v>1</v>
      </c>
      <c r="Y29" s="86">
        <f>SUMIFS(Absen!$J:$J,Absen!$B:$B,'Master Driver'!$B:$B)</f>
        <v>0</v>
      </c>
      <c r="Z29" s="86">
        <f>SUMIFS(Absen!$K:$K,Absen!$B:$B,'Master Driver'!$B:$B)</f>
        <v>0</v>
      </c>
      <c r="AA29" s="86">
        <f>SUMIFS(Absen!$L:$L,Absen!$B:$B,'Master Driver'!$B:$B)</f>
        <v>1</v>
      </c>
      <c r="AB29" s="86">
        <f>SUMIFS(Absen!$M:$M,Absen!$B:$B,'Master Driver'!$B:$B)</f>
        <v>3</v>
      </c>
      <c r="AC29" s="86">
        <f>SUMIFS(Absen!$N:$N,Absen!$B:$B,'Master Driver'!$B:$B)</f>
        <v>0</v>
      </c>
      <c r="AD29" s="86">
        <f t="shared" si="9"/>
        <v>31</v>
      </c>
      <c r="AE29" s="86">
        <f t="shared" si="10"/>
        <v>0</v>
      </c>
      <c r="AG29" s="39">
        <f>SUMIFS('Entry Data'!$A:$A,'Entry Data'!$AK:$AK,'Master Driver'!B29&amp;'Master Driver'!$AG$2)</f>
        <v>0</v>
      </c>
      <c r="AH29" s="40">
        <f>SUMIFS('Entry Data'!$U:$U,'Entry Data'!$AK:$AK,'Master Driver'!B29&amp;'Master Driver'!$AG$2)</f>
        <v>0</v>
      </c>
      <c r="AI29" s="39">
        <f>SUMIFS('Entry Data'!$A:$A,'Entry Data'!$AK:$AK,'Master Driver'!B29&amp;'Master Driver'!$AI$2)</f>
        <v>111</v>
      </c>
      <c r="AJ29" s="40">
        <f>SUMIFS('Entry Data'!$U:$U,'Entry Data'!$AK:$AK,'Master Driver'!B29&amp;'Master Driver'!$AI$2)</f>
        <v>3675.33</v>
      </c>
      <c r="AK29" s="39">
        <f>SUMIFS('Entry Data'!$A:$A,'Entry Data'!$AK:$AK,'Master Driver'!B29&amp;'Master Driver'!$AK$2)</f>
        <v>0</v>
      </c>
      <c r="AL29" s="40">
        <f>SUMIFS('Entry Data'!$U:$U,'Entry Data'!$AK:$AK,'Master Driver'!B29&amp;'Master Driver'!$AK$2)</f>
        <v>0</v>
      </c>
      <c r="AN29" s="74">
        <f t="shared" si="0"/>
        <v>25</v>
      </c>
      <c r="AP29" s="39">
        <f t="shared" si="13"/>
        <v>111</v>
      </c>
      <c r="AQ29" s="39">
        <f t="shared" si="12"/>
        <v>3675.33</v>
      </c>
      <c r="AR29" s="75"/>
    </row>
    <row r="30" spans="1:44" s="74" customFormat="1" x14ac:dyDescent="0.3">
      <c r="A30" s="76">
        <v>26</v>
      </c>
      <c r="B30" s="82" t="s">
        <v>89</v>
      </c>
      <c r="C30" s="79">
        <v>43045</v>
      </c>
      <c r="D30" s="85" t="s">
        <v>183</v>
      </c>
      <c r="E30" s="194">
        <v>3275000</v>
      </c>
      <c r="F30" s="242">
        <f t="shared" si="3"/>
        <v>3169354.8387096776</v>
      </c>
      <c r="G30" s="242">
        <f>SUMIFS('Entry Data'!Y:Y,'Entry Data'!AC:AC,'Master Driver'!B30)</f>
        <v>3331800</v>
      </c>
      <c r="I30" s="74">
        <v>26</v>
      </c>
      <c r="K30" s="242">
        <f t="shared" si="4"/>
        <v>115000</v>
      </c>
      <c r="L30" s="242">
        <f t="shared" si="5"/>
        <v>0</v>
      </c>
      <c r="M30" s="242">
        <f t="shared" si="6"/>
        <v>105645.16129032258</v>
      </c>
      <c r="N30" s="242">
        <f t="shared" si="7"/>
        <v>0</v>
      </c>
      <c r="O30" s="242"/>
      <c r="P30" s="242"/>
      <c r="Q30" s="242"/>
      <c r="R30" s="395"/>
      <c r="S30" s="332">
        <f t="shared" si="8"/>
        <v>6616154.8387096776</v>
      </c>
      <c r="T30" s="86">
        <f>SUMIFS(Absen!$E:$E,Absen!$B:$B,'Master Driver'!$B:$B)</f>
        <v>23</v>
      </c>
      <c r="U30" s="86">
        <f>SUMIFS(Absen!$F:$F,Absen!$B:$B,'Master Driver'!$B:$B)</f>
        <v>1</v>
      </c>
      <c r="V30" s="86">
        <f>SUMIFS(Absen!$G:$G,Absen!$B:$B,'Master Driver'!$B:$B)</f>
        <v>0</v>
      </c>
      <c r="W30" s="86">
        <f>SUMIFS(Absen!$H:$H,Absen!$B:$B,'Master Driver'!$B:$B)</f>
        <v>1</v>
      </c>
      <c r="X30" s="86">
        <f>SUMIFS(Absen!$I:$I,Absen!$B:$B,'Master Driver'!$B:$B)</f>
        <v>1</v>
      </c>
      <c r="Y30" s="86">
        <f>SUMIFS(Absen!$J:$J,Absen!$B:$B,'Master Driver'!$B:$B)</f>
        <v>3</v>
      </c>
      <c r="Z30" s="86">
        <f>SUMIFS(Absen!$K:$K,Absen!$B:$B,'Master Driver'!$B:$B)</f>
        <v>0</v>
      </c>
      <c r="AA30" s="86">
        <f>SUMIFS(Absen!$L:$L,Absen!$B:$B,'Master Driver'!$B:$B)</f>
        <v>2</v>
      </c>
      <c r="AB30" s="86">
        <f>SUMIFS(Absen!$M:$M,Absen!$B:$B,'Master Driver'!$B:$B)</f>
        <v>0</v>
      </c>
      <c r="AC30" s="86">
        <f>SUMIFS(Absen!$N:$N,Absen!$B:$B,'Master Driver'!$B:$B)</f>
        <v>0</v>
      </c>
      <c r="AD30" s="86">
        <f t="shared" si="9"/>
        <v>31</v>
      </c>
      <c r="AE30" s="86">
        <f t="shared" si="10"/>
        <v>0</v>
      </c>
      <c r="AG30" s="39">
        <f>SUMIFS('Entry Data'!$A:$A,'Entry Data'!$AK:$AK,'Master Driver'!B30&amp;'Master Driver'!$AG$2)</f>
        <v>0</v>
      </c>
      <c r="AH30" s="40">
        <f>SUMIFS('Entry Data'!$U:$U,'Entry Data'!$AK:$AK,'Master Driver'!B30&amp;'Master Driver'!$AG$2)</f>
        <v>0</v>
      </c>
      <c r="AI30" s="39">
        <f>SUMIFS('Entry Data'!$A:$A,'Entry Data'!$AK:$AK,'Master Driver'!B30&amp;'Master Driver'!$AI$2)</f>
        <v>94</v>
      </c>
      <c r="AJ30" s="40">
        <f>SUMIFS('Entry Data'!$U:$U,'Entry Data'!$AK:$AK,'Master Driver'!B30&amp;'Master Driver'!$AI$2)</f>
        <v>2737.9599999999996</v>
      </c>
      <c r="AK30" s="39">
        <f>SUMIFS('Entry Data'!$A:$A,'Entry Data'!$AK:$AK,'Master Driver'!B30&amp;'Master Driver'!$AK$2)</f>
        <v>0</v>
      </c>
      <c r="AL30" s="40">
        <f>SUMIFS('Entry Data'!$U:$U,'Entry Data'!$AK:$AK,'Master Driver'!B30&amp;'Master Driver'!$AK$2)</f>
        <v>0</v>
      </c>
      <c r="AN30" s="74">
        <f t="shared" si="0"/>
        <v>26</v>
      </c>
      <c r="AP30" s="39">
        <f t="shared" si="13"/>
        <v>94</v>
      </c>
      <c r="AQ30" s="39">
        <f t="shared" si="12"/>
        <v>2737.9599999999996</v>
      </c>
      <c r="AR30" s="75"/>
    </row>
    <row r="31" spans="1:44" s="74" customFormat="1" x14ac:dyDescent="0.3">
      <c r="A31" s="76">
        <v>27</v>
      </c>
      <c r="B31" s="82" t="s">
        <v>135</v>
      </c>
      <c r="C31" s="79">
        <v>43057</v>
      </c>
      <c r="D31" s="85" t="s">
        <v>183</v>
      </c>
      <c r="E31" s="194">
        <v>3275000</v>
      </c>
      <c r="F31" s="242">
        <f t="shared" si="3"/>
        <v>3275000</v>
      </c>
      <c r="G31" s="242">
        <f>SUMIFS('Entry Data'!Y:Y,'Entry Data'!AC:AC,'Master Driver'!B31)</f>
        <v>2074300</v>
      </c>
      <c r="I31" s="74">
        <v>27</v>
      </c>
      <c r="K31" s="242">
        <f t="shared" si="4"/>
        <v>85000</v>
      </c>
      <c r="L31" s="242">
        <f t="shared" si="5"/>
        <v>0</v>
      </c>
      <c r="M31" s="242">
        <f t="shared" si="6"/>
        <v>0</v>
      </c>
      <c r="N31" s="242">
        <f t="shared" si="7"/>
        <v>0</v>
      </c>
      <c r="O31" s="242"/>
      <c r="P31" s="242"/>
      <c r="Q31" s="242"/>
      <c r="R31" s="395"/>
      <c r="S31" s="332">
        <f t="shared" si="8"/>
        <v>5434300</v>
      </c>
      <c r="T31" s="86">
        <f>SUMIFS(Absen!$E:$E,Absen!$B:$B,'Master Driver'!$B:$B)</f>
        <v>17</v>
      </c>
      <c r="U31" s="86">
        <f>SUMIFS(Absen!$F:$F,Absen!$B:$B,'Master Driver'!$B:$B)</f>
        <v>1</v>
      </c>
      <c r="V31" s="86">
        <f>SUMIFS(Absen!$G:$G,Absen!$B:$B,'Master Driver'!$B:$B)</f>
        <v>0</v>
      </c>
      <c r="W31" s="86">
        <f>SUMIFS(Absen!$H:$H,Absen!$B:$B,'Master Driver'!$B:$B)</f>
        <v>1</v>
      </c>
      <c r="X31" s="86">
        <f>SUMIFS(Absen!$I:$I,Absen!$B:$B,'Master Driver'!$B:$B)</f>
        <v>0</v>
      </c>
      <c r="Y31" s="86">
        <f>SUMIFS(Absen!$J:$J,Absen!$B:$B,'Master Driver'!$B:$B)</f>
        <v>9</v>
      </c>
      <c r="Z31" s="86">
        <f>SUMIFS(Absen!$K:$K,Absen!$B:$B,'Master Driver'!$B:$B)</f>
        <v>0</v>
      </c>
      <c r="AA31" s="86">
        <f>SUMIFS(Absen!$L:$L,Absen!$B:$B,'Master Driver'!$B:$B)</f>
        <v>2</v>
      </c>
      <c r="AB31" s="86">
        <f>SUMIFS(Absen!$M:$M,Absen!$B:$B,'Master Driver'!$B:$B)</f>
        <v>0</v>
      </c>
      <c r="AC31" s="86">
        <f>SUMIFS(Absen!$N:$N,Absen!$B:$B,'Master Driver'!$B:$B)</f>
        <v>0</v>
      </c>
      <c r="AD31" s="86">
        <f t="shared" si="9"/>
        <v>30</v>
      </c>
      <c r="AE31" s="86">
        <f t="shared" si="10"/>
        <v>1</v>
      </c>
      <c r="AG31" s="39">
        <f>SUMIFS('Entry Data'!$A:$A,'Entry Data'!$AK:$AK,'Master Driver'!B31&amp;'Master Driver'!$AG$2)</f>
        <v>2</v>
      </c>
      <c r="AH31" s="40">
        <f>SUMIFS('Entry Data'!$U:$U,'Entry Data'!$AK:$AK,'Master Driver'!B31&amp;'Master Driver'!$AG$2)</f>
        <v>51.56</v>
      </c>
      <c r="AI31" s="39">
        <f>SUMIFS('Entry Data'!$A:$A,'Entry Data'!$AK:$AK,'Master Driver'!B31&amp;'Master Driver'!$AI$2)</f>
        <v>62</v>
      </c>
      <c r="AJ31" s="40">
        <f>SUMIFS('Entry Data'!$U:$U,'Entry Data'!$AK:$AK,'Master Driver'!B31&amp;'Master Driver'!$AI$2)</f>
        <v>1801.4400000000005</v>
      </c>
      <c r="AK31" s="39">
        <f>SUMIFS('Entry Data'!$A:$A,'Entry Data'!$AK:$AK,'Master Driver'!B31&amp;'Master Driver'!$AK$2)</f>
        <v>0</v>
      </c>
      <c r="AL31" s="40">
        <f>SUMIFS('Entry Data'!$U:$U,'Entry Data'!$AK:$AK,'Master Driver'!B31&amp;'Master Driver'!$AK$2)</f>
        <v>0</v>
      </c>
      <c r="AN31" s="74">
        <f t="shared" si="0"/>
        <v>27</v>
      </c>
      <c r="AP31" s="39">
        <f t="shared" si="13"/>
        <v>64</v>
      </c>
      <c r="AQ31" s="39">
        <f t="shared" si="12"/>
        <v>1853.0000000000005</v>
      </c>
      <c r="AR31" s="75"/>
    </row>
    <row r="32" spans="1:44" s="74" customFormat="1" x14ac:dyDescent="0.3">
      <c r="A32" s="76">
        <v>28</v>
      </c>
      <c r="B32" s="82" t="s">
        <v>101</v>
      </c>
      <c r="C32" s="79">
        <v>43110</v>
      </c>
      <c r="D32" s="85" t="s">
        <v>286</v>
      </c>
      <c r="E32" s="194">
        <v>3275000</v>
      </c>
      <c r="F32" s="242">
        <f t="shared" si="3"/>
        <v>3275000</v>
      </c>
      <c r="G32" s="242">
        <f>SUMIFS('Entry Data'!Y:Y,'Entry Data'!AC:AC,'Master Driver'!B32)</f>
        <v>507350</v>
      </c>
      <c r="I32" s="74">
        <v>28</v>
      </c>
      <c r="K32" s="242">
        <f t="shared" si="4"/>
        <v>45000</v>
      </c>
      <c r="L32" s="242">
        <f t="shared" si="5"/>
        <v>0</v>
      </c>
      <c r="M32" s="242">
        <f t="shared" si="6"/>
        <v>0</v>
      </c>
      <c r="N32" s="242">
        <f t="shared" si="7"/>
        <v>0</v>
      </c>
      <c r="O32" s="242"/>
      <c r="P32" s="242"/>
      <c r="Q32" s="242"/>
      <c r="R32" s="395"/>
      <c r="S32" s="332">
        <f t="shared" si="8"/>
        <v>3827350</v>
      </c>
      <c r="T32" s="86">
        <f>SUMIFS(Absen!$E:$E,Absen!$B:$B,'Master Driver'!$B:$B)</f>
        <v>9</v>
      </c>
      <c r="U32" s="86">
        <f>SUMIFS(Absen!$F:$F,Absen!$B:$B,'Master Driver'!$B:$B)</f>
        <v>1</v>
      </c>
      <c r="V32" s="86">
        <f>SUMIFS(Absen!$G:$G,Absen!$B:$B,'Master Driver'!$B:$B)</f>
        <v>0</v>
      </c>
      <c r="W32" s="86">
        <f>SUMIFS(Absen!$H:$H,Absen!$B:$B,'Master Driver'!$B:$B)</f>
        <v>0</v>
      </c>
      <c r="X32" s="86">
        <f>SUMIFS(Absen!$I:$I,Absen!$B:$B,'Master Driver'!$B:$B)</f>
        <v>0</v>
      </c>
      <c r="Y32" s="86">
        <f>SUMIFS(Absen!$J:$J,Absen!$B:$B,'Master Driver'!$B:$B)</f>
        <v>0</v>
      </c>
      <c r="Z32" s="86">
        <f>SUMIFS(Absen!$K:$K,Absen!$B:$B,'Master Driver'!$B:$B)</f>
        <v>0</v>
      </c>
      <c r="AA32" s="86">
        <f>SUMIFS(Absen!$L:$L,Absen!$B:$B,'Master Driver'!$B:$B)</f>
        <v>0</v>
      </c>
      <c r="AB32" s="86">
        <f>SUMIFS(Absen!$M:$M,Absen!$B:$B,'Master Driver'!$B:$B)</f>
        <v>21</v>
      </c>
      <c r="AC32" s="86">
        <f>SUMIFS(Absen!$N:$N,Absen!$B:$B,'Master Driver'!$B:$B)</f>
        <v>0</v>
      </c>
      <c r="AD32" s="86">
        <f t="shared" si="9"/>
        <v>31</v>
      </c>
      <c r="AE32" s="86">
        <f t="shared" si="10"/>
        <v>0</v>
      </c>
      <c r="AG32" s="39">
        <f>SUMIFS('Entry Data'!$A:$A,'Entry Data'!$AK:$AK,'Master Driver'!B32&amp;'Master Driver'!$AG$2)</f>
        <v>15</v>
      </c>
      <c r="AH32" s="40">
        <f>SUMIFS('Entry Data'!$U:$U,'Entry Data'!$AK:$AK,'Master Driver'!B32&amp;'Master Driver'!$AG$2)</f>
        <v>489.94</v>
      </c>
      <c r="AI32" s="39">
        <f>SUMIFS('Entry Data'!$A:$A,'Entry Data'!$AK:$AK,'Master Driver'!B32&amp;'Master Driver'!$AI$2)</f>
        <v>0</v>
      </c>
      <c r="AJ32" s="40">
        <f>SUMIFS('Entry Data'!$U:$U,'Entry Data'!$AK:$AK,'Master Driver'!B32&amp;'Master Driver'!$AI$2)</f>
        <v>0</v>
      </c>
      <c r="AK32" s="39">
        <f>SUMIFS('Entry Data'!$A:$A,'Entry Data'!$AK:$AK,'Master Driver'!B32&amp;'Master Driver'!$AK$2)</f>
        <v>0</v>
      </c>
      <c r="AL32" s="40">
        <f>SUMIFS('Entry Data'!$U:$U,'Entry Data'!$AK:$AK,'Master Driver'!B32&amp;'Master Driver'!$AK$2)</f>
        <v>0</v>
      </c>
      <c r="AN32" s="74">
        <f t="shared" si="0"/>
        <v>28</v>
      </c>
      <c r="AP32" s="39">
        <f t="shared" si="13"/>
        <v>15</v>
      </c>
      <c r="AQ32" s="39">
        <f t="shared" si="12"/>
        <v>489.94</v>
      </c>
      <c r="AR32" s="75"/>
    </row>
    <row r="33" spans="1:44" s="74" customFormat="1" x14ac:dyDescent="0.3">
      <c r="A33" s="76">
        <v>29</v>
      </c>
      <c r="B33" s="82" t="s">
        <v>372</v>
      </c>
      <c r="C33" s="79">
        <v>43110</v>
      </c>
      <c r="D33" s="85" t="s">
        <v>183</v>
      </c>
      <c r="E33" s="194">
        <v>3275000</v>
      </c>
      <c r="F33" s="242">
        <f t="shared" si="3"/>
        <v>3275000</v>
      </c>
      <c r="G33" s="242">
        <f>SUMIFS('Entry Data'!Y:Y,'Entry Data'!AC:AC,'Master Driver'!B33)</f>
        <v>4136650</v>
      </c>
      <c r="I33" s="74">
        <v>29</v>
      </c>
      <c r="K33" s="242">
        <f t="shared" si="4"/>
        <v>140000</v>
      </c>
      <c r="L33" s="242">
        <f t="shared" si="5"/>
        <v>0</v>
      </c>
      <c r="M33" s="242">
        <f t="shared" si="6"/>
        <v>0</v>
      </c>
      <c r="N33" s="242">
        <f t="shared" si="7"/>
        <v>0</v>
      </c>
      <c r="O33" s="242"/>
      <c r="P33" s="242"/>
      <c r="Q33" s="242"/>
      <c r="R33" s="395"/>
      <c r="S33" s="332">
        <f t="shared" si="8"/>
        <v>7551650</v>
      </c>
      <c r="T33" s="86">
        <f>SUMIFS(Absen!$E:$E,Absen!$B:$B,'Master Driver'!$B:$B)</f>
        <v>28</v>
      </c>
      <c r="U33" s="86">
        <f>SUMIFS(Absen!$F:$F,Absen!$B:$B,'Master Driver'!$B:$B)</f>
        <v>1</v>
      </c>
      <c r="V33" s="86">
        <f>SUMIFS(Absen!$G:$G,Absen!$B:$B,'Master Driver'!$B:$B)</f>
        <v>0</v>
      </c>
      <c r="W33" s="86">
        <f>SUMIFS(Absen!$H:$H,Absen!$B:$B,'Master Driver'!$B:$B)</f>
        <v>0</v>
      </c>
      <c r="X33" s="86">
        <f>SUMIFS(Absen!$I:$I,Absen!$B:$B,'Master Driver'!$B:$B)</f>
        <v>0</v>
      </c>
      <c r="Y33" s="86">
        <f>SUMIFS(Absen!$J:$J,Absen!$B:$B,'Master Driver'!$B:$B)</f>
        <v>0</v>
      </c>
      <c r="Z33" s="86">
        <f>SUMIFS(Absen!$K:$K,Absen!$B:$B,'Master Driver'!$B:$B)</f>
        <v>0</v>
      </c>
      <c r="AA33" s="86">
        <f>SUMIFS(Absen!$L:$L,Absen!$B:$B,'Master Driver'!$B:$B)</f>
        <v>2</v>
      </c>
      <c r="AB33" s="86">
        <f>SUMIFS(Absen!$M:$M,Absen!$B:$B,'Master Driver'!$B:$B)</f>
        <v>0</v>
      </c>
      <c r="AC33" s="86">
        <f>SUMIFS(Absen!$N:$N,Absen!$B:$B,'Master Driver'!$B:$B)</f>
        <v>0</v>
      </c>
      <c r="AD33" s="86">
        <f t="shared" si="9"/>
        <v>31</v>
      </c>
      <c r="AE33" s="86">
        <f t="shared" si="10"/>
        <v>0</v>
      </c>
      <c r="AG33" s="39">
        <f>SUMIFS('Entry Data'!$A:$A,'Entry Data'!$AK:$AK,'Master Driver'!B33&amp;'Master Driver'!$AG$2)</f>
        <v>90</v>
      </c>
      <c r="AH33" s="40">
        <f>SUMIFS('Entry Data'!$U:$U,'Entry Data'!$AK:$AK,'Master Driver'!B33&amp;'Master Driver'!$AG$2)</f>
        <v>2945.8</v>
      </c>
      <c r="AI33" s="39">
        <f>SUMIFS('Entry Data'!$A:$A,'Entry Data'!$AK:$AK,'Master Driver'!B33&amp;'Master Driver'!$AI$2)</f>
        <v>27</v>
      </c>
      <c r="AJ33" s="40">
        <f>SUMIFS('Entry Data'!$U:$U,'Entry Data'!$AK:$AK,'Master Driver'!B33&amp;'Master Driver'!$AI$2)</f>
        <v>778.06000000000017</v>
      </c>
      <c r="AK33" s="39">
        <f>SUMIFS('Entry Data'!$A:$A,'Entry Data'!$AK:$AK,'Master Driver'!B33&amp;'Master Driver'!$AK$2)</f>
        <v>0</v>
      </c>
      <c r="AL33" s="40">
        <f>SUMIFS('Entry Data'!$U:$U,'Entry Data'!$AK:$AK,'Master Driver'!B33&amp;'Master Driver'!$AK$2)</f>
        <v>0</v>
      </c>
      <c r="AN33" s="74">
        <f t="shared" si="0"/>
        <v>29</v>
      </c>
      <c r="AP33" s="39">
        <f t="shared" si="13"/>
        <v>117</v>
      </c>
      <c r="AQ33" s="39">
        <f t="shared" si="12"/>
        <v>3723.8600000000006</v>
      </c>
      <c r="AR33" s="75"/>
    </row>
    <row r="34" spans="1:44" s="74" customFormat="1" x14ac:dyDescent="0.3">
      <c r="A34" s="76">
        <v>30</v>
      </c>
      <c r="B34" s="82" t="s">
        <v>104</v>
      </c>
      <c r="C34" s="78">
        <v>43130</v>
      </c>
      <c r="D34" s="85" t="s">
        <v>286</v>
      </c>
      <c r="E34" s="194">
        <v>3275000</v>
      </c>
      <c r="F34" s="242">
        <f t="shared" si="3"/>
        <v>3275000</v>
      </c>
      <c r="G34" s="242">
        <f>SUMIFS('Entry Data'!Y:Y,'Entry Data'!AC:AC,'Master Driver'!B34)</f>
        <v>3482200</v>
      </c>
      <c r="I34" s="74">
        <v>30</v>
      </c>
      <c r="K34" s="242">
        <f t="shared" si="4"/>
        <v>120000</v>
      </c>
      <c r="L34" s="242">
        <f t="shared" si="5"/>
        <v>0</v>
      </c>
      <c r="M34" s="242">
        <f t="shared" si="6"/>
        <v>0</v>
      </c>
      <c r="N34" s="242">
        <f t="shared" si="7"/>
        <v>0</v>
      </c>
      <c r="O34" s="242"/>
      <c r="P34" s="242"/>
      <c r="Q34" s="242"/>
      <c r="R34" s="395"/>
      <c r="S34" s="332">
        <f t="shared" si="8"/>
        <v>6877200</v>
      </c>
      <c r="T34" s="86">
        <f>SUMIFS(Absen!$E:$E,Absen!$B:$B,'Master Driver'!$B:$B)</f>
        <v>24</v>
      </c>
      <c r="U34" s="86">
        <f>SUMIFS(Absen!$F:$F,Absen!$B:$B,'Master Driver'!$B:$B)</f>
        <v>1</v>
      </c>
      <c r="V34" s="86">
        <f>SUMIFS(Absen!$G:$G,Absen!$B:$B,'Master Driver'!$B:$B)</f>
        <v>0</v>
      </c>
      <c r="W34" s="86">
        <f>SUMIFS(Absen!$H:$H,Absen!$B:$B,'Master Driver'!$B:$B)</f>
        <v>3</v>
      </c>
      <c r="X34" s="86">
        <f>SUMIFS(Absen!$I:$I,Absen!$B:$B,'Master Driver'!$B:$B)</f>
        <v>0</v>
      </c>
      <c r="Y34" s="86">
        <f>SUMIFS(Absen!$J:$J,Absen!$B:$B,'Master Driver'!$B:$B)</f>
        <v>0</v>
      </c>
      <c r="Z34" s="86">
        <f>SUMIFS(Absen!$K:$K,Absen!$B:$B,'Master Driver'!$B:$B)</f>
        <v>0</v>
      </c>
      <c r="AA34" s="86">
        <f>SUMIFS(Absen!$L:$L,Absen!$B:$B,'Master Driver'!$B:$B)</f>
        <v>2</v>
      </c>
      <c r="AB34" s="86">
        <f>SUMIFS(Absen!$M:$M,Absen!$B:$B,'Master Driver'!$B:$B)</f>
        <v>1</v>
      </c>
      <c r="AC34" s="86">
        <f>SUMIFS(Absen!$N:$N,Absen!$B:$B,'Master Driver'!$B:$B)</f>
        <v>0</v>
      </c>
      <c r="AD34" s="86">
        <f t="shared" si="9"/>
        <v>31</v>
      </c>
      <c r="AE34" s="86">
        <f t="shared" si="10"/>
        <v>0</v>
      </c>
      <c r="AG34" s="39">
        <f>SUMIFS('Entry Data'!$A:$A,'Entry Data'!$AK:$AK,'Master Driver'!B34&amp;'Master Driver'!$AG$2)</f>
        <v>84</v>
      </c>
      <c r="AH34" s="40">
        <f>SUMIFS('Entry Data'!$U:$U,'Entry Data'!$AK:$AK,'Master Driver'!B34&amp;'Master Driver'!$AG$2)</f>
        <v>2822.3899999999985</v>
      </c>
      <c r="AI34" s="39">
        <f>SUMIFS('Entry Data'!$A:$A,'Entry Data'!$AK:$AK,'Master Driver'!B34&amp;'Master Driver'!$AI$2)</f>
        <v>1</v>
      </c>
      <c r="AJ34" s="40">
        <f>SUMIFS('Entry Data'!$U:$U,'Entry Data'!$AK:$AK,'Master Driver'!B34&amp;'Master Driver'!$AI$2)</f>
        <v>28.62</v>
      </c>
      <c r="AK34" s="39">
        <f>SUMIFS('Entry Data'!$A:$A,'Entry Data'!$AK:$AK,'Master Driver'!B34&amp;'Master Driver'!$AK$2)</f>
        <v>0</v>
      </c>
      <c r="AL34" s="40">
        <f>SUMIFS('Entry Data'!$U:$U,'Entry Data'!$AK:$AK,'Master Driver'!B34&amp;'Master Driver'!$AK$2)</f>
        <v>0</v>
      </c>
      <c r="AN34" s="74">
        <f t="shared" si="0"/>
        <v>30</v>
      </c>
      <c r="AP34" s="39">
        <f t="shared" si="13"/>
        <v>85</v>
      </c>
      <c r="AQ34" s="39">
        <f t="shared" si="12"/>
        <v>2851.0099999999984</v>
      </c>
      <c r="AR34" s="75"/>
    </row>
    <row r="35" spans="1:44" s="74" customFormat="1" x14ac:dyDescent="0.3">
      <c r="A35" s="76">
        <v>31</v>
      </c>
      <c r="B35" s="82" t="s">
        <v>100</v>
      </c>
      <c r="C35" s="79">
        <v>43160</v>
      </c>
      <c r="D35" s="85" t="s">
        <v>183</v>
      </c>
      <c r="E35" s="194">
        <v>3275000</v>
      </c>
      <c r="F35" s="242">
        <f t="shared" si="3"/>
        <v>3169354.8387096776</v>
      </c>
      <c r="G35" s="242">
        <f>SUMIFS('Entry Data'!Y:Y,'Entry Data'!AC:AC,'Master Driver'!B35)</f>
        <v>285650</v>
      </c>
      <c r="I35" s="74">
        <v>31</v>
      </c>
      <c r="K35" s="242">
        <f t="shared" si="4"/>
        <v>15000</v>
      </c>
      <c r="L35" s="242">
        <f t="shared" si="5"/>
        <v>105645.16129032258</v>
      </c>
      <c r="M35" s="242">
        <f t="shared" si="6"/>
        <v>0</v>
      </c>
      <c r="N35" s="242">
        <f t="shared" si="7"/>
        <v>0</v>
      </c>
      <c r="O35" s="242"/>
      <c r="P35" s="242"/>
      <c r="Q35" s="242"/>
      <c r="R35" s="395"/>
      <c r="S35" s="332">
        <f t="shared" si="8"/>
        <v>3470004.8387096776</v>
      </c>
      <c r="T35" s="86">
        <f>SUMIFS(Absen!$E:$E,Absen!$B:$B,'Master Driver'!$B:$B)</f>
        <v>3</v>
      </c>
      <c r="U35" s="86">
        <f>SUMIFS(Absen!$F:$F,Absen!$B:$B,'Master Driver'!$B:$B)</f>
        <v>0</v>
      </c>
      <c r="V35" s="86">
        <f>SUMIFS(Absen!$G:$G,Absen!$B:$B,'Master Driver'!$B:$B)</f>
        <v>1</v>
      </c>
      <c r="W35" s="86">
        <f>SUMIFS(Absen!$H:$H,Absen!$B:$B,'Master Driver'!$B:$B)</f>
        <v>1</v>
      </c>
      <c r="X35" s="86">
        <f>SUMIFS(Absen!$I:$I,Absen!$B:$B,'Master Driver'!$B:$B)</f>
        <v>0</v>
      </c>
      <c r="Y35" s="86">
        <f>SUMIFS(Absen!$J:$J,Absen!$B:$B,'Master Driver'!$B:$B)</f>
        <v>24</v>
      </c>
      <c r="Z35" s="86">
        <f>SUMIFS(Absen!$K:$K,Absen!$B:$B,'Master Driver'!$B:$B)</f>
        <v>0</v>
      </c>
      <c r="AA35" s="86">
        <f>SUMIFS(Absen!$L:$L,Absen!$B:$B,'Master Driver'!$B:$B)</f>
        <v>2</v>
      </c>
      <c r="AB35" s="86">
        <f>SUMIFS(Absen!$M:$M,Absen!$B:$B,'Master Driver'!$B:$B)</f>
        <v>0</v>
      </c>
      <c r="AC35" s="86">
        <f>SUMIFS(Absen!$N:$N,Absen!$B:$B,'Master Driver'!$B:$B)</f>
        <v>0</v>
      </c>
      <c r="AD35" s="86">
        <f t="shared" si="9"/>
        <v>31</v>
      </c>
      <c r="AE35" s="86">
        <f t="shared" si="10"/>
        <v>0</v>
      </c>
      <c r="AG35" s="39">
        <f>SUMIFS('Entry Data'!$A:$A,'Entry Data'!$AK:$AK,'Master Driver'!B35&amp;'Master Driver'!$AG$2)</f>
        <v>0</v>
      </c>
      <c r="AH35" s="40">
        <f>SUMIFS('Entry Data'!$U:$U,'Entry Data'!$AK:$AK,'Master Driver'!B35&amp;'Master Driver'!$AG$2)</f>
        <v>0</v>
      </c>
      <c r="AI35" s="39">
        <f>SUMIFS('Entry Data'!$A:$A,'Entry Data'!$AK:$AK,'Master Driver'!B35&amp;'Master Driver'!$AI$2)</f>
        <v>10</v>
      </c>
      <c r="AJ35" s="40">
        <f>SUMIFS('Entry Data'!$U:$U,'Entry Data'!$AK:$AK,'Master Driver'!B35&amp;'Master Driver'!$AI$2)</f>
        <v>293.58</v>
      </c>
      <c r="AK35" s="39">
        <f>SUMIFS('Entry Data'!$A:$A,'Entry Data'!$AK:$AK,'Master Driver'!B35&amp;'Master Driver'!$AK$2)</f>
        <v>0</v>
      </c>
      <c r="AL35" s="40">
        <f>SUMIFS('Entry Data'!$U:$U,'Entry Data'!$AK:$AK,'Master Driver'!B35&amp;'Master Driver'!$AK$2)</f>
        <v>0</v>
      </c>
      <c r="AN35" s="74">
        <f t="shared" si="0"/>
        <v>31</v>
      </c>
      <c r="AP35" s="39">
        <f t="shared" si="13"/>
        <v>10</v>
      </c>
      <c r="AQ35" s="39">
        <f t="shared" si="12"/>
        <v>293.58</v>
      </c>
      <c r="AR35" s="75"/>
    </row>
    <row r="36" spans="1:44" s="74" customFormat="1" x14ac:dyDescent="0.3">
      <c r="A36" s="76">
        <v>32</v>
      </c>
      <c r="B36" s="82" t="s">
        <v>49</v>
      </c>
      <c r="C36" s="79">
        <v>43168</v>
      </c>
      <c r="D36" s="85" t="s">
        <v>183</v>
      </c>
      <c r="E36" s="194">
        <v>3275000</v>
      </c>
      <c r="F36" s="242">
        <f t="shared" si="3"/>
        <v>3275000</v>
      </c>
      <c r="G36" s="242">
        <f>SUMIFS('Entry Data'!Y:Y,'Entry Data'!AC:AC,'Master Driver'!B36)</f>
        <v>3776550</v>
      </c>
      <c r="I36" s="74">
        <v>32</v>
      </c>
      <c r="K36" s="242">
        <f t="shared" si="4"/>
        <v>135000</v>
      </c>
      <c r="L36" s="242">
        <f t="shared" si="5"/>
        <v>0</v>
      </c>
      <c r="M36" s="242">
        <f t="shared" si="6"/>
        <v>0</v>
      </c>
      <c r="N36" s="242">
        <f t="shared" si="7"/>
        <v>0</v>
      </c>
      <c r="O36" s="242"/>
      <c r="P36" s="242"/>
      <c r="Q36" s="242"/>
      <c r="R36" s="395"/>
      <c r="S36" s="332">
        <f t="shared" si="8"/>
        <v>7186550</v>
      </c>
      <c r="T36" s="86">
        <f>SUMIFS(Absen!$E:$E,Absen!$B:$B,'Master Driver'!$B:$B)</f>
        <v>27</v>
      </c>
      <c r="U36" s="86">
        <f>SUMIFS(Absen!$F:$F,Absen!$B:$B,'Master Driver'!$B:$B)</f>
        <v>2</v>
      </c>
      <c r="V36" s="86">
        <f>SUMIFS(Absen!$G:$G,Absen!$B:$B,'Master Driver'!$B:$B)</f>
        <v>0</v>
      </c>
      <c r="W36" s="86">
        <f>SUMIFS(Absen!$H:$H,Absen!$B:$B,'Master Driver'!$B:$B)</f>
        <v>1</v>
      </c>
      <c r="X36" s="86">
        <f>SUMIFS(Absen!$I:$I,Absen!$B:$B,'Master Driver'!$B:$B)</f>
        <v>0</v>
      </c>
      <c r="Y36" s="86">
        <f>SUMIFS(Absen!$J:$J,Absen!$B:$B,'Master Driver'!$B:$B)</f>
        <v>0</v>
      </c>
      <c r="Z36" s="86">
        <f>SUMIFS(Absen!$K:$K,Absen!$B:$B,'Master Driver'!$B:$B)</f>
        <v>0</v>
      </c>
      <c r="AA36" s="86">
        <f>SUMIFS(Absen!$L:$L,Absen!$B:$B,'Master Driver'!$B:$B)</f>
        <v>1</v>
      </c>
      <c r="AB36" s="86">
        <f>SUMIFS(Absen!$M:$M,Absen!$B:$B,'Master Driver'!$B:$B)</f>
        <v>0</v>
      </c>
      <c r="AC36" s="86">
        <f>SUMIFS(Absen!$N:$N,Absen!$B:$B,'Master Driver'!$B:$B)</f>
        <v>0</v>
      </c>
      <c r="AD36" s="86">
        <f t="shared" si="9"/>
        <v>31</v>
      </c>
      <c r="AE36" s="86">
        <f t="shared" si="10"/>
        <v>0</v>
      </c>
      <c r="AG36" s="39">
        <f>SUMIFS('Entry Data'!$A:$A,'Entry Data'!$AK:$AK,'Master Driver'!B36&amp;'Master Driver'!$AG$2)</f>
        <v>15</v>
      </c>
      <c r="AH36" s="40">
        <f>SUMIFS('Entry Data'!$U:$U,'Entry Data'!$AK:$AK,'Master Driver'!B36&amp;'Master Driver'!$AG$2)</f>
        <v>435.26</v>
      </c>
      <c r="AI36" s="39">
        <f>SUMIFS('Entry Data'!$A:$A,'Entry Data'!$AK:$AK,'Master Driver'!B36&amp;'Master Driver'!$AI$2)</f>
        <v>93</v>
      </c>
      <c r="AJ36" s="40">
        <f>SUMIFS('Entry Data'!$U:$U,'Entry Data'!$AK:$AK,'Master Driver'!B36&amp;'Master Driver'!$AI$2)</f>
        <v>2816.08</v>
      </c>
      <c r="AK36" s="39">
        <f>SUMIFS('Entry Data'!$A:$A,'Entry Data'!$AK:$AK,'Master Driver'!B36&amp;'Master Driver'!$AK$2)</f>
        <v>6</v>
      </c>
      <c r="AL36" s="40">
        <f>SUMIFS('Entry Data'!$U:$U,'Entry Data'!$AK:$AK,'Master Driver'!B36&amp;'Master Driver'!$AK$2)</f>
        <v>148.69999999999999</v>
      </c>
      <c r="AN36" s="74">
        <f t="shared" si="0"/>
        <v>32</v>
      </c>
      <c r="AP36" s="39">
        <f t="shared" si="13"/>
        <v>114</v>
      </c>
      <c r="AQ36" s="39">
        <f t="shared" si="12"/>
        <v>3400.04</v>
      </c>
      <c r="AR36" s="75"/>
    </row>
    <row r="37" spans="1:44" s="74" customFormat="1" x14ac:dyDescent="0.3">
      <c r="A37" s="76">
        <v>33</v>
      </c>
      <c r="B37" s="82" t="s">
        <v>88</v>
      </c>
      <c r="C37" s="78">
        <v>43191</v>
      </c>
      <c r="D37" s="85" t="s">
        <v>183</v>
      </c>
      <c r="E37" s="194">
        <v>3275000</v>
      </c>
      <c r="F37" s="242">
        <f t="shared" si="3"/>
        <v>3275000</v>
      </c>
      <c r="G37" s="242">
        <f>SUMIFS('Entry Data'!Y:Y,'Entry Data'!AC:AC,'Master Driver'!B37)</f>
        <v>393300</v>
      </c>
      <c r="I37" s="74">
        <v>33</v>
      </c>
      <c r="K37" s="242">
        <f t="shared" si="4"/>
        <v>50000</v>
      </c>
      <c r="L37" s="242">
        <f t="shared" si="5"/>
        <v>0</v>
      </c>
      <c r="M37" s="242">
        <f t="shared" si="6"/>
        <v>0</v>
      </c>
      <c r="N37" s="242">
        <f t="shared" si="7"/>
        <v>0</v>
      </c>
      <c r="O37" s="242"/>
      <c r="P37" s="242"/>
      <c r="Q37" s="242"/>
      <c r="R37" s="395"/>
      <c r="S37" s="332">
        <f t="shared" si="8"/>
        <v>3718300</v>
      </c>
      <c r="T37" s="86">
        <f>SUMIFS(Absen!$E:$E,Absen!$B:$B,'Master Driver'!$B:$B)</f>
        <v>10</v>
      </c>
      <c r="U37" s="86">
        <f>SUMIFS(Absen!$F:$F,Absen!$B:$B,'Master Driver'!$B:$B)</f>
        <v>1</v>
      </c>
      <c r="V37" s="86">
        <f>SUMIFS(Absen!$G:$G,Absen!$B:$B,'Master Driver'!$B:$B)</f>
        <v>0</v>
      </c>
      <c r="W37" s="86">
        <f>SUMIFS(Absen!$H:$H,Absen!$B:$B,'Master Driver'!$B:$B)</f>
        <v>0</v>
      </c>
      <c r="X37" s="86">
        <f>SUMIFS(Absen!$I:$I,Absen!$B:$B,'Master Driver'!$B:$B)</f>
        <v>0</v>
      </c>
      <c r="Y37" s="86">
        <f>SUMIFS(Absen!$J:$J,Absen!$B:$B,'Master Driver'!$B:$B)</f>
        <v>0</v>
      </c>
      <c r="Z37" s="86">
        <f>SUMIFS(Absen!$K:$K,Absen!$B:$B,'Master Driver'!$B:$B)</f>
        <v>0</v>
      </c>
      <c r="AA37" s="86">
        <f>SUMIFS(Absen!$L:$L,Absen!$B:$B,'Master Driver'!$B:$B)</f>
        <v>0</v>
      </c>
      <c r="AB37" s="86">
        <f>SUMIFS(Absen!$M:$M,Absen!$B:$B,'Master Driver'!$B:$B)</f>
        <v>20</v>
      </c>
      <c r="AC37" s="86">
        <f>SUMIFS(Absen!$N:$N,Absen!$B:$B,'Master Driver'!$B:$B)</f>
        <v>0</v>
      </c>
      <c r="AD37" s="86">
        <f t="shared" si="9"/>
        <v>31</v>
      </c>
      <c r="AE37" s="86">
        <f t="shared" si="10"/>
        <v>0</v>
      </c>
      <c r="AG37" s="39">
        <f>SUMIFS('Entry Data'!$A:$A,'Entry Data'!$AK:$AK,'Master Driver'!B37&amp;'Master Driver'!$AG$2)</f>
        <v>6</v>
      </c>
      <c r="AH37" s="40">
        <f>SUMIFS('Entry Data'!$U:$U,'Entry Data'!$AK:$AK,'Master Driver'!B37&amp;'Master Driver'!$AG$2)</f>
        <v>189.42000000000002</v>
      </c>
      <c r="AI37" s="39">
        <f>SUMIFS('Entry Data'!$A:$A,'Entry Data'!$AK:$AK,'Master Driver'!B37&amp;'Master Driver'!$AI$2)</f>
        <v>7</v>
      </c>
      <c r="AJ37" s="40">
        <f>SUMIFS('Entry Data'!$U:$U,'Entry Data'!$AK:$AK,'Master Driver'!B37&amp;'Master Driver'!$AI$2)</f>
        <v>214.92</v>
      </c>
      <c r="AK37" s="39">
        <f>SUMIFS('Entry Data'!$A:$A,'Entry Data'!$AK:$AK,'Master Driver'!B37&amp;'Master Driver'!$AK$2)</f>
        <v>0</v>
      </c>
      <c r="AL37" s="40">
        <f>SUMIFS('Entry Data'!$U:$U,'Entry Data'!$AK:$AK,'Master Driver'!B37&amp;'Master Driver'!$AK$2)</f>
        <v>0</v>
      </c>
      <c r="AN37" s="74">
        <f t="shared" ref="AN37:AN63" si="14">A37</f>
        <v>33</v>
      </c>
      <c r="AP37" s="39">
        <f t="shared" si="13"/>
        <v>13</v>
      </c>
      <c r="AQ37" s="39">
        <f t="shared" si="12"/>
        <v>404.34000000000003</v>
      </c>
      <c r="AR37" s="75"/>
    </row>
    <row r="38" spans="1:44" s="74" customFormat="1" x14ac:dyDescent="0.3">
      <c r="A38" s="76">
        <v>34</v>
      </c>
      <c r="B38" s="82" t="s">
        <v>81</v>
      </c>
      <c r="C38" s="79">
        <v>43297</v>
      </c>
      <c r="D38" s="85" t="s">
        <v>183</v>
      </c>
      <c r="E38" s="194">
        <v>3275000</v>
      </c>
      <c r="F38" s="242">
        <f t="shared" si="3"/>
        <v>3063709.6774193547</v>
      </c>
      <c r="G38" s="242">
        <f>SUMIFS('Entry Data'!Y:Y,'Entry Data'!AC:AC,'Master Driver'!B38)</f>
        <v>3201400</v>
      </c>
      <c r="I38" s="74">
        <v>34</v>
      </c>
      <c r="K38" s="242">
        <f t="shared" si="4"/>
        <v>100000</v>
      </c>
      <c r="L38" s="242">
        <f t="shared" si="5"/>
        <v>105645.16129032258</v>
      </c>
      <c r="M38" s="242">
        <f t="shared" si="6"/>
        <v>105645.16129032258</v>
      </c>
      <c r="N38" s="242">
        <f t="shared" si="7"/>
        <v>0</v>
      </c>
      <c r="O38" s="242"/>
      <c r="P38" s="242"/>
      <c r="Q38" s="242"/>
      <c r="R38" s="395"/>
      <c r="S38" s="332">
        <f t="shared" si="8"/>
        <v>6365109.6774193551</v>
      </c>
      <c r="T38" s="86">
        <f>SUMIFS(Absen!$E:$E,Absen!$B:$B,'Master Driver'!$B:$B)</f>
        <v>20</v>
      </c>
      <c r="U38" s="86">
        <f>SUMIFS(Absen!$F:$F,Absen!$B:$B,'Master Driver'!$B:$B)</f>
        <v>2</v>
      </c>
      <c r="V38" s="86">
        <f>SUMIFS(Absen!$G:$G,Absen!$B:$B,'Master Driver'!$B:$B)</f>
        <v>1</v>
      </c>
      <c r="W38" s="86">
        <f>SUMIFS(Absen!$H:$H,Absen!$B:$B,'Master Driver'!$B:$B)</f>
        <v>0</v>
      </c>
      <c r="X38" s="86">
        <f>SUMIFS(Absen!$I:$I,Absen!$B:$B,'Master Driver'!$B:$B)</f>
        <v>1</v>
      </c>
      <c r="Y38" s="86">
        <f>SUMIFS(Absen!$J:$J,Absen!$B:$B,'Master Driver'!$B:$B)</f>
        <v>0</v>
      </c>
      <c r="Z38" s="86">
        <f>SUMIFS(Absen!$K:$K,Absen!$B:$B,'Master Driver'!$B:$B)</f>
        <v>0</v>
      </c>
      <c r="AA38" s="86">
        <f>SUMIFS(Absen!$L:$L,Absen!$B:$B,'Master Driver'!$B:$B)</f>
        <v>1</v>
      </c>
      <c r="AB38" s="86">
        <f>SUMIFS(Absen!$M:$M,Absen!$B:$B,'Master Driver'!$B:$B)</f>
        <v>6</v>
      </c>
      <c r="AC38" s="86">
        <f>SUMIFS(Absen!$N:$N,Absen!$B:$B,'Master Driver'!$B:$B)</f>
        <v>0</v>
      </c>
      <c r="AD38" s="86">
        <f t="shared" si="9"/>
        <v>31</v>
      </c>
      <c r="AE38" s="86">
        <f t="shared" si="10"/>
        <v>0</v>
      </c>
      <c r="AG38" s="39">
        <f>SUMIFS('Entry Data'!$A:$A,'Entry Data'!$AK:$AK,'Master Driver'!B38&amp;'Master Driver'!$AG$2)</f>
        <v>104</v>
      </c>
      <c r="AH38" s="40">
        <f>SUMIFS('Entry Data'!$U:$U,'Entry Data'!$AK:$AK,'Master Driver'!B38&amp;'Master Driver'!$AG$2)</f>
        <v>2617.3200000000002</v>
      </c>
      <c r="AI38" s="39">
        <f>SUMIFS('Entry Data'!$A:$A,'Entry Data'!$AK:$AK,'Master Driver'!B38&amp;'Master Driver'!$AI$2)</f>
        <v>5</v>
      </c>
      <c r="AJ38" s="40">
        <f>SUMIFS('Entry Data'!$U:$U,'Entry Data'!$AK:$AK,'Master Driver'!B38&amp;'Master Driver'!$AI$2)</f>
        <v>146.76</v>
      </c>
      <c r="AK38" s="39">
        <f>SUMIFS('Entry Data'!$A:$A,'Entry Data'!$AK:$AK,'Master Driver'!B38&amp;'Master Driver'!$AK$2)</f>
        <v>0</v>
      </c>
      <c r="AL38" s="40">
        <f>SUMIFS('Entry Data'!$U:$U,'Entry Data'!$AK:$AK,'Master Driver'!B38&amp;'Master Driver'!$AK$2)</f>
        <v>0</v>
      </c>
      <c r="AN38" s="74">
        <f t="shared" si="14"/>
        <v>34</v>
      </c>
      <c r="AP38" s="39">
        <f t="shared" si="13"/>
        <v>109</v>
      </c>
      <c r="AQ38" s="39">
        <f t="shared" si="12"/>
        <v>2764.08</v>
      </c>
      <c r="AR38" s="75"/>
    </row>
    <row r="39" spans="1:44" s="74" customFormat="1" x14ac:dyDescent="0.3">
      <c r="A39" s="76">
        <v>35</v>
      </c>
      <c r="B39" s="82" t="s">
        <v>119</v>
      </c>
      <c r="C39" s="79">
        <v>43301</v>
      </c>
      <c r="D39" s="85" t="s">
        <v>183</v>
      </c>
      <c r="E39" s="194">
        <v>3275000</v>
      </c>
      <c r="F39" s="242">
        <f t="shared" si="3"/>
        <v>3063709.6774193547</v>
      </c>
      <c r="G39" s="242">
        <f>SUMIFS('Entry Data'!Y:Y,'Entry Data'!AC:AC,'Master Driver'!B39)</f>
        <v>4026800</v>
      </c>
      <c r="I39" s="74">
        <v>35</v>
      </c>
      <c r="K39" s="242">
        <f t="shared" si="4"/>
        <v>125000</v>
      </c>
      <c r="L39" s="242">
        <f t="shared" si="5"/>
        <v>0</v>
      </c>
      <c r="M39" s="242">
        <f t="shared" si="6"/>
        <v>211290.32258064515</v>
      </c>
      <c r="N39" s="242">
        <f t="shared" si="7"/>
        <v>0</v>
      </c>
      <c r="O39" s="242"/>
      <c r="P39" s="242"/>
      <c r="Q39" s="242"/>
      <c r="R39" s="395"/>
      <c r="S39" s="332">
        <f t="shared" si="8"/>
        <v>7215509.6774193551</v>
      </c>
      <c r="T39" s="86">
        <f>SUMIFS(Absen!$E:$E,Absen!$B:$B,'Master Driver'!$B:$B)</f>
        <v>25</v>
      </c>
      <c r="U39" s="86">
        <f>SUMIFS(Absen!$F:$F,Absen!$B:$B,'Master Driver'!$B:$B)</f>
        <v>2</v>
      </c>
      <c r="V39" s="86">
        <f>SUMIFS(Absen!$G:$G,Absen!$B:$B,'Master Driver'!$B:$B)</f>
        <v>0</v>
      </c>
      <c r="W39" s="86">
        <f>SUMIFS(Absen!$H:$H,Absen!$B:$B,'Master Driver'!$B:$B)</f>
        <v>0</v>
      </c>
      <c r="X39" s="86">
        <f>SUMIFS(Absen!$I:$I,Absen!$B:$B,'Master Driver'!$B:$B)</f>
        <v>2</v>
      </c>
      <c r="Y39" s="86">
        <f>SUMIFS(Absen!$J:$J,Absen!$B:$B,'Master Driver'!$B:$B)</f>
        <v>1</v>
      </c>
      <c r="Z39" s="86">
        <f>SUMIFS(Absen!$K:$K,Absen!$B:$B,'Master Driver'!$B:$B)</f>
        <v>0</v>
      </c>
      <c r="AA39" s="86">
        <f>SUMIFS(Absen!$L:$L,Absen!$B:$B,'Master Driver'!$B:$B)</f>
        <v>1</v>
      </c>
      <c r="AB39" s="86">
        <f>SUMIFS(Absen!$M:$M,Absen!$B:$B,'Master Driver'!$B:$B)</f>
        <v>0</v>
      </c>
      <c r="AC39" s="86">
        <f>SUMIFS(Absen!$N:$N,Absen!$B:$B,'Master Driver'!$B:$B)</f>
        <v>0</v>
      </c>
      <c r="AD39" s="86">
        <f t="shared" si="9"/>
        <v>31</v>
      </c>
      <c r="AE39" s="86">
        <f t="shared" si="10"/>
        <v>0</v>
      </c>
      <c r="AG39" s="39">
        <f>SUMIFS('Entry Data'!$A:$A,'Entry Data'!$AK:$AK,'Master Driver'!B39&amp;'Master Driver'!$AG$2)</f>
        <v>7</v>
      </c>
      <c r="AH39" s="40">
        <f>SUMIFS('Entry Data'!$U:$U,'Entry Data'!$AK:$AK,'Master Driver'!B39&amp;'Master Driver'!$AG$2)</f>
        <v>175.78</v>
      </c>
      <c r="AI39" s="39">
        <f>SUMIFS('Entry Data'!$A:$A,'Entry Data'!$AK:$AK,'Master Driver'!B39&amp;'Master Driver'!$AI$2)</f>
        <v>117</v>
      </c>
      <c r="AJ39" s="40">
        <f>SUMIFS('Entry Data'!$U:$U,'Entry Data'!$AK:$AK,'Master Driver'!B39&amp;'Master Driver'!$AI$2)</f>
        <v>3371.5399999999995</v>
      </c>
      <c r="AK39" s="39">
        <f>SUMIFS('Entry Data'!$A:$A,'Entry Data'!$AK:$AK,'Master Driver'!B39&amp;'Master Driver'!$AK$2)</f>
        <v>3</v>
      </c>
      <c r="AL39" s="40">
        <f>SUMIFS('Entry Data'!$U:$U,'Entry Data'!$AK:$AK,'Master Driver'!B39&amp;'Master Driver'!$AK$2)</f>
        <v>73.240000000000009</v>
      </c>
      <c r="AN39" s="74">
        <f t="shared" si="14"/>
        <v>35</v>
      </c>
      <c r="AP39" s="39">
        <f t="shared" si="13"/>
        <v>127</v>
      </c>
      <c r="AQ39" s="39">
        <f t="shared" si="12"/>
        <v>3620.5599999999995</v>
      </c>
      <c r="AR39" s="75"/>
    </row>
    <row r="40" spans="1:44" s="74" customFormat="1" x14ac:dyDescent="0.3">
      <c r="A40" s="76">
        <v>36</v>
      </c>
      <c r="B40" s="82" t="s">
        <v>92</v>
      </c>
      <c r="C40" s="79">
        <v>43301</v>
      </c>
      <c r="D40" s="85" t="s">
        <v>183</v>
      </c>
      <c r="E40" s="194">
        <v>3275000</v>
      </c>
      <c r="F40" s="242">
        <f t="shared" si="3"/>
        <v>3169354.8387096776</v>
      </c>
      <c r="G40" s="242">
        <f>SUMIFS('Entry Data'!Y:Y,'Entry Data'!AC:AC,'Master Driver'!B40)</f>
        <v>3466150</v>
      </c>
      <c r="I40" s="74">
        <v>36</v>
      </c>
      <c r="K40" s="242">
        <f t="shared" si="4"/>
        <v>130000</v>
      </c>
      <c r="L40" s="242">
        <f t="shared" si="5"/>
        <v>105645.16129032258</v>
      </c>
      <c r="M40" s="242">
        <f t="shared" si="6"/>
        <v>0</v>
      </c>
      <c r="N40" s="242">
        <f t="shared" si="7"/>
        <v>0</v>
      </c>
      <c r="O40" s="242"/>
      <c r="P40" s="242"/>
      <c r="Q40" s="242"/>
      <c r="R40" s="395"/>
      <c r="S40" s="332">
        <f t="shared" si="8"/>
        <v>6765504.8387096776</v>
      </c>
      <c r="T40" s="86">
        <f>SUMIFS(Absen!$E:$E,Absen!$B:$B,'Master Driver'!$B:$B)</f>
        <v>26</v>
      </c>
      <c r="U40" s="86">
        <f>SUMIFS(Absen!$F:$F,Absen!$B:$B,'Master Driver'!$B:$B)</f>
        <v>1</v>
      </c>
      <c r="V40" s="86">
        <f>SUMIFS(Absen!$G:$G,Absen!$B:$B,'Master Driver'!$B:$B)</f>
        <v>1</v>
      </c>
      <c r="W40" s="86">
        <f>SUMIFS(Absen!$H:$H,Absen!$B:$B,'Master Driver'!$B:$B)</f>
        <v>0</v>
      </c>
      <c r="X40" s="86">
        <f>SUMIFS(Absen!$I:$I,Absen!$B:$B,'Master Driver'!$B:$B)</f>
        <v>0</v>
      </c>
      <c r="Y40" s="86">
        <f>SUMIFS(Absen!$J:$J,Absen!$B:$B,'Master Driver'!$B:$B)</f>
        <v>1</v>
      </c>
      <c r="Z40" s="86">
        <f>SUMIFS(Absen!$K:$K,Absen!$B:$B,'Master Driver'!$B:$B)</f>
        <v>0</v>
      </c>
      <c r="AA40" s="86">
        <f>SUMIFS(Absen!$L:$L,Absen!$B:$B,'Master Driver'!$B:$B)</f>
        <v>2</v>
      </c>
      <c r="AB40" s="86">
        <f>SUMIFS(Absen!$M:$M,Absen!$B:$B,'Master Driver'!$B:$B)</f>
        <v>0</v>
      </c>
      <c r="AC40" s="86">
        <f>SUMIFS(Absen!$N:$N,Absen!$B:$B,'Master Driver'!$B:$B)</f>
        <v>0</v>
      </c>
      <c r="AD40" s="86">
        <f t="shared" si="9"/>
        <v>31</v>
      </c>
      <c r="AE40" s="86">
        <f t="shared" si="10"/>
        <v>0</v>
      </c>
      <c r="AG40" s="39">
        <f>SUMIFS('Entry Data'!$A:$A,'Entry Data'!$AK:$AK,'Master Driver'!B40&amp;'Master Driver'!$AG$2)</f>
        <v>6</v>
      </c>
      <c r="AH40" s="40">
        <f>SUMIFS('Entry Data'!$U:$U,'Entry Data'!$AK:$AK,'Master Driver'!B40&amp;'Master Driver'!$AG$2)</f>
        <v>192.35999999999999</v>
      </c>
      <c r="AI40" s="39">
        <f>SUMIFS('Entry Data'!$A:$A,'Entry Data'!$AK:$AK,'Master Driver'!B40&amp;'Master Driver'!$AI$2)</f>
        <v>97</v>
      </c>
      <c r="AJ40" s="40">
        <f>SUMIFS('Entry Data'!$U:$U,'Entry Data'!$AK:$AK,'Master Driver'!B40&amp;'Master Driver'!$AI$2)</f>
        <v>3018.1199999999994</v>
      </c>
      <c r="AK40" s="39">
        <f>SUMIFS('Entry Data'!$A:$A,'Entry Data'!$AK:$AK,'Master Driver'!B40&amp;'Master Driver'!$AK$2)</f>
        <v>0</v>
      </c>
      <c r="AL40" s="40">
        <f>SUMIFS('Entry Data'!$U:$U,'Entry Data'!$AK:$AK,'Master Driver'!B40&amp;'Master Driver'!$AK$2)</f>
        <v>0</v>
      </c>
      <c r="AN40" s="74">
        <f t="shared" si="14"/>
        <v>36</v>
      </c>
      <c r="AP40" s="39">
        <f t="shared" si="13"/>
        <v>103</v>
      </c>
      <c r="AQ40" s="39">
        <f t="shared" si="12"/>
        <v>3210.4799999999996</v>
      </c>
      <c r="AR40" s="75"/>
    </row>
    <row r="41" spans="1:44" s="74" customFormat="1" x14ac:dyDescent="0.3">
      <c r="A41" s="76">
        <v>37</v>
      </c>
      <c r="B41" s="82" t="s">
        <v>264</v>
      </c>
      <c r="C41" s="79">
        <v>43306</v>
      </c>
      <c r="D41" s="85" t="s">
        <v>286</v>
      </c>
      <c r="E41" s="194">
        <v>3275000</v>
      </c>
      <c r="F41" s="242">
        <f t="shared" si="3"/>
        <v>3275000</v>
      </c>
      <c r="G41" s="242">
        <f>SUMIFS('Entry Data'!Y:Y,'Entry Data'!AC:AC,'Master Driver'!B41)</f>
        <v>2083500</v>
      </c>
      <c r="I41" s="74">
        <v>37</v>
      </c>
      <c r="K41" s="242">
        <f t="shared" si="4"/>
        <v>70000</v>
      </c>
      <c r="L41" s="242">
        <f t="shared" si="5"/>
        <v>0</v>
      </c>
      <c r="M41" s="242">
        <f t="shared" si="6"/>
        <v>0</v>
      </c>
      <c r="N41" s="242">
        <f t="shared" si="7"/>
        <v>0</v>
      </c>
      <c r="O41" s="242"/>
      <c r="P41" s="242"/>
      <c r="Q41" s="242"/>
      <c r="R41" s="395"/>
      <c r="S41" s="332">
        <f t="shared" si="8"/>
        <v>5428500</v>
      </c>
      <c r="T41" s="86">
        <f>SUMIFS(Absen!$E:$E,Absen!$B:$B,'Master Driver'!$B:$B)</f>
        <v>14</v>
      </c>
      <c r="U41" s="86">
        <f>SUMIFS(Absen!$F:$F,Absen!$B:$B,'Master Driver'!$B:$B)</f>
        <v>0</v>
      </c>
      <c r="V41" s="86">
        <f>SUMIFS(Absen!$G:$G,Absen!$B:$B,'Master Driver'!$B:$B)</f>
        <v>0</v>
      </c>
      <c r="W41" s="86">
        <f>SUMIFS(Absen!$H:$H,Absen!$B:$B,'Master Driver'!$B:$B)</f>
        <v>0</v>
      </c>
      <c r="X41" s="86">
        <f>SUMIFS(Absen!$I:$I,Absen!$B:$B,'Master Driver'!$B:$B)</f>
        <v>0</v>
      </c>
      <c r="Y41" s="86">
        <f>SUMIFS(Absen!$J:$J,Absen!$B:$B,'Master Driver'!$B:$B)</f>
        <v>0</v>
      </c>
      <c r="Z41" s="86">
        <f>SUMIFS(Absen!$K:$K,Absen!$B:$B,'Master Driver'!$B:$B)</f>
        <v>0</v>
      </c>
      <c r="AA41" s="86">
        <f>SUMIFS(Absen!$L:$L,Absen!$B:$B,'Master Driver'!$B:$B)</f>
        <v>2</v>
      </c>
      <c r="AB41" s="86">
        <f>SUMIFS(Absen!$M:$M,Absen!$B:$B,'Master Driver'!$B:$B)</f>
        <v>15</v>
      </c>
      <c r="AC41" s="86">
        <f>SUMIFS(Absen!$N:$N,Absen!$B:$B,'Master Driver'!$B:$B)</f>
        <v>0</v>
      </c>
      <c r="AD41" s="86">
        <f t="shared" si="9"/>
        <v>31</v>
      </c>
      <c r="AE41" s="86">
        <f t="shared" si="10"/>
        <v>0</v>
      </c>
      <c r="AG41" s="39">
        <f>SUMIFS('Entry Data'!$A:$A,'Entry Data'!$AK:$AK,'Master Driver'!B41&amp;'Master Driver'!$AG$2)</f>
        <v>66</v>
      </c>
      <c r="AH41" s="40">
        <f>SUMIFS('Entry Data'!$U:$U,'Entry Data'!$AK:$AK,'Master Driver'!B41&amp;'Master Driver'!$AG$2)</f>
        <v>1665.6200000000001</v>
      </c>
      <c r="AI41" s="39">
        <f>SUMIFS('Entry Data'!$A:$A,'Entry Data'!$AK:$AK,'Master Driver'!B41&amp;'Master Driver'!$AI$2)</f>
        <v>0</v>
      </c>
      <c r="AJ41" s="40">
        <f>SUMIFS('Entry Data'!$U:$U,'Entry Data'!$AK:$AK,'Master Driver'!B41&amp;'Master Driver'!$AI$2)</f>
        <v>0</v>
      </c>
      <c r="AK41" s="39">
        <f>SUMIFS('Entry Data'!$A:$A,'Entry Data'!$AK:$AK,'Master Driver'!B41&amp;'Master Driver'!$AK$2)</f>
        <v>0</v>
      </c>
      <c r="AL41" s="40">
        <f>SUMIFS('Entry Data'!$U:$U,'Entry Data'!$AK:$AK,'Master Driver'!B41&amp;'Master Driver'!$AK$2)</f>
        <v>0</v>
      </c>
      <c r="AN41" s="74">
        <f t="shared" si="14"/>
        <v>37</v>
      </c>
      <c r="AP41" s="39">
        <f t="shared" si="13"/>
        <v>66</v>
      </c>
      <c r="AQ41" s="39">
        <f t="shared" si="12"/>
        <v>1665.6200000000001</v>
      </c>
      <c r="AR41" s="75"/>
    </row>
    <row r="42" spans="1:44" s="74" customFormat="1" x14ac:dyDescent="0.3">
      <c r="A42" s="76">
        <v>38</v>
      </c>
      <c r="B42" s="82" t="s">
        <v>105</v>
      </c>
      <c r="C42" s="79">
        <v>43317</v>
      </c>
      <c r="D42" s="85" t="s">
        <v>183</v>
      </c>
      <c r="E42" s="194">
        <v>3275000</v>
      </c>
      <c r="F42" s="242">
        <f t="shared" si="3"/>
        <v>3275000</v>
      </c>
      <c r="G42" s="242">
        <f>SUMIFS('Entry Data'!Y:Y,'Entry Data'!AC:AC,'Master Driver'!B42)</f>
        <v>4853400</v>
      </c>
      <c r="I42" s="74">
        <v>38</v>
      </c>
      <c r="K42" s="242">
        <f t="shared" si="4"/>
        <v>140000</v>
      </c>
      <c r="L42" s="242">
        <f t="shared" si="5"/>
        <v>0</v>
      </c>
      <c r="M42" s="242">
        <f t="shared" si="6"/>
        <v>0</v>
      </c>
      <c r="N42" s="242">
        <f t="shared" si="7"/>
        <v>0</v>
      </c>
      <c r="O42" s="242"/>
      <c r="P42" s="242"/>
      <c r="Q42" s="242"/>
      <c r="R42" s="395"/>
      <c r="S42" s="332">
        <f t="shared" si="8"/>
        <v>8268400</v>
      </c>
      <c r="T42" s="86">
        <f>SUMIFS(Absen!$E:$E,Absen!$B:$B,'Master Driver'!$B:$B)</f>
        <v>28</v>
      </c>
      <c r="U42" s="86">
        <f>SUMIFS(Absen!$F:$F,Absen!$B:$B,'Master Driver'!$B:$B)</f>
        <v>1</v>
      </c>
      <c r="V42" s="86">
        <f>SUMIFS(Absen!$G:$G,Absen!$B:$B,'Master Driver'!$B:$B)</f>
        <v>0</v>
      </c>
      <c r="W42" s="86">
        <f>SUMIFS(Absen!$H:$H,Absen!$B:$B,'Master Driver'!$B:$B)</f>
        <v>0</v>
      </c>
      <c r="X42" s="86">
        <f>SUMIFS(Absen!$I:$I,Absen!$B:$B,'Master Driver'!$B:$B)</f>
        <v>0</v>
      </c>
      <c r="Y42" s="86">
        <f>SUMIFS(Absen!$J:$J,Absen!$B:$B,'Master Driver'!$B:$B)</f>
        <v>0</v>
      </c>
      <c r="Z42" s="86">
        <f>SUMIFS(Absen!$K:$K,Absen!$B:$B,'Master Driver'!$B:$B)</f>
        <v>0</v>
      </c>
      <c r="AA42" s="86">
        <f>SUMIFS(Absen!$L:$L,Absen!$B:$B,'Master Driver'!$B:$B)</f>
        <v>2</v>
      </c>
      <c r="AB42" s="86">
        <f>SUMIFS(Absen!$M:$M,Absen!$B:$B,'Master Driver'!$B:$B)</f>
        <v>0</v>
      </c>
      <c r="AC42" s="86">
        <f>SUMIFS(Absen!$N:$N,Absen!$B:$B,'Master Driver'!$B:$B)</f>
        <v>0</v>
      </c>
      <c r="AD42" s="86">
        <f t="shared" si="9"/>
        <v>31</v>
      </c>
      <c r="AE42" s="86">
        <f t="shared" si="10"/>
        <v>0</v>
      </c>
      <c r="AG42" s="39">
        <f>SUMIFS('Entry Data'!$A:$A,'Entry Data'!$AK:$AK,'Master Driver'!B42&amp;'Master Driver'!$AG$2)</f>
        <v>117</v>
      </c>
      <c r="AH42" s="40">
        <f>SUMIFS('Entry Data'!$U:$U,'Entry Data'!$AK:$AK,'Master Driver'!B42&amp;'Master Driver'!$AG$2)</f>
        <v>3912.9599999999991</v>
      </c>
      <c r="AI42" s="39">
        <f>SUMIFS('Entry Data'!$A:$A,'Entry Data'!$AK:$AK,'Master Driver'!B42&amp;'Master Driver'!$AI$2)</f>
        <v>4</v>
      </c>
      <c r="AJ42" s="40">
        <f>SUMIFS('Entry Data'!$U:$U,'Entry Data'!$AK:$AK,'Master Driver'!B42&amp;'Master Driver'!$AI$2)</f>
        <v>111.64</v>
      </c>
      <c r="AK42" s="39">
        <f>SUMIFS('Entry Data'!$A:$A,'Entry Data'!$AK:$AK,'Master Driver'!B42&amp;'Master Driver'!$AK$2)</f>
        <v>0</v>
      </c>
      <c r="AL42" s="40">
        <f>SUMIFS('Entry Data'!$U:$U,'Entry Data'!$AK:$AK,'Master Driver'!B42&amp;'Master Driver'!$AK$2)</f>
        <v>0</v>
      </c>
      <c r="AN42" s="74">
        <f t="shared" si="14"/>
        <v>38</v>
      </c>
      <c r="AP42" s="39">
        <f t="shared" si="13"/>
        <v>121</v>
      </c>
      <c r="AQ42" s="39">
        <f t="shared" si="12"/>
        <v>4024.599999999999</v>
      </c>
      <c r="AR42" s="75"/>
    </row>
    <row r="43" spans="1:44" s="74" customFormat="1" x14ac:dyDescent="0.3">
      <c r="A43" s="76">
        <v>39</v>
      </c>
      <c r="B43" s="82" t="s">
        <v>375</v>
      </c>
      <c r="C43" s="79">
        <v>43321</v>
      </c>
      <c r="D43" s="85" t="s">
        <v>286</v>
      </c>
      <c r="E43" s="194">
        <v>3275000</v>
      </c>
      <c r="F43" s="242">
        <f t="shared" si="3"/>
        <v>3275000</v>
      </c>
      <c r="G43" s="242">
        <f>SUMIFS('Entry Data'!Y:Y,'Entry Data'!AC:AC,'Master Driver'!B43)</f>
        <v>4141200</v>
      </c>
      <c r="I43" s="74">
        <v>39</v>
      </c>
      <c r="K43" s="242">
        <f t="shared" si="4"/>
        <v>125000</v>
      </c>
      <c r="L43" s="242">
        <f t="shared" si="5"/>
        <v>0</v>
      </c>
      <c r="M43" s="242">
        <f t="shared" si="6"/>
        <v>0</v>
      </c>
      <c r="N43" s="242">
        <f t="shared" si="7"/>
        <v>0</v>
      </c>
      <c r="O43" s="242"/>
      <c r="P43" s="242"/>
      <c r="Q43" s="242"/>
      <c r="R43" s="395"/>
      <c r="S43" s="332">
        <f t="shared" si="8"/>
        <v>7541200</v>
      </c>
      <c r="T43" s="86">
        <f>SUMIFS(Absen!$E:$E,Absen!$B:$B,'Master Driver'!$B:$B)</f>
        <v>25</v>
      </c>
      <c r="U43" s="86">
        <f>SUMIFS(Absen!$F:$F,Absen!$B:$B,'Master Driver'!$B:$B)</f>
        <v>2</v>
      </c>
      <c r="V43" s="86">
        <f>SUMIFS(Absen!$G:$G,Absen!$B:$B,'Master Driver'!$B:$B)</f>
        <v>0</v>
      </c>
      <c r="W43" s="86">
        <f>SUMIFS(Absen!$H:$H,Absen!$B:$B,'Master Driver'!$B:$B)</f>
        <v>0</v>
      </c>
      <c r="X43" s="86">
        <f>SUMIFS(Absen!$I:$I,Absen!$B:$B,'Master Driver'!$B:$B)</f>
        <v>0</v>
      </c>
      <c r="Y43" s="86">
        <f>SUMIFS(Absen!$J:$J,Absen!$B:$B,'Master Driver'!$B:$B)</f>
        <v>3</v>
      </c>
      <c r="Z43" s="86">
        <f>SUMIFS(Absen!$K:$K,Absen!$B:$B,'Master Driver'!$B:$B)</f>
        <v>0</v>
      </c>
      <c r="AA43" s="86">
        <f>SUMIFS(Absen!$L:$L,Absen!$B:$B,'Master Driver'!$B:$B)</f>
        <v>1</v>
      </c>
      <c r="AB43" s="86">
        <f>SUMIFS(Absen!$M:$M,Absen!$B:$B,'Master Driver'!$B:$B)</f>
        <v>0</v>
      </c>
      <c r="AC43" s="86">
        <f>SUMIFS(Absen!$N:$N,Absen!$B:$B,'Master Driver'!$B:$B)</f>
        <v>0</v>
      </c>
      <c r="AD43" s="86">
        <f t="shared" si="9"/>
        <v>31</v>
      </c>
      <c r="AE43" s="86">
        <f t="shared" si="10"/>
        <v>0</v>
      </c>
      <c r="AG43" s="39">
        <f>SUMIFS('Entry Data'!$A:$A,'Entry Data'!$AK:$AK,'Master Driver'!B43&amp;'Master Driver'!$AG$2)</f>
        <v>135</v>
      </c>
      <c r="AH43" s="40">
        <f>SUMIFS('Entry Data'!$U:$U,'Entry Data'!$AK:$AK,'Master Driver'!B43&amp;'Master Driver'!$AG$2)</f>
        <v>3390.8900000000008</v>
      </c>
      <c r="AI43" s="39">
        <f>SUMIFS('Entry Data'!$A:$A,'Entry Data'!$AK:$AK,'Master Driver'!B43&amp;'Master Driver'!$AI$2)</f>
        <v>0</v>
      </c>
      <c r="AJ43" s="40">
        <f>SUMIFS('Entry Data'!$U:$U,'Entry Data'!$AK:$AK,'Master Driver'!B43&amp;'Master Driver'!$AI$2)</f>
        <v>0</v>
      </c>
      <c r="AK43" s="39">
        <f>SUMIFS('Entry Data'!$A:$A,'Entry Data'!$AK:$AK,'Master Driver'!B43&amp;'Master Driver'!$AK$2)</f>
        <v>2</v>
      </c>
      <c r="AL43" s="40">
        <f>SUMIFS('Entry Data'!$U:$U,'Entry Data'!$AK:$AK,'Master Driver'!B43&amp;'Master Driver'!$AK$2)</f>
        <v>47.14</v>
      </c>
      <c r="AN43" s="74">
        <f t="shared" si="14"/>
        <v>39</v>
      </c>
      <c r="AP43" s="39">
        <f t="shared" si="13"/>
        <v>137</v>
      </c>
      <c r="AQ43" s="39">
        <f t="shared" si="12"/>
        <v>3438.0300000000007</v>
      </c>
      <c r="AR43" s="75"/>
    </row>
    <row r="44" spans="1:44" s="74" customFormat="1" x14ac:dyDescent="0.3">
      <c r="A44" s="76">
        <v>40</v>
      </c>
      <c r="B44" s="82" t="s">
        <v>133</v>
      </c>
      <c r="C44" s="78">
        <v>43356</v>
      </c>
      <c r="D44" s="85" t="s">
        <v>183</v>
      </c>
      <c r="E44" s="194">
        <v>3275000</v>
      </c>
      <c r="F44" s="242">
        <f t="shared" si="3"/>
        <v>3275000</v>
      </c>
      <c r="G44" s="242">
        <f>SUMIFS('Entry Data'!Y:Y,'Entry Data'!AC:AC,'Master Driver'!B44)</f>
        <v>3169800</v>
      </c>
      <c r="I44" s="74">
        <v>40</v>
      </c>
      <c r="K44" s="242">
        <f t="shared" si="4"/>
        <v>125000</v>
      </c>
      <c r="L44" s="242">
        <f t="shared" si="5"/>
        <v>0</v>
      </c>
      <c r="M44" s="242">
        <f t="shared" si="6"/>
        <v>0</v>
      </c>
      <c r="N44" s="242">
        <f t="shared" si="7"/>
        <v>0</v>
      </c>
      <c r="O44" s="242"/>
      <c r="P44" s="242"/>
      <c r="Q44" s="242"/>
      <c r="R44" s="395"/>
      <c r="S44" s="332">
        <f t="shared" si="8"/>
        <v>6569800</v>
      </c>
      <c r="T44" s="86">
        <f>SUMIFS(Absen!$E:$E,Absen!$B:$B,'Master Driver'!$B:$B)</f>
        <v>25</v>
      </c>
      <c r="U44" s="86">
        <f>SUMIFS(Absen!$F:$F,Absen!$B:$B,'Master Driver'!$B:$B)</f>
        <v>2</v>
      </c>
      <c r="V44" s="86">
        <f>SUMIFS(Absen!$G:$G,Absen!$B:$B,'Master Driver'!$B:$B)</f>
        <v>0</v>
      </c>
      <c r="W44" s="86">
        <f>SUMIFS(Absen!$H:$H,Absen!$B:$B,'Master Driver'!$B:$B)</f>
        <v>1</v>
      </c>
      <c r="X44" s="86">
        <f>SUMIFS(Absen!$I:$I,Absen!$B:$B,'Master Driver'!$B:$B)</f>
        <v>0</v>
      </c>
      <c r="Y44" s="86">
        <f>SUMIFS(Absen!$J:$J,Absen!$B:$B,'Master Driver'!$B:$B)</f>
        <v>2</v>
      </c>
      <c r="Z44" s="86">
        <f>SUMIFS(Absen!$K:$K,Absen!$B:$B,'Master Driver'!$B:$B)</f>
        <v>0</v>
      </c>
      <c r="AA44" s="86">
        <f>SUMIFS(Absen!$L:$L,Absen!$B:$B,'Master Driver'!$B:$B)</f>
        <v>1</v>
      </c>
      <c r="AB44" s="86">
        <f>SUMIFS(Absen!$M:$M,Absen!$B:$B,'Master Driver'!$B:$B)</f>
        <v>0</v>
      </c>
      <c r="AC44" s="86">
        <f>SUMIFS(Absen!$N:$N,Absen!$B:$B,'Master Driver'!$B:$B)</f>
        <v>0</v>
      </c>
      <c r="AD44" s="86">
        <f t="shared" si="9"/>
        <v>31</v>
      </c>
      <c r="AE44" s="86">
        <f t="shared" si="10"/>
        <v>0</v>
      </c>
      <c r="AG44" s="39">
        <f>SUMIFS('Entry Data'!$A:$A,'Entry Data'!$AK:$AK,'Master Driver'!B44&amp;'Master Driver'!$AG$2)</f>
        <v>9</v>
      </c>
      <c r="AH44" s="40">
        <f>SUMIFS('Entry Data'!$U:$U,'Entry Data'!$AK:$AK,'Master Driver'!B44&amp;'Master Driver'!$AG$2)</f>
        <v>255.85999999999999</v>
      </c>
      <c r="AI44" s="39">
        <f>SUMIFS('Entry Data'!$A:$A,'Entry Data'!$AK:$AK,'Master Driver'!B44&amp;'Master Driver'!$AI$2)</f>
        <v>92</v>
      </c>
      <c r="AJ44" s="40">
        <f>SUMIFS('Entry Data'!$U:$U,'Entry Data'!$AK:$AK,'Master Driver'!B44&amp;'Master Driver'!$AI$2)</f>
        <v>2662.7000000000003</v>
      </c>
      <c r="AK44" s="39">
        <f>SUMIFS('Entry Data'!$A:$A,'Entry Data'!$AK:$AK,'Master Driver'!B44&amp;'Master Driver'!$AK$2)</f>
        <v>0</v>
      </c>
      <c r="AL44" s="40">
        <f>SUMIFS('Entry Data'!$U:$U,'Entry Data'!$AK:$AK,'Master Driver'!B44&amp;'Master Driver'!$AK$2)</f>
        <v>0</v>
      </c>
      <c r="AN44" s="74">
        <f t="shared" si="14"/>
        <v>40</v>
      </c>
      <c r="AP44" s="39">
        <f t="shared" si="11"/>
        <v>101</v>
      </c>
      <c r="AQ44" s="39">
        <f t="shared" si="12"/>
        <v>2918.5600000000004</v>
      </c>
      <c r="AR44" s="75"/>
    </row>
    <row r="45" spans="1:44" s="74" customFormat="1" x14ac:dyDescent="0.3">
      <c r="A45" s="76">
        <v>41</v>
      </c>
      <c r="B45" s="82" t="s">
        <v>118</v>
      </c>
      <c r="C45" s="79">
        <v>43375</v>
      </c>
      <c r="D45" s="85" t="s">
        <v>183</v>
      </c>
      <c r="E45" s="194">
        <v>3275000</v>
      </c>
      <c r="F45" s="242">
        <f t="shared" si="3"/>
        <v>3275000</v>
      </c>
      <c r="G45" s="242">
        <f>SUMIFS('Entry Data'!Y:Y,'Entry Data'!AC:AC,'Master Driver'!B45)</f>
        <v>4403950</v>
      </c>
      <c r="I45" s="74">
        <v>41</v>
      </c>
      <c r="K45" s="242">
        <f t="shared" si="4"/>
        <v>140000</v>
      </c>
      <c r="L45" s="242">
        <f t="shared" si="5"/>
        <v>0</v>
      </c>
      <c r="M45" s="242">
        <f t="shared" si="6"/>
        <v>0</v>
      </c>
      <c r="N45" s="242">
        <f t="shared" si="7"/>
        <v>0</v>
      </c>
      <c r="O45" s="242"/>
      <c r="P45" s="242"/>
      <c r="Q45" s="242"/>
      <c r="R45" s="395"/>
      <c r="S45" s="332">
        <f t="shared" si="8"/>
        <v>7818950</v>
      </c>
      <c r="T45" s="86">
        <f>SUMIFS(Absen!$E:$E,Absen!$B:$B,'Master Driver'!$B:$B)</f>
        <v>28</v>
      </c>
      <c r="U45" s="86">
        <f>SUMIFS(Absen!$F:$F,Absen!$B:$B,'Master Driver'!$B:$B)</f>
        <v>1</v>
      </c>
      <c r="V45" s="86">
        <f>SUMIFS(Absen!$G:$G,Absen!$B:$B,'Master Driver'!$B:$B)</f>
        <v>0</v>
      </c>
      <c r="W45" s="86">
        <f>SUMIFS(Absen!$H:$H,Absen!$B:$B,'Master Driver'!$B:$B)</f>
        <v>0</v>
      </c>
      <c r="X45" s="86">
        <f>SUMIFS(Absen!$I:$I,Absen!$B:$B,'Master Driver'!$B:$B)</f>
        <v>0</v>
      </c>
      <c r="Y45" s="86">
        <f>SUMIFS(Absen!$J:$J,Absen!$B:$B,'Master Driver'!$B:$B)</f>
        <v>0</v>
      </c>
      <c r="Z45" s="86">
        <f>SUMIFS(Absen!$K:$K,Absen!$B:$B,'Master Driver'!$B:$B)</f>
        <v>0</v>
      </c>
      <c r="AA45" s="86">
        <f>SUMIFS(Absen!$L:$L,Absen!$B:$B,'Master Driver'!$B:$B)</f>
        <v>2</v>
      </c>
      <c r="AB45" s="86">
        <f>SUMIFS(Absen!$M:$M,Absen!$B:$B,'Master Driver'!$B:$B)</f>
        <v>0</v>
      </c>
      <c r="AC45" s="86">
        <f>SUMIFS(Absen!$N:$N,Absen!$B:$B,'Master Driver'!$B:$B)</f>
        <v>0</v>
      </c>
      <c r="AD45" s="86">
        <f t="shared" si="9"/>
        <v>31</v>
      </c>
      <c r="AE45" s="86">
        <f t="shared" si="10"/>
        <v>0</v>
      </c>
      <c r="AG45" s="39">
        <f>SUMIFS('Entry Data'!$A:$A,'Entry Data'!$AK:$AK,'Master Driver'!B45&amp;'Master Driver'!$AG$2)</f>
        <v>98</v>
      </c>
      <c r="AH45" s="40">
        <f>SUMIFS('Entry Data'!$U:$U,'Entry Data'!$AK:$AK,'Master Driver'!B45&amp;'Master Driver'!$AG$2)</f>
        <v>3281.0200000000009</v>
      </c>
      <c r="AI45" s="39">
        <f>SUMIFS('Entry Data'!$A:$A,'Entry Data'!$AK:$AK,'Master Driver'!B45&amp;'Master Driver'!$AI$2)</f>
        <v>10</v>
      </c>
      <c r="AJ45" s="40">
        <f>SUMIFS('Entry Data'!$U:$U,'Entry Data'!$AK:$AK,'Master Driver'!B45&amp;'Master Driver'!$AI$2)</f>
        <v>294.85999999999996</v>
      </c>
      <c r="AK45" s="39">
        <f>SUMIFS('Entry Data'!$A:$A,'Entry Data'!$AK:$AK,'Master Driver'!B45&amp;'Master Driver'!$AK$2)</f>
        <v>0</v>
      </c>
      <c r="AL45" s="40">
        <f>SUMIFS('Entry Data'!$U:$U,'Entry Data'!$AK:$AK,'Master Driver'!B45&amp;'Master Driver'!$AK$2)</f>
        <v>0</v>
      </c>
      <c r="AN45" s="74">
        <f t="shared" si="14"/>
        <v>41</v>
      </c>
      <c r="AP45" s="39">
        <f t="shared" ref="AP45:AP60" si="15">SUM(AG45,AI45,AK45)</f>
        <v>108</v>
      </c>
      <c r="AQ45" s="39">
        <f t="shared" si="12"/>
        <v>3575.880000000001</v>
      </c>
      <c r="AR45" s="75"/>
    </row>
    <row r="46" spans="1:44" s="74" customFormat="1" x14ac:dyDescent="0.3">
      <c r="A46" s="76">
        <v>42</v>
      </c>
      <c r="B46" s="82" t="s">
        <v>371</v>
      </c>
      <c r="C46" s="79">
        <v>43432</v>
      </c>
      <c r="D46" s="85" t="s">
        <v>183</v>
      </c>
      <c r="E46" s="194">
        <v>3275000</v>
      </c>
      <c r="F46" s="242">
        <f t="shared" si="3"/>
        <v>2746774.1935483869</v>
      </c>
      <c r="G46" s="242">
        <f>SUMIFS('Entry Data'!Y:Y,'Entry Data'!AC:AC,'Master Driver'!B46)</f>
        <v>4343700</v>
      </c>
      <c r="I46" s="74">
        <v>42</v>
      </c>
      <c r="K46" s="242">
        <f t="shared" si="4"/>
        <v>120000</v>
      </c>
      <c r="L46" s="242">
        <f t="shared" si="5"/>
        <v>0</v>
      </c>
      <c r="M46" s="242">
        <f t="shared" si="6"/>
        <v>0</v>
      </c>
      <c r="N46" s="242">
        <f t="shared" si="7"/>
        <v>528225.80645161285</v>
      </c>
      <c r="O46" s="242"/>
      <c r="P46" s="242"/>
      <c r="Q46" s="242"/>
      <c r="R46" s="395"/>
      <c r="S46" s="332">
        <f t="shared" si="8"/>
        <v>7210474.1935483869</v>
      </c>
      <c r="T46" s="86">
        <f>SUMIFS(Absen!$E:$E,Absen!$B:$B,'Master Driver'!$B:$B)</f>
        <v>24</v>
      </c>
      <c r="U46" s="86">
        <f>SUMIFS(Absen!$F:$F,Absen!$B:$B,'Master Driver'!$B:$B)</f>
        <v>0</v>
      </c>
      <c r="V46" s="86">
        <f>SUMIFS(Absen!$G:$G,Absen!$B:$B,'Master Driver'!$B:$B)</f>
        <v>0</v>
      </c>
      <c r="W46" s="86">
        <f>SUMIFS(Absen!$H:$H,Absen!$B:$B,'Master Driver'!$B:$B)</f>
        <v>0</v>
      </c>
      <c r="X46" s="86">
        <f>SUMIFS(Absen!$I:$I,Absen!$B:$B,'Master Driver'!$B:$B)</f>
        <v>0</v>
      </c>
      <c r="Y46" s="86">
        <f>SUMIFS(Absen!$J:$J,Absen!$B:$B,'Master Driver'!$B:$B)</f>
        <v>0</v>
      </c>
      <c r="Z46" s="86">
        <f>SUMIFS(Absen!$K:$K,Absen!$B:$B,'Master Driver'!$B:$B)</f>
        <v>5</v>
      </c>
      <c r="AA46" s="86">
        <f>SUMIFS(Absen!$L:$L,Absen!$B:$B,'Master Driver'!$B:$B)</f>
        <v>2</v>
      </c>
      <c r="AB46" s="86">
        <f>SUMIFS(Absen!$M:$M,Absen!$B:$B,'Master Driver'!$B:$B)</f>
        <v>0</v>
      </c>
      <c r="AC46" s="86">
        <f>SUMIFS(Absen!$N:$N,Absen!$B:$B,'Master Driver'!$B:$B)</f>
        <v>0</v>
      </c>
      <c r="AD46" s="86">
        <f t="shared" si="9"/>
        <v>31</v>
      </c>
      <c r="AE46" s="86">
        <f t="shared" si="10"/>
        <v>0</v>
      </c>
      <c r="AG46" s="39">
        <f>SUMIFS('Entry Data'!$A:$A,'Entry Data'!$AK:$AK,'Master Driver'!B46&amp;'Master Driver'!$AG$2)</f>
        <v>9</v>
      </c>
      <c r="AH46" s="40">
        <f>SUMIFS('Entry Data'!$U:$U,'Entry Data'!$AK:$AK,'Master Driver'!B46&amp;'Master Driver'!$AG$2)</f>
        <v>246.42000000000004</v>
      </c>
      <c r="AI46" s="39">
        <f>SUMIFS('Entry Data'!$A:$A,'Entry Data'!$AK:$AK,'Master Driver'!B46&amp;'Master Driver'!$AI$2)</f>
        <v>124</v>
      </c>
      <c r="AJ46" s="40">
        <f>SUMIFS('Entry Data'!$U:$U,'Entry Data'!$AK:$AK,'Master Driver'!B46&amp;'Master Driver'!$AI$2)</f>
        <v>3592.5099999999989</v>
      </c>
      <c r="AK46" s="39">
        <f>SUMIFS('Entry Data'!$A:$A,'Entry Data'!$AK:$AK,'Master Driver'!B46&amp;'Master Driver'!$AK$2)</f>
        <v>1</v>
      </c>
      <c r="AL46" s="40">
        <f>SUMIFS('Entry Data'!$U:$U,'Entry Data'!$AK:$AK,'Master Driver'!B46&amp;'Master Driver'!$AK$2)</f>
        <v>23.62</v>
      </c>
      <c r="AN46" s="74">
        <f t="shared" si="14"/>
        <v>42</v>
      </c>
      <c r="AP46" s="39">
        <f t="shared" si="15"/>
        <v>134</v>
      </c>
      <c r="AQ46" s="39">
        <f t="shared" si="12"/>
        <v>3862.5499999999988</v>
      </c>
      <c r="AR46" s="75"/>
    </row>
    <row r="47" spans="1:44" s="74" customFormat="1" x14ac:dyDescent="0.3">
      <c r="A47" s="76">
        <v>43</v>
      </c>
      <c r="B47" s="82" t="s">
        <v>265</v>
      </c>
      <c r="C47" s="79">
        <v>43511</v>
      </c>
      <c r="D47" s="85" t="s">
        <v>286</v>
      </c>
      <c r="E47" s="194">
        <v>3275000</v>
      </c>
      <c r="F47" s="242">
        <f t="shared" si="3"/>
        <v>3063709.6774193547</v>
      </c>
      <c r="G47" s="242">
        <f>SUMIFS('Entry Data'!Y:Y,'Entry Data'!AC:AC,'Master Driver'!B47)</f>
        <v>2176400</v>
      </c>
      <c r="I47" s="74">
        <v>43</v>
      </c>
      <c r="K47" s="242">
        <f t="shared" si="4"/>
        <v>80000</v>
      </c>
      <c r="L47" s="242">
        <f t="shared" si="5"/>
        <v>105645.16129032258</v>
      </c>
      <c r="M47" s="242">
        <f t="shared" si="6"/>
        <v>105645.16129032258</v>
      </c>
      <c r="N47" s="242">
        <f t="shared" si="7"/>
        <v>0</v>
      </c>
      <c r="O47" s="242"/>
      <c r="P47" s="242"/>
      <c r="Q47" s="242"/>
      <c r="R47" s="395"/>
      <c r="S47" s="332">
        <f t="shared" si="8"/>
        <v>5320109.6774193551</v>
      </c>
      <c r="T47" s="86">
        <f>SUMIFS(Absen!$E:$E,Absen!$B:$B,'Master Driver'!$B:$B)</f>
        <v>16</v>
      </c>
      <c r="U47" s="86">
        <f>SUMIFS(Absen!$F:$F,Absen!$B:$B,'Master Driver'!$B:$B)</f>
        <v>1</v>
      </c>
      <c r="V47" s="86">
        <f>SUMIFS(Absen!$G:$G,Absen!$B:$B,'Master Driver'!$B:$B)</f>
        <v>1</v>
      </c>
      <c r="W47" s="86">
        <f>SUMIFS(Absen!$H:$H,Absen!$B:$B,'Master Driver'!$B:$B)</f>
        <v>0</v>
      </c>
      <c r="X47" s="86">
        <f>SUMIFS(Absen!$I:$I,Absen!$B:$B,'Master Driver'!$B:$B)</f>
        <v>1</v>
      </c>
      <c r="Y47" s="86">
        <f>SUMIFS(Absen!$J:$J,Absen!$B:$B,'Master Driver'!$B:$B)</f>
        <v>1</v>
      </c>
      <c r="Z47" s="86">
        <f>SUMIFS(Absen!$K:$K,Absen!$B:$B,'Master Driver'!$B:$B)</f>
        <v>0</v>
      </c>
      <c r="AA47" s="86">
        <f>SUMIFS(Absen!$L:$L,Absen!$B:$B,'Master Driver'!$B:$B)</f>
        <v>0</v>
      </c>
      <c r="AB47" s="86">
        <f>SUMIFS(Absen!$M:$M,Absen!$B:$B,'Master Driver'!$B:$B)</f>
        <v>0</v>
      </c>
      <c r="AC47" s="86">
        <f>SUMIFS(Absen!$N:$N,Absen!$B:$B,'Master Driver'!$B:$B)</f>
        <v>11</v>
      </c>
      <c r="AD47" s="86">
        <f t="shared" si="9"/>
        <v>31</v>
      </c>
      <c r="AE47" s="86">
        <f t="shared" si="10"/>
        <v>0</v>
      </c>
      <c r="AG47" s="39">
        <f>SUMIFS('Entry Data'!$A:$A,'Entry Data'!$AK:$AK,'Master Driver'!B47&amp;'Master Driver'!$AG$2)</f>
        <v>74</v>
      </c>
      <c r="AH47" s="40">
        <f>SUMIFS('Entry Data'!$U:$U,'Entry Data'!$AK:$AK,'Master Driver'!B47&amp;'Master Driver'!$AG$2)</f>
        <v>1889.1200000000001</v>
      </c>
      <c r="AI47" s="39">
        <f>SUMIFS('Entry Data'!$A:$A,'Entry Data'!$AK:$AK,'Master Driver'!B47&amp;'Master Driver'!$AI$2)</f>
        <v>0</v>
      </c>
      <c r="AJ47" s="40">
        <f>SUMIFS('Entry Data'!$U:$U,'Entry Data'!$AK:$AK,'Master Driver'!B47&amp;'Master Driver'!$AI$2)</f>
        <v>0</v>
      </c>
      <c r="AK47" s="39">
        <f>SUMIFS('Entry Data'!$A:$A,'Entry Data'!$AK:$AK,'Master Driver'!B47&amp;'Master Driver'!$AK$2)</f>
        <v>0</v>
      </c>
      <c r="AL47" s="40">
        <f>SUMIFS('Entry Data'!$U:$U,'Entry Data'!$AK:$AK,'Master Driver'!B47&amp;'Master Driver'!$AK$2)</f>
        <v>0</v>
      </c>
      <c r="AN47" s="74">
        <f t="shared" si="14"/>
        <v>43</v>
      </c>
      <c r="AP47" s="39">
        <f t="shared" si="15"/>
        <v>74</v>
      </c>
      <c r="AQ47" s="39">
        <f t="shared" si="12"/>
        <v>1889.1200000000001</v>
      </c>
      <c r="AR47" s="75"/>
    </row>
    <row r="48" spans="1:44" s="74" customFormat="1" x14ac:dyDescent="0.3">
      <c r="A48" s="76">
        <v>44</v>
      </c>
      <c r="B48" s="82" t="s">
        <v>97</v>
      </c>
      <c r="C48" s="79">
        <v>43530</v>
      </c>
      <c r="D48" s="85" t="s">
        <v>183</v>
      </c>
      <c r="E48" s="194">
        <v>3275000</v>
      </c>
      <c r="F48" s="242">
        <f t="shared" si="3"/>
        <v>3275000</v>
      </c>
      <c r="G48" s="242">
        <f>SUMIFS('Entry Data'!Y:Y,'Entry Data'!AC:AC,'Master Driver'!B48)</f>
        <v>2860650</v>
      </c>
      <c r="I48" s="74">
        <v>44</v>
      </c>
      <c r="K48" s="242">
        <f t="shared" si="4"/>
        <v>140000</v>
      </c>
      <c r="L48" s="242">
        <f t="shared" si="5"/>
        <v>0</v>
      </c>
      <c r="M48" s="242">
        <f t="shared" si="6"/>
        <v>0</v>
      </c>
      <c r="N48" s="242">
        <f t="shared" si="7"/>
        <v>0</v>
      </c>
      <c r="O48" s="242"/>
      <c r="P48" s="242"/>
      <c r="Q48" s="242"/>
      <c r="R48" s="395"/>
      <c r="S48" s="332">
        <f t="shared" si="8"/>
        <v>6275650</v>
      </c>
      <c r="T48" s="86">
        <f>SUMIFS(Absen!$E:$E,Absen!$B:$B,'Master Driver'!$B:$B)</f>
        <v>28</v>
      </c>
      <c r="U48" s="86">
        <f>SUMIFS(Absen!$F:$F,Absen!$B:$B,'Master Driver'!$B:$B)</f>
        <v>0</v>
      </c>
      <c r="V48" s="86">
        <f>SUMIFS(Absen!$G:$G,Absen!$B:$B,'Master Driver'!$B:$B)</f>
        <v>0</v>
      </c>
      <c r="W48" s="86">
        <f>SUMIFS(Absen!$H:$H,Absen!$B:$B,'Master Driver'!$B:$B)</f>
        <v>0</v>
      </c>
      <c r="X48" s="86">
        <f>SUMIFS(Absen!$I:$I,Absen!$B:$B,'Master Driver'!$B:$B)</f>
        <v>0</v>
      </c>
      <c r="Y48" s="86">
        <f>SUMIFS(Absen!$J:$J,Absen!$B:$B,'Master Driver'!$B:$B)</f>
        <v>1</v>
      </c>
      <c r="Z48" s="86">
        <f>SUMIFS(Absen!$K:$K,Absen!$B:$B,'Master Driver'!$B:$B)</f>
        <v>0</v>
      </c>
      <c r="AA48" s="86">
        <f>SUMIFS(Absen!$L:$L,Absen!$B:$B,'Master Driver'!$B:$B)</f>
        <v>2</v>
      </c>
      <c r="AB48" s="86">
        <f>SUMIFS(Absen!$M:$M,Absen!$B:$B,'Master Driver'!$B:$B)</f>
        <v>0</v>
      </c>
      <c r="AC48" s="86">
        <f>SUMIFS(Absen!$N:$N,Absen!$B:$B,'Master Driver'!$B:$B)</f>
        <v>0</v>
      </c>
      <c r="AD48" s="86">
        <f t="shared" si="9"/>
        <v>31</v>
      </c>
      <c r="AE48" s="86">
        <f t="shared" si="10"/>
        <v>0</v>
      </c>
      <c r="AG48" s="39">
        <f>SUMIFS('Entry Data'!$A:$A,'Entry Data'!$AK:$AK,'Master Driver'!B48&amp;'Master Driver'!$AG$2)</f>
        <v>47</v>
      </c>
      <c r="AH48" s="40">
        <f>SUMIFS('Entry Data'!$U:$U,'Entry Data'!$AK:$AK,'Master Driver'!B48&amp;'Master Driver'!$AG$2)</f>
        <v>1191.0799999999997</v>
      </c>
      <c r="AI48" s="39">
        <f>SUMIFS('Entry Data'!$A:$A,'Entry Data'!$AK:$AK,'Master Driver'!B48&amp;'Master Driver'!$AI$2)</f>
        <v>44</v>
      </c>
      <c r="AJ48" s="40">
        <f>SUMIFS('Entry Data'!$U:$U,'Entry Data'!$AK:$AK,'Master Driver'!B48&amp;'Master Driver'!$AI$2)</f>
        <v>1269.6200000000006</v>
      </c>
      <c r="AK48" s="39">
        <f>SUMIFS('Entry Data'!$A:$A,'Entry Data'!$AK:$AK,'Master Driver'!B48&amp;'Master Driver'!$AK$2)</f>
        <v>0</v>
      </c>
      <c r="AL48" s="40">
        <f>SUMIFS('Entry Data'!$U:$U,'Entry Data'!$AK:$AK,'Master Driver'!B48&amp;'Master Driver'!$AK$2)</f>
        <v>0</v>
      </c>
      <c r="AN48" s="74">
        <f t="shared" si="14"/>
        <v>44</v>
      </c>
      <c r="AP48" s="39">
        <f t="shared" si="15"/>
        <v>91</v>
      </c>
      <c r="AQ48" s="39">
        <f t="shared" si="12"/>
        <v>2460.7000000000003</v>
      </c>
      <c r="AR48" s="75"/>
    </row>
    <row r="49" spans="1:44" s="74" customFormat="1" x14ac:dyDescent="0.3">
      <c r="A49" s="76">
        <v>45</v>
      </c>
      <c r="B49" s="82" t="s">
        <v>63</v>
      </c>
      <c r="C49" s="79">
        <v>43605</v>
      </c>
      <c r="D49" s="85" t="s">
        <v>268</v>
      </c>
      <c r="E49" s="194">
        <v>3275000</v>
      </c>
      <c r="F49" s="242">
        <f t="shared" si="3"/>
        <v>3275000</v>
      </c>
      <c r="G49" s="242">
        <f>SUMIFS('Entry Data'!Y:Y,'Entry Data'!AC:AC,'Master Driver'!B49)</f>
        <v>0</v>
      </c>
      <c r="H49" s="74" t="s">
        <v>285</v>
      </c>
      <c r="I49" s="74">
        <v>45</v>
      </c>
      <c r="K49" s="242">
        <f t="shared" si="4"/>
        <v>50000</v>
      </c>
      <c r="L49" s="242">
        <f t="shared" si="5"/>
        <v>0</v>
      </c>
      <c r="M49" s="242">
        <f t="shared" si="6"/>
        <v>0</v>
      </c>
      <c r="N49" s="242">
        <f t="shared" si="7"/>
        <v>0</v>
      </c>
      <c r="O49" s="242"/>
      <c r="P49" s="242"/>
      <c r="Q49" s="242"/>
      <c r="R49" s="395"/>
      <c r="S49" s="332">
        <f t="shared" si="8"/>
        <v>3325000</v>
      </c>
      <c r="T49" s="86">
        <f>SUMIFS(Absen!$E:$E,Absen!$B:$B,'Master Driver'!$B:$B)</f>
        <v>10</v>
      </c>
      <c r="U49" s="86">
        <f>SUMIFS(Absen!$F:$F,Absen!$B:$B,'Master Driver'!$B:$B)</f>
        <v>0</v>
      </c>
      <c r="V49" s="86">
        <f>SUMIFS(Absen!$G:$G,Absen!$B:$B,'Master Driver'!$B:$B)</f>
        <v>0</v>
      </c>
      <c r="W49" s="86">
        <f>SUMIFS(Absen!$H:$H,Absen!$B:$B,'Master Driver'!$B:$B)</f>
        <v>0</v>
      </c>
      <c r="X49" s="86">
        <f>SUMIFS(Absen!$I:$I,Absen!$B:$B,'Master Driver'!$B:$B)</f>
        <v>0</v>
      </c>
      <c r="Y49" s="86">
        <f>SUMIFS(Absen!$J:$J,Absen!$B:$B,'Master Driver'!$B:$B)</f>
        <v>0</v>
      </c>
      <c r="Z49" s="86">
        <f>SUMIFS(Absen!$K:$K,Absen!$B:$B,'Master Driver'!$B:$B)</f>
        <v>0</v>
      </c>
      <c r="AA49" s="86">
        <f>SUMIFS(Absen!$L:$L,Absen!$B:$B,'Master Driver'!$B:$B)</f>
        <v>0</v>
      </c>
      <c r="AB49" s="86">
        <f>SUMIFS(Absen!$M:$M,Absen!$B:$B,'Master Driver'!$B:$B)</f>
        <v>21</v>
      </c>
      <c r="AC49" s="86">
        <f>SUMIFS(Absen!$N:$N,Absen!$B:$B,'Master Driver'!$B:$B)</f>
        <v>0</v>
      </c>
      <c r="AD49" s="86">
        <f t="shared" si="9"/>
        <v>31</v>
      </c>
      <c r="AE49" s="86">
        <f t="shared" si="10"/>
        <v>0</v>
      </c>
      <c r="AG49" s="39">
        <f>SUMIFS('Entry Data'!$A:$A,'Entry Data'!$AK:$AK,'Master Driver'!B49&amp;'Master Driver'!$AG$2)</f>
        <v>0</v>
      </c>
      <c r="AH49" s="40">
        <f>SUMIFS('Entry Data'!$U:$U,'Entry Data'!$AK:$AK,'Master Driver'!B49&amp;'Master Driver'!$AG$2)</f>
        <v>0</v>
      </c>
      <c r="AI49" s="39">
        <f>SUMIFS('Entry Data'!$A:$A,'Entry Data'!$AK:$AK,'Master Driver'!B49&amp;'Master Driver'!$AI$2)</f>
        <v>0</v>
      </c>
      <c r="AJ49" s="40">
        <f>SUMIFS('Entry Data'!$U:$U,'Entry Data'!$AK:$AK,'Master Driver'!B49&amp;'Master Driver'!$AI$2)</f>
        <v>0</v>
      </c>
      <c r="AK49" s="39">
        <f>SUMIFS('Entry Data'!$A:$A,'Entry Data'!$AK:$AK,'Master Driver'!B49&amp;'Master Driver'!$AK$2)</f>
        <v>0</v>
      </c>
      <c r="AL49" s="40">
        <f>SUMIFS('Entry Data'!$U:$U,'Entry Data'!$AK:$AK,'Master Driver'!B49&amp;'Master Driver'!$AK$2)</f>
        <v>0</v>
      </c>
      <c r="AN49" s="74">
        <f t="shared" si="14"/>
        <v>45</v>
      </c>
      <c r="AP49" s="39">
        <f t="shared" si="15"/>
        <v>0</v>
      </c>
      <c r="AQ49" s="39">
        <f t="shared" si="12"/>
        <v>0</v>
      </c>
      <c r="AR49" s="75"/>
    </row>
    <row r="50" spans="1:44" s="74" customFormat="1" x14ac:dyDescent="0.3">
      <c r="A50" s="76">
        <v>46</v>
      </c>
      <c r="B50" s="82" t="s">
        <v>37</v>
      </c>
      <c r="C50" s="79">
        <v>43605</v>
      </c>
      <c r="D50" s="85" t="s">
        <v>183</v>
      </c>
      <c r="E50" s="194">
        <v>3275000</v>
      </c>
      <c r="F50" s="242">
        <f t="shared" si="3"/>
        <v>2429838.7096774196</v>
      </c>
      <c r="G50" s="242">
        <f>SUMIFS('Entry Data'!Y:Y,'Entry Data'!AC:AC,'Master Driver'!B50)</f>
        <v>2007100</v>
      </c>
      <c r="I50" s="74">
        <v>46</v>
      </c>
      <c r="K50" s="242">
        <f t="shared" si="4"/>
        <v>90000</v>
      </c>
      <c r="L50" s="242">
        <f t="shared" si="5"/>
        <v>0</v>
      </c>
      <c r="M50" s="242">
        <f t="shared" si="6"/>
        <v>0</v>
      </c>
      <c r="N50" s="242">
        <f t="shared" si="7"/>
        <v>845161.29032258061</v>
      </c>
      <c r="O50" s="242"/>
      <c r="P50" s="242"/>
      <c r="Q50" s="242"/>
      <c r="R50" s="395"/>
      <c r="S50" s="332">
        <f t="shared" si="8"/>
        <v>4526938.7096774196</v>
      </c>
      <c r="T50" s="86">
        <f>SUMIFS(Absen!$E:$E,Absen!$B:$B,'Master Driver'!$B:$B)</f>
        <v>18</v>
      </c>
      <c r="U50" s="86">
        <f>SUMIFS(Absen!$F:$F,Absen!$B:$B,'Master Driver'!$B:$B)</f>
        <v>1</v>
      </c>
      <c r="V50" s="86">
        <f>SUMIFS(Absen!$G:$G,Absen!$B:$B,'Master Driver'!$B:$B)</f>
        <v>0</v>
      </c>
      <c r="W50" s="86">
        <f>SUMIFS(Absen!$H:$H,Absen!$B:$B,'Master Driver'!$B:$B)</f>
        <v>1</v>
      </c>
      <c r="X50" s="86">
        <f>SUMIFS(Absen!$I:$I,Absen!$B:$B,'Master Driver'!$B:$B)</f>
        <v>0</v>
      </c>
      <c r="Y50" s="86">
        <f>SUMIFS(Absen!$J:$J,Absen!$B:$B,'Master Driver'!$B:$B)</f>
        <v>2</v>
      </c>
      <c r="Z50" s="86">
        <f>SUMIFS(Absen!$K:$K,Absen!$B:$B,'Master Driver'!$B:$B)</f>
        <v>8</v>
      </c>
      <c r="AA50" s="86">
        <f>SUMIFS(Absen!$L:$L,Absen!$B:$B,'Master Driver'!$B:$B)</f>
        <v>1</v>
      </c>
      <c r="AB50" s="86">
        <f>SUMIFS(Absen!$M:$M,Absen!$B:$B,'Master Driver'!$B:$B)</f>
        <v>0</v>
      </c>
      <c r="AC50" s="86">
        <f>SUMIFS(Absen!$N:$N,Absen!$B:$B,'Master Driver'!$B:$B)</f>
        <v>0</v>
      </c>
      <c r="AD50" s="86">
        <f t="shared" si="9"/>
        <v>31</v>
      </c>
      <c r="AE50" s="86">
        <f t="shared" si="10"/>
        <v>0</v>
      </c>
      <c r="AG50" s="39">
        <f>SUMIFS('Entry Data'!$A:$A,'Entry Data'!$AK:$AK,'Master Driver'!B50&amp;'Master Driver'!$AG$2)</f>
        <v>0</v>
      </c>
      <c r="AH50" s="40">
        <f>SUMIFS('Entry Data'!$U:$U,'Entry Data'!$AK:$AK,'Master Driver'!B50&amp;'Master Driver'!$AG$2)</f>
        <v>0</v>
      </c>
      <c r="AI50" s="39">
        <f>SUMIFS('Entry Data'!$A:$A,'Entry Data'!$AK:$AK,'Master Driver'!B50&amp;'Master Driver'!$AI$2)</f>
        <v>71</v>
      </c>
      <c r="AJ50" s="40">
        <f>SUMIFS('Entry Data'!$U:$U,'Entry Data'!$AK:$AK,'Master Driver'!B50&amp;'Master Driver'!$AI$2)</f>
        <v>2076.34</v>
      </c>
      <c r="AK50" s="39">
        <f>SUMIFS('Entry Data'!$A:$A,'Entry Data'!$AK:$AK,'Master Driver'!B50&amp;'Master Driver'!$AK$2)</f>
        <v>0</v>
      </c>
      <c r="AL50" s="40">
        <f>SUMIFS('Entry Data'!$U:$U,'Entry Data'!$AK:$AK,'Master Driver'!B50&amp;'Master Driver'!$AK$2)</f>
        <v>0</v>
      </c>
      <c r="AN50" s="74">
        <f t="shared" si="14"/>
        <v>46</v>
      </c>
      <c r="AP50" s="39">
        <f t="shared" si="15"/>
        <v>71</v>
      </c>
      <c r="AQ50" s="39">
        <f t="shared" si="12"/>
        <v>2076.34</v>
      </c>
      <c r="AR50" s="75"/>
    </row>
    <row r="51" spans="1:44" s="74" customFormat="1" x14ac:dyDescent="0.3">
      <c r="A51" s="76">
        <v>47</v>
      </c>
      <c r="B51" s="82" t="s">
        <v>34</v>
      </c>
      <c r="C51" s="78">
        <v>43612</v>
      </c>
      <c r="D51" s="85" t="s">
        <v>286</v>
      </c>
      <c r="E51" s="194">
        <v>3275000</v>
      </c>
      <c r="F51" s="242">
        <f t="shared" si="3"/>
        <v>3275000</v>
      </c>
      <c r="G51" s="242">
        <f>SUMIFS('Entry Data'!Y:Y,'Entry Data'!AC:AC,'Master Driver'!B51)</f>
        <v>0</v>
      </c>
      <c r="I51" s="74">
        <v>47</v>
      </c>
      <c r="K51" s="242">
        <f t="shared" si="4"/>
        <v>45000</v>
      </c>
      <c r="L51" s="242">
        <f t="shared" si="5"/>
        <v>0</v>
      </c>
      <c r="M51" s="242">
        <f t="shared" si="6"/>
        <v>0</v>
      </c>
      <c r="N51" s="242">
        <f t="shared" si="7"/>
        <v>0</v>
      </c>
      <c r="O51" s="242"/>
      <c r="P51" s="242"/>
      <c r="Q51" s="242"/>
      <c r="R51" s="395"/>
      <c r="S51" s="332">
        <f t="shared" si="8"/>
        <v>3320000</v>
      </c>
      <c r="T51" s="86">
        <f>SUMIFS(Absen!$E:$E,Absen!$B:$B,'Master Driver'!$B:$B)</f>
        <v>9</v>
      </c>
      <c r="U51" s="86">
        <f>SUMIFS(Absen!$F:$F,Absen!$B:$B,'Master Driver'!$B:$B)</f>
        <v>0</v>
      </c>
      <c r="V51" s="86">
        <f>SUMIFS(Absen!$G:$G,Absen!$B:$B,'Master Driver'!$B:$B)</f>
        <v>0</v>
      </c>
      <c r="W51" s="86">
        <f>SUMIFS(Absen!$H:$H,Absen!$B:$B,'Master Driver'!$B:$B)</f>
        <v>0</v>
      </c>
      <c r="X51" s="86">
        <f>SUMIFS(Absen!$I:$I,Absen!$B:$B,'Master Driver'!$B:$B)</f>
        <v>0</v>
      </c>
      <c r="Y51" s="86">
        <f>SUMIFS(Absen!$J:$J,Absen!$B:$B,'Master Driver'!$B:$B)</f>
        <v>1</v>
      </c>
      <c r="Z51" s="86">
        <f>SUMIFS(Absen!$K:$K,Absen!$B:$B,'Master Driver'!$B:$B)</f>
        <v>0</v>
      </c>
      <c r="AA51" s="86">
        <f>SUMIFS(Absen!$L:$L,Absen!$B:$B,'Master Driver'!$B:$B)</f>
        <v>0</v>
      </c>
      <c r="AB51" s="86">
        <f>SUMIFS(Absen!$M:$M,Absen!$B:$B,'Master Driver'!$B:$B)</f>
        <v>21</v>
      </c>
      <c r="AC51" s="86">
        <f>SUMIFS(Absen!$N:$N,Absen!$B:$B,'Master Driver'!$B:$B)</f>
        <v>0</v>
      </c>
      <c r="AD51" s="86">
        <f t="shared" si="9"/>
        <v>31</v>
      </c>
      <c r="AE51" s="86">
        <f t="shared" si="10"/>
        <v>0</v>
      </c>
      <c r="AG51" s="39">
        <f>SUMIFS('Entry Data'!$A:$A,'Entry Data'!$AK:$AK,'Master Driver'!B51&amp;'Master Driver'!$AG$2)</f>
        <v>0</v>
      </c>
      <c r="AH51" s="40">
        <f>SUMIFS('Entry Data'!$U:$U,'Entry Data'!$AK:$AK,'Master Driver'!B51&amp;'Master Driver'!$AG$2)</f>
        <v>0</v>
      </c>
      <c r="AI51" s="39">
        <f>SUMIFS('Entry Data'!$A:$A,'Entry Data'!$AK:$AK,'Master Driver'!B51&amp;'Master Driver'!$AI$2)</f>
        <v>0</v>
      </c>
      <c r="AJ51" s="40">
        <f>SUMIFS('Entry Data'!$U:$U,'Entry Data'!$AK:$AK,'Master Driver'!B51&amp;'Master Driver'!$AI$2)</f>
        <v>0</v>
      </c>
      <c r="AK51" s="39">
        <f>SUMIFS('Entry Data'!$A:$A,'Entry Data'!$AK:$AK,'Master Driver'!B51&amp;'Master Driver'!$AK$2)</f>
        <v>0</v>
      </c>
      <c r="AL51" s="40">
        <f>SUMIFS('Entry Data'!$U:$U,'Entry Data'!$AK:$AK,'Master Driver'!B51&amp;'Master Driver'!$AK$2)</f>
        <v>0</v>
      </c>
      <c r="AN51" s="74">
        <f t="shared" si="14"/>
        <v>47</v>
      </c>
      <c r="AP51" s="39">
        <f t="shared" si="15"/>
        <v>0</v>
      </c>
      <c r="AQ51" s="39">
        <f t="shared" si="12"/>
        <v>0</v>
      </c>
      <c r="AR51" s="75"/>
    </row>
    <row r="52" spans="1:44" s="74" customFormat="1" x14ac:dyDescent="0.3">
      <c r="A52" s="76">
        <v>48</v>
      </c>
      <c r="B52" s="82" t="s">
        <v>95</v>
      </c>
      <c r="C52" s="79">
        <v>43650</v>
      </c>
      <c r="D52" s="85" t="s">
        <v>268</v>
      </c>
      <c r="E52" s="194">
        <v>3275000</v>
      </c>
      <c r="F52" s="242">
        <f t="shared" si="3"/>
        <v>3275000</v>
      </c>
      <c r="G52" s="242">
        <f>SUMIFS('Entry Data'!Y:Y,'Entry Data'!AC:AC,'Master Driver'!B52)</f>
        <v>3635700</v>
      </c>
      <c r="H52" s="74" t="s">
        <v>285</v>
      </c>
      <c r="I52" s="74">
        <v>48</v>
      </c>
      <c r="K52" s="242">
        <f t="shared" si="4"/>
        <v>125000</v>
      </c>
      <c r="L52" s="242">
        <f t="shared" si="5"/>
        <v>0</v>
      </c>
      <c r="M52" s="242">
        <f t="shared" si="6"/>
        <v>0</v>
      </c>
      <c r="N52" s="242">
        <f t="shared" si="7"/>
        <v>0</v>
      </c>
      <c r="O52" s="242"/>
      <c r="P52" s="242"/>
      <c r="Q52" s="242"/>
      <c r="R52" s="395"/>
      <c r="S52" s="332">
        <f t="shared" si="8"/>
        <v>7035700</v>
      </c>
      <c r="T52" s="86">
        <f>SUMIFS(Absen!$E:$E,Absen!$B:$B,'Master Driver'!$B:$B)</f>
        <v>25</v>
      </c>
      <c r="U52" s="86">
        <f>SUMIFS(Absen!$F:$F,Absen!$B:$B,'Master Driver'!$B:$B)</f>
        <v>2</v>
      </c>
      <c r="V52" s="86">
        <f>SUMIFS(Absen!$G:$G,Absen!$B:$B,'Master Driver'!$B:$B)</f>
        <v>0</v>
      </c>
      <c r="W52" s="86">
        <f>SUMIFS(Absen!$H:$H,Absen!$B:$B,'Master Driver'!$B:$B)</f>
        <v>0</v>
      </c>
      <c r="X52" s="86">
        <f>SUMIFS(Absen!$I:$I,Absen!$B:$B,'Master Driver'!$B:$B)</f>
        <v>0</v>
      </c>
      <c r="Y52" s="86">
        <f>SUMIFS(Absen!$J:$J,Absen!$B:$B,'Master Driver'!$B:$B)</f>
        <v>3</v>
      </c>
      <c r="Z52" s="86">
        <f>SUMIFS(Absen!$K:$K,Absen!$B:$B,'Master Driver'!$B:$B)</f>
        <v>0</v>
      </c>
      <c r="AA52" s="86">
        <f>SUMIFS(Absen!$L:$L,Absen!$B:$B,'Master Driver'!$B:$B)</f>
        <v>1</v>
      </c>
      <c r="AB52" s="86">
        <f>SUMIFS(Absen!$M:$M,Absen!$B:$B,'Master Driver'!$B:$B)</f>
        <v>0</v>
      </c>
      <c r="AC52" s="86">
        <f>SUMIFS(Absen!$N:$N,Absen!$B:$B,'Master Driver'!$B:$B)</f>
        <v>0</v>
      </c>
      <c r="AD52" s="86">
        <f t="shared" si="9"/>
        <v>31</v>
      </c>
      <c r="AE52" s="86">
        <f t="shared" si="10"/>
        <v>0</v>
      </c>
      <c r="AG52" s="39">
        <f>SUMIFS('Entry Data'!$A:$A,'Entry Data'!$AK:$AK,'Master Driver'!B52&amp;'Master Driver'!$AG$2)</f>
        <v>4</v>
      </c>
      <c r="AH52" s="40">
        <f>SUMIFS('Entry Data'!$U:$U,'Entry Data'!$AK:$AK,'Master Driver'!B52&amp;'Master Driver'!$AG$2)</f>
        <v>99.14</v>
      </c>
      <c r="AI52" s="39">
        <f>SUMIFS('Entry Data'!$A:$A,'Entry Data'!$AK:$AK,'Master Driver'!B52&amp;'Master Driver'!$AI$2)</f>
        <v>0</v>
      </c>
      <c r="AJ52" s="40">
        <f>SUMIFS('Entry Data'!$U:$U,'Entry Data'!$AK:$AK,'Master Driver'!B52&amp;'Master Driver'!$AI$2)</f>
        <v>0</v>
      </c>
      <c r="AK52" s="39">
        <f>SUMIFS('Entry Data'!$A:$A,'Entry Data'!$AK:$AK,'Master Driver'!B52&amp;'Master Driver'!$AK$2)</f>
        <v>122</v>
      </c>
      <c r="AL52" s="40">
        <f>SUMIFS('Entry Data'!$U:$U,'Entry Data'!$AK:$AK,'Master Driver'!B52&amp;'Master Driver'!$AK$2)</f>
        <v>3008.5899999999997</v>
      </c>
      <c r="AN52" s="74">
        <f t="shared" si="14"/>
        <v>48</v>
      </c>
      <c r="AP52" s="39">
        <f t="shared" si="15"/>
        <v>126</v>
      </c>
      <c r="AQ52" s="39">
        <f t="shared" si="12"/>
        <v>3107.7299999999996</v>
      </c>
      <c r="AR52" s="75"/>
    </row>
    <row r="53" spans="1:44" s="74" customFormat="1" x14ac:dyDescent="0.3">
      <c r="A53" s="76">
        <v>49</v>
      </c>
      <c r="B53" s="82" t="s">
        <v>72</v>
      </c>
      <c r="C53" s="79">
        <v>43738</v>
      </c>
      <c r="D53" s="85" t="s">
        <v>268</v>
      </c>
      <c r="E53" s="194">
        <v>3275000</v>
      </c>
      <c r="F53" s="242">
        <f t="shared" si="3"/>
        <v>3275000</v>
      </c>
      <c r="G53" s="242">
        <f>SUMIFS('Entry Data'!Y:Y,'Entry Data'!AC:AC,'Master Driver'!B53)</f>
        <v>4316200</v>
      </c>
      <c r="H53" s="74" t="s">
        <v>285</v>
      </c>
      <c r="I53" s="74">
        <v>49</v>
      </c>
      <c r="K53" s="242">
        <f t="shared" si="4"/>
        <v>135000</v>
      </c>
      <c r="L53" s="242">
        <f t="shared" si="5"/>
        <v>0</v>
      </c>
      <c r="M53" s="242">
        <f t="shared" si="6"/>
        <v>0</v>
      </c>
      <c r="N53" s="242">
        <f t="shared" si="7"/>
        <v>0</v>
      </c>
      <c r="O53" s="242"/>
      <c r="P53" s="242"/>
      <c r="Q53" s="242"/>
      <c r="R53" s="395"/>
      <c r="S53" s="332">
        <f t="shared" si="8"/>
        <v>7726200</v>
      </c>
      <c r="T53" s="86">
        <f>SUMIFS(Absen!$E:$E,Absen!$B:$B,'Master Driver'!$B:$B)</f>
        <v>27</v>
      </c>
      <c r="U53" s="86">
        <f>SUMIFS(Absen!$F:$F,Absen!$B:$B,'Master Driver'!$B:$B)</f>
        <v>2</v>
      </c>
      <c r="V53" s="86">
        <f>SUMIFS(Absen!$G:$G,Absen!$B:$B,'Master Driver'!$B:$B)</f>
        <v>0</v>
      </c>
      <c r="W53" s="86">
        <f>SUMIFS(Absen!$H:$H,Absen!$B:$B,'Master Driver'!$B:$B)</f>
        <v>0</v>
      </c>
      <c r="X53" s="86">
        <f>SUMIFS(Absen!$I:$I,Absen!$B:$B,'Master Driver'!$B:$B)</f>
        <v>0</v>
      </c>
      <c r="Y53" s="86">
        <f>SUMIFS(Absen!$J:$J,Absen!$B:$B,'Master Driver'!$B:$B)</f>
        <v>1</v>
      </c>
      <c r="Z53" s="86">
        <f>SUMIFS(Absen!$K:$K,Absen!$B:$B,'Master Driver'!$B:$B)</f>
        <v>0</v>
      </c>
      <c r="AA53" s="86">
        <f>SUMIFS(Absen!$L:$L,Absen!$B:$B,'Master Driver'!$B:$B)</f>
        <v>1</v>
      </c>
      <c r="AB53" s="86">
        <f>SUMIFS(Absen!$M:$M,Absen!$B:$B,'Master Driver'!$B:$B)</f>
        <v>0</v>
      </c>
      <c r="AC53" s="86">
        <f>SUMIFS(Absen!$N:$N,Absen!$B:$B,'Master Driver'!$B:$B)</f>
        <v>0</v>
      </c>
      <c r="AD53" s="86">
        <f t="shared" si="9"/>
        <v>31</v>
      </c>
      <c r="AE53" s="86">
        <f t="shared" si="10"/>
        <v>0</v>
      </c>
      <c r="AG53" s="39">
        <f>SUMIFS('Entry Data'!$A:$A,'Entry Data'!$AK:$AK,'Master Driver'!B53&amp;'Master Driver'!$AG$2)</f>
        <v>0</v>
      </c>
      <c r="AH53" s="40">
        <f>SUMIFS('Entry Data'!$U:$U,'Entry Data'!$AK:$AK,'Master Driver'!B53&amp;'Master Driver'!$AG$2)</f>
        <v>0</v>
      </c>
      <c r="AI53" s="39">
        <f>SUMIFS('Entry Data'!$A:$A,'Entry Data'!$AK:$AK,'Master Driver'!B53&amp;'Master Driver'!$AI$2)</f>
        <v>0</v>
      </c>
      <c r="AJ53" s="40">
        <f>SUMIFS('Entry Data'!$U:$U,'Entry Data'!$AK:$AK,'Master Driver'!B53&amp;'Master Driver'!$AI$2)</f>
        <v>0</v>
      </c>
      <c r="AK53" s="39">
        <f>SUMIFS('Entry Data'!$A:$A,'Entry Data'!$AK:$AK,'Master Driver'!B53&amp;'Master Driver'!$AK$2)</f>
        <v>152</v>
      </c>
      <c r="AL53" s="40">
        <f>SUMIFS('Entry Data'!$U:$U,'Entry Data'!$AK:$AK,'Master Driver'!B53&amp;'Master Driver'!$AK$2)</f>
        <v>3741.4099999999985</v>
      </c>
      <c r="AN53" s="74">
        <f t="shared" si="14"/>
        <v>49</v>
      </c>
      <c r="AP53" s="39">
        <f t="shared" si="15"/>
        <v>152</v>
      </c>
      <c r="AQ53" s="39">
        <f t="shared" si="12"/>
        <v>3741.4099999999985</v>
      </c>
      <c r="AR53" s="75"/>
    </row>
    <row r="54" spans="1:44" s="74" customFormat="1" x14ac:dyDescent="0.3">
      <c r="A54" s="76">
        <v>50</v>
      </c>
      <c r="B54" s="82" t="s">
        <v>116</v>
      </c>
      <c r="C54" s="79">
        <v>43745</v>
      </c>
      <c r="D54" s="85" t="s">
        <v>286</v>
      </c>
      <c r="E54" s="194">
        <v>3275000</v>
      </c>
      <c r="F54" s="242">
        <f t="shared" si="3"/>
        <v>3275000</v>
      </c>
      <c r="G54" s="242">
        <f>SUMIFS('Entry Data'!Y:Y,'Entry Data'!AC:AC,'Master Driver'!B54)</f>
        <v>459150</v>
      </c>
      <c r="I54" s="74">
        <v>50</v>
      </c>
      <c r="K54" s="242">
        <f t="shared" si="4"/>
        <v>35000</v>
      </c>
      <c r="L54" s="242">
        <f t="shared" si="5"/>
        <v>0</v>
      </c>
      <c r="M54" s="242">
        <f t="shared" si="6"/>
        <v>0</v>
      </c>
      <c r="N54" s="242">
        <f t="shared" si="7"/>
        <v>0</v>
      </c>
      <c r="O54" s="242"/>
      <c r="P54" s="242"/>
      <c r="Q54" s="242"/>
      <c r="R54" s="395"/>
      <c r="S54" s="332">
        <f t="shared" si="8"/>
        <v>3769150</v>
      </c>
      <c r="T54" s="86">
        <f>SUMIFS(Absen!$E:$E,Absen!$B:$B,'Master Driver'!$B:$B)</f>
        <v>7</v>
      </c>
      <c r="U54" s="86">
        <f>SUMIFS(Absen!$F:$F,Absen!$B:$B,'Master Driver'!$B:$B)</f>
        <v>1</v>
      </c>
      <c r="V54" s="86">
        <f>SUMIFS(Absen!$G:$G,Absen!$B:$B,'Master Driver'!$B:$B)</f>
        <v>0</v>
      </c>
      <c r="W54" s="86">
        <f>SUMIFS(Absen!$H:$H,Absen!$B:$B,'Master Driver'!$B:$B)</f>
        <v>0</v>
      </c>
      <c r="X54" s="86">
        <f>SUMIFS(Absen!$I:$I,Absen!$B:$B,'Master Driver'!$B:$B)</f>
        <v>0</v>
      </c>
      <c r="Y54" s="86">
        <f>SUMIFS(Absen!$J:$J,Absen!$B:$B,'Master Driver'!$B:$B)</f>
        <v>1</v>
      </c>
      <c r="Z54" s="86">
        <f>SUMIFS(Absen!$K:$K,Absen!$B:$B,'Master Driver'!$B:$B)</f>
        <v>0</v>
      </c>
      <c r="AA54" s="86">
        <f>SUMIFS(Absen!$L:$L,Absen!$B:$B,'Master Driver'!$B:$B)</f>
        <v>0</v>
      </c>
      <c r="AB54" s="86">
        <f>SUMIFS(Absen!$M:$M,Absen!$B:$B,'Master Driver'!$B:$B)</f>
        <v>21</v>
      </c>
      <c r="AC54" s="86">
        <f>SUMIFS(Absen!$N:$N,Absen!$B:$B,'Master Driver'!$B:$B)</f>
        <v>0</v>
      </c>
      <c r="AD54" s="86">
        <f t="shared" si="9"/>
        <v>30</v>
      </c>
      <c r="AE54" s="86">
        <f t="shared" si="10"/>
        <v>1</v>
      </c>
      <c r="AG54" s="39">
        <f>SUMIFS('Entry Data'!$A:$A,'Entry Data'!$AK:$AK,'Master Driver'!B54&amp;'Master Driver'!$AG$2)</f>
        <v>0</v>
      </c>
      <c r="AH54" s="40">
        <f>SUMIFS('Entry Data'!$U:$U,'Entry Data'!$AK:$AK,'Master Driver'!B54&amp;'Master Driver'!$AG$2)</f>
        <v>0</v>
      </c>
      <c r="AI54" s="39">
        <f>SUMIFS('Entry Data'!$A:$A,'Entry Data'!$AK:$AK,'Master Driver'!B54&amp;'Master Driver'!$AI$2)</f>
        <v>14</v>
      </c>
      <c r="AJ54" s="40">
        <f>SUMIFS('Entry Data'!$U:$U,'Entry Data'!$AK:$AK,'Master Driver'!B54&amp;'Master Driver'!$AI$2)</f>
        <v>460.18</v>
      </c>
      <c r="AK54" s="39">
        <f>SUMIFS('Entry Data'!$A:$A,'Entry Data'!$AK:$AK,'Master Driver'!B54&amp;'Master Driver'!$AK$2)</f>
        <v>0</v>
      </c>
      <c r="AL54" s="40">
        <f>SUMIFS('Entry Data'!$U:$U,'Entry Data'!$AK:$AK,'Master Driver'!B54&amp;'Master Driver'!$AK$2)</f>
        <v>0</v>
      </c>
      <c r="AN54" s="74">
        <f t="shared" si="14"/>
        <v>50</v>
      </c>
      <c r="AP54" s="39">
        <f t="shared" si="15"/>
        <v>14</v>
      </c>
      <c r="AQ54" s="39">
        <f t="shared" si="12"/>
        <v>460.18</v>
      </c>
      <c r="AR54" s="75"/>
    </row>
    <row r="55" spans="1:44" s="74" customFormat="1" x14ac:dyDescent="0.3">
      <c r="A55" s="76">
        <v>51</v>
      </c>
      <c r="B55" s="82" t="s">
        <v>61</v>
      </c>
      <c r="C55" s="79">
        <v>43775</v>
      </c>
      <c r="D55" s="85" t="s">
        <v>183</v>
      </c>
      <c r="E55" s="194">
        <v>3275000</v>
      </c>
      <c r="F55" s="242">
        <f t="shared" si="3"/>
        <v>3275000</v>
      </c>
      <c r="G55" s="242">
        <f>SUMIFS('Entry Data'!Y:Y,'Entry Data'!AC:AC,'Master Driver'!B55)</f>
        <v>3777400</v>
      </c>
      <c r="I55" s="74">
        <v>51</v>
      </c>
      <c r="K55" s="242">
        <f t="shared" si="4"/>
        <v>120000</v>
      </c>
      <c r="L55" s="242">
        <f t="shared" si="5"/>
        <v>0</v>
      </c>
      <c r="M55" s="242">
        <f t="shared" si="6"/>
        <v>0</v>
      </c>
      <c r="N55" s="242">
        <f t="shared" si="7"/>
        <v>0</v>
      </c>
      <c r="O55" s="242"/>
      <c r="P55" s="242"/>
      <c r="Q55" s="242"/>
      <c r="R55" s="395"/>
      <c r="S55" s="332">
        <f t="shared" si="8"/>
        <v>7172400</v>
      </c>
      <c r="T55" s="86">
        <f>SUMIFS(Absen!$E:$E,Absen!$B:$B,'Master Driver'!$B:$B)</f>
        <v>24</v>
      </c>
      <c r="U55" s="86">
        <f>SUMIFS(Absen!$F:$F,Absen!$B:$B,'Master Driver'!$B:$B)</f>
        <v>2</v>
      </c>
      <c r="V55" s="86">
        <f>SUMIFS(Absen!$G:$G,Absen!$B:$B,'Master Driver'!$B:$B)</f>
        <v>0</v>
      </c>
      <c r="W55" s="86">
        <f>SUMIFS(Absen!$H:$H,Absen!$B:$B,'Master Driver'!$B:$B)</f>
        <v>1</v>
      </c>
      <c r="X55" s="86">
        <f>SUMIFS(Absen!$I:$I,Absen!$B:$B,'Master Driver'!$B:$B)</f>
        <v>0</v>
      </c>
      <c r="Y55" s="86">
        <f>SUMIFS(Absen!$J:$J,Absen!$B:$B,'Master Driver'!$B:$B)</f>
        <v>3</v>
      </c>
      <c r="Z55" s="86">
        <f>SUMIFS(Absen!$K:$K,Absen!$B:$B,'Master Driver'!$B:$B)</f>
        <v>0</v>
      </c>
      <c r="AA55" s="86">
        <f>SUMIFS(Absen!$L:$L,Absen!$B:$B,'Master Driver'!$B:$B)</f>
        <v>1</v>
      </c>
      <c r="AB55" s="86">
        <f>SUMIFS(Absen!$M:$M,Absen!$B:$B,'Master Driver'!$B:$B)</f>
        <v>0</v>
      </c>
      <c r="AC55" s="86">
        <f>SUMIFS(Absen!$N:$N,Absen!$B:$B,'Master Driver'!$B:$B)</f>
        <v>0</v>
      </c>
      <c r="AD55" s="86">
        <f t="shared" si="9"/>
        <v>31</v>
      </c>
      <c r="AE55" s="86">
        <f t="shared" si="10"/>
        <v>0</v>
      </c>
      <c r="AG55" s="39">
        <f>SUMIFS('Entry Data'!$A:$A,'Entry Data'!$AK:$AK,'Master Driver'!B55&amp;'Master Driver'!$AG$2)</f>
        <v>37</v>
      </c>
      <c r="AH55" s="40">
        <f>SUMIFS('Entry Data'!$U:$U,'Entry Data'!$AK:$AK,'Master Driver'!B55&amp;'Master Driver'!$AG$2)</f>
        <v>971.70000000000016</v>
      </c>
      <c r="AI55" s="39">
        <f>SUMIFS('Entry Data'!$A:$A,'Entry Data'!$AK:$AK,'Master Driver'!B55&amp;'Master Driver'!$AI$2)</f>
        <v>81</v>
      </c>
      <c r="AJ55" s="40">
        <f>SUMIFS('Entry Data'!$U:$U,'Entry Data'!$AK:$AK,'Master Driver'!B55&amp;'Master Driver'!$AI$2)</f>
        <v>2458.7999999999984</v>
      </c>
      <c r="AK55" s="39">
        <f>SUMIFS('Entry Data'!$A:$A,'Entry Data'!$AK:$AK,'Master Driver'!B55&amp;'Master Driver'!$AK$2)</f>
        <v>3</v>
      </c>
      <c r="AL55" s="40">
        <f>SUMIFS('Entry Data'!$U:$U,'Entry Data'!$AK:$AK,'Master Driver'!B55&amp;'Master Driver'!$AK$2)</f>
        <v>75.14</v>
      </c>
      <c r="AN55" s="74">
        <f t="shared" si="14"/>
        <v>51</v>
      </c>
      <c r="AP55" s="39">
        <f t="shared" si="15"/>
        <v>121</v>
      </c>
      <c r="AQ55" s="39">
        <f t="shared" si="12"/>
        <v>3505.6399999999985</v>
      </c>
      <c r="AR55" s="75"/>
    </row>
    <row r="56" spans="1:44" s="74" customFormat="1" x14ac:dyDescent="0.3">
      <c r="A56" s="76">
        <v>52</v>
      </c>
      <c r="B56" s="82" t="s">
        <v>267</v>
      </c>
      <c r="C56" s="79">
        <v>43873</v>
      </c>
      <c r="D56" s="85" t="s">
        <v>286</v>
      </c>
      <c r="E56" s="194">
        <v>3275000</v>
      </c>
      <c r="F56" s="242">
        <f t="shared" si="3"/>
        <v>3275000</v>
      </c>
      <c r="G56" s="242">
        <f>SUMIFS('Entry Data'!Y:Y,'Entry Data'!AC:AC,'Master Driver'!B56)</f>
        <v>4141850</v>
      </c>
      <c r="I56" s="74">
        <v>52</v>
      </c>
      <c r="K56" s="242">
        <f t="shared" si="4"/>
        <v>140000</v>
      </c>
      <c r="L56" s="242">
        <f t="shared" si="5"/>
        <v>0</v>
      </c>
      <c r="M56" s="242">
        <f t="shared" si="6"/>
        <v>0</v>
      </c>
      <c r="N56" s="242">
        <f t="shared" si="7"/>
        <v>0</v>
      </c>
      <c r="O56" s="242"/>
      <c r="P56" s="242"/>
      <c r="Q56" s="242"/>
      <c r="R56" s="395"/>
      <c r="S56" s="332">
        <f t="shared" si="8"/>
        <v>7556850</v>
      </c>
      <c r="T56" s="86">
        <f>SUMIFS(Absen!$E:$E,Absen!$B:$B,'Master Driver'!$B:$B)</f>
        <v>28</v>
      </c>
      <c r="U56" s="86">
        <f>SUMIFS(Absen!$F:$F,Absen!$B:$B,'Master Driver'!$B:$B)</f>
        <v>1</v>
      </c>
      <c r="V56" s="86">
        <f>SUMIFS(Absen!$G:$G,Absen!$B:$B,'Master Driver'!$B:$B)</f>
        <v>0</v>
      </c>
      <c r="W56" s="86">
        <f>SUMIFS(Absen!$H:$H,Absen!$B:$B,'Master Driver'!$B:$B)</f>
        <v>0</v>
      </c>
      <c r="X56" s="86">
        <f>SUMIFS(Absen!$I:$I,Absen!$B:$B,'Master Driver'!$B:$B)</f>
        <v>0</v>
      </c>
      <c r="Y56" s="86">
        <f>SUMIFS(Absen!$J:$J,Absen!$B:$B,'Master Driver'!$B:$B)</f>
        <v>0</v>
      </c>
      <c r="Z56" s="86">
        <f>SUMIFS(Absen!$K:$K,Absen!$B:$B,'Master Driver'!$B:$B)</f>
        <v>0</v>
      </c>
      <c r="AA56" s="86">
        <f>SUMIFS(Absen!$L:$L,Absen!$B:$B,'Master Driver'!$B:$B)</f>
        <v>2</v>
      </c>
      <c r="AB56" s="86">
        <f>SUMIFS(Absen!$M:$M,Absen!$B:$B,'Master Driver'!$B:$B)</f>
        <v>0</v>
      </c>
      <c r="AC56" s="86">
        <f>SUMIFS(Absen!$N:$N,Absen!$B:$B,'Master Driver'!$B:$B)</f>
        <v>0</v>
      </c>
      <c r="AD56" s="86">
        <f t="shared" si="9"/>
        <v>31</v>
      </c>
      <c r="AE56" s="86">
        <f t="shared" si="10"/>
        <v>0</v>
      </c>
      <c r="AG56" s="39">
        <f>SUMIFS('Entry Data'!$A:$A,'Entry Data'!$AK:$AK,'Master Driver'!B56&amp;'Master Driver'!$AG$2)</f>
        <v>114</v>
      </c>
      <c r="AH56" s="40">
        <f>SUMIFS('Entry Data'!$U:$U,'Entry Data'!$AK:$AK,'Master Driver'!B56&amp;'Master Driver'!$AG$2)</f>
        <v>2882.5399999999986</v>
      </c>
      <c r="AI56" s="39">
        <f>SUMIFS('Entry Data'!$A:$A,'Entry Data'!$AK:$AK,'Master Driver'!B56&amp;'Master Driver'!$AI$2)</f>
        <v>0</v>
      </c>
      <c r="AJ56" s="40">
        <f>SUMIFS('Entry Data'!$U:$U,'Entry Data'!$AK:$AK,'Master Driver'!B56&amp;'Master Driver'!$AI$2)</f>
        <v>0</v>
      </c>
      <c r="AK56" s="39">
        <f>SUMIFS('Entry Data'!$A:$A,'Entry Data'!$AK:$AK,'Master Driver'!B56&amp;'Master Driver'!$AK$2)</f>
        <v>24</v>
      </c>
      <c r="AL56" s="40">
        <f>SUMIFS('Entry Data'!$U:$U,'Entry Data'!$AK:$AK,'Master Driver'!B56&amp;'Master Driver'!$AK$2)</f>
        <v>591.64</v>
      </c>
      <c r="AN56" s="74">
        <f t="shared" si="14"/>
        <v>52</v>
      </c>
      <c r="AP56" s="39">
        <f t="shared" si="15"/>
        <v>138</v>
      </c>
      <c r="AQ56" s="39">
        <f t="shared" si="12"/>
        <v>3474.1799999999985</v>
      </c>
      <c r="AR56" s="75"/>
    </row>
    <row r="57" spans="1:44" s="74" customFormat="1" x14ac:dyDescent="0.3">
      <c r="A57" s="76">
        <v>53</v>
      </c>
      <c r="B57" s="82" t="s">
        <v>68</v>
      </c>
      <c r="C57" s="79">
        <v>43985</v>
      </c>
      <c r="D57" s="85" t="s">
        <v>268</v>
      </c>
      <c r="E57" s="194">
        <v>3275000</v>
      </c>
      <c r="F57" s="242">
        <f t="shared" si="3"/>
        <v>2641129.0322580645</v>
      </c>
      <c r="G57" s="242">
        <f>SUMIFS('Entry Data'!Y:Y,'Entry Data'!AC:AC,'Master Driver'!B57)</f>
        <v>2724900</v>
      </c>
      <c r="H57" s="74" t="s">
        <v>285</v>
      </c>
      <c r="I57" s="74">
        <v>53</v>
      </c>
      <c r="K57" s="242">
        <f t="shared" si="4"/>
        <v>110000</v>
      </c>
      <c r="L57" s="242">
        <f t="shared" si="5"/>
        <v>105645.16129032258</v>
      </c>
      <c r="M57" s="242">
        <f t="shared" si="6"/>
        <v>0</v>
      </c>
      <c r="N57" s="242">
        <f t="shared" si="7"/>
        <v>528225.80645161285</v>
      </c>
      <c r="O57" s="242"/>
      <c r="P57" s="242"/>
      <c r="Q57" s="242"/>
      <c r="R57" s="395"/>
      <c r="S57" s="332">
        <f t="shared" si="8"/>
        <v>5476029.0322580645</v>
      </c>
      <c r="T57" s="86">
        <f>SUMIFS(Absen!$E:$E,Absen!$B:$B,'Master Driver'!$B:$B)</f>
        <v>22</v>
      </c>
      <c r="U57" s="86">
        <f>SUMIFS(Absen!$F:$F,Absen!$B:$B,'Master Driver'!$B:$B)</f>
        <v>0</v>
      </c>
      <c r="V57" s="86">
        <f>SUMIFS(Absen!$G:$G,Absen!$B:$B,'Master Driver'!$B:$B)</f>
        <v>1</v>
      </c>
      <c r="W57" s="86">
        <f>SUMIFS(Absen!$H:$H,Absen!$B:$B,'Master Driver'!$B:$B)</f>
        <v>0</v>
      </c>
      <c r="X57" s="86">
        <f>SUMIFS(Absen!$I:$I,Absen!$B:$B,'Master Driver'!$B:$B)</f>
        <v>0</v>
      </c>
      <c r="Y57" s="86">
        <f>SUMIFS(Absen!$J:$J,Absen!$B:$B,'Master Driver'!$B:$B)</f>
        <v>1</v>
      </c>
      <c r="Z57" s="86">
        <f>SUMIFS(Absen!$K:$K,Absen!$B:$B,'Master Driver'!$B:$B)</f>
        <v>5</v>
      </c>
      <c r="AA57" s="86">
        <f>SUMIFS(Absen!$L:$L,Absen!$B:$B,'Master Driver'!$B:$B)</f>
        <v>2</v>
      </c>
      <c r="AB57" s="86">
        <f>SUMIFS(Absen!$M:$M,Absen!$B:$B,'Master Driver'!$B:$B)</f>
        <v>0</v>
      </c>
      <c r="AC57" s="86">
        <f>SUMIFS(Absen!$N:$N,Absen!$B:$B,'Master Driver'!$B:$B)</f>
        <v>0</v>
      </c>
      <c r="AD57" s="86">
        <f t="shared" si="9"/>
        <v>31</v>
      </c>
      <c r="AE57" s="86">
        <f t="shared" si="10"/>
        <v>0</v>
      </c>
      <c r="AG57" s="39">
        <f>SUMIFS('Entry Data'!$A:$A,'Entry Data'!$AK:$AK,'Master Driver'!B57&amp;'Master Driver'!$AG$2)</f>
        <v>0</v>
      </c>
      <c r="AH57" s="40">
        <f>SUMIFS('Entry Data'!$U:$U,'Entry Data'!$AK:$AK,'Master Driver'!B57&amp;'Master Driver'!$AG$2)</f>
        <v>0</v>
      </c>
      <c r="AI57" s="39">
        <f>SUMIFS('Entry Data'!$A:$A,'Entry Data'!$AK:$AK,'Master Driver'!B57&amp;'Master Driver'!$AI$2)</f>
        <v>0</v>
      </c>
      <c r="AJ57" s="40">
        <f>SUMIFS('Entry Data'!$U:$U,'Entry Data'!$AK:$AK,'Master Driver'!B57&amp;'Master Driver'!$AI$2)</f>
        <v>0</v>
      </c>
      <c r="AK57" s="39">
        <f>SUMIFS('Entry Data'!$A:$A,'Entry Data'!$AK:$AK,'Master Driver'!B57&amp;'Master Driver'!$AK$2)</f>
        <v>94</v>
      </c>
      <c r="AL57" s="40">
        <f>SUMIFS('Entry Data'!$U:$U,'Entry Data'!$AK:$AK,'Master Driver'!B57&amp;'Master Driver'!$AK$2)</f>
        <v>2331.0999999999985</v>
      </c>
      <c r="AN57" s="74">
        <f t="shared" si="14"/>
        <v>53</v>
      </c>
      <c r="AP57" s="39">
        <f t="shared" si="15"/>
        <v>94</v>
      </c>
      <c r="AQ57" s="39">
        <f t="shared" si="12"/>
        <v>2331.0999999999985</v>
      </c>
      <c r="AR57" s="75"/>
    </row>
    <row r="58" spans="1:44" s="74" customFormat="1" x14ac:dyDescent="0.3">
      <c r="A58" s="76">
        <v>54</v>
      </c>
      <c r="B58" s="82" t="s">
        <v>377</v>
      </c>
      <c r="C58" s="79">
        <v>44084</v>
      </c>
      <c r="D58" s="85" t="s">
        <v>286</v>
      </c>
      <c r="E58" s="194">
        <v>3275000</v>
      </c>
      <c r="F58" s="242">
        <f t="shared" si="3"/>
        <v>3063709.6774193547</v>
      </c>
      <c r="G58" s="242">
        <f>SUMIFS('Entry Data'!Y:Y,'Entry Data'!AC:AC,'Master Driver'!B58)</f>
        <v>3942400</v>
      </c>
      <c r="I58" s="74">
        <v>54</v>
      </c>
      <c r="K58" s="242">
        <f t="shared" si="4"/>
        <v>120000</v>
      </c>
      <c r="L58" s="242">
        <f t="shared" si="5"/>
        <v>105645.16129032258</v>
      </c>
      <c r="M58" s="242">
        <f t="shared" si="6"/>
        <v>105645.16129032258</v>
      </c>
      <c r="N58" s="242">
        <f t="shared" si="7"/>
        <v>0</v>
      </c>
      <c r="O58" s="242"/>
      <c r="P58" s="242"/>
      <c r="Q58" s="242"/>
      <c r="R58" s="395"/>
      <c r="S58" s="332">
        <f t="shared" si="8"/>
        <v>7126109.6774193551</v>
      </c>
      <c r="T58" s="86">
        <f>SUMIFS(Absen!$E:$E,Absen!$B:$B,'Master Driver'!$B:$B)</f>
        <v>24</v>
      </c>
      <c r="U58" s="86">
        <f>SUMIFS(Absen!$F:$F,Absen!$B:$B,'Master Driver'!$B:$B)</f>
        <v>2</v>
      </c>
      <c r="V58" s="86">
        <f>SUMIFS(Absen!$G:$G,Absen!$B:$B,'Master Driver'!$B:$B)</f>
        <v>1</v>
      </c>
      <c r="W58" s="86">
        <f>SUMIFS(Absen!$H:$H,Absen!$B:$B,'Master Driver'!$B:$B)</f>
        <v>0</v>
      </c>
      <c r="X58" s="86">
        <f>SUMIFS(Absen!$I:$I,Absen!$B:$B,'Master Driver'!$B:$B)</f>
        <v>1</v>
      </c>
      <c r="Y58" s="86">
        <f>SUMIFS(Absen!$J:$J,Absen!$B:$B,'Master Driver'!$B:$B)</f>
        <v>2</v>
      </c>
      <c r="Z58" s="86">
        <f>SUMIFS(Absen!$K:$K,Absen!$B:$B,'Master Driver'!$B:$B)</f>
        <v>0</v>
      </c>
      <c r="AA58" s="86">
        <f>SUMIFS(Absen!$L:$L,Absen!$B:$B,'Master Driver'!$B:$B)</f>
        <v>1</v>
      </c>
      <c r="AB58" s="86">
        <f>SUMIFS(Absen!$M:$M,Absen!$B:$B,'Master Driver'!$B:$B)</f>
        <v>0</v>
      </c>
      <c r="AC58" s="86">
        <f>SUMIFS(Absen!$N:$N,Absen!$B:$B,'Master Driver'!$B:$B)</f>
        <v>0</v>
      </c>
      <c r="AD58" s="86">
        <f t="shared" si="9"/>
        <v>31</v>
      </c>
      <c r="AE58" s="86">
        <f t="shared" si="10"/>
        <v>0</v>
      </c>
      <c r="AG58" s="39">
        <f>SUMIFS('Entry Data'!$A:$A,'Entry Data'!$AK:$AK,'Master Driver'!B58&amp;'Master Driver'!$AG$2)</f>
        <v>99</v>
      </c>
      <c r="AH58" s="40">
        <f>SUMIFS('Entry Data'!$U:$U,'Entry Data'!$AK:$AK,'Master Driver'!B58&amp;'Master Driver'!$AG$2)</f>
        <v>2585.2599999999993</v>
      </c>
      <c r="AI58" s="39">
        <f>SUMIFS('Entry Data'!$A:$A,'Entry Data'!$AK:$AK,'Master Driver'!B58&amp;'Master Driver'!$AI$2)</f>
        <v>6</v>
      </c>
      <c r="AJ58" s="40">
        <f>SUMIFS('Entry Data'!$U:$U,'Entry Data'!$AK:$AK,'Master Driver'!B58&amp;'Master Driver'!$AI$2)</f>
        <v>188.58</v>
      </c>
      <c r="AK58" s="39">
        <f>SUMIFS('Entry Data'!$A:$A,'Entry Data'!$AK:$AK,'Master Driver'!B58&amp;'Master Driver'!$AK$2)</f>
        <v>23</v>
      </c>
      <c r="AL58" s="40">
        <f>SUMIFS('Entry Data'!$U:$U,'Entry Data'!$AK:$AK,'Master Driver'!B58&amp;'Master Driver'!$AK$2)</f>
        <v>553.81999999999994</v>
      </c>
      <c r="AN58" s="74">
        <f t="shared" si="14"/>
        <v>54</v>
      </c>
      <c r="AP58" s="39">
        <f t="shared" si="15"/>
        <v>128</v>
      </c>
      <c r="AQ58" s="39">
        <f t="shared" si="12"/>
        <v>3327.6599999999989</v>
      </c>
      <c r="AR58" s="75"/>
    </row>
    <row r="59" spans="1:44" s="74" customFormat="1" x14ac:dyDescent="0.3">
      <c r="A59" s="76">
        <v>55</v>
      </c>
      <c r="B59" s="83" t="s">
        <v>374</v>
      </c>
      <c r="C59" s="79">
        <v>44095</v>
      </c>
      <c r="D59" s="85" t="s">
        <v>286</v>
      </c>
      <c r="E59" s="194">
        <v>3275000</v>
      </c>
      <c r="F59" s="242">
        <f t="shared" si="3"/>
        <v>0</v>
      </c>
      <c r="G59" s="242">
        <f>SUMIFS('Entry Data'!Y:Y,'Entry Data'!AC:AC,'Master Driver'!B59)</f>
        <v>0</v>
      </c>
      <c r="I59" s="74">
        <v>55</v>
      </c>
      <c r="K59" s="242">
        <f t="shared" si="4"/>
        <v>0</v>
      </c>
      <c r="L59" s="242">
        <f t="shared" si="5"/>
        <v>0</v>
      </c>
      <c r="M59" s="242">
        <f t="shared" si="6"/>
        <v>0</v>
      </c>
      <c r="N59" s="242">
        <f t="shared" si="7"/>
        <v>3275000</v>
      </c>
      <c r="O59" s="242"/>
      <c r="P59" s="242"/>
      <c r="Q59" s="242"/>
      <c r="R59" s="395"/>
      <c r="S59" s="332">
        <f t="shared" si="8"/>
        <v>0</v>
      </c>
      <c r="T59" s="86">
        <f>SUMIFS(Absen!$E:$E,Absen!$B:$B,'Master Driver'!$B:$B)</f>
        <v>0</v>
      </c>
      <c r="U59" s="86">
        <f>SUMIFS(Absen!$F:$F,Absen!$B:$B,'Master Driver'!$B:$B)</f>
        <v>0</v>
      </c>
      <c r="V59" s="86">
        <f>SUMIFS(Absen!$G:$G,Absen!$B:$B,'Master Driver'!$B:$B)</f>
        <v>0</v>
      </c>
      <c r="W59" s="86">
        <f>SUMIFS(Absen!$H:$H,Absen!$B:$B,'Master Driver'!$B:$B)</f>
        <v>0</v>
      </c>
      <c r="X59" s="86">
        <f>SUMIFS(Absen!$I:$I,Absen!$B:$B,'Master Driver'!$B:$B)</f>
        <v>0</v>
      </c>
      <c r="Y59" s="86">
        <f>SUMIFS(Absen!$J:$J,Absen!$B:$B,'Master Driver'!$B:$B)</f>
        <v>0</v>
      </c>
      <c r="Z59" s="86">
        <f>SUMIFS(Absen!$K:$K,Absen!$B:$B,'Master Driver'!$B:$B)</f>
        <v>31</v>
      </c>
      <c r="AA59" s="86">
        <f>SUMIFS(Absen!$L:$L,Absen!$B:$B,'Master Driver'!$B:$B)</f>
        <v>0</v>
      </c>
      <c r="AB59" s="86">
        <f>SUMIFS(Absen!$M:$M,Absen!$B:$B,'Master Driver'!$B:$B)</f>
        <v>0</v>
      </c>
      <c r="AC59" s="86">
        <f>SUMIFS(Absen!$N:$N,Absen!$B:$B,'Master Driver'!$B:$B)</f>
        <v>0</v>
      </c>
      <c r="AD59" s="86">
        <f t="shared" si="9"/>
        <v>31</v>
      </c>
      <c r="AE59" s="86">
        <f t="shared" si="10"/>
        <v>0</v>
      </c>
      <c r="AG59" s="39">
        <f>SUMIFS('Entry Data'!$A:$A,'Entry Data'!$AK:$AK,'Master Driver'!B59&amp;'Master Driver'!$AG$2)</f>
        <v>0</v>
      </c>
      <c r="AH59" s="40">
        <f>SUMIFS('Entry Data'!$U:$U,'Entry Data'!$AK:$AK,'Master Driver'!B59&amp;'Master Driver'!$AG$2)</f>
        <v>0</v>
      </c>
      <c r="AI59" s="39">
        <f>SUMIFS('Entry Data'!$A:$A,'Entry Data'!$AK:$AK,'Master Driver'!B59&amp;'Master Driver'!$AI$2)</f>
        <v>0</v>
      </c>
      <c r="AJ59" s="40">
        <f>SUMIFS('Entry Data'!$U:$U,'Entry Data'!$AK:$AK,'Master Driver'!B59&amp;'Master Driver'!$AI$2)</f>
        <v>0</v>
      </c>
      <c r="AK59" s="39">
        <f>SUMIFS('Entry Data'!$A:$A,'Entry Data'!$AK:$AK,'Master Driver'!B59&amp;'Master Driver'!$AK$2)</f>
        <v>0</v>
      </c>
      <c r="AL59" s="40">
        <f>SUMIFS('Entry Data'!$U:$U,'Entry Data'!$AK:$AK,'Master Driver'!B59&amp;'Master Driver'!$AK$2)</f>
        <v>0</v>
      </c>
      <c r="AN59" s="74">
        <f t="shared" si="14"/>
        <v>55</v>
      </c>
      <c r="AP59" s="39">
        <f t="shared" si="15"/>
        <v>0</v>
      </c>
      <c r="AQ59" s="39">
        <f t="shared" si="12"/>
        <v>0</v>
      </c>
      <c r="AR59" s="75"/>
    </row>
    <row r="60" spans="1:44" s="74" customFormat="1" x14ac:dyDescent="0.3">
      <c r="A60" s="76">
        <v>56</v>
      </c>
      <c r="B60" s="82" t="s">
        <v>74</v>
      </c>
      <c r="C60" s="79">
        <v>44097</v>
      </c>
      <c r="D60" s="85" t="s">
        <v>183</v>
      </c>
      <c r="E60" s="194">
        <v>3275000</v>
      </c>
      <c r="F60" s="242">
        <f t="shared" si="3"/>
        <v>3275000</v>
      </c>
      <c r="G60" s="242">
        <f>SUMIFS('Entry Data'!Y:Y,'Entry Data'!AC:AC,'Master Driver'!B60)</f>
        <v>3447850</v>
      </c>
      <c r="I60" s="74">
        <v>56</v>
      </c>
      <c r="K60" s="242">
        <f t="shared" si="4"/>
        <v>95000</v>
      </c>
      <c r="L60" s="242">
        <f t="shared" si="5"/>
        <v>0</v>
      </c>
      <c r="M60" s="242">
        <f t="shared" si="6"/>
        <v>0</v>
      </c>
      <c r="N60" s="242">
        <f t="shared" si="7"/>
        <v>0</v>
      </c>
      <c r="O60" s="242"/>
      <c r="P60" s="242"/>
      <c r="Q60" s="242"/>
      <c r="R60" s="395"/>
      <c r="S60" s="332">
        <f t="shared" si="8"/>
        <v>6817850</v>
      </c>
      <c r="T60" s="86">
        <f>SUMIFS(Absen!$E:$E,Absen!$B:$B,'Master Driver'!$B:$B)</f>
        <v>19</v>
      </c>
      <c r="U60" s="86">
        <f>SUMIFS(Absen!$F:$F,Absen!$B:$B,'Master Driver'!$B:$B)</f>
        <v>2</v>
      </c>
      <c r="V60" s="86">
        <f>SUMIFS(Absen!$G:$G,Absen!$B:$B,'Master Driver'!$B:$B)</f>
        <v>0</v>
      </c>
      <c r="W60" s="86">
        <f>SUMIFS(Absen!$H:$H,Absen!$B:$B,'Master Driver'!$B:$B)</f>
        <v>0</v>
      </c>
      <c r="X60" s="86">
        <f>SUMIFS(Absen!$I:$I,Absen!$B:$B,'Master Driver'!$B:$B)</f>
        <v>0</v>
      </c>
      <c r="Y60" s="86">
        <f>SUMIFS(Absen!$J:$J,Absen!$B:$B,'Master Driver'!$B:$B)</f>
        <v>9</v>
      </c>
      <c r="Z60" s="86">
        <f>SUMIFS(Absen!$K:$K,Absen!$B:$B,'Master Driver'!$B:$B)</f>
        <v>0</v>
      </c>
      <c r="AA60" s="86">
        <f>SUMIFS(Absen!$L:$L,Absen!$B:$B,'Master Driver'!$B:$B)</f>
        <v>1</v>
      </c>
      <c r="AB60" s="86">
        <f>SUMIFS(Absen!$M:$M,Absen!$B:$B,'Master Driver'!$B:$B)</f>
        <v>0</v>
      </c>
      <c r="AC60" s="86">
        <f>SUMIFS(Absen!$N:$N,Absen!$B:$B,'Master Driver'!$B:$B)</f>
        <v>0</v>
      </c>
      <c r="AD60" s="86">
        <f t="shared" si="9"/>
        <v>31</v>
      </c>
      <c r="AE60" s="86">
        <f t="shared" si="10"/>
        <v>0</v>
      </c>
      <c r="AG60" s="39">
        <f>SUMIFS('Entry Data'!$A:$A,'Entry Data'!$AK:$AK,'Master Driver'!B60&amp;'Master Driver'!$AG$2)</f>
        <v>100</v>
      </c>
      <c r="AH60" s="40">
        <f>SUMIFS('Entry Data'!$U:$U,'Entry Data'!$AK:$AK,'Master Driver'!B60&amp;'Master Driver'!$AG$2)</f>
        <v>2532.84</v>
      </c>
      <c r="AI60" s="39">
        <f>SUMIFS('Entry Data'!$A:$A,'Entry Data'!$AK:$AK,'Master Driver'!B60&amp;'Master Driver'!$AI$2)</f>
        <v>10</v>
      </c>
      <c r="AJ60" s="40">
        <f>SUMIFS('Entry Data'!$U:$U,'Entry Data'!$AK:$AK,'Master Driver'!B60&amp;'Master Driver'!$AI$2)</f>
        <v>280.88</v>
      </c>
      <c r="AK60" s="39">
        <f>SUMIFS('Entry Data'!$A:$A,'Entry Data'!$AK:$AK,'Master Driver'!B60&amp;'Master Driver'!$AK$2)</f>
        <v>0</v>
      </c>
      <c r="AL60" s="40">
        <f>SUMIFS('Entry Data'!$U:$U,'Entry Data'!$AK:$AK,'Master Driver'!B60&amp;'Master Driver'!$AK$2)</f>
        <v>0</v>
      </c>
      <c r="AN60" s="74">
        <f t="shared" si="14"/>
        <v>56</v>
      </c>
      <c r="AP60" s="39">
        <f t="shared" si="15"/>
        <v>110</v>
      </c>
      <c r="AQ60" s="39">
        <f t="shared" si="12"/>
        <v>2813.7200000000003</v>
      </c>
      <c r="AR60" s="75"/>
    </row>
    <row r="61" spans="1:44" s="74" customFormat="1" x14ac:dyDescent="0.3">
      <c r="A61" s="76">
        <v>57</v>
      </c>
      <c r="B61" s="82" t="s">
        <v>187</v>
      </c>
      <c r="C61" s="78">
        <v>44146</v>
      </c>
      <c r="D61" s="85" t="s">
        <v>183</v>
      </c>
      <c r="E61" s="194">
        <v>3275000</v>
      </c>
      <c r="F61" s="242">
        <f t="shared" si="3"/>
        <v>3275000</v>
      </c>
      <c r="G61" s="242">
        <f>SUMIFS('Entry Data'!Y:Y,'Entry Data'!AC:AC,'Master Driver'!B61)</f>
        <v>4752500</v>
      </c>
      <c r="I61" s="74">
        <v>57</v>
      </c>
      <c r="K61" s="242">
        <f t="shared" si="4"/>
        <v>135000</v>
      </c>
      <c r="L61" s="242">
        <f t="shared" si="5"/>
        <v>0</v>
      </c>
      <c r="M61" s="242">
        <f t="shared" si="6"/>
        <v>0</v>
      </c>
      <c r="N61" s="242">
        <f t="shared" si="7"/>
        <v>0</v>
      </c>
      <c r="O61" s="242"/>
      <c r="P61" s="242"/>
      <c r="Q61" s="242"/>
      <c r="R61" s="395"/>
      <c r="S61" s="332">
        <f t="shared" si="8"/>
        <v>8162500</v>
      </c>
      <c r="T61" s="86">
        <f>SUMIFS(Absen!$E:$E,Absen!$B:$B,'Master Driver'!$B:$B)</f>
        <v>27</v>
      </c>
      <c r="U61" s="86">
        <f>SUMIFS(Absen!$F:$F,Absen!$B:$B,'Master Driver'!$B:$B)</f>
        <v>2</v>
      </c>
      <c r="V61" s="86">
        <f>SUMIFS(Absen!$G:$G,Absen!$B:$B,'Master Driver'!$B:$B)</f>
        <v>0</v>
      </c>
      <c r="W61" s="86">
        <f>SUMIFS(Absen!$H:$H,Absen!$B:$B,'Master Driver'!$B:$B)</f>
        <v>0</v>
      </c>
      <c r="X61" s="86">
        <f>SUMIFS(Absen!$I:$I,Absen!$B:$B,'Master Driver'!$B:$B)</f>
        <v>0</v>
      </c>
      <c r="Y61" s="86">
        <f>SUMIFS(Absen!$J:$J,Absen!$B:$B,'Master Driver'!$B:$B)</f>
        <v>1</v>
      </c>
      <c r="Z61" s="86">
        <f>SUMIFS(Absen!$K:$K,Absen!$B:$B,'Master Driver'!$B:$B)</f>
        <v>0</v>
      </c>
      <c r="AA61" s="86">
        <f>SUMIFS(Absen!$L:$L,Absen!$B:$B,'Master Driver'!$B:$B)</f>
        <v>1</v>
      </c>
      <c r="AB61" s="86">
        <f>SUMIFS(Absen!$M:$M,Absen!$B:$B,'Master Driver'!$B:$B)</f>
        <v>0</v>
      </c>
      <c r="AC61" s="86">
        <f>SUMIFS(Absen!$N:$N,Absen!$B:$B,'Master Driver'!$B:$B)</f>
        <v>0</v>
      </c>
      <c r="AD61" s="86">
        <f t="shared" si="9"/>
        <v>31</v>
      </c>
      <c r="AE61" s="86">
        <f t="shared" si="10"/>
        <v>0</v>
      </c>
      <c r="AG61" s="39">
        <f>SUMIFS('Entry Data'!$A:$A,'Entry Data'!$AK:$AK,'Master Driver'!B61&amp;'Master Driver'!$AG$2)</f>
        <v>26</v>
      </c>
      <c r="AH61" s="40">
        <f>SUMIFS('Entry Data'!$U:$U,'Entry Data'!$AK:$AK,'Master Driver'!B61&amp;'Master Driver'!$AG$2)</f>
        <v>789.74000000000012</v>
      </c>
      <c r="AI61" s="39">
        <f>SUMIFS('Entry Data'!$A:$A,'Entry Data'!$AK:$AK,'Master Driver'!B61&amp;'Master Driver'!$AI$2)</f>
        <v>14</v>
      </c>
      <c r="AJ61" s="40">
        <f>SUMIFS('Entry Data'!$U:$U,'Entry Data'!$AK:$AK,'Master Driver'!B61&amp;'Master Driver'!$AI$2)</f>
        <v>441.38000000000005</v>
      </c>
      <c r="AK61" s="39">
        <f>SUMIFS('Entry Data'!$A:$A,'Entry Data'!$AK:$AK,'Master Driver'!B61&amp;'Master Driver'!$AK$2)</f>
        <v>108</v>
      </c>
      <c r="AL61" s="40">
        <f>SUMIFS('Entry Data'!$U:$U,'Entry Data'!$AK:$AK,'Master Driver'!B61&amp;'Master Driver'!$AK$2)</f>
        <v>2663.3799999999992</v>
      </c>
      <c r="AN61" s="74">
        <f t="shared" si="14"/>
        <v>57</v>
      </c>
      <c r="AP61" s="39">
        <f t="shared" si="11"/>
        <v>148</v>
      </c>
      <c r="AQ61" s="39">
        <f t="shared" si="12"/>
        <v>3894.4999999999991</v>
      </c>
      <c r="AR61" s="75"/>
    </row>
    <row r="62" spans="1:44" s="74" customFormat="1" x14ac:dyDescent="0.3">
      <c r="A62" s="76">
        <v>58</v>
      </c>
      <c r="B62" s="82" t="s">
        <v>266</v>
      </c>
      <c r="C62" s="79">
        <v>44146</v>
      </c>
      <c r="D62" s="85" t="s">
        <v>183</v>
      </c>
      <c r="E62" s="194">
        <v>3275000</v>
      </c>
      <c r="F62" s="242">
        <f t="shared" si="3"/>
        <v>3275000</v>
      </c>
      <c r="G62" s="242">
        <f>SUMIFS('Entry Data'!Y:Y,'Entry Data'!AC:AC,'Master Driver'!B62)</f>
        <v>3448100</v>
      </c>
      <c r="I62" s="74">
        <v>58</v>
      </c>
      <c r="K62" s="242">
        <f t="shared" si="4"/>
        <v>115000</v>
      </c>
      <c r="L62" s="242">
        <f t="shared" si="5"/>
        <v>0</v>
      </c>
      <c r="M62" s="242">
        <f t="shared" si="6"/>
        <v>0</v>
      </c>
      <c r="N62" s="242">
        <f t="shared" si="7"/>
        <v>0</v>
      </c>
      <c r="O62" s="242"/>
      <c r="P62" s="242"/>
      <c r="Q62" s="242"/>
      <c r="R62" s="395"/>
      <c r="S62" s="332">
        <f t="shared" si="8"/>
        <v>6838100</v>
      </c>
      <c r="T62" s="86">
        <f>SUMIFS(Absen!$E:$E,Absen!$B:$B,'Master Driver'!$B:$B)</f>
        <v>23</v>
      </c>
      <c r="U62" s="86">
        <f>SUMIFS(Absen!$F:$F,Absen!$B:$B,'Master Driver'!$B:$B)</f>
        <v>1</v>
      </c>
      <c r="V62" s="86">
        <f>SUMIFS(Absen!$G:$G,Absen!$B:$B,'Master Driver'!$B:$B)</f>
        <v>0</v>
      </c>
      <c r="W62" s="86">
        <f>SUMIFS(Absen!$H:$H,Absen!$B:$B,'Master Driver'!$B:$B)</f>
        <v>0</v>
      </c>
      <c r="X62" s="86">
        <f>SUMIFS(Absen!$I:$I,Absen!$B:$B,'Master Driver'!$B:$B)</f>
        <v>0</v>
      </c>
      <c r="Y62" s="86">
        <f>SUMIFS(Absen!$J:$J,Absen!$B:$B,'Master Driver'!$B:$B)</f>
        <v>5</v>
      </c>
      <c r="Z62" s="86">
        <f>SUMIFS(Absen!$K:$K,Absen!$B:$B,'Master Driver'!$B:$B)</f>
        <v>0</v>
      </c>
      <c r="AA62" s="86">
        <f>SUMIFS(Absen!$L:$L,Absen!$B:$B,'Master Driver'!$B:$B)</f>
        <v>2</v>
      </c>
      <c r="AB62" s="86">
        <f>SUMIFS(Absen!$M:$M,Absen!$B:$B,'Master Driver'!$B:$B)</f>
        <v>0</v>
      </c>
      <c r="AC62" s="86">
        <f>SUMIFS(Absen!$N:$N,Absen!$B:$B,'Master Driver'!$B:$B)</f>
        <v>0</v>
      </c>
      <c r="AD62" s="86">
        <f t="shared" si="9"/>
        <v>31</v>
      </c>
      <c r="AE62" s="86">
        <f t="shared" si="10"/>
        <v>0</v>
      </c>
      <c r="AG62" s="39">
        <f>SUMIFS('Entry Data'!$A:$A,'Entry Data'!$AK:$AK,'Master Driver'!B62&amp;'Master Driver'!$AG$2)</f>
        <v>71</v>
      </c>
      <c r="AH62" s="40">
        <f>SUMIFS('Entry Data'!$U:$U,'Entry Data'!$AK:$AK,'Master Driver'!B62&amp;'Master Driver'!$AG$2)</f>
        <v>2288.7000000000003</v>
      </c>
      <c r="AI62" s="39">
        <f>SUMIFS('Entry Data'!$A:$A,'Entry Data'!$AK:$AK,'Master Driver'!B62&amp;'Master Driver'!$AI$2)</f>
        <v>19</v>
      </c>
      <c r="AJ62" s="40">
        <f>SUMIFS('Entry Data'!$U:$U,'Entry Data'!$AK:$AK,'Master Driver'!B62&amp;'Master Driver'!$AI$2)</f>
        <v>610.72000000000014</v>
      </c>
      <c r="AK62" s="39">
        <f>SUMIFS('Entry Data'!$A:$A,'Entry Data'!$AK:$AK,'Master Driver'!B62&amp;'Master Driver'!$AK$2)</f>
        <v>7</v>
      </c>
      <c r="AL62" s="40">
        <f>SUMIFS('Entry Data'!$U:$U,'Entry Data'!$AK:$AK,'Master Driver'!B62&amp;'Master Driver'!$AK$2)</f>
        <v>175.68</v>
      </c>
      <c r="AN62" s="74">
        <f t="shared" si="14"/>
        <v>58</v>
      </c>
      <c r="AP62" s="39">
        <f>SUM(AG62,AI62,AK62)</f>
        <v>97</v>
      </c>
      <c r="AQ62" s="39">
        <f>SUM(AH62,AJ62,AL62)</f>
        <v>3075.1000000000004</v>
      </c>
      <c r="AR62" s="75"/>
    </row>
    <row r="63" spans="1:44" s="74" customFormat="1" x14ac:dyDescent="0.3">
      <c r="A63" s="76">
        <v>59</v>
      </c>
      <c r="B63" s="82" t="s">
        <v>134</v>
      </c>
      <c r="C63" s="78">
        <v>44163</v>
      </c>
      <c r="D63" s="85" t="s">
        <v>183</v>
      </c>
      <c r="E63" s="194">
        <v>3275000</v>
      </c>
      <c r="F63" s="402">
        <f t="shared" si="3"/>
        <v>3275000</v>
      </c>
      <c r="G63" s="402">
        <f>SUMIFS('Entry Data'!Y:Y,'Entry Data'!AC:AC,'Master Driver'!B63)</f>
        <v>3964950</v>
      </c>
      <c r="I63" s="74">
        <v>59</v>
      </c>
      <c r="K63" s="402">
        <f t="shared" si="4"/>
        <v>130000</v>
      </c>
      <c r="L63" s="402">
        <f t="shared" si="5"/>
        <v>0</v>
      </c>
      <c r="M63" s="402">
        <f t="shared" si="6"/>
        <v>0</v>
      </c>
      <c r="N63" s="402">
        <f t="shared" si="7"/>
        <v>0</v>
      </c>
      <c r="O63" s="402"/>
      <c r="P63" s="402"/>
      <c r="Q63" s="402"/>
      <c r="R63" s="403"/>
      <c r="S63" s="404">
        <f t="shared" si="8"/>
        <v>7369950</v>
      </c>
      <c r="T63" s="86">
        <f>SUMIFS(Absen!$E:$E,Absen!$B:$B,'Master Driver'!$B:$B)</f>
        <v>26</v>
      </c>
      <c r="U63" s="86">
        <f>SUMIFS(Absen!$F:$F,Absen!$B:$B,'Master Driver'!$B:$B)</f>
        <v>1</v>
      </c>
      <c r="V63" s="86">
        <f>SUMIFS(Absen!$G:$G,Absen!$B:$B,'Master Driver'!$B:$B)</f>
        <v>0</v>
      </c>
      <c r="W63" s="86">
        <f>SUMIFS(Absen!$H:$H,Absen!$B:$B,'Master Driver'!$B:$B)</f>
        <v>0</v>
      </c>
      <c r="X63" s="86">
        <f>SUMIFS(Absen!$I:$I,Absen!$B:$B,'Master Driver'!$B:$B)</f>
        <v>0</v>
      </c>
      <c r="Y63" s="86">
        <f>SUMIFS(Absen!$J:$J,Absen!$B:$B,'Master Driver'!$B:$B)</f>
        <v>1</v>
      </c>
      <c r="Z63" s="86">
        <f>SUMIFS(Absen!$K:$K,Absen!$B:$B,'Master Driver'!$B:$B)</f>
        <v>0</v>
      </c>
      <c r="AA63" s="86">
        <f>SUMIFS(Absen!$L:$L,Absen!$B:$B,'Master Driver'!$B:$B)</f>
        <v>2</v>
      </c>
      <c r="AB63" s="86">
        <f>SUMIFS(Absen!$M:$M,Absen!$B:$B,'Master Driver'!$B:$B)</f>
        <v>0</v>
      </c>
      <c r="AC63" s="86">
        <f>SUMIFS(Absen!$N:$N,Absen!$B:$B,'Master Driver'!$B:$B)</f>
        <v>0</v>
      </c>
      <c r="AD63" s="86">
        <f t="shared" si="9"/>
        <v>30</v>
      </c>
      <c r="AE63" s="86">
        <f t="shared" si="10"/>
        <v>1</v>
      </c>
      <c r="AG63" s="39">
        <f>SUMIFS('Entry Data'!$A:$A,'Entry Data'!$AK:$AK,'Master Driver'!B63&amp;'Master Driver'!$AG$2)</f>
        <v>10</v>
      </c>
      <c r="AH63" s="40">
        <f>SUMIFS('Entry Data'!$U:$U,'Entry Data'!$AK:$AK,'Master Driver'!B63&amp;'Master Driver'!$AG$2)</f>
        <v>302.3</v>
      </c>
      <c r="AI63" s="39">
        <f>SUMIFS('Entry Data'!$A:$A,'Entry Data'!$AK:$AK,'Master Driver'!B63&amp;'Master Driver'!$AI$2)</f>
        <v>110</v>
      </c>
      <c r="AJ63" s="40">
        <f>SUMIFS('Entry Data'!$U:$U,'Entry Data'!$AK:$AK,'Master Driver'!B63&amp;'Master Driver'!$AI$2)</f>
        <v>3262.45</v>
      </c>
      <c r="AK63" s="39">
        <f>SUMIFS('Entry Data'!$A:$A,'Entry Data'!$AK:$AK,'Master Driver'!B63&amp;'Master Driver'!$AK$2)</f>
        <v>0</v>
      </c>
      <c r="AL63" s="40">
        <f>SUMIFS('Entry Data'!$U:$U,'Entry Data'!$AK:$AK,'Master Driver'!B63&amp;'Master Driver'!$AK$2)</f>
        <v>0</v>
      </c>
      <c r="AN63" s="74">
        <f t="shared" si="14"/>
        <v>59</v>
      </c>
      <c r="AP63" s="39">
        <f t="shared" si="11"/>
        <v>120</v>
      </c>
      <c r="AQ63" s="39">
        <f t="shared" si="12"/>
        <v>3564.75</v>
      </c>
      <c r="AR63" s="75"/>
    </row>
    <row r="64" spans="1:44" x14ac:dyDescent="0.3">
      <c r="F64" s="395">
        <f t="shared" si="3"/>
        <v>0</v>
      </c>
      <c r="G64" s="405"/>
      <c r="H64" s="32"/>
      <c r="I64" s="33">
        <v>60</v>
      </c>
      <c r="J64" s="32"/>
      <c r="K64" s="405"/>
      <c r="L64" s="405"/>
      <c r="M64" s="405"/>
      <c r="N64" s="405"/>
      <c r="O64" s="405"/>
      <c r="P64" s="405"/>
      <c r="Q64" s="405"/>
      <c r="R64" s="405"/>
      <c r="S64" s="405"/>
      <c r="T64" s="86">
        <f>SUMIFS(Absen!$E:$E,Absen!$B:$B,'Master Driver'!$B:$B)</f>
        <v>0</v>
      </c>
      <c r="U64" s="86">
        <f>SUMIFS(Absen!$F:$F,Absen!$B:$B,'Master Driver'!$B:$B)</f>
        <v>0</v>
      </c>
      <c r="V64" s="86">
        <f>SUMIFS(Absen!$G:$G,Absen!$B:$B,'Master Driver'!$B:$B)</f>
        <v>0</v>
      </c>
      <c r="W64" s="86">
        <f>SUMIFS(Absen!$H:$H,Absen!$B:$B,'Master Driver'!$B:$B)</f>
        <v>0</v>
      </c>
      <c r="X64" s="86">
        <f>SUMIFS(Absen!$I:$I,Absen!$B:$B,'Master Driver'!$B:$B)</f>
        <v>0</v>
      </c>
      <c r="Y64" s="86">
        <f>SUMIFS(Absen!$J:$J,Absen!$B:$B,'Master Driver'!$B:$B)</f>
        <v>0</v>
      </c>
      <c r="Z64" s="86">
        <f>SUMIFS(Absen!$K:$K,Absen!$B:$B,'Master Driver'!$B:$B)</f>
        <v>0</v>
      </c>
      <c r="AA64" s="86">
        <f>SUMIFS(Absen!$L:$L,Absen!$B:$B,'Master Driver'!$B:$B)</f>
        <v>0</v>
      </c>
      <c r="AB64" s="86">
        <f>SUMIFS(Absen!$M:$M,Absen!$B:$B,'Master Driver'!$B:$B)</f>
        <v>0</v>
      </c>
      <c r="AC64" s="86">
        <f>SUMIFS(Absen!$N:$N,Absen!$B:$B,'Master Driver'!$B:$B)</f>
        <v>0</v>
      </c>
      <c r="AD64" s="86">
        <f t="shared" ref="AD64" si="16">SUM(T64:AB64)</f>
        <v>0</v>
      </c>
      <c r="AE64" s="86"/>
      <c r="AG64" s="52">
        <f t="shared" ref="AG64:AL64" si="17">SUM(AG5:AG63)</f>
        <v>2173</v>
      </c>
      <c r="AH64" s="53">
        <f t="shared" si="17"/>
        <v>62993.880000000012</v>
      </c>
      <c r="AI64" s="52">
        <f t="shared" si="17"/>
        <v>2081</v>
      </c>
      <c r="AJ64" s="53">
        <f t="shared" si="17"/>
        <v>62507.78</v>
      </c>
      <c r="AK64" s="52">
        <f t="shared" si="17"/>
        <v>1147</v>
      </c>
      <c r="AL64" s="53">
        <f t="shared" si="17"/>
        <v>28271.989999999998</v>
      </c>
      <c r="AP64" s="39">
        <f>SUM(AP5:AP63)</f>
        <v>5401</v>
      </c>
      <c r="AQ64" s="39">
        <f>SUM(AQ5:AQ63)</f>
        <v>153773.65</v>
      </c>
      <c r="AR64" s="51"/>
    </row>
  </sheetData>
  <mergeCells count="18">
    <mergeCell ref="S2:S3"/>
    <mergeCell ref="F2:F3"/>
    <mergeCell ref="G2:G3"/>
    <mergeCell ref="K2:K3"/>
    <mergeCell ref="L2:Q2"/>
    <mergeCell ref="R2:R3"/>
    <mergeCell ref="A2:A3"/>
    <mergeCell ref="B2:B3"/>
    <mergeCell ref="C2:C3"/>
    <mergeCell ref="D2:D3"/>
    <mergeCell ref="E2:E3"/>
    <mergeCell ref="AP2:AQ2"/>
    <mergeCell ref="T2:AC2"/>
    <mergeCell ref="AD2:AD3"/>
    <mergeCell ref="AE2:AE3"/>
    <mergeCell ref="AI2:AJ2"/>
    <mergeCell ref="AK2:AL2"/>
    <mergeCell ref="AG2:AH2"/>
  </mergeCells>
  <pageMargins left="0.7" right="0.7" top="0.75" bottom="0.75" header="0.3" footer="0.3"/>
  <pageSetup paperSize="9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C43"/>
  <sheetViews>
    <sheetView showGridLines="0" zoomScale="90" zoomScaleNormal="90" workbookViewId="0">
      <selection activeCell="W18" sqref="W18:Y18"/>
    </sheetView>
  </sheetViews>
  <sheetFormatPr defaultColWidth="0" defaultRowHeight="13.5" x14ac:dyDescent="0.25"/>
  <cols>
    <col min="1" max="1" width="3.140625" style="269" customWidth="1"/>
    <col min="2" max="2" width="9.140625" style="269" customWidth="1"/>
    <col min="3" max="3" width="5.7109375" style="269" customWidth="1"/>
    <col min="4" max="4" width="7.7109375" style="269" customWidth="1"/>
    <col min="5" max="5" width="3.85546875" style="269" customWidth="1"/>
    <col min="6" max="6" width="6.85546875" style="269" customWidth="1"/>
    <col min="7" max="7" width="3.7109375" style="269" customWidth="1"/>
    <col min="8" max="8" width="3.42578125" style="269" customWidth="1"/>
    <col min="9" max="9" width="6.5703125" style="269" customWidth="1"/>
    <col min="10" max="10" width="3.7109375" style="269" customWidth="1"/>
    <col min="11" max="11" width="4.85546875" style="269" customWidth="1"/>
    <col min="12" max="13" width="4.42578125" style="269" customWidth="1"/>
    <col min="14" max="14" width="4.28515625" style="269" customWidth="1"/>
    <col min="15" max="15" width="4.140625" style="269" customWidth="1"/>
    <col min="16" max="16" width="9.5703125" style="269" customWidth="1"/>
    <col min="17" max="17" width="10.28515625" style="269" customWidth="1"/>
    <col min="18" max="18" width="9.5703125" style="269" customWidth="1"/>
    <col min="19" max="19" width="10.28515625" style="269" customWidth="1"/>
    <col min="20" max="20" width="2.5703125" style="269" customWidth="1"/>
    <col min="21" max="21" width="9.28515625" style="269" customWidth="1"/>
    <col min="22" max="22" width="3.7109375" style="269" customWidth="1"/>
    <col min="23" max="23" width="7.42578125" style="269" customWidth="1"/>
    <col min="24" max="24" width="6.42578125" style="269" customWidth="1"/>
    <col min="25" max="25" width="6.140625" style="269" customWidth="1"/>
    <col min="26" max="26" width="26.5703125" style="268" customWidth="1"/>
    <col min="27" max="29" width="0" style="269" hidden="1"/>
    <col min="30" max="16384" width="9.140625" style="269" hidden="1"/>
  </cols>
  <sheetData>
    <row r="1" spans="1:29" x14ac:dyDescent="0.25">
      <c r="A1" s="362" t="s">
        <v>24</v>
      </c>
      <c r="B1" s="363"/>
      <c r="C1" s="363"/>
      <c r="D1" s="264" t="s">
        <v>432</v>
      </c>
      <c r="E1" s="265"/>
      <c r="F1" s="265"/>
      <c r="G1" s="265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366" t="s">
        <v>433</v>
      </c>
      <c r="S1" s="366"/>
      <c r="T1" s="366"/>
      <c r="U1" s="366"/>
      <c r="V1" s="366"/>
      <c r="W1" s="366"/>
      <c r="X1" s="366"/>
      <c r="Y1" s="267"/>
    </row>
    <row r="2" spans="1:29" x14ac:dyDescent="0.25">
      <c r="A2" s="364"/>
      <c r="B2" s="365"/>
      <c r="C2" s="365"/>
      <c r="D2" s="270" t="s">
        <v>434</v>
      </c>
      <c r="E2" s="271"/>
      <c r="F2" s="271"/>
      <c r="G2" s="271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367"/>
      <c r="S2" s="367"/>
      <c r="T2" s="367"/>
      <c r="U2" s="367"/>
      <c r="V2" s="367"/>
      <c r="W2" s="367"/>
      <c r="X2" s="367"/>
      <c r="Y2" s="273"/>
    </row>
    <row r="3" spans="1:29" x14ac:dyDescent="0.25">
      <c r="A3" s="364"/>
      <c r="B3" s="365"/>
      <c r="C3" s="365"/>
      <c r="D3" s="270" t="s">
        <v>475</v>
      </c>
      <c r="E3" s="271"/>
      <c r="F3" s="271"/>
      <c r="G3" s="271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367"/>
      <c r="S3" s="367"/>
      <c r="T3" s="367"/>
      <c r="U3" s="367"/>
      <c r="V3" s="367"/>
      <c r="W3" s="367"/>
      <c r="X3" s="367"/>
      <c r="Y3" s="273"/>
    </row>
    <row r="4" spans="1:29" x14ac:dyDescent="0.25">
      <c r="A4" s="274"/>
      <c r="B4" s="275"/>
      <c r="C4" s="276"/>
      <c r="D4" s="275"/>
      <c r="E4" s="275"/>
      <c r="F4" s="275"/>
      <c r="G4" s="275"/>
      <c r="H4" s="275"/>
      <c r="I4" s="275"/>
      <c r="J4" s="275"/>
      <c r="K4" s="275"/>
      <c r="L4" s="275"/>
      <c r="M4" s="275"/>
      <c r="N4" s="275"/>
      <c r="O4" s="275"/>
      <c r="P4" s="275"/>
      <c r="Q4" s="275"/>
      <c r="R4" s="275"/>
      <c r="S4" s="275"/>
      <c r="T4" s="275"/>
      <c r="U4" s="275"/>
      <c r="V4" s="275"/>
      <c r="W4" s="275"/>
      <c r="X4" s="275"/>
      <c r="Y4" s="277"/>
    </row>
    <row r="5" spans="1:29" x14ac:dyDescent="0.25">
      <c r="A5" s="278" t="s">
        <v>435</v>
      </c>
      <c r="B5" s="265"/>
      <c r="C5" s="265"/>
      <c r="D5" s="265"/>
      <c r="E5" s="279" t="s">
        <v>437</v>
      </c>
      <c r="F5" s="372">
        <f>'Entry Data'!C1</f>
        <v>44186</v>
      </c>
      <c r="G5" s="372"/>
      <c r="H5" s="372"/>
      <c r="I5" s="266" t="s">
        <v>155</v>
      </c>
      <c r="J5" s="373">
        <f>'Entry Data'!E1</f>
        <v>44216</v>
      </c>
      <c r="K5" s="373"/>
      <c r="L5" s="373"/>
      <c r="M5" s="266"/>
      <c r="N5" s="266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7"/>
    </row>
    <row r="6" spans="1:29" x14ac:dyDescent="0.25">
      <c r="A6" s="280" t="s">
        <v>436</v>
      </c>
      <c r="B6" s="272"/>
      <c r="C6" s="281"/>
      <c r="D6" s="272"/>
      <c r="E6" s="272" t="s">
        <v>437</v>
      </c>
      <c r="F6" s="272"/>
      <c r="G6" s="272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3"/>
    </row>
    <row r="7" spans="1:29" ht="20.25" customHeight="1" x14ac:dyDescent="0.25">
      <c r="A7" s="280" t="s">
        <v>438</v>
      </c>
      <c r="B7" s="272"/>
      <c r="C7" s="272"/>
      <c r="D7" s="272"/>
      <c r="E7" s="282" t="s">
        <v>437</v>
      </c>
      <c r="F7" s="426" t="s">
        <v>118</v>
      </c>
      <c r="G7" s="427"/>
      <c r="H7" s="427"/>
      <c r="I7" s="427"/>
      <c r="J7" s="427"/>
      <c r="K7" s="427"/>
      <c r="L7" s="428"/>
      <c r="M7" s="283"/>
      <c r="N7" s="272"/>
      <c r="O7" s="272"/>
      <c r="P7" s="272"/>
      <c r="Q7" s="272"/>
      <c r="R7" s="272"/>
      <c r="S7" s="272"/>
      <c r="T7" s="272"/>
      <c r="U7" s="272"/>
      <c r="V7" s="272"/>
      <c r="W7" s="284"/>
      <c r="X7" s="272"/>
      <c r="Y7" s="273"/>
    </row>
    <row r="8" spans="1:29" ht="16.5" customHeight="1" x14ac:dyDescent="0.25">
      <c r="A8" s="280" t="s">
        <v>439</v>
      </c>
      <c r="B8" s="272"/>
      <c r="C8" s="272"/>
      <c r="D8" s="272"/>
      <c r="E8" s="272" t="s">
        <v>437</v>
      </c>
      <c r="F8" s="272" t="s">
        <v>440</v>
      </c>
      <c r="G8" s="272"/>
      <c r="H8" s="272"/>
      <c r="I8" s="272"/>
      <c r="J8" s="272"/>
      <c r="K8" s="272"/>
      <c r="L8" s="272"/>
      <c r="M8" s="272"/>
      <c r="P8" s="409" t="s">
        <v>327</v>
      </c>
      <c r="Q8" s="285" t="s">
        <v>441</v>
      </c>
      <c r="R8" s="285" t="s">
        <v>330</v>
      </c>
      <c r="S8" s="285" t="s">
        <v>442</v>
      </c>
      <c r="T8" s="368" t="s">
        <v>331</v>
      </c>
      <c r="U8" s="369"/>
      <c r="V8" s="368" t="s">
        <v>379</v>
      </c>
      <c r="W8" s="369"/>
      <c r="Y8" s="273"/>
    </row>
    <row r="9" spans="1:29" ht="15" customHeight="1" x14ac:dyDescent="0.25">
      <c r="A9" s="280" t="s">
        <v>443</v>
      </c>
      <c r="B9" s="272"/>
      <c r="C9" s="272"/>
      <c r="D9" s="272"/>
      <c r="E9" s="272" t="s">
        <v>444</v>
      </c>
      <c r="F9" s="272" t="s">
        <v>445</v>
      </c>
      <c r="G9" s="272"/>
      <c r="H9" s="272"/>
      <c r="I9" s="272"/>
      <c r="J9" s="272"/>
      <c r="K9" s="272"/>
      <c r="L9" s="272"/>
      <c r="M9" s="272"/>
      <c r="P9" s="410">
        <f>SUMIFS('Master Driver'!$T:$T,'Master Driver'!$B:$B,'Slip Gaji'!$F$7)</f>
        <v>28</v>
      </c>
      <c r="Q9" s="325">
        <f>SUMIFS('Master Driver'!$V:$V,'Master Driver'!$B:$B,'Slip Gaji'!$F$7)</f>
        <v>0</v>
      </c>
      <c r="R9" s="325">
        <f>SUMIFS('Master Driver'!$W:$W,'Master Driver'!$B:$B,'Slip Gaji'!$F$7)</f>
        <v>0</v>
      </c>
      <c r="S9" s="325">
        <f>SUMIFS('Master Driver'!$X:$X,'Master Driver'!$B:$B,'Slip Gaji'!$F$7)</f>
        <v>0</v>
      </c>
      <c r="T9" s="370">
        <f>SUMIFS('Master Driver'!$Y:$Y,'Master Driver'!$B:$B,'Slip Gaji'!$F$7)</f>
        <v>0</v>
      </c>
      <c r="U9" s="371"/>
      <c r="V9" s="370">
        <f>SUMIFS('Master Driver'!$AB:$AB,'Master Driver'!$B:$B,'Slip Gaji'!$F$7)</f>
        <v>0</v>
      </c>
      <c r="W9" s="371"/>
      <c r="Y9" s="273"/>
    </row>
    <row r="10" spans="1:29" s="268" customFormat="1" x14ac:dyDescent="0.25">
      <c r="A10" s="280" t="s">
        <v>446</v>
      </c>
      <c r="B10" s="272"/>
      <c r="C10" s="272"/>
      <c r="D10" s="272"/>
      <c r="E10" s="272" t="s">
        <v>447</v>
      </c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3"/>
    </row>
    <row r="11" spans="1:29" s="268" customFormat="1" x14ac:dyDescent="0.25">
      <c r="A11" s="286" t="s">
        <v>448</v>
      </c>
      <c r="B11" s="272"/>
      <c r="C11" s="272"/>
      <c r="D11" s="272"/>
      <c r="E11" s="272" t="s">
        <v>447</v>
      </c>
      <c r="F11" s="374">
        <f>IFERROR(VLOOKUP(F7,driver,2,FALSE),"")</f>
        <v>43375</v>
      </c>
      <c r="G11" s="374"/>
      <c r="H11" s="374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3"/>
    </row>
    <row r="12" spans="1:29" s="268" customFormat="1" x14ac:dyDescent="0.25">
      <c r="A12" s="287"/>
      <c r="B12" s="275"/>
      <c r="C12" s="275"/>
      <c r="D12" s="275"/>
      <c r="E12" s="275"/>
      <c r="F12" s="288"/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7"/>
    </row>
    <row r="13" spans="1:29" s="268" customFormat="1" x14ac:dyDescent="0.25">
      <c r="A13" s="283" t="s">
        <v>449</v>
      </c>
      <c r="B13" s="271" t="s">
        <v>450</v>
      </c>
      <c r="C13" s="271"/>
      <c r="D13" s="272"/>
      <c r="E13" s="272"/>
      <c r="F13" s="272"/>
      <c r="G13" s="272"/>
      <c r="H13" s="272"/>
      <c r="I13" s="272"/>
      <c r="J13" s="272"/>
      <c r="K13" s="266"/>
      <c r="L13" s="266"/>
      <c r="M13" s="266"/>
      <c r="N13" s="267"/>
      <c r="O13" s="270" t="s">
        <v>451</v>
      </c>
      <c r="P13" s="271" t="s">
        <v>509</v>
      </c>
      <c r="Q13" s="271"/>
      <c r="R13" s="272"/>
      <c r="S13" s="272"/>
      <c r="T13" s="272"/>
      <c r="U13" s="272"/>
      <c r="V13" s="272"/>
      <c r="W13" s="272"/>
      <c r="X13" s="272"/>
      <c r="Y13" s="273"/>
    </row>
    <row r="14" spans="1:29" s="268" customFormat="1" ht="6.75" customHeight="1" x14ac:dyDescent="0.25">
      <c r="A14" s="283"/>
      <c r="B14" s="271"/>
      <c r="C14" s="271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3"/>
      <c r="O14" s="270"/>
      <c r="P14" s="271"/>
      <c r="Q14" s="271"/>
      <c r="R14" s="272"/>
      <c r="S14" s="272"/>
      <c r="T14" s="272"/>
      <c r="U14" s="272"/>
      <c r="V14" s="272"/>
      <c r="W14" s="272"/>
      <c r="X14" s="272"/>
      <c r="Y14" s="273"/>
    </row>
    <row r="15" spans="1:29" s="268" customFormat="1" ht="14.25" x14ac:dyDescent="0.3">
      <c r="A15" s="289"/>
      <c r="B15" s="271" t="s">
        <v>452</v>
      </c>
      <c r="C15" s="272"/>
      <c r="D15" s="272"/>
      <c r="E15" s="290" t="s">
        <v>437</v>
      </c>
      <c r="F15" s="272"/>
      <c r="G15" s="272"/>
      <c r="H15" s="291"/>
      <c r="I15" s="291"/>
      <c r="J15" s="292" t="s">
        <v>526</v>
      </c>
      <c r="K15" s="354">
        <f>SUMIFS('Master Driver'!E:E,'Master Driver'!B:B,'Slip Gaji'!F7)</f>
        <v>3275000</v>
      </c>
      <c r="L15" s="354"/>
      <c r="M15" s="354"/>
      <c r="N15" s="293"/>
      <c r="O15" s="272"/>
      <c r="P15" s="322" t="s">
        <v>509</v>
      </c>
      <c r="Q15" s="272"/>
      <c r="R15" s="295" t="s">
        <v>437</v>
      </c>
      <c r="S15" s="290"/>
      <c r="T15" s="329"/>
      <c r="U15" s="329"/>
      <c r="V15" s="329"/>
      <c r="W15" s="355">
        <f>SUMIFS('Master Driver'!R:R,'Master Driver'!B:B,'Slip Gaji'!F7)</f>
        <v>0</v>
      </c>
      <c r="X15" s="355"/>
      <c r="Y15" s="360"/>
    </row>
    <row r="16" spans="1:29" s="268" customFormat="1" x14ac:dyDescent="0.25">
      <c r="A16" s="289"/>
      <c r="B16" s="272" t="s">
        <v>453</v>
      </c>
      <c r="C16" s="272"/>
      <c r="D16" s="272"/>
      <c r="E16" s="290" t="s">
        <v>437</v>
      </c>
      <c r="F16" s="421">
        <f>SUMIFS('Master Driver'!T:T,'Master Driver'!B:B,'Slip Gaji'!F7)</f>
        <v>28</v>
      </c>
      <c r="G16" s="290" t="s">
        <v>454</v>
      </c>
      <c r="H16" s="354">
        <f>150000/30</f>
        <v>5000</v>
      </c>
      <c r="I16" s="354"/>
      <c r="J16" s="327" t="s">
        <v>526</v>
      </c>
      <c r="K16" s="355">
        <f>+F16*H16</f>
        <v>140000</v>
      </c>
      <c r="L16" s="355"/>
      <c r="M16" s="355"/>
      <c r="N16" s="293"/>
      <c r="O16" s="272"/>
      <c r="P16" s="272" t="s">
        <v>455</v>
      </c>
      <c r="R16" s="295" t="s">
        <v>515</v>
      </c>
      <c r="S16" s="418">
        <f>SUMIFS('Entry Data'!$X:$X,'Entry Data'!$AO:$AO,'Slip Gaji'!$F$7&amp;'Slip Gaji'!AC16)</f>
        <v>0</v>
      </c>
      <c r="T16" s="329" t="s">
        <v>454</v>
      </c>
      <c r="U16" s="417">
        <f>IFERROR(VLOOKUP(AC16,pricing_driver,2,FALSE),"")</f>
        <v>30800</v>
      </c>
      <c r="V16" s="417" t="s">
        <v>526</v>
      </c>
      <c r="W16" s="419">
        <f>U16*S16</f>
        <v>0</v>
      </c>
      <c r="X16" s="419"/>
      <c r="Y16" s="420"/>
      <c r="Z16" s="310"/>
      <c r="AC16" s="415" t="s">
        <v>522</v>
      </c>
    </row>
    <row r="17" spans="1:29" s="268" customFormat="1" x14ac:dyDescent="0.25">
      <c r="A17" s="294"/>
      <c r="B17" s="272" t="s">
        <v>455</v>
      </c>
      <c r="C17" s="272"/>
      <c r="D17" s="295" t="s">
        <v>456</v>
      </c>
      <c r="E17" s="290" t="s">
        <v>437</v>
      </c>
      <c r="F17" s="421">
        <f>SUMIFS('Entry Data'!$X:$X,'Entry Data'!$AO:$AO,'Slip Gaji'!$F$7&amp;'Slip Gaji'!AA17)</f>
        <v>0</v>
      </c>
      <c r="G17" s="290" t="s">
        <v>454</v>
      </c>
      <c r="H17" s="354">
        <f t="shared" ref="H17:H30" si="0">IFERROR(VLOOKUP(AA17,pricing_driver,2,FALSE),"")</f>
        <v>25000</v>
      </c>
      <c r="I17" s="354"/>
      <c r="J17" s="327" t="s">
        <v>526</v>
      </c>
      <c r="K17" s="355">
        <f>+F17*H17</f>
        <v>0</v>
      </c>
      <c r="L17" s="355"/>
      <c r="M17" s="355"/>
      <c r="N17" s="296"/>
      <c r="O17" s="271"/>
      <c r="P17" s="272"/>
      <c r="Q17" s="271"/>
      <c r="R17" s="295" t="s">
        <v>516</v>
      </c>
      <c r="S17" s="418">
        <f>SUMIFS('Entry Data'!$X:$X,'Entry Data'!$AO:$AO,'Slip Gaji'!$F$7&amp;'Slip Gaji'!AC17)</f>
        <v>0</v>
      </c>
      <c r="T17" s="329" t="s">
        <v>454</v>
      </c>
      <c r="U17" s="417">
        <f>IFERROR(VLOOKUP(AC17,pricing_driver,2,FALSE),"")</f>
        <v>37750</v>
      </c>
      <c r="V17" s="417" t="s">
        <v>526</v>
      </c>
      <c r="W17" s="419">
        <f>U17*S17</f>
        <v>0</v>
      </c>
      <c r="X17" s="419"/>
      <c r="Y17" s="420"/>
      <c r="AA17" s="268" t="s">
        <v>477</v>
      </c>
      <c r="AC17" s="415" t="s">
        <v>523</v>
      </c>
    </row>
    <row r="18" spans="1:29" s="268" customFormat="1" x14ac:dyDescent="0.25">
      <c r="A18" s="289"/>
      <c r="B18" s="272"/>
      <c r="C18" s="272"/>
      <c r="D18" s="295" t="s">
        <v>457</v>
      </c>
      <c r="E18" s="290" t="s">
        <v>437</v>
      </c>
      <c r="F18" s="421">
        <f>SUMIFS('Entry Data'!$X:$X,'Entry Data'!$AO:$AO,'Slip Gaji'!$F$7&amp;'Slip Gaji'!AA18)</f>
        <v>0</v>
      </c>
      <c r="G18" s="290" t="s">
        <v>454</v>
      </c>
      <c r="H18" s="354">
        <f t="shared" si="0"/>
        <v>27650</v>
      </c>
      <c r="I18" s="354"/>
      <c r="J18" s="327" t="s">
        <v>526</v>
      </c>
      <c r="K18" s="355">
        <f>+F18*H18</f>
        <v>0</v>
      </c>
      <c r="L18" s="355"/>
      <c r="M18" s="355"/>
      <c r="N18" s="293"/>
      <c r="O18" s="272"/>
      <c r="P18" s="272" t="s">
        <v>464</v>
      </c>
      <c r="Q18" s="272"/>
      <c r="R18" s="295" t="s">
        <v>515</v>
      </c>
      <c r="S18" s="418">
        <f>SUMIFS('Entry Data'!$X:$X,'Entry Data'!$AO:$AO,'Slip Gaji'!$F$7&amp;'Slip Gaji'!AC18)</f>
        <v>2</v>
      </c>
      <c r="T18" s="329" t="s">
        <v>454</v>
      </c>
      <c r="U18" s="417">
        <f>IFERROR(VLOOKUP(AC18,pricing_driver,2,FALSE),"")</f>
        <v>34450</v>
      </c>
      <c r="V18" s="417" t="s">
        <v>526</v>
      </c>
      <c r="W18" s="419">
        <f>U18*S18</f>
        <v>68900</v>
      </c>
      <c r="X18" s="419"/>
      <c r="Y18" s="420"/>
      <c r="AA18" s="268" t="s">
        <v>478</v>
      </c>
      <c r="AC18" s="415" t="s">
        <v>524</v>
      </c>
    </row>
    <row r="19" spans="1:29" x14ac:dyDescent="0.25">
      <c r="A19" s="289"/>
      <c r="B19" s="272"/>
      <c r="C19" s="272"/>
      <c r="D19" s="295" t="s">
        <v>458</v>
      </c>
      <c r="E19" s="290" t="s">
        <v>437</v>
      </c>
      <c r="F19" s="421">
        <f>SUMIFS('Entry Data'!$X:$X,'Entry Data'!$AO:$AO,'Slip Gaji'!$F$7&amp;'Slip Gaji'!AA19)</f>
        <v>0</v>
      </c>
      <c r="G19" s="290" t="s">
        <v>454</v>
      </c>
      <c r="H19" s="354">
        <f t="shared" si="0"/>
        <v>30800</v>
      </c>
      <c r="I19" s="354"/>
      <c r="J19" s="327" t="s">
        <v>526</v>
      </c>
      <c r="K19" s="355">
        <f>+H19*F19</f>
        <v>0</v>
      </c>
      <c r="L19" s="355"/>
      <c r="M19" s="355"/>
      <c r="N19" s="292"/>
      <c r="O19" s="297"/>
      <c r="P19" s="271"/>
      <c r="Q19" s="271"/>
      <c r="R19" s="295" t="s">
        <v>516</v>
      </c>
      <c r="S19" s="418">
        <f>SUMIFS('Entry Data'!$X:$X,'Entry Data'!$AO:$AO,'Slip Gaji'!$F$7&amp;'Slip Gaji'!AC19)</f>
        <v>0</v>
      </c>
      <c r="T19" s="329" t="s">
        <v>454</v>
      </c>
      <c r="U19" s="417">
        <f>IFERROR(VLOOKUP(AC19,pricing_driver,2,FALSE),"")</f>
        <v>42000</v>
      </c>
      <c r="V19" s="417" t="s">
        <v>526</v>
      </c>
      <c r="W19" s="419">
        <f>U19*S19</f>
        <v>0</v>
      </c>
      <c r="X19" s="419"/>
      <c r="Y19" s="420"/>
      <c r="AA19" s="269" t="s">
        <v>479</v>
      </c>
      <c r="AC19" s="416" t="s">
        <v>525</v>
      </c>
    </row>
    <row r="20" spans="1:29" x14ac:dyDescent="0.25">
      <c r="A20" s="289"/>
      <c r="B20" s="272"/>
      <c r="C20" s="272"/>
      <c r="D20" s="295" t="s">
        <v>459</v>
      </c>
      <c r="E20" s="290" t="s">
        <v>437</v>
      </c>
      <c r="F20" s="421">
        <f>SUMIFS('Entry Data'!$X:$X,'Entry Data'!$AO:$AO,'Slip Gaji'!$F$7&amp;'Slip Gaji'!AA20)</f>
        <v>0</v>
      </c>
      <c r="G20" s="290" t="s">
        <v>454</v>
      </c>
      <c r="H20" s="354">
        <f t="shared" si="0"/>
        <v>37750</v>
      </c>
      <c r="I20" s="354"/>
      <c r="J20" s="327" t="s">
        <v>526</v>
      </c>
      <c r="K20" s="355">
        <f>+H20*F20</f>
        <v>0</v>
      </c>
      <c r="L20" s="355"/>
      <c r="M20" s="355"/>
      <c r="N20" s="292"/>
      <c r="O20" s="298"/>
      <c r="P20" s="299"/>
      <c r="Q20" s="299"/>
      <c r="R20" s="275"/>
      <c r="S20" s="275"/>
      <c r="T20" s="275"/>
      <c r="U20" s="275"/>
      <c r="V20" s="275"/>
      <c r="W20" s="275"/>
      <c r="X20" s="275"/>
      <c r="Y20" s="277"/>
      <c r="AA20" s="269" t="s">
        <v>480</v>
      </c>
    </row>
    <row r="21" spans="1:29" ht="16.5" customHeight="1" x14ac:dyDescent="0.25">
      <c r="A21" s="300"/>
      <c r="B21" s="272" t="s">
        <v>460</v>
      </c>
      <c r="C21" s="272"/>
      <c r="D21" s="295" t="s">
        <v>461</v>
      </c>
      <c r="E21" s="290" t="s">
        <v>437</v>
      </c>
      <c r="F21" s="421">
        <f>SUMIFS('Entry Data'!$X:$X,'Entry Data'!$AO:$AO,'Slip Gaji'!$F$7&amp;'Slip Gaji'!AA21)</f>
        <v>0</v>
      </c>
      <c r="G21" s="290" t="s">
        <v>454</v>
      </c>
      <c r="H21" s="354">
        <f t="shared" si="0"/>
        <v>30000</v>
      </c>
      <c r="I21" s="354"/>
      <c r="J21" s="327" t="s">
        <v>526</v>
      </c>
      <c r="K21" s="355">
        <f t="shared" ref="K21:K23" si="1">+F21*H21</f>
        <v>0</v>
      </c>
      <c r="L21" s="355"/>
      <c r="M21" s="355"/>
      <c r="N21" s="293"/>
      <c r="O21" s="301"/>
      <c r="P21" s="302"/>
      <c r="Q21" s="303" t="s">
        <v>163</v>
      </c>
      <c r="R21" s="302"/>
      <c r="S21" s="422">
        <f>SUM(W13:Y20)</f>
        <v>68900</v>
      </c>
      <c r="T21" s="422"/>
      <c r="U21" s="422"/>
      <c r="V21" s="422"/>
      <c r="W21" s="422"/>
      <c r="X21" s="422"/>
      <c r="Y21" s="423"/>
      <c r="AA21" s="269" t="s">
        <v>481</v>
      </c>
    </row>
    <row r="22" spans="1:29" x14ac:dyDescent="0.25">
      <c r="A22" s="300"/>
      <c r="B22" s="272"/>
      <c r="C22" s="272"/>
      <c r="D22" s="295" t="s">
        <v>462</v>
      </c>
      <c r="E22" s="290" t="s">
        <v>437</v>
      </c>
      <c r="F22" s="421">
        <f>SUMIFS('Entry Data'!$X:$X,'Entry Data'!$AO:$AO,'Slip Gaji'!$F$7&amp;'Slip Gaji'!AA22)</f>
        <v>0</v>
      </c>
      <c r="G22" s="290" t="s">
        <v>454</v>
      </c>
      <c r="H22" s="354">
        <f t="shared" si="0"/>
        <v>35000</v>
      </c>
      <c r="I22" s="354"/>
      <c r="J22" s="327" t="s">
        <v>526</v>
      </c>
      <c r="K22" s="355">
        <f t="shared" si="1"/>
        <v>0</v>
      </c>
      <c r="L22" s="355"/>
      <c r="M22" s="355"/>
      <c r="N22" s="293"/>
      <c r="O22" s="297"/>
      <c r="P22" s="271"/>
      <c r="Q22" s="304"/>
      <c r="R22" s="272"/>
      <c r="S22" s="305"/>
      <c r="T22" s="305"/>
      <c r="U22" s="305"/>
      <c r="V22" s="305"/>
      <c r="W22" s="305"/>
      <c r="X22" s="305"/>
      <c r="Y22" s="273"/>
      <c r="AA22" s="269" t="s">
        <v>482</v>
      </c>
    </row>
    <row r="23" spans="1:29" x14ac:dyDescent="0.25">
      <c r="A23" s="289"/>
      <c r="B23" s="272"/>
      <c r="C23" s="272"/>
      <c r="D23" s="295" t="s">
        <v>463</v>
      </c>
      <c r="E23" s="290" t="s">
        <v>437</v>
      </c>
      <c r="F23" s="421">
        <f>SUMIFS('Entry Data'!$X:$X,'Entry Data'!$AO:$AO,'Slip Gaji'!$F$7&amp;'Slip Gaji'!AA23)</f>
        <v>0</v>
      </c>
      <c r="G23" s="290" t="s">
        <v>454</v>
      </c>
      <c r="H23" s="354">
        <f t="shared" si="0"/>
        <v>39100</v>
      </c>
      <c r="I23" s="354"/>
      <c r="J23" s="327" t="s">
        <v>526</v>
      </c>
      <c r="K23" s="355">
        <f t="shared" si="1"/>
        <v>0</v>
      </c>
      <c r="L23" s="355"/>
      <c r="M23" s="355"/>
      <c r="N23" s="306"/>
      <c r="O23" s="297" t="s">
        <v>465</v>
      </c>
      <c r="P23" s="271" t="s">
        <v>466</v>
      </c>
      <c r="S23" s="361"/>
      <c r="T23" s="361"/>
      <c r="U23" s="361"/>
      <c r="V23" s="361"/>
      <c r="W23" s="361"/>
      <c r="X23" s="361"/>
      <c r="Y23" s="273"/>
      <c r="AA23" s="269" t="s">
        <v>483</v>
      </c>
    </row>
    <row r="24" spans="1:29" x14ac:dyDescent="0.25">
      <c r="A24" s="289"/>
      <c r="B24" s="272" t="s">
        <v>464</v>
      </c>
      <c r="C24" s="272"/>
      <c r="D24" s="295" t="s">
        <v>456</v>
      </c>
      <c r="E24" s="290" t="s">
        <v>437</v>
      </c>
      <c r="F24" s="421">
        <f>SUMIFS('Entry Data'!$X:$X,'Entry Data'!$AO:$AO,'Slip Gaji'!$F$7&amp;'Slip Gaji'!AA24)</f>
        <v>42</v>
      </c>
      <c r="G24" s="290" t="s">
        <v>454</v>
      </c>
      <c r="H24" s="354">
        <f t="shared" si="0"/>
        <v>27500</v>
      </c>
      <c r="I24" s="354"/>
      <c r="J24" s="327" t="s">
        <v>526</v>
      </c>
      <c r="K24" s="355">
        <f>+F24*H24</f>
        <v>1155000</v>
      </c>
      <c r="L24" s="355"/>
      <c r="M24" s="355"/>
      <c r="N24" s="292"/>
      <c r="O24" s="289"/>
      <c r="S24" s="290"/>
      <c r="T24" s="329"/>
      <c r="U24" s="329"/>
      <c r="V24" s="329"/>
      <c r="W24" s="272"/>
      <c r="X24" s="272"/>
      <c r="Y24" s="273"/>
      <c r="AA24" s="269" t="s">
        <v>484</v>
      </c>
    </row>
    <row r="25" spans="1:29" ht="14.25" x14ac:dyDescent="0.3">
      <c r="A25" s="289"/>
      <c r="B25" s="272"/>
      <c r="C25" s="272"/>
      <c r="D25" s="295" t="s">
        <v>457</v>
      </c>
      <c r="E25" s="290" t="s">
        <v>437</v>
      </c>
      <c r="F25" s="421">
        <f>SUMIFS('Entry Data'!$X:$X,'Entry Data'!$AO:$AO,'Slip Gaji'!$F$7&amp;'Slip Gaji'!AA25)</f>
        <v>12</v>
      </c>
      <c r="G25" s="290" t="s">
        <v>454</v>
      </c>
      <c r="H25" s="354">
        <f t="shared" si="0"/>
        <v>31200</v>
      </c>
      <c r="I25" s="354"/>
      <c r="J25" s="327" t="s">
        <v>526</v>
      </c>
      <c r="K25" s="355">
        <f t="shared" ref="K25:K30" si="2">+F25*H25</f>
        <v>374400</v>
      </c>
      <c r="L25" s="355"/>
      <c r="M25" s="355"/>
      <c r="N25" s="293"/>
      <c r="O25" s="297"/>
      <c r="P25" s="322" t="s">
        <v>329</v>
      </c>
      <c r="Q25" s="322"/>
      <c r="R25" s="320">
        <f>SUMIFS('Master Driver'!V:V,'Master Driver'!B:B,'Slip Gaji'!F7)</f>
        <v>0</v>
      </c>
      <c r="S25" s="290" t="s">
        <v>437</v>
      </c>
      <c r="T25" s="329"/>
      <c r="U25" s="329"/>
      <c r="V25" s="329"/>
      <c r="W25" s="355">
        <f>SUMIFS('Master Driver'!L:L,'Master Driver'!B:B,'Slip Gaji'!F7)</f>
        <v>0</v>
      </c>
      <c r="X25" s="355"/>
      <c r="Y25" s="360"/>
      <c r="AA25" s="269" t="s">
        <v>485</v>
      </c>
    </row>
    <row r="26" spans="1:29" ht="14.25" x14ac:dyDescent="0.3">
      <c r="A26" s="289"/>
      <c r="B26" s="272"/>
      <c r="C26" s="272"/>
      <c r="D26" s="295" t="s">
        <v>458</v>
      </c>
      <c r="E26" s="290" t="s">
        <v>437</v>
      </c>
      <c r="F26" s="421">
        <f>SUMIFS('Entry Data'!$X:$X,'Entry Data'!$AO:$AO,'Slip Gaji'!$F$7&amp;'Slip Gaji'!AA26)</f>
        <v>7</v>
      </c>
      <c r="G26" s="290" t="s">
        <v>454</v>
      </c>
      <c r="H26" s="354">
        <f t="shared" si="0"/>
        <v>34450</v>
      </c>
      <c r="I26" s="354"/>
      <c r="J26" s="327" t="s">
        <v>526</v>
      </c>
      <c r="K26" s="355">
        <f t="shared" si="2"/>
        <v>241150</v>
      </c>
      <c r="L26" s="355"/>
      <c r="M26" s="355"/>
      <c r="N26" s="293"/>
      <c r="O26" s="297"/>
      <c r="P26" s="322" t="s">
        <v>505</v>
      </c>
      <c r="Q26" s="323"/>
      <c r="R26" s="320">
        <f>SUMIFS('Master Driver'!X:X,'Master Driver'!B:B,'Slip Gaji'!F7)</f>
        <v>0</v>
      </c>
      <c r="S26" s="290" t="s">
        <v>437</v>
      </c>
      <c r="T26" s="329"/>
      <c r="U26" s="329"/>
      <c r="V26" s="329"/>
      <c r="W26" s="355">
        <f>SUMIFS('Master Driver'!M:M,'Master Driver'!B:B,'Slip Gaji'!F7)</f>
        <v>0</v>
      </c>
      <c r="X26" s="355"/>
      <c r="Y26" s="360"/>
      <c r="AA26" s="269" t="s">
        <v>486</v>
      </c>
    </row>
    <row r="27" spans="1:29" ht="14.25" x14ac:dyDescent="0.3">
      <c r="A27" s="307"/>
      <c r="B27" s="308"/>
      <c r="C27" s="308"/>
      <c r="D27" s="295" t="s">
        <v>459</v>
      </c>
      <c r="E27" s="290" t="s">
        <v>437</v>
      </c>
      <c r="F27" s="421">
        <f>SUMIFS('Entry Data'!$X:$X,'Entry Data'!$AO:$AO,'Slip Gaji'!$F$7&amp;'Slip Gaji'!AA27)</f>
        <v>5</v>
      </c>
      <c r="G27" s="290" t="s">
        <v>454</v>
      </c>
      <c r="H27" s="354">
        <f t="shared" si="0"/>
        <v>42000</v>
      </c>
      <c r="I27" s="354"/>
      <c r="J27" s="327" t="s">
        <v>526</v>
      </c>
      <c r="K27" s="355">
        <f t="shared" si="2"/>
        <v>210000</v>
      </c>
      <c r="L27" s="355"/>
      <c r="M27" s="355"/>
      <c r="N27" s="309"/>
      <c r="O27" s="289"/>
      <c r="P27" s="322" t="s">
        <v>506</v>
      </c>
      <c r="Q27" s="323"/>
      <c r="R27" s="320">
        <f>SUMIFS('Master Driver'!Z:Z,'Master Driver'!B:B,'Slip Gaji'!F7)</f>
        <v>0</v>
      </c>
      <c r="S27" s="290" t="s">
        <v>437</v>
      </c>
      <c r="T27" s="329"/>
      <c r="U27" s="329"/>
      <c r="V27" s="329"/>
      <c r="W27" s="355">
        <f>SUMIFS('Master Driver'!N:N,'Master Driver'!B:B,'Slip Gaji'!F7)</f>
        <v>0</v>
      </c>
      <c r="X27" s="355"/>
      <c r="Y27" s="360"/>
      <c r="AA27" s="269" t="s">
        <v>487</v>
      </c>
    </row>
    <row r="28" spans="1:29" ht="14.25" x14ac:dyDescent="0.3">
      <c r="A28" s="289"/>
      <c r="B28" s="272" t="s">
        <v>467</v>
      </c>
      <c r="C28" s="272"/>
      <c r="D28" s="295" t="s">
        <v>468</v>
      </c>
      <c r="E28" s="290" t="s">
        <v>437</v>
      </c>
      <c r="F28" s="421">
        <f>SUMIFS('Entry Data'!$X:$X,'Entry Data'!$AO:$AO,'Slip Gaji'!$F$7&amp;'Slip Gaji'!AA28)</f>
        <v>40</v>
      </c>
      <c r="G28" s="290" t="s">
        <v>454</v>
      </c>
      <c r="H28" s="354">
        <f t="shared" si="0"/>
        <v>38000</v>
      </c>
      <c r="I28" s="354"/>
      <c r="J28" s="327" t="s">
        <v>526</v>
      </c>
      <c r="K28" s="355">
        <f t="shared" si="2"/>
        <v>1520000</v>
      </c>
      <c r="L28" s="355"/>
      <c r="M28" s="355"/>
      <c r="N28" s="293"/>
      <c r="O28" s="289"/>
      <c r="P28" s="322" t="s">
        <v>507</v>
      </c>
      <c r="Q28" s="322"/>
      <c r="R28" s="320"/>
      <c r="S28" s="290" t="s">
        <v>437</v>
      </c>
      <c r="T28" s="329"/>
      <c r="U28" s="329"/>
      <c r="V28" s="329"/>
      <c r="W28" s="355">
        <f>SUMIFS('Master Driver'!O:O,'Master Driver'!B:B,'Slip Gaji'!F7)</f>
        <v>0</v>
      </c>
      <c r="X28" s="355"/>
      <c r="Y28" s="360"/>
      <c r="Z28" s="310"/>
      <c r="AA28" s="269" t="s">
        <v>488</v>
      </c>
    </row>
    <row r="29" spans="1:29" ht="14.25" x14ac:dyDescent="0.3">
      <c r="A29" s="289"/>
      <c r="B29" s="272"/>
      <c r="C29" s="272"/>
      <c r="D29" s="295" t="s">
        <v>462</v>
      </c>
      <c r="E29" s="290" t="s">
        <v>437</v>
      </c>
      <c r="F29" s="421">
        <f>SUMIFS('Entry Data'!$X:$X,'Entry Data'!$AO:$AO,'Slip Gaji'!$F$7&amp;'Slip Gaji'!AA29)</f>
        <v>11</v>
      </c>
      <c r="G29" s="290" t="s">
        <v>454</v>
      </c>
      <c r="H29" s="354">
        <f t="shared" si="0"/>
        <v>45000</v>
      </c>
      <c r="I29" s="354"/>
      <c r="J29" s="327" t="s">
        <v>526</v>
      </c>
      <c r="K29" s="355">
        <f t="shared" si="2"/>
        <v>495000</v>
      </c>
      <c r="L29" s="355"/>
      <c r="M29" s="355"/>
      <c r="N29" s="293"/>
      <c r="O29" s="294"/>
      <c r="P29" s="322" t="s">
        <v>508</v>
      </c>
      <c r="Q29" s="323"/>
      <c r="R29" s="320"/>
      <c r="S29" s="290" t="s">
        <v>437</v>
      </c>
      <c r="T29" s="329"/>
      <c r="U29" s="329"/>
      <c r="V29" s="329"/>
      <c r="W29" s="355">
        <f>SUMIFS('Master Driver'!P:P,'Master Driver'!B:B,'Slip Gaji'!F7)</f>
        <v>0</v>
      </c>
      <c r="X29" s="355"/>
      <c r="Y29" s="360"/>
      <c r="Z29" s="310"/>
      <c r="AA29" s="269" t="s">
        <v>489</v>
      </c>
    </row>
    <row r="30" spans="1:29" ht="14.25" x14ac:dyDescent="0.3">
      <c r="A30" s="289"/>
      <c r="B30" s="272"/>
      <c r="C30" s="272"/>
      <c r="D30" s="295" t="s">
        <v>470</v>
      </c>
      <c r="E30" s="290" t="s">
        <v>437</v>
      </c>
      <c r="F30" s="421">
        <f>SUMIFS('Entry Data'!$X:$X,'Entry Data'!$AO:$AO,'Slip Gaji'!$F$7&amp;'Slip Gaji'!AA30)</f>
        <v>7</v>
      </c>
      <c r="G30" s="290" t="s">
        <v>454</v>
      </c>
      <c r="H30" s="354">
        <f t="shared" si="0"/>
        <v>48500</v>
      </c>
      <c r="I30" s="354"/>
      <c r="J30" s="327" t="s">
        <v>526</v>
      </c>
      <c r="K30" s="355">
        <f t="shared" si="2"/>
        <v>339500</v>
      </c>
      <c r="L30" s="355"/>
      <c r="M30" s="355"/>
      <c r="N30" s="293"/>
      <c r="O30" s="289"/>
      <c r="P30" s="324" t="s">
        <v>469</v>
      </c>
      <c r="Q30" s="324"/>
      <c r="R30" s="320"/>
      <c r="S30" s="290" t="s">
        <v>437</v>
      </c>
      <c r="T30" s="329"/>
      <c r="U30" s="329"/>
      <c r="V30" s="329"/>
      <c r="W30" s="355">
        <f>SUMIFS('Master Driver'!Q:Q,'Master Driver'!B:B,'Slip Gaji'!F7)</f>
        <v>0</v>
      </c>
      <c r="X30" s="355"/>
      <c r="Y30" s="360"/>
      <c r="AA30" s="269" t="s">
        <v>490</v>
      </c>
    </row>
    <row r="31" spans="1:29" ht="18" customHeight="1" x14ac:dyDescent="0.25">
      <c r="A31" s="289"/>
      <c r="B31" s="272"/>
      <c r="C31" s="272"/>
      <c r="D31" s="272"/>
      <c r="E31" s="272"/>
      <c r="F31" s="326">
        <f>SUM(F17:F30)</f>
        <v>124</v>
      </c>
      <c r="G31" s="272"/>
      <c r="H31" s="272"/>
      <c r="I31" s="272"/>
      <c r="J31" s="272"/>
      <c r="K31" s="272"/>
      <c r="L31" s="272"/>
      <c r="M31" s="272"/>
      <c r="N31" s="273"/>
      <c r="O31" s="289"/>
      <c r="P31" s="272"/>
      <c r="Q31" s="272"/>
      <c r="R31" s="290"/>
      <c r="S31" s="361"/>
      <c r="T31" s="361"/>
      <c r="U31" s="361"/>
      <c r="V31" s="361"/>
      <c r="W31" s="361"/>
      <c r="X31" s="361"/>
      <c r="Y31" s="273"/>
      <c r="Z31" s="312"/>
    </row>
    <row r="32" spans="1:29" x14ac:dyDescent="0.25">
      <c r="A32" s="289"/>
      <c r="B32" s="272"/>
      <c r="C32" s="272"/>
      <c r="D32" s="272"/>
      <c r="E32" s="272"/>
      <c r="F32" s="311"/>
      <c r="G32" s="272"/>
      <c r="H32" s="272"/>
      <c r="I32" s="272"/>
      <c r="J32" s="272"/>
      <c r="K32" s="275"/>
      <c r="L32" s="275"/>
      <c r="M32" s="275"/>
      <c r="N32" s="277"/>
      <c r="O32" s="289"/>
      <c r="P32" s="272"/>
      <c r="Q32" s="272"/>
      <c r="R32" s="290"/>
      <c r="S32" s="321"/>
      <c r="T32" s="321"/>
      <c r="U32" s="321"/>
      <c r="V32" s="321"/>
      <c r="W32" s="321"/>
      <c r="X32" s="321"/>
      <c r="Y32" s="273"/>
      <c r="Z32" s="312"/>
    </row>
    <row r="33" spans="1:26" ht="17.25" customHeight="1" x14ac:dyDescent="0.25">
      <c r="A33" s="313"/>
      <c r="B33" s="303"/>
      <c r="C33" s="314"/>
      <c r="D33" s="303" t="s">
        <v>163</v>
      </c>
      <c r="E33" s="303"/>
      <c r="F33" s="303"/>
      <c r="G33" s="303"/>
      <c r="H33" s="303"/>
      <c r="I33" s="303"/>
      <c r="J33" s="303"/>
      <c r="K33" s="422">
        <f>SUM(K15:M31)</f>
        <v>7750050</v>
      </c>
      <c r="L33" s="422"/>
      <c r="M33" s="422"/>
      <c r="N33" s="315"/>
      <c r="O33" s="301"/>
      <c r="P33" s="302"/>
      <c r="Q33" s="303" t="s">
        <v>163</v>
      </c>
      <c r="R33" s="302"/>
      <c r="S33" s="424">
        <f>SUM(W25:Y27)</f>
        <v>0</v>
      </c>
      <c r="T33" s="424"/>
      <c r="U33" s="424"/>
      <c r="V33" s="424"/>
      <c r="W33" s="424"/>
      <c r="X33" s="424"/>
      <c r="Y33" s="425"/>
      <c r="Z33" s="316"/>
    </row>
    <row r="34" spans="1:26" x14ac:dyDescent="0.25">
      <c r="A34" s="289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3"/>
    </row>
    <row r="35" spans="1:26" x14ac:dyDescent="0.25">
      <c r="A35" s="289"/>
      <c r="B35" s="272"/>
      <c r="C35" s="272"/>
      <c r="D35" s="272"/>
      <c r="E35" s="272"/>
      <c r="F35" s="271" t="s">
        <v>471</v>
      </c>
      <c r="G35" s="271"/>
      <c r="H35" s="271"/>
      <c r="I35" s="271"/>
      <c r="J35" s="271"/>
      <c r="K35" s="271"/>
      <c r="L35" s="271"/>
      <c r="M35" s="271"/>
      <c r="N35" s="271"/>
      <c r="O35" s="357">
        <f>K33+S21-S33</f>
        <v>7818950</v>
      </c>
      <c r="P35" s="357"/>
      <c r="Q35" s="357"/>
      <c r="R35" s="357"/>
      <c r="S35" s="272"/>
      <c r="T35" s="272"/>
      <c r="U35" s="272"/>
      <c r="V35" s="272"/>
      <c r="W35" s="272"/>
      <c r="X35" s="272"/>
      <c r="Y35" s="273"/>
    </row>
    <row r="36" spans="1:26" s="268" customFormat="1" x14ac:dyDescent="0.25">
      <c r="A36" s="289"/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3"/>
    </row>
    <row r="37" spans="1:26" s="268" customFormat="1" x14ac:dyDescent="0.25">
      <c r="A37" s="289"/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358" t="s">
        <v>472</v>
      </c>
      <c r="R37" s="358"/>
      <c r="S37" s="358"/>
      <c r="T37" s="358"/>
      <c r="U37" s="358"/>
      <c r="V37" s="358"/>
      <c r="W37" s="358"/>
      <c r="X37" s="317"/>
      <c r="Y37" s="273"/>
    </row>
    <row r="38" spans="1:26" s="268" customFormat="1" x14ac:dyDescent="0.25">
      <c r="A38" s="289"/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358" t="s">
        <v>473</v>
      </c>
      <c r="R38" s="358"/>
      <c r="S38" s="358"/>
      <c r="T38" s="358"/>
      <c r="U38" s="358"/>
      <c r="V38" s="358"/>
      <c r="W38" s="358"/>
      <c r="X38" s="272"/>
      <c r="Y38" s="273"/>
    </row>
    <row r="39" spans="1:26" s="268" customFormat="1" x14ac:dyDescent="0.25">
      <c r="A39" s="289"/>
      <c r="B39" s="359"/>
      <c r="C39" s="359"/>
      <c r="D39" s="359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359"/>
      <c r="R39" s="359"/>
      <c r="S39" s="359"/>
      <c r="T39" s="328"/>
      <c r="U39" s="328"/>
      <c r="V39" s="328"/>
      <c r="W39" s="272"/>
      <c r="X39" s="272"/>
      <c r="Y39" s="273"/>
    </row>
    <row r="40" spans="1:26" s="268" customFormat="1" x14ac:dyDescent="0.25">
      <c r="A40" s="289"/>
      <c r="B40" s="272"/>
      <c r="C40" s="272"/>
      <c r="D40" s="272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3"/>
    </row>
    <row r="41" spans="1:26" s="268" customFormat="1" x14ac:dyDescent="0.25">
      <c r="A41" s="289"/>
      <c r="B41" s="272"/>
      <c r="C41" s="272"/>
      <c r="D41" s="272"/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3"/>
    </row>
    <row r="42" spans="1:26" s="268" customFormat="1" x14ac:dyDescent="0.25">
      <c r="A42" s="318"/>
      <c r="B42" s="319"/>
      <c r="C42" s="319"/>
      <c r="D42" s="319"/>
      <c r="E42" s="319"/>
      <c r="F42" s="319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356" t="s">
        <v>474</v>
      </c>
      <c r="R42" s="356"/>
      <c r="S42" s="356"/>
      <c r="T42" s="356"/>
      <c r="U42" s="356"/>
      <c r="V42" s="356"/>
      <c r="W42" s="356"/>
      <c r="X42" s="272"/>
      <c r="Y42" s="273"/>
    </row>
    <row r="43" spans="1:26" s="268" customFormat="1" x14ac:dyDescent="0.25">
      <c r="A43" s="274"/>
      <c r="B43" s="275"/>
      <c r="C43" s="275"/>
      <c r="D43" s="275"/>
      <c r="E43" s="275"/>
      <c r="F43" s="275"/>
      <c r="G43" s="275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7"/>
    </row>
  </sheetData>
  <mergeCells count="63">
    <mergeCell ref="W25:Y25"/>
    <mergeCell ref="W26:Y26"/>
    <mergeCell ref="W28:Y28"/>
    <mergeCell ref="W29:Y29"/>
    <mergeCell ref="W30:Y30"/>
    <mergeCell ref="A1:C3"/>
    <mergeCell ref="R1:X3"/>
    <mergeCell ref="K15:M15"/>
    <mergeCell ref="F5:H5"/>
    <mergeCell ref="J5:L5"/>
    <mergeCell ref="F11:H11"/>
    <mergeCell ref="F7:L7"/>
    <mergeCell ref="T8:U8"/>
    <mergeCell ref="T9:U9"/>
    <mergeCell ref="V8:W8"/>
    <mergeCell ref="V9:W9"/>
    <mergeCell ref="H16:I16"/>
    <mergeCell ref="K16:M16"/>
    <mergeCell ref="W15:Y15"/>
    <mergeCell ref="H17:I17"/>
    <mergeCell ref="K17:M17"/>
    <mergeCell ref="W17:Y17"/>
    <mergeCell ref="W16:Y16"/>
    <mergeCell ref="H23:I23"/>
    <mergeCell ref="K23:M23"/>
    <mergeCell ref="S23:X23"/>
    <mergeCell ref="H18:I18"/>
    <mergeCell ref="K18:M18"/>
    <mergeCell ref="W18:Y18"/>
    <mergeCell ref="H19:I19"/>
    <mergeCell ref="K19:M19"/>
    <mergeCell ref="H20:I20"/>
    <mergeCell ref="K20:M20"/>
    <mergeCell ref="H21:I21"/>
    <mergeCell ref="K21:M21"/>
    <mergeCell ref="S21:Y21"/>
    <mergeCell ref="H22:I22"/>
    <mergeCell ref="K22:M22"/>
    <mergeCell ref="W19:Y19"/>
    <mergeCell ref="B39:D39"/>
    <mergeCell ref="Q39:S39"/>
    <mergeCell ref="H29:I29"/>
    <mergeCell ref="K29:M29"/>
    <mergeCell ref="W27:Y27"/>
    <mergeCell ref="H30:I30"/>
    <mergeCell ref="K30:M30"/>
    <mergeCell ref="S31:X31"/>
    <mergeCell ref="H27:I27"/>
    <mergeCell ref="K27:M27"/>
    <mergeCell ref="H28:I28"/>
    <mergeCell ref="K28:M28"/>
    <mergeCell ref="Q42:W42"/>
    <mergeCell ref="K33:M33"/>
    <mergeCell ref="S33:Y33"/>
    <mergeCell ref="O35:R35"/>
    <mergeCell ref="Q37:W37"/>
    <mergeCell ref="Q38:W38"/>
    <mergeCell ref="H24:I24"/>
    <mergeCell ref="K24:M24"/>
    <mergeCell ref="H25:I25"/>
    <mergeCell ref="K25:M25"/>
    <mergeCell ref="H26:I26"/>
    <mergeCell ref="K26:M26"/>
  </mergeCells>
  <printOptions horizontalCentered="1"/>
  <pageMargins left="0.23622047244094491" right="0" top="0.35433070866141736" bottom="0" header="0.31496062992125984" footer="0.31496062992125984"/>
  <pageSetup paperSize="9" scale="70" orientation="portrait" horizontalDpi="4294967294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'Master Driver'!$B$5:$B$63</xm:f>
          </x14:formula1>
          <xm:sqref>F7 M7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66"/>
  <sheetViews>
    <sheetView workbookViewId="0">
      <pane ySplit="6" topLeftCell="A7" activePane="bottomLeft" state="frozen"/>
      <selection pane="bottomLeft" activeCell="H41" sqref="H41"/>
    </sheetView>
  </sheetViews>
  <sheetFormatPr defaultRowHeight="13.5" x14ac:dyDescent="0.3"/>
  <cols>
    <col min="1" max="1" width="3.7109375" style="5" customWidth="1"/>
    <col min="2" max="2" width="19.85546875" style="5" customWidth="1"/>
    <col min="3" max="3" width="13.28515625" style="166" customWidth="1"/>
    <col min="4" max="5" width="12.7109375" style="174" customWidth="1"/>
    <col min="6" max="6" width="9.85546875" style="174" customWidth="1"/>
    <col min="7" max="12" width="8.42578125" style="174" customWidth="1"/>
    <col min="13" max="13" width="8.85546875" style="174" customWidth="1"/>
    <col min="14" max="16" width="8.42578125" style="174" customWidth="1"/>
    <col min="17" max="17" width="9" style="174" customWidth="1"/>
    <col min="18" max="19" width="8.42578125" style="174" customWidth="1"/>
    <col min="20" max="20" width="18" style="174" customWidth="1"/>
    <col min="21" max="21" width="5.42578125" style="5" customWidth="1"/>
    <col min="22" max="22" width="13.140625" style="174" customWidth="1"/>
    <col min="23" max="23" width="22.28515625" style="174" customWidth="1"/>
    <col min="24" max="16384" width="9.140625" style="5"/>
  </cols>
  <sheetData>
    <row r="1" spans="1:23" ht="15.75" customHeight="1" x14ac:dyDescent="0.3">
      <c r="A1" s="381" t="s">
        <v>274</v>
      </c>
      <c r="B1" s="381" t="s">
        <v>400</v>
      </c>
      <c r="C1" s="383" t="s">
        <v>397</v>
      </c>
      <c r="D1" s="384" t="s">
        <v>402</v>
      </c>
      <c r="E1" s="375" t="s">
        <v>401</v>
      </c>
      <c r="F1" s="386" t="s">
        <v>24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75" t="s">
        <v>404</v>
      </c>
      <c r="U1" s="377" t="s">
        <v>399</v>
      </c>
      <c r="V1" s="378"/>
      <c r="W1" s="375" t="s">
        <v>403</v>
      </c>
    </row>
    <row r="2" spans="1:23" x14ac:dyDescent="0.3">
      <c r="A2" s="381"/>
      <c r="B2" s="381"/>
      <c r="C2" s="383"/>
      <c r="D2" s="384"/>
      <c r="E2" s="376"/>
      <c r="F2" s="388" t="s">
        <v>385</v>
      </c>
      <c r="G2" s="388"/>
      <c r="H2" s="388"/>
      <c r="I2" s="388"/>
      <c r="J2" s="388"/>
      <c r="K2" s="388"/>
      <c r="L2" s="388"/>
      <c r="M2" s="388" t="s">
        <v>392</v>
      </c>
      <c r="N2" s="388"/>
      <c r="O2" s="388"/>
      <c r="P2" s="388"/>
      <c r="Q2" s="388"/>
      <c r="R2" s="388"/>
      <c r="S2" s="386"/>
      <c r="T2" s="376"/>
      <c r="U2" s="379"/>
      <c r="V2" s="380"/>
      <c r="W2" s="376"/>
    </row>
    <row r="3" spans="1:23" x14ac:dyDescent="0.3">
      <c r="A3" s="382"/>
      <c r="B3" s="382"/>
      <c r="C3" s="377"/>
      <c r="D3" s="385"/>
      <c r="E3" s="376"/>
      <c r="F3" s="388" t="s">
        <v>159</v>
      </c>
      <c r="G3" s="388"/>
      <c r="H3" s="388"/>
      <c r="I3" s="388"/>
      <c r="J3" s="388" t="s">
        <v>160</v>
      </c>
      <c r="K3" s="388"/>
      <c r="L3" s="388"/>
      <c r="M3" s="388" t="s">
        <v>159</v>
      </c>
      <c r="N3" s="388"/>
      <c r="O3" s="388"/>
      <c r="P3" s="388"/>
      <c r="Q3" s="388" t="s">
        <v>160</v>
      </c>
      <c r="R3" s="388"/>
      <c r="S3" s="386"/>
      <c r="T3" s="376"/>
      <c r="U3" s="379"/>
      <c r="V3" s="380"/>
      <c r="W3" s="376"/>
    </row>
    <row r="4" spans="1:23" x14ac:dyDescent="0.3">
      <c r="A4" s="37"/>
      <c r="B4" s="81"/>
      <c r="C4" s="77"/>
      <c r="D4" s="193"/>
      <c r="E4" s="193"/>
      <c r="F4" s="176" t="s">
        <v>386</v>
      </c>
      <c r="G4" s="176" t="s">
        <v>387</v>
      </c>
      <c r="H4" s="176" t="s">
        <v>388</v>
      </c>
      <c r="I4" s="176" t="s">
        <v>389</v>
      </c>
      <c r="J4" s="176" t="s">
        <v>390</v>
      </c>
      <c r="K4" s="176" t="s">
        <v>391</v>
      </c>
      <c r="L4" s="177" t="s">
        <v>387</v>
      </c>
      <c r="M4" s="176" t="s">
        <v>386</v>
      </c>
      <c r="N4" s="176" t="s">
        <v>387</v>
      </c>
      <c r="O4" s="176" t="s">
        <v>388</v>
      </c>
      <c r="P4" s="177" t="s">
        <v>389</v>
      </c>
      <c r="Q4" s="176" t="s">
        <v>390</v>
      </c>
      <c r="R4" s="176" t="s">
        <v>391</v>
      </c>
      <c r="S4" s="177" t="s">
        <v>387</v>
      </c>
      <c r="T4" s="376"/>
      <c r="U4" s="379"/>
      <c r="V4" s="380"/>
      <c r="W4" s="376"/>
    </row>
    <row r="5" spans="1:23" ht="14.25" x14ac:dyDescent="0.3">
      <c r="A5" s="165"/>
      <c r="B5" s="204" t="s">
        <v>258</v>
      </c>
      <c r="C5" s="205" t="s">
        <v>259</v>
      </c>
      <c r="D5" s="206" t="s">
        <v>260</v>
      </c>
      <c r="E5" s="206" t="s">
        <v>261</v>
      </c>
      <c r="F5" s="209" t="s">
        <v>262</v>
      </c>
      <c r="G5" s="209" t="s">
        <v>263</v>
      </c>
      <c r="H5" s="209" t="s">
        <v>405</v>
      </c>
      <c r="I5" s="209" t="s">
        <v>406</v>
      </c>
      <c r="J5" s="209" t="s">
        <v>407</v>
      </c>
      <c r="K5" s="209" t="s">
        <v>408</v>
      </c>
      <c r="L5" s="206" t="s">
        <v>409</v>
      </c>
      <c r="M5" s="209" t="s">
        <v>410</v>
      </c>
      <c r="N5" s="209" t="s">
        <v>411</v>
      </c>
      <c r="O5" s="209" t="s">
        <v>412</v>
      </c>
      <c r="P5" s="206" t="s">
        <v>413</v>
      </c>
      <c r="Q5" s="209" t="s">
        <v>414</v>
      </c>
      <c r="R5" s="209" t="s">
        <v>415</v>
      </c>
      <c r="S5" s="206" t="s">
        <v>416</v>
      </c>
      <c r="T5" s="202" t="s">
        <v>417</v>
      </c>
      <c r="U5" s="208" t="s">
        <v>418</v>
      </c>
      <c r="V5" s="201"/>
      <c r="W5" s="203" t="s">
        <v>419</v>
      </c>
    </row>
    <row r="6" spans="1:23" ht="14.25" x14ac:dyDescent="0.3">
      <c r="A6" s="165"/>
      <c r="B6" s="204"/>
      <c r="C6" s="205"/>
      <c r="D6" s="206"/>
      <c r="E6" s="206"/>
      <c r="F6" s="209"/>
      <c r="G6" s="209"/>
      <c r="H6" s="209"/>
      <c r="I6" s="209"/>
      <c r="J6" s="209"/>
      <c r="K6" s="209"/>
      <c r="L6" s="206"/>
      <c r="M6" s="209"/>
      <c r="N6" s="209"/>
      <c r="O6" s="209"/>
      <c r="P6" s="206"/>
      <c r="Q6" s="209"/>
      <c r="R6" s="209"/>
      <c r="S6" s="206"/>
      <c r="T6" s="202"/>
      <c r="U6" s="208"/>
      <c r="V6" s="201"/>
      <c r="W6" s="203"/>
    </row>
    <row r="7" spans="1:23" x14ac:dyDescent="0.3">
      <c r="A7" s="76">
        <v>1</v>
      </c>
      <c r="B7" s="82" t="str">
        <f>'Master Driver'!B5</f>
        <v>Ahmad Asfuri</v>
      </c>
      <c r="C7" s="164">
        <f>'Master Driver'!C5</f>
        <v>40981</v>
      </c>
      <c r="D7" s="174">
        <f>SUMIFS('Master Driver'!E:E,'Master Driver'!B:B,BMJ!B7)</f>
        <v>3275000</v>
      </c>
      <c r="E7" s="198">
        <f>SUMIFS('Entry Data'!Y:Y,'Entry Data'!AC:AC,BMJ!B7)</f>
        <v>2595300</v>
      </c>
      <c r="F7" s="175">
        <f>SUMIFS('Entry Data'!Y:Y,'Entry Data'!AN:AN,B7&amp;$F$1&amp;$F$4&amp;$F$3&amp;$F$2)</f>
        <v>1725000</v>
      </c>
      <c r="G7" s="167">
        <f>SUMIFS('Entry Data'!Y:Y,'Entry Data'!AN:AN,B7&amp;$F$1&amp;$G$4&amp;$F$3&amp;$F$2)</f>
        <v>304150</v>
      </c>
      <c r="H7" s="167">
        <f>SUMIFS('Entry Data'!Y:Y,'Entry Data'!AN:AN,B7&amp;$F$1&amp;$H$4&amp;$F$3&amp;$F$2)</f>
        <v>277200</v>
      </c>
      <c r="I7" s="167">
        <f>SUMIFS('Entry Data'!Y:Y,'Entry Data'!AN:AN,B7&amp;$F$1&amp;$I$4&amp;$F$3&amp;$F$2)</f>
        <v>37750</v>
      </c>
      <c r="J7" s="167">
        <f>SUMIFS('Entry Data'!Y:Y,'Entry Data'!AN:AN,B7&amp;$F$1&amp;$J$4&amp;$J$3&amp;$F$2)</f>
        <v>0</v>
      </c>
      <c r="K7" s="167">
        <f>SUMIFS('Entry Data'!Y:Y,'Entry Data'!AN:AN,B7&amp;$F$1&amp;$K$4&amp;$J$3&amp;$F$2)</f>
        <v>0</v>
      </c>
      <c r="L7" s="168">
        <f>SUMIFS('Entry Data'!Y:Y,'Entry Data'!AN:AN,B7&amp;$F$1&amp;$L$4&amp;$J$3&amp;$F$2)</f>
        <v>0</v>
      </c>
      <c r="M7" s="175">
        <f>SUMIFS('Entry Data'!Y:Y,'Entry Data'!AN:AN,B7&amp;$F$1&amp;$M$4&amp;$M$3&amp;$M$2)</f>
        <v>82500</v>
      </c>
      <c r="N7" s="167">
        <f>SUMIFS('Entry Data'!Y:Y,'Entry Data'!AN:AN,B7&amp;$F$1&amp;$N$4&amp;$M$3&amp;$M$2)</f>
        <v>0</v>
      </c>
      <c r="O7" s="167">
        <f>SUMIFS('Entry Data'!Y:Y,'Entry Data'!AN:AN,B7&amp;$F$1&amp;$O$4&amp;$M$3&amp;$M$2)</f>
        <v>0</v>
      </c>
      <c r="P7" s="167">
        <f>SUMIFS('Entry Data'!Y:Y,'Entry Data'!AN:AN,B7&amp;$F$1&amp;$P$4&amp;$M$3&amp;$M$2)</f>
        <v>0</v>
      </c>
      <c r="Q7" s="167">
        <f>SUMIFS('Entry Data'!Y:Y,'Entry Data'!AN:AN,B7&amp;$F$1&amp;$Q$4&amp;$Q$3&amp;$M$2)</f>
        <v>0</v>
      </c>
      <c r="R7" s="167">
        <f>SUMIFS('Entry Data'!Y:Y,'Entry Data'!AN:AN,B7&amp;$F$1&amp;$R$4&amp;$Q$3&amp;$M$2)</f>
        <v>0</v>
      </c>
      <c r="S7" s="168">
        <f>SUMIFS('Entry Data'!Y:Y,'Entry Data'!AN:AN,B7&amp;$F$1&amp;$S$4&amp;$Q$3&amp;$M$2)</f>
        <v>0</v>
      </c>
      <c r="T7" s="173">
        <f>SUM(F7:S7)</f>
        <v>2426600</v>
      </c>
      <c r="U7" s="196">
        <f t="shared" ref="U7:U38" si="0">IFERROR((T7*100%/E7),"")</f>
        <v>0.93499788078449508</v>
      </c>
      <c r="V7" s="197">
        <f t="shared" ref="V7:V38" si="1">IFERROR((D7*U7),"")</f>
        <v>3062118.0595692215</v>
      </c>
      <c r="W7" s="197">
        <f>IFERROR((T7+V7),"")</f>
        <v>5488718.059569221</v>
      </c>
    </row>
    <row r="8" spans="1:23" x14ac:dyDescent="0.3">
      <c r="A8" s="76">
        <v>2</v>
      </c>
      <c r="B8" s="82" t="str">
        <f>'Master Driver'!B6</f>
        <v>Rahman</v>
      </c>
      <c r="C8" s="164">
        <f>'Master Driver'!C6</f>
        <v>42326</v>
      </c>
      <c r="D8" s="174">
        <f>SUMIFS('Master Driver'!E:E,'Master Driver'!B:B,BMJ!B8)</f>
        <v>3275000</v>
      </c>
      <c r="E8" s="198">
        <f>SUMIFS('Entry Data'!Y:Y,'Entry Data'!AC:AC,BMJ!B8)</f>
        <v>2676050</v>
      </c>
      <c r="F8" s="170">
        <f>SUMIFS('Entry Data'!Y:Y,'Entry Data'!AN:AN,B8&amp;$F$1&amp;$F$4&amp;$F$3&amp;$F$2)</f>
        <v>0</v>
      </c>
      <c r="G8" s="171">
        <f>SUMIFS('Entry Data'!Y:Y,'Entry Data'!AN:AN,B8&amp;$F$1&amp;$G$4&amp;$F$3&amp;$F$2)</f>
        <v>0</v>
      </c>
      <c r="H8" s="171">
        <f>SUMIFS('Entry Data'!Y:Y,'Entry Data'!AN:AN,B8&amp;$F$1&amp;$H$4&amp;$F$3&amp;$F$2)</f>
        <v>0</v>
      </c>
      <c r="I8" s="171">
        <f>SUMIFS('Entry Data'!Y:Y,'Entry Data'!AN:AN,B8&amp;$F$1&amp;$I$4&amp;$F$3&amp;$F$2)</f>
        <v>0</v>
      </c>
      <c r="J8" s="171">
        <f>SUMIFS('Entry Data'!Y:Y,'Entry Data'!AN:AN,B8&amp;$F$1&amp;$J$4&amp;$J$3&amp;$F$2)</f>
        <v>0</v>
      </c>
      <c r="K8" s="171">
        <f>SUMIFS('Entry Data'!Y:Y,'Entry Data'!AN:AN,B8&amp;$F$1&amp;$K$4&amp;$J$3&amp;$F$2)</f>
        <v>0</v>
      </c>
      <c r="L8" s="172">
        <f>SUMIFS('Entry Data'!Y:Y,'Entry Data'!AN:AN,B8&amp;$F$1&amp;$L$4&amp;$J$3&amp;$F$2)</f>
        <v>0</v>
      </c>
      <c r="M8" s="170">
        <f>SUMIFS('Entry Data'!Y:Y,'Entry Data'!AN:AN,B8&amp;$F$1&amp;$M$4&amp;$M$3&amp;$M$2)</f>
        <v>0</v>
      </c>
      <c r="N8" s="171">
        <f>SUMIFS('Entry Data'!Y:Y,'Entry Data'!AN:AN,B8&amp;$F$1&amp;$N$4&amp;$M$3&amp;$M$2)</f>
        <v>0</v>
      </c>
      <c r="O8" s="171">
        <f>SUMIFS('Entry Data'!Y:Y,'Entry Data'!AN:AN,B8&amp;$F$1&amp;$O$4&amp;$M$3&amp;$M$2)</f>
        <v>0</v>
      </c>
      <c r="P8" s="171">
        <f>SUMIFS('Entry Data'!Y:Y,'Entry Data'!AN:AN,B8&amp;$F$1&amp;$P$4&amp;$M$3&amp;$M$2)</f>
        <v>0</v>
      </c>
      <c r="Q8" s="171">
        <f>SUMIFS('Entry Data'!Y:Y,'Entry Data'!AN:AN,B8&amp;$F$1&amp;$Q$4&amp;$Q$3&amp;$M$2)</f>
        <v>0</v>
      </c>
      <c r="R8" s="171">
        <f>SUMIFS('Entry Data'!Y:Y,'Entry Data'!AN:AN,B8&amp;$F$1&amp;$R$4&amp;$Q$3&amp;$M$2)</f>
        <v>0</v>
      </c>
      <c r="S8" s="172">
        <f>SUMIFS('Entry Data'!Y:Y,'Entry Data'!AN:AN,B8&amp;$F$1&amp;$S$4&amp;$Q$3&amp;$M$2)</f>
        <v>0</v>
      </c>
      <c r="T8" s="173">
        <f t="shared" ref="T8:T65" si="2">SUM(F8:S8)</f>
        <v>0</v>
      </c>
      <c r="U8" s="196">
        <f t="shared" si="0"/>
        <v>0</v>
      </c>
      <c r="V8" s="197">
        <f t="shared" si="1"/>
        <v>0</v>
      </c>
      <c r="W8" s="197">
        <f t="shared" ref="W8:W65" si="3">IFERROR((T8+V8),"")</f>
        <v>0</v>
      </c>
    </row>
    <row r="9" spans="1:23" x14ac:dyDescent="0.3">
      <c r="A9" s="76">
        <v>3</v>
      </c>
      <c r="B9" s="82" t="str">
        <f>'Master Driver'!B7</f>
        <v>Roni Irfansyah</v>
      </c>
      <c r="C9" s="164">
        <f>'Master Driver'!C7</f>
        <v>42348</v>
      </c>
      <c r="D9" s="174">
        <f>SUMIFS('Master Driver'!E:E,'Master Driver'!B:B,BMJ!B9)</f>
        <v>3275000</v>
      </c>
      <c r="E9" s="198">
        <f>SUMIFS('Entry Data'!Y:Y,'Entry Data'!AC:AC,BMJ!B9)</f>
        <v>4003450</v>
      </c>
      <c r="F9" s="170">
        <f>SUMIFS('Entry Data'!Y:Y,'Entry Data'!AN:AN,B9&amp;$F$1&amp;$F$4&amp;$F$3&amp;$F$2)</f>
        <v>0</v>
      </c>
      <c r="G9" s="171">
        <f>SUMIFS('Entry Data'!Y:Y,'Entry Data'!AN:AN,B9&amp;$F$1&amp;$G$4&amp;$F$3&amp;$F$2)</f>
        <v>0</v>
      </c>
      <c r="H9" s="171">
        <f>SUMIFS('Entry Data'!Y:Y,'Entry Data'!AN:AN,B9&amp;$F$1&amp;$H$4&amp;$F$3&amp;$F$2)</f>
        <v>0</v>
      </c>
      <c r="I9" s="171">
        <f>SUMIFS('Entry Data'!Y:Y,'Entry Data'!AN:AN,B9&amp;$F$1&amp;$I$4&amp;$F$3&amp;$F$2)</f>
        <v>0</v>
      </c>
      <c r="J9" s="171">
        <f>SUMIFS('Entry Data'!Y:Y,'Entry Data'!AN:AN,B9&amp;$F$1&amp;$J$4&amp;$J$3&amp;$F$2)</f>
        <v>0</v>
      </c>
      <c r="K9" s="171">
        <f>SUMIFS('Entry Data'!Y:Y,'Entry Data'!AN:AN,B9&amp;$F$1&amp;$K$4&amp;$J$3&amp;$F$2)</f>
        <v>0</v>
      </c>
      <c r="L9" s="172">
        <f>SUMIFS('Entry Data'!Y:Y,'Entry Data'!AN:AN,B9&amp;$F$1&amp;$L$4&amp;$J$3&amp;$F$2)</f>
        <v>0</v>
      </c>
      <c r="M9" s="170">
        <f>SUMIFS('Entry Data'!Y:Y,'Entry Data'!AN:AN,B9&amp;$F$1&amp;$M$4&amp;$M$3&amp;$M$2)</f>
        <v>0</v>
      </c>
      <c r="N9" s="171">
        <f>SUMIFS('Entry Data'!Y:Y,'Entry Data'!AN:AN,B9&amp;$F$1&amp;$N$4&amp;$M$3&amp;$M$2)</f>
        <v>0</v>
      </c>
      <c r="O9" s="171">
        <f>SUMIFS('Entry Data'!Y:Y,'Entry Data'!AN:AN,B9&amp;$F$1&amp;$O$4&amp;$M$3&amp;$M$2)</f>
        <v>0</v>
      </c>
      <c r="P9" s="171">
        <f>SUMIFS('Entry Data'!Y:Y,'Entry Data'!AN:AN,B9&amp;$F$1&amp;$P$4&amp;$M$3&amp;$M$2)</f>
        <v>0</v>
      </c>
      <c r="Q9" s="171">
        <f>SUMIFS('Entry Data'!Y:Y,'Entry Data'!AN:AN,B9&amp;$F$1&amp;$Q$4&amp;$Q$3&amp;$M$2)</f>
        <v>0</v>
      </c>
      <c r="R9" s="171">
        <f>SUMIFS('Entry Data'!Y:Y,'Entry Data'!AN:AN,B9&amp;$F$1&amp;$R$4&amp;$Q$3&amp;$M$2)</f>
        <v>0</v>
      </c>
      <c r="S9" s="172">
        <f>SUMIFS('Entry Data'!Y:Y,'Entry Data'!AN:AN,B9&amp;$F$1&amp;$S$4&amp;$Q$3&amp;$M$2)</f>
        <v>0</v>
      </c>
      <c r="T9" s="173">
        <f t="shared" si="2"/>
        <v>0</v>
      </c>
      <c r="U9" s="196">
        <f t="shared" si="0"/>
        <v>0</v>
      </c>
      <c r="V9" s="197">
        <f t="shared" si="1"/>
        <v>0</v>
      </c>
      <c r="W9" s="197">
        <f t="shared" si="3"/>
        <v>0</v>
      </c>
    </row>
    <row r="10" spans="1:23" x14ac:dyDescent="0.3">
      <c r="A10" s="76">
        <v>4</v>
      </c>
      <c r="B10" s="82" t="str">
        <f>'Master Driver'!B8</f>
        <v>Agus Suwantono</v>
      </c>
      <c r="C10" s="164">
        <f>'Master Driver'!C8</f>
        <v>42391</v>
      </c>
      <c r="D10" s="174">
        <f>SUMIFS('Master Driver'!E:E,'Master Driver'!B:B,BMJ!B10)</f>
        <v>3275000</v>
      </c>
      <c r="E10" s="198">
        <f>SUMIFS('Entry Data'!Y:Y,'Entry Data'!AC:AC,BMJ!B10)</f>
        <v>4906300</v>
      </c>
      <c r="F10" s="170">
        <f>SUMIFS('Entry Data'!Y:Y,'Entry Data'!AN:AN,B10&amp;$F$1&amp;$F$4&amp;$F$3&amp;$F$2)</f>
        <v>300000</v>
      </c>
      <c r="G10" s="171">
        <f>SUMIFS('Entry Data'!Y:Y,'Entry Data'!AN:AN,B10&amp;$F$1&amp;$G$4&amp;$F$3&amp;$F$2)</f>
        <v>82950</v>
      </c>
      <c r="H10" s="171">
        <f>SUMIFS('Entry Data'!Y:Y,'Entry Data'!AN:AN,B10&amp;$F$1&amp;$H$4&amp;$F$3&amp;$F$2)</f>
        <v>61600</v>
      </c>
      <c r="I10" s="171">
        <f>SUMIFS('Entry Data'!Y:Y,'Entry Data'!AN:AN,B10&amp;$F$1&amp;$I$4&amp;$F$3&amp;$F$2)</f>
        <v>75500</v>
      </c>
      <c r="J10" s="171">
        <f>SUMIFS('Entry Data'!Y:Y,'Entry Data'!AN:AN,B10&amp;$F$1&amp;$J$4&amp;$J$3&amp;$F$2)</f>
        <v>0</v>
      </c>
      <c r="K10" s="171">
        <f>SUMIFS('Entry Data'!Y:Y,'Entry Data'!AN:AN,B10&amp;$F$1&amp;$K$4&amp;$J$3&amp;$F$2)</f>
        <v>0</v>
      </c>
      <c r="L10" s="172">
        <f>SUMIFS('Entry Data'!Y:Y,'Entry Data'!AN:AN,B10&amp;$F$1&amp;$L$4&amp;$J$3&amp;$F$2)</f>
        <v>0</v>
      </c>
      <c r="M10" s="170">
        <f>SUMIFS('Entry Data'!Y:Y,'Entry Data'!AN:AN,B10&amp;$F$1&amp;$M$4&amp;$M$3&amp;$M$2)</f>
        <v>0</v>
      </c>
      <c r="N10" s="171">
        <f>SUMIFS('Entry Data'!Y:Y,'Entry Data'!AN:AN,B10&amp;$F$1&amp;$N$4&amp;$M$3&amp;$M$2)</f>
        <v>0</v>
      </c>
      <c r="O10" s="171">
        <f>SUMIFS('Entry Data'!Y:Y,'Entry Data'!AN:AN,B10&amp;$F$1&amp;$O$4&amp;$M$3&amp;$M$2)</f>
        <v>0</v>
      </c>
      <c r="P10" s="171">
        <f>SUMIFS('Entry Data'!Y:Y,'Entry Data'!AN:AN,B10&amp;$F$1&amp;$P$4&amp;$M$3&amp;$M$2)</f>
        <v>0</v>
      </c>
      <c r="Q10" s="171">
        <f>SUMIFS('Entry Data'!Y:Y,'Entry Data'!AN:AN,B10&amp;$F$1&amp;$Q$4&amp;$Q$3&amp;$M$2)</f>
        <v>0</v>
      </c>
      <c r="R10" s="171">
        <f>SUMIFS('Entry Data'!Y:Y,'Entry Data'!AN:AN,B10&amp;$F$1&amp;$R$4&amp;$Q$3&amp;$M$2)</f>
        <v>0</v>
      </c>
      <c r="S10" s="172">
        <f>SUMIFS('Entry Data'!Y:Y,'Entry Data'!AN:AN,B10&amp;$F$1&amp;$S$4&amp;$Q$3&amp;$M$2)</f>
        <v>0</v>
      </c>
      <c r="T10" s="173">
        <f t="shared" si="2"/>
        <v>520050</v>
      </c>
      <c r="U10" s="196">
        <f t="shared" si="0"/>
        <v>0.10599637201149542</v>
      </c>
      <c r="V10" s="197">
        <f t="shared" si="1"/>
        <v>347138.11833764752</v>
      </c>
      <c r="W10" s="197">
        <f t="shared" si="3"/>
        <v>867188.11833764752</v>
      </c>
    </row>
    <row r="11" spans="1:23" x14ac:dyDescent="0.3">
      <c r="A11" s="76">
        <v>5</v>
      </c>
      <c r="B11" s="82" t="str">
        <f>'Master Driver'!B9</f>
        <v>Saipul Bahri</v>
      </c>
      <c r="C11" s="164">
        <f>'Master Driver'!C9</f>
        <v>42436</v>
      </c>
      <c r="D11" s="174">
        <f>SUMIFS('Master Driver'!E:E,'Master Driver'!B:B,BMJ!B11)</f>
        <v>3275000</v>
      </c>
      <c r="E11" s="198">
        <f>SUMIFS('Entry Data'!Y:Y,'Entry Data'!AC:AC,BMJ!B11)</f>
        <v>3316500</v>
      </c>
      <c r="F11" s="170">
        <f>SUMIFS('Entry Data'!Y:Y,'Entry Data'!AN:AN,B11&amp;$F$1&amp;$F$4&amp;$F$3&amp;$F$2)</f>
        <v>0</v>
      </c>
      <c r="G11" s="171">
        <f>SUMIFS('Entry Data'!Y:Y,'Entry Data'!AN:AN,B11&amp;$F$1&amp;$G$4&amp;$F$3&amp;$F$2)</f>
        <v>0</v>
      </c>
      <c r="H11" s="171">
        <f>SUMIFS('Entry Data'!Y:Y,'Entry Data'!AN:AN,B11&amp;$F$1&amp;$H$4&amp;$F$3&amp;$F$2)</f>
        <v>0</v>
      </c>
      <c r="I11" s="171">
        <f>SUMIFS('Entry Data'!Y:Y,'Entry Data'!AN:AN,B11&amp;$F$1&amp;$I$4&amp;$F$3&amp;$F$2)</f>
        <v>0</v>
      </c>
      <c r="J11" s="171">
        <f>SUMIFS('Entry Data'!Y:Y,'Entry Data'!AN:AN,B11&amp;$F$1&amp;$J$4&amp;$J$3&amp;$F$2)</f>
        <v>0</v>
      </c>
      <c r="K11" s="171">
        <f>SUMIFS('Entry Data'!Y:Y,'Entry Data'!AN:AN,B11&amp;$F$1&amp;$K$4&amp;$J$3&amp;$F$2)</f>
        <v>0</v>
      </c>
      <c r="L11" s="172">
        <f>SUMIFS('Entry Data'!Y:Y,'Entry Data'!AN:AN,B11&amp;$F$1&amp;$L$4&amp;$J$3&amp;$F$2)</f>
        <v>0</v>
      </c>
      <c r="M11" s="170">
        <f>SUMIFS('Entry Data'!Y:Y,'Entry Data'!AN:AN,B11&amp;$F$1&amp;$M$4&amp;$M$3&amp;$M$2)</f>
        <v>1650000</v>
      </c>
      <c r="N11" s="171">
        <f>SUMIFS('Entry Data'!Y:Y,'Entry Data'!AN:AN,B11&amp;$F$1&amp;$N$4&amp;$M$3&amp;$M$2)</f>
        <v>436800</v>
      </c>
      <c r="O11" s="171">
        <f>SUMIFS('Entry Data'!Y:Y,'Entry Data'!AN:AN,B11&amp;$F$1&amp;$O$4&amp;$M$3&amp;$M$2)</f>
        <v>310050</v>
      </c>
      <c r="P11" s="171">
        <f>SUMIFS('Entry Data'!Y:Y,'Entry Data'!AN:AN,B11&amp;$F$1&amp;$P$4&amp;$M$3&amp;$M$2)</f>
        <v>378000</v>
      </c>
      <c r="Q11" s="171">
        <f>SUMIFS('Entry Data'!Y:Y,'Entry Data'!AN:AN,B11&amp;$F$1&amp;$Q$4&amp;$Q$3&amp;$M$2)</f>
        <v>266000</v>
      </c>
      <c r="R11" s="171">
        <f>SUMIFS('Entry Data'!Y:Y,'Entry Data'!AN:AN,B11&amp;$F$1&amp;$R$4&amp;$Q$3&amp;$M$2)</f>
        <v>45000</v>
      </c>
      <c r="S11" s="172">
        <f>SUMIFS('Entry Data'!Y:Y,'Entry Data'!AN:AN,B11&amp;$F$1&amp;$S$4&amp;$Q$3&amp;$M$2)</f>
        <v>0</v>
      </c>
      <c r="T11" s="173">
        <f t="shared" si="2"/>
        <v>3085850</v>
      </c>
      <c r="U11" s="196">
        <f t="shared" si="0"/>
        <v>0.93045379164782149</v>
      </c>
      <c r="V11" s="197">
        <f t="shared" si="1"/>
        <v>3047236.1676466153</v>
      </c>
      <c r="W11" s="197">
        <f t="shared" si="3"/>
        <v>6133086.1676466148</v>
      </c>
    </row>
    <row r="12" spans="1:23" x14ac:dyDescent="0.3">
      <c r="A12" s="76">
        <v>6</v>
      </c>
      <c r="B12" s="82" t="str">
        <f>'Master Driver'!B10</f>
        <v>M.Andri</v>
      </c>
      <c r="C12" s="164">
        <f>'Master Driver'!C10</f>
        <v>42629</v>
      </c>
      <c r="D12" s="174">
        <f>SUMIFS('Master Driver'!E:E,'Master Driver'!B:B,BMJ!B12)</f>
        <v>3275000</v>
      </c>
      <c r="E12" s="198">
        <f>SUMIFS('Entry Data'!Y:Y,'Entry Data'!AC:AC,BMJ!B12)</f>
        <v>3652950</v>
      </c>
      <c r="F12" s="170">
        <f>SUMIFS('Entry Data'!Y:Y,'Entry Data'!AN:AN,B12&amp;$F$1&amp;$F$4&amp;$F$3&amp;$F$2)</f>
        <v>1775000</v>
      </c>
      <c r="G12" s="171">
        <f>SUMIFS('Entry Data'!Y:Y,'Entry Data'!AN:AN,B12&amp;$F$1&amp;$G$4&amp;$F$3&amp;$F$2)</f>
        <v>414750</v>
      </c>
      <c r="H12" s="171">
        <f>SUMIFS('Entry Data'!Y:Y,'Entry Data'!AN:AN,B12&amp;$F$1&amp;$H$4&amp;$F$3&amp;$F$2)</f>
        <v>369600</v>
      </c>
      <c r="I12" s="171">
        <f>SUMIFS('Entry Data'!Y:Y,'Entry Data'!AN:AN,B12&amp;$F$1&amp;$I$4&amp;$F$3&amp;$F$2)</f>
        <v>264250</v>
      </c>
      <c r="J12" s="171">
        <f>SUMIFS('Entry Data'!Y:Y,'Entry Data'!AN:AN,B12&amp;$F$1&amp;$J$4&amp;$J$3&amp;$F$2)</f>
        <v>0</v>
      </c>
      <c r="K12" s="171">
        <f>SUMIFS('Entry Data'!Y:Y,'Entry Data'!AN:AN,B12&amp;$F$1&amp;$K$4&amp;$J$3&amp;$F$2)</f>
        <v>0</v>
      </c>
      <c r="L12" s="172">
        <f>SUMIFS('Entry Data'!Y:Y,'Entry Data'!AN:AN,B12&amp;$F$1&amp;$L$4&amp;$J$3&amp;$F$2)</f>
        <v>0</v>
      </c>
      <c r="M12" s="170">
        <f>SUMIFS('Entry Data'!Y:Y,'Entry Data'!AN:AN,B12&amp;$F$1&amp;$M$4&amp;$M$3&amp;$M$2)</f>
        <v>0</v>
      </c>
      <c r="N12" s="171">
        <f>SUMIFS('Entry Data'!Y:Y,'Entry Data'!AN:AN,B12&amp;$F$1&amp;$N$4&amp;$M$3&amp;$M$2)</f>
        <v>0</v>
      </c>
      <c r="O12" s="171">
        <f>SUMIFS('Entry Data'!Y:Y,'Entry Data'!AN:AN,B12&amp;$F$1&amp;$O$4&amp;$M$3&amp;$M$2)</f>
        <v>0</v>
      </c>
      <c r="P12" s="171">
        <f>SUMIFS('Entry Data'!Y:Y,'Entry Data'!AN:AN,B12&amp;$F$1&amp;$P$4&amp;$M$3&amp;$M$2)</f>
        <v>0</v>
      </c>
      <c r="Q12" s="171">
        <f>SUMIFS('Entry Data'!Y:Y,'Entry Data'!AN:AN,B12&amp;$F$1&amp;$Q$4&amp;$Q$3&amp;$M$2)</f>
        <v>0</v>
      </c>
      <c r="R12" s="171">
        <f>SUMIFS('Entry Data'!Y:Y,'Entry Data'!AN:AN,B12&amp;$F$1&amp;$R$4&amp;$Q$3&amp;$M$2)</f>
        <v>0</v>
      </c>
      <c r="S12" s="172">
        <f>SUMIFS('Entry Data'!Y:Y,'Entry Data'!AN:AN,B12&amp;$F$1&amp;$S$4&amp;$Q$3&amp;$M$2)</f>
        <v>0</v>
      </c>
      <c r="T12" s="173">
        <f t="shared" si="2"/>
        <v>2823600</v>
      </c>
      <c r="U12" s="196">
        <f t="shared" si="0"/>
        <v>0.77296431651131281</v>
      </c>
      <c r="V12" s="197">
        <f t="shared" si="1"/>
        <v>2531458.1365745496</v>
      </c>
      <c r="W12" s="197">
        <f t="shared" si="3"/>
        <v>5355058.1365745496</v>
      </c>
    </row>
    <row r="13" spans="1:23" x14ac:dyDescent="0.3">
      <c r="A13" s="76">
        <v>7</v>
      </c>
      <c r="B13" s="82" t="str">
        <f>'Master Driver'!B11</f>
        <v>Arwan Toban</v>
      </c>
      <c r="C13" s="164">
        <f>'Master Driver'!C11</f>
        <v>42690</v>
      </c>
      <c r="D13" s="174">
        <f>SUMIFS('Master Driver'!E:E,'Master Driver'!B:B,BMJ!B13)</f>
        <v>3275000</v>
      </c>
      <c r="E13" s="198">
        <f>SUMIFS('Entry Data'!Y:Y,'Entry Data'!AC:AC,BMJ!B13)</f>
        <v>703500</v>
      </c>
      <c r="F13" s="170">
        <f>SUMIFS('Entry Data'!Y:Y,'Entry Data'!AN:AN,B13&amp;$F$1&amp;$F$4&amp;$F$3&amp;$F$2)</f>
        <v>0</v>
      </c>
      <c r="G13" s="171">
        <f>SUMIFS('Entry Data'!Y:Y,'Entry Data'!AN:AN,B13&amp;$F$1&amp;$G$4&amp;$F$3&amp;$F$2)</f>
        <v>0</v>
      </c>
      <c r="H13" s="171">
        <f>SUMIFS('Entry Data'!Y:Y,'Entry Data'!AN:AN,B13&amp;$F$1&amp;$H$4&amp;$F$3&amp;$F$2)</f>
        <v>0</v>
      </c>
      <c r="I13" s="171">
        <f>SUMIFS('Entry Data'!Y:Y,'Entry Data'!AN:AN,B13&amp;$F$1&amp;$I$4&amp;$F$3&amp;$F$2)</f>
        <v>0</v>
      </c>
      <c r="J13" s="171">
        <f>SUMIFS('Entry Data'!Y:Y,'Entry Data'!AN:AN,B13&amp;$F$1&amp;$J$4&amp;$J$3&amp;$F$2)</f>
        <v>0</v>
      </c>
      <c r="K13" s="171">
        <f>SUMIFS('Entry Data'!Y:Y,'Entry Data'!AN:AN,B13&amp;$F$1&amp;$K$4&amp;$J$3&amp;$F$2)</f>
        <v>0</v>
      </c>
      <c r="L13" s="172">
        <f>SUMIFS('Entry Data'!Y:Y,'Entry Data'!AN:AN,B13&amp;$F$1&amp;$L$4&amp;$J$3&amp;$F$2)</f>
        <v>0</v>
      </c>
      <c r="M13" s="170">
        <f>SUMIFS('Entry Data'!Y:Y,'Entry Data'!AN:AN,B13&amp;$F$1&amp;$M$4&amp;$M$3&amp;$M$2)</f>
        <v>0</v>
      </c>
      <c r="N13" s="171">
        <f>SUMIFS('Entry Data'!Y:Y,'Entry Data'!AN:AN,B13&amp;$F$1&amp;$N$4&amp;$M$3&amp;$M$2)</f>
        <v>0</v>
      </c>
      <c r="O13" s="171">
        <f>SUMIFS('Entry Data'!Y:Y,'Entry Data'!AN:AN,B13&amp;$F$1&amp;$O$4&amp;$M$3&amp;$M$2)</f>
        <v>0</v>
      </c>
      <c r="P13" s="171">
        <f>SUMIFS('Entry Data'!Y:Y,'Entry Data'!AN:AN,B13&amp;$F$1&amp;$P$4&amp;$M$3&amp;$M$2)</f>
        <v>0</v>
      </c>
      <c r="Q13" s="171">
        <f>SUMIFS('Entry Data'!Y:Y,'Entry Data'!AN:AN,B13&amp;$F$1&amp;$Q$4&amp;$Q$3&amp;$M$2)</f>
        <v>0</v>
      </c>
      <c r="R13" s="171">
        <f>SUMIFS('Entry Data'!Y:Y,'Entry Data'!AN:AN,B13&amp;$F$1&amp;$R$4&amp;$Q$3&amp;$M$2)</f>
        <v>0</v>
      </c>
      <c r="S13" s="172">
        <f>SUMIFS('Entry Data'!Y:Y,'Entry Data'!AN:AN,B13&amp;$F$1&amp;$S$4&amp;$Q$3&amp;$M$2)</f>
        <v>0</v>
      </c>
      <c r="T13" s="173">
        <f t="shared" si="2"/>
        <v>0</v>
      </c>
      <c r="U13" s="196">
        <f t="shared" si="0"/>
        <v>0</v>
      </c>
      <c r="V13" s="197">
        <f t="shared" si="1"/>
        <v>0</v>
      </c>
      <c r="W13" s="197">
        <f t="shared" si="3"/>
        <v>0</v>
      </c>
    </row>
    <row r="14" spans="1:23" x14ac:dyDescent="0.3">
      <c r="A14" s="76">
        <v>8</v>
      </c>
      <c r="B14" s="82" t="str">
        <f>'Master Driver'!B12</f>
        <v>Edi Santoso</v>
      </c>
      <c r="C14" s="164">
        <f>'Master Driver'!C12</f>
        <v>42684</v>
      </c>
      <c r="D14" s="174">
        <f>SUMIFS('Master Driver'!E:E,'Master Driver'!B:B,BMJ!B14)</f>
        <v>3275000</v>
      </c>
      <c r="E14" s="198">
        <f>SUMIFS('Entry Data'!Y:Y,'Entry Data'!AC:AC,BMJ!B14)</f>
        <v>754650</v>
      </c>
      <c r="F14" s="170">
        <f>SUMIFS('Entry Data'!Y:Y,'Entry Data'!AN:AN,B14&amp;$F$1&amp;$F$4&amp;$F$3&amp;$F$2)</f>
        <v>600000</v>
      </c>
      <c r="G14" s="171">
        <f>SUMIFS('Entry Data'!Y:Y,'Entry Data'!AN:AN,B14&amp;$F$1&amp;$G$4&amp;$F$3&amp;$F$2)</f>
        <v>55300</v>
      </c>
      <c r="H14" s="171">
        <f>SUMIFS('Entry Data'!Y:Y,'Entry Data'!AN:AN,B14&amp;$F$1&amp;$H$4&amp;$F$3&amp;$F$2)</f>
        <v>61600</v>
      </c>
      <c r="I14" s="171">
        <f>SUMIFS('Entry Data'!Y:Y,'Entry Data'!AN:AN,B14&amp;$F$1&amp;$I$4&amp;$F$3&amp;$F$2)</f>
        <v>37750</v>
      </c>
      <c r="J14" s="171">
        <f>SUMIFS('Entry Data'!Y:Y,'Entry Data'!AN:AN,B14&amp;$F$1&amp;$J$4&amp;$J$3&amp;$F$2)</f>
        <v>0</v>
      </c>
      <c r="K14" s="171">
        <f>SUMIFS('Entry Data'!Y:Y,'Entry Data'!AN:AN,B14&amp;$F$1&amp;$K$4&amp;$J$3&amp;$F$2)</f>
        <v>0</v>
      </c>
      <c r="L14" s="172">
        <f>SUMIFS('Entry Data'!Y:Y,'Entry Data'!AN:AN,B14&amp;$F$1&amp;$L$4&amp;$J$3&amp;$F$2)</f>
        <v>0</v>
      </c>
      <c r="M14" s="170">
        <f>SUMIFS('Entry Data'!Y:Y,'Entry Data'!AN:AN,B14&amp;$F$1&amp;$M$4&amp;$M$3&amp;$M$2)</f>
        <v>0</v>
      </c>
      <c r="N14" s="171">
        <f>SUMIFS('Entry Data'!Y:Y,'Entry Data'!AN:AN,B14&amp;$F$1&amp;$N$4&amp;$M$3&amp;$M$2)</f>
        <v>0</v>
      </c>
      <c r="O14" s="171">
        <f>SUMIFS('Entry Data'!Y:Y,'Entry Data'!AN:AN,B14&amp;$F$1&amp;$O$4&amp;$M$3&amp;$M$2)</f>
        <v>0</v>
      </c>
      <c r="P14" s="171">
        <f>SUMIFS('Entry Data'!Y:Y,'Entry Data'!AN:AN,B14&amp;$F$1&amp;$P$4&amp;$M$3&amp;$M$2)</f>
        <v>0</v>
      </c>
      <c r="Q14" s="171">
        <f>SUMIFS('Entry Data'!Y:Y,'Entry Data'!AN:AN,B14&amp;$F$1&amp;$Q$4&amp;$Q$3&amp;$M$2)</f>
        <v>0</v>
      </c>
      <c r="R14" s="171">
        <f>SUMIFS('Entry Data'!Y:Y,'Entry Data'!AN:AN,B14&amp;$F$1&amp;$R$4&amp;$Q$3&amp;$M$2)</f>
        <v>0</v>
      </c>
      <c r="S14" s="172">
        <f>SUMIFS('Entry Data'!Y:Y,'Entry Data'!AN:AN,B14&amp;$F$1&amp;$S$4&amp;$Q$3&amp;$M$2)</f>
        <v>0</v>
      </c>
      <c r="T14" s="173">
        <f t="shared" si="2"/>
        <v>754650</v>
      </c>
      <c r="U14" s="196">
        <f t="shared" si="0"/>
        <v>1</v>
      </c>
      <c r="V14" s="197">
        <f t="shared" si="1"/>
        <v>3275000</v>
      </c>
      <c r="W14" s="197">
        <f t="shared" si="3"/>
        <v>4029650</v>
      </c>
    </row>
    <row r="15" spans="1:23" x14ac:dyDescent="0.3">
      <c r="A15" s="76">
        <v>9</v>
      </c>
      <c r="B15" s="82" t="str">
        <f>'Master Driver'!B13</f>
        <v>Joni PaliPadang</v>
      </c>
      <c r="C15" s="164">
        <f>'Master Driver'!C13</f>
        <v>42751</v>
      </c>
      <c r="D15" s="174">
        <f>SUMIFS('Master Driver'!E:E,'Master Driver'!B:B,BMJ!B15)</f>
        <v>3275000</v>
      </c>
      <c r="E15" s="198">
        <f>SUMIFS('Entry Data'!Y:Y,'Entry Data'!AC:AC,BMJ!B15)</f>
        <v>282400</v>
      </c>
      <c r="F15" s="170">
        <f>SUMIFS('Entry Data'!Y:Y,'Entry Data'!AN:AN,B15&amp;$F$1&amp;$F$4&amp;$F$3&amp;$F$2)</f>
        <v>0</v>
      </c>
      <c r="G15" s="171">
        <f>SUMIFS('Entry Data'!Y:Y,'Entry Data'!AN:AN,B15&amp;$F$1&amp;$G$4&amp;$F$3&amp;$F$2)</f>
        <v>0</v>
      </c>
      <c r="H15" s="171">
        <f>SUMIFS('Entry Data'!Y:Y,'Entry Data'!AN:AN,B15&amp;$F$1&amp;$H$4&amp;$F$3&amp;$F$2)</f>
        <v>0</v>
      </c>
      <c r="I15" s="171">
        <f>SUMIFS('Entry Data'!Y:Y,'Entry Data'!AN:AN,B15&amp;$F$1&amp;$I$4&amp;$F$3&amp;$F$2)</f>
        <v>0</v>
      </c>
      <c r="J15" s="171">
        <f>SUMIFS('Entry Data'!Y:Y,'Entry Data'!AN:AN,B15&amp;$F$1&amp;$J$4&amp;$J$3&amp;$F$2)</f>
        <v>0</v>
      </c>
      <c r="K15" s="171">
        <f>SUMIFS('Entry Data'!Y:Y,'Entry Data'!AN:AN,B15&amp;$F$1&amp;$K$4&amp;$J$3&amp;$F$2)</f>
        <v>0</v>
      </c>
      <c r="L15" s="172">
        <f>SUMIFS('Entry Data'!Y:Y,'Entry Data'!AN:AN,B15&amp;$F$1&amp;$L$4&amp;$J$3&amp;$F$2)</f>
        <v>0</v>
      </c>
      <c r="M15" s="170">
        <f>SUMIFS('Entry Data'!Y:Y,'Entry Data'!AN:AN,B15&amp;$F$1&amp;$M$4&amp;$M$3&amp;$M$2)</f>
        <v>0</v>
      </c>
      <c r="N15" s="171">
        <f>SUMIFS('Entry Data'!Y:Y,'Entry Data'!AN:AN,B15&amp;$F$1&amp;$N$4&amp;$M$3&amp;$M$2)</f>
        <v>0</v>
      </c>
      <c r="O15" s="171">
        <f>SUMIFS('Entry Data'!Y:Y,'Entry Data'!AN:AN,B15&amp;$F$1&amp;$O$4&amp;$M$3&amp;$M$2)</f>
        <v>0</v>
      </c>
      <c r="P15" s="171">
        <f>SUMIFS('Entry Data'!Y:Y,'Entry Data'!AN:AN,B15&amp;$F$1&amp;$P$4&amp;$M$3&amp;$M$2)</f>
        <v>0</v>
      </c>
      <c r="Q15" s="171">
        <f>SUMIFS('Entry Data'!Y:Y,'Entry Data'!AN:AN,B15&amp;$F$1&amp;$Q$4&amp;$Q$3&amp;$M$2)</f>
        <v>0</v>
      </c>
      <c r="R15" s="171">
        <f>SUMIFS('Entry Data'!Y:Y,'Entry Data'!AN:AN,B15&amp;$F$1&amp;$R$4&amp;$Q$3&amp;$M$2)</f>
        <v>0</v>
      </c>
      <c r="S15" s="172">
        <f>SUMIFS('Entry Data'!Y:Y,'Entry Data'!AN:AN,B15&amp;$F$1&amp;$S$4&amp;$Q$3&amp;$M$2)</f>
        <v>0</v>
      </c>
      <c r="T15" s="173">
        <f t="shared" si="2"/>
        <v>0</v>
      </c>
      <c r="U15" s="196">
        <f t="shared" si="0"/>
        <v>0</v>
      </c>
      <c r="V15" s="197">
        <f t="shared" si="1"/>
        <v>0</v>
      </c>
      <c r="W15" s="197">
        <f t="shared" si="3"/>
        <v>0</v>
      </c>
    </row>
    <row r="16" spans="1:23" x14ac:dyDescent="0.3">
      <c r="A16" s="76">
        <v>10</v>
      </c>
      <c r="B16" s="82" t="str">
        <f>'Master Driver'!B14</f>
        <v>Mustamin</v>
      </c>
      <c r="C16" s="164">
        <f>'Master Driver'!C14</f>
        <v>42767</v>
      </c>
      <c r="D16" s="174">
        <f>SUMIFS('Master Driver'!E:E,'Master Driver'!B:B,BMJ!B16)</f>
        <v>3275000</v>
      </c>
      <c r="E16" s="198">
        <f>SUMIFS('Entry Data'!Y:Y,'Entry Data'!AC:AC,BMJ!B16)</f>
        <v>2461750</v>
      </c>
      <c r="F16" s="170">
        <f>SUMIFS('Entry Data'!Y:Y,'Entry Data'!AN:AN,B16&amp;$F$1&amp;$F$4&amp;$F$3&amp;$F$2)</f>
        <v>0</v>
      </c>
      <c r="G16" s="171">
        <f>SUMIFS('Entry Data'!Y:Y,'Entry Data'!AN:AN,B16&amp;$F$1&amp;$G$4&amp;$F$3&amp;$F$2)</f>
        <v>0</v>
      </c>
      <c r="H16" s="171">
        <f>SUMIFS('Entry Data'!Y:Y,'Entry Data'!AN:AN,B16&amp;$F$1&amp;$H$4&amp;$F$3&amp;$F$2)</f>
        <v>0</v>
      </c>
      <c r="I16" s="171">
        <f>SUMIFS('Entry Data'!Y:Y,'Entry Data'!AN:AN,B16&amp;$F$1&amp;$I$4&amp;$F$3&amp;$F$2)</f>
        <v>0</v>
      </c>
      <c r="J16" s="171">
        <f>SUMIFS('Entry Data'!Y:Y,'Entry Data'!AN:AN,B16&amp;$F$1&amp;$J$4&amp;$J$3&amp;$F$2)</f>
        <v>0</v>
      </c>
      <c r="K16" s="171">
        <f>SUMIFS('Entry Data'!Y:Y,'Entry Data'!AN:AN,B16&amp;$F$1&amp;$K$4&amp;$J$3&amp;$F$2)</f>
        <v>0</v>
      </c>
      <c r="L16" s="172">
        <f>SUMIFS('Entry Data'!Y:Y,'Entry Data'!AN:AN,B16&amp;$F$1&amp;$L$4&amp;$J$3&amp;$F$2)</f>
        <v>0</v>
      </c>
      <c r="M16" s="170">
        <f>SUMIFS('Entry Data'!Y:Y,'Entry Data'!AN:AN,B16&amp;$F$1&amp;$M$4&amp;$M$3&amp;$M$2)</f>
        <v>0</v>
      </c>
      <c r="N16" s="171">
        <f>SUMIFS('Entry Data'!Y:Y,'Entry Data'!AN:AN,B16&amp;$F$1&amp;$N$4&amp;$M$3&amp;$M$2)</f>
        <v>0</v>
      </c>
      <c r="O16" s="171">
        <f>SUMIFS('Entry Data'!Y:Y,'Entry Data'!AN:AN,B16&amp;$F$1&amp;$O$4&amp;$M$3&amp;$M$2)</f>
        <v>0</v>
      </c>
      <c r="P16" s="171">
        <f>SUMIFS('Entry Data'!Y:Y,'Entry Data'!AN:AN,B16&amp;$F$1&amp;$P$4&amp;$M$3&amp;$M$2)</f>
        <v>0</v>
      </c>
      <c r="Q16" s="171">
        <f>SUMIFS('Entry Data'!Y:Y,'Entry Data'!AN:AN,B16&amp;$F$1&amp;$Q$4&amp;$Q$3&amp;$M$2)</f>
        <v>0</v>
      </c>
      <c r="R16" s="171">
        <f>SUMIFS('Entry Data'!Y:Y,'Entry Data'!AN:AN,B16&amp;$F$1&amp;$R$4&amp;$Q$3&amp;$M$2)</f>
        <v>0</v>
      </c>
      <c r="S16" s="172">
        <f>SUMIFS('Entry Data'!Y:Y,'Entry Data'!AN:AN,B16&amp;$F$1&amp;$S$4&amp;$Q$3&amp;$M$2)</f>
        <v>0</v>
      </c>
      <c r="T16" s="173">
        <f t="shared" si="2"/>
        <v>0</v>
      </c>
      <c r="U16" s="196">
        <f t="shared" si="0"/>
        <v>0</v>
      </c>
      <c r="V16" s="197">
        <f t="shared" si="1"/>
        <v>0</v>
      </c>
      <c r="W16" s="197">
        <f t="shared" si="3"/>
        <v>0</v>
      </c>
    </row>
    <row r="17" spans="1:23" x14ac:dyDescent="0.3">
      <c r="A17" s="76">
        <v>11</v>
      </c>
      <c r="B17" s="82" t="str">
        <f>'Master Driver'!B15</f>
        <v>Mulyadi</v>
      </c>
      <c r="C17" s="164">
        <f>'Master Driver'!C15</f>
        <v>42795</v>
      </c>
      <c r="D17" s="174">
        <f>SUMIFS('Master Driver'!E:E,'Master Driver'!B:B,BMJ!B17)</f>
        <v>3275000</v>
      </c>
      <c r="E17" s="198">
        <f>SUMIFS('Entry Data'!Y:Y,'Entry Data'!AC:AC,BMJ!B17)</f>
        <v>3708400</v>
      </c>
      <c r="F17" s="170">
        <f>SUMIFS('Entry Data'!Y:Y,'Entry Data'!AN:AN,B17&amp;$F$1&amp;$F$4&amp;$F$3&amp;$F$2)</f>
        <v>0</v>
      </c>
      <c r="G17" s="171">
        <f>SUMIFS('Entry Data'!Y:Y,'Entry Data'!AN:AN,B17&amp;$F$1&amp;$G$4&amp;$F$3&amp;$F$2)</f>
        <v>0</v>
      </c>
      <c r="H17" s="171">
        <f>SUMIFS('Entry Data'!Y:Y,'Entry Data'!AN:AN,B17&amp;$F$1&amp;$H$4&amp;$F$3&amp;$F$2)</f>
        <v>0</v>
      </c>
      <c r="I17" s="171">
        <f>SUMIFS('Entry Data'!Y:Y,'Entry Data'!AN:AN,B17&amp;$F$1&amp;$I$4&amp;$F$3&amp;$F$2)</f>
        <v>0</v>
      </c>
      <c r="J17" s="171">
        <f>SUMIFS('Entry Data'!Y:Y,'Entry Data'!AN:AN,B17&amp;$F$1&amp;$J$4&amp;$J$3&amp;$F$2)</f>
        <v>0</v>
      </c>
      <c r="K17" s="171">
        <f>SUMIFS('Entry Data'!Y:Y,'Entry Data'!AN:AN,B17&amp;$F$1&amp;$K$4&amp;$J$3&amp;$F$2)</f>
        <v>0</v>
      </c>
      <c r="L17" s="172">
        <f>SUMIFS('Entry Data'!Y:Y,'Entry Data'!AN:AN,B17&amp;$F$1&amp;$L$4&amp;$J$3&amp;$F$2)</f>
        <v>0</v>
      </c>
      <c r="M17" s="170">
        <f>SUMIFS('Entry Data'!Y:Y,'Entry Data'!AN:AN,B17&amp;$F$1&amp;$M$4&amp;$M$3&amp;$M$2)</f>
        <v>330000</v>
      </c>
      <c r="N17" s="171">
        <f>SUMIFS('Entry Data'!Y:Y,'Entry Data'!AN:AN,B17&amp;$F$1&amp;$N$4&amp;$M$3&amp;$M$2)</f>
        <v>93600</v>
      </c>
      <c r="O17" s="171">
        <f>SUMIFS('Entry Data'!Y:Y,'Entry Data'!AN:AN,B17&amp;$F$1&amp;$O$4&amp;$M$3&amp;$M$2)</f>
        <v>103350</v>
      </c>
      <c r="P17" s="171">
        <f>SUMIFS('Entry Data'!Y:Y,'Entry Data'!AN:AN,B17&amp;$F$1&amp;$P$4&amp;$M$3&amp;$M$2)</f>
        <v>126000</v>
      </c>
      <c r="Q17" s="171">
        <f>SUMIFS('Entry Data'!Y:Y,'Entry Data'!AN:AN,B17&amp;$F$1&amp;$Q$4&amp;$Q$3&amp;$M$2)</f>
        <v>0</v>
      </c>
      <c r="R17" s="171">
        <f>SUMIFS('Entry Data'!Y:Y,'Entry Data'!AN:AN,B17&amp;$F$1&amp;$R$4&amp;$Q$3&amp;$M$2)</f>
        <v>0</v>
      </c>
      <c r="S17" s="172">
        <f>SUMIFS('Entry Data'!Y:Y,'Entry Data'!AN:AN,B17&amp;$F$1&amp;$S$4&amp;$Q$3&amp;$M$2)</f>
        <v>0</v>
      </c>
      <c r="T17" s="173">
        <f t="shared" si="2"/>
        <v>652950</v>
      </c>
      <c r="U17" s="196">
        <f t="shared" si="0"/>
        <v>0.17607323913277964</v>
      </c>
      <c r="V17" s="197">
        <f t="shared" si="1"/>
        <v>576639.85815985338</v>
      </c>
      <c r="W17" s="197">
        <f t="shared" si="3"/>
        <v>1229589.8581598534</v>
      </c>
    </row>
    <row r="18" spans="1:23" x14ac:dyDescent="0.3">
      <c r="A18" s="76">
        <v>12</v>
      </c>
      <c r="B18" s="82" t="str">
        <f>'Master Driver'!B16</f>
        <v>Abdul Majid</v>
      </c>
      <c r="C18" s="164">
        <f>'Master Driver'!C16</f>
        <v>42797</v>
      </c>
      <c r="D18" s="174">
        <f>SUMIFS('Master Driver'!E:E,'Master Driver'!B:B,BMJ!B18)</f>
        <v>3275000</v>
      </c>
      <c r="E18" s="198">
        <f>SUMIFS('Entry Data'!Y:Y,'Entry Data'!AC:AC,BMJ!B18)</f>
        <v>3337950</v>
      </c>
      <c r="F18" s="170">
        <f>SUMIFS('Entry Data'!Y:Y,'Entry Data'!AN:AN,B18&amp;$F$1&amp;$F$4&amp;$F$3&amp;$F$2)</f>
        <v>200000</v>
      </c>
      <c r="G18" s="171">
        <f>SUMIFS('Entry Data'!Y:Y,'Entry Data'!AN:AN,B18&amp;$F$1&amp;$G$4&amp;$F$3&amp;$F$2)</f>
        <v>27650</v>
      </c>
      <c r="H18" s="171">
        <f>SUMIFS('Entry Data'!Y:Y,'Entry Data'!AN:AN,B18&amp;$F$1&amp;$H$4&amp;$F$3&amp;$F$2)</f>
        <v>30800</v>
      </c>
      <c r="I18" s="171">
        <f>SUMIFS('Entry Data'!Y:Y,'Entry Data'!AN:AN,B18&amp;$F$1&amp;$I$4&amp;$F$3&amp;$F$2)</f>
        <v>0</v>
      </c>
      <c r="J18" s="171">
        <f>SUMIFS('Entry Data'!Y:Y,'Entry Data'!AN:AN,B18&amp;$F$1&amp;$J$4&amp;$J$3&amp;$F$2)</f>
        <v>0</v>
      </c>
      <c r="K18" s="171">
        <f>SUMIFS('Entry Data'!Y:Y,'Entry Data'!AN:AN,B18&amp;$F$1&amp;$K$4&amp;$J$3&amp;$F$2)</f>
        <v>0</v>
      </c>
      <c r="L18" s="172">
        <f>SUMIFS('Entry Data'!Y:Y,'Entry Data'!AN:AN,B18&amp;$F$1&amp;$L$4&amp;$J$3&amp;$F$2)</f>
        <v>0</v>
      </c>
      <c r="M18" s="170">
        <f>SUMIFS('Entry Data'!Y:Y,'Entry Data'!AN:AN,B18&amp;$F$1&amp;$M$4&amp;$M$3&amp;$M$2)</f>
        <v>110000</v>
      </c>
      <c r="N18" s="171">
        <f>SUMIFS('Entry Data'!Y:Y,'Entry Data'!AN:AN,B18&amp;$F$1&amp;$N$4&amp;$M$3&amp;$M$2)</f>
        <v>124800</v>
      </c>
      <c r="O18" s="171">
        <f>SUMIFS('Entry Data'!Y:Y,'Entry Data'!AN:AN,B18&amp;$F$1&amp;$O$4&amp;$M$3&amp;$M$2)</f>
        <v>34450</v>
      </c>
      <c r="P18" s="171">
        <f>SUMIFS('Entry Data'!Y:Y,'Entry Data'!AN:AN,B18&amp;$F$1&amp;$P$4&amp;$M$3&amp;$M$2)</f>
        <v>42000</v>
      </c>
      <c r="Q18" s="171">
        <f>SUMIFS('Entry Data'!Y:Y,'Entry Data'!AN:AN,B18&amp;$F$1&amp;$Q$4&amp;$Q$3&amp;$M$2)</f>
        <v>570000</v>
      </c>
      <c r="R18" s="171">
        <f>SUMIFS('Entry Data'!Y:Y,'Entry Data'!AN:AN,B18&amp;$F$1&amp;$R$4&amp;$Q$3&amp;$M$2)</f>
        <v>225000</v>
      </c>
      <c r="S18" s="172">
        <f>SUMIFS('Entry Data'!Y:Y,'Entry Data'!AN:AN,B18&amp;$F$1&amp;$S$4&amp;$Q$3&amp;$M$2)</f>
        <v>0</v>
      </c>
      <c r="T18" s="173">
        <f t="shared" si="2"/>
        <v>1364700</v>
      </c>
      <c r="U18" s="196">
        <f t="shared" si="0"/>
        <v>0.40884375140430501</v>
      </c>
      <c r="V18" s="197">
        <f t="shared" si="1"/>
        <v>1338963.2858490988</v>
      </c>
      <c r="W18" s="197">
        <f t="shared" si="3"/>
        <v>2703663.285849099</v>
      </c>
    </row>
    <row r="19" spans="1:23" x14ac:dyDescent="0.3">
      <c r="A19" s="76">
        <v>13</v>
      </c>
      <c r="B19" s="82" t="str">
        <f>'Master Driver'!B17</f>
        <v>Alrandi</v>
      </c>
      <c r="C19" s="164">
        <f>'Master Driver'!C17</f>
        <v>42797</v>
      </c>
      <c r="D19" s="174">
        <f>SUMIFS('Master Driver'!E:E,'Master Driver'!B:B,BMJ!B19)</f>
        <v>3275000</v>
      </c>
      <c r="E19" s="198">
        <f>SUMIFS('Entry Data'!Y:Y,'Entry Data'!AC:AC,BMJ!B19)</f>
        <v>4725300</v>
      </c>
      <c r="F19" s="170">
        <f>SUMIFS('Entry Data'!Y:Y,'Entry Data'!AN:AN,B19&amp;$F$1&amp;$F$4&amp;$F$3&amp;$F$2)</f>
        <v>0</v>
      </c>
      <c r="G19" s="171">
        <f>SUMIFS('Entry Data'!Y:Y,'Entry Data'!AN:AN,B19&amp;$F$1&amp;$G$4&amp;$F$3&amp;$F$2)</f>
        <v>0</v>
      </c>
      <c r="H19" s="171">
        <f>SUMIFS('Entry Data'!Y:Y,'Entry Data'!AN:AN,B19&amp;$F$1&amp;$H$4&amp;$F$3&amp;$F$2)</f>
        <v>0</v>
      </c>
      <c r="I19" s="171">
        <f>SUMIFS('Entry Data'!Y:Y,'Entry Data'!AN:AN,B19&amp;$F$1&amp;$I$4&amp;$F$3&amp;$F$2)</f>
        <v>0</v>
      </c>
      <c r="J19" s="171">
        <f>SUMIFS('Entry Data'!Y:Y,'Entry Data'!AN:AN,B19&amp;$F$1&amp;$J$4&amp;$J$3&amp;$F$2)</f>
        <v>0</v>
      </c>
      <c r="K19" s="171">
        <f>SUMIFS('Entry Data'!Y:Y,'Entry Data'!AN:AN,B19&amp;$F$1&amp;$K$4&amp;$J$3&amp;$F$2)</f>
        <v>0</v>
      </c>
      <c r="L19" s="172">
        <f>SUMIFS('Entry Data'!Y:Y,'Entry Data'!AN:AN,B19&amp;$F$1&amp;$L$4&amp;$J$3&amp;$F$2)</f>
        <v>0</v>
      </c>
      <c r="M19" s="170">
        <f>SUMIFS('Entry Data'!Y:Y,'Entry Data'!AN:AN,B19&amp;$F$1&amp;$M$4&amp;$M$3&amp;$M$2)</f>
        <v>2337500</v>
      </c>
      <c r="N19" s="171">
        <f>SUMIFS('Entry Data'!Y:Y,'Entry Data'!AN:AN,B19&amp;$F$1&amp;$N$4&amp;$M$3&amp;$M$2)</f>
        <v>530400</v>
      </c>
      <c r="O19" s="171">
        <f>SUMIFS('Entry Data'!Y:Y,'Entry Data'!AN:AN,B19&amp;$F$1&amp;$O$4&amp;$M$3&amp;$M$2)</f>
        <v>413400</v>
      </c>
      <c r="P19" s="171">
        <f>SUMIFS('Entry Data'!Y:Y,'Entry Data'!AN:AN,B19&amp;$F$1&amp;$P$4&amp;$M$3&amp;$M$2)</f>
        <v>504000</v>
      </c>
      <c r="Q19" s="171">
        <f>SUMIFS('Entry Data'!Y:Y,'Entry Data'!AN:AN,B19&amp;$F$1&amp;$Q$4&amp;$Q$3&amp;$M$2)</f>
        <v>532000</v>
      </c>
      <c r="R19" s="171">
        <f>SUMIFS('Entry Data'!Y:Y,'Entry Data'!AN:AN,B19&amp;$F$1&amp;$R$4&amp;$Q$3&amp;$M$2)</f>
        <v>180000</v>
      </c>
      <c r="S19" s="172">
        <f>SUMIFS('Entry Data'!Y:Y,'Entry Data'!AN:AN,B19&amp;$F$1&amp;$S$4&amp;$Q$3&amp;$M$2)</f>
        <v>145500</v>
      </c>
      <c r="T19" s="173">
        <f t="shared" si="2"/>
        <v>4642800</v>
      </c>
      <c r="U19" s="196">
        <f t="shared" si="0"/>
        <v>0.98254079106088499</v>
      </c>
      <c r="V19" s="197">
        <f t="shared" si="1"/>
        <v>3217821.0907243984</v>
      </c>
      <c r="W19" s="197">
        <f t="shared" si="3"/>
        <v>7860621.0907243984</v>
      </c>
    </row>
    <row r="20" spans="1:23" x14ac:dyDescent="0.3">
      <c r="A20" s="76">
        <v>14</v>
      </c>
      <c r="B20" s="82" t="str">
        <f>'Master Driver'!B18</f>
        <v>M.Sainuddin Kasim</v>
      </c>
      <c r="C20" s="164">
        <f>'Master Driver'!C18</f>
        <v>42797</v>
      </c>
      <c r="D20" s="174">
        <f>SUMIFS('Master Driver'!E:E,'Master Driver'!B:B,BMJ!B20)</f>
        <v>3275000</v>
      </c>
      <c r="E20" s="198">
        <f>SUMIFS('Entry Data'!Y:Y,'Entry Data'!AC:AC,BMJ!B20)</f>
        <v>3910750</v>
      </c>
      <c r="F20" s="170">
        <f>SUMIFS('Entry Data'!Y:Y,'Entry Data'!AN:AN,B20&amp;$F$1&amp;$F$4&amp;$F$3&amp;$F$2)</f>
        <v>0</v>
      </c>
      <c r="G20" s="171">
        <f>SUMIFS('Entry Data'!Y:Y,'Entry Data'!AN:AN,B20&amp;$F$1&amp;$G$4&amp;$F$3&amp;$F$2)</f>
        <v>0</v>
      </c>
      <c r="H20" s="171">
        <f>SUMIFS('Entry Data'!Y:Y,'Entry Data'!AN:AN,B20&amp;$F$1&amp;$H$4&amp;$F$3&amp;$F$2)</f>
        <v>0</v>
      </c>
      <c r="I20" s="171">
        <f>SUMIFS('Entry Data'!Y:Y,'Entry Data'!AN:AN,B20&amp;$F$1&amp;$I$4&amp;$F$3&amp;$F$2)</f>
        <v>0</v>
      </c>
      <c r="J20" s="171">
        <f>SUMIFS('Entry Data'!Y:Y,'Entry Data'!AN:AN,B20&amp;$F$1&amp;$J$4&amp;$J$3&amp;$F$2)</f>
        <v>0</v>
      </c>
      <c r="K20" s="171">
        <f>SUMIFS('Entry Data'!Y:Y,'Entry Data'!AN:AN,B20&amp;$F$1&amp;$K$4&amp;$J$3&amp;$F$2)</f>
        <v>0</v>
      </c>
      <c r="L20" s="172">
        <f>SUMIFS('Entry Data'!Y:Y,'Entry Data'!AN:AN,B20&amp;$F$1&amp;$L$4&amp;$J$3&amp;$F$2)</f>
        <v>0</v>
      </c>
      <c r="M20" s="170">
        <f>SUMIFS('Entry Data'!Y:Y,'Entry Data'!AN:AN,B20&amp;$F$1&amp;$M$4&amp;$M$3&amp;$M$2)</f>
        <v>1677500</v>
      </c>
      <c r="N20" s="171">
        <f>SUMIFS('Entry Data'!Y:Y,'Entry Data'!AN:AN,B20&amp;$F$1&amp;$N$4&amp;$M$3&amp;$M$2)</f>
        <v>436800</v>
      </c>
      <c r="O20" s="171">
        <f>SUMIFS('Entry Data'!Y:Y,'Entry Data'!AN:AN,B20&amp;$F$1&amp;$O$4&amp;$M$3&amp;$M$2)</f>
        <v>378950</v>
      </c>
      <c r="P20" s="171">
        <f>SUMIFS('Entry Data'!Y:Y,'Entry Data'!AN:AN,B20&amp;$F$1&amp;$P$4&amp;$M$3&amp;$M$2)</f>
        <v>630000</v>
      </c>
      <c r="Q20" s="171">
        <f>SUMIFS('Entry Data'!Y:Y,'Entry Data'!AN:AN,B20&amp;$F$1&amp;$Q$4&amp;$Q$3&amp;$M$2)</f>
        <v>494000</v>
      </c>
      <c r="R20" s="171">
        <f>SUMIFS('Entry Data'!Y:Y,'Entry Data'!AN:AN,B20&amp;$F$1&amp;$R$4&amp;$Q$3&amp;$M$2)</f>
        <v>135000</v>
      </c>
      <c r="S20" s="172">
        <f>SUMIFS('Entry Data'!Y:Y,'Entry Data'!AN:AN,B20&amp;$F$1&amp;$S$4&amp;$Q$3&amp;$M$2)</f>
        <v>48500</v>
      </c>
      <c r="T20" s="173">
        <f t="shared" si="2"/>
        <v>3800750</v>
      </c>
      <c r="U20" s="196">
        <f t="shared" si="0"/>
        <v>0.97187240299175348</v>
      </c>
      <c r="V20" s="197">
        <f t="shared" si="1"/>
        <v>3182882.1197979925</v>
      </c>
      <c r="W20" s="197">
        <f t="shared" si="3"/>
        <v>6983632.1197979925</v>
      </c>
    </row>
    <row r="21" spans="1:23" x14ac:dyDescent="0.3">
      <c r="A21" s="76">
        <v>15</v>
      </c>
      <c r="B21" s="82" t="str">
        <f>'Master Driver'!B19</f>
        <v>Yosef Yanto</v>
      </c>
      <c r="C21" s="164">
        <f>'Master Driver'!C19</f>
        <v>42797</v>
      </c>
      <c r="D21" s="174">
        <f>SUMIFS('Master Driver'!E:E,'Master Driver'!B:B,BMJ!B21)</f>
        <v>3275000</v>
      </c>
      <c r="E21" s="198">
        <f>SUMIFS('Entry Data'!Y:Y,'Entry Data'!AC:AC,BMJ!B21)</f>
        <v>2298600</v>
      </c>
      <c r="F21" s="170">
        <f>SUMIFS('Entry Data'!Y:Y,'Entry Data'!AN:AN,B21&amp;$F$1&amp;$F$4&amp;$F$3&amp;$F$2)</f>
        <v>0</v>
      </c>
      <c r="G21" s="171">
        <f>SUMIFS('Entry Data'!Y:Y,'Entry Data'!AN:AN,B21&amp;$F$1&amp;$G$4&amp;$F$3&amp;$F$2)</f>
        <v>0</v>
      </c>
      <c r="H21" s="171">
        <f>SUMIFS('Entry Data'!Y:Y,'Entry Data'!AN:AN,B21&amp;$F$1&amp;$H$4&amp;$F$3&amp;$F$2)</f>
        <v>0</v>
      </c>
      <c r="I21" s="171">
        <f>SUMIFS('Entry Data'!Y:Y,'Entry Data'!AN:AN,B21&amp;$F$1&amp;$I$4&amp;$F$3&amp;$F$2)</f>
        <v>0</v>
      </c>
      <c r="J21" s="171">
        <f>SUMIFS('Entry Data'!Y:Y,'Entry Data'!AN:AN,B21&amp;$F$1&amp;$J$4&amp;$J$3&amp;$F$2)</f>
        <v>0</v>
      </c>
      <c r="K21" s="171">
        <f>SUMIFS('Entry Data'!Y:Y,'Entry Data'!AN:AN,B21&amp;$F$1&amp;$K$4&amp;$J$3&amp;$F$2)</f>
        <v>0</v>
      </c>
      <c r="L21" s="172">
        <f>SUMIFS('Entry Data'!Y:Y,'Entry Data'!AN:AN,B21&amp;$F$1&amp;$L$4&amp;$J$3&amp;$F$2)</f>
        <v>0</v>
      </c>
      <c r="M21" s="170">
        <f>SUMIFS('Entry Data'!Y:Y,'Entry Data'!AN:AN,B21&amp;$F$1&amp;$M$4&amp;$M$3&amp;$M$2)</f>
        <v>0</v>
      </c>
      <c r="N21" s="171">
        <f>SUMIFS('Entry Data'!Y:Y,'Entry Data'!AN:AN,B21&amp;$F$1&amp;$N$4&amp;$M$3&amp;$M$2)</f>
        <v>0</v>
      </c>
      <c r="O21" s="171">
        <f>SUMIFS('Entry Data'!Y:Y,'Entry Data'!AN:AN,B21&amp;$F$1&amp;$O$4&amp;$M$3&amp;$M$2)</f>
        <v>0</v>
      </c>
      <c r="P21" s="171">
        <f>SUMIFS('Entry Data'!Y:Y,'Entry Data'!AN:AN,B21&amp;$F$1&amp;$P$4&amp;$M$3&amp;$M$2)</f>
        <v>0</v>
      </c>
      <c r="Q21" s="171">
        <f>SUMIFS('Entry Data'!Y:Y,'Entry Data'!AN:AN,B21&amp;$F$1&amp;$Q$4&amp;$Q$3&amp;$M$2)</f>
        <v>0</v>
      </c>
      <c r="R21" s="171">
        <f>SUMIFS('Entry Data'!Y:Y,'Entry Data'!AN:AN,B21&amp;$F$1&amp;$R$4&amp;$Q$3&amp;$M$2)</f>
        <v>0</v>
      </c>
      <c r="S21" s="172">
        <f>SUMIFS('Entry Data'!Y:Y,'Entry Data'!AN:AN,B21&amp;$F$1&amp;$S$4&amp;$Q$3&amp;$M$2)</f>
        <v>0</v>
      </c>
      <c r="T21" s="173">
        <f t="shared" si="2"/>
        <v>0</v>
      </c>
      <c r="U21" s="196">
        <f t="shared" si="0"/>
        <v>0</v>
      </c>
      <c r="V21" s="197">
        <f t="shared" si="1"/>
        <v>0</v>
      </c>
      <c r="W21" s="197">
        <f t="shared" si="3"/>
        <v>0</v>
      </c>
    </row>
    <row r="22" spans="1:23" x14ac:dyDescent="0.3">
      <c r="A22" s="76">
        <v>16</v>
      </c>
      <c r="B22" s="82" t="str">
        <f>'Master Driver'!B20</f>
        <v>M.Taha</v>
      </c>
      <c r="C22" s="164">
        <f>'Master Driver'!C20</f>
        <v>42845</v>
      </c>
      <c r="D22" s="174">
        <f>SUMIFS('Master Driver'!E:E,'Master Driver'!B:B,BMJ!B22)</f>
        <v>3275000</v>
      </c>
      <c r="E22" s="198">
        <f>SUMIFS('Entry Data'!Y:Y,'Entry Data'!AC:AC,BMJ!B22)</f>
        <v>3689850</v>
      </c>
      <c r="F22" s="170">
        <f>SUMIFS('Entry Data'!Y:Y,'Entry Data'!AN:AN,B22&amp;$F$1&amp;$F$4&amp;$F$3&amp;$F$2)</f>
        <v>0</v>
      </c>
      <c r="G22" s="171">
        <f>SUMIFS('Entry Data'!Y:Y,'Entry Data'!AN:AN,B22&amp;$F$1&amp;$G$4&amp;$F$3&amp;$F$2)</f>
        <v>0</v>
      </c>
      <c r="H22" s="171">
        <f>SUMIFS('Entry Data'!Y:Y,'Entry Data'!AN:AN,B22&amp;$F$1&amp;$H$4&amp;$F$3&amp;$F$2)</f>
        <v>0</v>
      </c>
      <c r="I22" s="171">
        <f>SUMIFS('Entry Data'!Y:Y,'Entry Data'!AN:AN,B22&amp;$F$1&amp;$I$4&amp;$F$3&amp;$F$2)</f>
        <v>0</v>
      </c>
      <c r="J22" s="171">
        <f>SUMIFS('Entry Data'!Y:Y,'Entry Data'!AN:AN,B22&amp;$F$1&amp;$J$4&amp;$J$3&amp;$F$2)</f>
        <v>0</v>
      </c>
      <c r="K22" s="171">
        <f>SUMIFS('Entry Data'!Y:Y,'Entry Data'!AN:AN,B22&amp;$F$1&amp;$K$4&amp;$J$3&amp;$F$2)</f>
        <v>0</v>
      </c>
      <c r="L22" s="172">
        <f>SUMIFS('Entry Data'!Y:Y,'Entry Data'!AN:AN,B22&amp;$F$1&amp;$L$4&amp;$J$3&amp;$F$2)</f>
        <v>0</v>
      </c>
      <c r="M22" s="170">
        <f>SUMIFS('Entry Data'!Y:Y,'Entry Data'!AN:AN,B22&amp;$F$1&amp;$M$4&amp;$M$3&amp;$M$2)</f>
        <v>0</v>
      </c>
      <c r="N22" s="171">
        <f>SUMIFS('Entry Data'!Y:Y,'Entry Data'!AN:AN,B22&amp;$F$1&amp;$N$4&amp;$M$3&amp;$M$2)</f>
        <v>0</v>
      </c>
      <c r="O22" s="171">
        <f>SUMIFS('Entry Data'!Y:Y,'Entry Data'!AN:AN,B22&amp;$F$1&amp;$O$4&amp;$M$3&amp;$M$2)</f>
        <v>0</v>
      </c>
      <c r="P22" s="171">
        <f>SUMIFS('Entry Data'!Y:Y,'Entry Data'!AN:AN,B22&amp;$F$1&amp;$P$4&amp;$M$3&amp;$M$2)</f>
        <v>0</v>
      </c>
      <c r="Q22" s="171">
        <f>SUMIFS('Entry Data'!Y:Y,'Entry Data'!AN:AN,B22&amp;$F$1&amp;$Q$4&amp;$Q$3&amp;$M$2)</f>
        <v>0</v>
      </c>
      <c r="R22" s="171">
        <f>SUMIFS('Entry Data'!Y:Y,'Entry Data'!AN:AN,B22&amp;$F$1&amp;$R$4&amp;$Q$3&amp;$M$2)</f>
        <v>0</v>
      </c>
      <c r="S22" s="172">
        <f>SUMIFS('Entry Data'!Y:Y,'Entry Data'!AN:AN,B22&amp;$F$1&amp;$S$4&amp;$Q$3&amp;$M$2)</f>
        <v>0</v>
      </c>
      <c r="T22" s="173">
        <f t="shared" si="2"/>
        <v>0</v>
      </c>
      <c r="U22" s="196">
        <f t="shared" si="0"/>
        <v>0</v>
      </c>
      <c r="V22" s="197">
        <f t="shared" si="1"/>
        <v>0</v>
      </c>
      <c r="W22" s="197">
        <f t="shared" si="3"/>
        <v>0</v>
      </c>
    </row>
    <row r="23" spans="1:23" x14ac:dyDescent="0.3">
      <c r="A23" s="76">
        <v>17</v>
      </c>
      <c r="B23" s="82" t="str">
        <f>'Master Driver'!B21</f>
        <v>Setianto</v>
      </c>
      <c r="C23" s="164">
        <f>'Master Driver'!C21</f>
        <v>42845</v>
      </c>
      <c r="D23" s="174">
        <f>SUMIFS('Master Driver'!E:E,'Master Driver'!B:B,BMJ!B23)</f>
        <v>3275000</v>
      </c>
      <c r="E23" s="198">
        <f>SUMIFS('Entry Data'!Y:Y,'Entry Data'!AC:AC,BMJ!B23)</f>
        <v>4128950</v>
      </c>
      <c r="F23" s="170">
        <f>SUMIFS('Entry Data'!Y:Y,'Entry Data'!AN:AN,B23&amp;$F$1&amp;$F$4&amp;$F$3&amp;$F$2)</f>
        <v>0</v>
      </c>
      <c r="G23" s="171">
        <f>SUMIFS('Entry Data'!Y:Y,'Entry Data'!AN:AN,B23&amp;$F$1&amp;$G$4&amp;$F$3&amp;$F$2)</f>
        <v>0</v>
      </c>
      <c r="H23" s="171">
        <f>SUMIFS('Entry Data'!Y:Y,'Entry Data'!AN:AN,B23&amp;$F$1&amp;$H$4&amp;$F$3&amp;$F$2)</f>
        <v>0</v>
      </c>
      <c r="I23" s="171">
        <f>SUMIFS('Entry Data'!Y:Y,'Entry Data'!AN:AN,B23&amp;$F$1&amp;$I$4&amp;$F$3&amp;$F$2)</f>
        <v>0</v>
      </c>
      <c r="J23" s="171">
        <f>SUMIFS('Entry Data'!Y:Y,'Entry Data'!AN:AN,B23&amp;$F$1&amp;$J$4&amp;$J$3&amp;$F$2)</f>
        <v>0</v>
      </c>
      <c r="K23" s="171">
        <f>SUMIFS('Entry Data'!Y:Y,'Entry Data'!AN:AN,B23&amp;$F$1&amp;$K$4&amp;$J$3&amp;$F$2)</f>
        <v>0</v>
      </c>
      <c r="L23" s="172">
        <f>SUMIFS('Entry Data'!Y:Y,'Entry Data'!AN:AN,B23&amp;$F$1&amp;$L$4&amp;$J$3&amp;$F$2)</f>
        <v>0</v>
      </c>
      <c r="M23" s="170">
        <f>SUMIFS('Entry Data'!Y:Y,'Entry Data'!AN:AN,B23&amp;$F$1&amp;$M$4&amp;$M$3&amp;$M$2)</f>
        <v>0</v>
      </c>
      <c r="N23" s="171">
        <f>SUMIFS('Entry Data'!Y:Y,'Entry Data'!AN:AN,B23&amp;$F$1&amp;$N$4&amp;$M$3&amp;$M$2)</f>
        <v>0</v>
      </c>
      <c r="O23" s="171">
        <f>SUMIFS('Entry Data'!Y:Y,'Entry Data'!AN:AN,B23&amp;$F$1&amp;$O$4&amp;$M$3&amp;$M$2)</f>
        <v>0</v>
      </c>
      <c r="P23" s="171">
        <f>SUMIFS('Entry Data'!Y:Y,'Entry Data'!AN:AN,B23&amp;$F$1&amp;$P$4&amp;$M$3&amp;$M$2)</f>
        <v>0</v>
      </c>
      <c r="Q23" s="171">
        <f>SUMIFS('Entry Data'!Y:Y,'Entry Data'!AN:AN,B23&amp;$F$1&amp;$Q$4&amp;$Q$3&amp;$M$2)</f>
        <v>0</v>
      </c>
      <c r="R23" s="171">
        <f>SUMIFS('Entry Data'!Y:Y,'Entry Data'!AN:AN,B23&amp;$F$1&amp;$R$4&amp;$Q$3&amp;$M$2)</f>
        <v>0</v>
      </c>
      <c r="S23" s="172">
        <f>SUMIFS('Entry Data'!Y:Y,'Entry Data'!AN:AN,B23&amp;$F$1&amp;$S$4&amp;$Q$3&amp;$M$2)</f>
        <v>0</v>
      </c>
      <c r="T23" s="173">
        <f t="shared" si="2"/>
        <v>0</v>
      </c>
      <c r="U23" s="196">
        <f t="shared" si="0"/>
        <v>0</v>
      </c>
      <c r="V23" s="197">
        <f t="shared" si="1"/>
        <v>0</v>
      </c>
      <c r="W23" s="197">
        <f t="shared" si="3"/>
        <v>0</v>
      </c>
    </row>
    <row r="24" spans="1:23" x14ac:dyDescent="0.3">
      <c r="A24" s="76">
        <v>18</v>
      </c>
      <c r="B24" s="82" t="str">
        <f>'Master Driver'!B22</f>
        <v>Umar Abadi</v>
      </c>
      <c r="C24" s="164">
        <f>'Master Driver'!C22</f>
        <v>42853</v>
      </c>
      <c r="D24" s="174">
        <f>SUMIFS('Master Driver'!E:E,'Master Driver'!B:B,BMJ!B24)</f>
        <v>3275000</v>
      </c>
      <c r="E24" s="198">
        <f>SUMIFS('Entry Data'!Y:Y,'Entry Data'!AC:AC,BMJ!B24)</f>
        <v>3709250</v>
      </c>
      <c r="F24" s="170">
        <f>SUMIFS('Entry Data'!Y:Y,'Entry Data'!AN:AN,B24&amp;$F$1&amp;$F$4&amp;$F$3&amp;$F$2)</f>
        <v>200000</v>
      </c>
      <c r="G24" s="171">
        <f>SUMIFS('Entry Data'!Y:Y,'Entry Data'!AN:AN,B24&amp;$F$1&amp;$G$4&amp;$F$3&amp;$F$2)</f>
        <v>27650</v>
      </c>
      <c r="H24" s="171">
        <f>SUMIFS('Entry Data'!Y:Y,'Entry Data'!AN:AN,B24&amp;$F$1&amp;$H$4&amp;$F$3&amp;$F$2)</f>
        <v>30800</v>
      </c>
      <c r="I24" s="171">
        <f>SUMIFS('Entry Data'!Y:Y,'Entry Data'!AN:AN,B24&amp;$F$1&amp;$I$4&amp;$F$3&amp;$F$2)</f>
        <v>0</v>
      </c>
      <c r="J24" s="171">
        <f>SUMIFS('Entry Data'!Y:Y,'Entry Data'!AN:AN,B24&amp;$F$1&amp;$J$4&amp;$J$3&amp;$F$2)</f>
        <v>0</v>
      </c>
      <c r="K24" s="171">
        <f>SUMIFS('Entry Data'!Y:Y,'Entry Data'!AN:AN,B24&amp;$F$1&amp;$K$4&amp;$J$3&amp;$F$2)</f>
        <v>0</v>
      </c>
      <c r="L24" s="172">
        <f>SUMIFS('Entry Data'!Y:Y,'Entry Data'!AN:AN,B24&amp;$F$1&amp;$L$4&amp;$J$3&amp;$F$2)</f>
        <v>0</v>
      </c>
      <c r="M24" s="170">
        <f>SUMIFS('Entry Data'!Y:Y,'Entry Data'!AN:AN,B24&amp;$F$1&amp;$M$4&amp;$M$3&amp;$M$2)</f>
        <v>0</v>
      </c>
      <c r="N24" s="171">
        <f>SUMIFS('Entry Data'!Y:Y,'Entry Data'!AN:AN,B24&amp;$F$1&amp;$N$4&amp;$M$3&amp;$M$2)</f>
        <v>0</v>
      </c>
      <c r="O24" s="171">
        <f>SUMIFS('Entry Data'!Y:Y,'Entry Data'!AN:AN,B24&amp;$F$1&amp;$O$4&amp;$M$3&amp;$M$2)</f>
        <v>0</v>
      </c>
      <c r="P24" s="171">
        <f>SUMIFS('Entry Data'!Y:Y,'Entry Data'!AN:AN,B24&amp;$F$1&amp;$P$4&amp;$M$3&amp;$M$2)</f>
        <v>0</v>
      </c>
      <c r="Q24" s="171">
        <f>SUMIFS('Entry Data'!Y:Y,'Entry Data'!AN:AN,B24&amp;$F$1&amp;$Q$4&amp;$Q$3&amp;$M$2)</f>
        <v>0</v>
      </c>
      <c r="R24" s="171">
        <f>SUMIFS('Entry Data'!Y:Y,'Entry Data'!AN:AN,B24&amp;$F$1&amp;$R$4&amp;$Q$3&amp;$M$2)</f>
        <v>0</v>
      </c>
      <c r="S24" s="172">
        <f>SUMIFS('Entry Data'!Y:Y,'Entry Data'!AN:AN,B24&amp;$F$1&amp;$S$4&amp;$Q$3&amp;$M$2)</f>
        <v>0</v>
      </c>
      <c r="T24" s="173">
        <f t="shared" si="2"/>
        <v>258450</v>
      </c>
      <c r="U24" s="196">
        <f t="shared" si="0"/>
        <v>6.9677158455213314E-2</v>
      </c>
      <c r="V24" s="197">
        <f t="shared" si="1"/>
        <v>228192.69394082361</v>
      </c>
      <c r="W24" s="197">
        <f t="shared" si="3"/>
        <v>486642.69394082361</v>
      </c>
    </row>
    <row r="25" spans="1:23" x14ac:dyDescent="0.3">
      <c r="A25" s="76">
        <v>19</v>
      </c>
      <c r="B25" s="82" t="str">
        <f>'Master Driver'!B23</f>
        <v>Abdul Karim</v>
      </c>
      <c r="C25" s="164">
        <f>'Master Driver'!C23</f>
        <v>42867</v>
      </c>
      <c r="D25" s="174">
        <f>SUMIFS('Master Driver'!E:E,'Master Driver'!B:B,BMJ!B25)</f>
        <v>3275000</v>
      </c>
      <c r="E25" s="198">
        <f>SUMIFS('Entry Data'!Y:Y,'Entry Data'!AC:AC,BMJ!B25)</f>
        <v>2787500</v>
      </c>
      <c r="F25" s="170">
        <f>SUMIFS('Entry Data'!Y:Y,'Entry Data'!AN:AN,B25&amp;$F$1&amp;$F$4&amp;$F$3&amp;$F$2)</f>
        <v>0</v>
      </c>
      <c r="G25" s="171">
        <f>SUMIFS('Entry Data'!Y:Y,'Entry Data'!AN:AN,B25&amp;$F$1&amp;$G$4&amp;$F$3&amp;$F$2)</f>
        <v>0</v>
      </c>
      <c r="H25" s="171">
        <f>SUMIFS('Entry Data'!Y:Y,'Entry Data'!AN:AN,B25&amp;$F$1&amp;$H$4&amp;$F$3&amp;$F$2)</f>
        <v>0</v>
      </c>
      <c r="I25" s="171">
        <f>SUMIFS('Entry Data'!Y:Y,'Entry Data'!AN:AN,B25&amp;$F$1&amp;$I$4&amp;$F$3&amp;$F$2)</f>
        <v>0</v>
      </c>
      <c r="J25" s="171">
        <f>SUMIFS('Entry Data'!Y:Y,'Entry Data'!AN:AN,B25&amp;$F$1&amp;$J$4&amp;$J$3&amp;$F$2)</f>
        <v>0</v>
      </c>
      <c r="K25" s="171">
        <f>SUMIFS('Entry Data'!Y:Y,'Entry Data'!AN:AN,B25&amp;$F$1&amp;$K$4&amp;$J$3&amp;$F$2)</f>
        <v>0</v>
      </c>
      <c r="L25" s="172">
        <f>SUMIFS('Entry Data'!Y:Y,'Entry Data'!AN:AN,B25&amp;$F$1&amp;$L$4&amp;$J$3&amp;$F$2)</f>
        <v>0</v>
      </c>
      <c r="M25" s="170">
        <f>SUMIFS('Entry Data'!Y:Y,'Entry Data'!AN:AN,B25&amp;$F$1&amp;$M$4&amp;$M$3&amp;$M$2)</f>
        <v>0</v>
      </c>
      <c r="N25" s="171">
        <f>SUMIFS('Entry Data'!Y:Y,'Entry Data'!AN:AN,B25&amp;$F$1&amp;$N$4&amp;$M$3&amp;$M$2)</f>
        <v>0</v>
      </c>
      <c r="O25" s="171">
        <f>SUMIFS('Entry Data'!Y:Y,'Entry Data'!AN:AN,B25&amp;$F$1&amp;$O$4&amp;$M$3&amp;$M$2)</f>
        <v>0</v>
      </c>
      <c r="P25" s="171">
        <f>SUMIFS('Entry Data'!Y:Y,'Entry Data'!AN:AN,B25&amp;$F$1&amp;$P$4&amp;$M$3&amp;$M$2)</f>
        <v>0</v>
      </c>
      <c r="Q25" s="171">
        <f>SUMIFS('Entry Data'!Y:Y,'Entry Data'!AN:AN,B25&amp;$F$1&amp;$Q$4&amp;$Q$3&amp;$M$2)</f>
        <v>0</v>
      </c>
      <c r="R25" s="171">
        <f>SUMIFS('Entry Data'!Y:Y,'Entry Data'!AN:AN,B25&amp;$F$1&amp;$R$4&amp;$Q$3&amp;$M$2)</f>
        <v>0</v>
      </c>
      <c r="S25" s="172">
        <f>SUMIFS('Entry Data'!Y:Y,'Entry Data'!AN:AN,B25&amp;$F$1&amp;$S$4&amp;$Q$3&amp;$M$2)</f>
        <v>0</v>
      </c>
      <c r="T25" s="173">
        <f t="shared" si="2"/>
        <v>0</v>
      </c>
      <c r="U25" s="196">
        <f t="shared" si="0"/>
        <v>0</v>
      </c>
      <c r="V25" s="197">
        <f t="shared" si="1"/>
        <v>0</v>
      </c>
      <c r="W25" s="197">
        <f t="shared" si="3"/>
        <v>0</v>
      </c>
    </row>
    <row r="26" spans="1:23" x14ac:dyDescent="0.3">
      <c r="A26" s="76">
        <v>20</v>
      </c>
      <c r="B26" s="82" t="str">
        <f>'Master Driver'!B24</f>
        <v>Pelani</v>
      </c>
      <c r="C26" s="164">
        <f>'Master Driver'!C24</f>
        <v>42871</v>
      </c>
      <c r="D26" s="174">
        <f>SUMIFS('Master Driver'!E:E,'Master Driver'!B:B,BMJ!B26)</f>
        <v>3275000</v>
      </c>
      <c r="E26" s="198">
        <f>SUMIFS('Entry Data'!Y:Y,'Entry Data'!AC:AC,BMJ!B26)</f>
        <v>2933150</v>
      </c>
      <c r="F26" s="170">
        <f>SUMIFS('Entry Data'!Y:Y,'Entry Data'!AN:AN,B26&amp;$F$1&amp;$F$4&amp;$F$3&amp;$F$2)</f>
        <v>0</v>
      </c>
      <c r="G26" s="171">
        <f>SUMIFS('Entry Data'!Y:Y,'Entry Data'!AN:AN,B26&amp;$F$1&amp;$G$4&amp;$F$3&amp;$F$2)</f>
        <v>0</v>
      </c>
      <c r="H26" s="171">
        <f>SUMIFS('Entry Data'!Y:Y,'Entry Data'!AN:AN,B26&amp;$F$1&amp;$H$4&amp;$F$3&amp;$F$2)</f>
        <v>0</v>
      </c>
      <c r="I26" s="171">
        <f>SUMIFS('Entry Data'!Y:Y,'Entry Data'!AN:AN,B26&amp;$F$1&amp;$I$4&amp;$F$3&amp;$F$2)</f>
        <v>0</v>
      </c>
      <c r="J26" s="171">
        <f>SUMIFS('Entry Data'!Y:Y,'Entry Data'!AN:AN,B26&amp;$F$1&amp;$J$4&amp;$J$3&amp;$F$2)</f>
        <v>0</v>
      </c>
      <c r="K26" s="171">
        <f>SUMIFS('Entry Data'!Y:Y,'Entry Data'!AN:AN,B26&amp;$F$1&amp;$K$4&amp;$J$3&amp;$F$2)</f>
        <v>0</v>
      </c>
      <c r="L26" s="172">
        <f>SUMIFS('Entry Data'!Y:Y,'Entry Data'!AN:AN,B26&amp;$F$1&amp;$L$4&amp;$J$3&amp;$F$2)</f>
        <v>0</v>
      </c>
      <c r="M26" s="170">
        <f>SUMIFS('Entry Data'!Y:Y,'Entry Data'!AN:AN,B26&amp;$F$1&amp;$M$4&amp;$M$3&amp;$M$2)</f>
        <v>1952500</v>
      </c>
      <c r="N26" s="171">
        <f>SUMIFS('Entry Data'!Y:Y,'Entry Data'!AN:AN,B26&amp;$F$1&amp;$N$4&amp;$M$3&amp;$M$2)</f>
        <v>468000</v>
      </c>
      <c r="O26" s="171">
        <f>SUMIFS('Entry Data'!Y:Y,'Entry Data'!AN:AN,B26&amp;$F$1&amp;$O$4&amp;$M$3&amp;$M$2)</f>
        <v>241150</v>
      </c>
      <c r="P26" s="171">
        <f>SUMIFS('Entry Data'!Y:Y,'Entry Data'!AN:AN,B26&amp;$F$1&amp;$P$4&amp;$M$3&amp;$M$2)</f>
        <v>168000</v>
      </c>
      <c r="Q26" s="171">
        <f>SUMIFS('Entry Data'!Y:Y,'Entry Data'!AN:AN,B26&amp;$F$1&amp;$Q$4&amp;$Q$3&amp;$M$2)</f>
        <v>76000</v>
      </c>
      <c r="R26" s="171">
        <f>SUMIFS('Entry Data'!Y:Y,'Entry Data'!AN:AN,B26&amp;$F$1&amp;$R$4&amp;$Q$3&amp;$M$2)</f>
        <v>0</v>
      </c>
      <c r="S26" s="172">
        <f>SUMIFS('Entry Data'!Y:Y,'Entry Data'!AN:AN,B26&amp;$F$1&amp;$S$4&amp;$Q$3&amp;$M$2)</f>
        <v>0</v>
      </c>
      <c r="T26" s="173">
        <f t="shared" si="2"/>
        <v>2905650</v>
      </c>
      <c r="U26" s="196">
        <f t="shared" si="0"/>
        <v>0.99062441402587664</v>
      </c>
      <c r="V26" s="197">
        <f t="shared" si="1"/>
        <v>3244294.9559347462</v>
      </c>
      <c r="W26" s="197">
        <f t="shared" si="3"/>
        <v>6149944.9559347462</v>
      </c>
    </row>
    <row r="27" spans="1:23" x14ac:dyDescent="0.3">
      <c r="A27" s="76">
        <v>21</v>
      </c>
      <c r="B27" s="82" t="str">
        <f>'Master Driver'!B25</f>
        <v>Abrar</v>
      </c>
      <c r="C27" s="164">
        <f>'Master Driver'!C25</f>
        <v>42871</v>
      </c>
      <c r="D27" s="174">
        <f>SUMIFS('Master Driver'!E:E,'Master Driver'!B:B,BMJ!B27)</f>
        <v>3275000</v>
      </c>
      <c r="E27" s="198">
        <f>SUMIFS('Entry Data'!Y:Y,'Entry Data'!AC:AC,BMJ!B27)</f>
        <v>3923300</v>
      </c>
      <c r="F27" s="170">
        <f>SUMIFS('Entry Data'!Y:Y,'Entry Data'!AN:AN,B27&amp;$F$1&amp;$F$4&amp;$F$3&amp;$F$2)</f>
        <v>0</v>
      </c>
      <c r="G27" s="171">
        <f>SUMIFS('Entry Data'!Y:Y,'Entry Data'!AN:AN,B27&amp;$F$1&amp;$G$4&amp;$F$3&amp;$F$2)</f>
        <v>0</v>
      </c>
      <c r="H27" s="171">
        <f>SUMIFS('Entry Data'!Y:Y,'Entry Data'!AN:AN,B27&amp;$F$1&amp;$H$4&amp;$F$3&amp;$F$2)</f>
        <v>0</v>
      </c>
      <c r="I27" s="171">
        <f>SUMIFS('Entry Data'!Y:Y,'Entry Data'!AN:AN,B27&amp;$F$1&amp;$I$4&amp;$F$3&amp;$F$2)</f>
        <v>0</v>
      </c>
      <c r="J27" s="171">
        <f>SUMIFS('Entry Data'!Y:Y,'Entry Data'!AN:AN,B27&amp;$F$1&amp;$J$4&amp;$J$3&amp;$F$2)</f>
        <v>0</v>
      </c>
      <c r="K27" s="171">
        <f>SUMIFS('Entry Data'!Y:Y,'Entry Data'!AN:AN,B27&amp;$F$1&amp;$K$4&amp;$J$3&amp;$F$2)</f>
        <v>0</v>
      </c>
      <c r="L27" s="172">
        <f>SUMIFS('Entry Data'!Y:Y,'Entry Data'!AN:AN,B27&amp;$F$1&amp;$L$4&amp;$J$3&amp;$F$2)</f>
        <v>0</v>
      </c>
      <c r="M27" s="170">
        <f>SUMIFS('Entry Data'!Y:Y,'Entry Data'!AN:AN,B27&amp;$F$1&amp;$M$4&amp;$M$3&amp;$M$2)</f>
        <v>0</v>
      </c>
      <c r="N27" s="171">
        <f>SUMIFS('Entry Data'!Y:Y,'Entry Data'!AN:AN,B27&amp;$F$1&amp;$N$4&amp;$M$3&amp;$M$2)</f>
        <v>0</v>
      </c>
      <c r="O27" s="171">
        <f>SUMIFS('Entry Data'!Y:Y,'Entry Data'!AN:AN,B27&amp;$F$1&amp;$O$4&amp;$M$3&amp;$M$2)</f>
        <v>0</v>
      </c>
      <c r="P27" s="171">
        <f>SUMIFS('Entry Data'!Y:Y,'Entry Data'!AN:AN,B27&amp;$F$1&amp;$P$4&amp;$M$3&amp;$M$2)</f>
        <v>0</v>
      </c>
      <c r="Q27" s="171">
        <f>SUMIFS('Entry Data'!Y:Y,'Entry Data'!AN:AN,B27&amp;$F$1&amp;$Q$4&amp;$Q$3&amp;$M$2)</f>
        <v>0</v>
      </c>
      <c r="R27" s="171">
        <f>SUMIFS('Entry Data'!Y:Y,'Entry Data'!AN:AN,B27&amp;$F$1&amp;$R$4&amp;$Q$3&amp;$M$2)</f>
        <v>0</v>
      </c>
      <c r="S27" s="172">
        <f>SUMIFS('Entry Data'!Y:Y,'Entry Data'!AN:AN,B27&amp;$F$1&amp;$S$4&amp;$Q$3&amp;$M$2)</f>
        <v>0</v>
      </c>
      <c r="T27" s="173">
        <f t="shared" si="2"/>
        <v>0</v>
      </c>
      <c r="U27" s="196">
        <f t="shared" si="0"/>
        <v>0</v>
      </c>
      <c r="V27" s="197">
        <f t="shared" si="1"/>
        <v>0</v>
      </c>
      <c r="W27" s="197">
        <f t="shared" si="3"/>
        <v>0</v>
      </c>
    </row>
    <row r="28" spans="1:23" x14ac:dyDescent="0.3">
      <c r="A28" s="76">
        <v>22</v>
      </c>
      <c r="B28" s="82" t="str">
        <f>'Master Driver'!B26</f>
        <v>Melkias</v>
      </c>
      <c r="C28" s="164">
        <f>'Master Driver'!C26</f>
        <v>42920</v>
      </c>
      <c r="D28" s="174">
        <f>SUMIFS('Master Driver'!E:E,'Master Driver'!B:B,BMJ!B28)</f>
        <v>3275000</v>
      </c>
      <c r="E28" s="198">
        <f>SUMIFS('Entry Data'!Y:Y,'Entry Data'!AC:AC,BMJ!B28)</f>
        <v>3396000</v>
      </c>
      <c r="F28" s="170">
        <f>SUMIFS('Entry Data'!Y:Y,'Entry Data'!AN:AN,B28&amp;$F$1&amp;$F$4&amp;$F$3&amp;$F$2)</f>
        <v>0</v>
      </c>
      <c r="G28" s="171">
        <f>SUMIFS('Entry Data'!Y:Y,'Entry Data'!AN:AN,B28&amp;$F$1&amp;$G$4&amp;$F$3&amp;$F$2)</f>
        <v>0</v>
      </c>
      <c r="H28" s="171">
        <f>SUMIFS('Entry Data'!Y:Y,'Entry Data'!AN:AN,B28&amp;$F$1&amp;$H$4&amp;$F$3&amp;$F$2)</f>
        <v>0</v>
      </c>
      <c r="I28" s="171">
        <f>SUMIFS('Entry Data'!Y:Y,'Entry Data'!AN:AN,B28&amp;$F$1&amp;$I$4&amp;$F$3&amp;$F$2)</f>
        <v>0</v>
      </c>
      <c r="J28" s="171">
        <f>SUMIFS('Entry Data'!Y:Y,'Entry Data'!AN:AN,B28&amp;$F$1&amp;$J$4&amp;$J$3&amp;$F$2)</f>
        <v>0</v>
      </c>
      <c r="K28" s="171">
        <f>SUMIFS('Entry Data'!Y:Y,'Entry Data'!AN:AN,B28&amp;$F$1&amp;$K$4&amp;$J$3&amp;$F$2)</f>
        <v>0</v>
      </c>
      <c r="L28" s="172">
        <f>SUMIFS('Entry Data'!Y:Y,'Entry Data'!AN:AN,B28&amp;$F$1&amp;$L$4&amp;$J$3&amp;$F$2)</f>
        <v>0</v>
      </c>
      <c r="M28" s="170">
        <f>SUMIFS('Entry Data'!Y:Y,'Entry Data'!AN:AN,B28&amp;$F$1&amp;$M$4&amp;$M$3&amp;$M$2)</f>
        <v>1650000</v>
      </c>
      <c r="N28" s="171">
        <f>SUMIFS('Entry Data'!Y:Y,'Entry Data'!AN:AN,B28&amp;$F$1&amp;$N$4&amp;$M$3&amp;$M$2)</f>
        <v>405600</v>
      </c>
      <c r="O28" s="171">
        <f>SUMIFS('Entry Data'!Y:Y,'Entry Data'!AN:AN,B28&amp;$F$1&amp;$O$4&amp;$M$3&amp;$M$2)</f>
        <v>413400</v>
      </c>
      <c r="P28" s="171">
        <f>SUMIFS('Entry Data'!Y:Y,'Entry Data'!AN:AN,B28&amp;$F$1&amp;$P$4&amp;$M$3&amp;$M$2)</f>
        <v>336000</v>
      </c>
      <c r="Q28" s="171">
        <f>SUMIFS('Entry Data'!Y:Y,'Entry Data'!AN:AN,B28&amp;$F$1&amp;$Q$4&amp;$Q$3&amp;$M$2)</f>
        <v>456000</v>
      </c>
      <c r="R28" s="171">
        <f>SUMIFS('Entry Data'!Y:Y,'Entry Data'!AN:AN,B28&amp;$F$1&amp;$R$4&amp;$Q$3&amp;$M$2)</f>
        <v>135000</v>
      </c>
      <c r="S28" s="172">
        <f>SUMIFS('Entry Data'!Y:Y,'Entry Data'!AN:AN,B28&amp;$F$1&amp;$S$4&amp;$Q$3&amp;$M$2)</f>
        <v>0</v>
      </c>
      <c r="T28" s="173">
        <f t="shared" si="2"/>
        <v>3396000</v>
      </c>
      <c r="U28" s="196">
        <f t="shared" si="0"/>
        <v>1</v>
      </c>
      <c r="V28" s="197">
        <f t="shared" si="1"/>
        <v>3275000</v>
      </c>
      <c r="W28" s="197">
        <f t="shared" si="3"/>
        <v>6671000</v>
      </c>
    </row>
    <row r="29" spans="1:23" x14ac:dyDescent="0.3">
      <c r="A29" s="76">
        <v>23</v>
      </c>
      <c r="B29" s="82" t="str">
        <f>'Master Driver'!B27</f>
        <v>Romanus Roja</v>
      </c>
      <c r="C29" s="164">
        <f>'Master Driver'!C27</f>
        <v>42981</v>
      </c>
      <c r="D29" s="174">
        <f>SUMIFS('Master Driver'!E:E,'Master Driver'!B:B,BMJ!B29)</f>
        <v>3275000</v>
      </c>
      <c r="E29" s="198">
        <f>SUMIFS('Entry Data'!Y:Y,'Entry Data'!AC:AC,BMJ!B29)</f>
        <v>3257250</v>
      </c>
      <c r="F29" s="170">
        <f>SUMIFS('Entry Data'!Y:Y,'Entry Data'!AN:AN,B29&amp;$F$1&amp;$F$4&amp;$F$3&amp;$F$2)</f>
        <v>0</v>
      </c>
      <c r="G29" s="171">
        <f>SUMIFS('Entry Data'!Y:Y,'Entry Data'!AN:AN,B29&amp;$F$1&amp;$G$4&amp;$F$3&amp;$F$2)</f>
        <v>0</v>
      </c>
      <c r="H29" s="171">
        <f>SUMIFS('Entry Data'!Y:Y,'Entry Data'!AN:AN,B29&amp;$F$1&amp;$H$4&amp;$F$3&amp;$F$2)</f>
        <v>0</v>
      </c>
      <c r="I29" s="171">
        <f>SUMIFS('Entry Data'!Y:Y,'Entry Data'!AN:AN,B29&amp;$F$1&amp;$I$4&amp;$F$3&amp;$F$2)</f>
        <v>0</v>
      </c>
      <c r="J29" s="171">
        <f>SUMIFS('Entry Data'!Y:Y,'Entry Data'!AN:AN,B29&amp;$F$1&amp;$J$4&amp;$J$3&amp;$F$2)</f>
        <v>0</v>
      </c>
      <c r="K29" s="171">
        <f>SUMIFS('Entry Data'!Y:Y,'Entry Data'!AN:AN,B29&amp;$F$1&amp;$K$4&amp;$J$3&amp;$F$2)</f>
        <v>0</v>
      </c>
      <c r="L29" s="172">
        <f>SUMIFS('Entry Data'!Y:Y,'Entry Data'!AN:AN,B29&amp;$F$1&amp;$L$4&amp;$J$3&amp;$F$2)</f>
        <v>0</v>
      </c>
      <c r="M29" s="170">
        <f>SUMIFS('Entry Data'!Y:Y,'Entry Data'!AN:AN,B29&amp;$F$1&amp;$M$4&amp;$M$3&amp;$M$2)</f>
        <v>27500</v>
      </c>
      <c r="N29" s="171">
        <f>SUMIFS('Entry Data'!Y:Y,'Entry Data'!AN:AN,B29&amp;$F$1&amp;$N$4&amp;$M$3&amp;$M$2)</f>
        <v>0</v>
      </c>
      <c r="O29" s="171">
        <f>SUMIFS('Entry Data'!Y:Y,'Entry Data'!AN:AN,B29&amp;$F$1&amp;$O$4&amp;$M$3&amp;$M$2)</f>
        <v>0</v>
      </c>
      <c r="P29" s="171">
        <f>SUMIFS('Entry Data'!Y:Y,'Entry Data'!AN:AN,B29&amp;$F$1&amp;$P$4&amp;$M$3&amp;$M$2)</f>
        <v>0</v>
      </c>
      <c r="Q29" s="171">
        <f>SUMIFS('Entry Data'!Y:Y,'Entry Data'!AN:AN,B29&amp;$F$1&amp;$Q$4&amp;$Q$3&amp;$M$2)</f>
        <v>38000</v>
      </c>
      <c r="R29" s="171">
        <f>SUMIFS('Entry Data'!Y:Y,'Entry Data'!AN:AN,B29&amp;$F$1&amp;$R$4&amp;$Q$3&amp;$M$2)</f>
        <v>0</v>
      </c>
      <c r="S29" s="172">
        <f>SUMIFS('Entry Data'!Y:Y,'Entry Data'!AN:AN,B29&amp;$F$1&amp;$S$4&amp;$Q$3&amp;$M$2)</f>
        <v>0</v>
      </c>
      <c r="T29" s="173">
        <f t="shared" si="2"/>
        <v>65500</v>
      </c>
      <c r="U29" s="196">
        <f t="shared" si="0"/>
        <v>2.0108987642950341E-2</v>
      </c>
      <c r="V29" s="197">
        <f t="shared" si="1"/>
        <v>65856.934530662358</v>
      </c>
      <c r="W29" s="197">
        <f t="shared" si="3"/>
        <v>131356.93453066237</v>
      </c>
    </row>
    <row r="30" spans="1:23" x14ac:dyDescent="0.3">
      <c r="A30" s="76">
        <v>24</v>
      </c>
      <c r="B30" s="82" t="str">
        <f>'Master Driver'!B28</f>
        <v>Haeruddin</v>
      </c>
      <c r="C30" s="164">
        <f>'Master Driver'!C28</f>
        <v>43028</v>
      </c>
      <c r="D30" s="174">
        <f>SUMIFS('Master Driver'!E:E,'Master Driver'!B:B,BMJ!B30)</f>
        <v>3275000</v>
      </c>
      <c r="E30" s="198">
        <f>SUMIFS('Entry Data'!Y:Y,'Entry Data'!AC:AC,BMJ!B30)</f>
        <v>650350</v>
      </c>
      <c r="F30" s="170">
        <f>SUMIFS('Entry Data'!Y:Y,'Entry Data'!AN:AN,B30&amp;$F$1&amp;$F$4&amp;$F$3&amp;$F$2)</f>
        <v>0</v>
      </c>
      <c r="G30" s="171">
        <f>SUMIFS('Entry Data'!Y:Y,'Entry Data'!AN:AN,B30&amp;$F$1&amp;$G$4&amp;$F$3&amp;$F$2)</f>
        <v>0</v>
      </c>
      <c r="H30" s="171">
        <f>SUMIFS('Entry Data'!Y:Y,'Entry Data'!AN:AN,B30&amp;$F$1&amp;$H$4&amp;$F$3&amp;$F$2)</f>
        <v>0</v>
      </c>
      <c r="I30" s="171">
        <f>SUMIFS('Entry Data'!Y:Y,'Entry Data'!AN:AN,B30&amp;$F$1&amp;$I$4&amp;$F$3&amp;$F$2)</f>
        <v>0</v>
      </c>
      <c r="J30" s="171">
        <f>SUMIFS('Entry Data'!Y:Y,'Entry Data'!AN:AN,B30&amp;$F$1&amp;$J$4&amp;$J$3&amp;$F$2)</f>
        <v>0</v>
      </c>
      <c r="K30" s="171">
        <f>SUMIFS('Entry Data'!Y:Y,'Entry Data'!AN:AN,B30&amp;$F$1&amp;$K$4&amp;$J$3&amp;$F$2)</f>
        <v>0</v>
      </c>
      <c r="L30" s="172">
        <f>SUMIFS('Entry Data'!Y:Y,'Entry Data'!AN:AN,B30&amp;$F$1&amp;$L$4&amp;$J$3&amp;$F$2)</f>
        <v>0</v>
      </c>
      <c r="M30" s="170">
        <f>SUMIFS('Entry Data'!Y:Y,'Entry Data'!AN:AN,B30&amp;$F$1&amp;$M$4&amp;$M$3&amp;$M$2)</f>
        <v>0</v>
      </c>
      <c r="N30" s="171">
        <f>SUMIFS('Entry Data'!Y:Y,'Entry Data'!AN:AN,B30&amp;$F$1&amp;$N$4&amp;$M$3&amp;$M$2)</f>
        <v>0</v>
      </c>
      <c r="O30" s="171">
        <f>SUMIFS('Entry Data'!Y:Y,'Entry Data'!AN:AN,B30&amp;$F$1&amp;$O$4&amp;$M$3&amp;$M$2)</f>
        <v>0</v>
      </c>
      <c r="P30" s="171">
        <f>SUMIFS('Entry Data'!Y:Y,'Entry Data'!AN:AN,B30&amp;$F$1&amp;$P$4&amp;$M$3&amp;$M$2)</f>
        <v>0</v>
      </c>
      <c r="Q30" s="171">
        <f>SUMIFS('Entry Data'!Y:Y,'Entry Data'!AN:AN,B30&amp;$F$1&amp;$Q$4&amp;$Q$3&amp;$M$2)</f>
        <v>0</v>
      </c>
      <c r="R30" s="171">
        <f>SUMIFS('Entry Data'!Y:Y,'Entry Data'!AN:AN,B30&amp;$F$1&amp;$R$4&amp;$Q$3&amp;$M$2)</f>
        <v>0</v>
      </c>
      <c r="S30" s="172">
        <f>SUMIFS('Entry Data'!Y:Y,'Entry Data'!AN:AN,B30&amp;$F$1&amp;$S$4&amp;$Q$3&amp;$M$2)</f>
        <v>0</v>
      </c>
      <c r="T30" s="173">
        <f t="shared" si="2"/>
        <v>0</v>
      </c>
      <c r="U30" s="196">
        <f t="shared" si="0"/>
        <v>0</v>
      </c>
      <c r="V30" s="197">
        <f t="shared" si="1"/>
        <v>0</v>
      </c>
      <c r="W30" s="197">
        <f t="shared" si="3"/>
        <v>0</v>
      </c>
    </row>
    <row r="31" spans="1:23" x14ac:dyDescent="0.3">
      <c r="A31" s="76">
        <v>25</v>
      </c>
      <c r="B31" s="82" t="str">
        <f>'Master Driver'!B29</f>
        <v>M.Mulyo</v>
      </c>
      <c r="C31" s="164">
        <f>'Master Driver'!C29</f>
        <v>43045</v>
      </c>
      <c r="D31" s="174">
        <f>SUMIFS('Master Driver'!E:E,'Master Driver'!B:B,BMJ!B31)</f>
        <v>3275000</v>
      </c>
      <c r="E31" s="198">
        <f>SUMIFS('Entry Data'!Y:Y,'Entry Data'!AC:AC,BMJ!B31)</f>
        <v>4616600</v>
      </c>
      <c r="F31" s="170">
        <f>SUMIFS('Entry Data'!Y:Y,'Entry Data'!AN:AN,B31&amp;$F$1&amp;$F$4&amp;$F$3&amp;$F$2)</f>
        <v>0</v>
      </c>
      <c r="G31" s="171">
        <f>SUMIFS('Entry Data'!Y:Y,'Entry Data'!AN:AN,B31&amp;$F$1&amp;$G$4&amp;$F$3&amp;$F$2)</f>
        <v>0</v>
      </c>
      <c r="H31" s="171">
        <f>SUMIFS('Entry Data'!Y:Y,'Entry Data'!AN:AN,B31&amp;$F$1&amp;$H$4&amp;$F$3&amp;$F$2)</f>
        <v>0</v>
      </c>
      <c r="I31" s="171">
        <f>SUMIFS('Entry Data'!Y:Y,'Entry Data'!AN:AN,B31&amp;$F$1&amp;$I$4&amp;$F$3&amp;$F$2)</f>
        <v>0</v>
      </c>
      <c r="J31" s="171">
        <f>SUMIFS('Entry Data'!Y:Y,'Entry Data'!AN:AN,B31&amp;$F$1&amp;$J$4&amp;$J$3&amp;$F$2)</f>
        <v>0</v>
      </c>
      <c r="K31" s="171">
        <f>SUMIFS('Entry Data'!Y:Y,'Entry Data'!AN:AN,B31&amp;$F$1&amp;$K$4&amp;$J$3&amp;$F$2)</f>
        <v>0</v>
      </c>
      <c r="L31" s="172">
        <f>SUMIFS('Entry Data'!Y:Y,'Entry Data'!AN:AN,B31&amp;$F$1&amp;$L$4&amp;$J$3&amp;$F$2)</f>
        <v>0</v>
      </c>
      <c r="M31" s="170">
        <f>SUMIFS('Entry Data'!Y:Y,'Entry Data'!AN:AN,B31&amp;$F$1&amp;$M$4&amp;$M$3&amp;$M$2)</f>
        <v>0</v>
      </c>
      <c r="N31" s="171">
        <f>SUMIFS('Entry Data'!Y:Y,'Entry Data'!AN:AN,B31&amp;$F$1&amp;$N$4&amp;$M$3&amp;$M$2)</f>
        <v>0</v>
      </c>
      <c r="O31" s="171">
        <f>SUMIFS('Entry Data'!Y:Y,'Entry Data'!AN:AN,B31&amp;$F$1&amp;$O$4&amp;$M$3&amp;$M$2)</f>
        <v>0</v>
      </c>
      <c r="P31" s="171">
        <f>SUMIFS('Entry Data'!Y:Y,'Entry Data'!AN:AN,B31&amp;$F$1&amp;$P$4&amp;$M$3&amp;$M$2)</f>
        <v>0</v>
      </c>
      <c r="Q31" s="171">
        <f>SUMIFS('Entry Data'!Y:Y,'Entry Data'!AN:AN,B31&amp;$F$1&amp;$Q$4&amp;$Q$3&amp;$M$2)</f>
        <v>0</v>
      </c>
      <c r="R31" s="171">
        <f>SUMIFS('Entry Data'!Y:Y,'Entry Data'!AN:AN,B31&amp;$F$1&amp;$R$4&amp;$Q$3&amp;$M$2)</f>
        <v>0</v>
      </c>
      <c r="S31" s="172">
        <f>SUMIFS('Entry Data'!Y:Y,'Entry Data'!AN:AN,B31&amp;$F$1&amp;$S$4&amp;$Q$3&amp;$M$2)</f>
        <v>0</v>
      </c>
      <c r="T31" s="173">
        <f t="shared" si="2"/>
        <v>0</v>
      </c>
      <c r="U31" s="196">
        <f t="shared" si="0"/>
        <v>0</v>
      </c>
      <c r="V31" s="197">
        <f t="shared" si="1"/>
        <v>0</v>
      </c>
      <c r="W31" s="197">
        <f t="shared" si="3"/>
        <v>0</v>
      </c>
    </row>
    <row r="32" spans="1:23" x14ac:dyDescent="0.3">
      <c r="A32" s="76">
        <v>26</v>
      </c>
      <c r="B32" s="82" t="str">
        <f>'Master Driver'!B30</f>
        <v>Usman Mansyur</v>
      </c>
      <c r="C32" s="164">
        <f>'Master Driver'!C30</f>
        <v>43045</v>
      </c>
      <c r="D32" s="174">
        <f>SUMIFS('Master Driver'!E:E,'Master Driver'!B:B,BMJ!B32)</f>
        <v>3275000</v>
      </c>
      <c r="E32" s="198">
        <f>SUMIFS('Entry Data'!Y:Y,'Entry Data'!AC:AC,BMJ!B32)</f>
        <v>3331800</v>
      </c>
      <c r="F32" s="170">
        <f>SUMIFS('Entry Data'!Y:Y,'Entry Data'!AN:AN,B32&amp;$F$1&amp;$F$4&amp;$F$3&amp;$F$2)</f>
        <v>0</v>
      </c>
      <c r="G32" s="171">
        <f>SUMIFS('Entry Data'!Y:Y,'Entry Data'!AN:AN,B32&amp;$F$1&amp;$G$4&amp;$F$3&amp;$F$2)</f>
        <v>0</v>
      </c>
      <c r="H32" s="171">
        <f>SUMIFS('Entry Data'!Y:Y,'Entry Data'!AN:AN,B32&amp;$F$1&amp;$H$4&amp;$F$3&amp;$F$2)</f>
        <v>0</v>
      </c>
      <c r="I32" s="171">
        <f>SUMIFS('Entry Data'!Y:Y,'Entry Data'!AN:AN,B32&amp;$F$1&amp;$I$4&amp;$F$3&amp;$F$2)</f>
        <v>0</v>
      </c>
      <c r="J32" s="171">
        <f>SUMIFS('Entry Data'!Y:Y,'Entry Data'!AN:AN,B32&amp;$F$1&amp;$J$4&amp;$J$3&amp;$F$2)</f>
        <v>0</v>
      </c>
      <c r="K32" s="171">
        <f>SUMIFS('Entry Data'!Y:Y,'Entry Data'!AN:AN,B32&amp;$F$1&amp;$K$4&amp;$J$3&amp;$F$2)</f>
        <v>0</v>
      </c>
      <c r="L32" s="172">
        <f>SUMIFS('Entry Data'!Y:Y,'Entry Data'!AN:AN,B32&amp;$F$1&amp;$L$4&amp;$J$3&amp;$F$2)</f>
        <v>0</v>
      </c>
      <c r="M32" s="170">
        <f>SUMIFS('Entry Data'!Y:Y,'Entry Data'!AN:AN,B32&amp;$F$1&amp;$M$4&amp;$M$3&amp;$M$2)</f>
        <v>0</v>
      </c>
      <c r="N32" s="171">
        <f>SUMIFS('Entry Data'!Y:Y,'Entry Data'!AN:AN,B32&amp;$F$1&amp;$N$4&amp;$M$3&amp;$M$2)</f>
        <v>0</v>
      </c>
      <c r="O32" s="171">
        <f>SUMIFS('Entry Data'!Y:Y,'Entry Data'!AN:AN,B32&amp;$F$1&amp;$O$4&amp;$M$3&amp;$M$2)</f>
        <v>0</v>
      </c>
      <c r="P32" s="171">
        <f>SUMIFS('Entry Data'!Y:Y,'Entry Data'!AN:AN,B32&amp;$F$1&amp;$P$4&amp;$M$3&amp;$M$2)</f>
        <v>0</v>
      </c>
      <c r="Q32" s="171">
        <f>SUMIFS('Entry Data'!Y:Y,'Entry Data'!AN:AN,B32&amp;$F$1&amp;$Q$4&amp;$Q$3&amp;$M$2)</f>
        <v>0</v>
      </c>
      <c r="R32" s="171">
        <f>SUMIFS('Entry Data'!Y:Y,'Entry Data'!AN:AN,B32&amp;$F$1&amp;$R$4&amp;$Q$3&amp;$M$2)</f>
        <v>0</v>
      </c>
      <c r="S32" s="172">
        <f>SUMIFS('Entry Data'!Y:Y,'Entry Data'!AN:AN,B32&amp;$F$1&amp;$S$4&amp;$Q$3&amp;$M$2)</f>
        <v>0</v>
      </c>
      <c r="T32" s="173">
        <f t="shared" si="2"/>
        <v>0</v>
      </c>
      <c r="U32" s="196">
        <f t="shared" si="0"/>
        <v>0</v>
      </c>
      <c r="V32" s="197">
        <f t="shared" si="1"/>
        <v>0</v>
      </c>
      <c r="W32" s="197">
        <f t="shared" si="3"/>
        <v>0</v>
      </c>
    </row>
    <row r="33" spans="1:23" x14ac:dyDescent="0.3">
      <c r="A33" s="76">
        <v>27</v>
      </c>
      <c r="B33" s="82" t="str">
        <f>'Master Driver'!B31</f>
        <v>Herman AS</v>
      </c>
      <c r="C33" s="164">
        <f>'Master Driver'!C31</f>
        <v>43057</v>
      </c>
      <c r="D33" s="174">
        <f>SUMIFS('Master Driver'!E:E,'Master Driver'!B:B,BMJ!B33)</f>
        <v>3275000</v>
      </c>
      <c r="E33" s="198">
        <f>SUMIFS('Entry Data'!Y:Y,'Entry Data'!AC:AC,BMJ!B33)</f>
        <v>2074300</v>
      </c>
      <c r="F33" s="170">
        <f>SUMIFS('Entry Data'!Y:Y,'Entry Data'!AN:AN,B33&amp;$F$1&amp;$F$4&amp;$F$3&amp;$F$2)</f>
        <v>25000</v>
      </c>
      <c r="G33" s="171">
        <f>SUMIFS('Entry Data'!Y:Y,'Entry Data'!AN:AN,B33&amp;$F$1&amp;$G$4&amp;$F$3&amp;$F$2)</f>
        <v>0</v>
      </c>
      <c r="H33" s="171">
        <f>SUMIFS('Entry Data'!Y:Y,'Entry Data'!AN:AN,B33&amp;$F$1&amp;$H$4&amp;$F$3&amp;$F$2)</f>
        <v>0</v>
      </c>
      <c r="I33" s="171">
        <f>SUMIFS('Entry Data'!Y:Y,'Entry Data'!AN:AN,B33&amp;$F$1&amp;$I$4&amp;$F$3&amp;$F$2)</f>
        <v>37750</v>
      </c>
      <c r="J33" s="171">
        <f>SUMIFS('Entry Data'!Y:Y,'Entry Data'!AN:AN,B33&amp;$F$1&amp;$J$4&amp;$J$3&amp;$F$2)</f>
        <v>0</v>
      </c>
      <c r="K33" s="171">
        <f>SUMIFS('Entry Data'!Y:Y,'Entry Data'!AN:AN,B33&amp;$F$1&amp;$K$4&amp;$J$3&amp;$F$2)</f>
        <v>0</v>
      </c>
      <c r="L33" s="172">
        <f>SUMIFS('Entry Data'!Y:Y,'Entry Data'!AN:AN,B33&amp;$F$1&amp;$L$4&amp;$J$3&amp;$F$2)</f>
        <v>0</v>
      </c>
      <c r="M33" s="170">
        <f>SUMIFS('Entry Data'!Y:Y,'Entry Data'!AN:AN,B33&amp;$F$1&amp;$M$4&amp;$M$3&amp;$M$2)</f>
        <v>0</v>
      </c>
      <c r="N33" s="171">
        <f>SUMIFS('Entry Data'!Y:Y,'Entry Data'!AN:AN,B33&amp;$F$1&amp;$N$4&amp;$M$3&amp;$M$2)</f>
        <v>0</v>
      </c>
      <c r="O33" s="171">
        <f>SUMIFS('Entry Data'!Y:Y,'Entry Data'!AN:AN,B33&amp;$F$1&amp;$O$4&amp;$M$3&amp;$M$2)</f>
        <v>0</v>
      </c>
      <c r="P33" s="171">
        <f>SUMIFS('Entry Data'!Y:Y,'Entry Data'!AN:AN,B33&amp;$F$1&amp;$P$4&amp;$M$3&amp;$M$2)</f>
        <v>0</v>
      </c>
      <c r="Q33" s="171">
        <f>SUMIFS('Entry Data'!Y:Y,'Entry Data'!AN:AN,B33&amp;$F$1&amp;$Q$4&amp;$Q$3&amp;$M$2)</f>
        <v>0</v>
      </c>
      <c r="R33" s="171">
        <f>SUMIFS('Entry Data'!Y:Y,'Entry Data'!AN:AN,B33&amp;$F$1&amp;$R$4&amp;$Q$3&amp;$M$2)</f>
        <v>0</v>
      </c>
      <c r="S33" s="172">
        <f>SUMIFS('Entry Data'!Y:Y,'Entry Data'!AN:AN,B33&amp;$F$1&amp;$S$4&amp;$Q$3&amp;$M$2)</f>
        <v>0</v>
      </c>
      <c r="T33" s="173">
        <f t="shared" si="2"/>
        <v>62750</v>
      </c>
      <c r="U33" s="196">
        <f t="shared" si="0"/>
        <v>3.0251169069083546E-2</v>
      </c>
      <c r="V33" s="197">
        <f t="shared" si="1"/>
        <v>99072.578701248611</v>
      </c>
      <c r="W33" s="197">
        <f t="shared" si="3"/>
        <v>161822.57870124863</v>
      </c>
    </row>
    <row r="34" spans="1:23" x14ac:dyDescent="0.3">
      <c r="A34" s="76">
        <v>28</v>
      </c>
      <c r="B34" s="82" t="str">
        <f>'Master Driver'!B32</f>
        <v>Linus Harimin</v>
      </c>
      <c r="C34" s="164">
        <f>'Master Driver'!C32</f>
        <v>43110</v>
      </c>
      <c r="D34" s="174">
        <f>SUMIFS('Master Driver'!E:E,'Master Driver'!B:B,BMJ!B34)</f>
        <v>3275000</v>
      </c>
      <c r="E34" s="198">
        <f>SUMIFS('Entry Data'!Y:Y,'Entry Data'!AC:AC,BMJ!B34)</f>
        <v>507350</v>
      </c>
      <c r="F34" s="170">
        <f>SUMIFS('Entry Data'!Y:Y,'Entry Data'!AN:AN,B34&amp;$F$1&amp;$F$4&amp;$F$3&amp;$F$2)</f>
        <v>0</v>
      </c>
      <c r="G34" s="171">
        <f>SUMIFS('Entry Data'!Y:Y,'Entry Data'!AN:AN,B34&amp;$F$1&amp;$G$4&amp;$F$3&amp;$F$2)</f>
        <v>0</v>
      </c>
      <c r="H34" s="171">
        <f>SUMIFS('Entry Data'!Y:Y,'Entry Data'!AN:AN,B34&amp;$F$1&amp;$H$4&amp;$F$3&amp;$F$2)</f>
        <v>0</v>
      </c>
      <c r="I34" s="171">
        <f>SUMIFS('Entry Data'!Y:Y,'Entry Data'!AN:AN,B34&amp;$F$1&amp;$I$4&amp;$F$3&amp;$F$2)</f>
        <v>0</v>
      </c>
      <c r="J34" s="171">
        <f>SUMIFS('Entry Data'!Y:Y,'Entry Data'!AN:AN,B34&amp;$F$1&amp;$J$4&amp;$J$3&amp;$F$2)</f>
        <v>0</v>
      </c>
      <c r="K34" s="171">
        <f>SUMIFS('Entry Data'!Y:Y,'Entry Data'!AN:AN,B34&amp;$F$1&amp;$K$4&amp;$J$3&amp;$F$2)</f>
        <v>0</v>
      </c>
      <c r="L34" s="172">
        <f>SUMIFS('Entry Data'!Y:Y,'Entry Data'!AN:AN,B34&amp;$F$1&amp;$L$4&amp;$J$3&amp;$F$2)</f>
        <v>0</v>
      </c>
      <c r="M34" s="170">
        <f>SUMIFS('Entry Data'!Y:Y,'Entry Data'!AN:AN,B34&amp;$F$1&amp;$M$4&amp;$M$3&amp;$M$2)</f>
        <v>137500</v>
      </c>
      <c r="N34" s="171">
        <f>SUMIFS('Entry Data'!Y:Y,'Entry Data'!AN:AN,B34&amp;$F$1&amp;$N$4&amp;$M$3&amp;$M$2)</f>
        <v>62400</v>
      </c>
      <c r="O34" s="171">
        <f>SUMIFS('Entry Data'!Y:Y,'Entry Data'!AN:AN,B34&amp;$F$1&amp;$O$4&amp;$M$3&amp;$M$2)</f>
        <v>34450</v>
      </c>
      <c r="P34" s="171">
        <f>SUMIFS('Entry Data'!Y:Y,'Entry Data'!AN:AN,B34&amp;$F$1&amp;$P$4&amp;$M$3&amp;$M$2)</f>
        <v>0</v>
      </c>
      <c r="Q34" s="171">
        <f>SUMIFS('Entry Data'!Y:Y,'Entry Data'!AN:AN,B34&amp;$F$1&amp;$Q$4&amp;$Q$3&amp;$M$2)</f>
        <v>228000</v>
      </c>
      <c r="R34" s="171">
        <f>SUMIFS('Entry Data'!Y:Y,'Entry Data'!AN:AN,B34&amp;$F$1&amp;$R$4&amp;$Q$3&amp;$M$2)</f>
        <v>45000</v>
      </c>
      <c r="S34" s="172">
        <f>SUMIFS('Entry Data'!Y:Y,'Entry Data'!AN:AN,B34&amp;$F$1&amp;$S$4&amp;$Q$3&amp;$M$2)</f>
        <v>0</v>
      </c>
      <c r="T34" s="173">
        <f t="shared" si="2"/>
        <v>507350</v>
      </c>
      <c r="U34" s="196">
        <f t="shared" si="0"/>
        <v>1</v>
      </c>
      <c r="V34" s="197">
        <f t="shared" si="1"/>
        <v>3275000</v>
      </c>
      <c r="W34" s="197">
        <f t="shared" si="3"/>
        <v>3782350</v>
      </c>
    </row>
    <row r="35" spans="1:23" x14ac:dyDescent="0.3">
      <c r="A35" s="76">
        <v>29</v>
      </c>
      <c r="B35" s="82" t="str">
        <f>'Master Driver'!B33</f>
        <v>Muchammad</v>
      </c>
      <c r="C35" s="164">
        <f>'Master Driver'!C33</f>
        <v>43110</v>
      </c>
      <c r="D35" s="174">
        <f>SUMIFS('Master Driver'!E:E,'Master Driver'!B:B,BMJ!B35)</f>
        <v>3275000</v>
      </c>
      <c r="E35" s="198">
        <f>SUMIFS('Entry Data'!Y:Y,'Entry Data'!AC:AC,BMJ!B35)</f>
        <v>4136650</v>
      </c>
      <c r="F35" s="170">
        <f>SUMIFS('Entry Data'!Y:Y,'Entry Data'!AN:AN,B35&amp;$F$1&amp;$F$4&amp;$F$3&amp;$F$2)</f>
        <v>100000</v>
      </c>
      <c r="G35" s="171">
        <f>SUMIFS('Entry Data'!Y:Y,'Entry Data'!AN:AN,B35&amp;$F$1&amp;$G$4&amp;$F$3&amp;$F$2)</f>
        <v>27650</v>
      </c>
      <c r="H35" s="171">
        <f>SUMIFS('Entry Data'!Y:Y,'Entry Data'!AN:AN,B35&amp;$F$1&amp;$H$4&amp;$F$3&amp;$F$2)</f>
        <v>30800</v>
      </c>
      <c r="I35" s="171">
        <f>SUMIFS('Entry Data'!Y:Y,'Entry Data'!AN:AN,B35&amp;$F$1&amp;$I$4&amp;$F$3&amp;$F$2)</f>
        <v>0</v>
      </c>
      <c r="J35" s="171">
        <f>SUMIFS('Entry Data'!Y:Y,'Entry Data'!AN:AN,B35&amp;$F$1&amp;$J$4&amp;$J$3&amp;$F$2)</f>
        <v>0</v>
      </c>
      <c r="K35" s="171">
        <f>SUMIFS('Entry Data'!Y:Y,'Entry Data'!AN:AN,B35&amp;$F$1&amp;$K$4&amp;$J$3&amp;$F$2)</f>
        <v>0</v>
      </c>
      <c r="L35" s="172">
        <f>SUMIFS('Entry Data'!Y:Y,'Entry Data'!AN:AN,B35&amp;$F$1&amp;$L$4&amp;$J$3&amp;$F$2)</f>
        <v>0</v>
      </c>
      <c r="M35" s="170">
        <f>SUMIFS('Entry Data'!Y:Y,'Entry Data'!AN:AN,B35&amp;$F$1&amp;$M$4&amp;$M$3&amp;$M$2)</f>
        <v>1017500</v>
      </c>
      <c r="N35" s="171">
        <f>SUMIFS('Entry Data'!Y:Y,'Entry Data'!AN:AN,B35&amp;$F$1&amp;$N$4&amp;$M$3&amp;$M$2)</f>
        <v>312000</v>
      </c>
      <c r="O35" s="171">
        <f>SUMIFS('Entry Data'!Y:Y,'Entry Data'!AN:AN,B35&amp;$F$1&amp;$O$4&amp;$M$3&amp;$M$2)</f>
        <v>137800</v>
      </c>
      <c r="P35" s="171">
        <f>SUMIFS('Entry Data'!Y:Y,'Entry Data'!AN:AN,B35&amp;$F$1&amp;$P$4&amp;$M$3&amp;$M$2)</f>
        <v>42000</v>
      </c>
      <c r="Q35" s="171">
        <f>SUMIFS('Entry Data'!Y:Y,'Entry Data'!AN:AN,B35&amp;$F$1&amp;$Q$4&amp;$Q$3&amp;$M$2)</f>
        <v>1140000</v>
      </c>
      <c r="R35" s="171">
        <f>SUMIFS('Entry Data'!Y:Y,'Entry Data'!AN:AN,B35&amp;$F$1&amp;$R$4&amp;$Q$3&amp;$M$2)</f>
        <v>360000</v>
      </c>
      <c r="S35" s="172">
        <f>SUMIFS('Entry Data'!Y:Y,'Entry Data'!AN:AN,B35&amp;$F$1&amp;$S$4&amp;$Q$3&amp;$M$2)</f>
        <v>194000</v>
      </c>
      <c r="T35" s="173">
        <f t="shared" si="2"/>
        <v>3361750</v>
      </c>
      <c r="U35" s="196">
        <f t="shared" si="0"/>
        <v>0.81267450714950507</v>
      </c>
      <c r="V35" s="197">
        <f t="shared" si="1"/>
        <v>2661509.0109146289</v>
      </c>
      <c r="W35" s="197">
        <f t="shared" si="3"/>
        <v>6023259.0109146293</v>
      </c>
    </row>
    <row r="36" spans="1:23" x14ac:dyDescent="0.3">
      <c r="A36" s="76">
        <v>30</v>
      </c>
      <c r="B36" s="82" t="str">
        <f>'Master Driver'!B34</f>
        <v>Budiyono</v>
      </c>
      <c r="C36" s="164">
        <f>'Master Driver'!C34</f>
        <v>43130</v>
      </c>
      <c r="D36" s="174">
        <f>SUMIFS('Master Driver'!E:E,'Master Driver'!B:B,BMJ!B36)</f>
        <v>3275000</v>
      </c>
      <c r="E36" s="198">
        <f>SUMIFS('Entry Data'!Y:Y,'Entry Data'!AC:AC,BMJ!B36)</f>
        <v>3482200</v>
      </c>
      <c r="F36" s="170">
        <f>SUMIFS('Entry Data'!Y:Y,'Entry Data'!AN:AN,B36&amp;$F$1&amp;$F$4&amp;$F$3&amp;$F$2)</f>
        <v>0</v>
      </c>
      <c r="G36" s="171">
        <f>SUMIFS('Entry Data'!Y:Y,'Entry Data'!AN:AN,B36&amp;$F$1&amp;$G$4&amp;$F$3&amp;$F$2)</f>
        <v>0</v>
      </c>
      <c r="H36" s="171">
        <f>SUMIFS('Entry Data'!Y:Y,'Entry Data'!AN:AN,B36&amp;$F$1&amp;$H$4&amp;$F$3&amp;$F$2)</f>
        <v>0</v>
      </c>
      <c r="I36" s="171">
        <f>SUMIFS('Entry Data'!Y:Y,'Entry Data'!AN:AN,B36&amp;$F$1&amp;$I$4&amp;$F$3&amp;$F$2)</f>
        <v>0</v>
      </c>
      <c r="J36" s="171">
        <f>SUMIFS('Entry Data'!Y:Y,'Entry Data'!AN:AN,B36&amp;$F$1&amp;$J$4&amp;$J$3&amp;$F$2)</f>
        <v>0</v>
      </c>
      <c r="K36" s="171">
        <f>SUMIFS('Entry Data'!Y:Y,'Entry Data'!AN:AN,B36&amp;$F$1&amp;$K$4&amp;$J$3&amp;$F$2)</f>
        <v>0</v>
      </c>
      <c r="L36" s="172">
        <f>SUMIFS('Entry Data'!Y:Y,'Entry Data'!AN:AN,B36&amp;$F$1&amp;$L$4&amp;$J$3&amp;$F$2)</f>
        <v>0</v>
      </c>
      <c r="M36" s="170">
        <f>SUMIFS('Entry Data'!Y:Y,'Entry Data'!AN:AN,B36&amp;$F$1&amp;$M$4&amp;$M$3&amp;$M$2)</f>
        <v>742500</v>
      </c>
      <c r="N36" s="171">
        <f>SUMIFS('Entry Data'!Y:Y,'Entry Data'!AN:AN,B36&amp;$F$1&amp;$N$4&amp;$M$3&amp;$M$2)</f>
        <v>218400</v>
      </c>
      <c r="O36" s="171">
        <f>SUMIFS('Entry Data'!Y:Y,'Entry Data'!AN:AN,B36&amp;$F$1&amp;$O$4&amp;$M$3&amp;$M$2)</f>
        <v>137800</v>
      </c>
      <c r="P36" s="171">
        <f>SUMIFS('Entry Data'!Y:Y,'Entry Data'!AN:AN,B36&amp;$F$1&amp;$P$4&amp;$M$3&amp;$M$2)</f>
        <v>126000</v>
      </c>
      <c r="Q36" s="171">
        <f>SUMIFS('Entry Data'!Y:Y,'Entry Data'!AN:AN,B36&amp;$F$1&amp;$Q$4&amp;$Q$3&amp;$M$2)</f>
        <v>1444000</v>
      </c>
      <c r="R36" s="171">
        <f>SUMIFS('Entry Data'!Y:Y,'Entry Data'!AN:AN,B36&amp;$F$1&amp;$R$4&amp;$Q$3&amp;$M$2)</f>
        <v>495000</v>
      </c>
      <c r="S36" s="172">
        <f>SUMIFS('Entry Data'!Y:Y,'Entry Data'!AN:AN,B36&amp;$F$1&amp;$S$4&amp;$Q$3&amp;$M$2)</f>
        <v>291000</v>
      </c>
      <c r="T36" s="173">
        <f t="shared" si="2"/>
        <v>3454700</v>
      </c>
      <c r="U36" s="196">
        <f t="shared" si="0"/>
        <v>0.99210269369938542</v>
      </c>
      <c r="V36" s="197">
        <f t="shared" si="1"/>
        <v>3249136.3218654874</v>
      </c>
      <c r="W36" s="197">
        <f t="shared" si="3"/>
        <v>6703836.3218654878</v>
      </c>
    </row>
    <row r="37" spans="1:23" x14ac:dyDescent="0.3">
      <c r="A37" s="76">
        <v>31</v>
      </c>
      <c r="B37" s="82" t="str">
        <f>'Master Driver'!B35</f>
        <v>Kosmas DN</v>
      </c>
      <c r="C37" s="164">
        <f>'Master Driver'!C35</f>
        <v>43160</v>
      </c>
      <c r="D37" s="174">
        <f>SUMIFS('Master Driver'!E:E,'Master Driver'!B:B,BMJ!B37)</f>
        <v>3275000</v>
      </c>
      <c r="E37" s="198">
        <f>SUMIFS('Entry Data'!Y:Y,'Entry Data'!AC:AC,BMJ!B37)</f>
        <v>285650</v>
      </c>
      <c r="F37" s="170">
        <f>SUMIFS('Entry Data'!Y:Y,'Entry Data'!AN:AN,B37&amp;$F$1&amp;$F$4&amp;$F$3&amp;$F$2)</f>
        <v>0</v>
      </c>
      <c r="G37" s="171">
        <f>SUMIFS('Entry Data'!Y:Y,'Entry Data'!AN:AN,B37&amp;$F$1&amp;$G$4&amp;$F$3&amp;$F$2)</f>
        <v>0</v>
      </c>
      <c r="H37" s="171">
        <f>SUMIFS('Entry Data'!Y:Y,'Entry Data'!AN:AN,B37&amp;$F$1&amp;$H$4&amp;$F$3&amp;$F$2)</f>
        <v>0</v>
      </c>
      <c r="I37" s="171">
        <f>SUMIFS('Entry Data'!Y:Y,'Entry Data'!AN:AN,B37&amp;$F$1&amp;$I$4&amp;$F$3&amp;$F$2)</f>
        <v>0</v>
      </c>
      <c r="J37" s="171">
        <f>SUMIFS('Entry Data'!Y:Y,'Entry Data'!AN:AN,B37&amp;$F$1&amp;$J$4&amp;$J$3&amp;$F$2)</f>
        <v>0</v>
      </c>
      <c r="K37" s="171">
        <f>SUMIFS('Entry Data'!Y:Y,'Entry Data'!AN:AN,B37&amp;$F$1&amp;$K$4&amp;$J$3&amp;$F$2)</f>
        <v>0</v>
      </c>
      <c r="L37" s="172">
        <f>SUMIFS('Entry Data'!Y:Y,'Entry Data'!AN:AN,B37&amp;$F$1&amp;$L$4&amp;$J$3&amp;$F$2)</f>
        <v>0</v>
      </c>
      <c r="M37" s="170">
        <f>SUMIFS('Entry Data'!Y:Y,'Entry Data'!AN:AN,B37&amp;$F$1&amp;$M$4&amp;$M$3&amp;$M$2)</f>
        <v>0</v>
      </c>
      <c r="N37" s="171">
        <f>SUMIFS('Entry Data'!Y:Y,'Entry Data'!AN:AN,B37&amp;$F$1&amp;$N$4&amp;$M$3&amp;$M$2)</f>
        <v>0</v>
      </c>
      <c r="O37" s="171">
        <f>SUMIFS('Entry Data'!Y:Y,'Entry Data'!AN:AN,B37&amp;$F$1&amp;$O$4&amp;$M$3&amp;$M$2)</f>
        <v>0</v>
      </c>
      <c r="P37" s="171">
        <f>SUMIFS('Entry Data'!Y:Y,'Entry Data'!AN:AN,B37&amp;$F$1&amp;$P$4&amp;$M$3&amp;$M$2)</f>
        <v>0</v>
      </c>
      <c r="Q37" s="171">
        <f>SUMIFS('Entry Data'!Y:Y,'Entry Data'!AN:AN,B37&amp;$F$1&amp;$Q$4&amp;$Q$3&amp;$M$2)</f>
        <v>0</v>
      </c>
      <c r="R37" s="171">
        <f>SUMIFS('Entry Data'!Y:Y,'Entry Data'!AN:AN,B37&amp;$F$1&amp;$R$4&amp;$Q$3&amp;$M$2)</f>
        <v>0</v>
      </c>
      <c r="S37" s="172">
        <f>SUMIFS('Entry Data'!Y:Y,'Entry Data'!AN:AN,B37&amp;$F$1&amp;$S$4&amp;$Q$3&amp;$M$2)</f>
        <v>0</v>
      </c>
      <c r="T37" s="173">
        <f t="shared" si="2"/>
        <v>0</v>
      </c>
      <c r="U37" s="196">
        <f t="shared" si="0"/>
        <v>0</v>
      </c>
      <c r="V37" s="197">
        <f t="shared" si="1"/>
        <v>0</v>
      </c>
      <c r="W37" s="197">
        <f t="shared" si="3"/>
        <v>0</v>
      </c>
    </row>
    <row r="38" spans="1:23" x14ac:dyDescent="0.3">
      <c r="A38" s="76">
        <v>32</v>
      </c>
      <c r="B38" s="82" t="str">
        <f>'Master Driver'!B36</f>
        <v>Yudianto</v>
      </c>
      <c r="C38" s="164">
        <f>'Master Driver'!C36</f>
        <v>43168</v>
      </c>
      <c r="D38" s="174">
        <f>SUMIFS('Master Driver'!E:E,'Master Driver'!B:B,BMJ!B38)</f>
        <v>3275000</v>
      </c>
      <c r="E38" s="198">
        <f>SUMIFS('Entry Data'!Y:Y,'Entry Data'!AC:AC,BMJ!B38)</f>
        <v>3776550</v>
      </c>
      <c r="F38" s="170">
        <f>SUMIFS('Entry Data'!Y:Y,'Entry Data'!AN:AN,B38&amp;$F$1&amp;$F$4&amp;$F$3&amp;$F$2)</f>
        <v>125000</v>
      </c>
      <c r="G38" s="171">
        <f>SUMIFS('Entry Data'!Y:Y,'Entry Data'!AN:AN,B38&amp;$F$1&amp;$G$4&amp;$F$3&amp;$F$2)</f>
        <v>27650</v>
      </c>
      <c r="H38" s="171">
        <f>SUMIFS('Entry Data'!Y:Y,'Entry Data'!AN:AN,B38&amp;$F$1&amp;$H$4&amp;$F$3&amp;$F$2)</f>
        <v>30800</v>
      </c>
      <c r="I38" s="171">
        <f>SUMIFS('Entry Data'!Y:Y,'Entry Data'!AN:AN,B38&amp;$F$1&amp;$I$4&amp;$F$3&amp;$F$2)</f>
        <v>37750</v>
      </c>
      <c r="J38" s="171">
        <f>SUMIFS('Entry Data'!Y:Y,'Entry Data'!AN:AN,B38&amp;$F$1&amp;$J$4&amp;$J$3&amp;$F$2)</f>
        <v>0</v>
      </c>
      <c r="K38" s="171">
        <f>SUMIFS('Entry Data'!Y:Y,'Entry Data'!AN:AN,B38&amp;$F$1&amp;$K$4&amp;$J$3&amp;$F$2)</f>
        <v>0</v>
      </c>
      <c r="L38" s="172">
        <f>SUMIFS('Entry Data'!Y:Y,'Entry Data'!AN:AN,B38&amp;$F$1&amp;$L$4&amp;$J$3&amp;$F$2)</f>
        <v>0</v>
      </c>
      <c r="M38" s="170">
        <f>SUMIFS('Entry Data'!Y:Y,'Entry Data'!AN:AN,B38&amp;$F$1&amp;$M$4&amp;$M$3&amp;$M$2)</f>
        <v>137500</v>
      </c>
      <c r="N38" s="171">
        <f>SUMIFS('Entry Data'!Y:Y,'Entry Data'!AN:AN,B38&amp;$F$1&amp;$N$4&amp;$M$3&amp;$M$2)</f>
        <v>31200</v>
      </c>
      <c r="O38" s="171">
        <f>SUMIFS('Entry Data'!Y:Y,'Entry Data'!AN:AN,B38&amp;$F$1&amp;$O$4&amp;$M$3&amp;$M$2)</f>
        <v>34450</v>
      </c>
      <c r="P38" s="171">
        <f>SUMIFS('Entry Data'!Y:Y,'Entry Data'!AN:AN,B38&amp;$F$1&amp;$P$4&amp;$M$3&amp;$M$2)</f>
        <v>0</v>
      </c>
      <c r="Q38" s="171">
        <f>SUMIFS('Entry Data'!Y:Y,'Entry Data'!AN:AN,B38&amp;$F$1&amp;$Q$4&amp;$Q$3&amp;$M$2)</f>
        <v>0</v>
      </c>
      <c r="R38" s="171">
        <f>SUMIFS('Entry Data'!Y:Y,'Entry Data'!AN:AN,B38&amp;$F$1&amp;$R$4&amp;$Q$3&amp;$M$2)</f>
        <v>0</v>
      </c>
      <c r="S38" s="172">
        <f>SUMIFS('Entry Data'!Y:Y,'Entry Data'!AN:AN,B38&amp;$F$1&amp;$S$4&amp;$Q$3&amp;$M$2)</f>
        <v>0</v>
      </c>
      <c r="T38" s="173">
        <f t="shared" si="2"/>
        <v>424350</v>
      </c>
      <c r="U38" s="196">
        <f t="shared" si="0"/>
        <v>0.11236445962584898</v>
      </c>
      <c r="V38" s="197">
        <f t="shared" si="1"/>
        <v>367993.60527465545</v>
      </c>
      <c r="W38" s="197">
        <f t="shared" si="3"/>
        <v>792343.60527465539</v>
      </c>
    </row>
    <row r="39" spans="1:23" x14ac:dyDescent="0.3">
      <c r="A39" s="76">
        <v>33</v>
      </c>
      <c r="B39" s="82" t="str">
        <f>'Master Driver'!B37</f>
        <v>Bustam</v>
      </c>
      <c r="C39" s="164">
        <f>'Master Driver'!C37</f>
        <v>43191</v>
      </c>
      <c r="D39" s="174">
        <f>SUMIFS('Master Driver'!E:E,'Master Driver'!B:B,BMJ!B39)</f>
        <v>3275000</v>
      </c>
      <c r="E39" s="198">
        <f>SUMIFS('Entry Data'!Y:Y,'Entry Data'!AC:AC,BMJ!B39)</f>
        <v>393300</v>
      </c>
      <c r="F39" s="170">
        <f>SUMIFS('Entry Data'!Y:Y,'Entry Data'!AN:AN,B39&amp;$F$1&amp;$F$4&amp;$F$3&amp;$F$2)</f>
        <v>0</v>
      </c>
      <c r="G39" s="171">
        <f>SUMIFS('Entry Data'!Y:Y,'Entry Data'!AN:AN,B39&amp;$F$1&amp;$G$4&amp;$F$3&amp;$F$2)</f>
        <v>0</v>
      </c>
      <c r="H39" s="171">
        <f>SUMIFS('Entry Data'!Y:Y,'Entry Data'!AN:AN,B39&amp;$F$1&amp;$H$4&amp;$F$3&amp;$F$2)</f>
        <v>0</v>
      </c>
      <c r="I39" s="171">
        <f>SUMIFS('Entry Data'!Y:Y,'Entry Data'!AN:AN,B39&amp;$F$1&amp;$I$4&amp;$F$3&amp;$F$2)</f>
        <v>0</v>
      </c>
      <c r="J39" s="171">
        <f>SUMIFS('Entry Data'!Y:Y,'Entry Data'!AN:AN,B39&amp;$F$1&amp;$J$4&amp;$J$3&amp;$F$2)</f>
        <v>0</v>
      </c>
      <c r="K39" s="171">
        <f>SUMIFS('Entry Data'!Y:Y,'Entry Data'!AN:AN,B39&amp;$F$1&amp;$K$4&amp;$J$3&amp;$F$2)</f>
        <v>0</v>
      </c>
      <c r="L39" s="172">
        <f>SUMIFS('Entry Data'!Y:Y,'Entry Data'!AN:AN,B39&amp;$F$1&amp;$L$4&amp;$J$3&amp;$F$2)</f>
        <v>0</v>
      </c>
      <c r="M39" s="170">
        <f>SUMIFS('Entry Data'!Y:Y,'Entry Data'!AN:AN,B39&amp;$F$1&amp;$M$4&amp;$M$3&amp;$M$2)</f>
        <v>110000</v>
      </c>
      <c r="N39" s="171">
        <f>SUMIFS('Entry Data'!Y:Y,'Entry Data'!AN:AN,B39&amp;$F$1&amp;$N$4&amp;$M$3&amp;$M$2)</f>
        <v>31200</v>
      </c>
      <c r="O39" s="171">
        <f>SUMIFS('Entry Data'!Y:Y,'Entry Data'!AN:AN,B39&amp;$F$1&amp;$O$4&amp;$M$3&amp;$M$2)</f>
        <v>34450</v>
      </c>
      <c r="P39" s="171">
        <f>SUMIFS('Entry Data'!Y:Y,'Entry Data'!AN:AN,B39&amp;$F$1&amp;$P$4&amp;$M$3&amp;$M$2)</f>
        <v>0</v>
      </c>
      <c r="Q39" s="171">
        <f>SUMIFS('Entry Data'!Y:Y,'Entry Data'!AN:AN,B39&amp;$F$1&amp;$Q$4&amp;$Q$3&amp;$M$2)</f>
        <v>0</v>
      </c>
      <c r="R39" s="171">
        <f>SUMIFS('Entry Data'!Y:Y,'Entry Data'!AN:AN,B39&amp;$F$1&amp;$R$4&amp;$Q$3&amp;$M$2)</f>
        <v>0</v>
      </c>
      <c r="S39" s="172">
        <f>SUMIFS('Entry Data'!Y:Y,'Entry Data'!AN:AN,B39&amp;$F$1&amp;$S$4&amp;$Q$3&amp;$M$2)</f>
        <v>0</v>
      </c>
      <c r="T39" s="173">
        <f t="shared" si="2"/>
        <v>175650</v>
      </c>
      <c r="U39" s="196">
        <f t="shared" ref="U39:U65" si="4">IFERROR((T39*100%/E39),"")</f>
        <v>0.44660564454614798</v>
      </c>
      <c r="V39" s="197">
        <f t="shared" ref="V39:V65" si="5">IFERROR((D39*U39),"")</f>
        <v>1462633.4858886346</v>
      </c>
      <c r="W39" s="197">
        <f t="shared" si="3"/>
        <v>1638283.4858886346</v>
      </c>
    </row>
    <row r="40" spans="1:23" x14ac:dyDescent="0.3">
      <c r="A40" s="76">
        <v>34</v>
      </c>
      <c r="B40" s="82" t="str">
        <f>'Master Driver'!B38</f>
        <v>Imbran Husain</v>
      </c>
      <c r="C40" s="164">
        <f>'Master Driver'!C38</f>
        <v>43297</v>
      </c>
      <c r="D40" s="174">
        <f>SUMIFS('Master Driver'!E:E,'Master Driver'!B:B,BMJ!B40)</f>
        <v>3275000</v>
      </c>
      <c r="E40" s="198">
        <f>SUMIFS('Entry Data'!Y:Y,'Entry Data'!AC:AC,BMJ!B40)</f>
        <v>3201400</v>
      </c>
      <c r="F40" s="170">
        <f>SUMIFS('Entry Data'!Y:Y,'Entry Data'!AN:AN,B40&amp;$F$1&amp;$F$4&amp;$F$3&amp;$F$2)</f>
        <v>1775000</v>
      </c>
      <c r="G40" s="171">
        <f>SUMIFS('Entry Data'!Y:Y,'Entry Data'!AN:AN,B40&amp;$F$1&amp;$G$4&amp;$F$3&amp;$F$2)</f>
        <v>387100</v>
      </c>
      <c r="H40" s="171">
        <f>SUMIFS('Entry Data'!Y:Y,'Entry Data'!AN:AN,B40&amp;$F$1&amp;$H$4&amp;$F$3&amp;$F$2)</f>
        <v>400400</v>
      </c>
      <c r="I40" s="171">
        <f>SUMIFS('Entry Data'!Y:Y,'Entry Data'!AN:AN,B40&amp;$F$1&amp;$I$4&amp;$F$3&amp;$F$2)</f>
        <v>490750</v>
      </c>
      <c r="J40" s="171">
        <f>SUMIFS('Entry Data'!Y:Y,'Entry Data'!AN:AN,B40&amp;$F$1&amp;$J$4&amp;$J$3&amp;$F$2)</f>
        <v>0</v>
      </c>
      <c r="K40" s="171">
        <f>SUMIFS('Entry Data'!Y:Y,'Entry Data'!AN:AN,B40&amp;$F$1&amp;$K$4&amp;$J$3&amp;$F$2)</f>
        <v>0</v>
      </c>
      <c r="L40" s="172">
        <f>SUMIFS('Entry Data'!Y:Y,'Entry Data'!AN:AN,B40&amp;$F$1&amp;$L$4&amp;$J$3&amp;$F$2)</f>
        <v>0</v>
      </c>
      <c r="M40" s="170">
        <f>SUMIFS('Entry Data'!Y:Y,'Entry Data'!AN:AN,B40&amp;$F$1&amp;$M$4&amp;$M$3&amp;$M$2)</f>
        <v>0</v>
      </c>
      <c r="N40" s="171">
        <f>SUMIFS('Entry Data'!Y:Y,'Entry Data'!AN:AN,B40&amp;$F$1&amp;$N$4&amp;$M$3&amp;$M$2)</f>
        <v>0</v>
      </c>
      <c r="O40" s="171">
        <f>SUMIFS('Entry Data'!Y:Y,'Entry Data'!AN:AN,B40&amp;$F$1&amp;$O$4&amp;$M$3&amp;$M$2)</f>
        <v>0</v>
      </c>
      <c r="P40" s="171">
        <f>SUMIFS('Entry Data'!Y:Y,'Entry Data'!AN:AN,B40&amp;$F$1&amp;$P$4&amp;$M$3&amp;$M$2)</f>
        <v>0</v>
      </c>
      <c r="Q40" s="171">
        <f>SUMIFS('Entry Data'!Y:Y,'Entry Data'!AN:AN,B40&amp;$F$1&amp;$Q$4&amp;$Q$3&amp;$M$2)</f>
        <v>0</v>
      </c>
      <c r="R40" s="171">
        <f>SUMIFS('Entry Data'!Y:Y,'Entry Data'!AN:AN,B40&amp;$F$1&amp;$R$4&amp;$Q$3&amp;$M$2)</f>
        <v>0</v>
      </c>
      <c r="S40" s="172">
        <f>SUMIFS('Entry Data'!Y:Y,'Entry Data'!AN:AN,B40&amp;$F$1&amp;$S$4&amp;$Q$3&amp;$M$2)</f>
        <v>0</v>
      </c>
      <c r="T40" s="173">
        <f t="shared" si="2"/>
        <v>3053250</v>
      </c>
      <c r="U40" s="196">
        <f t="shared" si="4"/>
        <v>0.95372337102517646</v>
      </c>
      <c r="V40" s="197">
        <f t="shared" si="5"/>
        <v>3123444.0401074528</v>
      </c>
      <c r="W40" s="197">
        <f t="shared" si="3"/>
        <v>6176694.0401074532</v>
      </c>
    </row>
    <row r="41" spans="1:23" x14ac:dyDescent="0.3">
      <c r="A41" s="76">
        <v>35</v>
      </c>
      <c r="B41" s="82" t="str">
        <f>'Master Driver'!B39</f>
        <v>Muhlis</v>
      </c>
      <c r="C41" s="164">
        <f>'Master Driver'!C39</f>
        <v>43301</v>
      </c>
      <c r="D41" s="174">
        <f>SUMIFS('Master Driver'!E:E,'Master Driver'!B:B,BMJ!B41)</f>
        <v>3275000</v>
      </c>
      <c r="E41" s="198">
        <f>SUMIFS('Entry Data'!Y:Y,'Entry Data'!AC:AC,BMJ!B41)</f>
        <v>4026800</v>
      </c>
      <c r="F41" s="170">
        <f>SUMIFS('Entry Data'!Y:Y,'Entry Data'!AN:AN,B41&amp;$F$1&amp;$F$4&amp;$F$3&amp;$F$2)</f>
        <v>175000</v>
      </c>
      <c r="G41" s="171">
        <f>SUMIFS('Entry Data'!Y:Y,'Entry Data'!AN:AN,B41&amp;$F$1&amp;$G$4&amp;$F$3&amp;$F$2)</f>
        <v>0</v>
      </c>
      <c r="H41" s="171">
        <f>SUMIFS('Entry Data'!Y:Y,'Entry Data'!AN:AN,B41&amp;$F$1&amp;$H$4&amp;$F$3&amp;$F$2)</f>
        <v>0</v>
      </c>
      <c r="I41" s="171">
        <f>SUMIFS('Entry Data'!Y:Y,'Entry Data'!AN:AN,B41&amp;$F$1&amp;$I$4&amp;$F$3&amp;$F$2)</f>
        <v>0</v>
      </c>
      <c r="J41" s="171">
        <f>SUMIFS('Entry Data'!Y:Y,'Entry Data'!AN:AN,B41&amp;$F$1&amp;$J$4&amp;$J$3&amp;$F$2)</f>
        <v>0</v>
      </c>
      <c r="K41" s="171">
        <f>SUMIFS('Entry Data'!Y:Y,'Entry Data'!AN:AN,B41&amp;$F$1&amp;$K$4&amp;$J$3&amp;$F$2)</f>
        <v>0</v>
      </c>
      <c r="L41" s="172">
        <f>SUMIFS('Entry Data'!Y:Y,'Entry Data'!AN:AN,B41&amp;$F$1&amp;$L$4&amp;$J$3&amp;$F$2)</f>
        <v>0</v>
      </c>
      <c r="M41" s="170">
        <f>SUMIFS('Entry Data'!Y:Y,'Entry Data'!AN:AN,B41&amp;$F$1&amp;$M$4&amp;$M$3&amp;$M$2)</f>
        <v>0</v>
      </c>
      <c r="N41" s="171">
        <f>SUMIFS('Entry Data'!Y:Y,'Entry Data'!AN:AN,B41&amp;$F$1&amp;$N$4&amp;$M$3&amp;$M$2)</f>
        <v>0</v>
      </c>
      <c r="O41" s="171">
        <f>SUMIFS('Entry Data'!Y:Y,'Entry Data'!AN:AN,B41&amp;$F$1&amp;$O$4&amp;$M$3&amp;$M$2)</f>
        <v>0</v>
      </c>
      <c r="P41" s="171">
        <f>SUMIFS('Entry Data'!Y:Y,'Entry Data'!AN:AN,B41&amp;$F$1&amp;$P$4&amp;$M$3&amp;$M$2)</f>
        <v>0</v>
      </c>
      <c r="Q41" s="171">
        <f>SUMIFS('Entry Data'!Y:Y,'Entry Data'!AN:AN,B41&amp;$F$1&amp;$Q$4&amp;$Q$3&amp;$M$2)</f>
        <v>0</v>
      </c>
      <c r="R41" s="171">
        <f>SUMIFS('Entry Data'!Y:Y,'Entry Data'!AN:AN,B41&amp;$F$1&amp;$R$4&amp;$Q$3&amp;$M$2)</f>
        <v>0</v>
      </c>
      <c r="S41" s="172">
        <f>SUMIFS('Entry Data'!Y:Y,'Entry Data'!AN:AN,B41&amp;$F$1&amp;$S$4&amp;$Q$3&amp;$M$2)</f>
        <v>0</v>
      </c>
      <c r="T41" s="173">
        <f t="shared" si="2"/>
        <v>175000</v>
      </c>
      <c r="U41" s="196">
        <f t="shared" si="4"/>
        <v>4.3458825866693154E-2</v>
      </c>
      <c r="V41" s="197">
        <f t="shared" si="5"/>
        <v>142327.65471342008</v>
      </c>
      <c r="W41" s="197">
        <f t="shared" si="3"/>
        <v>317327.65471342008</v>
      </c>
    </row>
    <row r="42" spans="1:23" x14ac:dyDescent="0.3">
      <c r="A42" s="76">
        <v>36</v>
      </c>
      <c r="B42" s="82" t="str">
        <f>'Master Driver'!B40</f>
        <v>Ico Rianto</v>
      </c>
      <c r="C42" s="164">
        <f>'Master Driver'!C40</f>
        <v>43301</v>
      </c>
      <c r="D42" s="174">
        <f>SUMIFS('Master Driver'!E:E,'Master Driver'!B:B,BMJ!B42)</f>
        <v>3275000</v>
      </c>
      <c r="E42" s="198">
        <f>SUMIFS('Entry Data'!Y:Y,'Entry Data'!AC:AC,BMJ!B42)</f>
        <v>3466150</v>
      </c>
      <c r="F42" s="170">
        <f>SUMIFS('Entry Data'!Y:Y,'Entry Data'!AN:AN,B42&amp;$F$1&amp;$F$4&amp;$F$3&amp;$F$2)</f>
        <v>0</v>
      </c>
      <c r="G42" s="171">
        <f>SUMIFS('Entry Data'!Y:Y,'Entry Data'!AN:AN,B42&amp;$F$1&amp;$G$4&amp;$F$3&amp;$F$2)</f>
        <v>0</v>
      </c>
      <c r="H42" s="171">
        <f>SUMIFS('Entry Data'!Y:Y,'Entry Data'!AN:AN,B42&amp;$F$1&amp;$H$4&amp;$F$3&amp;$F$2)</f>
        <v>0</v>
      </c>
      <c r="I42" s="171">
        <f>SUMIFS('Entry Data'!Y:Y,'Entry Data'!AN:AN,B42&amp;$F$1&amp;$I$4&amp;$F$3&amp;$F$2)</f>
        <v>0</v>
      </c>
      <c r="J42" s="171">
        <f>SUMIFS('Entry Data'!Y:Y,'Entry Data'!AN:AN,B42&amp;$F$1&amp;$J$4&amp;$J$3&amp;$F$2)</f>
        <v>0</v>
      </c>
      <c r="K42" s="171">
        <f>SUMIFS('Entry Data'!Y:Y,'Entry Data'!AN:AN,B42&amp;$F$1&amp;$K$4&amp;$J$3&amp;$F$2)</f>
        <v>0</v>
      </c>
      <c r="L42" s="172">
        <f>SUMIFS('Entry Data'!Y:Y,'Entry Data'!AN:AN,B42&amp;$F$1&amp;$L$4&amp;$J$3&amp;$F$2)</f>
        <v>0</v>
      </c>
      <c r="M42" s="170">
        <f>SUMIFS('Entry Data'!Y:Y,'Entry Data'!AN:AN,B42&amp;$F$1&amp;$M$4&amp;$M$3&amp;$M$2)</f>
        <v>27500</v>
      </c>
      <c r="N42" s="171">
        <f>SUMIFS('Entry Data'!Y:Y,'Entry Data'!AN:AN,B42&amp;$F$1&amp;$N$4&amp;$M$3&amp;$M$2)</f>
        <v>31200</v>
      </c>
      <c r="O42" s="171">
        <f>SUMIFS('Entry Data'!Y:Y,'Entry Data'!AN:AN,B42&amp;$F$1&amp;$O$4&amp;$M$3&amp;$M$2)</f>
        <v>34450</v>
      </c>
      <c r="P42" s="171">
        <f>SUMIFS('Entry Data'!Y:Y,'Entry Data'!AN:AN,B42&amp;$F$1&amp;$P$4&amp;$M$3&amp;$M$2)</f>
        <v>0</v>
      </c>
      <c r="Q42" s="171">
        <f>SUMIFS('Entry Data'!Y:Y,'Entry Data'!AN:AN,B42&amp;$F$1&amp;$Q$4&amp;$Q$3&amp;$M$2)</f>
        <v>114000</v>
      </c>
      <c r="R42" s="171">
        <f>SUMIFS('Entry Data'!Y:Y,'Entry Data'!AN:AN,B42&amp;$F$1&amp;$R$4&amp;$Q$3&amp;$M$2)</f>
        <v>0</v>
      </c>
      <c r="S42" s="172">
        <f>SUMIFS('Entry Data'!Y:Y,'Entry Data'!AN:AN,B42&amp;$F$1&amp;$S$4&amp;$Q$3&amp;$M$2)</f>
        <v>0</v>
      </c>
      <c r="T42" s="173">
        <f t="shared" si="2"/>
        <v>207150</v>
      </c>
      <c r="U42" s="196">
        <f t="shared" si="4"/>
        <v>5.9763714784414987E-2</v>
      </c>
      <c r="V42" s="197">
        <f t="shared" si="5"/>
        <v>195726.16591895907</v>
      </c>
      <c r="W42" s="197">
        <f t="shared" si="3"/>
        <v>402876.16591895907</v>
      </c>
    </row>
    <row r="43" spans="1:23" x14ac:dyDescent="0.3">
      <c r="A43" s="76">
        <v>37</v>
      </c>
      <c r="B43" s="82" t="str">
        <f>'Master Driver'!B41</f>
        <v>Redho Dwi Agonta</v>
      </c>
      <c r="C43" s="164">
        <f>'Master Driver'!C41</f>
        <v>43306</v>
      </c>
      <c r="D43" s="174">
        <f>SUMIFS('Master Driver'!E:E,'Master Driver'!B:B,BMJ!B43)</f>
        <v>3275000</v>
      </c>
      <c r="E43" s="198">
        <f>SUMIFS('Entry Data'!Y:Y,'Entry Data'!AC:AC,BMJ!B43)</f>
        <v>2083500</v>
      </c>
      <c r="F43" s="170">
        <f>SUMIFS('Entry Data'!Y:Y,'Entry Data'!AN:AN,B43&amp;$F$1&amp;$F$4&amp;$F$3&amp;$F$2)</f>
        <v>1375000</v>
      </c>
      <c r="G43" s="171">
        <f>SUMIFS('Entry Data'!Y:Y,'Entry Data'!AN:AN,B43&amp;$F$1&amp;$G$4&amp;$F$3&amp;$F$2)</f>
        <v>304150</v>
      </c>
      <c r="H43" s="171">
        <f>SUMIFS('Entry Data'!Y:Y,'Entry Data'!AN:AN,B43&amp;$F$1&amp;$H$4&amp;$F$3&amp;$F$2)</f>
        <v>215600</v>
      </c>
      <c r="I43" s="171">
        <f>SUMIFS('Entry Data'!Y:Y,'Entry Data'!AN:AN,B43&amp;$F$1&amp;$I$4&amp;$F$3&amp;$F$2)</f>
        <v>188750</v>
      </c>
      <c r="J43" s="171">
        <f>SUMIFS('Entry Data'!Y:Y,'Entry Data'!AN:AN,B43&amp;$F$1&amp;$J$4&amp;$J$3&amp;$F$2)</f>
        <v>0</v>
      </c>
      <c r="K43" s="171">
        <f>SUMIFS('Entry Data'!Y:Y,'Entry Data'!AN:AN,B43&amp;$F$1&amp;$K$4&amp;$J$3&amp;$F$2)</f>
        <v>0</v>
      </c>
      <c r="L43" s="172">
        <f>SUMIFS('Entry Data'!Y:Y,'Entry Data'!AN:AN,B43&amp;$F$1&amp;$L$4&amp;$J$3&amp;$F$2)</f>
        <v>0</v>
      </c>
      <c r="M43" s="170">
        <f>SUMIFS('Entry Data'!Y:Y,'Entry Data'!AN:AN,B43&amp;$F$1&amp;$M$4&amp;$M$3&amp;$M$2)</f>
        <v>0</v>
      </c>
      <c r="N43" s="171">
        <f>SUMIFS('Entry Data'!Y:Y,'Entry Data'!AN:AN,B43&amp;$F$1&amp;$N$4&amp;$M$3&amp;$M$2)</f>
        <v>0</v>
      </c>
      <c r="O43" s="171">
        <f>SUMIFS('Entry Data'!Y:Y,'Entry Data'!AN:AN,B43&amp;$F$1&amp;$O$4&amp;$M$3&amp;$M$2)</f>
        <v>0</v>
      </c>
      <c r="P43" s="171">
        <f>SUMIFS('Entry Data'!Y:Y,'Entry Data'!AN:AN,B43&amp;$F$1&amp;$P$4&amp;$M$3&amp;$M$2)</f>
        <v>0</v>
      </c>
      <c r="Q43" s="171">
        <f>SUMIFS('Entry Data'!Y:Y,'Entry Data'!AN:AN,B43&amp;$F$1&amp;$Q$4&amp;$Q$3&amp;$M$2)</f>
        <v>0</v>
      </c>
      <c r="R43" s="171">
        <f>SUMIFS('Entry Data'!Y:Y,'Entry Data'!AN:AN,B43&amp;$F$1&amp;$R$4&amp;$Q$3&amp;$M$2)</f>
        <v>0</v>
      </c>
      <c r="S43" s="172">
        <f>SUMIFS('Entry Data'!Y:Y,'Entry Data'!AN:AN,B43&amp;$F$1&amp;$S$4&amp;$Q$3&amp;$M$2)</f>
        <v>0</v>
      </c>
      <c r="T43" s="173">
        <f t="shared" si="2"/>
        <v>2083500</v>
      </c>
      <c r="U43" s="196">
        <f t="shared" si="4"/>
        <v>1</v>
      </c>
      <c r="V43" s="197">
        <f t="shared" si="5"/>
        <v>3275000</v>
      </c>
      <c r="W43" s="197">
        <f t="shared" si="3"/>
        <v>5358500</v>
      </c>
    </row>
    <row r="44" spans="1:23" x14ac:dyDescent="0.3">
      <c r="A44" s="76">
        <v>38</v>
      </c>
      <c r="B44" s="82" t="str">
        <f>'Master Driver'!B42</f>
        <v>Reso Sungkowo</v>
      </c>
      <c r="C44" s="164">
        <f>'Master Driver'!C42</f>
        <v>43317</v>
      </c>
      <c r="D44" s="174">
        <f>SUMIFS('Master Driver'!E:E,'Master Driver'!B:B,BMJ!B44)</f>
        <v>3275000</v>
      </c>
      <c r="E44" s="198">
        <f>SUMIFS('Entry Data'!Y:Y,'Entry Data'!AC:AC,BMJ!B44)</f>
        <v>4853400</v>
      </c>
      <c r="F44" s="170">
        <f>SUMIFS('Entry Data'!Y:Y,'Entry Data'!AN:AN,B44&amp;$F$1&amp;$F$4&amp;$F$3&amp;$F$2)</f>
        <v>0</v>
      </c>
      <c r="G44" s="171">
        <f>SUMIFS('Entry Data'!Y:Y,'Entry Data'!AN:AN,B44&amp;$F$1&amp;$G$4&amp;$F$3&amp;$F$2)</f>
        <v>0</v>
      </c>
      <c r="H44" s="171">
        <f>SUMIFS('Entry Data'!Y:Y,'Entry Data'!AN:AN,B44&amp;$F$1&amp;$H$4&amp;$F$3&amp;$F$2)</f>
        <v>0</v>
      </c>
      <c r="I44" s="171">
        <f>SUMIFS('Entry Data'!Y:Y,'Entry Data'!AN:AN,B44&amp;$F$1&amp;$I$4&amp;$F$3&amp;$F$2)</f>
        <v>0</v>
      </c>
      <c r="J44" s="171">
        <f>SUMIFS('Entry Data'!Y:Y,'Entry Data'!AN:AN,B44&amp;$F$1&amp;$J$4&amp;$J$3&amp;$F$2)</f>
        <v>0</v>
      </c>
      <c r="K44" s="171">
        <f>SUMIFS('Entry Data'!Y:Y,'Entry Data'!AN:AN,B44&amp;$F$1&amp;$K$4&amp;$J$3&amp;$F$2)</f>
        <v>0</v>
      </c>
      <c r="L44" s="172">
        <f>SUMIFS('Entry Data'!Y:Y,'Entry Data'!AN:AN,B44&amp;$F$1&amp;$L$4&amp;$J$3&amp;$F$2)</f>
        <v>0</v>
      </c>
      <c r="M44" s="170">
        <f>SUMIFS('Entry Data'!Y:Y,'Entry Data'!AN:AN,B44&amp;$F$1&amp;$M$4&amp;$M$3&amp;$M$2)</f>
        <v>1265000</v>
      </c>
      <c r="N44" s="171">
        <f>SUMIFS('Entry Data'!Y:Y,'Entry Data'!AN:AN,B44&amp;$F$1&amp;$N$4&amp;$M$3&amp;$M$2)</f>
        <v>343200</v>
      </c>
      <c r="O44" s="171">
        <f>SUMIFS('Entry Data'!Y:Y,'Entry Data'!AN:AN,B44&amp;$F$1&amp;$O$4&amp;$M$3&amp;$M$2)</f>
        <v>344500</v>
      </c>
      <c r="P44" s="171">
        <f>SUMIFS('Entry Data'!Y:Y,'Entry Data'!AN:AN,B44&amp;$F$1&amp;$P$4&amp;$M$3&amp;$M$2)</f>
        <v>294000</v>
      </c>
      <c r="Q44" s="171">
        <f>SUMIFS('Entry Data'!Y:Y,'Entry Data'!AN:AN,B44&amp;$F$1&amp;$Q$4&amp;$Q$3&amp;$M$2)</f>
        <v>1520000</v>
      </c>
      <c r="R44" s="171">
        <f>SUMIFS('Entry Data'!Y:Y,'Entry Data'!AN:AN,B44&amp;$F$1&amp;$R$4&amp;$Q$3&amp;$M$2)</f>
        <v>585000</v>
      </c>
      <c r="S44" s="172">
        <f>SUMIFS('Entry Data'!Y:Y,'Entry Data'!AN:AN,B44&amp;$F$1&amp;$S$4&amp;$Q$3&amp;$M$2)</f>
        <v>388000</v>
      </c>
      <c r="T44" s="173">
        <f t="shared" si="2"/>
        <v>4739700</v>
      </c>
      <c r="U44" s="196">
        <f t="shared" si="4"/>
        <v>0.97657312399554952</v>
      </c>
      <c r="V44" s="197">
        <f t="shared" si="5"/>
        <v>3198276.9810854248</v>
      </c>
      <c r="W44" s="197">
        <f t="shared" si="3"/>
        <v>7937976.9810854252</v>
      </c>
    </row>
    <row r="45" spans="1:23" x14ac:dyDescent="0.3">
      <c r="A45" s="76">
        <v>39</v>
      </c>
      <c r="B45" s="82" t="str">
        <f>'Master Driver'!B43</f>
        <v>Ahmad Saputra</v>
      </c>
      <c r="C45" s="164">
        <f>'Master Driver'!C43</f>
        <v>43321</v>
      </c>
      <c r="D45" s="174">
        <f>SUMIFS('Master Driver'!E:E,'Master Driver'!B:B,BMJ!B45)</f>
        <v>3275000</v>
      </c>
      <c r="E45" s="198">
        <f>SUMIFS('Entry Data'!Y:Y,'Entry Data'!AC:AC,BMJ!B45)</f>
        <v>4141200</v>
      </c>
      <c r="F45" s="170">
        <f>SUMIFS('Entry Data'!Y:Y,'Entry Data'!AN:AN,B45&amp;$F$1&amp;$F$4&amp;$F$3&amp;$F$2)</f>
        <v>2625000</v>
      </c>
      <c r="G45" s="171">
        <f>SUMIFS('Entry Data'!Y:Y,'Entry Data'!AN:AN,B45&amp;$F$1&amp;$G$4&amp;$F$3&amp;$F$2)</f>
        <v>608300</v>
      </c>
      <c r="H45" s="171">
        <f>SUMIFS('Entry Data'!Y:Y,'Entry Data'!AN:AN,B45&amp;$F$1&amp;$H$4&amp;$F$3&amp;$F$2)</f>
        <v>585200</v>
      </c>
      <c r="I45" s="171">
        <f>SUMIFS('Entry Data'!Y:Y,'Entry Data'!AN:AN,B45&amp;$F$1&amp;$I$4&amp;$F$3&amp;$F$2)</f>
        <v>264250</v>
      </c>
      <c r="J45" s="171">
        <f>SUMIFS('Entry Data'!Y:Y,'Entry Data'!AN:AN,B45&amp;$F$1&amp;$J$4&amp;$J$3&amp;$F$2)</f>
        <v>0</v>
      </c>
      <c r="K45" s="171">
        <f>SUMIFS('Entry Data'!Y:Y,'Entry Data'!AN:AN,B45&amp;$F$1&amp;$K$4&amp;$J$3&amp;$F$2)</f>
        <v>0</v>
      </c>
      <c r="L45" s="172">
        <f>SUMIFS('Entry Data'!Y:Y,'Entry Data'!AN:AN,B45&amp;$F$1&amp;$L$4&amp;$J$3&amp;$F$2)</f>
        <v>0</v>
      </c>
      <c r="M45" s="170">
        <f>SUMIFS('Entry Data'!Y:Y,'Entry Data'!AN:AN,B45&amp;$F$1&amp;$M$4&amp;$M$3&amp;$M$2)</f>
        <v>0</v>
      </c>
      <c r="N45" s="171">
        <f>SUMIFS('Entry Data'!Y:Y,'Entry Data'!AN:AN,B45&amp;$F$1&amp;$N$4&amp;$M$3&amp;$M$2)</f>
        <v>0</v>
      </c>
      <c r="O45" s="171">
        <f>SUMIFS('Entry Data'!Y:Y,'Entry Data'!AN:AN,B45&amp;$F$1&amp;$O$4&amp;$M$3&amp;$M$2)</f>
        <v>0</v>
      </c>
      <c r="P45" s="171">
        <f>SUMIFS('Entry Data'!Y:Y,'Entry Data'!AN:AN,B45&amp;$F$1&amp;$P$4&amp;$M$3&amp;$M$2)</f>
        <v>0</v>
      </c>
      <c r="Q45" s="171">
        <f>SUMIFS('Entry Data'!Y:Y,'Entry Data'!AN:AN,B45&amp;$F$1&amp;$Q$4&amp;$Q$3&amp;$M$2)</f>
        <v>0</v>
      </c>
      <c r="R45" s="171">
        <f>SUMIFS('Entry Data'!Y:Y,'Entry Data'!AN:AN,B45&amp;$F$1&amp;$R$4&amp;$Q$3&amp;$M$2)</f>
        <v>0</v>
      </c>
      <c r="S45" s="172">
        <f>SUMIFS('Entry Data'!Y:Y,'Entry Data'!AN:AN,B45&amp;$F$1&amp;$S$4&amp;$Q$3&amp;$M$2)</f>
        <v>0</v>
      </c>
      <c r="T45" s="173">
        <f t="shared" si="2"/>
        <v>4082750</v>
      </c>
      <c r="U45" s="196">
        <f t="shared" si="4"/>
        <v>0.9858857336037864</v>
      </c>
      <c r="V45" s="197">
        <f t="shared" si="5"/>
        <v>3228775.7775524002</v>
      </c>
      <c r="W45" s="197">
        <f t="shared" si="3"/>
        <v>7311525.7775523998</v>
      </c>
    </row>
    <row r="46" spans="1:23" x14ac:dyDescent="0.3">
      <c r="A46" s="76">
        <v>40</v>
      </c>
      <c r="B46" s="82" t="str">
        <f>'Master Driver'!B44</f>
        <v>Ahmad Supawi</v>
      </c>
      <c r="C46" s="164">
        <f>'Master Driver'!C44</f>
        <v>43356</v>
      </c>
      <c r="D46" s="174">
        <f>SUMIFS('Master Driver'!E:E,'Master Driver'!B:B,BMJ!B46)</f>
        <v>3275000</v>
      </c>
      <c r="E46" s="198">
        <f>SUMIFS('Entry Data'!Y:Y,'Entry Data'!AC:AC,BMJ!B46)</f>
        <v>3169800</v>
      </c>
      <c r="F46" s="170">
        <f>SUMIFS('Entry Data'!Y:Y,'Entry Data'!AN:AN,B46&amp;$F$1&amp;$F$4&amp;$F$3&amp;$F$2)</f>
        <v>100000</v>
      </c>
      <c r="G46" s="171">
        <f>SUMIFS('Entry Data'!Y:Y,'Entry Data'!AN:AN,B46&amp;$F$1&amp;$G$4&amp;$F$3&amp;$F$2)</f>
        <v>27650</v>
      </c>
      <c r="H46" s="171">
        <f>SUMIFS('Entry Data'!Y:Y,'Entry Data'!AN:AN,B46&amp;$F$1&amp;$H$4&amp;$F$3&amp;$F$2)</f>
        <v>0</v>
      </c>
      <c r="I46" s="171">
        <f>SUMIFS('Entry Data'!Y:Y,'Entry Data'!AN:AN,B46&amp;$F$1&amp;$I$4&amp;$F$3&amp;$F$2)</f>
        <v>0</v>
      </c>
      <c r="J46" s="171">
        <f>SUMIFS('Entry Data'!Y:Y,'Entry Data'!AN:AN,B46&amp;$F$1&amp;$J$4&amp;$J$3&amp;$F$2)</f>
        <v>0</v>
      </c>
      <c r="K46" s="171">
        <f>SUMIFS('Entry Data'!Y:Y,'Entry Data'!AN:AN,B46&amp;$F$1&amp;$K$4&amp;$J$3&amp;$F$2)</f>
        <v>0</v>
      </c>
      <c r="L46" s="172">
        <f>SUMIFS('Entry Data'!Y:Y,'Entry Data'!AN:AN,B46&amp;$F$1&amp;$L$4&amp;$J$3&amp;$F$2)</f>
        <v>0</v>
      </c>
      <c r="M46" s="170">
        <f>SUMIFS('Entry Data'!Y:Y,'Entry Data'!AN:AN,B46&amp;$F$1&amp;$M$4&amp;$M$3&amp;$M$2)</f>
        <v>110000</v>
      </c>
      <c r="N46" s="171">
        <f>SUMIFS('Entry Data'!Y:Y,'Entry Data'!AN:AN,B46&amp;$F$1&amp;$N$4&amp;$M$3&amp;$M$2)</f>
        <v>0</v>
      </c>
      <c r="O46" s="171">
        <f>SUMIFS('Entry Data'!Y:Y,'Entry Data'!AN:AN,B46&amp;$F$1&amp;$O$4&amp;$M$3&amp;$M$2)</f>
        <v>0</v>
      </c>
      <c r="P46" s="171">
        <f>SUMIFS('Entry Data'!Y:Y,'Entry Data'!AN:AN,B46&amp;$F$1&amp;$P$4&amp;$M$3&amp;$M$2)</f>
        <v>0</v>
      </c>
      <c r="Q46" s="171">
        <f>SUMIFS('Entry Data'!Y:Y,'Entry Data'!AN:AN,B46&amp;$F$1&amp;$Q$4&amp;$Q$3&amp;$M$2)</f>
        <v>0</v>
      </c>
      <c r="R46" s="171">
        <f>SUMIFS('Entry Data'!Y:Y,'Entry Data'!AN:AN,B46&amp;$F$1&amp;$R$4&amp;$Q$3&amp;$M$2)</f>
        <v>0</v>
      </c>
      <c r="S46" s="172">
        <f>SUMIFS('Entry Data'!Y:Y,'Entry Data'!AN:AN,B46&amp;$F$1&amp;$S$4&amp;$Q$3&amp;$M$2)</f>
        <v>0</v>
      </c>
      <c r="T46" s="173">
        <f t="shared" si="2"/>
        <v>237650</v>
      </c>
      <c r="U46" s="196">
        <f t="shared" si="4"/>
        <v>7.497318442803963E-2</v>
      </c>
      <c r="V46" s="197">
        <f t="shared" si="5"/>
        <v>245537.17900182979</v>
      </c>
      <c r="W46" s="197">
        <f t="shared" si="3"/>
        <v>483187.17900182982</v>
      </c>
    </row>
    <row r="47" spans="1:23" x14ac:dyDescent="0.3">
      <c r="A47" s="76">
        <v>41</v>
      </c>
      <c r="B47" s="82" t="str">
        <f>'Master Driver'!B45</f>
        <v>Suwarno</v>
      </c>
      <c r="C47" s="164">
        <f>'Master Driver'!C45</f>
        <v>43375</v>
      </c>
      <c r="D47" s="174">
        <f>SUMIFS('Master Driver'!E:E,'Master Driver'!B:B,BMJ!B47)</f>
        <v>3275000</v>
      </c>
      <c r="E47" s="198">
        <f>SUMIFS('Entry Data'!Y:Y,'Entry Data'!AC:AC,BMJ!B47)</f>
        <v>4403950</v>
      </c>
      <c r="F47" s="170">
        <f>SUMIFS('Entry Data'!Y:Y,'Entry Data'!AN:AN,B47&amp;$F$1&amp;$F$4&amp;$F$3&amp;$F$2)</f>
        <v>0</v>
      </c>
      <c r="G47" s="171">
        <f>SUMIFS('Entry Data'!Y:Y,'Entry Data'!AN:AN,B47&amp;$F$1&amp;$G$4&amp;$F$3&amp;$F$2)</f>
        <v>0</v>
      </c>
      <c r="H47" s="171">
        <f>SUMIFS('Entry Data'!Y:Y,'Entry Data'!AN:AN,B47&amp;$F$1&amp;$H$4&amp;$F$3&amp;$F$2)</f>
        <v>0</v>
      </c>
      <c r="I47" s="171">
        <f>SUMIFS('Entry Data'!Y:Y,'Entry Data'!AN:AN,B47&amp;$F$1&amp;$I$4&amp;$F$3&amp;$F$2)</f>
        <v>0</v>
      </c>
      <c r="J47" s="171">
        <f>SUMIFS('Entry Data'!Y:Y,'Entry Data'!AN:AN,B47&amp;$F$1&amp;$J$4&amp;$J$3&amp;$F$2)</f>
        <v>0</v>
      </c>
      <c r="K47" s="171">
        <f>SUMIFS('Entry Data'!Y:Y,'Entry Data'!AN:AN,B47&amp;$F$1&amp;$K$4&amp;$J$3&amp;$F$2)</f>
        <v>0</v>
      </c>
      <c r="L47" s="172">
        <f>SUMIFS('Entry Data'!Y:Y,'Entry Data'!AN:AN,B47&amp;$F$1&amp;$L$4&amp;$J$3&amp;$F$2)</f>
        <v>0</v>
      </c>
      <c r="M47" s="170">
        <f>SUMIFS('Entry Data'!Y:Y,'Entry Data'!AN:AN,B47&amp;$F$1&amp;$M$4&amp;$M$3&amp;$M$2)</f>
        <v>1017500</v>
      </c>
      <c r="N47" s="171">
        <f>SUMIFS('Entry Data'!Y:Y,'Entry Data'!AN:AN,B47&amp;$F$1&amp;$N$4&amp;$M$3&amp;$M$2)</f>
        <v>343200</v>
      </c>
      <c r="O47" s="171">
        <f>SUMIFS('Entry Data'!Y:Y,'Entry Data'!AN:AN,B47&amp;$F$1&amp;$O$4&amp;$M$3&amp;$M$2)</f>
        <v>206700</v>
      </c>
      <c r="P47" s="171">
        <f>SUMIFS('Entry Data'!Y:Y,'Entry Data'!AN:AN,B47&amp;$F$1&amp;$P$4&amp;$M$3&amp;$M$2)</f>
        <v>168000</v>
      </c>
      <c r="Q47" s="171">
        <f>SUMIFS('Entry Data'!Y:Y,'Entry Data'!AN:AN,B47&amp;$F$1&amp;$Q$4&amp;$Q$3&amp;$M$2)</f>
        <v>1520000</v>
      </c>
      <c r="R47" s="171">
        <f>SUMIFS('Entry Data'!Y:Y,'Entry Data'!AN:AN,B47&amp;$F$1&amp;$R$4&amp;$Q$3&amp;$M$2)</f>
        <v>495000</v>
      </c>
      <c r="S47" s="172">
        <f>SUMIFS('Entry Data'!Y:Y,'Entry Data'!AN:AN,B47&amp;$F$1&amp;$S$4&amp;$Q$3&amp;$M$2)</f>
        <v>339500</v>
      </c>
      <c r="T47" s="173">
        <f t="shared" si="2"/>
        <v>4089900</v>
      </c>
      <c r="U47" s="196">
        <f t="shared" si="4"/>
        <v>0.92868901781355373</v>
      </c>
      <c r="V47" s="197">
        <f t="shared" si="5"/>
        <v>3041456.5333393887</v>
      </c>
      <c r="W47" s="197">
        <f t="shared" si="3"/>
        <v>7131356.5333393887</v>
      </c>
    </row>
    <row r="48" spans="1:23" x14ac:dyDescent="0.3">
      <c r="A48" s="76">
        <v>42</v>
      </c>
      <c r="B48" s="82" t="str">
        <f>'Master Driver'!B46</f>
        <v>Miftahul Amin</v>
      </c>
      <c r="C48" s="164">
        <f>'Master Driver'!C46</f>
        <v>43432</v>
      </c>
      <c r="D48" s="174">
        <f>SUMIFS('Master Driver'!E:E,'Master Driver'!B:B,BMJ!B48)</f>
        <v>3275000</v>
      </c>
      <c r="E48" s="198">
        <f>SUMIFS('Entry Data'!Y:Y,'Entry Data'!AC:AC,BMJ!B48)</f>
        <v>4343700</v>
      </c>
      <c r="F48" s="170">
        <f>SUMIFS('Entry Data'!Y:Y,'Entry Data'!AN:AN,B48&amp;$F$1&amp;$F$4&amp;$F$3&amp;$F$2)</f>
        <v>100000</v>
      </c>
      <c r="G48" s="171">
        <f>SUMIFS('Entry Data'!Y:Y,'Entry Data'!AN:AN,B48&amp;$F$1&amp;$G$4&amp;$F$3&amp;$F$2)</f>
        <v>27650</v>
      </c>
      <c r="H48" s="171">
        <f>SUMIFS('Entry Data'!Y:Y,'Entry Data'!AN:AN,B48&amp;$F$1&amp;$H$4&amp;$F$3&amp;$F$2)</f>
        <v>30800</v>
      </c>
      <c r="I48" s="171">
        <f>SUMIFS('Entry Data'!Y:Y,'Entry Data'!AN:AN,B48&amp;$F$1&amp;$I$4&amp;$F$3&amp;$F$2)</f>
        <v>37750</v>
      </c>
      <c r="J48" s="171">
        <f>SUMIFS('Entry Data'!Y:Y,'Entry Data'!AN:AN,B48&amp;$F$1&amp;$J$4&amp;$J$3&amp;$F$2)</f>
        <v>0</v>
      </c>
      <c r="K48" s="171">
        <f>SUMIFS('Entry Data'!Y:Y,'Entry Data'!AN:AN,B48&amp;$F$1&amp;$K$4&amp;$J$3&amp;$F$2)</f>
        <v>0</v>
      </c>
      <c r="L48" s="172">
        <f>SUMIFS('Entry Data'!Y:Y,'Entry Data'!AN:AN,B48&amp;$F$1&amp;$L$4&amp;$J$3&amp;$F$2)</f>
        <v>0</v>
      </c>
      <c r="M48" s="170">
        <f>SUMIFS('Entry Data'!Y:Y,'Entry Data'!AN:AN,B48&amp;$F$1&amp;$M$4&amp;$M$3&amp;$M$2)</f>
        <v>27500</v>
      </c>
      <c r="N48" s="171">
        <f>SUMIFS('Entry Data'!Y:Y,'Entry Data'!AN:AN,B48&amp;$F$1&amp;$N$4&amp;$M$3&amp;$M$2)</f>
        <v>0</v>
      </c>
      <c r="O48" s="171">
        <f>SUMIFS('Entry Data'!Y:Y,'Entry Data'!AN:AN,B48&amp;$F$1&amp;$O$4&amp;$M$3&amp;$M$2)</f>
        <v>0</v>
      </c>
      <c r="P48" s="171">
        <f>SUMIFS('Entry Data'!Y:Y,'Entry Data'!AN:AN,B48&amp;$F$1&amp;$P$4&amp;$M$3&amp;$M$2)</f>
        <v>0</v>
      </c>
      <c r="Q48" s="171">
        <f>SUMIFS('Entry Data'!Y:Y,'Entry Data'!AN:AN,B48&amp;$F$1&amp;$Q$4&amp;$Q$3&amp;$M$2)</f>
        <v>38000</v>
      </c>
      <c r="R48" s="171">
        <f>SUMIFS('Entry Data'!Y:Y,'Entry Data'!AN:AN,B48&amp;$F$1&amp;$R$4&amp;$Q$3&amp;$M$2)</f>
        <v>0</v>
      </c>
      <c r="S48" s="172">
        <f>SUMIFS('Entry Data'!Y:Y,'Entry Data'!AN:AN,B48&amp;$F$1&amp;$S$4&amp;$Q$3&amp;$M$2)</f>
        <v>0</v>
      </c>
      <c r="T48" s="173">
        <f t="shared" si="2"/>
        <v>261700</v>
      </c>
      <c r="U48" s="196">
        <f t="shared" si="4"/>
        <v>6.0248175518567121E-2</v>
      </c>
      <c r="V48" s="197">
        <f t="shared" si="5"/>
        <v>197312.77482330732</v>
      </c>
      <c r="W48" s="197">
        <f t="shared" si="3"/>
        <v>459012.77482330729</v>
      </c>
    </row>
    <row r="49" spans="1:23" x14ac:dyDescent="0.3">
      <c r="A49" s="76">
        <v>43</v>
      </c>
      <c r="B49" s="82" t="str">
        <f>'Master Driver'!B47</f>
        <v>Dominikus Nong Yandris</v>
      </c>
      <c r="C49" s="164">
        <f>'Master Driver'!C47</f>
        <v>43511</v>
      </c>
      <c r="D49" s="174">
        <f>SUMIFS('Master Driver'!E:E,'Master Driver'!B:B,BMJ!B49)</f>
        <v>3275000</v>
      </c>
      <c r="E49" s="198">
        <f>SUMIFS('Entry Data'!Y:Y,'Entry Data'!AC:AC,BMJ!B49)</f>
        <v>2176400</v>
      </c>
      <c r="F49" s="170">
        <f>SUMIFS('Entry Data'!Y:Y,'Entry Data'!AN:AN,B49&amp;$F$1&amp;$F$4&amp;$F$3&amp;$F$2)</f>
        <v>1300000</v>
      </c>
      <c r="G49" s="171">
        <f>SUMIFS('Entry Data'!Y:Y,'Entry Data'!AN:AN,B49&amp;$F$1&amp;$G$4&amp;$F$3&amp;$F$2)</f>
        <v>304150</v>
      </c>
      <c r="H49" s="171">
        <f>SUMIFS('Entry Data'!Y:Y,'Entry Data'!AN:AN,B49&amp;$F$1&amp;$H$4&amp;$F$3&amp;$F$2)</f>
        <v>308000</v>
      </c>
      <c r="I49" s="171">
        <f>SUMIFS('Entry Data'!Y:Y,'Entry Data'!AN:AN,B49&amp;$F$1&amp;$I$4&amp;$F$3&amp;$F$2)</f>
        <v>264250</v>
      </c>
      <c r="J49" s="171">
        <f>SUMIFS('Entry Data'!Y:Y,'Entry Data'!AN:AN,B49&amp;$F$1&amp;$J$4&amp;$J$3&amp;$F$2)</f>
        <v>0</v>
      </c>
      <c r="K49" s="171">
        <f>SUMIFS('Entry Data'!Y:Y,'Entry Data'!AN:AN,B49&amp;$F$1&amp;$K$4&amp;$J$3&amp;$F$2)</f>
        <v>0</v>
      </c>
      <c r="L49" s="172">
        <f>SUMIFS('Entry Data'!Y:Y,'Entry Data'!AN:AN,B49&amp;$F$1&amp;$L$4&amp;$J$3&amp;$F$2)</f>
        <v>0</v>
      </c>
      <c r="M49" s="170">
        <f>SUMIFS('Entry Data'!Y:Y,'Entry Data'!AN:AN,B49&amp;$F$1&amp;$M$4&amp;$M$3&amp;$M$2)</f>
        <v>0</v>
      </c>
      <c r="N49" s="171">
        <f>SUMIFS('Entry Data'!Y:Y,'Entry Data'!AN:AN,B49&amp;$F$1&amp;$N$4&amp;$M$3&amp;$M$2)</f>
        <v>0</v>
      </c>
      <c r="O49" s="171">
        <f>SUMIFS('Entry Data'!Y:Y,'Entry Data'!AN:AN,B49&amp;$F$1&amp;$O$4&amp;$M$3&amp;$M$2)</f>
        <v>0</v>
      </c>
      <c r="P49" s="171">
        <f>SUMIFS('Entry Data'!Y:Y,'Entry Data'!AN:AN,B49&amp;$F$1&amp;$P$4&amp;$M$3&amp;$M$2)</f>
        <v>0</v>
      </c>
      <c r="Q49" s="171">
        <f>SUMIFS('Entry Data'!Y:Y,'Entry Data'!AN:AN,B49&amp;$F$1&amp;$Q$4&amp;$Q$3&amp;$M$2)</f>
        <v>0</v>
      </c>
      <c r="R49" s="171">
        <f>SUMIFS('Entry Data'!Y:Y,'Entry Data'!AN:AN,B49&amp;$F$1&amp;$R$4&amp;$Q$3&amp;$M$2)</f>
        <v>0</v>
      </c>
      <c r="S49" s="172">
        <f>SUMIFS('Entry Data'!Y:Y,'Entry Data'!AN:AN,B49&amp;$F$1&amp;$S$4&amp;$Q$3&amp;$M$2)</f>
        <v>0</v>
      </c>
      <c r="T49" s="173">
        <f t="shared" si="2"/>
        <v>2176400</v>
      </c>
      <c r="U49" s="196">
        <f t="shared" si="4"/>
        <v>1</v>
      </c>
      <c r="V49" s="197">
        <f t="shared" si="5"/>
        <v>3275000</v>
      </c>
      <c r="W49" s="197">
        <f t="shared" si="3"/>
        <v>5451400</v>
      </c>
    </row>
    <row r="50" spans="1:23" x14ac:dyDescent="0.3">
      <c r="A50" s="76">
        <v>44</v>
      </c>
      <c r="B50" s="82" t="str">
        <f>'Master Driver'!B48</f>
        <v>Putut Junaedi</v>
      </c>
      <c r="C50" s="164">
        <f>'Master Driver'!C48</f>
        <v>43530</v>
      </c>
      <c r="D50" s="174">
        <f>SUMIFS('Master Driver'!E:E,'Master Driver'!B:B,BMJ!B50)</f>
        <v>3275000</v>
      </c>
      <c r="E50" s="198">
        <f>SUMIFS('Entry Data'!Y:Y,'Entry Data'!AC:AC,BMJ!B50)</f>
        <v>2860650</v>
      </c>
      <c r="F50" s="170">
        <f>SUMIFS('Entry Data'!Y:Y,'Entry Data'!AN:AN,B50&amp;$F$1&amp;$F$4&amp;$F$3&amp;$F$2)</f>
        <v>1200000</v>
      </c>
      <c r="G50" s="171">
        <f>SUMIFS('Entry Data'!Y:Y,'Entry Data'!AN:AN,B50&amp;$F$1&amp;$G$4&amp;$F$3&amp;$F$2)</f>
        <v>138250</v>
      </c>
      <c r="H50" s="171">
        <f>SUMIFS('Entry Data'!Y:Y,'Entry Data'!AN:AN,B50&amp;$F$1&amp;$H$4&amp;$F$3&amp;$F$2)</f>
        <v>61600</v>
      </c>
      <c r="I50" s="171">
        <f>SUMIFS('Entry Data'!Y:Y,'Entry Data'!AN:AN,B50&amp;$F$1&amp;$I$4&amp;$F$3&amp;$F$2)</f>
        <v>0</v>
      </c>
      <c r="J50" s="171">
        <f>SUMIFS('Entry Data'!Y:Y,'Entry Data'!AN:AN,B50&amp;$F$1&amp;$J$4&amp;$J$3&amp;$F$2)</f>
        <v>0</v>
      </c>
      <c r="K50" s="171">
        <f>SUMIFS('Entry Data'!Y:Y,'Entry Data'!AN:AN,B50&amp;$F$1&amp;$K$4&amp;$J$3&amp;$F$2)</f>
        <v>0</v>
      </c>
      <c r="L50" s="172">
        <f>SUMIFS('Entry Data'!Y:Y,'Entry Data'!AN:AN,B50&amp;$F$1&amp;$L$4&amp;$J$3&amp;$F$2)</f>
        <v>0</v>
      </c>
      <c r="M50" s="170">
        <f>SUMIFS('Entry Data'!Y:Y,'Entry Data'!AN:AN,B50&amp;$F$1&amp;$M$4&amp;$M$3&amp;$M$2)</f>
        <v>0</v>
      </c>
      <c r="N50" s="171">
        <f>SUMIFS('Entry Data'!Y:Y,'Entry Data'!AN:AN,B50&amp;$F$1&amp;$N$4&amp;$M$3&amp;$M$2)</f>
        <v>0</v>
      </c>
      <c r="O50" s="171">
        <f>SUMIFS('Entry Data'!Y:Y,'Entry Data'!AN:AN,B50&amp;$F$1&amp;$O$4&amp;$M$3&amp;$M$2)</f>
        <v>0</v>
      </c>
      <c r="P50" s="171">
        <f>SUMIFS('Entry Data'!Y:Y,'Entry Data'!AN:AN,B50&amp;$F$1&amp;$P$4&amp;$M$3&amp;$M$2)</f>
        <v>0</v>
      </c>
      <c r="Q50" s="171">
        <f>SUMIFS('Entry Data'!Y:Y,'Entry Data'!AN:AN,B50&amp;$F$1&amp;$Q$4&amp;$Q$3&amp;$M$2)</f>
        <v>0</v>
      </c>
      <c r="R50" s="171">
        <f>SUMIFS('Entry Data'!Y:Y,'Entry Data'!AN:AN,B50&amp;$F$1&amp;$R$4&amp;$Q$3&amp;$M$2)</f>
        <v>0</v>
      </c>
      <c r="S50" s="172">
        <f>SUMIFS('Entry Data'!Y:Y,'Entry Data'!AN:AN,B50&amp;$F$1&amp;$S$4&amp;$Q$3&amp;$M$2)</f>
        <v>0</v>
      </c>
      <c r="T50" s="173">
        <f t="shared" si="2"/>
        <v>1399850</v>
      </c>
      <c r="U50" s="196">
        <f t="shared" si="4"/>
        <v>0.48934682677013963</v>
      </c>
      <c r="V50" s="197">
        <f t="shared" si="5"/>
        <v>1602610.8576722073</v>
      </c>
      <c r="W50" s="197">
        <f t="shared" si="3"/>
        <v>3002460.8576722071</v>
      </c>
    </row>
    <row r="51" spans="1:23" x14ac:dyDescent="0.3">
      <c r="A51" s="76">
        <v>45</v>
      </c>
      <c r="B51" s="82" t="str">
        <f>'Master Driver'!B49</f>
        <v>Samsudin</v>
      </c>
      <c r="C51" s="164">
        <f>'Master Driver'!C49</f>
        <v>43605</v>
      </c>
      <c r="D51" s="174">
        <f>SUMIFS('Master Driver'!E:E,'Master Driver'!B:B,BMJ!B51)</f>
        <v>3275000</v>
      </c>
      <c r="E51" s="198">
        <f>SUMIFS('Entry Data'!Y:Y,'Entry Data'!AC:AC,BMJ!B51)</f>
        <v>0</v>
      </c>
      <c r="F51" s="170">
        <f>SUMIFS('Entry Data'!Y:Y,'Entry Data'!AN:AN,B51&amp;$F$1&amp;$F$4&amp;$F$3&amp;$F$2)</f>
        <v>0</v>
      </c>
      <c r="G51" s="171">
        <f>SUMIFS('Entry Data'!Y:Y,'Entry Data'!AN:AN,B51&amp;$F$1&amp;$G$4&amp;$F$3&amp;$F$2)</f>
        <v>0</v>
      </c>
      <c r="H51" s="171">
        <f>SUMIFS('Entry Data'!Y:Y,'Entry Data'!AN:AN,B51&amp;$F$1&amp;$H$4&amp;$F$3&amp;$F$2)</f>
        <v>0</v>
      </c>
      <c r="I51" s="171">
        <f>SUMIFS('Entry Data'!Y:Y,'Entry Data'!AN:AN,B51&amp;$F$1&amp;$I$4&amp;$F$3&amp;$F$2)</f>
        <v>0</v>
      </c>
      <c r="J51" s="171">
        <f>SUMIFS('Entry Data'!Y:Y,'Entry Data'!AN:AN,B51&amp;$F$1&amp;$J$4&amp;$J$3&amp;$F$2)</f>
        <v>0</v>
      </c>
      <c r="K51" s="171">
        <f>SUMIFS('Entry Data'!Y:Y,'Entry Data'!AN:AN,B51&amp;$F$1&amp;$K$4&amp;$J$3&amp;$F$2)</f>
        <v>0</v>
      </c>
      <c r="L51" s="172">
        <f>SUMIFS('Entry Data'!Y:Y,'Entry Data'!AN:AN,B51&amp;$F$1&amp;$L$4&amp;$J$3&amp;$F$2)</f>
        <v>0</v>
      </c>
      <c r="M51" s="170">
        <f>SUMIFS('Entry Data'!Y:Y,'Entry Data'!AN:AN,B51&amp;$F$1&amp;$M$4&amp;$M$3&amp;$M$2)</f>
        <v>0</v>
      </c>
      <c r="N51" s="171">
        <f>SUMIFS('Entry Data'!Y:Y,'Entry Data'!AN:AN,B51&amp;$F$1&amp;$N$4&amp;$M$3&amp;$M$2)</f>
        <v>0</v>
      </c>
      <c r="O51" s="171">
        <f>SUMIFS('Entry Data'!Y:Y,'Entry Data'!AN:AN,B51&amp;$F$1&amp;$O$4&amp;$M$3&amp;$M$2)</f>
        <v>0</v>
      </c>
      <c r="P51" s="171">
        <f>SUMIFS('Entry Data'!Y:Y,'Entry Data'!AN:AN,B51&amp;$F$1&amp;$P$4&amp;$M$3&amp;$M$2)</f>
        <v>0</v>
      </c>
      <c r="Q51" s="171">
        <f>SUMIFS('Entry Data'!Y:Y,'Entry Data'!AN:AN,B51&amp;$F$1&amp;$Q$4&amp;$Q$3&amp;$M$2)</f>
        <v>0</v>
      </c>
      <c r="R51" s="171">
        <f>SUMIFS('Entry Data'!Y:Y,'Entry Data'!AN:AN,B51&amp;$F$1&amp;$R$4&amp;$Q$3&amp;$M$2)</f>
        <v>0</v>
      </c>
      <c r="S51" s="172">
        <f>SUMIFS('Entry Data'!Y:Y,'Entry Data'!AN:AN,B51&amp;$F$1&amp;$S$4&amp;$Q$3&amp;$M$2)</f>
        <v>0</v>
      </c>
      <c r="T51" s="173">
        <f t="shared" si="2"/>
        <v>0</v>
      </c>
      <c r="U51" s="196" t="str">
        <f t="shared" si="4"/>
        <v/>
      </c>
      <c r="V51" s="197" t="str">
        <f t="shared" si="5"/>
        <v/>
      </c>
      <c r="W51" s="197" t="str">
        <f t="shared" si="3"/>
        <v/>
      </c>
    </row>
    <row r="52" spans="1:23" x14ac:dyDescent="0.3">
      <c r="A52" s="76">
        <v>46</v>
      </c>
      <c r="B52" s="82" t="str">
        <f>'Master Driver'!B50</f>
        <v>Sofi'in</v>
      </c>
      <c r="C52" s="164">
        <f>'Master Driver'!C50</f>
        <v>43605</v>
      </c>
      <c r="D52" s="174">
        <f>SUMIFS('Master Driver'!E:E,'Master Driver'!B:B,BMJ!B52)</f>
        <v>3275000</v>
      </c>
      <c r="E52" s="198">
        <f>SUMIFS('Entry Data'!Y:Y,'Entry Data'!AC:AC,BMJ!B52)</f>
        <v>2007100</v>
      </c>
      <c r="F52" s="170">
        <f>SUMIFS('Entry Data'!Y:Y,'Entry Data'!AN:AN,B52&amp;$F$1&amp;$F$4&amp;$F$3&amp;$F$2)</f>
        <v>0</v>
      </c>
      <c r="G52" s="171">
        <f>SUMIFS('Entry Data'!Y:Y,'Entry Data'!AN:AN,B52&amp;$F$1&amp;$G$4&amp;$F$3&amp;$F$2)</f>
        <v>0</v>
      </c>
      <c r="H52" s="171">
        <f>SUMIFS('Entry Data'!Y:Y,'Entry Data'!AN:AN,B52&amp;$F$1&amp;$H$4&amp;$F$3&amp;$F$2)</f>
        <v>0</v>
      </c>
      <c r="I52" s="171">
        <f>SUMIFS('Entry Data'!Y:Y,'Entry Data'!AN:AN,B52&amp;$F$1&amp;$I$4&amp;$F$3&amp;$F$2)</f>
        <v>0</v>
      </c>
      <c r="J52" s="171">
        <f>SUMIFS('Entry Data'!Y:Y,'Entry Data'!AN:AN,B52&amp;$F$1&amp;$J$4&amp;$J$3&amp;$F$2)</f>
        <v>0</v>
      </c>
      <c r="K52" s="171">
        <f>SUMIFS('Entry Data'!Y:Y,'Entry Data'!AN:AN,B52&amp;$F$1&amp;$K$4&amp;$J$3&amp;$F$2)</f>
        <v>0</v>
      </c>
      <c r="L52" s="172">
        <f>SUMIFS('Entry Data'!Y:Y,'Entry Data'!AN:AN,B52&amp;$F$1&amp;$L$4&amp;$J$3&amp;$F$2)</f>
        <v>0</v>
      </c>
      <c r="M52" s="170">
        <f>SUMIFS('Entry Data'!Y:Y,'Entry Data'!AN:AN,B52&amp;$F$1&amp;$M$4&amp;$M$3&amp;$M$2)</f>
        <v>0</v>
      </c>
      <c r="N52" s="171">
        <f>SUMIFS('Entry Data'!Y:Y,'Entry Data'!AN:AN,B52&amp;$F$1&amp;$N$4&amp;$M$3&amp;$M$2)</f>
        <v>0</v>
      </c>
      <c r="O52" s="171">
        <f>SUMIFS('Entry Data'!Y:Y,'Entry Data'!AN:AN,B52&amp;$F$1&amp;$O$4&amp;$M$3&amp;$M$2)</f>
        <v>0</v>
      </c>
      <c r="P52" s="171">
        <f>SUMIFS('Entry Data'!Y:Y,'Entry Data'!AN:AN,B52&amp;$F$1&amp;$P$4&amp;$M$3&amp;$M$2)</f>
        <v>0</v>
      </c>
      <c r="Q52" s="171">
        <f>SUMIFS('Entry Data'!Y:Y,'Entry Data'!AN:AN,B52&amp;$F$1&amp;$Q$4&amp;$Q$3&amp;$M$2)</f>
        <v>0</v>
      </c>
      <c r="R52" s="171">
        <f>SUMIFS('Entry Data'!Y:Y,'Entry Data'!AN:AN,B52&amp;$F$1&amp;$R$4&amp;$Q$3&amp;$M$2)</f>
        <v>0</v>
      </c>
      <c r="S52" s="172">
        <f>SUMIFS('Entry Data'!Y:Y,'Entry Data'!AN:AN,B52&amp;$F$1&amp;$S$4&amp;$Q$3&amp;$M$2)</f>
        <v>0</v>
      </c>
      <c r="T52" s="173">
        <f t="shared" si="2"/>
        <v>0</v>
      </c>
      <c r="U52" s="196">
        <f t="shared" si="4"/>
        <v>0</v>
      </c>
      <c r="V52" s="197">
        <f t="shared" si="5"/>
        <v>0</v>
      </c>
      <c r="W52" s="197">
        <f t="shared" si="3"/>
        <v>0</v>
      </c>
    </row>
    <row r="53" spans="1:23" x14ac:dyDescent="0.3">
      <c r="A53" s="76">
        <v>47</v>
      </c>
      <c r="B53" s="82" t="str">
        <f>'Master Driver'!B51</f>
        <v>Andriansyah</v>
      </c>
      <c r="C53" s="164">
        <f>'Master Driver'!C51</f>
        <v>43612</v>
      </c>
      <c r="D53" s="174">
        <f>SUMIFS('Master Driver'!E:E,'Master Driver'!B:B,BMJ!B53)</f>
        <v>3275000</v>
      </c>
      <c r="E53" s="198">
        <f>SUMIFS('Entry Data'!Y:Y,'Entry Data'!AC:AC,BMJ!B53)</f>
        <v>0</v>
      </c>
      <c r="F53" s="170">
        <f>SUMIFS('Entry Data'!Y:Y,'Entry Data'!AN:AN,B53&amp;$F$1&amp;$F$4&amp;$F$3&amp;$F$2)</f>
        <v>0</v>
      </c>
      <c r="G53" s="171">
        <f>SUMIFS('Entry Data'!Y:Y,'Entry Data'!AN:AN,B53&amp;$F$1&amp;$G$4&amp;$F$3&amp;$F$2)</f>
        <v>0</v>
      </c>
      <c r="H53" s="171">
        <f>SUMIFS('Entry Data'!Y:Y,'Entry Data'!AN:AN,B53&amp;$F$1&amp;$H$4&amp;$F$3&amp;$F$2)</f>
        <v>0</v>
      </c>
      <c r="I53" s="171">
        <f>SUMIFS('Entry Data'!Y:Y,'Entry Data'!AN:AN,B53&amp;$F$1&amp;$I$4&amp;$F$3&amp;$F$2)</f>
        <v>0</v>
      </c>
      <c r="J53" s="171">
        <f>SUMIFS('Entry Data'!Y:Y,'Entry Data'!AN:AN,B53&amp;$F$1&amp;$J$4&amp;$J$3&amp;$F$2)</f>
        <v>0</v>
      </c>
      <c r="K53" s="171">
        <f>SUMIFS('Entry Data'!Y:Y,'Entry Data'!AN:AN,B53&amp;$F$1&amp;$K$4&amp;$J$3&amp;$F$2)</f>
        <v>0</v>
      </c>
      <c r="L53" s="172">
        <f>SUMIFS('Entry Data'!Y:Y,'Entry Data'!AN:AN,B53&amp;$F$1&amp;$L$4&amp;$J$3&amp;$F$2)</f>
        <v>0</v>
      </c>
      <c r="M53" s="170">
        <f>SUMIFS('Entry Data'!Y:Y,'Entry Data'!AN:AN,B53&amp;$F$1&amp;$M$4&amp;$M$3&amp;$M$2)</f>
        <v>0</v>
      </c>
      <c r="N53" s="171">
        <f>SUMIFS('Entry Data'!Y:Y,'Entry Data'!AN:AN,B53&amp;$F$1&amp;$N$4&amp;$M$3&amp;$M$2)</f>
        <v>0</v>
      </c>
      <c r="O53" s="171">
        <f>SUMIFS('Entry Data'!Y:Y,'Entry Data'!AN:AN,B53&amp;$F$1&amp;$O$4&amp;$M$3&amp;$M$2)</f>
        <v>0</v>
      </c>
      <c r="P53" s="171">
        <f>SUMIFS('Entry Data'!Y:Y,'Entry Data'!AN:AN,B53&amp;$F$1&amp;$P$4&amp;$M$3&amp;$M$2)</f>
        <v>0</v>
      </c>
      <c r="Q53" s="171">
        <f>SUMIFS('Entry Data'!Y:Y,'Entry Data'!AN:AN,B53&amp;$F$1&amp;$Q$4&amp;$Q$3&amp;$M$2)</f>
        <v>0</v>
      </c>
      <c r="R53" s="171">
        <f>SUMIFS('Entry Data'!Y:Y,'Entry Data'!AN:AN,B53&amp;$F$1&amp;$R$4&amp;$Q$3&amp;$M$2)</f>
        <v>0</v>
      </c>
      <c r="S53" s="172">
        <f>SUMIFS('Entry Data'!Y:Y,'Entry Data'!AN:AN,B53&amp;$F$1&amp;$S$4&amp;$Q$3&amp;$M$2)</f>
        <v>0</v>
      </c>
      <c r="T53" s="173">
        <f t="shared" si="2"/>
        <v>0</v>
      </c>
      <c r="U53" s="196" t="str">
        <f t="shared" si="4"/>
        <v/>
      </c>
      <c r="V53" s="197" t="str">
        <f t="shared" si="5"/>
        <v/>
      </c>
      <c r="W53" s="197" t="str">
        <f t="shared" si="3"/>
        <v/>
      </c>
    </row>
    <row r="54" spans="1:23" x14ac:dyDescent="0.3">
      <c r="A54" s="76">
        <v>48</v>
      </c>
      <c r="B54" s="82" t="str">
        <f>'Master Driver'!B52</f>
        <v>Jafar</v>
      </c>
      <c r="C54" s="164">
        <f>'Master Driver'!C52</f>
        <v>43650</v>
      </c>
      <c r="D54" s="174">
        <f>SUMIFS('Master Driver'!E:E,'Master Driver'!B:B,BMJ!B54)</f>
        <v>3275000</v>
      </c>
      <c r="E54" s="198">
        <f>SUMIFS('Entry Data'!Y:Y,'Entry Data'!AC:AC,BMJ!B54)</f>
        <v>3635700</v>
      </c>
      <c r="F54" s="170">
        <f>SUMIFS('Entry Data'!Y:Y,'Entry Data'!AN:AN,B54&amp;$F$1&amp;$F$4&amp;$F$3&amp;$F$2)</f>
        <v>100000</v>
      </c>
      <c r="G54" s="171">
        <f>SUMIFS('Entry Data'!Y:Y,'Entry Data'!AN:AN,B54&amp;$F$1&amp;$G$4&amp;$F$3&amp;$F$2)</f>
        <v>0</v>
      </c>
      <c r="H54" s="171">
        <f>SUMIFS('Entry Data'!Y:Y,'Entry Data'!AN:AN,B54&amp;$F$1&amp;$H$4&amp;$F$3&amp;$F$2)</f>
        <v>0</v>
      </c>
      <c r="I54" s="171">
        <f>SUMIFS('Entry Data'!Y:Y,'Entry Data'!AN:AN,B54&amp;$F$1&amp;$I$4&amp;$F$3&amp;$F$2)</f>
        <v>0</v>
      </c>
      <c r="J54" s="171">
        <f>SUMIFS('Entry Data'!Y:Y,'Entry Data'!AN:AN,B54&amp;$F$1&amp;$J$4&amp;$J$3&amp;$F$2)</f>
        <v>0</v>
      </c>
      <c r="K54" s="171">
        <f>SUMIFS('Entry Data'!Y:Y,'Entry Data'!AN:AN,B54&amp;$F$1&amp;$K$4&amp;$J$3&amp;$F$2)</f>
        <v>0</v>
      </c>
      <c r="L54" s="172">
        <f>SUMIFS('Entry Data'!Y:Y,'Entry Data'!AN:AN,B54&amp;$F$1&amp;$L$4&amp;$J$3&amp;$F$2)</f>
        <v>0</v>
      </c>
      <c r="M54" s="170">
        <f>SUMIFS('Entry Data'!Y:Y,'Entry Data'!AN:AN,B54&amp;$F$1&amp;$M$4&amp;$M$3&amp;$M$2)</f>
        <v>0</v>
      </c>
      <c r="N54" s="171">
        <f>SUMIFS('Entry Data'!Y:Y,'Entry Data'!AN:AN,B54&amp;$F$1&amp;$N$4&amp;$M$3&amp;$M$2)</f>
        <v>0</v>
      </c>
      <c r="O54" s="171">
        <f>SUMIFS('Entry Data'!Y:Y,'Entry Data'!AN:AN,B54&amp;$F$1&amp;$O$4&amp;$M$3&amp;$M$2)</f>
        <v>0</v>
      </c>
      <c r="P54" s="171">
        <f>SUMIFS('Entry Data'!Y:Y,'Entry Data'!AN:AN,B54&amp;$F$1&amp;$P$4&amp;$M$3&amp;$M$2)</f>
        <v>0</v>
      </c>
      <c r="Q54" s="171">
        <f>SUMIFS('Entry Data'!Y:Y,'Entry Data'!AN:AN,B54&amp;$F$1&amp;$Q$4&amp;$Q$3&amp;$M$2)</f>
        <v>0</v>
      </c>
      <c r="R54" s="171">
        <f>SUMIFS('Entry Data'!Y:Y,'Entry Data'!AN:AN,B54&amp;$F$1&amp;$R$4&amp;$Q$3&amp;$M$2)</f>
        <v>0</v>
      </c>
      <c r="S54" s="172">
        <f>SUMIFS('Entry Data'!Y:Y,'Entry Data'!AN:AN,B54&amp;$F$1&amp;$S$4&amp;$Q$3&amp;$M$2)</f>
        <v>0</v>
      </c>
      <c r="T54" s="173">
        <f t="shared" si="2"/>
        <v>100000</v>
      </c>
      <c r="U54" s="196">
        <f t="shared" si="4"/>
        <v>2.7505019666089061E-2</v>
      </c>
      <c r="V54" s="197">
        <f t="shared" si="5"/>
        <v>90078.93940644167</v>
      </c>
      <c r="W54" s="197">
        <f t="shared" si="3"/>
        <v>190078.93940644167</v>
      </c>
    </row>
    <row r="55" spans="1:23" x14ac:dyDescent="0.3">
      <c r="A55" s="76">
        <v>49</v>
      </c>
      <c r="B55" s="82" t="str">
        <f>'Master Driver'!B53</f>
        <v>Ruslan</v>
      </c>
      <c r="C55" s="164">
        <f>'Master Driver'!C53</f>
        <v>43738</v>
      </c>
      <c r="D55" s="174">
        <f>SUMIFS('Master Driver'!E:E,'Master Driver'!B:B,BMJ!B55)</f>
        <v>3275000</v>
      </c>
      <c r="E55" s="198">
        <f>SUMIFS('Entry Data'!Y:Y,'Entry Data'!AC:AC,BMJ!B55)</f>
        <v>4316200</v>
      </c>
      <c r="F55" s="170">
        <f>SUMIFS('Entry Data'!Y:Y,'Entry Data'!AN:AN,B55&amp;$F$1&amp;$F$4&amp;$F$3&amp;$F$2)</f>
        <v>0</v>
      </c>
      <c r="G55" s="171">
        <f>SUMIFS('Entry Data'!Y:Y,'Entry Data'!AN:AN,B55&amp;$F$1&amp;$G$4&amp;$F$3&amp;$F$2)</f>
        <v>0</v>
      </c>
      <c r="H55" s="171">
        <f>SUMIFS('Entry Data'!Y:Y,'Entry Data'!AN:AN,B55&amp;$F$1&amp;$H$4&amp;$F$3&amp;$F$2)</f>
        <v>0</v>
      </c>
      <c r="I55" s="171">
        <f>SUMIFS('Entry Data'!Y:Y,'Entry Data'!AN:AN,B55&amp;$F$1&amp;$I$4&amp;$F$3&amp;$F$2)</f>
        <v>0</v>
      </c>
      <c r="J55" s="171">
        <f>SUMIFS('Entry Data'!Y:Y,'Entry Data'!AN:AN,B55&amp;$F$1&amp;$J$4&amp;$J$3&amp;$F$2)</f>
        <v>0</v>
      </c>
      <c r="K55" s="171">
        <f>SUMIFS('Entry Data'!Y:Y,'Entry Data'!AN:AN,B55&amp;$F$1&amp;$K$4&amp;$J$3&amp;$F$2)</f>
        <v>0</v>
      </c>
      <c r="L55" s="172">
        <f>SUMIFS('Entry Data'!Y:Y,'Entry Data'!AN:AN,B55&amp;$F$1&amp;$L$4&amp;$J$3&amp;$F$2)</f>
        <v>0</v>
      </c>
      <c r="M55" s="170">
        <f>SUMIFS('Entry Data'!Y:Y,'Entry Data'!AN:AN,B55&amp;$F$1&amp;$M$4&amp;$M$3&amp;$M$2)</f>
        <v>0</v>
      </c>
      <c r="N55" s="171">
        <f>SUMIFS('Entry Data'!Y:Y,'Entry Data'!AN:AN,B55&amp;$F$1&amp;$N$4&amp;$M$3&amp;$M$2)</f>
        <v>0</v>
      </c>
      <c r="O55" s="171">
        <f>SUMIFS('Entry Data'!Y:Y,'Entry Data'!AN:AN,B55&amp;$F$1&amp;$O$4&amp;$M$3&amp;$M$2)</f>
        <v>0</v>
      </c>
      <c r="P55" s="171">
        <f>SUMIFS('Entry Data'!Y:Y,'Entry Data'!AN:AN,B55&amp;$F$1&amp;$P$4&amp;$M$3&amp;$M$2)</f>
        <v>0</v>
      </c>
      <c r="Q55" s="171">
        <f>SUMIFS('Entry Data'!Y:Y,'Entry Data'!AN:AN,B55&amp;$F$1&amp;$Q$4&amp;$Q$3&amp;$M$2)</f>
        <v>0</v>
      </c>
      <c r="R55" s="171">
        <f>SUMIFS('Entry Data'!Y:Y,'Entry Data'!AN:AN,B55&amp;$F$1&amp;$R$4&amp;$Q$3&amp;$M$2)</f>
        <v>0</v>
      </c>
      <c r="S55" s="172">
        <f>SUMIFS('Entry Data'!Y:Y,'Entry Data'!AN:AN,B55&amp;$F$1&amp;$S$4&amp;$Q$3&amp;$M$2)</f>
        <v>0</v>
      </c>
      <c r="T55" s="173">
        <f t="shared" si="2"/>
        <v>0</v>
      </c>
      <c r="U55" s="196">
        <f t="shared" si="4"/>
        <v>0</v>
      </c>
      <c r="V55" s="197">
        <f t="shared" si="5"/>
        <v>0</v>
      </c>
      <c r="W55" s="197">
        <f t="shared" si="3"/>
        <v>0</v>
      </c>
    </row>
    <row r="56" spans="1:23" x14ac:dyDescent="0.3">
      <c r="A56" s="76">
        <v>50</v>
      </c>
      <c r="B56" s="82" t="str">
        <f>'Master Driver'!B54</f>
        <v>Yohanis Ghawa</v>
      </c>
      <c r="C56" s="164">
        <f>'Master Driver'!C54</f>
        <v>43745</v>
      </c>
      <c r="D56" s="174">
        <f>SUMIFS('Master Driver'!E:E,'Master Driver'!B:B,BMJ!B56)</f>
        <v>3275000</v>
      </c>
      <c r="E56" s="198">
        <f>SUMIFS('Entry Data'!Y:Y,'Entry Data'!AC:AC,BMJ!B56)</f>
        <v>459150</v>
      </c>
      <c r="F56" s="170">
        <f>SUMIFS('Entry Data'!Y:Y,'Entry Data'!AN:AN,B56&amp;$F$1&amp;$F$4&amp;$F$3&amp;$F$2)</f>
        <v>0</v>
      </c>
      <c r="G56" s="171">
        <f>SUMIFS('Entry Data'!Y:Y,'Entry Data'!AN:AN,B56&amp;$F$1&amp;$G$4&amp;$F$3&amp;$F$2)</f>
        <v>0</v>
      </c>
      <c r="H56" s="171">
        <f>SUMIFS('Entry Data'!Y:Y,'Entry Data'!AN:AN,B56&amp;$F$1&amp;$H$4&amp;$F$3&amp;$F$2)</f>
        <v>0</v>
      </c>
      <c r="I56" s="171">
        <f>SUMIFS('Entry Data'!Y:Y,'Entry Data'!AN:AN,B56&amp;$F$1&amp;$I$4&amp;$F$3&amp;$F$2)</f>
        <v>0</v>
      </c>
      <c r="J56" s="171">
        <f>SUMIFS('Entry Data'!Y:Y,'Entry Data'!AN:AN,B56&amp;$F$1&amp;$J$4&amp;$J$3&amp;$F$2)</f>
        <v>0</v>
      </c>
      <c r="K56" s="171">
        <f>SUMIFS('Entry Data'!Y:Y,'Entry Data'!AN:AN,B56&amp;$F$1&amp;$K$4&amp;$J$3&amp;$F$2)</f>
        <v>0</v>
      </c>
      <c r="L56" s="172">
        <f>SUMIFS('Entry Data'!Y:Y,'Entry Data'!AN:AN,B56&amp;$F$1&amp;$L$4&amp;$J$3&amp;$F$2)</f>
        <v>0</v>
      </c>
      <c r="M56" s="170">
        <f>SUMIFS('Entry Data'!Y:Y,'Entry Data'!AN:AN,B56&amp;$F$1&amp;$M$4&amp;$M$3&amp;$M$2)</f>
        <v>0</v>
      </c>
      <c r="N56" s="171">
        <f>SUMIFS('Entry Data'!Y:Y,'Entry Data'!AN:AN,B56&amp;$F$1&amp;$N$4&amp;$M$3&amp;$M$2)</f>
        <v>0</v>
      </c>
      <c r="O56" s="171">
        <f>SUMIFS('Entry Data'!Y:Y,'Entry Data'!AN:AN,B56&amp;$F$1&amp;$O$4&amp;$M$3&amp;$M$2)</f>
        <v>0</v>
      </c>
      <c r="P56" s="171">
        <f>SUMIFS('Entry Data'!Y:Y,'Entry Data'!AN:AN,B56&amp;$F$1&amp;$P$4&amp;$M$3&amp;$M$2)</f>
        <v>0</v>
      </c>
      <c r="Q56" s="171">
        <f>SUMIFS('Entry Data'!Y:Y,'Entry Data'!AN:AN,B56&amp;$F$1&amp;$Q$4&amp;$Q$3&amp;$M$2)</f>
        <v>0</v>
      </c>
      <c r="R56" s="171">
        <f>SUMIFS('Entry Data'!Y:Y,'Entry Data'!AN:AN,B56&amp;$F$1&amp;$R$4&amp;$Q$3&amp;$M$2)</f>
        <v>0</v>
      </c>
      <c r="S56" s="172">
        <f>SUMIFS('Entry Data'!Y:Y,'Entry Data'!AN:AN,B56&amp;$F$1&amp;$S$4&amp;$Q$3&amp;$M$2)</f>
        <v>0</v>
      </c>
      <c r="T56" s="173">
        <f t="shared" si="2"/>
        <v>0</v>
      </c>
      <c r="U56" s="196">
        <f t="shared" si="4"/>
        <v>0</v>
      </c>
      <c r="V56" s="197">
        <f t="shared" si="5"/>
        <v>0</v>
      </c>
      <c r="W56" s="197">
        <f t="shared" si="3"/>
        <v>0</v>
      </c>
    </row>
    <row r="57" spans="1:23" x14ac:dyDescent="0.3">
      <c r="A57" s="76">
        <v>51</v>
      </c>
      <c r="B57" s="82" t="str">
        <f>'Master Driver'!B55</f>
        <v>Teguh Sugeng</v>
      </c>
      <c r="C57" s="164">
        <f>'Master Driver'!C55</f>
        <v>43775</v>
      </c>
      <c r="D57" s="174">
        <f>SUMIFS('Master Driver'!E:E,'Master Driver'!B:B,BMJ!B57)</f>
        <v>3275000</v>
      </c>
      <c r="E57" s="198">
        <f>SUMIFS('Entry Data'!Y:Y,'Entry Data'!AC:AC,BMJ!B57)</f>
        <v>3777400</v>
      </c>
      <c r="F57" s="170">
        <f>SUMIFS('Entry Data'!Y:Y,'Entry Data'!AN:AN,B57&amp;$F$1&amp;$F$4&amp;$F$3&amp;$F$2)</f>
        <v>500000</v>
      </c>
      <c r="G57" s="171">
        <f>SUMIFS('Entry Data'!Y:Y,'Entry Data'!AN:AN,B57&amp;$F$1&amp;$G$4&amp;$F$3&amp;$F$2)</f>
        <v>110600</v>
      </c>
      <c r="H57" s="171">
        <f>SUMIFS('Entry Data'!Y:Y,'Entry Data'!AN:AN,B57&amp;$F$1&amp;$H$4&amp;$F$3&amp;$F$2)</f>
        <v>92400</v>
      </c>
      <c r="I57" s="171">
        <f>SUMIFS('Entry Data'!Y:Y,'Entry Data'!AN:AN,B57&amp;$F$1&amp;$I$4&amp;$F$3&amp;$F$2)</f>
        <v>113250</v>
      </c>
      <c r="J57" s="171">
        <f>SUMIFS('Entry Data'!Y:Y,'Entry Data'!AN:AN,B57&amp;$F$1&amp;$J$4&amp;$J$3&amp;$F$2)</f>
        <v>0</v>
      </c>
      <c r="K57" s="171">
        <f>SUMIFS('Entry Data'!Y:Y,'Entry Data'!AN:AN,B57&amp;$F$1&amp;$K$4&amp;$J$3&amp;$F$2)</f>
        <v>0</v>
      </c>
      <c r="L57" s="172">
        <f>SUMIFS('Entry Data'!Y:Y,'Entry Data'!AN:AN,B57&amp;$F$1&amp;$L$4&amp;$J$3&amp;$F$2)</f>
        <v>0</v>
      </c>
      <c r="M57" s="170">
        <f>SUMIFS('Entry Data'!Y:Y,'Entry Data'!AN:AN,B57&amp;$F$1&amp;$M$4&amp;$M$3&amp;$M$2)</f>
        <v>110000</v>
      </c>
      <c r="N57" s="171">
        <f>SUMIFS('Entry Data'!Y:Y,'Entry Data'!AN:AN,B57&amp;$F$1&amp;$N$4&amp;$M$3&amp;$M$2)</f>
        <v>31200</v>
      </c>
      <c r="O57" s="171">
        <f>SUMIFS('Entry Data'!Y:Y,'Entry Data'!AN:AN,B57&amp;$F$1&amp;$O$4&amp;$M$3&amp;$M$2)</f>
        <v>34450</v>
      </c>
      <c r="P57" s="171">
        <f>SUMIFS('Entry Data'!Y:Y,'Entry Data'!AN:AN,B57&amp;$F$1&amp;$P$4&amp;$M$3&amp;$M$2)</f>
        <v>42000</v>
      </c>
      <c r="Q57" s="171">
        <f>SUMIFS('Entry Data'!Y:Y,'Entry Data'!AN:AN,B57&amp;$F$1&amp;$Q$4&amp;$Q$3&amp;$M$2)</f>
        <v>0</v>
      </c>
      <c r="R57" s="171">
        <f>SUMIFS('Entry Data'!Y:Y,'Entry Data'!AN:AN,B57&amp;$F$1&amp;$R$4&amp;$Q$3&amp;$M$2)</f>
        <v>0</v>
      </c>
      <c r="S57" s="172">
        <f>SUMIFS('Entry Data'!Y:Y,'Entry Data'!AN:AN,B57&amp;$F$1&amp;$S$4&amp;$Q$3&amp;$M$2)</f>
        <v>0</v>
      </c>
      <c r="T57" s="173">
        <f t="shared" si="2"/>
        <v>1033900</v>
      </c>
      <c r="U57" s="196">
        <f t="shared" si="4"/>
        <v>0.27370678244295016</v>
      </c>
      <c r="V57" s="197">
        <f t="shared" si="5"/>
        <v>896389.71250066173</v>
      </c>
      <c r="W57" s="197">
        <f t="shared" si="3"/>
        <v>1930289.7125006616</v>
      </c>
    </row>
    <row r="58" spans="1:23" x14ac:dyDescent="0.3">
      <c r="A58" s="76">
        <v>52</v>
      </c>
      <c r="B58" s="82" t="str">
        <f>'Master Driver'!B56</f>
        <v>Slamet Haryanto</v>
      </c>
      <c r="C58" s="164">
        <f>'Master Driver'!C56</f>
        <v>43873</v>
      </c>
      <c r="D58" s="174">
        <f>SUMIFS('Master Driver'!E:E,'Master Driver'!B:B,BMJ!B58)</f>
        <v>3275000</v>
      </c>
      <c r="E58" s="198">
        <f>SUMIFS('Entry Data'!Y:Y,'Entry Data'!AC:AC,BMJ!B58)</f>
        <v>4141850</v>
      </c>
      <c r="F58" s="170">
        <f>SUMIFS('Entry Data'!Y:Y,'Entry Data'!AN:AN,B58&amp;$F$1&amp;$F$4&amp;$F$3&amp;$F$2)</f>
        <v>2200000</v>
      </c>
      <c r="G58" s="171">
        <f>SUMIFS('Entry Data'!Y:Y,'Entry Data'!AN:AN,B58&amp;$F$1&amp;$G$4&amp;$F$3&amp;$F$2)</f>
        <v>497700</v>
      </c>
      <c r="H58" s="171">
        <f>SUMIFS('Entry Data'!Y:Y,'Entry Data'!AN:AN,B58&amp;$F$1&amp;$H$4&amp;$F$3&amp;$F$2)</f>
        <v>462000</v>
      </c>
      <c r="I58" s="171">
        <f>SUMIFS('Entry Data'!Y:Y,'Entry Data'!AN:AN,B58&amp;$F$1&amp;$I$4&amp;$F$3&amp;$F$2)</f>
        <v>226500</v>
      </c>
      <c r="J58" s="171">
        <f>SUMIFS('Entry Data'!Y:Y,'Entry Data'!AN:AN,B58&amp;$F$1&amp;$J$4&amp;$J$3&amp;$F$2)</f>
        <v>0</v>
      </c>
      <c r="K58" s="171">
        <f>SUMIFS('Entry Data'!Y:Y,'Entry Data'!AN:AN,B58&amp;$F$1&amp;$K$4&amp;$J$3&amp;$F$2)</f>
        <v>0</v>
      </c>
      <c r="L58" s="172">
        <f>SUMIFS('Entry Data'!Y:Y,'Entry Data'!AN:AN,B58&amp;$F$1&amp;$L$4&amp;$J$3&amp;$F$2)</f>
        <v>0</v>
      </c>
      <c r="M58" s="170">
        <f>SUMIFS('Entry Data'!Y:Y,'Entry Data'!AN:AN,B58&amp;$F$1&amp;$M$4&amp;$M$3&amp;$M$2)</f>
        <v>0</v>
      </c>
      <c r="N58" s="171">
        <f>SUMIFS('Entry Data'!Y:Y,'Entry Data'!AN:AN,B58&amp;$F$1&amp;$N$4&amp;$M$3&amp;$M$2)</f>
        <v>0</v>
      </c>
      <c r="O58" s="171">
        <f>SUMIFS('Entry Data'!Y:Y,'Entry Data'!AN:AN,B58&amp;$F$1&amp;$O$4&amp;$M$3&amp;$M$2)</f>
        <v>0</v>
      </c>
      <c r="P58" s="171">
        <f>SUMIFS('Entry Data'!Y:Y,'Entry Data'!AN:AN,B58&amp;$F$1&amp;$P$4&amp;$M$3&amp;$M$2)</f>
        <v>0</v>
      </c>
      <c r="Q58" s="171">
        <f>SUMIFS('Entry Data'!Y:Y,'Entry Data'!AN:AN,B58&amp;$F$1&amp;$Q$4&amp;$Q$3&amp;$M$2)</f>
        <v>0</v>
      </c>
      <c r="R58" s="171">
        <f>SUMIFS('Entry Data'!Y:Y,'Entry Data'!AN:AN,B58&amp;$F$1&amp;$R$4&amp;$Q$3&amp;$M$2)</f>
        <v>0</v>
      </c>
      <c r="S58" s="172">
        <f>SUMIFS('Entry Data'!Y:Y,'Entry Data'!AN:AN,B58&amp;$F$1&amp;$S$4&amp;$Q$3&amp;$M$2)</f>
        <v>0</v>
      </c>
      <c r="T58" s="173">
        <f t="shared" si="2"/>
        <v>3386200</v>
      </c>
      <c r="U58" s="196">
        <f t="shared" si="4"/>
        <v>0.81755737170588028</v>
      </c>
      <c r="V58" s="197">
        <f t="shared" si="5"/>
        <v>2677500.3923367579</v>
      </c>
      <c r="W58" s="197">
        <f t="shared" si="3"/>
        <v>6063700.3923367579</v>
      </c>
    </row>
    <row r="59" spans="1:23" x14ac:dyDescent="0.3">
      <c r="A59" s="76">
        <v>53</v>
      </c>
      <c r="B59" s="82" t="str">
        <f>'Master Driver'!B57</f>
        <v>Sulvadlan</v>
      </c>
      <c r="C59" s="164">
        <f>'Master Driver'!C57</f>
        <v>43985</v>
      </c>
      <c r="D59" s="174">
        <f>SUMIFS('Master Driver'!E:E,'Master Driver'!B:B,BMJ!B59)</f>
        <v>3275000</v>
      </c>
      <c r="E59" s="198">
        <f>SUMIFS('Entry Data'!Y:Y,'Entry Data'!AC:AC,BMJ!B59)</f>
        <v>2724900</v>
      </c>
      <c r="F59" s="170">
        <f>SUMIFS('Entry Data'!Y:Y,'Entry Data'!AN:AN,B59&amp;$F$1&amp;$F$4&amp;$F$3&amp;$F$2)</f>
        <v>0</v>
      </c>
      <c r="G59" s="171">
        <f>SUMIFS('Entry Data'!Y:Y,'Entry Data'!AN:AN,B59&amp;$F$1&amp;$G$4&amp;$F$3&amp;$F$2)</f>
        <v>0</v>
      </c>
      <c r="H59" s="171">
        <f>SUMIFS('Entry Data'!Y:Y,'Entry Data'!AN:AN,B59&amp;$F$1&amp;$H$4&amp;$F$3&amp;$F$2)</f>
        <v>0</v>
      </c>
      <c r="I59" s="171">
        <f>SUMIFS('Entry Data'!Y:Y,'Entry Data'!AN:AN,B59&amp;$F$1&amp;$I$4&amp;$F$3&amp;$F$2)</f>
        <v>0</v>
      </c>
      <c r="J59" s="171">
        <f>SUMIFS('Entry Data'!Y:Y,'Entry Data'!AN:AN,B59&amp;$F$1&amp;$J$4&amp;$J$3&amp;$F$2)</f>
        <v>0</v>
      </c>
      <c r="K59" s="171">
        <f>SUMIFS('Entry Data'!Y:Y,'Entry Data'!AN:AN,B59&amp;$F$1&amp;$K$4&amp;$J$3&amp;$F$2)</f>
        <v>0</v>
      </c>
      <c r="L59" s="172">
        <f>SUMIFS('Entry Data'!Y:Y,'Entry Data'!AN:AN,B59&amp;$F$1&amp;$L$4&amp;$J$3&amp;$F$2)</f>
        <v>0</v>
      </c>
      <c r="M59" s="170">
        <f>SUMIFS('Entry Data'!Y:Y,'Entry Data'!AN:AN,B59&amp;$F$1&amp;$M$4&amp;$M$3&amp;$M$2)</f>
        <v>0</v>
      </c>
      <c r="N59" s="171">
        <f>SUMIFS('Entry Data'!Y:Y,'Entry Data'!AN:AN,B59&amp;$F$1&amp;$N$4&amp;$M$3&amp;$M$2)</f>
        <v>0</v>
      </c>
      <c r="O59" s="171">
        <f>SUMIFS('Entry Data'!Y:Y,'Entry Data'!AN:AN,B59&amp;$F$1&amp;$O$4&amp;$M$3&amp;$M$2)</f>
        <v>0</v>
      </c>
      <c r="P59" s="171">
        <f>SUMIFS('Entry Data'!Y:Y,'Entry Data'!AN:AN,B59&amp;$F$1&amp;$P$4&amp;$M$3&amp;$M$2)</f>
        <v>0</v>
      </c>
      <c r="Q59" s="171">
        <f>SUMIFS('Entry Data'!Y:Y,'Entry Data'!AN:AN,B59&amp;$F$1&amp;$Q$4&amp;$Q$3&amp;$M$2)</f>
        <v>0</v>
      </c>
      <c r="R59" s="171">
        <f>SUMIFS('Entry Data'!Y:Y,'Entry Data'!AN:AN,B59&amp;$F$1&amp;$R$4&amp;$Q$3&amp;$M$2)</f>
        <v>0</v>
      </c>
      <c r="S59" s="172">
        <f>SUMIFS('Entry Data'!Y:Y,'Entry Data'!AN:AN,B59&amp;$F$1&amp;$S$4&amp;$Q$3&amp;$M$2)</f>
        <v>0</v>
      </c>
      <c r="T59" s="173">
        <f t="shared" si="2"/>
        <v>0</v>
      </c>
      <c r="U59" s="196">
        <f t="shared" si="4"/>
        <v>0</v>
      </c>
      <c r="V59" s="197">
        <f t="shared" si="5"/>
        <v>0</v>
      </c>
      <c r="W59" s="197">
        <f t="shared" si="3"/>
        <v>0</v>
      </c>
    </row>
    <row r="60" spans="1:23" x14ac:dyDescent="0.3">
      <c r="A60" s="76">
        <v>54</v>
      </c>
      <c r="B60" s="82" t="str">
        <f>'Master Driver'!B58</f>
        <v>Nurzaenal Abidin</v>
      </c>
      <c r="C60" s="164">
        <f>'Master Driver'!C58</f>
        <v>44084</v>
      </c>
      <c r="D60" s="174">
        <f>SUMIFS('Master Driver'!E:E,'Master Driver'!B:B,BMJ!B60)</f>
        <v>3275000</v>
      </c>
      <c r="E60" s="198">
        <f>SUMIFS('Entry Data'!Y:Y,'Entry Data'!AC:AC,BMJ!B60)</f>
        <v>3942400</v>
      </c>
      <c r="F60" s="170">
        <f>SUMIFS('Entry Data'!Y:Y,'Entry Data'!AN:AN,B60&amp;$F$1&amp;$F$4&amp;$F$3&amp;$F$2)</f>
        <v>1900000</v>
      </c>
      <c r="G60" s="171">
        <f>SUMIFS('Entry Data'!Y:Y,'Entry Data'!AN:AN,B60&amp;$F$1&amp;$G$4&amp;$F$3&amp;$F$2)</f>
        <v>359450</v>
      </c>
      <c r="H60" s="171">
        <f>SUMIFS('Entry Data'!Y:Y,'Entry Data'!AN:AN,B60&amp;$F$1&amp;$H$4&amp;$F$3&amp;$F$2)</f>
        <v>308000</v>
      </c>
      <c r="I60" s="171">
        <f>SUMIFS('Entry Data'!Y:Y,'Entry Data'!AN:AN,B60&amp;$F$1&amp;$I$4&amp;$F$3&amp;$F$2)</f>
        <v>75500</v>
      </c>
      <c r="J60" s="171">
        <f>SUMIFS('Entry Data'!Y:Y,'Entry Data'!AN:AN,B60&amp;$F$1&amp;$J$4&amp;$J$3&amp;$F$2)</f>
        <v>0</v>
      </c>
      <c r="K60" s="171">
        <f>SUMIFS('Entry Data'!Y:Y,'Entry Data'!AN:AN,B60&amp;$F$1&amp;$K$4&amp;$J$3&amp;$F$2)</f>
        <v>0</v>
      </c>
      <c r="L60" s="172">
        <f>SUMIFS('Entry Data'!Y:Y,'Entry Data'!AN:AN,B60&amp;$F$1&amp;$L$4&amp;$J$3&amp;$F$2)</f>
        <v>0</v>
      </c>
      <c r="M60" s="170">
        <f>SUMIFS('Entry Data'!Y:Y,'Entry Data'!AN:AN,B60&amp;$F$1&amp;$M$4&amp;$M$3&amp;$M$2)</f>
        <v>82500</v>
      </c>
      <c r="N60" s="171">
        <f>SUMIFS('Entry Data'!Y:Y,'Entry Data'!AN:AN,B60&amp;$F$1&amp;$N$4&amp;$M$3&amp;$M$2)</f>
        <v>31200</v>
      </c>
      <c r="O60" s="171">
        <f>SUMIFS('Entry Data'!Y:Y,'Entry Data'!AN:AN,B60&amp;$F$1&amp;$O$4&amp;$M$3&amp;$M$2)</f>
        <v>34450</v>
      </c>
      <c r="P60" s="171">
        <f>SUMIFS('Entry Data'!Y:Y,'Entry Data'!AN:AN,B60&amp;$F$1&amp;$P$4&amp;$M$3&amp;$M$2)</f>
        <v>0</v>
      </c>
      <c r="Q60" s="171">
        <f>SUMIFS('Entry Data'!Y:Y,'Entry Data'!AN:AN,B60&amp;$F$1&amp;$Q$4&amp;$Q$3&amp;$M$2)</f>
        <v>76000</v>
      </c>
      <c r="R60" s="171">
        <f>SUMIFS('Entry Data'!Y:Y,'Entry Data'!AN:AN,B60&amp;$F$1&amp;$R$4&amp;$Q$3&amp;$M$2)</f>
        <v>45000</v>
      </c>
      <c r="S60" s="172">
        <f>SUMIFS('Entry Data'!Y:Y,'Entry Data'!AN:AN,B60&amp;$F$1&amp;$S$4&amp;$Q$3&amp;$M$2)</f>
        <v>48500</v>
      </c>
      <c r="T60" s="173">
        <f t="shared" si="2"/>
        <v>2960600</v>
      </c>
      <c r="U60" s="196">
        <f t="shared" si="4"/>
        <v>0.75096387987012991</v>
      </c>
      <c r="V60" s="197">
        <f t="shared" si="5"/>
        <v>2459406.7065746756</v>
      </c>
      <c r="W60" s="197">
        <f t="shared" si="3"/>
        <v>5420006.7065746756</v>
      </c>
    </row>
    <row r="61" spans="1:23" x14ac:dyDescent="0.3">
      <c r="A61" s="76">
        <v>55</v>
      </c>
      <c r="B61" s="82" t="str">
        <f>'Master Driver'!B59</f>
        <v>Ahmad Riyadi</v>
      </c>
      <c r="C61" s="164">
        <f>'Master Driver'!C59</f>
        <v>44095</v>
      </c>
      <c r="D61" s="174">
        <f>SUMIFS('Master Driver'!E:E,'Master Driver'!B:B,BMJ!B61)</f>
        <v>3275000</v>
      </c>
      <c r="E61" s="198">
        <f>SUMIFS('Entry Data'!Y:Y,'Entry Data'!AC:AC,BMJ!B61)</f>
        <v>0</v>
      </c>
      <c r="F61" s="170">
        <f>SUMIFS('Entry Data'!Y:Y,'Entry Data'!AN:AN,B61&amp;$F$1&amp;$F$4&amp;$F$3&amp;$F$2)</f>
        <v>0</v>
      </c>
      <c r="G61" s="171">
        <f>SUMIFS('Entry Data'!Y:Y,'Entry Data'!AN:AN,B61&amp;$F$1&amp;$G$4&amp;$F$3&amp;$F$2)</f>
        <v>0</v>
      </c>
      <c r="H61" s="171">
        <f>SUMIFS('Entry Data'!Y:Y,'Entry Data'!AN:AN,B61&amp;$F$1&amp;$H$4&amp;$F$3&amp;$F$2)</f>
        <v>0</v>
      </c>
      <c r="I61" s="171">
        <f>SUMIFS('Entry Data'!Y:Y,'Entry Data'!AN:AN,B61&amp;$F$1&amp;$I$4&amp;$F$3&amp;$F$2)</f>
        <v>0</v>
      </c>
      <c r="J61" s="171">
        <f>SUMIFS('Entry Data'!Y:Y,'Entry Data'!AN:AN,B61&amp;$F$1&amp;$J$4&amp;$J$3&amp;$F$2)</f>
        <v>0</v>
      </c>
      <c r="K61" s="171">
        <f>SUMIFS('Entry Data'!Y:Y,'Entry Data'!AN:AN,B61&amp;$F$1&amp;$K$4&amp;$J$3&amp;$F$2)</f>
        <v>0</v>
      </c>
      <c r="L61" s="172">
        <f>SUMIFS('Entry Data'!Y:Y,'Entry Data'!AN:AN,B61&amp;$F$1&amp;$L$4&amp;$J$3&amp;$F$2)</f>
        <v>0</v>
      </c>
      <c r="M61" s="170">
        <f>SUMIFS('Entry Data'!Y:Y,'Entry Data'!AN:AN,B61&amp;$F$1&amp;$M$4&amp;$M$3&amp;$M$2)</f>
        <v>0</v>
      </c>
      <c r="N61" s="171">
        <f>SUMIFS('Entry Data'!Y:Y,'Entry Data'!AN:AN,B61&amp;$F$1&amp;$N$4&amp;$M$3&amp;$M$2)</f>
        <v>0</v>
      </c>
      <c r="O61" s="171">
        <f>SUMIFS('Entry Data'!Y:Y,'Entry Data'!AN:AN,B61&amp;$F$1&amp;$O$4&amp;$M$3&amp;$M$2)</f>
        <v>0</v>
      </c>
      <c r="P61" s="171">
        <f>SUMIFS('Entry Data'!Y:Y,'Entry Data'!AN:AN,B61&amp;$F$1&amp;$P$4&amp;$M$3&amp;$M$2)</f>
        <v>0</v>
      </c>
      <c r="Q61" s="171">
        <f>SUMIFS('Entry Data'!Y:Y,'Entry Data'!AN:AN,B61&amp;$F$1&amp;$Q$4&amp;$Q$3&amp;$M$2)</f>
        <v>0</v>
      </c>
      <c r="R61" s="171">
        <f>SUMIFS('Entry Data'!Y:Y,'Entry Data'!AN:AN,B61&amp;$F$1&amp;$R$4&amp;$Q$3&amp;$M$2)</f>
        <v>0</v>
      </c>
      <c r="S61" s="172">
        <f>SUMIFS('Entry Data'!Y:Y,'Entry Data'!AN:AN,B61&amp;$F$1&amp;$S$4&amp;$Q$3&amp;$M$2)</f>
        <v>0</v>
      </c>
      <c r="T61" s="173">
        <f t="shared" si="2"/>
        <v>0</v>
      </c>
      <c r="U61" s="196" t="str">
        <f t="shared" si="4"/>
        <v/>
      </c>
      <c r="V61" s="197" t="str">
        <f t="shared" si="5"/>
        <v/>
      </c>
      <c r="W61" s="197" t="str">
        <f t="shared" si="3"/>
        <v/>
      </c>
    </row>
    <row r="62" spans="1:23" x14ac:dyDescent="0.3">
      <c r="A62" s="76">
        <v>56</v>
      </c>
      <c r="B62" s="82" t="str">
        <f>'Master Driver'!B60</f>
        <v>Alusdi</v>
      </c>
      <c r="C62" s="164">
        <f>'Master Driver'!C60</f>
        <v>44097</v>
      </c>
      <c r="D62" s="174">
        <f>SUMIFS('Master Driver'!E:E,'Master Driver'!B:B,BMJ!B62)</f>
        <v>3275000</v>
      </c>
      <c r="E62" s="198">
        <f>SUMIFS('Entry Data'!Y:Y,'Entry Data'!AC:AC,BMJ!B62)</f>
        <v>3447850</v>
      </c>
      <c r="F62" s="170">
        <f>SUMIFS('Entry Data'!Y:Y,'Entry Data'!AN:AN,B62&amp;$F$1&amp;$F$4&amp;$F$3&amp;$F$2)</f>
        <v>1750000</v>
      </c>
      <c r="G62" s="171">
        <f>SUMIFS('Entry Data'!Y:Y,'Entry Data'!AN:AN,B62&amp;$F$1&amp;$G$4&amp;$F$3&amp;$F$2)</f>
        <v>414750</v>
      </c>
      <c r="H62" s="171">
        <f>SUMIFS('Entry Data'!Y:Y,'Entry Data'!AN:AN,B62&amp;$F$1&amp;$H$4&amp;$F$3&amp;$F$2)</f>
        <v>431200</v>
      </c>
      <c r="I62" s="171">
        <f>SUMIFS('Entry Data'!Y:Y,'Entry Data'!AN:AN,B62&amp;$F$1&amp;$I$4&amp;$F$3&amp;$F$2)</f>
        <v>566250</v>
      </c>
      <c r="J62" s="171">
        <f>SUMIFS('Entry Data'!Y:Y,'Entry Data'!AN:AN,B62&amp;$F$1&amp;$J$4&amp;$J$3&amp;$F$2)</f>
        <v>0</v>
      </c>
      <c r="K62" s="171">
        <f>SUMIFS('Entry Data'!Y:Y,'Entry Data'!AN:AN,B62&amp;$F$1&amp;$K$4&amp;$J$3&amp;$F$2)</f>
        <v>0</v>
      </c>
      <c r="L62" s="172">
        <f>SUMIFS('Entry Data'!Y:Y,'Entry Data'!AN:AN,B62&amp;$F$1&amp;$L$4&amp;$J$3&amp;$F$2)</f>
        <v>0</v>
      </c>
      <c r="M62" s="170">
        <f>SUMIFS('Entry Data'!Y:Y,'Entry Data'!AN:AN,B62&amp;$F$1&amp;$M$4&amp;$M$3&amp;$M$2)</f>
        <v>0</v>
      </c>
      <c r="N62" s="171">
        <f>SUMIFS('Entry Data'!Y:Y,'Entry Data'!AN:AN,B62&amp;$F$1&amp;$N$4&amp;$M$3&amp;$M$2)</f>
        <v>0</v>
      </c>
      <c r="O62" s="171">
        <f>SUMIFS('Entry Data'!Y:Y,'Entry Data'!AN:AN,B62&amp;$F$1&amp;$O$4&amp;$M$3&amp;$M$2)</f>
        <v>0</v>
      </c>
      <c r="P62" s="171">
        <f>SUMIFS('Entry Data'!Y:Y,'Entry Data'!AN:AN,B62&amp;$F$1&amp;$P$4&amp;$M$3&amp;$M$2)</f>
        <v>0</v>
      </c>
      <c r="Q62" s="171">
        <f>SUMIFS('Entry Data'!Y:Y,'Entry Data'!AN:AN,B62&amp;$F$1&amp;$Q$4&amp;$Q$3&amp;$M$2)</f>
        <v>0</v>
      </c>
      <c r="R62" s="171">
        <f>SUMIFS('Entry Data'!Y:Y,'Entry Data'!AN:AN,B62&amp;$F$1&amp;$R$4&amp;$Q$3&amp;$M$2)</f>
        <v>0</v>
      </c>
      <c r="S62" s="172">
        <f>SUMIFS('Entry Data'!Y:Y,'Entry Data'!AN:AN,B62&amp;$F$1&amp;$S$4&amp;$Q$3&amp;$M$2)</f>
        <v>0</v>
      </c>
      <c r="T62" s="173">
        <f t="shared" si="2"/>
        <v>3162200</v>
      </c>
      <c r="U62" s="196">
        <f t="shared" si="4"/>
        <v>0.9171512681816204</v>
      </c>
      <c r="V62" s="197">
        <f t="shared" si="5"/>
        <v>3003670.4032948068</v>
      </c>
      <c r="W62" s="197">
        <f t="shared" si="3"/>
        <v>6165870.4032948073</v>
      </c>
    </row>
    <row r="63" spans="1:23" x14ac:dyDescent="0.3">
      <c r="A63" s="76">
        <v>57</v>
      </c>
      <c r="B63" s="82" t="str">
        <f>'Master Driver'!B61</f>
        <v>Arman</v>
      </c>
      <c r="C63" s="164">
        <f>'Master Driver'!C61</f>
        <v>44146</v>
      </c>
      <c r="D63" s="174">
        <f>SUMIFS('Master Driver'!E:E,'Master Driver'!B:B,BMJ!B63)</f>
        <v>3275000</v>
      </c>
      <c r="E63" s="198">
        <f>SUMIFS('Entry Data'!Y:Y,'Entry Data'!AC:AC,BMJ!B63)</f>
        <v>4752500</v>
      </c>
      <c r="F63" s="170">
        <f>SUMIFS('Entry Data'!Y:Y,'Entry Data'!AN:AN,B63&amp;$F$1&amp;$F$4&amp;$F$3&amp;$F$2)</f>
        <v>100000</v>
      </c>
      <c r="G63" s="171">
        <f>SUMIFS('Entry Data'!Y:Y,'Entry Data'!AN:AN,B63&amp;$F$1&amp;$G$4&amp;$F$3&amp;$F$2)</f>
        <v>27650</v>
      </c>
      <c r="H63" s="171">
        <f>SUMIFS('Entry Data'!Y:Y,'Entry Data'!AN:AN,B63&amp;$F$1&amp;$H$4&amp;$F$3&amp;$F$2)</f>
        <v>30800</v>
      </c>
      <c r="I63" s="171">
        <f>SUMIFS('Entry Data'!Y:Y,'Entry Data'!AN:AN,B63&amp;$F$1&amp;$I$4&amp;$F$3&amp;$F$2)</f>
        <v>0</v>
      </c>
      <c r="J63" s="171">
        <f>SUMIFS('Entry Data'!Y:Y,'Entry Data'!AN:AN,B63&amp;$F$1&amp;$J$4&amp;$J$3&amp;$F$2)</f>
        <v>0</v>
      </c>
      <c r="K63" s="171">
        <f>SUMIFS('Entry Data'!Y:Y,'Entry Data'!AN:AN,B63&amp;$F$1&amp;$K$4&amp;$J$3&amp;$F$2)</f>
        <v>0</v>
      </c>
      <c r="L63" s="172">
        <f>SUMIFS('Entry Data'!Y:Y,'Entry Data'!AN:AN,B63&amp;$F$1&amp;$L$4&amp;$J$3&amp;$F$2)</f>
        <v>0</v>
      </c>
      <c r="M63" s="170">
        <f>SUMIFS('Entry Data'!Y:Y,'Entry Data'!AN:AN,B63&amp;$F$1&amp;$M$4&amp;$M$3&amp;$M$2)</f>
        <v>440000</v>
      </c>
      <c r="N63" s="171">
        <f>SUMIFS('Entry Data'!Y:Y,'Entry Data'!AN:AN,B63&amp;$F$1&amp;$N$4&amp;$M$3&amp;$M$2)</f>
        <v>124800</v>
      </c>
      <c r="O63" s="171">
        <f>SUMIFS('Entry Data'!Y:Y,'Entry Data'!AN:AN,B63&amp;$F$1&amp;$O$4&amp;$M$3&amp;$M$2)</f>
        <v>137800</v>
      </c>
      <c r="P63" s="171">
        <f>SUMIFS('Entry Data'!Y:Y,'Entry Data'!AN:AN,B63&amp;$F$1&amp;$P$4&amp;$M$3&amp;$M$2)</f>
        <v>126000</v>
      </c>
      <c r="Q63" s="171">
        <f>SUMIFS('Entry Data'!Y:Y,'Entry Data'!AN:AN,B63&amp;$F$1&amp;$Q$4&amp;$Q$3&amp;$M$2)</f>
        <v>0</v>
      </c>
      <c r="R63" s="171">
        <f>SUMIFS('Entry Data'!Y:Y,'Entry Data'!AN:AN,B63&amp;$F$1&amp;$R$4&amp;$Q$3&amp;$M$2)</f>
        <v>0</v>
      </c>
      <c r="S63" s="172">
        <f>SUMIFS('Entry Data'!Y:Y,'Entry Data'!AN:AN,B63&amp;$F$1&amp;$S$4&amp;$Q$3&amp;$M$2)</f>
        <v>0</v>
      </c>
      <c r="T63" s="173">
        <f t="shared" si="2"/>
        <v>987050</v>
      </c>
      <c r="U63" s="196">
        <f t="shared" si="4"/>
        <v>0.20769068911099423</v>
      </c>
      <c r="V63" s="197">
        <f t="shared" si="5"/>
        <v>680187.00683850609</v>
      </c>
      <c r="W63" s="197">
        <f t="shared" si="3"/>
        <v>1667237.0068385061</v>
      </c>
    </row>
    <row r="64" spans="1:23" x14ac:dyDescent="0.3">
      <c r="A64" s="76">
        <v>58</v>
      </c>
      <c r="B64" s="82" t="str">
        <f>'Master Driver'!B62</f>
        <v>Zulkifli Haribu</v>
      </c>
      <c r="C64" s="164">
        <f>'Master Driver'!C62</f>
        <v>44146</v>
      </c>
      <c r="D64" s="174">
        <f>SUMIFS('Master Driver'!E:E,'Master Driver'!B:B,BMJ!B64)</f>
        <v>3275000</v>
      </c>
      <c r="E64" s="198">
        <f>SUMIFS('Entry Data'!Y:Y,'Entry Data'!AC:AC,BMJ!B64)</f>
        <v>3448100</v>
      </c>
      <c r="F64" s="170">
        <f>SUMIFS('Entry Data'!Y:Y,'Entry Data'!AN:AN,B64&amp;$F$1&amp;$F$4&amp;$F$3&amp;$F$2)</f>
        <v>100000</v>
      </c>
      <c r="G64" s="171">
        <f>SUMIFS('Entry Data'!Y:Y,'Entry Data'!AN:AN,B64&amp;$F$1&amp;$G$4&amp;$F$3&amp;$F$2)</f>
        <v>0</v>
      </c>
      <c r="H64" s="171">
        <f>SUMIFS('Entry Data'!Y:Y,'Entry Data'!AN:AN,B64&amp;$F$1&amp;$H$4&amp;$F$3&amp;$F$2)</f>
        <v>0</v>
      </c>
      <c r="I64" s="171">
        <f>SUMIFS('Entry Data'!Y:Y,'Entry Data'!AN:AN,B64&amp;$F$1&amp;$I$4&amp;$F$3&amp;$F$2)</f>
        <v>37750</v>
      </c>
      <c r="J64" s="171">
        <f>SUMIFS('Entry Data'!Y:Y,'Entry Data'!AN:AN,B64&amp;$F$1&amp;$J$4&amp;$J$3&amp;$F$2)</f>
        <v>0</v>
      </c>
      <c r="K64" s="171">
        <f>SUMIFS('Entry Data'!Y:Y,'Entry Data'!AN:AN,B64&amp;$F$1&amp;$K$4&amp;$J$3&amp;$F$2)</f>
        <v>0</v>
      </c>
      <c r="L64" s="172">
        <f>SUMIFS('Entry Data'!Y:Y,'Entry Data'!AN:AN,B64&amp;$F$1&amp;$L$4&amp;$J$3&amp;$F$2)</f>
        <v>0</v>
      </c>
      <c r="M64" s="170">
        <f>SUMIFS('Entry Data'!Y:Y,'Entry Data'!AN:AN,B64&amp;$F$1&amp;$M$4&amp;$M$3&amp;$M$2)</f>
        <v>742500</v>
      </c>
      <c r="N64" s="171">
        <f>SUMIFS('Entry Data'!Y:Y,'Entry Data'!AN:AN,B64&amp;$F$1&amp;$N$4&amp;$M$3&amp;$M$2)</f>
        <v>280800</v>
      </c>
      <c r="O64" s="171">
        <f>SUMIFS('Entry Data'!Y:Y,'Entry Data'!AN:AN,B64&amp;$F$1&amp;$O$4&amp;$M$3&amp;$M$2)</f>
        <v>172250</v>
      </c>
      <c r="P64" s="171">
        <f>SUMIFS('Entry Data'!Y:Y,'Entry Data'!AN:AN,B64&amp;$F$1&amp;$P$4&amp;$M$3&amp;$M$2)</f>
        <v>84000</v>
      </c>
      <c r="Q64" s="171">
        <f>SUMIFS('Entry Data'!Y:Y,'Entry Data'!AN:AN,B64&amp;$F$1&amp;$Q$4&amp;$Q$3&amp;$M$2)</f>
        <v>760000</v>
      </c>
      <c r="R64" s="171">
        <f>SUMIFS('Entry Data'!Y:Y,'Entry Data'!AN:AN,B64&amp;$F$1&amp;$R$4&amp;$Q$3&amp;$M$2)</f>
        <v>270000</v>
      </c>
      <c r="S64" s="172">
        <f>SUMIFS('Entry Data'!Y:Y,'Entry Data'!AN:AN,B64&amp;$F$1&amp;$S$4&amp;$Q$3&amp;$M$2)</f>
        <v>145500</v>
      </c>
      <c r="T64" s="173">
        <f t="shared" si="2"/>
        <v>2592800</v>
      </c>
      <c r="U64" s="196">
        <f t="shared" si="4"/>
        <v>0.75195034946782291</v>
      </c>
      <c r="V64" s="197">
        <f t="shared" si="5"/>
        <v>2462637.3945071199</v>
      </c>
      <c r="W64" s="197">
        <f t="shared" si="3"/>
        <v>5055437.3945071194</v>
      </c>
    </row>
    <row r="65" spans="1:23" x14ac:dyDescent="0.3">
      <c r="A65" s="179">
        <v>59</v>
      </c>
      <c r="B65" s="180" t="str">
        <f>'Master Driver'!B63</f>
        <v>Awaluddin</v>
      </c>
      <c r="C65" s="181">
        <f>'Master Driver'!C63</f>
        <v>44163</v>
      </c>
      <c r="D65" s="174">
        <f>SUMIFS('Master Driver'!E:E,'Master Driver'!B:B,BMJ!B65)</f>
        <v>3275000</v>
      </c>
      <c r="E65" s="198">
        <f>SUMIFS('Entry Data'!Y:Y,'Entry Data'!AC:AC,BMJ!B65)</f>
        <v>3964950</v>
      </c>
      <c r="F65" s="182">
        <f>SUMIFS('Entry Data'!Y:Y,'Entry Data'!AN:AN,B65&amp;$F$1&amp;$F$4&amp;$F$3&amp;$F$2)</f>
        <v>200000</v>
      </c>
      <c r="G65" s="183">
        <f>SUMIFS('Entry Data'!Y:Y,'Entry Data'!AN:AN,B65&amp;$F$1&amp;$G$4&amp;$F$3&amp;$F$2)</f>
        <v>0</v>
      </c>
      <c r="H65" s="183">
        <f>SUMIFS('Entry Data'!Y:Y,'Entry Data'!AN:AN,B65&amp;$F$1&amp;$H$4&amp;$F$3&amp;$F$2)</f>
        <v>30800</v>
      </c>
      <c r="I65" s="183">
        <f>SUMIFS('Entry Data'!Y:Y,'Entry Data'!AN:AN,B65&amp;$F$1&amp;$I$4&amp;$F$3&amp;$F$2)</f>
        <v>0</v>
      </c>
      <c r="J65" s="183">
        <f>SUMIFS('Entry Data'!Y:Y,'Entry Data'!AN:AN,B65&amp;$F$1&amp;$J$4&amp;$J$3&amp;$F$2)</f>
        <v>0</v>
      </c>
      <c r="K65" s="183">
        <f>SUMIFS('Entry Data'!Y:Y,'Entry Data'!AN:AN,B65&amp;$F$1&amp;$K$4&amp;$J$3&amp;$F$2)</f>
        <v>0</v>
      </c>
      <c r="L65" s="184">
        <f>SUMIFS('Entry Data'!Y:Y,'Entry Data'!AN:AN,B65&amp;$F$1&amp;$L$4&amp;$J$3&amp;$F$2)</f>
        <v>0</v>
      </c>
      <c r="M65" s="182">
        <f>SUMIFS('Entry Data'!Y:Y,'Entry Data'!AN:AN,B65&amp;$F$1&amp;$M$4&amp;$M$3&amp;$M$2)</f>
        <v>0</v>
      </c>
      <c r="N65" s="183">
        <f>SUMIFS('Entry Data'!Y:Y,'Entry Data'!AN:AN,B65&amp;$F$1&amp;$N$4&amp;$M$3&amp;$M$2)</f>
        <v>31200</v>
      </c>
      <c r="O65" s="183">
        <f>SUMIFS('Entry Data'!Y:Y,'Entry Data'!AN:AN,B65&amp;$F$1&amp;$O$4&amp;$M$3&amp;$M$2)</f>
        <v>0</v>
      </c>
      <c r="P65" s="183">
        <f>SUMIFS('Entry Data'!Y:Y,'Entry Data'!AN:AN,B65&amp;$F$1&amp;$P$4&amp;$M$3&amp;$M$2)</f>
        <v>0</v>
      </c>
      <c r="Q65" s="183">
        <f>SUMIFS('Entry Data'!Y:Y,'Entry Data'!AN:AN,B65&amp;$F$1&amp;$Q$4&amp;$Q$3&amp;$M$2)</f>
        <v>114000</v>
      </c>
      <c r="R65" s="183">
        <f>SUMIFS('Entry Data'!Y:Y,'Entry Data'!AN:AN,B65&amp;$F$1&amp;$R$4&amp;$Q$3&amp;$M$2)</f>
        <v>45000</v>
      </c>
      <c r="S65" s="184">
        <f>SUMIFS('Entry Data'!Y:Y,'Entry Data'!AN:AN,B65&amp;$F$1&amp;$S$4&amp;$Q$3&amp;$M$2)</f>
        <v>0</v>
      </c>
      <c r="T65" s="178">
        <f t="shared" si="2"/>
        <v>421000</v>
      </c>
      <c r="U65" s="196">
        <f t="shared" si="4"/>
        <v>0.10618040580587397</v>
      </c>
      <c r="V65" s="197">
        <f t="shared" si="5"/>
        <v>347740.82901423727</v>
      </c>
      <c r="W65" s="197">
        <f t="shared" si="3"/>
        <v>768740.82901423727</v>
      </c>
    </row>
    <row r="66" spans="1:23" ht="22.5" customHeight="1" x14ac:dyDescent="0.3">
      <c r="A66" s="187"/>
      <c r="B66" s="188"/>
      <c r="C66" s="189"/>
      <c r="D66" s="190"/>
      <c r="E66" s="190"/>
      <c r="F66" s="190"/>
      <c r="G66" s="190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1"/>
      <c r="T66" s="192">
        <f>SUBTOTAL(9,T7:T65)</f>
        <v>71834700</v>
      </c>
      <c r="U66" s="188"/>
      <c r="V66" s="199">
        <f>SUBTOTAL(9,V7:V65)</f>
        <v>72651025.772397876</v>
      </c>
      <c r="W66" s="199">
        <f>SUBTOTAL(9,W7:W65)</f>
        <v>144485725.77239788</v>
      </c>
    </row>
  </sheetData>
  <autoFilter ref="A6:W65"/>
  <mergeCells count="15">
    <mergeCell ref="W1:W4"/>
    <mergeCell ref="U1:V4"/>
    <mergeCell ref="T1:T4"/>
    <mergeCell ref="A1:A3"/>
    <mergeCell ref="B1:B3"/>
    <mergeCell ref="C1:C3"/>
    <mergeCell ref="D1:D3"/>
    <mergeCell ref="E1:E3"/>
    <mergeCell ref="F1:S1"/>
    <mergeCell ref="F3:I3"/>
    <mergeCell ref="J3:L3"/>
    <mergeCell ref="F2:L2"/>
    <mergeCell ref="M2:S2"/>
    <mergeCell ref="M3:P3"/>
    <mergeCell ref="Q3:S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W66"/>
  <sheetViews>
    <sheetView workbookViewId="0">
      <pane ySplit="6" topLeftCell="A16" activePane="bottomLeft" state="frozen"/>
      <selection pane="bottomLeft" activeCell="V7" sqref="V7"/>
    </sheetView>
  </sheetViews>
  <sheetFormatPr defaultRowHeight="13.5" x14ac:dyDescent="0.3"/>
  <cols>
    <col min="1" max="1" width="3.7109375" style="5" customWidth="1"/>
    <col min="2" max="2" width="19.85546875" style="5" customWidth="1"/>
    <col min="3" max="3" width="13.28515625" style="166" customWidth="1"/>
    <col min="4" max="5" width="12.7109375" style="174" customWidth="1"/>
    <col min="6" max="6" width="9.85546875" style="174" customWidth="1"/>
    <col min="7" max="12" width="8.42578125" style="174" customWidth="1"/>
    <col min="13" max="13" width="8.85546875" style="174" customWidth="1"/>
    <col min="14" max="16" width="8.42578125" style="174" customWidth="1"/>
    <col min="17" max="17" width="9" style="174" customWidth="1"/>
    <col min="18" max="19" width="8.42578125" style="174" customWidth="1"/>
    <col min="20" max="20" width="18" style="174" customWidth="1"/>
    <col min="21" max="21" width="5.42578125" style="5" customWidth="1"/>
    <col min="22" max="22" width="13.140625" style="174" customWidth="1"/>
    <col min="23" max="23" width="22.28515625" style="174" customWidth="1"/>
    <col min="24" max="16384" width="9.140625" style="5"/>
  </cols>
  <sheetData>
    <row r="1" spans="1:23" ht="15.75" customHeight="1" x14ac:dyDescent="0.3">
      <c r="A1" s="381" t="s">
        <v>274</v>
      </c>
      <c r="B1" s="381" t="s">
        <v>400</v>
      </c>
      <c r="C1" s="383" t="s">
        <v>397</v>
      </c>
      <c r="D1" s="384" t="s">
        <v>402</v>
      </c>
      <c r="E1" s="375" t="s">
        <v>401</v>
      </c>
      <c r="F1" s="386" t="s">
        <v>183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75" t="s">
        <v>404</v>
      </c>
      <c r="U1" s="377" t="s">
        <v>399</v>
      </c>
      <c r="V1" s="378"/>
      <c r="W1" s="375" t="s">
        <v>403</v>
      </c>
    </row>
    <row r="2" spans="1:23" x14ac:dyDescent="0.3">
      <c r="A2" s="381"/>
      <c r="B2" s="381"/>
      <c r="C2" s="383"/>
      <c r="D2" s="384"/>
      <c r="E2" s="376"/>
      <c r="F2" s="388" t="s">
        <v>385</v>
      </c>
      <c r="G2" s="388"/>
      <c r="H2" s="388"/>
      <c r="I2" s="388"/>
      <c r="J2" s="388"/>
      <c r="K2" s="388"/>
      <c r="L2" s="388"/>
      <c r="M2" s="388" t="s">
        <v>392</v>
      </c>
      <c r="N2" s="388"/>
      <c r="O2" s="388"/>
      <c r="P2" s="388"/>
      <c r="Q2" s="388"/>
      <c r="R2" s="388"/>
      <c r="S2" s="386"/>
      <c r="T2" s="376"/>
      <c r="U2" s="379"/>
      <c r="V2" s="380"/>
      <c r="W2" s="376"/>
    </row>
    <row r="3" spans="1:23" x14ac:dyDescent="0.3">
      <c r="A3" s="382"/>
      <c r="B3" s="382"/>
      <c r="C3" s="377"/>
      <c r="D3" s="385"/>
      <c r="E3" s="376"/>
      <c r="F3" s="388" t="s">
        <v>159</v>
      </c>
      <c r="G3" s="388"/>
      <c r="H3" s="388"/>
      <c r="I3" s="388"/>
      <c r="J3" s="388" t="s">
        <v>160</v>
      </c>
      <c r="K3" s="388"/>
      <c r="L3" s="388"/>
      <c r="M3" s="388" t="s">
        <v>159</v>
      </c>
      <c r="N3" s="388"/>
      <c r="O3" s="388"/>
      <c r="P3" s="388"/>
      <c r="Q3" s="388" t="s">
        <v>160</v>
      </c>
      <c r="R3" s="388"/>
      <c r="S3" s="386"/>
      <c r="T3" s="376"/>
      <c r="U3" s="379"/>
      <c r="V3" s="380"/>
      <c r="W3" s="376"/>
    </row>
    <row r="4" spans="1:23" x14ac:dyDescent="0.3">
      <c r="A4" s="37"/>
      <c r="B4" s="81"/>
      <c r="C4" s="77"/>
      <c r="D4" s="193"/>
      <c r="E4" s="193"/>
      <c r="F4" s="176" t="s">
        <v>386</v>
      </c>
      <c r="G4" s="176" t="s">
        <v>387</v>
      </c>
      <c r="H4" s="176" t="s">
        <v>388</v>
      </c>
      <c r="I4" s="176" t="s">
        <v>389</v>
      </c>
      <c r="J4" s="176" t="s">
        <v>390</v>
      </c>
      <c r="K4" s="176" t="s">
        <v>391</v>
      </c>
      <c r="L4" s="177" t="s">
        <v>387</v>
      </c>
      <c r="M4" s="176" t="s">
        <v>386</v>
      </c>
      <c r="N4" s="176" t="s">
        <v>387</v>
      </c>
      <c r="O4" s="176" t="s">
        <v>388</v>
      </c>
      <c r="P4" s="177" t="s">
        <v>389</v>
      </c>
      <c r="Q4" s="176" t="s">
        <v>390</v>
      </c>
      <c r="R4" s="176" t="s">
        <v>391</v>
      </c>
      <c r="S4" s="177" t="s">
        <v>387</v>
      </c>
      <c r="T4" s="376"/>
      <c r="U4" s="379"/>
      <c r="V4" s="380"/>
      <c r="W4" s="376"/>
    </row>
    <row r="5" spans="1:23" ht="14.25" x14ac:dyDescent="0.3">
      <c r="A5" s="165"/>
      <c r="B5" s="204" t="s">
        <v>258</v>
      </c>
      <c r="C5" s="205" t="s">
        <v>259</v>
      </c>
      <c r="D5" s="206" t="s">
        <v>260</v>
      </c>
      <c r="E5" s="206" t="s">
        <v>261</v>
      </c>
      <c r="F5" s="209" t="s">
        <v>262</v>
      </c>
      <c r="G5" s="209" t="s">
        <v>263</v>
      </c>
      <c r="H5" s="209" t="s">
        <v>405</v>
      </c>
      <c r="I5" s="209" t="s">
        <v>406</v>
      </c>
      <c r="J5" s="209" t="s">
        <v>407</v>
      </c>
      <c r="K5" s="209" t="s">
        <v>408</v>
      </c>
      <c r="L5" s="206" t="s">
        <v>409</v>
      </c>
      <c r="M5" s="209" t="s">
        <v>410</v>
      </c>
      <c r="N5" s="209" t="s">
        <v>411</v>
      </c>
      <c r="O5" s="209" t="s">
        <v>412</v>
      </c>
      <c r="P5" s="206" t="s">
        <v>413</v>
      </c>
      <c r="Q5" s="209" t="s">
        <v>414</v>
      </c>
      <c r="R5" s="209" t="s">
        <v>415</v>
      </c>
      <c r="S5" s="206" t="s">
        <v>416</v>
      </c>
      <c r="T5" s="202" t="s">
        <v>417</v>
      </c>
      <c r="U5" s="208" t="s">
        <v>418</v>
      </c>
      <c r="V5" s="201"/>
      <c r="W5" s="203" t="s">
        <v>419</v>
      </c>
    </row>
    <row r="6" spans="1:23" ht="14.25" x14ac:dyDescent="0.3">
      <c r="A6" s="165"/>
      <c r="B6" s="204"/>
      <c r="C6" s="205"/>
      <c r="D6" s="206"/>
      <c r="E6" s="206"/>
      <c r="F6" s="209"/>
      <c r="G6" s="209"/>
      <c r="H6" s="209"/>
      <c r="I6" s="209"/>
      <c r="J6" s="209"/>
      <c r="K6" s="209"/>
      <c r="L6" s="206"/>
      <c r="M6" s="209"/>
      <c r="N6" s="209"/>
      <c r="O6" s="209"/>
      <c r="P6" s="206"/>
      <c r="Q6" s="209"/>
      <c r="R6" s="209"/>
      <c r="S6" s="206"/>
      <c r="T6" s="202"/>
      <c r="U6" s="208"/>
      <c r="V6" s="201"/>
      <c r="W6" s="203"/>
    </row>
    <row r="7" spans="1:23" x14ac:dyDescent="0.3">
      <c r="A7" s="76">
        <v>1</v>
      </c>
      <c r="B7" s="82" t="str">
        <f>'Master Driver'!B5</f>
        <v>Ahmad Asfuri</v>
      </c>
      <c r="C7" s="164">
        <f>'Master Driver'!C5</f>
        <v>40981</v>
      </c>
      <c r="D7" s="174">
        <f>SUMIFS('Master Driver'!E:E,'Master Driver'!B:B,BTP!B7)</f>
        <v>3275000</v>
      </c>
      <c r="E7" s="198">
        <f>SUMIFS('Entry Data'!Y:Y,'Entry Data'!AC:AC,BTP!B7)</f>
        <v>2595300</v>
      </c>
      <c r="F7" s="175">
        <f>SUMIFS('Entry Data'!Y:Y,'Entry Data'!AN:AN,B7&amp;$F$1&amp;$F$4&amp;$F$3&amp;$F$2)</f>
        <v>0</v>
      </c>
      <c r="G7" s="167">
        <f>SUMIFS('Entry Data'!Y:Y,'Entry Data'!AN:AN,B7&amp;$F$1&amp;$G$4&amp;$F$3&amp;$F$2)</f>
        <v>0</v>
      </c>
      <c r="H7" s="167">
        <f>SUMIFS('Entry Data'!Y:Y,'Entry Data'!AN:AN,B7&amp;$F$1&amp;$H$4&amp;$F$3&amp;$F$2)</f>
        <v>0</v>
      </c>
      <c r="I7" s="167">
        <f>SUMIFS('Entry Data'!Y:Y,'Entry Data'!AN:AN,B7&amp;$F$1&amp;$I$4&amp;$F$3&amp;$F$2)</f>
        <v>0</v>
      </c>
      <c r="J7" s="167">
        <f>SUMIFS('Entry Data'!Y:Y,'Entry Data'!AN:AN,B7&amp;$F$1&amp;$J$4&amp;$J$3&amp;$F$2)</f>
        <v>0</v>
      </c>
      <c r="K7" s="167">
        <f>SUMIFS('Entry Data'!Y:Y,'Entry Data'!AN:AN,B7&amp;$F$1&amp;$K$4&amp;$J$3&amp;$F$2)</f>
        <v>0</v>
      </c>
      <c r="L7" s="168">
        <f>SUMIFS('Entry Data'!Y:Y,'Entry Data'!AN:AN,B7&amp;$F$1&amp;$L$4&amp;$J$3&amp;$F$2)</f>
        <v>0</v>
      </c>
      <c r="M7" s="175">
        <f>SUMIFS('Entry Data'!Y:Y,'Entry Data'!AN:AN,B7&amp;$F$1&amp;$M$4&amp;$M$3&amp;$M$2)</f>
        <v>137500</v>
      </c>
      <c r="N7" s="167">
        <f>SUMIFS('Entry Data'!Y:Y,'Entry Data'!AN:AN,B7&amp;$F$1&amp;$N$4&amp;$M$3&amp;$M$2)</f>
        <v>31200</v>
      </c>
      <c r="O7" s="167">
        <f>SUMIFS('Entry Data'!Y:Y,'Entry Data'!AN:AN,B7&amp;$F$1&amp;$O$4&amp;$M$3&amp;$M$2)</f>
        <v>0</v>
      </c>
      <c r="P7" s="167">
        <f>SUMIFS('Entry Data'!Y:Y,'Entry Data'!AN:AN,B7&amp;$F$1&amp;$P$4&amp;$M$3&amp;$M$2)</f>
        <v>0</v>
      </c>
      <c r="Q7" s="167">
        <f>SUMIFS('Entry Data'!Y:Y,'Entry Data'!AN:AN,B7&amp;$F$1&amp;$Q$4&amp;$Q$3&amp;$M$2)</f>
        <v>0</v>
      </c>
      <c r="R7" s="167">
        <f>SUMIFS('Entry Data'!Y:Y,'Entry Data'!AN:AN,B7&amp;$F$1&amp;$R$4&amp;$Q$3&amp;$M$2)</f>
        <v>0</v>
      </c>
      <c r="S7" s="168">
        <f>SUMIFS('Entry Data'!Y:Y,'Entry Data'!AN:AN,B7&amp;$F$1&amp;$S$4&amp;$Q$3&amp;$M$2)</f>
        <v>0</v>
      </c>
      <c r="T7" s="173">
        <f>SUM(F7:S7)</f>
        <v>168700</v>
      </c>
      <c r="U7" s="196">
        <f t="shared" ref="U7:U38" si="0">IFERROR((T7*100%/E7),"")</f>
        <v>6.5002119215504944E-2</v>
      </c>
      <c r="V7" s="197">
        <f t="shared" ref="V7:V38" si="1">IFERROR((D7*U7),"")</f>
        <v>212881.94043077869</v>
      </c>
      <c r="W7" s="197">
        <f>IFERROR((T7+V7),"")</f>
        <v>381581.94043077866</v>
      </c>
    </row>
    <row r="8" spans="1:23" x14ac:dyDescent="0.3">
      <c r="A8" s="76">
        <v>2</v>
      </c>
      <c r="B8" s="82" t="str">
        <f>'Master Driver'!B6</f>
        <v>Rahman</v>
      </c>
      <c r="C8" s="164">
        <f>'Master Driver'!C6</f>
        <v>42326</v>
      </c>
      <c r="D8" s="174">
        <f>SUMIFS('Master Driver'!E:E,'Master Driver'!B:B,BTP!B8)</f>
        <v>3275000</v>
      </c>
      <c r="E8" s="198">
        <f>SUMIFS('Entry Data'!Y:Y,'Entry Data'!AC:AC,BTP!B8)</f>
        <v>2676050</v>
      </c>
      <c r="F8" s="170">
        <f>SUMIFS('Entry Data'!Y:Y,'Entry Data'!AN:AN,B8&amp;$F$1&amp;$F$4&amp;$F$3&amp;$F$2)</f>
        <v>0</v>
      </c>
      <c r="G8" s="171">
        <f>SUMIFS('Entry Data'!Y:Y,'Entry Data'!AN:AN,B8&amp;$F$1&amp;$G$4&amp;$F$3&amp;$F$2)</f>
        <v>0</v>
      </c>
      <c r="H8" s="171">
        <f>SUMIFS('Entry Data'!Y:Y,'Entry Data'!AN:AN,B8&amp;$F$1&amp;$H$4&amp;$F$3&amp;$F$2)</f>
        <v>0</v>
      </c>
      <c r="I8" s="171">
        <f>SUMIFS('Entry Data'!Y:Y,'Entry Data'!AN:AN,B8&amp;$F$1&amp;$I$4&amp;$F$3&amp;$F$2)</f>
        <v>0</v>
      </c>
      <c r="J8" s="171">
        <f>SUMIFS('Entry Data'!Y:Y,'Entry Data'!AN:AN,B8&amp;$F$1&amp;$J$4&amp;$J$3&amp;$F$2)</f>
        <v>0</v>
      </c>
      <c r="K8" s="171">
        <f>SUMIFS('Entry Data'!Y:Y,'Entry Data'!AN:AN,B8&amp;$F$1&amp;$K$4&amp;$J$3&amp;$F$2)</f>
        <v>0</v>
      </c>
      <c r="L8" s="172">
        <f>SUMIFS('Entry Data'!Y:Y,'Entry Data'!AN:AN,B8&amp;$F$1&amp;$L$4&amp;$J$3&amp;$F$2)</f>
        <v>0</v>
      </c>
      <c r="M8" s="170">
        <f>SUMIFS('Entry Data'!Y:Y,'Entry Data'!AN:AN,B8&amp;$F$1&amp;$M$4&amp;$M$3&amp;$M$2)</f>
        <v>1815000</v>
      </c>
      <c r="N8" s="171">
        <f>SUMIFS('Entry Data'!Y:Y,'Entry Data'!AN:AN,B8&amp;$F$1&amp;$N$4&amp;$M$3&amp;$M$2)</f>
        <v>312000</v>
      </c>
      <c r="O8" s="171">
        <f>SUMIFS('Entry Data'!Y:Y,'Entry Data'!AN:AN,B8&amp;$F$1&amp;$O$4&amp;$M$3&amp;$M$2)</f>
        <v>310050</v>
      </c>
      <c r="P8" s="171">
        <f>SUMIFS('Entry Data'!Y:Y,'Entry Data'!AN:AN,B8&amp;$F$1&amp;$P$4&amp;$M$3&amp;$M$2)</f>
        <v>42000</v>
      </c>
      <c r="Q8" s="171">
        <f>SUMIFS('Entry Data'!Y:Y,'Entry Data'!AN:AN,B8&amp;$F$1&amp;$Q$4&amp;$Q$3&amp;$M$2)</f>
        <v>152000</v>
      </c>
      <c r="R8" s="171">
        <f>SUMIFS('Entry Data'!Y:Y,'Entry Data'!AN:AN,B8&amp;$F$1&amp;$R$4&amp;$Q$3&amp;$M$2)</f>
        <v>45000</v>
      </c>
      <c r="S8" s="172">
        <f>SUMIFS('Entry Data'!Y:Y,'Entry Data'!AN:AN,B8&amp;$F$1&amp;$S$4&amp;$Q$3&amp;$M$2)</f>
        <v>0</v>
      </c>
      <c r="T8" s="173">
        <f t="shared" ref="T8:T65" si="2">SUM(F8:S8)</f>
        <v>2676050</v>
      </c>
      <c r="U8" s="196">
        <f t="shared" si="0"/>
        <v>1</v>
      </c>
      <c r="V8" s="197">
        <f t="shared" si="1"/>
        <v>3275000</v>
      </c>
      <c r="W8" s="197">
        <f t="shared" ref="W8:W65" si="3">IFERROR((T8+V8),"")</f>
        <v>5951050</v>
      </c>
    </row>
    <row r="9" spans="1:23" x14ac:dyDescent="0.3">
      <c r="A9" s="76">
        <v>3</v>
      </c>
      <c r="B9" s="82" t="str">
        <f>'Master Driver'!B7</f>
        <v>Roni Irfansyah</v>
      </c>
      <c r="C9" s="164">
        <f>'Master Driver'!C7</f>
        <v>42348</v>
      </c>
      <c r="D9" s="174">
        <f>SUMIFS('Master Driver'!E:E,'Master Driver'!B:B,BTP!B9)</f>
        <v>3275000</v>
      </c>
      <c r="E9" s="198">
        <f>SUMIFS('Entry Data'!Y:Y,'Entry Data'!AC:AC,BTP!B9)</f>
        <v>4003450</v>
      </c>
      <c r="F9" s="170">
        <f>SUMIFS('Entry Data'!Y:Y,'Entry Data'!AN:AN,B9&amp;$F$1&amp;$F$4&amp;$F$3&amp;$F$2)</f>
        <v>0</v>
      </c>
      <c r="G9" s="171">
        <f>SUMIFS('Entry Data'!Y:Y,'Entry Data'!AN:AN,B9&amp;$F$1&amp;$G$4&amp;$F$3&amp;$F$2)</f>
        <v>0</v>
      </c>
      <c r="H9" s="171">
        <f>SUMIFS('Entry Data'!Y:Y,'Entry Data'!AN:AN,B9&amp;$F$1&amp;$H$4&amp;$F$3&amp;$F$2)</f>
        <v>0</v>
      </c>
      <c r="I9" s="171">
        <f>SUMIFS('Entry Data'!Y:Y,'Entry Data'!AN:AN,B9&amp;$F$1&amp;$I$4&amp;$F$3&amp;$F$2)</f>
        <v>0</v>
      </c>
      <c r="J9" s="171">
        <f>SUMIFS('Entry Data'!Y:Y,'Entry Data'!AN:AN,B9&amp;$F$1&amp;$J$4&amp;$J$3&amp;$F$2)</f>
        <v>0</v>
      </c>
      <c r="K9" s="171">
        <f>SUMIFS('Entry Data'!Y:Y,'Entry Data'!AN:AN,B9&amp;$F$1&amp;$K$4&amp;$J$3&amp;$F$2)</f>
        <v>0</v>
      </c>
      <c r="L9" s="172">
        <f>SUMIFS('Entry Data'!Y:Y,'Entry Data'!AN:AN,B9&amp;$F$1&amp;$L$4&amp;$J$3&amp;$F$2)</f>
        <v>0</v>
      </c>
      <c r="M9" s="170">
        <f>SUMIFS('Entry Data'!Y:Y,'Entry Data'!AN:AN,B9&amp;$F$1&amp;$M$4&amp;$M$3&amp;$M$2)</f>
        <v>2365000</v>
      </c>
      <c r="N9" s="171">
        <f>SUMIFS('Entry Data'!Y:Y,'Entry Data'!AN:AN,B9&amp;$F$1&amp;$N$4&amp;$M$3&amp;$M$2)</f>
        <v>592800</v>
      </c>
      <c r="O9" s="171">
        <f>SUMIFS('Entry Data'!Y:Y,'Entry Data'!AN:AN,B9&amp;$F$1&amp;$O$4&amp;$M$3&amp;$M$2)</f>
        <v>551200</v>
      </c>
      <c r="P9" s="171">
        <f>SUMIFS('Entry Data'!Y:Y,'Entry Data'!AN:AN,B9&amp;$F$1&amp;$P$4&amp;$M$3&amp;$M$2)</f>
        <v>336000</v>
      </c>
      <c r="Q9" s="171">
        <f>SUMIFS('Entry Data'!Y:Y,'Entry Data'!AN:AN,B9&amp;$F$1&amp;$Q$4&amp;$Q$3&amp;$M$2)</f>
        <v>0</v>
      </c>
      <c r="R9" s="171">
        <f>SUMIFS('Entry Data'!Y:Y,'Entry Data'!AN:AN,B9&amp;$F$1&amp;$R$4&amp;$Q$3&amp;$M$2)</f>
        <v>0</v>
      </c>
      <c r="S9" s="172">
        <f>SUMIFS('Entry Data'!Y:Y,'Entry Data'!AN:AN,B9&amp;$F$1&amp;$S$4&amp;$Q$3&amp;$M$2)</f>
        <v>0</v>
      </c>
      <c r="T9" s="173">
        <f t="shared" si="2"/>
        <v>3845000</v>
      </c>
      <c r="U9" s="196">
        <f t="shared" si="0"/>
        <v>0.96042163633865796</v>
      </c>
      <c r="V9" s="197">
        <f t="shared" si="1"/>
        <v>3145380.8590091048</v>
      </c>
      <c r="W9" s="197">
        <f t="shared" si="3"/>
        <v>6990380.8590091048</v>
      </c>
    </row>
    <row r="10" spans="1:23" x14ac:dyDescent="0.3">
      <c r="A10" s="76">
        <v>4</v>
      </c>
      <c r="B10" s="82" t="str">
        <f>'Master Driver'!B8</f>
        <v>Agus Suwantono</v>
      </c>
      <c r="C10" s="164">
        <f>'Master Driver'!C8</f>
        <v>42391</v>
      </c>
      <c r="D10" s="174">
        <f>SUMIFS('Master Driver'!E:E,'Master Driver'!B:B,BTP!B10)</f>
        <v>3275000</v>
      </c>
      <c r="E10" s="198">
        <f>SUMIFS('Entry Data'!Y:Y,'Entry Data'!AC:AC,BTP!B10)</f>
        <v>4906300</v>
      </c>
      <c r="F10" s="170">
        <f>SUMIFS('Entry Data'!Y:Y,'Entry Data'!AN:AN,B10&amp;$F$1&amp;$F$4&amp;$F$3&amp;$F$2)</f>
        <v>0</v>
      </c>
      <c r="G10" s="171">
        <f>SUMIFS('Entry Data'!Y:Y,'Entry Data'!AN:AN,B10&amp;$F$1&amp;$G$4&amp;$F$3&amp;$F$2)</f>
        <v>0</v>
      </c>
      <c r="H10" s="171">
        <f>SUMIFS('Entry Data'!Y:Y,'Entry Data'!AN:AN,B10&amp;$F$1&amp;$H$4&amp;$F$3&amp;$F$2)</f>
        <v>0</v>
      </c>
      <c r="I10" s="171">
        <f>SUMIFS('Entry Data'!Y:Y,'Entry Data'!AN:AN,B10&amp;$F$1&amp;$I$4&amp;$F$3&amp;$F$2)</f>
        <v>0</v>
      </c>
      <c r="J10" s="171">
        <f>SUMIFS('Entry Data'!Y:Y,'Entry Data'!AN:AN,B10&amp;$F$1&amp;$J$4&amp;$J$3&amp;$F$2)</f>
        <v>0</v>
      </c>
      <c r="K10" s="171">
        <f>SUMIFS('Entry Data'!Y:Y,'Entry Data'!AN:AN,B10&amp;$F$1&amp;$K$4&amp;$J$3&amp;$F$2)</f>
        <v>0</v>
      </c>
      <c r="L10" s="172">
        <f>SUMIFS('Entry Data'!Y:Y,'Entry Data'!AN:AN,B10&amp;$F$1&amp;$L$4&amp;$J$3&amp;$F$2)</f>
        <v>0</v>
      </c>
      <c r="M10" s="170">
        <f>SUMIFS('Entry Data'!Y:Y,'Entry Data'!AN:AN,B10&amp;$F$1&amp;$M$4&amp;$M$3&amp;$M$2)</f>
        <v>2337500</v>
      </c>
      <c r="N10" s="171">
        <f>SUMIFS('Entry Data'!Y:Y,'Entry Data'!AN:AN,B10&amp;$F$1&amp;$N$4&amp;$M$3&amp;$M$2)</f>
        <v>561600</v>
      </c>
      <c r="O10" s="171">
        <f>SUMIFS('Entry Data'!Y:Y,'Entry Data'!AN:AN,B10&amp;$F$1&amp;$O$4&amp;$M$3&amp;$M$2)</f>
        <v>585650</v>
      </c>
      <c r="P10" s="171">
        <f>SUMIFS('Entry Data'!Y:Y,'Entry Data'!AN:AN,B10&amp;$F$1&amp;$P$4&amp;$M$3&amp;$M$2)</f>
        <v>210000</v>
      </c>
      <c r="Q10" s="171">
        <f>SUMIFS('Entry Data'!Y:Y,'Entry Data'!AN:AN,B10&amp;$F$1&amp;$Q$4&amp;$Q$3&amp;$M$2)</f>
        <v>418000</v>
      </c>
      <c r="R10" s="171">
        <f>SUMIFS('Entry Data'!Y:Y,'Entry Data'!AN:AN,B10&amp;$F$1&amp;$R$4&amp;$Q$3&amp;$M$2)</f>
        <v>225000</v>
      </c>
      <c r="S10" s="172">
        <f>SUMIFS('Entry Data'!Y:Y,'Entry Data'!AN:AN,B10&amp;$F$1&amp;$S$4&amp;$Q$3&amp;$M$2)</f>
        <v>48500</v>
      </c>
      <c r="T10" s="173">
        <f t="shared" si="2"/>
        <v>4386250</v>
      </c>
      <c r="U10" s="196">
        <f t="shared" si="0"/>
        <v>0.89400362798850452</v>
      </c>
      <c r="V10" s="197">
        <f t="shared" si="1"/>
        <v>2927861.8816623525</v>
      </c>
      <c r="W10" s="197">
        <f t="shared" si="3"/>
        <v>7314111.881662352</v>
      </c>
    </row>
    <row r="11" spans="1:23" x14ac:dyDescent="0.3">
      <c r="A11" s="76">
        <v>5</v>
      </c>
      <c r="B11" s="82" t="str">
        <f>'Master Driver'!B9</f>
        <v>Saipul Bahri</v>
      </c>
      <c r="C11" s="164">
        <f>'Master Driver'!C9</f>
        <v>42436</v>
      </c>
      <c r="D11" s="174">
        <f>SUMIFS('Master Driver'!E:E,'Master Driver'!B:B,BTP!B11)</f>
        <v>3275000</v>
      </c>
      <c r="E11" s="198">
        <f>SUMIFS('Entry Data'!Y:Y,'Entry Data'!AC:AC,BTP!B11)</f>
        <v>3316500</v>
      </c>
      <c r="F11" s="170">
        <f>SUMIFS('Entry Data'!Y:Y,'Entry Data'!AN:AN,B11&amp;$F$1&amp;$F$4&amp;$F$3&amp;$F$2)</f>
        <v>0</v>
      </c>
      <c r="G11" s="171">
        <f>SUMIFS('Entry Data'!Y:Y,'Entry Data'!AN:AN,B11&amp;$F$1&amp;$G$4&amp;$F$3&amp;$F$2)</f>
        <v>0</v>
      </c>
      <c r="H11" s="171">
        <f>SUMIFS('Entry Data'!Y:Y,'Entry Data'!AN:AN,B11&amp;$F$1&amp;$H$4&amp;$F$3&amp;$F$2)</f>
        <v>0</v>
      </c>
      <c r="I11" s="171">
        <f>SUMIFS('Entry Data'!Y:Y,'Entry Data'!AN:AN,B11&amp;$F$1&amp;$I$4&amp;$F$3&amp;$F$2)</f>
        <v>0</v>
      </c>
      <c r="J11" s="171">
        <f>SUMIFS('Entry Data'!Y:Y,'Entry Data'!AN:AN,B11&amp;$F$1&amp;$J$4&amp;$J$3&amp;$F$2)</f>
        <v>0</v>
      </c>
      <c r="K11" s="171">
        <f>SUMIFS('Entry Data'!Y:Y,'Entry Data'!AN:AN,B11&amp;$F$1&amp;$K$4&amp;$J$3&amp;$F$2)</f>
        <v>0</v>
      </c>
      <c r="L11" s="172">
        <f>SUMIFS('Entry Data'!Y:Y,'Entry Data'!AN:AN,B11&amp;$F$1&amp;$L$4&amp;$J$3&amp;$F$2)</f>
        <v>0</v>
      </c>
      <c r="M11" s="170">
        <f>SUMIFS('Entry Data'!Y:Y,'Entry Data'!AN:AN,B11&amp;$F$1&amp;$M$4&amp;$M$3&amp;$M$2)</f>
        <v>165000</v>
      </c>
      <c r="N11" s="171">
        <f>SUMIFS('Entry Data'!Y:Y,'Entry Data'!AN:AN,B11&amp;$F$1&amp;$N$4&amp;$M$3&amp;$M$2)</f>
        <v>31200</v>
      </c>
      <c r="O11" s="171">
        <f>SUMIFS('Entry Data'!Y:Y,'Entry Data'!AN:AN,B11&amp;$F$1&amp;$O$4&amp;$M$3&amp;$M$2)</f>
        <v>34450</v>
      </c>
      <c r="P11" s="171">
        <f>SUMIFS('Entry Data'!Y:Y,'Entry Data'!AN:AN,B11&amp;$F$1&amp;$P$4&amp;$M$3&amp;$M$2)</f>
        <v>0</v>
      </c>
      <c r="Q11" s="171">
        <f>SUMIFS('Entry Data'!Y:Y,'Entry Data'!AN:AN,B11&amp;$F$1&amp;$Q$4&amp;$Q$3&amp;$M$2)</f>
        <v>0</v>
      </c>
      <c r="R11" s="171">
        <f>SUMIFS('Entry Data'!Y:Y,'Entry Data'!AN:AN,B11&amp;$F$1&amp;$R$4&amp;$Q$3&amp;$M$2)</f>
        <v>0</v>
      </c>
      <c r="S11" s="172">
        <f>SUMIFS('Entry Data'!Y:Y,'Entry Data'!AN:AN,B11&amp;$F$1&amp;$S$4&amp;$Q$3&amp;$M$2)</f>
        <v>0</v>
      </c>
      <c r="T11" s="173">
        <f t="shared" si="2"/>
        <v>230650</v>
      </c>
      <c r="U11" s="196">
        <f t="shared" si="0"/>
        <v>6.9546208352178507E-2</v>
      </c>
      <c r="V11" s="197">
        <f t="shared" si="1"/>
        <v>227763.83235338461</v>
      </c>
      <c r="W11" s="197">
        <f t="shared" si="3"/>
        <v>458413.83235338458</v>
      </c>
    </row>
    <row r="12" spans="1:23" x14ac:dyDescent="0.3">
      <c r="A12" s="76">
        <v>6</v>
      </c>
      <c r="B12" s="82" t="str">
        <f>'Master Driver'!B10</f>
        <v>M.Andri</v>
      </c>
      <c r="C12" s="164">
        <f>'Master Driver'!C10</f>
        <v>42629</v>
      </c>
      <c r="D12" s="174">
        <f>SUMIFS('Master Driver'!E:E,'Master Driver'!B:B,BTP!B12)</f>
        <v>3275000</v>
      </c>
      <c r="E12" s="198">
        <f>SUMIFS('Entry Data'!Y:Y,'Entry Data'!AC:AC,BTP!B12)</f>
        <v>3652950</v>
      </c>
      <c r="F12" s="170">
        <f>SUMIFS('Entry Data'!Y:Y,'Entry Data'!AN:AN,B12&amp;$F$1&amp;$F$4&amp;$F$3&amp;$F$2)</f>
        <v>0</v>
      </c>
      <c r="G12" s="171">
        <f>SUMIFS('Entry Data'!Y:Y,'Entry Data'!AN:AN,B12&amp;$F$1&amp;$G$4&amp;$F$3&amp;$F$2)</f>
        <v>0</v>
      </c>
      <c r="H12" s="171">
        <f>SUMIFS('Entry Data'!Y:Y,'Entry Data'!AN:AN,B12&amp;$F$1&amp;$H$4&amp;$F$3&amp;$F$2)</f>
        <v>0</v>
      </c>
      <c r="I12" s="171">
        <f>SUMIFS('Entry Data'!Y:Y,'Entry Data'!AN:AN,B12&amp;$F$1&amp;$I$4&amp;$F$3&amp;$F$2)</f>
        <v>0</v>
      </c>
      <c r="J12" s="171">
        <f>SUMIFS('Entry Data'!Y:Y,'Entry Data'!AN:AN,B12&amp;$F$1&amp;$J$4&amp;$J$3&amp;$F$2)</f>
        <v>0</v>
      </c>
      <c r="K12" s="171">
        <f>SUMIFS('Entry Data'!Y:Y,'Entry Data'!AN:AN,B12&amp;$F$1&amp;$K$4&amp;$J$3&amp;$F$2)</f>
        <v>0</v>
      </c>
      <c r="L12" s="172">
        <f>SUMIFS('Entry Data'!Y:Y,'Entry Data'!AN:AN,B12&amp;$F$1&amp;$L$4&amp;$J$3&amp;$F$2)</f>
        <v>0</v>
      </c>
      <c r="M12" s="170">
        <f>SUMIFS('Entry Data'!Y:Y,'Entry Data'!AN:AN,B12&amp;$F$1&amp;$M$4&amp;$M$3&amp;$M$2)</f>
        <v>495000</v>
      </c>
      <c r="N12" s="171">
        <f>SUMIFS('Entry Data'!Y:Y,'Entry Data'!AN:AN,B12&amp;$F$1&amp;$N$4&amp;$M$3&amp;$M$2)</f>
        <v>156000</v>
      </c>
      <c r="O12" s="171">
        <f>SUMIFS('Entry Data'!Y:Y,'Entry Data'!AN:AN,B12&amp;$F$1&amp;$O$4&amp;$M$3&amp;$M$2)</f>
        <v>103350</v>
      </c>
      <c r="P12" s="171">
        <f>SUMIFS('Entry Data'!Y:Y,'Entry Data'!AN:AN,B12&amp;$F$1&amp;$P$4&amp;$M$3&amp;$M$2)</f>
        <v>0</v>
      </c>
      <c r="Q12" s="171">
        <f>SUMIFS('Entry Data'!Y:Y,'Entry Data'!AN:AN,B12&amp;$F$1&amp;$Q$4&amp;$Q$3&amp;$M$2)</f>
        <v>0</v>
      </c>
      <c r="R12" s="171">
        <f>SUMIFS('Entry Data'!Y:Y,'Entry Data'!AN:AN,B12&amp;$F$1&amp;$R$4&amp;$Q$3&amp;$M$2)</f>
        <v>0</v>
      </c>
      <c r="S12" s="172">
        <f>SUMIFS('Entry Data'!Y:Y,'Entry Data'!AN:AN,B12&amp;$F$1&amp;$S$4&amp;$Q$3&amp;$M$2)</f>
        <v>0</v>
      </c>
      <c r="T12" s="173">
        <f t="shared" si="2"/>
        <v>754350</v>
      </c>
      <c r="U12" s="196">
        <f t="shared" si="0"/>
        <v>0.20650433211513983</v>
      </c>
      <c r="V12" s="197">
        <f t="shared" si="1"/>
        <v>676301.68767708295</v>
      </c>
      <c r="W12" s="197">
        <f t="shared" si="3"/>
        <v>1430651.6876770831</v>
      </c>
    </row>
    <row r="13" spans="1:23" hidden="1" x14ac:dyDescent="0.3">
      <c r="A13" s="76">
        <v>7</v>
      </c>
      <c r="B13" s="82" t="str">
        <f>'Master Driver'!B11</f>
        <v>Arwan Toban</v>
      </c>
      <c r="C13" s="164">
        <f>'Master Driver'!C11</f>
        <v>42690</v>
      </c>
      <c r="D13" s="174">
        <f>SUMIFS('Master Driver'!E:E,'Master Driver'!B:B,BTP!B13)</f>
        <v>3275000</v>
      </c>
      <c r="E13" s="198">
        <f>SUMIFS('Entry Data'!Y:Y,'Entry Data'!AC:AC,BTP!B13)</f>
        <v>703500</v>
      </c>
      <c r="F13" s="170">
        <f>SUMIFS('Entry Data'!Y:Y,'Entry Data'!AN:AN,B13&amp;$F$1&amp;$F$4&amp;$F$3&amp;$F$2)</f>
        <v>0</v>
      </c>
      <c r="G13" s="171">
        <f>SUMIFS('Entry Data'!Y:Y,'Entry Data'!AN:AN,B13&amp;$F$1&amp;$G$4&amp;$F$3&amp;$F$2)</f>
        <v>0</v>
      </c>
      <c r="H13" s="171">
        <f>SUMIFS('Entry Data'!Y:Y,'Entry Data'!AN:AN,B13&amp;$F$1&amp;$H$4&amp;$F$3&amp;$F$2)</f>
        <v>0</v>
      </c>
      <c r="I13" s="171">
        <f>SUMIFS('Entry Data'!Y:Y,'Entry Data'!AN:AN,B13&amp;$F$1&amp;$I$4&amp;$F$3&amp;$F$2)</f>
        <v>0</v>
      </c>
      <c r="J13" s="171">
        <f>SUMIFS('Entry Data'!Y:Y,'Entry Data'!AN:AN,B13&amp;$F$1&amp;$J$4&amp;$J$3&amp;$F$2)</f>
        <v>0</v>
      </c>
      <c r="K13" s="171">
        <f>SUMIFS('Entry Data'!Y:Y,'Entry Data'!AN:AN,B13&amp;$F$1&amp;$K$4&amp;$J$3&amp;$F$2)</f>
        <v>0</v>
      </c>
      <c r="L13" s="172">
        <f>SUMIFS('Entry Data'!Y:Y,'Entry Data'!AN:AN,B13&amp;$F$1&amp;$L$4&amp;$J$3&amp;$F$2)</f>
        <v>0</v>
      </c>
      <c r="M13" s="170">
        <f>SUMIFS('Entry Data'!Y:Y,'Entry Data'!AN:AN,B13&amp;$F$1&amp;$M$4&amp;$M$3&amp;$M$2)</f>
        <v>0</v>
      </c>
      <c r="N13" s="171">
        <f>SUMIFS('Entry Data'!Y:Y,'Entry Data'!AN:AN,B13&amp;$F$1&amp;$N$4&amp;$M$3&amp;$M$2)</f>
        <v>0</v>
      </c>
      <c r="O13" s="171">
        <f>SUMIFS('Entry Data'!Y:Y,'Entry Data'!AN:AN,B13&amp;$F$1&amp;$O$4&amp;$M$3&amp;$M$2)</f>
        <v>0</v>
      </c>
      <c r="P13" s="171">
        <f>SUMIFS('Entry Data'!Y:Y,'Entry Data'!AN:AN,B13&amp;$F$1&amp;$P$4&amp;$M$3&amp;$M$2)</f>
        <v>0</v>
      </c>
      <c r="Q13" s="171">
        <f>SUMIFS('Entry Data'!Y:Y,'Entry Data'!AN:AN,B13&amp;$F$1&amp;$Q$4&amp;$Q$3&amp;$M$2)</f>
        <v>0</v>
      </c>
      <c r="R13" s="171">
        <f>SUMIFS('Entry Data'!Y:Y,'Entry Data'!AN:AN,B13&amp;$F$1&amp;$R$4&amp;$Q$3&amp;$M$2)</f>
        <v>0</v>
      </c>
      <c r="S13" s="172">
        <f>SUMIFS('Entry Data'!Y:Y,'Entry Data'!AN:AN,B13&amp;$F$1&amp;$S$4&amp;$Q$3&amp;$M$2)</f>
        <v>0</v>
      </c>
      <c r="T13" s="173">
        <f t="shared" si="2"/>
        <v>0</v>
      </c>
      <c r="U13" s="196">
        <f t="shared" si="0"/>
        <v>0</v>
      </c>
      <c r="V13" s="197">
        <f t="shared" si="1"/>
        <v>0</v>
      </c>
      <c r="W13" s="197">
        <f t="shared" si="3"/>
        <v>0</v>
      </c>
    </row>
    <row r="14" spans="1:23" hidden="1" x14ac:dyDescent="0.3">
      <c r="A14" s="76">
        <v>8</v>
      </c>
      <c r="B14" s="82" t="str">
        <f>'Master Driver'!B12</f>
        <v>Edi Santoso</v>
      </c>
      <c r="C14" s="164">
        <f>'Master Driver'!C12</f>
        <v>42684</v>
      </c>
      <c r="D14" s="174">
        <f>SUMIFS('Master Driver'!E:E,'Master Driver'!B:B,BTP!B14)</f>
        <v>3275000</v>
      </c>
      <c r="E14" s="198">
        <f>SUMIFS('Entry Data'!Y:Y,'Entry Data'!AC:AC,BTP!B14)</f>
        <v>754650</v>
      </c>
      <c r="F14" s="170">
        <f>SUMIFS('Entry Data'!Y:Y,'Entry Data'!AN:AN,B14&amp;$F$1&amp;$F$4&amp;$F$3&amp;$F$2)</f>
        <v>0</v>
      </c>
      <c r="G14" s="171">
        <f>SUMIFS('Entry Data'!Y:Y,'Entry Data'!AN:AN,B14&amp;$F$1&amp;$G$4&amp;$F$3&amp;$F$2)</f>
        <v>0</v>
      </c>
      <c r="H14" s="171">
        <f>SUMIFS('Entry Data'!Y:Y,'Entry Data'!AN:AN,B14&amp;$F$1&amp;$H$4&amp;$F$3&amp;$F$2)</f>
        <v>0</v>
      </c>
      <c r="I14" s="171">
        <f>SUMIFS('Entry Data'!Y:Y,'Entry Data'!AN:AN,B14&amp;$F$1&amp;$I$4&amp;$F$3&amp;$F$2)</f>
        <v>0</v>
      </c>
      <c r="J14" s="171">
        <f>SUMIFS('Entry Data'!Y:Y,'Entry Data'!AN:AN,B14&amp;$F$1&amp;$J$4&amp;$J$3&amp;$F$2)</f>
        <v>0</v>
      </c>
      <c r="K14" s="171">
        <f>SUMIFS('Entry Data'!Y:Y,'Entry Data'!AN:AN,B14&amp;$F$1&amp;$K$4&amp;$J$3&amp;$F$2)</f>
        <v>0</v>
      </c>
      <c r="L14" s="172">
        <f>SUMIFS('Entry Data'!Y:Y,'Entry Data'!AN:AN,B14&amp;$F$1&amp;$L$4&amp;$J$3&amp;$F$2)</f>
        <v>0</v>
      </c>
      <c r="M14" s="170">
        <f>SUMIFS('Entry Data'!Y:Y,'Entry Data'!AN:AN,B14&amp;$F$1&amp;$M$4&amp;$M$3&amp;$M$2)</f>
        <v>0</v>
      </c>
      <c r="N14" s="171">
        <f>SUMIFS('Entry Data'!Y:Y,'Entry Data'!AN:AN,B14&amp;$F$1&amp;$N$4&amp;$M$3&amp;$M$2)</f>
        <v>0</v>
      </c>
      <c r="O14" s="171">
        <f>SUMIFS('Entry Data'!Y:Y,'Entry Data'!AN:AN,B14&amp;$F$1&amp;$O$4&amp;$M$3&amp;$M$2)</f>
        <v>0</v>
      </c>
      <c r="P14" s="171">
        <f>SUMIFS('Entry Data'!Y:Y,'Entry Data'!AN:AN,B14&amp;$F$1&amp;$P$4&amp;$M$3&amp;$M$2)</f>
        <v>0</v>
      </c>
      <c r="Q14" s="171">
        <f>SUMIFS('Entry Data'!Y:Y,'Entry Data'!AN:AN,B14&amp;$F$1&amp;$Q$4&amp;$Q$3&amp;$M$2)</f>
        <v>0</v>
      </c>
      <c r="R14" s="171">
        <f>SUMIFS('Entry Data'!Y:Y,'Entry Data'!AN:AN,B14&amp;$F$1&amp;$R$4&amp;$Q$3&amp;$M$2)</f>
        <v>0</v>
      </c>
      <c r="S14" s="172">
        <f>SUMIFS('Entry Data'!Y:Y,'Entry Data'!AN:AN,B14&amp;$F$1&amp;$S$4&amp;$Q$3&amp;$M$2)</f>
        <v>0</v>
      </c>
      <c r="T14" s="173">
        <f t="shared" si="2"/>
        <v>0</v>
      </c>
      <c r="U14" s="196">
        <f t="shared" si="0"/>
        <v>0</v>
      </c>
      <c r="V14" s="197">
        <f t="shared" si="1"/>
        <v>0</v>
      </c>
      <c r="W14" s="197">
        <f t="shared" si="3"/>
        <v>0</v>
      </c>
    </row>
    <row r="15" spans="1:23" hidden="1" x14ac:dyDescent="0.3">
      <c r="A15" s="76">
        <v>9</v>
      </c>
      <c r="B15" s="82" t="str">
        <f>'Master Driver'!B13</f>
        <v>Joni PaliPadang</v>
      </c>
      <c r="C15" s="164">
        <f>'Master Driver'!C13</f>
        <v>42751</v>
      </c>
      <c r="D15" s="174">
        <f>SUMIFS('Master Driver'!E:E,'Master Driver'!B:B,BTP!B15)</f>
        <v>3275000</v>
      </c>
      <c r="E15" s="198">
        <f>SUMIFS('Entry Data'!Y:Y,'Entry Data'!AC:AC,BTP!B15)</f>
        <v>282400</v>
      </c>
      <c r="F15" s="170">
        <f>SUMIFS('Entry Data'!Y:Y,'Entry Data'!AN:AN,B15&amp;$F$1&amp;$F$4&amp;$F$3&amp;$F$2)</f>
        <v>0</v>
      </c>
      <c r="G15" s="171">
        <f>SUMIFS('Entry Data'!Y:Y,'Entry Data'!AN:AN,B15&amp;$F$1&amp;$G$4&amp;$F$3&amp;$F$2)</f>
        <v>0</v>
      </c>
      <c r="H15" s="171">
        <f>SUMIFS('Entry Data'!Y:Y,'Entry Data'!AN:AN,B15&amp;$F$1&amp;$H$4&amp;$F$3&amp;$F$2)</f>
        <v>0</v>
      </c>
      <c r="I15" s="171">
        <f>SUMIFS('Entry Data'!Y:Y,'Entry Data'!AN:AN,B15&amp;$F$1&amp;$I$4&amp;$F$3&amp;$F$2)</f>
        <v>0</v>
      </c>
      <c r="J15" s="171">
        <f>SUMIFS('Entry Data'!Y:Y,'Entry Data'!AN:AN,B15&amp;$F$1&amp;$J$4&amp;$J$3&amp;$F$2)</f>
        <v>0</v>
      </c>
      <c r="K15" s="171">
        <f>SUMIFS('Entry Data'!Y:Y,'Entry Data'!AN:AN,B15&amp;$F$1&amp;$K$4&amp;$J$3&amp;$F$2)</f>
        <v>0</v>
      </c>
      <c r="L15" s="172">
        <f>SUMIFS('Entry Data'!Y:Y,'Entry Data'!AN:AN,B15&amp;$F$1&amp;$L$4&amp;$J$3&amp;$F$2)</f>
        <v>0</v>
      </c>
      <c r="M15" s="170">
        <f>SUMIFS('Entry Data'!Y:Y,'Entry Data'!AN:AN,B15&amp;$F$1&amp;$M$4&amp;$M$3&amp;$M$2)</f>
        <v>220000</v>
      </c>
      <c r="N15" s="171">
        <f>SUMIFS('Entry Data'!Y:Y,'Entry Data'!AN:AN,B15&amp;$F$1&amp;$N$4&amp;$M$3&amp;$M$2)</f>
        <v>62400</v>
      </c>
      <c r="O15" s="171">
        <f>SUMIFS('Entry Data'!Y:Y,'Entry Data'!AN:AN,B15&amp;$F$1&amp;$O$4&amp;$M$3&amp;$M$2)</f>
        <v>0</v>
      </c>
      <c r="P15" s="171">
        <f>SUMIFS('Entry Data'!Y:Y,'Entry Data'!AN:AN,B15&amp;$F$1&amp;$P$4&amp;$M$3&amp;$M$2)</f>
        <v>0</v>
      </c>
      <c r="Q15" s="171">
        <f>SUMIFS('Entry Data'!Y:Y,'Entry Data'!AN:AN,B15&amp;$F$1&amp;$Q$4&amp;$Q$3&amp;$M$2)</f>
        <v>0</v>
      </c>
      <c r="R15" s="171">
        <f>SUMIFS('Entry Data'!Y:Y,'Entry Data'!AN:AN,B15&amp;$F$1&amp;$R$4&amp;$Q$3&amp;$M$2)</f>
        <v>0</v>
      </c>
      <c r="S15" s="172">
        <f>SUMIFS('Entry Data'!Y:Y,'Entry Data'!AN:AN,B15&amp;$F$1&amp;$S$4&amp;$Q$3&amp;$M$2)</f>
        <v>0</v>
      </c>
      <c r="T15" s="173">
        <f t="shared" si="2"/>
        <v>282400</v>
      </c>
      <c r="U15" s="196">
        <f t="shared" si="0"/>
        <v>1</v>
      </c>
      <c r="V15" s="197">
        <f t="shared" si="1"/>
        <v>3275000</v>
      </c>
      <c r="W15" s="197">
        <f t="shared" si="3"/>
        <v>3557400</v>
      </c>
    </row>
    <row r="16" spans="1:23" x14ac:dyDescent="0.3">
      <c r="A16" s="76">
        <v>10</v>
      </c>
      <c r="B16" s="82" t="str">
        <f>'Master Driver'!B14</f>
        <v>Mustamin</v>
      </c>
      <c r="C16" s="164">
        <f>'Master Driver'!C14</f>
        <v>42767</v>
      </c>
      <c r="D16" s="174">
        <f>SUMIFS('Master Driver'!E:E,'Master Driver'!B:B,BTP!B16)</f>
        <v>3275000</v>
      </c>
      <c r="E16" s="198">
        <f>SUMIFS('Entry Data'!Y:Y,'Entry Data'!AC:AC,BTP!B16)</f>
        <v>2461750</v>
      </c>
      <c r="F16" s="170">
        <f>SUMIFS('Entry Data'!Y:Y,'Entry Data'!AN:AN,B16&amp;$F$1&amp;$F$4&amp;$F$3&amp;$F$2)</f>
        <v>0</v>
      </c>
      <c r="G16" s="171">
        <f>SUMIFS('Entry Data'!Y:Y,'Entry Data'!AN:AN,B16&amp;$F$1&amp;$G$4&amp;$F$3&amp;$F$2)</f>
        <v>0</v>
      </c>
      <c r="H16" s="171">
        <f>SUMIFS('Entry Data'!Y:Y,'Entry Data'!AN:AN,B16&amp;$F$1&amp;$H$4&amp;$F$3&amp;$F$2)</f>
        <v>0</v>
      </c>
      <c r="I16" s="171">
        <f>SUMIFS('Entry Data'!Y:Y,'Entry Data'!AN:AN,B16&amp;$F$1&amp;$I$4&amp;$F$3&amp;$F$2)</f>
        <v>0</v>
      </c>
      <c r="J16" s="171">
        <f>SUMIFS('Entry Data'!Y:Y,'Entry Data'!AN:AN,B16&amp;$F$1&amp;$J$4&amp;$J$3&amp;$F$2)</f>
        <v>0</v>
      </c>
      <c r="K16" s="171">
        <f>SUMIFS('Entry Data'!Y:Y,'Entry Data'!AN:AN,B16&amp;$F$1&amp;$K$4&amp;$J$3&amp;$F$2)</f>
        <v>0</v>
      </c>
      <c r="L16" s="172">
        <f>SUMIFS('Entry Data'!Y:Y,'Entry Data'!AN:AN,B16&amp;$F$1&amp;$L$4&amp;$J$3&amp;$F$2)</f>
        <v>0</v>
      </c>
      <c r="M16" s="170">
        <f>SUMIFS('Entry Data'!Y:Y,'Entry Data'!AN:AN,B16&amp;$F$1&amp;$M$4&amp;$M$3&amp;$M$2)</f>
        <v>2007500</v>
      </c>
      <c r="N16" s="171">
        <f>SUMIFS('Entry Data'!Y:Y,'Entry Data'!AN:AN,B16&amp;$F$1&amp;$N$4&amp;$M$3&amp;$M$2)</f>
        <v>218400</v>
      </c>
      <c r="O16" s="171">
        <f>SUMIFS('Entry Data'!Y:Y,'Entry Data'!AN:AN,B16&amp;$F$1&amp;$O$4&amp;$M$3&amp;$M$2)</f>
        <v>103350</v>
      </c>
      <c r="P16" s="171">
        <f>SUMIFS('Entry Data'!Y:Y,'Entry Data'!AN:AN,B16&amp;$F$1&amp;$P$4&amp;$M$3&amp;$M$2)</f>
        <v>84000</v>
      </c>
      <c r="Q16" s="171">
        <f>SUMIFS('Entry Data'!Y:Y,'Entry Data'!AN:AN,B16&amp;$F$1&amp;$Q$4&amp;$Q$3&amp;$M$2)</f>
        <v>0</v>
      </c>
      <c r="R16" s="171">
        <f>SUMIFS('Entry Data'!Y:Y,'Entry Data'!AN:AN,B16&amp;$F$1&amp;$R$4&amp;$Q$3&amp;$M$2)</f>
        <v>0</v>
      </c>
      <c r="S16" s="172">
        <f>SUMIFS('Entry Data'!Y:Y,'Entry Data'!AN:AN,B16&amp;$F$1&amp;$S$4&amp;$Q$3&amp;$M$2)</f>
        <v>48500</v>
      </c>
      <c r="T16" s="173">
        <f t="shared" si="2"/>
        <v>2461750</v>
      </c>
      <c r="U16" s="196">
        <f t="shared" si="0"/>
        <v>1</v>
      </c>
      <c r="V16" s="197">
        <f t="shared" si="1"/>
        <v>3275000</v>
      </c>
      <c r="W16" s="197">
        <f t="shared" si="3"/>
        <v>5736750</v>
      </c>
    </row>
    <row r="17" spans="1:23" x14ac:dyDescent="0.3">
      <c r="A17" s="76">
        <v>11</v>
      </c>
      <c r="B17" s="82" t="str">
        <f>'Master Driver'!B15</f>
        <v>Mulyadi</v>
      </c>
      <c r="C17" s="164">
        <f>'Master Driver'!C15</f>
        <v>42795</v>
      </c>
      <c r="D17" s="174">
        <f>SUMIFS('Master Driver'!E:E,'Master Driver'!B:B,BTP!B17)</f>
        <v>3275000</v>
      </c>
      <c r="E17" s="198">
        <f>SUMIFS('Entry Data'!Y:Y,'Entry Data'!AC:AC,BTP!B17)</f>
        <v>3708400</v>
      </c>
      <c r="F17" s="170">
        <f>SUMIFS('Entry Data'!Y:Y,'Entry Data'!AN:AN,B17&amp;$F$1&amp;$F$4&amp;$F$3&amp;$F$2)</f>
        <v>0</v>
      </c>
      <c r="G17" s="171">
        <f>SUMIFS('Entry Data'!Y:Y,'Entry Data'!AN:AN,B17&amp;$F$1&amp;$G$4&amp;$F$3&amp;$F$2)</f>
        <v>0</v>
      </c>
      <c r="H17" s="171">
        <f>SUMIFS('Entry Data'!Y:Y,'Entry Data'!AN:AN,B17&amp;$F$1&amp;$H$4&amp;$F$3&amp;$F$2)</f>
        <v>0</v>
      </c>
      <c r="I17" s="171">
        <f>SUMIFS('Entry Data'!Y:Y,'Entry Data'!AN:AN,B17&amp;$F$1&amp;$I$4&amp;$F$3&amp;$F$2)</f>
        <v>0</v>
      </c>
      <c r="J17" s="171">
        <f>SUMIFS('Entry Data'!Y:Y,'Entry Data'!AN:AN,B17&amp;$F$1&amp;$J$4&amp;$J$3&amp;$F$2)</f>
        <v>0</v>
      </c>
      <c r="K17" s="171">
        <f>SUMIFS('Entry Data'!Y:Y,'Entry Data'!AN:AN,B17&amp;$F$1&amp;$K$4&amp;$J$3&amp;$F$2)</f>
        <v>0</v>
      </c>
      <c r="L17" s="172">
        <f>SUMIFS('Entry Data'!Y:Y,'Entry Data'!AN:AN,B17&amp;$F$1&amp;$L$4&amp;$J$3&amp;$F$2)</f>
        <v>0</v>
      </c>
      <c r="M17" s="170">
        <f>SUMIFS('Entry Data'!Y:Y,'Entry Data'!AN:AN,B17&amp;$F$1&amp;$M$4&amp;$M$3&amp;$M$2)</f>
        <v>2035000</v>
      </c>
      <c r="N17" s="171">
        <f>SUMIFS('Entry Data'!Y:Y,'Entry Data'!AN:AN,B17&amp;$F$1&amp;$N$4&amp;$M$3&amp;$M$2)</f>
        <v>374400</v>
      </c>
      <c r="O17" s="171">
        <f>SUMIFS('Entry Data'!Y:Y,'Entry Data'!AN:AN,B17&amp;$F$1&amp;$O$4&amp;$M$3&amp;$M$2)</f>
        <v>310050</v>
      </c>
      <c r="P17" s="171">
        <f>SUMIFS('Entry Data'!Y:Y,'Entry Data'!AN:AN,B17&amp;$F$1&amp;$P$4&amp;$M$3&amp;$M$2)</f>
        <v>336000</v>
      </c>
      <c r="Q17" s="171">
        <f>SUMIFS('Entry Data'!Y:Y,'Entry Data'!AN:AN,B17&amp;$F$1&amp;$Q$4&amp;$Q$3&amp;$M$2)</f>
        <v>0</v>
      </c>
      <c r="R17" s="171">
        <f>SUMIFS('Entry Data'!Y:Y,'Entry Data'!AN:AN,B17&amp;$F$1&amp;$R$4&amp;$Q$3&amp;$M$2)</f>
        <v>0</v>
      </c>
      <c r="S17" s="172">
        <f>SUMIFS('Entry Data'!Y:Y,'Entry Data'!AN:AN,B17&amp;$F$1&amp;$S$4&amp;$Q$3&amp;$M$2)</f>
        <v>0</v>
      </c>
      <c r="T17" s="173">
        <f t="shared" si="2"/>
        <v>3055450</v>
      </c>
      <c r="U17" s="196">
        <f t="shared" si="0"/>
        <v>0.82392676086722039</v>
      </c>
      <c r="V17" s="197">
        <f t="shared" si="1"/>
        <v>2698360.1418401469</v>
      </c>
      <c r="W17" s="197">
        <f t="shared" si="3"/>
        <v>5753810.1418401469</v>
      </c>
    </row>
    <row r="18" spans="1:23" x14ac:dyDescent="0.3">
      <c r="A18" s="76">
        <v>12</v>
      </c>
      <c r="B18" s="82" t="str">
        <f>'Master Driver'!B16</f>
        <v>Abdul Majid</v>
      </c>
      <c r="C18" s="164">
        <f>'Master Driver'!C16</f>
        <v>42797</v>
      </c>
      <c r="D18" s="174">
        <f>SUMIFS('Master Driver'!E:E,'Master Driver'!B:B,BTP!B18)</f>
        <v>3275000</v>
      </c>
      <c r="E18" s="198">
        <f>SUMIFS('Entry Data'!Y:Y,'Entry Data'!AC:AC,BTP!B18)</f>
        <v>3337950</v>
      </c>
      <c r="F18" s="170">
        <f>SUMIFS('Entry Data'!Y:Y,'Entry Data'!AN:AN,B18&amp;$F$1&amp;$F$4&amp;$F$3&amp;$F$2)</f>
        <v>0</v>
      </c>
      <c r="G18" s="171">
        <f>SUMIFS('Entry Data'!Y:Y,'Entry Data'!AN:AN,B18&amp;$F$1&amp;$G$4&amp;$F$3&amp;$F$2)</f>
        <v>0</v>
      </c>
      <c r="H18" s="171">
        <f>SUMIFS('Entry Data'!Y:Y,'Entry Data'!AN:AN,B18&amp;$F$1&amp;$H$4&amp;$F$3&amp;$F$2)</f>
        <v>0</v>
      </c>
      <c r="I18" s="171">
        <f>SUMIFS('Entry Data'!Y:Y,'Entry Data'!AN:AN,B18&amp;$F$1&amp;$I$4&amp;$F$3&amp;$F$2)</f>
        <v>0</v>
      </c>
      <c r="J18" s="171">
        <f>SUMIFS('Entry Data'!Y:Y,'Entry Data'!AN:AN,B18&amp;$F$1&amp;$J$4&amp;$J$3&amp;$F$2)</f>
        <v>0</v>
      </c>
      <c r="K18" s="171">
        <f>SUMIFS('Entry Data'!Y:Y,'Entry Data'!AN:AN,B18&amp;$F$1&amp;$K$4&amp;$J$3&amp;$F$2)</f>
        <v>0</v>
      </c>
      <c r="L18" s="172">
        <f>SUMIFS('Entry Data'!Y:Y,'Entry Data'!AN:AN,B18&amp;$F$1&amp;$L$4&amp;$J$3&amp;$F$2)</f>
        <v>0</v>
      </c>
      <c r="M18" s="170">
        <f>SUMIFS('Entry Data'!Y:Y,'Entry Data'!AN:AN,B18&amp;$F$1&amp;$M$4&amp;$M$3&amp;$M$2)</f>
        <v>247500</v>
      </c>
      <c r="N18" s="171">
        <f>SUMIFS('Entry Data'!Y:Y,'Entry Data'!AN:AN,B18&amp;$F$1&amp;$N$4&amp;$M$3&amp;$M$2)</f>
        <v>93600</v>
      </c>
      <c r="O18" s="171">
        <f>SUMIFS('Entry Data'!Y:Y,'Entry Data'!AN:AN,B18&amp;$F$1&amp;$O$4&amp;$M$3&amp;$M$2)</f>
        <v>0</v>
      </c>
      <c r="P18" s="171">
        <f>SUMIFS('Entry Data'!Y:Y,'Entry Data'!AN:AN,B18&amp;$F$1&amp;$P$4&amp;$M$3&amp;$M$2)</f>
        <v>0</v>
      </c>
      <c r="Q18" s="171">
        <f>SUMIFS('Entry Data'!Y:Y,'Entry Data'!AN:AN,B18&amp;$F$1&amp;$Q$4&amp;$Q$3&amp;$M$2)</f>
        <v>342000</v>
      </c>
      <c r="R18" s="171">
        <f>SUMIFS('Entry Data'!Y:Y,'Entry Data'!AN:AN,B18&amp;$F$1&amp;$R$4&amp;$Q$3&amp;$M$2)</f>
        <v>135000</v>
      </c>
      <c r="S18" s="172">
        <f>SUMIFS('Entry Data'!Y:Y,'Entry Data'!AN:AN,B18&amp;$F$1&amp;$S$4&amp;$Q$3&amp;$M$2)</f>
        <v>0</v>
      </c>
      <c r="T18" s="173">
        <f t="shared" si="2"/>
        <v>818100</v>
      </c>
      <c r="U18" s="196">
        <f t="shared" si="0"/>
        <v>0.24509054958881948</v>
      </c>
      <c r="V18" s="197">
        <f t="shared" si="1"/>
        <v>802671.54990338383</v>
      </c>
      <c r="W18" s="197">
        <f t="shared" si="3"/>
        <v>1620771.5499033839</v>
      </c>
    </row>
    <row r="19" spans="1:23" x14ac:dyDescent="0.3">
      <c r="A19" s="76">
        <v>13</v>
      </c>
      <c r="B19" s="82" t="str">
        <f>'Master Driver'!B17</f>
        <v>Alrandi</v>
      </c>
      <c r="C19" s="164">
        <f>'Master Driver'!C17</f>
        <v>42797</v>
      </c>
      <c r="D19" s="174">
        <f>SUMIFS('Master Driver'!E:E,'Master Driver'!B:B,BTP!B19)</f>
        <v>3275000</v>
      </c>
      <c r="E19" s="198">
        <f>SUMIFS('Entry Data'!Y:Y,'Entry Data'!AC:AC,BTP!B19)</f>
        <v>4725300</v>
      </c>
      <c r="F19" s="170">
        <f>SUMIFS('Entry Data'!Y:Y,'Entry Data'!AN:AN,B19&amp;$F$1&amp;$F$4&amp;$F$3&amp;$F$2)</f>
        <v>0</v>
      </c>
      <c r="G19" s="171">
        <f>SUMIFS('Entry Data'!Y:Y,'Entry Data'!AN:AN,B19&amp;$F$1&amp;$G$4&amp;$F$3&amp;$F$2)</f>
        <v>0</v>
      </c>
      <c r="H19" s="171">
        <f>SUMIFS('Entry Data'!Y:Y,'Entry Data'!AN:AN,B19&amp;$F$1&amp;$H$4&amp;$F$3&amp;$F$2)</f>
        <v>0</v>
      </c>
      <c r="I19" s="171">
        <f>SUMIFS('Entry Data'!Y:Y,'Entry Data'!AN:AN,B19&amp;$F$1&amp;$I$4&amp;$F$3&amp;$F$2)</f>
        <v>0</v>
      </c>
      <c r="J19" s="171">
        <f>SUMIFS('Entry Data'!Y:Y,'Entry Data'!AN:AN,B19&amp;$F$1&amp;$J$4&amp;$J$3&amp;$F$2)</f>
        <v>0</v>
      </c>
      <c r="K19" s="171">
        <f>SUMIFS('Entry Data'!Y:Y,'Entry Data'!AN:AN,B19&amp;$F$1&amp;$K$4&amp;$J$3&amp;$F$2)</f>
        <v>0</v>
      </c>
      <c r="L19" s="172">
        <f>SUMIFS('Entry Data'!Y:Y,'Entry Data'!AN:AN,B19&amp;$F$1&amp;$L$4&amp;$J$3&amp;$F$2)</f>
        <v>0</v>
      </c>
      <c r="M19" s="170">
        <f>SUMIFS('Entry Data'!Y:Y,'Entry Data'!AN:AN,B19&amp;$F$1&amp;$M$4&amp;$M$3&amp;$M$2)</f>
        <v>82500</v>
      </c>
      <c r="N19" s="171">
        <f>SUMIFS('Entry Data'!Y:Y,'Entry Data'!AN:AN,B19&amp;$F$1&amp;$N$4&amp;$M$3&amp;$M$2)</f>
        <v>0</v>
      </c>
      <c r="O19" s="171">
        <f>SUMIFS('Entry Data'!Y:Y,'Entry Data'!AN:AN,B19&amp;$F$1&amp;$O$4&amp;$M$3&amp;$M$2)</f>
        <v>0</v>
      </c>
      <c r="P19" s="171">
        <f>SUMIFS('Entry Data'!Y:Y,'Entry Data'!AN:AN,B19&amp;$F$1&amp;$P$4&amp;$M$3&amp;$M$2)</f>
        <v>0</v>
      </c>
      <c r="Q19" s="171">
        <f>SUMIFS('Entry Data'!Y:Y,'Entry Data'!AN:AN,B19&amp;$F$1&amp;$Q$4&amp;$Q$3&amp;$M$2)</f>
        <v>0</v>
      </c>
      <c r="R19" s="171">
        <f>SUMIFS('Entry Data'!Y:Y,'Entry Data'!AN:AN,B19&amp;$F$1&amp;$R$4&amp;$Q$3&amp;$M$2)</f>
        <v>0</v>
      </c>
      <c r="S19" s="172">
        <f>SUMIFS('Entry Data'!Y:Y,'Entry Data'!AN:AN,B19&amp;$F$1&amp;$S$4&amp;$Q$3&amp;$M$2)</f>
        <v>0</v>
      </c>
      <c r="T19" s="173">
        <f t="shared" si="2"/>
        <v>82500</v>
      </c>
      <c r="U19" s="196">
        <f t="shared" si="0"/>
        <v>1.7459208939114977E-2</v>
      </c>
      <c r="V19" s="197">
        <f t="shared" si="1"/>
        <v>57178.909275601553</v>
      </c>
      <c r="W19" s="197">
        <f t="shared" si="3"/>
        <v>139678.90927560156</v>
      </c>
    </row>
    <row r="20" spans="1:23" x14ac:dyDescent="0.3">
      <c r="A20" s="76">
        <v>14</v>
      </c>
      <c r="B20" s="82" t="str">
        <f>'Master Driver'!B18</f>
        <v>M.Sainuddin Kasim</v>
      </c>
      <c r="C20" s="164">
        <f>'Master Driver'!C18</f>
        <v>42797</v>
      </c>
      <c r="D20" s="174">
        <f>SUMIFS('Master Driver'!E:E,'Master Driver'!B:B,BTP!B20)</f>
        <v>3275000</v>
      </c>
      <c r="E20" s="198">
        <f>SUMIFS('Entry Data'!Y:Y,'Entry Data'!AC:AC,BTP!B20)</f>
        <v>3910750</v>
      </c>
      <c r="F20" s="170">
        <f>SUMIFS('Entry Data'!Y:Y,'Entry Data'!AN:AN,B20&amp;$F$1&amp;$F$4&amp;$F$3&amp;$F$2)</f>
        <v>0</v>
      </c>
      <c r="G20" s="171">
        <f>SUMIFS('Entry Data'!Y:Y,'Entry Data'!AN:AN,B20&amp;$F$1&amp;$G$4&amp;$F$3&amp;$F$2)</f>
        <v>0</v>
      </c>
      <c r="H20" s="171">
        <f>SUMIFS('Entry Data'!Y:Y,'Entry Data'!AN:AN,B20&amp;$F$1&amp;$H$4&amp;$F$3&amp;$F$2)</f>
        <v>0</v>
      </c>
      <c r="I20" s="171">
        <f>SUMIFS('Entry Data'!Y:Y,'Entry Data'!AN:AN,B20&amp;$F$1&amp;$I$4&amp;$F$3&amp;$F$2)</f>
        <v>0</v>
      </c>
      <c r="J20" s="171">
        <f>SUMIFS('Entry Data'!Y:Y,'Entry Data'!AN:AN,B20&amp;$F$1&amp;$J$4&amp;$J$3&amp;$F$2)</f>
        <v>0</v>
      </c>
      <c r="K20" s="171">
        <f>SUMIFS('Entry Data'!Y:Y,'Entry Data'!AN:AN,B20&amp;$F$1&amp;$K$4&amp;$J$3&amp;$F$2)</f>
        <v>0</v>
      </c>
      <c r="L20" s="172">
        <f>SUMIFS('Entry Data'!Y:Y,'Entry Data'!AN:AN,B20&amp;$F$1&amp;$L$4&amp;$J$3&amp;$F$2)</f>
        <v>0</v>
      </c>
      <c r="M20" s="170">
        <f>SUMIFS('Entry Data'!Y:Y,'Entry Data'!AN:AN,B20&amp;$F$1&amp;$M$4&amp;$M$3&amp;$M$2)</f>
        <v>110000</v>
      </c>
      <c r="N20" s="171">
        <f>SUMIFS('Entry Data'!Y:Y,'Entry Data'!AN:AN,B20&amp;$F$1&amp;$N$4&amp;$M$3&amp;$M$2)</f>
        <v>0</v>
      </c>
      <c r="O20" s="171">
        <f>SUMIFS('Entry Data'!Y:Y,'Entry Data'!AN:AN,B20&amp;$F$1&amp;$O$4&amp;$M$3&amp;$M$2)</f>
        <v>0</v>
      </c>
      <c r="P20" s="171">
        <f>SUMIFS('Entry Data'!Y:Y,'Entry Data'!AN:AN,B20&amp;$F$1&amp;$P$4&amp;$M$3&amp;$M$2)</f>
        <v>0</v>
      </c>
      <c r="Q20" s="171">
        <f>SUMIFS('Entry Data'!Y:Y,'Entry Data'!AN:AN,B20&amp;$F$1&amp;$Q$4&amp;$Q$3&amp;$M$2)</f>
        <v>0</v>
      </c>
      <c r="R20" s="171">
        <f>SUMIFS('Entry Data'!Y:Y,'Entry Data'!AN:AN,B20&amp;$F$1&amp;$R$4&amp;$Q$3&amp;$M$2)</f>
        <v>0</v>
      </c>
      <c r="S20" s="172">
        <f>SUMIFS('Entry Data'!Y:Y,'Entry Data'!AN:AN,B20&amp;$F$1&amp;$S$4&amp;$Q$3&amp;$M$2)</f>
        <v>0</v>
      </c>
      <c r="T20" s="173">
        <f t="shared" si="2"/>
        <v>110000</v>
      </c>
      <c r="U20" s="196">
        <f t="shared" si="0"/>
        <v>2.8127597008246501E-2</v>
      </c>
      <c r="V20" s="197">
        <f t="shared" si="1"/>
        <v>92117.880202007291</v>
      </c>
      <c r="W20" s="197">
        <f t="shared" si="3"/>
        <v>202117.88020200731</v>
      </c>
    </row>
    <row r="21" spans="1:23" x14ac:dyDescent="0.3">
      <c r="A21" s="76">
        <v>15</v>
      </c>
      <c r="B21" s="82" t="str">
        <f>'Master Driver'!B19</f>
        <v>Yosef Yanto</v>
      </c>
      <c r="C21" s="164">
        <f>'Master Driver'!C19</f>
        <v>42797</v>
      </c>
      <c r="D21" s="174">
        <f>SUMIFS('Master Driver'!E:E,'Master Driver'!B:B,BTP!B21)</f>
        <v>3275000</v>
      </c>
      <c r="E21" s="198">
        <f>SUMIFS('Entry Data'!Y:Y,'Entry Data'!AC:AC,BTP!B21)</f>
        <v>2298600</v>
      </c>
      <c r="F21" s="170">
        <f>SUMIFS('Entry Data'!Y:Y,'Entry Data'!AN:AN,B21&amp;$F$1&amp;$F$4&amp;$F$3&amp;$F$2)</f>
        <v>0</v>
      </c>
      <c r="G21" s="171">
        <f>SUMIFS('Entry Data'!Y:Y,'Entry Data'!AN:AN,B21&amp;$F$1&amp;$G$4&amp;$F$3&amp;$F$2)</f>
        <v>0</v>
      </c>
      <c r="H21" s="171">
        <f>SUMIFS('Entry Data'!Y:Y,'Entry Data'!AN:AN,B21&amp;$F$1&amp;$H$4&amp;$F$3&amp;$F$2)</f>
        <v>0</v>
      </c>
      <c r="I21" s="171">
        <f>SUMIFS('Entry Data'!Y:Y,'Entry Data'!AN:AN,B21&amp;$F$1&amp;$I$4&amp;$F$3&amp;$F$2)</f>
        <v>0</v>
      </c>
      <c r="J21" s="171">
        <f>SUMIFS('Entry Data'!Y:Y,'Entry Data'!AN:AN,B21&amp;$F$1&amp;$J$4&amp;$J$3&amp;$F$2)</f>
        <v>0</v>
      </c>
      <c r="K21" s="171">
        <f>SUMIFS('Entry Data'!Y:Y,'Entry Data'!AN:AN,B21&amp;$F$1&amp;$K$4&amp;$J$3&amp;$F$2)</f>
        <v>0</v>
      </c>
      <c r="L21" s="172">
        <f>SUMIFS('Entry Data'!Y:Y,'Entry Data'!AN:AN,B21&amp;$F$1&amp;$L$4&amp;$J$3&amp;$F$2)</f>
        <v>0</v>
      </c>
      <c r="M21" s="170">
        <f>SUMIFS('Entry Data'!Y:Y,'Entry Data'!AN:AN,B21&amp;$F$1&amp;$M$4&amp;$M$3&amp;$M$2)</f>
        <v>1375000</v>
      </c>
      <c r="N21" s="171">
        <f>SUMIFS('Entry Data'!Y:Y,'Entry Data'!AN:AN,B21&amp;$F$1&amp;$N$4&amp;$M$3&amp;$M$2)</f>
        <v>312000</v>
      </c>
      <c r="O21" s="171">
        <f>SUMIFS('Entry Data'!Y:Y,'Entry Data'!AN:AN,B21&amp;$F$1&amp;$O$4&amp;$M$3&amp;$M$2)</f>
        <v>275600</v>
      </c>
      <c r="P21" s="171">
        <f>SUMIFS('Entry Data'!Y:Y,'Entry Data'!AN:AN,B21&amp;$F$1&amp;$P$4&amp;$M$3&amp;$M$2)</f>
        <v>336000</v>
      </c>
      <c r="Q21" s="171">
        <f>SUMIFS('Entry Data'!Y:Y,'Entry Data'!AN:AN,B21&amp;$F$1&amp;$Q$4&amp;$Q$3&amp;$M$2)</f>
        <v>0</v>
      </c>
      <c r="R21" s="171">
        <f>SUMIFS('Entry Data'!Y:Y,'Entry Data'!AN:AN,B21&amp;$F$1&amp;$R$4&amp;$Q$3&amp;$M$2)</f>
        <v>0</v>
      </c>
      <c r="S21" s="172">
        <f>SUMIFS('Entry Data'!Y:Y,'Entry Data'!AN:AN,B21&amp;$F$1&amp;$S$4&amp;$Q$3&amp;$M$2)</f>
        <v>0</v>
      </c>
      <c r="T21" s="173">
        <f t="shared" si="2"/>
        <v>2298600</v>
      </c>
      <c r="U21" s="196">
        <f t="shared" si="0"/>
        <v>1</v>
      </c>
      <c r="V21" s="197">
        <f t="shared" si="1"/>
        <v>3275000</v>
      </c>
      <c r="W21" s="197">
        <f t="shared" si="3"/>
        <v>5573600</v>
      </c>
    </row>
    <row r="22" spans="1:23" hidden="1" x14ac:dyDescent="0.3">
      <c r="A22" s="76">
        <v>16</v>
      </c>
      <c r="B22" s="82" t="str">
        <f>'Master Driver'!B20</f>
        <v>M.Taha</v>
      </c>
      <c r="C22" s="164">
        <f>'Master Driver'!C20</f>
        <v>42845</v>
      </c>
      <c r="D22" s="174">
        <f>SUMIFS('Master Driver'!E:E,'Master Driver'!B:B,BTP!B22)</f>
        <v>3275000</v>
      </c>
      <c r="E22" s="198">
        <f>SUMIFS('Entry Data'!Y:Y,'Entry Data'!AC:AC,BTP!B22)</f>
        <v>3689850</v>
      </c>
      <c r="F22" s="170">
        <f>SUMIFS('Entry Data'!Y:Y,'Entry Data'!AN:AN,B22&amp;$F$1&amp;$F$4&amp;$F$3&amp;$F$2)</f>
        <v>0</v>
      </c>
      <c r="G22" s="171">
        <f>SUMIFS('Entry Data'!Y:Y,'Entry Data'!AN:AN,B22&amp;$F$1&amp;$G$4&amp;$F$3&amp;$F$2)</f>
        <v>0</v>
      </c>
      <c r="H22" s="171">
        <f>SUMIFS('Entry Data'!Y:Y,'Entry Data'!AN:AN,B22&amp;$F$1&amp;$H$4&amp;$F$3&amp;$F$2)</f>
        <v>0</v>
      </c>
      <c r="I22" s="171">
        <f>SUMIFS('Entry Data'!Y:Y,'Entry Data'!AN:AN,B22&amp;$F$1&amp;$I$4&amp;$F$3&amp;$F$2)</f>
        <v>0</v>
      </c>
      <c r="J22" s="171">
        <f>SUMIFS('Entry Data'!Y:Y,'Entry Data'!AN:AN,B22&amp;$F$1&amp;$J$4&amp;$J$3&amp;$F$2)</f>
        <v>0</v>
      </c>
      <c r="K22" s="171">
        <f>SUMIFS('Entry Data'!Y:Y,'Entry Data'!AN:AN,B22&amp;$F$1&amp;$K$4&amp;$J$3&amp;$F$2)</f>
        <v>0</v>
      </c>
      <c r="L22" s="172">
        <f>SUMIFS('Entry Data'!Y:Y,'Entry Data'!AN:AN,B22&amp;$F$1&amp;$L$4&amp;$J$3&amp;$F$2)</f>
        <v>0</v>
      </c>
      <c r="M22" s="170">
        <f>SUMIFS('Entry Data'!Y:Y,'Entry Data'!AN:AN,B22&amp;$F$1&amp;$M$4&amp;$M$3&amp;$M$2)</f>
        <v>0</v>
      </c>
      <c r="N22" s="171">
        <f>SUMIFS('Entry Data'!Y:Y,'Entry Data'!AN:AN,B22&amp;$F$1&amp;$N$4&amp;$M$3&amp;$M$2)</f>
        <v>0</v>
      </c>
      <c r="O22" s="171">
        <f>SUMIFS('Entry Data'!Y:Y,'Entry Data'!AN:AN,B22&amp;$F$1&amp;$O$4&amp;$M$3&amp;$M$2)</f>
        <v>0</v>
      </c>
      <c r="P22" s="171">
        <f>SUMIFS('Entry Data'!Y:Y,'Entry Data'!AN:AN,B22&amp;$F$1&amp;$P$4&amp;$M$3&amp;$M$2)</f>
        <v>0</v>
      </c>
      <c r="Q22" s="171">
        <f>SUMIFS('Entry Data'!Y:Y,'Entry Data'!AN:AN,B22&amp;$F$1&amp;$Q$4&amp;$Q$3&amp;$M$2)</f>
        <v>0</v>
      </c>
      <c r="R22" s="171">
        <f>SUMIFS('Entry Data'!Y:Y,'Entry Data'!AN:AN,B22&amp;$F$1&amp;$R$4&amp;$Q$3&amp;$M$2)</f>
        <v>0</v>
      </c>
      <c r="S22" s="172">
        <f>SUMIFS('Entry Data'!Y:Y,'Entry Data'!AN:AN,B22&amp;$F$1&amp;$S$4&amp;$Q$3&amp;$M$2)</f>
        <v>0</v>
      </c>
      <c r="T22" s="173">
        <f t="shared" si="2"/>
        <v>0</v>
      </c>
      <c r="U22" s="196">
        <f t="shared" si="0"/>
        <v>0</v>
      </c>
      <c r="V22" s="197">
        <f t="shared" si="1"/>
        <v>0</v>
      </c>
      <c r="W22" s="197">
        <f t="shared" si="3"/>
        <v>0</v>
      </c>
    </row>
    <row r="23" spans="1:23" hidden="1" x14ac:dyDescent="0.3">
      <c r="A23" s="76">
        <v>17</v>
      </c>
      <c r="B23" s="82" t="str">
        <f>'Master Driver'!B21</f>
        <v>Setianto</v>
      </c>
      <c r="C23" s="164">
        <f>'Master Driver'!C21</f>
        <v>42845</v>
      </c>
      <c r="D23" s="174">
        <f>SUMIFS('Master Driver'!E:E,'Master Driver'!B:B,BTP!B23)</f>
        <v>3275000</v>
      </c>
      <c r="E23" s="198">
        <f>SUMIFS('Entry Data'!Y:Y,'Entry Data'!AC:AC,BTP!B23)</f>
        <v>4128950</v>
      </c>
      <c r="F23" s="170">
        <f>SUMIFS('Entry Data'!Y:Y,'Entry Data'!AN:AN,B23&amp;$F$1&amp;$F$4&amp;$F$3&amp;$F$2)</f>
        <v>0</v>
      </c>
      <c r="G23" s="171">
        <f>SUMIFS('Entry Data'!Y:Y,'Entry Data'!AN:AN,B23&amp;$F$1&amp;$G$4&amp;$F$3&amp;$F$2)</f>
        <v>0</v>
      </c>
      <c r="H23" s="171">
        <f>SUMIFS('Entry Data'!Y:Y,'Entry Data'!AN:AN,B23&amp;$F$1&amp;$H$4&amp;$F$3&amp;$F$2)</f>
        <v>0</v>
      </c>
      <c r="I23" s="171">
        <f>SUMIFS('Entry Data'!Y:Y,'Entry Data'!AN:AN,B23&amp;$F$1&amp;$I$4&amp;$F$3&amp;$F$2)</f>
        <v>0</v>
      </c>
      <c r="J23" s="171">
        <f>SUMIFS('Entry Data'!Y:Y,'Entry Data'!AN:AN,B23&amp;$F$1&amp;$J$4&amp;$J$3&amp;$F$2)</f>
        <v>0</v>
      </c>
      <c r="K23" s="171">
        <f>SUMIFS('Entry Data'!Y:Y,'Entry Data'!AN:AN,B23&amp;$F$1&amp;$K$4&amp;$J$3&amp;$F$2)</f>
        <v>0</v>
      </c>
      <c r="L23" s="172">
        <f>SUMIFS('Entry Data'!Y:Y,'Entry Data'!AN:AN,B23&amp;$F$1&amp;$L$4&amp;$J$3&amp;$F$2)</f>
        <v>0</v>
      </c>
      <c r="M23" s="170">
        <f>SUMIFS('Entry Data'!Y:Y,'Entry Data'!AN:AN,B23&amp;$F$1&amp;$M$4&amp;$M$3&amp;$M$2)</f>
        <v>0</v>
      </c>
      <c r="N23" s="171">
        <f>SUMIFS('Entry Data'!Y:Y,'Entry Data'!AN:AN,B23&amp;$F$1&amp;$N$4&amp;$M$3&amp;$M$2)</f>
        <v>0</v>
      </c>
      <c r="O23" s="171">
        <f>SUMIFS('Entry Data'!Y:Y,'Entry Data'!AN:AN,B23&amp;$F$1&amp;$O$4&amp;$M$3&amp;$M$2)</f>
        <v>0</v>
      </c>
      <c r="P23" s="171">
        <f>SUMIFS('Entry Data'!Y:Y,'Entry Data'!AN:AN,B23&amp;$F$1&amp;$P$4&amp;$M$3&amp;$M$2)</f>
        <v>0</v>
      </c>
      <c r="Q23" s="171">
        <f>SUMIFS('Entry Data'!Y:Y,'Entry Data'!AN:AN,B23&amp;$F$1&amp;$Q$4&amp;$Q$3&amp;$M$2)</f>
        <v>0</v>
      </c>
      <c r="R23" s="171">
        <f>SUMIFS('Entry Data'!Y:Y,'Entry Data'!AN:AN,B23&amp;$F$1&amp;$R$4&amp;$Q$3&amp;$M$2)</f>
        <v>0</v>
      </c>
      <c r="S23" s="172">
        <f>SUMIFS('Entry Data'!Y:Y,'Entry Data'!AN:AN,B23&amp;$F$1&amp;$S$4&amp;$Q$3&amp;$M$2)</f>
        <v>0</v>
      </c>
      <c r="T23" s="173">
        <f t="shared" si="2"/>
        <v>0</v>
      </c>
      <c r="U23" s="196">
        <f t="shared" si="0"/>
        <v>0</v>
      </c>
      <c r="V23" s="197">
        <f t="shared" si="1"/>
        <v>0</v>
      </c>
      <c r="W23" s="197">
        <f t="shared" si="3"/>
        <v>0</v>
      </c>
    </row>
    <row r="24" spans="1:23" x14ac:dyDescent="0.3">
      <c r="A24" s="76">
        <v>18</v>
      </c>
      <c r="B24" s="82" t="str">
        <f>'Master Driver'!B22</f>
        <v>Umar Abadi</v>
      </c>
      <c r="C24" s="164">
        <f>'Master Driver'!C22</f>
        <v>42853</v>
      </c>
      <c r="D24" s="174">
        <f>SUMIFS('Master Driver'!E:E,'Master Driver'!B:B,BTP!B24)</f>
        <v>3275000</v>
      </c>
      <c r="E24" s="198">
        <f>SUMIFS('Entry Data'!Y:Y,'Entry Data'!AC:AC,BTP!B24)</f>
        <v>3709250</v>
      </c>
      <c r="F24" s="170">
        <f>SUMIFS('Entry Data'!Y:Y,'Entry Data'!AN:AN,B24&amp;$F$1&amp;$F$4&amp;$F$3&amp;$F$2)</f>
        <v>0</v>
      </c>
      <c r="G24" s="171">
        <f>SUMIFS('Entry Data'!Y:Y,'Entry Data'!AN:AN,B24&amp;$F$1&amp;$G$4&amp;$F$3&amp;$F$2)</f>
        <v>0</v>
      </c>
      <c r="H24" s="171">
        <f>SUMIFS('Entry Data'!Y:Y,'Entry Data'!AN:AN,B24&amp;$F$1&amp;$H$4&amp;$F$3&amp;$F$2)</f>
        <v>0</v>
      </c>
      <c r="I24" s="171">
        <f>SUMIFS('Entry Data'!Y:Y,'Entry Data'!AN:AN,B24&amp;$F$1&amp;$I$4&amp;$F$3&amp;$F$2)</f>
        <v>0</v>
      </c>
      <c r="J24" s="171">
        <f>SUMIFS('Entry Data'!Y:Y,'Entry Data'!AN:AN,B24&amp;$F$1&amp;$J$4&amp;$J$3&amp;$F$2)</f>
        <v>0</v>
      </c>
      <c r="K24" s="171">
        <f>SUMIFS('Entry Data'!Y:Y,'Entry Data'!AN:AN,B24&amp;$F$1&amp;$K$4&amp;$J$3&amp;$F$2)</f>
        <v>0</v>
      </c>
      <c r="L24" s="172">
        <f>SUMIFS('Entry Data'!Y:Y,'Entry Data'!AN:AN,B24&amp;$F$1&amp;$L$4&amp;$J$3&amp;$F$2)</f>
        <v>0</v>
      </c>
      <c r="M24" s="170">
        <f>SUMIFS('Entry Data'!Y:Y,'Entry Data'!AN:AN,B24&amp;$F$1&amp;$M$4&amp;$M$3&amp;$M$2)</f>
        <v>2255000</v>
      </c>
      <c r="N24" s="171">
        <f>SUMIFS('Entry Data'!Y:Y,'Entry Data'!AN:AN,B24&amp;$F$1&amp;$N$4&amp;$M$3&amp;$M$2)</f>
        <v>530400</v>
      </c>
      <c r="O24" s="171">
        <f>SUMIFS('Entry Data'!Y:Y,'Entry Data'!AN:AN,B24&amp;$F$1&amp;$O$4&amp;$M$3&amp;$M$2)</f>
        <v>413400</v>
      </c>
      <c r="P24" s="171">
        <f>SUMIFS('Entry Data'!Y:Y,'Entry Data'!AN:AN,B24&amp;$F$1&amp;$P$4&amp;$M$3&amp;$M$2)</f>
        <v>252000</v>
      </c>
      <c r="Q24" s="171">
        <f>SUMIFS('Entry Data'!Y:Y,'Entry Data'!AN:AN,B24&amp;$F$1&amp;$Q$4&amp;$Q$3&amp;$M$2)</f>
        <v>0</v>
      </c>
      <c r="R24" s="171">
        <f>SUMIFS('Entry Data'!Y:Y,'Entry Data'!AN:AN,B24&amp;$F$1&amp;$R$4&amp;$Q$3&amp;$M$2)</f>
        <v>0</v>
      </c>
      <c r="S24" s="172">
        <f>SUMIFS('Entry Data'!Y:Y,'Entry Data'!AN:AN,B24&amp;$F$1&amp;$S$4&amp;$Q$3&amp;$M$2)</f>
        <v>0</v>
      </c>
      <c r="T24" s="173">
        <f t="shared" si="2"/>
        <v>3450800</v>
      </c>
      <c r="U24" s="196">
        <f t="shared" si="0"/>
        <v>0.93032284154478673</v>
      </c>
      <c r="V24" s="197">
        <f t="shared" si="1"/>
        <v>3046807.3060591766</v>
      </c>
      <c r="W24" s="197">
        <f t="shared" si="3"/>
        <v>6497607.3060591761</v>
      </c>
    </row>
    <row r="25" spans="1:23" hidden="1" x14ac:dyDescent="0.3">
      <c r="A25" s="76">
        <v>19</v>
      </c>
      <c r="B25" s="82" t="str">
        <f>'Master Driver'!B23</f>
        <v>Abdul Karim</v>
      </c>
      <c r="C25" s="164">
        <f>'Master Driver'!C23</f>
        <v>42867</v>
      </c>
      <c r="D25" s="174">
        <f>SUMIFS('Master Driver'!E:E,'Master Driver'!B:B,BTP!B25)</f>
        <v>3275000</v>
      </c>
      <c r="E25" s="198">
        <f>SUMIFS('Entry Data'!Y:Y,'Entry Data'!AC:AC,BTP!B25)</f>
        <v>2787500</v>
      </c>
      <c r="F25" s="170">
        <f>SUMIFS('Entry Data'!Y:Y,'Entry Data'!AN:AN,B25&amp;$F$1&amp;$F$4&amp;$F$3&amp;$F$2)</f>
        <v>0</v>
      </c>
      <c r="G25" s="171">
        <f>SUMIFS('Entry Data'!Y:Y,'Entry Data'!AN:AN,B25&amp;$F$1&amp;$G$4&amp;$F$3&amp;$F$2)</f>
        <v>0</v>
      </c>
      <c r="H25" s="171">
        <f>SUMIFS('Entry Data'!Y:Y,'Entry Data'!AN:AN,B25&amp;$F$1&amp;$H$4&amp;$F$3&amp;$F$2)</f>
        <v>0</v>
      </c>
      <c r="I25" s="171">
        <f>SUMIFS('Entry Data'!Y:Y,'Entry Data'!AN:AN,B25&amp;$F$1&amp;$I$4&amp;$F$3&amp;$F$2)</f>
        <v>0</v>
      </c>
      <c r="J25" s="171">
        <f>SUMIFS('Entry Data'!Y:Y,'Entry Data'!AN:AN,B25&amp;$F$1&amp;$J$4&amp;$J$3&amp;$F$2)</f>
        <v>0</v>
      </c>
      <c r="K25" s="171">
        <f>SUMIFS('Entry Data'!Y:Y,'Entry Data'!AN:AN,B25&amp;$F$1&amp;$K$4&amp;$J$3&amp;$F$2)</f>
        <v>0</v>
      </c>
      <c r="L25" s="172">
        <f>SUMIFS('Entry Data'!Y:Y,'Entry Data'!AN:AN,B25&amp;$F$1&amp;$L$4&amp;$J$3&amp;$F$2)</f>
        <v>0</v>
      </c>
      <c r="M25" s="170">
        <f>SUMIFS('Entry Data'!Y:Y,'Entry Data'!AN:AN,B25&amp;$F$1&amp;$M$4&amp;$M$3&amp;$M$2)</f>
        <v>0</v>
      </c>
      <c r="N25" s="171">
        <f>SUMIFS('Entry Data'!Y:Y,'Entry Data'!AN:AN,B25&amp;$F$1&amp;$N$4&amp;$M$3&amp;$M$2)</f>
        <v>0</v>
      </c>
      <c r="O25" s="171">
        <f>SUMIFS('Entry Data'!Y:Y,'Entry Data'!AN:AN,B25&amp;$F$1&amp;$O$4&amp;$M$3&amp;$M$2)</f>
        <v>0</v>
      </c>
      <c r="P25" s="171">
        <f>SUMIFS('Entry Data'!Y:Y,'Entry Data'!AN:AN,B25&amp;$F$1&amp;$P$4&amp;$M$3&amp;$M$2)</f>
        <v>0</v>
      </c>
      <c r="Q25" s="171">
        <f>SUMIFS('Entry Data'!Y:Y,'Entry Data'!AN:AN,B25&amp;$F$1&amp;$Q$4&amp;$Q$3&amp;$M$2)</f>
        <v>0</v>
      </c>
      <c r="R25" s="171">
        <f>SUMIFS('Entry Data'!Y:Y,'Entry Data'!AN:AN,B25&amp;$F$1&amp;$R$4&amp;$Q$3&amp;$M$2)</f>
        <v>0</v>
      </c>
      <c r="S25" s="172">
        <f>SUMIFS('Entry Data'!Y:Y,'Entry Data'!AN:AN,B25&amp;$F$1&amp;$S$4&amp;$Q$3&amp;$M$2)</f>
        <v>0</v>
      </c>
      <c r="T25" s="173">
        <f t="shared" si="2"/>
        <v>0</v>
      </c>
      <c r="U25" s="196">
        <f t="shared" si="0"/>
        <v>0</v>
      </c>
      <c r="V25" s="197">
        <f t="shared" si="1"/>
        <v>0</v>
      </c>
      <c r="W25" s="197">
        <f t="shared" si="3"/>
        <v>0</v>
      </c>
    </row>
    <row r="26" spans="1:23" x14ac:dyDescent="0.3">
      <c r="A26" s="76">
        <v>20</v>
      </c>
      <c r="B26" s="82" t="str">
        <f>'Master Driver'!B24</f>
        <v>Pelani</v>
      </c>
      <c r="C26" s="164">
        <f>'Master Driver'!C24</f>
        <v>42871</v>
      </c>
      <c r="D26" s="174">
        <f>SUMIFS('Master Driver'!E:E,'Master Driver'!B:B,BTP!B26)</f>
        <v>3275000</v>
      </c>
      <c r="E26" s="198">
        <f>SUMIFS('Entry Data'!Y:Y,'Entry Data'!AC:AC,BTP!B26)</f>
        <v>2933150</v>
      </c>
      <c r="F26" s="170">
        <f>SUMIFS('Entry Data'!Y:Y,'Entry Data'!AN:AN,B26&amp;$F$1&amp;$F$4&amp;$F$3&amp;$F$2)</f>
        <v>0</v>
      </c>
      <c r="G26" s="171">
        <f>SUMIFS('Entry Data'!Y:Y,'Entry Data'!AN:AN,B26&amp;$F$1&amp;$G$4&amp;$F$3&amp;$F$2)</f>
        <v>0</v>
      </c>
      <c r="H26" s="171">
        <f>SUMIFS('Entry Data'!Y:Y,'Entry Data'!AN:AN,B26&amp;$F$1&amp;$H$4&amp;$F$3&amp;$F$2)</f>
        <v>0</v>
      </c>
      <c r="I26" s="171">
        <f>SUMIFS('Entry Data'!Y:Y,'Entry Data'!AN:AN,B26&amp;$F$1&amp;$I$4&amp;$F$3&amp;$F$2)</f>
        <v>0</v>
      </c>
      <c r="J26" s="171">
        <f>SUMIFS('Entry Data'!Y:Y,'Entry Data'!AN:AN,B26&amp;$F$1&amp;$J$4&amp;$J$3&amp;$F$2)</f>
        <v>0</v>
      </c>
      <c r="K26" s="171">
        <f>SUMIFS('Entry Data'!Y:Y,'Entry Data'!AN:AN,B26&amp;$F$1&amp;$K$4&amp;$J$3&amp;$F$2)</f>
        <v>0</v>
      </c>
      <c r="L26" s="172">
        <f>SUMIFS('Entry Data'!Y:Y,'Entry Data'!AN:AN,B26&amp;$F$1&amp;$L$4&amp;$J$3&amp;$F$2)</f>
        <v>0</v>
      </c>
      <c r="M26" s="170">
        <f>SUMIFS('Entry Data'!Y:Y,'Entry Data'!AN:AN,B26&amp;$F$1&amp;$M$4&amp;$M$3&amp;$M$2)</f>
        <v>27500</v>
      </c>
      <c r="N26" s="171">
        <f>SUMIFS('Entry Data'!Y:Y,'Entry Data'!AN:AN,B26&amp;$F$1&amp;$N$4&amp;$M$3&amp;$M$2)</f>
        <v>0</v>
      </c>
      <c r="O26" s="171">
        <f>SUMIFS('Entry Data'!Y:Y,'Entry Data'!AN:AN,B26&amp;$F$1&amp;$O$4&amp;$M$3&amp;$M$2)</f>
        <v>0</v>
      </c>
      <c r="P26" s="171">
        <f>SUMIFS('Entry Data'!Y:Y,'Entry Data'!AN:AN,B26&amp;$F$1&amp;$P$4&amp;$M$3&amp;$M$2)</f>
        <v>0</v>
      </c>
      <c r="Q26" s="171">
        <f>SUMIFS('Entry Data'!Y:Y,'Entry Data'!AN:AN,B26&amp;$F$1&amp;$Q$4&amp;$Q$3&amp;$M$2)</f>
        <v>0</v>
      </c>
      <c r="R26" s="171">
        <f>SUMIFS('Entry Data'!Y:Y,'Entry Data'!AN:AN,B26&amp;$F$1&amp;$R$4&amp;$Q$3&amp;$M$2)</f>
        <v>0</v>
      </c>
      <c r="S26" s="172">
        <f>SUMIFS('Entry Data'!Y:Y,'Entry Data'!AN:AN,B26&amp;$F$1&amp;$S$4&amp;$Q$3&amp;$M$2)</f>
        <v>0</v>
      </c>
      <c r="T26" s="173">
        <f t="shared" si="2"/>
        <v>27500</v>
      </c>
      <c r="U26" s="196">
        <f t="shared" si="0"/>
        <v>9.3755859741233832E-3</v>
      </c>
      <c r="V26" s="197">
        <f t="shared" si="1"/>
        <v>30705.044065254078</v>
      </c>
      <c r="W26" s="197">
        <f t="shared" si="3"/>
        <v>58205.044065254078</v>
      </c>
    </row>
    <row r="27" spans="1:23" hidden="1" x14ac:dyDescent="0.3">
      <c r="A27" s="76">
        <v>21</v>
      </c>
      <c r="B27" s="82" t="str">
        <f>'Master Driver'!B25</f>
        <v>Abrar</v>
      </c>
      <c r="C27" s="164">
        <f>'Master Driver'!C25</f>
        <v>42871</v>
      </c>
      <c r="D27" s="174">
        <f>SUMIFS('Master Driver'!E:E,'Master Driver'!B:B,BTP!B27)</f>
        <v>3275000</v>
      </c>
      <c r="E27" s="198">
        <f>SUMIFS('Entry Data'!Y:Y,'Entry Data'!AC:AC,BTP!B27)</f>
        <v>3923300</v>
      </c>
      <c r="F27" s="170">
        <f>SUMIFS('Entry Data'!Y:Y,'Entry Data'!AN:AN,B27&amp;$F$1&amp;$F$4&amp;$F$3&amp;$F$2)</f>
        <v>0</v>
      </c>
      <c r="G27" s="171">
        <f>SUMIFS('Entry Data'!Y:Y,'Entry Data'!AN:AN,B27&amp;$F$1&amp;$G$4&amp;$F$3&amp;$F$2)</f>
        <v>0</v>
      </c>
      <c r="H27" s="171">
        <f>SUMIFS('Entry Data'!Y:Y,'Entry Data'!AN:AN,B27&amp;$F$1&amp;$H$4&amp;$F$3&amp;$F$2)</f>
        <v>0</v>
      </c>
      <c r="I27" s="171">
        <f>SUMIFS('Entry Data'!Y:Y,'Entry Data'!AN:AN,B27&amp;$F$1&amp;$I$4&amp;$F$3&amp;$F$2)</f>
        <v>0</v>
      </c>
      <c r="J27" s="171">
        <f>SUMIFS('Entry Data'!Y:Y,'Entry Data'!AN:AN,B27&amp;$F$1&amp;$J$4&amp;$J$3&amp;$F$2)</f>
        <v>0</v>
      </c>
      <c r="K27" s="171">
        <f>SUMIFS('Entry Data'!Y:Y,'Entry Data'!AN:AN,B27&amp;$F$1&amp;$K$4&amp;$J$3&amp;$F$2)</f>
        <v>0</v>
      </c>
      <c r="L27" s="172">
        <f>SUMIFS('Entry Data'!Y:Y,'Entry Data'!AN:AN,B27&amp;$F$1&amp;$L$4&amp;$J$3&amp;$F$2)</f>
        <v>0</v>
      </c>
      <c r="M27" s="170">
        <f>SUMIFS('Entry Data'!Y:Y,'Entry Data'!AN:AN,B27&amp;$F$1&amp;$M$4&amp;$M$3&amp;$M$2)</f>
        <v>0</v>
      </c>
      <c r="N27" s="171">
        <f>SUMIFS('Entry Data'!Y:Y,'Entry Data'!AN:AN,B27&amp;$F$1&amp;$N$4&amp;$M$3&amp;$M$2)</f>
        <v>0</v>
      </c>
      <c r="O27" s="171">
        <f>SUMIFS('Entry Data'!Y:Y,'Entry Data'!AN:AN,B27&amp;$F$1&amp;$O$4&amp;$M$3&amp;$M$2)</f>
        <v>0</v>
      </c>
      <c r="P27" s="171">
        <f>SUMIFS('Entry Data'!Y:Y,'Entry Data'!AN:AN,B27&amp;$F$1&amp;$P$4&amp;$M$3&amp;$M$2)</f>
        <v>0</v>
      </c>
      <c r="Q27" s="171">
        <f>SUMIFS('Entry Data'!Y:Y,'Entry Data'!AN:AN,B27&amp;$F$1&amp;$Q$4&amp;$Q$3&amp;$M$2)</f>
        <v>0</v>
      </c>
      <c r="R27" s="171">
        <f>SUMIFS('Entry Data'!Y:Y,'Entry Data'!AN:AN,B27&amp;$F$1&amp;$R$4&amp;$Q$3&amp;$M$2)</f>
        <v>0</v>
      </c>
      <c r="S27" s="172">
        <f>SUMIFS('Entry Data'!Y:Y,'Entry Data'!AN:AN,B27&amp;$F$1&amp;$S$4&amp;$Q$3&amp;$M$2)</f>
        <v>0</v>
      </c>
      <c r="T27" s="173">
        <f t="shared" si="2"/>
        <v>0</v>
      </c>
      <c r="U27" s="196">
        <f t="shared" si="0"/>
        <v>0</v>
      </c>
      <c r="V27" s="197">
        <f t="shared" si="1"/>
        <v>0</v>
      </c>
      <c r="W27" s="197">
        <f t="shared" si="3"/>
        <v>0</v>
      </c>
    </row>
    <row r="28" spans="1:23" hidden="1" x14ac:dyDescent="0.3">
      <c r="A28" s="76">
        <v>22</v>
      </c>
      <c r="B28" s="82" t="str">
        <f>'Master Driver'!B26</f>
        <v>Melkias</v>
      </c>
      <c r="C28" s="164">
        <f>'Master Driver'!C26</f>
        <v>42920</v>
      </c>
      <c r="D28" s="174">
        <f>SUMIFS('Master Driver'!E:E,'Master Driver'!B:B,BTP!B28)</f>
        <v>3275000</v>
      </c>
      <c r="E28" s="198">
        <f>SUMIFS('Entry Data'!Y:Y,'Entry Data'!AC:AC,BTP!B28)</f>
        <v>3396000</v>
      </c>
      <c r="F28" s="170">
        <f>SUMIFS('Entry Data'!Y:Y,'Entry Data'!AN:AN,B28&amp;$F$1&amp;$F$4&amp;$F$3&amp;$F$2)</f>
        <v>0</v>
      </c>
      <c r="G28" s="171">
        <f>SUMIFS('Entry Data'!Y:Y,'Entry Data'!AN:AN,B28&amp;$F$1&amp;$G$4&amp;$F$3&amp;$F$2)</f>
        <v>0</v>
      </c>
      <c r="H28" s="171">
        <f>SUMIFS('Entry Data'!Y:Y,'Entry Data'!AN:AN,B28&amp;$F$1&amp;$H$4&amp;$F$3&amp;$F$2)</f>
        <v>0</v>
      </c>
      <c r="I28" s="171">
        <f>SUMIFS('Entry Data'!Y:Y,'Entry Data'!AN:AN,B28&amp;$F$1&amp;$I$4&amp;$F$3&amp;$F$2)</f>
        <v>0</v>
      </c>
      <c r="J28" s="171">
        <f>SUMIFS('Entry Data'!Y:Y,'Entry Data'!AN:AN,B28&amp;$F$1&amp;$J$4&amp;$J$3&amp;$F$2)</f>
        <v>0</v>
      </c>
      <c r="K28" s="171">
        <f>SUMIFS('Entry Data'!Y:Y,'Entry Data'!AN:AN,B28&amp;$F$1&amp;$K$4&amp;$J$3&amp;$F$2)</f>
        <v>0</v>
      </c>
      <c r="L28" s="172">
        <f>SUMIFS('Entry Data'!Y:Y,'Entry Data'!AN:AN,B28&amp;$F$1&amp;$L$4&amp;$J$3&amp;$F$2)</f>
        <v>0</v>
      </c>
      <c r="M28" s="170">
        <f>SUMIFS('Entry Data'!Y:Y,'Entry Data'!AN:AN,B28&amp;$F$1&amp;$M$4&amp;$M$3&amp;$M$2)</f>
        <v>0</v>
      </c>
      <c r="N28" s="171">
        <f>SUMIFS('Entry Data'!Y:Y,'Entry Data'!AN:AN,B28&amp;$F$1&amp;$N$4&amp;$M$3&amp;$M$2)</f>
        <v>0</v>
      </c>
      <c r="O28" s="171">
        <f>SUMIFS('Entry Data'!Y:Y,'Entry Data'!AN:AN,B28&amp;$F$1&amp;$O$4&amp;$M$3&amp;$M$2)</f>
        <v>0</v>
      </c>
      <c r="P28" s="171">
        <f>SUMIFS('Entry Data'!Y:Y,'Entry Data'!AN:AN,B28&amp;$F$1&amp;$P$4&amp;$M$3&amp;$M$2)</f>
        <v>0</v>
      </c>
      <c r="Q28" s="171">
        <f>SUMIFS('Entry Data'!Y:Y,'Entry Data'!AN:AN,B28&amp;$F$1&amp;$Q$4&amp;$Q$3&amp;$M$2)</f>
        <v>0</v>
      </c>
      <c r="R28" s="171">
        <f>SUMIFS('Entry Data'!Y:Y,'Entry Data'!AN:AN,B28&amp;$F$1&amp;$R$4&amp;$Q$3&amp;$M$2)</f>
        <v>0</v>
      </c>
      <c r="S28" s="172">
        <f>SUMIFS('Entry Data'!Y:Y,'Entry Data'!AN:AN,B28&amp;$F$1&amp;$S$4&amp;$Q$3&amp;$M$2)</f>
        <v>0</v>
      </c>
      <c r="T28" s="173">
        <f t="shared" si="2"/>
        <v>0</v>
      </c>
      <c r="U28" s="196">
        <f t="shared" si="0"/>
        <v>0</v>
      </c>
      <c r="V28" s="197">
        <f t="shared" si="1"/>
        <v>0</v>
      </c>
      <c r="W28" s="197">
        <f t="shared" si="3"/>
        <v>0</v>
      </c>
    </row>
    <row r="29" spans="1:23" x14ac:dyDescent="0.3">
      <c r="A29" s="76">
        <v>23</v>
      </c>
      <c r="B29" s="82" t="str">
        <f>'Master Driver'!B27</f>
        <v>Romanus Roja</v>
      </c>
      <c r="C29" s="164">
        <f>'Master Driver'!C27</f>
        <v>42981</v>
      </c>
      <c r="D29" s="174">
        <f>SUMIFS('Master Driver'!E:E,'Master Driver'!B:B,BTP!B29)</f>
        <v>3275000</v>
      </c>
      <c r="E29" s="198">
        <f>SUMIFS('Entry Data'!Y:Y,'Entry Data'!AC:AC,BTP!B29)</f>
        <v>3257250</v>
      </c>
      <c r="F29" s="170">
        <f>SUMIFS('Entry Data'!Y:Y,'Entry Data'!AN:AN,B29&amp;$F$1&amp;$F$4&amp;$F$3&amp;$F$2)</f>
        <v>0</v>
      </c>
      <c r="G29" s="171">
        <f>SUMIFS('Entry Data'!Y:Y,'Entry Data'!AN:AN,B29&amp;$F$1&amp;$G$4&amp;$F$3&amp;$F$2)</f>
        <v>0</v>
      </c>
      <c r="H29" s="171">
        <f>SUMIFS('Entry Data'!Y:Y,'Entry Data'!AN:AN,B29&amp;$F$1&amp;$H$4&amp;$F$3&amp;$F$2)</f>
        <v>0</v>
      </c>
      <c r="I29" s="171">
        <f>SUMIFS('Entry Data'!Y:Y,'Entry Data'!AN:AN,B29&amp;$F$1&amp;$I$4&amp;$F$3&amp;$F$2)</f>
        <v>0</v>
      </c>
      <c r="J29" s="171">
        <f>SUMIFS('Entry Data'!Y:Y,'Entry Data'!AN:AN,B29&amp;$F$1&amp;$J$4&amp;$J$3&amp;$F$2)</f>
        <v>0</v>
      </c>
      <c r="K29" s="171">
        <f>SUMIFS('Entry Data'!Y:Y,'Entry Data'!AN:AN,B29&amp;$F$1&amp;$K$4&amp;$J$3&amp;$F$2)</f>
        <v>0</v>
      </c>
      <c r="L29" s="172">
        <f>SUMIFS('Entry Data'!Y:Y,'Entry Data'!AN:AN,B29&amp;$F$1&amp;$L$4&amp;$J$3&amp;$F$2)</f>
        <v>0</v>
      </c>
      <c r="M29" s="170">
        <f>SUMIFS('Entry Data'!Y:Y,'Entry Data'!AN:AN,B29&amp;$F$1&amp;$M$4&amp;$M$3&amp;$M$2)</f>
        <v>1512500</v>
      </c>
      <c r="N29" s="171">
        <f>SUMIFS('Entry Data'!Y:Y,'Entry Data'!AN:AN,B29&amp;$F$1&amp;$N$4&amp;$M$3&amp;$M$2)</f>
        <v>405600</v>
      </c>
      <c r="O29" s="171">
        <f>SUMIFS('Entry Data'!Y:Y,'Entry Data'!AN:AN,B29&amp;$F$1&amp;$O$4&amp;$M$3&amp;$M$2)</f>
        <v>241150</v>
      </c>
      <c r="P29" s="171">
        <f>SUMIFS('Entry Data'!Y:Y,'Entry Data'!AN:AN,B29&amp;$F$1&amp;$P$4&amp;$M$3&amp;$M$2)</f>
        <v>168000</v>
      </c>
      <c r="Q29" s="171">
        <f>SUMIFS('Entry Data'!Y:Y,'Entry Data'!AN:AN,B29&amp;$F$1&amp;$Q$4&amp;$Q$3&amp;$M$2)</f>
        <v>494000</v>
      </c>
      <c r="R29" s="171">
        <f>SUMIFS('Entry Data'!Y:Y,'Entry Data'!AN:AN,B29&amp;$F$1&amp;$R$4&amp;$Q$3&amp;$M$2)</f>
        <v>225000</v>
      </c>
      <c r="S29" s="172">
        <f>SUMIFS('Entry Data'!Y:Y,'Entry Data'!AN:AN,B29&amp;$F$1&amp;$S$4&amp;$Q$3&amp;$M$2)</f>
        <v>145500</v>
      </c>
      <c r="T29" s="173">
        <f t="shared" si="2"/>
        <v>3191750</v>
      </c>
      <c r="U29" s="196">
        <f t="shared" si="0"/>
        <v>0.97989101235704967</v>
      </c>
      <c r="V29" s="197">
        <f t="shared" si="1"/>
        <v>3209143.0654693376</v>
      </c>
      <c r="W29" s="197">
        <f t="shared" si="3"/>
        <v>6400893.0654693376</v>
      </c>
    </row>
    <row r="30" spans="1:23" hidden="1" x14ac:dyDescent="0.3">
      <c r="A30" s="76">
        <v>24</v>
      </c>
      <c r="B30" s="82" t="str">
        <f>'Master Driver'!B28</f>
        <v>Haeruddin</v>
      </c>
      <c r="C30" s="164">
        <f>'Master Driver'!C28</f>
        <v>43028</v>
      </c>
      <c r="D30" s="174">
        <f>SUMIFS('Master Driver'!E:E,'Master Driver'!B:B,BTP!B30)</f>
        <v>3275000</v>
      </c>
      <c r="E30" s="198">
        <f>SUMIFS('Entry Data'!Y:Y,'Entry Data'!AC:AC,BTP!B30)</f>
        <v>650350</v>
      </c>
      <c r="F30" s="170">
        <f>SUMIFS('Entry Data'!Y:Y,'Entry Data'!AN:AN,B30&amp;$F$1&amp;$F$4&amp;$F$3&amp;$F$2)</f>
        <v>0</v>
      </c>
      <c r="G30" s="171">
        <f>SUMIFS('Entry Data'!Y:Y,'Entry Data'!AN:AN,B30&amp;$F$1&amp;$G$4&amp;$F$3&amp;$F$2)</f>
        <v>0</v>
      </c>
      <c r="H30" s="171">
        <f>SUMIFS('Entry Data'!Y:Y,'Entry Data'!AN:AN,B30&amp;$F$1&amp;$H$4&amp;$F$3&amp;$F$2)</f>
        <v>0</v>
      </c>
      <c r="I30" s="171">
        <f>SUMIFS('Entry Data'!Y:Y,'Entry Data'!AN:AN,B30&amp;$F$1&amp;$I$4&amp;$F$3&amp;$F$2)</f>
        <v>0</v>
      </c>
      <c r="J30" s="171">
        <f>SUMIFS('Entry Data'!Y:Y,'Entry Data'!AN:AN,B30&amp;$F$1&amp;$J$4&amp;$J$3&amp;$F$2)</f>
        <v>0</v>
      </c>
      <c r="K30" s="171">
        <f>SUMIFS('Entry Data'!Y:Y,'Entry Data'!AN:AN,B30&amp;$F$1&amp;$K$4&amp;$J$3&amp;$F$2)</f>
        <v>0</v>
      </c>
      <c r="L30" s="172">
        <f>SUMIFS('Entry Data'!Y:Y,'Entry Data'!AN:AN,B30&amp;$F$1&amp;$L$4&amp;$J$3&amp;$F$2)</f>
        <v>0</v>
      </c>
      <c r="M30" s="170">
        <f>SUMIFS('Entry Data'!Y:Y,'Entry Data'!AN:AN,B30&amp;$F$1&amp;$M$4&amp;$M$3&amp;$M$2)</f>
        <v>0</v>
      </c>
      <c r="N30" s="171">
        <f>SUMIFS('Entry Data'!Y:Y,'Entry Data'!AN:AN,B30&amp;$F$1&amp;$N$4&amp;$M$3&amp;$M$2)</f>
        <v>0</v>
      </c>
      <c r="O30" s="171">
        <f>SUMIFS('Entry Data'!Y:Y,'Entry Data'!AN:AN,B30&amp;$F$1&amp;$O$4&amp;$M$3&amp;$M$2)</f>
        <v>0</v>
      </c>
      <c r="P30" s="171">
        <f>SUMIFS('Entry Data'!Y:Y,'Entry Data'!AN:AN,B30&amp;$F$1&amp;$P$4&amp;$M$3&amp;$M$2)</f>
        <v>0</v>
      </c>
      <c r="Q30" s="171">
        <f>SUMIFS('Entry Data'!Y:Y,'Entry Data'!AN:AN,B30&amp;$F$1&amp;$Q$4&amp;$Q$3&amp;$M$2)</f>
        <v>0</v>
      </c>
      <c r="R30" s="171">
        <f>SUMIFS('Entry Data'!Y:Y,'Entry Data'!AN:AN,B30&amp;$F$1&amp;$R$4&amp;$Q$3&amp;$M$2)</f>
        <v>0</v>
      </c>
      <c r="S30" s="172">
        <f>SUMIFS('Entry Data'!Y:Y,'Entry Data'!AN:AN,B30&amp;$F$1&amp;$S$4&amp;$Q$3&amp;$M$2)</f>
        <v>0</v>
      </c>
      <c r="T30" s="173">
        <f t="shared" si="2"/>
        <v>0</v>
      </c>
      <c r="U30" s="196">
        <f t="shared" si="0"/>
        <v>0</v>
      </c>
      <c r="V30" s="197">
        <f t="shared" si="1"/>
        <v>0</v>
      </c>
      <c r="W30" s="197">
        <f t="shared" si="3"/>
        <v>0</v>
      </c>
    </row>
    <row r="31" spans="1:23" x14ac:dyDescent="0.3">
      <c r="A31" s="76">
        <v>25</v>
      </c>
      <c r="B31" s="82" t="str">
        <f>'Master Driver'!B29</f>
        <v>M.Mulyo</v>
      </c>
      <c r="C31" s="164">
        <f>'Master Driver'!C29</f>
        <v>43045</v>
      </c>
      <c r="D31" s="174">
        <f>SUMIFS('Master Driver'!E:E,'Master Driver'!B:B,BTP!B31)</f>
        <v>3275000</v>
      </c>
      <c r="E31" s="198">
        <f>SUMIFS('Entry Data'!Y:Y,'Entry Data'!AC:AC,BTP!B31)</f>
        <v>4616600</v>
      </c>
      <c r="F31" s="170">
        <f>SUMIFS('Entry Data'!Y:Y,'Entry Data'!AN:AN,B31&amp;$F$1&amp;$F$4&amp;$F$3&amp;$F$2)</f>
        <v>0</v>
      </c>
      <c r="G31" s="171">
        <f>SUMIFS('Entry Data'!Y:Y,'Entry Data'!AN:AN,B31&amp;$F$1&amp;$G$4&amp;$F$3&amp;$F$2)</f>
        <v>0</v>
      </c>
      <c r="H31" s="171">
        <f>SUMIFS('Entry Data'!Y:Y,'Entry Data'!AN:AN,B31&amp;$F$1&amp;$H$4&amp;$F$3&amp;$F$2)</f>
        <v>0</v>
      </c>
      <c r="I31" s="171">
        <f>SUMIFS('Entry Data'!Y:Y,'Entry Data'!AN:AN,B31&amp;$F$1&amp;$I$4&amp;$F$3&amp;$F$2)</f>
        <v>0</v>
      </c>
      <c r="J31" s="171">
        <f>SUMIFS('Entry Data'!Y:Y,'Entry Data'!AN:AN,B31&amp;$F$1&amp;$J$4&amp;$J$3&amp;$F$2)</f>
        <v>0</v>
      </c>
      <c r="K31" s="171">
        <f>SUMIFS('Entry Data'!Y:Y,'Entry Data'!AN:AN,B31&amp;$F$1&amp;$K$4&amp;$J$3&amp;$F$2)</f>
        <v>0</v>
      </c>
      <c r="L31" s="172">
        <f>SUMIFS('Entry Data'!Y:Y,'Entry Data'!AN:AN,B31&amp;$F$1&amp;$L$4&amp;$J$3&amp;$F$2)</f>
        <v>0</v>
      </c>
      <c r="M31" s="170">
        <f>SUMIFS('Entry Data'!Y:Y,'Entry Data'!AN:AN,B31&amp;$F$1&amp;$M$4&amp;$M$3&amp;$M$2)</f>
        <v>962500</v>
      </c>
      <c r="N31" s="171">
        <f>SUMIFS('Entry Data'!Y:Y,'Entry Data'!AN:AN,B31&amp;$F$1&amp;$N$4&amp;$M$3&amp;$M$2)</f>
        <v>312000</v>
      </c>
      <c r="O31" s="171">
        <f>SUMIFS('Entry Data'!Y:Y,'Entry Data'!AN:AN,B31&amp;$F$1&amp;$O$4&amp;$M$3&amp;$M$2)</f>
        <v>275600</v>
      </c>
      <c r="P31" s="171">
        <f>SUMIFS('Entry Data'!Y:Y,'Entry Data'!AN:AN,B31&amp;$F$1&amp;$P$4&amp;$M$3&amp;$M$2)</f>
        <v>252000</v>
      </c>
      <c r="Q31" s="171">
        <f>SUMIFS('Entry Data'!Y:Y,'Entry Data'!AN:AN,B31&amp;$F$1&amp;$Q$4&amp;$Q$3&amp;$M$2)</f>
        <v>1748000</v>
      </c>
      <c r="R31" s="171">
        <f>SUMIFS('Entry Data'!Y:Y,'Entry Data'!AN:AN,B31&amp;$F$1&amp;$R$4&amp;$Q$3&amp;$M$2)</f>
        <v>630000</v>
      </c>
      <c r="S31" s="172">
        <f>SUMIFS('Entry Data'!Y:Y,'Entry Data'!AN:AN,B31&amp;$F$1&amp;$S$4&amp;$Q$3&amp;$M$2)</f>
        <v>436500</v>
      </c>
      <c r="T31" s="173">
        <f t="shared" si="2"/>
        <v>4616600</v>
      </c>
      <c r="U31" s="196">
        <f t="shared" si="0"/>
        <v>1</v>
      </c>
      <c r="V31" s="197">
        <f t="shared" si="1"/>
        <v>3275000</v>
      </c>
      <c r="W31" s="197">
        <f t="shared" si="3"/>
        <v>7891600</v>
      </c>
    </row>
    <row r="32" spans="1:23" x14ac:dyDescent="0.3">
      <c r="A32" s="76">
        <v>26</v>
      </c>
      <c r="B32" s="82" t="str">
        <f>'Master Driver'!B30</f>
        <v>Usman Mansyur</v>
      </c>
      <c r="C32" s="164">
        <f>'Master Driver'!C30</f>
        <v>43045</v>
      </c>
      <c r="D32" s="174">
        <f>SUMIFS('Master Driver'!E:E,'Master Driver'!B:B,BTP!B32)</f>
        <v>3275000</v>
      </c>
      <c r="E32" s="198">
        <f>SUMIFS('Entry Data'!Y:Y,'Entry Data'!AC:AC,BTP!B32)</f>
        <v>3331800</v>
      </c>
      <c r="F32" s="170">
        <f>SUMIFS('Entry Data'!Y:Y,'Entry Data'!AN:AN,B32&amp;$F$1&amp;$F$4&amp;$F$3&amp;$F$2)</f>
        <v>0</v>
      </c>
      <c r="G32" s="171">
        <f>SUMIFS('Entry Data'!Y:Y,'Entry Data'!AN:AN,B32&amp;$F$1&amp;$G$4&amp;$F$3&amp;$F$2)</f>
        <v>0</v>
      </c>
      <c r="H32" s="171">
        <f>SUMIFS('Entry Data'!Y:Y,'Entry Data'!AN:AN,B32&amp;$F$1&amp;$H$4&amp;$F$3&amp;$F$2)</f>
        <v>0</v>
      </c>
      <c r="I32" s="171">
        <f>SUMIFS('Entry Data'!Y:Y,'Entry Data'!AN:AN,B32&amp;$F$1&amp;$I$4&amp;$F$3&amp;$F$2)</f>
        <v>0</v>
      </c>
      <c r="J32" s="171">
        <f>SUMIFS('Entry Data'!Y:Y,'Entry Data'!AN:AN,B32&amp;$F$1&amp;$J$4&amp;$J$3&amp;$F$2)</f>
        <v>0</v>
      </c>
      <c r="K32" s="171">
        <f>SUMIFS('Entry Data'!Y:Y,'Entry Data'!AN:AN,B32&amp;$F$1&amp;$K$4&amp;$J$3&amp;$F$2)</f>
        <v>0</v>
      </c>
      <c r="L32" s="172">
        <f>SUMIFS('Entry Data'!Y:Y,'Entry Data'!AN:AN,B32&amp;$F$1&amp;$L$4&amp;$J$3&amp;$F$2)</f>
        <v>0</v>
      </c>
      <c r="M32" s="170">
        <f>SUMIFS('Entry Data'!Y:Y,'Entry Data'!AN:AN,B32&amp;$F$1&amp;$M$4&amp;$M$3&amp;$M$2)</f>
        <v>2172500</v>
      </c>
      <c r="N32" s="171">
        <f>SUMIFS('Entry Data'!Y:Y,'Entry Data'!AN:AN,B32&amp;$F$1&amp;$N$4&amp;$M$3&amp;$M$2)</f>
        <v>436800</v>
      </c>
      <c r="O32" s="171">
        <f>SUMIFS('Entry Data'!Y:Y,'Entry Data'!AN:AN,B32&amp;$F$1&amp;$O$4&amp;$M$3&amp;$M$2)</f>
        <v>344500</v>
      </c>
      <c r="P32" s="171">
        <f>SUMIFS('Entry Data'!Y:Y,'Entry Data'!AN:AN,B32&amp;$F$1&amp;$P$4&amp;$M$3&amp;$M$2)</f>
        <v>378000</v>
      </c>
      <c r="Q32" s="171">
        <f>SUMIFS('Entry Data'!Y:Y,'Entry Data'!AN:AN,B32&amp;$F$1&amp;$Q$4&amp;$Q$3&amp;$M$2)</f>
        <v>0</v>
      </c>
      <c r="R32" s="171">
        <f>SUMIFS('Entry Data'!Y:Y,'Entry Data'!AN:AN,B32&amp;$F$1&amp;$R$4&amp;$Q$3&amp;$M$2)</f>
        <v>0</v>
      </c>
      <c r="S32" s="172">
        <f>SUMIFS('Entry Data'!Y:Y,'Entry Data'!AN:AN,B32&amp;$F$1&amp;$S$4&amp;$Q$3&amp;$M$2)</f>
        <v>0</v>
      </c>
      <c r="T32" s="173">
        <f t="shared" si="2"/>
        <v>3331800</v>
      </c>
      <c r="U32" s="196">
        <f t="shared" si="0"/>
        <v>1</v>
      </c>
      <c r="V32" s="197">
        <f t="shared" si="1"/>
        <v>3275000</v>
      </c>
      <c r="W32" s="197">
        <f t="shared" si="3"/>
        <v>6606800</v>
      </c>
    </row>
    <row r="33" spans="1:23" x14ac:dyDescent="0.3">
      <c r="A33" s="76">
        <v>27</v>
      </c>
      <c r="B33" s="82" t="str">
        <f>'Master Driver'!B31</f>
        <v>Herman AS</v>
      </c>
      <c r="C33" s="164">
        <f>'Master Driver'!C31</f>
        <v>43057</v>
      </c>
      <c r="D33" s="174">
        <f>SUMIFS('Master Driver'!E:E,'Master Driver'!B:B,BTP!B33)</f>
        <v>3275000</v>
      </c>
      <c r="E33" s="198">
        <f>SUMIFS('Entry Data'!Y:Y,'Entry Data'!AC:AC,BTP!B33)</f>
        <v>2074300</v>
      </c>
      <c r="F33" s="170">
        <f>SUMIFS('Entry Data'!Y:Y,'Entry Data'!AN:AN,B33&amp;$F$1&amp;$F$4&amp;$F$3&amp;$F$2)</f>
        <v>0</v>
      </c>
      <c r="G33" s="171">
        <f>SUMIFS('Entry Data'!Y:Y,'Entry Data'!AN:AN,B33&amp;$F$1&amp;$G$4&amp;$F$3&amp;$F$2)</f>
        <v>0</v>
      </c>
      <c r="H33" s="171">
        <f>SUMIFS('Entry Data'!Y:Y,'Entry Data'!AN:AN,B33&amp;$F$1&amp;$H$4&amp;$F$3&amp;$F$2)</f>
        <v>0</v>
      </c>
      <c r="I33" s="171">
        <f>SUMIFS('Entry Data'!Y:Y,'Entry Data'!AN:AN,B33&amp;$F$1&amp;$I$4&amp;$F$3&amp;$F$2)</f>
        <v>0</v>
      </c>
      <c r="J33" s="171">
        <f>SUMIFS('Entry Data'!Y:Y,'Entry Data'!AN:AN,B33&amp;$F$1&amp;$J$4&amp;$J$3&amp;$F$2)</f>
        <v>0</v>
      </c>
      <c r="K33" s="171">
        <f>SUMIFS('Entry Data'!Y:Y,'Entry Data'!AN:AN,B33&amp;$F$1&amp;$K$4&amp;$J$3&amp;$F$2)</f>
        <v>0</v>
      </c>
      <c r="L33" s="172">
        <f>SUMIFS('Entry Data'!Y:Y,'Entry Data'!AN:AN,B33&amp;$F$1&amp;$L$4&amp;$J$3&amp;$F$2)</f>
        <v>0</v>
      </c>
      <c r="M33" s="170">
        <f>SUMIFS('Entry Data'!Y:Y,'Entry Data'!AN:AN,B33&amp;$F$1&amp;$M$4&amp;$M$3&amp;$M$2)</f>
        <v>1595000</v>
      </c>
      <c r="N33" s="171">
        <f>SUMIFS('Entry Data'!Y:Y,'Entry Data'!AN:AN,B33&amp;$F$1&amp;$N$4&amp;$M$3&amp;$M$2)</f>
        <v>187200</v>
      </c>
      <c r="O33" s="171">
        <f>SUMIFS('Entry Data'!Y:Y,'Entry Data'!AN:AN,B33&amp;$F$1&amp;$O$4&amp;$M$3&amp;$M$2)</f>
        <v>103350</v>
      </c>
      <c r="P33" s="171">
        <f>SUMIFS('Entry Data'!Y:Y,'Entry Data'!AN:AN,B33&amp;$F$1&amp;$P$4&amp;$M$3&amp;$M$2)</f>
        <v>126000</v>
      </c>
      <c r="Q33" s="171">
        <f>SUMIFS('Entry Data'!Y:Y,'Entry Data'!AN:AN,B33&amp;$F$1&amp;$Q$4&amp;$Q$3&amp;$M$2)</f>
        <v>0</v>
      </c>
      <c r="R33" s="171">
        <f>SUMIFS('Entry Data'!Y:Y,'Entry Data'!AN:AN,B33&amp;$F$1&amp;$R$4&amp;$Q$3&amp;$M$2)</f>
        <v>0</v>
      </c>
      <c r="S33" s="172">
        <f>SUMIFS('Entry Data'!Y:Y,'Entry Data'!AN:AN,B33&amp;$F$1&amp;$S$4&amp;$Q$3&amp;$M$2)</f>
        <v>0</v>
      </c>
      <c r="T33" s="173">
        <f t="shared" si="2"/>
        <v>2011550</v>
      </c>
      <c r="U33" s="196">
        <f t="shared" si="0"/>
        <v>0.96974883093091646</v>
      </c>
      <c r="V33" s="197">
        <f t="shared" si="1"/>
        <v>3175927.4212987516</v>
      </c>
      <c r="W33" s="197">
        <f t="shared" si="3"/>
        <v>5187477.4212987516</v>
      </c>
    </row>
    <row r="34" spans="1:23" hidden="1" x14ac:dyDescent="0.3">
      <c r="A34" s="76">
        <v>28</v>
      </c>
      <c r="B34" s="82" t="str">
        <f>'Master Driver'!B32</f>
        <v>Linus Harimin</v>
      </c>
      <c r="C34" s="164">
        <f>'Master Driver'!C32</f>
        <v>43110</v>
      </c>
      <c r="D34" s="174">
        <f>SUMIFS('Master Driver'!E:E,'Master Driver'!B:B,BTP!B34)</f>
        <v>3275000</v>
      </c>
      <c r="E34" s="198">
        <f>SUMIFS('Entry Data'!Y:Y,'Entry Data'!AC:AC,BTP!B34)</f>
        <v>507350</v>
      </c>
      <c r="F34" s="170">
        <f>SUMIFS('Entry Data'!Y:Y,'Entry Data'!AN:AN,B34&amp;$F$1&amp;$F$4&amp;$F$3&amp;$F$2)</f>
        <v>0</v>
      </c>
      <c r="G34" s="171">
        <f>SUMIFS('Entry Data'!Y:Y,'Entry Data'!AN:AN,B34&amp;$F$1&amp;$G$4&amp;$F$3&amp;$F$2)</f>
        <v>0</v>
      </c>
      <c r="H34" s="171">
        <f>SUMIFS('Entry Data'!Y:Y,'Entry Data'!AN:AN,B34&amp;$F$1&amp;$H$4&amp;$F$3&amp;$F$2)</f>
        <v>0</v>
      </c>
      <c r="I34" s="171">
        <f>SUMIFS('Entry Data'!Y:Y,'Entry Data'!AN:AN,B34&amp;$F$1&amp;$I$4&amp;$F$3&amp;$F$2)</f>
        <v>0</v>
      </c>
      <c r="J34" s="171">
        <f>SUMIFS('Entry Data'!Y:Y,'Entry Data'!AN:AN,B34&amp;$F$1&amp;$J$4&amp;$J$3&amp;$F$2)</f>
        <v>0</v>
      </c>
      <c r="K34" s="171">
        <f>SUMIFS('Entry Data'!Y:Y,'Entry Data'!AN:AN,B34&amp;$F$1&amp;$K$4&amp;$J$3&amp;$F$2)</f>
        <v>0</v>
      </c>
      <c r="L34" s="172">
        <f>SUMIFS('Entry Data'!Y:Y,'Entry Data'!AN:AN,B34&amp;$F$1&amp;$L$4&amp;$J$3&amp;$F$2)</f>
        <v>0</v>
      </c>
      <c r="M34" s="170">
        <f>SUMIFS('Entry Data'!Y:Y,'Entry Data'!AN:AN,B34&amp;$F$1&amp;$M$4&amp;$M$3&amp;$M$2)</f>
        <v>0</v>
      </c>
      <c r="N34" s="171">
        <f>SUMIFS('Entry Data'!Y:Y,'Entry Data'!AN:AN,B34&amp;$F$1&amp;$N$4&amp;$M$3&amp;$M$2)</f>
        <v>0</v>
      </c>
      <c r="O34" s="171">
        <f>SUMIFS('Entry Data'!Y:Y,'Entry Data'!AN:AN,B34&amp;$F$1&amp;$O$4&amp;$M$3&amp;$M$2)</f>
        <v>0</v>
      </c>
      <c r="P34" s="171">
        <f>SUMIFS('Entry Data'!Y:Y,'Entry Data'!AN:AN,B34&amp;$F$1&amp;$P$4&amp;$M$3&amp;$M$2)</f>
        <v>0</v>
      </c>
      <c r="Q34" s="171">
        <f>SUMIFS('Entry Data'!Y:Y,'Entry Data'!AN:AN,B34&amp;$F$1&amp;$Q$4&amp;$Q$3&amp;$M$2)</f>
        <v>0</v>
      </c>
      <c r="R34" s="171">
        <f>SUMIFS('Entry Data'!Y:Y,'Entry Data'!AN:AN,B34&amp;$F$1&amp;$R$4&amp;$Q$3&amp;$M$2)</f>
        <v>0</v>
      </c>
      <c r="S34" s="172">
        <f>SUMIFS('Entry Data'!Y:Y,'Entry Data'!AN:AN,B34&amp;$F$1&amp;$S$4&amp;$Q$3&amp;$M$2)</f>
        <v>0</v>
      </c>
      <c r="T34" s="173">
        <f t="shared" si="2"/>
        <v>0</v>
      </c>
      <c r="U34" s="196">
        <f t="shared" si="0"/>
        <v>0</v>
      </c>
      <c r="V34" s="197">
        <f t="shared" si="1"/>
        <v>0</v>
      </c>
      <c r="W34" s="197">
        <f t="shared" si="3"/>
        <v>0</v>
      </c>
    </row>
    <row r="35" spans="1:23" x14ac:dyDescent="0.3">
      <c r="A35" s="76">
        <v>29</v>
      </c>
      <c r="B35" s="82" t="str">
        <f>'Master Driver'!B33</f>
        <v>Muchammad</v>
      </c>
      <c r="C35" s="164">
        <f>'Master Driver'!C33</f>
        <v>43110</v>
      </c>
      <c r="D35" s="174">
        <f>SUMIFS('Master Driver'!E:E,'Master Driver'!B:B,BTP!B35)</f>
        <v>3275000</v>
      </c>
      <c r="E35" s="198">
        <f>SUMIFS('Entry Data'!Y:Y,'Entry Data'!AC:AC,BTP!B35)</f>
        <v>4136650</v>
      </c>
      <c r="F35" s="170">
        <f>SUMIFS('Entry Data'!Y:Y,'Entry Data'!AN:AN,B35&amp;$F$1&amp;$F$4&amp;$F$3&amp;$F$2)</f>
        <v>0</v>
      </c>
      <c r="G35" s="171">
        <f>SUMIFS('Entry Data'!Y:Y,'Entry Data'!AN:AN,B35&amp;$F$1&amp;$G$4&amp;$F$3&amp;$F$2)</f>
        <v>0</v>
      </c>
      <c r="H35" s="171">
        <f>SUMIFS('Entry Data'!Y:Y,'Entry Data'!AN:AN,B35&amp;$F$1&amp;$H$4&amp;$F$3&amp;$F$2)</f>
        <v>0</v>
      </c>
      <c r="I35" s="171">
        <f>SUMIFS('Entry Data'!Y:Y,'Entry Data'!AN:AN,B35&amp;$F$1&amp;$I$4&amp;$F$3&amp;$F$2)</f>
        <v>0</v>
      </c>
      <c r="J35" s="171">
        <f>SUMIFS('Entry Data'!Y:Y,'Entry Data'!AN:AN,B35&amp;$F$1&amp;$J$4&amp;$J$3&amp;$F$2)</f>
        <v>0</v>
      </c>
      <c r="K35" s="171">
        <f>SUMIFS('Entry Data'!Y:Y,'Entry Data'!AN:AN,B35&amp;$F$1&amp;$K$4&amp;$J$3&amp;$F$2)</f>
        <v>0</v>
      </c>
      <c r="L35" s="172">
        <f>SUMIFS('Entry Data'!Y:Y,'Entry Data'!AN:AN,B35&amp;$F$1&amp;$L$4&amp;$J$3&amp;$F$2)</f>
        <v>0</v>
      </c>
      <c r="M35" s="170">
        <f>SUMIFS('Entry Data'!Y:Y,'Entry Data'!AN:AN,B35&amp;$F$1&amp;$M$4&amp;$M$3&amp;$M$2)</f>
        <v>550000</v>
      </c>
      <c r="N35" s="171">
        <f>SUMIFS('Entry Data'!Y:Y,'Entry Data'!AN:AN,B35&amp;$F$1&amp;$N$4&amp;$M$3&amp;$M$2)</f>
        <v>156000</v>
      </c>
      <c r="O35" s="171">
        <f>SUMIFS('Entry Data'!Y:Y,'Entry Data'!AN:AN,B35&amp;$F$1&amp;$O$4&amp;$M$3&amp;$M$2)</f>
        <v>68900</v>
      </c>
      <c r="P35" s="171">
        <f>SUMIFS('Entry Data'!Y:Y,'Entry Data'!AN:AN,B35&amp;$F$1&amp;$P$4&amp;$M$3&amp;$M$2)</f>
        <v>0</v>
      </c>
      <c r="Q35" s="171">
        <f>SUMIFS('Entry Data'!Y:Y,'Entry Data'!AN:AN,B35&amp;$F$1&amp;$Q$4&amp;$Q$3&amp;$M$2)</f>
        <v>0</v>
      </c>
      <c r="R35" s="171">
        <f>SUMIFS('Entry Data'!Y:Y,'Entry Data'!AN:AN,B35&amp;$F$1&amp;$R$4&amp;$Q$3&amp;$M$2)</f>
        <v>0</v>
      </c>
      <c r="S35" s="172">
        <f>SUMIFS('Entry Data'!Y:Y,'Entry Data'!AN:AN,B35&amp;$F$1&amp;$S$4&amp;$Q$3&amp;$M$2)</f>
        <v>0</v>
      </c>
      <c r="T35" s="173">
        <f t="shared" si="2"/>
        <v>774900</v>
      </c>
      <c r="U35" s="196">
        <f t="shared" si="0"/>
        <v>0.18732549285049496</v>
      </c>
      <c r="V35" s="197">
        <f t="shared" si="1"/>
        <v>613490.98908537102</v>
      </c>
      <c r="W35" s="197">
        <f t="shared" si="3"/>
        <v>1388390.9890853711</v>
      </c>
    </row>
    <row r="36" spans="1:23" x14ac:dyDescent="0.3">
      <c r="A36" s="76">
        <v>30</v>
      </c>
      <c r="B36" s="82" t="str">
        <f>'Master Driver'!B34</f>
        <v>Budiyono</v>
      </c>
      <c r="C36" s="164">
        <f>'Master Driver'!C34</f>
        <v>43130</v>
      </c>
      <c r="D36" s="174">
        <f>SUMIFS('Master Driver'!E:E,'Master Driver'!B:B,BTP!B36)</f>
        <v>3275000</v>
      </c>
      <c r="E36" s="198">
        <f>SUMIFS('Entry Data'!Y:Y,'Entry Data'!AC:AC,BTP!B36)</f>
        <v>3482200</v>
      </c>
      <c r="F36" s="170">
        <f>SUMIFS('Entry Data'!Y:Y,'Entry Data'!AN:AN,B36&amp;$F$1&amp;$F$4&amp;$F$3&amp;$F$2)</f>
        <v>0</v>
      </c>
      <c r="G36" s="171">
        <f>SUMIFS('Entry Data'!Y:Y,'Entry Data'!AN:AN,B36&amp;$F$1&amp;$G$4&amp;$F$3&amp;$F$2)</f>
        <v>0</v>
      </c>
      <c r="H36" s="171">
        <f>SUMIFS('Entry Data'!Y:Y,'Entry Data'!AN:AN,B36&amp;$F$1&amp;$H$4&amp;$F$3&amp;$F$2)</f>
        <v>0</v>
      </c>
      <c r="I36" s="171">
        <f>SUMIFS('Entry Data'!Y:Y,'Entry Data'!AN:AN,B36&amp;$F$1&amp;$I$4&amp;$F$3&amp;$F$2)</f>
        <v>0</v>
      </c>
      <c r="J36" s="171">
        <f>SUMIFS('Entry Data'!Y:Y,'Entry Data'!AN:AN,B36&amp;$F$1&amp;$J$4&amp;$J$3&amp;$F$2)</f>
        <v>0</v>
      </c>
      <c r="K36" s="171">
        <f>SUMIFS('Entry Data'!Y:Y,'Entry Data'!AN:AN,B36&amp;$F$1&amp;$K$4&amp;$J$3&amp;$F$2)</f>
        <v>0</v>
      </c>
      <c r="L36" s="172">
        <f>SUMIFS('Entry Data'!Y:Y,'Entry Data'!AN:AN,B36&amp;$F$1&amp;$L$4&amp;$J$3&amp;$F$2)</f>
        <v>0</v>
      </c>
      <c r="M36" s="170">
        <f>SUMIFS('Entry Data'!Y:Y,'Entry Data'!AN:AN,B36&amp;$F$1&amp;$M$4&amp;$M$3&amp;$M$2)</f>
        <v>27500</v>
      </c>
      <c r="N36" s="171">
        <f>SUMIFS('Entry Data'!Y:Y,'Entry Data'!AN:AN,B36&amp;$F$1&amp;$N$4&amp;$M$3&amp;$M$2)</f>
        <v>0</v>
      </c>
      <c r="O36" s="171">
        <f>SUMIFS('Entry Data'!Y:Y,'Entry Data'!AN:AN,B36&amp;$F$1&amp;$O$4&amp;$M$3&amp;$M$2)</f>
        <v>0</v>
      </c>
      <c r="P36" s="171">
        <f>SUMIFS('Entry Data'!Y:Y,'Entry Data'!AN:AN,B36&amp;$F$1&amp;$P$4&amp;$M$3&amp;$M$2)</f>
        <v>0</v>
      </c>
      <c r="Q36" s="171">
        <f>SUMIFS('Entry Data'!Y:Y,'Entry Data'!AN:AN,B36&amp;$F$1&amp;$Q$4&amp;$Q$3&amp;$M$2)</f>
        <v>0</v>
      </c>
      <c r="R36" s="171">
        <f>SUMIFS('Entry Data'!Y:Y,'Entry Data'!AN:AN,B36&amp;$F$1&amp;$R$4&amp;$Q$3&amp;$M$2)</f>
        <v>0</v>
      </c>
      <c r="S36" s="172">
        <f>SUMIFS('Entry Data'!Y:Y,'Entry Data'!AN:AN,B36&amp;$F$1&amp;$S$4&amp;$Q$3&amp;$M$2)</f>
        <v>0</v>
      </c>
      <c r="T36" s="173">
        <f t="shared" si="2"/>
        <v>27500</v>
      </c>
      <c r="U36" s="196">
        <f t="shared" si="0"/>
        <v>7.8973063006145539E-3</v>
      </c>
      <c r="V36" s="197">
        <f t="shared" si="1"/>
        <v>25863.678134512666</v>
      </c>
      <c r="W36" s="197">
        <f t="shared" si="3"/>
        <v>53363.678134512666</v>
      </c>
    </row>
    <row r="37" spans="1:23" x14ac:dyDescent="0.3">
      <c r="A37" s="76">
        <v>31</v>
      </c>
      <c r="B37" s="82" t="str">
        <f>'Master Driver'!B35</f>
        <v>Kosmas DN</v>
      </c>
      <c r="C37" s="164">
        <f>'Master Driver'!C35</f>
        <v>43160</v>
      </c>
      <c r="D37" s="174">
        <f>SUMIFS('Master Driver'!E:E,'Master Driver'!B:B,BTP!B37)</f>
        <v>3275000</v>
      </c>
      <c r="E37" s="198">
        <f>SUMIFS('Entry Data'!Y:Y,'Entry Data'!AC:AC,BTP!B37)</f>
        <v>285650</v>
      </c>
      <c r="F37" s="170">
        <f>SUMIFS('Entry Data'!Y:Y,'Entry Data'!AN:AN,B37&amp;$F$1&amp;$F$4&amp;$F$3&amp;$F$2)</f>
        <v>0</v>
      </c>
      <c r="G37" s="171">
        <f>SUMIFS('Entry Data'!Y:Y,'Entry Data'!AN:AN,B37&amp;$F$1&amp;$G$4&amp;$F$3&amp;$F$2)</f>
        <v>0</v>
      </c>
      <c r="H37" s="171">
        <f>SUMIFS('Entry Data'!Y:Y,'Entry Data'!AN:AN,B37&amp;$F$1&amp;$H$4&amp;$F$3&amp;$F$2)</f>
        <v>0</v>
      </c>
      <c r="I37" s="171">
        <f>SUMIFS('Entry Data'!Y:Y,'Entry Data'!AN:AN,B37&amp;$F$1&amp;$I$4&amp;$F$3&amp;$F$2)</f>
        <v>0</v>
      </c>
      <c r="J37" s="171">
        <f>SUMIFS('Entry Data'!Y:Y,'Entry Data'!AN:AN,B37&amp;$F$1&amp;$J$4&amp;$J$3&amp;$F$2)</f>
        <v>0</v>
      </c>
      <c r="K37" s="171">
        <f>SUMIFS('Entry Data'!Y:Y,'Entry Data'!AN:AN,B37&amp;$F$1&amp;$K$4&amp;$J$3&amp;$F$2)</f>
        <v>0</v>
      </c>
      <c r="L37" s="172">
        <f>SUMIFS('Entry Data'!Y:Y,'Entry Data'!AN:AN,B37&amp;$F$1&amp;$L$4&amp;$J$3&amp;$F$2)</f>
        <v>0</v>
      </c>
      <c r="M37" s="170">
        <f>SUMIFS('Entry Data'!Y:Y,'Entry Data'!AN:AN,B37&amp;$F$1&amp;$M$4&amp;$M$3&amp;$M$2)</f>
        <v>220000</v>
      </c>
      <c r="N37" s="171">
        <f>SUMIFS('Entry Data'!Y:Y,'Entry Data'!AN:AN,B37&amp;$F$1&amp;$N$4&amp;$M$3&amp;$M$2)</f>
        <v>31200</v>
      </c>
      <c r="O37" s="171">
        <f>SUMIFS('Entry Data'!Y:Y,'Entry Data'!AN:AN,B37&amp;$F$1&amp;$O$4&amp;$M$3&amp;$M$2)</f>
        <v>34450</v>
      </c>
      <c r="P37" s="171">
        <f>SUMIFS('Entry Data'!Y:Y,'Entry Data'!AN:AN,B37&amp;$F$1&amp;$P$4&amp;$M$3&amp;$M$2)</f>
        <v>0</v>
      </c>
      <c r="Q37" s="171">
        <f>SUMIFS('Entry Data'!Y:Y,'Entry Data'!AN:AN,B37&amp;$F$1&amp;$Q$4&amp;$Q$3&amp;$M$2)</f>
        <v>0</v>
      </c>
      <c r="R37" s="171">
        <f>SUMIFS('Entry Data'!Y:Y,'Entry Data'!AN:AN,B37&amp;$F$1&amp;$R$4&amp;$Q$3&amp;$M$2)</f>
        <v>0</v>
      </c>
      <c r="S37" s="172">
        <f>SUMIFS('Entry Data'!Y:Y,'Entry Data'!AN:AN,B37&amp;$F$1&amp;$S$4&amp;$Q$3&amp;$M$2)</f>
        <v>0</v>
      </c>
      <c r="T37" s="173">
        <f t="shared" si="2"/>
        <v>285650</v>
      </c>
      <c r="U37" s="196">
        <f t="shared" si="0"/>
        <v>1</v>
      </c>
      <c r="V37" s="197">
        <f t="shared" si="1"/>
        <v>3275000</v>
      </c>
      <c r="W37" s="197">
        <f t="shared" si="3"/>
        <v>3560650</v>
      </c>
    </row>
    <row r="38" spans="1:23" x14ac:dyDescent="0.3">
      <c r="A38" s="76">
        <v>32</v>
      </c>
      <c r="B38" s="82" t="str">
        <f>'Master Driver'!B36</f>
        <v>Yudianto</v>
      </c>
      <c r="C38" s="164">
        <f>'Master Driver'!C36</f>
        <v>43168</v>
      </c>
      <c r="D38" s="174">
        <f>SUMIFS('Master Driver'!E:E,'Master Driver'!B:B,BTP!B38)</f>
        <v>3275000</v>
      </c>
      <c r="E38" s="198">
        <f>SUMIFS('Entry Data'!Y:Y,'Entry Data'!AC:AC,BTP!B38)</f>
        <v>3776550</v>
      </c>
      <c r="F38" s="170">
        <f>SUMIFS('Entry Data'!Y:Y,'Entry Data'!AN:AN,B38&amp;$F$1&amp;$F$4&amp;$F$3&amp;$F$2)</f>
        <v>0</v>
      </c>
      <c r="G38" s="171">
        <f>SUMIFS('Entry Data'!Y:Y,'Entry Data'!AN:AN,B38&amp;$F$1&amp;$G$4&amp;$F$3&amp;$F$2)</f>
        <v>0</v>
      </c>
      <c r="H38" s="171">
        <f>SUMIFS('Entry Data'!Y:Y,'Entry Data'!AN:AN,B38&amp;$F$1&amp;$H$4&amp;$F$3&amp;$F$2)</f>
        <v>0</v>
      </c>
      <c r="I38" s="171">
        <f>SUMIFS('Entry Data'!Y:Y,'Entry Data'!AN:AN,B38&amp;$F$1&amp;$I$4&amp;$F$3&amp;$F$2)</f>
        <v>0</v>
      </c>
      <c r="J38" s="171">
        <f>SUMIFS('Entry Data'!Y:Y,'Entry Data'!AN:AN,B38&amp;$F$1&amp;$J$4&amp;$J$3&amp;$F$2)</f>
        <v>0</v>
      </c>
      <c r="K38" s="171">
        <f>SUMIFS('Entry Data'!Y:Y,'Entry Data'!AN:AN,B38&amp;$F$1&amp;$K$4&amp;$J$3&amp;$F$2)</f>
        <v>0</v>
      </c>
      <c r="L38" s="172">
        <f>SUMIFS('Entry Data'!Y:Y,'Entry Data'!AN:AN,B38&amp;$F$1&amp;$L$4&amp;$J$3&amp;$F$2)</f>
        <v>0</v>
      </c>
      <c r="M38" s="170">
        <f>SUMIFS('Entry Data'!Y:Y,'Entry Data'!AN:AN,B38&amp;$F$1&amp;$M$4&amp;$M$3&amp;$M$2)</f>
        <v>1925000</v>
      </c>
      <c r="N38" s="171">
        <f>SUMIFS('Entry Data'!Y:Y,'Entry Data'!AN:AN,B38&amp;$F$1&amp;$N$4&amp;$M$3&amp;$M$2)</f>
        <v>436800</v>
      </c>
      <c r="O38" s="171">
        <f>SUMIFS('Entry Data'!Y:Y,'Entry Data'!AN:AN,B38&amp;$F$1&amp;$O$4&amp;$M$3&amp;$M$2)</f>
        <v>378950</v>
      </c>
      <c r="P38" s="171">
        <f>SUMIFS('Entry Data'!Y:Y,'Entry Data'!AN:AN,B38&amp;$F$1&amp;$P$4&amp;$M$3&amp;$M$2)</f>
        <v>294000</v>
      </c>
      <c r="Q38" s="171">
        <f>SUMIFS('Entry Data'!Y:Y,'Entry Data'!AN:AN,B38&amp;$F$1&amp;$Q$4&amp;$Q$3&amp;$M$2)</f>
        <v>114000</v>
      </c>
      <c r="R38" s="171">
        <f>SUMIFS('Entry Data'!Y:Y,'Entry Data'!AN:AN,B38&amp;$F$1&amp;$R$4&amp;$Q$3&amp;$M$2)</f>
        <v>45000</v>
      </c>
      <c r="S38" s="172">
        <f>SUMIFS('Entry Data'!Y:Y,'Entry Data'!AN:AN,B38&amp;$F$1&amp;$S$4&amp;$Q$3&amp;$M$2)</f>
        <v>0</v>
      </c>
      <c r="T38" s="173">
        <f t="shared" si="2"/>
        <v>3193750</v>
      </c>
      <c r="U38" s="196">
        <f t="shared" si="0"/>
        <v>0.84567925752340101</v>
      </c>
      <c r="V38" s="197">
        <f t="shared" si="1"/>
        <v>2769599.5683891382</v>
      </c>
      <c r="W38" s="197">
        <f t="shared" si="3"/>
        <v>5963349.5683891382</v>
      </c>
    </row>
    <row r="39" spans="1:23" x14ac:dyDescent="0.3">
      <c r="A39" s="76">
        <v>33</v>
      </c>
      <c r="B39" s="82" t="str">
        <f>'Master Driver'!B37</f>
        <v>Bustam</v>
      </c>
      <c r="C39" s="164">
        <f>'Master Driver'!C37</f>
        <v>43191</v>
      </c>
      <c r="D39" s="174">
        <f>SUMIFS('Master Driver'!E:E,'Master Driver'!B:B,BTP!B39)</f>
        <v>3275000</v>
      </c>
      <c r="E39" s="198">
        <f>SUMIFS('Entry Data'!Y:Y,'Entry Data'!AC:AC,BTP!B39)</f>
        <v>393300</v>
      </c>
      <c r="F39" s="170">
        <f>SUMIFS('Entry Data'!Y:Y,'Entry Data'!AN:AN,B39&amp;$F$1&amp;$F$4&amp;$F$3&amp;$F$2)</f>
        <v>0</v>
      </c>
      <c r="G39" s="171">
        <f>SUMIFS('Entry Data'!Y:Y,'Entry Data'!AN:AN,B39&amp;$F$1&amp;$G$4&amp;$F$3&amp;$F$2)</f>
        <v>0</v>
      </c>
      <c r="H39" s="171">
        <f>SUMIFS('Entry Data'!Y:Y,'Entry Data'!AN:AN,B39&amp;$F$1&amp;$H$4&amp;$F$3&amp;$F$2)</f>
        <v>0</v>
      </c>
      <c r="I39" s="171">
        <f>SUMIFS('Entry Data'!Y:Y,'Entry Data'!AN:AN,B39&amp;$F$1&amp;$I$4&amp;$F$3&amp;$F$2)</f>
        <v>0</v>
      </c>
      <c r="J39" s="171">
        <f>SUMIFS('Entry Data'!Y:Y,'Entry Data'!AN:AN,B39&amp;$F$1&amp;$J$4&amp;$J$3&amp;$F$2)</f>
        <v>0</v>
      </c>
      <c r="K39" s="171">
        <f>SUMIFS('Entry Data'!Y:Y,'Entry Data'!AN:AN,B39&amp;$F$1&amp;$K$4&amp;$J$3&amp;$F$2)</f>
        <v>0</v>
      </c>
      <c r="L39" s="172">
        <f>SUMIFS('Entry Data'!Y:Y,'Entry Data'!AN:AN,B39&amp;$F$1&amp;$L$4&amp;$J$3&amp;$F$2)</f>
        <v>0</v>
      </c>
      <c r="M39" s="170">
        <f>SUMIFS('Entry Data'!Y:Y,'Entry Data'!AN:AN,B39&amp;$F$1&amp;$M$4&amp;$M$3&amp;$M$2)</f>
        <v>110000</v>
      </c>
      <c r="N39" s="171">
        <f>SUMIFS('Entry Data'!Y:Y,'Entry Data'!AN:AN,B39&amp;$F$1&amp;$N$4&amp;$M$3&amp;$M$2)</f>
        <v>31200</v>
      </c>
      <c r="O39" s="171">
        <f>SUMIFS('Entry Data'!Y:Y,'Entry Data'!AN:AN,B39&amp;$F$1&amp;$O$4&amp;$M$3&amp;$M$2)</f>
        <v>34450</v>
      </c>
      <c r="P39" s="171">
        <f>SUMIFS('Entry Data'!Y:Y,'Entry Data'!AN:AN,B39&amp;$F$1&amp;$P$4&amp;$M$3&amp;$M$2)</f>
        <v>0</v>
      </c>
      <c r="Q39" s="171">
        <f>SUMIFS('Entry Data'!Y:Y,'Entry Data'!AN:AN,B39&amp;$F$1&amp;$Q$4&amp;$Q$3&amp;$M$2)</f>
        <v>0</v>
      </c>
      <c r="R39" s="171">
        <f>SUMIFS('Entry Data'!Y:Y,'Entry Data'!AN:AN,B39&amp;$F$1&amp;$R$4&amp;$Q$3&amp;$M$2)</f>
        <v>0</v>
      </c>
      <c r="S39" s="172">
        <f>SUMIFS('Entry Data'!Y:Y,'Entry Data'!AN:AN,B39&amp;$F$1&amp;$S$4&amp;$Q$3&amp;$M$2)</f>
        <v>0</v>
      </c>
      <c r="T39" s="173">
        <f t="shared" si="2"/>
        <v>175650</v>
      </c>
      <c r="U39" s="196">
        <f t="shared" ref="U39:U65" si="4">IFERROR((T39*100%/E39),"")</f>
        <v>0.44660564454614798</v>
      </c>
      <c r="V39" s="197">
        <f t="shared" ref="V39:V65" si="5">IFERROR((D39*U39),"")</f>
        <v>1462633.4858886346</v>
      </c>
      <c r="W39" s="197">
        <f t="shared" si="3"/>
        <v>1638283.4858886346</v>
      </c>
    </row>
    <row r="40" spans="1:23" x14ac:dyDescent="0.3">
      <c r="A40" s="76">
        <v>34</v>
      </c>
      <c r="B40" s="82" t="str">
        <f>'Master Driver'!B38</f>
        <v>Imbran Husain</v>
      </c>
      <c r="C40" s="164">
        <f>'Master Driver'!C38</f>
        <v>43297</v>
      </c>
      <c r="D40" s="174">
        <f>SUMIFS('Master Driver'!E:E,'Master Driver'!B:B,BTP!B40)</f>
        <v>3275000</v>
      </c>
      <c r="E40" s="198">
        <f>SUMIFS('Entry Data'!Y:Y,'Entry Data'!AC:AC,BTP!B40)</f>
        <v>3201400</v>
      </c>
      <c r="F40" s="170">
        <f>SUMIFS('Entry Data'!Y:Y,'Entry Data'!AN:AN,B40&amp;$F$1&amp;$F$4&amp;$F$3&amp;$F$2)</f>
        <v>0</v>
      </c>
      <c r="G40" s="171">
        <f>SUMIFS('Entry Data'!Y:Y,'Entry Data'!AN:AN,B40&amp;$F$1&amp;$G$4&amp;$F$3&amp;$F$2)</f>
        <v>0</v>
      </c>
      <c r="H40" s="171">
        <f>SUMIFS('Entry Data'!Y:Y,'Entry Data'!AN:AN,B40&amp;$F$1&amp;$H$4&amp;$F$3&amp;$F$2)</f>
        <v>0</v>
      </c>
      <c r="I40" s="171">
        <f>SUMIFS('Entry Data'!Y:Y,'Entry Data'!AN:AN,B40&amp;$F$1&amp;$I$4&amp;$F$3&amp;$F$2)</f>
        <v>0</v>
      </c>
      <c r="J40" s="171">
        <f>SUMIFS('Entry Data'!Y:Y,'Entry Data'!AN:AN,B40&amp;$F$1&amp;$J$4&amp;$J$3&amp;$F$2)</f>
        <v>0</v>
      </c>
      <c r="K40" s="171">
        <f>SUMIFS('Entry Data'!Y:Y,'Entry Data'!AN:AN,B40&amp;$F$1&amp;$K$4&amp;$J$3&amp;$F$2)</f>
        <v>0</v>
      </c>
      <c r="L40" s="172">
        <f>SUMIFS('Entry Data'!Y:Y,'Entry Data'!AN:AN,B40&amp;$F$1&amp;$L$4&amp;$J$3&amp;$F$2)</f>
        <v>0</v>
      </c>
      <c r="M40" s="170">
        <f>SUMIFS('Entry Data'!Y:Y,'Entry Data'!AN:AN,B40&amp;$F$1&amp;$M$4&amp;$M$3&amp;$M$2)</f>
        <v>82500</v>
      </c>
      <c r="N40" s="171">
        <f>SUMIFS('Entry Data'!Y:Y,'Entry Data'!AN:AN,B40&amp;$F$1&amp;$N$4&amp;$M$3&amp;$M$2)</f>
        <v>31200</v>
      </c>
      <c r="O40" s="171">
        <f>SUMIFS('Entry Data'!Y:Y,'Entry Data'!AN:AN,B40&amp;$F$1&amp;$O$4&amp;$M$3&amp;$M$2)</f>
        <v>34450</v>
      </c>
      <c r="P40" s="171">
        <f>SUMIFS('Entry Data'!Y:Y,'Entry Data'!AN:AN,B40&amp;$F$1&amp;$P$4&amp;$M$3&amp;$M$2)</f>
        <v>0</v>
      </c>
      <c r="Q40" s="171">
        <f>SUMIFS('Entry Data'!Y:Y,'Entry Data'!AN:AN,B40&amp;$F$1&amp;$Q$4&amp;$Q$3&amp;$M$2)</f>
        <v>0</v>
      </c>
      <c r="R40" s="171">
        <f>SUMIFS('Entry Data'!Y:Y,'Entry Data'!AN:AN,B40&amp;$F$1&amp;$R$4&amp;$Q$3&amp;$M$2)</f>
        <v>0</v>
      </c>
      <c r="S40" s="172">
        <f>SUMIFS('Entry Data'!Y:Y,'Entry Data'!AN:AN,B40&amp;$F$1&amp;$S$4&amp;$Q$3&amp;$M$2)</f>
        <v>0</v>
      </c>
      <c r="T40" s="173">
        <f t="shared" si="2"/>
        <v>148150</v>
      </c>
      <c r="U40" s="196">
        <f t="shared" si="4"/>
        <v>4.6276628974823514E-2</v>
      </c>
      <c r="V40" s="197">
        <f t="shared" si="5"/>
        <v>151555.95989254702</v>
      </c>
      <c r="W40" s="197">
        <f t="shared" si="3"/>
        <v>299705.95989254699</v>
      </c>
    </row>
    <row r="41" spans="1:23" x14ac:dyDescent="0.3">
      <c r="A41" s="76">
        <v>35</v>
      </c>
      <c r="B41" s="82" t="str">
        <f>'Master Driver'!B39</f>
        <v>Muhlis</v>
      </c>
      <c r="C41" s="164">
        <f>'Master Driver'!C39</f>
        <v>43301</v>
      </c>
      <c r="D41" s="174">
        <f>SUMIFS('Master Driver'!E:E,'Master Driver'!B:B,BTP!B41)</f>
        <v>3275000</v>
      </c>
      <c r="E41" s="198">
        <f>SUMIFS('Entry Data'!Y:Y,'Entry Data'!AC:AC,BTP!B41)</f>
        <v>4026800</v>
      </c>
      <c r="F41" s="170">
        <f>SUMIFS('Entry Data'!Y:Y,'Entry Data'!AN:AN,B41&amp;$F$1&amp;$F$4&amp;$F$3&amp;$F$2)</f>
        <v>0</v>
      </c>
      <c r="G41" s="171">
        <f>SUMIFS('Entry Data'!Y:Y,'Entry Data'!AN:AN,B41&amp;$F$1&amp;$G$4&amp;$F$3&amp;$F$2)</f>
        <v>0</v>
      </c>
      <c r="H41" s="171">
        <f>SUMIFS('Entry Data'!Y:Y,'Entry Data'!AN:AN,B41&amp;$F$1&amp;$H$4&amp;$F$3&amp;$F$2)</f>
        <v>0</v>
      </c>
      <c r="I41" s="171">
        <f>SUMIFS('Entry Data'!Y:Y,'Entry Data'!AN:AN,B41&amp;$F$1&amp;$I$4&amp;$F$3&amp;$F$2)</f>
        <v>0</v>
      </c>
      <c r="J41" s="171">
        <f>SUMIFS('Entry Data'!Y:Y,'Entry Data'!AN:AN,B41&amp;$F$1&amp;$J$4&amp;$J$3&amp;$F$2)</f>
        <v>0</v>
      </c>
      <c r="K41" s="171">
        <f>SUMIFS('Entry Data'!Y:Y,'Entry Data'!AN:AN,B41&amp;$F$1&amp;$K$4&amp;$J$3&amp;$F$2)</f>
        <v>0</v>
      </c>
      <c r="L41" s="172">
        <f>SUMIFS('Entry Data'!Y:Y,'Entry Data'!AN:AN,B41&amp;$F$1&amp;$L$4&amp;$J$3&amp;$F$2)</f>
        <v>0</v>
      </c>
      <c r="M41" s="170">
        <f>SUMIFS('Entry Data'!Y:Y,'Entry Data'!AN:AN,B41&amp;$F$1&amp;$M$4&amp;$M$3&amp;$M$2)</f>
        <v>2502500</v>
      </c>
      <c r="N41" s="171">
        <f>SUMIFS('Entry Data'!Y:Y,'Entry Data'!AN:AN,B41&amp;$F$1&amp;$N$4&amp;$M$3&amp;$M$2)</f>
        <v>624000</v>
      </c>
      <c r="O41" s="171">
        <f>SUMIFS('Entry Data'!Y:Y,'Entry Data'!AN:AN,B41&amp;$F$1&amp;$O$4&amp;$M$3&amp;$M$2)</f>
        <v>482300</v>
      </c>
      <c r="P41" s="171">
        <f>SUMIFS('Entry Data'!Y:Y,'Entry Data'!AN:AN,B41&amp;$F$1&amp;$P$4&amp;$M$3&amp;$M$2)</f>
        <v>168000</v>
      </c>
      <c r="Q41" s="171">
        <f>SUMIFS('Entry Data'!Y:Y,'Entry Data'!AN:AN,B41&amp;$F$1&amp;$Q$4&amp;$Q$3&amp;$M$2)</f>
        <v>0</v>
      </c>
      <c r="R41" s="171">
        <f>SUMIFS('Entry Data'!Y:Y,'Entry Data'!AN:AN,B41&amp;$F$1&amp;$R$4&amp;$Q$3&amp;$M$2)</f>
        <v>0</v>
      </c>
      <c r="S41" s="172">
        <f>SUMIFS('Entry Data'!Y:Y,'Entry Data'!AN:AN,B41&amp;$F$1&amp;$S$4&amp;$Q$3&amp;$M$2)</f>
        <v>0</v>
      </c>
      <c r="T41" s="173">
        <f t="shared" si="2"/>
        <v>3776800</v>
      </c>
      <c r="U41" s="196">
        <f t="shared" si="4"/>
        <v>0.93791596304758118</v>
      </c>
      <c r="V41" s="197">
        <f t="shared" si="5"/>
        <v>3071674.7789808284</v>
      </c>
      <c r="W41" s="197">
        <f t="shared" si="3"/>
        <v>6848474.7789808288</v>
      </c>
    </row>
    <row r="42" spans="1:23" x14ac:dyDescent="0.3">
      <c r="A42" s="76">
        <v>36</v>
      </c>
      <c r="B42" s="82" t="str">
        <f>'Master Driver'!B40</f>
        <v>Ico Rianto</v>
      </c>
      <c r="C42" s="164">
        <f>'Master Driver'!C40</f>
        <v>43301</v>
      </c>
      <c r="D42" s="174">
        <f>SUMIFS('Master Driver'!E:E,'Master Driver'!B:B,BTP!B42)</f>
        <v>3275000</v>
      </c>
      <c r="E42" s="198">
        <f>SUMIFS('Entry Data'!Y:Y,'Entry Data'!AC:AC,BTP!B42)</f>
        <v>3466150</v>
      </c>
      <c r="F42" s="170">
        <f>SUMIFS('Entry Data'!Y:Y,'Entry Data'!AN:AN,B42&amp;$F$1&amp;$F$4&amp;$F$3&amp;$F$2)</f>
        <v>0</v>
      </c>
      <c r="G42" s="171">
        <f>SUMIFS('Entry Data'!Y:Y,'Entry Data'!AN:AN,B42&amp;$F$1&amp;$G$4&amp;$F$3&amp;$F$2)</f>
        <v>0</v>
      </c>
      <c r="H42" s="171">
        <f>SUMIFS('Entry Data'!Y:Y,'Entry Data'!AN:AN,B42&amp;$F$1&amp;$H$4&amp;$F$3&amp;$F$2)</f>
        <v>0</v>
      </c>
      <c r="I42" s="171">
        <f>SUMIFS('Entry Data'!Y:Y,'Entry Data'!AN:AN,B42&amp;$F$1&amp;$I$4&amp;$F$3&amp;$F$2)</f>
        <v>0</v>
      </c>
      <c r="J42" s="171">
        <f>SUMIFS('Entry Data'!Y:Y,'Entry Data'!AN:AN,B42&amp;$F$1&amp;$J$4&amp;$J$3&amp;$F$2)</f>
        <v>0</v>
      </c>
      <c r="K42" s="171">
        <f>SUMIFS('Entry Data'!Y:Y,'Entry Data'!AN:AN,B42&amp;$F$1&amp;$K$4&amp;$J$3&amp;$F$2)</f>
        <v>0</v>
      </c>
      <c r="L42" s="172">
        <f>SUMIFS('Entry Data'!Y:Y,'Entry Data'!AN:AN,B42&amp;$F$1&amp;$L$4&amp;$J$3&amp;$F$2)</f>
        <v>0</v>
      </c>
      <c r="M42" s="170">
        <f>SUMIFS('Entry Data'!Y:Y,'Entry Data'!AN:AN,B42&amp;$F$1&amp;$M$4&amp;$M$3&amp;$M$2)</f>
        <v>1732500</v>
      </c>
      <c r="N42" s="171">
        <f>SUMIFS('Entry Data'!Y:Y,'Entry Data'!AN:AN,B42&amp;$F$1&amp;$N$4&amp;$M$3&amp;$M$2)</f>
        <v>374400</v>
      </c>
      <c r="O42" s="171">
        <f>SUMIFS('Entry Data'!Y:Y,'Entry Data'!AN:AN,B42&amp;$F$1&amp;$O$4&amp;$M$3&amp;$M$2)</f>
        <v>275600</v>
      </c>
      <c r="P42" s="171">
        <f>SUMIFS('Entry Data'!Y:Y,'Entry Data'!AN:AN,B42&amp;$F$1&amp;$P$4&amp;$M$3&amp;$M$2)</f>
        <v>168000</v>
      </c>
      <c r="Q42" s="171">
        <f>SUMIFS('Entry Data'!Y:Y,'Entry Data'!AN:AN,B42&amp;$F$1&amp;$Q$4&amp;$Q$3&amp;$M$2)</f>
        <v>570000</v>
      </c>
      <c r="R42" s="171">
        <f>SUMIFS('Entry Data'!Y:Y,'Entry Data'!AN:AN,B42&amp;$F$1&amp;$R$4&amp;$Q$3&amp;$M$2)</f>
        <v>90000</v>
      </c>
      <c r="S42" s="172">
        <f>SUMIFS('Entry Data'!Y:Y,'Entry Data'!AN:AN,B42&amp;$F$1&amp;$S$4&amp;$Q$3&amp;$M$2)</f>
        <v>48500</v>
      </c>
      <c r="T42" s="173">
        <f t="shared" si="2"/>
        <v>3259000</v>
      </c>
      <c r="U42" s="196">
        <f t="shared" si="4"/>
        <v>0.940236285215585</v>
      </c>
      <c r="V42" s="197">
        <f t="shared" si="5"/>
        <v>3079273.8340810407</v>
      </c>
      <c r="W42" s="197">
        <f t="shared" si="3"/>
        <v>6338273.8340810407</v>
      </c>
    </row>
    <row r="43" spans="1:23" hidden="1" x14ac:dyDescent="0.3">
      <c r="A43" s="76">
        <v>37</v>
      </c>
      <c r="B43" s="82" t="str">
        <f>'Master Driver'!B41</f>
        <v>Redho Dwi Agonta</v>
      </c>
      <c r="C43" s="164">
        <f>'Master Driver'!C41</f>
        <v>43306</v>
      </c>
      <c r="D43" s="174">
        <f>SUMIFS('Master Driver'!E:E,'Master Driver'!B:B,BTP!B43)</f>
        <v>3275000</v>
      </c>
      <c r="E43" s="198">
        <f>SUMIFS('Entry Data'!Y:Y,'Entry Data'!AC:AC,BTP!B43)</f>
        <v>2083500</v>
      </c>
      <c r="F43" s="170">
        <f>SUMIFS('Entry Data'!Y:Y,'Entry Data'!AN:AN,B43&amp;$F$1&amp;$F$4&amp;$F$3&amp;$F$2)</f>
        <v>0</v>
      </c>
      <c r="G43" s="171">
        <f>SUMIFS('Entry Data'!Y:Y,'Entry Data'!AN:AN,B43&amp;$F$1&amp;$G$4&amp;$F$3&amp;$F$2)</f>
        <v>0</v>
      </c>
      <c r="H43" s="171">
        <f>SUMIFS('Entry Data'!Y:Y,'Entry Data'!AN:AN,B43&amp;$F$1&amp;$H$4&amp;$F$3&amp;$F$2)</f>
        <v>0</v>
      </c>
      <c r="I43" s="171">
        <f>SUMIFS('Entry Data'!Y:Y,'Entry Data'!AN:AN,B43&amp;$F$1&amp;$I$4&amp;$F$3&amp;$F$2)</f>
        <v>0</v>
      </c>
      <c r="J43" s="171">
        <f>SUMIFS('Entry Data'!Y:Y,'Entry Data'!AN:AN,B43&amp;$F$1&amp;$J$4&amp;$J$3&amp;$F$2)</f>
        <v>0</v>
      </c>
      <c r="K43" s="171">
        <f>SUMIFS('Entry Data'!Y:Y,'Entry Data'!AN:AN,B43&amp;$F$1&amp;$K$4&amp;$J$3&amp;$F$2)</f>
        <v>0</v>
      </c>
      <c r="L43" s="172">
        <f>SUMIFS('Entry Data'!Y:Y,'Entry Data'!AN:AN,B43&amp;$F$1&amp;$L$4&amp;$J$3&amp;$F$2)</f>
        <v>0</v>
      </c>
      <c r="M43" s="170">
        <f>SUMIFS('Entry Data'!Y:Y,'Entry Data'!AN:AN,B43&amp;$F$1&amp;$M$4&amp;$M$3&amp;$M$2)</f>
        <v>0</v>
      </c>
      <c r="N43" s="171">
        <f>SUMIFS('Entry Data'!Y:Y,'Entry Data'!AN:AN,B43&amp;$F$1&amp;$N$4&amp;$M$3&amp;$M$2)</f>
        <v>0</v>
      </c>
      <c r="O43" s="171">
        <f>SUMIFS('Entry Data'!Y:Y,'Entry Data'!AN:AN,B43&amp;$F$1&amp;$O$4&amp;$M$3&amp;$M$2)</f>
        <v>0</v>
      </c>
      <c r="P43" s="171">
        <f>SUMIFS('Entry Data'!Y:Y,'Entry Data'!AN:AN,B43&amp;$F$1&amp;$P$4&amp;$M$3&amp;$M$2)</f>
        <v>0</v>
      </c>
      <c r="Q43" s="171">
        <f>SUMIFS('Entry Data'!Y:Y,'Entry Data'!AN:AN,B43&amp;$F$1&amp;$Q$4&amp;$Q$3&amp;$M$2)</f>
        <v>0</v>
      </c>
      <c r="R43" s="171">
        <f>SUMIFS('Entry Data'!Y:Y,'Entry Data'!AN:AN,B43&amp;$F$1&amp;$R$4&amp;$Q$3&amp;$M$2)</f>
        <v>0</v>
      </c>
      <c r="S43" s="172">
        <f>SUMIFS('Entry Data'!Y:Y,'Entry Data'!AN:AN,B43&amp;$F$1&amp;$S$4&amp;$Q$3&amp;$M$2)</f>
        <v>0</v>
      </c>
      <c r="T43" s="173">
        <f t="shared" si="2"/>
        <v>0</v>
      </c>
      <c r="U43" s="196">
        <f t="shared" si="4"/>
        <v>0</v>
      </c>
      <c r="V43" s="197">
        <f t="shared" si="5"/>
        <v>0</v>
      </c>
      <c r="W43" s="197">
        <f t="shared" si="3"/>
        <v>0</v>
      </c>
    </row>
    <row r="44" spans="1:23" x14ac:dyDescent="0.3">
      <c r="A44" s="76">
        <v>38</v>
      </c>
      <c r="B44" s="82" t="str">
        <f>'Master Driver'!B42</f>
        <v>Reso Sungkowo</v>
      </c>
      <c r="C44" s="164">
        <f>'Master Driver'!C42</f>
        <v>43317</v>
      </c>
      <c r="D44" s="174">
        <f>SUMIFS('Master Driver'!E:E,'Master Driver'!B:B,BTP!B44)</f>
        <v>3275000</v>
      </c>
      <c r="E44" s="198">
        <f>SUMIFS('Entry Data'!Y:Y,'Entry Data'!AC:AC,BTP!B44)</f>
        <v>4853400</v>
      </c>
      <c r="F44" s="170">
        <f>SUMIFS('Entry Data'!Y:Y,'Entry Data'!AN:AN,B44&amp;$F$1&amp;$F$4&amp;$F$3&amp;$F$2)</f>
        <v>0</v>
      </c>
      <c r="G44" s="171">
        <f>SUMIFS('Entry Data'!Y:Y,'Entry Data'!AN:AN,B44&amp;$F$1&amp;$G$4&amp;$F$3&amp;$F$2)</f>
        <v>0</v>
      </c>
      <c r="H44" s="171">
        <f>SUMIFS('Entry Data'!Y:Y,'Entry Data'!AN:AN,B44&amp;$F$1&amp;$H$4&amp;$F$3&amp;$F$2)</f>
        <v>0</v>
      </c>
      <c r="I44" s="171">
        <f>SUMIFS('Entry Data'!Y:Y,'Entry Data'!AN:AN,B44&amp;$F$1&amp;$I$4&amp;$F$3&amp;$F$2)</f>
        <v>0</v>
      </c>
      <c r="J44" s="171">
        <f>SUMIFS('Entry Data'!Y:Y,'Entry Data'!AN:AN,B44&amp;$F$1&amp;$J$4&amp;$J$3&amp;$F$2)</f>
        <v>0</v>
      </c>
      <c r="K44" s="171">
        <f>SUMIFS('Entry Data'!Y:Y,'Entry Data'!AN:AN,B44&amp;$F$1&amp;$K$4&amp;$J$3&amp;$F$2)</f>
        <v>0</v>
      </c>
      <c r="L44" s="172">
        <f>SUMIFS('Entry Data'!Y:Y,'Entry Data'!AN:AN,B44&amp;$F$1&amp;$L$4&amp;$J$3&amp;$F$2)</f>
        <v>0</v>
      </c>
      <c r="M44" s="170">
        <f>SUMIFS('Entry Data'!Y:Y,'Entry Data'!AN:AN,B44&amp;$F$1&amp;$M$4&amp;$M$3&amp;$M$2)</f>
        <v>82500</v>
      </c>
      <c r="N44" s="171">
        <f>SUMIFS('Entry Data'!Y:Y,'Entry Data'!AN:AN,B44&amp;$F$1&amp;$N$4&amp;$M$3&amp;$M$2)</f>
        <v>31200</v>
      </c>
      <c r="O44" s="171">
        <f>SUMIFS('Entry Data'!Y:Y,'Entry Data'!AN:AN,B44&amp;$F$1&amp;$O$4&amp;$M$3&amp;$M$2)</f>
        <v>0</v>
      </c>
      <c r="P44" s="171">
        <f>SUMIFS('Entry Data'!Y:Y,'Entry Data'!AN:AN,B44&amp;$F$1&amp;$P$4&amp;$M$3&amp;$M$2)</f>
        <v>0</v>
      </c>
      <c r="Q44" s="171">
        <f>SUMIFS('Entry Data'!Y:Y,'Entry Data'!AN:AN,B44&amp;$F$1&amp;$Q$4&amp;$Q$3&amp;$M$2)</f>
        <v>0</v>
      </c>
      <c r="R44" s="171">
        <f>SUMIFS('Entry Data'!Y:Y,'Entry Data'!AN:AN,B44&amp;$F$1&amp;$R$4&amp;$Q$3&amp;$M$2)</f>
        <v>0</v>
      </c>
      <c r="S44" s="172">
        <f>SUMIFS('Entry Data'!Y:Y,'Entry Data'!AN:AN,B44&amp;$F$1&amp;$S$4&amp;$Q$3&amp;$M$2)</f>
        <v>0</v>
      </c>
      <c r="T44" s="173">
        <f t="shared" si="2"/>
        <v>113700</v>
      </c>
      <c r="U44" s="196">
        <f t="shared" si="4"/>
        <v>2.3426876004450488E-2</v>
      </c>
      <c r="V44" s="197">
        <f t="shared" si="5"/>
        <v>76723.018914575354</v>
      </c>
      <c r="W44" s="197">
        <f t="shared" si="3"/>
        <v>190423.01891457534</v>
      </c>
    </row>
    <row r="45" spans="1:23" hidden="1" x14ac:dyDescent="0.3">
      <c r="A45" s="76">
        <v>39</v>
      </c>
      <c r="B45" s="82" t="str">
        <f>'Master Driver'!B43</f>
        <v>Ahmad Saputra</v>
      </c>
      <c r="C45" s="164">
        <f>'Master Driver'!C43</f>
        <v>43321</v>
      </c>
      <c r="D45" s="174">
        <f>SUMIFS('Master Driver'!E:E,'Master Driver'!B:B,BTP!B45)</f>
        <v>3275000</v>
      </c>
      <c r="E45" s="198">
        <f>SUMIFS('Entry Data'!Y:Y,'Entry Data'!AC:AC,BTP!B45)</f>
        <v>4141200</v>
      </c>
      <c r="F45" s="170">
        <f>SUMIFS('Entry Data'!Y:Y,'Entry Data'!AN:AN,B45&amp;$F$1&amp;$F$4&amp;$F$3&amp;$F$2)</f>
        <v>0</v>
      </c>
      <c r="G45" s="171">
        <f>SUMIFS('Entry Data'!Y:Y,'Entry Data'!AN:AN,B45&amp;$F$1&amp;$G$4&amp;$F$3&amp;$F$2)</f>
        <v>0</v>
      </c>
      <c r="H45" s="171">
        <f>SUMIFS('Entry Data'!Y:Y,'Entry Data'!AN:AN,B45&amp;$F$1&amp;$H$4&amp;$F$3&amp;$F$2)</f>
        <v>0</v>
      </c>
      <c r="I45" s="171">
        <f>SUMIFS('Entry Data'!Y:Y,'Entry Data'!AN:AN,B45&amp;$F$1&amp;$I$4&amp;$F$3&amp;$F$2)</f>
        <v>0</v>
      </c>
      <c r="J45" s="171">
        <f>SUMIFS('Entry Data'!Y:Y,'Entry Data'!AN:AN,B45&amp;$F$1&amp;$J$4&amp;$J$3&amp;$F$2)</f>
        <v>0</v>
      </c>
      <c r="K45" s="171">
        <f>SUMIFS('Entry Data'!Y:Y,'Entry Data'!AN:AN,B45&amp;$F$1&amp;$K$4&amp;$J$3&amp;$F$2)</f>
        <v>0</v>
      </c>
      <c r="L45" s="172">
        <f>SUMIFS('Entry Data'!Y:Y,'Entry Data'!AN:AN,B45&amp;$F$1&amp;$L$4&amp;$J$3&amp;$F$2)</f>
        <v>0</v>
      </c>
      <c r="M45" s="170">
        <f>SUMIFS('Entry Data'!Y:Y,'Entry Data'!AN:AN,B45&amp;$F$1&amp;$M$4&amp;$M$3&amp;$M$2)</f>
        <v>0</v>
      </c>
      <c r="N45" s="171">
        <f>SUMIFS('Entry Data'!Y:Y,'Entry Data'!AN:AN,B45&amp;$F$1&amp;$N$4&amp;$M$3&amp;$M$2)</f>
        <v>0</v>
      </c>
      <c r="O45" s="171">
        <f>SUMIFS('Entry Data'!Y:Y,'Entry Data'!AN:AN,B45&amp;$F$1&amp;$O$4&amp;$M$3&amp;$M$2)</f>
        <v>0</v>
      </c>
      <c r="P45" s="171">
        <f>SUMIFS('Entry Data'!Y:Y,'Entry Data'!AN:AN,B45&amp;$F$1&amp;$P$4&amp;$M$3&amp;$M$2)</f>
        <v>0</v>
      </c>
      <c r="Q45" s="171">
        <f>SUMIFS('Entry Data'!Y:Y,'Entry Data'!AN:AN,B45&amp;$F$1&amp;$Q$4&amp;$Q$3&amp;$M$2)</f>
        <v>0</v>
      </c>
      <c r="R45" s="171">
        <f>SUMIFS('Entry Data'!Y:Y,'Entry Data'!AN:AN,B45&amp;$F$1&amp;$R$4&amp;$Q$3&amp;$M$2)</f>
        <v>0</v>
      </c>
      <c r="S45" s="172">
        <f>SUMIFS('Entry Data'!Y:Y,'Entry Data'!AN:AN,B45&amp;$F$1&amp;$S$4&amp;$Q$3&amp;$M$2)</f>
        <v>0</v>
      </c>
      <c r="T45" s="173">
        <f t="shared" si="2"/>
        <v>0</v>
      </c>
      <c r="U45" s="196">
        <f t="shared" si="4"/>
        <v>0</v>
      </c>
      <c r="V45" s="197">
        <f t="shared" si="5"/>
        <v>0</v>
      </c>
      <c r="W45" s="197">
        <f t="shared" si="3"/>
        <v>0</v>
      </c>
    </row>
    <row r="46" spans="1:23" x14ac:dyDescent="0.3">
      <c r="A46" s="76">
        <v>40</v>
      </c>
      <c r="B46" s="82" t="str">
        <f>'Master Driver'!B44</f>
        <v>Ahmad Supawi</v>
      </c>
      <c r="C46" s="164">
        <f>'Master Driver'!C44</f>
        <v>43356</v>
      </c>
      <c r="D46" s="174">
        <f>SUMIFS('Master Driver'!E:E,'Master Driver'!B:B,BTP!B46)</f>
        <v>3275000</v>
      </c>
      <c r="E46" s="198">
        <f>SUMIFS('Entry Data'!Y:Y,'Entry Data'!AC:AC,BTP!B46)</f>
        <v>3169800</v>
      </c>
      <c r="F46" s="170">
        <f>SUMIFS('Entry Data'!Y:Y,'Entry Data'!AN:AN,B46&amp;$F$1&amp;$F$4&amp;$F$3&amp;$F$2)</f>
        <v>0</v>
      </c>
      <c r="G46" s="171">
        <f>SUMIFS('Entry Data'!Y:Y,'Entry Data'!AN:AN,B46&amp;$F$1&amp;$G$4&amp;$F$3&amp;$F$2)</f>
        <v>0</v>
      </c>
      <c r="H46" s="171">
        <f>SUMIFS('Entry Data'!Y:Y,'Entry Data'!AN:AN,B46&amp;$F$1&amp;$H$4&amp;$F$3&amp;$F$2)</f>
        <v>0</v>
      </c>
      <c r="I46" s="171">
        <f>SUMIFS('Entry Data'!Y:Y,'Entry Data'!AN:AN,B46&amp;$F$1&amp;$I$4&amp;$F$3&amp;$F$2)</f>
        <v>0</v>
      </c>
      <c r="J46" s="171">
        <f>SUMIFS('Entry Data'!Y:Y,'Entry Data'!AN:AN,B46&amp;$F$1&amp;$J$4&amp;$J$3&amp;$F$2)</f>
        <v>0</v>
      </c>
      <c r="K46" s="171">
        <f>SUMIFS('Entry Data'!Y:Y,'Entry Data'!AN:AN,B46&amp;$F$1&amp;$K$4&amp;$J$3&amp;$F$2)</f>
        <v>0</v>
      </c>
      <c r="L46" s="172">
        <f>SUMIFS('Entry Data'!Y:Y,'Entry Data'!AN:AN,B46&amp;$F$1&amp;$L$4&amp;$J$3&amp;$F$2)</f>
        <v>0</v>
      </c>
      <c r="M46" s="170">
        <f>SUMIFS('Entry Data'!Y:Y,'Entry Data'!AN:AN,B46&amp;$F$1&amp;$M$4&amp;$M$3&amp;$M$2)</f>
        <v>2090000</v>
      </c>
      <c r="N46" s="171">
        <f>SUMIFS('Entry Data'!Y:Y,'Entry Data'!AN:AN,B46&amp;$F$1&amp;$N$4&amp;$M$3&amp;$M$2)</f>
        <v>374400</v>
      </c>
      <c r="O46" s="171">
        <f>SUMIFS('Entry Data'!Y:Y,'Entry Data'!AN:AN,B46&amp;$F$1&amp;$O$4&amp;$M$3&amp;$M$2)</f>
        <v>172250</v>
      </c>
      <c r="P46" s="171">
        <f>SUMIFS('Entry Data'!Y:Y,'Entry Data'!AN:AN,B46&amp;$F$1&amp;$P$4&amp;$M$3&amp;$M$2)</f>
        <v>126000</v>
      </c>
      <c r="Q46" s="171">
        <f>SUMIFS('Entry Data'!Y:Y,'Entry Data'!AN:AN,B46&amp;$F$1&amp;$Q$4&amp;$Q$3&amp;$M$2)</f>
        <v>76000</v>
      </c>
      <c r="R46" s="171">
        <f>SUMIFS('Entry Data'!Y:Y,'Entry Data'!AN:AN,B46&amp;$F$1&amp;$R$4&amp;$Q$3&amp;$M$2)</f>
        <v>45000</v>
      </c>
      <c r="S46" s="172">
        <f>SUMIFS('Entry Data'!Y:Y,'Entry Data'!AN:AN,B46&amp;$F$1&amp;$S$4&amp;$Q$3&amp;$M$2)</f>
        <v>48500</v>
      </c>
      <c r="T46" s="173">
        <f t="shared" si="2"/>
        <v>2932150</v>
      </c>
      <c r="U46" s="196">
        <f t="shared" si="4"/>
        <v>0.92502681557196043</v>
      </c>
      <c r="V46" s="197">
        <f t="shared" si="5"/>
        <v>3029462.8209981704</v>
      </c>
      <c r="W46" s="197">
        <f t="shared" si="3"/>
        <v>5961612.8209981704</v>
      </c>
    </row>
    <row r="47" spans="1:23" x14ac:dyDescent="0.3">
      <c r="A47" s="76">
        <v>41</v>
      </c>
      <c r="B47" s="82" t="str">
        <f>'Master Driver'!B45</f>
        <v>Suwarno</v>
      </c>
      <c r="C47" s="164">
        <f>'Master Driver'!C45</f>
        <v>43375</v>
      </c>
      <c r="D47" s="174">
        <f>SUMIFS('Master Driver'!E:E,'Master Driver'!B:B,BTP!B47)</f>
        <v>3275000</v>
      </c>
      <c r="E47" s="198">
        <f>SUMIFS('Entry Data'!Y:Y,'Entry Data'!AC:AC,BTP!B47)</f>
        <v>4403950</v>
      </c>
      <c r="F47" s="170">
        <f>SUMIFS('Entry Data'!Y:Y,'Entry Data'!AN:AN,B47&amp;$F$1&amp;$F$4&amp;$F$3&amp;$F$2)</f>
        <v>0</v>
      </c>
      <c r="G47" s="171">
        <f>SUMIFS('Entry Data'!Y:Y,'Entry Data'!AN:AN,B47&amp;$F$1&amp;$G$4&amp;$F$3&amp;$F$2)</f>
        <v>0</v>
      </c>
      <c r="H47" s="171">
        <f>SUMIFS('Entry Data'!Y:Y,'Entry Data'!AN:AN,B47&amp;$F$1&amp;$H$4&amp;$F$3&amp;$F$2)</f>
        <v>0</v>
      </c>
      <c r="I47" s="171">
        <f>SUMIFS('Entry Data'!Y:Y,'Entry Data'!AN:AN,B47&amp;$F$1&amp;$I$4&amp;$F$3&amp;$F$2)</f>
        <v>0</v>
      </c>
      <c r="J47" s="171">
        <f>SUMIFS('Entry Data'!Y:Y,'Entry Data'!AN:AN,B47&amp;$F$1&amp;$J$4&amp;$J$3&amp;$F$2)</f>
        <v>0</v>
      </c>
      <c r="K47" s="171">
        <f>SUMIFS('Entry Data'!Y:Y,'Entry Data'!AN:AN,B47&amp;$F$1&amp;$K$4&amp;$J$3&amp;$F$2)</f>
        <v>0</v>
      </c>
      <c r="L47" s="172">
        <f>SUMIFS('Entry Data'!Y:Y,'Entry Data'!AN:AN,B47&amp;$F$1&amp;$L$4&amp;$J$3&amp;$F$2)</f>
        <v>0</v>
      </c>
      <c r="M47" s="170">
        <f>SUMIFS('Entry Data'!Y:Y,'Entry Data'!AN:AN,B47&amp;$F$1&amp;$M$4&amp;$M$3&amp;$M$2)</f>
        <v>137500</v>
      </c>
      <c r="N47" s="171">
        <f>SUMIFS('Entry Data'!Y:Y,'Entry Data'!AN:AN,B47&amp;$F$1&amp;$N$4&amp;$M$3&amp;$M$2)</f>
        <v>31200</v>
      </c>
      <c r="O47" s="171">
        <f>SUMIFS('Entry Data'!Y:Y,'Entry Data'!AN:AN,B47&amp;$F$1&amp;$O$4&amp;$M$3&amp;$M$2)</f>
        <v>34450</v>
      </c>
      <c r="P47" s="171">
        <f>SUMIFS('Entry Data'!Y:Y,'Entry Data'!AN:AN,B47&amp;$F$1&amp;$P$4&amp;$M$3&amp;$M$2)</f>
        <v>42000</v>
      </c>
      <c r="Q47" s="171">
        <f>SUMIFS('Entry Data'!Y:Y,'Entry Data'!AN:AN,B47&amp;$F$1&amp;$Q$4&amp;$Q$3&amp;$M$2)</f>
        <v>0</v>
      </c>
      <c r="R47" s="171">
        <f>SUMIFS('Entry Data'!Y:Y,'Entry Data'!AN:AN,B47&amp;$F$1&amp;$R$4&amp;$Q$3&amp;$M$2)</f>
        <v>0</v>
      </c>
      <c r="S47" s="172">
        <f>SUMIFS('Entry Data'!Y:Y,'Entry Data'!AN:AN,B47&amp;$F$1&amp;$S$4&amp;$Q$3&amp;$M$2)</f>
        <v>0</v>
      </c>
      <c r="T47" s="173">
        <f t="shared" si="2"/>
        <v>245150</v>
      </c>
      <c r="U47" s="196">
        <f t="shared" si="4"/>
        <v>5.5665936261765005E-2</v>
      </c>
      <c r="V47" s="197">
        <f t="shared" si="5"/>
        <v>182305.94125728038</v>
      </c>
      <c r="W47" s="197">
        <f t="shared" si="3"/>
        <v>427455.94125728041</v>
      </c>
    </row>
    <row r="48" spans="1:23" x14ac:dyDescent="0.3">
      <c r="A48" s="76">
        <v>42</v>
      </c>
      <c r="B48" s="82" t="str">
        <f>'Master Driver'!B46</f>
        <v>Miftahul Amin</v>
      </c>
      <c r="C48" s="164">
        <f>'Master Driver'!C46</f>
        <v>43432</v>
      </c>
      <c r="D48" s="174">
        <f>SUMIFS('Master Driver'!E:E,'Master Driver'!B:B,BTP!B48)</f>
        <v>3275000</v>
      </c>
      <c r="E48" s="198">
        <f>SUMIFS('Entry Data'!Y:Y,'Entry Data'!AC:AC,BTP!B48)</f>
        <v>4343700</v>
      </c>
      <c r="F48" s="170">
        <f>SUMIFS('Entry Data'!Y:Y,'Entry Data'!AN:AN,B48&amp;$F$1&amp;$F$4&amp;$F$3&amp;$F$2)</f>
        <v>0</v>
      </c>
      <c r="G48" s="171">
        <f>SUMIFS('Entry Data'!Y:Y,'Entry Data'!AN:AN,B48&amp;$F$1&amp;$G$4&amp;$F$3&amp;$F$2)</f>
        <v>0</v>
      </c>
      <c r="H48" s="171">
        <f>SUMIFS('Entry Data'!Y:Y,'Entry Data'!AN:AN,B48&amp;$F$1&amp;$H$4&amp;$F$3&amp;$F$2)</f>
        <v>0</v>
      </c>
      <c r="I48" s="171">
        <f>SUMIFS('Entry Data'!Y:Y,'Entry Data'!AN:AN,B48&amp;$F$1&amp;$I$4&amp;$F$3&amp;$F$2)</f>
        <v>0</v>
      </c>
      <c r="J48" s="171">
        <f>SUMIFS('Entry Data'!Y:Y,'Entry Data'!AN:AN,B48&amp;$F$1&amp;$J$4&amp;$J$3&amp;$F$2)</f>
        <v>0</v>
      </c>
      <c r="K48" s="171">
        <f>SUMIFS('Entry Data'!Y:Y,'Entry Data'!AN:AN,B48&amp;$F$1&amp;$K$4&amp;$J$3&amp;$F$2)</f>
        <v>0</v>
      </c>
      <c r="L48" s="172">
        <f>SUMIFS('Entry Data'!Y:Y,'Entry Data'!AN:AN,B48&amp;$F$1&amp;$L$4&amp;$J$3&amp;$F$2)</f>
        <v>0</v>
      </c>
      <c r="M48" s="170">
        <f>SUMIFS('Entry Data'!Y:Y,'Entry Data'!AN:AN,B48&amp;$F$1&amp;$M$4&amp;$M$3&amp;$M$2)</f>
        <v>2640000</v>
      </c>
      <c r="N48" s="171">
        <f>SUMIFS('Entry Data'!Y:Y,'Entry Data'!AN:AN,B48&amp;$F$1&amp;$N$4&amp;$M$3&amp;$M$2)</f>
        <v>561600</v>
      </c>
      <c r="O48" s="171">
        <f>SUMIFS('Entry Data'!Y:Y,'Entry Data'!AN:AN,B48&amp;$F$1&amp;$O$4&amp;$M$3&amp;$M$2)</f>
        <v>516750</v>
      </c>
      <c r="P48" s="171">
        <f>SUMIFS('Entry Data'!Y:Y,'Entry Data'!AN:AN,B48&amp;$F$1&amp;$P$4&amp;$M$3&amp;$M$2)</f>
        <v>336000</v>
      </c>
      <c r="Q48" s="171">
        <f>SUMIFS('Entry Data'!Y:Y,'Entry Data'!AN:AN,B48&amp;$F$1&amp;$Q$4&amp;$Q$3&amp;$M$2)</f>
        <v>0</v>
      </c>
      <c r="R48" s="171">
        <f>SUMIFS('Entry Data'!Y:Y,'Entry Data'!AN:AN,B48&amp;$F$1&amp;$R$4&amp;$Q$3&amp;$M$2)</f>
        <v>0</v>
      </c>
      <c r="S48" s="172">
        <f>SUMIFS('Entry Data'!Y:Y,'Entry Data'!AN:AN,B48&amp;$F$1&amp;$S$4&amp;$Q$3&amp;$M$2)</f>
        <v>0</v>
      </c>
      <c r="T48" s="173">
        <f t="shared" si="2"/>
        <v>4054350</v>
      </c>
      <c r="U48" s="196">
        <f t="shared" si="4"/>
        <v>0.93338628358312037</v>
      </c>
      <c r="V48" s="197">
        <f t="shared" si="5"/>
        <v>3056840.0787347192</v>
      </c>
      <c r="W48" s="197">
        <f t="shared" si="3"/>
        <v>7111190.0787347192</v>
      </c>
    </row>
    <row r="49" spans="1:23" hidden="1" x14ac:dyDescent="0.3">
      <c r="A49" s="76">
        <v>43</v>
      </c>
      <c r="B49" s="82" t="str">
        <f>'Master Driver'!B47</f>
        <v>Dominikus Nong Yandris</v>
      </c>
      <c r="C49" s="164">
        <f>'Master Driver'!C47</f>
        <v>43511</v>
      </c>
      <c r="D49" s="174">
        <f>SUMIFS('Master Driver'!E:E,'Master Driver'!B:B,BTP!B49)</f>
        <v>3275000</v>
      </c>
      <c r="E49" s="198">
        <f>SUMIFS('Entry Data'!Y:Y,'Entry Data'!AC:AC,BTP!B49)</f>
        <v>2176400</v>
      </c>
      <c r="F49" s="170">
        <f>SUMIFS('Entry Data'!Y:Y,'Entry Data'!AN:AN,B49&amp;$F$1&amp;$F$4&amp;$F$3&amp;$F$2)</f>
        <v>0</v>
      </c>
      <c r="G49" s="171">
        <f>SUMIFS('Entry Data'!Y:Y,'Entry Data'!AN:AN,B49&amp;$F$1&amp;$G$4&amp;$F$3&amp;$F$2)</f>
        <v>0</v>
      </c>
      <c r="H49" s="171">
        <f>SUMIFS('Entry Data'!Y:Y,'Entry Data'!AN:AN,B49&amp;$F$1&amp;$H$4&amp;$F$3&amp;$F$2)</f>
        <v>0</v>
      </c>
      <c r="I49" s="171">
        <f>SUMIFS('Entry Data'!Y:Y,'Entry Data'!AN:AN,B49&amp;$F$1&amp;$I$4&amp;$F$3&amp;$F$2)</f>
        <v>0</v>
      </c>
      <c r="J49" s="171">
        <f>SUMIFS('Entry Data'!Y:Y,'Entry Data'!AN:AN,B49&amp;$F$1&amp;$J$4&amp;$J$3&amp;$F$2)</f>
        <v>0</v>
      </c>
      <c r="K49" s="171">
        <f>SUMIFS('Entry Data'!Y:Y,'Entry Data'!AN:AN,B49&amp;$F$1&amp;$K$4&amp;$J$3&amp;$F$2)</f>
        <v>0</v>
      </c>
      <c r="L49" s="172">
        <f>SUMIFS('Entry Data'!Y:Y,'Entry Data'!AN:AN,B49&amp;$F$1&amp;$L$4&amp;$J$3&amp;$F$2)</f>
        <v>0</v>
      </c>
      <c r="M49" s="170">
        <f>SUMIFS('Entry Data'!Y:Y,'Entry Data'!AN:AN,B49&amp;$F$1&amp;$M$4&amp;$M$3&amp;$M$2)</f>
        <v>0</v>
      </c>
      <c r="N49" s="171">
        <f>SUMIFS('Entry Data'!Y:Y,'Entry Data'!AN:AN,B49&amp;$F$1&amp;$N$4&amp;$M$3&amp;$M$2)</f>
        <v>0</v>
      </c>
      <c r="O49" s="171">
        <f>SUMIFS('Entry Data'!Y:Y,'Entry Data'!AN:AN,B49&amp;$F$1&amp;$O$4&amp;$M$3&amp;$M$2)</f>
        <v>0</v>
      </c>
      <c r="P49" s="171">
        <f>SUMIFS('Entry Data'!Y:Y,'Entry Data'!AN:AN,B49&amp;$F$1&amp;$P$4&amp;$M$3&amp;$M$2)</f>
        <v>0</v>
      </c>
      <c r="Q49" s="171">
        <f>SUMIFS('Entry Data'!Y:Y,'Entry Data'!AN:AN,B49&amp;$F$1&amp;$Q$4&amp;$Q$3&amp;$M$2)</f>
        <v>0</v>
      </c>
      <c r="R49" s="171">
        <f>SUMIFS('Entry Data'!Y:Y,'Entry Data'!AN:AN,B49&amp;$F$1&amp;$R$4&amp;$Q$3&amp;$M$2)</f>
        <v>0</v>
      </c>
      <c r="S49" s="172">
        <f>SUMIFS('Entry Data'!Y:Y,'Entry Data'!AN:AN,B49&amp;$F$1&amp;$S$4&amp;$Q$3&amp;$M$2)</f>
        <v>0</v>
      </c>
      <c r="T49" s="173">
        <f t="shared" si="2"/>
        <v>0</v>
      </c>
      <c r="U49" s="196">
        <f t="shared" si="4"/>
        <v>0</v>
      </c>
      <c r="V49" s="197">
        <f t="shared" si="5"/>
        <v>0</v>
      </c>
      <c r="W49" s="197">
        <f t="shared" si="3"/>
        <v>0</v>
      </c>
    </row>
    <row r="50" spans="1:23" x14ac:dyDescent="0.3">
      <c r="A50" s="76">
        <v>44</v>
      </c>
      <c r="B50" s="82" t="str">
        <f>'Master Driver'!B48</f>
        <v>Putut Junaedi</v>
      </c>
      <c r="C50" s="164">
        <f>'Master Driver'!C48</f>
        <v>43530</v>
      </c>
      <c r="D50" s="174">
        <f>SUMIFS('Master Driver'!E:E,'Master Driver'!B:B,BTP!B50)</f>
        <v>3275000</v>
      </c>
      <c r="E50" s="198">
        <f>SUMIFS('Entry Data'!Y:Y,'Entry Data'!AC:AC,BTP!B50)</f>
        <v>2860650</v>
      </c>
      <c r="F50" s="170">
        <f>SUMIFS('Entry Data'!Y:Y,'Entry Data'!AN:AN,B50&amp;$F$1&amp;$F$4&amp;$F$3&amp;$F$2)</f>
        <v>0</v>
      </c>
      <c r="G50" s="171">
        <f>SUMIFS('Entry Data'!Y:Y,'Entry Data'!AN:AN,B50&amp;$F$1&amp;$G$4&amp;$F$3&amp;$F$2)</f>
        <v>0</v>
      </c>
      <c r="H50" s="171">
        <f>SUMIFS('Entry Data'!Y:Y,'Entry Data'!AN:AN,B50&amp;$F$1&amp;$H$4&amp;$F$3&amp;$F$2)</f>
        <v>0</v>
      </c>
      <c r="I50" s="171">
        <f>SUMIFS('Entry Data'!Y:Y,'Entry Data'!AN:AN,B50&amp;$F$1&amp;$I$4&amp;$F$3&amp;$F$2)</f>
        <v>0</v>
      </c>
      <c r="J50" s="171">
        <f>SUMIFS('Entry Data'!Y:Y,'Entry Data'!AN:AN,B50&amp;$F$1&amp;$J$4&amp;$J$3&amp;$F$2)</f>
        <v>0</v>
      </c>
      <c r="K50" s="171">
        <f>SUMIFS('Entry Data'!Y:Y,'Entry Data'!AN:AN,B50&amp;$F$1&amp;$K$4&amp;$J$3&amp;$F$2)</f>
        <v>0</v>
      </c>
      <c r="L50" s="172">
        <f>SUMIFS('Entry Data'!Y:Y,'Entry Data'!AN:AN,B50&amp;$F$1&amp;$L$4&amp;$J$3&amp;$F$2)</f>
        <v>0</v>
      </c>
      <c r="M50" s="170">
        <f>SUMIFS('Entry Data'!Y:Y,'Entry Data'!AN:AN,B50&amp;$F$1&amp;$M$4&amp;$M$3&amp;$M$2)</f>
        <v>962500</v>
      </c>
      <c r="N50" s="171">
        <f>SUMIFS('Entry Data'!Y:Y,'Entry Data'!AN:AN,B50&amp;$F$1&amp;$N$4&amp;$M$3&amp;$M$2)</f>
        <v>249600</v>
      </c>
      <c r="O50" s="171">
        <f>SUMIFS('Entry Data'!Y:Y,'Entry Data'!AN:AN,B50&amp;$F$1&amp;$O$4&amp;$M$3&amp;$M$2)</f>
        <v>206700</v>
      </c>
      <c r="P50" s="171">
        <f>SUMIFS('Entry Data'!Y:Y,'Entry Data'!AN:AN,B50&amp;$F$1&amp;$P$4&amp;$M$3&amp;$M$2)</f>
        <v>42000</v>
      </c>
      <c r="Q50" s="171">
        <f>SUMIFS('Entry Data'!Y:Y,'Entry Data'!AN:AN,B50&amp;$F$1&amp;$Q$4&amp;$Q$3&amp;$M$2)</f>
        <v>0</v>
      </c>
      <c r="R50" s="171">
        <f>SUMIFS('Entry Data'!Y:Y,'Entry Data'!AN:AN,B50&amp;$F$1&amp;$R$4&amp;$Q$3&amp;$M$2)</f>
        <v>0</v>
      </c>
      <c r="S50" s="172">
        <f>SUMIFS('Entry Data'!Y:Y,'Entry Data'!AN:AN,B50&amp;$F$1&amp;$S$4&amp;$Q$3&amp;$M$2)</f>
        <v>0</v>
      </c>
      <c r="T50" s="173">
        <f t="shared" si="2"/>
        <v>1460800</v>
      </c>
      <c r="U50" s="196">
        <f t="shared" si="4"/>
        <v>0.51065317322986037</v>
      </c>
      <c r="V50" s="197">
        <f t="shared" si="5"/>
        <v>1672389.1423277927</v>
      </c>
      <c r="W50" s="197">
        <f t="shared" si="3"/>
        <v>3133189.1423277929</v>
      </c>
    </row>
    <row r="51" spans="1:23" hidden="1" x14ac:dyDescent="0.3">
      <c r="A51" s="76">
        <v>45</v>
      </c>
      <c r="B51" s="82" t="str">
        <f>'Master Driver'!B49</f>
        <v>Samsudin</v>
      </c>
      <c r="C51" s="164">
        <f>'Master Driver'!C49</f>
        <v>43605</v>
      </c>
      <c r="D51" s="174">
        <f>SUMIFS('Master Driver'!E:E,'Master Driver'!B:B,BTP!B51)</f>
        <v>3275000</v>
      </c>
      <c r="E51" s="198">
        <f>SUMIFS('Entry Data'!Y:Y,'Entry Data'!AC:AC,BTP!B51)</f>
        <v>0</v>
      </c>
      <c r="F51" s="170">
        <f>SUMIFS('Entry Data'!Y:Y,'Entry Data'!AN:AN,B51&amp;$F$1&amp;$F$4&amp;$F$3&amp;$F$2)</f>
        <v>0</v>
      </c>
      <c r="G51" s="171">
        <f>SUMIFS('Entry Data'!Y:Y,'Entry Data'!AN:AN,B51&amp;$F$1&amp;$G$4&amp;$F$3&amp;$F$2)</f>
        <v>0</v>
      </c>
      <c r="H51" s="171">
        <f>SUMIFS('Entry Data'!Y:Y,'Entry Data'!AN:AN,B51&amp;$F$1&amp;$H$4&amp;$F$3&amp;$F$2)</f>
        <v>0</v>
      </c>
      <c r="I51" s="171">
        <f>SUMIFS('Entry Data'!Y:Y,'Entry Data'!AN:AN,B51&amp;$F$1&amp;$I$4&amp;$F$3&amp;$F$2)</f>
        <v>0</v>
      </c>
      <c r="J51" s="171">
        <f>SUMIFS('Entry Data'!Y:Y,'Entry Data'!AN:AN,B51&amp;$F$1&amp;$J$4&amp;$J$3&amp;$F$2)</f>
        <v>0</v>
      </c>
      <c r="K51" s="171">
        <f>SUMIFS('Entry Data'!Y:Y,'Entry Data'!AN:AN,B51&amp;$F$1&amp;$K$4&amp;$J$3&amp;$F$2)</f>
        <v>0</v>
      </c>
      <c r="L51" s="172">
        <f>SUMIFS('Entry Data'!Y:Y,'Entry Data'!AN:AN,B51&amp;$F$1&amp;$L$4&amp;$J$3&amp;$F$2)</f>
        <v>0</v>
      </c>
      <c r="M51" s="170">
        <f>SUMIFS('Entry Data'!Y:Y,'Entry Data'!AN:AN,B51&amp;$F$1&amp;$M$4&amp;$M$3&amp;$M$2)</f>
        <v>0</v>
      </c>
      <c r="N51" s="171">
        <f>SUMIFS('Entry Data'!Y:Y,'Entry Data'!AN:AN,B51&amp;$F$1&amp;$N$4&amp;$M$3&amp;$M$2)</f>
        <v>0</v>
      </c>
      <c r="O51" s="171">
        <f>SUMIFS('Entry Data'!Y:Y,'Entry Data'!AN:AN,B51&amp;$F$1&amp;$O$4&amp;$M$3&amp;$M$2)</f>
        <v>0</v>
      </c>
      <c r="P51" s="171">
        <f>SUMIFS('Entry Data'!Y:Y,'Entry Data'!AN:AN,B51&amp;$F$1&amp;$P$4&amp;$M$3&amp;$M$2)</f>
        <v>0</v>
      </c>
      <c r="Q51" s="171">
        <f>SUMIFS('Entry Data'!Y:Y,'Entry Data'!AN:AN,B51&amp;$F$1&amp;$Q$4&amp;$Q$3&amp;$M$2)</f>
        <v>0</v>
      </c>
      <c r="R51" s="171">
        <f>SUMIFS('Entry Data'!Y:Y,'Entry Data'!AN:AN,B51&amp;$F$1&amp;$R$4&amp;$Q$3&amp;$M$2)</f>
        <v>0</v>
      </c>
      <c r="S51" s="172">
        <f>SUMIFS('Entry Data'!Y:Y,'Entry Data'!AN:AN,B51&amp;$F$1&amp;$S$4&amp;$Q$3&amp;$M$2)</f>
        <v>0</v>
      </c>
      <c r="T51" s="173">
        <f t="shared" si="2"/>
        <v>0</v>
      </c>
      <c r="U51" s="196" t="str">
        <f t="shared" si="4"/>
        <v/>
      </c>
      <c r="V51" s="197" t="str">
        <f t="shared" si="5"/>
        <v/>
      </c>
      <c r="W51" s="197" t="str">
        <f t="shared" si="3"/>
        <v/>
      </c>
    </row>
    <row r="52" spans="1:23" x14ac:dyDescent="0.3">
      <c r="A52" s="76">
        <v>46</v>
      </c>
      <c r="B52" s="82" t="str">
        <f>'Master Driver'!B50</f>
        <v>Sofi'in</v>
      </c>
      <c r="C52" s="164">
        <f>'Master Driver'!C50</f>
        <v>43605</v>
      </c>
      <c r="D52" s="174">
        <f>SUMIFS('Master Driver'!E:E,'Master Driver'!B:B,BTP!B52)</f>
        <v>3275000</v>
      </c>
      <c r="E52" s="198">
        <f>SUMIFS('Entry Data'!Y:Y,'Entry Data'!AC:AC,BTP!B52)</f>
        <v>2007100</v>
      </c>
      <c r="F52" s="170">
        <f>SUMIFS('Entry Data'!Y:Y,'Entry Data'!AN:AN,B52&amp;$F$1&amp;$F$4&amp;$F$3&amp;$F$2)</f>
        <v>0</v>
      </c>
      <c r="G52" s="171">
        <f>SUMIFS('Entry Data'!Y:Y,'Entry Data'!AN:AN,B52&amp;$F$1&amp;$G$4&amp;$F$3&amp;$F$2)</f>
        <v>0</v>
      </c>
      <c r="H52" s="171">
        <f>SUMIFS('Entry Data'!Y:Y,'Entry Data'!AN:AN,B52&amp;$F$1&amp;$H$4&amp;$F$3&amp;$F$2)</f>
        <v>0</v>
      </c>
      <c r="I52" s="171">
        <f>SUMIFS('Entry Data'!Y:Y,'Entry Data'!AN:AN,B52&amp;$F$1&amp;$I$4&amp;$F$3&amp;$F$2)</f>
        <v>0</v>
      </c>
      <c r="J52" s="171">
        <f>SUMIFS('Entry Data'!Y:Y,'Entry Data'!AN:AN,B52&amp;$F$1&amp;$J$4&amp;$J$3&amp;$F$2)</f>
        <v>0</v>
      </c>
      <c r="K52" s="171">
        <f>SUMIFS('Entry Data'!Y:Y,'Entry Data'!AN:AN,B52&amp;$F$1&amp;$K$4&amp;$J$3&amp;$F$2)</f>
        <v>0</v>
      </c>
      <c r="L52" s="172">
        <f>SUMIFS('Entry Data'!Y:Y,'Entry Data'!AN:AN,B52&amp;$F$1&amp;$L$4&amp;$J$3&amp;$F$2)</f>
        <v>0</v>
      </c>
      <c r="M52" s="170">
        <f>SUMIFS('Entry Data'!Y:Y,'Entry Data'!AN:AN,B52&amp;$F$1&amp;$M$4&amp;$M$3&amp;$M$2)</f>
        <v>1540000</v>
      </c>
      <c r="N52" s="171">
        <f>SUMIFS('Entry Data'!Y:Y,'Entry Data'!AN:AN,B52&amp;$F$1&amp;$N$4&amp;$M$3&amp;$M$2)</f>
        <v>218400</v>
      </c>
      <c r="O52" s="171">
        <f>SUMIFS('Entry Data'!Y:Y,'Entry Data'!AN:AN,B52&amp;$F$1&amp;$O$4&amp;$M$3&amp;$M$2)</f>
        <v>206700</v>
      </c>
      <c r="P52" s="171">
        <f>SUMIFS('Entry Data'!Y:Y,'Entry Data'!AN:AN,B52&amp;$F$1&amp;$P$4&amp;$M$3&amp;$M$2)</f>
        <v>42000</v>
      </c>
      <c r="Q52" s="171">
        <f>SUMIFS('Entry Data'!Y:Y,'Entry Data'!AN:AN,B52&amp;$F$1&amp;$Q$4&amp;$Q$3&amp;$M$2)</f>
        <v>0</v>
      </c>
      <c r="R52" s="171">
        <f>SUMIFS('Entry Data'!Y:Y,'Entry Data'!AN:AN,B52&amp;$F$1&amp;$R$4&amp;$Q$3&amp;$M$2)</f>
        <v>0</v>
      </c>
      <c r="S52" s="172">
        <f>SUMIFS('Entry Data'!Y:Y,'Entry Data'!AN:AN,B52&amp;$F$1&amp;$S$4&amp;$Q$3&amp;$M$2)</f>
        <v>0</v>
      </c>
      <c r="T52" s="173">
        <f t="shared" si="2"/>
        <v>2007100</v>
      </c>
      <c r="U52" s="196">
        <f t="shared" si="4"/>
        <v>1</v>
      </c>
      <c r="V52" s="197">
        <f t="shared" si="5"/>
        <v>3275000</v>
      </c>
      <c r="W52" s="197">
        <f t="shared" si="3"/>
        <v>5282100</v>
      </c>
    </row>
    <row r="53" spans="1:23" hidden="1" x14ac:dyDescent="0.3">
      <c r="A53" s="76">
        <v>47</v>
      </c>
      <c r="B53" s="82" t="str">
        <f>'Master Driver'!B51</f>
        <v>Andriansyah</v>
      </c>
      <c r="C53" s="164">
        <f>'Master Driver'!C51</f>
        <v>43612</v>
      </c>
      <c r="D53" s="174">
        <f>SUMIFS('Master Driver'!E:E,'Master Driver'!B:B,BTP!B53)</f>
        <v>3275000</v>
      </c>
      <c r="E53" s="198">
        <f>SUMIFS('Entry Data'!Y:Y,'Entry Data'!AC:AC,BTP!B53)</f>
        <v>0</v>
      </c>
      <c r="F53" s="170">
        <f>SUMIFS('Entry Data'!Y:Y,'Entry Data'!AN:AN,B53&amp;$F$1&amp;$F$4&amp;$F$3&amp;$F$2)</f>
        <v>0</v>
      </c>
      <c r="G53" s="171">
        <f>SUMIFS('Entry Data'!Y:Y,'Entry Data'!AN:AN,B53&amp;$F$1&amp;$G$4&amp;$F$3&amp;$F$2)</f>
        <v>0</v>
      </c>
      <c r="H53" s="171">
        <f>SUMIFS('Entry Data'!Y:Y,'Entry Data'!AN:AN,B53&amp;$F$1&amp;$H$4&amp;$F$3&amp;$F$2)</f>
        <v>0</v>
      </c>
      <c r="I53" s="171">
        <f>SUMIFS('Entry Data'!Y:Y,'Entry Data'!AN:AN,B53&amp;$F$1&amp;$I$4&amp;$F$3&amp;$F$2)</f>
        <v>0</v>
      </c>
      <c r="J53" s="171">
        <f>SUMIFS('Entry Data'!Y:Y,'Entry Data'!AN:AN,B53&amp;$F$1&amp;$J$4&amp;$J$3&amp;$F$2)</f>
        <v>0</v>
      </c>
      <c r="K53" s="171">
        <f>SUMIFS('Entry Data'!Y:Y,'Entry Data'!AN:AN,B53&amp;$F$1&amp;$K$4&amp;$J$3&amp;$F$2)</f>
        <v>0</v>
      </c>
      <c r="L53" s="172">
        <f>SUMIFS('Entry Data'!Y:Y,'Entry Data'!AN:AN,B53&amp;$F$1&amp;$L$4&amp;$J$3&amp;$F$2)</f>
        <v>0</v>
      </c>
      <c r="M53" s="170">
        <f>SUMIFS('Entry Data'!Y:Y,'Entry Data'!AN:AN,B53&amp;$F$1&amp;$M$4&amp;$M$3&amp;$M$2)</f>
        <v>0</v>
      </c>
      <c r="N53" s="171">
        <f>SUMIFS('Entry Data'!Y:Y,'Entry Data'!AN:AN,B53&amp;$F$1&amp;$N$4&amp;$M$3&amp;$M$2)</f>
        <v>0</v>
      </c>
      <c r="O53" s="171">
        <f>SUMIFS('Entry Data'!Y:Y,'Entry Data'!AN:AN,B53&amp;$F$1&amp;$O$4&amp;$M$3&amp;$M$2)</f>
        <v>0</v>
      </c>
      <c r="P53" s="171">
        <f>SUMIFS('Entry Data'!Y:Y,'Entry Data'!AN:AN,B53&amp;$F$1&amp;$P$4&amp;$M$3&amp;$M$2)</f>
        <v>0</v>
      </c>
      <c r="Q53" s="171">
        <f>SUMIFS('Entry Data'!Y:Y,'Entry Data'!AN:AN,B53&amp;$F$1&amp;$Q$4&amp;$Q$3&amp;$M$2)</f>
        <v>0</v>
      </c>
      <c r="R53" s="171">
        <f>SUMIFS('Entry Data'!Y:Y,'Entry Data'!AN:AN,B53&amp;$F$1&amp;$R$4&amp;$Q$3&amp;$M$2)</f>
        <v>0</v>
      </c>
      <c r="S53" s="172">
        <f>SUMIFS('Entry Data'!Y:Y,'Entry Data'!AN:AN,B53&amp;$F$1&amp;$S$4&amp;$Q$3&amp;$M$2)</f>
        <v>0</v>
      </c>
      <c r="T53" s="173">
        <f t="shared" si="2"/>
        <v>0</v>
      </c>
      <c r="U53" s="196" t="str">
        <f t="shared" si="4"/>
        <v/>
      </c>
      <c r="V53" s="197" t="str">
        <f t="shared" si="5"/>
        <v/>
      </c>
      <c r="W53" s="197" t="str">
        <f t="shared" si="3"/>
        <v/>
      </c>
    </row>
    <row r="54" spans="1:23" hidden="1" x14ac:dyDescent="0.3">
      <c r="A54" s="76">
        <v>48</v>
      </c>
      <c r="B54" s="82" t="str">
        <f>'Master Driver'!B52</f>
        <v>Jafar</v>
      </c>
      <c r="C54" s="164">
        <f>'Master Driver'!C52</f>
        <v>43650</v>
      </c>
      <c r="D54" s="174">
        <f>SUMIFS('Master Driver'!E:E,'Master Driver'!B:B,BTP!B54)</f>
        <v>3275000</v>
      </c>
      <c r="E54" s="198">
        <f>SUMIFS('Entry Data'!Y:Y,'Entry Data'!AC:AC,BTP!B54)</f>
        <v>3635700</v>
      </c>
      <c r="F54" s="170">
        <f>SUMIFS('Entry Data'!Y:Y,'Entry Data'!AN:AN,B54&amp;$F$1&amp;$F$4&amp;$F$3&amp;$F$2)</f>
        <v>0</v>
      </c>
      <c r="G54" s="171">
        <f>SUMIFS('Entry Data'!Y:Y,'Entry Data'!AN:AN,B54&amp;$F$1&amp;$G$4&amp;$F$3&amp;$F$2)</f>
        <v>0</v>
      </c>
      <c r="H54" s="171">
        <f>SUMIFS('Entry Data'!Y:Y,'Entry Data'!AN:AN,B54&amp;$F$1&amp;$H$4&amp;$F$3&amp;$F$2)</f>
        <v>0</v>
      </c>
      <c r="I54" s="171">
        <f>SUMIFS('Entry Data'!Y:Y,'Entry Data'!AN:AN,B54&amp;$F$1&amp;$I$4&amp;$F$3&amp;$F$2)</f>
        <v>0</v>
      </c>
      <c r="J54" s="171">
        <f>SUMIFS('Entry Data'!Y:Y,'Entry Data'!AN:AN,B54&amp;$F$1&amp;$J$4&amp;$J$3&amp;$F$2)</f>
        <v>0</v>
      </c>
      <c r="K54" s="171">
        <f>SUMIFS('Entry Data'!Y:Y,'Entry Data'!AN:AN,B54&amp;$F$1&amp;$K$4&amp;$J$3&amp;$F$2)</f>
        <v>0</v>
      </c>
      <c r="L54" s="172">
        <f>SUMIFS('Entry Data'!Y:Y,'Entry Data'!AN:AN,B54&amp;$F$1&amp;$L$4&amp;$J$3&amp;$F$2)</f>
        <v>0</v>
      </c>
      <c r="M54" s="170">
        <f>SUMIFS('Entry Data'!Y:Y,'Entry Data'!AN:AN,B54&amp;$F$1&amp;$M$4&amp;$M$3&amp;$M$2)</f>
        <v>0</v>
      </c>
      <c r="N54" s="171">
        <f>SUMIFS('Entry Data'!Y:Y,'Entry Data'!AN:AN,B54&amp;$F$1&amp;$N$4&amp;$M$3&amp;$M$2)</f>
        <v>0</v>
      </c>
      <c r="O54" s="171">
        <f>SUMIFS('Entry Data'!Y:Y,'Entry Data'!AN:AN,B54&amp;$F$1&amp;$O$4&amp;$M$3&amp;$M$2)</f>
        <v>0</v>
      </c>
      <c r="P54" s="171">
        <f>SUMIFS('Entry Data'!Y:Y,'Entry Data'!AN:AN,B54&amp;$F$1&amp;$P$4&amp;$M$3&amp;$M$2)</f>
        <v>0</v>
      </c>
      <c r="Q54" s="171">
        <f>SUMIFS('Entry Data'!Y:Y,'Entry Data'!AN:AN,B54&amp;$F$1&amp;$Q$4&amp;$Q$3&amp;$M$2)</f>
        <v>0</v>
      </c>
      <c r="R54" s="171">
        <f>SUMIFS('Entry Data'!Y:Y,'Entry Data'!AN:AN,B54&amp;$F$1&amp;$R$4&amp;$Q$3&amp;$M$2)</f>
        <v>0</v>
      </c>
      <c r="S54" s="172">
        <f>SUMIFS('Entry Data'!Y:Y,'Entry Data'!AN:AN,B54&amp;$F$1&amp;$S$4&amp;$Q$3&amp;$M$2)</f>
        <v>0</v>
      </c>
      <c r="T54" s="173">
        <f t="shared" si="2"/>
        <v>0</v>
      </c>
      <c r="U54" s="196">
        <f t="shared" si="4"/>
        <v>0</v>
      </c>
      <c r="V54" s="197">
        <f t="shared" si="5"/>
        <v>0</v>
      </c>
      <c r="W54" s="197">
        <f t="shared" si="3"/>
        <v>0</v>
      </c>
    </row>
    <row r="55" spans="1:23" hidden="1" x14ac:dyDescent="0.3">
      <c r="A55" s="76">
        <v>49</v>
      </c>
      <c r="B55" s="82" t="str">
        <f>'Master Driver'!B53</f>
        <v>Ruslan</v>
      </c>
      <c r="C55" s="164">
        <f>'Master Driver'!C53</f>
        <v>43738</v>
      </c>
      <c r="D55" s="174">
        <f>SUMIFS('Master Driver'!E:E,'Master Driver'!B:B,BTP!B55)</f>
        <v>3275000</v>
      </c>
      <c r="E55" s="198">
        <f>SUMIFS('Entry Data'!Y:Y,'Entry Data'!AC:AC,BTP!B55)</f>
        <v>4316200</v>
      </c>
      <c r="F55" s="170">
        <f>SUMIFS('Entry Data'!Y:Y,'Entry Data'!AN:AN,B55&amp;$F$1&amp;$F$4&amp;$F$3&amp;$F$2)</f>
        <v>0</v>
      </c>
      <c r="G55" s="171">
        <f>SUMIFS('Entry Data'!Y:Y,'Entry Data'!AN:AN,B55&amp;$F$1&amp;$G$4&amp;$F$3&amp;$F$2)</f>
        <v>0</v>
      </c>
      <c r="H55" s="171">
        <f>SUMIFS('Entry Data'!Y:Y,'Entry Data'!AN:AN,B55&amp;$F$1&amp;$H$4&amp;$F$3&amp;$F$2)</f>
        <v>0</v>
      </c>
      <c r="I55" s="171">
        <f>SUMIFS('Entry Data'!Y:Y,'Entry Data'!AN:AN,B55&amp;$F$1&amp;$I$4&amp;$F$3&amp;$F$2)</f>
        <v>0</v>
      </c>
      <c r="J55" s="171">
        <f>SUMIFS('Entry Data'!Y:Y,'Entry Data'!AN:AN,B55&amp;$F$1&amp;$J$4&amp;$J$3&amp;$F$2)</f>
        <v>0</v>
      </c>
      <c r="K55" s="171">
        <f>SUMIFS('Entry Data'!Y:Y,'Entry Data'!AN:AN,B55&amp;$F$1&amp;$K$4&amp;$J$3&amp;$F$2)</f>
        <v>0</v>
      </c>
      <c r="L55" s="172">
        <f>SUMIFS('Entry Data'!Y:Y,'Entry Data'!AN:AN,B55&amp;$F$1&amp;$L$4&amp;$J$3&amp;$F$2)</f>
        <v>0</v>
      </c>
      <c r="M55" s="170">
        <f>SUMIFS('Entry Data'!Y:Y,'Entry Data'!AN:AN,B55&amp;$F$1&amp;$M$4&amp;$M$3&amp;$M$2)</f>
        <v>0</v>
      </c>
      <c r="N55" s="171">
        <f>SUMIFS('Entry Data'!Y:Y,'Entry Data'!AN:AN,B55&amp;$F$1&amp;$N$4&amp;$M$3&amp;$M$2)</f>
        <v>0</v>
      </c>
      <c r="O55" s="171">
        <f>SUMIFS('Entry Data'!Y:Y,'Entry Data'!AN:AN,B55&amp;$F$1&amp;$O$4&amp;$M$3&amp;$M$2)</f>
        <v>0</v>
      </c>
      <c r="P55" s="171">
        <f>SUMIFS('Entry Data'!Y:Y,'Entry Data'!AN:AN,B55&amp;$F$1&amp;$P$4&amp;$M$3&amp;$M$2)</f>
        <v>0</v>
      </c>
      <c r="Q55" s="171">
        <f>SUMIFS('Entry Data'!Y:Y,'Entry Data'!AN:AN,B55&amp;$F$1&amp;$Q$4&amp;$Q$3&amp;$M$2)</f>
        <v>0</v>
      </c>
      <c r="R55" s="171">
        <f>SUMIFS('Entry Data'!Y:Y,'Entry Data'!AN:AN,B55&amp;$F$1&amp;$R$4&amp;$Q$3&amp;$M$2)</f>
        <v>0</v>
      </c>
      <c r="S55" s="172">
        <f>SUMIFS('Entry Data'!Y:Y,'Entry Data'!AN:AN,B55&amp;$F$1&amp;$S$4&amp;$Q$3&amp;$M$2)</f>
        <v>0</v>
      </c>
      <c r="T55" s="173">
        <f t="shared" si="2"/>
        <v>0</v>
      </c>
      <c r="U55" s="196">
        <f t="shared" si="4"/>
        <v>0</v>
      </c>
      <c r="V55" s="197">
        <f t="shared" si="5"/>
        <v>0</v>
      </c>
      <c r="W55" s="197">
        <f t="shared" si="3"/>
        <v>0</v>
      </c>
    </row>
    <row r="56" spans="1:23" x14ac:dyDescent="0.3">
      <c r="A56" s="76">
        <v>50</v>
      </c>
      <c r="B56" s="82" t="str">
        <f>'Master Driver'!B54</f>
        <v>Yohanis Ghawa</v>
      </c>
      <c r="C56" s="164">
        <f>'Master Driver'!C54</f>
        <v>43745</v>
      </c>
      <c r="D56" s="174">
        <f>SUMIFS('Master Driver'!E:E,'Master Driver'!B:B,BTP!B56)</f>
        <v>3275000</v>
      </c>
      <c r="E56" s="198">
        <f>SUMIFS('Entry Data'!Y:Y,'Entry Data'!AC:AC,BTP!B56)</f>
        <v>459150</v>
      </c>
      <c r="F56" s="170">
        <f>SUMIFS('Entry Data'!Y:Y,'Entry Data'!AN:AN,B56&amp;$F$1&amp;$F$4&amp;$F$3&amp;$F$2)</f>
        <v>0</v>
      </c>
      <c r="G56" s="171">
        <f>SUMIFS('Entry Data'!Y:Y,'Entry Data'!AN:AN,B56&amp;$F$1&amp;$G$4&amp;$F$3&amp;$F$2)</f>
        <v>0</v>
      </c>
      <c r="H56" s="171">
        <f>SUMIFS('Entry Data'!Y:Y,'Entry Data'!AN:AN,B56&amp;$F$1&amp;$H$4&amp;$F$3&amp;$F$2)</f>
        <v>0</v>
      </c>
      <c r="I56" s="171">
        <f>SUMIFS('Entry Data'!Y:Y,'Entry Data'!AN:AN,B56&amp;$F$1&amp;$I$4&amp;$F$3&amp;$F$2)</f>
        <v>0</v>
      </c>
      <c r="J56" s="171">
        <f>SUMIFS('Entry Data'!Y:Y,'Entry Data'!AN:AN,B56&amp;$F$1&amp;$J$4&amp;$J$3&amp;$F$2)</f>
        <v>0</v>
      </c>
      <c r="K56" s="171">
        <f>SUMIFS('Entry Data'!Y:Y,'Entry Data'!AN:AN,B56&amp;$F$1&amp;$K$4&amp;$J$3&amp;$F$2)</f>
        <v>0</v>
      </c>
      <c r="L56" s="172">
        <f>SUMIFS('Entry Data'!Y:Y,'Entry Data'!AN:AN,B56&amp;$F$1&amp;$L$4&amp;$J$3&amp;$F$2)</f>
        <v>0</v>
      </c>
      <c r="M56" s="170">
        <f>SUMIFS('Entry Data'!Y:Y,'Entry Data'!AN:AN,B56&amp;$F$1&amp;$M$4&amp;$M$3&amp;$M$2)</f>
        <v>192500</v>
      </c>
      <c r="N56" s="171">
        <f>SUMIFS('Entry Data'!Y:Y,'Entry Data'!AN:AN,B56&amp;$F$1&amp;$N$4&amp;$M$3&amp;$M$2)</f>
        <v>31200</v>
      </c>
      <c r="O56" s="171">
        <f>SUMIFS('Entry Data'!Y:Y,'Entry Data'!AN:AN,B56&amp;$F$1&amp;$O$4&amp;$M$3&amp;$M$2)</f>
        <v>34450</v>
      </c>
      <c r="P56" s="171">
        <f>SUMIFS('Entry Data'!Y:Y,'Entry Data'!AN:AN,B56&amp;$F$1&amp;$P$4&amp;$M$3&amp;$M$2)</f>
        <v>42000</v>
      </c>
      <c r="Q56" s="171">
        <f>SUMIFS('Entry Data'!Y:Y,'Entry Data'!AN:AN,B56&amp;$F$1&amp;$Q$4&amp;$Q$3&amp;$M$2)</f>
        <v>114000</v>
      </c>
      <c r="R56" s="171">
        <f>SUMIFS('Entry Data'!Y:Y,'Entry Data'!AN:AN,B56&amp;$F$1&amp;$R$4&amp;$Q$3&amp;$M$2)</f>
        <v>45000</v>
      </c>
      <c r="S56" s="172">
        <f>SUMIFS('Entry Data'!Y:Y,'Entry Data'!AN:AN,B56&amp;$F$1&amp;$S$4&amp;$Q$3&amp;$M$2)</f>
        <v>0</v>
      </c>
      <c r="T56" s="173">
        <f t="shared" si="2"/>
        <v>459150</v>
      </c>
      <c r="U56" s="196">
        <f t="shared" si="4"/>
        <v>1</v>
      </c>
      <c r="V56" s="197">
        <f t="shared" si="5"/>
        <v>3275000</v>
      </c>
      <c r="W56" s="197">
        <f t="shared" si="3"/>
        <v>3734150</v>
      </c>
    </row>
    <row r="57" spans="1:23" x14ac:dyDescent="0.3">
      <c r="A57" s="76">
        <v>51</v>
      </c>
      <c r="B57" s="82" t="str">
        <f>'Master Driver'!B55</f>
        <v>Teguh Sugeng</v>
      </c>
      <c r="C57" s="164">
        <f>'Master Driver'!C55</f>
        <v>43775</v>
      </c>
      <c r="D57" s="174">
        <f>SUMIFS('Master Driver'!E:E,'Master Driver'!B:B,BTP!B57)</f>
        <v>3275000</v>
      </c>
      <c r="E57" s="198">
        <f>SUMIFS('Entry Data'!Y:Y,'Entry Data'!AC:AC,BTP!B57)</f>
        <v>3777400</v>
      </c>
      <c r="F57" s="170">
        <f>SUMIFS('Entry Data'!Y:Y,'Entry Data'!AN:AN,B57&amp;$F$1&amp;$F$4&amp;$F$3&amp;$F$2)</f>
        <v>0</v>
      </c>
      <c r="G57" s="171">
        <f>SUMIFS('Entry Data'!Y:Y,'Entry Data'!AN:AN,B57&amp;$F$1&amp;$G$4&amp;$F$3&amp;$F$2)</f>
        <v>0</v>
      </c>
      <c r="H57" s="171">
        <f>SUMIFS('Entry Data'!Y:Y,'Entry Data'!AN:AN,B57&amp;$F$1&amp;$H$4&amp;$F$3&amp;$F$2)</f>
        <v>0</v>
      </c>
      <c r="I57" s="171">
        <f>SUMIFS('Entry Data'!Y:Y,'Entry Data'!AN:AN,B57&amp;$F$1&amp;$I$4&amp;$F$3&amp;$F$2)</f>
        <v>0</v>
      </c>
      <c r="J57" s="171">
        <f>SUMIFS('Entry Data'!Y:Y,'Entry Data'!AN:AN,B57&amp;$F$1&amp;$J$4&amp;$J$3&amp;$F$2)</f>
        <v>0</v>
      </c>
      <c r="K57" s="171">
        <f>SUMIFS('Entry Data'!Y:Y,'Entry Data'!AN:AN,B57&amp;$F$1&amp;$K$4&amp;$J$3&amp;$F$2)</f>
        <v>0</v>
      </c>
      <c r="L57" s="172">
        <f>SUMIFS('Entry Data'!Y:Y,'Entry Data'!AN:AN,B57&amp;$F$1&amp;$L$4&amp;$J$3&amp;$F$2)</f>
        <v>0</v>
      </c>
      <c r="M57" s="170">
        <f>SUMIFS('Entry Data'!Y:Y,'Entry Data'!AN:AN,B57&amp;$F$1&amp;$M$4&amp;$M$3&amp;$M$2)</f>
        <v>1320000</v>
      </c>
      <c r="N57" s="171">
        <f>SUMIFS('Entry Data'!Y:Y,'Entry Data'!AN:AN,B57&amp;$F$1&amp;$N$4&amp;$M$3&amp;$M$2)</f>
        <v>312000</v>
      </c>
      <c r="O57" s="171">
        <f>SUMIFS('Entry Data'!Y:Y,'Entry Data'!AN:AN,B57&amp;$F$1&amp;$O$4&amp;$M$3&amp;$M$2)</f>
        <v>344500</v>
      </c>
      <c r="P57" s="171">
        <f>SUMIFS('Entry Data'!Y:Y,'Entry Data'!AN:AN,B57&amp;$F$1&amp;$P$4&amp;$M$3&amp;$M$2)</f>
        <v>336000</v>
      </c>
      <c r="Q57" s="171">
        <f>SUMIFS('Entry Data'!Y:Y,'Entry Data'!AN:AN,B57&amp;$F$1&amp;$Q$4&amp;$Q$3&amp;$M$2)</f>
        <v>266000</v>
      </c>
      <c r="R57" s="171">
        <f>SUMIFS('Entry Data'!Y:Y,'Entry Data'!AN:AN,B57&amp;$F$1&amp;$R$4&amp;$Q$3&amp;$M$2)</f>
        <v>90000</v>
      </c>
      <c r="S57" s="172">
        <f>SUMIFS('Entry Data'!Y:Y,'Entry Data'!AN:AN,B57&amp;$F$1&amp;$S$4&amp;$Q$3&amp;$M$2)</f>
        <v>0</v>
      </c>
      <c r="T57" s="173">
        <f t="shared" si="2"/>
        <v>2668500</v>
      </c>
      <c r="U57" s="196">
        <f t="shared" si="4"/>
        <v>0.70643829088791232</v>
      </c>
      <c r="V57" s="197">
        <f t="shared" si="5"/>
        <v>2313585.402657913</v>
      </c>
      <c r="W57" s="197">
        <f t="shared" si="3"/>
        <v>4982085.402657913</v>
      </c>
    </row>
    <row r="58" spans="1:23" hidden="1" x14ac:dyDescent="0.3">
      <c r="A58" s="76">
        <v>52</v>
      </c>
      <c r="B58" s="82" t="str">
        <f>'Master Driver'!B56</f>
        <v>Slamet Haryanto</v>
      </c>
      <c r="C58" s="164">
        <f>'Master Driver'!C56</f>
        <v>43873</v>
      </c>
      <c r="D58" s="174">
        <f>SUMIFS('Master Driver'!E:E,'Master Driver'!B:B,BTP!B58)</f>
        <v>3275000</v>
      </c>
      <c r="E58" s="198">
        <f>SUMIFS('Entry Data'!Y:Y,'Entry Data'!AC:AC,BTP!B58)</f>
        <v>4141850</v>
      </c>
      <c r="F58" s="170">
        <f>SUMIFS('Entry Data'!Y:Y,'Entry Data'!AN:AN,B58&amp;$F$1&amp;$F$4&amp;$F$3&amp;$F$2)</f>
        <v>0</v>
      </c>
      <c r="G58" s="171">
        <f>SUMIFS('Entry Data'!Y:Y,'Entry Data'!AN:AN,B58&amp;$F$1&amp;$G$4&amp;$F$3&amp;$F$2)</f>
        <v>0</v>
      </c>
      <c r="H58" s="171">
        <f>SUMIFS('Entry Data'!Y:Y,'Entry Data'!AN:AN,B58&amp;$F$1&amp;$H$4&amp;$F$3&amp;$F$2)</f>
        <v>0</v>
      </c>
      <c r="I58" s="171">
        <f>SUMIFS('Entry Data'!Y:Y,'Entry Data'!AN:AN,B58&amp;$F$1&amp;$I$4&amp;$F$3&amp;$F$2)</f>
        <v>0</v>
      </c>
      <c r="J58" s="171">
        <f>SUMIFS('Entry Data'!Y:Y,'Entry Data'!AN:AN,B58&amp;$F$1&amp;$J$4&amp;$J$3&amp;$F$2)</f>
        <v>0</v>
      </c>
      <c r="K58" s="171">
        <f>SUMIFS('Entry Data'!Y:Y,'Entry Data'!AN:AN,B58&amp;$F$1&amp;$K$4&amp;$J$3&amp;$F$2)</f>
        <v>0</v>
      </c>
      <c r="L58" s="172">
        <f>SUMIFS('Entry Data'!Y:Y,'Entry Data'!AN:AN,B58&amp;$F$1&amp;$L$4&amp;$J$3&amp;$F$2)</f>
        <v>0</v>
      </c>
      <c r="M58" s="170">
        <f>SUMIFS('Entry Data'!Y:Y,'Entry Data'!AN:AN,B58&amp;$F$1&amp;$M$4&amp;$M$3&amp;$M$2)</f>
        <v>0</v>
      </c>
      <c r="N58" s="171">
        <f>SUMIFS('Entry Data'!Y:Y,'Entry Data'!AN:AN,B58&amp;$F$1&amp;$N$4&amp;$M$3&amp;$M$2)</f>
        <v>0</v>
      </c>
      <c r="O58" s="171">
        <f>SUMIFS('Entry Data'!Y:Y,'Entry Data'!AN:AN,B58&amp;$F$1&amp;$O$4&amp;$M$3&amp;$M$2)</f>
        <v>0</v>
      </c>
      <c r="P58" s="171">
        <f>SUMIFS('Entry Data'!Y:Y,'Entry Data'!AN:AN,B58&amp;$F$1&amp;$P$4&amp;$M$3&amp;$M$2)</f>
        <v>0</v>
      </c>
      <c r="Q58" s="171">
        <f>SUMIFS('Entry Data'!Y:Y,'Entry Data'!AN:AN,B58&amp;$F$1&amp;$Q$4&amp;$Q$3&amp;$M$2)</f>
        <v>0</v>
      </c>
      <c r="R58" s="171">
        <f>SUMIFS('Entry Data'!Y:Y,'Entry Data'!AN:AN,B58&amp;$F$1&amp;$R$4&amp;$Q$3&amp;$M$2)</f>
        <v>0</v>
      </c>
      <c r="S58" s="172">
        <f>SUMIFS('Entry Data'!Y:Y,'Entry Data'!AN:AN,B58&amp;$F$1&amp;$S$4&amp;$Q$3&amp;$M$2)</f>
        <v>0</v>
      </c>
      <c r="T58" s="173">
        <f t="shared" si="2"/>
        <v>0</v>
      </c>
      <c r="U58" s="196">
        <f t="shared" si="4"/>
        <v>0</v>
      </c>
      <c r="V58" s="197">
        <f t="shared" si="5"/>
        <v>0</v>
      </c>
      <c r="W58" s="197">
        <f t="shared" si="3"/>
        <v>0</v>
      </c>
    </row>
    <row r="59" spans="1:23" hidden="1" x14ac:dyDescent="0.3">
      <c r="A59" s="76">
        <v>53</v>
      </c>
      <c r="B59" s="82" t="str">
        <f>'Master Driver'!B57</f>
        <v>Sulvadlan</v>
      </c>
      <c r="C59" s="164">
        <f>'Master Driver'!C57</f>
        <v>43985</v>
      </c>
      <c r="D59" s="174">
        <f>SUMIFS('Master Driver'!E:E,'Master Driver'!B:B,BTP!B59)</f>
        <v>3275000</v>
      </c>
      <c r="E59" s="198">
        <f>SUMIFS('Entry Data'!Y:Y,'Entry Data'!AC:AC,BTP!B59)</f>
        <v>2724900</v>
      </c>
      <c r="F59" s="170">
        <f>SUMIFS('Entry Data'!Y:Y,'Entry Data'!AN:AN,B59&amp;$F$1&amp;$F$4&amp;$F$3&amp;$F$2)</f>
        <v>0</v>
      </c>
      <c r="G59" s="171">
        <f>SUMIFS('Entry Data'!Y:Y,'Entry Data'!AN:AN,B59&amp;$F$1&amp;$G$4&amp;$F$3&amp;$F$2)</f>
        <v>0</v>
      </c>
      <c r="H59" s="171">
        <f>SUMIFS('Entry Data'!Y:Y,'Entry Data'!AN:AN,B59&amp;$F$1&amp;$H$4&amp;$F$3&amp;$F$2)</f>
        <v>0</v>
      </c>
      <c r="I59" s="171">
        <f>SUMIFS('Entry Data'!Y:Y,'Entry Data'!AN:AN,B59&amp;$F$1&amp;$I$4&amp;$F$3&amp;$F$2)</f>
        <v>0</v>
      </c>
      <c r="J59" s="171">
        <f>SUMIFS('Entry Data'!Y:Y,'Entry Data'!AN:AN,B59&amp;$F$1&amp;$J$4&amp;$J$3&amp;$F$2)</f>
        <v>0</v>
      </c>
      <c r="K59" s="171">
        <f>SUMIFS('Entry Data'!Y:Y,'Entry Data'!AN:AN,B59&amp;$F$1&amp;$K$4&amp;$J$3&amp;$F$2)</f>
        <v>0</v>
      </c>
      <c r="L59" s="172">
        <f>SUMIFS('Entry Data'!Y:Y,'Entry Data'!AN:AN,B59&amp;$F$1&amp;$L$4&amp;$J$3&amp;$F$2)</f>
        <v>0</v>
      </c>
      <c r="M59" s="170">
        <f>SUMIFS('Entry Data'!Y:Y,'Entry Data'!AN:AN,B59&amp;$F$1&amp;$M$4&amp;$M$3&amp;$M$2)</f>
        <v>0</v>
      </c>
      <c r="N59" s="171">
        <f>SUMIFS('Entry Data'!Y:Y,'Entry Data'!AN:AN,B59&amp;$F$1&amp;$N$4&amp;$M$3&amp;$M$2)</f>
        <v>0</v>
      </c>
      <c r="O59" s="171">
        <f>SUMIFS('Entry Data'!Y:Y,'Entry Data'!AN:AN,B59&amp;$F$1&amp;$O$4&amp;$M$3&amp;$M$2)</f>
        <v>0</v>
      </c>
      <c r="P59" s="171">
        <f>SUMIFS('Entry Data'!Y:Y,'Entry Data'!AN:AN,B59&amp;$F$1&amp;$P$4&amp;$M$3&amp;$M$2)</f>
        <v>0</v>
      </c>
      <c r="Q59" s="171">
        <f>SUMIFS('Entry Data'!Y:Y,'Entry Data'!AN:AN,B59&amp;$F$1&amp;$Q$4&amp;$Q$3&amp;$M$2)</f>
        <v>0</v>
      </c>
      <c r="R59" s="171">
        <f>SUMIFS('Entry Data'!Y:Y,'Entry Data'!AN:AN,B59&amp;$F$1&amp;$R$4&amp;$Q$3&amp;$M$2)</f>
        <v>0</v>
      </c>
      <c r="S59" s="172">
        <f>SUMIFS('Entry Data'!Y:Y,'Entry Data'!AN:AN,B59&amp;$F$1&amp;$S$4&amp;$Q$3&amp;$M$2)</f>
        <v>0</v>
      </c>
      <c r="T59" s="173">
        <f t="shared" si="2"/>
        <v>0</v>
      </c>
      <c r="U59" s="196">
        <f t="shared" si="4"/>
        <v>0</v>
      </c>
      <c r="V59" s="197">
        <f t="shared" si="5"/>
        <v>0</v>
      </c>
      <c r="W59" s="197">
        <f t="shared" si="3"/>
        <v>0</v>
      </c>
    </row>
    <row r="60" spans="1:23" hidden="1" x14ac:dyDescent="0.3">
      <c r="A60" s="76">
        <v>54</v>
      </c>
      <c r="B60" s="82" t="str">
        <f>'Master Driver'!B58</f>
        <v>Nurzaenal Abidin</v>
      </c>
      <c r="C60" s="164">
        <f>'Master Driver'!C58</f>
        <v>44084</v>
      </c>
      <c r="D60" s="174">
        <f>SUMIFS('Master Driver'!E:E,'Master Driver'!B:B,BTP!B60)</f>
        <v>3275000</v>
      </c>
      <c r="E60" s="198">
        <f>SUMIFS('Entry Data'!Y:Y,'Entry Data'!AC:AC,BTP!B60)</f>
        <v>3942400</v>
      </c>
      <c r="F60" s="170">
        <f>SUMIFS('Entry Data'!Y:Y,'Entry Data'!AN:AN,B60&amp;$F$1&amp;$F$4&amp;$F$3&amp;$F$2)</f>
        <v>0</v>
      </c>
      <c r="G60" s="171">
        <f>SUMIFS('Entry Data'!Y:Y,'Entry Data'!AN:AN,B60&amp;$F$1&amp;$G$4&amp;$F$3&amp;$F$2)</f>
        <v>0</v>
      </c>
      <c r="H60" s="171">
        <f>SUMIFS('Entry Data'!Y:Y,'Entry Data'!AN:AN,B60&amp;$F$1&amp;$H$4&amp;$F$3&amp;$F$2)</f>
        <v>0</v>
      </c>
      <c r="I60" s="171">
        <f>SUMIFS('Entry Data'!Y:Y,'Entry Data'!AN:AN,B60&amp;$F$1&amp;$I$4&amp;$F$3&amp;$F$2)</f>
        <v>0</v>
      </c>
      <c r="J60" s="171">
        <f>SUMIFS('Entry Data'!Y:Y,'Entry Data'!AN:AN,B60&amp;$F$1&amp;$J$4&amp;$J$3&amp;$F$2)</f>
        <v>0</v>
      </c>
      <c r="K60" s="171">
        <f>SUMIFS('Entry Data'!Y:Y,'Entry Data'!AN:AN,B60&amp;$F$1&amp;$K$4&amp;$J$3&amp;$F$2)</f>
        <v>0</v>
      </c>
      <c r="L60" s="172">
        <f>SUMIFS('Entry Data'!Y:Y,'Entry Data'!AN:AN,B60&amp;$F$1&amp;$L$4&amp;$J$3&amp;$F$2)</f>
        <v>0</v>
      </c>
      <c r="M60" s="170">
        <f>SUMIFS('Entry Data'!Y:Y,'Entry Data'!AN:AN,B60&amp;$F$1&amp;$M$4&amp;$M$3&amp;$M$2)</f>
        <v>110000</v>
      </c>
      <c r="N60" s="171">
        <f>SUMIFS('Entry Data'!Y:Y,'Entry Data'!AN:AN,B60&amp;$F$1&amp;$N$4&amp;$M$3&amp;$M$2)</f>
        <v>31200</v>
      </c>
      <c r="O60" s="171">
        <f>SUMIFS('Entry Data'!Y:Y,'Entry Data'!AN:AN,B60&amp;$F$1&amp;$O$4&amp;$M$3&amp;$M$2)</f>
        <v>34450</v>
      </c>
      <c r="P60" s="171">
        <f>SUMIFS('Entry Data'!Y:Y,'Entry Data'!AN:AN,B60&amp;$F$1&amp;$P$4&amp;$M$3&amp;$M$2)</f>
        <v>0</v>
      </c>
      <c r="Q60" s="171">
        <f>SUMIFS('Entry Data'!Y:Y,'Entry Data'!AN:AN,B60&amp;$F$1&amp;$Q$4&amp;$Q$3&amp;$M$2)</f>
        <v>0</v>
      </c>
      <c r="R60" s="171">
        <f>SUMIFS('Entry Data'!Y:Y,'Entry Data'!AN:AN,B60&amp;$F$1&amp;$R$4&amp;$Q$3&amp;$M$2)</f>
        <v>0</v>
      </c>
      <c r="S60" s="172">
        <f>SUMIFS('Entry Data'!Y:Y,'Entry Data'!AN:AN,B60&amp;$F$1&amp;$S$4&amp;$Q$3&amp;$M$2)</f>
        <v>0</v>
      </c>
      <c r="T60" s="173">
        <f t="shared" si="2"/>
        <v>175650</v>
      </c>
      <c r="U60" s="196">
        <f t="shared" si="4"/>
        <v>4.4554078733766232E-2</v>
      </c>
      <c r="V60" s="197">
        <f t="shared" si="5"/>
        <v>145914.60785308442</v>
      </c>
      <c r="W60" s="197">
        <f t="shared" si="3"/>
        <v>321564.60785308445</v>
      </c>
    </row>
    <row r="61" spans="1:23" hidden="1" x14ac:dyDescent="0.3">
      <c r="A61" s="76">
        <v>55</v>
      </c>
      <c r="B61" s="82" t="str">
        <f>'Master Driver'!B59</f>
        <v>Ahmad Riyadi</v>
      </c>
      <c r="C61" s="164">
        <f>'Master Driver'!C59</f>
        <v>44095</v>
      </c>
      <c r="D61" s="174">
        <f>SUMIFS('Master Driver'!E:E,'Master Driver'!B:B,BTP!B61)</f>
        <v>3275000</v>
      </c>
      <c r="E61" s="198">
        <f>SUMIFS('Entry Data'!Y:Y,'Entry Data'!AC:AC,BTP!B61)</f>
        <v>0</v>
      </c>
      <c r="F61" s="170">
        <f>SUMIFS('Entry Data'!Y:Y,'Entry Data'!AN:AN,B61&amp;$F$1&amp;$F$4&amp;$F$3&amp;$F$2)</f>
        <v>0</v>
      </c>
      <c r="G61" s="171">
        <f>SUMIFS('Entry Data'!Y:Y,'Entry Data'!AN:AN,B61&amp;$F$1&amp;$G$4&amp;$F$3&amp;$F$2)</f>
        <v>0</v>
      </c>
      <c r="H61" s="171">
        <f>SUMIFS('Entry Data'!Y:Y,'Entry Data'!AN:AN,B61&amp;$F$1&amp;$H$4&amp;$F$3&amp;$F$2)</f>
        <v>0</v>
      </c>
      <c r="I61" s="171">
        <f>SUMIFS('Entry Data'!Y:Y,'Entry Data'!AN:AN,B61&amp;$F$1&amp;$I$4&amp;$F$3&amp;$F$2)</f>
        <v>0</v>
      </c>
      <c r="J61" s="171">
        <f>SUMIFS('Entry Data'!Y:Y,'Entry Data'!AN:AN,B61&amp;$F$1&amp;$J$4&amp;$J$3&amp;$F$2)</f>
        <v>0</v>
      </c>
      <c r="K61" s="171">
        <f>SUMIFS('Entry Data'!Y:Y,'Entry Data'!AN:AN,B61&amp;$F$1&amp;$K$4&amp;$J$3&amp;$F$2)</f>
        <v>0</v>
      </c>
      <c r="L61" s="172">
        <f>SUMIFS('Entry Data'!Y:Y,'Entry Data'!AN:AN,B61&amp;$F$1&amp;$L$4&amp;$J$3&amp;$F$2)</f>
        <v>0</v>
      </c>
      <c r="M61" s="170">
        <f>SUMIFS('Entry Data'!Y:Y,'Entry Data'!AN:AN,B61&amp;$F$1&amp;$M$4&amp;$M$3&amp;$M$2)</f>
        <v>0</v>
      </c>
      <c r="N61" s="171">
        <f>SUMIFS('Entry Data'!Y:Y,'Entry Data'!AN:AN,B61&amp;$F$1&amp;$N$4&amp;$M$3&amp;$M$2)</f>
        <v>0</v>
      </c>
      <c r="O61" s="171">
        <f>SUMIFS('Entry Data'!Y:Y,'Entry Data'!AN:AN,B61&amp;$F$1&amp;$O$4&amp;$M$3&amp;$M$2)</f>
        <v>0</v>
      </c>
      <c r="P61" s="171">
        <f>SUMIFS('Entry Data'!Y:Y,'Entry Data'!AN:AN,B61&amp;$F$1&amp;$P$4&amp;$M$3&amp;$M$2)</f>
        <v>0</v>
      </c>
      <c r="Q61" s="171">
        <f>SUMIFS('Entry Data'!Y:Y,'Entry Data'!AN:AN,B61&amp;$F$1&amp;$Q$4&amp;$Q$3&amp;$M$2)</f>
        <v>0</v>
      </c>
      <c r="R61" s="171">
        <f>SUMIFS('Entry Data'!Y:Y,'Entry Data'!AN:AN,B61&amp;$F$1&amp;$R$4&amp;$Q$3&amp;$M$2)</f>
        <v>0</v>
      </c>
      <c r="S61" s="172">
        <f>SUMIFS('Entry Data'!Y:Y,'Entry Data'!AN:AN,B61&amp;$F$1&amp;$S$4&amp;$Q$3&amp;$M$2)</f>
        <v>0</v>
      </c>
      <c r="T61" s="173">
        <f t="shared" si="2"/>
        <v>0</v>
      </c>
      <c r="U61" s="196" t="str">
        <f t="shared" si="4"/>
        <v/>
      </c>
      <c r="V61" s="197" t="str">
        <f t="shared" si="5"/>
        <v/>
      </c>
      <c r="W61" s="197" t="str">
        <f t="shared" si="3"/>
        <v/>
      </c>
    </row>
    <row r="62" spans="1:23" x14ac:dyDescent="0.3">
      <c r="A62" s="76">
        <v>56</v>
      </c>
      <c r="B62" s="82" t="str">
        <f>'Master Driver'!B60</f>
        <v>Alusdi</v>
      </c>
      <c r="C62" s="164">
        <f>'Master Driver'!C60</f>
        <v>44097</v>
      </c>
      <c r="D62" s="174">
        <f>SUMIFS('Master Driver'!E:E,'Master Driver'!B:B,BTP!B62)</f>
        <v>3275000</v>
      </c>
      <c r="E62" s="198">
        <f>SUMIFS('Entry Data'!Y:Y,'Entry Data'!AC:AC,BTP!B62)</f>
        <v>3447850</v>
      </c>
      <c r="F62" s="170">
        <f>SUMIFS('Entry Data'!Y:Y,'Entry Data'!AN:AN,B62&amp;$F$1&amp;$F$4&amp;$F$3&amp;$F$2)</f>
        <v>0</v>
      </c>
      <c r="G62" s="171">
        <f>SUMIFS('Entry Data'!Y:Y,'Entry Data'!AN:AN,B62&amp;$F$1&amp;$G$4&amp;$F$3&amp;$F$2)</f>
        <v>0</v>
      </c>
      <c r="H62" s="171">
        <f>SUMIFS('Entry Data'!Y:Y,'Entry Data'!AN:AN,B62&amp;$F$1&amp;$H$4&amp;$F$3&amp;$F$2)</f>
        <v>0</v>
      </c>
      <c r="I62" s="171">
        <f>SUMIFS('Entry Data'!Y:Y,'Entry Data'!AN:AN,B62&amp;$F$1&amp;$I$4&amp;$F$3&amp;$F$2)</f>
        <v>0</v>
      </c>
      <c r="J62" s="171">
        <f>SUMIFS('Entry Data'!Y:Y,'Entry Data'!AN:AN,B62&amp;$F$1&amp;$J$4&amp;$J$3&amp;$F$2)</f>
        <v>0</v>
      </c>
      <c r="K62" s="171">
        <f>SUMIFS('Entry Data'!Y:Y,'Entry Data'!AN:AN,B62&amp;$F$1&amp;$K$4&amp;$J$3&amp;$F$2)</f>
        <v>0</v>
      </c>
      <c r="L62" s="172">
        <f>SUMIFS('Entry Data'!Y:Y,'Entry Data'!AN:AN,B62&amp;$F$1&amp;$L$4&amp;$J$3&amp;$F$2)</f>
        <v>0</v>
      </c>
      <c r="M62" s="170">
        <f>SUMIFS('Entry Data'!Y:Y,'Entry Data'!AN:AN,B62&amp;$F$1&amp;$M$4&amp;$M$3&amp;$M$2)</f>
        <v>220000</v>
      </c>
      <c r="N62" s="171">
        <f>SUMIFS('Entry Data'!Y:Y,'Entry Data'!AN:AN,B62&amp;$F$1&amp;$N$4&amp;$M$3&amp;$M$2)</f>
        <v>31200</v>
      </c>
      <c r="O62" s="171">
        <f>SUMIFS('Entry Data'!Y:Y,'Entry Data'!AN:AN,B62&amp;$F$1&amp;$O$4&amp;$M$3&amp;$M$2)</f>
        <v>34450</v>
      </c>
      <c r="P62" s="171">
        <f>SUMIFS('Entry Data'!Y:Y,'Entry Data'!AN:AN,B62&amp;$F$1&amp;$P$4&amp;$M$3&amp;$M$2)</f>
        <v>0</v>
      </c>
      <c r="Q62" s="171">
        <f>SUMIFS('Entry Data'!Y:Y,'Entry Data'!AN:AN,B62&amp;$F$1&amp;$Q$4&amp;$Q$3&amp;$M$2)</f>
        <v>0</v>
      </c>
      <c r="R62" s="171">
        <f>SUMIFS('Entry Data'!Y:Y,'Entry Data'!AN:AN,B62&amp;$F$1&amp;$R$4&amp;$Q$3&amp;$M$2)</f>
        <v>0</v>
      </c>
      <c r="S62" s="172">
        <f>SUMIFS('Entry Data'!Y:Y,'Entry Data'!AN:AN,B62&amp;$F$1&amp;$S$4&amp;$Q$3&amp;$M$2)</f>
        <v>0</v>
      </c>
      <c r="T62" s="173">
        <f t="shared" si="2"/>
        <v>285650</v>
      </c>
      <c r="U62" s="196">
        <f t="shared" si="4"/>
        <v>8.2848731818379567E-2</v>
      </c>
      <c r="V62" s="197">
        <f t="shared" si="5"/>
        <v>271329.59670519311</v>
      </c>
      <c r="W62" s="197">
        <f t="shared" si="3"/>
        <v>556979.59670519317</v>
      </c>
    </row>
    <row r="63" spans="1:23" x14ac:dyDescent="0.3">
      <c r="A63" s="76">
        <v>57</v>
      </c>
      <c r="B63" s="82" t="str">
        <f>'Master Driver'!B61</f>
        <v>Arman</v>
      </c>
      <c r="C63" s="164">
        <f>'Master Driver'!C61</f>
        <v>44146</v>
      </c>
      <c r="D63" s="174">
        <f>SUMIFS('Master Driver'!E:E,'Master Driver'!B:B,BTP!B63)</f>
        <v>3275000</v>
      </c>
      <c r="E63" s="198">
        <f>SUMIFS('Entry Data'!Y:Y,'Entry Data'!AC:AC,BTP!B63)</f>
        <v>4752500</v>
      </c>
      <c r="F63" s="170">
        <f>SUMIFS('Entry Data'!Y:Y,'Entry Data'!AN:AN,B63&amp;$F$1&amp;$F$4&amp;$F$3&amp;$F$2)</f>
        <v>0</v>
      </c>
      <c r="G63" s="171">
        <f>SUMIFS('Entry Data'!Y:Y,'Entry Data'!AN:AN,B63&amp;$F$1&amp;$G$4&amp;$F$3&amp;$F$2)</f>
        <v>0</v>
      </c>
      <c r="H63" s="171">
        <f>SUMIFS('Entry Data'!Y:Y,'Entry Data'!AN:AN,B63&amp;$F$1&amp;$H$4&amp;$F$3&amp;$F$2)</f>
        <v>0</v>
      </c>
      <c r="I63" s="171">
        <f>SUMIFS('Entry Data'!Y:Y,'Entry Data'!AN:AN,B63&amp;$F$1&amp;$I$4&amp;$F$3&amp;$F$2)</f>
        <v>0</v>
      </c>
      <c r="J63" s="171">
        <f>SUMIFS('Entry Data'!Y:Y,'Entry Data'!AN:AN,B63&amp;$F$1&amp;$J$4&amp;$J$3&amp;$F$2)</f>
        <v>0</v>
      </c>
      <c r="K63" s="171">
        <f>SUMIFS('Entry Data'!Y:Y,'Entry Data'!AN:AN,B63&amp;$F$1&amp;$K$4&amp;$J$3&amp;$F$2)</f>
        <v>0</v>
      </c>
      <c r="L63" s="172">
        <f>SUMIFS('Entry Data'!Y:Y,'Entry Data'!AN:AN,B63&amp;$F$1&amp;$L$4&amp;$J$3&amp;$F$2)</f>
        <v>0</v>
      </c>
      <c r="M63" s="170">
        <f>SUMIFS('Entry Data'!Y:Y,'Entry Data'!AN:AN,B63&amp;$F$1&amp;$M$4&amp;$M$3&amp;$M$2)</f>
        <v>247500</v>
      </c>
      <c r="N63" s="171">
        <f>SUMIFS('Entry Data'!Y:Y,'Entry Data'!AN:AN,B63&amp;$F$1&amp;$N$4&amp;$M$3&amp;$M$2)</f>
        <v>62400</v>
      </c>
      <c r="O63" s="171">
        <f>SUMIFS('Entry Data'!Y:Y,'Entry Data'!AN:AN,B63&amp;$F$1&amp;$O$4&amp;$M$3&amp;$M$2)</f>
        <v>68900</v>
      </c>
      <c r="P63" s="171">
        <f>SUMIFS('Entry Data'!Y:Y,'Entry Data'!AN:AN,B63&amp;$F$1&amp;$P$4&amp;$M$3&amp;$M$2)</f>
        <v>42000</v>
      </c>
      <c r="Q63" s="171">
        <f>SUMIFS('Entry Data'!Y:Y,'Entry Data'!AN:AN,B63&amp;$F$1&amp;$Q$4&amp;$Q$3&amp;$M$2)</f>
        <v>0</v>
      </c>
      <c r="R63" s="171">
        <f>SUMIFS('Entry Data'!Y:Y,'Entry Data'!AN:AN,B63&amp;$F$1&amp;$R$4&amp;$Q$3&amp;$M$2)</f>
        <v>0</v>
      </c>
      <c r="S63" s="172">
        <f>SUMIFS('Entry Data'!Y:Y,'Entry Data'!AN:AN,B63&amp;$F$1&amp;$S$4&amp;$Q$3&amp;$M$2)</f>
        <v>0</v>
      </c>
      <c r="T63" s="173">
        <f t="shared" si="2"/>
        <v>420800</v>
      </c>
      <c r="U63" s="196">
        <f t="shared" si="4"/>
        <v>8.8542872172540768E-2</v>
      </c>
      <c r="V63" s="197">
        <f t="shared" si="5"/>
        <v>289977.90636507102</v>
      </c>
      <c r="W63" s="197">
        <f t="shared" si="3"/>
        <v>710777.90636507096</v>
      </c>
    </row>
    <row r="64" spans="1:23" x14ac:dyDescent="0.3">
      <c r="A64" s="76">
        <v>58</v>
      </c>
      <c r="B64" s="82" t="str">
        <f>'Master Driver'!B62</f>
        <v>Zulkifli Haribu</v>
      </c>
      <c r="C64" s="164">
        <f>'Master Driver'!C62</f>
        <v>44146</v>
      </c>
      <c r="D64" s="174">
        <f>SUMIFS('Master Driver'!E:E,'Master Driver'!B:B,BTP!B64)</f>
        <v>3275000</v>
      </c>
      <c r="E64" s="198">
        <f>SUMIFS('Entry Data'!Y:Y,'Entry Data'!AC:AC,BTP!B64)</f>
        <v>3448100</v>
      </c>
      <c r="F64" s="170">
        <f>SUMIFS('Entry Data'!Y:Y,'Entry Data'!AN:AN,B64&amp;$F$1&amp;$F$4&amp;$F$3&amp;$F$2)</f>
        <v>0</v>
      </c>
      <c r="G64" s="171">
        <f>SUMIFS('Entry Data'!Y:Y,'Entry Data'!AN:AN,B64&amp;$F$1&amp;$G$4&amp;$F$3&amp;$F$2)</f>
        <v>0</v>
      </c>
      <c r="H64" s="171">
        <f>SUMIFS('Entry Data'!Y:Y,'Entry Data'!AN:AN,B64&amp;$F$1&amp;$H$4&amp;$F$3&amp;$F$2)</f>
        <v>0</v>
      </c>
      <c r="I64" s="171">
        <f>SUMIFS('Entry Data'!Y:Y,'Entry Data'!AN:AN,B64&amp;$F$1&amp;$I$4&amp;$F$3&amp;$F$2)</f>
        <v>0</v>
      </c>
      <c r="J64" s="171">
        <f>SUMIFS('Entry Data'!Y:Y,'Entry Data'!AN:AN,B64&amp;$F$1&amp;$J$4&amp;$J$3&amp;$F$2)</f>
        <v>0</v>
      </c>
      <c r="K64" s="171">
        <f>SUMIFS('Entry Data'!Y:Y,'Entry Data'!AN:AN,B64&amp;$F$1&amp;$K$4&amp;$J$3&amp;$F$2)</f>
        <v>0</v>
      </c>
      <c r="L64" s="172">
        <f>SUMIFS('Entry Data'!Y:Y,'Entry Data'!AN:AN,B64&amp;$F$1&amp;$L$4&amp;$J$3&amp;$F$2)</f>
        <v>0</v>
      </c>
      <c r="M64" s="170">
        <f>SUMIFS('Entry Data'!Y:Y,'Entry Data'!AN:AN,B64&amp;$F$1&amp;$M$4&amp;$M$3&amp;$M$2)</f>
        <v>220000</v>
      </c>
      <c r="N64" s="171">
        <f>SUMIFS('Entry Data'!Y:Y,'Entry Data'!AN:AN,B64&amp;$F$1&amp;$N$4&amp;$M$3&amp;$M$2)</f>
        <v>31200</v>
      </c>
      <c r="O64" s="171">
        <f>SUMIFS('Entry Data'!Y:Y,'Entry Data'!AN:AN,B64&amp;$F$1&amp;$O$4&amp;$M$3&amp;$M$2)</f>
        <v>68900</v>
      </c>
      <c r="P64" s="171">
        <f>SUMIFS('Entry Data'!Y:Y,'Entry Data'!AN:AN,B64&amp;$F$1&amp;$P$4&amp;$M$3&amp;$M$2)</f>
        <v>0</v>
      </c>
      <c r="Q64" s="171">
        <f>SUMIFS('Entry Data'!Y:Y,'Entry Data'!AN:AN,B64&amp;$F$1&amp;$Q$4&amp;$Q$3&amp;$M$2)</f>
        <v>152000</v>
      </c>
      <c r="R64" s="171">
        <f>SUMIFS('Entry Data'!Y:Y,'Entry Data'!AN:AN,B64&amp;$F$1&amp;$R$4&amp;$Q$3&amp;$M$2)</f>
        <v>90000</v>
      </c>
      <c r="S64" s="172">
        <f>SUMIFS('Entry Data'!Y:Y,'Entry Data'!AN:AN,B64&amp;$F$1&amp;$S$4&amp;$Q$3&amp;$M$2)</f>
        <v>97000</v>
      </c>
      <c r="T64" s="173">
        <f t="shared" si="2"/>
        <v>659100</v>
      </c>
      <c r="U64" s="196">
        <f t="shared" si="4"/>
        <v>0.19114874858617789</v>
      </c>
      <c r="V64" s="197">
        <f t="shared" si="5"/>
        <v>626012.15161973261</v>
      </c>
      <c r="W64" s="197">
        <f t="shared" si="3"/>
        <v>1285112.1516197326</v>
      </c>
    </row>
    <row r="65" spans="1:23" x14ac:dyDescent="0.3">
      <c r="A65" s="179">
        <v>59</v>
      </c>
      <c r="B65" s="180" t="str">
        <f>'Master Driver'!B63</f>
        <v>Awaluddin</v>
      </c>
      <c r="C65" s="181">
        <f>'Master Driver'!C63</f>
        <v>44163</v>
      </c>
      <c r="D65" s="174">
        <f>SUMIFS('Master Driver'!E:E,'Master Driver'!B:B,BTP!B65)</f>
        <v>3275000</v>
      </c>
      <c r="E65" s="198">
        <f>SUMIFS('Entry Data'!Y:Y,'Entry Data'!AC:AC,BTP!B65)</f>
        <v>3964950</v>
      </c>
      <c r="F65" s="182">
        <f>SUMIFS('Entry Data'!Y:Y,'Entry Data'!AN:AN,B65&amp;$F$1&amp;$F$4&amp;$F$3&amp;$F$2)</f>
        <v>0</v>
      </c>
      <c r="G65" s="183">
        <f>SUMIFS('Entry Data'!Y:Y,'Entry Data'!AN:AN,B65&amp;$F$1&amp;$G$4&amp;$F$3&amp;$F$2)</f>
        <v>0</v>
      </c>
      <c r="H65" s="183">
        <f>SUMIFS('Entry Data'!Y:Y,'Entry Data'!AN:AN,B65&amp;$F$1&amp;$H$4&amp;$F$3&amp;$F$2)</f>
        <v>0</v>
      </c>
      <c r="I65" s="183">
        <f>SUMIFS('Entry Data'!Y:Y,'Entry Data'!AN:AN,B65&amp;$F$1&amp;$I$4&amp;$F$3&amp;$F$2)</f>
        <v>0</v>
      </c>
      <c r="J65" s="183">
        <f>SUMIFS('Entry Data'!Y:Y,'Entry Data'!AN:AN,B65&amp;$F$1&amp;$J$4&amp;$J$3&amp;$F$2)</f>
        <v>0</v>
      </c>
      <c r="K65" s="183">
        <f>SUMIFS('Entry Data'!Y:Y,'Entry Data'!AN:AN,B65&amp;$F$1&amp;$K$4&amp;$J$3&amp;$F$2)</f>
        <v>0</v>
      </c>
      <c r="L65" s="184">
        <f>SUMIFS('Entry Data'!Y:Y,'Entry Data'!AN:AN,B65&amp;$F$1&amp;$L$4&amp;$J$3&amp;$F$2)</f>
        <v>0</v>
      </c>
      <c r="M65" s="182">
        <f>SUMIFS('Entry Data'!Y:Y,'Entry Data'!AN:AN,B65&amp;$F$1&amp;$M$4&amp;$M$3&amp;$M$2)</f>
        <v>2420000</v>
      </c>
      <c r="N65" s="183">
        <f>SUMIFS('Entry Data'!Y:Y,'Entry Data'!AN:AN,B65&amp;$F$1&amp;$N$4&amp;$M$3&amp;$M$2)</f>
        <v>530400</v>
      </c>
      <c r="O65" s="183">
        <f>SUMIFS('Entry Data'!Y:Y,'Entry Data'!AN:AN,B65&amp;$F$1&amp;$O$4&amp;$M$3&amp;$M$2)</f>
        <v>310050</v>
      </c>
      <c r="P65" s="183">
        <f>SUMIFS('Entry Data'!Y:Y,'Entry Data'!AN:AN,B65&amp;$F$1&amp;$P$4&amp;$M$3&amp;$M$2)</f>
        <v>0</v>
      </c>
      <c r="Q65" s="183">
        <f>SUMIFS('Entry Data'!Y:Y,'Entry Data'!AN:AN,B65&amp;$F$1&amp;$Q$4&amp;$Q$3&amp;$M$2)</f>
        <v>190000</v>
      </c>
      <c r="R65" s="183">
        <f>SUMIFS('Entry Data'!Y:Y,'Entry Data'!AN:AN,B65&amp;$F$1&amp;$R$4&amp;$Q$3&amp;$M$2)</f>
        <v>45000</v>
      </c>
      <c r="S65" s="184">
        <f>SUMIFS('Entry Data'!Y:Y,'Entry Data'!AN:AN,B65&amp;$F$1&amp;$S$4&amp;$Q$3&amp;$M$2)</f>
        <v>48500</v>
      </c>
      <c r="T65" s="178">
        <f t="shared" si="2"/>
        <v>3543950</v>
      </c>
      <c r="U65" s="196">
        <f t="shared" si="4"/>
        <v>0.89381959419412604</v>
      </c>
      <c r="V65" s="197">
        <f t="shared" si="5"/>
        <v>2927259.170985763</v>
      </c>
      <c r="W65" s="197">
        <f t="shared" si="3"/>
        <v>6471209.170985763</v>
      </c>
    </row>
    <row r="66" spans="1:23" ht="22.5" customHeight="1" x14ac:dyDescent="0.3">
      <c r="A66" s="187"/>
      <c r="B66" s="188"/>
      <c r="C66" s="189"/>
      <c r="D66" s="190"/>
      <c r="E66" s="190"/>
      <c r="F66" s="190"/>
      <c r="G66" s="190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1"/>
      <c r="T66" s="192">
        <f>SUBTOTAL(9,T7:T65)</f>
        <v>68009200</v>
      </c>
      <c r="U66" s="188"/>
      <c r="V66" s="199">
        <f>SUBTOTAL(9,V7:V65)</f>
        <v>72123079.044264644</v>
      </c>
      <c r="W66" s="199">
        <f>SUBTOTAL(9,W7:W65)</f>
        <v>140132279.04426467</v>
      </c>
    </row>
  </sheetData>
  <autoFilter ref="A6:W65">
    <filterColumn colId="22">
      <filters>
        <filter val="1.135.925"/>
        <filter val="1.391.781"/>
        <filter val="1.424.765"/>
        <filter val="1.637.129"/>
        <filter val="166.860"/>
        <filter val="2.980.667"/>
        <filter val="265.693"/>
        <filter val="3.450.650"/>
        <filter val="3.516.500"/>
        <filter val="3.560.650"/>
        <filter val="308.918"/>
        <filter val="4.570.279"/>
        <filter val="4.721.450"/>
        <filter val="4.809.678"/>
        <filter val="4.872.600"/>
        <filter val="4.888.904"/>
        <filter val="483.690"/>
        <filter val="5.098.555"/>
        <filter val="5.244.600"/>
        <filter val="5.307.360"/>
        <filter val="5.320.550"/>
        <filter val="5.585.458"/>
        <filter val="5.673.282"/>
        <filter val="5.717.150"/>
        <filter val="5.811.374"/>
        <filter val="5.864.332"/>
        <filter val="5.892.800"/>
        <filter val="5.915.216"/>
        <filter val="522.527"/>
        <filter val="53.806"/>
        <filter val="591.446"/>
        <filter val="591.825"/>
        <filter val="6.471.250"/>
        <filter val="6.576.000"/>
        <filter val="6.665.015"/>
        <filter val="63.511"/>
        <filter val="78.025"/>
        <filter val="845.026"/>
      </filters>
    </filterColumn>
  </autoFilter>
  <mergeCells count="15">
    <mergeCell ref="T1:T4"/>
    <mergeCell ref="U1:V4"/>
    <mergeCell ref="W1:W4"/>
    <mergeCell ref="F2:L2"/>
    <mergeCell ref="M2:S2"/>
    <mergeCell ref="F3:I3"/>
    <mergeCell ref="J3:L3"/>
    <mergeCell ref="M3:P3"/>
    <mergeCell ref="Q3:S3"/>
    <mergeCell ref="F1:S1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W66"/>
  <sheetViews>
    <sheetView workbookViewId="0">
      <pane ySplit="6" topLeftCell="A7" activePane="bottomLeft" state="frozen"/>
      <selection pane="bottomLeft" activeCell="N38" sqref="N38"/>
    </sheetView>
  </sheetViews>
  <sheetFormatPr defaultRowHeight="13.5" x14ac:dyDescent="0.3"/>
  <cols>
    <col min="1" max="1" width="3.7109375" style="5" customWidth="1"/>
    <col min="2" max="2" width="19.85546875" style="5" customWidth="1"/>
    <col min="3" max="3" width="13.28515625" style="166" customWidth="1"/>
    <col min="4" max="5" width="12.7109375" style="174" customWidth="1"/>
    <col min="6" max="6" width="9.85546875" style="174" customWidth="1"/>
    <col min="7" max="12" width="8.42578125" style="174" customWidth="1"/>
    <col min="13" max="13" width="8.85546875" style="174" customWidth="1"/>
    <col min="14" max="16" width="8.42578125" style="174" customWidth="1"/>
    <col min="17" max="17" width="9" style="174" customWidth="1"/>
    <col min="18" max="19" width="8.42578125" style="174" customWidth="1"/>
    <col min="20" max="20" width="18" style="174" customWidth="1"/>
    <col min="21" max="21" width="5.42578125" style="5" customWidth="1"/>
    <col min="22" max="22" width="13.140625" style="174" customWidth="1"/>
    <col min="23" max="23" width="22.28515625" style="174" customWidth="1"/>
    <col min="24" max="16384" width="9.140625" style="5"/>
  </cols>
  <sheetData>
    <row r="1" spans="1:23" ht="15.75" customHeight="1" x14ac:dyDescent="0.3">
      <c r="A1" s="381" t="s">
        <v>274</v>
      </c>
      <c r="B1" s="381" t="s">
        <v>400</v>
      </c>
      <c r="C1" s="383" t="s">
        <v>397</v>
      </c>
      <c r="D1" s="384" t="s">
        <v>402</v>
      </c>
      <c r="E1" s="375" t="s">
        <v>401</v>
      </c>
      <c r="F1" s="386" t="s">
        <v>268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75" t="s">
        <v>404</v>
      </c>
      <c r="U1" s="377" t="s">
        <v>399</v>
      </c>
      <c r="V1" s="378"/>
      <c r="W1" s="375" t="s">
        <v>403</v>
      </c>
    </row>
    <row r="2" spans="1:23" x14ac:dyDescent="0.3">
      <c r="A2" s="381"/>
      <c r="B2" s="381"/>
      <c r="C2" s="383"/>
      <c r="D2" s="384"/>
      <c r="E2" s="376"/>
      <c r="F2" s="388" t="s">
        <v>385</v>
      </c>
      <c r="G2" s="388"/>
      <c r="H2" s="388"/>
      <c r="I2" s="388"/>
      <c r="J2" s="388"/>
      <c r="K2" s="388"/>
      <c r="L2" s="388"/>
      <c r="M2" s="388" t="s">
        <v>392</v>
      </c>
      <c r="N2" s="388"/>
      <c r="O2" s="388"/>
      <c r="P2" s="388"/>
      <c r="Q2" s="388"/>
      <c r="R2" s="388"/>
      <c r="S2" s="386"/>
      <c r="T2" s="376"/>
      <c r="U2" s="379"/>
      <c r="V2" s="380"/>
      <c r="W2" s="376"/>
    </row>
    <row r="3" spans="1:23" x14ac:dyDescent="0.3">
      <c r="A3" s="382"/>
      <c r="B3" s="382"/>
      <c r="C3" s="377"/>
      <c r="D3" s="385"/>
      <c r="E3" s="376"/>
      <c r="F3" s="388" t="s">
        <v>159</v>
      </c>
      <c r="G3" s="388"/>
      <c r="H3" s="388"/>
      <c r="I3" s="388"/>
      <c r="J3" s="388" t="s">
        <v>160</v>
      </c>
      <c r="K3" s="388"/>
      <c r="L3" s="388"/>
      <c r="M3" s="388" t="s">
        <v>159</v>
      </c>
      <c r="N3" s="388"/>
      <c r="O3" s="388"/>
      <c r="P3" s="388"/>
      <c r="Q3" s="388" t="s">
        <v>160</v>
      </c>
      <c r="R3" s="388"/>
      <c r="S3" s="386"/>
      <c r="T3" s="376"/>
      <c r="U3" s="379"/>
      <c r="V3" s="380"/>
      <c r="W3" s="376"/>
    </row>
    <row r="4" spans="1:23" x14ac:dyDescent="0.3">
      <c r="A4" s="37"/>
      <c r="B4" s="81"/>
      <c r="C4" s="77"/>
      <c r="D4" s="193"/>
      <c r="E4" s="193"/>
      <c r="F4" s="176" t="s">
        <v>386</v>
      </c>
      <c r="G4" s="176" t="s">
        <v>387</v>
      </c>
      <c r="H4" s="176" t="s">
        <v>388</v>
      </c>
      <c r="I4" s="176" t="s">
        <v>389</v>
      </c>
      <c r="J4" s="176" t="s">
        <v>390</v>
      </c>
      <c r="K4" s="176" t="s">
        <v>391</v>
      </c>
      <c r="L4" s="177" t="s">
        <v>387</v>
      </c>
      <c r="M4" s="176" t="s">
        <v>386</v>
      </c>
      <c r="N4" s="176" t="s">
        <v>387</v>
      </c>
      <c r="O4" s="176" t="s">
        <v>388</v>
      </c>
      <c r="P4" s="177" t="s">
        <v>389</v>
      </c>
      <c r="Q4" s="176" t="s">
        <v>390</v>
      </c>
      <c r="R4" s="176" t="s">
        <v>391</v>
      </c>
      <c r="S4" s="177" t="s">
        <v>387</v>
      </c>
      <c r="T4" s="376"/>
      <c r="U4" s="379"/>
      <c r="V4" s="380"/>
      <c r="W4" s="376"/>
    </row>
    <row r="5" spans="1:23" ht="14.25" x14ac:dyDescent="0.3">
      <c r="A5" s="165"/>
      <c r="B5" s="204" t="s">
        <v>258</v>
      </c>
      <c r="C5" s="205" t="s">
        <v>259</v>
      </c>
      <c r="D5" s="206" t="s">
        <v>260</v>
      </c>
      <c r="E5" s="206" t="s">
        <v>261</v>
      </c>
      <c r="F5" s="209" t="s">
        <v>262</v>
      </c>
      <c r="G5" s="209" t="s">
        <v>263</v>
      </c>
      <c r="H5" s="209" t="s">
        <v>405</v>
      </c>
      <c r="I5" s="209" t="s">
        <v>406</v>
      </c>
      <c r="J5" s="209" t="s">
        <v>407</v>
      </c>
      <c r="K5" s="209" t="s">
        <v>408</v>
      </c>
      <c r="L5" s="206" t="s">
        <v>409</v>
      </c>
      <c r="M5" s="209" t="s">
        <v>410</v>
      </c>
      <c r="N5" s="209" t="s">
        <v>411</v>
      </c>
      <c r="O5" s="209" t="s">
        <v>412</v>
      </c>
      <c r="P5" s="206" t="s">
        <v>413</v>
      </c>
      <c r="Q5" s="209" t="s">
        <v>414</v>
      </c>
      <c r="R5" s="209" t="s">
        <v>415</v>
      </c>
      <c r="S5" s="206" t="s">
        <v>416</v>
      </c>
      <c r="T5" s="202" t="s">
        <v>417</v>
      </c>
      <c r="U5" s="208" t="s">
        <v>418</v>
      </c>
      <c r="V5" s="201"/>
      <c r="W5" s="203" t="s">
        <v>419</v>
      </c>
    </row>
    <row r="6" spans="1:23" ht="14.25" x14ac:dyDescent="0.3">
      <c r="A6" s="165"/>
      <c r="B6" s="204"/>
      <c r="C6" s="205"/>
      <c r="D6" s="206"/>
      <c r="E6" s="206"/>
      <c r="F6" s="209"/>
      <c r="G6" s="209"/>
      <c r="H6" s="209"/>
      <c r="I6" s="209"/>
      <c r="J6" s="209"/>
      <c r="K6" s="209"/>
      <c r="L6" s="206"/>
      <c r="M6" s="209"/>
      <c r="N6" s="209"/>
      <c r="O6" s="209"/>
      <c r="P6" s="206"/>
      <c r="Q6" s="209"/>
      <c r="R6" s="209"/>
      <c r="S6" s="206"/>
      <c r="T6" s="202"/>
      <c r="U6" s="208"/>
      <c r="V6" s="201"/>
      <c r="W6" s="203"/>
    </row>
    <row r="7" spans="1:23" hidden="1" x14ac:dyDescent="0.3">
      <c r="A7" s="76">
        <v>1</v>
      </c>
      <c r="B7" s="82" t="str">
        <f>'Master Driver'!B5</f>
        <v>Ahmad Asfuri</v>
      </c>
      <c r="C7" s="164">
        <f>'Master Driver'!C5</f>
        <v>40981</v>
      </c>
      <c r="D7" s="174">
        <f>SUMIFS('Master Driver'!E:E,'Master Driver'!B:B,SS!B7)</f>
        <v>3275000</v>
      </c>
      <c r="E7" s="198">
        <f>SUMIFS('Entry Data'!Y:Y,'Entry Data'!AC:AC,SS!B7)</f>
        <v>2595300</v>
      </c>
      <c r="F7" s="175">
        <f>SUMIFS('Entry Data'!Y:Y,'Entry Data'!AN:AN,B7&amp;$F$1&amp;$F$4&amp;$F$3&amp;$F$2)</f>
        <v>0</v>
      </c>
      <c r="G7" s="167">
        <f>SUMIFS('Entry Data'!Y:Y,'Entry Data'!AN:AN,B7&amp;$F$1&amp;$G$4&amp;$F$3&amp;$F$2)</f>
        <v>0</v>
      </c>
      <c r="H7" s="167">
        <f>SUMIFS('Entry Data'!Y:Y,'Entry Data'!AN:AN,B7&amp;$F$1&amp;$H$4&amp;$F$3&amp;$F$2)</f>
        <v>0</v>
      </c>
      <c r="I7" s="167">
        <f>SUMIFS('Entry Data'!Y:Y,'Entry Data'!AN:AN,B7&amp;$F$1&amp;$I$4&amp;$F$3&amp;$F$2)</f>
        <v>0</v>
      </c>
      <c r="J7" s="167">
        <f>SUMIFS('Entry Data'!Y:Y,'Entry Data'!AN:AN,B7&amp;$F$1&amp;$J$4&amp;$J$3&amp;$F$2)</f>
        <v>0</v>
      </c>
      <c r="K7" s="167">
        <f>SUMIFS('Entry Data'!Y:Y,'Entry Data'!AN:AN,B7&amp;$F$1&amp;$K$4&amp;$J$3&amp;$F$2)</f>
        <v>0</v>
      </c>
      <c r="L7" s="168">
        <f>SUMIFS('Entry Data'!Y:Y,'Entry Data'!AN:AN,B7&amp;$F$1&amp;$L$4&amp;$J$3&amp;$F$2)</f>
        <v>0</v>
      </c>
      <c r="M7" s="175">
        <f>SUMIFS('Entry Data'!Y:Y,'Entry Data'!AN:AN,B7&amp;$F$1&amp;$M$4&amp;$M$3&amp;$M$2)</f>
        <v>0</v>
      </c>
      <c r="N7" s="167">
        <f>SUMIFS('Entry Data'!Y:Y,'Entry Data'!AN:AN,B7&amp;$F$1&amp;$N$4&amp;$M$3&amp;$M$2)</f>
        <v>0</v>
      </c>
      <c r="O7" s="167">
        <f>SUMIFS('Entry Data'!Y:Y,'Entry Data'!AN:AN,B7&amp;$F$1&amp;$O$4&amp;$M$3&amp;$M$2)</f>
        <v>0</v>
      </c>
      <c r="P7" s="167">
        <f>SUMIFS('Entry Data'!Y:Y,'Entry Data'!AN:AN,B7&amp;$F$1&amp;$P$4&amp;$M$3&amp;$M$2)</f>
        <v>0</v>
      </c>
      <c r="Q7" s="167">
        <f>SUMIFS('Entry Data'!Y:Y,'Entry Data'!AN:AN,B7&amp;$F$1&amp;$Q$4&amp;$Q$3&amp;$M$2)</f>
        <v>0</v>
      </c>
      <c r="R7" s="167">
        <f>SUMIFS('Entry Data'!Y:Y,'Entry Data'!AN:AN,B7&amp;$F$1&amp;$R$4&amp;$Q$3&amp;$M$2)</f>
        <v>0</v>
      </c>
      <c r="S7" s="168">
        <f>SUMIFS('Entry Data'!Y:Y,'Entry Data'!AN:AN,B7&amp;$F$1&amp;$S$4&amp;$Q$3&amp;$M$2)</f>
        <v>0</v>
      </c>
      <c r="T7" s="173">
        <f>SUM(F7:S7)</f>
        <v>0</v>
      </c>
      <c r="U7" s="196">
        <f t="shared" ref="U7:U38" si="0">IFERROR((T7*100%/E7),"")</f>
        <v>0</v>
      </c>
      <c r="V7" s="197">
        <f t="shared" ref="V7:V38" si="1">IFERROR((D7*U7),"")</f>
        <v>0</v>
      </c>
      <c r="W7" s="197">
        <f>IFERROR((T7+V7),"")</f>
        <v>0</v>
      </c>
    </row>
    <row r="8" spans="1:23" hidden="1" x14ac:dyDescent="0.3">
      <c r="A8" s="76">
        <v>2</v>
      </c>
      <c r="B8" s="82" t="str">
        <f>'Master Driver'!B6</f>
        <v>Rahman</v>
      </c>
      <c r="C8" s="164">
        <f>'Master Driver'!C6</f>
        <v>42326</v>
      </c>
      <c r="D8" s="174">
        <f>SUMIFS('Master Driver'!E:E,'Master Driver'!B:B,SS!B8)</f>
        <v>3275000</v>
      </c>
      <c r="E8" s="198">
        <f>SUMIFS('Entry Data'!Y:Y,'Entry Data'!AC:AC,SS!B8)</f>
        <v>2676050</v>
      </c>
      <c r="F8" s="170">
        <f>SUMIFS('Entry Data'!Y:Y,'Entry Data'!AN:AN,B8&amp;$F$1&amp;$F$4&amp;$F$3&amp;$F$2)</f>
        <v>0</v>
      </c>
      <c r="G8" s="171">
        <f>SUMIFS('Entry Data'!Y:Y,'Entry Data'!AN:AN,B8&amp;$F$1&amp;$G$4&amp;$F$3&amp;$F$2)</f>
        <v>0</v>
      </c>
      <c r="H8" s="171">
        <f>SUMIFS('Entry Data'!Y:Y,'Entry Data'!AN:AN,B8&amp;$F$1&amp;$H$4&amp;$F$3&amp;$F$2)</f>
        <v>0</v>
      </c>
      <c r="I8" s="171">
        <f>SUMIFS('Entry Data'!Y:Y,'Entry Data'!AN:AN,B8&amp;$F$1&amp;$I$4&amp;$F$3&amp;$F$2)</f>
        <v>0</v>
      </c>
      <c r="J8" s="171">
        <f>SUMIFS('Entry Data'!Y:Y,'Entry Data'!AN:AN,B8&amp;$F$1&amp;$J$4&amp;$J$3&amp;$F$2)</f>
        <v>0</v>
      </c>
      <c r="K8" s="171">
        <f>SUMIFS('Entry Data'!Y:Y,'Entry Data'!AN:AN,B8&amp;$F$1&amp;$K$4&amp;$J$3&amp;$F$2)</f>
        <v>0</v>
      </c>
      <c r="L8" s="172">
        <f>SUMIFS('Entry Data'!Y:Y,'Entry Data'!AN:AN,B8&amp;$F$1&amp;$L$4&amp;$J$3&amp;$F$2)</f>
        <v>0</v>
      </c>
      <c r="M8" s="170">
        <f>SUMIFS('Entry Data'!Y:Y,'Entry Data'!AN:AN,B8&amp;$F$1&amp;$M$4&amp;$M$3&amp;$M$2)</f>
        <v>0</v>
      </c>
      <c r="N8" s="171">
        <f>SUMIFS('Entry Data'!Y:Y,'Entry Data'!AN:AN,B8&amp;$F$1&amp;$N$4&amp;$M$3&amp;$M$2)</f>
        <v>0</v>
      </c>
      <c r="O8" s="171">
        <f>SUMIFS('Entry Data'!Y:Y,'Entry Data'!AN:AN,B8&amp;$F$1&amp;$O$4&amp;$M$3&amp;$M$2)</f>
        <v>0</v>
      </c>
      <c r="P8" s="171">
        <f>SUMIFS('Entry Data'!Y:Y,'Entry Data'!AN:AN,B8&amp;$F$1&amp;$P$4&amp;$M$3&amp;$M$2)</f>
        <v>0</v>
      </c>
      <c r="Q8" s="171">
        <f>SUMIFS('Entry Data'!Y:Y,'Entry Data'!AN:AN,B8&amp;$F$1&amp;$Q$4&amp;$Q$3&amp;$M$2)</f>
        <v>0</v>
      </c>
      <c r="R8" s="171">
        <f>SUMIFS('Entry Data'!Y:Y,'Entry Data'!AN:AN,B8&amp;$F$1&amp;$R$4&amp;$Q$3&amp;$M$2)</f>
        <v>0</v>
      </c>
      <c r="S8" s="172">
        <f>SUMIFS('Entry Data'!Y:Y,'Entry Data'!AN:AN,B8&amp;$F$1&amp;$S$4&amp;$Q$3&amp;$M$2)</f>
        <v>0</v>
      </c>
      <c r="T8" s="173">
        <f t="shared" ref="T8:T65" si="2">SUM(F8:S8)</f>
        <v>0</v>
      </c>
      <c r="U8" s="196">
        <f t="shared" si="0"/>
        <v>0</v>
      </c>
      <c r="V8" s="197">
        <f t="shared" si="1"/>
        <v>0</v>
      </c>
      <c r="W8" s="197">
        <f t="shared" ref="W8:W65" si="3">IFERROR((T8+V8),"")</f>
        <v>0</v>
      </c>
    </row>
    <row r="9" spans="1:23" x14ac:dyDescent="0.3">
      <c r="A9" s="76">
        <v>3</v>
      </c>
      <c r="B9" s="82" t="str">
        <f>'Master Driver'!B7</f>
        <v>Roni Irfansyah</v>
      </c>
      <c r="C9" s="164">
        <f>'Master Driver'!C7</f>
        <v>42348</v>
      </c>
      <c r="D9" s="174">
        <f>SUMIFS('Master Driver'!E:E,'Master Driver'!B:B,SS!B9)</f>
        <v>3275000</v>
      </c>
      <c r="E9" s="198">
        <f>SUMIFS('Entry Data'!Y:Y,'Entry Data'!AC:AC,SS!B9)</f>
        <v>4003450</v>
      </c>
      <c r="F9" s="170">
        <f>SUMIFS('Entry Data'!Y:Y,'Entry Data'!AN:AN,B9&amp;$F$1&amp;$F$4&amp;$F$3&amp;$F$2)</f>
        <v>100000</v>
      </c>
      <c r="G9" s="171">
        <f>SUMIFS('Entry Data'!Y:Y,'Entry Data'!AN:AN,B9&amp;$F$1&amp;$G$4&amp;$F$3&amp;$F$2)</f>
        <v>27650</v>
      </c>
      <c r="H9" s="171">
        <f>SUMIFS('Entry Data'!Y:Y,'Entry Data'!AN:AN,B9&amp;$F$1&amp;$H$4&amp;$F$3&amp;$F$2)</f>
        <v>30800</v>
      </c>
      <c r="I9" s="171">
        <f>SUMIFS('Entry Data'!Y:Y,'Entry Data'!AN:AN,B9&amp;$F$1&amp;$I$4&amp;$F$3&amp;$F$2)</f>
        <v>0</v>
      </c>
      <c r="J9" s="171">
        <f>SUMIFS('Entry Data'!Y:Y,'Entry Data'!AN:AN,B9&amp;$F$1&amp;$J$4&amp;$J$3&amp;$F$2)</f>
        <v>0</v>
      </c>
      <c r="K9" s="171">
        <f>SUMIFS('Entry Data'!Y:Y,'Entry Data'!AN:AN,B9&amp;$F$1&amp;$K$4&amp;$J$3&amp;$F$2)</f>
        <v>0</v>
      </c>
      <c r="L9" s="172">
        <f>SUMIFS('Entry Data'!Y:Y,'Entry Data'!AN:AN,B9&amp;$F$1&amp;$L$4&amp;$J$3&amp;$F$2)</f>
        <v>0</v>
      </c>
      <c r="M9" s="170">
        <f>SUMIFS('Entry Data'!Y:Y,'Entry Data'!AN:AN,B9&amp;$F$1&amp;$M$4&amp;$M$3&amp;$M$2)</f>
        <v>0</v>
      </c>
      <c r="N9" s="171">
        <f>SUMIFS('Entry Data'!Y:Y,'Entry Data'!AN:AN,B9&amp;$F$1&amp;$N$4&amp;$M$3&amp;$M$2)</f>
        <v>0</v>
      </c>
      <c r="O9" s="171">
        <f>SUMIFS('Entry Data'!Y:Y,'Entry Data'!AN:AN,B9&amp;$F$1&amp;$O$4&amp;$M$3&amp;$M$2)</f>
        <v>0</v>
      </c>
      <c r="P9" s="171">
        <f>SUMIFS('Entry Data'!Y:Y,'Entry Data'!AN:AN,B9&amp;$F$1&amp;$P$4&amp;$M$3&amp;$M$2)</f>
        <v>0</v>
      </c>
      <c r="Q9" s="171">
        <f>SUMIFS('Entry Data'!Y:Y,'Entry Data'!AN:AN,B9&amp;$F$1&amp;$Q$4&amp;$Q$3&amp;$M$2)</f>
        <v>0</v>
      </c>
      <c r="R9" s="171">
        <f>SUMIFS('Entry Data'!Y:Y,'Entry Data'!AN:AN,B9&amp;$F$1&amp;$R$4&amp;$Q$3&amp;$M$2)</f>
        <v>0</v>
      </c>
      <c r="S9" s="172">
        <f>SUMIFS('Entry Data'!Y:Y,'Entry Data'!AN:AN,B9&amp;$F$1&amp;$S$4&amp;$Q$3&amp;$M$2)</f>
        <v>0</v>
      </c>
      <c r="T9" s="173">
        <f t="shared" si="2"/>
        <v>158450</v>
      </c>
      <c r="U9" s="196">
        <f t="shared" si="0"/>
        <v>3.9578363661342091E-2</v>
      </c>
      <c r="V9" s="197">
        <f t="shared" si="1"/>
        <v>129619.14099089535</v>
      </c>
      <c r="W9" s="197">
        <f t="shared" si="3"/>
        <v>288069.14099089534</v>
      </c>
    </row>
    <row r="10" spans="1:23" hidden="1" x14ac:dyDescent="0.3">
      <c r="A10" s="76">
        <v>4</v>
      </c>
      <c r="B10" s="82" t="str">
        <f>'Master Driver'!B8</f>
        <v>Agus Suwantono</v>
      </c>
      <c r="C10" s="164">
        <f>'Master Driver'!C8</f>
        <v>42391</v>
      </c>
      <c r="D10" s="174">
        <f>SUMIFS('Master Driver'!E:E,'Master Driver'!B:B,SS!B10)</f>
        <v>3275000</v>
      </c>
      <c r="E10" s="198">
        <f>SUMIFS('Entry Data'!Y:Y,'Entry Data'!AC:AC,SS!B10)</f>
        <v>4906300</v>
      </c>
      <c r="F10" s="170">
        <f>SUMIFS('Entry Data'!Y:Y,'Entry Data'!AN:AN,B10&amp;$F$1&amp;$F$4&amp;$F$3&amp;$F$2)</f>
        <v>0</v>
      </c>
      <c r="G10" s="171">
        <f>SUMIFS('Entry Data'!Y:Y,'Entry Data'!AN:AN,B10&amp;$F$1&amp;$G$4&amp;$F$3&amp;$F$2)</f>
        <v>0</v>
      </c>
      <c r="H10" s="171">
        <f>SUMIFS('Entry Data'!Y:Y,'Entry Data'!AN:AN,B10&amp;$F$1&amp;$H$4&amp;$F$3&amp;$F$2)</f>
        <v>0</v>
      </c>
      <c r="I10" s="171">
        <f>SUMIFS('Entry Data'!Y:Y,'Entry Data'!AN:AN,B10&amp;$F$1&amp;$I$4&amp;$F$3&amp;$F$2)</f>
        <v>0</v>
      </c>
      <c r="J10" s="171">
        <f>SUMIFS('Entry Data'!Y:Y,'Entry Data'!AN:AN,B10&amp;$F$1&amp;$J$4&amp;$J$3&amp;$F$2)</f>
        <v>0</v>
      </c>
      <c r="K10" s="171">
        <f>SUMIFS('Entry Data'!Y:Y,'Entry Data'!AN:AN,B10&amp;$F$1&amp;$K$4&amp;$J$3&amp;$F$2)</f>
        <v>0</v>
      </c>
      <c r="L10" s="172">
        <f>SUMIFS('Entry Data'!Y:Y,'Entry Data'!AN:AN,B10&amp;$F$1&amp;$L$4&amp;$J$3&amp;$F$2)</f>
        <v>0</v>
      </c>
      <c r="M10" s="170">
        <f>SUMIFS('Entry Data'!Y:Y,'Entry Data'!AN:AN,B10&amp;$F$1&amp;$M$4&amp;$M$3&amp;$M$2)</f>
        <v>0</v>
      </c>
      <c r="N10" s="171">
        <f>SUMIFS('Entry Data'!Y:Y,'Entry Data'!AN:AN,B10&amp;$F$1&amp;$N$4&amp;$M$3&amp;$M$2)</f>
        <v>0</v>
      </c>
      <c r="O10" s="171">
        <f>SUMIFS('Entry Data'!Y:Y,'Entry Data'!AN:AN,B10&amp;$F$1&amp;$O$4&amp;$M$3&amp;$M$2)</f>
        <v>0</v>
      </c>
      <c r="P10" s="171">
        <f>SUMIFS('Entry Data'!Y:Y,'Entry Data'!AN:AN,B10&amp;$F$1&amp;$P$4&amp;$M$3&amp;$M$2)</f>
        <v>0</v>
      </c>
      <c r="Q10" s="171">
        <f>SUMIFS('Entry Data'!Y:Y,'Entry Data'!AN:AN,B10&amp;$F$1&amp;$Q$4&amp;$Q$3&amp;$M$2)</f>
        <v>0</v>
      </c>
      <c r="R10" s="171">
        <f>SUMIFS('Entry Data'!Y:Y,'Entry Data'!AN:AN,B10&amp;$F$1&amp;$R$4&amp;$Q$3&amp;$M$2)</f>
        <v>0</v>
      </c>
      <c r="S10" s="172">
        <f>SUMIFS('Entry Data'!Y:Y,'Entry Data'!AN:AN,B10&amp;$F$1&amp;$S$4&amp;$Q$3&amp;$M$2)</f>
        <v>0</v>
      </c>
      <c r="T10" s="173">
        <f t="shared" si="2"/>
        <v>0</v>
      </c>
      <c r="U10" s="196">
        <f t="shared" si="0"/>
        <v>0</v>
      </c>
      <c r="V10" s="197">
        <f t="shared" si="1"/>
        <v>0</v>
      </c>
      <c r="W10" s="197">
        <f t="shared" si="3"/>
        <v>0</v>
      </c>
    </row>
    <row r="11" spans="1:23" hidden="1" x14ac:dyDescent="0.3">
      <c r="A11" s="76">
        <v>5</v>
      </c>
      <c r="B11" s="82" t="str">
        <f>'Master Driver'!B9</f>
        <v>Saipul Bahri</v>
      </c>
      <c r="C11" s="164">
        <f>'Master Driver'!C9</f>
        <v>42436</v>
      </c>
      <c r="D11" s="174">
        <f>SUMIFS('Master Driver'!E:E,'Master Driver'!B:B,SS!B11)</f>
        <v>3275000</v>
      </c>
      <c r="E11" s="198">
        <f>SUMIFS('Entry Data'!Y:Y,'Entry Data'!AC:AC,SS!B11)</f>
        <v>3316500</v>
      </c>
      <c r="F11" s="170">
        <f>SUMIFS('Entry Data'!Y:Y,'Entry Data'!AN:AN,B11&amp;$F$1&amp;$F$4&amp;$F$3&amp;$F$2)</f>
        <v>0</v>
      </c>
      <c r="G11" s="171">
        <f>SUMIFS('Entry Data'!Y:Y,'Entry Data'!AN:AN,B11&amp;$F$1&amp;$G$4&amp;$F$3&amp;$F$2)</f>
        <v>0</v>
      </c>
      <c r="H11" s="171">
        <f>SUMIFS('Entry Data'!Y:Y,'Entry Data'!AN:AN,B11&amp;$F$1&amp;$H$4&amp;$F$3&amp;$F$2)</f>
        <v>0</v>
      </c>
      <c r="I11" s="171">
        <f>SUMIFS('Entry Data'!Y:Y,'Entry Data'!AN:AN,B11&amp;$F$1&amp;$I$4&amp;$F$3&amp;$F$2)</f>
        <v>0</v>
      </c>
      <c r="J11" s="171">
        <f>SUMIFS('Entry Data'!Y:Y,'Entry Data'!AN:AN,B11&amp;$F$1&amp;$J$4&amp;$J$3&amp;$F$2)</f>
        <v>0</v>
      </c>
      <c r="K11" s="171">
        <f>SUMIFS('Entry Data'!Y:Y,'Entry Data'!AN:AN,B11&amp;$F$1&amp;$K$4&amp;$J$3&amp;$F$2)</f>
        <v>0</v>
      </c>
      <c r="L11" s="172">
        <f>SUMIFS('Entry Data'!Y:Y,'Entry Data'!AN:AN,B11&amp;$F$1&amp;$L$4&amp;$J$3&amp;$F$2)</f>
        <v>0</v>
      </c>
      <c r="M11" s="170">
        <f>SUMIFS('Entry Data'!Y:Y,'Entry Data'!AN:AN,B11&amp;$F$1&amp;$M$4&amp;$M$3&amp;$M$2)</f>
        <v>0</v>
      </c>
      <c r="N11" s="171">
        <f>SUMIFS('Entry Data'!Y:Y,'Entry Data'!AN:AN,B11&amp;$F$1&amp;$N$4&amp;$M$3&amp;$M$2)</f>
        <v>0</v>
      </c>
      <c r="O11" s="171">
        <f>SUMIFS('Entry Data'!Y:Y,'Entry Data'!AN:AN,B11&amp;$F$1&amp;$O$4&amp;$M$3&amp;$M$2)</f>
        <v>0</v>
      </c>
      <c r="P11" s="171">
        <f>SUMIFS('Entry Data'!Y:Y,'Entry Data'!AN:AN,B11&amp;$F$1&amp;$P$4&amp;$M$3&amp;$M$2)</f>
        <v>0</v>
      </c>
      <c r="Q11" s="171">
        <f>SUMIFS('Entry Data'!Y:Y,'Entry Data'!AN:AN,B11&amp;$F$1&amp;$Q$4&amp;$Q$3&amp;$M$2)</f>
        <v>0</v>
      </c>
      <c r="R11" s="171">
        <f>SUMIFS('Entry Data'!Y:Y,'Entry Data'!AN:AN,B11&amp;$F$1&amp;$R$4&amp;$Q$3&amp;$M$2)</f>
        <v>0</v>
      </c>
      <c r="S11" s="172">
        <f>SUMIFS('Entry Data'!Y:Y,'Entry Data'!AN:AN,B11&amp;$F$1&amp;$S$4&amp;$Q$3&amp;$M$2)</f>
        <v>0</v>
      </c>
      <c r="T11" s="173">
        <f t="shared" si="2"/>
        <v>0</v>
      </c>
      <c r="U11" s="196">
        <f t="shared" si="0"/>
        <v>0</v>
      </c>
      <c r="V11" s="197">
        <f t="shared" si="1"/>
        <v>0</v>
      </c>
      <c r="W11" s="197">
        <f t="shared" si="3"/>
        <v>0</v>
      </c>
    </row>
    <row r="12" spans="1:23" hidden="1" x14ac:dyDescent="0.3">
      <c r="A12" s="76">
        <v>6</v>
      </c>
      <c r="B12" s="82" t="str">
        <f>'Master Driver'!B10</f>
        <v>M.Andri</v>
      </c>
      <c r="C12" s="164">
        <f>'Master Driver'!C10</f>
        <v>42629</v>
      </c>
      <c r="D12" s="174">
        <f>SUMIFS('Master Driver'!E:E,'Master Driver'!B:B,SS!B12)</f>
        <v>3275000</v>
      </c>
      <c r="E12" s="198">
        <f>SUMIFS('Entry Data'!Y:Y,'Entry Data'!AC:AC,SS!B12)</f>
        <v>3652950</v>
      </c>
      <c r="F12" s="170">
        <f>SUMIFS('Entry Data'!Y:Y,'Entry Data'!AN:AN,B12&amp;$F$1&amp;$F$4&amp;$F$3&amp;$F$2)</f>
        <v>75000</v>
      </c>
      <c r="G12" s="171">
        <f>SUMIFS('Entry Data'!Y:Y,'Entry Data'!AN:AN,B12&amp;$F$1&amp;$G$4&amp;$F$3&amp;$F$2)</f>
        <v>0</v>
      </c>
      <c r="H12" s="171">
        <f>SUMIFS('Entry Data'!Y:Y,'Entry Data'!AN:AN,B12&amp;$F$1&amp;$H$4&amp;$F$3&amp;$F$2)</f>
        <v>0</v>
      </c>
      <c r="I12" s="171">
        <f>SUMIFS('Entry Data'!Y:Y,'Entry Data'!AN:AN,B12&amp;$F$1&amp;$I$4&amp;$F$3&amp;$F$2)</f>
        <v>0</v>
      </c>
      <c r="J12" s="171">
        <f>SUMIFS('Entry Data'!Y:Y,'Entry Data'!AN:AN,B12&amp;$F$1&amp;$J$4&amp;$J$3&amp;$F$2)</f>
        <v>0</v>
      </c>
      <c r="K12" s="171">
        <f>SUMIFS('Entry Data'!Y:Y,'Entry Data'!AN:AN,B12&amp;$F$1&amp;$K$4&amp;$J$3&amp;$F$2)</f>
        <v>0</v>
      </c>
      <c r="L12" s="172">
        <f>SUMIFS('Entry Data'!Y:Y,'Entry Data'!AN:AN,B12&amp;$F$1&amp;$L$4&amp;$J$3&amp;$F$2)</f>
        <v>0</v>
      </c>
      <c r="M12" s="170">
        <f>SUMIFS('Entry Data'!Y:Y,'Entry Data'!AN:AN,B12&amp;$F$1&amp;$M$4&amp;$M$3&amp;$M$2)</f>
        <v>0</v>
      </c>
      <c r="N12" s="171">
        <f>SUMIFS('Entry Data'!Y:Y,'Entry Data'!AN:AN,B12&amp;$F$1&amp;$N$4&amp;$M$3&amp;$M$2)</f>
        <v>0</v>
      </c>
      <c r="O12" s="171">
        <f>SUMIFS('Entry Data'!Y:Y,'Entry Data'!AN:AN,B12&amp;$F$1&amp;$O$4&amp;$M$3&amp;$M$2)</f>
        <v>0</v>
      </c>
      <c r="P12" s="171">
        <f>SUMIFS('Entry Data'!Y:Y,'Entry Data'!AN:AN,B12&amp;$F$1&amp;$P$4&amp;$M$3&amp;$M$2)</f>
        <v>0</v>
      </c>
      <c r="Q12" s="171">
        <f>SUMIFS('Entry Data'!Y:Y,'Entry Data'!AN:AN,B12&amp;$F$1&amp;$Q$4&amp;$Q$3&amp;$M$2)</f>
        <v>0</v>
      </c>
      <c r="R12" s="171">
        <f>SUMIFS('Entry Data'!Y:Y,'Entry Data'!AN:AN,B12&amp;$F$1&amp;$R$4&amp;$Q$3&amp;$M$2)</f>
        <v>0</v>
      </c>
      <c r="S12" s="172">
        <f>SUMIFS('Entry Data'!Y:Y,'Entry Data'!AN:AN,B12&amp;$F$1&amp;$S$4&amp;$Q$3&amp;$M$2)</f>
        <v>0</v>
      </c>
      <c r="T12" s="173">
        <f t="shared" si="2"/>
        <v>75000</v>
      </c>
      <c r="U12" s="196">
        <f t="shared" si="0"/>
        <v>2.0531351373547408E-2</v>
      </c>
      <c r="V12" s="197">
        <f t="shared" si="1"/>
        <v>67240.175748367765</v>
      </c>
      <c r="W12" s="197">
        <f t="shared" si="3"/>
        <v>142240.17574836776</v>
      </c>
    </row>
    <row r="13" spans="1:23" x14ac:dyDescent="0.3">
      <c r="A13" s="76">
        <v>7</v>
      </c>
      <c r="B13" s="82" t="str">
        <f>'Master Driver'!B11</f>
        <v>Arwan Toban</v>
      </c>
      <c r="C13" s="164">
        <f>'Master Driver'!C11</f>
        <v>42690</v>
      </c>
      <c r="D13" s="174">
        <f>SUMIFS('Master Driver'!E:E,'Master Driver'!B:B,SS!B13)</f>
        <v>3275000</v>
      </c>
      <c r="E13" s="198">
        <f>SUMIFS('Entry Data'!Y:Y,'Entry Data'!AC:AC,SS!B13)</f>
        <v>703500</v>
      </c>
      <c r="F13" s="170">
        <f>SUMIFS('Entry Data'!Y:Y,'Entry Data'!AN:AN,B13&amp;$F$1&amp;$F$4&amp;$F$3&amp;$F$2)</f>
        <v>425000</v>
      </c>
      <c r="G13" s="171">
        <f>SUMIFS('Entry Data'!Y:Y,'Entry Data'!AN:AN,B13&amp;$F$1&amp;$G$4&amp;$F$3&amp;$F$2)</f>
        <v>110600</v>
      </c>
      <c r="H13" s="171">
        <f>SUMIFS('Entry Data'!Y:Y,'Entry Data'!AN:AN,B13&amp;$F$1&amp;$H$4&amp;$F$3&amp;$F$2)</f>
        <v>92400</v>
      </c>
      <c r="I13" s="171">
        <f>SUMIFS('Entry Data'!Y:Y,'Entry Data'!AN:AN,B13&amp;$F$1&amp;$I$4&amp;$F$3&amp;$F$2)</f>
        <v>75500</v>
      </c>
      <c r="J13" s="171">
        <f>SUMIFS('Entry Data'!Y:Y,'Entry Data'!AN:AN,B13&amp;$F$1&amp;$J$4&amp;$J$3&amp;$F$2)</f>
        <v>0</v>
      </c>
      <c r="K13" s="171">
        <f>SUMIFS('Entry Data'!Y:Y,'Entry Data'!AN:AN,B13&amp;$F$1&amp;$K$4&amp;$J$3&amp;$F$2)</f>
        <v>0</v>
      </c>
      <c r="L13" s="172">
        <f>SUMIFS('Entry Data'!Y:Y,'Entry Data'!AN:AN,B13&amp;$F$1&amp;$L$4&amp;$J$3&amp;$F$2)</f>
        <v>0</v>
      </c>
      <c r="M13" s="170">
        <f>SUMIFS('Entry Data'!Y:Y,'Entry Data'!AN:AN,B13&amp;$F$1&amp;$M$4&amp;$M$3&amp;$M$2)</f>
        <v>0</v>
      </c>
      <c r="N13" s="171">
        <f>SUMIFS('Entry Data'!Y:Y,'Entry Data'!AN:AN,B13&amp;$F$1&amp;$N$4&amp;$M$3&amp;$M$2)</f>
        <v>0</v>
      </c>
      <c r="O13" s="171">
        <f>SUMIFS('Entry Data'!Y:Y,'Entry Data'!AN:AN,B13&amp;$F$1&amp;$O$4&amp;$M$3&amp;$M$2)</f>
        <v>0</v>
      </c>
      <c r="P13" s="171">
        <f>SUMIFS('Entry Data'!Y:Y,'Entry Data'!AN:AN,B13&amp;$F$1&amp;$P$4&amp;$M$3&amp;$M$2)</f>
        <v>0</v>
      </c>
      <c r="Q13" s="171">
        <f>SUMIFS('Entry Data'!Y:Y,'Entry Data'!AN:AN,B13&amp;$F$1&amp;$Q$4&amp;$Q$3&amp;$M$2)</f>
        <v>0</v>
      </c>
      <c r="R13" s="171">
        <f>SUMIFS('Entry Data'!Y:Y,'Entry Data'!AN:AN,B13&amp;$F$1&amp;$R$4&amp;$Q$3&amp;$M$2)</f>
        <v>0</v>
      </c>
      <c r="S13" s="172">
        <f>SUMIFS('Entry Data'!Y:Y,'Entry Data'!AN:AN,B13&amp;$F$1&amp;$S$4&amp;$Q$3&amp;$M$2)</f>
        <v>0</v>
      </c>
      <c r="T13" s="173">
        <f t="shared" si="2"/>
        <v>703500</v>
      </c>
      <c r="U13" s="196">
        <f t="shared" si="0"/>
        <v>1</v>
      </c>
      <c r="V13" s="197">
        <f t="shared" si="1"/>
        <v>3275000</v>
      </c>
      <c r="W13" s="197">
        <f t="shared" si="3"/>
        <v>3978500</v>
      </c>
    </row>
    <row r="14" spans="1:23" hidden="1" x14ac:dyDescent="0.3">
      <c r="A14" s="76">
        <v>8</v>
      </c>
      <c r="B14" s="82" t="str">
        <f>'Master Driver'!B12</f>
        <v>Edi Santoso</v>
      </c>
      <c r="C14" s="164">
        <f>'Master Driver'!C12</f>
        <v>42684</v>
      </c>
      <c r="D14" s="174">
        <f>SUMIFS('Master Driver'!E:E,'Master Driver'!B:B,SS!B14)</f>
        <v>3275000</v>
      </c>
      <c r="E14" s="198">
        <f>SUMIFS('Entry Data'!Y:Y,'Entry Data'!AC:AC,SS!B14)</f>
        <v>754650</v>
      </c>
      <c r="F14" s="170">
        <f>SUMIFS('Entry Data'!Y:Y,'Entry Data'!AN:AN,B14&amp;$F$1&amp;$F$4&amp;$F$3&amp;$F$2)</f>
        <v>0</v>
      </c>
      <c r="G14" s="171">
        <f>SUMIFS('Entry Data'!Y:Y,'Entry Data'!AN:AN,B14&amp;$F$1&amp;$G$4&amp;$F$3&amp;$F$2)</f>
        <v>0</v>
      </c>
      <c r="H14" s="171">
        <f>SUMIFS('Entry Data'!Y:Y,'Entry Data'!AN:AN,B14&amp;$F$1&amp;$H$4&amp;$F$3&amp;$F$2)</f>
        <v>0</v>
      </c>
      <c r="I14" s="171">
        <f>SUMIFS('Entry Data'!Y:Y,'Entry Data'!AN:AN,B14&amp;$F$1&amp;$I$4&amp;$F$3&amp;$F$2)</f>
        <v>0</v>
      </c>
      <c r="J14" s="171">
        <f>SUMIFS('Entry Data'!Y:Y,'Entry Data'!AN:AN,B14&amp;$F$1&amp;$J$4&amp;$J$3&amp;$F$2)</f>
        <v>0</v>
      </c>
      <c r="K14" s="171">
        <f>SUMIFS('Entry Data'!Y:Y,'Entry Data'!AN:AN,B14&amp;$F$1&amp;$K$4&amp;$J$3&amp;$F$2)</f>
        <v>0</v>
      </c>
      <c r="L14" s="172">
        <f>SUMIFS('Entry Data'!Y:Y,'Entry Data'!AN:AN,B14&amp;$F$1&amp;$L$4&amp;$J$3&amp;$F$2)</f>
        <v>0</v>
      </c>
      <c r="M14" s="170">
        <f>SUMIFS('Entry Data'!Y:Y,'Entry Data'!AN:AN,B14&amp;$F$1&amp;$M$4&amp;$M$3&amp;$M$2)</f>
        <v>0</v>
      </c>
      <c r="N14" s="171">
        <f>SUMIFS('Entry Data'!Y:Y,'Entry Data'!AN:AN,B14&amp;$F$1&amp;$N$4&amp;$M$3&amp;$M$2)</f>
        <v>0</v>
      </c>
      <c r="O14" s="171">
        <f>SUMIFS('Entry Data'!Y:Y,'Entry Data'!AN:AN,B14&amp;$F$1&amp;$O$4&amp;$M$3&amp;$M$2)</f>
        <v>0</v>
      </c>
      <c r="P14" s="171">
        <f>SUMIFS('Entry Data'!Y:Y,'Entry Data'!AN:AN,B14&amp;$F$1&amp;$P$4&amp;$M$3&amp;$M$2)</f>
        <v>0</v>
      </c>
      <c r="Q14" s="171">
        <f>SUMIFS('Entry Data'!Y:Y,'Entry Data'!AN:AN,B14&amp;$F$1&amp;$Q$4&amp;$Q$3&amp;$M$2)</f>
        <v>0</v>
      </c>
      <c r="R14" s="171">
        <f>SUMIFS('Entry Data'!Y:Y,'Entry Data'!AN:AN,B14&amp;$F$1&amp;$R$4&amp;$Q$3&amp;$M$2)</f>
        <v>0</v>
      </c>
      <c r="S14" s="172">
        <f>SUMIFS('Entry Data'!Y:Y,'Entry Data'!AN:AN,B14&amp;$F$1&amp;$S$4&amp;$Q$3&amp;$M$2)</f>
        <v>0</v>
      </c>
      <c r="T14" s="173">
        <f t="shared" si="2"/>
        <v>0</v>
      </c>
      <c r="U14" s="196">
        <f t="shared" si="0"/>
        <v>0</v>
      </c>
      <c r="V14" s="197">
        <f t="shared" si="1"/>
        <v>0</v>
      </c>
      <c r="W14" s="197">
        <f t="shared" si="3"/>
        <v>0</v>
      </c>
    </row>
    <row r="15" spans="1:23" hidden="1" x14ac:dyDescent="0.3">
      <c r="A15" s="76">
        <v>9</v>
      </c>
      <c r="B15" s="82" t="str">
        <f>'Master Driver'!B13</f>
        <v>Joni PaliPadang</v>
      </c>
      <c r="C15" s="164">
        <f>'Master Driver'!C13</f>
        <v>42751</v>
      </c>
      <c r="D15" s="174">
        <f>SUMIFS('Master Driver'!E:E,'Master Driver'!B:B,SS!B15)</f>
        <v>3275000</v>
      </c>
      <c r="E15" s="198">
        <f>SUMIFS('Entry Data'!Y:Y,'Entry Data'!AC:AC,SS!B15)</f>
        <v>282400</v>
      </c>
      <c r="F15" s="170">
        <f>SUMIFS('Entry Data'!Y:Y,'Entry Data'!AN:AN,B15&amp;$F$1&amp;$F$4&amp;$F$3&amp;$F$2)</f>
        <v>0</v>
      </c>
      <c r="G15" s="171">
        <f>SUMIFS('Entry Data'!Y:Y,'Entry Data'!AN:AN,B15&amp;$F$1&amp;$G$4&amp;$F$3&amp;$F$2)</f>
        <v>0</v>
      </c>
      <c r="H15" s="171">
        <f>SUMIFS('Entry Data'!Y:Y,'Entry Data'!AN:AN,B15&amp;$F$1&amp;$H$4&amp;$F$3&amp;$F$2)</f>
        <v>0</v>
      </c>
      <c r="I15" s="171">
        <f>SUMIFS('Entry Data'!Y:Y,'Entry Data'!AN:AN,B15&amp;$F$1&amp;$I$4&amp;$F$3&amp;$F$2)</f>
        <v>0</v>
      </c>
      <c r="J15" s="171">
        <f>SUMIFS('Entry Data'!Y:Y,'Entry Data'!AN:AN,B15&amp;$F$1&amp;$J$4&amp;$J$3&amp;$F$2)</f>
        <v>0</v>
      </c>
      <c r="K15" s="171">
        <f>SUMIFS('Entry Data'!Y:Y,'Entry Data'!AN:AN,B15&amp;$F$1&amp;$K$4&amp;$J$3&amp;$F$2)</f>
        <v>0</v>
      </c>
      <c r="L15" s="172">
        <f>SUMIFS('Entry Data'!Y:Y,'Entry Data'!AN:AN,B15&amp;$F$1&amp;$L$4&amp;$J$3&amp;$F$2)</f>
        <v>0</v>
      </c>
      <c r="M15" s="170">
        <f>SUMIFS('Entry Data'!Y:Y,'Entry Data'!AN:AN,B15&amp;$F$1&amp;$M$4&amp;$M$3&amp;$M$2)</f>
        <v>0</v>
      </c>
      <c r="N15" s="171">
        <f>SUMIFS('Entry Data'!Y:Y,'Entry Data'!AN:AN,B15&amp;$F$1&amp;$N$4&amp;$M$3&amp;$M$2)</f>
        <v>0</v>
      </c>
      <c r="O15" s="171">
        <f>SUMIFS('Entry Data'!Y:Y,'Entry Data'!AN:AN,B15&amp;$F$1&amp;$O$4&amp;$M$3&amp;$M$2)</f>
        <v>0</v>
      </c>
      <c r="P15" s="171">
        <f>SUMIFS('Entry Data'!Y:Y,'Entry Data'!AN:AN,B15&amp;$F$1&amp;$P$4&amp;$M$3&amp;$M$2)</f>
        <v>0</v>
      </c>
      <c r="Q15" s="171">
        <f>SUMIFS('Entry Data'!Y:Y,'Entry Data'!AN:AN,B15&amp;$F$1&amp;$Q$4&amp;$Q$3&amp;$M$2)</f>
        <v>0</v>
      </c>
      <c r="R15" s="171">
        <f>SUMIFS('Entry Data'!Y:Y,'Entry Data'!AN:AN,B15&amp;$F$1&amp;$R$4&amp;$Q$3&amp;$M$2)</f>
        <v>0</v>
      </c>
      <c r="S15" s="172">
        <f>SUMIFS('Entry Data'!Y:Y,'Entry Data'!AN:AN,B15&amp;$F$1&amp;$S$4&amp;$Q$3&amp;$M$2)</f>
        <v>0</v>
      </c>
      <c r="T15" s="173">
        <f t="shared" si="2"/>
        <v>0</v>
      </c>
      <c r="U15" s="196">
        <f t="shared" si="0"/>
        <v>0</v>
      </c>
      <c r="V15" s="197">
        <f t="shared" si="1"/>
        <v>0</v>
      </c>
      <c r="W15" s="197">
        <f t="shared" si="3"/>
        <v>0</v>
      </c>
    </row>
    <row r="16" spans="1:23" hidden="1" x14ac:dyDescent="0.3">
      <c r="A16" s="76">
        <v>10</v>
      </c>
      <c r="B16" s="82" t="str">
        <f>'Master Driver'!B14</f>
        <v>Mustamin</v>
      </c>
      <c r="C16" s="164">
        <f>'Master Driver'!C14</f>
        <v>42767</v>
      </c>
      <c r="D16" s="174">
        <f>SUMIFS('Master Driver'!E:E,'Master Driver'!B:B,SS!B16)</f>
        <v>3275000</v>
      </c>
      <c r="E16" s="198">
        <f>SUMIFS('Entry Data'!Y:Y,'Entry Data'!AC:AC,SS!B16)</f>
        <v>2461750</v>
      </c>
      <c r="F16" s="170">
        <f>SUMIFS('Entry Data'!Y:Y,'Entry Data'!AN:AN,B16&amp;$F$1&amp;$F$4&amp;$F$3&amp;$F$2)</f>
        <v>0</v>
      </c>
      <c r="G16" s="171">
        <f>SUMIFS('Entry Data'!Y:Y,'Entry Data'!AN:AN,B16&amp;$F$1&amp;$G$4&amp;$F$3&amp;$F$2)</f>
        <v>0</v>
      </c>
      <c r="H16" s="171">
        <f>SUMIFS('Entry Data'!Y:Y,'Entry Data'!AN:AN,B16&amp;$F$1&amp;$H$4&amp;$F$3&amp;$F$2)</f>
        <v>0</v>
      </c>
      <c r="I16" s="171">
        <f>SUMIFS('Entry Data'!Y:Y,'Entry Data'!AN:AN,B16&amp;$F$1&amp;$I$4&amp;$F$3&amp;$F$2)</f>
        <v>0</v>
      </c>
      <c r="J16" s="171">
        <f>SUMIFS('Entry Data'!Y:Y,'Entry Data'!AN:AN,B16&amp;$F$1&amp;$J$4&amp;$J$3&amp;$F$2)</f>
        <v>0</v>
      </c>
      <c r="K16" s="171">
        <f>SUMIFS('Entry Data'!Y:Y,'Entry Data'!AN:AN,B16&amp;$F$1&amp;$K$4&amp;$J$3&amp;$F$2)</f>
        <v>0</v>
      </c>
      <c r="L16" s="172">
        <f>SUMIFS('Entry Data'!Y:Y,'Entry Data'!AN:AN,B16&amp;$F$1&amp;$L$4&amp;$J$3&amp;$F$2)</f>
        <v>0</v>
      </c>
      <c r="M16" s="170">
        <f>SUMIFS('Entry Data'!Y:Y,'Entry Data'!AN:AN,B16&amp;$F$1&amp;$M$4&amp;$M$3&amp;$M$2)</f>
        <v>0</v>
      </c>
      <c r="N16" s="171">
        <f>SUMIFS('Entry Data'!Y:Y,'Entry Data'!AN:AN,B16&amp;$F$1&amp;$N$4&amp;$M$3&amp;$M$2)</f>
        <v>0</v>
      </c>
      <c r="O16" s="171">
        <f>SUMIFS('Entry Data'!Y:Y,'Entry Data'!AN:AN,B16&amp;$F$1&amp;$O$4&amp;$M$3&amp;$M$2)</f>
        <v>0</v>
      </c>
      <c r="P16" s="171">
        <f>SUMIFS('Entry Data'!Y:Y,'Entry Data'!AN:AN,B16&amp;$F$1&amp;$P$4&amp;$M$3&amp;$M$2)</f>
        <v>0</v>
      </c>
      <c r="Q16" s="171">
        <f>SUMIFS('Entry Data'!Y:Y,'Entry Data'!AN:AN,B16&amp;$F$1&amp;$Q$4&amp;$Q$3&amp;$M$2)</f>
        <v>0</v>
      </c>
      <c r="R16" s="171">
        <f>SUMIFS('Entry Data'!Y:Y,'Entry Data'!AN:AN,B16&amp;$F$1&amp;$R$4&amp;$Q$3&amp;$M$2)</f>
        <v>0</v>
      </c>
      <c r="S16" s="172">
        <f>SUMIFS('Entry Data'!Y:Y,'Entry Data'!AN:AN,B16&amp;$F$1&amp;$S$4&amp;$Q$3&amp;$M$2)</f>
        <v>0</v>
      </c>
      <c r="T16" s="173">
        <f t="shared" si="2"/>
        <v>0</v>
      </c>
      <c r="U16" s="196">
        <f t="shared" si="0"/>
        <v>0</v>
      </c>
      <c r="V16" s="197">
        <f t="shared" si="1"/>
        <v>0</v>
      </c>
      <c r="W16" s="197">
        <f t="shared" si="3"/>
        <v>0</v>
      </c>
    </row>
    <row r="17" spans="1:23" hidden="1" x14ac:dyDescent="0.3">
      <c r="A17" s="76">
        <v>11</v>
      </c>
      <c r="B17" s="82" t="str">
        <f>'Master Driver'!B15</f>
        <v>Mulyadi</v>
      </c>
      <c r="C17" s="164">
        <f>'Master Driver'!C15</f>
        <v>42795</v>
      </c>
      <c r="D17" s="174">
        <f>SUMIFS('Master Driver'!E:E,'Master Driver'!B:B,SS!B17)</f>
        <v>3275000</v>
      </c>
      <c r="E17" s="198">
        <f>SUMIFS('Entry Data'!Y:Y,'Entry Data'!AC:AC,SS!B17)</f>
        <v>3708400</v>
      </c>
      <c r="F17" s="170">
        <f>SUMIFS('Entry Data'!Y:Y,'Entry Data'!AN:AN,B17&amp;$F$1&amp;$F$4&amp;$F$3&amp;$F$2)</f>
        <v>0</v>
      </c>
      <c r="G17" s="171">
        <f>SUMIFS('Entry Data'!Y:Y,'Entry Data'!AN:AN,B17&amp;$F$1&amp;$G$4&amp;$F$3&amp;$F$2)</f>
        <v>0</v>
      </c>
      <c r="H17" s="171">
        <f>SUMIFS('Entry Data'!Y:Y,'Entry Data'!AN:AN,B17&amp;$F$1&amp;$H$4&amp;$F$3&amp;$F$2)</f>
        <v>0</v>
      </c>
      <c r="I17" s="171">
        <f>SUMIFS('Entry Data'!Y:Y,'Entry Data'!AN:AN,B17&amp;$F$1&amp;$I$4&amp;$F$3&amp;$F$2)</f>
        <v>0</v>
      </c>
      <c r="J17" s="171">
        <f>SUMIFS('Entry Data'!Y:Y,'Entry Data'!AN:AN,B17&amp;$F$1&amp;$J$4&amp;$J$3&amp;$F$2)</f>
        <v>0</v>
      </c>
      <c r="K17" s="171">
        <f>SUMIFS('Entry Data'!Y:Y,'Entry Data'!AN:AN,B17&amp;$F$1&amp;$K$4&amp;$J$3&amp;$F$2)</f>
        <v>0</v>
      </c>
      <c r="L17" s="172">
        <f>SUMIFS('Entry Data'!Y:Y,'Entry Data'!AN:AN,B17&amp;$F$1&amp;$L$4&amp;$J$3&amp;$F$2)</f>
        <v>0</v>
      </c>
      <c r="M17" s="170">
        <f>SUMIFS('Entry Data'!Y:Y,'Entry Data'!AN:AN,B17&amp;$F$1&amp;$M$4&amp;$M$3&amp;$M$2)</f>
        <v>0</v>
      </c>
      <c r="N17" s="171">
        <f>SUMIFS('Entry Data'!Y:Y,'Entry Data'!AN:AN,B17&amp;$F$1&amp;$N$4&amp;$M$3&amp;$M$2)</f>
        <v>0</v>
      </c>
      <c r="O17" s="171">
        <f>SUMIFS('Entry Data'!Y:Y,'Entry Data'!AN:AN,B17&amp;$F$1&amp;$O$4&amp;$M$3&amp;$M$2)</f>
        <v>0</v>
      </c>
      <c r="P17" s="171">
        <f>SUMIFS('Entry Data'!Y:Y,'Entry Data'!AN:AN,B17&amp;$F$1&amp;$P$4&amp;$M$3&amp;$M$2)</f>
        <v>0</v>
      </c>
      <c r="Q17" s="171">
        <f>SUMIFS('Entry Data'!Y:Y,'Entry Data'!AN:AN,B17&amp;$F$1&amp;$Q$4&amp;$Q$3&amp;$M$2)</f>
        <v>0</v>
      </c>
      <c r="R17" s="171">
        <f>SUMIFS('Entry Data'!Y:Y,'Entry Data'!AN:AN,B17&amp;$F$1&amp;$R$4&amp;$Q$3&amp;$M$2)</f>
        <v>0</v>
      </c>
      <c r="S17" s="172">
        <f>SUMIFS('Entry Data'!Y:Y,'Entry Data'!AN:AN,B17&amp;$F$1&amp;$S$4&amp;$Q$3&amp;$M$2)</f>
        <v>0</v>
      </c>
      <c r="T17" s="173">
        <f t="shared" si="2"/>
        <v>0</v>
      </c>
      <c r="U17" s="196">
        <f t="shared" si="0"/>
        <v>0</v>
      </c>
      <c r="V17" s="197">
        <f t="shared" si="1"/>
        <v>0</v>
      </c>
      <c r="W17" s="197">
        <f t="shared" si="3"/>
        <v>0</v>
      </c>
    </row>
    <row r="18" spans="1:23" x14ac:dyDescent="0.3">
      <c r="A18" s="76">
        <v>12</v>
      </c>
      <c r="B18" s="82" t="str">
        <f>'Master Driver'!B16</f>
        <v>Abdul Majid</v>
      </c>
      <c r="C18" s="164">
        <f>'Master Driver'!C16</f>
        <v>42797</v>
      </c>
      <c r="D18" s="174">
        <f>SUMIFS('Master Driver'!E:E,'Master Driver'!B:B,SS!B18)</f>
        <v>3275000</v>
      </c>
      <c r="E18" s="198">
        <f>SUMIFS('Entry Data'!Y:Y,'Entry Data'!AC:AC,SS!B18)</f>
        <v>3337950</v>
      </c>
      <c r="F18" s="170">
        <f>SUMIFS('Entry Data'!Y:Y,'Entry Data'!AN:AN,B18&amp;$F$1&amp;$F$4&amp;$F$3&amp;$F$2)</f>
        <v>900000</v>
      </c>
      <c r="G18" s="171">
        <f>SUMIFS('Entry Data'!Y:Y,'Entry Data'!AN:AN,B18&amp;$F$1&amp;$G$4&amp;$F$3&amp;$F$2)</f>
        <v>193550</v>
      </c>
      <c r="H18" s="171">
        <f>SUMIFS('Entry Data'!Y:Y,'Entry Data'!AN:AN,B18&amp;$F$1&amp;$H$4&amp;$F$3&amp;$F$2)</f>
        <v>61600</v>
      </c>
      <c r="I18" s="171">
        <f>SUMIFS('Entry Data'!Y:Y,'Entry Data'!AN:AN,B18&amp;$F$1&amp;$I$4&amp;$F$3&amp;$F$2)</f>
        <v>0</v>
      </c>
      <c r="J18" s="171">
        <f>SUMIFS('Entry Data'!Y:Y,'Entry Data'!AN:AN,B18&amp;$F$1&amp;$J$4&amp;$J$3&amp;$F$2)</f>
        <v>0</v>
      </c>
      <c r="K18" s="171">
        <f>SUMIFS('Entry Data'!Y:Y,'Entry Data'!AN:AN,B18&amp;$F$1&amp;$K$4&amp;$J$3&amp;$F$2)</f>
        <v>0</v>
      </c>
      <c r="L18" s="172">
        <f>SUMIFS('Entry Data'!Y:Y,'Entry Data'!AN:AN,B18&amp;$F$1&amp;$L$4&amp;$J$3&amp;$F$2)</f>
        <v>0</v>
      </c>
      <c r="M18" s="170">
        <f>SUMIFS('Entry Data'!Y:Y,'Entry Data'!AN:AN,B18&amp;$F$1&amp;$M$4&amp;$M$3&amp;$M$2)</f>
        <v>0</v>
      </c>
      <c r="N18" s="171">
        <f>SUMIFS('Entry Data'!Y:Y,'Entry Data'!AN:AN,B18&amp;$F$1&amp;$N$4&amp;$M$3&amp;$M$2)</f>
        <v>0</v>
      </c>
      <c r="O18" s="171">
        <f>SUMIFS('Entry Data'!Y:Y,'Entry Data'!AN:AN,B18&amp;$F$1&amp;$O$4&amp;$M$3&amp;$M$2)</f>
        <v>0</v>
      </c>
      <c r="P18" s="171">
        <f>SUMIFS('Entry Data'!Y:Y,'Entry Data'!AN:AN,B18&amp;$F$1&amp;$P$4&amp;$M$3&amp;$M$2)</f>
        <v>0</v>
      </c>
      <c r="Q18" s="171">
        <f>SUMIFS('Entry Data'!Y:Y,'Entry Data'!AN:AN,B18&amp;$F$1&amp;$Q$4&amp;$Q$3&amp;$M$2)</f>
        <v>0</v>
      </c>
      <c r="R18" s="171">
        <f>SUMIFS('Entry Data'!Y:Y,'Entry Data'!AN:AN,B18&amp;$F$1&amp;$R$4&amp;$Q$3&amp;$M$2)</f>
        <v>0</v>
      </c>
      <c r="S18" s="172">
        <f>SUMIFS('Entry Data'!Y:Y,'Entry Data'!AN:AN,B18&amp;$F$1&amp;$S$4&amp;$Q$3&amp;$M$2)</f>
        <v>0</v>
      </c>
      <c r="T18" s="173">
        <f t="shared" si="2"/>
        <v>1155150</v>
      </c>
      <c r="U18" s="196">
        <f t="shared" si="0"/>
        <v>0.3460656990068755</v>
      </c>
      <c r="V18" s="197">
        <f t="shared" si="1"/>
        <v>1133365.1642475172</v>
      </c>
      <c r="W18" s="197">
        <f t="shared" si="3"/>
        <v>2288515.1642475175</v>
      </c>
    </row>
    <row r="19" spans="1:23" hidden="1" x14ac:dyDescent="0.3">
      <c r="A19" s="76">
        <v>13</v>
      </c>
      <c r="B19" s="82" t="str">
        <f>'Master Driver'!B17</f>
        <v>Alrandi</v>
      </c>
      <c r="C19" s="164">
        <f>'Master Driver'!C17</f>
        <v>42797</v>
      </c>
      <c r="D19" s="174">
        <f>SUMIFS('Master Driver'!E:E,'Master Driver'!B:B,SS!B19)</f>
        <v>3275000</v>
      </c>
      <c r="E19" s="198">
        <f>SUMIFS('Entry Data'!Y:Y,'Entry Data'!AC:AC,SS!B19)</f>
        <v>4725300</v>
      </c>
      <c r="F19" s="170">
        <f>SUMIFS('Entry Data'!Y:Y,'Entry Data'!AN:AN,B19&amp;$F$1&amp;$F$4&amp;$F$3&amp;$F$2)</f>
        <v>0</v>
      </c>
      <c r="G19" s="171">
        <f>SUMIFS('Entry Data'!Y:Y,'Entry Data'!AN:AN,B19&amp;$F$1&amp;$G$4&amp;$F$3&amp;$F$2)</f>
        <v>0</v>
      </c>
      <c r="H19" s="171">
        <f>SUMIFS('Entry Data'!Y:Y,'Entry Data'!AN:AN,B19&amp;$F$1&amp;$H$4&amp;$F$3&amp;$F$2)</f>
        <v>0</v>
      </c>
      <c r="I19" s="171">
        <f>SUMIFS('Entry Data'!Y:Y,'Entry Data'!AN:AN,B19&amp;$F$1&amp;$I$4&amp;$F$3&amp;$F$2)</f>
        <v>0</v>
      </c>
      <c r="J19" s="171">
        <f>SUMIFS('Entry Data'!Y:Y,'Entry Data'!AN:AN,B19&amp;$F$1&amp;$J$4&amp;$J$3&amp;$F$2)</f>
        <v>0</v>
      </c>
      <c r="K19" s="171">
        <f>SUMIFS('Entry Data'!Y:Y,'Entry Data'!AN:AN,B19&amp;$F$1&amp;$K$4&amp;$J$3&amp;$F$2)</f>
        <v>0</v>
      </c>
      <c r="L19" s="172">
        <f>SUMIFS('Entry Data'!Y:Y,'Entry Data'!AN:AN,B19&amp;$F$1&amp;$L$4&amp;$J$3&amp;$F$2)</f>
        <v>0</v>
      </c>
      <c r="M19" s="170">
        <f>SUMIFS('Entry Data'!Y:Y,'Entry Data'!AN:AN,B19&amp;$F$1&amp;$M$4&amp;$M$3&amp;$M$2)</f>
        <v>0</v>
      </c>
      <c r="N19" s="171">
        <f>SUMIFS('Entry Data'!Y:Y,'Entry Data'!AN:AN,B19&amp;$F$1&amp;$N$4&amp;$M$3&amp;$M$2)</f>
        <v>0</v>
      </c>
      <c r="O19" s="171">
        <f>SUMIFS('Entry Data'!Y:Y,'Entry Data'!AN:AN,B19&amp;$F$1&amp;$O$4&amp;$M$3&amp;$M$2)</f>
        <v>0</v>
      </c>
      <c r="P19" s="171">
        <f>SUMIFS('Entry Data'!Y:Y,'Entry Data'!AN:AN,B19&amp;$F$1&amp;$P$4&amp;$M$3&amp;$M$2)</f>
        <v>0</v>
      </c>
      <c r="Q19" s="171">
        <f>SUMIFS('Entry Data'!Y:Y,'Entry Data'!AN:AN,B19&amp;$F$1&amp;$Q$4&amp;$Q$3&amp;$M$2)</f>
        <v>0</v>
      </c>
      <c r="R19" s="171">
        <f>SUMIFS('Entry Data'!Y:Y,'Entry Data'!AN:AN,B19&amp;$F$1&amp;$R$4&amp;$Q$3&amp;$M$2)</f>
        <v>0</v>
      </c>
      <c r="S19" s="172">
        <f>SUMIFS('Entry Data'!Y:Y,'Entry Data'!AN:AN,B19&amp;$F$1&amp;$S$4&amp;$Q$3&amp;$M$2)</f>
        <v>0</v>
      </c>
      <c r="T19" s="173">
        <f t="shared" si="2"/>
        <v>0</v>
      </c>
      <c r="U19" s="196">
        <f t="shared" si="0"/>
        <v>0</v>
      </c>
      <c r="V19" s="197">
        <f t="shared" si="1"/>
        <v>0</v>
      </c>
      <c r="W19" s="197">
        <f t="shared" si="3"/>
        <v>0</v>
      </c>
    </row>
    <row r="20" spans="1:23" hidden="1" x14ac:dyDescent="0.3">
      <c r="A20" s="76">
        <v>14</v>
      </c>
      <c r="B20" s="82" t="str">
        <f>'Master Driver'!B18</f>
        <v>M.Sainuddin Kasim</v>
      </c>
      <c r="C20" s="164">
        <f>'Master Driver'!C18</f>
        <v>42797</v>
      </c>
      <c r="D20" s="174">
        <f>SUMIFS('Master Driver'!E:E,'Master Driver'!B:B,SS!B20)</f>
        <v>3275000</v>
      </c>
      <c r="E20" s="198">
        <f>SUMIFS('Entry Data'!Y:Y,'Entry Data'!AC:AC,SS!B20)</f>
        <v>3910750</v>
      </c>
      <c r="F20" s="170">
        <f>SUMIFS('Entry Data'!Y:Y,'Entry Data'!AN:AN,B20&amp;$F$1&amp;$F$4&amp;$F$3&amp;$F$2)</f>
        <v>0</v>
      </c>
      <c r="G20" s="171">
        <f>SUMIFS('Entry Data'!Y:Y,'Entry Data'!AN:AN,B20&amp;$F$1&amp;$G$4&amp;$F$3&amp;$F$2)</f>
        <v>0</v>
      </c>
      <c r="H20" s="171">
        <f>SUMIFS('Entry Data'!Y:Y,'Entry Data'!AN:AN,B20&amp;$F$1&amp;$H$4&amp;$F$3&amp;$F$2)</f>
        <v>0</v>
      </c>
      <c r="I20" s="171">
        <f>SUMIFS('Entry Data'!Y:Y,'Entry Data'!AN:AN,B20&amp;$F$1&amp;$I$4&amp;$F$3&amp;$F$2)</f>
        <v>0</v>
      </c>
      <c r="J20" s="171">
        <f>SUMIFS('Entry Data'!Y:Y,'Entry Data'!AN:AN,B20&amp;$F$1&amp;$J$4&amp;$J$3&amp;$F$2)</f>
        <v>0</v>
      </c>
      <c r="K20" s="171">
        <f>SUMIFS('Entry Data'!Y:Y,'Entry Data'!AN:AN,B20&amp;$F$1&amp;$K$4&amp;$J$3&amp;$F$2)</f>
        <v>0</v>
      </c>
      <c r="L20" s="172">
        <f>SUMIFS('Entry Data'!Y:Y,'Entry Data'!AN:AN,B20&amp;$F$1&amp;$L$4&amp;$J$3&amp;$F$2)</f>
        <v>0</v>
      </c>
      <c r="M20" s="170">
        <f>SUMIFS('Entry Data'!Y:Y,'Entry Data'!AN:AN,B20&amp;$F$1&amp;$M$4&amp;$M$3&amp;$M$2)</f>
        <v>0</v>
      </c>
      <c r="N20" s="171">
        <f>SUMIFS('Entry Data'!Y:Y,'Entry Data'!AN:AN,B20&amp;$F$1&amp;$N$4&amp;$M$3&amp;$M$2)</f>
        <v>0</v>
      </c>
      <c r="O20" s="171">
        <f>SUMIFS('Entry Data'!Y:Y,'Entry Data'!AN:AN,B20&amp;$F$1&amp;$O$4&amp;$M$3&amp;$M$2)</f>
        <v>0</v>
      </c>
      <c r="P20" s="171">
        <f>SUMIFS('Entry Data'!Y:Y,'Entry Data'!AN:AN,B20&amp;$F$1&amp;$P$4&amp;$M$3&amp;$M$2)</f>
        <v>0</v>
      </c>
      <c r="Q20" s="171">
        <f>SUMIFS('Entry Data'!Y:Y,'Entry Data'!AN:AN,B20&amp;$F$1&amp;$Q$4&amp;$Q$3&amp;$M$2)</f>
        <v>0</v>
      </c>
      <c r="R20" s="171">
        <f>SUMIFS('Entry Data'!Y:Y,'Entry Data'!AN:AN,B20&amp;$F$1&amp;$R$4&amp;$Q$3&amp;$M$2)</f>
        <v>0</v>
      </c>
      <c r="S20" s="172">
        <f>SUMIFS('Entry Data'!Y:Y,'Entry Data'!AN:AN,B20&amp;$F$1&amp;$S$4&amp;$Q$3&amp;$M$2)</f>
        <v>0</v>
      </c>
      <c r="T20" s="173">
        <f t="shared" si="2"/>
        <v>0</v>
      </c>
      <c r="U20" s="196">
        <f t="shared" si="0"/>
        <v>0</v>
      </c>
      <c r="V20" s="197">
        <f t="shared" si="1"/>
        <v>0</v>
      </c>
      <c r="W20" s="197">
        <f t="shared" si="3"/>
        <v>0</v>
      </c>
    </row>
    <row r="21" spans="1:23" hidden="1" x14ac:dyDescent="0.3">
      <c r="A21" s="76">
        <v>15</v>
      </c>
      <c r="B21" s="82" t="str">
        <f>'Master Driver'!B19</f>
        <v>Yosef Yanto</v>
      </c>
      <c r="C21" s="164">
        <f>'Master Driver'!C19</f>
        <v>42797</v>
      </c>
      <c r="D21" s="174">
        <f>SUMIFS('Master Driver'!E:E,'Master Driver'!B:B,SS!B21)</f>
        <v>3275000</v>
      </c>
      <c r="E21" s="198">
        <f>SUMIFS('Entry Data'!Y:Y,'Entry Data'!AC:AC,SS!B21)</f>
        <v>2298600</v>
      </c>
      <c r="F21" s="170">
        <f>SUMIFS('Entry Data'!Y:Y,'Entry Data'!AN:AN,B21&amp;$F$1&amp;$F$4&amp;$F$3&amp;$F$2)</f>
        <v>0</v>
      </c>
      <c r="G21" s="171">
        <f>SUMIFS('Entry Data'!Y:Y,'Entry Data'!AN:AN,B21&amp;$F$1&amp;$G$4&amp;$F$3&amp;$F$2)</f>
        <v>0</v>
      </c>
      <c r="H21" s="171">
        <f>SUMIFS('Entry Data'!Y:Y,'Entry Data'!AN:AN,B21&amp;$F$1&amp;$H$4&amp;$F$3&amp;$F$2)</f>
        <v>0</v>
      </c>
      <c r="I21" s="171">
        <f>SUMIFS('Entry Data'!Y:Y,'Entry Data'!AN:AN,B21&amp;$F$1&amp;$I$4&amp;$F$3&amp;$F$2)</f>
        <v>0</v>
      </c>
      <c r="J21" s="171">
        <f>SUMIFS('Entry Data'!Y:Y,'Entry Data'!AN:AN,B21&amp;$F$1&amp;$J$4&amp;$J$3&amp;$F$2)</f>
        <v>0</v>
      </c>
      <c r="K21" s="171">
        <f>SUMIFS('Entry Data'!Y:Y,'Entry Data'!AN:AN,B21&amp;$F$1&amp;$K$4&amp;$J$3&amp;$F$2)</f>
        <v>0</v>
      </c>
      <c r="L21" s="172">
        <f>SUMIFS('Entry Data'!Y:Y,'Entry Data'!AN:AN,B21&amp;$F$1&amp;$L$4&amp;$J$3&amp;$F$2)</f>
        <v>0</v>
      </c>
      <c r="M21" s="170">
        <f>SUMIFS('Entry Data'!Y:Y,'Entry Data'!AN:AN,B21&amp;$F$1&amp;$M$4&amp;$M$3&amp;$M$2)</f>
        <v>0</v>
      </c>
      <c r="N21" s="171">
        <f>SUMIFS('Entry Data'!Y:Y,'Entry Data'!AN:AN,B21&amp;$F$1&amp;$N$4&amp;$M$3&amp;$M$2)</f>
        <v>0</v>
      </c>
      <c r="O21" s="171">
        <f>SUMIFS('Entry Data'!Y:Y,'Entry Data'!AN:AN,B21&amp;$F$1&amp;$O$4&amp;$M$3&amp;$M$2)</f>
        <v>0</v>
      </c>
      <c r="P21" s="171">
        <f>SUMIFS('Entry Data'!Y:Y,'Entry Data'!AN:AN,B21&amp;$F$1&amp;$P$4&amp;$M$3&amp;$M$2)</f>
        <v>0</v>
      </c>
      <c r="Q21" s="171">
        <f>SUMIFS('Entry Data'!Y:Y,'Entry Data'!AN:AN,B21&amp;$F$1&amp;$Q$4&amp;$Q$3&amp;$M$2)</f>
        <v>0</v>
      </c>
      <c r="R21" s="171">
        <f>SUMIFS('Entry Data'!Y:Y,'Entry Data'!AN:AN,B21&amp;$F$1&amp;$R$4&amp;$Q$3&amp;$M$2)</f>
        <v>0</v>
      </c>
      <c r="S21" s="172">
        <f>SUMIFS('Entry Data'!Y:Y,'Entry Data'!AN:AN,B21&amp;$F$1&amp;$S$4&amp;$Q$3&amp;$M$2)</f>
        <v>0</v>
      </c>
      <c r="T21" s="173">
        <f t="shared" si="2"/>
        <v>0</v>
      </c>
      <c r="U21" s="196">
        <f t="shared" si="0"/>
        <v>0</v>
      </c>
      <c r="V21" s="197">
        <f t="shared" si="1"/>
        <v>0</v>
      </c>
      <c r="W21" s="197">
        <f t="shared" si="3"/>
        <v>0</v>
      </c>
    </row>
    <row r="22" spans="1:23" x14ac:dyDescent="0.3">
      <c r="A22" s="76">
        <v>16</v>
      </c>
      <c r="B22" s="82" t="str">
        <f>'Master Driver'!B20</f>
        <v>M.Taha</v>
      </c>
      <c r="C22" s="164">
        <f>'Master Driver'!C20</f>
        <v>42845</v>
      </c>
      <c r="D22" s="174">
        <f>SUMIFS('Master Driver'!E:E,'Master Driver'!B:B,SS!B22)</f>
        <v>3275000</v>
      </c>
      <c r="E22" s="198">
        <f>SUMIFS('Entry Data'!Y:Y,'Entry Data'!AC:AC,SS!B22)</f>
        <v>3689850</v>
      </c>
      <c r="F22" s="170">
        <f>SUMIFS('Entry Data'!Y:Y,'Entry Data'!AN:AN,B22&amp;$F$1&amp;$F$4&amp;$F$3&amp;$F$2)</f>
        <v>2400000</v>
      </c>
      <c r="G22" s="171">
        <f>SUMIFS('Entry Data'!Y:Y,'Entry Data'!AN:AN,B22&amp;$F$1&amp;$G$4&amp;$F$3&amp;$F$2)</f>
        <v>608300</v>
      </c>
      <c r="H22" s="171">
        <f>SUMIFS('Entry Data'!Y:Y,'Entry Data'!AN:AN,B22&amp;$F$1&amp;$H$4&amp;$F$3&amp;$F$2)</f>
        <v>492800</v>
      </c>
      <c r="I22" s="171">
        <f>SUMIFS('Entry Data'!Y:Y,'Entry Data'!AN:AN,B22&amp;$F$1&amp;$I$4&amp;$F$3&amp;$F$2)</f>
        <v>188750</v>
      </c>
      <c r="J22" s="171">
        <f>SUMIFS('Entry Data'!Y:Y,'Entry Data'!AN:AN,B22&amp;$F$1&amp;$J$4&amp;$J$3&amp;$F$2)</f>
        <v>0</v>
      </c>
      <c r="K22" s="171">
        <f>SUMIFS('Entry Data'!Y:Y,'Entry Data'!AN:AN,B22&amp;$F$1&amp;$K$4&amp;$J$3&amp;$F$2)</f>
        <v>0</v>
      </c>
      <c r="L22" s="172">
        <f>SUMIFS('Entry Data'!Y:Y,'Entry Data'!AN:AN,B22&amp;$F$1&amp;$L$4&amp;$J$3&amp;$F$2)</f>
        <v>0</v>
      </c>
      <c r="M22" s="170">
        <f>SUMIFS('Entry Data'!Y:Y,'Entry Data'!AN:AN,B22&amp;$F$1&amp;$M$4&amp;$M$3&amp;$M$2)</f>
        <v>0</v>
      </c>
      <c r="N22" s="171">
        <f>SUMIFS('Entry Data'!Y:Y,'Entry Data'!AN:AN,B22&amp;$F$1&amp;$N$4&amp;$M$3&amp;$M$2)</f>
        <v>0</v>
      </c>
      <c r="O22" s="171">
        <f>SUMIFS('Entry Data'!Y:Y,'Entry Data'!AN:AN,B22&amp;$F$1&amp;$O$4&amp;$M$3&amp;$M$2)</f>
        <v>0</v>
      </c>
      <c r="P22" s="171">
        <f>SUMIFS('Entry Data'!Y:Y,'Entry Data'!AN:AN,B22&amp;$F$1&amp;$P$4&amp;$M$3&amp;$M$2)</f>
        <v>0</v>
      </c>
      <c r="Q22" s="171">
        <f>SUMIFS('Entry Data'!Y:Y,'Entry Data'!AN:AN,B22&amp;$F$1&amp;$Q$4&amp;$Q$3&amp;$M$2)</f>
        <v>0</v>
      </c>
      <c r="R22" s="171">
        <f>SUMIFS('Entry Data'!Y:Y,'Entry Data'!AN:AN,B22&amp;$F$1&amp;$R$4&amp;$Q$3&amp;$M$2)</f>
        <v>0</v>
      </c>
      <c r="S22" s="172">
        <f>SUMIFS('Entry Data'!Y:Y,'Entry Data'!AN:AN,B22&amp;$F$1&amp;$S$4&amp;$Q$3&amp;$M$2)</f>
        <v>0</v>
      </c>
      <c r="T22" s="173">
        <f t="shared" si="2"/>
        <v>3689850</v>
      </c>
      <c r="U22" s="196">
        <f t="shared" si="0"/>
        <v>1</v>
      </c>
      <c r="V22" s="197">
        <f t="shared" si="1"/>
        <v>3275000</v>
      </c>
      <c r="W22" s="197">
        <f t="shared" si="3"/>
        <v>6964850</v>
      </c>
    </row>
    <row r="23" spans="1:23" x14ac:dyDescent="0.3">
      <c r="A23" s="76">
        <v>17</v>
      </c>
      <c r="B23" s="82" t="str">
        <f>'Master Driver'!B21</f>
        <v>Setianto</v>
      </c>
      <c r="C23" s="164">
        <f>'Master Driver'!C21</f>
        <v>42845</v>
      </c>
      <c r="D23" s="174">
        <f>SUMIFS('Master Driver'!E:E,'Master Driver'!B:B,SS!B23)</f>
        <v>3275000</v>
      </c>
      <c r="E23" s="198">
        <f>SUMIFS('Entry Data'!Y:Y,'Entry Data'!AC:AC,SS!B23)</f>
        <v>4128950</v>
      </c>
      <c r="F23" s="170">
        <f>SUMIFS('Entry Data'!Y:Y,'Entry Data'!AN:AN,B23&amp;$F$1&amp;$F$4&amp;$F$3&amp;$F$2)</f>
        <v>2400000</v>
      </c>
      <c r="G23" s="171">
        <f>SUMIFS('Entry Data'!Y:Y,'Entry Data'!AN:AN,B23&amp;$F$1&amp;$G$4&amp;$F$3&amp;$F$2)</f>
        <v>608300</v>
      </c>
      <c r="H23" s="171">
        <f>SUMIFS('Entry Data'!Y:Y,'Entry Data'!AN:AN,B23&amp;$F$1&amp;$H$4&amp;$F$3&amp;$F$2)</f>
        <v>554400</v>
      </c>
      <c r="I23" s="171">
        <f>SUMIFS('Entry Data'!Y:Y,'Entry Data'!AN:AN,B23&amp;$F$1&amp;$I$4&amp;$F$3&amp;$F$2)</f>
        <v>566250</v>
      </c>
      <c r="J23" s="171">
        <f>SUMIFS('Entry Data'!Y:Y,'Entry Data'!AN:AN,B23&amp;$F$1&amp;$J$4&amp;$J$3&amp;$F$2)</f>
        <v>0</v>
      </c>
      <c r="K23" s="171">
        <f>SUMIFS('Entry Data'!Y:Y,'Entry Data'!AN:AN,B23&amp;$F$1&amp;$K$4&amp;$J$3&amp;$F$2)</f>
        <v>0</v>
      </c>
      <c r="L23" s="172">
        <f>SUMIFS('Entry Data'!Y:Y,'Entry Data'!AN:AN,B23&amp;$F$1&amp;$L$4&amp;$J$3&amp;$F$2)</f>
        <v>0</v>
      </c>
      <c r="M23" s="170">
        <f>SUMIFS('Entry Data'!Y:Y,'Entry Data'!AN:AN,B23&amp;$F$1&amp;$M$4&amp;$M$3&amp;$M$2)</f>
        <v>0</v>
      </c>
      <c r="N23" s="171">
        <f>SUMIFS('Entry Data'!Y:Y,'Entry Data'!AN:AN,B23&amp;$F$1&amp;$N$4&amp;$M$3&amp;$M$2)</f>
        <v>0</v>
      </c>
      <c r="O23" s="171">
        <f>SUMIFS('Entry Data'!Y:Y,'Entry Data'!AN:AN,B23&amp;$F$1&amp;$O$4&amp;$M$3&amp;$M$2)</f>
        <v>0</v>
      </c>
      <c r="P23" s="171">
        <f>SUMIFS('Entry Data'!Y:Y,'Entry Data'!AN:AN,B23&amp;$F$1&amp;$P$4&amp;$M$3&amp;$M$2)</f>
        <v>0</v>
      </c>
      <c r="Q23" s="171">
        <f>SUMIFS('Entry Data'!Y:Y,'Entry Data'!AN:AN,B23&amp;$F$1&amp;$Q$4&amp;$Q$3&amp;$M$2)</f>
        <v>0</v>
      </c>
      <c r="R23" s="171">
        <f>SUMIFS('Entry Data'!Y:Y,'Entry Data'!AN:AN,B23&amp;$F$1&amp;$R$4&amp;$Q$3&amp;$M$2)</f>
        <v>0</v>
      </c>
      <c r="S23" s="172">
        <f>SUMIFS('Entry Data'!Y:Y,'Entry Data'!AN:AN,B23&amp;$F$1&amp;$S$4&amp;$Q$3&amp;$M$2)</f>
        <v>0</v>
      </c>
      <c r="T23" s="173">
        <f t="shared" si="2"/>
        <v>4128950</v>
      </c>
      <c r="U23" s="196">
        <f t="shared" si="0"/>
        <v>1</v>
      </c>
      <c r="V23" s="197">
        <f t="shared" si="1"/>
        <v>3275000</v>
      </c>
      <c r="W23" s="197">
        <f t="shared" si="3"/>
        <v>7403950</v>
      </c>
    </row>
    <row r="24" spans="1:23" hidden="1" x14ac:dyDescent="0.3">
      <c r="A24" s="76">
        <v>18</v>
      </c>
      <c r="B24" s="82" t="str">
        <f>'Master Driver'!B22</f>
        <v>Umar Abadi</v>
      </c>
      <c r="C24" s="164">
        <f>'Master Driver'!C22</f>
        <v>42853</v>
      </c>
      <c r="D24" s="174">
        <f>SUMIFS('Master Driver'!E:E,'Master Driver'!B:B,SS!B24)</f>
        <v>3275000</v>
      </c>
      <c r="E24" s="198">
        <f>SUMIFS('Entry Data'!Y:Y,'Entry Data'!AC:AC,SS!B24)</f>
        <v>3709250</v>
      </c>
      <c r="F24" s="170">
        <f>SUMIFS('Entry Data'!Y:Y,'Entry Data'!AN:AN,B24&amp;$F$1&amp;$F$4&amp;$F$3&amp;$F$2)</f>
        <v>0</v>
      </c>
      <c r="G24" s="171">
        <f>SUMIFS('Entry Data'!Y:Y,'Entry Data'!AN:AN,B24&amp;$F$1&amp;$G$4&amp;$F$3&amp;$F$2)</f>
        <v>0</v>
      </c>
      <c r="H24" s="171">
        <f>SUMIFS('Entry Data'!Y:Y,'Entry Data'!AN:AN,B24&amp;$F$1&amp;$H$4&amp;$F$3&amp;$F$2)</f>
        <v>0</v>
      </c>
      <c r="I24" s="171">
        <f>SUMIFS('Entry Data'!Y:Y,'Entry Data'!AN:AN,B24&amp;$F$1&amp;$I$4&amp;$F$3&amp;$F$2)</f>
        <v>0</v>
      </c>
      <c r="J24" s="171">
        <f>SUMIFS('Entry Data'!Y:Y,'Entry Data'!AN:AN,B24&amp;$F$1&amp;$J$4&amp;$J$3&amp;$F$2)</f>
        <v>0</v>
      </c>
      <c r="K24" s="171">
        <f>SUMIFS('Entry Data'!Y:Y,'Entry Data'!AN:AN,B24&amp;$F$1&amp;$K$4&amp;$J$3&amp;$F$2)</f>
        <v>0</v>
      </c>
      <c r="L24" s="172">
        <f>SUMIFS('Entry Data'!Y:Y,'Entry Data'!AN:AN,B24&amp;$F$1&amp;$L$4&amp;$J$3&amp;$F$2)</f>
        <v>0</v>
      </c>
      <c r="M24" s="170">
        <f>SUMIFS('Entry Data'!Y:Y,'Entry Data'!AN:AN,B24&amp;$F$1&amp;$M$4&amp;$M$3&amp;$M$2)</f>
        <v>0</v>
      </c>
      <c r="N24" s="171">
        <f>SUMIFS('Entry Data'!Y:Y,'Entry Data'!AN:AN,B24&amp;$F$1&amp;$N$4&amp;$M$3&amp;$M$2)</f>
        <v>0</v>
      </c>
      <c r="O24" s="171">
        <f>SUMIFS('Entry Data'!Y:Y,'Entry Data'!AN:AN,B24&amp;$F$1&amp;$O$4&amp;$M$3&amp;$M$2)</f>
        <v>0</v>
      </c>
      <c r="P24" s="171">
        <f>SUMIFS('Entry Data'!Y:Y,'Entry Data'!AN:AN,B24&amp;$F$1&amp;$P$4&amp;$M$3&amp;$M$2)</f>
        <v>0</v>
      </c>
      <c r="Q24" s="171">
        <f>SUMIFS('Entry Data'!Y:Y,'Entry Data'!AN:AN,B24&amp;$F$1&amp;$Q$4&amp;$Q$3&amp;$M$2)</f>
        <v>0</v>
      </c>
      <c r="R24" s="171">
        <f>SUMIFS('Entry Data'!Y:Y,'Entry Data'!AN:AN,B24&amp;$F$1&amp;$R$4&amp;$Q$3&amp;$M$2)</f>
        <v>0</v>
      </c>
      <c r="S24" s="172">
        <f>SUMIFS('Entry Data'!Y:Y,'Entry Data'!AN:AN,B24&amp;$F$1&amp;$S$4&amp;$Q$3&amp;$M$2)</f>
        <v>0</v>
      </c>
      <c r="T24" s="173">
        <f t="shared" si="2"/>
        <v>0</v>
      </c>
      <c r="U24" s="196">
        <f t="shared" si="0"/>
        <v>0</v>
      </c>
      <c r="V24" s="197">
        <f t="shared" si="1"/>
        <v>0</v>
      </c>
      <c r="W24" s="197">
        <f t="shared" si="3"/>
        <v>0</v>
      </c>
    </row>
    <row r="25" spans="1:23" x14ac:dyDescent="0.3">
      <c r="A25" s="76">
        <v>19</v>
      </c>
      <c r="B25" s="82" t="str">
        <f>'Master Driver'!B23</f>
        <v>Abdul Karim</v>
      </c>
      <c r="C25" s="164">
        <f>'Master Driver'!C23</f>
        <v>42867</v>
      </c>
      <c r="D25" s="174">
        <f>SUMIFS('Master Driver'!E:E,'Master Driver'!B:B,SS!B25)</f>
        <v>3275000</v>
      </c>
      <c r="E25" s="198">
        <f>SUMIFS('Entry Data'!Y:Y,'Entry Data'!AC:AC,SS!B25)</f>
        <v>2787500</v>
      </c>
      <c r="F25" s="170">
        <f>SUMIFS('Entry Data'!Y:Y,'Entry Data'!AN:AN,B25&amp;$F$1&amp;$F$4&amp;$F$3&amp;$F$2)</f>
        <v>1725000</v>
      </c>
      <c r="G25" s="171">
        <f>SUMIFS('Entry Data'!Y:Y,'Entry Data'!AN:AN,B25&amp;$F$1&amp;$G$4&amp;$F$3&amp;$F$2)</f>
        <v>414750</v>
      </c>
      <c r="H25" s="171">
        <f>SUMIFS('Entry Data'!Y:Y,'Entry Data'!AN:AN,B25&amp;$F$1&amp;$H$4&amp;$F$3&amp;$F$2)</f>
        <v>308000</v>
      </c>
      <c r="I25" s="171">
        <f>SUMIFS('Entry Data'!Y:Y,'Entry Data'!AN:AN,B25&amp;$F$1&amp;$I$4&amp;$F$3&amp;$F$2)</f>
        <v>339750</v>
      </c>
      <c r="J25" s="171">
        <f>SUMIFS('Entry Data'!Y:Y,'Entry Data'!AN:AN,B25&amp;$F$1&amp;$J$4&amp;$J$3&amp;$F$2)</f>
        <v>0</v>
      </c>
      <c r="K25" s="171">
        <f>SUMIFS('Entry Data'!Y:Y,'Entry Data'!AN:AN,B25&amp;$F$1&amp;$K$4&amp;$J$3&amp;$F$2)</f>
        <v>0</v>
      </c>
      <c r="L25" s="172">
        <f>SUMIFS('Entry Data'!Y:Y,'Entry Data'!AN:AN,B25&amp;$F$1&amp;$L$4&amp;$J$3&amp;$F$2)</f>
        <v>0</v>
      </c>
      <c r="M25" s="170">
        <f>SUMIFS('Entry Data'!Y:Y,'Entry Data'!AN:AN,B25&amp;$F$1&amp;$M$4&amp;$M$3&amp;$M$2)</f>
        <v>0</v>
      </c>
      <c r="N25" s="171">
        <f>SUMIFS('Entry Data'!Y:Y,'Entry Data'!AN:AN,B25&amp;$F$1&amp;$N$4&amp;$M$3&amp;$M$2)</f>
        <v>0</v>
      </c>
      <c r="O25" s="171">
        <f>SUMIFS('Entry Data'!Y:Y,'Entry Data'!AN:AN,B25&amp;$F$1&amp;$O$4&amp;$M$3&amp;$M$2)</f>
        <v>0</v>
      </c>
      <c r="P25" s="171">
        <f>SUMIFS('Entry Data'!Y:Y,'Entry Data'!AN:AN,B25&amp;$F$1&amp;$P$4&amp;$M$3&amp;$M$2)</f>
        <v>0</v>
      </c>
      <c r="Q25" s="171">
        <f>SUMIFS('Entry Data'!Y:Y,'Entry Data'!AN:AN,B25&amp;$F$1&amp;$Q$4&amp;$Q$3&amp;$M$2)</f>
        <v>0</v>
      </c>
      <c r="R25" s="171">
        <f>SUMIFS('Entry Data'!Y:Y,'Entry Data'!AN:AN,B25&amp;$F$1&amp;$R$4&amp;$Q$3&amp;$M$2)</f>
        <v>0</v>
      </c>
      <c r="S25" s="172">
        <f>SUMIFS('Entry Data'!Y:Y,'Entry Data'!AN:AN,B25&amp;$F$1&amp;$S$4&amp;$Q$3&amp;$M$2)</f>
        <v>0</v>
      </c>
      <c r="T25" s="173">
        <f t="shared" si="2"/>
        <v>2787500</v>
      </c>
      <c r="U25" s="196">
        <f t="shared" si="0"/>
        <v>1</v>
      </c>
      <c r="V25" s="197">
        <f t="shared" si="1"/>
        <v>3275000</v>
      </c>
      <c r="W25" s="197">
        <f t="shared" si="3"/>
        <v>6062500</v>
      </c>
    </row>
    <row r="26" spans="1:23" hidden="1" x14ac:dyDescent="0.3">
      <c r="A26" s="76">
        <v>20</v>
      </c>
      <c r="B26" s="82" t="str">
        <f>'Master Driver'!B24</f>
        <v>Pelani</v>
      </c>
      <c r="C26" s="164">
        <f>'Master Driver'!C24</f>
        <v>42871</v>
      </c>
      <c r="D26" s="174">
        <f>SUMIFS('Master Driver'!E:E,'Master Driver'!B:B,SS!B26)</f>
        <v>3275000</v>
      </c>
      <c r="E26" s="198">
        <f>SUMIFS('Entry Data'!Y:Y,'Entry Data'!AC:AC,SS!B26)</f>
        <v>2933150</v>
      </c>
      <c r="F26" s="170">
        <f>SUMIFS('Entry Data'!Y:Y,'Entry Data'!AN:AN,B26&amp;$F$1&amp;$F$4&amp;$F$3&amp;$F$2)</f>
        <v>0</v>
      </c>
      <c r="G26" s="171">
        <f>SUMIFS('Entry Data'!Y:Y,'Entry Data'!AN:AN,B26&amp;$F$1&amp;$G$4&amp;$F$3&amp;$F$2)</f>
        <v>0</v>
      </c>
      <c r="H26" s="171">
        <f>SUMIFS('Entry Data'!Y:Y,'Entry Data'!AN:AN,B26&amp;$F$1&amp;$H$4&amp;$F$3&amp;$F$2)</f>
        <v>0</v>
      </c>
      <c r="I26" s="171">
        <f>SUMIFS('Entry Data'!Y:Y,'Entry Data'!AN:AN,B26&amp;$F$1&amp;$I$4&amp;$F$3&amp;$F$2)</f>
        <v>0</v>
      </c>
      <c r="J26" s="171">
        <f>SUMIFS('Entry Data'!Y:Y,'Entry Data'!AN:AN,B26&amp;$F$1&amp;$J$4&amp;$J$3&amp;$F$2)</f>
        <v>0</v>
      </c>
      <c r="K26" s="171">
        <f>SUMIFS('Entry Data'!Y:Y,'Entry Data'!AN:AN,B26&amp;$F$1&amp;$K$4&amp;$J$3&amp;$F$2)</f>
        <v>0</v>
      </c>
      <c r="L26" s="172">
        <f>SUMIFS('Entry Data'!Y:Y,'Entry Data'!AN:AN,B26&amp;$F$1&amp;$L$4&amp;$J$3&amp;$F$2)</f>
        <v>0</v>
      </c>
      <c r="M26" s="170">
        <f>SUMIFS('Entry Data'!Y:Y,'Entry Data'!AN:AN,B26&amp;$F$1&amp;$M$4&amp;$M$3&amp;$M$2)</f>
        <v>0</v>
      </c>
      <c r="N26" s="171">
        <f>SUMIFS('Entry Data'!Y:Y,'Entry Data'!AN:AN,B26&amp;$F$1&amp;$N$4&amp;$M$3&amp;$M$2)</f>
        <v>0</v>
      </c>
      <c r="O26" s="171">
        <f>SUMIFS('Entry Data'!Y:Y,'Entry Data'!AN:AN,B26&amp;$F$1&amp;$O$4&amp;$M$3&amp;$M$2)</f>
        <v>0</v>
      </c>
      <c r="P26" s="171">
        <f>SUMIFS('Entry Data'!Y:Y,'Entry Data'!AN:AN,B26&amp;$F$1&amp;$P$4&amp;$M$3&amp;$M$2)</f>
        <v>0</v>
      </c>
      <c r="Q26" s="171">
        <f>SUMIFS('Entry Data'!Y:Y,'Entry Data'!AN:AN,B26&amp;$F$1&amp;$Q$4&amp;$Q$3&amp;$M$2)</f>
        <v>0</v>
      </c>
      <c r="R26" s="171">
        <f>SUMIFS('Entry Data'!Y:Y,'Entry Data'!AN:AN,B26&amp;$F$1&amp;$R$4&amp;$Q$3&amp;$M$2)</f>
        <v>0</v>
      </c>
      <c r="S26" s="172">
        <f>SUMIFS('Entry Data'!Y:Y,'Entry Data'!AN:AN,B26&amp;$F$1&amp;$S$4&amp;$Q$3&amp;$M$2)</f>
        <v>0</v>
      </c>
      <c r="T26" s="173">
        <f t="shared" si="2"/>
        <v>0</v>
      </c>
      <c r="U26" s="196">
        <f t="shared" si="0"/>
        <v>0</v>
      </c>
      <c r="V26" s="197">
        <f t="shared" si="1"/>
        <v>0</v>
      </c>
      <c r="W26" s="197">
        <f t="shared" si="3"/>
        <v>0</v>
      </c>
    </row>
    <row r="27" spans="1:23" x14ac:dyDescent="0.3">
      <c r="A27" s="76">
        <v>21</v>
      </c>
      <c r="B27" s="82" t="str">
        <f>'Master Driver'!B25</f>
        <v>Abrar</v>
      </c>
      <c r="C27" s="164">
        <f>'Master Driver'!C25</f>
        <v>42871</v>
      </c>
      <c r="D27" s="174">
        <f>SUMIFS('Master Driver'!E:E,'Master Driver'!B:B,SS!B27)</f>
        <v>3275000</v>
      </c>
      <c r="E27" s="198">
        <f>SUMIFS('Entry Data'!Y:Y,'Entry Data'!AC:AC,SS!B27)</f>
        <v>3923300</v>
      </c>
      <c r="F27" s="170">
        <f>SUMIFS('Entry Data'!Y:Y,'Entry Data'!AN:AN,B27&amp;$F$1&amp;$F$4&amp;$F$3&amp;$F$2)</f>
        <v>2575000</v>
      </c>
      <c r="G27" s="171">
        <f>SUMIFS('Entry Data'!Y:Y,'Entry Data'!AN:AN,B27&amp;$F$1&amp;$G$4&amp;$F$3&amp;$F$2)</f>
        <v>635950</v>
      </c>
      <c r="H27" s="171">
        <f>SUMIFS('Entry Data'!Y:Y,'Entry Data'!AN:AN,B27&amp;$F$1&amp;$H$4&amp;$F$3&amp;$F$2)</f>
        <v>523600</v>
      </c>
      <c r="I27" s="171">
        <f>SUMIFS('Entry Data'!Y:Y,'Entry Data'!AN:AN,B27&amp;$F$1&amp;$I$4&amp;$F$3&amp;$F$2)</f>
        <v>188750</v>
      </c>
      <c r="J27" s="171">
        <f>SUMIFS('Entry Data'!Y:Y,'Entry Data'!AN:AN,B27&amp;$F$1&amp;$J$4&amp;$J$3&amp;$F$2)</f>
        <v>0</v>
      </c>
      <c r="K27" s="171">
        <f>SUMIFS('Entry Data'!Y:Y,'Entry Data'!AN:AN,B27&amp;$F$1&amp;$K$4&amp;$J$3&amp;$F$2)</f>
        <v>0</v>
      </c>
      <c r="L27" s="172">
        <f>SUMIFS('Entry Data'!Y:Y,'Entry Data'!AN:AN,B27&amp;$F$1&amp;$L$4&amp;$J$3&amp;$F$2)</f>
        <v>0</v>
      </c>
      <c r="M27" s="170">
        <f>SUMIFS('Entry Data'!Y:Y,'Entry Data'!AN:AN,B27&amp;$F$1&amp;$M$4&amp;$M$3&amp;$M$2)</f>
        <v>0</v>
      </c>
      <c r="N27" s="171">
        <f>SUMIFS('Entry Data'!Y:Y,'Entry Data'!AN:AN,B27&amp;$F$1&amp;$N$4&amp;$M$3&amp;$M$2)</f>
        <v>0</v>
      </c>
      <c r="O27" s="171">
        <f>SUMIFS('Entry Data'!Y:Y,'Entry Data'!AN:AN,B27&amp;$F$1&amp;$O$4&amp;$M$3&amp;$M$2)</f>
        <v>0</v>
      </c>
      <c r="P27" s="171">
        <f>SUMIFS('Entry Data'!Y:Y,'Entry Data'!AN:AN,B27&amp;$F$1&amp;$P$4&amp;$M$3&amp;$M$2)</f>
        <v>0</v>
      </c>
      <c r="Q27" s="171">
        <f>SUMIFS('Entry Data'!Y:Y,'Entry Data'!AN:AN,B27&amp;$F$1&amp;$Q$4&amp;$Q$3&amp;$M$2)</f>
        <v>0</v>
      </c>
      <c r="R27" s="171">
        <f>SUMIFS('Entry Data'!Y:Y,'Entry Data'!AN:AN,B27&amp;$F$1&amp;$R$4&amp;$Q$3&amp;$M$2)</f>
        <v>0</v>
      </c>
      <c r="S27" s="172">
        <f>SUMIFS('Entry Data'!Y:Y,'Entry Data'!AN:AN,B27&amp;$F$1&amp;$S$4&amp;$Q$3&amp;$M$2)</f>
        <v>0</v>
      </c>
      <c r="T27" s="173">
        <f t="shared" si="2"/>
        <v>3923300</v>
      </c>
      <c r="U27" s="196">
        <f t="shared" si="0"/>
        <v>1</v>
      </c>
      <c r="V27" s="197">
        <f t="shared" si="1"/>
        <v>3275000</v>
      </c>
      <c r="W27" s="197">
        <f t="shared" si="3"/>
        <v>7198300</v>
      </c>
    </row>
    <row r="28" spans="1:23" hidden="1" x14ac:dyDescent="0.3">
      <c r="A28" s="76">
        <v>22</v>
      </c>
      <c r="B28" s="82" t="str">
        <f>'Master Driver'!B26</f>
        <v>Melkias</v>
      </c>
      <c r="C28" s="164">
        <f>'Master Driver'!C26</f>
        <v>42920</v>
      </c>
      <c r="D28" s="174">
        <f>SUMIFS('Master Driver'!E:E,'Master Driver'!B:B,SS!B28)</f>
        <v>3275000</v>
      </c>
      <c r="E28" s="198">
        <f>SUMIFS('Entry Data'!Y:Y,'Entry Data'!AC:AC,SS!B28)</f>
        <v>3396000</v>
      </c>
      <c r="F28" s="170">
        <f>SUMIFS('Entry Data'!Y:Y,'Entry Data'!AN:AN,B28&amp;$F$1&amp;$F$4&amp;$F$3&amp;$F$2)</f>
        <v>0</v>
      </c>
      <c r="G28" s="171">
        <f>SUMIFS('Entry Data'!Y:Y,'Entry Data'!AN:AN,B28&amp;$F$1&amp;$G$4&amp;$F$3&amp;$F$2)</f>
        <v>0</v>
      </c>
      <c r="H28" s="171">
        <f>SUMIFS('Entry Data'!Y:Y,'Entry Data'!AN:AN,B28&amp;$F$1&amp;$H$4&amp;$F$3&amp;$F$2)</f>
        <v>0</v>
      </c>
      <c r="I28" s="171">
        <f>SUMIFS('Entry Data'!Y:Y,'Entry Data'!AN:AN,B28&amp;$F$1&amp;$I$4&amp;$F$3&amp;$F$2)</f>
        <v>0</v>
      </c>
      <c r="J28" s="171">
        <f>SUMIFS('Entry Data'!Y:Y,'Entry Data'!AN:AN,B28&amp;$F$1&amp;$J$4&amp;$J$3&amp;$F$2)</f>
        <v>0</v>
      </c>
      <c r="K28" s="171">
        <f>SUMIFS('Entry Data'!Y:Y,'Entry Data'!AN:AN,B28&amp;$F$1&amp;$K$4&amp;$J$3&amp;$F$2)</f>
        <v>0</v>
      </c>
      <c r="L28" s="172">
        <f>SUMIFS('Entry Data'!Y:Y,'Entry Data'!AN:AN,B28&amp;$F$1&amp;$L$4&amp;$J$3&amp;$F$2)</f>
        <v>0</v>
      </c>
      <c r="M28" s="170">
        <f>SUMIFS('Entry Data'!Y:Y,'Entry Data'!AN:AN,B28&amp;$F$1&amp;$M$4&amp;$M$3&amp;$M$2)</f>
        <v>0</v>
      </c>
      <c r="N28" s="171">
        <f>SUMIFS('Entry Data'!Y:Y,'Entry Data'!AN:AN,B28&amp;$F$1&amp;$N$4&amp;$M$3&amp;$M$2)</f>
        <v>0</v>
      </c>
      <c r="O28" s="171">
        <f>SUMIFS('Entry Data'!Y:Y,'Entry Data'!AN:AN,B28&amp;$F$1&amp;$O$4&amp;$M$3&amp;$M$2)</f>
        <v>0</v>
      </c>
      <c r="P28" s="171">
        <f>SUMIFS('Entry Data'!Y:Y,'Entry Data'!AN:AN,B28&amp;$F$1&amp;$P$4&amp;$M$3&amp;$M$2)</f>
        <v>0</v>
      </c>
      <c r="Q28" s="171">
        <f>SUMIFS('Entry Data'!Y:Y,'Entry Data'!AN:AN,B28&amp;$F$1&amp;$Q$4&amp;$Q$3&amp;$M$2)</f>
        <v>0</v>
      </c>
      <c r="R28" s="171">
        <f>SUMIFS('Entry Data'!Y:Y,'Entry Data'!AN:AN,B28&amp;$F$1&amp;$R$4&amp;$Q$3&amp;$M$2)</f>
        <v>0</v>
      </c>
      <c r="S28" s="172">
        <f>SUMIFS('Entry Data'!Y:Y,'Entry Data'!AN:AN,B28&amp;$F$1&amp;$S$4&amp;$Q$3&amp;$M$2)</f>
        <v>0</v>
      </c>
      <c r="T28" s="173">
        <f t="shared" si="2"/>
        <v>0</v>
      </c>
      <c r="U28" s="196">
        <f t="shared" si="0"/>
        <v>0</v>
      </c>
      <c r="V28" s="197">
        <f t="shared" si="1"/>
        <v>0</v>
      </c>
      <c r="W28" s="197">
        <f t="shared" si="3"/>
        <v>0</v>
      </c>
    </row>
    <row r="29" spans="1:23" hidden="1" x14ac:dyDescent="0.3">
      <c r="A29" s="76">
        <v>23</v>
      </c>
      <c r="B29" s="82" t="str">
        <f>'Master Driver'!B27</f>
        <v>Romanus Roja</v>
      </c>
      <c r="C29" s="164">
        <f>'Master Driver'!C27</f>
        <v>42981</v>
      </c>
      <c r="D29" s="174">
        <f>SUMIFS('Master Driver'!E:E,'Master Driver'!B:B,SS!B29)</f>
        <v>3275000</v>
      </c>
      <c r="E29" s="198">
        <f>SUMIFS('Entry Data'!Y:Y,'Entry Data'!AC:AC,SS!B29)</f>
        <v>3257250</v>
      </c>
      <c r="F29" s="170">
        <f>SUMIFS('Entry Data'!Y:Y,'Entry Data'!AN:AN,B29&amp;$F$1&amp;$F$4&amp;$F$3&amp;$F$2)</f>
        <v>0</v>
      </c>
      <c r="G29" s="171">
        <f>SUMIFS('Entry Data'!Y:Y,'Entry Data'!AN:AN,B29&amp;$F$1&amp;$G$4&amp;$F$3&amp;$F$2)</f>
        <v>0</v>
      </c>
      <c r="H29" s="171">
        <f>SUMIFS('Entry Data'!Y:Y,'Entry Data'!AN:AN,B29&amp;$F$1&amp;$H$4&amp;$F$3&amp;$F$2)</f>
        <v>0</v>
      </c>
      <c r="I29" s="171">
        <f>SUMIFS('Entry Data'!Y:Y,'Entry Data'!AN:AN,B29&amp;$F$1&amp;$I$4&amp;$F$3&amp;$F$2)</f>
        <v>0</v>
      </c>
      <c r="J29" s="171">
        <f>SUMIFS('Entry Data'!Y:Y,'Entry Data'!AN:AN,B29&amp;$F$1&amp;$J$4&amp;$J$3&amp;$F$2)</f>
        <v>0</v>
      </c>
      <c r="K29" s="171">
        <f>SUMIFS('Entry Data'!Y:Y,'Entry Data'!AN:AN,B29&amp;$F$1&amp;$K$4&amp;$J$3&amp;$F$2)</f>
        <v>0</v>
      </c>
      <c r="L29" s="172">
        <f>SUMIFS('Entry Data'!Y:Y,'Entry Data'!AN:AN,B29&amp;$F$1&amp;$L$4&amp;$J$3&amp;$F$2)</f>
        <v>0</v>
      </c>
      <c r="M29" s="170">
        <f>SUMIFS('Entry Data'!Y:Y,'Entry Data'!AN:AN,B29&amp;$F$1&amp;$M$4&amp;$M$3&amp;$M$2)</f>
        <v>0</v>
      </c>
      <c r="N29" s="171">
        <f>SUMIFS('Entry Data'!Y:Y,'Entry Data'!AN:AN,B29&amp;$F$1&amp;$N$4&amp;$M$3&amp;$M$2)</f>
        <v>0</v>
      </c>
      <c r="O29" s="171">
        <f>SUMIFS('Entry Data'!Y:Y,'Entry Data'!AN:AN,B29&amp;$F$1&amp;$O$4&amp;$M$3&amp;$M$2)</f>
        <v>0</v>
      </c>
      <c r="P29" s="171">
        <f>SUMIFS('Entry Data'!Y:Y,'Entry Data'!AN:AN,B29&amp;$F$1&amp;$P$4&amp;$M$3&amp;$M$2)</f>
        <v>0</v>
      </c>
      <c r="Q29" s="171">
        <f>SUMIFS('Entry Data'!Y:Y,'Entry Data'!AN:AN,B29&amp;$F$1&amp;$Q$4&amp;$Q$3&amp;$M$2)</f>
        <v>0</v>
      </c>
      <c r="R29" s="171">
        <f>SUMIFS('Entry Data'!Y:Y,'Entry Data'!AN:AN,B29&amp;$F$1&amp;$R$4&amp;$Q$3&amp;$M$2)</f>
        <v>0</v>
      </c>
      <c r="S29" s="172">
        <f>SUMIFS('Entry Data'!Y:Y,'Entry Data'!AN:AN,B29&amp;$F$1&amp;$S$4&amp;$Q$3&amp;$M$2)</f>
        <v>0</v>
      </c>
      <c r="T29" s="173">
        <f t="shared" si="2"/>
        <v>0</v>
      </c>
      <c r="U29" s="196">
        <f t="shared" si="0"/>
        <v>0</v>
      </c>
      <c r="V29" s="197">
        <f t="shared" si="1"/>
        <v>0</v>
      </c>
      <c r="W29" s="197">
        <f t="shared" si="3"/>
        <v>0</v>
      </c>
    </row>
    <row r="30" spans="1:23" x14ac:dyDescent="0.3">
      <c r="A30" s="76">
        <v>24</v>
      </c>
      <c r="B30" s="82" t="str">
        <f>'Master Driver'!B28</f>
        <v>Haeruddin</v>
      </c>
      <c r="C30" s="164">
        <f>'Master Driver'!C28</f>
        <v>43028</v>
      </c>
      <c r="D30" s="174">
        <f>SUMIFS('Master Driver'!E:E,'Master Driver'!B:B,SS!B30)</f>
        <v>3275000</v>
      </c>
      <c r="E30" s="198">
        <f>SUMIFS('Entry Data'!Y:Y,'Entry Data'!AC:AC,SS!B30)</f>
        <v>650350</v>
      </c>
      <c r="F30" s="170">
        <f>SUMIFS('Entry Data'!Y:Y,'Entry Data'!AN:AN,B30&amp;$F$1&amp;$F$4&amp;$F$3&amp;$F$2)</f>
        <v>475000</v>
      </c>
      <c r="G30" s="171">
        <f>SUMIFS('Entry Data'!Y:Y,'Entry Data'!AN:AN,B30&amp;$F$1&amp;$G$4&amp;$F$3&amp;$F$2)</f>
        <v>82950</v>
      </c>
      <c r="H30" s="171">
        <f>SUMIFS('Entry Data'!Y:Y,'Entry Data'!AN:AN,B30&amp;$F$1&amp;$H$4&amp;$F$3&amp;$F$2)</f>
        <v>92400</v>
      </c>
      <c r="I30" s="171">
        <f>SUMIFS('Entry Data'!Y:Y,'Entry Data'!AN:AN,B30&amp;$F$1&amp;$I$4&amp;$F$3&amp;$F$2)</f>
        <v>0</v>
      </c>
      <c r="J30" s="171">
        <f>SUMIFS('Entry Data'!Y:Y,'Entry Data'!AN:AN,B30&amp;$F$1&amp;$J$4&amp;$J$3&amp;$F$2)</f>
        <v>0</v>
      </c>
      <c r="K30" s="171">
        <f>SUMIFS('Entry Data'!Y:Y,'Entry Data'!AN:AN,B30&amp;$F$1&amp;$K$4&amp;$J$3&amp;$F$2)</f>
        <v>0</v>
      </c>
      <c r="L30" s="172">
        <f>SUMIFS('Entry Data'!Y:Y,'Entry Data'!AN:AN,B30&amp;$F$1&amp;$L$4&amp;$J$3&amp;$F$2)</f>
        <v>0</v>
      </c>
      <c r="M30" s="170">
        <f>SUMIFS('Entry Data'!Y:Y,'Entry Data'!AN:AN,B30&amp;$F$1&amp;$M$4&amp;$M$3&amp;$M$2)</f>
        <v>0</v>
      </c>
      <c r="N30" s="171">
        <f>SUMIFS('Entry Data'!Y:Y,'Entry Data'!AN:AN,B30&amp;$F$1&amp;$N$4&amp;$M$3&amp;$M$2)</f>
        <v>0</v>
      </c>
      <c r="O30" s="171">
        <f>SUMIFS('Entry Data'!Y:Y,'Entry Data'!AN:AN,B30&amp;$F$1&amp;$O$4&amp;$M$3&amp;$M$2)</f>
        <v>0</v>
      </c>
      <c r="P30" s="171">
        <f>SUMIFS('Entry Data'!Y:Y,'Entry Data'!AN:AN,B30&amp;$F$1&amp;$P$4&amp;$M$3&amp;$M$2)</f>
        <v>0</v>
      </c>
      <c r="Q30" s="171">
        <f>SUMIFS('Entry Data'!Y:Y,'Entry Data'!AN:AN,B30&amp;$F$1&amp;$Q$4&amp;$Q$3&amp;$M$2)</f>
        <v>0</v>
      </c>
      <c r="R30" s="171">
        <f>SUMIFS('Entry Data'!Y:Y,'Entry Data'!AN:AN,B30&amp;$F$1&amp;$R$4&amp;$Q$3&amp;$M$2)</f>
        <v>0</v>
      </c>
      <c r="S30" s="172">
        <f>SUMIFS('Entry Data'!Y:Y,'Entry Data'!AN:AN,B30&amp;$F$1&amp;$S$4&amp;$Q$3&amp;$M$2)</f>
        <v>0</v>
      </c>
      <c r="T30" s="173">
        <f t="shared" si="2"/>
        <v>650350</v>
      </c>
      <c r="U30" s="196">
        <f t="shared" si="0"/>
        <v>1</v>
      </c>
      <c r="V30" s="197">
        <f t="shared" si="1"/>
        <v>3275000</v>
      </c>
      <c r="W30" s="197">
        <f t="shared" si="3"/>
        <v>3925350</v>
      </c>
    </row>
    <row r="31" spans="1:23" hidden="1" x14ac:dyDescent="0.3">
      <c r="A31" s="76">
        <v>25</v>
      </c>
      <c r="B31" s="82" t="str">
        <f>'Master Driver'!B29</f>
        <v>M.Mulyo</v>
      </c>
      <c r="C31" s="164">
        <f>'Master Driver'!C29</f>
        <v>43045</v>
      </c>
      <c r="D31" s="174">
        <f>SUMIFS('Master Driver'!E:E,'Master Driver'!B:B,SS!B31)</f>
        <v>3275000</v>
      </c>
      <c r="E31" s="198">
        <f>SUMIFS('Entry Data'!Y:Y,'Entry Data'!AC:AC,SS!B31)</f>
        <v>4616600</v>
      </c>
      <c r="F31" s="170">
        <f>SUMIFS('Entry Data'!Y:Y,'Entry Data'!AN:AN,B31&amp;$F$1&amp;$F$4&amp;$F$3&amp;$F$2)</f>
        <v>0</v>
      </c>
      <c r="G31" s="171">
        <f>SUMIFS('Entry Data'!Y:Y,'Entry Data'!AN:AN,B31&amp;$F$1&amp;$G$4&amp;$F$3&amp;$F$2)</f>
        <v>0</v>
      </c>
      <c r="H31" s="171">
        <f>SUMIFS('Entry Data'!Y:Y,'Entry Data'!AN:AN,B31&amp;$F$1&amp;$H$4&amp;$F$3&amp;$F$2)</f>
        <v>0</v>
      </c>
      <c r="I31" s="171">
        <f>SUMIFS('Entry Data'!Y:Y,'Entry Data'!AN:AN,B31&amp;$F$1&amp;$I$4&amp;$F$3&amp;$F$2)</f>
        <v>0</v>
      </c>
      <c r="J31" s="171">
        <f>SUMIFS('Entry Data'!Y:Y,'Entry Data'!AN:AN,B31&amp;$F$1&amp;$J$4&amp;$J$3&amp;$F$2)</f>
        <v>0</v>
      </c>
      <c r="K31" s="171">
        <f>SUMIFS('Entry Data'!Y:Y,'Entry Data'!AN:AN,B31&amp;$F$1&amp;$K$4&amp;$J$3&amp;$F$2)</f>
        <v>0</v>
      </c>
      <c r="L31" s="172">
        <f>SUMIFS('Entry Data'!Y:Y,'Entry Data'!AN:AN,B31&amp;$F$1&amp;$L$4&amp;$J$3&amp;$F$2)</f>
        <v>0</v>
      </c>
      <c r="M31" s="170">
        <f>SUMIFS('Entry Data'!Y:Y,'Entry Data'!AN:AN,B31&amp;$F$1&amp;$M$4&amp;$M$3&amp;$M$2)</f>
        <v>0</v>
      </c>
      <c r="N31" s="171">
        <f>SUMIFS('Entry Data'!Y:Y,'Entry Data'!AN:AN,B31&amp;$F$1&amp;$N$4&amp;$M$3&amp;$M$2)</f>
        <v>0</v>
      </c>
      <c r="O31" s="171">
        <f>SUMIFS('Entry Data'!Y:Y,'Entry Data'!AN:AN,B31&amp;$F$1&amp;$O$4&amp;$M$3&amp;$M$2)</f>
        <v>0</v>
      </c>
      <c r="P31" s="171">
        <f>SUMIFS('Entry Data'!Y:Y,'Entry Data'!AN:AN,B31&amp;$F$1&amp;$P$4&amp;$M$3&amp;$M$2)</f>
        <v>0</v>
      </c>
      <c r="Q31" s="171">
        <f>SUMIFS('Entry Data'!Y:Y,'Entry Data'!AN:AN,B31&amp;$F$1&amp;$Q$4&amp;$Q$3&amp;$M$2)</f>
        <v>0</v>
      </c>
      <c r="R31" s="171">
        <f>SUMIFS('Entry Data'!Y:Y,'Entry Data'!AN:AN,B31&amp;$F$1&amp;$R$4&amp;$Q$3&amp;$M$2)</f>
        <v>0</v>
      </c>
      <c r="S31" s="172">
        <f>SUMIFS('Entry Data'!Y:Y,'Entry Data'!AN:AN,B31&amp;$F$1&amp;$S$4&amp;$Q$3&amp;$M$2)</f>
        <v>0</v>
      </c>
      <c r="T31" s="173">
        <f t="shared" si="2"/>
        <v>0</v>
      </c>
      <c r="U31" s="196">
        <f t="shared" si="0"/>
        <v>0</v>
      </c>
      <c r="V31" s="197">
        <f t="shared" si="1"/>
        <v>0</v>
      </c>
      <c r="W31" s="197">
        <f t="shared" si="3"/>
        <v>0</v>
      </c>
    </row>
    <row r="32" spans="1:23" hidden="1" x14ac:dyDescent="0.3">
      <c r="A32" s="76">
        <v>26</v>
      </c>
      <c r="B32" s="82" t="str">
        <f>'Master Driver'!B30</f>
        <v>Usman Mansyur</v>
      </c>
      <c r="C32" s="164">
        <f>'Master Driver'!C30</f>
        <v>43045</v>
      </c>
      <c r="D32" s="174">
        <f>SUMIFS('Master Driver'!E:E,'Master Driver'!B:B,SS!B32)</f>
        <v>3275000</v>
      </c>
      <c r="E32" s="198">
        <f>SUMIFS('Entry Data'!Y:Y,'Entry Data'!AC:AC,SS!B32)</f>
        <v>3331800</v>
      </c>
      <c r="F32" s="170">
        <f>SUMIFS('Entry Data'!Y:Y,'Entry Data'!AN:AN,B32&amp;$F$1&amp;$F$4&amp;$F$3&amp;$F$2)</f>
        <v>0</v>
      </c>
      <c r="G32" s="171">
        <f>SUMIFS('Entry Data'!Y:Y,'Entry Data'!AN:AN,B32&amp;$F$1&amp;$G$4&amp;$F$3&amp;$F$2)</f>
        <v>0</v>
      </c>
      <c r="H32" s="171">
        <f>SUMIFS('Entry Data'!Y:Y,'Entry Data'!AN:AN,B32&amp;$F$1&amp;$H$4&amp;$F$3&amp;$F$2)</f>
        <v>0</v>
      </c>
      <c r="I32" s="171">
        <f>SUMIFS('Entry Data'!Y:Y,'Entry Data'!AN:AN,B32&amp;$F$1&amp;$I$4&amp;$F$3&amp;$F$2)</f>
        <v>0</v>
      </c>
      <c r="J32" s="171">
        <f>SUMIFS('Entry Data'!Y:Y,'Entry Data'!AN:AN,B32&amp;$F$1&amp;$J$4&amp;$J$3&amp;$F$2)</f>
        <v>0</v>
      </c>
      <c r="K32" s="171">
        <f>SUMIFS('Entry Data'!Y:Y,'Entry Data'!AN:AN,B32&amp;$F$1&amp;$K$4&amp;$J$3&amp;$F$2)</f>
        <v>0</v>
      </c>
      <c r="L32" s="172">
        <f>SUMIFS('Entry Data'!Y:Y,'Entry Data'!AN:AN,B32&amp;$F$1&amp;$L$4&amp;$J$3&amp;$F$2)</f>
        <v>0</v>
      </c>
      <c r="M32" s="170">
        <f>SUMIFS('Entry Data'!Y:Y,'Entry Data'!AN:AN,B32&amp;$F$1&amp;$M$4&amp;$M$3&amp;$M$2)</f>
        <v>0</v>
      </c>
      <c r="N32" s="171">
        <f>SUMIFS('Entry Data'!Y:Y,'Entry Data'!AN:AN,B32&amp;$F$1&amp;$N$4&amp;$M$3&amp;$M$2)</f>
        <v>0</v>
      </c>
      <c r="O32" s="171">
        <f>SUMIFS('Entry Data'!Y:Y,'Entry Data'!AN:AN,B32&amp;$F$1&amp;$O$4&amp;$M$3&amp;$M$2)</f>
        <v>0</v>
      </c>
      <c r="P32" s="171">
        <f>SUMIFS('Entry Data'!Y:Y,'Entry Data'!AN:AN,B32&amp;$F$1&amp;$P$4&amp;$M$3&amp;$M$2)</f>
        <v>0</v>
      </c>
      <c r="Q32" s="171">
        <f>SUMIFS('Entry Data'!Y:Y,'Entry Data'!AN:AN,B32&amp;$F$1&amp;$Q$4&amp;$Q$3&amp;$M$2)</f>
        <v>0</v>
      </c>
      <c r="R32" s="171">
        <f>SUMIFS('Entry Data'!Y:Y,'Entry Data'!AN:AN,B32&amp;$F$1&amp;$R$4&amp;$Q$3&amp;$M$2)</f>
        <v>0</v>
      </c>
      <c r="S32" s="172">
        <f>SUMIFS('Entry Data'!Y:Y,'Entry Data'!AN:AN,B32&amp;$F$1&amp;$S$4&amp;$Q$3&amp;$M$2)</f>
        <v>0</v>
      </c>
      <c r="T32" s="173">
        <f t="shared" si="2"/>
        <v>0</v>
      </c>
      <c r="U32" s="196">
        <f t="shared" si="0"/>
        <v>0</v>
      </c>
      <c r="V32" s="197">
        <f t="shared" si="1"/>
        <v>0</v>
      </c>
      <c r="W32" s="197">
        <f t="shared" si="3"/>
        <v>0</v>
      </c>
    </row>
    <row r="33" spans="1:23" hidden="1" x14ac:dyDescent="0.3">
      <c r="A33" s="76">
        <v>27</v>
      </c>
      <c r="B33" s="82" t="str">
        <f>'Master Driver'!B31</f>
        <v>Herman AS</v>
      </c>
      <c r="C33" s="164">
        <f>'Master Driver'!C31</f>
        <v>43057</v>
      </c>
      <c r="D33" s="174">
        <f>SUMIFS('Master Driver'!E:E,'Master Driver'!B:B,SS!B33)</f>
        <v>3275000</v>
      </c>
      <c r="E33" s="198">
        <f>SUMIFS('Entry Data'!Y:Y,'Entry Data'!AC:AC,SS!B33)</f>
        <v>2074300</v>
      </c>
      <c r="F33" s="170">
        <f>SUMIFS('Entry Data'!Y:Y,'Entry Data'!AN:AN,B33&amp;$F$1&amp;$F$4&amp;$F$3&amp;$F$2)</f>
        <v>0</v>
      </c>
      <c r="G33" s="171">
        <f>SUMIFS('Entry Data'!Y:Y,'Entry Data'!AN:AN,B33&amp;$F$1&amp;$G$4&amp;$F$3&amp;$F$2)</f>
        <v>0</v>
      </c>
      <c r="H33" s="171">
        <f>SUMIFS('Entry Data'!Y:Y,'Entry Data'!AN:AN,B33&amp;$F$1&amp;$H$4&amp;$F$3&amp;$F$2)</f>
        <v>0</v>
      </c>
      <c r="I33" s="171">
        <f>SUMIFS('Entry Data'!Y:Y,'Entry Data'!AN:AN,B33&amp;$F$1&amp;$I$4&amp;$F$3&amp;$F$2)</f>
        <v>0</v>
      </c>
      <c r="J33" s="171">
        <f>SUMIFS('Entry Data'!Y:Y,'Entry Data'!AN:AN,B33&amp;$F$1&amp;$J$4&amp;$J$3&amp;$F$2)</f>
        <v>0</v>
      </c>
      <c r="K33" s="171">
        <f>SUMIFS('Entry Data'!Y:Y,'Entry Data'!AN:AN,B33&amp;$F$1&amp;$K$4&amp;$J$3&amp;$F$2)</f>
        <v>0</v>
      </c>
      <c r="L33" s="172">
        <f>SUMIFS('Entry Data'!Y:Y,'Entry Data'!AN:AN,B33&amp;$F$1&amp;$L$4&amp;$J$3&amp;$F$2)</f>
        <v>0</v>
      </c>
      <c r="M33" s="170">
        <f>SUMIFS('Entry Data'!Y:Y,'Entry Data'!AN:AN,B33&amp;$F$1&amp;$M$4&amp;$M$3&amp;$M$2)</f>
        <v>0</v>
      </c>
      <c r="N33" s="171">
        <f>SUMIFS('Entry Data'!Y:Y,'Entry Data'!AN:AN,B33&amp;$F$1&amp;$N$4&amp;$M$3&amp;$M$2)</f>
        <v>0</v>
      </c>
      <c r="O33" s="171">
        <f>SUMIFS('Entry Data'!Y:Y,'Entry Data'!AN:AN,B33&amp;$F$1&amp;$O$4&amp;$M$3&amp;$M$2)</f>
        <v>0</v>
      </c>
      <c r="P33" s="171">
        <f>SUMIFS('Entry Data'!Y:Y,'Entry Data'!AN:AN,B33&amp;$F$1&amp;$P$4&amp;$M$3&amp;$M$2)</f>
        <v>0</v>
      </c>
      <c r="Q33" s="171">
        <f>SUMIFS('Entry Data'!Y:Y,'Entry Data'!AN:AN,B33&amp;$F$1&amp;$Q$4&amp;$Q$3&amp;$M$2)</f>
        <v>0</v>
      </c>
      <c r="R33" s="171">
        <f>SUMIFS('Entry Data'!Y:Y,'Entry Data'!AN:AN,B33&amp;$F$1&amp;$R$4&amp;$Q$3&amp;$M$2)</f>
        <v>0</v>
      </c>
      <c r="S33" s="172">
        <f>SUMIFS('Entry Data'!Y:Y,'Entry Data'!AN:AN,B33&amp;$F$1&amp;$S$4&amp;$Q$3&amp;$M$2)</f>
        <v>0</v>
      </c>
      <c r="T33" s="173">
        <f t="shared" si="2"/>
        <v>0</v>
      </c>
      <c r="U33" s="196">
        <f t="shared" si="0"/>
        <v>0</v>
      </c>
      <c r="V33" s="197">
        <f t="shared" si="1"/>
        <v>0</v>
      </c>
      <c r="W33" s="197">
        <f t="shared" si="3"/>
        <v>0</v>
      </c>
    </row>
    <row r="34" spans="1:23" hidden="1" x14ac:dyDescent="0.3">
      <c r="A34" s="76">
        <v>28</v>
      </c>
      <c r="B34" s="82" t="str">
        <f>'Master Driver'!B32</f>
        <v>Linus Harimin</v>
      </c>
      <c r="C34" s="164">
        <f>'Master Driver'!C32</f>
        <v>43110</v>
      </c>
      <c r="D34" s="174">
        <f>SUMIFS('Master Driver'!E:E,'Master Driver'!B:B,SS!B34)</f>
        <v>3275000</v>
      </c>
      <c r="E34" s="198">
        <f>SUMIFS('Entry Data'!Y:Y,'Entry Data'!AC:AC,SS!B34)</f>
        <v>507350</v>
      </c>
      <c r="F34" s="170">
        <f>SUMIFS('Entry Data'!Y:Y,'Entry Data'!AN:AN,B34&amp;$F$1&amp;$F$4&amp;$F$3&amp;$F$2)</f>
        <v>0</v>
      </c>
      <c r="G34" s="171">
        <f>SUMIFS('Entry Data'!Y:Y,'Entry Data'!AN:AN,B34&amp;$F$1&amp;$G$4&amp;$F$3&amp;$F$2)</f>
        <v>0</v>
      </c>
      <c r="H34" s="171">
        <f>SUMIFS('Entry Data'!Y:Y,'Entry Data'!AN:AN,B34&amp;$F$1&amp;$H$4&amp;$F$3&amp;$F$2)</f>
        <v>0</v>
      </c>
      <c r="I34" s="171">
        <f>SUMIFS('Entry Data'!Y:Y,'Entry Data'!AN:AN,B34&amp;$F$1&amp;$I$4&amp;$F$3&amp;$F$2)</f>
        <v>0</v>
      </c>
      <c r="J34" s="171">
        <f>SUMIFS('Entry Data'!Y:Y,'Entry Data'!AN:AN,B34&amp;$F$1&amp;$J$4&amp;$J$3&amp;$F$2)</f>
        <v>0</v>
      </c>
      <c r="K34" s="171">
        <f>SUMIFS('Entry Data'!Y:Y,'Entry Data'!AN:AN,B34&amp;$F$1&amp;$K$4&amp;$J$3&amp;$F$2)</f>
        <v>0</v>
      </c>
      <c r="L34" s="172">
        <f>SUMIFS('Entry Data'!Y:Y,'Entry Data'!AN:AN,B34&amp;$F$1&amp;$L$4&amp;$J$3&amp;$F$2)</f>
        <v>0</v>
      </c>
      <c r="M34" s="170">
        <f>SUMIFS('Entry Data'!Y:Y,'Entry Data'!AN:AN,B34&amp;$F$1&amp;$M$4&amp;$M$3&amp;$M$2)</f>
        <v>0</v>
      </c>
      <c r="N34" s="171">
        <f>SUMIFS('Entry Data'!Y:Y,'Entry Data'!AN:AN,B34&amp;$F$1&amp;$N$4&amp;$M$3&amp;$M$2)</f>
        <v>0</v>
      </c>
      <c r="O34" s="171">
        <f>SUMIFS('Entry Data'!Y:Y,'Entry Data'!AN:AN,B34&amp;$F$1&amp;$O$4&amp;$M$3&amp;$M$2)</f>
        <v>0</v>
      </c>
      <c r="P34" s="171">
        <f>SUMIFS('Entry Data'!Y:Y,'Entry Data'!AN:AN,B34&amp;$F$1&amp;$P$4&amp;$M$3&amp;$M$2)</f>
        <v>0</v>
      </c>
      <c r="Q34" s="171">
        <f>SUMIFS('Entry Data'!Y:Y,'Entry Data'!AN:AN,B34&amp;$F$1&amp;$Q$4&amp;$Q$3&amp;$M$2)</f>
        <v>0</v>
      </c>
      <c r="R34" s="171">
        <f>SUMIFS('Entry Data'!Y:Y,'Entry Data'!AN:AN,B34&amp;$F$1&amp;$R$4&amp;$Q$3&amp;$M$2)</f>
        <v>0</v>
      </c>
      <c r="S34" s="172">
        <f>SUMIFS('Entry Data'!Y:Y,'Entry Data'!AN:AN,B34&amp;$F$1&amp;$S$4&amp;$Q$3&amp;$M$2)</f>
        <v>0</v>
      </c>
      <c r="T34" s="173">
        <f t="shared" si="2"/>
        <v>0</v>
      </c>
      <c r="U34" s="196">
        <f t="shared" si="0"/>
        <v>0</v>
      </c>
      <c r="V34" s="197">
        <f t="shared" si="1"/>
        <v>0</v>
      </c>
      <c r="W34" s="197">
        <f t="shared" si="3"/>
        <v>0</v>
      </c>
    </row>
    <row r="35" spans="1:23" hidden="1" x14ac:dyDescent="0.3">
      <c r="A35" s="76">
        <v>29</v>
      </c>
      <c r="B35" s="82" t="str">
        <f>'Master Driver'!B33</f>
        <v>Muchammad</v>
      </c>
      <c r="C35" s="164">
        <f>'Master Driver'!C33</f>
        <v>43110</v>
      </c>
      <c r="D35" s="174">
        <f>SUMIFS('Master Driver'!E:E,'Master Driver'!B:B,SS!B35)</f>
        <v>3275000</v>
      </c>
      <c r="E35" s="198">
        <f>SUMIFS('Entry Data'!Y:Y,'Entry Data'!AC:AC,SS!B35)</f>
        <v>4136650</v>
      </c>
      <c r="F35" s="170">
        <f>SUMIFS('Entry Data'!Y:Y,'Entry Data'!AN:AN,B35&amp;$F$1&amp;$F$4&amp;$F$3&amp;$F$2)</f>
        <v>0</v>
      </c>
      <c r="G35" s="171">
        <f>SUMIFS('Entry Data'!Y:Y,'Entry Data'!AN:AN,B35&amp;$F$1&amp;$G$4&amp;$F$3&amp;$F$2)</f>
        <v>0</v>
      </c>
      <c r="H35" s="171">
        <f>SUMIFS('Entry Data'!Y:Y,'Entry Data'!AN:AN,B35&amp;$F$1&amp;$H$4&amp;$F$3&amp;$F$2)</f>
        <v>0</v>
      </c>
      <c r="I35" s="171">
        <f>SUMIFS('Entry Data'!Y:Y,'Entry Data'!AN:AN,B35&amp;$F$1&amp;$I$4&amp;$F$3&amp;$F$2)</f>
        <v>0</v>
      </c>
      <c r="J35" s="171">
        <f>SUMIFS('Entry Data'!Y:Y,'Entry Data'!AN:AN,B35&amp;$F$1&amp;$J$4&amp;$J$3&amp;$F$2)</f>
        <v>0</v>
      </c>
      <c r="K35" s="171">
        <f>SUMIFS('Entry Data'!Y:Y,'Entry Data'!AN:AN,B35&amp;$F$1&amp;$K$4&amp;$J$3&amp;$F$2)</f>
        <v>0</v>
      </c>
      <c r="L35" s="172">
        <f>SUMIFS('Entry Data'!Y:Y,'Entry Data'!AN:AN,B35&amp;$F$1&amp;$L$4&amp;$J$3&amp;$F$2)</f>
        <v>0</v>
      </c>
      <c r="M35" s="170">
        <f>SUMIFS('Entry Data'!Y:Y,'Entry Data'!AN:AN,B35&amp;$F$1&amp;$M$4&amp;$M$3&amp;$M$2)</f>
        <v>0</v>
      </c>
      <c r="N35" s="171">
        <f>SUMIFS('Entry Data'!Y:Y,'Entry Data'!AN:AN,B35&amp;$F$1&amp;$N$4&amp;$M$3&amp;$M$2)</f>
        <v>0</v>
      </c>
      <c r="O35" s="171">
        <f>SUMIFS('Entry Data'!Y:Y,'Entry Data'!AN:AN,B35&amp;$F$1&amp;$O$4&amp;$M$3&amp;$M$2)</f>
        <v>0</v>
      </c>
      <c r="P35" s="171">
        <f>SUMIFS('Entry Data'!Y:Y,'Entry Data'!AN:AN,B35&amp;$F$1&amp;$P$4&amp;$M$3&amp;$M$2)</f>
        <v>0</v>
      </c>
      <c r="Q35" s="171">
        <f>SUMIFS('Entry Data'!Y:Y,'Entry Data'!AN:AN,B35&amp;$F$1&amp;$Q$4&amp;$Q$3&amp;$M$2)</f>
        <v>0</v>
      </c>
      <c r="R35" s="171">
        <f>SUMIFS('Entry Data'!Y:Y,'Entry Data'!AN:AN,B35&amp;$F$1&amp;$R$4&amp;$Q$3&amp;$M$2)</f>
        <v>0</v>
      </c>
      <c r="S35" s="172">
        <f>SUMIFS('Entry Data'!Y:Y,'Entry Data'!AN:AN,B35&amp;$F$1&amp;$S$4&amp;$Q$3&amp;$M$2)</f>
        <v>0</v>
      </c>
      <c r="T35" s="173">
        <f t="shared" si="2"/>
        <v>0</v>
      </c>
      <c r="U35" s="196">
        <f t="shared" si="0"/>
        <v>0</v>
      </c>
      <c r="V35" s="197">
        <f t="shared" si="1"/>
        <v>0</v>
      </c>
      <c r="W35" s="197">
        <f t="shared" si="3"/>
        <v>0</v>
      </c>
    </row>
    <row r="36" spans="1:23" hidden="1" x14ac:dyDescent="0.3">
      <c r="A36" s="76">
        <v>30</v>
      </c>
      <c r="B36" s="82" t="str">
        <f>'Master Driver'!B34</f>
        <v>Budiyono</v>
      </c>
      <c r="C36" s="164">
        <f>'Master Driver'!C34</f>
        <v>43130</v>
      </c>
      <c r="D36" s="174">
        <f>SUMIFS('Master Driver'!E:E,'Master Driver'!B:B,SS!B36)</f>
        <v>3275000</v>
      </c>
      <c r="E36" s="198">
        <f>SUMIFS('Entry Data'!Y:Y,'Entry Data'!AC:AC,SS!B36)</f>
        <v>3482200</v>
      </c>
      <c r="F36" s="170">
        <f>SUMIFS('Entry Data'!Y:Y,'Entry Data'!AN:AN,B36&amp;$F$1&amp;$F$4&amp;$F$3&amp;$F$2)</f>
        <v>0</v>
      </c>
      <c r="G36" s="171">
        <f>SUMIFS('Entry Data'!Y:Y,'Entry Data'!AN:AN,B36&amp;$F$1&amp;$G$4&amp;$F$3&amp;$F$2)</f>
        <v>0</v>
      </c>
      <c r="H36" s="171">
        <f>SUMIFS('Entry Data'!Y:Y,'Entry Data'!AN:AN,B36&amp;$F$1&amp;$H$4&amp;$F$3&amp;$F$2)</f>
        <v>0</v>
      </c>
      <c r="I36" s="171">
        <f>SUMIFS('Entry Data'!Y:Y,'Entry Data'!AN:AN,B36&amp;$F$1&amp;$I$4&amp;$F$3&amp;$F$2)</f>
        <v>0</v>
      </c>
      <c r="J36" s="171">
        <f>SUMIFS('Entry Data'!Y:Y,'Entry Data'!AN:AN,B36&amp;$F$1&amp;$J$4&amp;$J$3&amp;$F$2)</f>
        <v>0</v>
      </c>
      <c r="K36" s="171">
        <f>SUMIFS('Entry Data'!Y:Y,'Entry Data'!AN:AN,B36&amp;$F$1&amp;$K$4&amp;$J$3&amp;$F$2)</f>
        <v>0</v>
      </c>
      <c r="L36" s="172">
        <f>SUMIFS('Entry Data'!Y:Y,'Entry Data'!AN:AN,B36&amp;$F$1&amp;$L$4&amp;$J$3&amp;$F$2)</f>
        <v>0</v>
      </c>
      <c r="M36" s="170">
        <f>SUMIFS('Entry Data'!Y:Y,'Entry Data'!AN:AN,B36&amp;$F$1&amp;$M$4&amp;$M$3&amp;$M$2)</f>
        <v>0</v>
      </c>
      <c r="N36" s="171">
        <f>SUMIFS('Entry Data'!Y:Y,'Entry Data'!AN:AN,B36&amp;$F$1&amp;$N$4&amp;$M$3&amp;$M$2)</f>
        <v>0</v>
      </c>
      <c r="O36" s="171">
        <f>SUMIFS('Entry Data'!Y:Y,'Entry Data'!AN:AN,B36&amp;$F$1&amp;$O$4&amp;$M$3&amp;$M$2)</f>
        <v>0</v>
      </c>
      <c r="P36" s="171">
        <f>SUMIFS('Entry Data'!Y:Y,'Entry Data'!AN:AN,B36&amp;$F$1&amp;$P$4&amp;$M$3&amp;$M$2)</f>
        <v>0</v>
      </c>
      <c r="Q36" s="171">
        <f>SUMIFS('Entry Data'!Y:Y,'Entry Data'!AN:AN,B36&amp;$F$1&amp;$Q$4&amp;$Q$3&amp;$M$2)</f>
        <v>0</v>
      </c>
      <c r="R36" s="171">
        <f>SUMIFS('Entry Data'!Y:Y,'Entry Data'!AN:AN,B36&amp;$F$1&amp;$R$4&amp;$Q$3&amp;$M$2)</f>
        <v>0</v>
      </c>
      <c r="S36" s="172">
        <f>SUMIFS('Entry Data'!Y:Y,'Entry Data'!AN:AN,B36&amp;$F$1&amp;$S$4&amp;$Q$3&amp;$M$2)</f>
        <v>0</v>
      </c>
      <c r="T36" s="173">
        <f t="shared" si="2"/>
        <v>0</v>
      </c>
      <c r="U36" s="196">
        <f t="shared" si="0"/>
        <v>0</v>
      </c>
      <c r="V36" s="197">
        <f t="shared" si="1"/>
        <v>0</v>
      </c>
      <c r="W36" s="197">
        <f t="shared" si="3"/>
        <v>0</v>
      </c>
    </row>
    <row r="37" spans="1:23" hidden="1" x14ac:dyDescent="0.3">
      <c r="A37" s="76">
        <v>31</v>
      </c>
      <c r="B37" s="82" t="str">
        <f>'Master Driver'!B35</f>
        <v>Kosmas DN</v>
      </c>
      <c r="C37" s="164">
        <f>'Master Driver'!C35</f>
        <v>43160</v>
      </c>
      <c r="D37" s="174">
        <f>SUMIFS('Master Driver'!E:E,'Master Driver'!B:B,SS!B37)</f>
        <v>3275000</v>
      </c>
      <c r="E37" s="198">
        <f>SUMIFS('Entry Data'!Y:Y,'Entry Data'!AC:AC,SS!B37)</f>
        <v>285650</v>
      </c>
      <c r="F37" s="170">
        <f>SUMIFS('Entry Data'!Y:Y,'Entry Data'!AN:AN,B37&amp;$F$1&amp;$F$4&amp;$F$3&amp;$F$2)</f>
        <v>0</v>
      </c>
      <c r="G37" s="171">
        <f>SUMIFS('Entry Data'!Y:Y,'Entry Data'!AN:AN,B37&amp;$F$1&amp;$G$4&amp;$F$3&amp;$F$2)</f>
        <v>0</v>
      </c>
      <c r="H37" s="171">
        <f>SUMIFS('Entry Data'!Y:Y,'Entry Data'!AN:AN,B37&amp;$F$1&amp;$H$4&amp;$F$3&amp;$F$2)</f>
        <v>0</v>
      </c>
      <c r="I37" s="171">
        <f>SUMIFS('Entry Data'!Y:Y,'Entry Data'!AN:AN,B37&amp;$F$1&amp;$I$4&amp;$F$3&amp;$F$2)</f>
        <v>0</v>
      </c>
      <c r="J37" s="171">
        <f>SUMIFS('Entry Data'!Y:Y,'Entry Data'!AN:AN,B37&amp;$F$1&amp;$J$4&amp;$J$3&amp;$F$2)</f>
        <v>0</v>
      </c>
      <c r="K37" s="171">
        <f>SUMIFS('Entry Data'!Y:Y,'Entry Data'!AN:AN,B37&amp;$F$1&amp;$K$4&amp;$J$3&amp;$F$2)</f>
        <v>0</v>
      </c>
      <c r="L37" s="172">
        <f>SUMIFS('Entry Data'!Y:Y,'Entry Data'!AN:AN,B37&amp;$F$1&amp;$L$4&amp;$J$3&amp;$F$2)</f>
        <v>0</v>
      </c>
      <c r="M37" s="170">
        <f>SUMIFS('Entry Data'!Y:Y,'Entry Data'!AN:AN,B37&amp;$F$1&amp;$M$4&amp;$M$3&amp;$M$2)</f>
        <v>0</v>
      </c>
      <c r="N37" s="171">
        <f>SUMIFS('Entry Data'!Y:Y,'Entry Data'!AN:AN,B37&amp;$F$1&amp;$N$4&amp;$M$3&amp;$M$2)</f>
        <v>0</v>
      </c>
      <c r="O37" s="171">
        <f>SUMIFS('Entry Data'!Y:Y,'Entry Data'!AN:AN,B37&amp;$F$1&amp;$O$4&amp;$M$3&amp;$M$2)</f>
        <v>0</v>
      </c>
      <c r="P37" s="171">
        <f>SUMIFS('Entry Data'!Y:Y,'Entry Data'!AN:AN,B37&amp;$F$1&amp;$P$4&amp;$M$3&amp;$M$2)</f>
        <v>0</v>
      </c>
      <c r="Q37" s="171">
        <f>SUMIFS('Entry Data'!Y:Y,'Entry Data'!AN:AN,B37&amp;$F$1&amp;$Q$4&amp;$Q$3&amp;$M$2)</f>
        <v>0</v>
      </c>
      <c r="R37" s="171">
        <f>SUMIFS('Entry Data'!Y:Y,'Entry Data'!AN:AN,B37&amp;$F$1&amp;$R$4&amp;$Q$3&amp;$M$2)</f>
        <v>0</v>
      </c>
      <c r="S37" s="172">
        <f>SUMIFS('Entry Data'!Y:Y,'Entry Data'!AN:AN,B37&amp;$F$1&amp;$S$4&amp;$Q$3&amp;$M$2)</f>
        <v>0</v>
      </c>
      <c r="T37" s="173">
        <f t="shared" si="2"/>
        <v>0</v>
      </c>
      <c r="U37" s="196">
        <f t="shared" si="0"/>
        <v>0</v>
      </c>
      <c r="V37" s="197">
        <f t="shared" si="1"/>
        <v>0</v>
      </c>
      <c r="W37" s="197">
        <f t="shared" si="3"/>
        <v>0</v>
      </c>
    </row>
    <row r="38" spans="1:23" x14ac:dyDescent="0.3">
      <c r="A38" s="76">
        <v>32</v>
      </c>
      <c r="B38" s="82" t="str">
        <f>'Master Driver'!B36</f>
        <v>Yudianto</v>
      </c>
      <c r="C38" s="164">
        <f>'Master Driver'!C36</f>
        <v>43168</v>
      </c>
      <c r="D38" s="174">
        <f>SUMIFS('Master Driver'!E:E,'Master Driver'!B:B,SS!B38)</f>
        <v>3275000</v>
      </c>
      <c r="E38" s="198">
        <f>SUMIFS('Entry Data'!Y:Y,'Entry Data'!AC:AC,SS!B38)</f>
        <v>3776550</v>
      </c>
      <c r="F38" s="170">
        <f>SUMIFS('Entry Data'!Y:Y,'Entry Data'!AN:AN,B38&amp;$F$1&amp;$F$4&amp;$F$3&amp;$F$2)</f>
        <v>100000</v>
      </c>
      <c r="G38" s="171">
        <f>SUMIFS('Entry Data'!Y:Y,'Entry Data'!AN:AN,B38&amp;$F$1&amp;$G$4&amp;$F$3&amp;$F$2)</f>
        <v>27650</v>
      </c>
      <c r="H38" s="171">
        <f>SUMIFS('Entry Data'!Y:Y,'Entry Data'!AN:AN,B38&amp;$F$1&amp;$H$4&amp;$F$3&amp;$F$2)</f>
        <v>30800</v>
      </c>
      <c r="I38" s="171">
        <f>SUMIFS('Entry Data'!Y:Y,'Entry Data'!AN:AN,B38&amp;$F$1&amp;$I$4&amp;$F$3&amp;$F$2)</f>
        <v>0</v>
      </c>
      <c r="J38" s="171">
        <f>SUMIFS('Entry Data'!Y:Y,'Entry Data'!AN:AN,B38&amp;$F$1&amp;$J$4&amp;$J$3&amp;$F$2)</f>
        <v>0</v>
      </c>
      <c r="K38" s="171">
        <f>SUMIFS('Entry Data'!Y:Y,'Entry Data'!AN:AN,B38&amp;$F$1&amp;$K$4&amp;$J$3&amp;$F$2)</f>
        <v>0</v>
      </c>
      <c r="L38" s="172">
        <f>SUMIFS('Entry Data'!Y:Y,'Entry Data'!AN:AN,B38&amp;$F$1&amp;$L$4&amp;$J$3&amp;$F$2)</f>
        <v>0</v>
      </c>
      <c r="M38" s="170">
        <f>SUMIFS('Entry Data'!Y:Y,'Entry Data'!AN:AN,B38&amp;$F$1&amp;$M$4&amp;$M$3&amp;$M$2)</f>
        <v>0</v>
      </c>
      <c r="N38" s="171">
        <f>SUMIFS('Entry Data'!Y:Y,'Entry Data'!AN:AN,B38&amp;$F$1&amp;$N$4&amp;$M$3&amp;$M$2)</f>
        <v>0</v>
      </c>
      <c r="O38" s="171">
        <f>SUMIFS('Entry Data'!Y:Y,'Entry Data'!AN:AN,B38&amp;$F$1&amp;$O$4&amp;$M$3&amp;$M$2)</f>
        <v>0</v>
      </c>
      <c r="P38" s="171">
        <f>SUMIFS('Entry Data'!Y:Y,'Entry Data'!AN:AN,B38&amp;$F$1&amp;$P$4&amp;$M$3&amp;$M$2)</f>
        <v>0</v>
      </c>
      <c r="Q38" s="171">
        <f>SUMIFS('Entry Data'!Y:Y,'Entry Data'!AN:AN,B38&amp;$F$1&amp;$Q$4&amp;$Q$3&amp;$M$2)</f>
        <v>0</v>
      </c>
      <c r="R38" s="171">
        <f>SUMIFS('Entry Data'!Y:Y,'Entry Data'!AN:AN,B38&amp;$F$1&amp;$R$4&amp;$Q$3&amp;$M$2)</f>
        <v>0</v>
      </c>
      <c r="S38" s="172">
        <f>SUMIFS('Entry Data'!Y:Y,'Entry Data'!AN:AN,B38&amp;$F$1&amp;$S$4&amp;$Q$3&amp;$M$2)</f>
        <v>0</v>
      </c>
      <c r="T38" s="173">
        <f t="shared" si="2"/>
        <v>158450</v>
      </c>
      <c r="U38" s="196">
        <f t="shared" si="0"/>
        <v>4.1956282850750024E-2</v>
      </c>
      <c r="V38" s="197">
        <f t="shared" si="1"/>
        <v>137406.82633620632</v>
      </c>
      <c r="W38" s="197">
        <f t="shared" si="3"/>
        <v>295856.82633620629</v>
      </c>
    </row>
    <row r="39" spans="1:23" hidden="1" x14ac:dyDescent="0.3">
      <c r="A39" s="76">
        <v>33</v>
      </c>
      <c r="B39" s="82" t="str">
        <f>'Master Driver'!B37</f>
        <v>Bustam</v>
      </c>
      <c r="C39" s="164">
        <f>'Master Driver'!C37</f>
        <v>43191</v>
      </c>
      <c r="D39" s="174">
        <f>SUMIFS('Master Driver'!E:E,'Master Driver'!B:B,SS!B39)</f>
        <v>3275000</v>
      </c>
      <c r="E39" s="198">
        <f>SUMIFS('Entry Data'!Y:Y,'Entry Data'!AC:AC,SS!B39)</f>
        <v>393300</v>
      </c>
      <c r="F39" s="170">
        <f>SUMIFS('Entry Data'!Y:Y,'Entry Data'!AN:AN,B39&amp;$F$1&amp;$F$4&amp;$F$3&amp;$F$2)</f>
        <v>0</v>
      </c>
      <c r="G39" s="171">
        <f>SUMIFS('Entry Data'!Y:Y,'Entry Data'!AN:AN,B39&amp;$F$1&amp;$G$4&amp;$F$3&amp;$F$2)</f>
        <v>0</v>
      </c>
      <c r="H39" s="171">
        <f>SUMIFS('Entry Data'!Y:Y,'Entry Data'!AN:AN,B39&amp;$F$1&amp;$H$4&amp;$F$3&amp;$F$2)</f>
        <v>0</v>
      </c>
      <c r="I39" s="171">
        <f>SUMIFS('Entry Data'!Y:Y,'Entry Data'!AN:AN,B39&amp;$F$1&amp;$I$4&amp;$F$3&amp;$F$2)</f>
        <v>0</v>
      </c>
      <c r="J39" s="171">
        <f>SUMIFS('Entry Data'!Y:Y,'Entry Data'!AN:AN,B39&amp;$F$1&amp;$J$4&amp;$J$3&amp;$F$2)</f>
        <v>0</v>
      </c>
      <c r="K39" s="171">
        <f>SUMIFS('Entry Data'!Y:Y,'Entry Data'!AN:AN,B39&amp;$F$1&amp;$K$4&amp;$J$3&amp;$F$2)</f>
        <v>0</v>
      </c>
      <c r="L39" s="172">
        <f>SUMIFS('Entry Data'!Y:Y,'Entry Data'!AN:AN,B39&amp;$F$1&amp;$L$4&amp;$J$3&amp;$F$2)</f>
        <v>0</v>
      </c>
      <c r="M39" s="170">
        <f>SUMIFS('Entry Data'!Y:Y,'Entry Data'!AN:AN,B39&amp;$F$1&amp;$M$4&amp;$M$3&amp;$M$2)</f>
        <v>0</v>
      </c>
      <c r="N39" s="171">
        <f>SUMIFS('Entry Data'!Y:Y,'Entry Data'!AN:AN,B39&amp;$F$1&amp;$N$4&amp;$M$3&amp;$M$2)</f>
        <v>0</v>
      </c>
      <c r="O39" s="171">
        <f>SUMIFS('Entry Data'!Y:Y,'Entry Data'!AN:AN,B39&amp;$F$1&amp;$O$4&amp;$M$3&amp;$M$2)</f>
        <v>0</v>
      </c>
      <c r="P39" s="171">
        <f>SUMIFS('Entry Data'!Y:Y,'Entry Data'!AN:AN,B39&amp;$F$1&amp;$P$4&amp;$M$3&amp;$M$2)</f>
        <v>0</v>
      </c>
      <c r="Q39" s="171">
        <f>SUMIFS('Entry Data'!Y:Y,'Entry Data'!AN:AN,B39&amp;$F$1&amp;$Q$4&amp;$Q$3&amp;$M$2)</f>
        <v>0</v>
      </c>
      <c r="R39" s="171">
        <f>SUMIFS('Entry Data'!Y:Y,'Entry Data'!AN:AN,B39&amp;$F$1&amp;$R$4&amp;$Q$3&amp;$M$2)</f>
        <v>0</v>
      </c>
      <c r="S39" s="172">
        <f>SUMIFS('Entry Data'!Y:Y,'Entry Data'!AN:AN,B39&amp;$F$1&amp;$S$4&amp;$Q$3&amp;$M$2)</f>
        <v>0</v>
      </c>
      <c r="T39" s="173">
        <f t="shared" si="2"/>
        <v>0</v>
      </c>
      <c r="U39" s="196">
        <f t="shared" ref="U39:U65" si="4">IFERROR((T39*100%/E39),"")</f>
        <v>0</v>
      </c>
      <c r="V39" s="197">
        <f t="shared" ref="V39:V65" si="5">IFERROR((D39*U39),"")</f>
        <v>0</v>
      </c>
      <c r="W39" s="197">
        <f t="shared" si="3"/>
        <v>0</v>
      </c>
    </row>
    <row r="40" spans="1:23" hidden="1" x14ac:dyDescent="0.3">
      <c r="A40" s="76">
        <v>34</v>
      </c>
      <c r="B40" s="82" t="str">
        <f>'Master Driver'!B38</f>
        <v>Imbran Husain</v>
      </c>
      <c r="C40" s="164">
        <f>'Master Driver'!C38</f>
        <v>43297</v>
      </c>
      <c r="D40" s="174">
        <f>SUMIFS('Master Driver'!E:E,'Master Driver'!B:B,SS!B40)</f>
        <v>3275000</v>
      </c>
      <c r="E40" s="198">
        <f>SUMIFS('Entry Data'!Y:Y,'Entry Data'!AC:AC,SS!B40)</f>
        <v>3201400</v>
      </c>
      <c r="F40" s="170">
        <f>SUMIFS('Entry Data'!Y:Y,'Entry Data'!AN:AN,B40&amp;$F$1&amp;$F$4&amp;$F$3&amp;$F$2)</f>
        <v>0</v>
      </c>
      <c r="G40" s="171">
        <f>SUMIFS('Entry Data'!Y:Y,'Entry Data'!AN:AN,B40&amp;$F$1&amp;$G$4&amp;$F$3&amp;$F$2)</f>
        <v>0</v>
      </c>
      <c r="H40" s="171">
        <f>SUMIFS('Entry Data'!Y:Y,'Entry Data'!AN:AN,B40&amp;$F$1&amp;$H$4&amp;$F$3&amp;$F$2)</f>
        <v>0</v>
      </c>
      <c r="I40" s="171">
        <f>SUMIFS('Entry Data'!Y:Y,'Entry Data'!AN:AN,B40&amp;$F$1&amp;$I$4&amp;$F$3&amp;$F$2)</f>
        <v>0</v>
      </c>
      <c r="J40" s="171">
        <f>SUMIFS('Entry Data'!Y:Y,'Entry Data'!AN:AN,B40&amp;$F$1&amp;$J$4&amp;$J$3&amp;$F$2)</f>
        <v>0</v>
      </c>
      <c r="K40" s="171">
        <f>SUMIFS('Entry Data'!Y:Y,'Entry Data'!AN:AN,B40&amp;$F$1&amp;$K$4&amp;$J$3&amp;$F$2)</f>
        <v>0</v>
      </c>
      <c r="L40" s="172">
        <f>SUMIFS('Entry Data'!Y:Y,'Entry Data'!AN:AN,B40&amp;$F$1&amp;$L$4&amp;$J$3&amp;$F$2)</f>
        <v>0</v>
      </c>
      <c r="M40" s="170">
        <f>SUMIFS('Entry Data'!Y:Y,'Entry Data'!AN:AN,B40&amp;$F$1&amp;$M$4&amp;$M$3&amp;$M$2)</f>
        <v>0</v>
      </c>
      <c r="N40" s="171">
        <f>SUMIFS('Entry Data'!Y:Y,'Entry Data'!AN:AN,B40&amp;$F$1&amp;$N$4&amp;$M$3&amp;$M$2)</f>
        <v>0</v>
      </c>
      <c r="O40" s="171">
        <f>SUMIFS('Entry Data'!Y:Y,'Entry Data'!AN:AN,B40&amp;$F$1&amp;$O$4&amp;$M$3&amp;$M$2)</f>
        <v>0</v>
      </c>
      <c r="P40" s="171">
        <f>SUMIFS('Entry Data'!Y:Y,'Entry Data'!AN:AN,B40&amp;$F$1&amp;$P$4&amp;$M$3&amp;$M$2)</f>
        <v>0</v>
      </c>
      <c r="Q40" s="171">
        <f>SUMIFS('Entry Data'!Y:Y,'Entry Data'!AN:AN,B40&amp;$F$1&amp;$Q$4&amp;$Q$3&amp;$M$2)</f>
        <v>0</v>
      </c>
      <c r="R40" s="171">
        <f>SUMIFS('Entry Data'!Y:Y,'Entry Data'!AN:AN,B40&amp;$F$1&amp;$R$4&amp;$Q$3&amp;$M$2)</f>
        <v>0</v>
      </c>
      <c r="S40" s="172">
        <f>SUMIFS('Entry Data'!Y:Y,'Entry Data'!AN:AN,B40&amp;$F$1&amp;$S$4&amp;$Q$3&amp;$M$2)</f>
        <v>0</v>
      </c>
      <c r="T40" s="173">
        <f t="shared" si="2"/>
        <v>0</v>
      </c>
      <c r="U40" s="196">
        <f t="shared" si="4"/>
        <v>0</v>
      </c>
      <c r="V40" s="197">
        <f t="shared" si="5"/>
        <v>0</v>
      </c>
      <c r="W40" s="197">
        <f t="shared" si="3"/>
        <v>0</v>
      </c>
    </row>
    <row r="41" spans="1:23" x14ac:dyDescent="0.3">
      <c r="A41" s="76">
        <v>35</v>
      </c>
      <c r="B41" s="82" t="str">
        <f>'Master Driver'!B39</f>
        <v>Muhlis</v>
      </c>
      <c r="C41" s="164">
        <f>'Master Driver'!C39</f>
        <v>43301</v>
      </c>
      <c r="D41" s="174">
        <f>SUMIFS('Master Driver'!E:E,'Master Driver'!B:B,SS!B41)</f>
        <v>3275000</v>
      </c>
      <c r="E41" s="198">
        <f>SUMIFS('Entry Data'!Y:Y,'Entry Data'!AC:AC,SS!B41)</f>
        <v>4026800</v>
      </c>
      <c r="F41" s="170">
        <f>SUMIFS('Entry Data'!Y:Y,'Entry Data'!AN:AN,B41&amp;$F$1&amp;$F$4&amp;$F$3&amp;$F$2)</f>
        <v>75000</v>
      </c>
      <c r="G41" s="171">
        <f>SUMIFS('Entry Data'!Y:Y,'Entry Data'!AN:AN,B41&amp;$F$1&amp;$G$4&amp;$F$3&amp;$F$2)</f>
        <v>0</v>
      </c>
      <c r="H41" s="171">
        <f>SUMIFS('Entry Data'!Y:Y,'Entry Data'!AN:AN,B41&amp;$F$1&amp;$H$4&amp;$F$3&amp;$F$2)</f>
        <v>0</v>
      </c>
      <c r="I41" s="171">
        <f>SUMIFS('Entry Data'!Y:Y,'Entry Data'!AN:AN,B41&amp;$F$1&amp;$I$4&amp;$F$3&amp;$F$2)</f>
        <v>0</v>
      </c>
      <c r="J41" s="171">
        <f>SUMIFS('Entry Data'!Y:Y,'Entry Data'!AN:AN,B41&amp;$F$1&amp;$J$4&amp;$J$3&amp;$F$2)</f>
        <v>0</v>
      </c>
      <c r="K41" s="171">
        <f>SUMIFS('Entry Data'!Y:Y,'Entry Data'!AN:AN,B41&amp;$F$1&amp;$K$4&amp;$J$3&amp;$F$2)</f>
        <v>0</v>
      </c>
      <c r="L41" s="172">
        <f>SUMIFS('Entry Data'!Y:Y,'Entry Data'!AN:AN,B41&amp;$F$1&amp;$L$4&amp;$J$3&amp;$F$2)</f>
        <v>0</v>
      </c>
      <c r="M41" s="170">
        <f>SUMIFS('Entry Data'!Y:Y,'Entry Data'!AN:AN,B41&amp;$F$1&amp;$M$4&amp;$M$3&amp;$M$2)</f>
        <v>0</v>
      </c>
      <c r="N41" s="171">
        <f>SUMIFS('Entry Data'!Y:Y,'Entry Data'!AN:AN,B41&amp;$F$1&amp;$N$4&amp;$M$3&amp;$M$2)</f>
        <v>0</v>
      </c>
      <c r="O41" s="171">
        <f>SUMIFS('Entry Data'!Y:Y,'Entry Data'!AN:AN,B41&amp;$F$1&amp;$O$4&amp;$M$3&amp;$M$2)</f>
        <v>0</v>
      </c>
      <c r="P41" s="171">
        <f>SUMIFS('Entry Data'!Y:Y,'Entry Data'!AN:AN,B41&amp;$F$1&amp;$P$4&amp;$M$3&amp;$M$2)</f>
        <v>0</v>
      </c>
      <c r="Q41" s="171">
        <f>SUMIFS('Entry Data'!Y:Y,'Entry Data'!AN:AN,B41&amp;$F$1&amp;$Q$4&amp;$Q$3&amp;$M$2)</f>
        <v>0</v>
      </c>
      <c r="R41" s="171">
        <f>SUMIFS('Entry Data'!Y:Y,'Entry Data'!AN:AN,B41&amp;$F$1&amp;$R$4&amp;$Q$3&amp;$M$2)</f>
        <v>0</v>
      </c>
      <c r="S41" s="172">
        <f>SUMIFS('Entry Data'!Y:Y,'Entry Data'!AN:AN,B41&amp;$F$1&amp;$S$4&amp;$Q$3&amp;$M$2)</f>
        <v>0</v>
      </c>
      <c r="T41" s="173">
        <f t="shared" si="2"/>
        <v>75000</v>
      </c>
      <c r="U41" s="196">
        <f t="shared" si="4"/>
        <v>1.8625211085725638E-2</v>
      </c>
      <c r="V41" s="197">
        <f t="shared" si="5"/>
        <v>60997.566305751461</v>
      </c>
      <c r="W41" s="197">
        <f t="shared" si="3"/>
        <v>135997.56630575145</v>
      </c>
    </row>
    <row r="42" spans="1:23" hidden="1" x14ac:dyDescent="0.3">
      <c r="A42" s="76">
        <v>36</v>
      </c>
      <c r="B42" s="82" t="str">
        <f>'Master Driver'!B40</f>
        <v>Ico Rianto</v>
      </c>
      <c r="C42" s="164">
        <f>'Master Driver'!C40</f>
        <v>43301</v>
      </c>
      <c r="D42" s="174">
        <f>SUMIFS('Master Driver'!E:E,'Master Driver'!B:B,SS!B42)</f>
        <v>3275000</v>
      </c>
      <c r="E42" s="198">
        <f>SUMIFS('Entry Data'!Y:Y,'Entry Data'!AC:AC,SS!B42)</f>
        <v>3466150</v>
      </c>
      <c r="F42" s="170">
        <f>SUMIFS('Entry Data'!Y:Y,'Entry Data'!AN:AN,B42&amp;$F$1&amp;$F$4&amp;$F$3&amp;$F$2)</f>
        <v>0</v>
      </c>
      <c r="G42" s="171">
        <f>SUMIFS('Entry Data'!Y:Y,'Entry Data'!AN:AN,B42&amp;$F$1&amp;$G$4&amp;$F$3&amp;$F$2)</f>
        <v>0</v>
      </c>
      <c r="H42" s="171">
        <f>SUMIFS('Entry Data'!Y:Y,'Entry Data'!AN:AN,B42&amp;$F$1&amp;$H$4&amp;$F$3&amp;$F$2)</f>
        <v>0</v>
      </c>
      <c r="I42" s="171">
        <f>SUMIFS('Entry Data'!Y:Y,'Entry Data'!AN:AN,B42&amp;$F$1&amp;$I$4&amp;$F$3&amp;$F$2)</f>
        <v>0</v>
      </c>
      <c r="J42" s="171">
        <f>SUMIFS('Entry Data'!Y:Y,'Entry Data'!AN:AN,B42&amp;$F$1&amp;$J$4&amp;$J$3&amp;$F$2)</f>
        <v>0</v>
      </c>
      <c r="K42" s="171">
        <f>SUMIFS('Entry Data'!Y:Y,'Entry Data'!AN:AN,B42&amp;$F$1&amp;$K$4&amp;$J$3&amp;$F$2)</f>
        <v>0</v>
      </c>
      <c r="L42" s="172">
        <f>SUMIFS('Entry Data'!Y:Y,'Entry Data'!AN:AN,B42&amp;$F$1&amp;$L$4&amp;$J$3&amp;$F$2)</f>
        <v>0</v>
      </c>
      <c r="M42" s="170">
        <f>SUMIFS('Entry Data'!Y:Y,'Entry Data'!AN:AN,B42&amp;$F$1&amp;$M$4&amp;$M$3&amp;$M$2)</f>
        <v>0</v>
      </c>
      <c r="N42" s="171">
        <f>SUMIFS('Entry Data'!Y:Y,'Entry Data'!AN:AN,B42&amp;$F$1&amp;$N$4&amp;$M$3&amp;$M$2)</f>
        <v>0</v>
      </c>
      <c r="O42" s="171">
        <f>SUMIFS('Entry Data'!Y:Y,'Entry Data'!AN:AN,B42&amp;$F$1&amp;$O$4&amp;$M$3&amp;$M$2)</f>
        <v>0</v>
      </c>
      <c r="P42" s="171">
        <f>SUMIFS('Entry Data'!Y:Y,'Entry Data'!AN:AN,B42&amp;$F$1&amp;$P$4&amp;$M$3&amp;$M$2)</f>
        <v>0</v>
      </c>
      <c r="Q42" s="171">
        <f>SUMIFS('Entry Data'!Y:Y,'Entry Data'!AN:AN,B42&amp;$F$1&amp;$Q$4&amp;$Q$3&amp;$M$2)</f>
        <v>0</v>
      </c>
      <c r="R42" s="171">
        <f>SUMIFS('Entry Data'!Y:Y,'Entry Data'!AN:AN,B42&amp;$F$1&amp;$R$4&amp;$Q$3&amp;$M$2)</f>
        <v>0</v>
      </c>
      <c r="S42" s="172">
        <f>SUMIFS('Entry Data'!Y:Y,'Entry Data'!AN:AN,B42&amp;$F$1&amp;$S$4&amp;$Q$3&amp;$M$2)</f>
        <v>0</v>
      </c>
      <c r="T42" s="173">
        <f t="shared" si="2"/>
        <v>0</v>
      </c>
      <c r="U42" s="196">
        <f t="shared" si="4"/>
        <v>0</v>
      </c>
      <c r="V42" s="197">
        <f t="shared" si="5"/>
        <v>0</v>
      </c>
      <c r="W42" s="197">
        <f t="shared" si="3"/>
        <v>0</v>
      </c>
    </row>
    <row r="43" spans="1:23" hidden="1" x14ac:dyDescent="0.3">
      <c r="A43" s="76">
        <v>37</v>
      </c>
      <c r="B43" s="82" t="str">
        <f>'Master Driver'!B41</f>
        <v>Redho Dwi Agonta</v>
      </c>
      <c r="C43" s="164">
        <f>'Master Driver'!C41</f>
        <v>43306</v>
      </c>
      <c r="D43" s="174">
        <f>SUMIFS('Master Driver'!E:E,'Master Driver'!B:B,SS!B43)</f>
        <v>3275000</v>
      </c>
      <c r="E43" s="198">
        <f>SUMIFS('Entry Data'!Y:Y,'Entry Data'!AC:AC,SS!B43)</f>
        <v>2083500</v>
      </c>
      <c r="F43" s="170">
        <f>SUMIFS('Entry Data'!Y:Y,'Entry Data'!AN:AN,B43&amp;$F$1&amp;$F$4&amp;$F$3&amp;$F$2)</f>
        <v>0</v>
      </c>
      <c r="G43" s="171">
        <f>SUMIFS('Entry Data'!Y:Y,'Entry Data'!AN:AN,B43&amp;$F$1&amp;$G$4&amp;$F$3&amp;$F$2)</f>
        <v>0</v>
      </c>
      <c r="H43" s="171">
        <f>SUMIFS('Entry Data'!Y:Y,'Entry Data'!AN:AN,B43&amp;$F$1&amp;$H$4&amp;$F$3&amp;$F$2)</f>
        <v>0</v>
      </c>
      <c r="I43" s="171">
        <f>SUMIFS('Entry Data'!Y:Y,'Entry Data'!AN:AN,B43&amp;$F$1&amp;$I$4&amp;$F$3&amp;$F$2)</f>
        <v>0</v>
      </c>
      <c r="J43" s="171">
        <f>SUMIFS('Entry Data'!Y:Y,'Entry Data'!AN:AN,B43&amp;$F$1&amp;$J$4&amp;$J$3&amp;$F$2)</f>
        <v>0</v>
      </c>
      <c r="K43" s="171">
        <f>SUMIFS('Entry Data'!Y:Y,'Entry Data'!AN:AN,B43&amp;$F$1&amp;$K$4&amp;$J$3&amp;$F$2)</f>
        <v>0</v>
      </c>
      <c r="L43" s="172">
        <f>SUMIFS('Entry Data'!Y:Y,'Entry Data'!AN:AN,B43&amp;$F$1&amp;$L$4&amp;$J$3&amp;$F$2)</f>
        <v>0</v>
      </c>
      <c r="M43" s="170">
        <f>SUMIFS('Entry Data'!Y:Y,'Entry Data'!AN:AN,B43&amp;$F$1&amp;$M$4&amp;$M$3&amp;$M$2)</f>
        <v>0</v>
      </c>
      <c r="N43" s="171">
        <f>SUMIFS('Entry Data'!Y:Y,'Entry Data'!AN:AN,B43&amp;$F$1&amp;$N$4&amp;$M$3&amp;$M$2)</f>
        <v>0</v>
      </c>
      <c r="O43" s="171">
        <f>SUMIFS('Entry Data'!Y:Y,'Entry Data'!AN:AN,B43&amp;$F$1&amp;$O$4&amp;$M$3&amp;$M$2)</f>
        <v>0</v>
      </c>
      <c r="P43" s="171">
        <f>SUMIFS('Entry Data'!Y:Y,'Entry Data'!AN:AN,B43&amp;$F$1&amp;$P$4&amp;$M$3&amp;$M$2)</f>
        <v>0</v>
      </c>
      <c r="Q43" s="171">
        <f>SUMIFS('Entry Data'!Y:Y,'Entry Data'!AN:AN,B43&amp;$F$1&amp;$Q$4&amp;$Q$3&amp;$M$2)</f>
        <v>0</v>
      </c>
      <c r="R43" s="171">
        <f>SUMIFS('Entry Data'!Y:Y,'Entry Data'!AN:AN,B43&amp;$F$1&amp;$R$4&amp;$Q$3&amp;$M$2)</f>
        <v>0</v>
      </c>
      <c r="S43" s="172">
        <f>SUMIFS('Entry Data'!Y:Y,'Entry Data'!AN:AN,B43&amp;$F$1&amp;$S$4&amp;$Q$3&amp;$M$2)</f>
        <v>0</v>
      </c>
      <c r="T43" s="173">
        <f t="shared" si="2"/>
        <v>0</v>
      </c>
      <c r="U43" s="196">
        <f t="shared" si="4"/>
        <v>0</v>
      </c>
      <c r="V43" s="197">
        <f t="shared" si="5"/>
        <v>0</v>
      </c>
      <c r="W43" s="197">
        <f t="shared" si="3"/>
        <v>0</v>
      </c>
    </row>
    <row r="44" spans="1:23" hidden="1" x14ac:dyDescent="0.3">
      <c r="A44" s="76">
        <v>38</v>
      </c>
      <c r="B44" s="82" t="str">
        <f>'Master Driver'!B42</f>
        <v>Reso Sungkowo</v>
      </c>
      <c r="C44" s="164">
        <f>'Master Driver'!C42</f>
        <v>43317</v>
      </c>
      <c r="D44" s="174">
        <f>SUMIFS('Master Driver'!E:E,'Master Driver'!B:B,SS!B44)</f>
        <v>3275000</v>
      </c>
      <c r="E44" s="198">
        <f>SUMIFS('Entry Data'!Y:Y,'Entry Data'!AC:AC,SS!B44)</f>
        <v>4853400</v>
      </c>
      <c r="F44" s="170">
        <f>SUMIFS('Entry Data'!Y:Y,'Entry Data'!AN:AN,B44&amp;$F$1&amp;$F$4&amp;$F$3&amp;$F$2)</f>
        <v>0</v>
      </c>
      <c r="G44" s="171">
        <f>SUMIFS('Entry Data'!Y:Y,'Entry Data'!AN:AN,B44&amp;$F$1&amp;$G$4&amp;$F$3&amp;$F$2)</f>
        <v>0</v>
      </c>
      <c r="H44" s="171">
        <f>SUMIFS('Entry Data'!Y:Y,'Entry Data'!AN:AN,B44&amp;$F$1&amp;$H$4&amp;$F$3&amp;$F$2)</f>
        <v>0</v>
      </c>
      <c r="I44" s="171">
        <f>SUMIFS('Entry Data'!Y:Y,'Entry Data'!AN:AN,B44&amp;$F$1&amp;$I$4&amp;$F$3&amp;$F$2)</f>
        <v>0</v>
      </c>
      <c r="J44" s="171">
        <f>SUMIFS('Entry Data'!Y:Y,'Entry Data'!AN:AN,B44&amp;$F$1&amp;$J$4&amp;$J$3&amp;$F$2)</f>
        <v>0</v>
      </c>
      <c r="K44" s="171">
        <f>SUMIFS('Entry Data'!Y:Y,'Entry Data'!AN:AN,B44&amp;$F$1&amp;$K$4&amp;$J$3&amp;$F$2)</f>
        <v>0</v>
      </c>
      <c r="L44" s="172">
        <f>SUMIFS('Entry Data'!Y:Y,'Entry Data'!AN:AN,B44&amp;$F$1&amp;$L$4&amp;$J$3&amp;$F$2)</f>
        <v>0</v>
      </c>
      <c r="M44" s="170">
        <f>SUMIFS('Entry Data'!Y:Y,'Entry Data'!AN:AN,B44&amp;$F$1&amp;$M$4&amp;$M$3&amp;$M$2)</f>
        <v>0</v>
      </c>
      <c r="N44" s="171">
        <f>SUMIFS('Entry Data'!Y:Y,'Entry Data'!AN:AN,B44&amp;$F$1&amp;$N$4&amp;$M$3&amp;$M$2)</f>
        <v>0</v>
      </c>
      <c r="O44" s="171">
        <f>SUMIFS('Entry Data'!Y:Y,'Entry Data'!AN:AN,B44&amp;$F$1&amp;$O$4&amp;$M$3&amp;$M$2)</f>
        <v>0</v>
      </c>
      <c r="P44" s="171">
        <f>SUMIFS('Entry Data'!Y:Y,'Entry Data'!AN:AN,B44&amp;$F$1&amp;$P$4&amp;$M$3&amp;$M$2)</f>
        <v>0</v>
      </c>
      <c r="Q44" s="171">
        <f>SUMIFS('Entry Data'!Y:Y,'Entry Data'!AN:AN,B44&amp;$F$1&amp;$Q$4&amp;$Q$3&amp;$M$2)</f>
        <v>0</v>
      </c>
      <c r="R44" s="171">
        <f>SUMIFS('Entry Data'!Y:Y,'Entry Data'!AN:AN,B44&amp;$F$1&amp;$R$4&amp;$Q$3&amp;$M$2)</f>
        <v>0</v>
      </c>
      <c r="S44" s="172">
        <f>SUMIFS('Entry Data'!Y:Y,'Entry Data'!AN:AN,B44&amp;$F$1&amp;$S$4&amp;$Q$3&amp;$M$2)</f>
        <v>0</v>
      </c>
      <c r="T44" s="173">
        <f t="shared" si="2"/>
        <v>0</v>
      </c>
      <c r="U44" s="196">
        <f t="shared" si="4"/>
        <v>0</v>
      </c>
      <c r="V44" s="197">
        <f t="shared" si="5"/>
        <v>0</v>
      </c>
      <c r="W44" s="197">
        <f t="shared" si="3"/>
        <v>0</v>
      </c>
    </row>
    <row r="45" spans="1:23" x14ac:dyDescent="0.3">
      <c r="A45" s="76">
        <v>39</v>
      </c>
      <c r="B45" s="82" t="str">
        <f>'Master Driver'!B43</f>
        <v>Ahmad Saputra</v>
      </c>
      <c r="C45" s="164">
        <f>'Master Driver'!C43</f>
        <v>43321</v>
      </c>
      <c r="D45" s="174">
        <f>SUMIFS('Master Driver'!E:E,'Master Driver'!B:B,SS!B45)</f>
        <v>3275000</v>
      </c>
      <c r="E45" s="198">
        <f>SUMIFS('Entry Data'!Y:Y,'Entry Data'!AC:AC,SS!B45)</f>
        <v>4141200</v>
      </c>
      <c r="F45" s="170">
        <f>SUMIFS('Entry Data'!Y:Y,'Entry Data'!AN:AN,B45&amp;$F$1&amp;$F$4&amp;$F$3&amp;$F$2)</f>
        <v>0</v>
      </c>
      <c r="G45" s="171">
        <f>SUMIFS('Entry Data'!Y:Y,'Entry Data'!AN:AN,B45&amp;$F$1&amp;$G$4&amp;$F$3&amp;$F$2)</f>
        <v>27650</v>
      </c>
      <c r="H45" s="171">
        <f>SUMIFS('Entry Data'!Y:Y,'Entry Data'!AN:AN,B45&amp;$F$1&amp;$H$4&amp;$F$3&amp;$F$2)</f>
        <v>30800</v>
      </c>
      <c r="I45" s="171">
        <f>SUMIFS('Entry Data'!Y:Y,'Entry Data'!AN:AN,B45&amp;$F$1&amp;$I$4&amp;$F$3&amp;$F$2)</f>
        <v>0</v>
      </c>
      <c r="J45" s="171">
        <f>SUMIFS('Entry Data'!Y:Y,'Entry Data'!AN:AN,B45&amp;$F$1&amp;$J$4&amp;$J$3&amp;$F$2)</f>
        <v>0</v>
      </c>
      <c r="K45" s="171">
        <f>SUMIFS('Entry Data'!Y:Y,'Entry Data'!AN:AN,B45&amp;$F$1&amp;$K$4&amp;$J$3&amp;$F$2)</f>
        <v>0</v>
      </c>
      <c r="L45" s="172">
        <f>SUMIFS('Entry Data'!Y:Y,'Entry Data'!AN:AN,B45&amp;$F$1&amp;$L$4&amp;$J$3&amp;$F$2)</f>
        <v>0</v>
      </c>
      <c r="M45" s="170">
        <f>SUMIFS('Entry Data'!Y:Y,'Entry Data'!AN:AN,B45&amp;$F$1&amp;$M$4&amp;$M$3&amp;$M$2)</f>
        <v>0</v>
      </c>
      <c r="N45" s="171">
        <f>SUMIFS('Entry Data'!Y:Y,'Entry Data'!AN:AN,B45&amp;$F$1&amp;$N$4&amp;$M$3&amp;$M$2)</f>
        <v>0</v>
      </c>
      <c r="O45" s="171">
        <f>SUMIFS('Entry Data'!Y:Y,'Entry Data'!AN:AN,B45&amp;$F$1&amp;$O$4&amp;$M$3&amp;$M$2)</f>
        <v>0</v>
      </c>
      <c r="P45" s="171">
        <f>SUMIFS('Entry Data'!Y:Y,'Entry Data'!AN:AN,B45&amp;$F$1&amp;$P$4&amp;$M$3&amp;$M$2)</f>
        <v>0</v>
      </c>
      <c r="Q45" s="171">
        <f>SUMIFS('Entry Data'!Y:Y,'Entry Data'!AN:AN,B45&amp;$F$1&amp;$Q$4&amp;$Q$3&amp;$M$2)</f>
        <v>0</v>
      </c>
      <c r="R45" s="171">
        <f>SUMIFS('Entry Data'!Y:Y,'Entry Data'!AN:AN,B45&amp;$F$1&amp;$R$4&amp;$Q$3&amp;$M$2)</f>
        <v>0</v>
      </c>
      <c r="S45" s="172">
        <f>SUMIFS('Entry Data'!Y:Y,'Entry Data'!AN:AN,B45&amp;$F$1&amp;$S$4&amp;$Q$3&amp;$M$2)</f>
        <v>0</v>
      </c>
      <c r="T45" s="173">
        <f t="shared" si="2"/>
        <v>58450</v>
      </c>
      <c r="U45" s="196">
        <f t="shared" si="4"/>
        <v>1.4114266396213658E-2</v>
      </c>
      <c r="V45" s="197">
        <f t="shared" si="5"/>
        <v>46224.222447599728</v>
      </c>
      <c r="W45" s="197">
        <f t="shared" si="3"/>
        <v>104674.22244759972</v>
      </c>
    </row>
    <row r="46" spans="1:23" hidden="1" x14ac:dyDescent="0.3">
      <c r="A46" s="76">
        <v>40</v>
      </c>
      <c r="B46" s="82" t="str">
        <f>'Master Driver'!B44</f>
        <v>Ahmad Supawi</v>
      </c>
      <c r="C46" s="164">
        <f>'Master Driver'!C44</f>
        <v>43356</v>
      </c>
      <c r="D46" s="174">
        <f>SUMIFS('Master Driver'!E:E,'Master Driver'!B:B,SS!B46)</f>
        <v>3275000</v>
      </c>
      <c r="E46" s="198">
        <f>SUMIFS('Entry Data'!Y:Y,'Entry Data'!AC:AC,SS!B46)</f>
        <v>3169800</v>
      </c>
      <c r="F46" s="170">
        <f>SUMIFS('Entry Data'!Y:Y,'Entry Data'!AN:AN,B46&amp;$F$1&amp;$F$4&amp;$F$3&amp;$F$2)</f>
        <v>0</v>
      </c>
      <c r="G46" s="171">
        <f>SUMIFS('Entry Data'!Y:Y,'Entry Data'!AN:AN,B46&amp;$F$1&amp;$G$4&amp;$F$3&amp;$F$2)</f>
        <v>0</v>
      </c>
      <c r="H46" s="171">
        <f>SUMIFS('Entry Data'!Y:Y,'Entry Data'!AN:AN,B46&amp;$F$1&amp;$H$4&amp;$F$3&amp;$F$2)</f>
        <v>0</v>
      </c>
      <c r="I46" s="171">
        <f>SUMIFS('Entry Data'!Y:Y,'Entry Data'!AN:AN,B46&amp;$F$1&amp;$I$4&amp;$F$3&amp;$F$2)</f>
        <v>0</v>
      </c>
      <c r="J46" s="171">
        <f>SUMIFS('Entry Data'!Y:Y,'Entry Data'!AN:AN,B46&amp;$F$1&amp;$J$4&amp;$J$3&amp;$F$2)</f>
        <v>0</v>
      </c>
      <c r="K46" s="171">
        <f>SUMIFS('Entry Data'!Y:Y,'Entry Data'!AN:AN,B46&amp;$F$1&amp;$K$4&amp;$J$3&amp;$F$2)</f>
        <v>0</v>
      </c>
      <c r="L46" s="172">
        <f>SUMIFS('Entry Data'!Y:Y,'Entry Data'!AN:AN,B46&amp;$F$1&amp;$L$4&amp;$J$3&amp;$F$2)</f>
        <v>0</v>
      </c>
      <c r="M46" s="170">
        <f>SUMIFS('Entry Data'!Y:Y,'Entry Data'!AN:AN,B46&amp;$F$1&amp;$M$4&amp;$M$3&amp;$M$2)</f>
        <v>0</v>
      </c>
      <c r="N46" s="171">
        <f>SUMIFS('Entry Data'!Y:Y,'Entry Data'!AN:AN,B46&amp;$F$1&amp;$N$4&amp;$M$3&amp;$M$2)</f>
        <v>0</v>
      </c>
      <c r="O46" s="171">
        <f>SUMIFS('Entry Data'!Y:Y,'Entry Data'!AN:AN,B46&amp;$F$1&amp;$O$4&amp;$M$3&amp;$M$2)</f>
        <v>0</v>
      </c>
      <c r="P46" s="171">
        <f>SUMIFS('Entry Data'!Y:Y,'Entry Data'!AN:AN,B46&amp;$F$1&amp;$P$4&amp;$M$3&amp;$M$2)</f>
        <v>0</v>
      </c>
      <c r="Q46" s="171">
        <f>SUMIFS('Entry Data'!Y:Y,'Entry Data'!AN:AN,B46&amp;$F$1&amp;$Q$4&amp;$Q$3&amp;$M$2)</f>
        <v>0</v>
      </c>
      <c r="R46" s="171">
        <f>SUMIFS('Entry Data'!Y:Y,'Entry Data'!AN:AN,B46&amp;$F$1&amp;$R$4&amp;$Q$3&amp;$M$2)</f>
        <v>0</v>
      </c>
      <c r="S46" s="172">
        <f>SUMIFS('Entry Data'!Y:Y,'Entry Data'!AN:AN,B46&amp;$F$1&amp;$S$4&amp;$Q$3&amp;$M$2)</f>
        <v>0</v>
      </c>
      <c r="T46" s="173">
        <f t="shared" si="2"/>
        <v>0</v>
      </c>
      <c r="U46" s="196">
        <f t="shared" si="4"/>
        <v>0</v>
      </c>
      <c r="V46" s="197">
        <f t="shared" si="5"/>
        <v>0</v>
      </c>
      <c r="W46" s="197">
        <f t="shared" si="3"/>
        <v>0</v>
      </c>
    </row>
    <row r="47" spans="1:23" hidden="1" x14ac:dyDescent="0.3">
      <c r="A47" s="76">
        <v>41</v>
      </c>
      <c r="B47" s="82" t="str">
        <f>'Master Driver'!B45</f>
        <v>Suwarno</v>
      </c>
      <c r="C47" s="164">
        <f>'Master Driver'!C45</f>
        <v>43375</v>
      </c>
      <c r="D47" s="174">
        <f>SUMIFS('Master Driver'!E:E,'Master Driver'!B:B,SS!B47)</f>
        <v>3275000</v>
      </c>
      <c r="E47" s="198">
        <f>SUMIFS('Entry Data'!Y:Y,'Entry Data'!AC:AC,SS!B47)</f>
        <v>4403950</v>
      </c>
      <c r="F47" s="170">
        <f>SUMIFS('Entry Data'!Y:Y,'Entry Data'!AN:AN,B47&amp;$F$1&amp;$F$4&amp;$F$3&amp;$F$2)</f>
        <v>0</v>
      </c>
      <c r="G47" s="171">
        <f>SUMIFS('Entry Data'!Y:Y,'Entry Data'!AN:AN,B47&amp;$F$1&amp;$G$4&amp;$F$3&amp;$F$2)</f>
        <v>0</v>
      </c>
      <c r="H47" s="171">
        <f>SUMIFS('Entry Data'!Y:Y,'Entry Data'!AN:AN,B47&amp;$F$1&amp;$H$4&amp;$F$3&amp;$F$2)</f>
        <v>0</v>
      </c>
      <c r="I47" s="171">
        <f>SUMIFS('Entry Data'!Y:Y,'Entry Data'!AN:AN,B47&amp;$F$1&amp;$I$4&amp;$F$3&amp;$F$2)</f>
        <v>0</v>
      </c>
      <c r="J47" s="171">
        <f>SUMIFS('Entry Data'!Y:Y,'Entry Data'!AN:AN,B47&amp;$F$1&amp;$J$4&amp;$J$3&amp;$F$2)</f>
        <v>0</v>
      </c>
      <c r="K47" s="171">
        <f>SUMIFS('Entry Data'!Y:Y,'Entry Data'!AN:AN,B47&amp;$F$1&amp;$K$4&amp;$J$3&amp;$F$2)</f>
        <v>0</v>
      </c>
      <c r="L47" s="172">
        <f>SUMIFS('Entry Data'!Y:Y,'Entry Data'!AN:AN,B47&amp;$F$1&amp;$L$4&amp;$J$3&amp;$F$2)</f>
        <v>0</v>
      </c>
      <c r="M47" s="170">
        <f>SUMIFS('Entry Data'!Y:Y,'Entry Data'!AN:AN,B47&amp;$F$1&amp;$M$4&amp;$M$3&amp;$M$2)</f>
        <v>0</v>
      </c>
      <c r="N47" s="171">
        <f>SUMIFS('Entry Data'!Y:Y,'Entry Data'!AN:AN,B47&amp;$F$1&amp;$N$4&amp;$M$3&amp;$M$2)</f>
        <v>0</v>
      </c>
      <c r="O47" s="171">
        <f>SUMIFS('Entry Data'!Y:Y,'Entry Data'!AN:AN,B47&amp;$F$1&amp;$O$4&amp;$M$3&amp;$M$2)</f>
        <v>0</v>
      </c>
      <c r="P47" s="171">
        <f>SUMIFS('Entry Data'!Y:Y,'Entry Data'!AN:AN,B47&amp;$F$1&amp;$P$4&amp;$M$3&amp;$M$2)</f>
        <v>0</v>
      </c>
      <c r="Q47" s="171">
        <f>SUMIFS('Entry Data'!Y:Y,'Entry Data'!AN:AN,B47&amp;$F$1&amp;$Q$4&amp;$Q$3&amp;$M$2)</f>
        <v>0</v>
      </c>
      <c r="R47" s="171">
        <f>SUMIFS('Entry Data'!Y:Y,'Entry Data'!AN:AN,B47&amp;$F$1&amp;$R$4&amp;$Q$3&amp;$M$2)</f>
        <v>0</v>
      </c>
      <c r="S47" s="172">
        <f>SUMIFS('Entry Data'!Y:Y,'Entry Data'!AN:AN,B47&amp;$F$1&amp;$S$4&amp;$Q$3&amp;$M$2)</f>
        <v>0</v>
      </c>
      <c r="T47" s="173">
        <f t="shared" si="2"/>
        <v>0</v>
      </c>
      <c r="U47" s="196">
        <f t="shared" si="4"/>
        <v>0</v>
      </c>
      <c r="V47" s="197">
        <f t="shared" si="5"/>
        <v>0</v>
      </c>
      <c r="W47" s="197">
        <f t="shared" si="3"/>
        <v>0</v>
      </c>
    </row>
    <row r="48" spans="1:23" x14ac:dyDescent="0.3">
      <c r="A48" s="76">
        <v>42</v>
      </c>
      <c r="B48" s="82" t="str">
        <f>'Master Driver'!B46</f>
        <v>Miftahul Amin</v>
      </c>
      <c r="C48" s="164">
        <f>'Master Driver'!C46</f>
        <v>43432</v>
      </c>
      <c r="D48" s="174">
        <f>SUMIFS('Master Driver'!E:E,'Master Driver'!B:B,SS!B48)</f>
        <v>3275000</v>
      </c>
      <c r="E48" s="198">
        <f>SUMIFS('Entry Data'!Y:Y,'Entry Data'!AC:AC,SS!B48)</f>
        <v>4343700</v>
      </c>
      <c r="F48" s="170">
        <f>SUMIFS('Entry Data'!Y:Y,'Entry Data'!AN:AN,B48&amp;$F$1&amp;$F$4&amp;$F$3&amp;$F$2)</f>
        <v>0</v>
      </c>
      <c r="G48" s="171">
        <f>SUMIFS('Entry Data'!Y:Y,'Entry Data'!AN:AN,B48&amp;$F$1&amp;$G$4&amp;$F$3&amp;$F$2)</f>
        <v>27650</v>
      </c>
      <c r="H48" s="171">
        <f>SUMIFS('Entry Data'!Y:Y,'Entry Data'!AN:AN,B48&amp;$F$1&amp;$H$4&amp;$F$3&amp;$F$2)</f>
        <v>0</v>
      </c>
      <c r="I48" s="171">
        <f>SUMIFS('Entry Data'!Y:Y,'Entry Data'!AN:AN,B48&amp;$F$1&amp;$I$4&amp;$F$3&amp;$F$2)</f>
        <v>0</v>
      </c>
      <c r="J48" s="171">
        <f>SUMIFS('Entry Data'!Y:Y,'Entry Data'!AN:AN,B48&amp;$F$1&amp;$J$4&amp;$J$3&amp;$F$2)</f>
        <v>0</v>
      </c>
      <c r="K48" s="171">
        <f>SUMIFS('Entry Data'!Y:Y,'Entry Data'!AN:AN,B48&amp;$F$1&amp;$K$4&amp;$J$3&amp;$F$2)</f>
        <v>0</v>
      </c>
      <c r="L48" s="172">
        <f>SUMIFS('Entry Data'!Y:Y,'Entry Data'!AN:AN,B48&amp;$F$1&amp;$L$4&amp;$J$3&amp;$F$2)</f>
        <v>0</v>
      </c>
      <c r="M48" s="170">
        <f>SUMIFS('Entry Data'!Y:Y,'Entry Data'!AN:AN,B48&amp;$F$1&amp;$M$4&amp;$M$3&amp;$M$2)</f>
        <v>0</v>
      </c>
      <c r="N48" s="171">
        <f>SUMIFS('Entry Data'!Y:Y,'Entry Data'!AN:AN,B48&amp;$F$1&amp;$N$4&amp;$M$3&amp;$M$2)</f>
        <v>0</v>
      </c>
      <c r="O48" s="171">
        <f>SUMIFS('Entry Data'!Y:Y,'Entry Data'!AN:AN,B48&amp;$F$1&amp;$O$4&amp;$M$3&amp;$M$2)</f>
        <v>0</v>
      </c>
      <c r="P48" s="171">
        <f>SUMIFS('Entry Data'!Y:Y,'Entry Data'!AN:AN,B48&amp;$F$1&amp;$P$4&amp;$M$3&amp;$M$2)</f>
        <v>0</v>
      </c>
      <c r="Q48" s="171">
        <f>SUMIFS('Entry Data'!Y:Y,'Entry Data'!AN:AN,B48&amp;$F$1&amp;$Q$4&amp;$Q$3&amp;$M$2)</f>
        <v>0</v>
      </c>
      <c r="R48" s="171">
        <f>SUMIFS('Entry Data'!Y:Y,'Entry Data'!AN:AN,B48&amp;$F$1&amp;$R$4&amp;$Q$3&amp;$M$2)</f>
        <v>0</v>
      </c>
      <c r="S48" s="172">
        <f>SUMIFS('Entry Data'!Y:Y,'Entry Data'!AN:AN,B48&amp;$F$1&amp;$S$4&amp;$Q$3&amp;$M$2)</f>
        <v>0</v>
      </c>
      <c r="T48" s="173">
        <f t="shared" si="2"/>
        <v>27650</v>
      </c>
      <c r="U48" s="196">
        <f t="shared" si="4"/>
        <v>6.3655408983124984E-3</v>
      </c>
      <c r="V48" s="197">
        <f t="shared" si="5"/>
        <v>20847.146441973433</v>
      </c>
      <c r="W48" s="197">
        <f t="shared" si="3"/>
        <v>48497.146441973433</v>
      </c>
    </row>
    <row r="49" spans="1:23" hidden="1" x14ac:dyDescent="0.3">
      <c r="A49" s="76">
        <v>43</v>
      </c>
      <c r="B49" s="82" t="str">
        <f>'Master Driver'!B47</f>
        <v>Dominikus Nong Yandris</v>
      </c>
      <c r="C49" s="164">
        <f>'Master Driver'!C47</f>
        <v>43511</v>
      </c>
      <c r="D49" s="174">
        <f>SUMIFS('Master Driver'!E:E,'Master Driver'!B:B,SS!B49)</f>
        <v>3275000</v>
      </c>
      <c r="E49" s="198">
        <f>SUMIFS('Entry Data'!Y:Y,'Entry Data'!AC:AC,SS!B49)</f>
        <v>2176400</v>
      </c>
      <c r="F49" s="170">
        <f>SUMIFS('Entry Data'!Y:Y,'Entry Data'!AN:AN,B49&amp;$F$1&amp;$F$4&amp;$F$3&amp;$F$2)</f>
        <v>0</v>
      </c>
      <c r="G49" s="171">
        <f>SUMIFS('Entry Data'!Y:Y,'Entry Data'!AN:AN,B49&amp;$F$1&amp;$G$4&amp;$F$3&amp;$F$2)</f>
        <v>0</v>
      </c>
      <c r="H49" s="171">
        <f>SUMIFS('Entry Data'!Y:Y,'Entry Data'!AN:AN,B49&amp;$F$1&amp;$H$4&amp;$F$3&amp;$F$2)</f>
        <v>0</v>
      </c>
      <c r="I49" s="171">
        <f>SUMIFS('Entry Data'!Y:Y,'Entry Data'!AN:AN,B49&amp;$F$1&amp;$I$4&amp;$F$3&amp;$F$2)</f>
        <v>0</v>
      </c>
      <c r="J49" s="171">
        <f>SUMIFS('Entry Data'!Y:Y,'Entry Data'!AN:AN,B49&amp;$F$1&amp;$J$4&amp;$J$3&amp;$F$2)</f>
        <v>0</v>
      </c>
      <c r="K49" s="171">
        <f>SUMIFS('Entry Data'!Y:Y,'Entry Data'!AN:AN,B49&amp;$F$1&amp;$K$4&amp;$J$3&amp;$F$2)</f>
        <v>0</v>
      </c>
      <c r="L49" s="172">
        <f>SUMIFS('Entry Data'!Y:Y,'Entry Data'!AN:AN,B49&amp;$F$1&amp;$L$4&amp;$J$3&amp;$F$2)</f>
        <v>0</v>
      </c>
      <c r="M49" s="170">
        <f>SUMIFS('Entry Data'!Y:Y,'Entry Data'!AN:AN,B49&amp;$F$1&amp;$M$4&amp;$M$3&amp;$M$2)</f>
        <v>0</v>
      </c>
      <c r="N49" s="171">
        <f>SUMIFS('Entry Data'!Y:Y,'Entry Data'!AN:AN,B49&amp;$F$1&amp;$N$4&amp;$M$3&amp;$M$2)</f>
        <v>0</v>
      </c>
      <c r="O49" s="171">
        <f>SUMIFS('Entry Data'!Y:Y,'Entry Data'!AN:AN,B49&amp;$F$1&amp;$O$4&amp;$M$3&amp;$M$2)</f>
        <v>0</v>
      </c>
      <c r="P49" s="171">
        <f>SUMIFS('Entry Data'!Y:Y,'Entry Data'!AN:AN,B49&amp;$F$1&amp;$P$4&amp;$M$3&amp;$M$2)</f>
        <v>0</v>
      </c>
      <c r="Q49" s="171">
        <f>SUMIFS('Entry Data'!Y:Y,'Entry Data'!AN:AN,B49&amp;$F$1&amp;$Q$4&amp;$Q$3&amp;$M$2)</f>
        <v>0</v>
      </c>
      <c r="R49" s="171">
        <f>SUMIFS('Entry Data'!Y:Y,'Entry Data'!AN:AN,B49&amp;$F$1&amp;$R$4&amp;$Q$3&amp;$M$2)</f>
        <v>0</v>
      </c>
      <c r="S49" s="172">
        <f>SUMIFS('Entry Data'!Y:Y,'Entry Data'!AN:AN,B49&amp;$F$1&amp;$S$4&amp;$Q$3&amp;$M$2)</f>
        <v>0</v>
      </c>
      <c r="T49" s="173">
        <f t="shared" si="2"/>
        <v>0</v>
      </c>
      <c r="U49" s="196">
        <f t="shared" si="4"/>
        <v>0</v>
      </c>
      <c r="V49" s="197">
        <f t="shared" si="5"/>
        <v>0</v>
      </c>
      <c r="W49" s="197">
        <f t="shared" si="3"/>
        <v>0</v>
      </c>
    </row>
    <row r="50" spans="1:23" hidden="1" x14ac:dyDescent="0.3">
      <c r="A50" s="76">
        <v>44</v>
      </c>
      <c r="B50" s="82" t="str">
        <f>'Master Driver'!B48</f>
        <v>Putut Junaedi</v>
      </c>
      <c r="C50" s="164">
        <f>'Master Driver'!C48</f>
        <v>43530</v>
      </c>
      <c r="D50" s="174">
        <f>SUMIFS('Master Driver'!E:E,'Master Driver'!B:B,SS!B50)</f>
        <v>3275000</v>
      </c>
      <c r="E50" s="198">
        <f>SUMIFS('Entry Data'!Y:Y,'Entry Data'!AC:AC,SS!B50)</f>
        <v>2860650</v>
      </c>
      <c r="F50" s="170">
        <f>SUMIFS('Entry Data'!Y:Y,'Entry Data'!AN:AN,B50&amp;$F$1&amp;$F$4&amp;$F$3&amp;$F$2)</f>
        <v>0</v>
      </c>
      <c r="G50" s="171">
        <f>SUMIFS('Entry Data'!Y:Y,'Entry Data'!AN:AN,B50&amp;$F$1&amp;$G$4&amp;$F$3&amp;$F$2)</f>
        <v>0</v>
      </c>
      <c r="H50" s="171">
        <f>SUMIFS('Entry Data'!Y:Y,'Entry Data'!AN:AN,B50&amp;$F$1&amp;$H$4&amp;$F$3&amp;$F$2)</f>
        <v>0</v>
      </c>
      <c r="I50" s="171">
        <f>SUMIFS('Entry Data'!Y:Y,'Entry Data'!AN:AN,B50&amp;$F$1&amp;$I$4&amp;$F$3&amp;$F$2)</f>
        <v>0</v>
      </c>
      <c r="J50" s="171">
        <f>SUMIFS('Entry Data'!Y:Y,'Entry Data'!AN:AN,B50&amp;$F$1&amp;$J$4&amp;$J$3&amp;$F$2)</f>
        <v>0</v>
      </c>
      <c r="K50" s="171">
        <f>SUMIFS('Entry Data'!Y:Y,'Entry Data'!AN:AN,B50&amp;$F$1&amp;$K$4&amp;$J$3&amp;$F$2)</f>
        <v>0</v>
      </c>
      <c r="L50" s="172">
        <f>SUMIFS('Entry Data'!Y:Y,'Entry Data'!AN:AN,B50&amp;$F$1&amp;$L$4&amp;$J$3&amp;$F$2)</f>
        <v>0</v>
      </c>
      <c r="M50" s="170">
        <f>SUMIFS('Entry Data'!Y:Y,'Entry Data'!AN:AN,B50&amp;$F$1&amp;$M$4&amp;$M$3&amp;$M$2)</f>
        <v>0</v>
      </c>
      <c r="N50" s="171">
        <f>SUMIFS('Entry Data'!Y:Y,'Entry Data'!AN:AN,B50&amp;$F$1&amp;$N$4&amp;$M$3&amp;$M$2)</f>
        <v>0</v>
      </c>
      <c r="O50" s="171">
        <f>SUMIFS('Entry Data'!Y:Y,'Entry Data'!AN:AN,B50&amp;$F$1&amp;$O$4&amp;$M$3&amp;$M$2)</f>
        <v>0</v>
      </c>
      <c r="P50" s="171">
        <f>SUMIFS('Entry Data'!Y:Y,'Entry Data'!AN:AN,B50&amp;$F$1&amp;$P$4&amp;$M$3&amp;$M$2)</f>
        <v>0</v>
      </c>
      <c r="Q50" s="171">
        <f>SUMIFS('Entry Data'!Y:Y,'Entry Data'!AN:AN,B50&amp;$F$1&amp;$Q$4&amp;$Q$3&amp;$M$2)</f>
        <v>0</v>
      </c>
      <c r="R50" s="171">
        <f>SUMIFS('Entry Data'!Y:Y,'Entry Data'!AN:AN,B50&amp;$F$1&amp;$R$4&amp;$Q$3&amp;$M$2)</f>
        <v>0</v>
      </c>
      <c r="S50" s="172">
        <f>SUMIFS('Entry Data'!Y:Y,'Entry Data'!AN:AN,B50&amp;$F$1&amp;$S$4&amp;$Q$3&amp;$M$2)</f>
        <v>0</v>
      </c>
      <c r="T50" s="173">
        <f t="shared" si="2"/>
        <v>0</v>
      </c>
      <c r="U50" s="196">
        <f t="shared" si="4"/>
        <v>0</v>
      </c>
      <c r="V50" s="197">
        <f t="shared" si="5"/>
        <v>0</v>
      </c>
      <c r="W50" s="197">
        <f t="shared" si="3"/>
        <v>0</v>
      </c>
    </row>
    <row r="51" spans="1:23" hidden="1" x14ac:dyDescent="0.3">
      <c r="A51" s="76">
        <v>45</v>
      </c>
      <c r="B51" s="82" t="str">
        <f>'Master Driver'!B49</f>
        <v>Samsudin</v>
      </c>
      <c r="C51" s="164">
        <f>'Master Driver'!C49</f>
        <v>43605</v>
      </c>
      <c r="D51" s="174">
        <f>SUMIFS('Master Driver'!E:E,'Master Driver'!B:B,SS!B51)</f>
        <v>3275000</v>
      </c>
      <c r="E51" s="198">
        <f>SUMIFS('Entry Data'!Y:Y,'Entry Data'!AC:AC,SS!B51)</f>
        <v>0</v>
      </c>
      <c r="F51" s="170">
        <f>SUMIFS('Entry Data'!Y:Y,'Entry Data'!AN:AN,B51&amp;$F$1&amp;$F$4&amp;$F$3&amp;$F$2)</f>
        <v>0</v>
      </c>
      <c r="G51" s="171">
        <f>SUMIFS('Entry Data'!Y:Y,'Entry Data'!AN:AN,B51&amp;$F$1&amp;$G$4&amp;$F$3&amp;$F$2)</f>
        <v>0</v>
      </c>
      <c r="H51" s="171">
        <f>SUMIFS('Entry Data'!Y:Y,'Entry Data'!AN:AN,B51&amp;$F$1&amp;$H$4&amp;$F$3&amp;$F$2)</f>
        <v>0</v>
      </c>
      <c r="I51" s="171">
        <f>SUMIFS('Entry Data'!Y:Y,'Entry Data'!AN:AN,B51&amp;$F$1&amp;$I$4&amp;$F$3&amp;$F$2)</f>
        <v>0</v>
      </c>
      <c r="J51" s="171">
        <f>SUMIFS('Entry Data'!Y:Y,'Entry Data'!AN:AN,B51&amp;$F$1&amp;$J$4&amp;$J$3&amp;$F$2)</f>
        <v>0</v>
      </c>
      <c r="K51" s="171">
        <f>SUMIFS('Entry Data'!Y:Y,'Entry Data'!AN:AN,B51&amp;$F$1&amp;$K$4&amp;$J$3&amp;$F$2)</f>
        <v>0</v>
      </c>
      <c r="L51" s="172">
        <f>SUMIFS('Entry Data'!Y:Y,'Entry Data'!AN:AN,B51&amp;$F$1&amp;$L$4&amp;$J$3&amp;$F$2)</f>
        <v>0</v>
      </c>
      <c r="M51" s="170">
        <f>SUMIFS('Entry Data'!Y:Y,'Entry Data'!AN:AN,B51&amp;$F$1&amp;$M$4&amp;$M$3&amp;$M$2)</f>
        <v>0</v>
      </c>
      <c r="N51" s="171">
        <f>SUMIFS('Entry Data'!Y:Y,'Entry Data'!AN:AN,B51&amp;$F$1&amp;$N$4&amp;$M$3&amp;$M$2)</f>
        <v>0</v>
      </c>
      <c r="O51" s="171">
        <f>SUMIFS('Entry Data'!Y:Y,'Entry Data'!AN:AN,B51&amp;$F$1&amp;$O$4&amp;$M$3&amp;$M$2)</f>
        <v>0</v>
      </c>
      <c r="P51" s="171">
        <f>SUMIFS('Entry Data'!Y:Y,'Entry Data'!AN:AN,B51&amp;$F$1&amp;$P$4&amp;$M$3&amp;$M$2)</f>
        <v>0</v>
      </c>
      <c r="Q51" s="171">
        <f>SUMIFS('Entry Data'!Y:Y,'Entry Data'!AN:AN,B51&amp;$F$1&amp;$Q$4&amp;$Q$3&amp;$M$2)</f>
        <v>0</v>
      </c>
      <c r="R51" s="171">
        <f>SUMIFS('Entry Data'!Y:Y,'Entry Data'!AN:AN,B51&amp;$F$1&amp;$R$4&amp;$Q$3&amp;$M$2)</f>
        <v>0</v>
      </c>
      <c r="S51" s="172">
        <f>SUMIFS('Entry Data'!Y:Y,'Entry Data'!AN:AN,B51&amp;$F$1&amp;$S$4&amp;$Q$3&amp;$M$2)</f>
        <v>0</v>
      </c>
      <c r="T51" s="173">
        <f t="shared" si="2"/>
        <v>0</v>
      </c>
      <c r="U51" s="196" t="str">
        <f t="shared" si="4"/>
        <v/>
      </c>
      <c r="V51" s="197" t="str">
        <f t="shared" si="5"/>
        <v/>
      </c>
      <c r="W51" s="197" t="str">
        <f t="shared" si="3"/>
        <v/>
      </c>
    </row>
    <row r="52" spans="1:23" hidden="1" x14ac:dyDescent="0.3">
      <c r="A52" s="76">
        <v>46</v>
      </c>
      <c r="B52" s="82" t="str">
        <f>'Master Driver'!B50</f>
        <v>Sofi'in</v>
      </c>
      <c r="C52" s="164">
        <f>'Master Driver'!C50</f>
        <v>43605</v>
      </c>
      <c r="D52" s="174">
        <f>SUMIFS('Master Driver'!E:E,'Master Driver'!B:B,SS!B52)</f>
        <v>3275000</v>
      </c>
      <c r="E52" s="198">
        <f>SUMIFS('Entry Data'!Y:Y,'Entry Data'!AC:AC,SS!B52)</f>
        <v>2007100</v>
      </c>
      <c r="F52" s="170">
        <f>SUMIFS('Entry Data'!Y:Y,'Entry Data'!AN:AN,B52&amp;$F$1&amp;$F$4&amp;$F$3&amp;$F$2)</f>
        <v>0</v>
      </c>
      <c r="G52" s="171">
        <f>SUMIFS('Entry Data'!Y:Y,'Entry Data'!AN:AN,B52&amp;$F$1&amp;$G$4&amp;$F$3&amp;$F$2)</f>
        <v>0</v>
      </c>
      <c r="H52" s="171">
        <f>SUMIFS('Entry Data'!Y:Y,'Entry Data'!AN:AN,B52&amp;$F$1&amp;$H$4&amp;$F$3&amp;$F$2)</f>
        <v>0</v>
      </c>
      <c r="I52" s="171">
        <f>SUMIFS('Entry Data'!Y:Y,'Entry Data'!AN:AN,B52&amp;$F$1&amp;$I$4&amp;$F$3&amp;$F$2)</f>
        <v>0</v>
      </c>
      <c r="J52" s="171">
        <f>SUMIFS('Entry Data'!Y:Y,'Entry Data'!AN:AN,B52&amp;$F$1&amp;$J$4&amp;$J$3&amp;$F$2)</f>
        <v>0</v>
      </c>
      <c r="K52" s="171">
        <f>SUMIFS('Entry Data'!Y:Y,'Entry Data'!AN:AN,B52&amp;$F$1&amp;$K$4&amp;$J$3&amp;$F$2)</f>
        <v>0</v>
      </c>
      <c r="L52" s="172">
        <f>SUMIFS('Entry Data'!Y:Y,'Entry Data'!AN:AN,B52&amp;$F$1&amp;$L$4&amp;$J$3&amp;$F$2)</f>
        <v>0</v>
      </c>
      <c r="M52" s="170">
        <f>SUMIFS('Entry Data'!Y:Y,'Entry Data'!AN:AN,B52&amp;$F$1&amp;$M$4&amp;$M$3&amp;$M$2)</f>
        <v>0</v>
      </c>
      <c r="N52" s="171">
        <f>SUMIFS('Entry Data'!Y:Y,'Entry Data'!AN:AN,B52&amp;$F$1&amp;$N$4&amp;$M$3&amp;$M$2)</f>
        <v>0</v>
      </c>
      <c r="O52" s="171">
        <f>SUMIFS('Entry Data'!Y:Y,'Entry Data'!AN:AN,B52&amp;$F$1&amp;$O$4&amp;$M$3&amp;$M$2)</f>
        <v>0</v>
      </c>
      <c r="P52" s="171">
        <f>SUMIFS('Entry Data'!Y:Y,'Entry Data'!AN:AN,B52&amp;$F$1&amp;$P$4&amp;$M$3&amp;$M$2)</f>
        <v>0</v>
      </c>
      <c r="Q52" s="171">
        <f>SUMIFS('Entry Data'!Y:Y,'Entry Data'!AN:AN,B52&amp;$F$1&amp;$Q$4&amp;$Q$3&amp;$M$2)</f>
        <v>0</v>
      </c>
      <c r="R52" s="171">
        <f>SUMIFS('Entry Data'!Y:Y,'Entry Data'!AN:AN,B52&amp;$F$1&amp;$R$4&amp;$Q$3&amp;$M$2)</f>
        <v>0</v>
      </c>
      <c r="S52" s="172">
        <f>SUMIFS('Entry Data'!Y:Y,'Entry Data'!AN:AN,B52&amp;$F$1&amp;$S$4&amp;$Q$3&amp;$M$2)</f>
        <v>0</v>
      </c>
      <c r="T52" s="173">
        <f t="shared" si="2"/>
        <v>0</v>
      </c>
      <c r="U52" s="196">
        <f t="shared" si="4"/>
        <v>0</v>
      </c>
      <c r="V52" s="197">
        <f t="shared" si="5"/>
        <v>0</v>
      </c>
      <c r="W52" s="197">
        <f t="shared" si="3"/>
        <v>0</v>
      </c>
    </row>
    <row r="53" spans="1:23" hidden="1" x14ac:dyDescent="0.3">
      <c r="A53" s="76">
        <v>47</v>
      </c>
      <c r="B53" s="82" t="str">
        <f>'Master Driver'!B51</f>
        <v>Andriansyah</v>
      </c>
      <c r="C53" s="164">
        <f>'Master Driver'!C51</f>
        <v>43612</v>
      </c>
      <c r="D53" s="174">
        <f>SUMIFS('Master Driver'!E:E,'Master Driver'!B:B,SS!B53)</f>
        <v>3275000</v>
      </c>
      <c r="E53" s="198">
        <f>SUMIFS('Entry Data'!Y:Y,'Entry Data'!AC:AC,SS!B53)</f>
        <v>0</v>
      </c>
      <c r="F53" s="170">
        <f>SUMIFS('Entry Data'!Y:Y,'Entry Data'!AN:AN,B53&amp;$F$1&amp;$F$4&amp;$F$3&amp;$F$2)</f>
        <v>0</v>
      </c>
      <c r="G53" s="171">
        <f>SUMIFS('Entry Data'!Y:Y,'Entry Data'!AN:AN,B53&amp;$F$1&amp;$G$4&amp;$F$3&amp;$F$2)</f>
        <v>0</v>
      </c>
      <c r="H53" s="171">
        <f>SUMIFS('Entry Data'!Y:Y,'Entry Data'!AN:AN,B53&amp;$F$1&amp;$H$4&amp;$F$3&amp;$F$2)</f>
        <v>0</v>
      </c>
      <c r="I53" s="171">
        <f>SUMIFS('Entry Data'!Y:Y,'Entry Data'!AN:AN,B53&amp;$F$1&amp;$I$4&amp;$F$3&amp;$F$2)</f>
        <v>0</v>
      </c>
      <c r="J53" s="171">
        <f>SUMIFS('Entry Data'!Y:Y,'Entry Data'!AN:AN,B53&amp;$F$1&amp;$J$4&amp;$J$3&amp;$F$2)</f>
        <v>0</v>
      </c>
      <c r="K53" s="171">
        <f>SUMIFS('Entry Data'!Y:Y,'Entry Data'!AN:AN,B53&amp;$F$1&amp;$K$4&amp;$J$3&amp;$F$2)</f>
        <v>0</v>
      </c>
      <c r="L53" s="172">
        <f>SUMIFS('Entry Data'!Y:Y,'Entry Data'!AN:AN,B53&amp;$F$1&amp;$L$4&amp;$J$3&amp;$F$2)</f>
        <v>0</v>
      </c>
      <c r="M53" s="170">
        <f>SUMIFS('Entry Data'!Y:Y,'Entry Data'!AN:AN,B53&amp;$F$1&amp;$M$4&amp;$M$3&amp;$M$2)</f>
        <v>0</v>
      </c>
      <c r="N53" s="171">
        <f>SUMIFS('Entry Data'!Y:Y,'Entry Data'!AN:AN,B53&amp;$F$1&amp;$N$4&amp;$M$3&amp;$M$2)</f>
        <v>0</v>
      </c>
      <c r="O53" s="171">
        <f>SUMIFS('Entry Data'!Y:Y,'Entry Data'!AN:AN,B53&amp;$F$1&amp;$O$4&amp;$M$3&amp;$M$2)</f>
        <v>0</v>
      </c>
      <c r="P53" s="171">
        <f>SUMIFS('Entry Data'!Y:Y,'Entry Data'!AN:AN,B53&amp;$F$1&amp;$P$4&amp;$M$3&amp;$M$2)</f>
        <v>0</v>
      </c>
      <c r="Q53" s="171">
        <f>SUMIFS('Entry Data'!Y:Y,'Entry Data'!AN:AN,B53&amp;$F$1&amp;$Q$4&amp;$Q$3&amp;$M$2)</f>
        <v>0</v>
      </c>
      <c r="R53" s="171">
        <f>SUMIFS('Entry Data'!Y:Y,'Entry Data'!AN:AN,B53&amp;$F$1&amp;$R$4&amp;$Q$3&amp;$M$2)</f>
        <v>0</v>
      </c>
      <c r="S53" s="172">
        <f>SUMIFS('Entry Data'!Y:Y,'Entry Data'!AN:AN,B53&amp;$F$1&amp;$S$4&amp;$Q$3&amp;$M$2)</f>
        <v>0</v>
      </c>
      <c r="T53" s="173">
        <f t="shared" si="2"/>
        <v>0</v>
      </c>
      <c r="U53" s="196" t="str">
        <f t="shared" si="4"/>
        <v/>
      </c>
      <c r="V53" s="197" t="str">
        <f t="shared" si="5"/>
        <v/>
      </c>
      <c r="W53" s="197" t="str">
        <f t="shared" si="3"/>
        <v/>
      </c>
    </row>
    <row r="54" spans="1:23" x14ac:dyDescent="0.3">
      <c r="A54" s="76">
        <v>48</v>
      </c>
      <c r="B54" s="82" t="str">
        <f>'Master Driver'!B52</f>
        <v>Jafar</v>
      </c>
      <c r="C54" s="164">
        <f>'Master Driver'!C52</f>
        <v>43650</v>
      </c>
      <c r="D54" s="174">
        <f>SUMIFS('Master Driver'!E:E,'Master Driver'!B:B,SS!B54)</f>
        <v>3275000</v>
      </c>
      <c r="E54" s="198">
        <f>SUMIFS('Entry Data'!Y:Y,'Entry Data'!AC:AC,SS!B54)</f>
        <v>3635700</v>
      </c>
      <c r="F54" s="170">
        <f>SUMIFS('Entry Data'!Y:Y,'Entry Data'!AN:AN,B54&amp;$F$1&amp;$F$4&amp;$F$3&amp;$F$2)</f>
        <v>2325000</v>
      </c>
      <c r="G54" s="171">
        <f>SUMIFS('Entry Data'!Y:Y,'Entry Data'!AN:AN,B54&amp;$F$1&amp;$G$4&amp;$F$3&amp;$F$2)</f>
        <v>553000</v>
      </c>
      <c r="H54" s="171">
        <f>SUMIFS('Entry Data'!Y:Y,'Entry Data'!AN:AN,B54&amp;$F$1&amp;$H$4&amp;$F$3&amp;$F$2)</f>
        <v>431200</v>
      </c>
      <c r="I54" s="171">
        <f>SUMIFS('Entry Data'!Y:Y,'Entry Data'!AN:AN,B54&amp;$F$1&amp;$I$4&amp;$F$3&amp;$F$2)</f>
        <v>226500</v>
      </c>
      <c r="J54" s="171">
        <f>SUMIFS('Entry Data'!Y:Y,'Entry Data'!AN:AN,B54&amp;$F$1&amp;$J$4&amp;$J$3&amp;$F$2)</f>
        <v>0</v>
      </c>
      <c r="K54" s="171">
        <f>SUMIFS('Entry Data'!Y:Y,'Entry Data'!AN:AN,B54&amp;$F$1&amp;$K$4&amp;$J$3&amp;$F$2)</f>
        <v>0</v>
      </c>
      <c r="L54" s="172">
        <f>SUMIFS('Entry Data'!Y:Y,'Entry Data'!AN:AN,B54&amp;$F$1&amp;$L$4&amp;$J$3&amp;$F$2)</f>
        <v>0</v>
      </c>
      <c r="M54" s="170">
        <f>SUMIFS('Entry Data'!Y:Y,'Entry Data'!AN:AN,B54&amp;$F$1&amp;$M$4&amp;$M$3&amp;$M$2)</f>
        <v>0</v>
      </c>
      <c r="N54" s="171">
        <f>SUMIFS('Entry Data'!Y:Y,'Entry Data'!AN:AN,B54&amp;$F$1&amp;$N$4&amp;$M$3&amp;$M$2)</f>
        <v>0</v>
      </c>
      <c r="O54" s="171">
        <f>SUMIFS('Entry Data'!Y:Y,'Entry Data'!AN:AN,B54&amp;$F$1&amp;$O$4&amp;$M$3&amp;$M$2)</f>
        <v>0</v>
      </c>
      <c r="P54" s="171">
        <f>SUMIFS('Entry Data'!Y:Y,'Entry Data'!AN:AN,B54&amp;$F$1&amp;$P$4&amp;$M$3&amp;$M$2)</f>
        <v>0</v>
      </c>
      <c r="Q54" s="171">
        <f>SUMIFS('Entry Data'!Y:Y,'Entry Data'!AN:AN,B54&amp;$F$1&amp;$Q$4&amp;$Q$3&amp;$M$2)</f>
        <v>0</v>
      </c>
      <c r="R54" s="171">
        <f>SUMIFS('Entry Data'!Y:Y,'Entry Data'!AN:AN,B54&amp;$F$1&amp;$R$4&amp;$Q$3&amp;$M$2)</f>
        <v>0</v>
      </c>
      <c r="S54" s="172">
        <f>SUMIFS('Entry Data'!Y:Y,'Entry Data'!AN:AN,B54&amp;$F$1&amp;$S$4&amp;$Q$3&amp;$M$2)</f>
        <v>0</v>
      </c>
      <c r="T54" s="173">
        <f t="shared" si="2"/>
        <v>3535700</v>
      </c>
      <c r="U54" s="196">
        <f t="shared" si="4"/>
        <v>0.97249498033391091</v>
      </c>
      <c r="V54" s="197">
        <f t="shared" si="5"/>
        <v>3184921.060593558</v>
      </c>
      <c r="W54" s="197">
        <f t="shared" si="3"/>
        <v>6720621.0605935585</v>
      </c>
    </row>
    <row r="55" spans="1:23" x14ac:dyDescent="0.3">
      <c r="A55" s="76">
        <v>49</v>
      </c>
      <c r="B55" s="82" t="str">
        <f>'Master Driver'!B53</f>
        <v>Ruslan</v>
      </c>
      <c r="C55" s="164">
        <f>'Master Driver'!C53</f>
        <v>43738</v>
      </c>
      <c r="D55" s="174">
        <f>SUMIFS('Master Driver'!E:E,'Master Driver'!B:B,SS!B55)</f>
        <v>3275000</v>
      </c>
      <c r="E55" s="198">
        <f>SUMIFS('Entry Data'!Y:Y,'Entry Data'!AC:AC,SS!B55)</f>
        <v>4316200</v>
      </c>
      <c r="F55" s="170">
        <f>SUMIFS('Entry Data'!Y:Y,'Entry Data'!AN:AN,B55&amp;$F$1&amp;$F$4&amp;$F$3&amp;$F$2)</f>
        <v>2625000</v>
      </c>
      <c r="G55" s="171">
        <f>SUMIFS('Entry Data'!Y:Y,'Entry Data'!AN:AN,B55&amp;$F$1&amp;$G$4&amp;$F$3&amp;$F$2)</f>
        <v>608300</v>
      </c>
      <c r="H55" s="171">
        <f>SUMIFS('Entry Data'!Y:Y,'Entry Data'!AN:AN,B55&amp;$F$1&amp;$H$4&amp;$F$3&amp;$F$2)</f>
        <v>554400</v>
      </c>
      <c r="I55" s="171">
        <f>SUMIFS('Entry Data'!Y:Y,'Entry Data'!AN:AN,B55&amp;$F$1&amp;$I$4&amp;$F$3&amp;$F$2)</f>
        <v>528500</v>
      </c>
      <c r="J55" s="171">
        <f>SUMIFS('Entry Data'!Y:Y,'Entry Data'!AN:AN,B55&amp;$F$1&amp;$J$4&amp;$J$3&amp;$F$2)</f>
        <v>0</v>
      </c>
      <c r="K55" s="171">
        <f>SUMIFS('Entry Data'!Y:Y,'Entry Data'!AN:AN,B55&amp;$F$1&amp;$K$4&amp;$J$3&amp;$F$2)</f>
        <v>0</v>
      </c>
      <c r="L55" s="172">
        <f>SUMIFS('Entry Data'!Y:Y,'Entry Data'!AN:AN,B55&amp;$F$1&amp;$L$4&amp;$J$3&amp;$F$2)</f>
        <v>0</v>
      </c>
      <c r="M55" s="170">
        <f>SUMIFS('Entry Data'!Y:Y,'Entry Data'!AN:AN,B55&amp;$F$1&amp;$M$4&amp;$M$3&amp;$M$2)</f>
        <v>0</v>
      </c>
      <c r="N55" s="171">
        <f>SUMIFS('Entry Data'!Y:Y,'Entry Data'!AN:AN,B55&amp;$F$1&amp;$N$4&amp;$M$3&amp;$M$2)</f>
        <v>0</v>
      </c>
      <c r="O55" s="171">
        <f>SUMIFS('Entry Data'!Y:Y,'Entry Data'!AN:AN,B55&amp;$F$1&amp;$O$4&amp;$M$3&amp;$M$2)</f>
        <v>0</v>
      </c>
      <c r="P55" s="171">
        <f>SUMIFS('Entry Data'!Y:Y,'Entry Data'!AN:AN,B55&amp;$F$1&amp;$P$4&amp;$M$3&amp;$M$2)</f>
        <v>0</v>
      </c>
      <c r="Q55" s="171">
        <f>SUMIFS('Entry Data'!Y:Y,'Entry Data'!AN:AN,B55&amp;$F$1&amp;$Q$4&amp;$Q$3&amp;$M$2)</f>
        <v>0</v>
      </c>
      <c r="R55" s="171">
        <f>SUMIFS('Entry Data'!Y:Y,'Entry Data'!AN:AN,B55&amp;$F$1&amp;$R$4&amp;$Q$3&amp;$M$2)</f>
        <v>0</v>
      </c>
      <c r="S55" s="172">
        <f>SUMIFS('Entry Data'!Y:Y,'Entry Data'!AN:AN,B55&amp;$F$1&amp;$S$4&amp;$Q$3&amp;$M$2)</f>
        <v>0</v>
      </c>
      <c r="T55" s="173">
        <f t="shared" si="2"/>
        <v>4316200</v>
      </c>
      <c r="U55" s="196">
        <f t="shared" si="4"/>
        <v>1</v>
      </c>
      <c r="V55" s="197">
        <f t="shared" si="5"/>
        <v>3275000</v>
      </c>
      <c r="W55" s="197">
        <f t="shared" si="3"/>
        <v>7591200</v>
      </c>
    </row>
    <row r="56" spans="1:23" hidden="1" x14ac:dyDescent="0.3">
      <c r="A56" s="76">
        <v>50</v>
      </c>
      <c r="B56" s="82" t="str">
        <f>'Master Driver'!B54</f>
        <v>Yohanis Ghawa</v>
      </c>
      <c r="C56" s="164">
        <f>'Master Driver'!C54</f>
        <v>43745</v>
      </c>
      <c r="D56" s="174">
        <f>SUMIFS('Master Driver'!E:E,'Master Driver'!B:B,SS!B56)</f>
        <v>3275000</v>
      </c>
      <c r="E56" s="198">
        <f>SUMIFS('Entry Data'!Y:Y,'Entry Data'!AC:AC,SS!B56)</f>
        <v>459150</v>
      </c>
      <c r="F56" s="170">
        <f>SUMIFS('Entry Data'!Y:Y,'Entry Data'!AN:AN,B56&amp;$F$1&amp;$F$4&amp;$F$3&amp;$F$2)</f>
        <v>0</v>
      </c>
      <c r="G56" s="171">
        <f>SUMIFS('Entry Data'!Y:Y,'Entry Data'!AN:AN,B56&amp;$F$1&amp;$G$4&amp;$F$3&amp;$F$2)</f>
        <v>0</v>
      </c>
      <c r="H56" s="171">
        <f>SUMIFS('Entry Data'!Y:Y,'Entry Data'!AN:AN,B56&amp;$F$1&amp;$H$4&amp;$F$3&amp;$F$2)</f>
        <v>0</v>
      </c>
      <c r="I56" s="171">
        <f>SUMIFS('Entry Data'!Y:Y,'Entry Data'!AN:AN,B56&amp;$F$1&amp;$I$4&amp;$F$3&amp;$F$2)</f>
        <v>0</v>
      </c>
      <c r="J56" s="171">
        <f>SUMIFS('Entry Data'!Y:Y,'Entry Data'!AN:AN,B56&amp;$F$1&amp;$J$4&amp;$J$3&amp;$F$2)</f>
        <v>0</v>
      </c>
      <c r="K56" s="171">
        <f>SUMIFS('Entry Data'!Y:Y,'Entry Data'!AN:AN,B56&amp;$F$1&amp;$K$4&amp;$J$3&amp;$F$2)</f>
        <v>0</v>
      </c>
      <c r="L56" s="172">
        <f>SUMIFS('Entry Data'!Y:Y,'Entry Data'!AN:AN,B56&amp;$F$1&amp;$L$4&amp;$J$3&amp;$F$2)</f>
        <v>0</v>
      </c>
      <c r="M56" s="170">
        <f>SUMIFS('Entry Data'!Y:Y,'Entry Data'!AN:AN,B56&amp;$F$1&amp;$M$4&amp;$M$3&amp;$M$2)</f>
        <v>0</v>
      </c>
      <c r="N56" s="171">
        <f>SUMIFS('Entry Data'!Y:Y,'Entry Data'!AN:AN,B56&amp;$F$1&amp;$N$4&amp;$M$3&amp;$M$2)</f>
        <v>0</v>
      </c>
      <c r="O56" s="171">
        <f>SUMIFS('Entry Data'!Y:Y,'Entry Data'!AN:AN,B56&amp;$F$1&amp;$O$4&amp;$M$3&amp;$M$2)</f>
        <v>0</v>
      </c>
      <c r="P56" s="171">
        <f>SUMIFS('Entry Data'!Y:Y,'Entry Data'!AN:AN,B56&amp;$F$1&amp;$P$4&amp;$M$3&amp;$M$2)</f>
        <v>0</v>
      </c>
      <c r="Q56" s="171">
        <f>SUMIFS('Entry Data'!Y:Y,'Entry Data'!AN:AN,B56&amp;$F$1&amp;$Q$4&amp;$Q$3&amp;$M$2)</f>
        <v>0</v>
      </c>
      <c r="R56" s="171">
        <f>SUMIFS('Entry Data'!Y:Y,'Entry Data'!AN:AN,B56&amp;$F$1&amp;$R$4&amp;$Q$3&amp;$M$2)</f>
        <v>0</v>
      </c>
      <c r="S56" s="172">
        <f>SUMIFS('Entry Data'!Y:Y,'Entry Data'!AN:AN,B56&amp;$F$1&amp;$S$4&amp;$Q$3&amp;$M$2)</f>
        <v>0</v>
      </c>
      <c r="T56" s="173">
        <f t="shared" si="2"/>
        <v>0</v>
      </c>
      <c r="U56" s="196">
        <f t="shared" si="4"/>
        <v>0</v>
      </c>
      <c r="V56" s="197">
        <f t="shared" si="5"/>
        <v>0</v>
      </c>
      <c r="W56" s="197">
        <f t="shared" si="3"/>
        <v>0</v>
      </c>
    </row>
    <row r="57" spans="1:23" x14ac:dyDescent="0.3">
      <c r="A57" s="76">
        <v>51</v>
      </c>
      <c r="B57" s="82" t="str">
        <f>'Master Driver'!B55</f>
        <v>Teguh Sugeng</v>
      </c>
      <c r="C57" s="164">
        <f>'Master Driver'!C55</f>
        <v>43775</v>
      </c>
      <c r="D57" s="174">
        <f>SUMIFS('Master Driver'!E:E,'Master Driver'!B:B,SS!B57)</f>
        <v>3275000</v>
      </c>
      <c r="E57" s="198">
        <f>SUMIFS('Entry Data'!Y:Y,'Entry Data'!AC:AC,SS!B57)</f>
        <v>3777400</v>
      </c>
      <c r="F57" s="170">
        <f>SUMIFS('Entry Data'!Y:Y,'Entry Data'!AN:AN,B57&amp;$F$1&amp;$F$4&amp;$F$3&amp;$F$2)</f>
        <v>75000</v>
      </c>
      <c r="G57" s="171">
        <f>SUMIFS('Entry Data'!Y:Y,'Entry Data'!AN:AN,B57&amp;$F$1&amp;$G$4&amp;$F$3&amp;$F$2)</f>
        <v>0</v>
      </c>
      <c r="H57" s="171">
        <f>SUMIFS('Entry Data'!Y:Y,'Entry Data'!AN:AN,B57&amp;$F$1&amp;$H$4&amp;$F$3&amp;$F$2)</f>
        <v>0</v>
      </c>
      <c r="I57" s="171">
        <f>SUMIFS('Entry Data'!Y:Y,'Entry Data'!AN:AN,B57&amp;$F$1&amp;$I$4&amp;$F$3&amp;$F$2)</f>
        <v>0</v>
      </c>
      <c r="J57" s="171">
        <f>SUMIFS('Entry Data'!Y:Y,'Entry Data'!AN:AN,B57&amp;$F$1&amp;$J$4&amp;$J$3&amp;$F$2)</f>
        <v>0</v>
      </c>
      <c r="K57" s="171">
        <f>SUMIFS('Entry Data'!Y:Y,'Entry Data'!AN:AN,B57&amp;$F$1&amp;$K$4&amp;$J$3&amp;$F$2)</f>
        <v>0</v>
      </c>
      <c r="L57" s="172">
        <f>SUMIFS('Entry Data'!Y:Y,'Entry Data'!AN:AN,B57&amp;$F$1&amp;$L$4&amp;$J$3&amp;$F$2)</f>
        <v>0</v>
      </c>
      <c r="M57" s="170">
        <f>SUMIFS('Entry Data'!Y:Y,'Entry Data'!AN:AN,B57&amp;$F$1&amp;$M$4&amp;$M$3&amp;$M$2)</f>
        <v>0</v>
      </c>
      <c r="N57" s="171">
        <f>SUMIFS('Entry Data'!Y:Y,'Entry Data'!AN:AN,B57&amp;$F$1&amp;$N$4&amp;$M$3&amp;$M$2)</f>
        <v>0</v>
      </c>
      <c r="O57" s="171">
        <f>SUMIFS('Entry Data'!Y:Y,'Entry Data'!AN:AN,B57&amp;$F$1&amp;$O$4&amp;$M$3&amp;$M$2)</f>
        <v>0</v>
      </c>
      <c r="P57" s="171">
        <f>SUMIFS('Entry Data'!Y:Y,'Entry Data'!AN:AN,B57&amp;$F$1&amp;$P$4&amp;$M$3&amp;$M$2)</f>
        <v>0</v>
      </c>
      <c r="Q57" s="171">
        <f>SUMIFS('Entry Data'!Y:Y,'Entry Data'!AN:AN,B57&amp;$F$1&amp;$Q$4&amp;$Q$3&amp;$M$2)</f>
        <v>0</v>
      </c>
      <c r="R57" s="171">
        <f>SUMIFS('Entry Data'!Y:Y,'Entry Data'!AN:AN,B57&amp;$F$1&amp;$R$4&amp;$Q$3&amp;$M$2)</f>
        <v>0</v>
      </c>
      <c r="S57" s="172">
        <f>SUMIFS('Entry Data'!Y:Y,'Entry Data'!AN:AN,B57&amp;$F$1&amp;$S$4&amp;$Q$3&amp;$M$2)</f>
        <v>0</v>
      </c>
      <c r="T57" s="173">
        <f t="shared" si="2"/>
        <v>75000</v>
      </c>
      <c r="U57" s="196">
        <f t="shared" si="4"/>
        <v>1.9854926669137501E-2</v>
      </c>
      <c r="V57" s="197">
        <f t="shared" si="5"/>
        <v>65024.884841425315</v>
      </c>
      <c r="W57" s="197">
        <f t="shared" si="3"/>
        <v>140024.88484142532</v>
      </c>
    </row>
    <row r="58" spans="1:23" x14ac:dyDescent="0.3">
      <c r="A58" s="76">
        <v>52</v>
      </c>
      <c r="B58" s="82" t="str">
        <f>'Master Driver'!B56</f>
        <v>Slamet Haryanto</v>
      </c>
      <c r="C58" s="164">
        <f>'Master Driver'!C56</f>
        <v>43873</v>
      </c>
      <c r="D58" s="174">
        <f>SUMIFS('Master Driver'!E:E,'Master Driver'!B:B,SS!B58)</f>
        <v>3275000</v>
      </c>
      <c r="E58" s="198">
        <f>SUMIFS('Entry Data'!Y:Y,'Entry Data'!AC:AC,SS!B58)</f>
        <v>4141850</v>
      </c>
      <c r="F58" s="170">
        <f>SUMIFS('Entry Data'!Y:Y,'Entry Data'!AN:AN,B58&amp;$F$1&amp;$F$4&amp;$F$3&amp;$F$2)</f>
        <v>525000</v>
      </c>
      <c r="G58" s="171">
        <f>SUMIFS('Entry Data'!Y:Y,'Entry Data'!AN:AN,B58&amp;$F$1&amp;$G$4&amp;$F$3&amp;$F$2)</f>
        <v>138250</v>
      </c>
      <c r="H58" s="171">
        <f>SUMIFS('Entry Data'!Y:Y,'Entry Data'!AN:AN,B58&amp;$F$1&amp;$H$4&amp;$F$3&amp;$F$2)</f>
        <v>92400</v>
      </c>
      <c r="I58" s="171">
        <f>SUMIFS('Entry Data'!Y:Y,'Entry Data'!AN:AN,B58&amp;$F$1&amp;$I$4&amp;$F$3&amp;$F$2)</f>
        <v>0</v>
      </c>
      <c r="J58" s="171">
        <f>SUMIFS('Entry Data'!Y:Y,'Entry Data'!AN:AN,B58&amp;$F$1&amp;$J$4&amp;$J$3&amp;$F$2)</f>
        <v>0</v>
      </c>
      <c r="K58" s="171">
        <f>SUMIFS('Entry Data'!Y:Y,'Entry Data'!AN:AN,B58&amp;$F$1&amp;$K$4&amp;$J$3&amp;$F$2)</f>
        <v>0</v>
      </c>
      <c r="L58" s="172">
        <f>SUMIFS('Entry Data'!Y:Y,'Entry Data'!AN:AN,B58&amp;$F$1&amp;$L$4&amp;$J$3&amp;$F$2)</f>
        <v>0</v>
      </c>
      <c r="M58" s="170">
        <f>SUMIFS('Entry Data'!Y:Y,'Entry Data'!AN:AN,B58&amp;$F$1&amp;$M$4&amp;$M$3&amp;$M$2)</f>
        <v>0</v>
      </c>
      <c r="N58" s="171">
        <f>SUMIFS('Entry Data'!Y:Y,'Entry Data'!AN:AN,B58&amp;$F$1&amp;$N$4&amp;$M$3&amp;$M$2)</f>
        <v>0</v>
      </c>
      <c r="O58" s="171">
        <f>SUMIFS('Entry Data'!Y:Y,'Entry Data'!AN:AN,B58&amp;$F$1&amp;$O$4&amp;$M$3&amp;$M$2)</f>
        <v>0</v>
      </c>
      <c r="P58" s="171">
        <f>SUMIFS('Entry Data'!Y:Y,'Entry Data'!AN:AN,B58&amp;$F$1&amp;$P$4&amp;$M$3&amp;$M$2)</f>
        <v>0</v>
      </c>
      <c r="Q58" s="171">
        <f>SUMIFS('Entry Data'!Y:Y,'Entry Data'!AN:AN,B58&amp;$F$1&amp;$Q$4&amp;$Q$3&amp;$M$2)</f>
        <v>0</v>
      </c>
      <c r="R58" s="171">
        <f>SUMIFS('Entry Data'!Y:Y,'Entry Data'!AN:AN,B58&amp;$F$1&amp;$R$4&amp;$Q$3&amp;$M$2)</f>
        <v>0</v>
      </c>
      <c r="S58" s="172">
        <f>SUMIFS('Entry Data'!Y:Y,'Entry Data'!AN:AN,B58&amp;$F$1&amp;$S$4&amp;$Q$3&amp;$M$2)</f>
        <v>0</v>
      </c>
      <c r="T58" s="173">
        <f t="shared" si="2"/>
        <v>755650</v>
      </c>
      <c r="U58" s="196">
        <f t="shared" si="4"/>
        <v>0.18244262829411978</v>
      </c>
      <c r="V58" s="197">
        <f t="shared" si="5"/>
        <v>597499.60766324226</v>
      </c>
      <c r="W58" s="197">
        <f t="shared" si="3"/>
        <v>1353149.6076632421</v>
      </c>
    </row>
    <row r="59" spans="1:23" x14ac:dyDescent="0.3">
      <c r="A59" s="76">
        <v>53</v>
      </c>
      <c r="B59" s="82" t="str">
        <f>'Master Driver'!B57</f>
        <v>Sulvadlan</v>
      </c>
      <c r="C59" s="164">
        <f>'Master Driver'!C57</f>
        <v>43985</v>
      </c>
      <c r="D59" s="174">
        <f>SUMIFS('Master Driver'!E:E,'Master Driver'!B:B,SS!B59)</f>
        <v>3275000</v>
      </c>
      <c r="E59" s="198">
        <f>SUMIFS('Entry Data'!Y:Y,'Entry Data'!AC:AC,SS!B59)</f>
        <v>2724900</v>
      </c>
      <c r="F59" s="170">
        <f>SUMIFS('Entry Data'!Y:Y,'Entry Data'!AN:AN,B59&amp;$F$1&amp;$F$4&amp;$F$3&amp;$F$2)</f>
        <v>1875000</v>
      </c>
      <c r="G59" s="171">
        <f>SUMIFS('Entry Data'!Y:Y,'Entry Data'!AN:AN,B59&amp;$F$1&amp;$G$4&amp;$F$3&amp;$F$2)</f>
        <v>414750</v>
      </c>
      <c r="H59" s="171">
        <f>SUMIFS('Entry Data'!Y:Y,'Entry Data'!AN:AN,B59&amp;$F$1&amp;$H$4&amp;$F$3&amp;$F$2)</f>
        <v>246400</v>
      </c>
      <c r="I59" s="171">
        <f>SUMIFS('Entry Data'!Y:Y,'Entry Data'!AN:AN,B59&amp;$F$1&amp;$I$4&amp;$F$3&amp;$F$2)</f>
        <v>188750</v>
      </c>
      <c r="J59" s="171">
        <f>SUMIFS('Entry Data'!Y:Y,'Entry Data'!AN:AN,B59&amp;$F$1&amp;$J$4&amp;$J$3&amp;$F$2)</f>
        <v>0</v>
      </c>
      <c r="K59" s="171">
        <f>SUMIFS('Entry Data'!Y:Y,'Entry Data'!AN:AN,B59&amp;$F$1&amp;$K$4&amp;$J$3&amp;$F$2)</f>
        <v>0</v>
      </c>
      <c r="L59" s="172">
        <f>SUMIFS('Entry Data'!Y:Y,'Entry Data'!AN:AN,B59&amp;$F$1&amp;$L$4&amp;$J$3&amp;$F$2)</f>
        <v>0</v>
      </c>
      <c r="M59" s="170">
        <f>SUMIFS('Entry Data'!Y:Y,'Entry Data'!AN:AN,B59&amp;$F$1&amp;$M$4&amp;$M$3&amp;$M$2)</f>
        <v>0</v>
      </c>
      <c r="N59" s="171">
        <f>SUMIFS('Entry Data'!Y:Y,'Entry Data'!AN:AN,B59&amp;$F$1&amp;$N$4&amp;$M$3&amp;$M$2)</f>
        <v>0</v>
      </c>
      <c r="O59" s="171">
        <f>SUMIFS('Entry Data'!Y:Y,'Entry Data'!AN:AN,B59&amp;$F$1&amp;$O$4&amp;$M$3&amp;$M$2)</f>
        <v>0</v>
      </c>
      <c r="P59" s="171">
        <f>SUMIFS('Entry Data'!Y:Y,'Entry Data'!AN:AN,B59&amp;$F$1&amp;$P$4&amp;$M$3&amp;$M$2)</f>
        <v>0</v>
      </c>
      <c r="Q59" s="171">
        <f>SUMIFS('Entry Data'!Y:Y,'Entry Data'!AN:AN,B59&amp;$F$1&amp;$Q$4&amp;$Q$3&amp;$M$2)</f>
        <v>0</v>
      </c>
      <c r="R59" s="171">
        <f>SUMIFS('Entry Data'!Y:Y,'Entry Data'!AN:AN,B59&amp;$F$1&amp;$R$4&amp;$Q$3&amp;$M$2)</f>
        <v>0</v>
      </c>
      <c r="S59" s="172">
        <f>SUMIFS('Entry Data'!Y:Y,'Entry Data'!AN:AN,B59&amp;$F$1&amp;$S$4&amp;$Q$3&amp;$M$2)</f>
        <v>0</v>
      </c>
      <c r="T59" s="173">
        <f t="shared" si="2"/>
        <v>2724900</v>
      </c>
      <c r="U59" s="196">
        <f t="shared" si="4"/>
        <v>1</v>
      </c>
      <c r="V59" s="197">
        <f t="shared" si="5"/>
        <v>3275000</v>
      </c>
      <c r="W59" s="197">
        <f t="shared" si="3"/>
        <v>5999900</v>
      </c>
    </row>
    <row r="60" spans="1:23" x14ac:dyDescent="0.3">
      <c r="A60" s="76">
        <v>54</v>
      </c>
      <c r="B60" s="82" t="str">
        <f>'Master Driver'!B58</f>
        <v>Nurzaenal Abidin</v>
      </c>
      <c r="C60" s="164">
        <f>'Master Driver'!C58</f>
        <v>44084</v>
      </c>
      <c r="D60" s="174">
        <f>SUMIFS('Master Driver'!E:E,'Master Driver'!B:B,SS!B60)</f>
        <v>3275000</v>
      </c>
      <c r="E60" s="198">
        <f>SUMIFS('Entry Data'!Y:Y,'Entry Data'!AC:AC,SS!B60)</f>
        <v>3942400</v>
      </c>
      <c r="F60" s="170">
        <f>SUMIFS('Entry Data'!Y:Y,'Entry Data'!AN:AN,B60&amp;$F$1&amp;$F$4&amp;$F$3&amp;$F$2)</f>
        <v>500000</v>
      </c>
      <c r="G60" s="171">
        <f>SUMIFS('Entry Data'!Y:Y,'Entry Data'!AN:AN,B60&amp;$F$1&amp;$G$4&amp;$F$3&amp;$F$2)</f>
        <v>138250</v>
      </c>
      <c r="H60" s="171">
        <f>SUMIFS('Entry Data'!Y:Y,'Entry Data'!AN:AN,B60&amp;$F$1&amp;$H$4&amp;$F$3&amp;$F$2)</f>
        <v>92400</v>
      </c>
      <c r="I60" s="171">
        <f>SUMIFS('Entry Data'!Y:Y,'Entry Data'!AN:AN,B60&amp;$F$1&amp;$I$4&amp;$F$3&amp;$F$2)</f>
        <v>75500</v>
      </c>
      <c r="J60" s="171">
        <f>SUMIFS('Entry Data'!Y:Y,'Entry Data'!AN:AN,B60&amp;$F$1&amp;$J$4&amp;$J$3&amp;$F$2)</f>
        <v>0</v>
      </c>
      <c r="K60" s="171">
        <f>SUMIFS('Entry Data'!Y:Y,'Entry Data'!AN:AN,B60&amp;$F$1&amp;$K$4&amp;$J$3&amp;$F$2)</f>
        <v>0</v>
      </c>
      <c r="L60" s="172">
        <f>SUMIFS('Entry Data'!Y:Y,'Entry Data'!AN:AN,B60&amp;$F$1&amp;$L$4&amp;$J$3&amp;$F$2)</f>
        <v>0</v>
      </c>
      <c r="M60" s="170">
        <f>SUMIFS('Entry Data'!Y:Y,'Entry Data'!AN:AN,B60&amp;$F$1&amp;$M$4&amp;$M$3&amp;$M$2)</f>
        <v>0</v>
      </c>
      <c r="N60" s="171">
        <f>SUMIFS('Entry Data'!Y:Y,'Entry Data'!AN:AN,B60&amp;$F$1&amp;$N$4&amp;$M$3&amp;$M$2)</f>
        <v>0</v>
      </c>
      <c r="O60" s="171">
        <f>SUMIFS('Entry Data'!Y:Y,'Entry Data'!AN:AN,B60&amp;$F$1&amp;$O$4&amp;$M$3&amp;$M$2)</f>
        <v>0</v>
      </c>
      <c r="P60" s="171">
        <f>SUMIFS('Entry Data'!Y:Y,'Entry Data'!AN:AN,B60&amp;$F$1&amp;$P$4&amp;$M$3&amp;$M$2)</f>
        <v>0</v>
      </c>
      <c r="Q60" s="171">
        <f>SUMIFS('Entry Data'!Y:Y,'Entry Data'!AN:AN,B60&amp;$F$1&amp;$Q$4&amp;$Q$3&amp;$M$2)</f>
        <v>0</v>
      </c>
      <c r="R60" s="171">
        <f>SUMIFS('Entry Data'!Y:Y,'Entry Data'!AN:AN,B60&amp;$F$1&amp;$R$4&amp;$Q$3&amp;$M$2)</f>
        <v>0</v>
      </c>
      <c r="S60" s="172">
        <f>SUMIFS('Entry Data'!Y:Y,'Entry Data'!AN:AN,B60&amp;$F$1&amp;$S$4&amp;$Q$3&amp;$M$2)</f>
        <v>0</v>
      </c>
      <c r="T60" s="173">
        <f t="shared" si="2"/>
        <v>806150</v>
      </c>
      <c r="U60" s="196">
        <f t="shared" si="4"/>
        <v>0.2044820413961039</v>
      </c>
      <c r="V60" s="197">
        <f t="shared" si="5"/>
        <v>669678.68557224027</v>
      </c>
      <c r="W60" s="197">
        <f t="shared" si="3"/>
        <v>1475828.6855722403</v>
      </c>
    </row>
    <row r="61" spans="1:23" hidden="1" x14ac:dyDescent="0.3">
      <c r="A61" s="76">
        <v>55</v>
      </c>
      <c r="B61" s="82" t="str">
        <f>'Master Driver'!B59</f>
        <v>Ahmad Riyadi</v>
      </c>
      <c r="C61" s="164">
        <f>'Master Driver'!C59</f>
        <v>44095</v>
      </c>
      <c r="D61" s="174">
        <f>SUMIFS('Master Driver'!E:E,'Master Driver'!B:B,SS!B61)</f>
        <v>3275000</v>
      </c>
      <c r="E61" s="198">
        <f>SUMIFS('Entry Data'!Y:Y,'Entry Data'!AC:AC,SS!B61)</f>
        <v>0</v>
      </c>
      <c r="F61" s="170">
        <f>SUMIFS('Entry Data'!Y:Y,'Entry Data'!AN:AN,B61&amp;$F$1&amp;$F$4&amp;$F$3&amp;$F$2)</f>
        <v>0</v>
      </c>
      <c r="G61" s="171">
        <f>SUMIFS('Entry Data'!Y:Y,'Entry Data'!AN:AN,B61&amp;$F$1&amp;$G$4&amp;$F$3&amp;$F$2)</f>
        <v>0</v>
      </c>
      <c r="H61" s="171">
        <f>SUMIFS('Entry Data'!Y:Y,'Entry Data'!AN:AN,B61&amp;$F$1&amp;$H$4&amp;$F$3&amp;$F$2)</f>
        <v>0</v>
      </c>
      <c r="I61" s="171">
        <f>SUMIFS('Entry Data'!Y:Y,'Entry Data'!AN:AN,B61&amp;$F$1&amp;$I$4&amp;$F$3&amp;$F$2)</f>
        <v>0</v>
      </c>
      <c r="J61" s="171">
        <f>SUMIFS('Entry Data'!Y:Y,'Entry Data'!AN:AN,B61&amp;$F$1&amp;$J$4&amp;$J$3&amp;$F$2)</f>
        <v>0</v>
      </c>
      <c r="K61" s="171">
        <f>SUMIFS('Entry Data'!Y:Y,'Entry Data'!AN:AN,B61&amp;$F$1&amp;$K$4&amp;$J$3&amp;$F$2)</f>
        <v>0</v>
      </c>
      <c r="L61" s="172">
        <f>SUMIFS('Entry Data'!Y:Y,'Entry Data'!AN:AN,B61&amp;$F$1&amp;$L$4&amp;$J$3&amp;$F$2)</f>
        <v>0</v>
      </c>
      <c r="M61" s="170">
        <f>SUMIFS('Entry Data'!Y:Y,'Entry Data'!AN:AN,B61&amp;$F$1&amp;$M$4&amp;$M$3&amp;$M$2)</f>
        <v>0</v>
      </c>
      <c r="N61" s="171">
        <f>SUMIFS('Entry Data'!Y:Y,'Entry Data'!AN:AN,B61&amp;$F$1&amp;$N$4&amp;$M$3&amp;$M$2)</f>
        <v>0</v>
      </c>
      <c r="O61" s="171">
        <f>SUMIFS('Entry Data'!Y:Y,'Entry Data'!AN:AN,B61&amp;$F$1&amp;$O$4&amp;$M$3&amp;$M$2)</f>
        <v>0</v>
      </c>
      <c r="P61" s="171">
        <f>SUMIFS('Entry Data'!Y:Y,'Entry Data'!AN:AN,B61&amp;$F$1&amp;$P$4&amp;$M$3&amp;$M$2)</f>
        <v>0</v>
      </c>
      <c r="Q61" s="171">
        <f>SUMIFS('Entry Data'!Y:Y,'Entry Data'!AN:AN,B61&amp;$F$1&amp;$Q$4&amp;$Q$3&amp;$M$2)</f>
        <v>0</v>
      </c>
      <c r="R61" s="171">
        <f>SUMIFS('Entry Data'!Y:Y,'Entry Data'!AN:AN,B61&amp;$F$1&amp;$R$4&amp;$Q$3&amp;$M$2)</f>
        <v>0</v>
      </c>
      <c r="S61" s="172">
        <f>SUMIFS('Entry Data'!Y:Y,'Entry Data'!AN:AN,B61&amp;$F$1&amp;$S$4&amp;$Q$3&amp;$M$2)</f>
        <v>0</v>
      </c>
      <c r="T61" s="173">
        <f t="shared" si="2"/>
        <v>0</v>
      </c>
      <c r="U61" s="196" t="str">
        <f t="shared" si="4"/>
        <v/>
      </c>
      <c r="V61" s="197" t="str">
        <f t="shared" si="5"/>
        <v/>
      </c>
      <c r="W61" s="197" t="str">
        <f t="shared" si="3"/>
        <v/>
      </c>
    </row>
    <row r="62" spans="1:23" hidden="1" x14ac:dyDescent="0.3">
      <c r="A62" s="76">
        <v>56</v>
      </c>
      <c r="B62" s="82" t="str">
        <f>'Master Driver'!B60</f>
        <v>Alusdi</v>
      </c>
      <c r="C62" s="164">
        <f>'Master Driver'!C60</f>
        <v>44097</v>
      </c>
      <c r="D62" s="174">
        <f>SUMIFS('Master Driver'!E:E,'Master Driver'!B:B,SS!B62)</f>
        <v>3275000</v>
      </c>
      <c r="E62" s="198">
        <f>SUMIFS('Entry Data'!Y:Y,'Entry Data'!AC:AC,SS!B62)</f>
        <v>3447850</v>
      </c>
      <c r="F62" s="170">
        <f>SUMIFS('Entry Data'!Y:Y,'Entry Data'!AN:AN,B62&amp;$F$1&amp;$F$4&amp;$F$3&amp;$F$2)</f>
        <v>0</v>
      </c>
      <c r="G62" s="171">
        <f>SUMIFS('Entry Data'!Y:Y,'Entry Data'!AN:AN,B62&amp;$F$1&amp;$G$4&amp;$F$3&amp;$F$2)</f>
        <v>0</v>
      </c>
      <c r="H62" s="171">
        <f>SUMIFS('Entry Data'!Y:Y,'Entry Data'!AN:AN,B62&amp;$F$1&amp;$H$4&amp;$F$3&amp;$F$2)</f>
        <v>0</v>
      </c>
      <c r="I62" s="171">
        <f>SUMIFS('Entry Data'!Y:Y,'Entry Data'!AN:AN,B62&amp;$F$1&amp;$I$4&amp;$F$3&amp;$F$2)</f>
        <v>0</v>
      </c>
      <c r="J62" s="171">
        <f>SUMIFS('Entry Data'!Y:Y,'Entry Data'!AN:AN,B62&amp;$F$1&amp;$J$4&amp;$J$3&amp;$F$2)</f>
        <v>0</v>
      </c>
      <c r="K62" s="171">
        <f>SUMIFS('Entry Data'!Y:Y,'Entry Data'!AN:AN,B62&amp;$F$1&amp;$K$4&amp;$J$3&amp;$F$2)</f>
        <v>0</v>
      </c>
      <c r="L62" s="172">
        <f>SUMIFS('Entry Data'!Y:Y,'Entry Data'!AN:AN,B62&amp;$F$1&amp;$L$4&amp;$J$3&amp;$F$2)</f>
        <v>0</v>
      </c>
      <c r="M62" s="170">
        <f>SUMIFS('Entry Data'!Y:Y,'Entry Data'!AN:AN,B62&amp;$F$1&amp;$M$4&amp;$M$3&amp;$M$2)</f>
        <v>0</v>
      </c>
      <c r="N62" s="171">
        <f>SUMIFS('Entry Data'!Y:Y,'Entry Data'!AN:AN,B62&amp;$F$1&amp;$N$4&amp;$M$3&amp;$M$2)</f>
        <v>0</v>
      </c>
      <c r="O62" s="171">
        <f>SUMIFS('Entry Data'!Y:Y,'Entry Data'!AN:AN,B62&amp;$F$1&amp;$O$4&amp;$M$3&amp;$M$2)</f>
        <v>0</v>
      </c>
      <c r="P62" s="171">
        <f>SUMIFS('Entry Data'!Y:Y,'Entry Data'!AN:AN,B62&amp;$F$1&amp;$P$4&amp;$M$3&amp;$M$2)</f>
        <v>0</v>
      </c>
      <c r="Q62" s="171">
        <f>SUMIFS('Entry Data'!Y:Y,'Entry Data'!AN:AN,B62&amp;$F$1&amp;$Q$4&amp;$Q$3&amp;$M$2)</f>
        <v>0</v>
      </c>
      <c r="R62" s="171">
        <f>SUMIFS('Entry Data'!Y:Y,'Entry Data'!AN:AN,B62&amp;$F$1&amp;$R$4&amp;$Q$3&amp;$M$2)</f>
        <v>0</v>
      </c>
      <c r="S62" s="172">
        <f>SUMIFS('Entry Data'!Y:Y,'Entry Data'!AN:AN,B62&amp;$F$1&amp;$S$4&amp;$Q$3&amp;$M$2)</f>
        <v>0</v>
      </c>
      <c r="T62" s="173">
        <f t="shared" si="2"/>
        <v>0</v>
      </c>
      <c r="U62" s="196">
        <f t="shared" si="4"/>
        <v>0</v>
      </c>
      <c r="V62" s="197">
        <f t="shared" si="5"/>
        <v>0</v>
      </c>
      <c r="W62" s="197">
        <f t="shared" si="3"/>
        <v>0</v>
      </c>
    </row>
    <row r="63" spans="1:23" x14ac:dyDescent="0.3">
      <c r="A63" s="76">
        <v>57</v>
      </c>
      <c r="B63" s="82" t="str">
        <f>'Master Driver'!B61</f>
        <v>Arman</v>
      </c>
      <c r="C63" s="164">
        <f>'Master Driver'!C61</f>
        <v>44146</v>
      </c>
      <c r="D63" s="174">
        <f>SUMIFS('Master Driver'!E:E,'Master Driver'!B:B,SS!B63)</f>
        <v>3275000</v>
      </c>
      <c r="E63" s="198">
        <f>SUMIFS('Entry Data'!Y:Y,'Entry Data'!AC:AC,SS!B63)</f>
        <v>4752500</v>
      </c>
      <c r="F63" s="170">
        <f>SUMIFS('Entry Data'!Y:Y,'Entry Data'!AN:AN,B63&amp;$F$1&amp;$F$4&amp;$F$3&amp;$F$2)</f>
        <v>1925000</v>
      </c>
      <c r="G63" s="171">
        <f>SUMIFS('Entry Data'!Y:Y,'Entry Data'!AN:AN,B63&amp;$F$1&amp;$G$4&amp;$F$3&amp;$F$2)</f>
        <v>497700</v>
      </c>
      <c r="H63" s="171">
        <f>SUMIFS('Entry Data'!Y:Y,'Entry Data'!AN:AN,B63&amp;$F$1&amp;$H$4&amp;$F$3&amp;$F$2)</f>
        <v>431200</v>
      </c>
      <c r="I63" s="171">
        <f>SUMIFS('Entry Data'!Y:Y,'Entry Data'!AN:AN,B63&amp;$F$1&amp;$I$4&amp;$F$3&amp;$F$2)</f>
        <v>490750</v>
      </c>
      <c r="J63" s="171">
        <f>SUMIFS('Entry Data'!Y:Y,'Entry Data'!AN:AN,B63&amp;$F$1&amp;$J$4&amp;$J$3&amp;$F$2)</f>
        <v>0</v>
      </c>
      <c r="K63" s="171">
        <f>SUMIFS('Entry Data'!Y:Y,'Entry Data'!AN:AN,B63&amp;$F$1&amp;$K$4&amp;$J$3&amp;$F$2)</f>
        <v>0</v>
      </c>
      <c r="L63" s="172">
        <f>SUMIFS('Entry Data'!Y:Y,'Entry Data'!AN:AN,B63&amp;$F$1&amp;$L$4&amp;$J$3&amp;$F$2)</f>
        <v>0</v>
      </c>
      <c r="M63" s="170">
        <f>SUMIFS('Entry Data'!Y:Y,'Entry Data'!AN:AN,B63&amp;$F$1&amp;$M$4&amp;$M$3&amp;$M$2)</f>
        <v>0</v>
      </c>
      <c r="N63" s="171">
        <f>SUMIFS('Entry Data'!Y:Y,'Entry Data'!AN:AN,B63&amp;$F$1&amp;$N$4&amp;$M$3&amp;$M$2)</f>
        <v>0</v>
      </c>
      <c r="O63" s="171">
        <f>SUMIFS('Entry Data'!Y:Y,'Entry Data'!AN:AN,B63&amp;$F$1&amp;$O$4&amp;$M$3&amp;$M$2)</f>
        <v>0</v>
      </c>
      <c r="P63" s="171">
        <f>SUMIFS('Entry Data'!Y:Y,'Entry Data'!AN:AN,B63&amp;$F$1&amp;$P$4&amp;$M$3&amp;$M$2)</f>
        <v>0</v>
      </c>
      <c r="Q63" s="171">
        <f>SUMIFS('Entry Data'!Y:Y,'Entry Data'!AN:AN,B63&amp;$F$1&amp;$Q$4&amp;$Q$3&amp;$M$2)</f>
        <v>0</v>
      </c>
      <c r="R63" s="171">
        <f>SUMIFS('Entry Data'!Y:Y,'Entry Data'!AN:AN,B63&amp;$F$1&amp;$R$4&amp;$Q$3&amp;$M$2)</f>
        <v>0</v>
      </c>
      <c r="S63" s="172">
        <f>SUMIFS('Entry Data'!Y:Y,'Entry Data'!AN:AN,B63&amp;$F$1&amp;$S$4&amp;$Q$3&amp;$M$2)</f>
        <v>0</v>
      </c>
      <c r="T63" s="173">
        <f t="shared" si="2"/>
        <v>3344650</v>
      </c>
      <c r="U63" s="196">
        <f t="shared" si="4"/>
        <v>0.70376643871646505</v>
      </c>
      <c r="V63" s="197">
        <f t="shared" si="5"/>
        <v>2304835.086796423</v>
      </c>
      <c r="W63" s="197">
        <f t="shared" si="3"/>
        <v>5649485.0867964234</v>
      </c>
    </row>
    <row r="64" spans="1:23" hidden="1" x14ac:dyDescent="0.3">
      <c r="A64" s="76">
        <v>58</v>
      </c>
      <c r="B64" s="82" t="str">
        <f>'Master Driver'!B62</f>
        <v>Zulkifli Haribu</v>
      </c>
      <c r="C64" s="164">
        <f>'Master Driver'!C62</f>
        <v>44146</v>
      </c>
      <c r="D64" s="174">
        <f>SUMIFS('Master Driver'!E:E,'Master Driver'!B:B,SS!B64)</f>
        <v>3275000</v>
      </c>
      <c r="E64" s="198">
        <f>SUMIFS('Entry Data'!Y:Y,'Entry Data'!AC:AC,SS!B64)</f>
        <v>3448100</v>
      </c>
      <c r="F64" s="170">
        <f>SUMIFS('Entry Data'!Y:Y,'Entry Data'!AN:AN,B64&amp;$F$1&amp;$F$4&amp;$F$3&amp;$F$2)</f>
        <v>100000</v>
      </c>
      <c r="G64" s="171">
        <f>SUMIFS('Entry Data'!Y:Y,'Entry Data'!AN:AN,B64&amp;$F$1&amp;$G$4&amp;$F$3&amp;$F$2)</f>
        <v>27650</v>
      </c>
      <c r="H64" s="171">
        <f>SUMIFS('Entry Data'!Y:Y,'Entry Data'!AN:AN,B64&amp;$F$1&amp;$H$4&amp;$F$3&amp;$F$2)</f>
        <v>30800</v>
      </c>
      <c r="I64" s="171">
        <f>SUMIFS('Entry Data'!Y:Y,'Entry Data'!AN:AN,B64&amp;$F$1&amp;$I$4&amp;$F$3&amp;$F$2)</f>
        <v>37750</v>
      </c>
      <c r="J64" s="171">
        <f>SUMIFS('Entry Data'!Y:Y,'Entry Data'!AN:AN,B64&amp;$F$1&amp;$J$4&amp;$J$3&amp;$F$2)</f>
        <v>0</v>
      </c>
      <c r="K64" s="171">
        <f>SUMIFS('Entry Data'!Y:Y,'Entry Data'!AN:AN,B64&amp;$F$1&amp;$K$4&amp;$J$3&amp;$F$2)</f>
        <v>0</v>
      </c>
      <c r="L64" s="172">
        <f>SUMIFS('Entry Data'!Y:Y,'Entry Data'!AN:AN,B64&amp;$F$1&amp;$L$4&amp;$J$3&amp;$F$2)</f>
        <v>0</v>
      </c>
      <c r="M64" s="170">
        <f>SUMIFS('Entry Data'!Y:Y,'Entry Data'!AN:AN,B64&amp;$F$1&amp;$M$4&amp;$M$3&amp;$M$2)</f>
        <v>0</v>
      </c>
      <c r="N64" s="171">
        <f>SUMIFS('Entry Data'!Y:Y,'Entry Data'!AN:AN,B64&amp;$F$1&amp;$N$4&amp;$M$3&amp;$M$2)</f>
        <v>0</v>
      </c>
      <c r="O64" s="171">
        <f>SUMIFS('Entry Data'!Y:Y,'Entry Data'!AN:AN,B64&amp;$F$1&amp;$O$4&amp;$M$3&amp;$M$2)</f>
        <v>0</v>
      </c>
      <c r="P64" s="171">
        <f>SUMIFS('Entry Data'!Y:Y,'Entry Data'!AN:AN,B64&amp;$F$1&amp;$P$4&amp;$M$3&amp;$M$2)</f>
        <v>0</v>
      </c>
      <c r="Q64" s="171">
        <f>SUMIFS('Entry Data'!Y:Y,'Entry Data'!AN:AN,B64&amp;$F$1&amp;$Q$4&amp;$Q$3&amp;$M$2)</f>
        <v>0</v>
      </c>
      <c r="R64" s="171">
        <f>SUMIFS('Entry Data'!Y:Y,'Entry Data'!AN:AN,B64&amp;$F$1&amp;$R$4&amp;$Q$3&amp;$M$2)</f>
        <v>0</v>
      </c>
      <c r="S64" s="172">
        <f>SUMIFS('Entry Data'!Y:Y,'Entry Data'!AN:AN,B64&amp;$F$1&amp;$S$4&amp;$Q$3&amp;$M$2)</f>
        <v>0</v>
      </c>
      <c r="T64" s="173">
        <f t="shared" si="2"/>
        <v>196200</v>
      </c>
      <c r="U64" s="196">
        <f t="shared" si="4"/>
        <v>5.6900901945999248E-2</v>
      </c>
      <c r="V64" s="197">
        <f t="shared" si="5"/>
        <v>186350.45387314755</v>
      </c>
      <c r="W64" s="197">
        <f t="shared" si="3"/>
        <v>382550.45387314755</v>
      </c>
    </row>
    <row r="65" spans="1:23" hidden="1" x14ac:dyDescent="0.3">
      <c r="A65" s="179">
        <v>59</v>
      </c>
      <c r="B65" s="180" t="str">
        <f>'Master Driver'!B63</f>
        <v>Awaluddin</v>
      </c>
      <c r="C65" s="181">
        <f>'Master Driver'!C63</f>
        <v>44163</v>
      </c>
      <c r="D65" s="174">
        <f>SUMIFS('Master Driver'!E:E,'Master Driver'!B:B,SS!B65)</f>
        <v>3275000</v>
      </c>
      <c r="E65" s="198">
        <f>SUMIFS('Entry Data'!Y:Y,'Entry Data'!AC:AC,SS!B65)</f>
        <v>3964950</v>
      </c>
      <c r="F65" s="182">
        <f>SUMIFS('Entry Data'!Y:Y,'Entry Data'!AN:AN,B65&amp;$F$1&amp;$F$4&amp;$F$3&amp;$F$2)</f>
        <v>0</v>
      </c>
      <c r="G65" s="183">
        <f>SUMIFS('Entry Data'!Y:Y,'Entry Data'!AN:AN,B65&amp;$F$1&amp;$G$4&amp;$F$3&amp;$F$2)</f>
        <v>0</v>
      </c>
      <c r="H65" s="183">
        <f>SUMIFS('Entry Data'!Y:Y,'Entry Data'!AN:AN,B65&amp;$F$1&amp;$H$4&amp;$F$3&amp;$F$2)</f>
        <v>0</v>
      </c>
      <c r="I65" s="183">
        <f>SUMIFS('Entry Data'!Y:Y,'Entry Data'!AN:AN,B65&amp;$F$1&amp;$I$4&amp;$F$3&amp;$F$2)</f>
        <v>0</v>
      </c>
      <c r="J65" s="183">
        <f>SUMIFS('Entry Data'!Y:Y,'Entry Data'!AN:AN,B65&amp;$F$1&amp;$J$4&amp;$J$3&amp;$F$2)</f>
        <v>0</v>
      </c>
      <c r="K65" s="183">
        <f>SUMIFS('Entry Data'!Y:Y,'Entry Data'!AN:AN,B65&amp;$F$1&amp;$K$4&amp;$J$3&amp;$F$2)</f>
        <v>0</v>
      </c>
      <c r="L65" s="184">
        <f>SUMIFS('Entry Data'!Y:Y,'Entry Data'!AN:AN,B65&amp;$F$1&amp;$L$4&amp;$J$3&amp;$F$2)</f>
        <v>0</v>
      </c>
      <c r="M65" s="182">
        <f>SUMIFS('Entry Data'!Y:Y,'Entry Data'!AN:AN,B65&amp;$F$1&amp;$M$4&amp;$M$3&amp;$M$2)</f>
        <v>0</v>
      </c>
      <c r="N65" s="183">
        <f>SUMIFS('Entry Data'!Y:Y,'Entry Data'!AN:AN,B65&amp;$F$1&amp;$N$4&amp;$M$3&amp;$M$2)</f>
        <v>0</v>
      </c>
      <c r="O65" s="183">
        <f>SUMIFS('Entry Data'!Y:Y,'Entry Data'!AN:AN,B65&amp;$F$1&amp;$O$4&amp;$M$3&amp;$M$2)</f>
        <v>0</v>
      </c>
      <c r="P65" s="183">
        <f>SUMIFS('Entry Data'!Y:Y,'Entry Data'!AN:AN,B65&amp;$F$1&amp;$P$4&amp;$M$3&amp;$M$2)</f>
        <v>0</v>
      </c>
      <c r="Q65" s="183">
        <f>SUMIFS('Entry Data'!Y:Y,'Entry Data'!AN:AN,B65&amp;$F$1&amp;$Q$4&amp;$Q$3&amp;$M$2)</f>
        <v>0</v>
      </c>
      <c r="R65" s="183">
        <f>SUMIFS('Entry Data'!Y:Y,'Entry Data'!AN:AN,B65&amp;$F$1&amp;$R$4&amp;$Q$3&amp;$M$2)</f>
        <v>0</v>
      </c>
      <c r="S65" s="184">
        <f>SUMIFS('Entry Data'!Y:Y,'Entry Data'!AN:AN,B65&amp;$F$1&amp;$S$4&amp;$Q$3&amp;$M$2)</f>
        <v>0</v>
      </c>
      <c r="T65" s="178">
        <f t="shared" si="2"/>
        <v>0</v>
      </c>
      <c r="U65" s="196">
        <f t="shared" si="4"/>
        <v>0</v>
      </c>
      <c r="V65" s="197">
        <f t="shared" si="5"/>
        <v>0</v>
      </c>
      <c r="W65" s="197">
        <f t="shared" si="3"/>
        <v>0</v>
      </c>
    </row>
    <row r="66" spans="1:23" ht="22.5" customHeight="1" x14ac:dyDescent="0.3">
      <c r="A66" s="187"/>
      <c r="B66" s="188"/>
      <c r="C66" s="189"/>
      <c r="D66" s="190"/>
      <c r="E66" s="190"/>
      <c r="F66" s="190"/>
      <c r="G66" s="190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1"/>
      <c r="T66" s="192">
        <f>SUBTOTAL(9,T7:T65)</f>
        <v>33074850</v>
      </c>
      <c r="U66" s="188"/>
      <c r="V66" s="199">
        <f>SUBTOTAL(9,V7:V65)</f>
        <v>34550419.392236829</v>
      </c>
      <c r="W66" s="199">
        <f>SUBTOTAL(9,W7:W65)</f>
        <v>67625269.392236829</v>
      </c>
    </row>
  </sheetData>
  <autoFilter ref="A6:W65">
    <filterColumn colId="22">
      <filters>
        <filter val="1.317.809"/>
        <filter val="128.776"/>
        <filter val="160.578"/>
        <filter val="175.581"/>
        <filter val="2.126.601"/>
        <filter val="3.667.400"/>
        <filter val="3.766.900"/>
        <filter val="332.984"/>
        <filter val="342.779"/>
        <filter val="359.210"/>
        <filter val="4.133.459"/>
        <filter val="5.373.900"/>
        <filter val="5.626.050"/>
        <filter val="5.966.150"/>
        <filter val="53.025"/>
        <filter val="6.019.300"/>
        <filter val="6.050.750"/>
        <filter val="6.426.600"/>
        <filter val="6.769.000"/>
      </filters>
    </filterColumn>
  </autoFilter>
  <mergeCells count="15">
    <mergeCell ref="T1:T4"/>
    <mergeCell ref="U1:V4"/>
    <mergeCell ref="W1:W4"/>
    <mergeCell ref="F2:L2"/>
    <mergeCell ref="M2:S2"/>
    <mergeCell ref="F3:I3"/>
    <mergeCell ref="J3:L3"/>
    <mergeCell ref="M3:P3"/>
    <mergeCell ref="Q3:S3"/>
    <mergeCell ref="F1:S1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77"/>
  <sheetViews>
    <sheetView showGridLines="0" workbookViewId="0">
      <pane ySplit="5" topLeftCell="A6" activePane="bottomLeft" state="frozen"/>
      <selection pane="bottomLeft" activeCell="E13" sqref="E13"/>
    </sheetView>
  </sheetViews>
  <sheetFormatPr defaultRowHeight="13.5" x14ac:dyDescent="0.3"/>
  <cols>
    <col min="1" max="1" width="3.7109375" style="5" customWidth="1"/>
    <col min="2" max="2" width="21" style="5" customWidth="1"/>
    <col min="3" max="3" width="13.28515625" style="166" customWidth="1"/>
    <col min="4" max="5" width="12.7109375" style="174" customWidth="1"/>
    <col min="6" max="6" width="13.140625" style="174" customWidth="1"/>
    <col min="7" max="7" width="5.42578125" style="5" customWidth="1"/>
    <col min="8" max="8" width="11.85546875" style="174" customWidth="1"/>
    <col min="9" max="9" width="13" style="174" customWidth="1"/>
    <col min="10" max="10" width="11.85546875" style="174" customWidth="1"/>
    <col min="11" max="11" width="5.42578125" style="5" customWidth="1"/>
    <col min="12" max="12" width="11.5703125" style="174" customWidth="1"/>
    <col min="13" max="13" width="14.28515625" style="174" customWidth="1"/>
    <col min="14" max="14" width="13.7109375" style="174" customWidth="1"/>
    <col min="15" max="15" width="5.42578125" style="5" customWidth="1"/>
    <col min="16" max="16" width="11.5703125" style="174" customWidth="1"/>
    <col min="17" max="17" width="14.85546875" style="174" customWidth="1"/>
    <col min="18" max="18" width="15.85546875" style="174" customWidth="1"/>
    <col min="19" max="19" width="2.140625" style="174" customWidth="1"/>
    <col min="20" max="20" width="13.5703125" style="174" customWidth="1"/>
    <col min="21" max="16384" width="9.140625" style="5"/>
  </cols>
  <sheetData>
    <row r="1" spans="1:20" ht="15.75" customHeight="1" x14ac:dyDescent="0.3">
      <c r="A1" s="382" t="s">
        <v>274</v>
      </c>
      <c r="B1" s="382" t="s">
        <v>400</v>
      </c>
      <c r="C1" s="392" t="s">
        <v>397</v>
      </c>
      <c r="D1" s="385" t="s">
        <v>402</v>
      </c>
      <c r="E1" s="375" t="s">
        <v>401</v>
      </c>
      <c r="F1" s="386" t="s">
        <v>428</v>
      </c>
      <c r="G1" s="387"/>
      <c r="H1" s="387"/>
      <c r="I1" s="390"/>
      <c r="J1" s="386" t="s">
        <v>429</v>
      </c>
      <c r="K1" s="387"/>
      <c r="L1" s="387"/>
      <c r="M1" s="390"/>
      <c r="N1" s="386" t="s">
        <v>430</v>
      </c>
      <c r="O1" s="387"/>
      <c r="P1" s="387"/>
      <c r="Q1" s="390"/>
      <c r="R1" s="375" t="s">
        <v>421</v>
      </c>
      <c r="S1" s="210"/>
      <c r="T1" s="375" t="s">
        <v>425</v>
      </c>
    </row>
    <row r="2" spans="1:20" ht="15.75" customHeight="1" x14ac:dyDescent="0.3">
      <c r="A2" s="389"/>
      <c r="B2" s="389"/>
      <c r="C2" s="393"/>
      <c r="D2" s="391"/>
      <c r="E2" s="376"/>
      <c r="F2" s="375" t="s">
        <v>404</v>
      </c>
      <c r="G2" s="377" t="s">
        <v>399</v>
      </c>
      <c r="H2" s="378"/>
      <c r="I2" s="375" t="s">
        <v>420</v>
      </c>
      <c r="J2" s="375" t="s">
        <v>404</v>
      </c>
      <c r="K2" s="377" t="s">
        <v>399</v>
      </c>
      <c r="L2" s="378"/>
      <c r="M2" s="375" t="s">
        <v>420</v>
      </c>
      <c r="N2" s="375" t="s">
        <v>404</v>
      </c>
      <c r="O2" s="377" t="s">
        <v>399</v>
      </c>
      <c r="P2" s="378"/>
      <c r="Q2" s="375" t="s">
        <v>420</v>
      </c>
      <c r="R2" s="376"/>
      <c r="S2" s="211"/>
      <c r="T2" s="376"/>
    </row>
    <row r="3" spans="1:20" x14ac:dyDescent="0.3">
      <c r="A3" s="389"/>
      <c r="B3" s="389"/>
      <c r="C3" s="393"/>
      <c r="D3" s="391"/>
      <c r="E3" s="376"/>
      <c r="F3" s="376"/>
      <c r="G3" s="379"/>
      <c r="H3" s="380"/>
      <c r="I3" s="376"/>
      <c r="J3" s="376"/>
      <c r="K3" s="379"/>
      <c r="L3" s="380"/>
      <c r="M3" s="376"/>
      <c r="N3" s="376"/>
      <c r="O3" s="379"/>
      <c r="P3" s="380"/>
      <c r="Q3" s="376"/>
      <c r="R3" s="376"/>
      <c r="S3" s="211"/>
      <c r="T3" s="376"/>
    </row>
    <row r="4" spans="1:20" x14ac:dyDescent="0.3">
      <c r="A4" s="389"/>
      <c r="B4" s="389"/>
      <c r="C4" s="393"/>
      <c r="D4" s="391"/>
      <c r="E4" s="376"/>
      <c r="F4" s="376"/>
      <c r="G4" s="379"/>
      <c r="H4" s="380"/>
      <c r="I4" s="376"/>
      <c r="J4" s="376"/>
      <c r="K4" s="379"/>
      <c r="L4" s="380"/>
      <c r="M4" s="376"/>
      <c r="N4" s="376"/>
      <c r="O4" s="379"/>
      <c r="P4" s="380"/>
      <c r="Q4" s="376"/>
      <c r="R4" s="376"/>
      <c r="S4" s="211"/>
      <c r="T4" s="376"/>
    </row>
    <row r="5" spans="1:20" ht="14.25" x14ac:dyDescent="0.3">
      <c r="A5" s="38"/>
      <c r="B5" s="212"/>
      <c r="C5" s="213"/>
      <c r="D5" s="207"/>
      <c r="E5" s="207"/>
      <c r="F5" s="202"/>
      <c r="G5" s="208"/>
      <c r="H5" s="201"/>
      <c r="I5" s="203"/>
      <c r="J5" s="202"/>
      <c r="K5" s="208"/>
      <c r="L5" s="201"/>
      <c r="M5" s="203"/>
      <c r="N5" s="202"/>
      <c r="O5" s="208"/>
      <c r="P5" s="201"/>
      <c r="Q5" s="203"/>
      <c r="R5" s="200"/>
      <c r="S5" s="200"/>
      <c r="T5" s="200"/>
    </row>
    <row r="6" spans="1:20" x14ac:dyDescent="0.3">
      <c r="A6" s="75">
        <v>1</v>
      </c>
      <c r="B6" s="225" t="str">
        <f>'Master Driver'!B5</f>
        <v>Ahmad Asfuri</v>
      </c>
      <c r="C6" s="226">
        <f>'Master Driver'!C5</f>
        <v>40981</v>
      </c>
      <c r="D6" s="174">
        <f>SUMIFS('Master Driver'!E:E,'Master Driver'!B:B,SUMARY!B6)</f>
        <v>3275000</v>
      </c>
      <c r="E6" s="198">
        <f>SUMIFS('Entry Data'!Y:Y,'Entry Data'!AC:AC,SUMARY!B6)</f>
        <v>2595300</v>
      </c>
      <c r="F6" s="178">
        <f>SUMIFS(BMJ!T:T,BMJ!B:B,SUMARY!B6)</f>
        <v>2426600</v>
      </c>
      <c r="G6" s="196">
        <f t="shared" ref="G6:G37" si="0">IFERROR((F6*100%/E6),"")</f>
        <v>0.93499788078449508</v>
      </c>
      <c r="H6" s="197">
        <f t="shared" ref="H6:H37" si="1">IFERROR((D6*G6),"")</f>
        <v>3062118.0595692215</v>
      </c>
      <c r="I6" s="197">
        <f>IFERROR((F6+H6),"")</f>
        <v>5488718.059569221</v>
      </c>
      <c r="J6" s="178">
        <f>SUMIFS(BTP!T:T,BTP!B:B,SUMARY!B6)</f>
        <v>168700</v>
      </c>
      <c r="K6" s="196">
        <f>IFERROR((J6*100%/E6),"")</f>
        <v>6.5002119215504944E-2</v>
      </c>
      <c r="L6" s="197">
        <f>IFERROR((D6*K6),"")</f>
        <v>212881.94043077869</v>
      </c>
      <c r="M6" s="197">
        <f>IFERROR((J6+L6),"")</f>
        <v>381581.94043077866</v>
      </c>
      <c r="N6" s="178">
        <f>SUMIFS(SS!T:T,SS!B:B,SUMARY!B6)</f>
        <v>0</v>
      </c>
      <c r="O6" s="196">
        <f>IFERROR((N6*100%/E6),"")</f>
        <v>0</v>
      </c>
      <c r="P6" s="197">
        <f>IFERROR((D6*O6),"")</f>
        <v>0</v>
      </c>
      <c r="Q6" s="197">
        <f>IFERROR((N6+P6),"")</f>
        <v>0</v>
      </c>
      <c r="R6" s="197">
        <f>SUM(I6,M6,Q6)</f>
        <v>5870300</v>
      </c>
      <c r="S6" s="197">
        <f>IF(R6,0,1)</f>
        <v>0</v>
      </c>
      <c r="T6" s="197">
        <f>D6*S6</f>
        <v>0</v>
      </c>
    </row>
    <row r="7" spans="1:20" x14ac:dyDescent="0.3">
      <c r="A7" s="227">
        <v>2</v>
      </c>
      <c r="B7" s="228" t="str">
        <f>'Master Driver'!B6</f>
        <v>Rahman</v>
      </c>
      <c r="C7" s="229">
        <f>'Master Driver'!C6</f>
        <v>42326</v>
      </c>
      <c r="D7" s="230">
        <f>SUMIFS('Master Driver'!E:E,'Master Driver'!B:B,SUMARY!B7)</f>
        <v>3275000</v>
      </c>
      <c r="E7" s="231">
        <f>SUMIFS('Entry Data'!Y:Y,'Entry Data'!AC:AC,SUMARY!B7)</f>
        <v>2676050</v>
      </c>
      <c r="F7" s="231">
        <f>SUMIFS(BMJ!T:T,BMJ!B:B,SUMARY!B7)</f>
        <v>0</v>
      </c>
      <c r="G7" s="232">
        <f t="shared" si="0"/>
        <v>0</v>
      </c>
      <c r="H7" s="233">
        <f t="shared" si="1"/>
        <v>0</v>
      </c>
      <c r="I7" s="233">
        <f t="shared" ref="I7:I64" si="2">IFERROR((F7+H7),"")</f>
        <v>0</v>
      </c>
      <c r="J7" s="231">
        <f>SUMIFS(BTP!T:T,BTP!B:B,SUMARY!B7)</f>
        <v>2676050</v>
      </c>
      <c r="K7" s="232">
        <f t="shared" ref="K7:K64" si="3">IFERROR((J7*100%/E7),"")</f>
        <v>1</v>
      </c>
      <c r="L7" s="233">
        <f t="shared" ref="L7:L64" si="4">IFERROR((D7*K7),"")</f>
        <v>3275000</v>
      </c>
      <c r="M7" s="233">
        <f t="shared" ref="M7:M64" si="5">IFERROR((J7+L7),"")</f>
        <v>5951050</v>
      </c>
      <c r="N7" s="231">
        <f>SUMIFS(SS!T:T,SS!B:B,SUMARY!B7)</f>
        <v>0</v>
      </c>
      <c r="O7" s="232">
        <f t="shared" ref="O7:O64" si="6">IFERROR((N7*100%/E7),"")</f>
        <v>0</v>
      </c>
      <c r="P7" s="233">
        <f t="shared" ref="P7:P64" si="7">IFERROR((D7*O7),"")</f>
        <v>0</v>
      </c>
      <c r="Q7" s="233">
        <f t="shared" ref="Q7:Q64" si="8">IFERROR((N7+P7),"")</f>
        <v>0</v>
      </c>
      <c r="R7" s="233">
        <f t="shared" ref="R7:R64" si="9">SUM(I7,M7,Q7)</f>
        <v>5951050</v>
      </c>
      <c r="S7" s="197">
        <f t="shared" ref="S7:S64" si="10">IF(R7,0,1)</f>
        <v>0</v>
      </c>
      <c r="T7" s="231">
        <f t="shared" ref="T7:T64" si="11">D7*S7</f>
        <v>0</v>
      </c>
    </row>
    <row r="8" spans="1:20" x14ac:dyDescent="0.3">
      <c r="A8" s="227">
        <v>3</v>
      </c>
      <c r="B8" s="228" t="str">
        <f>'Master Driver'!B7</f>
        <v>Roni Irfansyah</v>
      </c>
      <c r="C8" s="229">
        <f>'Master Driver'!C7</f>
        <v>42348</v>
      </c>
      <c r="D8" s="230">
        <f>SUMIFS('Master Driver'!E:E,'Master Driver'!B:B,SUMARY!B8)</f>
        <v>3275000</v>
      </c>
      <c r="E8" s="231">
        <f>SUMIFS('Entry Data'!Y:Y,'Entry Data'!AC:AC,SUMARY!B8)</f>
        <v>4003450</v>
      </c>
      <c r="F8" s="231">
        <f>SUMIFS(BMJ!T:T,BMJ!B:B,SUMARY!B8)</f>
        <v>0</v>
      </c>
      <c r="G8" s="232">
        <f t="shared" si="0"/>
        <v>0</v>
      </c>
      <c r="H8" s="233">
        <f t="shared" si="1"/>
        <v>0</v>
      </c>
      <c r="I8" s="233">
        <f t="shared" si="2"/>
        <v>0</v>
      </c>
      <c r="J8" s="231">
        <f>SUMIFS(BTP!T:T,BTP!B:B,SUMARY!B8)</f>
        <v>3845000</v>
      </c>
      <c r="K8" s="232">
        <f t="shared" si="3"/>
        <v>0.96042163633865796</v>
      </c>
      <c r="L8" s="233">
        <f t="shared" si="4"/>
        <v>3145380.8590091048</v>
      </c>
      <c r="M8" s="233">
        <f t="shared" si="5"/>
        <v>6990380.8590091048</v>
      </c>
      <c r="N8" s="231">
        <f>SUMIFS(SS!T:T,SS!B:B,SUMARY!B8)</f>
        <v>158450</v>
      </c>
      <c r="O8" s="232">
        <f t="shared" si="6"/>
        <v>3.9578363661342091E-2</v>
      </c>
      <c r="P8" s="233">
        <f t="shared" si="7"/>
        <v>129619.14099089535</v>
      </c>
      <c r="Q8" s="233">
        <f t="shared" si="8"/>
        <v>288069.14099089534</v>
      </c>
      <c r="R8" s="233">
        <f t="shared" si="9"/>
        <v>7278450</v>
      </c>
      <c r="S8" s="197">
        <f t="shared" si="10"/>
        <v>0</v>
      </c>
      <c r="T8" s="231">
        <f t="shared" si="11"/>
        <v>0</v>
      </c>
    </row>
    <row r="9" spans="1:20" x14ac:dyDescent="0.3">
      <c r="A9" s="227">
        <v>4</v>
      </c>
      <c r="B9" s="228" t="str">
        <f>'Master Driver'!B8</f>
        <v>Agus Suwantono</v>
      </c>
      <c r="C9" s="229">
        <f>'Master Driver'!C8</f>
        <v>42391</v>
      </c>
      <c r="D9" s="230">
        <f>SUMIFS('Master Driver'!E:E,'Master Driver'!B:B,SUMARY!B9)</f>
        <v>3275000</v>
      </c>
      <c r="E9" s="231">
        <f>SUMIFS('Entry Data'!Y:Y,'Entry Data'!AC:AC,SUMARY!B9)</f>
        <v>4906300</v>
      </c>
      <c r="F9" s="231">
        <f>SUMIFS(BMJ!T:T,BMJ!B:B,SUMARY!B9)</f>
        <v>520050</v>
      </c>
      <c r="G9" s="232">
        <f t="shared" si="0"/>
        <v>0.10599637201149542</v>
      </c>
      <c r="H9" s="233">
        <f t="shared" si="1"/>
        <v>347138.11833764752</v>
      </c>
      <c r="I9" s="233">
        <f t="shared" si="2"/>
        <v>867188.11833764752</v>
      </c>
      <c r="J9" s="231">
        <f>SUMIFS(BTP!T:T,BTP!B:B,SUMARY!B9)</f>
        <v>4386250</v>
      </c>
      <c r="K9" s="232">
        <f t="shared" si="3"/>
        <v>0.89400362798850452</v>
      </c>
      <c r="L9" s="233">
        <f t="shared" si="4"/>
        <v>2927861.8816623525</v>
      </c>
      <c r="M9" s="233">
        <f t="shared" si="5"/>
        <v>7314111.881662352</v>
      </c>
      <c r="N9" s="231">
        <f>SUMIFS(SS!T:T,SS!B:B,SUMARY!B9)</f>
        <v>0</v>
      </c>
      <c r="O9" s="232">
        <f t="shared" si="6"/>
        <v>0</v>
      </c>
      <c r="P9" s="233">
        <f t="shared" si="7"/>
        <v>0</v>
      </c>
      <c r="Q9" s="233">
        <f t="shared" si="8"/>
        <v>0</v>
      </c>
      <c r="R9" s="233">
        <f t="shared" si="9"/>
        <v>8181300</v>
      </c>
      <c r="S9" s="197">
        <f t="shared" si="10"/>
        <v>0</v>
      </c>
      <c r="T9" s="231">
        <f t="shared" si="11"/>
        <v>0</v>
      </c>
    </row>
    <row r="10" spans="1:20" x14ac:dyDescent="0.3">
      <c r="A10" s="227">
        <v>5</v>
      </c>
      <c r="B10" s="228" t="str">
        <f>'Master Driver'!B9</f>
        <v>Saipul Bahri</v>
      </c>
      <c r="C10" s="229">
        <f>'Master Driver'!C9</f>
        <v>42436</v>
      </c>
      <c r="D10" s="230">
        <f>SUMIFS('Master Driver'!E:E,'Master Driver'!B:B,SUMARY!B10)</f>
        <v>3275000</v>
      </c>
      <c r="E10" s="231">
        <f>SUMIFS('Entry Data'!Y:Y,'Entry Data'!AC:AC,SUMARY!B10)</f>
        <v>3316500</v>
      </c>
      <c r="F10" s="231">
        <f>SUMIFS(BMJ!T:T,BMJ!B:B,SUMARY!B10)</f>
        <v>3085850</v>
      </c>
      <c r="G10" s="232">
        <f t="shared" si="0"/>
        <v>0.93045379164782149</v>
      </c>
      <c r="H10" s="233">
        <f t="shared" si="1"/>
        <v>3047236.1676466153</v>
      </c>
      <c r="I10" s="233">
        <f t="shared" si="2"/>
        <v>6133086.1676466148</v>
      </c>
      <c r="J10" s="231">
        <f>SUMIFS(BTP!T:T,BTP!B:B,SUMARY!B10)</f>
        <v>230650</v>
      </c>
      <c r="K10" s="232">
        <f t="shared" si="3"/>
        <v>6.9546208352178507E-2</v>
      </c>
      <c r="L10" s="233">
        <f t="shared" si="4"/>
        <v>227763.83235338461</v>
      </c>
      <c r="M10" s="233">
        <f t="shared" si="5"/>
        <v>458413.83235338458</v>
      </c>
      <c r="N10" s="231">
        <f>SUMIFS(SS!T:T,SS!B:B,SUMARY!B10)</f>
        <v>0</v>
      </c>
      <c r="O10" s="232">
        <f t="shared" si="6"/>
        <v>0</v>
      </c>
      <c r="P10" s="233">
        <f t="shared" si="7"/>
        <v>0</v>
      </c>
      <c r="Q10" s="233">
        <f t="shared" si="8"/>
        <v>0</v>
      </c>
      <c r="R10" s="233">
        <f t="shared" si="9"/>
        <v>6591499.9999999991</v>
      </c>
      <c r="S10" s="197">
        <f t="shared" si="10"/>
        <v>0</v>
      </c>
      <c r="T10" s="231">
        <f t="shared" si="11"/>
        <v>0</v>
      </c>
    </row>
    <row r="11" spans="1:20" x14ac:dyDescent="0.3">
      <c r="A11" s="227">
        <v>6</v>
      </c>
      <c r="B11" s="228" t="str">
        <f>'Master Driver'!B10</f>
        <v>M.Andri</v>
      </c>
      <c r="C11" s="229">
        <f>'Master Driver'!C10</f>
        <v>42629</v>
      </c>
      <c r="D11" s="230">
        <f>SUMIFS('Master Driver'!E:E,'Master Driver'!B:B,SUMARY!B11)</f>
        <v>3275000</v>
      </c>
      <c r="E11" s="231">
        <f>SUMIFS('Entry Data'!Y:Y,'Entry Data'!AC:AC,SUMARY!B11)</f>
        <v>3652950</v>
      </c>
      <c r="F11" s="231">
        <f>SUMIFS(BMJ!T:T,BMJ!B:B,SUMARY!B11)</f>
        <v>2823600</v>
      </c>
      <c r="G11" s="232">
        <f t="shared" si="0"/>
        <v>0.77296431651131281</v>
      </c>
      <c r="H11" s="233">
        <f t="shared" si="1"/>
        <v>2531458.1365745496</v>
      </c>
      <c r="I11" s="233">
        <f t="shared" si="2"/>
        <v>5355058.1365745496</v>
      </c>
      <c r="J11" s="231">
        <f>SUMIFS(BTP!T:T,BTP!B:B,SUMARY!B11)</f>
        <v>754350</v>
      </c>
      <c r="K11" s="232">
        <f t="shared" si="3"/>
        <v>0.20650433211513983</v>
      </c>
      <c r="L11" s="233">
        <f t="shared" si="4"/>
        <v>676301.68767708295</v>
      </c>
      <c r="M11" s="233">
        <f t="shared" si="5"/>
        <v>1430651.6876770831</v>
      </c>
      <c r="N11" s="231">
        <f>SUMIFS(SS!T:T,SS!B:B,SUMARY!B11)</f>
        <v>75000</v>
      </c>
      <c r="O11" s="232">
        <f t="shared" si="6"/>
        <v>2.0531351373547408E-2</v>
      </c>
      <c r="P11" s="233">
        <f t="shared" si="7"/>
        <v>67240.175748367765</v>
      </c>
      <c r="Q11" s="233">
        <f t="shared" si="8"/>
        <v>142240.17574836776</v>
      </c>
      <c r="R11" s="233">
        <f t="shared" si="9"/>
        <v>6927950.0000000009</v>
      </c>
      <c r="S11" s="197">
        <f t="shared" si="10"/>
        <v>0</v>
      </c>
      <c r="T11" s="231">
        <f t="shared" si="11"/>
        <v>0</v>
      </c>
    </row>
    <row r="12" spans="1:20" x14ac:dyDescent="0.3">
      <c r="A12" s="227">
        <v>7</v>
      </c>
      <c r="B12" s="228" t="str">
        <f>'Master Driver'!B11</f>
        <v>Arwan Toban</v>
      </c>
      <c r="C12" s="229">
        <f>'Master Driver'!C11</f>
        <v>42690</v>
      </c>
      <c r="D12" s="230">
        <f>SUMIFS('Master Driver'!E:E,'Master Driver'!B:B,SUMARY!B12)</f>
        <v>3275000</v>
      </c>
      <c r="E12" s="231">
        <f>SUMIFS('Entry Data'!Y:Y,'Entry Data'!AC:AC,SUMARY!B12)</f>
        <v>703500</v>
      </c>
      <c r="F12" s="231">
        <f>SUMIFS(BMJ!T:T,BMJ!B:B,SUMARY!B12)</f>
        <v>0</v>
      </c>
      <c r="G12" s="232">
        <f t="shared" si="0"/>
        <v>0</v>
      </c>
      <c r="H12" s="233">
        <f t="shared" si="1"/>
        <v>0</v>
      </c>
      <c r="I12" s="233">
        <f t="shared" si="2"/>
        <v>0</v>
      </c>
      <c r="J12" s="231">
        <f>SUMIFS(BTP!T:T,BTP!B:B,SUMARY!B12)</f>
        <v>0</v>
      </c>
      <c r="K12" s="232">
        <f t="shared" si="3"/>
        <v>0</v>
      </c>
      <c r="L12" s="233">
        <f t="shared" si="4"/>
        <v>0</v>
      </c>
      <c r="M12" s="233">
        <f t="shared" si="5"/>
        <v>0</v>
      </c>
      <c r="N12" s="231">
        <f>SUMIFS(SS!T:T,SS!B:B,SUMARY!B12)</f>
        <v>703500</v>
      </c>
      <c r="O12" s="232">
        <f t="shared" si="6"/>
        <v>1</v>
      </c>
      <c r="P12" s="233">
        <f t="shared" si="7"/>
        <v>3275000</v>
      </c>
      <c r="Q12" s="233">
        <f t="shared" si="8"/>
        <v>3978500</v>
      </c>
      <c r="R12" s="233">
        <f t="shared" si="9"/>
        <v>3978500</v>
      </c>
      <c r="S12" s="197">
        <f t="shared" si="10"/>
        <v>0</v>
      </c>
      <c r="T12" s="231">
        <f t="shared" si="11"/>
        <v>0</v>
      </c>
    </row>
    <row r="13" spans="1:20" x14ac:dyDescent="0.3">
      <c r="A13" s="227">
        <v>8</v>
      </c>
      <c r="B13" s="228" t="str">
        <f>'Master Driver'!B12</f>
        <v>Edi Santoso</v>
      </c>
      <c r="C13" s="229">
        <f>'Master Driver'!C12</f>
        <v>42684</v>
      </c>
      <c r="D13" s="230">
        <f>SUMIFS('Master Driver'!E:E,'Master Driver'!B:B,SUMARY!B13)</f>
        <v>3275000</v>
      </c>
      <c r="E13" s="231">
        <f>SUMIFS('Entry Data'!Y:Y,'Entry Data'!AC:AC,SUMARY!B13)</f>
        <v>754650</v>
      </c>
      <c r="F13" s="231">
        <f>SUMIFS(BMJ!T:T,BMJ!B:B,SUMARY!B13)</f>
        <v>754650</v>
      </c>
      <c r="G13" s="232">
        <f t="shared" si="0"/>
        <v>1</v>
      </c>
      <c r="H13" s="233">
        <f t="shared" si="1"/>
        <v>3275000</v>
      </c>
      <c r="I13" s="233">
        <f t="shared" si="2"/>
        <v>4029650</v>
      </c>
      <c r="J13" s="231">
        <f>SUMIFS(BTP!T:T,BTP!B:B,SUMARY!B13)</f>
        <v>0</v>
      </c>
      <c r="K13" s="232">
        <f t="shared" si="3"/>
        <v>0</v>
      </c>
      <c r="L13" s="233">
        <f t="shared" si="4"/>
        <v>0</v>
      </c>
      <c r="M13" s="233">
        <f t="shared" si="5"/>
        <v>0</v>
      </c>
      <c r="N13" s="231">
        <f>SUMIFS(SS!T:T,SS!B:B,SUMARY!B13)</f>
        <v>0</v>
      </c>
      <c r="O13" s="232">
        <f t="shared" si="6"/>
        <v>0</v>
      </c>
      <c r="P13" s="233">
        <f t="shared" si="7"/>
        <v>0</v>
      </c>
      <c r="Q13" s="233">
        <f t="shared" si="8"/>
        <v>0</v>
      </c>
      <c r="R13" s="233">
        <f t="shared" si="9"/>
        <v>4029650</v>
      </c>
      <c r="S13" s="197">
        <f t="shared" si="10"/>
        <v>0</v>
      </c>
      <c r="T13" s="231">
        <f t="shared" si="11"/>
        <v>0</v>
      </c>
    </row>
    <row r="14" spans="1:20" x14ac:dyDescent="0.3">
      <c r="A14" s="227">
        <v>9</v>
      </c>
      <c r="B14" s="228" t="str">
        <f>'Master Driver'!B13</f>
        <v>Joni PaliPadang</v>
      </c>
      <c r="C14" s="229">
        <f>'Master Driver'!C13</f>
        <v>42751</v>
      </c>
      <c r="D14" s="230">
        <f>SUMIFS('Master Driver'!E:E,'Master Driver'!B:B,SUMARY!B14)</f>
        <v>3275000</v>
      </c>
      <c r="E14" s="231">
        <f>SUMIFS('Entry Data'!Y:Y,'Entry Data'!AC:AC,SUMARY!B14)</f>
        <v>282400</v>
      </c>
      <c r="F14" s="231">
        <f>SUMIFS(BMJ!T:T,BMJ!B:B,SUMARY!B14)</f>
        <v>0</v>
      </c>
      <c r="G14" s="232">
        <f t="shared" si="0"/>
        <v>0</v>
      </c>
      <c r="H14" s="233">
        <f t="shared" si="1"/>
        <v>0</v>
      </c>
      <c r="I14" s="233">
        <f t="shared" si="2"/>
        <v>0</v>
      </c>
      <c r="J14" s="231">
        <f>SUMIFS(BTP!T:T,BTP!B:B,SUMARY!B14)</f>
        <v>282400</v>
      </c>
      <c r="K14" s="232">
        <f t="shared" si="3"/>
        <v>1</v>
      </c>
      <c r="L14" s="233">
        <f t="shared" si="4"/>
        <v>3275000</v>
      </c>
      <c r="M14" s="233">
        <f t="shared" si="5"/>
        <v>3557400</v>
      </c>
      <c r="N14" s="231">
        <f>SUMIFS(SS!T:T,SS!B:B,SUMARY!B14)</f>
        <v>0</v>
      </c>
      <c r="O14" s="232">
        <f t="shared" si="6"/>
        <v>0</v>
      </c>
      <c r="P14" s="233">
        <f t="shared" si="7"/>
        <v>0</v>
      </c>
      <c r="Q14" s="233">
        <f t="shared" si="8"/>
        <v>0</v>
      </c>
      <c r="R14" s="233">
        <f t="shared" si="9"/>
        <v>3557400</v>
      </c>
      <c r="S14" s="197">
        <f t="shared" si="10"/>
        <v>0</v>
      </c>
      <c r="T14" s="231">
        <f t="shared" si="11"/>
        <v>0</v>
      </c>
    </row>
    <row r="15" spans="1:20" x14ac:dyDescent="0.3">
      <c r="A15" s="227">
        <v>10</v>
      </c>
      <c r="B15" s="228" t="str">
        <f>'Master Driver'!B14</f>
        <v>Mustamin</v>
      </c>
      <c r="C15" s="229">
        <f>'Master Driver'!C14</f>
        <v>42767</v>
      </c>
      <c r="D15" s="230">
        <f>SUMIFS('Master Driver'!E:E,'Master Driver'!B:B,SUMARY!B15)</f>
        <v>3275000</v>
      </c>
      <c r="E15" s="231">
        <f>SUMIFS('Entry Data'!Y:Y,'Entry Data'!AC:AC,SUMARY!B15)</f>
        <v>2461750</v>
      </c>
      <c r="F15" s="231">
        <f>SUMIFS(BMJ!T:T,BMJ!B:B,SUMARY!B15)</f>
        <v>0</v>
      </c>
      <c r="G15" s="232">
        <f t="shared" si="0"/>
        <v>0</v>
      </c>
      <c r="H15" s="233">
        <f t="shared" si="1"/>
        <v>0</v>
      </c>
      <c r="I15" s="233">
        <f t="shared" si="2"/>
        <v>0</v>
      </c>
      <c r="J15" s="231">
        <f>SUMIFS(BTP!T:T,BTP!B:B,SUMARY!B15)</f>
        <v>2461750</v>
      </c>
      <c r="K15" s="232">
        <f t="shared" si="3"/>
        <v>1</v>
      </c>
      <c r="L15" s="233">
        <f t="shared" si="4"/>
        <v>3275000</v>
      </c>
      <c r="M15" s="233">
        <f t="shared" si="5"/>
        <v>5736750</v>
      </c>
      <c r="N15" s="231">
        <f>SUMIFS(SS!T:T,SS!B:B,SUMARY!B15)</f>
        <v>0</v>
      </c>
      <c r="O15" s="232">
        <f t="shared" si="6"/>
        <v>0</v>
      </c>
      <c r="P15" s="233">
        <f t="shared" si="7"/>
        <v>0</v>
      </c>
      <c r="Q15" s="233">
        <f t="shared" si="8"/>
        <v>0</v>
      </c>
      <c r="R15" s="233">
        <f t="shared" si="9"/>
        <v>5736750</v>
      </c>
      <c r="S15" s="197">
        <f t="shared" si="10"/>
        <v>0</v>
      </c>
      <c r="T15" s="231">
        <f t="shared" si="11"/>
        <v>0</v>
      </c>
    </row>
    <row r="16" spans="1:20" x14ac:dyDescent="0.3">
      <c r="A16" s="227">
        <v>11</v>
      </c>
      <c r="B16" s="228" t="str">
        <f>'Master Driver'!B15</f>
        <v>Mulyadi</v>
      </c>
      <c r="C16" s="229">
        <f>'Master Driver'!C15</f>
        <v>42795</v>
      </c>
      <c r="D16" s="230">
        <f>SUMIFS('Master Driver'!E:E,'Master Driver'!B:B,SUMARY!B16)</f>
        <v>3275000</v>
      </c>
      <c r="E16" s="231">
        <f>SUMIFS('Entry Data'!Y:Y,'Entry Data'!AC:AC,SUMARY!B16)</f>
        <v>3708400</v>
      </c>
      <c r="F16" s="231">
        <f>SUMIFS(BMJ!T:T,BMJ!B:B,SUMARY!B16)</f>
        <v>652950</v>
      </c>
      <c r="G16" s="232">
        <f t="shared" si="0"/>
        <v>0.17607323913277964</v>
      </c>
      <c r="H16" s="233">
        <f t="shared" si="1"/>
        <v>576639.85815985338</v>
      </c>
      <c r="I16" s="233">
        <f t="shared" si="2"/>
        <v>1229589.8581598534</v>
      </c>
      <c r="J16" s="231">
        <f>SUMIFS(BTP!T:T,BTP!B:B,SUMARY!B16)</f>
        <v>3055450</v>
      </c>
      <c r="K16" s="232">
        <f t="shared" si="3"/>
        <v>0.82392676086722039</v>
      </c>
      <c r="L16" s="233">
        <f t="shared" si="4"/>
        <v>2698360.1418401469</v>
      </c>
      <c r="M16" s="233">
        <f t="shared" si="5"/>
        <v>5753810.1418401469</v>
      </c>
      <c r="N16" s="231">
        <f>SUMIFS(SS!T:T,SS!B:B,SUMARY!B16)</f>
        <v>0</v>
      </c>
      <c r="O16" s="232">
        <f t="shared" si="6"/>
        <v>0</v>
      </c>
      <c r="P16" s="233">
        <f t="shared" si="7"/>
        <v>0</v>
      </c>
      <c r="Q16" s="233">
        <f t="shared" si="8"/>
        <v>0</v>
      </c>
      <c r="R16" s="233">
        <f t="shared" si="9"/>
        <v>6983400</v>
      </c>
      <c r="S16" s="197">
        <f t="shared" si="10"/>
        <v>0</v>
      </c>
      <c r="T16" s="231">
        <f t="shared" si="11"/>
        <v>0</v>
      </c>
    </row>
    <row r="17" spans="1:20" x14ac:dyDescent="0.3">
      <c r="A17" s="227">
        <v>12</v>
      </c>
      <c r="B17" s="228" t="str">
        <f>'Master Driver'!B16</f>
        <v>Abdul Majid</v>
      </c>
      <c r="C17" s="229">
        <f>'Master Driver'!C16</f>
        <v>42797</v>
      </c>
      <c r="D17" s="230">
        <f>SUMIFS('Master Driver'!E:E,'Master Driver'!B:B,SUMARY!B17)</f>
        <v>3275000</v>
      </c>
      <c r="E17" s="231">
        <f>SUMIFS('Entry Data'!Y:Y,'Entry Data'!AC:AC,SUMARY!B17)</f>
        <v>3337950</v>
      </c>
      <c r="F17" s="231">
        <f>SUMIFS(BMJ!T:T,BMJ!B:B,SUMARY!B17)</f>
        <v>1364700</v>
      </c>
      <c r="G17" s="232">
        <f t="shared" si="0"/>
        <v>0.40884375140430501</v>
      </c>
      <c r="H17" s="233">
        <f t="shared" si="1"/>
        <v>1338963.2858490988</v>
      </c>
      <c r="I17" s="233">
        <f t="shared" si="2"/>
        <v>2703663.285849099</v>
      </c>
      <c r="J17" s="231">
        <f>SUMIFS(BTP!T:T,BTP!B:B,SUMARY!B17)</f>
        <v>818100</v>
      </c>
      <c r="K17" s="232">
        <f t="shared" si="3"/>
        <v>0.24509054958881948</v>
      </c>
      <c r="L17" s="233">
        <f t="shared" si="4"/>
        <v>802671.54990338383</v>
      </c>
      <c r="M17" s="233">
        <f t="shared" si="5"/>
        <v>1620771.5499033839</v>
      </c>
      <c r="N17" s="231">
        <f>SUMIFS(SS!T:T,SS!B:B,SUMARY!B17)</f>
        <v>1155150</v>
      </c>
      <c r="O17" s="232">
        <f t="shared" si="6"/>
        <v>0.3460656990068755</v>
      </c>
      <c r="P17" s="233">
        <f t="shared" si="7"/>
        <v>1133365.1642475172</v>
      </c>
      <c r="Q17" s="233">
        <f t="shared" si="8"/>
        <v>2288515.1642475175</v>
      </c>
      <c r="R17" s="233">
        <f t="shared" si="9"/>
        <v>6612950.0000000009</v>
      </c>
      <c r="S17" s="197">
        <f t="shared" si="10"/>
        <v>0</v>
      </c>
      <c r="T17" s="231">
        <f t="shared" si="11"/>
        <v>0</v>
      </c>
    </row>
    <row r="18" spans="1:20" x14ac:dyDescent="0.3">
      <c r="A18" s="227">
        <v>13</v>
      </c>
      <c r="B18" s="228" t="str">
        <f>'Master Driver'!B17</f>
        <v>Alrandi</v>
      </c>
      <c r="C18" s="229">
        <f>'Master Driver'!C17</f>
        <v>42797</v>
      </c>
      <c r="D18" s="230">
        <f>SUMIFS('Master Driver'!E:E,'Master Driver'!B:B,SUMARY!B18)</f>
        <v>3275000</v>
      </c>
      <c r="E18" s="231">
        <f>SUMIFS('Entry Data'!Y:Y,'Entry Data'!AC:AC,SUMARY!B18)</f>
        <v>4725300</v>
      </c>
      <c r="F18" s="231">
        <f>SUMIFS(BMJ!T:T,BMJ!B:B,SUMARY!B18)</f>
        <v>4642800</v>
      </c>
      <c r="G18" s="232">
        <f t="shared" si="0"/>
        <v>0.98254079106088499</v>
      </c>
      <c r="H18" s="233">
        <f t="shared" si="1"/>
        <v>3217821.0907243984</v>
      </c>
      <c r="I18" s="233">
        <f t="shared" si="2"/>
        <v>7860621.0907243984</v>
      </c>
      <c r="J18" s="231">
        <f>SUMIFS(BTP!T:T,BTP!B:B,SUMARY!B18)</f>
        <v>82500</v>
      </c>
      <c r="K18" s="232">
        <f t="shared" si="3"/>
        <v>1.7459208939114977E-2</v>
      </c>
      <c r="L18" s="233">
        <f t="shared" si="4"/>
        <v>57178.909275601553</v>
      </c>
      <c r="M18" s="233">
        <f t="shared" si="5"/>
        <v>139678.90927560156</v>
      </c>
      <c r="N18" s="231">
        <f>SUMIFS(SS!T:T,SS!B:B,SUMARY!B18)</f>
        <v>0</v>
      </c>
      <c r="O18" s="232">
        <f t="shared" si="6"/>
        <v>0</v>
      </c>
      <c r="P18" s="233">
        <f t="shared" si="7"/>
        <v>0</v>
      </c>
      <c r="Q18" s="233">
        <f t="shared" si="8"/>
        <v>0</v>
      </c>
      <c r="R18" s="233">
        <f t="shared" si="9"/>
        <v>8000300</v>
      </c>
      <c r="S18" s="197">
        <f t="shared" si="10"/>
        <v>0</v>
      </c>
      <c r="T18" s="231">
        <f t="shared" si="11"/>
        <v>0</v>
      </c>
    </row>
    <row r="19" spans="1:20" x14ac:dyDescent="0.3">
      <c r="A19" s="227">
        <v>14</v>
      </c>
      <c r="B19" s="228" t="str">
        <f>'Master Driver'!B18</f>
        <v>M.Sainuddin Kasim</v>
      </c>
      <c r="C19" s="229">
        <f>'Master Driver'!C18</f>
        <v>42797</v>
      </c>
      <c r="D19" s="230">
        <f>SUMIFS('Master Driver'!E:E,'Master Driver'!B:B,SUMARY!B19)</f>
        <v>3275000</v>
      </c>
      <c r="E19" s="231">
        <f>SUMIFS('Entry Data'!Y:Y,'Entry Data'!AC:AC,SUMARY!B19)</f>
        <v>3910750</v>
      </c>
      <c r="F19" s="231">
        <f>SUMIFS(BMJ!T:T,BMJ!B:B,SUMARY!B19)</f>
        <v>3800750</v>
      </c>
      <c r="G19" s="232">
        <f t="shared" si="0"/>
        <v>0.97187240299175348</v>
      </c>
      <c r="H19" s="233">
        <f t="shared" si="1"/>
        <v>3182882.1197979925</v>
      </c>
      <c r="I19" s="233">
        <f t="shared" si="2"/>
        <v>6983632.1197979925</v>
      </c>
      <c r="J19" s="231">
        <f>SUMIFS(BTP!T:T,BTP!B:B,SUMARY!B19)</f>
        <v>110000</v>
      </c>
      <c r="K19" s="232">
        <f t="shared" si="3"/>
        <v>2.8127597008246501E-2</v>
      </c>
      <c r="L19" s="233">
        <f t="shared" si="4"/>
        <v>92117.880202007291</v>
      </c>
      <c r="M19" s="233">
        <f t="shared" si="5"/>
        <v>202117.88020200731</v>
      </c>
      <c r="N19" s="231">
        <f>SUMIFS(SS!T:T,SS!B:B,SUMARY!B19)</f>
        <v>0</v>
      </c>
      <c r="O19" s="232">
        <f t="shared" si="6"/>
        <v>0</v>
      </c>
      <c r="P19" s="233">
        <f t="shared" si="7"/>
        <v>0</v>
      </c>
      <c r="Q19" s="233">
        <f t="shared" si="8"/>
        <v>0</v>
      </c>
      <c r="R19" s="233">
        <f t="shared" si="9"/>
        <v>7185750</v>
      </c>
      <c r="S19" s="197">
        <f t="shared" si="10"/>
        <v>0</v>
      </c>
      <c r="T19" s="231">
        <f t="shared" si="11"/>
        <v>0</v>
      </c>
    </row>
    <row r="20" spans="1:20" x14ac:dyDescent="0.3">
      <c r="A20" s="227">
        <v>15</v>
      </c>
      <c r="B20" s="228" t="str">
        <f>'Master Driver'!B19</f>
        <v>Yosef Yanto</v>
      </c>
      <c r="C20" s="229">
        <f>'Master Driver'!C19</f>
        <v>42797</v>
      </c>
      <c r="D20" s="230">
        <f>SUMIFS('Master Driver'!E:E,'Master Driver'!B:B,SUMARY!B20)</f>
        <v>3275000</v>
      </c>
      <c r="E20" s="231">
        <f>SUMIFS('Entry Data'!Y:Y,'Entry Data'!AC:AC,SUMARY!B20)</f>
        <v>2298600</v>
      </c>
      <c r="F20" s="231">
        <f>SUMIFS(BMJ!T:T,BMJ!B:B,SUMARY!B20)</f>
        <v>0</v>
      </c>
      <c r="G20" s="232">
        <f t="shared" si="0"/>
        <v>0</v>
      </c>
      <c r="H20" s="233">
        <f t="shared" si="1"/>
        <v>0</v>
      </c>
      <c r="I20" s="233">
        <f t="shared" si="2"/>
        <v>0</v>
      </c>
      <c r="J20" s="231">
        <f>SUMIFS(BTP!T:T,BTP!B:B,SUMARY!B20)</f>
        <v>2298600</v>
      </c>
      <c r="K20" s="232">
        <f t="shared" si="3"/>
        <v>1</v>
      </c>
      <c r="L20" s="233">
        <f t="shared" si="4"/>
        <v>3275000</v>
      </c>
      <c r="M20" s="233">
        <f t="shared" si="5"/>
        <v>5573600</v>
      </c>
      <c r="N20" s="231">
        <f>SUMIFS(SS!T:T,SS!B:B,SUMARY!B20)</f>
        <v>0</v>
      </c>
      <c r="O20" s="232">
        <f t="shared" si="6"/>
        <v>0</v>
      </c>
      <c r="P20" s="233">
        <f t="shared" si="7"/>
        <v>0</v>
      </c>
      <c r="Q20" s="233">
        <f t="shared" si="8"/>
        <v>0</v>
      </c>
      <c r="R20" s="233">
        <f t="shared" si="9"/>
        <v>5573600</v>
      </c>
      <c r="S20" s="197">
        <f t="shared" si="10"/>
        <v>0</v>
      </c>
      <c r="T20" s="231">
        <f t="shared" si="11"/>
        <v>0</v>
      </c>
    </row>
    <row r="21" spans="1:20" x14ac:dyDescent="0.3">
      <c r="A21" s="227">
        <v>16</v>
      </c>
      <c r="B21" s="228" t="str">
        <f>'Master Driver'!B20</f>
        <v>M.Taha</v>
      </c>
      <c r="C21" s="229">
        <f>'Master Driver'!C20</f>
        <v>42845</v>
      </c>
      <c r="D21" s="230">
        <f>SUMIFS('Master Driver'!E:E,'Master Driver'!B:B,SUMARY!B21)</f>
        <v>3275000</v>
      </c>
      <c r="E21" s="231">
        <f>SUMIFS('Entry Data'!Y:Y,'Entry Data'!AC:AC,SUMARY!B21)</f>
        <v>3689850</v>
      </c>
      <c r="F21" s="231">
        <f>SUMIFS(BMJ!T:T,BMJ!B:B,SUMARY!B21)</f>
        <v>0</v>
      </c>
      <c r="G21" s="232">
        <f t="shared" si="0"/>
        <v>0</v>
      </c>
      <c r="H21" s="233">
        <f t="shared" si="1"/>
        <v>0</v>
      </c>
      <c r="I21" s="233">
        <f t="shared" si="2"/>
        <v>0</v>
      </c>
      <c r="J21" s="231">
        <f>SUMIFS(BTP!T:T,BTP!B:B,SUMARY!B21)</f>
        <v>0</v>
      </c>
      <c r="K21" s="232">
        <f t="shared" si="3"/>
        <v>0</v>
      </c>
      <c r="L21" s="233">
        <f t="shared" si="4"/>
        <v>0</v>
      </c>
      <c r="M21" s="233">
        <f t="shared" si="5"/>
        <v>0</v>
      </c>
      <c r="N21" s="231">
        <f>SUMIFS(SS!T:T,SS!B:B,SUMARY!B21)</f>
        <v>3689850</v>
      </c>
      <c r="O21" s="232">
        <f t="shared" si="6"/>
        <v>1</v>
      </c>
      <c r="P21" s="233">
        <f t="shared" si="7"/>
        <v>3275000</v>
      </c>
      <c r="Q21" s="233">
        <f t="shared" si="8"/>
        <v>6964850</v>
      </c>
      <c r="R21" s="233">
        <f t="shared" si="9"/>
        <v>6964850</v>
      </c>
      <c r="S21" s="197">
        <f t="shared" si="10"/>
        <v>0</v>
      </c>
      <c r="T21" s="231">
        <f t="shared" si="11"/>
        <v>0</v>
      </c>
    </row>
    <row r="22" spans="1:20" x14ac:dyDescent="0.3">
      <c r="A22" s="227">
        <v>17</v>
      </c>
      <c r="B22" s="228" t="str">
        <f>'Master Driver'!B21</f>
        <v>Setianto</v>
      </c>
      <c r="C22" s="229">
        <f>'Master Driver'!C21</f>
        <v>42845</v>
      </c>
      <c r="D22" s="230">
        <f>SUMIFS('Master Driver'!E:E,'Master Driver'!B:B,SUMARY!B22)</f>
        <v>3275000</v>
      </c>
      <c r="E22" s="231">
        <f>SUMIFS('Entry Data'!Y:Y,'Entry Data'!AC:AC,SUMARY!B22)</f>
        <v>4128950</v>
      </c>
      <c r="F22" s="231">
        <f>SUMIFS(BMJ!T:T,BMJ!B:B,SUMARY!B22)</f>
        <v>0</v>
      </c>
      <c r="G22" s="232">
        <f t="shared" si="0"/>
        <v>0</v>
      </c>
      <c r="H22" s="233">
        <f t="shared" si="1"/>
        <v>0</v>
      </c>
      <c r="I22" s="233">
        <f t="shared" si="2"/>
        <v>0</v>
      </c>
      <c r="J22" s="231">
        <f>SUMIFS(BTP!T:T,BTP!B:B,SUMARY!B22)</f>
        <v>0</v>
      </c>
      <c r="K22" s="232">
        <f t="shared" si="3"/>
        <v>0</v>
      </c>
      <c r="L22" s="233">
        <f t="shared" si="4"/>
        <v>0</v>
      </c>
      <c r="M22" s="233">
        <f t="shared" si="5"/>
        <v>0</v>
      </c>
      <c r="N22" s="231">
        <f>SUMIFS(SS!T:T,SS!B:B,SUMARY!B22)</f>
        <v>4128950</v>
      </c>
      <c r="O22" s="232">
        <f t="shared" si="6"/>
        <v>1</v>
      </c>
      <c r="P22" s="233">
        <f t="shared" si="7"/>
        <v>3275000</v>
      </c>
      <c r="Q22" s="233">
        <f t="shared" si="8"/>
        <v>7403950</v>
      </c>
      <c r="R22" s="233">
        <f t="shared" si="9"/>
        <v>7403950</v>
      </c>
      <c r="S22" s="197">
        <f t="shared" si="10"/>
        <v>0</v>
      </c>
      <c r="T22" s="231">
        <f t="shared" si="11"/>
        <v>0</v>
      </c>
    </row>
    <row r="23" spans="1:20" x14ac:dyDescent="0.3">
      <c r="A23" s="227">
        <v>18</v>
      </c>
      <c r="B23" s="228" t="str">
        <f>'Master Driver'!B22</f>
        <v>Umar Abadi</v>
      </c>
      <c r="C23" s="229">
        <f>'Master Driver'!C22</f>
        <v>42853</v>
      </c>
      <c r="D23" s="230">
        <f>SUMIFS('Master Driver'!E:E,'Master Driver'!B:B,SUMARY!B23)</f>
        <v>3275000</v>
      </c>
      <c r="E23" s="231">
        <f>SUMIFS('Entry Data'!Y:Y,'Entry Data'!AC:AC,SUMARY!B23)</f>
        <v>3709250</v>
      </c>
      <c r="F23" s="231">
        <f>SUMIFS(BMJ!T:T,BMJ!B:B,SUMARY!B23)</f>
        <v>258450</v>
      </c>
      <c r="G23" s="232">
        <f t="shared" si="0"/>
        <v>6.9677158455213314E-2</v>
      </c>
      <c r="H23" s="233">
        <f t="shared" si="1"/>
        <v>228192.69394082361</v>
      </c>
      <c r="I23" s="233">
        <f t="shared" si="2"/>
        <v>486642.69394082361</v>
      </c>
      <c r="J23" s="231">
        <f>SUMIFS(BTP!T:T,BTP!B:B,SUMARY!B23)</f>
        <v>3450800</v>
      </c>
      <c r="K23" s="232">
        <f t="shared" si="3"/>
        <v>0.93032284154478673</v>
      </c>
      <c r="L23" s="233">
        <f t="shared" si="4"/>
        <v>3046807.3060591766</v>
      </c>
      <c r="M23" s="233">
        <f t="shared" si="5"/>
        <v>6497607.3060591761</v>
      </c>
      <c r="N23" s="231">
        <f>SUMIFS(SS!T:T,SS!B:B,SUMARY!B23)</f>
        <v>0</v>
      </c>
      <c r="O23" s="232">
        <f t="shared" si="6"/>
        <v>0</v>
      </c>
      <c r="P23" s="233">
        <f t="shared" si="7"/>
        <v>0</v>
      </c>
      <c r="Q23" s="233">
        <f t="shared" si="8"/>
        <v>0</v>
      </c>
      <c r="R23" s="233">
        <f t="shared" si="9"/>
        <v>6984250</v>
      </c>
      <c r="S23" s="197">
        <f t="shared" si="10"/>
        <v>0</v>
      </c>
      <c r="T23" s="231">
        <f t="shared" si="11"/>
        <v>0</v>
      </c>
    </row>
    <row r="24" spans="1:20" x14ac:dyDescent="0.3">
      <c r="A24" s="227">
        <v>19</v>
      </c>
      <c r="B24" s="228" t="str">
        <f>'Master Driver'!B23</f>
        <v>Abdul Karim</v>
      </c>
      <c r="C24" s="229">
        <f>'Master Driver'!C23</f>
        <v>42867</v>
      </c>
      <c r="D24" s="230">
        <f>SUMIFS('Master Driver'!E:E,'Master Driver'!B:B,SUMARY!B24)</f>
        <v>3275000</v>
      </c>
      <c r="E24" s="231">
        <f>SUMIFS('Entry Data'!Y:Y,'Entry Data'!AC:AC,SUMARY!B24)</f>
        <v>2787500</v>
      </c>
      <c r="F24" s="231">
        <f>SUMIFS(BMJ!T:T,BMJ!B:B,SUMARY!B24)</f>
        <v>0</v>
      </c>
      <c r="G24" s="232">
        <f t="shared" si="0"/>
        <v>0</v>
      </c>
      <c r="H24" s="233">
        <f t="shared" si="1"/>
        <v>0</v>
      </c>
      <c r="I24" s="233">
        <f t="shared" si="2"/>
        <v>0</v>
      </c>
      <c r="J24" s="231">
        <f>SUMIFS(BTP!T:T,BTP!B:B,SUMARY!B24)</f>
        <v>0</v>
      </c>
      <c r="K24" s="232">
        <f t="shared" si="3"/>
        <v>0</v>
      </c>
      <c r="L24" s="233">
        <f t="shared" si="4"/>
        <v>0</v>
      </c>
      <c r="M24" s="233">
        <f t="shared" si="5"/>
        <v>0</v>
      </c>
      <c r="N24" s="231">
        <f>SUMIFS(SS!T:T,SS!B:B,SUMARY!B24)</f>
        <v>2787500</v>
      </c>
      <c r="O24" s="232">
        <f t="shared" si="6"/>
        <v>1</v>
      </c>
      <c r="P24" s="233">
        <f t="shared" si="7"/>
        <v>3275000</v>
      </c>
      <c r="Q24" s="233">
        <f t="shared" si="8"/>
        <v>6062500</v>
      </c>
      <c r="R24" s="233">
        <f t="shared" si="9"/>
        <v>6062500</v>
      </c>
      <c r="S24" s="197">
        <f t="shared" si="10"/>
        <v>0</v>
      </c>
      <c r="T24" s="231">
        <f t="shared" si="11"/>
        <v>0</v>
      </c>
    </row>
    <row r="25" spans="1:20" x14ac:dyDescent="0.3">
      <c r="A25" s="227">
        <v>20</v>
      </c>
      <c r="B25" s="228" t="str">
        <f>'Master Driver'!B24</f>
        <v>Pelani</v>
      </c>
      <c r="C25" s="229">
        <f>'Master Driver'!C24</f>
        <v>42871</v>
      </c>
      <c r="D25" s="230">
        <f>SUMIFS('Master Driver'!E:E,'Master Driver'!B:B,SUMARY!B25)</f>
        <v>3275000</v>
      </c>
      <c r="E25" s="231">
        <f>SUMIFS('Entry Data'!Y:Y,'Entry Data'!AC:AC,SUMARY!B25)</f>
        <v>2933150</v>
      </c>
      <c r="F25" s="231">
        <f>SUMIFS(BMJ!T:T,BMJ!B:B,SUMARY!B25)</f>
        <v>2905650</v>
      </c>
      <c r="G25" s="232">
        <f t="shared" si="0"/>
        <v>0.99062441402587664</v>
      </c>
      <c r="H25" s="233">
        <f t="shared" si="1"/>
        <v>3244294.9559347462</v>
      </c>
      <c r="I25" s="233">
        <f t="shared" si="2"/>
        <v>6149944.9559347462</v>
      </c>
      <c r="J25" s="231">
        <f>SUMIFS(BTP!T:T,BTP!B:B,SUMARY!B25)</f>
        <v>27500</v>
      </c>
      <c r="K25" s="232">
        <f t="shared" si="3"/>
        <v>9.3755859741233832E-3</v>
      </c>
      <c r="L25" s="233">
        <f t="shared" si="4"/>
        <v>30705.044065254078</v>
      </c>
      <c r="M25" s="233">
        <f t="shared" si="5"/>
        <v>58205.044065254078</v>
      </c>
      <c r="N25" s="231">
        <f>SUMIFS(SS!T:T,SS!B:B,SUMARY!B25)</f>
        <v>0</v>
      </c>
      <c r="O25" s="232">
        <f t="shared" si="6"/>
        <v>0</v>
      </c>
      <c r="P25" s="233">
        <f t="shared" si="7"/>
        <v>0</v>
      </c>
      <c r="Q25" s="233">
        <f t="shared" si="8"/>
        <v>0</v>
      </c>
      <c r="R25" s="233">
        <f t="shared" si="9"/>
        <v>6208150</v>
      </c>
      <c r="S25" s="197">
        <f t="shared" si="10"/>
        <v>0</v>
      </c>
      <c r="T25" s="231">
        <f t="shared" si="11"/>
        <v>0</v>
      </c>
    </row>
    <row r="26" spans="1:20" x14ac:dyDescent="0.3">
      <c r="A26" s="227">
        <v>21</v>
      </c>
      <c r="B26" s="228" t="str">
        <f>'Master Driver'!B25</f>
        <v>Abrar</v>
      </c>
      <c r="C26" s="229">
        <f>'Master Driver'!C25</f>
        <v>42871</v>
      </c>
      <c r="D26" s="230">
        <f>SUMIFS('Master Driver'!E:E,'Master Driver'!B:B,SUMARY!B26)</f>
        <v>3275000</v>
      </c>
      <c r="E26" s="231">
        <f>SUMIFS('Entry Data'!Y:Y,'Entry Data'!AC:AC,SUMARY!B26)</f>
        <v>3923300</v>
      </c>
      <c r="F26" s="231">
        <f>SUMIFS(BMJ!T:T,BMJ!B:B,SUMARY!B26)</f>
        <v>0</v>
      </c>
      <c r="G26" s="232">
        <f t="shared" si="0"/>
        <v>0</v>
      </c>
      <c r="H26" s="233">
        <f t="shared" si="1"/>
        <v>0</v>
      </c>
      <c r="I26" s="233">
        <f t="shared" si="2"/>
        <v>0</v>
      </c>
      <c r="J26" s="231">
        <f>SUMIFS(BTP!T:T,BTP!B:B,SUMARY!B26)</f>
        <v>0</v>
      </c>
      <c r="K26" s="232">
        <f t="shared" si="3"/>
        <v>0</v>
      </c>
      <c r="L26" s="233">
        <f t="shared" si="4"/>
        <v>0</v>
      </c>
      <c r="M26" s="233">
        <f t="shared" si="5"/>
        <v>0</v>
      </c>
      <c r="N26" s="231">
        <f>SUMIFS(SS!T:T,SS!B:B,SUMARY!B26)</f>
        <v>3923300</v>
      </c>
      <c r="O26" s="232">
        <f t="shared" si="6"/>
        <v>1</v>
      </c>
      <c r="P26" s="233">
        <f t="shared" si="7"/>
        <v>3275000</v>
      </c>
      <c r="Q26" s="233">
        <f t="shared" si="8"/>
        <v>7198300</v>
      </c>
      <c r="R26" s="233">
        <f t="shared" si="9"/>
        <v>7198300</v>
      </c>
      <c r="S26" s="197">
        <f t="shared" si="10"/>
        <v>0</v>
      </c>
      <c r="T26" s="231">
        <f t="shared" si="11"/>
        <v>0</v>
      </c>
    </row>
    <row r="27" spans="1:20" x14ac:dyDescent="0.3">
      <c r="A27" s="227">
        <v>22</v>
      </c>
      <c r="B27" s="228" t="str">
        <f>'Master Driver'!B26</f>
        <v>Melkias</v>
      </c>
      <c r="C27" s="229">
        <f>'Master Driver'!C26</f>
        <v>42920</v>
      </c>
      <c r="D27" s="230">
        <f>SUMIFS('Master Driver'!E:E,'Master Driver'!B:B,SUMARY!B27)</f>
        <v>3275000</v>
      </c>
      <c r="E27" s="231">
        <f>SUMIFS('Entry Data'!Y:Y,'Entry Data'!AC:AC,SUMARY!B27)</f>
        <v>3396000</v>
      </c>
      <c r="F27" s="231">
        <f>SUMIFS(BMJ!T:T,BMJ!B:B,SUMARY!B27)</f>
        <v>3396000</v>
      </c>
      <c r="G27" s="232">
        <f t="shared" si="0"/>
        <v>1</v>
      </c>
      <c r="H27" s="233">
        <f t="shared" si="1"/>
        <v>3275000</v>
      </c>
      <c r="I27" s="233">
        <f t="shared" si="2"/>
        <v>6671000</v>
      </c>
      <c r="J27" s="231">
        <f>SUMIFS(BTP!T:T,BTP!B:B,SUMARY!B27)</f>
        <v>0</v>
      </c>
      <c r="K27" s="232">
        <f t="shared" si="3"/>
        <v>0</v>
      </c>
      <c r="L27" s="233">
        <f t="shared" si="4"/>
        <v>0</v>
      </c>
      <c r="M27" s="233">
        <f t="shared" si="5"/>
        <v>0</v>
      </c>
      <c r="N27" s="231">
        <f>SUMIFS(SS!T:T,SS!B:B,SUMARY!B27)</f>
        <v>0</v>
      </c>
      <c r="O27" s="232">
        <f t="shared" si="6"/>
        <v>0</v>
      </c>
      <c r="P27" s="233">
        <f t="shared" si="7"/>
        <v>0</v>
      </c>
      <c r="Q27" s="233">
        <f t="shared" si="8"/>
        <v>0</v>
      </c>
      <c r="R27" s="233">
        <f t="shared" si="9"/>
        <v>6671000</v>
      </c>
      <c r="S27" s="197">
        <f t="shared" si="10"/>
        <v>0</v>
      </c>
      <c r="T27" s="231">
        <f t="shared" si="11"/>
        <v>0</v>
      </c>
    </row>
    <row r="28" spans="1:20" x14ac:dyDescent="0.3">
      <c r="A28" s="227">
        <v>23</v>
      </c>
      <c r="B28" s="228" t="str">
        <f>'Master Driver'!B27</f>
        <v>Romanus Roja</v>
      </c>
      <c r="C28" s="229">
        <f>'Master Driver'!C27</f>
        <v>42981</v>
      </c>
      <c r="D28" s="230">
        <f>SUMIFS('Master Driver'!E:E,'Master Driver'!B:B,SUMARY!B28)</f>
        <v>3275000</v>
      </c>
      <c r="E28" s="231">
        <f>SUMIFS('Entry Data'!Y:Y,'Entry Data'!AC:AC,SUMARY!B28)</f>
        <v>3257250</v>
      </c>
      <c r="F28" s="231">
        <f>SUMIFS(BMJ!T:T,BMJ!B:B,SUMARY!B28)</f>
        <v>65500</v>
      </c>
      <c r="G28" s="232">
        <f t="shared" si="0"/>
        <v>2.0108987642950341E-2</v>
      </c>
      <c r="H28" s="233">
        <f t="shared" si="1"/>
        <v>65856.934530662358</v>
      </c>
      <c r="I28" s="233">
        <f t="shared" si="2"/>
        <v>131356.93453066237</v>
      </c>
      <c r="J28" s="231">
        <f>SUMIFS(BTP!T:T,BTP!B:B,SUMARY!B28)</f>
        <v>3191750</v>
      </c>
      <c r="K28" s="232">
        <f t="shared" si="3"/>
        <v>0.97989101235704967</v>
      </c>
      <c r="L28" s="233">
        <f t="shared" si="4"/>
        <v>3209143.0654693376</v>
      </c>
      <c r="M28" s="233">
        <f t="shared" si="5"/>
        <v>6400893.0654693376</v>
      </c>
      <c r="N28" s="231">
        <f>SUMIFS(SS!T:T,SS!B:B,SUMARY!B28)</f>
        <v>0</v>
      </c>
      <c r="O28" s="232">
        <f t="shared" si="6"/>
        <v>0</v>
      </c>
      <c r="P28" s="233">
        <f t="shared" si="7"/>
        <v>0</v>
      </c>
      <c r="Q28" s="233">
        <f t="shared" si="8"/>
        <v>0</v>
      </c>
      <c r="R28" s="233">
        <f t="shared" si="9"/>
        <v>6532250</v>
      </c>
      <c r="S28" s="197">
        <f t="shared" si="10"/>
        <v>0</v>
      </c>
      <c r="T28" s="231">
        <f t="shared" si="11"/>
        <v>0</v>
      </c>
    </row>
    <row r="29" spans="1:20" x14ac:dyDescent="0.3">
      <c r="A29" s="227">
        <v>24</v>
      </c>
      <c r="B29" s="228" t="str">
        <f>'Master Driver'!B28</f>
        <v>Haeruddin</v>
      </c>
      <c r="C29" s="229">
        <f>'Master Driver'!C28</f>
        <v>43028</v>
      </c>
      <c r="D29" s="230">
        <f>SUMIFS('Master Driver'!E:E,'Master Driver'!B:B,SUMARY!B29)</f>
        <v>3275000</v>
      </c>
      <c r="E29" s="231">
        <f>SUMIFS('Entry Data'!Y:Y,'Entry Data'!AC:AC,SUMARY!B29)</f>
        <v>650350</v>
      </c>
      <c r="F29" s="231">
        <f>SUMIFS(BMJ!T:T,BMJ!B:B,SUMARY!B29)</f>
        <v>0</v>
      </c>
      <c r="G29" s="232">
        <f t="shared" si="0"/>
        <v>0</v>
      </c>
      <c r="H29" s="233">
        <f t="shared" si="1"/>
        <v>0</v>
      </c>
      <c r="I29" s="233">
        <f t="shared" si="2"/>
        <v>0</v>
      </c>
      <c r="J29" s="231">
        <f>SUMIFS(BTP!T:T,BTP!B:B,SUMARY!B29)</f>
        <v>0</v>
      </c>
      <c r="K29" s="232">
        <f t="shared" si="3"/>
        <v>0</v>
      </c>
      <c r="L29" s="233">
        <f t="shared" si="4"/>
        <v>0</v>
      </c>
      <c r="M29" s="233">
        <f t="shared" si="5"/>
        <v>0</v>
      </c>
      <c r="N29" s="231">
        <f>SUMIFS(SS!T:T,SS!B:B,SUMARY!B29)</f>
        <v>650350</v>
      </c>
      <c r="O29" s="232">
        <f t="shared" si="6"/>
        <v>1</v>
      </c>
      <c r="P29" s="233">
        <f t="shared" si="7"/>
        <v>3275000</v>
      </c>
      <c r="Q29" s="233">
        <f t="shared" si="8"/>
        <v>3925350</v>
      </c>
      <c r="R29" s="233">
        <f t="shared" si="9"/>
        <v>3925350</v>
      </c>
      <c r="S29" s="197">
        <f t="shared" si="10"/>
        <v>0</v>
      </c>
      <c r="T29" s="231">
        <f t="shared" si="11"/>
        <v>0</v>
      </c>
    </row>
    <row r="30" spans="1:20" x14ac:dyDescent="0.3">
      <c r="A30" s="227">
        <v>25</v>
      </c>
      <c r="B30" s="228" t="str">
        <f>'Master Driver'!B29</f>
        <v>M.Mulyo</v>
      </c>
      <c r="C30" s="229">
        <f>'Master Driver'!C29</f>
        <v>43045</v>
      </c>
      <c r="D30" s="230">
        <f>SUMIFS('Master Driver'!E:E,'Master Driver'!B:B,SUMARY!B30)</f>
        <v>3275000</v>
      </c>
      <c r="E30" s="231">
        <f>SUMIFS('Entry Data'!Y:Y,'Entry Data'!AC:AC,SUMARY!B30)</f>
        <v>4616600</v>
      </c>
      <c r="F30" s="231">
        <f>SUMIFS(BMJ!T:T,BMJ!B:B,SUMARY!B30)</f>
        <v>0</v>
      </c>
      <c r="G30" s="232">
        <f t="shared" si="0"/>
        <v>0</v>
      </c>
      <c r="H30" s="233">
        <f t="shared" si="1"/>
        <v>0</v>
      </c>
      <c r="I30" s="233">
        <f t="shared" si="2"/>
        <v>0</v>
      </c>
      <c r="J30" s="231">
        <f>SUMIFS(BTP!T:T,BTP!B:B,SUMARY!B30)</f>
        <v>4616600</v>
      </c>
      <c r="K30" s="232">
        <f t="shared" si="3"/>
        <v>1</v>
      </c>
      <c r="L30" s="233">
        <f t="shared" si="4"/>
        <v>3275000</v>
      </c>
      <c r="M30" s="233">
        <f t="shared" si="5"/>
        <v>7891600</v>
      </c>
      <c r="N30" s="231">
        <f>SUMIFS(SS!T:T,SS!B:B,SUMARY!B30)</f>
        <v>0</v>
      </c>
      <c r="O30" s="232">
        <f t="shared" si="6"/>
        <v>0</v>
      </c>
      <c r="P30" s="233">
        <f t="shared" si="7"/>
        <v>0</v>
      </c>
      <c r="Q30" s="233">
        <f t="shared" si="8"/>
        <v>0</v>
      </c>
      <c r="R30" s="233">
        <f t="shared" si="9"/>
        <v>7891600</v>
      </c>
      <c r="S30" s="197">
        <f t="shared" si="10"/>
        <v>0</v>
      </c>
      <c r="T30" s="231">
        <f t="shared" si="11"/>
        <v>0</v>
      </c>
    </row>
    <row r="31" spans="1:20" x14ac:dyDescent="0.3">
      <c r="A31" s="227">
        <v>26</v>
      </c>
      <c r="B31" s="228" t="str">
        <f>'Master Driver'!B30</f>
        <v>Usman Mansyur</v>
      </c>
      <c r="C31" s="229">
        <f>'Master Driver'!C30</f>
        <v>43045</v>
      </c>
      <c r="D31" s="230">
        <f>SUMIFS('Master Driver'!E:E,'Master Driver'!B:B,SUMARY!B31)</f>
        <v>3275000</v>
      </c>
      <c r="E31" s="231">
        <f>SUMIFS('Entry Data'!Y:Y,'Entry Data'!AC:AC,SUMARY!B31)</f>
        <v>3331800</v>
      </c>
      <c r="F31" s="231">
        <f>SUMIFS(BMJ!T:T,BMJ!B:B,SUMARY!B31)</f>
        <v>0</v>
      </c>
      <c r="G31" s="232">
        <f t="shared" si="0"/>
        <v>0</v>
      </c>
      <c r="H31" s="233">
        <f t="shared" si="1"/>
        <v>0</v>
      </c>
      <c r="I31" s="233">
        <f t="shared" si="2"/>
        <v>0</v>
      </c>
      <c r="J31" s="231">
        <f>SUMIFS(BTP!T:T,BTP!B:B,SUMARY!B31)</f>
        <v>3331800</v>
      </c>
      <c r="K31" s="232">
        <f t="shared" si="3"/>
        <v>1</v>
      </c>
      <c r="L31" s="233">
        <f t="shared" si="4"/>
        <v>3275000</v>
      </c>
      <c r="M31" s="233">
        <f t="shared" si="5"/>
        <v>6606800</v>
      </c>
      <c r="N31" s="231">
        <f>SUMIFS(SS!T:T,SS!B:B,SUMARY!B31)</f>
        <v>0</v>
      </c>
      <c r="O31" s="232">
        <f t="shared" si="6"/>
        <v>0</v>
      </c>
      <c r="P31" s="233">
        <f t="shared" si="7"/>
        <v>0</v>
      </c>
      <c r="Q31" s="233">
        <f t="shared" si="8"/>
        <v>0</v>
      </c>
      <c r="R31" s="233">
        <f t="shared" si="9"/>
        <v>6606800</v>
      </c>
      <c r="S31" s="197">
        <f t="shared" si="10"/>
        <v>0</v>
      </c>
      <c r="T31" s="231">
        <f t="shared" si="11"/>
        <v>0</v>
      </c>
    </row>
    <row r="32" spans="1:20" x14ac:dyDescent="0.3">
      <c r="A32" s="227">
        <v>27</v>
      </c>
      <c r="B32" s="228" t="str">
        <f>'Master Driver'!B31</f>
        <v>Herman AS</v>
      </c>
      <c r="C32" s="229">
        <f>'Master Driver'!C31</f>
        <v>43057</v>
      </c>
      <c r="D32" s="230">
        <f>SUMIFS('Master Driver'!E:E,'Master Driver'!B:B,SUMARY!B32)</f>
        <v>3275000</v>
      </c>
      <c r="E32" s="231">
        <f>SUMIFS('Entry Data'!Y:Y,'Entry Data'!AC:AC,SUMARY!B32)</f>
        <v>2074300</v>
      </c>
      <c r="F32" s="231">
        <f>SUMIFS(BMJ!T:T,BMJ!B:B,SUMARY!B32)</f>
        <v>62750</v>
      </c>
      <c r="G32" s="232">
        <f t="shared" si="0"/>
        <v>3.0251169069083546E-2</v>
      </c>
      <c r="H32" s="233">
        <f t="shared" si="1"/>
        <v>99072.578701248611</v>
      </c>
      <c r="I32" s="233">
        <f t="shared" si="2"/>
        <v>161822.57870124863</v>
      </c>
      <c r="J32" s="231">
        <f>SUMIFS(BTP!T:T,BTP!B:B,SUMARY!B32)</f>
        <v>2011550</v>
      </c>
      <c r="K32" s="232">
        <f t="shared" si="3"/>
        <v>0.96974883093091646</v>
      </c>
      <c r="L32" s="233">
        <f t="shared" si="4"/>
        <v>3175927.4212987516</v>
      </c>
      <c r="M32" s="233">
        <f t="shared" si="5"/>
        <v>5187477.4212987516</v>
      </c>
      <c r="N32" s="231">
        <f>SUMIFS(SS!T:T,SS!B:B,SUMARY!B32)</f>
        <v>0</v>
      </c>
      <c r="O32" s="232">
        <f t="shared" si="6"/>
        <v>0</v>
      </c>
      <c r="P32" s="233">
        <f t="shared" si="7"/>
        <v>0</v>
      </c>
      <c r="Q32" s="233">
        <f t="shared" si="8"/>
        <v>0</v>
      </c>
      <c r="R32" s="233">
        <f t="shared" si="9"/>
        <v>5349300</v>
      </c>
      <c r="S32" s="197">
        <f t="shared" si="10"/>
        <v>0</v>
      </c>
      <c r="T32" s="231">
        <f t="shared" si="11"/>
        <v>0</v>
      </c>
    </row>
    <row r="33" spans="1:20" x14ac:dyDescent="0.3">
      <c r="A33" s="227">
        <v>28</v>
      </c>
      <c r="B33" s="228" t="str">
        <f>'Master Driver'!B32</f>
        <v>Linus Harimin</v>
      </c>
      <c r="C33" s="229">
        <f>'Master Driver'!C32</f>
        <v>43110</v>
      </c>
      <c r="D33" s="230">
        <f>SUMIFS('Master Driver'!E:E,'Master Driver'!B:B,SUMARY!B33)</f>
        <v>3275000</v>
      </c>
      <c r="E33" s="231">
        <f>SUMIFS('Entry Data'!Y:Y,'Entry Data'!AC:AC,SUMARY!B33)</f>
        <v>507350</v>
      </c>
      <c r="F33" s="231">
        <f>SUMIFS(BMJ!T:T,BMJ!B:B,SUMARY!B33)</f>
        <v>507350</v>
      </c>
      <c r="G33" s="232">
        <f t="shared" si="0"/>
        <v>1</v>
      </c>
      <c r="H33" s="233">
        <f t="shared" si="1"/>
        <v>3275000</v>
      </c>
      <c r="I33" s="233">
        <f t="shared" si="2"/>
        <v>3782350</v>
      </c>
      <c r="J33" s="231">
        <f>SUMIFS(BTP!T:T,BTP!B:B,SUMARY!B33)</f>
        <v>0</v>
      </c>
      <c r="K33" s="232">
        <f t="shared" si="3"/>
        <v>0</v>
      </c>
      <c r="L33" s="233">
        <f t="shared" si="4"/>
        <v>0</v>
      </c>
      <c r="M33" s="233">
        <f t="shared" si="5"/>
        <v>0</v>
      </c>
      <c r="N33" s="231">
        <f>SUMIFS(SS!T:T,SS!B:B,SUMARY!B33)</f>
        <v>0</v>
      </c>
      <c r="O33" s="232">
        <f t="shared" si="6"/>
        <v>0</v>
      </c>
      <c r="P33" s="233">
        <f t="shared" si="7"/>
        <v>0</v>
      </c>
      <c r="Q33" s="233">
        <f t="shared" si="8"/>
        <v>0</v>
      </c>
      <c r="R33" s="233">
        <f t="shared" si="9"/>
        <v>3782350</v>
      </c>
      <c r="S33" s="197">
        <f t="shared" si="10"/>
        <v>0</v>
      </c>
      <c r="T33" s="231">
        <f t="shared" si="11"/>
        <v>0</v>
      </c>
    </row>
    <row r="34" spans="1:20" x14ac:dyDescent="0.3">
      <c r="A34" s="227">
        <v>29</v>
      </c>
      <c r="B34" s="228" t="str">
        <f>'Master Driver'!B33</f>
        <v>Muchammad</v>
      </c>
      <c r="C34" s="229">
        <f>'Master Driver'!C33</f>
        <v>43110</v>
      </c>
      <c r="D34" s="230">
        <f>SUMIFS('Master Driver'!E:E,'Master Driver'!B:B,SUMARY!B34)</f>
        <v>3275000</v>
      </c>
      <c r="E34" s="231">
        <f>SUMIFS('Entry Data'!Y:Y,'Entry Data'!AC:AC,SUMARY!B34)</f>
        <v>4136650</v>
      </c>
      <c r="F34" s="231">
        <f>SUMIFS(BMJ!T:T,BMJ!B:B,SUMARY!B34)</f>
        <v>3361750</v>
      </c>
      <c r="G34" s="232">
        <f t="shared" si="0"/>
        <v>0.81267450714950507</v>
      </c>
      <c r="H34" s="233">
        <f t="shared" si="1"/>
        <v>2661509.0109146289</v>
      </c>
      <c r="I34" s="233">
        <f t="shared" si="2"/>
        <v>6023259.0109146293</v>
      </c>
      <c r="J34" s="231">
        <f>SUMIFS(BTP!T:T,BTP!B:B,SUMARY!B34)</f>
        <v>774900</v>
      </c>
      <c r="K34" s="232">
        <f t="shared" si="3"/>
        <v>0.18732549285049496</v>
      </c>
      <c r="L34" s="233">
        <f t="shared" si="4"/>
        <v>613490.98908537102</v>
      </c>
      <c r="M34" s="233">
        <f t="shared" si="5"/>
        <v>1388390.9890853711</v>
      </c>
      <c r="N34" s="231">
        <f>SUMIFS(SS!T:T,SS!B:B,SUMARY!B34)</f>
        <v>0</v>
      </c>
      <c r="O34" s="232">
        <f t="shared" si="6"/>
        <v>0</v>
      </c>
      <c r="P34" s="233">
        <f t="shared" si="7"/>
        <v>0</v>
      </c>
      <c r="Q34" s="233">
        <f t="shared" si="8"/>
        <v>0</v>
      </c>
      <c r="R34" s="233">
        <f t="shared" si="9"/>
        <v>7411650</v>
      </c>
      <c r="S34" s="197">
        <f t="shared" si="10"/>
        <v>0</v>
      </c>
      <c r="T34" s="231">
        <f t="shared" si="11"/>
        <v>0</v>
      </c>
    </row>
    <row r="35" spans="1:20" x14ac:dyDescent="0.3">
      <c r="A35" s="227">
        <v>30</v>
      </c>
      <c r="B35" s="228" t="str">
        <f>'Master Driver'!B34</f>
        <v>Budiyono</v>
      </c>
      <c r="C35" s="229">
        <f>'Master Driver'!C34</f>
        <v>43130</v>
      </c>
      <c r="D35" s="230">
        <f>SUMIFS('Master Driver'!E:E,'Master Driver'!B:B,SUMARY!B35)</f>
        <v>3275000</v>
      </c>
      <c r="E35" s="231">
        <f>SUMIFS('Entry Data'!Y:Y,'Entry Data'!AC:AC,SUMARY!B35)</f>
        <v>3482200</v>
      </c>
      <c r="F35" s="231">
        <f>SUMIFS(BMJ!T:T,BMJ!B:B,SUMARY!B35)</f>
        <v>3454700</v>
      </c>
      <c r="G35" s="232">
        <f t="shared" si="0"/>
        <v>0.99210269369938542</v>
      </c>
      <c r="H35" s="233">
        <f t="shared" si="1"/>
        <v>3249136.3218654874</v>
      </c>
      <c r="I35" s="233">
        <f t="shared" si="2"/>
        <v>6703836.3218654878</v>
      </c>
      <c r="J35" s="231">
        <f>SUMIFS(BTP!T:T,BTP!B:B,SUMARY!B35)</f>
        <v>27500</v>
      </c>
      <c r="K35" s="232">
        <f t="shared" si="3"/>
        <v>7.8973063006145539E-3</v>
      </c>
      <c r="L35" s="233">
        <f t="shared" si="4"/>
        <v>25863.678134512666</v>
      </c>
      <c r="M35" s="233">
        <f t="shared" si="5"/>
        <v>53363.678134512666</v>
      </c>
      <c r="N35" s="231">
        <f>SUMIFS(SS!T:T,SS!B:B,SUMARY!B35)</f>
        <v>0</v>
      </c>
      <c r="O35" s="232">
        <f t="shared" si="6"/>
        <v>0</v>
      </c>
      <c r="P35" s="233">
        <f t="shared" si="7"/>
        <v>0</v>
      </c>
      <c r="Q35" s="233">
        <f t="shared" si="8"/>
        <v>0</v>
      </c>
      <c r="R35" s="233">
        <f t="shared" si="9"/>
        <v>6757200.0000000009</v>
      </c>
      <c r="S35" s="197">
        <f t="shared" si="10"/>
        <v>0</v>
      </c>
      <c r="T35" s="231">
        <f t="shared" si="11"/>
        <v>0</v>
      </c>
    </row>
    <row r="36" spans="1:20" x14ac:dyDescent="0.3">
      <c r="A36" s="227">
        <v>31</v>
      </c>
      <c r="B36" s="228" t="str">
        <f>'Master Driver'!B35</f>
        <v>Kosmas DN</v>
      </c>
      <c r="C36" s="229">
        <f>'Master Driver'!C35</f>
        <v>43160</v>
      </c>
      <c r="D36" s="230">
        <f>SUMIFS('Master Driver'!E:E,'Master Driver'!B:B,SUMARY!B36)</f>
        <v>3275000</v>
      </c>
      <c r="E36" s="231">
        <f>SUMIFS('Entry Data'!Y:Y,'Entry Data'!AC:AC,SUMARY!B36)</f>
        <v>285650</v>
      </c>
      <c r="F36" s="231">
        <f>SUMIFS(BMJ!T:T,BMJ!B:B,SUMARY!B36)</f>
        <v>0</v>
      </c>
      <c r="G36" s="232">
        <f t="shared" si="0"/>
        <v>0</v>
      </c>
      <c r="H36" s="233">
        <f t="shared" si="1"/>
        <v>0</v>
      </c>
      <c r="I36" s="233">
        <f t="shared" si="2"/>
        <v>0</v>
      </c>
      <c r="J36" s="231">
        <f>SUMIFS(BTP!T:T,BTP!B:B,SUMARY!B36)</f>
        <v>285650</v>
      </c>
      <c r="K36" s="232">
        <f t="shared" si="3"/>
        <v>1</v>
      </c>
      <c r="L36" s="233">
        <f t="shared" si="4"/>
        <v>3275000</v>
      </c>
      <c r="M36" s="233">
        <f t="shared" si="5"/>
        <v>3560650</v>
      </c>
      <c r="N36" s="231">
        <f>SUMIFS(SS!T:T,SS!B:B,SUMARY!B36)</f>
        <v>0</v>
      </c>
      <c r="O36" s="232">
        <f t="shared" si="6"/>
        <v>0</v>
      </c>
      <c r="P36" s="233">
        <f t="shared" si="7"/>
        <v>0</v>
      </c>
      <c r="Q36" s="233">
        <f t="shared" si="8"/>
        <v>0</v>
      </c>
      <c r="R36" s="233">
        <f t="shared" si="9"/>
        <v>3560650</v>
      </c>
      <c r="S36" s="197">
        <f t="shared" si="10"/>
        <v>0</v>
      </c>
      <c r="T36" s="231">
        <f t="shared" si="11"/>
        <v>0</v>
      </c>
    </row>
    <row r="37" spans="1:20" x14ac:dyDescent="0.3">
      <c r="A37" s="227">
        <v>32</v>
      </c>
      <c r="B37" s="228" t="str">
        <f>'Master Driver'!B36</f>
        <v>Yudianto</v>
      </c>
      <c r="C37" s="229">
        <f>'Master Driver'!C36</f>
        <v>43168</v>
      </c>
      <c r="D37" s="230">
        <f>SUMIFS('Master Driver'!E:E,'Master Driver'!B:B,SUMARY!B37)</f>
        <v>3275000</v>
      </c>
      <c r="E37" s="231">
        <f>SUMIFS('Entry Data'!Y:Y,'Entry Data'!AC:AC,SUMARY!B37)</f>
        <v>3776550</v>
      </c>
      <c r="F37" s="231">
        <f>SUMIFS(BMJ!T:T,BMJ!B:B,SUMARY!B37)</f>
        <v>424350</v>
      </c>
      <c r="G37" s="232">
        <f t="shared" si="0"/>
        <v>0.11236445962584898</v>
      </c>
      <c r="H37" s="233">
        <f t="shared" si="1"/>
        <v>367993.60527465545</v>
      </c>
      <c r="I37" s="233">
        <f t="shared" si="2"/>
        <v>792343.60527465539</v>
      </c>
      <c r="J37" s="231">
        <f>SUMIFS(BTP!T:T,BTP!B:B,SUMARY!B37)</f>
        <v>3193750</v>
      </c>
      <c r="K37" s="232">
        <f t="shared" si="3"/>
        <v>0.84567925752340101</v>
      </c>
      <c r="L37" s="233">
        <f t="shared" si="4"/>
        <v>2769599.5683891382</v>
      </c>
      <c r="M37" s="233">
        <f t="shared" si="5"/>
        <v>5963349.5683891382</v>
      </c>
      <c r="N37" s="231">
        <f>SUMIFS(SS!T:T,SS!B:B,SUMARY!B37)</f>
        <v>158450</v>
      </c>
      <c r="O37" s="232">
        <f t="shared" si="6"/>
        <v>4.1956282850750024E-2</v>
      </c>
      <c r="P37" s="233">
        <f t="shared" si="7"/>
        <v>137406.82633620632</v>
      </c>
      <c r="Q37" s="233">
        <f t="shared" si="8"/>
        <v>295856.82633620629</v>
      </c>
      <c r="R37" s="233">
        <f t="shared" si="9"/>
        <v>7051549.9999999991</v>
      </c>
      <c r="S37" s="197">
        <f t="shared" si="10"/>
        <v>0</v>
      </c>
      <c r="T37" s="231">
        <f t="shared" si="11"/>
        <v>0</v>
      </c>
    </row>
    <row r="38" spans="1:20" x14ac:dyDescent="0.3">
      <c r="A38" s="227">
        <v>33</v>
      </c>
      <c r="B38" s="228" t="str">
        <f>'Master Driver'!B37</f>
        <v>Bustam</v>
      </c>
      <c r="C38" s="229">
        <f>'Master Driver'!C37</f>
        <v>43191</v>
      </c>
      <c r="D38" s="230">
        <f>SUMIFS('Master Driver'!E:E,'Master Driver'!B:B,SUMARY!B38)</f>
        <v>3275000</v>
      </c>
      <c r="E38" s="231">
        <f>SUMIFS('Entry Data'!Y:Y,'Entry Data'!AC:AC,SUMARY!B38)</f>
        <v>393300</v>
      </c>
      <c r="F38" s="231">
        <f>SUMIFS(BMJ!T:T,BMJ!B:B,SUMARY!B38)</f>
        <v>175650</v>
      </c>
      <c r="G38" s="232">
        <f t="shared" ref="G38:G64" si="12">IFERROR((F38*100%/E38),"")</f>
        <v>0.44660564454614798</v>
      </c>
      <c r="H38" s="233">
        <f t="shared" ref="H38:H64" si="13">IFERROR((D38*G38),"")</f>
        <v>1462633.4858886346</v>
      </c>
      <c r="I38" s="233">
        <f t="shared" si="2"/>
        <v>1638283.4858886346</v>
      </c>
      <c r="J38" s="231">
        <f>SUMIFS(BTP!T:T,BTP!B:B,SUMARY!B38)</f>
        <v>175650</v>
      </c>
      <c r="K38" s="232">
        <f t="shared" si="3"/>
        <v>0.44660564454614798</v>
      </c>
      <c r="L38" s="233">
        <f t="shared" si="4"/>
        <v>1462633.4858886346</v>
      </c>
      <c r="M38" s="233">
        <f t="shared" si="5"/>
        <v>1638283.4858886346</v>
      </c>
      <c r="N38" s="231">
        <f>SUMIFS(SS!T:T,SS!B:B,SUMARY!B38)</f>
        <v>0</v>
      </c>
      <c r="O38" s="232">
        <f t="shared" si="6"/>
        <v>0</v>
      </c>
      <c r="P38" s="233">
        <f t="shared" si="7"/>
        <v>0</v>
      </c>
      <c r="Q38" s="233">
        <f t="shared" si="8"/>
        <v>0</v>
      </c>
      <c r="R38" s="233">
        <f t="shared" si="9"/>
        <v>3276566.9717772692</v>
      </c>
      <c r="S38" s="197">
        <f t="shared" si="10"/>
        <v>0</v>
      </c>
      <c r="T38" s="231">
        <f t="shared" si="11"/>
        <v>0</v>
      </c>
    </row>
    <row r="39" spans="1:20" x14ac:dyDescent="0.3">
      <c r="A39" s="227">
        <v>34</v>
      </c>
      <c r="B39" s="228" t="str">
        <f>'Master Driver'!B38</f>
        <v>Imbran Husain</v>
      </c>
      <c r="C39" s="229">
        <f>'Master Driver'!C38</f>
        <v>43297</v>
      </c>
      <c r="D39" s="230">
        <f>SUMIFS('Master Driver'!E:E,'Master Driver'!B:B,SUMARY!B39)</f>
        <v>3275000</v>
      </c>
      <c r="E39" s="231">
        <f>SUMIFS('Entry Data'!Y:Y,'Entry Data'!AC:AC,SUMARY!B39)</f>
        <v>3201400</v>
      </c>
      <c r="F39" s="231">
        <f>SUMIFS(BMJ!T:T,BMJ!B:B,SUMARY!B39)</f>
        <v>3053250</v>
      </c>
      <c r="G39" s="232">
        <f t="shared" si="12"/>
        <v>0.95372337102517646</v>
      </c>
      <c r="H39" s="233">
        <f t="shared" si="13"/>
        <v>3123444.0401074528</v>
      </c>
      <c r="I39" s="233">
        <f t="shared" si="2"/>
        <v>6176694.0401074532</v>
      </c>
      <c r="J39" s="231">
        <f>SUMIFS(BTP!T:T,BTP!B:B,SUMARY!B39)</f>
        <v>148150</v>
      </c>
      <c r="K39" s="232">
        <f t="shared" si="3"/>
        <v>4.6276628974823514E-2</v>
      </c>
      <c r="L39" s="233">
        <f t="shared" si="4"/>
        <v>151555.95989254702</v>
      </c>
      <c r="M39" s="233">
        <f t="shared" si="5"/>
        <v>299705.95989254699</v>
      </c>
      <c r="N39" s="231">
        <f>SUMIFS(SS!T:T,SS!B:B,SUMARY!B39)</f>
        <v>0</v>
      </c>
      <c r="O39" s="232">
        <f t="shared" si="6"/>
        <v>0</v>
      </c>
      <c r="P39" s="233">
        <f t="shared" si="7"/>
        <v>0</v>
      </c>
      <c r="Q39" s="233">
        <f t="shared" si="8"/>
        <v>0</v>
      </c>
      <c r="R39" s="233">
        <f t="shared" si="9"/>
        <v>6476400</v>
      </c>
      <c r="S39" s="197">
        <f t="shared" si="10"/>
        <v>0</v>
      </c>
      <c r="T39" s="231">
        <f t="shared" si="11"/>
        <v>0</v>
      </c>
    </row>
    <row r="40" spans="1:20" x14ac:dyDescent="0.3">
      <c r="A40" s="227">
        <v>35</v>
      </c>
      <c r="B40" s="228" t="str">
        <f>'Master Driver'!B39</f>
        <v>Muhlis</v>
      </c>
      <c r="C40" s="229">
        <f>'Master Driver'!C39</f>
        <v>43301</v>
      </c>
      <c r="D40" s="230">
        <f>SUMIFS('Master Driver'!E:E,'Master Driver'!B:B,SUMARY!B40)</f>
        <v>3275000</v>
      </c>
      <c r="E40" s="231">
        <f>SUMIFS('Entry Data'!Y:Y,'Entry Data'!AC:AC,SUMARY!B40)</f>
        <v>4026800</v>
      </c>
      <c r="F40" s="231">
        <f>SUMIFS(BMJ!T:T,BMJ!B:B,SUMARY!B40)</f>
        <v>175000</v>
      </c>
      <c r="G40" s="232">
        <f t="shared" si="12"/>
        <v>4.3458825866693154E-2</v>
      </c>
      <c r="H40" s="233">
        <f t="shared" si="13"/>
        <v>142327.65471342008</v>
      </c>
      <c r="I40" s="233">
        <f t="shared" si="2"/>
        <v>317327.65471342008</v>
      </c>
      <c r="J40" s="231">
        <f>SUMIFS(BTP!T:T,BTP!B:B,SUMARY!B40)</f>
        <v>3776800</v>
      </c>
      <c r="K40" s="232">
        <f t="shared" si="3"/>
        <v>0.93791596304758118</v>
      </c>
      <c r="L40" s="233">
        <f t="shared" si="4"/>
        <v>3071674.7789808284</v>
      </c>
      <c r="M40" s="233">
        <f t="shared" si="5"/>
        <v>6848474.7789808288</v>
      </c>
      <c r="N40" s="231">
        <f>SUMIFS(SS!T:T,SS!B:B,SUMARY!B40)</f>
        <v>75000</v>
      </c>
      <c r="O40" s="232">
        <f t="shared" si="6"/>
        <v>1.8625211085725638E-2</v>
      </c>
      <c r="P40" s="233">
        <f t="shared" si="7"/>
        <v>60997.566305751461</v>
      </c>
      <c r="Q40" s="233">
        <f t="shared" si="8"/>
        <v>135997.56630575145</v>
      </c>
      <c r="R40" s="233">
        <f t="shared" si="9"/>
        <v>7301800</v>
      </c>
      <c r="S40" s="197">
        <f t="shared" si="10"/>
        <v>0</v>
      </c>
      <c r="T40" s="231">
        <f t="shared" si="11"/>
        <v>0</v>
      </c>
    </row>
    <row r="41" spans="1:20" x14ac:dyDescent="0.3">
      <c r="A41" s="227">
        <v>36</v>
      </c>
      <c r="B41" s="228" t="str">
        <f>'Master Driver'!B40</f>
        <v>Ico Rianto</v>
      </c>
      <c r="C41" s="229">
        <f>'Master Driver'!C40</f>
        <v>43301</v>
      </c>
      <c r="D41" s="230">
        <f>SUMIFS('Master Driver'!E:E,'Master Driver'!B:B,SUMARY!B41)</f>
        <v>3275000</v>
      </c>
      <c r="E41" s="231">
        <f>SUMIFS('Entry Data'!Y:Y,'Entry Data'!AC:AC,SUMARY!B41)</f>
        <v>3466150</v>
      </c>
      <c r="F41" s="231">
        <f>SUMIFS(BMJ!T:T,BMJ!B:B,SUMARY!B41)</f>
        <v>207150</v>
      </c>
      <c r="G41" s="232">
        <f t="shared" si="12"/>
        <v>5.9763714784414987E-2</v>
      </c>
      <c r="H41" s="233">
        <f t="shared" si="13"/>
        <v>195726.16591895907</v>
      </c>
      <c r="I41" s="233">
        <f t="shared" si="2"/>
        <v>402876.16591895907</v>
      </c>
      <c r="J41" s="231">
        <f>SUMIFS(BTP!T:T,BTP!B:B,SUMARY!B41)</f>
        <v>3259000</v>
      </c>
      <c r="K41" s="232">
        <f t="shared" si="3"/>
        <v>0.940236285215585</v>
      </c>
      <c r="L41" s="233">
        <f t="shared" si="4"/>
        <v>3079273.8340810407</v>
      </c>
      <c r="M41" s="233">
        <f t="shared" si="5"/>
        <v>6338273.8340810407</v>
      </c>
      <c r="N41" s="231">
        <f>SUMIFS(SS!T:T,SS!B:B,SUMARY!B41)</f>
        <v>0</v>
      </c>
      <c r="O41" s="232">
        <f t="shared" si="6"/>
        <v>0</v>
      </c>
      <c r="P41" s="233">
        <f t="shared" si="7"/>
        <v>0</v>
      </c>
      <c r="Q41" s="233">
        <f t="shared" si="8"/>
        <v>0</v>
      </c>
      <c r="R41" s="233">
        <f t="shared" si="9"/>
        <v>6741150</v>
      </c>
      <c r="S41" s="197">
        <f t="shared" si="10"/>
        <v>0</v>
      </c>
      <c r="T41" s="231">
        <f t="shared" si="11"/>
        <v>0</v>
      </c>
    </row>
    <row r="42" spans="1:20" x14ac:dyDescent="0.3">
      <c r="A42" s="227">
        <v>37</v>
      </c>
      <c r="B42" s="228" t="str">
        <f>'Master Driver'!B41</f>
        <v>Redho Dwi Agonta</v>
      </c>
      <c r="C42" s="229">
        <f>'Master Driver'!C41</f>
        <v>43306</v>
      </c>
      <c r="D42" s="230">
        <f>SUMIFS('Master Driver'!E:E,'Master Driver'!B:B,SUMARY!B42)</f>
        <v>3275000</v>
      </c>
      <c r="E42" s="231">
        <f>SUMIFS('Entry Data'!Y:Y,'Entry Data'!AC:AC,SUMARY!B42)</f>
        <v>2083500</v>
      </c>
      <c r="F42" s="231">
        <f>SUMIFS(BMJ!T:T,BMJ!B:B,SUMARY!B42)</f>
        <v>2083500</v>
      </c>
      <c r="G42" s="232">
        <f t="shared" si="12"/>
        <v>1</v>
      </c>
      <c r="H42" s="233">
        <f t="shared" si="13"/>
        <v>3275000</v>
      </c>
      <c r="I42" s="233">
        <f t="shared" si="2"/>
        <v>5358500</v>
      </c>
      <c r="J42" s="231">
        <f>SUMIFS(BTP!T:T,BTP!B:B,SUMARY!B42)</f>
        <v>0</v>
      </c>
      <c r="K42" s="232">
        <f t="shared" si="3"/>
        <v>0</v>
      </c>
      <c r="L42" s="233">
        <f t="shared" si="4"/>
        <v>0</v>
      </c>
      <c r="M42" s="233">
        <f t="shared" si="5"/>
        <v>0</v>
      </c>
      <c r="N42" s="231">
        <f>SUMIFS(SS!T:T,SS!B:B,SUMARY!B42)</f>
        <v>0</v>
      </c>
      <c r="O42" s="232">
        <f t="shared" si="6"/>
        <v>0</v>
      </c>
      <c r="P42" s="233">
        <f t="shared" si="7"/>
        <v>0</v>
      </c>
      <c r="Q42" s="233">
        <f t="shared" si="8"/>
        <v>0</v>
      </c>
      <c r="R42" s="233">
        <f t="shared" si="9"/>
        <v>5358500</v>
      </c>
      <c r="S42" s="197">
        <f t="shared" si="10"/>
        <v>0</v>
      </c>
      <c r="T42" s="231">
        <f t="shared" si="11"/>
        <v>0</v>
      </c>
    </row>
    <row r="43" spans="1:20" x14ac:dyDescent="0.3">
      <c r="A43" s="227">
        <v>38</v>
      </c>
      <c r="B43" s="228" t="str">
        <f>'Master Driver'!B42</f>
        <v>Reso Sungkowo</v>
      </c>
      <c r="C43" s="229">
        <f>'Master Driver'!C42</f>
        <v>43317</v>
      </c>
      <c r="D43" s="230">
        <f>SUMIFS('Master Driver'!E:E,'Master Driver'!B:B,SUMARY!B43)</f>
        <v>3275000</v>
      </c>
      <c r="E43" s="231">
        <f>SUMIFS('Entry Data'!Y:Y,'Entry Data'!AC:AC,SUMARY!B43)</f>
        <v>4853400</v>
      </c>
      <c r="F43" s="231">
        <f>SUMIFS(BMJ!T:T,BMJ!B:B,SUMARY!B43)</f>
        <v>4739700</v>
      </c>
      <c r="G43" s="232">
        <f t="shared" si="12"/>
        <v>0.97657312399554952</v>
      </c>
      <c r="H43" s="233">
        <f t="shared" si="13"/>
        <v>3198276.9810854248</v>
      </c>
      <c r="I43" s="233">
        <f t="shared" si="2"/>
        <v>7937976.9810854252</v>
      </c>
      <c r="J43" s="231">
        <f>SUMIFS(BTP!T:T,BTP!B:B,SUMARY!B43)</f>
        <v>113700</v>
      </c>
      <c r="K43" s="232">
        <f t="shared" si="3"/>
        <v>2.3426876004450488E-2</v>
      </c>
      <c r="L43" s="233">
        <f t="shared" si="4"/>
        <v>76723.018914575354</v>
      </c>
      <c r="M43" s="233">
        <f t="shared" si="5"/>
        <v>190423.01891457534</v>
      </c>
      <c r="N43" s="231">
        <f>SUMIFS(SS!T:T,SS!B:B,SUMARY!B43)</f>
        <v>0</v>
      </c>
      <c r="O43" s="232">
        <f t="shared" si="6"/>
        <v>0</v>
      </c>
      <c r="P43" s="233">
        <f t="shared" si="7"/>
        <v>0</v>
      </c>
      <c r="Q43" s="233">
        <f t="shared" si="8"/>
        <v>0</v>
      </c>
      <c r="R43" s="233">
        <f t="shared" si="9"/>
        <v>8128400.0000000009</v>
      </c>
      <c r="S43" s="197">
        <f t="shared" si="10"/>
        <v>0</v>
      </c>
      <c r="T43" s="231">
        <f t="shared" si="11"/>
        <v>0</v>
      </c>
    </row>
    <row r="44" spans="1:20" x14ac:dyDescent="0.3">
      <c r="A44" s="227">
        <v>39</v>
      </c>
      <c r="B44" s="228" t="str">
        <f>'Master Driver'!B43</f>
        <v>Ahmad Saputra</v>
      </c>
      <c r="C44" s="229">
        <f>'Master Driver'!C43</f>
        <v>43321</v>
      </c>
      <c r="D44" s="230">
        <f>SUMIFS('Master Driver'!E:E,'Master Driver'!B:B,SUMARY!B44)</f>
        <v>3275000</v>
      </c>
      <c r="E44" s="231">
        <f>SUMIFS('Entry Data'!Y:Y,'Entry Data'!AC:AC,SUMARY!B44)</f>
        <v>4141200</v>
      </c>
      <c r="F44" s="231">
        <f>SUMIFS(BMJ!T:T,BMJ!B:B,SUMARY!B44)</f>
        <v>4082750</v>
      </c>
      <c r="G44" s="232">
        <f t="shared" si="12"/>
        <v>0.9858857336037864</v>
      </c>
      <c r="H44" s="233">
        <f t="shared" si="13"/>
        <v>3228775.7775524002</v>
      </c>
      <c r="I44" s="233">
        <f t="shared" si="2"/>
        <v>7311525.7775523998</v>
      </c>
      <c r="J44" s="231">
        <f>SUMIFS(BTP!T:T,BTP!B:B,SUMARY!B44)</f>
        <v>0</v>
      </c>
      <c r="K44" s="232">
        <f t="shared" si="3"/>
        <v>0</v>
      </c>
      <c r="L44" s="233">
        <f t="shared" si="4"/>
        <v>0</v>
      </c>
      <c r="M44" s="233">
        <f t="shared" si="5"/>
        <v>0</v>
      </c>
      <c r="N44" s="231">
        <f>SUMIFS(SS!T:T,SS!B:B,SUMARY!B44)</f>
        <v>58450</v>
      </c>
      <c r="O44" s="232">
        <f t="shared" si="6"/>
        <v>1.4114266396213658E-2</v>
      </c>
      <c r="P44" s="233">
        <f t="shared" si="7"/>
        <v>46224.222447599728</v>
      </c>
      <c r="Q44" s="233">
        <f t="shared" si="8"/>
        <v>104674.22244759972</v>
      </c>
      <c r="R44" s="233">
        <f t="shared" si="9"/>
        <v>7416199.9999999991</v>
      </c>
      <c r="S44" s="197">
        <f t="shared" si="10"/>
        <v>0</v>
      </c>
      <c r="T44" s="231">
        <f t="shared" si="11"/>
        <v>0</v>
      </c>
    </row>
    <row r="45" spans="1:20" x14ac:dyDescent="0.3">
      <c r="A45" s="227">
        <v>40</v>
      </c>
      <c r="B45" s="228" t="str">
        <f>'Master Driver'!B44</f>
        <v>Ahmad Supawi</v>
      </c>
      <c r="C45" s="229">
        <f>'Master Driver'!C44</f>
        <v>43356</v>
      </c>
      <c r="D45" s="230">
        <f>SUMIFS('Master Driver'!E:E,'Master Driver'!B:B,SUMARY!B45)</f>
        <v>3275000</v>
      </c>
      <c r="E45" s="231">
        <f>SUMIFS('Entry Data'!Y:Y,'Entry Data'!AC:AC,SUMARY!B45)</f>
        <v>3169800</v>
      </c>
      <c r="F45" s="231">
        <f>SUMIFS(BMJ!T:T,BMJ!B:B,SUMARY!B45)</f>
        <v>237650</v>
      </c>
      <c r="G45" s="232">
        <f t="shared" si="12"/>
        <v>7.497318442803963E-2</v>
      </c>
      <c r="H45" s="233">
        <f t="shared" si="13"/>
        <v>245537.17900182979</v>
      </c>
      <c r="I45" s="233">
        <f t="shared" si="2"/>
        <v>483187.17900182982</v>
      </c>
      <c r="J45" s="231">
        <f>SUMIFS(BTP!T:T,BTP!B:B,SUMARY!B45)</f>
        <v>2932150</v>
      </c>
      <c r="K45" s="232">
        <f t="shared" si="3"/>
        <v>0.92502681557196043</v>
      </c>
      <c r="L45" s="233">
        <f t="shared" si="4"/>
        <v>3029462.8209981704</v>
      </c>
      <c r="M45" s="233">
        <f t="shared" si="5"/>
        <v>5961612.8209981704</v>
      </c>
      <c r="N45" s="231">
        <f>SUMIFS(SS!T:T,SS!B:B,SUMARY!B45)</f>
        <v>0</v>
      </c>
      <c r="O45" s="232">
        <f t="shared" si="6"/>
        <v>0</v>
      </c>
      <c r="P45" s="233">
        <f t="shared" si="7"/>
        <v>0</v>
      </c>
      <c r="Q45" s="233">
        <f t="shared" si="8"/>
        <v>0</v>
      </c>
      <c r="R45" s="233">
        <f t="shared" si="9"/>
        <v>6444800</v>
      </c>
      <c r="S45" s="197">
        <f t="shared" si="10"/>
        <v>0</v>
      </c>
      <c r="T45" s="231">
        <f t="shared" si="11"/>
        <v>0</v>
      </c>
    </row>
    <row r="46" spans="1:20" x14ac:dyDescent="0.3">
      <c r="A46" s="227">
        <v>41</v>
      </c>
      <c r="B46" s="228" t="str">
        <f>'Master Driver'!B45</f>
        <v>Suwarno</v>
      </c>
      <c r="C46" s="229">
        <f>'Master Driver'!C45</f>
        <v>43375</v>
      </c>
      <c r="D46" s="230">
        <f>SUMIFS('Master Driver'!E:E,'Master Driver'!B:B,SUMARY!B46)</f>
        <v>3275000</v>
      </c>
      <c r="E46" s="231">
        <f>SUMIFS('Entry Data'!Y:Y,'Entry Data'!AC:AC,SUMARY!B46)</f>
        <v>4403950</v>
      </c>
      <c r="F46" s="231">
        <f>SUMIFS(BMJ!T:T,BMJ!B:B,SUMARY!B46)</f>
        <v>4089900</v>
      </c>
      <c r="G46" s="232">
        <f t="shared" si="12"/>
        <v>0.92868901781355373</v>
      </c>
      <c r="H46" s="233">
        <f t="shared" si="13"/>
        <v>3041456.5333393887</v>
      </c>
      <c r="I46" s="233">
        <f t="shared" si="2"/>
        <v>7131356.5333393887</v>
      </c>
      <c r="J46" s="231">
        <f>SUMIFS(BTP!T:T,BTP!B:B,SUMARY!B46)</f>
        <v>245150</v>
      </c>
      <c r="K46" s="232">
        <f t="shared" si="3"/>
        <v>5.5665936261765005E-2</v>
      </c>
      <c r="L46" s="233">
        <f t="shared" si="4"/>
        <v>182305.94125728038</v>
      </c>
      <c r="M46" s="233">
        <f t="shared" si="5"/>
        <v>427455.94125728041</v>
      </c>
      <c r="N46" s="231">
        <f>SUMIFS(SS!T:T,SS!B:B,SUMARY!B46)</f>
        <v>0</v>
      </c>
      <c r="O46" s="232">
        <f t="shared" si="6"/>
        <v>0</v>
      </c>
      <c r="P46" s="233">
        <f t="shared" si="7"/>
        <v>0</v>
      </c>
      <c r="Q46" s="233">
        <f t="shared" si="8"/>
        <v>0</v>
      </c>
      <c r="R46" s="233">
        <f t="shared" si="9"/>
        <v>7558812.474596669</v>
      </c>
      <c r="S46" s="197">
        <f t="shared" si="10"/>
        <v>0</v>
      </c>
      <c r="T46" s="231">
        <f t="shared" si="11"/>
        <v>0</v>
      </c>
    </row>
    <row r="47" spans="1:20" x14ac:dyDescent="0.3">
      <c r="A47" s="227">
        <v>42</v>
      </c>
      <c r="B47" s="228" t="str">
        <f>'Master Driver'!B46</f>
        <v>Miftahul Amin</v>
      </c>
      <c r="C47" s="229">
        <f>'Master Driver'!C46</f>
        <v>43432</v>
      </c>
      <c r="D47" s="230">
        <f>SUMIFS('Master Driver'!E:E,'Master Driver'!B:B,SUMARY!B47)</f>
        <v>3275000</v>
      </c>
      <c r="E47" s="231">
        <f>SUMIFS('Entry Data'!Y:Y,'Entry Data'!AC:AC,SUMARY!B47)</f>
        <v>4343700</v>
      </c>
      <c r="F47" s="231">
        <f>SUMIFS(BMJ!T:T,BMJ!B:B,SUMARY!B47)</f>
        <v>261700</v>
      </c>
      <c r="G47" s="232">
        <f t="shared" si="12"/>
        <v>6.0248175518567121E-2</v>
      </c>
      <c r="H47" s="233">
        <f t="shared" si="13"/>
        <v>197312.77482330732</v>
      </c>
      <c r="I47" s="233">
        <f t="shared" si="2"/>
        <v>459012.77482330729</v>
      </c>
      <c r="J47" s="231">
        <f>SUMIFS(BTP!T:T,BTP!B:B,SUMARY!B47)</f>
        <v>4054350</v>
      </c>
      <c r="K47" s="232">
        <f t="shared" si="3"/>
        <v>0.93338628358312037</v>
      </c>
      <c r="L47" s="233">
        <f t="shared" si="4"/>
        <v>3056840.0787347192</v>
      </c>
      <c r="M47" s="233">
        <f t="shared" si="5"/>
        <v>7111190.0787347192</v>
      </c>
      <c r="N47" s="231">
        <f>SUMIFS(SS!T:T,SS!B:B,SUMARY!B47)</f>
        <v>27650</v>
      </c>
      <c r="O47" s="232">
        <f t="shared" si="6"/>
        <v>6.3655408983124984E-3</v>
      </c>
      <c r="P47" s="233">
        <f t="shared" si="7"/>
        <v>20847.146441973433</v>
      </c>
      <c r="Q47" s="233">
        <f t="shared" si="8"/>
        <v>48497.146441973433</v>
      </c>
      <c r="R47" s="233">
        <f t="shared" si="9"/>
        <v>7618700</v>
      </c>
      <c r="S47" s="197">
        <f t="shared" si="10"/>
        <v>0</v>
      </c>
      <c r="T47" s="231">
        <f t="shared" si="11"/>
        <v>0</v>
      </c>
    </row>
    <row r="48" spans="1:20" x14ac:dyDescent="0.3">
      <c r="A48" s="227">
        <v>43</v>
      </c>
      <c r="B48" s="228" t="str">
        <f>'Master Driver'!B47</f>
        <v>Dominikus Nong Yandris</v>
      </c>
      <c r="C48" s="229">
        <f>'Master Driver'!C47</f>
        <v>43511</v>
      </c>
      <c r="D48" s="230">
        <f>SUMIFS('Master Driver'!E:E,'Master Driver'!B:B,SUMARY!B48)</f>
        <v>3275000</v>
      </c>
      <c r="E48" s="231">
        <f>SUMIFS('Entry Data'!Y:Y,'Entry Data'!AC:AC,SUMARY!B48)</f>
        <v>2176400</v>
      </c>
      <c r="F48" s="231">
        <f>SUMIFS(BMJ!T:T,BMJ!B:B,SUMARY!B48)</f>
        <v>2176400</v>
      </c>
      <c r="G48" s="232">
        <f t="shared" si="12"/>
        <v>1</v>
      </c>
      <c r="H48" s="233">
        <f t="shared" si="13"/>
        <v>3275000</v>
      </c>
      <c r="I48" s="233">
        <f t="shared" si="2"/>
        <v>5451400</v>
      </c>
      <c r="J48" s="231">
        <f>SUMIFS(BTP!T:T,BTP!B:B,SUMARY!B48)</f>
        <v>0</v>
      </c>
      <c r="K48" s="232">
        <f t="shared" si="3"/>
        <v>0</v>
      </c>
      <c r="L48" s="233">
        <f t="shared" si="4"/>
        <v>0</v>
      </c>
      <c r="M48" s="233">
        <f t="shared" si="5"/>
        <v>0</v>
      </c>
      <c r="N48" s="231">
        <f>SUMIFS(SS!T:T,SS!B:B,SUMARY!B48)</f>
        <v>0</v>
      </c>
      <c r="O48" s="232">
        <f t="shared" si="6"/>
        <v>0</v>
      </c>
      <c r="P48" s="233">
        <f t="shared" si="7"/>
        <v>0</v>
      </c>
      <c r="Q48" s="233">
        <f t="shared" si="8"/>
        <v>0</v>
      </c>
      <c r="R48" s="233">
        <f t="shared" si="9"/>
        <v>5451400</v>
      </c>
      <c r="S48" s="197">
        <f t="shared" si="10"/>
        <v>0</v>
      </c>
      <c r="T48" s="231">
        <f t="shared" si="11"/>
        <v>0</v>
      </c>
    </row>
    <row r="49" spans="1:20" x14ac:dyDescent="0.3">
      <c r="A49" s="227">
        <v>44</v>
      </c>
      <c r="B49" s="228" t="str">
        <f>'Master Driver'!B48</f>
        <v>Putut Junaedi</v>
      </c>
      <c r="C49" s="229">
        <f>'Master Driver'!C48</f>
        <v>43530</v>
      </c>
      <c r="D49" s="230">
        <f>SUMIFS('Master Driver'!E:E,'Master Driver'!B:B,SUMARY!B49)</f>
        <v>3275000</v>
      </c>
      <c r="E49" s="231">
        <f>SUMIFS('Entry Data'!Y:Y,'Entry Data'!AC:AC,SUMARY!B49)</f>
        <v>2860650</v>
      </c>
      <c r="F49" s="231">
        <f>SUMIFS(BMJ!T:T,BMJ!B:B,SUMARY!B49)</f>
        <v>1399850</v>
      </c>
      <c r="G49" s="232">
        <f t="shared" si="12"/>
        <v>0.48934682677013963</v>
      </c>
      <c r="H49" s="233">
        <f t="shared" si="13"/>
        <v>1602610.8576722073</v>
      </c>
      <c r="I49" s="233">
        <f t="shared" si="2"/>
        <v>3002460.8576722071</v>
      </c>
      <c r="J49" s="231">
        <f>SUMIFS(BTP!T:T,BTP!B:B,SUMARY!B49)</f>
        <v>1460800</v>
      </c>
      <c r="K49" s="232">
        <f t="shared" si="3"/>
        <v>0.51065317322986037</v>
      </c>
      <c r="L49" s="233">
        <f t="shared" si="4"/>
        <v>1672389.1423277927</v>
      </c>
      <c r="M49" s="233">
        <f t="shared" si="5"/>
        <v>3133189.1423277929</v>
      </c>
      <c r="N49" s="231">
        <f>SUMIFS(SS!T:T,SS!B:B,SUMARY!B49)</f>
        <v>0</v>
      </c>
      <c r="O49" s="232">
        <f t="shared" si="6"/>
        <v>0</v>
      </c>
      <c r="P49" s="233">
        <f t="shared" si="7"/>
        <v>0</v>
      </c>
      <c r="Q49" s="233">
        <f t="shared" si="8"/>
        <v>0</v>
      </c>
      <c r="R49" s="233">
        <f t="shared" si="9"/>
        <v>6135650</v>
      </c>
      <c r="S49" s="197">
        <f t="shared" si="10"/>
        <v>0</v>
      </c>
      <c r="T49" s="231">
        <f t="shared" si="11"/>
        <v>0</v>
      </c>
    </row>
    <row r="50" spans="1:20" x14ac:dyDescent="0.3">
      <c r="A50" s="227">
        <v>45</v>
      </c>
      <c r="B50" s="228" t="str">
        <f>'Master Driver'!B49</f>
        <v>Samsudin</v>
      </c>
      <c r="C50" s="229">
        <f>'Master Driver'!C49</f>
        <v>43605</v>
      </c>
      <c r="D50" s="230">
        <f>SUMIFS('Master Driver'!E:E,'Master Driver'!B:B,SUMARY!B50)</f>
        <v>3275000</v>
      </c>
      <c r="E50" s="231">
        <f>SUMIFS('Entry Data'!Y:Y,'Entry Data'!AC:AC,SUMARY!B50)</f>
        <v>0</v>
      </c>
      <c r="F50" s="231">
        <f>SUMIFS(BMJ!T:T,BMJ!B:B,SUMARY!B50)</f>
        <v>0</v>
      </c>
      <c r="G50" s="232" t="str">
        <f t="shared" si="12"/>
        <v/>
      </c>
      <c r="H50" s="233" t="str">
        <f t="shared" si="13"/>
        <v/>
      </c>
      <c r="I50" s="233" t="str">
        <f t="shared" si="2"/>
        <v/>
      </c>
      <c r="J50" s="231">
        <f>SUMIFS(BTP!T:T,BTP!B:B,SUMARY!B50)</f>
        <v>0</v>
      </c>
      <c r="K50" s="232" t="str">
        <f t="shared" si="3"/>
        <v/>
      </c>
      <c r="L50" s="233" t="str">
        <f t="shared" si="4"/>
        <v/>
      </c>
      <c r="M50" s="233" t="str">
        <f t="shared" si="5"/>
        <v/>
      </c>
      <c r="N50" s="231">
        <f>SUMIFS(SS!T:T,SS!B:B,SUMARY!B50)</f>
        <v>0</v>
      </c>
      <c r="O50" s="232" t="str">
        <f t="shared" si="6"/>
        <v/>
      </c>
      <c r="P50" s="233" t="str">
        <f t="shared" si="7"/>
        <v/>
      </c>
      <c r="Q50" s="233" t="str">
        <f t="shared" si="8"/>
        <v/>
      </c>
      <c r="R50" s="233">
        <f t="shared" si="9"/>
        <v>0</v>
      </c>
      <c r="S50" s="197">
        <f t="shared" si="10"/>
        <v>1</v>
      </c>
      <c r="T50" s="231">
        <f t="shared" si="11"/>
        <v>3275000</v>
      </c>
    </row>
    <row r="51" spans="1:20" x14ac:dyDescent="0.3">
      <c r="A51" s="227">
        <v>46</v>
      </c>
      <c r="B51" s="228" t="str">
        <f>'Master Driver'!B50</f>
        <v>Sofi'in</v>
      </c>
      <c r="C51" s="229">
        <f>'Master Driver'!C50</f>
        <v>43605</v>
      </c>
      <c r="D51" s="230">
        <f>SUMIFS('Master Driver'!E:E,'Master Driver'!B:B,SUMARY!B51)</f>
        <v>3275000</v>
      </c>
      <c r="E51" s="231">
        <f>SUMIFS('Entry Data'!Y:Y,'Entry Data'!AC:AC,SUMARY!B51)</f>
        <v>2007100</v>
      </c>
      <c r="F51" s="231">
        <f>SUMIFS(BMJ!T:T,BMJ!B:B,SUMARY!B51)</f>
        <v>0</v>
      </c>
      <c r="G51" s="232">
        <f t="shared" si="12"/>
        <v>0</v>
      </c>
      <c r="H51" s="233">
        <f t="shared" si="13"/>
        <v>0</v>
      </c>
      <c r="I51" s="233">
        <f t="shared" si="2"/>
        <v>0</v>
      </c>
      <c r="J51" s="231">
        <f>SUMIFS(BTP!T:T,BTP!B:B,SUMARY!B51)</f>
        <v>2007100</v>
      </c>
      <c r="K51" s="232">
        <f t="shared" si="3"/>
        <v>1</v>
      </c>
      <c r="L51" s="233">
        <f t="shared" si="4"/>
        <v>3275000</v>
      </c>
      <c r="M51" s="233">
        <f t="shared" si="5"/>
        <v>5282100</v>
      </c>
      <c r="N51" s="231">
        <f>SUMIFS(SS!T:T,SS!B:B,SUMARY!B51)</f>
        <v>0</v>
      </c>
      <c r="O51" s="232">
        <f t="shared" si="6"/>
        <v>0</v>
      </c>
      <c r="P51" s="233">
        <f t="shared" si="7"/>
        <v>0</v>
      </c>
      <c r="Q51" s="233">
        <f t="shared" si="8"/>
        <v>0</v>
      </c>
      <c r="R51" s="233">
        <f t="shared" si="9"/>
        <v>5282100</v>
      </c>
      <c r="S51" s="197">
        <f t="shared" si="10"/>
        <v>0</v>
      </c>
      <c r="T51" s="231">
        <f t="shared" si="11"/>
        <v>0</v>
      </c>
    </row>
    <row r="52" spans="1:20" x14ac:dyDescent="0.3">
      <c r="A52" s="227">
        <v>47</v>
      </c>
      <c r="B52" s="228" t="str">
        <f>'Master Driver'!B51</f>
        <v>Andriansyah</v>
      </c>
      <c r="C52" s="229">
        <f>'Master Driver'!C51</f>
        <v>43612</v>
      </c>
      <c r="D52" s="230">
        <f>SUMIFS('Master Driver'!E:E,'Master Driver'!B:B,SUMARY!B52)</f>
        <v>3275000</v>
      </c>
      <c r="E52" s="231">
        <f>SUMIFS('Entry Data'!Y:Y,'Entry Data'!AC:AC,SUMARY!B52)</f>
        <v>0</v>
      </c>
      <c r="F52" s="231">
        <f>SUMIFS(BMJ!T:T,BMJ!B:B,SUMARY!B52)</f>
        <v>0</v>
      </c>
      <c r="G52" s="232" t="str">
        <f t="shared" si="12"/>
        <v/>
      </c>
      <c r="H52" s="233" t="str">
        <f t="shared" si="13"/>
        <v/>
      </c>
      <c r="I52" s="233" t="str">
        <f t="shared" si="2"/>
        <v/>
      </c>
      <c r="J52" s="231">
        <f>SUMIFS(BTP!T:T,BTP!B:B,SUMARY!B52)</f>
        <v>0</v>
      </c>
      <c r="K52" s="232" t="str">
        <f t="shared" si="3"/>
        <v/>
      </c>
      <c r="L52" s="233" t="str">
        <f t="shared" si="4"/>
        <v/>
      </c>
      <c r="M52" s="233" t="str">
        <f t="shared" si="5"/>
        <v/>
      </c>
      <c r="N52" s="231">
        <f>SUMIFS(SS!T:T,SS!B:B,SUMARY!B52)</f>
        <v>0</v>
      </c>
      <c r="O52" s="232" t="str">
        <f t="shared" si="6"/>
        <v/>
      </c>
      <c r="P52" s="233" t="str">
        <f t="shared" si="7"/>
        <v/>
      </c>
      <c r="Q52" s="233" t="str">
        <f t="shared" si="8"/>
        <v/>
      </c>
      <c r="R52" s="233">
        <f t="shared" si="9"/>
        <v>0</v>
      </c>
      <c r="S52" s="197">
        <f t="shared" si="10"/>
        <v>1</v>
      </c>
      <c r="T52" s="231">
        <f t="shared" si="11"/>
        <v>3275000</v>
      </c>
    </row>
    <row r="53" spans="1:20" x14ac:dyDescent="0.3">
      <c r="A53" s="227">
        <v>48</v>
      </c>
      <c r="B53" s="228" t="str">
        <f>'Master Driver'!B52</f>
        <v>Jafar</v>
      </c>
      <c r="C53" s="229">
        <f>'Master Driver'!C52</f>
        <v>43650</v>
      </c>
      <c r="D53" s="230">
        <f>SUMIFS('Master Driver'!E:E,'Master Driver'!B:B,SUMARY!B53)</f>
        <v>3275000</v>
      </c>
      <c r="E53" s="231">
        <f>SUMIFS('Entry Data'!Y:Y,'Entry Data'!AC:AC,SUMARY!B53)</f>
        <v>3635700</v>
      </c>
      <c r="F53" s="231">
        <f>SUMIFS(BMJ!T:T,BMJ!B:B,SUMARY!B53)</f>
        <v>100000</v>
      </c>
      <c r="G53" s="232">
        <f t="shared" si="12"/>
        <v>2.7505019666089061E-2</v>
      </c>
      <c r="H53" s="233">
        <f t="shared" si="13"/>
        <v>90078.93940644167</v>
      </c>
      <c r="I53" s="233">
        <f t="shared" si="2"/>
        <v>190078.93940644167</v>
      </c>
      <c r="J53" s="231">
        <f>SUMIFS(BTP!T:T,BTP!B:B,SUMARY!B53)</f>
        <v>0</v>
      </c>
      <c r="K53" s="232">
        <f t="shared" si="3"/>
        <v>0</v>
      </c>
      <c r="L53" s="233">
        <f t="shared" si="4"/>
        <v>0</v>
      </c>
      <c r="M53" s="233">
        <f t="shared" si="5"/>
        <v>0</v>
      </c>
      <c r="N53" s="231">
        <f>SUMIFS(SS!T:T,SS!B:B,SUMARY!B53)</f>
        <v>3535700</v>
      </c>
      <c r="O53" s="232">
        <f t="shared" si="6"/>
        <v>0.97249498033391091</v>
      </c>
      <c r="P53" s="233">
        <f t="shared" si="7"/>
        <v>3184921.060593558</v>
      </c>
      <c r="Q53" s="233">
        <f t="shared" si="8"/>
        <v>6720621.0605935585</v>
      </c>
      <c r="R53" s="233">
        <f t="shared" si="9"/>
        <v>6910700</v>
      </c>
      <c r="S53" s="197">
        <f t="shared" si="10"/>
        <v>0</v>
      </c>
      <c r="T53" s="231">
        <f t="shared" si="11"/>
        <v>0</v>
      </c>
    </row>
    <row r="54" spans="1:20" x14ac:dyDescent="0.3">
      <c r="A54" s="227">
        <v>49</v>
      </c>
      <c r="B54" s="228" t="str">
        <f>'Master Driver'!B53</f>
        <v>Ruslan</v>
      </c>
      <c r="C54" s="229">
        <f>'Master Driver'!C53</f>
        <v>43738</v>
      </c>
      <c r="D54" s="230">
        <f>SUMIFS('Master Driver'!E:E,'Master Driver'!B:B,SUMARY!B54)</f>
        <v>3275000</v>
      </c>
      <c r="E54" s="231">
        <f>SUMIFS('Entry Data'!Y:Y,'Entry Data'!AC:AC,SUMARY!B54)</f>
        <v>4316200</v>
      </c>
      <c r="F54" s="231">
        <f>SUMIFS(BMJ!T:T,BMJ!B:B,SUMARY!B54)</f>
        <v>0</v>
      </c>
      <c r="G54" s="232">
        <f t="shared" si="12"/>
        <v>0</v>
      </c>
      <c r="H54" s="233">
        <f t="shared" si="13"/>
        <v>0</v>
      </c>
      <c r="I54" s="233">
        <f t="shared" si="2"/>
        <v>0</v>
      </c>
      <c r="J54" s="231">
        <f>SUMIFS(BTP!T:T,BTP!B:B,SUMARY!B54)</f>
        <v>0</v>
      </c>
      <c r="K54" s="232">
        <f t="shared" si="3"/>
        <v>0</v>
      </c>
      <c r="L54" s="233">
        <f t="shared" si="4"/>
        <v>0</v>
      </c>
      <c r="M54" s="233">
        <f t="shared" si="5"/>
        <v>0</v>
      </c>
      <c r="N54" s="231">
        <f>SUMIFS(SS!T:T,SS!B:B,SUMARY!B54)</f>
        <v>4316200</v>
      </c>
      <c r="O54" s="232">
        <f t="shared" si="6"/>
        <v>1</v>
      </c>
      <c r="P54" s="233">
        <f t="shared" si="7"/>
        <v>3275000</v>
      </c>
      <c r="Q54" s="233">
        <f t="shared" si="8"/>
        <v>7591200</v>
      </c>
      <c r="R54" s="233">
        <f t="shared" si="9"/>
        <v>7591200</v>
      </c>
      <c r="S54" s="197">
        <f t="shared" si="10"/>
        <v>0</v>
      </c>
      <c r="T54" s="231">
        <f t="shared" si="11"/>
        <v>0</v>
      </c>
    </row>
    <row r="55" spans="1:20" x14ac:dyDescent="0.3">
      <c r="A55" s="227">
        <v>50</v>
      </c>
      <c r="B55" s="228" t="str">
        <f>'Master Driver'!B54</f>
        <v>Yohanis Ghawa</v>
      </c>
      <c r="C55" s="229">
        <f>'Master Driver'!C54</f>
        <v>43745</v>
      </c>
      <c r="D55" s="230">
        <f>SUMIFS('Master Driver'!E:E,'Master Driver'!B:B,SUMARY!B55)</f>
        <v>3275000</v>
      </c>
      <c r="E55" s="231">
        <f>SUMIFS('Entry Data'!Y:Y,'Entry Data'!AC:AC,SUMARY!B55)</f>
        <v>459150</v>
      </c>
      <c r="F55" s="231">
        <f>SUMIFS(BMJ!T:T,BMJ!B:B,SUMARY!B55)</f>
        <v>0</v>
      </c>
      <c r="G55" s="232">
        <f t="shared" si="12"/>
        <v>0</v>
      </c>
      <c r="H55" s="233">
        <f t="shared" si="13"/>
        <v>0</v>
      </c>
      <c r="I55" s="233">
        <f t="shared" si="2"/>
        <v>0</v>
      </c>
      <c r="J55" s="231">
        <f>SUMIFS(BTP!T:T,BTP!B:B,SUMARY!B55)</f>
        <v>459150</v>
      </c>
      <c r="K55" s="232">
        <f t="shared" si="3"/>
        <v>1</v>
      </c>
      <c r="L55" s="233">
        <f t="shared" si="4"/>
        <v>3275000</v>
      </c>
      <c r="M55" s="233">
        <f t="shared" si="5"/>
        <v>3734150</v>
      </c>
      <c r="N55" s="231">
        <f>SUMIFS(SS!T:T,SS!B:B,SUMARY!B55)</f>
        <v>0</v>
      </c>
      <c r="O55" s="232">
        <f t="shared" si="6"/>
        <v>0</v>
      </c>
      <c r="P55" s="233">
        <f t="shared" si="7"/>
        <v>0</v>
      </c>
      <c r="Q55" s="233">
        <f t="shared" si="8"/>
        <v>0</v>
      </c>
      <c r="R55" s="233">
        <f t="shared" si="9"/>
        <v>3734150</v>
      </c>
      <c r="S55" s="197">
        <f t="shared" si="10"/>
        <v>0</v>
      </c>
      <c r="T55" s="231">
        <f t="shared" si="11"/>
        <v>0</v>
      </c>
    </row>
    <row r="56" spans="1:20" x14ac:dyDescent="0.3">
      <c r="A56" s="227">
        <v>51</v>
      </c>
      <c r="B56" s="228" t="str">
        <f>'Master Driver'!B55</f>
        <v>Teguh Sugeng</v>
      </c>
      <c r="C56" s="229">
        <f>'Master Driver'!C55</f>
        <v>43775</v>
      </c>
      <c r="D56" s="230">
        <f>SUMIFS('Master Driver'!E:E,'Master Driver'!B:B,SUMARY!B56)</f>
        <v>3275000</v>
      </c>
      <c r="E56" s="231">
        <f>SUMIFS('Entry Data'!Y:Y,'Entry Data'!AC:AC,SUMARY!B56)</f>
        <v>3777400</v>
      </c>
      <c r="F56" s="231">
        <f>SUMIFS(BMJ!T:T,BMJ!B:B,SUMARY!B56)</f>
        <v>1033900</v>
      </c>
      <c r="G56" s="232">
        <f t="shared" si="12"/>
        <v>0.27370678244295016</v>
      </c>
      <c r="H56" s="233">
        <f t="shared" si="13"/>
        <v>896389.71250066173</v>
      </c>
      <c r="I56" s="233">
        <f t="shared" si="2"/>
        <v>1930289.7125006616</v>
      </c>
      <c r="J56" s="231">
        <f>SUMIFS(BTP!T:T,BTP!B:B,SUMARY!B56)</f>
        <v>2668500</v>
      </c>
      <c r="K56" s="232">
        <f t="shared" si="3"/>
        <v>0.70643829088791232</v>
      </c>
      <c r="L56" s="233">
        <f t="shared" si="4"/>
        <v>2313585.402657913</v>
      </c>
      <c r="M56" s="233">
        <f t="shared" si="5"/>
        <v>4982085.402657913</v>
      </c>
      <c r="N56" s="231">
        <f>SUMIFS(SS!T:T,SS!B:B,SUMARY!B56)</f>
        <v>75000</v>
      </c>
      <c r="O56" s="232">
        <f t="shared" si="6"/>
        <v>1.9854926669137501E-2</v>
      </c>
      <c r="P56" s="233">
        <f t="shared" si="7"/>
        <v>65024.884841425315</v>
      </c>
      <c r="Q56" s="233">
        <f t="shared" si="8"/>
        <v>140024.88484142532</v>
      </c>
      <c r="R56" s="233">
        <f t="shared" si="9"/>
        <v>7052400</v>
      </c>
      <c r="S56" s="197">
        <f t="shared" si="10"/>
        <v>0</v>
      </c>
      <c r="T56" s="231">
        <f t="shared" si="11"/>
        <v>0</v>
      </c>
    </row>
    <row r="57" spans="1:20" x14ac:dyDescent="0.3">
      <c r="A57" s="227">
        <v>52</v>
      </c>
      <c r="B57" s="228" t="str">
        <f>'Master Driver'!B56</f>
        <v>Slamet Haryanto</v>
      </c>
      <c r="C57" s="229">
        <f>'Master Driver'!C56</f>
        <v>43873</v>
      </c>
      <c r="D57" s="230">
        <f>SUMIFS('Master Driver'!E:E,'Master Driver'!B:B,SUMARY!B57)</f>
        <v>3275000</v>
      </c>
      <c r="E57" s="231">
        <f>SUMIFS('Entry Data'!Y:Y,'Entry Data'!AC:AC,SUMARY!B57)</f>
        <v>4141850</v>
      </c>
      <c r="F57" s="231">
        <f>SUMIFS(BMJ!T:T,BMJ!B:B,SUMARY!B57)</f>
        <v>3386200</v>
      </c>
      <c r="G57" s="232">
        <f t="shared" si="12"/>
        <v>0.81755737170588028</v>
      </c>
      <c r="H57" s="233">
        <f t="shared" si="13"/>
        <v>2677500.3923367579</v>
      </c>
      <c r="I57" s="233">
        <f t="shared" si="2"/>
        <v>6063700.3923367579</v>
      </c>
      <c r="J57" s="231">
        <f>SUMIFS(BTP!T:T,BTP!B:B,SUMARY!B57)</f>
        <v>0</v>
      </c>
      <c r="K57" s="232">
        <f t="shared" si="3"/>
        <v>0</v>
      </c>
      <c r="L57" s="233">
        <f t="shared" si="4"/>
        <v>0</v>
      </c>
      <c r="M57" s="233">
        <f t="shared" si="5"/>
        <v>0</v>
      </c>
      <c r="N57" s="231">
        <f>SUMIFS(SS!T:T,SS!B:B,SUMARY!B57)</f>
        <v>755650</v>
      </c>
      <c r="O57" s="232">
        <f t="shared" si="6"/>
        <v>0.18244262829411978</v>
      </c>
      <c r="P57" s="233">
        <f t="shared" si="7"/>
        <v>597499.60766324226</v>
      </c>
      <c r="Q57" s="233">
        <f t="shared" si="8"/>
        <v>1353149.6076632421</v>
      </c>
      <c r="R57" s="233">
        <f t="shared" si="9"/>
        <v>7416850</v>
      </c>
      <c r="S57" s="197">
        <f t="shared" si="10"/>
        <v>0</v>
      </c>
      <c r="T57" s="231">
        <f t="shared" si="11"/>
        <v>0</v>
      </c>
    </row>
    <row r="58" spans="1:20" x14ac:dyDescent="0.3">
      <c r="A58" s="227">
        <v>53</v>
      </c>
      <c r="B58" s="228" t="str">
        <f>'Master Driver'!B57</f>
        <v>Sulvadlan</v>
      </c>
      <c r="C58" s="229">
        <f>'Master Driver'!C57</f>
        <v>43985</v>
      </c>
      <c r="D58" s="230">
        <f>SUMIFS('Master Driver'!E:E,'Master Driver'!B:B,SUMARY!B58)</f>
        <v>3275000</v>
      </c>
      <c r="E58" s="231">
        <f>SUMIFS('Entry Data'!Y:Y,'Entry Data'!AC:AC,SUMARY!B58)</f>
        <v>2724900</v>
      </c>
      <c r="F58" s="231">
        <f>SUMIFS(BMJ!T:T,BMJ!B:B,SUMARY!B58)</f>
        <v>0</v>
      </c>
      <c r="G58" s="232">
        <f t="shared" si="12"/>
        <v>0</v>
      </c>
      <c r="H58" s="233">
        <f t="shared" si="13"/>
        <v>0</v>
      </c>
      <c r="I58" s="233">
        <f t="shared" si="2"/>
        <v>0</v>
      </c>
      <c r="J58" s="231">
        <f>SUMIFS(BTP!T:T,BTP!B:B,SUMARY!B58)</f>
        <v>0</v>
      </c>
      <c r="K58" s="232">
        <f t="shared" si="3"/>
        <v>0</v>
      </c>
      <c r="L58" s="233">
        <f t="shared" si="4"/>
        <v>0</v>
      </c>
      <c r="M58" s="233">
        <f t="shared" si="5"/>
        <v>0</v>
      </c>
      <c r="N58" s="231">
        <f>SUMIFS(SS!T:T,SS!B:B,SUMARY!B58)</f>
        <v>2724900</v>
      </c>
      <c r="O58" s="232">
        <f t="shared" si="6"/>
        <v>1</v>
      </c>
      <c r="P58" s="233">
        <f t="shared" si="7"/>
        <v>3275000</v>
      </c>
      <c r="Q58" s="233">
        <f t="shared" si="8"/>
        <v>5999900</v>
      </c>
      <c r="R58" s="233">
        <f t="shared" si="9"/>
        <v>5999900</v>
      </c>
      <c r="S58" s="197">
        <f t="shared" si="10"/>
        <v>0</v>
      </c>
      <c r="T58" s="231">
        <f t="shared" si="11"/>
        <v>0</v>
      </c>
    </row>
    <row r="59" spans="1:20" x14ac:dyDescent="0.3">
      <c r="A59" s="227">
        <v>54</v>
      </c>
      <c r="B59" s="228" t="str">
        <f>'Master Driver'!B58</f>
        <v>Nurzaenal Abidin</v>
      </c>
      <c r="C59" s="229">
        <f>'Master Driver'!C58</f>
        <v>44084</v>
      </c>
      <c r="D59" s="230">
        <f>SUMIFS('Master Driver'!E:E,'Master Driver'!B:B,SUMARY!B59)</f>
        <v>3275000</v>
      </c>
      <c r="E59" s="231">
        <f>SUMIFS('Entry Data'!Y:Y,'Entry Data'!AC:AC,SUMARY!B59)</f>
        <v>3942400</v>
      </c>
      <c r="F59" s="231">
        <f>SUMIFS(BMJ!T:T,BMJ!B:B,SUMARY!B59)</f>
        <v>2960600</v>
      </c>
      <c r="G59" s="232">
        <f t="shared" si="12"/>
        <v>0.75096387987012991</v>
      </c>
      <c r="H59" s="233">
        <f t="shared" si="13"/>
        <v>2459406.7065746756</v>
      </c>
      <c r="I59" s="233">
        <f t="shared" si="2"/>
        <v>5420006.7065746756</v>
      </c>
      <c r="J59" s="231">
        <f>SUMIFS(BTP!T:T,BTP!B:B,SUMARY!B59)</f>
        <v>175650</v>
      </c>
      <c r="K59" s="232">
        <f t="shared" si="3"/>
        <v>4.4554078733766232E-2</v>
      </c>
      <c r="L59" s="233">
        <f t="shared" si="4"/>
        <v>145914.60785308442</v>
      </c>
      <c r="M59" s="233">
        <f t="shared" si="5"/>
        <v>321564.60785308445</v>
      </c>
      <c r="N59" s="231">
        <f>SUMIFS(SS!T:T,SS!B:B,SUMARY!B59)</f>
        <v>806150</v>
      </c>
      <c r="O59" s="232">
        <f t="shared" si="6"/>
        <v>0.2044820413961039</v>
      </c>
      <c r="P59" s="233">
        <f t="shared" si="7"/>
        <v>669678.68557224027</v>
      </c>
      <c r="Q59" s="233">
        <f t="shared" si="8"/>
        <v>1475828.6855722403</v>
      </c>
      <c r="R59" s="233">
        <f t="shared" si="9"/>
        <v>7217400.0000000009</v>
      </c>
      <c r="S59" s="197">
        <f t="shared" si="10"/>
        <v>0</v>
      </c>
      <c r="T59" s="231">
        <f t="shared" si="11"/>
        <v>0</v>
      </c>
    </row>
    <row r="60" spans="1:20" x14ac:dyDescent="0.3">
      <c r="A60" s="227">
        <v>55</v>
      </c>
      <c r="B60" s="228" t="str">
        <f>'Master Driver'!B59</f>
        <v>Ahmad Riyadi</v>
      </c>
      <c r="C60" s="229">
        <f>'Master Driver'!C59</f>
        <v>44095</v>
      </c>
      <c r="D60" s="230">
        <f>SUMIFS('Master Driver'!E:E,'Master Driver'!B:B,SUMARY!B60)</f>
        <v>3275000</v>
      </c>
      <c r="E60" s="231">
        <f>SUMIFS('Entry Data'!Y:Y,'Entry Data'!AC:AC,SUMARY!B60)</f>
        <v>0</v>
      </c>
      <c r="F60" s="231">
        <f>SUMIFS(BMJ!T:T,BMJ!B:B,SUMARY!B60)</f>
        <v>0</v>
      </c>
      <c r="G60" s="232" t="str">
        <f t="shared" si="12"/>
        <v/>
      </c>
      <c r="H60" s="233" t="str">
        <f t="shared" si="13"/>
        <v/>
      </c>
      <c r="I60" s="233" t="str">
        <f t="shared" si="2"/>
        <v/>
      </c>
      <c r="J60" s="231">
        <f>SUMIFS(BTP!T:T,BTP!B:B,SUMARY!B60)</f>
        <v>0</v>
      </c>
      <c r="K60" s="232" t="str">
        <f t="shared" si="3"/>
        <v/>
      </c>
      <c r="L60" s="233" t="str">
        <f t="shared" si="4"/>
        <v/>
      </c>
      <c r="M60" s="233" t="str">
        <f t="shared" si="5"/>
        <v/>
      </c>
      <c r="N60" s="231">
        <f>SUMIFS(SS!T:T,SS!B:B,SUMARY!B60)</f>
        <v>0</v>
      </c>
      <c r="O60" s="232" t="str">
        <f t="shared" si="6"/>
        <v/>
      </c>
      <c r="P60" s="233" t="str">
        <f t="shared" si="7"/>
        <v/>
      </c>
      <c r="Q60" s="233" t="str">
        <f t="shared" si="8"/>
        <v/>
      </c>
      <c r="R60" s="233">
        <f t="shared" si="9"/>
        <v>0</v>
      </c>
      <c r="S60" s="197">
        <f t="shared" si="10"/>
        <v>1</v>
      </c>
      <c r="T60" s="231">
        <f t="shared" si="11"/>
        <v>3275000</v>
      </c>
    </row>
    <row r="61" spans="1:20" x14ac:dyDescent="0.3">
      <c r="A61" s="227">
        <v>56</v>
      </c>
      <c r="B61" s="228" t="str">
        <f>'Master Driver'!B60</f>
        <v>Alusdi</v>
      </c>
      <c r="C61" s="229">
        <f>'Master Driver'!C60</f>
        <v>44097</v>
      </c>
      <c r="D61" s="230">
        <f>SUMIFS('Master Driver'!E:E,'Master Driver'!B:B,SUMARY!B61)</f>
        <v>3275000</v>
      </c>
      <c r="E61" s="231">
        <f>SUMIFS('Entry Data'!Y:Y,'Entry Data'!AC:AC,SUMARY!B61)</f>
        <v>3447850</v>
      </c>
      <c r="F61" s="231">
        <f>SUMIFS(BMJ!T:T,BMJ!B:B,SUMARY!B61)</f>
        <v>3162200</v>
      </c>
      <c r="G61" s="232">
        <f t="shared" si="12"/>
        <v>0.9171512681816204</v>
      </c>
      <c r="H61" s="233">
        <f t="shared" si="13"/>
        <v>3003670.4032948068</v>
      </c>
      <c r="I61" s="233">
        <f t="shared" si="2"/>
        <v>6165870.4032948073</v>
      </c>
      <c r="J61" s="231">
        <f>SUMIFS(BTP!T:T,BTP!B:B,SUMARY!B61)</f>
        <v>285650</v>
      </c>
      <c r="K61" s="232">
        <f t="shared" si="3"/>
        <v>8.2848731818379567E-2</v>
      </c>
      <c r="L61" s="233">
        <f t="shared" si="4"/>
        <v>271329.59670519311</v>
      </c>
      <c r="M61" s="233">
        <f t="shared" si="5"/>
        <v>556979.59670519317</v>
      </c>
      <c r="N61" s="231">
        <f>SUMIFS(SS!T:T,SS!B:B,SUMARY!B61)</f>
        <v>0</v>
      </c>
      <c r="O61" s="232">
        <f t="shared" si="6"/>
        <v>0</v>
      </c>
      <c r="P61" s="233">
        <f t="shared" si="7"/>
        <v>0</v>
      </c>
      <c r="Q61" s="233">
        <f t="shared" si="8"/>
        <v>0</v>
      </c>
      <c r="R61" s="233">
        <f t="shared" si="9"/>
        <v>6722850</v>
      </c>
      <c r="S61" s="197">
        <f t="shared" si="10"/>
        <v>0</v>
      </c>
      <c r="T61" s="231">
        <f t="shared" si="11"/>
        <v>0</v>
      </c>
    </row>
    <row r="62" spans="1:20" x14ac:dyDescent="0.3">
      <c r="A62" s="227">
        <v>57</v>
      </c>
      <c r="B62" s="228" t="str">
        <f>'Master Driver'!B61</f>
        <v>Arman</v>
      </c>
      <c r="C62" s="229">
        <f>'Master Driver'!C61</f>
        <v>44146</v>
      </c>
      <c r="D62" s="230">
        <f>SUMIFS('Master Driver'!E:E,'Master Driver'!B:B,SUMARY!B62)</f>
        <v>3275000</v>
      </c>
      <c r="E62" s="231">
        <f>SUMIFS('Entry Data'!Y:Y,'Entry Data'!AC:AC,SUMARY!B62)</f>
        <v>4752500</v>
      </c>
      <c r="F62" s="231">
        <f>SUMIFS(BMJ!T:T,BMJ!B:B,SUMARY!B62)</f>
        <v>987050</v>
      </c>
      <c r="G62" s="232">
        <f t="shared" si="12"/>
        <v>0.20769068911099423</v>
      </c>
      <c r="H62" s="233">
        <f t="shared" si="13"/>
        <v>680187.00683850609</v>
      </c>
      <c r="I62" s="233">
        <f t="shared" si="2"/>
        <v>1667237.0068385061</v>
      </c>
      <c r="J62" s="231">
        <f>SUMIFS(BTP!T:T,BTP!B:B,SUMARY!B62)</f>
        <v>420800</v>
      </c>
      <c r="K62" s="232">
        <f t="shared" si="3"/>
        <v>8.8542872172540768E-2</v>
      </c>
      <c r="L62" s="233">
        <f t="shared" si="4"/>
        <v>289977.90636507102</v>
      </c>
      <c r="M62" s="233">
        <f t="shared" si="5"/>
        <v>710777.90636507096</v>
      </c>
      <c r="N62" s="231">
        <f>SUMIFS(SS!T:T,SS!B:B,SUMARY!B62)</f>
        <v>3344650</v>
      </c>
      <c r="O62" s="232">
        <f t="shared" si="6"/>
        <v>0.70376643871646505</v>
      </c>
      <c r="P62" s="233">
        <f t="shared" si="7"/>
        <v>2304835.086796423</v>
      </c>
      <c r="Q62" s="233">
        <f t="shared" si="8"/>
        <v>5649485.0867964234</v>
      </c>
      <c r="R62" s="233">
        <f t="shared" si="9"/>
        <v>8027500</v>
      </c>
      <c r="S62" s="197">
        <f t="shared" si="10"/>
        <v>0</v>
      </c>
      <c r="T62" s="231">
        <f t="shared" si="11"/>
        <v>0</v>
      </c>
    </row>
    <row r="63" spans="1:20" x14ac:dyDescent="0.3">
      <c r="A63" s="227">
        <v>58</v>
      </c>
      <c r="B63" s="228" t="str">
        <f>'Master Driver'!B62</f>
        <v>Zulkifli Haribu</v>
      </c>
      <c r="C63" s="229">
        <f>'Master Driver'!C62</f>
        <v>44146</v>
      </c>
      <c r="D63" s="230">
        <f>SUMIFS('Master Driver'!E:E,'Master Driver'!B:B,SUMARY!B63)</f>
        <v>3275000</v>
      </c>
      <c r="E63" s="231">
        <f>SUMIFS('Entry Data'!Y:Y,'Entry Data'!AC:AC,SUMARY!B63)</f>
        <v>3448100</v>
      </c>
      <c r="F63" s="231">
        <f>SUMIFS(BMJ!T:T,BMJ!B:B,SUMARY!B63)</f>
        <v>2592800</v>
      </c>
      <c r="G63" s="232">
        <f t="shared" si="12"/>
        <v>0.75195034946782291</v>
      </c>
      <c r="H63" s="233">
        <f t="shared" si="13"/>
        <v>2462637.3945071199</v>
      </c>
      <c r="I63" s="233">
        <f t="shared" si="2"/>
        <v>5055437.3945071194</v>
      </c>
      <c r="J63" s="231">
        <f>SUMIFS(BTP!T:T,BTP!B:B,SUMARY!B63)</f>
        <v>659100</v>
      </c>
      <c r="K63" s="232">
        <f t="shared" si="3"/>
        <v>0.19114874858617789</v>
      </c>
      <c r="L63" s="233">
        <f t="shared" si="4"/>
        <v>626012.15161973261</v>
      </c>
      <c r="M63" s="233">
        <f t="shared" si="5"/>
        <v>1285112.1516197326</v>
      </c>
      <c r="N63" s="231">
        <f>SUMIFS(SS!T:T,SS!B:B,SUMARY!B63)</f>
        <v>196200</v>
      </c>
      <c r="O63" s="232">
        <f t="shared" si="6"/>
        <v>5.6900901945999248E-2</v>
      </c>
      <c r="P63" s="233">
        <f t="shared" si="7"/>
        <v>186350.45387314755</v>
      </c>
      <c r="Q63" s="233">
        <f t="shared" si="8"/>
        <v>382550.45387314755</v>
      </c>
      <c r="R63" s="233">
        <f t="shared" si="9"/>
        <v>6723099.9999999991</v>
      </c>
      <c r="S63" s="197">
        <f t="shared" si="10"/>
        <v>0</v>
      </c>
      <c r="T63" s="231">
        <f t="shared" si="11"/>
        <v>0</v>
      </c>
    </row>
    <row r="64" spans="1:20" x14ac:dyDescent="0.3">
      <c r="A64" s="75">
        <v>59</v>
      </c>
      <c r="B64" s="225" t="str">
        <f>'Master Driver'!B63</f>
        <v>Awaluddin</v>
      </c>
      <c r="C64" s="226">
        <f>'Master Driver'!C63</f>
        <v>44163</v>
      </c>
      <c r="D64" s="174">
        <f>SUMIFS('Master Driver'!E:E,'Master Driver'!B:B,SUMARY!B64)</f>
        <v>3275000</v>
      </c>
      <c r="E64" s="198">
        <f>SUMIFS('Entry Data'!Y:Y,'Entry Data'!AC:AC,SUMARY!B64)</f>
        <v>3964950</v>
      </c>
      <c r="F64" s="169">
        <f>SUMIFS(BMJ!T:T,BMJ!B:B,SUMARY!B64)</f>
        <v>421000</v>
      </c>
      <c r="G64" s="196">
        <f t="shared" si="12"/>
        <v>0.10618040580587397</v>
      </c>
      <c r="H64" s="197">
        <f t="shared" si="13"/>
        <v>347740.82901423727</v>
      </c>
      <c r="I64" s="197">
        <f t="shared" si="2"/>
        <v>768740.82901423727</v>
      </c>
      <c r="J64" s="169">
        <f>SUMIFS(BTP!T:T,BTP!B:B,SUMARY!B64)</f>
        <v>3543950</v>
      </c>
      <c r="K64" s="196">
        <f t="shared" si="3"/>
        <v>0.89381959419412604</v>
      </c>
      <c r="L64" s="197">
        <f t="shared" si="4"/>
        <v>2927259.170985763</v>
      </c>
      <c r="M64" s="197">
        <f t="shared" si="5"/>
        <v>6471209.170985763</v>
      </c>
      <c r="N64" s="169">
        <f>SUMIFS(SS!T:T,SS!B:B,SUMARY!B64)</f>
        <v>0</v>
      </c>
      <c r="O64" s="196">
        <f t="shared" si="6"/>
        <v>0</v>
      </c>
      <c r="P64" s="197">
        <f t="shared" si="7"/>
        <v>0</v>
      </c>
      <c r="Q64" s="197">
        <f t="shared" si="8"/>
        <v>0</v>
      </c>
      <c r="R64" s="197">
        <f t="shared" si="9"/>
        <v>7239950</v>
      </c>
      <c r="S64" s="197">
        <f t="shared" si="10"/>
        <v>0</v>
      </c>
      <c r="T64" s="197">
        <f t="shared" si="11"/>
        <v>0</v>
      </c>
    </row>
    <row r="65" spans="1:20" ht="22.5" customHeight="1" x14ac:dyDescent="0.3">
      <c r="A65" s="187"/>
      <c r="B65" s="188"/>
      <c r="C65" s="189"/>
      <c r="D65" s="214">
        <f>SUM(D6:D64)</f>
        <v>193225000</v>
      </c>
      <c r="E65" s="214">
        <f>SUM(E6:E64)</f>
        <v>173758900</v>
      </c>
      <c r="F65" s="214">
        <f>SUM(F6:F64)</f>
        <v>71834700</v>
      </c>
      <c r="G65" s="188"/>
      <c r="H65" s="214">
        <f>SUM(H6:H64)</f>
        <v>72651025.772397876</v>
      </c>
      <c r="I65" s="214">
        <f>SUM(I6:I64)</f>
        <v>144485725.77239788</v>
      </c>
      <c r="J65" s="214">
        <f>SUM(J6:J64)</f>
        <v>68467250</v>
      </c>
      <c r="K65" s="188"/>
      <c r="L65" s="214">
        <f>SUM(L6:L64)</f>
        <v>75543993.652117744</v>
      </c>
      <c r="M65" s="214">
        <f>SUM(M6:M64)</f>
        <v>144011243.65211776</v>
      </c>
      <c r="N65" s="214">
        <f>SUM(N6:N64)</f>
        <v>33346050</v>
      </c>
      <c r="O65" s="188"/>
      <c r="P65" s="214">
        <f>SUM(P6:P64)</f>
        <v>34804010.021858349</v>
      </c>
      <c r="Q65" s="214">
        <f>SUM(Q6:Q64)</f>
        <v>68150060.021858335</v>
      </c>
      <c r="R65" s="214">
        <f>SUM(R6:R64)</f>
        <v>356647029.44637394</v>
      </c>
      <c r="S65" s="214"/>
      <c r="T65" s="214">
        <f>SUBTOTAL(9,T6:T64)</f>
        <v>9825000</v>
      </c>
    </row>
    <row r="68" spans="1:20" ht="14.25" x14ac:dyDescent="0.3">
      <c r="B68" s="238" t="s">
        <v>426</v>
      </c>
      <c r="C68" s="239"/>
      <c r="D68" s="240"/>
    </row>
    <row r="70" spans="1:20" x14ac:dyDescent="0.3">
      <c r="B70" s="215" t="s">
        <v>427</v>
      </c>
      <c r="C70" s="216" t="s">
        <v>398</v>
      </c>
      <c r="D70" s="217" t="s">
        <v>224</v>
      </c>
      <c r="E70" s="217" t="s">
        <v>165</v>
      </c>
      <c r="F70" s="224" t="s">
        <v>425</v>
      </c>
      <c r="G70" s="217"/>
      <c r="H70" s="217" t="s">
        <v>421</v>
      </c>
    </row>
    <row r="71" spans="1:20" ht="6" customHeight="1" x14ac:dyDescent="0.3">
      <c r="B71" s="218"/>
      <c r="C71" s="219"/>
      <c r="D71" s="220"/>
      <c r="E71" s="220"/>
      <c r="F71" s="220"/>
    </row>
    <row r="72" spans="1:20" x14ac:dyDescent="0.3">
      <c r="B72" s="5" t="s">
        <v>422</v>
      </c>
      <c r="C72" s="174">
        <f>H65</f>
        <v>72651025.772397876</v>
      </c>
      <c r="D72" s="174">
        <f>F65</f>
        <v>71834700</v>
      </c>
      <c r="E72" s="221">
        <f>C72+D72</f>
        <v>144485725.77239788</v>
      </c>
      <c r="F72" s="174">
        <f>$T$65*G72</f>
        <v>3980328.2755990499</v>
      </c>
      <c r="G72" s="222">
        <f>E72*100%/$E$76</f>
        <v>0.40512247079888547</v>
      </c>
      <c r="H72" s="174">
        <f>E72+F72</f>
        <v>148466054.04799694</v>
      </c>
    </row>
    <row r="73" spans="1:20" x14ac:dyDescent="0.3">
      <c r="B73" s="234" t="s">
        <v>423</v>
      </c>
      <c r="C73" s="230">
        <f>L65</f>
        <v>75543993.652117744</v>
      </c>
      <c r="D73" s="230">
        <f>J65</f>
        <v>68467250</v>
      </c>
      <c r="E73" s="235">
        <f t="shared" ref="E73:E74" si="14">C73+D73</f>
        <v>144011243.65211773</v>
      </c>
      <c r="F73" s="230">
        <f>$T$65*G73</f>
        <v>3967257.1255631475</v>
      </c>
      <c r="G73" s="236">
        <f t="shared" ref="G73:G74" si="15">E73*100%/$E$76</f>
        <v>0.40379207384866639</v>
      </c>
      <c r="H73" s="230">
        <f>E73+F73</f>
        <v>147978500.77768087</v>
      </c>
    </row>
    <row r="74" spans="1:20" x14ac:dyDescent="0.3">
      <c r="B74" s="234" t="s">
        <v>424</v>
      </c>
      <c r="C74" s="230">
        <f>P65</f>
        <v>34804010.021858349</v>
      </c>
      <c r="D74" s="230">
        <f>N65</f>
        <v>33346050</v>
      </c>
      <c r="E74" s="235">
        <f t="shared" si="14"/>
        <v>68150060.021858349</v>
      </c>
      <c r="F74" s="230">
        <f>$T$65*G74</f>
        <v>1877414.5988378029</v>
      </c>
      <c r="G74" s="236">
        <f t="shared" si="15"/>
        <v>0.19108545535244814</v>
      </c>
      <c r="H74" s="230">
        <f>E74+F74</f>
        <v>70027474.620696157</v>
      </c>
    </row>
    <row r="75" spans="1:20" ht="6.75" customHeight="1" x14ac:dyDescent="0.3">
      <c r="G75" s="223"/>
    </row>
    <row r="76" spans="1:20" x14ac:dyDescent="0.3">
      <c r="B76" s="185" t="s">
        <v>165</v>
      </c>
      <c r="C76" s="186">
        <f t="shared" ref="C76:H76" si="16">SUM(C72:C74)</f>
        <v>182999029.44637394</v>
      </c>
      <c r="D76" s="186">
        <f t="shared" si="16"/>
        <v>173648000</v>
      </c>
      <c r="E76" s="186">
        <f t="shared" si="16"/>
        <v>356647029.44637394</v>
      </c>
      <c r="F76" s="186">
        <f t="shared" si="16"/>
        <v>9825000</v>
      </c>
      <c r="G76" s="237">
        <f t="shared" si="16"/>
        <v>1</v>
      </c>
      <c r="H76" s="186">
        <f t="shared" si="16"/>
        <v>366472029.44637394</v>
      </c>
    </row>
    <row r="77" spans="1:20" x14ac:dyDescent="0.3">
      <c r="C77" s="174"/>
    </row>
  </sheetData>
  <autoFilter ref="A5:R5"/>
  <mergeCells count="19">
    <mergeCell ref="T1:T4"/>
    <mergeCell ref="R1:R4"/>
    <mergeCell ref="E1:E4"/>
    <mergeCell ref="D1:D4"/>
    <mergeCell ref="C1:C4"/>
    <mergeCell ref="N1:Q1"/>
    <mergeCell ref="N2:N4"/>
    <mergeCell ref="O2:P4"/>
    <mergeCell ref="Q2:Q4"/>
    <mergeCell ref="A1:A4"/>
    <mergeCell ref="B1:B4"/>
    <mergeCell ref="F1:I1"/>
    <mergeCell ref="J1:M1"/>
    <mergeCell ref="J2:J4"/>
    <mergeCell ref="K2:L4"/>
    <mergeCell ref="M2:M4"/>
    <mergeCell ref="F2:F4"/>
    <mergeCell ref="G2:H4"/>
    <mergeCell ref="I2:I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32"/>
  <sheetViews>
    <sheetView workbookViewId="0">
      <selection activeCell="L8" sqref="L8"/>
    </sheetView>
  </sheetViews>
  <sheetFormatPr defaultRowHeight="15" x14ac:dyDescent="0.25"/>
  <cols>
    <col min="1" max="1" width="5.5703125" customWidth="1"/>
    <col min="2" max="2" width="13" customWidth="1"/>
    <col min="3" max="3" width="14.42578125" customWidth="1"/>
    <col min="4" max="4" width="8.7109375" customWidth="1"/>
    <col min="5" max="5" width="11.28515625" customWidth="1"/>
    <col min="6" max="6" width="15" customWidth="1"/>
    <col min="7" max="7" width="6.140625" customWidth="1"/>
  </cols>
  <sheetData>
    <row r="1" spans="1:6" x14ac:dyDescent="0.25">
      <c r="A1" t="s">
        <v>278</v>
      </c>
      <c r="C1" s="61">
        <f>'Entry Data'!D6</f>
        <v>58</v>
      </c>
    </row>
    <row r="2" spans="1:6" x14ac:dyDescent="0.25">
      <c r="A2" s="60" t="s">
        <v>274</v>
      </c>
      <c r="B2" s="60" t="s">
        <v>275</v>
      </c>
      <c r="C2" s="60" t="s">
        <v>271</v>
      </c>
      <c r="D2" s="60" t="s">
        <v>224</v>
      </c>
      <c r="E2" s="60" t="s">
        <v>225</v>
      </c>
      <c r="F2" s="60" t="s">
        <v>276</v>
      </c>
    </row>
    <row r="3" spans="1:6" x14ac:dyDescent="0.25">
      <c r="A3">
        <v>1</v>
      </c>
      <c r="B3" t="s">
        <v>142</v>
      </c>
      <c r="C3" t="s">
        <v>144</v>
      </c>
      <c r="D3" s="58">
        <f>SUMIFS('Entry Data'!A:A,'Entry Data'!K:K,Profit!B3)</f>
        <v>0</v>
      </c>
      <c r="E3" s="58">
        <f>SUMIFS('Entry Data'!U:U,'Entry Data'!K:K,Profit!B3)</f>
        <v>0</v>
      </c>
      <c r="F3" s="58">
        <f>SUMIFS('Entry Data'!V:V,'Entry Data'!K:K,Profit!B3)</f>
        <v>0</v>
      </c>
    </row>
    <row r="4" spans="1:6" x14ac:dyDescent="0.25">
      <c r="A4">
        <v>2</v>
      </c>
      <c r="B4" t="s">
        <v>143</v>
      </c>
      <c r="C4" t="s">
        <v>144</v>
      </c>
      <c r="D4" s="58">
        <f>SUMIFS('Entry Data'!A:A,'Entry Data'!K:K,Profit!B4)</f>
        <v>0</v>
      </c>
      <c r="E4" s="58">
        <f>SUMIFS('Entry Data'!U:U,'Entry Data'!K:K,Profit!B4)</f>
        <v>0</v>
      </c>
      <c r="F4" s="58">
        <f>SUMIFS('Entry Data'!V:V,'Entry Data'!K:K,Profit!B4)</f>
        <v>0</v>
      </c>
    </row>
    <row r="5" spans="1:6" x14ac:dyDescent="0.25">
      <c r="A5">
        <v>3</v>
      </c>
      <c r="B5" t="s">
        <v>25</v>
      </c>
      <c r="C5" t="s">
        <v>144</v>
      </c>
      <c r="D5" s="58">
        <f>SUMIFS('Entry Data'!A:A,'Entry Data'!K:K,Profit!B5)</f>
        <v>217</v>
      </c>
      <c r="E5" s="58">
        <f>SUMIFS('Entry Data'!U:U,'Entry Data'!K:K,Profit!B5)</f>
        <v>6231.5000000000027</v>
      </c>
      <c r="F5" s="58">
        <f>SUMIFS('Entry Data'!V:V,'Entry Data'!K:K,Profit!B5)</f>
        <v>126356125.50000001</v>
      </c>
    </row>
    <row r="6" spans="1:6" x14ac:dyDescent="0.25">
      <c r="A6">
        <v>4</v>
      </c>
      <c r="B6" t="s">
        <v>30</v>
      </c>
      <c r="C6" t="s">
        <v>144</v>
      </c>
      <c r="D6" s="58">
        <f>SUMIFS('Entry Data'!A:A,'Entry Data'!K:K,Profit!B6)</f>
        <v>0</v>
      </c>
      <c r="E6" s="58">
        <f>SUMIFS('Entry Data'!U:U,'Entry Data'!K:K,Profit!B6)</f>
        <v>0</v>
      </c>
      <c r="F6" s="58">
        <f>SUMIFS('Entry Data'!V:V,'Entry Data'!K:K,Profit!B6)</f>
        <v>0</v>
      </c>
    </row>
    <row r="7" spans="1:6" x14ac:dyDescent="0.25">
      <c r="A7">
        <v>5</v>
      </c>
      <c r="B7" t="s">
        <v>126</v>
      </c>
      <c r="C7" t="s">
        <v>144</v>
      </c>
      <c r="D7" s="58">
        <f>SUMIFS('Entry Data'!A:A,'Entry Data'!K:K,Profit!B7)</f>
        <v>247</v>
      </c>
      <c r="E7" s="58">
        <f>SUMIFS('Entry Data'!U:U,'Entry Data'!K:K,Profit!B7)</f>
        <v>7139.5300000000016</v>
      </c>
      <c r="F7" s="58">
        <f>SUMIFS('Entry Data'!V:V,'Entry Data'!K:K,Profit!B7)</f>
        <v>144768249.81000003</v>
      </c>
    </row>
    <row r="8" spans="1:6" x14ac:dyDescent="0.25">
      <c r="A8">
        <v>6</v>
      </c>
      <c r="B8" t="s">
        <v>33</v>
      </c>
      <c r="C8" t="s">
        <v>144</v>
      </c>
      <c r="D8" s="58">
        <f>SUMIFS('Entry Data'!A:A,'Entry Data'!K:K,Profit!B8)</f>
        <v>170</v>
      </c>
      <c r="E8" s="58">
        <f>SUMIFS('Entry Data'!U:U,'Entry Data'!K:K,Profit!B8)</f>
        <v>4883.0599999999995</v>
      </c>
      <c r="F8" s="58">
        <f>SUMIFS('Entry Data'!V:V,'Entry Data'!K:K,Profit!B8)</f>
        <v>99013807.620000049</v>
      </c>
    </row>
    <row r="9" spans="1:6" x14ac:dyDescent="0.25">
      <c r="A9">
        <v>7</v>
      </c>
      <c r="B9" t="s">
        <v>107</v>
      </c>
      <c r="C9" t="s">
        <v>144</v>
      </c>
      <c r="D9" s="58">
        <f>SUMIFS('Entry Data'!A:A,'Entry Data'!K:K,Profit!B9)</f>
        <v>215</v>
      </c>
      <c r="E9" s="58">
        <f>SUMIFS('Entry Data'!U:U,'Entry Data'!K:K,Profit!B9)</f>
        <v>6212.9899999999971</v>
      </c>
      <c r="F9" s="58">
        <f>SUMIFS('Entry Data'!V:V,'Entry Data'!K:K,Profit!B9)</f>
        <v>126287746.95000005</v>
      </c>
    </row>
    <row r="10" spans="1:6" x14ac:dyDescent="0.25">
      <c r="A10">
        <v>8</v>
      </c>
      <c r="B10" t="s">
        <v>35</v>
      </c>
      <c r="C10" t="s">
        <v>144</v>
      </c>
      <c r="D10" s="58">
        <f>SUMIFS('Entry Data'!A:A,'Entry Data'!K:K,Profit!B10)</f>
        <v>286</v>
      </c>
      <c r="E10" s="58">
        <f>SUMIFS('Entry Data'!U:U,'Entry Data'!K:K,Profit!B10)</f>
        <v>8279.0800000000036</v>
      </c>
      <c r="F10" s="58">
        <f>SUMIFS('Entry Data'!V:V,'Entry Data'!K:K,Profit!B10)</f>
        <v>167874905.16000003</v>
      </c>
    </row>
    <row r="11" spans="1:6" x14ac:dyDescent="0.25">
      <c r="A11">
        <v>9</v>
      </c>
      <c r="B11" t="s">
        <v>36</v>
      </c>
      <c r="C11" t="s">
        <v>144</v>
      </c>
      <c r="D11" s="58">
        <f>SUMIFS('Entry Data'!A:A,'Entry Data'!K:K,Profit!B11)</f>
        <v>254</v>
      </c>
      <c r="E11" s="58">
        <f>SUMIFS('Entry Data'!U:U,'Entry Data'!K:K,Profit!B11)</f>
        <v>7396.3999999999978</v>
      </c>
      <c r="F11" s="58">
        <f>SUMIFS('Entry Data'!V:V,'Entry Data'!K:K,Profit!B11)</f>
        <v>149976802.79999998</v>
      </c>
    </row>
    <row r="12" spans="1:6" x14ac:dyDescent="0.25">
      <c r="A12">
        <v>10</v>
      </c>
      <c r="B12" t="s">
        <v>41</v>
      </c>
      <c r="C12" t="s">
        <v>145</v>
      </c>
      <c r="D12" s="58">
        <f>SUMIFS('Entry Data'!A:A,'Entry Data'!K:K,Profit!B12)</f>
        <v>275</v>
      </c>
      <c r="E12" s="58">
        <f>SUMIFS('Entry Data'!U:U,'Entry Data'!K:K,Profit!B12)</f>
        <v>8859.6500000000033</v>
      </c>
      <c r="F12" s="58">
        <f>SUMIFS('Entry Data'!V:V,'Entry Data'!K:K,Profit!B12)</f>
        <v>192711383.87</v>
      </c>
    </row>
    <row r="13" spans="1:6" x14ac:dyDescent="0.25">
      <c r="A13">
        <v>11</v>
      </c>
      <c r="B13" t="s">
        <v>48</v>
      </c>
      <c r="C13" t="s">
        <v>145</v>
      </c>
      <c r="D13" s="58">
        <f>SUMIFS('Entry Data'!A:A,'Entry Data'!K:K,Profit!B13)</f>
        <v>35</v>
      </c>
      <c r="E13" s="58">
        <f>SUMIFS('Entry Data'!U:U,'Entry Data'!K:K,Profit!B13)</f>
        <v>1128.6800000000003</v>
      </c>
      <c r="F13" s="58">
        <f>SUMIFS('Entry Data'!V:V,'Entry Data'!K:K,Profit!B13)</f>
        <v>27479540.59999999</v>
      </c>
    </row>
    <row r="14" spans="1:6" x14ac:dyDescent="0.25">
      <c r="A14">
        <v>12</v>
      </c>
      <c r="B14" t="s">
        <v>140</v>
      </c>
      <c r="C14" t="s">
        <v>145</v>
      </c>
      <c r="D14" s="58">
        <f>SUMIFS('Entry Data'!A:A,'Entry Data'!K:K,Profit!B14)</f>
        <v>0</v>
      </c>
      <c r="E14" s="58">
        <f>SUMIFS('Entry Data'!U:U,'Entry Data'!K:K,Profit!B14)</f>
        <v>0</v>
      </c>
      <c r="F14" s="58">
        <f>SUMIFS('Entry Data'!V:V,'Entry Data'!K:K,Profit!B14)</f>
        <v>0</v>
      </c>
    </row>
    <row r="15" spans="1:6" x14ac:dyDescent="0.25">
      <c r="A15">
        <v>13</v>
      </c>
      <c r="B15" t="s">
        <v>57</v>
      </c>
      <c r="C15" t="s">
        <v>145</v>
      </c>
      <c r="D15" s="58">
        <f>SUMIFS('Entry Data'!A:A,'Entry Data'!K:K,Profit!B15)</f>
        <v>264</v>
      </c>
      <c r="E15" s="58">
        <f>SUMIFS('Entry Data'!U:U,'Entry Data'!K:K,Profit!B15)</f>
        <v>8583.2900000000027</v>
      </c>
      <c r="F15" s="58">
        <f>SUMIFS('Entry Data'!V:V,'Entry Data'!K:K,Profit!B15)</f>
        <v>201936555.22000003</v>
      </c>
    </row>
    <row r="16" spans="1:6" x14ac:dyDescent="0.25">
      <c r="A16">
        <v>14</v>
      </c>
      <c r="B16" t="s">
        <v>141</v>
      </c>
      <c r="C16" t="s">
        <v>145</v>
      </c>
      <c r="D16" s="58">
        <f>SUMIFS('Entry Data'!A:A,'Entry Data'!K:K,Profit!B16)</f>
        <v>0</v>
      </c>
      <c r="E16" s="58">
        <f>SUMIFS('Entry Data'!U:U,'Entry Data'!K:K,Profit!B16)</f>
        <v>0</v>
      </c>
      <c r="F16" s="58">
        <f>SUMIFS('Entry Data'!V:V,'Entry Data'!K:K,Profit!B16)</f>
        <v>0</v>
      </c>
    </row>
    <row r="17" spans="1:6" x14ac:dyDescent="0.25">
      <c r="A17">
        <v>15</v>
      </c>
      <c r="B17" t="s">
        <v>60</v>
      </c>
      <c r="C17" t="s">
        <v>145</v>
      </c>
      <c r="D17" s="58">
        <f>SUMIFS('Entry Data'!A:A,'Entry Data'!K:K,Profit!B17)</f>
        <v>118</v>
      </c>
      <c r="E17" s="58">
        <f>SUMIFS('Entry Data'!U:U,'Entry Data'!K:K,Profit!B17)</f>
        <v>3793.599999999999</v>
      </c>
      <c r="F17" s="58">
        <f>SUMIFS('Entry Data'!V:V,'Entry Data'!K:K,Profit!B17)</f>
        <v>86412463.199999958</v>
      </c>
    </row>
    <row r="18" spans="1:6" x14ac:dyDescent="0.25">
      <c r="A18">
        <v>16</v>
      </c>
      <c r="B18" t="s">
        <v>62</v>
      </c>
      <c r="C18" t="s">
        <v>146</v>
      </c>
      <c r="D18" s="58">
        <f>SUMIFS('Entry Data'!A:A,'Entry Data'!K:K,Profit!B18)</f>
        <v>248</v>
      </c>
      <c r="E18" s="58">
        <f>SUMIFS('Entry Data'!U:U,'Entry Data'!K:K,Profit!B18)</f>
        <v>6122.8600000000015</v>
      </c>
      <c r="F18" s="58">
        <f>SUMIFS('Entry Data'!V:V,'Entry Data'!K:K,Profit!B18)</f>
        <v>119359032.83999999</v>
      </c>
    </row>
    <row r="19" spans="1:6" x14ac:dyDescent="0.25">
      <c r="A19">
        <v>17</v>
      </c>
      <c r="B19" t="s">
        <v>67</v>
      </c>
      <c r="C19" t="s">
        <v>146</v>
      </c>
      <c r="D19" s="58">
        <f>SUMIFS('Entry Data'!A:A,'Entry Data'!K:K,Profit!B19)</f>
        <v>320</v>
      </c>
      <c r="E19" s="58">
        <f>SUMIFS('Entry Data'!U:U,'Entry Data'!K:K,Profit!B19)</f>
        <v>7884.5400000000063</v>
      </c>
      <c r="F19" s="58">
        <f>SUMIFS('Entry Data'!V:V,'Entry Data'!K:K,Profit!B19)</f>
        <v>153701222.7599999</v>
      </c>
    </row>
    <row r="20" spans="1:6" x14ac:dyDescent="0.25">
      <c r="A20">
        <v>18</v>
      </c>
      <c r="B20" t="s">
        <v>69</v>
      </c>
      <c r="C20" t="s">
        <v>146</v>
      </c>
      <c r="D20" s="58">
        <f>SUMIFS('Entry Data'!A:A,'Entry Data'!K:K,Profit!B20)</f>
        <v>286</v>
      </c>
      <c r="E20" s="58">
        <f>SUMIFS('Entry Data'!U:U,'Entry Data'!K:K,Profit!B20)</f>
        <v>7056.159999999998</v>
      </c>
      <c r="F20" s="58">
        <f>SUMIFS('Entry Data'!V:V,'Entry Data'!K:K,Profit!B20)</f>
        <v>137552783.03999999</v>
      </c>
    </row>
    <row r="21" spans="1:6" x14ac:dyDescent="0.25">
      <c r="A21">
        <v>19</v>
      </c>
      <c r="B21" t="s">
        <v>71</v>
      </c>
      <c r="C21" t="s">
        <v>146</v>
      </c>
      <c r="D21" s="58">
        <f>SUMIFS('Entry Data'!A:A,'Entry Data'!K:K,Profit!B21)</f>
        <v>293</v>
      </c>
      <c r="E21" s="58">
        <f>SUMIFS('Entry Data'!U:U,'Entry Data'!K:K,Profit!B21)</f>
        <v>7208.4299999999976</v>
      </c>
      <c r="F21" s="58">
        <f>SUMIFS('Entry Data'!V:V,'Entry Data'!K:K,Profit!B21)</f>
        <v>140521134.41999996</v>
      </c>
    </row>
    <row r="22" spans="1:6" x14ac:dyDescent="0.25">
      <c r="A22">
        <v>20</v>
      </c>
      <c r="B22" t="s">
        <v>73</v>
      </c>
      <c r="C22" t="s">
        <v>146</v>
      </c>
      <c r="D22" s="58">
        <f>SUMIFS('Entry Data'!A:A,'Entry Data'!K:K,Profit!B22)</f>
        <v>271</v>
      </c>
      <c r="E22" s="58">
        <f>SUMIFS('Entry Data'!U:U,'Entry Data'!K:K,Profit!B22)</f>
        <v>6829.6700000000046</v>
      </c>
      <c r="F22" s="58">
        <f>SUMIFS('Entry Data'!V:V,'Entry Data'!K:K,Profit!B22)</f>
        <v>133137586.97999996</v>
      </c>
    </row>
    <row r="23" spans="1:6" x14ac:dyDescent="0.25">
      <c r="A23">
        <v>21</v>
      </c>
      <c r="B23" t="s">
        <v>129</v>
      </c>
      <c r="C23" t="s">
        <v>146</v>
      </c>
      <c r="D23" s="58">
        <f>SUMIFS('Entry Data'!A:A,'Entry Data'!K:K,Profit!B23)</f>
        <v>0</v>
      </c>
      <c r="E23" s="58">
        <f>SUMIFS('Entry Data'!U:U,'Entry Data'!K:K,Profit!B23)</f>
        <v>0</v>
      </c>
      <c r="F23" s="58">
        <f>SUMIFS('Entry Data'!V:V,'Entry Data'!K:K,Profit!B23)</f>
        <v>0</v>
      </c>
    </row>
    <row r="24" spans="1:6" x14ac:dyDescent="0.25">
      <c r="A24">
        <v>22</v>
      </c>
      <c r="B24" t="s">
        <v>75</v>
      </c>
      <c r="C24" t="s">
        <v>146</v>
      </c>
      <c r="D24" s="58">
        <f>SUMIFS('Entry Data'!A:A,'Entry Data'!K:K,Profit!B24)</f>
        <v>235</v>
      </c>
      <c r="E24" s="58">
        <f>SUMIFS('Entry Data'!U:U,'Entry Data'!K:K,Profit!B24)</f>
        <v>5928.4300000000012</v>
      </c>
      <c r="F24" s="58">
        <f>SUMIFS('Entry Data'!V:V,'Entry Data'!K:K,Profit!B24)</f>
        <v>115568814.42000002</v>
      </c>
    </row>
    <row r="25" spans="1:6" x14ac:dyDescent="0.25">
      <c r="A25">
        <v>23</v>
      </c>
      <c r="B25" t="s">
        <v>77</v>
      </c>
      <c r="C25" t="s">
        <v>146</v>
      </c>
      <c r="D25" s="58">
        <f>SUMIFS('Entry Data'!A:A,'Entry Data'!K:K,Profit!B25)</f>
        <v>270</v>
      </c>
      <c r="E25" s="58">
        <f>SUMIFS('Entry Data'!U:U,'Entry Data'!K:K,Profit!B25)</f>
        <v>6801.7000000000035</v>
      </c>
      <c r="F25" s="58">
        <f>SUMIFS('Entry Data'!V:V,'Entry Data'!K:K,Profit!B25)</f>
        <v>132592339.79999991</v>
      </c>
    </row>
    <row r="26" spans="1:6" x14ac:dyDescent="0.25">
      <c r="A26">
        <v>24</v>
      </c>
      <c r="B26" t="s">
        <v>78</v>
      </c>
      <c r="C26" t="s">
        <v>146</v>
      </c>
      <c r="D26" s="58">
        <f>SUMIFS('Entry Data'!A:A,'Entry Data'!K:K,Profit!B26)</f>
        <v>277</v>
      </c>
      <c r="E26" s="58">
        <f>SUMIFS('Entry Data'!U:U,'Entry Data'!K:K,Profit!B26)</f>
        <v>7020.2599999999993</v>
      </c>
      <c r="F26" s="58">
        <f>SUMIFS('Entry Data'!V:V,'Entry Data'!K:K,Profit!B26)</f>
        <v>136852948.43999997</v>
      </c>
    </row>
    <row r="27" spans="1:6" x14ac:dyDescent="0.25">
      <c r="A27">
        <v>25</v>
      </c>
      <c r="B27" t="s">
        <v>79</v>
      </c>
      <c r="C27" t="s">
        <v>145</v>
      </c>
      <c r="D27" s="58">
        <f>SUMIFS('Entry Data'!A:A,'Entry Data'!K:K,Profit!B27)</f>
        <v>213</v>
      </c>
      <c r="E27" s="58">
        <f>SUMIFS('Entry Data'!U:U,'Entry Data'!K:K,Profit!B27)</f>
        <v>6922.5800000000063</v>
      </c>
      <c r="F27" s="58">
        <f>SUMIFS('Entry Data'!V:V,'Entry Data'!K:K,Profit!B27)</f>
        <v>158733357.66</v>
      </c>
    </row>
    <row r="28" spans="1:6" x14ac:dyDescent="0.25">
      <c r="A28">
        <v>26</v>
      </c>
      <c r="B28" t="s">
        <v>80</v>
      </c>
      <c r="C28" t="s">
        <v>145</v>
      </c>
      <c r="D28" s="58">
        <f>SUMIFS('Entry Data'!A:A,'Entry Data'!K:K,Profit!B28)</f>
        <v>270</v>
      </c>
      <c r="E28" s="58">
        <f>SUMIFS('Entry Data'!U:U,'Entry Data'!K:K,Profit!B28)</f>
        <v>8788.3599999999878</v>
      </c>
      <c r="F28" s="58">
        <f>SUMIFS('Entry Data'!V:V,'Entry Data'!K:K,Profit!B28)</f>
        <v>205096395.22999987</v>
      </c>
    </row>
    <row r="29" spans="1:6" x14ac:dyDescent="0.25">
      <c r="A29">
        <v>27</v>
      </c>
      <c r="B29" t="s">
        <v>82</v>
      </c>
      <c r="C29" t="s">
        <v>145</v>
      </c>
      <c r="D29" s="58">
        <f>SUMIFS('Entry Data'!A:A,'Entry Data'!K:K,Profit!B29)</f>
        <v>249</v>
      </c>
      <c r="E29" s="58">
        <f>SUMIFS('Entry Data'!U:U,'Entry Data'!K:K,Profit!B29)</f>
        <v>8077.340000000002</v>
      </c>
      <c r="F29" s="58">
        <f>SUMIFS('Entry Data'!V:V,'Entry Data'!K:K,Profit!B29)</f>
        <v>189809452.28000003</v>
      </c>
    </row>
    <row r="30" spans="1:6" x14ac:dyDescent="0.25">
      <c r="A30">
        <v>28</v>
      </c>
      <c r="B30" t="s">
        <v>83</v>
      </c>
      <c r="C30" t="s">
        <v>145</v>
      </c>
      <c r="D30" s="58">
        <f>SUMIFS('Entry Data'!A:A,'Entry Data'!K:K,Profit!B30)</f>
        <v>141</v>
      </c>
      <c r="E30" s="58">
        <f>SUMIFS('Entry Data'!U:U,'Entry Data'!K:K,Profit!B30)</f>
        <v>4560.92</v>
      </c>
      <c r="F30" s="58">
        <f>SUMIFS('Entry Data'!V:V,'Entry Data'!K:K,Profit!B30)</f>
        <v>102922522.29999994</v>
      </c>
    </row>
    <row r="31" spans="1:6" x14ac:dyDescent="0.25">
      <c r="A31">
        <v>29</v>
      </c>
      <c r="B31" t="s">
        <v>85</v>
      </c>
      <c r="C31" t="s">
        <v>145</v>
      </c>
      <c r="D31" s="58">
        <f>SUMIFS('Entry Data'!A:A,'Entry Data'!K:K,Profit!B31)</f>
        <v>247</v>
      </c>
      <c r="E31" s="58">
        <f>SUMIFS('Entry Data'!U:U,'Entry Data'!K:K,Profit!B31)</f>
        <v>8064.6199999999981</v>
      </c>
      <c r="F31" s="58">
        <f>SUMIFS('Entry Data'!V:V,'Entry Data'!K:K,Profit!B31)</f>
        <v>187451898.06</v>
      </c>
    </row>
    <row r="32" spans="1:6" x14ac:dyDescent="0.25">
      <c r="D32" s="59">
        <f>SUM(D3:D31)</f>
        <v>5401</v>
      </c>
      <c r="E32" s="59">
        <f>SUM(E3:E31)</f>
        <v>153773.65</v>
      </c>
      <c r="F32" s="59">
        <f>SUM(F3:F31)</f>
        <v>3236117068.9599996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9</vt:i4>
      </vt:variant>
    </vt:vector>
  </HeadingPairs>
  <TitlesOfParts>
    <vt:vector size="24" baseType="lpstr">
      <vt:lpstr>db_date</vt:lpstr>
      <vt:lpstr>db_gnr</vt:lpstr>
      <vt:lpstr>db unit</vt:lpstr>
      <vt:lpstr>Retasi Pricing</vt:lpstr>
      <vt:lpstr>Price</vt:lpstr>
      <vt:lpstr>Presensi</vt:lpstr>
      <vt:lpstr>Entry Data</vt:lpstr>
      <vt:lpstr>Absen</vt:lpstr>
      <vt:lpstr>Master Driver</vt:lpstr>
      <vt:lpstr>Slip Gaji</vt:lpstr>
      <vt:lpstr>BMJ</vt:lpstr>
      <vt:lpstr>BTP</vt:lpstr>
      <vt:lpstr>SS</vt:lpstr>
      <vt:lpstr>SUMARY</vt:lpstr>
      <vt:lpstr>Profit</vt:lpstr>
      <vt:lpstr>Code</vt:lpstr>
      <vt:lpstr>DATE</vt:lpstr>
      <vt:lpstr>db_unit</vt:lpstr>
      <vt:lpstr>driver</vt:lpstr>
      <vt:lpstr>harga</vt:lpstr>
      <vt:lpstr>jarak</vt:lpstr>
      <vt:lpstr>presensi</vt:lpstr>
      <vt:lpstr>pricing_driver</vt:lpstr>
      <vt:lpstr>Absen!Print_Area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cp:lastPrinted>2021-01-13T03:22:19Z</cp:lastPrinted>
  <dcterms:created xsi:type="dcterms:W3CDTF">2020-11-05T02:06:50Z</dcterms:created>
  <dcterms:modified xsi:type="dcterms:W3CDTF">2021-02-03T08:32:28Z</dcterms:modified>
</cp:coreProperties>
</file>